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ing-my.sharepoint.com/personal/jose_antonio_celestial_ing_com/Documents/Documents/"/>
    </mc:Choice>
  </mc:AlternateContent>
  <xr:revisionPtr revIDLastSave="168" documentId="8_{9140F6C0-53B1-4580-A99D-76459D1C358E}" xr6:coauthVersionLast="47" xr6:coauthVersionMax="47" xr10:uidLastSave="{1AA1CEE9-2B6B-4518-959A-F7852BC9FF00}"/>
  <bookViews>
    <workbookView xWindow="-120" yWindow="-120" windowWidth="51840" windowHeight="21120" tabRatio="701" firstSheet="1" activeTab="1" xr2:uid="{FE4168C7-5E74-4E79-8924-BF26E73A09E9}"/>
  </bookViews>
  <sheets>
    <sheet name="Dashboard Workings" sheetId="19" state="hidden" r:id="rId1"/>
    <sheet name="MCP-Tracker" sheetId="42" r:id="rId2"/>
    <sheet name="MCP-Data" sheetId="29" r:id="rId3"/>
    <sheet name="MRP-Data" sheetId="30" r:id="rId4"/>
    <sheet name="Data" sheetId="1" r:id="rId5"/>
    <sheet name="Data M-1" sheetId="21" r:id="rId6"/>
    <sheet name="Mapping" sheetId="2" r:id="rId7"/>
    <sheet name="Calendar" sheetId="40" r:id="rId8"/>
    <sheet name="SLAs" sheetId="41" r:id="rId9"/>
    <sheet name="MCP-Tracker Old" sheetId="24" r:id="rId10"/>
    <sheet name="Pvt" sheetId="37" r:id="rId11"/>
    <sheet name="SQL" sheetId="33" r:id="rId12"/>
    <sheet name="Calendar Old" sheetId="34" r:id="rId13"/>
    <sheet name="MCP-TEST" sheetId="36" r:id="rId14"/>
    <sheet name="Sheet2" sheetId="39" r:id="rId15"/>
  </sheets>
  <definedNames>
    <definedName name="_xlnm._FilterDatabase" localSheetId="0" hidden="1">'Dashboard Workings'!$Q$12:$Q$991</definedName>
    <definedName name="_xlnm._FilterDatabase" localSheetId="4" hidden="1">Data!$A$1:$BA$1830</definedName>
    <definedName name="_xlnm._FilterDatabase" localSheetId="5" hidden="1">'Data M-1'!$A$1:$AY$1391</definedName>
    <definedName name="_xlnm._FilterDatabase" localSheetId="6" hidden="1">Mapping!$J$7:$J$596</definedName>
    <definedName name="_xlnm._FilterDatabase" localSheetId="8" hidden="1">SLAs!$D$4:$S$271</definedName>
    <definedName name="_xleta.N" hidden="1" xlm="1">#NAME?</definedName>
    <definedName name="_xleta.NOT" hidden="1" xlm="1">#NAME?</definedName>
    <definedName name="_xleta.RIGHT" hidden="1" xlm="1">#NAME?</definedName>
    <definedName name="Dt_EOM_M">'MCP-Tracker'!$D$4</definedName>
    <definedName name="Rng_DataIngestion">Mapping!$BC$8</definedName>
    <definedName name="Rng_LocationSpecific">Mapping!$BC$10</definedName>
    <definedName name="Rng_MainProcesses">Mapping!$BC$9</definedName>
    <definedName name="Rng_QuarterlyRuns">Mapping!$BC$11</definedName>
  </definedNames>
  <calcPr calcId="191029" calcMode="manual" calcOnSave="0"/>
  <pivotCaches>
    <pivotCache cacheId="14" r:id="rId16"/>
    <pivotCache cacheId="15" r:id="rId17"/>
    <pivotCache cacheId="16" r:id="rId18"/>
    <pivotCache cacheId="17" r:id="rId19"/>
    <pivotCache cacheId="19" r:id="rId20"/>
    <pivotCache cacheId="20" r:id="rId21"/>
    <pivotCache cacheId="3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4" i="1" l="1"/>
  <c r="D554" i="1"/>
  <c r="H553" i="1"/>
  <c r="D553" i="1"/>
  <c r="H552" i="1"/>
  <c r="D552" i="1"/>
  <c r="H551" i="1"/>
  <c r="D551" i="1"/>
  <c r="H550" i="1"/>
  <c r="D550" i="1"/>
  <c r="H549" i="1"/>
  <c r="D549" i="1"/>
  <c r="H548" i="1"/>
  <c r="D548" i="1"/>
  <c r="H547" i="1"/>
  <c r="D547" i="1"/>
  <c r="H546" i="1"/>
  <c r="D546" i="1"/>
  <c r="H545" i="1"/>
  <c r="D545" i="1"/>
  <c r="H544" i="1"/>
  <c r="D544" i="1"/>
  <c r="H543" i="1"/>
  <c r="D543" i="1"/>
  <c r="H542" i="1"/>
  <c r="D542" i="1"/>
  <c r="H541" i="1"/>
  <c r="D541" i="1"/>
  <c r="H540" i="1"/>
  <c r="D540" i="1"/>
  <c r="H539" i="1"/>
  <c r="D539" i="1"/>
  <c r="H538" i="1"/>
  <c r="D538" i="1"/>
  <c r="H537" i="1"/>
  <c r="D537" i="1"/>
  <c r="H536" i="1"/>
  <c r="D536" i="1"/>
  <c r="H535" i="1"/>
  <c r="D535" i="1"/>
  <c r="H534" i="1"/>
  <c r="D534" i="1"/>
  <c r="H533" i="1"/>
  <c r="D533" i="1"/>
  <c r="H532" i="1"/>
  <c r="D532" i="1"/>
  <c r="H531" i="1"/>
  <c r="D531" i="1"/>
  <c r="H530" i="1"/>
  <c r="D530" i="1"/>
  <c r="H529" i="1"/>
  <c r="D529" i="1"/>
  <c r="H528" i="1"/>
  <c r="D528" i="1"/>
  <c r="H527" i="1"/>
  <c r="D527" i="1"/>
  <c r="H526" i="1"/>
  <c r="D526" i="1"/>
  <c r="H525" i="1"/>
  <c r="D525" i="1"/>
  <c r="H524" i="1"/>
  <c r="D524" i="1"/>
  <c r="H523" i="1"/>
  <c r="D523" i="1"/>
  <c r="H522" i="1"/>
  <c r="D522" i="1"/>
  <c r="H521" i="1"/>
  <c r="D521" i="1"/>
  <c r="H520" i="1"/>
  <c r="D520" i="1"/>
  <c r="H519" i="1"/>
  <c r="D519" i="1"/>
  <c r="H518" i="1"/>
  <c r="D518" i="1"/>
  <c r="H517" i="1"/>
  <c r="D517" i="1"/>
  <c r="H516" i="1"/>
  <c r="D516" i="1"/>
  <c r="H515" i="1"/>
  <c r="D515" i="1"/>
  <c r="H514" i="1"/>
  <c r="D514" i="1"/>
  <c r="H513" i="1"/>
  <c r="D513" i="1"/>
  <c r="H512" i="1"/>
  <c r="D512" i="1"/>
  <c r="H511" i="1"/>
  <c r="D511" i="1"/>
  <c r="H510" i="1"/>
  <c r="D510" i="1"/>
  <c r="H509" i="1"/>
  <c r="D509" i="1"/>
  <c r="H508" i="1"/>
  <c r="D508" i="1"/>
  <c r="H507" i="1"/>
  <c r="D507" i="1"/>
  <c r="H506" i="1"/>
  <c r="D506" i="1"/>
  <c r="H505" i="1"/>
  <c r="D505" i="1"/>
  <c r="H504" i="1"/>
  <c r="D504" i="1"/>
  <c r="H503" i="1"/>
  <c r="D503" i="1"/>
  <c r="H502" i="1"/>
  <c r="D502" i="1"/>
  <c r="H501" i="1"/>
  <c r="D501" i="1"/>
  <c r="H500" i="1"/>
  <c r="D500" i="1"/>
  <c r="H499" i="1"/>
  <c r="D499" i="1"/>
  <c r="H498" i="1"/>
  <c r="D498" i="1"/>
  <c r="H497" i="1"/>
  <c r="D497" i="1"/>
  <c r="H496" i="1"/>
  <c r="D496" i="1"/>
  <c r="H495" i="1"/>
  <c r="D495" i="1"/>
  <c r="H494" i="1"/>
  <c r="D494" i="1"/>
  <c r="H493" i="1"/>
  <c r="D493" i="1"/>
  <c r="H492" i="1"/>
  <c r="D492" i="1"/>
  <c r="H491" i="1"/>
  <c r="D491" i="1"/>
  <c r="H490" i="1"/>
  <c r="D490" i="1"/>
  <c r="H489" i="1"/>
  <c r="D489" i="1"/>
  <c r="H488" i="1"/>
  <c r="D488" i="1"/>
  <c r="H487" i="1"/>
  <c r="D487" i="1"/>
  <c r="H486" i="1"/>
  <c r="D486" i="1"/>
  <c r="H485" i="1"/>
  <c r="D485" i="1"/>
  <c r="H484" i="1"/>
  <c r="D484" i="1"/>
  <c r="H483" i="1"/>
  <c r="D483" i="1"/>
  <c r="H482" i="1"/>
  <c r="D482" i="1"/>
  <c r="H481" i="1"/>
  <c r="D481" i="1"/>
  <c r="H480" i="1"/>
  <c r="D480" i="1"/>
  <c r="H479" i="1"/>
  <c r="D479" i="1"/>
  <c r="H478" i="1"/>
  <c r="D478" i="1"/>
  <c r="H477" i="1"/>
  <c r="D477" i="1"/>
  <c r="H476" i="1"/>
  <c r="D476" i="1"/>
  <c r="H475" i="1"/>
  <c r="D475" i="1"/>
  <c r="H474" i="1"/>
  <c r="D474" i="1"/>
  <c r="H473" i="1"/>
  <c r="D473" i="1"/>
  <c r="H472" i="1"/>
  <c r="D472" i="1"/>
  <c r="H471" i="1"/>
  <c r="D471" i="1"/>
  <c r="H470" i="1"/>
  <c r="D470" i="1"/>
  <c r="H469" i="1"/>
  <c r="D469" i="1"/>
  <c r="H468" i="1"/>
  <c r="D468" i="1"/>
  <c r="H467" i="1"/>
  <c r="D467" i="1"/>
  <c r="H466" i="1"/>
  <c r="D466" i="1"/>
  <c r="H465" i="1"/>
  <c r="D465" i="1"/>
  <c r="H464" i="1"/>
  <c r="D464" i="1"/>
  <c r="H463" i="1"/>
  <c r="D463" i="1"/>
  <c r="H462" i="1"/>
  <c r="D462" i="1"/>
  <c r="H461" i="1"/>
  <c r="D461" i="1"/>
  <c r="H460" i="1"/>
  <c r="D460" i="1"/>
  <c r="H459" i="1"/>
  <c r="D459" i="1"/>
  <c r="H458" i="1"/>
  <c r="D458" i="1"/>
  <c r="H457" i="1"/>
  <c r="D457" i="1"/>
  <c r="H456" i="1"/>
  <c r="D456" i="1"/>
  <c r="H455" i="1"/>
  <c r="D455" i="1"/>
  <c r="H454" i="1"/>
  <c r="D454" i="1"/>
  <c r="H453" i="1"/>
  <c r="D453" i="1"/>
  <c r="H452" i="1"/>
  <c r="D452" i="1"/>
  <c r="H451" i="1"/>
  <c r="D451" i="1"/>
  <c r="H450" i="1"/>
  <c r="D450" i="1"/>
  <c r="H449" i="1"/>
  <c r="D449" i="1"/>
  <c r="H448" i="1"/>
  <c r="D448" i="1"/>
  <c r="H447" i="1"/>
  <c r="D447" i="1"/>
  <c r="H446" i="1"/>
  <c r="D446" i="1"/>
  <c r="H445" i="1"/>
  <c r="D445" i="1"/>
  <c r="H444" i="1"/>
  <c r="D444" i="1"/>
  <c r="H443" i="1"/>
  <c r="D443" i="1"/>
  <c r="H442" i="1"/>
  <c r="D442" i="1"/>
  <c r="H441" i="1"/>
  <c r="D441" i="1"/>
  <c r="H440" i="1"/>
  <c r="D440" i="1"/>
  <c r="H439" i="1"/>
  <c r="D439" i="1"/>
  <c r="H438" i="1"/>
  <c r="D438" i="1"/>
  <c r="H437" i="1"/>
  <c r="D437" i="1"/>
  <c r="H436" i="1"/>
  <c r="D436" i="1"/>
  <c r="H435" i="1"/>
  <c r="D435" i="1"/>
  <c r="H434" i="1"/>
  <c r="D434" i="1"/>
  <c r="H433" i="1"/>
  <c r="D433" i="1"/>
  <c r="H432" i="1"/>
  <c r="D432" i="1"/>
  <c r="H431" i="1"/>
  <c r="D431" i="1"/>
  <c r="H430" i="1"/>
  <c r="D430" i="1"/>
  <c r="H429" i="1"/>
  <c r="D429" i="1"/>
  <c r="H428" i="1"/>
  <c r="D428" i="1"/>
  <c r="H427" i="1"/>
  <c r="D427" i="1"/>
  <c r="H426" i="1"/>
  <c r="D426" i="1"/>
  <c r="H425" i="1"/>
  <c r="D425" i="1"/>
  <c r="H424" i="1"/>
  <c r="D424" i="1"/>
  <c r="H423" i="1"/>
  <c r="D423" i="1"/>
  <c r="H422" i="1"/>
  <c r="D422" i="1"/>
  <c r="H421" i="1"/>
  <c r="D421" i="1"/>
  <c r="H420" i="1"/>
  <c r="D420" i="1"/>
  <c r="H419" i="1"/>
  <c r="D419" i="1"/>
  <c r="H418" i="1"/>
  <c r="D418" i="1"/>
  <c r="H417" i="1"/>
  <c r="D417" i="1"/>
  <c r="H416" i="1"/>
  <c r="D416" i="1"/>
  <c r="H415" i="1"/>
  <c r="D415" i="1"/>
  <c r="H414" i="1"/>
  <c r="D414" i="1"/>
  <c r="H413" i="1"/>
  <c r="D413" i="1"/>
  <c r="H412" i="1"/>
  <c r="D412" i="1"/>
  <c r="H411" i="1"/>
  <c r="D411" i="1"/>
  <c r="H410" i="1"/>
  <c r="D410" i="1"/>
  <c r="H409" i="1"/>
  <c r="D409" i="1"/>
  <c r="H408" i="1"/>
  <c r="D408" i="1"/>
  <c r="H407" i="1"/>
  <c r="D407" i="1"/>
  <c r="H406" i="1"/>
  <c r="D406" i="1"/>
  <c r="H405" i="1"/>
  <c r="D405" i="1"/>
  <c r="H404" i="1"/>
  <c r="D404" i="1"/>
  <c r="H403" i="1"/>
  <c r="D403" i="1"/>
  <c r="H402" i="1"/>
  <c r="D402" i="1"/>
  <c r="H401" i="1"/>
  <c r="D401" i="1"/>
  <c r="H400" i="1"/>
  <c r="D400" i="1"/>
  <c r="H399" i="1"/>
  <c r="D399" i="1"/>
  <c r="H398" i="1"/>
  <c r="D398" i="1"/>
  <c r="H397" i="1"/>
  <c r="D397" i="1"/>
  <c r="H396" i="1"/>
  <c r="D396" i="1"/>
  <c r="H395" i="1"/>
  <c r="D395" i="1"/>
  <c r="H394" i="1"/>
  <c r="D394" i="1"/>
  <c r="H393" i="1"/>
  <c r="D393" i="1"/>
  <c r="H392" i="1"/>
  <c r="D392" i="1"/>
  <c r="H391" i="1"/>
  <c r="D391" i="1"/>
  <c r="H390" i="1"/>
  <c r="D390" i="1"/>
  <c r="H389" i="1"/>
  <c r="D389" i="1"/>
  <c r="H388" i="1"/>
  <c r="D388" i="1"/>
  <c r="H387" i="1"/>
  <c r="D387" i="1"/>
  <c r="H386" i="1"/>
  <c r="D386" i="1"/>
  <c r="H385" i="1"/>
  <c r="D385" i="1"/>
  <c r="H384" i="1"/>
  <c r="D384" i="1"/>
  <c r="H383" i="1"/>
  <c r="D383" i="1"/>
  <c r="H382" i="1"/>
  <c r="D382" i="1"/>
  <c r="H381" i="1"/>
  <c r="D381" i="1"/>
  <c r="H380" i="1"/>
  <c r="D380" i="1"/>
  <c r="H379" i="1"/>
  <c r="D379" i="1"/>
  <c r="H378" i="1"/>
  <c r="D378" i="1"/>
  <c r="H377" i="1"/>
  <c r="D377" i="1"/>
  <c r="H376" i="1"/>
  <c r="D376" i="1"/>
  <c r="H375" i="1"/>
  <c r="D375" i="1"/>
  <c r="H374" i="1"/>
  <c r="D374" i="1"/>
  <c r="H373" i="1"/>
  <c r="D373" i="1"/>
  <c r="H372" i="1"/>
  <c r="D372" i="1"/>
  <c r="H371" i="1"/>
  <c r="D371" i="1"/>
  <c r="H370" i="1"/>
  <c r="D370" i="1"/>
  <c r="H369" i="1"/>
  <c r="D369" i="1"/>
  <c r="H368" i="1"/>
  <c r="D368" i="1"/>
  <c r="H367" i="1"/>
  <c r="D367" i="1"/>
  <c r="H366" i="1"/>
  <c r="D366" i="1"/>
  <c r="H365" i="1"/>
  <c r="D365" i="1"/>
  <c r="H364" i="1"/>
  <c r="D364" i="1"/>
  <c r="H363" i="1"/>
  <c r="D363" i="1"/>
  <c r="H362" i="1"/>
  <c r="D362" i="1"/>
  <c r="H361" i="1"/>
  <c r="D361" i="1"/>
  <c r="H360" i="1"/>
  <c r="D360" i="1"/>
  <c r="H359" i="1"/>
  <c r="D359" i="1"/>
  <c r="H358" i="1"/>
  <c r="D358" i="1"/>
  <c r="H357" i="1"/>
  <c r="D357" i="1"/>
  <c r="H356" i="1"/>
  <c r="D356" i="1"/>
  <c r="H355" i="1"/>
  <c r="D355" i="1"/>
  <c r="H354" i="1"/>
  <c r="D354" i="1"/>
  <c r="H353" i="1"/>
  <c r="D353" i="1"/>
  <c r="H352" i="1"/>
  <c r="D352" i="1"/>
  <c r="H351" i="1"/>
  <c r="D351" i="1"/>
  <c r="H350" i="1"/>
  <c r="D350" i="1"/>
  <c r="H349" i="1"/>
  <c r="D349" i="1"/>
  <c r="H348" i="1"/>
  <c r="D348" i="1"/>
  <c r="H347" i="1"/>
  <c r="D347" i="1"/>
  <c r="H346" i="1"/>
  <c r="D346" i="1"/>
  <c r="H345" i="1"/>
  <c r="D345" i="1"/>
  <c r="H344" i="1"/>
  <c r="D344" i="1"/>
  <c r="H343" i="1"/>
  <c r="D343" i="1"/>
  <c r="H342" i="1"/>
  <c r="D342" i="1"/>
  <c r="H341" i="1"/>
  <c r="D341" i="1"/>
  <c r="H340" i="1"/>
  <c r="D340" i="1"/>
  <c r="H339" i="1"/>
  <c r="D339" i="1"/>
  <c r="H338" i="1"/>
  <c r="D338" i="1"/>
  <c r="H337" i="1"/>
  <c r="D337" i="1"/>
  <c r="H336" i="1"/>
  <c r="D336" i="1"/>
  <c r="H335" i="1"/>
  <c r="D335" i="1"/>
  <c r="H334" i="1"/>
  <c r="D334" i="1"/>
  <c r="H333" i="1"/>
  <c r="D333" i="1"/>
  <c r="H332" i="1"/>
  <c r="D332" i="1"/>
  <c r="H331" i="1"/>
  <c r="D331" i="1"/>
  <c r="H330" i="1"/>
  <c r="D330" i="1"/>
  <c r="H329" i="1"/>
  <c r="D329" i="1"/>
  <c r="H328" i="1"/>
  <c r="D328" i="1"/>
  <c r="H327" i="1"/>
  <c r="D327" i="1"/>
  <c r="H326" i="1"/>
  <c r="D326" i="1"/>
  <c r="H325" i="1"/>
  <c r="D325" i="1"/>
  <c r="H324" i="1"/>
  <c r="D324" i="1"/>
  <c r="H323" i="1"/>
  <c r="D323" i="1"/>
  <c r="H322" i="1"/>
  <c r="D322" i="1"/>
  <c r="H321" i="1"/>
  <c r="D321" i="1"/>
  <c r="H320" i="1"/>
  <c r="D320" i="1"/>
  <c r="H319" i="1"/>
  <c r="D319" i="1"/>
  <c r="H318" i="1"/>
  <c r="D318" i="1"/>
  <c r="H317" i="1"/>
  <c r="D317" i="1"/>
  <c r="H316" i="1"/>
  <c r="D316" i="1"/>
  <c r="H315" i="1"/>
  <c r="D315" i="1"/>
  <c r="H314" i="1"/>
  <c r="D314" i="1"/>
  <c r="H313" i="1"/>
  <c r="D313" i="1"/>
  <c r="H312" i="1"/>
  <c r="D312" i="1"/>
  <c r="H311" i="1"/>
  <c r="D311" i="1"/>
  <c r="H310" i="1"/>
  <c r="D310" i="1"/>
  <c r="H309" i="1"/>
  <c r="D309" i="1"/>
  <c r="H308" i="1"/>
  <c r="D308" i="1"/>
  <c r="H307" i="1"/>
  <c r="D307" i="1"/>
  <c r="H306" i="1"/>
  <c r="D306" i="1"/>
  <c r="H305" i="1"/>
  <c r="D305" i="1"/>
  <c r="H304" i="1"/>
  <c r="D304" i="1"/>
  <c r="H303" i="1"/>
  <c r="D303" i="1"/>
  <c r="H302" i="1"/>
  <c r="D302" i="1"/>
  <c r="H301" i="1"/>
  <c r="D301" i="1"/>
  <c r="H300" i="1"/>
  <c r="D300" i="1"/>
  <c r="H299" i="1"/>
  <c r="D299" i="1"/>
  <c r="H298" i="1"/>
  <c r="D298" i="1"/>
  <c r="H297" i="1"/>
  <c r="D297" i="1"/>
  <c r="H296" i="1"/>
  <c r="D296" i="1"/>
  <c r="H295" i="1"/>
  <c r="D295" i="1"/>
  <c r="H294" i="1"/>
  <c r="D294" i="1"/>
  <c r="H293" i="1"/>
  <c r="D293" i="1"/>
  <c r="H292" i="1"/>
  <c r="D292" i="1"/>
  <c r="H291" i="1"/>
  <c r="D291" i="1"/>
  <c r="H290" i="1"/>
  <c r="D290" i="1"/>
  <c r="H289" i="1"/>
  <c r="D289" i="1"/>
  <c r="H288" i="1"/>
  <c r="D288" i="1"/>
  <c r="H287" i="1"/>
  <c r="D287" i="1"/>
  <c r="H286" i="1"/>
  <c r="D286" i="1"/>
  <c r="H285" i="1"/>
  <c r="D285" i="1"/>
  <c r="H284" i="1"/>
  <c r="D284" i="1"/>
  <c r="H283" i="1"/>
  <c r="D283" i="1"/>
  <c r="H282" i="1"/>
  <c r="D282" i="1"/>
  <c r="H281" i="1"/>
  <c r="D281" i="1"/>
  <c r="H280" i="1"/>
  <c r="D280" i="1"/>
  <c r="H279" i="1"/>
  <c r="D279" i="1"/>
  <c r="H278" i="1"/>
  <c r="D278" i="1"/>
  <c r="H277" i="1"/>
  <c r="D277" i="1"/>
  <c r="H276" i="1"/>
  <c r="D276" i="1"/>
  <c r="H275" i="1"/>
  <c r="D275" i="1"/>
  <c r="H274" i="1"/>
  <c r="D274" i="1"/>
  <c r="H273" i="1"/>
  <c r="D273" i="1"/>
  <c r="H272" i="1"/>
  <c r="D272" i="1"/>
  <c r="H271" i="1"/>
  <c r="D271" i="1"/>
  <c r="H270" i="1"/>
  <c r="D270" i="1"/>
  <c r="H269" i="1"/>
  <c r="D269" i="1"/>
  <c r="H268" i="1"/>
  <c r="D268" i="1"/>
  <c r="H267" i="1"/>
  <c r="D267" i="1"/>
  <c r="H266" i="1"/>
  <c r="D266" i="1"/>
  <c r="H265" i="1"/>
  <c r="D265" i="1"/>
  <c r="H264" i="1"/>
  <c r="D264" i="1"/>
  <c r="H263" i="1"/>
  <c r="D263" i="1"/>
  <c r="H262" i="1"/>
  <c r="D262" i="1"/>
  <c r="H261" i="1"/>
  <c r="D261" i="1"/>
  <c r="H260" i="1"/>
  <c r="D260" i="1"/>
  <c r="H259" i="1"/>
  <c r="D259" i="1"/>
  <c r="H258" i="1"/>
  <c r="D258" i="1"/>
  <c r="H257" i="1"/>
  <c r="D257" i="1"/>
  <c r="H256" i="1"/>
  <c r="D256" i="1"/>
  <c r="H255" i="1"/>
  <c r="D255" i="1"/>
  <c r="H254" i="1"/>
  <c r="D254" i="1"/>
  <c r="H253" i="1"/>
  <c r="D253" i="1"/>
  <c r="H252" i="1"/>
  <c r="D252" i="1"/>
  <c r="H251" i="1"/>
  <c r="D251" i="1"/>
  <c r="H250" i="1"/>
  <c r="D250" i="1"/>
  <c r="H249" i="1"/>
  <c r="D249" i="1"/>
  <c r="H248" i="1"/>
  <c r="D248" i="1"/>
  <c r="H247" i="1"/>
  <c r="D247" i="1"/>
  <c r="H246" i="1"/>
  <c r="D246" i="1"/>
  <c r="H245" i="1"/>
  <c r="D245" i="1"/>
  <c r="H244" i="1"/>
  <c r="D244" i="1"/>
  <c r="H243" i="1"/>
  <c r="D243" i="1"/>
  <c r="H242" i="1"/>
  <c r="D242" i="1"/>
  <c r="H241" i="1"/>
  <c r="D241" i="1"/>
  <c r="H240" i="1"/>
  <c r="D240" i="1"/>
  <c r="H239" i="1"/>
  <c r="D239" i="1"/>
  <c r="H238" i="1"/>
  <c r="D238" i="1"/>
  <c r="H237" i="1"/>
  <c r="D237" i="1"/>
  <c r="H236" i="1"/>
  <c r="D236" i="1"/>
  <c r="H235" i="1"/>
  <c r="D235" i="1"/>
  <c r="H234" i="1"/>
  <c r="D234" i="1"/>
  <c r="H233" i="1"/>
  <c r="D233" i="1"/>
  <c r="H232" i="1"/>
  <c r="D232" i="1"/>
  <c r="H231" i="1"/>
  <c r="D231" i="1"/>
  <c r="H230" i="1"/>
  <c r="D230" i="1"/>
  <c r="H229" i="1"/>
  <c r="D229" i="1"/>
  <c r="H228" i="1"/>
  <c r="D228" i="1"/>
  <c r="H227" i="1"/>
  <c r="D227" i="1"/>
  <c r="H226" i="1"/>
  <c r="D226" i="1"/>
  <c r="H225" i="1"/>
  <c r="D225" i="1"/>
  <c r="H224" i="1"/>
  <c r="D224" i="1"/>
  <c r="H223" i="1"/>
  <c r="D223" i="1"/>
  <c r="H222" i="1"/>
  <c r="D222" i="1"/>
  <c r="H221" i="1"/>
  <c r="D221" i="1"/>
  <c r="H220" i="1"/>
  <c r="D220" i="1"/>
  <c r="H219" i="1"/>
  <c r="D219" i="1"/>
  <c r="H218" i="1"/>
  <c r="D218" i="1"/>
  <c r="H217" i="1"/>
  <c r="D217" i="1"/>
  <c r="H216" i="1"/>
  <c r="D216" i="1"/>
  <c r="H215" i="1"/>
  <c r="D215" i="1"/>
  <c r="H214" i="1"/>
  <c r="D214" i="1"/>
  <c r="H213" i="1"/>
  <c r="D213" i="1"/>
  <c r="H212" i="1"/>
  <c r="D212" i="1"/>
  <c r="H211" i="1"/>
  <c r="D211" i="1"/>
  <c r="H210" i="1"/>
  <c r="D210" i="1"/>
  <c r="H209" i="1"/>
  <c r="D209" i="1"/>
  <c r="H208" i="1"/>
  <c r="D208" i="1"/>
  <c r="H207" i="1"/>
  <c r="D207" i="1"/>
  <c r="H206" i="1"/>
  <c r="D206" i="1"/>
  <c r="H205" i="1"/>
  <c r="D205" i="1"/>
  <c r="H204" i="1"/>
  <c r="D204" i="1"/>
  <c r="H203" i="1"/>
  <c r="D203" i="1"/>
  <c r="H202" i="1"/>
  <c r="D202" i="1"/>
  <c r="H201" i="1"/>
  <c r="D201" i="1"/>
  <c r="H200" i="1"/>
  <c r="D200" i="1"/>
  <c r="H199" i="1"/>
  <c r="D199" i="1"/>
  <c r="H198" i="1"/>
  <c r="D198" i="1"/>
  <c r="H197" i="1"/>
  <c r="D197" i="1"/>
  <c r="H196" i="1"/>
  <c r="D196" i="1"/>
  <c r="H195" i="1"/>
  <c r="D195" i="1"/>
  <c r="H194" i="1"/>
  <c r="D194" i="1"/>
  <c r="H193" i="1"/>
  <c r="D193" i="1"/>
  <c r="H192" i="1"/>
  <c r="D192" i="1"/>
  <c r="H191" i="1"/>
  <c r="D191" i="1"/>
  <c r="H190" i="1"/>
  <c r="D190" i="1"/>
  <c r="H189" i="1"/>
  <c r="D189" i="1"/>
  <c r="H188" i="1"/>
  <c r="D188" i="1"/>
  <c r="H187" i="1"/>
  <c r="D187" i="1"/>
  <c r="H186" i="1"/>
  <c r="D186" i="1"/>
  <c r="H185" i="1"/>
  <c r="D185" i="1"/>
  <c r="H184" i="1"/>
  <c r="D184" i="1"/>
  <c r="H183" i="1"/>
  <c r="D183" i="1"/>
  <c r="H182" i="1"/>
  <c r="D182" i="1"/>
  <c r="H181" i="1"/>
  <c r="D181" i="1"/>
  <c r="H180" i="1"/>
  <c r="D180" i="1"/>
  <c r="H179" i="1"/>
  <c r="D179" i="1"/>
  <c r="H178" i="1"/>
  <c r="D178" i="1"/>
  <c r="H177" i="1"/>
  <c r="D177" i="1"/>
  <c r="H176" i="1"/>
  <c r="D176" i="1"/>
  <c r="H175" i="1"/>
  <c r="D175" i="1"/>
  <c r="H174" i="1"/>
  <c r="D174" i="1"/>
  <c r="H173" i="1"/>
  <c r="D173" i="1"/>
  <c r="H172" i="1"/>
  <c r="D172" i="1"/>
  <c r="H171" i="1"/>
  <c r="D171" i="1"/>
  <c r="H170" i="1"/>
  <c r="D170" i="1"/>
  <c r="H169" i="1"/>
  <c r="D169" i="1"/>
  <c r="H168" i="1"/>
  <c r="D168" i="1"/>
  <c r="H167" i="1"/>
  <c r="D167" i="1"/>
  <c r="H166" i="1"/>
  <c r="D166" i="1"/>
  <c r="H165" i="1"/>
  <c r="D165" i="1"/>
  <c r="H164" i="1"/>
  <c r="D164" i="1"/>
  <c r="H163" i="1"/>
  <c r="D163" i="1"/>
  <c r="H162" i="1"/>
  <c r="D162" i="1"/>
  <c r="H161" i="1"/>
  <c r="D161" i="1"/>
  <c r="H160" i="1"/>
  <c r="D160" i="1"/>
  <c r="H159" i="1"/>
  <c r="D159" i="1"/>
  <c r="H158" i="1"/>
  <c r="D158" i="1"/>
  <c r="H157" i="1"/>
  <c r="D157" i="1"/>
  <c r="H156" i="1"/>
  <c r="D156" i="1"/>
  <c r="H155" i="1"/>
  <c r="D155" i="1"/>
  <c r="H154" i="1"/>
  <c r="D154" i="1"/>
  <c r="H153" i="1"/>
  <c r="D153" i="1"/>
  <c r="H152" i="1"/>
  <c r="D152" i="1"/>
  <c r="H151" i="1"/>
  <c r="D151" i="1"/>
  <c r="H150" i="1"/>
  <c r="D150" i="1"/>
  <c r="H149" i="1"/>
  <c r="D149" i="1"/>
  <c r="H148" i="1"/>
  <c r="D148" i="1"/>
  <c r="H147" i="1"/>
  <c r="D147" i="1"/>
  <c r="H146" i="1"/>
  <c r="D146" i="1"/>
  <c r="H145" i="1"/>
  <c r="D145" i="1"/>
  <c r="H144" i="1"/>
  <c r="D144" i="1"/>
  <c r="H143" i="1"/>
  <c r="D143" i="1"/>
  <c r="H142" i="1"/>
  <c r="D142" i="1"/>
  <c r="H141" i="1"/>
  <c r="D141" i="1"/>
  <c r="H140" i="1"/>
  <c r="D140" i="1"/>
  <c r="H139" i="1"/>
  <c r="D139" i="1"/>
  <c r="H138" i="1"/>
  <c r="D138" i="1"/>
  <c r="H137" i="1"/>
  <c r="D137" i="1"/>
  <c r="H136" i="1"/>
  <c r="D136" i="1"/>
  <c r="H135" i="1"/>
  <c r="D135" i="1"/>
  <c r="H134" i="1"/>
  <c r="D134" i="1"/>
  <c r="H133" i="1"/>
  <c r="D133" i="1"/>
  <c r="H132" i="1"/>
  <c r="D132" i="1"/>
  <c r="H131" i="1"/>
  <c r="D131" i="1"/>
  <c r="H130" i="1"/>
  <c r="D130" i="1"/>
  <c r="H129" i="1"/>
  <c r="D129" i="1"/>
  <c r="H128" i="1"/>
  <c r="D128" i="1"/>
  <c r="H127" i="1"/>
  <c r="D127" i="1"/>
  <c r="H126" i="1"/>
  <c r="D126" i="1"/>
  <c r="H125" i="1"/>
  <c r="D125" i="1"/>
  <c r="H124" i="1"/>
  <c r="D124" i="1"/>
  <c r="H123" i="1"/>
  <c r="D123" i="1"/>
  <c r="H122" i="1"/>
  <c r="D122" i="1"/>
  <c r="H121" i="1"/>
  <c r="D121" i="1"/>
  <c r="H120" i="1"/>
  <c r="D120" i="1"/>
  <c r="H119" i="1"/>
  <c r="D119" i="1"/>
  <c r="H118" i="1"/>
  <c r="D118" i="1"/>
  <c r="H117" i="1"/>
  <c r="D117" i="1"/>
  <c r="H116" i="1"/>
  <c r="D116" i="1"/>
  <c r="H115" i="1"/>
  <c r="D115" i="1"/>
  <c r="H114" i="1"/>
  <c r="D114" i="1"/>
  <c r="H113" i="1"/>
  <c r="D113" i="1"/>
  <c r="H112" i="1"/>
  <c r="D112" i="1"/>
  <c r="H111" i="1"/>
  <c r="D111" i="1"/>
  <c r="H110" i="1"/>
  <c r="D110" i="1"/>
  <c r="H109" i="1"/>
  <c r="D109" i="1"/>
  <c r="H108" i="1"/>
  <c r="D108" i="1"/>
  <c r="H107" i="1"/>
  <c r="D107" i="1"/>
  <c r="H106" i="1"/>
  <c r="D106" i="1"/>
  <c r="H105" i="1"/>
  <c r="D105" i="1"/>
  <c r="H104" i="1"/>
  <c r="D104" i="1"/>
  <c r="H103" i="1"/>
  <c r="D103" i="1"/>
  <c r="H102" i="1"/>
  <c r="D102" i="1"/>
  <c r="H101" i="1"/>
  <c r="D101" i="1"/>
  <c r="H100" i="1"/>
  <c r="D100" i="1"/>
  <c r="H99" i="1"/>
  <c r="D99" i="1"/>
  <c r="H98" i="1"/>
  <c r="D98" i="1"/>
  <c r="H97" i="1"/>
  <c r="D97" i="1"/>
  <c r="H96" i="1"/>
  <c r="D96" i="1"/>
  <c r="H95" i="1"/>
  <c r="D95" i="1"/>
  <c r="H94" i="1"/>
  <c r="D94" i="1"/>
  <c r="H93" i="1"/>
  <c r="D93" i="1"/>
  <c r="H92" i="1"/>
  <c r="D92" i="1"/>
  <c r="H91" i="1"/>
  <c r="D91" i="1"/>
  <c r="H90" i="1"/>
  <c r="D90" i="1"/>
  <c r="H89" i="1"/>
  <c r="D89" i="1"/>
  <c r="H88" i="1"/>
  <c r="D88" i="1"/>
  <c r="H87" i="1"/>
  <c r="D87" i="1"/>
  <c r="H86" i="1"/>
  <c r="D86" i="1"/>
  <c r="H85" i="1"/>
  <c r="D85" i="1"/>
  <c r="H84" i="1"/>
  <c r="D84" i="1"/>
  <c r="H83" i="1"/>
  <c r="D83" i="1"/>
  <c r="H82" i="1"/>
  <c r="D82" i="1"/>
  <c r="H81" i="1"/>
  <c r="D81" i="1"/>
  <c r="H80" i="1"/>
  <c r="D80" i="1"/>
  <c r="H79" i="1"/>
  <c r="D79" i="1"/>
  <c r="H78" i="1"/>
  <c r="D78" i="1"/>
  <c r="H77" i="1"/>
  <c r="D77" i="1"/>
  <c r="H76" i="1"/>
  <c r="D76" i="1"/>
  <c r="H75" i="1"/>
  <c r="D75" i="1"/>
  <c r="H74" i="1"/>
  <c r="D74" i="1"/>
  <c r="H73" i="1"/>
  <c r="D73" i="1"/>
  <c r="H72" i="1"/>
  <c r="D72" i="1"/>
  <c r="H71" i="1"/>
  <c r="D71" i="1"/>
  <c r="H70" i="1"/>
  <c r="D70" i="1"/>
  <c r="H69" i="1"/>
  <c r="D69" i="1"/>
  <c r="H68" i="1"/>
  <c r="D68" i="1"/>
  <c r="H67" i="1"/>
  <c r="D67" i="1"/>
  <c r="H66" i="1"/>
  <c r="D66" i="1"/>
  <c r="H65" i="1"/>
  <c r="D65" i="1"/>
  <c r="H64" i="1"/>
  <c r="D64" i="1"/>
  <c r="H63" i="1"/>
  <c r="D63" i="1"/>
  <c r="H62" i="1"/>
  <c r="D62" i="1"/>
  <c r="H61" i="1"/>
  <c r="D61" i="1"/>
  <c r="H60" i="1"/>
  <c r="D60" i="1"/>
  <c r="H59" i="1"/>
  <c r="D59" i="1"/>
  <c r="H58" i="1"/>
  <c r="D58" i="1"/>
  <c r="H57" i="1"/>
  <c r="D57" i="1"/>
  <c r="H56" i="1"/>
  <c r="D56" i="1"/>
  <c r="H55" i="1"/>
  <c r="D55" i="1"/>
  <c r="H54" i="1"/>
  <c r="D54" i="1"/>
  <c r="H53" i="1"/>
  <c r="D53" i="1"/>
  <c r="H52" i="1"/>
  <c r="D52" i="1"/>
  <c r="H51" i="1"/>
  <c r="D51" i="1"/>
  <c r="H50" i="1"/>
  <c r="D50" i="1"/>
  <c r="H49" i="1"/>
  <c r="D49" i="1"/>
  <c r="H48" i="1"/>
  <c r="D48" i="1"/>
  <c r="H47" i="1"/>
  <c r="D47" i="1"/>
  <c r="H46" i="1"/>
  <c r="D46" i="1"/>
  <c r="H45" i="1"/>
  <c r="D45" i="1"/>
  <c r="H44" i="1"/>
  <c r="D44" i="1"/>
  <c r="H43" i="1"/>
  <c r="D43" i="1"/>
  <c r="H42" i="1"/>
  <c r="D42" i="1"/>
  <c r="H41" i="1"/>
  <c r="D41" i="1"/>
  <c r="H40" i="1"/>
  <c r="D40" i="1"/>
  <c r="H39" i="1"/>
  <c r="D39" i="1"/>
  <c r="H38" i="1"/>
  <c r="D38" i="1"/>
  <c r="H37" i="1"/>
  <c r="D37" i="1"/>
  <c r="H36" i="1"/>
  <c r="D36" i="1"/>
  <c r="H35" i="1"/>
  <c r="D35" i="1"/>
  <c r="H34" i="1"/>
  <c r="D34" i="1"/>
  <c r="H33" i="1"/>
  <c r="D33" i="1"/>
  <c r="H32" i="1"/>
  <c r="D32" i="1"/>
  <c r="H31" i="1"/>
  <c r="D31" i="1"/>
  <c r="H30" i="1"/>
  <c r="D30" i="1"/>
  <c r="H29" i="1"/>
  <c r="D29" i="1"/>
  <c r="H28" i="1"/>
  <c r="D28" i="1"/>
  <c r="H27" i="1"/>
  <c r="D27" i="1"/>
  <c r="H26" i="1"/>
  <c r="D26" i="1"/>
  <c r="H25" i="1"/>
  <c r="D25" i="1"/>
  <c r="H24" i="1"/>
  <c r="D24" i="1"/>
  <c r="H23" i="1"/>
  <c r="D23" i="1"/>
  <c r="H22" i="1"/>
  <c r="D22" i="1"/>
  <c r="H21" i="1"/>
  <c r="D21" i="1"/>
  <c r="H20" i="1"/>
  <c r="D20" i="1"/>
  <c r="H19" i="1"/>
  <c r="D19" i="1"/>
  <c r="H18" i="1"/>
  <c r="D18" i="1"/>
  <c r="H17" i="1"/>
  <c r="D17" i="1"/>
  <c r="H16" i="1"/>
  <c r="D16" i="1"/>
  <c r="H15" i="1"/>
  <c r="D15" i="1"/>
  <c r="H14" i="1"/>
  <c r="D14" i="1"/>
  <c r="H13" i="1"/>
  <c r="D13" i="1"/>
  <c r="H12" i="1"/>
  <c r="D12" i="1"/>
  <c r="H11" i="1"/>
  <c r="D11" i="1"/>
  <c r="H10" i="1"/>
  <c r="D10" i="1"/>
  <c r="H9" i="1"/>
  <c r="D9" i="1"/>
  <c r="H8" i="1"/>
  <c r="D8" i="1"/>
  <c r="H7" i="1"/>
  <c r="D7" i="1"/>
  <c r="H6" i="1"/>
  <c r="D6" i="1"/>
  <c r="H5" i="1"/>
  <c r="D5" i="1"/>
  <c r="H4" i="1"/>
  <c r="D4" i="1"/>
  <c r="H3" i="1"/>
  <c r="D3" i="1"/>
  <c r="L7" i="40"/>
  <c r="I7" i="40" s="1"/>
  <c r="I6" i="40" s="1"/>
  <c r="N271" i="41"/>
  <c r="N270" i="41"/>
  <c r="N269" i="41"/>
  <c r="N268" i="41"/>
  <c r="N267" i="41"/>
  <c r="N266" i="41"/>
  <c r="N265" i="41"/>
  <c r="N264" i="41"/>
  <c r="N263" i="41"/>
  <c r="N262" i="41"/>
  <c r="N261" i="41"/>
  <c r="N260" i="41"/>
  <c r="N259" i="41"/>
  <c r="N258" i="41"/>
  <c r="N257" i="41"/>
  <c r="N256" i="41"/>
  <c r="N255" i="41"/>
  <c r="N254" i="41"/>
  <c r="N253" i="41"/>
  <c r="N252" i="41"/>
  <c r="N251" i="41"/>
  <c r="N250" i="41"/>
  <c r="N249" i="41"/>
  <c r="N248" i="41"/>
  <c r="N247" i="41"/>
  <c r="N246" i="41"/>
  <c r="N245" i="41"/>
  <c r="N244" i="41"/>
  <c r="N243" i="41"/>
  <c r="N242" i="41"/>
  <c r="N241" i="41"/>
  <c r="N240" i="41"/>
  <c r="N239" i="41"/>
  <c r="N238" i="41"/>
  <c r="N237" i="41"/>
  <c r="N236" i="41"/>
  <c r="N235" i="41"/>
  <c r="N234" i="41"/>
  <c r="N233" i="41"/>
  <c r="N232" i="41"/>
  <c r="N231" i="41"/>
  <c r="N230" i="41"/>
  <c r="N229" i="41"/>
  <c r="N228" i="41"/>
  <c r="N227" i="41"/>
  <c r="N226" i="41"/>
  <c r="N225" i="41"/>
  <c r="N224" i="41"/>
  <c r="N223" i="41"/>
  <c r="N222" i="41"/>
  <c r="N221" i="41"/>
  <c r="N220" i="41"/>
  <c r="N219" i="41"/>
  <c r="N218" i="41"/>
  <c r="N217" i="41"/>
  <c r="N216" i="41"/>
  <c r="N215" i="41"/>
  <c r="N214" i="41"/>
  <c r="N213" i="41"/>
  <c r="N212" i="41"/>
  <c r="N211" i="41"/>
  <c r="N210" i="41"/>
  <c r="N209" i="41"/>
  <c r="N208" i="41"/>
  <c r="N207" i="41"/>
  <c r="N206" i="41"/>
  <c r="N205" i="41"/>
  <c r="N204" i="41"/>
  <c r="N203" i="41"/>
  <c r="N202" i="41"/>
  <c r="N201" i="41"/>
  <c r="N200" i="41"/>
  <c r="N199" i="41"/>
  <c r="N198" i="41"/>
  <c r="N197" i="41"/>
  <c r="N196" i="41"/>
  <c r="N195" i="41"/>
  <c r="N194" i="41"/>
  <c r="N193" i="41"/>
  <c r="N192" i="41"/>
  <c r="N191" i="41"/>
  <c r="N190" i="41"/>
  <c r="N189" i="41"/>
  <c r="N188" i="41"/>
  <c r="N187" i="41"/>
  <c r="N186" i="41"/>
  <c r="N185" i="41"/>
  <c r="N184" i="41"/>
  <c r="N183" i="41"/>
  <c r="N182" i="41"/>
  <c r="N181" i="41"/>
  <c r="N180" i="41"/>
  <c r="N179" i="41"/>
  <c r="N178" i="41"/>
  <c r="N177" i="41"/>
  <c r="N176" i="41"/>
  <c r="N175" i="41"/>
  <c r="N174" i="41"/>
  <c r="N173" i="41"/>
  <c r="N172" i="41"/>
  <c r="N171" i="41"/>
  <c r="N170" i="41"/>
  <c r="N169" i="41"/>
  <c r="N168" i="41"/>
  <c r="N167" i="41"/>
  <c r="N166" i="41"/>
  <c r="N165" i="41"/>
  <c r="N164" i="41"/>
  <c r="N163" i="41"/>
  <c r="N162" i="41"/>
  <c r="N161" i="41"/>
  <c r="N160" i="41"/>
  <c r="N159" i="41"/>
  <c r="N158" i="41"/>
  <c r="N157" i="41"/>
  <c r="N156" i="41"/>
  <c r="N155" i="41"/>
  <c r="N154" i="41"/>
  <c r="N153" i="41"/>
  <c r="N152" i="41"/>
  <c r="N151" i="41"/>
  <c r="N150" i="41"/>
  <c r="N149" i="41"/>
  <c r="N148" i="41"/>
  <c r="N147" i="41"/>
  <c r="N146" i="41"/>
  <c r="N145" i="41"/>
  <c r="N144" i="41"/>
  <c r="N143" i="41"/>
  <c r="N142" i="41"/>
  <c r="N141" i="41"/>
  <c r="N140" i="41"/>
  <c r="N139" i="41"/>
  <c r="N138" i="41"/>
  <c r="N137" i="41"/>
  <c r="N136" i="41"/>
  <c r="N135" i="41"/>
  <c r="N134" i="41"/>
  <c r="N133" i="41"/>
  <c r="N132" i="41"/>
  <c r="N131" i="41"/>
  <c r="N130" i="41"/>
  <c r="N129" i="41"/>
  <c r="N128" i="41"/>
  <c r="N127" i="41"/>
  <c r="N126" i="41"/>
  <c r="N125" i="41"/>
  <c r="N124" i="41"/>
  <c r="N123" i="41"/>
  <c r="N122" i="41"/>
  <c r="N121" i="41"/>
  <c r="N120" i="41"/>
  <c r="N119" i="41"/>
  <c r="N118" i="41"/>
  <c r="N117" i="41"/>
  <c r="N116" i="41"/>
  <c r="N115" i="41"/>
  <c r="N114" i="41"/>
  <c r="N113" i="41"/>
  <c r="N112" i="41"/>
  <c r="N111" i="41"/>
  <c r="N110" i="41"/>
  <c r="N109" i="41"/>
  <c r="N108" i="41"/>
  <c r="N107" i="41"/>
  <c r="N106" i="41"/>
  <c r="N105" i="41"/>
  <c r="N104" i="41"/>
  <c r="N103" i="41"/>
  <c r="N102" i="41"/>
  <c r="N101" i="41"/>
  <c r="N100" i="41"/>
  <c r="N99" i="41"/>
  <c r="N98" i="41"/>
  <c r="N97" i="41"/>
  <c r="N96" i="41"/>
  <c r="N95" i="41"/>
  <c r="N94" i="41"/>
  <c r="N93" i="41"/>
  <c r="N92" i="41"/>
  <c r="N91" i="41"/>
  <c r="N90" i="41"/>
  <c r="N89" i="41"/>
  <c r="N88" i="41"/>
  <c r="N87" i="41"/>
  <c r="N86" i="41"/>
  <c r="N85" i="41"/>
  <c r="N84" i="41"/>
  <c r="N83" i="41"/>
  <c r="N82" i="41"/>
  <c r="N81" i="41"/>
  <c r="N80" i="41"/>
  <c r="N79" i="41"/>
  <c r="N78" i="41"/>
  <c r="N77" i="41"/>
  <c r="N76" i="41"/>
  <c r="N75" i="41"/>
  <c r="N74" i="41"/>
  <c r="N73" i="41"/>
  <c r="N72" i="41"/>
  <c r="N71" i="41"/>
  <c r="N70" i="41"/>
  <c r="N69" i="41"/>
  <c r="N68" i="41"/>
  <c r="N67" i="41"/>
  <c r="N66" i="41"/>
  <c r="N65" i="41"/>
  <c r="N64" i="41"/>
  <c r="N63" i="41"/>
  <c r="N62" i="41"/>
  <c r="N61" i="41"/>
  <c r="N60" i="41"/>
  <c r="N59" i="41"/>
  <c r="N58" i="41"/>
  <c r="N57" i="41"/>
  <c r="N56" i="41"/>
  <c r="N55" i="41"/>
  <c r="N54" i="41"/>
  <c r="N53" i="41"/>
  <c r="N52" i="41"/>
  <c r="N51" i="41"/>
  <c r="N50" i="41"/>
  <c r="N49" i="41"/>
  <c r="N48" i="41"/>
  <c r="N47" i="41"/>
  <c r="N46" i="41"/>
  <c r="N45" i="41"/>
  <c r="N44" i="41"/>
  <c r="N43" i="41"/>
  <c r="N42" i="41"/>
  <c r="N41" i="41"/>
  <c r="N40" i="41"/>
  <c r="N39" i="41"/>
  <c r="N38" i="41"/>
  <c r="N37" i="41"/>
  <c r="N36" i="41"/>
  <c r="N35" i="41"/>
  <c r="N34" i="41"/>
  <c r="N33" i="41"/>
  <c r="N32" i="41"/>
  <c r="N31" i="41"/>
  <c r="N30" i="41"/>
  <c r="N29" i="41"/>
  <c r="N28" i="41"/>
  <c r="N27" i="41"/>
  <c r="N26" i="41"/>
  <c r="N25" i="41"/>
  <c r="N24" i="41"/>
  <c r="N23" i="41"/>
  <c r="N22" i="41"/>
  <c r="N21" i="41"/>
  <c r="N20" i="41"/>
  <c r="N19" i="41"/>
  <c r="N18" i="41"/>
  <c r="N17" i="41"/>
  <c r="N16" i="41"/>
  <c r="N15" i="41"/>
  <c r="N14" i="41"/>
  <c r="N13" i="41"/>
  <c r="N12" i="41"/>
  <c r="N11" i="41"/>
  <c r="N10" i="41"/>
  <c r="N9" i="41"/>
  <c r="N8" i="41"/>
  <c r="N7" i="41"/>
  <c r="N6" i="41"/>
  <c r="N5" i="41"/>
  <c r="I271" i="41"/>
  <c r="J271" i="41" s="1"/>
  <c r="I270" i="41"/>
  <c r="J270" i="41" s="1"/>
  <c r="I269" i="41"/>
  <c r="J269" i="41" s="1"/>
  <c r="I268" i="41"/>
  <c r="J268" i="41" s="1"/>
  <c r="I267" i="41"/>
  <c r="J267" i="41" s="1"/>
  <c r="I266" i="41"/>
  <c r="J266" i="41" s="1"/>
  <c r="I265" i="41"/>
  <c r="J265" i="41" s="1"/>
  <c r="I264" i="41"/>
  <c r="J264" i="41" s="1"/>
  <c r="I263" i="41"/>
  <c r="J263" i="41" s="1"/>
  <c r="I262" i="41"/>
  <c r="J262" i="41" s="1"/>
  <c r="E271" i="41"/>
  <c r="E270" i="41"/>
  <c r="E269" i="41"/>
  <c r="E268" i="41"/>
  <c r="M268" i="41" s="1"/>
  <c r="E267" i="41"/>
  <c r="E266" i="41"/>
  <c r="E265" i="41"/>
  <c r="E264" i="41"/>
  <c r="M264" i="41" s="1"/>
  <c r="E263" i="41"/>
  <c r="E262" i="41"/>
  <c r="I261" i="41"/>
  <c r="J261" i="41" s="1"/>
  <c r="I260" i="41"/>
  <c r="J260" i="41" s="1"/>
  <c r="I259" i="41"/>
  <c r="J259" i="41" s="1"/>
  <c r="I258" i="41"/>
  <c r="J258" i="41" s="1"/>
  <c r="I257" i="41"/>
  <c r="J257" i="41" s="1"/>
  <c r="I256" i="41"/>
  <c r="I255" i="41"/>
  <c r="J255" i="41" s="1"/>
  <c r="I254" i="41"/>
  <c r="J254" i="41" s="1"/>
  <c r="I253" i="41"/>
  <c r="J253" i="41" s="1"/>
  <c r="I252" i="41"/>
  <c r="J252" i="41" s="1"/>
  <c r="I251" i="41"/>
  <c r="I250" i="41"/>
  <c r="J250" i="41" s="1"/>
  <c r="I249" i="41"/>
  <c r="I248" i="41"/>
  <c r="J248" i="41" s="1"/>
  <c r="I247" i="41"/>
  <c r="J247" i="41" s="1"/>
  <c r="E261" i="41"/>
  <c r="E260" i="41"/>
  <c r="E259" i="41"/>
  <c r="E258" i="41"/>
  <c r="E257" i="41"/>
  <c r="E256" i="41"/>
  <c r="M256" i="41" s="1"/>
  <c r="E255" i="41"/>
  <c r="E254" i="41"/>
  <c r="E253" i="41"/>
  <c r="E252" i="41"/>
  <c r="M252" i="41" s="1"/>
  <c r="E251" i="41"/>
  <c r="M251" i="41" s="1"/>
  <c r="E250" i="41"/>
  <c r="E249" i="41"/>
  <c r="E248" i="41"/>
  <c r="M248" i="41" s="1"/>
  <c r="E247" i="41"/>
  <c r="I246" i="41"/>
  <c r="J246" i="41" s="1"/>
  <c r="I245" i="41"/>
  <c r="J245" i="41" s="1"/>
  <c r="I244" i="41"/>
  <c r="J244" i="41" s="1"/>
  <c r="I243" i="41"/>
  <c r="J243" i="41" s="1"/>
  <c r="I242" i="41"/>
  <c r="I241" i="41"/>
  <c r="J241" i="41" s="1"/>
  <c r="I240" i="41"/>
  <c r="J240" i="41" s="1"/>
  <c r="I239" i="41"/>
  <c r="J239" i="41" s="1"/>
  <c r="I238" i="41"/>
  <c r="J238" i="41" s="1"/>
  <c r="I237" i="41"/>
  <c r="J237" i="41" s="1"/>
  <c r="I236" i="41"/>
  <c r="I235" i="41"/>
  <c r="J235" i="41" s="1"/>
  <c r="E246" i="41"/>
  <c r="M246" i="41" s="1"/>
  <c r="E245" i="41"/>
  <c r="M245" i="41" s="1"/>
  <c r="E244" i="41"/>
  <c r="M244" i="41" s="1"/>
  <c r="E243" i="41"/>
  <c r="M243" i="41" s="1"/>
  <c r="E242" i="41"/>
  <c r="M242" i="41" s="1"/>
  <c r="E241" i="41"/>
  <c r="M241" i="41" s="1"/>
  <c r="E240" i="41"/>
  <c r="E239" i="41"/>
  <c r="M239" i="41" s="1"/>
  <c r="E238" i="41"/>
  <c r="M238" i="41" s="1"/>
  <c r="E237" i="41"/>
  <c r="M237" i="41" s="1"/>
  <c r="E236" i="41"/>
  <c r="M236" i="41" s="1"/>
  <c r="E235" i="41"/>
  <c r="M235" i="41" s="1"/>
  <c r="I234" i="41"/>
  <c r="J234" i="41" s="1"/>
  <c r="E234" i="41"/>
  <c r="I233" i="41"/>
  <c r="J233" i="41" s="1"/>
  <c r="E233" i="41"/>
  <c r="I232" i="41"/>
  <c r="I231" i="41"/>
  <c r="I230" i="41"/>
  <c r="E232" i="41"/>
  <c r="M232" i="41" s="1"/>
  <c r="E231" i="41"/>
  <c r="E230" i="41"/>
  <c r="I229" i="41"/>
  <c r="J229" i="41" s="1"/>
  <c r="I228" i="41"/>
  <c r="J228" i="41" s="1"/>
  <c r="I227" i="41"/>
  <c r="J227" i="41" s="1"/>
  <c r="I226" i="41"/>
  <c r="J226" i="41" s="1"/>
  <c r="I225" i="41"/>
  <c r="J225" i="41" s="1"/>
  <c r="I224" i="41"/>
  <c r="I223" i="41"/>
  <c r="I222" i="41"/>
  <c r="I221" i="41"/>
  <c r="I220" i="41"/>
  <c r="I219" i="41"/>
  <c r="I218" i="41"/>
  <c r="I217" i="41"/>
  <c r="I216" i="41"/>
  <c r="I215" i="41"/>
  <c r="J215" i="41" s="1"/>
  <c r="I214" i="41"/>
  <c r="J214" i="41" s="1"/>
  <c r="I213" i="41"/>
  <c r="J213" i="41" s="1"/>
  <c r="I212" i="41"/>
  <c r="J212" i="41" s="1"/>
  <c r="I211" i="41"/>
  <c r="J211" i="41" s="1"/>
  <c r="I210" i="41"/>
  <c r="J210" i="41" s="1"/>
  <c r="I209" i="41"/>
  <c r="I208" i="41"/>
  <c r="I207" i="41"/>
  <c r="I206" i="41"/>
  <c r="I205" i="41"/>
  <c r="I204" i="41"/>
  <c r="I203" i="41"/>
  <c r="I202" i="41"/>
  <c r="I201" i="41"/>
  <c r="I200" i="41"/>
  <c r="I199" i="41"/>
  <c r="I198" i="41"/>
  <c r="I197" i="41"/>
  <c r="I196" i="41"/>
  <c r="I195" i="41"/>
  <c r="I194" i="41"/>
  <c r="I193" i="41"/>
  <c r="I192" i="41"/>
  <c r="I191" i="41"/>
  <c r="I190" i="41"/>
  <c r="I189" i="41"/>
  <c r="I188" i="41"/>
  <c r="I187" i="41"/>
  <c r="I186" i="41"/>
  <c r="I185" i="41"/>
  <c r="I184" i="41"/>
  <c r="I183" i="41"/>
  <c r="I182" i="41"/>
  <c r="I181" i="41"/>
  <c r="I180" i="41"/>
  <c r="I179" i="41"/>
  <c r="I178" i="41"/>
  <c r="I177" i="41"/>
  <c r="I176" i="41"/>
  <c r="I175" i="41"/>
  <c r="I174" i="41"/>
  <c r="I173" i="41"/>
  <c r="I172" i="41"/>
  <c r="I171" i="41"/>
  <c r="I170" i="41"/>
  <c r="I169" i="41"/>
  <c r="I168" i="41"/>
  <c r="I167" i="41"/>
  <c r="I166" i="41"/>
  <c r="I165" i="41"/>
  <c r="I164" i="41"/>
  <c r="I163" i="41"/>
  <c r="I162" i="41"/>
  <c r="I161" i="41"/>
  <c r="I160" i="41"/>
  <c r="I159" i="41"/>
  <c r="I158" i="41"/>
  <c r="I157" i="41"/>
  <c r="I156" i="41"/>
  <c r="I155" i="41"/>
  <c r="I154" i="41"/>
  <c r="I153" i="41"/>
  <c r="I152" i="41"/>
  <c r="I151" i="41"/>
  <c r="I150" i="41"/>
  <c r="I149" i="41"/>
  <c r="I148" i="41"/>
  <c r="I147" i="41"/>
  <c r="I146" i="41"/>
  <c r="I145" i="41"/>
  <c r="I144" i="41"/>
  <c r="I143" i="41"/>
  <c r="I142" i="41"/>
  <c r="I141" i="41"/>
  <c r="I140" i="41"/>
  <c r="I139" i="41"/>
  <c r="I138" i="41"/>
  <c r="I137" i="41"/>
  <c r="I136" i="41"/>
  <c r="I135" i="41"/>
  <c r="I134" i="41"/>
  <c r="I133" i="41"/>
  <c r="I132" i="41"/>
  <c r="I131" i="41"/>
  <c r="I130" i="41"/>
  <c r="I129" i="41"/>
  <c r="I128" i="41"/>
  <c r="I127" i="41"/>
  <c r="I126" i="41"/>
  <c r="I125" i="41"/>
  <c r="I124" i="41"/>
  <c r="I123" i="41"/>
  <c r="I122" i="41"/>
  <c r="I121" i="41"/>
  <c r="I120" i="41"/>
  <c r="I119" i="41"/>
  <c r="I118" i="41"/>
  <c r="I117" i="41"/>
  <c r="I116" i="41"/>
  <c r="I115" i="41"/>
  <c r="I114" i="41"/>
  <c r="I113" i="41"/>
  <c r="I112" i="41"/>
  <c r="I111" i="41"/>
  <c r="I110" i="41"/>
  <c r="I109" i="41"/>
  <c r="I108" i="41"/>
  <c r="I107" i="41"/>
  <c r="I106" i="41"/>
  <c r="I105" i="41"/>
  <c r="I104" i="41"/>
  <c r="I103" i="41"/>
  <c r="I102" i="41"/>
  <c r="I101" i="41"/>
  <c r="I100" i="41"/>
  <c r="I99" i="41"/>
  <c r="I98" i="41"/>
  <c r="I97" i="41"/>
  <c r="I96" i="41"/>
  <c r="I95" i="41"/>
  <c r="I94" i="41"/>
  <c r="I93" i="41"/>
  <c r="I92" i="41"/>
  <c r="I91" i="41"/>
  <c r="I90" i="41"/>
  <c r="I89" i="41"/>
  <c r="I88" i="41"/>
  <c r="I87" i="41"/>
  <c r="I86" i="41"/>
  <c r="I85" i="41"/>
  <c r="I84" i="41"/>
  <c r="I83" i="41"/>
  <c r="I82" i="41"/>
  <c r="I81" i="41"/>
  <c r="I80" i="41"/>
  <c r="I79" i="41"/>
  <c r="I78" i="41"/>
  <c r="I77" i="41"/>
  <c r="I76" i="41"/>
  <c r="I75" i="41"/>
  <c r="I74" i="41"/>
  <c r="I73" i="41"/>
  <c r="I72" i="41"/>
  <c r="I71" i="41"/>
  <c r="I70" i="41"/>
  <c r="I69" i="41"/>
  <c r="I68" i="41"/>
  <c r="I67" i="41"/>
  <c r="I66" i="41"/>
  <c r="I65" i="41"/>
  <c r="I64" i="41"/>
  <c r="I63" i="41"/>
  <c r="I62" i="41"/>
  <c r="I61" i="41"/>
  <c r="I60" i="41"/>
  <c r="I59" i="41"/>
  <c r="I58" i="41"/>
  <c r="I57" i="41"/>
  <c r="I56" i="41"/>
  <c r="I55" i="41"/>
  <c r="I54" i="41"/>
  <c r="I53" i="41"/>
  <c r="I52" i="41"/>
  <c r="I51" i="41"/>
  <c r="I50" i="41"/>
  <c r="I49" i="41"/>
  <c r="I48" i="41"/>
  <c r="I47" i="41"/>
  <c r="J47" i="41" s="1"/>
  <c r="I46" i="41"/>
  <c r="J46" i="41" s="1"/>
  <c r="I45" i="41"/>
  <c r="J45" i="41" s="1"/>
  <c r="I44" i="41"/>
  <c r="J44" i="41" s="1"/>
  <c r="I43" i="41"/>
  <c r="J43" i="41" s="1"/>
  <c r="I42" i="41"/>
  <c r="J42" i="41" s="1"/>
  <c r="I41" i="41"/>
  <c r="I40" i="41"/>
  <c r="J40" i="41" s="1"/>
  <c r="I39" i="41"/>
  <c r="J39" i="41" s="1"/>
  <c r="I38" i="41"/>
  <c r="J38" i="41" s="1"/>
  <c r="I37" i="41"/>
  <c r="J37" i="41" s="1"/>
  <c r="I36" i="41"/>
  <c r="J36" i="41" s="1"/>
  <c r="I35" i="41"/>
  <c r="I34" i="41"/>
  <c r="J34" i="41" s="1"/>
  <c r="I33" i="41"/>
  <c r="I32" i="41"/>
  <c r="J32" i="41" s="1"/>
  <c r="I31" i="41"/>
  <c r="I30" i="41"/>
  <c r="I29" i="41"/>
  <c r="I28" i="41"/>
  <c r="I27" i="41"/>
  <c r="I26" i="41"/>
  <c r="I25" i="41"/>
  <c r="I24" i="41"/>
  <c r="I23" i="41"/>
  <c r="I22" i="41"/>
  <c r="I21" i="41"/>
  <c r="I20" i="41"/>
  <c r="I19" i="41"/>
  <c r="I18" i="41"/>
  <c r="I17" i="41"/>
  <c r="I16" i="41"/>
  <c r="I15" i="41"/>
  <c r="I14" i="41"/>
  <c r="I13" i="41"/>
  <c r="I12" i="41"/>
  <c r="I11" i="41"/>
  <c r="I10" i="41"/>
  <c r="I9" i="41"/>
  <c r="I8" i="41"/>
  <c r="I7" i="41"/>
  <c r="I6" i="41"/>
  <c r="I5" i="41"/>
  <c r="E229" i="41"/>
  <c r="E228" i="41"/>
  <c r="E227" i="41"/>
  <c r="E226" i="41"/>
  <c r="E225" i="41"/>
  <c r="E224" i="41"/>
  <c r="M224" i="41" s="1"/>
  <c r="E223" i="41"/>
  <c r="E222" i="41"/>
  <c r="E221" i="41"/>
  <c r="E220" i="41"/>
  <c r="M220" i="41" s="1"/>
  <c r="E219" i="41"/>
  <c r="E218" i="41"/>
  <c r="E217" i="41"/>
  <c r="M217" i="41" s="1"/>
  <c r="E216" i="41"/>
  <c r="M216" i="41" s="1"/>
  <c r="E215" i="41"/>
  <c r="E214" i="41"/>
  <c r="E213" i="41"/>
  <c r="M213" i="41" s="1"/>
  <c r="E212" i="41"/>
  <c r="E211" i="41"/>
  <c r="E210" i="41"/>
  <c r="E209" i="41"/>
  <c r="E208" i="41"/>
  <c r="M208" i="41" s="1"/>
  <c r="E207" i="41"/>
  <c r="E206" i="41"/>
  <c r="E205" i="41"/>
  <c r="E204" i="41"/>
  <c r="M204" i="41" s="1"/>
  <c r="E203" i="41"/>
  <c r="E202" i="41"/>
  <c r="E201" i="41"/>
  <c r="M201" i="41" s="1"/>
  <c r="E200" i="41"/>
  <c r="M200" i="41" s="1"/>
  <c r="E199" i="41"/>
  <c r="E198" i="41"/>
  <c r="E197" i="41"/>
  <c r="E196" i="41"/>
  <c r="E195" i="41"/>
  <c r="E194" i="41"/>
  <c r="E193" i="41"/>
  <c r="E192" i="41"/>
  <c r="M192" i="41" s="1"/>
  <c r="E191" i="41"/>
  <c r="E190" i="41"/>
  <c r="E189" i="41"/>
  <c r="E188" i="41"/>
  <c r="M188" i="41" s="1"/>
  <c r="E187" i="41"/>
  <c r="E186" i="41"/>
  <c r="E185" i="41"/>
  <c r="M185" i="41" s="1"/>
  <c r="E184" i="41"/>
  <c r="M184" i="41" s="1"/>
  <c r="E183" i="41"/>
  <c r="E182" i="41"/>
  <c r="E181" i="41"/>
  <c r="E180" i="41"/>
  <c r="E179" i="41"/>
  <c r="E178" i="41"/>
  <c r="E177" i="41"/>
  <c r="E176" i="41"/>
  <c r="M176" i="41" s="1"/>
  <c r="E175" i="41"/>
  <c r="E174" i="41"/>
  <c r="E173" i="41"/>
  <c r="E172" i="41"/>
  <c r="E171" i="41"/>
  <c r="E170" i="41"/>
  <c r="E169" i="41"/>
  <c r="M169" i="41" s="1"/>
  <c r="E168" i="41"/>
  <c r="E167" i="41"/>
  <c r="E166" i="41"/>
  <c r="E165" i="41"/>
  <c r="E164" i="41"/>
  <c r="E163" i="41"/>
  <c r="E162" i="41"/>
  <c r="E161" i="41"/>
  <c r="E160" i="41"/>
  <c r="M160" i="41" s="1"/>
  <c r="E159" i="41"/>
  <c r="E158" i="41"/>
  <c r="E157" i="41"/>
  <c r="E156" i="41"/>
  <c r="E155" i="41"/>
  <c r="E154" i="41"/>
  <c r="E153" i="41"/>
  <c r="M153" i="41" s="1"/>
  <c r="E152" i="41"/>
  <c r="E151" i="41"/>
  <c r="E150" i="41"/>
  <c r="E149" i="41"/>
  <c r="E148" i="41"/>
  <c r="E147" i="41"/>
  <c r="E146" i="41"/>
  <c r="E145" i="41"/>
  <c r="E144" i="41"/>
  <c r="M144" i="41" s="1"/>
  <c r="E143" i="41"/>
  <c r="E142" i="41"/>
  <c r="E141" i="41"/>
  <c r="E140" i="41"/>
  <c r="E139" i="41"/>
  <c r="E138" i="41"/>
  <c r="E137" i="41"/>
  <c r="M137" i="41" s="1"/>
  <c r="E136" i="41"/>
  <c r="E135" i="41"/>
  <c r="E134" i="41"/>
  <c r="E133" i="41"/>
  <c r="E132" i="41"/>
  <c r="E131" i="41"/>
  <c r="E130" i="41"/>
  <c r="E129" i="41"/>
  <c r="E128" i="41"/>
  <c r="M128" i="41" s="1"/>
  <c r="E127" i="41"/>
  <c r="E126" i="41"/>
  <c r="E125" i="41"/>
  <c r="E124" i="41"/>
  <c r="E123" i="41"/>
  <c r="E122" i="41"/>
  <c r="E121" i="41"/>
  <c r="M121" i="41" s="1"/>
  <c r="E120" i="41"/>
  <c r="E119" i="41"/>
  <c r="E118" i="41"/>
  <c r="E117" i="41"/>
  <c r="E116" i="41"/>
  <c r="E115" i="41"/>
  <c r="E114" i="41"/>
  <c r="E113" i="41"/>
  <c r="E112" i="41"/>
  <c r="M112" i="41" s="1"/>
  <c r="E111" i="41"/>
  <c r="E110" i="41"/>
  <c r="E109" i="41"/>
  <c r="E108" i="41"/>
  <c r="E107" i="41"/>
  <c r="E106" i="41"/>
  <c r="E105" i="41"/>
  <c r="M105" i="41" s="1"/>
  <c r="E104" i="41"/>
  <c r="E103" i="41"/>
  <c r="E102" i="41"/>
  <c r="E101" i="41"/>
  <c r="E100" i="41"/>
  <c r="E99" i="41"/>
  <c r="E98" i="41"/>
  <c r="E97" i="41"/>
  <c r="E96" i="41"/>
  <c r="M96" i="41" s="1"/>
  <c r="E95" i="41"/>
  <c r="E94" i="41"/>
  <c r="E93" i="41"/>
  <c r="E92" i="41"/>
  <c r="E91" i="41"/>
  <c r="E90" i="41"/>
  <c r="E89" i="41"/>
  <c r="M89" i="41" s="1"/>
  <c r="E88" i="41"/>
  <c r="E87" i="41"/>
  <c r="E86" i="41"/>
  <c r="E85" i="41"/>
  <c r="E84" i="41"/>
  <c r="E83" i="41"/>
  <c r="E82" i="41"/>
  <c r="E81" i="41"/>
  <c r="E80" i="41"/>
  <c r="M80" i="41" s="1"/>
  <c r="E79" i="41"/>
  <c r="E78" i="41"/>
  <c r="E77" i="41"/>
  <c r="E76" i="41"/>
  <c r="E75" i="41"/>
  <c r="E74" i="41"/>
  <c r="E73" i="41"/>
  <c r="E72" i="41"/>
  <c r="E71" i="41"/>
  <c r="E70" i="41"/>
  <c r="E69" i="41"/>
  <c r="E68" i="41"/>
  <c r="E67" i="41"/>
  <c r="E66" i="41"/>
  <c r="E65" i="41"/>
  <c r="E64" i="41"/>
  <c r="M64" i="41" s="1"/>
  <c r="E63" i="41"/>
  <c r="E62" i="41"/>
  <c r="E61" i="41"/>
  <c r="E60" i="41"/>
  <c r="E59" i="41"/>
  <c r="E58" i="41"/>
  <c r="E57" i="41"/>
  <c r="E56" i="41"/>
  <c r="E55" i="41"/>
  <c r="E54" i="41"/>
  <c r="E53" i="41"/>
  <c r="E52" i="41"/>
  <c r="E51" i="41"/>
  <c r="E50" i="41"/>
  <c r="E49" i="41"/>
  <c r="E48" i="41"/>
  <c r="M48" i="41" s="1"/>
  <c r="E47" i="41"/>
  <c r="E46" i="41"/>
  <c r="E45" i="41"/>
  <c r="E44" i="41"/>
  <c r="E43" i="41"/>
  <c r="E42" i="41"/>
  <c r="E41" i="41"/>
  <c r="E40" i="41"/>
  <c r="E39" i="41"/>
  <c r="E38" i="41"/>
  <c r="E37" i="41"/>
  <c r="E36" i="41"/>
  <c r="E35" i="41"/>
  <c r="E34" i="41"/>
  <c r="E33" i="41"/>
  <c r="E32" i="41"/>
  <c r="M32" i="41" s="1"/>
  <c r="E31" i="41"/>
  <c r="E30" i="41"/>
  <c r="E29" i="41"/>
  <c r="E28" i="41"/>
  <c r="E27" i="41"/>
  <c r="E26" i="41"/>
  <c r="E25" i="41"/>
  <c r="E24" i="41"/>
  <c r="E23" i="41"/>
  <c r="E22" i="41"/>
  <c r="E21" i="41"/>
  <c r="E20" i="41"/>
  <c r="E19" i="41"/>
  <c r="E18" i="41"/>
  <c r="E17" i="41"/>
  <c r="E16" i="41"/>
  <c r="M16" i="41" s="1"/>
  <c r="E15" i="41"/>
  <c r="E14" i="41"/>
  <c r="E13" i="41"/>
  <c r="E12" i="41"/>
  <c r="E11" i="41"/>
  <c r="E10" i="41"/>
  <c r="E9" i="41"/>
  <c r="E8" i="41"/>
  <c r="E7" i="41"/>
  <c r="E6" i="41"/>
  <c r="E5" i="41"/>
  <c r="L6" i="40"/>
  <c r="L18" i="40" s="1"/>
  <c r="H11" i="40"/>
  <c r="K11" i="40"/>
  <c r="K12" i="40" s="1"/>
  <c r="K13" i="40" s="1"/>
  <c r="K14" i="40" s="1"/>
  <c r="K15" i="40" s="1"/>
  <c r="K16" i="40" s="1"/>
  <c r="K17" i="40" s="1"/>
  <c r="K18" i="40" s="1"/>
  <c r="K19" i="40" s="1"/>
  <c r="K20" i="40" s="1"/>
  <c r="K21" i="40" s="1"/>
  <c r="K22" i="40" s="1"/>
  <c r="K23" i="40" s="1"/>
  <c r="K24" i="40" s="1"/>
  <c r="K25" i="40" s="1"/>
  <c r="K26" i="40" s="1"/>
  <c r="K27" i="40" s="1"/>
  <c r="K28" i="40" s="1"/>
  <c r="K29" i="40" s="1"/>
  <c r="K30" i="40" s="1"/>
  <c r="K31" i="40" s="1"/>
  <c r="K32" i="40" s="1"/>
  <c r="H12" i="40"/>
  <c r="H13" i="40"/>
  <c r="H14" i="40" s="1"/>
  <c r="H15" i="40" s="1"/>
  <c r="H16" i="40" s="1"/>
  <c r="H17" i="40" s="1"/>
  <c r="H18" i="40" s="1"/>
  <c r="H19" i="40" s="1"/>
  <c r="H20" i="40" s="1"/>
  <c r="H21" i="40" s="1"/>
  <c r="H22" i="40" s="1"/>
  <c r="H23" i="40" s="1"/>
  <c r="H24" i="40" s="1"/>
  <c r="H25" i="40" s="1"/>
  <c r="H26" i="40" s="1"/>
  <c r="H27" i="40" s="1"/>
  <c r="H28" i="40" s="1"/>
  <c r="H29" i="40" s="1"/>
  <c r="H30" i="40" s="1"/>
  <c r="H31" i="40" s="1"/>
  <c r="H32" i="40" s="1"/>
  <c r="E14" i="40"/>
  <c r="E10" i="40"/>
  <c r="E13" i="40"/>
  <c r="E12" i="40"/>
  <c r="E11" i="40"/>
  <c r="E9" i="40"/>
  <c r="E8" i="40"/>
  <c r="E7" i="40"/>
  <c r="M77" i="41" l="1"/>
  <c r="M205" i="41"/>
  <c r="M13" i="41"/>
  <c r="M45" i="41"/>
  <c r="M93" i="41"/>
  <c r="M125" i="41"/>
  <c r="M157" i="41"/>
  <c r="M221" i="41"/>
  <c r="M269" i="41"/>
  <c r="M29" i="41"/>
  <c r="M61" i="41"/>
  <c r="M109" i="41"/>
  <c r="M141" i="41"/>
  <c r="M173" i="41"/>
  <c r="M189" i="41"/>
  <c r="M234" i="41"/>
  <c r="M253" i="41"/>
  <c r="M62" i="41"/>
  <c r="M94" i="41"/>
  <c r="M142" i="41"/>
  <c r="M190" i="41"/>
  <c r="M222" i="41"/>
  <c r="M46" i="41"/>
  <c r="M78" i="41"/>
  <c r="M110" i="41"/>
  <c r="M126" i="41"/>
  <c r="M158" i="41"/>
  <c r="M174" i="41"/>
  <c r="M206" i="41"/>
  <c r="M270" i="41"/>
  <c r="M254" i="41"/>
  <c r="M15" i="41"/>
  <c r="M31" i="41"/>
  <c r="M47" i="41"/>
  <c r="M63" i="41"/>
  <c r="M79" i="41"/>
  <c r="M95" i="41"/>
  <c r="M111" i="41"/>
  <c r="M127" i="41"/>
  <c r="M143" i="41"/>
  <c r="M159" i="41"/>
  <c r="M175" i="41"/>
  <c r="M191" i="41"/>
  <c r="M207" i="41"/>
  <c r="M223" i="41"/>
  <c r="M231" i="41"/>
  <c r="M100" i="41"/>
  <c r="M116" i="41"/>
  <c r="M132" i="41"/>
  <c r="M148" i="41"/>
  <c r="M164" i="41"/>
  <c r="M180" i="41"/>
  <c r="M196" i="41"/>
  <c r="M212" i="41"/>
  <c r="M260" i="41"/>
  <c r="M11" i="41"/>
  <c r="M27" i="41"/>
  <c r="M43" i="41"/>
  <c r="M59" i="41"/>
  <c r="M75" i="41"/>
  <c r="M91" i="41"/>
  <c r="M107" i="41"/>
  <c r="M123" i="41"/>
  <c r="M139" i="41"/>
  <c r="M155" i="41"/>
  <c r="M171" i="41"/>
  <c r="M187" i="41"/>
  <c r="M203" i="41"/>
  <c r="M219" i="41"/>
  <c r="M267" i="41"/>
  <c r="M259" i="41"/>
  <c r="M36" i="41"/>
  <c r="M68" i="41"/>
  <c r="M228" i="41"/>
  <c r="M5" i="41"/>
  <c r="M21" i="41"/>
  <c r="M37" i="41"/>
  <c r="M53" i="41"/>
  <c r="M69" i="41"/>
  <c r="M85" i="41"/>
  <c r="M101" i="41"/>
  <c r="M133" i="41"/>
  <c r="M149" i="41"/>
  <c r="M165" i="41"/>
  <c r="M181" i="41"/>
  <c r="M197" i="41"/>
  <c r="M229" i="41"/>
  <c r="M84" i="41"/>
  <c r="M20" i="41"/>
  <c r="M52" i="41"/>
  <c r="M50" i="41"/>
  <c r="M66" i="41"/>
  <c r="M82" i="41"/>
  <c r="M98" i="41"/>
  <c r="M114" i="41"/>
  <c r="M130" i="41"/>
  <c r="M146" i="41"/>
  <c r="M162" i="41"/>
  <c r="M178" i="41"/>
  <c r="M194" i="41"/>
  <c r="M210" i="41"/>
  <c r="M226" i="41"/>
  <c r="M240" i="41"/>
  <c r="M271" i="41"/>
  <c r="M266" i="41"/>
  <c r="M250" i="41"/>
  <c r="M255" i="41"/>
  <c r="I12" i="40"/>
  <c r="J251" i="41" s="1"/>
  <c r="I13" i="40"/>
  <c r="I16" i="40"/>
  <c r="J26" i="41" s="1"/>
  <c r="I26" i="40"/>
  <c r="I17" i="40"/>
  <c r="J63" i="41" s="1"/>
  <c r="J14" i="41"/>
  <c r="M147" i="41"/>
  <c r="M163" i="41"/>
  <c r="M195" i="41"/>
  <c r="M211" i="41"/>
  <c r="M88" i="41"/>
  <c r="M104" i="41"/>
  <c r="M120" i="41"/>
  <c r="M136" i="41"/>
  <c r="M152" i="41"/>
  <c r="M168" i="41"/>
  <c r="M265" i="41"/>
  <c r="M249" i="41"/>
  <c r="M12" i="41"/>
  <c r="M28" i="41"/>
  <c r="M44" i="41"/>
  <c r="M60" i="41"/>
  <c r="M76" i="41"/>
  <c r="M92" i="41"/>
  <c r="M108" i="41"/>
  <c r="M124" i="41"/>
  <c r="M140" i="41"/>
  <c r="M156" i="41"/>
  <c r="M172" i="41"/>
  <c r="M233" i="41"/>
  <c r="M14" i="41"/>
  <c r="M30" i="41"/>
  <c r="M34" i="41"/>
  <c r="M51" i="41"/>
  <c r="M67" i="41"/>
  <c r="M99" i="41"/>
  <c r="M115" i="41"/>
  <c r="J24" i="41"/>
  <c r="J56" i="41"/>
  <c r="J73" i="41"/>
  <c r="J249" i="41"/>
  <c r="J58" i="41"/>
  <c r="J138" i="41"/>
  <c r="J27" i="41"/>
  <c r="J9" i="41"/>
  <c r="J61" i="41"/>
  <c r="J221" i="41"/>
  <c r="J30" i="41"/>
  <c r="J62" i="41"/>
  <c r="J7" i="41"/>
  <c r="I15" i="40"/>
  <c r="J203" i="41" s="1"/>
  <c r="J15" i="41"/>
  <c r="J31" i="41"/>
  <c r="J256" i="41"/>
  <c r="J67" i="41"/>
  <c r="J68" i="41"/>
  <c r="J100" i="41"/>
  <c r="I28" i="40"/>
  <c r="J19" i="41"/>
  <c r="J20" i="41"/>
  <c r="J5" i="41"/>
  <c r="J21" i="41"/>
  <c r="J71" i="41"/>
  <c r="M261" i="41"/>
  <c r="M258" i="41"/>
  <c r="I31" i="40"/>
  <c r="I14" i="40"/>
  <c r="J18" i="41" s="1"/>
  <c r="I21" i="40"/>
  <c r="J132" i="41" s="1"/>
  <c r="L23" i="40"/>
  <c r="I24" i="40"/>
  <c r="J105" i="41" s="1"/>
  <c r="L24" i="40"/>
  <c r="L25" i="40"/>
  <c r="I27" i="40"/>
  <c r="L26" i="40"/>
  <c r="L30" i="40"/>
  <c r="I29" i="40"/>
  <c r="J220" i="41" s="1"/>
  <c r="I30" i="40"/>
  <c r="I10" i="40"/>
  <c r="I32" i="40"/>
  <c r="I11" i="40"/>
  <c r="J33" i="41" s="1"/>
  <c r="L10" i="40"/>
  <c r="L11" i="40"/>
  <c r="L14" i="40"/>
  <c r="L19" i="40"/>
  <c r="L20" i="40"/>
  <c r="L21" i="40"/>
  <c r="L22" i="40"/>
  <c r="M262" i="41"/>
  <c r="M215" i="41"/>
  <c r="M247" i="41"/>
  <c r="M19" i="41"/>
  <c r="M35" i="41"/>
  <c r="M83" i="41"/>
  <c r="M131" i="41"/>
  <c r="M179" i="41"/>
  <c r="M227" i="41"/>
  <c r="M117" i="41"/>
  <c r="M8" i="41"/>
  <c r="M24" i="41"/>
  <c r="M40" i="41"/>
  <c r="M56" i="41"/>
  <c r="M72" i="41"/>
  <c r="M263" i="41"/>
  <c r="M9" i="41"/>
  <c r="M25" i="41"/>
  <c r="M41" i="41"/>
  <c r="M57" i="41"/>
  <c r="M73" i="41"/>
  <c r="M10" i="41"/>
  <c r="M26" i="41"/>
  <c r="M42" i="41"/>
  <c r="M58" i="41"/>
  <c r="M74" i="41"/>
  <c r="M90" i="41"/>
  <c r="M106" i="41"/>
  <c r="M122" i="41"/>
  <c r="M138" i="41"/>
  <c r="M154" i="41"/>
  <c r="M170" i="41"/>
  <c r="M186" i="41"/>
  <c r="M202" i="41"/>
  <c r="M218" i="41"/>
  <c r="M230" i="41"/>
  <c r="M17" i="41"/>
  <c r="M113" i="41"/>
  <c r="M49" i="41"/>
  <c r="M129" i="41"/>
  <c r="M161" i="41"/>
  <c r="M225" i="41"/>
  <c r="M97" i="41"/>
  <c r="M257" i="41"/>
  <c r="M33" i="41"/>
  <c r="M177" i="41"/>
  <c r="M81" i="41"/>
  <c r="M193" i="41"/>
  <c r="M209" i="41"/>
  <c r="M18" i="41"/>
  <c r="M6" i="41"/>
  <c r="M22" i="41"/>
  <c r="M38" i="41"/>
  <c r="M54" i="41"/>
  <c r="M70" i="41"/>
  <c r="M86" i="41"/>
  <c r="M102" i="41"/>
  <c r="M118" i="41"/>
  <c r="M134" i="41"/>
  <c r="M150" i="41"/>
  <c r="M166" i="41"/>
  <c r="M182" i="41"/>
  <c r="M198" i="41"/>
  <c r="M214" i="41"/>
  <c r="M65" i="41"/>
  <c r="M145" i="41"/>
  <c r="M7" i="41"/>
  <c r="M23" i="41"/>
  <c r="M39" i="41"/>
  <c r="M55" i="41"/>
  <c r="M71" i="41"/>
  <c r="M87" i="41"/>
  <c r="M103" i="41"/>
  <c r="M119" i="41"/>
  <c r="M135" i="41"/>
  <c r="M151" i="41"/>
  <c r="M167" i="41"/>
  <c r="M183" i="41"/>
  <c r="M199" i="41"/>
  <c r="I18" i="40"/>
  <c r="L27" i="40"/>
  <c r="I19" i="40"/>
  <c r="J154" i="41" s="1"/>
  <c r="L12" i="40"/>
  <c r="L28" i="40"/>
  <c r="I20" i="40"/>
  <c r="L13" i="40"/>
  <c r="L29" i="40"/>
  <c r="I22" i="40"/>
  <c r="J145" i="41" s="1"/>
  <c r="L15" i="40"/>
  <c r="L31" i="40"/>
  <c r="I23" i="40"/>
  <c r="J187" i="41" s="1"/>
  <c r="L16" i="40"/>
  <c r="L32" i="40"/>
  <c r="L17" i="40"/>
  <c r="I25" i="40"/>
  <c r="J17" i="41" l="1"/>
  <c r="J194" i="41"/>
  <c r="J29" i="41"/>
  <c r="J12" i="41"/>
  <c r="J66" i="41"/>
  <c r="J13" i="41"/>
  <c r="J11" i="41"/>
  <c r="J166" i="41"/>
  <c r="J113" i="41"/>
  <c r="J10" i="41"/>
  <c r="J70" i="41"/>
  <c r="J188" i="41"/>
  <c r="J25" i="41"/>
  <c r="J22" i="41"/>
  <c r="J80" i="41"/>
  <c r="J60" i="41"/>
  <c r="J8" i="41"/>
  <c r="J85" i="41"/>
  <c r="J64" i="41"/>
  <c r="J28" i="41"/>
  <c r="J23" i="41"/>
  <c r="J69" i="41"/>
  <c r="J6" i="41"/>
  <c r="J106" i="41"/>
  <c r="J16" i="41"/>
  <c r="J182" i="41"/>
  <c r="J101" i="41"/>
  <c r="J116" i="41"/>
  <c r="J35" i="41"/>
  <c r="J129" i="41"/>
  <c r="J96" i="41"/>
  <c r="J236" i="41"/>
  <c r="J204" i="41"/>
  <c r="J171" i="41"/>
  <c r="J122" i="41"/>
  <c r="J89" i="41"/>
  <c r="J150" i="41"/>
  <c r="J84" i="41"/>
  <c r="J178" i="41"/>
  <c r="J97" i="41"/>
  <c r="J205" i="41"/>
  <c r="J172" i="41"/>
  <c r="J139" i="41"/>
  <c r="J90" i="41"/>
  <c r="J57" i="41"/>
  <c r="J134" i="41"/>
  <c r="J53" i="41"/>
  <c r="J162" i="41"/>
  <c r="J81" i="41"/>
  <c r="J48" i="41"/>
  <c r="J189" i="41"/>
  <c r="J156" i="41"/>
  <c r="J123" i="41"/>
  <c r="J74" i="41"/>
  <c r="J41" i="41"/>
  <c r="J155" i="41"/>
  <c r="J118" i="41"/>
  <c r="J52" i="41"/>
  <c r="J146" i="41"/>
  <c r="J65" i="41"/>
  <c r="J223" i="41"/>
  <c r="J222" i="41"/>
  <c r="J173" i="41"/>
  <c r="J140" i="41"/>
  <c r="J107" i="41"/>
  <c r="J216" i="41"/>
  <c r="J199" i="41"/>
  <c r="J102" i="41"/>
  <c r="J242" i="41"/>
  <c r="J130" i="41"/>
  <c r="J49" i="41"/>
  <c r="J207" i="41"/>
  <c r="J206" i="41"/>
  <c r="J157" i="41"/>
  <c r="J124" i="41"/>
  <c r="J91" i="41"/>
  <c r="J200" i="41"/>
  <c r="J183" i="41"/>
  <c r="J86" i="41"/>
  <c r="J195" i="41"/>
  <c r="J114" i="41"/>
  <c r="J191" i="41"/>
  <c r="J190" i="41"/>
  <c r="J141" i="41"/>
  <c r="J108" i="41"/>
  <c r="J75" i="41"/>
  <c r="J184" i="41"/>
  <c r="J167" i="41"/>
  <c r="J179" i="41"/>
  <c r="J98" i="41"/>
  <c r="J175" i="41"/>
  <c r="J174" i="41"/>
  <c r="J125" i="41"/>
  <c r="J92" i="41"/>
  <c r="J59" i="41"/>
  <c r="J230" i="41"/>
  <c r="J168" i="41"/>
  <c r="J151" i="41"/>
  <c r="J54" i="41"/>
  <c r="J163" i="41"/>
  <c r="J82" i="41"/>
  <c r="J224" i="41"/>
  <c r="J159" i="41"/>
  <c r="J158" i="41"/>
  <c r="J109" i="41"/>
  <c r="J76" i="41"/>
  <c r="J217" i="41"/>
  <c r="J152" i="41"/>
  <c r="J135" i="41"/>
  <c r="J147" i="41"/>
  <c r="J208" i="41"/>
  <c r="J143" i="41"/>
  <c r="J142" i="41"/>
  <c r="J93" i="41"/>
  <c r="J231" i="41"/>
  <c r="J201" i="41"/>
  <c r="J136" i="41"/>
  <c r="J119" i="41"/>
  <c r="J197" i="41"/>
  <c r="J131" i="41"/>
  <c r="J50" i="41"/>
  <c r="J192" i="41"/>
  <c r="J127" i="41"/>
  <c r="J126" i="41"/>
  <c r="J77" i="41"/>
  <c r="J218" i="41"/>
  <c r="J185" i="41"/>
  <c r="J120" i="41"/>
  <c r="J103" i="41"/>
  <c r="J181" i="41"/>
  <c r="J196" i="41"/>
  <c r="J115" i="41"/>
  <c r="J209" i="41"/>
  <c r="J176" i="41"/>
  <c r="J111" i="41"/>
  <c r="J110" i="41"/>
  <c r="J202" i="41"/>
  <c r="J169" i="41"/>
  <c r="J104" i="41"/>
  <c r="J87" i="41"/>
  <c r="J165" i="41"/>
  <c r="J180" i="41"/>
  <c r="J99" i="41"/>
  <c r="J193" i="41"/>
  <c r="J160" i="41"/>
  <c r="J95" i="41"/>
  <c r="J94" i="41"/>
  <c r="J232" i="41"/>
  <c r="J186" i="41"/>
  <c r="J153" i="41"/>
  <c r="J88" i="41"/>
  <c r="J149" i="41"/>
  <c r="J164" i="41"/>
  <c r="J83" i="41"/>
  <c r="J177" i="41"/>
  <c r="J144" i="41"/>
  <c r="J79" i="41"/>
  <c r="J78" i="41"/>
  <c r="J219" i="41"/>
  <c r="J170" i="41"/>
  <c r="J137" i="41"/>
  <c r="J72" i="41"/>
  <c r="J55" i="41"/>
  <c r="J133" i="41"/>
  <c r="J148" i="41"/>
  <c r="J161" i="41"/>
  <c r="J128" i="41"/>
  <c r="J121" i="41"/>
  <c r="J198" i="41"/>
  <c r="J117" i="41"/>
  <c r="J51" i="41"/>
  <c r="J112" i="41"/>
  <c r="F12" i="42"/>
  <c r="AL28" i="42"/>
  <c r="CP48" i="42"/>
  <c r="BZ36" i="42"/>
  <c r="J20" i="42"/>
  <c r="BR60" i="42"/>
  <c r="DV60" i="42"/>
  <c r="BN12" i="42"/>
  <c r="DN12" i="42"/>
  <c r="DF28" i="42"/>
  <c r="BJ16" i="42"/>
  <c r="CP68" i="42"/>
  <c r="BN36" i="42"/>
  <c r="BN32" i="42"/>
  <c r="DV20" i="42"/>
  <c r="DV16" i="42"/>
  <c r="CL64" i="42"/>
  <c r="BV52" i="42"/>
  <c r="BN16" i="42"/>
  <c r="DR60" i="42"/>
  <c r="DR56" i="42"/>
  <c r="DN16" i="42"/>
  <c r="DB32" i="42"/>
  <c r="CX44" i="42"/>
  <c r="CL28" i="42"/>
  <c r="BJ48" i="42"/>
  <c r="DV24" i="42"/>
  <c r="DR16" i="42"/>
  <c r="F16" i="42"/>
  <c r="DR12" i="42"/>
  <c r="CH68" i="42"/>
  <c r="BR64" i="42"/>
  <c r="BF48" i="42"/>
  <c r="DN60" i="42"/>
  <c r="DN20" i="42"/>
  <c r="DJ28" i="42"/>
  <c r="DB40" i="42"/>
  <c r="CT20" i="42"/>
  <c r="CT68" i="42"/>
  <c r="CD40" i="42"/>
  <c r="DR24" i="42"/>
  <c r="DR20" i="42"/>
  <c r="AH52" i="42"/>
  <c r="CH16" i="42"/>
  <c r="DV68" i="42"/>
  <c r="BN68" i="42"/>
  <c r="DN24" i="42"/>
  <c r="DB44" i="42"/>
  <c r="CX52" i="42"/>
  <c r="DB36" i="42"/>
  <c r="CP16" i="42"/>
  <c r="DR36" i="42"/>
  <c r="CT12" i="42"/>
  <c r="BV20" i="42"/>
  <c r="DB64" i="42"/>
  <c r="CD24" i="42"/>
  <c r="DR68" i="42"/>
  <c r="BN20" i="42"/>
  <c r="DN28" i="42"/>
  <c r="DB48" i="42"/>
  <c r="CX56" i="42"/>
  <c r="AP16" i="42"/>
  <c r="CX20" i="42"/>
  <c r="CX16" i="42"/>
  <c r="AL16" i="42"/>
  <c r="CH44" i="42"/>
  <c r="DJ16" i="42"/>
  <c r="CP12" i="42"/>
  <c r="BR28" i="42"/>
  <c r="DJ52" i="42"/>
  <c r="DB68" i="42"/>
  <c r="CT48" i="42"/>
  <c r="BN24" i="42"/>
  <c r="CX64" i="42"/>
  <c r="CX24" i="42"/>
  <c r="CP28" i="42"/>
  <c r="CP24" i="42"/>
  <c r="CL40" i="42"/>
  <c r="BZ64" i="42"/>
  <c r="DB28" i="42"/>
  <c r="CH36" i="42"/>
  <c r="N20" i="42"/>
  <c r="DF16" i="42"/>
  <c r="CX40" i="42"/>
  <c r="CT52" i="42"/>
  <c r="CL12" i="42"/>
  <c r="DB56" i="42"/>
  <c r="CX28" i="42"/>
  <c r="CP36" i="42"/>
  <c r="CP32" i="42"/>
  <c r="CH56" i="42"/>
  <c r="CH52" i="42"/>
  <c r="CD56" i="42"/>
  <c r="BV24" i="42"/>
  <c r="CX12" i="42"/>
  <c r="BZ60" i="42"/>
  <c r="CP60" i="42"/>
  <c r="CL16" i="42"/>
  <c r="F20" i="42"/>
  <c r="CH20" i="42"/>
  <c r="DB12" i="42"/>
  <c r="CT40" i="42"/>
  <c r="CL56" i="42"/>
  <c r="BZ24" i="42"/>
  <c r="CD60" i="42"/>
  <c r="BR40" i="42"/>
  <c r="CT16" i="42"/>
  <c r="BV68" i="42"/>
  <c r="DR28" i="42"/>
  <c r="CL24" i="42"/>
  <c r="AH16" i="42"/>
  <c r="CL68" i="42"/>
  <c r="CH24" i="42"/>
  <c r="CD28" i="42"/>
  <c r="CX32" i="42"/>
  <c r="CP40" i="42"/>
  <c r="CH60" i="42"/>
  <c r="CD12" i="42"/>
  <c r="BV36" i="42"/>
  <c r="BZ68" i="42"/>
  <c r="R28" i="42"/>
  <c r="BV28" i="42"/>
  <c r="CL36" i="42"/>
  <c r="CH32" i="42"/>
  <c r="CL20" i="42"/>
  <c r="BZ48" i="42"/>
  <c r="N60" i="42"/>
  <c r="BZ44" i="42"/>
  <c r="DV12" i="42"/>
  <c r="CT44" i="42"/>
  <c r="CL60" i="42"/>
  <c r="CD64" i="42"/>
  <c r="BV40" i="42"/>
  <c r="BR48" i="42"/>
  <c r="BV32" i="42"/>
  <c r="BR44" i="42"/>
  <c r="CH40" i="42"/>
  <c r="BN44" i="42"/>
  <c r="CD36" i="42"/>
  <c r="N12" i="42"/>
  <c r="BV56" i="42"/>
  <c r="DN68" i="42"/>
  <c r="CP44" i="42"/>
  <c r="CD68" i="42"/>
  <c r="BZ28" i="42"/>
  <c r="BR52" i="42"/>
  <c r="BN60" i="42"/>
  <c r="BN56" i="42"/>
  <c r="BN52" i="42"/>
  <c r="DR40" i="42"/>
  <c r="CD48" i="42"/>
  <c r="BZ56" i="42"/>
  <c r="CD32" i="42"/>
  <c r="BR16" i="42"/>
  <c r="BR68" i="42"/>
  <c r="DF52" i="42"/>
  <c r="CH64" i="42"/>
  <c r="N48" i="42"/>
  <c r="BV44" i="42"/>
  <c r="BZ12" i="42"/>
  <c r="BV64" i="42"/>
  <c r="BZ52" i="42"/>
  <c r="BN28" i="42"/>
  <c r="BR12" i="42"/>
  <c r="DB60" i="42"/>
  <c r="CH12" i="42"/>
  <c r="BZ32" i="42"/>
  <c r="BJ28" i="42"/>
  <c r="DR44" i="42"/>
  <c r="BR36" i="42"/>
  <c r="DR32" i="42"/>
  <c r="DB24" i="42"/>
  <c r="BV16" i="42"/>
  <c r="BV60" i="42"/>
  <c r="CL48" i="42"/>
  <c r="BN40" i="42"/>
  <c r="CP56" i="42"/>
  <c r="CX36" i="42"/>
  <c r="CX68" i="42"/>
  <c r="CD52" i="42"/>
  <c r="BF16" i="42"/>
  <c r="CP52" i="42"/>
  <c r="BV48" i="42"/>
  <c r="BZ16" i="42"/>
  <c r="BF60" i="42"/>
  <c r="AT16" i="42"/>
  <c r="DR48" i="42"/>
  <c r="CT60" i="42"/>
  <c r="R52" i="42"/>
  <c r="J16" i="42"/>
  <c r="CT24" i="42"/>
  <c r="CX48" i="42"/>
  <c r="BR24" i="42"/>
  <c r="DB16" i="42"/>
  <c r="CL44" i="42"/>
  <c r="BN48" i="42"/>
  <c r="AX24" i="42"/>
  <c r="BZ40" i="42"/>
  <c r="CT36" i="42"/>
  <c r="BN64" i="42"/>
  <c r="N16" i="42"/>
  <c r="AP68" i="42"/>
  <c r="CL32" i="42"/>
  <c r="CP20" i="42"/>
  <c r="CD44" i="42"/>
  <c r="BR20" i="42"/>
  <c r="CD20" i="42"/>
  <c r="CX60" i="42"/>
  <c r="CH48" i="42"/>
  <c r="CT32" i="42"/>
  <c r="R16" i="42"/>
  <c r="AL52" i="42"/>
  <c r="DR52" i="42"/>
  <c r="AH28" i="42"/>
  <c r="CT28" i="42"/>
  <c r="CT64" i="42"/>
  <c r="DB20" i="42"/>
  <c r="J12" i="42"/>
  <c r="G12" i="42"/>
  <c r="H13" i="42"/>
  <c r="G14" i="42"/>
  <c r="F13" i="42"/>
  <c r="F14" i="42"/>
  <c r="H12" i="42"/>
  <c r="H14" i="42"/>
  <c r="R18" i="42" l="1"/>
  <c r="S16" i="42"/>
  <c r="T16" i="42"/>
  <c r="T18" i="42"/>
  <c r="S18" i="42"/>
  <c r="T17" i="42"/>
  <c r="R17" i="42"/>
  <c r="DR49" i="42"/>
  <c r="DS50" i="42"/>
  <c r="DR50" i="42"/>
  <c r="DT49" i="42"/>
  <c r="DT50" i="42"/>
  <c r="DS48" i="42"/>
  <c r="DT48" i="42"/>
  <c r="CP54" i="42"/>
  <c r="CP53" i="42"/>
  <c r="CR54" i="42"/>
  <c r="CQ54" i="42"/>
  <c r="CR52" i="42"/>
  <c r="CR53" i="42"/>
  <c r="CQ52" i="42"/>
  <c r="BN54" i="42"/>
  <c r="BO52" i="42"/>
  <c r="BP53" i="42"/>
  <c r="BN53" i="42"/>
  <c r="BP54" i="42"/>
  <c r="BO54" i="42"/>
  <c r="BP52" i="42"/>
  <c r="BR50" i="42"/>
  <c r="BS48" i="42"/>
  <c r="BT49" i="42"/>
  <c r="BT48" i="42"/>
  <c r="BR49" i="42"/>
  <c r="BT50" i="42"/>
  <c r="BS50" i="42"/>
  <c r="CH62" i="42"/>
  <c r="CH61" i="42"/>
  <c r="CJ62" i="42"/>
  <c r="CI60" i="42"/>
  <c r="CI62" i="42"/>
  <c r="CJ60" i="42"/>
  <c r="CJ61" i="42"/>
  <c r="CT42" i="42"/>
  <c r="CU40" i="42"/>
  <c r="CV41" i="42"/>
  <c r="CV42" i="42"/>
  <c r="CU42" i="42"/>
  <c r="CV40" i="42"/>
  <c r="CT41" i="42"/>
  <c r="BZ62" i="42"/>
  <c r="BZ61" i="42"/>
  <c r="CB60" i="42"/>
  <c r="CA60" i="42"/>
  <c r="CA62" i="42"/>
  <c r="CB61" i="42"/>
  <c r="CB62" i="42"/>
  <c r="DB58" i="42"/>
  <c r="DB57" i="42"/>
  <c r="DC56" i="42"/>
  <c r="DD56" i="42"/>
  <c r="DD57" i="42"/>
  <c r="DD58" i="42"/>
  <c r="DC58" i="42"/>
  <c r="CX21" i="42"/>
  <c r="CX22" i="42"/>
  <c r="CY20" i="42"/>
  <c r="CZ22" i="42"/>
  <c r="CZ20" i="42"/>
  <c r="CZ21" i="42"/>
  <c r="CY22" i="42"/>
  <c r="BR65" i="42"/>
  <c r="BR66" i="42"/>
  <c r="BT65" i="42"/>
  <c r="BS66" i="42"/>
  <c r="BT64" i="42"/>
  <c r="BT66" i="42"/>
  <c r="BS64" i="42"/>
  <c r="CT38" i="42"/>
  <c r="CV36" i="42"/>
  <c r="CU38" i="42"/>
  <c r="CU36" i="42"/>
  <c r="CV37" i="42"/>
  <c r="CT37" i="42"/>
  <c r="CV38" i="42"/>
  <c r="BV17" i="42"/>
  <c r="BW16" i="42"/>
  <c r="BX18" i="42"/>
  <c r="BW18" i="42"/>
  <c r="BV18" i="42"/>
  <c r="BX16" i="42"/>
  <c r="BX17" i="42"/>
  <c r="BZ13" i="42"/>
  <c r="CB14" i="42"/>
  <c r="BZ14" i="42"/>
  <c r="CB12" i="42"/>
  <c r="CA14" i="42"/>
  <c r="CA12" i="42"/>
  <c r="CB13" i="42"/>
  <c r="DF54" i="42"/>
  <c r="DH52" i="42"/>
  <c r="DH54" i="42"/>
  <c r="DH53" i="42"/>
  <c r="DG52" i="42"/>
  <c r="DG54" i="42"/>
  <c r="DF53" i="42"/>
  <c r="BV42" i="42"/>
  <c r="BX40" i="42"/>
  <c r="BW42" i="42"/>
  <c r="BX41" i="42"/>
  <c r="BW40" i="42"/>
  <c r="BV41" i="42"/>
  <c r="BX42" i="42"/>
  <c r="CH33" i="42"/>
  <c r="CH34" i="42"/>
  <c r="CI32" i="42"/>
  <c r="CJ34" i="42"/>
  <c r="CJ33" i="42"/>
  <c r="CJ32" i="42"/>
  <c r="CI34" i="42"/>
  <c r="DR30" i="42"/>
  <c r="DT30" i="42"/>
  <c r="DT29" i="42"/>
  <c r="DT28" i="42"/>
  <c r="DS28" i="42"/>
  <c r="DR29" i="42"/>
  <c r="DS30" i="42"/>
  <c r="CL42" i="42"/>
  <c r="CN41" i="42"/>
  <c r="CM42" i="42"/>
  <c r="CN40" i="42"/>
  <c r="CL41" i="42"/>
  <c r="CN42" i="42"/>
  <c r="CM40" i="42"/>
  <c r="AR17" i="42"/>
  <c r="AP18" i="42"/>
  <c r="AQ16" i="42"/>
  <c r="AP17" i="42"/>
  <c r="AR18" i="42"/>
  <c r="AQ18" i="42"/>
  <c r="AR16" i="42"/>
  <c r="DN26" i="42"/>
  <c r="DP26" i="42"/>
  <c r="DP25" i="42"/>
  <c r="DP24" i="42"/>
  <c r="DO24" i="42"/>
  <c r="DO26" i="42"/>
  <c r="DN25" i="42"/>
  <c r="CT70" i="42"/>
  <c r="CV68" i="42"/>
  <c r="CU68" i="42"/>
  <c r="CT69" i="42"/>
  <c r="CV70" i="42"/>
  <c r="CV69" i="42"/>
  <c r="CU70" i="42"/>
  <c r="DB34" i="42"/>
  <c r="DD33" i="42"/>
  <c r="DD32" i="42"/>
  <c r="DC32" i="42"/>
  <c r="DD34" i="42"/>
  <c r="DB33" i="42"/>
  <c r="DC34" i="42"/>
  <c r="DV18" i="42"/>
  <c r="DW16" i="42"/>
  <c r="DX16" i="42"/>
  <c r="DX17" i="42"/>
  <c r="DX18" i="42"/>
  <c r="DW18" i="42"/>
  <c r="DV17" i="42"/>
  <c r="CT33" i="42"/>
  <c r="CV34" i="42"/>
  <c r="CV32" i="42"/>
  <c r="CV33" i="42"/>
  <c r="CU34" i="42"/>
  <c r="CT34" i="42"/>
  <c r="CU32" i="42"/>
  <c r="BZ42" i="42"/>
  <c r="CA42" i="42"/>
  <c r="CB42" i="42"/>
  <c r="BZ41" i="42"/>
  <c r="CB40" i="42"/>
  <c r="CB41" i="42"/>
  <c r="CA40" i="42"/>
  <c r="BF17" i="42"/>
  <c r="BF18" i="42"/>
  <c r="BH16" i="42"/>
  <c r="BH17" i="42"/>
  <c r="BG16" i="42"/>
  <c r="BH18" i="42"/>
  <c r="BG18" i="42"/>
  <c r="BZ34" i="42"/>
  <c r="CB33" i="42"/>
  <c r="CB34" i="42"/>
  <c r="CA32" i="42"/>
  <c r="CA34" i="42"/>
  <c r="CB32" i="42"/>
  <c r="BZ33" i="42"/>
  <c r="BR69" i="42"/>
  <c r="BT68" i="42"/>
  <c r="BT70" i="42"/>
  <c r="BT69" i="42"/>
  <c r="BR70" i="42"/>
  <c r="BS70" i="42"/>
  <c r="BS68" i="42"/>
  <c r="BN58" i="42"/>
  <c r="BP58" i="42"/>
  <c r="BO58" i="42"/>
  <c r="BP57" i="42"/>
  <c r="BO56" i="42"/>
  <c r="BP56" i="42"/>
  <c r="BN57" i="42"/>
  <c r="CP42" i="42"/>
  <c r="CR42" i="42"/>
  <c r="CQ42" i="42"/>
  <c r="CQ40" i="42"/>
  <c r="CR41" i="42"/>
  <c r="CP41" i="42"/>
  <c r="CR40" i="42"/>
  <c r="BV69" i="42"/>
  <c r="BX68" i="42"/>
  <c r="BW68" i="42"/>
  <c r="BX69" i="42"/>
  <c r="BV70" i="42"/>
  <c r="BX70" i="42"/>
  <c r="BW70" i="42"/>
  <c r="DB14" i="42"/>
  <c r="DD13" i="42"/>
  <c r="DB13" i="42"/>
  <c r="DC14" i="42"/>
  <c r="DC12" i="42"/>
  <c r="DD14" i="42"/>
  <c r="DD12" i="42"/>
  <c r="CX14" i="42"/>
  <c r="CX13" i="42"/>
  <c r="CZ13" i="42"/>
  <c r="CY14" i="42"/>
  <c r="CY12" i="42"/>
  <c r="CZ12" i="42"/>
  <c r="CZ14" i="42"/>
  <c r="DB70" i="42"/>
  <c r="DC70" i="42"/>
  <c r="DB69" i="42"/>
  <c r="DC68" i="42"/>
  <c r="DD69" i="42"/>
  <c r="DD70" i="42"/>
  <c r="DD68" i="42"/>
  <c r="CX58" i="42"/>
  <c r="CZ58" i="42"/>
  <c r="CZ57" i="42"/>
  <c r="CZ56" i="42"/>
  <c r="CY56" i="42"/>
  <c r="CX57" i="42"/>
  <c r="CY58" i="42"/>
  <c r="CH69" i="42"/>
  <c r="CH70" i="42"/>
  <c r="CJ70" i="42"/>
  <c r="CJ69" i="42"/>
  <c r="CI70" i="42"/>
  <c r="CJ68" i="42"/>
  <c r="CI68" i="42"/>
  <c r="DN14" i="42"/>
  <c r="DP14" i="42"/>
  <c r="DN13" i="42"/>
  <c r="DO12" i="42"/>
  <c r="DP13" i="42"/>
  <c r="DP12" i="42"/>
  <c r="DO14" i="42"/>
  <c r="AX25" i="42"/>
  <c r="AX26" i="42"/>
  <c r="AY26" i="42"/>
  <c r="AZ25" i="42"/>
  <c r="AZ24" i="42"/>
  <c r="AY24" i="42"/>
  <c r="AZ26" i="42"/>
  <c r="CD54" i="42"/>
  <c r="CE52" i="42"/>
  <c r="CF53" i="42"/>
  <c r="CF54" i="42"/>
  <c r="CD53" i="42"/>
  <c r="CF52" i="42"/>
  <c r="CE54" i="42"/>
  <c r="DB25" i="42"/>
  <c r="DB26" i="42"/>
  <c r="DD26" i="42"/>
  <c r="DD25" i="42"/>
  <c r="DC24" i="42"/>
  <c r="DC26" i="42"/>
  <c r="DD24" i="42"/>
  <c r="CD66" i="42"/>
  <c r="CF64" i="42"/>
  <c r="CE64" i="42"/>
  <c r="CD65" i="42"/>
  <c r="CF66" i="42"/>
  <c r="CF65" i="42"/>
  <c r="CE66" i="42"/>
  <c r="BX24" i="42"/>
  <c r="BV25" i="42"/>
  <c r="BX26" i="42"/>
  <c r="BW26" i="42"/>
  <c r="BW24" i="42"/>
  <c r="BX25" i="42"/>
  <c r="BV26" i="42"/>
  <c r="CL14" i="42"/>
  <c r="CM14" i="42"/>
  <c r="CL13" i="42"/>
  <c r="CM12" i="42"/>
  <c r="CN13" i="42"/>
  <c r="CN12" i="42"/>
  <c r="CN14" i="42"/>
  <c r="CP25" i="42"/>
  <c r="CQ26" i="42"/>
  <c r="CR25" i="42"/>
  <c r="CQ24" i="42"/>
  <c r="CP26" i="42"/>
  <c r="CR26" i="42"/>
  <c r="CR24" i="42"/>
  <c r="DB50" i="42"/>
  <c r="DC50" i="42"/>
  <c r="DD50" i="42"/>
  <c r="DD48" i="42"/>
  <c r="DD49" i="42"/>
  <c r="DB49" i="42"/>
  <c r="DC48" i="42"/>
  <c r="BW20" i="42"/>
  <c r="BV22" i="42"/>
  <c r="BV21" i="42"/>
  <c r="BX20" i="42"/>
  <c r="BX22" i="42"/>
  <c r="BW22" i="42"/>
  <c r="BX21" i="42"/>
  <c r="J13" i="42"/>
  <c r="J14" i="42"/>
  <c r="L14" i="42"/>
  <c r="K12" i="42"/>
  <c r="L12" i="42"/>
  <c r="L13" i="42"/>
  <c r="K14" i="42"/>
  <c r="BN49" i="42"/>
  <c r="BN50" i="42"/>
  <c r="BP49" i="42"/>
  <c r="BO50" i="42"/>
  <c r="BO48" i="42"/>
  <c r="BP50" i="42"/>
  <c r="BP48" i="42"/>
  <c r="CJ14" i="42"/>
  <c r="CH13" i="42"/>
  <c r="CH14" i="42"/>
  <c r="CI14" i="42"/>
  <c r="CJ13" i="42"/>
  <c r="CJ12" i="42"/>
  <c r="CI12" i="42"/>
  <c r="BS16" i="42"/>
  <c r="BT17" i="42"/>
  <c r="BS18" i="42"/>
  <c r="BR18" i="42"/>
  <c r="BR17" i="42"/>
  <c r="BT18" i="42"/>
  <c r="BT16" i="42"/>
  <c r="BN61" i="42"/>
  <c r="BP60" i="42"/>
  <c r="BN62" i="42"/>
  <c r="BP62" i="42"/>
  <c r="BP61" i="42"/>
  <c r="BO62" i="42"/>
  <c r="BO60" i="42"/>
  <c r="CD38" i="42"/>
  <c r="CF38" i="42"/>
  <c r="CD37" i="42"/>
  <c r="CE38" i="42"/>
  <c r="CE36" i="42"/>
  <c r="CF37" i="42"/>
  <c r="CF36" i="42"/>
  <c r="CX33" i="42"/>
  <c r="CX34" i="42"/>
  <c r="CZ32" i="42"/>
  <c r="CY32" i="42"/>
  <c r="CY34" i="42"/>
  <c r="CZ33" i="42"/>
  <c r="CZ34" i="42"/>
  <c r="CT18" i="42"/>
  <c r="CV18" i="42"/>
  <c r="CU18" i="42"/>
  <c r="CV17" i="42"/>
  <c r="CT17" i="42"/>
  <c r="CU16" i="42"/>
  <c r="CV16" i="42"/>
  <c r="BN69" i="42"/>
  <c r="BN70" i="42"/>
  <c r="BP68" i="42"/>
  <c r="BP69" i="42"/>
  <c r="BO68" i="42"/>
  <c r="BP70" i="42"/>
  <c r="BO70" i="42"/>
  <c r="CT22" i="42"/>
  <c r="CT21" i="42"/>
  <c r="CV21" i="42"/>
  <c r="CV20" i="42"/>
  <c r="CU20" i="42"/>
  <c r="CU22" i="42"/>
  <c r="CV22" i="42"/>
  <c r="DR14" i="42"/>
  <c r="DS12" i="42"/>
  <c r="DR13" i="42"/>
  <c r="DT14" i="42"/>
  <c r="DT13" i="42"/>
  <c r="DT12" i="42"/>
  <c r="DS14" i="42"/>
  <c r="DV22" i="42"/>
  <c r="DX21" i="42"/>
  <c r="DV21" i="42"/>
  <c r="DX22" i="42"/>
  <c r="DX20" i="42"/>
  <c r="DW22" i="42"/>
  <c r="DW20" i="42"/>
  <c r="DB22" i="42"/>
  <c r="DB21" i="42"/>
  <c r="DD20" i="42"/>
  <c r="DC20" i="42"/>
  <c r="DC22" i="42"/>
  <c r="DD22" i="42"/>
  <c r="DD21" i="42"/>
  <c r="CL46" i="42"/>
  <c r="CN46" i="42"/>
  <c r="CN44" i="42"/>
  <c r="CN45" i="42"/>
  <c r="CM44" i="42"/>
  <c r="CM46" i="42"/>
  <c r="CL45" i="42"/>
  <c r="CX70" i="42"/>
  <c r="CZ69" i="42"/>
  <c r="CZ68" i="42"/>
  <c r="CY68" i="42"/>
  <c r="CX69" i="42"/>
  <c r="CZ70" i="42"/>
  <c r="CY70" i="42"/>
  <c r="DR33" i="42"/>
  <c r="DR34" i="42"/>
  <c r="DT34" i="42"/>
  <c r="DS34" i="42"/>
  <c r="DT33" i="42"/>
  <c r="DS32" i="42"/>
  <c r="DT32" i="42"/>
  <c r="BR54" i="42"/>
  <c r="BS52" i="42"/>
  <c r="BR53" i="42"/>
  <c r="BS54" i="42"/>
  <c r="BT53" i="42"/>
  <c r="BT54" i="42"/>
  <c r="BT52" i="42"/>
  <c r="CL62" i="42"/>
  <c r="CL61" i="42"/>
  <c r="CM62" i="42"/>
  <c r="CN60" i="42"/>
  <c r="CM60" i="42"/>
  <c r="CN62" i="42"/>
  <c r="CN61" i="42"/>
  <c r="BR42" i="42"/>
  <c r="BR41" i="42"/>
  <c r="BS42" i="42"/>
  <c r="BT41" i="42"/>
  <c r="BT40" i="42"/>
  <c r="BS40" i="42"/>
  <c r="BT42" i="42"/>
  <c r="CH21" i="42"/>
  <c r="CJ20" i="42"/>
  <c r="CI22" i="42"/>
  <c r="CI20" i="42"/>
  <c r="CH22" i="42"/>
  <c r="CJ22" i="42"/>
  <c r="CJ21" i="42"/>
  <c r="CF56" i="42"/>
  <c r="CE58" i="42"/>
  <c r="CE56" i="42"/>
  <c r="CD58" i="42"/>
  <c r="CD57" i="42"/>
  <c r="CF57" i="42"/>
  <c r="CF58" i="42"/>
  <c r="CT54" i="42"/>
  <c r="CU54" i="42"/>
  <c r="CU52" i="42"/>
  <c r="CV52" i="42"/>
  <c r="CV53" i="42"/>
  <c r="CV54" i="42"/>
  <c r="CT53" i="42"/>
  <c r="CP29" i="42"/>
  <c r="CR29" i="42"/>
  <c r="CQ30" i="42"/>
  <c r="CR30" i="42"/>
  <c r="CQ28" i="42"/>
  <c r="CR28" i="42"/>
  <c r="CP30" i="42"/>
  <c r="CT14" i="42"/>
  <c r="CU14" i="42"/>
  <c r="CT13" i="42"/>
  <c r="CV12" i="42"/>
  <c r="CV13" i="42"/>
  <c r="CV14" i="42"/>
  <c r="CU12" i="42"/>
  <c r="DV70" i="42"/>
  <c r="DX70" i="42"/>
  <c r="DV69" i="42"/>
  <c r="DX68" i="42"/>
  <c r="DW70" i="42"/>
  <c r="DW68" i="42"/>
  <c r="DX69" i="42"/>
  <c r="G18" i="42"/>
  <c r="F17" i="42"/>
  <c r="H17" i="42"/>
  <c r="H18" i="42"/>
  <c r="G16" i="42"/>
  <c r="F18" i="42"/>
  <c r="H16" i="42"/>
  <c r="BP34" i="42"/>
  <c r="BN33" i="42"/>
  <c r="BN34" i="42"/>
  <c r="BO34" i="42"/>
  <c r="BP32" i="42"/>
  <c r="BP33" i="42"/>
  <c r="BO32" i="42"/>
  <c r="CT66" i="42"/>
  <c r="CV65" i="42"/>
  <c r="CV66" i="42"/>
  <c r="CU66" i="42"/>
  <c r="CV64" i="42"/>
  <c r="CU64" i="42"/>
  <c r="CT65" i="42"/>
  <c r="CH50" i="42"/>
  <c r="CI48" i="42"/>
  <c r="CI50" i="42"/>
  <c r="CH49" i="42"/>
  <c r="CJ50" i="42"/>
  <c r="CJ49" i="42"/>
  <c r="CJ48" i="42"/>
  <c r="CX37" i="42"/>
  <c r="CX38" i="42"/>
  <c r="CY36" i="42"/>
  <c r="CZ38" i="42"/>
  <c r="CZ36" i="42"/>
  <c r="CZ37" i="42"/>
  <c r="CY38" i="42"/>
  <c r="BS36" i="42"/>
  <c r="BR37" i="42"/>
  <c r="BT38" i="42"/>
  <c r="BT36" i="42"/>
  <c r="BR38" i="42"/>
  <c r="BS38" i="42"/>
  <c r="BT37" i="42"/>
  <c r="DB62" i="42"/>
  <c r="DD62" i="42"/>
  <c r="DD61" i="42"/>
  <c r="DD60" i="42"/>
  <c r="DB61" i="42"/>
  <c r="DC60" i="42"/>
  <c r="DC62" i="42"/>
  <c r="CD34" i="42"/>
  <c r="CF32" i="42"/>
  <c r="CE32" i="42"/>
  <c r="CF34" i="42"/>
  <c r="CF33" i="42"/>
  <c r="CE34" i="42"/>
  <c r="CD33" i="42"/>
  <c r="CL37" i="42"/>
  <c r="CM36" i="42"/>
  <c r="CM38" i="42"/>
  <c r="CL38" i="42"/>
  <c r="CN38" i="42"/>
  <c r="CN36" i="42"/>
  <c r="CN37" i="42"/>
  <c r="H22" i="42"/>
  <c r="G20" i="42"/>
  <c r="G22" i="42"/>
  <c r="H21" i="42"/>
  <c r="H20" i="42"/>
  <c r="F22" i="42"/>
  <c r="F21" i="42"/>
  <c r="CX26" i="42"/>
  <c r="CX25" i="42"/>
  <c r="CY24" i="42"/>
  <c r="CZ25" i="42"/>
  <c r="CZ24" i="42"/>
  <c r="CZ26" i="42"/>
  <c r="CY26" i="42"/>
  <c r="DJ53" i="42"/>
  <c r="DK54" i="42"/>
  <c r="DL54" i="42"/>
  <c r="DL52" i="42"/>
  <c r="DK52" i="42"/>
  <c r="DJ54" i="42"/>
  <c r="DL53" i="42"/>
  <c r="CJ16" i="42"/>
  <c r="CH17" i="42"/>
  <c r="CH18" i="42"/>
  <c r="CJ17" i="42"/>
  <c r="CI16" i="42"/>
  <c r="CJ18" i="42"/>
  <c r="CI18" i="42"/>
  <c r="BP13" i="42"/>
  <c r="BN14" i="42"/>
  <c r="BN13" i="42"/>
  <c r="BO12" i="42"/>
  <c r="BP12" i="42"/>
  <c r="BO14" i="42"/>
  <c r="BP14" i="42"/>
  <c r="CX62" i="42"/>
  <c r="CZ62" i="42"/>
  <c r="CZ60" i="42"/>
  <c r="CY62" i="42"/>
  <c r="CX61" i="42"/>
  <c r="CZ61" i="42"/>
  <c r="CY60" i="42"/>
  <c r="DB17" i="42"/>
  <c r="DB18" i="42"/>
  <c r="DD18" i="42"/>
  <c r="DD16" i="42"/>
  <c r="DC16" i="42"/>
  <c r="DC18" i="42"/>
  <c r="DD17" i="42"/>
  <c r="CP58" i="42"/>
  <c r="CR56" i="42"/>
  <c r="CR58" i="42"/>
  <c r="CQ58" i="42"/>
  <c r="CR57" i="42"/>
  <c r="CQ56" i="42"/>
  <c r="CP57" i="42"/>
  <c r="BR13" i="42"/>
  <c r="BS12" i="42"/>
  <c r="BR14" i="42"/>
  <c r="BT14" i="42"/>
  <c r="BT13" i="42"/>
  <c r="BT12" i="42"/>
  <c r="BS14" i="42"/>
  <c r="BZ30" i="42"/>
  <c r="CB30" i="42"/>
  <c r="CA30" i="42"/>
  <c r="CA28" i="42"/>
  <c r="CB29" i="42"/>
  <c r="BZ29" i="42"/>
  <c r="CB28" i="42"/>
  <c r="BN46" i="42"/>
  <c r="BO46" i="42"/>
  <c r="BP44" i="42"/>
  <c r="BP46" i="42"/>
  <c r="BN45" i="42"/>
  <c r="BP45" i="42"/>
  <c r="BO44" i="42"/>
  <c r="CT46" i="42"/>
  <c r="CT45" i="42"/>
  <c r="CU46" i="42"/>
  <c r="CV44" i="42"/>
  <c r="CU44" i="42"/>
  <c r="CV46" i="42"/>
  <c r="CV45" i="42"/>
  <c r="CD29" i="42"/>
  <c r="CE30" i="42"/>
  <c r="CD30" i="42"/>
  <c r="CF28" i="42"/>
  <c r="CE28" i="42"/>
  <c r="CF30" i="42"/>
  <c r="CF29" i="42"/>
  <c r="CI54" i="42"/>
  <c r="CJ52" i="42"/>
  <c r="CJ54" i="42"/>
  <c r="CI52" i="42"/>
  <c r="CH53" i="42"/>
  <c r="CH54" i="42"/>
  <c r="CJ53" i="42"/>
  <c r="CY42" i="42"/>
  <c r="CX42" i="42"/>
  <c r="CX41" i="42"/>
  <c r="CZ40" i="42"/>
  <c r="CZ42" i="42"/>
  <c r="CY40" i="42"/>
  <c r="CZ41" i="42"/>
  <c r="BT30" i="42"/>
  <c r="BS30" i="42"/>
  <c r="BR29" i="42"/>
  <c r="BS28" i="42"/>
  <c r="BR30" i="42"/>
  <c r="BT29" i="42"/>
  <c r="BT28" i="42"/>
  <c r="DN30" i="42"/>
  <c r="DO30" i="42"/>
  <c r="DP29" i="42"/>
  <c r="DP30" i="42"/>
  <c r="DP28" i="42"/>
  <c r="DO28" i="42"/>
  <c r="DN29" i="42"/>
  <c r="DR38" i="42"/>
  <c r="DS36" i="42"/>
  <c r="DR37" i="42"/>
  <c r="DT37" i="42"/>
  <c r="DS38" i="42"/>
  <c r="DT36" i="42"/>
  <c r="DT38" i="42"/>
  <c r="AH53" i="42"/>
  <c r="AJ53" i="42"/>
  <c r="AJ54" i="42"/>
  <c r="AH54" i="42"/>
  <c r="AJ52" i="42"/>
  <c r="AI54" i="42"/>
  <c r="AI52" i="42"/>
  <c r="DR18" i="42"/>
  <c r="DT17" i="42"/>
  <c r="DT18" i="42"/>
  <c r="DS16" i="42"/>
  <c r="DS18" i="42"/>
  <c r="DT16" i="42"/>
  <c r="DR17" i="42"/>
  <c r="DN18" i="42"/>
  <c r="DP18" i="42"/>
  <c r="DP16" i="42"/>
  <c r="DO16" i="42"/>
  <c r="DO18" i="42"/>
  <c r="DP17" i="42"/>
  <c r="DN17" i="42"/>
  <c r="BN38" i="42"/>
  <c r="BP38" i="42"/>
  <c r="BO36" i="42"/>
  <c r="BP36" i="42"/>
  <c r="BN37" i="42"/>
  <c r="BP37" i="42"/>
  <c r="BO38" i="42"/>
  <c r="DV62" i="42"/>
  <c r="DX60" i="42"/>
  <c r="DV61" i="42"/>
  <c r="DX61" i="42"/>
  <c r="DW60" i="42"/>
  <c r="DW62" i="42"/>
  <c r="DX62" i="42"/>
  <c r="CT29" i="42"/>
  <c r="CV29" i="42"/>
  <c r="CU28" i="42"/>
  <c r="CU30" i="42"/>
  <c r="CV30" i="42"/>
  <c r="CV28" i="42"/>
  <c r="CT30" i="42"/>
  <c r="CE20" i="42"/>
  <c r="CF22" i="42"/>
  <c r="CE22" i="42"/>
  <c r="CF20" i="42"/>
  <c r="CD21" i="42"/>
  <c r="CF21" i="42"/>
  <c r="CD22" i="42"/>
  <c r="AP69" i="42"/>
  <c r="AQ70" i="42"/>
  <c r="AP70" i="42"/>
  <c r="AR69" i="42"/>
  <c r="AR70" i="42"/>
  <c r="AR68" i="42"/>
  <c r="AQ68" i="42"/>
  <c r="AT18" i="42"/>
  <c r="AT17" i="42"/>
  <c r="AU18" i="42"/>
  <c r="AV17" i="42"/>
  <c r="AV18" i="42"/>
  <c r="AV16" i="42"/>
  <c r="AU16" i="42"/>
  <c r="BO40" i="42"/>
  <c r="BP41" i="42"/>
  <c r="BP42" i="42"/>
  <c r="BN41" i="42"/>
  <c r="BO42" i="42"/>
  <c r="BP40" i="42"/>
  <c r="BN42" i="42"/>
  <c r="BO28" i="42"/>
  <c r="BN30" i="42"/>
  <c r="BP29" i="42"/>
  <c r="BP30" i="42"/>
  <c r="BP28" i="42"/>
  <c r="BO30" i="42"/>
  <c r="BN29" i="42"/>
  <c r="BZ57" i="42"/>
  <c r="CA56" i="42"/>
  <c r="CB56" i="42"/>
  <c r="BZ58" i="42"/>
  <c r="CA58" i="42"/>
  <c r="CB58" i="42"/>
  <c r="CB57" i="42"/>
  <c r="CX66" i="42"/>
  <c r="CZ64" i="42"/>
  <c r="CX65" i="42"/>
  <c r="CZ65" i="42"/>
  <c r="CY64" i="42"/>
  <c r="CZ66" i="42"/>
  <c r="CY66" i="42"/>
  <c r="BP20" i="42"/>
  <c r="BO22" i="42"/>
  <c r="BP21" i="42"/>
  <c r="BN22" i="42"/>
  <c r="BO20" i="42"/>
  <c r="BP22" i="42"/>
  <c r="BN21" i="42"/>
  <c r="CP18" i="42"/>
  <c r="CR17" i="42"/>
  <c r="CQ16" i="42"/>
  <c r="CQ18" i="42"/>
  <c r="CR18" i="42"/>
  <c r="CP17" i="42"/>
  <c r="CR16" i="42"/>
  <c r="DB41" i="42"/>
  <c r="DD42" i="42"/>
  <c r="DC42" i="42"/>
  <c r="DD40" i="42"/>
  <c r="DC40" i="42"/>
  <c r="DD41" i="42"/>
  <c r="DB42" i="42"/>
  <c r="DR58" i="42"/>
  <c r="DT56" i="42"/>
  <c r="DS56" i="42"/>
  <c r="DR57" i="42"/>
  <c r="DT57" i="42"/>
  <c r="DT58" i="42"/>
  <c r="DS58" i="42"/>
  <c r="BR62" i="42"/>
  <c r="BT60" i="42"/>
  <c r="BS60" i="42"/>
  <c r="BR61" i="42"/>
  <c r="BS62" i="42"/>
  <c r="BT61" i="42"/>
  <c r="BT62" i="42"/>
  <c r="BT22" i="42"/>
  <c r="BT20" i="42"/>
  <c r="BT21" i="42"/>
  <c r="BR22" i="42"/>
  <c r="BS20" i="42"/>
  <c r="BS22" i="42"/>
  <c r="BR21" i="42"/>
  <c r="N17" i="42"/>
  <c r="N18" i="42"/>
  <c r="P16" i="42"/>
  <c r="O16" i="42"/>
  <c r="O18" i="42"/>
  <c r="P18" i="42"/>
  <c r="P17" i="42"/>
  <c r="BR26" i="42"/>
  <c r="BS24" i="42"/>
  <c r="BT25" i="42"/>
  <c r="BT26" i="42"/>
  <c r="BT24" i="42"/>
  <c r="BR25" i="42"/>
  <c r="BS26" i="42"/>
  <c r="BF62" i="42"/>
  <c r="BF61" i="42"/>
  <c r="BH62" i="42"/>
  <c r="BH60" i="42"/>
  <c r="BG60" i="42"/>
  <c r="BG62" i="42"/>
  <c r="BH61" i="42"/>
  <c r="CE68" i="42"/>
  <c r="CD70" i="42"/>
  <c r="CD69" i="42"/>
  <c r="CF70" i="42"/>
  <c r="CF68" i="42"/>
  <c r="CE70" i="42"/>
  <c r="CF69" i="42"/>
  <c r="CH42" i="42"/>
  <c r="CJ40" i="42"/>
  <c r="CJ42" i="42"/>
  <c r="CH41" i="42"/>
  <c r="CJ41" i="42"/>
  <c r="CI42" i="42"/>
  <c r="CI40" i="42"/>
  <c r="DV14" i="42"/>
  <c r="DX14" i="42"/>
  <c r="DV13" i="42"/>
  <c r="DX12" i="42"/>
  <c r="DW12" i="42"/>
  <c r="DW14" i="42"/>
  <c r="DX13" i="42"/>
  <c r="BV30" i="42"/>
  <c r="BX29" i="42"/>
  <c r="BX28" i="42"/>
  <c r="BX30" i="42"/>
  <c r="BW28" i="42"/>
  <c r="BV29" i="42"/>
  <c r="BW30" i="42"/>
  <c r="CD62" i="42"/>
  <c r="CD61" i="42"/>
  <c r="CE62" i="42"/>
  <c r="CE60" i="42"/>
  <c r="CF61" i="42"/>
  <c r="CF60" i="42"/>
  <c r="CF62" i="42"/>
  <c r="CN16" i="42"/>
  <c r="CN18" i="42"/>
  <c r="CM18" i="42"/>
  <c r="CL17" i="42"/>
  <c r="CM16" i="42"/>
  <c r="CL18" i="42"/>
  <c r="CN17" i="42"/>
  <c r="CH58" i="42"/>
  <c r="CH57" i="42"/>
  <c r="CJ58" i="42"/>
  <c r="CI58" i="42"/>
  <c r="CI56" i="42"/>
  <c r="CJ57" i="42"/>
  <c r="CJ56" i="42"/>
  <c r="DF18" i="42"/>
  <c r="DG16" i="42"/>
  <c r="DG18" i="42"/>
  <c r="DH17" i="42"/>
  <c r="DF17" i="42"/>
  <c r="DH16" i="42"/>
  <c r="DH18" i="42"/>
  <c r="CP13" i="42"/>
  <c r="CP14" i="42"/>
  <c r="CQ14" i="42"/>
  <c r="CR13" i="42"/>
  <c r="CR12" i="42"/>
  <c r="CR14" i="42"/>
  <c r="CQ12" i="42"/>
  <c r="DR70" i="42"/>
  <c r="DT69" i="42"/>
  <c r="DR69" i="42"/>
  <c r="DT68" i="42"/>
  <c r="DS68" i="42"/>
  <c r="DT70" i="42"/>
  <c r="DS70" i="42"/>
  <c r="DV26" i="42"/>
  <c r="DX26" i="42"/>
  <c r="DX25" i="42"/>
  <c r="DW26" i="42"/>
  <c r="DW24" i="42"/>
  <c r="DX24" i="42"/>
  <c r="DV25" i="42"/>
  <c r="CP70" i="42"/>
  <c r="CR69" i="42"/>
  <c r="CQ68" i="42"/>
  <c r="CR68" i="42"/>
  <c r="CP69" i="42"/>
  <c r="CQ70" i="42"/>
  <c r="CR70" i="42"/>
  <c r="L22" i="42"/>
  <c r="L20" i="42"/>
  <c r="L21" i="42"/>
  <c r="K22" i="42"/>
  <c r="J22" i="42"/>
  <c r="J21" i="42"/>
  <c r="K20" i="42"/>
  <c r="CD46" i="42"/>
  <c r="CE44" i="42"/>
  <c r="CE46" i="42"/>
  <c r="CF46" i="42"/>
  <c r="CF45" i="42"/>
  <c r="CF44" i="42"/>
  <c r="CD45" i="42"/>
  <c r="CZ48" i="42"/>
  <c r="CY50" i="42"/>
  <c r="CX50" i="42"/>
  <c r="CZ49" i="42"/>
  <c r="CX49" i="42"/>
  <c r="CZ50" i="42"/>
  <c r="CY48" i="42"/>
  <c r="CL50" i="42"/>
  <c r="CN48" i="42"/>
  <c r="CM50" i="42"/>
  <c r="CL49" i="42"/>
  <c r="CN50" i="42"/>
  <c r="CM48" i="42"/>
  <c r="CN49" i="42"/>
  <c r="DR45" i="42"/>
  <c r="DS46" i="42"/>
  <c r="DT46" i="42"/>
  <c r="DS44" i="42"/>
  <c r="DR46" i="42"/>
  <c r="DT45" i="42"/>
  <c r="DT44" i="42"/>
  <c r="BZ54" i="42"/>
  <c r="BZ53" i="42"/>
  <c r="CA52" i="42"/>
  <c r="CA54" i="42"/>
  <c r="CB52" i="42"/>
  <c r="CB53" i="42"/>
  <c r="CB54" i="42"/>
  <c r="BZ46" i="42"/>
  <c r="CB44" i="42"/>
  <c r="BZ45" i="42"/>
  <c r="CB46" i="42"/>
  <c r="CA46" i="42"/>
  <c r="CB45" i="42"/>
  <c r="CA44" i="42"/>
  <c r="R30" i="42"/>
  <c r="R29" i="42"/>
  <c r="T28" i="42"/>
  <c r="S30" i="42"/>
  <c r="T29" i="42"/>
  <c r="T30" i="42"/>
  <c r="S28" i="42"/>
  <c r="CP34" i="42"/>
  <c r="CR32" i="42"/>
  <c r="CQ34" i="42"/>
  <c r="CR33" i="42"/>
  <c r="CQ32" i="42"/>
  <c r="CR34" i="42"/>
  <c r="CP33" i="42"/>
  <c r="CD26" i="42"/>
  <c r="CF25" i="42"/>
  <c r="CF24" i="42"/>
  <c r="CF26" i="42"/>
  <c r="CE24" i="42"/>
  <c r="CE26" i="42"/>
  <c r="CD25" i="42"/>
  <c r="DB37" i="42"/>
  <c r="DC38" i="42"/>
  <c r="DD36" i="42"/>
  <c r="DC36" i="42"/>
  <c r="DD37" i="42"/>
  <c r="DD38" i="42"/>
  <c r="DB38" i="42"/>
  <c r="DJ30" i="42"/>
  <c r="DL30" i="42"/>
  <c r="DL29" i="42"/>
  <c r="DL28" i="42"/>
  <c r="DK28" i="42"/>
  <c r="DJ29" i="42"/>
  <c r="DK30" i="42"/>
  <c r="BJ50" i="42"/>
  <c r="BL48" i="42"/>
  <c r="BJ49" i="42"/>
  <c r="BL50" i="42"/>
  <c r="BK50" i="42"/>
  <c r="BK48" i="42"/>
  <c r="BL49" i="42"/>
  <c r="DR61" i="42"/>
  <c r="DT62" i="42"/>
  <c r="DT60" i="42"/>
  <c r="DS60" i="42"/>
  <c r="DT61" i="42"/>
  <c r="DR62" i="42"/>
  <c r="DS62" i="42"/>
  <c r="BZ38" i="42"/>
  <c r="CB36" i="42"/>
  <c r="CB37" i="42"/>
  <c r="CA38" i="42"/>
  <c r="CA36" i="42"/>
  <c r="BZ37" i="42"/>
  <c r="CB38" i="42"/>
  <c r="CP21" i="42"/>
  <c r="CQ22" i="42"/>
  <c r="CR22" i="42"/>
  <c r="CR21" i="42"/>
  <c r="CQ20" i="42"/>
  <c r="CP22" i="42"/>
  <c r="CR20" i="42"/>
  <c r="CT26" i="42"/>
  <c r="CV24" i="42"/>
  <c r="CU24" i="42"/>
  <c r="CV26" i="42"/>
  <c r="CU26" i="42"/>
  <c r="CV25" i="42"/>
  <c r="CT25" i="42"/>
  <c r="BX45" i="42"/>
  <c r="BX46" i="42"/>
  <c r="BV45" i="42"/>
  <c r="BW44" i="42"/>
  <c r="BV46" i="42"/>
  <c r="BX44" i="42"/>
  <c r="BW46" i="42"/>
  <c r="CR45" i="42"/>
  <c r="CR46" i="42"/>
  <c r="CP45" i="42"/>
  <c r="CP46" i="42"/>
  <c r="CQ46" i="42"/>
  <c r="CR44" i="42"/>
  <c r="CQ44" i="42"/>
  <c r="BZ69" i="42"/>
  <c r="BZ70" i="42"/>
  <c r="CA68" i="42"/>
  <c r="CB69" i="42"/>
  <c r="CB68" i="42"/>
  <c r="CB70" i="42"/>
  <c r="CA70" i="42"/>
  <c r="CJ25" i="42"/>
  <c r="CJ26" i="42"/>
  <c r="CJ24" i="42"/>
  <c r="CI24" i="42"/>
  <c r="CH25" i="42"/>
  <c r="CI26" i="42"/>
  <c r="CH26" i="42"/>
  <c r="BZ26" i="42"/>
  <c r="BZ25" i="42"/>
  <c r="CB25" i="42"/>
  <c r="CB26" i="42"/>
  <c r="CB24" i="42"/>
  <c r="CA24" i="42"/>
  <c r="CA26" i="42"/>
  <c r="CP62" i="42"/>
  <c r="CR60" i="42"/>
  <c r="CQ60" i="42"/>
  <c r="CP61" i="42"/>
  <c r="CR62" i="42"/>
  <c r="CQ62" i="42"/>
  <c r="CR61" i="42"/>
  <c r="P22" i="42"/>
  <c r="P20" i="42"/>
  <c r="O20" i="42"/>
  <c r="N21" i="42"/>
  <c r="P21" i="42"/>
  <c r="N22" i="42"/>
  <c r="O22" i="42"/>
  <c r="DJ18" i="42"/>
  <c r="DL17" i="42"/>
  <c r="DK18" i="42"/>
  <c r="DK16" i="42"/>
  <c r="DJ17" i="42"/>
  <c r="DL16" i="42"/>
  <c r="DL18" i="42"/>
  <c r="DN21" i="42"/>
  <c r="DP22" i="42"/>
  <c r="DO22" i="42"/>
  <c r="DP21" i="42"/>
  <c r="DN22" i="42"/>
  <c r="DP20" i="42"/>
  <c r="DO20" i="42"/>
  <c r="BP17" i="42"/>
  <c r="BP16" i="42"/>
  <c r="BN18" i="42"/>
  <c r="BO16" i="42"/>
  <c r="BN17" i="42"/>
  <c r="BP18" i="42"/>
  <c r="BO18" i="42"/>
  <c r="AJ30" i="42"/>
  <c r="AJ28" i="42"/>
  <c r="AI28" i="42"/>
  <c r="AI30" i="42"/>
  <c r="AJ29" i="42"/>
  <c r="AH30" i="42"/>
  <c r="AH29" i="42"/>
  <c r="BN66" i="42"/>
  <c r="BN65" i="42"/>
  <c r="BO64" i="42"/>
  <c r="BP64" i="42"/>
  <c r="BP65" i="42"/>
  <c r="BP66" i="42"/>
  <c r="BO66" i="42"/>
  <c r="J18" i="42"/>
  <c r="L16" i="42"/>
  <c r="K16" i="42"/>
  <c r="J17" i="42"/>
  <c r="L17" i="42"/>
  <c r="K18" i="42"/>
  <c r="L18" i="42"/>
  <c r="BV65" i="42"/>
  <c r="BV66" i="42"/>
  <c r="BW66" i="42"/>
  <c r="BX66" i="42"/>
  <c r="BW64" i="42"/>
  <c r="BX65" i="42"/>
  <c r="BX64" i="42"/>
  <c r="N49" i="42"/>
  <c r="N50" i="42"/>
  <c r="O48" i="42"/>
  <c r="O50" i="42"/>
  <c r="P50" i="42"/>
  <c r="P49" i="42"/>
  <c r="P48" i="42"/>
  <c r="BR45" i="42"/>
  <c r="BR46" i="42"/>
  <c r="BT45" i="42"/>
  <c r="BT44" i="42"/>
  <c r="BS46" i="42"/>
  <c r="BT46" i="42"/>
  <c r="BS44" i="42"/>
  <c r="N62" i="42"/>
  <c r="N61" i="42"/>
  <c r="P60" i="42"/>
  <c r="O60" i="42"/>
  <c r="P61" i="42"/>
  <c r="P62" i="42"/>
  <c r="O62" i="42"/>
  <c r="CP38" i="42"/>
  <c r="CQ38" i="42"/>
  <c r="CR36" i="42"/>
  <c r="CR38" i="42"/>
  <c r="CQ36" i="42"/>
  <c r="CR37" i="42"/>
  <c r="CP37" i="42"/>
  <c r="CH38" i="42"/>
  <c r="CJ37" i="42"/>
  <c r="CJ38" i="42"/>
  <c r="CI38" i="42"/>
  <c r="CJ36" i="42"/>
  <c r="CI36" i="42"/>
  <c r="CH37" i="42"/>
  <c r="CH46" i="42"/>
  <c r="CJ46" i="42"/>
  <c r="CJ44" i="42"/>
  <c r="CI44" i="42"/>
  <c r="CH45" i="42"/>
  <c r="CI46" i="42"/>
  <c r="CJ45" i="42"/>
  <c r="DB66" i="42"/>
  <c r="DD64" i="42"/>
  <c r="DD65" i="42"/>
  <c r="DC66" i="42"/>
  <c r="DD66" i="42"/>
  <c r="DB65" i="42"/>
  <c r="DC64" i="42"/>
  <c r="CX54" i="42"/>
  <c r="CZ52" i="42"/>
  <c r="CZ53" i="42"/>
  <c r="CX53" i="42"/>
  <c r="CY54" i="42"/>
  <c r="CY52" i="42"/>
  <c r="CZ54" i="42"/>
  <c r="DR22" i="42"/>
  <c r="DT20" i="42"/>
  <c r="DS22" i="42"/>
  <c r="DT22" i="42"/>
  <c r="DR21" i="42"/>
  <c r="DT21" i="42"/>
  <c r="DS20" i="42"/>
  <c r="CL29" i="42"/>
  <c r="CM28" i="42"/>
  <c r="CN30" i="42"/>
  <c r="CN29" i="42"/>
  <c r="CN28" i="42"/>
  <c r="CM30" i="42"/>
  <c r="CL30" i="42"/>
  <c r="BL18" i="42"/>
  <c r="BL16" i="42"/>
  <c r="BL17" i="42"/>
  <c r="BK18" i="42"/>
  <c r="BJ18" i="42"/>
  <c r="BK16" i="42"/>
  <c r="BJ17" i="42"/>
  <c r="CP50" i="42"/>
  <c r="CP49" i="42"/>
  <c r="CQ48" i="42"/>
  <c r="CQ50" i="42"/>
  <c r="CR49" i="42"/>
  <c r="CR48" i="42"/>
  <c r="CR50" i="42"/>
  <c r="DR54" i="42"/>
  <c r="DR53" i="42"/>
  <c r="DS52" i="42"/>
  <c r="DS54" i="42"/>
  <c r="DT53" i="42"/>
  <c r="DT54" i="42"/>
  <c r="DT52" i="42"/>
  <c r="R54" i="42"/>
  <c r="S52" i="42"/>
  <c r="T53" i="42"/>
  <c r="S54" i="42"/>
  <c r="T52" i="42"/>
  <c r="R53" i="42"/>
  <c r="T54" i="42"/>
  <c r="CA18" i="42"/>
  <c r="CB17" i="42"/>
  <c r="BZ17" i="42"/>
  <c r="BZ18" i="42"/>
  <c r="CB16" i="42"/>
  <c r="CB18" i="42"/>
  <c r="CA16" i="42"/>
  <c r="BK30" i="42"/>
  <c r="BL30" i="42"/>
  <c r="BL28" i="42"/>
  <c r="BK28" i="42"/>
  <c r="BJ29" i="42"/>
  <c r="BJ30" i="42"/>
  <c r="BL29" i="42"/>
  <c r="CD50" i="42"/>
  <c r="CE50" i="42"/>
  <c r="CD49" i="42"/>
  <c r="CF50" i="42"/>
  <c r="CE48" i="42"/>
  <c r="CF49" i="42"/>
  <c r="CF48" i="42"/>
  <c r="DN70" i="42"/>
  <c r="DP68" i="42"/>
  <c r="DN69" i="42"/>
  <c r="DP70" i="42"/>
  <c r="DP69" i="42"/>
  <c r="DO70" i="42"/>
  <c r="DO68" i="42"/>
  <c r="BZ50" i="42"/>
  <c r="CB50" i="42"/>
  <c r="CB48" i="42"/>
  <c r="CA48" i="42"/>
  <c r="CB49" i="42"/>
  <c r="BZ49" i="42"/>
  <c r="CA50" i="42"/>
  <c r="BV37" i="42"/>
  <c r="BW38" i="42"/>
  <c r="BX38" i="42"/>
  <c r="BX37" i="42"/>
  <c r="BV38" i="42"/>
  <c r="BX36" i="42"/>
  <c r="BW36" i="42"/>
  <c r="CN68" i="42"/>
  <c r="CL70" i="42"/>
  <c r="CL69" i="42"/>
  <c r="CM70" i="42"/>
  <c r="CN70" i="42"/>
  <c r="CM68" i="42"/>
  <c r="CN69" i="42"/>
  <c r="BN25" i="42"/>
  <c r="BN26" i="42"/>
  <c r="BP26" i="42"/>
  <c r="BO24" i="42"/>
  <c r="BP25" i="42"/>
  <c r="BO26" i="42"/>
  <c r="BP24" i="42"/>
  <c r="AM18" i="42"/>
  <c r="AN17" i="42"/>
  <c r="AN16" i="42"/>
  <c r="AL18" i="42"/>
  <c r="AN18" i="42"/>
  <c r="AL17" i="42"/>
  <c r="AM16" i="42"/>
  <c r="DN62" i="42"/>
  <c r="DN61" i="42"/>
  <c r="DP61" i="42"/>
  <c r="DP62" i="42"/>
  <c r="DO62" i="42"/>
  <c r="DP60" i="42"/>
  <c r="DO60" i="42"/>
  <c r="BV53" i="42"/>
  <c r="BV54" i="42"/>
  <c r="BX54" i="42"/>
  <c r="BX52" i="42"/>
  <c r="BX53" i="42"/>
  <c r="BW54" i="42"/>
  <c r="BW52" i="42"/>
  <c r="CT62" i="42"/>
  <c r="CV61" i="42"/>
  <c r="CV60" i="42"/>
  <c r="CT61" i="42"/>
  <c r="CV62" i="42"/>
  <c r="CU62" i="42"/>
  <c r="CU60" i="42"/>
  <c r="BV58" i="42"/>
  <c r="BW56" i="42"/>
  <c r="BX58" i="42"/>
  <c r="BV57" i="42"/>
  <c r="BX56" i="42"/>
  <c r="BW58" i="42"/>
  <c r="BX57" i="42"/>
  <c r="BX32" i="42"/>
  <c r="BW32" i="42"/>
  <c r="BV33" i="42"/>
  <c r="BW34" i="42"/>
  <c r="BV34" i="42"/>
  <c r="BX34" i="42"/>
  <c r="BX33" i="42"/>
  <c r="CD13" i="42"/>
  <c r="CD14" i="42"/>
  <c r="CE12" i="42"/>
  <c r="CF12" i="42"/>
  <c r="CE14" i="42"/>
  <c r="CF14" i="42"/>
  <c r="CF13" i="42"/>
  <c r="AJ18" i="42"/>
  <c r="AJ17" i="42"/>
  <c r="AI16" i="42"/>
  <c r="AI18" i="42"/>
  <c r="AH17" i="42"/>
  <c r="AH18" i="42"/>
  <c r="AJ16" i="42"/>
  <c r="CL58" i="42"/>
  <c r="CN56" i="42"/>
  <c r="CN58" i="42"/>
  <c r="CL57" i="42"/>
  <c r="CN57" i="42"/>
  <c r="CM58" i="42"/>
  <c r="CM56" i="42"/>
  <c r="CX30" i="42"/>
  <c r="CZ30" i="42"/>
  <c r="CZ28" i="42"/>
  <c r="CY30" i="42"/>
  <c r="CZ29" i="42"/>
  <c r="CX29" i="42"/>
  <c r="CY28" i="42"/>
  <c r="DB30" i="42"/>
  <c r="DD29" i="42"/>
  <c r="DC28" i="42"/>
  <c r="DB29" i="42"/>
  <c r="DC30" i="42"/>
  <c r="DD30" i="42"/>
  <c r="DD28" i="42"/>
  <c r="CX18" i="42"/>
  <c r="CZ18" i="42"/>
  <c r="CY18" i="42"/>
  <c r="CZ17" i="42"/>
  <c r="CY16" i="42"/>
  <c r="CZ16" i="42"/>
  <c r="CX17" i="42"/>
  <c r="DB46" i="42"/>
  <c r="DC44" i="42"/>
  <c r="DD44" i="42"/>
  <c r="DB45" i="42"/>
  <c r="DD45" i="42"/>
  <c r="DC46" i="42"/>
  <c r="DD46" i="42"/>
  <c r="DR26" i="42"/>
  <c r="DT24" i="42"/>
  <c r="DS24" i="42"/>
  <c r="DS26" i="42"/>
  <c r="DT25" i="42"/>
  <c r="DT26" i="42"/>
  <c r="DR25" i="42"/>
  <c r="BF49" i="42"/>
  <c r="BH48" i="42"/>
  <c r="BF50" i="42"/>
  <c r="BG48" i="42"/>
  <c r="BH49" i="42"/>
  <c r="BH50" i="42"/>
  <c r="BG50" i="42"/>
  <c r="CX46" i="42"/>
  <c r="CZ44" i="42"/>
  <c r="CY46" i="42"/>
  <c r="CZ45" i="42"/>
  <c r="CY44" i="42"/>
  <c r="CZ46" i="42"/>
  <c r="CX45" i="42"/>
  <c r="DF30" i="42"/>
  <c r="DH29" i="42"/>
  <c r="DH28" i="42"/>
  <c r="DF29" i="42"/>
  <c r="DG30" i="42"/>
  <c r="DH30" i="42"/>
  <c r="DG28" i="42"/>
  <c r="AN29" i="42"/>
  <c r="AN30" i="42"/>
  <c r="AM30" i="42"/>
  <c r="AL30" i="42"/>
  <c r="AL29" i="42"/>
  <c r="AN28" i="42"/>
  <c r="AM28" i="42"/>
  <c r="AL54" i="42"/>
  <c r="AN52" i="42"/>
  <c r="AN53" i="42"/>
  <c r="AM54" i="42"/>
  <c r="AN54" i="42"/>
  <c r="AL53" i="42"/>
  <c r="AM52" i="42"/>
  <c r="CL34" i="42"/>
  <c r="CL33" i="42"/>
  <c r="CM32" i="42"/>
  <c r="CM34" i="42"/>
  <c r="CN32" i="42"/>
  <c r="CN34" i="42"/>
  <c r="CN33" i="42"/>
  <c r="BX49" i="42"/>
  <c r="BX50" i="42"/>
  <c r="BW50" i="42"/>
  <c r="BX48" i="42"/>
  <c r="BW48" i="42"/>
  <c r="BV50" i="42"/>
  <c r="BV49" i="42"/>
  <c r="BW60" i="42"/>
  <c r="BX60" i="42"/>
  <c r="BV61" i="42"/>
  <c r="BV62" i="42"/>
  <c r="BX61" i="42"/>
  <c r="BX62" i="42"/>
  <c r="BW62" i="42"/>
  <c r="CH66" i="42"/>
  <c r="CI64" i="42"/>
  <c r="CH65" i="42"/>
  <c r="CJ65" i="42"/>
  <c r="CJ64" i="42"/>
  <c r="CI66" i="42"/>
  <c r="CJ66" i="42"/>
  <c r="DR42" i="42"/>
  <c r="DT41" i="42"/>
  <c r="DS42" i="42"/>
  <c r="DT42" i="42"/>
  <c r="DT40" i="42"/>
  <c r="DS40" i="42"/>
  <c r="DR41" i="42"/>
  <c r="N13" i="42"/>
  <c r="N14" i="42"/>
  <c r="O14" i="42"/>
  <c r="O12" i="42"/>
  <c r="P14" i="42"/>
  <c r="P12" i="42"/>
  <c r="P13" i="42"/>
  <c r="CM22" i="42"/>
  <c r="CN21" i="42"/>
  <c r="CL22" i="42"/>
  <c r="CL21" i="42"/>
  <c r="CN20" i="42"/>
  <c r="CM20" i="42"/>
  <c r="CN22" i="42"/>
  <c r="CL25" i="42"/>
  <c r="CN24" i="42"/>
  <c r="CM24" i="42"/>
  <c r="CN26" i="42"/>
  <c r="CN25" i="42"/>
  <c r="CM26" i="42"/>
  <c r="CL26" i="42"/>
  <c r="BZ66" i="42"/>
  <c r="BZ65" i="42"/>
  <c r="CB64" i="42"/>
  <c r="CB66" i="42"/>
  <c r="CA66" i="42"/>
  <c r="CB65" i="42"/>
  <c r="CA64" i="42"/>
  <c r="CT50" i="42"/>
  <c r="CV49" i="42"/>
  <c r="CT49" i="42"/>
  <c r="CU48" i="42"/>
  <c r="CV50" i="42"/>
  <c r="CV48" i="42"/>
  <c r="CU50" i="42"/>
  <c r="CD42" i="42"/>
  <c r="CF41" i="42"/>
  <c r="CE42" i="42"/>
  <c r="CE40" i="42"/>
  <c r="CD41" i="42"/>
  <c r="CF42" i="42"/>
  <c r="CF40" i="42"/>
  <c r="CL65" i="42"/>
  <c r="CN64" i="42"/>
  <c r="CM64" i="42"/>
  <c r="CN65" i="42"/>
  <c r="CL66" i="42"/>
  <c r="CN66" i="42"/>
  <c r="CM66" i="42"/>
  <c r="F1391" i="21" l="1"/>
  <c r="F1390" i="21"/>
  <c r="F1389" i="21"/>
  <c r="F1388" i="21"/>
  <c r="F1387" i="21"/>
  <c r="F1386" i="21"/>
  <c r="F1385" i="21"/>
  <c r="F1384" i="21"/>
  <c r="F1383" i="21"/>
  <c r="F1382" i="21"/>
  <c r="F1381" i="21"/>
  <c r="F1380" i="21"/>
  <c r="F1379" i="21"/>
  <c r="F1378" i="21"/>
  <c r="F1377" i="21"/>
  <c r="F1376" i="21"/>
  <c r="F1375" i="21"/>
  <c r="F1374" i="21"/>
  <c r="F1373" i="21"/>
  <c r="F1372" i="21"/>
  <c r="F1371" i="21"/>
  <c r="F1370" i="21"/>
  <c r="F1369" i="21"/>
  <c r="F1368" i="21"/>
  <c r="F1367" i="21"/>
  <c r="F1366" i="21"/>
  <c r="F1365" i="21"/>
  <c r="F1364" i="21"/>
  <c r="F1363" i="21"/>
  <c r="F1362" i="21"/>
  <c r="F1361" i="21"/>
  <c r="F1360" i="21"/>
  <c r="F1359" i="21"/>
  <c r="F1358" i="21"/>
  <c r="F1357" i="21"/>
  <c r="F1356" i="21"/>
  <c r="F1355" i="21"/>
  <c r="F1354" i="21"/>
  <c r="F1353" i="21"/>
  <c r="F1352" i="21"/>
  <c r="F1351" i="21"/>
  <c r="F1350" i="21"/>
  <c r="F1349" i="21"/>
  <c r="F1348" i="21"/>
  <c r="F1347" i="21"/>
  <c r="F1346" i="21"/>
  <c r="F1345" i="21"/>
  <c r="F1344" i="21"/>
  <c r="F1343" i="21"/>
  <c r="F1342" i="21"/>
  <c r="F1341" i="21"/>
  <c r="F1340" i="21"/>
  <c r="F1339" i="21"/>
  <c r="F1338" i="21" l="1"/>
  <c r="F1337" i="21"/>
  <c r="F1336" i="21"/>
  <c r="F1335" i="21"/>
  <c r="F1334" i="21"/>
  <c r="F1333" i="21"/>
  <c r="F1332" i="21"/>
  <c r="F1331" i="21"/>
  <c r="F1330" i="21"/>
  <c r="F1329" i="21"/>
  <c r="F1328" i="21"/>
  <c r="F1327" i="21"/>
  <c r="F1326" i="21" l="1"/>
  <c r="F1325" i="21"/>
  <c r="F1324" i="21"/>
  <c r="F1323" i="21"/>
  <c r="F1322" i="21"/>
  <c r="F1321" i="21"/>
  <c r="F1320" i="21"/>
  <c r="F1319" i="21"/>
  <c r="F1318" i="21"/>
  <c r="F1317" i="21"/>
  <c r="F1316" i="21"/>
  <c r="F1315" i="21"/>
  <c r="F1314" i="21"/>
  <c r="I596" i="2" l="1"/>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D2" i="1" l="1"/>
  <c r="F1313" i="21"/>
  <c r="F1312" i="21"/>
  <c r="F1311" i="21"/>
  <c r="I461" i="2" l="1"/>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F1310" i="21" l="1"/>
  <c r="F1309" i="21"/>
  <c r="F1308" i="21"/>
  <c r="F25" i="34" l="1"/>
  <c r="F24" i="34"/>
  <c r="F23" i="34"/>
  <c r="F22" i="34"/>
  <c r="F21" i="34"/>
  <c r="F20" i="34"/>
  <c r="F19" i="34"/>
  <c r="F18" i="34"/>
  <c r="F17" i="34"/>
  <c r="F16" i="34"/>
  <c r="F15" i="34"/>
  <c r="F14" i="34"/>
  <c r="F13" i="34"/>
  <c r="F12" i="34"/>
  <c r="F11" i="34"/>
  <c r="F10" i="34"/>
  <c r="F9" i="34"/>
  <c r="F8" i="34"/>
  <c r="F7" i="34"/>
  <c r="F6" i="34"/>
  <c r="F5" i="34"/>
  <c r="F4" i="34"/>
  <c r="F3" i="34"/>
  <c r="E2" i="34"/>
  <c r="P1" i="34" s="1"/>
  <c r="P2" i="34" s="1"/>
  <c r="P3" i="34" s="1"/>
  <c r="P4" i="34" s="1"/>
  <c r="P5" i="34" s="1"/>
  <c r="P6" i="34" s="1"/>
  <c r="P7" i="34" s="1"/>
  <c r="P8" i="34" s="1"/>
  <c r="P9" i="34" s="1"/>
  <c r="P10" i="34" s="1"/>
  <c r="P11" i="34" s="1"/>
  <c r="P12" i="34" s="1"/>
  <c r="P13" i="34" s="1"/>
  <c r="P14" i="34" s="1"/>
  <c r="P15" i="34" s="1"/>
  <c r="P16" i="34" s="1"/>
  <c r="P17" i="34" s="1"/>
  <c r="P18" i="34" s="1"/>
  <c r="P19" i="34" s="1"/>
  <c r="P20" i="34" s="1"/>
  <c r="P21" i="34" s="1"/>
  <c r="P22" i="34" s="1"/>
  <c r="P23" i="34" s="1"/>
  <c r="P24" i="34" s="1"/>
  <c r="P25" i="34" s="1"/>
  <c r="E3" i="34" l="1"/>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FA14" i="30" l="1"/>
  <c r="I14" i="30"/>
  <c r="FA14" i="29"/>
  <c r="I14" i="29"/>
  <c r="A1307" i="21"/>
  <c r="A1306" i="21"/>
  <c r="A1305" i="21"/>
  <c r="A1304" i="21"/>
  <c r="A1303" i="21"/>
  <c r="A1302" i="21"/>
  <c r="A1301" i="21"/>
  <c r="A1300" i="21"/>
  <c r="A1299" i="21"/>
  <c r="A1298" i="21"/>
  <c r="A1297" i="21"/>
  <c r="A1296" i="21"/>
  <c r="A1295" i="21"/>
  <c r="A1294" i="21"/>
  <c r="A1293" i="21"/>
  <c r="A1292" i="21"/>
  <c r="A1291" i="21"/>
  <c r="A1290" i="21"/>
  <c r="A1289" i="21"/>
  <c r="A1288" i="21"/>
  <c r="A1287" i="21"/>
  <c r="A1286" i="21"/>
  <c r="A1285" i="21"/>
  <c r="A1284" i="21"/>
  <c r="A1283" i="21"/>
  <c r="A1282" i="21"/>
  <c r="A1281" i="21"/>
  <c r="A1280" i="21"/>
  <c r="A1279" i="21"/>
  <c r="A1278" i="21"/>
  <c r="A1277" i="21"/>
  <c r="A1276" i="21"/>
  <c r="A1275" i="21"/>
  <c r="A1274" i="21"/>
  <c r="A1273" i="21"/>
  <c r="A1272" i="21"/>
  <c r="A1271" i="21"/>
  <c r="A1270" i="21"/>
  <c r="A1269" i="21"/>
  <c r="A1268" i="21"/>
  <c r="A1267" i="21"/>
  <c r="A1266" i="21"/>
  <c r="A1265" i="21"/>
  <c r="A1264" i="21"/>
  <c r="A1263" i="21"/>
  <c r="A1262" i="21"/>
  <c r="A1261" i="21"/>
  <c r="A1260" i="21"/>
  <c r="A1259" i="21"/>
  <c r="A1258" i="21"/>
  <c r="A1257" i="21"/>
  <c r="A1256" i="21"/>
  <c r="A1255" i="21"/>
  <c r="A1254" i="21"/>
  <c r="A1253" i="21"/>
  <c r="A1252" i="21"/>
  <c r="A1251" i="21"/>
  <c r="A1250" i="21"/>
  <c r="A1249" i="21"/>
  <c r="A1248" i="21"/>
  <c r="A1247" i="21"/>
  <c r="A1246" i="21"/>
  <c r="A1245" i="21"/>
  <c r="A1244" i="21"/>
  <c r="A1243" i="21"/>
  <c r="A1242" i="21"/>
  <c r="A1241" i="21"/>
  <c r="A1240" i="21"/>
  <c r="A1239" i="21"/>
  <c r="A1238" i="21"/>
  <c r="A1237" i="21"/>
  <c r="A1236" i="21"/>
  <c r="A1235" i="21"/>
  <c r="A1234" i="21"/>
  <c r="A1233" i="21"/>
  <c r="A1232" i="21"/>
  <c r="A1231" i="21"/>
  <c r="A1230" i="21"/>
  <c r="A1229" i="21"/>
  <c r="A1228" i="21"/>
  <c r="A1227" i="21"/>
  <c r="A1226" i="21"/>
  <c r="A1225" i="21"/>
  <c r="A1224" i="21"/>
  <c r="A1223" i="21"/>
  <c r="A1222" i="21"/>
  <c r="A1221" i="21"/>
  <c r="A1220" i="21"/>
  <c r="A1219" i="21"/>
  <c r="A1218" i="21"/>
  <c r="A1217" i="21"/>
  <c r="A1216" i="21"/>
  <c r="A1215" i="21"/>
  <c r="A1214" i="21"/>
  <c r="A1213" i="21"/>
  <c r="A1212" i="21"/>
  <c r="A1211" i="21"/>
  <c r="A1210" i="21"/>
  <c r="A1209" i="21"/>
  <c r="A1208" i="21"/>
  <c r="A1207" i="21"/>
  <c r="A1206" i="21"/>
  <c r="A1205" i="21"/>
  <c r="A1204" i="21"/>
  <c r="A1203" i="21"/>
  <c r="A1202" i="21"/>
  <c r="A1201" i="21"/>
  <c r="A1200" i="21"/>
  <c r="A1199" i="21"/>
  <c r="A1198" i="21"/>
  <c r="A1197" i="21"/>
  <c r="A1196" i="21"/>
  <c r="A1195" i="21"/>
  <c r="A1194" i="21"/>
  <c r="A1193" i="21"/>
  <c r="A1192" i="21"/>
  <c r="A1191" i="21"/>
  <c r="A1190" i="21"/>
  <c r="A1189" i="21"/>
  <c r="A1188" i="21"/>
  <c r="A1187" i="21"/>
  <c r="A1186" i="21"/>
  <c r="A1185" i="21"/>
  <c r="A1184" i="21"/>
  <c r="A1183" i="21"/>
  <c r="A1182" i="21"/>
  <c r="A1181" i="21"/>
  <c r="A1180" i="21"/>
  <c r="A1179" i="21"/>
  <c r="A1178" i="21"/>
  <c r="A1177" i="21"/>
  <c r="A1176" i="21"/>
  <c r="A1175" i="21"/>
  <c r="A1174" i="21"/>
  <c r="A1173" i="21"/>
  <c r="A1172" i="21"/>
  <c r="A1171" i="21"/>
  <c r="A1170" i="21"/>
  <c r="A1169" i="21"/>
  <c r="A1168" i="21"/>
  <c r="A1167" i="21"/>
  <c r="A1166" i="21"/>
  <c r="A1165" i="21"/>
  <c r="A1164" i="21"/>
  <c r="A1163" i="21"/>
  <c r="A1162" i="21"/>
  <c r="A1161" i="21"/>
  <c r="A1160" i="21"/>
  <c r="A1159" i="21"/>
  <c r="A1158" i="21"/>
  <c r="A1157" i="21"/>
  <c r="A1156" i="21"/>
  <c r="A1155" i="21"/>
  <c r="A1154" i="21"/>
  <c r="A1153" i="21"/>
  <c r="A1152" i="21"/>
  <c r="A1151" i="21"/>
  <c r="A1150" i="21"/>
  <c r="A1149" i="21"/>
  <c r="A1148" i="21"/>
  <c r="A1147" i="21"/>
  <c r="A1146" i="21"/>
  <c r="A1145" i="21"/>
  <c r="A1144" i="21"/>
  <c r="A1143" i="21"/>
  <c r="A1142" i="21"/>
  <c r="A1141" i="21"/>
  <c r="A1140" i="21"/>
  <c r="A1139" i="21"/>
  <c r="A1138" i="21"/>
  <c r="A1137" i="21"/>
  <c r="A1136" i="21"/>
  <c r="A1135" i="21"/>
  <c r="A1134" i="21"/>
  <c r="A1133" i="21"/>
  <c r="A1132" i="21"/>
  <c r="A1131" i="21"/>
  <c r="A1130" i="21"/>
  <c r="A1129" i="21"/>
  <c r="A1128" i="21"/>
  <c r="A1127" i="21"/>
  <c r="A1126" i="21"/>
  <c r="A1125" i="21"/>
  <c r="A1124" i="21"/>
  <c r="A1123" i="21"/>
  <c r="A1122" i="21"/>
  <c r="A1121" i="21"/>
  <c r="A1120" i="21"/>
  <c r="A1119" i="21"/>
  <c r="A1118" i="21"/>
  <c r="A1117" i="21"/>
  <c r="A1116" i="21"/>
  <c r="A1115" i="21"/>
  <c r="A1114" i="21"/>
  <c r="A1113" i="21"/>
  <c r="A1112" i="21"/>
  <c r="A1111" i="21"/>
  <c r="A1110" i="21"/>
  <c r="A1109" i="21"/>
  <c r="A1108" i="21"/>
  <c r="A1107" i="21"/>
  <c r="A1106" i="21"/>
  <c r="A1105" i="21"/>
  <c r="A1104" i="21"/>
  <c r="A1103" i="21"/>
  <c r="A1102" i="21"/>
  <c r="A1101" i="21"/>
  <c r="A1100" i="21"/>
  <c r="A1099" i="21"/>
  <c r="A1098" i="21"/>
  <c r="A1097" i="21"/>
  <c r="A1096" i="21"/>
  <c r="A1095" i="21"/>
  <c r="A1094" i="21"/>
  <c r="A1093" i="21"/>
  <c r="A1092" i="21"/>
  <c r="A1091" i="21"/>
  <c r="A1090" i="21"/>
  <c r="A1089" i="21"/>
  <c r="A1088" i="21"/>
  <c r="A1087" i="21"/>
  <c r="A1086" i="21"/>
  <c r="A1085" i="21"/>
  <c r="A1084" i="21"/>
  <c r="A1083" i="21"/>
  <c r="A1082" i="21"/>
  <c r="A1081" i="21"/>
  <c r="A1080" i="21"/>
  <c r="A1079" i="21"/>
  <c r="A1078" i="21"/>
  <c r="A1077" i="21"/>
  <c r="A1076" i="21"/>
  <c r="A1075" i="21"/>
  <c r="A1074" i="21"/>
  <c r="A1073" i="21"/>
  <c r="A1072" i="21"/>
  <c r="A1071" i="21"/>
  <c r="A1070" i="21"/>
  <c r="A1069" i="21"/>
  <c r="A1068" i="21"/>
  <c r="A1067" i="21"/>
  <c r="A1066" i="21"/>
  <c r="A1065" i="21"/>
  <c r="A1064" i="21"/>
  <c r="A1063" i="21"/>
  <c r="A1062" i="21"/>
  <c r="A1061" i="21"/>
  <c r="A1060" i="21"/>
  <c r="A1059" i="21"/>
  <c r="A1058" i="21"/>
  <c r="A1057" i="21"/>
  <c r="A1056" i="21"/>
  <c r="A1055" i="21"/>
  <c r="A1054" i="21"/>
  <c r="A1053" i="21"/>
  <c r="A1052" i="21"/>
  <c r="A1051" i="21"/>
  <c r="A1050" i="21"/>
  <c r="A1049" i="21"/>
  <c r="A1048" i="21"/>
  <c r="A1047" i="21"/>
  <c r="A1046" i="21"/>
  <c r="A1045" i="21"/>
  <c r="A1044" i="21"/>
  <c r="A1043" i="21"/>
  <c r="A1042" i="21"/>
  <c r="A1041" i="21"/>
  <c r="A1040" i="21"/>
  <c r="A1039" i="21"/>
  <c r="A1038" i="21"/>
  <c r="A1037" i="21"/>
  <c r="A1036" i="21"/>
  <c r="A1035" i="21"/>
  <c r="A1034" i="21"/>
  <c r="A1033" i="21"/>
  <c r="A1032" i="21"/>
  <c r="A1031" i="21"/>
  <c r="A1030" i="21"/>
  <c r="A1029" i="21"/>
  <c r="A1028" i="21"/>
  <c r="A1027" i="21"/>
  <c r="A1026" i="21"/>
  <c r="A1025" i="21"/>
  <c r="A1024" i="21"/>
  <c r="A1023" i="21"/>
  <c r="A1022" i="21"/>
  <c r="A1021" i="21"/>
  <c r="A1020" i="21"/>
  <c r="A1019" i="21"/>
  <c r="A1018" i="21"/>
  <c r="A1017" i="21"/>
  <c r="A1016" i="21"/>
  <c r="A1015" i="21"/>
  <c r="A1014" i="21"/>
  <c r="A1013" i="21"/>
  <c r="A1012" i="21"/>
  <c r="A1011" i="21"/>
  <c r="A1010" i="21"/>
  <c r="A1009" i="21"/>
  <c r="A1008" i="21"/>
  <c r="A1007" i="21"/>
  <c r="A1006" i="21"/>
  <c r="A1005" i="21"/>
  <c r="A1004" i="21"/>
  <c r="A1003" i="21"/>
  <c r="A1002" i="21"/>
  <c r="A1001" i="21"/>
  <c r="A1000" i="21"/>
  <c r="A999" i="21"/>
  <c r="A998" i="21"/>
  <c r="A997" i="21"/>
  <c r="A996" i="21"/>
  <c r="A995" i="21"/>
  <c r="A994" i="21"/>
  <c r="A993" i="21"/>
  <c r="A992" i="21"/>
  <c r="A991" i="21"/>
  <c r="A990" i="21"/>
  <c r="A989" i="21"/>
  <c r="A988" i="21"/>
  <c r="A987" i="21"/>
  <c r="A986" i="21"/>
  <c r="A985" i="21"/>
  <c r="A984" i="21"/>
  <c r="A983" i="21"/>
  <c r="A982" i="21"/>
  <c r="A981" i="21"/>
  <c r="A980" i="21"/>
  <c r="A979" i="21"/>
  <c r="A978" i="21"/>
  <c r="A977" i="21"/>
  <c r="A976" i="21"/>
  <c r="A975" i="21"/>
  <c r="A974" i="21"/>
  <c r="A973" i="21"/>
  <c r="A972" i="21"/>
  <c r="A971" i="21"/>
  <c r="A970" i="21"/>
  <c r="A969" i="21"/>
  <c r="A968" i="21"/>
  <c r="A967" i="21"/>
  <c r="A966" i="21"/>
  <c r="A965" i="21"/>
  <c r="A964" i="21"/>
  <c r="A963" i="21"/>
  <c r="A962" i="21"/>
  <c r="A961" i="21"/>
  <c r="A960" i="21"/>
  <c r="A959" i="21"/>
  <c r="A958" i="21"/>
  <c r="A957" i="21"/>
  <c r="A956" i="21"/>
  <c r="A955" i="21"/>
  <c r="A954" i="21"/>
  <c r="A953" i="21"/>
  <c r="A952" i="21"/>
  <c r="A951" i="21"/>
  <c r="A950" i="21"/>
  <c r="A949" i="21"/>
  <c r="A948" i="21"/>
  <c r="A947" i="21"/>
  <c r="A946" i="21"/>
  <c r="A945" i="21"/>
  <c r="A944" i="21"/>
  <c r="A943" i="21"/>
  <c r="A942" i="21"/>
  <c r="A941" i="21"/>
  <c r="A940" i="21"/>
  <c r="A939" i="21"/>
  <c r="A938" i="21"/>
  <c r="A937" i="21"/>
  <c r="A936" i="21"/>
  <c r="A935" i="21"/>
  <c r="A934" i="21"/>
  <c r="A933" i="21"/>
  <c r="A932" i="21"/>
  <c r="A931" i="21"/>
  <c r="A930" i="21"/>
  <c r="A929" i="21"/>
  <c r="A928" i="21"/>
  <c r="A927" i="21"/>
  <c r="A926" i="21"/>
  <c r="A925" i="21"/>
  <c r="A924" i="21"/>
  <c r="A923" i="21"/>
  <c r="A922" i="21"/>
  <c r="A921" i="21"/>
  <c r="A920" i="21"/>
  <c r="A919" i="21"/>
  <c r="A918" i="21"/>
  <c r="A917" i="21"/>
  <c r="A916" i="21"/>
  <c r="A915" i="21"/>
  <c r="A914" i="21"/>
  <c r="A913" i="21"/>
  <c r="A912" i="21"/>
  <c r="A911" i="21"/>
  <c r="A910" i="21"/>
  <c r="A909" i="21"/>
  <c r="A908" i="21"/>
  <c r="A907" i="21"/>
  <c r="A906" i="21"/>
  <c r="A905" i="21"/>
  <c r="A904" i="21"/>
  <c r="A903" i="21"/>
  <c r="A902" i="21"/>
  <c r="A901" i="21"/>
  <c r="A900" i="21"/>
  <c r="A899" i="21"/>
  <c r="A898" i="21"/>
  <c r="A897" i="21"/>
  <c r="A896" i="21"/>
  <c r="A895" i="21"/>
  <c r="A894" i="21"/>
  <c r="A893" i="21"/>
  <c r="A892" i="21"/>
  <c r="A891" i="21"/>
  <c r="A890" i="21"/>
  <c r="A889" i="21"/>
  <c r="A888" i="21"/>
  <c r="A887" i="21"/>
  <c r="A886" i="21"/>
  <c r="A885" i="21"/>
  <c r="A884" i="21"/>
  <c r="A883" i="21"/>
  <c r="A882" i="21"/>
  <c r="A881" i="21"/>
  <c r="A880" i="21"/>
  <c r="A879" i="21"/>
  <c r="A878" i="21"/>
  <c r="A877" i="21"/>
  <c r="A876" i="21"/>
  <c r="A875" i="21"/>
  <c r="A874" i="21"/>
  <c r="A873" i="21"/>
  <c r="A872" i="21"/>
  <c r="A871" i="21"/>
  <c r="A870" i="21"/>
  <c r="A869" i="21"/>
  <c r="A868" i="21"/>
  <c r="A867" i="21"/>
  <c r="A866" i="21"/>
  <c r="A865" i="21"/>
  <c r="A864" i="21"/>
  <c r="A863" i="21"/>
  <c r="A862" i="21"/>
  <c r="A861" i="21"/>
  <c r="A860" i="21"/>
  <c r="A859" i="21"/>
  <c r="A858" i="21"/>
  <c r="A857" i="21"/>
  <c r="A856" i="21"/>
  <c r="A855" i="21"/>
  <c r="A854" i="21"/>
  <c r="A853" i="21"/>
  <c r="A852" i="21"/>
  <c r="A851" i="21"/>
  <c r="A850" i="21"/>
  <c r="A849" i="21"/>
  <c r="A848" i="21"/>
  <c r="A847" i="21"/>
  <c r="A846" i="21"/>
  <c r="A845" i="21"/>
  <c r="A844" i="21"/>
  <c r="A843" i="21"/>
  <c r="A842" i="21"/>
  <c r="A841" i="21"/>
  <c r="A840" i="21"/>
  <c r="A839" i="21"/>
  <c r="A838" i="21"/>
  <c r="A837" i="21"/>
  <c r="A836" i="21"/>
  <c r="A835" i="21"/>
  <c r="A834" i="21"/>
  <c r="A833" i="21"/>
  <c r="A832" i="21"/>
  <c r="A831" i="21"/>
  <c r="A830" i="21"/>
  <c r="A829" i="21"/>
  <c r="A828" i="21"/>
  <c r="A827" i="21"/>
  <c r="A826" i="21"/>
  <c r="A825" i="21"/>
  <c r="A824" i="21"/>
  <c r="A823" i="21"/>
  <c r="A822" i="21"/>
  <c r="A821" i="21"/>
  <c r="A820" i="21"/>
  <c r="A819" i="21"/>
  <c r="A818" i="21"/>
  <c r="A817" i="21"/>
  <c r="A816" i="21"/>
  <c r="A815" i="21"/>
  <c r="A814" i="21"/>
  <c r="A813" i="21"/>
  <c r="A812" i="21"/>
  <c r="A811" i="21"/>
  <c r="A810" i="21"/>
  <c r="A809" i="21"/>
  <c r="A808" i="21"/>
  <c r="A807" i="21"/>
  <c r="A806" i="21"/>
  <c r="A805" i="21"/>
  <c r="A804" i="21"/>
  <c r="A803" i="21"/>
  <c r="A802" i="21"/>
  <c r="A801" i="21"/>
  <c r="A800" i="21"/>
  <c r="A799" i="21"/>
  <c r="A798" i="21"/>
  <c r="A797" i="21"/>
  <c r="A796" i="21"/>
  <c r="A795" i="21"/>
  <c r="A794" i="21"/>
  <c r="A793" i="21"/>
  <c r="A792" i="21"/>
  <c r="A791" i="21"/>
  <c r="A790" i="21"/>
  <c r="A789" i="21"/>
  <c r="A788" i="21"/>
  <c r="A787" i="21"/>
  <c r="A786" i="21"/>
  <c r="A785" i="21"/>
  <c r="A784" i="21"/>
  <c r="A783" i="21"/>
  <c r="A782" i="21"/>
  <c r="A781" i="21"/>
  <c r="A780" i="21"/>
  <c r="A779" i="21"/>
  <c r="A778" i="21"/>
  <c r="A777" i="21"/>
  <c r="A776" i="21"/>
  <c r="A775" i="21"/>
  <c r="A774" i="21"/>
  <c r="A773" i="21"/>
  <c r="A772" i="21"/>
  <c r="A771" i="21"/>
  <c r="A770" i="21"/>
  <c r="A769" i="21"/>
  <c r="A768" i="21"/>
  <c r="A767" i="21"/>
  <c r="A766" i="21"/>
  <c r="A765" i="21"/>
  <c r="A764" i="21"/>
  <c r="A763" i="21"/>
  <c r="A762" i="21"/>
  <c r="A761" i="21"/>
  <c r="A760" i="21"/>
  <c r="A759" i="21"/>
  <c r="A758" i="21"/>
  <c r="A757" i="21"/>
  <c r="A756" i="21"/>
  <c r="A755" i="21"/>
  <c r="A754" i="21"/>
  <c r="A753" i="21"/>
  <c r="A752" i="21"/>
  <c r="A751" i="21"/>
  <c r="A750" i="21"/>
  <c r="A749" i="21"/>
  <c r="A748" i="21"/>
  <c r="A747" i="21"/>
  <c r="A746" i="21"/>
  <c r="A745" i="21"/>
  <c r="A744" i="21"/>
  <c r="A743" i="21"/>
  <c r="A742" i="21"/>
  <c r="A741" i="21"/>
  <c r="A740" i="21"/>
  <c r="A739" i="21"/>
  <c r="A738" i="21"/>
  <c r="A737" i="21"/>
  <c r="A736" i="21"/>
  <c r="A735" i="21"/>
  <c r="A734" i="21"/>
  <c r="A733" i="21"/>
  <c r="A732" i="21"/>
  <c r="A731" i="21"/>
  <c r="A730" i="21"/>
  <c r="A729" i="21"/>
  <c r="A728" i="21"/>
  <c r="A727" i="21"/>
  <c r="A726" i="21"/>
  <c r="A725" i="21"/>
  <c r="A724" i="21"/>
  <c r="A723" i="21"/>
  <c r="A722" i="21"/>
  <c r="A721" i="21"/>
  <c r="A720" i="21"/>
  <c r="A719" i="21"/>
  <c r="A718" i="21"/>
  <c r="A717" i="21"/>
  <c r="A716" i="21"/>
  <c r="A715" i="21"/>
  <c r="A714" i="21"/>
  <c r="A713" i="21"/>
  <c r="A712" i="21"/>
  <c r="A711" i="21"/>
  <c r="A710" i="21"/>
  <c r="A709" i="21"/>
  <c r="A708" i="21"/>
  <c r="A707" i="21"/>
  <c r="A706" i="21"/>
  <c r="A705" i="21"/>
  <c r="A704" i="21"/>
  <c r="A703" i="21"/>
  <c r="A702" i="21"/>
  <c r="A701" i="21"/>
  <c r="A700" i="21"/>
  <c r="A699" i="21"/>
  <c r="A698" i="21"/>
  <c r="A697" i="21"/>
  <c r="A696" i="21"/>
  <c r="A695" i="21"/>
  <c r="A694" i="21"/>
  <c r="A693" i="21"/>
  <c r="A692" i="21"/>
  <c r="A691" i="21"/>
  <c r="A690" i="21"/>
  <c r="A689" i="21"/>
  <c r="A688" i="21"/>
  <c r="A687" i="21"/>
  <c r="A686" i="21"/>
  <c r="A685" i="21"/>
  <c r="A684" i="21"/>
  <c r="A683" i="21"/>
  <c r="A682" i="21"/>
  <c r="A681" i="21"/>
  <c r="A680" i="21"/>
  <c r="A679" i="21"/>
  <c r="A678" i="21"/>
  <c r="A677" i="21"/>
  <c r="A676" i="21"/>
  <c r="A675" i="21"/>
  <c r="A674" i="21"/>
  <c r="A673" i="21"/>
  <c r="A672" i="21"/>
  <c r="A671" i="21"/>
  <c r="A670" i="21"/>
  <c r="A669" i="21"/>
  <c r="A668" i="21"/>
  <c r="A667" i="21"/>
  <c r="A666" i="21"/>
  <c r="A665" i="21"/>
  <c r="A664" i="21"/>
  <c r="A663" i="21"/>
  <c r="A662" i="21"/>
  <c r="A661" i="21"/>
  <c r="A660" i="21"/>
  <c r="A659" i="21"/>
  <c r="A658" i="21"/>
  <c r="A657" i="21"/>
  <c r="A656" i="21"/>
  <c r="A655" i="21"/>
  <c r="A654" i="21"/>
  <c r="A653" i="21"/>
  <c r="A652" i="21"/>
  <c r="A651" i="21"/>
  <c r="A650" i="21"/>
  <c r="A649" i="21"/>
  <c r="A648" i="21"/>
  <c r="A647" i="21"/>
  <c r="A646" i="21"/>
  <c r="A645" i="21"/>
  <c r="A644" i="21"/>
  <c r="A643" i="21"/>
  <c r="A642" i="21"/>
  <c r="A641" i="21"/>
  <c r="A640" i="21"/>
  <c r="A639" i="21"/>
  <c r="A638" i="21"/>
  <c r="A637" i="21"/>
  <c r="A636" i="21"/>
  <c r="A635" i="21"/>
  <c r="A634" i="21"/>
  <c r="A633" i="21"/>
  <c r="A632" i="21"/>
  <c r="A631" i="21"/>
  <c r="A630" i="21"/>
  <c r="A629" i="21"/>
  <c r="A628" i="21"/>
  <c r="A627" i="21"/>
  <c r="A626" i="21"/>
  <c r="A625" i="21"/>
  <c r="A624" i="21"/>
  <c r="A623" i="21"/>
  <c r="A622" i="21"/>
  <c r="A621" i="21"/>
  <c r="A620" i="21"/>
  <c r="A619" i="21"/>
  <c r="A618" i="21"/>
  <c r="A617" i="21"/>
  <c r="A616" i="21"/>
  <c r="A615" i="21"/>
  <c r="A614" i="21"/>
  <c r="A613" i="21"/>
  <c r="A612" i="21"/>
  <c r="A611" i="21"/>
  <c r="A610" i="21"/>
  <c r="A609" i="21"/>
  <c r="A608" i="21"/>
  <c r="A607" i="21"/>
  <c r="A606" i="21"/>
  <c r="A605" i="21"/>
  <c r="A604" i="21"/>
  <c r="A603" i="21"/>
  <c r="A602" i="21"/>
  <c r="A601" i="21"/>
  <c r="A600" i="21"/>
  <c r="A599" i="21"/>
  <c r="A598" i="21"/>
  <c r="A597" i="21"/>
  <c r="A596" i="21"/>
  <c r="A595" i="21"/>
  <c r="A594" i="21"/>
  <c r="A593" i="21"/>
  <c r="A592" i="21"/>
  <c r="A591" i="21"/>
  <c r="A590" i="21"/>
  <c r="A589" i="21"/>
  <c r="A588" i="21"/>
  <c r="A587" i="21"/>
  <c r="A586" i="21"/>
  <c r="A585" i="21"/>
  <c r="A584" i="21"/>
  <c r="A583" i="21"/>
  <c r="A582" i="21"/>
  <c r="A581" i="21"/>
  <c r="A580" i="21"/>
  <c r="A579" i="21"/>
  <c r="A578" i="21"/>
  <c r="A577" i="21"/>
  <c r="A576" i="21"/>
  <c r="A575" i="21"/>
  <c r="A574" i="21"/>
  <c r="A573" i="21"/>
  <c r="A572" i="21"/>
  <c r="A571" i="21"/>
  <c r="A570" i="21"/>
  <c r="A569" i="21"/>
  <c r="A568" i="21"/>
  <c r="A567" i="21"/>
  <c r="A566" i="21"/>
  <c r="A565" i="21"/>
  <c r="A564" i="21"/>
  <c r="A563" i="21"/>
  <c r="A562" i="21"/>
  <c r="A561" i="21"/>
  <c r="A560" i="21"/>
  <c r="A559" i="21"/>
  <c r="A558" i="21"/>
  <c r="A557" i="21"/>
  <c r="A556" i="21"/>
  <c r="A555" i="21"/>
  <c r="A554" i="21"/>
  <c r="A553" i="21"/>
  <c r="A552" i="21"/>
  <c r="A551" i="21"/>
  <c r="A550" i="21"/>
  <c r="A549" i="21"/>
  <c r="A548" i="21"/>
  <c r="A547" i="21"/>
  <c r="A546" i="21"/>
  <c r="A545" i="21"/>
  <c r="A544" i="21"/>
  <c r="A543" i="21"/>
  <c r="A542" i="21"/>
  <c r="A541" i="21"/>
  <c r="A540" i="21"/>
  <c r="A539" i="21"/>
  <c r="A538" i="21"/>
  <c r="A537" i="21"/>
  <c r="A536" i="21"/>
  <c r="A535" i="21"/>
  <c r="A534" i="21"/>
  <c r="A533" i="21"/>
  <c r="A532" i="21"/>
  <c r="A531" i="21"/>
  <c r="A530" i="21"/>
  <c r="A529" i="21"/>
  <c r="A528" i="21"/>
  <c r="A527" i="21"/>
  <c r="A526" i="21"/>
  <c r="A525" i="21"/>
  <c r="A524" i="21"/>
  <c r="A523" i="21"/>
  <c r="A522" i="21"/>
  <c r="A521" i="21"/>
  <c r="A520" i="21"/>
  <c r="A519" i="21"/>
  <c r="A518" i="21"/>
  <c r="A517" i="21"/>
  <c r="A516" i="21"/>
  <c r="A515" i="21"/>
  <c r="A514" i="21"/>
  <c r="A513" i="21"/>
  <c r="A512" i="21"/>
  <c r="A511" i="21"/>
  <c r="A510" i="21"/>
  <c r="A509" i="21"/>
  <c r="A508" i="21"/>
  <c r="A507" i="21"/>
  <c r="A506" i="21"/>
  <c r="A505" i="21"/>
  <c r="A504" i="21"/>
  <c r="A503" i="21"/>
  <c r="A502" i="21"/>
  <c r="A501" i="21"/>
  <c r="A500" i="21"/>
  <c r="A499" i="21"/>
  <c r="A498" i="21"/>
  <c r="A497" i="21"/>
  <c r="A496" i="21"/>
  <c r="A495" i="21"/>
  <c r="A494" i="21"/>
  <c r="A493" i="21"/>
  <c r="A492" i="21"/>
  <c r="A491" i="21"/>
  <c r="A490" i="21"/>
  <c r="A489" i="21"/>
  <c r="A488" i="21"/>
  <c r="A487" i="21"/>
  <c r="A486" i="21"/>
  <c r="A485" i="21"/>
  <c r="A484" i="21"/>
  <c r="A483" i="21"/>
  <c r="A482" i="21"/>
  <c r="A481" i="21"/>
  <c r="A480" i="21"/>
  <c r="A479" i="21"/>
  <c r="A478" i="21"/>
  <c r="A477" i="21"/>
  <c r="A476" i="21"/>
  <c r="A475" i="21"/>
  <c r="A474" i="21"/>
  <c r="A473" i="21"/>
  <c r="A472" i="21"/>
  <c r="A471" i="21"/>
  <c r="A470" i="21"/>
  <c r="A469" i="21"/>
  <c r="A468" i="21"/>
  <c r="A467" i="21"/>
  <c r="A466" i="21"/>
  <c r="A465" i="21"/>
  <c r="A464" i="21"/>
  <c r="A463" i="21"/>
  <c r="A462" i="21"/>
  <c r="A461" i="21"/>
  <c r="A460" i="21"/>
  <c r="A459" i="21"/>
  <c r="A458" i="21"/>
  <c r="A457" i="21"/>
  <c r="A456" i="21"/>
  <c r="A455" i="21"/>
  <c r="A454" i="21"/>
  <c r="A453" i="21"/>
  <c r="A452" i="21"/>
  <c r="A451" i="21"/>
  <c r="A450" i="21"/>
  <c r="A449" i="21"/>
  <c r="A448" i="21"/>
  <c r="A447" i="21"/>
  <c r="A446" i="21"/>
  <c r="A445" i="21"/>
  <c r="A444" i="21"/>
  <c r="A443" i="21"/>
  <c r="A442" i="21"/>
  <c r="A441" i="21"/>
  <c r="A440" i="21"/>
  <c r="A439" i="21"/>
  <c r="A438" i="21"/>
  <c r="A437" i="21"/>
  <c r="A436" i="21"/>
  <c r="A435" i="21"/>
  <c r="A434" i="21"/>
  <c r="A433" i="21"/>
  <c r="A432" i="21"/>
  <c r="A431" i="21"/>
  <c r="A430" i="21"/>
  <c r="A429" i="21"/>
  <c r="A428" i="21"/>
  <c r="A427" i="21"/>
  <c r="A426" i="21"/>
  <c r="A425" i="21"/>
  <c r="A424" i="21"/>
  <c r="A423" i="21"/>
  <c r="A422" i="21"/>
  <c r="A421" i="21"/>
  <c r="A420" i="21"/>
  <c r="A419" i="21"/>
  <c r="A418" i="21"/>
  <c r="A417" i="21"/>
  <c r="A416" i="21"/>
  <c r="A415" i="21"/>
  <c r="A414" i="21"/>
  <c r="A413" i="21"/>
  <c r="A412" i="21"/>
  <c r="A411" i="21"/>
  <c r="A410" i="21"/>
  <c r="A409" i="21"/>
  <c r="A408" i="21"/>
  <c r="A407" i="21"/>
  <c r="A406" i="21"/>
  <c r="A405" i="21"/>
  <c r="A404" i="21"/>
  <c r="A403" i="21"/>
  <c r="A402" i="21"/>
  <c r="A401" i="21"/>
  <c r="A400" i="21"/>
  <c r="A399" i="21"/>
  <c r="A398" i="21"/>
  <c r="A397" i="21"/>
  <c r="A396" i="21"/>
  <c r="A395" i="21"/>
  <c r="A394" i="21"/>
  <c r="A393" i="21"/>
  <c r="A392" i="21"/>
  <c r="A391" i="21"/>
  <c r="A390" i="21"/>
  <c r="A389" i="21"/>
  <c r="A388" i="21"/>
  <c r="A387" i="21"/>
  <c r="A386" i="21"/>
  <c r="A385" i="21"/>
  <c r="A384" i="21"/>
  <c r="A383" i="21"/>
  <c r="A382" i="21"/>
  <c r="A381" i="21"/>
  <c r="A380" i="21"/>
  <c r="A379" i="21"/>
  <c r="A378" i="21"/>
  <c r="A377" i="21"/>
  <c r="A376" i="21"/>
  <c r="A375" i="21"/>
  <c r="A374" i="21"/>
  <c r="A373" i="21"/>
  <c r="A372" i="21"/>
  <c r="A371" i="21"/>
  <c r="A370" i="21"/>
  <c r="A369" i="21"/>
  <c r="A368" i="21"/>
  <c r="A367" i="21"/>
  <c r="A366" i="21"/>
  <c r="A365" i="21"/>
  <c r="A364" i="21"/>
  <c r="A363" i="21"/>
  <c r="A362" i="21"/>
  <c r="A361" i="21"/>
  <c r="A360" i="21"/>
  <c r="A359" i="21"/>
  <c r="A358" i="21"/>
  <c r="A357" i="21"/>
  <c r="A356" i="21"/>
  <c r="A355" i="21"/>
  <c r="A354" i="21"/>
  <c r="A353" i="21"/>
  <c r="A352" i="21"/>
  <c r="A351" i="21"/>
  <c r="A350" i="21"/>
  <c r="A349" i="21"/>
  <c r="A348" i="21"/>
  <c r="A347" i="21"/>
  <c r="A346" i="21"/>
  <c r="A345" i="21"/>
  <c r="A344" i="21"/>
  <c r="A343" i="21"/>
  <c r="A342" i="21"/>
  <c r="A341" i="21"/>
  <c r="A340" i="21"/>
  <c r="A339" i="21"/>
  <c r="A338" i="21"/>
  <c r="A337" i="21"/>
  <c r="A336" i="21"/>
  <c r="A335" i="21"/>
  <c r="A334" i="21"/>
  <c r="A333" i="21"/>
  <c r="A332" i="21"/>
  <c r="A331" i="21"/>
  <c r="A330" i="21"/>
  <c r="A329" i="21"/>
  <c r="A328" i="21"/>
  <c r="A327" i="21"/>
  <c r="A326" i="21"/>
  <c r="A325" i="21"/>
  <c r="A324" i="21"/>
  <c r="A323" i="21"/>
  <c r="A322" i="21"/>
  <c r="A321" i="21"/>
  <c r="A320" i="21"/>
  <c r="A319" i="21"/>
  <c r="A318" i="21"/>
  <c r="A317" i="21"/>
  <c r="A316" i="21"/>
  <c r="A315" i="21"/>
  <c r="A314" i="21"/>
  <c r="A313" i="21"/>
  <c r="A312" i="21"/>
  <c r="A311" i="21"/>
  <c r="A310" i="21"/>
  <c r="A309" i="21"/>
  <c r="A308" i="21"/>
  <c r="A307" i="21"/>
  <c r="A306" i="21"/>
  <c r="A305" i="21"/>
  <c r="A304" i="21"/>
  <c r="A303" i="21"/>
  <c r="A302" i="21"/>
  <c r="A301" i="21"/>
  <c r="A300" i="21"/>
  <c r="A299" i="21"/>
  <c r="A298" i="21"/>
  <c r="A297" i="21"/>
  <c r="A296" i="21"/>
  <c r="A295" i="21"/>
  <c r="A294" i="21"/>
  <c r="A293" i="21"/>
  <c r="A292" i="21"/>
  <c r="A291" i="21"/>
  <c r="A290" i="21"/>
  <c r="A289" i="21"/>
  <c r="A288" i="21"/>
  <c r="A287" i="21"/>
  <c r="A286" i="21"/>
  <c r="A285" i="21"/>
  <c r="A284" i="21"/>
  <c r="A283" i="21"/>
  <c r="A282" i="21"/>
  <c r="A281" i="21"/>
  <c r="A280" i="21"/>
  <c r="A279" i="21"/>
  <c r="A278" i="21"/>
  <c r="A277" i="21"/>
  <c r="A276" i="21"/>
  <c r="A275" i="21"/>
  <c r="A274" i="21"/>
  <c r="A273" i="21"/>
  <c r="A272" i="21"/>
  <c r="A271" i="21"/>
  <c r="A270" i="21"/>
  <c r="A269" i="21"/>
  <c r="A268" i="21"/>
  <c r="A267" i="21"/>
  <c r="A266" i="21"/>
  <c r="A265" i="21"/>
  <c r="A264" i="21"/>
  <c r="A263" i="21"/>
  <c r="A262" i="21"/>
  <c r="A261" i="21"/>
  <c r="A260" i="21"/>
  <c r="A259" i="21"/>
  <c r="A258" i="21"/>
  <c r="A257" i="21"/>
  <c r="A256" i="21"/>
  <c r="A255" i="21"/>
  <c r="A254" i="21"/>
  <c r="A253" i="21"/>
  <c r="A252" i="21"/>
  <c r="A251" i="21"/>
  <c r="A250" i="21"/>
  <c r="A249" i="21"/>
  <c r="A248" i="21"/>
  <c r="A247" i="21"/>
  <c r="A246" i="21"/>
  <c r="A245" i="21"/>
  <c r="A244" i="21"/>
  <c r="A243" i="21"/>
  <c r="A242" i="21"/>
  <c r="A241" i="21"/>
  <c r="A240" i="21"/>
  <c r="A239" i="21"/>
  <c r="A238" i="21"/>
  <c r="A237" i="21"/>
  <c r="A236" i="21"/>
  <c r="A235" i="21"/>
  <c r="A234" i="21"/>
  <c r="A233" i="21"/>
  <c r="A232" i="21"/>
  <c r="A231" i="21"/>
  <c r="A230" i="21"/>
  <c r="A229" i="21"/>
  <c r="A228" i="2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A2" i="21"/>
  <c r="L408" i="19" l="1"/>
  <c r="M408" i="19" s="1"/>
  <c r="L407" i="19"/>
  <c r="M407" i="19" s="1"/>
  <c r="L406" i="19"/>
  <c r="M406" i="19" s="1"/>
  <c r="L405" i="19"/>
  <c r="M405" i="19" s="1"/>
  <c r="L404" i="19"/>
  <c r="M404" i="19" s="1"/>
  <c r="L403" i="19"/>
  <c r="M403" i="19" s="1"/>
  <c r="J399" i="2" l="1"/>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A554" i="1" s="1"/>
  <c r="J186" i="2"/>
  <c r="A545" i="1" s="1"/>
  <c r="J185" i="2"/>
  <c r="A539" i="1" s="1"/>
  <c r="J184" i="2"/>
  <c r="A535" i="1" s="1"/>
  <c r="J183" i="2"/>
  <c r="J182" i="2"/>
  <c r="A526" i="1" s="1"/>
  <c r="J181" i="2"/>
  <c r="J180" i="2"/>
  <c r="J179" i="2"/>
  <c r="J178" i="2"/>
  <c r="J177" i="2"/>
  <c r="J176" i="2"/>
  <c r="J175" i="2"/>
  <c r="A434" i="1" s="1"/>
  <c r="J174" i="2"/>
  <c r="A429" i="1" s="1"/>
  <c r="J173" i="2"/>
  <c r="J172" i="2"/>
  <c r="J171" i="2"/>
  <c r="J170" i="2"/>
  <c r="J169" i="2"/>
  <c r="J168" i="2"/>
  <c r="J167" i="2"/>
  <c r="A294" i="1" s="1"/>
  <c r="J166" i="2"/>
  <c r="A290" i="1" s="1"/>
  <c r="J165" i="2"/>
  <c r="J164" i="2"/>
  <c r="A279" i="1" s="1"/>
  <c r="J163" i="2"/>
  <c r="J162" i="2"/>
  <c r="J161" i="2"/>
  <c r="J160" i="2"/>
  <c r="J159" i="2"/>
  <c r="J158" i="2"/>
  <c r="A226" i="1" s="1"/>
  <c r="J157" i="2"/>
  <c r="A224" i="1" s="1"/>
  <c r="J156" i="2"/>
  <c r="A223" i="1" s="1"/>
  <c r="J155" i="2"/>
  <c r="J154" i="2"/>
  <c r="A167" i="1" s="1"/>
  <c r="J153" i="2"/>
  <c r="A139" i="1" s="1"/>
  <c r="J152" i="2"/>
  <c r="J151" i="2"/>
  <c r="A80" i="1" s="1"/>
  <c r="J150" i="2"/>
  <c r="J149" i="2"/>
  <c r="J148" i="2"/>
  <c r="J147" i="2"/>
  <c r="J146" i="2"/>
  <c r="J145" i="2"/>
  <c r="J144" i="2"/>
  <c r="J143" i="2"/>
  <c r="J142" i="2"/>
  <c r="A9" i="1" s="1"/>
  <c r="J141" i="2"/>
  <c r="A8" i="1" s="1"/>
  <c r="J140" i="2"/>
  <c r="A7" i="1" s="1"/>
  <c r="J139" i="2"/>
  <c r="A6" i="1" s="1"/>
  <c r="J138" i="2"/>
  <c r="A5" i="1" s="1"/>
  <c r="J137" i="2"/>
  <c r="A4" i="1" s="1"/>
  <c r="J136" i="2"/>
  <c r="A3" i="1" s="1"/>
  <c r="J135" i="2"/>
  <c r="A128" i="1" s="1"/>
  <c r="J134" i="2"/>
  <c r="A505" i="1" s="1"/>
  <c r="J133" i="2"/>
  <c r="J132" i="2"/>
  <c r="J131" i="2"/>
  <c r="A513" i="1" s="1"/>
  <c r="J130" i="2"/>
  <c r="J129" i="2"/>
  <c r="J128" i="2"/>
  <c r="J127" i="2"/>
  <c r="J126" i="2"/>
  <c r="J125" i="2"/>
  <c r="J124" i="2"/>
  <c r="J123" i="2"/>
  <c r="J122" i="2"/>
  <c r="J121" i="2"/>
  <c r="J120" i="2"/>
  <c r="J119" i="2"/>
  <c r="J118" i="2"/>
  <c r="J117" i="2"/>
  <c r="J116" i="2"/>
  <c r="J115" i="2"/>
  <c r="J114" i="2"/>
  <c r="J113" i="2"/>
  <c r="J112" i="2"/>
  <c r="A447" i="1" s="1"/>
  <c r="J111" i="2"/>
  <c r="J110" i="2"/>
  <c r="J109" i="2"/>
  <c r="A551" i="1" s="1"/>
  <c r="J108" i="2"/>
  <c r="J107" i="2"/>
  <c r="J106" i="2"/>
  <c r="A222" i="1" s="1"/>
  <c r="J105" i="2"/>
  <c r="A308" i="1" s="1"/>
  <c r="J104" i="2"/>
  <c r="J103" i="2"/>
  <c r="A467" i="1" s="1"/>
  <c r="J102" i="2"/>
  <c r="J101" i="2"/>
  <c r="J100" i="2"/>
  <c r="J99" i="2"/>
  <c r="J98" i="2"/>
  <c r="J97" i="2"/>
  <c r="J96" i="2"/>
  <c r="J95" i="2"/>
  <c r="J94" i="2"/>
  <c r="J93" i="2"/>
  <c r="J92" i="2"/>
  <c r="J91" i="2"/>
  <c r="J90" i="2"/>
  <c r="J89" i="2"/>
  <c r="J88" i="2"/>
  <c r="J87" i="2"/>
  <c r="A333" i="1" s="1"/>
  <c r="J86" i="2"/>
  <c r="J85" i="2"/>
  <c r="J84" i="2"/>
  <c r="J83" i="2"/>
  <c r="J82" i="2"/>
  <c r="J81" i="2"/>
  <c r="J80" i="2"/>
  <c r="J79" i="2"/>
  <c r="J78" i="2"/>
  <c r="J77" i="2"/>
  <c r="J76" i="2"/>
  <c r="J75" i="2"/>
  <c r="J74" i="2"/>
  <c r="J73" i="2"/>
  <c r="J72" i="2"/>
  <c r="J71" i="2"/>
  <c r="J70" i="2"/>
  <c r="J69" i="2"/>
  <c r="J68" i="2"/>
  <c r="A185" i="1" s="1"/>
  <c r="J67" i="2"/>
  <c r="J66" i="2"/>
  <c r="J65" i="2"/>
  <c r="J64" i="2"/>
  <c r="J63" i="2"/>
  <c r="J62" i="2"/>
  <c r="J61" i="2"/>
  <c r="A293" i="1" s="1"/>
  <c r="J60" i="2"/>
  <c r="A499" i="1" s="1"/>
  <c r="J59" i="2"/>
  <c r="A527" i="1" s="1"/>
  <c r="J58" i="2"/>
  <c r="A191" i="1" s="1"/>
  <c r="J57" i="2"/>
  <c r="J56" i="2"/>
  <c r="J55" i="2"/>
  <c r="A553" i="1" s="1"/>
  <c r="J54" i="2"/>
  <c r="J53" i="2"/>
  <c r="J52" i="2"/>
  <c r="A175" i="1" s="1"/>
  <c r="J51" i="2"/>
  <c r="J50" i="2"/>
  <c r="A127" i="1" s="1"/>
  <c r="J49" i="2"/>
  <c r="A220" i="1" s="1"/>
  <c r="J48" i="2"/>
  <c r="A180" i="1" s="1"/>
  <c r="J47" i="2"/>
  <c r="A179" i="1" s="1"/>
  <c r="J46" i="2"/>
  <c r="J45" i="2"/>
  <c r="A520" i="1" s="1"/>
  <c r="J44" i="2"/>
  <c r="J43" i="2"/>
  <c r="J42" i="2"/>
  <c r="J41" i="2"/>
  <c r="J40" i="2"/>
  <c r="J39" i="2"/>
  <c r="J38" i="2"/>
  <c r="J37" i="2"/>
  <c r="J36" i="2"/>
  <c r="A177" i="1" s="1"/>
  <c r="J35" i="2"/>
  <c r="A165" i="1" s="1"/>
  <c r="J34" i="2"/>
  <c r="A152" i="1" s="1"/>
  <c r="J33" i="2"/>
  <c r="A129" i="1" s="1"/>
  <c r="J32" i="2"/>
  <c r="J31" i="2"/>
  <c r="J30" i="2"/>
  <c r="J29" i="2"/>
  <c r="J28" i="2"/>
  <c r="A257" i="1" s="1"/>
  <c r="J27" i="2"/>
  <c r="A263" i="1" s="1"/>
  <c r="J26" i="2"/>
  <c r="A241" i="1" s="1"/>
  <c r="J25" i="2"/>
  <c r="J24" i="2"/>
  <c r="A244" i="1" s="1"/>
  <c r="J23" i="2"/>
  <c r="A248" i="1" s="1"/>
  <c r="J22" i="2"/>
  <c r="J21" i="2"/>
  <c r="J20" i="2"/>
  <c r="J19" i="2"/>
  <c r="J18" i="2"/>
  <c r="J17" i="2"/>
  <c r="J16" i="2"/>
  <c r="J15" i="2"/>
  <c r="J14" i="2"/>
  <c r="J13" i="2"/>
  <c r="J12" i="2"/>
  <c r="A372" i="1" s="1"/>
  <c r="J11" i="2"/>
  <c r="J10" i="2"/>
  <c r="A307" i="1" s="1"/>
  <c r="J9" i="2"/>
  <c r="J8"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A369" i="1" l="1"/>
  <c r="A377" i="1"/>
  <c r="F129" i="1"/>
  <c r="J129" i="1"/>
  <c r="B129" i="1"/>
  <c r="K129" i="1"/>
  <c r="E129" i="1"/>
  <c r="B220" i="1"/>
  <c r="J220" i="1"/>
  <c r="F220" i="1"/>
  <c r="K220" i="1"/>
  <c r="E220" i="1"/>
  <c r="A299" i="1"/>
  <c r="A295" i="1"/>
  <c r="A298" i="1"/>
  <c r="A297" i="1"/>
  <c r="A296" i="1"/>
  <c r="A238" i="1"/>
  <c r="A237" i="1"/>
  <c r="A370" i="1"/>
  <c r="A319" i="1"/>
  <c r="A325" i="1"/>
  <c r="A332" i="1"/>
  <c r="A427" i="1"/>
  <c r="A366" i="1"/>
  <c r="A320" i="1"/>
  <c r="A428" i="1"/>
  <c r="A365" i="1"/>
  <c r="A368" i="1"/>
  <c r="A362" i="1"/>
  <c r="A367" i="1"/>
  <c r="A227" i="1"/>
  <c r="A221" i="1"/>
  <c r="A225" i="1"/>
  <c r="A169" i="1"/>
  <c r="A168" i="1"/>
  <c r="K152" i="1"/>
  <c r="B152" i="1"/>
  <c r="F152" i="1"/>
  <c r="J152" i="1"/>
  <c r="E152" i="1"/>
  <c r="J127" i="1"/>
  <c r="E127" i="1"/>
  <c r="F127" i="1"/>
  <c r="B127" i="1"/>
  <c r="K127" i="1"/>
  <c r="A292" i="1"/>
  <c r="A291" i="1"/>
  <c r="A282" i="1"/>
  <c r="A285" i="1"/>
  <c r="A496" i="1"/>
  <c r="A283" i="1"/>
  <c r="A495" i="1"/>
  <c r="A479" i="1"/>
  <c r="A271" i="1"/>
  <c r="A494" i="1"/>
  <c r="A478" i="1"/>
  <c r="A275" i="1"/>
  <c r="A483" i="1"/>
  <c r="A493" i="1"/>
  <c r="A461" i="1"/>
  <c r="A498" i="1"/>
  <c r="A270" i="1"/>
  <c r="A507" i="1"/>
  <c r="A491" i="1"/>
  <c r="A231" i="1"/>
  <c r="A497" i="1"/>
  <c r="A508" i="1"/>
  <c r="A284" i="1"/>
  <c r="A492" i="1"/>
  <c r="A118" i="1"/>
  <c r="A114" i="1"/>
  <c r="A113" i="1"/>
  <c r="A117" i="1"/>
  <c r="A111" i="1"/>
  <c r="A110" i="1"/>
  <c r="A322" i="1"/>
  <c r="A51" i="1"/>
  <c r="A26" i="1"/>
  <c r="A62" i="1"/>
  <c r="A35" i="1"/>
  <c r="A23" i="1"/>
  <c r="A63" i="1"/>
  <c r="A61" i="1"/>
  <c r="A32" i="1"/>
  <c r="A34" i="1"/>
  <c r="A52" i="1"/>
  <c r="A512" i="1"/>
  <c r="A506" i="1"/>
  <c r="K165" i="1"/>
  <c r="B165" i="1"/>
  <c r="E165" i="1"/>
  <c r="F165" i="1"/>
  <c r="J165" i="1"/>
  <c r="A525" i="1"/>
  <c r="A524" i="1"/>
  <c r="A326" i="1"/>
  <c r="A324" i="1"/>
  <c r="A387" i="1"/>
  <c r="A383" i="1"/>
  <c r="A484" i="1"/>
  <c r="A475" i="1"/>
  <c r="A162" i="1"/>
  <c r="A154" i="1"/>
  <c r="A116" i="1"/>
  <c r="A112" i="1"/>
  <c r="A161" i="1"/>
  <c r="A115" i="1"/>
  <c r="A160" i="1"/>
  <c r="F513" i="1"/>
  <c r="B513" i="1"/>
  <c r="K513" i="1"/>
  <c r="J513" i="1"/>
  <c r="E513" i="1"/>
  <c r="A27" i="1"/>
  <c r="A33" i="1"/>
  <c r="A66" i="1"/>
  <c r="A58" i="1"/>
  <c r="A24" i="1"/>
  <c r="A65" i="1"/>
  <c r="A31" i="1"/>
  <c r="A36" i="1"/>
  <c r="A57" i="1"/>
  <c r="A64" i="1"/>
  <c r="A156" i="1"/>
  <c r="A149" i="1"/>
  <c r="F177" i="1"/>
  <c r="K177" i="1"/>
  <c r="B177" i="1"/>
  <c r="J177" i="1"/>
  <c r="E177" i="1"/>
  <c r="J175" i="1"/>
  <c r="K175" i="1"/>
  <c r="E175" i="1"/>
  <c r="B175" i="1"/>
  <c r="F175" i="1"/>
  <c r="K185" i="1"/>
  <c r="J185" i="1"/>
  <c r="F185" i="1"/>
  <c r="E185" i="1"/>
  <c r="B185" i="1"/>
  <c r="A388" i="1"/>
  <c r="A384" i="1"/>
  <c r="A312" i="1"/>
  <c r="A311" i="1"/>
  <c r="A310" i="1"/>
  <c r="A309" i="1"/>
  <c r="A474" i="1"/>
  <c r="A473" i="1"/>
  <c r="A470" i="1"/>
  <c r="A476" i="1"/>
  <c r="A533" i="1"/>
  <c r="A209" i="1"/>
  <c r="A406" i="1"/>
  <c r="A401" i="1"/>
  <c r="A202" i="1"/>
  <c r="A344" i="1"/>
  <c r="A345" i="1"/>
  <c r="A201" i="1"/>
  <c r="A414" i="1"/>
  <c r="A413" i="1"/>
  <c r="A411" i="1"/>
  <c r="A250" i="1"/>
  <c r="A251" i="1"/>
  <c r="A272" i="1"/>
  <c r="A269" i="1"/>
  <c r="A218" i="1"/>
  <c r="A412" i="1"/>
  <c r="A528" i="1"/>
  <c r="A457" i="1"/>
  <c r="A435" i="1"/>
  <c r="A541" i="1"/>
  <c r="A445" i="1"/>
  <c r="A403" i="1"/>
  <c r="A417" i="1"/>
  <c r="A391" i="1"/>
  <c r="A313" i="1"/>
  <c r="A55" i="1"/>
  <c r="A39" i="1"/>
  <c r="A50" i="1"/>
  <c r="A38" i="1"/>
  <c r="A56" i="1"/>
  <c r="A40" i="1"/>
  <c r="A59" i="1"/>
  <c r="A41" i="1"/>
  <c r="A49" i="1"/>
  <c r="A60" i="1"/>
  <c r="A544" i="1"/>
  <c r="A323" i="1"/>
  <c r="A437" i="1"/>
  <c r="A436" i="1"/>
  <c r="A159" i="1"/>
  <c r="A153" i="1"/>
  <c r="A155" i="1"/>
  <c r="A164" i="1"/>
  <c r="A236" i="1"/>
  <c r="A235" i="1"/>
  <c r="A273" i="1"/>
  <c r="A281" i="1"/>
  <c r="A181" i="1"/>
  <c r="A195" i="1"/>
  <c r="A211" i="1"/>
  <c r="A210" i="1"/>
  <c r="A190" i="1"/>
  <c r="A469" i="1"/>
  <c r="A458" i="1"/>
  <c r="A442" i="1"/>
  <c r="A456" i="1"/>
  <c r="A455" i="1"/>
  <c r="A459" i="1"/>
  <c r="A443" i="1"/>
  <c r="A460" i="1"/>
  <c r="A438" i="1"/>
  <c r="K505" i="1"/>
  <c r="J505" i="1"/>
  <c r="F505" i="1"/>
  <c r="E505" i="1"/>
  <c r="B505" i="1"/>
  <c r="K248" i="1"/>
  <c r="F248" i="1"/>
  <c r="J248" i="1"/>
  <c r="B248" i="1"/>
  <c r="E248" i="1"/>
  <c r="A348" i="1"/>
  <c r="A203" i="1"/>
  <c r="A204" i="1"/>
  <c r="A349" i="1"/>
  <c r="B553" i="1"/>
  <c r="F553" i="1"/>
  <c r="K553" i="1"/>
  <c r="J553" i="1"/>
  <c r="E553" i="1"/>
  <c r="A246" i="1"/>
  <c r="A245" i="1"/>
  <c r="B333" i="1"/>
  <c r="E333" i="1"/>
  <c r="F333" i="1"/>
  <c r="K333" i="1"/>
  <c r="J333" i="1"/>
  <c r="J467" i="1"/>
  <c r="F467" i="1"/>
  <c r="E467" i="1"/>
  <c r="B467" i="1"/>
  <c r="K467" i="1"/>
  <c r="A504" i="1"/>
  <c r="A482" i="1"/>
  <c r="A503" i="1"/>
  <c r="A502" i="1"/>
  <c r="F128" i="1"/>
  <c r="E128" i="1"/>
  <c r="B128" i="1"/>
  <c r="K128" i="1"/>
  <c r="J128" i="1"/>
  <c r="F80" i="1"/>
  <c r="B80" i="1"/>
  <c r="E80" i="1"/>
  <c r="J80" i="1"/>
  <c r="K80" i="1"/>
  <c r="A217" i="1"/>
  <c r="A409" i="1"/>
  <c r="A216" i="1"/>
  <c r="A408" i="1"/>
  <c r="K244" i="1"/>
  <c r="F244" i="1"/>
  <c r="E244" i="1"/>
  <c r="B244" i="1"/>
  <c r="J244" i="1"/>
  <c r="A549" i="1"/>
  <c r="A548" i="1"/>
  <c r="A173" i="1"/>
  <c r="A172" i="1"/>
  <c r="A171" i="1"/>
  <c r="A174" i="1"/>
  <c r="A240" i="1"/>
  <c r="A239" i="1"/>
  <c r="A426" i="1"/>
  <c r="A425" i="1"/>
  <c r="A351" i="1"/>
  <c r="A318" i="1"/>
  <c r="A278" i="1"/>
  <c r="A267" i="1"/>
  <c r="A264" i="1"/>
  <c r="A354" i="1"/>
  <c r="A317" i="1"/>
  <c r="A277" i="1"/>
  <c r="A182" i="1"/>
  <c r="A189" i="1"/>
  <c r="A192" i="1"/>
  <c r="A207" i="1"/>
  <c r="A208" i="1"/>
  <c r="A144" i="1"/>
  <c r="A136" i="1"/>
  <c r="A143" i="1"/>
  <c r="A135" i="1"/>
  <c r="A138" i="1"/>
  <c r="A137" i="1"/>
  <c r="E3" i="1"/>
  <c r="B3" i="1"/>
  <c r="F3" i="1"/>
  <c r="J3" i="1"/>
  <c r="K3" i="1"/>
  <c r="A124" i="1"/>
  <c r="A120" i="1"/>
  <c r="A123" i="1"/>
  <c r="A96" i="1"/>
  <c r="A99" i="1"/>
  <c r="A125" i="1"/>
  <c r="A121" i="1"/>
  <c r="A119" i="1"/>
  <c r="A95" i="1"/>
  <c r="A94" i="1"/>
  <c r="A122" i="1"/>
  <c r="A98" i="1"/>
  <c r="A97" i="1"/>
  <c r="A405" i="1"/>
  <c r="A215" i="1"/>
  <c r="A262" i="1"/>
  <c r="A424" i="1"/>
  <c r="A350" i="1"/>
  <c r="A316" i="1"/>
  <c r="A532" i="1"/>
  <c r="A531" i="1"/>
  <c r="A490" i="1"/>
  <c r="A500" i="1"/>
  <c r="A489" i="1"/>
  <c r="A287" i="1"/>
  <c r="A286" i="1"/>
  <c r="A335" i="1"/>
  <c r="A330" i="1"/>
  <c r="A340" i="1"/>
  <c r="A336" i="1"/>
  <c r="J308" i="1"/>
  <c r="F308" i="1"/>
  <c r="K308" i="1"/>
  <c r="E308" i="1"/>
  <c r="B308" i="1"/>
  <c r="A399" i="1"/>
  <c r="A359" i="1"/>
  <c r="A393" i="1"/>
  <c r="K4" i="1"/>
  <c r="E4" i="1"/>
  <c r="B4" i="1"/>
  <c r="J4" i="1"/>
  <c r="F4" i="1"/>
  <c r="J139" i="1"/>
  <c r="E139" i="1"/>
  <c r="K139" i="1"/>
  <c r="F139" i="1"/>
  <c r="B139" i="1"/>
  <c r="J307" i="1"/>
  <c r="K307" i="1"/>
  <c r="F307" i="1"/>
  <c r="E307" i="1"/>
  <c r="B307" i="1"/>
  <c r="K241" i="1"/>
  <c r="F241" i="1"/>
  <c r="J241" i="1"/>
  <c r="E241" i="1"/>
  <c r="B241" i="1"/>
  <c r="A303" i="1"/>
  <c r="A302" i="1"/>
  <c r="K191" i="1"/>
  <c r="B191" i="1"/>
  <c r="E191" i="1"/>
  <c r="F191" i="1"/>
  <c r="J191" i="1"/>
  <c r="A268" i="1"/>
  <c r="A266" i="1"/>
  <c r="A109" i="1"/>
  <c r="A105" i="1"/>
  <c r="A107" i="1"/>
  <c r="A103" i="1"/>
  <c r="A101" i="1"/>
  <c r="K222" i="1"/>
  <c r="F222" i="1"/>
  <c r="B222" i="1"/>
  <c r="E222" i="1"/>
  <c r="J222" i="1"/>
  <c r="A85" i="1"/>
  <c r="A84" i="1"/>
  <c r="A69" i="1"/>
  <c r="A73" i="1"/>
  <c r="A67" i="1"/>
  <c r="A72" i="1"/>
  <c r="A83" i="1"/>
  <c r="A87" i="1"/>
  <c r="A86" i="1"/>
  <c r="J5" i="1"/>
  <c r="K5" i="1"/>
  <c r="F5" i="1"/>
  <c r="E5" i="1"/>
  <c r="B5" i="1"/>
  <c r="K167" i="1"/>
  <c r="J167" i="1"/>
  <c r="B167" i="1"/>
  <c r="E167" i="1"/>
  <c r="F167" i="1"/>
  <c r="A265" i="1"/>
  <c r="A261" i="1"/>
  <c r="A260" i="1"/>
  <c r="K263" i="1"/>
  <c r="J263" i="1"/>
  <c r="E263" i="1"/>
  <c r="F263" i="1"/>
  <c r="B263" i="1"/>
  <c r="A200" i="1"/>
  <c r="A338" i="1"/>
  <c r="A199" i="1"/>
  <c r="A337" i="1"/>
  <c r="F527" i="1"/>
  <c r="E527" i="1"/>
  <c r="B527" i="1"/>
  <c r="K527" i="1"/>
  <c r="J527" i="1"/>
  <c r="A259" i="1"/>
  <c r="A258" i="1"/>
  <c r="A106" i="1"/>
  <c r="A148" i="1"/>
  <c r="A147" i="1"/>
  <c r="A104" i="1"/>
  <c r="A146" i="1"/>
  <c r="A150" i="1"/>
  <c r="A102" i="1"/>
  <c r="A145" i="1"/>
  <c r="A100" i="1"/>
  <c r="A108" i="1"/>
  <c r="A400" i="1"/>
  <c r="A347" i="1"/>
  <c r="A364" i="1"/>
  <c r="A543" i="1"/>
  <c r="A540" i="1"/>
  <c r="A378" i="1"/>
  <c r="A410" i="1"/>
  <c r="A398" i="1"/>
  <c r="A379" i="1"/>
  <c r="A151" i="1"/>
  <c r="A142" i="1"/>
  <c r="A141" i="1"/>
  <c r="A140" i="1"/>
  <c r="K520" i="1"/>
  <c r="J520" i="1"/>
  <c r="E520" i="1"/>
  <c r="B520" i="1"/>
  <c r="F520" i="1"/>
  <c r="K293" i="1"/>
  <c r="F293" i="1"/>
  <c r="B293" i="1"/>
  <c r="J293" i="1"/>
  <c r="E293" i="1"/>
  <c r="A184" i="1"/>
  <c r="A183" i="1"/>
  <c r="A396" i="1"/>
  <c r="A361" i="1"/>
  <c r="A352" i="1"/>
  <c r="A343" i="1"/>
  <c r="A431" i="1"/>
  <c r="A339" i="1"/>
  <c r="A334" i="1"/>
  <c r="A395" i="1"/>
  <c r="A360" i="1"/>
  <c r="A342" i="1"/>
  <c r="A440" i="1"/>
  <c r="A346" i="1"/>
  <c r="A363" i="1"/>
  <c r="A353" i="1"/>
  <c r="A444" i="1"/>
  <c r="A357" i="1"/>
  <c r="A371" i="1"/>
  <c r="A449" i="1"/>
  <c r="A397" i="1"/>
  <c r="B551" i="1"/>
  <c r="J551" i="1"/>
  <c r="K551" i="1"/>
  <c r="E551" i="1"/>
  <c r="F551" i="1"/>
  <c r="A511" i="1"/>
  <c r="A487" i="1"/>
  <c r="B8" i="1"/>
  <c r="K8" i="1"/>
  <c r="J8" i="1"/>
  <c r="F8" i="1"/>
  <c r="E8" i="1"/>
  <c r="A178" i="1"/>
  <c r="A170" i="1"/>
  <c r="A176" i="1"/>
  <c r="A537" i="1"/>
  <c r="A552" i="1"/>
  <c r="A536" i="1"/>
  <c r="A301" i="1"/>
  <c r="A300" i="1"/>
  <c r="A193" i="1"/>
  <c r="A196" i="1"/>
  <c r="A198" i="1"/>
  <c r="A197" i="1"/>
  <c r="A194" i="1"/>
  <c r="A255" i="1"/>
  <c r="A252" i="1"/>
  <c r="A420" i="1"/>
  <c r="A441" i="1"/>
  <c r="A446" i="1"/>
  <c r="A534" i="1"/>
  <c r="A550" i="1"/>
  <c r="A432" i="1"/>
  <c r="A430" i="1"/>
  <c r="A418" i="1"/>
  <c r="A433" i="1"/>
  <c r="A521" i="1"/>
  <c r="A514" i="1"/>
  <c r="A523" i="1"/>
  <c r="A163" i="1"/>
  <c r="A158" i="1"/>
  <c r="A166" i="1"/>
  <c r="A157" i="1"/>
  <c r="F179" i="1"/>
  <c r="J179" i="1"/>
  <c r="K179" i="1"/>
  <c r="E179" i="1"/>
  <c r="B179" i="1"/>
  <c r="A538" i="1"/>
  <c r="A542" i="1"/>
  <c r="A232" i="1"/>
  <c r="A234" i="1"/>
  <c r="A133" i="1"/>
  <c r="A132" i="1"/>
  <c r="A131" i="1"/>
  <c r="A130" i="1"/>
  <c r="A134" i="1"/>
  <c r="A126" i="1"/>
  <c r="A306" i="1"/>
  <c r="A305" i="1"/>
  <c r="A304" i="1"/>
  <c r="A416" i="1"/>
  <c r="A421" i="1"/>
  <c r="A422" i="1"/>
  <c r="A419" i="1"/>
  <c r="A439" i="1"/>
  <c r="A407" i="1"/>
  <c r="A485" i="1"/>
  <c r="A451" i="1"/>
  <c r="A450" i="1"/>
  <c r="K180" i="1"/>
  <c r="E180" i="1"/>
  <c r="J180" i="1"/>
  <c r="F180" i="1"/>
  <c r="B180" i="1"/>
  <c r="A516" i="1"/>
  <c r="A510" i="1"/>
  <c r="A515" i="1"/>
  <c r="A519" i="1"/>
  <c r="A518" i="1"/>
  <c r="A249" i="1"/>
  <c r="A247" i="1"/>
  <c r="A356" i="1"/>
  <c r="A341" i="1"/>
  <c r="A358" i="1"/>
  <c r="K447" i="1"/>
  <c r="J447" i="1"/>
  <c r="F447" i="1"/>
  <c r="B447" i="1"/>
  <c r="E447" i="1"/>
  <c r="A206" i="1"/>
  <c r="A219" i="1"/>
  <c r="A188" i="1"/>
  <c r="A29" i="1"/>
  <c r="A11" i="1"/>
  <c r="A12" i="1"/>
  <c r="A17" i="1"/>
  <c r="A45" i="1"/>
  <c r="A15" i="1"/>
  <c r="A30" i="1"/>
  <c r="A44" i="1"/>
  <c r="A14" i="1"/>
  <c r="A230" i="1"/>
  <c r="A233" i="1"/>
  <c r="A448" i="1"/>
  <c r="A453" i="1"/>
  <c r="A454" i="1"/>
  <c r="A22" i="1"/>
  <c r="A19" i="1"/>
  <c r="A25" i="1"/>
  <c r="A21" i="1"/>
  <c r="A253" i="1"/>
  <c r="A254" i="1"/>
  <c r="A480" i="1"/>
  <c r="A466" i="1"/>
  <c r="A481" i="1"/>
  <c r="A280" i="1"/>
  <c r="A256" i="1"/>
  <c r="A472" i="1"/>
  <c r="A471" i="1"/>
  <c r="A276" i="1"/>
  <c r="A274" i="1"/>
  <c r="A501" i="1"/>
  <c r="A477" i="1"/>
  <c r="A37" i="1"/>
  <c r="A90" i="1"/>
  <c r="A93" i="1"/>
  <c r="A89" i="1"/>
  <c r="A92" i="1"/>
  <c r="A42" i="1"/>
  <c r="A88" i="1"/>
  <c r="A76" i="1"/>
  <c r="A28" i="1"/>
  <c r="A91" i="1"/>
  <c r="A43" i="1"/>
  <c r="A74" i="1"/>
  <c r="A46" i="1"/>
  <c r="B279" i="1"/>
  <c r="K279" i="1"/>
  <c r="F279" i="1"/>
  <c r="E279" i="1"/>
  <c r="J279" i="1"/>
  <c r="A488" i="1"/>
  <c r="A486" i="1"/>
  <c r="A289" i="1"/>
  <c r="A288" i="1"/>
  <c r="A517" i="1"/>
  <c r="A522" i="1"/>
  <c r="A509" i="1"/>
  <c r="A75" i="1"/>
  <c r="A78" i="1"/>
  <c r="A82" i="1"/>
  <c r="A77" i="1"/>
  <c r="A81" i="1"/>
  <c r="A79" i="1"/>
  <c r="A68" i="1"/>
  <c r="A71" i="1"/>
  <c r="A70" i="1"/>
  <c r="B290" i="1"/>
  <c r="F290" i="1"/>
  <c r="K290" i="1"/>
  <c r="J290" i="1"/>
  <c r="E290" i="1"/>
  <c r="J526" i="1"/>
  <c r="E526" i="1"/>
  <c r="K526" i="1"/>
  <c r="B526" i="1"/>
  <c r="F526" i="1"/>
  <c r="F294" i="1"/>
  <c r="B294" i="1"/>
  <c r="E294" i="1"/>
  <c r="K294" i="1"/>
  <c r="J294" i="1"/>
  <c r="A530" i="1"/>
  <c r="A529" i="1"/>
  <c r="A315" i="1"/>
  <c r="A314" i="1"/>
  <c r="A328" i="1"/>
  <c r="A321" i="1"/>
  <c r="A331" i="1"/>
  <c r="K535" i="1"/>
  <c r="J535" i="1"/>
  <c r="F535" i="1"/>
  <c r="B535" i="1"/>
  <c r="E535" i="1"/>
  <c r="A374" i="1"/>
  <c r="A373" i="1"/>
  <c r="A375" i="1"/>
  <c r="J539" i="1"/>
  <c r="B539" i="1"/>
  <c r="F539" i="1"/>
  <c r="E539" i="1"/>
  <c r="K539" i="1"/>
  <c r="A382" i="1"/>
  <c r="A381" i="1"/>
  <c r="A376" i="1"/>
  <c r="A380" i="1"/>
  <c r="K545" i="1"/>
  <c r="B545" i="1"/>
  <c r="J545" i="1"/>
  <c r="F545" i="1"/>
  <c r="E545" i="1"/>
  <c r="A186" i="1"/>
  <c r="A187" i="1"/>
  <c r="A386" i="1"/>
  <c r="A385" i="1"/>
  <c r="K554" i="1"/>
  <c r="E554" i="1"/>
  <c r="B554" i="1"/>
  <c r="F554" i="1"/>
  <c r="J554" i="1"/>
  <c r="K6" i="1"/>
  <c r="J6" i="1"/>
  <c r="E6" i="1"/>
  <c r="B6" i="1"/>
  <c r="F6" i="1"/>
  <c r="B372" i="1"/>
  <c r="K372" i="1"/>
  <c r="J372" i="1"/>
  <c r="F372" i="1"/>
  <c r="E372" i="1"/>
  <c r="B257" i="1"/>
  <c r="K257" i="1"/>
  <c r="F257" i="1"/>
  <c r="J257" i="1"/>
  <c r="E257" i="1"/>
  <c r="A547" i="1"/>
  <c r="A546" i="1"/>
  <c r="K499" i="1"/>
  <c r="J499" i="1"/>
  <c r="F499" i="1"/>
  <c r="E499" i="1"/>
  <c r="B499" i="1"/>
  <c r="A327" i="1"/>
  <c r="A329" i="1"/>
  <c r="A464" i="1"/>
  <c r="A468" i="1"/>
  <c r="A462" i="1"/>
  <c r="A465" i="1"/>
  <c r="A214" i="1"/>
  <c r="A213" i="1"/>
  <c r="A404" i="1"/>
  <c r="A205" i="1"/>
  <c r="A394" i="1"/>
  <c r="A355" i="1"/>
  <c r="A212" i="1"/>
  <c r="A392" i="1"/>
  <c r="A243" i="1"/>
  <c r="A242" i="1"/>
  <c r="F7" i="1"/>
  <c r="J7" i="1"/>
  <c r="E7" i="1"/>
  <c r="K7" i="1"/>
  <c r="B7" i="1"/>
  <c r="K223" i="1"/>
  <c r="J223" i="1"/>
  <c r="F223" i="1"/>
  <c r="B223" i="1"/>
  <c r="E223" i="1"/>
  <c r="A390" i="1"/>
  <c r="A389" i="1"/>
  <c r="J224" i="1"/>
  <c r="B224" i="1"/>
  <c r="K224" i="1"/>
  <c r="F224" i="1"/>
  <c r="E224" i="1"/>
  <c r="A463" i="1"/>
  <c r="A415" i="1"/>
  <c r="A452" i="1"/>
  <c r="A423" i="1"/>
  <c r="A402" i="1"/>
  <c r="K9" i="1"/>
  <c r="E9" i="1"/>
  <c r="B9" i="1"/>
  <c r="F9" i="1"/>
  <c r="J9" i="1"/>
  <c r="K226" i="1"/>
  <c r="F226" i="1"/>
  <c r="E226" i="1"/>
  <c r="J226" i="1"/>
  <c r="B226" i="1"/>
  <c r="K429" i="1"/>
  <c r="J429" i="1"/>
  <c r="F429" i="1"/>
  <c r="E429" i="1"/>
  <c r="B429" i="1"/>
  <c r="A48" i="1"/>
  <c r="A47" i="1"/>
  <c r="A54" i="1"/>
  <c r="A53" i="1"/>
  <c r="A18" i="1"/>
  <c r="A16" i="1"/>
  <c r="A20" i="1"/>
  <c r="A13" i="1"/>
  <c r="A10" i="1"/>
  <c r="A229" i="1"/>
  <c r="A228" i="1"/>
  <c r="K434" i="1"/>
  <c r="E434" i="1"/>
  <c r="J434" i="1"/>
  <c r="B434" i="1"/>
  <c r="F434" i="1"/>
  <c r="A2" i="1"/>
  <c r="S16" i="19"/>
  <c r="F19" i="1" l="1"/>
  <c r="E19" i="1"/>
  <c r="B19" i="1"/>
  <c r="K19" i="1"/>
  <c r="J19" i="1"/>
  <c r="K327" i="1"/>
  <c r="J327" i="1"/>
  <c r="F327" i="1"/>
  <c r="E327" i="1"/>
  <c r="B327" i="1"/>
  <c r="J374" i="1"/>
  <c r="B374" i="1"/>
  <c r="F374" i="1"/>
  <c r="E374" i="1"/>
  <c r="K374" i="1"/>
  <c r="K81" i="1"/>
  <c r="J81" i="1"/>
  <c r="E81" i="1"/>
  <c r="F81" i="1"/>
  <c r="B81" i="1"/>
  <c r="B274" i="1"/>
  <c r="K274" i="1"/>
  <c r="J274" i="1"/>
  <c r="F274" i="1"/>
  <c r="E274" i="1"/>
  <c r="K453" i="1"/>
  <c r="J453" i="1"/>
  <c r="F453" i="1"/>
  <c r="E453" i="1"/>
  <c r="B453" i="1"/>
  <c r="K126" i="1"/>
  <c r="J126" i="1"/>
  <c r="F126" i="1"/>
  <c r="B126" i="1"/>
  <c r="E126" i="1"/>
  <c r="J166" i="1"/>
  <c r="E166" i="1"/>
  <c r="B166" i="1"/>
  <c r="F166" i="1"/>
  <c r="K166" i="1"/>
  <c r="E255" i="1"/>
  <c r="F255" i="1"/>
  <c r="B255" i="1"/>
  <c r="J255" i="1"/>
  <c r="K255" i="1"/>
  <c r="F363" i="1"/>
  <c r="K363" i="1"/>
  <c r="B363" i="1"/>
  <c r="J363" i="1"/>
  <c r="E363" i="1"/>
  <c r="F378" i="1"/>
  <c r="J378" i="1"/>
  <c r="B378" i="1"/>
  <c r="K378" i="1"/>
  <c r="E378" i="1"/>
  <c r="B258" i="1"/>
  <c r="K258" i="1"/>
  <c r="F258" i="1"/>
  <c r="J258" i="1"/>
  <c r="E258" i="1"/>
  <c r="F260" i="1"/>
  <c r="B260" i="1"/>
  <c r="J260" i="1"/>
  <c r="K260" i="1"/>
  <c r="E260" i="1"/>
  <c r="F72" i="1"/>
  <c r="B72" i="1"/>
  <c r="E72" i="1"/>
  <c r="K72" i="1"/>
  <c r="J72" i="1"/>
  <c r="B266" i="1"/>
  <c r="K266" i="1"/>
  <c r="J266" i="1"/>
  <c r="F266" i="1"/>
  <c r="E266" i="1"/>
  <c r="J316" i="1"/>
  <c r="B316" i="1"/>
  <c r="E316" i="1"/>
  <c r="F316" i="1"/>
  <c r="K316" i="1"/>
  <c r="J123" i="1"/>
  <c r="E123" i="1"/>
  <c r="K123" i="1"/>
  <c r="F123" i="1"/>
  <c r="B123" i="1"/>
  <c r="J192" i="1"/>
  <c r="E192" i="1"/>
  <c r="B192" i="1"/>
  <c r="F192" i="1"/>
  <c r="K192" i="1"/>
  <c r="J171" i="1"/>
  <c r="E171" i="1"/>
  <c r="K171" i="1"/>
  <c r="F171" i="1"/>
  <c r="B171" i="1"/>
  <c r="J348" i="1"/>
  <c r="F348" i="1"/>
  <c r="K348" i="1"/>
  <c r="E348" i="1"/>
  <c r="B348" i="1"/>
  <c r="B456" i="1"/>
  <c r="F456" i="1"/>
  <c r="K456" i="1"/>
  <c r="E456" i="1"/>
  <c r="J456" i="1"/>
  <c r="J159" i="1"/>
  <c r="K159" i="1"/>
  <c r="E159" i="1"/>
  <c r="F159" i="1"/>
  <c r="B159" i="1"/>
  <c r="B391" i="1"/>
  <c r="J391" i="1"/>
  <c r="E391" i="1"/>
  <c r="F391" i="1"/>
  <c r="K391" i="1"/>
  <c r="J414" i="1"/>
  <c r="B414" i="1"/>
  <c r="F414" i="1"/>
  <c r="K414" i="1"/>
  <c r="E414" i="1"/>
  <c r="E312" i="1"/>
  <c r="K312" i="1"/>
  <c r="J312" i="1"/>
  <c r="F312" i="1"/>
  <c r="B312" i="1"/>
  <c r="B524" i="1"/>
  <c r="K524" i="1"/>
  <c r="J524" i="1"/>
  <c r="F524" i="1"/>
  <c r="E524" i="1"/>
  <c r="K62" i="1"/>
  <c r="J62" i="1"/>
  <c r="E62" i="1"/>
  <c r="F62" i="1"/>
  <c r="B62" i="1"/>
  <c r="K507" i="1"/>
  <c r="J507" i="1"/>
  <c r="E507" i="1"/>
  <c r="F507" i="1"/>
  <c r="B507" i="1"/>
  <c r="K291" i="1"/>
  <c r="J291" i="1"/>
  <c r="F291" i="1"/>
  <c r="E291" i="1"/>
  <c r="B291" i="1"/>
  <c r="F227" i="1"/>
  <c r="B227" i="1"/>
  <c r="J227" i="1"/>
  <c r="E227" i="1"/>
  <c r="K227" i="1"/>
  <c r="K297" i="1"/>
  <c r="F297" i="1"/>
  <c r="B297" i="1"/>
  <c r="J297" i="1"/>
  <c r="E297" i="1"/>
  <c r="E386" i="1"/>
  <c r="K386" i="1"/>
  <c r="J386" i="1"/>
  <c r="B386" i="1"/>
  <c r="F386" i="1"/>
  <c r="B510" i="1"/>
  <c r="K510" i="1"/>
  <c r="J510" i="1"/>
  <c r="E510" i="1"/>
  <c r="F510" i="1"/>
  <c r="K228" i="1"/>
  <c r="E228" i="1"/>
  <c r="B228" i="1"/>
  <c r="J228" i="1"/>
  <c r="F228" i="1"/>
  <c r="J242" i="1"/>
  <c r="E242" i="1"/>
  <c r="K242" i="1"/>
  <c r="B242" i="1"/>
  <c r="F242" i="1"/>
  <c r="F77" i="1"/>
  <c r="E77" i="1"/>
  <c r="B77" i="1"/>
  <c r="J77" i="1"/>
  <c r="K77" i="1"/>
  <c r="F46" i="1"/>
  <c r="K46" i="1"/>
  <c r="E46" i="1"/>
  <c r="J46" i="1"/>
  <c r="B46" i="1"/>
  <c r="B276" i="1"/>
  <c r="F276" i="1"/>
  <c r="K276" i="1"/>
  <c r="E276" i="1"/>
  <c r="J276" i="1"/>
  <c r="K448" i="1"/>
  <c r="J448" i="1"/>
  <c r="E448" i="1"/>
  <c r="F448" i="1"/>
  <c r="B448" i="1"/>
  <c r="J134" i="1"/>
  <c r="E134" i="1"/>
  <c r="K134" i="1"/>
  <c r="F134" i="1"/>
  <c r="B134" i="1"/>
  <c r="K158" i="1"/>
  <c r="J158" i="1"/>
  <c r="F158" i="1"/>
  <c r="E158" i="1"/>
  <c r="B158" i="1"/>
  <c r="B194" i="1"/>
  <c r="K194" i="1"/>
  <c r="J194" i="1"/>
  <c r="E194" i="1"/>
  <c r="F194" i="1"/>
  <c r="F346" i="1"/>
  <c r="K346" i="1"/>
  <c r="E346" i="1"/>
  <c r="B346" i="1"/>
  <c r="J346" i="1"/>
  <c r="J540" i="1"/>
  <c r="F540" i="1"/>
  <c r="K540" i="1"/>
  <c r="B540" i="1"/>
  <c r="E540" i="1"/>
  <c r="K259" i="1"/>
  <c r="B259" i="1"/>
  <c r="J259" i="1"/>
  <c r="F259" i="1"/>
  <c r="E259" i="1"/>
  <c r="E261" i="1"/>
  <c r="B261" i="1"/>
  <c r="J261" i="1"/>
  <c r="K261" i="1"/>
  <c r="F261" i="1"/>
  <c r="F67" i="1"/>
  <c r="K67" i="1"/>
  <c r="J67" i="1"/>
  <c r="B67" i="1"/>
  <c r="E67" i="1"/>
  <c r="F268" i="1"/>
  <c r="E268" i="1"/>
  <c r="B268" i="1"/>
  <c r="K268" i="1"/>
  <c r="J268" i="1"/>
  <c r="F350" i="1"/>
  <c r="B350" i="1"/>
  <c r="K350" i="1"/>
  <c r="J350" i="1"/>
  <c r="E350" i="1"/>
  <c r="K120" i="1"/>
  <c r="F120" i="1"/>
  <c r="B120" i="1"/>
  <c r="E120" i="1"/>
  <c r="J120" i="1"/>
  <c r="B189" i="1"/>
  <c r="J189" i="1"/>
  <c r="K189" i="1"/>
  <c r="E189" i="1"/>
  <c r="F189" i="1"/>
  <c r="K172" i="1"/>
  <c r="F172" i="1"/>
  <c r="J172" i="1"/>
  <c r="E172" i="1"/>
  <c r="B172" i="1"/>
  <c r="K442" i="1"/>
  <c r="E442" i="1"/>
  <c r="F442" i="1"/>
  <c r="J442" i="1"/>
  <c r="B442" i="1"/>
  <c r="K436" i="1"/>
  <c r="J436" i="1"/>
  <c r="B436" i="1"/>
  <c r="E436" i="1"/>
  <c r="F436" i="1"/>
  <c r="K417" i="1"/>
  <c r="F417" i="1"/>
  <c r="B417" i="1"/>
  <c r="J417" i="1"/>
  <c r="E417" i="1"/>
  <c r="K201" i="1"/>
  <c r="J201" i="1"/>
  <c r="F201" i="1"/>
  <c r="B201" i="1"/>
  <c r="E201" i="1"/>
  <c r="F384" i="1"/>
  <c r="J384" i="1"/>
  <c r="E384" i="1"/>
  <c r="B384" i="1"/>
  <c r="K384" i="1"/>
  <c r="J525" i="1"/>
  <c r="F525" i="1"/>
  <c r="E525" i="1"/>
  <c r="K525" i="1"/>
  <c r="B525" i="1"/>
  <c r="K26" i="1"/>
  <c r="E26" i="1"/>
  <c r="J26" i="1"/>
  <c r="F26" i="1"/>
  <c r="B26" i="1"/>
  <c r="K270" i="1"/>
  <c r="J270" i="1"/>
  <c r="B270" i="1"/>
  <c r="E270" i="1"/>
  <c r="F270" i="1"/>
  <c r="B292" i="1"/>
  <c r="F292" i="1"/>
  <c r="E292" i="1"/>
  <c r="J292" i="1"/>
  <c r="K292" i="1"/>
  <c r="K367" i="1"/>
  <c r="E367" i="1"/>
  <c r="B367" i="1"/>
  <c r="F367" i="1"/>
  <c r="J367" i="1"/>
  <c r="B298" i="1"/>
  <c r="E298" i="1"/>
  <c r="J298" i="1"/>
  <c r="F298" i="1"/>
  <c r="K298" i="1"/>
  <c r="J468" i="1"/>
  <c r="K468" i="1"/>
  <c r="B468" i="1"/>
  <c r="E468" i="1"/>
  <c r="F468" i="1"/>
  <c r="E233" i="1"/>
  <c r="B233" i="1"/>
  <c r="F233" i="1"/>
  <c r="K233" i="1"/>
  <c r="J233" i="1"/>
  <c r="K130" i="1"/>
  <c r="F130" i="1"/>
  <c r="B130" i="1"/>
  <c r="J130" i="1"/>
  <c r="E130" i="1"/>
  <c r="F163" i="1"/>
  <c r="J163" i="1"/>
  <c r="E163" i="1"/>
  <c r="B163" i="1"/>
  <c r="K163" i="1"/>
  <c r="F197" i="1"/>
  <c r="K197" i="1"/>
  <c r="B197" i="1"/>
  <c r="J197" i="1"/>
  <c r="E197" i="1"/>
  <c r="J440" i="1"/>
  <c r="B440" i="1"/>
  <c r="K440" i="1"/>
  <c r="E440" i="1"/>
  <c r="F440" i="1"/>
  <c r="F543" i="1"/>
  <c r="B543" i="1"/>
  <c r="E543" i="1"/>
  <c r="K543" i="1"/>
  <c r="J543" i="1"/>
  <c r="F265" i="1"/>
  <c r="E265" i="1"/>
  <c r="B265" i="1"/>
  <c r="K265" i="1"/>
  <c r="J265" i="1"/>
  <c r="K73" i="1"/>
  <c r="J73" i="1"/>
  <c r="B73" i="1"/>
  <c r="E73" i="1"/>
  <c r="F73" i="1"/>
  <c r="K424" i="1"/>
  <c r="J424" i="1"/>
  <c r="E424" i="1"/>
  <c r="B424" i="1"/>
  <c r="F424" i="1"/>
  <c r="K124" i="1"/>
  <c r="F124" i="1"/>
  <c r="J124" i="1"/>
  <c r="E124" i="1"/>
  <c r="B124" i="1"/>
  <c r="J182" i="1"/>
  <c r="B182" i="1"/>
  <c r="E182" i="1"/>
  <c r="K182" i="1"/>
  <c r="F182" i="1"/>
  <c r="K173" i="1"/>
  <c r="J173" i="1"/>
  <c r="E173" i="1"/>
  <c r="B173" i="1"/>
  <c r="F173" i="1"/>
  <c r="B458" i="1"/>
  <c r="K458" i="1"/>
  <c r="J458" i="1"/>
  <c r="E458" i="1"/>
  <c r="F458" i="1"/>
  <c r="J437" i="1"/>
  <c r="K437" i="1"/>
  <c r="F437" i="1"/>
  <c r="E437" i="1"/>
  <c r="B437" i="1"/>
  <c r="E403" i="1"/>
  <c r="J403" i="1"/>
  <c r="K403" i="1"/>
  <c r="F403" i="1"/>
  <c r="B403" i="1"/>
  <c r="K345" i="1"/>
  <c r="E345" i="1"/>
  <c r="J345" i="1"/>
  <c r="F345" i="1"/>
  <c r="B345" i="1"/>
  <c r="K388" i="1"/>
  <c r="E388" i="1"/>
  <c r="B388" i="1"/>
  <c r="J388" i="1"/>
  <c r="F388" i="1"/>
  <c r="K149" i="1"/>
  <c r="E149" i="1"/>
  <c r="F149" i="1"/>
  <c r="B149" i="1"/>
  <c r="J149" i="1"/>
  <c r="K51" i="1"/>
  <c r="F51" i="1"/>
  <c r="J51" i="1"/>
  <c r="E51" i="1"/>
  <c r="B51" i="1"/>
  <c r="J498" i="1"/>
  <c r="B498" i="1"/>
  <c r="K498" i="1"/>
  <c r="E498" i="1"/>
  <c r="F498" i="1"/>
  <c r="F362" i="1"/>
  <c r="K362" i="1"/>
  <c r="B362" i="1"/>
  <c r="J362" i="1"/>
  <c r="E362" i="1"/>
  <c r="K295" i="1"/>
  <c r="B295" i="1"/>
  <c r="E295" i="1"/>
  <c r="J295" i="1"/>
  <c r="F295" i="1"/>
  <c r="J71" i="1"/>
  <c r="E71" i="1"/>
  <c r="B71" i="1"/>
  <c r="K71" i="1"/>
  <c r="F71" i="1"/>
  <c r="B243" i="1"/>
  <c r="K243" i="1"/>
  <c r="J243" i="1"/>
  <c r="F243" i="1"/>
  <c r="E243" i="1"/>
  <c r="J471" i="1"/>
  <c r="K471" i="1"/>
  <c r="F471" i="1"/>
  <c r="E471" i="1"/>
  <c r="B471" i="1"/>
  <c r="B10" i="1"/>
  <c r="E10" i="1"/>
  <c r="K10" i="1"/>
  <c r="J10" i="1"/>
  <c r="F10" i="1"/>
  <c r="K392" i="1"/>
  <c r="E392" i="1"/>
  <c r="B392" i="1"/>
  <c r="F392" i="1"/>
  <c r="J392" i="1"/>
  <c r="K78" i="1"/>
  <c r="B78" i="1"/>
  <c r="J78" i="1"/>
  <c r="F78" i="1"/>
  <c r="E78" i="1"/>
  <c r="F43" i="1"/>
  <c r="K43" i="1"/>
  <c r="E43" i="1"/>
  <c r="J43" i="1"/>
  <c r="B43" i="1"/>
  <c r="K472" i="1"/>
  <c r="J472" i="1"/>
  <c r="E472" i="1"/>
  <c r="B472" i="1"/>
  <c r="F472" i="1"/>
  <c r="F230" i="1"/>
  <c r="B230" i="1"/>
  <c r="J230" i="1"/>
  <c r="E230" i="1"/>
  <c r="K230" i="1"/>
  <c r="F131" i="1"/>
  <c r="B131" i="1"/>
  <c r="J131" i="1"/>
  <c r="K131" i="1"/>
  <c r="E131" i="1"/>
  <c r="K523" i="1"/>
  <c r="J523" i="1"/>
  <c r="F523" i="1"/>
  <c r="B523" i="1"/>
  <c r="E523" i="1"/>
  <c r="B198" i="1"/>
  <c r="K198" i="1"/>
  <c r="J198" i="1"/>
  <c r="E198" i="1"/>
  <c r="F198" i="1"/>
  <c r="B487" i="1"/>
  <c r="J487" i="1"/>
  <c r="K487" i="1"/>
  <c r="E487" i="1"/>
  <c r="F487" i="1"/>
  <c r="E342" i="1"/>
  <c r="F342" i="1"/>
  <c r="B342" i="1"/>
  <c r="K342" i="1"/>
  <c r="J342" i="1"/>
  <c r="J364" i="1"/>
  <c r="E364" i="1"/>
  <c r="F364" i="1"/>
  <c r="B364" i="1"/>
  <c r="K364" i="1"/>
  <c r="F69" i="1"/>
  <c r="K69" i="1"/>
  <c r="E69" i="1"/>
  <c r="B69" i="1"/>
  <c r="J69" i="1"/>
  <c r="F262" i="1"/>
  <c r="J262" i="1"/>
  <c r="B262" i="1"/>
  <c r="K262" i="1"/>
  <c r="E262" i="1"/>
  <c r="K277" i="1"/>
  <c r="F277" i="1"/>
  <c r="B277" i="1"/>
  <c r="J277" i="1"/>
  <c r="E277" i="1"/>
  <c r="K548" i="1"/>
  <c r="J548" i="1"/>
  <c r="E548" i="1"/>
  <c r="B548" i="1"/>
  <c r="F548" i="1"/>
  <c r="E469" i="1"/>
  <c r="K469" i="1"/>
  <c r="J469" i="1"/>
  <c r="F469" i="1"/>
  <c r="B469" i="1"/>
  <c r="J323" i="1"/>
  <c r="F323" i="1"/>
  <c r="K323" i="1"/>
  <c r="E323" i="1"/>
  <c r="B323" i="1"/>
  <c r="K445" i="1"/>
  <c r="F445" i="1"/>
  <c r="J445" i="1"/>
  <c r="E445" i="1"/>
  <c r="B445" i="1"/>
  <c r="J344" i="1"/>
  <c r="E344" i="1"/>
  <c r="F344" i="1"/>
  <c r="B344" i="1"/>
  <c r="K344" i="1"/>
  <c r="K156" i="1"/>
  <c r="F156" i="1"/>
  <c r="J156" i="1"/>
  <c r="E156" i="1"/>
  <c r="B156" i="1"/>
  <c r="E160" i="1"/>
  <c r="K160" i="1"/>
  <c r="J160" i="1"/>
  <c r="B160" i="1"/>
  <c r="F160" i="1"/>
  <c r="J322" i="1"/>
  <c r="K322" i="1"/>
  <c r="E322" i="1"/>
  <c r="F322" i="1"/>
  <c r="B322" i="1"/>
  <c r="B461" i="1"/>
  <c r="F461" i="1"/>
  <c r="J461" i="1"/>
  <c r="K461" i="1"/>
  <c r="E461" i="1"/>
  <c r="E368" i="1"/>
  <c r="J368" i="1"/>
  <c r="F368" i="1"/>
  <c r="K368" i="1"/>
  <c r="B368" i="1"/>
  <c r="E299" i="1"/>
  <c r="B299" i="1"/>
  <c r="K299" i="1"/>
  <c r="F299" i="1"/>
  <c r="J299" i="1"/>
  <c r="K229" i="1"/>
  <c r="F229" i="1"/>
  <c r="E229" i="1"/>
  <c r="B229" i="1"/>
  <c r="J229" i="1"/>
  <c r="J82" i="1"/>
  <c r="K82" i="1"/>
  <c r="E82" i="1"/>
  <c r="F82" i="1"/>
  <c r="B82" i="1"/>
  <c r="E74" i="1"/>
  <c r="J74" i="1"/>
  <c r="K74" i="1"/>
  <c r="B74" i="1"/>
  <c r="F74" i="1"/>
  <c r="F13" i="1"/>
  <c r="K13" i="1"/>
  <c r="J13" i="1"/>
  <c r="E13" i="1"/>
  <c r="B13" i="1"/>
  <c r="F212" i="1"/>
  <c r="B212" i="1"/>
  <c r="E212" i="1"/>
  <c r="J212" i="1"/>
  <c r="K212" i="1"/>
  <c r="K75" i="1"/>
  <c r="F75" i="1"/>
  <c r="B75" i="1"/>
  <c r="J75" i="1"/>
  <c r="E75" i="1"/>
  <c r="K91" i="1"/>
  <c r="F91" i="1"/>
  <c r="J91" i="1"/>
  <c r="E91" i="1"/>
  <c r="B91" i="1"/>
  <c r="K256" i="1"/>
  <c r="E256" i="1"/>
  <c r="F256" i="1"/>
  <c r="J256" i="1"/>
  <c r="B256" i="1"/>
  <c r="E14" i="1"/>
  <c r="K14" i="1"/>
  <c r="F14" i="1"/>
  <c r="J14" i="1"/>
  <c r="B14" i="1"/>
  <c r="B450" i="1"/>
  <c r="F450" i="1"/>
  <c r="K450" i="1"/>
  <c r="J450" i="1"/>
  <c r="E450" i="1"/>
  <c r="K132" i="1"/>
  <c r="J132" i="1"/>
  <c r="F132" i="1"/>
  <c r="B132" i="1"/>
  <c r="E132" i="1"/>
  <c r="E514" i="1"/>
  <c r="K514" i="1"/>
  <c r="J514" i="1"/>
  <c r="F514" i="1"/>
  <c r="B514" i="1"/>
  <c r="E196" i="1"/>
  <c r="F196" i="1"/>
  <c r="B196" i="1"/>
  <c r="J196" i="1"/>
  <c r="K196" i="1"/>
  <c r="K511" i="1"/>
  <c r="F511" i="1"/>
  <c r="J511" i="1"/>
  <c r="B511" i="1"/>
  <c r="E511" i="1"/>
  <c r="E360" i="1"/>
  <c r="J360" i="1"/>
  <c r="F360" i="1"/>
  <c r="B360" i="1"/>
  <c r="K360" i="1"/>
  <c r="J347" i="1"/>
  <c r="F347" i="1"/>
  <c r="B347" i="1"/>
  <c r="K347" i="1"/>
  <c r="E347" i="1"/>
  <c r="E84" i="1"/>
  <c r="J84" i="1"/>
  <c r="F84" i="1"/>
  <c r="B84" i="1"/>
  <c r="K84" i="1"/>
  <c r="K215" i="1"/>
  <c r="J215" i="1"/>
  <c r="F215" i="1"/>
  <c r="B215" i="1"/>
  <c r="E215" i="1"/>
  <c r="B317" i="1"/>
  <c r="E317" i="1"/>
  <c r="J317" i="1"/>
  <c r="F317" i="1"/>
  <c r="K317" i="1"/>
  <c r="B549" i="1"/>
  <c r="K549" i="1"/>
  <c r="J549" i="1"/>
  <c r="F549" i="1"/>
  <c r="E549" i="1"/>
  <c r="K190" i="1"/>
  <c r="B190" i="1"/>
  <c r="E190" i="1"/>
  <c r="J190" i="1"/>
  <c r="F190" i="1"/>
  <c r="E544" i="1"/>
  <c r="B544" i="1"/>
  <c r="F544" i="1"/>
  <c r="K544" i="1"/>
  <c r="J544" i="1"/>
  <c r="K541" i="1"/>
  <c r="B541" i="1"/>
  <c r="J541" i="1"/>
  <c r="F541" i="1"/>
  <c r="E541" i="1"/>
  <c r="B202" i="1"/>
  <c r="K202" i="1"/>
  <c r="F202" i="1"/>
  <c r="J202" i="1"/>
  <c r="E202" i="1"/>
  <c r="F64" i="1"/>
  <c r="B64" i="1"/>
  <c r="E64" i="1"/>
  <c r="J64" i="1"/>
  <c r="K64" i="1"/>
  <c r="F115" i="1"/>
  <c r="J115" i="1"/>
  <c r="K115" i="1"/>
  <c r="E115" i="1"/>
  <c r="B115" i="1"/>
  <c r="K110" i="1"/>
  <c r="E110" i="1"/>
  <c r="F110" i="1"/>
  <c r="B110" i="1"/>
  <c r="J110" i="1"/>
  <c r="K493" i="1"/>
  <c r="F493" i="1"/>
  <c r="B493" i="1"/>
  <c r="J493" i="1"/>
  <c r="E493" i="1"/>
  <c r="B365" i="1"/>
  <c r="F365" i="1"/>
  <c r="J365" i="1"/>
  <c r="E365" i="1"/>
  <c r="K365" i="1"/>
  <c r="J452" i="1"/>
  <c r="K452" i="1"/>
  <c r="E452" i="1"/>
  <c r="B452" i="1"/>
  <c r="F452" i="1"/>
  <c r="K20" i="1"/>
  <c r="E20" i="1"/>
  <c r="J20" i="1"/>
  <c r="F20" i="1"/>
  <c r="B20" i="1"/>
  <c r="K389" i="1"/>
  <c r="E389" i="1"/>
  <c r="J389" i="1"/>
  <c r="F389" i="1"/>
  <c r="B389" i="1"/>
  <c r="E355" i="1"/>
  <c r="J355" i="1"/>
  <c r="F355" i="1"/>
  <c r="B355" i="1"/>
  <c r="K355" i="1"/>
  <c r="F380" i="1"/>
  <c r="B380" i="1"/>
  <c r="K380" i="1"/>
  <c r="J380" i="1"/>
  <c r="E380" i="1"/>
  <c r="B509" i="1"/>
  <c r="K509" i="1"/>
  <c r="E509" i="1"/>
  <c r="J509" i="1"/>
  <c r="F509" i="1"/>
  <c r="K28" i="1"/>
  <c r="F28" i="1"/>
  <c r="E28" i="1"/>
  <c r="B28" i="1"/>
  <c r="J28" i="1"/>
  <c r="B280" i="1"/>
  <c r="F280" i="1"/>
  <c r="K280" i="1"/>
  <c r="J280" i="1"/>
  <c r="E280" i="1"/>
  <c r="K44" i="1"/>
  <c r="F44" i="1"/>
  <c r="J44" i="1"/>
  <c r="B44" i="1"/>
  <c r="E44" i="1"/>
  <c r="E358" i="1"/>
  <c r="F358" i="1"/>
  <c r="K358" i="1"/>
  <c r="B358" i="1"/>
  <c r="J358" i="1"/>
  <c r="K451" i="1"/>
  <c r="J451" i="1"/>
  <c r="E451" i="1"/>
  <c r="B451" i="1"/>
  <c r="F451" i="1"/>
  <c r="B133" i="1"/>
  <c r="J133" i="1"/>
  <c r="K133" i="1"/>
  <c r="F133" i="1"/>
  <c r="E133" i="1"/>
  <c r="K521" i="1"/>
  <c r="J521" i="1"/>
  <c r="E521" i="1"/>
  <c r="F521" i="1"/>
  <c r="B521" i="1"/>
  <c r="K193" i="1"/>
  <c r="E193" i="1"/>
  <c r="J193" i="1"/>
  <c r="F193" i="1"/>
  <c r="B193" i="1"/>
  <c r="F395" i="1"/>
  <c r="B395" i="1"/>
  <c r="K395" i="1"/>
  <c r="E395" i="1"/>
  <c r="J395" i="1"/>
  <c r="B400" i="1"/>
  <c r="K400" i="1"/>
  <c r="J400" i="1"/>
  <c r="E400" i="1"/>
  <c r="F400" i="1"/>
  <c r="E85" i="1"/>
  <c r="B85" i="1"/>
  <c r="J85" i="1"/>
  <c r="K85" i="1"/>
  <c r="F85" i="1"/>
  <c r="E336" i="1"/>
  <c r="J336" i="1"/>
  <c r="B336" i="1"/>
  <c r="F336" i="1"/>
  <c r="K336" i="1"/>
  <c r="F405" i="1"/>
  <c r="B405" i="1"/>
  <c r="J405" i="1"/>
  <c r="E405" i="1"/>
  <c r="K405" i="1"/>
  <c r="F354" i="1"/>
  <c r="B354" i="1"/>
  <c r="E354" i="1"/>
  <c r="K354" i="1"/>
  <c r="J354" i="1"/>
  <c r="B210" i="1"/>
  <c r="K210" i="1"/>
  <c r="F210" i="1"/>
  <c r="J210" i="1"/>
  <c r="E210" i="1"/>
  <c r="E60" i="1"/>
  <c r="K60" i="1"/>
  <c r="J60" i="1"/>
  <c r="F60" i="1"/>
  <c r="B60" i="1"/>
  <c r="F435" i="1"/>
  <c r="B435" i="1"/>
  <c r="K435" i="1"/>
  <c r="J435" i="1"/>
  <c r="E435" i="1"/>
  <c r="F401" i="1"/>
  <c r="B401" i="1"/>
  <c r="K401" i="1"/>
  <c r="J401" i="1"/>
  <c r="E401" i="1"/>
  <c r="J57" i="1"/>
  <c r="K57" i="1"/>
  <c r="B57" i="1"/>
  <c r="E57" i="1"/>
  <c r="F57" i="1"/>
  <c r="F161" i="1"/>
  <c r="E161" i="1"/>
  <c r="J161" i="1"/>
  <c r="K161" i="1"/>
  <c r="B161" i="1"/>
  <c r="E111" i="1"/>
  <c r="J111" i="1"/>
  <c r="B111" i="1"/>
  <c r="K111" i="1"/>
  <c r="F111" i="1"/>
  <c r="E483" i="1"/>
  <c r="J483" i="1"/>
  <c r="K483" i="1"/>
  <c r="F483" i="1"/>
  <c r="B483" i="1"/>
  <c r="J428" i="1"/>
  <c r="B428" i="1"/>
  <c r="F428" i="1"/>
  <c r="K428" i="1"/>
  <c r="E428" i="1"/>
  <c r="F390" i="1"/>
  <c r="K390" i="1"/>
  <c r="J390" i="1"/>
  <c r="B390" i="1"/>
  <c r="E390" i="1"/>
  <c r="F394" i="1"/>
  <c r="K394" i="1"/>
  <c r="J394" i="1"/>
  <c r="B394" i="1"/>
  <c r="E394" i="1"/>
  <c r="K546" i="1"/>
  <c r="F546" i="1"/>
  <c r="J546" i="1"/>
  <c r="B546" i="1"/>
  <c r="E546" i="1"/>
  <c r="E376" i="1"/>
  <c r="K376" i="1"/>
  <c r="F376" i="1"/>
  <c r="B376" i="1"/>
  <c r="J376" i="1"/>
  <c r="J331" i="1"/>
  <c r="F331" i="1"/>
  <c r="K331" i="1"/>
  <c r="E331" i="1"/>
  <c r="B331" i="1"/>
  <c r="F522" i="1"/>
  <c r="E522" i="1"/>
  <c r="K522" i="1"/>
  <c r="J522" i="1"/>
  <c r="B522" i="1"/>
  <c r="E76" i="1"/>
  <c r="F76" i="1"/>
  <c r="J76" i="1"/>
  <c r="K76" i="1"/>
  <c r="B76" i="1"/>
  <c r="K481" i="1"/>
  <c r="F481" i="1"/>
  <c r="B481" i="1"/>
  <c r="J481" i="1"/>
  <c r="E481" i="1"/>
  <c r="E30" i="1"/>
  <c r="F30" i="1"/>
  <c r="K30" i="1"/>
  <c r="J30" i="1"/>
  <c r="B30" i="1"/>
  <c r="J341" i="1"/>
  <c r="B341" i="1"/>
  <c r="E341" i="1"/>
  <c r="K341" i="1"/>
  <c r="F341" i="1"/>
  <c r="K485" i="1"/>
  <c r="J485" i="1"/>
  <c r="F485" i="1"/>
  <c r="B485" i="1"/>
  <c r="E485" i="1"/>
  <c r="B234" i="1"/>
  <c r="K234" i="1"/>
  <c r="J234" i="1"/>
  <c r="F234" i="1"/>
  <c r="E234" i="1"/>
  <c r="K433" i="1"/>
  <c r="J433" i="1"/>
  <c r="F433" i="1"/>
  <c r="E433" i="1"/>
  <c r="B433" i="1"/>
  <c r="J300" i="1"/>
  <c r="F300" i="1"/>
  <c r="B300" i="1"/>
  <c r="K300" i="1"/>
  <c r="E300" i="1"/>
  <c r="E334" i="1"/>
  <c r="B334" i="1"/>
  <c r="F334" i="1"/>
  <c r="K334" i="1"/>
  <c r="J334" i="1"/>
  <c r="E108" i="1"/>
  <c r="F108" i="1"/>
  <c r="B108" i="1"/>
  <c r="K108" i="1"/>
  <c r="J108" i="1"/>
  <c r="J340" i="1"/>
  <c r="E340" i="1"/>
  <c r="B340" i="1"/>
  <c r="F340" i="1"/>
  <c r="K340" i="1"/>
  <c r="J97" i="1"/>
  <c r="K97" i="1"/>
  <c r="E97" i="1"/>
  <c r="B97" i="1"/>
  <c r="F97" i="1"/>
  <c r="K264" i="1"/>
  <c r="F264" i="1"/>
  <c r="B264" i="1"/>
  <c r="J264" i="1"/>
  <c r="E264" i="1"/>
  <c r="E245" i="1"/>
  <c r="J245" i="1"/>
  <c r="K245" i="1"/>
  <c r="B245" i="1"/>
  <c r="F245" i="1"/>
  <c r="F211" i="1"/>
  <c r="K211" i="1"/>
  <c r="E211" i="1"/>
  <c r="J211" i="1"/>
  <c r="B211" i="1"/>
  <c r="K49" i="1"/>
  <c r="J49" i="1"/>
  <c r="E49" i="1"/>
  <c r="F49" i="1"/>
  <c r="B49" i="1"/>
  <c r="B457" i="1"/>
  <c r="J457" i="1"/>
  <c r="K457" i="1"/>
  <c r="E457" i="1"/>
  <c r="F457" i="1"/>
  <c r="K406" i="1"/>
  <c r="J406" i="1"/>
  <c r="F406" i="1"/>
  <c r="B406" i="1"/>
  <c r="E406" i="1"/>
  <c r="F36" i="1"/>
  <c r="E36" i="1"/>
  <c r="B36" i="1"/>
  <c r="J36" i="1"/>
  <c r="K36" i="1"/>
  <c r="F112" i="1"/>
  <c r="B112" i="1"/>
  <c r="E112" i="1"/>
  <c r="K112" i="1"/>
  <c r="J112" i="1"/>
  <c r="K117" i="1"/>
  <c r="E117" i="1"/>
  <c r="F117" i="1"/>
  <c r="B117" i="1"/>
  <c r="J117" i="1"/>
  <c r="K275" i="1"/>
  <c r="F275" i="1"/>
  <c r="E275" i="1"/>
  <c r="J275" i="1"/>
  <c r="B275" i="1"/>
  <c r="J320" i="1"/>
  <c r="E320" i="1"/>
  <c r="B320" i="1"/>
  <c r="F320" i="1"/>
  <c r="K320" i="1"/>
  <c r="B16" i="1"/>
  <c r="J16" i="1"/>
  <c r="K16" i="1"/>
  <c r="E16" i="1"/>
  <c r="F16" i="1"/>
  <c r="E18" i="1"/>
  <c r="B18" i="1"/>
  <c r="K18" i="1"/>
  <c r="F18" i="1"/>
  <c r="J18" i="1"/>
  <c r="K205" i="1"/>
  <c r="F205" i="1"/>
  <c r="J205" i="1"/>
  <c r="E205" i="1"/>
  <c r="B205" i="1"/>
  <c r="B547" i="1"/>
  <c r="K547" i="1"/>
  <c r="J547" i="1"/>
  <c r="F547" i="1"/>
  <c r="E547" i="1"/>
  <c r="K381" i="1"/>
  <c r="J381" i="1"/>
  <c r="F381" i="1"/>
  <c r="B381" i="1"/>
  <c r="E381" i="1"/>
  <c r="K321" i="1"/>
  <c r="F321" i="1"/>
  <c r="B321" i="1"/>
  <c r="E321" i="1"/>
  <c r="J321" i="1"/>
  <c r="B517" i="1"/>
  <c r="K517" i="1"/>
  <c r="J517" i="1"/>
  <c r="F517" i="1"/>
  <c r="E517" i="1"/>
  <c r="F88" i="1"/>
  <c r="B88" i="1"/>
  <c r="E88" i="1"/>
  <c r="K88" i="1"/>
  <c r="J88" i="1"/>
  <c r="E466" i="1"/>
  <c r="K466" i="1"/>
  <c r="J466" i="1"/>
  <c r="B466" i="1"/>
  <c r="F466" i="1"/>
  <c r="K15" i="1"/>
  <c r="J15" i="1"/>
  <c r="F15" i="1"/>
  <c r="E15" i="1"/>
  <c r="B15" i="1"/>
  <c r="F356" i="1"/>
  <c r="E356" i="1"/>
  <c r="J356" i="1"/>
  <c r="B356" i="1"/>
  <c r="K356" i="1"/>
  <c r="B407" i="1"/>
  <c r="K407" i="1"/>
  <c r="F407" i="1"/>
  <c r="E407" i="1"/>
  <c r="J407" i="1"/>
  <c r="B232" i="1"/>
  <c r="K232" i="1"/>
  <c r="J232" i="1"/>
  <c r="E232" i="1"/>
  <c r="F232" i="1"/>
  <c r="K418" i="1"/>
  <c r="J418" i="1"/>
  <c r="E418" i="1"/>
  <c r="B418" i="1"/>
  <c r="F418" i="1"/>
  <c r="F301" i="1"/>
  <c r="B301" i="1"/>
  <c r="E301" i="1"/>
  <c r="K301" i="1"/>
  <c r="J301" i="1"/>
  <c r="E339" i="1"/>
  <c r="F339" i="1"/>
  <c r="B339" i="1"/>
  <c r="J339" i="1"/>
  <c r="K339" i="1"/>
  <c r="E100" i="1"/>
  <c r="F100" i="1"/>
  <c r="B100" i="1"/>
  <c r="J100" i="1"/>
  <c r="K100" i="1"/>
  <c r="B337" i="1"/>
  <c r="J337" i="1"/>
  <c r="E337" i="1"/>
  <c r="F337" i="1"/>
  <c r="K337" i="1"/>
  <c r="E302" i="1"/>
  <c r="F302" i="1"/>
  <c r="K302" i="1"/>
  <c r="J302" i="1"/>
  <c r="B302" i="1"/>
  <c r="E330" i="1"/>
  <c r="B330" i="1"/>
  <c r="F330" i="1"/>
  <c r="K330" i="1"/>
  <c r="J330" i="1"/>
  <c r="E98" i="1"/>
  <c r="K98" i="1"/>
  <c r="J98" i="1"/>
  <c r="F98" i="1"/>
  <c r="B98" i="1"/>
  <c r="K267" i="1"/>
  <c r="E267" i="1"/>
  <c r="B267" i="1"/>
  <c r="F267" i="1"/>
  <c r="J267" i="1"/>
  <c r="J246" i="1"/>
  <c r="F246" i="1"/>
  <c r="E246" i="1"/>
  <c r="B246" i="1"/>
  <c r="K246" i="1"/>
  <c r="F195" i="1"/>
  <c r="K195" i="1"/>
  <c r="J195" i="1"/>
  <c r="E195" i="1"/>
  <c r="B195" i="1"/>
  <c r="J41" i="1"/>
  <c r="F41" i="1"/>
  <c r="K41" i="1"/>
  <c r="E41" i="1"/>
  <c r="B41" i="1"/>
  <c r="J528" i="1"/>
  <c r="E528" i="1"/>
  <c r="F528" i="1"/>
  <c r="B528" i="1"/>
  <c r="K528" i="1"/>
  <c r="F209" i="1"/>
  <c r="K209" i="1"/>
  <c r="J209" i="1"/>
  <c r="E209" i="1"/>
  <c r="B209" i="1"/>
  <c r="K31" i="1"/>
  <c r="F31" i="1"/>
  <c r="B31" i="1"/>
  <c r="J31" i="1"/>
  <c r="E31" i="1"/>
  <c r="E116" i="1"/>
  <c r="K116" i="1"/>
  <c r="J116" i="1"/>
  <c r="F116" i="1"/>
  <c r="B116" i="1"/>
  <c r="K506" i="1"/>
  <c r="J506" i="1"/>
  <c r="E506" i="1"/>
  <c r="B506" i="1"/>
  <c r="F506" i="1"/>
  <c r="K113" i="1"/>
  <c r="E113" i="1"/>
  <c r="J113" i="1"/>
  <c r="B113" i="1"/>
  <c r="F113" i="1"/>
  <c r="K478" i="1"/>
  <c r="J478" i="1"/>
  <c r="B478" i="1"/>
  <c r="E478" i="1"/>
  <c r="F478" i="1"/>
  <c r="E366" i="1"/>
  <c r="B366" i="1"/>
  <c r="F366" i="1"/>
  <c r="K366" i="1"/>
  <c r="J366" i="1"/>
  <c r="F53" i="1"/>
  <c r="K53" i="1"/>
  <c r="E53" i="1"/>
  <c r="B53" i="1"/>
  <c r="J53" i="1"/>
  <c r="F404" i="1"/>
  <c r="K404" i="1"/>
  <c r="J404" i="1"/>
  <c r="E404" i="1"/>
  <c r="B404" i="1"/>
  <c r="F382" i="1"/>
  <c r="J382" i="1"/>
  <c r="B382" i="1"/>
  <c r="E382" i="1"/>
  <c r="K382" i="1"/>
  <c r="J328" i="1"/>
  <c r="E328" i="1"/>
  <c r="B328" i="1"/>
  <c r="K328" i="1"/>
  <c r="F328" i="1"/>
  <c r="J288" i="1"/>
  <c r="E288" i="1"/>
  <c r="B288" i="1"/>
  <c r="K288" i="1"/>
  <c r="F288" i="1"/>
  <c r="K42" i="1"/>
  <c r="J42" i="1"/>
  <c r="F42" i="1"/>
  <c r="B42" i="1"/>
  <c r="E42" i="1"/>
  <c r="K480" i="1"/>
  <c r="J480" i="1"/>
  <c r="E480" i="1"/>
  <c r="F480" i="1"/>
  <c r="B480" i="1"/>
  <c r="K45" i="1"/>
  <c r="F45" i="1"/>
  <c r="E45" i="1"/>
  <c r="B45" i="1"/>
  <c r="J45" i="1"/>
  <c r="J247" i="1"/>
  <c r="E247" i="1"/>
  <c r="K247" i="1"/>
  <c r="F247" i="1"/>
  <c r="B247" i="1"/>
  <c r="F439" i="1"/>
  <c r="J439" i="1"/>
  <c r="E439" i="1"/>
  <c r="B439" i="1"/>
  <c r="K439" i="1"/>
  <c r="F542" i="1"/>
  <c r="B542" i="1"/>
  <c r="K542" i="1"/>
  <c r="J542" i="1"/>
  <c r="E542" i="1"/>
  <c r="K430" i="1"/>
  <c r="E430" i="1"/>
  <c r="F430" i="1"/>
  <c r="J430" i="1"/>
  <c r="B430" i="1"/>
  <c r="F536" i="1"/>
  <c r="K536" i="1"/>
  <c r="J536" i="1"/>
  <c r="E536" i="1"/>
  <c r="B536" i="1"/>
  <c r="E431" i="1"/>
  <c r="K431" i="1"/>
  <c r="J431" i="1"/>
  <c r="B431" i="1"/>
  <c r="F431" i="1"/>
  <c r="F145" i="1"/>
  <c r="E145" i="1"/>
  <c r="J145" i="1"/>
  <c r="K145" i="1"/>
  <c r="B145" i="1"/>
  <c r="E199" i="1"/>
  <c r="K199" i="1"/>
  <c r="J199" i="1"/>
  <c r="B199" i="1"/>
  <c r="F199" i="1"/>
  <c r="F303" i="1"/>
  <c r="E303" i="1"/>
  <c r="B303" i="1"/>
  <c r="K303" i="1"/>
  <c r="J303" i="1"/>
  <c r="E335" i="1"/>
  <c r="B335" i="1"/>
  <c r="F335" i="1"/>
  <c r="K335" i="1"/>
  <c r="J335" i="1"/>
  <c r="K122" i="1"/>
  <c r="J122" i="1"/>
  <c r="F122" i="1"/>
  <c r="E122" i="1"/>
  <c r="B122" i="1"/>
  <c r="E137" i="1"/>
  <c r="K137" i="1"/>
  <c r="J137" i="1"/>
  <c r="F137" i="1"/>
  <c r="B137" i="1"/>
  <c r="J278" i="1"/>
  <c r="E278" i="1"/>
  <c r="B278" i="1"/>
  <c r="K278" i="1"/>
  <c r="F278" i="1"/>
  <c r="K502" i="1"/>
  <c r="J502" i="1"/>
  <c r="E502" i="1"/>
  <c r="F502" i="1"/>
  <c r="B502" i="1"/>
  <c r="K181" i="1"/>
  <c r="E181" i="1"/>
  <c r="F181" i="1"/>
  <c r="B181" i="1"/>
  <c r="J181" i="1"/>
  <c r="F59" i="1"/>
  <c r="K59" i="1"/>
  <c r="J59" i="1"/>
  <c r="B59" i="1"/>
  <c r="E59" i="1"/>
  <c r="J412" i="1"/>
  <c r="E412" i="1"/>
  <c r="B412" i="1"/>
  <c r="F412" i="1"/>
  <c r="K412" i="1"/>
  <c r="B533" i="1"/>
  <c r="J533" i="1"/>
  <c r="E533" i="1"/>
  <c r="K533" i="1"/>
  <c r="F533" i="1"/>
  <c r="K65" i="1"/>
  <c r="E65" i="1"/>
  <c r="B65" i="1"/>
  <c r="J65" i="1"/>
  <c r="F65" i="1"/>
  <c r="K154" i="1"/>
  <c r="J154" i="1"/>
  <c r="F154" i="1"/>
  <c r="E154" i="1"/>
  <c r="B154" i="1"/>
  <c r="J512" i="1"/>
  <c r="K512" i="1"/>
  <c r="B512" i="1"/>
  <c r="E512" i="1"/>
  <c r="F512" i="1"/>
  <c r="E114" i="1"/>
  <c r="J114" i="1"/>
  <c r="K114" i="1"/>
  <c r="F114" i="1"/>
  <c r="B114" i="1"/>
  <c r="K494" i="1"/>
  <c r="J494" i="1"/>
  <c r="E494" i="1"/>
  <c r="B494" i="1"/>
  <c r="F494" i="1"/>
  <c r="K427" i="1"/>
  <c r="J427" i="1"/>
  <c r="F427" i="1"/>
  <c r="E427" i="1"/>
  <c r="B427" i="1"/>
  <c r="K54" i="1"/>
  <c r="E54" i="1"/>
  <c r="F54" i="1"/>
  <c r="J54" i="1"/>
  <c r="B54" i="1"/>
  <c r="E213" i="1"/>
  <c r="F213" i="1"/>
  <c r="K213" i="1"/>
  <c r="B213" i="1"/>
  <c r="J213" i="1"/>
  <c r="K314" i="1"/>
  <c r="J314" i="1"/>
  <c r="F314" i="1"/>
  <c r="B314" i="1"/>
  <c r="E314" i="1"/>
  <c r="K289" i="1"/>
  <c r="J289" i="1"/>
  <c r="F289" i="1"/>
  <c r="B289" i="1"/>
  <c r="E289" i="1"/>
  <c r="E92" i="1"/>
  <c r="F92" i="1"/>
  <c r="J92" i="1"/>
  <c r="B92" i="1"/>
  <c r="K92" i="1"/>
  <c r="F254" i="1"/>
  <c r="K254" i="1"/>
  <c r="J254" i="1"/>
  <c r="E254" i="1"/>
  <c r="B254" i="1"/>
  <c r="E17" i="1"/>
  <c r="K17" i="1"/>
  <c r="B17" i="1"/>
  <c r="J17" i="1"/>
  <c r="F17" i="1"/>
  <c r="K249" i="1"/>
  <c r="F249" i="1"/>
  <c r="B249" i="1"/>
  <c r="J249" i="1"/>
  <c r="E249" i="1"/>
  <c r="F419" i="1"/>
  <c r="K419" i="1"/>
  <c r="J419" i="1"/>
  <c r="E419" i="1"/>
  <c r="B419" i="1"/>
  <c r="F538" i="1"/>
  <c r="K538" i="1"/>
  <c r="E538" i="1"/>
  <c r="B538" i="1"/>
  <c r="J538" i="1"/>
  <c r="J432" i="1"/>
  <c r="B432" i="1"/>
  <c r="K432" i="1"/>
  <c r="E432" i="1"/>
  <c r="F432" i="1"/>
  <c r="K552" i="1"/>
  <c r="J552" i="1"/>
  <c r="E552" i="1"/>
  <c r="F552" i="1"/>
  <c r="B552" i="1"/>
  <c r="E343" i="1"/>
  <c r="J343" i="1"/>
  <c r="K343" i="1"/>
  <c r="B343" i="1"/>
  <c r="F343" i="1"/>
  <c r="E140" i="1"/>
  <c r="B140" i="1"/>
  <c r="K140" i="1"/>
  <c r="F140" i="1"/>
  <c r="J140" i="1"/>
  <c r="K102" i="1"/>
  <c r="E102" i="1"/>
  <c r="F102" i="1"/>
  <c r="B102" i="1"/>
  <c r="J102" i="1"/>
  <c r="B338" i="1"/>
  <c r="J338" i="1"/>
  <c r="E338" i="1"/>
  <c r="F338" i="1"/>
  <c r="K338" i="1"/>
  <c r="K286" i="1"/>
  <c r="F286" i="1"/>
  <c r="E286" i="1"/>
  <c r="B286" i="1"/>
  <c r="J286" i="1"/>
  <c r="K94" i="1"/>
  <c r="F94" i="1"/>
  <c r="J94" i="1"/>
  <c r="B94" i="1"/>
  <c r="E94" i="1"/>
  <c r="K138" i="1"/>
  <c r="F138" i="1"/>
  <c r="J138" i="1"/>
  <c r="E138" i="1"/>
  <c r="B138" i="1"/>
  <c r="E318" i="1"/>
  <c r="F318" i="1"/>
  <c r="K318" i="1"/>
  <c r="J318" i="1"/>
  <c r="B318" i="1"/>
  <c r="J503" i="1"/>
  <c r="F503" i="1"/>
  <c r="E503" i="1"/>
  <c r="B503" i="1"/>
  <c r="K503" i="1"/>
  <c r="B281" i="1"/>
  <c r="J281" i="1"/>
  <c r="F281" i="1"/>
  <c r="E281" i="1"/>
  <c r="K281" i="1"/>
  <c r="K40" i="1"/>
  <c r="J40" i="1"/>
  <c r="F40" i="1"/>
  <c r="E40" i="1"/>
  <c r="B40" i="1"/>
  <c r="B218" i="1"/>
  <c r="K218" i="1"/>
  <c r="J218" i="1"/>
  <c r="F218" i="1"/>
  <c r="E218" i="1"/>
  <c r="E476" i="1"/>
  <c r="F476" i="1"/>
  <c r="B476" i="1"/>
  <c r="K476" i="1"/>
  <c r="J476" i="1"/>
  <c r="K24" i="1"/>
  <c r="J24" i="1"/>
  <c r="F24" i="1"/>
  <c r="B24" i="1"/>
  <c r="E24" i="1"/>
  <c r="K162" i="1"/>
  <c r="F162" i="1"/>
  <c r="B162" i="1"/>
  <c r="E162" i="1"/>
  <c r="J162" i="1"/>
  <c r="E52" i="1"/>
  <c r="K52" i="1"/>
  <c r="F52" i="1"/>
  <c r="B52" i="1"/>
  <c r="J52" i="1"/>
  <c r="B118" i="1"/>
  <c r="E118" i="1"/>
  <c r="J118" i="1"/>
  <c r="K118" i="1"/>
  <c r="F118" i="1"/>
  <c r="K271" i="1"/>
  <c r="J271" i="1"/>
  <c r="B271" i="1"/>
  <c r="E271" i="1"/>
  <c r="F271" i="1"/>
  <c r="J332" i="1"/>
  <c r="F332" i="1"/>
  <c r="E332" i="1"/>
  <c r="B332" i="1"/>
  <c r="K332" i="1"/>
  <c r="J47" i="1"/>
  <c r="E47" i="1"/>
  <c r="B47" i="1"/>
  <c r="K47" i="1"/>
  <c r="F47" i="1"/>
  <c r="B214" i="1"/>
  <c r="K214" i="1"/>
  <c r="F214" i="1"/>
  <c r="E214" i="1"/>
  <c r="J214" i="1"/>
  <c r="F315" i="1"/>
  <c r="B315" i="1"/>
  <c r="K315" i="1"/>
  <c r="E315" i="1"/>
  <c r="J315" i="1"/>
  <c r="B486" i="1"/>
  <c r="J486" i="1"/>
  <c r="E486" i="1"/>
  <c r="F486" i="1"/>
  <c r="K486" i="1"/>
  <c r="K89" i="1"/>
  <c r="F89" i="1"/>
  <c r="J89" i="1"/>
  <c r="B89" i="1"/>
  <c r="E89" i="1"/>
  <c r="K253" i="1"/>
  <c r="J253" i="1"/>
  <c r="B253" i="1"/>
  <c r="F253" i="1"/>
  <c r="E253" i="1"/>
  <c r="K12" i="1"/>
  <c r="F12" i="1"/>
  <c r="B12" i="1"/>
  <c r="J12" i="1"/>
  <c r="E12" i="1"/>
  <c r="K518" i="1"/>
  <c r="J518" i="1"/>
  <c r="E518" i="1"/>
  <c r="F518" i="1"/>
  <c r="B518" i="1"/>
  <c r="B422" i="1"/>
  <c r="F422" i="1"/>
  <c r="K422" i="1"/>
  <c r="J422" i="1"/>
  <c r="E422" i="1"/>
  <c r="E550" i="1"/>
  <c r="B550" i="1"/>
  <c r="F550" i="1"/>
  <c r="K550" i="1"/>
  <c r="J550" i="1"/>
  <c r="J537" i="1"/>
  <c r="F537" i="1"/>
  <c r="E537" i="1"/>
  <c r="B537" i="1"/>
  <c r="K537" i="1"/>
  <c r="K397" i="1"/>
  <c r="F397" i="1"/>
  <c r="J397" i="1"/>
  <c r="E397" i="1"/>
  <c r="B397" i="1"/>
  <c r="J352" i="1"/>
  <c r="E352" i="1"/>
  <c r="B352" i="1"/>
  <c r="F352" i="1"/>
  <c r="K352" i="1"/>
  <c r="K141" i="1"/>
  <c r="J141" i="1"/>
  <c r="E141" i="1"/>
  <c r="B141" i="1"/>
  <c r="F141" i="1"/>
  <c r="B150" i="1"/>
  <c r="J150" i="1"/>
  <c r="E150" i="1"/>
  <c r="K150" i="1"/>
  <c r="F150" i="1"/>
  <c r="B200" i="1"/>
  <c r="F200" i="1"/>
  <c r="E200" i="1"/>
  <c r="J200" i="1"/>
  <c r="K200" i="1"/>
  <c r="E287" i="1"/>
  <c r="J287" i="1"/>
  <c r="B287" i="1"/>
  <c r="K287" i="1"/>
  <c r="F287" i="1"/>
  <c r="J95" i="1"/>
  <c r="E95" i="1"/>
  <c r="B95" i="1"/>
  <c r="K95" i="1"/>
  <c r="F95" i="1"/>
  <c r="K135" i="1"/>
  <c r="J135" i="1"/>
  <c r="F135" i="1"/>
  <c r="E135" i="1"/>
  <c r="B135" i="1"/>
  <c r="F351" i="1"/>
  <c r="E351" i="1"/>
  <c r="B351" i="1"/>
  <c r="J351" i="1"/>
  <c r="K351" i="1"/>
  <c r="E408" i="1"/>
  <c r="J408" i="1"/>
  <c r="K408" i="1"/>
  <c r="B408" i="1"/>
  <c r="F408" i="1"/>
  <c r="K482" i="1"/>
  <c r="E482" i="1"/>
  <c r="B482" i="1"/>
  <c r="F482" i="1"/>
  <c r="J482" i="1"/>
  <c r="J273" i="1"/>
  <c r="B273" i="1"/>
  <c r="F273" i="1"/>
  <c r="K273" i="1"/>
  <c r="E273" i="1"/>
  <c r="J56" i="1"/>
  <c r="B56" i="1"/>
  <c r="F56" i="1"/>
  <c r="E56" i="1"/>
  <c r="K56" i="1"/>
  <c r="J269" i="1"/>
  <c r="F269" i="1"/>
  <c r="B269" i="1"/>
  <c r="K269" i="1"/>
  <c r="E269" i="1"/>
  <c r="F470" i="1"/>
  <c r="B470" i="1"/>
  <c r="K470" i="1"/>
  <c r="J470" i="1"/>
  <c r="E470" i="1"/>
  <c r="J58" i="1"/>
  <c r="E58" i="1"/>
  <c r="K58" i="1"/>
  <c r="B58" i="1"/>
  <c r="F58" i="1"/>
  <c r="E475" i="1"/>
  <c r="B475" i="1"/>
  <c r="K475" i="1"/>
  <c r="J475" i="1"/>
  <c r="F475" i="1"/>
  <c r="E34" i="1"/>
  <c r="B34" i="1"/>
  <c r="K34" i="1"/>
  <c r="F34" i="1"/>
  <c r="J34" i="1"/>
  <c r="K492" i="1"/>
  <c r="J492" i="1"/>
  <c r="B492" i="1"/>
  <c r="E492" i="1"/>
  <c r="F492" i="1"/>
  <c r="K479" i="1"/>
  <c r="J479" i="1"/>
  <c r="F479" i="1"/>
  <c r="E479" i="1"/>
  <c r="B479" i="1"/>
  <c r="K325" i="1"/>
  <c r="B325" i="1"/>
  <c r="J325" i="1"/>
  <c r="E325" i="1"/>
  <c r="F325" i="1"/>
  <c r="E48" i="1"/>
  <c r="J48" i="1"/>
  <c r="K48" i="1"/>
  <c r="F48" i="1"/>
  <c r="B48" i="1"/>
  <c r="B402" i="1"/>
  <c r="F402" i="1"/>
  <c r="J402" i="1"/>
  <c r="K402" i="1"/>
  <c r="E402" i="1"/>
  <c r="K465" i="1"/>
  <c r="J465" i="1"/>
  <c r="E465" i="1"/>
  <c r="F465" i="1"/>
  <c r="B465" i="1"/>
  <c r="B529" i="1"/>
  <c r="K529" i="1"/>
  <c r="J529" i="1"/>
  <c r="F529" i="1"/>
  <c r="E529" i="1"/>
  <c r="F488" i="1"/>
  <c r="J488" i="1"/>
  <c r="K488" i="1"/>
  <c r="E488" i="1"/>
  <c r="B488" i="1"/>
  <c r="F93" i="1"/>
  <c r="E93" i="1"/>
  <c r="B93" i="1"/>
  <c r="J93" i="1"/>
  <c r="K93" i="1"/>
  <c r="K21" i="1"/>
  <c r="J21" i="1"/>
  <c r="F21" i="1"/>
  <c r="B21" i="1"/>
  <c r="E21" i="1"/>
  <c r="K11" i="1"/>
  <c r="F11" i="1"/>
  <c r="J11" i="1"/>
  <c r="B11" i="1"/>
  <c r="E11" i="1"/>
  <c r="K519" i="1"/>
  <c r="F519" i="1"/>
  <c r="B519" i="1"/>
  <c r="J519" i="1"/>
  <c r="E519" i="1"/>
  <c r="K421" i="1"/>
  <c r="J421" i="1"/>
  <c r="F421" i="1"/>
  <c r="B421" i="1"/>
  <c r="E421" i="1"/>
  <c r="E534" i="1"/>
  <c r="B534" i="1"/>
  <c r="J534" i="1"/>
  <c r="F534" i="1"/>
  <c r="K534" i="1"/>
  <c r="E176" i="1"/>
  <c r="F176" i="1"/>
  <c r="K176" i="1"/>
  <c r="J176" i="1"/>
  <c r="B176" i="1"/>
  <c r="F449" i="1"/>
  <c r="E449" i="1"/>
  <c r="B449" i="1"/>
  <c r="K449" i="1"/>
  <c r="J449" i="1"/>
  <c r="K361" i="1"/>
  <c r="E361" i="1"/>
  <c r="J361" i="1"/>
  <c r="F361" i="1"/>
  <c r="B361" i="1"/>
  <c r="K142" i="1"/>
  <c r="J142" i="1"/>
  <c r="F142" i="1"/>
  <c r="B142" i="1"/>
  <c r="E142" i="1"/>
  <c r="K146" i="1"/>
  <c r="F146" i="1"/>
  <c r="B146" i="1"/>
  <c r="J146" i="1"/>
  <c r="E146" i="1"/>
  <c r="E101" i="1"/>
  <c r="B101" i="1"/>
  <c r="J101" i="1"/>
  <c r="K101" i="1"/>
  <c r="F101" i="1"/>
  <c r="K489" i="1"/>
  <c r="J489" i="1"/>
  <c r="B489" i="1"/>
  <c r="F489" i="1"/>
  <c r="E489" i="1"/>
  <c r="K119" i="1"/>
  <c r="J119" i="1"/>
  <c r="F119" i="1"/>
  <c r="E119" i="1"/>
  <c r="B119" i="1"/>
  <c r="F143" i="1"/>
  <c r="K143" i="1"/>
  <c r="J143" i="1"/>
  <c r="E143" i="1"/>
  <c r="B143" i="1"/>
  <c r="K425" i="1"/>
  <c r="J425" i="1"/>
  <c r="F425" i="1"/>
  <c r="E425" i="1"/>
  <c r="B425" i="1"/>
  <c r="B216" i="1"/>
  <c r="K216" i="1"/>
  <c r="J216" i="1"/>
  <c r="F216" i="1"/>
  <c r="E216" i="1"/>
  <c r="K504" i="1"/>
  <c r="E504" i="1"/>
  <c r="B504" i="1"/>
  <c r="F504" i="1"/>
  <c r="J504" i="1"/>
  <c r="E438" i="1"/>
  <c r="K438" i="1"/>
  <c r="J438" i="1"/>
  <c r="B438" i="1"/>
  <c r="F438" i="1"/>
  <c r="B235" i="1"/>
  <c r="K235" i="1"/>
  <c r="F235" i="1"/>
  <c r="J235" i="1"/>
  <c r="E235" i="1"/>
  <c r="K38" i="1"/>
  <c r="J38" i="1"/>
  <c r="E38" i="1"/>
  <c r="F38" i="1"/>
  <c r="B38" i="1"/>
  <c r="B272" i="1"/>
  <c r="F272" i="1"/>
  <c r="K272" i="1"/>
  <c r="J272" i="1"/>
  <c r="E272" i="1"/>
  <c r="J473" i="1"/>
  <c r="F473" i="1"/>
  <c r="B473" i="1"/>
  <c r="K473" i="1"/>
  <c r="E473" i="1"/>
  <c r="J66" i="1"/>
  <c r="E66" i="1"/>
  <c r="K66" i="1"/>
  <c r="B66" i="1"/>
  <c r="F66" i="1"/>
  <c r="B484" i="1"/>
  <c r="F484" i="1"/>
  <c r="K484" i="1"/>
  <c r="J484" i="1"/>
  <c r="E484" i="1"/>
  <c r="B32" i="1"/>
  <c r="J32" i="1"/>
  <c r="K32" i="1"/>
  <c r="E32" i="1"/>
  <c r="F32" i="1"/>
  <c r="B284" i="1"/>
  <c r="K284" i="1"/>
  <c r="E284" i="1"/>
  <c r="J284" i="1"/>
  <c r="F284" i="1"/>
  <c r="E495" i="1"/>
  <c r="K495" i="1"/>
  <c r="J495" i="1"/>
  <c r="F495" i="1"/>
  <c r="B495" i="1"/>
  <c r="E319" i="1"/>
  <c r="B319" i="1"/>
  <c r="F319" i="1"/>
  <c r="J319" i="1"/>
  <c r="K319" i="1"/>
  <c r="K423" i="1"/>
  <c r="E423" i="1"/>
  <c r="J423" i="1"/>
  <c r="B423" i="1"/>
  <c r="F423" i="1"/>
  <c r="E462" i="1"/>
  <c r="F462" i="1"/>
  <c r="K462" i="1"/>
  <c r="B462" i="1"/>
  <c r="J462" i="1"/>
  <c r="J385" i="1"/>
  <c r="B385" i="1"/>
  <c r="E385" i="1"/>
  <c r="K385" i="1"/>
  <c r="F385" i="1"/>
  <c r="B530" i="1"/>
  <c r="F530" i="1"/>
  <c r="K530" i="1"/>
  <c r="J530" i="1"/>
  <c r="E530" i="1"/>
  <c r="K70" i="1"/>
  <c r="F70" i="1"/>
  <c r="B70" i="1"/>
  <c r="E70" i="1"/>
  <c r="J70" i="1"/>
  <c r="J90" i="1"/>
  <c r="K90" i="1"/>
  <c r="E90" i="1"/>
  <c r="F90" i="1"/>
  <c r="B90" i="1"/>
  <c r="J25" i="1"/>
  <c r="K25" i="1"/>
  <c r="E25" i="1"/>
  <c r="B25" i="1"/>
  <c r="F25" i="1"/>
  <c r="K29" i="1"/>
  <c r="F29" i="1"/>
  <c r="E29" i="1"/>
  <c r="J29" i="1"/>
  <c r="B29" i="1"/>
  <c r="K515" i="1"/>
  <c r="F515" i="1"/>
  <c r="E515" i="1"/>
  <c r="J515" i="1"/>
  <c r="B515" i="1"/>
  <c r="K416" i="1"/>
  <c r="E416" i="1"/>
  <c r="B416" i="1"/>
  <c r="F416" i="1"/>
  <c r="J416" i="1"/>
  <c r="K446" i="1"/>
  <c r="J446" i="1"/>
  <c r="E446" i="1"/>
  <c r="B446" i="1"/>
  <c r="F446" i="1"/>
  <c r="K170" i="1"/>
  <c r="J170" i="1"/>
  <c r="B170" i="1"/>
  <c r="F170" i="1"/>
  <c r="E170" i="1"/>
  <c r="K371" i="1"/>
  <c r="B371" i="1"/>
  <c r="J371" i="1"/>
  <c r="E371" i="1"/>
  <c r="F371" i="1"/>
  <c r="F396" i="1"/>
  <c r="K396" i="1"/>
  <c r="E396" i="1"/>
  <c r="J396" i="1"/>
  <c r="B396" i="1"/>
  <c r="K151" i="1"/>
  <c r="J151" i="1"/>
  <c r="F151" i="1"/>
  <c r="E151" i="1"/>
  <c r="B151" i="1"/>
  <c r="F104" i="1"/>
  <c r="B104" i="1"/>
  <c r="E104" i="1"/>
  <c r="J104" i="1"/>
  <c r="K104" i="1"/>
  <c r="J103" i="1"/>
  <c r="B103" i="1"/>
  <c r="E103" i="1"/>
  <c r="K103" i="1"/>
  <c r="F103" i="1"/>
  <c r="K500" i="1"/>
  <c r="J500" i="1"/>
  <c r="E500" i="1"/>
  <c r="B500" i="1"/>
  <c r="F500" i="1"/>
  <c r="K121" i="1"/>
  <c r="J121" i="1"/>
  <c r="E121" i="1"/>
  <c r="F121" i="1"/>
  <c r="B121" i="1"/>
  <c r="K136" i="1"/>
  <c r="F136" i="1"/>
  <c r="B136" i="1"/>
  <c r="J136" i="1"/>
  <c r="E136" i="1"/>
  <c r="J426" i="1"/>
  <c r="B426" i="1"/>
  <c r="F426" i="1"/>
  <c r="K426" i="1"/>
  <c r="E426" i="1"/>
  <c r="E409" i="1"/>
  <c r="F409" i="1"/>
  <c r="B409" i="1"/>
  <c r="J409" i="1"/>
  <c r="K409" i="1"/>
  <c r="E460" i="1"/>
  <c r="K460" i="1"/>
  <c r="J460" i="1"/>
  <c r="F460" i="1"/>
  <c r="B460" i="1"/>
  <c r="E236" i="1"/>
  <c r="B236" i="1"/>
  <c r="K236" i="1"/>
  <c r="F236" i="1"/>
  <c r="J236" i="1"/>
  <c r="K50" i="1"/>
  <c r="J50" i="1"/>
  <c r="E50" i="1"/>
  <c r="F50" i="1"/>
  <c r="B50" i="1"/>
  <c r="B251" i="1"/>
  <c r="K251" i="1"/>
  <c r="F251" i="1"/>
  <c r="E251" i="1"/>
  <c r="J251" i="1"/>
  <c r="E474" i="1"/>
  <c r="F474" i="1"/>
  <c r="K474" i="1"/>
  <c r="J474" i="1"/>
  <c r="B474" i="1"/>
  <c r="K33" i="1"/>
  <c r="E33" i="1"/>
  <c r="B33" i="1"/>
  <c r="J33" i="1"/>
  <c r="F33" i="1"/>
  <c r="F383" i="1"/>
  <c r="B383" i="1"/>
  <c r="J383" i="1"/>
  <c r="E383" i="1"/>
  <c r="K383" i="1"/>
  <c r="J61" i="1"/>
  <c r="K61" i="1"/>
  <c r="F61" i="1"/>
  <c r="E61" i="1"/>
  <c r="B61" i="1"/>
  <c r="K508" i="1"/>
  <c r="J508" i="1"/>
  <c r="E508" i="1"/>
  <c r="B508" i="1"/>
  <c r="F508" i="1"/>
  <c r="B283" i="1"/>
  <c r="J283" i="1"/>
  <c r="K283" i="1"/>
  <c r="E283" i="1"/>
  <c r="F283" i="1"/>
  <c r="K168" i="1"/>
  <c r="F168" i="1"/>
  <c r="B168" i="1"/>
  <c r="E168" i="1"/>
  <c r="J168" i="1"/>
  <c r="B370" i="1"/>
  <c r="J370" i="1"/>
  <c r="F370" i="1"/>
  <c r="K370" i="1"/>
  <c r="E370" i="1"/>
  <c r="E304" i="1"/>
  <c r="B304" i="1"/>
  <c r="F304" i="1"/>
  <c r="K304" i="1"/>
  <c r="J304" i="1"/>
  <c r="K441" i="1"/>
  <c r="J441" i="1"/>
  <c r="F441" i="1"/>
  <c r="E441" i="1"/>
  <c r="B441" i="1"/>
  <c r="K178" i="1"/>
  <c r="B178" i="1"/>
  <c r="F178" i="1"/>
  <c r="E178" i="1"/>
  <c r="J178" i="1"/>
  <c r="B357" i="1"/>
  <c r="E357" i="1"/>
  <c r="K357" i="1"/>
  <c r="F357" i="1"/>
  <c r="J357" i="1"/>
  <c r="K183" i="1"/>
  <c r="J183" i="1"/>
  <c r="F183" i="1"/>
  <c r="E183" i="1"/>
  <c r="B183" i="1"/>
  <c r="E379" i="1"/>
  <c r="F379" i="1"/>
  <c r="J379" i="1"/>
  <c r="K379" i="1"/>
  <c r="B379" i="1"/>
  <c r="F147" i="1"/>
  <c r="J147" i="1"/>
  <c r="E147" i="1"/>
  <c r="K147" i="1"/>
  <c r="B147" i="1"/>
  <c r="K86" i="1"/>
  <c r="F86" i="1"/>
  <c r="B86" i="1"/>
  <c r="J86" i="1"/>
  <c r="E86" i="1"/>
  <c r="K107" i="1"/>
  <c r="F107" i="1"/>
  <c r="J107" i="1"/>
  <c r="E107" i="1"/>
  <c r="B107" i="1"/>
  <c r="J393" i="1"/>
  <c r="F393" i="1"/>
  <c r="E393" i="1"/>
  <c r="B393" i="1"/>
  <c r="K393" i="1"/>
  <c r="K490" i="1"/>
  <c r="J490" i="1"/>
  <c r="B490" i="1"/>
  <c r="E490" i="1"/>
  <c r="F490" i="1"/>
  <c r="B125" i="1"/>
  <c r="F125" i="1"/>
  <c r="K125" i="1"/>
  <c r="J125" i="1"/>
  <c r="E125" i="1"/>
  <c r="F144" i="1"/>
  <c r="E144" i="1"/>
  <c r="J144" i="1"/>
  <c r="B144" i="1"/>
  <c r="K144" i="1"/>
  <c r="F239" i="1"/>
  <c r="B239" i="1"/>
  <c r="J239" i="1"/>
  <c r="K239" i="1"/>
  <c r="E239" i="1"/>
  <c r="B217" i="1"/>
  <c r="K217" i="1"/>
  <c r="F217" i="1"/>
  <c r="J217" i="1"/>
  <c r="E217" i="1"/>
  <c r="J349" i="1"/>
  <c r="E349" i="1"/>
  <c r="K349" i="1"/>
  <c r="F349" i="1"/>
  <c r="B349" i="1"/>
  <c r="J443" i="1"/>
  <c r="E443" i="1"/>
  <c r="B443" i="1"/>
  <c r="K443" i="1"/>
  <c r="F443" i="1"/>
  <c r="K164" i="1"/>
  <c r="E164" i="1"/>
  <c r="B164" i="1"/>
  <c r="F164" i="1"/>
  <c r="J164" i="1"/>
  <c r="F39" i="1"/>
  <c r="J39" i="1"/>
  <c r="E39" i="1"/>
  <c r="K39" i="1"/>
  <c r="B39" i="1"/>
  <c r="B250" i="1"/>
  <c r="K250" i="1"/>
  <c r="F250" i="1"/>
  <c r="J250" i="1"/>
  <c r="E250" i="1"/>
  <c r="B309" i="1"/>
  <c r="E309" i="1"/>
  <c r="K309" i="1"/>
  <c r="J309" i="1"/>
  <c r="F309" i="1"/>
  <c r="F27" i="1"/>
  <c r="K27" i="1"/>
  <c r="B27" i="1"/>
  <c r="J27" i="1"/>
  <c r="E27" i="1"/>
  <c r="E387" i="1"/>
  <c r="F387" i="1"/>
  <c r="J387" i="1"/>
  <c r="B387" i="1"/>
  <c r="K387" i="1"/>
  <c r="J63" i="1"/>
  <c r="K63" i="1"/>
  <c r="E63" i="1"/>
  <c r="B63" i="1"/>
  <c r="F63" i="1"/>
  <c r="F497" i="1"/>
  <c r="B497" i="1"/>
  <c r="K497" i="1"/>
  <c r="J497" i="1"/>
  <c r="E497" i="1"/>
  <c r="K496" i="1"/>
  <c r="J496" i="1"/>
  <c r="E496" i="1"/>
  <c r="B496" i="1"/>
  <c r="F496" i="1"/>
  <c r="K169" i="1"/>
  <c r="E169" i="1"/>
  <c r="B169" i="1"/>
  <c r="F169" i="1"/>
  <c r="J169" i="1"/>
  <c r="B237" i="1"/>
  <c r="K237" i="1"/>
  <c r="J237" i="1"/>
  <c r="F237" i="1"/>
  <c r="E237" i="1"/>
  <c r="J188" i="1"/>
  <c r="E188" i="1"/>
  <c r="F188" i="1"/>
  <c r="K188" i="1"/>
  <c r="B188" i="1"/>
  <c r="K415" i="1"/>
  <c r="J415" i="1"/>
  <c r="F415" i="1"/>
  <c r="E415" i="1"/>
  <c r="B415" i="1"/>
  <c r="J464" i="1"/>
  <c r="K464" i="1"/>
  <c r="B464" i="1"/>
  <c r="F464" i="1"/>
  <c r="E464" i="1"/>
  <c r="B187" i="1"/>
  <c r="K187" i="1"/>
  <c r="J187" i="1"/>
  <c r="E187" i="1"/>
  <c r="F187" i="1"/>
  <c r="K375" i="1"/>
  <c r="B375" i="1"/>
  <c r="E375" i="1"/>
  <c r="F375" i="1"/>
  <c r="J375" i="1"/>
  <c r="F68" i="1"/>
  <c r="B68" i="1"/>
  <c r="E68" i="1"/>
  <c r="J68" i="1"/>
  <c r="K68" i="1"/>
  <c r="J477" i="1"/>
  <c r="E477" i="1"/>
  <c r="B477" i="1"/>
  <c r="K477" i="1"/>
  <c r="F477" i="1"/>
  <c r="K22" i="1"/>
  <c r="J22" i="1"/>
  <c r="E22" i="1"/>
  <c r="B22" i="1"/>
  <c r="F22" i="1"/>
  <c r="B219" i="1"/>
  <c r="E219" i="1"/>
  <c r="F219" i="1"/>
  <c r="J219" i="1"/>
  <c r="K219" i="1"/>
  <c r="E516" i="1"/>
  <c r="K516" i="1"/>
  <c r="J516" i="1"/>
  <c r="B516" i="1"/>
  <c r="F516" i="1"/>
  <c r="E305" i="1"/>
  <c r="J305" i="1"/>
  <c r="B305" i="1"/>
  <c r="K305" i="1"/>
  <c r="F305" i="1"/>
  <c r="E420" i="1"/>
  <c r="F420" i="1"/>
  <c r="J420" i="1"/>
  <c r="B420" i="1"/>
  <c r="K420" i="1"/>
  <c r="K444" i="1"/>
  <c r="E444" i="1"/>
  <c r="J444" i="1"/>
  <c r="B444" i="1"/>
  <c r="F444" i="1"/>
  <c r="B184" i="1"/>
  <c r="F184" i="1"/>
  <c r="E184" i="1"/>
  <c r="K184" i="1"/>
  <c r="J184" i="1"/>
  <c r="F398" i="1"/>
  <c r="J398" i="1"/>
  <c r="K398" i="1"/>
  <c r="E398" i="1"/>
  <c r="B398" i="1"/>
  <c r="E148" i="1"/>
  <c r="J148" i="1"/>
  <c r="K148" i="1"/>
  <c r="F148" i="1"/>
  <c r="B148" i="1"/>
  <c r="J87" i="1"/>
  <c r="E87" i="1"/>
  <c r="B87" i="1"/>
  <c r="K87" i="1"/>
  <c r="F87" i="1"/>
  <c r="K105" i="1"/>
  <c r="E105" i="1"/>
  <c r="B105" i="1"/>
  <c r="F105" i="1"/>
  <c r="J105" i="1"/>
  <c r="E359" i="1"/>
  <c r="B359" i="1"/>
  <c r="K359" i="1"/>
  <c r="F359" i="1"/>
  <c r="J359" i="1"/>
  <c r="B531" i="1"/>
  <c r="K531" i="1"/>
  <c r="J531" i="1"/>
  <c r="F531" i="1"/>
  <c r="E531" i="1"/>
  <c r="K99" i="1"/>
  <c r="F99" i="1"/>
  <c r="E99" i="1"/>
  <c r="B99" i="1"/>
  <c r="J99" i="1"/>
  <c r="K208" i="1"/>
  <c r="J208" i="1"/>
  <c r="E208" i="1"/>
  <c r="B208" i="1"/>
  <c r="F208" i="1"/>
  <c r="E240" i="1"/>
  <c r="K240" i="1"/>
  <c r="J240" i="1"/>
  <c r="B240" i="1"/>
  <c r="F240" i="1"/>
  <c r="J204" i="1"/>
  <c r="F204" i="1"/>
  <c r="K204" i="1"/>
  <c r="B204" i="1"/>
  <c r="E204" i="1"/>
  <c r="K459" i="1"/>
  <c r="F459" i="1"/>
  <c r="E459" i="1"/>
  <c r="J459" i="1"/>
  <c r="B459" i="1"/>
  <c r="J155" i="1"/>
  <c r="E155" i="1"/>
  <c r="B155" i="1"/>
  <c r="K155" i="1"/>
  <c r="F155" i="1"/>
  <c r="J55" i="1"/>
  <c r="B55" i="1"/>
  <c r="E55" i="1"/>
  <c r="K55" i="1"/>
  <c r="F55" i="1"/>
  <c r="J411" i="1"/>
  <c r="F411" i="1"/>
  <c r="E411" i="1"/>
  <c r="B411" i="1"/>
  <c r="K411" i="1"/>
  <c r="E310" i="1"/>
  <c r="J310" i="1"/>
  <c r="F310" i="1"/>
  <c r="B310" i="1"/>
  <c r="K310" i="1"/>
  <c r="K324" i="1"/>
  <c r="J324" i="1"/>
  <c r="E324" i="1"/>
  <c r="F324" i="1"/>
  <c r="B324" i="1"/>
  <c r="F23" i="1"/>
  <c r="J23" i="1"/>
  <c r="E23" i="1"/>
  <c r="B23" i="1"/>
  <c r="K23" i="1"/>
  <c r="K231" i="1"/>
  <c r="F231" i="1"/>
  <c r="B231" i="1"/>
  <c r="J231" i="1"/>
  <c r="E231" i="1"/>
  <c r="F285" i="1"/>
  <c r="J285" i="1"/>
  <c r="E285" i="1"/>
  <c r="B285" i="1"/>
  <c r="K285" i="1"/>
  <c r="K225" i="1"/>
  <c r="J225" i="1"/>
  <c r="F225" i="1"/>
  <c r="E225" i="1"/>
  <c r="B225" i="1"/>
  <c r="F238" i="1"/>
  <c r="J238" i="1"/>
  <c r="E238" i="1"/>
  <c r="B238" i="1"/>
  <c r="K238" i="1"/>
  <c r="K377" i="1"/>
  <c r="B377" i="1"/>
  <c r="J377" i="1"/>
  <c r="F377" i="1"/>
  <c r="E377" i="1"/>
  <c r="K37" i="1"/>
  <c r="F37" i="1"/>
  <c r="J37" i="1"/>
  <c r="B37" i="1"/>
  <c r="E37" i="1"/>
  <c r="K463" i="1"/>
  <c r="F463" i="1"/>
  <c r="E463" i="1"/>
  <c r="J463" i="1"/>
  <c r="B463" i="1"/>
  <c r="K329" i="1"/>
  <c r="F329" i="1"/>
  <c r="B329" i="1"/>
  <c r="J329" i="1"/>
  <c r="E329" i="1"/>
  <c r="B186" i="1"/>
  <c r="F186" i="1"/>
  <c r="E186" i="1"/>
  <c r="J186" i="1"/>
  <c r="K186" i="1"/>
  <c r="B373" i="1"/>
  <c r="E373" i="1"/>
  <c r="K373" i="1"/>
  <c r="F373" i="1"/>
  <c r="J373" i="1"/>
  <c r="E79" i="1"/>
  <c r="B79" i="1"/>
  <c r="K79" i="1"/>
  <c r="F79" i="1"/>
  <c r="J79" i="1"/>
  <c r="E501" i="1"/>
  <c r="K501" i="1"/>
  <c r="J501" i="1"/>
  <c r="F501" i="1"/>
  <c r="B501" i="1"/>
  <c r="K454" i="1"/>
  <c r="E454" i="1"/>
  <c r="F454" i="1"/>
  <c r="J454" i="1"/>
  <c r="B454" i="1"/>
  <c r="F206" i="1"/>
  <c r="E206" i="1"/>
  <c r="B206" i="1"/>
  <c r="K206" i="1"/>
  <c r="J206" i="1"/>
  <c r="E306" i="1"/>
  <c r="F306" i="1"/>
  <c r="B306" i="1"/>
  <c r="K306" i="1"/>
  <c r="J306" i="1"/>
  <c r="K157" i="1"/>
  <c r="J157" i="1"/>
  <c r="E157" i="1"/>
  <c r="B157" i="1"/>
  <c r="F157" i="1"/>
  <c r="B252" i="1"/>
  <c r="K252" i="1"/>
  <c r="F252" i="1"/>
  <c r="E252" i="1"/>
  <c r="J252" i="1"/>
  <c r="K353" i="1"/>
  <c r="B353" i="1"/>
  <c r="E353" i="1"/>
  <c r="J353" i="1"/>
  <c r="F353" i="1"/>
  <c r="J410" i="1"/>
  <c r="E410" i="1"/>
  <c r="B410" i="1"/>
  <c r="F410" i="1"/>
  <c r="K410" i="1"/>
  <c r="E106" i="1"/>
  <c r="K106" i="1"/>
  <c r="J106" i="1"/>
  <c r="F106" i="1"/>
  <c r="B106" i="1"/>
  <c r="K83" i="1"/>
  <c r="F83" i="1"/>
  <c r="J83" i="1"/>
  <c r="B83" i="1"/>
  <c r="E83" i="1"/>
  <c r="K109" i="1"/>
  <c r="F109" i="1"/>
  <c r="E109" i="1"/>
  <c r="B109" i="1"/>
  <c r="J109" i="1"/>
  <c r="B399" i="1"/>
  <c r="K399" i="1"/>
  <c r="J399" i="1"/>
  <c r="F399" i="1"/>
  <c r="E399" i="1"/>
  <c r="K532" i="1"/>
  <c r="B532" i="1"/>
  <c r="F532" i="1"/>
  <c r="J532" i="1"/>
  <c r="E532" i="1"/>
  <c r="B96" i="1"/>
  <c r="E96" i="1"/>
  <c r="J96" i="1"/>
  <c r="K96" i="1"/>
  <c r="F96" i="1"/>
  <c r="E207" i="1"/>
  <c r="J207" i="1"/>
  <c r="B207" i="1"/>
  <c r="F207" i="1"/>
  <c r="K207" i="1"/>
  <c r="E174" i="1"/>
  <c r="J174" i="1"/>
  <c r="F174" i="1"/>
  <c r="K174" i="1"/>
  <c r="B174" i="1"/>
  <c r="B203" i="1"/>
  <c r="E203" i="1"/>
  <c r="F203" i="1"/>
  <c r="K203" i="1"/>
  <c r="J203" i="1"/>
  <c r="K455" i="1"/>
  <c r="J455" i="1"/>
  <c r="E455" i="1"/>
  <c r="B455" i="1"/>
  <c r="F455" i="1"/>
  <c r="K153" i="1"/>
  <c r="E153" i="1"/>
  <c r="F153" i="1"/>
  <c r="B153" i="1"/>
  <c r="J153" i="1"/>
  <c r="K313" i="1"/>
  <c r="B313" i="1"/>
  <c r="F313" i="1"/>
  <c r="E313" i="1"/>
  <c r="J313" i="1"/>
  <c r="F413" i="1"/>
  <c r="B413" i="1"/>
  <c r="K413" i="1"/>
  <c r="J413" i="1"/>
  <c r="E413" i="1"/>
  <c r="E311" i="1"/>
  <c r="B311" i="1"/>
  <c r="J311" i="1"/>
  <c r="F311" i="1"/>
  <c r="K311" i="1"/>
  <c r="J326" i="1"/>
  <c r="E326" i="1"/>
  <c r="F326" i="1"/>
  <c r="B326" i="1"/>
  <c r="K326" i="1"/>
  <c r="F35" i="1"/>
  <c r="E35" i="1"/>
  <c r="B35" i="1"/>
  <c r="K35" i="1"/>
  <c r="J35" i="1"/>
  <c r="F491" i="1"/>
  <c r="B491" i="1"/>
  <c r="K491" i="1"/>
  <c r="J491" i="1"/>
  <c r="E491" i="1"/>
  <c r="K282" i="1"/>
  <c r="E282" i="1"/>
  <c r="F282" i="1"/>
  <c r="J282" i="1"/>
  <c r="B282" i="1"/>
  <c r="J221" i="1"/>
  <c r="K221" i="1"/>
  <c r="F221" i="1"/>
  <c r="E221" i="1"/>
  <c r="B221" i="1"/>
  <c r="J296" i="1"/>
  <c r="E296" i="1"/>
  <c r="F296" i="1"/>
  <c r="B296" i="1"/>
  <c r="K296" i="1"/>
  <c r="B369" i="1"/>
  <c r="J369" i="1"/>
  <c r="F369" i="1"/>
  <c r="E369" i="1"/>
  <c r="K369" i="1"/>
  <c r="J2" i="1"/>
  <c r="K2" i="1"/>
  <c r="B2" i="1"/>
  <c r="E2" i="1"/>
  <c r="F2" i="1"/>
  <c r="S14" i="19"/>
  <c r="B991" i="19"/>
  <c r="B990" i="19"/>
  <c r="B989" i="19"/>
  <c r="B988" i="19"/>
  <c r="B987" i="19"/>
  <c r="B986" i="19"/>
  <c r="B985" i="19"/>
  <c r="B984" i="19"/>
  <c r="B983" i="19"/>
  <c r="B982" i="19"/>
  <c r="B981" i="19"/>
  <c r="B980" i="19"/>
  <c r="B979" i="19"/>
  <c r="B978" i="19"/>
  <c r="B977" i="19"/>
  <c r="B976" i="19"/>
  <c r="B975" i="19"/>
  <c r="B974" i="19"/>
  <c r="B973" i="19"/>
  <c r="B972" i="19"/>
  <c r="B971" i="19"/>
  <c r="B970" i="19"/>
  <c r="B969" i="19"/>
  <c r="B968" i="19"/>
  <c r="B967" i="19"/>
  <c r="B966" i="19"/>
  <c r="B965" i="19"/>
  <c r="B964" i="19"/>
  <c r="B963" i="19"/>
  <c r="B962" i="19"/>
  <c r="B961" i="19"/>
  <c r="B960" i="19"/>
  <c r="B959" i="19"/>
  <c r="B958" i="19"/>
  <c r="B957" i="19"/>
  <c r="B956" i="19"/>
  <c r="B955" i="19"/>
  <c r="B954" i="19"/>
  <c r="B953" i="19"/>
  <c r="B952" i="19"/>
  <c r="B951" i="19"/>
  <c r="B950" i="19"/>
  <c r="B949" i="19"/>
  <c r="B948" i="19"/>
  <c r="B947" i="19"/>
  <c r="B946" i="19"/>
  <c r="B945" i="19"/>
  <c r="B944" i="19"/>
  <c r="B943" i="19"/>
  <c r="B942" i="19"/>
  <c r="B941" i="19"/>
  <c r="B940" i="19"/>
  <c r="B939" i="19"/>
  <c r="B938" i="19"/>
  <c r="B937" i="19"/>
  <c r="B936" i="19"/>
  <c r="B935" i="19"/>
  <c r="B934" i="19"/>
  <c r="B933" i="19"/>
  <c r="B932" i="19"/>
  <c r="B931" i="19"/>
  <c r="B930" i="19"/>
  <c r="B929" i="19"/>
  <c r="B928" i="19"/>
  <c r="B927" i="19"/>
  <c r="B926" i="19"/>
  <c r="B925" i="19"/>
  <c r="B924" i="19"/>
  <c r="B923" i="19"/>
  <c r="B922" i="19"/>
  <c r="B921" i="19"/>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B808" i="19"/>
  <c r="B807" i="19"/>
  <c r="B806" i="19"/>
  <c r="B805" i="19"/>
  <c r="B804" i="19"/>
  <c r="B803" i="19"/>
  <c r="B802" i="19"/>
  <c r="B801" i="19"/>
  <c r="B800" i="19"/>
  <c r="B799" i="19"/>
  <c r="B798" i="19"/>
  <c r="B797" i="19"/>
  <c r="B796" i="19"/>
  <c r="B795" i="19"/>
  <c r="B794" i="19"/>
  <c r="B793" i="19"/>
  <c r="B792" i="19"/>
  <c r="B791" i="19"/>
  <c r="B790" i="19"/>
  <c r="B789" i="19"/>
  <c r="B788" i="19"/>
  <c r="B787" i="19"/>
  <c r="B786" i="19"/>
  <c r="B785" i="19"/>
  <c r="B784" i="19"/>
  <c r="B783" i="19"/>
  <c r="B782" i="19"/>
  <c r="B781" i="19"/>
  <c r="B780" i="19"/>
  <c r="B779" i="19"/>
  <c r="B778" i="19"/>
  <c r="B777" i="19"/>
  <c r="B776" i="19"/>
  <c r="B775" i="19"/>
  <c r="B774" i="19"/>
  <c r="B773" i="19"/>
  <c r="B772" i="19"/>
  <c r="B771" i="19"/>
  <c r="B770" i="19"/>
  <c r="B769" i="19"/>
  <c r="B768" i="19"/>
  <c r="B767" i="19"/>
  <c r="B766" i="19"/>
  <c r="B765" i="19"/>
  <c r="B764" i="19"/>
  <c r="B763" i="19"/>
  <c r="B762" i="19"/>
  <c r="B761" i="19"/>
  <c r="B760" i="19"/>
  <c r="B759" i="19"/>
  <c r="B758" i="19"/>
  <c r="B757" i="19"/>
  <c r="B756" i="19"/>
  <c r="B755" i="19"/>
  <c r="B754" i="19"/>
  <c r="B753" i="19"/>
  <c r="B752" i="19"/>
  <c r="B751" i="19"/>
  <c r="B750" i="19"/>
  <c r="B749" i="19"/>
  <c r="B748" i="19"/>
  <c r="B747" i="19"/>
  <c r="B746" i="19"/>
  <c r="B745" i="19"/>
  <c r="B744" i="19"/>
  <c r="B743" i="19"/>
  <c r="B742" i="19"/>
  <c r="B741" i="19"/>
  <c r="B740" i="19"/>
  <c r="B739" i="19"/>
  <c r="B738" i="19"/>
  <c r="B737" i="19"/>
  <c r="B736" i="19"/>
  <c r="B735" i="19"/>
  <c r="B734" i="19"/>
  <c r="B733" i="19"/>
  <c r="B732" i="19"/>
  <c r="B731" i="19"/>
  <c r="B730" i="19"/>
  <c r="B729" i="19"/>
  <c r="B728" i="19"/>
  <c r="B727" i="19"/>
  <c r="B726" i="19"/>
  <c r="B725" i="19"/>
  <c r="B724" i="19"/>
  <c r="B723" i="19"/>
  <c r="B722" i="19"/>
  <c r="B721" i="19"/>
  <c r="B720" i="19"/>
  <c r="B719" i="19"/>
  <c r="B718" i="19"/>
  <c r="B717" i="19"/>
  <c r="B716" i="19"/>
  <c r="B715" i="19"/>
  <c r="B714" i="19"/>
  <c r="B713" i="19"/>
  <c r="B712"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9" i="19"/>
  <c r="B568" i="19"/>
  <c r="B567" i="19"/>
  <c r="B566" i="19"/>
  <c r="B565" i="19"/>
  <c r="B564" i="19"/>
  <c r="B563" i="19"/>
  <c r="B562"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26" i="19"/>
  <c r="B525" i="19"/>
  <c r="B524" i="19"/>
  <c r="B523" i="19"/>
  <c r="B522" i="19"/>
  <c r="B521" i="19"/>
  <c r="B520" i="19"/>
  <c r="B519" i="19"/>
  <c r="B518" i="19"/>
  <c r="B517" i="19"/>
  <c r="B516" i="19"/>
  <c r="B515" i="19"/>
  <c r="B514" i="19"/>
  <c r="B513" i="19"/>
  <c r="B512" i="19"/>
  <c r="B511" i="19"/>
  <c r="B510" i="19"/>
  <c r="B509" i="19"/>
  <c r="B508" i="19"/>
  <c r="B507" i="19"/>
  <c r="B506" i="19"/>
  <c r="B505" i="19"/>
  <c r="B504" i="19"/>
  <c r="B503" i="19"/>
  <c r="B502" i="19"/>
  <c r="B501" i="19"/>
  <c r="B500" i="19"/>
  <c r="B499" i="19"/>
  <c r="B498" i="19"/>
  <c r="B497" i="19"/>
  <c r="B496" i="19"/>
  <c r="B495" i="19"/>
  <c r="B494" i="19"/>
  <c r="B493" i="19"/>
  <c r="B492" i="19"/>
  <c r="B491" i="19"/>
  <c r="B490" i="19"/>
  <c r="B489" i="19"/>
  <c r="B488" i="19"/>
  <c r="B487" i="19"/>
  <c r="B486" i="19"/>
  <c r="B485" i="19"/>
  <c r="B484" i="19"/>
  <c r="B483" i="19"/>
  <c r="B482" i="19"/>
  <c r="B481" i="19"/>
  <c r="B480" i="19"/>
  <c r="B479" i="19"/>
  <c r="B478" i="19"/>
  <c r="B477" i="19"/>
  <c r="B476" i="19"/>
  <c r="B475" i="19"/>
  <c r="B474" i="19"/>
  <c r="B473" i="19"/>
  <c r="B472" i="19"/>
  <c r="B471" i="19"/>
  <c r="B470" i="19"/>
  <c r="B469" i="19"/>
  <c r="B468" i="19"/>
  <c r="B467" i="19"/>
  <c r="B466" i="19"/>
  <c r="B465" i="19"/>
  <c r="B464" i="19"/>
  <c r="B463" i="19"/>
  <c r="B462" i="19"/>
  <c r="B461" i="19"/>
  <c r="B460" i="19"/>
  <c r="B459" i="19"/>
  <c r="B458" i="19"/>
  <c r="B457" i="19"/>
  <c r="B456" i="19"/>
  <c r="B455" i="19"/>
  <c r="B454" i="19"/>
  <c r="B453" i="19"/>
  <c r="B452" i="19"/>
  <c r="B451" i="19"/>
  <c r="B450" i="19"/>
  <c r="B449" i="19"/>
  <c r="B448" i="19"/>
  <c r="B447" i="19"/>
  <c r="B446" i="19"/>
  <c r="B445" i="19"/>
  <c r="B444" i="19"/>
  <c r="B443" i="19"/>
  <c r="B442" i="19"/>
  <c r="B441" i="19"/>
  <c r="B440" i="19"/>
  <c r="B439" i="19"/>
  <c r="B438" i="19"/>
  <c r="B437" i="19"/>
  <c r="B436" i="19"/>
  <c r="B435" i="19"/>
  <c r="B434" i="19"/>
  <c r="B433" i="19"/>
  <c r="B432" i="19"/>
  <c r="B431" i="19"/>
  <c r="B430" i="19"/>
  <c r="B429" i="19"/>
  <c r="B428" i="19"/>
  <c r="B427" i="19"/>
  <c r="B426" i="19"/>
  <c r="B425" i="19"/>
  <c r="B424" i="19"/>
  <c r="B423" i="19"/>
  <c r="B422" i="19"/>
  <c r="B421" i="19"/>
  <c r="B420" i="19"/>
  <c r="B419" i="19"/>
  <c r="B418" i="19"/>
  <c r="B417" i="19"/>
  <c r="B416" i="19"/>
  <c r="B415" i="19"/>
  <c r="B414" i="19"/>
  <c r="B413" i="19"/>
  <c r="B412" i="19"/>
  <c r="B411" i="19"/>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R991" i="19"/>
  <c r="R990" i="19"/>
  <c r="R989" i="19"/>
  <c r="R988" i="19"/>
  <c r="R987" i="19"/>
  <c r="R986" i="19"/>
  <c r="R985" i="19"/>
  <c r="R984" i="19"/>
  <c r="R983" i="19"/>
  <c r="R982" i="19"/>
  <c r="R981" i="19"/>
  <c r="R980" i="19"/>
  <c r="R979" i="19"/>
  <c r="R978" i="19"/>
  <c r="R977" i="19"/>
  <c r="R976" i="19"/>
  <c r="R975" i="19"/>
  <c r="R974" i="19"/>
  <c r="R973" i="19"/>
  <c r="R972" i="19"/>
  <c r="R971" i="19"/>
  <c r="R970" i="19"/>
  <c r="R969" i="19"/>
  <c r="R968" i="19"/>
  <c r="R967" i="19"/>
  <c r="R966" i="19"/>
  <c r="R965" i="19"/>
  <c r="R964" i="19"/>
  <c r="R963" i="19"/>
  <c r="R962" i="19"/>
  <c r="R961" i="19"/>
  <c r="R960" i="19"/>
  <c r="R959" i="19"/>
  <c r="R958" i="19"/>
  <c r="R957" i="19"/>
  <c r="R956" i="19"/>
  <c r="R955" i="19"/>
  <c r="R954" i="19"/>
  <c r="R953" i="19"/>
  <c r="R952" i="19"/>
  <c r="R951" i="19"/>
  <c r="R950" i="19"/>
  <c r="R949" i="19"/>
  <c r="R948" i="19"/>
  <c r="R947" i="19"/>
  <c r="R946" i="19"/>
  <c r="R945" i="19"/>
  <c r="R944" i="19"/>
  <c r="R943" i="19"/>
  <c r="R942" i="19"/>
  <c r="R941" i="19"/>
  <c r="R940" i="19"/>
  <c r="R939" i="19"/>
  <c r="R938" i="19"/>
  <c r="R937" i="19"/>
  <c r="R936" i="19"/>
  <c r="R935" i="19"/>
  <c r="R934" i="19"/>
  <c r="R933" i="19"/>
  <c r="R932" i="19"/>
  <c r="R931" i="19"/>
  <c r="R930" i="19"/>
  <c r="R929" i="19"/>
  <c r="R928" i="19"/>
  <c r="R927" i="19"/>
  <c r="R926" i="19"/>
  <c r="R925" i="19"/>
  <c r="R924" i="19"/>
  <c r="R923" i="19"/>
  <c r="R922" i="19"/>
  <c r="R921" i="19"/>
  <c r="R920" i="19"/>
  <c r="R919" i="19"/>
  <c r="R918" i="19"/>
  <c r="R917" i="19"/>
  <c r="R916" i="19"/>
  <c r="R915" i="19"/>
  <c r="R914" i="19"/>
  <c r="R913" i="19"/>
  <c r="R912" i="19"/>
  <c r="R911" i="19"/>
  <c r="R910" i="19"/>
  <c r="R909" i="19"/>
  <c r="R908" i="19"/>
  <c r="R907" i="19"/>
  <c r="R906" i="19"/>
  <c r="R905" i="19"/>
  <c r="R904" i="19"/>
  <c r="R903" i="19"/>
  <c r="R902" i="19"/>
  <c r="R901" i="19"/>
  <c r="R900" i="19"/>
  <c r="R899" i="19"/>
  <c r="R898" i="19"/>
  <c r="R897" i="19"/>
  <c r="R896" i="19"/>
  <c r="R895" i="19"/>
  <c r="R894" i="19"/>
  <c r="R893" i="19"/>
  <c r="R892" i="19"/>
  <c r="R891" i="19"/>
  <c r="R890" i="19"/>
  <c r="R889" i="19"/>
  <c r="R888" i="19"/>
  <c r="R887" i="19"/>
  <c r="R886" i="19"/>
  <c r="R885" i="19"/>
  <c r="R884" i="19"/>
  <c r="R883" i="19"/>
  <c r="R882" i="19"/>
  <c r="R881" i="19"/>
  <c r="R880" i="19"/>
  <c r="R879" i="19"/>
  <c r="R878" i="19"/>
  <c r="R877" i="19"/>
  <c r="R876" i="19"/>
  <c r="R875" i="19"/>
  <c r="R874" i="19"/>
  <c r="R873" i="19"/>
  <c r="R872" i="19"/>
  <c r="R871" i="19"/>
  <c r="R870" i="19"/>
  <c r="R869" i="19"/>
  <c r="R868" i="19"/>
  <c r="R867" i="19"/>
  <c r="R866" i="19"/>
  <c r="R865" i="19"/>
  <c r="R864" i="19"/>
  <c r="R863" i="19"/>
  <c r="R862" i="19"/>
  <c r="R861" i="19"/>
  <c r="R860" i="19"/>
  <c r="R859" i="19"/>
  <c r="R858" i="19"/>
  <c r="R857" i="19"/>
  <c r="R856" i="19"/>
  <c r="R855" i="19"/>
  <c r="R854" i="19"/>
  <c r="R853" i="19"/>
  <c r="R852" i="19"/>
  <c r="R851" i="19"/>
  <c r="R850" i="19"/>
  <c r="R849" i="19"/>
  <c r="R848" i="19"/>
  <c r="R847" i="19"/>
  <c r="R846" i="19"/>
  <c r="R845" i="19"/>
  <c r="R844" i="19"/>
  <c r="R843" i="19"/>
  <c r="R842" i="19"/>
  <c r="R841" i="19"/>
  <c r="R840" i="19"/>
  <c r="R839" i="19"/>
  <c r="R838" i="19"/>
  <c r="R837" i="19"/>
  <c r="R836" i="19"/>
  <c r="R835" i="19"/>
  <c r="R834" i="19"/>
  <c r="R833" i="19"/>
  <c r="R832" i="19"/>
  <c r="R831" i="19"/>
  <c r="R830" i="19"/>
  <c r="R829" i="19"/>
  <c r="R828" i="19"/>
  <c r="R827" i="19"/>
  <c r="R826" i="19"/>
  <c r="R825" i="19"/>
  <c r="R824" i="19"/>
  <c r="R823" i="19"/>
  <c r="R822" i="19"/>
  <c r="R821" i="19"/>
  <c r="R820" i="19"/>
  <c r="R819" i="19"/>
  <c r="R818" i="19"/>
  <c r="R817" i="19"/>
  <c r="R816" i="19"/>
  <c r="R815" i="19"/>
  <c r="R814" i="19"/>
  <c r="R813" i="19"/>
  <c r="R812" i="19"/>
  <c r="R811" i="19"/>
  <c r="R810" i="19"/>
  <c r="R809" i="19"/>
  <c r="R808" i="19"/>
  <c r="R807" i="19"/>
  <c r="R806" i="19"/>
  <c r="R805" i="19"/>
  <c r="R804" i="19"/>
  <c r="R803" i="19"/>
  <c r="R802" i="19"/>
  <c r="R801" i="19"/>
  <c r="R800" i="19"/>
  <c r="R799" i="19"/>
  <c r="R798" i="19"/>
  <c r="R797" i="19"/>
  <c r="R796" i="19"/>
  <c r="R795" i="19"/>
  <c r="R794" i="19"/>
  <c r="R793" i="19"/>
  <c r="R792" i="19"/>
  <c r="R791" i="19"/>
  <c r="R790" i="19"/>
  <c r="R789" i="19"/>
  <c r="R788" i="19"/>
  <c r="R787" i="19"/>
  <c r="R786" i="19"/>
  <c r="R785" i="19"/>
  <c r="R784" i="19"/>
  <c r="R783" i="19"/>
  <c r="R782" i="19"/>
  <c r="R781" i="19"/>
  <c r="R780" i="19"/>
  <c r="R779" i="19"/>
  <c r="R778" i="19"/>
  <c r="R777" i="19"/>
  <c r="R776" i="19"/>
  <c r="R775" i="19"/>
  <c r="R774" i="19"/>
  <c r="R773" i="19"/>
  <c r="R772" i="19"/>
  <c r="R771" i="19"/>
  <c r="R770" i="19"/>
  <c r="R769" i="19"/>
  <c r="R768" i="19"/>
  <c r="R767" i="19"/>
  <c r="R766" i="19"/>
  <c r="R765" i="19"/>
  <c r="R764" i="19"/>
  <c r="R763" i="19"/>
  <c r="R762" i="19"/>
  <c r="R761" i="19"/>
  <c r="R760" i="19"/>
  <c r="R759" i="19"/>
  <c r="R758" i="19"/>
  <c r="R757" i="19"/>
  <c r="R756" i="19"/>
  <c r="R755" i="19"/>
  <c r="R754" i="19"/>
  <c r="R753" i="19"/>
  <c r="R752" i="19"/>
  <c r="R751" i="19"/>
  <c r="R750" i="19"/>
  <c r="R749" i="19"/>
  <c r="R748" i="19"/>
  <c r="R747" i="19"/>
  <c r="R746" i="19"/>
  <c r="R745" i="19"/>
  <c r="R744" i="19"/>
  <c r="R743" i="19"/>
  <c r="R742" i="19"/>
  <c r="R741" i="19"/>
  <c r="R740" i="19"/>
  <c r="R739" i="19"/>
  <c r="R738" i="19"/>
  <c r="R737" i="19"/>
  <c r="R736" i="19"/>
  <c r="R735" i="19"/>
  <c r="R734" i="19"/>
  <c r="R733" i="19"/>
  <c r="R732" i="19"/>
  <c r="R731" i="19"/>
  <c r="R730" i="19"/>
  <c r="R729" i="19"/>
  <c r="R728" i="19"/>
  <c r="R727" i="19"/>
  <c r="R726" i="19"/>
  <c r="R725" i="19"/>
  <c r="R724" i="19"/>
  <c r="R723" i="19"/>
  <c r="R722" i="19"/>
  <c r="R721" i="19"/>
  <c r="R720" i="19"/>
  <c r="R719" i="19"/>
  <c r="R718" i="19"/>
  <c r="R717" i="19"/>
  <c r="R716" i="19"/>
  <c r="R715" i="19"/>
  <c r="R714" i="19"/>
  <c r="R713" i="19"/>
  <c r="R712" i="19"/>
  <c r="R711" i="19"/>
  <c r="R710" i="19"/>
  <c r="R709" i="19"/>
  <c r="R708" i="19"/>
  <c r="R707" i="19"/>
  <c r="R706" i="19"/>
  <c r="R705" i="19"/>
  <c r="R704" i="19"/>
  <c r="R703" i="19"/>
  <c r="R702" i="19"/>
  <c r="R701" i="19"/>
  <c r="R700" i="19"/>
  <c r="R699" i="19"/>
  <c r="R698" i="19"/>
  <c r="R697" i="19"/>
  <c r="R696" i="19"/>
  <c r="R695" i="19"/>
  <c r="R694" i="19"/>
  <c r="R693" i="19"/>
  <c r="R692" i="19"/>
  <c r="R691" i="19"/>
  <c r="R690" i="19"/>
  <c r="R689" i="19"/>
  <c r="R688" i="19"/>
  <c r="R687" i="19"/>
  <c r="R686" i="19"/>
  <c r="R685" i="19"/>
  <c r="R684" i="19"/>
  <c r="R683" i="19"/>
  <c r="R682" i="19"/>
  <c r="R681" i="19"/>
  <c r="R680" i="19"/>
  <c r="R679" i="19"/>
  <c r="R678" i="19"/>
  <c r="R677" i="19"/>
  <c r="R676" i="19"/>
  <c r="R675" i="19"/>
  <c r="R674" i="19"/>
  <c r="R673" i="19"/>
  <c r="R672" i="19"/>
  <c r="R671" i="19"/>
  <c r="R670" i="19"/>
  <c r="R669" i="19"/>
  <c r="R668" i="19"/>
  <c r="R667" i="19"/>
  <c r="R666" i="19"/>
  <c r="R665" i="19"/>
  <c r="R664" i="19"/>
  <c r="R663" i="19"/>
  <c r="R662" i="19"/>
  <c r="R661" i="19"/>
  <c r="R660" i="19"/>
  <c r="R659" i="19"/>
  <c r="R658" i="19"/>
  <c r="R657" i="19"/>
  <c r="R656" i="19"/>
  <c r="R655" i="19"/>
  <c r="R654" i="19"/>
  <c r="R653" i="19"/>
  <c r="R652" i="19"/>
  <c r="R651" i="19"/>
  <c r="R650" i="19"/>
  <c r="R649" i="19"/>
  <c r="R648" i="19"/>
  <c r="R647" i="19"/>
  <c r="R646" i="19"/>
  <c r="R645" i="19"/>
  <c r="R644" i="19"/>
  <c r="R643" i="19"/>
  <c r="R642" i="19"/>
  <c r="R641" i="19"/>
  <c r="R640" i="19"/>
  <c r="R639" i="19"/>
  <c r="R638" i="19"/>
  <c r="R637" i="19"/>
  <c r="R636" i="19"/>
  <c r="R635" i="19"/>
  <c r="R634" i="19"/>
  <c r="R633" i="19"/>
  <c r="R632" i="19"/>
  <c r="R631" i="19"/>
  <c r="R630" i="19"/>
  <c r="R629" i="19"/>
  <c r="R628" i="19"/>
  <c r="R627" i="19"/>
  <c r="R626" i="19"/>
  <c r="R625" i="19"/>
  <c r="R624" i="19"/>
  <c r="R623" i="19"/>
  <c r="R622" i="19"/>
  <c r="R621" i="19"/>
  <c r="R620" i="19"/>
  <c r="R619" i="19"/>
  <c r="R618" i="19"/>
  <c r="R617" i="19"/>
  <c r="R616" i="19"/>
  <c r="R615" i="19"/>
  <c r="R614" i="19"/>
  <c r="R613" i="19"/>
  <c r="R612" i="19"/>
  <c r="R611" i="19"/>
  <c r="R610" i="19"/>
  <c r="R609" i="19"/>
  <c r="R608" i="19"/>
  <c r="R607" i="19"/>
  <c r="R606" i="19"/>
  <c r="R605" i="19"/>
  <c r="R604" i="19"/>
  <c r="R603" i="19"/>
  <c r="R602" i="19"/>
  <c r="R601" i="19"/>
  <c r="R600" i="19"/>
  <c r="R599" i="19"/>
  <c r="R598" i="19"/>
  <c r="R597" i="19"/>
  <c r="R596" i="19"/>
  <c r="R595" i="19"/>
  <c r="R594" i="19"/>
  <c r="R593" i="19"/>
  <c r="R592" i="19"/>
  <c r="R591" i="19"/>
  <c r="R590" i="19"/>
  <c r="R589" i="19"/>
  <c r="R588" i="19"/>
  <c r="R587" i="19"/>
  <c r="R586" i="19"/>
  <c r="R585" i="19"/>
  <c r="R584" i="19"/>
  <c r="R583" i="19"/>
  <c r="R582" i="19"/>
  <c r="R581" i="19"/>
  <c r="R580" i="19"/>
  <c r="R579" i="19"/>
  <c r="R578" i="19"/>
  <c r="R577" i="19"/>
  <c r="R576" i="19"/>
  <c r="R575" i="19"/>
  <c r="R574" i="19"/>
  <c r="R573" i="19"/>
  <c r="R572" i="19"/>
  <c r="R571" i="19"/>
  <c r="R570" i="19"/>
  <c r="R569" i="19"/>
  <c r="R568" i="19"/>
  <c r="R567" i="19"/>
  <c r="R566" i="19"/>
  <c r="R565" i="19"/>
  <c r="R564" i="19"/>
  <c r="R563" i="19"/>
  <c r="R562" i="19"/>
  <c r="R561" i="19"/>
  <c r="R560" i="19"/>
  <c r="R559" i="19"/>
  <c r="R558" i="19"/>
  <c r="R557" i="19"/>
  <c r="R556" i="19"/>
  <c r="R555" i="19"/>
  <c r="R554" i="19"/>
  <c r="R553" i="19"/>
  <c r="R552" i="19"/>
  <c r="R551" i="19"/>
  <c r="R550" i="19"/>
  <c r="R549" i="19"/>
  <c r="R548" i="19"/>
  <c r="R547" i="19"/>
  <c r="R546" i="19"/>
  <c r="R545" i="19"/>
  <c r="R544" i="19"/>
  <c r="R543" i="19"/>
  <c r="R542" i="19"/>
  <c r="R541" i="19"/>
  <c r="R540" i="19"/>
  <c r="R539" i="19"/>
  <c r="R538" i="19"/>
  <c r="R537" i="19"/>
  <c r="R536" i="19"/>
  <c r="R535" i="19"/>
  <c r="R534" i="19"/>
  <c r="R533" i="19"/>
  <c r="R532" i="19"/>
  <c r="R531" i="19"/>
  <c r="R530" i="19"/>
  <c r="R529" i="19"/>
  <c r="R528" i="19"/>
  <c r="R527" i="19"/>
  <c r="R526" i="19"/>
  <c r="R525" i="19"/>
  <c r="R524" i="19"/>
  <c r="R523" i="19"/>
  <c r="R522" i="19"/>
  <c r="R521" i="19"/>
  <c r="R520" i="19"/>
  <c r="R519" i="19"/>
  <c r="R518" i="19"/>
  <c r="R517" i="19"/>
  <c r="R516" i="19"/>
  <c r="R515" i="19"/>
  <c r="R514" i="19"/>
  <c r="R513" i="19"/>
  <c r="R512" i="19"/>
  <c r="R511" i="19"/>
  <c r="R510" i="19"/>
  <c r="R509" i="19"/>
  <c r="R508" i="19"/>
  <c r="R507" i="19"/>
  <c r="R506" i="19"/>
  <c r="R505" i="19"/>
  <c r="R504" i="19"/>
  <c r="R503" i="19"/>
  <c r="R502" i="19"/>
  <c r="R501" i="19"/>
  <c r="R500" i="19"/>
  <c r="R499" i="19"/>
  <c r="R498" i="19"/>
  <c r="R497" i="19"/>
  <c r="R496" i="19"/>
  <c r="R495" i="19"/>
  <c r="R494" i="19"/>
  <c r="R493" i="19"/>
  <c r="R492" i="19"/>
  <c r="R491" i="19"/>
  <c r="R490" i="19"/>
  <c r="R489" i="19"/>
  <c r="R488" i="19"/>
  <c r="R487" i="19"/>
  <c r="R486" i="19"/>
  <c r="R485" i="19"/>
  <c r="R484" i="19"/>
  <c r="R483" i="19"/>
  <c r="R482" i="19"/>
  <c r="R481" i="19"/>
  <c r="R480" i="19"/>
  <c r="R479" i="19"/>
  <c r="R478" i="19"/>
  <c r="R477" i="19"/>
  <c r="R476" i="19"/>
  <c r="R475" i="19"/>
  <c r="R474" i="19"/>
  <c r="R473" i="19"/>
  <c r="R472" i="19"/>
  <c r="R471" i="19"/>
  <c r="R470" i="19"/>
  <c r="R469" i="19"/>
  <c r="R468" i="19"/>
  <c r="R467" i="19"/>
  <c r="R466" i="19"/>
  <c r="R465" i="19"/>
  <c r="R464" i="19"/>
  <c r="R463" i="19"/>
  <c r="R462" i="19"/>
  <c r="R461" i="19"/>
  <c r="R460" i="19"/>
  <c r="R459" i="19"/>
  <c r="R458" i="19"/>
  <c r="R457" i="19"/>
  <c r="R456" i="19"/>
  <c r="R455" i="19"/>
  <c r="R454" i="19"/>
  <c r="R453" i="19"/>
  <c r="R452" i="19"/>
  <c r="R451" i="19"/>
  <c r="R450" i="19"/>
  <c r="R449" i="19"/>
  <c r="R448" i="19"/>
  <c r="R447" i="19"/>
  <c r="R446" i="19"/>
  <c r="R445" i="19"/>
  <c r="R444" i="19"/>
  <c r="R443" i="19"/>
  <c r="R442" i="19"/>
  <c r="R441" i="19"/>
  <c r="R440" i="19"/>
  <c r="R439" i="19"/>
  <c r="R438" i="19"/>
  <c r="R437" i="19"/>
  <c r="R436" i="19"/>
  <c r="R435" i="19"/>
  <c r="R434" i="19"/>
  <c r="R433" i="19"/>
  <c r="R432" i="19"/>
  <c r="R431" i="19"/>
  <c r="R430" i="19"/>
  <c r="R429" i="19"/>
  <c r="R428" i="19"/>
  <c r="R427" i="19"/>
  <c r="R426" i="19"/>
  <c r="R425" i="19"/>
  <c r="R424" i="19"/>
  <c r="R423" i="19"/>
  <c r="R422" i="19"/>
  <c r="R421" i="19"/>
  <c r="R420" i="19"/>
  <c r="R419" i="19"/>
  <c r="R418" i="19"/>
  <c r="R417" i="19"/>
  <c r="R416" i="19"/>
  <c r="R415" i="19"/>
  <c r="R414" i="19"/>
  <c r="R413" i="19"/>
  <c r="R412" i="19"/>
  <c r="R411" i="19"/>
  <c r="R410" i="19"/>
  <c r="R409" i="19"/>
  <c r="R408" i="19"/>
  <c r="R407" i="19"/>
  <c r="R406" i="19"/>
  <c r="R405" i="19"/>
  <c r="R404" i="19"/>
  <c r="R403" i="19"/>
  <c r="R402" i="19"/>
  <c r="R401" i="19"/>
  <c r="R400" i="19"/>
  <c r="R399" i="19"/>
  <c r="R398" i="19"/>
  <c r="R397" i="19"/>
  <c r="R396" i="19"/>
  <c r="R395" i="19"/>
  <c r="R394" i="19"/>
  <c r="R393" i="19"/>
  <c r="R392" i="19"/>
  <c r="R391" i="19"/>
  <c r="R390" i="19"/>
  <c r="R389" i="19"/>
  <c r="R388" i="19"/>
  <c r="R387" i="19"/>
  <c r="R386" i="19"/>
  <c r="R385" i="19"/>
  <c r="R384" i="19"/>
  <c r="R383" i="19"/>
  <c r="R382" i="19"/>
  <c r="R381" i="19"/>
  <c r="R380" i="19"/>
  <c r="R379" i="19"/>
  <c r="R378" i="19"/>
  <c r="R377" i="19"/>
  <c r="R376" i="19"/>
  <c r="R375" i="19"/>
  <c r="R374" i="19"/>
  <c r="R373" i="19"/>
  <c r="R372" i="19"/>
  <c r="R371" i="19"/>
  <c r="R370" i="19"/>
  <c r="R369" i="19"/>
  <c r="R368" i="19"/>
  <c r="R367" i="19"/>
  <c r="R366" i="19"/>
  <c r="R365" i="19"/>
  <c r="R364" i="19"/>
  <c r="R363" i="19"/>
  <c r="R362" i="19"/>
  <c r="R361" i="19"/>
  <c r="R360" i="19"/>
  <c r="R359" i="19"/>
  <c r="R358" i="19"/>
  <c r="R357" i="19"/>
  <c r="R356" i="19"/>
  <c r="R355" i="19"/>
  <c r="R354" i="19"/>
  <c r="R353" i="19"/>
  <c r="R352" i="19"/>
  <c r="R351" i="19"/>
  <c r="R350" i="19"/>
  <c r="R349" i="19"/>
  <c r="R348" i="19"/>
  <c r="R347" i="19"/>
  <c r="R346" i="19"/>
  <c r="R345" i="19"/>
  <c r="R344" i="19"/>
  <c r="R343" i="19"/>
  <c r="R342" i="19"/>
  <c r="R341" i="19"/>
  <c r="R340" i="19"/>
  <c r="R339" i="19"/>
  <c r="R338" i="19"/>
  <c r="R337" i="19"/>
  <c r="R336" i="19"/>
  <c r="R335" i="19"/>
  <c r="R334" i="19"/>
  <c r="R333" i="19"/>
  <c r="R332" i="19"/>
  <c r="R331" i="19"/>
  <c r="R330" i="19"/>
  <c r="R329" i="19"/>
  <c r="R328" i="19"/>
  <c r="R327" i="19"/>
  <c r="R326" i="19"/>
  <c r="R325" i="19"/>
  <c r="R324" i="19"/>
  <c r="R323" i="19"/>
  <c r="R322" i="19"/>
  <c r="R321" i="19"/>
  <c r="R320" i="19"/>
  <c r="R319" i="19"/>
  <c r="R318" i="19"/>
  <c r="R317" i="19"/>
  <c r="R316" i="19"/>
  <c r="R315" i="19"/>
  <c r="R314" i="19"/>
  <c r="R313" i="19"/>
  <c r="R312" i="19"/>
  <c r="R311" i="19"/>
  <c r="R310" i="19"/>
  <c r="R309" i="19"/>
  <c r="R308" i="19"/>
  <c r="R307" i="19"/>
  <c r="R306" i="19"/>
  <c r="R305" i="19"/>
  <c r="R304" i="19"/>
  <c r="R303" i="19"/>
  <c r="R302" i="19"/>
  <c r="R301" i="19"/>
  <c r="R300" i="19"/>
  <c r="R299" i="19"/>
  <c r="R298" i="19"/>
  <c r="R297" i="19"/>
  <c r="R296" i="19"/>
  <c r="R295" i="19"/>
  <c r="R294" i="19"/>
  <c r="R293" i="19"/>
  <c r="R292" i="19"/>
  <c r="R291" i="19"/>
  <c r="R290" i="19"/>
  <c r="R289" i="19"/>
  <c r="R288" i="19"/>
  <c r="R287" i="19"/>
  <c r="R286" i="19"/>
  <c r="R285" i="19"/>
  <c r="R284" i="19"/>
  <c r="R283" i="19"/>
  <c r="R282" i="19"/>
  <c r="R281" i="19"/>
  <c r="R280" i="19"/>
  <c r="R279" i="19"/>
  <c r="R278" i="19"/>
  <c r="R277" i="19"/>
  <c r="R276" i="19"/>
  <c r="R275" i="19"/>
  <c r="R274" i="19"/>
  <c r="R273" i="19"/>
  <c r="R272" i="19"/>
  <c r="R271" i="19"/>
  <c r="R270" i="19"/>
  <c r="R269" i="19"/>
  <c r="R268" i="19"/>
  <c r="R267" i="19"/>
  <c r="R266" i="19"/>
  <c r="R265" i="19"/>
  <c r="R264" i="19"/>
  <c r="R263" i="19"/>
  <c r="R262" i="19"/>
  <c r="R261" i="19"/>
  <c r="R260" i="19"/>
  <c r="R259" i="19"/>
  <c r="R258" i="19"/>
  <c r="R257" i="19"/>
  <c r="R256" i="19"/>
  <c r="R255" i="19"/>
  <c r="R254" i="19"/>
  <c r="R253" i="19"/>
  <c r="R252" i="19"/>
  <c r="R251" i="19"/>
  <c r="R250" i="19"/>
  <c r="R249" i="19"/>
  <c r="R248" i="19"/>
  <c r="R247" i="19"/>
  <c r="R246" i="19"/>
  <c r="R245" i="19"/>
  <c r="R244" i="19"/>
  <c r="R243" i="19"/>
  <c r="R242" i="19"/>
  <c r="R241" i="19"/>
  <c r="R240" i="19"/>
  <c r="R239" i="19"/>
  <c r="R238" i="19"/>
  <c r="R237" i="19"/>
  <c r="R236" i="19"/>
  <c r="R235" i="19"/>
  <c r="R234" i="19"/>
  <c r="R233" i="19"/>
  <c r="R232" i="19"/>
  <c r="R231" i="19"/>
  <c r="R230" i="19"/>
  <c r="R229" i="19"/>
  <c r="R228" i="19"/>
  <c r="R227" i="19"/>
  <c r="R226" i="19"/>
  <c r="R225" i="19"/>
  <c r="R224" i="19"/>
  <c r="R223" i="19"/>
  <c r="R222" i="19"/>
  <c r="R221" i="19"/>
  <c r="R220" i="19"/>
  <c r="R219" i="19"/>
  <c r="R218" i="19"/>
  <c r="R217" i="19"/>
  <c r="R216" i="19"/>
  <c r="R215" i="19"/>
  <c r="R214" i="19"/>
  <c r="R213" i="19"/>
  <c r="R212" i="19"/>
  <c r="R211" i="19"/>
  <c r="R210" i="19"/>
  <c r="R209" i="19"/>
  <c r="R208" i="19"/>
  <c r="R207" i="19"/>
  <c r="R206" i="19"/>
  <c r="R205" i="19"/>
  <c r="R204" i="19"/>
  <c r="R203" i="19"/>
  <c r="R202" i="19"/>
  <c r="R201" i="19"/>
  <c r="R200" i="19"/>
  <c r="R199" i="19"/>
  <c r="R198" i="19"/>
  <c r="R197" i="19"/>
  <c r="R196" i="19"/>
  <c r="R195" i="19"/>
  <c r="R194" i="19"/>
  <c r="R193" i="19"/>
  <c r="R192" i="19"/>
  <c r="R191" i="19"/>
  <c r="R190" i="19"/>
  <c r="R189" i="19"/>
  <c r="R188" i="19"/>
  <c r="R187" i="19"/>
  <c r="R186" i="19"/>
  <c r="R185" i="19"/>
  <c r="R184" i="19"/>
  <c r="R183" i="19"/>
  <c r="R182" i="19"/>
  <c r="R181" i="19"/>
  <c r="R180" i="19"/>
  <c r="R179" i="19"/>
  <c r="R178" i="19"/>
  <c r="R177" i="19"/>
  <c r="R176" i="19"/>
  <c r="R175" i="19"/>
  <c r="R174" i="19"/>
  <c r="R173" i="19"/>
  <c r="R172" i="19"/>
  <c r="R171" i="19"/>
  <c r="R170" i="19"/>
  <c r="R169" i="19"/>
  <c r="R168" i="19"/>
  <c r="R167" i="19"/>
  <c r="R166" i="19"/>
  <c r="R165" i="19"/>
  <c r="R164" i="19"/>
  <c r="R163" i="19"/>
  <c r="R162" i="19"/>
  <c r="R161" i="19"/>
  <c r="R160" i="19"/>
  <c r="R159" i="19"/>
  <c r="R158" i="19"/>
  <c r="R157" i="19"/>
  <c r="R156" i="19"/>
  <c r="R155" i="19"/>
  <c r="R154" i="19"/>
  <c r="R153" i="19"/>
  <c r="R152" i="19"/>
  <c r="R151" i="19"/>
  <c r="R150" i="19"/>
  <c r="R149" i="19"/>
  <c r="R148" i="19"/>
  <c r="R147" i="19"/>
  <c r="R146" i="19"/>
  <c r="R145" i="19"/>
  <c r="R144" i="19"/>
  <c r="R143" i="19"/>
  <c r="R142" i="19"/>
  <c r="R141" i="19"/>
  <c r="R140" i="19"/>
  <c r="R139" i="19"/>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R30" i="19"/>
  <c r="R29" i="19"/>
  <c r="R28" i="19"/>
  <c r="R27" i="19"/>
  <c r="R26" i="19"/>
  <c r="R25" i="19"/>
  <c r="R24" i="19"/>
  <c r="R23" i="19"/>
  <c r="R22" i="19"/>
  <c r="R21" i="19"/>
  <c r="R20" i="19"/>
  <c r="R19" i="19"/>
  <c r="R18" i="19"/>
  <c r="R17" i="19"/>
  <c r="R16" i="19"/>
  <c r="R15" i="19"/>
  <c r="R14" i="19"/>
  <c r="R13" i="19"/>
  <c r="C991" i="19"/>
  <c r="C990" i="19"/>
  <c r="C989" i="19"/>
  <c r="C988" i="19"/>
  <c r="C987" i="19"/>
  <c r="C986" i="19"/>
  <c r="C985" i="19"/>
  <c r="C984" i="19"/>
  <c r="C983" i="19"/>
  <c r="C982" i="19"/>
  <c r="C981" i="19"/>
  <c r="C980" i="19"/>
  <c r="C979" i="19"/>
  <c r="C978" i="19"/>
  <c r="C977" i="19"/>
  <c r="C976" i="19"/>
  <c r="C975" i="19"/>
  <c r="C974" i="19"/>
  <c r="C973" i="19"/>
  <c r="C972" i="19"/>
  <c r="C971" i="19"/>
  <c r="C970" i="19"/>
  <c r="C969" i="19"/>
  <c r="C968" i="19"/>
  <c r="C967" i="19"/>
  <c r="C966" i="19"/>
  <c r="C965" i="19"/>
  <c r="C964" i="19"/>
  <c r="C963" i="19"/>
  <c r="C962" i="19"/>
  <c r="C961" i="19"/>
  <c r="C960" i="19"/>
  <c r="C959" i="19"/>
  <c r="C958" i="19"/>
  <c r="C957" i="19"/>
  <c r="C956" i="19"/>
  <c r="C955" i="19"/>
  <c r="C954" i="19"/>
  <c r="C953" i="19"/>
  <c r="C952" i="19"/>
  <c r="C951" i="19"/>
  <c r="C950" i="19"/>
  <c r="C949" i="19"/>
  <c r="C948" i="19"/>
  <c r="C947" i="19"/>
  <c r="C946" i="19"/>
  <c r="C945" i="19"/>
  <c r="C944" i="19"/>
  <c r="C943" i="19"/>
  <c r="C942" i="19"/>
  <c r="C941" i="19"/>
  <c r="C940" i="19"/>
  <c r="C939" i="19"/>
  <c r="C938" i="19"/>
  <c r="C937" i="19"/>
  <c r="C936" i="19"/>
  <c r="C935" i="19"/>
  <c r="C934" i="19"/>
  <c r="C933" i="19"/>
  <c r="C932" i="19"/>
  <c r="C931" i="19"/>
  <c r="C930" i="19"/>
  <c r="C929" i="19"/>
  <c r="C928" i="19"/>
  <c r="C927" i="19"/>
  <c r="C926" i="19"/>
  <c r="C925" i="19"/>
  <c r="C924" i="19"/>
  <c r="C923" i="19"/>
  <c r="C922" i="19"/>
  <c r="C921" i="19"/>
  <c r="C920" i="19"/>
  <c r="C919" i="19"/>
  <c r="C918" i="19"/>
  <c r="C917" i="19"/>
  <c r="C916" i="19"/>
  <c r="C915" i="19"/>
  <c r="C914" i="19"/>
  <c r="C913" i="19"/>
  <c r="C912" i="19"/>
  <c r="C911" i="19"/>
  <c r="C910" i="19"/>
  <c r="C909" i="19"/>
  <c r="C908" i="19"/>
  <c r="C907" i="19"/>
  <c r="C906" i="19"/>
  <c r="C905" i="19"/>
  <c r="C904" i="19"/>
  <c r="C903" i="19"/>
  <c r="C902" i="19"/>
  <c r="C901" i="19"/>
  <c r="C900" i="19"/>
  <c r="C899" i="19"/>
  <c r="C898" i="19"/>
  <c r="C897" i="19"/>
  <c r="C896" i="19"/>
  <c r="C895" i="19"/>
  <c r="C894" i="19"/>
  <c r="C893" i="19"/>
  <c r="C892" i="19"/>
  <c r="C891" i="19"/>
  <c r="C890" i="19"/>
  <c r="C889" i="19"/>
  <c r="C888" i="19"/>
  <c r="C887" i="19"/>
  <c r="C886" i="19"/>
  <c r="C885" i="19"/>
  <c r="C884" i="19"/>
  <c r="C883" i="19"/>
  <c r="C882" i="19"/>
  <c r="C881" i="19"/>
  <c r="C880" i="19"/>
  <c r="C879" i="19"/>
  <c r="C878" i="19"/>
  <c r="C877" i="19"/>
  <c r="C876" i="19"/>
  <c r="C875" i="19"/>
  <c r="C874" i="19"/>
  <c r="C873" i="19"/>
  <c r="C872" i="19"/>
  <c r="C871" i="19"/>
  <c r="C870" i="19"/>
  <c r="C869" i="19"/>
  <c r="C868" i="19"/>
  <c r="C867" i="19"/>
  <c r="C866" i="19"/>
  <c r="C865" i="19"/>
  <c r="C864" i="19"/>
  <c r="C863" i="19"/>
  <c r="C862" i="19"/>
  <c r="C861" i="19"/>
  <c r="C860" i="19"/>
  <c r="C859" i="19"/>
  <c r="C858" i="19"/>
  <c r="C857" i="19"/>
  <c r="C856" i="19"/>
  <c r="C855" i="19"/>
  <c r="C854" i="19"/>
  <c r="C853" i="19"/>
  <c r="C852" i="19"/>
  <c r="C851" i="19"/>
  <c r="C850" i="19"/>
  <c r="C849" i="19"/>
  <c r="C848" i="19"/>
  <c r="C847" i="19"/>
  <c r="C846" i="19"/>
  <c r="C845" i="19"/>
  <c r="C844" i="19"/>
  <c r="C843" i="19"/>
  <c r="C842" i="19"/>
  <c r="C841" i="19"/>
  <c r="C840" i="19"/>
  <c r="C839" i="19"/>
  <c r="C838" i="19"/>
  <c r="C837" i="19"/>
  <c r="C836" i="19"/>
  <c r="C835" i="19"/>
  <c r="C834" i="19"/>
  <c r="C833" i="19"/>
  <c r="C832" i="19"/>
  <c r="C831" i="19"/>
  <c r="C830" i="19"/>
  <c r="C829" i="19"/>
  <c r="C828" i="19"/>
  <c r="C827" i="19"/>
  <c r="C826" i="19"/>
  <c r="C825" i="19"/>
  <c r="C824" i="19"/>
  <c r="C823" i="19"/>
  <c r="C822" i="19"/>
  <c r="C821" i="19"/>
  <c r="C820" i="19"/>
  <c r="C819" i="19"/>
  <c r="C818" i="19"/>
  <c r="C817" i="19"/>
  <c r="C816" i="19"/>
  <c r="C815" i="19"/>
  <c r="C814" i="19"/>
  <c r="C813" i="19"/>
  <c r="C812" i="19"/>
  <c r="C811" i="19"/>
  <c r="C810" i="19"/>
  <c r="C809" i="19"/>
  <c r="C808" i="19"/>
  <c r="C807" i="19"/>
  <c r="C806" i="19"/>
  <c r="C805" i="19"/>
  <c r="C804" i="19"/>
  <c r="C803" i="19"/>
  <c r="C802" i="19"/>
  <c r="C801" i="19"/>
  <c r="C800" i="19"/>
  <c r="C799" i="19"/>
  <c r="C798" i="19"/>
  <c r="C797" i="19"/>
  <c r="C796" i="19"/>
  <c r="C795" i="19"/>
  <c r="C794" i="19"/>
  <c r="C793" i="19"/>
  <c r="C792" i="19"/>
  <c r="C791" i="19"/>
  <c r="C790" i="19"/>
  <c r="C789" i="19"/>
  <c r="C788" i="19"/>
  <c r="C787" i="19"/>
  <c r="C786" i="19"/>
  <c r="C785" i="19"/>
  <c r="C784" i="19"/>
  <c r="C783" i="19"/>
  <c r="C782" i="19"/>
  <c r="C781" i="19"/>
  <c r="C780" i="19"/>
  <c r="C779" i="19"/>
  <c r="C778" i="19"/>
  <c r="C777" i="19"/>
  <c r="C776" i="19"/>
  <c r="C775" i="19"/>
  <c r="C774" i="19"/>
  <c r="C773" i="19"/>
  <c r="C772" i="19"/>
  <c r="C771" i="19"/>
  <c r="C770" i="19"/>
  <c r="C769" i="19"/>
  <c r="C768" i="19"/>
  <c r="C767" i="19"/>
  <c r="C766" i="19"/>
  <c r="C765" i="19"/>
  <c r="C764" i="19"/>
  <c r="C763" i="19"/>
  <c r="C762" i="19"/>
  <c r="C761" i="19"/>
  <c r="C760" i="19"/>
  <c r="C759" i="19"/>
  <c r="C758" i="19"/>
  <c r="C757" i="19"/>
  <c r="C756" i="19"/>
  <c r="C755" i="19"/>
  <c r="C754" i="19"/>
  <c r="C753" i="19"/>
  <c r="C752" i="19"/>
  <c r="C751" i="19"/>
  <c r="C750" i="19"/>
  <c r="C749" i="19"/>
  <c r="C748" i="19"/>
  <c r="C747" i="19"/>
  <c r="C746" i="19"/>
  <c r="C745" i="19"/>
  <c r="C744" i="19"/>
  <c r="C743" i="19"/>
  <c r="C742" i="19"/>
  <c r="C741" i="19"/>
  <c r="C740" i="19"/>
  <c r="C739" i="19"/>
  <c r="C738" i="19"/>
  <c r="C737" i="19"/>
  <c r="C736" i="19"/>
  <c r="C735" i="19"/>
  <c r="C734" i="19"/>
  <c r="C733" i="19"/>
  <c r="C732" i="19"/>
  <c r="C731" i="19"/>
  <c r="C730" i="19"/>
  <c r="C729" i="19"/>
  <c r="C728" i="19"/>
  <c r="C727" i="19"/>
  <c r="C726" i="19"/>
  <c r="C725" i="19"/>
  <c r="C724" i="19"/>
  <c r="C723" i="19"/>
  <c r="C722" i="19"/>
  <c r="C721" i="19"/>
  <c r="C720" i="19"/>
  <c r="C719" i="19"/>
  <c r="C718" i="19"/>
  <c r="C717" i="19"/>
  <c r="C716" i="19"/>
  <c r="C715" i="19"/>
  <c r="C714" i="19"/>
  <c r="C713" i="19"/>
  <c r="C712" i="19"/>
  <c r="C711" i="19"/>
  <c r="C710" i="19"/>
  <c r="C709" i="19"/>
  <c r="C708" i="19"/>
  <c r="C707" i="19"/>
  <c r="C706" i="19"/>
  <c r="C705" i="19"/>
  <c r="C704" i="19"/>
  <c r="C703" i="19"/>
  <c r="C702" i="19"/>
  <c r="C701" i="19"/>
  <c r="C700" i="19"/>
  <c r="C699" i="19"/>
  <c r="C698" i="19"/>
  <c r="C697" i="19"/>
  <c r="C696" i="19"/>
  <c r="C695" i="19"/>
  <c r="C694" i="19"/>
  <c r="C693" i="19"/>
  <c r="C692" i="19"/>
  <c r="C691" i="19"/>
  <c r="C690" i="19"/>
  <c r="C689" i="19"/>
  <c r="C688" i="19"/>
  <c r="C687" i="19"/>
  <c r="C686" i="19"/>
  <c r="C685" i="19"/>
  <c r="C684" i="19"/>
  <c r="C683" i="19"/>
  <c r="C682" i="19"/>
  <c r="C681" i="19"/>
  <c r="C680" i="19"/>
  <c r="C679" i="19"/>
  <c r="C678" i="19"/>
  <c r="C677" i="19"/>
  <c r="C676" i="19"/>
  <c r="C675" i="19"/>
  <c r="C674" i="19"/>
  <c r="C673" i="19"/>
  <c r="C672" i="19"/>
  <c r="C671" i="19"/>
  <c r="C670" i="19"/>
  <c r="C669" i="19"/>
  <c r="C668" i="19"/>
  <c r="C667" i="19"/>
  <c r="C666" i="19"/>
  <c r="C665" i="19"/>
  <c r="C664" i="19"/>
  <c r="C663" i="19"/>
  <c r="C662" i="19"/>
  <c r="C661" i="19"/>
  <c r="C660" i="19"/>
  <c r="C659" i="19"/>
  <c r="C658" i="19"/>
  <c r="C657" i="19"/>
  <c r="C656" i="19"/>
  <c r="C655" i="19"/>
  <c r="C654" i="19"/>
  <c r="C653" i="19"/>
  <c r="C652" i="19"/>
  <c r="C651" i="19"/>
  <c r="C650" i="19"/>
  <c r="C649" i="19"/>
  <c r="C648" i="19"/>
  <c r="C647" i="19"/>
  <c r="C646" i="19"/>
  <c r="C645" i="19"/>
  <c r="C644" i="19"/>
  <c r="C643" i="19"/>
  <c r="C642" i="19"/>
  <c r="C641" i="19"/>
  <c r="C640" i="19"/>
  <c r="C639" i="19"/>
  <c r="C638" i="19"/>
  <c r="C637" i="19"/>
  <c r="C636" i="19"/>
  <c r="C635" i="19"/>
  <c r="C634" i="19"/>
  <c r="C633" i="19"/>
  <c r="C632" i="19"/>
  <c r="C631" i="19"/>
  <c r="C630" i="19"/>
  <c r="C629" i="19"/>
  <c r="C628" i="19"/>
  <c r="C627" i="19"/>
  <c r="C626" i="19"/>
  <c r="C625" i="19"/>
  <c r="C624" i="19"/>
  <c r="C623" i="19"/>
  <c r="C622" i="19"/>
  <c r="C621" i="19"/>
  <c r="C620" i="19"/>
  <c r="C619" i="19"/>
  <c r="C618" i="19"/>
  <c r="C617" i="19"/>
  <c r="C616" i="19"/>
  <c r="C615" i="19"/>
  <c r="C614" i="19"/>
  <c r="C613" i="19"/>
  <c r="C612" i="19"/>
  <c r="C611" i="19"/>
  <c r="C610" i="19"/>
  <c r="C609" i="19"/>
  <c r="C608" i="19"/>
  <c r="C607" i="19"/>
  <c r="C606" i="19"/>
  <c r="C605" i="19"/>
  <c r="C604" i="19"/>
  <c r="C603" i="19"/>
  <c r="C602" i="19"/>
  <c r="C601" i="19"/>
  <c r="C600" i="19"/>
  <c r="C599" i="19"/>
  <c r="C598" i="19"/>
  <c r="C597" i="19"/>
  <c r="C596" i="19"/>
  <c r="C595" i="19"/>
  <c r="C594" i="19"/>
  <c r="C593" i="19"/>
  <c r="C592" i="19"/>
  <c r="C591" i="19"/>
  <c r="C590" i="19"/>
  <c r="C589" i="19"/>
  <c r="C588" i="19"/>
  <c r="C587" i="19"/>
  <c r="C586" i="19"/>
  <c r="C585" i="19"/>
  <c r="C584" i="19"/>
  <c r="C583" i="19"/>
  <c r="C582" i="19"/>
  <c r="C581" i="19"/>
  <c r="C580" i="19"/>
  <c r="C579" i="19"/>
  <c r="C578" i="19"/>
  <c r="C577" i="19"/>
  <c r="C576" i="19"/>
  <c r="C575" i="19"/>
  <c r="C574" i="19"/>
  <c r="C573" i="19"/>
  <c r="C572" i="19"/>
  <c r="C571" i="19"/>
  <c r="C570" i="19"/>
  <c r="C569" i="19"/>
  <c r="C568" i="19"/>
  <c r="C567" i="19"/>
  <c r="C566" i="19"/>
  <c r="C565" i="19"/>
  <c r="C564" i="19"/>
  <c r="C563" i="19"/>
  <c r="C562" i="19"/>
  <c r="C561" i="19"/>
  <c r="C560" i="19"/>
  <c r="C559" i="19"/>
  <c r="C558" i="19"/>
  <c r="C557" i="19"/>
  <c r="C556" i="19"/>
  <c r="C555" i="19"/>
  <c r="C554" i="19"/>
  <c r="C553" i="19"/>
  <c r="C552" i="19"/>
  <c r="C551" i="19"/>
  <c r="C550" i="19"/>
  <c r="C549" i="19"/>
  <c r="C548" i="19"/>
  <c r="C547" i="19"/>
  <c r="C546" i="19"/>
  <c r="C545" i="19"/>
  <c r="C544" i="19"/>
  <c r="C543" i="19"/>
  <c r="C542" i="19"/>
  <c r="C541" i="19"/>
  <c r="C540" i="19"/>
  <c r="C539" i="19"/>
  <c r="C538" i="19"/>
  <c r="C537" i="19"/>
  <c r="C536" i="19"/>
  <c r="C535" i="19"/>
  <c r="C534" i="19"/>
  <c r="C533" i="19"/>
  <c r="C532" i="19"/>
  <c r="C531" i="19"/>
  <c r="C530" i="19"/>
  <c r="C529" i="19"/>
  <c r="C528" i="19"/>
  <c r="C527" i="19"/>
  <c r="C526" i="19"/>
  <c r="C525" i="19"/>
  <c r="C524" i="19"/>
  <c r="C523" i="19"/>
  <c r="C522" i="19"/>
  <c r="C521" i="19"/>
  <c r="C520" i="19"/>
  <c r="C519" i="19"/>
  <c r="C518" i="19"/>
  <c r="C517" i="19"/>
  <c r="C516" i="19"/>
  <c r="C515" i="19"/>
  <c r="C514" i="19"/>
  <c r="C513" i="19"/>
  <c r="C512" i="19"/>
  <c r="C511" i="19"/>
  <c r="C510" i="19"/>
  <c r="C509" i="19"/>
  <c r="C508" i="19"/>
  <c r="C507" i="19"/>
  <c r="C506" i="19"/>
  <c r="C505" i="19"/>
  <c r="C504" i="19"/>
  <c r="C503" i="19"/>
  <c r="C502" i="19"/>
  <c r="C501" i="19"/>
  <c r="C500" i="19"/>
  <c r="C499" i="19"/>
  <c r="C498" i="19"/>
  <c r="C497" i="19"/>
  <c r="C496" i="19"/>
  <c r="C495" i="19"/>
  <c r="C494" i="19"/>
  <c r="C493" i="19"/>
  <c r="C492" i="19"/>
  <c r="C491" i="19"/>
  <c r="C490" i="19"/>
  <c r="C489" i="19"/>
  <c r="C488" i="19"/>
  <c r="C487" i="19"/>
  <c r="C486" i="19"/>
  <c r="C485" i="19"/>
  <c r="C484" i="19"/>
  <c r="C483" i="19"/>
  <c r="C482" i="19"/>
  <c r="C481" i="19"/>
  <c r="C480" i="19"/>
  <c r="C479" i="19"/>
  <c r="C478" i="19"/>
  <c r="C477" i="19"/>
  <c r="C476" i="19"/>
  <c r="C475" i="19"/>
  <c r="C474" i="19"/>
  <c r="C473" i="19"/>
  <c r="C472" i="19"/>
  <c r="C471" i="19"/>
  <c r="C470" i="19"/>
  <c r="C469" i="19"/>
  <c r="C468" i="19"/>
  <c r="C467" i="19"/>
  <c r="C466" i="19"/>
  <c r="C465" i="19"/>
  <c r="C464" i="19"/>
  <c r="C463" i="19"/>
  <c r="C462" i="19"/>
  <c r="C461" i="19"/>
  <c r="C460" i="19"/>
  <c r="C459" i="19"/>
  <c r="C458" i="19"/>
  <c r="C457" i="19"/>
  <c r="C456" i="19"/>
  <c r="C455" i="19"/>
  <c r="C454" i="19"/>
  <c r="C453" i="19"/>
  <c r="C452" i="19"/>
  <c r="C451" i="19"/>
  <c r="C450" i="19"/>
  <c r="C449" i="19"/>
  <c r="C448" i="19"/>
  <c r="C447" i="19"/>
  <c r="C446" i="19"/>
  <c r="C445" i="19"/>
  <c r="C444" i="19"/>
  <c r="C443" i="19"/>
  <c r="C442" i="19"/>
  <c r="C441" i="19"/>
  <c r="C440" i="19"/>
  <c r="C439" i="19"/>
  <c r="C438" i="19"/>
  <c r="C437" i="19"/>
  <c r="C436" i="19"/>
  <c r="C435" i="19"/>
  <c r="C434" i="19"/>
  <c r="C433" i="19"/>
  <c r="C432" i="19"/>
  <c r="C431" i="19"/>
  <c r="C430" i="19"/>
  <c r="C429" i="19"/>
  <c r="C428" i="19"/>
  <c r="C427" i="19"/>
  <c r="C426" i="19"/>
  <c r="C425" i="19"/>
  <c r="C424" i="19"/>
  <c r="C423" i="19"/>
  <c r="C422" i="19"/>
  <c r="C421" i="19"/>
  <c r="C420" i="19"/>
  <c r="C419" i="19"/>
  <c r="C418" i="19"/>
  <c r="C417" i="19"/>
  <c r="C416" i="19"/>
  <c r="C415" i="19"/>
  <c r="C414" i="19"/>
  <c r="C413" i="19"/>
  <c r="C412" i="19"/>
  <c r="C411" i="19"/>
  <c r="C410" i="19"/>
  <c r="C409" i="19"/>
  <c r="C408" i="19"/>
  <c r="C407" i="19"/>
  <c r="C406" i="19"/>
  <c r="C405" i="19"/>
  <c r="C404" i="19"/>
  <c r="C403" i="19"/>
  <c r="L402" i="19"/>
  <c r="M402" i="19" s="1"/>
  <c r="C402" i="19"/>
  <c r="L401" i="19"/>
  <c r="M401" i="19" s="1"/>
  <c r="C401" i="19"/>
  <c r="L400" i="19"/>
  <c r="M400" i="19" s="1"/>
  <c r="C400" i="19"/>
  <c r="L399" i="19"/>
  <c r="M399" i="19" s="1"/>
  <c r="C399" i="19"/>
  <c r="L398" i="19"/>
  <c r="M398" i="19" s="1"/>
  <c r="C398" i="19"/>
  <c r="L397" i="19"/>
  <c r="M397" i="19" s="1"/>
  <c r="C397" i="19"/>
  <c r="L396" i="19"/>
  <c r="M396" i="19" s="1"/>
  <c r="C396" i="19"/>
  <c r="L395" i="19"/>
  <c r="M395" i="19" s="1"/>
  <c r="C395" i="19"/>
  <c r="L394" i="19"/>
  <c r="M394" i="19" s="1"/>
  <c r="C394" i="19"/>
  <c r="L393" i="19"/>
  <c r="M393" i="19" s="1"/>
  <c r="C393" i="19"/>
  <c r="L392" i="19"/>
  <c r="M392" i="19" s="1"/>
  <c r="C392" i="19"/>
  <c r="L391" i="19"/>
  <c r="M391" i="19" s="1"/>
  <c r="C391" i="19"/>
  <c r="L390" i="19"/>
  <c r="M390" i="19" s="1"/>
  <c r="C390" i="19"/>
  <c r="L389" i="19"/>
  <c r="M389" i="19" s="1"/>
  <c r="C389" i="19"/>
  <c r="L388" i="19"/>
  <c r="M388" i="19" s="1"/>
  <c r="C388" i="19"/>
  <c r="L387" i="19"/>
  <c r="M387" i="19" s="1"/>
  <c r="C387" i="19"/>
  <c r="L386" i="19"/>
  <c r="M386" i="19" s="1"/>
  <c r="C386" i="19"/>
  <c r="L385" i="19"/>
  <c r="M385" i="19" s="1"/>
  <c r="C385" i="19"/>
  <c r="L384" i="19"/>
  <c r="M384" i="19" s="1"/>
  <c r="C384" i="19"/>
  <c r="L383" i="19"/>
  <c r="M383" i="19" s="1"/>
  <c r="C383" i="19"/>
  <c r="L382" i="19"/>
  <c r="M382" i="19" s="1"/>
  <c r="C382" i="19"/>
  <c r="L381" i="19"/>
  <c r="M381" i="19" s="1"/>
  <c r="C381" i="19"/>
  <c r="L380" i="19"/>
  <c r="M380" i="19" s="1"/>
  <c r="C380" i="19"/>
  <c r="L379" i="19"/>
  <c r="M379" i="19" s="1"/>
  <c r="C379" i="19"/>
  <c r="L378" i="19"/>
  <c r="M378" i="19" s="1"/>
  <c r="C378" i="19"/>
  <c r="L377" i="19"/>
  <c r="M377" i="19" s="1"/>
  <c r="C377" i="19"/>
  <c r="L376" i="19"/>
  <c r="M376" i="19" s="1"/>
  <c r="C376" i="19"/>
  <c r="L375" i="19"/>
  <c r="M375" i="19" s="1"/>
  <c r="C375" i="19"/>
  <c r="L374" i="19"/>
  <c r="M374" i="19" s="1"/>
  <c r="C374" i="19"/>
  <c r="L373" i="19"/>
  <c r="M373" i="19" s="1"/>
  <c r="C373" i="19"/>
  <c r="L372" i="19"/>
  <c r="M372" i="19" s="1"/>
  <c r="C372" i="19"/>
  <c r="L371" i="19"/>
  <c r="M371" i="19" s="1"/>
  <c r="C371" i="19"/>
  <c r="L370" i="19"/>
  <c r="M370" i="19" s="1"/>
  <c r="C370" i="19"/>
  <c r="L369" i="19"/>
  <c r="M369" i="19" s="1"/>
  <c r="C369" i="19"/>
  <c r="L368" i="19"/>
  <c r="M368" i="19" s="1"/>
  <c r="C368" i="19"/>
  <c r="L367" i="19"/>
  <c r="M367" i="19" s="1"/>
  <c r="C367" i="19"/>
  <c r="L366" i="19"/>
  <c r="M366" i="19" s="1"/>
  <c r="C366" i="19"/>
  <c r="L365" i="19"/>
  <c r="M365" i="19" s="1"/>
  <c r="C365" i="19"/>
  <c r="L364" i="19"/>
  <c r="M364" i="19" s="1"/>
  <c r="C364" i="19"/>
  <c r="L363" i="19"/>
  <c r="M363" i="19" s="1"/>
  <c r="C363" i="19"/>
  <c r="L362" i="19"/>
  <c r="M362" i="19" s="1"/>
  <c r="C362" i="19"/>
  <c r="L361" i="19"/>
  <c r="M361" i="19" s="1"/>
  <c r="C361" i="19"/>
  <c r="L360" i="19"/>
  <c r="M360" i="19" s="1"/>
  <c r="C360" i="19"/>
  <c r="L359" i="19"/>
  <c r="M359" i="19" s="1"/>
  <c r="C359" i="19"/>
  <c r="L358" i="19"/>
  <c r="M358" i="19" s="1"/>
  <c r="C358" i="19"/>
  <c r="L357" i="19"/>
  <c r="M357" i="19" s="1"/>
  <c r="C357" i="19"/>
  <c r="L356" i="19"/>
  <c r="M356" i="19" s="1"/>
  <c r="C356" i="19"/>
  <c r="L355" i="19"/>
  <c r="M355" i="19" s="1"/>
  <c r="C355" i="19"/>
  <c r="L354" i="19"/>
  <c r="M354" i="19" s="1"/>
  <c r="C354" i="19"/>
  <c r="L353" i="19"/>
  <c r="M353" i="19" s="1"/>
  <c r="C353" i="19"/>
  <c r="L352" i="19"/>
  <c r="M352" i="19" s="1"/>
  <c r="C352" i="19"/>
  <c r="L351" i="19"/>
  <c r="M351" i="19" s="1"/>
  <c r="C351" i="19"/>
  <c r="L350" i="19"/>
  <c r="M350" i="19" s="1"/>
  <c r="C350" i="19"/>
  <c r="L349" i="19"/>
  <c r="M349" i="19" s="1"/>
  <c r="C349" i="19"/>
  <c r="L348" i="19"/>
  <c r="M348" i="19" s="1"/>
  <c r="C348" i="19"/>
  <c r="L347" i="19"/>
  <c r="M347" i="19" s="1"/>
  <c r="C347" i="19"/>
  <c r="L346" i="19"/>
  <c r="M346" i="19" s="1"/>
  <c r="C346" i="19"/>
  <c r="L345" i="19"/>
  <c r="M345" i="19" s="1"/>
  <c r="C345" i="19"/>
  <c r="L344" i="19"/>
  <c r="M344" i="19" s="1"/>
  <c r="C344" i="19"/>
  <c r="L343" i="19"/>
  <c r="M343" i="19" s="1"/>
  <c r="C343" i="19"/>
  <c r="L342" i="19"/>
  <c r="M342" i="19" s="1"/>
  <c r="C342" i="19"/>
  <c r="L341" i="19"/>
  <c r="M341" i="19" s="1"/>
  <c r="C341" i="19"/>
  <c r="L340" i="19"/>
  <c r="M340" i="19" s="1"/>
  <c r="C340" i="19"/>
  <c r="L339" i="19"/>
  <c r="M339" i="19" s="1"/>
  <c r="C339" i="19"/>
  <c r="L338" i="19"/>
  <c r="M338" i="19" s="1"/>
  <c r="C338" i="19"/>
  <c r="L337" i="19"/>
  <c r="M337" i="19" s="1"/>
  <c r="C337" i="19"/>
  <c r="L336" i="19"/>
  <c r="M336" i="19" s="1"/>
  <c r="C336" i="19"/>
  <c r="L335" i="19"/>
  <c r="M335" i="19" s="1"/>
  <c r="C335" i="19"/>
  <c r="L334" i="19"/>
  <c r="M334" i="19" s="1"/>
  <c r="C334" i="19"/>
  <c r="L333" i="19"/>
  <c r="M333" i="19" s="1"/>
  <c r="C333" i="19"/>
  <c r="L332" i="19"/>
  <c r="M332" i="19" s="1"/>
  <c r="C332" i="19"/>
  <c r="L331" i="19"/>
  <c r="M331" i="19" s="1"/>
  <c r="C331" i="19"/>
  <c r="L330" i="19"/>
  <c r="M330" i="19" s="1"/>
  <c r="C330" i="19"/>
  <c r="L329" i="19"/>
  <c r="M329" i="19" s="1"/>
  <c r="C329" i="19"/>
  <c r="L328" i="19"/>
  <c r="M328" i="19" s="1"/>
  <c r="C328" i="19"/>
  <c r="L327" i="19"/>
  <c r="M327" i="19" s="1"/>
  <c r="C327" i="19"/>
  <c r="L326" i="19"/>
  <c r="M326" i="19" s="1"/>
  <c r="C326" i="19"/>
  <c r="L325" i="19"/>
  <c r="M325" i="19" s="1"/>
  <c r="C325" i="19"/>
  <c r="L324" i="19"/>
  <c r="M324" i="19" s="1"/>
  <c r="C324" i="19"/>
  <c r="L323" i="19"/>
  <c r="M323" i="19" s="1"/>
  <c r="C323" i="19"/>
  <c r="L322" i="19"/>
  <c r="M322" i="19" s="1"/>
  <c r="C322" i="19"/>
  <c r="L321" i="19"/>
  <c r="M321" i="19" s="1"/>
  <c r="C321" i="19"/>
  <c r="L320" i="19"/>
  <c r="M320" i="19" s="1"/>
  <c r="C320" i="19"/>
  <c r="L319" i="19"/>
  <c r="M319" i="19" s="1"/>
  <c r="C319" i="19"/>
  <c r="L318" i="19"/>
  <c r="M318" i="19" s="1"/>
  <c r="C318" i="19"/>
  <c r="L317" i="19"/>
  <c r="M317" i="19" s="1"/>
  <c r="C317" i="19"/>
  <c r="L316" i="19"/>
  <c r="M316" i="19" s="1"/>
  <c r="C316" i="19"/>
  <c r="L315" i="19"/>
  <c r="M315" i="19" s="1"/>
  <c r="C315" i="19"/>
  <c r="L314" i="19"/>
  <c r="M314" i="19" s="1"/>
  <c r="C314" i="19"/>
  <c r="L313" i="19"/>
  <c r="M313" i="19" s="1"/>
  <c r="C313" i="19"/>
  <c r="L312" i="19"/>
  <c r="M312" i="19" s="1"/>
  <c r="C312" i="19"/>
  <c r="L311" i="19"/>
  <c r="M311" i="19" s="1"/>
  <c r="C311" i="19"/>
  <c r="L310" i="19"/>
  <c r="M310" i="19" s="1"/>
  <c r="C310" i="19"/>
  <c r="L309" i="19"/>
  <c r="M309" i="19" s="1"/>
  <c r="C309" i="19"/>
  <c r="L308" i="19"/>
  <c r="M308" i="19" s="1"/>
  <c r="C308" i="19"/>
  <c r="L307" i="19"/>
  <c r="M307" i="19" s="1"/>
  <c r="C307" i="19"/>
  <c r="L306" i="19"/>
  <c r="M306" i="19" s="1"/>
  <c r="C306" i="19"/>
  <c r="L305" i="19"/>
  <c r="M305" i="19" s="1"/>
  <c r="C305" i="19"/>
  <c r="L304" i="19"/>
  <c r="M304" i="19" s="1"/>
  <c r="C304" i="19"/>
  <c r="L303" i="19"/>
  <c r="M303" i="19" s="1"/>
  <c r="C303" i="19"/>
  <c r="L302" i="19"/>
  <c r="M302" i="19" s="1"/>
  <c r="C302" i="19"/>
  <c r="L301" i="19"/>
  <c r="M301" i="19" s="1"/>
  <c r="C301" i="19"/>
  <c r="L300" i="19"/>
  <c r="M300" i="19" s="1"/>
  <c r="C300" i="19"/>
  <c r="L299" i="19"/>
  <c r="M299" i="19" s="1"/>
  <c r="C299" i="19"/>
  <c r="L298" i="19"/>
  <c r="M298" i="19" s="1"/>
  <c r="C298" i="19"/>
  <c r="L297" i="19"/>
  <c r="M297" i="19" s="1"/>
  <c r="C297" i="19"/>
  <c r="L296" i="19"/>
  <c r="M296" i="19" s="1"/>
  <c r="C296" i="19"/>
  <c r="L295" i="19"/>
  <c r="M295" i="19" s="1"/>
  <c r="C295" i="19"/>
  <c r="L294" i="19"/>
  <c r="M294" i="19" s="1"/>
  <c r="C294" i="19"/>
  <c r="L293" i="19"/>
  <c r="M293" i="19" s="1"/>
  <c r="C293" i="19"/>
  <c r="L292" i="19"/>
  <c r="M292" i="19" s="1"/>
  <c r="C292" i="19"/>
  <c r="L291" i="19"/>
  <c r="M291" i="19" s="1"/>
  <c r="C291" i="19"/>
  <c r="L290" i="19"/>
  <c r="M290" i="19" s="1"/>
  <c r="C290" i="19"/>
  <c r="L289" i="19"/>
  <c r="M289" i="19" s="1"/>
  <c r="C289" i="19"/>
  <c r="L288" i="19"/>
  <c r="M288" i="19" s="1"/>
  <c r="C288" i="19"/>
  <c r="L287" i="19"/>
  <c r="M287" i="19" s="1"/>
  <c r="C287" i="19"/>
  <c r="L286" i="19"/>
  <c r="M286" i="19" s="1"/>
  <c r="C286" i="19"/>
  <c r="L285" i="19"/>
  <c r="M285" i="19" s="1"/>
  <c r="C285" i="19"/>
  <c r="L284" i="19"/>
  <c r="M284" i="19" s="1"/>
  <c r="C284" i="19"/>
  <c r="L283" i="19"/>
  <c r="M283" i="19" s="1"/>
  <c r="C283" i="19"/>
  <c r="L282" i="19"/>
  <c r="M282" i="19" s="1"/>
  <c r="C282" i="19"/>
  <c r="L281" i="19"/>
  <c r="M281" i="19" s="1"/>
  <c r="C281" i="19"/>
  <c r="L280" i="19"/>
  <c r="M280" i="19" s="1"/>
  <c r="C280" i="19"/>
  <c r="L279" i="19"/>
  <c r="M279" i="19" s="1"/>
  <c r="C279" i="19"/>
  <c r="L278" i="19"/>
  <c r="M278" i="19" s="1"/>
  <c r="C278" i="19"/>
  <c r="L277" i="19"/>
  <c r="M277" i="19" s="1"/>
  <c r="C277" i="19"/>
  <c r="L276" i="19"/>
  <c r="M276" i="19" s="1"/>
  <c r="C276" i="19"/>
  <c r="L275" i="19"/>
  <c r="M275" i="19" s="1"/>
  <c r="C275" i="19"/>
  <c r="L274" i="19"/>
  <c r="M274" i="19" s="1"/>
  <c r="C274" i="19"/>
  <c r="L273" i="19"/>
  <c r="M273" i="19" s="1"/>
  <c r="C273" i="19"/>
  <c r="L272" i="19"/>
  <c r="M272" i="19" s="1"/>
  <c r="C272" i="19"/>
  <c r="L271" i="19"/>
  <c r="M271" i="19" s="1"/>
  <c r="C271" i="19"/>
  <c r="L270" i="19"/>
  <c r="M270" i="19" s="1"/>
  <c r="C270" i="19"/>
  <c r="L269" i="19"/>
  <c r="M269" i="19" s="1"/>
  <c r="C269" i="19"/>
  <c r="L268" i="19"/>
  <c r="M268" i="19" s="1"/>
  <c r="C268" i="19"/>
  <c r="L267" i="19"/>
  <c r="M267" i="19" s="1"/>
  <c r="C267" i="19"/>
  <c r="L266" i="19"/>
  <c r="M266" i="19" s="1"/>
  <c r="C266" i="19"/>
  <c r="L265" i="19"/>
  <c r="M265" i="19" s="1"/>
  <c r="C265" i="19"/>
  <c r="L264" i="19"/>
  <c r="M264" i="19" s="1"/>
  <c r="C264" i="19"/>
  <c r="L263" i="19"/>
  <c r="M263" i="19" s="1"/>
  <c r="C263" i="19"/>
  <c r="L262" i="19"/>
  <c r="M262" i="19" s="1"/>
  <c r="C262" i="19"/>
  <c r="L261" i="19"/>
  <c r="M261" i="19" s="1"/>
  <c r="C261" i="19"/>
  <c r="L260" i="19"/>
  <c r="M260" i="19" s="1"/>
  <c r="C260" i="19"/>
  <c r="L259" i="19"/>
  <c r="M259" i="19" s="1"/>
  <c r="C259" i="19"/>
  <c r="L258" i="19"/>
  <c r="M258" i="19" s="1"/>
  <c r="C258" i="19"/>
  <c r="L257" i="19"/>
  <c r="M257" i="19" s="1"/>
  <c r="C257" i="19"/>
  <c r="L256" i="19"/>
  <c r="M256" i="19" s="1"/>
  <c r="C256" i="19"/>
  <c r="L255" i="19"/>
  <c r="M255" i="19" s="1"/>
  <c r="C255" i="19"/>
  <c r="L254" i="19"/>
  <c r="M254" i="19" s="1"/>
  <c r="C254" i="19"/>
  <c r="L253" i="19"/>
  <c r="M253" i="19" s="1"/>
  <c r="C253" i="19"/>
  <c r="L252" i="19"/>
  <c r="M252" i="19" s="1"/>
  <c r="C252" i="19"/>
  <c r="L251" i="19"/>
  <c r="M251" i="19" s="1"/>
  <c r="C251" i="19"/>
  <c r="L250" i="19"/>
  <c r="M250" i="19" s="1"/>
  <c r="C250" i="19"/>
  <c r="L249" i="19"/>
  <c r="M249" i="19" s="1"/>
  <c r="C249" i="19"/>
  <c r="L248" i="19"/>
  <c r="M248" i="19" s="1"/>
  <c r="C248" i="19"/>
  <c r="L247" i="19"/>
  <c r="M247" i="19" s="1"/>
  <c r="C247" i="19"/>
  <c r="L246" i="19"/>
  <c r="M246" i="19" s="1"/>
  <c r="C246" i="19"/>
  <c r="L245" i="19"/>
  <c r="M245" i="19" s="1"/>
  <c r="C245" i="19"/>
  <c r="L244" i="19"/>
  <c r="M244" i="19" s="1"/>
  <c r="C244" i="19"/>
  <c r="L243" i="19"/>
  <c r="M243" i="19" s="1"/>
  <c r="C243" i="19"/>
  <c r="L242" i="19"/>
  <c r="M242" i="19" s="1"/>
  <c r="C242" i="19"/>
  <c r="L241" i="19"/>
  <c r="M241" i="19" s="1"/>
  <c r="C241" i="19"/>
  <c r="L240" i="19"/>
  <c r="M240" i="19" s="1"/>
  <c r="C240" i="19"/>
  <c r="L239" i="19"/>
  <c r="M239" i="19" s="1"/>
  <c r="C239" i="19"/>
  <c r="L238" i="19"/>
  <c r="M238" i="19" s="1"/>
  <c r="C238" i="19"/>
  <c r="L237" i="19"/>
  <c r="M237" i="19" s="1"/>
  <c r="C237" i="19"/>
  <c r="L236" i="19"/>
  <c r="M236" i="19" s="1"/>
  <c r="C236" i="19"/>
  <c r="L235" i="19"/>
  <c r="M235" i="19" s="1"/>
  <c r="C235" i="19"/>
  <c r="L234" i="19"/>
  <c r="M234" i="19" s="1"/>
  <c r="C234" i="19"/>
  <c r="L233" i="19"/>
  <c r="M233" i="19" s="1"/>
  <c r="C233" i="19"/>
  <c r="L232" i="19"/>
  <c r="M232" i="19" s="1"/>
  <c r="C232" i="19"/>
  <c r="L231" i="19"/>
  <c r="M231" i="19" s="1"/>
  <c r="C231" i="19"/>
  <c r="L230" i="19"/>
  <c r="M230" i="19" s="1"/>
  <c r="C230" i="19"/>
  <c r="L229" i="19"/>
  <c r="M229" i="19" s="1"/>
  <c r="C229" i="19"/>
  <c r="L228" i="19"/>
  <c r="M228" i="19" s="1"/>
  <c r="C228" i="19"/>
  <c r="L227" i="19"/>
  <c r="M227" i="19" s="1"/>
  <c r="C227" i="19"/>
  <c r="L226" i="19"/>
  <c r="M226" i="19" s="1"/>
  <c r="C226" i="19"/>
  <c r="L225" i="19"/>
  <c r="M225" i="19" s="1"/>
  <c r="C225" i="19"/>
  <c r="L224" i="19"/>
  <c r="M224" i="19" s="1"/>
  <c r="C224" i="19"/>
  <c r="L223" i="19"/>
  <c r="M223" i="19" s="1"/>
  <c r="C223" i="19"/>
  <c r="L222" i="19"/>
  <c r="M222" i="19" s="1"/>
  <c r="C222" i="19"/>
  <c r="L221" i="19"/>
  <c r="M221" i="19" s="1"/>
  <c r="C221" i="19"/>
  <c r="L220" i="19"/>
  <c r="M220" i="19" s="1"/>
  <c r="C220" i="19"/>
  <c r="L219" i="19"/>
  <c r="M219" i="19" s="1"/>
  <c r="C219" i="19"/>
  <c r="L218" i="19"/>
  <c r="M218" i="19" s="1"/>
  <c r="C218" i="19"/>
  <c r="L217" i="19"/>
  <c r="M217" i="19" s="1"/>
  <c r="C217" i="19"/>
  <c r="L216" i="19"/>
  <c r="M216" i="19" s="1"/>
  <c r="C216" i="19"/>
  <c r="L215" i="19"/>
  <c r="M215" i="19" s="1"/>
  <c r="C215" i="19"/>
  <c r="L214" i="19"/>
  <c r="M214" i="19" s="1"/>
  <c r="C214" i="19"/>
  <c r="L213" i="19"/>
  <c r="M213" i="19" s="1"/>
  <c r="C213" i="19"/>
  <c r="L212" i="19"/>
  <c r="M212" i="19" s="1"/>
  <c r="C212" i="19"/>
  <c r="L211" i="19"/>
  <c r="M211" i="19" s="1"/>
  <c r="C211" i="19"/>
  <c r="L210" i="19"/>
  <c r="M210" i="19" s="1"/>
  <c r="C210" i="19"/>
  <c r="L209" i="19"/>
  <c r="M209" i="19" s="1"/>
  <c r="C209" i="19"/>
  <c r="L208" i="19"/>
  <c r="M208" i="19" s="1"/>
  <c r="C208" i="19"/>
  <c r="L207" i="19"/>
  <c r="M207" i="19" s="1"/>
  <c r="C207" i="19"/>
  <c r="L206" i="19"/>
  <c r="M206" i="19" s="1"/>
  <c r="C206" i="19"/>
  <c r="L205" i="19"/>
  <c r="M205" i="19" s="1"/>
  <c r="C205" i="19"/>
  <c r="L204" i="19"/>
  <c r="M204" i="19" s="1"/>
  <c r="C204" i="19"/>
  <c r="L203" i="19"/>
  <c r="M203" i="19" s="1"/>
  <c r="C203" i="19"/>
  <c r="L202" i="19"/>
  <c r="M202" i="19" s="1"/>
  <c r="C202" i="19"/>
  <c r="L201" i="19"/>
  <c r="M201" i="19" s="1"/>
  <c r="C201" i="19"/>
  <c r="L200" i="19"/>
  <c r="M200" i="19" s="1"/>
  <c r="C200" i="19"/>
  <c r="L199" i="19"/>
  <c r="M199" i="19" s="1"/>
  <c r="C199" i="19"/>
  <c r="L198" i="19"/>
  <c r="M198" i="19" s="1"/>
  <c r="C198" i="19"/>
  <c r="L197" i="19"/>
  <c r="M197" i="19" s="1"/>
  <c r="C197" i="19"/>
  <c r="L196" i="19"/>
  <c r="M196" i="19" s="1"/>
  <c r="C196" i="19"/>
  <c r="L195" i="19"/>
  <c r="M195" i="19" s="1"/>
  <c r="C195" i="19"/>
  <c r="L194" i="19"/>
  <c r="M194" i="19" s="1"/>
  <c r="C194" i="19"/>
  <c r="L193" i="19"/>
  <c r="M193" i="19" s="1"/>
  <c r="C193" i="19"/>
  <c r="L192" i="19"/>
  <c r="M192" i="19" s="1"/>
  <c r="C192" i="19"/>
  <c r="L191" i="19"/>
  <c r="M191" i="19" s="1"/>
  <c r="C191" i="19"/>
  <c r="L190" i="19"/>
  <c r="M190" i="19" s="1"/>
  <c r="C190" i="19"/>
  <c r="L189" i="19"/>
  <c r="M189" i="19" s="1"/>
  <c r="C189" i="19"/>
  <c r="L188" i="19"/>
  <c r="M188" i="19" s="1"/>
  <c r="C188" i="19"/>
  <c r="L187" i="19"/>
  <c r="M187" i="19" s="1"/>
  <c r="C187" i="19"/>
  <c r="L186" i="19"/>
  <c r="M186" i="19" s="1"/>
  <c r="C186" i="19"/>
  <c r="L185" i="19"/>
  <c r="M185" i="19" s="1"/>
  <c r="C185" i="19"/>
  <c r="L184" i="19"/>
  <c r="M184" i="19" s="1"/>
  <c r="C184" i="19"/>
  <c r="L183" i="19"/>
  <c r="M183" i="19" s="1"/>
  <c r="C183" i="19"/>
  <c r="L182" i="19"/>
  <c r="M182" i="19" s="1"/>
  <c r="C182" i="19"/>
  <c r="L181" i="19"/>
  <c r="M181" i="19" s="1"/>
  <c r="C181" i="19"/>
  <c r="L180" i="19"/>
  <c r="M180" i="19" s="1"/>
  <c r="C180" i="19"/>
  <c r="L179" i="19"/>
  <c r="M179" i="19" s="1"/>
  <c r="C179" i="19"/>
  <c r="L178" i="19"/>
  <c r="M178" i="19" s="1"/>
  <c r="C178" i="19"/>
  <c r="L177" i="19"/>
  <c r="M177" i="19" s="1"/>
  <c r="C177" i="19"/>
  <c r="L176" i="19"/>
  <c r="M176" i="19" s="1"/>
  <c r="C176" i="19"/>
  <c r="L175" i="19"/>
  <c r="M175" i="19" s="1"/>
  <c r="C175" i="19"/>
  <c r="L174" i="19"/>
  <c r="M174" i="19" s="1"/>
  <c r="C174" i="19"/>
  <c r="L173" i="19"/>
  <c r="M173" i="19" s="1"/>
  <c r="C173" i="19"/>
  <c r="L172" i="19"/>
  <c r="M172" i="19" s="1"/>
  <c r="C172" i="19"/>
  <c r="L171" i="19"/>
  <c r="M171" i="19" s="1"/>
  <c r="C171" i="19"/>
  <c r="L170" i="19"/>
  <c r="M170" i="19" s="1"/>
  <c r="C170" i="19"/>
  <c r="L169" i="19"/>
  <c r="M169" i="19" s="1"/>
  <c r="C169" i="19"/>
  <c r="L168" i="19"/>
  <c r="M168" i="19" s="1"/>
  <c r="C168" i="19"/>
  <c r="L167" i="19"/>
  <c r="M167" i="19" s="1"/>
  <c r="C167" i="19"/>
  <c r="L166" i="19"/>
  <c r="M166" i="19" s="1"/>
  <c r="C166" i="19"/>
  <c r="L165" i="19"/>
  <c r="M165" i="19" s="1"/>
  <c r="C165" i="19"/>
  <c r="L164" i="19"/>
  <c r="M164" i="19" s="1"/>
  <c r="C164" i="19"/>
  <c r="L163" i="19"/>
  <c r="M163" i="19" s="1"/>
  <c r="C163" i="19"/>
  <c r="L162" i="19"/>
  <c r="M162" i="19" s="1"/>
  <c r="C162" i="19"/>
  <c r="L161" i="19"/>
  <c r="M161" i="19" s="1"/>
  <c r="C161" i="19"/>
  <c r="L160" i="19"/>
  <c r="M160" i="19" s="1"/>
  <c r="C160" i="19"/>
  <c r="L159" i="19"/>
  <c r="M159" i="19" s="1"/>
  <c r="C159" i="19"/>
  <c r="L158" i="19"/>
  <c r="M158" i="19" s="1"/>
  <c r="C158" i="19"/>
  <c r="L157" i="19"/>
  <c r="M157" i="19" s="1"/>
  <c r="C157" i="19"/>
  <c r="L156" i="19"/>
  <c r="M156" i="19" s="1"/>
  <c r="C156" i="19"/>
  <c r="L155" i="19"/>
  <c r="M155" i="19" s="1"/>
  <c r="C155" i="19"/>
  <c r="L154" i="19"/>
  <c r="M154" i="19" s="1"/>
  <c r="C154" i="19"/>
  <c r="L153" i="19"/>
  <c r="M153" i="19" s="1"/>
  <c r="C153" i="19"/>
  <c r="L152" i="19"/>
  <c r="M152" i="19" s="1"/>
  <c r="C152" i="19"/>
  <c r="L151" i="19"/>
  <c r="M151" i="19" s="1"/>
  <c r="C151" i="19"/>
  <c r="L150" i="19"/>
  <c r="M150" i="19" s="1"/>
  <c r="C150" i="19"/>
  <c r="L149" i="19"/>
  <c r="M149" i="19" s="1"/>
  <c r="C149" i="19"/>
  <c r="L148" i="19"/>
  <c r="M148" i="19" s="1"/>
  <c r="C148" i="19"/>
  <c r="L147" i="19"/>
  <c r="M147" i="19" s="1"/>
  <c r="C147" i="19"/>
  <c r="L146" i="19"/>
  <c r="M146" i="19" s="1"/>
  <c r="C146" i="19"/>
  <c r="L145" i="19"/>
  <c r="M145" i="19" s="1"/>
  <c r="C145" i="19"/>
  <c r="L144" i="19"/>
  <c r="M144" i="19" s="1"/>
  <c r="C144" i="19"/>
  <c r="L143" i="19"/>
  <c r="M143" i="19" s="1"/>
  <c r="C143" i="19"/>
  <c r="L142" i="19"/>
  <c r="M142" i="19" s="1"/>
  <c r="C142" i="19"/>
  <c r="L141" i="19"/>
  <c r="M141" i="19" s="1"/>
  <c r="C141" i="19"/>
  <c r="L140" i="19"/>
  <c r="M140" i="19" s="1"/>
  <c r="C140" i="19"/>
  <c r="L139" i="19"/>
  <c r="M139" i="19" s="1"/>
  <c r="C139" i="19"/>
  <c r="L138" i="19"/>
  <c r="M138" i="19" s="1"/>
  <c r="C138" i="19"/>
  <c r="L137" i="19"/>
  <c r="M137" i="19" s="1"/>
  <c r="C137" i="19"/>
  <c r="L136" i="19"/>
  <c r="M136" i="19" s="1"/>
  <c r="C136" i="19"/>
  <c r="L135" i="19"/>
  <c r="M135" i="19" s="1"/>
  <c r="C135" i="19"/>
  <c r="L134" i="19"/>
  <c r="M134" i="19" s="1"/>
  <c r="C134" i="19"/>
  <c r="L133" i="19"/>
  <c r="M133" i="19" s="1"/>
  <c r="C133" i="19"/>
  <c r="L132" i="19"/>
  <c r="M132" i="19" s="1"/>
  <c r="C132" i="19"/>
  <c r="L131" i="19"/>
  <c r="M131" i="19" s="1"/>
  <c r="C131" i="19"/>
  <c r="L130" i="19"/>
  <c r="M130" i="19" s="1"/>
  <c r="C130" i="19"/>
  <c r="L129" i="19"/>
  <c r="M129" i="19" s="1"/>
  <c r="C129" i="19"/>
  <c r="L128" i="19"/>
  <c r="M128" i="19" s="1"/>
  <c r="C128" i="19"/>
  <c r="L127" i="19"/>
  <c r="M127" i="19" s="1"/>
  <c r="C127" i="19"/>
  <c r="L126" i="19"/>
  <c r="M126" i="19" s="1"/>
  <c r="C126" i="19"/>
  <c r="L125" i="19"/>
  <c r="M125" i="19" s="1"/>
  <c r="C125" i="19"/>
  <c r="L124" i="19"/>
  <c r="M124" i="19" s="1"/>
  <c r="C124" i="19"/>
  <c r="L123" i="19"/>
  <c r="M123" i="19" s="1"/>
  <c r="C123" i="19"/>
  <c r="L122" i="19"/>
  <c r="M122" i="19" s="1"/>
  <c r="C122" i="19"/>
  <c r="L121" i="19"/>
  <c r="M121" i="19" s="1"/>
  <c r="C121" i="19"/>
  <c r="L120" i="19"/>
  <c r="M120" i="19" s="1"/>
  <c r="C120" i="19"/>
  <c r="L119" i="19"/>
  <c r="M119" i="19" s="1"/>
  <c r="C119" i="19"/>
  <c r="L118" i="19"/>
  <c r="M118" i="19" s="1"/>
  <c r="C118" i="19"/>
  <c r="L117" i="19"/>
  <c r="M117" i="19" s="1"/>
  <c r="C117" i="19"/>
  <c r="L116" i="19"/>
  <c r="M116" i="19" s="1"/>
  <c r="C116" i="19"/>
  <c r="L115" i="19"/>
  <c r="M115" i="19" s="1"/>
  <c r="C115" i="19"/>
  <c r="L114" i="19"/>
  <c r="M114" i="19" s="1"/>
  <c r="C114" i="19"/>
  <c r="L113" i="19"/>
  <c r="M113" i="19" s="1"/>
  <c r="C113" i="19"/>
  <c r="L112" i="19"/>
  <c r="M112" i="19" s="1"/>
  <c r="C112" i="19"/>
  <c r="L111" i="19"/>
  <c r="M111" i="19" s="1"/>
  <c r="C111" i="19"/>
  <c r="L110" i="19"/>
  <c r="M110" i="19" s="1"/>
  <c r="C110" i="19"/>
  <c r="L109" i="19"/>
  <c r="M109" i="19" s="1"/>
  <c r="C109" i="19"/>
  <c r="L108" i="19"/>
  <c r="M108" i="19" s="1"/>
  <c r="C108" i="19"/>
  <c r="L107" i="19"/>
  <c r="M107" i="19" s="1"/>
  <c r="C107" i="19"/>
  <c r="L106" i="19"/>
  <c r="M106" i="19" s="1"/>
  <c r="C106" i="19"/>
  <c r="L105" i="19"/>
  <c r="M105" i="19" s="1"/>
  <c r="C105" i="19"/>
  <c r="L104" i="19"/>
  <c r="M104" i="19" s="1"/>
  <c r="C104" i="19"/>
  <c r="L103" i="19"/>
  <c r="M103" i="19" s="1"/>
  <c r="C103" i="19"/>
  <c r="L102" i="19"/>
  <c r="M102" i="19" s="1"/>
  <c r="C102" i="19"/>
  <c r="L101" i="19"/>
  <c r="M101" i="19" s="1"/>
  <c r="C101" i="19"/>
  <c r="L100" i="19"/>
  <c r="M100" i="19" s="1"/>
  <c r="C100" i="19"/>
  <c r="L99" i="19"/>
  <c r="M99" i="19" s="1"/>
  <c r="C99" i="19"/>
  <c r="L98" i="19"/>
  <c r="M98" i="19" s="1"/>
  <c r="C98" i="19"/>
  <c r="L97" i="19"/>
  <c r="M97" i="19" s="1"/>
  <c r="C97" i="19"/>
  <c r="L96" i="19"/>
  <c r="M96" i="19" s="1"/>
  <c r="C96" i="19"/>
  <c r="L95" i="19"/>
  <c r="M95" i="19" s="1"/>
  <c r="C95" i="19"/>
  <c r="L94" i="19"/>
  <c r="M94" i="19" s="1"/>
  <c r="C94" i="19"/>
  <c r="L93" i="19"/>
  <c r="M93" i="19" s="1"/>
  <c r="C93" i="19"/>
  <c r="L92" i="19"/>
  <c r="M92" i="19" s="1"/>
  <c r="C92" i="19"/>
  <c r="L91" i="19"/>
  <c r="M91" i="19" s="1"/>
  <c r="C91" i="19"/>
  <c r="L90" i="19"/>
  <c r="M90" i="19" s="1"/>
  <c r="C90" i="19"/>
  <c r="L89" i="19"/>
  <c r="M89" i="19" s="1"/>
  <c r="C89" i="19"/>
  <c r="L88" i="19"/>
  <c r="M88" i="19" s="1"/>
  <c r="C88" i="19"/>
  <c r="L87" i="19"/>
  <c r="M87" i="19" s="1"/>
  <c r="C87" i="19"/>
  <c r="L86" i="19"/>
  <c r="M86" i="19" s="1"/>
  <c r="C86" i="19"/>
  <c r="L85" i="19"/>
  <c r="M85" i="19" s="1"/>
  <c r="C85" i="19"/>
  <c r="L84" i="19"/>
  <c r="M84" i="19" s="1"/>
  <c r="C84" i="19"/>
  <c r="L83" i="19"/>
  <c r="M83" i="19" s="1"/>
  <c r="C83" i="19"/>
  <c r="L82" i="19"/>
  <c r="M82" i="19" s="1"/>
  <c r="C82" i="19"/>
  <c r="L81" i="19"/>
  <c r="M81" i="19" s="1"/>
  <c r="C81" i="19"/>
  <c r="L80" i="19"/>
  <c r="M80" i="19" s="1"/>
  <c r="C80" i="19"/>
  <c r="L79" i="19"/>
  <c r="M79" i="19" s="1"/>
  <c r="C79" i="19"/>
  <c r="L78" i="19"/>
  <c r="M78" i="19" s="1"/>
  <c r="C78" i="19"/>
  <c r="L77" i="19"/>
  <c r="M77" i="19" s="1"/>
  <c r="C77" i="19"/>
  <c r="L76" i="19"/>
  <c r="M76" i="19" s="1"/>
  <c r="C76" i="19"/>
  <c r="L75" i="19"/>
  <c r="M75" i="19" s="1"/>
  <c r="C75" i="19"/>
  <c r="L74" i="19"/>
  <c r="M74" i="19" s="1"/>
  <c r="C74" i="19"/>
  <c r="L73" i="19"/>
  <c r="M73" i="19" s="1"/>
  <c r="C73" i="19"/>
  <c r="L72" i="19"/>
  <c r="M72" i="19" s="1"/>
  <c r="C72" i="19"/>
  <c r="L71" i="19"/>
  <c r="M71" i="19" s="1"/>
  <c r="C71" i="19"/>
  <c r="L70" i="19"/>
  <c r="M70" i="19" s="1"/>
  <c r="C70" i="19"/>
  <c r="L69" i="19"/>
  <c r="M69" i="19" s="1"/>
  <c r="C69" i="19"/>
  <c r="L68" i="19"/>
  <c r="M68" i="19" s="1"/>
  <c r="C68" i="19"/>
  <c r="L67" i="19"/>
  <c r="M67" i="19" s="1"/>
  <c r="C67" i="19"/>
  <c r="L66" i="19"/>
  <c r="M66" i="19" s="1"/>
  <c r="C66" i="19"/>
  <c r="L65" i="19"/>
  <c r="M65" i="19" s="1"/>
  <c r="C65" i="19"/>
  <c r="L64" i="19"/>
  <c r="M64" i="19" s="1"/>
  <c r="C64" i="19"/>
  <c r="L63" i="19"/>
  <c r="M63" i="19" s="1"/>
  <c r="C63" i="19"/>
  <c r="L62" i="19"/>
  <c r="M62" i="19" s="1"/>
  <c r="C62" i="19"/>
  <c r="L61" i="19"/>
  <c r="M61" i="19" s="1"/>
  <c r="C61" i="19"/>
  <c r="L60" i="19"/>
  <c r="M60" i="19" s="1"/>
  <c r="C60" i="19"/>
  <c r="L59" i="19"/>
  <c r="M59" i="19" s="1"/>
  <c r="C59" i="19"/>
  <c r="L58" i="19"/>
  <c r="M58" i="19" s="1"/>
  <c r="C58" i="19"/>
  <c r="L57" i="19"/>
  <c r="M57" i="19" s="1"/>
  <c r="C57" i="19"/>
  <c r="L56" i="19"/>
  <c r="M56" i="19" s="1"/>
  <c r="C56" i="19"/>
  <c r="L55" i="19"/>
  <c r="M55" i="19" s="1"/>
  <c r="C55" i="19"/>
  <c r="L54" i="19"/>
  <c r="M54" i="19" s="1"/>
  <c r="C54" i="19"/>
  <c r="L53" i="19"/>
  <c r="M53" i="19" s="1"/>
  <c r="C53" i="19"/>
  <c r="L52" i="19"/>
  <c r="M52" i="19" s="1"/>
  <c r="C52" i="19"/>
  <c r="L51" i="19"/>
  <c r="M51" i="19" s="1"/>
  <c r="C51" i="19"/>
  <c r="L50" i="19"/>
  <c r="M50" i="19" s="1"/>
  <c r="C50" i="19"/>
  <c r="L49" i="19"/>
  <c r="M49" i="19" s="1"/>
  <c r="C49" i="19"/>
  <c r="L48" i="19"/>
  <c r="M48" i="19" s="1"/>
  <c r="C48" i="19"/>
  <c r="L47" i="19"/>
  <c r="M47" i="19" s="1"/>
  <c r="C47" i="19"/>
  <c r="L46" i="19"/>
  <c r="M46" i="19" s="1"/>
  <c r="C46" i="19"/>
  <c r="L45" i="19"/>
  <c r="M45" i="19" s="1"/>
  <c r="C45" i="19"/>
  <c r="L44" i="19"/>
  <c r="M44" i="19" s="1"/>
  <c r="C44" i="19"/>
  <c r="L43" i="19"/>
  <c r="M43" i="19" s="1"/>
  <c r="C43" i="19"/>
  <c r="L42" i="19"/>
  <c r="M42" i="19" s="1"/>
  <c r="C42" i="19"/>
  <c r="L41" i="19"/>
  <c r="M41" i="19" s="1"/>
  <c r="C41" i="19"/>
  <c r="L40" i="19"/>
  <c r="M40" i="19" s="1"/>
  <c r="C40" i="19"/>
  <c r="L39" i="19"/>
  <c r="M39" i="19" s="1"/>
  <c r="C39" i="19"/>
  <c r="L38" i="19"/>
  <c r="M38" i="19" s="1"/>
  <c r="C38" i="19"/>
  <c r="L37" i="19"/>
  <c r="M37" i="19" s="1"/>
  <c r="C37" i="19"/>
  <c r="L36" i="19"/>
  <c r="M36" i="19" s="1"/>
  <c r="C36" i="19"/>
  <c r="L35" i="19"/>
  <c r="M35" i="19" s="1"/>
  <c r="C35" i="19"/>
  <c r="L34" i="19"/>
  <c r="M34" i="19" s="1"/>
  <c r="C34" i="19"/>
  <c r="L33" i="19"/>
  <c r="M33" i="19" s="1"/>
  <c r="C33" i="19"/>
  <c r="L32" i="19"/>
  <c r="M32" i="19" s="1"/>
  <c r="C32" i="19"/>
  <c r="L31" i="19"/>
  <c r="M31" i="19" s="1"/>
  <c r="C31" i="19"/>
  <c r="L30" i="19"/>
  <c r="M30" i="19" s="1"/>
  <c r="C30" i="19"/>
  <c r="L29" i="19"/>
  <c r="M29" i="19" s="1"/>
  <c r="C29" i="19"/>
  <c r="L28" i="19"/>
  <c r="M28" i="19" s="1"/>
  <c r="C28" i="19"/>
  <c r="L27" i="19"/>
  <c r="M27" i="19" s="1"/>
  <c r="C27" i="19"/>
  <c r="L26" i="19"/>
  <c r="M26" i="19" s="1"/>
  <c r="C26" i="19"/>
  <c r="L25" i="19"/>
  <c r="M25" i="19" s="1"/>
  <c r="C25" i="19"/>
  <c r="L24" i="19"/>
  <c r="M24" i="19" s="1"/>
  <c r="C24" i="19"/>
  <c r="L23" i="19"/>
  <c r="M23" i="19" s="1"/>
  <c r="C23" i="19"/>
  <c r="L22" i="19"/>
  <c r="M22" i="19" s="1"/>
  <c r="C22" i="19"/>
  <c r="L21" i="19"/>
  <c r="M21" i="19" s="1"/>
  <c r="C21" i="19"/>
  <c r="L20" i="19"/>
  <c r="M20" i="19" s="1"/>
  <c r="C20" i="19"/>
  <c r="L19" i="19"/>
  <c r="M19" i="19" s="1"/>
  <c r="C19" i="19"/>
  <c r="L18" i="19"/>
  <c r="M18" i="19" s="1"/>
  <c r="C18" i="19"/>
  <c r="L17" i="19"/>
  <c r="M17" i="19" s="1"/>
  <c r="C17" i="19"/>
  <c r="L16" i="19"/>
  <c r="M16" i="19" s="1"/>
  <c r="C16" i="19"/>
  <c r="L15" i="19"/>
  <c r="M15" i="19" s="1"/>
  <c r="C15" i="19"/>
  <c r="L14" i="19"/>
  <c r="M14" i="19" s="1"/>
  <c r="C14" i="19"/>
  <c r="L13" i="19"/>
  <c r="M13" i="19" s="1"/>
  <c r="C13" i="19"/>
  <c r="D1307" i="21"/>
  <c r="D1306" i="21"/>
  <c r="D1305" i="21"/>
  <c r="D1304" i="21"/>
  <c r="D1303" i="21"/>
  <c r="D1302" i="21"/>
  <c r="D1301" i="21"/>
  <c r="D1300" i="21"/>
  <c r="D1299" i="21"/>
  <c r="D1298" i="21"/>
  <c r="D1297" i="21"/>
  <c r="D1296" i="21"/>
  <c r="D1295" i="21"/>
  <c r="D1294" i="21"/>
  <c r="D1293" i="21"/>
  <c r="D1292" i="21"/>
  <c r="D1291" i="21"/>
  <c r="D1290" i="21"/>
  <c r="D1289" i="21"/>
  <c r="D1288" i="21"/>
  <c r="D1287" i="21"/>
  <c r="D1286" i="21"/>
  <c r="D1285" i="21"/>
  <c r="D1284" i="21"/>
  <c r="D1283" i="21"/>
  <c r="D1282" i="21"/>
  <c r="D1281" i="21"/>
  <c r="D1280" i="21"/>
  <c r="D1279" i="21"/>
  <c r="D1278" i="21"/>
  <c r="D1277" i="21"/>
  <c r="D1276" i="21"/>
  <c r="D1275" i="21"/>
  <c r="D1274" i="21"/>
  <c r="D1273" i="21"/>
  <c r="D1272" i="21"/>
  <c r="D1271" i="21"/>
  <c r="D1270" i="21"/>
  <c r="D1269" i="21"/>
  <c r="D1268" i="21"/>
  <c r="D1267" i="21"/>
  <c r="D1266" i="21"/>
  <c r="D1265" i="21"/>
  <c r="D1264" i="21"/>
  <c r="D1263" i="21"/>
  <c r="D1262" i="21"/>
  <c r="D1261" i="21"/>
  <c r="D1260" i="21"/>
  <c r="D1259" i="21"/>
  <c r="D1258" i="21"/>
  <c r="D1257" i="21"/>
  <c r="D1256" i="21"/>
  <c r="D1255" i="21"/>
  <c r="D1254" i="21"/>
  <c r="D1253" i="21"/>
  <c r="D1252" i="21"/>
  <c r="D1251" i="21"/>
  <c r="D1250" i="21"/>
  <c r="D1249" i="21"/>
  <c r="D1248" i="21"/>
  <c r="D1247" i="21"/>
  <c r="D1246" i="21"/>
  <c r="D1245" i="21"/>
  <c r="D1244" i="21"/>
  <c r="D1243" i="21"/>
  <c r="D1242" i="21"/>
  <c r="D1241" i="21"/>
  <c r="D1240" i="21"/>
  <c r="D1239" i="21"/>
  <c r="D1238" i="21"/>
  <c r="D1237" i="21"/>
  <c r="D1236" i="21"/>
  <c r="D1235" i="21"/>
  <c r="D1234" i="21"/>
  <c r="D1233" i="21"/>
  <c r="D1232" i="21"/>
  <c r="D1231" i="21"/>
  <c r="D1230" i="21"/>
  <c r="D1229" i="21"/>
  <c r="D1228" i="21"/>
  <c r="D1227" i="21"/>
  <c r="D1226" i="21"/>
  <c r="D1225" i="21"/>
  <c r="D1224" i="21"/>
  <c r="D1223" i="21"/>
  <c r="D1222" i="21"/>
  <c r="D1221" i="21"/>
  <c r="D1220" i="21"/>
  <c r="D1219" i="21"/>
  <c r="D1218" i="21"/>
  <c r="D1217" i="21"/>
  <c r="D1216" i="21"/>
  <c r="D1215" i="21"/>
  <c r="D1214" i="21"/>
  <c r="D1213" i="21"/>
  <c r="D1212" i="21"/>
  <c r="D1211" i="21"/>
  <c r="D1210" i="21"/>
  <c r="D1209" i="21"/>
  <c r="D1208" i="21"/>
  <c r="D1207" i="21"/>
  <c r="D1206" i="21"/>
  <c r="D1205" i="21"/>
  <c r="D1204" i="21"/>
  <c r="D1203" i="21"/>
  <c r="D1202" i="21"/>
  <c r="D1201" i="21"/>
  <c r="D1200" i="21"/>
  <c r="D1199" i="21"/>
  <c r="D1198" i="21"/>
  <c r="D1197" i="21"/>
  <c r="D1196" i="21"/>
  <c r="D1195" i="21"/>
  <c r="D1194" i="21"/>
  <c r="D1193" i="21"/>
  <c r="D1192" i="21"/>
  <c r="D1191" i="21"/>
  <c r="D1190" i="21"/>
  <c r="D1189" i="21"/>
  <c r="D1188" i="21"/>
  <c r="D1187" i="21"/>
  <c r="D1186" i="21"/>
  <c r="D1185" i="21"/>
  <c r="D1184" i="21"/>
  <c r="D1183" i="21"/>
  <c r="D1182" i="21"/>
  <c r="D1181" i="21"/>
  <c r="D1180" i="21"/>
  <c r="D1179" i="21"/>
  <c r="D1178" i="21"/>
  <c r="D1177" i="21"/>
  <c r="D1176" i="21"/>
  <c r="D1175" i="21"/>
  <c r="D1174" i="21"/>
  <c r="D1173" i="21"/>
  <c r="D1172" i="21"/>
  <c r="D1171" i="21"/>
  <c r="D1170" i="21"/>
  <c r="D1169" i="21"/>
  <c r="D1168" i="21"/>
  <c r="D1167" i="21"/>
  <c r="D1166" i="21"/>
  <c r="D1165" i="21"/>
  <c r="D1164" i="21"/>
  <c r="D1163" i="21"/>
  <c r="D1162" i="21"/>
  <c r="D1161" i="21"/>
  <c r="D1160" i="21"/>
  <c r="D1159" i="21"/>
  <c r="D1158" i="21"/>
  <c r="D1157" i="21"/>
  <c r="D1156" i="21"/>
  <c r="D1155" i="21"/>
  <c r="D1154" i="21"/>
  <c r="D1153" i="21"/>
  <c r="D1152" i="21"/>
  <c r="D1151" i="21"/>
  <c r="D1150" i="21"/>
  <c r="D1149" i="21"/>
  <c r="D1148" i="21"/>
  <c r="D1147" i="21"/>
  <c r="D1146" i="21"/>
  <c r="D1145" i="21"/>
  <c r="D1144" i="21"/>
  <c r="D1143" i="21"/>
  <c r="D1142" i="21"/>
  <c r="D1141" i="21"/>
  <c r="D1140" i="21"/>
  <c r="D1139" i="21"/>
  <c r="D1138" i="21"/>
  <c r="D1137" i="21"/>
  <c r="D1136" i="21"/>
  <c r="D1135" i="21"/>
  <c r="D1134" i="21"/>
  <c r="D1133" i="21"/>
  <c r="D1132" i="21"/>
  <c r="D1131" i="21"/>
  <c r="D1130" i="21"/>
  <c r="D1129" i="21"/>
  <c r="D1128" i="21"/>
  <c r="D1127" i="21"/>
  <c r="D1126" i="21"/>
  <c r="D1125" i="21"/>
  <c r="D1124" i="21"/>
  <c r="D1123" i="21"/>
  <c r="D1122" i="21"/>
  <c r="D1121" i="21"/>
  <c r="D1120" i="21"/>
  <c r="D1119" i="21"/>
  <c r="D1118" i="21"/>
  <c r="D1117" i="21"/>
  <c r="D1116" i="21"/>
  <c r="D1115" i="21"/>
  <c r="D1114" i="21"/>
  <c r="D1113" i="21"/>
  <c r="D1112" i="21"/>
  <c r="D1111" i="21"/>
  <c r="D1110" i="21"/>
  <c r="D1109" i="21"/>
  <c r="D1108" i="21"/>
  <c r="D1107" i="21"/>
  <c r="D1106" i="21"/>
  <c r="D1105" i="21"/>
  <c r="D1104" i="21"/>
  <c r="D1103" i="21"/>
  <c r="D1102" i="21"/>
  <c r="D1101" i="21"/>
  <c r="D1100" i="21"/>
  <c r="D1099" i="21"/>
  <c r="D1098" i="21"/>
  <c r="D1097" i="21"/>
  <c r="D1096" i="21"/>
  <c r="D1095" i="21"/>
  <c r="D1094" i="21"/>
  <c r="D1093" i="21"/>
  <c r="D1092" i="21"/>
  <c r="D1091" i="21"/>
  <c r="D1090" i="21"/>
  <c r="D1089" i="21"/>
  <c r="D1088" i="21"/>
  <c r="D1087" i="21"/>
  <c r="D1086" i="21"/>
  <c r="D1085" i="21"/>
  <c r="D1084" i="21"/>
  <c r="D1083" i="21"/>
  <c r="D1082" i="21"/>
  <c r="D1081" i="21"/>
  <c r="D1080" i="21"/>
  <c r="D1079" i="21"/>
  <c r="D1078" i="21"/>
  <c r="D1077" i="21"/>
  <c r="D1076" i="21"/>
  <c r="D1075" i="21"/>
  <c r="D1074" i="21"/>
  <c r="D1073" i="21"/>
  <c r="D1072" i="21"/>
  <c r="D1071" i="21"/>
  <c r="D1070" i="21"/>
  <c r="D1069" i="21"/>
  <c r="D1068" i="21"/>
  <c r="D1067" i="21"/>
  <c r="D1066" i="21"/>
  <c r="D1065" i="21"/>
  <c r="D1064" i="21"/>
  <c r="D1063" i="21"/>
  <c r="D1062" i="21"/>
  <c r="D1061" i="21"/>
  <c r="D1060" i="21"/>
  <c r="D1059" i="21"/>
  <c r="D1058" i="21"/>
  <c r="D1057" i="21"/>
  <c r="D1056" i="21"/>
  <c r="D1055" i="21"/>
  <c r="D1054" i="21"/>
  <c r="D1053" i="21"/>
  <c r="D1052" i="21"/>
  <c r="D1051" i="21"/>
  <c r="D1050" i="21"/>
  <c r="D1049" i="21"/>
  <c r="D1048" i="21"/>
  <c r="D1047" i="21"/>
  <c r="D1046" i="21"/>
  <c r="D1045" i="21"/>
  <c r="D1044" i="21"/>
  <c r="D1043" i="21"/>
  <c r="D1042" i="21"/>
  <c r="D1041" i="21"/>
  <c r="D1040" i="21"/>
  <c r="D1039" i="21"/>
  <c r="D1038" i="21"/>
  <c r="D1037" i="21"/>
  <c r="D1036" i="21"/>
  <c r="D1035" i="21"/>
  <c r="D1034" i="21"/>
  <c r="D1033" i="21"/>
  <c r="D1032" i="21"/>
  <c r="D1031" i="21"/>
  <c r="D1030" i="21"/>
  <c r="D1029" i="21"/>
  <c r="D1028" i="21"/>
  <c r="D1027" i="21"/>
  <c r="D1026" i="21"/>
  <c r="D1025" i="21"/>
  <c r="D1024" i="21"/>
  <c r="D1023" i="21"/>
  <c r="D1022" i="21"/>
  <c r="D1021" i="21"/>
  <c r="D1020" i="21"/>
  <c r="D1019" i="21"/>
  <c r="D1018" i="21"/>
  <c r="D1017" i="21"/>
  <c r="D1016" i="21"/>
  <c r="D1015" i="21"/>
  <c r="D1014" i="21"/>
  <c r="D1013" i="21"/>
  <c r="D1012" i="21"/>
  <c r="D1011" i="21"/>
  <c r="D1010" i="21"/>
  <c r="D1009" i="21"/>
  <c r="D1008" i="21"/>
  <c r="D1007" i="21"/>
  <c r="D1006" i="21"/>
  <c r="D1005" i="21"/>
  <c r="D1004" i="21"/>
  <c r="D1003" i="21"/>
  <c r="D1002" i="21"/>
  <c r="D1001" i="21"/>
  <c r="D1000" i="21"/>
  <c r="D999" i="21"/>
  <c r="D998" i="21"/>
  <c r="D997" i="21"/>
  <c r="D996" i="21"/>
  <c r="D995" i="21"/>
  <c r="D994" i="21"/>
  <c r="D993" i="21"/>
  <c r="D992" i="21"/>
  <c r="D991" i="21"/>
  <c r="D990" i="21"/>
  <c r="D989" i="21"/>
  <c r="D988" i="21"/>
  <c r="D987" i="21"/>
  <c r="D986" i="21"/>
  <c r="D985" i="21"/>
  <c r="D984" i="21"/>
  <c r="D983" i="21"/>
  <c r="D982" i="21"/>
  <c r="D981" i="21"/>
  <c r="D980" i="21"/>
  <c r="D979" i="21"/>
  <c r="D978" i="21"/>
  <c r="D977" i="21"/>
  <c r="D976" i="21"/>
  <c r="D975" i="21"/>
  <c r="D974" i="21"/>
  <c r="D973" i="21"/>
  <c r="D972" i="21"/>
  <c r="D971" i="21"/>
  <c r="D970" i="21"/>
  <c r="D969" i="21"/>
  <c r="D968" i="21"/>
  <c r="D967" i="21"/>
  <c r="D966" i="21"/>
  <c r="D965" i="21"/>
  <c r="D964" i="21"/>
  <c r="D963" i="21"/>
  <c r="D962" i="21"/>
  <c r="D961" i="21"/>
  <c r="D960" i="21"/>
  <c r="D959" i="21"/>
  <c r="D958" i="21"/>
  <c r="D957" i="21"/>
  <c r="D956" i="21"/>
  <c r="D955" i="21"/>
  <c r="D954" i="21"/>
  <c r="D953" i="21"/>
  <c r="D952" i="21"/>
  <c r="D951" i="21"/>
  <c r="D950" i="21"/>
  <c r="D949" i="21"/>
  <c r="D948" i="21"/>
  <c r="D947" i="21"/>
  <c r="D946" i="21"/>
  <c r="D945" i="21"/>
  <c r="D944" i="21"/>
  <c r="D943" i="21"/>
  <c r="D942" i="21"/>
  <c r="D941" i="21"/>
  <c r="D940" i="21"/>
  <c r="D939" i="21"/>
  <c r="D938" i="21"/>
  <c r="D937" i="21"/>
  <c r="D936" i="21"/>
  <c r="D935" i="21"/>
  <c r="D934" i="21"/>
  <c r="D933" i="21"/>
  <c r="D932" i="21"/>
  <c r="D931" i="21"/>
  <c r="D930" i="21"/>
  <c r="D929" i="21"/>
  <c r="D928" i="21"/>
  <c r="D927" i="21"/>
  <c r="D926" i="21"/>
  <c r="D925" i="21"/>
  <c r="D924" i="21"/>
  <c r="D923" i="21"/>
  <c r="D922" i="21"/>
  <c r="D921" i="21"/>
  <c r="D920" i="21"/>
  <c r="D919" i="21"/>
  <c r="D918" i="21"/>
  <c r="D917" i="21"/>
  <c r="D916" i="21"/>
  <c r="D915" i="21"/>
  <c r="D914" i="21"/>
  <c r="D913" i="21"/>
  <c r="D912" i="21"/>
  <c r="D911" i="21"/>
  <c r="D910" i="21"/>
  <c r="D909" i="21"/>
  <c r="D908" i="21"/>
  <c r="D907" i="21"/>
  <c r="D906" i="21"/>
  <c r="D905" i="21"/>
  <c r="D904" i="21"/>
  <c r="D903" i="21"/>
  <c r="D902" i="21"/>
  <c r="D901" i="21"/>
  <c r="D900" i="21"/>
  <c r="D899" i="21"/>
  <c r="D898" i="21"/>
  <c r="D897" i="21"/>
  <c r="D896" i="21"/>
  <c r="D895" i="21"/>
  <c r="D894" i="21"/>
  <c r="D893" i="21"/>
  <c r="D892" i="21"/>
  <c r="D891" i="21"/>
  <c r="D890" i="21"/>
  <c r="D889" i="21"/>
  <c r="D888" i="21"/>
  <c r="D887" i="21"/>
  <c r="D886" i="21"/>
  <c r="D885" i="21"/>
  <c r="D884" i="21"/>
  <c r="D883" i="21"/>
  <c r="D882" i="21"/>
  <c r="D881" i="21"/>
  <c r="D880" i="21"/>
  <c r="D879" i="21"/>
  <c r="D878" i="21"/>
  <c r="D877" i="21"/>
  <c r="D876" i="21"/>
  <c r="D875" i="21"/>
  <c r="D874" i="21"/>
  <c r="D873" i="21"/>
  <c r="D872" i="21"/>
  <c r="D871" i="21"/>
  <c r="D870" i="21"/>
  <c r="D869" i="21"/>
  <c r="D868" i="21"/>
  <c r="D867" i="21"/>
  <c r="D866" i="21"/>
  <c r="D865" i="21"/>
  <c r="D864" i="21"/>
  <c r="D863" i="21"/>
  <c r="D862" i="21"/>
  <c r="D861" i="21"/>
  <c r="D860" i="21"/>
  <c r="D859" i="21"/>
  <c r="D858" i="21"/>
  <c r="D857" i="21"/>
  <c r="D856" i="21"/>
  <c r="D855" i="21"/>
  <c r="D854" i="21"/>
  <c r="D853" i="21"/>
  <c r="D852" i="21"/>
  <c r="D851" i="21"/>
  <c r="D850" i="21"/>
  <c r="D849" i="21"/>
  <c r="D848" i="21"/>
  <c r="D847" i="21"/>
  <c r="D846" i="21"/>
  <c r="D845" i="21"/>
  <c r="D844" i="21"/>
  <c r="D843" i="21"/>
  <c r="D842" i="21"/>
  <c r="D841" i="21"/>
  <c r="D840" i="21"/>
  <c r="D839" i="21"/>
  <c r="D838" i="21"/>
  <c r="D837" i="21"/>
  <c r="D836" i="21"/>
  <c r="D835" i="21"/>
  <c r="D834" i="21"/>
  <c r="D833" i="21"/>
  <c r="D832" i="21"/>
  <c r="D831" i="21"/>
  <c r="D830" i="21"/>
  <c r="D829" i="21"/>
  <c r="D828" i="21"/>
  <c r="D827" i="21"/>
  <c r="D826" i="21"/>
  <c r="D825" i="21"/>
  <c r="D824" i="21"/>
  <c r="D823" i="21"/>
  <c r="D822" i="21"/>
  <c r="D821" i="21"/>
  <c r="D820" i="21"/>
  <c r="D819" i="21"/>
  <c r="D818" i="21"/>
  <c r="D817" i="21"/>
  <c r="D816" i="21"/>
  <c r="D815" i="21"/>
  <c r="D814" i="21"/>
  <c r="D813" i="21"/>
  <c r="D812" i="21"/>
  <c r="D811" i="21"/>
  <c r="D810" i="21"/>
  <c r="D809" i="21"/>
  <c r="D808" i="21"/>
  <c r="D807" i="21"/>
  <c r="D806" i="21"/>
  <c r="D805" i="21"/>
  <c r="D804" i="21"/>
  <c r="D803" i="21"/>
  <c r="D802" i="21"/>
  <c r="D801" i="21"/>
  <c r="D800" i="21"/>
  <c r="D799" i="21"/>
  <c r="D798" i="21"/>
  <c r="D797" i="21"/>
  <c r="D796" i="21"/>
  <c r="D795" i="21"/>
  <c r="D794" i="21"/>
  <c r="D793" i="21"/>
  <c r="D792" i="21"/>
  <c r="D791" i="21"/>
  <c r="D790" i="21"/>
  <c r="D789" i="21"/>
  <c r="D788" i="21"/>
  <c r="D787" i="21"/>
  <c r="D786" i="21"/>
  <c r="D785" i="21"/>
  <c r="D784" i="21"/>
  <c r="D783" i="21"/>
  <c r="D782" i="21"/>
  <c r="D781" i="21"/>
  <c r="D780" i="21"/>
  <c r="D779" i="21"/>
  <c r="D778" i="21"/>
  <c r="D777" i="21"/>
  <c r="D776" i="21"/>
  <c r="D775" i="21"/>
  <c r="D774" i="21"/>
  <c r="D773" i="21"/>
  <c r="D772" i="21"/>
  <c r="D771" i="21"/>
  <c r="D770" i="21"/>
  <c r="D769" i="21"/>
  <c r="D768" i="21"/>
  <c r="D767" i="21"/>
  <c r="D766" i="21"/>
  <c r="D765" i="21"/>
  <c r="D764" i="21"/>
  <c r="D763" i="21"/>
  <c r="D762" i="21"/>
  <c r="D761" i="21"/>
  <c r="D760" i="21"/>
  <c r="D759" i="21"/>
  <c r="D758" i="21"/>
  <c r="D757" i="21"/>
  <c r="D756" i="21"/>
  <c r="D755" i="21"/>
  <c r="D754" i="21"/>
  <c r="D753" i="21"/>
  <c r="D752" i="21"/>
  <c r="D751" i="21"/>
  <c r="D750" i="21"/>
  <c r="D749" i="21"/>
  <c r="D748" i="21"/>
  <c r="D747" i="21"/>
  <c r="D746" i="21"/>
  <c r="D745" i="21"/>
  <c r="D744" i="21"/>
  <c r="D743" i="21"/>
  <c r="D742" i="21"/>
  <c r="D741" i="21"/>
  <c r="D740" i="21"/>
  <c r="D739" i="21"/>
  <c r="D738" i="21"/>
  <c r="D737" i="21"/>
  <c r="D736" i="21"/>
  <c r="D735" i="21"/>
  <c r="D734" i="21"/>
  <c r="D733" i="21"/>
  <c r="D732" i="21"/>
  <c r="D731" i="21"/>
  <c r="D730" i="21"/>
  <c r="D729" i="21"/>
  <c r="D728" i="21"/>
  <c r="D727" i="21"/>
  <c r="D726" i="21"/>
  <c r="D725" i="21"/>
  <c r="D724" i="21"/>
  <c r="D723" i="21"/>
  <c r="D722" i="21"/>
  <c r="D721" i="21"/>
  <c r="D720" i="21"/>
  <c r="D719" i="21"/>
  <c r="D718" i="21"/>
  <c r="D717" i="21"/>
  <c r="D716" i="21"/>
  <c r="D715" i="21"/>
  <c r="D714" i="21"/>
  <c r="D713" i="21"/>
  <c r="D712" i="21"/>
  <c r="D711" i="21"/>
  <c r="D710" i="21"/>
  <c r="D709" i="21"/>
  <c r="D708" i="21"/>
  <c r="D707" i="21"/>
  <c r="D706" i="21"/>
  <c r="D705" i="21"/>
  <c r="D704" i="21"/>
  <c r="D703" i="21"/>
  <c r="D702" i="21"/>
  <c r="D701" i="21"/>
  <c r="D700" i="21"/>
  <c r="D699" i="21"/>
  <c r="D698" i="21"/>
  <c r="D697" i="21"/>
  <c r="D696" i="21"/>
  <c r="D695" i="21"/>
  <c r="D694" i="21"/>
  <c r="D693" i="21"/>
  <c r="D692" i="21"/>
  <c r="D691" i="21"/>
  <c r="D690" i="21"/>
  <c r="D689" i="21"/>
  <c r="D688" i="21"/>
  <c r="D687" i="21"/>
  <c r="D686" i="21"/>
  <c r="D685" i="21"/>
  <c r="D684" i="21"/>
  <c r="D683" i="21"/>
  <c r="D682" i="21"/>
  <c r="D681" i="21"/>
  <c r="D680" i="21"/>
  <c r="D679" i="21"/>
  <c r="D678" i="21"/>
  <c r="D677" i="21"/>
  <c r="D676" i="21"/>
  <c r="D675" i="21"/>
  <c r="D674" i="21"/>
  <c r="D673" i="21"/>
  <c r="D672" i="21"/>
  <c r="D671" i="21"/>
  <c r="D670" i="21"/>
  <c r="D669" i="21"/>
  <c r="D668" i="21"/>
  <c r="D667" i="21"/>
  <c r="D666" i="21"/>
  <c r="D665" i="21"/>
  <c r="D664" i="21"/>
  <c r="D663" i="21"/>
  <c r="D662" i="21"/>
  <c r="D661" i="21"/>
  <c r="D660" i="21"/>
  <c r="D659" i="21"/>
  <c r="D658" i="21"/>
  <c r="D657" i="21"/>
  <c r="D656" i="21"/>
  <c r="D655" i="21"/>
  <c r="D654" i="21"/>
  <c r="D653" i="21"/>
  <c r="D652" i="21"/>
  <c r="D651" i="21"/>
  <c r="D650" i="21"/>
  <c r="D649" i="21"/>
  <c r="D648" i="21"/>
  <c r="D647" i="21"/>
  <c r="D646" i="21"/>
  <c r="D645" i="21"/>
  <c r="D644" i="21"/>
  <c r="D643" i="21"/>
  <c r="D642" i="21"/>
  <c r="D641" i="21"/>
  <c r="D640" i="21"/>
  <c r="D639" i="21"/>
  <c r="D638" i="21"/>
  <c r="D637" i="21"/>
  <c r="D636" i="21"/>
  <c r="D635" i="21"/>
  <c r="D634" i="21"/>
  <c r="D633" i="21"/>
  <c r="D632" i="21"/>
  <c r="D631" i="21"/>
  <c r="D630" i="21"/>
  <c r="D629" i="21"/>
  <c r="D628" i="21"/>
  <c r="D627" i="21"/>
  <c r="D626" i="21"/>
  <c r="D625" i="21"/>
  <c r="D624" i="21"/>
  <c r="D623" i="21"/>
  <c r="D622" i="21"/>
  <c r="D621" i="21"/>
  <c r="D620" i="21"/>
  <c r="D619" i="21"/>
  <c r="D618" i="21"/>
  <c r="D617" i="21"/>
  <c r="D616" i="21"/>
  <c r="D615" i="21"/>
  <c r="D614" i="21"/>
  <c r="D613" i="21"/>
  <c r="D612" i="21"/>
  <c r="D611" i="21"/>
  <c r="D610" i="21"/>
  <c r="D609" i="21"/>
  <c r="D608" i="21"/>
  <c r="D607" i="21"/>
  <c r="D606" i="21"/>
  <c r="D605" i="21"/>
  <c r="D604" i="21"/>
  <c r="D603" i="21"/>
  <c r="D602" i="21"/>
  <c r="D601" i="21"/>
  <c r="D600" i="21"/>
  <c r="D599" i="21"/>
  <c r="D598" i="21"/>
  <c r="D597" i="21"/>
  <c r="D596" i="21"/>
  <c r="D595" i="21"/>
  <c r="D594" i="21"/>
  <c r="D593" i="21"/>
  <c r="D592" i="21"/>
  <c r="D591" i="21"/>
  <c r="D590" i="21"/>
  <c r="D589" i="21"/>
  <c r="D588" i="21"/>
  <c r="D587" i="21"/>
  <c r="D586" i="21"/>
  <c r="D585" i="21"/>
  <c r="D584" i="21"/>
  <c r="D583" i="21"/>
  <c r="D582" i="21"/>
  <c r="D581" i="21"/>
  <c r="D580" i="21"/>
  <c r="D579" i="21"/>
  <c r="D578" i="21"/>
  <c r="D577" i="21"/>
  <c r="D576" i="21"/>
  <c r="D575" i="21"/>
  <c r="D574" i="21"/>
  <c r="D573" i="21"/>
  <c r="D572" i="21"/>
  <c r="D571" i="21"/>
  <c r="D570" i="21"/>
  <c r="D569" i="21"/>
  <c r="D568" i="21"/>
  <c r="D567" i="21"/>
  <c r="D566" i="21"/>
  <c r="D565" i="21"/>
  <c r="D564" i="21"/>
  <c r="D563" i="21"/>
  <c r="D562" i="21"/>
  <c r="D561" i="21"/>
  <c r="D560" i="21"/>
  <c r="D559" i="21"/>
  <c r="D558" i="21"/>
  <c r="D557" i="21"/>
  <c r="D556" i="21"/>
  <c r="D555" i="21"/>
  <c r="D554" i="21"/>
  <c r="D553" i="21"/>
  <c r="D552" i="21"/>
  <c r="D551" i="21"/>
  <c r="D550" i="21"/>
  <c r="D549" i="21"/>
  <c r="D548" i="21"/>
  <c r="D547" i="21"/>
  <c r="D546" i="21"/>
  <c r="D545" i="21"/>
  <c r="D544" i="21"/>
  <c r="D543" i="21"/>
  <c r="D542" i="21"/>
  <c r="D541" i="21"/>
  <c r="D540" i="21"/>
  <c r="D539" i="21"/>
  <c r="D538" i="21"/>
  <c r="D537" i="21"/>
  <c r="D536" i="21"/>
  <c r="D535" i="21"/>
  <c r="D534" i="21"/>
  <c r="D533" i="21"/>
  <c r="D532" i="21"/>
  <c r="D531" i="21"/>
  <c r="D530" i="21"/>
  <c r="D529" i="21"/>
  <c r="D528" i="21"/>
  <c r="D527" i="21"/>
  <c r="D526" i="21"/>
  <c r="D525" i="21"/>
  <c r="D524" i="21"/>
  <c r="D523" i="21"/>
  <c r="D522" i="21"/>
  <c r="D521" i="21"/>
  <c r="D520" i="21"/>
  <c r="D519" i="21"/>
  <c r="D518" i="21"/>
  <c r="D517" i="21"/>
  <c r="D516" i="21"/>
  <c r="D515" i="21"/>
  <c r="D514" i="21"/>
  <c r="D513" i="21"/>
  <c r="D512" i="21"/>
  <c r="D511" i="21"/>
  <c r="D510" i="21"/>
  <c r="D509" i="21"/>
  <c r="D508" i="21"/>
  <c r="D507" i="21"/>
  <c r="D506" i="21"/>
  <c r="D505" i="21"/>
  <c r="D504" i="21"/>
  <c r="D503" i="21"/>
  <c r="D502" i="21"/>
  <c r="D501" i="21"/>
  <c r="D500" i="21"/>
  <c r="D499" i="21"/>
  <c r="D498" i="21"/>
  <c r="D497" i="21"/>
  <c r="D496" i="21"/>
  <c r="D495" i="21"/>
  <c r="D494" i="21"/>
  <c r="D493" i="21"/>
  <c r="D492" i="21"/>
  <c r="D491" i="21"/>
  <c r="D490" i="21"/>
  <c r="D489" i="21"/>
  <c r="D488" i="21"/>
  <c r="D487" i="21"/>
  <c r="D486" i="21"/>
  <c r="D485" i="21"/>
  <c r="D484" i="21"/>
  <c r="D483" i="21"/>
  <c r="D482" i="21"/>
  <c r="D481" i="21"/>
  <c r="D480" i="21"/>
  <c r="D479" i="21"/>
  <c r="D478" i="21"/>
  <c r="D477" i="21"/>
  <c r="D476" i="21"/>
  <c r="D475" i="21"/>
  <c r="D474" i="21"/>
  <c r="D473" i="21"/>
  <c r="D472" i="21"/>
  <c r="D471" i="21"/>
  <c r="D470" i="21"/>
  <c r="D469" i="21"/>
  <c r="D468" i="21"/>
  <c r="D467" i="21"/>
  <c r="D466" i="21"/>
  <c r="D465" i="21"/>
  <c r="D464" i="21"/>
  <c r="D463" i="21"/>
  <c r="D462" i="21"/>
  <c r="D461" i="21"/>
  <c r="D460" i="21"/>
  <c r="D459" i="21"/>
  <c r="D458" i="21"/>
  <c r="D457" i="21"/>
  <c r="D456" i="21"/>
  <c r="D455" i="21"/>
  <c r="D454" i="21"/>
  <c r="D453" i="21"/>
  <c r="D452" i="21"/>
  <c r="D451" i="21"/>
  <c r="D450" i="21"/>
  <c r="D449" i="21"/>
  <c r="D448" i="21"/>
  <c r="D447" i="21"/>
  <c r="D446" i="21"/>
  <c r="D445" i="21"/>
  <c r="D444" i="21"/>
  <c r="D443" i="21"/>
  <c r="D442" i="21"/>
  <c r="D441" i="21"/>
  <c r="D440" i="21"/>
  <c r="D439" i="21"/>
  <c r="D438" i="21"/>
  <c r="D437" i="21"/>
  <c r="D436" i="21"/>
  <c r="D435" i="21"/>
  <c r="D434" i="21"/>
  <c r="D433" i="21"/>
  <c r="D432" i="21"/>
  <c r="D431" i="21"/>
  <c r="D430" i="21"/>
  <c r="D429" i="21"/>
  <c r="D428" i="21"/>
  <c r="D427" i="21"/>
  <c r="D426" i="21"/>
  <c r="D425" i="21"/>
  <c r="D424" i="21"/>
  <c r="D423" i="21"/>
  <c r="D422" i="21"/>
  <c r="D421" i="21"/>
  <c r="D420" i="21"/>
  <c r="D419" i="21"/>
  <c r="D418" i="21"/>
  <c r="D417" i="21"/>
  <c r="D416" i="21"/>
  <c r="D415" i="21"/>
  <c r="D414" i="21"/>
  <c r="D413" i="21"/>
  <c r="D412" i="21"/>
  <c r="D411" i="21"/>
  <c r="D410" i="21"/>
  <c r="D409" i="21"/>
  <c r="D408" i="21"/>
  <c r="D407" i="21"/>
  <c r="D406" i="21"/>
  <c r="D405" i="21"/>
  <c r="D404" i="21"/>
  <c r="D403" i="21"/>
  <c r="D402" i="21"/>
  <c r="D401" i="21"/>
  <c r="D400" i="21"/>
  <c r="D399" i="21"/>
  <c r="D398" i="21"/>
  <c r="D397" i="21"/>
  <c r="D396" i="21"/>
  <c r="D395" i="21"/>
  <c r="D394" i="21"/>
  <c r="D393" i="21"/>
  <c r="D392" i="21"/>
  <c r="D391" i="21"/>
  <c r="D390" i="21"/>
  <c r="D389" i="21"/>
  <c r="D388" i="21"/>
  <c r="D387" i="21"/>
  <c r="D386" i="21"/>
  <c r="D385" i="21"/>
  <c r="D384" i="21"/>
  <c r="D383" i="21"/>
  <c r="D382" i="21"/>
  <c r="D381" i="21"/>
  <c r="D380" i="21"/>
  <c r="D379" i="21"/>
  <c r="D378" i="21"/>
  <c r="D377" i="21"/>
  <c r="D376" i="21"/>
  <c r="D375" i="21"/>
  <c r="D374" i="21"/>
  <c r="D373" i="21"/>
  <c r="D372" i="21"/>
  <c r="D371" i="21"/>
  <c r="D370" i="21"/>
  <c r="D369" i="21"/>
  <c r="D368" i="21"/>
  <c r="D367" i="21"/>
  <c r="D366" i="21"/>
  <c r="D365" i="21"/>
  <c r="D364" i="21"/>
  <c r="D363" i="21"/>
  <c r="D362" i="21"/>
  <c r="D361" i="21"/>
  <c r="D360" i="21"/>
  <c r="D359" i="21"/>
  <c r="D358" i="21"/>
  <c r="D357" i="21"/>
  <c r="D356" i="21"/>
  <c r="D355" i="21"/>
  <c r="D354" i="21"/>
  <c r="D353" i="21"/>
  <c r="D352" i="21"/>
  <c r="D351" i="21"/>
  <c r="D350" i="21"/>
  <c r="D349" i="21"/>
  <c r="D348" i="21"/>
  <c r="D347" i="21"/>
  <c r="D346" i="21"/>
  <c r="D345" i="21"/>
  <c r="D344" i="21"/>
  <c r="D343" i="21"/>
  <c r="D342" i="21"/>
  <c r="D341" i="21"/>
  <c r="D340" i="21"/>
  <c r="D339" i="21"/>
  <c r="D338" i="21"/>
  <c r="D337" i="21"/>
  <c r="D336" i="21"/>
  <c r="D335" i="21"/>
  <c r="D334" i="21"/>
  <c r="D333" i="21"/>
  <c r="D332" i="21"/>
  <c r="D331" i="21"/>
  <c r="D330" i="21"/>
  <c r="D329" i="21"/>
  <c r="D328" i="21"/>
  <c r="D327" i="21"/>
  <c r="D326" i="21"/>
  <c r="D325" i="21"/>
  <c r="D324" i="21"/>
  <c r="D323" i="21"/>
  <c r="D322" i="21"/>
  <c r="D321" i="21"/>
  <c r="D320" i="21"/>
  <c r="D319" i="21"/>
  <c r="D318" i="21"/>
  <c r="D317" i="21"/>
  <c r="D316" i="21"/>
  <c r="D315" i="21"/>
  <c r="D314" i="21"/>
  <c r="D313" i="21"/>
  <c r="D312" i="21"/>
  <c r="D311" i="21"/>
  <c r="D310" i="21"/>
  <c r="D309" i="21"/>
  <c r="D308" i="21"/>
  <c r="D307" i="21"/>
  <c r="D306" i="21"/>
  <c r="D305" i="21"/>
  <c r="D304" i="21"/>
  <c r="D303" i="21"/>
  <c r="D302" i="21"/>
  <c r="D301" i="21"/>
  <c r="D300" i="21"/>
  <c r="D299" i="21"/>
  <c r="D298" i="21"/>
  <c r="D297" i="21"/>
  <c r="D296" i="21"/>
  <c r="D295" i="21"/>
  <c r="D294" i="21"/>
  <c r="D293" i="21"/>
  <c r="D292" i="21"/>
  <c r="D291" i="21"/>
  <c r="D290" i="21"/>
  <c r="D289" i="21"/>
  <c r="D288" i="21"/>
  <c r="D287" i="21"/>
  <c r="D286" i="21"/>
  <c r="D285" i="21"/>
  <c r="D284" i="21"/>
  <c r="D283" i="21"/>
  <c r="D282" i="21"/>
  <c r="D281" i="21"/>
  <c r="D280" i="21"/>
  <c r="D279" i="21"/>
  <c r="D278" i="21"/>
  <c r="D277" i="21"/>
  <c r="D276" i="21"/>
  <c r="D275" i="21"/>
  <c r="D274" i="21"/>
  <c r="D273" i="21"/>
  <c r="D272" i="21"/>
  <c r="D271" i="21"/>
  <c r="D270" i="21"/>
  <c r="D269" i="21"/>
  <c r="D268" i="21"/>
  <c r="D267" i="21"/>
  <c r="D266" i="21"/>
  <c r="D265" i="21"/>
  <c r="D264" i="21"/>
  <c r="D263" i="21"/>
  <c r="D262" i="21"/>
  <c r="D261" i="21"/>
  <c r="D260" i="21"/>
  <c r="D259" i="21"/>
  <c r="D258" i="21"/>
  <c r="D257" i="21"/>
  <c r="D256" i="21"/>
  <c r="D255" i="21"/>
  <c r="D254" i="21"/>
  <c r="D253" i="21"/>
  <c r="D252" i="21"/>
  <c r="D251" i="21"/>
  <c r="D250" i="21"/>
  <c r="D249" i="21"/>
  <c r="D248" i="21"/>
  <c r="D247" i="21"/>
  <c r="D246" i="21"/>
  <c r="D245" i="21"/>
  <c r="D244" i="21"/>
  <c r="D243" i="21"/>
  <c r="D242" i="21"/>
  <c r="D241" i="21"/>
  <c r="D240" i="21"/>
  <c r="D239" i="21"/>
  <c r="D238" i="21"/>
  <c r="D237" i="21"/>
  <c r="D236" i="21"/>
  <c r="D235" i="21"/>
  <c r="D234" i="21"/>
  <c r="D233" i="21"/>
  <c r="D232" i="21"/>
  <c r="D231" i="21"/>
  <c r="D230" i="21"/>
  <c r="D229" i="21"/>
  <c r="D228" i="21"/>
  <c r="D227" i="21"/>
  <c r="D226" i="21"/>
  <c r="D225" i="21"/>
  <c r="D224" i="21"/>
  <c r="D223" i="21"/>
  <c r="D222" i="21"/>
  <c r="D221" i="21"/>
  <c r="D220" i="21"/>
  <c r="D219" i="21"/>
  <c r="D218" i="21"/>
  <c r="D217" i="21"/>
  <c r="D216" i="21"/>
  <c r="D215" i="21"/>
  <c r="D214" i="21"/>
  <c r="D213" i="21"/>
  <c r="D212" i="21"/>
  <c r="D211" i="21"/>
  <c r="D210" i="21"/>
  <c r="D209" i="21"/>
  <c r="D208" i="21"/>
  <c r="D207" i="21"/>
  <c r="D206" i="21"/>
  <c r="D205" i="21"/>
  <c r="D204" i="21"/>
  <c r="D203" i="21"/>
  <c r="D202" i="21"/>
  <c r="D201" i="21"/>
  <c r="D200" i="21"/>
  <c r="D199" i="21"/>
  <c r="D198" i="21"/>
  <c r="D197" i="21"/>
  <c r="D196" i="21"/>
  <c r="D195" i="21"/>
  <c r="D194" i="21"/>
  <c r="D193" i="21"/>
  <c r="D192" i="21"/>
  <c r="D191" i="21"/>
  <c r="D190" i="21"/>
  <c r="D189" i="21"/>
  <c r="D188" i="21"/>
  <c r="D187" i="21"/>
  <c r="D186" i="21"/>
  <c r="D185" i="21"/>
  <c r="D184" i="21"/>
  <c r="D183" i="21"/>
  <c r="D182" i="21"/>
  <c r="D181" i="21"/>
  <c r="D180" i="21"/>
  <c r="D179" i="21"/>
  <c r="D178" i="21"/>
  <c r="D177" i="21"/>
  <c r="D176" i="21"/>
  <c r="D175" i="21"/>
  <c r="D174" i="21"/>
  <c r="D173" i="21"/>
  <c r="D172" i="21"/>
  <c r="D171" i="21"/>
  <c r="D170" i="21"/>
  <c r="D169" i="21"/>
  <c r="D168" i="21"/>
  <c r="D167" i="21"/>
  <c r="D166" i="21"/>
  <c r="D165" i="21"/>
  <c r="D164" i="21"/>
  <c r="D163" i="21"/>
  <c r="D162" i="21"/>
  <c r="D161" i="21"/>
  <c r="D160" i="21"/>
  <c r="D159" i="21"/>
  <c r="D158" i="21"/>
  <c r="D157" i="21"/>
  <c r="D156" i="21"/>
  <c r="D155" i="21"/>
  <c r="D154" i="21"/>
  <c r="D153" i="21"/>
  <c r="D152" i="21"/>
  <c r="D151" i="21"/>
  <c r="D150" i="21"/>
  <c r="D149" i="21"/>
  <c r="D148" i="21"/>
  <c r="D147" i="21"/>
  <c r="D146" i="21"/>
  <c r="D145" i="21"/>
  <c r="D144" i="21"/>
  <c r="D143" i="21"/>
  <c r="D142" i="21"/>
  <c r="D141" i="21"/>
  <c r="D140" i="21"/>
  <c r="D139" i="21"/>
  <c r="D138" i="21"/>
  <c r="D137" i="21"/>
  <c r="D136" i="21"/>
  <c r="D135" i="21"/>
  <c r="D134" i="21"/>
  <c r="D133" i="21"/>
  <c r="D132" i="21"/>
  <c r="D131" i="21"/>
  <c r="D130" i="21"/>
  <c r="D129" i="21"/>
  <c r="D128" i="21"/>
  <c r="D127" i="21"/>
  <c r="D126" i="21"/>
  <c r="D125" i="21"/>
  <c r="D124" i="21"/>
  <c r="D123" i="21"/>
  <c r="D122" i="21"/>
  <c r="D121" i="21"/>
  <c r="D120" i="21"/>
  <c r="D119" i="21"/>
  <c r="D118" i="21"/>
  <c r="D117" i="21"/>
  <c r="D116" i="21"/>
  <c r="D115" i="21"/>
  <c r="D114" i="21"/>
  <c r="D113" i="21"/>
  <c r="D112" i="21"/>
  <c r="D111" i="21"/>
  <c r="D110" i="21"/>
  <c r="D109" i="21"/>
  <c r="D108" i="21"/>
  <c r="D107" i="21"/>
  <c r="D106" i="21"/>
  <c r="D105" i="21"/>
  <c r="D104" i="21"/>
  <c r="D103" i="21"/>
  <c r="D102" i="21"/>
  <c r="D101" i="21"/>
  <c r="D100" i="21"/>
  <c r="D99" i="21"/>
  <c r="D98" i="21"/>
  <c r="D97" i="21"/>
  <c r="D96" i="21"/>
  <c r="D95" i="21"/>
  <c r="D94" i="21"/>
  <c r="D93" i="21"/>
  <c r="D92" i="21"/>
  <c r="D91" i="21"/>
  <c r="D90" i="21"/>
  <c r="D89" i="21"/>
  <c r="D88" i="21"/>
  <c r="D87" i="21"/>
  <c r="D86" i="21"/>
  <c r="D85" i="21"/>
  <c r="D84" i="21"/>
  <c r="D83" i="21"/>
  <c r="D82" i="21"/>
  <c r="D81" i="21"/>
  <c r="D80" i="21"/>
  <c r="D79" i="21"/>
  <c r="D78" i="21"/>
  <c r="D77" i="21"/>
  <c r="D76" i="21"/>
  <c r="D75" i="21"/>
  <c r="D74" i="21"/>
  <c r="D73" i="21"/>
  <c r="D72" i="21"/>
  <c r="D71" i="21"/>
  <c r="D70" i="21"/>
  <c r="D69" i="21"/>
  <c r="D68" i="21"/>
  <c r="D67" i="21"/>
  <c r="D66" i="21"/>
  <c r="D65" i="21"/>
  <c r="D64" i="21"/>
  <c r="D63" i="21"/>
  <c r="D62" i="21"/>
  <c r="D61" i="21"/>
  <c r="D60" i="21"/>
  <c r="D59" i="21"/>
  <c r="D58" i="21"/>
  <c r="D57" i="21"/>
  <c r="D56" i="21"/>
  <c r="D55" i="21"/>
  <c r="D54" i="21"/>
  <c r="D53" i="21"/>
  <c r="D52" i="21"/>
  <c r="D51" i="21"/>
  <c r="D50" i="21"/>
  <c r="D49" i="21"/>
  <c r="D48" i="21"/>
  <c r="D47" i="21"/>
  <c r="D46" i="21"/>
  <c r="D45" i="21"/>
  <c r="D44" i="21"/>
  <c r="D43" i="21"/>
  <c r="D42" i="21"/>
  <c r="D41" i="21"/>
  <c r="D40" i="21"/>
  <c r="D39" i="21"/>
  <c r="D38" i="21"/>
  <c r="D37" i="21"/>
  <c r="D36" i="21"/>
  <c r="D35" i="21"/>
  <c r="D34" i="21"/>
  <c r="D33" i="21"/>
  <c r="D32" i="21"/>
  <c r="D31" i="21"/>
  <c r="D30" i="21"/>
  <c r="D29" i="21"/>
  <c r="D28" i="21"/>
  <c r="D27" i="21"/>
  <c r="D26" i="21"/>
  <c r="D25" i="21"/>
  <c r="D24" i="21"/>
  <c r="D23" i="21"/>
  <c r="D22" i="21"/>
  <c r="D21" i="21"/>
  <c r="D20" i="21"/>
  <c r="D19" i="21"/>
  <c r="D18" i="21"/>
  <c r="D17" i="21"/>
  <c r="D16" i="21"/>
  <c r="D15" i="21"/>
  <c r="D14" i="21"/>
  <c r="D13" i="21"/>
  <c r="D12" i="21"/>
  <c r="D11" i="21"/>
  <c r="D10" i="21"/>
  <c r="D9" i="21"/>
  <c r="D8" i="21"/>
  <c r="D7" i="21"/>
  <c r="D6" i="21"/>
  <c r="D5" i="21"/>
  <c r="D4" i="21"/>
  <c r="D3" i="21"/>
  <c r="D2" i="21"/>
  <c r="S991" i="19"/>
  <c r="S990" i="19"/>
  <c r="S989" i="19"/>
  <c r="S988" i="19"/>
  <c r="S987" i="19"/>
  <c r="S986" i="19"/>
  <c r="S985" i="19"/>
  <c r="S984" i="19"/>
  <c r="S983" i="19"/>
  <c r="S982" i="19"/>
  <c r="S981" i="19"/>
  <c r="S980" i="19"/>
  <c r="S979" i="19"/>
  <c r="S978" i="19"/>
  <c r="S977" i="19"/>
  <c r="S976" i="19"/>
  <c r="S975" i="19"/>
  <c r="S974" i="19"/>
  <c r="S973" i="19"/>
  <c r="S972" i="19"/>
  <c r="S971" i="19"/>
  <c r="S970" i="19"/>
  <c r="S969" i="19"/>
  <c r="S968" i="19"/>
  <c r="S967" i="19"/>
  <c r="S966" i="19"/>
  <c r="S965" i="19"/>
  <c r="S964" i="19"/>
  <c r="S963" i="19"/>
  <c r="S962" i="19"/>
  <c r="S961" i="19"/>
  <c r="S960" i="19"/>
  <c r="S959" i="19"/>
  <c r="S958" i="19"/>
  <c r="S957" i="19"/>
  <c r="S956" i="19"/>
  <c r="S955" i="19"/>
  <c r="S954" i="19"/>
  <c r="S953" i="19"/>
  <c r="S952" i="19"/>
  <c r="S951" i="19"/>
  <c r="S950" i="19"/>
  <c r="S949" i="19"/>
  <c r="S948" i="19"/>
  <c r="S947" i="19"/>
  <c r="S946" i="19"/>
  <c r="S945" i="19"/>
  <c r="S944" i="19"/>
  <c r="S943" i="19"/>
  <c r="S942" i="19"/>
  <c r="S941" i="19"/>
  <c r="S940" i="19"/>
  <c r="S939" i="19"/>
  <c r="S938" i="19"/>
  <c r="S937" i="19"/>
  <c r="S936" i="19"/>
  <c r="S935" i="19"/>
  <c r="S934" i="19"/>
  <c r="S933" i="19"/>
  <c r="S932" i="19"/>
  <c r="S931" i="19"/>
  <c r="S930" i="19"/>
  <c r="S929" i="19"/>
  <c r="S928" i="19"/>
  <c r="S927" i="19"/>
  <c r="S926" i="19"/>
  <c r="S925" i="19"/>
  <c r="S924" i="19"/>
  <c r="S923" i="19"/>
  <c r="S922" i="19"/>
  <c r="S921" i="19"/>
  <c r="S920" i="19"/>
  <c r="S919" i="19"/>
  <c r="S918" i="19"/>
  <c r="S917" i="19"/>
  <c r="S916" i="19"/>
  <c r="S915" i="19"/>
  <c r="S914" i="19"/>
  <c r="S913" i="19"/>
  <c r="S912" i="19"/>
  <c r="S911" i="19"/>
  <c r="S910" i="19"/>
  <c r="S909" i="19"/>
  <c r="S908" i="19"/>
  <c r="S907" i="19"/>
  <c r="S906" i="19"/>
  <c r="S905" i="19"/>
  <c r="S904" i="19"/>
  <c r="S903" i="19"/>
  <c r="S902" i="19"/>
  <c r="S901" i="19"/>
  <c r="S900" i="19"/>
  <c r="S899" i="19"/>
  <c r="S898" i="19"/>
  <c r="S897" i="19"/>
  <c r="S896" i="19"/>
  <c r="S895" i="19"/>
  <c r="S894" i="19"/>
  <c r="S893" i="19"/>
  <c r="S892" i="19"/>
  <c r="S891" i="19"/>
  <c r="S890" i="19"/>
  <c r="S889" i="19"/>
  <c r="S888" i="19"/>
  <c r="S887" i="19"/>
  <c r="S886" i="19"/>
  <c r="S885" i="19"/>
  <c r="S884" i="19"/>
  <c r="S883" i="19"/>
  <c r="S882" i="19"/>
  <c r="S881" i="19"/>
  <c r="S880" i="19"/>
  <c r="S879" i="19"/>
  <c r="S878" i="19"/>
  <c r="S877" i="19"/>
  <c r="S876" i="19"/>
  <c r="S875" i="19"/>
  <c r="S874" i="19"/>
  <c r="S873" i="19"/>
  <c r="S872" i="19"/>
  <c r="S871" i="19"/>
  <c r="S870" i="19"/>
  <c r="S869" i="19"/>
  <c r="S868" i="19"/>
  <c r="S867" i="19"/>
  <c r="S866" i="19"/>
  <c r="S865" i="19"/>
  <c r="S864" i="19"/>
  <c r="S863" i="19"/>
  <c r="S862" i="19"/>
  <c r="S861" i="19"/>
  <c r="S860" i="19"/>
  <c r="S859" i="19"/>
  <c r="S858" i="19"/>
  <c r="S857" i="19"/>
  <c r="S856" i="19"/>
  <c r="S855" i="19"/>
  <c r="S854" i="19"/>
  <c r="S853" i="19"/>
  <c r="S852" i="19"/>
  <c r="S851" i="19"/>
  <c r="S850" i="19"/>
  <c r="S849" i="19"/>
  <c r="S848" i="19"/>
  <c r="S847" i="19"/>
  <c r="S846" i="19"/>
  <c r="S845" i="19"/>
  <c r="S844" i="19"/>
  <c r="S843" i="19"/>
  <c r="S842" i="19"/>
  <c r="S841" i="19"/>
  <c r="S840" i="19"/>
  <c r="S839" i="19"/>
  <c r="S838" i="19"/>
  <c r="S837" i="19"/>
  <c r="S836" i="19"/>
  <c r="S835" i="19"/>
  <c r="S834" i="19"/>
  <c r="S833" i="19"/>
  <c r="S832" i="19"/>
  <c r="S831" i="19"/>
  <c r="S830" i="19"/>
  <c r="S829" i="19"/>
  <c r="S828" i="19"/>
  <c r="S827" i="19"/>
  <c r="S826" i="19"/>
  <c r="S825" i="19"/>
  <c r="S824" i="19"/>
  <c r="S823" i="19"/>
  <c r="S822" i="19"/>
  <c r="S821" i="19"/>
  <c r="S820" i="19"/>
  <c r="S819" i="19"/>
  <c r="S818" i="19"/>
  <c r="S817" i="19"/>
  <c r="S816" i="19"/>
  <c r="S815" i="19"/>
  <c r="S814" i="19"/>
  <c r="S813" i="19"/>
  <c r="S812" i="19"/>
  <c r="S811" i="19"/>
  <c r="S810" i="19"/>
  <c r="S809" i="19"/>
  <c r="S808" i="19"/>
  <c r="S807" i="19"/>
  <c r="S806" i="19"/>
  <c r="S805" i="19"/>
  <c r="S804" i="19"/>
  <c r="S803" i="19"/>
  <c r="S802" i="19"/>
  <c r="S801" i="19"/>
  <c r="S800" i="19"/>
  <c r="S799" i="19"/>
  <c r="S798" i="19"/>
  <c r="S797" i="19"/>
  <c r="S796" i="19"/>
  <c r="S795" i="19"/>
  <c r="S794" i="19"/>
  <c r="S793" i="19"/>
  <c r="S792" i="19"/>
  <c r="S791" i="19"/>
  <c r="S790" i="19"/>
  <c r="S789" i="19"/>
  <c r="S788" i="19"/>
  <c r="S787" i="19"/>
  <c r="S786" i="19"/>
  <c r="S785" i="19"/>
  <c r="S784" i="19"/>
  <c r="S783" i="19"/>
  <c r="S782" i="19"/>
  <c r="S781" i="19"/>
  <c r="S780" i="19"/>
  <c r="S779" i="19"/>
  <c r="S778" i="19"/>
  <c r="S777" i="19"/>
  <c r="S776" i="19"/>
  <c r="S775" i="19"/>
  <c r="S774" i="19"/>
  <c r="S773" i="19"/>
  <c r="S772" i="19"/>
  <c r="S771" i="19"/>
  <c r="S770" i="19"/>
  <c r="S769" i="19"/>
  <c r="S768" i="19"/>
  <c r="S767" i="19"/>
  <c r="S766" i="19"/>
  <c r="S765" i="19"/>
  <c r="S764" i="19"/>
  <c r="S763" i="19"/>
  <c r="S762" i="19"/>
  <c r="S761" i="19"/>
  <c r="S760" i="19"/>
  <c r="S759" i="19"/>
  <c r="S758" i="19"/>
  <c r="S757" i="19"/>
  <c r="S756" i="19"/>
  <c r="S755" i="19"/>
  <c r="S754" i="19"/>
  <c r="S753" i="19"/>
  <c r="S752" i="19"/>
  <c r="S751" i="19"/>
  <c r="S750" i="19"/>
  <c r="S749" i="19"/>
  <c r="S748" i="19"/>
  <c r="S747" i="19"/>
  <c r="S746" i="19"/>
  <c r="S745" i="19"/>
  <c r="S744" i="19"/>
  <c r="S743" i="19"/>
  <c r="S742" i="19"/>
  <c r="S741" i="19"/>
  <c r="S740" i="19"/>
  <c r="S739" i="19"/>
  <c r="S738" i="19"/>
  <c r="S737" i="19"/>
  <c r="S736" i="19"/>
  <c r="S735" i="19"/>
  <c r="S734" i="19"/>
  <c r="S733" i="19"/>
  <c r="S732" i="19"/>
  <c r="S731" i="19"/>
  <c r="S730" i="19"/>
  <c r="S729" i="19"/>
  <c r="S728" i="19"/>
  <c r="S727" i="19"/>
  <c r="S726" i="19"/>
  <c r="S725" i="19"/>
  <c r="S724" i="19"/>
  <c r="S723" i="19"/>
  <c r="S722" i="19"/>
  <c r="S721" i="19"/>
  <c r="S720" i="19"/>
  <c r="S719" i="19"/>
  <c r="S718" i="19"/>
  <c r="S717" i="19"/>
  <c r="S716" i="19"/>
  <c r="S715" i="19"/>
  <c r="S714" i="19"/>
  <c r="S713" i="19"/>
  <c r="S712" i="19"/>
  <c r="S711" i="19"/>
  <c r="S710" i="19"/>
  <c r="S709" i="19"/>
  <c r="S708" i="19"/>
  <c r="S707" i="19"/>
  <c r="S706" i="19"/>
  <c r="S705" i="19"/>
  <c r="S704" i="19"/>
  <c r="S703" i="19"/>
  <c r="S702" i="19"/>
  <c r="S701" i="19"/>
  <c r="S700" i="19"/>
  <c r="S699" i="19"/>
  <c r="S698" i="19"/>
  <c r="S697" i="19"/>
  <c r="S696" i="19"/>
  <c r="S695" i="19"/>
  <c r="S694" i="19"/>
  <c r="S693" i="19"/>
  <c r="S692" i="19"/>
  <c r="S691" i="19"/>
  <c r="S690" i="19"/>
  <c r="S689" i="19"/>
  <c r="S688" i="19"/>
  <c r="S687" i="19"/>
  <c r="S686" i="19"/>
  <c r="S685" i="19"/>
  <c r="S684" i="19"/>
  <c r="S683" i="19"/>
  <c r="S682" i="19"/>
  <c r="S681" i="19"/>
  <c r="S680" i="19"/>
  <c r="S679" i="19"/>
  <c r="S678" i="19"/>
  <c r="S677" i="19"/>
  <c r="S676" i="19"/>
  <c r="S675" i="19"/>
  <c r="S674" i="19"/>
  <c r="S673" i="19"/>
  <c r="S672" i="19"/>
  <c r="S671" i="19"/>
  <c r="S670" i="19"/>
  <c r="S669" i="19"/>
  <c r="S668" i="19"/>
  <c r="S667" i="19"/>
  <c r="S666" i="19"/>
  <c r="S665" i="19"/>
  <c r="S664" i="19"/>
  <c r="S663" i="19"/>
  <c r="S662" i="19"/>
  <c r="S661" i="19"/>
  <c r="S660" i="19"/>
  <c r="S659" i="19"/>
  <c r="S658" i="19"/>
  <c r="S657" i="19"/>
  <c r="S656" i="19"/>
  <c r="S655" i="19"/>
  <c r="S654" i="19"/>
  <c r="S653" i="19"/>
  <c r="S652" i="19"/>
  <c r="S651" i="19"/>
  <c r="S650" i="19"/>
  <c r="S649" i="19"/>
  <c r="S648" i="19"/>
  <c r="S647" i="19"/>
  <c r="S646" i="19"/>
  <c r="S645" i="19"/>
  <c r="S644" i="19"/>
  <c r="S643" i="19"/>
  <c r="S642" i="19"/>
  <c r="S641" i="19"/>
  <c r="S640" i="19"/>
  <c r="S639" i="19"/>
  <c r="S638" i="19"/>
  <c r="S637" i="19"/>
  <c r="S636" i="19"/>
  <c r="S635" i="19"/>
  <c r="S634" i="19"/>
  <c r="S633" i="19"/>
  <c r="S632" i="19"/>
  <c r="S631" i="19"/>
  <c r="S630" i="19"/>
  <c r="S629" i="19"/>
  <c r="S628" i="19"/>
  <c r="S627" i="19"/>
  <c r="S626" i="19"/>
  <c r="S625" i="19"/>
  <c r="S624" i="19"/>
  <c r="S623" i="19"/>
  <c r="S622" i="19"/>
  <c r="S621" i="19"/>
  <c r="S620" i="19"/>
  <c r="S619" i="19"/>
  <c r="S618" i="19"/>
  <c r="S617" i="19"/>
  <c r="S616" i="19"/>
  <c r="S615" i="19"/>
  <c r="S614" i="19"/>
  <c r="S613" i="19"/>
  <c r="S612" i="19"/>
  <c r="S611" i="19"/>
  <c r="S610" i="19"/>
  <c r="S609" i="19"/>
  <c r="S608" i="19"/>
  <c r="S607" i="19"/>
  <c r="S606" i="19"/>
  <c r="S605" i="19"/>
  <c r="S604" i="19"/>
  <c r="S603" i="19"/>
  <c r="S602" i="19"/>
  <c r="S601" i="19"/>
  <c r="S600" i="19"/>
  <c r="S599" i="19"/>
  <c r="S598" i="19"/>
  <c r="S597" i="19"/>
  <c r="S596" i="19"/>
  <c r="S595" i="19"/>
  <c r="S594" i="19"/>
  <c r="S593" i="19"/>
  <c r="S592" i="19"/>
  <c r="S591" i="19"/>
  <c r="S590" i="19"/>
  <c r="S589" i="19"/>
  <c r="S588" i="19"/>
  <c r="S587" i="19"/>
  <c r="S586" i="19"/>
  <c r="S585" i="19"/>
  <c r="S584" i="19"/>
  <c r="S583" i="19"/>
  <c r="S582" i="19"/>
  <c r="S581" i="19"/>
  <c r="S580" i="19"/>
  <c r="S579" i="19"/>
  <c r="S578" i="19"/>
  <c r="S577" i="19"/>
  <c r="S576" i="19"/>
  <c r="S575" i="19"/>
  <c r="S574" i="19"/>
  <c r="S573" i="19"/>
  <c r="S572" i="19"/>
  <c r="S571" i="19"/>
  <c r="S570" i="19"/>
  <c r="S569" i="19"/>
  <c r="S568" i="19"/>
  <c r="S567" i="19"/>
  <c r="S566" i="19"/>
  <c r="S565" i="19"/>
  <c r="S564" i="19"/>
  <c r="S563" i="19"/>
  <c r="S562" i="19"/>
  <c r="S561" i="19"/>
  <c r="S560" i="19"/>
  <c r="S559" i="19"/>
  <c r="S558" i="19"/>
  <c r="S557" i="19"/>
  <c r="S556" i="19"/>
  <c r="S555" i="19"/>
  <c r="S554" i="19"/>
  <c r="S553" i="19"/>
  <c r="S552" i="19"/>
  <c r="S551" i="19"/>
  <c r="S550" i="19"/>
  <c r="S549" i="19"/>
  <c r="S548" i="19"/>
  <c r="S547" i="19"/>
  <c r="S546" i="19"/>
  <c r="S545" i="19"/>
  <c r="S544" i="19"/>
  <c r="S543" i="19"/>
  <c r="S542" i="19"/>
  <c r="S541" i="19"/>
  <c r="S540" i="19"/>
  <c r="S539" i="19"/>
  <c r="S538" i="19"/>
  <c r="S537" i="19"/>
  <c r="S536" i="19"/>
  <c r="S535" i="19"/>
  <c r="S534" i="19"/>
  <c r="S533" i="19"/>
  <c r="S532" i="19"/>
  <c r="S531" i="19"/>
  <c r="S530" i="19"/>
  <c r="S529" i="19"/>
  <c r="S528" i="19"/>
  <c r="S527" i="19"/>
  <c r="S526" i="19"/>
  <c r="S525" i="19"/>
  <c r="S524" i="19"/>
  <c r="S523" i="19"/>
  <c r="S522" i="19"/>
  <c r="S521" i="19"/>
  <c r="S520" i="19"/>
  <c r="S519" i="19"/>
  <c r="S518" i="19"/>
  <c r="S517" i="19"/>
  <c r="S516" i="19"/>
  <c r="S515" i="19"/>
  <c r="S514" i="19"/>
  <c r="S513" i="19"/>
  <c r="S512" i="19"/>
  <c r="S511" i="19"/>
  <c r="S510" i="19"/>
  <c r="S509" i="19"/>
  <c r="S508" i="19"/>
  <c r="S507" i="19"/>
  <c r="S506" i="19"/>
  <c r="S505" i="19"/>
  <c r="S504" i="19"/>
  <c r="S503" i="19"/>
  <c r="S502" i="19"/>
  <c r="S501" i="19"/>
  <c r="S500" i="19"/>
  <c r="S499" i="19"/>
  <c r="S498" i="19"/>
  <c r="S497" i="19"/>
  <c r="S496" i="19"/>
  <c r="S495" i="19"/>
  <c r="S494" i="19"/>
  <c r="S493" i="19"/>
  <c r="S492" i="19"/>
  <c r="S491" i="19"/>
  <c r="S490" i="19"/>
  <c r="S489" i="19"/>
  <c r="S488" i="19"/>
  <c r="S487" i="19"/>
  <c r="S486" i="19"/>
  <c r="S485" i="19"/>
  <c r="S484" i="19"/>
  <c r="S483" i="19"/>
  <c r="S482" i="19"/>
  <c r="S481" i="19"/>
  <c r="S480" i="19"/>
  <c r="S479" i="19"/>
  <c r="S478" i="19"/>
  <c r="S477" i="19"/>
  <c r="S476" i="19"/>
  <c r="S475" i="19"/>
  <c r="S474" i="19"/>
  <c r="S473" i="19"/>
  <c r="S472" i="19"/>
  <c r="S471" i="19"/>
  <c r="S470" i="19"/>
  <c r="S469" i="19"/>
  <c r="S468" i="19"/>
  <c r="S467" i="19"/>
  <c r="S466" i="19"/>
  <c r="S465" i="19"/>
  <c r="S464" i="19"/>
  <c r="S463" i="19"/>
  <c r="S462" i="19"/>
  <c r="S461" i="19"/>
  <c r="S460" i="19"/>
  <c r="S459" i="19"/>
  <c r="S458" i="19"/>
  <c r="S457" i="19"/>
  <c r="S456" i="19"/>
  <c r="S455" i="19"/>
  <c r="S454" i="19"/>
  <c r="S453" i="19"/>
  <c r="S452" i="19"/>
  <c r="S451" i="19"/>
  <c r="S450" i="19"/>
  <c r="S449" i="19"/>
  <c r="S448" i="19"/>
  <c r="S447" i="19"/>
  <c r="S446" i="19"/>
  <c r="S445" i="19"/>
  <c r="S444" i="19"/>
  <c r="S443" i="19"/>
  <c r="S442" i="19"/>
  <c r="S441" i="19"/>
  <c r="S440" i="19"/>
  <c r="S439" i="19"/>
  <c r="S438" i="19"/>
  <c r="S437" i="19"/>
  <c r="S436" i="19"/>
  <c r="S435" i="19"/>
  <c r="S434" i="19"/>
  <c r="S433" i="19"/>
  <c r="S432" i="19"/>
  <c r="S431" i="19"/>
  <c r="S430" i="19"/>
  <c r="S429" i="19"/>
  <c r="S428" i="19"/>
  <c r="S427" i="19"/>
  <c r="S426" i="19"/>
  <c r="S425" i="19"/>
  <c r="S424" i="19"/>
  <c r="S423" i="19"/>
  <c r="S422" i="19"/>
  <c r="S421" i="19"/>
  <c r="S420" i="19"/>
  <c r="S419" i="19"/>
  <c r="S418" i="19"/>
  <c r="S417" i="19"/>
  <c r="S416" i="19"/>
  <c r="S415" i="19"/>
  <c r="S414" i="19"/>
  <c r="S413" i="19"/>
  <c r="S412" i="19"/>
  <c r="S411" i="19"/>
  <c r="S410" i="19"/>
  <c r="S409" i="19"/>
  <c r="S408" i="19"/>
  <c r="S407" i="19"/>
  <c r="S406" i="19"/>
  <c r="S405" i="19"/>
  <c r="S404" i="19"/>
  <c r="S403" i="19"/>
  <c r="S402" i="19"/>
  <c r="S401" i="19"/>
  <c r="S400" i="19"/>
  <c r="S399" i="19"/>
  <c r="S398" i="19"/>
  <c r="S397" i="19"/>
  <c r="S396" i="19"/>
  <c r="S395" i="19"/>
  <c r="S394" i="19"/>
  <c r="S393" i="19"/>
  <c r="S392" i="19"/>
  <c r="S391" i="19"/>
  <c r="S390" i="19"/>
  <c r="S389" i="19"/>
  <c r="S388" i="19"/>
  <c r="S387" i="19"/>
  <c r="S386" i="19"/>
  <c r="S385" i="19"/>
  <c r="S384" i="19"/>
  <c r="S383" i="19"/>
  <c r="S382" i="19"/>
  <c r="S381" i="19"/>
  <c r="S380" i="19"/>
  <c r="S379" i="19"/>
  <c r="S378" i="19"/>
  <c r="S377" i="19"/>
  <c r="S376" i="19"/>
  <c r="S375" i="19"/>
  <c r="S374" i="19"/>
  <c r="S373" i="19"/>
  <c r="S372" i="19"/>
  <c r="S371" i="19"/>
  <c r="S370" i="19"/>
  <c r="S369" i="19"/>
  <c r="S368" i="19"/>
  <c r="S367" i="19"/>
  <c r="S366" i="19"/>
  <c r="S365" i="19"/>
  <c r="S364" i="19"/>
  <c r="S363" i="19"/>
  <c r="S362" i="19"/>
  <c r="S361" i="19"/>
  <c r="S360" i="19"/>
  <c r="S359" i="19"/>
  <c r="S358" i="19"/>
  <c r="S357" i="19"/>
  <c r="S356" i="19"/>
  <c r="S355" i="19"/>
  <c r="S354" i="19"/>
  <c r="S353" i="19"/>
  <c r="S352" i="19"/>
  <c r="S351" i="19"/>
  <c r="S350" i="19"/>
  <c r="S349" i="19"/>
  <c r="S348" i="19"/>
  <c r="S347" i="19"/>
  <c r="S346" i="19"/>
  <c r="S345" i="19"/>
  <c r="S344" i="19"/>
  <c r="S343" i="19"/>
  <c r="S342" i="19"/>
  <c r="S341" i="19"/>
  <c r="S340" i="19"/>
  <c r="S339" i="19"/>
  <c r="S338" i="19"/>
  <c r="S337" i="19"/>
  <c r="S336" i="19"/>
  <c r="S335" i="19"/>
  <c r="S334" i="19"/>
  <c r="S333" i="19"/>
  <c r="S332" i="19"/>
  <c r="S331" i="19"/>
  <c r="S330" i="19"/>
  <c r="S329" i="19"/>
  <c r="S328" i="19"/>
  <c r="S327" i="19"/>
  <c r="S326" i="19"/>
  <c r="S325" i="19"/>
  <c r="S324" i="19"/>
  <c r="S323" i="19"/>
  <c r="S322" i="19"/>
  <c r="S321" i="19"/>
  <c r="S320" i="19"/>
  <c r="S319" i="19"/>
  <c r="S318" i="19"/>
  <c r="S317" i="19"/>
  <c r="S316" i="19"/>
  <c r="S315" i="19"/>
  <c r="S314" i="19"/>
  <c r="S313" i="19"/>
  <c r="S312" i="19"/>
  <c r="S311" i="19"/>
  <c r="S310" i="19"/>
  <c r="S309" i="19"/>
  <c r="S308" i="19"/>
  <c r="S307" i="19"/>
  <c r="S306" i="19"/>
  <c r="S305" i="19"/>
  <c r="S304" i="19"/>
  <c r="S303" i="19"/>
  <c r="S302" i="19"/>
  <c r="S301" i="19"/>
  <c r="S300" i="19"/>
  <c r="S299" i="19"/>
  <c r="S298" i="19"/>
  <c r="S297" i="19"/>
  <c r="S296" i="19"/>
  <c r="S295" i="19"/>
  <c r="S294" i="19"/>
  <c r="S293" i="19"/>
  <c r="S292" i="19"/>
  <c r="S291" i="19"/>
  <c r="S290" i="19"/>
  <c r="S289" i="19"/>
  <c r="S288" i="19"/>
  <c r="S287" i="19"/>
  <c r="S286" i="19"/>
  <c r="S285" i="19"/>
  <c r="S284" i="19"/>
  <c r="S283" i="19"/>
  <c r="S282" i="19"/>
  <c r="S281" i="19"/>
  <c r="S280" i="19"/>
  <c r="S279" i="19"/>
  <c r="S278" i="19"/>
  <c r="S277" i="19"/>
  <c r="S276" i="19"/>
  <c r="S275" i="19"/>
  <c r="S274" i="19"/>
  <c r="S273" i="19"/>
  <c r="S272" i="19"/>
  <c r="S271" i="19"/>
  <c r="S270" i="19"/>
  <c r="S269" i="19"/>
  <c r="S268" i="19"/>
  <c r="S267" i="19"/>
  <c r="S266" i="19"/>
  <c r="S265" i="19"/>
  <c r="S264" i="19"/>
  <c r="S263" i="19"/>
  <c r="S262" i="19"/>
  <c r="S261" i="19"/>
  <c r="S260" i="19"/>
  <c r="S259" i="19"/>
  <c r="S258" i="19"/>
  <c r="S257" i="19"/>
  <c r="S256" i="19"/>
  <c r="S255" i="19"/>
  <c r="S254" i="19"/>
  <c r="S253" i="19"/>
  <c r="S252" i="19"/>
  <c r="S251" i="19"/>
  <c r="S250" i="19"/>
  <c r="S249" i="19"/>
  <c r="S248" i="19"/>
  <c r="S247" i="19"/>
  <c r="S246" i="19"/>
  <c r="S245" i="19"/>
  <c r="S244" i="19"/>
  <c r="S243" i="19"/>
  <c r="S242" i="19"/>
  <c r="S241" i="19"/>
  <c r="S240" i="19"/>
  <c r="S239" i="19"/>
  <c r="S238" i="19"/>
  <c r="S237" i="19"/>
  <c r="S236" i="19"/>
  <c r="S235" i="19"/>
  <c r="S234" i="19"/>
  <c r="S233" i="19"/>
  <c r="S232" i="19"/>
  <c r="S231" i="19"/>
  <c r="S230" i="19"/>
  <c r="S229" i="19"/>
  <c r="S228" i="19"/>
  <c r="S227" i="19"/>
  <c r="S226" i="19"/>
  <c r="S225" i="19"/>
  <c r="S224" i="19"/>
  <c r="S223" i="19"/>
  <c r="S222" i="19"/>
  <c r="S221" i="19"/>
  <c r="S220" i="19"/>
  <c r="S219" i="19"/>
  <c r="S218" i="19"/>
  <c r="S217" i="19"/>
  <c r="S216" i="19"/>
  <c r="S215" i="19"/>
  <c r="S214" i="19"/>
  <c r="S213" i="19"/>
  <c r="S212" i="19"/>
  <c r="S211" i="19"/>
  <c r="S210" i="19"/>
  <c r="S209" i="19"/>
  <c r="S208" i="19"/>
  <c r="S207" i="19"/>
  <c r="S206" i="19"/>
  <c r="S205" i="19"/>
  <c r="S204" i="19"/>
  <c r="S203" i="19"/>
  <c r="S202" i="19"/>
  <c r="S201" i="19"/>
  <c r="S200" i="19"/>
  <c r="S199" i="19"/>
  <c r="S198" i="19"/>
  <c r="S197" i="19"/>
  <c r="S196" i="19"/>
  <c r="S195" i="19"/>
  <c r="S194" i="19"/>
  <c r="S193" i="19"/>
  <c r="S192" i="19"/>
  <c r="S191" i="19"/>
  <c r="S190" i="19"/>
  <c r="S189" i="19"/>
  <c r="S188" i="19"/>
  <c r="S187" i="19"/>
  <c r="S186" i="19"/>
  <c r="S185" i="19"/>
  <c r="S184" i="19"/>
  <c r="S183" i="19"/>
  <c r="S182" i="19"/>
  <c r="S181" i="19"/>
  <c r="S180" i="19"/>
  <c r="S179" i="19"/>
  <c r="S178" i="19"/>
  <c r="S177" i="19"/>
  <c r="S176" i="19"/>
  <c r="S175" i="19"/>
  <c r="S174" i="19"/>
  <c r="S173" i="19"/>
  <c r="S172" i="19"/>
  <c r="S171" i="19"/>
  <c r="S170" i="19"/>
  <c r="S169" i="19"/>
  <c r="S168" i="19"/>
  <c r="S167" i="19"/>
  <c r="S166" i="19"/>
  <c r="S165" i="19"/>
  <c r="S164" i="19"/>
  <c r="S163" i="19"/>
  <c r="S162" i="19"/>
  <c r="S161" i="19"/>
  <c r="S160" i="19"/>
  <c r="S159" i="19"/>
  <c r="S158" i="19"/>
  <c r="S157" i="19"/>
  <c r="S156" i="19"/>
  <c r="S155" i="19"/>
  <c r="S154" i="19"/>
  <c r="S153" i="19"/>
  <c r="S152" i="19"/>
  <c r="S151" i="19"/>
  <c r="S150" i="19"/>
  <c r="S149" i="19"/>
  <c r="S148" i="19"/>
  <c r="S147" i="19"/>
  <c r="S146" i="19"/>
  <c r="S145" i="19"/>
  <c r="S144" i="19"/>
  <c r="S143" i="19"/>
  <c r="S142" i="19"/>
  <c r="S141" i="19"/>
  <c r="S140" i="19"/>
  <c r="S139" i="19"/>
  <c r="S138" i="19"/>
  <c r="S137" i="19"/>
  <c r="S136" i="19"/>
  <c r="S135" i="19"/>
  <c r="S134" i="19"/>
  <c r="S133" i="19"/>
  <c r="S132" i="19"/>
  <c r="S131" i="19"/>
  <c r="S130" i="19"/>
  <c r="S129" i="19"/>
  <c r="S128" i="19"/>
  <c r="S127" i="19"/>
  <c r="S126" i="19"/>
  <c r="S125" i="19"/>
  <c r="S124" i="19"/>
  <c r="S123" i="19"/>
  <c r="S122" i="19"/>
  <c r="S121" i="19"/>
  <c r="S120" i="19"/>
  <c r="S119" i="19"/>
  <c r="S118" i="19"/>
  <c r="S117" i="19"/>
  <c r="S116" i="19"/>
  <c r="S115" i="19"/>
  <c r="S114" i="19"/>
  <c r="S113" i="19"/>
  <c r="S112" i="19"/>
  <c r="S111" i="19"/>
  <c r="S110" i="19"/>
  <c r="S109" i="19"/>
  <c r="S108" i="19"/>
  <c r="S107" i="19"/>
  <c r="S106" i="19"/>
  <c r="S105" i="19"/>
  <c r="S104" i="19"/>
  <c r="S103" i="19"/>
  <c r="S102" i="19"/>
  <c r="S101" i="19"/>
  <c r="S100" i="19"/>
  <c r="S99" i="19"/>
  <c r="S98" i="19"/>
  <c r="S97" i="19"/>
  <c r="S96" i="19"/>
  <c r="S95" i="19"/>
  <c r="S94" i="19"/>
  <c r="S93" i="19"/>
  <c r="S92" i="19"/>
  <c r="S91" i="19"/>
  <c r="S90" i="19"/>
  <c r="S89" i="19"/>
  <c r="S88" i="19"/>
  <c r="S87" i="19"/>
  <c r="S86" i="19"/>
  <c r="S85" i="19"/>
  <c r="S84" i="19"/>
  <c r="S83" i="19"/>
  <c r="S82" i="19"/>
  <c r="S81" i="19"/>
  <c r="S80" i="19"/>
  <c r="S79" i="19"/>
  <c r="S78" i="19"/>
  <c r="S77" i="19"/>
  <c r="S76" i="19"/>
  <c r="S75" i="19"/>
  <c r="S74" i="19"/>
  <c r="S73" i="19"/>
  <c r="S72" i="19"/>
  <c r="S71" i="19"/>
  <c r="S70" i="19"/>
  <c r="S69" i="19"/>
  <c r="S68" i="19"/>
  <c r="S67" i="19"/>
  <c r="S66" i="19"/>
  <c r="S65" i="19"/>
  <c r="S64" i="19"/>
  <c r="S63" i="19"/>
  <c r="S62" i="19"/>
  <c r="S61" i="19"/>
  <c r="S60" i="19"/>
  <c r="S59" i="19"/>
  <c r="S58" i="19"/>
  <c r="S57" i="19"/>
  <c r="S56" i="19"/>
  <c r="S55" i="19"/>
  <c r="S54" i="19"/>
  <c r="S53" i="19"/>
  <c r="S52" i="19"/>
  <c r="S51" i="19"/>
  <c r="S50" i="19"/>
  <c r="S49" i="19"/>
  <c r="S48" i="19"/>
  <c r="S47" i="19"/>
  <c r="S46" i="19"/>
  <c r="S45" i="19"/>
  <c r="S44" i="19"/>
  <c r="S43" i="19"/>
  <c r="S42" i="19"/>
  <c r="S41" i="19"/>
  <c r="S40" i="19"/>
  <c r="S39" i="19"/>
  <c r="S38" i="19"/>
  <c r="S37" i="19"/>
  <c r="S36" i="19"/>
  <c r="S35" i="19"/>
  <c r="S34" i="19"/>
  <c r="S33" i="19"/>
  <c r="S32" i="19"/>
  <c r="S31" i="19"/>
  <c r="S30" i="19"/>
  <c r="S29" i="19"/>
  <c r="S28" i="19"/>
  <c r="S27" i="19"/>
  <c r="S26" i="19"/>
  <c r="S25" i="19"/>
  <c r="S24" i="19"/>
  <c r="S23" i="19"/>
  <c r="S22" i="19"/>
  <c r="S21" i="19"/>
  <c r="S20" i="19"/>
  <c r="S19" i="19"/>
  <c r="S18" i="19"/>
  <c r="S17" i="19"/>
  <c r="S15" i="19"/>
  <c r="S13" i="19"/>
  <c r="AB991" i="19"/>
  <c r="AC991" i="19" s="1"/>
  <c r="AB990" i="19"/>
  <c r="AC990" i="19" s="1"/>
  <c r="AB989" i="19"/>
  <c r="AC989" i="19" s="1"/>
  <c r="AB988" i="19"/>
  <c r="AC988" i="19" s="1"/>
  <c r="AB987" i="19"/>
  <c r="AC987" i="19" s="1"/>
  <c r="AB986" i="19"/>
  <c r="AC986" i="19" s="1"/>
  <c r="AB985" i="19"/>
  <c r="AC985" i="19" s="1"/>
  <c r="AB984" i="19"/>
  <c r="AC984" i="19" s="1"/>
  <c r="AB983" i="19"/>
  <c r="AC983" i="19" s="1"/>
  <c r="AB982" i="19"/>
  <c r="AC982" i="19" s="1"/>
  <c r="AB981" i="19"/>
  <c r="AC981" i="19" s="1"/>
  <c r="AB980" i="19"/>
  <c r="AC980" i="19" s="1"/>
  <c r="AB979" i="19"/>
  <c r="AC979" i="19" s="1"/>
  <c r="AB978" i="19"/>
  <c r="AC978" i="19" s="1"/>
  <c r="AB977" i="19"/>
  <c r="AC977" i="19" s="1"/>
  <c r="AB976" i="19"/>
  <c r="AC976" i="19" s="1"/>
  <c r="AB975" i="19"/>
  <c r="AC975" i="19" s="1"/>
  <c r="AB974" i="19"/>
  <c r="AC974" i="19" s="1"/>
  <c r="AB973" i="19"/>
  <c r="AC973" i="19" s="1"/>
  <c r="AB972" i="19"/>
  <c r="AC972" i="19" s="1"/>
  <c r="AB971" i="19"/>
  <c r="AC971" i="19" s="1"/>
  <c r="AB970" i="19"/>
  <c r="AC970" i="19" s="1"/>
  <c r="AB969" i="19"/>
  <c r="AC969" i="19" s="1"/>
  <c r="AB968" i="19"/>
  <c r="AC968" i="19" s="1"/>
  <c r="AB967" i="19"/>
  <c r="AC967" i="19" s="1"/>
  <c r="AB966" i="19"/>
  <c r="AC966" i="19" s="1"/>
  <c r="AB965" i="19"/>
  <c r="AC965" i="19" s="1"/>
  <c r="AB964" i="19"/>
  <c r="AC964" i="19" s="1"/>
  <c r="AB963" i="19"/>
  <c r="AC963" i="19" s="1"/>
  <c r="AB962" i="19"/>
  <c r="AC962" i="19" s="1"/>
  <c r="AB961" i="19"/>
  <c r="AC961" i="19" s="1"/>
  <c r="AB960" i="19"/>
  <c r="AC960" i="19" s="1"/>
  <c r="AB959" i="19"/>
  <c r="AC959" i="19" s="1"/>
  <c r="AB958" i="19"/>
  <c r="AC958" i="19" s="1"/>
  <c r="AB957" i="19"/>
  <c r="AC957" i="19" s="1"/>
  <c r="AB956" i="19"/>
  <c r="AC956" i="19" s="1"/>
  <c r="AB955" i="19"/>
  <c r="AC955" i="19" s="1"/>
  <c r="AB954" i="19"/>
  <c r="AC954" i="19" s="1"/>
  <c r="AB953" i="19"/>
  <c r="AC953" i="19" s="1"/>
  <c r="AB952" i="19"/>
  <c r="AC952" i="19" s="1"/>
  <c r="AB951" i="19"/>
  <c r="AC951" i="19" s="1"/>
  <c r="AB950" i="19"/>
  <c r="AC950" i="19" s="1"/>
  <c r="AB949" i="19"/>
  <c r="AC949" i="19" s="1"/>
  <c r="AB948" i="19"/>
  <c r="AC948" i="19" s="1"/>
  <c r="AB947" i="19"/>
  <c r="AC947" i="19" s="1"/>
  <c r="AB946" i="19"/>
  <c r="AC946" i="19" s="1"/>
  <c r="AB945" i="19"/>
  <c r="AC945" i="19" s="1"/>
  <c r="AB944" i="19"/>
  <c r="AC944" i="19" s="1"/>
  <c r="AB943" i="19"/>
  <c r="AC943" i="19" s="1"/>
  <c r="AB942" i="19"/>
  <c r="AC942" i="19" s="1"/>
  <c r="AB941" i="19"/>
  <c r="AC941" i="19" s="1"/>
  <c r="AB940" i="19"/>
  <c r="AC940" i="19" s="1"/>
  <c r="AB939" i="19"/>
  <c r="AC939" i="19" s="1"/>
  <c r="AB938" i="19"/>
  <c r="AC938" i="19" s="1"/>
  <c r="AB937" i="19"/>
  <c r="AC937" i="19" s="1"/>
  <c r="AB936" i="19"/>
  <c r="AC936" i="19" s="1"/>
  <c r="AB935" i="19"/>
  <c r="AC935" i="19" s="1"/>
  <c r="AB934" i="19"/>
  <c r="AC934" i="19" s="1"/>
  <c r="AB933" i="19"/>
  <c r="AC933" i="19" s="1"/>
  <c r="AB932" i="19"/>
  <c r="AC932" i="19" s="1"/>
  <c r="AB931" i="19"/>
  <c r="AC931" i="19" s="1"/>
  <c r="AB930" i="19"/>
  <c r="AC930" i="19" s="1"/>
  <c r="AB929" i="19"/>
  <c r="AC929" i="19" s="1"/>
  <c r="AB928" i="19"/>
  <c r="AC928" i="19" s="1"/>
  <c r="AB927" i="19"/>
  <c r="AC927" i="19" s="1"/>
  <c r="AB926" i="19"/>
  <c r="AC926" i="19" s="1"/>
  <c r="AB925" i="19"/>
  <c r="AC925" i="19" s="1"/>
  <c r="AB924" i="19"/>
  <c r="AC924" i="19" s="1"/>
  <c r="AB923" i="19"/>
  <c r="AC923" i="19" s="1"/>
  <c r="AB922" i="19"/>
  <c r="AC922" i="19" s="1"/>
  <c r="AB921" i="19"/>
  <c r="AC921" i="19" s="1"/>
  <c r="AB920" i="19"/>
  <c r="AC920" i="19" s="1"/>
  <c r="AB919" i="19"/>
  <c r="AC919" i="19" s="1"/>
  <c r="AB918" i="19"/>
  <c r="AC918" i="19" s="1"/>
  <c r="AB917" i="19"/>
  <c r="AC917" i="19" s="1"/>
  <c r="AB916" i="19"/>
  <c r="AC916" i="19" s="1"/>
  <c r="AB915" i="19"/>
  <c r="AC915" i="19" s="1"/>
  <c r="AB914" i="19"/>
  <c r="AC914" i="19" s="1"/>
  <c r="AB913" i="19"/>
  <c r="AC913" i="19" s="1"/>
  <c r="AB912" i="19"/>
  <c r="AC912" i="19" s="1"/>
  <c r="AB911" i="19"/>
  <c r="AC911" i="19" s="1"/>
  <c r="AB910" i="19"/>
  <c r="AC910" i="19" s="1"/>
  <c r="AB909" i="19"/>
  <c r="AC909" i="19" s="1"/>
  <c r="AB908" i="19"/>
  <c r="AC908" i="19" s="1"/>
  <c r="AB907" i="19"/>
  <c r="AC907" i="19" s="1"/>
  <c r="AB906" i="19"/>
  <c r="AC906" i="19" s="1"/>
  <c r="AB905" i="19"/>
  <c r="AC905" i="19" s="1"/>
  <c r="AB904" i="19"/>
  <c r="AC904" i="19" s="1"/>
  <c r="AB903" i="19"/>
  <c r="AC903" i="19" s="1"/>
  <c r="AB902" i="19"/>
  <c r="AC902" i="19" s="1"/>
  <c r="AB901" i="19"/>
  <c r="AC901" i="19" s="1"/>
  <c r="AB900" i="19"/>
  <c r="AC900" i="19" s="1"/>
  <c r="AB899" i="19"/>
  <c r="AC899" i="19" s="1"/>
  <c r="AB898" i="19"/>
  <c r="AC898" i="19" s="1"/>
  <c r="AB897" i="19"/>
  <c r="AC897" i="19" s="1"/>
  <c r="AB896" i="19"/>
  <c r="AC896" i="19" s="1"/>
  <c r="AB895" i="19"/>
  <c r="AC895" i="19" s="1"/>
  <c r="AB894" i="19"/>
  <c r="AC894" i="19" s="1"/>
  <c r="AB893" i="19"/>
  <c r="AC893" i="19" s="1"/>
  <c r="AB892" i="19"/>
  <c r="AC892" i="19" s="1"/>
  <c r="AB891" i="19"/>
  <c r="AC891" i="19" s="1"/>
  <c r="AB890" i="19"/>
  <c r="AC890" i="19" s="1"/>
  <c r="AB889" i="19"/>
  <c r="AC889" i="19" s="1"/>
  <c r="AB888" i="19"/>
  <c r="AC888" i="19" s="1"/>
  <c r="AB887" i="19"/>
  <c r="AC887" i="19" s="1"/>
  <c r="AB886" i="19"/>
  <c r="AC886" i="19" s="1"/>
  <c r="AB885" i="19"/>
  <c r="AC885" i="19" s="1"/>
  <c r="AB884" i="19"/>
  <c r="AC884" i="19" s="1"/>
  <c r="AB883" i="19"/>
  <c r="AC883" i="19" s="1"/>
  <c r="AB882" i="19"/>
  <c r="AC882" i="19" s="1"/>
  <c r="AB881" i="19"/>
  <c r="AC881" i="19" s="1"/>
  <c r="AB880" i="19"/>
  <c r="AC880" i="19" s="1"/>
  <c r="AB879" i="19"/>
  <c r="AC879" i="19" s="1"/>
  <c r="AB878" i="19"/>
  <c r="AC878" i="19" s="1"/>
  <c r="AB877" i="19"/>
  <c r="AC877" i="19" s="1"/>
  <c r="AB876" i="19"/>
  <c r="AC876" i="19" s="1"/>
  <c r="AB875" i="19"/>
  <c r="AC875" i="19" s="1"/>
  <c r="AB874" i="19"/>
  <c r="AC874" i="19" s="1"/>
  <c r="AB873" i="19"/>
  <c r="AC873" i="19" s="1"/>
  <c r="AB872" i="19"/>
  <c r="AC872" i="19" s="1"/>
  <c r="AB871" i="19"/>
  <c r="AC871" i="19" s="1"/>
  <c r="AB870" i="19"/>
  <c r="AC870" i="19" s="1"/>
  <c r="AB869" i="19"/>
  <c r="AC869" i="19" s="1"/>
  <c r="AB868" i="19"/>
  <c r="AC868" i="19" s="1"/>
  <c r="AB867" i="19"/>
  <c r="AC867" i="19" s="1"/>
  <c r="AB866" i="19"/>
  <c r="AC866" i="19" s="1"/>
  <c r="AB865" i="19"/>
  <c r="AC865" i="19" s="1"/>
  <c r="AB864" i="19"/>
  <c r="AC864" i="19" s="1"/>
  <c r="AB863" i="19"/>
  <c r="AC863" i="19" s="1"/>
  <c r="AB862" i="19"/>
  <c r="AC862" i="19" s="1"/>
  <c r="AB861" i="19"/>
  <c r="AC861" i="19" s="1"/>
  <c r="AB860" i="19"/>
  <c r="AC860" i="19" s="1"/>
  <c r="AB859" i="19"/>
  <c r="AC859" i="19" s="1"/>
  <c r="AB858" i="19"/>
  <c r="AC858" i="19" s="1"/>
  <c r="AB857" i="19"/>
  <c r="AC857" i="19" s="1"/>
  <c r="AB856" i="19"/>
  <c r="AC856" i="19" s="1"/>
  <c r="AB855" i="19"/>
  <c r="AC855" i="19" s="1"/>
  <c r="AB854" i="19"/>
  <c r="AC854" i="19" s="1"/>
  <c r="AB853" i="19"/>
  <c r="AC853" i="19" s="1"/>
  <c r="AB852" i="19"/>
  <c r="AC852" i="19" s="1"/>
  <c r="AB851" i="19"/>
  <c r="AC851" i="19" s="1"/>
  <c r="AB850" i="19"/>
  <c r="AC850" i="19" s="1"/>
  <c r="AB849" i="19"/>
  <c r="AC849" i="19" s="1"/>
  <c r="AB848" i="19"/>
  <c r="AC848" i="19" s="1"/>
  <c r="AB847" i="19"/>
  <c r="AC847" i="19" s="1"/>
  <c r="AB846" i="19"/>
  <c r="AC846" i="19" s="1"/>
  <c r="AB845" i="19"/>
  <c r="AC845" i="19" s="1"/>
  <c r="AB844" i="19"/>
  <c r="AC844" i="19" s="1"/>
  <c r="AB843" i="19"/>
  <c r="AC843" i="19" s="1"/>
  <c r="AB842" i="19"/>
  <c r="AC842" i="19" s="1"/>
  <c r="AB841" i="19"/>
  <c r="AC841" i="19" s="1"/>
  <c r="AB840" i="19"/>
  <c r="AC840" i="19" s="1"/>
  <c r="AB839" i="19"/>
  <c r="AC839" i="19" s="1"/>
  <c r="AB838" i="19"/>
  <c r="AC838" i="19" s="1"/>
  <c r="AB837" i="19"/>
  <c r="AC837" i="19" s="1"/>
  <c r="AB836" i="19"/>
  <c r="AC836" i="19" s="1"/>
  <c r="AB835" i="19"/>
  <c r="AC835" i="19" s="1"/>
  <c r="AB834" i="19"/>
  <c r="AC834" i="19" s="1"/>
  <c r="AB833" i="19"/>
  <c r="AC833" i="19" s="1"/>
  <c r="AB832" i="19"/>
  <c r="AC832" i="19" s="1"/>
  <c r="AB831" i="19"/>
  <c r="AC831" i="19" s="1"/>
  <c r="AB830" i="19"/>
  <c r="AC830" i="19" s="1"/>
  <c r="AB829" i="19"/>
  <c r="AC829" i="19" s="1"/>
  <c r="AB828" i="19"/>
  <c r="AC828" i="19" s="1"/>
  <c r="AB827" i="19"/>
  <c r="AC827" i="19" s="1"/>
  <c r="AB826" i="19"/>
  <c r="AC826" i="19" s="1"/>
  <c r="AB825" i="19"/>
  <c r="AC825" i="19" s="1"/>
  <c r="AB824" i="19"/>
  <c r="AC824" i="19" s="1"/>
  <c r="AB823" i="19"/>
  <c r="AC823" i="19" s="1"/>
  <c r="AB822" i="19"/>
  <c r="AC822" i="19" s="1"/>
  <c r="AB821" i="19"/>
  <c r="AC821" i="19" s="1"/>
  <c r="AB820" i="19"/>
  <c r="AC820" i="19" s="1"/>
  <c r="AB819" i="19"/>
  <c r="AC819" i="19" s="1"/>
  <c r="AB818" i="19"/>
  <c r="AC818" i="19" s="1"/>
  <c r="AB817" i="19"/>
  <c r="AC817" i="19" s="1"/>
  <c r="AB816" i="19"/>
  <c r="AC816" i="19" s="1"/>
  <c r="AB815" i="19"/>
  <c r="AC815" i="19" s="1"/>
  <c r="AB814" i="19"/>
  <c r="AC814" i="19" s="1"/>
  <c r="AB813" i="19"/>
  <c r="AC813" i="19" s="1"/>
  <c r="AB812" i="19"/>
  <c r="AC812" i="19" s="1"/>
  <c r="AB811" i="19"/>
  <c r="AC811" i="19" s="1"/>
  <c r="AB810" i="19"/>
  <c r="AC810" i="19" s="1"/>
  <c r="AB809" i="19"/>
  <c r="AC809" i="19" s="1"/>
  <c r="AB808" i="19"/>
  <c r="AC808" i="19" s="1"/>
  <c r="AB807" i="19"/>
  <c r="AC807" i="19" s="1"/>
  <c r="AB806" i="19"/>
  <c r="AC806" i="19" s="1"/>
  <c r="AB805" i="19"/>
  <c r="AC805" i="19" s="1"/>
  <c r="AB804" i="19"/>
  <c r="AC804" i="19" s="1"/>
  <c r="AB803" i="19"/>
  <c r="AC803" i="19" s="1"/>
  <c r="AB802" i="19"/>
  <c r="AC802" i="19" s="1"/>
  <c r="AB801" i="19"/>
  <c r="AC801" i="19" s="1"/>
  <c r="AB800" i="19"/>
  <c r="AC800" i="19" s="1"/>
  <c r="AB799" i="19"/>
  <c r="AC799" i="19" s="1"/>
  <c r="AB798" i="19"/>
  <c r="AC798" i="19" s="1"/>
  <c r="AB797" i="19"/>
  <c r="AC797" i="19" s="1"/>
  <c r="AB796" i="19"/>
  <c r="AC796" i="19" s="1"/>
  <c r="AB795" i="19"/>
  <c r="AC795" i="19" s="1"/>
  <c r="AB794" i="19"/>
  <c r="AC794" i="19" s="1"/>
  <c r="AB793" i="19"/>
  <c r="AC793" i="19" s="1"/>
  <c r="AB792" i="19"/>
  <c r="AC792" i="19" s="1"/>
  <c r="AB791" i="19"/>
  <c r="AC791" i="19" s="1"/>
  <c r="AB790" i="19"/>
  <c r="AC790" i="19" s="1"/>
  <c r="AB789" i="19"/>
  <c r="AC789" i="19" s="1"/>
  <c r="AB788" i="19"/>
  <c r="AC788" i="19" s="1"/>
  <c r="AB787" i="19"/>
  <c r="AC787" i="19" s="1"/>
  <c r="AB786" i="19"/>
  <c r="AC786" i="19" s="1"/>
  <c r="AB785" i="19"/>
  <c r="AC785" i="19" s="1"/>
  <c r="AB784" i="19"/>
  <c r="AC784" i="19" s="1"/>
  <c r="AB783" i="19"/>
  <c r="AC783" i="19" s="1"/>
  <c r="AB782" i="19"/>
  <c r="AC782" i="19" s="1"/>
  <c r="AB781" i="19"/>
  <c r="AC781" i="19" s="1"/>
  <c r="AB780" i="19"/>
  <c r="AC780" i="19" s="1"/>
  <c r="AB779" i="19"/>
  <c r="AC779" i="19" s="1"/>
  <c r="AB778" i="19"/>
  <c r="AC778" i="19" s="1"/>
  <c r="AB777" i="19"/>
  <c r="AC777" i="19" s="1"/>
  <c r="AB776" i="19"/>
  <c r="AC776" i="19" s="1"/>
  <c r="AB775" i="19"/>
  <c r="AC775" i="19" s="1"/>
  <c r="AB774" i="19"/>
  <c r="AC774" i="19" s="1"/>
  <c r="AB773" i="19"/>
  <c r="AC773" i="19" s="1"/>
  <c r="AB772" i="19"/>
  <c r="AC772" i="19" s="1"/>
  <c r="AB771" i="19"/>
  <c r="AC771" i="19" s="1"/>
  <c r="AB770" i="19"/>
  <c r="AC770" i="19" s="1"/>
  <c r="AB769" i="19"/>
  <c r="AC769" i="19" s="1"/>
  <c r="AB768" i="19"/>
  <c r="AC768" i="19" s="1"/>
  <c r="AB767" i="19"/>
  <c r="AC767" i="19" s="1"/>
  <c r="AB766" i="19"/>
  <c r="AC766" i="19" s="1"/>
  <c r="AB765" i="19"/>
  <c r="AC765" i="19" s="1"/>
  <c r="AB764" i="19"/>
  <c r="AC764" i="19" s="1"/>
  <c r="AB763" i="19"/>
  <c r="AC763" i="19" s="1"/>
  <c r="AB762" i="19"/>
  <c r="AC762" i="19" s="1"/>
  <c r="AB761" i="19"/>
  <c r="AC761" i="19" s="1"/>
  <c r="AB760" i="19"/>
  <c r="AC760" i="19" s="1"/>
  <c r="AB759" i="19"/>
  <c r="AC759" i="19" s="1"/>
  <c r="AB758" i="19"/>
  <c r="AC758" i="19" s="1"/>
  <c r="AB757" i="19"/>
  <c r="AC757" i="19" s="1"/>
  <c r="AB756" i="19"/>
  <c r="AC756" i="19" s="1"/>
  <c r="AB755" i="19"/>
  <c r="AC755" i="19" s="1"/>
  <c r="AB754" i="19"/>
  <c r="AC754" i="19" s="1"/>
  <c r="AB753" i="19"/>
  <c r="AC753" i="19" s="1"/>
  <c r="AB752" i="19"/>
  <c r="AC752" i="19" s="1"/>
  <c r="AB751" i="19"/>
  <c r="AC751" i="19" s="1"/>
  <c r="AB750" i="19"/>
  <c r="AC750" i="19" s="1"/>
  <c r="AB749" i="19"/>
  <c r="AC749" i="19" s="1"/>
  <c r="AB748" i="19"/>
  <c r="AC748" i="19" s="1"/>
  <c r="AB747" i="19"/>
  <c r="AC747" i="19" s="1"/>
  <c r="AB746" i="19"/>
  <c r="AC746" i="19" s="1"/>
  <c r="AB745" i="19"/>
  <c r="AC745" i="19" s="1"/>
  <c r="AB744" i="19"/>
  <c r="AC744" i="19" s="1"/>
  <c r="AB743" i="19"/>
  <c r="AC743" i="19" s="1"/>
  <c r="AB742" i="19"/>
  <c r="AC742" i="19" s="1"/>
  <c r="AB741" i="19"/>
  <c r="AC741" i="19" s="1"/>
  <c r="AB740" i="19"/>
  <c r="AC740" i="19" s="1"/>
  <c r="AB739" i="19"/>
  <c r="AC739" i="19" s="1"/>
  <c r="AB738" i="19"/>
  <c r="AC738" i="19" s="1"/>
  <c r="AB737" i="19"/>
  <c r="AC737" i="19" s="1"/>
  <c r="AB736" i="19"/>
  <c r="AC736" i="19" s="1"/>
  <c r="AB735" i="19"/>
  <c r="AC735" i="19" s="1"/>
  <c r="AB734" i="19"/>
  <c r="AC734" i="19" s="1"/>
  <c r="AB733" i="19"/>
  <c r="AC733" i="19" s="1"/>
  <c r="AB732" i="19"/>
  <c r="AC732" i="19" s="1"/>
  <c r="AB731" i="19"/>
  <c r="AC731" i="19" s="1"/>
  <c r="AB730" i="19"/>
  <c r="AC730" i="19" s="1"/>
  <c r="AB729" i="19"/>
  <c r="AC729" i="19" s="1"/>
  <c r="AB728" i="19"/>
  <c r="AC728" i="19" s="1"/>
  <c r="AB727" i="19"/>
  <c r="AC727" i="19" s="1"/>
  <c r="AB726" i="19"/>
  <c r="AC726" i="19" s="1"/>
  <c r="AB725" i="19"/>
  <c r="AC725" i="19" s="1"/>
  <c r="AB724" i="19"/>
  <c r="AC724" i="19" s="1"/>
  <c r="AB723" i="19"/>
  <c r="AC723" i="19" s="1"/>
  <c r="AB722" i="19"/>
  <c r="AC722" i="19" s="1"/>
  <c r="AB721" i="19"/>
  <c r="AC721" i="19" s="1"/>
  <c r="AB720" i="19"/>
  <c r="AC720" i="19" s="1"/>
  <c r="AB719" i="19"/>
  <c r="AC719" i="19" s="1"/>
  <c r="AB718" i="19"/>
  <c r="AC718" i="19" s="1"/>
  <c r="AB717" i="19"/>
  <c r="AC717" i="19" s="1"/>
  <c r="AB716" i="19"/>
  <c r="AC716" i="19" s="1"/>
  <c r="AB715" i="19"/>
  <c r="AC715" i="19" s="1"/>
  <c r="AB714" i="19"/>
  <c r="AC714" i="19" s="1"/>
  <c r="AB713" i="19"/>
  <c r="AC713" i="19" s="1"/>
  <c r="AB712" i="19"/>
  <c r="AC712" i="19" s="1"/>
  <c r="AB711" i="19"/>
  <c r="AC711" i="19" s="1"/>
  <c r="AB710" i="19"/>
  <c r="AC710" i="19" s="1"/>
  <c r="AB709" i="19"/>
  <c r="AC709" i="19" s="1"/>
  <c r="AB708" i="19"/>
  <c r="AC708" i="19" s="1"/>
  <c r="AB707" i="19"/>
  <c r="AC707" i="19" s="1"/>
  <c r="AB706" i="19"/>
  <c r="AC706" i="19" s="1"/>
  <c r="AB705" i="19"/>
  <c r="AC705" i="19" s="1"/>
  <c r="AB704" i="19"/>
  <c r="AC704" i="19" s="1"/>
  <c r="AB703" i="19"/>
  <c r="AC703" i="19" s="1"/>
  <c r="AB702" i="19"/>
  <c r="AC702" i="19" s="1"/>
  <c r="AB701" i="19"/>
  <c r="AC701" i="19" s="1"/>
  <c r="AB700" i="19"/>
  <c r="AC700" i="19" s="1"/>
  <c r="AB699" i="19"/>
  <c r="AC699" i="19" s="1"/>
  <c r="AB698" i="19"/>
  <c r="AC698" i="19" s="1"/>
  <c r="AB697" i="19"/>
  <c r="AC697" i="19" s="1"/>
  <c r="AB696" i="19"/>
  <c r="AC696" i="19" s="1"/>
  <c r="AB695" i="19"/>
  <c r="AC695" i="19" s="1"/>
  <c r="AB694" i="19"/>
  <c r="AC694" i="19" s="1"/>
  <c r="AB693" i="19"/>
  <c r="AC693" i="19" s="1"/>
  <c r="AB692" i="19"/>
  <c r="AC692" i="19" s="1"/>
  <c r="AB691" i="19"/>
  <c r="AC691" i="19" s="1"/>
  <c r="AB690" i="19"/>
  <c r="AC690" i="19" s="1"/>
  <c r="AB689" i="19"/>
  <c r="AC689" i="19" s="1"/>
  <c r="AB688" i="19"/>
  <c r="AC688" i="19" s="1"/>
  <c r="AB687" i="19"/>
  <c r="AC687" i="19" s="1"/>
  <c r="AB686" i="19"/>
  <c r="AC686" i="19" s="1"/>
  <c r="AB685" i="19"/>
  <c r="AC685" i="19" s="1"/>
  <c r="AB684" i="19"/>
  <c r="AC684" i="19" s="1"/>
  <c r="AB683" i="19"/>
  <c r="AC683" i="19" s="1"/>
  <c r="AB682" i="19"/>
  <c r="AC682" i="19" s="1"/>
  <c r="AB681" i="19"/>
  <c r="AC681" i="19" s="1"/>
  <c r="AB680" i="19"/>
  <c r="AC680" i="19" s="1"/>
  <c r="AB679" i="19"/>
  <c r="AC679" i="19" s="1"/>
  <c r="AB678" i="19"/>
  <c r="AC678" i="19" s="1"/>
  <c r="AB677" i="19"/>
  <c r="AC677" i="19" s="1"/>
  <c r="AB676" i="19"/>
  <c r="AC676" i="19" s="1"/>
  <c r="AB675" i="19"/>
  <c r="AC675" i="19" s="1"/>
  <c r="AB674" i="19"/>
  <c r="AC674" i="19" s="1"/>
  <c r="AB673" i="19"/>
  <c r="AC673" i="19" s="1"/>
  <c r="AB672" i="19"/>
  <c r="AC672" i="19" s="1"/>
  <c r="AB671" i="19"/>
  <c r="AC671" i="19" s="1"/>
  <c r="AB670" i="19"/>
  <c r="AC670" i="19" s="1"/>
  <c r="AB669" i="19"/>
  <c r="AC669" i="19" s="1"/>
  <c r="AB668" i="19"/>
  <c r="AC668" i="19" s="1"/>
  <c r="AB667" i="19"/>
  <c r="AC667" i="19" s="1"/>
  <c r="AB666" i="19"/>
  <c r="AC666" i="19" s="1"/>
  <c r="AB665" i="19"/>
  <c r="AC665" i="19" s="1"/>
  <c r="AB664" i="19"/>
  <c r="AC664" i="19" s="1"/>
  <c r="AB663" i="19"/>
  <c r="AC663" i="19" s="1"/>
  <c r="AB662" i="19"/>
  <c r="AC662" i="19" s="1"/>
  <c r="AB661" i="19"/>
  <c r="AC661" i="19" s="1"/>
  <c r="AB660" i="19"/>
  <c r="AC660" i="19" s="1"/>
  <c r="AB659" i="19"/>
  <c r="AC659" i="19" s="1"/>
  <c r="AB658" i="19"/>
  <c r="AC658" i="19" s="1"/>
  <c r="AB657" i="19"/>
  <c r="AC657" i="19" s="1"/>
  <c r="AB656" i="19"/>
  <c r="AC656" i="19" s="1"/>
  <c r="AB655" i="19"/>
  <c r="AC655" i="19" s="1"/>
  <c r="AB654" i="19"/>
  <c r="AC654" i="19" s="1"/>
  <c r="AB653" i="19"/>
  <c r="AC653" i="19" s="1"/>
  <c r="AB652" i="19"/>
  <c r="AC652" i="19" s="1"/>
  <c r="AB651" i="19"/>
  <c r="AC651" i="19" s="1"/>
  <c r="AB650" i="19"/>
  <c r="AC650" i="19" s="1"/>
  <c r="AB649" i="19"/>
  <c r="AC649" i="19" s="1"/>
  <c r="AB648" i="19"/>
  <c r="AC648" i="19" s="1"/>
  <c r="AB647" i="19"/>
  <c r="AC647" i="19" s="1"/>
  <c r="AB646" i="19"/>
  <c r="AC646" i="19" s="1"/>
  <c r="AB645" i="19"/>
  <c r="AC645" i="19" s="1"/>
  <c r="AB644" i="19"/>
  <c r="AC644" i="19" s="1"/>
  <c r="AB643" i="19"/>
  <c r="AC643" i="19" s="1"/>
  <c r="AB642" i="19"/>
  <c r="AC642" i="19" s="1"/>
  <c r="AB641" i="19"/>
  <c r="AC641" i="19" s="1"/>
  <c r="AB640" i="19"/>
  <c r="AC640" i="19" s="1"/>
  <c r="AB639" i="19"/>
  <c r="AC639" i="19" s="1"/>
  <c r="AB638" i="19"/>
  <c r="AC638" i="19" s="1"/>
  <c r="AB637" i="19"/>
  <c r="AC637" i="19" s="1"/>
  <c r="AB636" i="19"/>
  <c r="AC636" i="19" s="1"/>
  <c r="AB635" i="19"/>
  <c r="AC635" i="19" s="1"/>
  <c r="AB634" i="19"/>
  <c r="AC634" i="19" s="1"/>
  <c r="AB633" i="19"/>
  <c r="AC633" i="19" s="1"/>
  <c r="AB632" i="19"/>
  <c r="AC632" i="19" s="1"/>
  <c r="AB631" i="19"/>
  <c r="AC631" i="19" s="1"/>
  <c r="AB630" i="19"/>
  <c r="AC630" i="19" s="1"/>
  <c r="AB629" i="19"/>
  <c r="AC629" i="19" s="1"/>
  <c r="AB628" i="19"/>
  <c r="AC628" i="19" s="1"/>
  <c r="AB627" i="19"/>
  <c r="AC627" i="19" s="1"/>
  <c r="AB626" i="19"/>
  <c r="AC626" i="19" s="1"/>
  <c r="AB625" i="19"/>
  <c r="AC625" i="19" s="1"/>
  <c r="AB624" i="19"/>
  <c r="AC624" i="19" s="1"/>
  <c r="AB623" i="19"/>
  <c r="AC623" i="19" s="1"/>
  <c r="AB622" i="19"/>
  <c r="AC622" i="19" s="1"/>
  <c r="AB621" i="19"/>
  <c r="AC621" i="19" s="1"/>
  <c r="AB620" i="19"/>
  <c r="AC620" i="19" s="1"/>
  <c r="AB619" i="19"/>
  <c r="AC619" i="19" s="1"/>
  <c r="AB618" i="19"/>
  <c r="AC618" i="19" s="1"/>
  <c r="AB617" i="19"/>
  <c r="AC617" i="19" s="1"/>
  <c r="AB616" i="19"/>
  <c r="AC616" i="19" s="1"/>
  <c r="AB615" i="19"/>
  <c r="AC615" i="19" s="1"/>
  <c r="AB614" i="19"/>
  <c r="AC614" i="19" s="1"/>
  <c r="AB613" i="19"/>
  <c r="AC613" i="19" s="1"/>
  <c r="AB612" i="19"/>
  <c r="AC612" i="19" s="1"/>
  <c r="AB611" i="19"/>
  <c r="AC611" i="19" s="1"/>
  <c r="AB610" i="19"/>
  <c r="AC610" i="19" s="1"/>
  <c r="AB609" i="19"/>
  <c r="AC609" i="19" s="1"/>
  <c r="AB608" i="19"/>
  <c r="AC608" i="19" s="1"/>
  <c r="AB607" i="19"/>
  <c r="AC607" i="19" s="1"/>
  <c r="AB606" i="19"/>
  <c r="AC606" i="19" s="1"/>
  <c r="AB605" i="19"/>
  <c r="AC605" i="19" s="1"/>
  <c r="AB604" i="19"/>
  <c r="AC604" i="19" s="1"/>
  <c r="AB603" i="19"/>
  <c r="AC603" i="19" s="1"/>
  <c r="AB602" i="19"/>
  <c r="AC602" i="19" s="1"/>
  <c r="AB601" i="19"/>
  <c r="AC601" i="19" s="1"/>
  <c r="AB600" i="19"/>
  <c r="AC600" i="19" s="1"/>
  <c r="AB599" i="19"/>
  <c r="AC599" i="19" s="1"/>
  <c r="AB598" i="19"/>
  <c r="AC598" i="19" s="1"/>
  <c r="AB597" i="19"/>
  <c r="AC597" i="19" s="1"/>
  <c r="AB596" i="19"/>
  <c r="AC596" i="19" s="1"/>
  <c r="AB595" i="19"/>
  <c r="AC595" i="19" s="1"/>
  <c r="AB594" i="19"/>
  <c r="AC594" i="19" s="1"/>
  <c r="AB593" i="19"/>
  <c r="AC593" i="19" s="1"/>
  <c r="AB592" i="19"/>
  <c r="AC592" i="19" s="1"/>
  <c r="AB591" i="19"/>
  <c r="AC591" i="19" s="1"/>
  <c r="AB590" i="19"/>
  <c r="AC590" i="19" s="1"/>
  <c r="AB589" i="19"/>
  <c r="AC589" i="19" s="1"/>
  <c r="AB588" i="19"/>
  <c r="AC588" i="19" s="1"/>
  <c r="AB587" i="19"/>
  <c r="AC587" i="19" s="1"/>
  <c r="AB586" i="19"/>
  <c r="AC586" i="19" s="1"/>
  <c r="AB585" i="19"/>
  <c r="AC585" i="19" s="1"/>
  <c r="AB584" i="19"/>
  <c r="AC584" i="19" s="1"/>
  <c r="AB583" i="19"/>
  <c r="AC583" i="19" s="1"/>
  <c r="AB582" i="19"/>
  <c r="AC582" i="19" s="1"/>
  <c r="AB581" i="19"/>
  <c r="AC581" i="19" s="1"/>
  <c r="AB580" i="19"/>
  <c r="AC580" i="19" s="1"/>
  <c r="AB579" i="19"/>
  <c r="AC579" i="19" s="1"/>
  <c r="AB578" i="19"/>
  <c r="AC578" i="19" s="1"/>
  <c r="AB577" i="19"/>
  <c r="AC577" i="19" s="1"/>
  <c r="AB576" i="19"/>
  <c r="AC576" i="19" s="1"/>
  <c r="AB575" i="19"/>
  <c r="AC575" i="19" s="1"/>
  <c r="AB574" i="19"/>
  <c r="AC574" i="19" s="1"/>
  <c r="AB573" i="19"/>
  <c r="AC573" i="19" s="1"/>
  <c r="AB572" i="19"/>
  <c r="AC572" i="19" s="1"/>
  <c r="AB571" i="19"/>
  <c r="AC571" i="19" s="1"/>
  <c r="AB570" i="19"/>
  <c r="AC570" i="19" s="1"/>
  <c r="AB569" i="19"/>
  <c r="AC569" i="19" s="1"/>
  <c r="AB568" i="19"/>
  <c r="AC568" i="19" s="1"/>
  <c r="AB567" i="19"/>
  <c r="AC567" i="19" s="1"/>
  <c r="AB566" i="19"/>
  <c r="AC566" i="19" s="1"/>
  <c r="AB565" i="19"/>
  <c r="AC565" i="19" s="1"/>
  <c r="AB564" i="19"/>
  <c r="AC564" i="19" s="1"/>
  <c r="AB563" i="19"/>
  <c r="AC563" i="19" s="1"/>
  <c r="AB562" i="19"/>
  <c r="AC562" i="19" s="1"/>
  <c r="AB561" i="19"/>
  <c r="AC561" i="19" s="1"/>
  <c r="AB560" i="19"/>
  <c r="AC560" i="19" s="1"/>
  <c r="AB559" i="19"/>
  <c r="AC559" i="19" s="1"/>
  <c r="AB558" i="19"/>
  <c r="AC558" i="19" s="1"/>
  <c r="AB557" i="19"/>
  <c r="AC557" i="19" s="1"/>
  <c r="AB556" i="19"/>
  <c r="AC556" i="19" s="1"/>
  <c r="AB555" i="19"/>
  <c r="AC555" i="19" s="1"/>
  <c r="AB554" i="19"/>
  <c r="AC554" i="19" s="1"/>
  <c r="AB553" i="19"/>
  <c r="AC553" i="19" s="1"/>
  <c r="AB552" i="19"/>
  <c r="AC552" i="19" s="1"/>
  <c r="AB551" i="19"/>
  <c r="AC551" i="19" s="1"/>
  <c r="AB550" i="19"/>
  <c r="AC550" i="19" s="1"/>
  <c r="AB549" i="19"/>
  <c r="AC549" i="19" s="1"/>
  <c r="AB548" i="19"/>
  <c r="AC548" i="19" s="1"/>
  <c r="AB547" i="19"/>
  <c r="AC547" i="19" s="1"/>
  <c r="AB546" i="19"/>
  <c r="AC546" i="19" s="1"/>
  <c r="AB545" i="19"/>
  <c r="AC545" i="19" s="1"/>
  <c r="AB544" i="19"/>
  <c r="AC544" i="19" s="1"/>
  <c r="AB543" i="19"/>
  <c r="AC543" i="19" s="1"/>
  <c r="AB542" i="19"/>
  <c r="AC542" i="19" s="1"/>
  <c r="AB541" i="19"/>
  <c r="AC541" i="19" s="1"/>
  <c r="AB540" i="19"/>
  <c r="AC540" i="19" s="1"/>
  <c r="AB539" i="19"/>
  <c r="AC539" i="19" s="1"/>
  <c r="AB538" i="19"/>
  <c r="AC538" i="19" s="1"/>
  <c r="AB537" i="19"/>
  <c r="AC537" i="19" s="1"/>
  <c r="AB536" i="19"/>
  <c r="AC536" i="19" s="1"/>
  <c r="AB535" i="19"/>
  <c r="AC535" i="19" s="1"/>
  <c r="AB534" i="19"/>
  <c r="AC534" i="19" s="1"/>
  <c r="AB533" i="19"/>
  <c r="AC533" i="19" s="1"/>
  <c r="AB532" i="19"/>
  <c r="AC532" i="19" s="1"/>
  <c r="AB531" i="19"/>
  <c r="AC531" i="19" s="1"/>
  <c r="AB530" i="19"/>
  <c r="AC530" i="19" s="1"/>
  <c r="AB529" i="19"/>
  <c r="AC529" i="19" s="1"/>
  <c r="AB528" i="19"/>
  <c r="AC528" i="19" s="1"/>
  <c r="AB527" i="19"/>
  <c r="AC527" i="19" s="1"/>
  <c r="AB526" i="19"/>
  <c r="AC526" i="19" s="1"/>
  <c r="AB525" i="19"/>
  <c r="AC525" i="19" s="1"/>
  <c r="AB524" i="19"/>
  <c r="AC524" i="19" s="1"/>
  <c r="AB523" i="19"/>
  <c r="AC523" i="19" s="1"/>
  <c r="AB522" i="19"/>
  <c r="AC522" i="19" s="1"/>
  <c r="AB521" i="19"/>
  <c r="AC521" i="19" s="1"/>
  <c r="AB520" i="19"/>
  <c r="AC520" i="19" s="1"/>
  <c r="AB519" i="19"/>
  <c r="AC519" i="19" s="1"/>
  <c r="AB518" i="19"/>
  <c r="AC518" i="19" s="1"/>
  <c r="AB517" i="19"/>
  <c r="AC517" i="19" s="1"/>
  <c r="AB516" i="19"/>
  <c r="AC516" i="19" s="1"/>
  <c r="AB515" i="19"/>
  <c r="AC515" i="19" s="1"/>
  <c r="AB514" i="19"/>
  <c r="AC514" i="19" s="1"/>
  <c r="AB513" i="19"/>
  <c r="AC513" i="19" s="1"/>
  <c r="AB512" i="19"/>
  <c r="AC512" i="19" s="1"/>
  <c r="AB511" i="19"/>
  <c r="AC511" i="19" s="1"/>
  <c r="AB510" i="19"/>
  <c r="AC510" i="19" s="1"/>
  <c r="AB509" i="19"/>
  <c r="AC509" i="19" s="1"/>
  <c r="AB508" i="19"/>
  <c r="AC508" i="19" s="1"/>
  <c r="AB507" i="19"/>
  <c r="AC507" i="19" s="1"/>
  <c r="AB506" i="19"/>
  <c r="AC506" i="19" s="1"/>
  <c r="AB505" i="19"/>
  <c r="AC505" i="19" s="1"/>
  <c r="AB504" i="19"/>
  <c r="AC504" i="19" s="1"/>
  <c r="AB503" i="19"/>
  <c r="AC503" i="19" s="1"/>
  <c r="AB502" i="19"/>
  <c r="AC502" i="19" s="1"/>
  <c r="AB501" i="19"/>
  <c r="AC501" i="19" s="1"/>
  <c r="AB500" i="19"/>
  <c r="AC500" i="19" s="1"/>
  <c r="AB499" i="19"/>
  <c r="AC499" i="19" s="1"/>
  <c r="AB498" i="19"/>
  <c r="AC498" i="19" s="1"/>
  <c r="AB497" i="19"/>
  <c r="AC497" i="19" s="1"/>
  <c r="AB496" i="19"/>
  <c r="AC496" i="19" s="1"/>
  <c r="AB495" i="19"/>
  <c r="AC495" i="19" s="1"/>
  <c r="AB494" i="19"/>
  <c r="AC494" i="19" s="1"/>
  <c r="AB493" i="19"/>
  <c r="AC493" i="19" s="1"/>
  <c r="AB492" i="19"/>
  <c r="AC492" i="19" s="1"/>
  <c r="AB491" i="19"/>
  <c r="AC491" i="19" s="1"/>
  <c r="AB490" i="19"/>
  <c r="AC490" i="19" s="1"/>
  <c r="AB489" i="19"/>
  <c r="AC489" i="19" s="1"/>
  <c r="AB488" i="19"/>
  <c r="AC488" i="19" s="1"/>
  <c r="AB487" i="19"/>
  <c r="AC487" i="19" s="1"/>
  <c r="AB486" i="19"/>
  <c r="AC486" i="19" s="1"/>
  <c r="AB485" i="19"/>
  <c r="AC485" i="19" s="1"/>
  <c r="AB484" i="19"/>
  <c r="AC484" i="19" s="1"/>
  <c r="AB483" i="19"/>
  <c r="AC483" i="19" s="1"/>
  <c r="AB482" i="19"/>
  <c r="AC482" i="19" s="1"/>
  <c r="AB481" i="19"/>
  <c r="AC481" i="19" s="1"/>
  <c r="AB480" i="19"/>
  <c r="AC480" i="19" s="1"/>
  <c r="AB479" i="19"/>
  <c r="AC479" i="19" s="1"/>
  <c r="AB478" i="19"/>
  <c r="AC478" i="19" s="1"/>
  <c r="AB477" i="19"/>
  <c r="AC477" i="19" s="1"/>
  <c r="AB476" i="19"/>
  <c r="AC476" i="19" s="1"/>
  <c r="AB475" i="19"/>
  <c r="AC475" i="19" s="1"/>
  <c r="AB474" i="19"/>
  <c r="AC474" i="19" s="1"/>
  <c r="AB473" i="19"/>
  <c r="AC473" i="19" s="1"/>
  <c r="AB472" i="19"/>
  <c r="AC472" i="19" s="1"/>
  <c r="AB471" i="19"/>
  <c r="AC471" i="19" s="1"/>
  <c r="AB470" i="19"/>
  <c r="AC470" i="19" s="1"/>
  <c r="AB469" i="19"/>
  <c r="AC469" i="19" s="1"/>
  <c r="AB468" i="19"/>
  <c r="AC468" i="19" s="1"/>
  <c r="AB467" i="19"/>
  <c r="AC467" i="19" s="1"/>
  <c r="AB466" i="19"/>
  <c r="AC466" i="19" s="1"/>
  <c r="AB465" i="19"/>
  <c r="AC465" i="19" s="1"/>
  <c r="AB464" i="19"/>
  <c r="AC464" i="19" s="1"/>
  <c r="AB463" i="19"/>
  <c r="AC463" i="19" s="1"/>
  <c r="AB462" i="19"/>
  <c r="AC462" i="19" s="1"/>
  <c r="AB461" i="19"/>
  <c r="AC461" i="19" s="1"/>
  <c r="AB460" i="19"/>
  <c r="AC460" i="19" s="1"/>
  <c r="AB459" i="19"/>
  <c r="AC459" i="19" s="1"/>
  <c r="AB458" i="19"/>
  <c r="AC458" i="19" s="1"/>
  <c r="AB457" i="19"/>
  <c r="AC457" i="19" s="1"/>
  <c r="AB456" i="19"/>
  <c r="AC456" i="19" s="1"/>
  <c r="AB455" i="19"/>
  <c r="AC455" i="19" s="1"/>
  <c r="AB454" i="19"/>
  <c r="AC454" i="19" s="1"/>
  <c r="AB453" i="19"/>
  <c r="AC453" i="19" s="1"/>
  <c r="AB452" i="19"/>
  <c r="AC452" i="19" s="1"/>
  <c r="AB451" i="19"/>
  <c r="AC451" i="19" s="1"/>
  <c r="AB450" i="19"/>
  <c r="AC450" i="19" s="1"/>
  <c r="AB449" i="19"/>
  <c r="AC449" i="19" s="1"/>
  <c r="AB448" i="19"/>
  <c r="AC448" i="19" s="1"/>
  <c r="AB447" i="19"/>
  <c r="AC447" i="19" s="1"/>
  <c r="AB446" i="19"/>
  <c r="AC446" i="19" s="1"/>
  <c r="AB445" i="19"/>
  <c r="AC445" i="19" s="1"/>
  <c r="AB444" i="19"/>
  <c r="AC444" i="19" s="1"/>
  <c r="AB443" i="19"/>
  <c r="AC443" i="19" s="1"/>
  <c r="AB442" i="19"/>
  <c r="AC442" i="19" s="1"/>
  <c r="AB441" i="19"/>
  <c r="AC441" i="19" s="1"/>
  <c r="AB440" i="19"/>
  <c r="AC440" i="19" s="1"/>
  <c r="AB439" i="19"/>
  <c r="AC439" i="19" s="1"/>
  <c r="AB438" i="19"/>
  <c r="AC438" i="19" s="1"/>
  <c r="AB437" i="19"/>
  <c r="AC437" i="19" s="1"/>
  <c r="AB436" i="19"/>
  <c r="AC436" i="19" s="1"/>
  <c r="AB435" i="19"/>
  <c r="AC435" i="19" s="1"/>
  <c r="AB434" i="19"/>
  <c r="AC434" i="19" s="1"/>
  <c r="AB433" i="19"/>
  <c r="AC433" i="19" s="1"/>
  <c r="AB432" i="19"/>
  <c r="AC432" i="19" s="1"/>
  <c r="AB431" i="19"/>
  <c r="AC431" i="19" s="1"/>
  <c r="AB430" i="19"/>
  <c r="AC430" i="19" s="1"/>
  <c r="AB429" i="19"/>
  <c r="AC429" i="19" s="1"/>
  <c r="AB428" i="19"/>
  <c r="AC428" i="19" s="1"/>
  <c r="AB427" i="19"/>
  <c r="AC427" i="19" s="1"/>
  <c r="AB426" i="19"/>
  <c r="AC426" i="19" s="1"/>
  <c r="AB425" i="19"/>
  <c r="AC425" i="19" s="1"/>
  <c r="AB424" i="19"/>
  <c r="AC424" i="19" s="1"/>
  <c r="AB423" i="19"/>
  <c r="AC423" i="19" s="1"/>
  <c r="AB422" i="19"/>
  <c r="AC422" i="19" s="1"/>
  <c r="AB421" i="19"/>
  <c r="AC421" i="19" s="1"/>
  <c r="AB420" i="19"/>
  <c r="AC420" i="19" s="1"/>
  <c r="AB419" i="19"/>
  <c r="AC419" i="19" s="1"/>
  <c r="AB418" i="19"/>
  <c r="AC418" i="19" s="1"/>
  <c r="AB417" i="19"/>
  <c r="AC417" i="19" s="1"/>
  <c r="AB416" i="19"/>
  <c r="AC416" i="19" s="1"/>
  <c r="AB415" i="19"/>
  <c r="AC415" i="19" s="1"/>
  <c r="AB414" i="19"/>
  <c r="AC414" i="19" s="1"/>
  <c r="AB413" i="19"/>
  <c r="AC413" i="19" s="1"/>
  <c r="AB412" i="19"/>
  <c r="AC412" i="19" s="1"/>
  <c r="AB411" i="19"/>
  <c r="AC411" i="19" s="1"/>
  <c r="AB410" i="19"/>
  <c r="AC410" i="19" s="1"/>
  <c r="AB409" i="19"/>
  <c r="AC409" i="19" s="1"/>
  <c r="AB408" i="19"/>
  <c r="AC408" i="19" s="1"/>
  <c r="AB407" i="19"/>
  <c r="AC407" i="19" s="1"/>
  <c r="AB406" i="19"/>
  <c r="AC406" i="19" s="1"/>
  <c r="AB405" i="19"/>
  <c r="AC405" i="19" s="1"/>
  <c r="AB404" i="19"/>
  <c r="AC404" i="19" s="1"/>
  <c r="AB403" i="19"/>
  <c r="AC403" i="19" s="1"/>
  <c r="AB402" i="19"/>
  <c r="AC402" i="19" s="1"/>
  <c r="AB401" i="19"/>
  <c r="AC401" i="19" s="1"/>
  <c r="AB400" i="19"/>
  <c r="AC400" i="19" s="1"/>
  <c r="AB399" i="19"/>
  <c r="AC399" i="19" s="1"/>
  <c r="AB398" i="19"/>
  <c r="AC398" i="19" s="1"/>
  <c r="AB397" i="19"/>
  <c r="AC397" i="19" s="1"/>
  <c r="AB396" i="19"/>
  <c r="AC396" i="19" s="1"/>
  <c r="AB395" i="19"/>
  <c r="AC395" i="19" s="1"/>
  <c r="AB394" i="19"/>
  <c r="AC394" i="19" s="1"/>
  <c r="AB393" i="19"/>
  <c r="AC393" i="19" s="1"/>
  <c r="AB392" i="19"/>
  <c r="AC392" i="19" s="1"/>
  <c r="AB391" i="19"/>
  <c r="AC391" i="19" s="1"/>
  <c r="AB390" i="19"/>
  <c r="AC390" i="19" s="1"/>
  <c r="AB389" i="19"/>
  <c r="AC389" i="19" s="1"/>
  <c r="AB388" i="19"/>
  <c r="AC388" i="19" s="1"/>
  <c r="AB387" i="19"/>
  <c r="AC387" i="19" s="1"/>
  <c r="AB386" i="19"/>
  <c r="AC386" i="19" s="1"/>
  <c r="AB385" i="19"/>
  <c r="AC385" i="19" s="1"/>
  <c r="AB384" i="19"/>
  <c r="AC384" i="19" s="1"/>
  <c r="AB383" i="19"/>
  <c r="AC383" i="19" s="1"/>
  <c r="AB382" i="19"/>
  <c r="AC382" i="19" s="1"/>
  <c r="AB381" i="19"/>
  <c r="AC381" i="19" s="1"/>
  <c r="AB380" i="19"/>
  <c r="AC380" i="19" s="1"/>
  <c r="AB379" i="19"/>
  <c r="AC379" i="19" s="1"/>
  <c r="AB378" i="19"/>
  <c r="AC378" i="19" s="1"/>
  <c r="AB377" i="19"/>
  <c r="AC377" i="19" s="1"/>
  <c r="AB376" i="19"/>
  <c r="AC376" i="19" s="1"/>
  <c r="AB375" i="19"/>
  <c r="AC375" i="19" s="1"/>
  <c r="AB374" i="19"/>
  <c r="AC374" i="19" s="1"/>
  <c r="AB373" i="19"/>
  <c r="AC373" i="19" s="1"/>
  <c r="AB372" i="19"/>
  <c r="AC372" i="19" s="1"/>
  <c r="AB371" i="19"/>
  <c r="AC371" i="19" s="1"/>
  <c r="AB370" i="19"/>
  <c r="AC370" i="19" s="1"/>
  <c r="AB369" i="19"/>
  <c r="AC369" i="19" s="1"/>
  <c r="AB368" i="19"/>
  <c r="AC368" i="19" s="1"/>
  <c r="AB367" i="19"/>
  <c r="AC367" i="19" s="1"/>
  <c r="AB366" i="19"/>
  <c r="AC366" i="19" s="1"/>
  <c r="AB365" i="19"/>
  <c r="AC365" i="19" s="1"/>
  <c r="AB364" i="19"/>
  <c r="AC364" i="19" s="1"/>
  <c r="AB363" i="19"/>
  <c r="AC363" i="19" s="1"/>
  <c r="AB362" i="19"/>
  <c r="AC362" i="19" s="1"/>
  <c r="AB361" i="19"/>
  <c r="AC361" i="19" s="1"/>
  <c r="AB360" i="19"/>
  <c r="AC360" i="19" s="1"/>
  <c r="AB359" i="19"/>
  <c r="AC359" i="19" s="1"/>
  <c r="AB358" i="19"/>
  <c r="AC358" i="19" s="1"/>
  <c r="AB357" i="19"/>
  <c r="AC357" i="19" s="1"/>
  <c r="AB356" i="19"/>
  <c r="AC356" i="19" s="1"/>
  <c r="AB355" i="19"/>
  <c r="AC355" i="19" s="1"/>
  <c r="AB354" i="19"/>
  <c r="AC354" i="19" s="1"/>
  <c r="AB353" i="19"/>
  <c r="AC353" i="19" s="1"/>
  <c r="AB352" i="19"/>
  <c r="AC352" i="19" s="1"/>
  <c r="AB351" i="19"/>
  <c r="AC351" i="19" s="1"/>
  <c r="AB350" i="19"/>
  <c r="AC350" i="19" s="1"/>
  <c r="AB349" i="19"/>
  <c r="AC349" i="19" s="1"/>
  <c r="AB348" i="19"/>
  <c r="AC348" i="19" s="1"/>
  <c r="AB347" i="19"/>
  <c r="AC347" i="19" s="1"/>
  <c r="AB346" i="19"/>
  <c r="AC346" i="19" s="1"/>
  <c r="AB345" i="19"/>
  <c r="AC345" i="19" s="1"/>
  <c r="AB344" i="19"/>
  <c r="AC344" i="19" s="1"/>
  <c r="AB343" i="19"/>
  <c r="AC343" i="19" s="1"/>
  <c r="AB342" i="19"/>
  <c r="AC342" i="19" s="1"/>
  <c r="AB341" i="19"/>
  <c r="AC341" i="19" s="1"/>
  <c r="AB340" i="19"/>
  <c r="AC340" i="19" s="1"/>
  <c r="AB339" i="19"/>
  <c r="AC339" i="19" s="1"/>
  <c r="AB338" i="19"/>
  <c r="AC338" i="19" s="1"/>
  <c r="AB337" i="19"/>
  <c r="AC337" i="19" s="1"/>
  <c r="AB336" i="19"/>
  <c r="AC336" i="19" s="1"/>
  <c r="AB335" i="19"/>
  <c r="AC335" i="19" s="1"/>
  <c r="AB334" i="19"/>
  <c r="AC334" i="19" s="1"/>
  <c r="AB333" i="19"/>
  <c r="AC333" i="19" s="1"/>
  <c r="AB332" i="19"/>
  <c r="AC332" i="19" s="1"/>
  <c r="AB331" i="19"/>
  <c r="AC331" i="19" s="1"/>
  <c r="AB330" i="19"/>
  <c r="AC330" i="19" s="1"/>
  <c r="AB329" i="19"/>
  <c r="AC329" i="19" s="1"/>
  <c r="AB328" i="19"/>
  <c r="AC328" i="19" s="1"/>
  <c r="AB327" i="19"/>
  <c r="AC327" i="19" s="1"/>
  <c r="AB326" i="19"/>
  <c r="AC326" i="19" s="1"/>
  <c r="AB325" i="19"/>
  <c r="AC325" i="19" s="1"/>
  <c r="AB324" i="19"/>
  <c r="AC324" i="19" s="1"/>
  <c r="AB323" i="19"/>
  <c r="AC323" i="19" s="1"/>
  <c r="AB322" i="19"/>
  <c r="AC322" i="19" s="1"/>
  <c r="AB321" i="19"/>
  <c r="AC321" i="19" s="1"/>
  <c r="AB320" i="19"/>
  <c r="AC320" i="19" s="1"/>
  <c r="AB319" i="19"/>
  <c r="AC319" i="19" s="1"/>
  <c r="AB318" i="19"/>
  <c r="AC318" i="19" s="1"/>
  <c r="AB317" i="19"/>
  <c r="AC317" i="19" s="1"/>
  <c r="AB316" i="19"/>
  <c r="AC316" i="19" s="1"/>
  <c r="AB315" i="19"/>
  <c r="AC315" i="19" s="1"/>
  <c r="AB314" i="19"/>
  <c r="AC314" i="19" s="1"/>
  <c r="AB313" i="19"/>
  <c r="AC313" i="19" s="1"/>
  <c r="AB312" i="19"/>
  <c r="AC312" i="19" s="1"/>
  <c r="AB311" i="19"/>
  <c r="AC311" i="19" s="1"/>
  <c r="AB310" i="19"/>
  <c r="AC310" i="19" s="1"/>
  <c r="AB309" i="19"/>
  <c r="AC309" i="19" s="1"/>
  <c r="AB308" i="19"/>
  <c r="AC308" i="19" s="1"/>
  <c r="AB307" i="19"/>
  <c r="AC307" i="19" s="1"/>
  <c r="AB306" i="19"/>
  <c r="AC306" i="19" s="1"/>
  <c r="AB305" i="19"/>
  <c r="AC305" i="19" s="1"/>
  <c r="AB304" i="19"/>
  <c r="AC304" i="19" s="1"/>
  <c r="AB303" i="19"/>
  <c r="AC303" i="19" s="1"/>
  <c r="AB302" i="19"/>
  <c r="AC302" i="19" s="1"/>
  <c r="AB301" i="19"/>
  <c r="AC301" i="19" s="1"/>
  <c r="AB300" i="19"/>
  <c r="AC300" i="19" s="1"/>
  <c r="AB299" i="19"/>
  <c r="AC299" i="19" s="1"/>
  <c r="AB298" i="19"/>
  <c r="AC298" i="19" s="1"/>
  <c r="AB297" i="19"/>
  <c r="AC297" i="19" s="1"/>
  <c r="AB296" i="19"/>
  <c r="AC296" i="19" s="1"/>
  <c r="AB295" i="19"/>
  <c r="AC295" i="19" s="1"/>
  <c r="AB294" i="19"/>
  <c r="AC294" i="19" s="1"/>
  <c r="AB293" i="19"/>
  <c r="AC293" i="19" s="1"/>
  <c r="AB292" i="19"/>
  <c r="AC292" i="19" s="1"/>
  <c r="AB291" i="19"/>
  <c r="AC291" i="19" s="1"/>
  <c r="AB290" i="19"/>
  <c r="AC290" i="19" s="1"/>
  <c r="AB289" i="19"/>
  <c r="AC289" i="19" s="1"/>
  <c r="AB288" i="19"/>
  <c r="AC288" i="19" s="1"/>
  <c r="AB287" i="19"/>
  <c r="AC287" i="19" s="1"/>
  <c r="AB286" i="19"/>
  <c r="AC286" i="19" s="1"/>
  <c r="AB285" i="19"/>
  <c r="AC285" i="19" s="1"/>
  <c r="AB284" i="19"/>
  <c r="AC284" i="19" s="1"/>
  <c r="AB283" i="19"/>
  <c r="AC283" i="19" s="1"/>
  <c r="AB282" i="19"/>
  <c r="AC282" i="19" s="1"/>
  <c r="AB281" i="19"/>
  <c r="AC281" i="19" s="1"/>
  <c r="AB280" i="19"/>
  <c r="AC280" i="19" s="1"/>
  <c r="AB279" i="19"/>
  <c r="AC279" i="19" s="1"/>
  <c r="AB278" i="19"/>
  <c r="AC278" i="19" s="1"/>
  <c r="AB277" i="19"/>
  <c r="AC277" i="19" s="1"/>
  <c r="AB276" i="19"/>
  <c r="AC276" i="19" s="1"/>
  <c r="AB275" i="19"/>
  <c r="AC275" i="19" s="1"/>
  <c r="AB274" i="19"/>
  <c r="AC274" i="19" s="1"/>
  <c r="AB273" i="19"/>
  <c r="AC273" i="19" s="1"/>
  <c r="AB272" i="19"/>
  <c r="AC272" i="19" s="1"/>
  <c r="AB271" i="19"/>
  <c r="AC271" i="19" s="1"/>
  <c r="AB270" i="19"/>
  <c r="AC270" i="19" s="1"/>
  <c r="AB269" i="19"/>
  <c r="AC269" i="19" s="1"/>
  <c r="AB268" i="19"/>
  <c r="AC268" i="19" s="1"/>
  <c r="AB267" i="19"/>
  <c r="AC267" i="19" s="1"/>
  <c r="AB266" i="19"/>
  <c r="AC266" i="19" s="1"/>
  <c r="AB265" i="19"/>
  <c r="AC265" i="19" s="1"/>
  <c r="AB264" i="19"/>
  <c r="AC264" i="19" s="1"/>
  <c r="AB263" i="19"/>
  <c r="AC263" i="19" s="1"/>
  <c r="AB262" i="19"/>
  <c r="AC262" i="19" s="1"/>
  <c r="AB261" i="19"/>
  <c r="AC261" i="19" s="1"/>
  <c r="AB260" i="19"/>
  <c r="AC260" i="19" s="1"/>
  <c r="AB259" i="19"/>
  <c r="AC259" i="19" s="1"/>
  <c r="AB258" i="19"/>
  <c r="AC258" i="19" s="1"/>
  <c r="AB257" i="19"/>
  <c r="AC257" i="19" s="1"/>
  <c r="AB256" i="19"/>
  <c r="AC256" i="19" s="1"/>
  <c r="AB255" i="19"/>
  <c r="AC255" i="19" s="1"/>
  <c r="AB254" i="19"/>
  <c r="AC254" i="19" s="1"/>
  <c r="AB253" i="19"/>
  <c r="AC253" i="19" s="1"/>
  <c r="AB252" i="19"/>
  <c r="AC252" i="19" s="1"/>
  <c r="AB251" i="19"/>
  <c r="AC251" i="19" s="1"/>
  <c r="AB250" i="19"/>
  <c r="AC250" i="19" s="1"/>
  <c r="AB249" i="19"/>
  <c r="AC249" i="19" s="1"/>
  <c r="AB248" i="19"/>
  <c r="AC248" i="19" s="1"/>
  <c r="AB247" i="19"/>
  <c r="AC247" i="19" s="1"/>
  <c r="AB246" i="19"/>
  <c r="AC246" i="19" s="1"/>
  <c r="AB245" i="19"/>
  <c r="AC245" i="19" s="1"/>
  <c r="AB244" i="19"/>
  <c r="AC244" i="19" s="1"/>
  <c r="AB243" i="19"/>
  <c r="AC243" i="19" s="1"/>
  <c r="AB242" i="19"/>
  <c r="AC242" i="19" s="1"/>
  <c r="AB241" i="19"/>
  <c r="AC241" i="19" s="1"/>
  <c r="AB240" i="19"/>
  <c r="AC240" i="19" s="1"/>
  <c r="AB239" i="19"/>
  <c r="AC239" i="19" s="1"/>
  <c r="AB238" i="19"/>
  <c r="AC238" i="19" s="1"/>
  <c r="AB237" i="19"/>
  <c r="AC237" i="19" s="1"/>
  <c r="AB236" i="19"/>
  <c r="AC236" i="19" s="1"/>
  <c r="AB235" i="19"/>
  <c r="AC235" i="19" s="1"/>
  <c r="AB234" i="19"/>
  <c r="AC234" i="19" s="1"/>
  <c r="AB233" i="19"/>
  <c r="AC233" i="19" s="1"/>
  <c r="AB232" i="19"/>
  <c r="AC232" i="19" s="1"/>
  <c r="AB231" i="19"/>
  <c r="AC231" i="19" s="1"/>
  <c r="AB230" i="19"/>
  <c r="AC230" i="19" s="1"/>
  <c r="AB229" i="19"/>
  <c r="AC229" i="19" s="1"/>
  <c r="AB228" i="19"/>
  <c r="AC228" i="19" s="1"/>
  <c r="AB227" i="19"/>
  <c r="AC227" i="19" s="1"/>
  <c r="AB226" i="19"/>
  <c r="AC226" i="19" s="1"/>
  <c r="AB225" i="19"/>
  <c r="AC225" i="19" s="1"/>
  <c r="AB224" i="19"/>
  <c r="AC224" i="19" s="1"/>
  <c r="AB223" i="19"/>
  <c r="AC223" i="19" s="1"/>
  <c r="AB222" i="19"/>
  <c r="AC222" i="19" s="1"/>
  <c r="AB221" i="19"/>
  <c r="AC221" i="19" s="1"/>
  <c r="AB220" i="19"/>
  <c r="AC220" i="19" s="1"/>
  <c r="AB219" i="19"/>
  <c r="AC219" i="19" s="1"/>
  <c r="AB218" i="19"/>
  <c r="AC218" i="19" s="1"/>
  <c r="AB217" i="19"/>
  <c r="AC217" i="19" s="1"/>
  <c r="AB216" i="19"/>
  <c r="AC216" i="19" s="1"/>
  <c r="AB215" i="19"/>
  <c r="AC215" i="19" s="1"/>
  <c r="AB214" i="19"/>
  <c r="AC214" i="19" s="1"/>
  <c r="AB213" i="19"/>
  <c r="AC213" i="19" s="1"/>
  <c r="AB212" i="19"/>
  <c r="AC212" i="19" s="1"/>
  <c r="AB211" i="19"/>
  <c r="AC211" i="19" s="1"/>
  <c r="AB210" i="19"/>
  <c r="AC210" i="19" s="1"/>
  <c r="AB209" i="19"/>
  <c r="AC209" i="19" s="1"/>
  <c r="AB208" i="19"/>
  <c r="AC208" i="19" s="1"/>
  <c r="AB207" i="19"/>
  <c r="AC207" i="19" s="1"/>
  <c r="AB206" i="19"/>
  <c r="AC206" i="19" s="1"/>
  <c r="AB205" i="19"/>
  <c r="AC205" i="19" s="1"/>
  <c r="AB204" i="19"/>
  <c r="AC204" i="19" s="1"/>
  <c r="AB203" i="19"/>
  <c r="AC203" i="19" s="1"/>
  <c r="AB202" i="19"/>
  <c r="AC202" i="19" s="1"/>
  <c r="AB201" i="19"/>
  <c r="AC201" i="19" s="1"/>
  <c r="AB200" i="19"/>
  <c r="AC200" i="19" s="1"/>
  <c r="AB199" i="19"/>
  <c r="AC199" i="19" s="1"/>
  <c r="AB198" i="19"/>
  <c r="AC198" i="19" s="1"/>
  <c r="AB197" i="19"/>
  <c r="AC197" i="19" s="1"/>
  <c r="AB196" i="19"/>
  <c r="AC196" i="19" s="1"/>
  <c r="AB195" i="19"/>
  <c r="AC195" i="19" s="1"/>
  <c r="AB194" i="19"/>
  <c r="AC194" i="19" s="1"/>
  <c r="AB193" i="19"/>
  <c r="AC193" i="19" s="1"/>
  <c r="AB192" i="19"/>
  <c r="AC192" i="19" s="1"/>
  <c r="AB191" i="19"/>
  <c r="AC191" i="19" s="1"/>
  <c r="AB190" i="19"/>
  <c r="AC190" i="19" s="1"/>
  <c r="AB189" i="19"/>
  <c r="AC189" i="19" s="1"/>
  <c r="AB188" i="19"/>
  <c r="AC188" i="19" s="1"/>
  <c r="AB187" i="19"/>
  <c r="AC187" i="19" s="1"/>
  <c r="AB186" i="19"/>
  <c r="AC186" i="19" s="1"/>
  <c r="AB185" i="19"/>
  <c r="AC185" i="19" s="1"/>
  <c r="AB184" i="19"/>
  <c r="AC184" i="19" s="1"/>
  <c r="AB183" i="19"/>
  <c r="AC183" i="19" s="1"/>
  <c r="AB182" i="19"/>
  <c r="AC182" i="19" s="1"/>
  <c r="AB181" i="19"/>
  <c r="AC181" i="19" s="1"/>
  <c r="AB180" i="19"/>
  <c r="AC180" i="19" s="1"/>
  <c r="AB179" i="19"/>
  <c r="AC179" i="19" s="1"/>
  <c r="AB178" i="19"/>
  <c r="AC178" i="19" s="1"/>
  <c r="AB177" i="19"/>
  <c r="AC177" i="19" s="1"/>
  <c r="AB176" i="19"/>
  <c r="AC176" i="19" s="1"/>
  <c r="AB175" i="19"/>
  <c r="AC175" i="19" s="1"/>
  <c r="AB174" i="19"/>
  <c r="AC174" i="19" s="1"/>
  <c r="AB173" i="19"/>
  <c r="AC173" i="19" s="1"/>
  <c r="AB172" i="19"/>
  <c r="AC172" i="19" s="1"/>
  <c r="AB171" i="19"/>
  <c r="AC171" i="19" s="1"/>
  <c r="AB170" i="19"/>
  <c r="AC170" i="19" s="1"/>
  <c r="AB169" i="19"/>
  <c r="AC169" i="19" s="1"/>
  <c r="AB168" i="19"/>
  <c r="AC168" i="19" s="1"/>
  <c r="AB167" i="19"/>
  <c r="AC167" i="19" s="1"/>
  <c r="AB166" i="19"/>
  <c r="AC166" i="19" s="1"/>
  <c r="AB165" i="19"/>
  <c r="AC165" i="19" s="1"/>
  <c r="AB164" i="19"/>
  <c r="AC164" i="19" s="1"/>
  <c r="AB163" i="19"/>
  <c r="AC163" i="19" s="1"/>
  <c r="AB162" i="19"/>
  <c r="AC162" i="19" s="1"/>
  <c r="AB161" i="19"/>
  <c r="AC161" i="19" s="1"/>
  <c r="AB160" i="19"/>
  <c r="AC160" i="19" s="1"/>
  <c r="AB159" i="19"/>
  <c r="AC159" i="19" s="1"/>
  <c r="AB158" i="19"/>
  <c r="AC158" i="19" s="1"/>
  <c r="AB157" i="19"/>
  <c r="AC157" i="19" s="1"/>
  <c r="AB156" i="19"/>
  <c r="AC156" i="19" s="1"/>
  <c r="AB155" i="19"/>
  <c r="AC155" i="19" s="1"/>
  <c r="AB154" i="19"/>
  <c r="AC154" i="19" s="1"/>
  <c r="AB153" i="19"/>
  <c r="AC153" i="19" s="1"/>
  <c r="AB152" i="19"/>
  <c r="AC152" i="19" s="1"/>
  <c r="AB151" i="19"/>
  <c r="AC151" i="19" s="1"/>
  <c r="AB150" i="19"/>
  <c r="AC150" i="19" s="1"/>
  <c r="AB149" i="19"/>
  <c r="AC149" i="19" s="1"/>
  <c r="AB148" i="19"/>
  <c r="AC148" i="19" s="1"/>
  <c r="AB147" i="19"/>
  <c r="AC147" i="19" s="1"/>
  <c r="AB146" i="19"/>
  <c r="AC146" i="19" s="1"/>
  <c r="AB145" i="19"/>
  <c r="AC145" i="19" s="1"/>
  <c r="AB144" i="19"/>
  <c r="AC144" i="19" s="1"/>
  <c r="AB143" i="19"/>
  <c r="AC143" i="19" s="1"/>
  <c r="AB142" i="19"/>
  <c r="AC142" i="19" s="1"/>
  <c r="AB141" i="19"/>
  <c r="AC141" i="19" s="1"/>
  <c r="AB140" i="19"/>
  <c r="AC140" i="19" s="1"/>
  <c r="AB139" i="19"/>
  <c r="AC139" i="19" s="1"/>
  <c r="AB138" i="19"/>
  <c r="AC138" i="19" s="1"/>
  <c r="AB137" i="19"/>
  <c r="AC137" i="19" s="1"/>
  <c r="AB136" i="19"/>
  <c r="AC136" i="19" s="1"/>
  <c r="AB135" i="19"/>
  <c r="AC135" i="19" s="1"/>
  <c r="AB134" i="19"/>
  <c r="AC134" i="19" s="1"/>
  <c r="AB133" i="19"/>
  <c r="AC133" i="19" s="1"/>
  <c r="AB132" i="19"/>
  <c r="AC132" i="19" s="1"/>
  <c r="AB131" i="19"/>
  <c r="AC131" i="19" s="1"/>
  <c r="AB130" i="19"/>
  <c r="AC130" i="19" s="1"/>
  <c r="AB129" i="19"/>
  <c r="AC129" i="19" s="1"/>
  <c r="AB128" i="19"/>
  <c r="AC128" i="19" s="1"/>
  <c r="AB127" i="19"/>
  <c r="AC127" i="19" s="1"/>
  <c r="AB126" i="19"/>
  <c r="AC126" i="19" s="1"/>
  <c r="AB125" i="19"/>
  <c r="AC125" i="19" s="1"/>
  <c r="AB124" i="19"/>
  <c r="AC124" i="19" s="1"/>
  <c r="AB123" i="19"/>
  <c r="AC123" i="19" s="1"/>
  <c r="AB122" i="19"/>
  <c r="AC122" i="19" s="1"/>
  <c r="AB121" i="19"/>
  <c r="AC121" i="19" s="1"/>
  <c r="AB120" i="19"/>
  <c r="AC120" i="19" s="1"/>
  <c r="AB119" i="19"/>
  <c r="AC119" i="19" s="1"/>
  <c r="AB118" i="19"/>
  <c r="AC118" i="19" s="1"/>
  <c r="AB117" i="19"/>
  <c r="AC117" i="19" s="1"/>
  <c r="AB116" i="19"/>
  <c r="AC116" i="19" s="1"/>
  <c r="AB115" i="19"/>
  <c r="AC115" i="19" s="1"/>
  <c r="AB114" i="19"/>
  <c r="AC114" i="19" s="1"/>
  <c r="AB113" i="19"/>
  <c r="AC113" i="19" s="1"/>
  <c r="AB112" i="19"/>
  <c r="AC112" i="19" s="1"/>
  <c r="AB111" i="19"/>
  <c r="AC111" i="19" s="1"/>
  <c r="AB110" i="19"/>
  <c r="AC110" i="19" s="1"/>
  <c r="AB109" i="19"/>
  <c r="AC109" i="19" s="1"/>
  <c r="AB108" i="19"/>
  <c r="AC108" i="19" s="1"/>
  <c r="AB107" i="19"/>
  <c r="AC107" i="19" s="1"/>
  <c r="AB106" i="19"/>
  <c r="AC106" i="19" s="1"/>
  <c r="AB105" i="19"/>
  <c r="AC105" i="19" s="1"/>
  <c r="AB104" i="19"/>
  <c r="AC104" i="19" s="1"/>
  <c r="AB103" i="19"/>
  <c r="AC103" i="19" s="1"/>
  <c r="AB102" i="19"/>
  <c r="AC102" i="19" s="1"/>
  <c r="AB101" i="19"/>
  <c r="AC101" i="19" s="1"/>
  <c r="AB100" i="19"/>
  <c r="AC100" i="19" s="1"/>
  <c r="AB99" i="19"/>
  <c r="AC99" i="19" s="1"/>
  <c r="AB98" i="19"/>
  <c r="AC98" i="19" s="1"/>
  <c r="AB97" i="19"/>
  <c r="AC97" i="19" s="1"/>
  <c r="AB96" i="19"/>
  <c r="AC96" i="19" s="1"/>
  <c r="AB95" i="19"/>
  <c r="AC95" i="19" s="1"/>
  <c r="AB94" i="19"/>
  <c r="AC94" i="19" s="1"/>
  <c r="AB93" i="19"/>
  <c r="AC93" i="19" s="1"/>
  <c r="AB92" i="19"/>
  <c r="AC92" i="19" s="1"/>
  <c r="AB91" i="19"/>
  <c r="AC91" i="19" s="1"/>
  <c r="AB90" i="19"/>
  <c r="AC90" i="19" s="1"/>
  <c r="AB89" i="19"/>
  <c r="AC89" i="19" s="1"/>
  <c r="AB88" i="19"/>
  <c r="AC88" i="19" s="1"/>
  <c r="AB87" i="19"/>
  <c r="AC87" i="19" s="1"/>
  <c r="AB86" i="19"/>
  <c r="AC86" i="19" s="1"/>
  <c r="AB85" i="19"/>
  <c r="AC85" i="19" s="1"/>
  <c r="AB84" i="19"/>
  <c r="AC84" i="19" s="1"/>
  <c r="AB83" i="19"/>
  <c r="AC83" i="19" s="1"/>
  <c r="AB82" i="19"/>
  <c r="AC82" i="19" s="1"/>
  <c r="AB81" i="19"/>
  <c r="AC81" i="19" s="1"/>
  <c r="AB80" i="19"/>
  <c r="AC80" i="19" s="1"/>
  <c r="AB79" i="19"/>
  <c r="AC79" i="19" s="1"/>
  <c r="AB78" i="19"/>
  <c r="AC78" i="19" s="1"/>
  <c r="AB77" i="19"/>
  <c r="AC77" i="19" s="1"/>
  <c r="AB76" i="19"/>
  <c r="AC76" i="19" s="1"/>
  <c r="AB75" i="19"/>
  <c r="AC75" i="19" s="1"/>
  <c r="AB74" i="19"/>
  <c r="AC74" i="19" s="1"/>
  <c r="AB73" i="19"/>
  <c r="AC73" i="19" s="1"/>
  <c r="AB72" i="19"/>
  <c r="AC72" i="19" s="1"/>
  <c r="AB71" i="19"/>
  <c r="AC71" i="19" s="1"/>
  <c r="AB70" i="19"/>
  <c r="AC70" i="19" s="1"/>
  <c r="AB69" i="19"/>
  <c r="AC69" i="19" s="1"/>
  <c r="AB68" i="19"/>
  <c r="AC68" i="19" s="1"/>
  <c r="AB67" i="19"/>
  <c r="AC67" i="19" s="1"/>
  <c r="AB66" i="19"/>
  <c r="AC66" i="19" s="1"/>
  <c r="AB65" i="19"/>
  <c r="AC65" i="19" s="1"/>
  <c r="AB64" i="19"/>
  <c r="AC64" i="19" s="1"/>
  <c r="AB63" i="19"/>
  <c r="AC63" i="19" s="1"/>
  <c r="AB62" i="19"/>
  <c r="AC62" i="19" s="1"/>
  <c r="AB61" i="19"/>
  <c r="AC61" i="19" s="1"/>
  <c r="AB60" i="19"/>
  <c r="AC60" i="19" s="1"/>
  <c r="AB59" i="19"/>
  <c r="AC59" i="19" s="1"/>
  <c r="AB58" i="19"/>
  <c r="AC58" i="19" s="1"/>
  <c r="AB57" i="19"/>
  <c r="AC57" i="19" s="1"/>
  <c r="AB56" i="19"/>
  <c r="AC56" i="19" s="1"/>
  <c r="AB55" i="19"/>
  <c r="AC55" i="19" s="1"/>
  <c r="AB54" i="19"/>
  <c r="AC54" i="19" s="1"/>
  <c r="AB53" i="19"/>
  <c r="AC53" i="19" s="1"/>
  <c r="AB52" i="19"/>
  <c r="AC52" i="19" s="1"/>
  <c r="AB51" i="19"/>
  <c r="AC51" i="19" s="1"/>
  <c r="AB50" i="19"/>
  <c r="AC50" i="19" s="1"/>
  <c r="AB49" i="19"/>
  <c r="AC49" i="19" s="1"/>
  <c r="AB48" i="19"/>
  <c r="AC48" i="19" s="1"/>
  <c r="AB47" i="19"/>
  <c r="AC47" i="19" s="1"/>
  <c r="AB46" i="19"/>
  <c r="AC46" i="19" s="1"/>
  <c r="AB45" i="19"/>
  <c r="AC45" i="19" s="1"/>
  <c r="AB44" i="19"/>
  <c r="AC44" i="19" s="1"/>
  <c r="AB43" i="19"/>
  <c r="AC43" i="19" s="1"/>
  <c r="AB42" i="19"/>
  <c r="AC42" i="19" s="1"/>
  <c r="AB41" i="19"/>
  <c r="AC41" i="19" s="1"/>
  <c r="AB40" i="19"/>
  <c r="AC40" i="19" s="1"/>
  <c r="AB39" i="19"/>
  <c r="AC39" i="19" s="1"/>
  <c r="AB38" i="19"/>
  <c r="AC38" i="19" s="1"/>
  <c r="AB37" i="19"/>
  <c r="AC37" i="19" s="1"/>
  <c r="AB36" i="19"/>
  <c r="AC36" i="19" s="1"/>
  <c r="AB35" i="19"/>
  <c r="AC35" i="19" s="1"/>
  <c r="AB34" i="19"/>
  <c r="AC34" i="19" s="1"/>
  <c r="AB33" i="19"/>
  <c r="AC33" i="19" s="1"/>
  <c r="AB32" i="19"/>
  <c r="AC32" i="19" s="1"/>
  <c r="AB31" i="19"/>
  <c r="AC31" i="19" s="1"/>
  <c r="AB30" i="19"/>
  <c r="AC30" i="19" s="1"/>
  <c r="AB29" i="19"/>
  <c r="AC29" i="19" s="1"/>
  <c r="AB28" i="19"/>
  <c r="AC28" i="19" s="1"/>
  <c r="AB27" i="19"/>
  <c r="AC27" i="19" s="1"/>
  <c r="AB26" i="19"/>
  <c r="AC26" i="19" s="1"/>
  <c r="AB25" i="19"/>
  <c r="AC25" i="19" s="1"/>
  <c r="AB24" i="19"/>
  <c r="AC24" i="19" s="1"/>
  <c r="AB23" i="19"/>
  <c r="AC23" i="19" s="1"/>
  <c r="AB22" i="19"/>
  <c r="AC22" i="19" s="1"/>
  <c r="AB21" i="19"/>
  <c r="AC21" i="19" s="1"/>
  <c r="AB20" i="19"/>
  <c r="AC20" i="19" s="1"/>
  <c r="AB19" i="19"/>
  <c r="AC19" i="19" s="1"/>
  <c r="AB18" i="19"/>
  <c r="AC18" i="19" s="1"/>
  <c r="AB17" i="19"/>
  <c r="AC17" i="19" s="1"/>
  <c r="AB16" i="19"/>
  <c r="AC16" i="19" s="1"/>
  <c r="AB15" i="19"/>
  <c r="AC15" i="19" s="1"/>
  <c r="AB14" i="19"/>
  <c r="AC14" i="19" s="1"/>
  <c r="AB13" i="19"/>
  <c r="AC13" i="19" s="1"/>
  <c r="AT23" i="19"/>
  <c r="BQ24" i="29" l="1"/>
  <c r="P61" i="41"/>
  <c r="Q61" i="41" s="1"/>
  <c r="S61" i="41" s="1"/>
  <c r="AY29" i="29"/>
  <c r="P127" i="41"/>
  <c r="Q127" i="41" s="1"/>
  <c r="S127" i="41" s="1"/>
  <c r="P133" i="41"/>
  <c r="Q133" i="41" s="1"/>
  <c r="S133" i="41" s="1"/>
  <c r="P40" i="41"/>
  <c r="Q40" i="41" s="1"/>
  <c r="S40" i="41" s="1"/>
  <c r="P55" i="41"/>
  <c r="P150" i="41"/>
  <c r="P8" i="41"/>
  <c r="P74" i="41"/>
  <c r="P230" i="41"/>
  <c r="O54" i="41"/>
  <c r="P247" i="41"/>
  <c r="P177" i="41"/>
  <c r="P19" i="41"/>
  <c r="O113" i="41"/>
  <c r="P241" i="41"/>
  <c r="O108" i="41"/>
  <c r="P140" i="41"/>
  <c r="O121" i="41"/>
  <c r="P102" i="41"/>
  <c r="P128" i="41"/>
  <c r="P36" i="41"/>
  <c r="P169" i="41"/>
  <c r="P218" i="41"/>
  <c r="P151" i="41"/>
  <c r="O241" i="41"/>
  <c r="P155" i="41"/>
  <c r="P224" i="41"/>
  <c r="P58" i="41"/>
  <c r="P32" i="41"/>
  <c r="P121" i="41"/>
  <c r="P252" i="41"/>
  <c r="P161" i="41"/>
  <c r="P107" i="41"/>
  <c r="P171" i="41"/>
  <c r="O102" i="41"/>
  <c r="P255" i="41"/>
  <c r="O51" i="41"/>
  <c r="O224" i="41"/>
  <c r="P90" i="41"/>
  <c r="P143" i="41"/>
  <c r="P124" i="41"/>
  <c r="P153" i="41"/>
  <c r="P234" i="41"/>
  <c r="P262" i="41"/>
  <c r="P111" i="41"/>
  <c r="P137" i="41"/>
  <c r="O244" i="41"/>
  <c r="P81" i="41"/>
  <c r="P109" i="41"/>
  <c r="P66" i="41"/>
  <c r="O240" i="41"/>
  <c r="P105" i="41"/>
  <c r="P191" i="41"/>
  <c r="P106" i="41"/>
  <c r="P14" i="41"/>
  <c r="P264" i="41"/>
  <c r="P152" i="41"/>
  <c r="P202" i="41"/>
  <c r="P223" i="41"/>
  <c r="O48" i="41"/>
  <c r="O223" i="41"/>
  <c r="O105" i="41"/>
  <c r="P214" i="41"/>
  <c r="P189" i="41"/>
  <c r="P246" i="41"/>
  <c r="P165" i="41"/>
  <c r="P186" i="41"/>
  <c r="O262" i="41"/>
  <c r="P256" i="41"/>
  <c r="P184" i="41"/>
  <c r="O111" i="41"/>
  <c r="P174" i="41"/>
  <c r="P103" i="41"/>
  <c r="P195" i="41"/>
  <c r="P115" i="41"/>
  <c r="P212" i="41"/>
  <c r="O118" i="41"/>
  <c r="P99" i="41"/>
  <c r="P47" i="41"/>
  <c r="O270" i="41"/>
  <c r="P236" i="41"/>
  <c r="O106" i="41"/>
  <c r="P210" i="41"/>
  <c r="P238" i="41"/>
  <c r="O234" i="41"/>
  <c r="P147" i="41"/>
  <c r="P145" i="41"/>
  <c r="P144" i="41"/>
  <c r="P78" i="41"/>
  <c r="P261" i="41"/>
  <c r="P54" i="41"/>
  <c r="P208" i="41"/>
  <c r="P7" i="41"/>
  <c r="P112" i="41"/>
  <c r="P254" i="41"/>
  <c r="P68" i="41"/>
  <c r="P70" i="41"/>
  <c r="P46" i="41"/>
  <c r="P30" i="41"/>
  <c r="O243" i="41"/>
  <c r="O221" i="41"/>
  <c r="P117" i="41"/>
  <c r="P146" i="41"/>
  <c r="P190" i="41"/>
  <c r="P260" i="41"/>
  <c r="P27" i="41"/>
  <c r="P23" i="41"/>
  <c r="P93" i="41"/>
  <c r="P175" i="41"/>
  <c r="P226" i="41"/>
  <c r="P242" i="41"/>
  <c r="P181" i="41"/>
  <c r="P118" i="41"/>
  <c r="O239" i="41"/>
  <c r="P62" i="41"/>
  <c r="P28" i="41"/>
  <c r="P41" i="41"/>
  <c r="P35" i="41"/>
  <c r="P194" i="41"/>
  <c r="P142" i="41"/>
  <c r="P219" i="41"/>
  <c r="P170" i="41"/>
  <c r="P31" i="41"/>
  <c r="P126" i="41"/>
  <c r="O109" i="41"/>
  <c r="O217" i="41"/>
  <c r="P119" i="41"/>
  <c r="P96" i="41"/>
  <c r="P253" i="41"/>
  <c r="O99" i="41"/>
  <c r="P17" i="41"/>
  <c r="O53" i="41"/>
  <c r="P65" i="41"/>
  <c r="P95" i="41"/>
  <c r="P211" i="41"/>
  <c r="P12" i="41"/>
  <c r="O107" i="41"/>
  <c r="O117" i="41"/>
  <c r="P157" i="41"/>
  <c r="P176" i="41"/>
  <c r="P104" i="41"/>
  <c r="P87" i="41"/>
  <c r="P131" i="41"/>
  <c r="P63" i="41"/>
  <c r="P200" i="41"/>
  <c r="P268" i="41"/>
  <c r="P215" i="41"/>
  <c r="P206" i="41"/>
  <c r="P159" i="41"/>
  <c r="O104" i="41"/>
  <c r="P86" i="41"/>
  <c r="O245" i="41"/>
  <c r="P198" i="41"/>
  <c r="P263" i="41"/>
  <c r="O246" i="41"/>
  <c r="P259" i="41"/>
  <c r="O114" i="41"/>
  <c r="P209" i="41"/>
  <c r="O238" i="41"/>
  <c r="P15" i="41"/>
  <c r="P216" i="41"/>
  <c r="P59" i="41"/>
  <c r="O49" i="41"/>
  <c r="O237" i="41"/>
  <c r="P132" i="41"/>
  <c r="O115" i="41"/>
  <c r="P258" i="41"/>
  <c r="P138" i="41"/>
  <c r="O112" i="41"/>
  <c r="P250" i="41"/>
  <c r="P257" i="41"/>
  <c r="P42" i="41"/>
  <c r="P197" i="41"/>
  <c r="P73" i="41"/>
  <c r="O50" i="41"/>
  <c r="O123" i="41"/>
  <c r="P245" i="41"/>
  <c r="P38" i="41"/>
  <c r="Q38" i="41" s="1"/>
  <c r="S38" i="41" s="1"/>
  <c r="P16" i="41"/>
  <c r="P77" i="41"/>
  <c r="P148" i="41"/>
  <c r="P271" i="41"/>
  <c r="P33" i="41"/>
  <c r="P222" i="41"/>
  <c r="P130" i="41"/>
  <c r="P249" i="41"/>
  <c r="P116" i="41"/>
  <c r="P71" i="41"/>
  <c r="P5" i="41"/>
  <c r="P232" i="41"/>
  <c r="P168" i="41"/>
  <c r="P56" i="41"/>
  <c r="P240" i="41"/>
  <c r="P233" i="41"/>
  <c r="Q233" i="41" s="1"/>
  <c r="S233" i="41" s="1"/>
  <c r="O271" i="41"/>
  <c r="P122" i="41"/>
  <c r="P24" i="41"/>
  <c r="Q24" i="41" s="1"/>
  <c r="S24" i="41" s="1"/>
  <c r="P114" i="41"/>
  <c r="P84" i="41"/>
  <c r="O218" i="41"/>
  <c r="P83" i="41"/>
  <c r="Q83" i="41" s="1"/>
  <c r="S83" i="41" s="1"/>
  <c r="P269" i="41"/>
  <c r="P91" i="41"/>
  <c r="P235" i="41"/>
  <c r="P199" i="41"/>
  <c r="Q199" i="41" s="1"/>
  <c r="S199" i="41" s="1"/>
  <c r="P18" i="41"/>
  <c r="P162" i="41"/>
  <c r="P178" i="41"/>
  <c r="Q178" i="41" s="1"/>
  <c r="S178" i="41" s="1"/>
  <c r="P204" i="41"/>
  <c r="P167" i="41"/>
  <c r="Q167" i="41" s="1"/>
  <c r="S167" i="41" s="1"/>
  <c r="O264" i="41"/>
  <c r="P100" i="41"/>
  <c r="O119" i="41"/>
  <c r="P110" i="41"/>
  <c r="Q110" i="41" s="1"/>
  <c r="S110" i="41" s="1"/>
  <c r="P217" i="41"/>
  <c r="O265" i="41"/>
  <c r="P26" i="41"/>
  <c r="Q26" i="41" s="1"/>
  <c r="S26" i="41" s="1"/>
  <c r="P192" i="41"/>
  <c r="P185" i="41"/>
  <c r="Q185" i="41" s="1"/>
  <c r="S185" i="41" s="1"/>
  <c r="P82" i="41"/>
  <c r="Q82" i="41" s="1"/>
  <c r="S82" i="41" s="1"/>
  <c r="O122" i="41"/>
  <c r="O263" i="41"/>
  <c r="P29" i="41"/>
  <c r="P11" i="41"/>
  <c r="P220" i="41"/>
  <c r="P113" i="41"/>
  <c r="Q113" i="41" s="1"/>
  <c r="S113" i="41" s="1"/>
  <c r="P50" i="41"/>
  <c r="Q50" i="41" s="1"/>
  <c r="S50" i="41" s="1"/>
  <c r="P123" i="41"/>
  <c r="Q123" i="41" s="1"/>
  <c r="S123" i="41" s="1"/>
  <c r="O98" i="41"/>
  <c r="P248" i="41"/>
  <c r="Q248" i="41" s="1"/>
  <c r="S248" i="41" s="1"/>
  <c r="P48" i="41"/>
  <c r="O268" i="41"/>
  <c r="P39" i="41"/>
  <c r="Q39" i="41" s="1"/>
  <c r="S39" i="41" s="1"/>
  <c r="P79" i="41"/>
  <c r="Q79" i="41" s="1"/>
  <c r="S79" i="41" s="1"/>
  <c r="O220" i="41"/>
  <c r="P75" i="41"/>
  <c r="P221" i="41"/>
  <c r="Q221" i="41" s="1"/>
  <c r="S221" i="41" s="1"/>
  <c r="P188" i="41"/>
  <c r="Q188" i="41" s="1"/>
  <c r="S188" i="41" s="1"/>
  <c r="O242" i="41"/>
  <c r="P6" i="41"/>
  <c r="Q6" i="41" s="1"/>
  <c r="S6" i="41" s="1"/>
  <c r="P205" i="41"/>
  <c r="P180" i="41"/>
  <c r="Q180" i="41" s="1"/>
  <c r="S180" i="41" s="1"/>
  <c r="O222" i="41"/>
  <c r="P67" i="41"/>
  <c r="Q67" i="41" s="1"/>
  <c r="S67" i="41" s="1"/>
  <c r="P72" i="41"/>
  <c r="Q72" i="41" s="1"/>
  <c r="S72" i="41" s="1"/>
  <c r="P239" i="41"/>
  <c r="Q239" i="41" s="1"/>
  <c r="S239" i="41" s="1"/>
  <c r="P37" i="41"/>
  <c r="O236" i="41"/>
  <c r="P49" i="41"/>
  <c r="Q49" i="41" s="1"/>
  <c r="S49" i="41" s="1"/>
  <c r="P207" i="41"/>
  <c r="Q207" i="41" s="1"/>
  <c r="S207" i="41" s="1"/>
  <c r="P265" i="41"/>
  <c r="Q265" i="41" s="1"/>
  <c r="S265" i="41" s="1"/>
  <c r="O269" i="41"/>
  <c r="P76" i="41"/>
  <c r="Q76" i="41" s="1"/>
  <c r="S76" i="41" s="1"/>
  <c r="P193" i="41"/>
  <c r="Q193" i="41" s="1"/>
  <c r="S193" i="41" s="1"/>
  <c r="P251" i="41"/>
  <c r="Q251" i="41" s="1"/>
  <c r="S251" i="41" s="1"/>
  <c r="P266" i="41"/>
  <c r="Q266" i="41" s="1"/>
  <c r="S266" i="41" s="1"/>
  <c r="O55" i="41"/>
  <c r="P44" i="41"/>
  <c r="Q44" i="41" s="1"/>
  <c r="S44" i="41" s="1"/>
  <c r="P89" i="41"/>
  <c r="Q89" i="41" s="1"/>
  <c r="S89" i="41" s="1"/>
  <c r="P183" i="41"/>
  <c r="Q183" i="41" s="1"/>
  <c r="S183" i="41" s="1"/>
  <c r="P64" i="41"/>
  <c r="Q64" i="41" s="1"/>
  <c r="S64" i="41" s="1"/>
  <c r="P164" i="41"/>
  <c r="Q164" i="41" s="1"/>
  <c r="S164" i="41" s="1"/>
  <c r="P43" i="41"/>
  <c r="O116" i="41"/>
  <c r="P182" i="41"/>
  <c r="P270" i="41"/>
  <c r="Q270" i="41" s="1"/>
  <c r="S270" i="41" s="1"/>
  <c r="P187" i="41"/>
  <c r="Q187" i="41" s="1"/>
  <c r="S187" i="41" s="1"/>
  <c r="O100" i="41"/>
  <c r="P135" i="41"/>
  <c r="Q135" i="41" s="1"/>
  <c r="S135" i="41" s="1"/>
  <c r="O101" i="41"/>
  <c r="P80" i="41"/>
  <c r="Q80" i="41" s="1"/>
  <c r="S80" i="41" s="1"/>
  <c r="O120" i="41"/>
  <c r="O235" i="41"/>
  <c r="P22" i="41"/>
  <c r="Q22" i="41" s="1"/>
  <c r="S22" i="41" s="1"/>
  <c r="P173" i="41"/>
  <c r="Q173" i="41" s="1"/>
  <c r="S173" i="41" s="1"/>
  <c r="P203" i="41"/>
  <c r="Q203" i="41" s="1"/>
  <c r="S203" i="41" s="1"/>
  <c r="P60" i="41"/>
  <c r="Q60" i="41" s="1"/>
  <c r="S60" i="41" s="1"/>
  <c r="P227" i="41"/>
  <c r="Q227" i="41" s="1"/>
  <c r="S227" i="41" s="1"/>
  <c r="P51" i="41"/>
  <c r="P139" i="41"/>
  <c r="Q139" i="41" s="1"/>
  <c r="S139" i="41" s="1"/>
  <c r="P201" i="41"/>
  <c r="Q201" i="41" s="1"/>
  <c r="S201" i="41" s="1"/>
  <c r="P85" i="41"/>
  <c r="Q85" i="41" s="1"/>
  <c r="S85" i="41" s="1"/>
  <c r="P225" i="41"/>
  <c r="Q225" i="41" s="1"/>
  <c r="S225" i="41" s="1"/>
  <c r="P88" i="41"/>
  <c r="Q88" i="41" s="1"/>
  <c r="S88" i="41" s="1"/>
  <c r="P231" i="41"/>
  <c r="Q231" i="41" s="1"/>
  <c r="S231" i="41" s="1"/>
  <c r="P129" i="41"/>
  <c r="Q129" i="41" s="1"/>
  <c r="S129" i="41" s="1"/>
  <c r="P243" i="41"/>
  <c r="Q243" i="41" s="1"/>
  <c r="S243" i="41" s="1"/>
  <c r="P94" i="41"/>
  <c r="Q94" i="41" s="1"/>
  <c r="S94" i="41" s="1"/>
  <c r="P267" i="41"/>
  <c r="Q267" i="41" s="1"/>
  <c r="S267" i="41" s="1"/>
  <c r="O212" i="41"/>
  <c r="P134" i="41"/>
  <c r="Q134" i="41" s="1"/>
  <c r="S134" i="41" s="1"/>
  <c r="P13" i="41"/>
  <c r="Q13" i="41" s="1"/>
  <c r="S13" i="41" s="1"/>
  <c r="P228" i="41"/>
  <c r="Q228" i="41" s="1"/>
  <c r="S228" i="41" s="1"/>
  <c r="P244" i="41"/>
  <c r="Q244" i="41" s="1"/>
  <c r="S244" i="41" s="1"/>
  <c r="P101" i="41"/>
  <c r="P45" i="41"/>
  <c r="Q45" i="41" s="1"/>
  <c r="S45" i="41" s="1"/>
  <c r="O267" i="41"/>
  <c r="P196" i="41"/>
  <c r="Q196" i="41" s="1"/>
  <c r="S196" i="41" s="1"/>
  <c r="P10" i="41"/>
  <c r="Q10" i="41" s="1"/>
  <c r="S10" i="41" s="1"/>
  <c r="P34" i="41"/>
  <c r="Q34" i="41" s="1"/>
  <c r="S34" i="41" s="1"/>
  <c r="P120" i="41"/>
  <c r="Q120" i="41" s="1"/>
  <c r="S120" i="41" s="1"/>
  <c r="P136" i="41"/>
  <c r="Q136" i="41" s="1"/>
  <c r="S136" i="41" s="1"/>
  <c r="P57" i="41"/>
  <c r="Q57" i="41" s="1"/>
  <c r="S57" i="41" s="1"/>
  <c r="P98" i="41"/>
  <c r="Q98" i="41" s="1"/>
  <c r="S98" i="41" s="1"/>
  <c r="P20" i="41"/>
  <c r="Q20" i="41" s="1"/>
  <c r="S20" i="41" s="1"/>
  <c r="P69" i="41"/>
  <c r="Q69" i="41" s="1"/>
  <c r="S69" i="41" s="1"/>
  <c r="P154" i="41"/>
  <c r="Q154" i="41" s="1"/>
  <c r="S154" i="41" s="1"/>
  <c r="O103" i="41"/>
  <c r="P237" i="41"/>
  <c r="Q237" i="41" s="1"/>
  <c r="S237" i="41" s="1"/>
  <c r="P213" i="41"/>
  <c r="Q213" i="41" s="1"/>
  <c r="S213" i="41" s="1"/>
  <c r="O219" i="41"/>
  <c r="P25" i="41"/>
  <c r="Q25" i="41" s="1"/>
  <c r="S25" i="41" s="1"/>
  <c r="P160" i="41"/>
  <c r="Q160" i="41" s="1"/>
  <c r="S160" i="41" s="1"/>
  <c r="P149" i="41"/>
  <c r="Q149" i="41" s="1"/>
  <c r="S149" i="41" s="1"/>
  <c r="P158" i="41"/>
  <c r="Q158" i="41" s="1"/>
  <c r="S158" i="41" s="1"/>
  <c r="O216" i="41"/>
  <c r="P21" i="41"/>
  <c r="Q21" i="41" s="1"/>
  <c r="S21" i="41" s="1"/>
  <c r="P156" i="41"/>
  <c r="Q156" i="41" s="1"/>
  <c r="S156" i="41" s="1"/>
  <c r="P9" i="41"/>
  <c r="P125" i="41"/>
  <c r="Q125" i="41" s="1"/>
  <c r="S125" i="41" s="1"/>
  <c r="P52" i="41"/>
  <c r="O110" i="41"/>
  <c r="P179" i="41"/>
  <c r="Q179" i="41" s="1"/>
  <c r="S179" i="41" s="1"/>
  <c r="P229" i="41"/>
  <c r="Q229" i="41" s="1"/>
  <c r="S229" i="41" s="1"/>
  <c r="P108" i="41"/>
  <c r="Q108" i="41" s="1"/>
  <c r="S108" i="41" s="1"/>
  <c r="O211" i="41"/>
  <c r="P92" i="41"/>
  <c r="Q92" i="41" s="1"/>
  <c r="S92" i="41" s="1"/>
  <c r="P97" i="41"/>
  <c r="Q97" i="41" s="1"/>
  <c r="S97" i="41" s="1"/>
  <c r="P141" i="41"/>
  <c r="Q141" i="41" s="1"/>
  <c r="S141" i="41" s="1"/>
  <c r="O52" i="41"/>
  <c r="P166" i="41"/>
  <c r="Q166" i="41" s="1"/>
  <c r="S166" i="41" s="1"/>
  <c r="P163" i="41"/>
  <c r="Q163" i="41" s="1"/>
  <c r="S163" i="41" s="1"/>
  <c r="P53" i="41"/>
  <c r="Q53" i="41" s="1"/>
  <c r="S53" i="41" s="1"/>
  <c r="P172" i="41"/>
  <c r="Q172" i="41" s="1"/>
  <c r="S172" i="41" s="1"/>
  <c r="O266" i="41"/>
  <c r="Q234" i="41"/>
  <c r="S234" i="41" s="1"/>
  <c r="Q235" i="41"/>
  <c r="S235" i="41" s="1"/>
  <c r="Q140" i="41"/>
  <c r="S140" i="41" s="1"/>
  <c r="Q66" i="41"/>
  <c r="S66" i="41" s="1"/>
  <c r="Q230" i="41"/>
  <c r="S230" i="41" s="1"/>
  <c r="Q198" i="41"/>
  <c r="S198" i="41" s="1"/>
  <c r="Q253" i="41"/>
  <c r="S253" i="41" s="1"/>
  <c r="Q68" i="41"/>
  <c r="S68" i="41" s="1"/>
  <c r="Q159" i="41"/>
  <c r="S159" i="41" s="1"/>
  <c r="Q46" i="41"/>
  <c r="S46" i="41" s="1"/>
  <c r="Q71" i="41"/>
  <c r="S71" i="41" s="1"/>
  <c r="Q117" i="41"/>
  <c r="S117" i="41" s="1"/>
  <c r="Q100" i="41"/>
  <c r="S100" i="41" s="1"/>
  <c r="Q146" i="41"/>
  <c r="S146" i="41" s="1"/>
  <c r="Q35" i="41"/>
  <c r="S35" i="41" s="1"/>
  <c r="Q52" i="41"/>
  <c r="S52" i="41" s="1"/>
  <c r="Q182" i="41"/>
  <c r="S182" i="41" s="1"/>
  <c r="Q112" i="41"/>
  <c r="S112" i="41" s="1"/>
  <c r="Q107" i="41"/>
  <c r="S107" i="41" s="1"/>
  <c r="Q226" i="41"/>
  <c r="S226" i="41" s="1"/>
  <c r="Q93" i="41"/>
  <c r="S93" i="41" s="1"/>
  <c r="Q224" i="41"/>
  <c r="S224" i="41" s="1"/>
  <c r="Q84" i="41"/>
  <c r="S84" i="41" s="1"/>
  <c r="Q214" i="41"/>
  <c r="S214" i="41" s="1"/>
  <c r="Q242" i="41"/>
  <c r="S242" i="41" s="1"/>
  <c r="Q95" i="41"/>
  <c r="S95" i="41" s="1"/>
  <c r="Q19" i="41"/>
  <c r="S19" i="41" s="1"/>
  <c r="Q36" i="41"/>
  <c r="S36" i="41" s="1"/>
  <c r="Q62" i="41"/>
  <c r="S62" i="41" s="1"/>
  <c r="Q42" i="41"/>
  <c r="S42" i="41" s="1"/>
  <c r="Q130" i="41"/>
  <c r="S130" i="41" s="1"/>
  <c r="Q9" i="41"/>
  <c r="S9" i="41" s="1"/>
  <c r="Q101" i="41"/>
  <c r="S101" i="41" s="1"/>
  <c r="Q220" i="41"/>
  <c r="S220" i="41" s="1"/>
  <c r="Q155" i="41"/>
  <c r="S155" i="41" s="1"/>
  <c r="Q217" i="41"/>
  <c r="S217" i="41" s="1"/>
  <c r="Q31" i="41"/>
  <c r="S31" i="41" s="1"/>
  <c r="Q5" i="41"/>
  <c r="S5" i="41" s="1"/>
  <c r="Q37" i="41"/>
  <c r="S37" i="41" s="1"/>
  <c r="Q150" i="41"/>
  <c r="S150" i="41" s="1"/>
  <c r="Q162" i="41"/>
  <c r="S162" i="41" s="1"/>
  <c r="Q109" i="41"/>
  <c r="S109" i="41" s="1"/>
  <c r="Q262" i="41"/>
  <c r="S262" i="41" s="1"/>
  <c r="Q78" i="41"/>
  <c r="S78" i="41" s="1"/>
  <c r="Q204" i="41"/>
  <c r="S204" i="41" s="1"/>
  <c r="Q106" i="41"/>
  <c r="S106" i="41" s="1"/>
  <c r="Q81" i="41"/>
  <c r="S81" i="41" s="1"/>
  <c r="Q104" i="41"/>
  <c r="S104" i="41" s="1"/>
  <c r="Q15" i="41"/>
  <c r="S15" i="41" s="1"/>
  <c r="Q255" i="41"/>
  <c r="S255" i="41" s="1"/>
  <c r="Q205" i="41"/>
  <c r="S205" i="41" s="1"/>
  <c r="Q264" i="41"/>
  <c r="S264" i="41" s="1"/>
  <c r="Q169" i="41"/>
  <c r="S169" i="41" s="1"/>
  <c r="Q63" i="41"/>
  <c r="S63" i="41" s="1"/>
  <c r="Q269" i="41"/>
  <c r="S269" i="41" s="1"/>
  <c r="Q271" i="41"/>
  <c r="S271" i="41" s="1"/>
  <c r="Q260" i="41"/>
  <c r="S260" i="41" s="1"/>
  <c r="Q118" i="41"/>
  <c r="S118" i="41" s="1"/>
  <c r="Q128" i="41"/>
  <c r="S128" i="41" s="1"/>
  <c r="Q192" i="41"/>
  <c r="S192" i="41" s="1"/>
  <c r="Q28" i="41"/>
  <c r="S28" i="41" s="1"/>
  <c r="Q250" i="41"/>
  <c r="S250" i="41" s="1"/>
  <c r="Q246" i="41"/>
  <c r="S246" i="41" s="1"/>
  <c r="Q27" i="41"/>
  <c r="S27" i="41" s="1"/>
  <c r="Q247" i="41"/>
  <c r="S247" i="41" s="1"/>
  <c r="Q153" i="41"/>
  <c r="S153" i="41" s="1"/>
  <c r="Q240" i="41"/>
  <c r="S240" i="41" s="1"/>
  <c r="Q51" i="41"/>
  <c r="S51" i="41" s="1"/>
  <c r="Q211" i="41"/>
  <c r="S211" i="41" s="1"/>
  <c r="Q254" i="41"/>
  <c r="S254" i="41" s="1"/>
  <c r="Q256" i="41"/>
  <c r="S256" i="41" s="1"/>
  <c r="Q102" i="41"/>
  <c r="S102" i="41" s="1"/>
  <c r="Q59" i="41"/>
  <c r="S59" i="41" s="1"/>
  <c r="Q105" i="41"/>
  <c r="S105" i="41" s="1"/>
  <c r="Q138" i="41"/>
  <c r="S138" i="41" s="1"/>
  <c r="Q73" i="41"/>
  <c r="S73" i="41" s="1"/>
  <c r="Q137" i="41"/>
  <c r="S137" i="41" s="1"/>
  <c r="Q215" i="41"/>
  <c r="S215" i="41" s="1"/>
  <c r="Q252" i="41"/>
  <c r="S252" i="41" s="1"/>
  <c r="Q223" i="41"/>
  <c r="S223" i="41" s="1"/>
  <c r="Q195" i="41"/>
  <c r="S195" i="41" s="1"/>
  <c r="Q212" i="41"/>
  <c r="S212" i="41" s="1"/>
  <c r="Q236" i="41"/>
  <c r="S236" i="41" s="1"/>
  <c r="Q14" i="41"/>
  <c r="S14" i="41" s="1"/>
  <c r="Q30" i="41"/>
  <c r="S30" i="41" s="1"/>
  <c r="Q77" i="41"/>
  <c r="S77" i="41" s="1"/>
  <c r="Q222" i="41"/>
  <c r="S222" i="41" s="1"/>
  <c r="Q184" i="41"/>
  <c r="S184" i="41" s="1"/>
  <c r="Q218" i="41"/>
  <c r="S218" i="41" s="1"/>
  <c r="Q121" i="41"/>
  <c r="S121" i="41" s="1"/>
  <c r="Q75" i="41"/>
  <c r="S75" i="41" s="1"/>
  <c r="Q194" i="41"/>
  <c r="S194" i="41" s="1"/>
  <c r="Q43" i="41"/>
  <c r="S43" i="41" s="1"/>
  <c r="Q190" i="41"/>
  <c r="S190" i="41" s="1"/>
  <c r="Q7" i="41"/>
  <c r="S7" i="41" s="1"/>
  <c r="Q202" i="41"/>
  <c r="S202" i="41" s="1"/>
  <c r="Q191" i="41"/>
  <c r="S191" i="41" s="1"/>
  <c r="Q197" i="41"/>
  <c r="S197" i="41" s="1"/>
  <c r="Q181" i="41"/>
  <c r="S181" i="41" s="1"/>
  <c r="Q16" i="41"/>
  <c r="S16" i="41" s="1"/>
  <c r="Q114" i="41"/>
  <c r="S114" i="41" s="1"/>
  <c r="Q11" i="41"/>
  <c r="S11" i="41" s="1"/>
  <c r="Q186" i="41"/>
  <c r="S186" i="41" s="1"/>
  <c r="Q168" i="41"/>
  <c r="S168" i="41" s="1"/>
  <c r="Q47" i="41"/>
  <c r="S47" i="41" s="1"/>
  <c r="Q175" i="41"/>
  <c r="S175" i="41" s="1"/>
  <c r="Q147" i="41"/>
  <c r="S147" i="41" s="1"/>
  <c r="Q86" i="41"/>
  <c r="S86" i="41" s="1"/>
  <c r="Q124" i="41"/>
  <c r="S124" i="41" s="1"/>
  <c r="Q241" i="41"/>
  <c r="S241" i="41" s="1"/>
  <c r="Q48" i="41"/>
  <c r="S48" i="41" s="1"/>
  <c r="Q41" i="41"/>
  <c r="S41" i="41" s="1"/>
  <c r="Q152" i="41"/>
  <c r="S152" i="41" s="1"/>
  <c r="Q200" i="41"/>
  <c r="S200" i="41" s="1"/>
  <c r="Q126" i="41"/>
  <c r="S126" i="41" s="1"/>
  <c r="Q90" i="41"/>
  <c r="S90" i="41" s="1"/>
  <c r="Q170" i="41"/>
  <c r="S170" i="41" s="1"/>
  <c r="Q151" i="41"/>
  <c r="S151" i="41" s="1"/>
  <c r="Q131" i="41"/>
  <c r="S131" i="41" s="1"/>
  <c r="Q165" i="41"/>
  <c r="S165" i="41" s="1"/>
  <c r="Q148" i="41"/>
  <c r="S148" i="41" s="1"/>
  <c r="Q70" i="41"/>
  <c r="S70" i="41" s="1"/>
  <c r="Q91" i="41"/>
  <c r="S91" i="41" s="1"/>
  <c r="Q55" i="41"/>
  <c r="S55" i="41" s="1"/>
  <c r="Q157" i="41"/>
  <c r="S157" i="41" s="1"/>
  <c r="Q232" i="41"/>
  <c r="S232" i="41" s="1"/>
  <c r="Q23" i="41"/>
  <c r="S23" i="41" s="1"/>
  <c r="Q65" i="41"/>
  <c r="S65" i="41" s="1"/>
  <c r="Q209" i="41"/>
  <c r="S209" i="41" s="1"/>
  <c r="Q143" i="41"/>
  <c r="S143" i="41" s="1"/>
  <c r="Q115" i="41"/>
  <c r="S115" i="41" s="1"/>
  <c r="Q54" i="41"/>
  <c r="S54" i="41" s="1"/>
  <c r="Q208" i="41"/>
  <c r="S208" i="41" s="1"/>
  <c r="Q206" i="41"/>
  <c r="S206" i="41" s="1"/>
  <c r="Q189" i="41"/>
  <c r="S189" i="41" s="1"/>
  <c r="Q219" i="41"/>
  <c r="S219" i="41" s="1"/>
  <c r="Q58" i="41"/>
  <c r="S58" i="41" s="1"/>
  <c r="Q119" i="41"/>
  <c r="S119" i="41" s="1"/>
  <c r="Q99" i="41"/>
  <c r="S99" i="41" s="1"/>
  <c r="Q261" i="41"/>
  <c r="S261" i="41" s="1"/>
  <c r="Q8" i="41"/>
  <c r="S8" i="41" s="1"/>
  <c r="Q18" i="41"/>
  <c r="S18" i="41" s="1"/>
  <c r="Q74" i="41"/>
  <c r="S74" i="41" s="1"/>
  <c r="Q176" i="41"/>
  <c r="S176" i="41" s="1"/>
  <c r="Q174" i="41"/>
  <c r="S174" i="41" s="1"/>
  <c r="Q29" i="41"/>
  <c r="S29" i="41" s="1"/>
  <c r="Q17" i="41"/>
  <c r="S17" i="41" s="1"/>
  <c r="Q177" i="41"/>
  <c r="S177" i="41" s="1"/>
  <c r="Q103" i="41"/>
  <c r="S103" i="41" s="1"/>
  <c r="Q111" i="41"/>
  <c r="S111" i="41" s="1"/>
  <c r="Q87" i="41"/>
  <c r="S87" i="41" s="1"/>
  <c r="Q259" i="41"/>
  <c r="S259" i="41" s="1"/>
  <c r="Q258" i="41"/>
  <c r="S258" i="41" s="1"/>
  <c r="Q238" i="41"/>
  <c r="S238" i="41" s="1"/>
  <c r="Q32" i="41"/>
  <c r="S32" i="41" s="1"/>
  <c r="Q33" i="41"/>
  <c r="S33" i="41" s="1"/>
  <c r="Q144" i="41"/>
  <c r="S144" i="41" s="1"/>
  <c r="Q216" i="41"/>
  <c r="S216" i="41" s="1"/>
  <c r="Q142" i="41"/>
  <c r="S142" i="41" s="1"/>
  <c r="Q12" i="41"/>
  <c r="S12" i="41" s="1"/>
  <c r="Q249" i="41"/>
  <c r="S249" i="41" s="1"/>
  <c r="Q161" i="41"/>
  <c r="S161" i="41" s="1"/>
  <c r="Q132" i="41"/>
  <c r="S132" i="41" s="1"/>
  <c r="Q116" i="41"/>
  <c r="S116" i="41" s="1"/>
  <c r="Q257" i="41"/>
  <c r="S257" i="41" s="1"/>
  <c r="Q268" i="41"/>
  <c r="S268" i="41" s="1"/>
  <c r="Q210" i="41"/>
  <c r="S210" i="41" s="1"/>
  <c r="Q56" i="41"/>
  <c r="S56" i="41" s="1"/>
  <c r="Q96" i="41"/>
  <c r="S96" i="41" s="1"/>
  <c r="Q122" i="41"/>
  <c r="S122" i="41" s="1"/>
  <c r="Q245" i="41"/>
  <c r="S245" i="41" s="1"/>
  <c r="Q171" i="41"/>
  <c r="S171" i="41" s="1"/>
  <c r="Q263" i="41"/>
  <c r="S263" i="41" s="1"/>
  <c r="Q145" i="41"/>
  <c r="S145" i="41" s="1"/>
  <c r="AR18" i="29"/>
  <c r="AT18" i="29"/>
  <c r="X18" i="29"/>
  <c r="AY19" i="29"/>
  <c r="AT24" i="29"/>
  <c r="AY26" i="29"/>
  <c r="J21" i="29"/>
  <c r="AY21" i="29"/>
  <c r="AR24" i="29"/>
  <c r="Y20" i="29"/>
  <c r="AR19" i="29"/>
  <c r="BQ29" i="29"/>
  <c r="U20" i="29"/>
  <c r="AR27" i="29"/>
  <c r="AR30" i="29"/>
  <c r="X30" i="29"/>
  <c r="X21" i="29"/>
  <c r="BH22" i="29"/>
  <c r="Q27" i="29"/>
  <c r="AT19" i="29"/>
  <c r="AT31" i="29"/>
  <c r="AY31" i="29"/>
  <c r="X19" i="29"/>
  <c r="BJ27" i="29"/>
  <c r="AR29" i="29"/>
  <c r="AY24" i="29"/>
  <c r="AT32" i="29"/>
  <c r="X24" i="29"/>
  <c r="J23" i="29"/>
  <c r="BB22" i="29"/>
  <c r="T24" i="29"/>
  <c r="BH28" i="29"/>
  <c r="AO20" i="29"/>
  <c r="X26" i="29"/>
  <c r="AP28" i="29"/>
  <c r="Q18" i="29"/>
  <c r="BQ30" i="29"/>
  <c r="AR31" i="29"/>
  <c r="AW21" i="29"/>
  <c r="BQ28" i="29"/>
  <c r="T28" i="29"/>
  <c r="AP18" i="29"/>
  <c r="Y28" i="29"/>
  <c r="AT27" i="29"/>
  <c r="Q28" i="29"/>
  <c r="BH20" i="29"/>
  <c r="AP31" i="29"/>
  <c r="AT21" i="29"/>
  <c r="BQ21" i="29"/>
  <c r="AG24" i="29"/>
  <c r="BQ18" i="29"/>
  <c r="AN22" i="29"/>
  <c r="AP20" i="29"/>
  <c r="AY18" i="29"/>
  <c r="AN28" i="29"/>
  <c r="N32" i="29"/>
  <c r="AG22" i="29"/>
  <c r="AN20" i="29"/>
  <c r="AR21" i="29"/>
  <c r="J29" i="29"/>
  <c r="Q31" i="29"/>
  <c r="T18" i="29"/>
  <c r="X32" i="29"/>
  <c r="AO28" i="29"/>
  <c r="AY22" i="29"/>
  <c r="X27" i="29"/>
  <c r="Q24" i="29"/>
  <c r="X31" i="29"/>
  <c r="AY20" i="29"/>
  <c r="Y18" i="29"/>
  <c r="BQ19" i="29"/>
  <c r="AR23" i="29"/>
  <c r="AG28" i="29"/>
  <c r="AY27" i="29"/>
  <c r="AT26" i="29"/>
  <c r="J30" i="29"/>
  <c r="X29" i="29"/>
  <c r="Y31" i="29"/>
  <c r="T27" i="29"/>
  <c r="BQ31" i="29"/>
  <c r="BQ22" i="29"/>
  <c r="T31" i="29"/>
  <c r="AR26" i="29"/>
  <c r="Q20" i="29"/>
  <c r="AO24" i="29"/>
  <c r="T30" i="29"/>
  <c r="AY30" i="29"/>
  <c r="BB20" i="29"/>
  <c r="BQ20" i="29"/>
  <c r="BQ27" i="29"/>
  <c r="AR32" i="29"/>
  <c r="AP24" i="29"/>
  <c r="X23" i="29"/>
  <c r="Y24" i="29"/>
  <c r="AG20" i="29"/>
  <c r="AT29" i="29"/>
  <c r="T20" i="29"/>
  <c r="AT23" i="29"/>
  <c r="AY28" i="29"/>
  <c r="AT30" i="29"/>
  <c r="H2" i="1"/>
  <c r="AS21" i="30"/>
  <c r="I18" i="30"/>
  <c r="AO20" i="30"/>
  <c r="AS22" i="30"/>
  <c r="I22" i="30"/>
  <c r="B187" i="21"/>
  <c r="F187" i="21"/>
  <c r="E187" i="21"/>
  <c r="B1101" i="21"/>
  <c r="F1101" i="21"/>
  <c r="E1101" i="21"/>
  <c r="B1102" i="21"/>
  <c r="F1102" i="21"/>
  <c r="E1102" i="21"/>
  <c r="B186" i="21"/>
  <c r="E186" i="21"/>
  <c r="F186" i="21"/>
  <c r="R40" i="41" l="1"/>
  <c r="V52" i="42"/>
  <c r="R133" i="41"/>
  <c r="BB52" i="42"/>
  <c r="R127" i="41"/>
  <c r="BB32" i="42"/>
  <c r="N33" i="24"/>
  <c r="CB33" i="24" s="1"/>
  <c r="EP33" i="24" s="1"/>
  <c r="W53" i="42"/>
  <c r="R61" i="41"/>
  <c r="AD40" i="42"/>
  <c r="R27" i="24"/>
  <c r="CH27" i="24" s="1"/>
  <c r="EV27" i="24" s="1"/>
  <c r="AE41" i="42"/>
  <c r="AH27" i="24"/>
  <c r="BK41" i="42"/>
  <c r="AB17" i="24"/>
  <c r="AY21" i="42"/>
  <c r="AD13" i="24"/>
  <c r="BC13" i="42"/>
  <c r="V13" i="24"/>
  <c r="AM13" i="42"/>
  <c r="F25" i="24"/>
  <c r="G37" i="42"/>
  <c r="AB13" i="24"/>
  <c r="CR13" i="24" s="1"/>
  <c r="FF13" i="24" s="1"/>
  <c r="AY13" i="42"/>
  <c r="T37" i="24"/>
  <c r="AI61" i="42"/>
  <c r="X19" i="24"/>
  <c r="AQ25" i="42"/>
  <c r="P17" i="24"/>
  <c r="AA21" i="42"/>
  <c r="R19" i="24"/>
  <c r="AE25" i="42"/>
  <c r="H39" i="24"/>
  <c r="K65" i="42"/>
  <c r="N21" i="24"/>
  <c r="W29" i="42"/>
  <c r="N13" i="24"/>
  <c r="W13" i="42"/>
  <c r="N27" i="24"/>
  <c r="W41" i="42"/>
  <c r="N37" i="24"/>
  <c r="W61" i="42"/>
  <c r="F35" i="24"/>
  <c r="BT35" i="24" s="1"/>
  <c r="EH35" i="24" s="1"/>
  <c r="G57" i="42"/>
  <c r="R15" i="24"/>
  <c r="AE17" i="42"/>
  <c r="N19" i="24"/>
  <c r="W25" i="42"/>
  <c r="AB27" i="24"/>
  <c r="AY41" i="42"/>
  <c r="H31" i="24"/>
  <c r="BV31" i="24" s="1"/>
  <c r="EJ31" i="24" s="1"/>
  <c r="K49" i="42"/>
  <c r="AH13" i="24"/>
  <c r="BK13" i="42"/>
  <c r="H19" i="24"/>
  <c r="K25" i="42"/>
  <c r="N35" i="24"/>
  <c r="W57" i="42"/>
  <c r="R37" i="24"/>
  <c r="CH37" i="24" s="1"/>
  <c r="EV37" i="24" s="1"/>
  <c r="AE61" i="42"/>
  <c r="V27" i="24"/>
  <c r="AM41" i="42"/>
  <c r="Z13" i="24"/>
  <c r="AU13" i="42"/>
  <c r="X17" i="24"/>
  <c r="AQ21" i="42"/>
  <c r="F37" i="24"/>
  <c r="G61" i="42"/>
  <c r="F31" i="24"/>
  <c r="G49" i="42"/>
  <c r="F19" i="24"/>
  <c r="G25" i="42"/>
  <c r="X27" i="24"/>
  <c r="AQ41" i="42"/>
  <c r="F23" i="24"/>
  <c r="G33" i="42"/>
  <c r="Z19" i="24"/>
  <c r="AU25" i="42"/>
  <c r="H37" i="24"/>
  <c r="BV37" i="24" s="1"/>
  <c r="EJ37" i="24" s="1"/>
  <c r="K61" i="42"/>
  <c r="F27" i="24"/>
  <c r="BT27" i="24" s="1"/>
  <c r="EH27" i="24" s="1"/>
  <c r="G41" i="42"/>
  <c r="H35" i="24"/>
  <c r="K57" i="42"/>
  <c r="P13" i="24"/>
  <c r="AA13" i="42"/>
  <c r="R23" i="24"/>
  <c r="AE33" i="42"/>
  <c r="F33" i="24"/>
  <c r="G53" i="42"/>
  <c r="R33" i="24"/>
  <c r="AE53" i="42"/>
  <c r="N15" i="24"/>
  <c r="CB15" i="24" s="1"/>
  <c r="EP15" i="24" s="1"/>
  <c r="W17" i="42"/>
  <c r="R35" i="24"/>
  <c r="CH35" i="24" s="1"/>
  <c r="EV35" i="24" s="1"/>
  <c r="AE57" i="42"/>
  <c r="H21" i="24"/>
  <c r="K29" i="42"/>
  <c r="N23" i="24"/>
  <c r="W33" i="42"/>
  <c r="Z27" i="24"/>
  <c r="AU41" i="42"/>
  <c r="T31" i="24"/>
  <c r="AI49" i="42"/>
  <c r="H23" i="24"/>
  <c r="K33" i="42"/>
  <c r="V19" i="24"/>
  <c r="AM25" i="42"/>
  <c r="T35" i="24"/>
  <c r="AI57" i="42"/>
  <c r="H29" i="24"/>
  <c r="BV29" i="24" s="1"/>
  <c r="EJ29" i="24" s="1"/>
  <c r="K45" i="42"/>
  <c r="AH17" i="24"/>
  <c r="CX17" i="24" s="1"/>
  <c r="FL17" i="24" s="1"/>
  <c r="BK21" i="42"/>
  <c r="AD17" i="24"/>
  <c r="BC21" i="42"/>
  <c r="V31" i="24"/>
  <c r="AM49" i="42"/>
  <c r="F21" i="24"/>
  <c r="BT21" i="24" s="1"/>
  <c r="EH21" i="24" s="1"/>
  <c r="G29" i="42"/>
  <c r="N17" i="24"/>
  <c r="W21" i="42"/>
  <c r="F39" i="24"/>
  <c r="G65" i="42"/>
  <c r="N31" i="24"/>
  <c r="W49" i="42"/>
  <c r="AB15" i="24"/>
  <c r="CR15" i="24" s="1"/>
  <c r="FF15" i="24" s="1"/>
  <c r="AY17" i="42"/>
  <c r="T27" i="24"/>
  <c r="AI41" i="42"/>
  <c r="AD15" i="24"/>
  <c r="BC17" i="42"/>
  <c r="X13" i="24"/>
  <c r="AQ13" i="42"/>
  <c r="H25" i="24"/>
  <c r="BV25" i="24" s="1"/>
  <c r="EJ25" i="24" s="1"/>
  <c r="K37" i="42"/>
  <c r="AX39" i="24"/>
  <c r="CQ65" i="42"/>
  <c r="X37" i="24"/>
  <c r="CN37" i="24" s="1"/>
  <c r="FB37" i="24" s="1"/>
  <c r="AQ61" i="42"/>
  <c r="T19" i="24"/>
  <c r="AI25" i="42"/>
  <c r="T13" i="24"/>
  <c r="CJ13" i="24" s="1"/>
  <c r="EX13" i="24" s="1"/>
  <c r="AI13" i="42"/>
  <c r="R31" i="24"/>
  <c r="AE49" i="42"/>
  <c r="Z37" i="24"/>
  <c r="AU61" i="42"/>
  <c r="T17" i="24"/>
  <c r="AI21" i="42"/>
  <c r="P15" i="24"/>
  <c r="AA17" i="42"/>
  <c r="R17" i="24"/>
  <c r="AE21" i="42"/>
  <c r="N29" i="24"/>
  <c r="W45" i="42"/>
  <c r="R13" i="24"/>
  <c r="AE13" i="42"/>
  <c r="V17" i="24"/>
  <c r="CL17" i="24" s="1"/>
  <c r="EZ17" i="24" s="1"/>
  <c r="AM21" i="42"/>
  <c r="Z17" i="24"/>
  <c r="AU21" i="42"/>
  <c r="H27" i="24"/>
  <c r="BV27" i="24" s="1"/>
  <c r="EJ27" i="24" s="1"/>
  <c r="K41" i="42"/>
  <c r="H33" i="24"/>
  <c r="K53" i="42"/>
  <c r="F29" i="24"/>
  <c r="BT29" i="24" s="1"/>
  <c r="EH29" i="24" s="1"/>
  <c r="G45" i="42"/>
  <c r="R21" i="24"/>
  <c r="AE29" i="42"/>
  <c r="V37" i="24"/>
  <c r="AM61" i="42"/>
  <c r="R96" i="41"/>
  <c r="R32" i="41"/>
  <c r="V28" i="42"/>
  <c r="R74" i="41"/>
  <c r="AH36" i="42"/>
  <c r="R123" i="41"/>
  <c r="DJ44" i="42"/>
  <c r="R232" i="41"/>
  <c r="BZ20" i="42"/>
  <c r="R152" i="41"/>
  <c r="R11" i="41"/>
  <c r="F48" i="42"/>
  <c r="R76" i="41"/>
  <c r="AH48" i="42"/>
  <c r="R222" i="41"/>
  <c r="DV52" i="42"/>
  <c r="R136" i="41"/>
  <c r="BB60" i="42"/>
  <c r="R233" i="41"/>
  <c r="CH28" i="42"/>
  <c r="R60" i="41"/>
  <c r="AD36" i="42"/>
  <c r="R104" i="41"/>
  <c r="DF56" i="42"/>
  <c r="R201" i="41"/>
  <c r="AX48" i="42"/>
  <c r="R113" i="41"/>
  <c r="DJ36" i="42"/>
  <c r="R146" i="41"/>
  <c r="BF52" i="42"/>
  <c r="R56" i="41"/>
  <c r="AD28" i="42"/>
  <c r="R238" i="41"/>
  <c r="R36" i="42"/>
  <c r="R18" i="41"/>
  <c r="CP64" i="42"/>
  <c r="R156" i="41"/>
  <c r="AP32" i="42"/>
  <c r="R157" i="41"/>
  <c r="AP36" i="42"/>
  <c r="R41" i="41"/>
  <c r="V20" i="42"/>
  <c r="R34" i="41"/>
  <c r="V32" i="42"/>
  <c r="R44" i="41"/>
  <c r="V64" i="42"/>
  <c r="R77" i="41"/>
  <c r="AH44" i="42"/>
  <c r="R25" i="41"/>
  <c r="J52" i="42"/>
  <c r="R246" i="41"/>
  <c r="R68" i="42"/>
  <c r="R172" i="41"/>
  <c r="AT40" i="42"/>
  <c r="R81" i="41"/>
  <c r="AH64" i="42"/>
  <c r="R217" i="41"/>
  <c r="DV32" i="42"/>
  <c r="R242" i="41"/>
  <c r="R20" i="42"/>
  <c r="R251" i="41"/>
  <c r="Z16" i="42"/>
  <c r="R141" i="41"/>
  <c r="BF12" i="42"/>
  <c r="R231" i="41"/>
  <c r="CD16" i="42"/>
  <c r="R98" i="41"/>
  <c r="DF12" i="42"/>
  <c r="R178" i="41"/>
  <c r="AT60" i="42"/>
  <c r="R237" i="41"/>
  <c r="R32" i="42"/>
  <c r="R48" i="41"/>
  <c r="DN32" i="42"/>
  <c r="R114" i="41"/>
  <c r="DJ40" i="42"/>
  <c r="R194" i="41"/>
  <c r="AX28" i="42"/>
  <c r="R30" i="41"/>
  <c r="J24" i="42"/>
  <c r="R138" i="41"/>
  <c r="BB68" i="42"/>
  <c r="R250" i="41"/>
  <c r="Z32" i="42"/>
  <c r="R188" i="41"/>
  <c r="BJ56" i="42"/>
  <c r="R106" i="41"/>
  <c r="DF64" i="42"/>
  <c r="R155" i="41"/>
  <c r="AP12" i="42"/>
  <c r="R214" i="41"/>
  <c r="R100" i="41"/>
  <c r="DF36" i="42"/>
  <c r="R210" i="41"/>
  <c r="CT56" i="42"/>
  <c r="R6" i="41"/>
  <c r="F28" i="42"/>
  <c r="R8" i="41"/>
  <c r="F36" i="42"/>
  <c r="R26" i="41"/>
  <c r="J56" i="42"/>
  <c r="R55" i="41"/>
  <c r="DN64" i="42"/>
  <c r="R241" i="41"/>
  <c r="R48" i="42"/>
  <c r="R125" i="41"/>
  <c r="BB28" i="42"/>
  <c r="R10" i="41"/>
  <c r="F44" i="42"/>
  <c r="R14" i="41"/>
  <c r="F60" i="42"/>
  <c r="R80" i="41"/>
  <c r="AH60" i="42"/>
  <c r="R28" i="41"/>
  <c r="J64" i="42"/>
  <c r="R267" i="41"/>
  <c r="N44" i="42"/>
  <c r="R204" i="41"/>
  <c r="AX60" i="42"/>
  <c r="R220" i="41"/>
  <c r="DV44" i="42"/>
  <c r="R84" i="41"/>
  <c r="R117" i="41"/>
  <c r="DJ56" i="42"/>
  <c r="R268" i="41"/>
  <c r="N52" i="42"/>
  <c r="R258" i="41"/>
  <c r="Z56" i="42"/>
  <c r="R261" i="41"/>
  <c r="Z68" i="42"/>
  <c r="R38" i="41"/>
  <c r="V44" i="42"/>
  <c r="R91" i="41"/>
  <c r="AL56" i="42"/>
  <c r="R124" i="41"/>
  <c r="BB24" i="42"/>
  <c r="R16" i="41"/>
  <c r="F68" i="42"/>
  <c r="R75" i="41"/>
  <c r="AH40" i="42"/>
  <c r="R236" i="41"/>
  <c r="R12" i="42"/>
  <c r="R105" i="41"/>
  <c r="DF60" i="42"/>
  <c r="R160" i="41"/>
  <c r="AP48" i="42"/>
  <c r="R45" i="41"/>
  <c r="V68" i="42"/>
  <c r="R120" i="41"/>
  <c r="DJ68" i="42"/>
  <c r="R101" i="41"/>
  <c r="DF40" i="42"/>
  <c r="R83" i="41"/>
  <c r="AH24" i="42"/>
  <c r="R71" i="41"/>
  <c r="R257" i="41"/>
  <c r="Z52" i="42"/>
  <c r="R259" i="41"/>
  <c r="Z60" i="42"/>
  <c r="R22" i="41"/>
  <c r="J40" i="42"/>
  <c r="R54" i="41"/>
  <c r="DN56" i="42"/>
  <c r="R70" i="41"/>
  <c r="AD24" i="42"/>
  <c r="R86" i="41"/>
  <c r="AL32" i="42"/>
  <c r="R181" i="41"/>
  <c r="R180" i="41"/>
  <c r="AT68" i="42"/>
  <c r="R64" i="41"/>
  <c r="AD52" i="42"/>
  <c r="R59" i="41"/>
  <c r="AD16" i="42"/>
  <c r="R192" i="41"/>
  <c r="BJ64" i="42"/>
  <c r="R205" i="41"/>
  <c r="AX56" i="42"/>
  <c r="R78" i="41"/>
  <c r="AH20" i="42"/>
  <c r="R9" i="41"/>
  <c r="F40" i="42"/>
  <c r="R129" i="41"/>
  <c r="BB36" i="42"/>
  <c r="R46" i="41"/>
  <c r="V24" i="42"/>
  <c r="R116" i="41"/>
  <c r="DJ20" i="42"/>
  <c r="R87" i="41"/>
  <c r="AL36" i="42"/>
  <c r="R164" i="41"/>
  <c r="AP60" i="42"/>
  <c r="R149" i="41"/>
  <c r="BF64" i="42"/>
  <c r="R148" i="41"/>
  <c r="BF56" i="42"/>
  <c r="R147" i="41"/>
  <c r="BF20" i="42"/>
  <c r="R197" i="41"/>
  <c r="AX16" i="42"/>
  <c r="R196" i="41"/>
  <c r="AX32" i="42"/>
  <c r="R212" i="41"/>
  <c r="BR56" i="42"/>
  <c r="R102" i="41"/>
  <c r="DF48" i="42"/>
  <c r="R128" i="41"/>
  <c r="BB16" i="42"/>
  <c r="R24" i="41"/>
  <c r="J48" i="42"/>
  <c r="R50" i="41"/>
  <c r="DN40" i="42"/>
  <c r="R92" i="41"/>
  <c r="AL60" i="42"/>
  <c r="R224" i="41"/>
  <c r="DV64" i="42"/>
  <c r="R159" i="41"/>
  <c r="AP44" i="42"/>
  <c r="R132" i="41"/>
  <c r="BB48" i="42"/>
  <c r="R111" i="41"/>
  <c r="DJ12" i="42"/>
  <c r="R99" i="41"/>
  <c r="DF32" i="42"/>
  <c r="R115" i="41"/>
  <c r="DJ48" i="42"/>
  <c r="R165" i="41"/>
  <c r="AP64" i="42"/>
  <c r="R175" i="41"/>
  <c r="AT52" i="42"/>
  <c r="R163" i="41"/>
  <c r="AP56" i="42"/>
  <c r="R213" i="41"/>
  <c r="R270" i="41"/>
  <c r="N64" i="42"/>
  <c r="R256" i="41"/>
  <c r="Z20" i="42"/>
  <c r="R118" i="41"/>
  <c r="DJ60" i="42"/>
  <c r="R108" i="41"/>
  <c r="DF24" i="42"/>
  <c r="R262" i="41"/>
  <c r="N24" i="42"/>
  <c r="R130" i="41"/>
  <c r="BB40" i="42"/>
  <c r="R93" i="41"/>
  <c r="AL64" i="42"/>
  <c r="R85" i="41"/>
  <c r="AL12" i="42"/>
  <c r="R161" i="41"/>
  <c r="AP52" i="42"/>
  <c r="R103" i="41"/>
  <c r="DF20" i="42"/>
  <c r="R119" i="41"/>
  <c r="DJ64" i="42"/>
  <c r="R143" i="41"/>
  <c r="BF36" i="42"/>
  <c r="R131" i="41"/>
  <c r="BB44" i="42"/>
  <c r="R47" i="41"/>
  <c r="R191" i="41"/>
  <c r="BJ60" i="42"/>
  <c r="R179" i="41"/>
  <c r="AT64" i="42"/>
  <c r="R195" i="41"/>
  <c r="AX12" i="42"/>
  <c r="R228" i="41"/>
  <c r="R260" i="41"/>
  <c r="Z64" i="42"/>
  <c r="R82" i="41"/>
  <c r="AH68" i="42"/>
  <c r="R109" i="41"/>
  <c r="R42" i="41"/>
  <c r="V56" i="42"/>
  <c r="R226" i="41"/>
  <c r="R68" i="41"/>
  <c r="AD64" i="42"/>
  <c r="R145" i="41"/>
  <c r="BF44" i="42"/>
  <c r="R187" i="41"/>
  <c r="BJ44" i="42"/>
  <c r="R177" i="41"/>
  <c r="AT56" i="42"/>
  <c r="R193" i="41"/>
  <c r="BJ68" i="42"/>
  <c r="R135" i="41"/>
  <c r="BB56" i="42"/>
  <c r="R151" i="41"/>
  <c r="BF24" i="42"/>
  <c r="R167" i="41"/>
  <c r="AT24" i="42"/>
  <c r="R183" i="41"/>
  <c r="BJ12" i="42"/>
  <c r="R207" i="41"/>
  <c r="AX68" i="42"/>
  <c r="R223" i="41"/>
  <c r="DV56" i="42"/>
  <c r="R254" i="41"/>
  <c r="Z44" i="42"/>
  <c r="R271" i="41"/>
  <c r="N68" i="42"/>
  <c r="R134" i="41"/>
  <c r="BB20" i="42"/>
  <c r="R162" i="41"/>
  <c r="AP20" i="42"/>
  <c r="R62" i="41"/>
  <c r="AD44" i="42"/>
  <c r="R107" i="41"/>
  <c r="DF68" i="42"/>
  <c r="R253" i="41"/>
  <c r="Z40" i="42"/>
  <c r="R263" i="41"/>
  <c r="N28" i="42"/>
  <c r="R249" i="41"/>
  <c r="Z12" i="42"/>
  <c r="R17" i="41"/>
  <c r="R58" i="41"/>
  <c r="AD32" i="42"/>
  <c r="R209" i="41"/>
  <c r="CL52" i="42"/>
  <c r="R225" i="41"/>
  <c r="R168" i="41"/>
  <c r="AT28" i="42"/>
  <c r="R57" i="41"/>
  <c r="AD12" i="42"/>
  <c r="R79" i="41"/>
  <c r="AH56" i="42"/>
  <c r="R252" i="41"/>
  <c r="Z36" i="42"/>
  <c r="R211" i="41"/>
  <c r="BR32" i="42"/>
  <c r="R227" i="41"/>
  <c r="R21" i="41"/>
  <c r="J36" i="42"/>
  <c r="R150" i="41"/>
  <c r="BF68" i="42"/>
  <c r="R229" i="41"/>
  <c r="DB52" i="42"/>
  <c r="R112" i="41"/>
  <c r="DJ32" i="42"/>
  <c r="R198" i="41"/>
  <c r="AX36" i="42"/>
  <c r="R171" i="41"/>
  <c r="AT36" i="42"/>
  <c r="R12" i="41"/>
  <c r="F52" i="42"/>
  <c r="R203" i="41"/>
  <c r="AX20" i="42"/>
  <c r="R219" i="41"/>
  <c r="DV40" i="42"/>
  <c r="R154" i="41"/>
  <c r="AP28" i="42"/>
  <c r="R170" i="41"/>
  <c r="AT32" i="42"/>
  <c r="R186" i="41"/>
  <c r="BJ40" i="42"/>
  <c r="R202" i="41"/>
  <c r="AX52" i="42"/>
  <c r="R199" i="41"/>
  <c r="AX40" i="42"/>
  <c r="R215" i="41"/>
  <c r="R51" i="41"/>
  <c r="DN44" i="42"/>
  <c r="R269" i="41"/>
  <c r="N56" i="42"/>
  <c r="R255" i="41"/>
  <c r="Z48" i="42"/>
  <c r="R20" i="41"/>
  <c r="J32" i="42"/>
  <c r="R166" i="41"/>
  <c r="R239" i="41"/>
  <c r="R40" i="42"/>
  <c r="R230" i="41"/>
  <c r="BV12" i="42"/>
  <c r="R245" i="41"/>
  <c r="R64" i="42"/>
  <c r="R142" i="41"/>
  <c r="BF32" i="42"/>
  <c r="R266" i="41"/>
  <c r="N40" i="42"/>
  <c r="R88" i="41"/>
  <c r="AL40" i="42"/>
  <c r="R244" i="41"/>
  <c r="R60" i="42"/>
  <c r="R248" i="41"/>
  <c r="Z28" i="42"/>
  <c r="R265" i="41"/>
  <c r="N36" i="42"/>
  <c r="R7" i="41"/>
  <c r="F32" i="42"/>
  <c r="R121" i="41"/>
  <c r="DJ24" i="42"/>
  <c r="R137" i="41"/>
  <c r="BB64" i="42"/>
  <c r="R240" i="41"/>
  <c r="R44" i="42"/>
  <c r="R63" i="41"/>
  <c r="AD48" i="42"/>
  <c r="R15" i="41"/>
  <c r="F64" i="42"/>
  <c r="R37" i="41"/>
  <c r="V40" i="42"/>
  <c r="R36" i="41"/>
  <c r="V36" i="42"/>
  <c r="R182" i="41"/>
  <c r="BJ24" i="42"/>
  <c r="R66" i="41"/>
  <c r="AD56" i="42"/>
  <c r="R122" i="41"/>
  <c r="R216" i="41"/>
  <c r="DV28" i="42"/>
  <c r="R29" i="41"/>
  <c r="J68" i="42"/>
  <c r="R189" i="41"/>
  <c r="BJ52" i="42"/>
  <c r="R65" i="41"/>
  <c r="AD20" i="42"/>
  <c r="R90" i="41"/>
  <c r="AL20" i="42"/>
  <c r="R139" i="41"/>
  <c r="R13" i="41"/>
  <c r="F56" i="42"/>
  <c r="R218" i="41"/>
  <c r="DV36" i="42"/>
  <c r="R243" i="41"/>
  <c r="R56" i="42"/>
  <c r="R153" i="41"/>
  <c r="AP24" i="42"/>
  <c r="R72" i="41"/>
  <c r="AH12" i="42"/>
  <c r="R67" i="41"/>
  <c r="AD60" i="42"/>
  <c r="R5" i="41"/>
  <c r="F24" i="42"/>
  <c r="R53" i="41"/>
  <c r="DN52" i="42"/>
  <c r="R52" i="41"/>
  <c r="DN48" i="42"/>
  <c r="R140" i="41"/>
  <c r="BF28" i="42"/>
  <c r="R110" i="41"/>
  <c r="DF44" i="42"/>
  <c r="R144" i="41"/>
  <c r="BF40" i="42"/>
  <c r="R174" i="41"/>
  <c r="AT48" i="42"/>
  <c r="R206" i="41"/>
  <c r="AX64" i="42"/>
  <c r="R94" i="41"/>
  <c r="AL68" i="42"/>
  <c r="R126" i="41"/>
  <c r="BB12" i="42"/>
  <c r="R158" i="41"/>
  <c r="AP40" i="42"/>
  <c r="R190" i="41"/>
  <c r="BJ20" i="42"/>
  <c r="R184" i="41"/>
  <c r="BJ32" i="42"/>
  <c r="R73" i="41"/>
  <c r="AH32" i="42"/>
  <c r="R247" i="41"/>
  <c r="Z24" i="42"/>
  <c r="R169" i="41"/>
  <c r="AT12" i="42"/>
  <c r="R49" i="41"/>
  <c r="DN36" i="42"/>
  <c r="R31" i="41"/>
  <c r="R19" i="41"/>
  <c r="J28" i="42"/>
  <c r="R69" i="41"/>
  <c r="AD68" i="42"/>
  <c r="R235" i="41"/>
  <c r="R24" i="42"/>
  <c r="R39" i="41"/>
  <c r="V48" i="42"/>
  <c r="R33" i="41"/>
  <c r="V12" i="42"/>
  <c r="R176" i="41"/>
  <c r="AT20" i="42"/>
  <c r="R208" i="41"/>
  <c r="R23" i="41"/>
  <c r="J44" i="42"/>
  <c r="R200" i="41"/>
  <c r="AX44" i="42"/>
  <c r="R89" i="41"/>
  <c r="AL48" i="42"/>
  <c r="R43" i="41"/>
  <c r="V60" i="42"/>
  <c r="R173" i="41"/>
  <c r="AT44" i="42"/>
  <c r="R221" i="41"/>
  <c r="DV48" i="42"/>
  <c r="R27" i="41"/>
  <c r="J60" i="42"/>
  <c r="R264" i="41"/>
  <c r="N32" i="42"/>
  <c r="R185" i="41"/>
  <c r="BJ36" i="42"/>
  <c r="R97" i="41"/>
  <c r="AL44" i="42"/>
  <c r="R95" i="41"/>
  <c r="AL24" i="42"/>
  <c r="R35" i="41"/>
  <c r="V16" i="42"/>
  <c r="R234" i="41"/>
  <c r="DR64" i="42"/>
  <c r="CF21" i="24"/>
  <c r="ET21" i="24" s="1"/>
  <c r="BV35" i="24"/>
  <c r="EJ35" i="24" s="1"/>
  <c r="CH31" i="24"/>
  <c r="EV31" i="24" s="1"/>
  <c r="CX27" i="24"/>
  <c r="FL27" i="24" s="1"/>
  <c r="CB31" i="24"/>
  <c r="EP31" i="24" s="1"/>
  <c r="CN19" i="24"/>
  <c r="FB19" i="24" s="1"/>
  <c r="BV33" i="24"/>
  <c r="EJ33" i="24" s="1"/>
  <c r="CH19" i="24"/>
  <c r="EV19" i="24" s="1"/>
  <c r="CB17" i="24"/>
  <c r="EP17" i="24" s="1"/>
  <c r="CL19" i="24"/>
  <c r="EZ19" i="24" s="1"/>
  <c r="CF39" i="24"/>
  <c r="ET39" i="24" s="1"/>
  <c r="CH23" i="24"/>
  <c r="EV23" i="24" s="1"/>
  <c r="CF27" i="24"/>
  <c r="ET27" i="24" s="1"/>
  <c r="CB27" i="24"/>
  <c r="EP27" i="24" s="1"/>
  <c r="CH21" i="24"/>
  <c r="EV21" i="24" s="1"/>
  <c r="CJ17" i="24"/>
  <c r="EX17" i="24" s="1"/>
  <c r="DP39" i="24"/>
  <c r="GD39" i="24" s="1"/>
  <c r="CH17" i="24"/>
  <c r="EV17" i="24" s="1"/>
  <c r="CL27" i="24"/>
  <c r="EZ27" i="24" s="1"/>
  <c r="CD17" i="24"/>
  <c r="ER17" i="24" s="1"/>
  <c r="CJ37" i="24"/>
  <c r="EX37" i="24" s="1"/>
  <c r="CJ35" i="24"/>
  <c r="EX35" i="24" s="1"/>
  <c r="CL37" i="24"/>
  <c r="EZ37" i="24" s="1"/>
  <c r="BV23" i="24"/>
  <c r="EJ23" i="24" s="1"/>
  <c r="CB19" i="24"/>
  <c r="EP19" i="24" s="1"/>
  <c r="BV39" i="24"/>
  <c r="EJ39" i="24" s="1"/>
  <c r="CP17" i="24"/>
  <c r="FD17" i="24" s="1"/>
  <c r="CJ19" i="24"/>
  <c r="EX19" i="24" s="1"/>
  <c r="CT17" i="24"/>
  <c r="FH17" i="24" s="1"/>
  <c r="CJ31" i="24"/>
  <c r="EX31" i="24" s="1"/>
  <c r="CF25" i="24"/>
  <c r="ET25" i="24" s="1"/>
  <c r="BT39" i="24"/>
  <c r="EH39" i="24" s="1"/>
  <c r="CF33" i="24"/>
  <c r="ET33" i="24" s="1"/>
  <c r="CF29" i="24"/>
  <c r="ET29" i="24" s="1"/>
  <c r="CB35" i="24"/>
  <c r="EP35" i="24" s="1"/>
  <c r="CF31" i="24"/>
  <c r="ET31" i="24" s="1"/>
  <c r="BT23" i="24"/>
  <c r="EH23" i="24" s="1"/>
  <c r="CR27" i="24"/>
  <c r="FF27" i="24" s="1"/>
  <c r="CP27" i="24"/>
  <c r="FD27" i="24" s="1"/>
  <c r="CP37" i="24"/>
  <c r="FD37" i="24" s="1"/>
  <c r="BT37" i="24"/>
  <c r="EH37" i="24" s="1"/>
  <c r="BT33" i="24"/>
  <c r="EH33" i="24" s="1"/>
  <c r="CF41" i="24"/>
  <c r="ET41" i="24" s="1"/>
  <c r="CD15" i="24"/>
  <c r="ER15" i="24" s="1"/>
  <c r="CN17" i="24"/>
  <c r="FB17" i="24" s="1"/>
  <c r="CF23" i="24"/>
  <c r="ET23" i="24" s="1"/>
  <c r="CF35" i="24"/>
  <c r="ET35" i="24" s="1"/>
  <c r="CB29" i="24"/>
  <c r="EP29" i="24" s="1"/>
  <c r="CB21" i="24"/>
  <c r="EP21" i="24" s="1"/>
  <c r="CB23" i="24"/>
  <c r="EP23" i="24" s="1"/>
  <c r="CL31" i="24"/>
  <c r="EZ31" i="24" s="1"/>
  <c r="CT15" i="24"/>
  <c r="FH15" i="24" s="1"/>
  <c r="CF19" i="24"/>
  <c r="ET19" i="24" s="1"/>
  <c r="BV21" i="24"/>
  <c r="EJ21" i="24" s="1"/>
  <c r="BT31" i="24"/>
  <c r="EH31" i="24" s="1"/>
  <c r="CR17" i="24"/>
  <c r="FF17" i="24" s="1"/>
  <c r="CJ27" i="24"/>
  <c r="EX27" i="24" s="1"/>
  <c r="CN27" i="24"/>
  <c r="FB27" i="24" s="1"/>
  <c r="CH15" i="24"/>
  <c r="EV15" i="24" s="1"/>
  <c r="BT25" i="24"/>
  <c r="EH25" i="24" s="1"/>
  <c r="CF37" i="24"/>
  <c r="ET37" i="24" s="1"/>
  <c r="CP19" i="24"/>
  <c r="FD19" i="24" s="1"/>
  <c r="CB37" i="24"/>
  <c r="EP37" i="24" s="1"/>
  <c r="BV19" i="24"/>
  <c r="EJ19" i="24" s="1"/>
  <c r="CH33" i="24"/>
  <c r="EV33" i="24" s="1"/>
  <c r="BT19" i="24"/>
  <c r="EH19" i="24" s="1"/>
  <c r="CL13" i="24"/>
  <c r="EZ13" i="24" s="1"/>
  <c r="CN13" i="24"/>
  <c r="FB13" i="24" s="1"/>
  <c r="CX13" i="24"/>
  <c r="FL13" i="24" s="1"/>
  <c r="CD13" i="24"/>
  <c r="ER13" i="24" s="1"/>
  <c r="CH13" i="24"/>
  <c r="EV13" i="24" s="1"/>
  <c r="AO18" i="30"/>
  <c r="AS20" i="30"/>
  <c r="AS18" i="30"/>
  <c r="AO22" i="30"/>
  <c r="AO21" i="30"/>
  <c r="B779" i="21"/>
  <c r="F779" i="21"/>
  <c r="E779" i="21"/>
  <c r="B826" i="21"/>
  <c r="F826" i="21"/>
  <c r="E826" i="21"/>
  <c r="B786" i="21"/>
  <c r="F786" i="21"/>
  <c r="E786" i="21"/>
  <c r="B170" i="21"/>
  <c r="E170" i="21"/>
  <c r="F170" i="21"/>
  <c r="B1263" i="21"/>
  <c r="F1263" i="21"/>
  <c r="E1263" i="21"/>
  <c r="B1303" i="21"/>
  <c r="F1303" i="21"/>
  <c r="E1303" i="21"/>
  <c r="B380" i="21"/>
  <c r="F380" i="21"/>
  <c r="E380" i="21"/>
  <c r="B383" i="21"/>
  <c r="F383" i="21"/>
  <c r="E383" i="21"/>
  <c r="B102" i="21"/>
  <c r="F102" i="21"/>
  <c r="E102" i="21"/>
  <c r="B453" i="21"/>
  <c r="F453" i="21"/>
  <c r="E453" i="21"/>
  <c r="B990" i="21"/>
  <c r="F990" i="21"/>
  <c r="E990" i="21"/>
  <c r="B1147" i="21"/>
  <c r="F1147" i="21"/>
  <c r="E1147" i="21"/>
  <c r="B1163" i="21"/>
  <c r="F1163" i="21"/>
  <c r="E1163" i="21"/>
  <c r="B1300" i="21"/>
  <c r="F1300" i="21"/>
  <c r="E1300" i="21"/>
  <c r="B378" i="21"/>
  <c r="E378" i="21"/>
  <c r="F378" i="21"/>
  <c r="B390" i="21"/>
  <c r="F390" i="21"/>
  <c r="E390" i="21"/>
  <c r="B878" i="21"/>
  <c r="F878" i="21"/>
  <c r="E878" i="21"/>
  <c r="B1251" i="21"/>
  <c r="F1251" i="21"/>
  <c r="E1251" i="21"/>
  <c r="BD34" i="42" l="1"/>
  <c r="BB33" i="42"/>
  <c r="BD33" i="42"/>
  <c r="BB34" i="42"/>
  <c r="BC34" i="42"/>
  <c r="BD32" i="42"/>
  <c r="BC32" i="42"/>
  <c r="AE42" i="42"/>
  <c r="AF42" i="42"/>
  <c r="AE40" i="42"/>
  <c r="AF40" i="42"/>
  <c r="AF41" i="42"/>
  <c r="AD41" i="42"/>
  <c r="AD42" i="42"/>
  <c r="BC52" i="42"/>
  <c r="BB54" i="42"/>
  <c r="BB53" i="42"/>
  <c r="BD52" i="42"/>
  <c r="BD53" i="42"/>
  <c r="BD54" i="42"/>
  <c r="BC54" i="42"/>
  <c r="X54" i="42"/>
  <c r="W54" i="42"/>
  <c r="V54" i="42"/>
  <c r="V53" i="42"/>
  <c r="X53" i="42"/>
  <c r="X52" i="42"/>
  <c r="W52" i="42"/>
  <c r="V18" i="42"/>
  <c r="X18" i="42"/>
  <c r="V17" i="42"/>
  <c r="X17" i="42"/>
  <c r="X16" i="42"/>
  <c r="W18" i="42"/>
  <c r="W16" i="42"/>
  <c r="V61" i="42"/>
  <c r="W60" i="42"/>
  <c r="X62" i="42"/>
  <c r="X60" i="42"/>
  <c r="W62" i="42"/>
  <c r="V62" i="42"/>
  <c r="X61" i="42"/>
  <c r="T25" i="42"/>
  <c r="T24" i="42"/>
  <c r="S24" i="42"/>
  <c r="S26" i="42"/>
  <c r="R26" i="42"/>
  <c r="R25" i="42"/>
  <c r="T26" i="42"/>
  <c r="BJ34" i="42"/>
  <c r="BJ33" i="42"/>
  <c r="BL32" i="42"/>
  <c r="BK32" i="42"/>
  <c r="BL33" i="42"/>
  <c r="BL34" i="42"/>
  <c r="BK34" i="42"/>
  <c r="DF45" i="42"/>
  <c r="DH44" i="42"/>
  <c r="DG46" i="42"/>
  <c r="DH45" i="42"/>
  <c r="DG44" i="42"/>
  <c r="DF46" i="42"/>
  <c r="DH46" i="42"/>
  <c r="S58" i="42"/>
  <c r="R57" i="42"/>
  <c r="R58" i="42"/>
  <c r="T57" i="42"/>
  <c r="T58" i="42"/>
  <c r="S56" i="42"/>
  <c r="T56" i="42"/>
  <c r="DV30" i="42"/>
  <c r="DW30" i="42"/>
  <c r="DX28" i="42"/>
  <c r="DW28" i="42"/>
  <c r="DV29" i="42"/>
  <c r="DX29" i="42"/>
  <c r="DX30" i="42"/>
  <c r="T44" i="42"/>
  <c r="T45" i="42"/>
  <c r="S46" i="42"/>
  <c r="S44" i="42"/>
  <c r="T46" i="42"/>
  <c r="R46" i="42"/>
  <c r="R45" i="42"/>
  <c r="O42" i="42"/>
  <c r="P42" i="42"/>
  <c r="O40" i="42"/>
  <c r="P40" i="42"/>
  <c r="P41" i="42"/>
  <c r="N42" i="42"/>
  <c r="N41" i="42"/>
  <c r="O58" i="42"/>
  <c r="N57" i="42"/>
  <c r="P58" i="42"/>
  <c r="N58" i="42"/>
  <c r="O56" i="42"/>
  <c r="P56" i="42"/>
  <c r="P57" i="42"/>
  <c r="DV42" i="42"/>
  <c r="DX42" i="42"/>
  <c r="DW42" i="42"/>
  <c r="DX41" i="42"/>
  <c r="DW40" i="42"/>
  <c r="DX40" i="42"/>
  <c r="DV41" i="42"/>
  <c r="K38" i="42"/>
  <c r="J38" i="42"/>
  <c r="J37" i="42"/>
  <c r="K36" i="42"/>
  <c r="L36" i="42"/>
  <c r="L38" i="42"/>
  <c r="L37" i="42"/>
  <c r="CL54" i="42"/>
  <c r="CN52" i="42"/>
  <c r="CN54" i="42"/>
  <c r="CM54" i="42"/>
  <c r="CM52" i="42"/>
  <c r="CN53" i="42"/>
  <c r="CL53" i="42"/>
  <c r="AR21" i="42"/>
  <c r="AQ20" i="42"/>
  <c r="AQ22" i="42"/>
  <c r="AR20" i="42"/>
  <c r="AP21" i="42"/>
  <c r="AR22" i="42"/>
  <c r="AP22" i="42"/>
  <c r="BF26" i="42"/>
  <c r="BF25" i="42"/>
  <c r="BG24" i="42"/>
  <c r="BG26" i="42"/>
  <c r="BH25" i="42"/>
  <c r="BH24" i="42"/>
  <c r="BH26" i="42"/>
  <c r="V57" i="42"/>
  <c r="V58" i="42"/>
  <c r="X57" i="42"/>
  <c r="W56" i="42"/>
  <c r="X56" i="42"/>
  <c r="X58" i="42"/>
  <c r="W58" i="42"/>
  <c r="BC40" i="42"/>
  <c r="BD40" i="42"/>
  <c r="BD41" i="42"/>
  <c r="BB41" i="42"/>
  <c r="BD42" i="42"/>
  <c r="BB42" i="42"/>
  <c r="BC42" i="42"/>
  <c r="AT54" i="42"/>
  <c r="AT53" i="42"/>
  <c r="AV53" i="42"/>
  <c r="AU54" i="42"/>
  <c r="AU52" i="42"/>
  <c r="AV54" i="42"/>
  <c r="AV52" i="42"/>
  <c r="AL62" i="42"/>
  <c r="AN60" i="42"/>
  <c r="AM60" i="42"/>
  <c r="AL61" i="42"/>
  <c r="AN62" i="42"/>
  <c r="AM62" i="42"/>
  <c r="AN61" i="42"/>
  <c r="BF22" i="42"/>
  <c r="BG20" i="42"/>
  <c r="BH21" i="42"/>
  <c r="BF21" i="42"/>
  <c r="BG22" i="42"/>
  <c r="BH20" i="42"/>
  <c r="BH22" i="42"/>
  <c r="H41" i="42"/>
  <c r="H42" i="42"/>
  <c r="G40" i="42"/>
  <c r="F41" i="42"/>
  <c r="H40" i="42"/>
  <c r="F42" i="42"/>
  <c r="G42" i="42"/>
  <c r="AL34" i="42"/>
  <c r="AN33" i="42"/>
  <c r="AN32" i="42"/>
  <c r="AM32" i="42"/>
  <c r="AM34" i="42"/>
  <c r="AL33" i="42"/>
  <c r="AN34" i="42"/>
  <c r="DF42" i="42"/>
  <c r="DF41" i="42"/>
  <c r="DH40" i="42"/>
  <c r="DG40" i="42"/>
  <c r="DH42" i="42"/>
  <c r="DG42" i="42"/>
  <c r="DH41" i="42"/>
  <c r="BD26" i="42"/>
  <c r="BC24" i="42"/>
  <c r="BB26" i="42"/>
  <c r="BB25" i="42"/>
  <c r="BD24" i="42"/>
  <c r="BC26" i="42"/>
  <c r="BD25" i="42"/>
  <c r="DV45" i="42"/>
  <c r="DW46" i="42"/>
  <c r="DX46" i="42"/>
  <c r="DX44" i="42"/>
  <c r="DW44" i="42"/>
  <c r="DV46" i="42"/>
  <c r="DX45" i="42"/>
  <c r="R49" i="42"/>
  <c r="R50" i="42"/>
  <c r="T48" i="42"/>
  <c r="S50" i="42"/>
  <c r="T49" i="42"/>
  <c r="T50" i="42"/>
  <c r="S48" i="42"/>
  <c r="AP14" i="42"/>
  <c r="AR14" i="42"/>
  <c r="AP13" i="42"/>
  <c r="AQ14" i="42"/>
  <c r="AR13" i="42"/>
  <c r="AQ12" i="42"/>
  <c r="AR12" i="42"/>
  <c r="DN34" i="42"/>
  <c r="DN33" i="42"/>
  <c r="DP34" i="42"/>
  <c r="DO32" i="42"/>
  <c r="DP32" i="42"/>
  <c r="DO34" i="42"/>
  <c r="DP33" i="42"/>
  <c r="DV34" i="42"/>
  <c r="DX34" i="42"/>
  <c r="DW32" i="42"/>
  <c r="DX33" i="42"/>
  <c r="DX32" i="42"/>
  <c r="DV33" i="42"/>
  <c r="DW34" i="42"/>
  <c r="W20" i="42"/>
  <c r="V21" i="42"/>
  <c r="X22" i="42"/>
  <c r="V22" i="42"/>
  <c r="X20" i="42"/>
  <c r="W22" i="42"/>
  <c r="X21" i="42"/>
  <c r="AZ48" i="42"/>
  <c r="AY48" i="42"/>
  <c r="AZ50" i="42"/>
  <c r="AX49" i="42"/>
  <c r="AY50" i="42"/>
  <c r="AZ49" i="42"/>
  <c r="AX50" i="42"/>
  <c r="AL26" i="42"/>
  <c r="AN24" i="42"/>
  <c r="AN25" i="42"/>
  <c r="AM26" i="42"/>
  <c r="AN26" i="42"/>
  <c r="AM24" i="42"/>
  <c r="AL25" i="42"/>
  <c r="AF69" i="42"/>
  <c r="AE68" i="42"/>
  <c r="AD70" i="42"/>
  <c r="AE70" i="42"/>
  <c r="AD69" i="42"/>
  <c r="AF68" i="42"/>
  <c r="AF70" i="42"/>
  <c r="BJ21" i="42"/>
  <c r="BL21" i="42"/>
  <c r="BJ22" i="42"/>
  <c r="BL20" i="42"/>
  <c r="BL22" i="42"/>
  <c r="BK22" i="42"/>
  <c r="BK20" i="42"/>
  <c r="DV37" i="42"/>
  <c r="DW36" i="42"/>
  <c r="DV38" i="42"/>
  <c r="DX36" i="42"/>
  <c r="DX37" i="42"/>
  <c r="DX38" i="42"/>
  <c r="DW38" i="42"/>
  <c r="BF34" i="42"/>
  <c r="BH33" i="42"/>
  <c r="BG32" i="42"/>
  <c r="BH32" i="42"/>
  <c r="BH34" i="42"/>
  <c r="BF33" i="42"/>
  <c r="BG34" i="42"/>
  <c r="AZ20" i="42"/>
  <c r="AZ21" i="42"/>
  <c r="AY20" i="42"/>
  <c r="AZ22" i="42"/>
  <c r="AX21" i="42"/>
  <c r="AX22" i="42"/>
  <c r="AY22" i="42"/>
  <c r="AD34" i="42"/>
  <c r="AF34" i="42"/>
  <c r="AF32" i="42"/>
  <c r="AD33" i="42"/>
  <c r="AE32" i="42"/>
  <c r="AE34" i="42"/>
  <c r="AF33" i="42"/>
  <c r="BB22" i="42"/>
  <c r="BD20" i="42"/>
  <c r="BC20" i="42"/>
  <c r="BB21" i="42"/>
  <c r="BD22" i="42"/>
  <c r="BD21" i="42"/>
  <c r="BC22" i="42"/>
  <c r="BB58" i="42"/>
  <c r="BB57" i="42"/>
  <c r="BD56" i="42"/>
  <c r="BD58" i="42"/>
  <c r="BC58" i="42"/>
  <c r="BD57" i="42"/>
  <c r="BC56" i="42"/>
  <c r="BC44" i="42"/>
  <c r="BD46" i="42"/>
  <c r="BC46" i="42"/>
  <c r="BD45" i="42"/>
  <c r="BD44" i="42"/>
  <c r="BB46" i="42"/>
  <c r="BB45" i="42"/>
  <c r="N25" i="42"/>
  <c r="N26" i="42"/>
  <c r="P24" i="42"/>
  <c r="P25" i="42"/>
  <c r="O26" i="42"/>
  <c r="O24" i="42"/>
  <c r="P26" i="42"/>
  <c r="AP65" i="42"/>
  <c r="AR64" i="42"/>
  <c r="AR65" i="42"/>
  <c r="AP66" i="42"/>
  <c r="AQ64" i="42"/>
  <c r="AQ66" i="42"/>
  <c r="AR66" i="42"/>
  <c r="DN41" i="42"/>
  <c r="DP42" i="42"/>
  <c r="DO40" i="42"/>
  <c r="DO42" i="42"/>
  <c r="DP40" i="42"/>
  <c r="DP41" i="42"/>
  <c r="DN42" i="42"/>
  <c r="BF58" i="42"/>
  <c r="BF57" i="42"/>
  <c r="BG58" i="42"/>
  <c r="BG56" i="42"/>
  <c r="BH56" i="42"/>
  <c r="BH57" i="42"/>
  <c r="BH58" i="42"/>
  <c r="AH21" i="42"/>
  <c r="AJ22" i="42"/>
  <c r="AJ21" i="42"/>
  <c r="AI22" i="42"/>
  <c r="AJ20" i="42"/>
  <c r="AH22" i="42"/>
  <c r="AI20" i="42"/>
  <c r="AD25" i="42"/>
  <c r="AF26" i="42"/>
  <c r="AF25" i="42"/>
  <c r="AF24" i="42"/>
  <c r="AD26" i="42"/>
  <c r="AE26" i="42"/>
  <c r="AE24" i="42"/>
  <c r="DJ70" i="42"/>
  <c r="DL68" i="42"/>
  <c r="DJ69" i="42"/>
  <c r="DL70" i="42"/>
  <c r="DK70" i="42"/>
  <c r="DK68" i="42"/>
  <c r="DL69" i="42"/>
  <c r="AN58" i="42"/>
  <c r="AL58" i="42"/>
  <c r="AL57" i="42"/>
  <c r="AN57" i="42"/>
  <c r="AN56" i="42"/>
  <c r="AM56" i="42"/>
  <c r="AM58" i="42"/>
  <c r="AZ60" i="42"/>
  <c r="AZ62" i="42"/>
  <c r="AY60" i="42"/>
  <c r="AY62" i="42"/>
  <c r="AX62" i="42"/>
  <c r="AX61" i="42"/>
  <c r="AZ61" i="42"/>
  <c r="DN66" i="42"/>
  <c r="DN65" i="42"/>
  <c r="DP65" i="42"/>
  <c r="DP64" i="42"/>
  <c r="DP66" i="42"/>
  <c r="DO64" i="42"/>
  <c r="DO66" i="42"/>
  <c r="DF66" i="42"/>
  <c r="DH65" i="42"/>
  <c r="DF65" i="42"/>
  <c r="DG64" i="42"/>
  <c r="DH64" i="42"/>
  <c r="DH66" i="42"/>
  <c r="DG66" i="42"/>
  <c r="R34" i="42"/>
  <c r="S32" i="42"/>
  <c r="T33" i="42"/>
  <c r="T32" i="42"/>
  <c r="T34" i="42"/>
  <c r="S34" i="42"/>
  <c r="R33" i="42"/>
  <c r="AJ66" i="42"/>
  <c r="AJ65" i="42"/>
  <c r="AH66" i="42"/>
  <c r="AJ64" i="42"/>
  <c r="AI64" i="42"/>
  <c r="AH65" i="42"/>
  <c r="AI66" i="42"/>
  <c r="AP38" i="42"/>
  <c r="AQ36" i="42"/>
  <c r="AR37" i="42"/>
  <c r="AQ38" i="42"/>
  <c r="AP37" i="42"/>
  <c r="AR38" i="42"/>
  <c r="AR36" i="42"/>
  <c r="DF58" i="42"/>
  <c r="DH56" i="42"/>
  <c r="DF57" i="42"/>
  <c r="DG56" i="42"/>
  <c r="DG58" i="42"/>
  <c r="DH57" i="42"/>
  <c r="DH58" i="42"/>
  <c r="BZ21" i="42"/>
  <c r="BZ22" i="42"/>
  <c r="CB22" i="42"/>
  <c r="CB20" i="42"/>
  <c r="CA20" i="42"/>
  <c r="CB21" i="42"/>
  <c r="CA22" i="42"/>
  <c r="AL50" i="42"/>
  <c r="AL49" i="42"/>
  <c r="AM50" i="42"/>
  <c r="AN49" i="42"/>
  <c r="AN50" i="42"/>
  <c r="AM48" i="42"/>
  <c r="AN48" i="42"/>
  <c r="BH30" i="42"/>
  <c r="BG30" i="42"/>
  <c r="BG28" i="42"/>
  <c r="BH29" i="42"/>
  <c r="BF30" i="42"/>
  <c r="BH28" i="42"/>
  <c r="BF29" i="42"/>
  <c r="BD64" i="42"/>
  <c r="BD66" i="42"/>
  <c r="BB65" i="42"/>
  <c r="BD65" i="42"/>
  <c r="BB66" i="42"/>
  <c r="BC64" i="42"/>
  <c r="BC66" i="42"/>
  <c r="DP44" i="42"/>
  <c r="DO44" i="42"/>
  <c r="DP46" i="42"/>
  <c r="DO46" i="42"/>
  <c r="DP45" i="42"/>
  <c r="DN46" i="42"/>
  <c r="DN45" i="42"/>
  <c r="AL45" i="42"/>
  <c r="AL46" i="42"/>
  <c r="AN45" i="42"/>
  <c r="AN44" i="42"/>
  <c r="AN46" i="42"/>
  <c r="AM46" i="42"/>
  <c r="AM44" i="42"/>
  <c r="AY44" i="42"/>
  <c r="AZ44" i="42"/>
  <c r="AZ45" i="42"/>
  <c r="AX46" i="42"/>
  <c r="AX45" i="42"/>
  <c r="AY46" i="42"/>
  <c r="AZ46" i="42"/>
  <c r="DN49" i="42"/>
  <c r="DO50" i="42"/>
  <c r="DO48" i="42"/>
  <c r="DN50" i="42"/>
  <c r="DP48" i="42"/>
  <c r="DP49" i="42"/>
  <c r="DP50" i="42"/>
  <c r="AF56" i="42"/>
  <c r="AE58" i="42"/>
  <c r="AE56" i="42"/>
  <c r="AD58" i="42"/>
  <c r="AF58" i="42"/>
  <c r="AD57" i="42"/>
  <c r="AF57" i="42"/>
  <c r="DJ26" i="42"/>
  <c r="DJ25" i="42"/>
  <c r="DL26" i="42"/>
  <c r="DL25" i="42"/>
  <c r="DK24" i="42"/>
  <c r="DL24" i="42"/>
  <c r="DK26" i="42"/>
  <c r="T64" i="42"/>
  <c r="S64" i="42"/>
  <c r="R66" i="42"/>
  <c r="R65" i="42"/>
  <c r="T66" i="42"/>
  <c r="T65" i="42"/>
  <c r="S66" i="42"/>
  <c r="BR33" i="42"/>
  <c r="BS34" i="42"/>
  <c r="BT34" i="42"/>
  <c r="BT32" i="42"/>
  <c r="BS32" i="42"/>
  <c r="BT33" i="42"/>
  <c r="BR34" i="42"/>
  <c r="N70" i="42"/>
  <c r="P69" i="42"/>
  <c r="O68" i="42"/>
  <c r="N69" i="42"/>
  <c r="P68" i="42"/>
  <c r="P70" i="42"/>
  <c r="O70" i="42"/>
  <c r="BJ70" i="42"/>
  <c r="BL68" i="42"/>
  <c r="BK70" i="42"/>
  <c r="BK68" i="42"/>
  <c r="BL69" i="42"/>
  <c r="BJ69" i="42"/>
  <c r="BL70" i="42"/>
  <c r="AH70" i="42"/>
  <c r="AJ68" i="42"/>
  <c r="AI68" i="42"/>
  <c r="AJ69" i="42"/>
  <c r="AH69" i="42"/>
  <c r="AI70" i="42"/>
  <c r="AJ70" i="42"/>
  <c r="BH38" i="42"/>
  <c r="BH37" i="42"/>
  <c r="BH36" i="42"/>
  <c r="BG38" i="42"/>
  <c r="BG36" i="42"/>
  <c r="BF38" i="42"/>
  <c r="BF37" i="42"/>
  <c r="DF26" i="42"/>
  <c r="DG24" i="42"/>
  <c r="DG26" i="42"/>
  <c r="DH25" i="42"/>
  <c r="DH24" i="42"/>
  <c r="DF25" i="42"/>
  <c r="DH26" i="42"/>
  <c r="DJ49" i="42"/>
  <c r="DL50" i="42"/>
  <c r="DK50" i="42"/>
  <c r="DL49" i="42"/>
  <c r="DK48" i="42"/>
  <c r="DL48" i="42"/>
  <c r="DJ50" i="42"/>
  <c r="L49" i="42"/>
  <c r="L48" i="42"/>
  <c r="K50" i="42"/>
  <c r="J49" i="42"/>
  <c r="L50" i="42"/>
  <c r="J50" i="42"/>
  <c r="K48" i="42"/>
  <c r="BH64" i="42"/>
  <c r="BG64" i="42"/>
  <c r="BF65" i="42"/>
  <c r="BG66" i="42"/>
  <c r="BH66" i="42"/>
  <c r="BF66" i="42"/>
  <c r="BH65" i="42"/>
  <c r="AX58" i="42"/>
  <c r="AZ56" i="42"/>
  <c r="AY56" i="42"/>
  <c r="AY58" i="42"/>
  <c r="AX57" i="42"/>
  <c r="AZ57" i="42"/>
  <c r="AZ58" i="42"/>
  <c r="DN58" i="42"/>
  <c r="DN57" i="42"/>
  <c r="DP58" i="42"/>
  <c r="DO58" i="42"/>
  <c r="DP56" i="42"/>
  <c r="DO56" i="42"/>
  <c r="DP57" i="42"/>
  <c r="V70" i="42"/>
  <c r="V69" i="42"/>
  <c r="X69" i="42"/>
  <c r="W70" i="42"/>
  <c r="X68" i="42"/>
  <c r="W68" i="42"/>
  <c r="X70" i="42"/>
  <c r="W44" i="42"/>
  <c r="V46" i="42"/>
  <c r="V45" i="42"/>
  <c r="W46" i="42"/>
  <c r="X45" i="42"/>
  <c r="X44" i="42"/>
  <c r="X46" i="42"/>
  <c r="O46" i="42"/>
  <c r="N45" i="42"/>
  <c r="P46" i="42"/>
  <c r="P45" i="42"/>
  <c r="N46" i="42"/>
  <c r="P44" i="42"/>
  <c r="O44" i="42"/>
  <c r="L56" i="42"/>
  <c r="K56" i="42"/>
  <c r="J58" i="42"/>
  <c r="K58" i="42"/>
  <c r="J57" i="42"/>
  <c r="L57" i="42"/>
  <c r="L58" i="42"/>
  <c r="BK56" i="42"/>
  <c r="BL56" i="42"/>
  <c r="BJ57" i="42"/>
  <c r="BJ58" i="42"/>
  <c r="BL57" i="42"/>
  <c r="BL58" i="42"/>
  <c r="BK58" i="42"/>
  <c r="AT62" i="42"/>
  <c r="AU62" i="42"/>
  <c r="AT61" i="42"/>
  <c r="AU60" i="42"/>
  <c r="AV60" i="42"/>
  <c r="AV61" i="42"/>
  <c r="AV62" i="42"/>
  <c r="AT42" i="42"/>
  <c r="AU42" i="42"/>
  <c r="AV40" i="42"/>
  <c r="AT41" i="42"/>
  <c r="AU40" i="42"/>
  <c r="AV41" i="42"/>
  <c r="AV42" i="42"/>
  <c r="AQ34" i="42"/>
  <c r="AR32" i="42"/>
  <c r="AR33" i="42"/>
  <c r="AQ32" i="42"/>
  <c r="AR34" i="42"/>
  <c r="AP34" i="42"/>
  <c r="AP33" i="42"/>
  <c r="AD38" i="42"/>
  <c r="AE36" i="42"/>
  <c r="AF38" i="42"/>
  <c r="AF37" i="42"/>
  <c r="AD37" i="42"/>
  <c r="AE38" i="42"/>
  <c r="AF36" i="42"/>
  <c r="DJ46" i="42"/>
  <c r="DK44" i="42"/>
  <c r="DL45" i="42"/>
  <c r="DL44" i="42"/>
  <c r="DL46" i="42"/>
  <c r="DK46" i="42"/>
  <c r="DJ45" i="42"/>
  <c r="K30" i="42"/>
  <c r="J30" i="42"/>
  <c r="L30" i="42"/>
  <c r="K28" i="42"/>
  <c r="L29" i="42"/>
  <c r="J29" i="42"/>
  <c r="L28" i="42"/>
  <c r="AP42" i="42"/>
  <c r="AR42" i="42"/>
  <c r="AR41" i="42"/>
  <c r="AP41" i="42"/>
  <c r="AQ42" i="42"/>
  <c r="AR40" i="42"/>
  <c r="AQ40" i="42"/>
  <c r="H58" i="42"/>
  <c r="G56" i="42"/>
  <c r="H56" i="42"/>
  <c r="H57" i="42"/>
  <c r="F57" i="42"/>
  <c r="G58" i="42"/>
  <c r="F58" i="42"/>
  <c r="H52" i="42"/>
  <c r="F53" i="42"/>
  <c r="G54" i="42"/>
  <c r="H54" i="42"/>
  <c r="G52" i="42"/>
  <c r="F54" i="42"/>
  <c r="H53" i="42"/>
  <c r="BJ38" i="42"/>
  <c r="BJ37" i="42"/>
  <c r="BK36" i="42"/>
  <c r="BL36" i="42"/>
  <c r="BK38" i="42"/>
  <c r="BL38" i="42"/>
  <c r="BL37" i="42"/>
  <c r="J46" i="42"/>
  <c r="L44" i="42"/>
  <c r="J45" i="42"/>
  <c r="L45" i="42"/>
  <c r="K46" i="42"/>
  <c r="K44" i="42"/>
  <c r="L46" i="42"/>
  <c r="BB13" i="42"/>
  <c r="BD13" i="42"/>
  <c r="BB14" i="42"/>
  <c r="BD14" i="42"/>
  <c r="BD12" i="42"/>
  <c r="BC14" i="42"/>
  <c r="BC12" i="42"/>
  <c r="DN53" i="42"/>
  <c r="DP53" i="42"/>
  <c r="DN54" i="42"/>
  <c r="DP54" i="42"/>
  <c r="DO52" i="42"/>
  <c r="DO54" i="42"/>
  <c r="DP52" i="42"/>
  <c r="BJ26" i="42"/>
  <c r="BL26" i="42"/>
  <c r="BK26" i="42"/>
  <c r="BK24" i="42"/>
  <c r="BL24" i="42"/>
  <c r="BL25" i="42"/>
  <c r="BJ25" i="42"/>
  <c r="G34" i="42"/>
  <c r="F33" i="42"/>
  <c r="H34" i="42"/>
  <c r="G32" i="42"/>
  <c r="H33" i="42"/>
  <c r="H32" i="42"/>
  <c r="F34" i="42"/>
  <c r="BV13" i="42"/>
  <c r="BV14" i="42"/>
  <c r="BW12" i="42"/>
  <c r="BX14" i="42"/>
  <c r="BW14" i="42"/>
  <c r="BX13" i="42"/>
  <c r="BX12" i="42"/>
  <c r="AZ42" i="42"/>
  <c r="AX41" i="42"/>
  <c r="AY42" i="42"/>
  <c r="AZ41" i="42"/>
  <c r="AY40" i="42"/>
  <c r="AX42" i="42"/>
  <c r="AZ40" i="42"/>
  <c r="AV38" i="42"/>
  <c r="AT37" i="42"/>
  <c r="AV37" i="42"/>
  <c r="AV36" i="42"/>
  <c r="AU36" i="42"/>
  <c r="AU38" i="42"/>
  <c r="AT38" i="42"/>
  <c r="Z38" i="42"/>
  <c r="AB38" i="42"/>
  <c r="AB36" i="42"/>
  <c r="Z37" i="42"/>
  <c r="AA36" i="42"/>
  <c r="AA38" i="42"/>
  <c r="AB37" i="42"/>
  <c r="Z13" i="42"/>
  <c r="Z14" i="42"/>
  <c r="AB14" i="42"/>
  <c r="AA12" i="42"/>
  <c r="AB13" i="42"/>
  <c r="AA14" i="42"/>
  <c r="AB12" i="42"/>
  <c r="Z45" i="42"/>
  <c r="Z46" i="42"/>
  <c r="AA44" i="42"/>
  <c r="AB44" i="42"/>
  <c r="AB45" i="42"/>
  <c r="AA46" i="42"/>
  <c r="AB46" i="42"/>
  <c r="AT57" i="42"/>
  <c r="AV56" i="42"/>
  <c r="AT58" i="42"/>
  <c r="AV57" i="42"/>
  <c r="AU56" i="42"/>
  <c r="AV58" i="42"/>
  <c r="AU58" i="42"/>
  <c r="AB64" i="42"/>
  <c r="Z65" i="42"/>
  <c r="AB65" i="42"/>
  <c r="Z66" i="42"/>
  <c r="AA64" i="42"/>
  <c r="AB66" i="42"/>
  <c r="AA66" i="42"/>
  <c r="DJ66" i="42"/>
  <c r="DK64" i="42"/>
  <c r="DL66" i="42"/>
  <c r="DJ65" i="42"/>
  <c r="DL65" i="42"/>
  <c r="DL64" i="42"/>
  <c r="DK66" i="42"/>
  <c r="DJ62" i="42"/>
  <c r="DJ61" i="42"/>
  <c r="DL61" i="42"/>
  <c r="DL60" i="42"/>
  <c r="DL62" i="42"/>
  <c r="DK60" i="42"/>
  <c r="DK62" i="42"/>
  <c r="DF34" i="42"/>
  <c r="DH34" i="42"/>
  <c r="DH32" i="42"/>
  <c r="DG34" i="42"/>
  <c r="DH33" i="42"/>
  <c r="DF33" i="42"/>
  <c r="DG32" i="42"/>
  <c r="BC18" i="42"/>
  <c r="BD17" i="42"/>
  <c r="BD16" i="42"/>
  <c r="BD18" i="42"/>
  <c r="BB17" i="42"/>
  <c r="BB18" i="42"/>
  <c r="BC16" i="42"/>
  <c r="AR60" i="42"/>
  <c r="AQ60" i="42"/>
  <c r="AR62" i="42"/>
  <c r="AP61" i="42"/>
  <c r="AP62" i="42"/>
  <c r="AQ62" i="42"/>
  <c r="AR61" i="42"/>
  <c r="BL64" i="42"/>
  <c r="BK64" i="42"/>
  <c r="BL66" i="42"/>
  <c r="BL65" i="42"/>
  <c r="BJ66" i="42"/>
  <c r="BJ65" i="42"/>
  <c r="BK66" i="42"/>
  <c r="K42" i="42"/>
  <c r="K40" i="42"/>
  <c r="J41" i="42"/>
  <c r="L42" i="42"/>
  <c r="L40" i="42"/>
  <c r="J42" i="42"/>
  <c r="L41" i="42"/>
  <c r="AR48" i="42"/>
  <c r="AQ48" i="42"/>
  <c r="AP50" i="42"/>
  <c r="AP49" i="42"/>
  <c r="AQ50" i="42"/>
  <c r="AR50" i="42"/>
  <c r="AR49" i="42"/>
  <c r="Z70" i="42"/>
  <c r="Z69" i="42"/>
  <c r="AB68" i="42"/>
  <c r="AA70" i="42"/>
  <c r="AB70" i="42"/>
  <c r="AA68" i="42"/>
  <c r="AB69" i="42"/>
  <c r="J66" i="42"/>
  <c r="J65" i="42"/>
  <c r="K66" i="42"/>
  <c r="L66" i="42"/>
  <c r="K64" i="42"/>
  <c r="L65" i="42"/>
  <c r="L64" i="42"/>
  <c r="G36" i="42"/>
  <c r="H36" i="42"/>
  <c r="F37" i="42"/>
  <c r="G38" i="42"/>
  <c r="H37" i="42"/>
  <c r="F38" i="42"/>
  <c r="H38" i="42"/>
  <c r="Z33" i="42"/>
  <c r="AB33" i="42"/>
  <c r="AA32" i="42"/>
  <c r="AA34" i="42"/>
  <c r="Z34" i="42"/>
  <c r="AB32" i="42"/>
  <c r="AB34" i="42"/>
  <c r="DF14" i="42"/>
  <c r="DH14" i="42"/>
  <c r="DG14" i="42"/>
  <c r="DH13" i="42"/>
  <c r="DH12" i="42"/>
  <c r="DG12" i="42"/>
  <c r="DF13" i="42"/>
  <c r="T68" i="42"/>
  <c r="R70" i="42"/>
  <c r="R69" i="42"/>
  <c r="S68" i="42"/>
  <c r="T70" i="42"/>
  <c r="S70" i="42"/>
  <c r="T69" i="42"/>
  <c r="CP66" i="42"/>
  <c r="CQ66" i="42"/>
  <c r="CP65" i="42"/>
  <c r="CR65" i="42"/>
  <c r="CR66" i="42"/>
  <c r="CR64" i="42"/>
  <c r="CQ64" i="42"/>
  <c r="CH30" i="42"/>
  <c r="CI30" i="42"/>
  <c r="CH29" i="42"/>
  <c r="CJ30" i="42"/>
  <c r="CJ28" i="42"/>
  <c r="CJ29" i="42"/>
  <c r="CI28" i="42"/>
  <c r="AI36" i="42"/>
  <c r="AJ37" i="42"/>
  <c r="AI38" i="42"/>
  <c r="AJ38" i="42"/>
  <c r="AH37" i="42"/>
  <c r="AJ36" i="42"/>
  <c r="AH38" i="42"/>
  <c r="O34" i="42"/>
  <c r="P32" i="42"/>
  <c r="P34" i="42"/>
  <c r="N34" i="42"/>
  <c r="N33" i="42"/>
  <c r="P33" i="42"/>
  <c r="O32" i="42"/>
  <c r="DN37" i="42"/>
  <c r="DN38" i="42"/>
  <c r="DO36" i="42"/>
  <c r="DO38" i="42"/>
  <c r="DP38" i="42"/>
  <c r="DP37" i="42"/>
  <c r="DP36" i="42"/>
  <c r="AL70" i="42"/>
  <c r="AN69" i="42"/>
  <c r="AN68" i="42"/>
  <c r="AM68" i="42"/>
  <c r="AN70" i="42"/>
  <c r="AM70" i="42"/>
  <c r="AL69" i="42"/>
  <c r="F25" i="42"/>
  <c r="H24" i="42"/>
  <c r="G26" i="42"/>
  <c r="G24" i="42"/>
  <c r="H25" i="42"/>
  <c r="H26" i="42"/>
  <c r="F26" i="42"/>
  <c r="AL22" i="42"/>
  <c r="AN21" i="42"/>
  <c r="AM22" i="42"/>
  <c r="AN20" i="42"/>
  <c r="AM20" i="42"/>
  <c r="AN22" i="42"/>
  <c r="AL21" i="42"/>
  <c r="V38" i="42"/>
  <c r="X37" i="42"/>
  <c r="X38" i="42"/>
  <c r="V37" i="42"/>
  <c r="W36" i="42"/>
  <c r="X36" i="42"/>
  <c r="W38" i="42"/>
  <c r="N37" i="42"/>
  <c r="O38" i="42"/>
  <c r="P37" i="42"/>
  <c r="O36" i="42"/>
  <c r="P36" i="42"/>
  <c r="P38" i="42"/>
  <c r="N38" i="42"/>
  <c r="R41" i="42"/>
  <c r="T40" i="42"/>
  <c r="S42" i="42"/>
  <c r="R42" i="42"/>
  <c r="T41" i="42"/>
  <c r="S40" i="42"/>
  <c r="T42" i="42"/>
  <c r="AY54" i="42"/>
  <c r="AX54" i="42"/>
  <c r="AX53" i="42"/>
  <c r="AZ52" i="42"/>
  <c r="AZ53" i="42"/>
  <c r="AZ54" i="42"/>
  <c r="AY52" i="42"/>
  <c r="AX38" i="42"/>
  <c r="AZ37" i="42"/>
  <c r="AZ38" i="42"/>
  <c r="AY38" i="42"/>
  <c r="AY36" i="42"/>
  <c r="AZ36" i="42"/>
  <c r="AX37" i="42"/>
  <c r="AI58" i="42"/>
  <c r="AJ57" i="42"/>
  <c r="AJ56" i="42"/>
  <c r="AJ58" i="42"/>
  <c r="AH57" i="42"/>
  <c r="AI56" i="42"/>
  <c r="AH58" i="42"/>
  <c r="N29" i="42"/>
  <c r="N30" i="42"/>
  <c r="O28" i="42"/>
  <c r="O30" i="42"/>
  <c r="P29" i="42"/>
  <c r="P28" i="42"/>
  <c r="P30" i="42"/>
  <c r="DV58" i="42"/>
  <c r="DW56" i="42"/>
  <c r="DX57" i="42"/>
  <c r="DV57" i="42"/>
  <c r="DX56" i="42"/>
  <c r="DX58" i="42"/>
  <c r="DW58" i="42"/>
  <c r="BJ46" i="42"/>
  <c r="BK44" i="42"/>
  <c r="BJ45" i="42"/>
  <c r="BL45" i="42"/>
  <c r="BL44" i="42"/>
  <c r="BK46" i="42"/>
  <c r="BL46" i="42"/>
  <c r="DF22" i="42"/>
  <c r="DF21" i="42"/>
  <c r="DH21" i="42"/>
  <c r="DH22" i="42"/>
  <c r="DG22" i="42"/>
  <c r="DH20" i="42"/>
  <c r="DG20" i="42"/>
  <c r="AB20" i="42"/>
  <c r="Z22" i="42"/>
  <c r="AB22" i="42"/>
  <c r="Z21" i="42"/>
  <c r="AB21" i="42"/>
  <c r="AA22" i="42"/>
  <c r="AA20" i="42"/>
  <c r="DJ14" i="42"/>
  <c r="DJ13" i="42"/>
  <c r="DL14" i="42"/>
  <c r="DL12" i="42"/>
  <c r="DL13" i="42"/>
  <c r="DK12" i="42"/>
  <c r="DK14" i="42"/>
  <c r="DF49" i="42"/>
  <c r="DG50" i="42"/>
  <c r="DH49" i="42"/>
  <c r="DH50" i="42"/>
  <c r="DH48" i="42"/>
  <c r="DF50" i="42"/>
  <c r="DG48" i="42"/>
  <c r="AM36" i="42"/>
  <c r="AN37" i="42"/>
  <c r="AN36" i="42"/>
  <c r="AL38" i="42"/>
  <c r="AM38" i="42"/>
  <c r="AN38" i="42"/>
  <c r="AL37" i="42"/>
  <c r="AD18" i="42"/>
  <c r="AF16" i="42"/>
  <c r="AE16" i="42"/>
  <c r="AE18" i="42"/>
  <c r="AF17" i="42"/>
  <c r="AD17" i="42"/>
  <c r="AF18" i="42"/>
  <c r="AA62" i="42"/>
  <c r="Z61" i="42"/>
  <c r="AB60" i="42"/>
  <c r="Z62" i="42"/>
  <c r="AB62" i="42"/>
  <c r="AA60" i="42"/>
  <c r="AB61" i="42"/>
  <c r="DF62" i="42"/>
  <c r="DG62" i="42"/>
  <c r="DH60" i="42"/>
  <c r="DG60" i="42"/>
  <c r="DH61" i="42"/>
  <c r="DH62" i="42"/>
  <c r="DF61" i="42"/>
  <c r="Z58" i="42"/>
  <c r="AB58" i="42"/>
  <c r="Z57" i="42"/>
  <c r="AA56" i="42"/>
  <c r="AB56" i="42"/>
  <c r="AB57" i="42"/>
  <c r="AA58" i="42"/>
  <c r="AH62" i="42"/>
  <c r="AJ61" i="42"/>
  <c r="AH61" i="42"/>
  <c r="AJ62" i="42"/>
  <c r="AJ60" i="42"/>
  <c r="AI62" i="42"/>
  <c r="AI60" i="42"/>
  <c r="H29" i="42"/>
  <c r="G30" i="42"/>
  <c r="H30" i="42"/>
  <c r="F29" i="42"/>
  <c r="H28" i="42"/>
  <c r="F30" i="42"/>
  <c r="G28" i="42"/>
  <c r="BC68" i="42"/>
  <c r="BD68" i="42"/>
  <c r="BD69" i="42"/>
  <c r="BB70" i="42"/>
  <c r="BB69" i="42"/>
  <c r="BC70" i="42"/>
  <c r="BD70" i="42"/>
  <c r="CD17" i="42"/>
  <c r="CF16" i="42"/>
  <c r="CF18" i="42"/>
  <c r="CE18" i="42"/>
  <c r="CF17" i="42"/>
  <c r="CD18" i="42"/>
  <c r="CE16" i="42"/>
  <c r="L53" i="42"/>
  <c r="L52" i="42"/>
  <c r="J54" i="42"/>
  <c r="J53" i="42"/>
  <c r="K52" i="42"/>
  <c r="L54" i="42"/>
  <c r="K54" i="42"/>
  <c r="T37" i="42"/>
  <c r="T38" i="42"/>
  <c r="R38" i="42"/>
  <c r="R37" i="42"/>
  <c r="S36" i="42"/>
  <c r="T36" i="42"/>
  <c r="S38" i="42"/>
  <c r="BB61" i="42"/>
  <c r="BB62" i="42"/>
  <c r="BC60" i="42"/>
  <c r="BD61" i="42"/>
  <c r="BD62" i="42"/>
  <c r="BC62" i="42"/>
  <c r="BD60" i="42"/>
  <c r="V30" i="42"/>
  <c r="V29" i="42"/>
  <c r="W30" i="42"/>
  <c r="X30" i="42"/>
  <c r="W28" i="42"/>
  <c r="X28" i="42"/>
  <c r="X29" i="42"/>
  <c r="AV20" i="42"/>
  <c r="AV21" i="42"/>
  <c r="AV22" i="42"/>
  <c r="AU20" i="42"/>
  <c r="AT22" i="42"/>
  <c r="AT21" i="42"/>
  <c r="AU22" i="42"/>
  <c r="AU12" i="42"/>
  <c r="AT14" i="42"/>
  <c r="AV14" i="42"/>
  <c r="AU14" i="42"/>
  <c r="AV13" i="42"/>
  <c r="AV12" i="42"/>
  <c r="AT13" i="42"/>
  <c r="AE60" i="42"/>
  <c r="AF60" i="42"/>
  <c r="AD61" i="42"/>
  <c r="AF61" i="42"/>
  <c r="AF62" i="42"/>
  <c r="AE62" i="42"/>
  <c r="AD62" i="42"/>
  <c r="AD21" i="42"/>
  <c r="AE20" i="42"/>
  <c r="AF21" i="42"/>
  <c r="AF20" i="42"/>
  <c r="AE22" i="42"/>
  <c r="AF22" i="42"/>
  <c r="AD22" i="42"/>
  <c r="Z30" i="42"/>
  <c r="AB30" i="42"/>
  <c r="AA28" i="42"/>
  <c r="Z29" i="42"/>
  <c r="AB28" i="42"/>
  <c r="AA30" i="42"/>
  <c r="AB29" i="42"/>
  <c r="BJ42" i="42"/>
  <c r="BL42" i="42"/>
  <c r="BL40" i="42"/>
  <c r="BJ41" i="42"/>
  <c r="BL41" i="42"/>
  <c r="BK42" i="42"/>
  <c r="BK40" i="42"/>
  <c r="DJ34" i="42"/>
  <c r="DJ33" i="42"/>
  <c r="DK34" i="42"/>
  <c r="DK32" i="42"/>
  <c r="DL33" i="42"/>
  <c r="DL34" i="42"/>
  <c r="DL32" i="42"/>
  <c r="AD13" i="42"/>
  <c r="AD14" i="42"/>
  <c r="AF14" i="42"/>
  <c r="AF13" i="42"/>
  <c r="AE14" i="42"/>
  <c r="AE12" i="42"/>
  <c r="AF12" i="42"/>
  <c r="AB40" i="42"/>
  <c r="Z41" i="42"/>
  <c r="AB41" i="42"/>
  <c r="AB42" i="42"/>
  <c r="AA40" i="42"/>
  <c r="AA42" i="42"/>
  <c r="Z42" i="42"/>
  <c r="AY68" i="42"/>
  <c r="AX70" i="42"/>
  <c r="AX69" i="42"/>
  <c r="AZ68" i="42"/>
  <c r="AZ70" i="42"/>
  <c r="AY70" i="42"/>
  <c r="AZ69" i="42"/>
  <c r="BF46" i="42"/>
  <c r="BG46" i="42"/>
  <c r="BH44" i="42"/>
  <c r="BH46" i="42"/>
  <c r="BH45" i="42"/>
  <c r="BF45" i="42"/>
  <c r="BG44" i="42"/>
  <c r="AX13" i="42"/>
  <c r="AX14" i="42"/>
  <c r="AY12" i="42"/>
  <c r="AZ13" i="42"/>
  <c r="AY14" i="42"/>
  <c r="AZ12" i="42"/>
  <c r="AZ14" i="42"/>
  <c r="AP53" i="42"/>
  <c r="AP54" i="42"/>
  <c r="AQ54" i="42"/>
  <c r="AQ52" i="42"/>
  <c r="AR53" i="42"/>
  <c r="AR52" i="42"/>
  <c r="AR54" i="42"/>
  <c r="N65" i="42"/>
  <c r="N66" i="42"/>
  <c r="P64" i="42"/>
  <c r="P66" i="42"/>
  <c r="O66" i="42"/>
  <c r="P65" i="42"/>
  <c r="O64" i="42"/>
  <c r="BD50" i="42"/>
  <c r="BD48" i="42"/>
  <c r="BB49" i="42"/>
  <c r="BB50" i="42"/>
  <c r="BC50" i="42"/>
  <c r="BC48" i="42"/>
  <c r="BD49" i="42"/>
  <c r="BR58" i="42"/>
  <c r="BT57" i="42"/>
  <c r="BT56" i="42"/>
  <c r="BR57" i="42"/>
  <c r="BT58" i="42"/>
  <c r="BS58" i="42"/>
  <c r="BS56" i="42"/>
  <c r="DJ22" i="42"/>
  <c r="DK20" i="42"/>
  <c r="DL20" i="42"/>
  <c r="DL22" i="42"/>
  <c r="DK22" i="42"/>
  <c r="DL21" i="42"/>
  <c r="DJ21" i="42"/>
  <c r="AD53" i="42"/>
  <c r="AE54" i="42"/>
  <c r="AF53" i="42"/>
  <c r="AF54" i="42"/>
  <c r="AF52" i="42"/>
  <c r="AD54" i="42"/>
  <c r="AE52" i="42"/>
  <c r="AA54" i="42"/>
  <c r="AB54" i="42"/>
  <c r="AB53" i="42"/>
  <c r="AB52" i="42"/>
  <c r="Z53" i="42"/>
  <c r="Z54" i="42"/>
  <c r="AA52" i="42"/>
  <c r="T14" i="42"/>
  <c r="R13" i="42"/>
  <c r="S12" i="42"/>
  <c r="T12" i="42"/>
  <c r="S14" i="42"/>
  <c r="R14" i="42"/>
  <c r="T13" i="42"/>
  <c r="N53" i="42"/>
  <c r="N54" i="42"/>
  <c r="P54" i="42"/>
  <c r="P53" i="42"/>
  <c r="O52" i="42"/>
  <c r="O54" i="42"/>
  <c r="P52" i="42"/>
  <c r="G60" i="42"/>
  <c r="F62" i="42"/>
  <c r="G62" i="42"/>
  <c r="F61" i="42"/>
  <c r="H61" i="42"/>
  <c r="H62" i="42"/>
  <c r="H60" i="42"/>
  <c r="CT58" i="42"/>
  <c r="CU56" i="42"/>
  <c r="CV58" i="42"/>
  <c r="CV57" i="42"/>
  <c r="CU58" i="42"/>
  <c r="CV56" i="42"/>
  <c r="CT57" i="42"/>
  <c r="L25" i="42"/>
  <c r="J26" i="42"/>
  <c r="L26" i="42"/>
  <c r="J25" i="42"/>
  <c r="K24" i="42"/>
  <c r="L24" i="42"/>
  <c r="K26" i="42"/>
  <c r="BH14" i="42"/>
  <c r="BH13" i="42"/>
  <c r="BF14" i="42"/>
  <c r="BG14" i="42"/>
  <c r="BH12" i="42"/>
  <c r="BG12" i="42"/>
  <c r="BF13" i="42"/>
  <c r="AH46" i="42"/>
  <c r="AJ44" i="42"/>
  <c r="AJ45" i="42"/>
  <c r="AI44" i="42"/>
  <c r="AI46" i="42"/>
  <c r="AH45" i="42"/>
  <c r="AJ46" i="42"/>
  <c r="AD29" i="42"/>
  <c r="AF28" i="42"/>
  <c r="AD30" i="42"/>
  <c r="AF29" i="42"/>
  <c r="AF30" i="42"/>
  <c r="AE30" i="42"/>
  <c r="AE28" i="42"/>
  <c r="DV54" i="42"/>
  <c r="DX53" i="42"/>
  <c r="DW54" i="42"/>
  <c r="DX52" i="42"/>
  <c r="DW52" i="42"/>
  <c r="DX54" i="42"/>
  <c r="DV53" i="42"/>
  <c r="L61" i="42"/>
  <c r="L60" i="42"/>
  <c r="K60" i="42"/>
  <c r="J62" i="42"/>
  <c r="J61" i="42"/>
  <c r="L62" i="42"/>
  <c r="K62" i="42"/>
  <c r="AX66" i="42"/>
  <c r="AX65" i="42"/>
  <c r="AZ64" i="42"/>
  <c r="AY64" i="42"/>
  <c r="AZ66" i="42"/>
  <c r="AZ65" i="42"/>
  <c r="AY66" i="42"/>
  <c r="V42" i="42"/>
  <c r="X40" i="42"/>
  <c r="V41" i="42"/>
  <c r="X42" i="42"/>
  <c r="X41" i="42"/>
  <c r="W42" i="42"/>
  <c r="W40" i="42"/>
  <c r="V13" i="42"/>
  <c r="V14" i="42"/>
  <c r="X14" i="42"/>
  <c r="W12" i="42"/>
  <c r="W14" i="42"/>
  <c r="X13" i="42"/>
  <c r="X12" i="42"/>
  <c r="AV50" i="42"/>
  <c r="AT50" i="42"/>
  <c r="AT49" i="42"/>
  <c r="AV48" i="42"/>
  <c r="AV49" i="42"/>
  <c r="AU48" i="42"/>
  <c r="AU50" i="42"/>
  <c r="AH14" i="42"/>
  <c r="AH13" i="42"/>
  <c r="AJ12" i="42"/>
  <c r="AJ14" i="42"/>
  <c r="AI14" i="42"/>
  <c r="AI12" i="42"/>
  <c r="AJ13" i="42"/>
  <c r="F65" i="42"/>
  <c r="G66" i="42"/>
  <c r="H65" i="42"/>
  <c r="F66" i="42"/>
  <c r="H66" i="42"/>
  <c r="H64" i="42"/>
  <c r="G64" i="42"/>
  <c r="R62" i="42"/>
  <c r="R61" i="42"/>
  <c r="S62" i="42"/>
  <c r="T60" i="42"/>
  <c r="T61" i="42"/>
  <c r="T62" i="42"/>
  <c r="S60" i="42"/>
  <c r="AU32" i="42"/>
  <c r="AV32" i="42"/>
  <c r="AT33" i="42"/>
  <c r="AT34" i="42"/>
  <c r="AU34" i="42"/>
  <c r="AV33" i="42"/>
  <c r="AV34" i="42"/>
  <c r="AV28" i="42"/>
  <c r="AT29" i="42"/>
  <c r="AU28" i="42"/>
  <c r="AV30" i="42"/>
  <c r="AT30" i="42"/>
  <c r="AU30" i="42"/>
  <c r="AV29" i="42"/>
  <c r="DF70" i="42"/>
  <c r="DH70" i="42"/>
  <c r="DG70" i="42"/>
  <c r="DH68" i="42"/>
  <c r="DF69" i="42"/>
  <c r="DH69" i="42"/>
  <c r="DG68" i="42"/>
  <c r="AD66" i="42"/>
  <c r="AE64" i="42"/>
  <c r="AE66" i="42"/>
  <c r="AD65" i="42"/>
  <c r="AF66" i="42"/>
  <c r="AF64" i="42"/>
  <c r="AF65" i="42"/>
  <c r="AT66" i="42"/>
  <c r="AT65" i="42"/>
  <c r="AV64" i="42"/>
  <c r="AV65" i="42"/>
  <c r="AV66" i="42"/>
  <c r="AU66" i="42"/>
  <c r="AU64" i="42"/>
  <c r="AM14" i="42"/>
  <c r="AL13" i="42"/>
  <c r="AN14" i="42"/>
  <c r="AN13" i="42"/>
  <c r="AN12" i="42"/>
  <c r="AL14" i="42"/>
  <c r="AM12" i="42"/>
  <c r="AP46" i="42"/>
  <c r="AR44" i="42"/>
  <c r="AR46" i="42"/>
  <c r="AQ44" i="42"/>
  <c r="AQ46" i="42"/>
  <c r="AP45" i="42"/>
  <c r="AR45" i="42"/>
  <c r="AZ32" i="42"/>
  <c r="AX34" i="42"/>
  <c r="AZ34" i="42"/>
  <c r="AY34" i="42"/>
  <c r="AX33" i="42"/>
  <c r="AZ33" i="42"/>
  <c r="AY32" i="42"/>
  <c r="V25" i="42"/>
  <c r="X24" i="42"/>
  <c r="W24" i="42"/>
  <c r="X26" i="42"/>
  <c r="V26" i="42"/>
  <c r="X25" i="42"/>
  <c r="W26" i="42"/>
  <c r="AV70" i="42"/>
  <c r="AU70" i="42"/>
  <c r="AV69" i="42"/>
  <c r="AV68" i="42"/>
  <c r="AU68" i="42"/>
  <c r="AT70" i="42"/>
  <c r="AT69" i="42"/>
  <c r="AH42" i="42"/>
  <c r="AJ41" i="42"/>
  <c r="AJ42" i="42"/>
  <c r="AI42" i="42"/>
  <c r="AI40" i="42"/>
  <c r="AJ40" i="42"/>
  <c r="AH41" i="42"/>
  <c r="DJ58" i="42"/>
  <c r="DL57" i="42"/>
  <c r="DJ57" i="42"/>
  <c r="DL58" i="42"/>
  <c r="DK58" i="42"/>
  <c r="DL56" i="42"/>
  <c r="DK56" i="42"/>
  <c r="H45" i="42"/>
  <c r="H44" i="42"/>
  <c r="H46" i="42"/>
  <c r="F46" i="42"/>
  <c r="G44" i="42"/>
  <c r="F45" i="42"/>
  <c r="G46" i="42"/>
  <c r="DH37" i="42"/>
  <c r="DF38" i="42"/>
  <c r="DF37" i="42"/>
  <c r="DH38" i="42"/>
  <c r="DH36" i="42"/>
  <c r="DG38" i="42"/>
  <c r="DG36" i="42"/>
  <c r="AX29" i="42"/>
  <c r="AZ28" i="42"/>
  <c r="AX30" i="42"/>
  <c r="AY28" i="42"/>
  <c r="AZ29" i="42"/>
  <c r="AZ30" i="42"/>
  <c r="AY30" i="42"/>
  <c r="AA16" i="42"/>
  <c r="AB17" i="42"/>
  <c r="Z18" i="42"/>
  <c r="Z17" i="42"/>
  <c r="AB18" i="42"/>
  <c r="AB16" i="42"/>
  <c r="AA18" i="42"/>
  <c r="V65" i="42"/>
  <c r="W64" i="42"/>
  <c r="V66" i="42"/>
  <c r="X65" i="42"/>
  <c r="W66" i="42"/>
  <c r="X66" i="42"/>
  <c r="X64" i="42"/>
  <c r="BH52" i="42"/>
  <c r="BH53" i="42"/>
  <c r="BH54" i="42"/>
  <c r="BF54" i="42"/>
  <c r="BF53" i="42"/>
  <c r="BG54" i="42"/>
  <c r="BG52" i="42"/>
  <c r="AH50" i="42"/>
  <c r="AJ50" i="42"/>
  <c r="AJ49" i="42"/>
  <c r="AI50" i="42"/>
  <c r="AJ48" i="42"/>
  <c r="AH49" i="42"/>
  <c r="AI48" i="42"/>
  <c r="DV49" i="42"/>
  <c r="DX49" i="42"/>
  <c r="DX48" i="42"/>
  <c r="DX50" i="42"/>
  <c r="DV50" i="42"/>
  <c r="DW48" i="42"/>
  <c r="DW50" i="42"/>
  <c r="Z25" i="42"/>
  <c r="Z26" i="42"/>
  <c r="AB26" i="42"/>
  <c r="AB24" i="42"/>
  <c r="AA24" i="42"/>
  <c r="AB25" i="42"/>
  <c r="AA26" i="42"/>
  <c r="BK52" i="42"/>
  <c r="BL53" i="42"/>
  <c r="BL52" i="42"/>
  <c r="BJ54" i="42"/>
  <c r="BJ53" i="42"/>
  <c r="BL54" i="42"/>
  <c r="BK54" i="42"/>
  <c r="J33" i="42"/>
  <c r="L34" i="42"/>
  <c r="L33" i="42"/>
  <c r="K34" i="42"/>
  <c r="K32" i="42"/>
  <c r="J34" i="42"/>
  <c r="L32" i="42"/>
  <c r="DB53" i="42"/>
  <c r="DB54" i="42"/>
  <c r="DD54" i="42"/>
  <c r="DD52" i="42"/>
  <c r="DC54" i="42"/>
  <c r="DC52" i="42"/>
  <c r="DD53" i="42"/>
  <c r="BJ14" i="42"/>
  <c r="BJ13" i="42"/>
  <c r="BL12" i="42"/>
  <c r="BL14" i="42"/>
  <c r="BL13" i="42"/>
  <c r="BK12" i="42"/>
  <c r="BK14" i="42"/>
  <c r="DR66" i="42"/>
  <c r="DT65" i="42"/>
  <c r="DT64" i="42"/>
  <c r="DT66" i="42"/>
  <c r="DS66" i="42"/>
  <c r="DR65" i="42"/>
  <c r="DS64" i="42"/>
  <c r="V50" i="42"/>
  <c r="X49" i="42"/>
  <c r="V49" i="42"/>
  <c r="X48" i="42"/>
  <c r="X50" i="42"/>
  <c r="W50" i="42"/>
  <c r="W48" i="42"/>
  <c r="AH33" i="42"/>
  <c r="AH34" i="42"/>
  <c r="AI32" i="42"/>
  <c r="AJ34" i="42"/>
  <c r="AI34" i="42"/>
  <c r="AJ32" i="42"/>
  <c r="AJ33" i="42"/>
  <c r="AP25" i="42"/>
  <c r="AR24" i="42"/>
  <c r="AQ24" i="42"/>
  <c r="AR25" i="42"/>
  <c r="AQ26" i="42"/>
  <c r="AR26" i="42"/>
  <c r="AP26" i="42"/>
  <c r="K68" i="42"/>
  <c r="L68" i="42"/>
  <c r="L69" i="42"/>
  <c r="J70" i="42"/>
  <c r="J69" i="42"/>
  <c r="L70" i="42"/>
  <c r="K70" i="42"/>
  <c r="AF48" i="42"/>
  <c r="AF50" i="42"/>
  <c r="AE50" i="42"/>
  <c r="AF49" i="42"/>
  <c r="AD50" i="42"/>
  <c r="AD49" i="42"/>
  <c r="AE48" i="42"/>
  <c r="AN42" i="42"/>
  <c r="AN41" i="42"/>
  <c r="AN40" i="42"/>
  <c r="AL42" i="42"/>
  <c r="AL41" i="42"/>
  <c r="AM42" i="42"/>
  <c r="AM40" i="42"/>
  <c r="Z49" i="42"/>
  <c r="AA50" i="42"/>
  <c r="AA48" i="42"/>
  <c r="AB50" i="42"/>
  <c r="Z50" i="42"/>
  <c r="AB48" i="42"/>
  <c r="AB49" i="42"/>
  <c r="AP30" i="42"/>
  <c r="AP29" i="42"/>
  <c r="AR30" i="42"/>
  <c r="AQ30" i="42"/>
  <c r="AR29" i="42"/>
  <c r="AR28" i="42"/>
  <c r="AQ28" i="42"/>
  <c r="BF69" i="42"/>
  <c r="BH69" i="42"/>
  <c r="BF70" i="42"/>
  <c r="BH68" i="42"/>
  <c r="BG68" i="42"/>
  <c r="BH70" i="42"/>
  <c r="BG70" i="42"/>
  <c r="AF45" i="42"/>
  <c r="AF46" i="42"/>
  <c r="AD45" i="42"/>
  <c r="AD46" i="42"/>
  <c r="AE44" i="42"/>
  <c r="AE46" i="42"/>
  <c r="AF44" i="42"/>
  <c r="AU26" i="42"/>
  <c r="AV26" i="42"/>
  <c r="AT26" i="42"/>
  <c r="AV25" i="42"/>
  <c r="AT25" i="42"/>
  <c r="AV24" i="42"/>
  <c r="AU24" i="42"/>
  <c r="BJ62" i="42"/>
  <c r="BL62" i="42"/>
  <c r="BJ61" i="42"/>
  <c r="BL60" i="42"/>
  <c r="BK60" i="42"/>
  <c r="BL61" i="42"/>
  <c r="BK62" i="42"/>
  <c r="AL66" i="42"/>
  <c r="AN64" i="42"/>
  <c r="AN65" i="42"/>
  <c r="AM64" i="42"/>
  <c r="AN66" i="42"/>
  <c r="AL65" i="42"/>
  <c r="AM66" i="42"/>
  <c r="AR56" i="42"/>
  <c r="AQ56" i="42"/>
  <c r="AP57" i="42"/>
  <c r="AR58" i="42"/>
  <c r="AR57" i="42"/>
  <c r="AQ58" i="42"/>
  <c r="AP58" i="42"/>
  <c r="DV66" i="42"/>
  <c r="DX64" i="42"/>
  <c r="DW64" i="42"/>
  <c r="DX66" i="42"/>
  <c r="DX65" i="42"/>
  <c r="DV65" i="42"/>
  <c r="DW66" i="42"/>
  <c r="AY16" i="42"/>
  <c r="AZ16" i="42"/>
  <c r="AZ17" i="42"/>
  <c r="AZ18" i="42"/>
  <c r="AY18" i="42"/>
  <c r="AX18" i="42"/>
  <c r="AX17" i="42"/>
  <c r="BB37" i="42"/>
  <c r="BD36" i="42"/>
  <c r="BC38" i="42"/>
  <c r="BB38" i="42"/>
  <c r="BD38" i="42"/>
  <c r="BD37" i="42"/>
  <c r="BC36" i="42"/>
  <c r="AI24" i="42"/>
  <c r="AH26" i="42"/>
  <c r="AH25" i="42"/>
  <c r="AJ26" i="42"/>
  <c r="AI26" i="42"/>
  <c r="AJ24" i="42"/>
  <c r="AJ25" i="42"/>
  <c r="H68" i="42"/>
  <c r="F69" i="42"/>
  <c r="H70" i="42"/>
  <c r="F70" i="42"/>
  <c r="H69" i="42"/>
  <c r="G70" i="42"/>
  <c r="G68" i="42"/>
  <c r="BD29" i="42"/>
  <c r="BB29" i="42"/>
  <c r="BD28" i="42"/>
  <c r="BD30" i="42"/>
  <c r="BC30" i="42"/>
  <c r="BC28" i="42"/>
  <c r="BB30" i="42"/>
  <c r="DJ42" i="42"/>
  <c r="DJ41" i="42"/>
  <c r="DL41" i="42"/>
  <c r="DK40" i="42"/>
  <c r="DL42" i="42"/>
  <c r="DK42" i="42"/>
  <c r="DL40" i="42"/>
  <c r="R21" i="42"/>
  <c r="R22" i="42"/>
  <c r="T21" i="42"/>
  <c r="T20" i="42"/>
  <c r="S22" i="42"/>
  <c r="S20" i="42"/>
  <c r="T22" i="42"/>
  <c r="V34" i="42"/>
  <c r="X32" i="42"/>
  <c r="W32" i="42"/>
  <c r="X33" i="42"/>
  <c r="X34" i="42"/>
  <c r="V33" i="42"/>
  <c r="W34" i="42"/>
  <c r="DJ38" i="42"/>
  <c r="DJ37" i="42"/>
  <c r="DK38" i="42"/>
  <c r="DL38" i="42"/>
  <c r="DK36" i="42"/>
  <c r="DL37" i="42"/>
  <c r="DL36" i="42"/>
  <c r="G48" i="42"/>
  <c r="H49" i="42"/>
  <c r="F49" i="42"/>
  <c r="H50" i="42"/>
  <c r="G50" i="42"/>
  <c r="F50" i="42"/>
  <c r="H48" i="42"/>
  <c r="AV45" i="42"/>
  <c r="AU46" i="42"/>
  <c r="AV46" i="42"/>
  <c r="AT46" i="42"/>
  <c r="AT45" i="42"/>
  <c r="AV44" i="42"/>
  <c r="AU44" i="42"/>
  <c r="BF42" i="42"/>
  <c r="BH41" i="42"/>
  <c r="BG42" i="42"/>
  <c r="BF41" i="42"/>
  <c r="BH42" i="42"/>
  <c r="BG40" i="42"/>
  <c r="BH40" i="42"/>
  <c r="B983" i="21"/>
  <c r="F983" i="21"/>
  <c r="E983" i="21"/>
  <c r="B843" i="21"/>
  <c r="F843" i="21"/>
  <c r="E843" i="21"/>
  <c r="B855" i="21"/>
  <c r="F855" i="21"/>
  <c r="E855" i="21"/>
  <c r="B854" i="21"/>
  <c r="F854" i="21"/>
  <c r="E854" i="21"/>
  <c r="B982" i="21"/>
  <c r="F982" i="21"/>
  <c r="E982" i="21"/>
  <c r="B984" i="21"/>
  <c r="F984" i="21"/>
  <c r="E984" i="21"/>
  <c r="B844" i="21"/>
  <c r="F844" i="21"/>
  <c r="E844" i="21"/>
  <c r="B845" i="21"/>
  <c r="F845" i="21"/>
  <c r="E845" i="21"/>
  <c r="B853" i="21"/>
  <c r="E853" i="21"/>
  <c r="F853" i="21"/>
  <c r="B811" i="21"/>
  <c r="F811" i="21"/>
  <c r="E811" i="21"/>
  <c r="B810" i="21"/>
  <c r="F810" i="21"/>
  <c r="E810" i="21"/>
  <c r="B245" i="21"/>
  <c r="F245" i="21"/>
  <c r="E245" i="21"/>
  <c r="B246" i="21"/>
  <c r="F246" i="21"/>
  <c r="E246" i="21"/>
  <c r="B767" i="21"/>
  <c r="F767" i="21"/>
  <c r="E767" i="21"/>
  <c r="B768" i="21"/>
  <c r="F768" i="21"/>
  <c r="E768" i="21"/>
  <c r="B770" i="21"/>
  <c r="F770" i="21"/>
  <c r="E770" i="21"/>
  <c r="B771" i="21"/>
  <c r="F771" i="21"/>
  <c r="E771" i="21"/>
  <c r="B769" i="21"/>
  <c r="F769" i="21"/>
  <c r="E769" i="21"/>
  <c r="B772" i="21"/>
  <c r="F772" i="21"/>
  <c r="E772" i="21"/>
  <c r="B980" i="21"/>
  <c r="F980" i="21"/>
  <c r="E980" i="21"/>
  <c r="B981" i="21"/>
  <c r="F981" i="21"/>
  <c r="E981" i="21"/>
  <c r="B449" i="21"/>
  <c r="F449" i="21"/>
  <c r="E449" i="21"/>
  <c r="B448" i="21"/>
  <c r="F448" i="21"/>
  <c r="E448" i="21"/>
  <c r="B244" i="21"/>
  <c r="F244" i="21"/>
  <c r="E244" i="21"/>
  <c r="B157" i="21"/>
  <c r="F157" i="21"/>
  <c r="E157" i="21"/>
  <c r="B158" i="21"/>
  <c r="F158" i="21"/>
  <c r="E158" i="21"/>
  <c r="B161" i="21"/>
  <c r="F161" i="21"/>
  <c r="E161" i="21"/>
  <c r="B159" i="21"/>
  <c r="F159" i="21"/>
  <c r="E159" i="21"/>
  <c r="B160" i="21"/>
  <c r="F160" i="21"/>
  <c r="E160" i="21"/>
  <c r="B105" i="21"/>
  <c r="F105" i="21"/>
  <c r="E105" i="21"/>
  <c r="B107" i="21"/>
  <c r="F107" i="21"/>
  <c r="E107" i="21"/>
  <c r="B104" i="21"/>
  <c r="F104" i="21"/>
  <c r="E104" i="21"/>
  <c r="B106" i="21"/>
  <c r="E106" i="21"/>
  <c r="F106" i="21"/>
  <c r="B381" i="21"/>
  <c r="F381" i="21"/>
  <c r="E381" i="21"/>
  <c r="B382" i="21"/>
  <c r="F382" i="21"/>
  <c r="E382" i="21"/>
  <c r="B1270" i="21"/>
  <c r="F1270" i="21"/>
  <c r="E1270" i="21"/>
  <c r="B1271" i="21"/>
  <c r="F1271" i="21"/>
  <c r="E1271" i="21"/>
  <c r="B1277" i="21"/>
  <c r="F1277" i="21"/>
  <c r="E1277" i="21"/>
  <c r="B1278" i="21"/>
  <c r="F1278" i="21"/>
  <c r="E1278" i="21"/>
  <c r="B1272" i="21"/>
  <c r="F1272" i="21"/>
  <c r="E1272" i="21"/>
  <c r="B1266" i="21"/>
  <c r="F1266" i="21"/>
  <c r="E1266" i="21"/>
  <c r="B1273" i="21"/>
  <c r="F1273" i="21"/>
  <c r="E1273" i="21"/>
  <c r="B1267" i="21"/>
  <c r="F1267" i="21"/>
  <c r="E1267" i="21"/>
  <c r="B1274" i="21"/>
  <c r="F1274" i="21"/>
  <c r="E1274" i="21"/>
  <c r="B1268" i="21"/>
  <c r="F1268" i="21"/>
  <c r="E1268" i="21"/>
  <c r="B1275" i="21"/>
  <c r="F1275" i="21"/>
  <c r="E1275" i="21"/>
  <c r="B1276" i="21"/>
  <c r="F1276" i="21"/>
  <c r="E1276" i="21"/>
  <c r="B1269" i="21"/>
  <c r="F1269" i="21"/>
  <c r="E1269" i="21"/>
  <c r="B1117" i="21"/>
  <c r="F1117" i="21"/>
  <c r="E1117" i="21"/>
  <c r="B1118" i="21"/>
  <c r="F1118" i="21"/>
  <c r="E1118" i="21"/>
  <c r="B1164" i="21"/>
  <c r="F1164" i="21"/>
  <c r="E1164" i="21"/>
  <c r="B1165" i="21"/>
  <c r="F1165" i="21"/>
  <c r="E1165" i="21"/>
  <c r="B1034" i="21"/>
  <c r="F1034" i="21"/>
  <c r="E1034" i="21"/>
  <c r="B1035" i="21"/>
  <c r="F1035" i="21"/>
  <c r="E1035" i="21"/>
  <c r="B291" i="21"/>
  <c r="E291" i="21"/>
  <c r="F291" i="21"/>
  <c r="B294" i="21"/>
  <c r="F294" i="21"/>
  <c r="E294" i="21"/>
  <c r="B293" i="21"/>
  <c r="F293" i="21"/>
  <c r="E293" i="21"/>
  <c r="B292" i="21"/>
  <c r="F292" i="21"/>
  <c r="E292" i="21"/>
  <c r="B295" i="21"/>
  <c r="F295" i="21"/>
  <c r="E295" i="21"/>
  <c r="B184" i="21"/>
  <c r="F184" i="21"/>
  <c r="E184" i="21"/>
  <c r="B1106" i="21"/>
  <c r="F1106" i="21"/>
  <c r="E1106" i="21"/>
  <c r="B1107" i="21"/>
  <c r="F1107" i="21"/>
  <c r="E1107" i="21"/>
  <c r="B185" i="21"/>
  <c r="F185" i="21"/>
  <c r="E185" i="21"/>
  <c r="B1108" i="21"/>
  <c r="F1108" i="21"/>
  <c r="E1108" i="21"/>
  <c r="B183" i="21"/>
  <c r="F183" i="21"/>
  <c r="E183" i="21"/>
  <c r="B22" i="21"/>
  <c r="F22" i="21"/>
  <c r="E22" i="21"/>
  <c r="B23" i="21"/>
  <c r="F23" i="21"/>
  <c r="E23" i="21"/>
  <c r="B24" i="21"/>
  <c r="F24" i="21"/>
  <c r="E24" i="21"/>
  <c r="B188" i="21"/>
  <c r="F188" i="21"/>
  <c r="E188" i="21"/>
  <c r="B730" i="21"/>
  <c r="F730" i="21"/>
  <c r="E730" i="21"/>
  <c r="B729" i="21"/>
  <c r="F729" i="21"/>
  <c r="E729" i="21"/>
  <c r="B731" i="21"/>
  <c r="F731" i="21"/>
  <c r="E731" i="21"/>
  <c r="B732" i="21"/>
  <c r="F732" i="21"/>
  <c r="E732" i="21"/>
  <c r="B733" i="21"/>
  <c r="F733" i="21"/>
  <c r="E733" i="21"/>
  <c r="B728" i="21"/>
  <c r="F728" i="21"/>
  <c r="E728" i="21"/>
  <c r="B272" i="21"/>
  <c r="F272" i="21"/>
  <c r="E272" i="21"/>
  <c r="B273" i="21"/>
  <c r="F273" i="21"/>
  <c r="E273" i="21"/>
  <c r="B129" i="21"/>
  <c r="F129" i="21"/>
  <c r="E129" i="21"/>
  <c r="B1233" i="21"/>
  <c r="F1233" i="21"/>
  <c r="E1233" i="21"/>
  <c r="B1234" i="21"/>
  <c r="F1234" i="21"/>
  <c r="E1234" i="21"/>
  <c r="B1239" i="21"/>
  <c r="F1239" i="21"/>
  <c r="E1239" i="21"/>
  <c r="B1231" i="21"/>
  <c r="F1231" i="21"/>
  <c r="E1231" i="21"/>
  <c r="B1235" i="21"/>
  <c r="F1235" i="21"/>
  <c r="E1235" i="21"/>
  <c r="B1236" i="21"/>
  <c r="F1236" i="21"/>
  <c r="E1236" i="21"/>
  <c r="B1237" i="21"/>
  <c r="F1237" i="21"/>
  <c r="E1237" i="21"/>
  <c r="B1238" i="21"/>
  <c r="F1238" i="21"/>
  <c r="E1238" i="21"/>
  <c r="B1232" i="21"/>
  <c r="F1232" i="21"/>
  <c r="E1232" i="21"/>
  <c r="B1240" i="21"/>
  <c r="F1240" i="21"/>
  <c r="E1240" i="21"/>
  <c r="B1049" i="21"/>
  <c r="F1049" i="21"/>
  <c r="E1049" i="21"/>
  <c r="B863" i="21"/>
  <c r="F863" i="21"/>
  <c r="E863" i="21"/>
  <c r="B1048" i="21"/>
  <c r="F1048" i="21"/>
  <c r="E1048" i="21"/>
  <c r="B862" i="21"/>
  <c r="F862" i="21"/>
  <c r="E862" i="21"/>
  <c r="B421" i="21"/>
  <c r="F421" i="21"/>
  <c r="E421" i="21"/>
  <c r="B1057" i="21"/>
  <c r="F1057" i="21"/>
  <c r="E1057" i="21"/>
  <c r="B73" i="21"/>
  <c r="F73" i="21"/>
  <c r="E73" i="21"/>
  <c r="B72" i="21"/>
  <c r="F72" i="21"/>
  <c r="E72" i="21"/>
  <c r="B74" i="21"/>
  <c r="F74" i="21"/>
  <c r="E74" i="21"/>
  <c r="B1027" i="21"/>
  <c r="F1027" i="21"/>
  <c r="E1027" i="21"/>
  <c r="B1265" i="21"/>
  <c r="F1265" i="21"/>
  <c r="E1265" i="21"/>
  <c r="B427" i="21"/>
  <c r="E427" i="21"/>
  <c r="F427" i="21"/>
  <c r="B428" i="21"/>
  <c r="F428" i="21"/>
  <c r="E428" i="21"/>
  <c r="B429" i="21"/>
  <c r="F429" i="21"/>
  <c r="E429" i="21"/>
  <c r="B426" i="21"/>
  <c r="E426" i="21"/>
  <c r="F426" i="21"/>
  <c r="B336" i="21"/>
  <c r="F336" i="21"/>
  <c r="E336" i="21"/>
  <c r="B335" i="21"/>
  <c r="F335" i="21"/>
  <c r="E335" i="21"/>
  <c r="B1115" i="21"/>
  <c r="F1115" i="21"/>
  <c r="E1115" i="21"/>
  <c r="B1116" i="21"/>
  <c r="F1116" i="21"/>
  <c r="E1116" i="21"/>
  <c r="B1033" i="21"/>
  <c r="F1033" i="21"/>
  <c r="E1033" i="21"/>
  <c r="B270" i="21"/>
  <c r="F270" i="21"/>
  <c r="E270" i="21"/>
  <c r="B271" i="21"/>
  <c r="F271" i="21"/>
  <c r="E271" i="21"/>
  <c r="B1138" i="21"/>
  <c r="F1138" i="21"/>
  <c r="E1138" i="21"/>
  <c r="B1137" i="21"/>
  <c r="F1137" i="21"/>
  <c r="E1137" i="21"/>
  <c r="B1139" i="21"/>
  <c r="F1139" i="21"/>
  <c r="E1139" i="21"/>
  <c r="B1140" i="21"/>
  <c r="F1140" i="21"/>
  <c r="E1140" i="21"/>
  <c r="B1136" i="21"/>
  <c r="F1136" i="21"/>
  <c r="E1136" i="21"/>
  <c r="B226" i="21"/>
  <c r="E226" i="21"/>
  <c r="F226" i="21"/>
  <c r="B227" i="21"/>
  <c r="E227" i="21"/>
  <c r="F227" i="21"/>
  <c r="B871" i="21"/>
  <c r="F871" i="21"/>
  <c r="E871" i="21"/>
  <c r="B985" i="21"/>
  <c r="F985" i="21"/>
  <c r="E985" i="21"/>
  <c r="B605" i="21"/>
  <c r="F605" i="21"/>
  <c r="E605" i="21"/>
  <c r="B607" i="21"/>
  <c r="F607" i="21"/>
  <c r="E607" i="21"/>
  <c r="B606" i="21"/>
  <c r="F606" i="21"/>
  <c r="E606" i="21"/>
  <c r="B1022" i="21"/>
  <c r="F1022" i="21"/>
  <c r="E1022" i="21"/>
  <c r="B1023" i="21"/>
  <c r="F1023" i="21"/>
  <c r="E1023" i="21"/>
  <c r="B923" i="21"/>
  <c r="F923" i="21"/>
  <c r="E923" i="21"/>
  <c r="B1230" i="21"/>
  <c r="F1230" i="21"/>
  <c r="E1230" i="21"/>
  <c r="B802" i="21"/>
  <c r="F802" i="21"/>
  <c r="E802" i="21"/>
  <c r="B804" i="21"/>
  <c r="F804" i="21"/>
  <c r="E804" i="21"/>
  <c r="B805" i="21"/>
  <c r="F805" i="21"/>
  <c r="E805" i="21"/>
  <c r="B803" i="21"/>
  <c r="F803" i="21"/>
  <c r="E803" i="21"/>
  <c r="B734" i="21"/>
  <c r="F734" i="21"/>
  <c r="E734" i="21"/>
  <c r="B70" i="21"/>
  <c r="F70" i="21"/>
  <c r="E70" i="21"/>
  <c r="B71" i="21"/>
  <c r="F71" i="21"/>
  <c r="E71" i="21"/>
  <c r="B21" i="21"/>
  <c r="F21" i="21"/>
  <c r="E21" i="21"/>
  <c r="B19" i="21"/>
  <c r="E19" i="21"/>
  <c r="F19" i="21"/>
  <c r="B20" i="21"/>
  <c r="F20" i="21"/>
  <c r="E20" i="21"/>
  <c r="B18" i="21"/>
  <c r="F18" i="21"/>
  <c r="E18" i="21"/>
  <c r="B247" i="21"/>
  <c r="F247" i="21"/>
  <c r="E247" i="21"/>
  <c r="B745" i="21"/>
  <c r="F745" i="21"/>
  <c r="E745" i="21"/>
  <c r="B744" i="21"/>
  <c r="F744" i="21"/>
  <c r="E744" i="21"/>
  <c r="B743" i="21"/>
  <c r="F743" i="21"/>
  <c r="E743" i="21"/>
  <c r="B739" i="21"/>
  <c r="F739" i="21"/>
  <c r="E739" i="21"/>
  <c r="B740" i="21"/>
  <c r="F740" i="21"/>
  <c r="E740" i="21"/>
  <c r="B741" i="21"/>
  <c r="F741" i="21"/>
  <c r="E741" i="21"/>
  <c r="B742" i="21"/>
  <c r="E742" i="21"/>
  <c r="F742" i="21"/>
  <c r="B890" i="21"/>
  <c r="F890" i="21"/>
  <c r="E890" i="21"/>
  <c r="B891" i="21"/>
  <c r="F891" i="21"/>
  <c r="E891" i="21"/>
  <c r="B889" i="21"/>
  <c r="F889" i="21"/>
  <c r="E889" i="21"/>
  <c r="B888" i="21"/>
  <c r="F888" i="21"/>
  <c r="E888" i="21"/>
  <c r="B1017" i="21"/>
  <c r="F1017" i="21"/>
  <c r="E1017" i="21"/>
  <c r="B1018" i="21"/>
  <c r="F1018" i="21"/>
  <c r="E1018" i="21"/>
  <c r="B1019" i="21"/>
  <c r="F1019" i="21"/>
  <c r="E1019" i="21"/>
  <c r="B125" i="21"/>
  <c r="F125" i="21"/>
  <c r="E125" i="21"/>
  <c r="B126" i="21"/>
  <c r="F126" i="21"/>
  <c r="E126" i="21"/>
  <c r="B124" i="21"/>
  <c r="F124" i="21"/>
  <c r="E124" i="21"/>
  <c r="B127" i="21"/>
  <c r="F127" i="21"/>
  <c r="E127" i="21"/>
  <c r="B962" i="21"/>
  <c r="F962" i="21"/>
  <c r="E962" i="21"/>
  <c r="B963" i="21"/>
  <c r="F963" i="21"/>
  <c r="E963" i="21"/>
  <c r="B1175" i="21"/>
  <c r="F1175" i="21"/>
  <c r="E1175" i="21"/>
  <c r="B1176" i="21"/>
  <c r="F1176" i="21"/>
  <c r="E1176" i="21"/>
  <c r="B505" i="21"/>
  <c r="F505" i="21"/>
  <c r="E505" i="21"/>
  <c r="B504" i="21"/>
  <c r="F504" i="21"/>
  <c r="E504" i="21"/>
  <c r="B506" i="21"/>
  <c r="E506" i="21"/>
  <c r="F506" i="21"/>
  <c r="B239" i="21"/>
  <c r="F239" i="21"/>
  <c r="E239" i="21"/>
  <c r="B238" i="21"/>
  <c r="F238" i="21"/>
  <c r="E238" i="21"/>
  <c r="B869" i="21"/>
  <c r="F869" i="21"/>
  <c r="E869" i="21"/>
  <c r="B901" i="21"/>
  <c r="F901" i="21"/>
  <c r="E901" i="21"/>
  <c r="B900" i="21"/>
  <c r="F900" i="21"/>
  <c r="E900" i="21"/>
  <c r="B442" i="21"/>
  <c r="E442" i="21"/>
  <c r="F442" i="21"/>
  <c r="B441" i="21"/>
  <c r="F441" i="21"/>
  <c r="E441" i="21"/>
  <c r="B440" i="21"/>
  <c r="F440" i="21"/>
  <c r="E440" i="21"/>
  <c r="B1031" i="21"/>
  <c r="F1031" i="21"/>
  <c r="E1031" i="21"/>
  <c r="B17" i="21"/>
  <c r="F17" i="21"/>
  <c r="E17" i="21"/>
  <c r="B16" i="21"/>
  <c r="F16" i="21"/>
  <c r="E16" i="21"/>
  <c r="B313" i="21"/>
  <c r="F313" i="21"/>
  <c r="E313" i="21"/>
  <c r="B392" i="21"/>
  <c r="F392" i="21"/>
  <c r="E392" i="21"/>
  <c r="B431" i="21"/>
  <c r="F431" i="21"/>
  <c r="E431" i="21"/>
  <c r="B433" i="21"/>
  <c r="F433" i="21"/>
  <c r="E433" i="21"/>
  <c r="B432" i="21"/>
  <c r="F432" i="21"/>
  <c r="E432" i="21"/>
  <c r="B430" i="21"/>
  <c r="F430" i="21"/>
  <c r="E430" i="21"/>
  <c r="B1003" i="21"/>
  <c r="F1003" i="21"/>
  <c r="E1003" i="21"/>
  <c r="B1004" i="21"/>
  <c r="F1004" i="21"/>
  <c r="E1004" i="21"/>
  <c r="B1296" i="21"/>
  <c r="F1296" i="21"/>
  <c r="E1296" i="21"/>
  <c r="B1297" i="21"/>
  <c r="F1297" i="21"/>
  <c r="E1297" i="21"/>
  <c r="B1298" i="21"/>
  <c r="F1298" i="21"/>
  <c r="E1298" i="21"/>
  <c r="B1299" i="21"/>
  <c r="F1299" i="21"/>
  <c r="E1299" i="21"/>
  <c r="B989" i="21"/>
  <c r="F989" i="21"/>
  <c r="E989" i="21"/>
  <c r="B880" i="21"/>
  <c r="F880" i="21"/>
  <c r="E880" i="21"/>
  <c r="B881" i="21"/>
  <c r="F881" i="21"/>
  <c r="E881" i="21"/>
  <c r="B882" i="21"/>
  <c r="F882" i="21"/>
  <c r="E882" i="21"/>
  <c r="B876" i="21"/>
  <c r="E876" i="21"/>
  <c r="F876" i="21"/>
  <c r="B988" i="21"/>
  <c r="F988" i="21"/>
  <c r="E988" i="21"/>
  <c r="B877" i="21"/>
  <c r="E877" i="21"/>
  <c r="F877" i="21"/>
  <c r="B85" i="21"/>
  <c r="F85" i="21"/>
  <c r="E85" i="21"/>
  <c r="B89" i="21"/>
  <c r="F89" i="21"/>
  <c r="E89" i="21"/>
  <c r="B86" i="21"/>
  <c r="F86" i="21"/>
  <c r="E86" i="21"/>
  <c r="B94" i="21"/>
  <c r="F94" i="21"/>
  <c r="E94" i="21"/>
  <c r="B87" i="21"/>
  <c r="F87" i="21"/>
  <c r="E87" i="21"/>
  <c r="B88" i="21"/>
  <c r="F88" i="21"/>
  <c r="E88" i="21"/>
  <c r="B375" i="21"/>
  <c r="F375" i="21"/>
  <c r="E375" i="21"/>
  <c r="B372" i="21"/>
  <c r="F372" i="21"/>
  <c r="E372" i="21"/>
  <c r="B374" i="21"/>
  <c r="F374" i="21"/>
  <c r="E374" i="21"/>
  <c r="B371" i="21"/>
  <c r="E371" i="21"/>
  <c r="F371" i="21"/>
  <c r="B373" i="21"/>
  <c r="F373" i="21"/>
  <c r="E373" i="21"/>
  <c r="B833" i="21"/>
  <c r="F833" i="21"/>
  <c r="E833" i="21"/>
  <c r="B975" i="21"/>
  <c r="F975" i="21"/>
  <c r="E975" i="21"/>
  <c r="B837" i="21"/>
  <c r="F837" i="21"/>
  <c r="E837" i="21"/>
  <c r="B974" i="21"/>
  <c r="F974" i="21"/>
  <c r="E974" i="21"/>
  <c r="B834" i="21"/>
  <c r="F834" i="21"/>
  <c r="E834" i="21"/>
  <c r="B976" i="21"/>
  <c r="F976" i="21"/>
  <c r="E976" i="21"/>
  <c r="B835" i="21"/>
  <c r="F835" i="21"/>
  <c r="E835" i="21"/>
  <c r="B829" i="21"/>
  <c r="E829" i="21"/>
  <c r="F829" i="21"/>
  <c r="B836" i="21"/>
  <c r="F836" i="21"/>
  <c r="E836" i="21"/>
  <c r="B97" i="21"/>
  <c r="F97" i="21"/>
  <c r="E97" i="21"/>
  <c r="B101" i="21"/>
  <c r="F101" i="21"/>
  <c r="E101" i="21"/>
  <c r="B99" i="21"/>
  <c r="F99" i="21"/>
  <c r="E99" i="21"/>
  <c r="B100" i="21"/>
  <c r="E100" i="21"/>
  <c r="F100" i="21"/>
  <c r="B96" i="21"/>
  <c r="F96" i="21"/>
  <c r="E96" i="21"/>
  <c r="B98" i="21"/>
  <c r="E98" i="21"/>
  <c r="F98" i="21"/>
  <c r="B309" i="21"/>
  <c r="F309" i="21"/>
  <c r="E309" i="21"/>
  <c r="B310" i="21"/>
  <c r="F310" i="21"/>
  <c r="E310" i="21"/>
  <c r="B886" i="21"/>
  <c r="F886" i="21"/>
  <c r="E886" i="21"/>
  <c r="B887" i="21"/>
  <c r="F887" i="21"/>
  <c r="E887" i="21"/>
  <c r="B884" i="21"/>
  <c r="F884" i="21"/>
  <c r="E884" i="21"/>
  <c r="B1293" i="21"/>
  <c r="F1293" i="21"/>
  <c r="E1293" i="21"/>
  <c r="B230" i="21"/>
  <c r="F230" i="21"/>
  <c r="E230" i="21"/>
  <c r="B231" i="21"/>
  <c r="F231" i="21"/>
  <c r="E231" i="21"/>
  <c r="B1008" i="21"/>
  <c r="F1008" i="21"/>
  <c r="E1008" i="21"/>
  <c r="B1010" i="21"/>
  <c r="F1010" i="21"/>
  <c r="E1010" i="21"/>
  <c r="B1009" i="21"/>
  <c r="F1009" i="21"/>
  <c r="E1009" i="21"/>
  <c r="B1156" i="21"/>
  <c r="F1156" i="21"/>
  <c r="E1156" i="21"/>
  <c r="B1157" i="21"/>
  <c r="F1157" i="21"/>
  <c r="E1157" i="21"/>
  <c r="B1146" i="21"/>
  <c r="F1146" i="21"/>
  <c r="E1146" i="21"/>
  <c r="B1145" i="21"/>
  <c r="F1145" i="21"/>
  <c r="E1145" i="21"/>
  <c r="B502" i="21"/>
  <c r="F502" i="21"/>
  <c r="E502" i="21"/>
  <c r="B503" i="21"/>
  <c r="F503" i="21"/>
  <c r="E503" i="21"/>
  <c r="B389" i="21"/>
  <c r="F389" i="21"/>
  <c r="E389" i="21"/>
  <c r="B388" i="21"/>
  <c r="F388" i="21"/>
  <c r="E388" i="21"/>
  <c r="B796" i="21"/>
  <c r="F796" i="21"/>
  <c r="E796" i="21"/>
  <c r="B903" i="21"/>
  <c r="F903" i="21"/>
  <c r="E903" i="21"/>
  <c r="B904" i="21"/>
  <c r="F904" i="21"/>
  <c r="E904" i="21"/>
  <c r="B905" i="21"/>
  <c r="F905" i="21"/>
  <c r="E905" i="21"/>
  <c r="B757" i="21"/>
  <c r="F757" i="21"/>
  <c r="E757" i="21"/>
  <c r="B759" i="21"/>
  <c r="F759" i="21"/>
  <c r="E759" i="21"/>
  <c r="B760" i="21"/>
  <c r="F760" i="21"/>
  <c r="E760" i="21"/>
  <c r="B758" i="21"/>
  <c r="F758" i="21"/>
  <c r="E758" i="21"/>
  <c r="B2" i="21"/>
  <c r="F2" i="21"/>
  <c r="E2" i="21"/>
  <c r="B214" i="21"/>
  <c r="F214" i="21"/>
  <c r="E214" i="21"/>
  <c r="B215" i="21"/>
  <c r="F215" i="21"/>
  <c r="E215" i="21"/>
  <c r="B290" i="21"/>
  <c r="E290" i="21"/>
  <c r="F290" i="21"/>
  <c r="B304" i="21"/>
  <c r="F304" i="21"/>
  <c r="E304" i="21"/>
  <c r="B384" i="21"/>
  <c r="F384" i="21"/>
  <c r="E384" i="21"/>
  <c r="B1086" i="21"/>
  <c r="F1086" i="21"/>
  <c r="E1086" i="21"/>
  <c r="B1087" i="21"/>
  <c r="F1087" i="21"/>
  <c r="E1087" i="21"/>
  <c r="B1088" i="21"/>
  <c r="F1088" i="21"/>
  <c r="E1088" i="21"/>
  <c r="B1085" i="21"/>
  <c r="F1085" i="21"/>
  <c r="E1085" i="21"/>
  <c r="B1089" i="21"/>
  <c r="F1089" i="21"/>
  <c r="E1089" i="21"/>
  <c r="B58" i="21"/>
  <c r="F58" i="21"/>
  <c r="E58" i="21"/>
  <c r="B765" i="21"/>
  <c r="E765" i="21"/>
  <c r="F765" i="21"/>
  <c r="B764" i="21"/>
  <c r="F764" i="21"/>
  <c r="E764" i="21"/>
  <c r="B766" i="21"/>
  <c r="E766" i="21"/>
  <c r="F766" i="21"/>
  <c r="B558" i="21"/>
  <c r="F558" i="21"/>
  <c r="E558" i="21"/>
  <c r="B559" i="21"/>
  <c r="F559" i="21"/>
  <c r="E559" i="21"/>
  <c r="B550" i="21"/>
  <c r="F550" i="21"/>
  <c r="E550" i="21"/>
  <c r="B560" i="21"/>
  <c r="F560" i="21"/>
  <c r="E560" i="21"/>
  <c r="B551" i="21"/>
  <c r="F551" i="21"/>
  <c r="E551" i="21"/>
  <c r="B552" i="21"/>
  <c r="F552" i="21"/>
  <c r="E552" i="21"/>
  <c r="B562" i="21"/>
  <c r="E562" i="21"/>
  <c r="F562" i="21"/>
  <c r="B555" i="21"/>
  <c r="E555" i="21"/>
  <c r="F555" i="21"/>
  <c r="B565" i="21"/>
  <c r="F565" i="21"/>
  <c r="E565" i="21"/>
  <c r="B549" i="21"/>
  <c r="F549" i="21"/>
  <c r="E549" i="21"/>
  <c r="B557" i="21"/>
  <c r="F557" i="21"/>
  <c r="E557" i="21"/>
  <c r="B564" i="21"/>
  <c r="F564" i="21"/>
  <c r="E564" i="21"/>
  <c r="B553" i="21"/>
  <c r="F553" i="21"/>
  <c r="E553" i="21"/>
  <c r="B561" i="21"/>
  <c r="F561" i="21"/>
  <c r="E561" i="21"/>
  <c r="B554" i="21"/>
  <c r="E554" i="21"/>
  <c r="F554" i="21"/>
  <c r="B548" i="21"/>
  <c r="F548" i="21"/>
  <c r="E548" i="21"/>
  <c r="B556" i="21"/>
  <c r="F556" i="21"/>
  <c r="E556" i="21"/>
  <c r="B563" i="21"/>
  <c r="E563" i="21"/>
  <c r="F563" i="21"/>
  <c r="B352" i="21"/>
  <c r="F352" i="21"/>
  <c r="E352" i="21"/>
  <c r="B351" i="21"/>
  <c r="F351" i="21"/>
  <c r="E351" i="21"/>
  <c r="B1071" i="21"/>
  <c r="F1071" i="21"/>
  <c r="E1071" i="21"/>
  <c r="B1072" i="21"/>
  <c r="F1072" i="21"/>
  <c r="E1072" i="21"/>
  <c r="B1172" i="21"/>
  <c r="F1172" i="21"/>
  <c r="E1172" i="21"/>
  <c r="B1174" i="21"/>
  <c r="F1174" i="21"/>
  <c r="E1174" i="21"/>
  <c r="B1171" i="21"/>
  <c r="F1171" i="21"/>
  <c r="E1171" i="21"/>
  <c r="B1173" i="21"/>
  <c r="F1173" i="21"/>
  <c r="E1173" i="21"/>
  <c r="B927" i="21"/>
  <c r="F927" i="21"/>
  <c r="E927" i="21"/>
  <c r="B1129" i="21"/>
  <c r="F1129" i="21"/>
  <c r="E1129" i="21"/>
  <c r="B1128" i="21"/>
  <c r="F1128" i="21"/>
  <c r="E1128" i="21"/>
  <c r="B139" i="21"/>
  <c r="F139" i="21"/>
  <c r="E139" i="21"/>
  <c r="B95" i="21"/>
  <c r="F95" i="21"/>
  <c r="E95" i="21"/>
  <c r="B1307" i="21"/>
  <c r="F1307" i="21"/>
  <c r="E1307" i="21"/>
  <c r="B842" i="21"/>
  <c r="F842" i="21"/>
  <c r="E842" i="21"/>
  <c r="B841" i="21"/>
  <c r="F841" i="21"/>
  <c r="E841" i="21"/>
  <c r="B849" i="21"/>
  <c r="F849" i="21"/>
  <c r="E849" i="21"/>
  <c r="B850" i="21"/>
  <c r="F850" i="21"/>
  <c r="E850" i="21"/>
  <c r="B979" i="21"/>
  <c r="F979" i="21"/>
  <c r="E979" i="21"/>
  <c r="B773" i="21"/>
  <c r="F773" i="21"/>
  <c r="E773" i="21"/>
  <c r="B774" i="21"/>
  <c r="F774" i="21"/>
  <c r="E774" i="21"/>
  <c r="B40" i="21"/>
  <c r="F40" i="21"/>
  <c r="E40" i="21"/>
  <c r="B134" i="21"/>
  <c r="F134" i="21"/>
  <c r="E134" i="21"/>
  <c r="B133" i="21"/>
  <c r="F133" i="21"/>
  <c r="E133" i="21"/>
  <c r="B132" i="21"/>
  <c r="F132" i="21"/>
  <c r="E132" i="21"/>
  <c r="B135" i="21"/>
  <c r="F135" i="21"/>
  <c r="E135" i="21"/>
  <c r="B136" i="21"/>
  <c r="F136" i="21"/>
  <c r="E136" i="21"/>
  <c r="B103" i="21"/>
  <c r="F103" i="21"/>
  <c r="E103" i="21"/>
  <c r="B1256" i="21"/>
  <c r="F1256" i="21"/>
  <c r="E1256" i="21"/>
  <c r="B1257" i="21"/>
  <c r="F1257" i="21"/>
  <c r="E1257" i="21"/>
  <c r="B1258" i="21"/>
  <c r="F1258" i="21"/>
  <c r="E1258" i="21"/>
  <c r="B1252" i="21"/>
  <c r="F1252" i="21"/>
  <c r="E1252" i="21"/>
  <c r="B1259" i="21"/>
  <c r="F1259" i="21"/>
  <c r="E1259" i="21"/>
  <c r="B1253" i="21"/>
  <c r="F1253" i="21"/>
  <c r="E1253" i="21"/>
  <c r="B1260" i="21"/>
  <c r="F1260" i="21"/>
  <c r="E1260" i="21"/>
  <c r="B1254" i="21"/>
  <c r="F1254" i="21"/>
  <c r="E1254" i="21"/>
  <c r="B1261" i="21"/>
  <c r="F1261" i="21"/>
  <c r="E1261" i="21"/>
  <c r="B1255" i="21"/>
  <c r="F1255" i="21"/>
  <c r="E1255" i="21"/>
  <c r="B1262" i="21"/>
  <c r="F1262" i="21"/>
  <c r="E1262" i="21"/>
  <c r="B791" i="21"/>
  <c r="F791" i="21"/>
  <c r="E791" i="21"/>
  <c r="B792" i="21"/>
  <c r="F792" i="21"/>
  <c r="E792" i="21"/>
  <c r="B793" i="21"/>
  <c r="F793" i="21"/>
  <c r="E793" i="21"/>
  <c r="B794" i="21"/>
  <c r="F794" i="21"/>
  <c r="E794" i="21"/>
  <c r="B795" i="21"/>
  <c r="F795" i="21"/>
  <c r="E795" i="21"/>
  <c r="B1056" i="21"/>
  <c r="F1056" i="21"/>
  <c r="E1056" i="21"/>
  <c r="B1055" i="21"/>
  <c r="F1055" i="21"/>
  <c r="E1055" i="21"/>
  <c r="B993" i="21"/>
  <c r="F993" i="21"/>
  <c r="E993" i="21"/>
  <c r="B994" i="21"/>
  <c r="F994" i="21"/>
  <c r="E994" i="21"/>
  <c r="B419" i="21"/>
  <c r="E419" i="21"/>
  <c r="F419" i="21"/>
  <c r="B420" i="21"/>
  <c r="F420" i="21"/>
  <c r="E420" i="21"/>
  <c r="B418" i="21"/>
  <c r="E418" i="21"/>
  <c r="F418" i="21"/>
  <c r="B839" i="21"/>
  <c r="F839" i="21"/>
  <c r="E839" i="21"/>
  <c r="B847" i="21"/>
  <c r="F847" i="21"/>
  <c r="E847" i="21"/>
  <c r="B977" i="21"/>
  <c r="F977" i="21"/>
  <c r="E977" i="21"/>
  <c r="B978" i="21"/>
  <c r="F978" i="21"/>
  <c r="E978" i="21"/>
  <c r="B838" i="21"/>
  <c r="F838" i="21"/>
  <c r="E838" i="21"/>
  <c r="B846" i="21"/>
  <c r="F846" i="21"/>
  <c r="E846" i="21"/>
  <c r="B933" i="21"/>
  <c r="F933" i="21"/>
  <c r="E933" i="21"/>
  <c r="B934" i="21"/>
  <c r="F934" i="21"/>
  <c r="E934" i="21"/>
  <c r="B928" i="21"/>
  <c r="F928" i="21"/>
  <c r="E928" i="21"/>
  <c r="B929" i="21"/>
  <c r="F929" i="21"/>
  <c r="E929" i="21"/>
  <c r="B1014" i="21"/>
  <c r="F1014" i="21"/>
  <c r="E1014" i="21"/>
  <c r="B1015" i="21"/>
  <c r="F1015" i="21"/>
  <c r="E1015" i="21"/>
  <c r="B341" i="21"/>
  <c r="F341" i="21"/>
  <c r="E341" i="21"/>
  <c r="B342" i="21"/>
  <c r="F342" i="21"/>
  <c r="E342" i="21"/>
  <c r="B343" i="21"/>
  <c r="F343" i="21"/>
  <c r="E343" i="21"/>
  <c r="B340" i="21"/>
  <c r="F340" i="21"/>
  <c r="E340" i="21"/>
  <c r="B218" i="21"/>
  <c r="E218" i="21"/>
  <c r="F218" i="21"/>
  <c r="B217" i="21"/>
  <c r="F217" i="21"/>
  <c r="E217" i="21"/>
  <c r="B999" i="21"/>
  <c r="F999" i="21"/>
  <c r="E999" i="21"/>
  <c r="B1000" i="21"/>
  <c r="F1000" i="21"/>
  <c r="E1000" i="21"/>
  <c r="B1001" i="21"/>
  <c r="F1001" i="21"/>
  <c r="E1001" i="21"/>
  <c r="B1002" i="21"/>
  <c r="F1002" i="21"/>
  <c r="E1002" i="21"/>
  <c r="B221" i="21"/>
  <c r="F221" i="21"/>
  <c r="E221" i="21"/>
  <c r="B32" i="21"/>
  <c r="F32" i="21"/>
  <c r="E32" i="21"/>
  <c r="B320" i="21"/>
  <c r="F320" i="21"/>
  <c r="E320" i="21"/>
  <c r="B321" i="21"/>
  <c r="F321" i="21"/>
  <c r="E321" i="21"/>
  <c r="B1005" i="21"/>
  <c r="F1005" i="21"/>
  <c r="E1005" i="21"/>
  <c r="B121" i="21"/>
  <c r="F121" i="21"/>
  <c r="E121" i="21"/>
  <c r="B123" i="21"/>
  <c r="F123" i="21"/>
  <c r="E123" i="21"/>
  <c r="B120" i="21"/>
  <c r="F120" i="21"/>
  <c r="E120" i="21"/>
  <c r="B122" i="21"/>
  <c r="E122" i="21"/>
  <c r="F122" i="21"/>
  <c r="B434" i="21"/>
  <c r="E434" i="21"/>
  <c r="F434" i="21"/>
  <c r="B435" i="21"/>
  <c r="E435" i="21"/>
  <c r="F435" i="21"/>
  <c r="B303" i="21"/>
  <c r="F303" i="21"/>
  <c r="E303" i="21"/>
  <c r="B165" i="21"/>
  <c r="F165" i="21"/>
  <c r="E165" i="21"/>
  <c r="B166" i="21"/>
  <c r="F166" i="21"/>
  <c r="E166" i="21"/>
  <c r="B735" i="21"/>
  <c r="F735" i="21"/>
  <c r="E735" i="21"/>
  <c r="B736" i="21"/>
  <c r="F736" i="21"/>
  <c r="E736" i="21"/>
  <c r="B957" i="21"/>
  <c r="F957" i="21"/>
  <c r="E957" i="21"/>
  <c r="B958" i="21"/>
  <c r="F958" i="21"/>
  <c r="E958" i="21"/>
  <c r="B959" i="21"/>
  <c r="F959" i="21"/>
  <c r="E959" i="21"/>
  <c r="B25" i="21"/>
  <c r="F25" i="21"/>
  <c r="E25" i="21"/>
  <c r="B27" i="21"/>
  <c r="F27" i="21"/>
  <c r="E27" i="21"/>
  <c r="B26" i="21"/>
  <c r="F26" i="21"/>
  <c r="E26" i="21"/>
  <c r="B31" i="21"/>
  <c r="F31" i="21"/>
  <c r="E31" i="21"/>
  <c r="B1141" i="21"/>
  <c r="F1141" i="21"/>
  <c r="E1141" i="21"/>
  <c r="B915" i="21"/>
  <c r="F915" i="21"/>
  <c r="E915" i="21"/>
  <c r="B916" i="21"/>
  <c r="F916" i="21"/>
  <c r="E916" i="21"/>
  <c r="B918" i="21"/>
  <c r="F918" i="21"/>
  <c r="E918" i="21"/>
  <c r="B917" i="21"/>
  <c r="F917" i="21"/>
  <c r="E917" i="21"/>
  <c r="B919" i="21"/>
  <c r="F919" i="21"/>
  <c r="E919" i="21"/>
  <c r="B920" i="21"/>
  <c r="F920" i="21"/>
  <c r="E920" i="21"/>
  <c r="B777" i="21"/>
  <c r="F777" i="21"/>
  <c r="E777" i="21"/>
  <c r="B752" i="21"/>
  <c r="F752" i="21"/>
  <c r="E752" i="21"/>
  <c r="B751" i="21"/>
  <c r="F751" i="21"/>
  <c r="E751" i="21"/>
  <c r="B1059" i="21"/>
  <c r="F1059" i="21"/>
  <c r="E1059" i="21"/>
  <c r="B1058" i="21"/>
  <c r="F1058" i="21"/>
  <c r="E1058" i="21"/>
  <c r="B1060" i="21"/>
  <c r="F1060" i="21"/>
  <c r="E1060" i="21"/>
  <c r="B278" i="21"/>
  <c r="F278" i="21"/>
  <c r="E278" i="21"/>
  <c r="B210" i="21"/>
  <c r="E210" i="21"/>
  <c r="F210" i="21"/>
  <c r="B211" i="21"/>
  <c r="F211" i="21"/>
  <c r="E211" i="21"/>
  <c r="B212" i="21"/>
  <c r="F212" i="21"/>
  <c r="E212" i="21"/>
  <c r="B747" i="21"/>
  <c r="F747" i="21"/>
  <c r="E747" i="21"/>
  <c r="B748" i="21"/>
  <c r="E748" i="21"/>
  <c r="F748" i="21"/>
  <c r="B750" i="21"/>
  <c r="F750" i="21"/>
  <c r="E750" i="21"/>
  <c r="B746" i="21"/>
  <c r="F746" i="21"/>
  <c r="E746" i="21"/>
  <c r="B749" i="21"/>
  <c r="F749" i="21"/>
  <c r="E749" i="21"/>
  <c r="B416" i="21"/>
  <c r="F416" i="21"/>
  <c r="E416" i="21"/>
  <c r="B1292" i="21"/>
  <c r="F1292" i="21"/>
  <c r="E1292" i="21"/>
  <c r="B1291" i="21"/>
  <c r="F1291" i="21"/>
  <c r="E1291" i="21"/>
  <c r="B992" i="21"/>
  <c r="F992" i="21"/>
  <c r="E992" i="21"/>
  <c r="B991" i="21"/>
  <c r="F991" i="21"/>
  <c r="E991" i="21"/>
  <c r="B1073" i="21"/>
  <c r="F1073" i="21"/>
  <c r="E1073" i="21"/>
  <c r="B1074" i="21"/>
  <c r="F1074" i="21"/>
  <c r="E1074" i="21"/>
  <c r="B1075" i="21"/>
  <c r="F1075" i="21"/>
  <c r="E1075" i="21"/>
  <c r="B1076" i="21"/>
  <c r="F1076" i="21"/>
  <c r="E1076" i="21"/>
  <c r="B1077" i="21"/>
  <c r="F1077" i="21"/>
  <c r="E1077" i="21"/>
  <c r="B402" i="21"/>
  <c r="E402" i="21"/>
  <c r="F402" i="21"/>
  <c r="B405" i="21"/>
  <c r="F405" i="21"/>
  <c r="E405" i="21"/>
  <c r="B403" i="21"/>
  <c r="E403" i="21"/>
  <c r="F403" i="21"/>
  <c r="B395" i="21"/>
  <c r="E395" i="21"/>
  <c r="F395" i="21"/>
  <c r="B404" i="21"/>
  <c r="F404" i="21"/>
  <c r="E404" i="21"/>
  <c r="B397" i="21"/>
  <c r="F397" i="21"/>
  <c r="E397" i="21"/>
  <c r="B399" i="21"/>
  <c r="F399" i="21"/>
  <c r="E399" i="21"/>
  <c r="B400" i="21"/>
  <c r="F400" i="21"/>
  <c r="E400" i="21"/>
  <c r="B398" i="21"/>
  <c r="F398" i="21"/>
  <c r="E398" i="21"/>
  <c r="B406" i="21"/>
  <c r="F406" i="21"/>
  <c r="E406" i="21"/>
  <c r="B393" i="21"/>
  <c r="F393" i="21"/>
  <c r="E393" i="21"/>
  <c r="B401" i="21"/>
  <c r="F401" i="21"/>
  <c r="E401" i="21"/>
  <c r="B394" i="21"/>
  <c r="E394" i="21"/>
  <c r="F394" i="21"/>
  <c r="B396" i="21"/>
  <c r="F396" i="21"/>
  <c r="E396" i="21"/>
  <c r="B209" i="21"/>
  <c r="F209" i="21"/>
  <c r="E209" i="21"/>
  <c r="B206" i="21"/>
  <c r="F206" i="21"/>
  <c r="E206" i="21"/>
  <c r="B207" i="21"/>
  <c r="F207" i="21"/>
  <c r="E207" i="21"/>
  <c r="B208" i="21"/>
  <c r="F208" i="21"/>
  <c r="E208" i="21"/>
  <c r="B204" i="21"/>
  <c r="F204" i="21"/>
  <c r="E204" i="21"/>
  <c r="B205" i="21"/>
  <c r="F205" i="21"/>
  <c r="E205" i="21"/>
  <c r="B77" i="21"/>
  <c r="F77" i="21"/>
  <c r="E77" i="21"/>
  <c r="B78" i="21"/>
  <c r="F78" i="21"/>
  <c r="E78" i="21"/>
  <c r="B75" i="21"/>
  <c r="F75" i="21"/>
  <c r="E75" i="21"/>
  <c r="B76" i="21"/>
  <c r="F76" i="21"/>
  <c r="E76" i="21"/>
  <c r="B79" i="21"/>
  <c r="F79" i="21"/>
  <c r="E79" i="21"/>
  <c r="B80" i="21"/>
  <c r="F80" i="21"/>
  <c r="E80" i="21"/>
  <c r="B285" i="21"/>
  <c r="F285" i="21"/>
  <c r="E285" i="21"/>
  <c r="B286" i="21"/>
  <c r="F286" i="21"/>
  <c r="E286" i="21"/>
  <c r="B312" i="21"/>
  <c r="F312" i="21"/>
  <c r="E312" i="21"/>
  <c r="B311" i="21"/>
  <c r="F311" i="21"/>
  <c r="E311" i="21"/>
  <c r="B3" i="21"/>
  <c r="F3" i="21"/>
  <c r="E3" i="21"/>
  <c r="B4" i="21"/>
  <c r="F4" i="21"/>
  <c r="E4" i="21"/>
  <c r="B237" i="21"/>
  <c r="F237" i="21"/>
  <c r="E237" i="21"/>
  <c r="B234" i="21"/>
  <c r="E234" i="21"/>
  <c r="F234" i="21"/>
  <c r="B235" i="21"/>
  <c r="F235" i="21"/>
  <c r="E235" i="21"/>
  <c r="B236" i="21"/>
  <c r="F236" i="21"/>
  <c r="E236" i="21"/>
  <c r="B233" i="21"/>
  <c r="F233" i="21"/>
  <c r="E233" i="21"/>
  <c r="B913" i="21"/>
  <c r="F913" i="21"/>
  <c r="E913" i="21"/>
  <c r="B912" i="21"/>
  <c r="F912" i="21"/>
  <c r="E912" i="21"/>
  <c r="B128" i="21"/>
  <c r="F128" i="21"/>
  <c r="E128" i="21"/>
  <c r="B131" i="21"/>
  <c r="E131" i="21"/>
  <c r="F131" i="21"/>
  <c r="B487" i="21"/>
  <c r="F487" i="21"/>
  <c r="E487" i="21"/>
  <c r="B497" i="21"/>
  <c r="F497" i="21"/>
  <c r="E497" i="21"/>
  <c r="B496" i="21"/>
  <c r="F496" i="21"/>
  <c r="E496" i="21"/>
  <c r="B488" i="21"/>
  <c r="F488" i="21"/>
  <c r="E488" i="21"/>
  <c r="B498" i="21"/>
  <c r="E498" i="21"/>
  <c r="F498" i="21"/>
  <c r="B490" i="21"/>
  <c r="E490" i="21"/>
  <c r="F490" i="21"/>
  <c r="B500" i="21"/>
  <c r="F500" i="21"/>
  <c r="E500" i="21"/>
  <c r="B493" i="21"/>
  <c r="F493" i="21"/>
  <c r="E493" i="21"/>
  <c r="B495" i="21"/>
  <c r="F495" i="21"/>
  <c r="E495" i="21"/>
  <c r="B489" i="21"/>
  <c r="F489" i="21"/>
  <c r="E489" i="21"/>
  <c r="B491" i="21"/>
  <c r="E491" i="21"/>
  <c r="F491" i="21"/>
  <c r="B499" i="21"/>
  <c r="E499" i="21"/>
  <c r="F499" i="21"/>
  <c r="B492" i="21"/>
  <c r="F492" i="21"/>
  <c r="E492" i="21"/>
  <c r="B501" i="21"/>
  <c r="F501" i="21"/>
  <c r="E501" i="21"/>
  <c r="B494" i="21"/>
  <c r="F494" i="21"/>
  <c r="E494" i="21"/>
  <c r="B322" i="21"/>
  <c r="E322" i="21"/>
  <c r="F322" i="21"/>
  <c r="B323" i="21"/>
  <c r="E323" i="21"/>
  <c r="F323" i="21"/>
  <c r="B439" i="21"/>
  <c r="F439" i="21"/>
  <c r="E439" i="21"/>
  <c r="B902" i="21"/>
  <c r="F902" i="21"/>
  <c r="E902" i="21"/>
  <c r="B1091" i="21"/>
  <c r="F1091" i="21"/>
  <c r="E1091" i="21"/>
  <c r="B1092" i="21"/>
  <c r="F1092" i="21"/>
  <c r="E1092" i="21"/>
  <c r="B1093" i="21"/>
  <c r="F1093" i="21"/>
  <c r="E1093" i="21"/>
  <c r="B1094" i="21"/>
  <c r="F1094" i="21"/>
  <c r="E1094" i="21"/>
  <c r="B1090" i="21"/>
  <c r="F1090" i="21"/>
  <c r="E1090" i="21"/>
  <c r="B1225" i="21"/>
  <c r="F1225" i="21"/>
  <c r="E1225" i="21"/>
  <c r="B1226" i="21"/>
  <c r="F1226" i="21"/>
  <c r="E1226" i="21"/>
  <c r="B1227" i="21"/>
  <c r="F1227" i="21"/>
  <c r="E1227" i="21"/>
  <c r="B1228" i="21"/>
  <c r="F1228" i="21"/>
  <c r="E1228" i="21"/>
  <c r="B1221" i="21"/>
  <c r="F1221" i="21"/>
  <c r="E1221" i="21"/>
  <c r="B1229" i="21"/>
  <c r="F1229" i="21"/>
  <c r="E1229" i="21"/>
  <c r="B1222" i="21"/>
  <c r="F1222" i="21"/>
  <c r="E1222" i="21"/>
  <c r="B1223" i="21"/>
  <c r="F1223" i="21"/>
  <c r="E1223" i="21"/>
  <c r="B1224" i="21"/>
  <c r="F1224" i="21"/>
  <c r="E1224" i="21"/>
  <c r="B948" i="21"/>
  <c r="F948" i="21"/>
  <c r="E948" i="21"/>
  <c r="B949" i="21"/>
  <c r="F949" i="21"/>
  <c r="E949" i="21"/>
  <c r="B950" i="21"/>
  <c r="F950" i="21"/>
  <c r="E950" i="21"/>
  <c r="B1016" i="21"/>
  <c r="F1016" i="21"/>
  <c r="E1016" i="21"/>
  <c r="B249" i="21"/>
  <c r="F249" i="21"/>
  <c r="E249" i="21"/>
  <c r="B248" i="21"/>
  <c r="F248" i="21"/>
  <c r="E248" i="21"/>
  <c r="B936" i="21"/>
  <c r="F936" i="21"/>
  <c r="E936" i="21"/>
  <c r="B938" i="21"/>
  <c r="F938" i="21"/>
  <c r="E938" i="21"/>
  <c r="B935" i="21"/>
  <c r="F935" i="21"/>
  <c r="E935" i="21"/>
  <c r="B937" i="21"/>
  <c r="F937" i="21"/>
  <c r="E937" i="21"/>
  <c r="B783" i="21"/>
  <c r="F783" i="21"/>
  <c r="E783" i="21"/>
  <c r="B782" i="21"/>
  <c r="F782" i="21"/>
  <c r="E782" i="21"/>
  <c r="B1052" i="21"/>
  <c r="F1052" i="21"/>
  <c r="E1052" i="21"/>
  <c r="B1051" i="21"/>
  <c r="F1051" i="21"/>
  <c r="E1051" i="21"/>
  <c r="B1050" i="21"/>
  <c r="F1050" i="21"/>
  <c r="E1050" i="21"/>
  <c r="B1053" i="21"/>
  <c r="F1053" i="21"/>
  <c r="E1053" i="21"/>
  <c r="B1054" i="21"/>
  <c r="F1054" i="21"/>
  <c r="E1054" i="21"/>
  <c r="B921" i="21"/>
  <c r="F921" i="21"/>
  <c r="E921" i="21"/>
  <c r="B922" i="21"/>
  <c r="F922" i="21"/>
  <c r="E922" i="21"/>
  <c r="B130" i="21"/>
  <c r="E130" i="21"/>
  <c r="F130" i="21"/>
  <c r="B299" i="21"/>
  <c r="E299" i="21"/>
  <c r="F299" i="21"/>
  <c r="B298" i="21"/>
  <c r="E298" i="21"/>
  <c r="F298" i="21"/>
  <c r="B1030" i="21"/>
  <c r="F1030" i="21"/>
  <c r="E1030" i="21"/>
  <c r="B1007" i="21"/>
  <c r="F1007" i="21"/>
  <c r="E1007" i="21"/>
  <c r="B1006" i="21"/>
  <c r="F1006" i="21"/>
  <c r="E1006" i="21"/>
  <c r="B62" i="21"/>
  <c r="F62" i="21"/>
  <c r="E62" i="21"/>
  <c r="B65" i="21"/>
  <c r="F65" i="21"/>
  <c r="E65" i="21"/>
  <c r="B63" i="21"/>
  <c r="F63" i="21"/>
  <c r="E63" i="21"/>
  <c r="B64" i="21"/>
  <c r="F64" i="21"/>
  <c r="E64" i="21"/>
  <c r="B1210" i="21"/>
  <c r="F1210" i="21"/>
  <c r="E1210" i="21"/>
  <c r="B1211" i="21"/>
  <c r="F1211" i="21"/>
  <c r="E1211" i="21"/>
  <c r="B1216" i="21"/>
  <c r="F1216" i="21"/>
  <c r="E1216" i="21"/>
  <c r="B1218" i="21"/>
  <c r="F1218" i="21"/>
  <c r="E1218" i="21"/>
  <c r="B1219" i="21"/>
  <c r="F1219" i="21"/>
  <c r="E1219" i="21"/>
  <c r="B1212" i="21"/>
  <c r="F1212" i="21"/>
  <c r="E1212" i="21"/>
  <c r="B1220" i="21"/>
  <c r="F1220" i="21"/>
  <c r="E1220" i="21"/>
  <c r="B1213" i="21"/>
  <c r="F1213" i="21"/>
  <c r="E1213" i="21"/>
  <c r="B1214" i="21"/>
  <c r="F1214" i="21"/>
  <c r="E1214" i="21"/>
  <c r="B1215" i="21"/>
  <c r="F1215" i="21"/>
  <c r="E1215" i="21"/>
  <c r="B1217" i="21"/>
  <c r="F1217" i="21"/>
  <c r="E1217" i="21"/>
  <c r="B930" i="21"/>
  <c r="F930" i="21"/>
  <c r="E930" i="21"/>
  <c r="B931" i="21"/>
  <c r="F931" i="21"/>
  <c r="E931" i="21"/>
  <c r="B932" i="21"/>
  <c r="F932" i="21"/>
  <c r="E932" i="21"/>
  <c r="B1204" i="21"/>
  <c r="F1204" i="21"/>
  <c r="E1204" i="21"/>
  <c r="B1205" i="21"/>
  <c r="F1205" i="21"/>
  <c r="E1205" i="21"/>
  <c r="B1206" i="21"/>
  <c r="F1206" i="21"/>
  <c r="E1206" i="21"/>
  <c r="B1207" i="21"/>
  <c r="F1207" i="21"/>
  <c r="E1207" i="21"/>
  <c r="B1200" i="21"/>
  <c r="F1200" i="21"/>
  <c r="E1200" i="21"/>
  <c r="B1201" i="21"/>
  <c r="F1201" i="21"/>
  <c r="E1201" i="21"/>
  <c r="B1208" i="21"/>
  <c r="F1208" i="21"/>
  <c r="E1208" i="21"/>
  <c r="B1202" i="21"/>
  <c r="F1202" i="21"/>
  <c r="E1202" i="21"/>
  <c r="B1203" i="21"/>
  <c r="F1203" i="21"/>
  <c r="E1203" i="21"/>
  <c r="B987" i="21"/>
  <c r="F987" i="21"/>
  <c r="E987" i="21"/>
  <c r="B872" i="21"/>
  <c r="F872" i="21"/>
  <c r="E872" i="21"/>
  <c r="B873" i="21"/>
  <c r="F873" i="21"/>
  <c r="E873" i="21"/>
  <c r="B874" i="21"/>
  <c r="F874" i="21"/>
  <c r="E874" i="21"/>
  <c r="B986" i="21"/>
  <c r="F986" i="21"/>
  <c r="E986" i="21"/>
  <c r="B875" i="21"/>
  <c r="F875" i="21"/>
  <c r="E875" i="21"/>
  <c r="B1063" i="21"/>
  <c r="F1063" i="21"/>
  <c r="E1063" i="21"/>
  <c r="B308" i="21"/>
  <c r="F308" i="21"/>
  <c r="E308" i="21"/>
  <c r="B306" i="21"/>
  <c r="E306" i="21"/>
  <c r="F306" i="21"/>
  <c r="B307" i="21"/>
  <c r="E307" i="21"/>
  <c r="F307" i="21"/>
  <c r="B41" i="21"/>
  <c r="F41" i="21"/>
  <c r="E41" i="21"/>
  <c r="B45" i="21"/>
  <c r="F45" i="21"/>
  <c r="E45" i="21"/>
  <c r="B46" i="21"/>
  <c r="F46" i="21"/>
  <c r="E46" i="21"/>
  <c r="B43" i="21"/>
  <c r="E43" i="21"/>
  <c r="F43" i="21"/>
  <c r="B44" i="21"/>
  <c r="F44" i="21"/>
  <c r="E44" i="21"/>
  <c r="B42" i="21"/>
  <c r="F42" i="21"/>
  <c r="E42" i="21"/>
  <c r="B265" i="21"/>
  <c r="F265" i="21"/>
  <c r="E265" i="21"/>
  <c r="B266" i="21"/>
  <c r="E266" i="21"/>
  <c r="F266" i="21"/>
  <c r="B366" i="21"/>
  <c r="F366" i="21"/>
  <c r="E366" i="21"/>
  <c r="B365" i="21"/>
  <c r="F365" i="21"/>
  <c r="E365" i="21"/>
  <c r="B289" i="21"/>
  <c r="F289" i="21"/>
  <c r="E289" i="21"/>
  <c r="B906" i="21"/>
  <c r="F906" i="21"/>
  <c r="E906" i="21"/>
  <c r="B667" i="21"/>
  <c r="F667" i="21"/>
  <c r="E667" i="21"/>
  <c r="B712" i="21"/>
  <c r="F712" i="21"/>
  <c r="E712" i="21"/>
  <c r="B699" i="21"/>
  <c r="F699" i="21"/>
  <c r="E699" i="21"/>
  <c r="B657" i="21"/>
  <c r="F657" i="21"/>
  <c r="E657" i="21"/>
  <c r="B689" i="21"/>
  <c r="F689" i="21"/>
  <c r="E689" i="21"/>
  <c r="B644" i="21"/>
  <c r="F644" i="21"/>
  <c r="E644" i="21"/>
  <c r="B684" i="21"/>
  <c r="F684" i="21"/>
  <c r="E684" i="21"/>
  <c r="B707" i="21"/>
  <c r="F707" i="21"/>
  <c r="E707" i="21"/>
  <c r="B720" i="21"/>
  <c r="F720" i="21"/>
  <c r="E720" i="21"/>
  <c r="B654" i="21"/>
  <c r="E654" i="21"/>
  <c r="F654" i="21"/>
  <c r="B664" i="21"/>
  <c r="F664" i="21"/>
  <c r="E664" i="21"/>
  <c r="B674" i="21"/>
  <c r="F674" i="21"/>
  <c r="E674" i="21"/>
  <c r="B696" i="21"/>
  <c r="F696" i="21"/>
  <c r="E696" i="21"/>
  <c r="B637" i="21"/>
  <c r="F637" i="21"/>
  <c r="E637" i="21"/>
  <c r="B646" i="21"/>
  <c r="F646" i="21"/>
  <c r="E646" i="21"/>
  <c r="B656" i="21"/>
  <c r="F656" i="21"/>
  <c r="E656" i="21"/>
  <c r="B698" i="21"/>
  <c r="F698" i="21"/>
  <c r="E698" i="21"/>
  <c r="B723" i="21"/>
  <c r="F723" i="21"/>
  <c r="E723" i="21"/>
  <c r="B677" i="21"/>
  <c r="F677" i="21"/>
  <c r="E677" i="21"/>
  <c r="B648" i="21"/>
  <c r="F648" i="21"/>
  <c r="E648" i="21"/>
  <c r="B649" i="21"/>
  <c r="F649" i="21"/>
  <c r="E649" i="21"/>
  <c r="B659" i="21"/>
  <c r="F659" i="21"/>
  <c r="E659" i="21"/>
  <c r="B639" i="21"/>
  <c r="E639" i="21"/>
  <c r="F639" i="21"/>
  <c r="B692" i="21"/>
  <c r="F692" i="21"/>
  <c r="E692" i="21"/>
  <c r="B715" i="21"/>
  <c r="F715" i="21"/>
  <c r="E715" i="21"/>
  <c r="B727" i="21"/>
  <c r="F727" i="21"/>
  <c r="E727" i="21"/>
  <c r="B681" i="21"/>
  <c r="F681" i="21"/>
  <c r="E681" i="21"/>
  <c r="B632" i="21"/>
  <c r="F632" i="21"/>
  <c r="E632" i="21"/>
  <c r="B641" i="21"/>
  <c r="F641" i="21"/>
  <c r="E641" i="21"/>
  <c r="B651" i="21"/>
  <c r="F651" i="21"/>
  <c r="E651" i="21"/>
  <c r="B661" i="21"/>
  <c r="F661" i="21"/>
  <c r="E661" i="21"/>
  <c r="B671" i="21"/>
  <c r="E671" i="21"/>
  <c r="F671" i="21"/>
  <c r="B693" i="21"/>
  <c r="F693" i="21"/>
  <c r="E693" i="21"/>
  <c r="B704" i="21"/>
  <c r="F704" i="21"/>
  <c r="E704" i="21"/>
  <c r="B662" i="21"/>
  <c r="F662" i="21"/>
  <c r="E662" i="21"/>
  <c r="B672" i="21"/>
  <c r="F672" i="21"/>
  <c r="E672" i="21"/>
  <c r="B694" i="21"/>
  <c r="F694" i="21"/>
  <c r="E694" i="21"/>
  <c r="B634" i="21"/>
  <c r="F634" i="21"/>
  <c r="E634" i="21"/>
  <c r="B653" i="21"/>
  <c r="F653" i="21"/>
  <c r="E653" i="21"/>
  <c r="B669" i="21"/>
  <c r="F669" i="21"/>
  <c r="E669" i="21"/>
  <c r="B676" i="21"/>
  <c r="F676" i="21"/>
  <c r="E676" i="21"/>
  <c r="B683" i="21"/>
  <c r="F683" i="21"/>
  <c r="E683" i="21"/>
  <c r="B691" i="21"/>
  <c r="F691" i="21"/>
  <c r="E691" i="21"/>
  <c r="B706" i="21"/>
  <c r="F706" i="21"/>
  <c r="E706" i="21"/>
  <c r="B714" i="21"/>
  <c r="F714" i="21"/>
  <c r="E714" i="21"/>
  <c r="B722" i="21"/>
  <c r="F722" i="21"/>
  <c r="E722" i="21"/>
  <c r="B633" i="21"/>
  <c r="F633" i="21"/>
  <c r="E633" i="21"/>
  <c r="B647" i="21"/>
  <c r="F647" i="21"/>
  <c r="E647" i="21"/>
  <c r="B655" i="21"/>
  <c r="E655" i="21"/>
  <c r="F655" i="21"/>
  <c r="B663" i="21"/>
  <c r="F663" i="21"/>
  <c r="E663" i="21"/>
  <c r="B670" i="21"/>
  <c r="E670" i="21"/>
  <c r="F670" i="21"/>
  <c r="B640" i="21"/>
  <c r="F640" i="21"/>
  <c r="E640" i="21"/>
  <c r="B678" i="21"/>
  <c r="F678" i="21"/>
  <c r="E678" i="21"/>
  <c r="B685" i="21"/>
  <c r="F685" i="21"/>
  <c r="E685" i="21"/>
  <c r="B700" i="21"/>
  <c r="F700" i="21"/>
  <c r="E700" i="21"/>
  <c r="B708" i="21"/>
  <c r="F708" i="21"/>
  <c r="E708" i="21"/>
  <c r="B716" i="21"/>
  <c r="F716" i="21"/>
  <c r="E716" i="21"/>
  <c r="B724" i="21"/>
  <c r="E724" i="21"/>
  <c r="F724" i="21"/>
  <c r="B679" i="21"/>
  <c r="F679" i="21"/>
  <c r="E679" i="21"/>
  <c r="B686" i="21"/>
  <c r="E686" i="21"/>
  <c r="F686" i="21"/>
  <c r="B701" i="21"/>
  <c r="F701" i="21"/>
  <c r="E701" i="21"/>
  <c r="B709" i="21"/>
  <c r="F709" i="21"/>
  <c r="E709" i="21"/>
  <c r="B717" i="21"/>
  <c r="F717" i="21"/>
  <c r="E717" i="21"/>
  <c r="B725" i="21"/>
  <c r="E725" i="21"/>
  <c r="F725" i="21"/>
  <c r="B635" i="21"/>
  <c r="F635" i="21"/>
  <c r="E635" i="21"/>
  <c r="B642" i="21"/>
  <c r="F642" i="21"/>
  <c r="E642" i="21"/>
  <c r="B665" i="21"/>
  <c r="F665" i="21"/>
  <c r="E665" i="21"/>
  <c r="B687" i="21"/>
  <c r="E687" i="21"/>
  <c r="F687" i="21"/>
  <c r="B702" i="21"/>
  <c r="E702" i="21"/>
  <c r="F702" i="21"/>
  <c r="B710" i="21"/>
  <c r="F710" i="21"/>
  <c r="E710" i="21"/>
  <c r="B718" i="21"/>
  <c r="F718" i="21"/>
  <c r="E718" i="21"/>
  <c r="B650" i="21"/>
  <c r="F650" i="21"/>
  <c r="E650" i="21"/>
  <c r="B658" i="21"/>
  <c r="F658" i="21"/>
  <c r="E658" i="21"/>
  <c r="B673" i="21"/>
  <c r="F673" i="21"/>
  <c r="E673" i="21"/>
  <c r="B680" i="21"/>
  <c r="F680" i="21"/>
  <c r="E680" i="21"/>
  <c r="B695" i="21"/>
  <c r="F695" i="21"/>
  <c r="E695" i="21"/>
  <c r="B726" i="21"/>
  <c r="F726" i="21"/>
  <c r="E726" i="21"/>
  <c r="B636" i="21"/>
  <c r="F636" i="21"/>
  <c r="E636" i="21"/>
  <c r="B643" i="21"/>
  <c r="F643" i="21"/>
  <c r="E643" i="21"/>
  <c r="B666" i="21"/>
  <c r="F666" i="21"/>
  <c r="E666" i="21"/>
  <c r="B688" i="21"/>
  <c r="F688" i="21"/>
  <c r="E688" i="21"/>
  <c r="B703" i="21"/>
  <c r="E703" i="21"/>
  <c r="F703" i="21"/>
  <c r="B711" i="21"/>
  <c r="F711" i="21"/>
  <c r="E711" i="21"/>
  <c r="B719" i="21"/>
  <c r="F719" i="21"/>
  <c r="E719" i="21"/>
  <c r="B652" i="21"/>
  <c r="F652" i="21"/>
  <c r="E652" i="21"/>
  <c r="B660" i="21"/>
  <c r="F660" i="21"/>
  <c r="E660" i="21"/>
  <c r="B675" i="21"/>
  <c r="F675" i="21"/>
  <c r="E675" i="21"/>
  <c r="B697" i="21"/>
  <c r="F697" i="21"/>
  <c r="E697" i="21"/>
  <c r="B638" i="21"/>
  <c r="E638" i="21"/>
  <c r="F638" i="21"/>
  <c r="B645" i="21"/>
  <c r="F645" i="21"/>
  <c r="E645" i="21"/>
  <c r="B668" i="21"/>
  <c r="F668" i="21"/>
  <c r="E668" i="21"/>
  <c r="B682" i="21"/>
  <c r="F682" i="21"/>
  <c r="E682" i="21"/>
  <c r="B690" i="21"/>
  <c r="F690" i="21"/>
  <c r="E690" i="21"/>
  <c r="B705" i="21"/>
  <c r="F705" i="21"/>
  <c r="E705" i="21"/>
  <c r="B713" i="21"/>
  <c r="F713" i="21"/>
  <c r="E713" i="21"/>
  <c r="B721" i="21"/>
  <c r="F721" i="21"/>
  <c r="E721" i="21"/>
  <c r="B756" i="21"/>
  <c r="F756" i="21"/>
  <c r="E756" i="21"/>
  <c r="B956" i="21"/>
  <c r="F956" i="21"/>
  <c r="E956" i="21"/>
  <c r="B954" i="21"/>
  <c r="F954" i="21"/>
  <c r="E954" i="21"/>
  <c r="B955" i="21"/>
  <c r="F955" i="21"/>
  <c r="E955" i="21"/>
  <c r="B998" i="21"/>
  <c r="F998" i="21"/>
  <c r="E998" i="21"/>
  <c r="B997" i="21"/>
  <c r="F997" i="21"/>
  <c r="E997" i="21"/>
  <c r="B1209" i="21"/>
  <c r="F1209" i="21"/>
  <c r="E1209" i="21"/>
  <c r="B924" i="21"/>
  <c r="F924" i="21"/>
  <c r="E924" i="21"/>
  <c r="B269" i="21"/>
  <c r="F269" i="21"/>
  <c r="E269" i="21"/>
  <c r="B447" i="21"/>
  <c r="F447" i="21"/>
  <c r="E447" i="21"/>
  <c r="B446" i="21"/>
  <c r="F446" i="21"/>
  <c r="E446" i="21"/>
  <c r="B609" i="21"/>
  <c r="F609" i="21"/>
  <c r="E609" i="21"/>
  <c r="B619" i="21"/>
  <c r="E619" i="21"/>
  <c r="F619" i="21"/>
  <c r="B615" i="21"/>
  <c r="F615" i="21"/>
  <c r="E615" i="21"/>
  <c r="B625" i="21"/>
  <c r="F625" i="21"/>
  <c r="E625" i="21"/>
  <c r="B627" i="21"/>
  <c r="E627" i="21"/>
  <c r="F627" i="21"/>
  <c r="B618" i="21"/>
  <c r="E618" i="21"/>
  <c r="F618" i="21"/>
  <c r="B628" i="21"/>
  <c r="F628" i="21"/>
  <c r="E628" i="21"/>
  <c r="B620" i="21"/>
  <c r="F620" i="21"/>
  <c r="E620" i="21"/>
  <c r="B610" i="21"/>
  <c r="E610" i="21"/>
  <c r="F610" i="21"/>
  <c r="B630" i="21"/>
  <c r="F630" i="21"/>
  <c r="E630" i="21"/>
  <c r="B612" i="21"/>
  <c r="F612" i="21"/>
  <c r="E612" i="21"/>
  <c r="B624" i="21"/>
  <c r="F624" i="21"/>
  <c r="E624" i="21"/>
  <c r="B617" i="21"/>
  <c r="F617" i="21"/>
  <c r="E617" i="21"/>
  <c r="B611" i="21"/>
  <c r="E611" i="21"/>
  <c r="F611" i="21"/>
  <c r="B626" i="21"/>
  <c r="E626" i="21"/>
  <c r="F626" i="21"/>
  <c r="B613" i="21"/>
  <c r="F613" i="21"/>
  <c r="E613" i="21"/>
  <c r="B621" i="21"/>
  <c r="F621" i="21"/>
  <c r="E621" i="21"/>
  <c r="B614" i="21"/>
  <c r="F614" i="21"/>
  <c r="E614" i="21"/>
  <c r="B622" i="21"/>
  <c r="F622" i="21"/>
  <c r="E622" i="21"/>
  <c r="B629" i="21"/>
  <c r="F629" i="21"/>
  <c r="E629" i="21"/>
  <c r="B608" i="21"/>
  <c r="F608" i="21"/>
  <c r="E608" i="21"/>
  <c r="B623" i="21"/>
  <c r="F623" i="21"/>
  <c r="E623" i="21"/>
  <c r="B616" i="21"/>
  <c r="F616" i="21"/>
  <c r="E616" i="21"/>
  <c r="B631" i="21"/>
  <c r="F631" i="21"/>
  <c r="E631" i="21"/>
  <c r="B92" i="21"/>
  <c r="F92" i="21"/>
  <c r="E92" i="21"/>
  <c r="B953" i="21"/>
  <c r="F953" i="21"/>
  <c r="E953" i="21"/>
  <c r="B952" i="21"/>
  <c r="F952" i="21"/>
  <c r="E952" i="21"/>
  <c r="B995" i="21"/>
  <c r="F995" i="21"/>
  <c r="E995" i="21"/>
  <c r="B996" i="21"/>
  <c r="F996" i="21"/>
  <c r="E996" i="21"/>
  <c r="B213" i="21"/>
  <c r="F213" i="21"/>
  <c r="E213" i="21"/>
  <c r="B145" i="21"/>
  <c r="F145" i="21"/>
  <c r="E145" i="21"/>
  <c r="B1188" i="21"/>
  <c r="F1188" i="21"/>
  <c r="E1188" i="21"/>
  <c r="B1028" i="21"/>
  <c r="F1028" i="21"/>
  <c r="E1028" i="21"/>
  <c r="B1029" i="21"/>
  <c r="F1029" i="21"/>
  <c r="E1029" i="21"/>
  <c r="B1122" i="21"/>
  <c r="F1122" i="21"/>
  <c r="E1122" i="21"/>
  <c r="B1121" i="21"/>
  <c r="F1121" i="21"/>
  <c r="E1121" i="21"/>
  <c r="B1119" i="21"/>
  <c r="F1119" i="21"/>
  <c r="E1119" i="21"/>
  <c r="B1120" i="21"/>
  <c r="F1120" i="21"/>
  <c r="E1120" i="21"/>
  <c r="B1012" i="21"/>
  <c r="F1012" i="21"/>
  <c r="E1012" i="21"/>
  <c r="B1011" i="21"/>
  <c r="F1011" i="21"/>
  <c r="E1011" i="21"/>
  <c r="B1013" i="21"/>
  <c r="F1013" i="21"/>
  <c r="E1013" i="21"/>
  <c r="B870" i="21"/>
  <c r="F870" i="21"/>
  <c r="E870" i="21"/>
  <c r="B242" i="21"/>
  <c r="E242" i="21"/>
  <c r="F242" i="21"/>
  <c r="B243" i="21"/>
  <c r="F243" i="21"/>
  <c r="E243" i="21"/>
  <c r="B91" i="21"/>
  <c r="F91" i="21"/>
  <c r="E91" i="21"/>
  <c r="B181" i="21"/>
  <c r="F181" i="21"/>
  <c r="E181" i="21"/>
  <c r="B182" i="21"/>
  <c r="F182" i="21"/>
  <c r="E182" i="21"/>
  <c r="B29" i="21"/>
  <c r="F29" i="21"/>
  <c r="E29" i="21"/>
  <c r="B30" i="21"/>
  <c r="F30" i="21"/>
  <c r="E30" i="21"/>
  <c r="B28" i="21"/>
  <c r="F28" i="21"/>
  <c r="E28" i="21"/>
  <c r="B946" i="21"/>
  <c r="F946" i="21"/>
  <c r="E946" i="21"/>
  <c r="B947" i="21"/>
  <c r="F947" i="21"/>
  <c r="E947" i="21"/>
  <c r="B140" i="21"/>
  <c r="F140" i="21"/>
  <c r="E140" i="21"/>
  <c r="B1264" i="21"/>
  <c r="F1264" i="21"/>
  <c r="E1264" i="21"/>
  <c r="B943" i="21"/>
  <c r="F943" i="21"/>
  <c r="E943" i="21"/>
  <c r="B940" i="21"/>
  <c r="E940" i="21"/>
  <c r="F940" i="21"/>
  <c r="B941" i="21"/>
  <c r="E941" i="21"/>
  <c r="F941" i="21"/>
  <c r="B942" i="21"/>
  <c r="F942" i="21"/>
  <c r="E942" i="21"/>
  <c r="B944" i="21"/>
  <c r="F944" i="21"/>
  <c r="E944" i="21"/>
  <c r="B81" i="21"/>
  <c r="F81" i="21"/>
  <c r="E81" i="21"/>
  <c r="B83" i="21"/>
  <c r="E83" i="21"/>
  <c r="F83" i="21"/>
  <c r="B82" i="21"/>
  <c r="F82" i="21"/>
  <c r="E82" i="21"/>
  <c r="B353" i="21"/>
  <c r="F353" i="21"/>
  <c r="E353" i="21"/>
  <c r="B1295" i="21"/>
  <c r="F1295" i="21"/>
  <c r="E1295" i="21"/>
  <c r="B1064" i="21"/>
  <c r="F1064" i="21"/>
  <c r="E1064" i="21"/>
  <c r="B1066" i="21"/>
  <c r="F1066" i="21"/>
  <c r="E1066" i="21"/>
  <c r="B1067" i="21"/>
  <c r="F1067" i="21"/>
  <c r="E1067" i="21"/>
  <c r="B1065" i="21"/>
  <c r="F1065" i="21"/>
  <c r="E1065" i="21"/>
  <c r="B1068" i="21"/>
  <c r="F1068" i="21"/>
  <c r="E1068" i="21"/>
  <c r="B331" i="21"/>
  <c r="E331" i="21"/>
  <c r="F331" i="21"/>
  <c r="B330" i="21"/>
  <c r="E330" i="21"/>
  <c r="F330" i="21"/>
  <c r="B332" i="21"/>
  <c r="F332" i="21"/>
  <c r="E332" i="21"/>
  <c r="B329" i="21"/>
  <c r="F329" i="21"/>
  <c r="E329" i="21"/>
  <c r="B1042" i="21"/>
  <c r="F1042" i="21"/>
  <c r="E1042" i="21"/>
  <c r="B1041" i="21"/>
  <c r="F1041" i="21"/>
  <c r="E1041" i="21"/>
  <c r="B1039" i="21"/>
  <c r="F1039" i="21"/>
  <c r="E1039" i="21"/>
  <c r="B1040" i="21"/>
  <c r="F1040" i="21"/>
  <c r="E1040" i="21"/>
  <c r="B367" i="21"/>
  <c r="F367" i="21"/>
  <c r="E367" i="21"/>
  <c r="B369" i="21"/>
  <c r="F369" i="21"/>
  <c r="E369" i="21"/>
  <c r="B368" i="21"/>
  <c r="F368" i="21"/>
  <c r="E368" i="21"/>
  <c r="B370" i="21"/>
  <c r="E370" i="21"/>
  <c r="F370" i="21"/>
  <c r="B314" i="21"/>
  <c r="E314" i="21"/>
  <c r="F314" i="21"/>
  <c r="B600" i="21"/>
  <c r="F600" i="21"/>
  <c r="E600" i="21"/>
  <c r="B597" i="21"/>
  <c r="F597" i="21"/>
  <c r="E597" i="21"/>
  <c r="B598" i="21"/>
  <c r="F598" i="21"/>
  <c r="E598" i="21"/>
  <c r="B590" i="21"/>
  <c r="F590" i="21"/>
  <c r="E590" i="21"/>
  <c r="B591" i="21"/>
  <c r="F591" i="21"/>
  <c r="E591" i="21"/>
  <c r="B602" i="21"/>
  <c r="E602" i="21"/>
  <c r="F602" i="21"/>
  <c r="B593" i="21"/>
  <c r="F593" i="21"/>
  <c r="E593" i="21"/>
  <c r="B603" i="21"/>
  <c r="E603" i="21"/>
  <c r="F603" i="21"/>
  <c r="B596" i="21"/>
  <c r="F596" i="21"/>
  <c r="E596" i="21"/>
  <c r="B604" i="21"/>
  <c r="F604" i="21"/>
  <c r="E604" i="21"/>
  <c r="B595" i="21"/>
  <c r="E595" i="21"/>
  <c r="F595" i="21"/>
  <c r="B599" i="21"/>
  <c r="F599" i="21"/>
  <c r="E599" i="21"/>
  <c r="B592" i="21"/>
  <c r="F592" i="21"/>
  <c r="E592" i="21"/>
  <c r="B601" i="21"/>
  <c r="F601" i="21"/>
  <c r="E601" i="21"/>
  <c r="B594" i="21"/>
  <c r="E594" i="21"/>
  <c r="F594" i="21"/>
  <c r="B176" i="21"/>
  <c r="F176" i="21"/>
  <c r="E176" i="21"/>
  <c r="B178" i="21"/>
  <c r="E178" i="21"/>
  <c r="F178" i="21"/>
  <c r="B177" i="21"/>
  <c r="F177" i="21"/>
  <c r="E177" i="21"/>
  <c r="B288" i="21"/>
  <c r="F288" i="21"/>
  <c r="E288" i="21"/>
  <c r="B287" i="21"/>
  <c r="F287" i="21"/>
  <c r="E287" i="21"/>
  <c r="B866" i="21"/>
  <c r="F866" i="21"/>
  <c r="E866" i="21"/>
  <c r="B867" i="21"/>
  <c r="F867" i="21"/>
  <c r="E867" i="21"/>
  <c r="B812" i="21"/>
  <c r="E812" i="21"/>
  <c r="F812" i="21"/>
  <c r="B813" i="21"/>
  <c r="F813" i="21"/>
  <c r="E813" i="21"/>
  <c r="B274" i="21"/>
  <c r="E274" i="21"/>
  <c r="F274" i="21"/>
  <c r="B275" i="21"/>
  <c r="E275" i="21"/>
  <c r="F275" i="21"/>
  <c r="B1130" i="21"/>
  <c r="F1130" i="21"/>
  <c r="E1130" i="21"/>
  <c r="B1131" i="21"/>
  <c r="F1131" i="21"/>
  <c r="E1131" i="21"/>
  <c r="B1197" i="21"/>
  <c r="F1197" i="21"/>
  <c r="E1197" i="21"/>
  <c r="B1190" i="21"/>
  <c r="F1190" i="21"/>
  <c r="E1190" i="21"/>
  <c r="B1189" i="21"/>
  <c r="F1189" i="21"/>
  <c r="E1189" i="21"/>
  <c r="B1198" i="21"/>
  <c r="F1198" i="21"/>
  <c r="E1198" i="21"/>
  <c r="B1191" i="21"/>
  <c r="F1191" i="21"/>
  <c r="E1191" i="21"/>
  <c r="B1199" i="21"/>
  <c r="F1199" i="21"/>
  <c r="E1199" i="21"/>
  <c r="B1192" i="21"/>
  <c r="F1192" i="21"/>
  <c r="E1192" i="21"/>
  <c r="B1193" i="21"/>
  <c r="F1193" i="21"/>
  <c r="E1193" i="21"/>
  <c r="B1194" i="21"/>
  <c r="F1194" i="21"/>
  <c r="E1194" i="21"/>
  <c r="B1195" i="21"/>
  <c r="F1195" i="21"/>
  <c r="E1195" i="21"/>
  <c r="B1196" i="21"/>
  <c r="F1196" i="21"/>
  <c r="E1196" i="21"/>
  <c r="B806" i="21"/>
  <c r="E806" i="21"/>
  <c r="F806" i="21"/>
  <c r="B808" i="21"/>
  <c r="F808" i="21"/>
  <c r="E808" i="21"/>
  <c r="B807" i="21"/>
  <c r="F807" i="21"/>
  <c r="E807" i="21"/>
  <c r="B809" i="21"/>
  <c r="F809" i="21"/>
  <c r="E809" i="21"/>
  <c r="B814" i="21"/>
  <c r="F814" i="21"/>
  <c r="E814" i="21"/>
  <c r="B1024" i="21"/>
  <c r="F1024" i="21"/>
  <c r="E1024" i="21"/>
  <c r="B1025" i="21"/>
  <c r="F1025" i="21"/>
  <c r="E1025" i="21"/>
  <c r="B142" i="21"/>
  <c r="F142" i="21"/>
  <c r="E142" i="21"/>
  <c r="B143" i="21"/>
  <c r="F143" i="21"/>
  <c r="E143" i="21"/>
  <c r="B144" i="21"/>
  <c r="F144" i="21"/>
  <c r="E144" i="21"/>
  <c r="B417" i="21"/>
  <c r="F417" i="21"/>
  <c r="E417" i="21"/>
  <c r="B828" i="21"/>
  <c r="F828" i="21"/>
  <c r="E828" i="21"/>
  <c r="B832" i="21"/>
  <c r="F832" i="21"/>
  <c r="E832" i="21"/>
  <c r="B823" i="21"/>
  <c r="F823" i="21"/>
  <c r="E823" i="21"/>
  <c r="B827" i="21"/>
  <c r="F827" i="21"/>
  <c r="E827" i="21"/>
  <c r="B825" i="21"/>
  <c r="F825" i="21"/>
  <c r="E825" i="21"/>
  <c r="B972" i="21"/>
  <c r="E972" i="21"/>
  <c r="F972" i="21"/>
  <c r="B831" i="21"/>
  <c r="F831" i="21"/>
  <c r="E831" i="21"/>
  <c r="B824" i="21"/>
  <c r="F824" i="21"/>
  <c r="E824" i="21"/>
  <c r="B973" i="21"/>
  <c r="E973" i="21"/>
  <c r="F973" i="21"/>
  <c r="B362" i="21"/>
  <c r="E362" i="21"/>
  <c r="F362" i="21"/>
  <c r="B363" i="21"/>
  <c r="E363" i="21"/>
  <c r="F363" i="21"/>
  <c r="B443" i="21"/>
  <c r="E443" i="21"/>
  <c r="F443" i="21"/>
  <c r="B444" i="21"/>
  <c r="F444" i="21"/>
  <c r="E444" i="21"/>
  <c r="B445" i="21"/>
  <c r="F445" i="21"/>
  <c r="E445" i="21"/>
  <c r="B776" i="21"/>
  <c r="F776" i="21"/>
  <c r="E776" i="21"/>
  <c r="B775" i="21"/>
  <c r="F775" i="21"/>
  <c r="E775" i="21"/>
  <c r="B468" i="21"/>
  <c r="F468" i="21"/>
  <c r="E468" i="21"/>
  <c r="B467" i="21"/>
  <c r="E467" i="21"/>
  <c r="F467" i="21"/>
  <c r="B476" i="21"/>
  <c r="F476" i="21"/>
  <c r="E476" i="21"/>
  <c r="B478" i="21"/>
  <c r="F478" i="21"/>
  <c r="E478" i="21"/>
  <c r="B460" i="21"/>
  <c r="F460" i="21"/>
  <c r="E460" i="21"/>
  <c r="B470" i="21"/>
  <c r="F470" i="21"/>
  <c r="E470" i="21"/>
  <c r="B462" i="21"/>
  <c r="F462" i="21"/>
  <c r="E462" i="21"/>
  <c r="B471" i="21"/>
  <c r="F471" i="21"/>
  <c r="E471" i="21"/>
  <c r="B481" i="21"/>
  <c r="F481" i="21"/>
  <c r="E481" i="21"/>
  <c r="B463" i="21"/>
  <c r="F463" i="21"/>
  <c r="E463" i="21"/>
  <c r="B472" i="21"/>
  <c r="F472" i="21"/>
  <c r="E472" i="21"/>
  <c r="B482" i="21"/>
  <c r="E482" i="21"/>
  <c r="F482" i="21"/>
  <c r="B464" i="21"/>
  <c r="F464" i="21"/>
  <c r="E464" i="21"/>
  <c r="B473" i="21"/>
  <c r="F473" i="21"/>
  <c r="E473" i="21"/>
  <c r="B483" i="21"/>
  <c r="E483" i="21"/>
  <c r="F483" i="21"/>
  <c r="B465" i="21"/>
  <c r="F465" i="21"/>
  <c r="E465" i="21"/>
  <c r="B475" i="21"/>
  <c r="E475" i="21"/>
  <c r="F475" i="21"/>
  <c r="B485" i="21"/>
  <c r="F485" i="21"/>
  <c r="E485" i="21"/>
  <c r="B480" i="21"/>
  <c r="F480" i="21"/>
  <c r="E480" i="21"/>
  <c r="B466" i="21"/>
  <c r="E466" i="21"/>
  <c r="F466" i="21"/>
  <c r="B474" i="21"/>
  <c r="E474" i="21"/>
  <c r="F474" i="21"/>
  <c r="B461" i="21"/>
  <c r="F461" i="21"/>
  <c r="E461" i="21"/>
  <c r="B469" i="21"/>
  <c r="F469" i="21"/>
  <c r="E469" i="21"/>
  <c r="B484" i="21"/>
  <c r="F484" i="21"/>
  <c r="E484" i="21"/>
  <c r="B477" i="21"/>
  <c r="F477" i="21"/>
  <c r="E477" i="21"/>
  <c r="B486" i="21"/>
  <c r="F486" i="21"/>
  <c r="E486" i="21"/>
  <c r="B479" i="21"/>
  <c r="F479" i="21"/>
  <c r="E479" i="21"/>
  <c r="B338" i="21"/>
  <c r="E338" i="21"/>
  <c r="F338" i="21"/>
  <c r="B356" i="21"/>
  <c r="F356" i="21"/>
  <c r="E356" i="21"/>
  <c r="B355" i="21"/>
  <c r="E355" i="21"/>
  <c r="F355" i="21"/>
  <c r="B150" i="21"/>
  <c r="F150" i="21"/>
  <c r="E150" i="21"/>
  <c r="B151" i="21"/>
  <c r="F151" i="21"/>
  <c r="E151" i="21"/>
  <c r="B1305" i="21"/>
  <c r="F1305" i="21"/>
  <c r="E1305" i="21"/>
  <c r="B738" i="21"/>
  <c r="F738" i="21"/>
  <c r="E738" i="21"/>
  <c r="B737" i="21"/>
  <c r="F737" i="21"/>
  <c r="E737" i="21"/>
  <c r="B784" i="21"/>
  <c r="F784" i="21"/>
  <c r="E784" i="21"/>
  <c r="B785" i="21"/>
  <c r="F785" i="21"/>
  <c r="E785" i="21"/>
  <c r="B334" i="21"/>
  <c r="F334" i="21"/>
  <c r="E334" i="21"/>
  <c r="B333" i="21"/>
  <c r="F333" i="21"/>
  <c r="E333" i="21"/>
  <c r="B232" i="21"/>
  <c r="F232" i="21"/>
  <c r="E232" i="21"/>
  <c r="B762" i="21"/>
  <c r="F762" i="21"/>
  <c r="E762" i="21"/>
  <c r="B763" i="21"/>
  <c r="F763" i="21"/>
  <c r="E763" i="21"/>
  <c r="B761" i="21"/>
  <c r="F761" i="21"/>
  <c r="E761" i="21"/>
  <c r="B1069" i="21"/>
  <c r="F1069" i="21"/>
  <c r="E1069" i="21"/>
  <c r="B1070" i="21"/>
  <c r="F1070" i="21"/>
  <c r="E1070" i="21"/>
  <c r="B450" i="21"/>
  <c r="E450" i="21"/>
  <c r="F450" i="21"/>
  <c r="B588" i="21"/>
  <c r="F588" i="21"/>
  <c r="E588" i="21"/>
  <c r="B577" i="21"/>
  <c r="F577" i="21"/>
  <c r="E577" i="21"/>
  <c r="B587" i="21"/>
  <c r="E587" i="21"/>
  <c r="F587" i="21"/>
  <c r="B567" i="21"/>
  <c r="F567" i="21"/>
  <c r="E567" i="21"/>
  <c r="B579" i="21"/>
  <c r="E579" i="21"/>
  <c r="F579" i="21"/>
  <c r="B570" i="21"/>
  <c r="E570" i="21"/>
  <c r="F570" i="21"/>
  <c r="B580" i="21"/>
  <c r="F580" i="21"/>
  <c r="E580" i="21"/>
  <c r="B582" i="21"/>
  <c r="F582" i="21"/>
  <c r="E582" i="21"/>
  <c r="B573" i="21"/>
  <c r="F573" i="21"/>
  <c r="E573" i="21"/>
  <c r="B583" i="21"/>
  <c r="F583" i="21"/>
  <c r="E583" i="21"/>
  <c r="B574" i="21"/>
  <c r="F574" i="21"/>
  <c r="E574" i="21"/>
  <c r="B575" i="21"/>
  <c r="F575" i="21"/>
  <c r="E575" i="21"/>
  <c r="B585" i="21"/>
  <c r="F585" i="21"/>
  <c r="E585" i="21"/>
  <c r="B566" i="21"/>
  <c r="F566" i="21"/>
  <c r="E566" i="21"/>
  <c r="B572" i="21"/>
  <c r="F572" i="21"/>
  <c r="E572" i="21"/>
  <c r="B581" i="21"/>
  <c r="F581" i="21"/>
  <c r="E581" i="21"/>
  <c r="B589" i="21"/>
  <c r="F589" i="21"/>
  <c r="E589" i="21"/>
  <c r="B568" i="21"/>
  <c r="F568" i="21"/>
  <c r="E568" i="21"/>
  <c r="B576" i="21"/>
  <c r="F576" i="21"/>
  <c r="E576" i="21"/>
  <c r="B584" i="21"/>
  <c r="F584" i="21"/>
  <c r="E584" i="21"/>
  <c r="B569" i="21"/>
  <c r="F569" i="21"/>
  <c r="E569" i="21"/>
  <c r="B578" i="21"/>
  <c r="E578" i="21"/>
  <c r="F578" i="21"/>
  <c r="B586" i="21"/>
  <c r="E586" i="21"/>
  <c r="F586" i="21"/>
  <c r="B571" i="21"/>
  <c r="E571" i="21"/>
  <c r="F571" i="21"/>
  <c r="B415" i="21"/>
  <c r="F415" i="21"/>
  <c r="E415" i="21"/>
  <c r="B90" i="21"/>
  <c r="F90" i="21"/>
  <c r="E90" i="21"/>
  <c r="B180" i="21"/>
  <c r="F180" i="21"/>
  <c r="E180" i="21"/>
  <c r="B179" i="21"/>
  <c r="F179" i="21"/>
  <c r="E179" i="21"/>
  <c r="B1104" i="21"/>
  <c r="F1104" i="21"/>
  <c r="E1104" i="21"/>
  <c r="B1103" i="21"/>
  <c r="F1103" i="21"/>
  <c r="E1103" i="21"/>
  <c r="B1105" i="21"/>
  <c r="F1105" i="21"/>
  <c r="E1105" i="21"/>
  <c r="B194" i="21"/>
  <c r="E194" i="21"/>
  <c r="F194" i="21"/>
  <c r="B199" i="21"/>
  <c r="F199" i="21"/>
  <c r="E199" i="21"/>
  <c r="B174" i="21"/>
  <c r="F174" i="21"/>
  <c r="E174" i="21"/>
  <c r="B175" i="21"/>
  <c r="F175" i="21"/>
  <c r="E175" i="21"/>
  <c r="B141" i="21"/>
  <c r="F141" i="21"/>
  <c r="E141" i="21"/>
  <c r="B337" i="21"/>
  <c r="F337" i="21"/>
  <c r="E337" i="21"/>
  <c r="B1301" i="21"/>
  <c r="F1301" i="21"/>
  <c r="E1301" i="21"/>
  <c r="B1127" i="21"/>
  <c r="F1127" i="21"/>
  <c r="E1127" i="21"/>
  <c r="B1123" i="21"/>
  <c r="F1123" i="21"/>
  <c r="E1123" i="21"/>
  <c r="B1124" i="21"/>
  <c r="F1124" i="21"/>
  <c r="E1124" i="21"/>
  <c r="B1125" i="21"/>
  <c r="F1125" i="21"/>
  <c r="E1125" i="21"/>
  <c r="B1126" i="21"/>
  <c r="F1126" i="21"/>
  <c r="E1126" i="21"/>
  <c r="B220" i="21"/>
  <c r="F220" i="21"/>
  <c r="E220" i="21"/>
  <c r="B219" i="21"/>
  <c r="F219" i="21"/>
  <c r="E219" i="21"/>
  <c r="B1026" i="21"/>
  <c r="F1026" i="21"/>
  <c r="E1026" i="21"/>
  <c r="B222" i="21"/>
  <c r="F222" i="21"/>
  <c r="E222" i="21"/>
  <c r="B223" i="21"/>
  <c r="F223" i="21"/>
  <c r="E223" i="21"/>
  <c r="B224" i="21"/>
  <c r="F224" i="21"/>
  <c r="E224" i="21"/>
  <c r="B225" i="21"/>
  <c r="F225" i="21"/>
  <c r="E225" i="21"/>
  <c r="B815" i="21"/>
  <c r="F815" i="21"/>
  <c r="E815" i="21"/>
  <c r="B53" i="21"/>
  <c r="F53" i="21"/>
  <c r="E53" i="21"/>
  <c r="B54" i="21"/>
  <c r="F54" i="21"/>
  <c r="E54" i="21"/>
  <c r="B57" i="21"/>
  <c r="F57" i="21"/>
  <c r="E57" i="21"/>
  <c r="B55" i="21"/>
  <c r="F55" i="21"/>
  <c r="E55" i="21"/>
  <c r="B56" i="21"/>
  <c r="F56" i="21"/>
  <c r="E56" i="21"/>
  <c r="B251" i="21"/>
  <c r="F251" i="21"/>
  <c r="E251" i="21"/>
  <c r="B261" i="21"/>
  <c r="F261" i="21"/>
  <c r="E261" i="21"/>
  <c r="B252" i="21"/>
  <c r="F252" i="21"/>
  <c r="E252" i="21"/>
  <c r="B253" i="21"/>
  <c r="F253" i="21"/>
  <c r="E253" i="21"/>
  <c r="B264" i="21"/>
  <c r="F264" i="21"/>
  <c r="E264" i="21"/>
  <c r="B257" i="21"/>
  <c r="F257" i="21"/>
  <c r="E257" i="21"/>
  <c r="B258" i="21"/>
  <c r="E258" i="21"/>
  <c r="F258" i="21"/>
  <c r="B259" i="21"/>
  <c r="E259" i="21"/>
  <c r="F259" i="21"/>
  <c r="B260" i="21"/>
  <c r="F260" i="21"/>
  <c r="E260" i="21"/>
  <c r="B262" i="21"/>
  <c r="F262" i="21"/>
  <c r="E262" i="21"/>
  <c r="B255" i="21"/>
  <c r="F255" i="21"/>
  <c r="E255" i="21"/>
  <c r="B254" i="21"/>
  <c r="F254" i="21"/>
  <c r="E254" i="21"/>
  <c r="B263" i="21"/>
  <c r="F263" i="21"/>
  <c r="E263" i="21"/>
  <c r="B256" i="21"/>
  <c r="F256" i="21"/>
  <c r="E256" i="21"/>
  <c r="B149" i="21"/>
  <c r="F149" i="21"/>
  <c r="E149" i="21"/>
  <c r="B147" i="21"/>
  <c r="F147" i="21"/>
  <c r="E147" i="21"/>
  <c r="B148" i="21"/>
  <c r="F148" i="21"/>
  <c r="E148" i="21"/>
  <c r="B146" i="21"/>
  <c r="E146" i="21"/>
  <c r="F146" i="21"/>
  <c r="B1302" i="21"/>
  <c r="F1302" i="21"/>
  <c r="E1302" i="21"/>
  <c r="B1036" i="21"/>
  <c r="F1036" i="21"/>
  <c r="E1036" i="21"/>
  <c r="B1078" i="21"/>
  <c r="F1078" i="21"/>
  <c r="E1078" i="21"/>
  <c r="B1079" i="21"/>
  <c r="F1079" i="21"/>
  <c r="E1079" i="21"/>
  <c r="B1037" i="21"/>
  <c r="F1037" i="21"/>
  <c r="E1037" i="21"/>
  <c r="B945" i="21"/>
  <c r="F945" i="21"/>
  <c r="E945" i="21"/>
  <c r="B1080" i="21"/>
  <c r="F1080" i="21"/>
  <c r="E1080" i="21"/>
  <c r="B1081" i="21"/>
  <c r="F1081" i="21"/>
  <c r="E1081" i="21"/>
  <c r="B1082" i="21"/>
  <c r="F1082" i="21"/>
  <c r="E1082" i="21"/>
  <c r="B1083" i="21"/>
  <c r="F1083" i="21"/>
  <c r="E1083" i="21"/>
  <c r="B1084" i="21"/>
  <c r="F1084" i="21"/>
  <c r="E1084" i="21"/>
  <c r="B1154" i="21"/>
  <c r="F1154" i="21"/>
  <c r="E1154" i="21"/>
  <c r="B1155" i="21"/>
  <c r="F1155" i="21"/>
  <c r="E1155" i="21"/>
  <c r="B1046" i="21"/>
  <c r="F1046" i="21"/>
  <c r="E1046" i="21"/>
  <c r="B1043" i="21"/>
  <c r="F1043" i="21"/>
  <c r="E1043" i="21"/>
  <c r="B1044" i="21"/>
  <c r="F1044" i="21"/>
  <c r="E1044" i="21"/>
  <c r="B1045" i="21"/>
  <c r="F1045" i="21"/>
  <c r="E1045" i="21"/>
  <c r="B1047" i="21"/>
  <c r="F1047" i="21"/>
  <c r="E1047" i="21"/>
  <c r="B324" i="21"/>
  <c r="F324" i="21"/>
  <c r="E324" i="21"/>
  <c r="B325" i="21"/>
  <c r="F325" i="21"/>
  <c r="E325" i="21"/>
  <c r="B326" i="21"/>
  <c r="F326" i="21"/>
  <c r="E326" i="21"/>
  <c r="B1160" i="21"/>
  <c r="F1160" i="21"/>
  <c r="E1160" i="21"/>
  <c r="B1187" i="21"/>
  <c r="F1187" i="21"/>
  <c r="E1187" i="21"/>
  <c r="B1183" i="21"/>
  <c r="F1183" i="21"/>
  <c r="E1183" i="21"/>
  <c r="B1159" i="21"/>
  <c r="F1159" i="21"/>
  <c r="E1159" i="21"/>
  <c r="B1294" i="21"/>
  <c r="F1294" i="21"/>
  <c r="E1294" i="21"/>
  <c r="B1161" i="21"/>
  <c r="F1161" i="21"/>
  <c r="E1161" i="21"/>
  <c r="B1184" i="21"/>
  <c r="F1184" i="21"/>
  <c r="E1184" i="21"/>
  <c r="B1162" i="21"/>
  <c r="F1162" i="21"/>
  <c r="E1162" i="21"/>
  <c r="B1185" i="21"/>
  <c r="F1185" i="21"/>
  <c r="E1185" i="21"/>
  <c r="B1186" i="21"/>
  <c r="F1186" i="21"/>
  <c r="E1186" i="21"/>
  <c r="B1158" i="21"/>
  <c r="F1158" i="21"/>
  <c r="E1158" i="21"/>
  <c r="B328" i="21"/>
  <c r="F328" i="21"/>
  <c r="E328" i="21"/>
  <c r="B1062" i="21"/>
  <c r="F1062" i="21"/>
  <c r="E1062" i="21"/>
  <c r="B281" i="21"/>
  <c r="F281" i="21"/>
  <c r="E281" i="21"/>
  <c r="B282" i="21"/>
  <c r="E282" i="21"/>
  <c r="F282" i="21"/>
  <c r="B283" i="21"/>
  <c r="E283" i="21"/>
  <c r="F283" i="21"/>
  <c r="B284" i="21"/>
  <c r="F284" i="21"/>
  <c r="E284" i="21"/>
  <c r="B279" i="21"/>
  <c r="F279" i="21"/>
  <c r="E279" i="21"/>
  <c r="B280" i="21"/>
  <c r="F280" i="21"/>
  <c r="E280" i="21"/>
  <c r="B168" i="21"/>
  <c r="F168" i="21"/>
  <c r="E168" i="21"/>
  <c r="B169" i="21"/>
  <c r="F169" i="21"/>
  <c r="E169" i="21"/>
  <c r="B167" i="21"/>
  <c r="F167" i="21"/>
  <c r="E167" i="21"/>
  <c r="B1096" i="21"/>
  <c r="F1096" i="21"/>
  <c r="E1096" i="21"/>
  <c r="B1095" i="21"/>
  <c r="F1095" i="21"/>
  <c r="E1095" i="21"/>
  <c r="B1097" i="21"/>
  <c r="F1097" i="21"/>
  <c r="E1097" i="21"/>
  <c r="B9" i="21"/>
  <c r="F9" i="21"/>
  <c r="E9" i="21"/>
  <c r="B7" i="21"/>
  <c r="F7" i="21"/>
  <c r="E7" i="21"/>
  <c r="B8" i="21"/>
  <c r="F8" i="21"/>
  <c r="E8" i="21"/>
  <c r="B10" i="21"/>
  <c r="F10" i="21"/>
  <c r="E10" i="21"/>
  <c r="B424" i="21"/>
  <c r="F424" i="21"/>
  <c r="E424" i="21"/>
  <c r="B425" i="21"/>
  <c r="F425" i="21"/>
  <c r="E425" i="21"/>
  <c r="B781" i="21"/>
  <c r="F781" i="21"/>
  <c r="E781" i="21"/>
  <c r="B780" i="21"/>
  <c r="F780" i="21"/>
  <c r="E780" i="21"/>
  <c r="B173" i="21"/>
  <c r="F173" i="21"/>
  <c r="E173" i="21"/>
  <c r="B171" i="21"/>
  <c r="F171" i="21"/>
  <c r="E171" i="21"/>
  <c r="B172" i="21"/>
  <c r="F172" i="21"/>
  <c r="E172" i="21"/>
  <c r="B1099" i="21"/>
  <c r="F1099" i="21"/>
  <c r="E1099" i="21"/>
  <c r="B1098" i="21"/>
  <c r="F1098" i="21"/>
  <c r="E1098" i="21"/>
  <c r="B1100" i="21"/>
  <c r="F1100" i="21"/>
  <c r="E1100" i="21"/>
  <c r="B49" i="21"/>
  <c r="F49" i="21"/>
  <c r="E49" i="21"/>
  <c r="B51" i="21"/>
  <c r="E51" i="21"/>
  <c r="F51" i="21"/>
  <c r="B47" i="21"/>
  <c r="F47" i="21"/>
  <c r="E47" i="21"/>
  <c r="B48" i="21"/>
  <c r="F48" i="21"/>
  <c r="E48" i="21"/>
  <c r="B50" i="21"/>
  <c r="F50" i="21"/>
  <c r="E50" i="21"/>
  <c r="B301" i="21"/>
  <c r="F301" i="21"/>
  <c r="E301" i="21"/>
  <c r="B302" i="21"/>
  <c r="F302" i="21"/>
  <c r="E302" i="21"/>
  <c r="B300" i="21"/>
  <c r="F300" i="21"/>
  <c r="E300" i="21"/>
  <c r="B925" i="21"/>
  <c r="F925" i="21"/>
  <c r="E925" i="21"/>
  <c r="B926" i="21"/>
  <c r="F926" i="21"/>
  <c r="E926" i="21"/>
  <c r="B1166" i="21"/>
  <c r="F1166" i="21"/>
  <c r="E1166" i="21"/>
  <c r="B1167" i="21"/>
  <c r="F1167" i="21"/>
  <c r="E1167" i="21"/>
  <c r="B1168" i="21"/>
  <c r="F1168" i="21"/>
  <c r="E1168" i="21"/>
  <c r="B1169" i="21"/>
  <c r="F1169" i="21"/>
  <c r="E1169" i="21"/>
  <c r="B1170" i="21"/>
  <c r="F1170" i="21"/>
  <c r="E1170" i="21"/>
  <c r="B13" i="21"/>
  <c r="F13" i="21"/>
  <c r="E13" i="21"/>
  <c r="B14" i="21"/>
  <c r="F14" i="21"/>
  <c r="E14" i="21"/>
  <c r="B11" i="21"/>
  <c r="E11" i="21"/>
  <c r="F11" i="21"/>
  <c r="B12" i="21"/>
  <c r="F12" i="21"/>
  <c r="E12" i="21"/>
  <c r="B15" i="21"/>
  <c r="F15" i="21"/>
  <c r="E15" i="21"/>
  <c r="B277" i="21"/>
  <c r="F277" i="21"/>
  <c r="E277" i="21"/>
  <c r="B276" i="21"/>
  <c r="F276" i="21"/>
  <c r="E276" i="21"/>
  <c r="B840" i="21"/>
  <c r="F840" i="21"/>
  <c r="E840" i="21"/>
  <c r="B852" i="21"/>
  <c r="E852" i="21"/>
  <c r="F852" i="21"/>
  <c r="B848" i="21"/>
  <c r="F848" i="21"/>
  <c r="E848" i="21"/>
  <c r="B851" i="21"/>
  <c r="F851" i="21"/>
  <c r="E851" i="21"/>
  <c r="B821" i="21"/>
  <c r="F821" i="21"/>
  <c r="E821" i="21"/>
  <c r="B818" i="21"/>
  <c r="F818" i="21"/>
  <c r="E818" i="21"/>
  <c r="B820" i="21"/>
  <c r="F820" i="21"/>
  <c r="E820" i="21"/>
  <c r="B817" i="21"/>
  <c r="F817" i="21"/>
  <c r="E817" i="21"/>
  <c r="B819" i="21"/>
  <c r="F819" i="21"/>
  <c r="E819" i="21"/>
  <c r="B816" i="21"/>
  <c r="F816" i="21"/>
  <c r="E816" i="21"/>
  <c r="B69" i="21"/>
  <c r="F69" i="21"/>
  <c r="E69" i="21"/>
  <c r="B67" i="21"/>
  <c r="F67" i="21"/>
  <c r="E67" i="21"/>
  <c r="B68" i="21"/>
  <c r="F68" i="21"/>
  <c r="E68" i="21"/>
  <c r="B66" i="21"/>
  <c r="F66" i="21"/>
  <c r="E66" i="21"/>
  <c r="B1241" i="21"/>
  <c r="F1241" i="21"/>
  <c r="E1241" i="21"/>
  <c r="B52" i="21"/>
  <c r="F52" i="21"/>
  <c r="E52" i="21"/>
  <c r="B377" i="21"/>
  <c r="F377" i="21"/>
  <c r="E377" i="21"/>
  <c r="B376" i="21"/>
  <c r="F376" i="21"/>
  <c r="E376" i="21"/>
  <c r="B951" i="21"/>
  <c r="F951" i="21"/>
  <c r="E951" i="21"/>
  <c r="B59" i="21"/>
  <c r="F59" i="21"/>
  <c r="E59" i="21"/>
  <c r="B864" i="21"/>
  <c r="F864" i="21"/>
  <c r="E864" i="21"/>
  <c r="B883" i="21"/>
  <c r="F883" i="21"/>
  <c r="E883" i="21"/>
  <c r="B885" i="21"/>
  <c r="F885" i="21"/>
  <c r="E885" i="21"/>
  <c r="B798" i="21"/>
  <c r="F798" i="21"/>
  <c r="E798" i="21"/>
  <c r="B797" i="21"/>
  <c r="F797" i="21"/>
  <c r="E797" i="21"/>
  <c r="B436" i="21"/>
  <c r="F436" i="21"/>
  <c r="E436" i="21"/>
  <c r="B437" i="21"/>
  <c r="F437" i="21"/>
  <c r="E437" i="21"/>
  <c r="B438" i="21"/>
  <c r="F438" i="21"/>
  <c r="E438" i="21"/>
  <c r="B327" i="21"/>
  <c r="F327" i="21"/>
  <c r="E327" i="21"/>
  <c r="B1182" i="21"/>
  <c r="F1182" i="21"/>
  <c r="E1182" i="21"/>
  <c r="B1177" i="21"/>
  <c r="F1177" i="21"/>
  <c r="E1177" i="21"/>
  <c r="B1178" i="21"/>
  <c r="F1178" i="21"/>
  <c r="E1178" i="21"/>
  <c r="B1179" i="21"/>
  <c r="F1179" i="21"/>
  <c r="E1179" i="21"/>
  <c r="B1180" i="21"/>
  <c r="F1180" i="21"/>
  <c r="E1180" i="21"/>
  <c r="B1181" i="21"/>
  <c r="F1181" i="21"/>
  <c r="E1181" i="21"/>
  <c r="B410" i="21"/>
  <c r="E410" i="21"/>
  <c r="F410" i="21"/>
  <c r="B409" i="21"/>
  <c r="F409" i="21"/>
  <c r="E409" i="21"/>
  <c r="B109" i="21"/>
  <c r="F109" i="21"/>
  <c r="E109" i="21"/>
  <c r="B110" i="21"/>
  <c r="F110" i="21"/>
  <c r="E110" i="21"/>
  <c r="B113" i="21"/>
  <c r="F113" i="21"/>
  <c r="E113" i="21"/>
  <c r="B108" i="21"/>
  <c r="F108" i="21"/>
  <c r="E108" i="21"/>
  <c r="B111" i="21"/>
  <c r="F111" i="21"/>
  <c r="E111" i="21"/>
  <c r="B112" i="21"/>
  <c r="F112" i="21"/>
  <c r="E112" i="21"/>
  <c r="B1038" i="21"/>
  <c r="F1038" i="21"/>
  <c r="E1038" i="21"/>
  <c r="B229" i="21"/>
  <c r="F229" i="21"/>
  <c r="E229" i="21"/>
  <c r="B228" i="21"/>
  <c r="F228" i="21"/>
  <c r="E228" i="21"/>
  <c r="B268" i="21"/>
  <c r="F268" i="21"/>
  <c r="E268" i="21"/>
  <c r="B267" i="21"/>
  <c r="E267" i="21"/>
  <c r="F267" i="21"/>
  <c r="B349" i="21"/>
  <c r="F349" i="21"/>
  <c r="E349" i="21"/>
  <c r="B350" i="21"/>
  <c r="F350" i="21"/>
  <c r="E350" i="21"/>
  <c r="B348" i="21"/>
  <c r="F348" i="21"/>
  <c r="E348" i="21"/>
  <c r="B358" i="21"/>
  <c r="F358" i="21"/>
  <c r="E358" i="21"/>
  <c r="B879" i="21"/>
  <c r="F879" i="21"/>
  <c r="E879" i="21"/>
  <c r="B38" i="21"/>
  <c r="F38" i="21"/>
  <c r="E38" i="21"/>
  <c r="B39" i="21"/>
  <c r="F39" i="21"/>
  <c r="E39" i="21"/>
  <c r="B93" i="21"/>
  <c r="F93" i="21"/>
  <c r="E93" i="21"/>
  <c r="B84" i="21"/>
  <c r="F84" i="21"/>
  <c r="E84" i="21"/>
  <c r="B509" i="21"/>
  <c r="F509" i="21"/>
  <c r="E509" i="21"/>
  <c r="B515" i="21"/>
  <c r="E515" i="21"/>
  <c r="F515" i="21"/>
  <c r="B526" i="21"/>
  <c r="F526" i="21"/>
  <c r="E526" i="21"/>
  <c r="B536" i="21"/>
  <c r="F536" i="21"/>
  <c r="E536" i="21"/>
  <c r="B547" i="21"/>
  <c r="E547" i="21"/>
  <c r="F547" i="21"/>
  <c r="B517" i="21"/>
  <c r="F517" i="21"/>
  <c r="E517" i="21"/>
  <c r="B527" i="21"/>
  <c r="F527" i="21"/>
  <c r="E527" i="21"/>
  <c r="B508" i="21"/>
  <c r="F508" i="21"/>
  <c r="E508" i="21"/>
  <c r="B518" i="21"/>
  <c r="F518" i="21"/>
  <c r="E518" i="21"/>
  <c r="B528" i="21"/>
  <c r="F528" i="21"/>
  <c r="E528" i="21"/>
  <c r="B539" i="21"/>
  <c r="E539" i="21"/>
  <c r="F539" i="21"/>
  <c r="B520" i="21"/>
  <c r="F520" i="21"/>
  <c r="E520" i="21"/>
  <c r="B531" i="21"/>
  <c r="E531" i="21"/>
  <c r="F531" i="21"/>
  <c r="B542" i="21"/>
  <c r="F542" i="21"/>
  <c r="E542" i="21"/>
  <c r="B510" i="21"/>
  <c r="F510" i="21"/>
  <c r="E510" i="21"/>
  <c r="B521" i="21"/>
  <c r="F521" i="21"/>
  <c r="E521" i="21"/>
  <c r="B512" i="21"/>
  <c r="F512" i="21"/>
  <c r="E512" i="21"/>
  <c r="B543" i="21"/>
  <c r="F543" i="21"/>
  <c r="E543" i="21"/>
  <c r="B513" i="21"/>
  <c r="F513" i="21"/>
  <c r="E513" i="21"/>
  <c r="B523" i="21"/>
  <c r="E523" i="21"/>
  <c r="F523" i="21"/>
  <c r="B534" i="21"/>
  <c r="F534" i="21"/>
  <c r="E534" i="21"/>
  <c r="B544" i="21"/>
  <c r="F544" i="21"/>
  <c r="E544" i="21"/>
  <c r="B535" i="21"/>
  <c r="F535" i="21"/>
  <c r="E535" i="21"/>
  <c r="B525" i="21"/>
  <c r="F525" i="21"/>
  <c r="E525" i="21"/>
  <c r="B533" i="21"/>
  <c r="F533" i="21"/>
  <c r="E533" i="21"/>
  <c r="B541" i="21"/>
  <c r="F541" i="21"/>
  <c r="E541" i="21"/>
  <c r="B511" i="21"/>
  <c r="F511" i="21"/>
  <c r="E511" i="21"/>
  <c r="B519" i="21"/>
  <c r="F519" i="21"/>
  <c r="E519" i="21"/>
  <c r="B529" i="21"/>
  <c r="F529" i="21"/>
  <c r="E529" i="21"/>
  <c r="B537" i="21"/>
  <c r="F537" i="21"/>
  <c r="E537" i="21"/>
  <c r="B545" i="21"/>
  <c r="F545" i="21"/>
  <c r="E545" i="21"/>
  <c r="B514" i="21"/>
  <c r="E514" i="21"/>
  <c r="F514" i="21"/>
  <c r="B522" i="21"/>
  <c r="E522" i="21"/>
  <c r="F522" i="21"/>
  <c r="B507" i="21"/>
  <c r="E507" i="21"/>
  <c r="F507" i="21"/>
  <c r="B530" i="21"/>
  <c r="E530" i="21"/>
  <c r="F530" i="21"/>
  <c r="B538" i="21"/>
  <c r="E538" i="21"/>
  <c r="F538" i="21"/>
  <c r="B546" i="21"/>
  <c r="E546" i="21"/>
  <c r="F546" i="21"/>
  <c r="B516" i="21"/>
  <c r="F516" i="21"/>
  <c r="E516" i="21"/>
  <c r="B524" i="21"/>
  <c r="F524" i="21"/>
  <c r="E524" i="21"/>
  <c r="B532" i="21"/>
  <c r="F532" i="21"/>
  <c r="E532" i="21"/>
  <c r="B540" i="21"/>
  <c r="F540" i="21"/>
  <c r="E540" i="21"/>
  <c r="B240" i="21"/>
  <c r="F240" i="21"/>
  <c r="E240" i="21"/>
  <c r="B241" i="21"/>
  <c r="F241" i="21"/>
  <c r="E241" i="21"/>
  <c r="B61" i="21"/>
  <c r="F61" i="21"/>
  <c r="E61" i="21"/>
  <c r="B1135" i="21"/>
  <c r="F1135" i="21"/>
  <c r="E1135" i="21"/>
  <c r="B1132" i="21"/>
  <c r="F1132" i="21"/>
  <c r="E1132" i="21"/>
  <c r="B1133" i="21"/>
  <c r="F1133" i="21"/>
  <c r="E1133" i="21"/>
  <c r="B1134" i="21"/>
  <c r="F1134" i="21"/>
  <c r="E1134" i="21"/>
  <c r="B162" i="21"/>
  <c r="E162" i="21"/>
  <c r="F162" i="21"/>
  <c r="B137" i="21"/>
  <c r="F137" i="21"/>
  <c r="E137" i="21"/>
  <c r="B138" i="21"/>
  <c r="E138" i="21"/>
  <c r="F138" i="21"/>
  <c r="B858" i="21"/>
  <c r="F858" i="21"/>
  <c r="E858" i="21"/>
  <c r="B859" i="21"/>
  <c r="F859" i="21"/>
  <c r="E859" i="21"/>
  <c r="B907" i="21"/>
  <c r="F907" i="21"/>
  <c r="E907" i="21"/>
  <c r="B908" i="21"/>
  <c r="E908" i="21"/>
  <c r="F908" i="21"/>
  <c r="B909" i="21"/>
  <c r="E909" i="21"/>
  <c r="F909" i="21"/>
  <c r="B117" i="21"/>
  <c r="F117" i="21"/>
  <c r="E117" i="21"/>
  <c r="B118" i="21"/>
  <c r="F118" i="21"/>
  <c r="E118" i="21"/>
  <c r="B115" i="21"/>
  <c r="F115" i="21"/>
  <c r="E115" i="21"/>
  <c r="B116" i="21"/>
  <c r="F116" i="21"/>
  <c r="E116" i="21"/>
  <c r="B119" i="21"/>
  <c r="F119" i="21"/>
  <c r="E119" i="21"/>
  <c r="B114" i="21"/>
  <c r="E114" i="21"/>
  <c r="F114" i="21"/>
  <c r="B1143" i="21"/>
  <c r="F1143" i="21"/>
  <c r="E1143" i="21"/>
  <c r="B1144" i="21"/>
  <c r="F1144" i="21"/>
  <c r="E1144" i="21"/>
  <c r="B408" i="21"/>
  <c r="F408" i="21"/>
  <c r="E408" i="21"/>
  <c r="B192" i="21"/>
  <c r="F192" i="21"/>
  <c r="E192" i="21"/>
  <c r="B193" i="21"/>
  <c r="F193" i="21"/>
  <c r="E193" i="21"/>
  <c r="B189" i="21"/>
  <c r="F189" i="21"/>
  <c r="E189" i="21"/>
  <c r="B190" i="21"/>
  <c r="F190" i="21"/>
  <c r="E190" i="21"/>
  <c r="B191" i="21"/>
  <c r="F191" i="21"/>
  <c r="E191" i="21"/>
  <c r="B1109" i="21"/>
  <c r="F1109" i="21"/>
  <c r="E1109" i="21"/>
  <c r="B1110" i="21"/>
  <c r="F1110" i="21"/>
  <c r="E1110" i="21"/>
  <c r="B1111" i="21"/>
  <c r="F1111" i="21"/>
  <c r="E1111" i="21"/>
  <c r="B1112" i="21"/>
  <c r="F1112" i="21"/>
  <c r="E1112" i="21"/>
  <c r="B1113" i="21"/>
  <c r="F1113" i="21"/>
  <c r="E1113" i="21"/>
  <c r="B459" i="21"/>
  <c r="E459" i="21"/>
  <c r="F459" i="21"/>
  <c r="B454" i="21"/>
  <c r="F454" i="21"/>
  <c r="E454" i="21"/>
  <c r="B455" i="21"/>
  <c r="F455" i="21"/>
  <c r="E455" i="21"/>
  <c r="B456" i="21"/>
  <c r="F456" i="21"/>
  <c r="E456" i="21"/>
  <c r="B457" i="21"/>
  <c r="F457" i="21"/>
  <c r="E457" i="21"/>
  <c r="B458" i="21"/>
  <c r="E458" i="21"/>
  <c r="F458" i="21"/>
  <c r="B33" i="21"/>
  <c r="F33" i="21"/>
  <c r="E33" i="21"/>
  <c r="B37" i="21"/>
  <c r="F37" i="21"/>
  <c r="E37" i="21"/>
  <c r="B35" i="21"/>
  <c r="E35" i="21"/>
  <c r="F35" i="21"/>
  <c r="B36" i="21"/>
  <c r="F36" i="21"/>
  <c r="E36" i="21"/>
  <c r="B34" i="21"/>
  <c r="F34" i="21"/>
  <c r="E34" i="21"/>
  <c r="B1306" i="21"/>
  <c r="F1306" i="21"/>
  <c r="E1306" i="21"/>
  <c r="B153" i="21"/>
  <c r="F153" i="21"/>
  <c r="E153" i="21"/>
  <c r="B155" i="21"/>
  <c r="F155" i="21"/>
  <c r="E155" i="21"/>
  <c r="B156" i="21"/>
  <c r="F156" i="21"/>
  <c r="E156" i="21"/>
  <c r="B152" i="21"/>
  <c r="F152" i="21"/>
  <c r="E152" i="21"/>
  <c r="B154" i="21"/>
  <c r="E154" i="21"/>
  <c r="F154" i="21"/>
  <c r="B961" i="21"/>
  <c r="F961" i="21"/>
  <c r="E961" i="21"/>
  <c r="B960" i="21"/>
  <c r="F960" i="21"/>
  <c r="E960" i="21"/>
  <c r="B411" i="21"/>
  <c r="E411" i="21"/>
  <c r="F411" i="21"/>
  <c r="B967" i="21"/>
  <c r="F967" i="21"/>
  <c r="E967" i="21"/>
  <c r="B968" i="21"/>
  <c r="F968" i="21"/>
  <c r="E968" i="21"/>
  <c r="B965" i="21"/>
  <c r="F965" i="21"/>
  <c r="E965" i="21"/>
  <c r="B969" i="21"/>
  <c r="F969" i="21"/>
  <c r="E969" i="21"/>
  <c r="B970" i="21"/>
  <c r="F970" i="21"/>
  <c r="E970" i="21"/>
  <c r="B966" i="21"/>
  <c r="F966" i="21"/>
  <c r="E966" i="21"/>
  <c r="B1142" i="21"/>
  <c r="F1142" i="21"/>
  <c r="E1142" i="21"/>
  <c r="B830" i="21"/>
  <c r="E830" i="21"/>
  <c r="F830" i="21"/>
  <c r="B971" i="21"/>
  <c r="F971" i="21"/>
  <c r="E971" i="21"/>
  <c r="B822" i="21"/>
  <c r="F822" i="21"/>
  <c r="E822" i="21"/>
  <c r="B755" i="21"/>
  <c r="F755" i="21"/>
  <c r="E755" i="21"/>
  <c r="B754" i="21"/>
  <c r="F754" i="21"/>
  <c r="E754" i="21"/>
  <c r="B753" i="21"/>
  <c r="F753" i="21"/>
  <c r="E753" i="21"/>
  <c r="B1284" i="21"/>
  <c r="F1284" i="21"/>
  <c r="E1284" i="21"/>
  <c r="B1285" i="21"/>
  <c r="F1285" i="21"/>
  <c r="E1285" i="21"/>
  <c r="B1290" i="21"/>
  <c r="F1290" i="21"/>
  <c r="E1290" i="21"/>
  <c r="B1279" i="21"/>
  <c r="F1279" i="21"/>
  <c r="E1279" i="21"/>
  <c r="B1286" i="21"/>
  <c r="F1286" i="21"/>
  <c r="E1286" i="21"/>
  <c r="B1287" i="21"/>
  <c r="F1287" i="21"/>
  <c r="E1287" i="21"/>
  <c r="B1280" i="21"/>
  <c r="F1280" i="21"/>
  <c r="E1280" i="21"/>
  <c r="B1288" i="21"/>
  <c r="F1288" i="21"/>
  <c r="E1288" i="21"/>
  <c r="B1281" i="21"/>
  <c r="F1281" i="21"/>
  <c r="E1281" i="21"/>
  <c r="B1289" i="21"/>
  <c r="F1289" i="21"/>
  <c r="E1289" i="21"/>
  <c r="B1282" i="21"/>
  <c r="F1282" i="21"/>
  <c r="E1282" i="21"/>
  <c r="B1283" i="21"/>
  <c r="F1283" i="21"/>
  <c r="E1283" i="21"/>
  <c r="B789" i="21"/>
  <c r="E789" i="21"/>
  <c r="F789" i="21"/>
  <c r="B787" i="21"/>
  <c r="F787" i="21"/>
  <c r="E787" i="21"/>
  <c r="B788" i="21"/>
  <c r="E788" i="21"/>
  <c r="F788" i="21"/>
  <c r="B790" i="21"/>
  <c r="F790" i="21"/>
  <c r="E790" i="21"/>
  <c r="B163" i="21"/>
  <c r="F163" i="21"/>
  <c r="E163" i="21"/>
  <c r="B164" i="21"/>
  <c r="F164" i="21"/>
  <c r="E164" i="21"/>
  <c r="B319" i="21"/>
  <c r="F319" i="21"/>
  <c r="E319" i="21"/>
  <c r="B316" i="21"/>
  <c r="F316" i="21"/>
  <c r="E316" i="21"/>
  <c r="B317" i="21"/>
  <c r="F317" i="21"/>
  <c r="E317" i="21"/>
  <c r="B315" i="21"/>
  <c r="E315" i="21"/>
  <c r="F315" i="21"/>
  <c r="B318" i="21"/>
  <c r="F318" i="21"/>
  <c r="E318" i="21"/>
  <c r="B964" i="21"/>
  <c r="F964" i="21"/>
  <c r="E964" i="21"/>
  <c r="B296" i="21"/>
  <c r="F296" i="21"/>
  <c r="E296" i="21"/>
  <c r="B297" i="21"/>
  <c r="F297" i="21"/>
  <c r="E297" i="21"/>
  <c r="B893" i="21"/>
  <c r="F893" i="21"/>
  <c r="E893" i="21"/>
  <c r="B894" i="21"/>
  <c r="F894" i="21"/>
  <c r="E894" i="21"/>
  <c r="B892" i="21"/>
  <c r="F892" i="21"/>
  <c r="E892" i="21"/>
  <c r="B6" i="21"/>
  <c r="F6" i="21"/>
  <c r="E6" i="21"/>
  <c r="B5" i="21"/>
  <c r="F5" i="21"/>
  <c r="E5" i="21"/>
  <c r="B422" i="21"/>
  <c r="F422" i="21"/>
  <c r="E422" i="21"/>
  <c r="B423" i="21"/>
  <c r="F423" i="21"/>
  <c r="E423" i="21"/>
  <c r="B344" i="21"/>
  <c r="F344" i="21"/>
  <c r="E344" i="21"/>
  <c r="B346" i="21"/>
  <c r="E346" i="21"/>
  <c r="F346" i="21"/>
  <c r="B345" i="21"/>
  <c r="F345" i="21"/>
  <c r="E345" i="21"/>
  <c r="B357" i="21"/>
  <c r="F357" i="21"/>
  <c r="E357" i="21"/>
  <c r="B1248" i="21"/>
  <c r="F1248" i="21"/>
  <c r="E1248" i="21"/>
  <c r="B1249" i="21"/>
  <c r="F1249" i="21"/>
  <c r="E1249" i="21"/>
  <c r="B1242" i="21"/>
  <c r="F1242" i="21"/>
  <c r="E1242" i="21"/>
  <c r="B1243" i="21"/>
  <c r="F1243" i="21"/>
  <c r="E1243" i="21"/>
  <c r="B1250" i="21"/>
  <c r="F1250" i="21"/>
  <c r="E1250" i="21"/>
  <c r="B1244" i="21"/>
  <c r="F1244" i="21"/>
  <c r="E1244" i="21"/>
  <c r="B1245" i="21"/>
  <c r="F1245" i="21"/>
  <c r="E1245" i="21"/>
  <c r="B1246" i="21"/>
  <c r="F1246" i="21"/>
  <c r="E1246" i="21"/>
  <c r="B1247" i="21"/>
  <c r="F1247" i="21"/>
  <c r="E1247" i="21"/>
  <c r="B1061" i="21"/>
  <c r="F1061" i="21"/>
  <c r="E1061" i="21"/>
  <c r="B407" i="21"/>
  <c r="F407" i="21"/>
  <c r="E407" i="21"/>
  <c r="B216" i="21"/>
  <c r="F216" i="21"/>
  <c r="E216" i="21"/>
  <c r="B60" i="21"/>
  <c r="F60" i="21"/>
  <c r="E60" i="21"/>
  <c r="B865" i="21"/>
  <c r="F865" i="21"/>
  <c r="E865" i="21"/>
  <c r="B1114" i="21"/>
  <c r="F1114" i="21"/>
  <c r="E1114" i="21"/>
  <c r="B856" i="21"/>
  <c r="F856" i="21"/>
  <c r="E856" i="21"/>
  <c r="B857" i="21"/>
  <c r="F857" i="21"/>
  <c r="E857" i="21"/>
  <c r="B799" i="21"/>
  <c r="F799" i="21"/>
  <c r="E799" i="21"/>
  <c r="B800" i="21"/>
  <c r="F800" i="21"/>
  <c r="E800" i="21"/>
  <c r="B801" i="21"/>
  <c r="F801" i="21"/>
  <c r="E801" i="21"/>
  <c r="B391" i="21"/>
  <c r="F391" i="21"/>
  <c r="E391" i="21"/>
  <c r="B387" i="21"/>
  <c r="E387" i="21"/>
  <c r="F387" i="21"/>
  <c r="B385" i="21"/>
  <c r="F385" i="21"/>
  <c r="E385" i="21"/>
  <c r="B386" i="21"/>
  <c r="E386" i="21"/>
  <c r="F386" i="21"/>
  <c r="B203" i="21"/>
  <c r="F203" i="21"/>
  <c r="E203" i="21"/>
  <c r="B202" i="21"/>
  <c r="E202" i="21"/>
  <c r="F202" i="21"/>
  <c r="B197" i="21"/>
  <c r="F197" i="21"/>
  <c r="E197" i="21"/>
  <c r="B198" i="21"/>
  <c r="F198" i="21"/>
  <c r="E198" i="21"/>
  <c r="B195" i="21"/>
  <c r="F195" i="21"/>
  <c r="E195" i="21"/>
  <c r="B196" i="21"/>
  <c r="F196" i="21"/>
  <c r="E196" i="21"/>
  <c r="B201" i="21"/>
  <c r="F201" i="21"/>
  <c r="E201" i="21"/>
  <c r="B200" i="21"/>
  <c r="F200" i="21"/>
  <c r="E200" i="21"/>
  <c r="B1020" i="21"/>
  <c r="F1020" i="21"/>
  <c r="E1020" i="21"/>
  <c r="B1021" i="21"/>
  <c r="F1021" i="21"/>
  <c r="E1021" i="21"/>
  <c r="B359" i="21"/>
  <c r="F359" i="21"/>
  <c r="E359" i="21"/>
  <c r="B361" i="21"/>
  <c r="F361" i="21"/>
  <c r="E361" i="21"/>
  <c r="B360" i="21"/>
  <c r="F360" i="21"/>
  <c r="E360" i="21"/>
  <c r="B896" i="21"/>
  <c r="F896" i="21"/>
  <c r="E896" i="21"/>
  <c r="B898" i="21"/>
  <c r="F898" i="21"/>
  <c r="E898" i="21"/>
  <c r="B897" i="21"/>
  <c r="F897" i="21"/>
  <c r="E897" i="21"/>
  <c r="B899" i="21"/>
  <c r="F899" i="21"/>
  <c r="E899" i="21"/>
  <c r="B911" i="21"/>
  <c r="F911" i="21"/>
  <c r="E911" i="21"/>
  <c r="B910" i="21"/>
  <c r="F910" i="21"/>
  <c r="E910" i="21"/>
  <c r="B379" i="21"/>
  <c r="E379" i="21"/>
  <c r="F379" i="21"/>
  <c r="B1152" i="21"/>
  <c r="F1152" i="21"/>
  <c r="E1152" i="21"/>
  <c r="B1153" i="21"/>
  <c r="F1153" i="21"/>
  <c r="E1153" i="21"/>
  <c r="B1148" i="21"/>
  <c r="F1148" i="21"/>
  <c r="E1148" i="21"/>
  <c r="B1149" i="21"/>
  <c r="F1149" i="21"/>
  <c r="E1149" i="21"/>
  <c r="B1150" i="21"/>
  <c r="F1150" i="21"/>
  <c r="E1150" i="21"/>
  <c r="B1151" i="21"/>
  <c r="F1151" i="21"/>
  <c r="E1151" i="21"/>
  <c r="B452" i="21"/>
  <c r="F452" i="21"/>
  <c r="E452" i="21"/>
  <c r="B412" i="21"/>
  <c r="F412" i="21"/>
  <c r="E412" i="21"/>
  <c r="B414" i="21"/>
  <c r="F414" i="21"/>
  <c r="E414" i="21"/>
  <c r="B413" i="21"/>
  <c r="F413" i="21"/>
  <c r="E413" i="21"/>
  <c r="B1304" i="21"/>
  <c r="F1304" i="21"/>
  <c r="E1304" i="21"/>
  <c r="B860" i="21"/>
  <c r="F860" i="21"/>
  <c r="E860" i="21"/>
  <c r="B861" i="21"/>
  <c r="F861" i="21"/>
  <c r="E861" i="21"/>
  <c r="B1032" i="21"/>
  <c r="F1032" i="21"/>
  <c r="E1032" i="21"/>
  <c r="B914" i="21"/>
  <c r="F914" i="21"/>
  <c r="E914" i="21"/>
  <c r="B939" i="21"/>
  <c r="F939" i="21"/>
  <c r="E939" i="21"/>
  <c r="B364" i="21"/>
  <c r="F364" i="21"/>
  <c r="E364" i="21"/>
  <c r="B305" i="21"/>
  <c r="F305" i="21"/>
  <c r="E305" i="21"/>
  <c r="B354" i="21"/>
  <c r="E354" i="21"/>
  <c r="F354" i="21"/>
  <c r="B778" i="21"/>
  <c r="F778" i="21"/>
  <c r="E778" i="21"/>
  <c r="B347" i="21"/>
  <c r="E347" i="21"/>
  <c r="F347" i="21"/>
  <c r="B250" i="21"/>
  <c r="E250" i="21"/>
  <c r="F250" i="21"/>
  <c r="B895" i="21"/>
  <c r="F895" i="21"/>
  <c r="E895" i="21"/>
  <c r="B868" i="21"/>
  <c r="F868" i="21"/>
  <c r="E868" i="21"/>
  <c r="B339" i="21"/>
  <c r="E339" i="21"/>
  <c r="F339" i="21"/>
  <c r="B451" i="21"/>
  <c r="E451" i="21"/>
  <c r="F451" i="21"/>
  <c r="Q22" i="19"/>
  <c r="Q950" i="19"/>
  <c r="O259" i="41" l="1"/>
  <c r="O178" i="41"/>
  <c r="O133" i="41"/>
  <c r="O165" i="41"/>
  <c r="O229" i="41"/>
  <c r="O181" i="41"/>
  <c r="O82" i="41"/>
  <c r="O21" i="41"/>
  <c r="O197" i="41"/>
  <c r="O226" i="41"/>
  <c r="O78" i="41"/>
  <c r="O146" i="41"/>
  <c r="O260" i="41"/>
  <c r="O149" i="41"/>
  <c r="O37" i="41"/>
  <c r="O69" i="41"/>
  <c r="O34" i="41"/>
  <c r="O85" i="41"/>
  <c r="O194" i="41"/>
  <c r="O195" i="41"/>
  <c r="O213" i="41"/>
  <c r="O67" i="41"/>
  <c r="O147" i="41"/>
  <c r="O163" i="41"/>
  <c r="O126" i="41"/>
  <c r="O233" i="41"/>
  <c r="O255" i="41"/>
  <c r="O206" i="41"/>
  <c r="O160" i="41"/>
  <c r="O200" i="41"/>
  <c r="O137" i="41"/>
  <c r="O20" i="41"/>
  <c r="O148" i="41"/>
  <c r="O189" i="41"/>
  <c r="O139" i="41"/>
  <c r="O125" i="41"/>
  <c r="O16" i="41"/>
  <c r="O32" i="41"/>
  <c r="O250" i="41"/>
  <c r="O159" i="41"/>
  <c r="O249" i="41"/>
  <c r="O27" i="41"/>
  <c r="O66" i="41"/>
  <c r="O155" i="41"/>
  <c r="O88" i="41"/>
  <c r="O153" i="41"/>
  <c r="O36" i="41"/>
  <c r="O164" i="41"/>
  <c r="O124" i="41"/>
  <c r="O171" i="41"/>
  <c r="O188" i="41"/>
  <c r="O94" i="41"/>
  <c r="O228" i="41"/>
  <c r="O252" i="41"/>
  <c r="O60" i="41"/>
  <c r="O128" i="41"/>
  <c r="O62" i="41"/>
  <c r="O143" i="41"/>
  <c r="O187" i="41"/>
  <c r="O169" i="41"/>
  <c r="O180" i="41"/>
  <c r="O12" i="41"/>
  <c r="O140" i="41"/>
  <c r="O203" i="41"/>
  <c r="O13" i="41"/>
  <c r="O162" i="41"/>
  <c r="O96" i="41"/>
  <c r="O31" i="41"/>
  <c r="O45" i="41"/>
  <c r="O47" i="41"/>
  <c r="O205" i="41"/>
  <c r="O130" i="41"/>
  <c r="O254" i="41"/>
  <c r="O185" i="41"/>
  <c r="O68" i="41"/>
  <c r="O196" i="41"/>
  <c r="O28" i="41"/>
  <c r="O156" i="41"/>
  <c r="O79" i="41"/>
  <c r="O251" i="41"/>
  <c r="O173" i="41"/>
  <c r="O142" i="41"/>
  <c r="O190" i="41"/>
  <c r="O158" i="41"/>
  <c r="O5" i="41"/>
  <c r="O192" i="41"/>
  <c r="O46" i="41"/>
  <c r="O231" i="41"/>
  <c r="O207" i="41"/>
  <c r="O176" i="41"/>
  <c r="O11" i="41"/>
  <c r="O30" i="41"/>
  <c r="O144" i="41"/>
  <c r="O136" i="41"/>
  <c r="O201" i="41"/>
  <c r="O84" i="41"/>
  <c r="O44" i="41"/>
  <c r="O172" i="41"/>
  <c r="O93" i="41"/>
  <c r="O29" i="41"/>
  <c r="O210" i="41"/>
  <c r="O64" i="41"/>
  <c r="O232" i="41"/>
  <c r="O127" i="41"/>
  <c r="O63" i="41"/>
  <c r="O253" i="41"/>
  <c r="O43" i="41"/>
  <c r="O256" i="41"/>
  <c r="O152" i="41"/>
  <c r="O89" i="41"/>
  <c r="O77" i="41"/>
  <c r="O174" i="41"/>
  <c r="O141" i="41"/>
  <c r="O80" i="41"/>
  <c r="O208" i="41"/>
  <c r="O75" i="41"/>
  <c r="O175" i="41"/>
  <c r="O168" i="41"/>
  <c r="O248" i="41"/>
  <c r="O76" i="41"/>
  <c r="O204" i="41"/>
  <c r="O59" i="41"/>
  <c r="O61" i="41"/>
  <c r="O157" i="41"/>
  <c r="O14" i="41"/>
  <c r="O95" i="41"/>
  <c r="O15" i="41"/>
  <c r="O184" i="41"/>
  <c r="O132" i="41"/>
  <c r="O92" i="41"/>
  <c r="O91" i="41"/>
  <c r="O191" i="41"/>
  <c r="O258" i="41"/>
  <c r="O186" i="41"/>
  <c r="O154" i="41"/>
  <c r="O199" i="41"/>
  <c r="O19" i="41"/>
  <c r="O87" i="41"/>
  <c r="O167" i="41"/>
  <c r="O8" i="41"/>
  <c r="O18" i="41"/>
  <c r="O57" i="41"/>
  <c r="O257" i="41"/>
  <c r="O261" i="41"/>
  <c r="O41" i="41"/>
  <c r="O9" i="41"/>
  <c r="O198" i="41"/>
  <c r="O39" i="41"/>
  <c r="O86" i="41"/>
  <c r="O166" i="41"/>
  <c r="O71" i="41"/>
  <c r="O215" i="41"/>
  <c r="O170" i="41"/>
  <c r="O179" i="41"/>
  <c r="O83" i="41"/>
  <c r="O38" i="41"/>
  <c r="O70" i="41"/>
  <c r="O10" i="41"/>
  <c r="O73" i="41"/>
  <c r="O81" i="41"/>
  <c r="O129" i="41"/>
  <c r="O33" i="41"/>
  <c r="O23" i="41"/>
  <c r="O25" i="41"/>
  <c r="O138" i="41"/>
  <c r="O58" i="41"/>
  <c r="O135" i="41"/>
  <c r="O65" i="41"/>
  <c r="O17" i="41"/>
  <c r="O40" i="41"/>
  <c r="O227" i="41"/>
  <c r="O56" i="41"/>
  <c r="O134" i="41"/>
  <c r="O209" i="41"/>
  <c r="O7" i="41"/>
  <c r="O22" i="41"/>
  <c r="O202" i="41"/>
  <c r="O183" i="41"/>
  <c r="O42" i="41"/>
  <c r="O131" i="41"/>
  <c r="O225" i="41"/>
  <c r="O97" i="41"/>
  <c r="O214" i="41"/>
  <c r="O182" i="41"/>
  <c r="O151" i="41"/>
  <c r="O35" i="41"/>
  <c r="O90" i="41"/>
  <c r="O6" i="41"/>
  <c r="O24" i="41"/>
  <c r="O230" i="41"/>
  <c r="O26" i="41"/>
  <c r="O150" i="41"/>
  <c r="O72" i="41"/>
  <c r="O74" i="41"/>
  <c r="O247" i="41"/>
  <c r="O193" i="41"/>
  <c r="O177" i="41"/>
  <c r="O145" i="41"/>
  <c r="O161" i="41"/>
  <c r="HO25" i="29"/>
  <c r="BW25" i="29" s="1"/>
  <c r="HN25" i="29"/>
  <c r="BV25" i="29" s="1"/>
  <c r="HM25" i="29"/>
  <c r="BU25" i="29" s="1"/>
  <c r="HL25" i="29"/>
  <c r="BT25" i="29" s="1"/>
  <c r="HO24" i="29"/>
  <c r="BW24" i="29" s="1"/>
  <c r="HN24" i="29"/>
  <c r="BV24" i="29" s="1"/>
  <c r="HM24" i="29"/>
  <c r="BU24" i="29" s="1"/>
  <c r="HL24" i="29"/>
  <c r="BT24" i="29" s="1"/>
  <c r="HO23" i="29"/>
  <c r="BW23" i="29" s="1"/>
  <c r="HN23" i="29"/>
  <c r="BV23" i="29" s="1"/>
  <c r="HM23" i="29"/>
  <c r="BU23" i="29" s="1"/>
  <c r="HL23" i="29"/>
  <c r="BT23" i="29" s="1"/>
  <c r="HO21" i="29"/>
  <c r="BW21" i="29" s="1"/>
  <c r="HN21" i="29"/>
  <c r="BV21" i="29" s="1"/>
  <c r="HM21" i="29"/>
  <c r="BU21" i="29" s="1"/>
  <c r="HL21" i="29"/>
  <c r="BT21" i="29" s="1"/>
  <c r="HO20" i="29"/>
  <c r="BW20" i="29" s="1"/>
  <c r="HN20" i="29"/>
  <c r="BV20" i="29" s="1"/>
  <c r="HM20" i="29"/>
  <c r="BU20" i="29" s="1"/>
  <c r="HL20" i="29"/>
  <c r="BT20" i="29" s="1"/>
  <c r="HO19" i="29"/>
  <c r="BW19" i="29" s="1"/>
  <c r="HN19" i="29"/>
  <c r="BV19" i="29" s="1"/>
  <c r="HM19" i="29"/>
  <c r="BU19" i="29" s="1"/>
  <c r="HL19" i="29"/>
  <c r="BT19" i="29" s="1"/>
  <c r="HO18" i="29"/>
  <c r="BW18" i="29" s="1"/>
  <c r="HN18" i="29"/>
  <c r="BV18" i="29" s="1"/>
  <c r="HM18" i="29"/>
  <c r="BU18" i="29" s="1"/>
  <c r="HL18" i="29"/>
  <c r="BT18" i="29" s="1"/>
  <c r="HO33" i="29"/>
  <c r="BW33" i="29" s="1"/>
  <c r="HN33" i="29"/>
  <c r="BV33" i="29" s="1"/>
  <c r="HM33" i="29"/>
  <c r="BU33" i="29" s="1"/>
  <c r="HL33" i="29"/>
  <c r="BT33" i="29" s="1"/>
  <c r="HO22" i="29"/>
  <c r="BW22" i="29" s="1"/>
  <c r="HN22" i="29"/>
  <c r="BV22" i="29" s="1"/>
  <c r="HM22" i="29"/>
  <c r="BU22" i="29" s="1"/>
  <c r="HL22" i="29"/>
  <c r="BT22" i="29" s="1"/>
  <c r="HO32" i="29"/>
  <c r="BW32" i="29" s="1"/>
  <c r="HN32" i="29"/>
  <c r="BV32" i="29" s="1"/>
  <c r="HM32" i="29"/>
  <c r="BU32" i="29" s="1"/>
  <c r="HL32" i="29"/>
  <c r="BT32" i="29" s="1"/>
  <c r="HO31" i="29"/>
  <c r="BW31" i="29" s="1"/>
  <c r="HN31" i="29"/>
  <c r="BV31" i="29" s="1"/>
  <c r="HM31" i="29"/>
  <c r="BU31" i="29" s="1"/>
  <c r="HL31" i="29"/>
  <c r="BT31" i="29" s="1"/>
  <c r="HO30" i="29"/>
  <c r="BW30" i="29" s="1"/>
  <c r="HN30" i="29"/>
  <c r="BV30" i="29" s="1"/>
  <c r="HM30" i="29"/>
  <c r="BU30" i="29" s="1"/>
  <c r="HL30" i="29"/>
  <c r="BT30" i="29" s="1"/>
  <c r="HO29" i="29"/>
  <c r="BW29" i="29" s="1"/>
  <c r="HN29" i="29"/>
  <c r="BV29" i="29" s="1"/>
  <c r="HM29" i="29"/>
  <c r="BU29" i="29" s="1"/>
  <c r="HL29" i="29"/>
  <c r="BT29" i="29" s="1"/>
  <c r="HO28" i="29"/>
  <c r="BW28" i="29" s="1"/>
  <c r="HN28" i="29"/>
  <c r="BV28" i="29" s="1"/>
  <c r="HM28" i="29"/>
  <c r="BU28" i="29" s="1"/>
  <c r="HL28" i="29"/>
  <c r="BT28" i="29" s="1"/>
  <c r="HO27" i="29"/>
  <c r="BW27" i="29" s="1"/>
  <c r="HN27" i="29"/>
  <c r="BV27" i="29" s="1"/>
  <c r="HM27" i="29"/>
  <c r="BU27" i="29" s="1"/>
  <c r="HL27" i="29"/>
  <c r="BT27" i="29" s="1"/>
  <c r="HO26" i="29"/>
  <c r="BW26" i="29" s="1"/>
  <c r="HN26" i="29"/>
  <c r="BV26" i="29" s="1"/>
  <c r="HM26" i="29"/>
  <c r="BU26" i="29" s="1"/>
  <c r="HL26" i="29"/>
  <c r="BT26" i="29" s="1"/>
  <c r="HK33" i="29"/>
  <c r="BS33" i="29" s="1"/>
  <c r="HK32" i="29"/>
  <c r="BS32" i="29" s="1"/>
  <c r="HK31" i="29"/>
  <c r="BS31" i="29" s="1"/>
  <c r="HK30" i="29"/>
  <c r="BS30" i="29" s="1"/>
  <c r="HK29" i="29"/>
  <c r="BS29" i="29" s="1"/>
  <c r="HK28" i="29"/>
  <c r="BS28" i="29" s="1"/>
  <c r="HK27" i="29"/>
  <c r="BS27" i="29" s="1"/>
  <c r="HK26" i="29"/>
  <c r="BS26" i="29" s="1"/>
  <c r="HK25" i="29"/>
  <c r="BS25" i="29" s="1"/>
  <c r="HK24" i="29"/>
  <c r="BS24" i="29" s="1"/>
  <c r="HK23" i="29"/>
  <c r="BS23" i="29" s="1"/>
  <c r="HK22" i="29"/>
  <c r="BS22" i="29" s="1"/>
  <c r="HK21" i="29"/>
  <c r="BS21" i="29" s="1"/>
  <c r="HK20" i="29"/>
  <c r="BS20" i="29" s="1"/>
  <c r="HK19" i="29"/>
  <c r="BS19" i="29" s="1"/>
  <c r="HK18" i="29"/>
  <c r="BS18" i="29" s="1"/>
  <c r="HE33" i="29"/>
  <c r="BM33" i="29" s="1"/>
  <c r="HG31" i="29"/>
  <c r="BO31" i="29" s="1"/>
  <c r="HI29" i="29"/>
  <c r="HB28" i="29"/>
  <c r="BJ28" i="29" s="1"/>
  <c r="HD26" i="29"/>
  <c r="BL26" i="29" s="1"/>
  <c r="HF24" i="29"/>
  <c r="BN24" i="29" s="1"/>
  <c r="HH22" i="29"/>
  <c r="BP22" i="29" s="1"/>
  <c r="HJ20" i="29"/>
  <c r="BR20" i="29" s="1"/>
  <c r="HC19" i="29"/>
  <c r="BK19" i="29" s="1"/>
  <c r="HD33" i="29"/>
  <c r="BL33" i="29" s="1"/>
  <c r="HF31" i="29"/>
  <c r="BN31" i="29" s="1"/>
  <c r="HH29" i="29"/>
  <c r="BP29" i="29" s="1"/>
  <c r="HJ27" i="29"/>
  <c r="BR27" i="29" s="1"/>
  <c r="HC26" i="29"/>
  <c r="BK26" i="29" s="1"/>
  <c r="HE24" i="29"/>
  <c r="BM24" i="29" s="1"/>
  <c r="HG22" i="29"/>
  <c r="BO22" i="29" s="1"/>
  <c r="HI20" i="29"/>
  <c r="HB19" i="29"/>
  <c r="BJ19" i="29" s="1"/>
  <c r="HC33" i="29"/>
  <c r="BK33" i="29" s="1"/>
  <c r="HE31" i="29"/>
  <c r="BM31" i="29" s="1"/>
  <c r="HG29" i="29"/>
  <c r="BO29" i="29" s="1"/>
  <c r="HI27" i="29"/>
  <c r="HB26" i="29"/>
  <c r="BJ26" i="29" s="1"/>
  <c r="HD24" i="29"/>
  <c r="BL24" i="29" s="1"/>
  <c r="HF22" i="29"/>
  <c r="BN22" i="29" s="1"/>
  <c r="HH20" i="29"/>
  <c r="BP20" i="29" s="1"/>
  <c r="HJ18" i="29"/>
  <c r="BR18" i="29" s="1"/>
  <c r="HB33" i="29"/>
  <c r="BJ33" i="29" s="1"/>
  <c r="HD31" i="29"/>
  <c r="BL31" i="29" s="1"/>
  <c r="HF29" i="29"/>
  <c r="BN29" i="29" s="1"/>
  <c r="HH27" i="29"/>
  <c r="BP27" i="29" s="1"/>
  <c r="HJ25" i="29"/>
  <c r="BR25" i="29" s="1"/>
  <c r="HC24" i="29"/>
  <c r="BK24" i="29" s="1"/>
  <c r="HE22" i="29"/>
  <c r="BM22" i="29" s="1"/>
  <c r="HG20" i="29"/>
  <c r="BO20" i="29" s="1"/>
  <c r="HI18" i="29"/>
  <c r="HJ32" i="29"/>
  <c r="BR32" i="29" s="1"/>
  <c r="HC31" i="29"/>
  <c r="BK31" i="29" s="1"/>
  <c r="HE29" i="29"/>
  <c r="BM29" i="29" s="1"/>
  <c r="HG27" i="29"/>
  <c r="BO27" i="29" s="1"/>
  <c r="HI25" i="29"/>
  <c r="BQ25" i="29" s="1"/>
  <c r="HB24" i="29"/>
  <c r="BJ24" i="29" s="1"/>
  <c r="HD22" i="29"/>
  <c r="BL22" i="29" s="1"/>
  <c r="HF20" i="29"/>
  <c r="BN20" i="29" s="1"/>
  <c r="HH18" i="29"/>
  <c r="BP18" i="29" s="1"/>
  <c r="HI32" i="29"/>
  <c r="BQ32" i="29" s="1"/>
  <c r="HB31" i="29"/>
  <c r="BJ31" i="29" s="1"/>
  <c r="HD29" i="29"/>
  <c r="BL29" i="29" s="1"/>
  <c r="HF27" i="29"/>
  <c r="BN27" i="29" s="1"/>
  <c r="HH25" i="29"/>
  <c r="BP25" i="29" s="1"/>
  <c r="HJ23" i="29"/>
  <c r="BR23" i="29" s="1"/>
  <c r="HC22" i="29"/>
  <c r="BK22" i="29" s="1"/>
  <c r="HE20" i="29"/>
  <c r="BM20" i="29" s="1"/>
  <c r="HG18" i="29"/>
  <c r="BO18" i="29" s="1"/>
  <c r="HH32" i="29"/>
  <c r="BP32" i="29" s="1"/>
  <c r="HJ30" i="29"/>
  <c r="BR30" i="29" s="1"/>
  <c r="HC29" i="29"/>
  <c r="BK29" i="29" s="1"/>
  <c r="HE27" i="29"/>
  <c r="BM27" i="29" s="1"/>
  <c r="HG25" i="29"/>
  <c r="BO25" i="29" s="1"/>
  <c r="HI23" i="29"/>
  <c r="BQ23" i="29" s="1"/>
  <c r="HB22" i="29"/>
  <c r="BJ22" i="29" s="1"/>
  <c r="HD20" i="29"/>
  <c r="BL20" i="29" s="1"/>
  <c r="HF18" i="29"/>
  <c r="BN18" i="29" s="1"/>
  <c r="HG32" i="29"/>
  <c r="BO32" i="29" s="1"/>
  <c r="HI30" i="29"/>
  <c r="HB29" i="29"/>
  <c r="BJ29" i="29" s="1"/>
  <c r="HD27" i="29"/>
  <c r="BL27" i="29" s="1"/>
  <c r="HF25" i="29"/>
  <c r="BN25" i="29" s="1"/>
  <c r="HH23" i="29"/>
  <c r="BP23" i="29" s="1"/>
  <c r="HJ21" i="29"/>
  <c r="BR21" i="29" s="1"/>
  <c r="HC20" i="29"/>
  <c r="BK20" i="29" s="1"/>
  <c r="HE18" i="29"/>
  <c r="BM18" i="29" s="1"/>
  <c r="HF32" i="29"/>
  <c r="BN32" i="29" s="1"/>
  <c r="HH30" i="29"/>
  <c r="BP30" i="29" s="1"/>
  <c r="HJ28" i="29"/>
  <c r="BR28" i="29" s="1"/>
  <c r="HC27" i="29"/>
  <c r="BK27" i="29" s="1"/>
  <c r="HE25" i="29"/>
  <c r="BM25" i="29" s="1"/>
  <c r="HG23" i="29"/>
  <c r="BO23" i="29" s="1"/>
  <c r="HI21" i="29"/>
  <c r="HB20" i="29"/>
  <c r="BJ20" i="29" s="1"/>
  <c r="HD18" i="29"/>
  <c r="BL18" i="29" s="1"/>
  <c r="HE32" i="29"/>
  <c r="BM32" i="29" s="1"/>
  <c r="HG30" i="29"/>
  <c r="BO30" i="29" s="1"/>
  <c r="HI28" i="29"/>
  <c r="HB27" i="29"/>
  <c r="HD25" i="29"/>
  <c r="BL25" i="29" s="1"/>
  <c r="HF23" i="29"/>
  <c r="BN23" i="29" s="1"/>
  <c r="HH21" i="29"/>
  <c r="BP21" i="29" s="1"/>
  <c r="HJ19" i="29"/>
  <c r="BR19" i="29" s="1"/>
  <c r="HC18" i="29"/>
  <c r="BK18" i="29" s="1"/>
  <c r="HD32" i="29"/>
  <c r="BL32" i="29" s="1"/>
  <c r="HF30" i="29"/>
  <c r="BN30" i="29" s="1"/>
  <c r="HH28" i="29"/>
  <c r="BP28" i="29" s="1"/>
  <c r="HJ26" i="29"/>
  <c r="BR26" i="29" s="1"/>
  <c r="HC25" i="29"/>
  <c r="BK25" i="29" s="1"/>
  <c r="HE23" i="29"/>
  <c r="BM23" i="29" s="1"/>
  <c r="HG21" i="29"/>
  <c r="BO21" i="29" s="1"/>
  <c r="HI19" i="29"/>
  <c r="HB18" i="29"/>
  <c r="BJ18" i="29" s="1"/>
  <c r="HJ33" i="29"/>
  <c r="BR33" i="29" s="1"/>
  <c r="HC32" i="29"/>
  <c r="BK32" i="29" s="1"/>
  <c r="HE30" i="29"/>
  <c r="BM30" i="29" s="1"/>
  <c r="HG28" i="29"/>
  <c r="BO28" i="29" s="1"/>
  <c r="HI26" i="29"/>
  <c r="BQ26" i="29" s="1"/>
  <c r="HB25" i="29"/>
  <c r="BJ25" i="29" s="1"/>
  <c r="HD23" i="29"/>
  <c r="BL23" i="29" s="1"/>
  <c r="HF21" i="29"/>
  <c r="BN21" i="29" s="1"/>
  <c r="HH19" i="29"/>
  <c r="BP19" i="29" s="1"/>
  <c r="HI33" i="29"/>
  <c r="BQ33" i="29" s="1"/>
  <c r="HB32" i="29"/>
  <c r="BJ32" i="29" s="1"/>
  <c r="HD30" i="29"/>
  <c r="BL30" i="29" s="1"/>
  <c r="HF28" i="29"/>
  <c r="BN28" i="29" s="1"/>
  <c r="HH26" i="29"/>
  <c r="BP26" i="29" s="1"/>
  <c r="HJ24" i="29"/>
  <c r="BR24" i="29" s="1"/>
  <c r="HC23" i="29"/>
  <c r="BK23" i="29" s="1"/>
  <c r="HE21" i="29"/>
  <c r="BM21" i="29" s="1"/>
  <c r="HG19" i="29"/>
  <c r="BO19" i="29" s="1"/>
  <c r="HH33" i="29"/>
  <c r="BP33" i="29" s="1"/>
  <c r="HJ31" i="29"/>
  <c r="BR31" i="29" s="1"/>
  <c r="HC30" i="29"/>
  <c r="BK30" i="29" s="1"/>
  <c r="HE28" i="29"/>
  <c r="BM28" i="29" s="1"/>
  <c r="HG26" i="29"/>
  <c r="BO26" i="29" s="1"/>
  <c r="HI24" i="29"/>
  <c r="HB23" i="29"/>
  <c r="BJ23" i="29" s="1"/>
  <c r="HD21" i="29"/>
  <c r="BL21" i="29" s="1"/>
  <c r="HF19" i="29"/>
  <c r="BN19" i="29" s="1"/>
  <c r="HG33" i="29"/>
  <c r="BO33" i="29" s="1"/>
  <c r="HI31" i="29"/>
  <c r="HB30" i="29"/>
  <c r="BJ30" i="29" s="1"/>
  <c r="HD28" i="29"/>
  <c r="BL28" i="29" s="1"/>
  <c r="HF26" i="29"/>
  <c r="BN26" i="29" s="1"/>
  <c r="HH24" i="29"/>
  <c r="BP24" i="29" s="1"/>
  <c r="HJ22" i="29"/>
  <c r="BR22" i="29" s="1"/>
  <c r="HC21" i="29"/>
  <c r="BK21" i="29" s="1"/>
  <c r="HE19" i="29"/>
  <c r="BM19" i="29" s="1"/>
  <c r="HF33" i="29"/>
  <c r="BN33" i="29" s="1"/>
  <c r="HH31" i="29"/>
  <c r="BP31" i="29" s="1"/>
  <c r="HJ29" i="29"/>
  <c r="BR29" i="29" s="1"/>
  <c r="HC28" i="29"/>
  <c r="BK28" i="29" s="1"/>
  <c r="HE26" i="29"/>
  <c r="BM26" i="29" s="1"/>
  <c r="HG24" i="29"/>
  <c r="BO24" i="29" s="1"/>
  <c r="HI22" i="29"/>
  <c r="HB21" i="29"/>
  <c r="BJ21" i="29" s="1"/>
  <c r="HD19" i="29"/>
  <c r="BL19" i="29" s="1"/>
  <c r="FS24" i="29"/>
  <c r="AA24" i="29" s="1"/>
  <c r="GV23" i="30"/>
  <c r="BD23" i="30" s="1"/>
  <c r="GV21" i="30"/>
  <c r="BD21" i="30" s="1"/>
  <c r="GV19" i="30"/>
  <c r="BD19" i="30" s="1"/>
  <c r="HA28" i="29"/>
  <c r="BI28" i="29" s="1"/>
  <c r="GU23" i="30"/>
  <c r="BC23" i="30" s="1"/>
  <c r="GU21" i="30"/>
  <c r="BC21" i="30" s="1"/>
  <c r="GU19" i="30"/>
  <c r="BC19" i="30" s="1"/>
  <c r="HA27" i="29"/>
  <c r="BI27" i="29" s="1"/>
  <c r="HA26" i="29"/>
  <c r="BI26" i="29" s="1"/>
  <c r="HA25" i="29"/>
  <c r="BI25" i="29" s="1"/>
  <c r="GT23" i="30"/>
  <c r="BB23" i="30" s="1"/>
  <c r="GT21" i="30"/>
  <c r="BB21" i="30" s="1"/>
  <c r="GT19" i="30"/>
  <c r="HA24" i="29"/>
  <c r="BI24" i="29" s="1"/>
  <c r="GW18" i="30"/>
  <c r="BE18" i="30" s="1"/>
  <c r="HA24" i="30"/>
  <c r="BI24" i="30" s="1"/>
  <c r="HA22" i="30"/>
  <c r="BI22" i="30" s="1"/>
  <c r="HA20" i="30"/>
  <c r="BI20" i="30" s="1"/>
  <c r="HA18" i="30"/>
  <c r="BI18" i="30" s="1"/>
  <c r="HA22" i="29"/>
  <c r="BI22" i="29" s="1"/>
  <c r="GZ24" i="30"/>
  <c r="BH24" i="30" s="1"/>
  <c r="GZ22" i="30"/>
  <c r="BH22" i="30" s="1"/>
  <c r="GZ20" i="30"/>
  <c r="BH20" i="30" s="1"/>
  <c r="GZ18" i="30"/>
  <c r="BH18" i="30" s="1"/>
  <c r="GX20" i="30"/>
  <c r="BF20" i="30" s="1"/>
  <c r="GY24" i="30"/>
  <c r="BG24" i="30" s="1"/>
  <c r="GY22" i="30"/>
  <c r="BG22" i="30" s="1"/>
  <c r="GY20" i="30"/>
  <c r="BG20" i="30" s="1"/>
  <c r="GY18" i="30"/>
  <c r="BG18" i="30" s="1"/>
  <c r="HA23" i="29"/>
  <c r="BI23" i="29" s="1"/>
  <c r="GX22" i="30"/>
  <c r="BF22" i="30" s="1"/>
  <c r="GX24" i="30"/>
  <c r="BF24" i="30" s="1"/>
  <c r="GW24" i="30"/>
  <c r="BE24" i="30" s="1"/>
  <c r="GW22" i="30"/>
  <c r="BE22" i="30" s="1"/>
  <c r="GW20" i="30"/>
  <c r="BE20" i="30" s="1"/>
  <c r="HA21" i="29"/>
  <c r="BI21" i="29" s="1"/>
  <c r="GV24" i="30"/>
  <c r="GV22" i="30"/>
  <c r="BD22" i="30" s="1"/>
  <c r="GV20" i="30"/>
  <c r="BD20" i="30" s="1"/>
  <c r="GV18" i="30"/>
  <c r="BD18" i="30" s="1"/>
  <c r="GU24" i="30"/>
  <c r="BC24" i="30" s="1"/>
  <c r="GU22" i="30"/>
  <c r="BC22" i="30" s="1"/>
  <c r="GU20" i="30"/>
  <c r="BC20" i="30" s="1"/>
  <c r="GU18" i="30"/>
  <c r="BC18" i="30" s="1"/>
  <c r="HA19" i="29"/>
  <c r="BI19" i="29" s="1"/>
  <c r="GT24" i="30"/>
  <c r="BB24" i="30" s="1"/>
  <c r="GT22" i="30"/>
  <c r="GT20" i="30"/>
  <c r="BB20" i="30" s="1"/>
  <c r="GT18" i="30"/>
  <c r="HA18" i="29"/>
  <c r="BI18" i="29" s="1"/>
  <c r="HA23" i="30"/>
  <c r="BI23" i="30" s="1"/>
  <c r="HA21" i="30"/>
  <c r="BI21" i="30" s="1"/>
  <c r="HA19" i="30"/>
  <c r="BI19" i="30" s="1"/>
  <c r="HA33" i="29"/>
  <c r="BI33" i="29" s="1"/>
  <c r="GZ23" i="30"/>
  <c r="BH23" i="30" s="1"/>
  <c r="GZ21" i="30"/>
  <c r="BH21" i="30" s="1"/>
  <c r="GZ19" i="30"/>
  <c r="BH19" i="30" s="1"/>
  <c r="HA32" i="29"/>
  <c r="BI32" i="29" s="1"/>
  <c r="GX18" i="30"/>
  <c r="BF18" i="30" s="1"/>
  <c r="GY23" i="30"/>
  <c r="BG23" i="30" s="1"/>
  <c r="GY21" i="30"/>
  <c r="BG21" i="30" s="1"/>
  <c r="GY19" i="30"/>
  <c r="BG19" i="30" s="1"/>
  <c r="HA31" i="29"/>
  <c r="BI31" i="29" s="1"/>
  <c r="GX19" i="30"/>
  <c r="BF19" i="30" s="1"/>
  <c r="GX23" i="30"/>
  <c r="BF23" i="30" s="1"/>
  <c r="GX21" i="30"/>
  <c r="BF21" i="30" s="1"/>
  <c r="HA30" i="29"/>
  <c r="BI30" i="29" s="1"/>
  <c r="HA20" i="29"/>
  <c r="BI20" i="29" s="1"/>
  <c r="GW23" i="30"/>
  <c r="BE23" i="30" s="1"/>
  <c r="GW21" i="30"/>
  <c r="BE21" i="30" s="1"/>
  <c r="GW19" i="30"/>
  <c r="BE19" i="30" s="1"/>
  <c r="HA29" i="29"/>
  <c r="BI29" i="29" s="1"/>
  <c r="GZ33" i="29"/>
  <c r="BH33" i="29" s="1"/>
  <c r="GX31" i="29"/>
  <c r="BF31" i="29" s="1"/>
  <c r="GV29" i="29"/>
  <c r="BD29" i="29" s="1"/>
  <c r="GT27" i="29"/>
  <c r="BB27" i="29" s="1"/>
  <c r="GY24" i="29"/>
  <c r="BG24" i="29" s="1"/>
  <c r="GW22" i="29"/>
  <c r="BE22" i="29" s="1"/>
  <c r="GU20" i="29"/>
  <c r="BC20" i="29" s="1"/>
  <c r="GU32" i="29"/>
  <c r="BC32" i="29" s="1"/>
  <c r="GV25" i="29"/>
  <c r="BD25" i="29" s="1"/>
  <c r="GY20" i="29"/>
  <c r="BG20" i="29" s="1"/>
  <c r="GY33" i="29"/>
  <c r="BG33" i="29" s="1"/>
  <c r="GW31" i="29"/>
  <c r="BE31" i="29" s="1"/>
  <c r="GU29" i="29"/>
  <c r="BC29" i="29" s="1"/>
  <c r="GZ26" i="29"/>
  <c r="BH26" i="29" s="1"/>
  <c r="GX24" i="29"/>
  <c r="BF24" i="29" s="1"/>
  <c r="GV22" i="29"/>
  <c r="BD22" i="29" s="1"/>
  <c r="GT20" i="29"/>
  <c r="GX33" i="29"/>
  <c r="BF33" i="29" s="1"/>
  <c r="GV31" i="29"/>
  <c r="BD31" i="29" s="1"/>
  <c r="GT29" i="29"/>
  <c r="BB29" i="29" s="1"/>
  <c r="GY26" i="29"/>
  <c r="BG26" i="29" s="1"/>
  <c r="GW24" i="29"/>
  <c r="BE24" i="29" s="1"/>
  <c r="GU22" i="29"/>
  <c r="BC22" i="29" s="1"/>
  <c r="GZ19" i="29"/>
  <c r="BH19" i="29" s="1"/>
  <c r="GW33" i="29"/>
  <c r="BE33" i="29" s="1"/>
  <c r="GU31" i="29"/>
  <c r="BC31" i="29" s="1"/>
  <c r="GZ28" i="29"/>
  <c r="GX26" i="29"/>
  <c r="BF26" i="29" s="1"/>
  <c r="GV24" i="29"/>
  <c r="BD24" i="29" s="1"/>
  <c r="GT22" i="29"/>
  <c r="GY19" i="29"/>
  <c r="BG19" i="29" s="1"/>
  <c r="GV33" i="29"/>
  <c r="BD33" i="29" s="1"/>
  <c r="GT31" i="29"/>
  <c r="BB31" i="29" s="1"/>
  <c r="GY28" i="29"/>
  <c r="BG28" i="29" s="1"/>
  <c r="GW26" i="29"/>
  <c r="BE26" i="29" s="1"/>
  <c r="GU24" i="29"/>
  <c r="BC24" i="29" s="1"/>
  <c r="GZ21" i="29"/>
  <c r="BH21" i="29" s="1"/>
  <c r="GX19" i="29"/>
  <c r="BF19" i="29" s="1"/>
  <c r="GW18" i="29"/>
  <c r="BE18" i="29" s="1"/>
  <c r="GZ31" i="29"/>
  <c r="BH31" i="29" s="1"/>
  <c r="GX29" i="29"/>
  <c r="BF29" i="29" s="1"/>
  <c r="GT25" i="29"/>
  <c r="BB25" i="29" s="1"/>
  <c r="GY22" i="29"/>
  <c r="BG22" i="29" s="1"/>
  <c r="GU18" i="29"/>
  <c r="BC18" i="29" s="1"/>
  <c r="GU33" i="29"/>
  <c r="BC33" i="29" s="1"/>
  <c r="GZ30" i="29"/>
  <c r="BH30" i="29" s="1"/>
  <c r="GX28" i="29"/>
  <c r="BF28" i="29" s="1"/>
  <c r="GV26" i="29"/>
  <c r="BD26" i="29" s="1"/>
  <c r="GT24" i="29"/>
  <c r="BB24" i="29" s="1"/>
  <c r="GY21" i="29"/>
  <c r="BG21" i="29" s="1"/>
  <c r="GW19" i="29"/>
  <c r="BE19" i="29" s="1"/>
  <c r="GT33" i="29"/>
  <c r="BB33" i="29" s="1"/>
  <c r="GY30" i="29"/>
  <c r="BG30" i="29" s="1"/>
  <c r="GW28" i="29"/>
  <c r="BE28" i="29" s="1"/>
  <c r="GU26" i="29"/>
  <c r="BC26" i="29" s="1"/>
  <c r="GZ23" i="29"/>
  <c r="BH23" i="29" s="1"/>
  <c r="GX21" i="29"/>
  <c r="BF21" i="29" s="1"/>
  <c r="GV19" i="29"/>
  <c r="BD19" i="29" s="1"/>
  <c r="GZ32" i="29"/>
  <c r="BH32" i="29" s="1"/>
  <c r="GX30" i="29"/>
  <c r="BF30" i="29" s="1"/>
  <c r="GV28" i="29"/>
  <c r="BD28" i="29" s="1"/>
  <c r="GT26" i="29"/>
  <c r="BB26" i="29" s="1"/>
  <c r="GY23" i="29"/>
  <c r="BG23" i="29" s="1"/>
  <c r="GW21" i="29"/>
  <c r="BE21" i="29" s="1"/>
  <c r="GU19" i="29"/>
  <c r="BC19" i="29" s="1"/>
  <c r="GZ29" i="29"/>
  <c r="BH29" i="29" s="1"/>
  <c r="GT23" i="29"/>
  <c r="BB23" i="29" s="1"/>
  <c r="GY32" i="29"/>
  <c r="BG32" i="29" s="1"/>
  <c r="GW30" i="29"/>
  <c r="BE30" i="29" s="1"/>
  <c r="GU28" i="29"/>
  <c r="BC28" i="29" s="1"/>
  <c r="GZ25" i="29"/>
  <c r="BH25" i="29" s="1"/>
  <c r="GX23" i="29"/>
  <c r="BF23" i="29" s="1"/>
  <c r="GV21" i="29"/>
  <c r="BD21" i="29" s="1"/>
  <c r="GT19" i="29"/>
  <c r="BB19" i="29" s="1"/>
  <c r="GX32" i="29"/>
  <c r="BF32" i="29" s="1"/>
  <c r="GV30" i="29"/>
  <c r="BD30" i="29" s="1"/>
  <c r="GT28" i="29"/>
  <c r="BB28" i="29" s="1"/>
  <c r="GY25" i="29"/>
  <c r="BG25" i="29" s="1"/>
  <c r="GW23" i="29"/>
  <c r="BE23" i="29" s="1"/>
  <c r="GU21" i="29"/>
  <c r="BC21" i="29" s="1"/>
  <c r="GZ18" i="29"/>
  <c r="BH18" i="29" s="1"/>
  <c r="GW32" i="29"/>
  <c r="BE32" i="29" s="1"/>
  <c r="GU30" i="29"/>
  <c r="BC30" i="29" s="1"/>
  <c r="GZ27" i="29"/>
  <c r="BH27" i="29" s="1"/>
  <c r="GX25" i="29"/>
  <c r="BF25" i="29" s="1"/>
  <c r="GV23" i="29"/>
  <c r="BD23" i="29" s="1"/>
  <c r="GT21" i="29"/>
  <c r="BB21" i="29" s="1"/>
  <c r="GY18" i="29"/>
  <c r="BG18" i="29" s="1"/>
  <c r="GV32" i="29"/>
  <c r="BD32" i="29" s="1"/>
  <c r="GT30" i="29"/>
  <c r="BB30" i="29" s="1"/>
  <c r="GY27" i="29"/>
  <c r="BG27" i="29" s="1"/>
  <c r="GW25" i="29"/>
  <c r="BE25" i="29" s="1"/>
  <c r="GU23" i="29"/>
  <c r="BC23" i="29" s="1"/>
  <c r="GZ20" i="29"/>
  <c r="GX18" i="29"/>
  <c r="BF18" i="29" s="1"/>
  <c r="GT32" i="29"/>
  <c r="BB32" i="29" s="1"/>
  <c r="GY29" i="29"/>
  <c r="BG29" i="29" s="1"/>
  <c r="GW27" i="29"/>
  <c r="BE27" i="29" s="1"/>
  <c r="GU25" i="29"/>
  <c r="BC25" i="29" s="1"/>
  <c r="GZ22" i="29"/>
  <c r="GX20" i="29"/>
  <c r="BF20" i="29" s="1"/>
  <c r="GV18" i="29"/>
  <c r="BD18" i="29" s="1"/>
  <c r="GV27" i="29"/>
  <c r="BD27" i="29" s="1"/>
  <c r="GW20" i="29"/>
  <c r="BE20" i="29" s="1"/>
  <c r="GY31" i="29"/>
  <c r="BG31" i="29" s="1"/>
  <c r="GW29" i="29"/>
  <c r="BE29" i="29" s="1"/>
  <c r="GU27" i="29"/>
  <c r="BC27" i="29" s="1"/>
  <c r="GZ24" i="29"/>
  <c r="BH24" i="29" s="1"/>
  <c r="GX22" i="29"/>
  <c r="BF22" i="29" s="1"/>
  <c r="GV20" i="29"/>
  <c r="BD20" i="29" s="1"/>
  <c r="GT18" i="29"/>
  <c r="BB18" i="29" s="1"/>
  <c r="GX27" i="29"/>
  <c r="BF27" i="29" s="1"/>
  <c r="BB18" i="30"/>
  <c r="BD24" i="30"/>
  <c r="BB19" i="30"/>
  <c r="BB22" i="30"/>
  <c r="GI26" i="29"/>
  <c r="AQ26" i="29" s="1"/>
  <c r="FW21" i="29"/>
  <c r="AE21" i="29" s="1"/>
  <c r="FE32" i="29"/>
  <c r="M32" i="29" s="1"/>
  <c r="FW25" i="29"/>
  <c r="AE25" i="29" s="1"/>
  <c r="GE20" i="29"/>
  <c r="AM20" i="29" s="1"/>
  <c r="FD32" i="29"/>
  <c r="L32" i="29" s="1"/>
  <c r="FR25" i="29"/>
  <c r="Z25" i="29" s="1"/>
  <c r="FS20" i="29"/>
  <c r="AA20" i="29" s="1"/>
  <c r="GJ31" i="29"/>
  <c r="FQ25" i="29"/>
  <c r="Y25" i="29" s="1"/>
  <c r="FR20" i="29"/>
  <c r="Z20" i="29" s="1"/>
  <c r="GI31" i="29"/>
  <c r="AQ31" i="29" s="1"/>
  <c r="FP25" i="29"/>
  <c r="X25" i="29" s="1"/>
  <c r="FQ20" i="29"/>
  <c r="FA30" i="29"/>
  <c r="I30" i="29" s="1"/>
  <c r="FM24" i="29"/>
  <c r="U24" i="29" s="1"/>
  <c r="GB19" i="29"/>
  <c r="AJ19" i="29" s="1"/>
  <c r="GR29" i="29"/>
  <c r="AZ29" i="29" s="1"/>
  <c r="FK24" i="29"/>
  <c r="S24" i="29" s="1"/>
  <c r="FU19" i="29"/>
  <c r="AC19" i="29" s="1"/>
  <c r="GQ29" i="29"/>
  <c r="FD24" i="29"/>
  <c r="L24" i="29" s="1"/>
  <c r="FT19" i="29"/>
  <c r="AB19" i="29" s="1"/>
  <c r="GC29" i="29"/>
  <c r="AK29" i="29" s="1"/>
  <c r="GQ23" i="29"/>
  <c r="AY23" i="29" s="1"/>
  <c r="FP19" i="29"/>
  <c r="FK28" i="29"/>
  <c r="S28" i="29" s="1"/>
  <c r="GM22" i="29"/>
  <c r="AU22" i="29" s="1"/>
  <c r="FZ18" i="29"/>
  <c r="AH18" i="29" s="1"/>
  <c r="FJ28" i="29"/>
  <c r="R28" i="29" s="1"/>
  <c r="GL22" i="29"/>
  <c r="AT22" i="29" s="1"/>
  <c r="FY18" i="29"/>
  <c r="AG18" i="29" s="1"/>
  <c r="FI28" i="29"/>
  <c r="GK22" i="29"/>
  <c r="AS22" i="29" s="1"/>
  <c r="FM18" i="29"/>
  <c r="U18" i="29" s="1"/>
  <c r="FH28" i="29"/>
  <c r="P28" i="29" s="1"/>
  <c r="GD22" i="29"/>
  <c r="AL22" i="29" s="1"/>
  <c r="FL18" i="29"/>
  <c r="FD27" i="29"/>
  <c r="L27" i="29" s="1"/>
  <c r="GJ21" i="29"/>
  <c r="GP24" i="30"/>
  <c r="AX24" i="30" s="1"/>
  <c r="GP26" i="29"/>
  <c r="AX26" i="29" s="1"/>
  <c r="GI21" i="29"/>
  <c r="AQ21" i="29" s="1"/>
  <c r="GJ26" i="29"/>
  <c r="GA21" i="29"/>
  <c r="AI21" i="29" s="1"/>
  <c r="FV24" i="30"/>
  <c r="AD24" i="30" s="1"/>
  <c r="GL21" i="29"/>
  <c r="GA28" i="29"/>
  <c r="AI28" i="29" s="1"/>
  <c r="FB21" i="29"/>
  <c r="FU27" i="29"/>
  <c r="AC27" i="29" s="1"/>
  <c r="GR18" i="29"/>
  <c r="AZ18" i="29" s="1"/>
  <c r="FZ23" i="29"/>
  <c r="AH23" i="29" s="1"/>
  <c r="FL29" i="29"/>
  <c r="T29" i="29" s="1"/>
  <c r="FO19" i="29"/>
  <c r="W19" i="29" s="1"/>
  <c r="FF22" i="29"/>
  <c r="N22" i="29" s="1"/>
  <c r="FR21" i="29"/>
  <c r="Z21" i="29" s="1"/>
  <c r="FX20" i="29"/>
  <c r="AF20" i="29" s="1"/>
  <c r="FC31" i="29"/>
  <c r="K31" i="29" s="1"/>
  <c r="GI29" i="29"/>
  <c r="AQ29" i="29" s="1"/>
  <c r="GK33" i="29"/>
  <c r="AS33" i="29" s="1"/>
  <c r="FH23" i="29"/>
  <c r="P23" i="29" s="1"/>
  <c r="FP30" i="29"/>
  <c r="FE22" i="29"/>
  <c r="M22" i="29" s="1"/>
  <c r="GQ28" i="29"/>
  <c r="FC20" i="29"/>
  <c r="K20" i="29" s="1"/>
  <c r="FA25" i="29"/>
  <c r="I25" i="29" s="1"/>
  <c r="FT31" i="29"/>
  <c r="AB31" i="29" s="1"/>
  <c r="FP20" i="29"/>
  <c r="X20" i="29" s="1"/>
  <c r="GN22" i="29"/>
  <c r="AV22" i="29" s="1"/>
  <c r="FG22" i="29"/>
  <c r="O22" i="29" s="1"/>
  <c r="FS21" i="29"/>
  <c r="AA21" i="29" s="1"/>
  <c r="FV32" i="29"/>
  <c r="AD32" i="29" s="1"/>
  <c r="FD31" i="29"/>
  <c r="L31" i="29" s="1"/>
  <c r="GS29" i="29"/>
  <c r="BA29" i="29" s="1"/>
  <c r="FF33" i="29"/>
  <c r="N33" i="29" s="1"/>
  <c r="FY27" i="29"/>
  <c r="AG27" i="29" s="1"/>
  <c r="FK33" i="29"/>
  <c r="S33" i="29" s="1"/>
  <c r="GA22" i="29"/>
  <c r="AI22" i="29" s="1"/>
  <c r="FM28" i="29"/>
  <c r="U28" i="29" s="1"/>
  <c r="GR33" i="29"/>
  <c r="AZ33" i="29" s="1"/>
  <c r="FO23" i="29"/>
  <c r="W23" i="29" s="1"/>
  <c r="FA29" i="29"/>
  <c r="I29" i="29" s="1"/>
  <c r="GM20" i="29"/>
  <c r="AU20" i="29" s="1"/>
  <c r="FY26" i="29"/>
  <c r="AG26" i="29" s="1"/>
  <c r="GB18" i="29"/>
  <c r="AJ18" i="29" s="1"/>
  <c r="FO24" i="29"/>
  <c r="W24" i="29" s="1"/>
  <c r="GK32" i="29"/>
  <c r="AS32" i="29" s="1"/>
  <c r="FM23" i="29"/>
  <c r="U23" i="29" s="1"/>
  <c r="GE30" i="29"/>
  <c r="AM30" i="29" s="1"/>
  <c r="FE21" i="29"/>
  <c r="M21" i="29" s="1"/>
  <c r="FR26" i="29"/>
  <c r="Z26" i="29" s="1"/>
  <c r="FX33" i="29"/>
  <c r="AF33" i="29" s="1"/>
  <c r="FU21" i="29"/>
  <c r="AC21" i="29" s="1"/>
  <c r="GG23" i="29"/>
  <c r="AO23" i="29" s="1"/>
  <c r="GO22" i="29"/>
  <c r="AW22" i="29" s="1"/>
  <c r="FH22" i="29"/>
  <c r="P22" i="29" s="1"/>
  <c r="GO33" i="29"/>
  <c r="AW33" i="29" s="1"/>
  <c r="FW32" i="29"/>
  <c r="AE32" i="29" s="1"/>
  <c r="FS31" i="29"/>
  <c r="AA31" i="29" s="1"/>
  <c r="FV33" i="29"/>
  <c r="AD33" i="29" s="1"/>
  <c r="GO27" i="29"/>
  <c r="AW27" i="29" s="1"/>
  <c r="GA33" i="29"/>
  <c r="AI33" i="29" s="1"/>
  <c r="GQ22" i="29"/>
  <c r="GC28" i="29"/>
  <c r="AK28" i="29" s="1"/>
  <c r="FL21" i="30"/>
  <c r="T21" i="30" s="1"/>
  <c r="GE23" i="29"/>
  <c r="AM23" i="29" s="1"/>
  <c r="FQ29" i="29"/>
  <c r="Y29" i="29" s="1"/>
  <c r="FJ21" i="29"/>
  <c r="R21" i="29" s="1"/>
  <c r="GO26" i="29"/>
  <c r="AW26" i="29" s="1"/>
  <c r="GA32" i="29"/>
  <c r="AI32" i="29" s="1"/>
  <c r="FT22" i="30"/>
  <c r="AB22" i="30" s="1"/>
  <c r="FR23" i="29"/>
  <c r="Z23" i="29" s="1"/>
  <c r="FD29" i="29"/>
  <c r="L29" i="29" s="1"/>
  <c r="FD18" i="29"/>
  <c r="L18" i="29" s="1"/>
  <c r="GI23" i="29"/>
  <c r="AQ23" i="29" s="1"/>
  <c r="FU29" i="29"/>
  <c r="AC29" i="29" s="1"/>
  <c r="FU18" i="29"/>
  <c r="AC18" i="29" s="1"/>
  <c r="FG24" i="29"/>
  <c r="O24" i="29" s="1"/>
  <c r="GL29" i="29"/>
  <c r="GL18" i="29"/>
  <c r="FX24" i="29"/>
  <c r="AF24" i="29" s="1"/>
  <c r="FJ30" i="29"/>
  <c r="R30" i="29" s="1"/>
  <c r="FJ19" i="29"/>
  <c r="R19" i="29" s="1"/>
  <c r="GO24" i="29"/>
  <c r="AW24" i="29" s="1"/>
  <c r="GA30" i="29"/>
  <c r="AI30" i="29" s="1"/>
  <c r="GA19" i="29"/>
  <c r="AI19" i="29" s="1"/>
  <c r="FM25" i="29"/>
  <c r="U25" i="29" s="1"/>
  <c r="GR30" i="29"/>
  <c r="AZ30" i="29" s="1"/>
  <c r="GI19" i="30"/>
  <c r="AQ19" i="30" s="1"/>
  <c r="FW20" i="30"/>
  <c r="AE20" i="30" s="1"/>
  <c r="GD21" i="30"/>
  <c r="AL21" i="30" s="1"/>
  <c r="GN24" i="30"/>
  <c r="AV24" i="30" s="1"/>
  <c r="FY19" i="30"/>
  <c r="AG19" i="30" s="1"/>
  <c r="GL19" i="30"/>
  <c r="AT19" i="30" s="1"/>
  <c r="GA20" i="30"/>
  <c r="AI20" i="30" s="1"/>
  <c r="GC19" i="29"/>
  <c r="AK19" i="29" s="1"/>
  <c r="GH25" i="29"/>
  <c r="AP25" i="29" s="1"/>
  <c r="GH18" i="29"/>
  <c r="GB24" i="29"/>
  <c r="AJ24" i="29" s="1"/>
  <c r="FH33" i="29"/>
  <c r="P33" i="29" s="1"/>
  <c r="FU22" i="29"/>
  <c r="AC22" i="29" s="1"/>
  <c r="GK27" i="29"/>
  <c r="AS27" i="29" s="1"/>
  <c r="FJ18" i="29"/>
  <c r="R18" i="29" s="1"/>
  <c r="FZ22" i="29"/>
  <c r="AH22" i="29" s="1"/>
  <c r="GD24" i="29"/>
  <c r="AL24" i="29" s="1"/>
  <c r="GN23" i="29"/>
  <c r="AV23" i="29" s="1"/>
  <c r="GP22" i="29"/>
  <c r="AX22" i="29" s="1"/>
  <c r="GA18" i="29"/>
  <c r="AI18" i="29" s="1"/>
  <c r="GP33" i="29"/>
  <c r="AX33" i="29" s="1"/>
  <c r="GL32" i="29"/>
  <c r="GL33" i="29"/>
  <c r="AT33" i="29" s="1"/>
  <c r="FL28" i="29"/>
  <c r="GQ33" i="29"/>
  <c r="AY33" i="29" s="1"/>
  <c r="FN23" i="29"/>
  <c r="V23" i="29" s="1"/>
  <c r="GS28" i="29"/>
  <c r="BA28" i="29" s="1"/>
  <c r="FP18" i="29"/>
  <c r="FB24" i="29"/>
  <c r="J24" i="29" s="1"/>
  <c r="GG29" i="29"/>
  <c r="AO29" i="29" s="1"/>
  <c r="FZ21" i="29"/>
  <c r="AH21" i="29" s="1"/>
  <c r="FL27" i="29"/>
  <c r="GQ32" i="29"/>
  <c r="AY32" i="29" s="1"/>
  <c r="FC18" i="29"/>
  <c r="K18" i="29" s="1"/>
  <c r="GH23" i="29"/>
  <c r="AP23" i="29" s="1"/>
  <c r="FT29" i="29"/>
  <c r="AB29" i="29" s="1"/>
  <c r="FT18" i="29"/>
  <c r="AB18" i="29" s="1"/>
  <c r="FF24" i="29"/>
  <c r="N24" i="29" s="1"/>
  <c r="GK29" i="29"/>
  <c r="AS29" i="29" s="1"/>
  <c r="GK18" i="29"/>
  <c r="AS18" i="29" s="1"/>
  <c r="FW24" i="29"/>
  <c r="AE24" i="29" s="1"/>
  <c r="FI30" i="29"/>
  <c r="Q30" i="29" s="1"/>
  <c r="FI19" i="29"/>
  <c r="Q19" i="29" s="1"/>
  <c r="GN24" i="29"/>
  <c r="AV24" i="29" s="1"/>
  <c r="FZ30" i="29"/>
  <c r="AH30" i="29" s="1"/>
  <c r="FZ19" i="29"/>
  <c r="AH19" i="29" s="1"/>
  <c r="FL25" i="29"/>
  <c r="T25" i="29" s="1"/>
  <c r="GQ30" i="29"/>
  <c r="GQ19" i="29"/>
  <c r="GC25" i="29"/>
  <c r="AK25" i="29" s="1"/>
  <c r="FO31" i="29"/>
  <c r="W31" i="29" s="1"/>
  <c r="GI21" i="30"/>
  <c r="AQ21" i="30" s="1"/>
  <c r="FY22" i="30"/>
  <c r="AG22" i="30" s="1"/>
  <c r="FS22" i="30"/>
  <c r="AA22" i="30" s="1"/>
  <c r="GM24" i="30"/>
  <c r="AU24" i="30" s="1"/>
  <c r="FI19" i="30"/>
  <c r="Q19" i="30" s="1"/>
  <c r="FV19" i="30"/>
  <c r="AD19" i="30" s="1"/>
  <c r="FK20" i="30"/>
  <c r="S20" i="30" s="1"/>
  <c r="GI23" i="30"/>
  <c r="AQ23" i="30" s="1"/>
  <c r="FP23" i="30"/>
  <c r="X23" i="30" s="1"/>
  <c r="GC22" i="30"/>
  <c r="AK22" i="30" s="1"/>
  <c r="FJ22" i="30"/>
  <c r="R22" i="30" s="1"/>
  <c r="GP21" i="30"/>
  <c r="AX21" i="30" s="1"/>
  <c r="GQ21" i="30"/>
  <c r="AY21" i="30" s="1"/>
  <c r="FY21" i="30"/>
  <c r="AG21" i="30" s="1"/>
  <c r="FG21" i="30"/>
  <c r="O21" i="30" s="1"/>
  <c r="GL20" i="30"/>
  <c r="AT20" i="30" s="1"/>
  <c r="FT20" i="30"/>
  <c r="AB20" i="30" s="1"/>
  <c r="FB20" i="30"/>
  <c r="J20" i="30" s="1"/>
  <c r="GP19" i="29"/>
  <c r="AX19" i="29" s="1"/>
  <c r="FN20" i="29"/>
  <c r="V20" i="29" s="1"/>
  <c r="GE31" i="29"/>
  <c r="AM31" i="29" s="1"/>
  <c r="GH23" i="30"/>
  <c r="AP23" i="30" s="1"/>
  <c r="GO24" i="30"/>
  <c r="AW24" i="30" s="1"/>
  <c r="GL22" i="30"/>
  <c r="AT22" i="30" s="1"/>
  <c r="GJ24" i="30"/>
  <c r="AR24" i="30" s="1"/>
  <c r="FF19" i="30"/>
  <c r="N19" i="30" s="1"/>
  <c r="GK19" i="30"/>
  <c r="AS19" i="30" s="1"/>
  <c r="FB24" i="30"/>
  <c r="J24" i="30" s="1"/>
  <c r="GJ23" i="30"/>
  <c r="AR23" i="30" s="1"/>
  <c r="FR23" i="30"/>
  <c r="Z23" i="30" s="1"/>
  <c r="GD22" i="30"/>
  <c r="AL22" i="30" s="1"/>
  <c r="FM22" i="30"/>
  <c r="U22" i="30" s="1"/>
  <c r="GR21" i="30"/>
  <c r="AZ21" i="30" s="1"/>
  <c r="FH21" i="30"/>
  <c r="P21" i="30" s="1"/>
  <c r="GM20" i="30"/>
  <c r="AU20" i="30" s="1"/>
  <c r="GF20" i="29"/>
  <c r="FG27" i="29"/>
  <c r="O27" i="29" s="1"/>
  <c r="GF19" i="29"/>
  <c r="AN19" i="29" s="1"/>
  <c r="FC26" i="29"/>
  <c r="K26" i="29" s="1"/>
  <c r="GQ18" i="29"/>
  <c r="FY23" i="29"/>
  <c r="AG23" i="29" s="1"/>
  <c r="FK29" i="29"/>
  <c r="S29" i="29" s="1"/>
  <c r="FM19" i="29"/>
  <c r="U19" i="29" s="1"/>
  <c r="GP23" i="29"/>
  <c r="AX23" i="29" s="1"/>
  <c r="GE25" i="29"/>
  <c r="AM25" i="29" s="1"/>
  <c r="GE24" i="29"/>
  <c r="AM24" i="29" s="1"/>
  <c r="GO23" i="29"/>
  <c r="AW23" i="29" s="1"/>
  <c r="FN19" i="29"/>
  <c r="V19" i="29" s="1"/>
  <c r="GD18" i="29"/>
  <c r="AL18" i="29" s="1"/>
  <c r="GJ19" i="30"/>
  <c r="AR19" i="30" s="1"/>
  <c r="FQ19" i="30"/>
  <c r="Y19" i="30" s="1"/>
  <c r="GB28" i="29"/>
  <c r="AJ28" i="29" s="1"/>
  <c r="FY20" i="30"/>
  <c r="AG20" i="30" s="1"/>
  <c r="GD23" i="29"/>
  <c r="AL23" i="29" s="1"/>
  <c r="FP29" i="29"/>
  <c r="GF18" i="29"/>
  <c r="AN18" i="29" s="1"/>
  <c r="FR24" i="29"/>
  <c r="Z24" i="29" s="1"/>
  <c r="FD30" i="29"/>
  <c r="L30" i="29" s="1"/>
  <c r="GP21" i="29"/>
  <c r="AX21" i="29" s="1"/>
  <c r="GB27" i="29"/>
  <c r="AJ27" i="29" s="1"/>
  <c r="FN33" i="29"/>
  <c r="V33" i="29" s="1"/>
  <c r="FS18" i="29"/>
  <c r="AA18" i="29" s="1"/>
  <c r="FE24" i="29"/>
  <c r="M24" i="29" s="1"/>
  <c r="GJ29" i="29"/>
  <c r="GJ18" i="29"/>
  <c r="FV24" i="29"/>
  <c r="AD24" i="29" s="1"/>
  <c r="FH30" i="29"/>
  <c r="P30" i="29" s="1"/>
  <c r="FH19" i="29"/>
  <c r="P19" i="29" s="1"/>
  <c r="GM24" i="29"/>
  <c r="AU24" i="29" s="1"/>
  <c r="FY30" i="29"/>
  <c r="AG30" i="29" s="1"/>
  <c r="FY19" i="29"/>
  <c r="AG19" i="29" s="1"/>
  <c r="FK25" i="29"/>
  <c r="S25" i="29" s="1"/>
  <c r="GP30" i="29"/>
  <c r="AX30" i="29" s="1"/>
  <c r="GB25" i="29"/>
  <c r="AJ25" i="29" s="1"/>
  <c r="FN31" i="29"/>
  <c r="V31" i="29" s="1"/>
  <c r="GS25" i="29"/>
  <c r="BA25" i="29" s="1"/>
  <c r="FW24" i="30"/>
  <c r="AE24" i="30" s="1"/>
  <c r="FL22" i="30"/>
  <c r="T22" i="30" s="1"/>
  <c r="FZ21" i="30"/>
  <c r="AH21" i="30" s="1"/>
  <c r="FU20" i="30"/>
  <c r="AC20" i="30" s="1"/>
  <c r="GK21" i="29"/>
  <c r="AS21" i="29" s="1"/>
  <c r="FW28" i="29"/>
  <c r="AE28" i="29" s="1"/>
  <c r="GN20" i="29"/>
  <c r="AV20" i="29" s="1"/>
  <c r="FT27" i="29"/>
  <c r="AB27" i="29" s="1"/>
  <c r="FB20" i="29"/>
  <c r="J20" i="29" s="1"/>
  <c r="GR24" i="29"/>
  <c r="AZ24" i="29" s="1"/>
  <c r="FR31" i="29"/>
  <c r="Z31" i="29" s="1"/>
  <c r="FO20" i="29"/>
  <c r="W20" i="29" s="1"/>
  <c r="FO25" i="29"/>
  <c r="W25" i="29" s="1"/>
  <c r="FZ26" i="29"/>
  <c r="AH26" i="29" s="1"/>
  <c r="GF25" i="29"/>
  <c r="AN25" i="29" s="1"/>
  <c r="GJ24" i="29"/>
  <c r="FA20" i="29"/>
  <c r="I20" i="29" s="1"/>
  <c r="FQ19" i="29"/>
  <c r="Y19" i="29" s="1"/>
  <c r="FF20" i="30"/>
  <c r="N20" i="30" s="1"/>
  <c r="GL24" i="30"/>
  <c r="AT24" i="30" s="1"/>
  <c r="FA23" i="29"/>
  <c r="I23" i="29" s="1"/>
  <c r="FO30" i="29"/>
  <c r="W30" i="29" s="1"/>
  <c r="GQ21" i="29"/>
  <c r="GO28" i="29"/>
  <c r="AW28" i="29" s="1"/>
  <c r="FD21" i="29"/>
  <c r="L21" i="29" s="1"/>
  <c r="FQ26" i="29"/>
  <c r="Y26" i="29" s="1"/>
  <c r="FW33" i="29"/>
  <c r="AE33" i="29" s="1"/>
  <c r="FT21" i="29"/>
  <c r="AB21" i="29" s="1"/>
  <c r="FU26" i="29"/>
  <c r="AC26" i="29" s="1"/>
  <c r="FW27" i="29"/>
  <c r="AE27" i="29" s="1"/>
  <c r="GG26" i="29"/>
  <c r="AO26" i="29" s="1"/>
  <c r="GG25" i="29"/>
  <c r="AO25" i="29" s="1"/>
  <c r="GG20" i="29"/>
  <c r="FD20" i="29"/>
  <c r="L20" i="29" s="1"/>
  <c r="FG20" i="30"/>
  <c r="O20" i="30" s="1"/>
  <c r="GC23" i="29"/>
  <c r="AK23" i="29" s="1"/>
  <c r="FO29" i="29"/>
  <c r="W29" i="29" s="1"/>
  <c r="GE18" i="29"/>
  <c r="AM18" i="29" s="1"/>
  <c r="FQ24" i="29"/>
  <c r="FC30" i="29"/>
  <c r="K30" i="29" s="1"/>
  <c r="FS19" i="29"/>
  <c r="AA19" i="29" s="1"/>
  <c r="FE25" i="29"/>
  <c r="M25" i="29" s="1"/>
  <c r="GJ30" i="29"/>
  <c r="GC22" i="29"/>
  <c r="AK22" i="29" s="1"/>
  <c r="FO28" i="29"/>
  <c r="W28" i="29" s="1"/>
  <c r="GJ21" i="30"/>
  <c r="AR21" i="30" s="1"/>
  <c r="FF19" i="29"/>
  <c r="N19" i="29" s="1"/>
  <c r="GK24" i="29"/>
  <c r="AS24" i="29" s="1"/>
  <c r="FW30" i="29"/>
  <c r="AE30" i="29" s="1"/>
  <c r="FW19" i="29"/>
  <c r="AE19" i="29" s="1"/>
  <c r="FI25" i="29"/>
  <c r="Q25" i="29" s="1"/>
  <c r="GN30" i="29"/>
  <c r="AV30" i="29" s="1"/>
  <c r="GN19" i="29"/>
  <c r="AV19" i="29" s="1"/>
  <c r="FZ25" i="29"/>
  <c r="AH25" i="29" s="1"/>
  <c r="FL31" i="29"/>
  <c r="FL20" i="29"/>
  <c r="FN24" i="29"/>
  <c r="V24" i="29" s="1"/>
  <c r="GJ32" i="29"/>
  <c r="FK23" i="29"/>
  <c r="S23" i="29" s="1"/>
  <c r="GD30" i="29"/>
  <c r="AL30" i="29" s="1"/>
  <c r="FJ22" i="29"/>
  <c r="R22" i="29" s="1"/>
  <c r="GJ27" i="29"/>
  <c r="FI18" i="29"/>
  <c r="FY22" i="29"/>
  <c r="FG28" i="29"/>
  <c r="O28" i="29" s="1"/>
  <c r="FX28" i="29"/>
  <c r="AF28" i="29" s="1"/>
  <c r="FX27" i="29"/>
  <c r="AF27" i="29" s="1"/>
  <c r="GH26" i="29"/>
  <c r="AP26" i="29" s="1"/>
  <c r="FV21" i="29"/>
  <c r="AD21" i="29" s="1"/>
  <c r="GJ20" i="29"/>
  <c r="AR20" i="29" s="1"/>
  <c r="FZ29" i="29"/>
  <c r="AH29" i="29" s="1"/>
  <c r="GS23" i="29"/>
  <c r="BA23" i="29" s="1"/>
  <c r="GE29" i="29"/>
  <c r="AM29" i="29" s="1"/>
  <c r="FB19" i="29"/>
  <c r="J19" i="29" s="1"/>
  <c r="GG24" i="29"/>
  <c r="FS30" i="29"/>
  <c r="AA30" i="29" s="1"/>
  <c r="GI19" i="29"/>
  <c r="AQ19" i="29" s="1"/>
  <c r="FU25" i="29"/>
  <c r="AC25" i="29" s="1"/>
  <c r="FG31" i="29"/>
  <c r="O31" i="29" s="1"/>
  <c r="GS22" i="29"/>
  <c r="BA22" i="29" s="1"/>
  <c r="GE28" i="29"/>
  <c r="AM28" i="29" s="1"/>
  <c r="FF30" i="29"/>
  <c r="N30" i="29" s="1"/>
  <c r="FV19" i="29"/>
  <c r="AD19" i="29" s="1"/>
  <c r="FH25" i="29"/>
  <c r="P25" i="29" s="1"/>
  <c r="GM30" i="29"/>
  <c r="AU30" i="29" s="1"/>
  <c r="GM19" i="29"/>
  <c r="AU19" i="29" s="1"/>
  <c r="FY25" i="29"/>
  <c r="AG25" i="29" s="1"/>
  <c r="FK31" i="29"/>
  <c r="S31" i="29" s="1"/>
  <c r="FK20" i="29"/>
  <c r="S20" i="29" s="1"/>
  <c r="GP25" i="29"/>
  <c r="AX25" i="29" s="1"/>
  <c r="GB31" i="29"/>
  <c r="AJ31" i="29" s="1"/>
  <c r="GB20" i="29"/>
  <c r="AJ20" i="29" s="1"/>
  <c r="FN26" i="29"/>
  <c r="V26" i="29" s="1"/>
  <c r="GS31" i="29"/>
  <c r="BA31" i="29" s="1"/>
  <c r="GS20" i="29"/>
  <c r="BA20" i="29" s="1"/>
  <c r="GE26" i="29"/>
  <c r="AM26" i="29" s="1"/>
  <c r="FQ32" i="29"/>
  <c r="Y32" i="29" s="1"/>
  <c r="FQ21" i="29"/>
  <c r="Y21" i="29" s="1"/>
  <c r="FC27" i="29"/>
  <c r="K27" i="29" s="1"/>
  <c r="GH32" i="29"/>
  <c r="AP32" i="29" s="1"/>
  <c r="FA22" i="30"/>
  <c r="FO19" i="30"/>
  <c r="W19" i="30" s="1"/>
  <c r="FP24" i="30"/>
  <c r="X24" i="30" s="1"/>
  <c r="FQ23" i="30"/>
  <c r="Y23" i="30" s="1"/>
  <c r="GD23" i="30"/>
  <c r="AL23" i="30" s="1"/>
  <c r="FC24" i="30"/>
  <c r="K24" i="30" s="1"/>
  <c r="FC18" i="30"/>
  <c r="K18" i="30" s="1"/>
  <c r="FD18" i="30"/>
  <c r="L18" i="30" s="1"/>
  <c r="GR24" i="30"/>
  <c r="AZ24" i="30" s="1"/>
  <c r="FZ24" i="30"/>
  <c r="AH24" i="30" s="1"/>
  <c r="FH24" i="30"/>
  <c r="P24" i="30" s="1"/>
  <c r="GM23" i="30"/>
  <c r="AU23" i="30" s="1"/>
  <c r="FU23" i="30"/>
  <c r="AC23" i="30" s="1"/>
  <c r="FC23" i="30"/>
  <c r="K23" i="30" s="1"/>
  <c r="GH22" i="30"/>
  <c r="AP22" i="30" s="1"/>
  <c r="GI22" i="30"/>
  <c r="AQ22" i="30" s="1"/>
  <c r="FQ22" i="30"/>
  <c r="Y22" i="30" s="1"/>
  <c r="GC21" i="30"/>
  <c r="AK21" i="30" s="1"/>
  <c r="FE33" i="29"/>
  <c r="M33" i="29" s="1"/>
  <c r="FA24" i="30"/>
  <c r="I24" i="30" s="1"/>
  <c r="GP20" i="30"/>
  <c r="AX20" i="30" s="1"/>
  <c r="GK24" i="30"/>
  <c r="AS24" i="30" s="1"/>
  <c r="FN23" i="30"/>
  <c r="V23" i="30" s="1"/>
  <c r="GS23" i="30"/>
  <c r="BA23" i="30" s="1"/>
  <c r="FS18" i="30"/>
  <c r="AA18" i="30" s="1"/>
  <c r="FT18" i="30"/>
  <c r="AB18" i="30" s="1"/>
  <c r="GS24" i="30"/>
  <c r="BA24" i="30" s="1"/>
  <c r="GA24" i="30"/>
  <c r="AI24" i="30" s="1"/>
  <c r="GN23" i="30"/>
  <c r="AV23" i="30" s="1"/>
  <c r="FD23" i="30"/>
  <c r="L23" i="30" s="1"/>
  <c r="GJ22" i="30"/>
  <c r="AR22" i="30" s="1"/>
  <c r="FR22" i="30"/>
  <c r="Z22" i="30" s="1"/>
  <c r="GI27" i="29"/>
  <c r="AQ27" i="29" s="1"/>
  <c r="FP18" i="30"/>
  <c r="X18" i="30" s="1"/>
  <c r="GN22" i="30"/>
  <c r="AV22" i="30" s="1"/>
  <c r="GC23" i="30"/>
  <c r="AK23" i="30" s="1"/>
  <c r="GJ18" i="30"/>
  <c r="AR18" i="30" s="1"/>
  <c r="GB24" i="30"/>
  <c r="AJ24" i="30" s="1"/>
  <c r="GO23" i="30"/>
  <c r="AW23" i="30" s="1"/>
  <c r="FW23" i="30"/>
  <c r="AE23" i="30" s="1"/>
  <c r="FF23" i="30"/>
  <c r="N23" i="30" s="1"/>
  <c r="GD25" i="29"/>
  <c r="AL25" i="29" s="1"/>
  <c r="GG18" i="29"/>
  <c r="AO18" i="29" s="1"/>
  <c r="GA24" i="29"/>
  <c r="AI24" i="29" s="1"/>
  <c r="FG33" i="29"/>
  <c r="O33" i="29" s="1"/>
  <c r="FX23" i="29"/>
  <c r="AF23" i="29" s="1"/>
  <c r="FJ29" i="29"/>
  <c r="R29" i="29" s="1"/>
  <c r="FL19" i="29"/>
  <c r="T19" i="29" s="1"/>
  <c r="GB23" i="29"/>
  <c r="AJ23" i="29" s="1"/>
  <c r="FN29" i="29"/>
  <c r="V29" i="29" s="1"/>
  <c r="FS29" i="29"/>
  <c r="AA29" i="29" s="1"/>
  <c r="FY28" i="29"/>
  <c r="GC27" i="29"/>
  <c r="AK27" i="29" s="1"/>
  <c r="FN22" i="29"/>
  <c r="V22" i="29" s="1"/>
  <c r="GH21" i="29"/>
  <c r="AP21" i="29" s="1"/>
  <c r="GP29" i="29"/>
  <c r="AX29" i="29" s="1"/>
  <c r="FP24" i="29"/>
  <c r="FB30" i="29"/>
  <c r="FR19" i="29"/>
  <c r="Z19" i="29" s="1"/>
  <c r="FD25" i="29"/>
  <c r="L25" i="29" s="1"/>
  <c r="GI30" i="29"/>
  <c r="AQ30" i="29" s="1"/>
  <c r="FF20" i="29"/>
  <c r="N20" i="29" s="1"/>
  <c r="GK25" i="29"/>
  <c r="AS25" i="29" s="1"/>
  <c r="FW31" i="29"/>
  <c r="AE31" i="29" s="1"/>
  <c r="FP23" i="29"/>
  <c r="FB29" i="29"/>
  <c r="FV30" i="29"/>
  <c r="AD30" i="29" s="1"/>
  <c r="GL19" i="29"/>
  <c r="FX25" i="29"/>
  <c r="AF25" i="29" s="1"/>
  <c r="FJ31" i="29"/>
  <c r="R31" i="29" s="1"/>
  <c r="FJ20" i="29"/>
  <c r="R20" i="29" s="1"/>
  <c r="GO25" i="29"/>
  <c r="AW25" i="29" s="1"/>
  <c r="GA31" i="29"/>
  <c r="AI31" i="29" s="1"/>
  <c r="GA20" i="29"/>
  <c r="AI20" i="29" s="1"/>
  <c r="FM26" i="29"/>
  <c r="U26" i="29" s="1"/>
  <c r="GR31" i="29"/>
  <c r="AZ31" i="29" s="1"/>
  <c r="GR20" i="29"/>
  <c r="AZ20" i="29" s="1"/>
  <c r="GD26" i="29"/>
  <c r="AL26" i="29" s="1"/>
  <c r="FP32" i="29"/>
  <c r="FP21" i="29"/>
  <c r="FB27" i="29"/>
  <c r="J27" i="29" s="1"/>
  <c r="GG32" i="29"/>
  <c r="AO32" i="29" s="1"/>
  <c r="GG21" i="29"/>
  <c r="AO21" i="29" s="1"/>
  <c r="FS27" i="29"/>
  <c r="AA27" i="29" s="1"/>
  <c r="FA23" i="30"/>
  <c r="I23" i="30" s="1"/>
  <c r="FE18" i="30"/>
  <c r="M18" i="30" s="1"/>
  <c r="FI24" i="30"/>
  <c r="Q24" i="30" s="1"/>
  <c r="FV23" i="30"/>
  <c r="AD23" i="30" s="1"/>
  <c r="FE23" i="30"/>
  <c r="M23" i="30" s="1"/>
  <c r="FU33" i="29"/>
  <c r="AC33" i="29" s="1"/>
  <c r="FG18" i="30"/>
  <c r="O18" i="30" s="1"/>
  <c r="FF27" i="29"/>
  <c r="N27" i="29" s="1"/>
  <c r="GE19" i="29"/>
  <c r="AM19" i="29" s="1"/>
  <c r="FB26" i="29"/>
  <c r="J26" i="29" s="1"/>
  <c r="GP18" i="29"/>
  <c r="AX18" i="29" s="1"/>
  <c r="GQ24" i="29"/>
  <c r="FQ31" i="29"/>
  <c r="FH20" i="29"/>
  <c r="P20" i="29" s="1"/>
  <c r="FN25" i="29"/>
  <c r="V25" i="29" s="1"/>
  <c r="GH31" i="29"/>
  <c r="GF30" i="29"/>
  <c r="AN30" i="29" s="1"/>
  <c r="GA29" i="29"/>
  <c r="AI29" i="29" s="1"/>
  <c r="FZ28" i="29"/>
  <c r="AH28" i="29" s="1"/>
  <c r="FI23" i="29"/>
  <c r="Q23" i="29" s="1"/>
  <c r="FW22" i="29"/>
  <c r="AE22" i="29" s="1"/>
  <c r="FM30" i="29"/>
  <c r="U30" i="29" s="1"/>
  <c r="GF24" i="29"/>
  <c r="AN24" i="29" s="1"/>
  <c r="FR30" i="29"/>
  <c r="Z30" i="29" s="1"/>
  <c r="GH19" i="29"/>
  <c r="AP19" i="29" s="1"/>
  <c r="FT25" i="29"/>
  <c r="AB25" i="29" s="1"/>
  <c r="FF31" i="29"/>
  <c r="N31" i="29" s="1"/>
  <c r="FV20" i="29"/>
  <c r="AD20" i="29" s="1"/>
  <c r="FH26" i="29"/>
  <c r="P26" i="29" s="1"/>
  <c r="GM31" i="29"/>
  <c r="AU31" i="29" s="1"/>
  <c r="GF23" i="29"/>
  <c r="AN23" i="29" s="1"/>
  <c r="FR29" i="29"/>
  <c r="Z29" i="29" s="1"/>
  <c r="GL30" i="29"/>
  <c r="FI20" i="29"/>
  <c r="GN25" i="29"/>
  <c r="AV25" i="29" s="1"/>
  <c r="FZ31" i="29"/>
  <c r="AH31" i="29" s="1"/>
  <c r="FZ20" i="29"/>
  <c r="AH20" i="29" s="1"/>
  <c r="FL26" i="29"/>
  <c r="T26" i="29" s="1"/>
  <c r="GQ31" i="29"/>
  <c r="GQ20" i="29"/>
  <c r="GC26" i="29"/>
  <c r="AK26" i="29" s="1"/>
  <c r="FO32" i="29"/>
  <c r="W32" i="29" s="1"/>
  <c r="FO21" i="29"/>
  <c r="W21" i="29" s="1"/>
  <c r="FA27" i="29"/>
  <c r="I27" i="29" s="1"/>
  <c r="GF32" i="29"/>
  <c r="AN32" i="29" s="1"/>
  <c r="GF21" i="29"/>
  <c r="AN21" i="29" s="1"/>
  <c r="FR27" i="29"/>
  <c r="Z27" i="29" s="1"/>
  <c r="FD33" i="29"/>
  <c r="L33" i="29" s="1"/>
  <c r="FD22" i="29"/>
  <c r="L22" i="29" s="1"/>
  <c r="FI23" i="30"/>
  <c r="Q23" i="30" s="1"/>
  <c r="GS20" i="30"/>
  <c r="BA20" i="30" s="1"/>
  <c r="GQ22" i="30"/>
  <c r="AY22" i="30" s="1"/>
  <c r="GI18" i="30"/>
  <c r="AQ18" i="30" s="1"/>
  <c r="FU18" i="30"/>
  <c r="AC18" i="30" s="1"/>
  <c r="FF18" i="30"/>
  <c r="N18" i="30" s="1"/>
  <c r="FJ24" i="30"/>
  <c r="R24" i="30" s="1"/>
  <c r="FX23" i="30"/>
  <c r="AF23" i="30" s="1"/>
  <c r="FP28" i="29"/>
  <c r="X28" i="29" s="1"/>
  <c r="GI20" i="29"/>
  <c r="AQ20" i="29" s="1"/>
  <c r="FM27" i="29"/>
  <c r="U27" i="29" s="1"/>
  <c r="GS19" i="29"/>
  <c r="BA19" i="29" s="1"/>
  <c r="FJ26" i="29"/>
  <c r="R26" i="29" s="1"/>
  <c r="FJ33" i="29"/>
  <c r="R33" i="29" s="1"/>
  <c r="FG21" i="29"/>
  <c r="O21" i="29" s="1"/>
  <c r="FT26" i="29"/>
  <c r="AB26" i="29" s="1"/>
  <c r="FX20" i="30"/>
  <c r="AF20" i="30" s="1"/>
  <c r="FF32" i="29"/>
  <c r="GG30" i="29"/>
  <c r="AO30" i="29" s="1"/>
  <c r="GB29" i="29"/>
  <c r="AJ29" i="29" s="1"/>
  <c r="GR23" i="29"/>
  <c r="AZ23" i="29" s="1"/>
  <c r="FL23" i="29"/>
  <c r="T23" i="29" s="1"/>
  <c r="GC30" i="29"/>
  <c r="AK30" i="29" s="1"/>
  <c r="FC25" i="29"/>
  <c r="K25" i="29" s="1"/>
  <c r="GH30" i="29"/>
  <c r="AP30" i="29" s="1"/>
  <c r="FE20" i="29"/>
  <c r="M20" i="29" s="1"/>
  <c r="GJ25" i="29"/>
  <c r="AR25" i="29" s="1"/>
  <c r="FV31" i="29"/>
  <c r="AD31" i="29" s="1"/>
  <c r="GL20" i="29"/>
  <c r="AT20" i="29" s="1"/>
  <c r="FX26" i="29"/>
  <c r="AF26" i="29" s="1"/>
  <c r="FJ32" i="29"/>
  <c r="R32" i="29" s="1"/>
  <c r="FC24" i="29"/>
  <c r="K24" i="29" s="1"/>
  <c r="GH29" i="29"/>
  <c r="AP29" i="29" s="1"/>
  <c r="FI31" i="29"/>
  <c r="FY20" i="29"/>
  <c r="FK26" i="29"/>
  <c r="S26" i="29" s="1"/>
  <c r="GP31" i="29"/>
  <c r="AX31" i="29" s="1"/>
  <c r="GP20" i="29"/>
  <c r="AX20" i="29" s="1"/>
  <c r="GB26" i="29"/>
  <c r="AJ26" i="29" s="1"/>
  <c r="FN32" i="29"/>
  <c r="V32" i="29" s="1"/>
  <c r="FN21" i="29"/>
  <c r="V21" i="29" s="1"/>
  <c r="GS26" i="29"/>
  <c r="BA26" i="29" s="1"/>
  <c r="GE32" i="29"/>
  <c r="AM32" i="29" s="1"/>
  <c r="GE21" i="29"/>
  <c r="AM21" i="29" s="1"/>
  <c r="FQ27" i="29"/>
  <c r="Y27" i="29" s="1"/>
  <c r="FC33" i="29"/>
  <c r="K33" i="29" s="1"/>
  <c r="FC22" i="29"/>
  <c r="K22" i="29" s="1"/>
  <c r="GH27" i="29"/>
  <c r="AP27" i="29" s="1"/>
  <c r="FT33" i="29"/>
  <c r="AB33" i="29" s="1"/>
  <c r="FN30" i="29"/>
  <c r="V30" i="29" s="1"/>
  <c r="GM21" i="29"/>
  <c r="AU21" i="29" s="1"/>
  <c r="GN28" i="29"/>
  <c r="AV28" i="29" s="1"/>
  <c r="FC21" i="29"/>
  <c r="K21" i="29" s="1"/>
  <c r="FV27" i="29"/>
  <c r="AD27" i="29" s="1"/>
  <c r="FB18" i="29"/>
  <c r="J18" i="29" s="1"/>
  <c r="FX22" i="29"/>
  <c r="AF22" i="29" s="1"/>
  <c r="GN27" i="29"/>
  <c r="AV27" i="29" s="1"/>
  <c r="FN18" i="29"/>
  <c r="V18" i="29" s="1"/>
  <c r="FY33" i="29"/>
  <c r="AG33" i="29" s="1"/>
  <c r="FG32" i="29"/>
  <c r="O32" i="29" s="1"/>
  <c r="FA31" i="29"/>
  <c r="I31" i="29" s="1"/>
  <c r="GS24" i="29"/>
  <c r="BA24" i="29" s="1"/>
  <c r="FL24" i="29"/>
  <c r="GS30" i="29"/>
  <c r="BA30" i="29" s="1"/>
  <c r="FS25" i="29"/>
  <c r="AA25" i="29" s="1"/>
  <c r="FE31" i="29"/>
  <c r="M31" i="29" s="1"/>
  <c r="FU20" i="29"/>
  <c r="AC20" i="29" s="1"/>
  <c r="FG26" i="29"/>
  <c r="O26" i="29" s="1"/>
  <c r="GL31" i="29"/>
  <c r="FI21" i="29"/>
  <c r="Q21" i="29" s="1"/>
  <c r="GN26" i="29"/>
  <c r="AV26" i="29" s="1"/>
  <c r="FZ32" i="29"/>
  <c r="AH32" i="29" s="1"/>
  <c r="FE30" i="29"/>
  <c r="M30" i="29" s="1"/>
  <c r="FY31" i="29"/>
  <c r="AG31" i="29" s="1"/>
  <c r="GO20" i="29"/>
  <c r="AW20" i="29" s="1"/>
  <c r="GA26" i="29"/>
  <c r="AI26" i="29" s="1"/>
  <c r="FM32" i="29"/>
  <c r="U32" i="29" s="1"/>
  <c r="FM21" i="29"/>
  <c r="U21" i="29" s="1"/>
  <c r="GR26" i="29"/>
  <c r="AZ26" i="29" s="1"/>
  <c r="GD32" i="29"/>
  <c r="AL32" i="29" s="1"/>
  <c r="GD21" i="29"/>
  <c r="AL21" i="29" s="1"/>
  <c r="FP27" i="29"/>
  <c r="FB33" i="29"/>
  <c r="J33" i="29" s="1"/>
  <c r="FB22" i="29"/>
  <c r="J22" i="29" s="1"/>
  <c r="GG27" i="29"/>
  <c r="AO27" i="29" s="1"/>
  <c r="FS33" i="29"/>
  <c r="AA33" i="29" s="1"/>
  <c r="FS22" i="29"/>
  <c r="AA22" i="29" s="1"/>
  <c r="FE28" i="29"/>
  <c r="M28" i="29" s="1"/>
  <c r="GJ33" i="29"/>
  <c r="AR33" i="29" s="1"/>
  <c r="GJ22" i="29"/>
  <c r="AR22" i="29" s="1"/>
  <c r="FV28" i="29"/>
  <c r="AD28" i="29" s="1"/>
  <c r="FR19" i="30"/>
  <c r="Z19" i="30" s="1"/>
  <c r="FC22" i="30"/>
  <c r="K22" i="30" s="1"/>
  <c r="GD18" i="30"/>
  <c r="AL18" i="30" s="1"/>
  <c r="FU32" i="29"/>
  <c r="AC32" i="29" s="1"/>
  <c r="FJ23" i="29"/>
  <c r="R23" i="29" s="1"/>
  <c r="FQ30" i="29"/>
  <c r="Y30" i="29" s="1"/>
  <c r="FI22" i="29"/>
  <c r="Q22" i="29" s="1"/>
  <c r="FC29" i="29"/>
  <c r="K29" i="29" s="1"/>
  <c r="GS18" i="29"/>
  <c r="BA18" i="29" s="1"/>
  <c r="GA23" i="29"/>
  <c r="AI23" i="29" s="1"/>
  <c r="FM29" i="29"/>
  <c r="U29" i="29" s="1"/>
  <c r="FA19" i="29"/>
  <c r="I19" i="29" s="1"/>
  <c r="FQ18" i="29"/>
  <c r="FZ33" i="29"/>
  <c r="AH33" i="29" s="1"/>
  <c r="FT32" i="29"/>
  <c r="AB32" i="29" s="1"/>
  <c r="FA26" i="29"/>
  <c r="I26" i="29" s="1"/>
  <c r="FG25" i="29"/>
  <c r="O25" i="29" s="1"/>
  <c r="FP31" i="29"/>
  <c r="GI25" i="29"/>
  <c r="AQ25" i="29" s="1"/>
  <c r="FU31" i="29"/>
  <c r="AC31" i="29" s="1"/>
  <c r="GK20" i="29"/>
  <c r="AS20" i="29" s="1"/>
  <c r="FW26" i="29"/>
  <c r="AE26" i="29" s="1"/>
  <c r="FI32" i="29"/>
  <c r="Q32" i="29" s="1"/>
  <c r="FY21" i="29"/>
  <c r="AG21" i="29" s="1"/>
  <c r="FK27" i="29"/>
  <c r="S27" i="29" s="1"/>
  <c r="GP32" i="29"/>
  <c r="AX32" i="29" s="1"/>
  <c r="GI24" i="29"/>
  <c r="AQ24" i="29" s="1"/>
  <c r="FU30" i="29"/>
  <c r="AC30" i="29" s="1"/>
  <c r="GO31" i="29"/>
  <c r="AW31" i="29" s="1"/>
  <c r="FL21" i="29"/>
  <c r="T21" i="29" s="1"/>
  <c r="GQ26" i="29"/>
  <c r="GC32" i="29"/>
  <c r="AK32" i="29" s="1"/>
  <c r="GC21" i="29"/>
  <c r="AK21" i="29" s="1"/>
  <c r="FO27" i="29"/>
  <c r="W27" i="29" s="1"/>
  <c r="FA33" i="29"/>
  <c r="I33" i="29" s="1"/>
  <c r="FA22" i="29"/>
  <c r="I22" i="29" s="1"/>
  <c r="GF27" i="29"/>
  <c r="AN27" i="29" s="1"/>
  <c r="FR33" i="29"/>
  <c r="Z33" i="29" s="1"/>
  <c r="FR22" i="29"/>
  <c r="Z22" i="29" s="1"/>
  <c r="FD28" i="29"/>
  <c r="L28" i="29" s="1"/>
  <c r="GI33" i="29"/>
  <c r="AQ33" i="29" s="1"/>
  <c r="GI22" i="29"/>
  <c r="AQ22" i="29" s="1"/>
  <c r="FU28" i="29"/>
  <c r="AC28" i="29" s="1"/>
  <c r="GH18" i="30"/>
  <c r="AP18" i="30" s="1"/>
  <c r="FG23" i="29"/>
  <c r="O23" i="29" s="1"/>
  <c r="GL28" i="29"/>
  <c r="AT28" i="29" s="1"/>
  <c r="FO21" i="30"/>
  <c r="W21" i="30" s="1"/>
  <c r="FQ24" i="30"/>
  <c r="Y24" i="30" s="1"/>
  <c r="FN19" i="30"/>
  <c r="V19" i="30" s="1"/>
  <c r="FB22" i="30"/>
  <c r="J22" i="30" s="1"/>
  <c r="GK21" i="30"/>
  <c r="GH21" i="30"/>
  <c r="AP21" i="30" s="1"/>
  <c r="FW22" i="30"/>
  <c r="AE22" i="30" s="1"/>
  <c r="FH20" i="30"/>
  <c r="P20" i="30" s="1"/>
  <c r="GP19" i="30"/>
  <c r="AX19" i="30" s="1"/>
  <c r="FW19" i="30"/>
  <c r="AE19" i="30" s="1"/>
  <c r="GC18" i="29"/>
  <c r="AK18" i="29" s="1"/>
  <c r="FT24" i="29"/>
  <c r="AB24" i="29" s="1"/>
  <c r="GM32" i="29"/>
  <c r="AU32" i="29" s="1"/>
  <c r="FQ23" i="29"/>
  <c r="Y23" i="29" s="1"/>
  <c r="FB31" i="29"/>
  <c r="J31" i="29" s="1"/>
  <c r="FG20" i="29"/>
  <c r="O20" i="29" s="1"/>
  <c r="FB25" i="29"/>
  <c r="J25" i="29" s="1"/>
  <c r="GG31" i="29"/>
  <c r="AO31" i="29" s="1"/>
  <c r="GG19" i="29"/>
  <c r="AO19" i="29" s="1"/>
  <c r="FD19" i="29"/>
  <c r="L19" i="29" s="1"/>
  <c r="FR18" i="29"/>
  <c r="Z18" i="29" s="1"/>
  <c r="GM33" i="29"/>
  <c r="AU33" i="29" s="1"/>
  <c r="GK26" i="29"/>
  <c r="AS26" i="29" s="1"/>
  <c r="FD26" i="29"/>
  <c r="L26" i="29" s="1"/>
  <c r="GF31" i="29"/>
  <c r="AN31" i="29" s="1"/>
  <c r="FF26" i="29"/>
  <c r="N26" i="29" s="1"/>
  <c r="GK31" i="29"/>
  <c r="AS31" i="29" s="1"/>
  <c r="FH21" i="29"/>
  <c r="P21" i="29" s="1"/>
  <c r="GM26" i="29"/>
  <c r="AU26" i="29" s="1"/>
  <c r="FY32" i="29"/>
  <c r="AG32" i="29" s="1"/>
  <c r="GO21" i="29"/>
  <c r="GA27" i="29"/>
  <c r="AI27" i="29" s="1"/>
  <c r="FM33" i="29"/>
  <c r="U33" i="29" s="1"/>
  <c r="FF25" i="29"/>
  <c r="N25" i="29" s="1"/>
  <c r="GK30" i="29"/>
  <c r="AS30" i="29" s="1"/>
  <c r="FL32" i="29"/>
  <c r="T32" i="29" s="1"/>
  <c r="GB21" i="29"/>
  <c r="AJ21" i="29" s="1"/>
  <c r="FN27" i="29"/>
  <c r="V27" i="29" s="1"/>
  <c r="GD19" i="29"/>
  <c r="AL19" i="29" s="1"/>
  <c r="GM25" i="29"/>
  <c r="AU25" i="29" s="1"/>
  <c r="GO18" i="29"/>
  <c r="AW18" i="29" s="1"/>
  <c r="GC24" i="29"/>
  <c r="AK24" i="29" s="1"/>
  <c r="FI33" i="29"/>
  <c r="Q33" i="29" s="1"/>
  <c r="FF21" i="29"/>
  <c r="N21" i="29" s="1"/>
  <c r="FS26" i="29"/>
  <c r="AA26" i="29" s="1"/>
  <c r="GN33" i="29"/>
  <c r="AV33" i="29" s="1"/>
  <c r="FT20" i="29"/>
  <c r="AB20" i="29" s="1"/>
  <c r="GJ19" i="29"/>
  <c r="FE19" i="29"/>
  <c r="M19" i="29" s="1"/>
  <c r="GF28" i="29"/>
  <c r="GL27" i="29"/>
  <c r="FE27" i="29"/>
  <c r="M27" i="29" s="1"/>
  <c r="FC32" i="29"/>
  <c r="K32" i="29" s="1"/>
  <c r="FV26" i="29"/>
  <c r="AD26" i="29" s="1"/>
  <c r="FH32" i="29"/>
  <c r="P32" i="29" s="1"/>
  <c r="FX21" i="29"/>
  <c r="AF21" i="29" s="1"/>
  <c r="FJ27" i="29"/>
  <c r="R27" i="29" s="1"/>
  <c r="GO32" i="29"/>
  <c r="AW32" i="29" s="1"/>
  <c r="FL22" i="29"/>
  <c r="T22" i="29" s="1"/>
  <c r="GQ27" i="29"/>
  <c r="GC33" i="29"/>
  <c r="AK33" i="29" s="1"/>
  <c r="FV25" i="29"/>
  <c r="AD25" i="29" s="1"/>
  <c r="FH31" i="29"/>
  <c r="P31" i="29" s="1"/>
  <c r="GB32" i="29"/>
  <c r="AJ32" i="29" s="1"/>
  <c r="GR21" i="29"/>
  <c r="AZ21" i="29" s="1"/>
  <c r="GD27" i="29"/>
  <c r="AL27" i="29" s="1"/>
  <c r="FP33" i="29"/>
  <c r="X33" i="29" s="1"/>
  <c r="FP22" i="29"/>
  <c r="X22" i="29" s="1"/>
  <c r="FB28" i="29"/>
  <c r="J28" i="29" s="1"/>
  <c r="GG33" i="29"/>
  <c r="AO33" i="29" s="1"/>
  <c r="GG22" i="29"/>
  <c r="AO22" i="29" s="1"/>
  <c r="FS28" i="29"/>
  <c r="AA28" i="29" s="1"/>
  <c r="GE18" i="30"/>
  <c r="AM18" i="30" s="1"/>
  <c r="FE23" i="29"/>
  <c r="M23" i="29" s="1"/>
  <c r="GJ28" i="29"/>
  <c r="AR28" i="29" s="1"/>
  <c r="FK23" i="30"/>
  <c r="S23" i="30" s="1"/>
  <c r="FV23" i="29"/>
  <c r="AD23" i="29" s="1"/>
  <c r="FH29" i="29"/>
  <c r="P29" i="29" s="1"/>
  <c r="FH18" i="29"/>
  <c r="P18" i="29" s="1"/>
  <c r="GM23" i="29"/>
  <c r="AU23" i="29" s="1"/>
  <c r="FY29" i="29"/>
  <c r="AG29" i="29" s="1"/>
  <c r="GH19" i="30"/>
  <c r="AP19" i="30" s="1"/>
  <c r="FE20" i="30"/>
  <c r="M20" i="30" s="1"/>
  <c r="FC20" i="30"/>
  <c r="K20" i="30" s="1"/>
  <c r="GP22" i="30"/>
  <c r="AX22" i="30" s="1"/>
  <c r="FE21" i="30"/>
  <c r="M21" i="30" s="1"/>
  <c r="FB21" i="30"/>
  <c r="J21" i="30" s="1"/>
  <c r="GG21" i="30"/>
  <c r="FP21" i="30"/>
  <c r="X21" i="30" s="1"/>
  <c r="GD20" i="30"/>
  <c r="AL20" i="30" s="1"/>
  <c r="FJ20" i="30"/>
  <c r="R20" i="30" s="1"/>
  <c r="GR19" i="30"/>
  <c r="AZ19" i="30" s="1"/>
  <c r="GS19" i="30"/>
  <c r="BA19" i="30" s="1"/>
  <c r="GA19" i="30"/>
  <c r="AI19" i="30" s="1"/>
  <c r="FH19" i="30"/>
  <c r="P19" i="30" s="1"/>
  <c r="GP18" i="30"/>
  <c r="AX18" i="30" s="1"/>
  <c r="GA18" i="30"/>
  <c r="AI18" i="30" s="1"/>
  <c r="GB18" i="30"/>
  <c r="AJ18" i="30" s="1"/>
  <c r="FM18" i="30"/>
  <c r="U18" i="30" s="1"/>
  <c r="GE20" i="30"/>
  <c r="AM20" i="30" s="1"/>
  <c r="FS21" i="30"/>
  <c r="AA21" i="30" s="1"/>
  <c r="FN20" i="30"/>
  <c r="V20" i="30" s="1"/>
  <c r="GH20" i="29"/>
  <c r="FH27" i="29"/>
  <c r="P27" i="29" s="1"/>
  <c r="GR19" i="29"/>
  <c r="AZ19" i="29" s="1"/>
  <c r="FE26" i="29"/>
  <c r="M26" i="29" s="1"/>
  <c r="FA18" i="29"/>
  <c r="I18" i="29" s="1"/>
  <c r="FV22" i="29"/>
  <c r="AD22" i="29" s="1"/>
  <c r="GM27" i="29"/>
  <c r="AU27" i="29" s="1"/>
  <c r="FK18" i="29"/>
  <c r="S18" i="29" s="1"/>
  <c r="FK21" i="29"/>
  <c r="S21" i="29" s="1"/>
  <c r="FW20" i="29"/>
  <c r="AE20" i="29" s="1"/>
  <c r="GK19" i="29"/>
  <c r="AS19" i="29" s="1"/>
  <c r="GD29" i="29"/>
  <c r="AL29" i="29" s="1"/>
  <c r="GM28" i="29"/>
  <c r="AU28" i="29" s="1"/>
  <c r="GS27" i="29"/>
  <c r="BA27" i="29" s="1"/>
  <c r="FS32" i="29"/>
  <c r="AA32" i="29" s="1"/>
  <c r="GL26" i="29"/>
  <c r="FX32" i="29"/>
  <c r="AF32" i="29" s="1"/>
  <c r="GN21" i="29"/>
  <c r="AV21" i="29" s="1"/>
  <c r="FZ27" i="29"/>
  <c r="AH27" i="29" s="1"/>
  <c r="FL33" i="29"/>
  <c r="T33" i="29" s="1"/>
  <c r="GB22" i="29"/>
  <c r="AJ22" i="29" s="1"/>
  <c r="FN28" i="29"/>
  <c r="V28" i="29" s="1"/>
  <c r="GS33" i="29"/>
  <c r="BA33" i="29" s="1"/>
  <c r="GL25" i="29"/>
  <c r="AT25" i="29" s="1"/>
  <c r="FX31" i="29"/>
  <c r="AF31" i="29" s="1"/>
  <c r="GR32" i="29"/>
  <c r="AZ32" i="29" s="1"/>
  <c r="FO22" i="29"/>
  <c r="W22" i="29" s="1"/>
  <c r="FA28" i="29"/>
  <c r="I28" i="29" s="1"/>
  <c r="GF33" i="29"/>
  <c r="AN33" i="29" s="1"/>
  <c r="GF22" i="29"/>
  <c r="FR28" i="29"/>
  <c r="Z28" i="29" s="1"/>
  <c r="FR18" i="30"/>
  <c r="Z18" i="30" s="1"/>
  <c r="FD23" i="29"/>
  <c r="L23" i="29" s="1"/>
  <c r="GI28" i="29"/>
  <c r="AQ28" i="29" s="1"/>
  <c r="GR22" i="30"/>
  <c r="AZ22" i="30" s="1"/>
  <c r="FU23" i="29"/>
  <c r="AC23" i="29" s="1"/>
  <c r="FG29" i="29"/>
  <c r="O29" i="29" s="1"/>
  <c r="FG18" i="29"/>
  <c r="O18" i="29" s="1"/>
  <c r="GL23" i="29"/>
  <c r="FX29" i="29"/>
  <c r="AF29" i="29" s="1"/>
  <c r="FX18" i="29"/>
  <c r="AF18" i="29" s="1"/>
  <c r="FJ24" i="29"/>
  <c r="R24" i="29" s="1"/>
  <c r="GO29" i="29"/>
  <c r="AW29" i="29" s="1"/>
  <c r="GE21" i="30"/>
  <c r="AM21" i="30" s="1"/>
  <c r="FD22" i="30"/>
  <c r="L22" i="30" s="1"/>
  <c r="FV20" i="30"/>
  <c r="AD20" i="30" s="1"/>
  <c r="FJ23" i="30"/>
  <c r="R23" i="30" s="1"/>
  <c r="GR20" i="30"/>
  <c r="AZ20" i="30" s="1"/>
  <c r="FQ21" i="30"/>
  <c r="Y21" i="30" s="1"/>
  <c r="GL21" i="30"/>
  <c r="AT21" i="30" s="1"/>
  <c r="GF20" i="30"/>
  <c r="AN20" i="30" s="1"/>
  <c r="FM20" i="30"/>
  <c r="U20" i="30" s="1"/>
  <c r="FP20" i="30"/>
  <c r="X20" i="30" s="1"/>
  <c r="GP28" i="29"/>
  <c r="AX28" i="29" s="1"/>
  <c r="FN21" i="30"/>
  <c r="V21" i="30" s="1"/>
  <c r="GS32" i="29"/>
  <c r="BA32" i="29" s="1"/>
  <c r="FQ22" i="29"/>
  <c r="Y22" i="29" s="1"/>
  <c r="GQ25" i="29"/>
  <c r="AY25" i="29" s="1"/>
  <c r="GK28" i="29"/>
  <c r="AS28" i="29" s="1"/>
  <c r="FF28" i="29"/>
  <c r="N28" i="29" s="1"/>
  <c r="FZ20" i="30"/>
  <c r="AH20" i="30" s="1"/>
  <c r="FK22" i="30"/>
  <c r="S22" i="30" s="1"/>
  <c r="FA21" i="30"/>
  <c r="I21" i="30" s="1"/>
  <c r="FF22" i="30"/>
  <c r="N22" i="30" s="1"/>
  <c r="GG20" i="30"/>
  <c r="GN18" i="30"/>
  <c r="AV18" i="30" s="1"/>
  <c r="GG22" i="30"/>
  <c r="FK19" i="30"/>
  <c r="S19" i="30" s="1"/>
  <c r="GR23" i="30"/>
  <c r="AZ23" i="30" s="1"/>
  <c r="FB18" i="30"/>
  <c r="J18" i="30" s="1"/>
  <c r="FT23" i="29"/>
  <c r="AB23" i="29" s="1"/>
  <c r="FI29" i="29"/>
  <c r="Q29" i="29" s="1"/>
  <c r="FU21" i="30"/>
  <c r="AC21" i="30" s="1"/>
  <c r="FV21" i="30"/>
  <c r="AD21" i="30" s="1"/>
  <c r="FG19" i="30"/>
  <c r="O19" i="30" s="1"/>
  <c r="GD19" i="30"/>
  <c r="AL19" i="30" s="1"/>
  <c r="GJ23" i="29"/>
  <c r="FO20" i="30"/>
  <c r="W20" i="30" s="1"/>
  <c r="FU19" i="30"/>
  <c r="AC19" i="30" s="1"/>
  <c r="FS20" i="30"/>
  <c r="AA20" i="30" s="1"/>
  <c r="GG19" i="30"/>
  <c r="AO19" i="30" s="1"/>
  <c r="FE19" i="30"/>
  <c r="M19" i="30" s="1"/>
  <c r="FY24" i="30"/>
  <c r="AG24" i="30" s="1"/>
  <c r="GI32" i="29"/>
  <c r="AQ32" i="29" s="1"/>
  <c r="FM22" i="29"/>
  <c r="U22" i="29" s="1"/>
  <c r="FT28" i="29"/>
  <c r="AB28" i="29" s="1"/>
  <c r="GN29" i="29"/>
  <c r="AV29" i="29" s="1"/>
  <c r="GS22" i="30"/>
  <c r="BA22" i="30" s="1"/>
  <c r="GQ20" i="30"/>
  <c r="AY20" i="30" s="1"/>
  <c r="GB22" i="30"/>
  <c r="AJ22" i="30" s="1"/>
  <c r="FK24" i="30"/>
  <c r="S24" i="30" s="1"/>
  <c r="FN24" i="30"/>
  <c r="V24" i="30" s="1"/>
  <c r="FW29" i="29"/>
  <c r="AE29" i="29" s="1"/>
  <c r="FK30" i="29"/>
  <c r="S30" i="29" s="1"/>
  <c r="FN18" i="30"/>
  <c r="V18" i="30" s="1"/>
  <c r="FE24" i="30"/>
  <c r="M24" i="30" s="1"/>
  <c r="GO21" i="30"/>
  <c r="AW21" i="30" s="1"/>
  <c r="GD24" i="30"/>
  <c r="AL24" i="30" s="1"/>
  <c r="FD21" i="30"/>
  <c r="L21" i="30" s="1"/>
  <c r="FI27" i="29"/>
  <c r="FI26" i="29"/>
  <c r="Q26" i="29" s="1"/>
  <c r="FV22" i="30"/>
  <c r="AD22" i="30" s="1"/>
  <c r="FL30" i="29"/>
  <c r="GI20" i="30"/>
  <c r="AQ20" i="30" s="1"/>
  <c r="GG24" i="30"/>
  <c r="AO24" i="30" s="1"/>
  <c r="GR28" i="29"/>
  <c r="AZ28" i="29" s="1"/>
  <c r="GR27" i="29"/>
  <c r="AZ27" i="29" s="1"/>
  <c r="FG19" i="29"/>
  <c r="O19" i="29" s="1"/>
  <c r="FJ25" i="29"/>
  <c r="R25" i="29" s="1"/>
  <c r="GM29" i="29"/>
  <c r="AU29" i="29" s="1"/>
  <c r="GD31" i="29"/>
  <c r="AL31" i="29" s="1"/>
  <c r="GB30" i="29"/>
  <c r="AJ30" i="29" s="1"/>
  <c r="GO19" i="30"/>
  <c r="AW19" i="30" s="1"/>
  <c r="GN32" i="29"/>
  <c r="AV32" i="29" s="1"/>
  <c r="GN31" i="29"/>
  <c r="AV31" i="29" s="1"/>
  <c r="GS21" i="29"/>
  <c r="BA21" i="29" s="1"/>
  <c r="FC28" i="29"/>
  <c r="K28" i="29" s="1"/>
  <c r="FM31" i="29"/>
  <c r="U31" i="29" s="1"/>
  <c r="FA32" i="29"/>
  <c r="I32" i="29" s="1"/>
  <c r="FB32" i="29"/>
  <c r="J32" i="29" s="1"/>
  <c r="GO20" i="30"/>
  <c r="AW20" i="30" s="1"/>
  <c r="FT24" i="30"/>
  <c r="AB24" i="30" s="1"/>
  <c r="FS19" i="30"/>
  <c r="AA19" i="30" s="1"/>
  <c r="GK18" i="30"/>
  <c r="GL23" i="30"/>
  <c r="AT23" i="30" s="1"/>
  <c r="FX21" i="30"/>
  <c r="AF21" i="30" s="1"/>
  <c r="FZ18" i="30"/>
  <c r="AH18" i="30" s="1"/>
  <c r="FP22" i="30"/>
  <c r="X22" i="30" s="1"/>
  <c r="GS18" i="30"/>
  <c r="BA18" i="30" s="1"/>
  <c r="GC31" i="29"/>
  <c r="AK31" i="29" s="1"/>
  <c r="FL23" i="30"/>
  <c r="T23" i="30" s="1"/>
  <c r="FR32" i="29"/>
  <c r="Z32" i="29" s="1"/>
  <c r="FK21" i="30"/>
  <c r="S21" i="30" s="1"/>
  <c r="GN19" i="30"/>
  <c r="AV19" i="30" s="1"/>
  <c r="FB19" i="30"/>
  <c r="J19" i="30" s="1"/>
  <c r="FW18" i="30"/>
  <c r="AE18" i="30" s="1"/>
  <c r="GF22" i="30"/>
  <c r="AN22" i="30" s="1"/>
  <c r="FJ19" i="30"/>
  <c r="R19" i="30" s="1"/>
  <c r="FM19" i="30"/>
  <c r="U19" i="30" s="1"/>
  <c r="GC20" i="30"/>
  <c r="AK20" i="30" s="1"/>
  <c r="GQ19" i="30"/>
  <c r="AY19" i="30" s="1"/>
  <c r="GM18" i="30"/>
  <c r="AU18" i="30" s="1"/>
  <c r="GC19" i="30"/>
  <c r="AK19" i="30" s="1"/>
  <c r="FI21" i="30"/>
  <c r="Q21" i="30" s="1"/>
  <c r="GM21" i="30"/>
  <c r="AU21" i="30" s="1"/>
  <c r="GQ18" i="30"/>
  <c r="AY18" i="30" s="1"/>
  <c r="FO18" i="29"/>
  <c r="W18" i="29" s="1"/>
  <c r="FK32" i="29"/>
  <c r="S32" i="29" s="1"/>
  <c r="FC23" i="29"/>
  <c r="K23" i="29" s="1"/>
  <c r="FF29" i="29"/>
  <c r="N29" i="29" s="1"/>
  <c r="FD24" i="30"/>
  <c r="L24" i="30" s="1"/>
  <c r="GQ23" i="30"/>
  <c r="AY23" i="30" s="1"/>
  <c r="FX22" i="30"/>
  <c r="AF22" i="30" s="1"/>
  <c r="FB23" i="30"/>
  <c r="J23" i="30" s="1"/>
  <c r="FM24" i="30"/>
  <c r="U24" i="30" s="1"/>
  <c r="GA22" i="30"/>
  <c r="AI22" i="30" s="1"/>
  <c r="FN22" i="30"/>
  <c r="V22" i="30" s="1"/>
  <c r="FK22" i="29"/>
  <c r="S22" i="29" s="1"/>
  <c r="GD33" i="29"/>
  <c r="AL33" i="29" s="1"/>
  <c r="FS23" i="29"/>
  <c r="AA23" i="29" s="1"/>
  <c r="FV29" i="29"/>
  <c r="AD29" i="29" s="1"/>
  <c r="GG18" i="30"/>
  <c r="GN18" i="29"/>
  <c r="AV18" i="29" s="1"/>
  <c r="FP19" i="30"/>
  <c r="X19" i="30" s="1"/>
  <c r="FH23" i="30"/>
  <c r="P23" i="30" s="1"/>
  <c r="GF19" i="30"/>
  <c r="AN19" i="30" s="1"/>
  <c r="GF18" i="30"/>
  <c r="AN18" i="30" s="1"/>
  <c r="FX18" i="30"/>
  <c r="AF18" i="30" s="1"/>
  <c r="GA21" i="30"/>
  <c r="AI21" i="30" s="1"/>
  <c r="FA24" i="29"/>
  <c r="I24" i="29" s="1"/>
  <c r="FO33" i="29"/>
  <c r="W33" i="29" s="1"/>
  <c r="GL24" i="29"/>
  <c r="GO30" i="29"/>
  <c r="AW30" i="29" s="1"/>
  <c r="FW18" i="29"/>
  <c r="AE18" i="29" s="1"/>
  <c r="FK19" i="29"/>
  <c r="S19" i="29" s="1"/>
  <c r="GB23" i="30"/>
  <c r="AJ23" i="30" s="1"/>
  <c r="GA23" i="30"/>
  <c r="AI23" i="30" s="1"/>
  <c r="FH22" i="30"/>
  <c r="P22" i="30" s="1"/>
  <c r="FE22" i="30"/>
  <c r="M22" i="30" s="1"/>
  <c r="FT21" i="30"/>
  <c r="AB21" i="30" s="1"/>
  <c r="FD19" i="30"/>
  <c r="L19" i="30" s="1"/>
  <c r="GC24" i="30"/>
  <c r="AK24" i="30" s="1"/>
  <c r="FR20" i="30"/>
  <c r="Z20" i="30" s="1"/>
  <c r="GF24" i="30"/>
  <c r="AN24" i="30" s="1"/>
  <c r="GN20" i="30"/>
  <c r="AV20" i="30" s="1"/>
  <c r="GP27" i="29"/>
  <c r="AX27" i="29" s="1"/>
  <c r="GE27" i="29"/>
  <c r="AM27" i="29" s="1"/>
  <c r="GH33" i="29"/>
  <c r="AP33" i="29" s="1"/>
  <c r="FZ19" i="30"/>
  <c r="AH19" i="30" s="1"/>
  <c r="FI18" i="30"/>
  <c r="Q18" i="30" s="1"/>
  <c r="GK20" i="30"/>
  <c r="FJ21" i="30"/>
  <c r="R21" i="30" s="1"/>
  <c r="GK22" i="30"/>
  <c r="FC21" i="30"/>
  <c r="K21" i="30" s="1"/>
  <c r="GJ20" i="30"/>
  <c r="AR20" i="30" s="1"/>
  <c r="GE33" i="29"/>
  <c r="AM33" i="29" s="1"/>
  <c r="GM18" i="29"/>
  <c r="AU18" i="29" s="1"/>
  <c r="GD20" i="29"/>
  <c r="AL20" i="29" s="1"/>
  <c r="GF23" i="30"/>
  <c r="AN23" i="30" s="1"/>
  <c r="FM21" i="30"/>
  <c r="U21" i="30" s="1"/>
  <c r="FR21" i="30"/>
  <c r="Z21" i="30" s="1"/>
  <c r="FZ22" i="30"/>
  <c r="AH22" i="30" s="1"/>
  <c r="GN21" i="30"/>
  <c r="AV21" i="30" s="1"/>
  <c r="FL18" i="30"/>
  <c r="T18" i="30" s="1"/>
  <c r="FY18" i="30"/>
  <c r="AG18" i="30" s="1"/>
  <c r="GS21" i="30"/>
  <c r="BA21" i="30" s="1"/>
  <c r="GK23" i="30"/>
  <c r="AS23" i="30" s="1"/>
  <c r="FL19" i="30"/>
  <c r="T19" i="30" s="1"/>
  <c r="FT23" i="30"/>
  <c r="AB23" i="30" s="1"/>
  <c r="GH24" i="30"/>
  <c r="AP24" i="30" s="1"/>
  <c r="FG22" i="30"/>
  <c r="O22" i="30" s="1"/>
  <c r="GC18" i="30"/>
  <c r="AK18" i="30" s="1"/>
  <c r="GF29" i="29"/>
  <c r="AN29" i="29" s="1"/>
  <c r="GI18" i="29"/>
  <c r="AQ18" i="29" s="1"/>
  <c r="GH28" i="29"/>
  <c r="FF18" i="29"/>
  <c r="N18" i="29" s="1"/>
  <c r="FM20" i="29"/>
  <c r="FA21" i="29"/>
  <c r="I21" i="29" s="1"/>
  <c r="FA18" i="30"/>
  <c r="GF21" i="30"/>
  <c r="AN21" i="30" s="1"/>
  <c r="GB20" i="30"/>
  <c r="AJ20" i="30" s="1"/>
  <c r="FO23" i="30"/>
  <c r="W23" i="30" s="1"/>
  <c r="FI22" i="30"/>
  <c r="Q22" i="30" s="1"/>
  <c r="GH20" i="30"/>
  <c r="AP20" i="30" s="1"/>
  <c r="GR18" i="30"/>
  <c r="AZ18" i="30" s="1"/>
  <c r="FO22" i="30"/>
  <c r="W22" i="30" s="1"/>
  <c r="FG23" i="30"/>
  <c r="O23" i="30" s="1"/>
  <c r="GE24" i="30"/>
  <c r="AM24" i="30" s="1"/>
  <c r="GF26" i="29"/>
  <c r="AN26" i="29" s="1"/>
  <c r="FS23" i="30"/>
  <c r="AA23" i="30" s="1"/>
  <c r="GB33" i="29"/>
  <c r="AJ33" i="29" s="1"/>
  <c r="GE22" i="29"/>
  <c r="AM22" i="29" s="1"/>
  <c r="FE29" i="29"/>
  <c r="M29" i="29" s="1"/>
  <c r="FV18" i="29"/>
  <c r="AD18" i="29" s="1"/>
  <c r="GC20" i="29"/>
  <c r="AK20" i="29" s="1"/>
  <c r="FT22" i="29"/>
  <c r="AB22" i="29" s="1"/>
  <c r="FO18" i="30"/>
  <c r="W18" i="30" s="1"/>
  <c r="FU22" i="30"/>
  <c r="AC22" i="30" s="1"/>
  <c r="FL20" i="30"/>
  <c r="T20" i="30" s="1"/>
  <c r="FX24" i="30"/>
  <c r="AF24" i="30" s="1"/>
  <c r="GO18" i="30"/>
  <c r="AW18" i="30" s="1"/>
  <c r="FC19" i="29"/>
  <c r="K19" i="29" s="1"/>
  <c r="FB23" i="29"/>
  <c r="FX30" i="29"/>
  <c r="AF30" i="29" s="1"/>
  <c r="GO19" i="29"/>
  <c r="AW19" i="29" s="1"/>
  <c r="FF23" i="29"/>
  <c r="N23" i="29" s="1"/>
  <c r="FW23" i="29"/>
  <c r="AE23" i="29" s="1"/>
  <c r="GM19" i="30"/>
  <c r="AU19" i="30" s="1"/>
  <c r="GE23" i="30"/>
  <c r="AM23" i="30" s="1"/>
  <c r="GI24" i="30"/>
  <c r="AQ24" i="30" s="1"/>
  <c r="GQ24" i="30"/>
  <c r="AY24" i="30" s="1"/>
  <c r="FF24" i="30"/>
  <c r="N24" i="30" s="1"/>
  <c r="FW21" i="30"/>
  <c r="AE21" i="30" s="1"/>
  <c r="GB19" i="30"/>
  <c r="AJ19" i="30" s="1"/>
  <c r="GP23" i="30"/>
  <c r="AX23" i="30" s="1"/>
  <c r="GE19" i="30"/>
  <c r="AM19" i="30" s="1"/>
  <c r="FZ23" i="30"/>
  <c r="AH23" i="30" s="1"/>
  <c r="FA20" i="30"/>
  <c r="I20" i="30" s="1"/>
  <c r="FO24" i="30"/>
  <c r="W24" i="30" s="1"/>
  <c r="GR22" i="29"/>
  <c r="AZ22" i="29" s="1"/>
  <c r="FU24" i="29"/>
  <c r="AC24" i="29" s="1"/>
  <c r="FQ33" i="29"/>
  <c r="Y33" i="29" s="1"/>
  <c r="GH22" i="29"/>
  <c r="AP22" i="29" s="1"/>
  <c r="FI24" i="29"/>
  <c r="FZ24" i="29"/>
  <c r="AH24" i="29" s="1"/>
  <c r="FD20" i="30"/>
  <c r="L20" i="30" s="1"/>
  <c r="FR24" i="30"/>
  <c r="Z24" i="30" s="1"/>
  <c r="FS24" i="30"/>
  <c r="AA24" i="30" s="1"/>
  <c r="FA19" i="30"/>
  <c r="I19" i="30" s="1"/>
  <c r="FV18" i="30"/>
  <c r="AD18" i="30" s="1"/>
  <c r="GE22" i="30"/>
  <c r="AM22" i="30" s="1"/>
  <c r="FQ20" i="30"/>
  <c r="Y20" i="30" s="1"/>
  <c r="FL24" i="30"/>
  <c r="T24" i="30" s="1"/>
  <c r="GP24" i="29"/>
  <c r="AX24" i="29" s="1"/>
  <c r="FQ18" i="30"/>
  <c r="Y18" i="30" s="1"/>
  <c r="FT19" i="30"/>
  <c r="AB19" i="30" s="1"/>
  <c r="GL18" i="30"/>
  <c r="AT18" i="30" s="1"/>
  <c r="FX19" i="30"/>
  <c r="AF19" i="30" s="1"/>
  <c r="FJ18" i="30"/>
  <c r="R18" i="30" s="1"/>
  <c r="GH24" i="29"/>
  <c r="FQ28" i="29"/>
  <c r="GO22" i="30"/>
  <c r="AW22" i="30" s="1"/>
  <c r="GK23" i="29"/>
  <c r="AS23" i="29" s="1"/>
  <c r="FY24" i="29"/>
  <c r="FG24" i="30"/>
  <c r="O24" i="30" s="1"/>
  <c r="FM23" i="30"/>
  <c r="U23" i="30" s="1"/>
  <c r="GD28" i="29"/>
  <c r="AL28" i="29" s="1"/>
  <c r="GG28" i="29"/>
  <c r="FE18" i="29"/>
  <c r="M18" i="29" s="1"/>
  <c r="FH24" i="29"/>
  <c r="P24" i="29" s="1"/>
  <c r="GR25" i="29"/>
  <c r="AZ25" i="29" s="1"/>
  <c r="FP26" i="29"/>
  <c r="FU24" i="30"/>
  <c r="AC24" i="30" s="1"/>
  <c r="GG23" i="30"/>
  <c r="AO23" i="30" s="1"/>
  <c r="GM22" i="30"/>
  <c r="AU22" i="30" s="1"/>
  <c r="FI20" i="30"/>
  <c r="Q20" i="30" s="1"/>
  <c r="FC19" i="30"/>
  <c r="K19" i="30" s="1"/>
  <c r="FH18" i="30"/>
  <c r="P18" i="30" s="1"/>
  <c r="FF21" i="30"/>
  <c r="N21" i="30" s="1"/>
  <c r="FK18" i="30"/>
  <c r="S18" i="30" s="1"/>
  <c r="GB21" i="30"/>
  <c r="AJ21" i="30" s="1"/>
  <c r="FT30" i="29"/>
  <c r="AB30" i="29" s="1"/>
  <c r="FG30" i="29"/>
  <c r="O30" i="29" s="1"/>
  <c r="FX19" i="29"/>
  <c r="AF19" i="29" s="1"/>
  <c r="GA25" i="29"/>
  <c r="AI25" i="29" s="1"/>
  <c r="FO26" i="29"/>
  <c r="W26" i="29" s="1"/>
  <c r="FY23" i="30"/>
  <c r="AG23" i="30" s="1"/>
  <c r="C2" i="30"/>
  <c r="EU2" i="30"/>
  <c r="EU2" i="29"/>
  <c r="Q948" i="19"/>
  <c r="Q951" i="19"/>
  <c r="Q952" i="19"/>
  <c r="Q949" i="19"/>
  <c r="Q14" i="19"/>
  <c r="Q224" i="19"/>
  <c r="Q32" i="19"/>
  <c r="Q48" i="19"/>
  <c r="Q64" i="19"/>
  <c r="Q160" i="19"/>
  <c r="Q991" i="19"/>
  <c r="Q240" i="19"/>
  <c r="Q496" i="19"/>
  <c r="Q304" i="19"/>
  <c r="Q560" i="19"/>
  <c r="Q816" i="19"/>
  <c r="Q81" i="19"/>
  <c r="Q337" i="19"/>
  <c r="Q593" i="19"/>
  <c r="Q849" i="19"/>
  <c r="Q162" i="19"/>
  <c r="Q418" i="19"/>
  <c r="Q674" i="19"/>
  <c r="Q930" i="19"/>
  <c r="Q195" i="19"/>
  <c r="Q451" i="19"/>
  <c r="Q707" i="19"/>
  <c r="Q963" i="19"/>
  <c r="Q260" i="19"/>
  <c r="Q516" i="19"/>
  <c r="Q772" i="19"/>
  <c r="Q53" i="19"/>
  <c r="Q309" i="19"/>
  <c r="Q565" i="19"/>
  <c r="Q821" i="19"/>
  <c r="Q86" i="19"/>
  <c r="Q342" i="19"/>
  <c r="Q598" i="19"/>
  <c r="Q854" i="19"/>
  <c r="Q119" i="19"/>
  <c r="Q375" i="19"/>
  <c r="Q631" i="19"/>
  <c r="Q887" i="19"/>
  <c r="Q152" i="19"/>
  <c r="Q408" i="19"/>
  <c r="Q664" i="19"/>
  <c r="Q920" i="19"/>
  <c r="Q185" i="19"/>
  <c r="Q441" i="19"/>
  <c r="Q697" i="19"/>
  <c r="Q953" i="19"/>
  <c r="Q234" i="19"/>
  <c r="Q490" i="19"/>
  <c r="Q746" i="19"/>
  <c r="Q44" i="19"/>
  <c r="Q267" i="19"/>
  <c r="Q523" i="19"/>
  <c r="Q779" i="19"/>
  <c r="Q92" i="19"/>
  <c r="Q348" i="19"/>
  <c r="Q604" i="19"/>
  <c r="Q860" i="19"/>
  <c r="Q141" i="19"/>
  <c r="Q397" i="19"/>
  <c r="Q653" i="19"/>
  <c r="Q909" i="19"/>
  <c r="Q190" i="19"/>
  <c r="Q446" i="19"/>
  <c r="Q702" i="19"/>
  <c r="Q958" i="19"/>
  <c r="Q239" i="19"/>
  <c r="Q495" i="19"/>
  <c r="Q751" i="19"/>
  <c r="Q320" i="19"/>
  <c r="Q576" i="19"/>
  <c r="Q832" i="19"/>
  <c r="Q97" i="19"/>
  <c r="Q353" i="19"/>
  <c r="Q609" i="19"/>
  <c r="Q865" i="19"/>
  <c r="Q178" i="19"/>
  <c r="Q434" i="19"/>
  <c r="Q690" i="19"/>
  <c r="Q946" i="19"/>
  <c r="Q211" i="19"/>
  <c r="Q467" i="19"/>
  <c r="Q723" i="19"/>
  <c r="Q979" i="19"/>
  <c r="Q276" i="19"/>
  <c r="Q532" i="19"/>
  <c r="Q788" i="19"/>
  <c r="Q69" i="19"/>
  <c r="Q325" i="19"/>
  <c r="Q581" i="19"/>
  <c r="Q837" i="19"/>
  <c r="Q102" i="19"/>
  <c r="Q358" i="19"/>
  <c r="Q614" i="19"/>
  <c r="Q870" i="19"/>
  <c r="Q135" i="19"/>
  <c r="Q391" i="19"/>
  <c r="Q647" i="19"/>
  <c r="Q903" i="19"/>
  <c r="Q168" i="19"/>
  <c r="Q424" i="19"/>
  <c r="Q680" i="19"/>
  <c r="Q936" i="19"/>
  <c r="Q201" i="19"/>
  <c r="Q457" i="19"/>
  <c r="Q713" i="19"/>
  <c r="Q969" i="19"/>
  <c r="Q250" i="19"/>
  <c r="Q506" i="19"/>
  <c r="Q762" i="19"/>
  <c r="Q27" i="19"/>
  <c r="Q283" i="19"/>
  <c r="Q539" i="19"/>
  <c r="Q795" i="19"/>
  <c r="Q108" i="19"/>
  <c r="Q364" i="19"/>
  <c r="Q620" i="19"/>
  <c r="Q876" i="19"/>
  <c r="Q157" i="19"/>
  <c r="Q413" i="19"/>
  <c r="Q669" i="19"/>
  <c r="Q925" i="19"/>
  <c r="Q206" i="19"/>
  <c r="Q462" i="19"/>
  <c r="Q718" i="19"/>
  <c r="Q974" i="19"/>
  <c r="Q255" i="19"/>
  <c r="Q511" i="19"/>
  <c r="Q767" i="19"/>
  <c r="Q336" i="19"/>
  <c r="Q592" i="19"/>
  <c r="Q848" i="19"/>
  <c r="Q113" i="19"/>
  <c r="Q369" i="19"/>
  <c r="Q625" i="19"/>
  <c r="Q881" i="19"/>
  <c r="Q194" i="19"/>
  <c r="Q450" i="19"/>
  <c r="Q706" i="19"/>
  <c r="Q962" i="19"/>
  <c r="Q227" i="19"/>
  <c r="Q483" i="19"/>
  <c r="Q739" i="19"/>
  <c r="Q36" i="19"/>
  <c r="Q292" i="19"/>
  <c r="Q548" i="19"/>
  <c r="Q804" i="19"/>
  <c r="Q85" i="19"/>
  <c r="Q341" i="19"/>
  <c r="Q597" i="19"/>
  <c r="Q853" i="19"/>
  <c r="Q118" i="19"/>
  <c r="Q374" i="19"/>
  <c r="Q630" i="19"/>
  <c r="Q886" i="19"/>
  <c r="Q151" i="19"/>
  <c r="Q407" i="19"/>
  <c r="Q663" i="19"/>
  <c r="Q919" i="19"/>
  <c r="Q184" i="19"/>
  <c r="Q440" i="19"/>
  <c r="Q696" i="19"/>
  <c r="Q217" i="19"/>
  <c r="Q473" i="19"/>
  <c r="Q729" i="19"/>
  <c r="Q985" i="19"/>
  <c r="Q266" i="19"/>
  <c r="Q522" i="19"/>
  <c r="Q778" i="19"/>
  <c r="Q43" i="19"/>
  <c r="Q299" i="19"/>
  <c r="Q555" i="19"/>
  <c r="Q811" i="19"/>
  <c r="Q124" i="19"/>
  <c r="Q380" i="19"/>
  <c r="Q636" i="19"/>
  <c r="Q892" i="19"/>
  <c r="Q173" i="19"/>
  <c r="Q429" i="19"/>
  <c r="Q685" i="19"/>
  <c r="Q941" i="19"/>
  <c r="Q222" i="19"/>
  <c r="Q478" i="19"/>
  <c r="Q734" i="19"/>
  <c r="Q990" i="19"/>
  <c r="Q271" i="19"/>
  <c r="Q527" i="19"/>
  <c r="Q783" i="19"/>
  <c r="Q352" i="19"/>
  <c r="Q608" i="19"/>
  <c r="Q864" i="19"/>
  <c r="Q129" i="19"/>
  <c r="Q385" i="19"/>
  <c r="Q641" i="19"/>
  <c r="Q897" i="19"/>
  <c r="Q210" i="19"/>
  <c r="Q466" i="19"/>
  <c r="Q722" i="19"/>
  <c r="Q978" i="19"/>
  <c r="Q243" i="19"/>
  <c r="Q499" i="19"/>
  <c r="Q755" i="19"/>
  <c r="Q52" i="19"/>
  <c r="Q308" i="19"/>
  <c r="Q564" i="19"/>
  <c r="Q820" i="19"/>
  <c r="Q101" i="19"/>
  <c r="Q357" i="19"/>
  <c r="Q613" i="19"/>
  <c r="Q869" i="19"/>
  <c r="Q134" i="19"/>
  <c r="Q390" i="19"/>
  <c r="Q646" i="19"/>
  <c r="Q902" i="19"/>
  <c r="Q167" i="19"/>
  <c r="Q423" i="19"/>
  <c r="Q679" i="19"/>
  <c r="Q935" i="19"/>
  <c r="Q200" i="19"/>
  <c r="Q456" i="19"/>
  <c r="Q712" i="19"/>
  <c r="Q968" i="19"/>
  <c r="Q233" i="19"/>
  <c r="Q489" i="19"/>
  <c r="Q745" i="19"/>
  <c r="Q26" i="19"/>
  <c r="Q282" i="19"/>
  <c r="Q538" i="19"/>
  <c r="Q794" i="19"/>
  <c r="Q59" i="19"/>
  <c r="Q315" i="19"/>
  <c r="Q571" i="19"/>
  <c r="Q827" i="19"/>
  <c r="Q140" i="19"/>
  <c r="Q396" i="19"/>
  <c r="Q652" i="19"/>
  <c r="Q908" i="19"/>
  <c r="Q189" i="19"/>
  <c r="Q445" i="19"/>
  <c r="Q701" i="19"/>
  <c r="Q957" i="19"/>
  <c r="Q238" i="19"/>
  <c r="Q494" i="19"/>
  <c r="Q750" i="19"/>
  <c r="Q31" i="19"/>
  <c r="Q287" i="19"/>
  <c r="Q543" i="19"/>
  <c r="Q799" i="19"/>
  <c r="Q112" i="19"/>
  <c r="Q624" i="19"/>
  <c r="Q880" i="19"/>
  <c r="Q145" i="19"/>
  <c r="Q401" i="19"/>
  <c r="Q657" i="19"/>
  <c r="Q913" i="19"/>
  <c r="Q226" i="19"/>
  <c r="Q482" i="19"/>
  <c r="Q738" i="19"/>
  <c r="Q15" i="19"/>
  <c r="Q259" i="19"/>
  <c r="Q515" i="19"/>
  <c r="Q771" i="19"/>
  <c r="Q68" i="19"/>
  <c r="Q324" i="19"/>
  <c r="Q580" i="19"/>
  <c r="Q836" i="19"/>
  <c r="Q117" i="19"/>
  <c r="Q373" i="19"/>
  <c r="Q629" i="19"/>
  <c r="Q885" i="19"/>
  <c r="Q150" i="19"/>
  <c r="Q406" i="19"/>
  <c r="Q662" i="19"/>
  <c r="Q918" i="19"/>
  <c r="Q183" i="19"/>
  <c r="Q439" i="19"/>
  <c r="Q695" i="19"/>
  <c r="Q216" i="19"/>
  <c r="Q472" i="19"/>
  <c r="Q728" i="19"/>
  <c r="Q984" i="19"/>
  <c r="Q249" i="19"/>
  <c r="Q505" i="19"/>
  <c r="Q761" i="19"/>
  <c r="Q42" i="19"/>
  <c r="Q298" i="19"/>
  <c r="Q554" i="19"/>
  <c r="Q810" i="19"/>
  <c r="Q75" i="19"/>
  <c r="Q331" i="19"/>
  <c r="Q587" i="19"/>
  <c r="Q843" i="19"/>
  <c r="Q156" i="19"/>
  <c r="Q412" i="19"/>
  <c r="Q668" i="19"/>
  <c r="Q924" i="19"/>
  <c r="Q205" i="19"/>
  <c r="Q461" i="19"/>
  <c r="Q717" i="19"/>
  <c r="Q973" i="19"/>
  <c r="Q254" i="19"/>
  <c r="Q510" i="19"/>
  <c r="Q766" i="19"/>
  <c r="Q47" i="19"/>
  <c r="Q303" i="19"/>
  <c r="Q559" i="19"/>
  <c r="Q815" i="19"/>
  <c r="Q96" i="19"/>
  <c r="Q128" i="19"/>
  <c r="Q384" i="19"/>
  <c r="Q640" i="19"/>
  <c r="Q896" i="19"/>
  <c r="Q161" i="19"/>
  <c r="Q417" i="19"/>
  <c r="Q673" i="19"/>
  <c r="Q929" i="19"/>
  <c r="Q242" i="19"/>
  <c r="Q498" i="19"/>
  <c r="Q754" i="19"/>
  <c r="Q19" i="19"/>
  <c r="Q275" i="19"/>
  <c r="Q531" i="19"/>
  <c r="Q787" i="19"/>
  <c r="Q84" i="19"/>
  <c r="Q340" i="19"/>
  <c r="Q596" i="19"/>
  <c r="Q852" i="19"/>
  <c r="Q133" i="19"/>
  <c r="Q389" i="19"/>
  <c r="Q645" i="19"/>
  <c r="Q901" i="19"/>
  <c r="Q166" i="19"/>
  <c r="Q422" i="19"/>
  <c r="Q678" i="19"/>
  <c r="Q934" i="19"/>
  <c r="Q199" i="19"/>
  <c r="Q455" i="19"/>
  <c r="Q711" i="19"/>
  <c r="Q967" i="19"/>
  <c r="Q232" i="19"/>
  <c r="Q488" i="19"/>
  <c r="Q744" i="19"/>
  <c r="Q18" i="19"/>
  <c r="Q265" i="19"/>
  <c r="Q521" i="19"/>
  <c r="Q777" i="19"/>
  <c r="Q58" i="19"/>
  <c r="Q314" i="19"/>
  <c r="Q570" i="19"/>
  <c r="Q826" i="19"/>
  <c r="Q91" i="19"/>
  <c r="Q347" i="19"/>
  <c r="Q603" i="19"/>
  <c r="Q859" i="19"/>
  <c r="Q172" i="19"/>
  <c r="Q428" i="19"/>
  <c r="Q684" i="19"/>
  <c r="Q940" i="19"/>
  <c r="Q221" i="19"/>
  <c r="Q477" i="19"/>
  <c r="Q733" i="19"/>
  <c r="Q989" i="19"/>
  <c r="Q270" i="19"/>
  <c r="Q526" i="19"/>
  <c r="Q782" i="19"/>
  <c r="Q63" i="19"/>
  <c r="Q319" i="19"/>
  <c r="Q575" i="19"/>
  <c r="Q831" i="19"/>
  <c r="Q80" i="19"/>
  <c r="Q368" i="19"/>
  <c r="Q144" i="19"/>
  <c r="Q400" i="19"/>
  <c r="Q656" i="19"/>
  <c r="Q912" i="19"/>
  <c r="Q177" i="19"/>
  <c r="Q433" i="19"/>
  <c r="Q689" i="19"/>
  <c r="Q945" i="19"/>
  <c r="Q258" i="19"/>
  <c r="Q514" i="19"/>
  <c r="Q770" i="19"/>
  <c r="Q35" i="19"/>
  <c r="Q291" i="19"/>
  <c r="Q547" i="19"/>
  <c r="Q803" i="19"/>
  <c r="Q100" i="19"/>
  <c r="Q356" i="19"/>
  <c r="Q612" i="19"/>
  <c r="Q868" i="19"/>
  <c r="Q149" i="19"/>
  <c r="Q405" i="19"/>
  <c r="Q661" i="19"/>
  <c r="Q917" i="19"/>
  <c r="Q182" i="19"/>
  <c r="Q438" i="19"/>
  <c r="Q694" i="19"/>
  <c r="Q215" i="19"/>
  <c r="Q471" i="19"/>
  <c r="Q727" i="19"/>
  <c r="Q983" i="19"/>
  <c r="Q248" i="19"/>
  <c r="Q504" i="19"/>
  <c r="Q760" i="19"/>
  <c r="Q25" i="19"/>
  <c r="Q281" i="19"/>
  <c r="Q537" i="19"/>
  <c r="Q793" i="19"/>
  <c r="Q74" i="19"/>
  <c r="Q330" i="19"/>
  <c r="Q586" i="19"/>
  <c r="Q842" i="19"/>
  <c r="Q107" i="19"/>
  <c r="Q363" i="19"/>
  <c r="Q619" i="19"/>
  <c r="Q875" i="19"/>
  <c r="Q188" i="19"/>
  <c r="Q444" i="19"/>
  <c r="Q700" i="19"/>
  <c r="Q956" i="19"/>
  <c r="Q237" i="19"/>
  <c r="Q493" i="19"/>
  <c r="Q749" i="19"/>
  <c r="Q286" i="19"/>
  <c r="Q542" i="19"/>
  <c r="Q798" i="19"/>
  <c r="Q79" i="19"/>
  <c r="Q335" i="19"/>
  <c r="Q591" i="19"/>
  <c r="Q847" i="19"/>
  <c r="Q416" i="19"/>
  <c r="Q672" i="19"/>
  <c r="Q928" i="19"/>
  <c r="Q193" i="19"/>
  <c r="Q449" i="19"/>
  <c r="Q705" i="19"/>
  <c r="Q961" i="19"/>
  <c r="Q274" i="19"/>
  <c r="Q530" i="19"/>
  <c r="Q786" i="19"/>
  <c r="Q51" i="19"/>
  <c r="Q307" i="19"/>
  <c r="Q563" i="19"/>
  <c r="Q819" i="19"/>
  <c r="Q116" i="19"/>
  <c r="Q372" i="19"/>
  <c r="Q628" i="19"/>
  <c r="Q884" i="19"/>
  <c r="Q165" i="19"/>
  <c r="Q421" i="19"/>
  <c r="Q677" i="19"/>
  <c r="Q933" i="19"/>
  <c r="Q198" i="19"/>
  <c r="Q454" i="19"/>
  <c r="Q710" i="19"/>
  <c r="Q966" i="19"/>
  <c r="Q231" i="19"/>
  <c r="Q487" i="19"/>
  <c r="Q743" i="19"/>
  <c r="Q34" i="19"/>
  <c r="Q264" i="19"/>
  <c r="Q520" i="19"/>
  <c r="Q776" i="19"/>
  <c r="Q41" i="19"/>
  <c r="Q297" i="19"/>
  <c r="Q553" i="19"/>
  <c r="Q809" i="19"/>
  <c r="Q90" i="19"/>
  <c r="Q346" i="19"/>
  <c r="Q602" i="19"/>
  <c r="Q858" i="19"/>
  <c r="Q123" i="19"/>
  <c r="Q379" i="19"/>
  <c r="Q635" i="19"/>
  <c r="Q891" i="19"/>
  <c r="Q204" i="19"/>
  <c r="Q460" i="19"/>
  <c r="Q716" i="19"/>
  <c r="Q972" i="19"/>
  <c r="Q253" i="19"/>
  <c r="Q509" i="19"/>
  <c r="Q765" i="19"/>
  <c r="Q46" i="19"/>
  <c r="Q302" i="19"/>
  <c r="Q558" i="19"/>
  <c r="Q814" i="19"/>
  <c r="Q95" i="19"/>
  <c r="Q351" i="19"/>
  <c r="Q607" i="19"/>
  <c r="Q863" i="19"/>
  <c r="Q176" i="19"/>
  <c r="Q432" i="19"/>
  <c r="Q688" i="19"/>
  <c r="Q944" i="19"/>
  <c r="Q209" i="19"/>
  <c r="Q465" i="19"/>
  <c r="Q721" i="19"/>
  <c r="Q977" i="19"/>
  <c r="Q290" i="19"/>
  <c r="Q546" i="19"/>
  <c r="Q802" i="19"/>
  <c r="Q67" i="19"/>
  <c r="Q323" i="19"/>
  <c r="Q579" i="19"/>
  <c r="Q835" i="19"/>
  <c r="Q132" i="19"/>
  <c r="Q388" i="19"/>
  <c r="Q644" i="19"/>
  <c r="Q900" i="19"/>
  <c r="Q181" i="19"/>
  <c r="Q437" i="19"/>
  <c r="Q693" i="19"/>
  <c r="Q214" i="19"/>
  <c r="Q470" i="19"/>
  <c r="Q726" i="19"/>
  <c r="Q982" i="19"/>
  <c r="Q247" i="19"/>
  <c r="Q503" i="19"/>
  <c r="Q759" i="19"/>
  <c r="Q24" i="19"/>
  <c r="Q280" i="19"/>
  <c r="Q536" i="19"/>
  <c r="Q792" i="19"/>
  <c r="Q57" i="19"/>
  <c r="Q313" i="19"/>
  <c r="Q569" i="19"/>
  <c r="Q825" i="19"/>
  <c r="Q106" i="19"/>
  <c r="Q362" i="19"/>
  <c r="Q618" i="19"/>
  <c r="Q874" i="19"/>
  <c r="Q139" i="19"/>
  <c r="Q395" i="19"/>
  <c r="Q651" i="19"/>
  <c r="Q907" i="19"/>
  <c r="Q220" i="19"/>
  <c r="Q476" i="19"/>
  <c r="Q732" i="19"/>
  <c r="Q988" i="19"/>
  <c r="Q269" i="19"/>
  <c r="Q525" i="19"/>
  <c r="Q781" i="19"/>
  <c r="Q62" i="19"/>
  <c r="Q318" i="19"/>
  <c r="Q574" i="19"/>
  <c r="Q830" i="19"/>
  <c r="Q111" i="19"/>
  <c r="Q367" i="19"/>
  <c r="Q623" i="19"/>
  <c r="Q879" i="19"/>
  <c r="Q192" i="19"/>
  <c r="Q448" i="19"/>
  <c r="Q704" i="19"/>
  <c r="Q960" i="19"/>
  <c r="Q225" i="19"/>
  <c r="Q481" i="19"/>
  <c r="Q737" i="19"/>
  <c r="Q50" i="19"/>
  <c r="Q306" i="19"/>
  <c r="Q562" i="19"/>
  <c r="Q818" i="19"/>
  <c r="Q83" i="19"/>
  <c r="Q339" i="19"/>
  <c r="Q595" i="19"/>
  <c r="Q851" i="19"/>
  <c r="Q148" i="19"/>
  <c r="Q404" i="19"/>
  <c r="Q660" i="19"/>
  <c r="Q916" i="19"/>
  <c r="Q197" i="19"/>
  <c r="Q453" i="19"/>
  <c r="Q709" i="19"/>
  <c r="Q965" i="19"/>
  <c r="Q230" i="19"/>
  <c r="Q486" i="19"/>
  <c r="Q742" i="19"/>
  <c r="Q20" i="19"/>
  <c r="Q263" i="19"/>
  <c r="Q519" i="19"/>
  <c r="Q775" i="19"/>
  <c r="Q40" i="19"/>
  <c r="Q296" i="19"/>
  <c r="Q552" i="19"/>
  <c r="Q808" i="19"/>
  <c r="Q73" i="19"/>
  <c r="Q329" i="19"/>
  <c r="Q585" i="19"/>
  <c r="Q841" i="19"/>
  <c r="Q122" i="19"/>
  <c r="Q378" i="19"/>
  <c r="Q634" i="19"/>
  <c r="Q890" i="19"/>
  <c r="Q155" i="19"/>
  <c r="Q411" i="19"/>
  <c r="Q667" i="19"/>
  <c r="Q923" i="19"/>
  <c r="Q236" i="19"/>
  <c r="Q492" i="19"/>
  <c r="Q748" i="19"/>
  <c r="Q29" i="19"/>
  <c r="Q285" i="19"/>
  <c r="Q541" i="19"/>
  <c r="Q797" i="19"/>
  <c r="Q78" i="19"/>
  <c r="Q334" i="19"/>
  <c r="Q590" i="19"/>
  <c r="Q846" i="19"/>
  <c r="Q127" i="19"/>
  <c r="Q383" i="19"/>
  <c r="Q639" i="19"/>
  <c r="Q895" i="19"/>
  <c r="Q208" i="19"/>
  <c r="Q464" i="19"/>
  <c r="Q720" i="19"/>
  <c r="Q976" i="19"/>
  <c r="Q241" i="19"/>
  <c r="Q497" i="19"/>
  <c r="Q753" i="19"/>
  <c r="Q66" i="19"/>
  <c r="Q322" i="19"/>
  <c r="Q578" i="19"/>
  <c r="Q834" i="19"/>
  <c r="Q99" i="19"/>
  <c r="Q355" i="19"/>
  <c r="Q611" i="19"/>
  <c r="Q867" i="19"/>
  <c r="Q164" i="19"/>
  <c r="Q420" i="19"/>
  <c r="Q676" i="19"/>
  <c r="Q932" i="19"/>
  <c r="Q213" i="19"/>
  <c r="Q469" i="19"/>
  <c r="Q725" i="19"/>
  <c r="Q981" i="19"/>
  <c r="Q246" i="19"/>
  <c r="Q502" i="19"/>
  <c r="Q758" i="19"/>
  <c r="Q23" i="19"/>
  <c r="Q279" i="19"/>
  <c r="Q535" i="19"/>
  <c r="Q791" i="19"/>
  <c r="Q56" i="19"/>
  <c r="Q312" i="19"/>
  <c r="Q568" i="19"/>
  <c r="Q824" i="19"/>
  <c r="Q89" i="19"/>
  <c r="Q345" i="19"/>
  <c r="Q601" i="19"/>
  <c r="Q857" i="19"/>
  <c r="Q138" i="19"/>
  <c r="Q394" i="19"/>
  <c r="Q650" i="19"/>
  <c r="Q906" i="19"/>
  <c r="Q171" i="19"/>
  <c r="Q427" i="19"/>
  <c r="Q683" i="19"/>
  <c r="Q939" i="19"/>
  <c r="Q252" i="19"/>
  <c r="Q508" i="19"/>
  <c r="Q764" i="19"/>
  <c r="Q45" i="19"/>
  <c r="Q301" i="19"/>
  <c r="Q557" i="19"/>
  <c r="Q813" i="19"/>
  <c r="Q94" i="19"/>
  <c r="Q350" i="19"/>
  <c r="Q606" i="19"/>
  <c r="Q862" i="19"/>
  <c r="Q143" i="19"/>
  <c r="Q399" i="19"/>
  <c r="Q655" i="19"/>
  <c r="Q911" i="19"/>
  <c r="Q480" i="19"/>
  <c r="Q736" i="19"/>
  <c r="Q28" i="19"/>
  <c r="Q257" i="19"/>
  <c r="Q513" i="19"/>
  <c r="Q769" i="19"/>
  <c r="Q82" i="19"/>
  <c r="Q338" i="19"/>
  <c r="Q594" i="19"/>
  <c r="Q850" i="19"/>
  <c r="Q115" i="19"/>
  <c r="Q371" i="19"/>
  <c r="Q627" i="19"/>
  <c r="Q883" i="19"/>
  <c r="Q180" i="19"/>
  <c r="Q436" i="19"/>
  <c r="Q692" i="19"/>
  <c r="Q229" i="19"/>
  <c r="Q485" i="19"/>
  <c r="Q741" i="19"/>
  <c r="Q30" i="19"/>
  <c r="Q262" i="19"/>
  <c r="Q518" i="19"/>
  <c r="Q774" i="19"/>
  <c r="Q39" i="19"/>
  <c r="Q295" i="19"/>
  <c r="Q551" i="19"/>
  <c r="Q807" i="19"/>
  <c r="Q72" i="19"/>
  <c r="Q328" i="19"/>
  <c r="Q584" i="19"/>
  <c r="Q840" i="19"/>
  <c r="Q105" i="19"/>
  <c r="Q361" i="19"/>
  <c r="Q617" i="19"/>
  <c r="Q873" i="19"/>
  <c r="Q154" i="19"/>
  <c r="Q410" i="19"/>
  <c r="Q666" i="19"/>
  <c r="Q922" i="19"/>
  <c r="Q187" i="19"/>
  <c r="Q443" i="19"/>
  <c r="Q699" i="19"/>
  <c r="Q955" i="19"/>
  <c r="Q268" i="19"/>
  <c r="Q524" i="19"/>
  <c r="Q780" i="19"/>
  <c r="Q61" i="19"/>
  <c r="Q317" i="19"/>
  <c r="Q573" i="19"/>
  <c r="Q829" i="19"/>
  <c r="Q110" i="19"/>
  <c r="Q366" i="19"/>
  <c r="Q622" i="19"/>
  <c r="Q878" i="19"/>
  <c r="Q159" i="19"/>
  <c r="Q415" i="19"/>
  <c r="Q671" i="19"/>
  <c r="Q927" i="19"/>
  <c r="Q752" i="19"/>
  <c r="Q17" i="19"/>
  <c r="Q273" i="19"/>
  <c r="Q529" i="19"/>
  <c r="Q785" i="19"/>
  <c r="Q98" i="19"/>
  <c r="Q354" i="19"/>
  <c r="Q610" i="19"/>
  <c r="Q866" i="19"/>
  <c r="Q131" i="19"/>
  <c r="Q387" i="19"/>
  <c r="Q643" i="19"/>
  <c r="Q899" i="19"/>
  <c r="Q196" i="19"/>
  <c r="Q452" i="19"/>
  <c r="Q708" i="19"/>
  <c r="Q964" i="19"/>
  <c r="Q245" i="19"/>
  <c r="Q501" i="19"/>
  <c r="Q757" i="19"/>
  <c r="Q278" i="19"/>
  <c r="Q534" i="19"/>
  <c r="Q790" i="19"/>
  <c r="Q55" i="19"/>
  <c r="Q311" i="19"/>
  <c r="Q567" i="19"/>
  <c r="Q823" i="19"/>
  <c r="Q88" i="19"/>
  <c r="Q344" i="19"/>
  <c r="Q600" i="19"/>
  <c r="Q856" i="19"/>
  <c r="Q121" i="19"/>
  <c r="Q377" i="19"/>
  <c r="Q633" i="19"/>
  <c r="Q889" i="19"/>
  <c r="Q170" i="19"/>
  <c r="Q426" i="19"/>
  <c r="Q682" i="19"/>
  <c r="Q938" i="19"/>
  <c r="Q203" i="19"/>
  <c r="Q459" i="19"/>
  <c r="Q715" i="19"/>
  <c r="Q971" i="19"/>
  <c r="Q284" i="19"/>
  <c r="Q540" i="19"/>
  <c r="Q796" i="19"/>
  <c r="Q77" i="19"/>
  <c r="Q333" i="19"/>
  <c r="Q589" i="19"/>
  <c r="Q845" i="19"/>
  <c r="Q126" i="19"/>
  <c r="Q382" i="19"/>
  <c r="Q638" i="19"/>
  <c r="Q894" i="19"/>
  <c r="Q175" i="19"/>
  <c r="Q431" i="19"/>
  <c r="Q687" i="19"/>
  <c r="Q943" i="19"/>
  <c r="Q512" i="19"/>
  <c r="Q768" i="19"/>
  <c r="Q33" i="19"/>
  <c r="Q289" i="19"/>
  <c r="Q545" i="19"/>
  <c r="Q801" i="19"/>
  <c r="Q114" i="19"/>
  <c r="Q370" i="19"/>
  <c r="Q626" i="19"/>
  <c r="Q882" i="19"/>
  <c r="Q147" i="19"/>
  <c r="Q403" i="19"/>
  <c r="Q659" i="19"/>
  <c r="Q915" i="19"/>
  <c r="Q212" i="19"/>
  <c r="Q468" i="19"/>
  <c r="Q724" i="19"/>
  <c r="Q980" i="19"/>
  <c r="Q261" i="19"/>
  <c r="Q517" i="19"/>
  <c r="Q773" i="19"/>
  <c r="Q38" i="19"/>
  <c r="Q294" i="19"/>
  <c r="Q550" i="19"/>
  <c r="Q806" i="19"/>
  <c r="Q71" i="19"/>
  <c r="Q327" i="19"/>
  <c r="Q583" i="19"/>
  <c r="Q839" i="19"/>
  <c r="Q104" i="19"/>
  <c r="Q360" i="19"/>
  <c r="Q616" i="19"/>
  <c r="Q872" i="19"/>
  <c r="Q137" i="19"/>
  <c r="Q393" i="19"/>
  <c r="Q649" i="19"/>
  <c r="Q905" i="19"/>
  <c r="Q186" i="19"/>
  <c r="Q442" i="19"/>
  <c r="Q698" i="19"/>
  <c r="Q954" i="19"/>
  <c r="Q219" i="19"/>
  <c r="Q475" i="19"/>
  <c r="Q731" i="19"/>
  <c r="Q987" i="19"/>
  <c r="Q300" i="19"/>
  <c r="Q556" i="19"/>
  <c r="Q812" i="19"/>
  <c r="Q93" i="19"/>
  <c r="Q349" i="19"/>
  <c r="Q605" i="19"/>
  <c r="Q861" i="19"/>
  <c r="Q142" i="19"/>
  <c r="Q398" i="19"/>
  <c r="Q654" i="19"/>
  <c r="Q910" i="19"/>
  <c r="Q191" i="19"/>
  <c r="Q447" i="19"/>
  <c r="Q703" i="19"/>
  <c r="Q959" i="19"/>
  <c r="Q256" i="19"/>
  <c r="Q16" i="19"/>
  <c r="Q272" i="19"/>
  <c r="Q528" i="19"/>
  <c r="Q784" i="19"/>
  <c r="Q49" i="19"/>
  <c r="Q305" i="19"/>
  <c r="Q561" i="19"/>
  <c r="Q817" i="19"/>
  <c r="Q130" i="19"/>
  <c r="Q386" i="19"/>
  <c r="Q642" i="19"/>
  <c r="Q898" i="19"/>
  <c r="Q163" i="19"/>
  <c r="Q419" i="19"/>
  <c r="Q675" i="19"/>
  <c r="Q931" i="19"/>
  <c r="Q228" i="19"/>
  <c r="Q484" i="19"/>
  <c r="Q740" i="19"/>
  <c r="Q21" i="19"/>
  <c r="Q277" i="19"/>
  <c r="Q533" i="19"/>
  <c r="Q789" i="19"/>
  <c r="Q54" i="19"/>
  <c r="Q310" i="19"/>
  <c r="Q566" i="19"/>
  <c r="Q822" i="19"/>
  <c r="Q87" i="19"/>
  <c r="Q343" i="19"/>
  <c r="Q599" i="19"/>
  <c r="Q855" i="19"/>
  <c r="Q120" i="19"/>
  <c r="Q376" i="19"/>
  <c r="Q632" i="19"/>
  <c r="Q888" i="19"/>
  <c r="Q153" i="19"/>
  <c r="Q409" i="19"/>
  <c r="Q665" i="19"/>
  <c r="Q921" i="19"/>
  <c r="Q202" i="19"/>
  <c r="Q458" i="19"/>
  <c r="Q714" i="19"/>
  <c r="Q970" i="19"/>
  <c r="Q235" i="19"/>
  <c r="Q491" i="19"/>
  <c r="Q747" i="19"/>
  <c r="Q60" i="19"/>
  <c r="Q316" i="19"/>
  <c r="Q572" i="19"/>
  <c r="Q828" i="19"/>
  <c r="Q109" i="19"/>
  <c r="Q365" i="19"/>
  <c r="Q621" i="19"/>
  <c r="Q877" i="19"/>
  <c r="Q158" i="19"/>
  <c r="Q414" i="19"/>
  <c r="Q670" i="19"/>
  <c r="Q926" i="19"/>
  <c r="Q207" i="19"/>
  <c r="Q463" i="19"/>
  <c r="Q719" i="19"/>
  <c r="Q975" i="19"/>
  <c r="Q288" i="19"/>
  <c r="Q544" i="19"/>
  <c r="Q800" i="19"/>
  <c r="Q65" i="19"/>
  <c r="Q321" i="19"/>
  <c r="Q577" i="19"/>
  <c r="Q833" i="19"/>
  <c r="Q146" i="19"/>
  <c r="Q402" i="19"/>
  <c r="Q658" i="19"/>
  <c r="Q914" i="19"/>
  <c r="Q179" i="19"/>
  <c r="Q435" i="19"/>
  <c r="Q691" i="19"/>
  <c r="Q947" i="19"/>
  <c r="Q244" i="19"/>
  <c r="Q500" i="19"/>
  <c r="Q756" i="19"/>
  <c r="Q37" i="19"/>
  <c r="Q293" i="19"/>
  <c r="Q549" i="19"/>
  <c r="Q805" i="19"/>
  <c r="Q70" i="19"/>
  <c r="Q326" i="19"/>
  <c r="Q582" i="19"/>
  <c r="Q838" i="19"/>
  <c r="Q103" i="19"/>
  <c r="Q359" i="19"/>
  <c r="Q615" i="19"/>
  <c r="Q871" i="19"/>
  <c r="Q136" i="19"/>
  <c r="Q392" i="19"/>
  <c r="Q648" i="19"/>
  <c r="Q904" i="19"/>
  <c r="Q169" i="19"/>
  <c r="Q425" i="19"/>
  <c r="Q681" i="19"/>
  <c r="Q937" i="19"/>
  <c r="Q218" i="19"/>
  <c r="Q474" i="19"/>
  <c r="Q730" i="19"/>
  <c r="Q986" i="19"/>
  <c r="Q251" i="19"/>
  <c r="Q507" i="19"/>
  <c r="Q763" i="19"/>
  <c r="Q76" i="19"/>
  <c r="Q332" i="19"/>
  <c r="Q588" i="19"/>
  <c r="Q844" i="19"/>
  <c r="Q125" i="19"/>
  <c r="Q381" i="19"/>
  <c r="Q637" i="19"/>
  <c r="Q893" i="19"/>
  <c r="Q174" i="19"/>
  <c r="Q430" i="19"/>
  <c r="Q686" i="19"/>
  <c r="Q942" i="19"/>
  <c r="Q223" i="19"/>
  <c r="Q479" i="19"/>
  <c r="Q735" i="19"/>
  <c r="Q13" i="19"/>
  <c r="T41" i="24" l="1"/>
  <c r="CJ41" i="24" s="1"/>
  <c r="EX41" i="24" s="1"/>
  <c r="AI69" i="42"/>
  <c r="AB23" i="24"/>
  <c r="CR23" i="24" s="1"/>
  <c r="FF23" i="24" s="1"/>
  <c r="AY33" i="42"/>
  <c r="AH35" i="24"/>
  <c r="CX35" i="24" s="1"/>
  <c r="FL35" i="24" s="1"/>
  <c r="BK57" i="42"/>
  <c r="V25" i="24"/>
  <c r="CL25" i="24" s="1"/>
  <c r="EZ25" i="24" s="1"/>
  <c r="AM37" i="42"/>
  <c r="P19" i="24"/>
  <c r="CD19" i="24" s="1"/>
  <c r="ER19" i="24" s="1"/>
  <c r="AA25" i="42"/>
  <c r="AN17" i="24"/>
  <c r="DF17" i="24" s="1"/>
  <c r="FT17" i="24" s="1"/>
  <c r="BW21" i="42"/>
  <c r="X33" i="24"/>
  <c r="CN33" i="24" s="1"/>
  <c r="FB33" i="24" s="1"/>
  <c r="AQ53" i="42"/>
  <c r="BD33" i="24"/>
  <c r="DV33" i="24" s="1"/>
  <c r="GJ33" i="24" s="1"/>
  <c r="DC53" i="42"/>
  <c r="P37" i="24"/>
  <c r="CD37" i="24" s="1"/>
  <c r="ER37" i="24" s="1"/>
  <c r="AA61" i="42"/>
  <c r="V39" i="24"/>
  <c r="CL39" i="24" s="1"/>
  <c r="EZ39" i="24" s="1"/>
  <c r="AM65" i="42"/>
  <c r="Z23" i="24"/>
  <c r="CP23" i="24" s="1"/>
  <c r="FD23" i="24" s="1"/>
  <c r="AU33" i="42"/>
  <c r="AB21" i="24"/>
  <c r="CR21" i="24" s="1"/>
  <c r="FF21" i="24" s="1"/>
  <c r="AY29" i="42"/>
  <c r="V35" i="24"/>
  <c r="CL35" i="24" s="1"/>
  <c r="EZ35" i="24" s="1"/>
  <c r="AM57" i="42"/>
  <c r="R29" i="24"/>
  <c r="CH29" i="24" s="1"/>
  <c r="EV29" i="24" s="1"/>
  <c r="AE45" i="42"/>
  <c r="X35" i="24"/>
  <c r="CN35" i="24" s="1"/>
  <c r="FB35" i="24" s="1"/>
  <c r="AQ57" i="42"/>
  <c r="Z33" i="24"/>
  <c r="CP33" i="24" s="1"/>
  <c r="FD33" i="24" s="1"/>
  <c r="AU53" i="42"/>
  <c r="X29" i="24"/>
  <c r="CN29" i="24" s="1"/>
  <c r="FB29" i="24" s="1"/>
  <c r="AQ45" i="42"/>
  <c r="AB35" i="24"/>
  <c r="CR35" i="24" s="1"/>
  <c r="FF35" i="24" s="1"/>
  <c r="AY57" i="42"/>
  <c r="P21" i="24"/>
  <c r="CD21" i="24" s="1"/>
  <c r="ER21" i="24" s="1"/>
  <c r="AA29" i="42"/>
  <c r="AJ27" i="24"/>
  <c r="DB27" i="24" s="1"/>
  <c r="FP27" i="24" s="1"/>
  <c r="BO41" i="42"/>
  <c r="N41" i="24"/>
  <c r="CB41" i="24" s="1"/>
  <c r="EP41" i="24" s="1"/>
  <c r="W69" i="42"/>
  <c r="N25" i="24"/>
  <c r="CB25" i="24" s="1"/>
  <c r="EP25" i="24" s="1"/>
  <c r="W37" i="42"/>
  <c r="AD35" i="24"/>
  <c r="CT35" i="24" s="1"/>
  <c r="FH35" i="24" s="1"/>
  <c r="BC57" i="42"/>
  <c r="AD29" i="24"/>
  <c r="CT29" i="24" s="1"/>
  <c r="FH29" i="24" s="1"/>
  <c r="BC45" i="42"/>
  <c r="P31" i="24"/>
  <c r="CD31" i="24" s="1"/>
  <c r="ER31" i="24" s="1"/>
  <c r="AA49" i="42"/>
  <c r="Z31" i="24"/>
  <c r="CP31" i="24" s="1"/>
  <c r="FD31" i="24" s="1"/>
  <c r="AU49" i="42"/>
  <c r="P35" i="24"/>
  <c r="CD35" i="24" s="1"/>
  <c r="ER35" i="24" s="1"/>
  <c r="AA57" i="42"/>
  <c r="AF39" i="24"/>
  <c r="CV39" i="24" s="1"/>
  <c r="FJ39" i="24" s="1"/>
  <c r="BG65" i="42"/>
  <c r="AF21" i="24"/>
  <c r="CV21" i="24" s="1"/>
  <c r="FJ21" i="24" s="1"/>
  <c r="BG29" i="42"/>
  <c r="AF27" i="24"/>
  <c r="CV27" i="24" s="1"/>
  <c r="FJ27" i="24" s="1"/>
  <c r="BG41" i="42"/>
  <c r="AH41" i="24"/>
  <c r="CX41" i="24" s="1"/>
  <c r="FL41" i="24" s="1"/>
  <c r="BK69" i="42"/>
  <c r="H41" i="24"/>
  <c r="BV41" i="24" s="1"/>
  <c r="EJ41" i="24" s="1"/>
  <c r="K69" i="42"/>
  <c r="AD27" i="24"/>
  <c r="CT27" i="24" s="1"/>
  <c r="FH27" i="24" s="1"/>
  <c r="BC41" i="42"/>
  <c r="AL35" i="24"/>
  <c r="DD35" i="24" s="1"/>
  <c r="FR35" i="24" s="1"/>
  <c r="BS57" i="42"/>
  <c r="AR15" i="24"/>
  <c r="DJ15" i="24" s="1"/>
  <c r="FX15" i="24" s="1"/>
  <c r="CE17" i="42"/>
  <c r="AR17" i="24"/>
  <c r="DJ17" i="24" s="1"/>
  <c r="FX17" i="24" s="1"/>
  <c r="CE21" i="42"/>
  <c r="P25" i="24"/>
  <c r="CD25" i="24" s="1"/>
  <c r="ER25" i="24" s="1"/>
  <c r="AA37" i="42"/>
  <c r="AH23" i="24"/>
  <c r="CX23" i="24" s="1"/>
  <c r="FL23" i="24" s="1"/>
  <c r="BK33" i="42"/>
  <c r="AD39" i="24"/>
  <c r="CT39" i="24" s="1"/>
  <c r="FH39" i="24" s="1"/>
  <c r="BC65" i="42"/>
  <c r="T39" i="24"/>
  <c r="CJ39" i="24" s="1"/>
  <c r="EX39" i="24" s="1"/>
  <c r="AI65" i="42"/>
  <c r="X31" i="24"/>
  <c r="CN31" i="24" s="1"/>
  <c r="FB31" i="24" s="1"/>
  <c r="AQ49" i="42"/>
  <c r="P23" i="24"/>
  <c r="CD23" i="24" s="1"/>
  <c r="ER23" i="24" s="1"/>
  <c r="AA33" i="42"/>
  <c r="AH39" i="24"/>
  <c r="CX39" i="24" s="1"/>
  <c r="FL39" i="24" s="1"/>
  <c r="BK65" i="42"/>
  <c r="AL21" i="24"/>
  <c r="DD21" i="24" s="1"/>
  <c r="FR21" i="24" s="1"/>
  <c r="BS29" i="42"/>
  <c r="P41" i="24"/>
  <c r="CD41" i="24" s="1"/>
  <c r="ER41" i="24" s="1"/>
  <c r="AA69" i="42"/>
  <c r="P39" i="24"/>
  <c r="CD39" i="24" s="1"/>
  <c r="ER39" i="24" s="1"/>
  <c r="AA65" i="42"/>
  <c r="AV33" i="24"/>
  <c r="DN33" i="24" s="1"/>
  <c r="GB33" i="24" s="1"/>
  <c r="CM53" i="42"/>
  <c r="AB29" i="24"/>
  <c r="CR29" i="24" s="1"/>
  <c r="FF29" i="24" s="1"/>
  <c r="AY45" i="42"/>
  <c r="AF33" i="24"/>
  <c r="CV33" i="24" s="1"/>
  <c r="FJ33" i="24" s="1"/>
  <c r="BG53" i="42"/>
  <c r="Z41" i="24"/>
  <c r="CP41" i="24" s="1"/>
  <c r="FD41" i="24" s="1"/>
  <c r="AU69" i="42"/>
  <c r="AH37" i="24"/>
  <c r="CX37" i="24" s="1"/>
  <c r="FL37" i="24" s="1"/>
  <c r="BK61" i="42"/>
  <c r="AB41" i="24"/>
  <c r="CR41" i="24" s="1"/>
  <c r="FF41" i="24" s="1"/>
  <c r="AY69" i="42"/>
  <c r="Z39" i="24"/>
  <c r="CP39" i="24" s="1"/>
  <c r="FD39" i="24" s="1"/>
  <c r="AU65" i="42"/>
  <c r="Z29" i="24"/>
  <c r="CP29" i="24" s="1"/>
  <c r="FD29" i="24" s="1"/>
  <c r="AU45" i="42"/>
  <c r="Z25" i="24"/>
  <c r="CP25" i="24" s="1"/>
  <c r="FD25" i="24" s="1"/>
  <c r="AU37" i="42"/>
  <c r="AD25" i="24"/>
  <c r="CT25" i="24" s="1"/>
  <c r="FH25" i="24" s="1"/>
  <c r="BC37" i="42"/>
  <c r="AD37" i="24"/>
  <c r="CT37" i="24" s="1"/>
  <c r="FH37" i="24" s="1"/>
  <c r="BC61" i="42"/>
  <c r="AD21" i="24"/>
  <c r="CT21" i="24" s="1"/>
  <c r="FH21" i="24" s="1"/>
  <c r="BC29" i="42"/>
  <c r="AB33" i="24"/>
  <c r="CR33" i="24" s="1"/>
  <c r="FF33" i="24" s="1"/>
  <c r="AY53" i="42"/>
  <c r="AB37" i="24"/>
  <c r="CR37" i="24" s="1"/>
  <c r="FF37" i="24" s="1"/>
  <c r="AY61" i="42"/>
  <c r="AJ39" i="24"/>
  <c r="DB39" i="24" s="1"/>
  <c r="FP39" i="24" s="1"/>
  <c r="BO65" i="42"/>
  <c r="T23" i="24"/>
  <c r="CJ23" i="24" s="1"/>
  <c r="EX23" i="24" s="1"/>
  <c r="AI33" i="42"/>
  <c r="F41" i="24"/>
  <c r="BT41" i="24" s="1"/>
  <c r="EH41" i="24" s="1"/>
  <c r="G69" i="42"/>
  <c r="Z35" i="24"/>
  <c r="CP35" i="24" s="1"/>
  <c r="FD35" i="24" s="1"/>
  <c r="AU57" i="42"/>
  <c r="X23" i="24"/>
  <c r="CN23" i="24" s="1"/>
  <c r="FB23" i="24" s="1"/>
  <c r="AQ33" i="42"/>
  <c r="AJ21" i="24"/>
  <c r="DB21" i="24" s="1"/>
  <c r="FP21" i="24" s="1"/>
  <c r="BO29" i="42"/>
  <c r="X21" i="24"/>
  <c r="CN21" i="24" s="1"/>
  <c r="FB21" i="24" s="1"/>
  <c r="AQ29" i="42"/>
  <c r="N39" i="24"/>
  <c r="CB39" i="24" s="1"/>
  <c r="EP39" i="24" s="1"/>
  <c r="W65" i="42"/>
  <c r="AZ35" i="24"/>
  <c r="DR35" i="24" s="1"/>
  <c r="GF35" i="24" s="1"/>
  <c r="CU57" i="42"/>
  <c r="Z21" i="24"/>
  <c r="CP21" i="24" s="1"/>
  <c r="FD21" i="24" s="1"/>
  <c r="AU29" i="42"/>
  <c r="X39" i="24"/>
  <c r="CN39" i="24" s="1"/>
  <c r="FB39" i="24" s="1"/>
  <c r="AQ65" i="42"/>
  <c r="AJ35" i="24"/>
  <c r="DB35" i="24" s="1"/>
  <c r="FP35" i="24" s="1"/>
  <c r="BO57" i="42"/>
  <c r="BC33" i="42"/>
  <c r="AD23" i="24"/>
  <c r="CT23" i="24" s="1"/>
  <c r="FH23" i="24" s="1"/>
  <c r="R39" i="24"/>
  <c r="CH39" i="24" s="1"/>
  <c r="EV39" i="24" s="1"/>
  <c r="AE65" i="42"/>
  <c r="AF29" i="24"/>
  <c r="CV29" i="24" s="1"/>
  <c r="FJ29" i="24" s="1"/>
  <c r="BG45" i="42"/>
  <c r="AF35" i="24"/>
  <c r="CV35" i="24" s="1"/>
  <c r="FJ35" i="24" s="1"/>
  <c r="BG57" i="42"/>
  <c r="AF41" i="24"/>
  <c r="CV41" i="24" s="1"/>
  <c r="FJ41" i="24" s="1"/>
  <c r="BG69" i="42"/>
  <c r="AF23" i="24"/>
  <c r="CV23" i="24" s="1"/>
  <c r="FJ23" i="24" s="1"/>
  <c r="BG33" i="42"/>
  <c r="AB39" i="24"/>
  <c r="CR39" i="24" s="1"/>
  <c r="FF39" i="24" s="1"/>
  <c r="AY65" i="42"/>
  <c r="X25" i="24"/>
  <c r="CN25" i="24" s="1"/>
  <c r="FB25" i="24" s="1"/>
  <c r="AQ37" i="42"/>
  <c r="AN15" i="24"/>
  <c r="DF15" i="24" s="1"/>
  <c r="FT15" i="24" s="1"/>
  <c r="BW17" i="42"/>
  <c r="AD31" i="24"/>
  <c r="CT31" i="24" s="1"/>
  <c r="FH31" i="24" s="1"/>
  <c r="BC49" i="42"/>
  <c r="R41" i="24"/>
  <c r="CH41" i="24" s="1"/>
  <c r="EV41" i="24" s="1"/>
  <c r="AE69" i="42"/>
  <c r="AJ25" i="24"/>
  <c r="DB25" i="24" s="1"/>
  <c r="FP25" i="24" s="1"/>
  <c r="BO37" i="42"/>
  <c r="V23" i="24"/>
  <c r="CL23" i="24" s="1"/>
  <c r="EZ23" i="24" s="1"/>
  <c r="AM33" i="42"/>
  <c r="T25" i="24"/>
  <c r="CJ25" i="24" s="1"/>
  <c r="EX25" i="24" s="1"/>
  <c r="AI37" i="42"/>
  <c r="P27" i="24"/>
  <c r="CD27" i="24" s="1"/>
  <c r="ER27" i="24" s="1"/>
  <c r="AA41" i="42"/>
  <c r="AH19" i="24"/>
  <c r="CX19" i="24" s="1"/>
  <c r="FL19" i="24" s="1"/>
  <c r="BK25" i="42"/>
  <c r="AH29" i="24"/>
  <c r="CX29" i="24" s="1"/>
  <c r="FL29" i="24" s="1"/>
  <c r="BK45" i="42"/>
  <c r="AH33" i="24"/>
  <c r="CX33" i="24" s="1"/>
  <c r="FL33" i="24" s="1"/>
  <c r="BK53" i="42"/>
  <c r="AH25" i="24"/>
  <c r="CX25" i="24" s="1"/>
  <c r="FL25" i="24" s="1"/>
  <c r="BK37" i="42"/>
  <c r="R25" i="24"/>
  <c r="CH25" i="24" s="1"/>
  <c r="EV25" i="24" s="1"/>
  <c r="AE37" i="42"/>
  <c r="T29" i="24"/>
  <c r="CJ29" i="24" s="1"/>
  <c r="EX29" i="24" s="1"/>
  <c r="AI45" i="42"/>
  <c r="AD33" i="24"/>
  <c r="CT33" i="24" s="1"/>
  <c r="FH33" i="24" s="1"/>
  <c r="BC53" i="42"/>
  <c r="AP17" i="24"/>
  <c r="DH17" i="24" s="1"/>
  <c r="FV17" i="24" s="1"/>
  <c r="CA21" i="42"/>
  <c r="P29" i="24"/>
  <c r="CD29" i="24" s="1"/>
  <c r="ER29" i="24" s="1"/>
  <c r="AA45" i="42"/>
  <c r="P33" i="24"/>
  <c r="CD33" i="24" s="1"/>
  <c r="ER33" i="24" s="1"/>
  <c r="AA53" i="42"/>
  <c r="V29" i="24"/>
  <c r="CL29" i="24" s="1"/>
  <c r="EZ29" i="24" s="1"/>
  <c r="AM45" i="42"/>
  <c r="V41" i="24"/>
  <c r="CL41" i="24" s="1"/>
  <c r="EZ41" i="24" s="1"/>
  <c r="AM69" i="42"/>
  <c r="AB25" i="24"/>
  <c r="CR25" i="24" s="1"/>
  <c r="FF25" i="24" s="1"/>
  <c r="AY37" i="42"/>
  <c r="AB31" i="24"/>
  <c r="CR31" i="24" s="1"/>
  <c r="FF31" i="24" s="1"/>
  <c r="AY49" i="42"/>
  <c r="AD19" i="24"/>
  <c r="CT19" i="24" s="1"/>
  <c r="FH19" i="24" s="1"/>
  <c r="BC25" i="42"/>
  <c r="AD41" i="24"/>
  <c r="CT41" i="24" s="1"/>
  <c r="FH41" i="24" s="1"/>
  <c r="BC69" i="42"/>
  <c r="AF19" i="24"/>
  <c r="CV19" i="24" s="1"/>
  <c r="FJ19" i="24" s="1"/>
  <c r="BG25" i="42"/>
  <c r="AF25" i="24"/>
  <c r="CV25" i="24" s="1"/>
  <c r="FJ25" i="24" s="1"/>
  <c r="BG37" i="42"/>
  <c r="L25" i="24"/>
  <c r="BZ25" i="24" s="1"/>
  <c r="EN25" i="24" s="1"/>
  <c r="S37" i="42"/>
  <c r="L35" i="24"/>
  <c r="BZ35" i="24" s="1"/>
  <c r="EN35" i="24" s="1"/>
  <c r="S57" i="42"/>
  <c r="L37" i="24"/>
  <c r="BZ37" i="24" s="1"/>
  <c r="EN37" i="24" s="1"/>
  <c r="S61" i="42"/>
  <c r="L19" i="24"/>
  <c r="BZ19" i="24" s="1"/>
  <c r="EN19" i="24" s="1"/>
  <c r="S25" i="42"/>
  <c r="L13" i="24"/>
  <c r="S13" i="42"/>
  <c r="L23" i="24"/>
  <c r="BZ23" i="24" s="1"/>
  <c r="EN23" i="24" s="1"/>
  <c r="S33" i="42"/>
  <c r="L39" i="24"/>
  <c r="BZ39" i="24" s="1"/>
  <c r="EN39" i="24" s="1"/>
  <c r="S65" i="42"/>
  <c r="J25" i="24"/>
  <c r="BX25" i="24" s="1"/>
  <c r="EL25" i="24" s="1"/>
  <c r="O37" i="42"/>
  <c r="L31" i="24"/>
  <c r="BZ31" i="24" s="1"/>
  <c r="EN31" i="24" s="1"/>
  <c r="S49" i="42"/>
  <c r="L27" i="24"/>
  <c r="BZ27" i="24" s="1"/>
  <c r="EN27" i="24" s="1"/>
  <c r="S41" i="42"/>
  <c r="J29" i="24"/>
  <c r="BX29" i="24" s="1"/>
  <c r="EL29" i="24" s="1"/>
  <c r="O45" i="42"/>
  <c r="J35" i="24"/>
  <c r="BX35" i="24" s="1"/>
  <c r="EL35" i="24" s="1"/>
  <c r="O57" i="42"/>
  <c r="L17" i="24"/>
  <c r="BZ17" i="24" s="1"/>
  <c r="EN17" i="24" s="1"/>
  <c r="S21" i="42"/>
  <c r="L29" i="24"/>
  <c r="BZ29" i="24" s="1"/>
  <c r="EN29" i="24" s="1"/>
  <c r="S45" i="42"/>
  <c r="J27" i="24"/>
  <c r="BX27" i="24" s="1"/>
  <c r="EL27" i="24" s="1"/>
  <c r="O41" i="42"/>
  <c r="J19" i="24"/>
  <c r="BX19" i="24" s="1"/>
  <c r="EL19" i="24" s="1"/>
  <c r="O25" i="42"/>
  <c r="J41" i="24"/>
  <c r="BX41" i="24" s="1"/>
  <c r="EL41" i="24" s="1"/>
  <c r="O69" i="42"/>
  <c r="J21" i="24"/>
  <c r="BX21" i="24" s="1"/>
  <c r="EL21" i="24" s="1"/>
  <c r="O29" i="42"/>
  <c r="L41" i="24"/>
  <c r="BZ41" i="24" s="1"/>
  <c r="EN41" i="24" s="1"/>
  <c r="S69" i="42"/>
  <c r="J39" i="24"/>
  <c r="BX39" i="24" s="1"/>
  <c r="EL39" i="24" s="1"/>
  <c r="O65" i="42"/>
  <c r="J33" i="24"/>
  <c r="BX33" i="24" s="1"/>
  <c r="EL33" i="24" s="1"/>
  <c r="O53" i="42"/>
  <c r="J23" i="24"/>
  <c r="BX23" i="24" s="1"/>
  <c r="EL23" i="24" s="1"/>
  <c r="O33" i="42"/>
  <c r="AH15" i="24"/>
  <c r="CX15" i="24" s="1"/>
  <c r="FL15" i="24" s="1"/>
  <c r="BK17" i="42"/>
  <c r="AN35" i="24"/>
  <c r="DF35" i="24" s="1"/>
  <c r="FT35" i="24" s="1"/>
  <c r="BW57" i="42"/>
  <c r="BH13" i="24"/>
  <c r="DK13" i="42"/>
  <c r="L33" i="24"/>
  <c r="S53" i="42"/>
  <c r="BF27" i="24"/>
  <c r="DG41" i="42"/>
  <c r="AT21" i="24"/>
  <c r="CI29" i="42"/>
  <c r="BN23" i="24"/>
  <c r="DW33" i="42"/>
  <c r="AT13" i="24"/>
  <c r="CI13" i="42"/>
  <c r="AL29" i="24"/>
  <c r="DD29" i="24" s="1"/>
  <c r="FR29" i="24" s="1"/>
  <c r="BS45" i="42"/>
  <c r="AL41" i="24"/>
  <c r="DD41" i="24" s="1"/>
  <c r="FR41" i="24" s="1"/>
  <c r="BS69" i="42"/>
  <c r="AL15" i="24"/>
  <c r="BS17" i="42"/>
  <c r="AR33" i="24"/>
  <c r="CE53" i="42"/>
  <c r="AR31" i="24"/>
  <c r="CE49" i="42"/>
  <c r="BB17" i="24"/>
  <c r="CY21" i="42"/>
  <c r="AP21" i="24"/>
  <c r="CA29" i="42"/>
  <c r="BD21" i="24"/>
  <c r="DV21" i="24" s="1"/>
  <c r="GJ21" i="24" s="1"/>
  <c r="DC29" i="42"/>
  <c r="AT25" i="24"/>
  <c r="DL25" i="24" s="1"/>
  <c r="FZ25" i="24" s="1"/>
  <c r="CI37" i="42"/>
  <c r="BF31" i="24"/>
  <c r="DX31" i="24" s="1"/>
  <c r="GL31" i="24" s="1"/>
  <c r="DG49" i="42"/>
  <c r="AV37" i="24"/>
  <c r="CM61" i="42"/>
  <c r="AV39" i="24"/>
  <c r="CM65" i="42"/>
  <c r="BN33" i="24"/>
  <c r="DW53" i="42"/>
  <c r="AT31" i="24"/>
  <c r="CI49" i="42"/>
  <c r="BH37" i="24"/>
  <c r="DK61" i="42"/>
  <c r="AN25" i="24"/>
  <c r="DF25" i="24" s="1"/>
  <c r="FT25" i="24" s="1"/>
  <c r="BW37" i="42"/>
  <c r="BF13" i="24"/>
  <c r="DG13" i="42"/>
  <c r="AT23" i="24"/>
  <c r="DL23" i="24" s="1"/>
  <c r="FZ23" i="24" s="1"/>
  <c r="CI33" i="42"/>
  <c r="AX15" i="24"/>
  <c r="DP15" i="24" s="1"/>
  <c r="GD15" i="24" s="1"/>
  <c r="CQ17" i="42"/>
  <c r="BJ25" i="24"/>
  <c r="DO37" i="42"/>
  <c r="BJ21" i="24"/>
  <c r="DO29" i="42"/>
  <c r="BD35" i="24"/>
  <c r="DC57" i="42"/>
  <c r="BB19" i="24"/>
  <c r="CY25" i="42"/>
  <c r="AP35" i="24"/>
  <c r="DH35" i="24" s="1"/>
  <c r="FV35" i="24" s="1"/>
  <c r="CA57" i="42"/>
  <c r="AZ27" i="24"/>
  <c r="DR27" i="24" s="1"/>
  <c r="GF27" i="24" s="1"/>
  <c r="CU41" i="42"/>
  <c r="AP13" i="24"/>
  <c r="CA13" i="42"/>
  <c r="BH21" i="24"/>
  <c r="DK29" i="42"/>
  <c r="BN17" i="24"/>
  <c r="EF17" i="24" s="1"/>
  <c r="GT17" i="24" s="1"/>
  <c r="DW21" i="42"/>
  <c r="AT39" i="24"/>
  <c r="CI65" i="42"/>
  <c r="BN19" i="24"/>
  <c r="DW25" i="42"/>
  <c r="AN27" i="24"/>
  <c r="BW41" i="42"/>
  <c r="BN31" i="24"/>
  <c r="EF31" i="24" s="1"/>
  <c r="GT31" i="24" s="1"/>
  <c r="DW49" i="42"/>
  <c r="AT33" i="24"/>
  <c r="DL33" i="24" s="1"/>
  <c r="FZ33" i="24" s="1"/>
  <c r="CI53" i="42"/>
  <c r="BL33" i="24"/>
  <c r="ED33" i="24" s="1"/>
  <c r="GR33" i="24" s="1"/>
  <c r="DS53" i="42"/>
  <c r="AX27" i="24"/>
  <c r="CQ41" i="42"/>
  <c r="AL13" i="24"/>
  <c r="BS13" i="42"/>
  <c r="AR41" i="24"/>
  <c r="CE69" i="42"/>
  <c r="BB21" i="24"/>
  <c r="CY29" i="42"/>
  <c r="AP37" i="24"/>
  <c r="CA61" i="42"/>
  <c r="BD13" i="24"/>
  <c r="DC13" i="42"/>
  <c r="BB33" i="24"/>
  <c r="DT33" i="24" s="1"/>
  <c r="GH33" i="24" s="1"/>
  <c r="CY53" i="42"/>
  <c r="AJ19" i="24"/>
  <c r="DB19" i="24" s="1"/>
  <c r="FP19" i="24" s="1"/>
  <c r="BO25" i="42"/>
  <c r="BH15" i="24"/>
  <c r="DK17" i="42"/>
  <c r="BH35" i="24"/>
  <c r="DK57" i="42"/>
  <c r="AN31" i="24"/>
  <c r="BW49" i="42"/>
  <c r="H13" i="24"/>
  <c r="K13" i="42"/>
  <c r="BF33" i="24"/>
  <c r="DG53" i="42"/>
  <c r="AJ17" i="24"/>
  <c r="DB17" i="24" s="1"/>
  <c r="FP17" i="24" s="1"/>
  <c r="BO21" i="42"/>
  <c r="AV19" i="24"/>
  <c r="DN19" i="24" s="1"/>
  <c r="GB19" i="24" s="1"/>
  <c r="CM25" i="42"/>
  <c r="T33" i="24"/>
  <c r="CJ33" i="24" s="1"/>
  <c r="EX33" i="24" s="1"/>
  <c r="AI53" i="42"/>
  <c r="AL17" i="24"/>
  <c r="DD17" i="24" s="1"/>
  <c r="FR17" i="24" s="1"/>
  <c r="BS21" i="42"/>
  <c r="AL27" i="24"/>
  <c r="BS41" i="42"/>
  <c r="BD23" i="24"/>
  <c r="DC33" i="42"/>
  <c r="BB35" i="24"/>
  <c r="CY57" i="42"/>
  <c r="AP23" i="24"/>
  <c r="CA33" i="42"/>
  <c r="BD37" i="24"/>
  <c r="DV37" i="24" s="1"/>
  <c r="GJ37" i="24" s="1"/>
  <c r="DC61" i="42"/>
  <c r="AF17" i="24"/>
  <c r="CV17" i="24" s="1"/>
  <c r="FJ17" i="24" s="1"/>
  <c r="BG21" i="42"/>
  <c r="AJ33" i="24"/>
  <c r="DB33" i="24" s="1"/>
  <c r="FP33" i="24" s="1"/>
  <c r="BO53" i="42"/>
  <c r="AH21" i="24"/>
  <c r="CX21" i="24" s="1"/>
  <c r="FL21" i="24" s="1"/>
  <c r="BK29" i="42"/>
  <c r="AN21" i="24"/>
  <c r="BW29" i="42"/>
  <c r="J31" i="24"/>
  <c r="O49" i="42"/>
  <c r="BL25" i="24"/>
  <c r="DS37" i="42"/>
  <c r="AV21" i="24"/>
  <c r="CM29" i="42"/>
  <c r="AR13" i="24"/>
  <c r="CE13" i="42"/>
  <c r="AR23" i="24"/>
  <c r="DJ23" i="24" s="1"/>
  <c r="FX23" i="24" s="1"/>
  <c r="CE33" i="42"/>
  <c r="AP15" i="24"/>
  <c r="DH15" i="24" s="1"/>
  <c r="FV15" i="24" s="1"/>
  <c r="CA17" i="42"/>
  <c r="BD39" i="24"/>
  <c r="DV39" i="24" s="1"/>
  <c r="GJ39" i="24" s="1"/>
  <c r="DC65" i="42"/>
  <c r="BB13" i="24"/>
  <c r="CY13" i="42"/>
  <c r="AP39" i="24"/>
  <c r="CA65" i="42"/>
  <c r="AZ29" i="24"/>
  <c r="CU45" i="42"/>
  <c r="AX17" i="24"/>
  <c r="CQ21" i="42"/>
  <c r="AJ37" i="24"/>
  <c r="DB37" i="24" s="1"/>
  <c r="FP37" i="24" s="1"/>
  <c r="BO61" i="42"/>
  <c r="T21" i="24"/>
  <c r="CJ21" i="24" s="1"/>
  <c r="EX21" i="24" s="1"/>
  <c r="AI29" i="42"/>
  <c r="BF21" i="24"/>
  <c r="DX21" i="24" s="1"/>
  <c r="GL21" i="24" s="1"/>
  <c r="DG29" i="42"/>
  <c r="AT37" i="24"/>
  <c r="CI61" i="42"/>
  <c r="BH27" i="24"/>
  <c r="DK41" i="42"/>
  <c r="BJ31" i="24"/>
  <c r="DO49" i="42"/>
  <c r="BJ15" i="24"/>
  <c r="DO17" i="42"/>
  <c r="BJ41" i="24"/>
  <c r="DO69" i="42"/>
  <c r="AR35" i="24"/>
  <c r="DJ35" i="24" s="1"/>
  <c r="FX35" i="24" s="1"/>
  <c r="CE57" i="42"/>
  <c r="BB23" i="24"/>
  <c r="DT23" i="24" s="1"/>
  <c r="GH23" i="24" s="1"/>
  <c r="CY33" i="42"/>
  <c r="AP41" i="24"/>
  <c r="DH41" i="24" s="1"/>
  <c r="FV41" i="24" s="1"/>
  <c r="CA69" i="42"/>
  <c r="BD15" i="24"/>
  <c r="DV15" i="24" s="1"/>
  <c r="GJ15" i="24" s="1"/>
  <c r="DC17" i="42"/>
  <c r="BB37" i="24"/>
  <c r="CY61" i="42"/>
  <c r="F15" i="24"/>
  <c r="G17" i="42"/>
  <c r="BF19" i="24"/>
  <c r="DG25" i="42"/>
  <c r="AN29" i="24"/>
  <c r="BW45" i="42"/>
  <c r="J13" i="24"/>
  <c r="O13" i="42"/>
  <c r="AX37" i="24"/>
  <c r="DP37" i="24" s="1"/>
  <c r="GD37" i="24" s="1"/>
  <c r="CQ61" i="42"/>
  <c r="AV31" i="24"/>
  <c r="DN31" i="24" s="1"/>
  <c r="GB31" i="24" s="1"/>
  <c r="CM49" i="42"/>
  <c r="AJ23" i="24"/>
  <c r="DB23" i="24" s="1"/>
  <c r="FP23" i="24" s="1"/>
  <c r="BO33" i="42"/>
  <c r="BJ13" i="24"/>
  <c r="DO13" i="42"/>
  <c r="AR19" i="24"/>
  <c r="CE25" i="42"/>
  <c r="BD25" i="24"/>
  <c r="DC37" i="42"/>
  <c r="AZ31" i="24"/>
  <c r="CU49" i="42"/>
  <c r="AP25" i="24"/>
  <c r="DH25" i="24" s="1"/>
  <c r="FV25" i="24" s="1"/>
  <c r="CA37" i="42"/>
  <c r="BD41" i="24"/>
  <c r="DV41" i="24" s="1"/>
  <c r="GJ41" i="24" s="1"/>
  <c r="DC69" i="42"/>
  <c r="AJ13" i="24"/>
  <c r="BO13" i="42"/>
  <c r="H17" i="24"/>
  <c r="K21" i="42"/>
  <c r="BL41" i="24"/>
  <c r="DS69" i="42"/>
  <c r="BF23" i="24"/>
  <c r="DG33" i="42"/>
  <c r="AX13" i="24"/>
  <c r="CQ13" i="42"/>
  <c r="AX35" i="24"/>
  <c r="CQ57" i="42"/>
  <c r="AT19" i="24"/>
  <c r="DL19" i="24" s="1"/>
  <c r="FZ19" i="24" s="1"/>
  <c r="CI25" i="42"/>
  <c r="BJ37" i="24"/>
  <c r="EB37" i="24" s="1"/>
  <c r="GP37" i="24" s="1"/>
  <c r="DO61" i="42"/>
  <c r="AL39" i="24"/>
  <c r="DD39" i="24" s="1"/>
  <c r="FR39" i="24" s="1"/>
  <c r="BS65" i="42"/>
  <c r="AL23" i="24"/>
  <c r="DD23" i="24" s="1"/>
  <c r="FR23" i="24" s="1"/>
  <c r="BS33" i="42"/>
  <c r="AZ17" i="24"/>
  <c r="CU21" i="42"/>
  <c r="AP27" i="24"/>
  <c r="CA41" i="42"/>
  <c r="BB39" i="24"/>
  <c r="CY65" i="42"/>
  <c r="BB15" i="24"/>
  <c r="CY17" i="42"/>
  <c r="AF15" i="24"/>
  <c r="CV15" i="24" s="1"/>
  <c r="FJ15" i="24" s="1"/>
  <c r="BG17" i="42"/>
  <c r="AF13" i="24"/>
  <c r="BG13" i="42"/>
  <c r="BL27" i="24"/>
  <c r="ED27" i="24" s="1"/>
  <c r="GR27" i="24" s="1"/>
  <c r="DS41" i="42"/>
  <c r="X15" i="24"/>
  <c r="AQ17" i="42"/>
  <c r="BH23" i="24"/>
  <c r="DK33" i="42"/>
  <c r="BL39" i="24"/>
  <c r="ED39" i="24" s="1"/>
  <c r="GR39" i="24" s="1"/>
  <c r="DS65" i="42"/>
  <c r="BF39" i="24"/>
  <c r="DG65" i="42"/>
  <c r="L21" i="24"/>
  <c r="S29" i="42"/>
  <c r="BF41" i="24"/>
  <c r="DX41" i="24" s="1"/>
  <c r="GL41" i="24" s="1"/>
  <c r="DG69" i="42"/>
  <c r="BL15" i="24"/>
  <c r="ED15" i="24" s="1"/>
  <c r="GR15" i="24" s="1"/>
  <c r="DS17" i="42"/>
  <c r="BN25" i="24"/>
  <c r="EF25" i="24" s="1"/>
  <c r="GT25" i="24" s="1"/>
  <c r="DW37" i="42"/>
  <c r="AB19" i="24"/>
  <c r="AY25" i="42"/>
  <c r="BJ19" i="24"/>
  <c r="EB19" i="24" s="1"/>
  <c r="GP19" i="24" s="1"/>
  <c r="DO25" i="42"/>
  <c r="AT27" i="24"/>
  <c r="DL27" i="24" s="1"/>
  <c r="FZ27" i="24" s="1"/>
  <c r="CI41" i="42"/>
  <c r="AZ19" i="24"/>
  <c r="CU25" i="42"/>
  <c r="BD27" i="24"/>
  <c r="DV27" i="24" s="1"/>
  <c r="GJ27" i="24" s="1"/>
  <c r="DC41" i="42"/>
  <c r="BB41" i="24"/>
  <c r="DT41" i="24" s="1"/>
  <c r="GH41" i="24" s="1"/>
  <c r="CY69" i="42"/>
  <c r="L15" i="24"/>
  <c r="BZ15" i="24" s="1"/>
  <c r="EN15" i="24" s="1"/>
  <c r="S17" i="42"/>
  <c r="AX19" i="24"/>
  <c r="DP19" i="24" s="1"/>
  <c r="GD19" i="24" s="1"/>
  <c r="CQ25" i="42"/>
  <c r="V33" i="24"/>
  <c r="CL33" i="24" s="1"/>
  <c r="EZ33" i="24" s="1"/>
  <c r="AM53" i="42"/>
  <c r="AN39" i="24"/>
  <c r="DF39" i="24" s="1"/>
  <c r="FT39" i="24" s="1"/>
  <c r="BW65" i="42"/>
  <c r="BH19" i="24"/>
  <c r="DZ19" i="24" s="1"/>
  <c r="GN19" i="24" s="1"/>
  <c r="DK25" i="42"/>
  <c r="AV35" i="24"/>
  <c r="CM57" i="42"/>
  <c r="AT15" i="24"/>
  <c r="CI17" i="42"/>
  <c r="BN35" i="24"/>
  <c r="EF35" i="24" s="1"/>
  <c r="GT35" i="24" s="1"/>
  <c r="DW57" i="42"/>
  <c r="AX31" i="24"/>
  <c r="DP31" i="24" s="1"/>
  <c r="GD31" i="24" s="1"/>
  <c r="CQ49" i="42"/>
  <c r="BL23" i="24"/>
  <c r="ED23" i="24" s="1"/>
  <c r="GR23" i="24" s="1"/>
  <c r="DS33" i="42"/>
  <c r="H15" i="24"/>
  <c r="K17" i="42"/>
  <c r="AL31" i="24"/>
  <c r="DD31" i="24" s="1"/>
  <c r="FR31" i="24" s="1"/>
  <c r="BS49" i="42"/>
  <c r="AR37" i="24"/>
  <c r="CE61" i="42"/>
  <c r="AZ21" i="24"/>
  <c r="DR21" i="24" s="1"/>
  <c r="GF21" i="24" s="1"/>
  <c r="CU29" i="42"/>
  <c r="BB25" i="24"/>
  <c r="DT25" i="24" s="1"/>
  <c r="GH25" i="24" s="1"/>
  <c r="CY37" i="42"/>
  <c r="AZ33" i="24"/>
  <c r="DR33" i="24" s="1"/>
  <c r="GF33" i="24" s="1"/>
  <c r="CU53" i="42"/>
  <c r="Z15" i="24"/>
  <c r="CP15" i="24" s="1"/>
  <c r="FD15" i="24" s="1"/>
  <c r="AU17" i="42"/>
  <c r="AN41" i="24"/>
  <c r="DF41" i="24" s="1"/>
  <c r="FT41" i="24" s="1"/>
  <c r="BW69" i="42"/>
  <c r="AT29" i="24"/>
  <c r="CI45" i="42"/>
  <c r="AV17" i="24"/>
  <c r="DN17" i="24" s="1"/>
  <c r="GB17" i="24" s="1"/>
  <c r="CM21" i="42"/>
  <c r="AT41" i="24"/>
  <c r="DL41" i="24" s="1"/>
  <c r="FZ41" i="24" s="1"/>
  <c r="CI69" i="42"/>
  <c r="BN21" i="24"/>
  <c r="EF21" i="24" s="1"/>
  <c r="GT21" i="24" s="1"/>
  <c r="DW29" i="42"/>
  <c r="AN13" i="24"/>
  <c r="BW13" i="42"/>
  <c r="AX21" i="24"/>
  <c r="DP21" i="24" s="1"/>
  <c r="GD21" i="24" s="1"/>
  <c r="CQ29" i="42"/>
  <c r="BF37" i="24"/>
  <c r="DX37" i="24" s="1"/>
  <c r="GL37" i="24" s="1"/>
  <c r="DG61" i="42"/>
  <c r="BL21" i="24"/>
  <c r="ED21" i="24" s="1"/>
  <c r="GR21" i="24" s="1"/>
  <c r="DS29" i="42"/>
  <c r="AL19" i="24"/>
  <c r="DD19" i="24" s="1"/>
  <c r="FR19" i="24" s="1"/>
  <c r="BS25" i="42"/>
  <c r="AL25" i="24"/>
  <c r="DD25" i="24" s="1"/>
  <c r="FR25" i="24" s="1"/>
  <c r="BS37" i="42"/>
  <c r="AR25" i="24"/>
  <c r="DJ25" i="24" s="1"/>
  <c r="FX25" i="24" s="1"/>
  <c r="CE37" i="42"/>
  <c r="AR27" i="24"/>
  <c r="CE41" i="42"/>
  <c r="BB27" i="24"/>
  <c r="DT27" i="24" s="1"/>
  <c r="GH27" i="24" s="1"/>
  <c r="CY41" i="42"/>
  <c r="X41" i="24"/>
  <c r="CN41" i="24" s="1"/>
  <c r="FB41" i="24" s="1"/>
  <c r="AQ69" i="42"/>
  <c r="AX25" i="24"/>
  <c r="DP25" i="24" s="1"/>
  <c r="GD25" i="24" s="1"/>
  <c r="CQ37" i="42"/>
  <c r="AX33" i="24"/>
  <c r="DP33" i="24" s="1"/>
  <c r="GD33" i="24" s="1"/>
  <c r="CQ53" i="42"/>
  <c r="BF17" i="24"/>
  <c r="DG21" i="42"/>
  <c r="AX23" i="24"/>
  <c r="DP23" i="24" s="1"/>
  <c r="GD23" i="24" s="1"/>
  <c r="CQ33" i="42"/>
  <c r="J15" i="24"/>
  <c r="O17" i="42"/>
  <c r="AH31" i="24"/>
  <c r="BK49" i="42"/>
  <c r="AV41" i="24"/>
  <c r="DN41" i="24" s="1"/>
  <c r="GB41" i="24" s="1"/>
  <c r="CM69" i="42"/>
  <c r="AN37" i="24"/>
  <c r="DF37" i="24" s="1"/>
  <c r="FT37" i="24" s="1"/>
  <c r="BW61" i="42"/>
  <c r="AJ31" i="24"/>
  <c r="DB31" i="24" s="1"/>
  <c r="FP31" i="24" s="1"/>
  <c r="BO49" i="42"/>
  <c r="BL29" i="24"/>
  <c r="ED29" i="24" s="1"/>
  <c r="GR29" i="24" s="1"/>
  <c r="DS45" i="42"/>
  <c r="BH33" i="24"/>
  <c r="DK53" i="42"/>
  <c r="BL35" i="24"/>
  <c r="DS57" i="42"/>
  <c r="AV15" i="24"/>
  <c r="DN15" i="24" s="1"/>
  <c r="GB15" i="24" s="1"/>
  <c r="CM17" i="42"/>
  <c r="AV23" i="24"/>
  <c r="DN23" i="24" s="1"/>
  <c r="GB23" i="24" s="1"/>
  <c r="CM33" i="42"/>
  <c r="BH41" i="24"/>
  <c r="DZ41" i="24" s="1"/>
  <c r="GN41" i="24" s="1"/>
  <c r="DK69" i="42"/>
  <c r="BL19" i="24"/>
  <c r="ED19" i="24" s="1"/>
  <c r="GR19" i="24" s="1"/>
  <c r="DS25" i="42"/>
  <c r="BJ35" i="24"/>
  <c r="EB35" i="24" s="1"/>
  <c r="GP35" i="24" s="1"/>
  <c r="DO57" i="42"/>
  <c r="BJ29" i="24"/>
  <c r="EB29" i="24" s="1"/>
  <c r="GP29" i="24" s="1"/>
  <c r="DO45" i="42"/>
  <c r="BJ27" i="24"/>
  <c r="EB27" i="24" s="1"/>
  <c r="GP27" i="24" s="1"/>
  <c r="DO41" i="42"/>
  <c r="AR21" i="24"/>
  <c r="DJ21" i="24" s="1"/>
  <c r="FX21" i="24" s="1"/>
  <c r="CE29" i="42"/>
  <c r="AP29" i="24"/>
  <c r="DH29" i="24" s="1"/>
  <c r="FV29" i="24" s="1"/>
  <c r="CA45" i="42"/>
  <c r="AZ13" i="24"/>
  <c r="CU13" i="42"/>
  <c r="BD29" i="24"/>
  <c r="DC45" i="42"/>
  <c r="AV27" i="24"/>
  <c r="DN27" i="24" s="1"/>
  <c r="GB27" i="24" s="1"/>
  <c r="CM41" i="42"/>
  <c r="F17" i="24"/>
  <c r="BT17" i="24" s="1"/>
  <c r="EH17" i="24" s="1"/>
  <c r="G21" i="42"/>
  <c r="T15" i="24"/>
  <c r="CJ15" i="24" s="1"/>
  <c r="EX15" i="24" s="1"/>
  <c r="AI17" i="42"/>
  <c r="BH31" i="24"/>
  <c r="DK49" i="42"/>
  <c r="AN19" i="24"/>
  <c r="DF19" i="24" s="1"/>
  <c r="FT19" i="24" s="1"/>
  <c r="BW25" i="42"/>
  <c r="BH29" i="24"/>
  <c r="DK45" i="42"/>
  <c r="BL13" i="24"/>
  <c r="ED13" i="24" s="1"/>
  <c r="GR13" i="24" s="1"/>
  <c r="DS13" i="42"/>
  <c r="AJ15" i="24"/>
  <c r="BO17" i="42"/>
  <c r="BF29" i="24"/>
  <c r="DX29" i="24" s="1"/>
  <c r="GL29" i="24" s="1"/>
  <c r="DG45" i="42"/>
  <c r="AV29" i="24"/>
  <c r="DN29" i="24" s="1"/>
  <c r="GB29" i="24" s="1"/>
  <c r="CM45" i="42"/>
  <c r="BN27" i="24"/>
  <c r="EF27" i="24" s="1"/>
  <c r="GT27" i="24" s="1"/>
  <c r="DW41" i="42"/>
  <c r="J37" i="24"/>
  <c r="O61" i="42"/>
  <c r="BJ39" i="24"/>
  <c r="EB39" i="24" s="1"/>
  <c r="GP39" i="24" s="1"/>
  <c r="DO65" i="42"/>
  <c r="AZ23" i="24"/>
  <c r="DR23" i="24" s="1"/>
  <c r="GF23" i="24" s="1"/>
  <c r="CU33" i="42"/>
  <c r="AZ37" i="24"/>
  <c r="DR37" i="24" s="1"/>
  <c r="GF37" i="24" s="1"/>
  <c r="CU61" i="42"/>
  <c r="AP31" i="24"/>
  <c r="DH31" i="24" s="1"/>
  <c r="FV31" i="24" s="1"/>
  <c r="CA49" i="42"/>
  <c r="BH39" i="24"/>
  <c r="DZ39" i="24" s="1"/>
  <c r="GN39" i="24" s="1"/>
  <c r="DK65" i="42"/>
  <c r="BN39" i="24"/>
  <c r="EF39" i="24" s="1"/>
  <c r="GT39" i="24" s="1"/>
  <c r="DW65" i="42"/>
  <c r="AN23" i="24"/>
  <c r="DF23" i="24" s="1"/>
  <c r="FT23" i="24" s="1"/>
  <c r="BW33" i="42"/>
  <c r="AV25" i="24"/>
  <c r="DN25" i="24" s="1"/>
  <c r="GB25" i="24" s="1"/>
  <c r="CM37" i="42"/>
  <c r="AX29" i="24"/>
  <c r="DP29" i="24" s="1"/>
  <c r="GD29" i="24" s="1"/>
  <c r="CQ45" i="42"/>
  <c r="AV13" i="24"/>
  <c r="CM13" i="42"/>
  <c r="BL37" i="24"/>
  <c r="ED37" i="24" s="1"/>
  <c r="GR37" i="24" s="1"/>
  <c r="DS61" i="42"/>
  <c r="AT35" i="24"/>
  <c r="DL35" i="24" s="1"/>
  <c r="FZ35" i="24" s="1"/>
  <c r="CI57" i="42"/>
  <c r="V21" i="24"/>
  <c r="CL21" i="24" s="1"/>
  <c r="EZ21" i="24" s="1"/>
  <c r="AM29" i="42"/>
  <c r="BN29" i="24"/>
  <c r="EF29" i="24" s="1"/>
  <c r="GT29" i="24" s="1"/>
  <c r="DW45" i="42"/>
  <c r="AX41" i="24"/>
  <c r="DP41" i="24" s="1"/>
  <c r="GD41" i="24" s="1"/>
  <c r="CQ69" i="42"/>
  <c r="BH17" i="24"/>
  <c r="DK21" i="42"/>
  <c r="BN13" i="24"/>
  <c r="DW13" i="42"/>
  <c r="AL37" i="24"/>
  <c r="DD37" i="24" s="1"/>
  <c r="FR37" i="24" s="1"/>
  <c r="BS61" i="42"/>
  <c r="AL33" i="24"/>
  <c r="DD33" i="24" s="1"/>
  <c r="FR33" i="24" s="1"/>
  <c r="BS53" i="42"/>
  <c r="BB29" i="24"/>
  <c r="CY45" i="42"/>
  <c r="BD31" i="24"/>
  <c r="DV31" i="24" s="1"/>
  <c r="GJ31" i="24" s="1"/>
  <c r="DC49" i="42"/>
  <c r="BL31" i="24"/>
  <c r="ED31" i="24" s="1"/>
  <c r="GR31" i="24" s="1"/>
  <c r="DS49" i="42"/>
  <c r="BN15" i="24"/>
  <c r="EF15" i="24" s="1"/>
  <c r="GT15" i="24" s="1"/>
  <c r="DW17" i="42"/>
  <c r="V15" i="24"/>
  <c r="CL15" i="24" s="1"/>
  <c r="EZ15" i="24" s="1"/>
  <c r="AM17" i="42"/>
  <c r="BF35" i="24"/>
  <c r="DX35" i="24" s="1"/>
  <c r="GL35" i="24" s="1"/>
  <c r="DG57" i="42"/>
  <c r="BL17" i="24"/>
  <c r="ED17" i="24" s="1"/>
  <c r="GR17" i="24" s="1"/>
  <c r="DS21" i="42"/>
  <c r="BH25" i="24"/>
  <c r="DK37" i="42"/>
  <c r="AJ41" i="24"/>
  <c r="DB41" i="24" s="1"/>
  <c r="FP41" i="24" s="1"/>
  <c r="BO69" i="42"/>
  <c r="BN37" i="24"/>
  <c r="EF37" i="24" s="1"/>
  <c r="GT37" i="24" s="1"/>
  <c r="DW61" i="42"/>
  <c r="BF25" i="24"/>
  <c r="DX25" i="24" s="1"/>
  <c r="GL25" i="24" s="1"/>
  <c r="DG37" i="42"/>
  <c r="AN33" i="24"/>
  <c r="DF33" i="24" s="1"/>
  <c r="FT33" i="24" s="1"/>
  <c r="BW53" i="42"/>
  <c r="BJ23" i="24"/>
  <c r="EB23" i="24" s="1"/>
  <c r="GP23" i="24" s="1"/>
  <c r="DO33" i="42"/>
  <c r="BJ17" i="24"/>
  <c r="EB17" i="24" s="1"/>
  <c r="GP17" i="24" s="1"/>
  <c r="DO21" i="42"/>
  <c r="AR39" i="24"/>
  <c r="DJ39" i="24" s="1"/>
  <c r="FX39" i="24" s="1"/>
  <c r="CE65" i="42"/>
  <c r="BD17" i="24"/>
  <c r="DV17" i="24" s="1"/>
  <c r="GJ17" i="24" s="1"/>
  <c r="DC21" i="42"/>
  <c r="AZ39" i="24"/>
  <c r="DR39" i="24" s="1"/>
  <c r="GF39" i="24" s="1"/>
  <c r="CU65" i="42"/>
  <c r="AZ15" i="24"/>
  <c r="DR15" i="24" s="1"/>
  <c r="GF15" i="24" s="1"/>
  <c r="CU17" i="42"/>
  <c r="AP19" i="24"/>
  <c r="DH19" i="24" s="1"/>
  <c r="FV19" i="24" s="1"/>
  <c r="CA25" i="42"/>
  <c r="J17" i="24"/>
  <c r="BX17" i="24" s="1"/>
  <c r="EL17" i="24" s="1"/>
  <c r="O21" i="42"/>
  <c r="AT17" i="24"/>
  <c r="CI21" i="42"/>
  <c r="BN41" i="24"/>
  <c r="EF41" i="24" s="1"/>
  <c r="GT41" i="24" s="1"/>
  <c r="DW69" i="42"/>
  <c r="AJ29" i="24"/>
  <c r="DB29" i="24" s="1"/>
  <c r="FP29" i="24" s="1"/>
  <c r="BO45" i="42"/>
  <c r="BF15" i="24"/>
  <c r="DX15" i="24" s="1"/>
  <c r="GL15" i="24" s="1"/>
  <c r="DG17" i="42"/>
  <c r="BJ33" i="24"/>
  <c r="EB33" i="24" s="1"/>
  <c r="GP33" i="24" s="1"/>
  <c r="DO53" i="42"/>
  <c r="AR29" i="24"/>
  <c r="DJ29" i="24" s="1"/>
  <c r="FX29" i="24" s="1"/>
  <c r="CE45" i="42"/>
  <c r="AP33" i="24"/>
  <c r="DH33" i="24" s="1"/>
  <c r="FV33" i="24" s="1"/>
  <c r="CA53" i="42"/>
  <c r="AZ25" i="24"/>
  <c r="DR25" i="24" s="1"/>
  <c r="GF25" i="24" s="1"/>
  <c r="CU37" i="42"/>
  <c r="BD19" i="24"/>
  <c r="DV19" i="24" s="1"/>
  <c r="GJ19" i="24" s="1"/>
  <c r="DC25" i="42"/>
  <c r="BB31" i="24"/>
  <c r="DT31" i="24" s="1"/>
  <c r="GH31" i="24" s="1"/>
  <c r="CY49" i="42"/>
  <c r="AZ41" i="24"/>
  <c r="DR41" i="24" s="1"/>
  <c r="GF41" i="24" s="1"/>
  <c r="CU69" i="42"/>
  <c r="AF31" i="24"/>
  <c r="CV31" i="24" s="1"/>
  <c r="FJ31" i="24" s="1"/>
  <c r="BG49" i="42"/>
  <c r="AF37" i="24"/>
  <c r="CV37" i="24" s="1"/>
  <c r="FJ37" i="24" s="1"/>
  <c r="BG61" i="42"/>
  <c r="F13" i="24"/>
  <c r="G13" i="42"/>
  <c r="ED25" i="24"/>
  <c r="GR25" i="24" s="1"/>
  <c r="ED41" i="24"/>
  <c r="GR41" i="24" s="1"/>
  <c r="ED35" i="24"/>
  <c r="GR35" i="24" s="1"/>
  <c r="CZ17" i="24"/>
  <c r="FN17" i="24" s="1"/>
  <c r="DJ37" i="24"/>
  <c r="FX37" i="24" s="1"/>
  <c r="BZ33" i="24"/>
  <c r="EN33" i="24" s="1"/>
  <c r="DX27" i="24"/>
  <c r="GL27" i="24" s="1"/>
  <c r="CZ21" i="24"/>
  <c r="FN21" i="24" s="1"/>
  <c r="EF23" i="24"/>
  <c r="GT23" i="24" s="1"/>
  <c r="DJ27" i="24"/>
  <c r="FX27" i="24" s="1"/>
  <c r="CZ25" i="24"/>
  <c r="FN25" i="24" s="1"/>
  <c r="DN37" i="24"/>
  <c r="GB37" i="24" s="1"/>
  <c r="DN39" i="24"/>
  <c r="GB39" i="24" s="1"/>
  <c r="EF33" i="24"/>
  <c r="GT33" i="24" s="1"/>
  <c r="CZ31" i="24"/>
  <c r="FN31" i="24" s="1"/>
  <c r="DZ37" i="24"/>
  <c r="GN37" i="24" s="1"/>
  <c r="DL17" i="24"/>
  <c r="FZ17" i="24" s="1"/>
  <c r="CZ23" i="24"/>
  <c r="FN23" i="24" s="1"/>
  <c r="DV29" i="24"/>
  <c r="GJ29" i="24" s="1"/>
  <c r="DZ21" i="24"/>
  <c r="GN21" i="24" s="1"/>
  <c r="CZ39" i="24"/>
  <c r="FN39" i="24" s="1"/>
  <c r="EF19" i="24"/>
  <c r="GT19" i="24" s="1"/>
  <c r="DF27" i="24"/>
  <c r="FT27" i="24" s="1"/>
  <c r="CZ33" i="24"/>
  <c r="FN33" i="24" s="1"/>
  <c r="DP27" i="24"/>
  <c r="GD27" i="24" s="1"/>
  <c r="DZ15" i="24"/>
  <c r="GN15" i="24" s="1"/>
  <c r="DZ35" i="24"/>
  <c r="GN35" i="24" s="1"/>
  <c r="DF31" i="24"/>
  <c r="FT31" i="24" s="1"/>
  <c r="CF15" i="24"/>
  <c r="ET15" i="24" s="1"/>
  <c r="DX33" i="24"/>
  <c r="GL33" i="24" s="1"/>
  <c r="DT29" i="24"/>
  <c r="GH29" i="24" s="1"/>
  <c r="DF21" i="24"/>
  <c r="FT21" i="24" s="1"/>
  <c r="BX31" i="24"/>
  <c r="EL31" i="24" s="1"/>
  <c r="DN21" i="24"/>
  <c r="GB21" i="24" s="1"/>
  <c r="DP17" i="24"/>
  <c r="GD17" i="24" s="1"/>
  <c r="CZ37" i="24"/>
  <c r="FN37" i="24" s="1"/>
  <c r="DZ27" i="24"/>
  <c r="GN27" i="24" s="1"/>
  <c r="BT15" i="24"/>
  <c r="EH15" i="24" s="1"/>
  <c r="DX19" i="24"/>
  <c r="GL19" i="24" s="1"/>
  <c r="DF29" i="24"/>
  <c r="FT29" i="24" s="1"/>
  <c r="DD15" i="24"/>
  <c r="FR15" i="24" s="1"/>
  <c r="DJ33" i="24"/>
  <c r="FX33" i="24" s="1"/>
  <c r="DJ31" i="24"/>
  <c r="FX31" i="24" s="1"/>
  <c r="DT17" i="24"/>
  <c r="GH17" i="24" s="1"/>
  <c r="DH21" i="24"/>
  <c r="FV21" i="24" s="1"/>
  <c r="DL39" i="24"/>
  <c r="FZ39" i="24" s="1"/>
  <c r="BV17" i="24"/>
  <c r="EJ17" i="24" s="1"/>
  <c r="DX23" i="24"/>
  <c r="GL23" i="24" s="1"/>
  <c r="CF17" i="24"/>
  <c r="ET17" i="24" s="1"/>
  <c r="DP35" i="24"/>
  <c r="GD35" i="24" s="1"/>
  <c r="CZ19" i="24"/>
  <c r="FN19" i="24" s="1"/>
  <c r="DL21" i="24"/>
  <c r="FZ21" i="24" s="1"/>
  <c r="EB25" i="24"/>
  <c r="GP25" i="24" s="1"/>
  <c r="EB21" i="24"/>
  <c r="GP21" i="24" s="1"/>
  <c r="DV35" i="24"/>
  <c r="GJ35" i="24" s="1"/>
  <c r="DT19" i="24"/>
  <c r="GH19" i="24" s="1"/>
  <c r="CN15" i="24"/>
  <c r="FB15" i="24" s="1"/>
  <c r="DZ23" i="24"/>
  <c r="GN23" i="24" s="1"/>
  <c r="DX39" i="24"/>
  <c r="GL39" i="24" s="1"/>
  <c r="BZ21" i="24"/>
  <c r="EN21" i="24" s="1"/>
  <c r="CR19" i="24"/>
  <c r="FF19" i="24" s="1"/>
  <c r="DJ41" i="24"/>
  <c r="FX41" i="24" s="1"/>
  <c r="DT21" i="24"/>
  <c r="GH21" i="24" s="1"/>
  <c r="DH37" i="24"/>
  <c r="FV37" i="24" s="1"/>
  <c r="DN35" i="24"/>
  <c r="GB35" i="24" s="1"/>
  <c r="CZ15" i="24"/>
  <c r="FN15" i="24" s="1"/>
  <c r="DL29" i="24"/>
  <c r="FZ29" i="24" s="1"/>
  <c r="DL31" i="24"/>
  <c r="FZ31" i="24" s="1"/>
  <c r="BV15" i="24"/>
  <c r="EJ15" i="24" s="1"/>
  <c r="DD27" i="24"/>
  <c r="FR27" i="24" s="1"/>
  <c r="DV23" i="24"/>
  <c r="GJ23" i="24" s="1"/>
  <c r="DT35" i="24"/>
  <c r="GH35" i="24" s="1"/>
  <c r="DH23" i="24"/>
  <c r="FV23" i="24" s="1"/>
  <c r="CZ29" i="24"/>
  <c r="FN29" i="24" s="1"/>
  <c r="CZ41" i="24"/>
  <c r="FN41" i="24" s="1"/>
  <c r="DH39" i="24"/>
  <c r="FV39" i="24" s="1"/>
  <c r="DR29" i="24"/>
  <c r="GF29" i="24" s="1"/>
  <c r="DX17" i="24"/>
  <c r="GL17" i="24" s="1"/>
  <c r="BX15" i="24"/>
  <c r="EL15" i="24" s="1"/>
  <c r="CX31" i="24"/>
  <c r="FL31" i="24" s="1"/>
  <c r="DZ33" i="24"/>
  <c r="GN33" i="24" s="1"/>
  <c r="EB31" i="24"/>
  <c r="GP31" i="24" s="1"/>
  <c r="EB15" i="24"/>
  <c r="GP15" i="24" s="1"/>
  <c r="EB41" i="24"/>
  <c r="GP41" i="24" s="1"/>
  <c r="DT37" i="24"/>
  <c r="GH37" i="24" s="1"/>
  <c r="DL15" i="24"/>
  <c r="FZ15" i="24" s="1"/>
  <c r="DZ31" i="24"/>
  <c r="GN31" i="24" s="1"/>
  <c r="DZ29" i="24"/>
  <c r="GN29" i="24" s="1"/>
  <c r="DB15" i="24"/>
  <c r="FP15" i="24" s="1"/>
  <c r="BX37" i="24"/>
  <c r="EL37" i="24" s="1"/>
  <c r="EB13" i="24"/>
  <c r="GP13" i="24" s="1"/>
  <c r="DJ19" i="24"/>
  <c r="FX19" i="24" s="1"/>
  <c r="DV25" i="24"/>
  <c r="GJ25" i="24" s="1"/>
  <c r="DR31" i="24"/>
  <c r="GF31" i="24" s="1"/>
  <c r="CZ35" i="24"/>
  <c r="FN35" i="24" s="1"/>
  <c r="DZ17" i="24"/>
  <c r="GN17" i="24" s="1"/>
  <c r="EF13" i="24"/>
  <c r="GT13" i="24" s="1"/>
  <c r="DR17" i="24"/>
  <c r="GF17" i="24" s="1"/>
  <c r="DH27" i="24"/>
  <c r="FV27" i="24" s="1"/>
  <c r="DT39" i="24"/>
  <c r="GH39" i="24" s="1"/>
  <c r="DT15" i="24"/>
  <c r="GH15" i="24" s="1"/>
  <c r="DL37" i="24"/>
  <c r="FZ37" i="24" s="1"/>
  <c r="DZ25" i="24"/>
  <c r="GN25" i="24" s="1"/>
  <c r="CZ27" i="24"/>
  <c r="FN27" i="24" s="1"/>
  <c r="DR19" i="24"/>
  <c r="GF19" i="24" s="1"/>
  <c r="CP13" i="24"/>
  <c r="FD13" i="24" s="1"/>
  <c r="CT13" i="24"/>
  <c r="FH13" i="24" s="1"/>
  <c r="C2" i="29"/>
  <c r="DX13" i="24" l="1"/>
  <c r="GL13" i="24" s="1"/>
  <c r="CZ13" i="24"/>
  <c r="FN13" i="24" s="1"/>
  <c r="BV13" i="24"/>
  <c r="EJ13" i="24" s="1"/>
  <c r="DF13" i="24"/>
  <c r="FT13" i="24" s="1"/>
  <c r="DB13" i="24"/>
  <c r="FP13" i="24" s="1"/>
  <c r="DT13" i="24"/>
  <c r="GH13" i="24" s="1"/>
  <c r="BX13" i="24"/>
  <c r="EL13" i="24" s="1"/>
  <c r="DR13" i="24"/>
  <c r="GF13" i="24" s="1"/>
  <c r="CF13" i="24"/>
  <c r="ET13" i="24" s="1"/>
  <c r="BZ13" i="24"/>
  <c r="EN13" i="24" s="1"/>
  <c r="DN13" i="24"/>
  <c r="GB13" i="24" s="1"/>
  <c r="CB13" i="24"/>
  <c r="EP13" i="24" s="1"/>
  <c r="CV13" i="24"/>
  <c r="FJ13" i="24" s="1"/>
  <c r="DD13" i="24"/>
  <c r="FR13" i="24" s="1"/>
  <c r="DV13" i="24"/>
  <c r="GJ13" i="24" s="1"/>
  <c r="DP13" i="24"/>
  <c r="GD13" i="24" s="1"/>
  <c r="BT13" i="24"/>
  <c r="EH13" i="24" s="1"/>
  <c r="DJ13" i="24" l="1"/>
  <c r="FX13" i="24" s="1"/>
  <c r="DL13" i="24"/>
  <c r="FZ13" i="24" s="1"/>
  <c r="DH13" i="24"/>
  <c r="FV13" i="24" s="1"/>
  <c r="DZ13" i="24"/>
  <c r="GN13"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Celestial, Jose Antonio</author>
  </authors>
  <commentList>
    <comment ref="AG14" authorId="0" shapeId="0" xr:uid="{A0CFC7E9-896A-4229-8AA4-D9913D05AA61}">
      <text>
        <r>
          <rPr>
            <b/>
            <sz val="9"/>
            <color indexed="81"/>
            <rFont val="Tahoma"/>
            <family val="2"/>
          </rPr>
          <t>Celestial, Jose Antonio:</t>
        </r>
        <r>
          <rPr>
            <sz val="9"/>
            <color indexed="81"/>
            <rFont val="Tahoma"/>
            <family val="2"/>
          </rPr>
          <t xml:space="preserve">
</t>
        </r>
      </text>
    </comment>
  </commentList>
</comments>
</file>

<file path=xl/sharedStrings.xml><?xml version="1.0" encoding="utf-8"?>
<sst xmlns="http://schemas.openxmlformats.org/spreadsheetml/2006/main" count="31897" uniqueCount="3838">
  <si>
    <t>reportMonth</t>
  </si>
  <si>
    <t>Location</t>
  </si>
  <si>
    <t>process</t>
  </si>
  <si>
    <t>startMarker</t>
  </si>
  <si>
    <t>endMarker</t>
  </si>
  <si>
    <t>StartedAtDisplay</t>
  </si>
  <si>
    <t>EndedAtDisplay</t>
  </si>
  <si>
    <t>nextStarted</t>
  </si>
  <si>
    <t>ErrorMessage</t>
  </si>
  <si>
    <t>StateName</t>
  </si>
  <si>
    <t>ScriptName</t>
  </si>
  <si>
    <t>iteration</t>
  </si>
  <si>
    <t>stepName</t>
  </si>
  <si>
    <t>TotalQ3RuntimeHours</t>
  </si>
  <si>
    <t>FailedRuntimeHours</t>
  </si>
  <si>
    <t>EfficientRuntimeHours</t>
  </si>
  <si>
    <t>opportunityCostHours</t>
  </si>
  <si>
    <t>InefficientRuntimeHours</t>
  </si>
  <si>
    <t xml:space="preserve">E2ERuntimeHours </t>
  </si>
  <si>
    <t>Failed Run (ADJ)</t>
  </si>
  <si>
    <t>Opportunity Cost (ADJ)
 (4am-5pm CET) 13hrs</t>
  </si>
  <si>
    <t>Failed Runtime</t>
  </si>
  <si>
    <t>Opportunity Cost</t>
  </si>
  <si>
    <t>Efficient Runtime</t>
  </si>
  <si>
    <t>Inefficient Runtime</t>
  </si>
  <si>
    <t>E2E Runtime</t>
  </si>
  <si>
    <t>Level 1: Dimension</t>
  </si>
  <si>
    <t>Level 2: Source of Issue</t>
  </si>
  <si>
    <t>Level 3: Category</t>
  </si>
  <si>
    <t>Failure Description</t>
  </si>
  <si>
    <t>Data Input (Redelivery/Issues)</t>
  </si>
  <si>
    <t>RFC Number or Link  (if related to RFC)</t>
  </si>
  <si>
    <t>Impact</t>
  </si>
  <si>
    <t>Trend</t>
  </si>
  <si>
    <t>Immediate Action</t>
  </si>
  <si>
    <t>Long/Short-term Resolution</t>
  </si>
  <si>
    <t>Incident/Change Request/Post Mortem links</t>
  </si>
  <si>
    <t>Iter_gt_2</t>
  </si>
  <si>
    <t>AUDB</t>
  </si>
  <si>
    <t>MCP</t>
  </si>
  <si>
    <t>START Delete portfolio from</t>
  </si>
  <si>
    <t>END Delete portfolio from</t>
  </si>
  <si>
    <t>NULL</t>
  </si>
  <si>
    <t>Completed</t>
  </si>
  <si>
    <t>Delete_Portfolio_AU_MCP</t>
  </si>
  <si>
    <t>Delete portfolio from</t>
  </si>
  <si>
    <t>No Error</t>
  </si>
  <si>
    <t/>
  </si>
  <si>
    <t>START load Model parameters</t>
  </si>
  <si>
    <t>END load Model parameters</t>
  </si>
  <si>
    <t xml:space="preserve">Exception Info: User 'PA40FE' has no access to database 'AUDB_R2601_1_MCP2512_1_P' (line: 56)  </t>
  </si>
  <si>
    <t>Load_compare_MP_AU_MCP</t>
  </si>
  <si>
    <t>load Model parameters</t>
  </si>
  <si>
    <t>START Model parameters comparison</t>
  </si>
  <si>
    <t>Failed</t>
  </si>
  <si>
    <t>Model parameters comparison</t>
  </si>
  <si>
    <t>Production Error</t>
  </si>
  <si>
    <t>Execution &amp; Process Handling Errors</t>
  </si>
  <si>
    <t>Execution &amp; Process Readiness Gaps</t>
  </si>
  <si>
    <t>Paolyn has no access to previous DB which is used in comparison statement</t>
  </si>
  <si>
    <t>Single‑Location Impact</t>
  </si>
  <si>
    <t>Recurring</t>
  </si>
  <si>
    <t>Main officer can kick off comparison script</t>
  </si>
  <si>
    <t>Have new joiner accesses be granted to previous databases as well (not just current databases) New joiner to raise ticket to have access in the previous DB or Main officer will kick off the comparison script</t>
  </si>
  <si>
    <t>No incident raised</t>
  </si>
  <si>
    <t>START load Spreads</t>
  </si>
  <si>
    <t>END load Spreads</t>
  </si>
  <si>
    <t xml:space="preserve">Exception Info: User 'PA40FE' has no access to database 'AUDB_R2601_1_MCP2512_1_P' (line: 61)  </t>
  </si>
  <si>
    <t>Load_compare_Spreads_AU_MCP</t>
  </si>
  <si>
    <t>load Spreads</t>
  </si>
  <si>
    <t>START Spreads comparison</t>
  </si>
  <si>
    <t>Spreads comparison</t>
  </si>
  <si>
    <t>START load</t>
  </si>
  <si>
    <t>END load</t>
  </si>
  <si>
    <t>Load_POS_AU_MCP</t>
  </si>
  <si>
    <t>load</t>
  </si>
  <si>
    <t>START Stratification</t>
  </si>
  <si>
    <t>END Stratification</t>
  </si>
  <si>
    <t>Stratification</t>
  </si>
  <si>
    <t>START Position report OLAP exports</t>
  </si>
  <si>
    <t>END Position report OLAP exports</t>
  </si>
  <si>
    <t>Position report OLAP exports</t>
  </si>
  <si>
    <t>START copy from</t>
  </si>
  <si>
    <t>END copy from</t>
  </si>
  <si>
    <t>copy from</t>
  </si>
  <si>
    <t>START portfolio valuation run</t>
  </si>
  <si>
    <t>END portfolio valuation run</t>
  </si>
  <si>
    <t>Valuation_AU_MCP</t>
  </si>
  <si>
    <t>portfolio valuation run</t>
  </si>
  <si>
    <t>START export to ara</t>
  </si>
  <si>
    <t>END export to ara</t>
  </si>
  <si>
    <t>export to ara</t>
  </si>
  <si>
    <t>START Light Maintenance</t>
  </si>
  <si>
    <t>END Light Maintenance</t>
  </si>
  <si>
    <t>Light Maintenance</t>
  </si>
  <si>
    <t>START valuation report OLAP exports</t>
  </si>
  <si>
    <t>END valuation report OLAP exports</t>
  </si>
  <si>
    <t>valuation report OLAP exports</t>
  </si>
  <si>
    <t>START valuation run QRM Reporter exports</t>
  </si>
  <si>
    <t>END valuation run QRM Reporter exports</t>
  </si>
  <si>
    <t>valuation run QRM Reporter exports</t>
  </si>
  <si>
    <t>START CSRBB Portfolio Valuation</t>
  </si>
  <si>
    <t>END CSRBB Portfolio Valuation</t>
  </si>
  <si>
    <t>CSRBB_Valuation_AU_MCP</t>
  </si>
  <si>
    <t>CSRBB Portfolio Valuation</t>
  </si>
  <si>
    <t>CSRBB_Planning_AU_MCP</t>
  </si>
  <si>
    <t>START import CSRBB strategies</t>
  </si>
  <si>
    <t>END import CSRBB strategies</t>
  </si>
  <si>
    <t>import CSRBB strategies</t>
  </si>
  <si>
    <t>START CSRBB Planning Run</t>
  </si>
  <si>
    <t>END CSRBB Planning Run</t>
  </si>
  <si>
    <t>CSRBB Planning Run</t>
  </si>
  <si>
    <t>KR_AU_MCP</t>
  </si>
  <si>
    <t>Configuration</t>
  </si>
  <si>
    <t>RFC/STP Driven Configuration Changes</t>
  </si>
  <si>
    <t>Unintended Configuration Impact</t>
  </si>
  <si>
    <t xml:space="preserve">With the introduction of trigger scripts, KR and EC common workflows were changed by TACT to only have export and DB maintenance. Therefore we needed to perform workaround by adding PROD_COMMON_NPV with KR / EC variables. 
</t>
  </si>
  <si>
    <t>Global / Multi‑Location Impact</t>
  </si>
  <si>
    <t>One‑Off</t>
  </si>
  <si>
    <t xml:space="preserve">Workaround performed via addition of "PROD_COMMON_NPV" before the KR and EC 'export' workflows. </t>
  </si>
  <si>
    <t>TACT to perform structural fix (via reversion of workflows) + improve controls on their end to have oversight on actual impact of changing things in production. 
Major improvements especially with orchestration scripts should have full testing scope</t>
  </si>
  <si>
    <t>START bpv-kr valuation</t>
  </si>
  <si>
    <t xml:space="preserve">Exception Info: Workflow finished with errors. (line: 40)  </t>
  </si>
  <si>
    <t>bpv-kr valuation</t>
  </si>
  <si>
    <t xml:space="preserve">With the introduction of trigger scripts, KR and EC common workflows were changed by TACT to only have export and DB maintenance. Therefore we needed to perform workaround by adding PROD_COMMON_NPV with KR / EC variables. </t>
  </si>
  <si>
    <t>Tech</t>
  </si>
  <si>
    <t>Platform &amp; Environment Issues</t>
  </si>
  <si>
    <t>Platform/System Capacity &amp; Performance Issue</t>
  </si>
  <si>
    <t>authentication issue on node server, issue solved after rerun</t>
  </si>
  <si>
    <t>Partial Impact</t>
  </si>
  <si>
    <t>Rerun once greenlight is given by OPS</t>
  </si>
  <si>
    <t>Jakub to investigate root cause. Action to be decided once root cause analysis performed</t>
  </si>
  <si>
    <t>INC14517289</t>
  </si>
  <si>
    <t>KR_AU_MCP rr due to tech issue</t>
  </si>
  <si>
    <t>END bpv-kr valuation</t>
  </si>
  <si>
    <t>START bpv-kr valuation QRM Reporter exports</t>
  </si>
  <si>
    <t>END bpv-kr valuation QRM Reporter exports</t>
  </si>
  <si>
    <t>bpv-kr valuation QRM Reporter exports</t>
  </si>
  <si>
    <t>START ing-ec valuation</t>
  </si>
  <si>
    <t>END ing-ec valuation</t>
  </si>
  <si>
    <t>EC_AU_MCP</t>
  </si>
  <si>
    <t>ing-ec valuation</t>
  </si>
  <si>
    <t>START ing-ec valuation QRM Reporter exports</t>
  </si>
  <si>
    <t>END ing-ec valuation QRM Reporter exports</t>
  </si>
  <si>
    <t>ing-ec valuation QRM Reporter exports</t>
  </si>
  <si>
    <t>START import strategies</t>
  </si>
  <si>
    <t xml:space="preserve">Exception from QRM: Exception calling ImportPlanningStrategy: Exception calling ImportPlanningStrategy: Cell 'E1128' in sheet 'Pricing - 2' contains no data.  -- Details available: Y. -- Warnings available: N. (line: 35)  QRM error details:    </t>
  </si>
  <si>
    <t>Import_Strategies_AU_MCP</t>
  </si>
  <si>
    <t>import strategies</t>
  </si>
  <si>
    <t>Data Quality</t>
  </si>
  <si>
    <t>Business Data Providers</t>
  </si>
  <si>
    <t>Business Driven Input Change</t>
  </si>
  <si>
    <t>Risk Run 2 strategy inputs had to be updated to 0 instead of blank so QRM can ingest the file. Last month, input for these cells were non-blank, but an internal change in business side prompted users to populate these cells as blank (should be zero).</t>
  </si>
  <si>
    <t>Strategies</t>
  </si>
  <si>
    <t>Users updated the file's incorrect columns (lockout period) from NULL to '0'.</t>
  </si>
  <si>
    <t>Users to fill lockout period as '0' instead of NULL moving forward. 
Implement a control specific to strategies</t>
  </si>
  <si>
    <t>END import strategies</t>
  </si>
  <si>
    <t xml:space="preserve">Import_Strategies_AU_MCP rr </t>
  </si>
  <si>
    <t>START planning run01</t>
  </si>
  <si>
    <t>END planning run01</t>
  </si>
  <si>
    <t>Planning_AU_MCP</t>
  </si>
  <si>
    <t>planning run01</t>
  </si>
  <si>
    <t>START MDL Processing</t>
  </si>
  <si>
    <t>END MDL Processing</t>
  </si>
  <si>
    <t>MDL Processing</t>
  </si>
  <si>
    <t>START planning run02</t>
  </si>
  <si>
    <t>END planning run02</t>
  </si>
  <si>
    <t>planning run02</t>
  </si>
  <si>
    <t>START planning run QRM Reporter exports</t>
  </si>
  <si>
    <t>END planning run QRM Reporter exports</t>
  </si>
  <si>
    <t>planning run QRM Reporter exports</t>
  </si>
  <si>
    <t>ITS_AU_MCP</t>
  </si>
  <si>
    <t>START ITS planning run</t>
  </si>
  <si>
    <t>END ITS planning run</t>
  </si>
  <si>
    <t>ITS planning run</t>
  </si>
  <si>
    <t>START TRISS export</t>
  </si>
  <si>
    <t>END TRISS export</t>
  </si>
  <si>
    <t>TRISS_AU_MCP</t>
  </si>
  <si>
    <t>TRISS export</t>
  </si>
  <si>
    <t>BEGT</t>
  </si>
  <si>
    <t>Load_POS_BEGT_MCP</t>
  </si>
  <si>
    <t>Valuation_BEGT_MCP</t>
  </si>
  <si>
    <t>START valuation report exports</t>
  </si>
  <si>
    <t>END valuation report exports</t>
  </si>
  <si>
    <t>valuation report exports</t>
  </si>
  <si>
    <t>START AIC portfolio valuation run</t>
  </si>
  <si>
    <t>END AIC portfolio valuation run</t>
  </si>
  <si>
    <t>AIC portfolio valuation run</t>
  </si>
  <si>
    <t>Import_Strategies_BEGT_MCP</t>
  </si>
  <si>
    <t>Planning_BEGT_MCP_2</t>
  </si>
  <si>
    <t>START planning run exports</t>
  </si>
  <si>
    <t>END planning run exports</t>
  </si>
  <si>
    <t>planning run exports</t>
  </si>
  <si>
    <t>ITS_BEGT_MCP</t>
  </si>
  <si>
    <t>START gap planning</t>
  </si>
  <si>
    <t xml:space="preserve">Exception Info: Workflow finished with errors. (line: 33)  </t>
  </si>
  <si>
    <t>GAP_BEGT_MCP</t>
  </si>
  <si>
    <t>gap planning</t>
  </si>
  <si>
    <t>Script failed during workflow run as export filepath was not adjusted. This adjustment was missed as early task script (that handles workflow export filepath updates across locations) was not triggered by early task script coordinator at the right time</t>
  </si>
  <si>
    <t>Missed early task script was triggered</t>
  </si>
  <si>
    <t>Ensure workflow coordinator runs the early task script on next EOM run
Strengthen PS communication and coordination</t>
  </si>
  <si>
    <t xml:space="preserve">Exception Info: Workflow finished with errors. (line: 42)  </t>
  </si>
  <si>
    <t>GAP_BEGT_MCP rr</t>
  </si>
  <si>
    <t>Distributed job failed on PROD_LQ_IR_ON_Then_Monthly_Gap and PROD_LAD_SF on succeeding runs of GAP process. Raised INC to Ops, who then cited "some temporary network problem" NO DEFINITIVE ROOT CAUSE</t>
  </si>
  <si>
    <t>Re-run of script</t>
  </si>
  <si>
    <t>N/A, one off transient issue with network</t>
  </si>
  <si>
    <t>INC14485851 | Incident | ServiceNow DevOps</t>
  </si>
  <si>
    <t>END gap planning</t>
  </si>
  <si>
    <t>GAP_BEGT_MCP rr2 (INC14485851)</t>
  </si>
  <si>
    <t>EC_BEGT_MCP</t>
  </si>
  <si>
    <t>START ing-ec valuation OLAP exports</t>
  </si>
  <si>
    <t>END ing-ec valuation OLAP exports</t>
  </si>
  <si>
    <t>ing-ec valuation OLAP exports</t>
  </si>
  <si>
    <t>KR_BEGT_MCP</t>
  </si>
  <si>
    <t>START bpv-kr valuation OLAP exports</t>
  </si>
  <si>
    <t>END bpv-kr valuation OLAP exports</t>
  </si>
  <si>
    <t>bpv-kr valuation OLAP exports</t>
  </si>
  <si>
    <t>CSRBB_Valuation_BEGT_MCP</t>
  </si>
  <si>
    <t>CSRBB_Planning_BEGT_MCP</t>
  </si>
  <si>
    <t>DEGT</t>
  </si>
  <si>
    <t>Load_POS_DEGT_MCP</t>
  </si>
  <si>
    <t>Adjusted failed runtime to zero, as print marker for this step has a duplicate (conflict) between old and new model sub-processes under load pos</t>
  </si>
  <si>
    <t>Valuation_DEGT_MCP</t>
  </si>
  <si>
    <t>Import_Strategies_DEGT_MCP</t>
  </si>
  <si>
    <t>User inadvertently did not turn off Import Strategies (true to false) child script when the parent script was triggered, resulting in duplicate run</t>
  </si>
  <si>
    <t>None</t>
  </si>
  <si>
    <t>None. Human error when handling switches in Parent Script</t>
  </si>
  <si>
    <t>Planning_DEGT_MCP_2</t>
  </si>
  <si>
    <t>Adjusted failed runtime to zero. Step completed successfully and found no malformed print marker</t>
  </si>
  <si>
    <t>running workflow PROD_LAD_SF failed: Invalid folder path: '\\sx9000077420\ALMFD\Asim\CSRBB Internal Deals'. | Error Details: System.Exception: Invalid folder path: '\\sx9000077420\ALMFD\Asim\CSRBB Internal Deals'.     at Qrm.Workflow.Infrastructure.SubmissionFacade.Common.WorkflowSubmissionValidatorExtensions.Validate(IWorkflowSubmissionValidator this, IActivityMetadataRepository metadataRepository, IHeavyWeightWorkflowReadOnly workflow, IEnumerable`1 interactionResults)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t>
  </si>
  <si>
    <t>GAP_DEGT_MCP</t>
  </si>
  <si>
    <t xml:space="preserve">Exception Info: Workflow finished with errors. (line: 44)  </t>
  </si>
  <si>
    <t>GAP_DEGT_MCP rr</t>
  </si>
  <si>
    <t>None. Appears to be a transient issue that caused failure, Ops could not pinpoint exact root cause</t>
  </si>
  <si>
    <t>GAP_DEGT_MCP rr2 (INC14485851)</t>
  </si>
  <si>
    <t>Stopped</t>
  </si>
  <si>
    <t>This script was already completed previously, and this run was inadvertently triggered because the user did not turn off (true to false) this script in the next run of the Parent Script.
Adjusted opportunity cost to zero, because next run pertains to ad-hoc RAS legacy runs, which took the user(client) several days to advise kick-off</t>
  </si>
  <si>
    <t>No further action after script was stopped</t>
  </si>
  <si>
    <t>START Copy portfolio</t>
  </si>
  <si>
    <t>END copy portfolio</t>
  </si>
  <si>
    <t>Copy_Portfolio_DEGT_MCP PORTM to RAS</t>
  </si>
  <si>
    <t>Copy portfolio</t>
  </si>
  <si>
    <t>Load_POS_DEGT_MCP_RAS (rr INC14536561)</t>
  </si>
  <si>
    <t>START Position report exports</t>
  </si>
  <si>
    <t>END Position report exports</t>
  </si>
  <si>
    <t>Position report exports</t>
  </si>
  <si>
    <t>START planning run</t>
  </si>
  <si>
    <t>running workflow PROD_Common_Planning_Run_DEGT failed: Could not find saved workflow with name PROD_Common_Planning_Run_DEGT | Error Details: System.ApplicationException: Could not find saved workflow with name PROD_Common_Planning_Run_DEGT     at Qrm.Workflow.Infrastructure.Interfaces.CollectionExtensionMethodsForWorkflow.FirstOrCreateException[T](IEnumerable`1 list, Func`1 createException)     at Qrm.Workflow.Infrastructure.SubmissionFacade.Common.WorkflowSubmissionDirector.a(String A_0, IActivityMetadataRepository A_1)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t>
  </si>
  <si>
    <t>Planning_DEGT_MCP_RAS (rr INC14536561)</t>
  </si>
  <si>
    <t>planning run</t>
  </si>
  <si>
    <t>Legacy (RAS portfolio) workflow "PROD_Common_Planning_Run_DEGT" not imported to database during early task script run because it was not included in the early task script</t>
  </si>
  <si>
    <t>Manual import of legacy planning run workflow</t>
  </si>
  <si>
    <t>Action Required: Include in early task script for GT NII to accommodate legacy old model run (collaborate with Tact team)</t>
  </si>
  <si>
    <t xml:space="preserve">Exception Info: Workflow finished with errors. (line: 38)  </t>
  </si>
  <si>
    <t>Planning_DEGT_MCP_RAS (rr2 INC14536561)</t>
  </si>
  <si>
    <t>After INC was raised, Ops could not find any fatal error, only citing: "task has been canceled, there's no specific logs about it. i found non-fatal which occure 100 times which can be connected with cancelation [Non-Fatal Error-8-10714] (99) Cannot resolve a balance sheet for the bucket 386744 in balance sheets forecasted in current process. It will be dropped from the simulation.
This warning message E_DropBucketWithUnresolvedBalanceSheet has passed the upper limit of 100 and will be excluded in future output"</t>
  </si>
  <si>
    <t>Re-run was advised</t>
  </si>
  <si>
    <t>INC14538253 | Incident | ServiceNow DevOps</t>
  </si>
  <si>
    <t>END planning run</t>
  </si>
  <si>
    <t>Planning_DEGT_MCP_RAS (rr3 INC14538253)</t>
  </si>
  <si>
    <t>NLBTR</t>
  </si>
  <si>
    <t>Load_POS_NLBTR_MCP</t>
  </si>
  <si>
    <t>Reason for failed and oppcost adj: “copy from” print markers ok; there is no failed run and no gap in timings, hence zeroed-out raw failed (0.18h) and oppcost (0.02h) figures</t>
  </si>
  <si>
    <t>Valuation_NLBTR_MCP</t>
  </si>
  <si>
    <t>START valuation report QRM Reporter exports</t>
  </si>
  <si>
    <t>end valuation report QRM Reporter exports</t>
  </si>
  <si>
    <t>valuation report QRM Reporter exports</t>
  </si>
  <si>
    <t>EC_NLBTR_MCP</t>
  </si>
  <si>
    <t>KR_NLBTR_MCP</t>
  </si>
  <si>
    <t>ITS_NLBTR_MCP</t>
  </si>
  <si>
    <t>GAP_NLBTR_MCP</t>
  </si>
  <si>
    <t xml:space="preserve">Exception from QRM: Exception calling ImportPlanningStrategy: Exception calling ImportPlanningStrategy: Mismatch in planning tree during import: Expected Planning Tree 27 - NLGT Planning Tree  -- Details available: Y. -- Warnings available: N. (line: 35)  QRM error details:    </t>
  </si>
  <si>
    <t>Import_Strategies_NLBTR_MCP</t>
  </si>
  <si>
    <t>Existing Configuration &amp; ALM Engine Behavior</t>
  </si>
  <si>
    <t>Static/Legacy Configuration Issue</t>
  </si>
  <si>
    <t>This child script was part of legacy / old model parent script, and should have been removed prior to kick-off of Jan-EOM run. It was superseded by Import_Strategies_NLBTR_MCP_2</t>
  </si>
  <si>
    <t>Remove from Parent Script</t>
  </si>
  <si>
    <t>Action Required: Remove switch of Import_Strategies_NLBTR_MCP and retain Import_Strategies_NLBTR_MCP_2 in the parent script of new model</t>
  </si>
  <si>
    <t>N/A</t>
  </si>
  <si>
    <t>Import_Strategies_NLBTR_MCP_2</t>
  </si>
  <si>
    <t>Planning_NLBTR_MCP_2</t>
  </si>
  <si>
    <t>CSRBB_Valuation_NLBTR_MCP</t>
  </si>
  <si>
    <t xml:space="preserve">Exception from QRM: Exception calling ImportPlanningStrategy: Exception calling ImportPlanningStrategy: The file is corrupted.  -- Details available: Y. -- Warnings available: N. (line: 43)  QRM error details:    </t>
  </si>
  <si>
    <t>CSRBB_Planning_NLBTR_MCP</t>
  </si>
  <si>
    <t>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
Additional time was allocated to generate the enriched strategy before importing it. For Jan EOM, the problem occurred twice, and required a rerun of the Set Defaults For CSRBB Strategy, before proceeding with the subsequent Import Planning Strategy command</t>
  </si>
  <si>
    <t>Re-run "step 1" Set Defaults command after repeated failure; Wait for sufficient time; and then run the rest of the process(child script), starting with subsequent command Import Planning Strategy</t>
  </si>
  <si>
    <t>Action Required: Possibly need to raise this to BOTS, appears to be outside the scope of TACT, 
workaround: increase wait for file in the child script</t>
  </si>
  <si>
    <t>CSRBB_Planning_NLBTR_MCP rr from line 42 down</t>
  </si>
  <si>
    <t>CSRBB_Planning_NLBTR_MCP rr creation of uncorrupted strategy</t>
  </si>
  <si>
    <t>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
Additional time was allocated to generate the enriched strategy before importing it. For Jan EOM, the problem occurred twice, and required a rerun of the Set Defaults For CSRBB Strategy, before proceeding with the subsequent Import Planning Strategy command
Reason for failed runtime adj: Calculated raw failed run 0.2h is incorrect, due to missing end marker (import CSRBB strategies) that was commented out during re-run</t>
  </si>
  <si>
    <t>CSRBB_Planning_NLBTR_MCP rr2</t>
  </si>
  <si>
    <t>Copy_Portfolio_NLBTR old model</t>
  </si>
  <si>
    <t>START load RAS</t>
  </si>
  <si>
    <t>END load RAS</t>
  </si>
  <si>
    <t>LOAD_POS_NLBTR_MCP_RAS</t>
  </si>
  <si>
    <t>load RAS</t>
  </si>
  <si>
    <t>START Stratification RAS</t>
  </si>
  <si>
    <t>END Stratification RAS</t>
  </si>
  <si>
    <t>Stratification RAS</t>
  </si>
  <si>
    <t xml:space="preserve">Exception Info: File  or folder '\\sx9000079291\NLBTR\Work\NLBTR_R2602_1_ICG2601_1_P\NPX9-QRM_DB_P\Report Books\RAS\' does not exist. (line: 112)  </t>
  </si>
  <si>
    <t>START Position report OLAP exports RAS</t>
  </si>
  <si>
    <t>Position report OLAP exports RAS</t>
  </si>
  <si>
    <t>Output folder (\Report Books\RAS\) was not created and resulted in folder does not exist error</t>
  </si>
  <si>
    <t>For next run, insert simple if-then data structure that will create report subfolder if not exists</t>
  </si>
  <si>
    <t>Action Required: insert simple if-then data structure that will create report subfolder if not exists in the child script</t>
  </si>
  <si>
    <t>END Position report OLAP exports RAS</t>
  </si>
  <si>
    <t>LOAD_POS_NLBTR_MCP_RAS rr from line 112 down</t>
  </si>
  <si>
    <t>START portfolio valuation run RAS</t>
  </si>
  <si>
    <t>END portfolio valuation run RAS</t>
  </si>
  <si>
    <t>Valuation_NLBTR_MCP_RAS</t>
  </si>
  <si>
    <t>portfolio valuation run RAS</t>
  </si>
  <si>
    <t>START valuation report exports RAS</t>
  </si>
  <si>
    <t>END valuation report exports RAS</t>
  </si>
  <si>
    <t>valuation report exports RAS</t>
  </si>
  <si>
    <t>START AIC portfolio valuation run RAS</t>
  </si>
  <si>
    <t>END AIC portfolio valuation run RAS</t>
  </si>
  <si>
    <t>AIC portfolio valuation run RAS</t>
  </si>
  <si>
    <t>Old model (RAS) Valuation run completed past SLA</t>
  </si>
  <si>
    <t>Planning_NLBTR_MCP_RAS</t>
  </si>
  <si>
    <t>START Full Maintenance</t>
  </si>
  <si>
    <t>END Full Maintenance</t>
  </si>
  <si>
    <t>Full Maintenance</t>
  </si>
  <si>
    <t>START planning run OLAP exports</t>
  </si>
  <si>
    <t>END planning run OLAP exports</t>
  </si>
  <si>
    <t>planning run OLAP exports</t>
  </si>
  <si>
    <t>Old model (RAS) Planning run completed past SLA</t>
  </si>
  <si>
    <t>RODB</t>
  </si>
  <si>
    <t>Delete_Portfolio_RO_MCP</t>
  </si>
  <si>
    <t>Load_compare_MP_RO_MCP</t>
  </si>
  <si>
    <t>END Model parameters comparison</t>
  </si>
  <si>
    <t>Load_compare_Spreads_RO_MCP</t>
  </si>
  <si>
    <t>END Spreads comparison</t>
  </si>
  <si>
    <t>Load_POS_RO_MCP</t>
  </si>
  <si>
    <t>Enterprise/Central Data Providers</t>
  </si>
  <si>
    <t>Data Content Integrity Issue</t>
  </si>
  <si>
    <t>GFRS and GPC delivered incorrect MASS values 
 GFRS delivered NULL values, GPC delivered old values of the MASS values, therefore a fix in the position files had to be implemented and rerun of entire process was required.</t>
  </si>
  <si>
    <t>Position</t>
  </si>
  <si>
    <t>Fix in DAS and complete rerun</t>
  </si>
  <si>
    <t>trying to brainstorm a DQ rule for MASS changes to be included in the DQ framework</t>
  </si>
  <si>
    <t>CHG1648834</t>
  </si>
  <si>
    <t xml:space="preserve">Exception Info: There is not enough space on the disk.   (line: 99)  </t>
  </si>
  <si>
    <t>Load_POS_RO_MCP (copy)</t>
  </si>
  <si>
    <t>Valuation_RO_MCP</t>
  </si>
  <si>
    <t>CSRBB_Valuation_RO_MCP</t>
  </si>
  <si>
    <t>CSRBB_Planning_RO_MCP</t>
  </si>
  <si>
    <t>EC_RO_MCP</t>
  </si>
  <si>
    <t xml:space="preserve">Exception Info: Workflow finished with errors. (line: 43)  </t>
  </si>
  <si>
    <t>EC_RO_MCP _incorrect EC WF</t>
  </si>
  <si>
    <t>START ing-ec valuation exports</t>
  </si>
  <si>
    <t>END ing-ec valuation exports</t>
  </si>
  <si>
    <t>ing-ec valuation exports</t>
  </si>
  <si>
    <t>KR_RO_MCP</t>
  </si>
  <si>
    <t>START bpv-kr valuation exports</t>
  </si>
  <si>
    <t>END bpv-kr valuation exports</t>
  </si>
  <si>
    <t>bpv-kr valuation exports</t>
  </si>
  <si>
    <t>ITS_RO_MCP</t>
  </si>
  <si>
    <t>Import_Strategies_RO_MCP</t>
  </si>
  <si>
    <t>Planning_RO_MCP</t>
  </si>
  <si>
    <t>WBUS</t>
  </si>
  <si>
    <t>Delete_Portfolio_US_MCP</t>
  </si>
  <si>
    <t>Wrong flags used with the second run</t>
  </si>
  <si>
    <t>Load_compare_MP_US_MCP</t>
  </si>
  <si>
    <t>Load_compare_Spreads_US_MCP</t>
  </si>
  <si>
    <t>Load_POS_US_MCP</t>
  </si>
  <si>
    <t>Access &amp; Setup Issues</t>
  </si>
  <si>
    <t>Access &amp; Environment Setup Failure</t>
  </si>
  <si>
    <t xml:space="preserve">ISSUE: Fail due to not enough space on the disc
ROOT CAUSE: Not enough space in RES disk for US and RO server (missed housekeeping)
</t>
  </si>
  <si>
    <t>Old backups were moved to archive by Atlas team</t>
  </si>
  <si>
    <t>INC14516557</t>
  </si>
  <si>
    <t xml:space="preserve">Exception Info: There is not enough space on the disk.   (line: 96)  </t>
  </si>
  <si>
    <t>Valuation_US_MCP</t>
  </si>
  <si>
    <t>CSRBB_Valuation_US_MCP</t>
  </si>
  <si>
    <t>CSRBB_Planning_US_MCP</t>
  </si>
  <si>
    <t>GAP_US_MCP</t>
  </si>
  <si>
    <t>KR_US_MCP</t>
  </si>
  <si>
    <t>START load AIC Spreads</t>
  </si>
  <si>
    <t>END load AIC Spreads</t>
  </si>
  <si>
    <t>Valuation_AIC_US_MCP</t>
  </si>
  <si>
    <t>load AIC Spreads</t>
  </si>
  <si>
    <t>Import_Strategies_US_MCP</t>
  </si>
  <si>
    <t>Planning_US_MCP</t>
  </si>
  <si>
    <t>ITS_US_MCP</t>
  </si>
  <si>
    <t>BEDB</t>
  </si>
  <si>
    <t>MRP</t>
  </si>
  <si>
    <t>START load spreads</t>
  </si>
  <si>
    <t>Load_compare_Spreads_BE_MRP</t>
  </si>
  <si>
    <t>load spreads</t>
  </si>
  <si>
    <t>START load MPs</t>
  </si>
  <si>
    <t>END load MPs</t>
  </si>
  <si>
    <t>Load_compare_MP_BE_MRP</t>
  </si>
  <si>
    <t>load MPs</t>
  </si>
  <si>
    <t>Change-Induced Configuration Issue</t>
  </si>
  <si>
    <t>Due to the missing parameter Riod_Historical Volumes in PAPI, the model parameters needed to be loaded in ARM as excel file. However, the MP were loaded via papi instead of using the excel file provided by users, therefore after MRM's confirmation the valuation was killed, and the MP were loaded manually</t>
  </si>
  <si>
    <t>Kill the rum, load the excel in QRM and rerun the valuation</t>
  </si>
  <si>
    <t>START load Market</t>
  </si>
  <si>
    <t>END load Market</t>
  </si>
  <si>
    <t>Load Market_BE_MRP</t>
  </si>
  <si>
    <t>load Market</t>
  </si>
  <si>
    <t>START archive NTG</t>
  </si>
  <si>
    <t>END archive NTG</t>
  </si>
  <si>
    <t>Load POS_BE_MRP</t>
  </si>
  <si>
    <t>archive NTG</t>
  </si>
  <si>
    <t>START load Portfolio</t>
  </si>
  <si>
    <t>END load Portfolio</t>
  </si>
  <si>
    <t>load Portfolio</t>
  </si>
  <si>
    <t>START Stratification OLAP exports</t>
  </si>
  <si>
    <t>END Stratification OLAP exports</t>
  </si>
  <si>
    <t>Stratification OLAP exports</t>
  </si>
  <si>
    <t>START Generate DD SAV</t>
  </si>
  <si>
    <t>END Generate DD SAV</t>
  </si>
  <si>
    <t>Generate_Load_DDSAV_BE_MRP</t>
  </si>
  <si>
    <t>Generate DD SAV</t>
  </si>
  <si>
    <t>START Load DD SAV</t>
  </si>
  <si>
    <t>END Load DD SAV</t>
  </si>
  <si>
    <t>Load DD SAV</t>
  </si>
  <si>
    <t>START Generate DD CFM</t>
  </si>
  <si>
    <t>END Generate DD CFM</t>
  </si>
  <si>
    <t>Generate_Load_DDCFM_BE_MRP</t>
  </si>
  <si>
    <t>Generate DD CFM</t>
  </si>
  <si>
    <t>START Load DD CFM</t>
  </si>
  <si>
    <t>END Load DD CFM</t>
  </si>
  <si>
    <t>Load DD CFM</t>
  </si>
  <si>
    <t>START Generate DD MOR</t>
  </si>
  <si>
    <t>END Generate DD MOR</t>
  </si>
  <si>
    <t>Generate_Load_DDMOR_BE_MRP</t>
  </si>
  <si>
    <t>Generate DD MOR</t>
  </si>
  <si>
    <t>START Load DD MOR</t>
  </si>
  <si>
    <t>END Load DD MOR</t>
  </si>
  <si>
    <t>Load DD MOR</t>
  </si>
  <si>
    <t>Valuation 1_BE_MRP</t>
  </si>
  <si>
    <t>Valuation 1_BE_MRP rr</t>
  </si>
  <si>
    <t>START CF Extraction</t>
  </si>
  <si>
    <t>END CF Extraction</t>
  </si>
  <si>
    <t>CF Extraction_BE_MRP</t>
  </si>
  <si>
    <t>CF Extraction</t>
  </si>
  <si>
    <t>CF Extraction old_BE_MRP</t>
  </si>
  <si>
    <t>START CF old Extraction</t>
  </si>
  <si>
    <t>END CF old Extraction</t>
  </si>
  <si>
    <t>CF old Extraction</t>
  </si>
  <si>
    <t>START Planning run</t>
  </si>
  <si>
    <t>END Planning run</t>
  </si>
  <si>
    <t>Planning_BE_MRP</t>
  </si>
  <si>
    <t>Planning run</t>
  </si>
  <si>
    <t>START CFM optimization1</t>
  </si>
  <si>
    <t>END CFM optimization1</t>
  </si>
  <si>
    <t>Could not delete optimization run: Exception calling Optimization_DeleteOptimizationRun: Exception calling Optimization_DeleteOptimizationRun: Unable to find optimizer run CF Match Replication BE-BE-EUR-RB-MCS-CAL-P99-F did you mean CF Match Replication?  -- Details available: Y. -- Warnings available: N.</t>
  </si>
  <si>
    <t>Optimization_BE_MRP</t>
  </si>
  <si>
    <t>CFM optimization1</t>
  </si>
  <si>
    <t>START Super Light Maintenance</t>
  </si>
  <si>
    <t>END Super Light Maintenance</t>
  </si>
  <si>
    <t>Super Light Maintenance</t>
  </si>
  <si>
    <t>START CFM optimization1 OLAP exports</t>
  </si>
  <si>
    <t>END CFM optimization1 OLAP exports</t>
  </si>
  <si>
    <t>CFM optimization1 OLAP exports</t>
  </si>
  <si>
    <t>START CFM optimization2</t>
  </si>
  <si>
    <t>END CFM optimization2</t>
  </si>
  <si>
    <t>Could not delete optimization run: Exception calling Optimization_DeleteOptimizationRun: Exception calling Optimization_DeleteOptimizationRun: Unable to find optimizer run CF Match Replication-BE-BE-EUR-RB-IND-CLE-P31-F-LQ did you mean CF Match Replication?  -- Details available: Y. -- Warnings available: N.</t>
  </si>
  <si>
    <t>CFM optimization2</t>
  </si>
  <si>
    <t>START CFM optimization2 OLAP exports</t>
  </si>
  <si>
    <t>END CFM optimization2 OLAP exports</t>
  </si>
  <si>
    <t>CFM optimization2 OLAP exports</t>
  </si>
  <si>
    <t>Could not delete optimization run: Exception calling Optimization_DeleteOptimizationRun: Exception calling Optimization_DeleteOptimizationRun: Unable to find optimizer run BPV Replication (SAV) BE-BE-EUR-RB-IND-CAL-P84-F did you mean BPV Replication (SAV)?  -- Details available: Y. -- Warnings available: N.</t>
  </si>
  <si>
    <t>START RoS/RIOD optimization</t>
  </si>
  <si>
    <t>END RoS/RIOD optimization</t>
  </si>
  <si>
    <t>Could not delete optimization run: Exception calling Optimization_DeleteOptimizationRun: Exception calling Optimization_DeleteOptimizationRun: Unable to find optimizer run RIOD Replication BE-BE-USD-RB-MCS-CAL-P03-F did you mean RIOD Replication?  -- Details available: Y. -- Warnings available: N.</t>
  </si>
  <si>
    <t>RoS/RIOD optimization</t>
  </si>
  <si>
    <t>START RoS/RIOD optimization OLAP exports</t>
  </si>
  <si>
    <t>END RoS/RIOD optimization OLAP exports</t>
  </si>
  <si>
    <t>RoS/RIOD optimization OLAP exports</t>
  </si>
  <si>
    <t>START RoM optimization</t>
  </si>
  <si>
    <t>END RoM optimization</t>
  </si>
  <si>
    <t>RoM optimization</t>
  </si>
  <si>
    <t>START RoM optimization OLAP Exports</t>
  </si>
  <si>
    <t>END RoM optimization OLAP Exports</t>
  </si>
  <si>
    <t>RoM optimization OLAP Exports</t>
  </si>
  <si>
    <t>FRDB</t>
  </si>
  <si>
    <t>Load_compare_Spreads_FR_MRP</t>
  </si>
  <si>
    <t>Load_compare_MP_FR_MRP</t>
  </si>
  <si>
    <t>Load Market_FR_MRP</t>
  </si>
  <si>
    <t>Load POS_FR_MRP</t>
  </si>
  <si>
    <t>Generate_Load_DDSAV_FR_MRP</t>
  </si>
  <si>
    <t>Generate_Load_DDMOR_FR_MRP</t>
  </si>
  <si>
    <t>START NPV1 run</t>
  </si>
  <si>
    <t>END NPV1 run</t>
  </si>
  <si>
    <t>Valuation 1_FR_MRP</t>
  </si>
  <si>
    <t>NPV1 run</t>
  </si>
  <si>
    <t>CF Extraction_FR_MRP</t>
  </si>
  <si>
    <t>Could not delete optimization run: Exception calling Optimization_DeleteOptimizationRun: Exception calling Optimization_DeleteOptimizationRun: Unable to find optimizer run BPV Replication (MOR)FR-FR-EUR-RB-IND-MOR-P01-F did you mean BPV Replication (MOR)?  -- Details available: Y. -- Warnings available: N.</t>
  </si>
  <si>
    <t>Optimization_FR_MRP</t>
  </si>
  <si>
    <t>START RoM OLAP export</t>
  </si>
  <si>
    <t>END RoM OLAP export</t>
  </si>
  <si>
    <t>RoM OLAP export</t>
  </si>
  <si>
    <t>Could not delete optimization run: Exception calling Optimization_DeleteOptimizationRun: Exception calling Optimization_DeleteOptimizationRun: Unable to find optimizer run RIOD ReplicationFR-FR-EUR-WB-CAL-P01-F did you mean RIOD Replication?  -- Details available: Y. -- Warnings available: N.</t>
  </si>
  <si>
    <t>START RoS/RIOD OLAP export</t>
  </si>
  <si>
    <t>END RoS/RIOD OLAP export</t>
  </si>
  <si>
    <t>RoS/RIOD OLAP export</t>
  </si>
  <si>
    <t>ITDB</t>
  </si>
  <si>
    <t>Load_compare_Spreads_IT_MRP</t>
  </si>
  <si>
    <t>Load_compare_MP_IT_MRP</t>
  </si>
  <si>
    <t>Load Market_IT_MRP</t>
  </si>
  <si>
    <t>START create NTG</t>
  </si>
  <si>
    <t>END create NTG</t>
  </si>
  <si>
    <t>Create NTG_IT_MRP</t>
  </si>
  <si>
    <t>create NTG</t>
  </si>
  <si>
    <t>Load POS_IT_MRP</t>
  </si>
  <si>
    <t>START Pos Detailed OLAP export</t>
  </si>
  <si>
    <t>END Pos Detailed OLAP export</t>
  </si>
  <si>
    <t>Pos Detailed OLAP export</t>
  </si>
  <si>
    <t>START Pos Stratified OLAP export</t>
  </si>
  <si>
    <t>END Pos Stratified OLAP export</t>
  </si>
  <si>
    <t>Pos Stratified OLAP export</t>
  </si>
  <si>
    <t>Generate_Load_DDSAV_IT_MRP</t>
  </si>
  <si>
    <t>Generate_Load_DDMOR_IT_MRP</t>
  </si>
  <si>
    <t>Valuation 1_IT_MRP</t>
  </si>
  <si>
    <t>START NPV1 OLAP export</t>
  </si>
  <si>
    <t>END NPV1 OLAP export</t>
  </si>
  <si>
    <t>NPV1 OLAP export</t>
  </si>
  <si>
    <t>CF Extraction_IT_MRP</t>
  </si>
  <si>
    <t>CF Extraction old_IT_MRP</t>
  </si>
  <si>
    <t>Planning_IT_MRP</t>
  </si>
  <si>
    <t>Could not delete optimization run: Exception calling Optimization_DeleteOptimizationRun: Exception calling Optimization_DeleteOptimizationRun: Unable to find optimizer run CF Match Replication ExtendedIT-IT-EUR-RB-IND-MOR-P02-1M did you mean CF Match Replication Extended?  -- Details available: Y. -- Warnings available: N.</t>
  </si>
  <si>
    <t>Optimization_IT_MRP</t>
  </si>
  <si>
    <t>START CFM optimization</t>
  </si>
  <si>
    <t>END CFM optimization</t>
  </si>
  <si>
    <t>CFM optimization</t>
  </si>
  <si>
    <t>Could not delete optimization run: Exception calling Optimization_DeleteOptimizationRun: Exception calling Optimization_DeleteOptimizationRun: Unable to find optimizer run BPV Replication (MOR)IT-IT-EUR-RB-IND-MOR-P09-F did you mean BPV Replication (MOR)?  -- Details available: Y. -- Warnings available: N.</t>
  </si>
  <si>
    <t>LUDB</t>
  </si>
  <si>
    <t>Load_compare_Spreads_LU_MRP</t>
  </si>
  <si>
    <t>Load_compare_MP_LU_MRP</t>
  </si>
  <si>
    <t>START NTG Creation</t>
  </si>
  <si>
    <t>END NTG Creation</t>
  </si>
  <si>
    <t>Create NTG_LU_MRP</t>
  </si>
  <si>
    <t>NTG Creation</t>
  </si>
  <si>
    <t>Load Market_LU_MRP</t>
  </si>
  <si>
    <t>Load POS_LU_MRP</t>
  </si>
  <si>
    <t>Generate_Load_DDSAV_LU_MRP</t>
  </si>
  <si>
    <t>Generate_Load_DDMOR_LU_MRP</t>
  </si>
  <si>
    <t>Valuation 1_LU_MRP</t>
  </si>
  <si>
    <t>START NPV1 run OLAP exports</t>
  </si>
  <si>
    <t>END NPV1 run OLAP exports</t>
  </si>
  <si>
    <t>NPV1 run OLAP exports</t>
  </si>
  <si>
    <t>CF Extraction_LU_MRP</t>
  </si>
  <si>
    <t>Planning_LU_MRP</t>
  </si>
  <si>
    <t>Optimization_LU_MRP</t>
  </si>
  <si>
    <t>START RoM optimization OLAP reports</t>
  </si>
  <si>
    <t>END RoM optimization OLAP reports</t>
  </si>
  <si>
    <t>Could not delete optimization run: Exception calling Optimization_DeleteOptimizationRun: Exception calling Optimization_DeleteOptimizationRun: Unable to find optimizer run CFM LU-LU-EUR-RB-IND-MOR-P02-6M did you mean BPV Replication (MOR)?  -- Details available: Y. -- Warnings available: N.</t>
  </si>
  <si>
    <t>RoM optimization OLAP reports</t>
  </si>
  <si>
    <t>NL-MID</t>
  </si>
  <si>
    <t>Load_compare_MP 1_NL_MRP</t>
  </si>
  <si>
    <t>Adjustment performed, no error but print markers are same between MP_1 script and MP_2 script</t>
  </si>
  <si>
    <t>Load_compare_Spreads_NL_MRP</t>
  </si>
  <si>
    <t>Copy_Portfolio_NL_MRP_EOM</t>
  </si>
  <si>
    <t>No error, copy portfolio, valuation, and assumption set was broken down into two parts for the PORTM_EOM USD DD fix</t>
  </si>
  <si>
    <t>Copy_Portfolio_NL_MRP_EOM Part 2</t>
  </si>
  <si>
    <t>START load Market WD6</t>
  </si>
  <si>
    <t>END load Market WD6</t>
  </si>
  <si>
    <t>Load Market WD6_NL_MRP</t>
  </si>
  <si>
    <t>load Market WD6</t>
  </si>
  <si>
    <t xml:space="preserve">Load POS_NL_MRP </t>
  </si>
  <si>
    <t>Data Availability Issue</t>
  </si>
  <si>
    <t xml:space="preserve">LEASE positions and FMNLRB_POS2 were delayed in availability which means this original load of positions is incomplete. </t>
  </si>
  <si>
    <t>Reload of positions</t>
  </si>
  <si>
    <t>Align with data providers on SLA and RCA on the delays. These position data should be available already by WD7, 10 AM CET.</t>
  </si>
  <si>
    <t xml:space="preserve">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t>
  </si>
  <si>
    <t>Load POS_NL_MRP RIOD USD</t>
  </si>
  <si>
    <t xml:space="preserve">Load POS_NL_MRP TD rerun </t>
  </si>
  <si>
    <t>LEASE positions and FMNLRB_POS2 were delayed in availability which means this original load of positions is incomplete. This particular script loads the missing LEASE positions</t>
  </si>
  <si>
    <t>Load POS_NL_MRP STRAT</t>
  </si>
  <si>
    <t>Generate_Load_DDCFM_NL_MRP</t>
  </si>
  <si>
    <t xml:space="preserve">Adjusted. The original CFM dummy deal generation and load were used. </t>
  </si>
  <si>
    <t>START NPV2 run</t>
  </si>
  <si>
    <t>END NPV2 run</t>
  </si>
  <si>
    <t>Valuation 2_CFM_NL_MRP</t>
  </si>
  <si>
    <t>NPV2 run</t>
  </si>
  <si>
    <t xml:space="preserve">This rerun is part of the missing SAV-P17 PCC optimization reruns that occurred because of a missed handover from TACT team on the replication pool config file which contains updates to SAV-P17 mapping for the dummy deals. </t>
  </si>
  <si>
    <t>Rerun valuation</t>
  </si>
  <si>
    <t>Alignment with TACT team on the missed handover, checking if controls can be setup in view of proper handover methodology</t>
  </si>
  <si>
    <t>Planning_CFM_NL_MRP</t>
  </si>
  <si>
    <t xml:space="preserve">Rerun planning </t>
  </si>
  <si>
    <t>Could not delete optimization run: Exception calling Optimization_DeleteOptimizationRun: Exception calling Optimization_DeleteOptimizationRun: Unable to find optimizer run CFMFL NL-NLREF-EUR-RB-MCS-LEN-P02-12M did you mean CFMFL NL-NLREF-EUR-RB-MCS-LEN-P02-3M?  -- Details available: Y. -- Warnings available: N.</t>
  </si>
  <si>
    <t>Optimization_CFM_NL_MRP</t>
  </si>
  <si>
    <t>START load Market WD7</t>
  </si>
  <si>
    <t xml:space="preserve">Exception Info: Workflow finished with errors. (line: 59)  </t>
  </si>
  <si>
    <t>Load Market WD7_NL_MRP</t>
  </si>
  <si>
    <t>load Market WD7</t>
  </si>
  <si>
    <t>Workflow for market data load failed. "issue, not connected with authentication. looks like qrm has problem with job creation"  NEED RCA FOR THIS, NO DEFINITIVE ROOT CAUSE</t>
  </si>
  <si>
    <t>Rerun of market data workflow solved issue</t>
  </si>
  <si>
    <t>RCA c.o. NL MRP officers</t>
  </si>
  <si>
    <t xml:space="preserve">INC14530946 </t>
  </si>
  <si>
    <t>END load Market WD7</t>
  </si>
  <si>
    <t>Load Market WD7_NL_MRP rr test rerun due to TECH issue</t>
  </si>
  <si>
    <t xml:space="preserve">Load POS_NL_MRP FMNLRB_POS2 </t>
  </si>
  <si>
    <t xml:space="preserve">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t>
  </si>
  <si>
    <t>Load_compare_MP 2_NL_MRP</t>
  </si>
  <si>
    <t xml:space="preserve">Missed setup resulting in missing RIOD historical volumes if the MPs were imported from PAPI. </t>
  </si>
  <si>
    <t>Model Parameters</t>
  </si>
  <si>
    <t>Import model parameters using raw file from input folder (using q3 command)</t>
  </si>
  <si>
    <t>Change governance policy; Create controls or potential tools that help manage missed RfC risks</t>
  </si>
  <si>
    <t xml:space="preserve">Exception from QRM: Exception calling ImportLookupTable: Exception calling ImportLookupTable: Sheet ING_CFH_Parameters is missing  -- Details available: Y. -- Warnings available: N. (line: 40)  QRM error details:    </t>
  </si>
  <si>
    <t>Load_compare_MP 2_NL_MRP rr</t>
  </si>
  <si>
    <t>From Ahmad, who re-delivered the MPs: the second delivery was, for VOS reference  rate table were not picked up by QRM, we had an extra column called LIFETIME in our MP sheet. we adjusted and redeliver.</t>
  </si>
  <si>
    <t>Redeliver model parameters</t>
  </si>
  <si>
    <t>Align with users on the updates and controls for VOS changes in the future</t>
  </si>
  <si>
    <t>Load_compare_MP 2_NL_MRP rr2</t>
  </si>
  <si>
    <t>Load_compare_MP 2_NL_MRP rr3</t>
  </si>
  <si>
    <t>ADJUSTED. The model parameter load print markers for 1st and 2nd load are the same, hence the flagging of error.</t>
  </si>
  <si>
    <t>v</t>
  </si>
  <si>
    <t>Optimization_PCC_NL_MRP</t>
  </si>
  <si>
    <t>RfC 4698</t>
  </si>
  <si>
    <t>Rerun</t>
  </si>
  <si>
    <t>START PCC optimization</t>
  </si>
  <si>
    <t>END PCC optimization</t>
  </si>
  <si>
    <t>PCC optimization</t>
  </si>
  <si>
    <t>START PCC OLAP exports</t>
  </si>
  <si>
    <t>END PCC OLAP exports</t>
  </si>
  <si>
    <t>PCC OLAP exports</t>
  </si>
  <si>
    <t>Generate_Load_DDSAV_NL_MRP</t>
  </si>
  <si>
    <t>Missed stratification for PORTM_EOM positions</t>
  </si>
  <si>
    <t>Rerun stratification</t>
  </si>
  <si>
    <t>Better methodology and setup protocol when the funding date is a holiday in the US for NL MRP</t>
  </si>
  <si>
    <t>START NPV1 CASA run</t>
  </si>
  <si>
    <t xml:space="preserve">Exception Info: Workflow finished with errors. (line: 31)  </t>
  </si>
  <si>
    <t>Valuation 1_CASA_NL_MRP</t>
  </si>
  <si>
    <t>NPV1 CASA run</t>
  </si>
  <si>
    <t>END NPV1 CASA run</t>
  </si>
  <si>
    <t>Valuation 1_CASA_NL_MRP rr</t>
  </si>
  <si>
    <t xml:space="preserve">Exception from QRM: Exception calling RunCycleWithOverride: Exception calling RunCycleWithOverride: Optimization RunRIOD Replication-NL-NLDBN-EUR-RB-IND-CAG-P11-F:  The following run(s) do not have any data to load, please review your run selections and filters:  &lt;Base&gt;    Objective Function: RIOD Replication – Objective 0  Objective Function: Helper - Save Portfolio Analysis Properties  Objective Function: RIOD Replication - Objective 1  Objective Function: RIOD Replication - Objective 2  Objective Function: RIOD Replication - Objective 3  -- Details available: Y. -- Warnings available: N. (line: 99)  QRM error details:    </t>
  </si>
  <si>
    <t>Optimization_SAV_NL_MRP</t>
  </si>
  <si>
    <t xml:space="preserve">Script should be updated because CAG pool is an empty pool so it is not needed to be ran. </t>
  </si>
  <si>
    <t>Remove CAG pool from opti script</t>
  </si>
  <si>
    <t>Optimization_SAV_NL_MRP rr</t>
  </si>
  <si>
    <t>Optimization_SAV_NL_MRP rr Status change</t>
  </si>
  <si>
    <t>START load Market WD8</t>
  </si>
  <si>
    <t>END load Market WD8</t>
  </si>
  <si>
    <t>Load Market WD8_NL_MRP</t>
  </si>
  <si>
    <t>load Market WD8</t>
  </si>
  <si>
    <t>Load_POS_MOR_NL_MRP</t>
  </si>
  <si>
    <t>ADJUSTED. Same print markers for load of positions child scripts for NL MRP</t>
  </si>
  <si>
    <t>Generate_Load_DDMOR_NL_MRP</t>
  </si>
  <si>
    <t>START NPV1 MOR run</t>
  </si>
  <si>
    <t>END NPV1 MOR run</t>
  </si>
  <si>
    <t>Valuation 1_MOR_NL_MRP</t>
  </si>
  <si>
    <t>NPV1 MOR run</t>
  </si>
  <si>
    <t>CF Extraction_NL_MRP</t>
  </si>
  <si>
    <t>CF Extraction old_NL_MRP</t>
  </si>
  <si>
    <t>Could not delete optimization run: Exception calling Optimization_DeleteOptimizationRun: Exception calling Optimization_DeleteOptimizationRun: Unable to find optimizer run BPV Replication (MOR)-NL-NLWUH-EUR-RB-IND-MOR-P03-F did you mean BPV Replication (MOR)-NL-NLWUH-EUR-RB-IND-MOR-P01-F?  -- Details available: Y. -- Warnings available: N.</t>
  </si>
  <si>
    <t>Optimization_MOR_NL_MRP</t>
  </si>
  <si>
    <t>START RoM1 OLAP exports</t>
  </si>
  <si>
    <t>END RoM1 OLAP exports</t>
  </si>
  <si>
    <t>RoM1 OLAP exports</t>
  </si>
  <si>
    <t>START RoM2 OLAP exports</t>
  </si>
  <si>
    <t>END RoM2 OLAP exports</t>
  </si>
  <si>
    <t>RoM2 OLAP exports</t>
  </si>
  <si>
    <t>START RoM3 OLAP exports</t>
  </si>
  <si>
    <t>END RoM3 OLAP exports</t>
  </si>
  <si>
    <t>RoM3 OLAP exports</t>
  </si>
  <si>
    <t>START RoM4 OLAP exports</t>
  </si>
  <si>
    <t>END RoM4 OLAP exports</t>
  </si>
  <si>
    <t>RoM4 OLAP exports</t>
  </si>
  <si>
    <t>START RoM5 OLAP exports</t>
  </si>
  <si>
    <t>END RoM5 OLAP exports</t>
  </si>
  <si>
    <t>RoM5 OLAP exports</t>
  </si>
  <si>
    <t>START RoM6 OLAP exports</t>
  </si>
  <si>
    <t>END RoM6 OLAP exports</t>
  </si>
  <si>
    <t>RoM6 OLAP exports</t>
  </si>
  <si>
    <t>Generate_Load_DDSAV_NL_MRP rr</t>
  </si>
  <si>
    <t xml:space="preserve">This script contains only the stratification. GEN DD script was used for convenience, but no dummy deals were generated or lodade here. </t>
  </si>
  <si>
    <t>Valuation 1_CASA_NL_MRP rr2</t>
  </si>
  <si>
    <t>Optimization_SAV_NL_MRP rr2</t>
  </si>
  <si>
    <t>Valuation 1_CASA_NL_MRP USD RIOD</t>
  </si>
  <si>
    <t>Could not delete optimization run: Exception calling Optimization_DeleteOptimizationRun: Exception calling Optimization_DeleteOptimizationRun: Unable to find optimizer run RIOD Replication-NL-NLDBN-USD-WB-CAG-P03-F did you mean RIOD Replication-NL-NLDBN-USD-WB-CAG-P02-F?  -- Details available: Y. -- Warnings available: N.</t>
  </si>
  <si>
    <t>Optimization_SAV_NL_MRP USD RIOD</t>
  </si>
  <si>
    <t>Generate_Load_DDCFM_NL_MRP P17 deals</t>
  </si>
  <si>
    <t>Valuation 2_CFM_NL_MRP SAV-P17 rerun</t>
  </si>
  <si>
    <t>Planning_CFM_NL_MRP SAV-P17 rerun</t>
  </si>
  <si>
    <t xml:space="preserve">Optimization_PCC_NL_MRP SAV-P17 rerun </t>
  </si>
  <si>
    <t>Delete_Portfolio_FR_MCP</t>
  </si>
  <si>
    <t>Load_compare_MP_FR_MCP</t>
  </si>
  <si>
    <t>Load_compare_Spreads_FR_MCP</t>
  </si>
  <si>
    <t>Load_POS_FR_MCP</t>
  </si>
  <si>
    <t>Valuation_FR_MCP</t>
  </si>
  <si>
    <t>END valuation report QRM Reporter exports</t>
  </si>
  <si>
    <t>CSRBB_Valuation_FR_MCP</t>
  </si>
  <si>
    <t>CSRBB_Planning_FR_MCP</t>
  </si>
  <si>
    <t>GAP_FR_MCP</t>
  </si>
  <si>
    <t>EC_FR_MCP</t>
  </si>
  <si>
    <t>START ing-ec valuation QRM reporter exports</t>
  </si>
  <si>
    <t>END ing-ec valuation QRM reporter exports</t>
  </si>
  <si>
    <t>ing-ec valuation QRM reporter exports</t>
  </si>
  <si>
    <t>KR_FR_MCP</t>
  </si>
  <si>
    <t>START bpv-kr valuation QRM reporter exports</t>
  </si>
  <si>
    <t>END bpv-kr valuation QRM reporter exports</t>
  </si>
  <si>
    <t>bpv-kr valuation QRM reporter exports</t>
  </si>
  <si>
    <t>ITS_FR_MCP</t>
  </si>
  <si>
    <t>Valuation_AIC_FR_MCP</t>
  </si>
  <si>
    <t>Import_Strategies_FR_MCP</t>
  </si>
  <si>
    <t>Unfinished</t>
  </si>
  <si>
    <t>Planning_FR_MCP</t>
  </si>
  <si>
    <t>Q3 experienced a system-wide processing stoppage, resulting in no movement across active, queued, and scheduled scripts. This technical outage has been logged under INC14536561.</t>
  </si>
  <si>
    <t>ATLAS performed a backend restart of Q3 to restore normal processing flow. As a result, all active, queued, and scheduled scripts were automatically moved to Cancelled / Stopped / Failed status. These scripts required manual re‑queuing to resume processing.</t>
  </si>
  <si>
    <t>INC14536561 | Incident | ServiceNow DevOps</t>
  </si>
  <si>
    <t xml:space="preserve">Exception Info: Workflow finished with errors. (line: 37)  </t>
  </si>
  <si>
    <t>Planning_FR_MCP rr</t>
  </si>
  <si>
    <t>The NII failed due to a ‘DATEDIFF function resulted in an overflow’ error within the workflow. Upon escalation to ATLAS for investigation, the issue was initially attributed to a data input discrepancy related to the date fields. However, further analysis determined that the data input was not the root cause of the error. The true root cause remains under investigation (INC14544643).</t>
  </si>
  <si>
    <t>We initiated a manual execution of the affected workflow (Run 1) in QRM, which completed successfully without reproducing the error. This further confirms that the initial assessment of a date‑field discrepancy as the cause was incorrect. Following this validation, the subsequent runs were executed and completed in Q3 as expected.</t>
  </si>
  <si>
    <t>INC14544643 | Incident | ServiceNow DevOps</t>
  </si>
  <si>
    <t>Planning_FR_MCP rr2 (manual QRM run for Run 1 INC14544643)</t>
  </si>
  <si>
    <t>START planning run01 mail only</t>
  </si>
  <si>
    <t>END planning run01 mail only</t>
  </si>
  <si>
    <t>Planning_FR_MCP rr2 (after manual QRM run for Run 1 INC14544643)</t>
  </si>
  <si>
    <t>planning run01 mail only</t>
  </si>
  <si>
    <t>START planning run QRM reporter exports</t>
  </si>
  <si>
    <t>END planning run QRM reporter exports</t>
  </si>
  <si>
    <t>planning run QRM reporter exports</t>
  </si>
  <si>
    <t>ICDB</t>
  </si>
  <si>
    <t>ICDB_MCP 202601 DEL,MP, Spreads, copy port</t>
  </si>
  <si>
    <t>START load model parameters from</t>
  </si>
  <si>
    <t>END load model parameters from</t>
  </si>
  <si>
    <t>load model parameters from</t>
  </si>
  <si>
    <t>START compare model parameters from</t>
  </si>
  <si>
    <t>END compare model parameters from</t>
  </si>
  <si>
    <t>compare model parameters from</t>
  </si>
  <si>
    <t>START Portfolio Copy | NLWB_Lending | Live on ALM Core</t>
  </si>
  <si>
    <t>END Portfolio Copy | NLWB_Lending | Live on ALM Core</t>
  </si>
  <si>
    <t>Portfolio Copy | NLWB_Lending | Live on ALM Core</t>
  </si>
  <si>
    <t>START Portfolio Copy | London | Live on ALM Core</t>
  </si>
  <si>
    <t>END Portfolio Copy | London | Live on ALM Core</t>
  </si>
  <si>
    <t>Portfolio Copy | London | Live on ALM Core</t>
  </si>
  <si>
    <t>START Portfolio Copy | Dublin | Live on ALM Core</t>
  </si>
  <si>
    <t>END Portfolio Copy | Dublin | Live on ALM Core</t>
  </si>
  <si>
    <t>Portfolio Copy | Dublin | Live on ALM Core</t>
  </si>
  <si>
    <t>START Portfolio Copy | Singapore | Live on ALM Core</t>
  </si>
  <si>
    <t>END Portfolio Copy | Singapore | Live on ALM Core</t>
  </si>
  <si>
    <t>Portfolio Copy | Singapore | Live on ALM Core</t>
  </si>
  <si>
    <t>START Portfolio Copy | Hong_Kong | Live on ALM Core</t>
  </si>
  <si>
    <t>END Portfolio Copy | Hong_Kong | Live on ALM Core</t>
  </si>
  <si>
    <t>Portfolio Copy | Hong_Kong | Live on ALM Core</t>
  </si>
  <si>
    <t>START Portfolio Copy | Sofia | Live on ALM Core</t>
  </si>
  <si>
    <t>END Portfolio Copy | Sofia | Live on ALM Core</t>
  </si>
  <si>
    <t>Portfolio Copy | Sofia | Live on ALM Core</t>
  </si>
  <si>
    <t>START Portfolio Copy | Vienna | Live on ALM Core</t>
  </si>
  <si>
    <t>END Portfolio Copy | Vienna | Live on ALM Core</t>
  </si>
  <si>
    <t>Portfolio Copy | Vienna | Live on ALM Core</t>
  </si>
  <si>
    <t>START Portfolio Copy | Prague | Live on ALM Core</t>
  </si>
  <si>
    <t>END Portfolio Copy | Prague | Live on ALM Core</t>
  </si>
  <si>
    <t>Portfolio Copy | Prague | Live on ALM Core</t>
  </si>
  <si>
    <t>START Portfolio Copy | Beijing | Other live location</t>
  </si>
  <si>
    <t>END Portfolio Copy | Beijing | Other live location</t>
  </si>
  <si>
    <t>Portfolio Copy | Beijing | Other live location</t>
  </si>
  <si>
    <t>START Portfolio Copy | Shanghai | Other live location</t>
  </si>
  <si>
    <t>END Portfolio Copy | Shanghai | Other live location</t>
  </si>
  <si>
    <t>Portfolio Copy | Shanghai | Other live location</t>
  </si>
  <si>
    <t>START Portfolio Copy | Budapest | Live on ALM Core</t>
  </si>
  <si>
    <t>END Portfolio Copy | Budapest | Live on ALM Core</t>
  </si>
  <si>
    <t>Portfolio Copy | Budapest | Live on ALM Core</t>
  </si>
  <si>
    <t>START Portfolio Copy | Tokyo | Live on ALM Core</t>
  </si>
  <si>
    <t>END Portfolio Copy | Tokyo | Live on ALM Core</t>
  </si>
  <si>
    <t>Portfolio Copy | Tokyo | Live on ALM Core</t>
  </si>
  <si>
    <t>START Portfolio Copy | Manila | Other live location</t>
  </si>
  <si>
    <t>END Portfolio Copy | Manila | Other live location</t>
  </si>
  <si>
    <t>Portfolio Copy | Manila | Other live location</t>
  </si>
  <si>
    <t>START Portfolio Copy | Bratislava | Live on ALM Core</t>
  </si>
  <si>
    <t>END Portfolio Copy | Bratislava | Live on ALM Core</t>
  </si>
  <si>
    <t>Portfolio Copy | Bratislava | Live on ALM Core</t>
  </si>
  <si>
    <t>START Portfolio Copy | Seoul | Live on ALM Core</t>
  </si>
  <si>
    <t>END Portfolio Copy | Seoul | Live on ALM Core</t>
  </si>
  <si>
    <t>Portfolio Copy | Seoul | Live on ALM Core</t>
  </si>
  <si>
    <t>START Portfolio Copy | Taipei | Live on ALM Core</t>
  </si>
  <si>
    <t>END Portfolio Copy | Taipei | Live on ALM Core</t>
  </si>
  <si>
    <t>Portfolio Copy | Taipei | Live on ALM Core</t>
  </si>
  <si>
    <t>START Portfolio Copy | NLWB_BMG | Live on ALM Core</t>
  </si>
  <si>
    <t>END Portfolio Copy | NLWB_BMG | Live on ALM Core</t>
  </si>
  <si>
    <t>Portfolio Copy | NLWB_BMG | Live on ALM Core</t>
  </si>
  <si>
    <t>START Portfolio Copy | NLWB_FM_Banking_books | Live on ALM Core</t>
  </si>
  <si>
    <t>END Portfolio Copy | NLWB_FM_Banking_books | Live on ALM Core</t>
  </si>
  <si>
    <t>Portfolio Copy | NLWB_FM_Banking_books | Live on ALM Core</t>
  </si>
  <si>
    <t>START Portfolio Copy | NLWB_Trade_Finance_Services | Live on ALM Core</t>
  </si>
  <si>
    <t>END Portfolio Copy | NLWB_Trade_Finance_Services | Live on ALM Core</t>
  </si>
  <si>
    <t>Portfolio Copy | NLWB_Trade_Finance_Services | Live on ALM Core</t>
  </si>
  <si>
    <t>START Portfolio Copy | Kiev | Live on ALM Core</t>
  </si>
  <si>
    <t>END Portfolio Copy | Kiev | Live on ALM Core</t>
  </si>
  <si>
    <t>Portfolio Copy | Kiev | Live on ALM Core</t>
  </si>
  <si>
    <t>START Portfolio Copy | Geneva | Other live location</t>
  </si>
  <si>
    <t>END Portfolio Copy | Geneva | Other live location</t>
  </si>
  <si>
    <t>Portfolio Copy | Geneva | Other live location</t>
  </si>
  <si>
    <t>START Portfolio Copy | Brussels | Live on ALM Core</t>
  </si>
  <si>
    <t>END Portfolio Copy | Brussels | Live on ALM Core</t>
  </si>
  <si>
    <t>Portfolio Copy | Brussels | Live on ALM Core</t>
  </si>
  <si>
    <t>START Portfolio Copy | Belgium_FM_banking_book | Live on ALM Core</t>
  </si>
  <si>
    <t>END Portfolio Copy | Belgium_FM_banking_book | Live on ALM Core</t>
  </si>
  <si>
    <t>Portfolio Copy | Belgium_FM_banking_book | Live on ALM Core</t>
  </si>
  <si>
    <t>START Portfolio Copy | Luxembourg | Live on ALM Core</t>
  </si>
  <si>
    <t>END Portfolio Copy | Luxembourg | Live on ALM Core</t>
  </si>
  <si>
    <t>Portfolio Copy | Luxembourg | Live on ALM Core</t>
  </si>
  <si>
    <t>START Load | NLWB_Lending | Live on ALM Core</t>
  </si>
  <si>
    <t>END Load | NLWB_Lending | Live on ALM Core</t>
  </si>
  <si>
    <t>ICDB_MCP 202601 load pos live locations part 1</t>
  </si>
  <si>
    <t>Load | NLWB_Lending | Live on ALM Core</t>
  </si>
  <si>
    <t>START Load | London | Live on ALM Core</t>
  </si>
  <si>
    <t>END Load | London | Live on ALM Core</t>
  </si>
  <si>
    <t>Load | London | Live on ALM Core</t>
  </si>
  <si>
    <t>START Load | Dublin | Live on ALM Core</t>
  </si>
  <si>
    <t>END Load | Dublin | Live on ALM Core</t>
  </si>
  <si>
    <t>Load | Dublin | Live on ALM Core</t>
  </si>
  <si>
    <t>START Load | Singapore | Live on ALM Core</t>
  </si>
  <si>
    <t>END Load | Singapore | Live on ALM Core</t>
  </si>
  <si>
    <t>Load | Singapore | Live on ALM Core</t>
  </si>
  <si>
    <t>START Load | Vienna | Live on ALM Core</t>
  </si>
  <si>
    <t>END Load | Vienna | Live on ALM Core</t>
  </si>
  <si>
    <t>Load | Vienna | Live on ALM Core</t>
  </si>
  <si>
    <t>START Load | Prague | Live on ALM Core</t>
  </si>
  <si>
    <t>END Load | Prague | Live on ALM Core</t>
  </si>
  <si>
    <t>Load | Prague | Live on ALM Core</t>
  </si>
  <si>
    <t>START Load | Budapest | Live on ALM Core</t>
  </si>
  <si>
    <t>END Load | Budapest | Live on ALM Core</t>
  </si>
  <si>
    <t>Load | Budapest | Live on ALM Core</t>
  </si>
  <si>
    <t>START Load | Tokyo | Live on ALM Core</t>
  </si>
  <si>
    <t>END Load | Tokyo | Live on ALM Core</t>
  </si>
  <si>
    <t>Load | Tokyo | Live on ALM Core</t>
  </si>
  <si>
    <t>START Load | Bratislava | Live on ALM Core</t>
  </si>
  <si>
    <t>END Load | Bratislava | Live on ALM Core</t>
  </si>
  <si>
    <t>Load | Bratislava | Live on ALM Core</t>
  </si>
  <si>
    <t>START Load | Seoul | Live on ALM Core</t>
  </si>
  <si>
    <t>END Load | Seoul | Live on ALM Core</t>
  </si>
  <si>
    <t>Load | Seoul | Live on ALM Core</t>
  </si>
  <si>
    <t>START Load | Taipei | Live on ALM Core</t>
  </si>
  <si>
    <t>END Load | Taipei | Live on ALM Core</t>
  </si>
  <si>
    <t>Load | Taipei | Live on ALM Core</t>
  </si>
  <si>
    <t>START Load | NLWB_BMG | Live on ALM Core</t>
  </si>
  <si>
    <t>END Load | NLWB_BMG | Live on ALM Core</t>
  </si>
  <si>
    <t>Load | NLWB_BMG | Live on ALM Core</t>
  </si>
  <si>
    <t>START Load | NLWB_Trade_Finance_Services | Live on ALM Core</t>
  </si>
  <si>
    <t>END Load | NLWB_Trade_Finance_Services | Live on ALM Core</t>
  </si>
  <si>
    <t>Load | NLWB_Trade_Finance_Services | Live on ALM Core</t>
  </si>
  <si>
    <t>START Load | Brussels | Live on ALM Core</t>
  </si>
  <si>
    <t>END Load | Brussels | Live on ALM Core</t>
  </si>
  <si>
    <t>Load | Brussels | Live on ALM Core</t>
  </si>
  <si>
    <t>START Load | Luxembourg | Live on ALM Core</t>
  </si>
  <si>
    <t>END Load | Luxembourg | Live on ALM Core</t>
  </si>
  <si>
    <t>Load | Luxembourg | Live on ALM Core</t>
  </si>
  <si>
    <t>START Load | NLWB_FM_Banking_books | Live on ALM Core</t>
  </si>
  <si>
    <t>END Load | NLWB_FM_Banking_books | Live on ALM Core</t>
  </si>
  <si>
    <t xml:space="preserve">ICDB_MCP 202601 load pos live locations part 2 Banking books </t>
  </si>
  <si>
    <t>Load | NLWB_FM_Banking_books | Live on ALM Core</t>
  </si>
  <si>
    <t>START Load | Belgium_FM_banking_book | Live on ALM Core</t>
  </si>
  <si>
    <t>END Load | Belgium_FM_banking_book | Live on ALM Core</t>
  </si>
  <si>
    <t>Load | Belgium_FM_banking_book | Live on ALM Core</t>
  </si>
  <si>
    <t>START Load | Hong_Kong | Live on ALM Core</t>
  </si>
  <si>
    <t>END Load | Hong_Kong | Live on ALM Core</t>
  </si>
  <si>
    <t xml:space="preserve">ICDB_MCP 202601 load pos live locations part 3 HK, sofia, kiev </t>
  </si>
  <si>
    <t>Load | Hong_Kong | Live on ALM Core</t>
  </si>
  <si>
    <t>START Load | Sofia | Live on ALM Core</t>
  </si>
  <si>
    <t>END Load | Sofia | Live on ALM Core</t>
  </si>
  <si>
    <t>Load | Sofia | Live on ALM Core</t>
  </si>
  <si>
    <t>START Load | Kiev | Live on ALM Core</t>
  </si>
  <si>
    <t>END Load | Kiev | Live on ALM Core</t>
  </si>
  <si>
    <t>Load | Kiev | Live on ALM Core</t>
  </si>
  <si>
    <t>Input Format/Naming Non-compliance</t>
  </si>
  <si>
    <t>Incorrect value in column NEXT_INTR_DATE in source file GFRSBM_POS_LOC_U0624_0768_20260131. Change request was needed to adjust the date in the file</t>
  </si>
  <si>
    <t>Change request to adjust the date</t>
  </si>
  <si>
    <t>CRM reached out data providers to adjust this file, investigation is still ongoing</t>
  </si>
  <si>
    <t>CHG1641004</t>
  </si>
  <si>
    <t>ICDB_MCP 202601 copy db + Valuation live locations</t>
  </si>
  <si>
    <t>START Portfolio Valuation | NLWB_Lending | Live on ALM Core</t>
  </si>
  <si>
    <t>END Portfolio Valuation | NLWB_Lending | Live on ALM Core</t>
  </si>
  <si>
    <t>Portfolio Valuation | NLWB_Lending | Live on ALM Core</t>
  </si>
  <si>
    <t>START Portfolio Valuation | London | Live on ALM Core</t>
  </si>
  <si>
    <t>END Portfolio Valuation | London | Live on ALM Core</t>
  </si>
  <si>
    <t>Portfolio Valuation | London | Live on ALM Core</t>
  </si>
  <si>
    <t>START Portfolio Valuation | Dublin | Live on ALM Core</t>
  </si>
  <si>
    <t>END Portfolio Valuation | Dublin | Live on ALM Core</t>
  </si>
  <si>
    <t>Portfolio Valuation | Dublin | Live on ALM Core</t>
  </si>
  <si>
    <t>START Portfolio Valuation | Singapore | Live on ALM Core</t>
  </si>
  <si>
    <t>END Portfolio Valuation | Singapore | Live on ALM Core</t>
  </si>
  <si>
    <t>Portfolio Valuation | Singapore | Live on ALM Core</t>
  </si>
  <si>
    <t>START Portfolio Valuation | Hong_Kong | Live on ALM Core</t>
  </si>
  <si>
    <t>END Portfolio Valuation | Hong_Kong | Live on ALM Core</t>
  </si>
  <si>
    <t>Portfolio Valuation | Hong_Kong | Live on ALM Core</t>
  </si>
  <si>
    <t>START Portfolio Valuation | Sofia | Live on ALM Core</t>
  </si>
  <si>
    <t>END Portfolio Valuation | Sofia | Live on ALM Core</t>
  </si>
  <si>
    <t>Portfolio Valuation | Sofia | Live on ALM Core</t>
  </si>
  <si>
    <t>START Portfolio Valuation | Vienna | Live on ALM Core</t>
  </si>
  <si>
    <t>END Portfolio Valuation | Vienna | Live on ALM Core</t>
  </si>
  <si>
    <t>Portfolio Valuation | Vienna | Live on ALM Core</t>
  </si>
  <si>
    <t>START Portfolio Valuation | Prague | Live on ALM Core</t>
  </si>
  <si>
    <t>END Portfolio Valuation | Prague | Live on ALM Core</t>
  </si>
  <si>
    <t>Portfolio Valuation | Prague | Live on ALM Core</t>
  </si>
  <si>
    <t>START Portfolio Valuation | Budapest | Live on ALM Core</t>
  </si>
  <si>
    <t>END Portfolio Valuation | Budapest | Live on ALM Core</t>
  </si>
  <si>
    <t>Portfolio Valuation | Budapest | Live on ALM Core</t>
  </si>
  <si>
    <t>START Portfolio Valuation | Tokyo | Live on ALM Core</t>
  </si>
  <si>
    <t>END Portfolio Valuation | Tokyo | Live on ALM Core</t>
  </si>
  <si>
    <t>Portfolio Valuation | Tokyo | Live on ALM Core</t>
  </si>
  <si>
    <t>START Portfolio Valuation | Bratislava | Live on ALM Core</t>
  </si>
  <si>
    <t>END Portfolio Valuation | Bratislava | Live on ALM Core</t>
  </si>
  <si>
    <t>Portfolio Valuation | Bratislava | Live on ALM Core</t>
  </si>
  <si>
    <t>START Portfolio Valuation | Seoul | Live on ALM Core</t>
  </si>
  <si>
    <t>END Portfolio Valuation | Seoul | Live on ALM Core</t>
  </si>
  <si>
    <t>Portfolio Valuation | Seoul | Live on ALM Core</t>
  </si>
  <si>
    <t>START Portfolio Valuation | Taipei | Live on ALM Core</t>
  </si>
  <si>
    <t>END Portfolio Valuation | Taipei | Live on ALM Core</t>
  </si>
  <si>
    <t>Portfolio Valuation | Taipei | Live on ALM Core</t>
  </si>
  <si>
    <t>START Portfolio Valuation | NLWB_BMG | Live on ALM Core</t>
  </si>
  <si>
    <t>END Portfolio Valuation | NLWB_BMG | Live on ALM Core</t>
  </si>
  <si>
    <t>Portfolio Valuation | NLWB_BMG | Live on ALM Core</t>
  </si>
  <si>
    <t>START Portfolio Valuation | NLWB_FM_Banking_books | Live on ALM Core</t>
  </si>
  <si>
    <t>END Portfolio Valuation | NLWB_FM_Banking_books | Live on ALM Core</t>
  </si>
  <si>
    <t>Portfolio Valuation | NLWB_FM_Banking_books | Live on ALM Core</t>
  </si>
  <si>
    <t>START Portfolio Valuation | NLWB_Trade_Finance_Services | Live on ALM Core</t>
  </si>
  <si>
    <t>END Portfolio Valuation | NLWB_Trade_Finance_Services | Live on ALM Core</t>
  </si>
  <si>
    <t>Portfolio Valuation | NLWB_Trade_Finance_Services | Live on ALM Core</t>
  </si>
  <si>
    <t>START Portfolio Valuation | Kiev | Live on ALM Core</t>
  </si>
  <si>
    <t>END Portfolio Valuation | Kiev | Live on ALM Core</t>
  </si>
  <si>
    <t>Portfolio Valuation | Kiev | Live on ALM Core</t>
  </si>
  <si>
    <t>START Portfolio Valuation | Brussels | Live on ALM Core</t>
  </si>
  <si>
    <t>END Portfolio Valuation | Brussels | Live on ALM Core</t>
  </si>
  <si>
    <t>Portfolio Valuation | Brussels | Live on ALM Core</t>
  </si>
  <si>
    <t>START Portfolio Valuation | Belgium_FM_banking_book | Live on ALM Core</t>
  </si>
  <si>
    <t>END Portfolio Valuation | Belgium_FM_banking_book | Live on ALM Core</t>
  </si>
  <si>
    <t>Portfolio Valuation | Belgium_FM_banking_book | Live on ALM Core</t>
  </si>
  <si>
    <t>START Portfolio Valuation | Luxembourg | Live on ALM Core</t>
  </si>
  <si>
    <t>END Portfolio Valuation | Luxembourg | Live on ALM Core</t>
  </si>
  <si>
    <t>Portfolio Valuation | Luxembourg | Live on ALM Core</t>
  </si>
  <si>
    <t>START CSRBB Valuation | NLWB_Lending | Live on ALM Core</t>
  </si>
  <si>
    <t>ICDB_MCP 202601 CSRBB + planning run live locations</t>
  </si>
  <si>
    <t>CSRBB Valuation | NLWB_Lending | Live on ALM Core</t>
  </si>
  <si>
    <t>START CSRBB Valuation | London | Live on ALM Core</t>
  </si>
  <si>
    <t>END CSRBB Valuation | London | Live on ALM Core</t>
  </si>
  <si>
    <t>CSRBB Valuation | London | Live on ALM Core</t>
  </si>
  <si>
    <t>START CSRBB Valuation | Singapore | Live on ALM Core</t>
  </si>
  <si>
    <t>END CSRBB Valuation | Singapore | Live on ALM Core</t>
  </si>
  <si>
    <t>CSRBB Valuation | Singapore | Live on ALM Core</t>
  </si>
  <si>
    <t>START CSRBB Valuation | Hong_Kong | Live on ALM Core</t>
  </si>
  <si>
    <t>END CSRBB Valuation | Hong_Kong | Live on ALM Core</t>
  </si>
  <si>
    <t>CSRBB Valuation | Hong_Kong | Live on ALM Core</t>
  </si>
  <si>
    <t>START CSRBB Valuation | Sofia | Live on ALM Core</t>
  </si>
  <si>
    <t>END CSRBB Valuation | Sofia | Live on ALM Core</t>
  </si>
  <si>
    <t>CSRBB Valuation | Sofia | Live on ALM Core</t>
  </si>
  <si>
    <t>START CSRBB Valuation | Prague | Live on ALM Core</t>
  </si>
  <si>
    <t>END CSRBB Valuation | Prague | Live on ALM Core</t>
  </si>
  <si>
    <t>CSRBB Valuation | Prague | Live on ALM Core</t>
  </si>
  <si>
    <t>START CSRBB Valuation | Brussels | Live on ALM Core</t>
  </si>
  <si>
    <t>END CSRBB Valuation | Brussels | Live on ALM Core</t>
  </si>
  <si>
    <t>CSRBB Valuation | Brussels | Live on ALM Core</t>
  </si>
  <si>
    <t>START CSRBB planning | NLWB_Lending | Live on ALM Core</t>
  </si>
  <si>
    <t>END CSRBB planning | NLWB_Lending | Live on ALM Core</t>
  </si>
  <si>
    <t>CSRBB planning | NLWB_Lending | Live on ALM Core</t>
  </si>
  <si>
    <t>START CSRBB planning | London | Live on ALM Core</t>
  </si>
  <si>
    <t>END CSRBB planning | London | Live on ALM Core</t>
  </si>
  <si>
    <t>CSRBB planning | London | Live on ALM Core</t>
  </si>
  <si>
    <t>START CSRBB planning | Singapore | Live on ALM Core</t>
  </si>
  <si>
    <t>END CSRBB planning | Singapore | Live on ALM Core</t>
  </si>
  <si>
    <t>CSRBB planning | Singapore | Live on ALM Core</t>
  </si>
  <si>
    <t>START CSRBB planning | Hong_Kong | Live on ALM Core</t>
  </si>
  <si>
    <t>CSRBB planning | Hong_Kong | Live on ALM Core</t>
  </si>
  <si>
    <t>END CSRBB planning | Hong_Kong | Live on ALM Core</t>
  </si>
  <si>
    <t>ICDB_MCP 202601 CSRBB + planning run live locations rr</t>
  </si>
  <si>
    <t>START CSRBB planning | Sofia | Live on ALM Core</t>
  </si>
  <si>
    <t>END CSRBB planning | Sofia | Live on ALM Core</t>
  </si>
  <si>
    <t>CSRBB planning | Sofia | Live on ALM Core</t>
  </si>
  <si>
    <t>START CSRBB planning | Prague | Live on ALM Core</t>
  </si>
  <si>
    <t>END CSRBB planning | Prague | Live on ALM Core</t>
  </si>
  <si>
    <t>CSRBB planning | Prague | Live on ALM Core</t>
  </si>
  <si>
    <t>START CSRBB planning | Brussels | Live on ALM Core</t>
  </si>
  <si>
    <t>END CSRBB planning | Brussels | Live on ALM Core</t>
  </si>
  <si>
    <t>CSRBB planning | Brussels | Live on ALM Core</t>
  </si>
  <si>
    <t>START planning | NLWB_Lending | Live on ALM Core</t>
  </si>
  <si>
    <t>END planning | NLWB_Lending | Live on ALM Core</t>
  </si>
  <si>
    <t>planning | NLWB_Lending | Live on ALM Core</t>
  </si>
  <si>
    <t>START planning | London | Live on ALM Core</t>
  </si>
  <si>
    <t>END planning | London | Live on ALM Core</t>
  </si>
  <si>
    <t>planning | London | Live on ALM Core</t>
  </si>
  <si>
    <t>START planning | Dublin | Live on ALM Core</t>
  </si>
  <si>
    <t>END planning | Dublin | Live on ALM Core</t>
  </si>
  <si>
    <t>planning | Dublin | Live on ALM Core</t>
  </si>
  <si>
    <t>START planning | Singapore | Live on ALM Core</t>
  </si>
  <si>
    <t>END planning | Singapore | Live on ALM Core</t>
  </si>
  <si>
    <t>planning | Singapore | Live on ALM Core</t>
  </si>
  <si>
    <t>START planning | Hong_Kong | Live on ALM Core</t>
  </si>
  <si>
    <t>END planning | Hong_Kong | Live on ALM Core</t>
  </si>
  <si>
    <t>planning | Hong_Kong | Live on ALM Core</t>
  </si>
  <si>
    <t>START planning | Sofia | Live on ALM Core</t>
  </si>
  <si>
    <t>END planning | Sofia | Live on ALM Core</t>
  </si>
  <si>
    <t>planning | Sofia | Live on ALM Core</t>
  </si>
  <si>
    <t>START planning | Vienna | Live on ALM Core</t>
  </si>
  <si>
    <t>END planning | Vienna | Live on ALM Core</t>
  </si>
  <si>
    <t>planning | Vienna | Live on ALM Core</t>
  </si>
  <si>
    <t>START planning | Prague | Live on ALM Core</t>
  </si>
  <si>
    <t>END planning | Prague | Live on ALM Core</t>
  </si>
  <si>
    <t>planning | Prague | Live on ALM Core</t>
  </si>
  <si>
    <t>START planning | Budapest | Live on ALM Core</t>
  </si>
  <si>
    <t>END planning | Budapest | Live on ALM Core</t>
  </si>
  <si>
    <t>planning | Budapest | Live on ALM Core</t>
  </si>
  <si>
    <t>START planning | Tokyo | Live on ALM Core</t>
  </si>
  <si>
    <t>END planning | Tokyo | Live on ALM Core</t>
  </si>
  <si>
    <t>planning | Tokyo | Live on ALM Core</t>
  </si>
  <si>
    <t>START planning | Bratislava | Live on ALM Core</t>
  </si>
  <si>
    <t>END planning | Bratislava | Live on ALM Core</t>
  </si>
  <si>
    <t>planning | Bratislava | Live on ALM Core</t>
  </si>
  <si>
    <t>START planning | Seoul | Live on ALM Core</t>
  </si>
  <si>
    <t>END planning | Seoul | Live on ALM Core</t>
  </si>
  <si>
    <t>planning | Seoul | Live on ALM Core</t>
  </si>
  <si>
    <t>START planning | Taipei | Live on ALM Core</t>
  </si>
  <si>
    <t>END planning | Taipei | Live on ALM Core</t>
  </si>
  <si>
    <t>planning | Taipei | Live on ALM Core</t>
  </si>
  <si>
    <t>START planning | NLWB_BMG | Live on ALM Core</t>
  </si>
  <si>
    <t>END planning | NLWB_BMG | Live on ALM Core</t>
  </si>
  <si>
    <t>planning | NLWB_BMG | Live on ALM Core</t>
  </si>
  <si>
    <t>START planning | NLWB_FM_Banking_books | Live on ALM Core</t>
  </si>
  <si>
    <t>END planning | NLWB_FM_Banking_books | Live on ALM Core</t>
  </si>
  <si>
    <t>planning | NLWB_FM_Banking_books | Live on ALM Core</t>
  </si>
  <si>
    <t>START planning | NLWB_Trade_Finance_Services | Live on ALM Core</t>
  </si>
  <si>
    <t>END planning | NLWB_Trade_Finance_Services | Live on ALM Core</t>
  </si>
  <si>
    <t>planning | NLWB_Trade_Finance_Services | Live on ALM Core</t>
  </si>
  <si>
    <t>START planning | Kiev | Live on ALM Core</t>
  </si>
  <si>
    <t>END planning | Kiev | Live on ALM Core</t>
  </si>
  <si>
    <t>planning | Kiev | Live on ALM Core</t>
  </si>
  <si>
    <t>START planning | Brussels | Live on ALM Core</t>
  </si>
  <si>
    <t>END planning | Brussels | Live on ALM Core</t>
  </si>
  <si>
    <t>planning | Brussels | Live on ALM Core</t>
  </si>
  <si>
    <t>START planning | Belgium_FM_banking_book | Live on ALM Core</t>
  </si>
  <si>
    <t>END planning | Belgium_FM_banking_book | Live on ALM Core</t>
  </si>
  <si>
    <t>planning | Belgium_FM_banking_book | Live on ALM Core</t>
  </si>
  <si>
    <t>START planning | Luxembourg | Live on ALM Core</t>
  </si>
  <si>
    <t>END planning | Luxembourg | Live on ALM Core</t>
  </si>
  <si>
    <t>planning | Luxembourg | Live on ALM Core</t>
  </si>
  <si>
    <t>START Load | Beijing | Other live location</t>
  </si>
  <si>
    <t>END Load | Beijing | Other live location</t>
  </si>
  <si>
    <t>ICDB_MCP 202601 load + valuation + planning other live locations</t>
  </si>
  <si>
    <t>Load | Beijing | Other live location</t>
  </si>
  <si>
    <t>START Load | Shanghai | Other live location</t>
  </si>
  <si>
    <t>END Load | Shanghai | Other live location</t>
  </si>
  <si>
    <t>Load | Shanghai | Other live location</t>
  </si>
  <si>
    <t>START Load | Manila | Other live location</t>
  </si>
  <si>
    <t>END Load | Manila | Other live location</t>
  </si>
  <si>
    <t>Load | Manila | Other live location</t>
  </si>
  <si>
    <t>START Load | Geneva | Other live location</t>
  </si>
  <si>
    <t>END Load | Geneva | Other live location</t>
  </si>
  <si>
    <t>Load | Geneva | Other live location</t>
  </si>
  <si>
    <t>START Portfolio Valuation | Beijing | Other live location</t>
  </si>
  <si>
    <t>END Portfolio Valuation | Beijing | Other live location</t>
  </si>
  <si>
    <t>Portfolio Valuation | Beijing | Other live location</t>
  </si>
  <si>
    <t>START Portfolio Valuation | Shanghai | Other live location</t>
  </si>
  <si>
    <t>END Portfolio Valuation | Shanghai | Other live location</t>
  </si>
  <si>
    <t>Portfolio Valuation | Shanghai | Other live location</t>
  </si>
  <si>
    <t>START Portfolio Valuation | Manila | Other live location</t>
  </si>
  <si>
    <t>END Portfolio Valuation | Manila | Other live location</t>
  </si>
  <si>
    <t>Portfolio Valuation | Manila | Other live location</t>
  </si>
  <si>
    <t>START Portfolio Valuation | Geneva | Other live location</t>
  </si>
  <si>
    <t>END Portfolio Valuation | Geneva | Other live location</t>
  </si>
  <si>
    <t>Portfolio Valuation | Geneva | Other live location</t>
  </si>
  <si>
    <t>START planning | Beijing | Other live location</t>
  </si>
  <si>
    <t>END planning | Beijing | Other live location</t>
  </si>
  <si>
    <t>planning | Beijing | Other live location</t>
  </si>
  <si>
    <t>START planning | Shanghai | Other live location</t>
  </si>
  <si>
    <t>END planning | Shanghai | Other live location</t>
  </si>
  <si>
    <t>planning | Shanghai | Other live location</t>
  </si>
  <si>
    <t>START planning | Manila | Other live location</t>
  </si>
  <si>
    <t xml:space="preserve">Exception from QRM: Exception calling RunCycleWithOverride: Exception calling RunCycleWithOverride: Distributed processing failed: Error from node: SX9000114733:System.ServiceModel.FaultException`1[Microsoft.Hpc.ExceptionWrapper]: Logon failure: the user has not been granted the requested logon type at this computerException of type 'Microsoft.Hpc.Activation.NodeManagerException' was thrown. (Fault Detail is equal to Microsoft.Hpc.ExceptionWrapper).  -- Details available: Y. -- Warnings available: Y. (line: 3812)  QRM error details:    </t>
  </si>
  <si>
    <t>planning | Manila | Other live location</t>
  </si>
  <si>
    <t>Error message: he user has not been granted the requested logon type at this computerException of type 'Microsoft.Hpc.Activation.NodeManagerException' was thrown.    This means login was rejected to the anylytical server because it was not configured correctly for access rights.</t>
  </si>
  <si>
    <t xml:space="preserve">Access rights is apparently fixed </t>
  </si>
  <si>
    <t>INC14548865</t>
  </si>
  <si>
    <t>END planning | Manila | Other live location</t>
  </si>
  <si>
    <t>ICDB_MCP 202601 NII Manila onwards</t>
  </si>
  <si>
    <t>START planning | Geneva | Other live location</t>
  </si>
  <si>
    <t>END planning | Geneva | Other live location</t>
  </si>
  <si>
    <t>planning | Geneva | Other live location</t>
  </si>
  <si>
    <t>START gap run | NLWB_Lending | Live on ALM Core</t>
  </si>
  <si>
    <t>END gap run | NLWB_Lending | Live on ALM Core</t>
  </si>
  <si>
    <t>ICDB_MCP 202601 GAP</t>
  </si>
  <si>
    <t>gap run | NLWB_Lending | Live on ALM Core</t>
  </si>
  <si>
    <t>START gap run | London | Live on ALM Core</t>
  </si>
  <si>
    <t>END gap run | London | Live on ALM Core</t>
  </si>
  <si>
    <t>gap run | London | Live on ALM Core</t>
  </si>
  <si>
    <t>START gap run | Dublin | Live on ALM Core</t>
  </si>
  <si>
    <t>END gap run | Dublin | Live on ALM Core</t>
  </si>
  <si>
    <t>gap run | Dublin | Live on ALM Core</t>
  </si>
  <si>
    <t>START gap run | Singapore | Live on ALM Core</t>
  </si>
  <si>
    <t>END gap run | Singapore | Live on ALM Core</t>
  </si>
  <si>
    <t>gap run | Singapore | Live on ALM Core</t>
  </si>
  <si>
    <t>START gap run | Hong_Kong | Live on ALM Core</t>
  </si>
  <si>
    <t>END gap run | Hong_Kong | Live on ALM Core</t>
  </si>
  <si>
    <t>gap run | Hong_Kong | Live on ALM Core</t>
  </si>
  <si>
    <t>START gap run | Sofia | Live on ALM Core</t>
  </si>
  <si>
    <t>END gap run | Sofia | Live on ALM Core</t>
  </si>
  <si>
    <t>gap run | Sofia | Live on ALM Core</t>
  </si>
  <si>
    <t>START gap run | Vienna | Live on ALM Core</t>
  </si>
  <si>
    <t>END gap run | Vienna | Live on ALM Core</t>
  </si>
  <si>
    <t>gap run | Vienna | Live on ALM Core</t>
  </si>
  <si>
    <t>START gap run | Prague | Live on ALM Core</t>
  </si>
  <si>
    <t>END gap run | Prague | Live on ALM Core</t>
  </si>
  <si>
    <t>gap run | Prague | Live on ALM Core</t>
  </si>
  <si>
    <t>START gap run | Beijing | Other live location</t>
  </si>
  <si>
    <t>END gap run | Beijing | Other live location</t>
  </si>
  <si>
    <t>gap run | Beijing | Other live location</t>
  </si>
  <si>
    <t>START gap run | Shanghai | Other live location</t>
  </si>
  <si>
    <t>END gap run | Shanghai | Other live location</t>
  </si>
  <si>
    <t>gap run | Shanghai | Other live location</t>
  </si>
  <si>
    <t>START gap run | Budapest | Live on ALM Core</t>
  </si>
  <si>
    <t>END gap run | Budapest | Live on ALM Core</t>
  </si>
  <si>
    <t>gap run | Budapest | Live on ALM Core</t>
  </si>
  <si>
    <t>START gap run | Tokyo | Live on ALM Core</t>
  </si>
  <si>
    <t>END gap run | Tokyo | Live on ALM Core</t>
  </si>
  <si>
    <t>gap run | Tokyo | Live on ALM Core</t>
  </si>
  <si>
    <t>START gap run | Manila | Other live location</t>
  </si>
  <si>
    <t>END gap run | Manila | Other live location</t>
  </si>
  <si>
    <t>gap run | Manila | Other live location</t>
  </si>
  <si>
    <t>START gap run | Bratislava | Live on ALM Core</t>
  </si>
  <si>
    <t>END gap run | Bratislava | Live on ALM Core</t>
  </si>
  <si>
    <t>gap run | Bratislava | Live on ALM Core</t>
  </si>
  <si>
    <t>START gap run | Seoul | Live on ALM Core</t>
  </si>
  <si>
    <t>END gap run | Seoul | Live on ALM Core</t>
  </si>
  <si>
    <t>gap run | Seoul | Live on ALM Core</t>
  </si>
  <si>
    <t>START gap run | Taipei | Live on ALM Core</t>
  </si>
  <si>
    <t>END gap run | Taipei | Live on ALM Core</t>
  </si>
  <si>
    <t>gap run | Taipei | Live on ALM Core</t>
  </si>
  <si>
    <t>START gap run | NLWB_BMG | Live on ALM Core</t>
  </si>
  <si>
    <t>END gap run | NLWB_BMG | Live on ALM Core</t>
  </si>
  <si>
    <t>gap run | NLWB_BMG | Live on ALM Core</t>
  </si>
  <si>
    <t>START gap run | NLWB_FM_Banking_books | Live on ALM Core</t>
  </si>
  <si>
    <t>END gap run | NLWB_FM_Banking_books | Live on ALM Core</t>
  </si>
  <si>
    <t>gap run | NLWB_FM_Banking_books | Live on ALM Core</t>
  </si>
  <si>
    <t>START gap run | NLWB_Trade_Finance_Services | Live on ALM Core</t>
  </si>
  <si>
    <t>END gap run | NLWB_Trade_Finance_Services | Live on ALM Core</t>
  </si>
  <si>
    <t>gap run | NLWB_Trade_Finance_Services | Live on ALM Core</t>
  </si>
  <si>
    <t>START gap run | Kiev | Live on ALM Core</t>
  </si>
  <si>
    <t>END gap run | Kiev | Live on ALM Core</t>
  </si>
  <si>
    <t>gap run | Kiev | Live on ALM Core</t>
  </si>
  <si>
    <t>START gap run | Geneva | Other live location</t>
  </si>
  <si>
    <t>END gap run | Geneva | Other live location</t>
  </si>
  <si>
    <t>gap run | Geneva | Other live location</t>
  </si>
  <si>
    <t>START gap run | Brussels | Live on ALM Core</t>
  </si>
  <si>
    <t>END gap run | Brussels | Live on ALM Core</t>
  </si>
  <si>
    <t>gap run | Brussels | Live on ALM Core</t>
  </si>
  <si>
    <t>START gap run | Belgium_FM_banking_book | Live on ALM Core</t>
  </si>
  <si>
    <t>END gap run | Belgium_FM_banking_book | Live on ALM Core</t>
  </si>
  <si>
    <t>gap run | Belgium_FM_banking_book | Live on ALM Core</t>
  </si>
  <si>
    <t>START gap run | Luxembourg | Live on ALM Core</t>
  </si>
  <si>
    <t>END gap run | Luxembourg | Live on ALM Core</t>
  </si>
  <si>
    <t>gap run | Luxembourg | Live on ALM Core</t>
  </si>
  <si>
    <t>START BPV KR valuation | NLWB_Lending | Live on ALM Core</t>
  </si>
  <si>
    <t>END BPV KR valuation | NLWB_Lending | Live on ALM Core</t>
  </si>
  <si>
    <t>ICDB_MCP 202601 KR EC</t>
  </si>
  <si>
    <t>BPV KR valuation | NLWB_Lending | Live on ALM Core</t>
  </si>
  <si>
    <t>START BPV KR valuation | London | Live on ALM Core</t>
  </si>
  <si>
    <t>END BPV KR valuation | London | Live on ALM Core</t>
  </si>
  <si>
    <t>BPV KR valuation | London | Live on ALM Core</t>
  </si>
  <si>
    <t>START BPV KR valuation | Dublin | Live on ALM Core</t>
  </si>
  <si>
    <t>END BPV KR valuation | Dublin | Live on ALM Core</t>
  </si>
  <si>
    <t>BPV KR valuation | Dublin | Live on ALM Core</t>
  </si>
  <si>
    <t>START BPV KR valuation | false | Live on ALM Core</t>
  </si>
  <si>
    <t>END BPV KR valuation | false | Live on ALM Core</t>
  </si>
  <si>
    <t>BPV KR valuation | false | Live on ALM Core</t>
  </si>
  <si>
    <t>START BPV KR valuation | Hong_Kong | Live on ALM Core</t>
  </si>
  <si>
    <t>END BPV KR valuation | Hong_Kong | Live on ALM Core</t>
  </si>
  <si>
    <t>BPV KR valuation | Hong_Kong | Live on ALM Core</t>
  </si>
  <si>
    <t>START BPV KR valuation | Sofia | Live on ALM Core</t>
  </si>
  <si>
    <t>END BPV KR valuation | Sofia | Live on ALM Core</t>
  </si>
  <si>
    <t>BPV KR valuation | Sofia | Live on ALM Core</t>
  </si>
  <si>
    <t>START BPV KR valuation | Vienna | Live on ALM Core</t>
  </si>
  <si>
    <t>END BPV KR valuation | Vienna | Live on ALM Core</t>
  </si>
  <si>
    <t>BPV KR valuation | Vienna | Live on ALM Core</t>
  </si>
  <si>
    <t>START BPV KR valuation | Prague | Live on ALM Core</t>
  </si>
  <si>
    <t>END BPV KR valuation | Prague | Live on ALM Core</t>
  </si>
  <si>
    <t>BPV KR valuation | Prague | Live on ALM Core</t>
  </si>
  <si>
    <t>START BPV KR valuation | Beijing | Non-live location</t>
  </si>
  <si>
    <t>END BPV KR valuation | Beijing | Non-live location</t>
  </si>
  <si>
    <t>BPV KR valuation | Beijing | Non-live location</t>
  </si>
  <si>
    <t>START BPV KR valuation | Shanghai | Non-live location</t>
  </si>
  <si>
    <t>END BPV KR valuation | Shanghai | Non-live location</t>
  </si>
  <si>
    <t>BPV KR valuation | Shanghai | Non-live location</t>
  </si>
  <si>
    <t>START BPV KR valuation | Budapest | Live on ALM Core</t>
  </si>
  <si>
    <t>END BPV KR valuation | Budapest | Live on ALM Core</t>
  </si>
  <si>
    <t>BPV KR valuation | Budapest | Live on ALM Core</t>
  </si>
  <si>
    <t>START BPV KR valuation | Tokyo | Live on ALM Core</t>
  </si>
  <si>
    <t>END BPV KR valuation | Tokyo | Live on ALM Core</t>
  </si>
  <si>
    <t>BPV KR valuation | Tokyo | Live on ALM Core</t>
  </si>
  <si>
    <t>START BPV KR valuation | Manila | Other live location</t>
  </si>
  <si>
    <t>END BPV KR valuation | Manila | Other live location</t>
  </si>
  <si>
    <t>BPV KR valuation | Manila | Other live location</t>
  </si>
  <si>
    <t>START BPV KR valuation | Bratislava | Live on ALM Core</t>
  </si>
  <si>
    <t>END BPV KR valuation | Bratislava | Live on ALM Core</t>
  </si>
  <si>
    <t>BPV KR valuation | Bratislava | Live on ALM Core</t>
  </si>
  <si>
    <t>START BPV KR valuation | Seoul | Live on ALM Core</t>
  </si>
  <si>
    <t>END BPV KR valuation | Seoul | Live on ALM Core</t>
  </si>
  <si>
    <t>BPV KR valuation | Seoul | Live on ALM Core</t>
  </si>
  <si>
    <t>START BPV KR valuation | Taipei | Other live location</t>
  </si>
  <si>
    <t>END BPV KR valuation | Taipei | Other live location</t>
  </si>
  <si>
    <t>BPV KR valuation | Taipei | Other live location</t>
  </si>
  <si>
    <t>START BPV KR valuation | NLWB_BMG | Live on ALM Core</t>
  </si>
  <si>
    <t>END BPV KR valuation | NLWB_BMG | Live on ALM Core</t>
  </si>
  <si>
    <t>BPV KR valuation | NLWB_BMG | Live on ALM Core</t>
  </si>
  <si>
    <t>START BPV KR valuation | NLWB_FM_Banking_books | Live on ALM Core</t>
  </si>
  <si>
    <t>END BPV KR valuation | NLWB_FM_Banking_books | Live on ALM Core</t>
  </si>
  <si>
    <t>BPV KR valuation | NLWB_FM_Banking_books | Live on ALM Core</t>
  </si>
  <si>
    <t>START BPV KR valuation | NLWB_Trade_Finance_Services | Live on ALM Core</t>
  </si>
  <si>
    <t>END BPV KR valuation | NLWB_Trade_Finance_Services | Live on ALM Core</t>
  </si>
  <si>
    <t>BPV KR valuation | NLWB_Trade_Finance_Services | Live on ALM Core</t>
  </si>
  <si>
    <t>START BPV KR valuation | Kiev | Live on ALM Core</t>
  </si>
  <si>
    <t>END BPV KR valuation | Kiev | Live on ALM Core</t>
  </si>
  <si>
    <t>BPV KR valuation | Kiev | Live on ALM Core</t>
  </si>
  <si>
    <t>START BPV KR valuation | Geneva | Other live location</t>
  </si>
  <si>
    <t>END BPV KR valuation | Geneva | Other live location</t>
  </si>
  <si>
    <t>BPV KR valuation | Geneva | Other live location</t>
  </si>
  <si>
    <t>START BPV KR valuation | Brussels | Live on ALM Core</t>
  </si>
  <si>
    <t>END BPV KR valuation | Brussels | Live on ALM Core</t>
  </si>
  <si>
    <t>BPV KR valuation | Brussels | Live on ALM Core</t>
  </si>
  <si>
    <t>START BPV KR valuation | Belgium_FM_banking_book | Live on ALM Core</t>
  </si>
  <si>
    <t>END BPV KR valuation | Belgium_FM_banking_book | Live on ALM Core</t>
  </si>
  <si>
    <t>BPV KR valuation | Belgium_FM_banking_book | Live on ALM Core</t>
  </si>
  <si>
    <t>START BPV KR valuation | Luxembourg | Live on ALM Core</t>
  </si>
  <si>
    <t>END BPV KR valuation | Luxembourg | Live on ALM Core</t>
  </si>
  <si>
    <t>BPV KR valuation | Luxembourg | Live on ALM Core</t>
  </si>
  <si>
    <t>START EC valuation | NLWB_Lending | Live on ALM Core</t>
  </si>
  <si>
    <t>END EC valuation | NLWB_Lending | Live on ALM Core</t>
  </si>
  <si>
    <t>EC valuation | NLWB_Lending | Live on ALM Core</t>
  </si>
  <si>
    <t>START EC valuation | London | Live on ALM Core</t>
  </si>
  <si>
    <t>END EC valuation | London | Live on ALM Core</t>
  </si>
  <si>
    <t>EC valuation | London | Live on ALM Core</t>
  </si>
  <si>
    <t>START EC valuation | Dublin | Live on ALM Core</t>
  </si>
  <si>
    <t>END EC valuation | Dublin | Live on ALM Core</t>
  </si>
  <si>
    <t>EC valuation | Dublin | Live on ALM Core</t>
  </si>
  <si>
    <t>START EC valuation | Singapore | Live on ALM Core</t>
  </si>
  <si>
    <t>END EC valuation | Singapore | Live on ALM Core</t>
  </si>
  <si>
    <t>EC valuation | Singapore | Live on ALM Core</t>
  </si>
  <si>
    <t>START EC valuation | Hong_Kong | Live on ALM Core</t>
  </si>
  <si>
    <t>END EC valuation | Hong_Kong | Live on ALM Core</t>
  </si>
  <si>
    <t>EC valuation | Hong_Kong | Live on ALM Core</t>
  </si>
  <si>
    <t>START EC valuation | Sofia | Live on ALM Core</t>
  </si>
  <si>
    <t>END EC valuation | Sofia | Live on ALM Core</t>
  </si>
  <si>
    <t>EC valuation | Sofia | Live on ALM Core</t>
  </si>
  <si>
    <t>START EC valuation | Vienna | Live on ALM Core</t>
  </si>
  <si>
    <t>END EC valuation | Vienna | Live on ALM Core</t>
  </si>
  <si>
    <t>EC valuation | Vienna | Live on ALM Core</t>
  </si>
  <si>
    <t>START EC valuation | Prague | Live on ALM Core</t>
  </si>
  <si>
    <t>END EC valuation | Prague | Live on ALM Core</t>
  </si>
  <si>
    <t>EC valuation | Prague | Live on ALM Core</t>
  </si>
  <si>
    <t>START EC valuation | Beijing | Non-live location</t>
  </si>
  <si>
    <t>END EC valuation | Beijing | Non-live location</t>
  </si>
  <si>
    <t>EC valuation | Beijing | Non-live location</t>
  </si>
  <si>
    <t>START EC valuation | Shanghai | Non-live location</t>
  </si>
  <si>
    <t>END EC valuation | Shanghai | Non-live location</t>
  </si>
  <si>
    <t>EC valuation | Shanghai | Non-live location</t>
  </si>
  <si>
    <t>START EC valuation | Budapest | Live on ALM Core</t>
  </si>
  <si>
    <t>END EC valuation | Budapest | Live on ALM Core</t>
  </si>
  <si>
    <t>EC valuation | Budapest | Live on ALM Core</t>
  </si>
  <si>
    <t>START EC valuation | Tokyo | Live on ALM Core</t>
  </si>
  <si>
    <t>END EC valuation | Tokyo | Live on ALM Core</t>
  </si>
  <si>
    <t>EC valuation | Tokyo | Live on ALM Core</t>
  </si>
  <si>
    <t>START EC valuation | Manila | Other live location</t>
  </si>
  <si>
    <t>END EC valuation | Manila | Other live location</t>
  </si>
  <si>
    <t>EC valuation | Manila | Other live location</t>
  </si>
  <si>
    <t>START EC valuation | Bratislava | Live on ALM Core</t>
  </si>
  <si>
    <t>END EC valuation | Bratislava | Live on ALM Core</t>
  </si>
  <si>
    <t>EC valuation | Bratislava | Live on ALM Core</t>
  </si>
  <si>
    <t>START EC valuation | Seoul | Live on ALM Core</t>
  </si>
  <si>
    <t>END EC valuation | Seoul | Live on ALM Core</t>
  </si>
  <si>
    <t>EC valuation | Seoul | Live on ALM Core</t>
  </si>
  <si>
    <t>START EC valuation | Taipei | Other live location</t>
  </si>
  <si>
    <t>END EC valuation | Taipei | Other live location</t>
  </si>
  <si>
    <t>EC valuation | Taipei | Other live location</t>
  </si>
  <si>
    <t>START EC valuation | NLWB_BMG | Live on ALM Core</t>
  </si>
  <si>
    <t>END EC valuation | NLWB_BMG | Live on ALM Core</t>
  </si>
  <si>
    <t>EC valuation | NLWB_BMG | Live on ALM Core</t>
  </si>
  <si>
    <t>START EC valuation | NLWB_FM_Banking_books | Live on ALM Core</t>
  </si>
  <si>
    <t>END EC valuation | NLWB_FM_Banking_books | Live on ALM Core</t>
  </si>
  <si>
    <t>EC valuation | NLWB_FM_Banking_books | Live on ALM Core</t>
  </si>
  <si>
    <t>START EC valuation | NLWB_Trade_Finance_Services | Live on ALM Core</t>
  </si>
  <si>
    <t>END EC valuation | NLWB_Trade_Finance_Services | Live on ALM Core</t>
  </si>
  <si>
    <t>EC valuation | NLWB_Trade_Finance_Services | Live on ALM Core</t>
  </si>
  <si>
    <t>START EC valuation | Kiev | Live on ALM Core</t>
  </si>
  <si>
    <t>END EC valuation | Kiev | Live on ALM Core</t>
  </si>
  <si>
    <t>EC valuation | Kiev | Live on ALM Core</t>
  </si>
  <si>
    <t>START EC valuation | Geneva | Other live location</t>
  </si>
  <si>
    <t>END EC valuation | Geneva | Other live location</t>
  </si>
  <si>
    <t>EC valuation | Geneva | Other live location</t>
  </si>
  <si>
    <t>START EC valuation | Brussels | Live on ALM Core</t>
  </si>
  <si>
    <t>END EC valuation | Brussels | Live on ALM Core</t>
  </si>
  <si>
    <t>EC valuation | Brussels | Live on ALM Core</t>
  </si>
  <si>
    <t>START EC valuation | Belgium_FM_banking_book | Live on ALM Core</t>
  </si>
  <si>
    <t>END EC valuation | Belgium_FM_banking_book | Live on ALM Core</t>
  </si>
  <si>
    <t>EC valuation | Belgium_FM_banking_book | Live on ALM Core</t>
  </si>
  <si>
    <t>START EC valuation | Luxembourg | Live on ALM Core</t>
  </si>
  <si>
    <t>END EC valuation | Luxembourg | Live on ALM Core</t>
  </si>
  <si>
    <t>EC valuation | Luxembourg | Live on ALM Core</t>
  </si>
  <si>
    <t>ICDB_MCP 202601 Valuation_AIC_IRRBBCORE_MCP</t>
  </si>
  <si>
    <t>START Valuation AIC | NLWB_Lending | Live on ALM Core</t>
  </si>
  <si>
    <t>END Valuation AIC | NLWB_Lending | Live on ALM Core</t>
  </si>
  <si>
    <t>Valuation AIC | NLWB_Lending | Live on ALM Core</t>
  </si>
  <si>
    <t>START Valuation AIC | NLWB_FM_Banking_books | Live on ALM Core</t>
  </si>
  <si>
    <t>END Valuation AIC | NLWB_FM_Banking_books | Live on ALM Core</t>
  </si>
  <si>
    <t>Valuation AIC | NLWB_FM_Banking_books | Live on ALM Core</t>
  </si>
  <si>
    <t>START Valuation AIC | NLWB_BMG | Live on ALM Core</t>
  </si>
  <si>
    <t>END Valuation AIC | NLWB_BMG | Live on ALM Core</t>
  </si>
  <si>
    <t>Valuation AIC | NLWB_BMG | Live on ALM Core</t>
  </si>
  <si>
    <t>START Valuation AIC | NLWB_Trade_Finance_Services | Live on ALM Core</t>
  </si>
  <si>
    <t>END Valuation AIC | NLWB_Trade_Finance_Services | Live on ALM Core</t>
  </si>
  <si>
    <t>Valuation AIC | NLWB_Trade_Finance_Services | Live on ALM Core</t>
  </si>
  <si>
    <t>START Valuation AIC | Brussels | Live on ALM Core</t>
  </si>
  <si>
    <t>END Valuation AIC | Brussels | Live on ALM Core</t>
  </si>
  <si>
    <t>Valuation AIC | Brussels | Live on ALM Core</t>
  </si>
  <si>
    <t>ESDB</t>
  </si>
  <si>
    <t>Delete_Portfolio_ES_MCP</t>
  </si>
  <si>
    <t>Load_compare_MP_ES_MCP</t>
  </si>
  <si>
    <t>Load_compare_Spreads_ES_MCP</t>
  </si>
  <si>
    <t>START Generate NTG</t>
  </si>
  <si>
    <t>END Generate NTG</t>
  </si>
  <si>
    <t>Load_POS_ES_MCP</t>
  </si>
  <si>
    <t>Generate NTG</t>
  </si>
  <si>
    <t>ISSUE: Fail due to incorrect NTG file
ROOT CAUSE: NTG file provided by MRM's had an error in WAMD column with improper date format
SOLUTION: New file was provided rerun performed; Opportunity cost was however due to the error in positions file delivered by GFRS</t>
  </si>
  <si>
    <t>NTG</t>
  </si>
  <si>
    <t xml:space="preserve"> New file was provided rerun performed</t>
  </si>
  <si>
    <t>reache out to the team to ask about controls</t>
  </si>
  <si>
    <t xml:space="preserve">Exception from QRM: Exception calling RunCycleWithOverride: Exception calling RunCycleWithOverride: The component: 'Executing SQL Statement Task (49ef4192-653e-484a-9228-56b05a496901)' failed.  Conversion failed when converting date and/or time from character string. Problems with the query, "ResultSet" property not set correctly, parameters not set correctly, or connection not established correctly  failed sql statement: INSERT _SQLXForm_Src___sx9000079291_ESDB_LOC_ESDB_POSREP_NTG_MCP_QRM_txt_a8371aa1_2aa5_43b8_8a93_303c30f2f4f8  ([MARGIN2], [VW_GCD99_NAME_GCDIM99], [FTPSPREAD1], [FTPSPREAD2], [FTPSPREAD3], [VW_GCD102_NAME_GCDIM102], [VW_GCD28_NAME_GCDIM28], [FACE_AMT], [BOOK_VALUE], [GROSS_WAC], [NET_WAC], [MARGIN], [WAMD], [CUSIP], [LIFE_CAP], [MOTORESETD], [LORIGDATE], [SETTL_DATD], [AMORTDELAY], [PYMTFREQ_NAME_PAYMT_PRD], [EVNTFREQ_NAME_RESET_PRD], [CRNCDESC_NAME_CRNCID], [INDXDESC_NAME_INDXID], [LOCKOUTPRD], [VW_AMORTIZATIONS_NAME_AMORT_TYPE], [LIFE_FLOOR], [INTRTYPE_NAME_INTBASTYPE], [CMPNDINTR], [TRANSACTID], [VW_GCD07_NAME_GCDIM07], [VW_GCD06_NAME_GCDIM06], [VW_GCD09_NAME_GCDIM09], [VW_GCD10_NAME_GCDIM10], [VW_GCD39_NAME_GCDIM39], [VW_GCD40_NAME_GCDIM40], [VW_GCD49_NAME_GCDIM49], [VW_GCD56_NAME_GCDIM56], [VW_GCD57_NAME_GCDIM57], [VW_GCD54_NAME_GCDIM54], [VW_GCD66_NAME_GCDIM66], [VW_GCD70_NAME_GCDIM70], [VW_GCD71_NAME_GCDIM71], [VW_GCD74_NAME_GCDIM74], [VW_GCD76_NAME_GCDIM76], [VW_GCD82_NAME_GCDIM82], [VW_GCD15_NAME_GCDIM15], [VW_GCD95_NAME_GCDIM95], [VW_GCD97_NAME_GCDIM97], [VW_GCD98_NAME_GCDIM98], [TRADE_DATE], [NEXT_PDATE], [VW_GCD11_NAME_GCDIM11], [NCUSTOM9], [NCUSTOM10], [VW_GCD81_NAME_GCDIM81], [Correction or Deletion Indicator], [VW_GCD12_NAME_GCDIM12], [VW_GCD13_NAME_GCDIM13], [VW_GCD14_NAME_GCDIM14], [NCUSTOM7], [NCUSTOM8], [NCUSTOM12], [VW_GCD43_NAME_GCDIM43], [VW_GCD42_NAME_GCDIM42], [NCUSTOM4], [DCUSTOM3], [VW_GCD44_NAME_GCDIM44], [VW_GCD45_NAME_GCDIM45], [VW_GCD46_NAME_GCDIM46], [NCUSTOM29], [VW_GCD47_NAME_GCDIM47], [VW_GCD01_NAME_GCDIM01], [VW_GCD18_NAME_GCDIM18], [YC_DESC_NAME_YCID], [MTM_PRICE], [VW_GCD02_NAME_GCDIM02], [VW_GCD03_NAME_GCDIM03], [VW_GCD04_NAME_GCDIM04], [VW_GCD05_NAME_GCD Please see the diagnostic report for more details.  -- Details available: Y. -- Warnings available: N. (line: 78)  QRM error details:    </t>
  </si>
  <si>
    <t>Valuation_ES_MCP</t>
  </si>
  <si>
    <t>START valuation report QRM reporter exports</t>
  </si>
  <si>
    <t>END valuation report QRM reporter exports</t>
  </si>
  <si>
    <t>valuation report QRM reporter exports</t>
  </si>
  <si>
    <t>CSRBB_Valuation_ES_MCP</t>
  </si>
  <si>
    <t>CSRBB_Planning_ES_MCP</t>
  </si>
  <si>
    <t>GAP_ES_MCP</t>
  </si>
  <si>
    <t>EC_ES_MCP</t>
  </si>
  <si>
    <t>START ing-ec valuation exports from ARA</t>
  </si>
  <si>
    <t>END ing-ec valuation exports from ARA</t>
  </si>
  <si>
    <t>ing-ec valuation exports from ARA</t>
  </si>
  <si>
    <t>KR_ES_MCP</t>
  </si>
  <si>
    <t xml:space="preserve">Exception from QRM: Exception calling ImportPlanningStrategy: Exception calling ImportPlanningStrategy: Equation text cannot be parsed: 1000*([BSN:ING - L - Variable Rate - AC - MC (1680280)][Growth Entry][0]  + [BSN:ING - L - Variable Rate - AC - MC (1680271)][Growth Entry][0])   * ([RI:EUR-VoS-FTR-1M-ESP-RB-1][0]/100  -- Details available: Y. -- Warnings available: N. (line: 31)  QRM error details:    </t>
  </si>
  <si>
    <t>Import_Strategies_ES_MCP</t>
  </si>
  <si>
    <t>ISSUE: import failed due to error in the file
ROOT CAUSE: there was a data issue in the file: Specifically, for Planning Node 1680271, the import fails due to a missing closing parenthesis in the file, which results in the formula within the cell being unrecognized.
SOLUTION: file corrected; and reimport</t>
  </si>
  <si>
    <t>file corrected and reimported</t>
  </si>
  <si>
    <t xml:space="preserve">the issue was with strategist tool that creats strategies. Teams are in contact with file provider, </t>
  </si>
  <si>
    <t>ISSUE: script failed due to wrong file used
SOLUTION: file renamed and rerun</t>
  </si>
  <si>
    <t>file renamed ad rerun</t>
  </si>
  <si>
    <t>human error</t>
  </si>
  <si>
    <t>Planning_ES_MCP</t>
  </si>
  <si>
    <t>Valuation_AIC_ES_MCP</t>
  </si>
  <si>
    <t>ITS_ES_MCP</t>
  </si>
  <si>
    <t>Delete_Portfolio_IT_MCP</t>
  </si>
  <si>
    <t xml:space="preserve">Exception from QRM: Exception calling ImportSavedWorkflow: Exception calling ImportSavedWorkflow: There is already a workflow with the name 'PROD_MPs_Load_IT'  -- Details available: Y. -- Warnings available: N. (line: 43)  QRM error details:    </t>
  </si>
  <si>
    <t>Load_compare_MP_IT_MCP</t>
  </si>
  <si>
    <t>Addition of Load_MPs workflow in the early task workflow script 
should not have been performed / incorrectly performed. We can simply import the existing workflows and not adjust the path anymore.
Import of load_mps are already in the early tasks why were the child scripts not updated/adjusted?</t>
  </si>
  <si>
    <t>Go to each DB + update the import path of each model parameter workflow</t>
  </si>
  <si>
    <t>Action Required: Update the workflow early task script to only import the existing model parameter workflows without adjustment (as the import path shouldn’t change anyways from month-to-month). This will avoid any issues with import path / issue with 'workflow being imported exists'</t>
  </si>
  <si>
    <t>Load_compare_MP_IT_MCP rr removed import workflow</t>
  </si>
  <si>
    <t>Addition of Load_MPs workflow in the early task workflow script 
should not have been performed / incorrectly performed. We can simply import the existing workflows and not adjust the path anymore.</t>
  </si>
  <si>
    <t xml:space="preserve">Load_compare_MP_IT_MCP rr updated workflow path </t>
  </si>
  <si>
    <t>Load_compare_Spreads_IT_MCP</t>
  </si>
  <si>
    <t>Load_compare_MP_IT_MCP rr</t>
  </si>
  <si>
    <t xml:space="preserve">Exception Info: File  '\\sx9000079291\ITDB\Work\Locations input files\2025-01\IT_MCP_NTG.xlsx' does not exist. (line: 54)  </t>
  </si>
  <si>
    <t>Load_POS_IT_MCP</t>
  </si>
  <si>
    <t xml:space="preserve">NTG file name provided by users did not match script file naming. 
I sent a message to them immediately after with the correct naming convention for next prod cycle. </t>
  </si>
  <si>
    <t>User alignment for compliance</t>
  </si>
  <si>
    <t>Action Required: Have NTG dropped in DAS instead of locations input folder. This will avoid any issue with file naming convention / issues with NTG creation process. 
Fix: implement wait for file in parent script</t>
  </si>
  <si>
    <t>Load_POS_IT_MCP rr mismatch in NTG file name</t>
  </si>
  <si>
    <t>Valuation_IT_MCP</t>
  </si>
  <si>
    <t>GAP_IT_MCP</t>
  </si>
  <si>
    <t>CSRBB_Valuation_IT_MCP</t>
  </si>
  <si>
    <t>CSRBB_Planning_IT_MCP</t>
  </si>
  <si>
    <t>EC_IT_MCP</t>
  </si>
  <si>
    <t>KR_IT_MCP</t>
  </si>
  <si>
    <t>Valuation_AIC_IT_MCP</t>
  </si>
  <si>
    <t>ITS_IT_MCP</t>
  </si>
  <si>
    <t>Import_Strategies_IT_MCP</t>
  </si>
  <si>
    <t>Planning_IT_MCP</t>
  </si>
  <si>
    <t>File in use' for one of the PLN log files in the folder.  (File Locking Conflict)</t>
  </si>
  <si>
    <t>Rerun once given greenlight by OPS</t>
  </si>
  <si>
    <t xml:space="preserve">Raise potential RCA for log file in use. </t>
  </si>
  <si>
    <t>INC14561528</t>
  </si>
  <si>
    <t>Planning_IT_MCP rr file in use</t>
  </si>
  <si>
    <t>Delete_Portfolio_MCP</t>
  </si>
  <si>
    <t xml:space="preserve">Wrong flag (true/falsa) chosen for run by accident; MP needed to be rerun afterwards
</t>
  </si>
  <si>
    <t>rerun</t>
  </si>
  <si>
    <t>accidental action</t>
  </si>
  <si>
    <t xml:space="preserve">Exception Info: File  or folder '\\sx9000079291\LUDB\Work\Q3_COMPARE_FILES_MCP\202601' does not exist. (line: 47)  </t>
  </si>
  <si>
    <t>Load_MP_MCP</t>
  </si>
  <si>
    <t>ROOT CAUSE: LU is being used for testing new way of running scripts with trigger script; due to differences between UAT and PROD as well as human errors scripts fail
SOLUTION: The script was correcte/issueinvestigated and solved on the spot FOR LOCATION OFFICER PLEASE BE MORE SPECIFIC</t>
  </si>
  <si>
    <t>The script was correcte/issueinvestigated and solved on the spot</t>
  </si>
  <si>
    <t>Rerto is being schedule to talk about the solution
Major improvements especially with orchestration scripts should have full testing scope</t>
  </si>
  <si>
    <t xml:space="preserve">Exception Info: Parameter for alm process is empty (line: 18)  </t>
  </si>
  <si>
    <t>Load_compare_MP_LU_MCP</t>
  </si>
  <si>
    <t xml:space="preserve">Exception Info: File  '\\sx9000079291\Datafiles\Source\Logs\QAST\PARAMETERFILES\LQMA\Tooling Config\SandwichSpreadConfig.xlsx' does not exist. (line: 22)  </t>
  </si>
  <si>
    <t>Load_Spreads_MCP</t>
  </si>
  <si>
    <t xml:space="preserve">Exception Info: Folder '\\sx9000079291\BAS\Work\MCP\2026-01-31\05 - Spreads' does not exist. (line: 22)  </t>
  </si>
  <si>
    <t xml:space="preserve">Exception Info: Object reference not set to an instance of an object. (line: 50)  </t>
  </si>
  <si>
    <t>Load_POS_MCP</t>
  </si>
  <si>
    <t>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
It was assumed that disabling the File Loader (FL) job would prevent the file from being processed in DAS. However, the disable functionality for the FL job had not been adjusted, and as a result, the file was still processed.
SOLUTION: Change request was raised to disable the file</t>
  </si>
  <si>
    <t>4099/4587</t>
  </si>
  <si>
    <t xml:space="preserve"> Change request was raised to disable the file</t>
  </si>
  <si>
    <t>as per UAT, new file was tested in the Feb UAT and it has now been signed off as correct. So no action needed, it should be used in the flow from March PRD.</t>
  </si>
  <si>
    <t>CHG1641240</t>
  </si>
  <si>
    <t>POS_MCP_Export</t>
  </si>
  <si>
    <t>Valuation_MCP</t>
  </si>
  <si>
    <t>Valuation_MCP_Export</t>
  </si>
  <si>
    <t>Rerto is being schedule to talk about the solution</t>
  </si>
  <si>
    <t xml:space="preserve">Exception Info: Conversion failed when converting date and/or time from character string.  17:47:08 @JobNameToRun: RA_Q3Call_QRM @ToServer:  @L_PRD2UAT_LoadType:  @SourceEnvFromDatabaseName: PRD @TargetEnvironment: Production @CallType: QRM2RA @LoadType: Full Load @ForcedReload: 0   17:47:08 Start database location check   17:47:08 Start CallType and LoadType combination check   17:47:08 Evaluate ExecutionPriority   17:47:08 Execution Priority for BatchlogId: 199111 evaluated as 0   17:47:08 Reportingdate is empty: Fetch Reportingdate from server SX9000079202.ad.ing.net database LUDB_R2602_1_MCP2601_1_P table portdesc with SSIS from source with job: RA_FetchQRMReportingDate   Job 'RA_FetchQRMReportingDate' started successfully.  17:47:08 Waiting for 5 seconds for job RA_FetchQRMReportingDate to finish   17:47:13 Waiting for 10 seconds for job RA_FetchQRMReportingDate to finish   17:47:18 Waiting for 15 seconds for job RA_FetchQRMReportingDate to finish   17:47:23 Waiting for 20 seconds for job RA_FetchQRMReportingDate to finish   199111 -  has Failed at 2026-02-10 17:47:28.4900000. Triggered by user   17:47:28 Error or manual stop occurred when running job RA_FetchQRMReportingDate status 0   (line: 45)  </t>
  </si>
  <si>
    <t xml:space="preserve">Exception Info: Workflow finished with errors. (line: 13)  </t>
  </si>
  <si>
    <t>CSRBB_Valuation_LU_MCP</t>
  </si>
  <si>
    <t>CSRBB_Planning_LU_MCP</t>
  </si>
  <si>
    <t>Valuation_AIC_MCP</t>
  </si>
  <si>
    <t>EC_MCP</t>
  </si>
  <si>
    <t xml:space="preserve">Exception Info: File  or folder 'LUDB\Work\TRISS' does not exist. (line: 26)  </t>
  </si>
  <si>
    <t>EC_NPV_Export</t>
  </si>
  <si>
    <t>EC_NPV_Export rr</t>
  </si>
  <si>
    <t>KR_MCP</t>
  </si>
  <si>
    <t>KR_BPV_Export</t>
  </si>
  <si>
    <t>GAP_MCP</t>
  </si>
  <si>
    <t>START import strategies IG</t>
  </si>
  <si>
    <t>END import strategies IG</t>
  </si>
  <si>
    <t>Import_Strategies_IG_MCP</t>
  </si>
  <si>
    <t>import strategies IG</t>
  </si>
  <si>
    <t>START import strategies Risk</t>
  </si>
  <si>
    <t>END import strategies Risk</t>
  </si>
  <si>
    <t>Import_Strategies_Risk_MCP</t>
  </si>
  <si>
    <t>import strategies Risk</t>
  </si>
  <si>
    <t>Planning_MCP</t>
  </si>
  <si>
    <t>Planning_MCP_Export</t>
  </si>
  <si>
    <t xml:space="preserve">Exception Info: Workflow finished with errors. (line: 29)  </t>
  </si>
  <si>
    <t>ISSUE: script failed due to issues with workflow
ROOT CAUSE: OLAP cube didn't work properly
SOLUTION: RERUN</t>
  </si>
  <si>
    <t>reached out to team responible</t>
  </si>
  <si>
    <t>Valuation_MCP_Export valshock</t>
  </si>
  <si>
    <t>KR_BPV_Export valshock</t>
  </si>
  <si>
    <t>NLRB</t>
  </si>
  <si>
    <t>Delete_Portfolio_NL_MCP</t>
  </si>
  <si>
    <t>unintentional run</t>
  </si>
  <si>
    <t xml:space="preserve">Exception from QRM: Exception calling ImportLookupTable: Exception calling ImportLookupTable: Worksheet "ING_PF_4factor_DAF" import terminated: "1.67594E-05" is an invalid numeric value for row 46.  -- Details available: Y. -- Warnings available: N. (line: 45)  QRM error details:    </t>
  </si>
  <si>
    <t>Load_compare_MP_NL_MCP_2601</t>
  </si>
  <si>
    <t xml:space="preserve">The communication in the team directed to use workaround just in case even though it was not needed for NL_MCP (the location officer missed that NL MCP is not impacted by the riod mp issue as mentioned by the users)
</t>
  </si>
  <si>
    <t>file corrected and rerun</t>
  </si>
  <si>
    <t>Enhancing PS communication</t>
  </si>
  <si>
    <t xml:space="preserve">Exception from QRM: Exception calling ImportLookupTable: Exception calling ImportLookupTable: Sheet ING_PF_4factor_SpreadPerTenor is missing  -- Details available: Y. -- Warnings available: N. (line: 45)  QRM error details:    </t>
  </si>
  <si>
    <t>file loaded vis PAPI after approval</t>
  </si>
  <si>
    <t>Load_compare_MP_NL_MCP_2601_1</t>
  </si>
  <si>
    <t>Load_compare_Spreads_NL_MCP</t>
  </si>
  <si>
    <t>Load_POS_NL_MCP</t>
  </si>
  <si>
    <t>START load ELP and Mortgages</t>
  </si>
  <si>
    <t>END load ELP and Mortgages</t>
  </si>
  <si>
    <t>Load_ELP and mortgages_NL_MCP</t>
  </si>
  <si>
    <t>load ELP and Mortgages</t>
  </si>
  <si>
    <t>Valuation_NL_MCP</t>
  </si>
  <si>
    <t>START import finance strategies</t>
  </si>
  <si>
    <t xml:space="preserve">Exception from QRM: Exception calling ImportPlanningStrategy: Exception calling ImportPlanningStrategy: The strategy cannot be imported because the node, ING - R - Variable Rate - AC - SCF, located in row 5601 of the Bottom Up Growth worksheet doesn't exist in the database.  -- Details available: Y. -- Warnings available: N. (line: 33)  QRM error details:    </t>
  </si>
  <si>
    <t>Finance_Strategies_NL_MCP</t>
  </si>
  <si>
    <t>import finance strategies</t>
  </si>
  <si>
    <t xml:space="preserve">ISSUE: Import of strategies failed because of a mismach between the file and the planning tree
ROOT CAUSE: The RFC 4646 was correctly implemented in UAT however duruing implementation in PROD something went wrong and the planning tree was not updated correctly &gt;  that lead to improper data in NLRB db. After a fix the new strategies had to be exported to populated folder
</t>
  </si>
  <si>
    <t>Strategies were exported. Populated and loaded properly to QRM</t>
  </si>
  <si>
    <t>The impact was understood and the user noted the action for the future</t>
  </si>
  <si>
    <t>END import finance strategies</t>
  </si>
  <si>
    <t>START Finance planning</t>
  </si>
  <si>
    <t>Finance_Planning_NL_MCP</t>
  </si>
  <si>
    <t>Finance planning</t>
  </si>
  <si>
    <t>END Finance planning</t>
  </si>
  <si>
    <t>Finance_Planning_NL_MCP rr</t>
  </si>
  <si>
    <t>START Finance planning OLAP export</t>
  </si>
  <si>
    <t>END Finance planning OLAP export</t>
  </si>
  <si>
    <t>Finance planning OLAP export</t>
  </si>
  <si>
    <t>Import_Strategies_NL_MCP</t>
  </si>
  <si>
    <t>START combined planning run</t>
  </si>
  <si>
    <t>END combined planning run</t>
  </si>
  <si>
    <t>Combined_Planning_NL_MCP</t>
  </si>
  <si>
    <t>combined planning run</t>
  </si>
  <si>
    <t>START planning run exports from ARA</t>
  </si>
  <si>
    <t>END planning run exports from ARA</t>
  </si>
  <si>
    <t>planning run exports from ARA</t>
  </si>
  <si>
    <t>Valuation_AIC_NL_MCP</t>
  </si>
  <si>
    <t>KR_NL_MCP</t>
  </si>
  <si>
    <t>PS is testing testing new trigger scripts as new way of working. As one of the changes the workflow was adjusted for the new way of work which imapcted the other locations that were not using a new script. As a workaround the scripts were adjusted and rerun perfomed</t>
  </si>
  <si>
    <t>-</t>
  </si>
  <si>
    <t>script adjusted and rerun</t>
  </si>
  <si>
    <t>In retro meeting about trigger script it was rasied and the action plan is being considered</t>
  </si>
  <si>
    <t>KR_NL_MCP rr workaround</t>
  </si>
  <si>
    <t>EC_NL_MCP</t>
  </si>
  <si>
    <t>ITS_NL_MCP</t>
  </si>
  <si>
    <t>GAP_NL_MCP</t>
  </si>
  <si>
    <t>START copy PORTM portfolio</t>
  </si>
  <si>
    <t>END copy PORTM portfolio</t>
  </si>
  <si>
    <t>Copy_Portfolio_SLM_NL_MCP</t>
  </si>
  <si>
    <t>copy PORTM portfolio</t>
  </si>
  <si>
    <t>START load SLM</t>
  </si>
  <si>
    <t>END load SLM</t>
  </si>
  <si>
    <t>SLM_NL_MCP</t>
  </si>
  <si>
    <t>load SLM</t>
  </si>
  <si>
    <t>START SLM run</t>
  </si>
  <si>
    <t>END SLM run</t>
  </si>
  <si>
    <t>SLM run</t>
  </si>
  <si>
    <t>TRDB</t>
  </si>
  <si>
    <t>Delete_Portfolio_TR_MCP</t>
  </si>
  <si>
    <t>Load_compare_MP_TR_MCP</t>
  </si>
  <si>
    <t>START Generate Ex-ante DD NTG</t>
  </si>
  <si>
    <t>END Generate Ex-ante DD NTG</t>
  </si>
  <si>
    <t>Cost_Pricing_TR_MCP</t>
  </si>
  <si>
    <t>Generate Ex-ante DD NTG</t>
  </si>
  <si>
    <t>START load dummy deals</t>
  </si>
  <si>
    <t>END load dummy deals</t>
  </si>
  <si>
    <t>load dummy deals</t>
  </si>
  <si>
    <t>START Ex-ante valuation</t>
  </si>
  <si>
    <t>END Ex-ante valuation</t>
  </si>
  <si>
    <t>Ex-ante valuation</t>
  </si>
  <si>
    <t>Load_compare_Spreads_TR_MCP</t>
  </si>
  <si>
    <t>Load_POS_TR_MCP</t>
  </si>
  <si>
    <t xml:space="preserve">Exception Info: Workflow finished with errors. (line: 47)  </t>
  </si>
  <si>
    <t>Valuation_TR_MCP</t>
  </si>
  <si>
    <t>rerun the script</t>
  </si>
  <si>
    <t>unknown</t>
  </si>
  <si>
    <t>INC14517289 | Incident | ServiceNow DevOps</t>
  </si>
  <si>
    <t>Valuation_TR_MCP INC14517289</t>
  </si>
  <si>
    <t>START valuation report QRM report exports</t>
  </si>
  <si>
    <t xml:space="preserve">Exception Info: File  '\\sx9000079291\TRDB\Work\TRDB_R2602_1_MCP2601_1_P\NPX9-QRM_DB_P\Report Books\\ING_PRE_ANALYSIS_REPORT_STRATIFIED Adjusted.xlsm' does not exist. (line: 109)  </t>
  </si>
  <si>
    <t>valuation report QRM report exports</t>
  </si>
  <si>
    <t>Someone removed reports from previous mnonth reporting folder resulting in script failure. Reports were manually moved back to the folder to resolve it.</t>
  </si>
  <si>
    <t>move missing files in the folder</t>
  </si>
  <si>
    <t>Action Required: add WAIT FOR FILE in the script</t>
  </si>
  <si>
    <t>END valuation report QRM report exports</t>
  </si>
  <si>
    <t>Valuation_TR_MCP files missing in the folder</t>
  </si>
  <si>
    <t>CSRBB_Valuation_TR_MCP</t>
  </si>
  <si>
    <t>CSRBB_Planning_TR_MCP</t>
  </si>
  <si>
    <t>GAP_TR_MCP</t>
  </si>
  <si>
    <t>EC_TR_MCP</t>
  </si>
  <si>
    <t xml:space="preserve"> INC14525257 </t>
  </si>
  <si>
    <t xml:space="preserve">Exception Info: Workflow finished with errors. (line: 48)  </t>
  </si>
  <si>
    <t>EC_TR_MCP_incorrect EC WF</t>
  </si>
  <si>
    <t>START ing-ec valuation QRM Report exports</t>
  </si>
  <si>
    <t>END ing-ec valuation QRM Report exports</t>
  </si>
  <si>
    <t>ing-ec valuation QRM Report exports</t>
  </si>
  <si>
    <t>KR_TR_MCP</t>
  </si>
  <si>
    <t>Valuation_AIC_TR_MCP</t>
  </si>
  <si>
    <t>ITS_TR_MCP</t>
  </si>
  <si>
    <t>Import_Strategies_TR_MCP</t>
  </si>
  <si>
    <t>Planning_TR_MCP</t>
  </si>
  <si>
    <t>Testing the new script, the parent script had more items to be run as it needed to be, therefore I stopped all the scripts</t>
  </si>
  <si>
    <t>only the email part was reran</t>
  </si>
  <si>
    <t>Valuation_MCP ara</t>
  </si>
  <si>
    <t>No error, this is the successful and useful run</t>
  </si>
  <si>
    <t>ALM Engine Defect</t>
  </si>
  <si>
    <t>Primary contraint issue that led to a failed task in HPC affecting the run and skipping one scenario S613_CBR_Dwn (opp cost for missing scenario)</t>
  </si>
  <si>
    <t>rerun the planning run with the missing scenario</t>
  </si>
  <si>
    <t>Primary contraint issue to be fixed in the new update of QRM</t>
  </si>
  <si>
    <t>INC14525775</t>
  </si>
  <si>
    <t>Planning_MCP BE rr only missing scenario</t>
  </si>
  <si>
    <t>Planning_MCP BE rr only missing scenario rr</t>
  </si>
  <si>
    <t>Primary contraint issue that led to a failed task in HPC affecting the run and skipping one scenario S613_CBR_Dwn</t>
  </si>
  <si>
    <t>Planning_MCP_Export BE with the rerun</t>
  </si>
  <si>
    <t>EC_BE_MCP</t>
  </si>
  <si>
    <t xml:space="preserve">Exception Info: Workflow finished with errors. (line: 39)  </t>
  </si>
  <si>
    <t>INC14525257</t>
  </si>
  <si>
    <t>EC_BE_MCP rr</t>
  </si>
  <si>
    <t>KR_BE_MCP</t>
  </si>
  <si>
    <t>Valuation_AIC_BE_MCP</t>
  </si>
  <si>
    <t>GAP_BE_MCP</t>
  </si>
  <si>
    <t>START eve optionality copy run parameters</t>
  </si>
  <si>
    <t>END eve optionality copy run parameters</t>
  </si>
  <si>
    <t>EVE_Monthly_BE_MCP</t>
  </si>
  <si>
    <t>eve optionality copy run parameters</t>
  </si>
  <si>
    <t>START EVE Optionality SCF BE Valuation run</t>
  </si>
  <si>
    <t>END EVE Optionality SCF BE Valuation run</t>
  </si>
  <si>
    <t>EVE Optionality SCF BE Valuation run</t>
  </si>
  <si>
    <t>Load POS_ES_MRP</t>
  </si>
  <si>
    <t>Load_compare_Spreads_ES_MRP</t>
  </si>
  <si>
    <t>Load Market_ES_MRP</t>
  </si>
  <si>
    <t>Load_compare_MP_ES_MRP</t>
  </si>
  <si>
    <t>Business decided to change level of 1 of the parameters, therefore new template was provided and parameters were reloaded.</t>
  </si>
  <si>
    <t>Create NTG_ES_MRP</t>
  </si>
  <si>
    <t>Load POS_ES_MRP_NTG only</t>
  </si>
  <si>
    <t>Load_compare_MP_ES_MRP_rr updated MPs</t>
  </si>
  <si>
    <t>Generate_Load_DDSAV_ES_MRP</t>
  </si>
  <si>
    <t>Generate_Load_DDMOR_ES_MRP</t>
  </si>
  <si>
    <t>Valuation 1_ES_MRP</t>
  </si>
  <si>
    <t>CF Extraction_ES_MRP</t>
  </si>
  <si>
    <t>Could not delete optimization run: Exception calling Optimization_DeleteOptimizationRun: Exception calling Optimization_DeleteOptimizationRun: Unable to find optimizer run BPV Replication (MOR)ES-ES-EUR-RB-IND-CLE-P08-F did you mean BPV Replication (MOR)?  -- Details available: Y. -- Warnings available: N.</t>
  </si>
  <si>
    <t>Optimization_ES_MRP</t>
  </si>
  <si>
    <t>Could not delete optimization run: Exception calling Optimization_DeleteOptimizationRun: Exception calling Optimization_DeleteOptimizationRun: Unable to find optimizer run RIOD Replication ES-ES-EUR-WB-CAL-P01-F did you mean RIOD Replication?  -- Details available: Y. -- Warnings available: N.</t>
  </si>
  <si>
    <t>START gap run</t>
  </si>
  <si>
    <t>END gap run</t>
  </si>
  <si>
    <t>Gap_ES_MRP</t>
  </si>
  <si>
    <t>gap run</t>
  </si>
  <si>
    <t>DEDB</t>
  </si>
  <si>
    <t>Delete_Portfolio_DE_MCP</t>
  </si>
  <si>
    <t xml:space="preserve">Exception from QRM: Exception calling ImportSavedWorkflow: Exception calling ImportSavedWorkflow: There is already a workflow with the name 'PROD_MPs_Load_DE'  -- Details available: Y. -- Warnings available: N. (line: 42)  QRM error details:    </t>
  </si>
  <si>
    <t>Load_compare_MP_DE_MCP</t>
  </si>
  <si>
    <t>Load_compare_MP_DE_MCP rr removed import workflow</t>
  </si>
  <si>
    <t>Load_compare_MP_DE_MCP rr updated workflow path</t>
  </si>
  <si>
    <t>Load_compare_Spreads_DE_MCP</t>
  </si>
  <si>
    <t>Users updated the mortgage and consumer loan spread. The root cause was a change in methodology of these spreads in January, including a change in the data source, which was improperly implemented in the first file.</t>
  </si>
  <si>
    <t>Spreads</t>
  </si>
  <si>
    <t>Redelivery of spreads + rerun of NPV, EC and KR</t>
  </si>
  <si>
    <t>Action Required: Discussion with DE MRMs to have better understanding of where controls can be setup or proper documentation to avoid issues related to changes in data output methodologies.</t>
  </si>
  <si>
    <t>•ESM0548493</t>
  </si>
  <si>
    <t>START index history</t>
  </si>
  <si>
    <t>END index history</t>
  </si>
  <si>
    <t>Load_Index_History_DE_MCP</t>
  </si>
  <si>
    <t>index history</t>
  </si>
  <si>
    <t>Load_POS_DE_MCP</t>
  </si>
  <si>
    <t>Valuation_DE_MCP</t>
  </si>
  <si>
    <t>START valuation report exports from ARA</t>
  </si>
  <si>
    <t>END valuation report exports from ARA</t>
  </si>
  <si>
    <t>valuation report exports from ARA</t>
  </si>
  <si>
    <t>KR_MCP Germany</t>
  </si>
  <si>
    <t>START bpv-kr valuation exports from ARA</t>
  </si>
  <si>
    <t>END bpv-kr valuation exports from ARA</t>
  </si>
  <si>
    <t>bpv-kr valuation exports from ARA</t>
  </si>
  <si>
    <t>Valuation_AIC_DE_MCP</t>
  </si>
  <si>
    <t>CSRBB_Valuation_DE_MCP</t>
  </si>
  <si>
    <t>CSRBB_Planning_DE_MCP</t>
  </si>
  <si>
    <t>Import_Strategies_DE_MCP</t>
  </si>
  <si>
    <t xml:space="preserve">Planning_DE_MCP </t>
  </si>
  <si>
    <t xml:space="preserve">Stop current runs and rerun once Q3 is available. Q3 freeze was fixed alongside Atlas team. </t>
  </si>
  <si>
    <t xml:space="preserve">Action Required: Post-mortem to be created for RCA with Atlas team. </t>
  </si>
  <si>
    <t>INC14536561</t>
  </si>
  <si>
    <t xml:space="preserve">Exception Info: Workflow finished with errors. (line: 108)  </t>
  </si>
  <si>
    <t>Planning_DE_MCP rr</t>
  </si>
  <si>
    <t>Accidental or Unintentional Actions</t>
  </si>
  <si>
    <t xml:space="preserve">Misclick to be honest. We only stopped the script in Q3 but not HPC, so I was trying to stop all the HPC runs affected by Q3 freeze. I mistakenly cancelled this rerun. </t>
  </si>
  <si>
    <t>Kick off rerun of planning for Germany</t>
  </si>
  <si>
    <t>Action Required: I would say do better and be more vigilant, but more structural action for this would be to have a formal document on what to do when Q3 freeze occurs</t>
  </si>
  <si>
    <t>Planning_DE_MCP rr 2</t>
  </si>
  <si>
    <t xml:space="preserve">Two missing scenarios even though Q3 logs and PCP logs showed completed successfully. </t>
  </si>
  <si>
    <t>Planning scenario completeness check -&gt; rerun for those two missing scenarios only</t>
  </si>
  <si>
    <t xml:space="preserve">Action Required: RCA to be performed by Atlas team to identify if issue is primary key or any other TECH related issue. </t>
  </si>
  <si>
    <t>INC14606251.</t>
  </si>
  <si>
    <t>ITS_DE_MCP</t>
  </si>
  <si>
    <t>GAP_DE_MCP</t>
  </si>
  <si>
    <t>Planning_DE_MCP rr missing scenarios</t>
  </si>
  <si>
    <t>Valuation_DE_MCP rerun, new spreads</t>
  </si>
  <si>
    <t>KR_DE_MCP rerun, new spreads</t>
  </si>
  <si>
    <t>EC_DE_MCP</t>
  </si>
  <si>
    <t>PLDB</t>
  </si>
  <si>
    <t>Delete_Portfolio_PL_MCP</t>
  </si>
  <si>
    <t>Load_compare_MP_PL_MCP</t>
  </si>
  <si>
    <t>Redelivery of model parameters FOR LOCATION OFFICER PLEASE ENRICHED DESCRIPTION</t>
  </si>
  <si>
    <t>Location MRMs provided a revised file for the model parameters, which required PhiSigma to rerun the process to re‑consume the updated data which will subsequently require reruns for Valuation and EC reports.</t>
  </si>
  <si>
    <t>Load_compare_Spreads_PL_MCP</t>
  </si>
  <si>
    <t>Load_POS_PL_MCP</t>
  </si>
  <si>
    <t>Valuation_PL_MCP</t>
  </si>
  <si>
    <t>CSRBB_Valuation_PL_MCP</t>
  </si>
  <si>
    <t>CSRBB_Planning_PL_MCP</t>
  </si>
  <si>
    <t>EC_PL_MCP</t>
  </si>
  <si>
    <t>KR_PL_MCP</t>
  </si>
  <si>
    <t xml:space="preserve">Exception Info: Workflow finished with errors. (line: 41)  </t>
  </si>
  <si>
    <t>KR script was stopped to give way for MRP runs</t>
  </si>
  <si>
    <t>After pausing the script to allow the MRP reports to run, we immediately re‑queued the report once the Q3 slot was confirmed.</t>
  </si>
  <si>
    <t>GAP_PL_MCP</t>
  </si>
  <si>
    <t>GAP_PL_MCP rr due to Q3 stopped working (INC14536561)</t>
  </si>
  <si>
    <t>Valuation_AIC_PL_MCP</t>
  </si>
  <si>
    <t xml:space="preserve">Exception from QRM: Exception calling ImportPlanningStrategy: Exception calling ImportPlanningStrategy: Equation text cannot be parsed: 1000* ([BSN:ING - L - Variable Rate - AC - MC (1727236)][Growth Entry][0] + [BSN:ING - L - Variable Rate - AC - MC 1727232)][Growth Entry][0])  * ( 1 - [RI:PLN-VoS-FTR-1M-POL-RB-1][0] /100)  -- Details available: Y. -- Warnings available: N. (line: 36)  QRM error details:    </t>
  </si>
  <si>
    <t>Import_Strategies_PL_MCP</t>
  </si>
  <si>
    <t>Data quality issue identified in the strategy input file: a missing parenthesis in the ‘Equation’ field is causing the formula to be unrecognized, resulting in an import failure. (User's fault) manual tasks</t>
  </si>
  <si>
    <t>Location MRM completed the review and updates, then redelivered the file. Upon receipt, we proceeded to trigger the import rerun</t>
  </si>
  <si>
    <t>Planning_PL_MCP</t>
  </si>
  <si>
    <t>The NII script was triggered immediately after the strategy import; however, a late aftercare request from users should have been completed beforehand. The aftercare pertains to a recurring issue involving currency discrepancies reflected from both the replication pool and the position. (PS team coordination)</t>
  </si>
  <si>
    <t>NII was triggered for rerun immediately after we completed the required aftercare.</t>
  </si>
  <si>
    <t>Planning_PL_MCP rr post aftercare</t>
  </si>
  <si>
    <t>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t>
  </si>
  <si>
    <t>Incoming RfCs - PL Portfolio 4 Mortgages - Planning tree redesign fix</t>
  </si>
  <si>
    <t xml:space="preserve">NII was triggered for rerun immediately after we received the latest strategies. </t>
  </si>
  <si>
    <t>START FTP EVE SOT analysis</t>
  </si>
  <si>
    <t>FTP_EVE_SOT_PL_MCP</t>
  </si>
  <si>
    <t>FTP EVE SOT analysis</t>
  </si>
  <si>
    <t>Workflow issue for folder path identified.</t>
  </si>
  <si>
    <t>The folder path for the impacted workflow has been corrected, and a rerun was initiated. The rerun completed successfully.</t>
  </si>
  <si>
    <t>END FTP EVE SOT analysis</t>
  </si>
  <si>
    <t>ITS_PL_MCP</t>
  </si>
  <si>
    <t>START import SOLO strategies</t>
  </si>
  <si>
    <t>END import SOLO strategies</t>
  </si>
  <si>
    <t>SOLO_PL_MCP</t>
  </si>
  <si>
    <t>import SOLO strategies</t>
  </si>
  <si>
    <t>START SOLO planning</t>
  </si>
  <si>
    <t>END SOLO planning</t>
  </si>
  <si>
    <t>SOLO planning</t>
  </si>
  <si>
    <t>START SOLO planning QRM reporter exports</t>
  </si>
  <si>
    <t>END SOLO planning QRM reporter exports</t>
  </si>
  <si>
    <t>SOLO planning QRM reporter exports</t>
  </si>
  <si>
    <t>START SOLO planning OLAP exports</t>
  </si>
  <si>
    <t>END SOLO planning OLAP exports</t>
  </si>
  <si>
    <t>SOLO planning OLAP exports</t>
  </si>
  <si>
    <t>START NII SOT planning trees creation</t>
  </si>
  <si>
    <t>END NII SOT planning trees creation</t>
  </si>
  <si>
    <t>SOT_Create_PL_MCP</t>
  </si>
  <si>
    <t>NII SOT planning trees creation</t>
  </si>
  <si>
    <t>A rerun of the SOT Create process was required following the execution rerun for NII due to a missed replication‑pool update.</t>
  </si>
  <si>
    <t>SOT Create process was triggered for a rerun after confirming stable data in NII following its rerun.</t>
  </si>
  <si>
    <t>Load_compare_MP_PL_MCP ESM0548459</t>
  </si>
  <si>
    <t xml:space="preserve">Valuation_PL_MCP ESM0548459 </t>
  </si>
  <si>
    <t xml:space="preserve">EC_PL_MCP ESM0548459 </t>
  </si>
  <si>
    <t xml:space="preserve">Exception from QRM: Exception calling ImportPlanningStrategy: Exception calling ImportPlanningStrategy: Violation of PRIMARY KEY constraint 'PK__portsprd__3DFFA055'. Cannot insert duplicate key in object 'dbo.portsprd'. The duplicate key value is (2039892).  The statement has been terminated.  -- Details available: Y. -- Warnings available: N. (line: 34)  QRM error details:    </t>
  </si>
  <si>
    <t>Import_Strategies_PL_MCP ESM0549311</t>
  </si>
  <si>
    <t>Planning_PL_MCP ESM0549311</t>
  </si>
  <si>
    <t>ICG</t>
  </si>
  <si>
    <t>START early tasks</t>
  </si>
  <si>
    <t>END early tasks</t>
  </si>
  <si>
    <t>BEDB_R2602_1_ICG2601_1_P early tasks</t>
  </si>
  <si>
    <t>early tasks</t>
  </si>
  <si>
    <t>BEDB_R2602_1_ICG2601_1_P NIRM</t>
  </si>
  <si>
    <t>START Load SQL-to-SQL + stratify previous</t>
  </si>
  <si>
    <t>END Load SQL-to-SQL + stratify previous</t>
  </si>
  <si>
    <t>Load SQL-to-SQL + stratify previous</t>
  </si>
  <si>
    <t>START Load SQL-to-SQL + stratify current</t>
  </si>
  <si>
    <t>END Load SQL-to-SQL + stratify current</t>
  </si>
  <si>
    <t>Load SQL-to-SQL + stratify current</t>
  </si>
  <si>
    <t>START DB copy from</t>
  </si>
  <si>
    <t>DB copy from</t>
  </si>
  <si>
    <t>START P-1 M-1 NPV</t>
  </si>
  <si>
    <t>END P-1 M-1 NPV</t>
  </si>
  <si>
    <t>P-1 M-1 NPV</t>
  </si>
  <si>
    <t>START P-1 M-1 Non-IRM planning</t>
  </si>
  <si>
    <t>END P-1 M-1 Non-IRM planning</t>
  </si>
  <si>
    <t>P-1 M-1 Non-IRM planning</t>
  </si>
  <si>
    <t>START P-0 M-0 NPV</t>
  </si>
  <si>
    <t>END P-0 M-0 NPV</t>
  </si>
  <si>
    <t>P-0 M-0 NPV</t>
  </si>
  <si>
    <t>START P-0 M-0 Non-IRM planning</t>
  </si>
  <si>
    <t>END P-0 M-0 Non-IRM planning</t>
  </si>
  <si>
    <t>P-0 M-0 Non-IRM planning</t>
  </si>
  <si>
    <t>START update statistics</t>
  </si>
  <si>
    <t>END update statistics</t>
  </si>
  <si>
    <t>update statistics</t>
  </si>
  <si>
    <t>START Export of DFA Non-IRM report</t>
  </si>
  <si>
    <t>END Export of DFA Non-IRM report</t>
  </si>
  <si>
    <t>Export of DFA Non-IRM report</t>
  </si>
  <si>
    <t>START Export of Market Forecast report</t>
  </si>
  <si>
    <t>END Export of Market Forecast report</t>
  </si>
  <si>
    <t>Export of Market Forecast report</t>
  </si>
  <si>
    <t>BEDB_R2602_1_ICG2601_2_P IRM</t>
  </si>
  <si>
    <t>START P-1 M-1 IRM planning</t>
  </si>
  <si>
    <t>END P-1 M-1 IRM planning</t>
  </si>
  <si>
    <t>P-1 M-1 IRM planning</t>
  </si>
  <si>
    <t>START P-0 M-0 IRM planning</t>
  </si>
  <si>
    <t>END P-0 M-0 IRM planning</t>
  </si>
  <si>
    <t>P-0 M-0 IRM planning</t>
  </si>
  <si>
    <t>START Export of DFA IRM report</t>
  </si>
  <si>
    <t>END Export of DFA IRM report</t>
  </si>
  <si>
    <t>Export of DFA IRM report</t>
  </si>
  <si>
    <t>DEDB_R2602_1_ICG2601_1_P early tasks</t>
  </si>
  <si>
    <t>DEDB_R2602_1_ICG2601_1_P NIRM</t>
  </si>
  <si>
    <t>START Export of DFA report</t>
  </si>
  <si>
    <t>END Export of DFA report</t>
  </si>
  <si>
    <t>Export of DFA report</t>
  </si>
  <si>
    <t>DEDB_R2602_1_ICG2601_2_P IRM</t>
  </si>
  <si>
    <t>FRDB_R2602_1_ICG2601_1_P early tasks</t>
  </si>
  <si>
    <t>FRDB_R2602_1_ICG2601_1_P ICG all</t>
  </si>
  <si>
    <t>START P-1 M-1 planning</t>
  </si>
  <si>
    <t>END P-1 M-1 planning</t>
  </si>
  <si>
    <t>P-1 M-1 planning</t>
  </si>
  <si>
    <t>START P-0 M-0 planning</t>
  </si>
  <si>
    <t>END P-0 M-0 planning</t>
  </si>
  <si>
    <t>P-0 M-0 planning</t>
  </si>
  <si>
    <t>START update statistics light</t>
  </si>
  <si>
    <t>END update statistics light</t>
  </si>
  <si>
    <t>update statistics light</t>
  </si>
  <si>
    <t>ITDB_R2602_1_ICG2601_1_P early tasks</t>
  </si>
  <si>
    <t>ITDB_R2602_1_ICG2601_1_P ICG all</t>
  </si>
  <si>
    <t>WBUS_R2602_1_ICG2601_1_P early tasks</t>
  </si>
  <si>
    <t>START Load SQL-to-SQL + stratify previous completed</t>
  </si>
  <si>
    <t>END Load SQL-to-SQL + stratify previous completed</t>
  </si>
  <si>
    <t>WBUS_R2602_1_ICG2601_1_P ICG all</t>
  </si>
  <si>
    <t>Load SQL-to-SQL + stratify previous completed</t>
  </si>
  <si>
    <t>NLBTR_R2602_1_ICG2601_1_P early tasks</t>
  </si>
  <si>
    <t>&lt;new script&gt;</t>
  </si>
  <si>
    <t>User incorrectly triggered the NLBTR ICG 1_P script without proper name e.g., NLBTR_R2602_1_ICG2601_1_P NIRM</t>
  </si>
  <si>
    <t>User stopped script and proceeded with a rerun</t>
  </si>
  <si>
    <t>User just needs to be more careful when preparing scripts to run when processing ICG script generator</t>
  </si>
  <si>
    <t xml:space="preserve">Exception Info: Execution result: BatchId = -2, ViewName = , Message = A batch 8480with same parameters is still running! (line: 72)  </t>
  </si>
  <si>
    <t>NLBTR_R2602_1_ICG2601_1_P NIRM</t>
  </si>
  <si>
    <t>In Q3 the Load SQL Portfolio command failed as DAS table had been locked due to batch 8480 kept running</t>
  </si>
  <si>
    <t>INC was raised so that Ops can update ProcessStatus from CREATED to FAILED in order to stop the batch running state from maintaining locked table state.</t>
  </si>
  <si>
    <t>Known issue with resolution that lies on Ops side to execute was identified</t>
  </si>
  <si>
    <t>INC14471991 | Incident | ServiceNow DevOps</t>
  </si>
  <si>
    <t>NLBTR_R2602_1_ICG2601_1_P NIRM rr (INC14471991)</t>
  </si>
  <si>
    <t>END DB copy from</t>
  </si>
  <si>
    <t>START P-1 M-0 NPV</t>
  </si>
  <si>
    <t>END P-1 M-0 NPV</t>
  </si>
  <si>
    <t>P-1 M-0 NPV</t>
  </si>
  <si>
    <t>START P-1 M-0 Non-IRM planning</t>
  </si>
  <si>
    <t>END P-1 M-0 Non-IRM planning</t>
  </si>
  <si>
    <t>P-1 M-0 Non-IRM planning</t>
  </si>
  <si>
    <t>START Export of DFA_BASE_IMP_FWD Non-IRM report</t>
  </si>
  <si>
    <t>END Export of DFA_BASE_IMP_FWD Non-IRM report</t>
  </si>
  <si>
    <t>Export of DFA_BASE_IMP_FWD Non-IRM report</t>
  </si>
  <si>
    <t>START Export of DFA_NONE_IMP_FWD Non-IRM report</t>
  </si>
  <si>
    <t>END Export of DFA_NONE_IMP_FWD Non-IRM report</t>
  </si>
  <si>
    <t>Export of DFA_NONE_IMP_FWD Non-IRM report</t>
  </si>
  <si>
    <t>NLBTR_R2602_1_ICG2601_2_P IRM</t>
  </si>
  <si>
    <t>START P-1 M-0 IRM planning</t>
  </si>
  <si>
    <t>END P-1 M-0 IRM planning</t>
  </si>
  <si>
    <t>P-1 M-0 IRM planning</t>
  </si>
  <si>
    <t>START Export of DFA_BASE_IMP_FWD IRM report</t>
  </si>
  <si>
    <t>END Export of DFA_BASE_IMP_FWD IRM report</t>
  </si>
  <si>
    <t>Export of DFA_BASE_IMP_FWD IRM report</t>
  </si>
  <si>
    <t>START Export of DFA_NONE_IMP_FWD IRM report</t>
  </si>
  <si>
    <t>END Export of DFA_NONE_IMP_FWD IRM report</t>
  </si>
  <si>
    <t>Export of DFA_NONE_IMP_FWD IRM report</t>
  </si>
  <si>
    <t>START SOT</t>
  </si>
  <si>
    <t>END SOT</t>
  </si>
  <si>
    <t>SOT_DE_MCP</t>
  </si>
  <si>
    <t>SOT</t>
  </si>
  <si>
    <t>START SOT QRM reporter exports</t>
  </si>
  <si>
    <t>END SOT QRM reporter exports</t>
  </si>
  <si>
    <t>SOT QRM reporter exports</t>
  </si>
  <si>
    <t>SOT_Create_PL_MCP after NII+Solo reruns</t>
  </si>
  <si>
    <t>START NII SOT planning run import</t>
  </si>
  <si>
    <t>END NII SOT planning run import</t>
  </si>
  <si>
    <t>SOT_PL_MCP</t>
  </si>
  <si>
    <t>NII SOT planning run import</t>
  </si>
  <si>
    <t>START SOT planning</t>
  </si>
  <si>
    <t>END SOT planning</t>
  </si>
  <si>
    <t>SOT planning</t>
  </si>
  <si>
    <t>START SOT planning OLAP exports</t>
  </si>
  <si>
    <t xml:space="preserve">Exception Info: Workflow finished with errors. (line: 78)  </t>
  </si>
  <si>
    <t>SOT planning OLAP exports</t>
  </si>
  <si>
    <t>The script failed during the export step due to an SOT export‑workflow configuration issue, where shocks were incorrectly set to ‘BASE’ instead of ‘NO_DISBURSEMENT,’ resulting in errors.</t>
  </si>
  <si>
    <t>We corrected the workflow configuration in QRM and escalated the issue to Atlas and TACT for further investigation. The script was then retriggered from the export step where it previously failed, and it completed successfully.</t>
  </si>
  <si>
    <t>TACT team has already implemented the correction in the export workflow configuration. The issue should no longer occur from the next cycle onward.</t>
  </si>
  <si>
    <t>END SOT planning OLAP exports</t>
  </si>
  <si>
    <t>SOT_PL_MCP rr export only (INC14544643)</t>
  </si>
  <si>
    <t>NL-EOM</t>
  </si>
  <si>
    <t>Load_Market_WD16_NL_EOM_MRP_CFM</t>
  </si>
  <si>
    <t>NLRB_R2602_1_MRP2601_1_P EOM CFM</t>
  </si>
  <si>
    <t>NLRB_R2602_1_MRP2601_1_P EOM CFM rr</t>
  </si>
  <si>
    <t>Load_Market_WD17_NL_EOM_MRP_MTG</t>
  </si>
  <si>
    <t>NLRB_R2602_1_MRP2601_1_P EOM MTG</t>
  </si>
  <si>
    <t>NLRB_R2602_1_MRP2601_1_P EOM MTG RERUN</t>
  </si>
  <si>
    <t>Process_Name</t>
  </si>
  <si>
    <t>Process_Name_wSeq</t>
  </si>
  <si>
    <t>Step 1: Refresh Pivot Table</t>
  </si>
  <si>
    <t>Refresh pivot table below to get a full updated list of all Script Names from Data tab</t>
  </si>
  <si>
    <t>Step 2: Static Mapping Table</t>
  </si>
  <si>
    <t>Maintain static mapping table to remove #N/A errors under column I</t>
  </si>
  <si>
    <t>Planning (NII)</t>
  </si>
  <si>
    <t>Copy Portfolio</t>
  </si>
  <si>
    <t>Cost Pricing</t>
  </si>
  <si>
    <t>CSRBB Planning</t>
  </si>
  <si>
    <t>CSRBB Valuation</t>
  </si>
  <si>
    <t>Delete Portfolio</t>
  </si>
  <si>
    <t>EC</t>
  </si>
  <si>
    <t>EVE (Monthly)</t>
  </si>
  <si>
    <t>Finance Planning</t>
  </si>
  <si>
    <t>Finance Strategies</t>
  </si>
  <si>
    <t>GAP</t>
  </si>
  <si>
    <t>Import Strategies</t>
  </si>
  <si>
    <t>ITS</t>
  </si>
  <si>
    <t>KR</t>
  </si>
  <si>
    <t>Load Compare Spreads</t>
  </si>
  <si>
    <t>Load ELP and Mortgages</t>
  </si>
  <si>
    <t>Load Index History</t>
  </si>
  <si>
    <t>Load Pos</t>
  </si>
  <si>
    <t>Load Pos (RAS)</t>
  </si>
  <si>
    <t>SLM</t>
  </si>
  <si>
    <t>SOLO</t>
  </si>
  <si>
    <t>TRISS</t>
  </si>
  <si>
    <t>Valuation AIC</t>
  </si>
  <si>
    <t>Valuation (NPV)</t>
  </si>
  <si>
    <t>Valuation (NPV) (RAS)</t>
  </si>
  <si>
    <t>ICG Early Task</t>
  </si>
  <si>
    <t>Load Compare MP</t>
  </si>
  <si>
    <t>Create NTG</t>
  </si>
  <si>
    <t>FTP EVE SOT</t>
  </si>
  <si>
    <t>Generate Load</t>
  </si>
  <si>
    <t>Load Market</t>
  </si>
  <si>
    <t>Load MP</t>
  </si>
  <si>
    <t>Load Spreads</t>
  </si>
  <si>
    <t>Optimization</t>
  </si>
  <si>
    <t>Valuation 1</t>
  </si>
  <si>
    <t>Valuation 2</t>
  </si>
  <si>
    <t>POS MCP Export</t>
  </si>
  <si>
    <t>SOT Create</t>
  </si>
  <si>
    <t>Process</t>
  </si>
  <si>
    <t>Values</t>
  </si>
  <si>
    <t>(All)</t>
  </si>
  <si>
    <t>Seq</t>
  </si>
  <si>
    <t>Concat1</t>
  </si>
  <si>
    <t>Min of StartedAtDisplay</t>
  </si>
  <si>
    <t>Concat</t>
  </si>
  <si>
    <t>Planning (NII) (RAS)</t>
  </si>
  <si>
    <t>Step_Name</t>
  </si>
  <si>
    <t>13 02 2026  16:10:30</t>
  </si>
  <si>
    <t>14 02 2026  20:53:27</t>
  </si>
  <si>
    <t>Sum of FailedRuntimeHours</t>
  </si>
  <si>
    <t>Sum of EfficientRuntimeHours</t>
  </si>
  <si>
    <t>Count of Step_Name</t>
  </si>
  <si>
    <t>Processing Progress</t>
  </si>
  <si>
    <t>AIC</t>
  </si>
  <si>
    <t>EVE</t>
  </si>
  <si>
    <t>Historical Prior Month Runtime</t>
  </si>
  <si>
    <t>Failed and Efficient Runtimes Total</t>
  </si>
  <si>
    <t>Prior Month Data</t>
  </si>
  <si>
    <t>Current Month Data</t>
  </si>
  <si>
    <t>Current Month Runtime</t>
  </si>
  <si>
    <t>Status</t>
  </si>
  <si>
    <t>Concat2</t>
  </si>
  <si>
    <t>Not Started</t>
  </si>
  <si>
    <t>Processing</t>
  </si>
  <si>
    <t>Reporting Status</t>
  </si>
  <si>
    <t>Comment</t>
  </si>
  <si>
    <t>Data Ingestion</t>
  </si>
  <si>
    <t>Column Labels</t>
  </si>
  <si>
    <t>✔</t>
  </si>
  <si>
    <t>✘</t>
  </si>
  <si>
    <t>▶</t>
  </si>
  <si>
    <t>Not In Scope</t>
  </si>
  <si>
    <t>Ø</t>
  </si>
  <si>
    <t>Dashboard Legends Reference</t>
  </si>
  <si>
    <t>No action needed</t>
  </si>
  <si>
    <t>◯</t>
  </si>
  <si>
    <t>these are data ingestion steps, remap from Processing -&gt; Data Ingestion in Dashboard!</t>
  </si>
  <si>
    <t>Mapping for QRM</t>
  </si>
  <si>
    <t>sx9000079078.ad.ing.net</t>
  </si>
  <si>
    <t>E2ERuntimeHours</t>
  </si>
  <si>
    <t>WBNL</t>
  </si>
  <si>
    <t>Parent_Script_WBNL EOM Feb 2026 BS FTP</t>
  </si>
  <si>
    <t>Parent_Script_WBNL EOM Feb 2026 ARA</t>
  </si>
  <si>
    <t>BEDB_R2603_1_ICG2602_1_P early tasks</t>
  </si>
  <si>
    <t>DEDB_R2603_1_ICG2602_1_P early tasks</t>
  </si>
  <si>
    <t>NLBTR_R2603_1_ICG2602_1_P early tasks</t>
  </si>
  <si>
    <t>FRDB_R2603_1_ICG2602_1_P early tasks</t>
  </si>
  <si>
    <t>ITDB_R2603_1_ICG2602_1_P early tasks</t>
  </si>
  <si>
    <t>WBUS_R2603_1_ICG2602_1_P early tasks</t>
  </si>
  <si>
    <t>NLBTR_R2603_1_ICG2602_1_P NIRM</t>
  </si>
  <si>
    <t>DEDB_R2603_1_ICG2602_1_P NIRM</t>
  </si>
  <si>
    <t>FRDB_R2603_1_ICG2602_1_P ICG all</t>
  </si>
  <si>
    <t>ITDB_R2603_1_ICG2602_1_P ICG all</t>
  </si>
  <si>
    <t>WBUS_R2603_1_ICG2602_1_P ICG all</t>
  </si>
  <si>
    <t>BEDB_R2603_1_ICG2602_1_P NIRM</t>
  </si>
  <si>
    <t>FRDB_R2603_1_ICG2602_1_P ICG all rr</t>
  </si>
  <si>
    <t>ITDB_R2603_1_ICG2602_1_P ICG all rr</t>
  </si>
  <si>
    <t>WBUS_R2603_1_ICG2602_1_P ICG all rr</t>
  </si>
  <si>
    <t>Parent_Script_WBNL EOM Feb 2026 NL Load Pos+FTP+BS Rec</t>
  </si>
  <si>
    <t>BEDB_R2603_1_ICG2602_2_P IRM</t>
  </si>
  <si>
    <t>DEDB_R2603_1_ICG2602_2_P IRM</t>
  </si>
  <si>
    <t>Parent_Script_WBNL EOM Feb 2026 DE</t>
  </si>
  <si>
    <t>Parent_Script_WBNL EOM Feb 2026 DE BS FTP</t>
  </si>
  <si>
    <t>Light Maintenance ing-ec valuation</t>
  </si>
  <si>
    <t>Light Maintenance BPV KR valuation</t>
  </si>
  <si>
    <t>CSRBB_Valuation_Qtr_BEGT_MCP</t>
  </si>
  <si>
    <t>CSRBB Portfolio Valuation Qtr</t>
  </si>
  <si>
    <t>Light Maintenance CSRBB Portfolio Valuation Qtr</t>
  </si>
  <si>
    <t>NLBTR_R2603_1_ICG2602_2_P IRM</t>
  </si>
  <si>
    <t>Load_compare_MP_TR_MCP (copy)</t>
  </si>
  <si>
    <t>export to ara NII</t>
  </si>
  <si>
    <t>Load_compare_MP_IT_MCP users signoff in PAPI</t>
  </si>
  <si>
    <t>Generate_Load_DDSAV_BE_MRP rr</t>
  </si>
  <si>
    <t>Generate_Load_DDSAV_BE_MRP rr2</t>
  </si>
  <si>
    <t>Generate_Load_DDSAV_BE_MRP rr3</t>
  </si>
  <si>
    <t>Generate_Load_DDSAV_BE_MRP rr4</t>
  </si>
  <si>
    <t>Generate_Load_DDCFM_BE_MRP rr</t>
  </si>
  <si>
    <t>Load_compare_MP_NL_MCP</t>
  </si>
  <si>
    <t>export to ara CSRBB Planning</t>
  </si>
  <si>
    <t>Light Maintenance Load Portfolio</t>
  </si>
  <si>
    <t>export to ara Load Portfolio</t>
  </si>
  <si>
    <t>Light Maintenance portfolio valuation</t>
  </si>
  <si>
    <t>Light Maintenance CSRBB valuation</t>
  </si>
  <si>
    <t>Light Maintenance KR valuation</t>
  </si>
  <si>
    <t>GAP_NLBTR_MCP rr</t>
  </si>
  <si>
    <t>Valuation_DE_MCP_rr</t>
  </si>
  <si>
    <t>CSRBB_Valuation_BEGT_MCP rr (INC14661577)</t>
  </si>
  <si>
    <t>Load_compare_MP_FR_MRP rr MPs using JSON</t>
  </si>
  <si>
    <t>Import_Strategies_BEGT_MCP rr</t>
  </si>
  <si>
    <t>Planning_BEGT_MCP_2 rr INC14661577</t>
  </si>
  <si>
    <t>KR_DE_MCP</t>
  </si>
  <si>
    <t>load NTG</t>
  </si>
  <si>
    <t>export to ara Portfolio Valuation</t>
  </si>
  <si>
    <t>CSRBB_Valuation_MCP</t>
  </si>
  <si>
    <t>Optimization_IT_MRP (copy)</t>
  </si>
  <si>
    <t>Optimization_LU_MRP (copy)</t>
  </si>
  <si>
    <t>Light Maintenance ITS planning</t>
  </si>
  <si>
    <t>Optimization_LU_MRP (copy 20260310_0738_44)</t>
  </si>
  <si>
    <t>Optimization_IT_MRP (copy 20260310_0752_31)</t>
  </si>
  <si>
    <t>CF Extraction_BE_MRP rr</t>
  </si>
  <si>
    <t>Planning_BE_MRP rr</t>
  </si>
  <si>
    <t>GAP_DE_MCP (copy)</t>
  </si>
  <si>
    <t>Light Maintenance bpv-kr valuation</t>
  </si>
  <si>
    <t>CSRBB_Planning_LU_MCP rr</t>
  </si>
  <si>
    <t>Planning_BEGT_MCP_2 rr (Plan run exports)</t>
  </si>
  <si>
    <t>Planning_DEGT_MCP_2 rr (plan run export)</t>
  </si>
  <si>
    <t>Optimization_BE_MRP rr (CFM Opti 1-2 only)</t>
  </si>
  <si>
    <t>ICDB_MCP  DEL SPREADS MP , CREATION OF PORT</t>
  </si>
  <si>
    <t>CSRBB Planning Light Maintenance</t>
  </si>
  <si>
    <t>CSRBB Planning export to ara</t>
  </si>
  <si>
    <t>Optimization_FR_MRP_rr</t>
  </si>
  <si>
    <t>Planning_BEGT_MCP_2 rr2 (Plan Run 2)</t>
  </si>
  <si>
    <t>Portfolio Copy | Seoul_Securities | Non-live Location</t>
  </si>
  <si>
    <t>Running</t>
  </si>
  <si>
    <t>ICDB_MCP  Load - copywor - Valuation Live locations</t>
  </si>
  <si>
    <t>Load POS_NL_MRP</t>
  </si>
  <si>
    <t>Load_MP_MCP RR</t>
  </si>
  <si>
    <t>Valuation_MCP PL RR</t>
  </si>
  <si>
    <t>Valuation_MCP_Export PL rr</t>
  </si>
  <si>
    <t>Light Maintenance NII</t>
  </si>
  <si>
    <t>Valuation_TR_MCP rr</t>
  </si>
  <si>
    <t xml:space="preserve">GAP_FR_MCP </t>
  </si>
  <si>
    <t>KR_AU_MCP_rr</t>
  </si>
  <si>
    <t>CSRBB_Planning_IT_MCP (copy)</t>
  </si>
  <si>
    <t>Light Maintenance Finance planning</t>
  </si>
  <si>
    <t>CSRBB Valuation (Qtr)</t>
  </si>
  <si>
    <t>Planning_FR_MCP NII EXPORT</t>
  </si>
  <si>
    <t>Load_compare_MP_BE_MCP</t>
  </si>
  <si>
    <t>Planning_BEGT_MCP_2 rr3 (Plan run exports)</t>
  </si>
  <si>
    <t>Process:</t>
  </si>
  <si>
    <t>Concat3</t>
  </si>
  <si>
    <t>ICDB_MCP  CSRBB + Planning</t>
  </si>
  <si>
    <t>Load_compare_MP_LU_MCP rr</t>
  </si>
  <si>
    <t>Load_POS_MCP ntg</t>
  </si>
  <si>
    <t>Import_Strategies_Finance_MCP</t>
  </si>
  <si>
    <t>import strategies Finance</t>
  </si>
  <si>
    <t>Import_Strategies_CBS_MCP</t>
  </si>
  <si>
    <t>import strategies CBS</t>
  </si>
  <si>
    <t>Not in Scope</t>
  </si>
  <si>
    <t>CSRBB_Planning_MCP rr</t>
  </si>
  <si>
    <t>CSRBB_Planning_PL_MCP RR3</t>
  </si>
  <si>
    <t>GAP_US_MCP rr</t>
  </si>
  <si>
    <t>Dynamic Run Status Indicator</t>
  </si>
  <si>
    <t>Does reverse-order xlookup of Process-Location-Process_Name form Data tab -&gt; StateName (col AC)</t>
  </si>
  <si>
    <t>■</t>
  </si>
  <si>
    <t>DummyColumn</t>
  </si>
  <si>
    <t>Process Scoping</t>
  </si>
  <si>
    <t>Source of whether a Process is in-the-menu for a Location, is derived from Process-Location-Process_Name from completed prior EOM in tab "Data M-1"</t>
  </si>
  <si>
    <t xml:space="preserve">  EOM Date:</t>
  </si>
  <si>
    <t>Tracker</t>
  </si>
  <si>
    <t>Load Position</t>
  </si>
  <si>
    <t>Valuation</t>
  </si>
  <si>
    <t>CSRBB (Val)</t>
  </si>
  <si>
    <t>CSRBB (Plan)</t>
  </si>
  <si>
    <t>Gap + Liquidity IR</t>
  </si>
  <si>
    <t>NII / Planning risk</t>
  </si>
  <si>
    <t>ITS Planning</t>
  </si>
  <si>
    <t>Planning Finance</t>
  </si>
  <si>
    <t>Combined_Planning_BE_MCP</t>
  </si>
  <si>
    <t>Combined_Planning_BE_MCP (rr for missing scen IR_S120_CR_Up)</t>
  </si>
  <si>
    <t>Copy_Portfolio_DEGT_MCP_PORTMtoRAS</t>
  </si>
  <si>
    <t>Copy_Portfolio_DEGT_MCP_PORTMtoRAS rr</t>
  </si>
  <si>
    <t>CSRBB_Planning_BEGT_MCP (run from line 42 down)</t>
  </si>
  <si>
    <t>CSRBB_Planning_BEGT_MCP (run only to set defaults line 38</t>
  </si>
  <si>
    <t>CSRBB_Planning_DE_MCP rr</t>
  </si>
  <si>
    <t>CSRBB_Planning_DE_MCP rr 2</t>
  </si>
  <si>
    <t>CSRBB_Planning_NLBTR_MCP (run from line 42 down)</t>
  </si>
  <si>
    <t>CSRBB_Planning_NLBTR_MCP (run up to line 38 set defaults)</t>
  </si>
  <si>
    <t>CSRBB_Planning_NLBTR_MCP rr</t>
  </si>
  <si>
    <t>CSRBB_Planning_Qtr_AU_MCP</t>
  </si>
  <si>
    <t>CSRBB_Planning_Qtr_BEGT_MCP</t>
  </si>
  <si>
    <t>CSRBB_Planning_Qtr_DE_MCP</t>
  </si>
  <si>
    <t>CSRBB_Planning_Qtr_ES_MCP</t>
  </si>
  <si>
    <t>CSRBB_Planning_Qtr_FR_MCP</t>
  </si>
  <si>
    <t>CSRBB_Planning_Qtr_IRRBBCORE_MCP</t>
  </si>
  <si>
    <t>CSRBB_Planning_Qtr_IRRBBCORE_MCP rr due to the general rerun</t>
  </si>
  <si>
    <t xml:space="preserve">CSRBB_Planning_Qtr_IRRBBCORE_sideloads_MCP 2025Q4 </t>
  </si>
  <si>
    <t>CSRBB_Planning_Qtr_IT_MCP</t>
  </si>
  <si>
    <t>CSRBB_Planning_Qtr_LU_MCP</t>
  </si>
  <si>
    <t>CSRBB_Planning_Qtr_NLBTR_MCP</t>
  </si>
  <si>
    <t>CSRBB_Planning_Qtr_NLBTR_MCP (rr)</t>
  </si>
  <si>
    <t>CSRBB_Planning_Qtr_PL_MCP</t>
  </si>
  <si>
    <t>CSRBB_Planning_Qtr_RO_MCP</t>
  </si>
  <si>
    <t>CSRBB_Planning_Qtr_TR_MCP</t>
  </si>
  <si>
    <t>CSRBB_Planning_Qtr_US_MCP</t>
  </si>
  <si>
    <t>CSRBB_Sideload_US_MCP</t>
  </si>
  <si>
    <t>CSRBB_Sideload_US_MCP rr</t>
  </si>
  <si>
    <t>CSRBB_Sideload_US_MCP rr2</t>
  </si>
  <si>
    <t>CSRBB_Sideload_US_MCP rr3</t>
  </si>
  <si>
    <t>CSRBB_Sideload_US_MCP rr4</t>
  </si>
  <si>
    <t>CSRBB_Valuation_BEGT_MCP (rr)</t>
  </si>
  <si>
    <t>CSRBB_Valuation_NLBTR_MCP rr</t>
  </si>
  <si>
    <t>CSRBB_Valuation_Qtr_AU_MCP</t>
  </si>
  <si>
    <t>CSRBB_Valuation_Qtr_DE_MCP</t>
  </si>
  <si>
    <t>CSRBB_Valuation_Qtr_ES_MCP</t>
  </si>
  <si>
    <t>CSRBB_Valuation_Qtr_FR_MCP</t>
  </si>
  <si>
    <t>CSRBB_Valuation_Qtr_FR_MCP rr</t>
  </si>
  <si>
    <t>CSRBB_Valuation_Qtr_IRRBBCORE_MCP</t>
  </si>
  <si>
    <t>CSRBB_Valuation_Qtr_IRRBBCORE_MCP rr</t>
  </si>
  <si>
    <t>CSRBB_Valuation_Qtr_IRRBBCORE_MCP rr 2 due to the general rerun</t>
  </si>
  <si>
    <t>CSRBB_Valuation_Qtr_IRRBBCORE_sideloads_MCP 2025Q4</t>
  </si>
  <si>
    <t>CSRBB_Valuation_Qtr_IT_MCP</t>
  </si>
  <si>
    <t>CSRBB_Valuation_Qtr_LU_MCP</t>
  </si>
  <si>
    <t>CSRBB_Valuation_Qtr_NLBTR_MCP</t>
  </si>
  <si>
    <t>CSRBB_Valuation_Qtr_NLBTR_MCP (rr)</t>
  </si>
  <si>
    <t>CSRBB_Valuation_Qtr_PL_MCP</t>
  </si>
  <si>
    <t>CSRBB_Valuation_Qtr_RO_MCP</t>
  </si>
  <si>
    <t>CSRBB_Valuation_Qtr_TR_MCP</t>
  </si>
  <si>
    <t>CSRBB_Valuation_Qtr_US_MCP</t>
  </si>
  <si>
    <t>DEDB_R2601_1_MCP2512_2_P_PDCE (SOT FX rerun</t>
  </si>
  <si>
    <t>DEDB_R2601_1_MCP2512_2_P_PDCE (SOT FX rerun 2)</t>
  </si>
  <si>
    <t>DEDB_R2601_1_MCP2512_2_P_PDCE load val strat pdce</t>
  </si>
  <si>
    <t>DEDB_R2601_1_MCP2512_2_P_PDCE stratification</t>
  </si>
  <si>
    <t>DEDB_R2601_1_MCP2512_2_P_PDCE val strat pdce</t>
  </si>
  <si>
    <t>Delete_Portfolio_BE_MCP</t>
  </si>
  <si>
    <t>Delete_Portfolio_LU_MCP</t>
  </si>
  <si>
    <t>EC_LU_MCP</t>
  </si>
  <si>
    <t>EC_NL_MCP rerun after stuck run</t>
  </si>
  <si>
    <t>EVE_BE_MCP</t>
  </si>
  <si>
    <t>EVE_BE_MCP rr export using new workflow</t>
  </si>
  <si>
    <t>EVE_BE_MCP rr export using new workflow rr 2</t>
  </si>
  <si>
    <t>EVE_DE_MCP</t>
  </si>
  <si>
    <t>EVE_ES_MCP</t>
  </si>
  <si>
    <t>EVE_FR_MCP</t>
  </si>
  <si>
    <t>EVE_IT_MCP</t>
  </si>
  <si>
    <t>EVE_LU_MCP</t>
  </si>
  <si>
    <t>EVE_Monthly_BE_MCP (rr)</t>
  </si>
  <si>
    <t>EVE_Monthly_BE_MCP (rr2)</t>
  </si>
  <si>
    <t>EVE_NL_MCP</t>
  </si>
  <si>
    <t>EVE_PL_MCP</t>
  </si>
  <si>
    <t>EVE_TR_MCP</t>
  </si>
  <si>
    <t>EVE_TR_MCP rr</t>
  </si>
  <si>
    <t>Fair_Value_NL_MCP</t>
  </si>
  <si>
    <t>Finance_Planning_NL_MCP report extract</t>
  </si>
  <si>
    <t>GAP_DEGT_MCP (rr from line 43 down)</t>
  </si>
  <si>
    <t>GAP_DEGT_MCP (rr)</t>
  </si>
  <si>
    <t>GAP_ITS_AU_MCP</t>
  </si>
  <si>
    <t>GAP_ITS_BEGT_MCP</t>
  </si>
  <si>
    <t>GAP_ITS_DE_MCP</t>
  </si>
  <si>
    <t>GAP_ITS_DE_MCP RR</t>
  </si>
  <si>
    <t>GAP_ITS_ES_MCP</t>
  </si>
  <si>
    <t>GAP_ITS_FR_MCP</t>
  </si>
  <si>
    <t>GAP_ITS_IT_MCP</t>
  </si>
  <si>
    <t>GAP_ITS_NL_MCP</t>
  </si>
  <si>
    <t>GAP_ITS_NLBTR_MCP</t>
  </si>
  <si>
    <t>GAP_ITS_PL_MCP</t>
  </si>
  <si>
    <t>GAP_ITS_TR_MCP</t>
  </si>
  <si>
    <t>GAP_ITS_US_MCP</t>
  </si>
  <si>
    <t>GAP_LU_MCP</t>
  </si>
  <si>
    <t>Generate_Load_DDMOR_NL_MRP rr</t>
  </si>
  <si>
    <t>ICDB R2601_1_MCP2512_1_P delete copy port</t>
  </si>
  <si>
    <t>ICDB_CSRBB_Sideloads</t>
  </si>
  <si>
    <t>ICDB_CSRBB_Sideloads continuation</t>
  </si>
  <si>
    <t>ICDB_CSRBB_Sideloads tokyo plan</t>
  </si>
  <si>
    <t>ICDB_R2601_1_MCP2512_1_P CSRBB VAL AND PLAN</t>
  </si>
  <si>
    <t>ICDB_R2601_1_MCP2512_1_P Full rerun remaining 9 loc</t>
  </si>
  <si>
    <t>ICDB_R2601_1_MCP2512_1_P Full rerun remaining 9 loc seoul load</t>
  </si>
  <si>
    <t>ICDB_R2601_1_MCP2512_1_P Full rerun SGP priority</t>
  </si>
  <si>
    <t>ICDB_R2601_1_MCP2512_1_P ITS GAP</t>
  </si>
  <si>
    <t>ICDB_R2601_1_MCP2512_1_P ITS GAP rr + continuation</t>
  </si>
  <si>
    <t>ICDB_R2601_1_MCP2512_1_P Kiev only load pos val</t>
  </si>
  <si>
    <t>ICDB_R2601_1_MCP2512_1_P Kiev only nii gap kr ec</t>
  </si>
  <si>
    <t>ICDB_R2601_1_MCP2512_1_P LIVE GAP KR EC exc Kiev</t>
  </si>
  <si>
    <t>ICDB_R2601_1_MCP2512_1_P LIVE load pos and val exc lending and kiev</t>
  </si>
  <si>
    <t>ICDB_R2601_1_MCP2512_1_P load pos val lending only</t>
  </si>
  <si>
    <t>ICDB_R2601_1_MCP2512_1_P mps and spreads</t>
  </si>
  <si>
    <t>ICDB_R2601_1_MCP2512_1_P other live pos val nii gap ec kr</t>
  </si>
  <si>
    <t>ICDB_R2601_1_MCP2512_1_P PLANNING EXC KIEV</t>
  </si>
  <si>
    <t>Import_Strategies_BE_MCP</t>
  </si>
  <si>
    <t>Import_Strategies_BEGT_MCP (rr Run 2)</t>
  </si>
  <si>
    <t>Import_Strategies_DEGT_MCP (rr Run 2)</t>
  </si>
  <si>
    <t>Import_Strategies_ES_MCP rr for redelivery of Run2 strat</t>
  </si>
  <si>
    <t>Import_Strategies_LU_MCP</t>
  </si>
  <si>
    <t>KR_DE_MCP rr</t>
  </si>
  <si>
    <t>KR_LU_MCP</t>
  </si>
  <si>
    <t xml:space="preserve">KR_NL_MCP </t>
  </si>
  <si>
    <t>Load POS_NL_MRP rr</t>
  </si>
  <si>
    <t>Load_compare_MP_PL_MCP (copy)</t>
  </si>
  <si>
    <t>Load_compare_QTR_FV_Spreads_NL_MCP</t>
  </si>
  <si>
    <t>Load_compare_Spreads_BE_MCP</t>
  </si>
  <si>
    <t>Load_compare_Spreads_IT_MCP rr</t>
  </si>
  <si>
    <t>Load_compare_Spreads_LU_MCP</t>
  </si>
  <si>
    <t>Load_compare_Spreads_LU_MCP rr</t>
  </si>
  <si>
    <t>Load_compare_Spreads_LU_MRP rr</t>
  </si>
  <si>
    <t>Load_compare_Spreads_LU_MRP rr2</t>
  </si>
  <si>
    <t>Load_Market_WD17_NL_EOM_MRP_CFM</t>
  </si>
  <si>
    <t>Load_Market_WD18_NL_EOM_MRP_MTG</t>
  </si>
  <si>
    <t>Load_POS_BE_MCP</t>
  </si>
  <si>
    <t>Load_POS_DEGT_MCP_RAS</t>
  </si>
  <si>
    <t>Load_POS_DEGT_MCP_RAS (rr ARA to RES fix)</t>
  </si>
  <si>
    <t>Load_POS_DEGT_MCP_RAS (rr2 ARA to RES fix)</t>
  </si>
  <si>
    <t>Load_POS_DEGT_MCP_RAS (rr3 light maint + ARA to RES fix)</t>
  </si>
  <si>
    <t>Load_POS_DEGT_MCP_RAS (rr4 full maint + ARA to RES fix)</t>
  </si>
  <si>
    <t>Load_POS_DEGT_MCP_RAS (rr5 DAS batch closed + ARA to RES fix)</t>
  </si>
  <si>
    <t>Load_POS_IT_MCP rr</t>
  </si>
  <si>
    <t>Load_POS_LU_MCP</t>
  </si>
  <si>
    <t>NLRB_R2601_1_MRP2512_1_P EOM CFM</t>
  </si>
  <si>
    <t>Optimization_IT_MRP CALP02 EXPORT ONLY</t>
  </si>
  <si>
    <t>Optimization_IT_MRP rr export ROS onwards</t>
  </si>
  <si>
    <t>Parent_Script_WBNL EOM Dec BS FTP</t>
  </si>
  <si>
    <t>Parent_Script_WBNL EOM Dec CPR</t>
  </si>
  <si>
    <t>Parent_Script_WBNL EOM Dec DE FTP+BS Recon</t>
  </si>
  <si>
    <t>Parent_Script_WBNL EOM Dec Export MP &amp; Spread + Load Mkt</t>
  </si>
  <si>
    <t>Parent_Script_WBNL EOM Dec Overlay ES rr2</t>
  </si>
  <si>
    <t>Parent_Script_WBNL EOM Dec Overlay rr</t>
  </si>
  <si>
    <t>Parent_Script_WBNL EOM Dec SG BS rr</t>
  </si>
  <si>
    <t>Parent_Script_WBNL EOM Dec SG FTP rr</t>
  </si>
  <si>
    <t>PDCE_ES_MCP</t>
  </si>
  <si>
    <t>PDCE_ES_MCP (SOT FX rerun)</t>
  </si>
  <si>
    <t>PDCE_ES_MCP (SOT FX rerun3)</t>
  </si>
  <si>
    <t>PDCE_ES_MCP (SOT FX rerun4)</t>
  </si>
  <si>
    <t>PDCE_ES_MCP (SOT FX rerun5)</t>
  </si>
  <si>
    <t>PDCE_FR_MCP</t>
  </si>
  <si>
    <t>PDCE_FR_MCP (SOT FX rerun)</t>
  </si>
  <si>
    <t>PDCE_FR_MCP (SOT FX rerun2)</t>
  </si>
  <si>
    <t>PDCE_IT_MCP</t>
  </si>
  <si>
    <t>PDCE_IT_MCP (SOT FX rerun)</t>
  </si>
  <si>
    <t>PDCE_LU_MCP</t>
  </si>
  <si>
    <t>PDCE_LU_MCP (SOT FX rerun)</t>
  </si>
  <si>
    <t>PDCE_NL_MCP</t>
  </si>
  <si>
    <t>PDCE_NL_MCP (SOT FX rerun)</t>
  </si>
  <si>
    <t>PDCE_PL_MCP</t>
  </si>
  <si>
    <t>PDCE_TR_MCP</t>
  </si>
  <si>
    <t>PDCE_TR_MCP (SOT FX rerun)</t>
  </si>
  <si>
    <t>Planning_BEGT_MCP_2 (rr line 72 down)</t>
  </si>
  <si>
    <t>Planning_BEGT_MCP_2 (rr Run 2)</t>
  </si>
  <si>
    <t>Planning_DEGT_MCP</t>
  </si>
  <si>
    <t>Planning_DEGT_MCP_2 (rr after run 1 crash due to primary key viol)</t>
  </si>
  <si>
    <t>Planning_DEGT_MCP_2 (rr export only WF update untick remove unn data)</t>
  </si>
  <si>
    <t>Planning_DEGT_MCP_2 (rr from line 73 down)</t>
  </si>
  <si>
    <t>Planning_DEGT_MCP_2 (rr line 75 down)</t>
  </si>
  <si>
    <t>Planning_DEGT_MCP_2 (rr planning run 2 for S118 and S119)</t>
  </si>
  <si>
    <t>Planning_DEGT_MCP_2 (rr run 2)</t>
  </si>
  <si>
    <t>Planning_DEGT_MCP_2 (rr2 from line 75 down)</t>
  </si>
  <si>
    <t xml:space="preserve">Planning_DEGT_MCP_2 (rr2 planning run 2 for S118 and S119) </t>
  </si>
  <si>
    <t>Planning_DEGT_MCP_2 (rr3 due to incorrect comment out in rr)</t>
  </si>
  <si>
    <t>Planning_DEGT_MCP_2 (rr4 from line 84 down)</t>
  </si>
  <si>
    <t>Planning_DEGT_MCP_RAS (rr)</t>
  </si>
  <si>
    <t>Planning_DEGT_MCP_RAS (rr2)</t>
  </si>
  <si>
    <t>Planning_DEGT_MCP_RAS (rr3 INC14420102)</t>
  </si>
  <si>
    <t>Planning_ES_MCP rr</t>
  </si>
  <si>
    <t>Planning_ES_MCP rr for redelivery of Run2 strat</t>
  </si>
  <si>
    <t>Planning_LU_MCP</t>
  </si>
  <si>
    <t>Planning_NLBTR_MCP</t>
  </si>
  <si>
    <t>Planning_NLBTR_MCP_2 (rr export only WF update untick remove unn data)</t>
  </si>
  <si>
    <t>Planning_NLBTR_MCP_2 (rr from line 72 down)</t>
  </si>
  <si>
    <t>Planning_NLBTR_MCP_2 (rr2 export only WF update untick remove unn data)</t>
  </si>
  <si>
    <t>Planning_NLBTR_MCP_2 (rr2 INC14346514 memory issue)</t>
  </si>
  <si>
    <t>Planning_NLBTR_MCP_2 (rr3 export only WF update untick remove unn data)</t>
  </si>
  <si>
    <t>Planning_NLBTR_MCP_2 (rr4 split reports + export only WF update untick remove unn data)</t>
  </si>
  <si>
    <t>Planning_PL_MCP MDS</t>
  </si>
  <si>
    <t>Planning_PL_MCP Run1</t>
  </si>
  <si>
    <t>Planning_PL_MCP Run2</t>
  </si>
  <si>
    <t>Planning_PL_MCP Run3</t>
  </si>
  <si>
    <t>Planning_PL_MCP S118</t>
  </si>
  <si>
    <t>Planning_RSS_PL_MCP</t>
  </si>
  <si>
    <t>Planning_RSS_PL_MCP Fordet</t>
  </si>
  <si>
    <t>Planning_RSS_PL_MCP Rerun</t>
  </si>
  <si>
    <t>Planning_RSS_PL_MCP rr IG onwards</t>
  </si>
  <si>
    <t>Quarter_Valuation_DE_MCP_ESM0534743</t>
  </si>
  <si>
    <t>Valuation 1_CASA_NL_MRP rr for ARA completeness</t>
  </si>
  <si>
    <t>Valuation_AIC_AU_MCP</t>
  </si>
  <si>
    <t>Valuation_AIC_IRRBBCORE_MCP Brussels only</t>
  </si>
  <si>
    <t>Valuation_AIC_IRRBBCORE_MCP exc Brussels</t>
  </si>
  <si>
    <t>Valuation_AIC_IT_MCP rr</t>
  </si>
  <si>
    <t>Valuation_AIC_LU_MCP</t>
  </si>
  <si>
    <t>Valuation_BE_MCP</t>
  </si>
  <si>
    <t>Valuation_ES_MCP (SOT FX rerun)</t>
  </si>
  <si>
    <t>Valuation_ES_MCP (SOT FX rerun2)</t>
  </si>
  <si>
    <t>Valuation_FR_MCP (SOT FX rerun)</t>
  </si>
  <si>
    <t>Valuation_LU_MCP</t>
  </si>
  <si>
    <t>Valuation_LU_MCP (SOT FX rerun)</t>
  </si>
  <si>
    <t>Valuation_RegQ_PL_MCP</t>
  </si>
  <si>
    <t>Valuation_TR_MCP (SOT FX rerun)</t>
  </si>
  <si>
    <t>CSRBB_Sideload</t>
  </si>
  <si>
    <t>PDCE</t>
  </si>
  <si>
    <t>Fair Value</t>
  </si>
  <si>
    <t>Valuation (Qtr)</t>
  </si>
  <si>
    <t>CSRBB Planning (Qtr)</t>
  </si>
  <si>
    <t>CSRBB_Export</t>
  </si>
  <si>
    <t>Optimization_SAV_NL_MRP from line 89</t>
  </si>
  <si>
    <t>Planning_MCP BE RR</t>
  </si>
  <si>
    <t>Re-run?</t>
  </si>
  <si>
    <t>Y</t>
  </si>
  <si>
    <t>State_Name</t>
  </si>
  <si>
    <t>For Rerun</t>
  </si>
  <si>
    <t>Headline Issues</t>
  </si>
  <si>
    <t>Placeholder1</t>
  </si>
  <si>
    <t>Placeholder2</t>
  </si>
  <si>
    <t>Placeholder3</t>
  </si>
  <si>
    <t>Placeholder4</t>
  </si>
  <si>
    <t>Placeholder5</t>
  </si>
  <si>
    <t>Placeholder6</t>
  </si>
  <si>
    <t>Location Specific Processing Progress</t>
  </si>
  <si>
    <t>DECLARE @BusinessEnd TIME = '17:00';</t>
  </si>
  <si>
    <t>-- 1 = order globally by raw log identity (COALESCE(StartLogId, EndLogId)) for strict chronology</t>
  </si>
  <si>
    <t>DECLARE @OrderByRawId BIT = 1;</t>
  </si>
  <si>
    <t>INTO #DatabaseProcess</t>
  </si>
  <si>
    <t>FROM Parsed p</t>
  </si>
  <si>
    <t>ORDER BY p.TimeStamp;</t>
  </si>
  <si>
    <t>DROP TABLE IF EXISTS #DatabaseProcess_Uniq;</t>
  </si>
  <si>
    <t>WITH dp AS (</t>
  </si>
  <si>
    <t xml:space="preserve">  SELECT *, ROW_NUMBER() OVER (PARTITION BY Pid ORDER BY TimeStamp) AS rn</t>
  </si>
  <si>
    <t xml:space="preserve">  FROM #DatabaseProcess</t>
  </si>
  <si>
    <t>)</t>
  </si>
  <si>
    <t>SELECT db, TimeStamp, Pid, Location, process, reportMonth, version, runGroup</t>
  </si>
  <si>
    <t>INTO #DatabaseProcess_Uniq</t>
  </si>
  <si>
    <t>FROM dp WHERE rn = 1;</t>
  </si>
  <si>
    <t>CREATE UNIQUE INDEX IX_DPU_Pid ON #DatabaseProcess_Uniq(Pid);</t>
  </si>
  <si>
    <t xml:space="preserve">  s.logId AS StartLogId,</t>
  </si>
  <si>
    <t xml:space="preserve">  e.logId AS EndLogId</t>
  </si>
  <si>
    <t>UNION ALL</t>
  </si>
  <si>
    <t>-- B) END-only rows (no matching START) — metric via PID StartedAt</t>
  </si>
  <si>
    <t>SELECT</t>
  </si>
  <si>
    <t>FROM #LogMarkers e</t>
  </si>
  <si>
    <t>LEFT JOIN #LogMarkers s</t>
  </si>
  <si>
    <t xml:space="preserve">  ON s.Location = e.Location</t>
  </si>
  <si>
    <t xml:space="preserve"> AND s.reportMonth = e.reportMonth</t>
  </si>
  <si>
    <t xml:space="preserve"> AND s.Pid = e.Pid</t>
  </si>
  <si>
    <t xml:space="preserve"> AND s.Part1 LIKE 'START %'</t>
  </si>
  <si>
    <t xml:space="preserve"> AND RTRIM(LTRIM(REPLACE(s.Part1,'START ',''))) = RTRIM(LTRIM(REPLACE(e.Part1,'END ','')))</t>
  </si>
  <si>
    <t xml:space="preserve"> AND s.TimeStamp &lt;= e.TimeStamp</t>
  </si>
  <si>
    <t>JOIN dbo.Processes p ON p.Pid = e.Pid</t>
  </si>
  <si>
    <t>WHERE e.Part1 LIKE 'END %'</t>
  </si>
  <si>
    <t xml:space="preserve">    se.StartLogId,</t>
  </si>
  <si>
    <t xml:space="preserve">    se.EndLogId</t>
  </si>
  <si>
    <t xml:space="preserve">    fs.StartLogId,</t>
  </si>
  <si>
    <t xml:space="preserve">    fs.EndLogId,</t>
  </si>
  <si>
    <t xml:space="preserve">  p.FailedRuntimeMinutes, p.opportunityCostMinutes, p.ErrorMessage,</t>
  </si>
  <si>
    <t>IF (@OrderByRawId = 1)</t>
  </si>
  <si>
    <t>BEGIN</t>
  </si>
  <si>
    <t>END</t>
  </si>
  <si>
    <t>ELSE</t>
  </si>
  <si>
    <t>*/</t>
  </si>
  <si>
    <t>/* ======================================================================</t>
  </si>
  <si>
    <t>-------------------------------------------------------------------------------</t>
  </si>
  <si>
    <t>-- 1) Parameters (adjust if needed)</t>
  </si>
  <si>
    <t>DECLARE @Raw_ReportMonth NVARCHAR(10) = '2602';</t>
  </si>
  <si>
    <t>-- 2) Sanity check: ensure #LogMarkers exists from the v004 pipeline</t>
  </si>
  <si>
    <t>IF OBJECT_ID('tempdb..#LogMarkers') IS NULL</t>
  </si>
  <si>
    <t>END;</t>
  </si>
  <si>
    <t>-- 3) Identify the PIDs that match the filter (distinct)</t>
  </si>
  <si>
    <t>DROP TABLE IF EXISTS #RawLogFilter_PIDs;</t>
  </si>
  <si>
    <t>INTO #RawLogFilter_PIDs</t>
  </si>
  <si>
    <t>FROM #LogMarkers AS lm</t>
  </si>
  <si>
    <t>WHERE lm.reportMonth = @Raw_ReportMonth</t>
  </si>
  <si>
    <t xml:space="preserve">  AND lm.Location    = @Raw_Location</t>
  </si>
  <si>
    <t xml:space="preserve">  AND lm.process     = @Raw_Process</t>
  </si>
  <si>
    <t>GROUP BY lm.Pid;</t>
  </si>
  <si>
    <t>DROP TABLE IF EXISTS #RawLogs_Full;</t>
  </si>
  <si>
    <t>INTO #RawLogs_Full</t>
  </si>
  <si>
    <t>FROM dbo.Log AS l</t>
  </si>
  <si>
    <t>ORDER BY l.Pid, l.TimeStamp;</t>
  </si>
  <si>
    <t>/*</t>
  </si>
  <si>
    <t>DROP TABLE IF EXISTS #RawLogs_WithStep;</t>
  </si>
  <si>
    <t>INTO #RawLogs_WithStep</t>
  </si>
  <si>
    <t>FROM #RawLogs_Full AS r</t>
  </si>
  <si>
    <t>OUTER APPLY (</t>
  </si>
  <si>
    <t>) AS ms;</t>
  </si>
  <si>
    <t>SELECT *</t>
  </si>
  <si>
    <t>FROM #RawLogs_Full</t>
  </si>
  <si>
    <t>ORDER BY Pid, TimeStamp;</t>
  </si>
  <si>
    <t>Load_POS_MOR_NL_MRP rr strat only</t>
  </si>
  <si>
    <t>Load_POS_MOR_NL_MRP rr strat only 2</t>
  </si>
  <si>
    <t>CSRBB_Planning_LU_MCP rr2</t>
  </si>
  <si>
    <t>Load_POS_IT_MCP NTG load only</t>
  </si>
  <si>
    <t>Planning_BEGT_MCP_2 rr4 (PlanRun2 and Export after Manual MDL import)</t>
  </si>
  <si>
    <t>Public holidays</t>
  </si>
  <si>
    <t>Prev EOM</t>
  </si>
  <si>
    <t>Calendar Holidays</t>
  </si>
  <si>
    <t>EOM</t>
  </si>
  <si>
    <t>Deadline</t>
  </si>
  <si>
    <t>Runs/Reports</t>
  </si>
  <si>
    <t>New Year's Day</t>
  </si>
  <si>
    <t>WD1</t>
  </si>
  <si>
    <t>WD6</t>
  </si>
  <si>
    <t>GTs</t>
  </si>
  <si>
    <t>Good Friday</t>
  </si>
  <si>
    <t>WD2</t>
  </si>
  <si>
    <t>WD7</t>
  </si>
  <si>
    <t>ALL</t>
  </si>
  <si>
    <t>Easter Sunday</t>
  </si>
  <si>
    <t>WD3</t>
  </si>
  <si>
    <t>Easter Monday</t>
  </si>
  <si>
    <t>WD4</t>
  </si>
  <si>
    <t>WD8</t>
  </si>
  <si>
    <t>King's Day</t>
  </si>
  <si>
    <t>WD5</t>
  </si>
  <si>
    <t>WD10</t>
  </si>
  <si>
    <t>CSRBB</t>
  </si>
  <si>
    <t>Liberation Day</t>
  </si>
  <si>
    <t>WD12</t>
  </si>
  <si>
    <t>ALL (exc WBUS WD17)</t>
  </si>
  <si>
    <t>Ascension Day</t>
  </si>
  <si>
    <t>Pentecost</t>
  </si>
  <si>
    <t>IT</t>
  </si>
  <si>
    <t>Custom Report</t>
  </si>
  <si>
    <t>Whit Monday</t>
  </si>
  <si>
    <t>WD9</t>
  </si>
  <si>
    <t>WD13</t>
  </si>
  <si>
    <t>ALL (exc BE IT ES WD10)</t>
  </si>
  <si>
    <t>Christmas Day</t>
  </si>
  <si>
    <t>Boxing Day</t>
  </si>
  <si>
    <t>WD11</t>
  </si>
  <si>
    <t>PDCE planning</t>
  </si>
  <si>
    <t>WD14</t>
  </si>
  <si>
    <t>WD17</t>
  </si>
  <si>
    <t>Planning/NII</t>
  </si>
  <si>
    <t>WD15</t>
  </si>
  <si>
    <t>Triss Export</t>
  </si>
  <si>
    <t>Collective Day off</t>
  </si>
  <si>
    <t>WD16</t>
  </si>
  <si>
    <t>WD20</t>
  </si>
  <si>
    <t>EVE Optionality</t>
  </si>
  <si>
    <t>TR</t>
  </si>
  <si>
    <t>WD18</t>
  </si>
  <si>
    <t>Quarterly valuation</t>
  </si>
  <si>
    <t>WD19</t>
  </si>
  <si>
    <t>NL</t>
  </si>
  <si>
    <t>PL</t>
  </si>
  <si>
    <t>Solo</t>
  </si>
  <si>
    <t>WD21</t>
  </si>
  <si>
    <t>DE</t>
  </si>
  <si>
    <t>WD22</t>
  </si>
  <si>
    <t>WD23</t>
  </si>
  <si>
    <t>LU</t>
  </si>
  <si>
    <t>ACPR/ cashflow extraction</t>
  </si>
  <si>
    <t>BE</t>
  </si>
  <si>
    <t>NO</t>
  </si>
  <si>
    <t>Scope</t>
  </si>
  <si>
    <t>CRM name</t>
  </si>
  <si>
    <t>CRM squad</t>
  </si>
  <si>
    <t>Email</t>
  </si>
  <si>
    <t>WB</t>
  </si>
  <si>
    <t>OVL, Micro Ftp</t>
  </si>
  <si>
    <t>Jorge, Koen</t>
  </si>
  <si>
    <t>Groots, WB Samurais</t>
  </si>
  <si>
    <t>koen.vogels@ing.com;</t>
  </si>
  <si>
    <t>MCP core</t>
  </si>
  <si>
    <t>Michał, Marcin Yucel, Koen,</t>
  </si>
  <si>
    <t>WB Samurais</t>
  </si>
  <si>
    <t>yucel.taneroglu@ing.com; koen.vogels@ing.com; marcin.warowny@ing.com;</t>
  </si>
  <si>
    <t>MCP, MRP</t>
  </si>
  <si>
    <t>Vasiliki, Onur</t>
  </si>
  <si>
    <t>Fabuleux</t>
  </si>
  <si>
    <t>Matthew</t>
  </si>
  <si>
    <t>matthew.jones@ing.com</t>
  </si>
  <si>
    <t>Lisanne, Alexander</t>
  </si>
  <si>
    <t>B Line</t>
  </si>
  <si>
    <t>lisanne.van.den.hoven@ing.com;alexander.van.baelen2@ing.com</t>
  </si>
  <si>
    <t>AU</t>
  </si>
  <si>
    <t>roll-out</t>
  </si>
  <si>
    <t>George, Alexander</t>
  </si>
  <si>
    <t>Ausmania</t>
  </si>
  <si>
    <t>george.ghertescu@ing.com; alexander.van.baelen2@ing.com</t>
  </si>
  <si>
    <t>ES</t>
  </si>
  <si>
    <t>Marcin</t>
  </si>
  <si>
    <t>Groots</t>
  </si>
  <si>
    <t>marcin.warowny@ing.com;</t>
  </si>
  <si>
    <t>FR</t>
  </si>
  <si>
    <t>Marcin, Adam</t>
  </si>
  <si>
    <t>Jan</t>
  </si>
  <si>
    <t>jan.kozubowski@ing.com;</t>
  </si>
  <si>
    <t>Michal</t>
  </si>
  <si>
    <t>ekin.koc@ing.com;</t>
  </si>
  <si>
    <t>Angelika</t>
  </si>
  <si>
    <t>angelika.wilk@ing.com;</t>
  </si>
  <si>
    <t>NY</t>
  </si>
  <si>
    <t>NLGT</t>
  </si>
  <si>
    <t>GT IRRBB</t>
  </si>
  <si>
    <t>Marco, Marcin</t>
  </si>
  <si>
    <t>Groots/Liquidity &amp; GT</t>
  </si>
  <si>
    <t>Marco.Versluis@ing.com; marcin.warowny@ing.com;</t>
  </si>
  <si>
    <t>Onur</t>
  </si>
  <si>
    <t>Fabuleux, Liquidity &amp; GT</t>
  </si>
  <si>
    <t>Germany</t>
  </si>
  <si>
    <t>Omer</t>
  </si>
  <si>
    <t>FD Behavioral Models and Hedging</t>
  </si>
  <si>
    <t>omer.ozdogan@ing.com;</t>
  </si>
  <si>
    <t>ICG location</t>
  </si>
  <si>
    <t>marcin.warowny@ing.com; Marco.Versluis@ing.com;</t>
  </si>
  <si>
    <t>×</t>
  </si>
  <si>
    <t>!!</t>
  </si>
  <si>
    <t>⬛</t>
  </si>
  <si>
    <t>🕒</t>
  </si>
  <si>
    <t>Load_POS_ES_MCP rr NTG only (capital pos)</t>
  </si>
  <si>
    <t>Copy_Portfolio_NLBTR_MCP Old to New Model</t>
  </si>
  <si>
    <t>Load_POS_ES_MCP rr2 stratification+export only</t>
  </si>
  <si>
    <t>Optimization_SAV_NL_MRP ARA export</t>
  </si>
  <si>
    <t>ICDB_MCP  LOAD + Valuation Other live locations</t>
  </si>
  <si>
    <t>PROD_LAD_SF_RO (copy 5.0)</t>
  </si>
  <si>
    <t>PROD_LAD_SF_RO (copy 7.0)</t>
  </si>
  <si>
    <t>ICDB_MCP  Planning Other live location + ALL GAP, KR, EC</t>
  </si>
  <si>
    <t>Load_MP_MCP download from papi</t>
  </si>
  <si>
    <t>Load_MP_MCP rr 2</t>
  </si>
  <si>
    <t>Valuation_ES_MCP rr</t>
  </si>
  <si>
    <t>Planning_DEGT_MCP_2 rr (missing S118 S119)</t>
  </si>
  <si>
    <t xml:space="preserve">Optimization_MOR_NL_MRP ARA </t>
  </si>
  <si>
    <t>GAP_BE_MCP rr</t>
  </si>
  <si>
    <t>PROD_LAD_SF_RO (copy 8.0)</t>
  </si>
  <si>
    <t>Combined_Planning_NL_MCP rr w/ updated strategies</t>
  </si>
  <si>
    <t>TRDB_CSRBB_Export_updated</t>
  </si>
  <si>
    <t>RODB_CSRBB_Export_updated</t>
  </si>
  <si>
    <t>WBUS_CSRBB_Export_updated</t>
  </si>
  <si>
    <t>AUDB_CSRBB_Export_updated</t>
  </si>
  <si>
    <t>ESDB_CSRBB_Export_updated</t>
  </si>
  <si>
    <t>FRDB_CSRBB_Export_updated</t>
  </si>
  <si>
    <t>LUDB_CSRBB_Export_updated</t>
  </si>
  <si>
    <t>PLDB_CSRBB_Export_updated</t>
  </si>
  <si>
    <t>ICDB_CSRBB_Export_updated</t>
  </si>
  <si>
    <t>Import_Strategies_AU_MCP import updated strategies</t>
  </si>
  <si>
    <t>PROD_LAD_SF_RO (copy 9.0)</t>
  </si>
  <si>
    <t>Valuation_MCP_Export NPV reports</t>
  </si>
  <si>
    <t xml:space="preserve">KR_BPV_Export NPV PL </t>
  </si>
  <si>
    <t>EC_NPV_Export NPV PL</t>
  </si>
  <si>
    <t>CSRBB Export</t>
  </si>
  <si>
    <t>State_Name_Override</t>
  </si>
  <si>
    <t>↻</t>
  </si>
  <si>
    <t>Daily MCP Runs Tracker</t>
  </si>
  <si>
    <t>Last refreshed on:</t>
  </si>
  <si>
    <t>ICDB_MCP  Rerun GPC locations</t>
  </si>
  <si>
    <t>Grand Total</t>
  </si>
  <si>
    <t>MCPBEDBECing-ec valuationing-ec valuation46091.4875NULL</t>
  </si>
  <si>
    <t>MCPBEDBGAPgap planninggap planning46090.396527777846090.4666666667</t>
  </si>
  <si>
    <t>MCPBEDBLoad Compare MPload Model parametersload Model parameters46088.182638888946088.1847222222</t>
  </si>
  <si>
    <t>MCPBEDBLoad Compare MPModel parameters comparisonModel parameters comparison46088.184722222246088.1847222222</t>
  </si>
  <si>
    <t>MCPBEDBPlanning (NII)combined planning runcombined planning run46090.479166666746090.4791666667</t>
  </si>
  <si>
    <t>MCPBEDBPlanning (NII)combined planning runcombined planning run46090.534722222246090.5409722222</t>
  </si>
  <si>
    <t>MCPBEDBPlanning (NII)combined planning runcombined planning run46090.615972222246090.6222222222</t>
  </si>
  <si>
    <t>MCPBEDBPlanning (NII)combined planning runcombined planning run46091.637546092.3923611111</t>
  </si>
  <si>
    <t>MCPBEDBValuation (NPV)export to araexport to ara46088.598611111146088.6</t>
  </si>
  <si>
    <t>MCPBEDBValuation (NPV)Light MaintenanceLight Maintenance46088.601388888946088.6180555556</t>
  </si>
  <si>
    <t>MCPBEDBValuation (NPV)portfolio valuation runportfolio valuation run46088.234027777846088.5986111111</t>
  </si>
  <si>
    <t>MCPBEDBValuation (NPV)valuation report OLAP exportsvaluation report OLAP exports46088.618055555646088.6527777778</t>
  </si>
  <si>
    <t>MCPBEDBValuation (NPV)valuation report QRM Reporter exportsvaluation report QRM Reporter exports46088.652777777846088.65625</t>
  </si>
  <si>
    <t>MCPBEDBValuation AICAIC portfolio valuation runAIC portfolio valuation run46090.327083333346090.3958333333</t>
  </si>
  <si>
    <t>MCPBEDBValuation AICAIC portfolio valuation runAIC portfolio valuation run46091.416666666746091.4854166667</t>
  </si>
  <si>
    <t>MCPBEDBValuation AICload AIC Spreadsload AIC Spreads46090.320138888946090.3270833333</t>
  </si>
  <si>
    <t>MCPBEDBValuation AICload AIC Spreadsload AIC Spreads46091.409027777846091.4166666667</t>
  </si>
  <si>
    <t>MCPBEGTCSRBB PlanningCSRBB Planning RunCSRBB Planning Run46087.809027777846087.8805555556</t>
  </si>
  <si>
    <t>MCPBEGTCSRBB Planningexport to ara CSRBB Planningexport to ara CSRBB Planning46087.880555555646087.8805555556</t>
  </si>
  <si>
    <t>MCPBEGTCSRBB Planningimport CSRBB strategiesimport CSRBB strategies46087.666666666746087.8090277778</t>
  </si>
  <si>
    <t>MCPBEGTCSRBB Valuation (Qtr)CSRBB Portfolio Valuation QtrCSRBB Portfolio Valuation Qtr46086.573611111146086.58125</t>
  </si>
  <si>
    <t>MCPBEGTCSRBB Valuation (Qtr)Light Maintenance CSRBB Portfolio Valuation QtrLight Maintenance CSRBB Portfolio Valuation Qtr46086.5812546086.5847222222</t>
  </si>
  <si>
    <t>MCPBEGTCSRBB ValuationCSRBB Portfolio ValuationCSRBB Portfolio Valuation46090.464583333346090.4652777778</t>
  </si>
  <si>
    <t>MCPBEGTCSRBB ValuationCSRBB Portfolio ValuationCSRBB Portfolio Valuation46090.515972222246090.525</t>
  </si>
  <si>
    <t>MCPBEGTCSRBB ValuationLight Maintenance CSRBB ValuationLight Maintenance CSRBB Valuation46090.52546090.5548611111</t>
  </si>
  <si>
    <t>MCPBEGTECing-ec valuation OLAP exportsing-ec valuation OLAP exports46086.413194444446086.4604166667</t>
  </si>
  <si>
    <t>MCPBEGTECing-ec valuation QRM Reporter exportsing-ec valuation QRM Reporter exports46086.460416666746086.4625</t>
  </si>
  <si>
    <t>MCPBEGTECing-ec valuationing-ec valuation46086.404166666746086.4131944444</t>
  </si>
  <si>
    <t>MCPBEGTECLight Maintenance ing-ec valuationLight Maintenance ing-ec valuation46086.400694444446086.4041666667</t>
  </si>
  <si>
    <t>MCPBEGTGAPgap planninggap planning46086.252777777846086.3027777778</t>
  </si>
  <si>
    <t>MCPBEGTGAPgap planninggap planning46086.395138888946086.4</t>
  </si>
  <si>
    <t>MCPBEGTImport Strategiesimport strategiesimport strategies46087.340277777846087.3520833333</t>
  </si>
  <si>
    <t>MCPBEGTImport Strategiesimport strategiesimport strategies46090.583333333346090.5972222222</t>
  </si>
  <si>
    <t>MCPBEGTITSITS planning runITS planning run46086.239583333346086.2520833333</t>
  </si>
  <si>
    <t>MCPBEGTKRbpv-kr valuation OLAP exportsbpv-kr valuation OLAP exports46086.475694444446086.5111111111</t>
  </si>
  <si>
    <t>MCPBEGTKRbpv-kr valuation QRM Reporter exportsbpv-kr valuation QRM Reporter exports46086.511111111146086.5111111111</t>
  </si>
  <si>
    <t>MCPBEGTKRbpv-kr valuationbpv-kr valuation46086.466666666746086.4756944444</t>
  </si>
  <si>
    <t>MCPBEGTKRLight Maintenance BPV KR valuationLight Maintenance BPV KR valuation46086.462546086.4666666667</t>
  </si>
  <si>
    <t>MCPBEGTLoad Poscopy fromcopy from46086.155555555646086.1583333333</t>
  </si>
  <si>
    <t>MCPBEGTLoad Posloadload46086.120833333346086.14375</t>
  </si>
  <si>
    <t>MCPBEGTLoad PosPosition report OLAP exportsPosition report OLAP exports46086.152083333346086.1555555556</t>
  </si>
  <si>
    <t>MCPBEGTLoad PosStratificationStratification46086.147916666746086.1520833333</t>
  </si>
  <si>
    <t>MCPBEGTPlanning (NII)export to ara NIIexport to ara NII46087.6546087.6513888889</t>
  </si>
  <si>
    <t>MCPBEGTPlanning (NII)export to ara NIIexport to ara NII46090.865972222246090.8666666667</t>
  </si>
  <si>
    <t>MCPBEGTPlanning (NII)export to ara NIIexport to ara NII46091.746527777846091.7465277778</t>
  </si>
  <si>
    <t>MCPBEGTPlanning (NII)export to ara NIIexport to ara NII46093.605555555646093.60625</t>
  </si>
  <si>
    <t>MCPBEGTPlanning (NII)MDL ProcessingMDL Processing46087.490972222246087.5576388889</t>
  </si>
  <si>
    <t>MCPBEGTPlanning (NII)MDL ProcessingMDL Processing46090.776388888946090.7833333333</t>
  </si>
  <si>
    <t>MCPBEGTPlanning (NII)planning run exportsplanning run exports46087.651388888946087.6513888889</t>
  </si>
  <si>
    <t>MCPBEGTPlanning (NII)planning run exportsplanning run exports46090.866666666746090.8666666667</t>
  </si>
  <si>
    <t>MCPBEGTPlanning (NII)planning run exportsplanning run exports46091.447916666746091.4673611111</t>
  </si>
  <si>
    <t>MCPBEGTPlanning (NII)planning run exportsplanning run exports46091.471527777846091.4993055556</t>
  </si>
  <si>
    <t>MCPBEGTPlanning (NII)planning run exportsplanning run exports46092.434722222246092.4652777778</t>
  </si>
  <si>
    <t>MCPBEGTPlanning (NII)planning run exportsplanning run exports46093.6062546093.6138888889</t>
  </si>
  <si>
    <t>MCPBEGTPlanning (NII)planning run01planning run0146087.352777777846087.4909722222</t>
  </si>
  <si>
    <t>MCPBEGTPlanning (NII)planning run01planning run0146090.621527777846090.7763888889</t>
  </si>
  <si>
    <t>MCPBEGTPlanning (NII)planning run02planning run0246087.557638888946087.65</t>
  </si>
  <si>
    <t>MCPBEGTPlanning (NII)planning run02planning run0246090.783333333346090.8659722222</t>
  </si>
  <si>
    <t>MCPBEGTPlanning (NII)planning run02planning run0246091.630555555646091.7465277778</t>
  </si>
  <si>
    <t>MCPBEGTPlanning (NII)planning run02planning run0246093.430555555646093.6055555556</t>
  </si>
  <si>
    <t>MCPBEGTValuation (NPV)AIC portfolio valuation runAIC portfolio valuation run46086.186111111146086.20625</t>
  </si>
  <si>
    <t>MCPBEGTValuation (NPV)export to araexport to ara46086.166666666746086.1666666667</t>
  </si>
  <si>
    <t>MCPBEGTValuation (NPV)portfolio valuation runportfolio valuation run46086.158333333346086.1666666667</t>
  </si>
  <si>
    <t>MCPBEGTValuation (NPV)valuation report exportsvaluation report exports46086.170833333346086.1861111111</t>
  </si>
  <si>
    <t>MCPDEGTGAPgap planninggap planning46086.2312546086.2798611111</t>
  </si>
  <si>
    <t>MCPDEGTGAPgap planninggap planning46086.400694444446086.4048611111</t>
  </si>
  <si>
    <t>MCPDEGTGAPgap planninggap planning46088.028472222246088.0819444444</t>
  </si>
  <si>
    <t>MCPDEGTLoad Poscopy fromcopy from46086.137546086.1409722222</t>
  </si>
  <si>
    <t>MCPDEGTLoad PosLight MaintenanceLight Maintenance46086.130555555646086.1347222222</t>
  </si>
  <si>
    <t>MCPDEGTLoad Posloadload46086.103472222246086.1256944444</t>
  </si>
  <si>
    <t>MCPDEGTLoad PosPosition report OLAP exportsPosition report OLAP exports46086.134722222246086.1375</t>
  </si>
  <si>
    <t>MCPDEGTLoad PosStratificationStratification46086.125694444446086.1305555556</t>
  </si>
  <si>
    <t>MCPDEGTPlanning (NII)export to ara NIIexport to ara NII46087.394444444446087.3951388889</t>
  </si>
  <si>
    <t>MCPDEGTPlanning (NII)MDL ProcessingMDL Processing46087.138888888946087.3083333333</t>
  </si>
  <si>
    <t>MCPDEGTPlanning (NII)planning run exportsplanning run exports46087.395138888946087.3951388889</t>
  </si>
  <si>
    <t>MCPDEGTPlanning (NII)planning run exportsplanning run exports46091.459722222246091.4666666667</t>
  </si>
  <si>
    <t>MCPDEGTPlanning (NII)planning run exportsplanning run exports46091.471527777846091.4972222222</t>
  </si>
  <si>
    <t>MCPDEGTPlanning (NII)planning run01planning run0146087.008333333346087.1388888889</t>
  </si>
  <si>
    <t>MCPDEGTPlanning (NII)planning run02planning run0246087.308333333346087.3944444444</t>
  </si>
  <si>
    <t>MCPDEGTPlanning (NII)planning run02planning run0246093.7062546093.7083333333</t>
  </si>
  <si>
    <t>MCPDEGTValuation (NPV)export to araexport to ara46086.152777777846086.1527777778</t>
  </si>
  <si>
    <t>MCPDEGTValuation (NPV)Light MaintenanceLight Maintenance46086.152777777846086.1569444444</t>
  </si>
  <si>
    <t>MCPDEGTValuation (NPV)portfolio valuation runportfolio valuation run46086.141666666746086.1527777778</t>
  </si>
  <si>
    <t>MCPLUDBCSRBB ExportCSRBB exportsCSRBB exports46094.484722222246094.4861111111</t>
  </si>
  <si>
    <t>MCPLUDBCSRBB PlanningCSRBB Planning RunCSRBB Planning Run46091.458333333346091.4861111111</t>
  </si>
  <si>
    <t>MCPLUDBCSRBB PlanningCSRBB Planning RunCSRBB Planning Run46093.366666666746093.3902777778</t>
  </si>
  <si>
    <t>MCPLUDBCSRBB Planningimport CSRBB strategiesimport CSRBB strategies46091.422916666746091.4583333333</t>
  </si>
  <si>
    <t>MCPLUDBCSRBB Planningimport CSRBB strategiesimport CSRBB strategies46093.329166666746093.3666666667</t>
  </si>
  <si>
    <t>MCPLUDBCSRBB ValuationCSRBB Portfolio ValuationCSRBB Portfolio Valuation46090.915277777846090.9305555556</t>
  </si>
  <si>
    <t>MCPLUDBCSRBB ValuationCSRBB Portfolio ValuationCSRBB Portfolio Valuation46093.137546093.1458333333</t>
  </si>
  <si>
    <t>MCPLUDBDelete PortfolioDelete portfolio fromDelete portfolio from46090.807638888946090.8083333333</t>
  </si>
  <si>
    <t>MCPLUDBECing-ec valuation exportsing-ec valuation exports46092.727777777846092.7534722222</t>
  </si>
  <si>
    <t>MCPLUDBECing-ec valuationing-ec valuation46092.266666666746092.3340277778</t>
  </si>
  <si>
    <t>MCPLUDBECing-ec valuationing-ec valuation46092.627777777846092.7013888889</t>
  </si>
  <si>
    <t>MCPLUDBGAPgap planninggap planning46092.418055555646092.4458333333</t>
  </si>
  <si>
    <t>MCPLUDBGAPgap planninggap planning46092.859027777846092.8826388889</t>
  </si>
  <si>
    <t>MCPLUDBImport Strategiesimport strategies IGimport strategies IG46093.459027777846093.4611111111</t>
  </si>
  <si>
    <t>MCPLUDBImport Strategiesimport strategies Riskimport strategies Risk46093.461805555646093.4631944444</t>
  </si>
  <si>
    <t>MCPLUDBKRbpv-kr valuation exportsbpv-kr valuation exports46092.395833333346092.4166666667</t>
  </si>
  <si>
    <t>MCPLUDBKRbpv-kr valuation exportsbpv-kr valuation exports46092.836111111146092.8583333333</t>
  </si>
  <si>
    <t>MCPLUDBKRbpv-kr valuationbpv-kr valuation46092.353472222246092.3951388889</t>
  </si>
  <si>
    <t>MCPLUDBKRbpv-kr valuationbpv-kr valuation46092.761111111146092.8361111111</t>
  </si>
  <si>
    <t>MCPLUDBLoad Posload NTGload NTG46090.8312546090.83125</t>
  </si>
  <si>
    <t>MCPLUDBLoad Posloadload46090.8187546090.83125</t>
  </si>
  <si>
    <t>MCPLUDBLoad PosStratificationStratification46090.8312546090.8347222222</t>
  </si>
  <si>
    <t>MCPLUDBPlanning (NII)export to ara NIIexport to ara NII46093.6437546093.6451388889</t>
  </si>
  <si>
    <t>MCPLUDBPlanning (NII)Light Maintenance NIILight Maintenance NII46093.645833333346093.6555555556</t>
  </si>
  <si>
    <t>MCPLUDBPlanning (NII)MDL ProcessingMDL Processing46093.587546093.5958333333</t>
  </si>
  <si>
    <t>MCPLUDBPlanning (NII)planning run OLAP exportsplanning run OLAP exports46093.655555555646093.6881944444</t>
  </si>
  <si>
    <t>MCPLUDBPlanning (NII)planning run QRM reporter exportsplanning run QRM reporter exports46093.688194444446093.6944444444</t>
  </si>
  <si>
    <t>MCPLUDBPlanning (NII)planning run01planning run0146093.463888888946093.5875</t>
  </si>
  <si>
    <t>MCPLUDBPlanning (NII)planning run02planning run0246093.595833333346093.64375</t>
  </si>
  <si>
    <t>MCPLUDBPOS MCP ExportPosition report OLAP exportsPosition report OLAP exports46090.835416666746090.8409722222</t>
  </si>
  <si>
    <t>MCPLUDBValuation (NPV)export to ara Portfolio Valuationexport to ara Portfolio Valuation46090.889583333346090.8909722222</t>
  </si>
  <si>
    <t>MCPLUDBValuation (NPV)export to ara Portfolio Valuationexport to ara Portfolio Valuation46092.604166666746092.60625</t>
  </si>
  <si>
    <t>MCPLUDBValuation (NPV)Light MaintenanceLight Maintenance46090.891666666746090.8986111111</t>
  </si>
  <si>
    <t>MCPLUDBValuation (NPV)Light MaintenanceLight Maintenance46092.606944444446092.6111111111</t>
  </si>
  <si>
    <t>MCPLUDBValuation (NPV)portfolio valuation runportfolio valuation run46090.841666666746090.8895833333</t>
  </si>
  <si>
    <t>MCPLUDBValuation (NPV)portfolio valuation runportfolio valuation run46092.558333333346092.6041666667</t>
  </si>
  <si>
    <t>MCPLUDBValuation (NPV)valuation report OLAP exportsvaluation report OLAP exports46090.898611111146090.9097222222</t>
  </si>
  <si>
    <t>MCPLUDBValuation (NPV)valuation report OLAP exportsvaluation report OLAP exports46092.611111111146092.6229166667</t>
  </si>
  <si>
    <t>MCPLUDBValuation (NPV)valuation report QRM Reporter exportsvaluation report QRM Reporter exports46090.909722222246090.9145833333</t>
  </si>
  <si>
    <t>MCPLUDBValuation (NPV)valuation report QRM Reporter exportsvaluation report QRM Reporter exports46092.622916666746092.6270833333</t>
  </si>
  <si>
    <t>MCPNLBTRCopy PortfolioCopy portfolio RASCopy portfolio RAS46093.488888888946093.5506944444</t>
  </si>
  <si>
    <t>MCPNLBTRCSRBB PlanningCSRBB Planning RunCSRBB Planning Run46092.570833333346092.8388888889</t>
  </si>
  <si>
    <t>MCPNLBTRCSRBB Planningexport to ara CSRBB Planningexport to ara CSRBB Planning46092.838888888946092.8402777778</t>
  </si>
  <si>
    <t>MCPNLBTRCSRBB Planningimport CSRBB strategiesimport CSRBB strategies46092.411805555646092.5708333333</t>
  </si>
  <si>
    <t>MCPNLBTRCSRBB ValuationCSRBB Portfolio ValuationCSRBB Portfolio Valuation46088.42546088.4513888889</t>
  </si>
  <si>
    <t>MCPNLBTRCSRBB ValuationLight Maintenance CSRBB valuationLight Maintenance CSRBB valuation46088.42546088.4506944444</t>
  </si>
  <si>
    <t>MCPNLBTRECing-ec valuation OLAP exportsing-ec valuation OLAP exports46088.470833333346088.6444444444</t>
  </si>
  <si>
    <t>MCPNLBTRECing-ec valuation QRM Reporter exportsing-ec valuation QRM Reporter exports46088.644444444446088.6493055556</t>
  </si>
  <si>
    <t>MCPNLBTRECing-ec valuationing-ec valuation46088.454166666746088.4708333333</t>
  </si>
  <si>
    <t>MCPNLBTRECLight Maintenance ing-ec valuationLight Maintenance ing-ec valuation46088.451388888946088.4541666667</t>
  </si>
  <si>
    <t>MCPNLBTRGAPgap planninggap planning46088.770833333346088.8694444444</t>
  </si>
  <si>
    <t>MCPNLBTRGAPgap planninggap planning46089.047916666746089.1222222222</t>
  </si>
  <si>
    <t>MCPNLBTRITSITS planning runITS planning run46088.745833333346088.7701388889</t>
  </si>
  <si>
    <t>MCPNLBTRKRbpv-kr valuation OLAP exportsbpv-kr valuation OLAP exports46088.669444444446088.7451388889</t>
  </si>
  <si>
    <t>MCPNLBTRKRbpv-kr valuation QRM Reporter exportsbpv-kr valuation QRM Reporter exports46088.745138888946088.7451388889</t>
  </si>
  <si>
    <t>MCPNLBTRKRbpv-kr valuationbpv-kr valuation46088.654166666746088.6694444444</t>
  </si>
  <si>
    <t>MCPNLBTRKRLight Maintenance KR valuationLight Maintenance KR valuation46088.6546088.6541666667</t>
  </si>
  <si>
    <t>MCPNLBTRLoad Pos (RAS)copy from RAScopy from RAS46093.672222222246093.6722222222</t>
  </si>
  <si>
    <t>MCPNLBTRLoad Pos (RAS)Light Maintenance RASLight Maintenance RAS46093.580555555646093.6638888889</t>
  </si>
  <si>
    <t>MCPNLBTRLoad Pos (RAS)load RASload RAS46093.551388888946093.5756944444</t>
  </si>
  <si>
    <t>MCPNLBTRLoad Pos (RAS)Position report OLAP exports RASPosition report OLAP exports RAS46093.663888888946093.6722222222</t>
  </si>
  <si>
    <t>MCPNLBTRLoad Pos (RAS)Stratification RASStratification RAS46093.575694444446093.5805555556</t>
  </si>
  <si>
    <t>MCPNLBTRLoad Poscopy fromcopy from46088.329166666746088.3368055556</t>
  </si>
  <si>
    <t>MCPNLBTRLoad Posexport to ara Load Portfolioexport to ara Load Portfolio46088.329166666746088.3291666667</t>
  </si>
  <si>
    <t>MCPNLBTRLoad PosLight Maintenance Load PortfolioLight Maintenance Load Portfolio46088.317361111146088.3215277778</t>
  </si>
  <si>
    <t>MCPNLBTRLoad Posloadload46088.284722222246088.3125</t>
  </si>
  <si>
    <t>MCPNLBTRLoad PosPosition report OLAP exportsPosition report OLAP exports46088.321527777846088.3291666667</t>
  </si>
  <si>
    <t>MCPNLBTRLoad PosStratificationStratification46088.312546088.3173611111</t>
  </si>
  <si>
    <t>MCPNLBTRPlanning (NII) (RAS)export to ara RASexport to ara RAS46094.132638888946094.1326388889</t>
  </si>
  <si>
    <t>MCPNLBTRPlanning (NII) (RAS)planning run QRM Reporter exports RASplanning run QRM Reporter exports RAS46094.132638888946094.1909722222</t>
  </si>
  <si>
    <t>MCPNLBTRPlanning (NII) (RAS)planning run RASplanning run RAS46093.765972222246094.1326388889</t>
  </si>
  <si>
    <t>MCPNLBTRPlanning (NII)export to ara NIIexport to ara NII46089.8187546089.8201388889</t>
  </si>
  <si>
    <t>MCPNLBTRPlanning (NII)MDL ProcessingMDL Processing46089.402083333346089.6486111111</t>
  </si>
  <si>
    <t>MCPNLBTRPlanning (NII)planning run exportsplanning run exports46089.820138888946089.86875</t>
  </si>
  <si>
    <t>MCPNLBTRPlanning (NII)planning run01planning run0146089.154861111146089.4020833333</t>
  </si>
  <si>
    <t>MCPNLBTRPlanning (NII)planning run01planning run0146092.873611111146093.1013888889</t>
  </si>
  <si>
    <t>MCPNLBTRPlanning (NII)planning run02planning run0246089.648611111146089.81875</t>
  </si>
  <si>
    <t>MCPNLBTRValuation (NPV) (RAS)AIC portfolio valuation run RASAIC portfolio valuation run RAS46093.764583333346093.7652777778</t>
  </si>
  <si>
    <t>MCPNLBTRValuation (NPV) (RAS)export to ara RASexport to ara RAS46093.684722222246093.6847222222</t>
  </si>
  <si>
    <t>MCPNLBTRValuation (NPV) (RAS)Light Maintenance RASLight Maintenance RAS46093.684722222246093.6909722222</t>
  </si>
  <si>
    <t>MCPNLBTRValuation (NPV) (RAS)portfolio valuation run RASportfolio valuation run RAS46093.672222222246093.6840277778</t>
  </si>
  <si>
    <t>MCPNLBTRValuation (NPV) (RAS)valuation report exports RASvaluation report exports RAS46093.690972222246093.7645833333</t>
  </si>
  <si>
    <t>MCPNLBTRValuation (NPV)AIC portfolio valuation runAIC portfolio valuation run46088.424305555646088.425</t>
  </si>
  <si>
    <t>MCPNLBTRValuation (NPV)export to araexport to ara46088.3546088.35</t>
  </si>
  <si>
    <t>MCPNLBTRValuation (NPV)Light Maintenance portfolio valuationLight Maintenance portfolio valuation46088.3546088.3555555556</t>
  </si>
  <si>
    <t>MCPNLBTRValuation (NPV)portfolio valuation runportfolio valuation run46088.337546088.35</t>
  </si>
  <si>
    <t>MCPNLBTRValuation (NPV)valuation report OLAP exportsvaluation report OLAP exports46088.355555555646088.4222222222</t>
  </si>
  <si>
    <t>MCPNLBTRValuation (NPV)valuation report QRM Reporter exportsvaluation report QRM Reporter exports46088.422222222246088.4243055556</t>
  </si>
  <si>
    <t>MCPPLDBLoad PosStratificationStratification46091.4583333333NULL</t>
  </si>
  <si>
    <t>Concat4</t>
  </si>
  <si>
    <t>GAP_DEGT_MCP rr2</t>
  </si>
  <si>
    <t xml:space="preserve">ICDB_MCP  Rerun GPC locations </t>
  </si>
  <si>
    <t>MCPDEGTImport Strategiesimport strategiesimport strategies46086.995833333346087.0076388889</t>
  </si>
  <si>
    <t>MCPNLBTRImport Strategiesimport strategiesimport strategies46089.122916666746089.1541666667</t>
  </si>
  <si>
    <t>MCPNLBTRImport Strategiesimport strategiesimport strategies46092.840972222246092.8736111111</t>
  </si>
  <si>
    <t>Load_ARA_BEGT_MCP</t>
  </si>
  <si>
    <t>Copy_dbwruns_BEGT_MCP</t>
  </si>
  <si>
    <t>Load ARA_BE_MRP</t>
  </si>
  <si>
    <t>Load_ARA_DEGT_MCP</t>
  </si>
  <si>
    <t>Copy_dbwruns_DEGT_MCP</t>
  </si>
  <si>
    <t>Copy_dbwruns_BE_MCP</t>
  </si>
  <si>
    <t>Load_ARA_ACC_US_MCP</t>
  </si>
  <si>
    <t>Load ARA_LU_MRP</t>
  </si>
  <si>
    <t>Load ARA_IT_MRP</t>
  </si>
  <si>
    <t>Load ARA_FR_MRP</t>
  </si>
  <si>
    <t>Copy_dbwruns_NL_MCP</t>
  </si>
  <si>
    <t>Load_ARA_FR_MCP</t>
  </si>
  <si>
    <t>GAP_FR_MCP rr</t>
  </si>
  <si>
    <t>Load_ARA_NL_MCP</t>
  </si>
  <si>
    <t>Load_ARA_ACC_NL_MCP</t>
  </si>
  <si>
    <t>Copy_dbwruns_PL_MCP</t>
  </si>
  <si>
    <t>Copy_dbwruns_DE_MCP</t>
  </si>
  <si>
    <t>NLRB_R2603_1_MRP2602_1_P_CFM load to ARA</t>
  </si>
  <si>
    <t>ICDB MCP ARA</t>
  </si>
  <si>
    <t>Load_ARA_ACC_MCP</t>
  </si>
  <si>
    <t>Load_ARA_US_MCP</t>
  </si>
  <si>
    <t>Optimization_SAV_NL_MRP ARA export only</t>
  </si>
  <si>
    <t>ICDB MCP ARA 2</t>
  </si>
  <si>
    <t>Load_ARA_IT_MCP</t>
  </si>
  <si>
    <t>Load_ARA_ACC_ES_MCP</t>
  </si>
  <si>
    <t>GAP_ES_MCP rr</t>
  </si>
  <si>
    <t>Load_ARA_ACC_TR_MCP</t>
  </si>
  <si>
    <t>GAP_IT_MCP_rr</t>
  </si>
  <si>
    <t>Copy_dbwruns_TR_MCP</t>
  </si>
  <si>
    <t>Copy_dbwruns_TR_MCP (copy)</t>
  </si>
  <si>
    <t>ICDB MCP ARA 3</t>
  </si>
  <si>
    <t>Load_ARA_ACC_IT_MCP</t>
  </si>
  <si>
    <t>Load_ARA_ACC_DE_MCP</t>
  </si>
  <si>
    <t>Load_ARA_ES_MCP</t>
  </si>
  <si>
    <t>ICDB_MCP  Rerun GPC locations val</t>
  </si>
  <si>
    <t>Copy DB with Runs</t>
  </si>
  <si>
    <t>Load to ARA</t>
  </si>
  <si>
    <t>Valuation_DEGT_MCP (Export)</t>
  </si>
  <si>
    <t>Planning_DEGT_MCP_2 (Export)</t>
  </si>
  <si>
    <t>Load_ARA_RO_MCP</t>
  </si>
  <si>
    <t>Copy_dbwruns_RO_MCP</t>
  </si>
  <si>
    <t>Copy_dbwruns_ES_MCP</t>
  </si>
  <si>
    <t>Planning_DE_MCP csv exports</t>
  </si>
  <si>
    <t>SET NOCOUNT ON;</t>
  </si>
  <si>
    <t>USE LCMAutomation</t>
  </si>
  <si>
    <t xml:space="preserve"> Iteration_OppCost_v004.sql — Option A Integrated (Final)</t>
  </si>
  <si>
    <t xml:space="preserve"> Version: v004-OptionA-final</t>
  </si>
  <si>
    <t xml:space="preserve"> Date: 2026-03-16</t>
  </si>
  <si>
    <t xml:space="preserve"> ----------------------------------------------------------------------</t>
  </si>
  <si>
    <t xml:space="preserve"> PURPOSE</t>
  </si>
  <si>
    <t xml:space="preserve"> - Preserve START/END markers even when a PID lacks the</t>
  </si>
  <si>
    <t xml:space="preserve">   'IQrmCaDatabaseService.IsExistingDatabase(databaseName: "…")' log.</t>
  </si>
  <si>
    <t xml:space="preserve"> - Implementation:</t>
  </si>
  <si>
    <t xml:space="preserve">   (1) Use LEFT JOIN to #DatabaseProcess_Uniq when building #LogMarkers</t>
  </si>
  <si>
    <t xml:space="preserve">   (2) Fall back to parse DB token from the marker (Part2) to fill</t>
  </si>
  <si>
    <t xml:space="preserve">       Location/process/reportMonth/runGroup/version/db if missing.</t>
  </si>
  <si>
    <t xml:space="preserve"> - Performance &amp; Safety Fixes:</t>
  </si>
  <si>
    <t xml:space="preserve">   • Anchored marker predicate (LIKE @marker + '%') for speed.</t>
  </si>
  <si>
    <t xml:space="preserve">   • Remove ESCAPE usage; use LIKE '%%[_]NL[_]MRP%%' style to match literal underscores.</t>
  </si>
  <si>
    <t xml:space="preserve"> - All downstream logic (pairing, metrics, normalization, final SELECT)</t>
  </si>
  <si>
    <t xml:space="preserve">   stays the same as your baseline, except for the safe fixes above.</t>
  </si>
  <si>
    <t xml:space="preserve"> DESIGN NOTES</t>
  </si>
  <si>
    <t xml:space="preserve"> - Canonical identifiers remain: Pid (execution), stepName (START/END),</t>
  </si>
  <si>
    <t xml:space="preserve">   runGroup (5th segment of 6-part DB token), Location (1st segment),</t>
  </si>
  <si>
    <t xml:space="preserve">   process (letters of 4th segment), reportMonth (last 4 digits of 4th).</t>
  </si>
  <si>
    <t xml:space="preserve"> - Base parsing of DB token uses the same XML splitting as prior versions.</t>
  </si>
  <si>
    <t xml:space="preserve"> ====================================================================== */</t>
  </si>
  <si>
    <t>/* ============================</t>
  </si>
  <si>
    <t xml:space="preserve"> PARAMETERS (adjust as needed)</t>
  </si>
  <si>
    <t xml:space="preserve"> ============================ */</t>
  </si>
  <si>
    <t>DECLARE @ProcessFilter NVARCHAR(MAX) = 'MCP, SOT, MRP, ICG'; -- set NULL to not filter by Process</t>
  </si>
  <si>
    <t>DECLARE @ReportMonthFilter NVARCHAR(10) = '2602';</t>
  </si>
  <si>
    <t>DECLARE @LocationFilter NVARCHAR(50) = NULL; -- set NULL to not filter by location</t>
  </si>
  <si>
    <t>DECLARE @IncludeAraAndMaintenance BIT = 1; -- 1 = include, 0 = exclude</t>
  </si>
  <si>
    <t>DECLARE @BusinessStart TIME = '04:00';</t>
  </si>
  <si>
    <t>-- v009: Ordering toggle</t>
  </si>
  <si>
    <t>-- 0 = legacy ordering by display timestamps (StartedAtDisplay, EndedAtDisplay, nextStarted)</t>
  </si>
  <si>
    <t>/* =======================</t>
  </si>
  <si>
    <t xml:space="preserve"> PART 1 — Base Extraction (v003, same as v002)</t>
  </si>
  <si>
    <t xml:space="preserve"> Upstream parsing from dbo.Log:</t>
  </si>
  <si>
    <t xml:space="preserve"> - Extract text strictly between the first pair of quotes</t>
  </si>
  <si>
    <t xml:space="preserve"> - Require exactly 6 underscore-separated parts</t>
  </si>
  <si>
    <t xml:space="preserve"> - Map:</t>
  </si>
  <si>
    <t xml:space="preserve">   p1 -&gt; Location (Database)</t>
  </si>
  <si>
    <t xml:space="preserve">   p3 -&gt; version (Release Index)</t>
  </si>
  <si>
    <t xml:space="preserve">   p5 -&gt; runGroup (Database Index)</t>
  </si>
  <si>
    <t xml:space="preserve">   p4 -&gt; procMonth; process = leading letters, reportMonth = last 4 digits</t>
  </si>
  <si>
    <t>DROP TABLE IF EXISTS #DatabaseProcess;</t>
  </si>
  <si>
    <t>WITH Raw AS (</t>
  </si>
  <si>
    <t xml:space="preserve">  SELECT</t>
  </si>
  <si>
    <t xml:space="preserve">    l.Id,</t>
  </si>
  <si>
    <t xml:space="preserve">    l.TimeStamp,</t>
  </si>
  <si>
    <t xml:space="preserve">    l.Pid,</t>
  </si>
  <si>
    <t xml:space="preserve">    SUBSTRING(l.message,</t>
  </si>
  <si>
    <t xml:space="preserve">      CHARINDEX('"', l.message) + 1,</t>
  </si>
  <si>
    <t xml:space="preserve">      CHARINDEX('"', l.message, CHARINDEX('"', l.message) + 1) - CHARINDEX('"', l.message) - 1) AS dbName</t>
  </si>
  <si>
    <t xml:space="preserve">  FROM dbo.Log AS l</t>
  </si>
  <si>
    <t xml:space="preserve">  WHERE l.message LIKE '%Calling: IQrmCaDatabaseService.IsExistingDatabase(databaseName: "%'</t>
  </si>
  <si>
    <t xml:space="preserve">    AND CHARINDEX('"', l.message) &gt; 0</t>
  </si>
  <si>
    <t xml:space="preserve">    AND CHARINDEX('"', l.message, CHARINDEX('"', l.message) + 1) &gt; CHARINDEX('"', l.message)</t>
  </si>
  <si>
    <t>),</t>
  </si>
  <si>
    <t>Split AS (</t>
  </si>
  <si>
    <t xml:space="preserve">  SELECT r.Id, r.TimeStamp, r.Pid, r.dbName,</t>
  </si>
  <si>
    <t xml:space="preserve">         CAST('&lt;x&gt;' + REPLACE(r.dbName, '_', '&lt;/x&gt;&lt;x&gt;') + '&lt;/x&gt;' AS XML) AS xmlparts</t>
  </si>
  <si>
    <t xml:space="preserve">  FROM Raw r</t>
  </si>
  <si>
    <t>Parts AS (</t>
  </si>
  <si>
    <t xml:space="preserve">  SELECT s.Id, s.TimeStamp, s.Pid, s.dbName,</t>
  </si>
  <si>
    <t xml:space="preserve">         s.xmlparts.value('/x[1]', 'nvarchar(100)') AS p1,</t>
  </si>
  <si>
    <t xml:space="preserve">         s.xmlparts.value('/x[2]', 'nvarchar(100)') AS p2,</t>
  </si>
  <si>
    <t xml:space="preserve">         s.xmlparts.value('/x[3]', 'nvarchar(100)') AS p3,</t>
  </si>
  <si>
    <t xml:space="preserve">         s.xmlparts.value('/x[4]', 'nvarchar(100)') AS p4,</t>
  </si>
  <si>
    <t xml:space="preserve">         s.xmlparts.value('/x[5]', 'nvarchar(100)') AS p5,</t>
  </si>
  <si>
    <t xml:space="preserve">         s.xmlparts.value('/x[6]', 'nvarchar(100)') AS p6,</t>
  </si>
  <si>
    <t xml:space="preserve">         s.xmlparts.value('/x[7]', 'nvarchar(100)') AS p7</t>
  </si>
  <si>
    <t xml:space="preserve">  FROM Split s</t>
  </si>
  <si>
    <t>Valid AS (</t>
  </si>
  <si>
    <t xml:space="preserve">  SELECT Id, TimeStamp, Pid, dbName,</t>
  </si>
  <si>
    <t xml:space="preserve">         p1 AS Location, p2 AS releaseYm, p3 AS version, p4 AS procMonth, p5 AS runGroup, p6 AS trailing</t>
  </si>
  <si>
    <t xml:space="preserve">  FROM Parts</t>
  </si>
  <si>
    <t xml:space="preserve">  WHERE p1 IS NOT NULL AND p2 IS NOT NULL AND p3 IS NOT NULL AND p4 IS NOT NULL AND p5 IS NOT NULL AND p6 IS NOT NULL</t>
  </si>
  <si>
    <t xml:space="preserve">    AND (p7 IS NULL OR p7 = '')</t>
  </si>
  <si>
    <t>Parsed AS (</t>
  </si>
  <si>
    <t xml:space="preserve">  SELECT v.TimeStamp, v.Pid,</t>
  </si>
  <si>
    <t xml:space="preserve">         CAST(v.dbName AS nvarchar(200)) AS db,</t>
  </si>
  <si>
    <t xml:space="preserve">         CAST(v.Location AS nvarchar(100)) AS Location,</t>
  </si>
  <si>
    <t xml:space="preserve">         CAST(LEFT(v.procMonth, NULLIF(PATINDEX('%[0-9]%', v.procMonth), 0) - 1) AS nvarchar(100)) AS process,</t>
  </si>
  <si>
    <t xml:space="preserve">         CAST(RIGHT(v.procMonth, 4) AS nvarchar(10)) AS reportMonth,</t>
  </si>
  <si>
    <t xml:space="preserve">         CAST(v.version AS nvarchar(100)) AS version,</t>
  </si>
  <si>
    <t xml:space="preserve">         CAST(v.runGroup AS nvarchar(100)) AS runGroup</t>
  </si>
  <si>
    <t xml:space="preserve">  FROM Valid v</t>
  </si>
  <si>
    <t xml:space="preserve">  WHERE RIGHT(v.procMonth, 4) LIKE '[0-9][0-9][0-9][0-9]'</t>
  </si>
  <si>
    <t xml:space="preserve">    AND PATINDEX('%[0-9]%', v.procMonth) &gt; 0</t>
  </si>
  <si>
    <t>SELECT p.db, p.TimeStamp, p.Pid, p.Location, p.process, p.reportMonth, p.version, p.runGroup</t>
  </si>
  <si>
    <t>-- v010: De-duplicate DatabaseProcess to one row per PID (earliest token)</t>
  </si>
  <si>
    <t xml:space="preserve"> PART 2 — Process markers &amp; metrics (Option A integrated)</t>
  </si>
  <si>
    <t xml:space="preserve"> ======================= */</t>
  </si>
  <si>
    <t>DROP TABLE IF EXISTS #ProcessStates;</t>
  </si>
  <si>
    <t>CREATE TABLE #ProcessStates (StateId INT, StateName NVARCHAR(100));</t>
  </si>
  <si>
    <t>INSERT INTO #ProcessStates (StateName, StateId)</t>
  </si>
  <si>
    <t>VALUES ('Unknown',0),('New',1),('Pending',10),('Running',20),('Completed',30),('Failed',40),('Unfinished',50),('Stopped',60),('Scheduled',70);</t>
  </si>
  <si>
    <t>/* Build #LogMarkers with LEFT JOIN to avoid dropping PIDs that lack the DB-context log.</t>
  </si>
  <si>
    <t xml:space="preserve">   Use anchored marker predicate for performance. */</t>
  </si>
  <si>
    <t>DROP TABLE IF EXISTS #LogMarkers;</t>
  </si>
  <si>
    <t>DECLARE @marker NVARCHAR(100) = 'displaying ''::';</t>
  </si>
  <si>
    <t>SELECT p.Name,</t>
  </si>
  <si>
    <t xml:space="preserve">       REPLACE(REPLACE(REPLACE(l.message, @marker, ''), '''', ''), '&amp;', '+') AS marker,</t>
  </si>
  <si>
    <t xml:space="preserve">       CAST(NULL AS NVARCHAR(100)) AS Part1,</t>
  </si>
  <si>
    <t xml:space="preserve">       CAST(NULL AS NVARCHAR(100)) AS Part2,</t>
  </si>
  <si>
    <t xml:space="preserve">       l.TimeStamp,</t>
  </si>
  <si>
    <t xml:space="preserve">       p.StartedAt,</t>
  </si>
  <si>
    <t xml:space="preserve">       p.EndedAt,</t>
  </si>
  <si>
    <t xml:space="preserve">       s.StateName,</t>
  </si>
  <si>
    <t xml:space="preserve">       p.Pid,</t>
  </si>
  <si>
    <t xml:space="preserve">       d.db,</t>
  </si>
  <si>
    <t xml:space="preserve">       d.Location,</t>
  </si>
  <si>
    <t xml:space="preserve">       d.process,</t>
  </si>
  <si>
    <t xml:space="preserve">       d.reportMonth,</t>
  </si>
  <si>
    <t xml:space="preserve">       d.runGroup,</t>
  </si>
  <si>
    <t xml:space="preserve">       d.version,</t>
  </si>
  <si>
    <t xml:space="preserve">       l.Id AS logId,</t>
  </si>
  <si>
    <t xml:space="preserve">       CAST(NULL AS INT) AS DuplicateMarkerRank</t>
  </si>
  <si>
    <t>INTO #LogMarkers</t>
  </si>
  <si>
    <t>JOIN dbo.Processes AS p          ON l.Pid = p.Pid</t>
  </si>
  <si>
    <t>LEFT JOIN #DatabaseProcess_Uniq AS d ON d.Pid = p.Pid -- Option A: LEFT JOIN (was INNER)</t>
  </si>
  <si>
    <t>LEFT JOIN #ProcessStates AS s     ON s.StateId = p.State</t>
  </si>
  <si>
    <t>WHERE l.message LIKE @marker + '%'                    -- anchored for performance</t>
  </si>
  <si>
    <t>ORDER BY COALESCE(d.reportMonth,'0000'), COALESCE(d.Location,''), COALESCE(d.process,''), p.StartedAt, l.TimeStamp;</t>
  </si>
  <si>
    <t>-- Split the marker into Part1/Part2</t>
  </si>
  <si>
    <t>DROP TABLE IF EXISTS #MarkerSplit;</t>
  </si>
  <si>
    <t>SELECT DISTINCT m.marker,</t>
  </si>
  <si>
    <t xml:space="preserve">       TRIM(CAST('&lt;x&gt;' + REPLACE(REPLACE(m.marker, '::', '&lt;/x&gt;&lt;x&gt;'), ':', '&lt;/x&gt;&lt;x&gt;') + '&lt;/x&gt;' AS XML).value('/x[1]', 'nvarchar(100)')) AS one,</t>
  </si>
  <si>
    <t xml:space="preserve">       TRIM(CAST('&lt;x&gt;' + REPLACE(REPLACE(m.marker, '::', '&lt;/x&gt;&lt;x&gt;'), ':', '&lt;/x&gt;&lt;x&gt;') + '&lt;/x&gt;' AS XML).value('/x[2]', 'nvarchar(100)')) AS two</t>
  </si>
  <si>
    <t>INTO #MarkerSplit</t>
  </si>
  <si>
    <t>FROM #LogMarkers AS m;</t>
  </si>
  <si>
    <t>UPDATE m SET m.Part1 = s.one</t>
  </si>
  <si>
    <t>FROM #LogMarkers AS m</t>
  </si>
  <si>
    <t>JOIN #MarkerSplit AS s ON m.marker = s.marker;</t>
  </si>
  <si>
    <t>UPDATE m SET m.Part2 = s.two</t>
  </si>
  <si>
    <t>/* Option A Fallback: If the per-PID DB-context row is missing, derive dims from Part2 (DB token) */</t>
  </si>
  <si>
    <t>;WITH Token AS (</t>
  </si>
  <si>
    <t xml:space="preserve">  SELECT m.logId, m.Part2 AS dbToken,</t>
  </si>
  <si>
    <t xml:space="preserve">         TRY_CAST('&lt;x&gt;' + REPLACE(m.Part2, '_','&lt;/x&gt;&lt;x&gt;') + '&lt;/x&gt;' AS XML) AS x</t>
  </si>
  <si>
    <t xml:space="preserve">  FROM #LogMarkers m</t>
  </si>
  <si>
    <t xml:space="preserve">  WHERE (m.Location IS NULL OR m.process IS NULL OR m.reportMonth IS NULL OR m.runGroup IS NULL OR m.version IS NULL OR m.db IS NULL)</t>
  </si>
  <si>
    <t xml:space="preserve">    AND m.Part2 IS NOT NULL</t>
  </si>
  <si>
    <t xml:space="preserve">  SELECT logId,</t>
  </si>
  <si>
    <t xml:space="preserve">         x.value('/x[1]','nvarchar(100)') AS p1,</t>
  </si>
  <si>
    <t xml:space="preserve">         x.value('/x[2]','nvarchar(100)') AS p2,</t>
  </si>
  <si>
    <t xml:space="preserve">         x.value('/x[3]','nvarchar(100)') AS p3,</t>
  </si>
  <si>
    <t xml:space="preserve">         x.value('/x[4]','nvarchar(100)') AS p4,</t>
  </si>
  <si>
    <t xml:space="preserve">         x.value('/x[5]','nvarchar(100)') AS p5,</t>
  </si>
  <si>
    <t xml:space="preserve">         x.value('/x[6]','nvarchar(100)') AS p6,</t>
  </si>
  <si>
    <t xml:space="preserve">         dbToken</t>
  </si>
  <si>
    <t xml:space="preserve">  FROM Token</t>
  </si>
  <si>
    <t>UPDATE m</t>
  </si>
  <si>
    <t>SET m.db          = COALESCE(m.db, t.dbToken),</t>
  </si>
  <si>
    <t xml:space="preserve">    m.Location    = COALESCE(m.Location, t.p1),</t>
  </si>
  <si>
    <t xml:space="preserve">    m.version     = COALESCE(m.version,  t.p3),</t>
  </si>
  <si>
    <t xml:space="preserve">    m.runGroup    = COALESCE(m.runGroup, t.p5),</t>
  </si>
  <si>
    <t xml:space="preserve">    m.process     = COALESCE(m.process,  LEFT(t.p4, NULLIF(PATINDEX('%[0-9]%', t.p4),0)-1)),</t>
  </si>
  <si>
    <t xml:space="preserve">    m.reportMonth = COALESCE(m.reportMonth, RIGHT(t.p4, 4))</t>
  </si>
  <si>
    <t>FROM #LogMarkers m</t>
  </si>
  <si>
    <t>JOIN Parts t ON t.logId = m.logId;</t>
  </si>
  <si>
    <t>-- Recompute DuplicateMarkerRank after fallback fill</t>
  </si>
  <si>
    <t>UPDATE lm</t>
  </si>
  <si>
    <t>SET DuplicateMarkerRank = dm.DuplicateMarkerRank</t>
  </si>
  <si>
    <t>JOIN (</t>
  </si>
  <si>
    <t xml:space="preserve">         RANK() OVER (</t>
  </si>
  <si>
    <t xml:space="preserve">           PARTITION BY Part1, Location, process, reportMonth, runGroup</t>
  </si>
  <si>
    <t xml:space="preserve">           ORDER BY TimeStamp</t>
  </si>
  <si>
    <t xml:space="preserve">         ) AS DuplicateMarkerRank</t>
  </si>
  <si>
    <t xml:space="preserve">  FROM #LogMarkers</t>
  </si>
  <si>
    <t>) AS dm ON lm.logId = dm.logId;</t>
  </si>
  <si>
    <t>-- End-to-end window (unchanged)</t>
  </si>
  <si>
    <t>DROP TABLE IF EXISTS #EndToEnd;</t>
  </si>
  <si>
    <t>SELECT Location, process, reportMonth,</t>
  </si>
  <si>
    <t xml:space="preserve">       MIN(TimeStamp) AS startTime,</t>
  </si>
  <si>
    <t xml:space="preserve">       MAX(TimeStamp) AS endTime,</t>
  </si>
  <si>
    <t xml:space="preserve">       DATEDIFF(HOUR, MIN(TimeStamp), MAX(TimeStamp)) AS HoursEndToEnd</t>
  </si>
  <si>
    <t>INTO #EndToEnd</t>
  </si>
  <si>
    <t>FROM #LogMarkers</t>
  </si>
  <si>
    <t>GROUP BY Location, process, reportMonth</t>
  </si>
  <si>
    <t>ORDER BY Location, process, reportMonth;</t>
  </si>
  <si>
    <t>/* ======================</t>
  </si>
  <si>
    <t xml:space="preserve"> PART 2 — Metrics &amp; Join (unchanged)</t>
  </si>
  <si>
    <t xml:space="preserve"> ====================== */</t>
  </si>
  <si>
    <t>DROP TABLE IF EXISTS #ProcessScriptduration;</t>
  </si>
  <si>
    <t>SELECT DISTINCT lm.reportMonth, lm.Location, lm.process, lm.Name AS name, lm.StateName,</t>
  </si>
  <si>
    <t xml:space="preserve">       lm.StartedAt, lm.EndedAt, DATEDIFF(MINUTE, lm.StartedAt, lm.EndedAt) AS durationMinutes, lm.Pid</t>
  </si>
  <si>
    <t>INTO #ProcessScriptduration</t>
  </si>
  <si>
    <t>ORDER BY lm.reportMonth, lm.Location, lm.process, lm.StartedAt;</t>
  </si>
  <si>
    <t>DROP TABLE IF EXISTS #breakdownSuccessFail;</t>
  </si>
  <si>
    <t>SELECT d.Location, d.process, d.reportMonth,</t>
  </si>
  <si>
    <t xml:space="preserve">       SUM(d.durationMinutes) AS totalScriptMinutes,</t>
  </si>
  <si>
    <t xml:space="preserve">       CAST(0 AS INT) AS succesScriptMinutes,</t>
  </si>
  <si>
    <t xml:space="preserve">       CAST(0 AS INT) AS failedScriptMinutes,</t>
  </si>
  <si>
    <t xml:space="preserve">       CAST(0 AS INT) AS stoppedScriptMinutes</t>
  </si>
  <si>
    <t>INTO #breakdownSuccessFail</t>
  </si>
  <si>
    <t>FROM #ProcessScriptduration AS d</t>
  </si>
  <si>
    <t>GROUP BY d.Location, d.process, d.reportMonth</t>
  </si>
  <si>
    <t>ORDER BY d.Location, d.process, d.reportMonth;</t>
  </si>
  <si>
    <t>UPDATE b SET succesScriptMinutes = s.totalDuration</t>
  </si>
  <si>
    <t>FROM #breakdownSuccessFail AS b</t>
  </si>
  <si>
    <t xml:space="preserve">  SELECT Location, process, reportMonth, SUM(durationMinutes) AS totalDuration</t>
  </si>
  <si>
    <t xml:space="preserve">  FROM #ProcessScriptduration</t>
  </si>
  <si>
    <t xml:space="preserve">  WHERE StateName = 'Completed'</t>
  </si>
  <si>
    <t xml:space="preserve">  GROUP BY Location, process, reportMonth</t>
  </si>
  <si>
    <t>) AS s ON s.Location = b.Location AND s.process = b.process AND s.reportMonth = b.reportMonth;</t>
  </si>
  <si>
    <t>UPDATE b SET failedScriptMinutes = f.totalDuration</t>
  </si>
  <si>
    <t xml:space="preserve">  WHERE StateName IN ('Failed','Unfinished')</t>
  </si>
  <si>
    <t>) AS f ON f.Location = b.Location AND f.process = b.process AND f.reportMonth = b.reportMonth;</t>
  </si>
  <si>
    <t>UPDATE b SET stoppedScriptMinutes = st.totalDuration</t>
  </si>
  <si>
    <t xml:space="preserve">  WHERE StateName = 'Stopped'</t>
  </si>
  <si>
    <t>) AS st ON st.Location = b.Location AND st.process = b.process AND st.reportMonth = b.reportMonth;</t>
  </si>
  <si>
    <t>-- Latest failure marker per PID</t>
  </si>
  <si>
    <t>DROP TABLE IF EXISTS #Marker1;</t>
  </si>
  <si>
    <t>SELECT lm.Location, lm.process, lm.reportMonth, lm.Pid, MAX(lm.logId) AS logId</t>
  </si>
  <si>
    <t>INTO #Marker1</t>
  </si>
  <si>
    <t>WHERE lm.StateName IN ('Failed','Unfinished','Stopped')</t>
  </si>
  <si>
    <t>GROUP BY lm.Location, lm.process, lm.reportMonth, lm.Pid;</t>
  </si>
  <si>
    <t>-- Failed vs Restart (unchanged)</t>
  </si>
  <si>
    <t>DROP TABLE IF EXISTS #FailedVsRestart;</t>
  </si>
  <si>
    <t>SELECT m1.StateName, m1.Location, m1.process, m1.reportMonth,</t>
  </si>
  <si>
    <t xml:space="preserve">       m1.Part1 AS failedStep, m1.logId AS failedLogId,</t>
  </si>
  <si>
    <t xml:space="preserve">       m1.TimeStamp AS StartTimeOffFailedStep, m1.EndedAt AS ActualTimeFailureTime,</t>
  </si>
  <si>
    <t xml:space="preserve">       m2.Part1 AS continuedStep, m2.logId AS continuedLogId, m2.TimeStamp AS continuedTime,</t>
  </si>
  <si>
    <t xml:space="preserve">       CAST(DATEDIFF(dd, 0, CAST(m2.TimeStamp AS DATETIME) - CAST(m1.EndedAt AS DATETIME)) AS NVARCHAR(4)) + 'd ' +</t>
  </si>
  <si>
    <t xml:space="preserve">       CAST(DATEPART(hour, CAST(m2.TimeStamp AS DATETIME) - CAST(m1.EndedAt AS DATETIME)) AS NVARCHAR(2)) + ':' +</t>
  </si>
  <si>
    <t xml:space="preserve">       CAST(DATEPART(minute, CAST(m2.TimeStamp AS DATETIME) - CAST(m1.EndedAt AS DATETIME)) AS NVARCHAR(2)) AS timeBetweenRestart</t>
  </si>
  <si>
    <t>INTO #FailedVsRestart</t>
  </si>
  <si>
    <t>FROM #LogMarkers AS m2</t>
  </si>
  <si>
    <t xml:space="preserve">  SELECT l1.Id AS logId, lm.TimeStamp, lm.Part1, lm.DuplicateMarkerRank, lm.StateName, lm.EndedAt,</t>
  </si>
  <si>
    <t xml:space="preserve">         m1.Location, m1.process, m1.reportMonth</t>
  </si>
  <si>
    <t xml:space="preserve">  FROM dbo.Log AS l1</t>
  </si>
  <si>
    <t xml:space="preserve">  JOIN #Marker1 AS m1 ON l1.Id = m1.logId</t>
  </si>
  <si>
    <t xml:space="preserve">  JOIN #LogMarkers AS lm ON lm.logId = m1.logId</t>
  </si>
  <si>
    <t>) AS m1</t>
  </si>
  <si>
    <t xml:space="preserve">  ON m1.Location = m2.Location</t>
  </si>
  <si>
    <t xml:space="preserve"> AND m1.process = m2.process</t>
  </si>
  <si>
    <t xml:space="preserve"> AND m1.reportMonth = m2.reportMonth</t>
  </si>
  <si>
    <t xml:space="preserve"> AND m2.Part1 = m1.Part1</t>
  </si>
  <si>
    <t xml:space="preserve"> AND m2.DuplicateMarkerRank = m1.DuplicateMarkerRank + 1</t>
  </si>
  <si>
    <t>ORDER BY m1.reportMonth, m1.Location, m1.process, m1.TimeStamp;</t>
  </si>
  <si>
    <t>DROP TABLE IF EXISTS #ProcLocCount;</t>
  </si>
  <si>
    <t>SELECT reportMonth, COUNT(*) AS procLocCount</t>
  </si>
  <si>
    <t>INTO #ProcLocCount</t>
  </si>
  <si>
    <t>FROM (SELECT DISTINCT Location, Process, ReportMonth FROM #FailedVsRestart) AS x</t>
  </si>
  <si>
    <t>GROUP BY reportMonth;</t>
  </si>
  <si>
    <t>DROP TABLE IF EXISTS #retries;</t>
  </si>
  <si>
    <t>SELECT DISTINCT reportMonth, process, Location, 0 AS numberOfRetries</t>
  </si>
  <si>
    <t>INTO #retries</t>
  </si>
  <si>
    <t>FROM #LogMarkers;</t>
  </si>
  <si>
    <t>UPDATE r</t>
  </si>
  <si>
    <t>SET r.numberOfRetries = c.countRetries</t>
  </si>
  <si>
    <t>FROM #retries AS r</t>
  </si>
  <si>
    <t xml:space="preserve">  SELECT reportMonth, process, location, COUNT(*) AS countRetries</t>
  </si>
  <si>
    <t xml:space="preserve">  FROM #FailedVsRestart</t>
  </si>
  <si>
    <t xml:space="preserve">  GROUP BY reportMonth, process, location</t>
  </si>
  <si>
    <t>) AS c</t>
  </si>
  <si>
    <t xml:space="preserve">  ON c.location = r.Location</t>
  </si>
  <si>
    <t xml:space="preserve"> AND c.process = r.process</t>
  </si>
  <si>
    <t xml:space="preserve"> AND c.reportMonth = r.reportMonth;</t>
  </si>
  <si>
    <t>DROP TABLE IF EXISTS #totalRetriesPerMonth;</t>
  </si>
  <si>
    <t>SELECT reportMonth, COUNT(*) AS numberOfRetries</t>
  </si>
  <si>
    <t>INTO #totalRetriesPerMonth</t>
  </si>
  <si>
    <t>FROM #FailedVsRestart</t>
  </si>
  <si>
    <t>/* =================================</t>
  </si>
  <si>
    <t xml:space="preserve"> PART 2 — Pair START/END one-to-one + END-only rows (unchanged)</t>
  </si>
  <si>
    <t xml:space="preserve"> ================================= */</t>
  </si>
  <si>
    <t>DROP TABLE IF EXISTS #LogMarkersStartEnd;</t>
  </si>
  <si>
    <t xml:space="preserve">  s.Location,</t>
  </si>
  <si>
    <t xml:space="preserve">  s.process,</t>
  </si>
  <si>
    <t xml:space="preserve">  s.reportMonth,</t>
  </si>
  <si>
    <t xml:space="preserve">  s.runGroup,</t>
  </si>
  <si>
    <t xml:space="preserve">  s.Pid,</t>
  </si>
  <si>
    <t xml:space="preserve">  s.Part1 AS [start],</t>
  </si>
  <si>
    <t xml:space="preserve">  e.Part1 AS [end],</t>
  </si>
  <si>
    <t xml:space="preserve">  s.DuplicateMarkerRank AS iteration,</t>
  </si>
  <si>
    <t xml:space="preserve">  s.TimeStamp AS started,     -- script start (from START marker)</t>
  </si>
  <si>
    <t xml:space="preserve">  s.EndedAt AS ended,         -- process-level EndedAt</t>
  </si>
  <si>
    <t xml:space="preserve">  e.TimeStamp AS pairedEndTime, -- paired END time (if present)</t>
  </si>
  <si>
    <t xml:space="preserve">  DATEDIFF(MINUTE, s.TimeStamp, COALESCE(e.TimeStamp, s.EndedAt)) AS DurationInMinutes,</t>
  </si>
  <si>
    <t xml:space="preserve">  s.Name AS StartMarkerSriptName,</t>
  </si>
  <si>
    <t xml:space="preserve">  s.StateName AS StartMarkerSriptState,</t>
  </si>
  <si>
    <t xml:space="preserve">  e.Name AS EndMarkerScriptName,</t>
  </si>
  <si>
    <t xml:space="preserve">  e.StateName AS EndMarkerScriptState,</t>
  </si>
  <si>
    <t>INTO #LogMarkersStartEnd</t>
  </si>
  <si>
    <t>FROM #LogMarkers s</t>
  </si>
  <si>
    <t xml:space="preserve">  SELECT TOP 1 e.*</t>
  </si>
  <si>
    <t xml:space="preserve">  FROM #LogMarkers e</t>
  </si>
  <si>
    <t xml:space="preserve">  WHERE e.Location = s.Location</t>
  </si>
  <si>
    <t xml:space="preserve">    AND e.process = s.process</t>
  </si>
  <si>
    <t xml:space="preserve">    AND e.reportMonth = s.reportMonth</t>
  </si>
  <si>
    <t xml:space="preserve">    AND e.Pid = s.Pid</t>
  </si>
  <si>
    <t xml:space="preserve">    AND e.Part1 LIKE 'END %'</t>
  </si>
  <si>
    <t xml:space="preserve">    AND RTRIM(LTRIM(REPLACE(e.Part1,'END ',''))) = RTRIM(LTRIM(REPLACE(s.Part1,'START ','')))</t>
  </si>
  <si>
    <t xml:space="preserve">    AND e.TimeStamp &gt;= s.TimeStamp</t>
  </si>
  <si>
    <t xml:space="preserve">  ORDER BY e.TimeStamp ASC</t>
  </si>
  <si>
    <t>) e</t>
  </si>
  <si>
    <t>WHERE s.Part1 LIKE 'START %'</t>
  </si>
  <si>
    <t xml:space="preserve">  e.Location,</t>
  </si>
  <si>
    <t xml:space="preserve">  e.process,</t>
  </si>
  <si>
    <t xml:space="preserve">  e.reportMonth,</t>
  </si>
  <si>
    <t xml:space="preserve">  e.runGroup,</t>
  </si>
  <si>
    <t xml:space="preserve">  e.Pid,</t>
  </si>
  <si>
    <t xml:space="preserve">  'START ' + RTRIM(LTRIM(REPLACE(e.Part1,'END ',''))) AS [start],</t>
  </si>
  <si>
    <t xml:space="preserve">  e.DuplicateMarkerRank AS iteration,</t>
  </si>
  <si>
    <t xml:space="preserve">  p.StartedAt AS started,</t>
  </si>
  <si>
    <t xml:space="preserve">  NULL AS ended,</t>
  </si>
  <si>
    <t xml:space="preserve">  e.TimeStamp AS pairedEndTime,</t>
  </si>
  <si>
    <t xml:space="preserve">  NULL AS DurationInMinutes,</t>
  </si>
  <si>
    <t xml:space="preserve">  e.Name AS StartMarkerSriptName,</t>
  </si>
  <si>
    <t xml:space="preserve">  e.StateName AS StartMarkerSriptState,</t>
  </si>
  <si>
    <t xml:space="preserve">  NULL AS StartLogId,</t>
  </si>
  <si>
    <t xml:space="preserve"> AND s.process = e.process</t>
  </si>
  <si>
    <t xml:space="preserve">  AND s.Pid IS NULL;</t>
  </si>
  <si>
    <t>/* ===============================</t>
  </si>
  <si>
    <t xml:space="preserve"> PART 3 — Duration + Opportunity (unchanged logic)</t>
  </si>
  <si>
    <t xml:space="preserve"> =============================== */</t>
  </si>
  <si>
    <t>DROP TABLE IF EXISTS #ProcessScriptDurationWithIteration;</t>
  </si>
  <si>
    <t>WITH FilteredSteps AS (</t>
  </si>
  <si>
    <t xml:space="preserve">    se.Location, se.process, se.reportMonth, se.runGroup, se.Pid,</t>
  </si>
  <si>
    <t xml:space="preserve">    se.[start], se.[end],</t>
  </si>
  <si>
    <t xml:space="preserve">    se.iteration,</t>
  </si>
  <si>
    <t xml:space="preserve">    se.started,</t>
  </si>
  <si>
    <t xml:space="preserve">    se.ended,</t>
  </si>
  <si>
    <t xml:space="preserve">    se.pairedEndTime,</t>
  </si>
  <si>
    <t xml:space="preserve">    se.DurationInMinutes,</t>
  </si>
  <si>
    <t xml:space="preserve">    se.StartMarkerSriptName,</t>
  </si>
  <si>
    <t xml:space="preserve">    se.StartMarkerSriptState,</t>
  </si>
  <si>
    <t xml:space="preserve">    se.EndMarkerScriptState,</t>
  </si>
  <si>
    <t xml:space="preserve">  FROM #LogMarkersStartEnd AS se</t>
  </si>
  <si>
    <t xml:space="preserve">  WHERE @IncludeAraAndMaintenance = 1 OR (</t>
  </si>
  <si>
    <t xml:space="preserve">    LOWER(REPLACE(se.[start], 'START ', '')) NOT LIKE '%export to ara%'</t>
  </si>
  <si>
    <t xml:space="preserve">    AND LOWER(REPLACE(se.[start], 'START ', '')) NOT LIKE '%light maintenance%'</t>
  </si>
  <si>
    <t xml:space="preserve">    AND LOWER(REPLACE(se.[start], 'START ', '')) NOT LIKE '%full maintenance%'</t>
  </si>
  <si>
    <t xml:space="preserve">  )</t>
  </si>
  <si>
    <t>PrevEnd AS (</t>
  </si>
  <si>
    <t xml:space="preserve">    fs.Location, fs.process, fs.reportMonth, fs.runGroup, fs.Pid,</t>
  </si>
  <si>
    <t xml:space="preserve">    fs.[start], fs.[end],</t>
  </si>
  <si>
    <t xml:space="preserve">    fs.iteration,</t>
  </si>
  <si>
    <t xml:space="preserve">    fs.started,</t>
  </si>
  <si>
    <t xml:space="preserve">    fs.ended,</t>
  </si>
  <si>
    <t xml:space="preserve">    fs.pairedEndTime,</t>
  </si>
  <si>
    <t xml:space="preserve">    fs.DurationInMinutes,</t>
  </si>
  <si>
    <t xml:space="preserve">    fs.StartMarkerSriptName,</t>
  </si>
  <si>
    <t xml:space="preserve">    fs.StartMarkerSriptState,</t>
  </si>
  <si>
    <t xml:space="preserve">    fs.EndMarkerScriptState,</t>
  </si>
  <si>
    <t xml:space="preserve">    LAG(fs.ended) OVER (</t>
  </si>
  <si>
    <t xml:space="preserve">      PARTITION BY fs.Location, fs.process, fs.reportMonth, fs.runGroup</t>
  </si>
  <si>
    <t xml:space="preserve">      ORDER BY fs.started</t>
  </si>
  <si>
    <t xml:space="preserve">    ) AS previousEnded,</t>
  </si>
  <si>
    <t xml:space="preserve">    LEAD(fs.started) OVER (</t>
  </si>
  <si>
    <t xml:space="preserve">    ) AS nextStarted</t>
  </si>
  <si>
    <t xml:space="preserve">  FROM FilteredSteps AS fs</t>
  </si>
  <si>
    <t>LatestStopped AS (</t>
  </si>
  <si>
    <t xml:space="preserve">  SELECT Location, process, reportMonth, Part1 AS stepName, MAX(TimeStamp) AS StoppedTime</t>
  </si>
  <si>
    <t xml:space="preserve">  GROUP BY Location, process, reportMonth, Part1</t>
  </si>
  <si>
    <t>SELECT p.reportMonth, p.Location, p.process,</t>
  </si>
  <si>
    <t xml:space="preserve">  p.StartMarkerSriptName AS name,</t>
  </si>
  <si>
    <t xml:space="preserve">  CASE WHEN p.pairedEndTime IS NOT NULL THEN 'Completed' ELSE p.StartMarkerSriptState END AS StateName,</t>
  </si>
  <si>
    <t xml:space="preserve">  p.started AS StartedAt,</t>
  </si>
  <si>
    <t xml:space="preserve">  eff.EndedAt AS EndedAt,</t>
  </si>
  <si>
    <t xml:space="preserve">  p.previousEnded,</t>
  </si>
  <si>
    <t xml:space="preserve">  FORMAT(p.started, 'MM/dd/yyyy HH:mm') AS StartedAtFmt,</t>
  </si>
  <si>
    <t xml:space="preserve">  FORMAT(eff.EndedAt, 'MM/dd/yyyy HH:mm') AS EndedAtFmt,</t>
  </si>
  <si>
    <t xml:space="preserve">  FORMAT(p.previousEnded, 'MM/dd/yyyy HH:mm') AS previousEndedFmt,</t>
  </si>
  <si>
    <t xml:space="preserve">  FORMAT(p.nextStarted, 'MM/dd/yyyy HH:mm') AS nextStartedFmt,</t>
  </si>
  <si>
    <t xml:space="preserve">  DATEDIFF(MINUTE, p.started, eff.EndedAt) AS durationMinutes,</t>
  </si>
  <si>
    <t xml:space="preserve">  p.iteration,</t>
  </si>
  <si>
    <t xml:space="preserve">  REPLACE(p.[start], 'START ', '') AS stepName,</t>
  </si>
  <si>
    <t xml:space="preserve">  p.[start] AS startMarker,</t>
  </si>
  <si>
    <t xml:space="preserve">  p.[end] AS endMarker,</t>
  </si>
  <si>
    <t xml:space="preserve">  CASE</t>
  </si>
  <si>
    <t xml:space="preserve">    WHEN LOWER(REPLACE(p.[start], 'START ', '')) LIKE '%export to ara%'</t>
  </si>
  <si>
    <t xml:space="preserve">      OR LOWER(REPLACE(p.[start], 'START ', '')) LIKE '%maintenance%'</t>
  </si>
  <si>
    <t xml:space="preserve">      THEN CASE WHEN est.EffectiveState IN ('Failed','Stopped','Unfinished')</t>
  </si>
  <si>
    <t xml:space="preserve">        THEN DATEDIFF(MINUTE, p.started, eff.EndedAt) ELSE NULL END</t>
  </si>
  <si>
    <t xml:space="preserve">    WHEN est.EffectiveState IN ('Failed','Stopped','Unfinished')</t>
  </si>
  <si>
    <t xml:space="preserve">      THEN DATEDIFF(MINUTE, p.started, eff.EndedAt)</t>
  </si>
  <si>
    <t xml:space="preserve">    WHEN est.EffectiveState = 'Completed' AND p.iteration &lt; it.MaxIteration</t>
  </si>
  <si>
    <t xml:space="preserve">    ELSE NULL</t>
  </si>
  <si>
    <t xml:space="preserve">  END AS FailedRuntimeMinutes,</t>
  </si>
  <si>
    <t xml:space="preserve">  err.ErrorMessage,</t>
  </si>
  <si>
    <t xml:space="preserve">    WHEN (p.StartMarkerSriptState IN ('Failed','Unfinished','Stopped')</t>
  </si>
  <si>
    <t xml:space="preserve">      OR (est.EffectiveState = 'Completed' AND p.iteration &lt; it.MaxIteration</t>
  </si>
  <si>
    <t xml:space="preserve">        AND LOWER(REPLACE(p.[start], 'START ', '')) NOT LIKE '%export to ara%'</t>
  </si>
  <si>
    <t xml:space="preserve">        AND LOWER(REPLACE(p.[start], 'START ', '')) NOT LIKE '%maintenance%'))</t>
  </si>
  <si>
    <t xml:space="preserve">      AND p.nextStarted IS NOT NULL</t>
  </si>
  <si>
    <t xml:space="preserve">    THEN</t>
  </si>
  <si>
    <t xml:space="preserve">      CASE</t>
  </si>
  <si>
    <t xml:space="preserve">        WHEN DATEDIFF(DAY, CAST(eff.EndedAt AS DATE), CAST(p.nextStarted AS DATE)) = 0</t>
  </si>
  <si>
    <t xml:space="preserve">          AND DATEPART(WEEKDAY, CAST(eff.EndedAt AS DATE)) BETWEEN 2 AND 6</t>
  </si>
  <si>
    <t xml:space="preserve">        THEN DATEDIFF(</t>
  </si>
  <si>
    <t xml:space="preserve">          MINUTE,</t>
  </si>
  <si>
    <t xml:space="preserve">          CASE</t>
  </si>
  <si>
    <t xml:space="preserve">            WHEN CAST(eff.EndedAt AS TIME) &lt; @BusinessStart THEN DATEADD(MINUTE, DATEDIFF(MINUTE,'00:00',@BusinessStart), CAST(CAST(eff.EndedAt AS DATE) AS DATETIME))</t>
  </si>
  <si>
    <t xml:space="preserve">            WHEN CAST(eff.EndedAt AS TIME) &gt; @BusinessEnd THEN DATEADD(MINUTE, DATEDIFF(MINUTE,'00:00',@BusinessEnd), CAST(CAST(eff.EndedAt AS DATE) AS DATETIME))</t>
  </si>
  <si>
    <t xml:space="preserve">            ELSE CAST(eff.EndedAt AS DATETIME)</t>
  </si>
  <si>
    <t xml:space="preserve">          END,</t>
  </si>
  <si>
    <t xml:space="preserve">            WHEN CAST(p.nextStarted AS TIME) &lt; @BusinessStart THEN DATEADD(MINUTE, DATEDIFF(MINUTE,'00:00',@BusinessStart), CAST(CAST(p.nextStarted AS DATE) AS DATETIME))</t>
  </si>
  <si>
    <t xml:space="preserve">            WHEN CAST(p.nextStarted AS TIME) &gt; @BusinessEnd THEN DATEADD(MINUTE, DATEDIFF(MINUTE,'00:00',@BusinessEnd), CAST(CAST(p.nextStarted AS DATE) AS DATETIME))</t>
  </si>
  <si>
    <t xml:space="preserve">            ELSE CAST(p.nextStarted AS DATETIME)</t>
  </si>
  <si>
    <t xml:space="preserve">          END</t>
  </si>
  <si>
    <t xml:space="preserve">        )</t>
  </si>
  <si>
    <t xml:space="preserve">        WHEN DATEDIFF(DAY, CAST(eff.EndedAt AS DATE), CAST(p.nextStarted AS DATE)) = 1</t>
  </si>
  <si>
    <t xml:space="preserve">        THEN (</t>
  </si>
  <si>
    <t xml:space="preserve">          CASE WHEN DATEPART(WEEKDAY, CAST(eff.EndedAt AS DATE)) BETWEEN 2 AND 6</t>
  </si>
  <si>
    <t xml:space="preserve">            THEN DATEDIFF(</t>
  </si>
  <si>
    <t xml:space="preserve">              MINUTE,</t>
  </si>
  <si>
    <t xml:space="preserve">              CASE</t>
  </si>
  <si>
    <t xml:space="preserve">                WHEN CAST(eff.EndedAt AS TIME) &lt; @BusinessStart THEN DATEADD(MINUTE, DATEDIFF(MINUTE,'00:00',@BusinessStart), CAST(CAST(eff.EndedAt AS DATE) AS DATETIME))</t>
  </si>
  <si>
    <t xml:space="preserve">                WHEN CAST(eff.EndedAt AS TIME) &gt; @BusinessEnd THEN DATEADD(MINUTE, DATEDIFF(MINUTE,'00:00',@BusinessEnd), CAST(CAST(eff.EndedAt AS DATE) AS DATETIME))</t>
  </si>
  <si>
    <t xml:space="preserve">                ELSE CAST(eff.EndedAt AS DATETIME)</t>
  </si>
  <si>
    <t xml:space="preserve">              END,</t>
  </si>
  <si>
    <t xml:space="preserve">              DATEADD(MINUTE, DATEDIFF(MINUTE,'00:00',@BusinessEnd), CAST(CAST(eff.EndedAt AS DATE) AS DATETIME))</t>
  </si>
  <si>
    <t xml:space="preserve">            )</t>
  </si>
  <si>
    <t xml:space="preserve">            ELSE 0 END</t>
  </si>
  <si>
    <t xml:space="preserve">        ) + (</t>
  </si>
  <si>
    <t xml:space="preserve">          CASE WHEN DATEPART(WEEKDAY, CAST(p.nextStarted As DATE)) BETWEEN 2 AND 6</t>
  </si>
  <si>
    <t xml:space="preserve">              DATEADD(MINUTE, DATEDIFF(MINUTE,'00:00',@BusinessStart), CAST(CAST(p.nextStarted As DATE) AS DATETIME)),</t>
  </si>
  <si>
    <t xml:space="preserve">                WHEN CAST(p.nextStarted AS TIME) &lt; @BusinessStart THEN DATEADD(MINUTE, DATEDIFF(MINUTE,'00:00',@BusinessStart), CAST(CAST(p.nextStarted AS DATE) AS DATETIME))</t>
  </si>
  <si>
    <t xml:space="preserve">                WHEN CAST(p.nextStarted AS TIME) &gt; @BusinessEnd THEN DATEADD(MINUTE, DATEDIFF(MINUTE,'00:00',@BusinessEnd), CAST(CAST(p.nextStarted AS DATE) AS DATETIME))</t>
  </si>
  <si>
    <t xml:space="preserve">                ELSE CAST(p.nextStarted AS DATETIME)</t>
  </si>
  <si>
    <t xml:space="preserve">              END</t>
  </si>
  <si>
    <t xml:space="preserve">        WHEN DATEDIFF(DAY, CAST(eff.EndedAt As DATE), CAST(p.nextStarted As DATE)) &gt; 1</t>
  </si>
  <si>
    <t xml:space="preserve">          SELECT COALESCE(SUM(780),0)</t>
  </si>
  <si>
    <t xml:space="preserve">          FROM (</t>
  </si>
  <si>
    <t xml:space="preserve">            SELECT DATEADD(DAY, v.n, CAST(eff.EndedAt AS DATE)) AS workDate</t>
  </si>
  <si>
    <t xml:space="preserve">            FROM (VALUES(1),(2),(3),(4),(5),(6),(7),(8),(9),(10),</t>
  </si>
  <si>
    <t xml:space="preserve">                 (11),(12),(13),(14),(15),(16),(17),(18),(19),(20)) v(n)</t>
  </si>
  <si>
    <t xml:space="preserve">            WHERE DATEADD(DAY, v.n, CAST(eff.EndedAt AS DATE)) &lt; CAST(p.nextStarted AS DATE)</t>
  </si>
  <si>
    <t xml:space="preserve">          ) d</t>
  </si>
  <si>
    <t xml:space="preserve">          WHERE DATEPART(WEEKDAY, d.workDate) BETWEEN 2 AND 6</t>
  </si>
  <si>
    <t xml:space="preserve">        + (</t>
  </si>
  <si>
    <t xml:space="preserve">          CASE WHEN DATEPART(WEEKDAY, CAST(p.nextStarted AS DATE)) BETWEEN 2 AND 6</t>
  </si>
  <si>
    <t xml:space="preserve">              DATEADD(MINUTE, DATEDIFF(MINUTE,'00:00',@BusinessStart), CAST(CAST(p.nextStarted AS DATE) AS DATETIME)),</t>
  </si>
  <si>
    <t xml:space="preserve">        ELSE 0</t>
  </si>
  <si>
    <t xml:space="preserve">      END</t>
  </si>
  <si>
    <t xml:space="preserve">    ELSE 0</t>
  </si>
  <si>
    <t xml:space="preserve">  END AS opportunityCostMinutes,</t>
  </si>
  <si>
    <t xml:space="preserve">  p.StartLogId,</t>
  </si>
  <si>
    <t xml:space="preserve">  p.EndLogId</t>
  </si>
  <si>
    <t>INTO #ProcessScriptDurationWithIteration</t>
  </si>
  <si>
    <t>FROM PrevEnd AS p</t>
  </si>
  <si>
    <t>LEFT JOIN #FailedVsRestart As fvr</t>
  </si>
  <si>
    <t xml:space="preserve">  ON fvr.Location = p.Location</t>
  </si>
  <si>
    <t xml:space="preserve"> AND fvr.process = p.process</t>
  </si>
  <si>
    <t xml:space="preserve"> And fvr.reportMonth = p.reportMonth</t>
  </si>
  <si>
    <t xml:space="preserve"> And REPLACE(p.[start], 'START ', '') = fvr.failedStep</t>
  </si>
  <si>
    <t>LEFT JOIN LatestStopped AS ls</t>
  </si>
  <si>
    <t xml:space="preserve">  ON ls.Location = p.Location</t>
  </si>
  <si>
    <t xml:space="preserve"> And ls.process = p.process</t>
  </si>
  <si>
    <t xml:space="preserve"> And ls.reportMonth = p.reportMonth</t>
  </si>
  <si>
    <t xml:space="preserve"> And REPLACE(p.[start], 'START ', '') = ls.stepName</t>
  </si>
  <si>
    <t>CROSS APPLY (</t>
  </si>
  <si>
    <t xml:space="preserve">  SELECT CASE</t>
  </si>
  <si>
    <t xml:space="preserve">    WHEN p.pairedEndTime IS NOT NULL THEN p.pairedEndTime</t>
  </si>
  <si>
    <t xml:space="preserve">    WHEN p.StartMarkerSriptState IN ('Failed','Unfinished') AND fvr.ActualTimeFailureTime IS NOT NULL THEN fvr.ActualTimeFailureTime</t>
  </si>
  <si>
    <t xml:space="preserve">    WHEN p.StartMarkerSriptState = 'Stopped' AND ls.StoppedTime IS NOT NULL THEN ls.StoppedTime</t>
  </si>
  <si>
    <t xml:space="preserve">    ELSE COALESCE(p.ended, p.pairedEndTime)</t>
  </si>
  <si>
    <t xml:space="preserve">  END AS EndedAt</t>
  </si>
  <si>
    <t>) AS eff</t>
  </si>
  <si>
    <t xml:space="preserve">  SELECT TOP (1) l.message AS ErrorMessage</t>
  </si>
  <si>
    <t xml:space="preserve">  WHERE l.Pid = p.Pid</t>
  </si>
  <si>
    <t xml:space="preserve">    AND l.TimeStamp &gt;= p.started</t>
  </si>
  <si>
    <t xml:space="preserve">    AND l.TimeStamp &lt;= DATEADD(SECOND, 5, eff.EndedAt)</t>
  </si>
  <si>
    <t xml:space="preserve">    AND (</t>
  </si>
  <si>
    <t xml:space="preserve">      l.message LIKE '%ERR %' OR l.message LIKE '%ERR:%' OR</t>
  </si>
  <si>
    <t xml:space="preserve">      l.message LIKE '%Exception:%' OR l.message LIKE '%Exception %' OR l.message LIKE '%ERROR:%'</t>
  </si>
  <si>
    <t xml:space="preserve">    )</t>
  </si>
  <si>
    <t xml:space="preserve">    AND l.message NOT LIKE '%Finished execution with errors%'</t>
  </si>
  <si>
    <t xml:space="preserve">    AND l.message NOT LIKE '%execution with errors%'</t>
  </si>
  <si>
    <t xml:space="preserve">    AND l.message NOT LIKE '%Logout()%'</t>
  </si>
  <si>
    <t xml:space="preserve">  ORDER BY l.TimeStamp DESC, LEN(l.message) DESC</t>
  </si>
  <si>
    <t>) AS err</t>
  </si>
  <si>
    <t xml:space="preserve">  SELECT CASE WHEN p.pairedEndTime IS NOT NULL THEN 'Completed' ELSE p.StartMarkerSriptState END AS EffectiveState</t>
  </si>
  <si>
    <t>) AS est</t>
  </si>
  <si>
    <t xml:space="preserve">  SELECT MAX(fs2.iteration) AS MaxIteration</t>
  </si>
  <si>
    <t xml:space="preserve">  FROM FilteredSteps fs2</t>
  </si>
  <si>
    <t xml:space="preserve">  WHERE fs2.Location = p.Location</t>
  </si>
  <si>
    <t xml:space="preserve">    AND fs2.process = p.process</t>
  </si>
  <si>
    <t xml:space="preserve">    AND fs2.reportMonth = p.reportMonth</t>
  </si>
  <si>
    <t xml:space="preserve">    AND fs2.runGroup = p.runGroup</t>
  </si>
  <si>
    <t xml:space="preserve">    AND REPLACE(fs2.[start],'START ','') = REPLACE(p.[start],'START ','')</t>
  </si>
  <si>
    <t>) AS it</t>
  </si>
  <si>
    <t>ORDER BY p.reportMonth, p.Location, p.process, p.started;</t>
  </si>
  <si>
    <t>CREATE INDEX IX_PSDWI ON #ProcessScriptDurationWithIteration(reportMonth, Location, process, StartedAt);</t>
  </si>
  <si>
    <t xml:space="preserve"> FILTER &amp; NORMALIZATION LAYER (unchanged except for underscore matches)</t>
  </si>
  <si>
    <t>DROP TABLE IF EXISTS #ProcessAllowlist;</t>
  </si>
  <si>
    <t>WITH SplitProcess AS (</t>
  </si>
  <si>
    <t xml:space="preserve">  SELECT LTRIM(RTRIM(T.N.value('.', 'nvarchar(50)'))) AS process</t>
  </si>
  <si>
    <t xml:space="preserve">  FROM (</t>
  </si>
  <si>
    <t xml:space="preserve">    SELECT CAST('&lt;x&gt;' + REPLACE(ISNULL(@ProcessFilter, ''), ',', '&lt;/x&gt;&lt;x&gt;') + '&lt;/x&gt;' AS XML) AS xml</t>
  </si>
  <si>
    <t xml:space="preserve">  ) S</t>
  </si>
  <si>
    <t xml:space="preserve">  CROSS APPLY S.xml.nodes('/x') AS T(N)</t>
  </si>
  <si>
    <t>SELECT process INTO #ProcessAllowlist</t>
  </si>
  <si>
    <t>FROM SplitProcess</t>
  </si>
  <si>
    <t>WHERE process &lt;&gt; '';</t>
  </si>
  <si>
    <t>DECLARE @FilterIsGtMcp BIT = CASE WHEN EXISTS (SELECT 1 FROM #ProcessAllowlist WHERE UPPER(process) = 'GT_MCP') THEN 1 ELSE 0 END;</t>
  </si>
  <si>
    <t>DROP TABLE IF EXISTS #PSDWI_Filtered;</t>
  </si>
  <si>
    <t xml:space="preserve">  p.reportMonth,</t>
  </si>
  <si>
    <t xml:space="preserve">    WHEN p.name LIKE '%[_]NL[_]MRP%' THEN 'NLRB-MID'</t>
  </si>
  <si>
    <t xml:space="preserve">    WHEN p.name LIKE '%[_]NL[_]EOM%' THEN 'NLRB-EOM'</t>
  </si>
  <si>
    <t xml:space="preserve">    WHEN p.process = 'ICG' THEN CASE WHEN p.Location = 'BEDB' THEN 'BEGT' WHEN p.Location = 'DEDB' THEN 'DEGT' ELSE p.Location END</t>
  </si>
  <si>
    <t xml:space="preserve">    ELSE p.Location</t>
  </si>
  <si>
    <t xml:space="preserve">  END AS locationNormalized,</t>
  </si>
  <si>
    <t xml:space="preserve">    WHEN p.name LIKE '%IMH%' THEN 'IMH'</t>
  </si>
  <si>
    <t xml:space="preserve">    WHEN p.process = 'ICG' THEN 'MCP'</t>
  </si>
  <si>
    <t xml:space="preserve">    WHEN p.process = 'SOT' THEN 'MCP'</t>
  </si>
  <si>
    <t xml:space="preserve">    ELSE p.process</t>
  </si>
  <si>
    <t xml:space="preserve">  END AS processNormalized,</t>
  </si>
  <si>
    <t xml:space="preserve">  END AS processForFilter,</t>
  </si>
  <si>
    <t xml:space="preserve">  p.name, p.StateName, p.StartedAt, p.EndedAt, p.previousEnded,</t>
  </si>
  <si>
    <t xml:space="preserve">  p.StartedAtFmt, p.EndedAtFmt, p.previousEndedFmt, p.nextStartedFmt,</t>
  </si>
  <si>
    <t xml:space="preserve">  p.durationMinutes, p.iteration, p.stepName, p.startMarker, p.endMarker,</t>
  </si>
  <si>
    <t>INTO #PSDWI_Filtered</t>
  </si>
  <si>
    <t>FROM #ProcessScriptDurationWithIteration AS p</t>
  </si>
  <si>
    <t>WHERE (@ProcessFilter IS NULL)</t>
  </si>
  <si>
    <t xml:space="preserve">   OR (@ProcessFilter IS NOT NULL AND (</t>
  </si>
  <si>
    <t xml:space="preserve">         EXISTS (SELECT 1 FROM #ProcessAllowlist pf</t>
  </si>
  <si>
    <t xml:space="preserve">                 WHERE pf.process = CASE WHEN p.name LIKE '%IMH%' THEN 'IMH' WHEN p.process = 'ICG' THEN 'MCP' ELSE p.process END)</t>
  </si>
  <si>
    <t xml:space="preserve">         OR (@FilterIsGtMcp = 1 AND p.process = 'ICG')</t>
  </si>
  <si>
    <t xml:space="preserve">       ));</t>
  </si>
  <si>
    <t>/* ==========================</t>
  </si>
  <si>
    <t xml:space="preserve"> PART 4 — Final Reporting (unchanged)</t>
  </si>
  <si>
    <t xml:space="preserve"> ========================== */</t>
  </si>
  <si>
    <t xml:space="preserve">  -- Global chronology by raw log id</t>
  </si>
  <si>
    <t xml:space="preserve">    reportMonth,</t>
  </si>
  <si>
    <t xml:space="preserve">    locationNormalized AS Location,</t>
  </si>
  <si>
    <t xml:space="preserve">    CASE WHEN name LIKE '%ICG%' THEN 'ICG' ELSE processNormalized END AS process,</t>
  </si>
  <si>
    <t xml:space="preserve">    startMarker, endMarker,</t>
  </si>
  <si>
    <t xml:space="preserve">    StartedAtFmt AS StartedAtDisplay,</t>
  </si>
  <si>
    <t xml:space="preserve">    EndedAtFmt AS EndedAtDisplay,</t>
  </si>
  <si>
    <t xml:space="preserve">    nextStartedFmt AS nextStarted,</t>
  </si>
  <si>
    <t xml:space="preserve">    ErrorMessage, StateName, name AS ScriptName,</t>
  </si>
  <si>
    <t xml:space="preserve">    iteration, stepName, CAST(durationMinutes / 60.0 AS DECIMAL(10,2)) AS TotalQ3RuntimeHours,</t>
  </si>
  <si>
    <t xml:space="preserve">    CAST(COALESCE(FailedRuntimeMinutes, 0) / 60.0 AS DECIMAL(10,2)) AS FailedRuntimeHours,</t>
  </si>
  <si>
    <t xml:space="preserve">    (CAST(durationMinutes / 60.0 AS DECIMAL(10,2)) - CAST(COALESCE(FailedRuntimeMinutes, 0) / 60.0 AS DECIMAL(10,2))) AS EfficientRuntimeHours,</t>
  </si>
  <si>
    <t xml:space="preserve">    CAST(opportunityCostMinutes / 60.0 AS DECIMAL(10,2)) AS opportunityCostHours,</t>
  </si>
  <si>
    <t xml:space="preserve">    (CAST(COALESCE(FailedRuntimeMinutes, 0) / 60.0 AS DECIMAL(10,2)) + CAST(COALESCE(opportunityCostMinutes, 0) / 60.0 AS DECIMAL(10,2))) AS InefficientRuntimeHours,</t>
  </si>
  <si>
    <t xml:space="preserve">    (CAST(durationMinutes / 60.0 AS DECIMAL(10,2)) + CAST(COALESCE(opportunityCostMinutes, 0) / 60.0 AS DECIMAL(10,2))) AS E2ERuntimeHours</t>
  </si>
  <si>
    <t xml:space="preserve">  FROM #PSDWI_Filtered</t>
  </si>
  <si>
    <t xml:space="preserve">  WHERE (@ReportMonthFilter IS NULL OR reportMonth = @ReportMonthFilter)</t>
  </si>
  <si>
    <t xml:space="preserve">    AND (@LocationFilter IS NULL OR locationNormalized = @LocationFilter)</t>
  </si>
  <si>
    <t xml:space="preserve">  ORDER BY COALESCE(StartLogId, EndLogId);</t>
  </si>
  <si>
    <t xml:space="preserve">  -- Legacy path: by display timestamps</t>
  </si>
  <si>
    <t xml:space="preserve">  ORDER BY Location, process, StartedAtDisplay, EndedAtDisplay, nextStarted;</t>
  </si>
  <si>
    <t xml:space="preserve"> OPTIONAL DIAGNOSTICS (DISABLED BY DEFAULT)</t>
  </si>
  <si>
    <t xml:space="preserve"> 1) runGroup integrity — a PID should NOT appear in more than one runGroup</t>
  </si>
  <si>
    <t>WITH grp AS (</t>
  </si>
  <si>
    <t xml:space="preserve">  SELECT Pid, runGroup, COUNT(*) AS c</t>
  </si>
  <si>
    <t xml:space="preserve">  GROUP BY Pid, runGroup</t>
  </si>
  <si>
    <t>SELECT Pid</t>
  </si>
  <si>
    <t>FROM grp</t>
  </si>
  <si>
    <t>GROUP BY Pid</t>
  </si>
  <si>
    <t>HAVING COUNT(*) &gt; 1; -- Expect 0 rows</t>
  </si>
  <si>
    <t xml:space="preserve"> 2) Cosmetic dispersion — show how many different ScriptName labels appear</t>
  </si>
  <si>
    <t xml:space="preserve"> for the same canonical step (useful to explain why ScriptName is cosmetic)</t>
  </si>
  <si>
    <t>SELECT reportMonth, Location, process, stepName,</t>
  </si>
  <si>
    <t xml:space="preserve">       COUNT(DISTINCT ScriptName) AS distinctScriptNameLabels,</t>
  </si>
  <si>
    <t xml:space="preserve">       COUNT(*) AS rowCount</t>
  </si>
  <si>
    <t>FROM #PSDWI_Filtered</t>
  </si>
  <si>
    <t>GROUP BY reportMonth, Location, process, stepName</t>
  </si>
  <si>
    <t>ORDER BY reportMonth, Location, process, stepName;</t>
  </si>
  <si>
    <t xml:space="preserve"> RAW LOGS EXTRACT FOR SPECIFIC FILTER (append to v004)</t>
  </si>
  <si>
    <t xml:space="preserve"> - Filters: ReportMonth, Location, Process (case-sensitive as per upstream)</t>
  </si>
  <si>
    <t xml:space="preserve"> - Pulls ALL raw dbo.Log rows for matching PIDs</t>
  </si>
  <si>
    <t xml:space="preserve"> - Assumes v004 already ran in this session, so #LogMarkers exists</t>
  </si>
  <si>
    <t>DECLARE @Raw_Location NVARCHAR(50) = 'NLBTR';</t>
  </si>
  <si>
    <t>DECLARE @Raw_Process NVARCHAR(50) = 'ICG';</t>
  </si>
  <si>
    <t xml:space="preserve">  RAISERROR('Required temp table #LogMarkers not found. Run Iteration_OppCost_v004.sql first in the same session.', 16, 1);</t>
  </si>
  <si>
    <t xml:space="preserve">  RETURN;</t>
  </si>
  <si>
    <t>SELECT lm.Pid,</t>
  </si>
  <si>
    <t xml:space="preserve">       MIN(lm.StartedAt) AS MinStartedAt,</t>
  </si>
  <si>
    <t xml:space="preserve">       MAX(lm.EndedAt)   AS MaxEndedAt</t>
  </si>
  <si>
    <t>-- 4) Pull ALL raw dbo.Log rows for those PIDs (unbounded)</t>
  </si>
  <si>
    <t>SELECT l.*, @Raw_ReportMonth AS FilterReportMonth,</t>
  </si>
  <si>
    <t xml:space="preserve">          @Raw_Location AS FilterLocation,</t>
  </si>
  <si>
    <t xml:space="preserve">          @Raw_Process AS FilterProcess</t>
  </si>
  <si>
    <t>JOIN #RawLogFilter_PIDs AS fp ON fp.Pid = l.Pid</t>
  </si>
  <si>
    <t>-- 5) (Optional) add nearest step marker for each log row</t>
  </si>
  <si>
    <t>SELECT r.*, ms.Part1 AS NearestStepMarker,</t>
  </si>
  <si>
    <t xml:space="preserve">       ms.TimeStamp AS NearestMarkerTime,</t>
  </si>
  <si>
    <t xml:space="preserve">       DATEDIFF(SECOND, ms.TimeStamp, r.TimeStamp) AS SecondsSinceNearestMarker</t>
  </si>
  <si>
    <t xml:space="preserve">  SELECT TOP (1) lm2.Part1, lm2.TimeStamp</t>
  </si>
  <si>
    <t xml:space="preserve">  FROM #LogMarkers AS lm2</t>
  </si>
  <si>
    <t xml:space="preserve">  WHERE lm2.Pid = r.Pid</t>
  </si>
  <si>
    <t xml:space="preserve">    AND lm2.TimeStamp &lt;= r.TimeStamp</t>
  </si>
  <si>
    <t xml:space="preserve">  ORDER BY lm2.TimeStamp DESC</t>
  </si>
  <si>
    <t>-- 6) Final output of the RAW logs view</t>
  </si>
  <si>
    <t>-- Or: SELECT * FROM #RawLogs_WithStep ORDER BY COALESCE(StartLogId, EndLogId) ASC, EndLogId ASC;</t>
  </si>
  <si>
    <t xml:space="preserve">GAP_PL_MCP LAD_SF only </t>
  </si>
  <si>
    <t>GAP_PL_MCP LAD_SF only</t>
  </si>
  <si>
    <t>Load_ARA_BE_MCP</t>
  </si>
  <si>
    <t>BEGT_CSRBB_Export_updated</t>
  </si>
  <si>
    <t>NLBTR_CSRBB_Export_updated</t>
  </si>
  <si>
    <t>Copy_dbwruns_IT_MCP</t>
  </si>
  <si>
    <t>Planning_BEGT_MCP_2 (Export)</t>
  </si>
  <si>
    <t>Planning_NLBTR_MCP_2 rr IN14692534</t>
  </si>
  <si>
    <t>Valuation_MCP_rr</t>
  </si>
  <si>
    <t>ICDB_CSRBB_Export_updated (copy)</t>
  </si>
  <si>
    <t>DEDB_CSRBB_Export_updated</t>
  </si>
  <si>
    <t>ITDB_CSRBB_Export_updated</t>
  </si>
  <si>
    <t>ICDB_MCP  Rerun GPC locations beijing + non live load, val, plan</t>
  </si>
  <si>
    <t>ICDB MCP ARA 4</t>
  </si>
  <si>
    <t>Load_ARA_AU_MCP</t>
  </si>
  <si>
    <t>Copy_dbwruns_AU_MCP</t>
  </si>
  <si>
    <t>Copy_dbwruns_FR_MCP</t>
  </si>
  <si>
    <t>ICDB_MCP  Rerun GPC locations GAP KR EC</t>
  </si>
  <si>
    <t>NII SOT</t>
  </si>
  <si>
    <t>GAP_PL_MCP LAD_SF only MISSING reports -only print marks</t>
  </si>
  <si>
    <t>Load_POS_LU_MCP rr INC14698835</t>
  </si>
  <si>
    <t>Load_ARA_ACC_LU_MCP</t>
  </si>
  <si>
    <t>Copy_variables_1_ATTRIB_BE_MCP</t>
  </si>
  <si>
    <t>Load_Spreads_MCP RR</t>
  </si>
  <si>
    <t>Valuation_ES_MCP rr2</t>
  </si>
  <si>
    <t>Load_compare_Spreads_ATTRIB_BE_MCP</t>
  </si>
  <si>
    <t>ICDB_MCP Valuation AIC</t>
  </si>
  <si>
    <t>Copy_Portfolio_NLBTR_MCP Old Model</t>
  </si>
  <si>
    <t>GAP_LU_MCP rr</t>
  </si>
  <si>
    <t>GAP_LU_MCP rr3</t>
  </si>
  <si>
    <t>Load Compare MP (Attrib)</t>
  </si>
  <si>
    <t>MCPBEGTLoad PosLight MaintenanceLight Maintenance46086.1437546086.1479166667</t>
  </si>
  <si>
    <t>MCPBEGTValuation (NPV)Light MaintenanceLight Maintenance46086.166666666746086.1708333333</t>
  </si>
  <si>
    <t>-- A) Strict START→END pairing</t>
  </si>
  <si>
    <t>LUDB_CSRBB_Export_updated (copy)</t>
  </si>
  <si>
    <t>DEDB_CSRBB_Export_updated (copy)</t>
  </si>
  <si>
    <t>ICDB MCP ARA 5</t>
  </si>
  <si>
    <t>Load_compare_Spreads_ATTRIB_BE_MCP rr</t>
  </si>
  <si>
    <t>Planning_DEGT_MCP_2 rr (MDL)</t>
  </si>
  <si>
    <t>Planning_NLBTR_MCP_2 rr (MDL)</t>
  </si>
  <si>
    <t>Load_compare_Spreads_ATTRIB_BE_MCP  rr2</t>
  </si>
  <si>
    <t>MCPDEDBCSRBB ValuationCSRBB Portfolio ValuationCSRBB Portfolio Valuation46090.877083333346090.9097222222</t>
  </si>
  <si>
    <t>MCPDEDBECexport to araexport to ara46091.178472222246091.1784722222</t>
  </si>
  <si>
    <t>MCPDEDBECing-ec valuation exports from ARAing-ec valuation exports from ARA46091.178472222246091.1784722222</t>
  </si>
  <si>
    <t>MCPDEDBECing-ec valuation QRM reporter exportsing-ec valuation QRM reporter exports46091.178472222246091.1784722222</t>
  </si>
  <si>
    <t>MCPDEDBECing-ec valuationing-ec valuation46090.945138888946091.1784722222</t>
  </si>
  <si>
    <t>MCPDEDBECLight MaintenanceLight Maintenance46090.910416666746090.9451388889</t>
  </si>
  <si>
    <t>MCPDEDBGAPgap planninggap planning46091.179861111146091.2923611111</t>
  </si>
  <si>
    <t>MCPDEDBGAPgap planninggap planning46091.388194444446091.3881944444</t>
  </si>
  <si>
    <t>MCPDEDBImport Strategiesimport strategies CBSimport strategies CBS46092.5546092.5506944444</t>
  </si>
  <si>
    <t>MCPDEDBImport Strategiesimport strategies Financeimport strategies Finance46092.547916666746092.5493055556</t>
  </si>
  <si>
    <t>MCPDEDBImport Strategiesimport strategies Riskimport strategies Risk46092.545833333346092.5472222222</t>
  </si>
  <si>
    <t>MCPDEDBKRbpv-kr valuation exports from ARAbpv-kr valuation exports from ARA46090.877083333346090.8770833333</t>
  </si>
  <si>
    <t>MCPDEDBKRbpv-kr valuation QRM reporter exportsbpv-kr valuation QRM reporter exports46090.849305555646090.8770833333</t>
  </si>
  <si>
    <t>MCPDEDBKRbpv-kr valuationbpv-kr valuation46090.670833333346090.8486111111</t>
  </si>
  <si>
    <t>MCPDEDBKRexport to araexport to ara46090.848611111146090.8493055556</t>
  </si>
  <si>
    <t>MCPDEDBKRLight MaintenanceLight Maintenance46090.6687546090.6708333333</t>
  </si>
  <si>
    <t>MCPDEDBLoad Index Historyindex historyindex history46087.388194444446087.3881944444</t>
  </si>
  <si>
    <t>MCPDEDBLoad Poscopy fromcopy from46087.4562546087.4576388889</t>
  </si>
  <si>
    <t>MCPDEDBLoad Poscopy fromcopy from46095.407638888946095.4340277778</t>
  </si>
  <si>
    <t>MCPDEDBLoad Posexport to araexport to ara46087.457638888946087.4590277778</t>
  </si>
  <si>
    <t>MCPDEDBLoad Posexport to araexport to ara46095.434027777846095.4340277778</t>
  </si>
  <si>
    <t>MCPDEDBLoad Posloadload46087.42546087.4506944444</t>
  </si>
  <si>
    <t>MCPDEDBLoad Posloadload46095.375694444446095.4020833333</t>
  </si>
  <si>
    <t>MCPDEDBLoad PosStratificationStratification46087.450694444446087.45625</t>
  </si>
  <si>
    <t>MCPDEDBLoad PosStratificationStratification46095.402083333346095.4076388889</t>
  </si>
  <si>
    <t>MCPDEDBPlanning (NII)export to ara NIIexport to ara NII46093.508333333346093.5090277778</t>
  </si>
  <si>
    <t>MCPDEDBPlanning (NII)Light Maintenance NIILight Maintenance NII46093.511805555646093.58125</t>
  </si>
  <si>
    <t>MCPDEDBPlanning (NII)planning runplanning run46092.551388888946093.5083333333</t>
  </si>
  <si>
    <t>MCPDEDBPlanning (NII)planning runplanning run46094.2784722222NULL</t>
  </si>
  <si>
    <t>MCPDEDBValuation (NPV)export to araexport to ara46090.641666666746090.6416666667</t>
  </si>
  <si>
    <t>MCPDEDBValuation (NPV)Light MaintenanceLight Maintenance46090.641666666746090.65</t>
  </si>
  <si>
    <t>MCPDEDBValuation (NPV)portfolio valuation runportfolio valuation run46087.459027777846087.4708333333</t>
  </si>
  <si>
    <t>MCPDEDBValuation (NPV)portfolio valuation runportfolio valuation run46090.468055555646090.6416666667</t>
  </si>
  <si>
    <t>MCPDEDBValuation (NPV)portfolio valuation runportfolio valuation run46095.435416666746095.4534722222</t>
  </si>
  <si>
    <t>MCPDEDBValuation (NPV)valuation report exports from ARAvaluation report exports from ARA46090.6546090.6506944444</t>
  </si>
  <si>
    <t>MCPDEDBValuation (NPV)valuation report QRM Reporter exportsvaluation report QRM Reporter exports46090.653472222246090.6680555556</t>
  </si>
  <si>
    <t>MCPDEDBCopy DB with Runscopy fromcopy from46092.477083333346092.4826388889</t>
  </si>
  <si>
    <t>MCPDEDBLoad to ARAexport to ara ACCexport to ara ACC46095.434722222246095.4347222222</t>
  </si>
  <si>
    <t>Copy_variables_2_ATTRIB_BE_MCP</t>
  </si>
  <si>
    <t>Load_MP_ATTRIB_BE_MCP</t>
  </si>
  <si>
    <t>Copy Variables (Attrib)</t>
  </si>
  <si>
    <t>Load Compare Spreads (Attrib)</t>
  </si>
  <si>
    <t>Copy Portfolio (RAS)</t>
  </si>
  <si>
    <t>Load Position (RAS)</t>
  </si>
  <si>
    <t>In Dashboard?</t>
  </si>
  <si>
    <t>MCPESDBECing-ec valuation exports from ARAing-ec valuation exports from ARA46094.3546094.35</t>
  </si>
  <si>
    <t>MCPESDBECing-ec valuation QRM reporter exportsing-ec valuation QRM reporter exports46094.3546094.3625</t>
  </si>
  <si>
    <t>MCPESDBECing-ec valuationing-ec valuation46094.182638888946094.35</t>
  </si>
  <si>
    <t>MCPESDBECLight MaintenanceLight Maintenance46094.177083333346094.1826388889</t>
  </si>
  <si>
    <t>MCPESDBGAPgap planninggap planning46093.954861111146094.1027777778</t>
  </si>
  <si>
    <t>MCPESDBITSITS planning runITS planning run46095.547222222246095.5715277778</t>
  </si>
  <si>
    <t>MCPESDBITSLight MaintenanceLight Maintenance46095.542361111146095.5472222222</t>
  </si>
  <si>
    <t>MCPESDBKRbpv-kr valuation QRM Reporter exportsbpv-kr valuation QRM Reporter exports46094.470138888946094.4701388889</t>
  </si>
  <si>
    <t>MCPESDBKRbpv-kr valuationbpv-kr valuation46094.366666666746094.4701388889</t>
  </si>
  <si>
    <t>MCPESDBKRLight MaintenanceLight Maintenance46094.363194444446094.3666666667</t>
  </si>
  <si>
    <t>MCPESDBLoad Compare MPload Model parametersload Model parameters46092.386111111146092.3881944444</t>
  </si>
  <si>
    <t>MCPESDBLoad Compare MPModel parameters comparisonModel parameters comparison46092.388194444446092.3881944444</t>
  </si>
  <si>
    <t>MCPESDBLoad Compare Spreadsload Spreadsload Spreads46092.388888888946092.4020833333</t>
  </si>
  <si>
    <t>MCPESDBLoad Compare SpreadsSpreads comparisonSpreads comparison46092.402083333346092.4027777778</t>
  </si>
  <si>
    <t>MCPESDBPlanning (NII)Full MaintenanceFull Maintenance46095.120138888946095.21875</t>
  </si>
  <si>
    <t>MCPESDBPlanning (NII)MDL ProcessingMDL Processing46094.6812546094.7326388889</t>
  </si>
  <si>
    <t>MCPESDBPlanning (NII)planning run OLAP exportsplanning run OLAP exports46095.255555555646095.4638888889</t>
  </si>
  <si>
    <t>MCPESDBPlanning (NII)planning run QRM reporter exportsplanning run QRM reporter exports46095.2187546095.2555555556</t>
  </si>
  <si>
    <t>MCPESDBPlanning (NII)planning run01planning run0146094.477083333346094.68125</t>
  </si>
  <si>
    <t>MCPESDBPlanning (NII)planning run02planning run0246094.732638888946095.1201388889</t>
  </si>
  <si>
    <t>MCPESDBValuation (NPV)export to araexport to ara46093.610416666746093.6111111111</t>
  </si>
  <si>
    <t>MCPESDBValuation (NPV)export to araexport to ara46093.765277777846093.7680555556</t>
  </si>
  <si>
    <t>MCPESDBValuation (NPV)Light MaintenanceLight Maintenance46093.611111111146093.6159722222</t>
  </si>
  <si>
    <t>MCPESDBValuation (NPV)Light MaintenanceLight Maintenance46093.768055555646093.7736111111</t>
  </si>
  <si>
    <t>MCPESDBValuation (NPV)portfolio valuation runportfolio valuation run46092.4479166667NULL</t>
  </si>
  <si>
    <t>MCPESDBValuation (NPV)portfolio valuation runportfolio valuation run46092.495833333346092.5145833333</t>
  </si>
  <si>
    <t>MCPESDBValuation (NPV)portfolio valuation runportfolio valuation run46093.509722222246093.6104166667</t>
  </si>
  <si>
    <t>MCPESDBValuation (NPV)portfolio valuation runportfolio valuation run46093.682638888946093.7652777778</t>
  </si>
  <si>
    <t>MCPESDBValuation (NPV)valuation report OLAP exportsvaluation report OLAP exports46093.615972222246093.6319444444</t>
  </si>
  <si>
    <t>MCPESDBValuation (NPV)valuation report OLAP exportsvaluation report OLAP exports46093.773611111146093.8125</t>
  </si>
  <si>
    <t>MCPESDBValuation (NPV)valuation report QRM reporter exportsvaluation report QRM reporter exports46093.812546093.8145833333</t>
  </si>
  <si>
    <t>MCPESDBValuation AICAIC portfolio valuation runAIC portfolio valuation run46095.480555555646095.5416666667</t>
  </si>
  <si>
    <t>MCPESDBValuation AICload AIC Spreadsload AIC Spreads46095.466666666746095.4805555556</t>
  </si>
  <si>
    <t>MCPNLRBLoad Poscopy fromcopy from46095.486805555646095.4965277778</t>
  </si>
  <si>
    <t>MCPNLRBLoad Posloadload46095.415277777846095.4826388889</t>
  </si>
  <si>
    <t>MCPNLRBLoad PosStratificationStratification46095.482638888946095.4868055556</t>
  </si>
  <si>
    <t>MCPNLRBValuation (NPV)export to araexport to ara46095.681944444446095.6819444444</t>
  </si>
  <si>
    <t>MCPNLRBValuation (NPV)Light Maintenance Portfolio ValuationLight Maintenance Portfolio Valuation46095.681944444446095.6986111111</t>
  </si>
  <si>
    <t>MCPNLRBValuation (NPV)portfolio valuation runportfolio valuation run46095.497916666746095.6819444444</t>
  </si>
  <si>
    <t>MCPNLRBValuation (NPV)valuation report OLAP exportsvaluation report OLAP exports46095.698611111146095.7041666667</t>
  </si>
  <si>
    <t>MCPESDBLoad to ARAexport to ara ACCexport to ara ACC46093.815277777846093.8152777778</t>
  </si>
  <si>
    <t>MCPESDBGAPgap planninggap planning46094.176388888946094.1763888889</t>
  </si>
  <si>
    <t>MCPESDBLoad to ARAexport to ara ACCexport to ara ACC46095.463888888946095.4638888889</t>
  </si>
  <si>
    <t>MCPESDBLoad to ARAexport to araexport to ara46097.246097.2</t>
  </si>
  <si>
    <t>MCPNLBTRPlanning (NII)planning run01planning run0146097.180555555646097.4597222222</t>
  </si>
  <si>
    <t>MCPESDBCopy DB with Runscopy fromcopy from46097.388194444446097.4138888889</t>
  </si>
  <si>
    <t>MCPNLBTRPlanning (NII)planning run01planning run0146097.977083333346098.5590277778</t>
  </si>
  <si>
    <t>MCPNLBTRPlanning (NII)MDL ProcessingMDL Processing46098.559027777846098.5666666667</t>
  </si>
  <si>
    <t>MCPNLBTRPlanning (NII)planning run02planning run0246098.566666666746098.7368055556</t>
  </si>
  <si>
    <t>MCPDEGTPlanning (NII)planning run01planning run0146098.588194444446098.7375</t>
  </si>
  <si>
    <t>MCPNLBTRPlanning (NII)export to ara NIIexport to ara NII46098.736805555646098.7368055556</t>
  </si>
  <si>
    <t>MCPNLBTRPlanning (NII)planning run exportsplanning run exports46098.736805555646098.7902777778</t>
  </si>
  <si>
    <t>MCPDEGTPlanning (NII)MDL ProcessingMDL Processing46098.737546098.7569444444</t>
  </si>
  <si>
    <t>MCPDEGTPlanning (NII)planning run02planning run0246098.756944444446098.8638888889</t>
  </si>
  <si>
    <t>MCPDEGTPlanning (NII)export to ara NIIexport to ara NII46098.863888888946098.8652777778</t>
  </si>
  <si>
    <t>MCPDEGTPlanning (NII)planning run exportsplanning run exports46098.865277777846098.8930555556</t>
  </si>
  <si>
    <t>MCPNLBTRCopy PortfolioCopy portfolio RASCopy portfolio RAS46099.240277777846099.2402777778</t>
  </si>
  <si>
    <t>MCPNLBTRLoad Pos (RAS)load RASload RAS46099.242361111146099.2715277778</t>
  </si>
  <si>
    <t>MCPNLBTRLoad Pos (RAS)Stratification RASStratification RAS46099.271527777846099.2770833333</t>
  </si>
  <si>
    <t>MCPNLBTRLoad Pos (RAS)Light MaintenanceLight Maintenance46099.277083333346099.3618055556</t>
  </si>
  <si>
    <t>MCPNLBTRLoad Pos (RAS)Position report OLAP exports RASPosition report OLAP exports RAS46099.361805555646099.3694444444</t>
  </si>
  <si>
    <t>MCPNLBTRValuation (NPV) (RAS)portfolio valuation run RASportfolio valuation run RAS46099.370138888946099.3826388889</t>
  </si>
  <si>
    <t>MCPNLBTRValuation (NPV) (RAS)Light Maintenance RASLight Maintenance RAS46099.382638888946099.3888888889</t>
  </si>
  <si>
    <t>MCPNLBTRValuation (NPV) (RAS)valuation report exports RASvaluation report exports RAS46099.388888888946099.4083333333</t>
  </si>
  <si>
    <t>Load_POS_ATTRIB_BE_MCP</t>
  </si>
  <si>
    <t>Load Pos (Attrib)</t>
  </si>
  <si>
    <t>ICDB_MCP Valuation AIC rr</t>
  </si>
  <si>
    <t>ICDB_MCP Valuation AIC rr2</t>
  </si>
  <si>
    <t>ICDB_MCP Valuation AIC rr3</t>
  </si>
  <si>
    <t>Load_ARA_ACC_BEGT_MCP</t>
  </si>
  <si>
    <t>Load_ARA_ACC_BEGT_MCP (copy)</t>
  </si>
  <si>
    <t>FTP_EVE_SOT_BE_MCP</t>
  </si>
  <si>
    <t>ICDB_MCP Valuation AIC rr4</t>
  </si>
  <si>
    <t>GAP_DE_MCP_rr</t>
  </si>
  <si>
    <t>ICDB_MCP Valuation AIC rr5</t>
  </si>
  <si>
    <t>ICDB_MCP Valuation AIC rr6</t>
  </si>
  <si>
    <t>ITS_MCP</t>
  </si>
  <si>
    <t>EC_ES_MCP rr</t>
  </si>
  <si>
    <t>Load_ARA_ACC_BE_MCP</t>
  </si>
  <si>
    <t>FTP_EVE_SOT_BE_MCP rr</t>
  </si>
  <si>
    <t>DE_FX run EoM feb 2026 Valuation ARa</t>
  </si>
  <si>
    <t>Load_ARA_NLBTR_MCP</t>
  </si>
  <si>
    <t>Copy_dbwruns_NLBTR_MCP</t>
  </si>
  <si>
    <t>DE_FX run EoM feb 2026 Valuation ARa_rr</t>
  </si>
  <si>
    <t>Load_ARA_PL_MCP</t>
  </si>
  <si>
    <t>DE_FX run EoM feb 2026 Valuation ARa_rr (copy)</t>
  </si>
  <si>
    <t>Load_Yield_Curves_ATTRIB_BE_MCP</t>
  </si>
  <si>
    <t>Planning_DEGT_MCP_2 rr2 (missing S118 S119)</t>
  </si>
  <si>
    <t>Copy_Portfolio_NLBTR_MCP Old Model rr</t>
  </si>
  <si>
    <t>Planning_DEGT_MCP_2 rr2 (load to ARA)</t>
  </si>
  <si>
    <t>Copy_Portfolio_DEGT_MCP Old Model</t>
  </si>
  <si>
    <t>FTP_EVE_SOT_TR_MCP</t>
  </si>
  <si>
    <t>FTP_EVE_SOT_TR_MCP (copy)</t>
  </si>
  <si>
    <t>Import_Strategies_NL_MCP Feb26 rerun</t>
  </si>
  <si>
    <t>Combined_Planning_NL_MCP Feb26 rerun</t>
  </si>
  <si>
    <t>Copy_dbwruns_BE_ATTRIB</t>
  </si>
  <si>
    <t>Valuations_ATTRIB_BE_MCP</t>
  </si>
  <si>
    <t>NII_SOT_BE_MCP</t>
  </si>
  <si>
    <t>Planning_DEGT_MCP_RAS</t>
  </si>
  <si>
    <t>NII_SOT_BE_MCP rr</t>
  </si>
  <si>
    <t>NII_SOT_PL_MCP</t>
  </si>
  <si>
    <t>Valuations_ATTRIB_BE_MCP rr 1 to 7</t>
  </si>
  <si>
    <t>Planning_DEGT_MCP_RAS rr</t>
  </si>
  <si>
    <t>FTP_EVE_SOT</t>
  </si>
  <si>
    <t>Load POS_NL_MRP_shadow</t>
  </si>
  <si>
    <t>Load_POS_NL_MCP_shadow</t>
  </si>
  <si>
    <t>Planning_DE_MCP FIN rerun (Export)</t>
  </si>
  <si>
    <t>Planning_NLBTR_MCP_RAS rr</t>
  </si>
  <si>
    <t>Optimization_ES_MRP rr post fix in LOG FOLDER</t>
  </si>
  <si>
    <t>Valuation_FR_MCP for FTP_EVE_SOT</t>
  </si>
  <si>
    <t>FTP_EVE_SOT_France</t>
  </si>
  <si>
    <t>Planning_NLBTR_MCP_RAS rr2</t>
  </si>
  <si>
    <t>Load_ARA_NLBTR_MCP_RES</t>
  </si>
  <si>
    <t>FX Run</t>
  </si>
  <si>
    <t>Load Yield Curves (Attrib)</t>
  </si>
  <si>
    <t>Valuation (Attrib)</t>
  </si>
  <si>
    <t>Load AIC Spreads</t>
  </si>
  <si>
    <t>AIC Spreads</t>
  </si>
  <si>
    <t>Import CSRBB Strategies</t>
  </si>
  <si>
    <t>Quarterly Runs</t>
  </si>
  <si>
    <t>Valuation
(RAS)</t>
  </si>
  <si>
    <t>NII / Planning risk (RAS)</t>
  </si>
  <si>
    <t>PDCE Planning</t>
  </si>
  <si>
    <t>GAP ITS Planning</t>
  </si>
  <si>
    <t>CSRBB Valuation Qtr</t>
  </si>
  <si>
    <t>CSRBB Planning Qtr</t>
  </si>
  <si>
    <t>CSRBB Strategies</t>
  </si>
  <si>
    <t>Date</t>
  </si>
  <si>
    <t>Event</t>
  </si>
  <si>
    <t>Calendar Mappings</t>
  </si>
  <si>
    <t>Day</t>
  </si>
  <si>
    <t>Netherlands Public Holidays (ING Sharepoint)</t>
  </si>
  <si>
    <t>Workday</t>
  </si>
  <si>
    <t>Month</t>
  </si>
  <si>
    <t>EOM Date</t>
  </si>
  <si>
    <t>Current (M):</t>
  </si>
  <si>
    <t>Holiday Calendar Table:</t>
  </si>
  <si>
    <t>Prior (M-1):</t>
  </si>
  <si>
    <t>SLA Mappings</t>
  </si>
  <si>
    <t>Report/runs</t>
  </si>
  <si>
    <t>Frequency</t>
  </si>
  <si>
    <t>SLA Date</t>
  </si>
  <si>
    <t>Location For Failure Attrib</t>
  </si>
  <si>
    <t>M</t>
  </si>
  <si>
    <t>RO</t>
  </si>
  <si>
    <t>Q</t>
  </si>
  <si>
    <t>CSRBB (Val) Quarterly</t>
  </si>
  <si>
    <t>CSRBB (Plan) Quarterly</t>
  </si>
  <si>
    <t>AIC Valuation</t>
  </si>
  <si>
    <t>ITS planning</t>
  </si>
  <si>
    <t>Custom reports</t>
  </si>
  <si>
    <t>Regulatory Valuation</t>
  </si>
  <si>
    <t>Regulatory Stress Test</t>
  </si>
  <si>
    <t>Confirm which location actually uses CSRBB Strategies file from user, and not set defaults</t>
  </si>
  <si>
    <t>Latest Ended At Date</t>
  </si>
  <si>
    <r>
      <t xml:space="preserve">Time Diff </t>
    </r>
    <r>
      <rPr>
        <sz val="9"/>
        <color theme="1"/>
        <rFont val="Arial"/>
        <family val="2"/>
      </rPr>
      <t>(Unformatted)</t>
    </r>
  </si>
  <si>
    <r>
      <t xml:space="preserve">Time Diff
</t>
    </r>
    <r>
      <rPr>
        <sz val="9"/>
        <color theme="1"/>
        <rFont val="Arial"/>
        <family val="2"/>
      </rPr>
      <t>(#d #hr)</t>
    </r>
  </si>
  <si>
    <t>KPI Code</t>
  </si>
  <si>
    <t>State Name</t>
  </si>
  <si>
    <t>Mapped Process Name</t>
  </si>
  <si>
    <t>Location Specific</t>
  </si>
  <si>
    <t>Main Processes</t>
  </si>
  <si>
    <t>Process Name in MCP Tracker</t>
  </si>
  <si>
    <t>Process Name in This Template</t>
  </si>
  <si>
    <t>Process Name Mapping (This template &lt;-&gt; MCP Tracker)</t>
  </si>
  <si>
    <t>Need this table for now as we source SLA data from MCP Tracker</t>
  </si>
  <si>
    <t>Range</t>
  </si>
  <si>
    <t>Section</t>
  </si>
  <si>
    <t>E:AB</t>
  </si>
  <si>
    <t>AC:BT</t>
  </si>
  <si>
    <t>BU:DD</t>
  </si>
  <si>
    <t>DE:DX</t>
  </si>
  <si>
    <t>START Load SQL-to-SQL + stratify previous ICG</t>
  </si>
  <si>
    <t>END Load SQL-to-SQL + stratify previous ICG</t>
  </si>
  <si>
    <t>Load SQL-to-SQL + stratify previous ICG</t>
  </si>
  <si>
    <t>START Load SQL-to-SQL + stratify current ICG</t>
  </si>
  <si>
    <t>END Load SQL-to-SQL + stratify current ICG</t>
  </si>
  <si>
    <t>Load SQL-to-SQL + stratify current ICG</t>
  </si>
  <si>
    <t>START DB copy from ICG</t>
  </si>
  <si>
    <t>END DB copy from ICG</t>
  </si>
  <si>
    <t>DB copy from ICG</t>
  </si>
  <si>
    <t>START P-1 M-1 NPV ICG</t>
  </si>
  <si>
    <t>END P-1 M-1 NPV ICG</t>
  </si>
  <si>
    <t>P-1 M-1 NPV ICG</t>
  </si>
  <si>
    <t>START P-1 M-1 planning ICG</t>
  </si>
  <si>
    <t>END P-1 M-1 planning ICG</t>
  </si>
  <si>
    <t>P-1 M-1 planning ICG</t>
  </si>
  <si>
    <t>START P-1 M-1 Non-IRM planning ICG</t>
  </si>
  <si>
    <t>END P-1 M-1 Non-IRM planning ICG</t>
  </si>
  <si>
    <t>P-1 M-1 Non-IRM planning ICG</t>
  </si>
  <si>
    <t>START P-0 M-0 NPV ICG</t>
  </si>
  <si>
    <t>END P-0 M-0 NPV ICG</t>
  </si>
  <si>
    <t>P-0 M-0 NPV ICG</t>
  </si>
  <si>
    <t>START P-0 M-0 planning ICG</t>
  </si>
  <si>
    <t>END P-0 M-0 planning ICG</t>
  </si>
  <si>
    <t>P-0 M-0 planning ICG</t>
  </si>
  <si>
    <t>START Export of DFA report ICG</t>
  </si>
  <si>
    <t>END Export of DFA report ICG</t>
  </si>
  <si>
    <t>Export of DFA report ICG</t>
  </si>
  <si>
    <t>START P-0 M-0 Non-IRM planning ICG</t>
  </si>
  <si>
    <t>END P-0 M-0 Non-IRM planning ICG</t>
  </si>
  <si>
    <t>P-0 M-0 Non-IRM planning ICG</t>
  </si>
  <si>
    <t>START Light Maintenance ICG</t>
  </si>
  <si>
    <t>END Light Maintenance ICG</t>
  </si>
  <si>
    <t>Light Maintenance ICG</t>
  </si>
  <si>
    <t>START Export of DFA Non-IRM report ICG</t>
  </si>
  <si>
    <t>END Export of DFA Non-IRM report ICG</t>
  </si>
  <si>
    <t>Export of DFA Non-IRM report ICG</t>
  </si>
  <si>
    <t>START Export of Market Forecast report ICG</t>
  </si>
  <si>
    <t>END Export of Market Forecast report ICG</t>
  </si>
  <si>
    <t>Export of Market Forecast report ICG</t>
  </si>
  <si>
    <t>START P-1 M-1 IRM planning ICG</t>
  </si>
  <si>
    <t>END P-1 M-1 IRM planning ICG</t>
  </si>
  <si>
    <t>P-1 M-1 IRM planning ICG</t>
  </si>
  <si>
    <t>START P-1 M-0 NPV ICG</t>
  </si>
  <si>
    <t>END P-1 M-0 NPV ICG</t>
  </si>
  <si>
    <t>P-1 M-0 NPV ICG</t>
  </si>
  <si>
    <t>START P-1 M-0 Non-IRM planning ICG</t>
  </si>
  <si>
    <t>END P-1 M-0 Non-IRM planning ICG</t>
  </si>
  <si>
    <t>P-1 M-0 Non-IRM planning ICG</t>
  </si>
  <si>
    <t>START P-0 M-0 IRM planning ICG</t>
  </si>
  <si>
    <t>END P-0 M-0 IRM planning ICG</t>
  </si>
  <si>
    <t>P-0 M-0 IRM planning ICG</t>
  </si>
  <si>
    <t>START Export of DFA IRM report ICG</t>
  </si>
  <si>
    <t>END Export of DFA IRM report ICG</t>
  </si>
  <si>
    <t>Export of DFA IRM report ICG</t>
  </si>
  <si>
    <t>START Light Maintenance ing-ec valuation</t>
  </si>
  <si>
    <t>END Light Maintenance ing-ec valuation</t>
  </si>
  <si>
    <t>START Light Maintenance BPV KR valuation</t>
  </si>
  <si>
    <t>END Light Maintenance BPV KR valuation</t>
  </si>
  <si>
    <t>START CSRBB Portfolio Valuation Qtr</t>
  </si>
  <si>
    <t>END CSRBB Portfolio Valuation Qtr</t>
  </si>
  <si>
    <t>START Light Maintenance CSRBB Portfolio Valuation Qtr</t>
  </si>
  <si>
    <t>END Light Maintenance CSRBB Portfolio Valuation Qtr</t>
  </si>
  <si>
    <t>START Export of DFA_BASE_IMP_FWD Non-IRM report ICG</t>
  </si>
  <si>
    <t>END Export of DFA_BASE_IMP_FWD Non-IRM report ICG</t>
  </si>
  <si>
    <t>Export of DFA_BASE_IMP_FWD Non-IRM report ICG</t>
  </si>
  <si>
    <t>START Export of DFA_NONE_IMP_FWD Non-IRM report ICG</t>
  </si>
  <si>
    <t>END Export of DFA_NONE_IMP_FWD Non-IRM report ICG</t>
  </si>
  <si>
    <t>Export of DFA_NONE_IMP_FWD Non-IRM report ICG</t>
  </si>
  <si>
    <t>START export to ara NII</t>
  </si>
  <si>
    <t>END export to ara NII</t>
  </si>
  <si>
    <t>START P-1 M-0 IRM planning ICG</t>
  </si>
  <si>
    <t>END P-1 M-0 IRM planning ICG</t>
  </si>
  <si>
    <t>P-1 M-0 IRM planning ICG</t>
  </si>
  <si>
    <t xml:space="preserve">Exception Info: Workflow finished with errors. (line: 34)  </t>
  </si>
  <si>
    <t>START export to ara CSRBB Planning</t>
  </si>
  <si>
    <t>END export to ara CSRBB Planning</t>
  </si>
  <si>
    <t>START Export of DFA_BASE_IMP_FWD IRM report ICG</t>
  </si>
  <si>
    <t>END Export of DFA_BASE_IMP_FWD IRM report ICG</t>
  </si>
  <si>
    <t>Export of DFA_BASE_IMP_FWD IRM report ICG</t>
  </si>
  <si>
    <t>START Export of DFA_NONE_IMP_FWD IRM report ICG</t>
  </si>
  <si>
    <t>END Export of DFA_NONE_IMP_FWD IRM report ICG</t>
  </si>
  <si>
    <t>Export of DFA_NONE_IMP_FWD IRM report ICG</t>
  </si>
  <si>
    <t>START Light Maintenance Load Portfolio</t>
  </si>
  <si>
    <t>END Light Maintenance Load Portfolio</t>
  </si>
  <si>
    <t>START export to ara Load Portfolio</t>
  </si>
  <si>
    <t>END export to ara Load Portfolio</t>
  </si>
  <si>
    <t>START Light Maintenance portfolio valuation</t>
  </si>
  <si>
    <t>END Light Maintenance portfolio valuation</t>
  </si>
  <si>
    <t>START Light Maintenance CSRBB valuation</t>
  </si>
  <si>
    <t>END Light Maintenance CSRBB valuation</t>
  </si>
  <si>
    <t>START Light Maintenance KR valuation</t>
  </si>
  <si>
    <t>END Light Maintenance KR valuation</t>
  </si>
  <si>
    <t>NLRB-MID</t>
  </si>
  <si>
    <t>START Light Maintenance CSRBB Valuation</t>
  </si>
  <si>
    <t>END Light Maintenance CSRBB Valuation</t>
  </si>
  <si>
    <t>Light Maintenance CSRBB Valuation</t>
  </si>
  <si>
    <t>START Light Maintenance Portfolio Valuation</t>
  </si>
  <si>
    <t>END Light Maintenance Portfolio Valuation</t>
  </si>
  <si>
    <t>Light Maintenance Portfolio Valuation</t>
  </si>
  <si>
    <t>START load NTG</t>
  </si>
  <si>
    <t>END load NTG</t>
  </si>
  <si>
    <t>START export to ara Portfolio Valuation</t>
  </si>
  <si>
    <t>END export to ara Portfolio Valuation</t>
  </si>
  <si>
    <t>START Light Maintenance ITS planning</t>
  </si>
  <si>
    <t>END Light Maintenance ITS planning</t>
  </si>
  <si>
    <t>START Light Maintenance bpv-kr valuation</t>
  </si>
  <si>
    <t>END Light Maintenance bpv-kr valuation</t>
  </si>
  <si>
    <t>START CSRBB Planning Light Maintenance</t>
  </si>
  <si>
    <t>END CSRBB Planning Light Maintenance</t>
  </si>
  <si>
    <t>START CSRBB Planning export to ara</t>
  </si>
  <si>
    <t>END CSRBB Planning export to ara</t>
  </si>
  <si>
    <t xml:space="preserve">Exception Info: Workflow finished with errors. (line: 35)  </t>
  </si>
  <si>
    <t>START export to ara valuation</t>
  </si>
  <si>
    <t>END export to ara valuation</t>
  </si>
  <si>
    <t>export to ara valuation</t>
  </si>
  <si>
    <t>START light maintenance valuation</t>
  </si>
  <si>
    <t>END light maintenance valuation</t>
  </si>
  <si>
    <t>light maintenance valuation</t>
  </si>
  <si>
    <t>START Light Maintenance valuation</t>
  </si>
  <si>
    <t>END Light Maintenance valuation</t>
  </si>
  <si>
    <t>Light Maintenance valuation</t>
  </si>
  <si>
    <t>Load_ARA_DEGT_MCP_RAS</t>
  </si>
  <si>
    <t>FTP_EVE_SOT ES</t>
  </si>
  <si>
    <t>Optimization_ES_MRP _mix mor</t>
  </si>
  <si>
    <t>Load POS_NL_MRP_shadow RR</t>
  </si>
  <si>
    <t>Generate_Load_DDCFM_NL_MRP_shadow</t>
  </si>
  <si>
    <t>Load_ARA_ACC_NLBTR_MCP</t>
  </si>
  <si>
    <t>Optimization_BE_MRP copy folder</t>
  </si>
  <si>
    <t>Valuation_NL_MCP_shadow</t>
  </si>
  <si>
    <t>Combined_Planning_NL_MCP_shadow</t>
  </si>
  <si>
    <t>Copy_dbwruns_US_MCP</t>
  </si>
  <si>
    <t>Copy_dbwruns_BEGT_MCP rr</t>
  </si>
  <si>
    <t>Copy_dbwruns_DEGT_MCP rr</t>
  </si>
  <si>
    <t>FTP_EVE_SOT_IT_MCP_RR</t>
  </si>
  <si>
    <t>Valuation_IT_MCP rr SOT</t>
  </si>
  <si>
    <t>Copy_dbwruns_NL_MRP  TACT</t>
  </si>
  <si>
    <t>Valuation 2_CFM_NL_MRP_shadow</t>
  </si>
  <si>
    <t>Planning_CFM_NL_MRP_shadow</t>
  </si>
  <si>
    <t>Optimization_CFM_NL_MRP_shadow</t>
  </si>
  <si>
    <t>FTP_EVE_SOT_IT_MCP rr</t>
  </si>
  <si>
    <t>FTP_EVE_SOT_ES_MCP</t>
  </si>
  <si>
    <t>Copy_dbwruns_IT_MRP for TACT</t>
  </si>
  <si>
    <t>FTP_EVE_SOT_DE_MCP</t>
  </si>
  <si>
    <t>Copy_dbwruns_PL_MCP TACT</t>
  </si>
  <si>
    <t>NII_SOT_DE_MCP</t>
  </si>
  <si>
    <t>Load_ARA_DE_MCP</t>
  </si>
  <si>
    <t>Load_compare_Spreads_NL_MCP_shadow</t>
  </si>
  <si>
    <t>BE PDCE Q1 2026 (WD1)</t>
  </si>
  <si>
    <t>BE PDCE Q1 2026 (WD1) rr</t>
  </si>
  <si>
    <t>BE Fair Value Q1 2026</t>
  </si>
  <si>
    <t>BE PDCE Q1 2026 (WD4)</t>
  </si>
  <si>
    <t>BE PDCE Q1 2026 (WD4) rr</t>
  </si>
  <si>
    <t>Import_Strategies_NL_MCP_ shadow</t>
  </si>
  <si>
    <t>ICDB_MCP FEB  EC missing locations</t>
  </si>
  <si>
    <t>ICDB_MCP FEB  EC LU</t>
  </si>
  <si>
    <t xml:space="preserve">ICDB MCP ARA 6 </t>
  </si>
  <si>
    <t>NL_MRP_ATT_run_opt_effect_1_2</t>
  </si>
  <si>
    <t>Parent_Script_WBNL (w\o CZ, DE)</t>
  </si>
  <si>
    <t>START early tasks ICG</t>
  </si>
  <si>
    <t>END early tasks ICG</t>
  </si>
  <si>
    <t>BEDB_R2604_1_ICG2603_1_P early tasks</t>
  </si>
  <si>
    <t>early tasks ICG</t>
  </si>
  <si>
    <t>DEDB_R2604_1_ICG2603_1_P early tasks</t>
  </si>
  <si>
    <t>NLBTR_R2604_1_ICG2603_1_P early tasks</t>
  </si>
  <si>
    <t>FRDB_R2604_1_ICG2603_1_P early tasks</t>
  </si>
  <si>
    <t>ITDB_R2604_1_ICG2603_1_P early tasks</t>
  </si>
  <si>
    <t>WBUS_R2604_1_ICG2603_1_P early tasks</t>
  </si>
  <si>
    <t>ITDB_R2604_1_ICG2603_1_P ICG all</t>
  </si>
  <si>
    <t>FRDB_R2604_1_ICG2603_1_P ICG all</t>
  </si>
  <si>
    <t xml:space="preserve">Exception Info: Execution result: BatchId = -1, ViewName = , Message = No data exists! (line: 162)  </t>
  </si>
  <si>
    <t>WBUS_R2604_1_ICG2603_1_P ICG all</t>
  </si>
  <si>
    <t>START Load SQL-to-SQL + stratify previous completed ICG</t>
  </si>
  <si>
    <t>END Load SQL-to-SQL + stratify previous completed ICG</t>
  </si>
  <si>
    <t>Load SQL-to-SQL + stratify previous completed ICG</t>
  </si>
  <si>
    <t>BEDB_R2604_1_ICG2603_1_P NIRM</t>
  </si>
  <si>
    <t>DEDB_R2604_1_ICG2603_1_P NIRM</t>
  </si>
  <si>
    <t>START Load + stratify previous quarter ICG</t>
  </si>
  <si>
    <t>Load + stratify previous quarter ICG</t>
  </si>
  <si>
    <t>NLBTR_R2604_1_ICG2603_1_P NIRM</t>
  </si>
  <si>
    <t>END Load + stratify previous quarter ICG</t>
  </si>
  <si>
    <t>WBUS_R2604_1_ICG2603_1_P ICG all rr</t>
  </si>
  <si>
    <t>START Maintenance Light ICG</t>
  </si>
  <si>
    <t>END Maintenance Light ICG</t>
  </si>
  <si>
    <t>Maintenance Light ICG</t>
  </si>
  <si>
    <t>START P-3 M-3 NPV ICG</t>
  </si>
  <si>
    <t>END P-3 M-3 NPV ICG</t>
  </si>
  <si>
    <t>P-3 M-3 NPV ICG</t>
  </si>
  <si>
    <t>START P-3 M-3 planning ICG</t>
  </si>
  <si>
    <t>END P-3 M-3 planning ICG</t>
  </si>
  <si>
    <t>P-3 M-3 planning ICG</t>
  </si>
  <si>
    <t>START Full Maintenance ICG</t>
  </si>
  <si>
    <t>END Full Maintenance ICG</t>
  </si>
  <si>
    <t>Full Maintenance ICG</t>
  </si>
  <si>
    <t>DEDB_R2604_1_ICG2603_2_P IRM</t>
  </si>
  <si>
    <t>Parent_Script_WBNL DE FTP,BS</t>
  </si>
  <si>
    <t>NLBTR_R2604_1_ICG2603_2_P IRM</t>
  </si>
  <si>
    <t>START Maintenance Full ICG</t>
  </si>
  <si>
    <t>Maintenance Full ICG</t>
  </si>
  <si>
    <t>GAP_BEGT_MCP rr (Export)</t>
  </si>
  <si>
    <t>GAP_DEGT_MCP rr2 (Export)</t>
  </si>
  <si>
    <t>Load_compare_MP_BE_MRP rr</t>
  </si>
  <si>
    <t>START Portfolio valuation</t>
  </si>
  <si>
    <t>END Portfolio valuation</t>
  </si>
  <si>
    <t>Portfolio valuation</t>
  </si>
  <si>
    <t>START Light Maintenance Portfolio valuation</t>
  </si>
  <si>
    <t>END Light Maintenance Portfolio valuation</t>
  </si>
  <si>
    <t>Light Maintenance Portfolio valuation</t>
  </si>
  <si>
    <t>START NPV run OLAP exports</t>
  </si>
  <si>
    <t>END NPV run OLAP exports</t>
  </si>
  <si>
    <t>NPV run OLAP exports</t>
  </si>
  <si>
    <t>START export to ara Portfolio valuation</t>
  </si>
  <si>
    <t>END export to ara Portfolio valuation</t>
  </si>
  <si>
    <t>export to ara Portfolio valuation</t>
  </si>
  <si>
    <t>START Light Maintenance CF Extraction old</t>
  </si>
  <si>
    <t>END Light Maintenance CF Extraction old</t>
  </si>
  <si>
    <t>Light Maintenance CF Extraction old</t>
  </si>
  <si>
    <t>START GAP ITS planning run</t>
  </si>
  <si>
    <t>END GAP ITS planning run</t>
  </si>
  <si>
    <t>GAP ITS planning run</t>
  </si>
  <si>
    <t>GAP_NLBTR_MCP rr (Export)</t>
  </si>
  <si>
    <t>Load_compare_MP_ES_MCP rr</t>
  </si>
  <si>
    <t>Load_POS_IT_MCP copydbruns</t>
  </si>
  <si>
    <t>Load_compare_MP_ES_MCP rr2</t>
  </si>
  <si>
    <t>Copydbworuns_ES_MCP</t>
  </si>
  <si>
    <t>Load_compare_MP_FR_MRP rr</t>
  </si>
  <si>
    <t>Import_Strategies_NLBTR_MCP_2 (test)</t>
  </si>
  <si>
    <t>Import_Strategies_NLBTR_MCP_2 rr (post test)</t>
  </si>
  <si>
    <t>START Light Maintenance NPV1</t>
  </si>
  <si>
    <t>END Light Maintenance NPV1</t>
  </si>
  <si>
    <t>Light Maintenance NPV1</t>
  </si>
  <si>
    <t>Load POS_BE_MRP rr</t>
  </si>
  <si>
    <t>Optimization_LU_MRP rr due to skipped Opti</t>
  </si>
  <si>
    <t>Optimization_LU_MRP rr due to skipped Opti rr</t>
  </si>
  <si>
    <t xml:space="preserve">Exception Info: File  or folder '\\sx9000079291\LUDB\Work\REPLICATION\20260331\Mixed Mortgage - LU-LU-RB-IND-MOR-P01-F' does not exist. (line: 59)  </t>
  </si>
  <si>
    <t>Optimization_LU_MRP rr due to skipped Opti rr export</t>
  </si>
  <si>
    <t>START load FV Spreads</t>
  </si>
  <si>
    <t>END load FV Spreads</t>
  </si>
  <si>
    <t>load FV Spreads</t>
  </si>
  <si>
    <t>START FV Spreads comparison</t>
  </si>
  <si>
    <t>END FV Spreads comparison</t>
  </si>
  <si>
    <t>FV Spreads comparison</t>
  </si>
  <si>
    <t>Copy_dbwruns_MCP</t>
  </si>
  <si>
    <t xml:space="preserve">Exception Info: File  or folder '\\sx9000077420\QRM Working Folder\Automation\Backup_Files\Without Runs and POS' does not exist. (line: 12)  </t>
  </si>
  <si>
    <t>Import_Strategies_NLBTR_MCP_2 rr (strat 1 corrected)</t>
  </si>
  <si>
    <t>Planning_NLBTR_MCP_2 rr (strat 1 corrected)</t>
  </si>
  <si>
    <t>START FV valuation</t>
  </si>
  <si>
    <t>END FV valuation</t>
  </si>
  <si>
    <t>FV valuation</t>
  </si>
  <si>
    <t>START export to ara FV valuation</t>
  </si>
  <si>
    <t>END export to ara FV valuation</t>
  </si>
  <si>
    <t>export to ara FV valuation</t>
  </si>
  <si>
    <t>START FV valuation OLAP export</t>
  </si>
  <si>
    <t>END FV valuation OLAP export</t>
  </si>
  <si>
    <t>FV valuation OLAP export</t>
  </si>
  <si>
    <t>START PDCE planning</t>
  </si>
  <si>
    <t>END PDCE planning</t>
  </si>
  <si>
    <t>START PDCE planning QTR</t>
  </si>
  <si>
    <t>END PDCE planning QTR</t>
  </si>
  <si>
    <t>PDCE_MCP</t>
  </si>
  <si>
    <t>PDCE planning QTR</t>
  </si>
  <si>
    <t>START PDCE report QTR OLAP exports</t>
  </si>
  <si>
    <t>END PDCE report QTR OLAP exports</t>
  </si>
  <si>
    <t>PDCE_MCP_Export</t>
  </si>
  <si>
    <t>PDCE report QTR OLAP exports</t>
  </si>
  <si>
    <t>START export to ara PDCE QTR</t>
  </si>
  <si>
    <t>END export to ara PDCE QTR</t>
  </si>
  <si>
    <t>export to ara PDCE QTR</t>
  </si>
  <si>
    <t>START PDCE report exports from ARA</t>
  </si>
  <si>
    <t>END PDCE report exports from ARA</t>
  </si>
  <si>
    <t>PDCE report exports from ARA</t>
  </si>
  <si>
    <t>START PDCE report QRM reporter exports</t>
  </si>
  <si>
    <t>END PDCE report QRM reporter exports</t>
  </si>
  <si>
    <t>PDCE report QRM reporter exports</t>
  </si>
  <si>
    <t>CSRBB_Planning_MCP</t>
  </si>
  <si>
    <t xml:space="preserve">Exception Info: File  '\\sx9000079291\BAS\Work\FILES_MRP_AUTOM_TOOL\GMDB\GMDB_HELPBOOK\GMDB_IROIS_20260409_20260409.txt' does not exist. (line: 56)  </t>
  </si>
  <si>
    <t>Generate_Load_DDSAV_IT_MRP rr WD5</t>
  </si>
  <si>
    <t>GAP_FR_MCP rr print marker</t>
  </si>
  <si>
    <t>Import_Strategies_NLBTR_MCP_2 rr (strat 1 corrected try 2)</t>
  </si>
  <si>
    <t>Planning_NLBTR_MCP_2 rr (strat 1 corrected try2)</t>
  </si>
  <si>
    <t>START CSRBB Planning Run Qtr</t>
  </si>
  <si>
    <t>CSRBB Planning Run Qtr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</si>
</sst>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 #,##0.00_-;_-* &quot;-&quot;??_-;_-@_-"/>
    <numFmt numFmtId="165" formatCode="_-* #,##0.00_-;_-* \(#,##0.00\)_-;_-* &quot;-&quot;??_-;_-@_-"/>
    <numFmt numFmtId="166" formatCode="[h]:mm"/>
    <numFmt numFmtId="167" formatCode="dd/mm/yyyy\ hh:mm"/>
    <numFmt numFmtId="168" formatCode="mmmm\-yy"/>
    <numFmt numFmtId="169" formatCode="[$-3409]dd\-mmm\-yy;@"/>
    <numFmt numFmtId="170" formatCode="m/dd/yyyy\ hh:mm\ AM/PM"/>
    <numFmt numFmtId="171" formatCode="dd\-mmm\-yy"/>
    <numFmt numFmtId="172" formatCode="dd\-mmm\-yy\ hh:mm"/>
    <numFmt numFmtId="173" formatCode="[h]"/>
  </numFmts>
  <fonts count="65" x14ac:knownFonts="1">
    <font>
      <sz val="11"/>
      <color theme="1"/>
      <name val="ING Me"/>
      <family val="2"/>
      <scheme val="minor"/>
    </font>
    <font>
      <sz val="11"/>
      <color theme="1"/>
      <name val="ING Me"/>
      <family val="2"/>
      <scheme val="minor"/>
    </font>
    <font>
      <b/>
      <sz val="11"/>
      <color theme="1"/>
      <name val="ING Me"/>
      <family val="2"/>
      <scheme val="minor"/>
    </font>
    <font>
      <sz val="11"/>
      <color theme="1"/>
      <name val="Segoe UI"/>
      <family val="2"/>
    </font>
    <font>
      <sz val="11"/>
      <name val="Segoe UI"/>
      <family val="2"/>
    </font>
    <font>
      <u/>
      <sz val="11"/>
      <color theme="10"/>
      <name val="ING Me"/>
      <family val="2"/>
      <scheme val="minor"/>
    </font>
    <font>
      <sz val="11"/>
      <color theme="1"/>
      <name val="ING Me"/>
      <family val="2"/>
    </font>
    <font>
      <sz val="11"/>
      <color theme="1"/>
      <name val="ING Me"/>
    </font>
    <font>
      <u/>
      <sz val="11"/>
      <color theme="10"/>
      <name val="ING Me"/>
      <family val="2"/>
    </font>
    <font>
      <u/>
      <sz val="11"/>
      <color theme="10"/>
      <name val="ING Me"/>
    </font>
    <font>
      <b/>
      <sz val="16"/>
      <color theme="1"/>
      <name val="ING Me"/>
      <family val="2"/>
      <scheme val="minor"/>
    </font>
    <font>
      <sz val="16"/>
      <color theme="1"/>
      <name val="ING Me"/>
      <family val="2"/>
      <scheme val="minor"/>
    </font>
    <font>
      <b/>
      <sz val="11"/>
      <color theme="1"/>
      <name val="Segoe UI"/>
      <family val="2"/>
    </font>
    <font>
      <sz val="11"/>
      <color rgb="FFFFFF00"/>
      <name val="Segoe UI"/>
      <family val="2"/>
    </font>
    <font>
      <sz val="11"/>
      <color rgb="FF00B050"/>
      <name val="Segoe UI"/>
      <family val="2"/>
    </font>
    <font>
      <sz val="7"/>
      <color theme="1"/>
      <name val="ING Me"/>
      <family val="2"/>
      <scheme val="minor"/>
    </font>
    <font>
      <sz val="11"/>
      <color theme="1"/>
      <name val="Arial"/>
      <family val="2"/>
    </font>
    <font>
      <b/>
      <sz val="11"/>
      <color theme="1"/>
      <name val="Arial"/>
      <family val="2"/>
    </font>
    <font>
      <sz val="7"/>
      <color theme="1"/>
      <name val="Arial"/>
      <family val="2"/>
    </font>
    <font>
      <sz val="10"/>
      <color theme="1"/>
      <name val="Arial"/>
      <family val="2"/>
    </font>
    <font>
      <sz val="8"/>
      <color theme="1"/>
      <name val="Arial"/>
      <family val="2"/>
    </font>
    <font>
      <sz val="6"/>
      <color theme="1"/>
      <name val="Arial"/>
      <family val="2"/>
    </font>
    <font>
      <b/>
      <sz val="22"/>
      <color theme="1"/>
      <name val="ING Me"/>
      <scheme val="minor"/>
    </font>
    <font>
      <sz val="22"/>
      <color theme="1"/>
      <name val="ING Me"/>
      <scheme val="minor"/>
    </font>
    <font>
      <b/>
      <sz val="8"/>
      <color theme="0"/>
      <name val="Arial"/>
      <family val="2"/>
    </font>
    <font>
      <b/>
      <sz val="22"/>
      <color theme="1"/>
      <name val="Arial"/>
      <family val="2"/>
    </font>
    <font>
      <sz val="9"/>
      <color theme="1"/>
      <name val="Arial"/>
      <family val="2"/>
    </font>
    <font>
      <b/>
      <sz val="6"/>
      <color theme="1"/>
      <name val="Arial"/>
      <family val="2"/>
    </font>
    <font>
      <b/>
      <sz val="7"/>
      <color theme="1"/>
      <name val="Arial"/>
      <family val="2"/>
    </font>
    <font>
      <sz val="11"/>
      <name val="ING Me"/>
      <family val="2"/>
      <scheme val="minor"/>
    </font>
    <font>
      <b/>
      <sz val="16"/>
      <color theme="1"/>
      <name val="Arial"/>
      <family val="2"/>
    </font>
    <font>
      <sz val="16"/>
      <color theme="1"/>
      <name val="Arial"/>
      <family val="2"/>
    </font>
    <font>
      <i/>
      <sz val="8"/>
      <color theme="1"/>
      <name val="Arial"/>
      <family val="2"/>
    </font>
    <font>
      <b/>
      <sz val="7"/>
      <color theme="0"/>
      <name val="Arial"/>
      <family val="2"/>
    </font>
    <font>
      <b/>
      <sz val="7"/>
      <color rgb="FFFFFF00"/>
      <name val="Arial"/>
      <family val="2"/>
    </font>
    <font>
      <sz val="7"/>
      <color theme="0"/>
      <name val="Arial"/>
      <family val="2"/>
    </font>
    <font>
      <sz val="10"/>
      <color theme="0" tint="-0.14996795556505021"/>
      <name val="Arial"/>
      <family val="2"/>
    </font>
    <font>
      <b/>
      <sz val="11"/>
      <color theme="1"/>
      <name val="ING Me"/>
    </font>
    <font>
      <b/>
      <sz val="16"/>
      <color theme="1"/>
      <name val="ING Me"/>
    </font>
    <font>
      <sz val="16"/>
      <color theme="1"/>
      <name val="ING Me"/>
    </font>
    <font>
      <b/>
      <sz val="11"/>
      <color theme="0"/>
      <name val="ING Me"/>
    </font>
    <font>
      <sz val="11"/>
      <color theme="0"/>
      <name val="ING Me"/>
    </font>
    <font>
      <b/>
      <sz val="12"/>
      <color theme="1"/>
      <name val="ING Me"/>
    </font>
    <font>
      <u/>
      <sz val="11"/>
      <color rgb="FF1E53A3"/>
      <name val="ING Me"/>
    </font>
    <font>
      <sz val="10"/>
      <color rgb="FFFFFF00"/>
      <name val="Arial"/>
      <family val="2"/>
    </font>
    <font>
      <sz val="10"/>
      <color theme="0"/>
      <name val="Arial"/>
      <family val="2"/>
    </font>
    <font>
      <sz val="11"/>
      <color theme="0"/>
      <name val="Arial"/>
      <family val="2"/>
    </font>
    <font>
      <sz val="6"/>
      <color theme="0"/>
      <name val="Arial"/>
      <family val="2"/>
    </font>
    <font>
      <sz val="6"/>
      <color theme="0" tint="-0.14999847407452621"/>
      <name val="Arial"/>
      <family val="2"/>
    </font>
    <font>
      <b/>
      <sz val="6"/>
      <color rgb="FFFF0000"/>
      <name val="Arial"/>
      <family val="2"/>
    </font>
    <font>
      <sz val="6"/>
      <color rgb="FFFFFF00"/>
      <name val="Arial"/>
      <family val="2"/>
    </font>
    <font>
      <sz val="6"/>
      <color rgb="FFFF0000"/>
      <name val="Arial"/>
      <family val="2"/>
    </font>
    <font>
      <sz val="9"/>
      <color indexed="81"/>
      <name val="Tahoma"/>
      <family val="2"/>
    </font>
    <font>
      <b/>
      <sz val="9"/>
      <color indexed="81"/>
      <name val="Tahoma"/>
      <family val="2"/>
    </font>
    <font>
      <sz val="7.5"/>
      <color theme="1"/>
      <name val="Arial"/>
      <family val="2"/>
    </font>
    <font>
      <sz val="5"/>
      <color theme="1"/>
      <name val="Arial"/>
      <family val="2"/>
    </font>
    <font>
      <b/>
      <sz val="20"/>
      <color theme="1"/>
      <name val="Arial"/>
      <family val="2"/>
    </font>
    <font>
      <b/>
      <sz val="11"/>
      <color theme="1"/>
      <name val="ING Me"/>
      <scheme val="minor"/>
    </font>
    <font>
      <sz val="11"/>
      <color theme="1"/>
      <name val="ING Me"/>
      <scheme val="minor"/>
    </font>
    <font>
      <sz val="11"/>
      <color rgb="FFFF0000"/>
      <name val="Arial"/>
      <family val="2"/>
    </font>
    <font>
      <sz val="11"/>
      <name val="Arial"/>
      <family val="2"/>
    </font>
    <font>
      <b/>
      <sz val="11"/>
      <name val="Arial"/>
      <family val="2"/>
    </font>
    <font>
      <u/>
      <sz val="9"/>
      <color theme="10"/>
      <name val="ING Me"/>
      <family val="2"/>
      <scheme val="minor"/>
    </font>
    <font>
      <sz val="8"/>
      <name val="Arial"/>
      <family val="2"/>
    </font>
    <font>
      <b/>
      <sz val="18"/>
      <color theme="1"/>
      <name val="Arial"/>
      <family val="2"/>
    </font>
  </fonts>
  <fills count="23">
    <fill>
      <patternFill patternType="none"/>
    </fill>
    <fill>
      <patternFill patternType="gray125"/>
    </fill>
    <fill>
      <patternFill patternType="solid">
        <fgColor rgb="FFFF8181"/>
        <bgColor indexed="64"/>
      </patternFill>
    </fill>
    <fill>
      <patternFill patternType="solid">
        <fgColor theme="7" tint="0.59999389629810485"/>
        <bgColor indexed="64"/>
      </patternFill>
    </fill>
    <fill>
      <patternFill patternType="solid">
        <fgColor rgb="FF61FFB0"/>
        <bgColor indexed="64"/>
      </patternFill>
    </fill>
    <fill>
      <patternFill patternType="solid">
        <fgColor theme="9" tint="0.39997558519241921"/>
        <bgColor indexed="64"/>
      </patternFill>
    </fill>
    <fill>
      <patternFill patternType="solid">
        <fgColor rgb="FFF6A4A4"/>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9999"/>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FFE7"/>
        <bgColor indexed="64"/>
      </patternFill>
    </fill>
    <fill>
      <patternFill patternType="solid">
        <fgColor rgb="FF33CC33"/>
        <bgColor indexed="64"/>
      </patternFill>
    </fill>
    <fill>
      <patternFill patternType="solid">
        <fgColor theme="5" tint="0.79998168889431442"/>
        <bgColor indexed="64"/>
      </patternFill>
    </fill>
    <fill>
      <patternFill patternType="solid">
        <fgColor rgb="FFFFBC93"/>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4" tint="-0.249977111117893"/>
        <bgColor indexed="64"/>
      </patternFill>
    </fill>
  </fills>
  <borders count="43">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rgb="FFABABAB"/>
      </left>
      <right/>
      <top/>
      <bottom/>
      <diagonal/>
    </border>
    <border>
      <left style="thin">
        <color rgb="FFABABAB"/>
      </left>
      <right/>
      <top style="thin">
        <color rgb="FFABABAB"/>
      </top>
      <bottom style="thin">
        <color rgb="FFABABAB"/>
      </bottom>
      <diagonal/>
    </border>
    <border>
      <left style="thin">
        <color rgb="FFABABAB"/>
      </left>
      <right/>
      <top/>
      <bottom style="thin">
        <color rgb="FFABABAB"/>
      </bottom>
      <diagonal/>
    </border>
    <border>
      <left style="thin">
        <color rgb="FFABABAB"/>
      </left>
      <right style="thin">
        <color rgb="FFABABAB"/>
      </right>
      <top style="thin">
        <color rgb="FFABABAB"/>
      </top>
      <bottom style="thin">
        <color rgb="FFABABAB"/>
      </bottom>
      <diagonal/>
    </border>
    <border>
      <left/>
      <right style="thin">
        <color rgb="FFABABAB"/>
      </right>
      <top style="thin">
        <color rgb="FFABABAB"/>
      </top>
      <bottom/>
      <diagonal/>
    </border>
    <border>
      <left/>
      <right style="thin">
        <color rgb="FFABABAB"/>
      </right>
      <top style="thin">
        <color rgb="FFABABAB"/>
      </top>
      <bottom style="thin">
        <color rgb="FFABABAB"/>
      </bottom>
      <diagonal/>
    </border>
    <border>
      <left/>
      <right/>
      <top style="thin">
        <color rgb="FFABABAB"/>
      </top>
      <bottom/>
      <diagonal/>
    </border>
    <border>
      <left/>
      <right/>
      <top style="thin">
        <color rgb="FFABABAB"/>
      </top>
      <bottom style="thin">
        <color rgb="FFABABAB"/>
      </bottom>
      <diagonal/>
    </border>
    <border>
      <left/>
      <right style="thin">
        <color rgb="FFABABAB"/>
      </right>
      <top/>
      <bottom/>
      <diagonal/>
    </border>
    <border>
      <left/>
      <right style="thin">
        <color rgb="FFABABAB"/>
      </right>
      <top/>
      <bottom style="thin">
        <color rgb="FFABABAB"/>
      </bottom>
      <diagonal/>
    </border>
    <border>
      <left/>
      <right/>
      <top/>
      <bottom style="thin">
        <color rgb="FFABABAB"/>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indexed="65"/>
      </left>
      <right/>
      <top style="thin">
        <color rgb="FFABABAB"/>
      </top>
      <bottom style="thin">
        <color rgb="FFABABAB"/>
      </bottom>
      <diagonal/>
    </border>
    <border>
      <left style="thin">
        <color theme="0" tint="-0.14996795556505021"/>
      </left>
      <right style="thin">
        <color theme="0" tint="-0.14996795556505021"/>
      </right>
      <top/>
      <bottom/>
      <diagonal/>
    </border>
    <border>
      <left style="thin">
        <color theme="2"/>
      </left>
      <right style="thin">
        <color theme="2"/>
      </right>
      <top style="thin">
        <color theme="2"/>
      </top>
      <bottom style="thin">
        <color theme="2"/>
      </bottom>
      <diagonal/>
    </border>
  </borders>
  <cellStyleXfs count="6">
    <xf numFmtId="0" fontId="0" fillId="0" borderId="0"/>
    <xf numFmtId="164" fontId="1" fillId="0" borderId="0" applyFont="0" applyFill="0" applyBorder="0" applyAlignment="0" applyProtection="0"/>
    <xf numFmtId="0" fontId="5" fillId="0" borderId="0" applyNumberFormat="0" applyFill="0" applyBorder="0" applyAlignment="0" applyProtection="0"/>
    <xf numFmtId="164" fontId="6" fillId="0" borderId="0" applyFont="0" applyFill="0" applyBorder="0" applyAlignment="0" applyProtection="0"/>
    <xf numFmtId="0" fontId="8" fillId="0" borderId="0" applyNumberFormat="0" applyFill="0" applyBorder="0" applyAlignment="0" applyProtection="0"/>
    <xf numFmtId="9" fontId="1" fillId="0" borderId="0" applyFont="0" applyFill="0" applyBorder="0" applyAlignment="0" applyProtection="0"/>
  </cellStyleXfs>
  <cellXfs count="330">
    <xf numFmtId="0" fontId="0" fillId="0" borderId="0" xfId="0"/>
    <xf numFmtId="0" fontId="3" fillId="0" borderId="0" xfId="0" applyFont="1" applyAlignment="1" applyProtection="1">
      <alignment horizontal="center" vertical="center"/>
      <protection locked="0"/>
    </xf>
    <xf numFmtId="0" fontId="3" fillId="0" borderId="0" xfId="0" applyFont="1" applyAlignment="1">
      <alignment horizontal="center" vertical="center"/>
    </xf>
    <xf numFmtId="0" fontId="3" fillId="0" borderId="0" xfId="0" applyFont="1" applyAlignment="1">
      <alignment vertical="center"/>
    </xf>
    <xf numFmtId="22" fontId="3" fillId="0" borderId="0" xfId="0" applyNumberFormat="1" applyFont="1" applyAlignment="1">
      <alignment vertical="center"/>
    </xf>
    <xf numFmtId="165" fontId="4" fillId="0" borderId="0" xfId="0" applyNumberFormat="1" applyFont="1" applyAlignment="1">
      <alignment vertical="center"/>
    </xf>
    <xf numFmtId="165" fontId="3" fillId="6" borderId="0" xfId="0" applyNumberFormat="1" applyFont="1" applyFill="1" applyAlignment="1" applyProtection="1">
      <alignment vertical="center"/>
      <protection locked="0"/>
    </xf>
    <xf numFmtId="165" fontId="3" fillId="7" borderId="0" xfId="0" applyNumberFormat="1" applyFont="1" applyFill="1" applyAlignment="1">
      <alignment vertical="center"/>
    </xf>
    <xf numFmtId="164" fontId="3" fillId="0" borderId="0" xfId="0" applyNumberFormat="1" applyFont="1" applyAlignment="1">
      <alignment vertical="center"/>
    </xf>
    <xf numFmtId="0" fontId="3" fillId="0" borderId="0" xfId="0" applyFont="1" applyAlignment="1" applyProtection="1">
      <alignment vertical="center"/>
      <protection locked="0"/>
    </xf>
    <xf numFmtId="22" fontId="3" fillId="0" borderId="0" xfId="0" applyNumberFormat="1" applyFont="1" applyAlignment="1" applyProtection="1">
      <alignment vertical="center"/>
      <protection locked="0"/>
    </xf>
    <xf numFmtId="165" fontId="4" fillId="0" borderId="0" xfId="0" applyNumberFormat="1" applyFont="1" applyAlignment="1" applyProtection="1">
      <alignment vertical="center"/>
      <protection locked="0"/>
    </xf>
    <xf numFmtId="0" fontId="3" fillId="0" borderId="0" xfId="0" applyFont="1" applyAlignment="1" applyProtection="1">
      <alignment horizontal="left" vertical="center"/>
      <protection locked="0"/>
    </xf>
    <xf numFmtId="0" fontId="3" fillId="8" borderId="0" xfId="0" applyFont="1" applyFill="1" applyAlignment="1" applyProtection="1">
      <alignment horizontal="left" vertical="center"/>
      <protection locked="0"/>
    </xf>
    <xf numFmtId="0" fontId="7" fillId="0" borderId="0" xfId="3" applyNumberFormat="1" applyFont="1" applyAlignment="1">
      <alignment vertical="center"/>
    </xf>
    <xf numFmtId="0" fontId="3" fillId="0" borderId="0" xfId="0" applyFont="1" applyAlignment="1" applyProtection="1">
      <alignment horizontal="center" vertical="center" wrapText="1"/>
      <protection locked="0"/>
    </xf>
    <xf numFmtId="165" fontId="3" fillId="2" borderId="0" xfId="0" applyNumberFormat="1" applyFont="1" applyFill="1" applyAlignment="1" applyProtection="1">
      <alignment horizontal="center" vertical="center" wrapText="1"/>
      <protection locked="0"/>
    </xf>
    <xf numFmtId="165" fontId="3" fillId="3" borderId="0" xfId="0" applyNumberFormat="1" applyFont="1" applyFill="1" applyAlignment="1" applyProtection="1">
      <alignment horizontal="center" vertical="center" wrapText="1"/>
      <protection locked="0"/>
    </xf>
    <xf numFmtId="0" fontId="3" fillId="4" borderId="0" xfId="0" applyFont="1" applyFill="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0" fillId="0" borderId="0" xfId="0" applyAlignment="1">
      <alignment vertical="center" wrapText="1"/>
    </xf>
    <xf numFmtId="0" fontId="0" fillId="0" borderId="0" xfId="0" applyAlignment="1">
      <alignment vertical="center"/>
    </xf>
    <xf numFmtId="0" fontId="3" fillId="0" borderId="0" xfId="0" quotePrefix="1" applyFont="1" applyAlignment="1" applyProtection="1">
      <alignment horizontal="left" vertical="center"/>
      <protection locked="0"/>
    </xf>
    <xf numFmtId="0" fontId="9" fillId="0" borderId="0" xfId="4" applyFont="1" applyAlignment="1">
      <alignment vertical="center"/>
    </xf>
    <xf numFmtId="0" fontId="4" fillId="0" borderId="0" xfId="0" applyFont="1" applyAlignment="1">
      <alignment vertical="center"/>
    </xf>
    <xf numFmtId="165" fontId="4" fillId="6" borderId="0" xfId="0" applyNumberFormat="1" applyFont="1" applyFill="1" applyAlignment="1" applyProtection="1">
      <alignment vertical="center"/>
      <protection locked="0"/>
    </xf>
    <xf numFmtId="165" fontId="4" fillId="9" borderId="0" xfId="0" applyNumberFormat="1" applyFont="1" applyFill="1" applyAlignment="1">
      <alignment vertical="center"/>
    </xf>
    <xf numFmtId="165" fontId="3" fillId="6" borderId="0" xfId="0" applyNumberFormat="1" applyFont="1" applyFill="1" applyAlignment="1">
      <alignment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7" xfId="0" applyBorder="1"/>
    <xf numFmtId="0" fontId="0" fillId="0" borderId="1" xfId="0" pivotButton="1" applyBorder="1"/>
    <xf numFmtId="0" fontId="0" fillId="0" borderId="10" xfId="0" applyBorder="1"/>
    <xf numFmtId="0" fontId="0" fillId="0" borderId="0" xfId="0" applyAlignment="1">
      <alignment horizontal="left" vertical="center"/>
    </xf>
    <xf numFmtId="0" fontId="0" fillId="0" borderId="12" xfId="0" applyBorder="1"/>
    <xf numFmtId="0" fontId="10" fillId="0" borderId="0" xfId="0" applyFont="1" applyAlignment="1">
      <alignment vertical="center"/>
    </xf>
    <xf numFmtId="0" fontId="11" fillId="0" borderId="0" xfId="0" applyFont="1" applyAlignment="1">
      <alignment vertical="center"/>
    </xf>
    <xf numFmtId="0" fontId="11" fillId="0" borderId="0" xfId="0" applyFont="1" applyAlignment="1">
      <alignment horizontal="left" vertical="center"/>
    </xf>
    <xf numFmtId="0" fontId="2"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14" xfId="0" applyBorder="1"/>
    <xf numFmtId="0" fontId="0" fillId="0" borderId="16" xfId="0" applyBorder="1"/>
    <xf numFmtId="0" fontId="0" fillId="0" borderId="13" xfId="0" pivotButton="1" applyBorder="1"/>
    <xf numFmtId="0" fontId="0" fillId="0" borderId="13" xfId="0" applyBorder="1"/>
    <xf numFmtId="166" fontId="0" fillId="0" borderId="0" xfId="0" applyNumberFormat="1"/>
    <xf numFmtId="0" fontId="5" fillId="0" borderId="0" xfId="2" applyAlignment="1">
      <alignment vertical="center"/>
    </xf>
    <xf numFmtId="0" fontId="5" fillId="0" borderId="0" xfId="2" applyFill="1" applyAlignment="1">
      <alignment vertical="center"/>
    </xf>
    <xf numFmtId="165" fontId="13" fillId="0" borderId="0" xfId="0" applyNumberFormat="1" applyFont="1" applyAlignment="1">
      <alignment vertical="center"/>
    </xf>
    <xf numFmtId="0" fontId="1" fillId="0" borderId="0" xfId="1" applyNumberFormat="1" applyFont="1" applyAlignment="1" applyProtection="1">
      <alignment vertical="center"/>
      <protection locked="0"/>
    </xf>
    <xf numFmtId="0" fontId="5" fillId="0" borderId="0" xfId="2" applyAlignment="1" applyProtection="1">
      <alignment vertical="center"/>
      <protection locked="0"/>
    </xf>
    <xf numFmtId="0" fontId="5" fillId="0" borderId="0" xfId="2" applyAlignment="1">
      <alignment vertical="center" readingOrder="1"/>
    </xf>
    <xf numFmtId="0" fontId="14" fillId="0" borderId="0" xfId="0" applyFont="1" applyAlignment="1" applyProtection="1">
      <alignment horizontal="left" vertical="center"/>
      <protection locked="0"/>
    </xf>
    <xf numFmtId="0" fontId="16" fillId="0" borderId="0" xfId="0" applyFont="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19" fillId="0" borderId="21" xfId="0" applyFont="1" applyBorder="1" applyAlignment="1">
      <alignment horizontal="center" vertical="center"/>
    </xf>
    <xf numFmtId="0" fontId="21" fillId="0" borderId="0" xfId="0" applyFont="1" applyAlignment="1">
      <alignment horizontal="center" vertical="center"/>
    </xf>
    <xf numFmtId="0" fontId="22" fillId="0" borderId="0" xfId="0" applyFont="1"/>
    <xf numFmtId="0" fontId="23" fillId="0" borderId="0" xfId="0" applyFont="1"/>
    <xf numFmtId="0" fontId="23" fillId="8" borderId="0" xfId="0" applyFont="1" applyFill="1" applyAlignment="1">
      <alignment horizontal="center"/>
    </xf>
    <xf numFmtId="0" fontId="0" fillId="8" borderId="0" xfId="0" applyFill="1" applyAlignment="1">
      <alignment horizontal="center"/>
    </xf>
    <xf numFmtId="0" fontId="0" fillId="8" borderId="0" xfId="0" quotePrefix="1" applyFill="1" applyAlignment="1">
      <alignment horizontal="center"/>
    </xf>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2" fillId="0" borderId="1" xfId="0" pivotButton="1" applyFont="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18" fillId="0" borderId="0" xfId="0" applyFont="1"/>
    <xf numFmtId="0" fontId="24" fillId="12" borderId="0" xfId="0" applyFont="1" applyFill="1" applyAlignment="1">
      <alignment horizontal="center" vertical="center"/>
    </xf>
    <xf numFmtId="0" fontId="25" fillId="0" borderId="0" xfId="0" applyFont="1" applyAlignment="1">
      <alignment horizontal="left"/>
    </xf>
    <xf numFmtId="0" fontId="21" fillId="0" borderId="22" xfId="0" applyFont="1" applyBorder="1" applyAlignment="1">
      <alignment horizontal="center" vertical="center" wrapText="1"/>
    </xf>
    <xf numFmtId="0" fontId="26" fillId="0" borderId="0" xfId="0" applyFont="1" applyAlignment="1">
      <alignment horizontal="center" vertical="top"/>
    </xf>
    <xf numFmtId="15" fontId="26" fillId="0" borderId="0" xfId="0" applyNumberFormat="1" applyFont="1" applyAlignment="1">
      <alignment horizontal="center" vertical="top"/>
    </xf>
    <xf numFmtId="0" fontId="0" fillId="8" borderId="0" xfId="0" applyFill="1"/>
    <xf numFmtId="0" fontId="21" fillId="0" borderId="0" xfId="0" applyFont="1" applyAlignment="1">
      <alignment horizontal="center" vertical="center" wrapText="1"/>
    </xf>
    <xf numFmtId="0" fontId="21" fillId="0" borderId="23" xfId="0" applyFont="1" applyBorder="1" applyAlignment="1">
      <alignment horizontal="center" vertical="center" wrapText="1"/>
    </xf>
    <xf numFmtId="0" fontId="2" fillId="0" borderId="1" xfId="0" applyFont="1" applyBorder="1"/>
    <xf numFmtId="0" fontId="2" fillId="0" borderId="0" xfId="0" applyFont="1"/>
    <xf numFmtId="0" fontId="2" fillId="0" borderId="4" xfId="0" applyFont="1" applyBorder="1"/>
    <xf numFmtId="0" fontId="2" fillId="8" borderId="0" xfId="0" quotePrefix="1" applyFont="1" applyFill="1" applyAlignment="1">
      <alignment horizontal="center"/>
    </xf>
    <xf numFmtId="0" fontId="16" fillId="0" borderId="0" xfId="0" applyFont="1" applyAlignment="1">
      <alignment vertical="center"/>
    </xf>
    <xf numFmtId="167" fontId="3" fillId="0" borderId="16" xfId="0" applyNumberFormat="1" applyFont="1" applyBorder="1" applyAlignment="1">
      <alignment vertical="center"/>
    </xf>
    <xf numFmtId="167" fontId="3" fillId="0" borderId="0" xfId="0" applyNumberFormat="1" applyFont="1" applyAlignment="1">
      <alignment vertical="center"/>
    </xf>
    <xf numFmtId="167" fontId="12" fillId="0" borderId="16" xfId="0" applyNumberFormat="1" applyFont="1" applyBorder="1" applyAlignment="1">
      <alignment vertical="center"/>
    </xf>
    <xf numFmtId="167" fontId="12" fillId="0" borderId="0" xfId="0" applyNumberFormat="1" applyFont="1" applyAlignment="1">
      <alignment vertical="center"/>
    </xf>
    <xf numFmtId="167" fontId="3" fillId="0" borderId="20" xfId="0" applyNumberFormat="1" applyFont="1" applyBorder="1" applyAlignment="1">
      <alignment vertical="center"/>
    </xf>
    <xf numFmtId="0" fontId="29" fillId="0" borderId="0" xfId="0" applyFont="1" applyAlignment="1">
      <alignment vertical="center"/>
    </xf>
    <xf numFmtId="0" fontId="3" fillId="0" borderId="16" xfId="0" applyFont="1" applyBorder="1" applyAlignment="1">
      <alignment vertical="center"/>
    </xf>
    <xf numFmtId="0" fontId="3" fillId="0" borderId="20" xfId="0" applyFont="1" applyBorder="1" applyAlignment="1">
      <alignment vertical="center"/>
    </xf>
    <xf numFmtId="0" fontId="3" fillId="0" borderId="14" xfId="0" applyFont="1" applyBorder="1" applyAlignment="1">
      <alignment vertical="center"/>
    </xf>
    <xf numFmtId="0" fontId="3" fillId="0" borderId="18" xfId="0" applyFont="1" applyBorder="1" applyAlignment="1">
      <alignment vertical="center"/>
    </xf>
    <xf numFmtId="0" fontId="3" fillId="0" borderId="19" xfId="0" applyFont="1" applyBorder="1" applyAlignment="1">
      <alignment vertical="center"/>
    </xf>
    <xf numFmtId="0" fontId="3" fillId="0" borderId="1" xfId="0" applyFont="1" applyBorder="1" applyAlignment="1">
      <alignment vertical="center"/>
    </xf>
    <xf numFmtId="0" fontId="3" fillId="0" borderId="10" xfId="0" applyFont="1" applyBorder="1" applyAlignment="1">
      <alignment vertical="center"/>
    </xf>
    <xf numFmtId="0" fontId="3" fillId="0" borderId="12" xfId="0" applyFont="1" applyBorder="1" applyAlignment="1">
      <alignment vertical="center"/>
    </xf>
    <xf numFmtId="0" fontId="12" fillId="0" borderId="1" xfId="0" applyFont="1" applyBorder="1" applyAlignment="1">
      <alignment vertical="center"/>
    </xf>
    <xf numFmtId="0" fontId="12" fillId="0" borderId="16" xfId="0" applyFont="1" applyBorder="1" applyAlignment="1">
      <alignment vertical="center"/>
    </xf>
    <xf numFmtId="0" fontId="12" fillId="0" borderId="14" xfId="0" applyFont="1" applyBorder="1" applyAlignment="1">
      <alignment vertical="center"/>
    </xf>
    <xf numFmtId="0" fontId="12" fillId="0" borderId="10" xfId="0" applyFont="1" applyBorder="1" applyAlignment="1">
      <alignment vertical="center"/>
    </xf>
    <xf numFmtId="0" fontId="12" fillId="0" borderId="0" xfId="0" applyFont="1" applyAlignment="1">
      <alignment vertical="center"/>
    </xf>
    <xf numFmtId="0" fontId="12" fillId="0" borderId="18" xfId="0" applyFont="1" applyBorder="1" applyAlignment="1">
      <alignment vertical="center"/>
    </xf>
    <xf numFmtId="0" fontId="2" fillId="0" borderId="10" xfId="0" applyFont="1" applyBorder="1"/>
    <xf numFmtId="0" fontId="30" fillId="0" borderId="0" xfId="0" applyFont="1" applyAlignment="1">
      <alignment vertical="center"/>
    </xf>
    <xf numFmtId="0" fontId="31" fillId="0" borderId="0" xfId="0" applyFont="1" applyAlignment="1">
      <alignment vertical="center"/>
    </xf>
    <xf numFmtId="0" fontId="21" fillId="0" borderId="13" xfId="0" pivotButton="1" applyFont="1" applyBorder="1" applyAlignment="1">
      <alignment vertical="center"/>
    </xf>
    <xf numFmtId="0" fontId="21" fillId="0" borderId="13" xfId="0" applyFont="1" applyBorder="1" applyAlignment="1">
      <alignment vertical="center"/>
    </xf>
    <xf numFmtId="0" fontId="21" fillId="0" borderId="0" xfId="0" applyFont="1" applyAlignment="1">
      <alignment vertical="center"/>
    </xf>
    <xf numFmtId="0" fontId="27" fillId="0" borderId="0" xfId="0" applyFont="1" applyAlignment="1">
      <alignment vertical="center"/>
    </xf>
    <xf numFmtId="0" fontId="21" fillId="0" borderId="1" xfId="0" applyFont="1" applyBorder="1" applyAlignment="1">
      <alignment vertical="center"/>
    </xf>
    <xf numFmtId="0" fontId="21" fillId="0" borderId="2" xfId="0" applyFont="1" applyBorder="1" applyAlignment="1">
      <alignment vertical="center"/>
    </xf>
    <xf numFmtId="0" fontId="21" fillId="0" borderId="3" xfId="0" applyFont="1" applyBorder="1" applyAlignment="1">
      <alignment vertical="center"/>
    </xf>
    <xf numFmtId="0" fontId="21" fillId="0" borderId="1" xfId="0" pivotButton="1" applyFont="1" applyBorder="1" applyAlignment="1">
      <alignment horizontal="center" vertical="center" wrapText="1"/>
    </xf>
    <xf numFmtId="0" fontId="21" fillId="0" borderId="2" xfId="0" applyFont="1" applyBorder="1" applyAlignment="1">
      <alignment horizontal="center" vertical="center" wrapText="1"/>
    </xf>
    <xf numFmtId="0" fontId="21" fillId="0" borderId="3" xfId="0" applyFont="1" applyBorder="1" applyAlignment="1">
      <alignment horizontal="center" vertical="center" wrapText="1"/>
    </xf>
    <xf numFmtId="0" fontId="16" fillId="0" borderId="0" xfId="0" applyFont="1"/>
    <xf numFmtId="0" fontId="21" fillId="0" borderId="1" xfId="0" pivotButton="1" applyFont="1" applyBorder="1" applyAlignment="1">
      <alignment vertical="center"/>
    </xf>
    <xf numFmtId="0" fontId="21" fillId="0" borderId="4" xfId="0" applyFont="1" applyBorder="1" applyAlignment="1">
      <alignment vertical="center"/>
    </xf>
    <xf numFmtId="0" fontId="21" fillId="0" borderId="5" xfId="0" applyFont="1" applyBorder="1" applyAlignment="1">
      <alignment vertical="center"/>
    </xf>
    <xf numFmtId="0" fontId="21" fillId="0" borderId="6" xfId="0" applyFont="1" applyBorder="1" applyAlignment="1">
      <alignment vertical="center"/>
    </xf>
    <xf numFmtId="0" fontId="21" fillId="0" borderId="11" xfId="0" applyFont="1" applyBorder="1" applyAlignment="1">
      <alignment horizontal="center"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 xfId="0" applyFont="1" applyBorder="1" applyAlignment="1">
      <alignment horizontal="left" vertical="center"/>
    </xf>
    <xf numFmtId="0" fontId="21" fillId="0" borderId="10" xfId="0" applyFont="1" applyBorder="1" applyAlignment="1">
      <alignment horizontal="left" vertical="center"/>
    </xf>
    <xf numFmtId="0" fontId="21" fillId="0" borderId="12" xfId="0" applyFont="1" applyBorder="1" applyAlignment="1">
      <alignment horizontal="left" vertical="center"/>
    </xf>
    <xf numFmtId="0" fontId="21" fillId="0" borderId="7" xfId="0" applyFont="1" applyBorder="1" applyAlignment="1">
      <alignment vertical="center"/>
    </xf>
    <xf numFmtId="0" fontId="21" fillId="0" borderId="8" xfId="0" applyFont="1" applyBorder="1" applyAlignment="1">
      <alignment vertical="center"/>
    </xf>
    <xf numFmtId="0" fontId="21" fillId="0" borderId="9" xfId="0" applyFont="1" applyBorder="1" applyAlignment="1">
      <alignment vertical="center"/>
    </xf>
    <xf numFmtId="0" fontId="32" fillId="0" borderId="0" xfId="0" applyFont="1" applyAlignment="1">
      <alignment vertical="center"/>
    </xf>
    <xf numFmtId="0" fontId="21" fillId="0" borderId="0" xfId="0" applyFont="1"/>
    <xf numFmtId="0" fontId="21" fillId="0" borderId="10" xfId="0" applyFont="1" applyBorder="1" applyAlignment="1">
      <alignment vertical="center"/>
    </xf>
    <xf numFmtId="0" fontId="21" fillId="0" borderId="12" xfId="0" applyFont="1" applyBorder="1" applyAlignment="1">
      <alignment vertical="center"/>
    </xf>
    <xf numFmtId="15" fontId="26" fillId="0" borderId="0" xfId="0" applyNumberFormat="1" applyFont="1" applyAlignment="1">
      <alignment horizontal="centerContinuous" vertical="top"/>
    </xf>
    <xf numFmtId="0" fontId="16" fillId="0" borderId="0" xfId="0" applyFont="1" applyAlignment="1">
      <alignment horizontal="centerContinuous" vertical="center"/>
    </xf>
    <xf numFmtId="0" fontId="18" fillId="0" borderId="27" xfId="0" applyFont="1" applyBorder="1" applyAlignment="1">
      <alignment horizontal="center" vertical="center" wrapText="1"/>
    </xf>
    <xf numFmtId="0" fontId="18" fillId="0" borderId="0" xfId="0" applyFont="1" applyAlignment="1">
      <alignment horizontal="center" vertical="center" wrapText="1"/>
    </xf>
    <xf numFmtId="0" fontId="18" fillId="0" borderId="23" xfId="0" applyFont="1" applyBorder="1" applyAlignment="1">
      <alignment horizontal="center" vertical="center" wrapText="1"/>
    </xf>
    <xf numFmtId="0" fontId="16" fillId="0" borderId="0" xfId="0" applyFont="1" applyAlignment="1">
      <alignment horizontal="left"/>
    </xf>
    <xf numFmtId="0" fontId="33" fillId="10" borderId="0" xfId="0" applyFont="1" applyFill="1" applyAlignment="1">
      <alignment horizontal="center" vertical="center"/>
    </xf>
    <xf numFmtId="0" fontId="18" fillId="0" borderId="0" xfId="0" applyFont="1" applyAlignment="1">
      <alignment horizontal="left" vertical="center"/>
    </xf>
    <xf numFmtId="0" fontId="34" fillId="11" borderId="0" xfId="0" applyFont="1" applyFill="1" applyAlignment="1">
      <alignment horizontal="center" vertical="center"/>
    </xf>
    <xf numFmtId="0" fontId="33" fillId="13" borderId="0" xfId="0" applyFont="1" applyFill="1" applyAlignment="1">
      <alignment horizontal="center" vertical="center"/>
    </xf>
    <xf numFmtId="0" fontId="33" fillId="15" borderId="0" xfId="0" applyFont="1" applyFill="1" applyAlignment="1">
      <alignment horizontal="center" vertical="center"/>
    </xf>
    <xf numFmtId="0" fontId="35" fillId="14" borderId="0" xfId="0" applyFont="1" applyFill="1" applyAlignment="1">
      <alignment horizontal="center" vertical="center"/>
    </xf>
    <xf numFmtId="0" fontId="15" fillId="0" borderId="0" xfId="0" applyFont="1" applyAlignment="1">
      <alignment vertical="center"/>
    </xf>
    <xf numFmtId="0" fontId="28" fillId="0" borderId="0" xfId="0" applyFont="1" applyAlignment="1">
      <alignment horizontal="left"/>
    </xf>
    <xf numFmtId="0" fontId="15" fillId="0" borderId="0" xfId="0" applyFont="1" applyAlignment="1">
      <alignment horizontal="center" vertical="center"/>
    </xf>
    <xf numFmtId="0" fontId="0" fillId="16" borderId="0" xfId="0" applyFill="1" applyAlignment="1">
      <alignment horizontal="center" vertical="center" wrapText="1"/>
    </xf>
    <xf numFmtId="0" fontId="0" fillId="16" borderId="0" xfId="0" applyFill="1" applyAlignment="1">
      <alignment vertical="center" wrapText="1"/>
    </xf>
    <xf numFmtId="0" fontId="0" fillId="16" borderId="0" xfId="0" applyFill="1" applyAlignment="1">
      <alignment vertical="center"/>
    </xf>
    <xf numFmtId="0" fontId="29" fillId="16" borderId="0" xfId="0" applyFont="1" applyFill="1" applyAlignment="1">
      <alignment vertical="center"/>
    </xf>
    <xf numFmtId="0" fontId="0" fillId="8" borderId="0" xfId="0" applyFill="1" applyAlignment="1">
      <alignment horizontal="center" vertical="center" wrapText="1"/>
    </xf>
    <xf numFmtId="0" fontId="29" fillId="16" borderId="0" xfId="0" applyFont="1" applyFill="1" applyAlignment="1">
      <alignment horizontal="center" vertical="center"/>
    </xf>
    <xf numFmtId="49" fontId="18" fillId="16" borderId="0" xfId="0" applyNumberFormat="1" applyFont="1" applyFill="1"/>
    <xf numFmtId="22" fontId="3" fillId="0" borderId="0" xfId="0" applyNumberFormat="1" applyFont="1" applyAlignment="1" applyProtection="1">
      <alignment horizontal="center" vertical="center" wrapText="1"/>
      <protection locked="0"/>
    </xf>
    <xf numFmtId="0" fontId="20" fillId="0" borderId="27" xfId="0" applyFont="1" applyBorder="1" applyAlignment="1">
      <alignment horizontal="left" vertical="top" wrapText="1"/>
    </xf>
    <xf numFmtId="0" fontId="19" fillId="0" borderId="23" xfId="0" applyFont="1" applyBorder="1" applyAlignment="1">
      <alignment horizontal="center" vertical="center"/>
    </xf>
    <xf numFmtId="0" fontId="20" fillId="0" borderId="27" xfId="0" applyFont="1" applyBorder="1" applyAlignment="1">
      <alignment horizontal="center" vertical="top"/>
    </xf>
    <xf numFmtId="0" fontId="19" fillId="0" borderId="27" xfId="0" applyFont="1" applyBorder="1" applyAlignment="1">
      <alignment horizontal="center" vertical="center"/>
    </xf>
    <xf numFmtId="0" fontId="17" fillId="0" borderId="24" xfId="0" applyFont="1" applyBorder="1" applyAlignment="1">
      <alignment vertical="center"/>
    </xf>
    <xf numFmtId="0" fontId="17" fillId="0" borderId="32" xfId="0" applyFont="1" applyBorder="1" applyAlignment="1">
      <alignment vertical="center"/>
    </xf>
    <xf numFmtId="0" fontId="17" fillId="0" borderId="27" xfId="0" applyFont="1" applyBorder="1" applyAlignment="1">
      <alignment vertical="center"/>
    </xf>
    <xf numFmtId="0" fontId="5" fillId="0" borderId="0" xfId="2"/>
    <xf numFmtId="0" fontId="7" fillId="0" borderId="0" xfId="0" applyFont="1"/>
    <xf numFmtId="0" fontId="7" fillId="8" borderId="0" xfId="0" applyFont="1" applyFill="1" applyAlignment="1">
      <alignment horizontal="center"/>
    </xf>
    <xf numFmtId="168" fontId="37" fillId="8" borderId="0" xfId="0" applyNumberFormat="1" applyFont="1" applyFill="1" applyAlignment="1">
      <alignment horizontal="center"/>
    </xf>
    <xf numFmtId="0" fontId="39" fillId="0" borderId="0" xfId="0" applyFont="1"/>
    <xf numFmtId="0" fontId="38" fillId="20" borderId="21" xfId="0" applyFont="1" applyFill="1" applyBorder="1" applyAlignment="1">
      <alignment horizontal="center"/>
    </xf>
    <xf numFmtId="17" fontId="38" fillId="20" borderId="21" xfId="0" applyNumberFormat="1" applyFont="1" applyFill="1" applyBorder="1" applyAlignment="1">
      <alignment horizontal="center"/>
    </xf>
    <xf numFmtId="0" fontId="7" fillId="0" borderId="0" xfId="0" applyFont="1" applyAlignment="1">
      <alignment wrapText="1"/>
    </xf>
    <xf numFmtId="0" fontId="40" fillId="21" borderId="33" xfId="0" applyFont="1" applyFill="1" applyBorder="1" applyAlignment="1">
      <alignment horizontal="center" vertical="center" wrapText="1"/>
    </xf>
    <xf numFmtId="0" fontId="7" fillId="0" borderId="21" xfId="0" applyFont="1" applyBorder="1"/>
    <xf numFmtId="169" fontId="7" fillId="0" borderId="21" xfId="0" applyNumberFormat="1" applyFont="1" applyBorder="1"/>
    <xf numFmtId="0" fontId="7" fillId="0" borderId="21" xfId="0" applyFont="1" applyBorder="1" applyAlignment="1">
      <alignment horizontal="center"/>
    </xf>
    <xf numFmtId="169" fontId="7" fillId="0" borderId="21" xfId="0" applyNumberFormat="1" applyFont="1" applyBorder="1" applyAlignment="1">
      <alignment horizontal="center"/>
    </xf>
    <xf numFmtId="0" fontId="41" fillId="0" borderId="0" xfId="0" applyFont="1"/>
    <xf numFmtId="0" fontId="7" fillId="0" borderId="33" xfId="0" applyFont="1" applyBorder="1" applyAlignment="1">
      <alignment horizontal="center"/>
    </xf>
    <xf numFmtId="0" fontId="7" fillId="0" borderId="33" xfId="0" applyFont="1" applyBorder="1"/>
    <xf numFmtId="2" fontId="7" fillId="0" borderId="0" xfId="0" applyNumberFormat="1" applyFont="1"/>
    <xf numFmtId="0" fontId="42" fillId="20" borderId="34" xfId="0" applyFont="1" applyFill="1" applyBorder="1" applyAlignment="1">
      <alignment horizontal="center"/>
    </xf>
    <xf numFmtId="0" fontId="7" fillId="0" borderId="0" xfId="0" applyFont="1" applyAlignment="1">
      <alignment horizontal="right"/>
    </xf>
    <xf numFmtId="0" fontId="7" fillId="0" borderId="34" xfId="0" applyFont="1" applyBorder="1" applyAlignment="1">
      <alignment horizontal="center" vertical="center"/>
    </xf>
    <xf numFmtId="0" fontId="7" fillId="0" borderId="34" xfId="0" applyFont="1" applyBorder="1" applyAlignment="1">
      <alignment vertical="center"/>
    </xf>
    <xf numFmtId="0" fontId="5" fillId="0" borderId="34" xfId="2" applyBorder="1" applyAlignment="1">
      <alignment vertical="center"/>
    </xf>
    <xf numFmtId="0" fontId="43" fillId="0" borderId="34" xfId="0" applyFont="1" applyBorder="1" applyAlignment="1">
      <alignment vertical="center"/>
    </xf>
    <xf numFmtId="0" fontId="9" fillId="0" borderId="34" xfId="2" applyFont="1" applyBorder="1" applyAlignment="1">
      <alignment vertical="center"/>
    </xf>
    <xf numFmtId="0" fontId="17" fillId="0" borderId="24" xfId="0" applyFont="1" applyBorder="1" applyAlignment="1">
      <alignment vertical="center" wrapText="1"/>
    </xf>
    <xf numFmtId="0" fontId="17" fillId="0" borderId="32" xfId="0" applyFont="1" applyBorder="1" applyAlignment="1">
      <alignment vertical="center" wrapText="1"/>
    </xf>
    <xf numFmtId="0" fontId="17" fillId="0" borderId="27" xfId="0" applyFont="1" applyBorder="1" applyAlignment="1">
      <alignment vertical="center" wrapText="1"/>
    </xf>
    <xf numFmtId="9" fontId="48" fillId="18" borderId="21" xfId="5" applyFont="1" applyFill="1" applyBorder="1" applyAlignment="1">
      <alignment horizontal="center" vertical="center"/>
    </xf>
    <xf numFmtId="0" fontId="46" fillId="18" borderId="21" xfId="0" applyFont="1" applyFill="1" applyBorder="1" applyAlignment="1">
      <alignment horizontal="center" vertical="center"/>
    </xf>
    <xf numFmtId="9" fontId="47" fillId="17" borderId="21" xfId="5" applyFont="1" applyFill="1" applyBorder="1" applyAlignment="1">
      <alignment horizontal="center" vertical="center"/>
    </xf>
    <xf numFmtId="0" fontId="46" fillId="11" borderId="21" xfId="0" applyFont="1" applyFill="1" applyBorder="1" applyAlignment="1">
      <alignment horizontal="center" vertical="center"/>
    </xf>
    <xf numFmtId="0" fontId="47" fillId="17" borderId="21" xfId="0" applyFont="1" applyFill="1" applyBorder="1" applyAlignment="1">
      <alignment horizontal="center" vertical="center"/>
    </xf>
    <xf numFmtId="0" fontId="49" fillId="13" borderId="21" xfId="0" applyFont="1" applyFill="1" applyBorder="1" applyAlignment="1">
      <alignment horizontal="center" vertical="center"/>
    </xf>
    <xf numFmtId="9" fontId="50" fillId="22" borderId="21" xfId="5" applyFont="1" applyFill="1" applyBorder="1" applyAlignment="1">
      <alignment horizontal="center" vertical="center"/>
    </xf>
    <xf numFmtId="0" fontId="18" fillId="0" borderId="23" xfId="0" applyFont="1" applyBorder="1" applyAlignment="1">
      <alignment horizontal="center" vertical="center"/>
    </xf>
    <xf numFmtId="0" fontId="16" fillId="0" borderId="27" xfId="0" applyFont="1" applyBorder="1" applyAlignment="1">
      <alignment horizontal="center" vertical="center"/>
    </xf>
    <xf numFmtId="9" fontId="47" fillId="15" borderId="21" xfId="5" applyFont="1" applyFill="1" applyBorder="1" applyAlignment="1">
      <alignment horizontal="center" vertical="center"/>
    </xf>
    <xf numFmtId="0" fontId="51" fillId="13" borderId="21" xfId="0" applyFont="1" applyFill="1" applyBorder="1" applyAlignment="1">
      <alignment horizontal="center" vertical="center"/>
    </xf>
    <xf numFmtId="0" fontId="25" fillId="0" borderId="0" xfId="0" applyFont="1" applyAlignment="1">
      <alignment horizontal="left" vertical="center"/>
    </xf>
    <xf numFmtId="0" fontId="16" fillId="0" borderId="0" xfId="0" applyFont="1" applyAlignment="1">
      <alignment horizontal="left" vertical="center"/>
    </xf>
    <xf numFmtId="0" fontId="0" fillId="0" borderId="5" xfId="0" applyBorder="1"/>
    <xf numFmtId="0" fontId="0" fillId="0" borderId="6" xfId="0" applyBorder="1"/>
    <xf numFmtId="0" fontId="0" fillId="0" borderId="8" xfId="0" applyBorder="1"/>
    <xf numFmtId="0" fontId="0" fillId="0" borderId="9" xfId="0" applyBorder="1"/>
    <xf numFmtId="0" fontId="0" fillId="0" borderId="11" xfId="0" applyBorder="1"/>
    <xf numFmtId="0" fontId="0" fillId="0" borderId="40" xfId="0" applyBorder="1"/>
    <xf numFmtId="0" fontId="0" fillId="16" borderId="0" xfId="0" applyFill="1" applyAlignment="1">
      <alignment horizontal="center" vertical="center"/>
    </xf>
    <xf numFmtId="22" fontId="29" fillId="0" borderId="0" xfId="0" applyNumberFormat="1" applyFont="1" applyAlignment="1">
      <alignment vertical="center"/>
    </xf>
    <xf numFmtId="16" fontId="21" fillId="0" borderId="23" xfId="0" applyNumberFormat="1" applyFont="1" applyBorder="1" applyAlignment="1">
      <alignment horizontal="center" vertical="center" wrapText="1"/>
    </xf>
    <xf numFmtId="0" fontId="16" fillId="0" borderId="0" xfId="0" quotePrefix="1" applyFont="1" applyAlignment="1">
      <alignment horizontal="left" vertical="center"/>
    </xf>
    <xf numFmtId="0" fontId="19" fillId="0" borderId="41" xfId="0" applyFont="1" applyBorder="1" applyAlignment="1">
      <alignment horizontal="center" vertical="center"/>
    </xf>
    <xf numFmtId="171" fontId="16" fillId="0" borderId="0" xfId="0" applyNumberFormat="1" applyFont="1" applyAlignment="1">
      <alignment horizontal="center" vertical="center"/>
    </xf>
    <xf numFmtId="171" fontId="16" fillId="0" borderId="0" xfId="0" applyNumberFormat="1" applyFont="1" applyAlignment="1">
      <alignment horizontal="left" vertical="center"/>
    </xf>
    <xf numFmtId="171" fontId="21" fillId="0" borderId="0" xfId="0" applyNumberFormat="1" applyFont="1" applyAlignment="1">
      <alignment horizontal="center" vertical="center"/>
    </xf>
    <xf numFmtId="171" fontId="18" fillId="0" borderId="0" xfId="0" applyNumberFormat="1" applyFont="1" applyAlignment="1">
      <alignment horizontal="center" vertical="center"/>
    </xf>
    <xf numFmtId="171" fontId="55" fillId="0" borderId="0" xfId="0" quotePrefix="1" applyNumberFormat="1" applyFont="1" applyAlignment="1">
      <alignment horizontal="center" vertical="center" wrapText="1"/>
    </xf>
    <xf numFmtId="40" fontId="55" fillId="0" borderId="0" xfId="0" applyNumberFormat="1" applyFont="1" applyAlignment="1">
      <alignment horizontal="center" vertical="center" wrapText="1"/>
    </xf>
    <xf numFmtId="40" fontId="16" fillId="0" borderId="0" xfId="0" applyNumberFormat="1" applyFont="1" applyAlignment="1">
      <alignment horizontal="center" vertical="center"/>
    </xf>
    <xf numFmtId="40" fontId="16" fillId="0" borderId="0" xfId="0" applyNumberFormat="1" applyFont="1" applyAlignment="1">
      <alignment horizontal="left" vertical="center"/>
    </xf>
    <xf numFmtId="40" fontId="21" fillId="0" borderId="0" xfId="0" applyNumberFormat="1" applyFont="1" applyAlignment="1">
      <alignment horizontal="center" vertical="center"/>
    </xf>
    <xf numFmtId="40" fontId="18" fillId="0" borderId="0" xfId="0" applyNumberFormat="1" applyFont="1" applyAlignment="1">
      <alignment horizontal="center" vertical="center"/>
    </xf>
    <xf numFmtId="0" fontId="56" fillId="0" borderId="0" xfId="0" applyFont="1" applyAlignment="1">
      <alignment horizontal="left" vertical="center"/>
    </xf>
    <xf numFmtId="0" fontId="0" fillId="13" borderId="0" xfId="0" applyFill="1" applyAlignment="1">
      <alignment vertical="center"/>
    </xf>
    <xf numFmtId="0" fontId="3" fillId="13" borderId="0" xfId="0" applyFont="1" applyFill="1" applyAlignment="1">
      <alignment vertical="center"/>
    </xf>
    <xf numFmtId="0" fontId="29" fillId="13" borderId="0" xfId="0" applyFont="1" applyFill="1" applyAlignment="1">
      <alignment vertical="center"/>
    </xf>
    <xf numFmtId="22" fontId="3" fillId="13" borderId="0" xfId="0" applyNumberFormat="1" applyFont="1" applyFill="1" applyAlignment="1">
      <alignment vertical="center"/>
    </xf>
    <xf numFmtId="0" fontId="57" fillId="16" borderId="0" xfId="0" applyFont="1" applyFill="1" applyAlignment="1">
      <alignment vertical="center"/>
    </xf>
    <xf numFmtId="0" fontId="57" fillId="0" borderId="0" xfId="0" applyFont="1" applyAlignment="1">
      <alignment vertical="center"/>
    </xf>
    <xf numFmtId="0" fontId="57" fillId="0" borderId="0" xfId="0" applyFont="1"/>
    <xf numFmtId="0" fontId="0" fillId="13" borderId="0" xfId="0" applyFill="1"/>
    <xf numFmtId="0" fontId="58" fillId="16" borderId="0" xfId="0" applyFont="1" applyFill="1" applyAlignment="1">
      <alignment vertical="center"/>
    </xf>
    <xf numFmtId="0" fontId="58" fillId="0" borderId="0" xfId="0" applyFont="1" applyAlignment="1">
      <alignment vertical="center"/>
    </xf>
    <xf numFmtId="0" fontId="58" fillId="0" borderId="0" xfId="0" applyFont="1"/>
    <xf numFmtId="0" fontId="59" fillId="0" borderId="0" xfId="0" applyFont="1" applyAlignment="1">
      <alignment horizontal="left" vertical="center"/>
    </xf>
    <xf numFmtId="0" fontId="16" fillId="0" borderId="21" xfId="0" applyFont="1" applyBorder="1" applyAlignment="1">
      <alignment horizontal="center" vertical="center"/>
    </xf>
    <xf numFmtId="169" fontId="60" fillId="0" borderId="21" xfId="0" applyNumberFormat="1" applyFont="1" applyBorder="1" applyAlignment="1">
      <alignment horizontal="center"/>
    </xf>
    <xf numFmtId="0" fontId="17" fillId="0" borderId="21" xfId="0" applyFont="1" applyBorder="1" applyAlignment="1">
      <alignment horizontal="center" vertical="center"/>
    </xf>
    <xf numFmtId="0" fontId="17" fillId="0" borderId="0" xfId="0" applyFont="1" applyAlignment="1">
      <alignment horizontal="left" vertical="center"/>
    </xf>
    <xf numFmtId="0" fontId="62" fillId="0" borderId="0" xfId="2" applyFont="1" applyAlignment="1">
      <alignment horizontal="left" vertical="center"/>
    </xf>
    <xf numFmtId="0" fontId="16" fillId="0" borderId="0" xfId="0" applyFont="1" applyAlignment="1">
      <alignment horizontal="center" vertical="center" wrapText="1"/>
    </xf>
    <xf numFmtId="0" fontId="17" fillId="0" borderId="21" xfId="0" applyFont="1" applyBorder="1" applyAlignment="1">
      <alignment horizontal="center" vertical="center" wrapText="1"/>
    </xf>
    <xf numFmtId="0" fontId="16" fillId="0" borderId="21" xfId="0" applyFont="1" applyBorder="1" applyAlignment="1">
      <alignment horizontal="left" vertical="center"/>
    </xf>
    <xf numFmtId="0" fontId="17" fillId="7" borderId="25" xfId="0" applyFont="1" applyFill="1" applyBorder="1" applyAlignment="1">
      <alignment vertical="center"/>
    </xf>
    <xf numFmtId="0" fontId="17" fillId="7" borderId="30" xfId="0" applyFont="1" applyFill="1" applyBorder="1" applyAlignment="1">
      <alignment vertical="center"/>
    </xf>
    <xf numFmtId="0" fontId="17" fillId="7" borderId="26" xfId="0" applyFont="1" applyFill="1" applyBorder="1" applyAlignment="1">
      <alignment vertical="center"/>
    </xf>
    <xf numFmtId="0" fontId="17" fillId="7" borderId="31" xfId="0" applyFont="1" applyFill="1" applyBorder="1" applyAlignment="1">
      <alignment vertical="center"/>
    </xf>
    <xf numFmtId="0" fontId="20" fillId="0" borderId="0" xfId="0" applyFont="1" applyAlignment="1">
      <alignment horizontal="right" vertical="center"/>
    </xf>
    <xf numFmtId="0" fontId="0" fillId="8" borderId="0" xfId="0" applyFill="1" applyAlignment="1">
      <alignment vertical="center"/>
    </xf>
    <xf numFmtId="0" fontId="59" fillId="0" borderId="0" xfId="0" applyFont="1" applyAlignment="1">
      <alignment horizontal="center" vertical="center"/>
    </xf>
    <xf numFmtId="0" fontId="16" fillId="0" borderId="0" xfId="0" quotePrefix="1" applyFont="1" applyAlignment="1">
      <alignment horizontal="center" vertical="center"/>
    </xf>
    <xf numFmtId="172" fontId="60" fillId="0" borderId="21" xfId="0" applyNumberFormat="1" applyFont="1" applyBorder="1" applyAlignment="1">
      <alignment horizontal="center"/>
    </xf>
    <xf numFmtId="169" fontId="60" fillId="0" borderId="21" xfId="0" applyNumberFormat="1" applyFont="1" applyBorder="1" applyAlignment="1">
      <alignment horizontal="left"/>
    </xf>
    <xf numFmtId="0" fontId="61" fillId="19" borderId="42" xfId="0" applyFont="1" applyFill="1" applyBorder="1" applyAlignment="1">
      <alignment horizontal="center" vertical="center" wrapText="1"/>
    </xf>
    <xf numFmtId="173" fontId="16" fillId="0" borderId="21" xfId="0" applyNumberFormat="1" applyFont="1" applyBorder="1" applyAlignment="1">
      <alignment horizontal="center" vertical="center"/>
    </xf>
    <xf numFmtId="2" fontId="16" fillId="0" borderId="21" xfId="0" applyNumberFormat="1" applyFont="1" applyBorder="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15" fontId="63" fillId="0" borderId="0" xfId="0" applyNumberFormat="1" applyFont="1" applyAlignment="1">
      <alignment vertical="center"/>
    </xf>
    <xf numFmtId="0" fontId="63" fillId="0" borderId="0" xfId="0" applyFont="1" applyAlignment="1">
      <alignment vertical="center"/>
    </xf>
    <xf numFmtId="0" fontId="17" fillId="7" borderId="28" xfId="0" applyFont="1" applyFill="1" applyBorder="1" applyAlignment="1">
      <alignment horizontal="centerContinuous" vertical="center"/>
    </xf>
    <xf numFmtId="0" fontId="17" fillId="7" borderId="25" xfId="0" applyFont="1" applyFill="1" applyBorder="1" applyAlignment="1">
      <alignment horizontal="centerContinuous" vertical="center"/>
    </xf>
    <xf numFmtId="0" fontId="17" fillId="7" borderId="29" xfId="0" applyFont="1" applyFill="1" applyBorder="1" applyAlignment="1">
      <alignment horizontal="centerContinuous" vertical="center"/>
    </xf>
    <xf numFmtId="0" fontId="57" fillId="0" borderId="0" xfId="0" applyFont="1" applyAlignment="1">
      <alignment horizontal="center" vertical="center" wrapText="1"/>
    </xf>
    <xf numFmtId="0" fontId="20" fillId="0" borderId="23" xfId="0" applyFont="1" applyBorder="1" applyAlignment="1">
      <alignment horizontal="center" vertical="center"/>
    </xf>
    <xf numFmtId="15" fontId="20" fillId="8" borderId="23" xfId="0" applyNumberFormat="1" applyFont="1" applyFill="1" applyBorder="1" applyAlignment="1">
      <alignment horizontal="center" vertical="center"/>
    </xf>
    <xf numFmtId="0" fontId="64" fillId="0" borderId="0" xfId="0" applyFont="1" applyAlignment="1">
      <alignment horizontal="left" vertical="center"/>
    </xf>
    <xf numFmtId="0" fontId="57" fillId="0" borderId="0" xfId="0" applyFont="1" applyAlignment="1">
      <alignment horizontal="center" vertical="center"/>
    </xf>
    <xf numFmtId="0" fontId="17" fillId="7" borderId="24" xfId="0" applyFont="1" applyFill="1" applyBorder="1" applyAlignment="1">
      <alignment horizontal="center" vertical="center"/>
    </xf>
    <xf numFmtId="0" fontId="17" fillId="7" borderId="32" xfId="0" applyFont="1" applyFill="1" applyBorder="1" applyAlignment="1">
      <alignment horizontal="center" vertical="center"/>
    </xf>
    <xf numFmtId="0" fontId="17" fillId="7" borderId="27" xfId="0" applyFont="1" applyFill="1" applyBorder="1" applyAlignment="1">
      <alignment horizontal="center" vertical="center"/>
    </xf>
    <xf numFmtId="0" fontId="17" fillId="7" borderId="24" xfId="0" applyFont="1" applyFill="1" applyBorder="1" applyAlignment="1">
      <alignment horizontal="center" vertical="center" wrapText="1"/>
    </xf>
    <xf numFmtId="0" fontId="17" fillId="7" borderId="32" xfId="0" applyFont="1" applyFill="1" applyBorder="1" applyAlignment="1">
      <alignment horizontal="center" vertical="center" wrapText="1"/>
    </xf>
    <xf numFmtId="0" fontId="17" fillId="7" borderId="27" xfId="0" applyFont="1" applyFill="1" applyBorder="1" applyAlignment="1">
      <alignment horizontal="center" vertical="center" wrapText="1"/>
    </xf>
    <xf numFmtId="15" fontId="20" fillId="7" borderId="37" xfId="0" applyNumberFormat="1" applyFont="1" applyFill="1" applyBorder="1" applyAlignment="1">
      <alignment horizontal="center" vertical="center"/>
    </xf>
    <xf numFmtId="15" fontId="20" fillId="7" borderId="36" xfId="0" applyNumberFormat="1" applyFont="1" applyFill="1" applyBorder="1" applyAlignment="1">
      <alignment horizontal="center" vertical="center"/>
    </xf>
    <xf numFmtId="0" fontId="20" fillId="0" borderId="38" xfId="0" applyFont="1" applyBorder="1" applyAlignment="1">
      <alignment horizontal="right" vertical="center"/>
    </xf>
    <xf numFmtId="0" fontId="20" fillId="0" borderId="39" xfId="0" applyFont="1" applyBorder="1" applyAlignment="1">
      <alignment horizontal="right" vertical="center"/>
    </xf>
    <xf numFmtId="0" fontId="20" fillId="0" borderId="35" xfId="0" applyFont="1" applyBorder="1" applyAlignment="1">
      <alignment horizontal="right" vertical="center"/>
    </xf>
    <xf numFmtId="0" fontId="20" fillId="0" borderId="37" xfId="0" applyFont="1" applyBorder="1" applyAlignment="1">
      <alignment horizontal="right" vertical="center"/>
    </xf>
    <xf numFmtId="170" fontId="54" fillId="7" borderId="0" xfId="0" applyNumberFormat="1" applyFont="1" applyFill="1" applyAlignment="1">
      <alignment horizontal="center" vertical="center" wrapText="1"/>
    </xf>
    <xf numFmtId="0" fontId="17" fillId="7" borderId="28" xfId="0" applyFont="1" applyFill="1" applyBorder="1" applyAlignment="1">
      <alignment horizontal="center" vertical="center"/>
    </xf>
    <xf numFmtId="0" fontId="17" fillId="7" borderId="25" xfId="0" applyFont="1" applyFill="1" applyBorder="1" applyAlignment="1">
      <alignment horizontal="center" vertical="center"/>
    </xf>
    <xf numFmtId="0" fontId="17" fillId="7" borderId="29" xfId="0" applyFont="1" applyFill="1" applyBorder="1" applyAlignment="1">
      <alignment horizontal="center" vertical="center"/>
    </xf>
    <xf numFmtId="0" fontId="17" fillId="7" borderId="30" xfId="0" applyFont="1" applyFill="1" applyBorder="1" applyAlignment="1">
      <alignment horizontal="center" vertical="center"/>
    </xf>
    <xf numFmtId="0" fontId="17" fillId="7" borderId="26" xfId="0" applyFont="1" applyFill="1" applyBorder="1" applyAlignment="1">
      <alignment horizontal="center" vertical="center"/>
    </xf>
    <xf numFmtId="0" fontId="17" fillId="7" borderId="31" xfId="0" applyFont="1" applyFill="1" applyBorder="1" applyAlignment="1">
      <alignment horizontal="center" vertical="center"/>
    </xf>
    <xf numFmtId="0" fontId="17" fillId="7" borderId="28" xfId="0" applyFont="1" applyFill="1" applyBorder="1" applyAlignment="1">
      <alignment horizontal="center" vertical="center" wrapText="1"/>
    </xf>
    <xf numFmtId="0" fontId="17" fillId="7" borderId="25" xfId="0" applyFont="1" applyFill="1" applyBorder="1" applyAlignment="1">
      <alignment horizontal="center" vertical="center" wrapText="1"/>
    </xf>
    <xf numFmtId="0" fontId="17" fillId="7" borderId="29" xfId="0" applyFont="1" applyFill="1" applyBorder="1" applyAlignment="1">
      <alignment horizontal="center" vertical="center" wrapText="1"/>
    </xf>
    <xf numFmtId="0" fontId="17" fillId="7" borderId="30" xfId="0" applyFont="1" applyFill="1" applyBorder="1" applyAlignment="1">
      <alignment horizontal="center" vertical="center" wrapText="1"/>
    </xf>
    <xf numFmtId="0" fontId="17" fillId="7" borderId="26" xfId="0" applyFont="1" applyFill="1" applyBorder="1" applyAlignment="1">
      <alignment horizontal="center" vertical="center" wrapText="1"/>
    </xf>
    <xf numFmtId="0" fontId="17" fillId="7" borderId="31" xfId="0" applyFont="1" applyFill="1" applyBorder="1" applyAlignment="1">
      <alignment horizontal="center" vertical="center" wrapText="1"/>
    </xf>
    <xf numFmtId="0" fontId="38" fillId="19" borderId="21" xfId="0" applyFont="1" applyFill="1" applyBorder="1" applyAlignment="1">
      <alignment horizontal="center"/>
    </xf>
    <xf numFmtId="0" fontId="36" fillId="18" borderId="21" xfId="0" applyFont="1" applyFill="1" applyBorder="1" applyAlignment="1">
      <alignment horizontal="center" vertical="center"/>
    </xf>
    <xf numFmtId="0" fontId="45" fillId="17" borderId="35" xfId="0" applyFont="1" applyFill="1" applyBorder="1" applyAlignment="1">
      <alignment horizontal="center" vertical="center"/>
    </xf>
    <xf numFmtId="0" fontId="45" fillId="17" borderId="36" xfId="0" applyFont="1" applyFill="1" applyBorder="1" applyAlignment="1">
      <alignment horizontal="center" vertical="center"/>
    </xf>
    <xf numFmtId="0" fontId="45" fillId="17" borderId="21" xfId="0" applyFont="1" applyFill="1" applyBorder="1" applyAlignment="1">
      <alignment horizontal="center" vertical="center"/>
    </xf>
    <xf numFmtId="0" fontId="45" fillId="13" borderId="35" xfId="0" applyFont="1" applyFill="1" applyBorder="1" applyAlignment="1">
      <alignment horizontal="center" vertical="center"/>
    </xf>
    <xf numFmtId="0" fontId="45" fillId="13" borderId="36" xfId="0" applyFont="1" applyFill="1" applyBorder="1" applyAlignment="1">
      <alignment horizontal="center" vertical="center"/>
    </xf>
    <xf numFmtId="0" fontId="44" fillId="11" borderId="21" xfId="0" applyFont="1" applyFill="1" applyBorder="1" applyAlignment="1">
      <alignment horizontal="center" vertical="center"/>
    </xf>
    <xf numFmtId="0" fontId="45" fillId="12" borderId="21" xfId="0" applyFont="1" applyFill="1" applyBorder="1" applyAlignment="1">
      <alignment horizontal="center" vertical="center"/>
    </xf>
    <xf numFmtId="0" fontId="45" fillId="15" borderId="21" xfId="0" applyFont="1" applyFill="1" applyBorder="1" applyAlignment="1">
      <alignment horizontal="center" vertical="center"/>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27" xfId="0" applyFont="1" applyBorder="1" applyAlignment="1">
      <alignment horizontal="center" vertical="center" wrapText="1"/>
    </xf>
    <xf numFmtId="0" fontId="16" fillId="0" borderId="24" xfId="0" applyFont="1" applyBorder="1" applyAlignment="1">
      <alignment horizontal="center" vertical="center"/>
    </xf>
    <xf numFmtId="0" fontId="16" fillId="0" borderId="27" xfId="0" applyFont="1" applyBorder="1" applyAlignment="1">
      <alignment horizontal="center" vertical="center"/>
    </xf>
    <xf numFmtId="0" fontId="45" fillId="17" borderId="21" xfId="0" applyFont="1" applyFill="1" applyBorder="1" applyAlignment="1">
      <alignment horizontal="center" vertical="center" wrapText="1"/>
    </xf>
    <xf numFmtId="0" fontId="21" fillId="0" borderId="23" xfId="0" applyFont="1" applyBorder="1" applyAlignment="1">
      <alignment horizontal="center" vertical="center" wrapText="1"/>
    </xf>
    <xf numFmtId="0" fontId="17" fillId="0" borderId="28" xfId="0" applyFont="1" applyBorder="1" applyAlignment="1">
      <alignment horizontal="center" vertical="center"/>
    </xf>
    <xf numFmtId="0" fontId="17" fillId="0" borderId="25"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7" fillId="0" borderId="26" xfId="0" applyFont="1" applyBorder="1" applyAlignment="1">
      <alignment horizontal="center" vertical="center"/>
    </xf>
    <xf numFmtId="0" fontId="17" fillId="0" borderId="31" xfId="0" applyFont="1" applyBorder="1" applyAlignment="1">
      <alignment horizontal="center" vertical="center"/>
    </xf>
    <xf numFmtId="0" fontId="18" fillId="0" borderId="23" xfId="0" applyFont="1" applyBorder="1" applyAlignment="1">
      <alignment horizontal="center" vertical="center" wrapText="1"/>
    </xf>
    <xf numFmtId="0" fontId="19" fillId="0" borderId="24" xfId="0" applyFont="1" applyBorder="1" applyAlignment="1">
      <alignment horizontal="center" vertical="center"/>
    </xf>
    <xf numFmtId="0" fontId="19" fillId="0" borderId="27" xfId="0" applyFont="1" applyBorder="1" applyAlignment="1">
      <alignment horizontal="center" vertical="center"/>
    </xf>
  </cellXfs>
  <cellStyles count="6">
    <cellStyle name="Comma" xfId="1" builtinId="3"/>
    <cellStyle name="Comma 4" xfId="3" xr:uid="{ED665168-A15E-4372-AF1C-A52DC4733C83}"/>
    <cellStyle name="Hyperlink" xfId="2" builtinId="8"/>
    <cellStyle name="Hyperlink 2" xfId="4" xr:uid="{74E8FC04-3B0D-46CE-9A9F-DBC505481837}"/>
    <cellStyle name="Normal" xfId="0" builtinId="0"/>
    <cellStyle name="Percent" xfId="5" builtinId="5"/>
  </cellStyles>
  <dxfs count="10788">
    <dxf>
      <font>
        <b/>
      </font>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theme="0"/>
      </font>
      <fill>
        <patternFill>
          <bgColor rgb="FF33CC33"/>
        </patternFill>
      </fill>
      <border>
        <left style="thin">
          <color rgb="FF33CC33"/>
        </left>
        <right style="thin">
          <color rgb="FF33CC33"/>
        </right>
        <top style="thin">
          <color rgb="FF33CC33"/>
        </top>
        <bottom style="thin">
          <color rgb="FF33CC33"/>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dxf>
    <dxf>
      <font>
        <b/>
        <i val="0"/>
        <color rgb="FFFFFF0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font>
        <b/>
      </font>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9E0000"/>
        </patternFill>
      </fill>
    </dxf>
    <dxf>
      <fill>
        <patternFill>
          <bgColor rgb="FF00B050"/>
        </patternFill>
      </fill>
    </dxf>
    <dxf>
      <fill>
        <patternFill>
          <bgColor rgb="FFF49090"/>
        </patternFill>
      </fill>
    </dxf>
    <dxf>
      <fill>
        <patternFill>
          <bgColor rgb="FFF49090"/>
        </patternFill>
      </fill>
    </dxf>
    <dxf>
      <fill>
        <patternFill>
          <bgColor rgb="FFF49090"/>
        </patternFill>
      </fill>
    </dxf>
    <dxf>
      <fill>
        <patternFill>
          <bgColor rgb="FFFFABAB"/>
        </patternFill>
      </fill>
    </dxf>
    <dxf>
      <fill>
        <patternFill>
          <bgColor rgb="FFFFEB9C"/>
        </patternFill>
      </fill>
    </dxf>
    <dxf>
      <fill>
        <patternFill>
          <bgColor rgb="FFFFEB9C"/>
        </patternFill>
      </fill>
    </dxf>
    <dxf>
      <fill>
        <patternFill>
          <bgColor rgb="FFFFEB9C"/>
        </patternFill>
      </fill>
    </dxf>
    <dxf>
      <fill>
        <patternFill>
          <bgColor rgb="FFFFEB9C"/>
        </patternFill>
      </fill>
    </dxf>
    <dxf>
      <fill>
        <patternFill>
          <bgColor rgb="FFFFEB9C"/>
        </patternFill>
      </fill>
    </dxf>
    <dxf>
      <fill>
        <patternFill>
          <bgColor rgb="FFFFEB9C"/>
        </patternFill>
      </fill>
    </dxf>
    <dxf>
      <fill>
        <patternFill>
          <bgColor rgb="FFFFEB9C"/>
        </patternFill>
      </fill>
    </dxf>
    <dxf>
      <fill>
        <patternFill>
          <bgColor rgb="FFFFEB9C"/>
        </patternFill>
      </fill>
    </dxf>
    <dxf>
      <fill>
        <patternFill>
          <bgColor rgb="FFFFABAB"/>
        </patternFill>
      </fill>
    </dxf>
    <dxf>
      <fill>
        <patternFill>
          <bgColor rgb="FFFFABAB"/>
        </patternFill>
      </fill>
    </dxf>
    <dxf>
      <fill>
        <patternFill>
          <bgColor rgb="FFFFEB9C"/>
        </patternFill>
      </fill>
    </dxf>
    <dxf>
      <fill>
        <patternFill>
          <bgColor rgb="FFFFABAB"/>
        </patternFill>
      </fill>
    </dxf>
    <dxf>
      <fill>
        <patternFill>
          <bgColor rgb="FFFFABAB"/>
        </patternFill>
      </fill>
    </dxf>
    <dxf>
      <font>
        <b val="0"/>
        <i val="0"/>
      </font>
      <fill>
        <patternFill>
          <bgColor rgb="FFFFFF00"/>
        </patternFill>
      </fill>
    </dxf>
    <dxf>
      <fill>
        <patternFill>
          <bgColor rgb="FF00B050"/>
        </patternFill>
      </fill>
    </dxf>
    <dxf>
      <fill>
        <patternFill>
          <bgColor rgb="FFFF0000"/>
        </patternFill>
      </fill>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alignment horizontal="left"/>
    </dxf>
    <dxf>
      <alignment vertical="center"/>
    </dxf>
    <dxf>
      <alignment vertical="center"/>
    </dxf>
    <dxf>
      <alignment vertical="center"/>
    </dxf>
    <dxf>
      <alignment vertical="center"/>
    </dxf>
    <dxf>
      <alignment vertical="center"/>
    </dxf>
    <dxf>
      <alignment vertical="center"/>
    </dxf>
    <dxf>
      <font>
        <sz val="6"/>
      </font>
    </dxf>
    <dxf>
      <font>
        <sz val="6"/>
      </font>
    </dxf>
    <dxf>
      <font>
        <sz val="6"/>
      </font>
    </dxf>
    <dxf>
      <font>
        <sz val="6"/>
      </font>
    </dxf>
    <dxf>
      <font>
        <sz val="6"/>
      </font>
    </dxf>
    <dxf>
      <font>
        <sz val="6"/>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alignment horizontal="left"/>
    </dxf>
    <dxf>
      <alignment vertical="center"/>
    </dxf>
    <dxf>
      <alignment vertical="center"/>
    </dxf>
    <dxf>
      <alignment vertical="center"/>
    </dxf>
    <dxf>
      <alignment vertical="center"/>
    </dxf>
    <dxf>
      <alignment vertical="center"/>
    </dxf>
    <dxf>
      <alignment vertical="center"/>
    </dxf>
    <dxf>
      <font>
        <sz val="6"/>
      </font>
    </dxf>
    <dxf>
      <font>
        <sz val="6"/>
      </font>
    </dxf>
    <dxf>
      <font>
        <sz val="6"/>
      </font>
    </dxf>
    <dxf>
      <font>
        <sz val="6"/>
      </font>
    </dxf>
    <dxf>
      <font>
        <sz val="6"/>
      </font>
    </dxf>
    <dxf>
      <font>
        <sz val="6"/>
      </font>
    </dxf>
    <dxf>
      <font>
        <name val="Arial"/>
        <family val="2"/>
        <scheme val="none"/>
      </font>
    </dxf>
    <dxf>
      <font>
        <name val="Arial"/>
        <family val="2"/>
        <scheme val="none"/>
      </font>
    </dxf>
    <dxf>
      <font>
        <name val="Arial"/>
        <family val="2"/>
        <scheme val="none"/>
      </font>
    </dxf>
    <dxf>
      <font>
        <name val="Arial"/>
        <family val="2"/>
        <scheme val="none"/>
      </font>
    </dxf>
    <dxf>
      <alignment wrapText="1"/>
    </dxf>
    <dxf>
      <alignment wrapText="1"/>
    </dxf>
    <dxf>
      <alignment wrapText="1"/>
    </dxf>
    <dxf>
      <alignment wrapText="1"/>
    </dxf>
    <dxf>
      <alignment horizontal="center"/>
    </dxf>
    <dxf>
      <alignment horizontal="center"/>
    </dxf>
    <dxf>
      <alignment horizontal="center"/>
    </dxf>
    <dxf>
      <alignment horizontal="center"/>
    </dxf>
    <dxf>
      <font>
        <sz val="6"/>
      </font>
    </dxf>
    <dxf>
      <font>
        <sz val="6"/>
      </font>
    </dxf>
    <dxf>
      <font>
        <sz val="6"/>
      </font>
    </dxf>
    <dxf>
      <font>
        <sz val="6"/>
      </font>
    </dxf>
    <dxf>
      <alignment vertical="center"/>
    </dxf>
    <dxf>
      <alignment vertical="center"/>
    </dxf>
    <dxf>
      <font>
        <name val="Arial"/>
        <family val="2"/>
        <scheme val="none"/>
      </font>
    </dxf>
    <dxf>
      <font>
        <name val="Arial"/>
        <family val="2"/>
        <scheme val="none"/>
      </font>
    </dxf>
    <dxf>
      <font>
        <name val="Arial"/>
        <family val="2"/>
        <scheme val="none"/>
      </font>
    </dxf>
    <dxf>
      <font>
        <name val="Arial"/>
        <family val="2"/>
        <scheme val="none"/>
      </font>
    </dxf>
    <dxf>
      <alignment wrapText="1"/>
    </dxf>
    <dxf>
      <alignment wrapText="1"/>
    </dxf>
    <dxf>
      <alignment wrapText="1"/>
    </dxf>
    <dxf>
      <alignment wrapText="1"/>
    </dxf>
    <dxf>
      <alignment horizontal="center"/>
    </dxf>
    <dxf>
      <alignment horizontal="center"/>
    </dxf>
    <dxf>
      <alignment horizontal="center"/>
    </dxf>
    <dxf>
      <alignment horizontal="center"/>
    </dxf>
    <dxf>
      <font>
        <sz val="6"/>
      </font>
    </dxf>
    <dxf>
      <font>
        <sz val="6"/>
      </font>
    </dxf>
    <dxf>
      <font>
        <sz val="6"/>
      </font>
    </dxf>
    <dxf>
      <font>
        <sz val="6"/>
      </font>
    </dxf>
    <dxf>
      <alignment vertical="center"/>
    </dxf>
    <dxf>
      <alignment vertical="cent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alignment horizontal="left"/>
    </dxf>
    <dxf>
      <alignment vertical="center"/>
    </dxf>
    <dxf>
      <alignment vertical="center"/>
    </dxf>
    <dxf>
      <alignment vertical="center"/>
    </dxf>
    <dxf>
      <alignment vertical="center"/>
    </dxf>
    <dxf>
      <alignment vertical="center"/>
    </dxf>
    <dxf>
      <alignment vertical="center"/>
    </dxf>
    <dxf>
      <font>
        <sz val="6"/>
      </font>
    </dxf>
    <dxf>
      <font>
        <sz val="6"/>
      </font>
    </dxf>
    <dxf>
      <font>
        <sz val="6"/>
      </font>
    </dxf>
    <dxf>
      <font>
        <sz val="6"/>
      </font>
    </dxf>
    <dxf>
      <font>
        <sz val="6"/>
      </font>
    </dxf>
    <dxf>
      <font>
        <sz val="6"/>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alignment horizontal="left"/>
    </dxf>
    <dxf>
      <alignment vertical="center"/>
    </dxf>
    <dxf>
      <alignment vertical="center"/>
    </dxf>
    <dxf>
      <alignment vertical="center"/>
    </dxf>
    <dxf>
      <alignment vertical="center"/>
    </dxf>
    <dxf>
      <alignment vertical="center"/>
    </dxf>
    <dxf>
      <alignment vertical="center"/>
    </dxf>
    <dxf>
      <font>
        <sz val="6"/>
      </font>
    </dxf>
    <dxf>
      <font>
        <sz val="6"/>
      </font>
    </dxf>
    <dxf>
      <font>
        <sz val="6"/>
      </font>
    </dxf>
    <dxf>
      <font>
        <sz val="6"/>
      </font>
    </dxf>
    <dxf>
      <font>
        <sz val="6"/>
      </font>
    </dxf>
    <dxf>
      <font>
        <sz val="6"/>
      </font>
    </dxf>
    <dxf>
      <font>
        <name val="Arial"/>
        <family val="2"/>
        <scheme val="none"/>
      </font>
    </dxf>
    <dxf>
      <font>
        <name val="Arial"/>
        <family val="2"/>
        <scheme val="none"/>
      </font>
    </dxf>
    <dxf>
      <font>
        <name val="Arial"/>
        <family val="2"/>
        <scheme val="none"/>
      </font>
    </dxf>
    <dxf>
      <font>
        <name val="Arial"/>
        <family val="2"/>
        <scheme val="none"/>
      </font>
    </dxf>
    <dxf>
      <alignment wrapText="1"/>
    </dxf>
    <dxf>
      <alignment wrapText="1"/>
    </dxf>
    <dxf>
      <alignment wrapText="1"/>
    </dxf>
    <dxf>
      <alignment wrapText="1"/>
    </dxf>
    <dxf>
      <alignment horizontal="center"/>
    </dxf>
    <dxf>
      <alignment horizontal="center"/>
    </dxf>
    <dxf>
      <alignment horizontal="center"/>
    </dxf>
    <dxf>
      <alignment horizontal="center"/>
    </dxf>
    <dxf>
      <font>
        <sz val="6"/>
      </font>
    </dxf>
    <dxf>
      <font>
        <sz val="6"/>
      </font>
    </dxf>
    <dxf>
      <font>
        <sz val="6"/>
      </font>
    </dxf>
    <dxf>
      <font>
        <sz val="6"/>
      </font>
    </dxf>
    <dxf>
      <alignment vertical="center"/>
    </dxf>
    <dxf>
      <alignment vertical="center"/>
    </dxf>
    <dxf>
      <font>
        <name val="Arial"/>
        <family val="2"/>
        <scheme val="none"/>
      </font>
    </dxf>
    <dxf>
      <font>
        <name val="Arial"/>
        <family val="2"/>
        <scheme val="none"/>
      </font>
    </dxf>
    <dxf>
      <font>
        <name val="Arial"/>
        <family val="2"/>
        <scheme val="none"/>
      </font>
    </dxf>
    <dxf>
      <font>
        <name val="Arial"/>
        <family val="2"/>
        <scheme val="none"/>
      </font>
    </dxf>
    <dxf>
      <alignment wrapText="1"/>
    </dxf>
    <dxf>
      <alignment wrapText="1"/>
    </dxf>
    <dxf>
      <alignment wrapText="1"/>
    </dxf>
    <dxf>
      <alignment wrapText="1"/>
    </dxf>
    <dxf>
      <alignment horizontal="center"/>
    </dxf>
    <dxf>
      <alignment horizontal="center"/>
    </dxf>
    <dxf>
      <alignment horizontal="center"/>
    </dxf>
    <dxf>
      <alignment horizontal="center"/>
    </dxf>
    <dxf>
      <font>
        <sz val="6"/>
      </font>
    </dxf>
    <dxf>
      <font>
        <sz val="6"/>
      </font>
    </dxf>
    <dxf>
      <font>
        <sz val="6"/>
      </font>
    </dxf>
    <dxf>
      <font>
        <sz val="6"/>
      </font>
    </dxf>
    <dxf>
      <alignment vertical="center"/>
    </dxf>
    <dxf>
      <alignment vertical="center"/>
    </dxf>
    <dxf>
      <font>
        <b/>
        <i val="0"/>
        <color rgb="FFFFFF00"/>
      </font>
      <fill>
        <patternFill>
          <bgColor rgb="FFFF0000"/>
        </patternFill>
      </fill>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dxf>
    <dxf>
      <font>
        <b/>
        <i val="0"/>
        <color rgb="FFFFFF0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0" tint="-0.499984740745262"/>
        </patternFill>
      </fill>
      <border>
        <left style="thin">
          <color theme="0" tint="-0.34998626667073579"/>
        </left>
        <right style="thin">
          <color theme="0" tint="-0.34998626667073579"/>
        </right>
        <top/>
        <bottom style="thin">
          <color theme="0" tint="-0.34998626667073579"/>
        </bottom>
      </border>
    </dxf>
    <dxf>
      <font>
        <b val="0"/>
        <i val="0"/>
        <color theme="0" tint="-0.14996795556505021"/>
      </font>
      <fill>
        <patternFill>
          <bgColor theme="5" tint="0.79998168889431442"/>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33CC33"/>
        </patternFill>
      </fill>
      <border>
        <left style="thin">
          <color theme="0" tint="-0.34998626667073579"/>
        </left>
        <right style="thin">
          <color theme="0" tint="-0.34998626667073579"/>
        </right>
        <top/>
        <bottom style="thin">
          <color theme="0" tint="-0.34998626667073579"/>
        </bottom>
      </border>
    </dxf>
    <dxf>
      <font>
        <b/>
        <i val="0"/>
        <color rgb="FFFFFF00"/>
      </font>
      <fill>
        <patternFill>
          <bgColor rgb="FFFF0000"/>
        </patternFill>
      </fill>
      <border>
        <left style="thin">
          <color theme="0" tint="-0.34998626667073579"/>
        </left>
        <right style="thin">
          <color theme="0" tint="-0.34998626667073579"/>
        </right>
        <top/>
        <bottom style="thin">
          <color theme="0" tint="-0.34998626667073579"/>
        </bottom>
      </border>
    </dxf>
    <dxf>
      <font>
        <b/>
        <i val="0"/>
        <color theme="0"/>
      </font>
      <fill>
        <patternFill>
          <bgColor rgb="FFFFC000"/>
        </patternFill>
      </fill>
      <border>
        <left style="thin">
          <color theme="0" tint="-0.34998626667073579"/>
        </left>
        <right style="thin">
          <color theme="0" tint="-0.34998626667073579"/>
        </right>
        <top/>
        <bottom style="thin">
          <color theme="0" tint="-0.34998626667073579"/>
        </bottom>
      </border>
    </dxf>
    <dxf>
      <font>
        <b/>
        <i val="0"/>
        <color theme="0"/>
      </font>
      <fill>
        <patternFill>
          <bgColor theme="1"/>
        </patternFill>
      </fill>
      <border>
        <left style="thin">
          <color theme="0" tint="-0.34998626667073579"/>
        </left>
        <right style="thin">
          <color theme="0" tint="-0.34998626667073579"/>
        </right>
        <top/>
        <bottom style="thin">
          <color theme="0" tint="-0.34998626667073579"/>
        </bottom>
      </border>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color rgb="FFFF0000"/>
      </font>
      <fill>
        <patternFill>
          <bgColor rgb="FFFF0000"/>
        </patternFill>
      </fill>
    </dxf>
    <dxf>
      <font>
        <b/>
        <i val="0"/>
        <color theme="0"/>
      </font>
      <fill>
        <patternFill>
          <bgColor rgb="FF33CC33"/>
        </patternFill>
      </fill>
      <border>
        <left/>
        <right/>
        <top/>
        <bottom/>
      </border>
    </dxf>
    <dxf>
      <font>
        <b/>
        <i val="0"/>
        <color rgb="FFFFFF00"/>
      </font>
      <fill>
        <patternFill>
          <bgColor rgb="FFFF0000"/>
        </patternFill>
      </fill>
      <border>
        <left/>
        <right/>
        <top/>
        <bottom/>
      </border>
    </dxf>
    <dxf>
      <font>
        <b/>
        <i val="0"/>
        <color theme="0"/>
      </font>
      <fill>
        <patternFill>
          <bgColor rgb="FFFFC000"/>
        </patternFill>
      </fill>
      <border>
        <left/>
        <right/>
        <top/>
        <bottom/>
      </border>
    </dxf>
    <dxf>
      <font>
        <b/>
        <i val="0"/>
        <color theme="0"/>
      </font>
      <fill>
        <patternFill>
          <bgColor theme="1"/>
        </patternFill>
      </fill>
      <border>
        <left/>
        <right/>
        <top/>
        <bottom/>
      </border>
    </dxf>
    <dxf>
      <font>
        <b/>
        <i val="0"/>
        <color theme="0"/>
      </font>
      <fill>
        <patternFill>
          <bgColor theme="0" tint="-0.499984740745262"/>
        </patternFill>
      </fill>
      <border>
        <left/>
        <right/>
        <top/>
        <bottom/>
      </border>
    </dxf>
    <dxf>
      <font>
        <b val="0"/>
        <i val="0"/>
        <color theme="0" tint="-0.14996795556505021"/>
      </font>
      <fill>
        <patternFill>
          <bgColor theme="5" tint="0.79998168889431442"/>
        </patternFill>
      </fill>
      <border>
        <left/>
        <right/>
        <top/>
        <bottom/>
      </border>
    </dxf>
    <dxf>
      <font>
        <b/>
        <i val="0"/>
        <color theme="0"/>
      </font>
      <fill>
        <patternFill>
          <bgColor rgb="FF9E0000"/>
        </patternFill>
      </fill>
      <border>
        <left/>
        <right/>
        <top/>
        <bottom/>
      </border>
    </dxf>
    <dxf>
      <font>
        <b/>
      </font>
    </dxf>
    <dxf>
      <font>
        <b/>
      </font>
    </dxf>
    <dxf>
      <font>
        <b/>
      </font>
    </dxf>
    <dxf>
      <fill>
        <patternFill patternType="solid">
          <bgColor rgb="FFFFFF00"/>
        </patternFill>
      </fill>
    </dxf>
    <dxf>
      <fill>
        <patternFill patternType="solid">
          <bgColor rgb="FFFFFF00"/>
        </patternFill>
      </fill>
    </dxf>
    <dxf>
      <font>
        <b val="0"/>
      </font>
    </dxf>
    <dxf>
      <font>
        <b val="0"/>
      </font>
    </dxf>
    <dxf>
      <numFmt numFmtId="0" formatCode="General"/>
    </dxf>
    <dxf>
      <numFmt numFmtId="0" formatCode="General"/>
    </dxf>
    <dxf>
      <numFmt numFmtId="0" formatCode="General"/>
    </dxf>
    <dxf>
      <font>
        <name val="Segoe UI"/>
        <scheme val="none"/>
      </font>
      <numFmt numFmtId="167" formatCode="dd/mm/yyyy\ hh:mm"/>
      <alignment vertical="center"/>
    </dxf>
    <dxf>
      <font>
        <b/>
      </font>
    </dxf>
    <dxf>
      <font>
        <b/>
      </font>
    </dxf>
    <dxf>
      <font>
        <b/>
      </font>
    </dxf>
    <dxf>
      <font>
        <b/>
      </font>
    </dxf>
    <dxf>
      <font>
        <b/>
      </font>
    </dxf>
    <dxf>
      <font>
        <b val="0"/>
      </font>
    </dxf>
    <dxf>
      <font>
        <b val="0"/>
      </font>
    </dxf>
    <dxf>
      <numFmt numFmtId="0" formatCode="General"/>
    </dxf>
    <dxf>
      <numFmt numFmtId="0" formatCode="General"/>
    </dxf>
    <dxf>
      <numFmt numFmtId="0" formatCode="General"/>
    </dxf>
    <dxf>
      <font>
        <name val="Segoe UI"/>
        <scheme val="none"/>
      </font>
      <numFmt numFmtId="167" formatCode="dd/mm/yyyy\ hh:mm"/>
      <alignment vertical="center"/>
    </dxf>
  </dxfs>
  <tableStyles count="0" defaultTableStyle="TableStyleMedium2" defaultPivotStyle="PivotStyleLight16"/>
  <colors>
    <mruColors>
      <color rgb="FF33CC33"/>
      <color rgb="FF9E0000"/>
      <color rgb="FFFFEADD"/>
      <color rgb="FFFFFDFB"/>
      <color rgb="FFF76C0C"/>
      <color rgb="FFCC6600"/>
      <color rgb="FFF65200"/>
      <color rgb="FF993300"/>
      <color rgb="FF0078D4"/>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64994</xdr:colOff>
      <xdr:row>2</xdr:row>
      <xdr:rowOff>26893</xdr:rowOff>
    </xdr:from>
    <xdr:to>
      <xdr:col>1</xdr:col>
      <xdr:colOff>761999</xdr:colOff>
      <xdr:row>5</xdr:row>
      <xdr:rowOff>212910</xdr:rowOff>
    </xdr:to>
    <xdr:sp macro="[0]!ShowHideDataIngestion" textlink="">
      <xdr:nvSpPr>
        <xdr:cNvPr id="4" name="Shp_ShowHide_DataIngestion">
          <a:extLst>
            <a:ext uri="{FF2B5EF4-FFF2-40B4-BE49-F238E27FC236}">
              <a16:creationId xmlns:a16="http://schemas.microsoft.com/office/drawing/2014/main" id="{718BCB9D-8ACF-CF1E-28CA-1A542FC20D1F}"/>
            </a:ext>
          </a:extLst>
        </xdr:cNvPr>
        <xdr:cNvSpPr/>
      </xdr:nvSpPr>
      <xdr:spPr>
        <a:xfrm>
          <a:off x="87406" y="396687"/>
          <a:ext cx="697005" cy="611841"/>
        </a:xfrm>
        <a:prstGeom prst="roundRect">
          <a:avLst/>
        </a:prstGeom>
        <a:solidFill>
          <a:schemeClr val="accent4">
            <a:lumMod val="20000"/>
            <a:lumOff val="8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solidFill>
                <a:schemeClr val="tx1"/>
              </a:solidFill>
              <a:latin typeface="Arial" panose="020B0604020202020204" pitchFamily="34" charset="0"/>
              <a:cs typeface="Arial" panose="020B0604020202020204" pitchFamily="34" charset="0"/>
            </a:rPr>
            <a:t>Hide Data Ingestion</a:t>
          </a:r>
          <a:endParaRPr lang="en-NL" sz="700">
            <a:solidFill>
              <a:schemeClr val="tx1"/>
            </a:solidFill>
            <a:latin typeface="Arial" panose="020B0604020202020204" pitchFamily="34" charset="0"/>
            <a:cs typeface="Arial" panose="020B0604020202020204" pitchFamily="34" charset="0"/>
          </a:endParaRPr>
        </a:p>
      </xdr:txBody>
    </xdr:sp>
    <xdr:clientData/>
  </xdr:twoCellAnchor>
  <xdr:twoCellAnchor editAs="absolute">
    <xdr:from>
      <xdr:col>1</xdr:col>
      <xdr:colOff>64994</xdr:colOff>
      <xdr:row>5</xdr:row>
      <xdr:rowOff>336922</xdr:rowOff>
    </xdr:from>
    <xdr:to>
      <xdr:col>1</xdr:col>
      <xdr:colOff>761999</xdr:colOff>
      <xdr:row>10</xdr:row>
      <xdr:rowOff>18675</xdr:rowOff>
    </xdr:to>
    <xdr:sp macro="[0]!ShowHideMainProcesses" textlink="">
      <xdr:nvSpPr>
        <xdr:cNvPr id="5" name="Shp_ShowHide_MainProcesses">
          <a:extLst>
            <a:ext uri="{FF2B5EF4-FFF2-40B4-BE49-F238E27FC236}">
              <a16:creationId xmlns:a16="http://schemas.microsoft.com/office/drawing/2014/main" id="{4FC98178-22A5-C4BE-C0F1-11C2D305BF73}"/>
            </a:ext>
          </a:extLst>
        </xdr:cNvPr>
        <xdr:cNvSpPr/>
      </xdr:nvSpPr>
      <xdr:spPr>
        <a:xfrm>
          <a:off x="87406" y="1132540"/>
          <a:ext cx="697005" cy="611841"/>
        </a:xfrm>
        <a:prstGeom prst="roundRect">
          <a:avLst/>
        </a:prstGeom>
        <a:solidFill>
          <a:schemeClr val="accent4">
            <a:lumMod val="20000"/>
            <a:lumOff val="8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solidFill>
                <a:schemeClr val="tx1"/>
              </a:solidFill>
              <a:latin typeface="Arial" panose="020B0604020202020204" pitchFamily="34" charset="0"/>
              <a:cs typeface="Arial" panose="020B0604020202020204" pitchFamily="34" charset="0"/>
            </a:rPr>
            <a:t>Hide Main Processes</a:t>
          </a:r>
          <a:endParaRPr lang="en-NL" sz="700">
            <a:solidFill>
              <a:schemeClr val="tx1"/>
            </a:solidFill>
            <a:latin typeface="Arial" panose="020B0604020202020204" pitchFamily="34" charset="0"/>
            <a:cs typeface="Arial" panose="020B0604020202020204" pitchFamily="34" charset="0"/>
          </a:endParaRPr>
        </a:p>
      </xdr:txBody>
    </xdr:sp>
    <xdr:clientData/>
  </xdr:twoCellAnchor>
  <xdr:twoCellAnchor editAs="absolute">
    <xdr:from>
      <xdr:col>1</xdr:col>
      <xdr:colOff>64994</xdr:colOff>
      <xdr:row>12</xdr:row>
      <xdr:rowOff>64246</xdr:rowOff>
    </xdr:from>
    <xdr:to>
      <xdr:col>1</xdr:col>
      <xdr:colOff>761999</xdr:colOff>
      <xdr:row>17</xdr:row>
      <xdr:rowOff>3734</xdr:rowOff>
    </xdr:to>
    <xdr:sp macro="[0]!ShowHideLocationSpecific" textlink="">
      <xdr:nvSpPr>
        <xdr:cNvPr id="6" name="Shp_ShowHide_LocationSpecific">
          <a:extLst>
            <a:ext uri="{FF2B5EF4-FFF2-40B4-BE49-F238E27FC236}">
              <a16:creationId xmlns:a16="http://schemas.microsoft.com/office/drawing/2014/main" id="{C3924480-2142-373D-2298-B7027131E924}"/>
            </a:ext>
          </a:extLst>
        </xdr:cNvPr>
        <xdr:cNvSpPr/>
      </xdr:nvSpPr>
      <xdr:spPr>
        <a:xfrm>
          <a:off x="87406" y="1868393"/>
          <a:ext cx="697005" cy="611841"/>
        </a:xfrm>
        <a:prstGeom prst="roundRect">
          <a:avLst/>
        </a:prstGeom>
        <a:solidFill>
          <a:schemeClr val="accent4">
            <a:lumMod val="20000"/>
            <a:lumOff val="8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solidFill>
                <a:schemeClr val="tx1"/>
              </a:solidFill>
              <a:latin typeface="Arial" panose="020B0604020202020204" pitchFamily="34" charset="0"/>
              <a:cs typeface="Arial" panose="020B0604020202020204" pitchFamily="34" charset="0"/>
            </a:rPr>
            <a:t>Hide Location Specific</a:t>
          </a:r>
          <a:endParaRPr lang="en-NL" sz="700">
            <a:solidFill>
              <a:schemeClr val="tx1"/>
            </a:solidFill>
            <a:latin typeface="Arial" panose="020B0604020202020204" pitchFamily="34" charset="0"/>
            <a:cs typeface="Arial" panose="020B0604020202020204" pitchFamily="34" charset="0"/>
          </a:endParaRPr>
        </a:p>
      </xdr:txBody>
    </xdr:sp>
    <xdr:clientData/>
  </xdr:twoCellAnchor>
  <xdr:twoCellAnchor editAs="absolute">
    <xdr:from>
      <xdr:col>1</xdr:col>
      <xdr:colOff>64994</xdr:colOff>
      <xdr:row>20</xdr:row>
      <xdr:rowOff>38098</xdr:rowOff>
    </xdr:from>
    <xdr:to>
      <xdr:col>1</xdr:col>
      <xdr:colOff>761999</xdr:colOff>
      <xdr:row>24</xdr:row>
      <xdr:rowOff>268939</xdr:rowOff>
    </xdr:to>
    <xdr:sp macro="[0]!ShowHideQuarterlyRuns" textlink="">
      <xdr:nvSpPr>
        <xdr:cNvPr id="7" name="Shp_ShowHide_QuarterlyRuns">
          <a:extLst>
            <a:ext uri="{FF2B5EF4-FFF2-40B4-BE49-F238E27FC236}">
              <a16:creationId xmlns:a16="http://schemas.microsoft.com/office/drawing/2014/main" id="{20D22E9D-2FBB-5562-7CCA-A862F652EA62}"/>
            </a:ext>
          </a:extLst>
        </xdr:cNvPr>
        <xdr:cNvSpPr/>
      </xdr:nvSpPr>
      <xdr:spPr>
        <a:xfrm>
          <a:off x="87406" y="2604245"/>
          <a:ext cx="697005" cy="611841"/>
        </a:xfrm>
        <a:prstGeom prst="roundRect">
          <a:avLst/>
        </a:prstGeom>
        <a:solidFill>
          <a:schemeClr val="accent4">
            <a:lumMod val="20000"/>
            <a:lumOff val="8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solidFill>
                <a:schemeClr val="tx1"/>
              </a:solidFill>
              <a:latin typeface="Arial" panose="020B0604020202020204" pitchFamily="34" charset="0"/>
              <a:cs typeface="Arial" panose="020B0604020202020204" pitchFamily="34" charset="0"/>
            </a:rPr>
            <a:t>Hide Quarterly Runs</a:t>
          </a:r>
          <a:endParaRPr lang="en-NL" sz="700">
            <a:solidFill>
              <a:schemeClr val="tx1"/>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43</xdr:col>
      <xdr:colOff>151087</xdr:colOff>
      <xdr:row>2</xdr:row>
      <xdr:rowOff>86799</xdr:rowOff>
    </xdr:from>
    <xdr:to>
      <xdr:col>64</xdr:col>
      <xdr:colOff>52905</xdr:colOff>
      <xdr:row>4</xdr:row>
      <xdr:rowOff>28342</xdr:rowOff>
    </xdr:to>
    <xdr:pic>
      <xdr:nvPicPr>
        <xdr:cNvPr id="12" name="Picture 11">
          <a:extLst>
            <a:ext uri="{FF2B5EF4-FFF2-40B4-BE49-F238E27FC236}">
              <a16:creationId xmlns:a16="http://schemas.microsoft.com/office/drawing/2014/main" id="{D2C65721-BEFE-4254-D99E-D6D9F2DCCA15}"/>
            </a:ext>
          </a:extLst>
        </xdr:cNvPr>
        <xdr:cNvPicPr>
          <a:picLocks noChangeAspect="1"/>
        </xdr:cNvPicPr>
      </xdr:nvPicPr>
      <xdr:blipFill>
        <a:blip xmlns:r="http://schemas.openxmlformats.org/officeDocument/2006/relationships" r:embed="rId1"/>
        <a:stretch>
          <a:fillRect/>
        </a:stretch>
      </xdr:blipFill>
      <xdr:spPr>
        <a:xfrm>
          <a:off x="11298621" y="605747"/>
          <a:ext cx="5354059" cy="210871"/>
        </a:xfrm>
        <a:prstGeom prst="rect">
          <a:avLst/>
        </a:prstGeom>
      </xdr:spPr>
    </xdr:pic>
    <xdr:clientData/>
  </xdr:twoCellAnchor>
  <xdr:twoCellAnchor>
    <xdr:from>
      <xdr:col>21</xdr:col>
      <xdr:colOff>164224</xdr:colOff>
      <xdr:row>1</xdr:row>
      <xdr:rowOff>124811</xdr:rowOff>
    </xdr:from>
    <xdr:to>
      <xdr:col>25</xdr:col>
      <xdr:colOff>151086</xdr:colOff>
      <xdr:row>3</xdr:row>
      <xdr:rowOff>32845</xdr:rowOff>
    </xdr:to>
    <xdr:sp macro="" textlink="">
      <xdr:nvSpPr>
        <xdr:cNvPr id="2" name="Rectangle: Rounded Corners 1">
          <a:extLst>
            <a:ext uri="{FF2B5EF4-FFF2-40B4-BE49-F238E27FC236}">
              <a16:creationId xmlns:a16="http://schemas.microsoft.com/office/drawing/2014/main" id="{D35F7408-0B9C-E612-385C-C63B6FC6D4E3}"/>
            </a:ext>
          </a:extLst>
        </xdr:cNvPr>
        <xdr:cNvSpPr/>
      </xdr:nvSpPr>
      <xdr:spPr>
        <a:xfrm>
          <a:off x="5379983" y="223345"/>
          <a:ext cx="972206" cy="512379"/>
        </a:xfrm>
        <a:prstGeom prst="roundRect">
          <a:avLst/>
        </a:prstGeom>
        <a:solidFill>
          <a:schemeClr val="accent4">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0000"/>
              </a:solidFill>
            </a:rPr>
            <a:t>Refresh</a:t>
          </a:r>
          <a:endParaRPr lang="en-NL"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61420</xdr:colOff>
      <xdr:row>1</xdr:row>
      <xdr:rowOff>35801</xdr:rowOff>
    </xdr:from>
    <xdr:to>
      <xdr:col>28</xdr:col>
      <xdr:colOff>683120</xdr:colOff>
      <xdr:row>97</xdr:row>
      <xdr:rowOff>11381</xdr:rowOff>
    </xdr:to>
    <xdr:pic>
      <xdr:nvPicPr>
        <xdr:cNvPr id="2" name="Picture 1">
          <a:extLst>
            <a:ext uri="{FF2B5EF4-FFF2-40B4-BE49-F238E27FC236}">
              <a16:creationId xmlns:a16="http://schemas.microsoft.com/office/drawing/2014/main" id="{C279FC37-CC5B-1D21-86CC-CFE6AF37932D}"/>
            </a:ext>
          </a:extLst>
        </xdr:cNvPr>
        <xdr:cNvPicPr>
          <a:picLocks noChangeAspect="1"/>
        </xdr:cNvPicPr>
      </xdr:nvPicPr>
      <xdr:blipFill>
        <a:blip xmlns:r="http://schemas.openxmlformats.org/officeDocument/2006/relationships" r:embed="rId1"/>
        <a:stretch>
          <a:fillRect/>
        </a:stretch>
      </xdr:blipFill>
      <xdr:spPr>
        <a:xfrm>
          <a:off x="8936092" y="147473"/>
          <a:ext cx="18384183" cy="106961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41</xdr:col>
      <xdr:colOff>76200</xdr:colOff>
      <xdr:row>1</xdr:row>
      <xdr:rowOff>247650</xdr:rowOff>
    </xdr:from>
    <xdr:to>
      <xdr:col>72</xdr:col>
      <xdr:colOff>35913</xdr:colOff>
      <xdr:row>1</xdr:row>
      <xdr:rowOff>409604</xdr:rowOff>
    </xdr:to>
    <xdr:pic>
      <xdr:nvPicPr>
        <xdr:cNvPr id="2" name="Picture 1">
          <a:extLst>
            <a:ext uri="{FF2B5EF4-FFF2-40B4-BE49-F238E27FC236}">
              <a16:creationId xmlns:a16="http://schemas.microsoft.com/office/drawing/2014/main" id="{939417DC-D281-4903-9EDD-972A2695CCD3}"/>
            </a:ext>
          </a:extLst>
        </xdr:cNvPr>
        <xdr:cNvPicPr>
          <a:picLocks noChangeAspect="1"/>
        </xdr:cNvPicPr>
      </xdr:nvPicPr>
      <xdr:blipFill>
        <a:blip xmlns:r="http://schemas.openxmlformats.org/officeDocument/2006/relationships" r:embed="rId1"/>
        <a:stretch>
          <a:fillRect/>
        </a:stretch>
      </xdr:blipFill>
      <xdr:spPr>
        <a:xfrm>
          <a:off x="6800850" y="342900"/>
          <a:ext cx="5334744" cy="20957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092.93869988426" createdVersion="8" refreshedVersion="8" minRefreshableVersion="3" recordCount="1307" xr:uid="{465BCB5A-ABEC-446F-82C4-FF91A06C46BB}">
  <cacheSource type="worksheet">
    <worksheetSource ref="A1:AY1308" sheet="Data M-1"/>
  </cacheSource>
  <cacheFields count="57">
    <cacheField name="Process_Name" numFmtId="0">
      <sharedItems containsBlank="1" count="46">
        <s v="Delete Portfolio"/>
        <s v="Load Compare MP"/>
        <s v="Load Compare Spreads"/>
        <s v="Load Pos"/>
        <s v="Valuation (NPV)"/>
        <s v="CSRBB Valuation"/>
        <s v="CSRBB Planning"/>
        <s v="KR"/>
        <s v="EC"/>
        <s v="Import Strategies"/>
        <s v="Planning (NII)"/>
        <s v="ITS"/>
        <s v="TRISS"/>
        <s v="GAP"/>
        <s v="Copy Portfolio"/>
        <s v="Load Pos (RAS)"/>
        <s v="Planning (NII) (RAS)"/>
        <s v="Valuation (NPV) (RAS)"/>
        <s v="Valuation AIC"/>
        <s v="Load Market"/>
        <s v="Generate Load"/>
        <s v="Valuation 1"/>
        <s v="CF Extraction"/>
        <s v="Optimization"/>
        <s v="Create NTG"/>
        <s v="Valuation 2"/>
        <s v="ICDB"/>
        <s v="Load MP"/>
        <s v="Load Spreads"/>
        <s v="POS MCP Export"/>
        <s v="Load ELP and Mortgages"/>
        <s v="Finance Strategies"/>
        <s v="Finance Planning"/>
        <s v="SLM"/>
        <s v="Cost Pricing"/>
        <s v="EVE (Monthly)"/>
        <s v="Load Index History"/>
        <s v="FTP EVE SOT"/>
        <s v="SOLO"/>
        <s v="SOT Create"/>
        <s v="ICG Early Task"/>
        <s v="ICG"/>
        <s v="Not Found"/>
        <s v="SOT"/>
        <m/>
        <s v="X" u="1"/>
      </sharedItems>
    </cacheField>
    <cacheField name="Concat1" numFmtId="0">
      <sharedItems containsBlank="1"/>
    </cacheField>
    <cacheField name="Seq" numFmtId="0">
      <sharedItems containsBlank="1"/>
    </cacheField>
    <cacheField name="Step_Name" numFmtId="0">
      <sharedItems containsBlank="1" count="356">
        <s v="Delete portfolio from"/>
        <s v="load Model parameters"/>
        <s v="Model parameters comparison"/>
        <s v="load Spreads"/>
        <s v="Spreads comparison"/>
        <s v="load"/>
        <s v="Stratification"/>
        <s v="Position report OLAP exports"/>
        <s v="copy from"/>
        <s v="portfolio valuation run"/>
        <s v="export to ara"/>
        <s v="Light Maintenance"/>
        <s v="valuation report OLAP exports"/>
        <s v="valuation run QRM Reporter exports"/>
        <s v="CSRBB Portfolio Valuation"/>
        <s v="import CSRBB strategies"/>
        <s v="CSRBB Planning Run"/>
        <s v="bpv-kr valuation"/>
        <s v="bpv-kr valuation QRM Reporter exports"/>
        <s v="ing-ec valuation"/>
        <s v="ing-ec valuation QRM Reporter exports"/>
        <s v="import strategies"/>
        <s v="planning run01"/>
        <s v="MDL Processing"/>
        <s v="planning run02"/>
        <s v="planning run QRM Reporter exports"/>
        <s v="ITS planning run"/>
        <s v="TRISS export"/>
        <s v="valuation report exports"/>
        <s v="AIC portfolio valuation run"/>
        <s v="planning run exports"/>
        <s v="gap planning"/>
        <s v="ing-ec valuation OLAP exports"/>
        <s v="bpv-kr valuation OLAP exports"/>
        <s v="Copy portfolio"/>
        <s v="Position report exports"/>
        <s v="planning run"/>
        <s v="valuation report QRM Reporter exports"/>
        <s v="load RAS"/>
        <s v="Stratification RAS"/>
        <s v="Position report OLAP exports RAS"/>
        <s v="portfolio valuation run RAS"/>
        <s v="valuation report exports RAS"/>
        <s v="AIC portfolio valuation run RAS"/>
        <s v="Full Maintenance"/>
        <s v="planning run OLAP exports"/>
        <s v="ing-ec valuation exports"/>
        <s v="bpv-kr valuation exports"/>
        <s v="load AIC Spreads"/>
        <s v="load MPs"/>
        <s v="load Market"/>
        <s v="archive NTG"/>
        <s v="load Portfolio"/>
        <s v="Stratification OLAP exports"/>
        <s v="Generate DD SAV"/>
        <s v="Load DD SAV"/>
        <s v="Generate DD CFM"/>
        <s v="Load DD CFM"/>
        <s v="Generate DD MOR"/>
        <s v="Load DD MOR"/>
        <s v="CF Extraction"/>
        <s v="CF old Extraction"/>
        <s v="CFM optimization1"/>
        <s v="Super Light Maintenance"/>
        <s v="CFM optimization1 OLAP exports"/>
        <s v="CFM optimization2"/>
        <s v="CFM optimization2 OLAP exports"/>
        <s v="RoS/RIOD optimization"/>
        <s v="RoS/RIOD optimization OLAP exports"/>
        <s v="RoM optimization"/>
        <s v="RoM optimization OLAP Exports"/>
        <s v="NPV1 run"/>
        <s v="RoM OLAP export"/>
        <s v="RoS/RIOD OLAP export"/>
        <s v="create NTG"/>
        <s v="Pos Detailed OLAP export"/>
        <s v="Pos Stratified OLAP export"/>
        <s v="NPV1 OLAP export"/>
        <s v="CFM optimization"/>
        <s v="NTG Creation"/>
        <s v="NPV1 run OLAP exports"/>
        <s v="RoM optimization OLAP reports"/>
        <s v="load Market WD6"/>
        <s v="NPV2 run"/>
        <s v="load Market WD7"/>
        <s v="v"/>
        <s v="PCC optimization"/>
        <s v="PCC OLAP exports"/>
        <s v="NPV1 CASA run"/>
        <s v="load Market WD8"/>
        <s v="NPV1 MOR run"/>
        <s v="RoM1 OLAP exports"/>
        <s v="RoM2 OLAP exports"/>
        <s v="RoM3 OLAP exports"/>
        <s v="RoM4 OLAP exports"/>
        <s v="RoM5 OLAP exports"/>
        <s v="RoM6 OLAP exports"/>
        <s v="planning run01 mail only"/>
        <s v="load model parameters from"/>
        <s v="compare model parameters from"/>
        <s v="Portfolio Copy | NLWB_Lending | Live on ALM Core"/>
        <s v="Portfolio Copy | London | Live on ALM Core"/>
        <s v="Portfolio Copy | Dublin | Live on ALM Core"/>
        <s v="Portfolio Copy | Singapore | Live on ALM Core"/>
        <s v="Portfolio Copy | Hong_Kong | Live on ALM Core"/>
        <s v="Portfolio Copy | Sofia | Live on ALM Core"/>
        <s v="Portfolio Copy | Vienna | Live on ALM Core"/>
        <s v="Portfolio Copy | Prague | Live on ALM Core"/>
        <s v="Portfolio Copy | Beijing | Other live location"/>
        <s v="Portfolio Copy | Shanghai | Other live location"/>
        <s v="Portfolio Copy | Budapest | Live on ALM Core"/>
        <s v="Portfolio Copy | Tokyo | Live on ALM Core"/>
        <s v="Portfolio Copy | Manila | Other live location"/>
        <s v="Portfolio Copy | Bratislava | Live on ALM Core"/>
        <s v="Portfolio Copy | Seoul | Live on ALM Core"/>
        <s v="Portfolio Copy | Taipei | Live on ALM Core"/>
        <s v="Portfolio Copy | NLWB_BMG | Live on ALM Core"/>
        <s v="Portfolio Copy | NLWB_FM_Banking_books | Live on ALM Core"/>
        <s v="Portfolio Copy | NLWB_Trade_Finance_Services | Live on ALM Core"/>
        <s v="Portfolio Copy | Kiev | Live on ALM Core"/>
        <s v="Portfolio Copy | Geneva | Other live location"/>
        <s v="Portfolio Copy | Brussels | Live on ALM Core"/>
        <s v="Portfolio Copy | Belgium_FM_banking_book | Live on ALM Core"/>
        <s v="Portfolio Copy | Luxembourg | Live on ALM Core"/>
        <s v="Load | NLWB_Lending | Live on ALM Core"/>
        <s v="Load | London | Live on ALM Core"/>
        <s v="Load | Dublin | Live on ALM Core"/>
        <s v="Load | Singapore | Live on ALM Core"/>
        <s v="Load | Vienna | Live on ALM Core"/>
        <s v="Load | Prague | Live on ALM Core"/>
        <s v="Load | Budapest | Live on ALM Core"/>
        <s v="Load | Tokyo | Live on ALM Core"/>
        <s v="Load | Bratislava | Live on ALM Core"/>
        <s v="Load | Seoul | Live on ALM Core"/>
        <s v="Load | Taipei | Live on ALM Core"/>
        <s v="Load | NLWB_BMG | Live on ALM Core"/>
        <s v="Load | NLWB_Trade_Finance_Services | Live on ALM Core"/>
        <s v="Load | Brussels | Live on ALM Core"/>
        <s v="Load | Luxembourg | Live on ALM Core"/>
        <s v="Load | NLWB_FM_Banking_books | Live on ALM Core"/>
        <s v="Load | Belgium_FM_banking_book | Live on ALM Core"/>
        <s v="Load | Hong_Kong | Live on ALM Core"/>
        <s v="Load | Sofia | Live on ALM Core"/>
        <s v="Load | Kiev | Live on ALM Core"/>
        <s v="Portfolio Valuation | NLWB_Lending | Live on ALM Core"/>
        <s v="Portfolio Valuation | London | Live on ALM Core"/>
        <s v="Portfolio Valuation | Dublin | Live on ALM Core"/>
        <s v="Portfolio Valuation | Singapore | Live on ALM Core"/>
        <s v="Portfolio Valuation | Hong_Kong | Live on ALM Core"/>
        <s v="Portfolio Valuation | Sofia | Live on ALM Core"/>
        <s v="Portfolio Valuation | Vienna | Live on ALM Core"/>
        <s v="Portfolio Valuation | Prague | Live on ALM Core"/>
        <s v="Portfolio Valuation | Budapest | Live on ALM Core"/>
        <s v="Portfolio Valuation | Tokyo | Live on ALM Core"/>
        <s v="Portfolio Valuation | Bratislava | Live on ALM Core"/>
        <s v="Portfolio Valuation | Seoul | Live on ALM Core"/>
        <s v="Portfolio Valuation | Taipei | Live on ALM Core"/>
        <s v="Portfolio Valuation | NLWB_BMG | Live on ALM Core"/>
        <s v="Portfolio Valuation | NLWB_FM_Banking_books | Live on ALM Core"/>
        <s v="Portfolio Valuation | NLWB_Trade_Finance_Services | Live on ALM Core"/>
        <s v="Portfolio Valuation | Kiev | Live on ALM Core"/>
        <s v="Portfolio Valuation | Brussels | Live on ALM Core"/>
        <s v="Portfolio Valuation | Belgium_FM_banking_book | Live on ALM Core"/>
        <s v="Portfolio Valuation | Luxembourg | Live on ALM Core"/>
        <s v="CSRBB Valuation | NLWB_Lending | Live on ALM Core"/>
        <s v="CSRBB Valuation | London | Live on ALM Core"/>
        <s v="CSRBB Valuation | Singapore | Live on ALM Core"/>
        <s v="CSRBB Valuation | Hong_Kong | Live on ALM Core"/>
        <s v="CSRBB Valuation | Sofia | Live on ALM Core"/>
        <s v="CSRBB Valuation | Prague | Live on ALM Core"/>
        <s v="CSRBB Valuation | Brussels | Live on ALM Core"/>
        <s v="CSRBB planning | NLWB_Lending | Live on ALM Core"/>
        <s v="CSRBB planning | London | Live on ALM Core"/>
        <s v="CSRBB planning | Singapore | Live on ALM Core"/>
        <s v="CSRBB planning | Hong_Kong | Live on ALM Core"/>
        <s v="CSRBB planning | Sofia | Live on ALM Core"/>
        <s v="CSRBB planning | Prague | Live on ALM Core"/>
        <s v="CSRBB planning | Brussels | Live on ALM Core"/>
        <s v="planning | NLWB_Lending | Live on ALM Core"/>
        <s v="planning | London | Live on ALM Core"/>
        <s v="planning | Dublin | Live on ALM Core"/>
        <s v="planning | Singapore | Live on ALM Core"/>
        <s v="planning | Hong_Kong | Live on ALM Core"/>
        <s v="planning | Sofia | Live on ALM Core"/>
        <s v="planning | Vienna | Live on ALM Core"/>
        <s v="planning | Prague | Live on ALM Core"/>
        <s v="planning | Budapest | Live on ALM Core"/>
        <s v="planning | Tokyo | Live on ALM Core"/>
        <s v="planning | Bratislava | Live on ALM Core"/>
        <s v="planning | Seoul | Live on ALM Core"/>
        <s v="planning | Taipei | Live on ALM Core"/>
        <s v="planning | NLWB_BMG | Live on ALM Core"/>
        <s v="planning | NLWB_FM_Banking_books | Live on ALM Core"/>
        <s v="planning | NLWB_Trade_Finance_Services | Live on ALM Core"/>
        <s v="planning | Kiev | Live on ALM Core"/>
        <s v="planning | Brussels | Live on ALM Core"/>
        <s v="planning | Belgium_FM_banking_book | Live on ALM Core"/>
        <s v="planning | Luxembourg | Live on ALM Core"/>
        <s v="Load | Beijing | Other live location"/>
        <s v="Load | Shanghai | Other live location"/>
        <s v="Load | Manila | Other live location"/>
        <s v="Load | Geneva | Other live location"/>
        <s v="Portfolio Valuation | Beijing | Other live location"/>
        <s v="Portfolio Valuation | Shanghai | Other live location"/>
        <s v="Portfolio Valuation | Manila | Other live location"/>
        <s v="Portfolio Valuation | Geneva | Other live location"/>
        <s v="planning | Beijing | Other live location"/>
        <s v="planning | Shanghai | Other live location"/>
        <s v="planning | Manila | Other live location"/>
        <s v="planning | Geneva | Other live location"/>
        <s v="gap run | NLWB_Lending | Live on ALM Core"/>
        <s v="gap run | London | Live on ALM Core"/>
        <s v="gap run | Dublin | Live on ALM Core"/>
        <s v="gap run | Singapore | Live on ALM Core"/>
        <s v="gap run | Hong_Kong | Live on ALM Core"/>
        <s v="gap run | Sofia | Live on ALM Core"/>
        <s v="gap run | Vienna | Live on ALM Core"/>
        <s v="gap run | Prague | Live on ALM Core"/>
        <s v="gap run | Beijing | Other live location"/>
        <s v="gap run | Shanghai | Other live location"/>
        <s v="gap run | Budapest | Live on ALM Core"/>
        <s v="gap run | Tokyo | Live on ALM Core"/>
        <s v="gap run | Manila | Other live location"/>
        <s v="gap run | Bratislava | Live on ALM Core"/>
        <s v="gap run | Seoul | Live on ALM Core"/>
        <s v="gap run | Taipei | Live on ALM Core"/>
        <s v="gap run | NLWB_BMG | Live on ALM Core"/>
        <s v="gap run | NLWB_FM_Banking_books | Live on ALM Core"/>
        <s v="gap run | NLWB_Trade_Finance_Services | Live on ALM Core"/>
        <s v="gap run | Kiev | Live on ALM Core"/>
        <s v="gap run | Geneva | Other live location"/>
        <s v="gap run | Brussels | Live on ALM Core"/>
        <s v="gap run | Belgium_FM_banking_book | Live on ALM Core"/>
        <s v="gap run | Luxembourg | Live on ALM Core"/>
        <s v="BPV KR valuation | NLWB_Lending | Live on ALM Core"/>
        <s v="BPV KR valuation | London | Live on ALM Core"/>
        <s v="BPV KR valuation | Dublin | Live on ALM Core"/>
        <s v="BPV KR valuation | false | Live on ALM Core"/>
        <s v="BPV KR valuation | Hong_Kong | Live on ALM Core"/>
        <s v="BPV KR valuation | Sofia | Live on ALM Core"/>
        <s v="BPV KR valuation | Vienna | Live on ALM Core"/>
        <s v="BPV KR valuation | Prague | Live on ALM Core"/>
        <s v="BPV KR valuation | Beijing | Non-live location"/>
        <s v="BPV KR valuation | Shanghai | Non-live location"/>
        <s v="BPV KR valuation | Budapest | Live on ALM Core"/>
        <s v="BPV KR valuation | Tokyo | Live on ALM Core"/>
        <s v="BPV KR valuation | Manila | Other live location"/>
        <s v="BPV KR valuation | Bratislava | Live on ALM Core"/>
        <s v="BPV KR valuation | Seoul | Live on ALM Core"/>
        <s v="BPV KR valuation | Taipei | Other live location"/>
        <s v="BPV KR valuation | NLWB_BMG | Live on ALM Core"/>
        <s v="BPV KR valuation | NLWB_FM_Banking_books | Live on ALM Core"/>
        <s v="BPV KR valuation | NLWB_Trade_Finance_Services | Live on ALM Core"/>
        <s v="BPV KR valuation | Kiev | Live on ALM Core"/>
        <s v="BPV KR valuation | Geneva | Other live location"/>
        <s v="BPV KR valuation | Brussels | Live on ALM Core"/>
        <s v="BPV KR valuation | Belgium_FM_banking_book | Live on ALM Core"/>
        <s v="BPV KR valuation | Luxembourg | Live on ALM Core"/>
        <s v="EC valuation | NLWB_Lending | Live on ALM Core"/>
        <s v="EC valuation | London | Live on ALM Core"/>
        <s v="EC valuation | Dublin | Live on ALM Core"/>
        <s v="EC valuation | Singapore | Live on ALM Core"/>
        <s v="EC valuation | Hong_Kong | Live on ALM Core"/>
        <s v="EC valuation | Sofia | Live on ALM Core"/>
        <s v="EC valuation | Vienna | Live on ALM Core"/>
        <s v="EC valuation | Prague | Live on ALM Core"/>
        <s v="EC valuation | Beijing | Non-live location"/>
        <s v="EC valuation | Shanghai | Non-live location"/>
        <s v="EC valuation | Budapest | Live on ALM Core"/>
        <s v="EC valuation | Tokyo | Live on ALM Core"/>
        <s v="EC valuation | Manila | Other live location"/>
        <s v="EC valuation | Bratislava | Live on ALM Core"/>
        <s v="EC valuation | Seoul | Live on ALM Core"/>
        <s v="EC valuation | Taipei | Other live location"/>
        <s v="EC valuation | NLWB_BMG | Live on ALM Core"/>
        <s v="EC valuation | NLWB_FM_Banking_books | Live on ALM Core"/>
        <s v="EC valuation | NLWB_Trade_Finance_Services | Live on ALM Core"/>
        <s v="EC valuation | Kiev | Live on ALM Core"/>
        <s v="EC valuation | Geneva | Other live location"/>
        <s v="EC valuation | Brussels | Live on ALM Core"/>
        <s v="EC valuation | Belgium_FM_banking_book | Live on ALM Core"/>
        <s v="EC valuation | Luxembourg | Live on ALM Core"/>
        <s v="Valuation AIC | NLWB_Lending | Live on ALM Core"/>
        <s v="Valuation AIC | NLWB_FM_Banking_books | Live on ALM Core"/>
        <s v="Valuation AIC | NLWB_BMG | Live on ALM Core"/>
        <s v="Valuation AIC | NLWB_Trade_Finance_Services | Live on ALM Core"/>
        <s v="Valuation AIC | Brussels | Live on ALM Core"/>
        <s v="Generate NTG"/>
        <s v="ing-ec valuation exports from ARA"/>
        <s v="import strategies IG"/>
        <s v="import strategies Risk"/>
        <s v="load ELP and Mortgages"/>
        <s v="import finance strategies"/>
        <s v="Finance planning"/>
        <s v="Finance planning OLAP export"/>
        <s v="combined planning run"/>
        <s v="planning run exports from ARA"/>
        <s v="copy PORTM portfolio"/>
        <s v="load SLM"/>
        <s v="SLM run"/>
        <s v="Generate Ex-ante DD NTG"/>
        <s v="load dummy deals"/>
        <s v="Ex-ante valuation"/>
        <s v="valuation report QRM report exports"/>
        <s v="ing-ec valuation QRM Report exports"/>
        <s v="eve optionality copy run parameters"/>
        <s v="EVE Optionality SCF BE Valuation run"/>
        <s v="gap run"/>
        <s v="index history"/>
        <s v="valuation report exports from ARA"/>
        <s v="bpv-kr valuation exports from ARA"/>
        <s v="FTP EVE SOT analysis"/>
        <s v="import SOLO strategies"/>
        <s v="SOLO planning"/>
        <s v="SOLO planning QRM reporter exports"/>
        <s v="SOLO planning OLAP exports"/>
        <s v="NII SOT planning trees creation"/>
        <s v="early tasks"/>
        <s v="Load SQL-to-SQL + stratify previous"/>
        <s v="Load SQL-to-SQL + stratify current"/>
        <s v="DB copy from"/>
        <s v="P-1 M-1 NPV"/>
        <s v="P-1 M-1 Non-IRM planning"/>
        <s v="P-0 M-0 NPV"/>
        <s v="P-0 M-0 Non-IRM planning"/>
        <s v="update statistics"/>
        <s v="Export of DFA Non-IRM report"/>
        <s v="Export of Market Forecast report"/>
        <s v="P-1 M-1 IRM planning"/>
        <s v="P-0 M-0 IRM planning"/>
        <s v="Export of DFA IRM report"/>
        <s v="Export of DFA report"/>
        <s v="P-1 M-1 planning"/>
        <s v="P-0 M-0 planning"/>
        <s v="update statistics light"/>
        <s v="Load SQL-to-SQL + stratify previous completed"/>
        <s v="P-1 M-0 NPV"/>
        <s v="P-1 M-0 Non-IRM planning"/>
        <s v="Export of DFA_BASE_IMP_FWD Non-IRM report"/>
        <s v="Export of DFA_NONE_IMP_FWD Non-IRM report"/>
        <s v="P-1 M-0 IRM planning"/>
        <s v="Export of DFA_BASE_IMP_FWD IRM report"/>
        <s v="Export of DFA_NONE_IMP_FWD IRM report"/>
        <s v="SOT"/>
        <s v="SOT QRM reporter exports"/>
        <s v="NII SOT planning run import"/>
        <s v="SOT planning"/>
        <s v="SOT planning OLAP exports"/>
        <s v="Copy_Portfolio_NL_MRP_EOM"/>
        <s v="Load_Market_WD16_NL_EOM_MRP_CFM"/>
        <s v="NLRB_R2602_1_MRP2601_1_P EOM CFM"/>
        <s v="NLRB_R2602_1_MRP2601_1_P EOM CFM rr"/>
        <s v="Load_Market_WD17_NL_EOM_MRP_MTG"/>
        <s v="NLRB_R2602_1_MRP2601_1_P EOM MTG"/>
        <s v="NLRB_R2602_1_MRP2601_1_P EOM MTG RERUN"/>
        <m/>
      </sharedItems>
    </cacheField>
    <cacheField name="Concat2" numFmtId="0">
      <sharedItems containsBlank="1"/>
    </cacheField>
    <cacheField name="Concat3" numFmtId="0">
      <sharedItems containsBlank="1"/>
    </cacheField>
    <cacheField name="G" numFmtId="0">
      <sharedItems containsNonDate="0" containsString="0" containsBlank="1"/>
    </cacheField>
    <cacheField name="H" numFmtId="0">
      <sharedItems containsNonDate="0" containsString="0" containsBlank="1"/>
    </cacheField>
    <cacheField name="I" numFmtId="0">
      <sharedItems containsNonDate="0" containsString="0" containsBlank="1"/>
    </cacheField>
    <cacheField name="J" numFmtId="0">
      <sharedItems containsNonDate="0" containsString="0" containsBlank="1"/>
    </cacheField>
    <cacheField name="K" numFmtId="0">
      <sharedItems containsNonDate="0" containsString="0" containsBlank="1"/>
    </cacheField>
    <cacheField name="L" numFmtId="0">
      <sharedItems containsNonDate="0" containsString="0" containsBlank="1"/>
    </cacheField>
    <cacheField name="M" numFmtId="0">
      <sharedItems containsNonDate="0" containsString="0" containsBlank="1"/>
    </cacheField>
    <cacheField name="N" numFmtId="0">
      <sharedItems containsNonDate="0" containsString="0" containsBlank="1"/>
    </cacheField>
    <cacheField name="O" numFmtId="0">
      <sharedItems containsNonDate="0" containsString="0" containsBlank="1"/>
    </cacheField>
    <cacheField name="P" numFmtId="0">
      <sharedItems containsNonDate="0" containsString="0" containsBlank="1"/>
    </cacheField>
    <cacheField name="Q" numFmtId="0">
      <sharedItems containsNonDate="0" containsString="0" containsBlank="1"/>
    </cacheField>
    <cacheField name="R" numFmtId="0">
      <sharedItems containsNonDate="0" containsString="0" containsBlank="1"/>
    </cacheField>
    <cacheField name="S" numFmtId="0">
      <sharedItems containsNonDate="0" containsString="0" containsBlank="1"/>
    </cacheField>
    <cacheField name="reportMonth" numFmtId="0">
      <sharedItems containsString="0" containsBlank="1" containsNumber="1" containsInteger="1" minValue="2601" maxValue="2601"/>
    </cacheField>
    <cacheField name="Location" numFmtId="0">
      <sharedItems containsBlank="1" count="19">
        <s v="AUDB"/>
        <s v="BEGT"/>
        <s v="DEGT"/>
        <s v="NLBTR"/>
        <s v="RODB"/>
        <s v="WBUS"/>
        <s v="BEDB"/>
        <s v="FRDB"/>
        <s v="ITDB"/>
        <s v="LUDB"/>
        <s v="NL-MID"/>
        <s v="ICDB"/>
        <s v="ESDB"/>
        <s v="NLRB"/>
        <s v="TRDB"/>
        <s v="DEDB"/>
        <s v="PLDB"/>
        <s v="NL-EOM"/>
        <m/>
      </sharedItems>
    </cacheField>
    <cacheField name="process" numFmtId="0">
      <sharedItems containsBlank="1" count="4">
        <s v="MCP"/>
        <s v="MRP"/>
        <s v="ICG"/>
        <m/>
      </sharedItems>
    </cacheField>
    <cacheField name="startMarker" numFmtId="0">
      <sharedItems containsBlank="1"/>
    </cacheField>
    <cacheField name="endMarker" numFmtId="0">
      <sharedItems containsBlank="1"/>
    </cacheField>
    <cacheField name="StartedAtDisplay" numFmtId="0">
      <sharedItems containsDate="1" containsBlank="1" containsMixedTypes="1" minDate="2026-02-02T17:25:00" maxDate="2026-02-26T04:29:00"/>
    </cacheField>
    <cacheField name="EndedAtDisplay" numFmtId="0">
      <sharedItems containsDate="1" containsBlank="1" containsMixedTypes="1" minDate="2026-02-02T17:32:00" maxDate="2026-02-26T08:36:00" count="1160">
        <d v="2026-02-06T11:05:00"/>
        <d v="2026-02-09T02:40:00"/>
        <d v="2026-02-09T02:41:00"/>
        <d v="2026-02-09T05:04:00"/>
        <d v="2026-02-09T05:05:00"/>
        <d v="2026-02-09T05:42:00"/>
        <d v="2026-02-09T05:49:00"/>
        <d v="2026-02-09T05:59:00"/>
        <d v="2026-02-09T06:01:00"/>
        <d v="2026-02-09T06:34:00"/>
        <d v="2026-02-09T06:35:00"/>
        <d v="2026-02-09T07:02:00"/>
        <d v="2026-02-09T07:14:00"/>
        <d v="2026-02-09T07:15:00"/>
        <d v="2026-02-09T07:32:00"/>
        <d v="2026-02-09T07:45:00"/>
        <d v="2026-02-09T07:52:00"/>
        <d v="2026-02-09T08:49:00"/>
        <d v="2026-02-09T09:37:00"/>
        <d v="2026-02-09T09:40:00"/>
        <d v="2026-02-09T09:57:00"/>
        <d v="2026-02-09T10:04:00"/>
        <d v="2026-02-09T10:46:00"/>
        <d v="2026-02-09T17:09:00"/>
        <d v="2026-02-09T18:07:00"/>
        <d v="2026-02-09T18:15:00"/>
        <d v="2026-02-09T19:21:00"/>
        <d v="2026-02-09T19:33:00"/>
        <d v="2026-02-12T05:01:00"/>
        <d v="2026-02-12T05:48:00"/>
        <d v="2026-02-12T07:11:00"/>
        <d v="2026-02-12T07:24:00"/>
        <d v="2026-02-12T17:28:00"/>
        <d v="2026-02-12T18:08:00"/>
        <d v="2026-02-12T19:47:00"/>
        <d v="2026-02-12T19:59:00"/>
        <d v="2026-02-12T21:33:00"/>
        <d v="2026-02-04T17:51:00"/>
        <d v="2026-02-04T18:06:00"/>
        <d v="2026-02-04T18:07:00"/>
        <d v="2026-02-04T18:13:00"/>
        <d v="2026-02-04T18:28:00"/>
        <d v="2026-02-04T18:32:00"/>
        <d v="2026-02-04T18:45:00"/>
        <d v="2026-02-04T18:47:00"/>
        <d v="2026-02-04T19:04:00"/>
        <d v="2026-02-04T19:27:00"/>
        <d v="2026-02-05T00:45:00"/>
        <d v="2026-02-05T02:59:00"/>
        <d v="2026-02-05T06:36:00"/>
        <d v="2026-02-05T07:33:00"/>
        <d v="2026-02-05T09:51:00"/>
        <d v="2026-02-05T09:53:00"/>
        <d v="2026-02-05T11:11:00"/>
        <d v="2026-02-05T11:14:00"/>
        <d v="2026-02-05T12:52:00"/>
        <d v="2026-02-05T16:03:00"/>
        <d v="2026-02-05T17:29:00"/>
        <d v="2026-02-05T17:46:00"/>
        <d v="2026-02-05T18:55:00"/>
        <d v="2026-02-05T18:57:00"/>
        <d v="2026-02-05T19:15:00"/>
        <d v="2026-02-05T19:31:00"/>
        <d v="2026-02-05T20:04:00"/>
        <d v="2026-02-06T08:52:00"/>
        <d v="2026-02-06T09:13:00"/>
        <d v="2026-02-06T09:51:00"/>
        <d v="2026-02-06T11:52:00"/>
        <d v="2026-02-04T17:26:00"/>
        <d v="2026-02-04T17:33:00"/>
        <d v="2026-02-04T17:48:00"/>
        <d v="2026-02-04T17:54:00"/>
        <d v="2026-02-04T17:56:00"/>
        <d v="2026-02-04T18:02:00"/>
        <d v="2026-02-04T18:29:00"/>
        <d v="2026-02-04T18:44:00"/>
        <d v="2026-02-05T03:57:00"/>
        <d v="2026-02-05T05:05:00"/>
        <d v="2026-02-05T08:20:00"/>
        <d v="2026-02-05T08:21:00"/>
        <d v="2026-02-05T09:28:00"/>
        <d v="2026-02-05T12:26:00"/>
        <d v="2026-02-05T14:57:00"/>
        <d v="2026-02-05T16:21:00"/>
        <d v="2026-02-05T16:22:00"/>
        <d v="2026-02-11T17:13:00"/>
        <d v="2026-02-12T00:39:00"/>
        <d v="2026-02-12T00:44:00"/>
        <d v="2026-02-12T02:51:00"/>
        <d v="2026-02-12T02:58:00"/>
        <d v="2026-02-12T03:17:00"/>
        <d v="2026-02-12T03:19:00"/>
        <d v="2026-02-12T04:50:00"/>
        <d v="2026-02-12T17:13:00"/>
        <d v="2026-02-12T17:57:00"/>
        <d v="2026-02-05T13:04:00"/>
        <d v="2026-02-05T13:11:00"/>
        <d v="2026-02-05T13:31:00"/>
        <d v="2026-02-05T13:46:00"/>
        <d v="2026-02-05T13:48:00"/>
        <d v="2026-02-05T13:59:00"/>
        <d v="2026-02-05T14:22:00"/>
        <d v="2026-02-05T14:44:00"/>
        <d v="2026-02-05T16:04:00"/>
        <d v="2026-02-05T16:08:00"/>
        <d v="2026-02-05T16:45:00"/>
        <d v="2026-02-05T17:17:00"/>
        <d v="2026-02-05T20:41:00"/>
        <d v="2026-02-05T20:47:00"/>
        <d v="2026-02-05T21:13:00"/>
        <d v="2026-02-05T21:38:00"/>
        <d v="2026-02-05T23:23:00"/>
        <d v="2026-02-06T00:07:00"/>
        <d v="2026-02-06T04:02:00"/>
        <d v="2026-02-06T04:05:00"/>
        <d v="2026-02-06T05:22:00"/>
        <d v="2026-02-06T13:08:00"/>
        <d v="2026-02-06T13:44:00"/>
        <d v="2026-02-06T18:58:00"/>
        <d v="2026-02-06T20:22:00"/>
        <d v="2026-02-07T00:02:00"/>
        <d v="2026-02-07T05:03:00"/>
        <d v="2026-02-08T23:04:00"/>
        <d v="2026-02-09T02:15:00"/>
        <d v="2026-02-09T05:34:00"/>
        <d v="2026-02-09T10:27:00"/>
        <d v="2026-02-09T13:28:00"/>
        <d v="2026-02-10T13:14:00"/>
        <d v="2026-02-10T14:19:00"/>
        <d v="2026-02-10T14:30:00"/>
        <d v="2026-02-10T14:57:00"/>
        <d v="2026-02-10T14:58:00"/>
        <d v="2026-02-10T16:20:00"/>
        <d v="2026-02-10T18:03:00"/>
        <d v="2026-02-10T18:26:00"/>
        <d v="2026-02-10T20:06:00"/>
        <d v="2026-02-11T01:28:00"/>
        <d v="2026-02-11T04:09:00"/>
        <d v="2026-02-11T16:16:00"/>
        <d v="2026-02-11T17:10:00"/>
        <d v="2026-02-06T13:52:00"/>
        <d v="2026-02-06T13:58:00"/>
        <d v="2026-02-06T14:10:00"/>
        <d v="2026-02-06T14:11:00"/>
        <d v="2026-02-09T09:45:00"/>
        <d v="2026-02-09T09:52:00"/>
        <d v="2026-02-09T09:54:00"/>
        <d v="2026-02-09T12:48:00"/>
        <d v="2026-02-09T16:37:00"/>
        <d v="2026-02-09T17:03:00"/>
        <d v="2026-02-09T17:05:00"/>
        <d v="2026-02-09T17:38:00"/>
        <d v="2026-02-09T19:14:00"/>
        <d v="2026-02-09T20:19:00"/>
        <d v="2026-02-09T20:21:00"/>
        <d v="2026-02-10T08:42:00"/>
        <d v="2026-02-10T08:49:00"/>
        <d v="2026-02-10T14:50:00"/>
        <d v="2026-02-10T14:53:00"/>
        <d v="2026-02-10T15:15:00"/>
        <d v="2026-02-10T18:32:00"/>
        <d v="2026-02-12T08:53:00"/>
        <d v="2026-02-12T09:06:00"/>
        <d v="2026-02-12T09:15:00"/>
        <d v="2026-02-12T15:25:00"/>
        <d v="2026-02-12T15:51:00"/>
        <d v="2026-02-12T17:49:00"/>
        <d v="2026-02-12T20:15:00"/>
        <d v="2026-02-06T12:46:00"/>
        <d v="2026-02-06T12:51:00"/>
        <d v="2026-02-06T13:15:00"/>
        <d v="2026-02-06T13:17:00"/>
        <d v="2026-02-09T10:34:00"/>
        <d v="2026-02-09T10:38:00"/>
        <d v="2026-02-09T10:39:00"/>
        <d v="2026-02-09T11:03:00"/>
        <d v="2026-02-09T11:04:00"/>
        <d v="2026-02-09T11:39:00"/>
        <d v="2026-02-09T11:45:00"/>
        <d v="2026-02-09T11:47:00"/>
        <d v="2026-02-09T13:01:00"/>
        <d v="2026-02-09T13:06:00"/>
        <d v="2026-02-09T13:08:00"/>
        <d v="2026-02-09T13:25:00"/>
        <d v="2026-02-09T13:48:00"/>
        <d v="2026-02-09T14:05:00"/>
        <d v="2026-02-09T14:27:00"/>
        <d v="2026-02-09T16:27:00"/>
        <d v="2026-02-09T18:17:00"/>
        <d v="2026-02-09T20:13:00"/>
        <d v="2026-02-09T20:27:00"/>
        <d v="2026-02-09T21:09:00"/>
        <d v="2026-02-09T21:38:00"/>
        <d v="2026-02-09T21:49:00"/>
        <d v="2026-02-09T21:55:00"/>
        <d v="2026-02-09T22:53:00"/>
        <d v="2026-02-09T23:00:00"/>
        <d v="2026-02-09T23:50:00"/>
        <d v="2026-02-10T00:22:00"/>
        <d v="2026-02-10T01:09:00"/>
        <d v="2026-02-10T01:27:00"/>
        <d v="2026-02-06T09:38:00"/>
        <d v="2026-02-06T09:39:00"/>
        <d v="2026-02-06T09:45:00"/>
        <d v="2026-02-06T10:32:00"/>
        <d v="2026-02-06T10:34:00"/>
        <d v="2026-02-06T11:32:00"/>
        <d v="2026-02-06T11:33:00"/>
        <d v="2026-02-06T11:48:00"/>
        <d v="2026-02-06T11:55:00"/>
        <d v="2026-02-06T11:58:00"/>
        <d v="2026-02-06T12:14:00"/>
        <d v="2026-02-06T12:16:00"/>
        <d v="2026-02-06T12:31:00"/>
        <d v="2026-02-06T12:33:00"/>
        <d v="2026-02-06T12:48:00"/>
        <d v="2026-02-06T16:29:00"/>
        <d v="2026-02-06T20:34:00"/>
        <d v="2026-02-06T21:11:00"/>
        <d v="2026-02-06T21:20:00"/>
        <d v="2026-02-06T21:44:00"/>
        <d v="2026-02-06T21:51:00"/>
        <d v="2026-02-07T02:17:00"/>
        <d v="2026-02-07T03:27:00"/>
        <d v="2026-02-07T03:40:00"/>
        <d v="2026-02-07T03:48:00"/>
        <d v="2026-02-07T04:12:00"/>
        <d v="2026-02-07T04:23:00"/>
        <d v="2026-02-07T04:36:00"/>
        <d v="2026-02-07T04:47:00"/>
        <d v="2026-02-07T05:35:00"/>
        <d v="2026-02-07T05:41:00"/>
        <d v="2026-02-07T06:05:00"/>
        <d v="2026-02-07T06:16:00"/>
        <d v="2026-02-07T06:29:00"/>
        <d v="2026-02-07T06:35:00"/>
        <d v="2026-02-07T06:44:00"/>
        <d v="2026-02-06T12:53:00"/>
        <d v="2026-02-06T12:58:00"/>
        <d v="2026-02-09T23:19:00"/>
        <d v="2026-02-09T23:59:00"/>
        <d v="2026-02-10T00:00:00"/>
        <d v="2026-02-10T04:38:00"/>
        <d v="2026-02-10T04:53:00"/>
        <d v="2026-02-10T04:55:00"/>
        <d v="2026-02-10T05:09:00"/>
        <d v="2026-02-10T05:38:00"/>
        <d v="2026-02-10T05:58:00"/>
        <d v="2026-02-10T06:06:00"/>
        <d v="2026-02-10T06:13:00"/>
        <d v="2026-02-10T06:30:00"/>
        <d v="2026-02-10T06:35:00"/>
        <d v="2026-02-10T06:37:00"/>
        <d v="2026-02-10T06:46:00"/>
        <d v="2026-02-10T06:52:00"/>
        <d v="2026-02-06T09:02:00"/>
        <d v="2026-02-06T09:03:00"/>
        <d v="2026-02-06T09:06:00"/>
        <d v="2026-02-10T00:08:00"/>
        <d v="2026-02-10T00:15:00"/>
        <d v="2026-02-10T01:01:00"/>
        <d v="2026-02-10T01:02:00"/>
        <d v="2026-02-10T01:07:00"/>
        <d v="2026-02-10T01:15:00"/>
        <d v="2026-02-10T01:20:00"/>
        <d v="2026-02-10T01:21:00"/>
        <d v="2026-02-10T01:34:00"/>
        <d v="2026-02-10T01:36:00"/>
        <d v="2026-02-10T01:47:00"/>
        <d v="2026-02-10T02:37:00"/>
        <d v="2026-02-10T03:03:00"/>
        <d v="2026-02-10T03:11:00"/>
        <d v="2026-02-10T03:17:00"/>
        <d v="2026-02-10T03:46:00"/>
        <d v="2026-02-10T04:28:00"/>
        <d v="2026-02-10T04:50:00"/>
        <d v="2026-02-10T04:57:00"/>
        <d v="2026-02-10T05:04:00"/>
        <d v="2026-02-06T09:58:00"/>
        <d v="2026-02-06T10:04:00"/>
        <d v="2026-02-06T10:06:00"/>
        <d v="2026-02-09T10:54:00"/>
        <d v="2026-02-09T16:32:00"/>
        <d v="2026-02-09T16:33:00"/>
        <d v="2026-02-09T16:40:00"/>
        <d v="2026-02-09T16:47:00"/>
        <d v="2026-02-09T17:02:00"/>
        <d v="2026-02-09T17:21:00"/>
        <d v="2026-02-09T17:24:00"/>
        <d v="2026-02-09T17:37:00"/>
        <d v="2026-02-09T18:35:00"/>
        <d v="2026-02-09T19:02:00"/>
        <d v="2026-02-09T19:11:00"/>
        <d v="2026-02-09T19:18:00"/>
        <d v="2026-02-09T19:56:00"/>
        <d v="2026-02-09T20:02:00"/>
        <d v="2026-02-09T20:25:00"/>
        <d v="2026-02-09T20:30:00"/>
        <d v="2026-02-05T10:16:00"/>
        <d v="2026-02-05T10:17:00"/>
        <d v="2026-02-09T10:48:00"/>
        <d v="2026-02-09T10:50:00"/>
        <d v="2026-02-09T12:22:00"/>
        <d v="2026-02-09T14:37:00"/>
        <d v="2026-02-10T03:44:00"/>
        <d v="2026-02-10T10:31:00"/>
        <d v="2026-02-10T10:33:00"/>
        <d v="2026-02-10T10:46:00"/>
        <d v="2026-02-10T10:56:00"/>
        <d v="2026-02-10T11:21:00"/>
        <d v="2026-02-10T11:12:00"/>
        <d v="2026-02-10T12:59:00"/>
        <d v="2026-02-10T13:32:00"/>
        <d v="2026-02-10T13:24:00"/>
        <d v="2026-02-10T13:31:00"/>
        <d v="2026-02-10T13:36:00"/>
        <d v="2026-02-10T14:05:00"/>
        <d v="2026-02-10T15:08:00"/>
        <d v="2026-02-10T15:43:00"/>
        <d v="2026-02-10T16:16:00"/>
        <d v="2026-02-10T16:18:00"/>
        <d v="2026-02-11T05:18:00"/>
        <d v="2026-02-11T06:56:00"/>
        <d v="2026-02-11T10:37:00"/>
        <d v="2026-02-11T10:30:00"/>
        <d v="2026-02-11T14:20:00"/>
        <d v="2026-02-11T14:21:00"/>
        <d v="2026-02-11T15:07:00"/>
        <d v="2026-02-11T15:27:00"/>
        <d v="2026-02-11T15:26:00"/>
        <d v="2026-02-11T18:32:00"/>
        <d v="2026-02-11T18:31:00"/>
        <d v="2026-02-11T19:08:00"/>
        <d v="2026-02-11T19:49:00"/>
        <d v="2026-02-11T19:57:00"/>
        <d v="2026-02-11T20:00:00"/>
        <d v="2026-02-11T20:11:00"/>
        <d v="2026-02-11T20:13:00"/>
        <d v="2026-02-11T20:35:00"/>
        <d v="2026-02-11T20:48:00"/>
        <d v="2026-02-11T21:16:00"/>
        <d v="2026-02-11T21:38:00"/>
        <d v="2026-02-11T21:58:00"/>
        <d v="2026-02-11T22:02:00"/>
        <d v="2026-02-11T22:43:00"/>
        <d v="2026-02-11T23:30:00"/>
        <d v="2026-02-11T23:36:00"/>
        <d v="2026-02-11T23:46:00"/>
        <d v="2026-02-11T23:48:00"/>
        <d v="2026-02-12T00:01:00"/>
        <d v="2026-02-12T01:41:00"/>
        <d v="2026-02-12T01:53:00"/>
        <d v="2026-02-12T02:36:00"/>
        <d v="2026-02-12T02:47:00"/>
        <d v="2026-02-12T03:06:00"/>
        <d v="2026-02-12T03:13:00"/>
        <d v="2026-02-12T03:23:00"/>
        <d v="2026-02-12T03:27:00"/>
        <d v="2026-02-12T03:37:00"/>
        <d v="2026-02-12T03:42:00"/>
        <d v="2026-02-12T03:51:00"/>
        <d v="2026-02-12T03:55:00"/>
        <d v="2026-02-12T04:05:00"/>
        <d v="2026-02-12T04:09:00"/>
        <d v="2026-02-12T04:19:00"/>
        <d v="2026-02-12T04:23:00"/>
        <d v="2026-02-12T04:29:00"/>
        <d v="2026-02-12T04:53:00"/>
        <d v="2026-02-12T05:21:00"/>
        <d v="2026-02-12T05:40:00"/>
        <d v="2026-02-12T05:45:00"/>
        <d v="2026-02-12T06:02:00"/>
        <d v="2026-02-12T07:37:00"/>
        <d v="2026-02-12T09:33:00"/>
        <d v="2026-02-12T09:41:00"/>
        <d v="2026-02-12T09:45:00"/>
        <d v="2026-02-06T12:34:00"/>
        <d v="2026-02-06T12:38:00"/>
        <d v="2026-02-06T12:50:00"/>
        <d v="2026-02-09T21:41:00"/>
        <d v="2026-02-09T21:46:00"/>
        <d v="2026-02-09T21:57:00"/>
        <d v="2026-02-09T21:59:00"/>
        <d v="2026-02-09T23:32:00"/>
        <d v="2026-02-09T23:33:00"/>
        <d v="2026-02-10T00:04:00"/>
        <d v="2026-02-10T00:13:00"/>
        <d v="2026-02-10T10:22:00"/>
        <d v="2026-02-10T10:40:00"/>
        <d v="2026-02-10T12:14:00"/>
        <d v="2026-02-10T13:13:00"/>
        <d v="2026-02-10T15:09:00"/>
        <d v="2026-02-10T16:41:00"/>
        <d v="2026-02-10T16:43:00"/>
        <d v="2026-02-10T16:56:00"/>
        <d v="2026-02-10T17:52:00"/>
        <d v="2026-02-11T06:29:00"/>
        <d v="2026-02-11T06:42:00"/>
        <d v="2026-02-11T06:58:00"/>
        <d v="2026-02-11T07:12:00"/>
        <d v="2026-02-11T07:22:00"/>
        <d v="2026-02-11T18:29:00"/>
        <d v="2026-02-13T02:22:00"/>
        <s v="14 02 2026  20:53:27"/>
        <d v="2026-02-16T04:44:00"/>
        <d v="2026-02-16T05:03:00"/>
        <d v="2026-02-16T05:37:00"/>
        <d v="2026-02-16T05:39:00"/>
        <d v="2026-02-16T05:44:00"/>
        <d v="2026-02-16T07:59:00"/>
        <d v="2026-02-09T11:40:00"/>
        <d v="2026-02-09T13:46:00"/>
        <d v="2026-02-09T14:40:00"/>
        <d v="2026-02-09T14:41:00"/>
        <d v="2026-02-09T15:20:00"/>
        <d v="2026-02-09T16:14:00"/>
        <d v="2026-02-09T16:57:00"/>
        <d v="2026-02-09T17:39:00"/>
        <d v="2026-02-09T17:40:00"/>
        <d v="2026-02-09T17:41:00"/>
        <d v="2026-02-09T17:42:00"/>
        <d v="2026-02-09T17:43:00"/>
        <d v="2026-02-09T17:44:00"/>
        <d v="2026-02-09T17:45:00"/>
        <d v="2026-02-09T17:46:00"/>
        <d v="2026-02-09T18:29:00"/>
        <d v="2026-02-09T18:30:00"/>
        <d v="2026-02-10T12:31:00"/>
        <d v="2026-02-10T13:15:00"/>
        <d v="2026-02-10T13:51:00"/>
        <d v="2026-02-10T14:41:00"/>
        <d v="2026-02-10T15:57:00"/>
        <d v="2026-02-10T16:42:00"/>
        <d v="2026-02-10T17:21:00"/>
        <d v="2026-02-10T17:56:00"/>
        <d v="2026-02-10T18:33:00"/>
        <d v="2026-02-10T19:09:00"/>
        <d v="2026-02-10T19:42:00"/>
        <d v="2026-02-10T20:12:00"/>
        <d v="2026-02-10T20:48:00"/>
        <d v="2026-02-10T21:21:00"/>
        <d v="2026-02-10T22:02:00"/>
        <d v="2026-02-10T22:20:00"/>
        <d v="2026-02-10T23:01:00"/>
        <d v="2026-02-10T23:35:00"/>
        <d v="2026-02-11T00:08:00"/>
        <d v="2026-02-11T00:12:00"/>
        <d v="2026-02-11T00:25:00"/>
        <d v="2026-02-11T00:49:00"/>
        <d v="2026-02-11T01:04:00"/>
        <d v="2026-02-11T01:14:00"/>
        <d v="2026-02-11T01:26:00"/>
        <d v="2026-02-11T01:35:00"/>
        <d v="2026-02-11T01:49:00"/>
        <d v="2026-02-11T01:59:00"/>
        <d v="2026-02-11T02:10:00"/>
        <d v="2026-02-11T02:20:00"/>
        <d v="2026-02-11T02:26:00"/>
        <d v="2026-02-11T02:34:00"/>
        <d v="2026-02-11T02:40:00"/>
        <d v="2026-02-11T02:47:00"/>
        <d v="2026-02-11T02:59:00"/>
        <d v="2026-02-11T03:09:00"/>
        <d v="2026-02-11T03:22:00"/>
        <d v="2026-02-11T03:34:00"/>
        <d v="2026-02-11T03:47:00"/>
        <d v="2026-02-11T03:57:00"/>
        <d v="2026-02-11T04:07:00"/>
        <d v="2026-02-11T04:17:00"/>
        <d v="2026-02-11T04:31:00"/>
        <d v="2026-02-11T04:42:00"/>
        <d v="2026-02-11T04:58:00"/>
        <d v="2026-02-11T05:09:00"/>
        <d v="2026-02-11T05:16:00"/>
        <d v="2026-02-11T05:26:00"/>
        <d v="2026-02-11T05:38:00"/>
        <d v="2026-02-11T05:48:00"/>
        <d v="2026-02-11T05:57:00"/>
        <d v="2026-02-11T06:06:00"/>
        <d v="2026-02-11T06:13:00"/>
        <d v="2026-02-11T06:22:00"/>
        <d v="2026-02-11T06:33:00"/>
        <d v="2026-02-11T06:48:00"/>
        <d v="2026-02-11T07:01:00"/>
        <d v="2026-02-11T07:10:00"/>
        <d v="2026-02-11T11:04:00"/>
        <d v="2026-02-11T11:15:00"/>
        <d v="2026-02-11T11:25:00"/>
        <d v="2026-02-11T11:33:00"/>
        <d v="2026-02-11T11:48:00"/>
        <d v="2026-02-11T11:58:00"/>
        <d v="2026-02-11T12:09:00"/>
        <d v="2026-02-11T12:18:00"/>
        <d v="2026-02-11T12:26:00"/>
        <d v="2026-02-11T12:35:00"/>
        <d v="2026-02-11T12:46:00"/>
        <d v="2026-02-11T12:56:00"/>
        <d v="2026-02-11T13:07:00"/>
        <d v="2026-02-11T13:16:00"/>
        <d v="2026-02-11T15:19:00"/>
        <d v="2026-02-11T17:06:00"/>
        <d v="2026-02-11T18:14:00"/>
        <d v="2026-02-11T21:11:00"/>
        <d v="2026-02-11T22:08:00"/>
        <d v="2026-02-11T23:13:00"/>
        <d v="2026-02-12T00:13:00"/>
        <d v="2026-02-12T02:55:00"/>
        <d v="2026-02-12T04:00:00"/>
        <d v="2026-02-12T04:27:00"/>
        <d v="2026-02-12T05:53:00"/>
        <d v="2026-02-12T06:19:00"/>
        <d v="2026-02-12T06:40:00"/>
        <d v="2026-02-12T07:02:00"/>
        <d v="2026-02-12T07:27:00"/>
        <d v="2026-02-12T07:55:00"/>
        <d v="2026-02-12T08:25:00"/>
        <d v="2026-02-12T08:45:00"/>
        <d v="2026-02-12T09:10:00"/>
        <d v="2026-02-12T09:57:00"/>
        <d v="2026-02-12T10:32:00"/>
        <d v="2026-02-12T10:56:00"/>
        <d v="2026-02-12T11:18:00"/>
        <d v="2026-02-12T12:17:00"/>
        <d v="2026-02-12T12:38:00"/>
        <d v="2026-02-12T12:55:00"/>
        <d v="2026-02-12T13:29:00"/>
        <d v="2026-02-12T14:10:00"/>
        <d v="2026-02-12T14:49:00"/>
        <d v="2026-02-12T15:22:00"/>
        <d v="2026-02-12T15:27:00"/>
        <d v="2026-02-12T15:45:00"/>
        <d v="2026-02-12T16:00:00"/>
        <d v="2026-02-12T16:08:00"/>
        <d v="2026-02-12T16:17:00"/>
        <d v="2026-02-12T16:30:00"/>
        <d v="2026-02-12T16:40:00"/>
        <d v="2026-02-12T17:04:00"/>
        <d v="2026-02-12T17:23:00"/>
        <d v="2026-02-12T17:43:00"/>
        <d v="2026-02-13T07:26:00"/>
        <d v="2026-02-13T07:51:00"/>
        <d v="2026-02-13T07:53:00"/>
        <d v="2026-02-13T08:27:00"/>
        <d v="2026-02-13T08:58:00"/>
        <d v="2026-02-13T09:24:00"/>
        <d v="2026-02-13T09:57:00"/>
        <d v="2026-02-13T10:15:00"/>
        <d v="2026-02-13T10:36:00"/>
        <d v="2026-02-13T10:52:00"/>
        <d v="2026-02-13T11:13:00"/>
        <d v="2026-02-13T11:38:00"/>
        <d v="2026-02-13T11:57:00"/>
        <d v="2026-02-13T12:14:00"/>
        <d v="2026-02-13T12:32:00"/>
        <d v="2026-02-13T12:48:00"/>
        <d v="2026-02-13T13:03:00"/>
        <d v="2026-02-13T13:22:00"/>
        <d v="2026-02-13T13:39:00"/>
        <d v="2026-02-13T13:55:00"/>
        <d v="2026-02-13T14:58:00"/>
        <d v="2026-02-13T15:32:00"/>
        <d v="2026-02-13T15:46:00"/>
        <d v="2026-02-13T15:58:00"/>
        <d v="2026-02-13T16:14:00"/>
        <d v="2026-02-13T16:29:00"/>
        <d v="2026-02-13T16:45:00"/>
        <d v="2026-02-13T17:03:00"/>
        <d v="2026-02-13T17:28:00"/>
        <d v="2026-02-13T17:41:00"/>
        <d v="2026-02-13T17:52:00"/>
        <d v="2026-02-13T18:07:00"/>
        <d v="2026-02-13T18:17:00"/>
        <d v="2026-02-13T18:33:00"/>
        <d v="2026-02-13T18:45:00"/>
        <d v="2026-02-13T18:58:00"/>
        <d v="2026-02-13T19:10:00"/>
        <d v="2026-02-13T19:17:00"/>
        <d v="2026-02-13T19:27:00"/>
        <d v="2026-02-13T19:32:00"/>
        <d v="2026-02-13T19:40:00"/>
        <d v="2026-02-13T19:54:00"/>
        <d v="2026-02-13T20:06:00"/>
        <d v="2026-02-13T20:12:00"/>
        <d v="2026-02-13T20:19:00"/>
        <d v="2026-02-13T20:27:00"/>
        <d v="2026-02-13T20:37:00"/>
        <d v="2026-02-13T20:53:00"/>
        <d v="2026-02-13T21:06:00"/>
        <d v="2026-02-13T21:26:00"/>
        <d v="2026-02-13T21:38:00"/>
        <d v="2026-02-13T21:48:00"/>
        <d v="2026-02-13T21:58:00"/>
        <d v="2026-02-13T22:11:00"/>
        <d v="2026-02-13T22:22:00"/>
        <d v="2026-02-13T22:42:00"/>
        <d v="2026-02-13T22:55:00"/>
        <d v="2026-02-13T23:11:00"/>
        <d v="2026-02-13T23:22:00"/>
        <d v="2026-02-13T23:31:00"/>
        <d v="2026-02-13T23:43:00"/>
        <d v="2026-02-14T00:01:00"/>
        <d v="2026-02-14T00:12:00"/>
        <d v="2026-02-14T00:24:00"/>
        <d v="2026-02-14T00:34:00"/>
        <d v="2026-02-14T00:42:00"/>
        <d v="2026-02-14T00:51:00"/>
        <d v="2026-02-14T01:08:00"/>
        <d v="2026-02-14T01:21:00"/>
        <d v="2026-02-14T01:31:00"/>
        <d v="2026-02-14T01:41:00"/>
        <d v="2026-02-14T01:47:00"/>
        <d v="2026-02-14T01:55:00"/>
        <d v="2026-02-14T02:03:00"/>
        <d v="2026-02-14T02:14:00"/>
        <d v="2026-02-14T02:23:00"/>
        <d v="2026-02-14T02:30:00"/>
        <d v="2026-02-14T02:40:00"/>
        <d v="2026-02-14T02:47:00"/>
        <d v="2026-02-14T02:56:00"/>
        <d v="2026-02-14T03:04:00"/>
        <d v="2026-02-14T03:23:00"/>
        <d v="2026-02-14T03:31:00"/>
        <d v="2026-02-14T03:38:00"/>
        <d v="2026-02-14T03:46:00"/>
        <d v="2026-02-14T03:51:00"/>
        <d v="2026-02-14T03:59:00"/>
        <d v="2026-02-14T04:04:00"/>
        <d v="2026-02-14T04:11:00"/>
        <d v="2026-02-14T04:20:00"/>
        <d v="2026-02-14T04:29:00"/>
        <d v="2026-02-14T04:33:00"/>
        <d v="2026-02-14T04:40:00"/>
        <d v="2026-02-14T04:46:00"/>
        <d v="2026-02-14T04:54:00"/>
        <d v="2026-02-14T05:07:00"/>
        <d v="2026-02-14T05:16:00"/>
        <d v="2026-02-14T05:25:00"/>
        <d v="2026-02-14T05:34:00"/>
        <d v="2026-02-14T05:42:00"/>
        <d v="2026-02-14T05:49:00"/>
        <d v="2026-02-14T05:55:00"/>
        <d v="2026-02-14T06:02:00"/>
        <d v="2026-02-14T06:10:00"/>
        <d v="2026-02-14T06:18:00"/>
        <d v="2026-02-14T06:25:00"/>
        <d v="2026-02-14T06:33:00"/>
        <d v="2026-02-14T06:38:00"/>
        <d v="2026-02-14T06:46:00"/>
        <d v="2026-02-14T07:07:00"/>
        <d v="2026-02-14T07:16:00"/>
        <d v="2026-02-14T07:24:00"/>
        <d v="2026-02-14T07:32:00"/>
        <d v="2026-02-14T07:37:00"/>
        <d v="2026-02-14T07:44:00"/>
        <d v="2026-02-14T07:50:00"/>
        <d v="2026-02-14T07:57:00"/>
        <d v="2026-02-14T08:04:00"/>
        <d v="2026-02-14T08:12:00"/>
        <d v="2026-02-14T08:18:00"/>
        <d v="2026-02-14T08:26:00"/>
        <d v="2026-02-14T08:31:00"/>
        <d v="2026-02-14T08:39:00"/>
        <d v="2026-02-14T09:55:00"/>
        <d v="2026-02-14T10:17:00"/>
        <d v="2026-02-14T10:29:00"/>
        <d v="2026-02-14T10:39:00"/>
        <d v="2026-02-14T11:14:00"/>
        <d v="2026-02-14T11:24:00"/>
        <d v="2026-02-06T12:45:00"/>
        <d v="2026-02-06T12:49:00"/>
        <d v="2026-02-06T13:12:00"/>
        <d v="2026-02-06T13:14:00"/>
        <d v="2026-02-12T05:34:00"/>
        <d v="2026-02-12T06:29:00"/>
        <d v="2026-02-12T13:25:00"/>
        <d v="2026-02-12T14:27:00"/>
        <d v="2026-02-12T14:32:00"/>
        <d v="2026-02-12T14:45:00"/>
        <d v="2026-02-12T14:46:00"/>
        <d v="2026-02-12T18:50:00"/>
        <d v="2026-02-12T19:29:00"/>
        <d v="2026-02-12T20:18:00"/>
        <d v="2026-02-12T20:21:00"/>
        <d v="2026-02-12T21:11:00"/>
        <d v="2026-02-12T22:36:00"/>
        <d v="2026-02-13T00:23:00"/>
        <d v="2026-02-13T05:02:00"/>
        <d v="2026-02-13T05:38:00"/>
        <d v="2026-02-13T11:55:00"/>
        <d v="2026-02-13T13:01:00"/>
        <d v="2026-02-13T18:46:00"/>
        <d v="2026-02-13T18:52:00"/>
        <d v="2026-02-16T10:37:00"/>
        <d v="2026-02-16T10:52:00"/>
        <d v="2026-02-16T15:59:00"/>
        <d v="2026-02-16T17:28:00"/>
        <d v="2026-02-17T00:24:00"/>
        <d v="2026-02-17T10:33:00"/>
        <d v="2026-02-17T12:02:00"/>
        <d v="2026-02-17T17:03:00"/>
        <d v="2026-02-17T17:28:00"/>
        <d v="2026-02-17T18:54:00"/>
        <d v="2026-02-17T19:16:00"/>
        <d v="2026-02-17T19:59:00"/>
        <d v="2026-02-06T04:45:00"/>
        <d v="2026-02-06T04:47:00"/>
        <d v="2026-02-06T04:51:00"/>
        <d v="2026-02-06T07:02:00"/>
        <d v="2026-02-06T07:13:00"/>
        <d v="2026-02-06T07:14:00"/>
        <d v="2026-02-09T09:28:00"/>
        <d v="2026-02-09T20:36:00"/>
        <d v="2026-02-10T05:02:00"/>
        <d v="2026-02-10T05:07:00"/>
        <d v="2026-02-10T05:17:00"/>
        <d v="2026-02-10T05:19:00"/>
        <d v="2026-02-10T08:14:00"/>
        <d v="2026-02-10T08:16:00"/>
        <d v="2026-02-10T08:50:00"/>
        <d v="2026-02-10T09:13:00"/>
        <d v="2026-02-10T09:15:00"/>
        <d v="2026-02-10T11:55:00"/>
        <d v="2026-02-10T13:12:00"/>
        <d v="2026-02-10T13:40:00"/>
        <d v="2026-02-10T15:13:00"/>
        <d v="2026-02-10T16:23:00"/>
        <d v="2026-02-10T16:25:00"/>
        <d v="2026-02-10T20:57:00"/>
        <d v="2026-02-10T20:59:00"/>
        <d v="2026-02-10T21:20:00"/>
        <d v="2026-02-10T21:41:00"/>
        <d v="2026-02-11T00:42:00"/>
        <d v="2026-02-11T00:44:00"/>
        <d v="2026-02-12T05:04:00"/>
        <d v="2026-02-12T05:36:00"/>
        <d v="2026-02-16T05:00:00"/>
        <d v="2026-02-16T05:10:00"/>
        <d v="2026-02-16T05:14:00"/>
        <d v="2026-02-16T05:26:00"/>
        <d v="2026-02-16T15:06:00"/>
        <d v="2026-02-16T15:18:00"/>
        <d v="2026-02-16T17:46:00"/>
        <d v="2026-02-16T17:48:00"/>
        <d v="2026-02-16T18:07:00"/>
        <d v="2026-02-16T23:04:00"/>
        <d v="2026-02-06T12:32:00"/>
        <d v="2026-02-06T13:48:00"/>
        <d v="2026-02-06T13:49:00"/>
        <d v="2026-02-06T14:26:00"/>
        <d v="2026-02-06T14:32:00"/>
        <d v="2026-02-06T14:36:00"/>
        <d v="2026-02-06T14:39:00"/>
        <d v="2026-02-06T14:56:00"/>
        <d v="2026-02-06T15:05:00"/>
        <d v="2026-02-06T15:06:00"/>
        <d v="2026-02-06T15:08:00"/>
        <d v="2026-02-06T15:27:00"/>
        <d v="2026-02-06T15:28:00"/>
        <d v="2026-02-06T15:50:00"/>
        <d v="2026-02-06T15:51:00"/>
        <d v="2026-02-09T21:45:00"/>
        <d v="2026-02-09T21:44:00"/>
        <d v="2026-02-09T22:03:00"/>
        <d v="2026-02-09T23:54:00"/>
        <d v="2026-02-10T00:26:00"/>
        <d v="2026-02-10T00:36:00"/>
        <d v="2026-02-10T00:41:00"/>
        <d v="2026-02-10T15:46:00"/>
        <d v="2026-02-10T15:45:00"/>
        <d v="2026-02-10T16:06:00"/>
        <d v="2026-02-10T17:47:00"/>
        <d v="2026-02-10T17:48:00"/>
        <d v="2026-02-11T10:02:00"/>
        <d v="2026-02-11T10:16:00"/>
        <d v="2026-02-11T10:52:00"/>
        <d v="2026-02-11T11:09:00"/>
        <d v="2026-02-11T11:14:00"/>
        <d v="2026-02-11T12:03:00"/>
        <d v="2026-02-11T12:21:00"/>
        <d v="2026-02-11T13:51:00"/>
        <d v="2026-02-11T14:46:00"/>
        <d v="2026-02-11T15:54:00"/>
        <d v="2026-02-12T14:00:00"/>
        <d v="2026-02-12T16:36:00"/>
        <d v="2026-02-12T17:15:00"/>
        <d v="2026-02-13T06:32:00"/>
        <d v="2026-02-13T08:55:00"/>
        <d v="2026-02-13T10:29:00"/>
        <d v="2026-02-13T11:01:00"/>
        <d v="2026-02-13T11:47:00"/>
        <d v="2026-02-13T13:59:00"/>
        <d v="2026-02-13T21:57:00"/>
        <d v="2026-02-13T23:26:00"/>
        <d v="2026-02-13T23:28:00"/>
        <d v="2026-02-14T01:25:00"/>
        <d v="2026-02-16T09:30:00"/>
        <d v="2026-02-16T10:23:00"/>
        <d v="2026-02-16T11:06:00"/>
        <d v="2026-02-16T12:08:00"/>
        <d v="2026-02-16T12:21:00"/>
        <d v="2026-02-06T13:18:00"/>
        <d v="2026-02-09T19:32:00"/>
        <d v="2026-02-09T19:35:00"/>
        <d v="2026-02-10T10:41:00"/>
        <d v="2026-02-10T12:15:00"/>
        <d v="2026-02-10T13:10:00"/>
        <d v="2026-02-10T13:11:00"/>
        <d v="2026-02-10T18:58:00"/>
        <d v="2026-02-10T19:08:00"/>
        <d v="2026-02-10T19:10:00"/>
        <d v="2026-02-10T19:47:00"/>
        <d v="2026-02-11T04:02:00"/>
        <d v="2026-02-11T04:04:00"/>
        <d v="2026-02-11T04:38:00"/>
        <d v="2026-02-11T04:52:00"/>
        <d v="2026-02-11T12:49:00"/>
        <d v="2026-02-11T14:43:00"/>
        <d v="2026-02-12T16:48:00"/>
        <d v="2026-02-12T17:25:00"/>
        <d v="2026-02-12T17:40:00"/>
        <d v="2026-02-14T08:11:00"/>
        <d v="2026-02-14T08:13:00"/>
        <d v="2026-02-14T08:25:00"/>
        <d v="2026-02-14T09:40:00"/>
        <d v="2026-02-14T13:25:00"/>
        <d v="2026-02-14T13:33:00"/>
        <d v="2026-02-16T12:30:00"/>
        <d v="2026-02-16T12:44:00"/>
        <d v="2026-02-16T13:01:00"/>
        <d v="2026-02-16T13:08:00"/>
        <d v="2026-02-16T13:20:00"/>
        <d v="2026-02-17T04:12:00"/>
        <d v="2026-02-17T04:14:00"/>
        <d v="2026-02-17T04:43:00"/>
        <d v="2026-02-17T05:41:00"/>
        <d v="2026-02-17T07:03:00"/>
        <d v="2026-02-17T08:20:00"/>
        <d v="2026-02-17T09:32:00"/>
        <d v="2026-02-17T10:24:00"/>
        <d v="2026-02-06T13:46:00"/>
        <d v="2026-02-06T13:51:00"/>
        <d v="2026-02-06T13:53:00"/>
        <d v="2026-02-06T14:00:00"/>
        <d v="2026-02-06T14:17:00"/>
        <d v="2026-02-06T15:00:00"/>
        <d v="2026-02-06T16:11:00"/>
        <d v="2026-02-06T16:17:00"/>
        <d v="2026-02-06T16:28:00"/>
        <d v="2026-02-06T16:30:00"/>
        <d v="2026-02-09T10:49:00"/>
        <d v="2026-02-09T13:09:00"/>
        <d v="2026-02-09T13:49:00"/>
        <d v="2026-02-09T14:14:00"/>
        <d v="2026-02-09T14:16:00"/>
        <d v="2026-02-09T14:46:00"/>
        <d v="2026-02-09T15:04:00"/>
        <d v="2026-02-09T15:21:00"/>
        <d v="2026-02-09T17:12:00"/>
        <d v="2026-02-09T18:38:00"/>
        <d v="2026-02-09T18:40:00"/>
        <d v="2026-02-10T10:12:00"/>
        <d v="2026-02-10T10:26:00"/>
        <d v="2026-02-10T13:38:00"/>
        <d v="2026-02-10T13:35:00"/>
        <d v="2026-02-10T13:52:00"/>
        <d v="2026-02-10T16:03:00"/>
        <d v="2026-02-10T16:04:00"/>
        <d v="2026-02-10T17:00:00"/>
        <d v="2026-02-10T17:25:00"/>
        <d v="2026-02-16T16:02:00"/>
        <d v="2026-02-16T16:12:00"/>
        <d v="2026-02-16T16:23:00"/>
        <d v="2026-02-16T21:05:00"/>
        <d v="2026-02-16T21:38:00"/>
        <d v="2026-02-17T01:20:00"/>
        <d v="2026-02-17T01:22:00"/>
        <d v="2026-02-17T01:42:00"/>
        <d v="2026-02-17T03:08:00"/>
        <d v="2026-02-06T15:24:00"/>
        <d v="2026-02-06T15:29:00"/>
        <d v="2026-02-06T15:33:00"/>
        <d v="2026-02-06T16:02:00"/>
        <d v="2026-02-06T16:03:00"/>
        <d v="2026-02-06T17:13:00"/>
        <d v="2026-02-06T17:20:00"/>
        <d v="2026-02-07T20:11:00"/>
        <d v="2026-02-08T19:55:00"/>
        <d v="2026-02-08T19:56:00"/>
        <d v="2026-02-08T20:43:00"/>
        <d v="2026-02-08T21:33:00"/>
        <d v="2026-02-08T21:41:00"/>
        <d v="2026-02-09T13:56:00"/>
        <d v="2026-02-10T22:27:00"/>
        <d v="2026-02-10T22:29:00"/>
        <d v="2026-02-11T02:30:00"/>
        <d v="2026-02-11T09:29:00"/>
        <d v="2026-02-12T16:07:00"/>
        <d v="2026-02-12T17:52:00"/>
        <d v="2026-02-13T01:27:00"/>
        <d v="2026-02-13T10:31:00"/>
        <d v="2026-02-13T10:40:00"/>
        <d v="2026-02-14T12:35:00"/>
        <d v="2026-02-14T12:41:00"/>
        <d v="2026-02-14T13:20:00"/>
        <d v="2026-02-15T04:02:00"/>
        <d v="2026-02-15T18:27:00"/>
        <d v="2026-02-15T20:20:00"/>
        <d v="2026-02-15T22:26:00"/>
        <d v="2026-02-20T01:00:00"/>
        <d v="2026-02-20T03:36:00"/>
        <d v="2026-02-18T09:49:00"/>
        <d v="2026-02-18T09:50:00"/>
        <d v="2026-02-18T09:58:00"/>
        <d v="2026-02-18T15:51:00"/>
        <d v="2026-02-18T15:52:00"/>
        <d v="2026-02-18T21:49:00"/>
        <d v="2026-02-19T11:32:00"/>
        <d v="2026-02-19T14:18:00"/>
        <d v="2026-02-19T14:43:00"/>
        <d v="2026-02-19T14:45:00"/>
        <d v="2026-02-19T14:52:00"/>
        <d v="2026-02-19T15:25:00"/>
        <d v="2026-02-19T17:06:00"/>
        <d v="2026-02-19T17:19:00"/>
        <d v="2026-02-19T17:21:00"/>
        <d v="2026-02-19T17:33:00"/>
        <d v="2026-02-19T19:28:00"/>
        <d v="2026-02-19T19:37:00"/>
        <d v="2026-02-19T20:19:00"/>
        <d v="2026-02-19T21:17:00"/>
        <d v="2026-02-20T03:11:00"/>
        <d v="2026-02-06T04:17:00"/>
        <d v="2026-02-06T04:20:00"/>
        <d v="2026-02-06T04:52:00"/>
        <d v="2026-02-06T06:40:00"/>
        <d v="2026-02-06T07:04:00"/>
        <d v="2026-02-06T07:06:00"/>
        <d v="2026-02-06T08:02:00"/>
        <d v="2026-02-06T08:11:00"/>
        <d v="2026-02-06T08:12:00"/>
        <d v="2026-02-06T08:14:00"/>
        <d v="2026-02-06T13:19:00"/>
        <d v="2026-02-06T14:22:00"/>
        <d v="2026-02-06T14:49:00"/>
        <d v="2026-02-09T13:30:00"/>
        <d v="2026-02-10T00:05:00"/>
        <d v="2026-02-10T11:40:00"/>
        <d v="2026-02-10T11:42:00"/>
        <d v="2026-02-10T13:44:00"/>
        <d v="2026-02-10T15:01:00"/>
        <d v="2026-02-10T15:50:00"/>
        <d v="2026-02-11T12:41:00"/>
        <d v="2026-02-11T15:09:00"/>
        <d v="2026-02-11T15:11:00"/>
        <d v="2026-02-11T15:22:00"/>
        <d v="2026-02-13T05:45:00"/>
        <d v="2026-02-13T05:47:00"/>
        <d v="2026-02-13T09:18:00"/>
        <d v="2026-02-13T14:09:00"/>
        <d v="2026-02-13T14:30:00"/>
        <d v="2026-02-13T18:08:00"/>
        <d v="2026-02-13T18:10:00"/>
        <d v="2026-02-17T00:08:00"/>
        <d v="2026-02-17T00:10:00"/>
        <d v="2026-02-17T04:13:00"/>
        <d v="2026-02-19T10:39:00"/>
        <d v="2026-02-19T10:41:00"/>
        <d v="2026-02-19T16:59:00"/>
        <d v="2026-02-19T17:01:00"/>
        <d v="2026-02-19T18:19:00"/>
        <d v="2026-02-19T18:25:00"/>
        <d v="2026-02-19T18:40:00"/>
        <d v="2026-02-20T02:17:00"/>
        <d v="2026-02-20T02:19:00"/>
        <d v="2026-02-20T10:33:00"/>
        <d v="2026-02-20T18:31:00"/>
        <d v="2026-02-20T18:33:00"/>
        <d v="2026-02-19T14:24:00"/>
        <d v="2026-02-19T14:30:00"/>
        <d v="2026-02-19T14:53:00"/>
        <d v="2026-02-19T18:16:00"/>
        <d v="2026-02-19T22:33:00"/>
        <d v="2026-02-19T22:42:00"/>
        <d v="2026-02-19T22:58:00"/>
        <d v="2026-02-19T23:15:00"/>
        <d v="2026-02-20T05:34:00"/>
        <d v="2026-02-20T05:52:00"/>
        <d v="2026-02-20T08:43:00"/>
        <d v="2026-02-20T14:47:00"/>
        <d v="2026-02-20T15:12:00"/>
        <d v="2026-02-20T17:20:00"/>
        <d v="2026-02-06T16:07:00"/>
        <d v="2026-02-06T16:13:00"/>
        <d v="2026-02-09T09:36:00"/>
        <d v="2026-02-09T09:38:00"/>
        <d v="2026-02-09T12:20:00"/>
        <d v="2026-02-09T12:39:00"/>
        <d v="2026-02-09T12:36:00"/>
        <d v="2026-02-09T12:38:00"/>
        <d v="2026-02-09T14:19:00"/>
        <d v="2026-02-09T14:56:00"/>
        <d v="2026-02-09T15:51:00"/>
        <d v="2026-02-09T15:54:00"/>
        <d v="2026-02-10T04:05:00"/>
        <d v="2026-02-10T05:23:00"/>
        <d v="2026-02-10T07:37:00"/>
        <d v="2026-02-10T07:54:00"/>
        <d v="2026-02-10T12:55:00"/>
        <d v="2026-02-10T13:58:00"/>
        <d v="2026-02-10T14:00:00"/>
        <d v="2026-02-10T14:25:00"/>
        <d v="2026-02-10T15:16:00"/>
        <d v="2026-02-11T11:19:00"/>
        <d v="2026-02-11T14:19:00"/>
        <d v="2026-02-11T16:59:00"/>
        <d v="2026-02-12T08:08:00"/>
        <d v="2026-02-12T10:18:00"/>
        <d v="2026-02-12T11:21:00"/>
        <d v="2026-02-13T15:59:00"/>
        <d v="2026-02-16T08:59:00"/>
        <d v="2026-02-16T09:27:00"/>
        <d v="2026-02-16T22:18:00"/>
        <d v="2026-02-16T23:20:00"/>
        <d v="2026-02-17T03:45:00"/>
        <d v="2026-02-17T07:07:00"/>
        <d v="2026-02-17T09:22:00"/>
        <d v="2026-02-17T11:22:00"/>
        <d v="2026-02-18T05:17:00"/>
        <d v="2026-02-17T16:42:00"/>
        <d v="2026-02-18T09:23:00"/>
        <d v="2026-02-18T15:20:00"/>
        <d v="2026-02-18T17:01:00"/>
        <d v="2026-02-18T17:50:00"/>
        <d v="2026-02-18T19:34:00"/>
        <d v="2026-02-18T19:39:00"/>
        <d v="2026-02-19T11:23:00"/>
        <d v="2026-02-19T11:24:00"/>
        <d v="2026-02-19T13:39:00"/>
        <d v="2026-02-19T14:16:00"/>
        <d v="2026-02-19T15:12:00"/>
        <d v="2026-02-19T16:36:00"/>
        <d v="2026-02-20T09:15:00"/>
        <d v="2026-02-20T14:18:00"/>
        <d v="2026-02-20T15:45:00"/>
        <d v="2026-02-20T15:49:00"/>
        <d v="2026-02-20T16:51:00"/>
        <d v="2026-02-21T01:22:00"/>
        <d v="2026-02-21T02:15:00"/>
        <d v="2026-02-21T06:49:00"/>
        <d v="2026-02-21T09:58:00"/>
        <d v="2026-02-21T12:29:00"/>
        <d v="2026-02-24T16:55:00"/>
        <d v="2026-02-24T19:54:00"/>
        <d v="2026-02-24T21:49:00"/>
        <d v="2026-02-02T17:54:00"/>
        <d v="2026-02-03T09:28:00"/>
        <d v="2026-02-03T08:28:00"/>
        <d v="2026-02-03T09:26:00"/>
        <d v="2026-02-03T18:28:00"/>
        <d v="2026-02-03T09:40:00"/>
        <d v="2026-02-03T11:14:00"/>
        <d v="2026-02-03T11:24:00"/>
        <d v="2026-02-03T12:48:00"/>
        <d v="2026-02-03T17:41:00"/>
        <d v="2026-02-03T18:23:00"/>
        <d v="2026-02-03T18:27:00"/>
        <d v="2026-02-03T22:53:00"/>
        <d v="2026-02-03T23:39:00"/>
        <d v="2026-02-03T23:52:00"/>
        <d v="2026-02-04T01:47:00"/>
        <d v="2026-02-04T01:57:00"/>
        <d v="2026-02-04T03:36:00"/>
        <d v="2026-02-04T09:00:00"/>
        <d v="2026-02-04T10:33:00"/>
        <d v="2026-02-04T10:38:00"/>
        <d v="2026-02-03T07:13:00"/>
        <d v="2026-02-03T06:27:00"/>
        <d v="2026-02-03T07:12:00"/>
        <d v="2026-02-03T19:25:00"/>
        <d v="2026-02-03T07:40:00"/>
        <d v="2026-02-03T09:45:00"/>
        <d v="2026-02-03T10:11:00"/>
        <d v="2026-02-03T12:18:00"/>
        <d v="2026-02-03T18:03:00"/>
        <d v="2026-02-03T19:19:00"/>
        <d v="2026-02-03T19:24:00"/>
        <d v="2026-02-03T22:48:00"/>
        <d v="2026-02-03T23:32:00"/>
        <d v="2026-02-03T23:58:00"/>
        <d v="2026-02-04T00:43:00"/>
        <d v="2026-02-04T01:09:00"/>
        <d v="2026-02-04T01:43:00"/>
        <d v="2026-02-04T07:19:00"/>
        <d v="2026-02-04T07:32:00"/>
        <d v="2026-02-04T07:36:00"/>
        <d v="2026-02-02T17:32:00"/>
        <d v="2026-02-03T06:42:00"/>
        <d v="2026-02-03T09:12:00"/>
        <d v="2026-02-03T06:41:00"/>
        <d v="2026-02-03T06:48:00"/>
        <d v="2026-02-03T07:19:00"/>
        <d v="2026-02-03T07:23:00"/>
        <d v="2026-02-03T07:50:00"/>
        <d v="2026-02-03T07:53:00"/>
        <d v="2026-02-03T09:11:00"/>
        <d v="2026-02-03T06:28:00"/>
        <d v="2026-02-03T06:02:00"/>
        <d v="2026-02-03T06:35:00"/>
        <d v="2026-02-03T07:46:00"/>
        <d v="2026-02-03T07:51:00"/>
        <d v="2026-02-03T08:54:00"/>
        <d v="2026-02-03T08:57:00"/>
        <d v="2026-02-03T12:23:00"/>
        <d v="2026-02-02T17:33:00"/>
        <d v="2026-02-03T06:07:00"/>
        <d v="2026-02-03T21:28:00"/>
        <d v="2026-02-03T06:49:00"/>
        <d v="2026-02-03T07:27:00"/>
        <d v="2026-02-03T08:05:00"/>
        <d v="2026-02-03T08:08:00"/>
        <d v="2026-02-02T18:04:00"/>
        <d v="2026-02-03T12:12:00"/>
        <d v="2026-02-03T12:15:00"/>
        <d v="2026-02-03T14:09:00"/>
        <d v="2026-02-03T15:09:00"/>
        <d v="2026-02-03T15:11:00"/>
        <d v="2026-02-03T15:30:00"/>
        <d v="2026-02-03T18:53:00"/>
        <d v="2026-02-03T19:12:00"/>
        <d v="2026-02-03T22:24:00"/>
        <d v="2026-02-03T22:47:00"/>
        <d v="2026-02-04T02:50:00"/>
        <d v="2026-02-04T09:25:00"/>
        <d v="2026-02-04T11:19:00"/>
        <d v="2026-02-04T13:11:00"/>
        <d v="2026-02-04T13:16:00"/>
        <d v="2026-02-04T14:24:00"/>
        <d v="2026-02-04T15:31:00"/>
        <d v="2026-02-04T15:52:00"/>
        <d v="2026-02-04T18:19:00"/>
        <d v="2026-02-04T20:26:00"/>
        <d v="2026-02-04T20:46:00"/>
        <d v="2026-02-04T22:53:00"/>
        <d v="2026-02-05T06:26:00"/>
        <d v="2026-02-05T08:36:00"/>
        <d v="2026-02-05T10:45:00"/>
        <d v="2026-02-05T10:54:00"/>
        <d v="2026-02-24T13:15:00"/>
        <d v="2026-02-24T13:28:00"/>
        <d v="2026-02-24T23:17:00"/>
        <d v="2026-02-25T09:40:00"/>
        <d v="2026-02-25T16:40:00"/>
        <d v="2026-02-25T19:18:00"/>
        <d v="2026-02-25T19:49:00"/>
        <d v="2026-02-25T19:52:00"/>
        <d v="2026-02-26T08:36:00"/>
        <d v="2026-02-23T00:00:00"/>
        <d v="2026-02-24T00:00:00"/>
        <d v="2026-02-25T00:00:00"/>
        <m/>
      </sharedItems>
    </cacheField>
    <cacheField name="nextStarted" numFmtId="0">
      <sharedItems containsDate="1" containsBlank="1" containsMixedTypes="1" minDate="2026-02-03T05:32:00" maxDate="2026-02-26T04:29:00"/>
    </cacheField>
    <cacheField name="ErrorMessage" numFmtId="0">
      <sharedItems containsBlank="1" longText="1"/>
    </cacheField>
    <cacheField name="StateName" numFmtId="0">
      <sharedItems containsBlank="1" count="5">
        <s v="Completed"/>
        <s v="Failed"/>
        <s v="Stopped"/>
        <s v="Unfinished"/>
        <m/>
      </sharedItems>
    </cacheField>
    <cacheField name="ScriptName" numFmtId="0">
      <sharedItems containsBlank="1"/>
    </cacheField>
    <cacheField name="iteration" numFmtId="0">
      <sharedItems containsString="0" containsBlank="1" containsNumber="1" containsInteger="1" minValue="1" maxValue="79" count="8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m/>
      </sharedItems>
    </cacheField>
    <cacheField name="stepName" numFmtId="0">
      <sharedItems containsBlank="1"/>
    </cacheField>
    <cacheField name="TotalQ3RuntimeHours" numFmtId="0">
      <sharedItems containsString="0" containsBlank="1" containsNumber="1" minValue="0" maxValue="32.450000000000003"/>
    </cacheField>
    <cacheField name="FailedRuntimeHours" numFmtId="0">
      <sharedItems containsString="0" containsBlank="1" containsNumber="1" minValue="0" maxValue="32.450000000000003"/>
    </cacheField>
    <cacheField name="EfficientRuntimeHours" numFmtId="0">
      <sharedItems containsString="0" containsBlank="1" containsNumber="1" minValue="0" maxValue="28.716666669999999"/>
    </cacheField>
    <cacheField name="opportunityCostHours" numFmtId="0">
      <sharedItems containsString="0" containsBlank="1" containsNumber="1" minValue="-1.57" maxValue="61.65"/>
    </cacheField>
    <cacheField name="InefficientRuntimeHours" numFmtId="0">
      <sharedItems containsString="0" containsBlank="1" containsNumber="1" minValue="0" maxValue="64.08"/>
    </cacheField>
    <cacheField name="E2ERuntimeHours " numFmtId="0">
      <sharedItems containsString="0" containsBlank="1" containsNumber="1" minValue="0" maxValue="64.08"/>
    </cacheField>
    <cacheField name="Failed Run (ADJ)" numFmtId="0">
      <sharedItems containsString="0" containsBlank="1" containsNumber="1" minValue="0" maxValue="19.98"/>
    </cacheField>
    <cacheField name="Opportunity Cost (ADJ)_x000a_ (4am-5pm CET) 13hrs" numFmtId="0">
      <sharedItems containsString="0" containsBlank="1" containsNumber="1" minValue="0" maxValue="32.116666666814126"/>
    </cacheField>
    <cacheField name="Failed Runtime" numFmtId="0">
      <sharedItems containsString="0" containsBlank="1" containsNumber="1" minValue="0" maxValue="30.9"/>
    </cacheField>
    <cacheField name="Opportunity Cost" numFmtId="0">
      <sharedItems containsString="0" containsBlank="1" containsNumber="1" minValue="-1.57" maxValue="61.65"/>
    </cacheField>
    <cacheField name="Efficient Runtime" numFmtId="0">
      <sharedItems containsString="0" containsBlank="1" containsNumber="1" minValue="0" maxValue="32.450000000000003"/>
    </cacheField>
    <cacheField name="Inefficient Runtime" numFmtId="0">
      <sharedItems containsString="0" containsBlank="1" containsNumber="1" minValue="0" maxValue="64.08"/>
    </cacheField>
    <cacheField name="E2E Runtime" numFmtId="0">
      <sharedItems containsString="0" containsBlank="1" containsNumber="1" minValue="0" maxValue="64.08" count="279">
        <n v="0.03"/>
        <n v="7.0000000000000007E-2"/>
        <n v="0.95000000000000007"/>
        <n v="0.13"/>
        <n v="0.16999999999999998"/>
        <n v="0.47"/>
        <n v="0.12"/>
        <n v="0.17"/>
        <n v="0.53"/>
        <n v="0.02"/>
        <n v="0.45"/>
        <n v="0.2"/>
        <n v="0.27"/>
        <n v="0.22"/>
        <n v="0.1"/>
        <n v="0.95"/>
        <n v="0.8"/>
        <n v="0.05"/>
        <n v="0.69"/>
        <n v="6.36"/>
        <n v="0.15"/>
        <n v="1.1200000000000001"/>
        <n v="1.08"/>
        <n v="0"/>
        <n v="0.77"/>
        <n v="0.08"/>
        <n v="1.37"/>
        <n v="10.07"/>
        <n v="0.67"/>
        <n v="1.63"/>
        <n v="1.57"/>
        <n v="0.73"/>
        <n v="0.25"/>
        <n v="0.28000000000000003"/>
        <n v="0.38"/>
        <n v="5.3"/>
        <n v="0.37"/>
        <n v="3.6"/>
        <n v="2.2999999999999998"/>
        <n v="0.6"/>
        <n v="2.2199999999999998"/>
        <n v="2.0299999999999998"/>
        <n v="1.43"/>
        <n v="1.1499999999999999"/>
        <n v="0.3"/>
        <n v="0.55000000000000004"/>
        <n v="0.35"/>
        <n v="2.02"/>
        <n v="0.78"/>
        <n v="0.43"/>
        <n v="3.18"/>
        <n v="1.1299999999999999"/>
        <n v="3.25"/>
        <n v="3.45"/>
        <n v="2.09"/>
        <n v="1.05"/>
        <n v="1.87"/>
        <n v="0.62"/>
        <n v="2.12"/>
        <n v="0.32"/>
        <n v="0.63"/>
        <n v="8.35"/>
        <n v="4.2699999999999996"/>
        <n v="0.97"/>
        <n v="0.33"/>
        <n v="0.18"/>
        <n v="1.33"/>
        <n v="0.23"/>
        <n v="3.4"/>
        <n v="0.42"/>
        <n v="1.75"/>
        <n v="0.7"/>
        <n v="3.9"/>
        <n v="0.36"/>
        <n v="7.75"/>
        <n v="5.23"/>
        <n v="1.4"/>
        <n v="0.56999999999999995"/>
        <n v="5.0199999999999996"/>
        <n v="1.4200000000000002"/>
        <n v="3.9000000000000004"/>
        <n v="1.18"/>
        <n v="3.02"/>
        <n v="2.35"/>
        <n v="1.02"/>
        <n v="1.67"/>
        <n v="5.35"/>
        <n v="2.68"/>
        <n v="12.12"/>
        <n v="0.9"/>
        <n v="2.9099999999999997"/>
        <n v="3.78"/>
        <n v="1.58"/>
        <n v="1.35"/>
        <n v="4.78"/>
        <n v="3.28"/>
        <n v="17.5"/>
        <n v="0.24"/>
        <n v="6.15"/>
        <n v="1.97"/>
        <n v="64.08"/>
        <n v="0.06"/>
        <n v="10.26"/>
        <n v="0.68"/>
        <n v="0.57999999999999996"/>
        <n v="1.83"/>
        <n v="1.85"/>
        <n v="0.83"/>
        <n v="0.75"/>
        <n v="1.59"/>
        <n v="0.4"/>
        <n v="4.42"/>
        <n v="0.72"/>
        <n v="0.65"/>
        <n v="0.82"/>
        <n v="0.93"/>
        <n v="1.9"/>
        <n v="1.42"/>
        <n v="0.48"/>
        <n v="1.28"/>
        <n v="1.65"/>
        <n v="1.03"/>
        <n v="1.55"/>
        <n v="0.52"/>
        <n v="0.5"/>
        <n v="0.98"/>
        <n v="1.53"/>
        <n v="11.1"/>
        <n v="44.629999999999995"/>
        <n v="28.716666669999999"/>
        <n v="2.25"/>
        <n v="2.0499999999999998"/>
        <n v="1.78"/>
        <n v="1"/>
        <n v="2.7"/>
        <n v="1.2"/>
        <n v="7.62"/>
        <n v="4.0199999999999996"/>
        <n v="4.63"/>
        <n v="6.28"/>
        <n v="1.1000000000000001"/>
        <n v="5.38"/>
        <n v="6.61"/>
        <n v="5.0999999999999996"/>
        <n v="1.48"/>
        <n v="6.93"/>
        <n v="10.15"/>
        <n v="2.15"/>
        <n v="1.26"/>
        <n v="2.9"/>
        <n v="2.65"/>
        <n v="1.23"/>
        <n v="1.5"/>
        <n v="1.17"/>
        <n v="4.25"/>
        <n v="7.21"/>
        <n v="2.63"/>
        <n v="2.4700000000000002"/>
        <n v="4.95"/>
        <n v="1.24"/>
        <n v="0.64"/>
        <n v="0.04"/>
        <n v="1.82"/>
        <n v="11.25"/>
        <n v="5.3199999999999994"/>
        <n v="0.74"/>
        <n v="1.45"/>
        <n v="0.92"/>
        <n v="4.8499999999999996"/>
        <n v="2.6"/>
        <n v="2.58"/>
        <n v="7.93"/>
        <n v="1.25"/>
        <n v="1.92"/>
        <n v="5.75"/>
        <n v="16.73"/>
        <n v="6.6800000000000006"/>
        <n v="2.08"/>
        <n v="8.23"/>
        <n v="2.88"/>
        <n v="13.78"/>
        <n v="20.95"/>
        <n v="3.73"/>
        <n v="8.08"/>
        <n v="0.33999999999999997"/>
        <n v="0.19"/>
        <n v="14.87"/>
        <n v="1.27"/>
        <n v="0.87"/>
        <n v="0.85"/>
        <n v="0.88"/>
        <n v="1.47"/>
        <n v="0.79999999999999993"/>
        <n v="2.4"/>
        <n v="2.33"/>
        <n v="2.1800000000000002"/>
        <n v="4.7"/>
        <n v="3.7"/>
        <n v="6.3333333333333325E-2"/>
        <n v="13.4"/>
        <n v="32.450000000000003"/>
        <n v="3.98"/>
        <n v="9.11"/>
        <n v="6.87"/>
        <n v="19.98"/>
        <n v="7.58"/>
        <n v="9.0299999999999994"/>
        <n v="25.4"/>
        <n v="14.7"/>
        <n v="1.88"/>
        <n v="2.0699999999999998"/>
        <n v="2.52"/>
        <n v="5.88"/>
        <n v="32.446666666814124"/>
        <n v="5.07"/>
        <n v="7.33"/>
        <n v="11.58"/>
        <n v="6.38"/>
        <n v="1.38"/>
        <n v="3.07"/>
        <n v="8.8000000000000007"/>
        <n v="24.92"/>
        <n v="4.55"/>
        <n v="3.82"/>
        <n v="3.62"/>
        <n v="13.88"/>
        <n v="4.05"/>
        <n v="1.3"/>
        <n v="7.97"/>
        <n v="3.38"/>
        <n v="4.28"/>
        <n v="6.32"/>
        <n v="2.85"/>
        <n v="6.07"/>
        <n v="2.13"/>
        <n v="6.08"/>
        <n v="1.77"/>
        <n v="1.1500000000000001"/>
        <n v="2.23"/>
        <n v="9.67"/>
        <n v="3"/>
        <n v="4.7699999999999996"/>
        <n v="5.92"/>
        <n v="0.19999999999999998"/>
        <n v="4.22"/>
        <n v="9.08"/>
        <n v="3.37"/>
        <n v="9.4"/>
        <n v="4.3699999999999992"/>
        <n v="13.57"/>
        <n v="5.3866666667209939"/>
        <n v="5.95"/>
        <n v="1.68"/>
        <n v="1.73"/>
        <n v="7.3800000000465662"/>
        <n v="5.05"/>
        <n v="8.5"/>
        <n v="4.57"/>
        <n v="3.15"/>
        <n v="2.98"/>
        <n v="4.88"/>
        <n v="5.4"/>
        <n v="1.0000000000000009E-2"/>
        <n v="12.22"/>
        <n v="5.6"/>
        <n v="3.65"/>
        <n v="3.43"/>
        <n v="15.85"/>
        <n v="14.78"/>
        <n v="13.33"/>
        <n v="3.2"/>
        <n v="6.58"/>
        <n v="2.17"/>
        <n v="7.55"/>
        <n v="2.42"/>
        <n v="4.12"/>
        <n v="1.32"/>
        <n v="5.25"/>
        <m/>
      </sharedItems>
    </cacheField>
    <cacheField name="Level 1: Dimension" numFmtId="0">
      <sharedItems containsBlank="1"/>
    </cacheField>
    <cacheField name="Level 2: Source of Issue" numFmtId="0">
      <sharedItems containsBlank="1"/>
    </cacheField>
    <cacheField name="Level 3: Category" numFmtId="0">
      <sharedItems containsBlank="1"/>
    </cacheField>
    <cacheField name="Failure Description" numFmtId="0">
      <sharedItems containsBlank="1" longText="1"/>
    </cacheField>
    <cacheField name="Data Input (Redelivery/Issues)" numFmtId="0">
      <sharedItems containsBlank="1"/>
    </cacheField>
    <cacheField name="RFC Number or Link  (if related to RFC)" numFmtId="0">
      <sharedItems containsBlank="1" containsMixedTypes="1" containsNumber="1" containsInteger="1" minValue="4646" maxValue="4864"/>
    </cacheField>
    <cacheField name="Impact" numFmtId="0">
      <sharedItems containsBlank="1"/>
    </cacheField>
    <cacheField name="Trend" numFmtId="0">
      <sharedItems containsBlank="1"/>
    </cacheField>
    <cacheField name="Immediate Action" numFmtId="0">
      <sharedItems containsBlank="1" longText="1"/>
    </cacheField>
    <cacheField name="Long/Short-term Resolution" numFmtId="0">
      <sharedItems containsBlank="1" longText="1"/>
    </cacheField>
    <cacheField name="Incident/Change Request/Post Mortem links" numFmtId="0">
      <sharedItems containsBlank="1"/>
    </cacheField>
    <cacheField name="Iter_gt_2"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092.959688194445" createdVersion="8" refreshedVersion="8" minRefreshableVersion="3" recordCount="790" xr:uid="{3D9F6C8C-7A87-4865-85E4-5B84E27CB7B0}">
  <cacheSource type="worksheet">
    <worksheetSource ref="A1:BA791" sheet="Data"/>
  </cacheSource>
  <cacheFields count="58">
    <cacheField name="Process_Name" numFmtId="0">
      <sharedItems count="34">
        <s v="WBNL"/>
        <s v="ICG Early Task"/>
        <s v="ICG"/>
        <s v="Load Pos"/>
        <s v="Valuation (NPV)"/>
        <s v="GAP"/>
        <s v="ITS"/>
        <s v="EC"/>
        <s v="KR"/>
        <s v="CSRBB Valuation (Qtr)"/>
        <s v="Delete Portfolio"/>
        <s v="Load Compare MP"/>
        <s v="Import Strategies"/>
        <s v="Planning (NII)"/>
        <s v="Cost Pricing"/>
        <s v="Load Compare Spreads"/>
        <s v="Load Index History"/>
        <s v="Load Market"/>
        <s v="Generate Load"/>
        <s v="CSRBB Planning"/>
        <s v="Valuation 1"/>
        <s v="CF Extraction"/>
        <s v="Load MP"/>
        <s v="Optimization"/>
        <s v="Load Spreads"/>
        <s v="CSRBB Valuation"/>
        <s v="Create NTG"/>
        <s v="Valuation AIC"/>
        <s v="POS MCP Export"/>
        <s v="ICDB"/>
        <s v="Load ELP and Mortgages"/>
        <s v="Valuation 2"/>
        <s v="Finance Strategies"/>
        <s v="Finance Planning"/>
      </sharedItems>
    </cacheField>
    <cacheField name="Concat1" numFmtId="0">
      <sharedItems/>
    </cacheField>
    <cacheField name="Seq" numFmtId="0">
      <sharedItems containsMixedTypes="1" containsNumber="1" containsInteger="1" minValue="1" maxValue="450"/>
    </cacheField>
    <cacheField name="Step_Name" numFmtId="0">
      <sharedItems count="215">
        <s v="export to ara"/>
        <s v="early tasks"/>
        <s v="Load SQL-to-SQL + stratify previous ICG"/>
        <s v="Load SQL-to-SQL + stratify current ICG"/>
        <s v="DB copy from ICG"/>
        <s v="P-1 M-1 NPV ICG"/>
        <s v="P-1 M-1 planning ICG"/>
        <s v="P-1 M-1 Non-IRM planning ICG"/>
        <s v="P-0 M-0 NPV ICG"/>
        <s v="P-0 M-0 planning ICG"/>
        <s v="update statistics light ICG"/>
        <s v="Export of DFA report ICG"/>
        <s v="P-0 M-0 Non-IRM planning ICG"/>
        <s v="Light Maintenance ICG"/>
        <s v="Light Maintenance"/>
        <s v="update statistics ICG"/>
        <s v="Export of DFA Non-IRM report ICG"/>
        <s v="Export of Market Forecast report ICG"/>
        <s v="P-1 M-1 IRM planning ICG"/>
        <s v="P-1 M-0 NPV ICG"/>
        <s v="P-1 M-0 Non-IRM planning ICG"/>
        <s v="P-0 M-0 IRM planning ICG"/>
        <s v="Export of DFA IRM report ICG"/>
        <s v="load"/>
        <s v="Stratification"/>
        <s v="Position report OLAP exports"/>
        <s v="copy from"/>
        <s v="portfolio valuation run"/>
        <s v="valuation report exports"/>
        <s v="AIC portfolio valuation run"/>
        <s v="gap planning"/>
        <s v="ITS planning run"/>
        <s v="Light Maintenance ing-ec valuation"/>
        <s v="ing-ec valuation"/>
        <s v="ing-ec valuation OLAP exports"/>
        <s v="ing-ec valuation QRM Reporter exports"/>
        <s v="Light Maintenance BPV KR valuation"/>
        <s v="bpv-kr valuation"/>
        <s v="bpv-kr valuation OLAP exports"/>
        <s v="bpv-kr valuation QRM Reporter exports"/>
        <s v="CSRBB Portfolio Valuation Qtr"/>
        <s v="Light Maintenance CSRBB Portfolio Valuation Qtr"/>
        <s v="Delete portfolio from"/>
        <s v="load Model parameters"/>
        <s v="Export of DFA_BASE_IMP_FWD Non-IRM report ICG"/>
        <s v="Export of DFA_NONE_IMP_FWD Non-IRM report ICG"/>
        <s v="import strategies"/>
        <s v="planning run01"/>
        <s v="MDL Processing"/>
        <s v="planning run02"/>
        <s v="Model parameters comparison"/>
        <s v="Generate Ex-ante DD NTG"/>
        <s v="load dummy deals"/>
        <s v="load Spreads"/>
        <s v="Ex-ante valuation"/>
        <s v="Spreads comparison"/>
        <s v="index history"/>
        <s v="export to ara NII"/>
        <s v="planning run exports"/>
        <s v="P-1 M-0 IRM planning ICG"/>
        <s v="load MPs"/>
        <s v="load Market"/>
        <s v="archive NTG"/>
        <s v="load Portfolio"/>
        <s v="Stratification OLAP exports"/>
        <s v="Generate DD SAV"/>
        <s v="Load DD SAV"/>
        <s v="Generate DD CFM"/>
        <s v="Load DD CFM"/>
        <s v="Generate DD MOR"/>
        <s v="Load DD MOR"/>
        <s v="import CSRBB strategies"/>
        <s v="CF Extraction"/>
        <s v="CF old Extraction"/>
        <s v="Planning run"/>
        <s v="CSRBB Planning Run"/>
        <s v="CFM optimization1"/>
        <s v="export to ara CSRBB Planning"/>
        <s v="Super Light Maintenance"/>
        <s v="CFM optimization1 OLAP exports"/>
        <s v="CFM optimization2"/>
        <s v="CFM optimization2 OLAP exports"/>
        <s v="RoS/RIOD optimization"/>
        <s v="RoS/RIOD optimization OLAP exports"/>
        <s v="Export of DFA_BASE_IMP_FWD IRM report ICG"/>
        <s v="RoM optimization"/>
        <s v="RoM optimization OLAP Exports"/>
        <s v="Export of DFA_NONE_IMP_FWD IRM report ICG"/>
        <s v="Light Maintenance Load Portfolio"/>
        <s v="export to ara Load Portfolio"/>
        <s v="Light Maintenance portfolio valuation"/>
        <s v="valuation report OLAP exports"/>
        <s v="valuation report QRM Reporter exports"/>
        <s v="CSRBB Portfolio Valuation"/>
        <s v="Light Maintenance CSRBB valuation"/>
        <s v="Light Maintenance KR valuation"/>
        <s v="NTG Creation"/>
        <s v="Position report exports"/>
        <s v="load AIC Spreads"/>
        <s v="combined planning run"/>
        <s v="valuation report exports from ARA"/>
        <s v="Pos Detailed OLAP export"/>
        <s v="Pos Stratified OLAP export"/>
        <s v="NPV1 run"/>
        <s v="NPV1 run OLAP exports"/>
        <s v="RoM optimization OLAP reports"/>
        <s v="load NTG"/>
        <s v="bpv-kr valuation exports from ARA"/>
        <s v="export to ara Portfolio Valuation"/>
        <s v="create NTG"/>
        <s v="NPV1 OLAP export"/>
        <s v="load Market WD6"/>
        <s v="ing-ec valuation exports from ARA"/>
        <s v="CFM optimization"/>
        <s v="Light Maintenance ITS planning"/>
        <s v="Light Maintenance bpv-kr valuation"/>
        <s v="valuation run QRM Reporter exports"/>
        <s v="CSRBB Planning Light Maintenance"/>
        <s v="load ELP and Mortgages"/>
        <s v="RoM OLAP export"/>
        <s v="load model parameters from"/>
        <s v="compare model parameters from"/>
        <s v="Portfolio Copy | NLWB_Lending | Live on ALM Core"/>
        <s v="Portfolio Copy | London | Live on ALM Core"/>
        <s v="CSRBB Planning export to ara"/>
        <s v="Portfolio Copy | Dublin | Live on ALM Core"/>
        <s v="Portfolio Copy | Singapore | Live on ALM Core"/>
        <s v="RoS/RIOD OLAP export"/>
        <s v="Portfolio Copy | Hong_Kong | Live on ALM Core"/>
        <s v="Portfolio Copy | Sofia | Live on ALM Core"/>
        <s v="Portfolio Copy | Vienna | Live on ALM Core"/>
        <s v="Portfolio Copy | Prague | Live on ALM Core"/>
        <s v="Portfolio Copy | Beijing | Other live location"/>
        <s v="Portfolio Copy | Shanghai | Other live location"/>
        <s v="Portfolio Copy | Budapest | Live on ALM Core"/>
        <s v="Portfolio Copy | Tokyo | Live on ALM Core"/>
        <s v="Portfolio Copy | Manila | Other live location"/>
        <s v="Portfolio Copy | Bratislava | Live on ALM Core"/>
        <s v="Portfolio Copy | Seoul | Live on ALM Core"/>
        <s v="Portfolio Copy | Seoul_Securities | Non-live Location"/>
        <s v="Portfolio Copy | Taipei | Live on ALM Core"/>
        <s v="Portfolio Copy | NLWB_BMG | Live on ALM Core"/>
        <s v="Portfolio Copy | NLWB_FM_Banking_books | Live on ALM Core"/>
        <s v="Portfolio Copy | NLWB_Trade_Finance_Services | Live on ALM Core"/>
        <s v="Portfolio Copy | Kiev | Live on ALM Core"/>
        <s v="Portfolio Copy | Geneva | Other live location"/>
        <s v="Portfolio Copy | Brussels | Live on ALM Core"/>
        <s v="Portfolio Copy | Belgium_FM_banking_book | Live on ALM Core"/>
        <s v="Portfolio Copy | Luxembourg | Live on ALM Core"/>
        <s v="Load | NLWB_Lending | Live on ALM Core"/>
        <s v="Load | London | Live on ALM Core"/>
        <s v="planning run QRM reporter exports"/>
        <s v="Load | Dublin | Live on ALM Core"/>
        <s v="ing-ec valuation exports"/>
        <s v="planning run OLAP exports"/>
        <s v="Load | Singapore | Live on ALM Core"/>
        <s v="Load | Hong_Kong | Live on ALM Core"/>
        <s v="Load | Sofia | Live on ALM Core"/>
        <s v="NPV2 run"/>
        <s v="Load | Vienna | Live on ALM Core"/>
        <s v="Load | Prague | Live on ALM Core"/>
        <s v="Load | Beijing | Other live location"/>
        <s v="Load | Budapest | Live on ALM Core"/>
        <s v="Load | Tokyo | Live on ALM Core"/>
        <s v="Load | Bratislava | Live on ALM Core"/>
        <s v="bpv-kr valuation exports"/>
        <s v="Load | Seoul | Live on ALM Core"/>
        <s v="Load | Taipei | Live on ALM Core"/>
        <s v="Load | NLWB_BMG | Live on ALM Core"/>
        <s v="import finance strategies"/>
        <s v="Load | NLWB_FM_Banking_books | Live on ALM Core"/>
        <s v="Finance planning"/>
        <s v="Load | NLWB_Trade_Finance_Services | Live on ALM Core"/>
        <s v="Load | Kiev | Live on ALM Core"/>
        <s v="Load | Brussels | Live on ALM Core"/>
        <s v="Load | Belgium_FM_banking_book | Live on ALM Core"/>
        <s v="Load | Luxembourg | Live on ALM Core"/>
        <s v="Portfolio Valuation | NLWB_Lending | Live on ALM Core"/>
        <s v="Portfolio Valuation | London | Live on ALM Core"/>
        <s v="Portfolio Valuation | Dublin | Live on ALM Core"/>
        <s v="Portfolio Valuation | Singapore | Live on ALM Core"/>
        <s v="Portfolio Valuation | Hong_Kong | Live on ALM Core"/>
        <s v="Portfolio Valuation | Sofia | Live on ALM Core"/>
        <s v="Portfolio Valuation | Vienna | Live on ALM Core"/>
        <s v="Portfolio Valuation | Prague | Live on ALM Core"/>
        <s v="Portfolio Valuation | Beijing | Other live location"/>
        <s v="Portfolio Valuation | Budapest | Live on ALM Core"/>
        <s v="Portfolio Valuation | Tokyo | Live on ALM Core"/>
        <s v="Portfolio Valuation | Bratislava | Live on ALM Core"/>
        <s v="Portfolio Valuation | Seoul | Live on ALM Core"/>
        <s v="Portfolio Valuation | Taipei | Live on ALM Core"/>
        <s v="Portfolio Valuation | NLWB_BMG | Live on ALM Core"/>
        <s v="Portfolio Valuation | NLWB_FM_Banking_books | Live on ALM Core"/>
        <s v="Portfolio Valuation | NLWB_Trade_Finance_Services | Live on ALM Core"/>
        <s v="Portfolio Valuation | Kiev | Live on ALM Core"/>
        <s v="Portfolio Valuation | Brussels | Live on ALM Core"/>
        <s v="Portfolio Valuation | Belgium_FM_banking_book | Live on ALM Core"/>
        <s v="Portfolio Valuation | Luxembourg | Live on ALM Core"/>
        <s v="Light Maintenance NII"/>
        <s v="valuation report QRM report exports"/>
        <s v="load Market WD7"/>
        <s v="Light Maintenance Finance planning"/>
        <s v="Finance planning OLAP export"/>
        <s v="CSRBB Valuation | NLWB_Lending | Live on ALM Core"/>
        <s v="CSRBB Valuation | London | Live on ALM Core"/>
        <s v="CSRBB Valuation | Singapore | Live on ALM Core"/>
        <s v="ing-ec valuation QRM Report exports"/>
        <s v="CSRBB Valuation | Hong_Kong | Live on ALM Core"/>
        <s v="import strategies Risk"/>
        <s v="import strategies Finance"/>
        <s v="import strategies CBS"/>
        <s v="CSRBB Valuation | Sofia | Live on ALM Core"/>
        <s v="CSRBB Valuation | Prague | Live on ALM Core"/>
        <s v="CSRBB Valuation | Brussels | Live on ALM Core"/>
        <s v="CSRBB planning | NLWB_Lending | Live on ALM Core"/>
      </sharedItems>
    </cacheField>
    <cacheField name="Concat2" numFmtId="0">
      <sharedItems/>
    </cacheField>
    <cacheField name="Concat3" numFmtId="0">
      <sharedItems/>
    </cacheField>
    <cacheField name="G" numFmtId="0">
      <sharedItems containsNonDate="0" containsString="0" containsBlank="1"/>
    </cacheField>
    <cacheField name="H" numFmtId="0">
      <sharedItems containsNonDate="0" containsString="0" containsBlank="1"/>
    </cacheField>
    <cacheField name="I" numFmtId="0">
      <sharedItems containsNonDate="0" containsString="0" containsBlank="1"/>
    </cacheField>
    <cacheField name="J" numFmtId="0">
      <sharedItems containsNonDate="0" containsString="0" containsBlank="1"/>
    </cacheField>
    <cacheField name="K" numFmtId="0">
      <sharedItems containsNonDate="0" containsString="0" containsBlank="1"/>
    </cacheField>
    <cacheField name="L" numFmtId="0">
      <sharedItems containsNonDate="0" containsString="0" containsBlank="1"/>
    </cacheField>
    <cacheField name="M" numFmtId="0">
      <sharedItems containsNonDate="0" containsString="0" containsBlank="1"/>
    </cacheField>
    <cacheField name="N" numFmtId="0">
      <sharedItems containsNonDate="0" containsString="0" containsBlank="1"/>
    </cacheField>
    <cacheField name="O" numFmtId="0">
      <sharedItems containsNonDate="0" containsString="0" containsBlank="1"/>
    </cacheField>
    <cacheField name="P" numFmtId="0">
      <sharedItems containsNonDate="0" containsString="0" containsBlank="1"/>
    </cacheField>
    <cacheField name="Q" numFmtId="0">
      <sharedItems containsNonDate="0" containsString="0" containsBlank="1"/>
    </cacheField>
    <cacheField name="R" numFmtId="0">
      <sharedItems containsNonDate="0" containsString="0" containsBlank="1"/>
    </cacheField>
    <cacheField name="S" numFmtId="0">
      <sharedItems containsNonDate="0" containsString="0" containsBlank="1"/>
    </cacheField>
    <cacheField name="reportMonth" numFmtId="0">
      <sharedItems containsSemiMixedTypes="0" containsString="0" containsNumber="1" containsInteger="1" minValue="2602" maxValue="2602"/>
    </cacheField>
    <cacheField name="Location" numFmtId="0">
      <sharedItems count="18">
        <s v="WBNL"/>
        <s v="BEGT"/>
        <s v="DEGT"/>
        <s v="NLBTR"/>
        <s v="FRDB"/>
        <s v="ITDB"/>
        <s v="WBUS"/>
        <s v="TRDB"/>
        <s v="DEDB"/>
        <s v="BEDB"/>
        <s v="RODB"/>
        <s v="NLRB"/>
        <s v="PLDB"/>
        <s v="LUDB"/>
        <s v="AUDB"/>
        <s v="NLRB-MID"/>
        <s v="ICDB"/>
        <s v="ESDB"/>
      </sharedItems>
    </cacheField>
    <cacheField name="process" numFmtId="0">
      <sharedItems count="3">
        <s v="MRP"/>
        <s v="ICG"/>
        <s v="MCP"/>
      </sharedItems>
    </cacheField>
    <cacheField name="startMarker" numFmtId="0">
      <sharedItems/>
    </cacheField>
    <cacheField name="endMarker" numFmtId="0">
      <sharedItems/>
    </cacheField>
    <cacheField name="StartedAtDisplay" numFmtId="22">
      <sharedItems containsSemiMixedTypes="0" containsNonDate="0" containsDate="1" containsString="0" minDate="2026-03-02T23:10:00" maxDate="2026-03-11T15:19:00"/>
    </cacheField>
    <cacheField name="EndedAtDisplay" numFmtId="22">
      <sharedItems containsDate="1" containsMixedTypes="1" minDate="2026-03-02T23:10:00" maxDate="2026-03-11T15:18:00" count="672">
        <d v="2026-03-02T23:10:00"/>
        <d v="2026-03-02T23:11:00"/>
        <d v="2026-03-03T05:20:00"/>
        <d v="2026-03-03T05:29:00"/>
        <d v="2026-03-03T05:14:00"/>
        <d v="2026-03-03T05:13:00"/>
        <d v="2026-03-03T06:19:00"/>
        <d v="2026-03-03T06:07:00"/>
        <d v="2026-03-03T10:03:00"/>
        <d v="2026-03-03T05:59:00"/>
        <d v="2026-03-03T06:01:00"/>
        <d v="2026-03-03T06:13:00"/>
        <d v="2026-03-03T06:20:00"/>
        <d v="2026-03-03T06:37:00"/>
        <d v="2026-03-03T06:39:00"/>
        <d v="2026-03-03T06:14:00"/>
        <d v="2026-03-03T06:25:00"/>
        <d v="2026-03-03T07:02:00"/>
        <d v="2026-03-03T06:21:00"/>
        <d v="2026-03-03T06:28:00"/>
        <d v="2026-03-03T06:30:00"/>
        <d v="2026-03-03T08:08:00"/>
        <d v="2026-03-03T10:18:00"/>
        <d v="2026-03-03T09:58:00"/>
        <d v="2026-03-03T06:38:00"/>
        <d v="2026-03-03T06:58:00"/>
        <d v="2026-03-03T07:12:00"/>
        <d v="2026-03-03T15:23:00"/>
        <d v="2026-03-03T07:03:00"/>
        <d v="2026-03-03T07:33:00"/>
        <d v="2026-03-03T07:14:00"/>
        <d v="2026-03-03T07:27:00"/>
        <d v="2026-03-03T13:55:00"/>
        <d v="2026-03-04T01:40:00"/>
        <d v="2026-03-03T08:12:00"/>
        <d v="2026-03-03T10:01:00"/>
        <d v="2026-03-03T13:51:00"/>
        <d v="2026-03-03T10:22:00"/>
        <d v="2026-03-03T10:44:00"/>
        <d v="2026-03-03T11:06:00"/>
        <d v="2026-03-03T13:52:00"/>
        <d v="2026-03-03T14:02:00"/>
        <d v="2026-03-03T13:57:00"/>
        <d v="2026-03-03T19:57:00"/>
        <d v="2026-03-03T14:18:00"/>
        <d v="2026-03-03T15:04:00"/>
        <d v="2026-03-03T14:35:00"/>
        <d v="2026-03-03T15:36:00"/>
        <d v="2026-03-04T00:18:00"/>
        <d v="2026-03-03T17:19:00"/>
        <d v="2026-03-03T20:37:00"/>
        <d v="2026-03-03T21:07:00"/>
        <d v="2026-03-03T21:10:00"/>
        <d v="2026-03-03T22:03:00"/>
        <d v="2026-03-03T22:37:00"/>
        <d v="2026-03-03T22:53:00"/>
        <d v="2026-03-04T04:04:00"/>
        <d v="2026-03-04T01:06:00"/>
        <d v="2026-03-04T02:17:00"/>
        <d v="2026-03-04T02:01:00"/>
        <d v="2026-03-04T20:14:00"/>
        <d v="2026-03-04T02:20:00"/>
        <d v="2026-03-04T03:38:00"/>
        <d v="2026-03-04T04:10:00"/>
        <d v="2026-03-04T04:13:00"/>
        <d v="2026-03-04T04:31:00"/>
        <d v="2026-03-04T09:51:00"/>
        <d v="2026-03-04T06:33:00"/>
        <d v="2026-03-04T06:47:00"/>
        <d v="2026-03-04T08:35:00"/>
        <d v="2026-03-04T10:23:00"/>
        <d v="2026-03-04T10:36:00"/>
        <d v="2026-03-04T10:41:00"/>
        <d v="2026-03-04T12:03:00"/>
        <d v="2026-03-04T10:47:00"/>
        <d v="2026-03-04T10:43:00"/>
        <d v="2026-03-04T12:06:00"/>
        <d v="2026-03-04T12:56:00"/>
        <d v="2026-03-04T20:29:00"/>
        <d v="2026-03-05T14:37:00"/>
        <d v="2026-03-05T03:01:00"/>
        <d v="2026-03-05T03:27:00"/>
        <d v="2026-03-05T03:08:00"/>
        <d v="2026-03-05T03:14:00"/>
        <d v="2026-03-05T03:18:00"/>
        <d v="2026-03-05T03:23:00"/>
        <d v="2026-03-05T03:40:00"/>
        <d v="2026-03-05T03:33:00"/>
        <d v="2026-03-05T03:39:00"/>
        <d v="2026-03-05T03:44:00"/>
        <d v="2026-03-05T03:46:00"/>
        <d v="2026-03-05T03:48:00"/>
        <d v="2026-03-05T04:00:00"/>
        <d v="2026-03-05T04:06:00"/>
        <d v="2026-03-05T04:28:00"/>
        <d v="2026-03-05T04:57:00"/>
        <d v="2026-03-05T06:43:00"/>
        <d v="2026-03-05T06:03:00"/>
        <d v="2026-03-05T07:16:00"/>
        <d v="2026-03-05T09:36:00"/>
        <d v="2026-03-05T09:43:00"/>
        <d v="2026-03-05T09:42:00"/>
        <d v="2026-03-05T09:55:00"/>
        <d v="2026-03-05T11:03:00"/>
        <d v="2026-03-05T11:06:00"/>
        <d v="2026-03-05T11:12:00"/>
        <d v="2026-03-05T11:25:00"/>
        <d v="2026-03-05T12:16:00"/>
        <d v="2026-03-05T13:57:00"/>
        <d v="2026-03-05T14:02:00"/>
        <d v="2026-03-05T16:42:00"/>
        <d v="2026-03-05T15:43:00"/>
        <d v="2026-03-05T15:45:00"/>
        <d v="2026-03-05T18:44:00"/>
        <d v="2026-03-05T20:35:00"/>
        <d v="2026-03-05T20:42:00"/>
        <d v="2026-03-06T00:18:00"/>
        <d v="2026-03-06T00:11:00"/>
        <d v="2026-03-06T03:20:00"/>
        <d v="2026-03-06T01:10:00"/>
        <d v="2026-03-06T01:42:00"/>
        <d v="2026-03-06T09:31:00"/>
        <d v="2026-03-06T07:24:00"/>
        <d v="2026-03-06T09:28:00"/>
        <d v="2026-03-06T08:27:00"/>
        <d v="2026-03-06T11:47:00"/>
        <d v="2026-03-06T08:39:00"/>
        <d v="2026-03-06T08:42:00"/>
        <d v="2026-03-06T08:40:00"/>
        <d v="2026-03-06T08:45:00"/>
        <d v="2026-03-06T08:53:00"/>
        <d v="2026-03-06T08:59:00"/>
        <d v="2026-03-06T08:52:00"/>
        <d v="2026-03-06T09:01:00"/>
        <d v="2026-03-06T08:56:00"/>
        <d v="2026-03-06T08:54:00"/>
        <d v="2026-03-06T09:17:00"/>
        <d v="2026-03-06T09:41:00"/>
        <d v="2026-03-06T09:02:00"/>
        <d v="2026-03-06T09:18:00"/>
        <d v="2026-03-06T09:19:00"/>
        <d v="2026-03-06T09:29:00"/>
        <d v="2026-03-06T09:47:00"/>
        <d v="2026-03-06T09:45:00"/>
        <d v="2026-03-06T09:55:00"/>
        <d v="2026-03-06T16:45:00"/>
        <d v="2026-03-06T09:56:00"/>
        <d v="2026-03-06T10:00:00"/>
        <d v="2026-03-06T10:43:00"/>
        <d v="2026-03-06T10:06:00"/>
        <d v="2026-03-06T10:07:00"/>
        <d v="2026-03-06T10:49:00"/>
        <d v="2026-03-06T10:20:00"/>
        <d v="2026-03-06T10:21:00"/>
        <d v="2026-03-06T10:44:00"/>
        <d v="2026-03-06T11:21:00"/>
        <d v="2026-03-06T10:57:00"/>
        <d v="2026-03-06T10:59:00"/>
        <d v="2026-03-06T11:01:00"/>
        <d v="2026-03-06T11:18:00"/>
        <d v="2026-03-06T11:23:00"/>
        <d v="2026-03-06T11:36:00"/>
        <d v="2026-03-06T11:41:00"/>
        <d v="2026-03-06T11:42:00"/>
        <d v="2026-03-06T13:23:00"/>
        <d v="2026-03-06T12:27:00"/>
        <d v="2026-03-06T12:59:00"/>
        <d v="2026-03-06T13:01:00"/>
        <d v="2026-03-06T13:08:00"/>
        <d v="2026-03-06T13:18:00"/>
        <d v="2026-03-06T13:20:00"/>
        <d v="2026-03-06T15:36:00"/>
        <d v="2026-03-06T13:27:00"/>
        <d v="2026-03-06T13:38:00"/>
        <d v="2026-03-06T13:48:00"/>
        <d v="2026-03-06T13:58:00"/>
        <d v="2026-03-06T13:59:00"/>
        <d v="2026-03-06T14:08:00"/>
        <d v="2026-03-06T15:38:00"/>
        <d v="2026-03-06T19:25:00"/>
        <d v="2026-03-06T16:35:00"/>
        <d v="2026-03-06T16:32:00"/>
        <d v="2026-03-06T16:37:00"/>
        <d v="2026-03-06T16:57:00"/>
        <d v="2026-03-06T17:01:00"/>
        <d v="2026-03-06T16:50:00"/>
        <d v="2026-03-06T16:59:00"/>
        <d v="2026-03-06T17:06:00"/>
        <d v="2026-03-06T17:02:00"/>
        <d v="2026-03-07T00:30:00"/>
        <d v="2026-03-06T17:11:00"/>
        <d v="2026-03-06T17:10:00"/>
        <d v="2026-03-06T17:20:00"/>
        <d v="2026-03-06T19:18:00"/>
        <d v="2026-03-06T21:08:00"/>
        <d v="2026-03-06T22:39:00"/>
        <d v="2026-03-06T23:01:00"/>
        <d v="2026-03-06T23:11:00"/>
        <d v="2026-03-07T00:28:00"/>
        <d v="2026-03-07T00:33:00"/>
        <d v="2026-03-07T01:39:00"/>
        <d v="2026-03-07T00:42:00"/>
        <d v="2026-03-07T01:58:00"/>
        <d v="2026-03-07T00:46:00"/>
        <d v="2026-03-07T01:27:00"/>
        <d v="2026-03-07T01:30:00"/>
        <d v="2026-03-07T01:42:00"/>
        <d v="2026-03-07T03:56:00"/>
        <d v="2026-03-07T01:46:00"/>
        <d v="2026-03-07T01:48:00"/>
        <d v="2026-03-07T01:51:00"/>
        <d v="2026-03-07T01:54:00"/>
        <d v="2026-03-07T05:47:00"/>
        <d v="2026-03-07T04:22:00"/>
        <d v="2026-03-07T04:26:00"/>
        <d v="2026-03-07T04:37:00"/>
        <d v="2026-03-07T04:38:00"/>
        <d v="2026-03-07T05:28:00"/>
        <d v="2026-03-07T05:36:00"/>
        <d v="2026-03-07T14:22:00"/>
        <d v="2026-03-07T05:53:00"/>
        <d v="2026-03-07T07:30:00"/>
        <d v="2026-03-07T07:37:00"/>
        <d v="2026-03-07T07:43:00"/>
        <d v="2026-03-07T07:54:00"/>
        <d v="2026-03-07T08:05:00"/>
        <d v="2026-03-07T08:24:00"/>
        <d v="2026-03-07T08:32:00"/>
        <d v="2026-03-07T10:08:00"/>
        <d v="2026-03-07T10:11:00"/>
        <d v="2026-03-07T10:12:00"/>
        <d v="2026-03-07T10:50:00"/>
        <d v="2026-03-07T10:49:00"/>
        <d v="2026-03-07T10:54:00"/>
        <d v="2026-03-07T11:18:00"/>
        <d v="2026-03-07T15:28:00"/>
        <d v="2026-03-07T14:24:00"/>
        <d v="2026-03-07T14:50:00"/>
        <d v="2026-03-07T15:40:00"/>
        <d v="2026-03-07T15:35:00"/>
        <d v="2026-03-07T15:42:00"/>
        <d v="2026-03-07T15:45:00"/>
        <d v="2026-03-07T16:04:00"/>
        <d v="2026-03-07T17:53:00"/>
        <d v="2026-03-07T18:29:00"/>
        <d v="2026-03-07T20:52:00"/>
        <d v="2026-03-08T00:13:00"/>
        <d v="2026-03-08T00:34:00"/>
        <d v="2026-03-08T00:17:00"/>
        <d v="2026-03-08T00:18:00"/>
        <d v="2026-03-08T00:55:00"/>
        <d v="2026-03-08T00:35:00"/>
        <d v="2026-03-08T00:56:00"/>
        <d v="2026-03-08T02:56:00"/>
        <d v="2026-03-08T03:42:00"/>
        <d v="2026-03-08T09:39:00"/>
        <d v="2026-03-08T05:19:00"/>
        <d v="2026-03-08T05:26:00"/>
        <d v="2026-03-08T05:36:00"/>
        <d v="2026-03-08T05:37:00"/>
        <d v="2026-03-08T15:34:00"/>
        <d v="2026-03-08T19:39:00"/>
        <d v="2026-03-08T19:41:00"/>
        <d v="2026-03-08T20:51:00"/>
        <d v="2026-03-09T04:17:00"/>
        <d v="2026-03-09T05:31:00"/>
        <d v="2026-03-09T05:36:00"/>
        <d v="2026-03-09T05:49:00"/>
        <d v="2026-03-09T05:50:00"/>
        <d v="2026-03-09T07:51:00"/>
        <d v="2026-03-09T07:55:00"/>
        <d v="2026-03-09T09:30:00"/>
        <d v="2026-03-09T07:56:00"/>
        <d v="2026-03-09T08:00:00"/>
        <d v="2026-03-09T11:12:00"/>
        <d v="2026-03-09T11:04:00"/>
        <d v="2026-03-09T11:08:00"/>
        <d v="2026-03-09T11:09:00"/>
        <d v="2026-03-09T11:10:00"/>
        <d v="2026-03-09T15:24:00"/>
        <d v="2026-03-09T11:30:00"/>
        <d v="2026-03-09T12:36:00"/>
        <d v="2026-03-09T13:19:00"/>
        <d v="2026-03-09T12:59:00"/>
        <d v="2026-03-09T13:17:00"/>
        <d v="2026-03-09T14:20:00"/>
        <d v="2026-03-09T14:14:00"/>
        <d v="2026-03-09T14:18:00"/>
        <s v="NULL"/>
        <d v="2026-03-09T14:24:00"/>
        <d v="2026-03-09T14:28:00"/>
        <d v="2026-03-09T14:38:00"/>
        <d v="2026-03-09T14:39:00"/>
        <d v="2026-03-09T14:56:00"/>
        <d v="2026-03-09T18:38:00"/>
        <d v="2026-03-09T15:36:00"/>
        <d v="2026-03-09T15:54:00"/>
        <d v="2026-03-09T15:37:00"/>
        <d v="2026-03-09T16:02:00"/>
        <d v="2026-03-09T15:58:00"/>
        <d v="2026-03-09T15:59:00"/>
        <d v="2026-03-09T16:14:00"/>
        <d v="2026-03-09T16:06:00"/>
        <d v="2026-03-09T20:22:00"/>
        <d v="2026-03-09T16:21:00"/>
        <d v="2026-03-09T16:29:00"/>
        <d v="2026-03-09T16:51:00"/>
        <d v="2026-03-09T16:44:00"/>
        <d v="2026-03-09T17:36:00"/>
        <d v="2026-03-09T16:53:00"/>
        <d v="2026-03-09T16:56:00"/>
        <d v="2026-03-09T17:03:00"/>
        <d v="2026-03-09T17:05:00"/>
        <d v="2026-03-09T17:06:00"/>
        <d v="2026-03-09T17:14:00"/>
        <d v="2026-03-09T17:15:00"/>
        <d v="2026-03-09T17:23:00"/>
        <d v="2026-03-09T18:02:00"/>
        <d v="2026-03-09T18:32:00"/>
        <d v="2026-03-09T18:08:00"/>
        <d v="2026-03-09T18:06:00"/>
        <d v="2026-03-09T18:26:00"/>
        <d v="2026-03-09T18:13:00"/>
        <d v="2026-03-09T18:20:00"/>
        <d v="2026-03-09T18:52:00"/>
        <d v="2026-03-09T18:30:00"/>
        <d v="2026-03-09T18:34:00"/>
        <d v="2026-03-09T19:59:00"/>
        <d v="2026-03-09T18:40:00"/>
        <d v="2026-03-09T18:48:00"/>
        <d v="2026-03-09T18:43:00"/>
        <d v="2026-03-09T18:45:00"/>
        <d v="2026-03-09T19:27:00"/>
        <d v="2026-03-09T20:47:00"/>
        <d v="2026-03-09T18:54:00"/>
        <d v="2026-03-09T18:56:00"/>
        <d v="2026-03-09T19:01:00"/>
        <d v="2026-03-09T19:03:00"/>
        <d v="2026-03-09T19:24:00"/>
        <d v="2026-03-09T19:30:00"/>
        <d v="2026-03-09T19:37:00"/>
        <d v="2026-03-09T19:33:00"/>
        <d v="2026-03-09T21:11:00"/>
        <d v="2026-03-09T19:38:00"/>
        <d v="2026-03-09T19:57:00"/>
        <d v="2026-03-09T20:02:00"/>
        <d v="2026-03-09T20:11:00"/>
        <d v="2026-03-09T21:21:00"/>
        <d v="2026-03-09T20:23:00"/>
        <d v="2026-03-09T21:03:00"/>
        <d v="2026-03-09T20:48:00"/>
        <d v="2026-03-09T21:50:00"/>
        <d v="2026-03-09T21:14:00"/>
        <d v="2026-03-09T21:15:00"/>
        <d v="2026-03-09T21:23:00"/>
        <d v="2026-03-09T21:34:00"/>
        <d v="2026-03-09T21:57:00"/>
        <d v="2026-03-09T22:41:00"/>
        <d v="2026-03-09T22:20:00"/>
        <d v="2026-03-10T04:17:00"/>
        <d v="2026-03-09T23:32:00"/>
        <d v="2026-03-09T23:37:00"/>
        <d v="2026-03-10T00:05:00"/>
        <d v="2026-03-10T00:06:00"/>
        <d v="2026-03-10T00:10:00"/>
        <d v="2026-03-10T00:16:00"/>
        <d v="2026-03-10T00:18:00"/>
        <d v="2026-03-10T00:19:00"/>
        <d v="2026-03-10T00:27:00"/>
        <d v="2026-03-10T00:28:00"/>
        <d v="2026-03-10T00:36:00"/>
        <d v="2026-03-10T01:32:00"/>
        <d v="2026-03-10T01:39:00"/>
        <d v="2026-03-10T01:46:00"/>
        <d v="2026-03-10T01:53:00"/>
        <d v="2026-03-10T02:04:00"/>
        <d v="2026-03-10T02:45:00"/>
        <d v="2026-03-10T03:00:00"/>
        <d v="2026-03-10T03:47:00"/>
        <d v="2026-03-10T03:52:00"/>
        <d v="2026-03-10T03:59:00"/>
        <d v="2026-03-10T04:01:00"/>
        <d v="2026-03-10T04:38:00"/>
        <d v="2026-03-10T04:52:00"/>
        <d v="2026-03-10T07:01:00"/>
        <d v="2026-03-10T04:44:00"/>
        <d v="2026-03-10T06:00:00"/>
        <d v="2026-03-10T05:00:00"/>
        <d v="2026-03-10T05:07:00"/>
        <d v="2026-03-10T05:27:00"/>
        <d v="2026-03-10T05:33:00"/>
        <d v="2026-03-10T06:34:00"/>
        <d v="2026-03-10T06:12:00"/>
        <d v="2026-03-10T06:21:00"/>
        <d v="2026-03-10T06:49:00"/>
        <d v="2026-03-10T06:56:00"/>
        <d v="2026-03-10T07:38:00"/>
        <d v="2026-03-10T07:06:00"/>
        <d v="2026-03-10T07:03:00"/>
        <d v="2026-03-10T07:05:00"/>
        <d v="2026-03-10T07:28:00"/>
        <d v="2026-03-10T08:52:00"/>
        <d v="2026-03-10T07:35:00"/>
        <d v="2026-03-10T07:33:00"/>
        <d v="2026-03-10T07:34:00"/>
        <d v="2026-03-10T07:39:00"/>
        <d v="2026-03-10T07:45:00"/>
        <d v="2026-03-10T07:47:00"/>
        <d v="2026-03-10T08:04:00"/>
        <d v="2026-03-10T07:49:00"/>
        <d v="2026-03-10T07:53:00"/>
        <d v="2026-03-10T07:56:00"/>
        <d v="2026-03-10T08:09:00"/>
        <d v="2026-03-10T09:19:00"/>
        <d v="2026-03-10T08:27:00"/>
        <d v="2026-03-10T08:22:00"/>
        <d v="2026-03-10T10:38:00"/>
        <d v="2026-03-10T09:03:00"/>
        <d v="2026-03-10T09:10:00"/>
        <d v="2026-03-10T09:33:00"/>
        <d v="2026-03-10T09:23:00"/>
        <d v="2026-03-10T09:28:00"/>
        <d v="2026-03-10T10:12:00"/>
        <d v="2026-03-10T09:41:00"/>
        <d v="2026-03-10T09:46:00"/>
        <d v="2026-03-10T09:54:00"/>
        <d v="2026-03-10T10:00:00"/>
        <d v="2026-03-10T09:55:00"/>
        <d v="2026-03-10T11:39:00"/>
        <d v="2026-03-10T11:00:00"/>
        <d v="2026-03-10T10:17:00"/>
        <d v="2026-03-10T10:27:00"/>
        <d v="2026-03-10T10:24:00"/>
        <d v="2026-03-10T11:02:00"/>
        <d v="2026-03-10T10:25:00"/>
        <d v="2026-03-10T10:48:00"/>
        <d v="2026-03-10T10:42:00"/>
        <d v="2026-03-10T11:30:00"/>
        <d v="2026-03-10T12:02:00"/>
        <d v="2026-03-10T10:50:00"/>
        <d v="2026-03-10T11:13:00"/>
        <d v="2026-03-10T10:56:00"/>
        <d v="2026-03-10T11:12:00"/>
        <d v="2026-03-10T11:40:00"/>
        <d v="2026-03-10T15:07:00"/>
        <d v="2026-03-10T11:24:00"/>
        <d v="2026-03-10T11:18:00"/>
        <d v="2026-03-10T12:50:00"/>
        <d v="2026-03-10T14:14:00"/>
        <d v="2026-03-10T11:59:00"/>
        <d v="2026-03-10T11:56:00"/>
        <d v="2026-03-10T11:25:00"/>
        <d v="2026-03-10T11:38:00"/>
        <d v="2026-03-10T11:31:00"/>
        <d v="2026-03-10T11:32:00"/>
        <d v="2026-03-10T11:33:00"/>
        <d v="2026-03-10T11:43:00"/>
        <d v="2026-03-10T11:42:00"/>
        <d v="2026-03-10T11:45:00"/>
        <d v="2026-03-10T11:47:00"/>
        <d v="2026-03-10T11:44:00"/>
        <d v="2026-03-10T11:53:00"/>
        <d v="2026-03-10T16:34:00"/>
        <d v="2026-03-10T12:42:00"/>
        <d v="2026-03-10T12:26:00"/>
        <d v="2026-03-10T12:13:00"/>
        <d v="2026-03-10T12:14:00"/>
        <d v="2026-03-10T12:33:00"/>
        <d v="2026-03-10T12:41:00"/>
        <d v="2026-03-10T12:47:00"/>
        <d v="2026-03-10T13:24:00"/>
        <d v="2026-03-10T12:55:00"/>
        <d v="2026-03-10T12:56:00"/>
        <d v="2026-03-10T13:09:00"/>
        <d v="2026-03-10T14:02:00"/>
        <d v="2026-03-10T12:58:00"/>
        <d v="2026-03-10T13:21:00"/>
        <d v="2026-03-10T13:43:00"/>
        <d v="2026-03-10T13:25:00"/>
        <d v="2026-03-10T13:32:00"/>
        <d v="2026-03-10T13:37:00"/>
        <d v="2026-03-10T13:50:00"/>
        <d v="2026-03-10T13:44:00"/>
        <d v="2026-03-10T14:09:00"/>
        <d v="2026-03-10T13:55:00"/>
        <d v="2026-03-10T13:54:00"/>
        <d v="2026-03-10T14:08:00"/>
        <d v="2026-03-10T14:30:00"/>
        <d v="2026-03-10T14:16:00"/>
        <d v="2026-03-10T14:49:00"/>
        <d v="2026-03-10T14:52:00"/>
        <d v="2026-03-10T14:55:00"/>
        <d v="2026-03-10T15:14:00"/>
        <d v="2026-03-10T16:42:00"/>
        <d v="2026-03-10T20:00:00"/>
        <d v="2026-03-10T15:26:00"/>
        <d v="2026-03-10T17:55:00"/>
        <d v="2026-03-10T15:15:00"/>
        <d v="2026-03-10T15:16:00"/>
        <d v="2026-03-10T15:17:00"/>
        <d v="2026-03-10T15:18:00"/>
        <d v="2026-03-11T09:25:00"/>
        <d v="2026-03-10T15:19:00"/>
        <d v="2026-03-10T15:20:00"/>
        <d v="2026-03-10T15:41:00"/>
        <d v="2026-03-10T16:23:00"/>
        <d v="2026-03-10T16:01:00"/>
        <d v="2026-03-10T16:52:00"/>
        <d v="2026-03-10T16:28:00"/>
        <d v="2026-03-10T16:25:00"/>
        <d v="2026-03-10T16:35:00"/>
        <d v="2026-03-10T16:45:00"/>
        <d v="2026-03-10T16:36:00"/>
        <d v="2026-03-10T17:47:00"/>
        <d v="2026-03-10T16:43:00"/>
        <d v="2026-03-10T19:21:00"/>
        <d v="2026-03-10T17:06:00"/>
        <d v="2026-03-10T16:54:00"/>
        <d v="2026-03-10T17:07:00"/>
        <d v="2026-03-10T17:03:00"/>
        <d v="2026-03-10T18:29:00"/>
        <d v="2026-03-10T17:25:00"/>
        <d v="2026-03-10T17:11:00"/>
        <d v="2026-03-10T17:13:00"/>
        <d v="2026-03-10T17:28:00"/>
        <d v="2026-03-10T17:42:00"/>
        <d v="2026-03-10T18:38:00"/>
        <d v="2026-03-10T18:00:00"/>
        <d v="2026-03-10T18:20:00"/>
        <d v="2026-03-10T18:37:00"/>
        <d v="2026-03-10T18:30:00"/>
        <d v="2026-03-10T18:47:00"/>
        <d v="2026-03-10T18:59:00"/>
        <d v="2026-03-10T19:27:00"/>
        <d v="2026-03-10T18:53:00"/>
        <d v="2026-03-10T18:58:00"/>
        <d v="2026-03-10T19:03:00"/>
        <d v="2026-03-10T19:18:00"/>
        <d v="2026-03-10T20:46:00"/>
        <d v="2026-03-10T19:36:00"/>
        <d v="2026-03-10T20:24:00"/>
        <d v="2026-03-10T19:56:00"/>
        <d v="2026-03-10T20:13:00"/>
        <d v="2026-03-10T20:02:00"/>
        <d v="2026-03-10T20:18:00"/>
        <d v="2026-03-10T20:11:00"/>
        <d v="2026-03-10T20:17:00"/>
        <d v="2026-03-10T20:30:00"/>
        <d v="2026-03-10T20:25:00"/>
        <d v="2026-03-10T20:26:00"/>
        <d v="2026-03-10T20:55:00"/>
        <d v="2026-03-11T08:00:00"/>
        <d v="2026-03-10T21:17:00"/>
        <d v="2026-03-10T21:15:00"/>
        <d v="2026-03-10T21:32:00"/>
        <d v="2026-03-10T23:18:00"/>
        <d v="2026-03-10T21:50:00"/>
        <d v="2026-03-10T22:00:00"/>
        <d v="2026-03-10T22:17:00"/>
        <d v="2026-03-10T22:19:00"/>
        <d v="2026-03-10T22:33:00"/>
        <d v="2026-03-10T22:38:00"/>
        <d v="2026-03-10T22:46:00"/>
        <d v="2026-03-10T22:50:00"/>
        <d v="2026-03-10T22:59:00"/>
        <d v="2026-03-10T23:03:00"/>
        <d v="2026-03-10T23:15:00"/>
        <d v="2026-03-10T23:19:00"/>
        <d v="2026-03-10T23:37:00"/>
        <d v="2026-03-11T00:29:00"/>
        <d v="2026-03-10T23:40:00"/>
        <d v="2026-03-10T23:46:00"/>
        <d v="2026-03-10T23:49:00"/>
        <d v="2026-03-10T23:54:00"/>
        <d v="2026-03-10T23:57:00"/>
        <d v="2026-03-11T00:11:00"/>
        <d v="2026-03-11T00:14:00"/>
        <d v="2026-03-11T00:20:00"/>
        <d v="2026-03-11T00:23:00"/>
        <d v="2026-03-11T00:37:00"/>
        <d v="2026-03-11T00:42:00"/>
        <d v="2026-03-11T00:51:00"/>
        <d v="2026-03-11T00:56:00"/>
        <d v="2026-03-11T01:05:00"/>
        <d v="2026-03-11T01:09:00"/>
        <d v="2026-03-11T01:19:00"/>
        <d v="2026-03-11T01:24:00"/>
        <d v="2026-03-11T01:36:00"/>
        <d v="2026-03-11T01:39:00"/>
        <d v="2026-03-11T01:49:00"/>
        <d v="2026-03-11T01:53:00"/>
        <d v="2026-03-11T02:02:00"/>
        <d v="2026-03-11T02:06:00"/>
        <d v="2026-03-11T02:14:00"/>
        <d v="2026-03-11T02:18:00"/>
        <d v="2026-03-11T02:24:00"/>
        <d v="2026-03-11T02:27:00"/>
        <d v="2026-03-11T02:34:00"/>
        <d v="2026-03-11T02:38:00"/>
        <d v="2026-03-11T02:44:00"/>
        <d v="2026-03-11T02:47:00"/>
        <d v="2026-03-11T02:54:00"/>
        <d v="2026-03-11T02:57:00"/>
        <d v="2026-03-11T04:33:00"/>
        <d v="2026-03-11T05:46:00"/>
        <d v="2026-03-11T05:56:00"/>
        <d v="2026-03-11T06:38:00"/>
        <d v="2026-03-11T08:01:00"/>
        <d v="2026-03-11T07:30:00"/>
        <d v="2026-03-11T06:50:00"/>
        <d v="2026-03-11T07:13:00"/>
        <d v="2026-03-11T07:37:00"/>
        <d v="2026-03-11T07:10:00"/>
        <d v="2026-03-11T08:15:00"/>
        <d v="2026-03-11T07:18:00"/>
        <d v="2026-03-11T08:10:00"/>
        <d v="2026-03-11T08:21:00"/>
        <d v="2026-03-11T08:25:00"/>
        <d v="2026-03-11T10:05:00"/>
        <d v="2026-03-11T08:22:00"/>
        <d v="2026-03-11T09:17:00"/>
        <d v="2026-03-11T09:09:00"/>
        <d v="2026-03-11T09:29:00"/>
        <d v="2026-03-11T09:26:00"/>
        <d v="2026-03-11T09:13:00"/>
        <d v="2026-03-11T09:19:00"/>
        <d v="2026-03-11T09:39:00"/>
        <d v="2026-03-11T10:00:00"/>
        <d v="2026-03-11T09:40:00"/>
        <d v="2026-03-11T10:08:00"/>
        <d v="2026-03-11T13:42:00"/>
        <d v="2026-03-11T09:59:00"/>
        <d v="2026-03-11T10:42:00"/>
        <d v="2026-03-11T10:11:00"/>
        <d v="2026-03-11T10:26:00"/>
        <d v="2026-03-11T10:15:00"/>
        <d v="2026-03-11T11:10:00"/>
        <d v="2026-03-11T10:33:00"/>
        <d v="2026-03-11T10:44:00"/>
        <d v="2026-03-11T10:43:00"/>
        <d v="2026-03-11T12:50:00"/>
        <d v="2026-03-11T12:21:00"/>
        <d v="2026-03-11T12:16:00"/>
        <d v="2026-03-11T12:18:00"/>
        <d v="2026-03-11T12:28:00"/>
        <d v="2026-03-11T13:07:00"/>
        <d v="2026-03-11T12:31:00"/>
        <d v="2026-03-11T12:53:00"/>
        <d v="2026-03-11T12:56:00"/>
        <d v="2026-03-11T12:58:00"/>
        <d v="2026-03-11T13:26:00"/>
        <d v="2026-03-11T14:13:00"/>
        <d v="2026-03-11T13:22:00"/>
        <d v="2026-03-11T13:08:00"/>
        <d v="2026-03-11T13:11:00"/>
        <d v="2026-03-11T13:13:00"/>
        <d v="2026-03-11T13:29:00"/>
        <d v="2026-03-11T14:30:00"/>
        <d v="2026-03-11T13:28:00"/>
        <d v="2026-03-11T13:36:00"/>
        <d v="2026-03-11T13:38:00"/>
        <d v="2026-03-11T14:12:00"/>
        <d v="2026-03-11T14:15:00"/>
        <d v="2026-03-11T14:23:00"/>
        <d v="2026-03-11T14:25:00"/>
        <d v="2026-03-11T14:33:00"/>
        <d v="2026-03-11T14:40:00"/>
        <d v="2026-03-11T14:57:00"/>
        <d v="2026-03-11T14:41:00"/>
        <d v="2026-03-11T15:13:00"/>
        <d v="2026-03-11T15:03:00"/>
        <d v="2026-03-11T15:18:00"/>
      </sharedItems>
    </cacheField>
    <cacheField name="nextStarted" numFmtId="22">
      <sharedItems containsDate="1" containsMixedTypes="1" minDate="2026-03-02T23:11:00" maxDate="2026-03-11T15:19:00"/>
    </cacheField>
    <cacheField name="ErrorMessage" numFmtId="0">
      <sharedItems longText="1"/>
    </cacheField>
    <cacheField name="StateName" numFmtId="0">
      <sharedItems count="4">
        <s v="Completed"/>
        <s v="Failed"/>
        <s v="Stopped"/>
        <s v="Running"/>
      </sharedItems>
    </cacheField>
    <cacheField name="ScriptName" numFmtId="0">
      <sharedItems count="239">
        <s v="Parent_Script_WBNL EOM Feb 2026 BS FTP"/>
        <s v="Parent_Script_WBNL EOM Feb 2026 ARA"/>
        <s v="BEDB_R2603_1_ICG2602_1_P early tasks"/>
        <s v="DEDB_R2603_1_ICG2602_1_P early tasks"/>
        <s v="NLBTR_R2603_1_ICG2602_1_P early tasks"/>
        <s v="FRDB_R2603_1_ICG2602_1_P early tasks"/>
        <s v="ITDB_R2603_1_ICG2602_1_P early tasks"/>
        <s v="WBUS_R2603_1_ICG2602_1_P early tasks"/>
        <s v="NLBTR_R2603_1_ICG2602_1_P NIRM"/>
        <s v="DEDB_R2603_1_ICG2602_1_P NIRM"/>
        <s v="FRDB_R2603_1_ICG2602_1_P ICG all"/>
        <s v="ITDB_R2603_1_ICG2602_1_P ICG all"/>
        <s v="WBUS_R2603_1_ICG2602_1_P ICG all"/>
        <s v="BEDB_R2603_1_ICG2602_1_P NIRM"/>
        <s v="FRDB_R2603_1_ICG2602_1_P ICG all rr"/>
        <s v="ITDB_R2603_1_ICG2602_1_P ICG all rr"/>
        <s v="WBUS_R2603_1_ICG2602_1_P ICG all rr"/>
        <s v="Parent_Script_WBNL EOM Feb 2026 NL Load Pos+FTP+BS Rec"/>
        <s v="BEDB_R2603_1_ICG2602_2_P IRM"/>
        <s v="DEDB_R2603_1_ICG2602_2_P IRM"/>
        <s v="Parent_Script_WBNL EOM Feb 2026 DE"/>
        <s v="Parent_Script_WBNL EOM Feb 2026 DE BS FTP"/>
        <s v="Load_POS_DEGT_MCP"/>
        <s v="Load_POS_BEGT_MCP"/>
        <s v="Valuation_DEGT_MCP"/>
        <s v="Valuation_BEGT_MCP"/>
        <s v="GAP_DEGT_MCP"/>
        <s v="ITS_BEGT_MCP"/>
        <s v="GAP_BEGT_MCP"/>
        <s v="GAP_BEGT_MCP rr"/>
        <s v="GAP_DEGT_MCP rr"/>
        <s v="EC_BEGT_MCP"/>
        <s v="KR_BEGT_MCP"/>
        <s v="CSRBB_Valuation_Qtr_BEGT_MCP"/>
        <s v="Delete_Portfolio_TR_MCP"/>
        <s v="Load_compare_MP_TR_MCP"/>
        <s v="NLBTR_R2603_1_ICG2602_2_P IRM"/>
        <s v="Import_Strategies_DEGT_MCP"/>
        <s v="Planning_DEGT_MCP_2"/>
        <s v="Import_Strategies_BEGT_MCP"/>
        <s v="Planning_BEGT_MCP_2"/>
        <s v="Load_compare_MP_TR_MCP (copy)"/>
        <s v="Delete_Portfolio_IT_MCP"/>
        <s v="Load_compare_MP_IT_MCP"/>
        <s v="Cost_Pricing_TR_MCP"/>
        <s v="Load_compare_Spreads_IT_MCP"/>
        <s v="Delete_Portfolio_DE_MCP"/>
        <s v="Load_compare_Spreads_IT_MRP"/>
        <s v="Load_compare_MP_DE_MCP"/>
        <s v="Load_compare_Spreads_DE_MCP"/>
        <s v="Load_compare_Spreads_TR_MCP"/>
        <s v="Load_Index_History_DE_MCP"/>
        <s v="Load_compare_Spreads_BE_MRP"/>
        <s v="Load_compare_MP_BE_MRP"/>
        <s v="Load Market_BE_MRP"/>
        <s v="Load_compare_MP_IT_MRP"/>
        <s v="Load_POS_DE_MCP"/>
        <s v="Load_compare_MP_IT_MCP users signoff in PAPI"/>
        <s v="Load POS_BE_MRP"/>
        <s v="Valuation_DE_MCP"/>
        <s v="Generate_Load_DDSAV_BE_MRP"/>
        <s v="Generate_Load_DDSAV_BE_MRP rr"/>
        <s v="Generate_Load_DDSAV_BE_MRP rr2"/>
        <s v="Generate_Load_DDSAV_BE_MRP rr3"/>
        <s v="Generate_Load_DDSAV_BE_MRP rr4"/>
        <s v="Generate_Load_DDCFM_BE_MRP"/>
        <s v="Delete_Portfolio_RO_MCP"/>
        <s v="Load_compare_MP_RO_MCP"/>
        <s v="Load_compare_Spreads_RO_MCP"/>
        <s v="Generate_Load_DDCFM_BE_MRP rr"/>
        <s v="Generate_Load_DDMOR_BE_MRP"/>
        <s v="CSRBB_Planning_BEGT_MCP"/>
        <s v="Valuation 1_BE_MRP"/>
        <s v="Delete_Portfolio_US_MCP"/>
        <s v="Load_compare_MP_US_MCP"/>
        <s v="Load_compare_Spreads_US_MCP"/>
        <s v="Delete_Portfolio_NL_MCP"/>
        <s v="Load_compare_MP_NL_MCP"/>
        <s v="Load_compare_Spreads_NL_MCP"/>
        <s v="CF Extraction_BE_MRP"/>
        <s v="Delete_Portfolio_MCP"/>
        <s v="CF Extraction old_BE_MRP"/>
        <s v="Load_MP_MCP"/>
        <s v="Planning_BE_MRP"/>
        <s v="Optimization_BE_MRP"/>
        <s v="Load_Spreads_MCP"/>
        <s v="Load_POS_MCP"/>
        <s v="Valuation_MCP"/>
        <s v="Load_POS_NLBTR_MCP"/>
        <s v="Valuation_NLBTR_MCP"/>
        <s v="CSRBB_Valuation_NLBTR_MCP"/>
        <s v="EC_NLBTR_MCP"/>
        <s v="Valuation_MCP_Export"/>
        <s v="KR_NLBTR_MCP"/>
        <s v="ITS_NLBTR_MCP"/>
        <s v="GAP_NLBTR_MCP"/>
        <s v="Load_compare_Spreads_LU_MRP"/>
        <s v="Load_compare_MP_LU_MRP"/>
        <s v="Load Market_LU_MRP"/>
        <s v="Create NTG_LU_MRP"/>
        <s v="GAP_NLBTR_MCP rr"/>
        <s v="Import_Strategies_NLBTR_MCP_2"/>
        <s v="Planning_NLBTR_MCP_2"/>
        <s v="Load_POS_TR_MCP"/>
        <s v="Delete_Portfolio_AU_MCP"/>
        <s v="Delete_Portfolio_FR_MCP"/>
        <s v="Load_compare_MP_FR_MCP"/>
        <s v="Load_compare_Spreads_FR_MCP"/>
        <s v="Valuation_AIC_MCP"/>
        <s v="Load_compare_Spreads_FR_MRP"/>
        <s v="Load_compare_MP_FR_MRP"/>
        <s v="GAP_MCP"/>
        <s v="Load_compare_Spreads_NL_MRP"/>
        <s v="Load_compare_MP 1_NL_MRP"/>
        <s v="CSRBB_Valuation_BEGT_MCP"/>
        <s v="Valuation_DE_MCP_rr"/>
        <s v="Planning_MCP"/>
        <s v="CSRBB_Valuation_BEGT_MCP rr (INC14661577)"/>
        <s v="Load_compare_MP_FR_MRP rr MPs using JSON"/>
        <s v="Import_Strategies_BEGT_MCP rr"/>
        <s v="Planning_BEGT_MCP_2 rr INC14661577"/>
        <s v="Load_POS_US_MCP"/>
        <s v="Valuation_US_MCP"/>
        <s v="KR_DE_MCP"/>
        <s v="Load POS_LU_MRP"/>
        <s v="CSRBB_Valuation_US_MCP"/>
        <s v="CSRBB_Planning_US_MCP"/>
        <s v="Generate_Load_DDSAV_LU_MRP"/>
        <s v="Generate_Load_DDMOR_LU_MRP"/>
        <s v="Valuation 1_LU_MRP"/>
        <s v="CF Extraction_LU_MRP"/>
        <s v="Planning_LU_MRP"/>
        <s v="GAP_US_MCP"/>
        <s v="Optimization_LU_MRP"/>
        <s v="POS_MCP_Export"/>
        <s v="CSRBB_Valuation_DE_MCP"/>
        <s v="EC_DE_MCP"/>
        <s v="CSRBB_Valuation_MCP"/>
        <s v="Load Market_IT_MRP"/>
        <s v="Create NTG_IT_MRP"/>
        <s v="Load POS_IT_MRP"/>
        <s v="Generate_Load_DDSAV_IT_MRP"/>
        <s v="Generate_Load_DDMOR_IT_MRP"/>
        <s v="Valuation 1_IT_MRP"/>
        <s v="CF Extraction_IT_MRP"/>
        <s v="CF Extraction old_IT_MRP"/>
        <s v="Planning_IT_MRP"/>
        <s v="Optimization_IT_MRP"/>
        <s v="Load_POS_FR_MCP"/>
        <s v="Load Market WD6_NL_MRP"/>
        <s v="Valuation_FR_MCP"/>
        <s v="GAP_DE_MCP"/>
        <s v="CSRBB_Valuation_FR_MCP"/>
        <s v="CSRBB_Planning_FR_MCP"/>
        <s v="Load_POS_RO_MCP"/>
        <s v="Optimization_IT_MRP (copy)"/>
        <s v="Valuation_RO_MCP"/>
        <s v="Optimization_LU_MRP (copy)"/>
        <s v="ITS_FR_MCP"/>
        <s v="Optimization_LU_MRP (copy 20260310_0738_44)"/>
        <s v="EC_FR_MCP"/>
        <s v="Optimization_IT_MRP (copy 20260310_0752_31)"/>
        <s v="CF Extraction_BE_MRP rr"/>
        <s v="Planning_BE_MRP rr"/>
        <s v="CSRBB_Valuation_RO_MCP"/>
        <s v="GAP_DE_MCP (copy)"/>
        <s v="KR_FR_MCP"/>
        <s v="CSRBB_Planning_RO_MCP"/>
        <s v="Load_compare_MP_AU_MCP"/>
        <s v="Load_compare_Spreads_AU_MCP"/>
        <s v="Load_POS_AU_MCP"/>
        <s v="CSRBB_Planning_LU_MCP rr"/>
        <s v="Valuation_AIC_FR_MCP"/>
        <s v="Load Market_FR_MRP"/>
        <s v="Valuation_AU_MCP"/>
        <s v="Load_POS_NL_MCP"/>
        <s v="Import_Strategies_FR_MCP"/>
        <s v="Planning_BEGT_MCP_2 rr (Plan run exports)"/>
        <s v="Planning_FR_MCP"/>
        <s v="Planning_DEGT_MCP_2 rr (plan run export)"/>
        <s v="Load POS_FR_MRP"/>
        <s v="Optimization_BE_MRP rr (CFM Opti 1-2 only)"/>
        <s v="CSRBB_Valuation_AU_MCP"/>
        <s v="ICDB_MCP  DEL SPREADS MP , CREATION OF PORT"/>
        <s v="Generate_Load_DDSAV_FR_MRP"/>
        <s v="EC_RO_MCP"/>
        <s v="EC_MCP"/>
        <s v="CSRBB_Planning_AU_MCP"/>
        <s v="Generate_Load_DDMOR_FR_MRP"/>
        <s v="Valuation 1_FR_MRP"/>
        <s v="Load_ELP and mortgages_NL_MCP"/>
        <s v="CF Extraction_FR_MRP"/>
        <s v="Optimization_FR_MRP"/>
        <s v="Valuation_NL_MCP"/>
        <s v="KR_AU_MCP"/>
        <s v="Optimization_FR_MRP_rr"/>
        <s v="Planning_BEGT_MCP_2 rr2 (Plan Run 2)"/>
        <s v="ICDB_MCP  Load - copywor - Valuation Live locations"/>
        <s v="Load POS_NL_MRP"/>
        <s v="KR_RO_MCP"/>
        <s v="Load_MP_MCP RR"/>
        <s v="Valuation_MCP PL RR"/>
        <s v="Generate_Load_DDCFM_NL_MRP"/>
        <s v="Valuation 2_CFM_NL_MRP"/>
        <s v="Valuation_MCP_Export PL rr"/>
        <s v="Planning_CFM_NL_MRP"/>
        <s v="Optimization_CFM_NL_MRP"/>
        <s v="Valuation_TR_MCP"/>
        <s v="Finance_Strategies_NL_MCP"/>
        <s v="Finance_Planning_NL_MCP"/>
        <s v="EC_NPV_Export"/>
        <s v="KR_MCP"/>
        <s v="KR_BPV_Export"/>
        <s v="Planning_FR_MCP rr"/>
        <s v="Valuation_TR_MCP rr"/>
        <s v="GAP_FR_MCP "/>
        <s v="CSRBB_Valuation_TR_MCP"/>
        <s v="Load Market WD7_NL_MRP"/>
        <s v="KR_AU_MCP_rr"/>
        <s v="CSRBB_Planning_TR_MCP"/>
        <s v="CSRBB_Planning_IT_MCP (copy)"/>
        <s v="EC_AU_MCP"/>
        <s v="Planning_FR_MCP NII EXPORT"/>
        <s v="CSRBB_Planning_NLBTR_MCP"/>
        <s v="Load_compare_MP_BE_MCP"/>
        <s v="EC_TR_MCP"/>
        <s v="Planning_BEGT_MCP_2 rr3 (Plan run exports)"/>
        <s v="ICDB_MCP  CSRBB + Planning"/>
        <s v="Load_compare_MP_LU_MCP rr"/>
        <s v="KR_TR_MCP"/>
        <s v="Combined_Planning_NL_MCP"/>
        <s v="Load_POS_MCP ntg"/>
        <s v="Import_Strategies_Risk_MCP"/>
        <s v="Import_Strategies_Finance_MCP"/>
        <s v="Import_Strategies_CBS_MCP"/>
        <s v="CSRBB_Planning_MCP rr"/>
        <s v="CSRBB_Planning_PL_MCP RR3"/>
        <s v="Load_compare_MP 2_NL_MRP"/>
        <s v="GAP_US_MCP rr"/>
      </sharedItems>
    </cacheField>
    <cacheField name="iteration" numFmtId="0">
      <sharedItems containsSemiMixedTypes="0" containsString="0" containsNumber="1" containsInteger="1" minValue="1" maxValue="28" count="28">
        <n v="1"/>
        <n v="2"/>
        <n v="3"/>
        <n v="4"/>
        <n v="5"/>
        <n v="6"/>
        <n v="7"/>
        <n v="8"/>
        <n v="9"/>
        <n v="10"/>
        <n v="11"/>
        <n v="12"/>
        <n v="13"/>
        <n v="14"/>
        <n v="15"/>
        <n v="16"/>
        <n v="17"/>
        <n v="18"/>
        <n v="19"/>
        <n v="20"/>
        <n v="21"/>
        <n v="22"/>
        <n v="23"/>
        <n v="24"/>
        <n v="25"/>
        <n v="26"/>
        <n v="27"/>
        <n v="28"/>
      </sharedItems>
    </cacheField>
    <cacheField name="stepName" numFmtId="0">
      <sharedItems/>
    </cacheField>
    <cacheField name="TotalQ3RuntimeHours" numFmtId="165">
      <sharedItems containsMixedTypes="1" containsNumber="1" minValue="0" maxValue="18.22"/>
    </cacheField>
    <cacheField name="FailedRuntimeHours" numFmtId="165">
      <sharedItems containsSemiMixedTypes="0" containsString="0" containsNumber="1" minValue="0" maxValue="18.12"/>
    </cacheField>
    <cacheField name="EfficientRuntimeHours" numFmtId="165">
      <sharedItems containsMixedTypes="1" containsNumber="1" minValue="0" maxValue="18.22"/>
    </cacheField>
    <cacheField name="opportunityCostHours" numFmtId="165">
      <sharedItems containsSemiMixedTypes="0" containsString="0" containsNumber="1" minValue="-4.13" maxValue="24.22"/>
    </cacheField>
    <cacheField name="InefficientRuntimeHours" numFmtId="165">
      <sharedItems containsSemiMixedTypes="0" containsString="0" containsNumber="1" minValue="0" maxValue="25.65"/>
    </cacheField>
    <cacheField name="E2ERuntimeHours" numFmtId="165">
      <sharedItems containsMixedTypes="1" containsNumber="1" minValue="0" maxValue="25.65"/>
    </cacheField>
    <cacheField name="Failed Run (ADJ)" numFmtId="165">
      <sharedItems containsNonDate="0" containsString="0" containsBlank="1"/>
    </cacheField>
    <cacheField name="Opportunity Cost (ADJ)_x000a_ (4am-5pm CET) 13hrs" numFmtId="165">
      <sharedItems containsNonDate="0" containsString="0" containsBlank="1"/>
    </cacheField>
    <cacheField name="Failed Runtime" numFmtId="165">
      <sharedItems containsSemiMixedTypes="0" containsString="0" containsNumber="1" minValue="0" maxValue="18.12"/>
    </cacheField>
    <cacheField name="Opportunity Cost" numFmtId="165">
      <sharedItems containsSemiMixedTypes="0" containsString="0" containsNumber="1" minValue="-4.13" maxValue="24.22"/>
    </cacheField>
    <cacheField name="Efficient Runtime" numFmtId="165">
      <sharedItems containsMixedTypes="1" containsNumber="1" minValue="0" maxValue="18.22"/>
    </cacheField>
    <cacheField name="Inefficient Runtime" numFmtId="165">
      <sharedItems containsSemiMixedTypes="0" containsString="0" containsNumber="1" minValue="0" maxValue="25.65"/>
    </cacheField>
    <cacheField name="E2E Runtime" numFmtId="165">
      <sharedItems containsMixedTypes="1" containsNumber="1" minValue="0" maxValue="25.65" count="160">
        <n v="0"/>
        <n v="0.2"/>
        <n v="0.33"/>
        <n v="0.08"/>
        <n v="0.05"/>
        <n v="0.03"/>
        <n v="0.75"/>
        <n v="0.53"/>
        <n v="0.3"/>
        <n v="0.35"/>
        <n v="0.5"/>
        <n v="0.52"/>
        <n v="0.02"/>
        <n v="0.18"/>
        <n v="0.72"/>
        <n v="0.12"/>
        <n v="0.15"/>
        <n v="1.74"/>
        <n v="3.83"/>
        <n v="3.47"/>
        <n v="0.55000000000000004"/>
        <n v="8.42"/>
        <n v="0.22"/>
        <n v="6.47"/>
        <n v="18.12"/>
        <n v="1.82"/>
        <n v="0.61"/>
        <n v="3.8"/>
        <n v="7.0000000000000007E-2"/>
        <n v="3.55"/>
        <n v="0.1"/>
        <n v="0.37"/>
        <n v="0.28999999999999998"/>
        <n v="5.92"/>
        <n v="0.17"/>
        <n v="0.77"/>
        <n v="0.28000000000000003"/>
        <n v="8.6999999999999993"/>
        <n v="0.67"/>
        <n v="0.6"/>
        <n v="0.56999999999999995"/>
        <n v="0.25"/>
        <n v="5.18"/>
        <n v="0.8"/>
        <n v="1.17"/>
        <n v="18.22"/>
        <n v="0.13"/>
        <n v="5.63"/>
        <n v="2.0299999999999998"/>
        <n v="0.23"/>
        <n v="1.8"/>
        <n v="1.45"/>
        <n v="2.2200000000000002"/>
        <n v="18.13"/>
        <n v="0.27"/>
        <n v="0.48"/>
        <n v="4.07"/>
        <n v="3.42"/>
        <n v="7.38"/>
        <n v="1.1299999999999999"/>
        <n v="0.85"/>
        <n v="2.08"/>
        <n v="5.85"/>
        <n v="1.85"/>
        <n v="3.13"/>
        <n v="0.87"/>
        <n v="7.82"/>
        <n v="2.0699999999999998"/>
        <n v="3.32"/>
        <n v="1.4"/>
        <n v="0.68"/>
        <n v="7.52"/>
        <n v="6.97"/>
        <n v="0.62"/>
        <n v="16.89"/>
        <n v="13.21"/>
        <n v="1.6"/>
        <n v="0.47"/>
        <n v="0.32"/>
        <n v="7.48"/>
        <n v="1.95"/>
        <n v="1.72"/>
        <n v="1.9"/>
        <n v="1.28"/>
        <n v="1.1499999999999999"/>
        <n v="21.31"/>
        <n v="2.2799999999999998"/>
        <n v="13.05"/>
        <n v="8.75"/>
        <n v="0.63"/>
        <n v="0.4"/>
        <n v="4.17"/>
        <n v="0.83"/>
        <n v="0.57999999999999996"/>
        <n v="2.37"/>
        <n v="1.78"/>
        <n v="5.93"/>
        <n v="4.08"/>
        <n v="18.45"/>
        <n v="1.67"/>
        <n v="5.25"/>
        <n v="1.68"/>
        <n v="5.89"/>
        <n v="1.24"/>
        <n v="1.33"/>
        <n v="0.04"/>
        <s v="NULL"/>
        <n v="8.0299999999999994"/>
        <n v="3.72"/>
        <n v="4.2699999999999996"/>
        <n v="0.93"/>
        <n v="25.65"/>
        <n v="0.7"/>
        <n v="1.98"/>
        <n v="3.58"/>
        <n v="1.63"/>
        <n v="6.75"/>
        <n v="0.78"/>
        <n v="5.6"/>
        <n v="0.45"/>
        <n v="3.15"/>
        <n v="5"/>
        <n v="1.25"/>
        <n v="1"/>
        <n v="0.38"/>
        <n v="1.07"/>
        <n v="1.77"/>
        <n v="0.14000000000000001"/>
        <n v="2.85"/>
        <n v="0.73"/>
        <n v="1.65"/>
        <n v="0.97"/>
        <n v="1.62"/>
        <n v="3.02"/>
        <n v="3.82"/>
        <n v="4.82"/>
        <n v="0.92"/>
        <n v="0.9"/>
        <n v="1.1200000000000001"/>
        <n v="6.55"/>
        <n v="0.42"/>
        <n v="1.2"/>
        <n v="5.05"/>
        <n v="2.78"/>
        <n v="18.64"/>
        <n v="0.95"/>
        <n v="2.63"/>
        <n v="1.43"/>
        <n v="1.08"/>
        <n v="11.48"/>
        <n v="2"/>
        <n v="0.98"/>
        <n v="2.09"/>
        <n v="2.4300000000000002"/>
        <n v="7.6"/>
        <n v="0.88"/>
        <n v="1.92"/>
        <n v="2.12"/>
        <n v="1.52"/>
        <n v="1.1000000000000001"/>
      </sharedItems>
    </cacheField>
    <cacheField name="Level 1: Dimension" numFmtId="0">
      <sharedItems containsNonDate="0" containsString="0" containsBlank="1"/>
    </cacheField>
    <cacheField name="Level 2: Source of Issue" numFmtId="0">
      <sharedItems containsNonDate="0" containsString="0" containsBlank="1"/>
    </cacheField>
    <cacheField name="Level 3: Category" numFmtId="0">
      <sharedItems containsNonDate="0" containsString="0" containsBlank="1"/>
    </cacheField>
    <cacheField name="Failure Description" numFmtId="0">
      <sharedItems containsNonDate="0" containsString="0" containsBlank="1"/>
    </cacheField>
    <cacheField name="Data Input (Redelivery/Issues)" numFmtId="0">
      <sharedItems containsNonDate="0" containsString="0" containsBlank="1"/>
    </cacheField>
    <cacheField name="RFC Number or Link  (if related to RFC)" numFmtId="0">
      <sharedItems containsNonDate="0" containsString="0" containsBlank="1"/>
    </cacheField>
    <cacheField name="Impact" numFmtId="0">
      <sharedItems containsNonDate="0" containsString="0" containsBlank="1"/>
    </cacheField>
    <cacheField name="Trend" numFmtId="0">
      <sharedItems containsNonDate="0" containsString="0" containsBlank="1"/>
    </cacheField>
    <cacheField name="Immediate Action" numFmtId="0">
      <sharedItems containsNonDate="0" containsString="0" containsBlank="1"/>
    </cacheField>
    <cacheField name="Long/Short-term Resolution" numFmtId="0">
      <sharedItems containsNonDate="0" containsString="0" containsBlank="1"/>
    </cacheField>
    <cacheField name="Incident/Change Request/Post Mortem links" numFmtId="0">
      <sharedItems containsNonDate="0" containsString="0" containsBlank="1"/>
    </cacheField>
    <cacheField name="Iter_gt_2" numFmtId="164">
      <sharedItems containsNonDate="0" containsString="0" containsBlank="1"/>
    </cacheField>
    <cacheField name="Mapping for QR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093.000246412033" createdVersion="8" refreshedVersion="8" minRefreshableVersion="3" recordCount="1306" xr:uid="{D63460A2-57A5-41D0-916A-98370E29A9F5}">
  <cacheSource type="worksheet">
    <worksheetSource ref="A1:AY1307" sheet="Data M-1"/>
  </cacheSource>
  <cacheFields count="57">
    <cacheField name="Process_Name" numFmtId="0">
      <sharedItems/>
    </cacheField>
    <cacheField name="Concat1" numFmtId="0">
      <sharedItems/>
    </cacheField>
    <cacheField name="Seq" numFmtId="0">
      <sharedItems/>
    </cacheField>
    <cacheField name="Step_Name" numFmtId="0">
      <sharedItems/>
    </cacheField>
    <cacheField name="Concat2" numFmtId="0">
      <sharedItems/>
    </cacheField>
    <cacheField name="Concat3" numFmtId="0">
      <sharedItems/>
    </cacheField>
    <cacheField name="DummyColumn" numFmtId="0">
      <sharedItems/>
    </cacheField>
    <cacheField name="H" numFmtId="0">
      <sharedItems containsNonDate="0" containsString="0" containsBlank="1"/>
    </cacheField>
    <cacheField name="I" numFmtId="0">
      <sharedItems containsNonDate="0" containsString="0" containsBlank="1"/>
    </cacheField>
    <cacheField name="J" numFmtId="0">
      <sharedItems containsNonDate="0" containsString="0" containsBlank="1"/>
    </cacheField>
    <cacheField name="K" numFmtId="0">
      <sharedItems containsNonDate="0" containsString="0" containsBlank="1"/>
    </cacheField>
    <cacheField name="L" numFmtId="0">
      <sharedItems containsNonDate="0" containsString="0" containsBlank="1"/>
    </cacheField>
    <cacheField name="M" numFmtId="0">
      <sharedItems containsNonDate="0" containsString="0" containsBlank="1"/>
    </cacheField>
    <cacheField name="N" numFmtId="0">
      <sharedItems containsNonDate="0" containsString="0" containsBlank="1"/>
    </cacheField>
    <cacheField name="O" numFmtId="0">
      <sharedItems containsNonDate="0" containsString="0" containsBlank="1"/>
    </cacheField>
    <cacheField name="P" numFmtId="0">
      <sharedItems containsNonDate="0" containsString="0" containsBlank="1"/>
    </cacheField>
    <cacheField name="Q" numFmtId="0">
      <sharedItems containsNonDate="0" containsString="0" containsBlank="1"/>
    </cacheField>
    <cacheField name="R" numFmtId="0">
      <sharedItems containsNonDate="0" containsString="0" containsBlank="1"/>
    </cacheField>
    <cacheField name="S" numFmtId="0">
      <sharedItems containsNonDate="0" containsString="0" containsBlank="1"/>
    </cacheField>
    <cacheField name="reportMonth" numFmtId="0">
      <sharedItems containsSemiMixedTypes="0" containsString="0" containsNumber="1" containsInteger="1" minValue="2601" maxValue="2601"/>
    </cacheField>
    <cacheField name="Location" numFmtId="0">
      <sharedItems count="18">
        <s v="AUDB"/>
        <s v="BEGT"/>
        <s v="DEGT"/>
        <s v="NLBTR"/>
        <s v="RODB"/>
        <s v="WBUS"/>
        <s v="BEDB"/>
        <s v="FRDB"/>
        <s v="ITDB"/>
        <s v="LUDB"/>
        <s v="NL-MID"/>
        <s v="ICDB"/>
        <s v="ESDB"/>
        <s v="NLRB"/>
        <s v="TRDB"/>
        <s v="DEDB"/>
        <s v="PLDB"/>
        <s v="NL-EOM"/>
      </sharedItems>
    </cacheField>
    <cacheField name="process" numFmtId="0">
      <sharedItems count="3">
        <s v="MCP"/>
        <s v="MRP"/>
        <s v="ICG"/>
      </sharedItems>
    </cacheField>
    <cacheField name="startMarker" numFmtId="0">
      <sharedItems containsBlank="1"/>
    </cacheField>
    <cacheField name="endMarker" numFmtId="0">
      <sharedItems containsBlank="1"/>
    </cacheField>
    <cacheField name="StartedAtDisplay" numFmtId="22">
      <sharedItems containsDate="1" containsBlank="1" containsMixedTypes="1" minDate="2026-02-02T17:25:00" maxDate="2026-02-26T04:29:00"/>
    </cacheField>
    <cacheField name="EndedAtDisplay" numFmtId="22">
      <sharedItems containsDate="1" containsMixedTypes="1" minDate="2026-02-02T17:32:00" maxDate="2026-02-26T08:36:00"/>
    </cacheField>
    <cacheField name="nextStarted" numFmtId="22">
      <sharedItems containsDate="1" containsBlank="1" containsMixedTypes="1" minDate="2026-02-03T05:32:00" maxDate="2026-02-26T04:29:00"/>
    </cacheField>
    <cacheField name="ErrorMessage" numFmtId="0">
      <sharedItems containsBlank="1" longText="1"/>
    </cacheField>
    <cacheField name="StateName" numFmtId="0">
      <sharedItems/>
    </cacheField>
    <cacheField name="ScriptName" numFmtId="0">
      <sharedItems/>
    </cacheField>
    <cacheField name="iteration" numFmtId="0">
      <sharedItems containsString="0" containsBlank="1" containsNumber="1" containsInteger="1" minValue="1" maxValue="79"/>
    </cacheField>
    <cacheField name="stepName" numFmtId="0">
      <sharedItems/>
    </cacheField>
    <cacheField name="TotalQ3RuntimeHours" numFmtId="0">
      <sharedItems containsSemiMixedTypes="0" containsString="0" containsNumber="1" minValue="0" maxValue="32.450000000000003"/>
    </cacheField>
    <cacheField name="FailedRuntimeHours" numFmtId="0">
      <sharedItems containsString="0" containsBlank="1" containsNumber="1" minValue="0" maxValue="32.450000000000003"/>
    </cacheField>
    <cacheField name="EfficientRuntimeHours" numFmtId="0">
      <sharedItems containsString="0" containsBlank="1" containsNumber="1" minValue="0" maxValue="28.716666669999999"/>
    </cacheField>
    <cacheField name="opportunityCostHours" numFmtId="165">
      <sharedItems containsString="0" containsBlank="1" containsNumber="1" minValue="-1.57" maxValue="61.65"/>
    </cacheField>
    <cacheField name="InefficientRuntimeHours" numFmtId="165">
      <sharedItems containsString="0" containsBlank="1" containsNumber="1" minValue="0" maxValue="64.08"/>
    </cacheField>
    <cacheField name="E2ERuntimeHours " numFmtId="165">
      <sharedItems containsString="0" containsBlank="1" containsNumber="1" minValue="0" maxValue="64.08"/>
    </cacheField>
    <cacheField name="Failed Run (ADJ)" numFmtId="165">
      <sharedItems containsString="0" containsBlank="1" containsNumber="1" minValue="0" maxValue="19.98"/>
    </cacheField>
    <cacheField name="Opportunity Cost (ADJ)_x000a_ (4am-5pm CET) 13hrs" numFmtId="165">
      <sharedItems containsString="0" containsBlank="1" containsNumber="1" minValue="0" maxValue="32.116666666814126"/>
    </cacheField>
    <cacheField name="Failed Runtime" numFmtId="165">
      <sharedItems containsSemiMixedTypes="0" containsString="0" containsNumber="1" minValue="0" maxValue="30.9"/>
    </cacheField>
    <cacheField name="Opportunity Cost" numFmtId="165">
      <sharedItems containsSemiMixedTypes="0" containsString="0" containsNumber="1" minValue="-1.57" maxValue="61.65"/>
    </cacheField>
    <cacheField name="Efficient Runtime" numFmtId="165">
      <sharedItems containsSemiMixedTypes="0" containsString="0" containsNumber="1" minValue="0" maxValue="32.450000000000003"/>
    </cacheField>
    <cacheField name="Inefficient Runtime" numFmtId="165">
      <sharedItems containsSemiMixedTypes="0" containsString="0" containsNumber="1" minValue="0" maxValue="64.08"/>
    </cacheField>
    <cacheField name="E2E Runtime" numFmtId="165">
      <sharedItems containsSemiMixedTypes="0" containsString="0" containsNumber="1" minValue="0" maxValue="64.08"/>
    </cacheField>
    <cacheField name="Level 1: Dimension" numFmtId="0">
      <sharedItems containsBlank="1"/>
    </cacheField>
    <cacheField name="Level 2: Source of Issue" numFmtId="0">
      <sharedItems containsBlank="1"/>
    </cacheField>
    <cacheField name="Level 3: Category" numFmtId="0">
      <sharedItems containsBlank="1"/>
    </cacheField>
    <cacheField name="Failure Description" numFmtId="0">
      <sharedItems containsBlank="1" longText="1"/>
    </cacheField>
    <cacheField name="Data Input (Redelivery/Issues)" numFmtId="0">
      <sharedItems containsBlank="1"/>
    </cacheField>
    <cacheField name="RFC Number or Link  (if related to RFC)" numFmtId="0">
      <sharedItems containsBlank="1" containsMixedTypes="1" containsNumber="1" containsInteger="1" minValue="4646" maxValue="4864"/>
    </cacheField>
    <cacheField name="Impact" numFmtId="0">
      <sharedItems containsBlank="1"/>
    </cacheField>
    <cacheField name="Trend" numFmtId="0">
      <sharedItems containsBlank="1"/>
    </cacheField>
    <cacheField name="Immediate Action" numFmtId="0">
      <sharedItems containsBlank="1" longText="1"/>
    </cacheField>
    <cacheField name="Long/Short-term Resolution" numFmtId="0">
      <sharedItems containsBlank="1" longText="1"/>
    </cacheField>
    <cacheField name="Incident/Change Request/Post Mortem links" numFmtId="0">
      <sharedItems containsBlank="1"/>
    </cacheField>
    <cacheField name="Iter_gt_2" numFmtId="164">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099.929096527776" createdVersion="8" refreshedVersion="8" minRefreshableVersion="3" recordCount="1663" xr:uid="{FC1AB71E-1214-456C-9179-69CCE2F7E244}">
  <cacheSource type="worksheet">
    <worksheetSource ref="A1:BA1664" sheet="Data"/>
  </cacheSource>
  <cacheFields count="53">
    <cacheField name="Process_Name" numFmtId="0">
      <sharedItems/>
    </cacheField>
    <cacheField name="Concat1" numFmtId="0">
      <sharedItems/>
    </cacheField>
    <cacheField name="Seq" numFmtId="0">
      <sharedItems containsNonDate="0" containsString="0" containsBlank="1"/>
    </cacheField>
    <cacheField name="Step_Name" numFmtId="0">
      <sharedItems/>
    </cacheField>
    <cacheField name="Concat2" numFmtId="0">
      <sharedItems/>
    </cacheField>
    <cacheField name="Concat3" numFmtId="0">
      <sharedItems/>
    </cacheField>
    <cacheField name="Re-run?" numFmtId="0">
      <sharedItems count="2">
        <s v=""/>
        <s v="Y"/>
      </sharedItems>
    </cacheField>
    <cacheField name="State_Name" numFmtId="0">
      <sharedItems/>
    </cacheField>
    <cacheField name="State_Name_Override" numFmtId="0">
      <sharedItems count="2">
        <s v=""/>
        <s v="Completed"/>
      </sharedItems>
    </cacheField>
    <cacheField name="Concat4" numFmtId="0">
      <sharedItems count="1663">
        <s v="MRPWBNLWBNLexport to araexport to ara46083.965277777846083.9652777778"/>
        <s v="MRPWBNLWBNLexport to araexport to ara46083.965972222246083.9659722222"/>
        <s v="ICGBEGTICG Early Taskearly tasksearly tasks46084.213888888946084.2222222222"/>
        <s v="ICGDEGTICG Early Taskearly tasksearly tasks46084.213888888946084.2222222222"/>
        <s v="ICGNLBTRICG Early Taskearly tasksearly tasks46084.214583333346084.2284722222"/>
        <s v="ICGFRDBICG Early Taskearly tasksearly tasks46084.214583333346084.2180555556"/>
        <s v="ICGITDBICG Early Taskearly tasksearly tasks46084.215277777846084.2173611111"/>
        <s v="ICGWBUSICG Early Taskearly tasksearly tasks46084.215972222246084.2173611111"/>
        <s v="ICGNLBTRICGLoad SQL-to-SQL + stratify previous ICGLoad SQL-to-SQL + stratify previous ICG46084.231944444446084.2631944444"/>
        <s v="ICGDEGTICGLoad SQL-to-SQL + stratify previous ICGLoad SQL-to-SQL + stratify previous ICG46084.232638888946084.2548611111"/>
        <s v="ICGFRDBICGLoad SQL-to-SQL + stratify previous ICGLoad SQL-to-SQL + stratify previous ICG46084.234027777846084.41875"/>
        <s v="ICGITDBICGLoad SQL-to-SQL + stratify previous ICGLoad SQL-to-SQL + stratify previous ICG46084.234722222246084.2493055556"/>
        <s v="ICGWBUSICGLoad SQL-to-SQL + stratify previous ICGLoad SQL-to-SQL + stratify previous ICG46084.238194444446084.2506944444"/>
        <s v="ICGFRDBICGLoad SQL-to-SQL + stratify current ICGLoad SQL-to-SQL + stratify current ICG46084.246527777846084.2590277778"/>
        <s v="ICGITDBICGLoad SQL-to-SQL + stratify current ICGLoad SQL-to-SQL + stratify current ICG46084.249305555646084.2638888889"/>
        <s v="ICGWBUSICGLoad SQL-to-SQL + stratify current ICGLoad SQL-to-SQL + stratify current ICG46084.250694444446084.2631944444"/>
        <s v="ICGDEGTICGLoad SQL-to-SQL + stratify current ICGLoad SQL-to-SQL + stratify current ICG46084.254861111146084.2756944444"/>
        <s v="ICGBEGTICGLoad SQL-to-SQL + stratify previous ICGLoad SQL-to-SQL + stratify previous ICG46084.255555555646084.2770833333"/>
        <s v="ICGFRDBICGDB copy from ICGDB copy from ICG46084.259027777846084.2597222222"/>
        <s v="ICGFRDBICGP-1 M-1 NPV ICGP-1 M-1 NPV ICG46084.259722222246084.2673611111"/>
        <s v="ICGNLBTRICGLoad SQL-to-SQL + stratify current ICGLoad SQL-to-SQL + stratify current ICG46084.263194444446084.2930555556"/>
        <s v="ICGWBUSICGDB copy from ICGDB copy from ICG46084.263194444446084.2645833333"/>
        <s v="ICGITDBICGDB copy from ICGDB copy from ICG46084.263888888946084.2645833333"/>
        <s v="ICGWBUSICGP-1 M-1 NPV ICGP-1 M-1 NPV ICG46084.264583333346084.2694444444"/>
        <s v="ICGITDBICGP-1 M-1 NPV ICGP-1 M-1 NPV ICG46084.264583333346084.2708333333"/>
        <s v="ICGFRDBICGP-1 M-1 planning ICGP-1 M-1 planning ICG46084.267361111146084.3388888889"/>
        <s v="ICGWBUSICGP-1 M-1 planning ICGP-1 M-1 planning ICG46084.269444444446084.4291666667"/>
        <s v="ICGITDBICGP-1 M-1 planning ICGP-1 M-1 planning ICG46084.270833333346084.4152777778"/>
        <s v="ICGDEGTICGDB copy from ICGDB copy from ICG46084.275694444446084.2763888889"/>
        <s v="ICGDEGTICGP-1 M-1 NPV ICGP-1 M-1 NPV ICG46084.276388888946084.2902777778"/>
        <s v="ICGBEGTICGLoad SQL-to-SQL + stratify current ICGLoad SQL-to-SQL + stratify current ICG46084.277083333346084.3"/>
        <s v="ICGDEGTICGP-1 M-1 Non-IRM planning ICGP-1 M-1 Non-IRM planning ICG46084.290277777846084.6409722222"/>
        <s v="ICGNLBTRICGDB copy from ICGDB copy from ICG46084.293055555646084.29375"/>
        <s v="ICGNLBTRICGP-1 M-1 NPV ICGP-1 M-1 NPV ICG46084.2937546084.3145833333"/>
        <s v="ICGBEGTICGDB copy from ICGDB copy from ICG46084.346084.3013888889"/>
        <s v="ICGBEGTICGP-1 M-1 NPV ICGP-1 M-1 NPV ICG46084.301388888946084.3104166667"/>
        <s v="ICGBEGTICGP-1 M-1 Non-IRM planning ICGP-1 M-1 Non-IRM planning ICG46084.310416666746084.5798611111"/>
        <s v="ICGNLBTRICGP-1 M-1 Non-IRM planning ICGP-1 M-1 Non-IRM planning ICG46084.314583333346085.0694444444"/>
        <s v="ICGFRDBICGP-0 M-0 NPV ICGP-0 M-0 NPV ICG46084.339583333346084.3416666667"/>
        <s v="ICGFRDBICGP-0 M-0 planning ICGP-0 M-0 planning ICG46084.341666666746084.4173611111"/>
        <s v="ICGITDBICGP-0 M-0 NPV ICGP-0 M-0 NPV ICG46084.415277777846084.41875"/>
        <s v="ICGFRDBICGupdate statistics light ICGupdate statistics light ICG46084.417361111146084.41875"/>
        <s v="ICGITDBICGP-0 M-0 planning ICGP-0 M-0 planning ICG46084.4187546084.5770833333"/>
        <s v="ICGWBUSICGP-0 M-0 NPV ICGP-0 M-0 NPV ICG46084.429166666746084.4319444444"/>
        <s v="ICGWBUSICGP-0 M-0 planning ICGP-0 M-0 planning ICG46084.431944444446084.5798611111"/>
        <s v="ICGFRDBICGupdate statistics light ICGupdate statistics light ICG46084.443055555646084.4472222222"/>
        <s v="ICGFRDBICGExport of DFA report ICGExport of DFA report ICG46084.447222222246084.4625"/>
        <s v="ICGITDBICGupdate statistics light ICGupdate statistics light ICG46084.577083333346084.5777777778"/>
        <s v="ICGBEGTICGP-0 M-0 NPV ICGP-0 M-0 NPV ICG46084.579861111146084.5847222222"/>
        <s v="ICGWBUSICGupdate statistics light ICGupdate statistics light ICG46084.579861111146084.58125"/>
        <s v="ICGBEGTICGP-0 M-0 Non-IRM planning ICGP-0 M-0 Non-IRM planning ICG46084.584722222246084.83125"/>
        <s v="ICGITDBICGLight Maintenance ICGLight Maintenance ICG46084.588888888946084.5958333333"/>
        <s v="ICGWBUSICGLight MaintenanceLight Maintenance46084.592361111146084.5958333333"/>
        <s v="ICGITDBICGExport of DFA report ICGExport of DFA report ICG46084.595833333346084.6277777778"/>
        <s v="ICGWBUSICGExport of DFA report ICGExport of DFA report ICG46084.595833333346084.6076388889"/>
        <s v="ICGDEGTICGP-0 M-0 NPV ICGP-0 M-0 NPV ICG46084.640972222246084.65"/>
        <s v="ICGDEGTICGP-0 M-0 Non-IRM planning ICGP-0 M-0 Non-IRM planning ICG46084.6546085.0125"/>
        <s v="MRPWBNLWBNLexport to araexport to ara46084.721527777846084.7215277778"/>
        <s v="ICGBEGTICGupdate statistics ICGupdate statistics ICG46084.8312546084.8590277778"/>
        <s v="ICGBEGTICGExport of DFA Non-IRM report ICGExport of DFA Non-IRM report ICG46084.859027777846084.8798611111"/>
        <s v="ICGBEGTICGExport of Market Forecast report ICGExport of Market Forecast report ICG46084.879861111146084.8819444444"/>
        <s v="ICGBEGTICGLoad SQL-to-SQL + stratify previous ICGLoad SQL-to-SQL + stratify previous ICG46084.8937546084.91875"/>
        <s v="ICGBEGTICGLoad SQL-to-SQL + stratify current ICGLoad SQL-to-SQL + stratify current ICG46084.9187546084.9423611111"/>
        <s v="ICGBEGTICGP-1 M-1 NPV ICGP-1 M-1 NPV ICG46084.943055555646084.9534722222"/>
        <s v="ICGBEGTICGP-1 M-1 IRM planning ICGP-1 M-1 IRM planning ICG46084.953472222246085.1694444444"/>
        <s v="ICGDEGTICGupdate statistics ICGupdate statistics ICG46085.012546085.0458333333"/>
        <s v="ICGDEGTICGExport of DFA report ICGExport of DFA report ICG46085.046527777846085.0951388889"/>
        <s v="ICGNLBTRICGP-1 M-0 NPV ICGP-1 M-0 NPV ICG46085.069444444446085.0840277778"/>
        <s v="ICGNLBTRICGP-1 M-0 Non-IRM planning ICGP-1 M-0 Non-IRM planning ICG46085.084027777846085.8430555556"/>
        <s v="ICGDEGTICGExport of Market Forecast report ICGExport of Market Forecast report ICG46085.095138888946085.0972222222"/>
        <s v="ICGDEGTICGLoad SQL-to-SQL + stratify previous ICGLoad SQL-to-SQL + stratify previous ICG46085.128472222246085.1513888889"/>
        <s v="ICGDEGTICGLoad SQL-to-SQL + stratify current ICGLoad SQL-to-SQL + stratify current ICG46085.152083333346085.1736111111"/>
        <s v="ICGBEGTICGP-0 M-0 NPV ICGP-0 M-0 NPV ICG46085.170138888946085.1756944444"/>
        <s v="ICGDEGTICGP-1 M-1 NPV ICGP-1 M-1 NPV ICG46085.173611111146085.1881944444"/>
        <s v="ICGBEGTICGP-0 M-0 IRM planning ICGP-0 M-0 IRM planning ICG46085.175694444446085.4104166667"/>
        <s v="ICGDEGTICGP-1 M-1 IRM planning ICGP-1 M-1 IRM planning ICG46085.188194444446085.2729166667"/>
        <s v="ICGDEGTICGP-0 M-0 NPV ICGP-0 M-0 NPV ICG46085.272916666746085.2826388889"/>
        <s v="ICGDEGTICGP-0 M-0 IRM planning ICGP-0 M-0 IRM planning ICG46085.282638888946085.3576388889"/>
        <s v="ICGDEGTICGupdate statistics ICGupdate statistics ICG46085.357638888946085.4326388889"/>
        <s v="ICGBEGTICGupdate statistics ICGupdate statistics ICG46085.410416666746085.4416666667"/>
        <s v="ICGDEGTICGExport of DFA report ICGExport of DFA report ICG46085.433333333346085.4451388889"/>
        <s v="ICGBEGTICGExport of DFA IRM report ICGExport of DFA IRM report ICG46085.441666666746085.5020833333"/>
        <s v="ICGDEGTICGExport of Market Forecast report ICGExport of Market Forecast report ICG46085.445138888946085.4493055556"/>
        <s v="MRPWBNLWBNLexport to araexport to ara46085.446527777846085.4465277778"/>
        <s v="ICGBEGTICGExport of Market Forecast report ICGExport of Market Forecast report ICG46085.502083333346085.5041666667"/>
        <s v="MRPWBNLWBNLexport to araexport to ara46085.538888888946085.5388888889"/>
        <s v="ICGNLBTRICGP-0 M-0 NPV ICGP-0 M-0 NPV ICG46085.843055555646085.8534722222"/>
        <s v="ICGNLBTRICGP-0 M-0 Non-IRM planning ICGP-0 M-0 Non-IRM planning ICG46085.853472222246086.6090277778"/>
        <s v="MCPDEGTLoad Posloadload46086.103472222246086.1256944444"/>
        <s v="MCPBEGTLoad Posloadload46086.120833333346086.14375"/>
        <s v="MCPDEGTLoad PosStratificationStratification46086.125694444446086.1305555556"/>
        <s v="MCPDEGTLoad PosLight MaintenanceLight Maintenance46086.130555555646086.1347222222"/>
        <s v="MCPDEGTLoad PosPosition report OLAP exportsPosition report OLAP exports46086.134722222246086.1375"/>
        <s v="MCPDEGTLoad Poscopy fromcopy from46086.137546086.1409722222"/>
        <s v="MCPDEGTValuation (NPV)portfolio valuation runportfolio valuation run46086.141666666746086.1527777778"/>
        <s v="MCPBEGTLoad PosLight MaintenanceLight Maintenance46086.1437546086.1479166667"/>
        <s v="MCPBEGTLoad PosStratificationStratification46086.147916666746086.1520833333"/>
        <s v="MCPBEGTLoad PosPosition report OLAP exportsPosition report OLAP exports46086.152083333346086.1555555556"/>
        <s v="MCPDEGTValuation (NPV)export to araexport to ara46086.152777777846086.1527777778"/>
        <s v="MCPDEGTValuation (NPV)Light MaintenanceLight Maintenance46086.152777777846086.1569444444"/>
        <s v="MCPBEGTLoad Poscopy fromcopy from46086.155555555646086.1583333333"/>
        <s v="MCPBEGTValuation (NPV)portfolio valuation runportfolio valuation run46086.158333333346086.1666666667"/>
        <s v="MCPBEGTValuation (NPV)export to araexport to ara46086.166666666746086.1666666667"/>
        <s v="MCPBEGTValuation (NPV)Light MaintenanceLight Maintenance46086.166666666746086.1708333333"/>
        <s v="MCPBEGTValuation (NPV)valuation report exportsvaluation report exports46086.170833333346086.1861111111"/>
        <s v="MCPBEGTValuation (NPV)AIC portfolio valuation runAIC portfolio valuation run46086.186111111146086.20625"/>
        <s v="MCPDEGTGAPgap planninggap planning46086.2312546086.2798611111"/>
        <s v="MCPBEGTITSITS planning runITS planning run46086.239583333346086.2520833333"/>
        <s v="MCPBEGTGAPgap planninggap planning46086.252777777846086.3027777778"/>
        <s v="MCPBEGTGAPgap planninggap planning46086.395138888946086.4"/>
        <s v="MCPDEGTGAPgap planninggap planning46086.400694444446086.4048611111"/>
        <s v="MCPBEGTECLight Maintenance ing-ec valuationLight Maintenance ing-ec valuation46086.400694444446086.4041666667"/>
        <s v="MCPBEGTECing-ec valuationing-ec valuation46086.404166666746086.4131944444"/>
        <s v="MCPBEGTECing-ec valuation OLAP exportsing-ec valuation OLAP exports46086.413194444446086.4604166667"/>
        <s v="MCPBEGTECing-ec valuation QRM Reporter exportsing-ec valuation QRM Reporter exports46086.460416666746086.4625"/>
        <s v="MCPBEGTKRLight Maintenance BPV KR valuationLight Maintenance BPV KR valuation46086.462546086.4666666667"/>
        <s v="MCPBEGTKRbpv-kr valuationbpv-kr valuation46086.466666666746086.4756944444"/>
        <s v="MCPBEGTKRbpv-kr valuation OLAP exportsbpv-kr valuation OLAP exports46086.475694444446086.5111111111"/>
        <s v="MCPBEGTKRbpv-kr valuation QRM Reporter exportsbpv-kr valuation QRM Reporter exports46086.511111111146086.5111111111"/>
        <s v="MCPBEGTCSRBB Valuation (Qtr)CSRBB Portfolio Valuation QtrCSRBB Portfolio Valuation Qtr46086.573611111146086.58125"/>
        <s v="MCPBEGTCSRBB Valuation (Qtr)Light Maintenance CSRBB Portfolio Valuation QtrLight Maintenance CSRBB Portfolio Valuation Qtr46086.5812546086.5847222222"/>
        <s v="ICGNLBTRICGupdate statistics ICGupdate statistics ICG46086.609027777846086.6958333333"/>
        <s v="MCPTRDBDelete PortfolioDelete portfolio fromDelete portfolio from46086.652777777846086.6548611111"/>
        <s v="MCPTRDBLoad Compare MPload Model parametersload Model parameters46086.655555555646086.65625"/>
        <s v="ICGNLBTRICGExport of DFA_BASE_IMP_FWD Non-IRM report ICGExport of DFA_BASE_IMP_FWD Non-IRM report ICG46086.695833333346086.7805555556"/>
        <s v="ICGNLBTRICGExport of DFA_NONE_IMP_FWD Non-IRM report ICGExport of DFA_NONE_IMP_FWD Non-IRM report ICG46086.780555555646086.8576388889"/>
        <s v="ICGNLBTRICGExport of Market Forecast report ICGExport of Market Forecast report ICG46086.857638888946086.8625"/>
        <s v="ICGNLBTRICGLoad SQL-to-SQL + stratify previous ICGLoad SQL-to-SQL + stratify previous ICG46086.977083333346087.0125"/>
        <s v="MCPDEGTImport Strategiesimport strategiesimport strategies46086.995833333346087.0076388889"/>
        <s v="MCPDEGTPlanning (NII)planning run01planning run0146087.008333333346087.1388888889"/>
        <s v="ICGNLBTRICGLoad SQL-to-SQL + stratify current ICGLoad SQL-to-SQL + stratify current ICG46087.012546087.0486111111"/>
        <s v="ICGNLBTRICGP-1 M-1 NPV ICGP-1 M-1 NPV ICG46087.048611111146087.0708333333"/>
        <s v="ICGNLBTRICGP-1 M-1 IRM planning ICGP-1 M-1 IRM planning ICG46087.070833333346087.3965277778"/>
        <s v="MCPDEGTPlanning (NII)MDL ProcessingMDL Processing46087.138888888946087.3083333333"/>
        <s v="MCPDEGTPlanning (NII)planning run02planning run0246087.308333333346087.3944444444"/>
        <s v="MCPBEGTImport Strategiesimport strategiesimport strategies46087.340277777846087.3520833333"/>
        <s v="MCPBEGTPlanning (NII)planning run01planning run0146087.352777777846087.4909722222"/>
        <s v="MCPTRDBLoad Compare MPload Model parametersload Model parameters46087.357638888946087.3604166667"/>
        <s v="MCPITDBDelete PortfolioDelete portfolio fromDelete portfolio from46087.359027777846087.3604166667"/>
        <s v="MCPTRDBLoad Compare MPModel parameters comparisonModel parameters comparison46087.360416666746087.3604166667"/>
        <s v="MCPITDBLoad Compare MPload Model parametersload Model parameters46087.360416666746087.3625"/>
        <s v="MCPTRDBCost PricingGenerate Ex-ante DD NTGGenerate Ex-ante DD NTG46087.360416666746087.3611111111"/>
        <s v="MCPTRDBCost Pricingload dummy dealsload dummy deals46087.361111111146087.3645833333"/>
        <s v="MCPITDBLoad Compare MPModel parameters comparisonModel parameters comparison46087.362546087.3625"/>
        <s v="MCPITDBLoad Compare Spreadsload Spreadsload Spreads46087.362546087.3701388889"/>
        <s v="MCPTRDBCost PricingEx-ante valuationEx-ante valuation46087.364583333346087.3743055556"/>
        <s v="MCPDEDBDelete PortfolioDelete portfolio fromDelete portfolio from46087.368055555646087.3694444444"/>
        <s v="MRPITDBLoad Compare Spreadsload Spreadsload Spreads46087.369444444446087.3756944444"/>
        <s v="MCPDEDBLoad Compare MPload Model parametersload Model parameters46087.370138888946087.3722222222"/>
        <s v="MCPITDBLoad Compare SpreadsSpreads comparisonSpreads comparison46087.370138888946087.3708333333"/>
        <s v="MCPDEDBLoad Compare MPModel parameters comparisonModel parameters comparison46087.372222222246087.3722222222"/>
        <s v="MCPDEDBLoad Compare Spreadsload Spreadsload Spreads46087.372916666746087.3868055556"/>
        <s v="MCPTRDBLoad Compare Spreadsload Spreadsload Spreads46087.37546087.4034722222"/>
        <s v="MRPITDBLoad Compare SpreadsSpreads comparisonSpreads comparison46087.375694444446087.3763888889"/>
        <s v="MCPDEDBLoad Compare SpreadsSpreads comparisonSpreads comparison46087.386805555646087.3875"/>
        <s v="MCPDEDBLoad Index Historyindex historyindex history46087.388194444446087.3881944444"/>
        <s v="MCPDEGTPlanning (NII)export to ara NIIexport to ara NII46087.394444444446087.3951388889"/>
        <s v="MCPDEGTPlanning (NII)planning run exportsplanning run exports46087.395138888946087.3951388889"/>
        <s v="ICGNLBTRICGP-1 M-0 NPV ICGP-1 M-0 NPV ICG46087.397222222246087.4076388889"/>
        <s v="MCPTRDBLoad Compare SpreadsSpreads comparisonSpreads comparison46087.403472222246087.40625"/>
        <s v="MRPBEDBLoad Compare Spreadsload Spreadsload Spreads46087.405555555646087.4131944444"/>
        <s v="ICGNLBTRICGP-1 M-0 IRM planning ICGP-1 M-0 IRM planning ICG46087.407638888946087.6979166667"/>
        <s v="MRPBEDBLoad Compare SpreadsSpreads comparisonSpreads comparison46087.413194444446087.4138888889"/>
        <s v="MRPBEDBLoad Compare MPload MPsload MPs46087.414583333346087.4166666667"/>
        <s v="MRPBEDBLoad Compare MPModel parameters comparisonModel parameters comparison46087.416666666746087.4166666667"/>
        <s v="MRPBEDBLoad Marketload Marketload Market46087.418055555646087.4465277778"/>
        <s v="MRPITDBLoad Compare MPload Model parametersload Model parameters46087.420138888946087.4208333333"/>
        <s v="MRPITDBLoad Compare MPModel parameters comparisonModel parameters comparison46087.420833333346087.4215277778"/>
        <s v="MCPDEDBLoad Posloadload46087.42546087.4506944444"/>
        <s v="MCPITDBLoad Compare MPload Model parametersload Model parameters46087.428472222246087.4305555556"/>
        <s v="MCPITDBLoad Compare MPModel parameters comparisonModel parameters comparison46087.430555555646087.43125"/>
        <s v="MRPBEDBLoad Posarchive NTGarchive NTG46087.447222222246087.4472222222"/>
        <s v="MRPBEDBLoad Posload Portfolioload Portfolio46087.447222222246087.4729166667"/>
        <s v="MCPDEDBLoad PosStratificationStratification46087.450694444446087.45625"/>
        <s v="MCPDEDBLoad Poscopy fromcopy from46087.4562546087.4576388889"/>
        <s v="MCPDEDBLoad Posexport to araexport to ara46087.457638888946087.4590277778"/>
        <s v="MCPDEDBValuation (NPV)portfolio valuation runportfolio valuation run46087.459027777846087.4708333333"/>
        <s v="MRPBEDBLoad Poscopy fromcopy from46087.472916666746087.4743055556"/>
        <s v="MRPBEDBLoad PosStratificationStratification46087.478472222246087.4833333333"/>
        <s v="MRPBEDBLoad PosStratification OLAP exportsStratification OLAP exports46087.483333333346087.4868055556"/>
        <s v="MRPBEDBGenerate LoadGenerate DD SAVGenerate DD SAV46087.486805555646087.4875"/>
        <s v="MCPBEGTPlanning (NII)MDL ProcessingMDL Processing46087.490972222246087.5576388889"/>
        <s v="MRPBEDBGenerate LoadGenerate DD SAVGenerate DD SAV46087.5187546087.51875"/>
        <s v="MRPBEDBGenerate LoadGenerate DD SAVGenerate DD SAV46087.539583333346087.5409722222"/>
        <s v="MRPBEDBGenerate LoadGenerate DD SAVGenerate DD SAV46087.541666666746087.5423611111"/>
        <s v="MRPBEDBGenerate LoadGenerate DD SAVGenerate DD SAV46087.546527777846087.5472222222"/>
        <s v="MRPBEDBGenerate LoadLoad DD SAVLoad DD SAV46087.547222222246087.5541666667"/>
        <s v="MRPBEDBGenerate LoadGenerate DD CFMGenerate DD CFM46087.554861111146087.5555555556"/>
        <s v="MCPRODBDelete PortfolioDelete portfolio fromDelete portfolio from46087.5562546087.5576388889"/>
        <s v="MCPBEGTPlanning (NII)planning run02planning run0246087.557638888946087.65"/>
        <s v="MCPRODBLoad Compare MPload Model parametersload Model parameters46087.558333333346087.5604166667"/>
        <s v="MCPRODBLoad Compare MPModel parameters comparisonModel parameters comparison46087.560416666746087.5604166667"/>
        <s v="MCPRODBLoad Compare Spreadsload Spreadsload Spreads46087.561111111146087.5680555556"/>
        <s v="MCPRODBLoad Compare SpreadsSpreads comparisonSpreads comparison46087.568055555646087.5680555556"/>
        <s v="MRPBEDBGenerate LoadGenerate DD CFMGenerate DD CFM46087.574305555646087.575"/>
        <s v="MRPBEDBGenerate LoadLoad DD CFMLoad DD CFM46087.57546087.5819444444"/>
        <s v="MRPBEDBGenerate LoadGenerate DD MORGenerate DD MOR46087.582638888946087.5826388889"/>
        <s v="MRPBEDBGenerate LoadLoad DD MORLoad DD MOR46087.582638888946087.5888888889"/>
        <s v="MCPBEGTPlanning (NII)export to ara NIIexport to ara NII46087.6546087.6513888889"/>
        <s v="MCPBEGTPlanning (NII)planning run exportsplanning run exports46087.651388888946087.6513888889"/>
        <s v="MCPBEGTCSRBB Planningimport CSRBB strategiesimport CSRBB strategies46087.666666666746087.8090277778"/>
        <s v="MRPBEDBValuation 1Light MaintenanceLight Maintenance46087.686111111146087.6909722222"/>
        <s v="MCPWBUSDelete PortfolioDelete portfolio fromDelete portfolio from46087.687546087.6888888889"/>
        <s v="MCPWBUSLoad Compare MPload Model parametersload Model parameters46087.690972222246087.6923611111"/>
        <s v="MCPWBUSLoad Compare MPModel parameters comparisonModel parameters comparison46087.692361111146087.6923611111"/>
        <s v="MCPWBUSLoad Compare Spreadsload Spreadsload Spreads46087.693055555646087.70625"/>
        <s v="MCPNLRBDelete PortfolioDelete portfolio fromDelete portfolio from46087.696527777846087.6979166667"/>
        <s v="ICGNLBTRICGP-0 M-0 NPV ICGP-0 M-0 NPV ICG46087.697916666746087.7090277778"/>
        <s v="MCPNLRBLoad Compare MPload Model parametersload Model parameters46087.698611111146087.7013888889"/>
        <s v="MCPNLRBLoad Compare MPModel parameters comparisonModel parameters comparison46087.701388888946087.7013888889"/>
        <s v="MCPNLRBLoad Compare Spreadsload Spreadsload Spreads46087.702083333346087.7090277778"/>
        <s v="MRPBEDBValuation 1export to araexport to ara46087.705555555646087.70625"/>
        <s v="MCPWBUSLoad Compare SpreadsSpreads comparisonSpreads comparison46087.7062546087.7076388889"/>
        <s v="MRPBEDBCF ExtractionCF ExtractionCF Extraction46087.706944444446087.7125"/>
        <s v="MCPNLRBLoad Compare SpreadsSpreads comparisonSpreads comparison46087.709027777846087.7097222222"/>
        <s v="ICGNLBTRICGP-0 M-0 IRM planning ICGP-0 M-0 IRM planning ICG46087.709027777846088.0208333333"/>
        <s v="MCPPLDBDelete PortfolioDelete portfolio fromDelete portfolio from46087.711805555646087.7125"/>
        <s v="MRPBEDBCF ExtractionLight MaintenanceLight Maintenance46087.713194444446087.7159722222"/>
        <s v="MCPPLDBLoad Compare MPload Model parametersload Model parameters46087.713194444446087.7152777778"/>
        <s v="MCPPLDBLoad Compare MPModel parameters comparisonModel parameters comparison46087.715277777846087.7152777778"/>
        <s v="MRPBEDBCF ExtractionCF old ExtractionCF old Extraction46087.715972222246087.7222222222"/>
        <s v="MRPBEDBPlanning (NII)Planning runPlanning run46087.722916666746087.8041666667"/>
        <s v="MCPBEGTCSRBB PlanningCSRBB Planning RunCSRBB Planning Run46087.809027777846087.8805555556"/>
        <s v="MRPBEDBOptimizationCFM optimization1CFM optimization146087.864583333346087.94375"/>
        <s v="MCPBEGTCSRBB Planningexport to ara CSRBB Planningexport to ara CSRBB Planning46087.880555555646087.8805555556"/>
        <s v="MRPBEDBOptimizationSuper Light MaintenanceSuper Light Maintenance46087.9437546087.9590277778"/>
        <s v="MRPBEDBOptimizationCFM optimization1 OLAP exportsCFM optimization1 OLAP exports46087.959027777846087.9659722222"/>
        <s v="MRPBEDBOptimizationCFM optimization2CFM optimization246087.965972222246088.0194444444"/>
        <s v="MRPBEDBOptimizationSuper Light MaintenanceSuper Light Maintenance46088.019444444446088.0229166667"/>
        <s v="ICGNLBTRICGupdate statistics light ICGupdate statistics light ICG46088.020833333346088.06875"/>
        <s v="MRPBEDBOptimizationCFM optimization2 OLAP exportsCFM optimization2 OLAP exports46088.022916666746088.0291666667"/>
        <s v="MCPBEGTLoad to ARAexport to araexport to ara46088.027777777846088.0277777778"/>
        <s v="MCPBEGTCopy DB with Runscopy fromcopy from46088.028472222246088.0458333333"/>
        <s v="MCPDEGTGAPgap planninggap planning46088.028472222246088.0819444444"/>
        <s v="MRPBEDBOptimizationSuper Light MaintenanceSuper Light Maintenance46088.029166666746088.0319444444"/>
        <s v="MRPBEDBOptimizationRoS/RIOD optimizationRoS/RIOD optimization46088.031944444446088.0604166667"/>
        <s v="MRPBEDBOptimizationSuper Light MaintenanceSuper Light Maintenance46088.060416666746088.0625"/>
        <s v="MRPBEDBOptimizationRoS/RIOD optimization OLAP exportsRoS/RIOD optimization OLAP exports46088.062546088.0708333333"/>
        <s v="ICGNLBTRICGExport of DFA_BASE_IMP_FWD IRM report ICGExport of DFA_BASE_IMP_FWD IRM report ICG46088.0687546088.1638888889"/>
        <s v="MRPBEDBOptimizationSuper Light MaintenanceSuper Light Maintenance46088.070833333346088.0736111111"/>
        <s v="MRPBEDBOptimizationRoM optimizationRoM optimization46088.073611111146088.075"/>
        <s v="MRPBEDBOptimizationSuper Light MaintenanceSuper Light Maintenance46088.07546088.0770833333"/>
        <s v="MRPBEDBOptimizationRoM optimization OLAP ExportsRoM optimization OLAP Exports46088.077083333346088.0791666667"/>
        <s v="MRPBEDBLoad to ARAexport to araexport to ara46088.079166666746088.0805555556"/>
        <s v="MCPDEGTLoad to ARAexport to araexport to ara46088.083333333346088.0833333333"/>
        <s v="MCPDEGTCopy DB with Runscopy fromcopy from46088.084027777846088.0979166667"/>
        <s v="ICGNLBTRICGExport of DFA_NONE_IMP_FWD IRM report ICGExport of DFA_NONE_IMP_FWD IRM report ICG46088.163888888946088.2409722222"/>
        <s v="MCPBEDBDelete PortfolioDelete portfolio fromDelete portfolio from46088.180555555646088.1819444444"/>
        <s v="MCPBEDBLoad Compare MPload Model parametersload Model parameters46088.182638888946088.1847222222"/>
        <s v="MCPBEDBLoad Compare MPModel parameters comparisonModel parameters comparison46088.184722222246088.1847222222"/>
        <s v="MCPBEDBLoad Compare Spreadsload Spreadsload Spreads46088.185416666746088.1923611111"/>
        <s v="MCPBEDBLoad Compare SpreadsSpreads comparisonSpreads comparison46088.192361111146088.1930555556"/>
        <s v="MCPBEDBLoad Posloadload46088.194444444446088.2277777778"/>
        <s v="MCPBEDBLoad PosStratificationStratification46088.227777777846088.2333333333"/>
        <s v="MCPBEDBValuation (NPV)portfolio valuation runportfolio valuation run46088.234027777846088.5986111111"/>
        <s v="ICGNLBTRICGExport of Market Forecast report ICGExport of Market Forecast report ICG46088.240972222246088.2451388889"/>
        <s v="MCPNLBTRLoad Posloadload46088.284722222246088.3125"/>
        <s v="MCPNLBTRLoad PosStratificationStratification46088.312546088.3173611111"/>
        <s v="MCPNLBTRLoad PosLight Maintenance Load PortfolioLight Maintenance Load Portfolio46088.317361111146088.3215277778"/>
        <s v="MCPNLBTRLoad PosPosition report OLAP exportsPosition report OLAP exports46088.321527777846088.3291666667"/>
        <s v="MCPNLBTRLoad Posexport to ara Load Portfolioexport to ara Load Portfolio46088.329166666746088.3291666667"/>
        <s v="MCPNLBTRLoad Poscopy fromcopy from46088.329166666746088.3368055556"/>
        <s v="MCPNLBTRValuation (NPV)portfolio valuation runportfolio valuation run46088.337546088.35"/>
        <s v="MCPNLBTRValuation (NPV)export to araexport to ara46088.3546088.35"/>
        <s v="MCPNLBTRValuation (NPV)Light Maintenance portfolio valuationLight Maintenance portfolio valuation46088.3546088.3555555556"/>
        <s v="MCPNLBTRValuation (NPV)valuation report OLAP exportsvaluation report OLAP exports46088.355555555646088.4222222222"/>
        <s v="MCPNLBTRValuation (NPV)valuation report QRM Reporter exportsvaluation report QRM Reporter exports46088.422222222246088.4243055556"/>
        <s v="MCPNLBTRValuation (NPV)AIC portfolio valuation runAIC portfolio valuation run46088.424305555646088.425"/>
        <s v="MCPNLBTRCSRBB ValuationCSRBB Portfolio ValuationCSRBB Portfolio Valuation46088.42546088.4513888889"/>
        <s v="MCPNLBTRCSRBB ValuationLight Maintenance CSRBB valuationLight Maintenance CSRBB valuation46088.42546088.4506944444"/>
        <s v="MCPNLBTRECLight Maintenance ing-ec valuationLight Maintenance ing-ec valuation46088.451388888946088.4541666667"/>
        <s v="MCPNLBTRECing-ec valuationing-ec valuation46088.454166666746088.4708333333"/>
        <s v="MCPNLBTRECing-ec valuation OLAP exportsing-ec valuation OLAP exports46088.470833333346088.6444444444"/>
        <s v="MCPBEDBValuation (NPV)export to araexport to ara46088.598611111146088.6"/>
        <s v="MCPBEDBValuation (NPV)Light MaintenanceLight Maintenance46088.601388888946088.6180555556"/>
        <s v="MCPBEDBValuation (NPV)valuation report OLAP exportsvaluation report OLAP exports46088.618055555646088.6527777778"/>
        <s v="MCPNLBTRECing-ec valuation QRM Reporter exportsing-ec valuation QRM Reporter exports46088.644444444446088.6493055556"/>
        <s v="MCPNLBTRKRLight Maintenance KR valuationLight Maintenance KR valuation46088.6546088.6541666667"/>
        <s v="MCPBEDBValuation (NPV)valuation report QRM Reporter exportsvaluation report QRM Reporter exports46088.652777777846088.65625"/>
        <s v="MCPNLBTRKRbpv-kr valuationbpv-kr valuation46088.654166666746088.6694444444"/>
        <s v="MCPNLBTRKRbpv-kr valuation OLAP exportsbpv-kr valuation OLAP exports46088.669444444446088.7451388889"/>
        <s v="MCPNLBTRKRbpv-kr valuation QRM Reporter exportsbpv-kr valuation QRM Reporter exports46088.745138888946088.7451388889"/>
        <s v="MCPNLBTRITSITS planning runITS planning run46088.745833333346088.7701388889"/>
        <s v="MCPNLBTRGAPgap planninggap planning46088.770833333346088.8694444444"/>
        <s v="MRPLUDBLoad Compare Spreadsload Spreadsload Spreads46089.002083333346089.0090277778"/>
        <s v="MCPPLDBLoad Compare Spreadsload Spreadsload Spreads46089.004166666746089.0236111111"/>
        <s v="MRPLUDBLoad Compare SpreadsSpreads comparisonSpreads comparison46089.009027777846089.0090277778"/>
        <s v="MRPLUDBLoad Compare MPload MPsload MPs46089.009722222246089.0118055556"/>
        <s v="MRPLUDBLoad Compare MPModel parameters comparisonModel parameters comparison46089.011805555646089.0125"/>
        <s v="MRPLUDBLoad Marketload Marketload Market46089.013194444446089.0381944444"/>
        <s v="MCPPLDBLoad Compare SpreadsSpreads comparisonSpreads comparison46089.023611111146089.0243055556"/>
        <s v="MRPLUDBCreate NTGNTG CreationNTG Creation46089.038194444446089.0388888889"/>
        <s v="MCPNLBTRGAPgap planninggap planning46089.047916666746089.1222222222"/>
        <s v="MCPNLBTRImport Strategiesimport strategiesimport strategies46089.122916666746089.1541666667"/>
        <s v="MCPNLBTRPlanning (NII)planning run01planning run0146089.154861111146089.4020833333"/>
        <s v="MCPTRDBLoad Posloadload46089.208333333346089.2215277778"/>
        <s v="MCPTRDBLoad PosStratificationStratification46089.221527777846089.2263888889"/>
        <s v="MCPTRDBLoad PosPosition report exportsPosition report exports46089.226388888946089.2333333333"/>
        <s v="MCPTRDBLoad Poscopy fromcopy from46089.233333333346089.2340277778"/>
        <s v="MCPNLBTRPlanning (NII)MDL ProcessingMDL Processing46089.402083333346089.6486111111"/>
        <s v="MCPNLBTRPlanning (NII)planning run02planning run0246089.648611111146089.81875"/>
        <s v="MCPNLBTRPlanning (NII)export to ara NIIexport to ara NII46089.8187546089.8201388889"/>
        <s v="MCPNLBTRPlanning (NII)planning run exportsplanning run exports46089.820138888946089.86875"/>
        <s v="MCPBEDBCopy DB with Runscopy fromcopy from46089.846527777846089.8493055556"/>
        <s v="MCPAUDBDelete PortfolioDelete portfolio fromDelete portfolio from46090.175694444446090.1784722222"/>
        <s v="MCPFRDBDelete PortfolioDelete portfolio fromDelete portfolio from46090.227777777846090.2298611111"/>
        <s v="MCPFRDBLoad Compare MPload Model parametersload Model parameters46090.230555555646090.2333333333"/>
        <s v="MCPFRDBLoad Compare MPModel parameters comparisonModel parameters comparison46090.233333333346090.2333333333"/>
        <s v="MCPFRDBLoad Compare Spreadsload Spreadsload Spreads46090.234027777846090.2423611111"/>
        <s v="MCPFRDBLoad Compare SpreadsSpreads comparisonSpreads comparison46090.242361111146090.2430555556"/>
        <s v="MCPBEDBValuation AICload AIC Spreadsload AIC Spreads46090.320138888946090.3270833333"/>
        <s v="MRPFRDBLoad Compare Spreadsload Spreadsload Spreads46090.322916666746090.3298611111"/>
        <s v="MCPBEDBValuation AICAIC portfolio valuation runAIC portfolio valuation run46090.327083333346090.3958333333"/>
        <s v="MRPFRDBLoad Compare SpreadsSpreads comparisonSpreads comparison46090.329861111146090.3305555556"/>
        <s v="MRPFRDBLoad Compare MPload MPsload MPs46090.3312546090.3333333333"/>
        <s v="MRPFRDBLoad Compare MPModel parameters comparisonModel parameters comparison46090.333333333346090.3333333333"/>
        <s v="MCPBEDBGAPgap planninggap planning46090.396527777846090.4666666667"/>
        <s v="MRPNLRB-MIDLoad Compare Spreadsload Spreadsload Spreads46090.454861111146090.4611111111"/>
        <s v="MRPNLRB-MIDLoad Compare SpreadsSpreads comparisonSpreads comparison46090.461111111146090.4611111111"/>
        <s v="MRPNLRB-MIDLoad Compare MPload MPsload MPs46090.461805555646090.4638888889"/>
        <s v="MRPNLRB-MIDLoad Compare MPModel parameters comparisonModel parameters comparison46090.463888888946090.4645833333"/>
        <s v="MCPBEGTCSRBB ValuationCSRBB Portfolio ValuationCSRBB Portfolio Valuation46090.464583333346090.4652777778"/>
        <s v="MCPDEDBValuation (NPV)portfolio valuation runportfolio valuation run46090.468055555646090.6416666667"/>
        <s v="MCPBEDBPlanning (NII)combined planning runcombined planning run46090.479166666746090.4791666667"/>
        <s v="MCPBEGTCSRBB ValuationCSRBB Portfolio ValuationCSRBB Portfolio Valuation46090.515972222246090.525"/>
        <s v="MCPBEGTCSRBB ValuationLight Maintenance CSRBB ValuationLight Maintenance CSRBB Valuation46090.52546090.5548611111"/>
        <s v="MCPBEDBPlanning (NII)combined planning runcombined planning run46090.534722222246090.5409722222"/>
        <s v="MRPFRDBLoad Compare MPload MPsload MPs46090.552083333346090.5534722222"/>
        <s v="MRPFRDBLoad Compare MPModel parameters comparisonModel parameters comparison46090.553472222246090.5534722222"/>
        <s v="MCPBEGTImport Strategiesimport strategiesimport strategies46090.583333333346090.5972222222"/>
        <s v="MCPITDBDelete PortfolioDelete portfolio fromDelete portfolio from46090.592361111146090.5930555556"/>
        <s v="MCPITDBLoad Compare MPload Model parametersload Model parameters46090.5937546090.5958333333"/>
        <s v="MCPITDBLoad Compare MPModel parameters comparisonModel parameters comparison46090.595833333346090.5958333333"/>
        <s v="MCPITDBLoad Compare Spreadsload Spreadsload Spreads46090.5965277778NULL"/>
        <s v="MCPITDBDelete PortfolioDelete portfolio fromDelete portfolio from46090.599305555646090.6"/>
        <s v="MCPITDBLoad Compare MPload Model parametersload Model parameters46090.600694444446090.6027777778"/>
        <s v="MCPITDBLoad Compare MPModel parameters comparisonModel parameters comparison46090.602777777846090.6027777778"/>
        <s v="MCPITDBLoad Compare Spreadsload Spreadsload Spreads46090.603472222246090.6097222222"/>
        <s v="MCPITDBLoad Compare SpreadsSpreads comparisonSpreads comparison46090.609722222246090.6104166667"/>
        <s v="MCPBEDBPlanning (NII)combined planning runcombined planning run46090.615972222246090.6222222222"/>
        <s v="MCPBEGTPlanning (NII)planning run01planning run0146090.621527777846090.7763888889"/>
        <s v="MCPDEDBValuation (NPV)export to araexport to ara46090.641666666746090.6416666667"/>
        <s v="MCPDEDBValuation (NPV)Light MaintenanceLight Maintenance46090.641666666746090.65"/>
        <s v="MCPWBUSLoad Posloadload46090.6546090.6625"/>
        <s v="MCPDEDBValuation (NPV)valuation report exports from ARAvaluation report exports from ARA46090.6546090.6506944444"/>
        <s v="MCPDEDBValuation (NPV)valuation report QRM Reporter exportsvaluation report QRM Reporter exports46090.653472222246090.6680555556"/>
        <s v="MCPWBUSLoad PosStratificationStratification46090.662546090.6652777778"/>
        <s v="MCPWBUSLoad Poscopy fromcopy from46090.665277777846090.6659722222"/>
        <s v="MCPWBUSLoad to ARAexport to ara ACCexport to ara ACC46090.666666666746090.6666666667"/>
        <s v="MCPWBUSValuation (NPV)portfolio valuation runportfolio valuation run46090.667361111146090.6763888889"/>
        <s v="MCPDEDBKRLight MaintenanceLight Maintenance46090.6687546090.6708333333"/>
        <s v="MCPDEDBKRbpv-kr valuationbpv-kr valuation46090.670833333346090.8486111111"/>
        <s v="MCPWBUSValuation (NPV)Light Maintenance Portfolio ValuationLight Maintenance Portfolio Valuation46090.676388888946090.68125"/>
        <s v="MCPWBUSValuation (NPV)valuation report OLAP exportsvaluation report OLAP exports46090.6812546090.6868055556"/>
        <s v="MRPLUDBLoad Posload Portfolioload Portfolio46090.685416666746090.7020833333"/>
        <s v="MCPWBUSLoad to ARAexport to ara ACCexport to ara ACC46090.687546090.6875"/>
        <s v="MCPWBUSCSRBB ValuationCSRBB Portfolio ValuationCSRBB Portfolio Valuation46090.688194444446090.6972222222"/>
        <s v="MCPWBUSCSRBB Planningimport CSRBB strategiesimport CSRBB strategies46090.697916666746090.7333333333"/>
        <s v="MRPLUDBLoad Poscopy fromcopy from46090.702083333346090.7034722222"/>
        <s v="MRPLUDBLoad PosPos Detailed OLAP exportPos Detailed OLAP export46090.703472222246090.7055555556"/>
        <s v="MRPLUDBLoad PosStratificationStratification46090.705555555646090.7104166667"/>
        <s v="MRPLUDBLoad PosPos Stratified OLAP exportPos Stratified OLAP export46090.710416666746090.7118055556"/>
        <s v="MRPLUDBGenerate LoadGenerate DD SAVGenerate DD SAV46090.712546090.7125"/>
        <s v="MRPLUDBGenerate LoadLoad DD SAVLoad DD SAV46090.712546090.7180555556"/>
        <s v="MRPBEDBValuation 1Light MaintenanceLight Maintenance46090.714583333346090.7180555556"/>
        <s v="MRPLUDBGenerate LoadGenerate DD MORGenerate DD MOR46090.7187546090.71875"/>
        <s v="MRPLUDBGenerate LoadLoad DD MORLoad DD MOR46090.7187546090.7243055556"/>
        <s v="MRPLUDBValuation 1NPV1 runNPV1 run46090.72546090.7513888889"/>
        <s v="MCPWBUSCSRBB PlanningCSRBB Planning RunCSRBB Planning Run46090.733333333346090.7722222222"/>
        <s v="MRPLUDBValuation 1Light MaintenanceLight Maintenance46090.751388888946090.7555555556"/>
        <s v="MRPBEDBValuation 1export to araexport to ara46090.752777777846090.7541666667"/>
        <s v="MRPBEDBOptimizationCFM optimization1CFM optimization146090.754861111146090.7680555556"/>
        <s v="MRPLUDBValuation 1NPV1 run OLAP exportsNPV1 run OLAP exports46090.755555555646090.7590277778"/>
        <s v="MRPLUDBCF ExtractionCF ExtractionCF Extraction46090.759722222246090.7638888889"/>
        <s v="MRPLUDBPlanning (NII)Planning runPlanning run46090.763888888946090.7861111111"/>
        <s v="MRPBEDBOptimizationSuper Light MaintenanceSuper Light Maintenance46090.768055555646090.7708333333"/>
        <s v="MRPBEDBOptimizationCFM optimization1 OLAP exportsCFM optimization1 OLAP exports46090.770833333346090.7736111111"/>
        <s v="MCPWBUSGAPgap planninggap planning46090.772916666746090.8326388889"/>
        <s v="MRPBEDBOptimizationCFM optimization2CFM optimization246090.773611111146090.7777777778"/>
        <s v="MCPBEGTPlanning (NII)MDL ProcessingMDL Processing46090.776388888946090.7833333333"/>
        <s v="MRPBEDBOptimizationSuper Light MaintenanceSuper Light Maintenance46090.777777777846090.7798611111"/>
        <s v="MRPBEDBOptimizationCFM optimization2 OLAP exportsCFM optimization2 OLAP exports46090.779861111146090.7798611111"/>
        <s v="MRPBEDBOptimizationSuper Light MaintenanceSuper Light Maintenance46090.779861111146090.78125"/>
        <s v="MRPBEDBOptimizationRoS/RIOD optimizationRoS/RIOD optimization46090.7812546090.8104166667"/>
        <s v="MCPBEGTPlanning (NII)planning run02planning run0246090.783333333346090.8659722222"/>
        <s v="MRPLUDBOptimizationRoM optimizationRoM optimization46090.786805555646090.7875"/>
        <s v="MRPLUDBOptimizationexport to araexport to ara46090.787546090.7888888889"/>
        <s v="MRPLUDBOptimizationLight MaintenanceLight Maintenance46090.788888888946090.7923611111"/>
        <s v="MRPLUDBOptimizationRoM optimization OLAP reportsRoM optimization OLAP reports46090.792361111146090.79375"/>
        <s v="MRPLUDBLoad to ARAexport to araexport to ara46090.8062546090.80625"/>
        <s v="MCPLUDBDelete PortfolioDelete portfolio fromDelete portfolio from46090.807638888946090.8083333333"/>
        <s v="MCPLUDBLoad Compare MPload Model parametersload Model parameters46090.809027777846090.8104166667"/>
        <s v="MCPLUDBLoad Compare MPModel parameters comparisonModel parameters comparison46090.810416666746090.8104166667"/>
        <s v="MRPBEDBOptimizationSuper Light MaintenanceSuper Light Maintenance46090.810416666746090.8125"/>
        <s v="MCPLUDBLoad Compare Spreadsload Spreadsload Spreads46090.811111111146090.8173611111"/>
        <s v="MRPBEDBOptimizationRoS/RIOD optimization OLAP exportsRoS/RIOD optimization OLAP exports46090.812546090.8125"/>
        <s v="MRPBEDBOptimizationSuper Light MaintenanceSuper Light Maintenance46090.812546090.8145833333"/>
        <s v="MRPBEDBOptimizationRoM optimizationRoM optimization46090.814583333346090.8826388889"/>
        <s v="MCPLUDBLoad Compare SpreadsSpreads comparisonSpreads comparison46090.817361111146090.8180555556"/>
        <s v="MCPLUDBLoad Posloadload46090.8187546090.83125"/>
        <s v="MCPLUDBLoad Posload NTGload NTG46090.8312546090.83125"/>
        <s v="MCPLUDBLoad PosStratificationStratification46090.8312546090.8347222222"/>
        <s v="MCPLUDBPOS MCP ExportPosition report OLAP exportsPosition report OLAP exports46090.835416666746090.8409722222"/>
        <s v="MCPLUDBValuation (NPV)portfolio valuation runportfolio valuation run46090.841666666746090.8895833333"/>
        <s v="MCPDEDBKRexport to araexport to ara46090.848611111146090.8493055556"/>
        <s v="MCPDEDBKRbpv-kr valuation QRM reporter exportsbpv-kr valuation QRM reporter exports46090.849305555646090.8770833333"/>
        <s v="MCPBEGTPlanning (NII)export to ara NIIexport to ara NII46090.865972222246090.8666666667"/>
        <s v="MCPBEGTPlanning (NII)planning run exportsplanning run exports46090.866666666746090.8666666667"/>
        <s v="MCPDEDBKRbpv-kr valuation exports from ARAbpv-kr valuation exports from ARA46090.877083333346090.8770833333"/>
        <s v="MCPDEDBCSRBB ValuationCSRBB Portfolio ValuationCSRBB Portfolio Valuation46090.877083333346090.9097222222"/>
        <s v="MRPBEDBOptimizationSuper Light MaintenanceSuper Light Maintenance46090.882638888946090.8847222222"/>
        <s v="MRPBEDBOptimizationRoM optimization OLAP ExportsRoM optimization OLAP Exports46090.884722222246090.8854166667"/>
        <s v="MRPBEDBLoad to ARAexport to araexport to ara46090.885416666746090.8854166667"/>
        <s v="MCPLUDBValuation (NPV)export to ara Portfolio Valuationexport to ara Portfolio Valuation46090.889583333346090.8909722222"/>
        <s v="MCPLUDBValuation (NPV)Light MaintenanceLight Maintenance46090.891666666746090.8986111111"/>
        <s v="MCPLUDBValuation (NPV)valuation report OLAP exportsvaluation report OLAP exports46090.898611111146090.9097222222"/>
        <s v="MCPLUDBValuation (NPV)valuation report QRM Reporter exportsvaluation report QRM Reporter exports46090.909722222246090.9145833333"/>
        <s v="MCPDEDBECLight MaintenanceLight Maintenance46090.910416666746090.9451388889"/>
        <s v="MCPLUDBCSRBB ValuationCSRBB Portfolio ValuationCSRBB Portfolio Valuation46090.915277777846090.9305555556"/>
        <s v="MCPDEDBECing-ec valuationing-ec valuation46090.945138888946091.1784722222"/>
        <s v="MRPITDBLoad Marketload Marketload Market46090.959722222246090.9805555556"/>
        <s v="MRPITDBCreate NTGcreate NTGcreate NTG46090.9812546090.9840277778"/>
        <s v="MRPITDBLoad Posload Portfolioload Portfolio46090.984722222246091.0034722222"/>
        <s v="MRPITDBLoad Poscopy fromcopy from46091.003472222246091.0041666667"/>
        <s v="MRPITDBLoad PosPos Detailed OLAP exportPos Detailed OLAP export46091.004166666746091.0069444444"/>
        <s v="MRPITDBLoad PosStratificationStratification46091.006944444446091.0111111111"/>
        <s v="MRPITDBLoad PosPos Stratified OLAP exportPos Stratified OLAP export46091.011111111146091.0125"/>
        <s v="MRPITDBGenerate LoadGenerate DD SAVGenerate DD SAV46091.012546091.0131944444"/>
        <s v="MRPITDBGenerate LoadLoad DD SAVLoad DD SAV46091.013194444446091.01875"/>
        <s v="MRPITDBGenerate LoadGenerate DD MORGenerate DD MOR46091.0187546091.0194444444"/>
        <s v="MRPITDBGenerate LoadLoad DD MORLoad DD MOR46091.019444444446091.025"/>
        <s v="MRPITDBValuation 1NPV1 runNPV1 run46091.02546091.0638888889"/>
        <s v="MRPITDBValuation 1Light MaintenanceLight Maintenance46091.063888888946091.06875"/>
        <s v="MRPITDBValuation 1NPV1 OLAP exportNPV1 OLAP export46091.0687546091.0736111111"/>
        <s v="MRPITDBCF ExtractionCF ExtractionCF Extraction46091.073611111146091.0784722222"/>
        <s v="MRPITDBCF ExtractionCF old ExtractionCF old Extraction46091.079166666746091.0861111111"/>
        <s v="MRPITDBPlanning (NII)Planning runPlanning run46091.086805555646091.1145833333"/>
        <s v="MRPITDBOptimizationRoS/RIOD optimizationRoS/RIOD optimization46091.115277777846091.125"/>
        <s v="MCPFRDBLoad Posloadload46091.145138888946091.1576388889"/>
        <s v="MCPFRDBLoad PosStratificationStratification46091.157638888946091.1611111111"/>
        <s v="MCPFRDBLoad PosPosition report exportsPosition report exports46091.161111111146091.1659722222"/>
        <s v="MCPFRDBLoad Poscopy fromcopy from46091.165972222246091.1673611111"/>
        <s v="MRPNLRB-MIDLoad Marketload Market WD6load Market WD646091.167361111146091.1930555556"/>
        <s v="MCPFRDBValuation (NPV)portfolio valuation runportfolio valuation run46091.167361111146091.2027777778"/>
        <s v="MCPDEDBECexport to araexport to ara46091.178472222246091.1784722222"/>
        <s v="MCPDEDBECing-ec valuation QRM reporter exportsing-ec valuation QRM reporter exports46091.178472222246091.1784722222"/>
        <s v="MCPDEDBECing-ec valuation exports from ARAing-ec valuation exports from ARA46091.178472222246091.1784722222"/>
        <s v="MCPDEDBGAPgap planninggap planning46091.179861111146091.2923611111"/>
        <s v="MCPITDBLoad Posloadload46091.1812546091.1930555556"/>
        <s v="MCPITDBLoad Posload NTGload NTG46091.193055555646091.1930555556"/>
        <s v="MCPITDBLoad PosStratificationStratification46091.193055555646091.1972222222"/>
        <s v="MCPITDBValuation (NPV)portfolio valuation runportfolio valuation run46091.197916666746091.25"/>
        <s v="MCPFRDBValuation (NPV)export to ara Portfolio Valuationexport to ara Portfolio Valuation46091.202777777846091.2027777778"/>
        <s v="MCPFRDBValuation (NPV)Light Maintenance Portfolio ValuationLight Maintenance Portfolio Valuation46091.202777777846091.2083333333"/>
        <s v="MCPFRDBValuation (NPV)valuation report QRM Reporter exportsvaluation report QRM Reporter exports46091.208333333346091.2131944444"/>
        <s v="MCPFRDBCSRBB ValuationCSRBB Portfolio ValuationCSRBB Portfolio Valuation46091.213888888946091.2270833333"/>
        <s v="MCPFRDBCSRBB ValuationLight Maintenance CSRBB ValuationLight Maintenance CSRBB Valuation46091.227083333346091.23125"/>
        <s v="MCPFRDBCSRBB Planningimport CSRBB strategiesimport CSRBB strategies46091.231944444446091.2736111111"/>
        <s v="MCPITDBValuation (NPV)export to ara Portfolio Valuationexport to ara Portfolio Valuation46091.2546091.25"/>
        <s v="MCPITDBValuation (NPV)Light MaintenanceLight Maintenance46091.251388888946091.2583333333"/>
        <s v="MCPBEGTLoad to ARAexport to araexport to ara46091.253472222246091.2534722222"/>
        <s v="MCPITDBValuation (NPV)valuation report OLAP exportsvaluation report OLAP exports46091.258333333346091.2583333333"/>
        <s v="MCPITDBValuation (NPV)valuation report QRM Reporter exportsvaluation report QRM Reporter exports46091.258333333346091.2645833333"/>
        <s v="MCPITDBCSRBB ValuationCSRBB Portfolio ValuationCSRBB Portfolio Valuation46091.264583333346091.2840277778"/>
        <s v="MCPRODBLoad Posloadload46091.272916666746091.2888888889"/>
        <s v="MCPFRDBCSRBB PlanningCSRBB Planning RunCSRBB Planning Run46091.273611111146091.3180555556"/>
        <s v="MRPITDBOptimizationRoS/RIOD optimizationRoS/RIOD optimization46091.288194444446091.2958333333"/>
        <s v="MCPRODBLoad PosStratificationStratification46091.288888888946091.29375"/>
        <s v="MCPRODBLoad Poscopy fromcopy from46091.2937546091.2951388889"/>
        <s v="MRPITDBOptimizationCFM optimizationCFM optimization46091.295833333346091.3111111111"/>
        <s v="MCPRODBValuation (NPV)portfolio valuation runportfolio valuation run46091.295833333346091.3694444444"/>
        <s v="MRPITDBOptimizationRoM optimizationRoM optimization46091.311111111146091.3159722222"/>
        <s v="MRPLUDBOptimizationRoM optimizationRoM optimization46091.314583333346091.3145833333"/>
        <s v="MRPLUDBOptimizationexport to araexport to ara46091.314583333346091.3152777778"/>
        <s v="MRPITDBLoad to ARAexport to araexport to ara46091.315972222246091.3173611111"/>
        <s v="MCPFRDBCSRBB Planningexport to ara CSRBB Planningexport to ara CSRBB Planning46091.318055555646091.31875"/>
        <s v="MCPFRDBITSLight Maintenance ITS planningLight Maintenance ITS planning46091.319444444446091.3229166667"/>
        <s v="MRPLUDBOptimizationRoM optimizationRoM optimization46091.320138888946091.3243055556"/>
        <s v="MCPFRDBITSITS planning runITS planning run46091.322916666746091.3361111111"/>
        <s v="MRPLUDBOptimizationexport to araexport to ara46091.324305555646091.3256944444"/>
        <s v="MRPLUDBOptimizationLight MaintenanceLight Maintenance46091.325694444446091.3284722222"/>
        <s v="MRPLUDBOptimizationRoM optimization OLAP reportsRoM optimization OLAP reports46091.328472222246091.3305555556"/>
        <s v="MCPFRDBECLight Maintenance ing-ec valuationLight Maintenance ing-ec valuation46091.336111111146091.3395833333"/>
        <s v="MCPFRDBECing-ec valuationing-ec valuation46091.339583333346091.3881944444"/>
        <s v="MRPITDBOptimizationRoM optimizationRoM optimization46091.340277777846091.3520833333"/>
        <s v="MRPBEDBCF ExtractionCF ExtractionCF Extraction46091.343055555646091.3486111111"/>
        <s v="MRPBEDBPlanning (NII)Planning runPlanning run46091.348611111146091.4430555556"/>
        <s v="MCPRODBValuation (NPV)Light MaintenanceLight Maintenance46091.369444444446091.3770833333"/>
        <s v="MCPRODBValuation (NPV)valuation report exportsvaluation report exports46091.377083333346091.3819444444"/>
        <s v="MCPRODBCSRBB ValuationCSRBB Portfolio ValuationCSRBB Portfolio Valuation46091.381944444446091.3979166667"/>
        <s v="MCPDEDBGAPgap planninggap planning46091.388194444446091.3881944444"/>
        <s v="MCPFRDBECing-ec valuation QRM reporter exportsing-ec valuation QRM reporter exports46091.388194444446091.3909722222"/>
        <s v="MCPFRDBKRLight Maintenance bpv-kr valuationLight Maintenance bpv-kr valuation46091.391666666746091.3944444444"/>
        <s v="MCPFRDBKRbpv-kr valuationbpv-kr valuation46091.394444444446091.425"/>
        <s v="MCPRODBCSRBB ValuationLight MaintenanceLight Maintenance46091.395138888946091.3979166667"/>
        <s v="MCPRODBCSRBB Planningimport CSRBB strategiesimport CSRBB strategies46091.398611111146091.4430555556"/>
        <s v="MRPITDBLoad to ARAexport to araexport to ara46091.446091.4013888889"/>
        <s v="MCPAUDBDelete PortfolioDelete portfolio fromDelete portfolio from46091.402777777846091.4034722222"/>
        <s v="MCPAUDBLoad Compare MPload Model parametersload Model parameters46091.404861111146091.4069444444"/>
        <s v="MCPAUDBLoad Compare MPModel parameters comparisonModel parameters comparison46091.406944444446091.4069444444"/>
        <s v="MCPAUDBLoad Compare Spreadsload Spreadsload Spreads46091.407638888946091.4125"/>
        <s v="MCPBEDBValuation AICload AIC Spreadsload AIC Spreads46091.409027777846091.4166666667"/>
        <s v="MCPAUDBLoad Compare SpreadsSpreads comparisonSpreads comparison46091.412546091.4131944444"/>
        <s v="MCPAUDBLoad Posloadload46091.413888888946091.425"/>
        <s v="MCPBEDBValuation AICAIC portfolio valuation runAIC portfolio valuation run46091.416666666746091.4854166667"/>
        <s v="MCPPLDBLoad Posloadload46091.418055555646091.4583333333"/>
        <s v="MCPLUDBCSRBB Planningimport CSRBB strategiesimport CSRBB strategies46091.422916666746091.4583333333"/>
        <s v="MCPFRDBKRbpv-kr valuation QRM reporter exportsbpv-kr valuation QRM reporter exports46091.42546091.425"/>
        <s v="MCPAUDBLoad PosStratificationStratification46091.42546091.4284722222"/>
        <s v="MCPFRDBValuation AICload AIC Spreadsload AIC Spreads46091.427777777846091.4354166667"/>
        <s v="MCPAUDBLoad PosPosition report OLAP exportsPosition report OLAP exports46091.428472222246091.4333333333"/>
        <s v="MRPFRDBLoad Marketload Marketload Market46091.433333333346091.4597222222"/>
        <s v="MCPAUDBLoad Poscopy fromcopy from46091.433333333346091.4340277778"/>
        <s v="MCPAUDBValuation (NPV)portfolio valuation runportfolio valuation run46091.434722222246091.45"/>
        <s v="MCPFRDBValuation AICAIC portfolio valuation runAIC portfolio valuation run46091.435416666746091.4458333333"/>
        <s v="MCPRODBCSRBB PlanningCSRBB Planning RunCSRBB Planning Run46091.443055555646091.4791666667"/>
        <s v="MCPNLRBLoad Posloadload46091.443055555646091.5013888889"/>
        <s v="MCPFRDBImport Strategiesimport strategiesimport strategies46091.446527777846091.4513888889"/>
        <s v="MCPBEGTPlanning (NII)planning run exportsplanning run exports46091.447916666746091.4673611111"/>
        <s v="MCPAUDBValuation (NPV)Light Maintenance Portfolio ValuationLight Maintenance Portfolio Valuation46091.4546091.4555555556"/>
        <s v="MCPAUDBValuation (NPV)valuation report OLAP exportsvaluation report OLAP exports46091.455555555646091.4666666667"/>
        <s v="MCPPLDBLoad Posload NTGload NTG46091.458333333346091.4583333333"/>
        <s v="MCPPLDBLoad PosStratificationStratification46091.4583333333NULL"/>
        <s v="MCPLUDBCSRBB PlanningCSRBB Planning RunCSRBB Planning Run46091.458333333346091.4861111111"/>
        <s v="MCPFRDBPlanning (NII)planning run01planning run0146091.459722222246091.6298611111"/>
        <s v="MCPDEGTPlanning (NII)planning run exportsplanning run exports46091.459722222246091.4666666667"/>
        <s v="MRPFRDBLoad Posload Portfolioload Portfolio46091.460416666746091.475"/>
        <s v="MCPAUDBValuation (NPV)valuation run QRM Reporter exportsvaluation run QRM Reporter exports46091.466666666746091.4708333333"/>
        <s v="MRPBEDBOptimizationCFM optimization1CFM optimization146091.467361111146091.5347222222"/>
        <s v="MCPPLDBValuation (NPV)portfolio valuation runportfolio valuation run46091.467361111146091.5930555556"/>
        <s v="MCPBEGTPlanning (NII)planning run exportsplanning run exports46091.471527777846091.4993055556"/>
        <s v="MCPDEGTPlanning (NII)planning run exportsplanning run exports46091.471527777846091.4972222222"/>
        <s v="MRPFRDBLoad Poscopy fromcopy from46091.47546091.4756944444"/>
        <s v="MCPAUDBCSRBB ValuationCSRBB Portfolio ValuationCSRBB Portfolio Valuation46091.476388888946091.4847222222"/>
        <s v="MCPICDBICDBDelete portfolio fromDelete portfolio from46091.479166666746091.4798611111"/>
        <s v="MCPRODBCSRBB Planningexport to araexport to ara46091.479166666746091.4805555556"/>
        <s v="MRPFRDBGenerate LoadGenerate DD SAVGenerate DD SAV46091.4812546091.48125"/>
        <s v="MRPFRDBGenerate LoadLoad DD SAVLoad DD SAV46091.4812546091.4881944444"/>
        <s v="MCPAUDBCSRBB ValuationLight Maintenance CSRBB valuationLight Maintenance CSRBB valuation46091.484722222246091.4875"/>
        <s v="MCPRODBECLight MaintenanceLight Maintenance46091.486805555646091.4895833333"/>
        <s v="MCPBEDBECing-ec valuationing-ec valuation46091.4875NULL"/>
        <s v="MCPAUDBCSRBB PlanningCSRBB Planning Light MaintenanceCSRBB Planning Light Maintenance46091.488194444446091.4909722222"/>
        <s v="MRPFRDBGenerate LoadGenerate DD MORGenerate DD MOR46091.488194444446091.4888888889"/>
        <s v="MRPFRDBGenerate LoadLoad DD MORLoad DD MOR46091.488888888946091.4951388889"/>
        <s v="MCPRODBECing-ec valuationing-ec valuation46091.489583333346091.6902777778"/>
        <s v="MCPAUDBCSRBB Planningimport CSRBB strategiesimport CSRBB strategies46091.490972222246091.5291666667"/>
        <s v="MRPFRDBValuation 1NPV1 runNPV1 run46091.496527777846091.5180555556"/>
        <s v="MCPNLRBLoad PosStratificationStratification46091.501388888946091.5090277778"/>
        <s v="MCPNLRBLoad Poscopy fromcopy from46091.509027777846091.5097222222"/>
        <s v="MCPNLRBLoad ELP and Mortgagesload ELP and Mortgagesload ELP and Mortgages46091.510416666746091.5347222222"/>
        <s v="MRPFRDBValuation 1Light MaintenanceLight Maintenance46091.518055555646091.5229166667"/>
        <s v="MRPFRDBCF ExtractionCF ExtractionCF Extraction46091.523611111146091.5284722222"/>
        <s v="MRPFRDBOptimizationRoM optimizationRoM optimization46091.529166666746091.5326388889"/>
        <s v="MCPAUDBCSRBB PlanningCSRBB Planning RunCSRBB Planning Run46091.529166666746091.5583333333"/>
        <s v="MRPFRDBOptimizationSuper Light MaintenanceSuper Light Maintenance46091.532638888946091.5347222222"/>
        <s v="MRPBEDBOptimizationSuper Light MaintenanceSuper Light Maintenance46091.534722222246091.5381944444"/>
        <s v="MRPFRDBOptimizationRoM OLAP exportRoM OLAP export46091.534722222246091.5388888889"/>
        <s v="MCPNLRBValuation (NPV)portfolio valuation runportfolio valuation run46091.535416666746091.5479166667"/>
        <s v="MRPBEDBOptimizationCFM optimization2CFM optimization246091.538194444446091.5847222222"/>
        <s v="MCPICDBICDBload model parameters fromload model parameters from46091.538194444446091.5388888889"/>
        <s v="MRPFRDBOptimizationRoS/RIOD optimizationRoS/RIOD optimization46091.538888888946091.5388888889"/>
        <s v="MCPICDBICDBcompare model parameters fromcompare model parameters from46091.538888888946091.5402777778"/>
        <s v="MCPICDBICDBPortfolio Copy | NLWB_Lending | Live on ALM CorePortfolio Copy | NLWB_Lending | Live on ALM Core46091.540277777846091.55625"/>
        <s v="MCPICDBICDBPortfolio Copy | London | Live on ALM CorePortfolio Copy | London | Live on ALM Core46091.5562546091.5715277778"/>
        <s v="MCPAUDBCSRBB PlanningCSRBB Planning export to araCSRBB Planning export to ara46091.558333333346091.5590277778"/>
        <s v="MCPAUDBKRLight Maintenance bpv-kr valuationLight Maintenance bpv-kr valuation46091.559722222246091.5638888889"/>
        <s v="MCPAUDBKRbpv-kr valuationbpv-kr valuation46091.563888888946091.5673611111"/>
        <s v="MRPFRDBOptimizationRoS/RIOD optimizationRoS/RIOD optimization46091.571527777846091.5763888889"/>
        <s v="MCPICDBICDBPortfolio Copy | Dublin | Live on ALM CorePortfolio Copy | Dublin | Live on ALM Core46091.571527777846091.5722222222"/>
        <s v="MCPICDBICDBPortfolio Copy | Singapore | Live on ALM CorePortfolio Copy | Singapore | Live on ALM Core46091.572222222246091.5895833333"/>
        <s v="MCPNLRBValuation (NPV)portfolio valuation runportfolio valuation run46091.572916666746091.5798611111"/>
        <s v="MRPFRDBOptimizationSuper Light MaintenanceSuper Light Maintenance46091.576388888946091.5791666667"/>
        <s v="MRPFRDBOptimizationRoS/RIOD OLAP exportRoS/RIOD OLAP export46091.579166666746091.5847222222"/>
        <s v="MRPFRDBLoad to ARAexport to araexport to ara46091.585416666746091.5861111111"/>
        <s v="MRPBEDBOptimizationSuper Light MaintenanceSuper Light Maintenance46091.586111111146091.5888888889"/>
        <s v="MCPICDBICDBPortfolio Copy | Hong_Kong | Live on ALM CorePortfolio Copy | Hong_Kong | Live on ALM Core46091.589583333346091.6041666667"/>
        <s v="MCPPLDBValuation (NPV)export to ara Portfolio Valuationexport to ara Portfolio Valuation46091.593055555646091.5944444444"/>
        <s v="MCPPLDBValuation (NPV)Light MaintenanceLight Maintenance46091.595138888946091.6173611111"/>
        <s v="MCPICDBICDBPortfolio Copy | Sofia | Live on ALM CorePortfolio Copy | Sofia | Live on ALM Core46091.604166666746091.6194444444"/>
        <s v="MCPPLDBValuation (NPV)valuation report OLAP exportsvaluation report OLAP exports46091.617361111146091.6173611111"/>
        <s v="MCPPLDBValuation (NPV)valuation report QRM Reporter exportsvaluation report QRM Reporter exports46091.617361111146091.6215277778"/>
        <s v="MCPICDBICDBPortfolio Copy | Vienna | Live on ALM CorePortfolio Copy | Vienna | Live on ALM Core46091.619444444446091.6194444444"/>
        <s v="MCPICDBICDBPortfolio Copy | Prague | Live on ALM CorePortfolio Copy | Prague | Live on ALM Core46091.619444444446091.6347222222"/>
        <s v="MCPPLDBECing-ec valuationing-ec valuation46091.622222222246091.6958333333"/>
        <s v="MCPNLRBValuation (NPV)portfolio valuation runportfolio valuation run46091.622916666746091.8333333333"/>
        <s v="MCPFRDBPlanning (NII)MDL ProcessingMDL Processing46091.629861111146091.6430555556"/>
        <s v="MCPBEGTPlanning (NII)planning run02planning run0246091.630555555646091.7465277778"/>
        <s v="MCPICDBICDBPortfolio Copy | Beijing | Other live locationPortfolio Copy | Beijing | Other live location46091.634722222246091.6354166667"/>
        <s v="MCPICDBICDBPortfolio Copy | Shanghai | Other live locationPortfolio Copy | Shanghai | Other live location46091.635416666746091.6354166667"/>
        <s v="MCPICDBICDBPortfolio Copy | Budapest | Live on ALM CorePortfolio Copy | Budapest | Live on ALM Core46091.635416666746091.6361111111"/>
        <s v="MCPICDBICDBPortfolio Copy | Tokyo | Live on ALM CorePortfolio Copy | Tokyo | Live on ALM Core46091.636111111146091.6361111111"/>
        <s v="MCPICDBICDBPortfolio Copy | Manila | Other live locationPortfolio Copy | Manila | Other live location46091.636111111146091.6361111111"/>
        <s v="MCPICDBICDBPortfolio Copy | Bratislava | Live on ALM CorePortfolio Copy | Bratislava | Live on ALM Core46091.636111111146091.6368055556"/>
        <s v="MCPICDBICDBPortfolio Copy | Seoul | Live on ALM CorePortfolio Copy | Seoul | Live on ALM Core46091.636805555646091.6368055556"/>
        <s v="MCPICDBICDBPortfolio Copy | Seoul_Securities | Non-live LocationPortfolio Copy | Seoul_Securities | Non-live Location46091.636805555646091.6368055556"/>
        <s v="MCPICDBICDBPortfolio Copy | Taipei | Live on ALM CorePortfolio Copy | Taipei | Live on ALM Core46091.636805555646091.6375"/>
        <s v="MCPICDBICDBPortfolio Copy | NLWB_BMG | Live on ALM CorePortfolio Copy | NLWB_BMG | Live on ALM Core46091.637546091.6375"/>
        <s v="MCPBEDBPlanning (NII)combined planning runcombined planning run46091.637546092.3923611111"/>
        <s v="MCPICDBICDBPortfolio Copy | NLWB_FM_Banking_books | Live on ALM CorePortfolio Copy | NLWB_FM_Banking_books | Live on ALM Core46091.637546091.6381944444"/>
        <s v="MCPICDBICDBPortfolio Copy | NLWB_Trade_Finance_Services | Live on ALM CorePortfolio Copy | NLWB_Trade_Finance_Services | Live on ALM Core46091.638194444446091.6381944444"/>
        <s v="MCPICDBICDBPortfolio Copy | Kiev | Live on ALM CorePortfolio Copy | Kiev | Live on ALM Core46091.638194444446091.6381944444"/>
        <s v="MCPICDBICDBPortfolio Copy | Geneva | Other live locationPortfolio Copy | Geneva | Other live location46091.638194444446091.6388888889"/>
        <s v="MCPICDBICDBPortfolio Copy | Brussels | Live on ALM CorePortfolio Copy | Brussels | Live on ALM Core46091.638888888946091.6534722222"/>
        <s v="MCPFRDBPlanning (NII)planning run02planning run0246091.643055555646091.6826388889"/>
        <s v="MCPICDBICDBPortfolio Copy | Belgium_FM_banking_book | Live on ALM CorePortfolio Copy | Belgium_FM_banking_book | Live on ALM Core46091.653472222246091.6534722222"/>
        <s v="MCPICDBICDBPortfolio Copy | Luxembourg | Live on ALM CorePortfolio Copy | Luxembourg | Live on ALM Core46091.653472222246091.6534722222"/>
        <s v="MCPICDBICDBLoad | NLWB_Lending | Live on ALM CoreLoad | NLWB_Lending | Live on ALM Core46091.654861111146091.6673611111"/>
        <s v="MRPNLRB-MIDLoad Posload Portfolioload Portfolio46091.6562546091.7027777778"/>
        <s v="MCPICDBICDBLoad | London | Live on ALM CoreLoad | London | Live on ALM Core46091.667361111146091.6861111111"/>
        <s v="MCPFRDBPlanning (NII)export to ara NIIexport to ara NII46091.682638888946091.6840277778"/>
        <s v="MCPFRDBPlanning (NII)planning run QRM reporter exportsplanning run QRM reporter exports46091.684027777846091.6909722222"/>
        <s v="MCPICDBICDBLoad | Dublin | Live on ALM CoreLoad | Dublin | Live on ALM Core46091.686111111146091.6979166667"/>
        <s v="MCPRODBECing-ec valuation exportsing-ec valuation exports46091.690277777846091.6916666667"/>
        <s v="MCPFRDBPlanning (NII)planning run OLAP exportsplanning run OLAP exports46091.690972222246091.7409722222"/>
        <s v="MCPRODBKRLight MaintenanceLight Maintenance46091.692361111146091.6965277778"/>
        <s v="MCPRODBKRbpv-kr valuationbpv-kr valuation46091.696527777846091.80625"/>
        <s v="MCPICDBICDBLoad | Singapore | Live on ALM CoreLoad | Singapore | Live on ALM Core46091.697916666746091.7125"/>
        <s v="MRPNLRB-MIDLoad Poscopy fromcopy from46091.702777777846091.7041666667"/>
        <s v="MRPNLRB-MIDLoad PosStratificationStratification46091.706944444446091.7131944444"/>
        <s v="MCPPLDBLoad Compare MPload Model parametersload Model parameters46091.709027777846091.7104166667"/>
        <s v="MCPPLDBLoad Compare MPModel parameters comparisonModel parameters comparison46091.710416666746091.7104166667"/>
        <s v="MCPPLDBValuation (NPV)portfolio valuation runportfolio valuation run46091.710416666746091.7701388889"/>
        <s v="MCPICDBICDBLoad | Hong_Kong | Live on ALM CoreLoad | Hong_Kong | Live on ALM Core46091.712546091.7256944444"/>
        <s v="MRPNLRB-MIDLoad PosStratification OLAP exportsStratification OLAP exports46091.713194444446091.7159722222"/>
        <s v="MRPNLRB-MIDGenerate LoadGenerate DD CFMGenerate DD CFM46091.715972222246091.7173611111"/>
        <s v="MRPNLRB-MIDGenerate LoadLoad DD CFMLoad DD CFM46091.717361111146091.7277777778"/>
        <s v="MCPICDBICDBLoad | Sofia | Live on ALM CoreLoad | Sofia | Live on ALM Core46091.725694444446091.7375"/>
        <s v="MRPNLRB-MIDValuation 2NPV2 runNPV2 run46091.728472222246091.7763888889"/>
        <s v="MCPICDBICDBLoad | Vienna | Live on ALM CoreLoad | Vienna | Live on ALM Core46091.737546091.75"/>
        <s v="MCPBEGTPlanning (NII)export to ara NIIexport to ara NII46091.746527777846091.7465277778"/>
        <s v="MCPICDBICDBLoad | Prague | Live on ALM CoreLoad | Prague | Live on ALM Core46091.7546091.7638888889"/>
        <s v="MCPICDBICDBLoad | Beijing | Other live locationLoad | Beijing | Other live location46091.763888888946091.7756944444"/>
        <s v="MCPPLDBValuation (NPV)export to ara Portfolio Valuationexport to ara Portfolio Valuation46091.770138888946091.7708333333"/>
        <s v="MCPPLDBValuation (NPV)Light MaintenanceLight Maintenance46091.771527777846091.7826388889"/>
        <s v="MCPICDBICDBLoad | Budapest | Live on ALM CoreLoad | Budapest | Live on ALM Core46091.775694444446091.7909722222"/>
        <s v="MRPNLRB-MIDPlanning (NII)Planning runPlanning run46091.777083333346091.8104166667"/>
        <s v="MCPPLDBValuation (NPV)valuation report OLAP exportsvaluation report OLAP exports46091.782638888946091.7826388889"/>
        <s v="MCPPLDBValuation (NPV)valuation report QRM Reporter exportsvaluation report QRM Reporter exports46091.782638888946091.7868055556"/>
        <s v="MCPPLDBValuation (NPV)Light MaintenanceLight Maintenance46091.787546091.7902777778"/>
        <s v="MCPPLDBValuation (NPV)valuation report OLAP exportsvaluation report OLAP exports46091.790277777846091.7902777778"/>
        <s v="MCPPLDBValuation (NPV)valuation report QRM Reporter exportsvaluation report QRM Reporter exports46091.790277777846091.79375"/>
        <s v="MCPICDBICDBLoad | Tokyo | Live on ALM CoreLoad | Tokyo | Live on ALM Core46091.790972222246091.8041666667"/>
        <s v="MCPPLDBECing-ec valuationing-ec valuation46091.795138888946091.8652777778"/>
        <s v="MCPICDBICDBLoad | Bratislava | Live on ALM CoreLoad | Bratislava | Live on ALM Core46091.804166666746091.8166666667"/>
        <s v="MCPRODBKRbpv-kr valuation exportsbpv-kr valuation exports46091.8062546091.80625"/>
        <s v="MRPNLRB-MIDOptimizationCFM optimizationCFM optimization46091.811111111146091.85"/>
        <s v="MCPICDBICDBLoad | Seoul | Live on ALM CoreLoad | Seoul | Live on ALM Core46091.816666666746091.8305555556"/>
        <s v="MCPICDBICDBLoad | Taipei | Live on ALM CoreLoad | Taipei | Live on ALM Core46091.830555555646091.8423611111"/>
        <s v="MCPNLRBValuation (NPV)export to araexport to ara46091.833333333346091.8347222222"/>
        <s v="MCPTRDBValuation (NPV)portfolio valuation runportfolio valuation run46091.833333333346091.8458333333"/>
        <s v="MCPESDBDelete PortfolioDelete portfolio fromDelete portfolio from46091.834027777846091.8347222222"/>
        <s v="MCPNLRBValuation (NPV)Light Maintenance Portfolio ValuationLight Maintenance Portfolio Valuation46091.834722222246091.8409722222"/>
        <s v="MCPNLRBValuation (NPV)valuation report OLAP exportsvaluation report OLAP exports46091.840972222246091.8451388889"/>
        <s v="MCPICDBICDBLoad | NLWB_BMG | Live on ALM CoreLoad | NLWB_BMG | Live on ALM Core46091.842361111146091.8541666667"/>
        <s v="MCPNLRBCopy DB with Runscopy fromcopy from46091.845833333346091.8479166667"/>
        <s v="MCPNLRBFinance Strategiesimport finance strategiesimport finance strategies46091.848611111146091.8506944444"/>
        <s v="MRPNLRB-MIDOptimizationexport to araexport to ara46091.8546091.8513888889"/>
        <s v="MCPICDBICDBLoad | NLWB_FM_Banking_books | Live on ALM CoreLoad | NLWB_FM_Banking_books | Live on ALM Core46091.854166666746091.8715277778"/>
        <s v="MCPNLRBFinance PlanningFinance planningFinance planning46091.854861111146092.3333333333"/>
        <s v="MCPPLDBECing-ec valuation exportsing-ec valuation exports46091.865972222246091.8868055556"/>
        <s v="MCPICDBICDBLoad | NLWB_Trade_Finance_Services | Live on ALM CoreLoad | NLWB_Trade_Finance_Services | Live on ALM Core46091.871527777846091.8854166667"/>
        <s v="MCPICDBICDBLoad | Kiev | Live on ALM CoreLoad | Kiev | Live on ALM Core46091.885416666746091.8972222222"/>
        <s v="MCPPLDBKRbpv-kr valuationbpv-kr valuation46091.887546091.9708333333"/>
        <s v="MCPICDBICDBLoad | Brussels | Live on ALM CoreLoad | Brussels | Live on ALM Core46091.897222222246091.9097222222"/>
        <s v="MCPICDBICDBLoad | Belgium_FM_banking_book | Live on ALM CoreLoad | Belgium_FM_banking_book | Live on ALM Core46091.909722222246091.9166666667"/>
        <s v="MCPICDBICDBLoad | Luxembourg | Live on ALM CoreLoad | Luxembourg | Live on ALM Core46091.916666666746091.9284722222"/>
        <s v="MCPICDBICDBcopy fromcopy from46091.928472222246091.9298611111"/>
        <s v="MCPICDBICDBPortfolio Valuation | NLWB_Lending | Live on ALM CorePortfolio Valuation | NLWB_Lending | Live on ALM Core46091.929861111146091.9395833333"/>
        <s v="MCPICDBICDBSuper Light MaintenanceSuper Light Maintenance46091.939583333346091.9430555556"/>
        <s v="MCPICDBICDBPortfolio Valuation | London | Live on ALM CorePortfolio Valuation | London | Live on ALM Core46091.943055555646091.9486111111"/>
        <s v="MCPICDBICDBSuper Light MaintenanceSuper Light Maintenance46091.948611111146091.9513888889"/>
        <s v="MCPICDBICDBPortfolio Valuation | Dublin | Live on ALM CorePortfolio Valuation | Dublin | Live on ALM Core46091.951388888946091.9576388889"/>
        <s v="MCPICDBICDBSuper Light MaintenanceSuper Light Maintenance46091.957638888946091.9604166667"/>
        <s v="MCPICDBICDBPortfolio Valuation | Singapore | Live on ALM CorePortfolio Valuation | Singapore | Live on ALM Core46091.960416666746091.96875"/>
        <s v="MCPICDBICDBSuper Light MaintenanceSuper Light Maintenance46091.9687546091.9715277778"/>
        <s v="MCPPLDBKRbpv-kr valuation exportsbpv-kr valuation exports46091.970833333346091.9715277778"/>
        <s v="MCPICDBICDBPortfolio Valuation | Hong_Kong | Live on ALM CorePortfolio Valuation | Hong_Kong | Live on ALM Core46091.971527777846091.9840277778"/>
        <s v="MCPPLDBGAPgap planninggap planning46091.972222222246092.0201388889"/>
        <s v="MCPICDBICDBSuper Light MaintenanceSuper Light Maintenance46091.984027777846091.9861111111"/>
        <s v="MCPICDBICDBPortfolio Valuation | Sofia | Live on ALM CorePortfolio Valuation | Sofia | Live on ALM Core46091.986111111146091.9902777778"/>
        <s v="MCPICDBICDBSuper Light MaintenanceSuper Light Maintenance46091.990277777846091.9923611111"/>
        <s v="MCPICDBICDBPortfolio Valuation | Vienna | Live on ALM CorePortfolio Valuation | Vienna | Live on ALM Core46091.992361111146091.9958333333"/>
        <s v="MCPICDBICDBSuper Light MaintenanceSuper Light Maintenance46091.995833333346091.9979166667"/>
        <s v="MCPICDBICDBPortfolio Valuation | Prague | Live on ALM CorePortfolio Valuation | Prague | Live on ALM Core46091.997916666746092.0076388889"/>
        <s v="MCPICDBICDBSuper Light MaintenanceSuper Light Maintenance46092.007638888946092.0097222222"/>
        <s v="MCPICDBICDBPortfolio Valuation | Beijing | Other live locationPortfolio Valuation | Beijing | Other live location46092.009722222246092.0138888889"/>
        <s v="MCPICDBICDBSuper Light MaintenanceSuper Light Maintenance46092.013888888946092.0159722222"/>
        <s v="MCPICDBICDBPortfolio Valuation | Budapest | Live on ALM CorePortfolio Valuation | Budapest | Live on ALM Core46092.015972222246092.0256944444"/>
        <s v="MCPICDBICDBSuper Light MaintenanceSuper Light Maintenance46092.025694444446092.0291666667"/>
        <s v="MCPICDBICDBPortfolio Valuation | Tokyo | Live on ALM CorePortfolio Valuation | Tokyo | Live on ALM Core46092.029166666746092.0354166667"/>
        <s v="MCPICDBICDBSuper Light MaintenanceSuper Light Maintenance46092.035416666746092.0388888889"/>
        <s v="MCPICDBICDBPortfolio Valuation | Bratislava | Live on ALM CorePortfolio Valuation | Bratislava | Live on ALM Core46092.038888888946092.0451388889"/>
        <s v="MCPICDBICDBSuper Light MaintenanceSuper Light Maintenance46092.045138888946092.0479166667"/>
        <s v="MCPICDBICDBPortfolio Valuation | Seoul | Live on ALM CorePortfolio Valuation | Seoul | Live on ALM Core46092.047916666746092.0548611111"/>
        <s v="MCPICDBICDBSuper Light MaintenanceSuper Light Maintenance46092.054861111146092.0583333333"/>
        <s v="MCPICDBICDBPortfolio Valuation | Taipei | Live on ALM CorePortfolio Valuation | Taipei | Live on ALM Core46092.058333333346092.0666666667"/>
        <s v="MCPICDBICDBSuper Light MaintenanceSuper Light Maintenance46092.066666666746092.06875"/>
        <s v="MCPICDBICDBPortfolio Valuation | NLWB_BMG | Live on ALM CorePortfolio Valuation | NLWB_BMG | Live on ALM Core46092.0687546092.0756944444"/>
        <s v="MCPICDBICDBSuper Light MaintenanceSuper Light Maintenance46092.075694444446092.0784722222"/>
        <s v="MCPICDBICDBPortfolio Valuation | NLWB_FM_Banking_books | Live on ALM CorePortfolio Valuation | NLWB_FM_Banking_books | Live on ALM Core46092.078472222246092.0847222222"/>
        <s v="MCPICDBICDBSuper Light MaintenanceSuper Light Maintenance46092.084722222246092.0875"/>
        <s v="MCPICDBICDBPortfolio Valuation | NLWB_Trade_Finance_Services | Live on ALM CorePortfolio Valuation | NLWB_Trade_Finance_Services | Live on ALM Core46092.087546092.0930555556"/>
        <s v="MCPICDBICDBSuper Light MaintenanceSuper Light Maintenance46092.093055555646092.0958333333"/>
        <s v="MCPICDBICDBPortfolio Valuation | Kiev | Live on ALM CorePortfolio Valuation | Kiev | Live on ALM Core46092.095833333346092.1"/>
        <s v="MCPICDBICDBSuper Light MaintenanceSuper Light Maintenance46092.146092.1020833333"/>
        <s v="MCPICDBICDBPortfolio Valuation | Brussels | Live on ALM CorePortfolio Valuation | Brussels | Live on ALM Core46092.102083333346092.1069444444"/>
        <s v="MCPICDBICDBSuper Light MaintenanceSuper Light Maintenance46092.106944444446092.1097222222"/>
        <s v="MCPICDBICDBPortfolio Valuation | Belgium_FM_banking_book | Live on ALM CorePortfolio Valuation | Belgium_FM_banking_book | Live on ALM Core46092.109722222246092.1138888889"/>
        <s v="MCPICDBICDBSuper Light MaintenanceSuper Light Maintenance46092.113888888946092.1159722222"/>
        <s v="MCPICDBICDBPortfolio Valuation | Luxembourg | Live on ALM CorePortfolio Valuation | Luxembourg | Live on ALM Core46092.115972222246092.1208333333"/>
        <s v="MCPICDBICDBSuper Light MaintenanceSuper Light Maintenance46092.120833333346092.1229166667"/>
        <s v="MCPFRDBPlanning (NII)Light Maintenance NIILight Maintenance NII46092.183333333346092.1895833333"/>
        <s v="MCPFRDBLoad to ARAexport to araexport to ara46092.190277777846092.1916666667"/>
        <s v="MCPTRDBValuation (NPV)portfolio valuation runportfolio valuation run46092.199305555646092.2402777778"/>
        <s v="MCPTRDBValuation (NPV)export to ara Portfolio Valuationexport to ara Portfolio Valuation46092.240277777846092.2402777778"/>
        <s v="MCPTRDBValuation (NPV)Light Maintenance Portfolio ValuationLight Maintenance Portfolio Valuation46092.240277777846092.2472222222"/>
        <s v="MCPTRDBValuation (NPV)valuation report OLAP exportsvaluation report OLAP exports46092.247222222246092.2763888889"/>
        <s v="MCPLUDBECing-ec valuationing-ec valuation46092.266666666746092.3340277778"/>
        <s v="MCPFRDBGAPgap planninggap planning46092.269444444446092.3125"/>
        <s v="MCPTRDBValuation (NPV)valuation report QRM report exportsvaluation report QRM report exports46092.276388888946092.2847222222"/>
        <s v="MCPTRDBCSRBB ValuationCSRBB Portfolio ValuationCSRBB Portfolio Valuation46092.285416666746092.3006944444"/>
        <s v="MRPNLRB-MIDLoad Marketload Market WD7load Market WD746092.292361111146092.3173611111"/>
        <s v="MCPAUDBKRLight Maintenance bpv-kr valuationLight Maintenance bpv-kr valuation46092.295138888946092.2986111111"/>
        <s v="MCPAUDBKRbpv-kr valuationbpv-kr valuation46092.298611111146092.34375"/>
        <s v="MCPTRDBCSRBB ValuationLight Maintenance CSRBB valuationLight Maintenance CSRBB valuation46092.300694444446092.3041666667"/>
        <s v="MCPTRDBCSRBB Planningimport CSRBB strategiesimport CSRBB strategies46092.304861111146092.3402777778"/>
        <s v="MCPITDBCSRBB Planningimport CSRBB strategiesimport CSRBB strategies46092.311111111146092.3479166667"/>
        <s v="MCPNLRBFinance PlanningLight Maintenance Finance planningLight Maintenance Finance planning46092.333333333346092.3402777778"/>
        <s v="MCPNLRBFinance PlanningFinance planning OLAP exportFinance planning OLAP export46092.340277777846092.3506944444"/>
        <s v="MCPTRDBCSRBB PlanningCSRBB Planning RunCSRBB Planning Run46092.340277777846092.4201388889"/>
        <s v="MCPAUDBKRbpv-kr valuation QRM Reporter exportsbpv-kr valuation QRM Reporter exports46092.3437546092.3486111111"/>
        <s v="MCPITDBCSRBB PlanningCSRBB Planning RunCSRBB Planning Run46092.347916666746092.3868055556"/>
        <s v="MCPAUDBECing-ec valuationing-ec valuation46092.349305555646092.38125"/>
        <s v="MCPFRDBGAPgap planninggap planning46092.352083333346092.3520833333"/>
        <s v="MCPLUDBKRbpv-kr valuationbpv-kr valuation46092.353472222246092.3951388889"/>
        <s v="MCPNLRBLoad to ARAexport to araexport to ara46092.364583333346092.3652777778"/>
        <s v="MCPNLRBLoad to ARAexport to ara ACCexport to ara ACC46092.365277777846092.3652777778"/>
        <s v="MCPFRDBPlanning (NII)planning run OLAP exportsplanning run OLAP exports46092.370833333346092.3930555556"/>
        <s v="MCPAUDBECLight Maintenance ing-ec valuationLight Maintenance ing-ec valuation46092.3812546092.3840277778"/>
        <s v="MCPAUDBECing-ec valuation QRM Reporter exportsing-ec valuation QRM Reporter exports46092.384027777846092.3840277778"/>
        <s v="MCPESDBLoad Compare MPload Model parametersload Model parameters46092.386111111146092.3881944444"/>
        <s v="MCPITDBCSRBB Planningexport to araexport to ara46092.386805555646092.3881944444"/>
        <s v="MCPESDBLoad Compare MPModel parameters comparisonModel parameters comparison46092.388194444446092.3881944444"/>
        <s v="MCPESDBLoad Compare Spreadsload Spreadsload Spreads46092.388888888946092.4020833333"/>
        <s v="MCPLUDBKRbpv-kr valuation exportsbpv-kr valuation exports46092.395833333346092.4166666667"/>
        <s v="MCPESDBLoad Compare SpreadsSpreads comparisonSpreads comparison46092.402083333346092.4027777778"/>
        <s v="MCPESDBLoad Posloadload46092.403472222246092.4222222222"/>
        <s v="MCPNLBTRCSRBB Planningimport CSRBB strategiesimport CSRBB strategies46092.411805555646092.5708333333"/>
        <s v="MCPBEDBLoad Compare MPload Model parametersload Model parameters46092.413888888946092.4159722222"/>
        <s v="MCPBEDBLoad Compare MPModel parameters comparisonModel parameters comparison46092.415972222246092.4159722222"/>
        <s v="MCPLUDBGAPgap planninggap planning46092.418055555646092.4458333333"/>
        <s v="MCPTRDBCSRBB Planningexport to ara CSRBB Planningexport to ara CSRBB Planning46092.420138888946092.4201388889"/>
        <s v="MCPTRDBECLight Maintenance ing-ec valuationLight Maintenance ing-ec valuation46092.420833333346092.4243055556"/>
        <s v="MCPESDBLoad Posload NTGload NTG46092.422222222246092.4347222222"/>
        <s v="MCPTRDBECing-ec valuationing-ec valuation46092.424305555646092.4270833333"/>
        <s v="MCPBEDBValuation (NPV)portfolio valuation runportfolio valuation run46092.42546092.7840277778"/>
        <s v="MCPBEGTPlanning (NII)planning run exportsplanning run exports46092.434722222246092.4652777778"/>
        <s v="MCPESDBLoad PosStratificationStratification46092.434722222246092.4395833333"/>
        <s v="MCPESDBPOS MCP ExportPosition report OLAP exportsPosition report OLAP exports46092.440277777846092.4472222222"/>
        <s v="MCPITDBECing-ec valuationing-ec valuation46092.4423611111NULL"/>
        <s v="MCPTRDBECLight Maintenance ing-ec valuationLight Maintenance ing-ec valuation46092.4437546092.4465277778"/>
        <s v="MCPTRDBECing-ec valuationing-ec valuation46092.446527777846092.5347222222"/>
        <s v="MCPESDBValuation (NPV)portfolio valuation runportfolio valuation run46092.4479166667NULL"/>
        <s v="MCPPLDBCopy DB with Runscopy fromcopy from46092.452777777846092.4597222222"/>
        <s v="MCPDEDBCopy DB with Runscopy fromcopy from46092.477083333346092.4826388889"/>
        <s v="MCPESDBValuation (NPV)portfolio valuation runportfolio valuation run46092.495833333346092.5145833333"/>
        <s v="MCPICDBICDBCSRBB Valuation | NLWB_Lending | Live on ALM CoreCSRBB Valuation | NLWB_Lending | Live on ALM Core46092.502083333346092.5111111111"/>
        <s v="MCPICDBICDBSuper Light MaintenanceSuper Light Maintenance46092.511111111146092.5125"/>
        <s v="MCPICDBICDBCSRBB Valuation | London | Live on ALM CoreCSRBB Valuation | London | Live on ALM Core46092.512546092.5194444444"/>
        <s v="MCPPLDBCSRBB ValuationCSRBB Portfolio ValuationCSRBB Portfolio Valuation46092.513194444446092.5465277778"/>
        <s v="MCPICDBICDBSuper Light MaintenanceSuper Light Maintenance46092.519444444446092.5215277778"/>
        <s v="MCPICDBICDBCSRBB Valuation | Singapore | Live on ALM CoreCSRBB Valuation | Singapore | Live on ALM Core46092.521527777846092.5368055556"/>
        <s v="MCPTRDBECing-ec valuation QRM Report exportsing-ec valuation QRM Report exports46092.534722222246092.5368055556"/>
        <s v="MCPLUDBLoad Compare MPload Model parametersload Model parameters46092.536805555646092.5388888889"/>
        <s v="MCPICDBICDBSuper Light MaintenanceSuper Light Maintenance46092.536805555646092.5388888889"/>
        <s v="MCPTRDBKRLight Maintenance bpv-kr valuationLight Maintenance bpv-kr valuation46092.537546092.5402777778"/>
        <s v="MCPICDBICDBCSRBB Valuation | Hong_Kong | Live on ALM CoreCSRBB Valuation | Hong_Kong | Live on ALM Core46092.538888888946092.5597222222"/>
        <s v="MCPLUDBLoad Compare MPModel parameters comparisonModel parameters comparison46092.538888888946092.5388888889"/>
        <s v="MCPTRDBKRbpv-kr valuationbpv-kr valuation46092.540277777846092.5923611111"/>
        <s v="MCPNLRBLoad to ARAexport to ara ACCexport to ara ACC46092.540277777846092.5402777778"/>
        <s v="MCPNLRBPlanning (NII)combined planning runcombined planning run46092.540972222246093.8909722222"/>
        <s v="MCPESDBLoad Posload NTGload NTG46092.5437546092.5569444444"/>
        <s v="MCPDEDBImport Strategiesimport strategies Riskimport strategies Risk46092.545833333346092.5472222222"/>
        <s v="MCPDEDBImport Strategiesimport strategies Financeimport strategies Finance46092.547916666746092.5493055556"/>
        <s v="MCPDEDBImport Strategiesimport strategies CBSimport strategies CBS46092.5546092.5506944444"/>
        <s v="MCPDEDBPlanning (NII)planning runplanning run46092.551388888946093.5083333333"/>
        <s v="MCPESDBLoad PosStratificationStratification46092.556944444446092.5618055556"/>
        <s v="MCPLUDBValuation (NPV)portfolio valuation runportfolio valuation run46092.558333333346092.6041666667"/>
        <s v="MCPICDBICDBSuper Light MaintenanceSuper Light Maintenance46092.559722222246092.5611111111"/>
        <s v="MCPICDBICDBCSRBB Valuation | Sofia | Live on ALM CoreCSRBB Valuation | Sofia | Live on ALM Core46092.561111111146092.5666666667"/>
        <s v="MCPICDBICDBSuper Light MaintenanceSuper Light Maintenance46092.566666666746092.5680555556"/>
        <s v="MCPICDBICDBCSRBB Valuation | Prague | Live on ALM CoreCSRBB Valuation | Prague | Live on ALM Core46092.568055555646092.5923611111"/>
        <s v="MCPNLBTRCSRBB PlanningCSRBB Planning RunCSRBB Planning Run46092.570833333346092.8388888889"/>
        <s v="MCPITDBECing-ec valuationing-ec valuation46092.580555555646092.69375"/>
        <s v="MRPNLRBOptimizationexport to araexport to ara46092.585416666746092.5868055556"/>
        <s v="MCPPLDBCSRBB Planningimport CSRBB strategiesimport CSRBB strategies46092.590972222246092.5916666667"/>
        <s v="MCPICDBICDBSuper Light MaintenanceSuper Light Maintenance46092.592361111146092.59375"/>
        <s v="MCPTRDBKRbpv-kr valuation exportsbpv-kr valuation exports46092.592361111146092.5923611111"/>
        <s v="MCPICDBICDBCSRBB Valuation | Brussels | Live on ALM CoreCSRBB Valuation | Brussels | Live on ALM Core46092.5937546092.5993055556"/>
        <s v="MCPICDBICDBSuper Light MaintenanceSuper Light Maintenance46092.599305555646092.6006944444"/>
        <s v="MCPICDBICDBCSRBB planning | NLWB_Lending | Live on ALM CoreCSRBB planning | NLWB_Lending | Live on ALM Core46092.600694444446092.6784722222"/>
        <s v="MCPLUDBValuation (NPV)export to ara Portfolio Valuationexport to ara Portfolio Valuation46092.604166666746092.60625"/>
        <s v="MCPPLDBCSRBB Planningimport CSRBB strategiesimport CSRBB strategies46092.604166666746092.6472222222"/>
        <s v="MCPLUDBValuation (NPV)Light MaintenanceLight Maintenance46092.606944444446092.6111111111"/>
        <s v="MRPNLRB-MIDLoad Compare MPload MPsload MPs46092.609027777846092.6111111111"/>
        <s v="MCPLUDBValuation (NPV)valuation report OLAP exportsvaluation report OLAP exports46092.611111111146092.6229166667"/>
        <s v="MRPNLRB-MIDLoad Compare MPModel parameters comparisonModel parameters comparison46092.611111111146092.6118055556"/>
        <s v="MCPICDBICDBexport to araexport to ara46092.613888888946092.6152777778"/>
        <s v="MCPESDBLoad Posload NTGload NTG46092.620138888946092.6340277778"/>
        <s v="MCPLUDBValuation (NPV)valuation report QRM Reporter exportsvaluation report QRM Reporter exports46092.622916666746092.6270833333"/>
        <s v="MCPLUDBECing-ec valuationing-ec valuation46092.627777777846092.7013888889"/>
        <s v="MCPESDBLoad PosStratificationStratification46092.634027777846092.6375"/>
        <s v="MCPWBUSGAPgap planninggap planning46092.634027777846092.65"/>
        <s v="MCPESDBLoad Posload NTGload NTG46092.638194444446092.6513888889"/>
        <s v="MCPPLDBCSRBB PlanningCSRBB Planning RunCSRBB Planning Run46092.647222222246092.6958333333"/>
        <s v="MRPNLRB-MIDOptimizationLight MaintenanceLight Maintenance46092.651388888946092.6555555556"/>
        <s v="MCPESDBLoad PosStratificationStratification46092.651388888946092.6548611111"/>
        <s v="MRPNLRB-MIDOptimizationPCC optimizationPCC optimization46092.655555555646092.6631944444"/>
        <s v="MCPESDBLoad Posload NTGload NTG46092.659027777846092.6722222222"/>
        <s v="MRPNLRB-MIDOptimizationPCC OLAP exportsPCC OLAP exports46092.663194444446092.6645833333"/>
        <s v="MRPNLRB-MIDOptimizationexport to araexport to ara46092.664583333346092.6652777778"/>
        <s v="MRPNLRB-MIDOptimizationLight MaintenanceLight Maintenance46092.665277777846092.6680555556"/>
        <s v="MCPRODBITSLight MaintenanceLight Maintenance46092.6687546092.6722222222"/>
        <s v="MCPRODBITSITS planning runITS planning run46092.672222222246092.6784722222"/>
        <s v="MCPESDBLoad PosStratificationStratification46092.672222222246092.6756944444"/>
        <s v="MCPICDBICDBCSRBB planning | London | Live on ALM CoreCSRBB planning | London | Live on ALM Core46092.678472222246092.7305555556"/>
        <s v="MRPNLRB-MIDGenerate LoadGenerate DD SAVGenerate DD SAV46092.679166666746092.6798611111"/>
        <s v="MRPNLRB-MIDGenerate LoadLoad DD SAVLoad DD SAV46092.679861111146092.6909722222"/>
        <s v="MRPNLRB-MIDValuation 1NPV1 CASA runNPV1 CASA run46092.692361111146092.7138888889"/>
        <s v="MCPESDBLoad Posloadload46092.694444444446092.7131944444"/>
        <s v="MCPITDBECing-ec valuation exportsing-ec valuation exports46092.701388888946092.7479166667"/>
        <s v="MCPESDBLoad Posload NTGload NTG46092.713194444446092.7263888889"/>
        <s v="MCPWBUSKRLight Maintenance bpv-kr valuationLight Maintenance bpv-kr valuation46092.714583333346092.7173611111"/>
        <s v="MCPWBUSKRbpv-kr valuationbpv-kr valuation46092.717361111146092.7270833333"/>
        <s v="MCPESDBLoad PosStratificationStratification46092.726388888946092.7298611111"/>
        <s v="MCPLUDBECing-ec valuation exportsing-ec valuation exports46092.727777777846092.7534722222"/>
        <s v="MCPPLDBCSRBB PlanningCSRBB exportsCSRBB exports46092.730555555646092.7486111111"/>
        <s v="MCPICDBICDBCSRBB planning | Singapore | Live on ALM CoreCSRBB planning | Singapore | Live on ALM Core46092.730555555646092.80625"/>
        <s v="MRPNLRB-MIDOptimizationRoS/RIOD optimizationRoS/RIOD optimization46092.748611111146092.7611111111"/>
        <s v="MCPWBUSValuation AICload AIC Spreadsload AIC Spreads46092.750694444446092.7673611111"/>
        <s v="MCPESDBLoad to ARAexport to araexport to ara46092.754166666746092.7541666667"/>
        <s v="MCPITDBKRbpv-kr valuationbpv-kr valuation46092.754861111146092.8152777778"/>
        <s v="MCPLUDBKRbpv-kr valuationbpv-kr valuation46092.761111111146092.8361111111"/>
        <s v="MCPWBUSValuation AICAIC portfolio valuation runAIC portfolio valuation run46092.767361111146092.775"/>
        <s v="MCPWBUSImport Strategiesimport strategiesimport strategies46092.776388888946092.7784722222"/>
        <s v="MCPWBUSPlanning (NII)planning run01planning run0146092.779166666746092.8048611111"/>
        <s v="MCPBEDBValuation (NPV)export to ara Portfolio Valuationexport to ara Portfolio Valuation46092.784027777846092.7854166667"/>
        <s v="MCPBEDBValuation (NPV)Light MaintenanceLight Maintenance46092.786111111146092.875"/>
        <s v="MCPWBUSPlanning (NII)MDL ProcessingMDL Processing46092.804861111146092.8104166667"/>
        <s v="MCPICDBICDBCSRBB planning | Hong_Kong | Live on ALM CoreCSRBB planning | Hong_Kong | Live on ALM Core46092.8062546092.86875"/>
        <s v="MCPWBUSPlanning (NII)planning run02planning run0246092.810416666746092.8381944444"/>
        <s v="MCPITDBKRbpv-kr valuation exportsbpv-kr valuation exports46092.815972222246092.8409722222"/>
        <s v="MCPLUDBKRbpv-kr valuation exportsbpv-kr valuation exports46092.836111111146092.8583333333"/>
        <s v="MCPWBUSPlanning (NII)planning run OLAP exportsplanning run OLAP exports46092.838194444446092.8881944444"/>
        <s v="MCPNLBTRCSRBB Planningexport to ara CSRBB Planningexport to ara CSRBB Planning46092.838888888946092.8402777778"/>
        <s v="MCPNLBTRImport Strategiesimport strategiesimport strategies46092.840972222246092.8736111111"/>
        <s v="MCPLUDBGAPgap planninggap planning46092.859027777846092.8826388889"/>
        <s v="MCPICDBICDBCSRBB planning | Sofia | Live on ALM CoreCSRBB planning | Sofia | Live on ALM Core46092.8687546092.9173611111"/>
        <s v="MRPNLRB-MIDOptimizationRoS/RIOD optimizationRoS/RIOD optimization46092.872222222246092.8770833333"/>
        <s v="MCPNLBTRPlanning (NII)planning run01planning run0146092.873611111146093.1013888889"/>
        <s v="MCPBEDBValuation (NPV)valuation report OLAP exportsvaluation report OLAP exports46092.87546092.9333333333"/>
        <s v="MRPNLRB-MIDOptimizationexport to araexport to ara46092.877083333346092.8770833333"/>
        <s v="MRPNLRB-MIDOptimizationLight MaintenanceLight Maintenance46092.877083333346092.8805555556"/>
        <s v="MRPNLRB-MIDOptimizationRoS OLAP exportsRoS OLAP exports46092.880555555646092.8833333333"/>
        <s v="MRPNLRB-MIDOptimizationLight MaintenanceLight Maintenance46092.883333333346092.8861111111"/>
        <s v="MRPNLRB-MIDOptimizationRIOD OLAP exportsRIOD OLAP exports46092.886111111146092.8875"/>
        <s v="MCPWBUSLoad to ARAexport to ara ACCexport to ara ACC46092.888888888946092.8888888889"/>
        <s v="MCPWBUSITSLight Maintenance ITS planningLight Maintenance ITS planning46092.889583333346092.8958333333"/>
        <s v="MRPNLRB-MIDLoad Marketload Market WD8load Market WD846092.890277777846092.9159722222"/>
        <s v="MCPWBUSITSITS planning runITS planning run46092.895833333346092.90625"/>
        <s v="MCPWBUSLoad to ARAexport to araexport to ara46092.906944444446092.9069444444"/>
        <s v="MCPICDBICDBCSRBB planning | Prague | Live on ALM CoreCSRBB planning | Prague | Live on ALM Core46092.917361111146092.9819444444"/>
        <s v="MCPBEDBValuation (NPV)valuation report QRM Reporter exportsvaluation report QRM Reporter exports46092.933333333346092.9388888889"/>
        <s v="MCPBEDBPlanning (NII)combined planning runcombined planning run46092.940277777846093.1326388889"/>
        <s v="MRPNLRB-MIDLoad Posload Portfolioload Portfolio46092.941666666746092.9472222222"/>
        <s v="MRPNLRB-MIDLoad PosPos Detailed OLAP exportPos Detailed OLAP export46092.947222222246092.9506944444"/>
        <s v="MRPNLRB-MIDLoad PosStratificationStratification46092.950694444446092.9513888889"/>
        <s v="MCPICDBICDBCSRBB planning | Brussels | Live on ALM CoreCSRBB planning | Brussels | Live on ALM Core46092.981944444446093.0361111111"/>
        <s v="MCPICDBICDBplanning | NLWB_Lending | Live on ALM Coreplanning | NLWB_Lending | Live on ALM Core46093.036111111146093.13125"/>
        <s v="MCPICDBICDBplanning | London | Live on ALM Coreplanning | London | Live on ALM Core46093.1312546093.1826388889"/>
        <s v="MCPBEDBImport Strategiesimport strategies Riskimport strategies Risk46093.136805555646093.1381944444"/>
        <s v="MCPLUDBCSRBB ValuationCSRBB Portfolio ValuationCSRBB Portfolio Valuation46093.137546093.1458333333"/>
        <s v="MCPBEDBPlanning (NII)combined planning runcombined planning run46093.138888888946094.1986111111"/>
        <s v="MCPICDBICDBplanning | Dublin | Live on ALM Coreplanning | Dublin | Live on ALM Core46093.182638888946093.1972222222"/>
        <s v="MCPICDBICDBplanning | Singapore | Live on ALM Coreplanning | Singapore | Live on ALM Core46093.197222222246093.26875"/>
        <s v="MCPICDBICDBplanning | Hong_Kong | Live on ALM Coreplanning | Hong_Kong | Live on ALM Core46093.2687546093.2840277778"/>
        <s v="MCPICDBICDBplanning | Sofia | Live on ALM Coreplanning | Sofia | Live on ALM Core46093.284027777846093.2916666667"/>
        <s v="MCPICDBICDBplanning | Vienna | Live on ALM Coreplanning | Vienna | Live on ALM Core46093.291666666746093.3"/>
        <s v="MCPICDBICDBplanning | Prague | Live on ALM Coreplanning | Prague | Live on ALM Core46093.346093.3131944444"/>
        <s v="MRPNLRB-MIDLoad PosStratificationStratification46093.304861111146093.3048611111"/>
        <s v="MCPICDBICDBplanning | Beijing | Other live locationplanning | Beijing | Other live location46093.313194444446093.3201388889"/>
        <s v="MRPNLRB-MIDLoad PosStratificationStratification46093.315277777846093.3180555556"/>
        <s v="MRPNLRB-MIDGenerate LoadGenerate DD MORGenerate DD MOR46093.3187546093.31875"/>
        <s v="MRPNLRB-MIDGenerate LoadLoad DD MORLoad DD MOR46093.3187546093.3277777778"/>
        <s v="MCPICDBICDBplanning | Budapest | Live on ALM Coreplanning | Budapest | Live on ALM Core46093.320138888946093.3347222222"/>
        <s v="MRPNLRB-MIDOptimizationexport to araexport to ara46093.327083333346093.3270833333"/>
        <s v="MRPNLRB-MIDValuation 1NPV1 MOR runNPV1 MOR run46093.328472222246093.4041666667"/>
        <s v="MCPESDBLoad PosGenerate NTGGenerate NTG46093.329166666746093.3395833333"/>
        <s v="MCPLUDBCSRBB Planningimport CSRBB strategiesimport CSRBB strategies46093.329166666746093.3666666667"/>
        <s v="MCPICDBICDBplanning | Tokyo | Live on ALM Coreplanning | Tokyo | Live on ALM Core46093.334722222246093.3527777778"/>
        <s v="MCPESDBLoad Posloadload46093.339583333346093.3645833333"/>
        <s v="MCPICDBICDBplanning | Bratislava | Live on ALM Coreplanning | Bratislava | Live on ALM Core46093.352777777846093.3631944444"/>
        <s v="MCPAUDBITSLight Maintenance ITS planningLight Maintenance ITS planning46093.358333333346093.3611111111"/>
        <s v="MCPAUDBITSITS planning runITS planning run46093.361111111146093.3680555556"/>
        <s v="MCPICDBICDBplanning | Seoul | Live on ALM Coreplanning | Seoul | Live on ALM Core46093.363194444446093.3847222222"/>
        <s v="MCPESDBLoad PosStratificationStratification46093.364583333346093.36875"/>
        <s v="MCPAUDBImport Strategiesimport strategiesimport strategies46093.364583333346093.3659722222"/>
        <s v="MCPLUDBCSRBB PlanningCSRBB Planning RunCSRBB Planning Run46093.366666666746093.3902777778"/>
        <s v="MCPAUDBPlanning (NII)planning run01planning run0146093.366666666746093.4097222222"/>
        <s v="MCPESDBLoad PosPosition report OLAP exportsPosition report OLAP exports46093.3687546093.3791666667"/>
        <s v="MCPESDBLoad Poscopy fromcopy from46093.379166666746093.3805555556"/>
        <s v="MCPICDBICDBplanning | Taipei | Live on ALM Coreplanning | Taipei | Live on ALM Core46093.384722222246093.3951388889"/>
        <s v="MCPICDBICDBplanning | NLWB_BMG | Live on ALM Coreplanning | NLWB_BMG | Live on ALM Core46093.395138888946093.4118055556"/>
        <s v="MCPITDBLoad Posloadload46093.404861111146093.4138888889"/>
        <s v="MRPNLRB-MIDCF ExtractionCF ExtractionCF Extraction46093.404861111146093.4111111111"/>
        <s v="MCPAUDBPlanning (NII)MDL ProcessingMDL Processing46093.409722222246093.4180555556"/>
        <s v="MRPNLRB-MIDCF ExtractionCF old ExtractionCF old Extraction46093.411111111146093.4215277778"/>
        <s v="MCPICDBICDBplanning | NLWB_FM_Banking_books | Live on ALM Coreplanning | NLWB_FM_Banking_books | Live on ALM Core46093.411805555646093.4388888889"/>
        <s v="MCPITDBLoad PosStratificationStratification46093.413888888946093.4180555556"/>
        <s v="MCPAUDBPlanning (NII)planning run02planning run0246093.418055555646093.4979166667"/>
        <s v="MCPITDBValuation (NPV)portfolio valuation runportfolio valuation run46093.4194444444NULL"/>
        <s v="MCPITDBValuation (NPV)portfolio valuation runportfolio valuation run46093.420138888946093.4395833333"/>
        <s v="MRPNLRB-MIDOptimizationRoM optimizationRoM optimization46093.421527777846093.4458333333"/>
        <s v="MCPBEGTPlanning (NII)planning run02planning run0246093.430555555646093.6055555556"/>
        <s v="MCPICDBICDBplanning | NLWB_Trade_Finance_Services | Live on ALM Coreplanning | NLWB_Trade_Finance_Services | Live on ALM Core46093.438888888946093.4541666667"/>
        <s v="MRPNLRB-MIDOptimizationexport to araexport to ara46093.445833333346093.4465277778"/>
        <s v="MRPNLRB-MIDValuation 1NPV1 CASA runNPV1 CASA run46093.452083333346093.4722222222"/>
        <s v="MCPICDBICDBplanning | Kiev | Live on ALM Coreplanning | Kiev | Live on ALM Core46093.454166666746093.4659722222"/>
        <s v="MCPLUDBImport Strategiesimport strategies IGimport strategies IG46093.459027777846093.4611111111"/>
        <s v="MCPLUDBImport Strategiesimport strategies Riskimport strategies Risk46093.461805555646093.4631944444"/>
        <s v="MCPLUDBPlanning (NII)planning run01planning run0146093.463888888946093.5875"/>
        <s v="MCPICDBICDBplanning | Brussels | Live on ALM Coreplanning | Brussels | Live on ALM Core46093.465972222246093.5027777778"/>
        <s v="MCPESDBLoad PosGenerate NTGGenerate NTG46093.468055555646093.46875"/>
        <s v="MCPESDBLoad Posloadload46093.4687546093.475"/>
        <s v="MRPNLRB-MIDOptimizationRoS/RIOD optimizationRoS/RIOD optimization46093.474305555646093.4944444444"/>
        <s v="MCPITDBGAPgap planninggap planning46093.484722222246093.4847222222"/>
        <s v="MCPITDBGAPgap planninggap planning46093.485416666746093.4854166667"/>
        <s v="MCPNLBTRCopy PortfolioCopy portfolio RASCopy portfolio RAS46093.488888888946093.5506944444"/>
        <s v="MCPESDBLoad PosStratificationStratification46093.490972222246093.4958333333"/>
        <s v="MRPNLRB-MIDOptimizationexport to araexport to ara46093.494444444446093.4944444444"/>
        <s v="MCPESDBLoad PosPosition report OLAP exportsPosition report OLAP exports46093.495833333346093.50625"/>
        <s v="MCPICDBICDBplanning | Belgium_FM_banking_book | Live on ALM Coreplanning | Belgium_FM_banking_book | Live on ALM Core46093.502777777846093.5111111111"/>
        <s v="MCPAUDBITSLight Maintenance ITS planningLight Maintenance ITS planning46093.502777777846093.5263888889"/>
        <s v="MCPESDBLoad Poscopy fromcopy from46093.5062546093.5076388889"/>
        <s v="MCPDEDBPlanning (NII)export to ara NIIexport to ara NII46093.508333333346093.5090277778"/>
        <s v="MCPESDBValuation (NPV)portfolio valuation runportfolio valuation run46093.509722222246093.6104166667"/>
        <s v="MCPITDBValuation (NPV)portfolio valuation runportfolio valuation run46093.509722222246093.5798611111"/>
        <s v="MRPNLRB-MIDOptimizationexport to araexport to ara46093.509722222246093.5111111111"/>
        <s v="MCPICDBICDBplanning | Luxembourg | Live on ALM Coreplanning | Luxembourg | Live on ALM Core46093.511111111146093.5222222222"/>
        <s v="MCPDEDBPlanning (NII)Light Maintenance NIILight Maintenance NII46093.511805555646093.58125"/>
        <s v="MCPICDBICDBLoad | Shanghai | Other live locationLoad | Shanghai | Other live location46093.522916666746093.5375"/>
        <s v="MCPICDBICDBLoad | Manila | Other live locationLoad | Manila | Other live location46093.537546093.5506944444"/>
        <s v="MCPICDBICDBLoad | Seoul_Securities | Non-live locationLoad | Seoul_Securities | Non-live location46093.550694444446093.5631944444"/>
        <s v="MCPNLBTRLoad Pos (RAS)load RASload RAS46093.551388888946093.5756944444"/>
        <s v="MCPRODBGAPLAD_SFLAD_SF46093.556944444446093.5576388889"/>
        <s v="MCPICDBICDBLoad | Geneva | Other live locationLoad | Geneva | Other live location46093.563194444446093.5743055556"/>
        <s v="MCPRODBGAPLAD_SFLAD_SF46093.572916666746093.5763888889"/>
        <s v="MCPICDBICDBPortfolio Valuation | Shanghai | Other live locationPortfolio Valuation | Shanghai | Other live location46093.574305555646093.5791666667"/>
        <s v="MCPNLBTRLoad Pos (RAS)Stratification RASStratification RAS46093.575694444446093.5805555556"/>
        <s v="MCPICDBICDBSuper Light MaintenanceSuper Light Maintenance46093.579166666746093.5826388889"/>
        <s v="MCPITDBValuation (NPV)export to ara Portfolio Valuationexport to ara Portfolio Valuation46093.579861111146093.5798611111"/>
        <s v="MCPNLBTRLoad Pos (RAS)Light Maintenance RASLight Maintenance RAS46093.580555555646093.6638888889"/>
        <s v="MCPICDBICDBexport to araexport to ara46093.580555555646093.58125"/>
        <s v="MCPITDBValuation (NPV)Light MaintenanceLight Maintenance46093.5812546093.5861111111"/>
        <s v="MCPRODBImport Strategiesimport strategiesimport strategies46093.581944444446093.5861111111"/>
        <s v="MCPICDBICDBPortfolio Valuation | Manila | Other live locationPortfolio Valuation | Manila | Other live location46093.582638888946093.5881944444"/>
        <s v="MCPITDBValuation (NPV)valuation report OLAP exportsvaluation report OLAP exports46093.586111111146093.5861111111"/>
        <s v="MCPITDBValuation (NPV)valuation report QRM Reporter exportsvaluation report QRM Reporter exports46093.586111111146093.5861111111"/>
        <s v="MCPRODBPlanning (NII)planning run01planning run0146093.586805555646093.9215277778"/>
        <s v="MCPITDBCSRBB ValuationCSRBB Portfolio ValuationCSRBB Portfolio Valuation46093.586805555646093.6055555556"/>
        <s v="MCPLUDBPlanning (NII)MDL ProcessingMDL Processing46093.587546093.5958333333"/>
        <s v="MCPICDBICDBSuper Light MaintenanceSuper Light Maintenance46093.588194444446093.5902777778"/>
        <s v="MCPICDBICDBPortfolio Valuation | Seoul_Securities | Non-live locationPortfolio Valuation | Seoul_Securities | Non-live location46093.590277777846093.5923611111"/>
        <s v="MCPICDBICDBSuper Light MaintenanceSuper Light Maintenance46093.592361111146093.5944444444"/>
        <s v="MCPICDBICDBPortfolio Valuation | Geneva | Other live locationPortfolio Valuation | Geneva | Other live location46093.594444444446093.60625"/>
        <s v="MCPLUDBPlanning (NII)planning run02planning run0246093.595833333346093.64375"/>
        <s v="MCPBEGTPlanning (NII)export to ara NIIexport to ara NII46093.605555555646093.60625"/>
        <s v="MCPICDBICDBSuper Light MaintenanceSuper Light Maintenance46093.6062546093.6097222222"/>
        <s v="MCPBEGTPlanning (NII)planning run exportsplanning run exports46093.6062546093.6138888889"/>
        <s v="MCPITDBECing-ec valuationing-ec valuation46093.6062546093.6805555556"/>
        <s v="MCPESDBValuation (NPV)export to araexport to ara46093.610416666746093.6111111111"/>
        <s v="MCPESDBValuation (NPV)Light MaintenanceLight Maintenance46093.611111111146093.6159722222"/>
        <s v="MCPTRDBITSLight Maintenance ITS planningLight Maintenance ITS planning46093.614583333346093.6236111111"/>
        <s v="MCPESDBValuation (NPV)valuation report OLAP exportsvaluation report OLAP exports46093.615972222246093.6319444444"/>
        <s v="MCPTRDBITSITS planning runITS planning run46093.623611111146093.6326388889"/>
        <s v="MCPICDBICDBplanning | Shanghai | Other live locationplanning | Shanghai | Other live location46093.626388888946093.6402777778"/>
        <s v="MCPTRDBValuation AICload AIC Spreadsload AIC Spreads46093.634722222246093.6680555556"/>
        <s v="MCPICDBICDBplanning | Manila | Other live locationplanning | Manila | Other live location46093.640277777846093.6541666667"/>
        <s v="MCPESDBLoad Compare MPload Model parametersload Model parameters46093.6437546093.6451388889"/>
        <s v="MCPLUDBPlanning (NII)export to ara NIIexport to ara NII46093.6437546093.6451388889"/>
        <s v="MCPESDBLoad Compare MPModel parameters comparisonModel parameters comparison46093.645138888946093.6451388889"/>
        <s v="MCPLUDBPlanning (NII)Light Maintenance NIILight Maintenance NII46093.645833333346093.6555555556"/>
        <s v="MCPICDBICDBplanning | Seoul_Securities | Non-live locationplanning | Seoul_Securities | Non-live location46093.654166666746093.6770833333"/>
        <s v="MCPLUDBPlanning (NII)planning run OLAP exportsplanning run OLAP exports46093.655555555646093.6881944444"/>
        <s v="MCPNLBTRLoad Pos (RAS)Position report OLAP exports RASPosition report OLAP exports RAS46093.663888888946093.6722222222"/>
        <s v="MCPTRDBValuation AICAIC portfolio valuation runAIC portfolio valuation run46093.668055555646093.6861111111"/>
        <s v="MCPESDBLoad Compare MPload Model parametersload Model parameters46093.670833333346093.6708333333"/>
        <s v="MCPNLBTRLoad Pos (RAS)copy from RAScopy from RAS46093.672222222246093.6722222222"/>
        <s v="MCPNLBTRValuation (NPV) (RAS)portfolio valuation run RASportfolio valuation run RAS46093.672222222246093.6840277778"/>
        <s v="MCPESDBLoad Compare MPload Model parametersload Model parameters46093.672916666746093.675"/>
        <s v="MCPITDBLoad to ARAexport to araexport to ara46093.673611111146093.6736111111"/>
        <s v="MCPESDBLoad Compare MPModel parameters comparisonModel parameters comparison46093.67546093.675"/>
        <s v="MCPICDBICDBplanning | Geneva | Other live locationplanning | Geneva | Other live location46093.677083333346093.6902777778"/>
        <s v="MCPITDBECing-ec valuation exportsing-ec valuation exports46093.68125NULL"/>
        <s v="MCPITDBGAPgap planninggap planning46093.681944444446093.7652777778"/>
        <s v="MCPESDBValuation (NPV)portfolio valuation runportfolio valuation run46093.682638888946093.7652777778"/>
        <s v="MCPNLBTRValuation (NPV) (RAS)export to ara RASexport to ara RAS46093.684722222246093.6847222222"/>
        <s v="MCPNLBTRValuation (NPV) (RAS)Light Maintenance RASLight Maintenance RAS46093.684722222246093.6909722222"/>
        <s v="MCPTRDBValuation AICexport to ara AIC portfolio valuationexport to ara AIC portfolio valuation46093.686111111146093.6861111111"/>
        <s v="MCPTRDBImport Strategiesimport strategiesimport strategies46093.686111111146093.6923611111"/>
        <s v="MCPLUDBPlanning (NII)planning run QRM reporter exportsplanning run QRM reporter exports46093.688194444446093.6944444444"/>
        <s v="MCPICDBICDBgap run | NLWB_Lending | Live on ALM Coregap run | NLWB_Lending | Live on ALM Core46093.690277777846093.7083333333"/>
        <s v="MCPNLBTRValuation (NPV) (RAS)valuation report exports RASvaluation report exports RAS46093.690972222246093.7645833333"/>
        <s v="MCPTRDBPlanning (NII)planning run01planning run0146093.693055555646093.8402777778"/>
        <s v="MRPNLRB-MIDValuation 1NPV1 MOR runNPV1 MOR run46093.703472222246093.76875"/>
        <s v="MCPDEGTPlanning (NII)planning run02planning run0246093.7062546093.7083333333"/>
        <s v="MCPICDBICDBgap run | London | Live on ALM Coregap run | London | Live on ALM Core46093.708333333346093.7229166667"/>
        <s v="MCPICDBICDBgap run | Dublin | Live on ALM Coregap run | Dublin | Live on ALM Core46093.722916666746093.7319444444"/>
        <s v="MCPICDBICDBgap run | Singapore | Live on ALM Coregap run | Singapore | Live on ALM Core46093.731944444446093.7444444444"/>
        <s v="MCPICDBICDBgap run | Hong_Kong | Live on ALM Coregap run | Hong_Kong | Live on ALM Core46093.744444444446093.7527777778"/>
        <s v="MCPICDBICDBgap run | Sofia | Live on ALM Coregap run | Sofia | Live on ALM Core46093.752777777846093.7638888889"/>
        <s v="MCPICDBICDBgap run | Vienna | Live on ALM Coregap run | Vienna | Live on ALM Core46093.763888888946093.7715277778"/>
        <s v="MCPNLBTRValuation (NPV) (RAS)AIC portfolio valuation run RASAIC portfolio valuation run RAS46093.764583333346093.7652777778"/>
        <s v="MCPITDBLoad to ARAexport to araexport to ara46093.765277777846093.7666666667"/>
        <s v="MCPESDBValuation (NPV)export to araexport to ara46093.765277777846093.7680555556"/>
        <s v="MCPNLBTRPlanning (NII) (RAS)planning run RASplanning run RAS46093.765972222246094.1326388889"/>
        <s v="MCPITDBKRLight MaintenanceLight Maintenance46093.767361111146093.7708333333"/>
        <s v="MCPESDBValuation (NPV)Light MaintenanceLight Maintenance46093.768055555646093.7736111111"/>
        <s v="MRPNLRB-MIDCF ExtractionCF ExtractionCF Extraction46093.769444444446093.7715277778"/>
        <s v="MCPITDBKRbpv-kr valuationbpv-kr valuation46093.770833333346093.8222222222"/>
        <s v="MCPICDBICDBgap run | Prague | Live on ALM Coregap run | Prague | Live on ALM Core46093.771527777846093.7826388889"/>
        <s v="MRPNLRB-MIDOptimizationRoM optimizationRoM optimization46093.772222222246093.7979166667"/>
        <s v="MCPESDBValuation (NPV)valuation report OLAP exportsvaluation report OLAP exports46093.773611111146093.8125"/>
        <s v="MCPICDBICDBgap run | Beijing | Other live locationgap run | Beijing | Other live location46093.782638888946093.7930555556"/>
        <s v="MCPICDBICDBgap run | Shanghai | Other live locationgap run | Shanghai | Other live location46093.793055555646093.8055555556"/>
        <s v="MCPICDBICDBgap run | Budapest | Live on ALM Coregap run | Budapest | Live on ALM Core46093.805555555646093.8138888889"/>
        <s v="MCPESDBValuation (NPV)valuation report QRM reporter exportsvaluation report QRM reporter exports46093.812546093.8145833333"/>
        <s v="MCPICDBICDBgap run | Tokyo | Live on ALM Coregap run | Tokyo | Live on ALM Core46093.813888888946093.8229166667"/>
        <s v="MCPESDBLoad to ARAexport to ara ACCexport to ara ACC46093.815277777846093.8152777778"/>
        <s v="MCPESDBCSRBB ValuationCSRBB Portfolio ValuationCSRBB Portfolio Valuation46093.815972222246093.8472222222"/>
        <s v="MCPITDBKRbpv-kr valuation exportsbpv-kr valuation exports46093.822222222246093.8222222222"/>
        <s v="MCPICDBICDBgap run | Manila | Other live locationgap run | Manila | Other live location46093.822916666746093.8354166667"/>
        <s v="MCPICDBICDBgap run | Bratislava | Live on ALM Coregap run | Bratislava | Live on ALM Core46093.835416666746093.8465277778"/>
        <s v="MCPTRDBPlanning (NII)MDL ProcessingMDL Processing46093.840277777846093.8618055556"/>
        <s v="MCPICDBICDBgap run | Seoul | Live on ALM Coregap run | Seoul | Live on ALM Core46093.846527777846093.8555555556"/>
        <s v="MCPESDBCSRBB ValuationLight MaintenanceLight Maintenance46093.847222222246093.8513888889"/>
        <s v="MCPESDBCSRBB Planningimport CSRBB strategiesimport CSRBB strategies46093.852083333346093.8930555556"/>
        <s v="MCPICDBICDBgap run | Seoul_Securities | Non-live locationgap run | Seoul_Securities | Non-live location46093.855555555646093.8631944444"/>
        <s v="MCPTRDBPlanning (NII)planning run02planning run0246093.861805555646094.1881944444"/>
        <s v="MCPICDBICDBgap run | Taipei | Live on ALM Coregap run | Taipei | Live on ALM Core46093.863194444446093.8722222222"/>
        <s v="MCPICDBICDBgap run | NLWB_BMG | Live on ALM Coregap run | NLWB_BMG | Live on ALM Core46093.872222222246093.8805555556"/>
        <s v="MCPICDBICDBgap run | NLWB_FM_Banking_books | Live on ALM Coregap run | NLWB_FM_Banking_books | Live on ALM Core46093.880555555646093.9055555556"/>
        <s v="MCPNLRBPlanning (NII)export to ara combined planningexport to ara combined planning46093.890972222246093.8923611111"/>
        <s v="MCPNLRBPlanning (NII)planning run exports from ARAplanning run exports from ARA46093.892361111146093.8923611111"/>
        <s v="MCPESDBCSRBB PlanningCSRBB Planning RunCSRBB Planning Run46093.893055555646093.9534722222"/>
        <s v="MCPNLRBValuation AICload AIC Spreadsload AIC Spreads46093.895138888946093.9013888889"/>
        <s v="MCPNLRBValuation AICAIC portfolio valuation runAIC portfolio valuation run46093.901388888946093.94375"/>
        <s v="MCPICDBICDBgap run | NLWB_Trade_Finance_Services | Live on ALM Coregap run | NLWB_Trade_Finance_Services | Live on ALM Core46093.905555555646093.9194444444"/>
        <s v="MCPICDBICDBgap run | Kiev | Live on ALM Coregap run | Kiev | Live on ALM Core46093.919444444446093.9277777778"/>
        <s v="MCPRODBPlanning (NII)MDL ProcessingMDL Processing46093.921527777846093.9375"/>
        <s v="MRPNLRB-MIDOptimizationexport to araexport to ara46093.927083333346093.9284722222"/>
        <s v="MCPICDBICDBgap run | Geneva | Other live locationgap run | Geneva | Other live location46093.927777777846093.9354166667"/>
        <s v="MCPICDBICDBgap run | Brussels | Live on ALM Coregap run | Brussels | Live on ALM Core46093.935416666746093.9458333333"/>
        <s v="MCPRODBPlanning (NII)planning run02planning run0246093.937546094.0256944444"/>
        <s v="MCPICDBICDBgap run | Belgium_FM_banking_book | Live on ALM Coregap run | Belgium_FM_banking_book | Live on ALM Core46093.945833333346093.9541666667"/>
        <s v="MCPESDBCSRBB Planningexport to araexport to ara46093.953472222246093.9548611111"/>
        <s v="MCPICDBICDBgap run | Luxembourg | Live on ALM Coregap run | Luxembourg | Live on ALM Core46093.954166666746093.9625"/>
        <s v="MCPESDBGAPgap planninggap planning46093.954861111146094.1027777778"/>
        <s v="MCPICDBICDBBPV KR valuation | NLWB_Lending | Live on ALM CoreBPV KR valuation | NLWB_Lending | Live on ALM Core46093.962546093.9708333333"/>
        <s v="MCPICDBICDBSuper Light MaintenanceSuper Light Maintenance46093.970833333346093.975"/>
        <s v="MCPICDBICDBBPV KR valuation | London | Live on ALM CoreBPV KR valuation | London | Live on ALM Core46093.97546093.9819444444"/>
        <s v="MCPICDBICDBSuper Light MaintenanceSuper Light Maintenance46093.981944444446093.9861111111"/>
        <s v="MCPICDBICDBBPV KR valuation | Dublin | Live on ALM CoreBPV KR valuation | Dublin | Live on ALM Core46093.986111111146093.9930555556"/>
        <s v="MCPICDBICDBSuper Light MaintenanceSuper Light Maintenance46093.993055555646093.9965277778"/>
        <s v="MCPICDBICDBBPV KR valuation | false | Live on ALM CoreBPV KR valuation | false | Live on ALM Core46093.996527777846094.00625"/>
        <s v="MCPICDBICDBSuper Light MaintenanceSuper Light Maintenance46094.0062546094.0111111111"/>
        <s v="MCPICDBICDBBPV KR valuation | Hong_Kong | Live on ALM CoreBPV KR valuation | Hong_Kong | Live on ALM Core46094.011111111146094.025"/>
        <s v="MCPICDBICDBSuper Light MaintenanceSuper Light Maintenance46094.02546094.0284722222"/>
        <s v="MCPRODBPlanning (NII)export to araexport to ara46094.025694444446094.0256944444"/>
        <s v="MCPRODBPlanning (NII)planning run exportsplanning run exports46094.025694444446094.0611111111"/>
        <s v="MCPICDBICDBBPV KR valuation | Sofia | Live on ALM CoreBPV KR valuation | Sofia | Live on ALM Core46094.028472222246094.0326388889"/>
        <s v="MCPICDBICDBSuper Light MaintenanceSuper Light Maintenance46094.032638888946094.0354166667"/>
        <s v="MCPICDBICDBBPV KR valuation | Vienna | Live on ALM CoreBPV KR valuation | Vienna | Live on ALM Core46094.035416666746094.0395833333"/>
        <s v="MCPICDBICDBSuper Light MaintenanceSuper Light Maintenance46094.039583333346094.0416666667"/>
        <s v="MCPICDBICDBBPV KR valuation | Prague | Live on ALM CoreBPV KR valuation | Prague | Live on ALM Core46094.041666666746094.0527777778"/>
        <s v="MCPICDBICDBSuper Light MaintenanceSuper Light Maintenance46094.052777777846094.0569444444"/>
        <s v="MCPICDBICDBBPV KR valuation | Beijing | Non-live locationBPV KR valuation | Beijing | Non-live location46094.056944444446094.0597222222"/>
        <s v="MCPICDBICDBSuper Light MaintenanceSuper Light Maintenance46094.059722222246094.0625"/>
        <s v="MCPICDBICDBBPV KR valuation | Shanghai | Non-live locationBPV KR valuation | Shanghai | Non-live location46094.062546094.0666666667"/>
        <s v="MCPICDBICDBSuper Light MaintenanceSuper Light Maintenance46094.066666666746094.0694444444"/>
        <s v="MCPICDBICDBBPV KR valuation | Budapest | Live on ALM CoreBPV KR valuation | Budapest | Live on ALM Core46094.069444444446094.0798611111"/>
        <s v="MCPNLRBLoad to ARAexport to ara ACCexport to ara ACC46094.077777777846094.0777777778"/>
        <s v="MCPNLRBKRLight Maintenance BPV KR valuationLight Maintenance BPV KR valuation46094.078472222246094.16875"/>
        <s v="MCPICDBICDBSuper Light MaintenanceSuper Light Maintenance46094.079861111146094.0854166667"/>
        <s v="MCPICDBICDBBPV KR valuation | Tokyo | Live on ALM CoreBPV KR valuation | Tokyo | Live on ALM Core46094.085416666746094.0923611111"/>
        <s v="MCPICDBICDBSuper Light MaintenanceSuper Light Maintenance46094.092361111146094.0965277778"/>
        <s v="MCPICDBICDBBPV KR valuation | Manila | Other live locationBPV KR valuation | Manila | Other live location46094.096527777846094.1041666667"/>
        <s v="MCPICDBICDBSuper Light MaintenanceSuper Light Maintenance46094.104166666746094.1069444444"/>
        <s v="MCPICDBICDBBPV KR valuation | Bratislava | Live on ALM CoreBPV KR valuation | Bratislava | Live on ALM Core46094.106944444446094.1159722222"/>
        <s v="MCPICDBICDBSuper Light MaintenanceSuper Light Maintenance46094.115972222246094.1201388889"/>
        <s v="MCPICDBICDBBPV KR valuation | Seoul | Live on ALM CoreBPV KR valuation | Seoul | Live on ALM Core46094.120138888946094.1291666667"/>
        <s v="MCPICDBICDBSuper Light MaintenanceSuper Light Maintenance46094.129166666746094.1333333333"/>
        <s v="MCPNLBTRPlanning (NII) (RAS)export to ara RASexport to ara RAS46094.132638888946094.1326388889"/>
        <s v="MCPNLBTRPlanning (NII) (RAS)planning run QRM Reporter exports RASplanning run QRM Reporter exports RAS46094.132638888946094.1909722222"/>
        <s v="MCPICDBICDBBPV KR valuation | Seoul_Securities | Non-live locationBPV KR valuation | Seoul_Securities | Non-live location46094.133333333346094.1361111111"/>
        <s v="MCPICDBICDBSuper Light MaintenanceSuper Light Maintenance46094.136111111146094.1381944444"/>
        <s v="MCPICDBICDBBPV KR valuation | Taipei | Other live locationBPV KR valuation | Taipei | Other live location46094.138194444446094.1479166667"/>
        <s v="MCPICDBICDBSuper Light MaintenanceSuper Light Maintenance46094.147916666746094.1506944444"/>
        <s v="MCPICDBICDBBPV KR valuation | NLWB_BMG | Live on ALM CoreBPV KR valuation | NLWB_BMG | Live on ALM Core46094.150694444446094.1583333333"/>
        <s v="MCPICDBICDBSuper Light MaintenanceSuper Light Maintenance46094.158333333346094.1625"/>
        <s v="MCPICDBICDBBPV KR valuation | NLWB_FM_Banking_books | Live on ALM CoreBPV KR valuation | NLWB_FM_Banking_books | Live on ALM Core46094.162546094.1729166667"/>
        <s v="MCPNLRBKRbpv-kr valuationbpv-kr valuation46094.1687546094.3847222222"/>
        <s v="MCPICDBICDBSuper Light MaintenanceSuper Light Maintenance46094.172916666746094.1763888889"/>
        <s v="MCPICDBICDBBPV KR valuation | NLWB_Trade_Finance_Services | Live on ALM CoreBPV KR valuation | NLWB_Trade_Finance_Services | Live on ALM Core46094.176388888946094.1819444444"/>
        <s v="MCPESDBGAPgap planninggap planning46094.176388888946094.1763888889"/>
        <s v="MCPESDBECLight MaintenanceLight Maintenance46094.177083333346094.1826388889"/>
        <s v="MCPICDBICDBSuper Light MaintenanceSuper Light Maintenance46094.181944444446094.1847222222"/>
        <s v="MCPESDBECing-ec valuationing-ec valuation46094.182638888946094.35"/>
        <s v="MCPICDBICDBBPV KR valuation | Kiev | Live on ALM CoreBPV KR valuation | Kiev | Live on ALM Core46094.184722222246094.1909722222"/>
        <s v="MCPTRDBPlanning (NII)export to ara NIIexport to ara NII46094.188194444446094.1888888889"/>
        <s v="MCPTRDBPlanning (NII)planning run QRM reporter exportsplanning run QRM reporter exports46094.188888888946094.1993055556"/>
        <s v="MCPICDBICDBSuper Light MaintenanceSuper Light Maintenance46094.190972222246094.19375"/>
        <s v="MCPICDBICDBBPV KR valuation | Geneva | Other live locationBPV KR valuation | Geneva | Other live location46094.1937546094.2055555556"/>
        <s v="MCPTRDBPlanning (NII)planning run OLAP exportsplanning run OLAP exports46094.199305555646094.2513888889"/>
        <s v="MCPAUDBITSLight Maintenance ITS planningLight Maintenance ITS planning46094.205555555646094.2083333333"/>
        <s v="MCPICDBICDBSuper Light MaintenanceSuper Light Maintenance46094.205555555646094.2097222222"/>
        <s v="MCPAUDBITSITS planning runITS planning run46094.208333333346094.2145833333"/>
        <s v="MCPICDBICDBBPV KR valuation | Brussels | Live on ALM CoreBPV KR valuation | Brussels | Live on ALM Core46094.209722222246094.2152777778"/>
        <s v="MCPICDBICDBSuper Light MaintenanceSuper Light Maintenance46094.215277777846094.2180555556"/>
        <s v="MCPICDBICDBBPV KR valuation | Belgium_FM_banking_book | Live on ALM CoreBPV KR valuation | Belgium_FM_banking_book | Live on ALM Core46094.218055555646094.2215277778"/>
        <s v="MCPBEDBGAPgap planninggap planning46094.220138888946094.2902777778"/>
        <s v="MCPICDBICDBSuper Light MaintenanceSuper Light Maintenance46094.221527777846094.2236111111"/>
        <s v="MCPICDBICDBBPV KR valuation | Luxembourg | Live on ALM CoreBPV KR valuation | Luxembourg | Live on ALM Core46094.223611111146094.2284722222"/>
        <s v="MCPICDBICDBSuper Light MaintenanceSuper Light Maintenance46094.228472222246094.2305555556"/>
        <s v="MCPTRDBLoad to ARAexport to ara ACCexport to ara ACC46094.252083333346094.2520833333"/>
        <s v="MCPITDBGAPgap planninggap planning46094.258333333346094.2583333333"/>
        <s v="MCPDEDBImport Strategiesimport strategies Riskimport strategies Risk46094.272222222246094.2736111111"/>
        <s v="MCPDEDBImport Strategiesimport strategies Financeimport strategies Finance46094.27546094.2756944444"/>
        <s v="MCPDEDBImport Strategiesimport strategies CBSimport strategies CBS46094.276388888946094.2777777778"/>
        <s v="MCPDEDBPlanning (NII)planning runplanning run46094.2784722222NULL"/>
        <s v="MCPBEDBValuation AICload AIC Spreadsload AIC Spreads46094.302777777846094.3097222222"/>
        <s v="MCPBEDBValuation AICAIC portfolio valuation runAIC portfolio valuation run46094.309722222246094.3826388889"/>
        <s v="MCPRODBGAPLAD_SFLAD_SF46094.346527777846094.35"/>
        <s v="MCPESDBECing-ec valuation exports from ARAing-ec valuation exports from ARA46094.3546094.35"/>
        <s v="MCPESDBECing-ec valuation QRM reporter exportsing-ec valuation QRM reporter exports46094.3546094.3625"/>
        <s v="MCPESDBKRLight MaintenanceLight Maintenance46094.363194444446094.3666666667"/>
        <s v="MCPESDBKRbpv-kr valuationbpv-kr valuation46094.366666666746094.4701388889"/>
        <s v="MCPNLRBECLight Maintenance ing-ec valuationLight Maintenance ing-ec valuation46094.384722222246094.3916666667"/>
        <s v="MCPNLRBECing-ec valuationing-ec valuation46094.391666666746094.3993055556"/>
        <s v="MCPTRDBCopy DB with Runscopy fromcopy from46094.3937546094.4006944444"/>
        <s v="MCPNLRBImport Strategiesimport strategiesimport strategies46094.400694444446094.4027777778"/>
        <s v="MCPTRDBGAPgap planninggap planning46094.400694444446094.4340277778"/>
        <s v="MCPNLRBPlanning (NII)combined planning runcombined planning run46094.415972222246094.5597222222"/>
        <s v="MCPBEDBECing-ec valuationing-ec valuation46094.4187546095.1055555556"/>
        <s v="MCPESDBKRbpv-kr valuation QRM Reporter exportsbpv-kr valuation QRM Reporter exports46094.470138888946094.4701388889"/>
        <s v="MCPTRDBCopy DB with Runscopy fromcopy from46094.470833333346094.4791666667"/>
        <s v="MCPESDBImport Strategiesimport strategiesimport strategies46094.470833333346094.4763888889"/>
        <s v="MCPTRDBCSRBB ExportCSRBB exportsCSRBB exports46094.471527777846094.4743055556"/>
        <s v="MCPRODBCSRBB ExportCSRBB exportsCSRBB exports46094.477083333346094.4784722222"/>
        <s v="MCPESDBPlanning (NII)planning run01planning run0146094.477083333346094.68125"/>
        <s v="MCPWBUSCSRBB ExportCSRBB exportsCSRBB exports46094.477777777846094.48125"/>
        <s v="MCPAUDBCSRBB ExportCSRBB exportsCSRBB exports46094.478472222246094.4833333333"/>
        <s v="MCPFRDBLoad to ARAexport to araexport to ara46094.479166666746094.4791666667"/>
        <s v="MCPESDBCSRBB ExportCSRBB exportsCSRBB exports46094.484027777846094.4881944444"/>
        <s v="MCPFRDBCSRBB ExportCSRBB exportsCSRBB exports46094.484027777846094.4930555556"/>
        <s v="MCPLUDBCSRBB ExportCSRBB exportsCSRBB exports46094.484722222246094.4861111111"/>
        <s v="MCPPLDBCSRBB ExportCSRBB exportsCSRBB exports46094.486805555646094.4875"/>
        <s v="MCPICDBCSRBB ExportCSRBB exportsCSRBB exports46094.490277777846094.5041666667"/>
        <s v="MCPAUDBImport Strategiesimport strategiesimport strategies46094.526388888946094.5284722222"/>
        <s v="MCPAUDBPlanning (NII)planning run01planning run0146094.5312546094.5729166667"/>
        <s v="MCPAUDBPlanning (NII)MDL ProcessingMDL Processing46094.572916666746094.58125"/>
        <s v="MCPAUDBPlanning (NII)planning run02planning run0246094.5812546094.6756944444"/>
        <s v="MCPNLRBImport Strategiesimport strategiesimport strategies46094.646094.6027777778"/>
        <s v="MCPICDBICDBexport to araexport to ara46094.622222222246094.6222222222"/>
        <s v="MCPRODBGAPLAD_SFLAD_SF46094.671527777846094.6923611111"/>
        <s v="MCPPLDBValuation (NPV)valuation report OLAP exportsvaluation report OLAP exports46094.674305555646094.7256944444"/>
        <s v="MCPAUDBPlanning (NII)export to ara NIIexport to ara NII46094.675694444446094.6756944444"/>
        <s v="MCPAUDBPlanning (NII)planning run QRM Reporter exportsplanning run QRM Reporter exports46094.675694444446094.6847222222"/>
        <s v="MCPPLDBImport Strategiesimport strategiesimport strategies46094.677777777846094.6777777778"/>
        <s v="MCPPLDBImport Strategiesimport strategiesimport strategies46094.679166666746094.6861111111"/>
        <s v="MCPESDBPlanning (NII)MDL ProcessingMDL Processing46094.6812546094.7326388889"/>
        <s v="MCPAUDBTRISSTRISS exportTRISS export46094.686111111146094.7791666667"/>
        <s v="MCPPLDBValuation (NPV)valuation report QRM Reporter exportsvaluation report QRM Reporter exports46094.725694444446094.7256944444"/>
        <s v="MCPPLDBKRbpv-kr valuation exportsbpv-kr valuation exports46094.725694444446094.8243055556"/>
        <s v="MCPITDBITSLight MaintenanceLight Maintenance46094.726388888946094.7326388889"/>
        <s v="MCPESDBPlanning (NII)planning run02planning run0246094.732638888946095.1201388889"/>
        <s v="MCPITDBITSITS planning runITS planning run46094.732638888946094.7381944444"/>
        <s v="MCPITDBImport Strategiesimport strategiesimport strategies46094.738888888946094.7409722222"/>
        <s v="MCPITDBPlanning (NII)planning run01planning run0146094.741666666746094.8055555556"/>
        <s v="MCPITDBPlanning (NII)MDL ProcessingMDL Processing46094.805555555646094.8138888889"/>
        <s v="MCPITDBPlanning (NII)planning run02planning run0246094.813888888946094.9847222222"/>
        <s v="MCPPLDBECing-ec valuation exportsing-ec valuation exports46094.82546094.9402777778"/>
        <s v="MCPPLDBPlanning (NII)planning run01planning run0146094.940972222246095.2763888889"/>
        <s v="MCPITDBPlanning (NII)export to araexport to ara46094.984722222246094.9854166667"/>
        <s v="MCPITDBPlanning (NII)planning run QRM reporter exportsplanning run QRM reporter exports46094.985416666746095"/>
        <s v="MCPITDBPlanning (NII)planning run OLAP exportsplanning run OLAP exports4609546095.0888888889"/>
        <s v="MCPITDBLoad to ARAexport to ara ACCexport to ara ACC46095.089583333346095.0895833333"/>
        <s v="MCPBEDBECing-ec valuation exportsing-ec valuation exports46095.1062546095.2548611111"/>
        <s v="MCPESDBPlanning (NII)Full MaintenanceFull Maintenance46095.120138888946095.21875"/>
        <s v="MCPESDBPlanning (NII)planning run QRM reporter exportsplanning run QRM reporter exports46095.2187546095.2555555556"/>
        <s v="MCPESDBPlanning (NII)planning run OLAP exportsplanning run OLAP exports46095.255555555646095.4638888889"/>
        <s v="MCPPLDBPlanning (NII)MDL ProcessingMDL Processing46095.276388888946095.3083333333"/>
        <s v="MCPPLDBPlanning (NII)planning run02planning run0246095.308333333346095.5270833333"/>
        <s v="MCPBEDBPlanning (NII)combined planning runcombined planning run46095.335416666746096.4743055556"/>
        <s v="MCPDEDBLoad Posloadload46095.375694444446095.4020833333"/>
        <s v="MCPDEDBLoad PosStratificationStratification46095.402083333346095.4076388889"/>
        <s v="MCPDEDBLoad Poscopy fromcopy from46095.407638888946095.4340277778"/>
        <s v="MCPNLRBLoad Posloadload46095.415277777846095.4826388889"/>
        <s v="MCPBEGTLoad Posloadload46095.430555555646095.4534722222"/>
        <s v="MCPDEGTLoad Posloadload46095.431944444446095.4409722222"/>
        <s v="MCPNLBTRLoad Posloadload46095.433333333346095.4618055556"/>
        <s v="MCPDEDBLoad Posexport to araexport to ara46095.434027777846095.4340277778"/>
        <s v="MCPDEDBLoad to ARAexport to ara ACCexport to ara ACC46095.434722222246095.4347222222"/>
        <s v="MCPDEDBValuation (NPV)portfolio valuation runportfolio valuation run46095.435416666746095.4534722222"/>
        <s v="MCPBEGTLoad PosLight Maintenance Load PortfolioLight Maintenance Load Portfolio46095.453472222246095.4784722222"/>
        <s v="MCPNLBTRLoad PosStratificationStratification46095.461805555646095.4659722222"/>
        <s v="MCPESDBLoad to ARAexport to ara ACCexport to ara ACC46095.463888888946095.4638888889"/>
        <s v="MCPNLBTRLoad PosLight Maintenance Load PortfolioLight Maintenance Load Portfolio46095.465972222246095.5395833333"/>
        <s v="MCPESDBValuation AICload AIC Spreadsload AIC Spreads46095.466666666746095.4805555556"/>
        <s v="MCPBEGTLoad PosStratificationStratification46095.478472222246095.4819444444"/>
        <s v="MCPESDBValuation AICAIC portfolio valuation runAIC portfolio valuation run46095.480555555646095.5416666667"/>
        <s v="MCPBEGTLoad PosPosition report OLAP exportsPosition report OLAP exports46095.481944444446095.4854166667"/>
        <s v="MCPNLRBLoad PosStratificationStratification46095.482638888946095.4868055556"/>
        <s v="MCPBEGTLoad Poscopy fromcopy from46095.485416666746095.4979166667"/>
        <s v="MCPNLRBLoad Poscopy fromcopy from46095.486805555646095.4965277778"/>
        <s v="MCPNLRBLoad to ARAexport to ara ACCexport to ara ACC46095.497222222246095.4972222222"/>
        <s v="MCPNLRBValuation (NPV)portfolio valuation runportfolio valuation run46095.497916666746095.6819444444"/>
        <s v="MCPBEGTValuation (NPV)portfolio valuation runportfolio valuation run46095.498611111146095.5083333333"/>
        <s v="MCPBEGTValuation (NPV)export to ara valuationexport to ara valuation46095.508333333346095.5083333333"/>
        <s v="MCPBEGTValuation (NPV)light maintenance valuationlight maintenance valuation46095.508333333346095.5131944444"/>
        <s v="MCPBEGTValuation (NPV)valuation report exportsvaluation report exports46095.513194444446095.5395833333"/>
        <s v="MCPPLDBPlanning (NII)export to ara NIIexport to ara NII46095.527083333346095.5270833333"/>
        <s v="MCPPLDBPlanning (NII)Light Maintenance NIILight Maintenance NII46095.528472222246095.5916666667"/>
        <s v="MCPBEGTValuation (NPV)AIC portfolio valuation runAIC portfolio valuation run46095.539583333346095.5625"/>
        <s v="MCPNLBTRLoad PosPosition report OLAP exportsPosition report OLAP exports46095.539583333346095.5472222222"/>
        <s v="MCPESDBITSLight MaintenanceLight Maintenance46095.542361111146095.5472222222"/>
        <s v="MCPESDBITSITS planning runITS planning run46095.547222222246095.5715277778"/>
        <s v="MCPNLBTRLoad Posexport to ara Load Portfolioexport to ara Load Portfolio46095.547222222246095.5486111111"/>
        <s v="MCPNLBTRLoad Poscopy fromcopy from46095.548611111146095.6048611111"/>
        <s v="MCPBEGTITSITS planning runITS planning run46095.563194444446095.5763888889"/>
        <s v="MCPBEGTGAPgap planninggap planning46095.576388888946095.6402777778"/>
        <s v="MCPPLDBPlanning (NII)planning run OLAP exportsplanning run OLAP exports46095.591666666746095.95"/>
        <s v="MCPNLBTRValuation (NPV)portfolio valuation runportfolio valuation run46095.605555555646095.6173611111"/>
        <s v="MCPNLBTRValuation (NPV)export to araexport to ara46095.617361111146095.6173611111"/>
        <s v="MCPNLBTRValuation (NPV)Light Maintenance portfolio valuationLight Maintenance portfolio valuation46095.617361111146095.6243055556"/>
        <s v="MCPNLBTRValuation (NPV)valuation report OLAP exportsvaluation report OLAP exports46095.624305555646095.69375"/>
        <s v="MCPNLRBValuation (NPV)export to araexport to ara46095.681944444446095.6819444444"/>
        <s v="MCPNLRBValuation (NPV)Light Maintenance Portfolio ValuationLight Maintenance Portfolio Valuation46095.681944444446095.6986111111"/>
        <s v="MCPNLBTRValuation (NPV)valuation report QRM Reporter exportsvaluation report QRM Reporter exports46095.6937546095.69375"/>
        <s v="MCPNLBTRValuation (NPV)AIC portfolio valuation runAIC portfolio valuation run46095.6937546095.6944444444"/>
        <s v="MCPNLBTRCSRBB ValuationCSRBB Portfolio ValuationCSRBB Portfolio Valuation46095.695138888946095.71875"/>
        <s v="MCPNLRBValuation (NPV)valuation report OLAP exportsvaluation report OLAP exports46095.698611111146095.7041666667"/>
        <s v="MCPNLRBLoad to ARAexport to ara ACCexport to ara ACC46095.704861111146095.7048611111"/>
        <s v="MCPNLRBPlanning (NII)combined planning runcombined planning run46095.705555555646097.1152777778"/>
        <s v="MCPBEGTGAPgap planninggap planning46095.708333333346095.7118055556"/>
        <s v="MCPBEGTECLight Maintenance ing-ec valuationLight Maintenance ing-ec valuation46095.712546095.7152777778"/>
        <s v="MCPBEGTECing-ec valuationing-ec valuation46095.715277777846095.7256944444"/>
        <s v="MCPNLBTRCSRBB ValuationLight Maintenance CSRBB valuationLight Maintenance CSRBB valuation46095.7187546095.7284722222"/>
        <s v="MCPBEGTECing-ec valuation OLAP exportsing-ec valuation OLAP exports46095.725694444446095.7868055556"/>
        <s v="MCPNLBTRCSRBB Planningimport CSRBB strategiesimport CSRBB strategies46095.729166666746095.8875"/>
        <s v="MCPBEGTECing-ec valuation QRM Reporter exportsing-ec valuation QRM Reporter exports46095.786805555646095.7868055556"/>
        <s v="MCPBEGTKRLight Maintenance BPV KR valuationLight Maintenance BPV KR valuation46095.787546095.7916666667"/>
        <s v="MCPBEGTKRbpv-kr valuationbpv-kr valuation46095.791666666746095.8"/>
        <s v="MCPBEGTKRbpv-kr valuation OLAP exportsbpv-kr valuation OLAP exports46095.846095.8395833333"/>
        <s v="MCPBEGTKRbpv-kr valuation QRM Reporter exportsbpv-kr valuation QRM Reporter exports46095.839583333346095.8395833333"/>
        <s v="MCPBEGTCSRBB ValuationCSRBB Portfolio ValuationCSRBB Portfolio Valuation46095.840277777846095.8513888889"/>
        <s v="MCPBEGTCSRBB ValuationLight Maintenance CSRBB ValuationLight Maintenance CSRBB Valuation46095.851388888946095.85625"/>
        <s v="MCPBEGTCSRBB Planningimport CSRBB strategiesimport CSRBB strategies46095.856944444446095.9979166667"/>
        <s v="MCPNLBTRCSRBB PlanningCSRBB Planning RunCSRBB Planning Run46095.887546096.0180555556"/>
        <s v="MCPICDBICDBLoad | London | Live on ALM CoreLoad | London | Live on ALM Core46095.901388888946095.9229166667"/>
        <s v="MCPICDBICDBLoad | Singapore | Live on ALM CoreLoad | Singapore | Live on ALM Core46095.922916666746095.9388888889"/>
        <s v="MCPICDBICDBLoad | Hong_Kong | Live on ALM CoreLoad | Hong_Kong | Live on ALM Core46095.938888888946095.9520833333"/>
        <s v="MCPICDBICDBLoad | Sofia | Live on ALM CoreLoad | Sofia | Live on ALM Core46095.952083333346095.9638888889"/>
        <s v="MCPICDBICDBLoad | Prague | Live on ALM CoreLoad | Prague | Live on ALM Core46095.963888888946095.9770833333"/>
        <s v="MCPICDBICDBLoad | Beijing | Other live locationLoad | Beijing | Other live location46095.977777777846095.9777777778"/>
        <s v="MCPBEGTCSRBB PlanningCSRBB Planning RunCSRBB Planning Run46095.997916666746096.0673611111"/>
        <s v="MCPNLBTRCSRBB Planningexport to ara CSRBB Planningexport to ara CSRBB Planning46096.018055555646096.01875"/>
        <s v="MCPNLBTRECLight Maintenance ing-ec valuationLight Maintenance ing-ec valuation46096.0187546096.1993055556"/>
        <s v="MCPBEGTCSRBB Planningexport to ara CSRBB Planningexport to ara CSRBB Planning46096.067361111146096.06875"/>
        <s v="MCPDEGTLoad Posloadload46096.115972222246096.14375"/>
        <s v="MCPBEGTImport Strategiesimport strategiesimport strategies46096.122916666746096.1263888889"/>
        <s v="MCPBEGTImport Strategiesimport strategiesimport strategies46096.135416666746096.1479166667"/>
        <s v="MCPDEGTLoad PosStratificationStratification46096.1437546096.1479166667"/>
        <s v="MCPDEGTLoad PosLight Maintenance Load PortfolioLight Maintenance Load Portfolio46096.147916666746096.1847222222"/>
        <s v="MCPBEGTPlanning (NII)planning run01planning run0146096.148611111146096.2868055556"/>
        <s v="MCPDEGTLoad PosPosition report OLAP exportsPosition report OLAP exports46096.184722222246096.1881944444"/>
        <s v="MCPDEGTLoad Poscopy fromcopy from46096.188194444446096.2006944444"/>
        <s v="MCPNLBTRECing-ec valuationing-ec valuation46096.199305555646096.2888888889"/>
        <s v="MCPDEGTValuation (NPV)portfolio valuation runportfolio valuation run46096.201388888946096.2131944444"/>
        <s v="MCPDEGTValuation (NPV)export to ara valuationexport to ara valuation46096.213194444446096.2145833333"/>
        <s v="MCPDEGTValuation (NPV)Light Maintenance valuationLight Maintenance valuation46096.214583333346096.21875"/>
        <s v="MCPDEGTImport Strategiesimport strategiesimport strategies46096.219444444446096.23125"/>
        <s v="MCPDEGTPlanning (NII)planning run01planning run0146096.231944444446096.3381944444"/>
        <s v="MCPBEGTPlanning (NII)MDL ProcessingMDL Processing46096.286805555646097.3486111111"/>
        <s v="MCPNLBTRECing-ec valuation OLAP exportsing-ec valuation OLAP exports46096.288888888946096.4798611111"/>
        <s v="MCPDEGTPlanning (NII)MDL ProcessingMDL Processing46096.338194444446096.3444444444"/>
        <s v="MCPDEGTPlanning (NII)planning run02planning run0246096.344444444446096.4395833333"/>
        <s v="MCPDEGTPlanning (NII)export to ara NIIexport to ara NII46096.439583333346096.4395833333"/>
        <s v="MCPDEGTPlanning (NII)planning run exportsplanning run exports46096.439583333346096.4395833333"/>
        <s v="MCPDEGTGAPgap planninggap planning46096.440277777846096.5055555556"/>
        <s v="MCPBEDBPlanning (NII)export to ara NIIexport to ara NII46096.474305555646096.475"/>
        <s v="MCPBEDBPlanning (NII)Light Maintenance NIILight Maintenance NII46096.475694444446096.5958333333"/>
        <s v="MCPNLBTRECing-ec valuation QRM Reporter exportsing-ec valuation QRM Reporter exports46096.479861111146096.4798611111"/>
        <s v="MCPNLBTRKRLight Maintenance KR valuationLight Maintenance KR valuation46096.480555555646096.4881944444"/>
        <s v="MCPNLBTRKRbpv-kr valuationbpv-kr valuation46096.488194444446096.5034722222"/>
        <s v="MCPNLBTRKRbpv-kr valuation OLAP exportsbpv-kr valuation OLAP exports46096.503472222246096.6145833333"/>
        <s v="MCPBEDBPlanning (NII)planning run OLAP exportsplanning run OLAP exports46096.595833333346096.5965277778"/>
        <s v="MCPNLBTRKRbpv-kr valuation QRM Reporter exportsbpv-kr valuation QRM Reporter exports46096.614583333346096.6145833333"/>
        <s v="MCPNLBTRITSITS planning runITS planning run46096.615277777846096.6430555556"/>
        <s v="MCPDEGTGAPgap planninggap planning46096.618055555646096.6208333333"/>
        <s v="MCPNLBTRGAPgap planninggap planning46096.643055555646096.7472222222"/>
        <s v="MCPBEDBPlanning (NII)Light Maintenance NIILight Maintenance NII46096.674305555646096.6770833333"/>
        <s v="MCPBEDBPlanning (NII)planning run QRM reporter exportsplanning run QRM reporter exports46096.677083333346096.9916666667"/>
        <s v="MCPDEGTGAPgap planninggap planning46096.680555555646096.6840277778"/>
        <s v="MCPNLRBPlanning (NII)export to ara combined planningexport to ara combined planning46097.115277777846097.1166666667"/>
        <s v="MCPNLRBPlanning (NII)planning run exports from ARAplanning run exports from ARA46097.116666666746097.1166666667"/>
        <s v="MCPNLRBValuation AICload AIC Spreadsload AIC Spreads46097.118055555646097.1243055556"/>
        <s v="MCPNLRBValuation AICAIC portfolio valuation runAIC portfolio valuation run46097.124305555646097.16875"/>
        <s v="MCPNLBTRGAPgap planninggap planning46097.142361111146097.1465277778"/>
        <s v="MCPNLBTRImport Strategiesimport strategiesimport strategies46097.146527777846097.1791666667"/>
        <s v="MCPNLRBKRLight Maintenance BPV KR valuationLight Maintenance BPV KR valuation46097.1687546097.2555555556"/>
        <s v="MCPICDBICDBLoad | Budapest | Live on ALM CoreLoad | Budapest | Live on ALM Core46097.178472222246097.19375"/>
        <s v="MCPNLBTRPlanning (NII)planning run01planning run0146097.180555555646097.4597222222"/>
        <s v="MCPICDBICDBLoad | Tokyo | Live on ALM CoreLoad | Tokyo | Live on ALM Core46097.1937546097.2076388889"/>
        <s v="MCPESDBLoad to ARAexport to araexport to ara46097.246097.2"/>
        <s v="MCPICDBICDBLoad | Bratislava | Live on ALM CoreLoad | Bratislava | Live on ALM Core46097.207638888946097.2194444444"/>
        <s v="MCPICDBICDBLoad | Seoul | Live on ALM CoreLoad | Seoul | Live on ALM Core46097.219444444446097.2333333333"/>
        <s v="MCPBEDBKRbpv-kr valuationbpv-kr valuation46097.232638888946097.5583333333"/>
        <s v="MCPICDBICDBLoad | Taipei | Live on ALM CoreLoad | Taipei | Live on ALM Core46097.233333333346097.2458333333"/>
        <s v="MCPICDBICDBLoad | NLWB_FM_Banking_books | Live on ALM CoreLoad | NLWB_FM_Banking_books | Live on ALM Core46097.245833333346097.2631944444"/>
        <s v="MCPNLRBKRbpv-kr valuationbpv-kr valuation46097.255555555646097.4597222222"/>
        <s v="MCPICDBICDBLoad | Belgium_FM_banking_book | Live on ALM CoreLoad | Belgium_FM_banking_book | Live on ALM Core46097.263194444446097.2701388889"/>
        <s v="MCPICDBICDBPortfolio Valuation | London | Live on ALM CorePortfolio Valuation | London | Live on ALM Core46097.278472222246097.2861111111"/>
        <s v="MCPICDBICDBSuper Light MaintenanceSuper Light Maintenance46097.286111111146097.2888888889"/>
        <s v="MCPICDBICDBPortfolio Valuation | Singapore | Live on ALM CorePortfolio Valuation | Singapore | Live on ALM Core46097.288888888946097.3006944444"/>
        <s v="MCPICDBICDBSuper Light MaintenanceSuper Light Maintenance46097.300694444446097.3027777778"/>
        <s v="MCPICDBICDBPortfolio Valuation | Hong_Kong | Live on ALM CorePortfolio Valuation | Hong_Kong | Live on ALM Core46097.302777777846097.3145833333"/>
        <s v="MCPICDBICDBSuper Light MaintenanceSuper Light Maintenance46097.314583333346097.3173611111"/>
        <s v="MCPICDBICDBPortfolio Valuation | Sofia | Live on ALM CorePortfolio Valuation | Sofia | Live on ALM Core46097.317361111146097.3208333333"/>
        <s v="MCPICDBICDBSuper Light MaintenanceSuper Light Maintenance46097.320833333346097.3236111111"/>
        <s v="MCPICDBICDBPortfolio Valuation | Prague | Live on ALM CorePortfolio Valuation | Prague | Live on ALM Core46097.323611111146097.3326388889"/>
        <s v="MCPICDBICDBSuper Light MaintenanceSuper Light Maintenance46097.332638888946097.3354166667"/>
        <s v="MCPICDBICDBPortfolio Valuation | Budapest | Live on ALM CorePortfolio Valuation | Budapest | Live on ALM Core46097.335416666746097.3451388889"/>
        <s v="MCPICDBICDBSuper Light MaintenanceSuper Light Maintenance46097.345138888946097.3472222222"/>
        <s v="MCPICDBICDBPortfolio Valuation | Tokyo | Live on ALM CorePortfolio Valuation | Tokyo | Live on ALM Core46097.347222222246097.3541666667"/>
        <s v="MCPBEGTPlanning (NII)planning run02planning run0246097.348611111146097.4618055556"/>
        <s v="MCPICDBICDBSuper Light MaintenanceSuper Light Maintenance46097.354166666746097.35625"/>
        <s v="MCPICDBICDBPortfolio Valuation | Bratislava | Live on ALM CorePortfolio Valuation | Bratislava | Live on ALM Core46097.3562546097.3659722222"/>
        <s v="MCPICDBICDBSuper Light MaintenanceSuper Light Maintenance46097.365972222246097.36875"/>
        <s v="MCPICDBICDBPortfolio Valuation | Seoul | Live on ALM CorePortfolio Valuation | Seoul | Live on ALM Core46097.3687546097.3770833333"/>
        <s v="MCPDEGTValuation (NPV)valuation report exportsvaluation report exports46097.370138888946097.4076388889"/>
        <s v="MCPDEGTPlanning (NII)planning run exportsplanning run exports46097.372916666746097.3736111111"/>
        <s v="MCPICDBICDBSuper Light MaintenanceSuper Light Maintenance46097.377083333346097.3798611111"/>
        <s v="MCPRODBLoad to ARAexport to araexport to ara46097.377777777846097.3784722222"/>
        <s v="MCPRODBCopy DB with Runscopy fromcopy from46097.379166666746097.3916666667"/>
        <s v="MCPICDBICDBPortfolio Valuation | Taipei | Live on ALM CorePortfolio Valuation | Taipei | Live on ALM Core46097.379861111146097.3895833333"/>
        <s v="MCPESDBCopy DB with Runscopy fromcopy from46097.388194444446097.4138888889"/>
        <s v="MCPICDBICDBSuper Light MaintenanceSuper Light Maintenance46097.389583333346097.3923611111"/>
        <s v="MCPICDBICDBPortfolio Valuation | NLWB_FM_Banking_books | Live on ALM CorePortfolio Valuation | NLWB_FM_Banking_books | Live on ALM Core46097.392361111146097.4006944444"/>
        <s v="MCPICDBICDBSuper Light MaintenanceSuper Light Maintenance46097.400694444446097.4027777778"/>
        <s v="MCPICDBICDBPortfolio Valuation | Belgium_FM_banking_book | Live on ALM CorePortfolio Valuation | Belgium_FM_banking_book | Live on ALM Core46097.402777777846097.4069444444"/>
        <s v="MCPICDBICDBSuper Light MaintenanceSuper Light Maintenance46097.406944444446097.4090277778"/>
        <s v="MCPICDBICDBCSRBB Valuation | London | Live on ALM CoreCSRBB Valuation | London | Live on ALM Core46097.409722222246097.4166666667"/>
        <s v="MCPDEDBLoad Posloadload46097.415277777846097.4354166667"/>
        <s v="MCPICDBICDBSuper Light MaintenanceSuper Light Maintenance46097.416666666746097.41875"/>
        <s v="MCPICDBICDBCSRBB Valuation | Singapore | Live on ALM CoreCSRBB Valuation | Singapore | Live on ALM Core46097.4187546097.4375"/>
        <s v="MCPDEDBPlanning (NII)planning run exports from ARAplanning run exports from ARA46097.424305555646097.4243055556"/>
        <s v="MCPDEDBPlanning (NII)planning run QRM reporter exportsplanning run QRM reporter exports46097.424305555646097.4243055556"/>
        <s v="MCPDEDBLoad Posload NTGload NTG46097.435416666746097.4423611111"/>
        <s v="MCPICDBICDBSuper Light MaintenanceSuper Light Maintenance46097.437546097.4395833333"/>
        <s v="MCPICDBICDBCSRBB Valuation | Hong_Kong | Live on ALM CoreCSRBB Valuation | Hong_Kong | Live on ALM Core46097.439583333346097.4597222222"/>
        <s v="MCPDEDBLoad PosStratificationStratification46097.442361111146097.4479166667"/>
        <s v="MCPBEDBCopy DB with Runscopy fromcopy from46097.446527777846097.4965277778"/>
        <s v="MCPDEDBValuation (NPV)portfolio valuation runportfolio valuation run46097.448611111146097.6722222222"/>
        <s v="MCPICDBICDBSuper Light MaintenanceSuper Light Maintenance46097.459722222246097.4618055556"/>
        <s v="MCPNLRBECLight Maintenance ing-ec valuationLight Maintenance ing-ec valuation46097.460416666746097.4680555556"/>
        <s v="MCPBEGTPlanning (NII)export to ara NIIexport to ara NII46097.461805555646097.4625"/>
        <s v="MCPICDBICDBCSRBB Valuation | Sofia | Live on ALM CoreCSRBB Valuation | Sofia | Live on ALM Core46097.461805555646097.4673611111"/>
        <s v="MCPBEGTPlanning (NII)planning run exportsplanning run exports46097.462546097.4625"/>
        <s v="MCPICDBICDBSuper Light MaintenanceSuper Light Maintenance46097.467361111146097.4694444444"/>
        <s v="MCPNLRBECing-ec valuationing-ec valuation46097.468055555646097.8020833333"/>
        <s v="MCPICDBICDBCSRBB Valuation | Prague | Live on ALM CoreCSRBB Valuation | Prague | Live on ALM Core46097.469444444446097.4895833333"/>
        <s v="MCPPLDBValuation AICload AIC Spreadsload AIC Spreads46097.485416666746097.4986111111"/>
        <s v="MCPICDBICDBSuper Light MaintenanceSuper Light Maintenance46097.489583333346097.4916666667"/>
        <s v="MCPICDBICDBCSRBB planning | London | Live on ALM CoreCSRBB planning | London | Live on ALM Core46097.491666666746097.5520833333"/>
        <s v="MCPPLDBValuation AICAIC portfolio valuation runAIC portfolio valuation run46097.498611111146097.5652777778"/>
        <s v="MCPPLDBGAPgap planninggap planning46097.528472222246097.5291666667"/>
        <s v="MCPICDBICDBCSRBB planning | Singapore | Live on ALM CoreCSRBB planning | Singapore | Live on ALM Core46097.552083333346097.6208333333"/>
        <s v="MCPBEDBKRbpv-kr valuation exportsbpv-kr valuation exports46097.558333333346097.6493055556"/>
        <s v="MCPPLDBGAPgap planninggap planning46097.565972222246097.5972222222"/>
        <s v="MCPBEDBLoad to ARAexport to araexport to ara46097.605555555646097.6055555556"/>
        <s v="MCPICDBICDBCSRBB planning | Hong_Kong | Live on ALM CoreCSRBB planning | Hong_Kong | Live on ALM Core46097.620833333346097.6854166667"/>
        <s v="MCPBEGTCSRBB ExportCSRBB exportsCSRBB exports46097.641666666746097.6465277778"/>
        <s v="MCPNLBTRCSRBB ExportCSRBB exportsCSRBB exports46097.647222222246097.6534722222"/>
        <s v="MCPITDBCopy DB with Runscopy fromcopy from46097.667361111146097.6770833333"/>
        <s v="MCPICDBICDBCSRBB planning | Sofia | Live on ALM CoreCSRBB planning | Sofia | Live on ALM Core46097.685416666746097.7347222222"/>
        <s v="MCPICDBICDBCSRBB planning | Prague | Live on ALM CoreCSRBB planning | Prague | Live on ALM Core46097.734722222246097.7979166667"/>
        <s v="MCPLUDBImport Strategiesimport strategiesimport strategies46097.780555555646097.7805555556"/>
        <s v="MCPICDBICDBplanning | London | Live on ALM Coreplanning | London | Live on ALM Core46097.798611111146097.8465277778"/>
        <s v="MCPNLRBECexport to ara ing-ec valuationexport to ara ing-ec valuation46097.802083333346097.8034722222"/>
        <s v="MCPNLRBITSLight Maintenance ITS planningLight Maintenance ITS planning46097.804166666746097.8131944444"/>
        <s v="MCPNLRBITSITS planning runITS planning run46097.813194444446097.84375"/>
        <s v="MCPNLRBGAPgap planninggap planning46097.844444444446097.8819444444"/>
        <s v="MCPICDBICDBplanning | Singapore | Live on ALM Coreplanning | Singapore | Live on ALM Core46097.846527777846097.91875"/>
        <s v="MCPNLRBCopy Portfoliocopy PORTM portfoliocopy PORTM portfolio46097.882638888946097.9270833333"/>
        <s v="MCPICDBICDBplanning | Hong_Kong | Live on ALM Coreplanning | Hong_Kong | Live on ALM Core46097.9187546097.9340277778"/>
        <s v="MCPNLRBSLMload SLMload SLM46097.927777777846097.9611111111"/>
        <s v="MCPICDBICDBplanning | Sofia | Live on ALM Coreplanning | Sofia | Live on ALM Core46097.934027777846097.9479166667"/>
        <s v="MCPICDBICDBplanning | Prague | Live on ALM Coreplanning | Prague | Live on ALM Core46097.947916666746097.9666666667"/>
        <s v="MCPNLRBSLMSLM runSLM run46097.961111111146097.9909722222"/>
        <s v="MCPBEGTPlanning (NII)planning run exportsplanning run exports46097.966666666746097.9958333333"/>
        <s v="MCPICDBICDBplanning | Budapest | Live on ALM Coreplanning | Budapest | Live on ALM Core46097.966666666746097.9881944444"/>
        <s v="MCPNLBTRPlanning (NII)planning run01planning run0146097.977083333346098.5590277778"/>
        <s v="MCPICDBICDBplanning | Tokyo | Live on ALM Coreplanning | Tokyo | Live on ALM Core46097.988194444446098.0048611111"/>
        <s v="MCPICDBICDBplanning | Bratislava | Live on ALM Coreplanning | Bratislava | Live on ALM Core46098.004861111146098.01875"/>
        <s v="MCPICDBICDBplanning | Seoul | Live on ALM Coreplanning | Seoul | Live on ALM Core46098.0187546098.0375"/>
        <s v="MCPICDBICDBplanning | Taipei | Live on ALM Coreplanning | Taipei | Live on ALM Core46098.037546098.0534722222"/>
        <s v="MCPICDBICDBplanning | NLWB_FM_Banking_books | Live on ALM Coreplanning | NLWB_FM_Banking_books | Live on ALM Core46098.053472222246098.0798611111"/>
        <s v="MCPICDBICDBplanning | Belgium_FM_banking_book | Live on ALM Coreplanning | Belgium_FM_banking_book | Live on ALM Core46098.079861111146098.0923611111"/>
        <s v="MCPNLRBLoad to ARAexport to araexport to ara46098.142361111146098.1423611111"/>
        <s v="MCPDEDBValuation (NPV)portfolio valuation runportfolio valuation run46098.174305555646098.1743055556"/>
        <s v="MCPDEDBValuation (NPV)export to ara Portfolio Valuationexport to ara Portfolio Valuation46098.174305555646098.1756944444"/>
        <s v="MCPDEDBValuation (NPV)portfolio valuation runportfolio valuation run46098.291666666746098.4354166667"/>
        <s v="MCPICDBCSRBB ExportCSRBB exportsCSRBB exports46098.368055555646098.3784722222"/>
        <s v="MCPDEDBCSRBB ExportCSRBB exportsCSRBB exports46098.369444444446098.3701388889"/>
        <s v="MCPITDBCSRBB ExportCSRBB exportsCSRBB exports46098.395833333346098.3965277778"/>
        <s v="MCPICDBICDBLoad | Beijing | Other live locationLoad | Beijing | Other live location46098.417361111146098.4305555556"/>
        <s v="MCPITDBCSRBB Planningimport CSRBB strategiesimport CSRBB strategies46098.417361111146098.4548611111"/>
        <s v="MCPICDBICDBLoad | Shanghai | Other live locationLoad | Shanghai | Other live location46098.430555555646098.44375"/>
        <s v="MCPAUDBValuation AICload AIC Spreadsload AIC Spreads46098.434722222246098.4395833333"/>
        <s v="MCPDEDBValuation (NPV)export to araexport to ara46098.435416666746098.4361111111"/>
        <s v="MCPDEDBValuation (NPV)Light MaintenanceLight Maintenance46098.436111111146098.5118055556"/>
        <s v="MCPAUDBValuation AICportfolio valuation AICportfolio valuation AIC46098.439583333346098.4541666667"/>
        <s v="MCPICDBICDBLoad | Manila | Other live locationLoad | Manila | Other live location46098.4437546098.4569444444"/>
        <s v="MCPICDBICDBexport to araexport to ara46098.4546098.4513888889"/>
        <s v="MCPITDBCSRBB PlanningCSRBB Planning RunCSRBB Planning Run46098.454861111146098.4847222222"/>
        <s v="MCPICDBICDBPortfolio Valuation | Beijing | Other live locationPortfolio Valuation | Beijing | Other live location46098.456944444446098.4604166667"/>
        <s v="MCPICDBICDBSuper Light MaintenanceSuper Light Maintenance46098.460416666746098.4645833333"/>
        <s v="MCPICDBICDBPortfolio Valuation | Shanghai | Other live locationPortfolio Valuation | Shanghai | Other live location46098.464583333346098.46875"/>
        <s v="MCPICDBICDBSuper Light MaintenanceSuper Light Maintenance46098.4687546098.4715277778"/>
        <s v="MCPICDBICDBPortfolio Valuation | Manila | Other live locationPortfolio Valuation | Manila | Other live location46098.471527777846098.4763888889"/>
        <s v="MCPDEGTLoad Posloadload46098.472222222246098.4944444444"/>
        <s v="MCPICDBICDBSuper Light MaintenanceSuper Light Maintenance46098.476388888946098.4805555556"/>
        <s v="MCPICDBICDBplanning | Beijing | Other live locationplanning | Beijing | Other live location46098.480555555646098.5020833333"/>
        <s v="MCPITDBCSRBB Planningexport to araexport to ara46098.484722222246098.4847222222"/>
        <s v="MCPAUDBLoad to ARAexport to araexport to ara46098.491666666746098.4923611111"/>
        <s v="MCPAUDBCopy DB with Runscopy fromcopy from46098.493055555646098.4965277778"/>
        <s v="MCPDEGTLoad PosStratificationStratification46098.494444444446098.4993055556"/>
        <s v="MCPDEGTLoad PosLight Maintenance Load PortfolioLight Maintenance Load Portfolio46098.499305555646098.53125"/>
        <s v="MCPICDBICDBplanning | Shanghai | Other live locationplanning | Shanghai | Other live location46098.502083333346098.5152777778"/>
        <s v="MCPDEDBValuation (NPV)valuation report exports from ARAvaluation report exports from ARA46098.511805555646098.5131944444"/>
        <s v="MCPICDBICDBplanning | Manila | Other live locationplanning | Manila | Other live location46098.515277777846098.5236111111"/>
        <s v="MCPDEDBValuation (NPV)valuation report QRM Reporter exportsvaluation report QRM Reporter exports46098.515972222246098.5166666667"/>
        <s v="MCPDEDBKRLight MaintenanceLight Maintenance46098.517361111146098.5763888889"/>
        <s v="MCPLUDBDelete PortfolioDelete portfolio fromDelete portfolio from46098.527777777846098.53125"/>
        <s v="MCPFRDBCopy DB with Runscopy fromcopy from46098.527777777846098.5305555556"/>
        <s v="MCPDEGTLoad PosPosition report OLAP exportsPosition report OLAP exports46098.5312546098.5347222222"/>
        <s v="MCPLUDBLoad Compare MPload Model parametersload Model parameters46098.531944444446098.5347222222"/>
        <s v="MCPLUDBLoad Compare MPModel parameters comparisonModel parameters comparison46098.534722222246098.5347222222"/>
        <s v="MCPDEGTLoad Poscopy fromcopy from46098.534722222246098.5479166667"/>
        <s v="MCPLUDBLoad Compare Spreadsload Spreadsload Spreads46098.535416666746098.5416666667"/>
        <s v="MCPICDBICDBgap run | London | Live on ALM Coregap run | London | Live on ALM Core46098.536805555646098.5527777778"/>
        <s v="MCPLUDBLoad Compare SpreadsSpreads comparisonSpreads comparison46098.541666666746098.5423611111"/>
        <s v="MCPLUDBLoad Posloadload46098.543055555646098.5520833333"/>
        <s v="MCPDEGTValuation (NPV)portfolio valuation runportfolio valuation run46098.548611111146098.5680555556"/>
        <s v="MCPICDBICDBgap run | Singapore | Live on ALM Coregap run | Singapore | Live on ALM Core46098.552777777846098.5722222222"/>
        <s v="MCPNLBTRPlanning (NII)MDL ProcessingMDL Processing46098.559027777846098.5666666667"/>
        <s v="MCPNLBTRPlanning (NII)planning run02planning run0246098.566666666746098.7368055556"/>
        <s v="MCPDEGTValuation (NPV)export to ara valuationexport to ara valuation46098.568055555646098.5694444444"/>
        <s v="MCPDEGTValuation (NPV)Light Maintenance valuationLight Maintenance valuation46098.569444444446098.5729166667"/>
        <s v="MCPICDBICDBgap run | Hong_Kong | Live on ALM Coregap run | Hong_Kong | Live on ALM Core46098.572222222246098.5819444444"/>
        <s v="MCPDEGTImport Strategiesimport strategiesimport strategies46098.573611111146098.5875"/>
        <s v="MCPPLDBNII SOTgap planninggap planning46098.575694444446098.5756944444"/>
        <s v="MCPDEDBKRbpv-kr valuationbpv-kr valuation46098.576388888946098.7791666667"/>
        <s v="MCPICDBICDBgap run | Sofia | Live on ALM Coregap run | Sofia | Live on ALM Core46098.581944444446098.5888888889"/>
        <s v="MCPLUDBLoad Posloadload46098.581944444446098.5854166667"/>
        <s v="MCPLUDBLoad PosStratificationStratification46098.585416666746098.5895833333"/>
        <s v="MCPDEGTPlanning (NII)planning run01planning run0146098.588194444446098.7375"/>
        <s v="MCPICDBICDBgap run | Prague | Live on ALM Coregap run | Prague | Live on ALM Core46098.588888888946098.6020833333"/>
        <s v="MCPLUDBLoad PosPosition report OLAP exportsPosition report OLAP exports46098.589583333346098.5979166667"/>
        <s v="MCPLUDBLoad Poscopy fromcopy from46098.597916666746098.5986111111"/>
        <s v="MCPLUDBLoad to ARAexport to ara ACCexport to ara ACC46098.599305555646098.5993055556"/>
        <s v="MCPLUDBValuation (NPV)portfolio valuation runportfolio valuation run46098.646098.6444444444"/>
        <s v="MCPICDBICDBgap run | Beijing | Other live locationgap run | Beijing | Other live location46098.602083333346098.6104166667"/>
        <s v="MCPICDBICDBgap run | Shanghai | Other live locationgap run | Shanghai | Other live location46098.610416666746098.6194444444"/>
        <s v="MCPICDBICDBgap run | Budapest | Live on ALM Coregap run | Budapest | Live on ALM Core46098.619444444446098.6305555556"/>
        <s v="MCPICDBICDBgap run | Tokyo | Live on ALM Coregap run | Tokyo | Live on ALM Core46098.630555555646098.6388888889"/>
        <s v="MCPICDBICDBgap run | Manila | Other live locationgap run | Manila | Other live location46098.638888888946098.6472222222"/>
        <s v="MCPLUDBValuation (NPV)export to araexport to ara46098.644444444446098.6451388889"/>
        <s v="MCPLUDBValuation (NPV)Light MaintenanceLight Maintenance46098.645138888946098.6506944444"/>
        <s v="MCPICDBICDBgap run | Bratislava | Live on ALM Coregap run | Bratislava | Live on ALM Core46098.647222222246098.6548611111"/>
        <s v="MCPLUDBValuation (NPV)valuation report OLAP exportsvaluation report OLAP exports46098.650694444446098.6694444444"/>
        <s v="MCPICDBICDBgap run | Seoul | Live on ALM Coregap run | Seoul | Live on ALM Core46098.654861111146098.6631944444"/>
        <s v="MCPICDBICDBgap run | Taipei | Live on ALM Coregap run | Taipei | Live on ALM Core46098.663194444446098.6729166667"/>
        <s v="MCPLUDBValuation (NPV)valuation report QRM Reporter exportsvaluation report QRM Reporter exports46098.669444444446098.6694444444"/>
        <s v="MCPLUDBLoad to ARAexport to ara ACCexport to ara ACC46098.670138888946098.6701388889"/>
        <s v="MCPLUDBCSRBB ValuationCSRBB Portfolio ValuationCSRBB Portfolio Valuation46098.671527777846098.6819444444"/>
        <s v="MCPICDBICDBgap run | NLWB_FM_Banking_books | Live on ALM Coregap run | NLWB_FM_Banking_books | Live on ALM Core46098.672916666746098.6993055556"/>
        <s v="MCPLUDBCSRBB ValuationLight MaintenanceLight Maintenance46098.681944444446098.6854166667"/>
        <s v="MCPLUDBCSRBB Planningimport CSRBB strategiesimport CSRBB strategies46098.686805555646098.7222222222"/>
        <s v="MCPBEDBCopy Variables (Attrib)Copy portfolioCopy portfolio46098.695833333346098.7645833333"/>
        <s v="MCPICDBICDBgap run | Belgium_FM_banking_book | Live on ALM Coregap run | Belgium_FM_banking_book | Live on ALM Core46098.699305555646098.7125"/>
        <s v="MCPICDBICDBBPV KR valuation | London | Live on ALM CoreBPV KR valuation | London | Live on ALM Core46098.712546098.7229166667"/>
        <s v="MCPLUDBCSRBB PlanningCSRBB Planning RunCSRBB Planning Run46098.722222222246098.7520833333"/>
        <s v="MCPICDBICDBSuper Light MaintenanceSuper Light Maintenance46098.722916666746098.7291666667"/>
        <s v="MCPICDBICDBBPV KR valuation | false | Live on ALM CoreBPV KR valuation | false | Live on ALM Core46098.729166666746098.7416666667"/>
        <s v="MCPESDBLoad Compare Spreadsload Spreadsload Spreads46098.736111111146098.7472222222"/>
        <s v="MCPNLBTRPlanning (NII)export to ara NIIexport to ara NII46098.736805555646098.7368055556"/>
        <s v="MCPNLBTRPlanning (NII)planning run exportsplanning run exports46098.736805555646098.7902777778"/>
        <s v="MCPDEGTPlanning (NII)MDL ProcessingMDL Processing46098.737546098.7569444444"/>
        <s v="MCPICDBICDBSuper Light MaintenanceSuper Light Maintenance46098.741666666746098.7451388889"/>
        <s v="MCPICDBICDBBPV KR valuation | Hong_Kong | Live on ALM CoreBPV KR valuation | Hong_Kong | Live on ALM Core46098.745138888946098.7645833333"/>
        <s v="MCPESDBLoad Compare SpreadsSpreads comparisonSpreads comparison46098.747222222246098.7479166667"/>
        <s v="MCPESDBValuation (NPV)portfolio valuation runportfolio valuation run46098.748611111146098.8326388889"/>
        <s v="MCPLUDBGAPgap planninggap planning46098.752777777846098.7944444444"/>
        <s v="MCPDEGTPlanning (NII)planning run02planning run0246098.756944444446098.8638888889"/>
        <s v="MCPICDBICDBSuper Light MaintenanceSuper Light Maintenance46098.764583333346098.7673611111"/>
        <s v="MCPBEDBLoad Compare Spreads (Attrib)load Spreadsload Spreads46098.765277777846098.7708333333"/>
        <s v="MCPICDBICDBBPV KR valuation | Sofia | Live on ALM CoreBPV KR valuation | Sofia | Live on ALM Core46098.767361111146098.7715277778"/>
        <s v="MCPICDBICDBSuper Light MaintenanceSuper Light Maintenance46098.771527777846098.7743055556"/>
        <s v="MCPICDBICDBBPV KR valuation | Prague | Live on ALM CoreBPV KR valuation | Prague | Live on ALM Core46098.77546098.7854166667"/>
        <s v="MCPDEDBKRexport to araexport to ara46098.779166666746098.7791666667"/>
        <s v="MCPDEDBKRbpv-kr valuation QRM reporter exportsbpv-kr valuation QRM reporter exports46098.779166666746098.7791666667"/>
        <s v="MCPDEDBKRbpv-kr valuation exports from ARAbpv-kr valuation exports from ARA46098.779166666746098.7791666667"/>
        <s v="MCPDEDBECLight MaintenanceLight Maintenance46098.779861111146098.86875"/>
        <s v="MCPICDBICDBSuper Light MaintenanceSuper Light Maintenance46098.785416666746098.7888888889"/>
        <s v="MCPICDBICDBBPV KR valuation | Beijing | Non-live locationBPV KR valuation | Beijing | Non-live location46098.788888888946098.7916666667"/>
        <s v="MCPICDBICDBSuper Light MaintenanceSuper Light Maintenance46098.791666666746098.79375"/>
        <s v="MCPICDBICDBBPV KR valuation | Shanghai | Non-live locationBPV KR valuation | Shanghai | Non-live location46098.7937546098.7972222222"/>
        <s v="MCPICDBICDBSuper Light MaintenanceSuper Light Maintenance46098.797222222246098.8"/>
        <s v="MCPICDBICDBBPV KR valuation | Budapest | Live on ALM CoreBPV KR valuation | Budapest | Live on ALM Core46098.846098.8138888889"/>
        <s v="MCPICDBICDBSuper Light MaintenanceSuper Light Maintenance46098.813888888946098.8180555556"/>
        <s v="MCPICDBICDBBPV KR valuation | Tokyo | Live on ALM CoreBPV KR valuation | Tokyo | Live on ALM Core46098.818055555646098.8270833333"/>
        <s v="MCPICDBICDBSuper Light MaintenanceSuper Light Maintenance46098.827083333346098.8305555556"/>
        <s v="MCPICDBICDBBPV KR valuation | Manila | Other live locationBPV KR valuation | Manila | Other live location46098.830555555646098.8395833333"/>
        <s v="MCPESDBValuation (NPV)export to araexport to ara46098.832638888946098.8326388889"/>
        <s v="MCPESDBValuation (NPV)Light MaintenanceLight Maintenance46098.832638888946098.8402777778"/>
        <s v="MCPICDBICDBSuper Light MaintenanceSuper Light Maintenance46098.839583333346098.8423611111"/>
        <s v="MCPESDBValuation (NPV)valuation report OLAP exportsvaluation report OLAP exports46098.840277777846098.8979166667"/>
        <s v="MCPICDBICDBBPV KR valuation | Bratislava | Live on ALM CoreBPV KR valuation | Bratislava | Live on ALM Core46098.842361111146098.8506944444"/>
        <s v="MCPICDBICDBSuper Light MaintenanceSuper Light Maintenance46098.850694444446098.8548611111"/>
        <s v="MCPICDBICDBBPV KR valuation | Seoul | Live on ALM CoreBPV KR valuation | Seoul | Live on ALM Core46098.854861111146098.8638888889"/>
        <s v="MCPDEGTPlanning (NII)export to ara NIIexport to ara NII46098.863888888946098.8652777778"/>
        <s v="MCPICDBICDBSuper Light MaintenanceSuper Light Maintenance46098.863888888946098.8680555556"/>
        <s v="MCPDEGTPlanning (NII)planning run exportsplanning run exports46098.865277777846098.8930555556"/>
        <s v="MCPICDBICDBBPV KR valuation | Taipei | Other live locationBPV KR valuation | Taipei | Other live location46098.868055555646098.8777777778"/>
        <s v="MCPDEDBECing-ec valuationing-ec valuation46098.8687546099.0847222222"/>
        <s v="MCPICDBICDBSuper Light MaintenanceSuper Light Maintenance46098.877777777846098.88125"/>
        <s v="MCPICDBICDBBPV KR valuation | NLWB_FM_Banking_books | Live on ALM CoreBPV KR valuation | NLWB_FM_Banking_books | Live on ALM Core46098.8812546098.8902777778"/>
        <s v="MCPICDBICDBSuper Light MaintenanceSuper Light Maintenance46098.890277777846098.8944444444"/>
        <s v="MCPDEGTGAPgap planninggap planning46098.8937546098.9444444444"/>
        <s v="MCPICDBICDBBPV KR valuation | Belgium_FM_banking_book | Live on ALM CoreBPV KR valuation | Belgium_FM_banking_book | Live on ALM Core46098.894444444446098.8979166667"/>
        <s v="MCPESDBValuation (NPV)valuation report QRM reporter exportsvaluation report QRM reporter exports46098.897916666746099.0458333333"/>
        <s v="MCPICDBICDBSuper Light MaintenanceSuper Light Maintenance46098.897916666746098.9006944444"/>
        <s v="MCPICDBICDBEC valuation | London | Live on ALM CoreEC valuation | London | Live on ALM Core46098.900694444446098.9055555556"/>
        <s v="MCPICDBICDBSuper Light MaintenanceSuper Light Maintenance46098.905555555646098.9083333333"/>
        <s v="MCPICDBICDBEC valuation | Singapore | Live on ALM CoreEC valuation | Singapore | Live on ALM Core46098.908333333346098.9152777778"/>
        <s v="MCPICDBICDBSuper Light MaintenanceSuper Light Maintenance46098.915277777846098.9173611111"/>
        <s v="MCPICDBICDBEC valuation | Hong_Kong | Live on ALM CoreEC valuation | Hong_Kong | Live on ALM Core46098.917361111146098.9222222222"/>
        <s v="MCPICDBICDBSuper Light MaintenanceSuper Light Maintenance46098.922222222246098.9270833333"/>
        <s v="MCPICDBICDBEC valuation | Sofia | Live on ALM CoreEC valuation | Sofia | Live on ALM Core46098.927083333346098.9305555556"/>
        <s v="MCPICDBICDBSuper Light MaintenanceSuper Light Maintenance46098.930555555646098.9326388889"/>
        <s v="MCPICDBICDBEC valuation | Prague | Live on ALM CoreEC valuation | Prague | Live on ALM Core46098.932638888946098.9388888889"/>
        <s v="MCPICDBICDBSuper Light MaintenanceSuper Light Maintenance46098.938888888946098.9409722222"/>
        <s v="MCPICDBICDBEC valuation | Beijing | Non-live locationEC valuation | Beijing | Non-live location46098.940972222246098.94375"/>
        <s v="MCPICDBICDBSuper Light MaintenanceSuper Light Maintenance46098.9437546098.9458333333"/>
        <s v="MCPICDBICDBEC valuation | Shanghai | Non-live locationEC valuation | Shanghai | Non-live location46098.945833333346098.9493055556"/>
        <s v="MCPICDBICDBSuper Light MaintenanceSuper Light Maintenance46098.949305555646098.9513888889"/>
        <s v="MCPICDBICDBEC valuation | Budapest | Live on ALM CoreEC valuation | Budapest | Live on ALM Core46098.951388888946098.9590277778"/>
        <s v="MCPICDBICDBSuper Light MaintenanceSuper Light Maintenance46098.959027777846098.9611111111"/>
        <s v="MCPICDBICDBEC valuation | Tokyo | Live on ALM CoreEC valuation | Tokyo | Live on ALM Core46098.961111111146098.9666666667"/>
        <s v="MCPICDBICDBSuper Light MaintenanceSuper Light Maintenance46098.966666666746098.96875"/>
        <s v="MCPICDBICDBEC valuation | Manila | Other live locationEC valuation | Manila | Other live location46098.9687546098.9756944444"/>
        <s v="MCPICDBICDBSuper Light MaintenanceSuper Light Maintenance46098.975694444446098.9777777778"/>
        <s v="MCPICDBICDBEC valuation | Bratislava | Live on ALM CoreEC valuation | Bratislava | Live on ALM Core46098.977777777846098.9826388889"/>
        <s v="MCPICDBICDBSuper Light MaintenanceSuper Light Maintenance46098.982638888946098.9847222222"/>
        <s v="MCPICDBICDBEC valuation | Seoul | Live on ALM CoreEC valuation | Seoul | Live on ALM Core46098.984722222246098.9909722222"/>
        <s v="MCPICDBICDBSuper Light MaintenanceSuper Light Maintenance46098.990972222246098.9930555556"/>
        <s v="MCPICDBICDBEC valuation | Taipei | Other live locationEC valuation | Taipei | Other live location46098.993055555646098.9986111111"/>
        <s v="MCPICDBICDBSuper Light MaintenanceSuper Light Maintenance46098.998611111146099.0006944444"/>
        <s v="MCPICDBICDBEC valuation | NLWB_FM_Banking_books | Live on ALM CoreEC valuation | NLWB_FM_Banking_books | Live on ALM Core46099.000694444446099.0194444444"/>
        <s v="MCPICDBICDBSuper Light MaintenanceSuper Light Maintenance46099.019444444446099.0222222222"/>
        <s v="MCPICDBICDBEC valuation | Belgium_FM_banking_book | Live on ALM CoreEC valuation | Belgium_FM_banking_book | Live on ALM Core46099.022222222246099.0277777778"/>
        <s v="MCPICDBICDBSuper Light MaintenanceSuper Light Maintenance46099.027777777846099.0298611111"/>
        <s v="MCPICDBICDBload AIC Spreadsload AIC Spreads46099.033333333346099.0805555556"/>
        <s v="MCPESDBPlanning (NII)planning run01planning run0146099.045833333346099.2291666667"/>
        <s v="MCPICDBICDBValuation AIC | NLWB_Lending | Live on ALM CoreValuation AIC | NLWB_Lending | Live on ALM Core46099.080555555646099.08125"/>
        <s v="MCPDEDBECexport to araexport to ara46099.084722222246099.0861111111"/>
        <s v="MCPDEDBECing-ec valuation QRM reporter exportsing-ec valuation QRM reporter exports46099.086111111146099.0861111111"/>
        <s v="MCPDEDBECing-ec valuation exports from ARAing-ec valuation exports from ARA46099.086111111146099.0916666667"/>
        <s v="MCPDEDBCSRBB ValuationCSRBB Portfolio ValuationCSRBB Portfolio Valuation46099.092361111146099.1708333333"/>
        <s v="MCPDEGTGAPgap planninggap planning46099.123611111146099.1263888889"/>
        <s v="MCPDEDBCSRBB Planningimport CSRBB strategiesimport CSRBB strategies46099.170833333346099.2048611111"/>
        <s v="MCPDEDBCSRBB PlanningCSRBB Planning RunCSRBB Planning Run46099.204861111146099.28125"/>
        <s v="MCPDEGTValuation (NPV)valuation report exportsvaluation report exports46099.209722222246099.2486111111"/>
        <s v="MCPESDBPlanning (NII)MDL ProcessingMDL Processing46099.229166666746099.2840277778"/>
        <s v="MCPNLBTRCopy PortfolioCopy portfolio RASCopy portfolio RAS46099.240277777846099.2402777778"/>
        <s v="MCPNLBTRLoad Pos (RAS)load RASload RAS46099.242361111146099.2715277778"/>
        <s v="MCPDEGTPlanning (NII)planning run02planning run0246099.249305555646099.2909722222"/>
        <s v="MCPNLBTRLoad Pos (RAS)Stratification RASStratification RAS46099.271527777846099.2770833333"/>
        <s v="MCPLUDBGAPgap planninggap planning46099.272916666746099.2729166667"/>
        <s v="MCPNLBTRLoad Pos (RAS)Light MaintenanceLight Maintenance46099.277083333346099.3618055556"/>
        <s v="MCPLUDBGAPgap planninggap planning46099.280555555646099.2805555556"/>
        <s v="MCPLUDBECLight MaintenanceLight Maintenance46099.2812546099.2847222222"/>
        <s v="MCPDEDBCSRBB Planningexport to araexport to ara46099.2812546099.2826388889"/>
        <s v="MCPESDBPlanning (NII)planning run02planning run0246099.284027777846099.4173611111"/>
        <s v="MCPLUDBECing-ec valuationing-ec valuation46099.284722222246099.3520833333"/>
        <s v="MCPDEGTPlanning (NII)export to ara NIIexport to ara NII46099.290972222246099.2923611111"/>
        <s v="MCPDEGTPlanning (NII)planning run exportsplanning run exports46099.292361111146099.3173611111"/>
        <s v="MCPLUDBECing-ec valuation exportsing-ec valuation exports46099.352083333346099.3520833333"/>
        <s v="MCPLUDBKRLight MaintenanceLight Maintenance46099.353472222246099.3986111111"/>
        <s v="MCPNLBTRLoad Pos (RAS)Position report OLAP exports RASPosition report OLAP exports RAS46099.361805555646099.3694444444"/>
        <s v="MCPNLBTRValuation (NPV) (RAS)portfolio valuation run RASportfolio valuation run RAS46099.370138888946099.3826388889"/>
        <s v="MCPLUDBCSRBB ExportCSRBB exportsCSRBB exports46099.372916666746099.3770833333"/>
        <s v="MCPDEDBCSRBB ExportCSRBB exportsCSRBB exports46099.379166666746099.38125"/>
        <s v="MCPDEDBValuation AICload AIC Spreadsload AIC Spreads46099.380555555646099.4"/>
        <s v="MCPNLBTRValuation (NPV) (RAS)Light Maintenance RASLight Maintenance RAS46099.382638888946099.3888888889"/>
        <s v="MCPNLBTRValuation (NPV) (RAS)valuation report exports RASvaluation report exports RAS46099.388888888946099.4083333333"/>
        <s v="MCPLUDBKRbpv-kr valuationbpv-kr valuation46099.352777777846099.3979166667"/>
        <s v="MCPLUDBKRbpv-kr valuation exportsbpv-kr valuation exports46099.398611111146099.3986111111"/>
        <s v="MCPICDBICDBexport to araexport to ara46099.399305555646099.3993055556"/>
        <s v="MCPDEDBValuation AICAIC portfolio valuation runAIC portfolio valuation run46099.446099.4652777778"/>
        <s v="MCPBEDBLoad Compare Spreads (Attrib)load Spreadsload Spreads46099.405555555646099.4118055556"/>
        <s v="MCPESDBPlanning (NII)Full MaintenanceFull Maintenance46099.417361111146099.5215277778"/>
        <s v="MCPLUDBImport Strategiesimport strategiesimport strategies46099.42546099.4284722222"/>
        <s v="MCPNLRBLoad Posloadload46099.4312546099.4888888889"/>
        <s v="MCPDEGTPlanning (NII)MDL ProcessingMDL Processing46099.442361111146099.4451388889"/>
        <s v="MCPNLBTRPlanning (NII)MDL ProcessingMDL Processing46099.444444444446099.4472222222"/>
        <s v="MCPDEGTPlanning (NII)planning run02planning run0246099.445138888946099.5319444444"/>
        <s v="MCPBEDBLoad Compare Spreads (Attrib)load Spreadsload Spreads46099.445833333346099.4534722222"/>
        <s v="MCPNLBTRPlanning (NII)planning run02planning run0246099.4472222222NULL"/>
        <s v="MCPBEDBCopy Variables (Attrib)Copy marketCopy market46099.454166666746099.45625"/>
        <s v="MCPBEDBLoad Compare MP (Attrib)load Model parametersload Model parameters46099.456944444446099.4576388889"/>
        <s v="MCPDEDBITSLight MaintenanceLight Maintenance46099.466666666746099.4854166667"/>
        <s v="MCPBEDBLoad Compare MP (Attrib)load Model parametersload Model parameters46099.466666666746099.4680555556"/>
        <s v="MCPBEDBLoad Pos (Attrib)loadload46099.4687546099.4923611111"/>
        <s v="MCPDEDBITSITS planning runITS planning run46099.485416666746099.5027777778"/>
        <s v="MCPNLRBLoad PosStratificationStratification46099.488888888946099.4944444444"/>
        <s v="MCPLUDBNot Foundplanning run01planning run0146099.491666666746099.6027777778"/>
        <s v="MCPBEDBLoad Pos (Attrib)load Portfolioload Portfolio46099.4687546099.4923611111"/>
        <s v="MCPNLRBLoad Poscopy fromcopy from46099.494444444446099.5256944444"/>
        <s v="MCPDEDBGAPgap planninggap planning46099.503472222246099.6020833333"/>
        <s v="MCPICDBNot Foundload AIC Spreadsload AIC Spreads46099.516666666746099.5166666667"/>
        <s v="MCPICDBNot FoundValuation AIC | NLWB_Lending | Live on ALM CoreValuation AIC | NLWB_Lending | Live on ALM Core46099.516666666746099.5208333333"/>
        <s v="MCPDEDBLoad to ARAexport to ara ACCexport to ara ACC46099.517361111146099.5173611111"/>
        <s v="MCPESDBPlanning (NII)planning run QRM reporter exportsplanning run QRM reporter exports46099.521527777846099.5222222222"/>
        <s v="MCPESDBPlanning (NII)planning run OLAP exportsplanning run OLAP exports46099.5222222222NULL"/>
        <s v="MCPNLRBLoad to ARAexport to ara ACCexport to ara ACC46099.526388888946099.5263888889"/>
        <s v="MCPNLRBValuation (NPV)portfolio valuation runportfolio valuation run46099.5270833333NULL"/>
        <s v="MCPICDBNot Foundload AIC Spreadsload AIC Spreads46099.528472222246099.5284722222"/>
        <s v="MCPICDBNot FoundValuation AIC | NLWB_Lending | Live on ALM CoreValuation AIC | NLWB_Lending | Live on ALM Core46099.528472222246099.5319444444"/>
        <s v="MCPDEGTPlanning (NII)planning run exportsplanning run exports46099.531944444446099.5569444444"/>
        <s v="MCPITDBValuation AICload AIC Spreadsload AIC Spreads46099.531944444446099.5388888889"/>
        <s v="MCPITDBValuation AICAIC portfolio valuation runAIC portfolio valuation run46099.538888888946099.5625"/>
        <s v="MCPICDBNot Foundload AIC Spreadsload AIC Spreads46099.546527777846099.5465277778"/>
        <s v="MCPICDBNot FoundValuation AIC | NLWB_Lending | Live on ALM CoreValuation AIC | NLWB_Lending | Live on ALM Core46099.546527777846099.55"/>
        <s v="MCPBEGTNot Foundexport to ara ACCexport to ara ACC46099.592361111146099.5930555556"/>
        <s v="MCPBEGTNot Foundexport to ara ACCexport to ara ACC46099.5937546099.5944444444"/>
        <s v="MCPBEGTNot Foundexport to ara ACCexport to ara ACC46099.598611111146099.5986111111"/>
        <s v="MCPBEGTNot Foundexport to ara ACCexport to ara ACC46099.600694444446099.6013888889"/>
        <s v="MCPLUDBNot FoundMDL ProcessingMDL Processing46099.602777777846099.6104166667"/>
        <s v="MCPLUDBNot Foundplanning run02planning run0246099.6104166667NULL"/>
        <s v="MCPBEDBNot FoundFTP EVE SOT analysisFTP EVE SOT analysis46099.6145833333NULL"/>
      </sharedItems>
    </cacheField>
    <cacheField name="In Dashboard?" numFmtId="0">
      <sharedItems/>
    </cacheField>
    <cacheField name="Placeholder4" numFmtId="0">
      <sharedItems containsNonDate="0" containsString="0" containsBlank="1"/>
    </cacheField>
    <cacheField name="Placeholder5" numFmtId="0">
      <sharedItems containsNonDate="0" containsString="0" containsBlank="1"/>
    </cacheField>
    <cacheField name="Placeholder6" numFmtId="0">
      <sharedItems containsNonDate="0" containsString="0" containsBlank="1"/>
    </cacheField>
    <cacheField name="reportMonth" numFmtId="0">
      <sharedItems containsSemiMixedTypes="0" containsString="0" containsNumber="1" containsInteger="1" minValue="2602" maxValue="2602"/>
    </cacheField>
    <cacheField name="Location" numFmtId="0">
      <sharedItems/>
    </cacheField>
    <cacheField name="process" numFmtId="0">
      <sharedItems/>
    </cacheField>
    <cacheField name="startMarker" numFmtId="0">
      <sharedItems/>
    </cacheField>
    <cacheField name="endMarker" numFmtId="0">
      <sharedItems/>
    </cacheField>
    <cacheField name="StartedAtDisplay" numFmtId="22">
      <sharedItems containsSemiMixedTypes="0" containsNonDate="0" containsDate="1" containsString="0" minDate="2026-03-02T23:10:00" maxDate="2026-03-18T14:45:00"/>
    </cacheField>
    <cacheField name="EndedAtDisplay" numFmtId="0">
      <sharedItems containsDate="1" containsMixedTypes="1" minDate="2026-03-02T23:10:00" maxDate="2026-03-18T14:39:00"/>
    </cacheField>
    <cacheField name="nextStarted" numFmtId="0">
      <sharedItems containsDate="1" containsMixedTypes="1" minDate="2026-03-02T23:11:00" maxDate="2026-03-18T14:39:00"/>
    </cacheField>
    <cacheField name="ErrorMessage" numFmtId="0">
      <sharedItems longText="1"/>
    </cacheField>
    <cacheField name="StateName" numFmtId="0">
      <sharedItems/>
    </cacheField>
    <cacheField name="ScriptName" numFmtId="0">
      <sharedItems count="442">
        <s v="Parent_Script_WBNL EOM Feb 2026 BS FTP"/>
        <s v="Parent_Script_WBNL EOM Feb 2026 ARA"/>
        <s v="BEDB_R2603_1_ICG2602_1_P early tasks"/>
        <s v="DEDB_R2603_1_ICG2602_1_P early tasks"/>
        <s v="NLBTR_R2603_1_ICG2602_1_P early tasks"/>
        <s v="FRDB_R2603_1_ICG2602_1_P early tasks"/>
        <s v="ITDB_R2603_1_ICG2602_1_P early tasks"/>
        <s v="WBUS_R2603_1_ICG2602_1_P early tasks"/>
        <s v="NLBTR_R2603_1_ICG2602_1_P NIRM"/>
        <s v="DEDB_R2603_1_ICG2602_1_P NIRM"/>
        <s v="FRDB_R2603_1_ICG2602_1_P ICG all"/>
        <s v="ITDB_R2603_1_ICG2602_1_P ICG all"/>
        <s v="WBUS_R2603_1_ICG2602_1_P ICG all"/>
        <s v="BEDB_R2603_1_ICG2602_1_P NIRM"/>
        <s v="FRDB_R2603_1_ICG2602_1_P ICG all rr"/>
        <s v="ITDB_R2603_1_ICG2602_1_P ICG all rr"/>
        <s v="WBUS_R2603_1_ICG2602_1_P ICG all rr"/>
        <s v="Parent_Script_WBNL EOM Feb 2026 NL Load Pos+FTP+BS Rec"/>
        <s v="BEDB_R2603_1_ICG2602_2_P IRM"/>
        <s v="DEDB_R2603_1_ICG2602_2_P IRM"/>
        <s v="Parent_Script_WBNL EOM Feb 2026 DE"/>
        <s v="Parent_Script_WBNL EOM Feb 2026 DE BS FTP"/>
        <s v="Load_POS_DEGT_MCP"/>
        <s v="Load_POS_BEGT_MCP"/>
        <s v="Valuation_DEGT_MCP"/>
        <s v="Valuation_BEGT_MCP"/>
        <s v="GAP_DEGT_MCP"/>
        <s v="ITS_BEGT_MCP"/>
        <s v="GAP_BEGT_MCP"/>
        <s v="GAP_BEGT_MCP rr"/>
        <s v="GAP_DEGT_MCP rr"/>
        <s v="EC_BEGT_MCP"/>
        <s v="KR_BEGT_MCP"/>
        <s v="CSRBB_Valuation_Qtr_BEGT_MCP"/>
        <s v="Delete_Portfolio_TR_MCP"/>
        <s v="Load_compare_MP_TR_MCP"/>
        <s v="NLBTR_R2603_1_ICG2602_2_P IRM"/>
        <s v="Import_Strategies_DEGT_MCP"/>
        <s v="Planning_DEGT_MCP_2"/>
        <s v="Import_Strategies_BEGT_MCP"/>
        <s v="Planning_BEGT_MCP_2"/>
        <s v="Load_compare_MP_TR_MCP (copy)"/>
        <s v="Delete_Portfolio_IT_MCP"/>
        <s v="Load_compare_MP_IT_MCP"/>
        <s v="Cost_Pricing_TR_MCP"/>
        <s v="Load_compare_Spreads_IT_MCP"/>
        <s v="Delete_Portfolio_DE_MCP"/>
        <s v="Load_compare_Spreads_IT_MRP"/>
        <s v="Load_compare_MP_DE_MCP"/>
        <s v="Load_compare_Spreads_DE_MCP"/>
        <s v="Load_compare_Spreads_TR_MCP"/>
        <s v="Load_Index_History_DE_MCP"/>
        <s v="Load_compare_Spreads_BE_MRP"/>
        <s v="Load_compare_MP_BE_MRP"/>
        <s v="Load Market_BE_MRP"/>
        <s v="Load_compare_MP_IT_MRP"/>
        <s v="Load_POS_DE_MCP"/>
        <s v="Load_compare_MP_IT_MCP users signoff in PAPI"/>
        <s v="Load POS_BE_MRP"/>
        <s v="Valuation_DE_MCP"/>
        <s v="Generate_Load_DDSAV_BE_MRP"/>
        <s v="Generate_Load_DDSAV_BE_MRP rr"/>
        <s v="Generate_Load_DDSAV_BE_MRP rr2"/>
        <s v="Generate_Load_DDSAV_BE_MRP rr3"/>
        <s v="Generate_Load_DDSAV_BE_MRP rr4"/>
        <s v="Generate_Load_DDCFM_BE_MRP"/>
        <s v="Delete_Portfolio_RO_MCP"/>
        <s v="Load_compare_MP_RO_MCP"/>
        <s v="Load_compare_Spreads_RO_MCP"/>
        <s v="Generate_Load_DDCFM_BE_MRP rr"/>
        <s v="Generate_Load_DDMOR_BE_MRP"/>
        <s v="CSRBB_Planning_BEGT_MCP"/>
        <s v="Valuation 1_BE_MRP"/>
        <s v="Delete_Portfolio_US_MCP"/>
        <s v="Load_compare_MP_US_MCP"/>
        <s v="Load_compare_Spreads_US_MCP"/>
        <s v="Delete_Portfolio_NL_MCP"/>
        <s v="Load_compare_MP_NL_MCP"/>
        <s v="Load_compare_Spreads_NL_MCP"/>
        <s v="CF Extraction_BE_MRP"/>
        <s v="Delete_Portfolio_MCP"/>
        <s v="CF Extraction old_BE_MRP"/>
        <s v="Load_MP_MCP"/>
        <s v="Planning_BE_MRP"/>
        <s v="Optimization_BE_MRP"/>
        <s v="Load_ARA_BEGT_MCP"/>
        <s v="Copy_dbwruns_BEGT_MCP"/>
        <s v="Load ARA_BE_MRP"/>
        <s v="Load_ARA_DEGT_MCP"/>
        <s v="Copy_dbwruns_DEGT_MCP"/>
        <s v="Load_Spreads_MCP"/>
        <s v="Load_POS_MCP"/>
        <s v="Valuation_MCP"/>
        <s v="Load_POS_NLBTR_MCP"/>
        <s v="Valuation_NLBTR_MCP"/>
        <s v="CSRBB_Valuation_NLBTR_MCP"/>
        <s v="EC_NLBTR_MCP"/>
        <s v="Valuation_MCP_Export"/>
        <s v="KR_NLBTR_MCP"/>
        <s v="ITS_NLBTR_MCP"/>
        <s v="GAP_NLBTR_MCP"/>
        <s v="Load_compare_Spreads_LU_MRP"/>
        <s v="Load_compare_MP_LU_MRP"/>
        <s v="Load Market_LU_MRP"/>
        <s v="Create NTG_LU_MRP"/>
        <s v="GAP_NLBTR_MCP rr"/>
        <s v="Import_Strategies_NLBTR_MCP_2"/>
        <s v="Planning_NLBTR_MCP_2"/>
        <s v="Load_POS_TR_MCP"/>
        <s v="Copy_dbwruns_BE_MCP"/>
        <s v="Delete_Portfolio_AU_MCP"/>
        <s v="Delete_Portfolio_FR_MCP"/>
        <s v="Load_compare_MP_FR_MCP"/>
        <s v="Load_compare_Spreads_FR_MCP"/>
        <s v="Valuation_AIC_MCP"/>
        <s v="Load_compare_Spreads_FR_MRP"/>
        <s v="Load_compare_MP_FR_MRP"/>
        <s v="GAP_MCP"/>
        <s v="Load_compare_Spreads_NL_MRP"/>
        <s v="Load_compare_MP 1_NL_MRP"/>
        <s v="CSRBB_Valuation_BEGT_MCP"/>
        <s v="Valuation_DE_MCP_rr"/>
        <s v="Planning_MCP"/>
        <s v="CSRBB_Valuation_BEGT_MCP rr (INC14661577)"/>
        <s v="Load_compare_MP_FR_MRP rr MPs using JSON"/>
        <s v="Import_Strategies_BEGT_MCP rr"/>
        <s v="Planning_BEGT_MCP_2 rr INC14661577"/>
        <s v="Load_POS_US_MCP"/>
        <s v="Load_ARA_ACC_US_MCP"/>
        <s v="Valuation_US_MCP"/>
        <s v="KR_DE_MCP"/>
        <s v="Load POS_LU_MRP"/>
        <s v="CSRBB_Valuation_US_MCP"/>
        <s v="CSRBB_Planning_US_MCP"/>
        <s v="Generate_Load_DDSAV_LU_MRP"/>
        <s v="Generate_Load_DDMOR_LU_MRP"/>
        <s v="Valuation 1_LU_MRP"/>
        <s v="CF Extraction_LU_MRP"/>
        <s v="Planning_LU_MRP"/>
        <s v="GAP_US_MCP"/>
        <s v="Optimization_LU_MRP"/>
        <s v="Load ARA_LU_MRP"/>
        <s v="POS_MCP_Export"/>
        <s v="CSRBB_Valuation_DE_MCP"/>
        <s v="EC_DE_MCP"/>
        <s v="CSRBB_Valuation_MCP"/>
        <s v="Load Market_IT_MRP"/>
        <s v="Create NTG_IT_MRP"/>
        <s v="Load POS_IT_MRP"/>
        <s v="Generate_Load_DDSAV_IT_MRP"/>
        <s v="Generate_Load_DDMOR_IT_MRP"/>
        <s v="Valuation 1_IT_MRP"/>
        <s v="CF Extraction_IT_MRP"/>
        <s v="CF Extraction old_IT_MRP"/>
        <s v="Planning_IT_MRP"/>
        <s v="Optimization_IT_MRP"/>
        <s v="Load_POS_FR_MCP"/>
        <s v="Load Market WD6_NL_MRP"/>
        <s v="Valuation_FR_MCP"/>
        <s v="GAP_DE_MCP"/>
        <s v="CSRBB_Valuation_FR_MCP"/>
        <s v="CSRBB_Planning_FR_MCP"/>
        <s v="Load_POS_RO_MCP"/>
        <s v="Optimization_IT_MRP (copy)"/>
        <s v="Valuation_RO_MCP"/>
        <s v="Optimization_LU_MRP (copy)"/>
        <s v="Load ARA_IT_MRP"/>
        <s v="ITS_FR_MCP"/>
        <s v="Optimization_LU_MRP (copy 20260310_0738_44)"/>
        <s v="EC_FR_MCP"/>
        <s v="Optimization_IT_MRP (copy 20260310_0752_31)"/>
        <s v="CF Extraction_BE_MRP rr"/>
        <s v="Planning_BE_MRP rr"/>
        <s v="CSRBB_Valuation_RO_MCP"/>
        <s v="GAP_DE_MCP (copy)"/>
        <s v="KR_FR_MCP"/>
        <s v="CSRBB_Planning_RO_MCP"/>
        <s v="Load_compare_MP_AU_MCP"/>
        <s v="Load_compare_Spreads_AU_MCP"/>
        <s v="Load_POS_AU_MCP"/>
        <s v="CSRBB_Planning_LU_MCP rr"/>
        <s v="Valuation_AIC_FR_MCP"/>
        <s v="Load Market_FR_MRP"/>
        <s v="Valuation_AU_MCP"/>
        <s v="Load_POS_NL_MCP"/>
        <s v="Import_Strategies_FR_MCP"/>
        <s v="Planning_BEGT_MCP_2 rr (Plan run exports)"/>
        <s v="Planning_FR_MCP"/>
        <s v="Planning_DEGT_MCP_2 rr (plan run export)"/>
        <s v="Load POS_FR_MRP"/>
        <s v="Optimization_BE_MRP rr (CFM Opti 1-2 only)"/>
        <s v="CSRBB_Valuation_AU_MCP"/>
        <s v="ICDB_MCP  DEL SPREADS MP , CREATION OF PORT"/>
        <s v="Generate_Load_DDSAV_FR_MRP"/>
        <s v="EC_RO_MCP"/>
        <s v="EC_MCP"/>
        <s v="CSRBB_Planning_AU_MCP"/>
        <s v="Generate_Load_DDMOR_FR_MRP"/>
        <s v="Valuation 1_FR_MRP"/>
        <s v="Load_ELP and mortgages_NL_MCP"/>
        <s v="CF Extraction_FR_MRP"/>
        <s v="Optimization_FR_MRP"/>
        <s v="Valuation_NL_MCP"/>
        <s v="KR_AU_MCP"/>
        <s v="Optimization_FR_MRP_rr"/>
        <s v="Load ARA_FR_MRP"/>
        <s v="Planning_BEGT_MCP_2 rr2 (Plan Run 2)"/>
        <s v="ICDB_MCP  Load - copywor - Valuation Live locations"/>
        <s v="Load POS_NL_MRP"/>
        <s v="KR_RO_MCP"/>
        <s v="Load_MP_MCP RR"/>
        <s v="Valuation_MCP PL RR"/>
        <s v="Generate_Load_DDCFM_NL_MRP"/>
        <s v="Valuation 2_CFM_NL_MRP"/>
        <s v="Valuation_MCP_Export PL rr"/>
        <s v="Planning_CFM_NL_MRP"/>
        <s v="Optimization_CFM_NL_MRP"/>
        <s v="Valuation_TR_MCP"/>
        <s v="Copy_dbwruns_NL_MCP"/>
        <s v="Finance_Strategies_NL_MCP"/>
        <s v="Finance_Planning_NL_MCP"/>
        <s v="EC_NPV_Export"/>
        <s v="KR_MCP"/>
        <s v="KR_BPV_Export"/>
        <s v="Planning_FR_MCP rr"/>
        <s v="Load_ARA_FR_MCP"/>
        <s v="Valuation_TR_MCP rr"/>
        <s v="GAP_FR_MCP "/>
        <s v="CSRBB_Valuation_TR_MCP"/>
        <s v="Load Market WD7_NL_MRP"/>
        <s v="KR_AU_MCP_rr"/>
        <s v="CSRBB_Planning_TR_MCP"/>
        <s v="CSRBB_Planning_IT_MCP (copy)"/>
        <s v="EC_AU_MCP"/>
        <s v="GAP_FR_MCP rr"/>
        <s v="Load_ARA_NL_MCP"/>
        <s v="Load_ARA_ACC_NL_MCP"/>
        <s v="Planning_FR_MCP NII EXPORT"/>
        <s v="CSRBB_Planning_NLBTR_MCP"/>
        <s v="Load_compare_MP_BE_MCP"/>
        <s v="EC_TR_MCP"/>
        <s v="Planning_BEGT_MCP_2 rr3 (Plan run exports)"/>
        <s v="Copy_dbwruns_PL_MCP"/>
        <s v="Copy_dbwruns_DE_MCP"/>
        <s v="ICDB_MCP  CSRBB + Planning"/>
        <s v="Load_compare_MP_LU_MCP rr"/>
        <s v="KR_TR_MCP"/>
        <s v="Combined_Planning_NL_MCP"/>
        <s v="Load_POS_MCP ntg"/>
        <s v="Import_Strategies_Risk_MCP"/>
        <s v="Import_Strategies_Finance_MCP"/>
        <s v="Import_Strategies_CBS_MCP"/>
        <s v="NLRB_R2603_1_MRP2602_1_P_CFM load to ARA"/>
        <s v="CSRBB_Planning_MCP rr"/>
        <s v="CSRBB_Planning_PL_MCP RR3"/>
        <s v="Load_compare_MP 2_NL_MRP"/>
        <s v="ICDB MCP ARA"/>
        <s v="GAP_US_MCP rr"/>
        <s v="Optimization_PCC_NL_MRP"/>
        <s v="ITS_RO_MCP"/>
        <s v="Generate_Load_DDSAV_NL_MRP"/>
        <s v="Valuation 1_CASA_NL_MRP"/>
        <s v="KR_US_MCP"/>
        <s v="CSRBB_Export"/>
        <s v="Optimization_SAV_NL_MRP"/>
        <s v="Valuation_AIC_US_MCP"/>
        <s v="Load_ARA_ACC_MCP"/>
        <s v="Import_Strategies_US_MCP"/>
        <s v="Planning_US_MCP"/>
        <s v="Optimization_SAV_NL_MRP from line 89"/>
        <s v="ITS_US_MCP"/>
        <s v="Load Market WD8_NL_MRP"/>
        <s v="Load_ARA_US_MCP"/>
        <s v="Planning_MCP BE RR"/>
        <s v="Load_POS_MOR_NL_MRP"/>
        <s v="Load_POS_MOR_NL_MRP rr strat only"/>
        <s v="Load_POS_MOR_NL_MRP rr strat only 2"/>
        <s v="Generate_Load_DDMOR_NL_MRP"/>
        <s v="Optimization_SAV_NL_MRP ARA export only"/>
        <s v="Valuation 1_MOR_NL_MRP"/>
        <s v="Load_POS_ES_MCP"/>
        <s v="CSRBB_Planning_LU_MCP rr2"/>
        <s v="ITS_AU_MCP"/>
        <s v="Import_Strategies_AU_MCP"/>
        <s v="Planning_AU_MCP"/>
        <s v="Load_POS_IT_MCP NTG load only"/>
        <s v="CF Extraction_NL_MRP"/>
        <s v="CF Extraction old_NL_MRP"/>
        <s v="Optimization_MOR_NL_MRP"/>
        <s v="Planning_BEGT_MCP_2 rr4 (PlanRun2 and Export after Manual MDL import)"/>
        <s v="Import_Strategies_IG_MCP"/>
        <s v="Load_POS_ES_MCP rr NTG only (capital pos)"/>
        <s v="GAP_IT_MCP"/>
        <s v="Copy_Portfolio_NLBTR_MCP Old to New Model"/>
        <s v="Load_POS_ES_MCP rr2 stratification+export only"/>
        <s v="Valuation_ES_MCP"/>
        <s v="Optimization_SAV_NL_MRP ARA export"/>
        <s v="Planning_MCP_Export"/>
        <s v="ICDB_MCP  LOAD + Valuation Other live locations"/>
        <s v="Load_POS_NLBTR_MCP_RAS"/>
        <s v="PROD_LAD_SF_RO (copy 5.0)"/>
        <s v="PROD_LAD_SF_RO (copy 7.0)"/>
        <s v="ICDB MCP ARA 2"/>
        <s v="Import_Strategies_RO_MCP"/>
        <s v="Planning_RO_MCP"/>
        <s v="ITS_TR_MCP"/>
        <s v="ICDB_MCP  Planning Other live location + ALL GAP, KR, EC"/>
        <s v="Valuation_AIC_TR_MCP"/>
        <s v="Load_MP_MCP download from papi"/>
        <s v="Valuation_NLBTR_MCP_RAS"/>
        <s v="Load_MP_MCP rr 2"/>
        <s v="Load_ARA_IT_MCP"/>
        <s v="Valuation_ES_MCP rr"/>
        <s v="Import_Strategies_TR_MCP"/>
        <s v="Planning_TR_MCP"/>
        <s v="Planning_DEGT_MCP_2 rr (missing S118 S119)"/>
        <s v="Planning_NLBTR_MCP_RAS"/>
        <s v="KR_IT_MCP"/>
        <s v="Load_ARA_ACC_ES_MCP"/>
        <s v="CSRBB_Valuation_ES_MCP"/>
        <s v="CSRBB_Planning_ES_MCP"/>
        <s v="Valuation_AIC_NL_MCP"/>
        <s v="Optimization_MOR_NL_MRP ARA "/>
        <s v="GAP_ES_MCP"/>
        <s v="KR_NL_MCP"/>
        <s v="GAP_ES_MCP rr"/>
        <s v="EC_ES_MCP"/>
        <s v="GAP_BE_MCP rr"/>
        <s v="Load_ARA_ACC_TR_MCP"/>
        <s v="GAP_IT_MCP_rr"/>
        <s v="PROD_LAD_SF_RO (copy 8.0)"/>
        <s v="KR_ES_MCP"/>
        <s v="EC_NL_MCP"/>
        <s v="Copy_dbwruns_TR_MCP"/>
        <s v="Import_Strategies_NL_MCP"/>
        <s v="GAP_TR_MCP"/>
        <s v="Combined_Planning_NL_MCP rr w/ updated strategies"/>
        <s v="Copy_dbwruns_TR_MCP (copy)"/>
        <s v="Import_Strategies_ES_MCP"/>
        <s v="TRDB_CSRBB_Export_updated"/>
        <s v="RODB_CSRBB_Export_updated"/>
        <s v="Planning_ES_MCP"/>
        <s v="WBUS_CSRBB_Export_updated"/>
        <s v="AUDB_CSRBB_Export_updated"/>
        <s v="ESDB_CSRBB_Export_updated"/>
        <s v="FRDB_CSRBB_Export_updated"/>
        <s v="LUDB_CSRBB_Export_updated"/>
        <s v="PLDB_CSRBB_Export_updated"/>
        <s v="ICDB_CSRBB_Export_updated"/>
        <s v="Import_Strategies_AU_MCP import updated strategies"/>
        <s v="ICDB MCP ARA 3"/>
        <s v="PROD_LAD_SF_RO (copy 9.0)"/>
        <s v="Valuation_MCP_Export NPV reports"/>
        <s v="Import_Strategies_PL_MCP"/>
        <s v="TRISS_AU_MCP"/>
        <s v="KR_BPV_Export NPV PL "/>
        <s v="ITS_IT_MCP"/>
        <s v="Import_Strategies_IT_MCP"/>
        <s v="Planning_IT_MCP"/>
        <s v="EC_NPV_Export NPV PL"/>
        <s v="Load_ARA_ACC_IT_MCP"/>
        <s v="Load_ARA_ACC_DE_MCP"/>
        <s v="Valuation_AIC_ES_MCP"/>
        <s v="ITS_ES_MCP"/>
        <s v="ICDB_MCP  Rerun GPC locations"/>
        <s v="GAP_DEGT_MCP rr2"/>
        <s v="ICDB_MCP  Rerun GPC locations "/>
        <s v="Load_ARA_ES_MCP"/>
        <s v="ICDB_MCP  Rerun GPC locations val"/>
        <s v="Valuation_DEGT_MCP (Export)"/>
        <s v="Planning_DEGT_MCP_2 (Export)"/>
        <s v="Load_ARA_RO_MCP"/>
        <s v="Copy_dbwruns_RO_MCP"/>
        <s v="Copy_dbwruns_ES_MCP"/>
        <s v="Planning_DE_MCP csv exports"/>
        <s v="GAP_PL_MCP LAD_SF only "/>
        <s v="GAP_PL_MCP LAD_SF only"/>
        <s v="Load_ARA_BE_MCP"/>
        <s v="BEGT_CSRBB_Export_updated"/>
        <s v="NLBTR_CSRBB_Export_updated"/>
        <s v="Copy_dbwruns_IT_MCP"/>
        <s v="Import_Strategies_LU_MCP"/>
        <s v="ITS_NL_MCP"/>
        <s v="GAP_NL_MCP"/>
        <s v="Copy_Portfolio_SLM_NL_MCP"/>
        <s v="SLM_NL_MCP"/>
        <s v="Planning_BEGT_MCP_2 (Export)"/>
        <s v="Planning_NLBTR_MCP_2 rr IN14692534"/>
        <s v="Valuation_MCP_rr"/>
        <s v="ICDB_CSRBB_Export_updated (copy)"/>
        <s v="DEDB_CSRBB_Export_updated"/>
        <s v="ITDB_CSRBB_Export_updated"/>
        <s v="ICDB_MCP  Rerun GPC locations beijing + non live load, val, plan"/>
        <s v="CSRBB_Planning_IT_MCP"/>
        <s v="Valuation_AIC_AU_MCP"/>
        <s v="ICDB MCP ARA 4"/>
        <s v="Load_ARA_AU_MCP"/>
        <s v="Copy_dbwruns_AU_MCP"/>
        <s v="Delete_Portfolio_LU_MCP"/>
        <s v="Copy_dbwruns_FR_MCP"/>
        <s v="Load_compare_MP_LU_MCP"/>
        <s v="Load_compare_Spreads_LU_MCP"/>
        <s v="ICDB_MCP  Rerun GPC locations GAP KR EC"/>
        <s v="Load_POS_LU_MCP"/>
        <s v="GAP_PL_MCP LAD_SF only MISSING reports -only print marks"/>
        <s v="Load_POS_LU_MCP rr INC14698835"/>
        <s v="Load_ARA_ACC_LU_MCP"/>
        <s v="Valuation_LU_MCP"/>
        <s v="CSRBB_Valuation_LU_MCP"/>
        <s v="CSRBB_Planning_LU_MCP"/>
        <s v="Copy_variables_1_ATTRIB_BE_MCP"/>
        <s v="Load_Spreads_MCP RR"/>
        <s v="Valuation_ES_MCP rr2"/>
        <s v="GAP_LU_MCP"/>
        <s v="Load_compare_Spreads_ATTRIB_BE_MCP"/>
        <s v="ICDB_MCP Valuation AIC"/>
        <s v="Planning_ES_MCP RR"/>
        <s v="CSRBB_Planning_DE_MCP"/>
        <s v="Copy_Portfolio_NLBTR_MCP Old Model"/>
        <s v="GAP_LU_MCP rr"/>
        <s v="GAP_LU_MCP rr3"/>
        <s v="EC_LU_MCP"/>
        <s v="KR_LU_MCP"/>
        <s v="LUDB_CSRBB_Export_updated (copy)"/>
        <s v="DEDB_CSRBB_Export_updated (copy)"/>
        <s v="Valuation_AIC_DE_MCP"/>
        <s v="ICDB MCP ARA 5"/>
        <s v="Load_compare_Spreads_ATTRIB_BE_MCP rr"/>
        <s v="Planning_DEGT_MCP_2 rr (MDL)"/>
        <s v="Planning_NLBTR_MCP_2 rr (MDL)"/>
        <s v="Load_compare_Spreads_ATTRIB_BE_MCP  rr2"/>
        <s v="Copy_variables_2_ATTRIB_BE_MCP"/>
        <s v="Load_MP_ATTRIB_BE_MCP"/>
        <s v="ITS_DE_MCP"/>
        <s v="Load_POS_ATTRIB_BE_MCP"/>
        <s v="Planning_LU_MCP"/>
        <s v="ICDB_MCP Valuation AIC rr"/>
        <s v="ICDB_MCP Valuation AIC rr2"/>
        <s v="ICDB_MCP Valuation AIC rr3"/>
        <s v="Load_ARA_ACC_BEGT_MCP"/>
        <s v="Load_ARA_ACC_BEGT_MCP (copy)"/>
        <s v="FTP_EVE_SOT_BE_MCP"/>
      </sharedItems>
    </cacheField>
    <cacheField name="iteration" numFmtId="0">
      <sharedItems containsSemiMixedTypes="0" containsString="0" containsNumber="1" containsInteger="1" minValue="1" maxValue="107"/>
    </cacheField>
    <cacheField name="stepName" numFmtId="0">
      <sharedItems/>
    </cacheField>
    <cacheField name="TotalQ3RuntimeHours" numFmtId="0">
      <sharedItems containsMixedTypes="1" containsNumber="1" minValue="0" maxValue="33.83"/>
    </cacheField>
    <cacheField name="FailedRuntimeHours" numFmtId="0">
      <sharedItems containsSemiMixedTypes="0" containsString="0" containsNumber="1" minValue="0" maxValue="32.4"/>
    </cacheField>
    <cacheField name="EfficientRuntimeHours" numFmtId="0">
      <sharedItems containsMixedTypes="1" containsNumber="1" minValue="0" maxValue="33.83"/>
    </cacheField>
    <cacheField name="opportunityCostHours" numFmtId="0">
      <sharedItems containsSemiMixedTypes="0" containsString="0" containsNumber="1" minValue="-4.7300000000000004" maxValue="31.88"/>
    </cacheField>
    <cacheField name="InefficientRuntimeHours" numFmtId="0">
      <sharedItems containsSemiMixedTypes="0" containsString="0" containsNumber="1" minValue="0" maxValue="33.049999999999997"/>
    </cacheField>
    <cacheField name="E2ERuntimeHours" numFmtId="0">
      <sharedItems containsMixedTypes="1" containsNumber="1" minValue="0" maxValue="33.83"/>
    </cacheField>
    <cacheField name="Failed Run (ADJ)" numFmtId="165">
      <sharedItems containsNonDate="0" containsString="0" containsBlank="1"/>
    </cacheField>
    <cacheField name="Opportunity Cost (ADJ)_x000a_ (4am-5pm CET) 13hrs" numFmtId="165">
      <sharedItems containsNonDate="0" containsString="0" containsBlank="1"/>
    </cacheField>
    <cacheField name="Failed Runtime" numFmtId="165">
      <sharedItems containsSemiMixedTypes="0" containsString="0" containsNumber="1" minValue="0" maxValue="32.4"/>
    </cacheField>
    <cacheField name="Opportunity Cost" numFmtId="165">
      <sharedItems containsSemiMixedTypes="0" containsString="0" containsNumber="1" minValue="-4.7300000000000004" maxValue="31.88"/>
    </cacheField>
    <cacheField name="Efficient Runtime" numFmtId="165">
      <sharedItems containsMixedTypes="1" containsNumber="1" minValue="0" maxValue="33.83"/>
    </cacheField>
    <cacheField name="Inefficient Runtime" numFmtId="165">
      <sharedItems containsSemiMixedTypes="0" containsString="0" containsNumber="1" minValue="0" maxValue="33.049999999999997"/>
    </cacheField>
    <cacheField name="E2E Runtime" numFmtId="165">
      <sharedItems containsMixedTypes="1" containsNumber="1" minValue="0" maxValue="33.83"/>
    </cacheField>
    <cacheField name="Level 1: Dimension" numFmtId="0">
      <sharedItems containsNonDate="0" containsString="0" containsBlank="1"/>
    </cacheField>
    <cacheField name="Level 2: Source of Issue" numFmtId="0">
      <sharedItems containsNonDate="0" containsString="0" containsBlank="1"/>
    </cacheField>
    <cacheField name="Level 3: Category" numFmtId="0">
      <sharedItems containsNonDate="0" containsString="0" containsBlank="1"/>
    </cacheField>
    <cacheField name="Failure Description" numFmtId="0">
      <sharedItems containsNonDate="0" containsString="0" containsBlank="1"/>
    </cacheField>
    <cacheField name="Data Input (Redelivery/Issues)" numFmtId="0">
      <sharedItems containsNonDate="0" containsString="0" containsBlank="1"/>
    </cacheField>
    <cacheField name="RFC Number or Link  (if related to RFC)" numFmtId="0">
      <sharedItems containsNonDate="0" containsString="0" containsBlank="1"/>
    </cacheField>
    <cacheField name="Impact" numFmtId="0">
      <sharedItems containsNonDate="0" containsString="0" containsBlank="1"/>
    </cacheField>
    <cacheField name="Trend" numFmtId="0">
      <sharedItems containsNonDate="0" containsString="0" containsBlank="1"/>
    </cacheField>
    <cacheField name="Immediate Action" numFmtId="0">
      <sharedItems containsNonDate="0" containsString="0" containsBlank="1"/>
    </cacheField>
    <cacheField name="Long/Short-term Resolution" numFmtId="0">
      <sharedItems containsNonDate="0" containsString="0" containsBlank="1"/>
    </cacheField>
    <cacheField name="Incident/Change Request/Post Mortem links" numFmtId="0">
      <sharedItems containsNonDate="0" containsString="0" containsBlank="1"/>
    </cacheField>
    <cacheField name="Iter_gt_2" numFmtId="0">
      <sharedItems containsNonDate="0" containsString="0" containsBlank="1"/>
    </cacheField>
    <cacheField name="Mapping for QR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118.723262615742" createdVersion="8" refreshedVersion="8" minRefreshableVersion="3" recordCount="782" xr:uid="{129C1569-49C6-4B4D-9489-5B956FDE845B}">
  <cacheSource type="worksheet">
    <worksheetSource ref="O7:O789" sheet="Mapping"/>
  </cacheSource>
  <cacheFields count="1">
    <cacheField name="Process_Name" numFmtId="0">
      <sharedItems count="60">
        <s v="CSRBB Export"/>
        <s v="ICG Early Task"/>
        <s v="ICG"/>
        <s v="CF Extraction"/>
        <s v="Planning (NII)"/>
        <s v="Copy DB with Runs"/>
        <s v="Copy Portfolio (RAS)"/>
        <s v="Copy Portfolio"/>
        <s v="Copy Variables (Attrib)"/>
        <s v="Cost Pricing"/>
        <s v="Create NTG"/>
        <s v="CSRBB Planning"/>
        <s v="CSRBB Planning (Qtr)"/>
        <s v="CSRBB_Sideload"/>
        <s v="CSRBB Valuation"/>
        <s v="CSRBB Valuation (Qtr)"/>
        <s v="FX Run"/>
        <s v="PDCE"/>
        <s v="Delete Portfolio"/>
        <s v="EC"/>
        <s v="EVE"/>
        <s v="EVE (Monthly)"/>
        <s v="Fair Value"/>
        <s v="Finance Planning"/>
        <s v="Finance Strategies"/>
        <s v="FTP EVE SOT"/>
        <s v="GAP"/>
        <s v="NII SOT"/>
        <s v="Generate Load"/>
        <s v="ICDB"/>
        <s v="Import Strategies"/>
        <s v="ITS"/>
        <s v="KR"/>
        <s v="Load to ARA"/>
        <s v="Load Market"/>
        <s v="Load Pos"/>
        <s v="Load Compare MP"/>
        <s v="Load Compare Spreads (Attrib)"/>
        <s v="Load Compare Spreads"/>
        <s v="Load ELP and Mortgages"/>
        <s v="Load Index History"/>
        <s v="Load Compare MP (Attrib)"/>
        <s v="Load Pos (Attrib)"/>
        <s v="Load Pos (RAS)"/>
        <s v="Load Yield Curves (Attrib)"/>
        <s v="Optimization"/>
        <s v="WBNL"/>
        <s v="Planning (NII) (RAS)"/>
        <s v="POS MCP Export"/>
        <s v="Valuation (Qtr)"/>
        <s v="SLM"/>
        <s v="SOLO"/>
        <s v="SOT Create"/>
        <s v="SOT"/>
        <s v="TRISS"/>
        <s v="Valuation 1"/>
        <s v="Valuation 2" u="1"/>
        <s v="Valuation AIC" u="1"/>
        <s v="Valuation (NPV)" u="1"/>
        <s v="Valuation (NPV) (RAS)"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118.773708680557" createdVersion="8" refreshedVersion="8" minRefreshableVersion="3" recordCount="856" xr:uid="{CFF5DC79-4540-48D1-B5B8-8ABBBEA0B813}">
  <cacheSource type="worksheet">
    <worksheetSource ref="O7:O863" sheet="Mapping"/>
  </cacheSource>
  <cacheFields count="1">
    <cacheField name="Process_Name" numFmtId="0">
      <sharedItems count="68">
        <s v="CSRBB Export"/>
        <s v="ICG Early Task"/>
        <s v="ICG"/>
        <s v="CF Extraction"/>
        <s v="Planning (NII)"/>
        <s v="Copy DB with Runs"/>
        <s v="Copy Portfolio (RAS)"/>
        <s v="Copy Portfolio"/>
        <s v="Copy Variables (Attrib)"/>
        <s v="Cost Pricing"/>
        <s v="Create NTG"/>
        <s v="CSRBB Planning"/>
        <s v="CSRBB Planning (Qtr)"/>
        <s v="CSRBB_Sideload"/>
        <s v="CSRBB Valuation"/>
        <s v="CSRBB Valuation (Qtr)"/>
        <s v="FX Run"/>
        <s v="PDCE"/>
        <s v="Delete Portfolio"/>
        <s v="EC"/>
        <s v="EVE"/>
        <s v="EVE (Monthly)"/>
        <s v="Fair Value"/>
        <s v="Finance Planning"/>
        <s v="Finance Strategies"/>
        <s v="FTP EVE SOT"/>
        <s v="GAP"/>
        <s v="NII SOT"/>
        <s v="Generate Load"/>
        <s v="ICDB"/>
        <s v="Import Strategies"/>
        <s v="ITS"/>
        <s v="KR"/>
        <s v="Load to ARA"/>
        <s v="Load Market"/>
        <s v="Load Pos"/>
        <s v="Load Compare MP"/>
        <s v="Load Compare Spreads (Attrib)"/>
        <s v="Load Compare Spreads"/>
        <s v="Load ELP and Mortgages"/>
        <s v="Load Index History"/>
        <s v="Load Compare MP (Attrib)"/>
        <s v="Load Pos (Attrib)"/>
        <s v="Load Pos (RAS)"/>
        <s v="Load Yield Curves (Attrib)"/>
        <s v="Optimization"/>
        <s v="WBNL"/>
        <s v="Planning (NII) (RAS)"/>
        <s v="POS MCP Export"/>
        <s v="Valuation (Qtr)"/>
        <s v="SLM"/>
        <s v="SOLO"/>
        <s v="SOT Create"/>
        <s v="SOT"/>
        <s v="TRISS"/>
        <s v="Valuation 1"/>
        <s v="Valuation 2"/>
        <s v="Valuation AIC"/>
        <s v="Valuation (NPV)"/>
        <s v="Valuation (NPV) (RAS)"/>
        <s v="Valuation (Attrib)"/>
        <s v="Load AIC Spreads"/>
        <s v="Import CSRBB Strategies"/>
        <s v="GAP ITS Planning"/>
        <s v="PDCE Planning"/>
        <s v="CSRBB Valuation Qtr"/>
        <s v="CSRBB Planning Qtr"/>
        <s v="GAP ITS" u="1"/>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estial, Jose Antonio" refreshedDate="46122.558373032407" createdVersion="8" refreshedVersion="8" minRefreshableVersion="3" recordCount="553" xr:uid="{29B3BF6F-F583-4B9A-9D85-10FE482DB914}">
  <cacheSource type="worksheet">
    <worksheetSource ref="A1:BA554" sheet="Data"/>
  </cacheSource>
  <cacheFields count="53">
    <cacheField name="Process_Name" numFmtId="0">
      <sharedItems/>
    </cacheField>
    <cacheField name="Concat1" numFmtId="0">
      <sharedItems/>
    </cacheField>
    <cacheField name="Seq" numFmtId="0">
      <sharedItems containsNonDate="0" containsString="0" containsBlank="1"/>
    </cacheField>
    <cacheField name="Step_Name" numFmtId="0">
      <sharedItems/>
    </cacheField>
    <cacheField name="Concat2" numFmtId="0">
      <sharedItems/>
    </cacheField>
    <cacheField name="Concat3" numFmtId="0">
      <sharedItems/>
    </cacheField>
    <cacheField name="Re-run?" numFmtId="0">
      <sharedItems/>
    </cacheField>
    <cacheField name="State_Name" numFmtId="0">
      <sharedItems/>
    </cacheField>
    <cacheField name="State_Name_Override" numFmtId="0">
      <sharedItems/>
    </cacheField>
    <cacheField name="Concat4" numFmtId="0">
      <sharedItems/>
    </cacheField>
    <cacheField name="In Dashboard?" numFmtId="0">
      <sharedItems/>
    </cacheField>
    <cacheField name="Placeholder4" numFmtId="0">
      <sharedItems containsNonDate="0" containsString="0" containsBlank="1"/>
    </cacheField>
    <cacheField name="Placeholder5" numFmtId="0">
      <sharedItems containsNonDate="0" containsString="0" containsBlank="1"/>
    </cacheField>
    <cacheField name="Placeholder6" numFmtId="0">
      <sharedItems containsNonDate="0" containsString="0" containsBlank="1"/>
    </cacheField>
    <cacheField name="reportMonth" numFmtId="0">
      <sharedItems containsSemiMixedTypes="0" containsString="0" containsNumber="1" containsInteger="1" minValue="2603" maxValue="2603"/>
    </cacheField>
    <cacheField name="Location" numFmtId="0">
      <sharedItems/>
    </cacheField>
    <cacheField name="process" numFmtId="0">
      <sharedItems/>
    </cacheField>
    <cacheField name="startMarker" numFmtId="0">
      <sharedItems/>
    </cacheField>
    <cacheField name="endMarker" numFmtId="0">
      <sharedItems/>
    </cacheField>
    <cacheField name="StartedAtDisplay" numFmtId="22">
      <sharedItems containsSemiMixedTypes="0" containsNonDate="0" containsDate="1" containsString="0" minDate="2026-04-01T22:44:00" maxDate="2026-04-10T07:16:00"/>
    </cacheField>
    <cacheField name="EndedAtDisplay" numFmtId="22">
      <sharedItems containsDate="1" containsMixedTypes="1" minDate="2026-04-01T22:44:00" maxDate="2026-04-10T07:16:00"/>
    </cacheField>
    <cacheField name="nextStarted" numFmtId="22">
      <sharedItems containsDate="1" containsMixedTypes="1" minDate="2026-04-01T22:44:00" maxDate="2026-04-10T07:16:00"/>
    </cacheField>
    <cacheField name="ErrorMessage" numFmtId="22">
      <sharedItems/>
    </cacheField>
    <cacheField name="StateName" numFmtId="0">
      <sharedItems/>
    </cacheField>
    <cacheField name="ScriptName" numFmtId="0">
      <sharedItems count="180">
        <s v="Parent_Script_WBNL (w\o CZ, DE)"/>
        <s v="BEDB_R2604_1_ICG2603_1_P early tasks"/>
        <s v="DEDB_R2604_1_ICG2603_1_P early tasks"/>
        <s v="NLBTR_R2604_1_ICG2603_1_P early tasks"/>
        <s v="FRDB_R2604_1_ICG2603_1_P early tasks"/>
        <s v="ITDB_R2604_1_ICG2603_1_P early tasks"/>
        <s v="WBUS_R2604_1_ICG2603_1_P early tasks"/>
        <s v="ITDB_R2604_1_ICG2603_1_P ICG all"/>
        <s v="FRDB_R2604_1_ICG2603_1_P ICG all"/>
        <s v="WBUS_R2604_1_ICG2603_1_P ICG all"/>
        <s v="BEDB_R2604_1_ICG2603_1_P NIRM"/>
        <s v="DEDB_R2604_1_ICG2603_1_P NIRM"/>
        <s v="NLBTR_R2604_1_ICG2603_1_P NIRM"/>
        <s v="WBUS_R2604_1_ICG2603_1_P ICG all rr"/>
        <s v="BEDB_R2603_1_ICG2602_2_P IRM"/>
        <s v="DEDB_R2604_1_ICG2603_2_P IRM"/>
        <s v="Parent_Script_WBNL DE FTP,BS"/>
        <s v="NLBTR_R2604_1_ICG2603_2_P IRM"/>
        <s v="Load_POS_DEGT_MCP"/>
        <s v="Load_POS_BEGT_MCP"/>
        <s v="Load_ARA_BEGT_MCP"/>
        <s v="Valuation_BEGT_MCP"/>
        <s v="Valuation_DEGT_MCP"/>
        <s v="Load_POS_NLBTR_MCP"/>
        <s v="ITS_BEGT_MCP"/>
        <s v="Valuation_DEGT_MCP (Export)"/>
        <s v="GAP_BEGT_MCP"/>
        <s v="Valuation_NLBTR_MCP"/>
        <s v="GAP_BEGT_MCP rr (Export)"/>
        <s v="EC_BEGT_MCP"/>
        <s v="CSRBB_Valuation_NLBTR_MCP"/>
        <s v="GAP_DEGT_MCP"/>
        <s v="KR_BEGT_MCP"/>
        <s v="EC_NLBTR_MCP"/>
        <s v="GAP_DEGT_MCP rr"/>
        <s v="GAP_DEGT_MCP rr2 (Export)"/>
        <s v="CSRBB_Valuation_BEGT_MCP"/>
        <s v="CSRBB_Planning_BEGT_MCP"/>
        <s v="KR_NLBTR_MCP"/>
        <s v="ITS_NLBTR_MCP"/>
        <s v="GAP_NLBTR_MCP"/>
        <s v="Import_Strategies_BEGT_MCP"/>
        <s v="Import_Strategies_DEGT_MCP"/>
        <s v="Planning_BEGT_MCP_2"/>
        <s v="Planning_DEGT_MCP_2"/>
        <s v="Load_compare_Spreads_BE_MRP"/>
        <s v="Load_compare_MP_BE_MRP"/>
        <s v="Load_compare_MP_BE_MRP rr"/>
        <s v="CSRBB_Planning_NLBTR_MCP"/>
        <s v="Load Market_BE_MRP"/>
        <s v="Load POS_BE_MRP"/>
        <s v="Generate_Load_DDSAV_BE_MRP"/>
        <s v="Generate_Load_DDCFM_BE_MRP"/>
        <s v="Generate_Load_DDMOR_BE_MRP"/>
        <s v="Valuation 1_BE_MRP"/>
        <s v="Load_ARA_DEGT_MCP"/>
        <s v="CF Extraction_BE_MRP"/>
        <s v="CF Extraction old_BE_MRP"/>
        <s v="Planning_BE_MRP"/>
        <s v="Import_Strategies_NLBTR_MCP_2"/>
        <s v="Planning_DEGT_MCP_2 rr (missing S118 S119)"/>
        <s v="Planning_NLBTR_MCP_2"/>
        <s v="GAP_ITS_BEGT_MCP"/>
        <s v="GAP_NLBTR_MCP rr (Export)"/>
        <s v="Delete_Portfolio_ES_MCP"/>
        <s v="Load_compare_MP_ES_MCP"/>
        <s v="Load_compare_Spreads_ES_MCP"/>
        <s v="Optimization_BE_MRP"/>
        <s v="Load_compare_Spreads_FR_MRP"/>
        <s v="Load_compare_MP_FR_MRP"/>
        <s v="Load_compare_Spreads_IT_MRP"/>
        <s v="Load_compare_MP_IT_MRP"/>
        <s v="Delete_Portfolio_NL_MCP"/>
        <s v="Load_compare_MP_NL_MCP"/>
        <s v="Delete_Portfolio_IT_MCP"/>
        <s v="Load_compare_MP_IT_MCP"/>
        <s v="Load_compare_Spreads_IT_MCP"/>
        <s v="Delete_Portfolio_FR_MCP"/>
        <s v="Load_compare_MP_FR_MCP"/>
        <s v="Load_compare_Spreads_FR_MCP"/>
        <s v="Load_compare_MP_ES_MCP rr"/>
        <s v="Load_POS_IT_MCP copydbruns"/>
        <s v="Delete_Portfolio_TR_MCP"/>
        <s v="Load_compare_MP_TR_MCP"/>
        <s v="Cost_Pricing_TR_MCP"/>
        <s v="Delete_Portfolio_MCP"/>
        <s v="Delete_Portfolio_RO_MCP"/>
        <s v="Load_MP_MCP"/>
        <s v="Load_compare_MP_RO_MCP"/>
        <s v="Load_compare_Spreads_RO_MCP"/>
        <s v="Load_compare_Spreads_TR_MCP"/>
        <s v="Load_compare_MP_ES_MCP rr2"/>
        <s v="Copydbworuns_ES_MCP"/>
        <s v="Load_compare_Spreads_LU_MRP"/>
        <s v="Load_compare_MP_LU_MRP"/>
        <s v="Load_compare_MP_FR_MRP rr"/>
        <s v="Import_Strategies_NLBTR_MCP_2 (test)"/>
        <s v="Load_compare_MP 1_NL_MRP"/>
        <s v="Load Market_LU_MRP"/>
        <s v="Import_Strategies_NLBTR_MCP_2 rr (post test)"/>
        <s v="Load POS_LU_MRP"/>
        <s v="Generate_Load_DDSAV_LU_MRP"/>
        <s v="Generate_Load_DDMOR_LU_MRP"/>
        <s v="Valuation 1_LU_MRP"/>
        <s v="CF Extraction_LU_MRP"/>
        <s v="Planning_LU_MRP"/>
        <s v="Optimization_LU_MRP"/>
        <s v="Load ARA_LU_MRP"/>
        <s v="Load POS_BE_MRP rr"/>
        <s v="Load_Spreads_MCP"/>
        <s v="Delete_Portfolio_AU_MCP"/>
        <s v="Load_compare_MP_AU_MCP"/>
        <s v="Load_compare_Spreads_AU_MCP"/>
        <s v="Load_POS_AU_MCP"/>
        <s v="Load_Index_History_DE_MCP"/>
        <s v="Load_POS_MCP"/>
        <s v="Load_POS_RO_MCP"/>
        <s v="POS_MCP_Export"/>
        <s v="Valuation_RO_MCP"/>
        <s v="Valuation_AU_MCP"/>
        <s v="CSRBB_Valuation_AU_MCP"/>
        <s v="Create NTG_IT_MRP"/>
        <s v="Optimization_LU_MRP rr due to skipped Opti"/>
        <s v="Optimization_LU_MRP rr due to skipped Opti rr"/>
        <s v="CSRBB_Planning_AU_MCP"/>
        <s v="Load_compare_Spreads_NL_MCP"/>
        <s v="Load_compare_Spreads_NL_MRP"/>
        <s v="Optimization_LU_MRP rr due to skipped Opti rr export"/>
        <s v="Load_compare_QTR_FV_Spreads_NL_MCP"/>
        <s v="CSRBB_Valuation_RO_MCP"/>
        <s v="Copy_dbwruns_MCP"/>
        <s v="Valuation_MCP"/>
        <s v="CSRBB_Planning_RO_MCP"/>
        <s v="KR_AU_MCP"/>
        <s v="EC_AU_MCP"/>
        <s v="Load POS_NL_MRP"/>
        <s v="Load_POS_NL_MCP"/>
        <s v="Import_Strategies_NLBTR_MCP_2 rr (strat 1 corrected)"/>
        <s v="Planning_NLBTR_MCP_2 rr (strat 1 corrected)"/>
        <s v="Generate_Load_DDCFM_NL_MRP"/>
        <s v="Valuation_MCP_Export"/>
        <s v="Valuation 2_CFM_NL_MRP"/>
        <s v="Fair_Value_NL_MCP"/>
        <s v="EC_RO_MCP"/>
        <s v="Load_POS_FR_MCP"/>
        <s v="PDCE_NL_MCP"/>
        <s v="Planning_CFM_NL_MRP"/>
        <s v="Valuation_FR_MCP"/>
        <s v="PDCE_MCP"/>
        <s v="Optimization_CFM_NL_MRP"/>
        <s v="PDCE_MCP_Export"/>
        <s v="Valuation_NL_MCP"/>
        <s v="PDCE_FR_MCP"/>
        <s v="CSRBB_Valuation_MCP"/>
        <s v="KR_RO_MCP"/>
        <s v="Load Market_IT_MRP"/>
        <s v="Copy_dbwruns_NL_MCP"/>
        <s v="CSRBB_Valuation_FR_MCP"/>
        <s v="CSRBB_Planning_MCP"/>
        <s v="Load POS_IT_MRP"/>
        <s v="Load ARA_BE_MRP"/>
        <s v="CSRBB_Planning_FR_MCP"/>
        <s v="Generate_Load_DDSAV_IT_MRP"/>
        <s v="ITS_FR_MCP"/>
        <s v="GAP_FR_MCP"/>
        <s v="Load Market_FR_MRP"/>
        <s v="Generate_Load_DDSAV_IT_MRP rr WD5"/>
        <s v="Generate_Load_DDMOR_IT_MRP"/>
        <s v="Valuation 1_IT_MRP"/>
        <s v="GAP_FR_MCP rr print marker"/>
        <s v="EC_FR_MCP"/>
        <s v="Load POS_FR_MRP"/>
        <s v="Import_Strategies_NLBTR_MCP_2 rr (strat 1 corrected try 2)"/>
        <s v="CSRBB_Valuation_Qtr_BEGT_MCP"/>
        <s v="Planning_NLBTR_MCP_2 rr (strat 1 corrected try2)"/>
        <s v="Generate_Load_DDSAV_FR_MRP"/>
        <s v="Generate_Load_DDMOR_FR_MRP"/>
        <s v="Valuation 1_FR_MRP"/>
        <s v="KR_FR_MCP"/>
        <s v="CSRBB_Planning_Qtr_BEGT_MCP"/>
      </sharedItems>
    </cacheField>
    <cacheField name="iteration" numFmtId="0">
      <sharedItems containsSemiMixedTypes="0" containsString="0" containsNumber="1" containsInteger="1" minValue="1" maxValue="8"/>
    </cacheField>
    <cacheField name="stepName" numFmtId="0">
      <sharedItems/>
    </cacheField>
    <cacheField name="TotalQ3RuntimeHours" numFmtId="165">
      <sharedItems containsMixedTypes="1" containsNumber="1" minValue="0" maxValue="23.57"/>
    </cacheField>
    <cacheField name="FailedRuntimeHours" numFmtId="165">
      <sharedItems containsSemiMixedTypes="0" containsString="0" containsNumber="1" minValue="0" maxValue="2.7"/>
    </cacheField>
    <cacheField name="EfficientRuntimeHours" numFmtId="165">
      <sharedItems containsMixedTypes="1" containsNumber="1" minValue="0" maxValue="23.57"/>
    </cacheField>
    <cacheField name="opportunityCostHours" numFmtId="165">
      <sharedItems containsSemiMixedTypes="0" containsString="0" containsNumber="1" minValue="-0.35" maxValue="13"/>
    </cacheField>
    <cacheField name="InefficientRuntimeHours" numFmtId="165">
      <sharedItems containsSemiMixedTypes="0" containsString="0" containsNumber="1" minValue="-0.33" maxValue="13.52"/>
    </cacheField>
    <cacheField name="E2ERuntimeHours" numFmtId="165">
      <sharedItems containsMixedTypes="1" containsNumber="1" minValue="0" maxValue="23.57"/>
    </cacheField>
    <cacheField name="Failed Run (ADJ)" numFmtId="165">
      <sharedItems containsNonDate="0" containsString="0" containsBlank="1"/>
    </cacheField>
    <cacheField name="Opportunity Cost (ADJ)_x000a_ (4am-5pm CET) 13hrs" numFmtId="165">
      <sharedItems containsNonDate="0" containsString="0" containsBlank="1"/>
    </cacheField>
    <cacheField name="Failed Runtime" numFmtId="165">
      <sharedItems containsSemiMixedTypes="0" containsString="0" containsNumber="1" containsInteger="1" minValue="0" maxValue="0"/>
    </cacheField>
    <cacheField name="Opportunity Cost" numFmtId="165">
      <sharedItems containsSemiMixedTypes="0" containsString="0" containsNumber="1" containsInteger="1" minValue="0" maxValue="0"/>
    </cacheField>
    <cacheField name="Efficient Runtime" numFmtId="165">
      <sharedItems containsSemiMixedTypes="0" containsString="0" containsNumber="1" containsInteger="1" minValue="0" maxValue="0"/>
    </cacheField>
    <cacheField name="Inefficient Runtime" numFmtId="165">
      <sharedItems containsSemiMixedTypes="0" containsString="0" containsNumber="1" containsInteger="1" minValue="0" maxValue="0"/>
    </cacheField>
    <cacheField name="E2E Runtime" numFmtId="165">
      <sharedItems containsSemiMixedTypes="0" containsString="0" containsNumber="1" containsInteger="1" minValue="0" maxValue="0"/>
    </cacheField>
    <cacheField name="Level 1: Dimension" numFmtId="0">
      <sharedItems containsNonDate="0" containsString="0" containsBlank="1"/>
    </cacheField>
    <cacheField name="Level 2: Source of Issue" numFmtId="0">
      <sharedItems containsNonDate="0" containsString="0" containsBlank="1"/>
    </cacheField>
    <cacheField name="Level 3: Category" numFmtId="0">
      <sharedItems containsNonDate="0" containsString="0" containsBlank="1"/>
    </cacheField>
    <cacheField name="Failure Description" numFmtId="0">
      <sharedItems containsNonDate="0" containsString="0" containsBlank="1"/>
    </cacheField>
    <cacheField name="Data Input (Redelivery/Issues)" numFmtId="0">
      <sharedItems containsNonDate="0" containsString="0" containsBlank="1"/>
    </cacheField>
    <cacheField name="RFC Number or Link  (if related to RFC)" numFmtId="0">
      <sharedItems containsNonDate="0" containsString="0" containsBlank="1"/>
    </cacheField>
    <cacheField name="Impact" numFmtId="0">
      <sharedItems containsNonDate="0" containsString="0" containsBlank="1"/>
    </cacheField>
    <cacheField name="Trend" numFmtId="0">
      <sharedItems containsNonDate="0" containsString="0" containsBlank="1"/>
    </cacheField>
    <cacheField name="Immediate Action" numFmtId="0">
      <sharedItems containsNonDate="0" containsString="0" containsBlank="1"/>
    </cacheField>
    <cacheField name="Long/Short-term Resolution" numFmtId="0">
      <sharedItems containsNonDate="0" containsString="0" containsBlank="1"/>
    </cacheField>
    <cacheField name="Incident/Change Request/Post Mortem links" numFmtId="0">
      <sharedItems containsNonDate="0" containsString="0" containsBlank="1"/>
    </cacheField>
    <cacheField name="Iter_gt_2" numFmtId="164">
      <sharedItems containsNonDate="0" containsString="0" containsBlank="1"/>
    </cacheField>
    <cacheField name="Mapping for QR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7">
  <r>
    <x v="0"/>
    <s v="AUDBDelete Portfolio46059.4604166667"/>
    <s v="Not Found"/>
    <x v="0"/>
    <s v="MCPAUDBDelete PortfolioDelete portfolio from"/>
    <s v="MCPAUDBDelete Portfolio"/>
    <m/>
    <m/>
    <m/>
    <m/>
    <m/>
    <m/>
    <m/>
    <m/>
    <m/>
    <m/>
    <m/>
    <m/>
    <m/>
    <n v="2601"/>
    <x v="0"/>
    <x v="0"/>
    <s v="START Delete portfolio from"/>
    <s v="END Delete portfolio from"/>
    <d v="2026-02-06T11:03:00"/>
    <x v="0"/>
    <d v="2026-02-09T02:36:00"/>
    <s v="NULL"/>
    <x v="0"/>
    <s v="Delete_Portfolio_AU_MCP"/>
    <x v="0"/>
    <s v="Delete portfolio from"/>
    <n v="0.03"/>
    <n v="0"/>
    <n v="0.03"/>
    <n v="0"/>
    <n v="0"/>
    <n v="0.03"/>
    <m/>
    <m/>
    <n v="0"/>
    <n v="0"/>
    <n v="0.03"/>
    <n v="0"/>
    <x v="0"/>
    <s v="No Error"/>
    <m/>
    <m/>
    <m/>
    <m/>
    <m/>
    <m/>
    <m/>
    <m/>
    <m/>
    <m/>
    <s v=""/>
  </r>
  <r>
    <x v="1"/>
    <s v="AUDBLoad Compare MP46062.1083333333"/>
    <s v="Not Found"/>
    <x v="1"/>
    <s v="MCPAUDBLoad Compare MPload Model parameters"/>
    <s v="MCPAUDBLoad Compare MP"/>
    <m/>
    <m/>
    <m/>
    <m/>
    <m/>
    <m/>
    <m/>
    <m/>
    <m/>
    <m/>
    <m/>
    <m/>
    <m/>
    <n v="2601"/>
    <x v="0"/>
    <x v="0"/>
    <s v="START load Model parameters"/>
    <s v="END load Model parameters"/>
    <d v="2026-02-09T02:36:00"/>
    <x v="1"/>
    <d v="2026-02-09T02:40:00"/>
    <s v="Exception Info: User 'PA40FE' has no access to database 'AUDB_R2601_1_MCP2512_1_P' (line: 56)  "/>
    <x v="0"/>
    <s v="Load_compare_MP_AU_MCP"/>
    <x v="0"/>
    <s v="load Model parameters"/>
    <n v="7.0000000000000007E-2"/>
    <n v="0"/>
    <n v="7.0000000000000007E-2"/>
    <n v="0"/>
    <n v="0"/>
    <n v="7.0000000000000007E-2"/>
    <m/>
    <m/>
    <n v="0"/>
    <n v="0"/>
    <n v="7.0000000000000007E-2"/>
    <n v="0"/>
    <x v="1"/>
    <s v="No Error"/>
    <m/>
    <m/>
    <m/>
    <m/>
    <m/>
    <m/>
    <m/>
    <m/>
    <m/>
    <m/>
    <s v=""/>
  </r>
  <r>
    <x v="1"/>
    <s v="AUDBLoad Compare MP46062.1111111111"/>
    <s v="Not Found"/>
    <x v="2"/>
    <s v="MCPAUDBLoad Compare MPModel parameters comparison"/>
    <s v="MCPAUDBLoad Compare MP"/>
    <m/>
    <m/>
    <m/>
    <m/>
    <m/>
    <m/>
    <m/>
    <m/>
    <m/>
    <m/>
    <m/>
    <m/>
    <m/>
    <n v="2601"/>
    <x v="0"/>
    <x v="0"/>
    <s v="START Model parameters comparison"/>
    <s v="NULL"/>
    <d v="2026-02-09T02:40:00"/>
    <x v="2"/>
    <d v="2026-02-09T04:56:00"/>
    <s v="Exception Info: User 'PA40FE' has no access to database 'AUDB_R2601_1_MCP2512_1_P' (line: 56)  "/>
    <x v="1"/>
    <s v="Load_compare_MP_AU_MCP"/>
    <x v="0"/>
    <s v="Model parameters comparison"/>
    <n v="0.02"/>
    <n v="0.02"/>
    <n v="0"/>
    <n v="0.93"/>
    <n v="0.95"/>
    <n v="0.95"/>
    <m/>
    <m/>
    <n v="0.02"/>
    <n v="0.93"/>
    <n v="0"/>
    <n v="0.95000000000000007"/>
    <x v="2"/>
    <s v="Production Error"/>
    <s v="Execution &amp; Process Handling Errors"/>
    <s v="Execution &amp; Process Readiness Gaps"/>
    <s v="Paolyn has no access to previous DB which is used in comparison statement"/>
    <m/>
    <m/>
    <s v="Single‑Location Impact"/>
    <s v="Recurring"/>
    <s v="Main officer can kick off comparison script"/>
    <s v="Have new joiner accesses be granted to previous databases as well (not just current databases) New joiner to raise ticket to have access in the previous DB or Main officer will kick off the comparison script"/>
    <s v="No incident raised"/>
    <s v=""/>
  </r>
  <r>
    <x v="2"/>
    <s v="AUDBLoad Compare Spreads46062.2055555556"/>
    <s v="Not Found"/>
    <x v="3"/>
    <s v="MCPAUDBLoad Compare Spreadsload Spreads"/>
    <s v="MCPAUDBLoad Compare Spreads"/>
    <m/>
    <m/>
    <m/>
    <m/>
    <m/>
    <m/>
    <m/>
    <m/>
    <m/>
    <m/>
    <m/>
    <m/>
    <m/>
    <n v="2601"/>
    <x v="0"/>
    <x v="0"/>
    <s v="START load Spreads"/>
    <s v="END load Spreads"/>
    <d v="2026-02-09T04:56:00"/>
    <x v="3"/>
    <d v="2026-02-09T05:04:00"/>
    <s v="Exception Info: User 'PA40FE' has no access to database 'AUDB_R2601_1_MCP2512_1_P' (line: 61)  "/>
    <x v="0"/>
    <s v="Load_compare_Spreads_AU_MCP"/>
    <x v="0"/>
    <s v="load Spreads"/>
    <n v="0.13"/>
    <n v="0"/>
    <n v="0.13"/>
    <n v="0"/>
    <n v="0"/>
    <n v="0.13"/>
    <m/>
    <m/>
    <n v="0"/>
    <n v="0"/>
    <n v="0.13"/>
    <n v="0"/>
    <x v="3"/>
    <s v="No Error"/>
    <m/>
    <m/>
    <m/>
    <m/>
    <m/>
    <m/>
    <m/>
    <m/>
    <m/>
    <m/>
    <s v=""/>
  </r>
  <r>
    <x v="2"/>
    <s v="AUDBLoad Compare Spreads46062.2111111111"/>
    <s v="Not Found"/>
    <x v="4"/>
    <s v="MCPAUDBLoad Compare SpreadsSpreads comparison"/>
    <s v="MCPAUDBLoad Compare Spreads"/>
    <m/>
    <m/>
    <m/>
    <m/>
    <m/>
    <m/>
    <m/>
    <m/>
    <m/>
    <m/>
    <m/>
    <m/>
    <m/>
    <n v="2601"/>
    <x v="0"/>
    <x v="0"/>
    <s v="START Spreads comparison"/>
    <s v="NULL"/>
    <d v="2026-02-09T05:04:00"/>
    <x v="4"/>
    <d v="2026-02-09T05:14:00"/>
    <s v="Exception Info: User 'PA40FE' has no access to database 'AUDB_R2601_1_MCP2512_1_P' (line: 61)  "/>
    <x v="1"/>
    <s v="Load_compare_Spreads_AU_MCP"/>
    <x v="0"/>
    <s v="Spreads comparison"/>
    <n v="0.02"/>
    <n v="0.02"/>
    <n v="0"/>
    <n v="0.15"/>
    <n v="0.17"/>
    <n v="0.17"/>
    <m/>
    <m/>
    <n v="0.02"/>
    <n v="0.15"/>
    <n v="0"/>
    <n v="0.16999999999999998"/>
    <x v="4"/>
    <s v="Production Error"/>
    <s v="Execution &amp; Process Handling Errors"/>
    <s v="Execution &amp; Process Readiness Gaps"/>
    <s v="Paolyn has no access to previous DB which is used in comparison statement"/>
    <m/>
    <m/>
    <s v="Single‑Location Impact"/>
    <s v="Recurring"/>
    <s v="Main officer can kick off comparison script"/>
    <s v="Have new joiner accesses be granted to previous databases as well (not just current databases) New joiner to raise ticket to have access in the previous DB or Main officer will kick off the comparison script"/>
    <s v="No incident raised"/>
    <s v=""/>
  </r>
  <r>
    <x v="3"/>
    <s v="AUDBLoad Pos46062.2180555556"/>
    <s v="Not Found"/>
    <x v="5"/>
    <s v="MCPAUDBLoad Posload"/>
    <s v="MCPAUDBLoad Pos"/>
    <m/>
    <m/>
    <m/>
    <m/>
    <m/>
    <m/>
    <m/>
    <m/>
    <m/>
    <m/>
    <m/>
    <m/>
    <m/>
    <n v="2601"/>
    <x v="0"/>
    <x v="0"/>
    <s v="START load"/>
    <s v="END load"/>
    <d v="2026-02-09T05:14:00"/>
    <x v="5"/>
    <d v="2026-02-09T05:42:00"/>
    <s v="NULL"/>
    <x v="0"/>
    <s v="Load_POS_AU_MCP"/>
    <x v="0"/>
    <s v="load"/>
    <n v="0.47"/>
    <n v="0"/>
    <n v="0.47"/>
    <n v="0"/>
    <n v="0"/>
    <n v="0.47"/>
    <m/>
    <m/>
    <n v="0"/>
    <n v="0"/>
    <n v="0.47"/>
    <n v="0"/>
    <x v="5"/>
    <s v="No Error"/>
    <m/>
    <m/>
    <m/>
    <m/>
    <m/>
    <m/>
    <m/>
    <m/>
    <m/>
    <m/>
    <s v=""/>
  </r>
  <r>
    <x v="3"/>
    <s v="AUDBLoad Pos46062.2375"/>
    <s v="Not Found"/>
    <x v="6"/>
    <s v="MCPAUDBLoad PosStratification"/>
    <s v="MCPAUDBLoad Pos"/>
    <m/>
    <m/>
    <m/>
    <m/>
    <m/>
    <m/>
    <m/>
    <m/>
    <m/>
    <m/>
    <m/>
    <m/>
    <m/>
    <n v="2601"/>
    <x v="0"/>
    <x v="0"/>
    <s v="START Stratification"/>
    <s v="END Stratification"/>
    <d v="2026-02-09T05:42:00"/>
    <x v="6"/>
    <d v="2026-02-09T05:49:00"/>
    <s v="NULL"/>
    <x v="0"/>
    <s v="Load_POS_AU_MCP"/>
    <x v="0"/>
    <s v="Stratification"/>
    <n v="0.12"/>
    <n v="0"/>
    <n v="0.12"/>
    <n v="0"/>
    <n v="0"/>
    <n v="0.12"/>
    <m/>
    <m/>
    <n v="0"/>
    <n v="0"/>
    <n v="0.12"/>
    <n v="0"/>
    <x v="6"/>
    <s v="No Error"/>
    <m/>
    <m/>
    <m/>
    <m/>
    <m/>
    <m/>
    <m/>
    <m/>
    <m/>
    <m/>
    <s v=""/>
  </r>
  <r>
    <x v="3"/>
    <s v="AUDBLoad Pos46062.2423611111"/>
    <s v="Not Found"/>
    <x v="7"/>
    <s v="MCPAUDBLoad PosPosition report OLAP exports"/>
    <s v="MCPAUDBLoad Pos"/>
    <m/>
    <m/>
    <m/>
    <m/>
    <m/>
    <m/>
    <m/>
    <m/>
    <m/>
    <m/>
    <m/>
    <m/>
    <m/>
    <n v="2601"/>
    <x v="0"/>
    <x v="0"/>
    <s v="START Position report OLAP exports"/>
    <s v="END Position report OLAP exports"/>
    <d v="2026-02-09T05:49:00"/>
    <x v="7"/>
    <d v="2026-02-09T05:59:00"/>
    <s v="NULL"/>
    <x v="0"/>
    <s v="Load_POS_AU_MCP"/>
    <x v="0"/>
    <s v="Position report OLAP exports"/>
    <n v="0.17"/>
    <n v="0"/>
    <n v="0.17"/>
    <n v="0"/>
    <n v="0"/>
    <n v="0.17"/>
    <m/>
    <m/>
    <n v="0"/>
    <n v="0"/>
    <n v="0.17"/>
    <n v="0"/>
    <x v="7"/>
    <s v="No Error"/>
    <m/>
    <m/>
    <m/>
    <m/>
    <m/>
    <m/>
    <m/>
    <m/>
    <m/>
    <m/>
    <s v=""/>
  </r>
  <r>
    <x v="3"/>
    <s v="AUDBLoad Pos46062.2493055556"/>
    <s v="Not Found"/>
    <x v="8"/>
    <s v="MCPAUDBLoad Poscopy from"/>
    <s v="MCPAUDBLoad Pos"/>
    <m/>
    <m/>
    <m/>
    <m/>
    <m/>
    <m/>
    <m/>
    <m/>
    <m/>
    <m/>
    <m/>
    <m/>
    <m/>
    <n v="2601"/>
    <x v="0"/>
    <x v="0"/>
    <s v="START copy from"/>
    <s v="END copy from"/>
    <d v="2026-02-09T05:59:00"/>
    <x v="8"/>
    <d v="2026-02-09T06:02:00"/>
    <s v="NULL"/>
    <x v="0"/>
    <s v="Load_POS_AU_MCP"/>
    <x v="0"/>
    <s v="copy from"/>
    <n v="0.03"/>
    <n v="0"/>
    <n v="0.03"/>
    <n v="0"/>
    <n v="0"/>
    <n v="0.03"/>
    <m/>
    <m/>
    <n v="0"/>
    <n v="0"/>
    <n v="0.03"/>
    <n v="0"/>
    <x v="0"/>
    <s v="No Error"/>
    <m/>
    <m/>
    <m/>
    <m/>
    <m/>
    <m/>
    <m/>
    <m/>
    <m/>
    <m/>
    <s v=""/>
  </r>
  <r>
    <x v="4"/>
    <s v="AUDBValuation (NPV)46062.2513888889"/>
    <s v="Not Found"/>
    <x v="9"/>
    <s v="MCPAUDBValuation (NPV)portfolio valuation run"/>
    <s v="MCPAUDBValuation (NPV)"/>
    <m/>
    <m/>
    <m/>
    <m/>
    <m/>
    <m/>
    <m/>
    <m/>
    <m/>
    <m/>
    <m/>
    <m/>
    <m/>
    <n v="2601"/>
    <x v="0"/>
    <x v="0"/>
    <s v="START portfolio valuation run"/>
    <s v="END portfolio valuation run"/>
    <d v="2026-02-09T06:02:00"/>
    <x v="9"/>
    <d v="2026-02-09T06:34:00"/>
    <s v="NULL"/>
    <x v="0"/>
    <s v="Valuation_AU_MCP"/>
    <x v="0"/>
    <s v="portfolio valuation run"/>
    <n v="0.53"/>
    <n v="0"/>
    <n v="0.53"/>
    <n v="0"/>
    <n v="0"/>
    <n v="0.53"/>
    <m/>
    <m/>
    <n v="0"/>
    <n v="0"/>
    <n v="0.53"/>
    <n v="0"/>
    <x v="8"/>
    <s v="No Error"/>
    <m/>
    <m/>
    <m/>
    <m/>
    <m/>
    <m/>
    <m/>
    <m/>
    <m/>
    <m/>
    <s v=""/>
  </r>
  <r>
    <x v="4"/>
    <s v="AUDBValuation (NPV)46062.2736111111"/>
    <s v="Not Found"/>
    <x v="10"/>
    <s v="MCPAUDBValuation (NPV)export to ara"/>
    <s v="MCPAUDBValuation (NPV)"/>
    <m/>
    <m/>
    <m/>
    <m/>
    <m/>
    <m/>
    <m/>
    <m/>
    <m/>
    <m/>
    <m/>
    <m/>
    <m/>
    <n v="2601"/>
    <x v="0"/>
    <x v="0"/>
    <s v="START export to ara"/>
    <s v="END export to ara"/>
    <d v="2026-02-09T06:34:00"/>
    <x v="10"/>
    <d v="2026-02-09T06:35:00"/>
    <s v="NULL"/>
    <x v="0"/>
    <s v="Valuation_AU_MCP"/>
    <x v="0"/>
    <s v="export to ara"/>
    <n v="0.02"/>
    <n v="0"/>
    <n v="0.02"/>
    <n v="0"/>
    <n v="0"/>
    <n v="0.02"/>
    <m/>
    <m/>
    <n v="0"/>
    <n v="0"/>
    <n v="0.02"/>
    <n v="0"/>
    <x v="9"/>
    <s v="No Error"/>
    <m/>
    <m/>
    <m/>
    <m/>
    <m/>
    <m/>
    <m/>
    <m/>
    <m/>
    <m/>
    <s v=""/>
  </r>
  <r>
    <x v="4"/>
    <s v="AUDBValuation (NPV)46062.2743055556"/>
    <s v="Not Found"/>
    <x v="11"/>
    <s v="MCPAUDBValuation (NPV)Light Maintenance"/>
    <s v="MCPAUDBValuation (NPV)"/>
    <m/>
    <m/>
    <m/>
    <m/>
    <m/>
    <m/>
    <m/>
    <m/>
    <m/>
    <m/>
    <m/>
    <m/>
    <m/>
    <n v="2601"/>
    <x v="0"/>
    <x v="0"/>
    <s v="START Light Maintenance"/>
    <s v="END Light Maintenance"/>
    <d v="2026-02-09T06:35:00"/>
    <x v="11"/>
    <d v="2026-02-09T07:02:00"/>
    <s v="NULL"/>
    <x v="0"/>
    <s v="Valuation_AU_MCP"/>
    <x v="0"/>
    <s v="Light Maintenance"/>
    <n v="0.45"/>
    <n v="0"/>
    <n v="0.45"/>
    <n v="0"/>
    <n v="0"/>
    <n v="0.45"/>
    <m/>
    <m/>
    <n v="0"/>
    <n v="0"/>
    <n v="0.45"/>
    <n v="0"/>
    <x v="10"/>
    <s v="No Error"/>
    <m/>
    <m/>
    <m/>
    <m/>
    <m/>
    <m/>
    <m/>
    <m/>
    <m/>
    <m/>
    <s v=""/>
  </r>
  <r>
    <x v="4"/>
    <s v="AUDBValuation (NPV)46062.2930555556"/>
    <s v="Not Found"/>
    <x v="12"/>
    <s v="MCPAUDBValuation (NPV)valuation report OLAP exports"/>
    <s v="MCPAUDBValuation (NPV)"/>
    <m/>
    <m/>
    <m/>
    <m/>
    <m/>
    <m/>
    <m/>
    <m/>
    <m/>
    <m/>
    <m/>
    <m/>
    <m/>
    <n v="2601"/>
    <x v="0"/>
    <x v="0"/>
    <s v="START valuation report OLAP exports"/>
    <s v="END valuation report OLAP exports"/>
    <d v="2026-02-09T07:02:00"/>
    <x v="12"/>
    <d v="2026-02-09T07:14:00"/>
    <s v="NULL"/>
    <x v="0"/>
    <s v="Valuation_AU_MCP"/>
    <x v="0"/>
    <s v="valuation report OLAP exports"/>
    <n v="0.2"/>
    <n v="0"/>
    <n v="0.2"/>
    <n v="0"/>
    <n v="0"/>
    <n v="0.2"/>
    <m/>
    <m/>
    <n v="0"/>
    <n v="0"/>
    <n v="0.2"/>
    <n v="0"/>
    <x v="11"/>
    <s v="No Error"/>
    <m/>
    <m/>
    <m/>
    <m/>
    <m/>
    <m/>
    <m/>
    <m/>
    <m/>
    <m/>
    <s v=""/>
  </r>
  <r>
    <x v="4"/>
    <s v="AUDBValuation (NPV)46062.3013888889"/>
    <s v="Not Found"/>
    <x v="13"/>
    <s v="MCPAUDBValuation (NPV)valuation run QRM Reporter exports"/>
    <s v="MCPAUDBValuation (NPV)"/>
    <m/>
    <m/>
    <m/>
    <m/>
    <m/>
    <m/>
    <m/>
    <m/>
    <m/>
    <m/>
    <m/>
    <m/>
    <m/>
    <n v="2601"/>
    <x v="0"/>
    <x v="0"/>
    <s v="START valuation run QRM Reporter exports"/>
    <s v="END valuation run QRM Reporter exports"/>
    <d v="2026-02-09T07:14:00"/>
    <x v="13"/>
    <d v="2026-02-09T07:16:00"/>
    <s v="NULL"/>
    <x v="0"/>
    <s v="Valuation_AU_MCP"/>
    <x v="0"/>
    <s v="valuation run QRM Reporter exports"/>
    <n v="0.02"/>
    <n v="0"/>
    <n v="0.02"/>
    <n v="0"/>
    <n v="0"/>
    <n v="0.02"/>
    <m/>
    <m/>
    <n v="0"/>
    <n v="0"/>
    <n v="0.02"/>
    <n v="0"/>
    <x v="9"/>
    <s v="No Error"/>
    <m/>
    <m/>
    <m/>
    <m/>
    <m/>
    <m/>
    <m/>
    <m/>
    <m/>
    <m/>
    <s v=""/>
  </r>
  <r>
    <x v="5"/>
    <s v="AUDBCSRBB Valuation46062.3027777778"/>
    <s v="Not Found"/>
    <x v="14"/>
    <s v="MCPAUDBCSRBB ValuationCSRBB Portfolio Valuation"/>
    <s v="MCPAUDBCSRBB Valuation"/>
    <m/>
    <m/>
    <m/>
    <m/>
    <m/>
    <m/>
    <m/>
    <m/>
    <m/>
    <m/>
    <m/>
    <m/>
    <m/>
    <n v="2601"/>
    <x v="0"/>
    <x v="0"/>
    <s v="START CSRBB Portfolio Valuation"/>
    <s v="END CSRBB Portfolio Valuation"/>
    <d v="2026-02-09T07:16:00"/>
    <x v="14"/>
    <d v="2026-02-09T07:32:00"/>
    <s v="NULL"/>
    <x v="0"/>
    <s v="CSRBB_Valuation_AU_MCP"/>
    <x v="0"/>
    <s v="CSRBB Portfolio Valuation"/>
    <n v="0.27"/>
    <n v="0"/>
    <n v="0.27"/>
    <n v="0"/>
    <n v="0"/>
    <n v="0.27"/>
    <m/>
    <m/>
    <n v="0"/>
    <n v="0"/>
    <n v="0.27"/>
    <n v="0"/>
    <x v="12"/>
    <s v="No Error"/>
    <m/>
    <m/>
    <m/>
    <m/>
    <m/>
    <m/>
    <m/>
    <m/>
    <m/>
    <m/>
    <s v=""/>
  </r>
  <r>
    <x v="5"/>
    <s v="AUDBCSRBB Valuation46062.3138888889"/>
    <s v="Not Found"/>
    <x v="11"/>
    <s v="MCPAUDBCSRBB ValuationLight Maintenance"/>
    <s v="MCPAUDBCSRBB Valuation"/>
    <m/>
    <m/>
    <m/>
    <m/>
    <m/>
    <m/>
    <m/>
    <m/>
    <m/>
    <m/>
    <m/>
    <m/>
    <m/>
    <n v="2601"/>
    <x v="0"/>
    <x v="0"/>
    <s v="START Light Maintenance"/>
    <s v="END Light Maintenance"/>
    <d v="2026-02-09T07:32:00"/>
    <x v="15"/>
    <d v="2026-02-09T07:46:00"/>
    <s v="NULL"/>
    <x v="0"/>
    <s v="CSRBB_Valuation_AU_MCP"/>
    <x v="1"/>
    <s v="Light Maintenance"/>
    <n v="0.22"/>
    <n v="0"/>
    <n v="0.22"/>
    <n v="0"/>
    <n v="0"/>
    <n v="0.22"/>
    <m/>
    <m/>
    <n v="0"/>
    <n v="0"/>
    <n v="0.22"/>
    <n v="0"/>
    <x v="13"/>
    <s v="No Error"/>
    <m/>
    <m/>
    <m/>
    <m/>
    <m/>
    <m/>
    <m/>
    <m/>
    <m/>
    <m/>
    <s v=""/>
  </r>
  <r>
    <x v="6"/>
    <s v="AUDBCSRBB Planning46062.3236111111"/>
    <s v="Not Found"/>
    <x v="11"/>
    <s v="MCPAUDBCSRBB PlanningLight Maintenance"/>
    <s v="MCPAUDBCSRBB Planning"/>
    <m/>
    <m/>
    <m/>
    <m/>
    <m/>
    <m/>
    <m/>
    <m/>
    <m/>
    <m/>
    <m/>
    <m/>
    <m/>
    <n v="2601"/>
    <x v="0"/>
    <x v="0"/>
    <s v="START Light Maintenance"/>
    <s v="END Light Maintenance"/>
    <d v="2026-02-09T07:46:00"/>
    <x v="16"/>
    <d v="2026-02-09T07:52:00"/>
    <s v="NULL"/>
    <x v="0"/>
    <s v="CSRBB_Planning_AU_MCP"/>
    <x v="2"/>
    <s v="Light Maintenance"/>
    <n v="0.1"/>
    <n v="0"/>
    <n v="0.1"/>
    <n v="0"/>
    <n v="0"/>
    <n v="0.1"/>
    <m/>
    <m/>
    <n v="0"/>
    <n v="0"/>
    <n v="0.1"/>
    <n v="0"/>
    <x v="14"/>
    <s v="No Error"/>
    <m/>
    <m/>
    <m/>
    <m/>
    <m/>
    <m/>
    <m/>
    <m/>
    <m/>
    <m/>
    <s v="Light Maintenance"/>
  </r>
  <r>
    <x v="6"/>
    <s v="AUDBCSRBB Planning46062.3277777778"/>
    <s v="Not Found"/>
    <x v="15"/>
    <s v="MCPAUDBCSRBB Planningimport CSRBB strategies"/>
    <s v="MCPAUDBCSRBB Planning"/>
    <m/>
    <m/>
    <m/>
    <m/>
    <m/>
    <m/>
    <m/>
    <m/>
    <m/>
    <m/>
    <m/>
    <m/>
    <m/>
    <n v="2601"/>
    <x v="0"/>
    <x v="0"/>
    <s v="START import CSRBB strategies"/>
    <s v="END import CSRBB strategies"/>
    <d v="2026-02-09T07:52:00"/>
    <x v="17"/>
    <d v="2026-02-09T08:49:00"/>
    <s v="NULL"/>
    <x v="0"/>
    <s v="CSRBB_Planning_AU_MCP"/>
    <x v="0"/>
    <s v="import CSRBB strategies"/>
    <n v="0.95"/>
    <n v="0"/>
    <n v="0.95"/>
    <n v="0"/>
    <n v="0"/>
    <n v="0.95"/>
    <m/>
    <m/>
    <n v="0"/>
    <n v="0"/>
    <n v="0.95"/>
    <n v="0"/>
    <x v="15"/>
    <s v="No Error"/>
    <m/>
    <m/>
    <m/>
    <m/>
    <m/>
    <m/>
    <m/>
    <m/>
    <m/>
    <m/>
    <s v=""/>
  </r>
  <r>
    <x v="6"/>
    <s v="AUDBCSRBB Planning46062.3673611111"/>
    <s v="Not Found"/>
    <x v="16"/>
    <s v="MCPAUDBCSRBB PlanningCSRBB Planning Run"/>
    <s v="MCPAUDBCSRBB Planning"/>
    <m/>
    <m/>
    <m/>
    <m/>
    <m/>
    <m/>
    <m/>
    <m/>
    <m/>
    <m/>
    <m/>
    <m/>
    <m/>
    <n v="2601"/>
    <x v="0"/>
    <x v="0"/>
    <s v="START CSRBB Planning Run"/>
    <s v="END CSRBB Planning Run"/>
    <d v="2026-02-09T08:49:00"/>
    <x v="18"/>
    <d v="2026-02-09T09:37:00"/>
    <s v="NULL"/>
    <x v="0"/>
    <s v="CSRBB_Planning_AU_MCP"/>
    <x v="0"/>
    <s v="CSRBB Planning Run"/>
    <n v="0.8"/>
    <n v="0"/>
    <n v="0.8"/>
    <n v="0"/>
    <n v="0"/>
    <n v="0.8"/>
    <m/>
    <m/>
    <n v="0"/>
    <n v="0"/>
    <n v="0.8"/>
    <n v="0"/>
    <x v="16"/>
    <s v="No Error"/>
    <m/>
    <m/>
    <m/>
    <m/>
    <m/>
    <m/>
    <m/>
    <m/>
    <m/>
    <m/>
    <s v=""/>
  </r>
  <r>
    <x v="6"/>
    <s v="AUDBCSRBB Planning46062.4006944444"/>
    <s v="Not Found"/>
    <x v="10"/>
    <s v="MCPAUDBCSRBB Planningexport to ara"/>
    <s v="MCPAUDBCSRBB Planning"/>
    <m/>
    <m/>
    <m/>
    <m/>
    <m/>
    <m/>
    <m/>
    <m/>
    <m/>
    <m/>
    <m/>
    <m/>
    <m/>
    <n v="2601"/>
    <x v="0"/>
    <x v="0"/>
    <s v="START export to ara"/>
    <s v="END export to ara"/>
    <d v="2026-02-09T09:37:00"/>
    <x v="19"/>
    <d v="2026-02-09T09:41:00"/>
    <s v="NULL"/>
    <x v="0"/>
    <s v="CSRBB_Planning_AU_MCP"/>
    <x v="1"/>
    <s v="export to ara"/>
    <n v="0.05"/>
    <n v="0"/>
    <n v="0.05"/>
    <n v="0"/>
    <n v="0"/>
    <n v="0.05"/>
    <m/>
    <m/>
    <n v="0"/>
    <n v="0"/>
    <n v="0.05"/>
    <n v="0"/>
    <x v="17"/>
    <s v="No Error"/>
    <m/>
    <m/>
    <m/>
    <m/>
    <m/>
    <m/>
    <m/>
    <m/>
    <m/>
    <m/>
    <s v=""/>
  </r>
  <r>
    <x v="7"/>
    <s v="AUDBKR46062.4034722222"/>
    <s v="Not Found"/>
    <x v="11"/>
    <s v="MCPAUDBKRLight Maintenance"/>
    <s v="MCPAUDBKR"/>
    <m/>
    <m/>
    <m/>
    <m/>
    <m/>
    <m/>
    <m/>
    <m/>
    <m/>
    <m/>
    <m/>
    <m/>
    <m/>
    <n v="2601"/>
    <x v="0"/>
    <x v="0"/>
    <s v="START Light Maintenance"/>
    <s v="END Light Maintenance"/>
    <d v="2026-02-09T09:41:00"/>
    <x v="20"/>
    <d v="2026-02-09T09:57:00"/>
    <s v="NULL"/>
    <x v="0"/>
    <s v="KR_AU_MCP"/>
    <x v="3"/>
    <s v="Light Maintenance"/>
    <n v="0.27"/>
    <n v="0"/>
    <n v="0.27"/>
    <n v="0"/>
    <n v="0"/>
    <n v="0.27"/>
    <n v="0.27"/>
    <m/>
    <n v="0.27"/>
    <n v="0"/>
    <n v="0"/>
    <n v="0.27"/>
    <x v="12"/>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_x000a__x000a_"/>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m/>
    <s v="Light Maintenance"/>
  </r>
  <r>
    <x v="7"/>
    <s v="AUDBKR46062.4145833333"/>
    <s v="Not Found"/>
    <x v="17"/>
    <s v="MCPAUDBKRbpv-kr valuation"/>
    <s v="MCPAUDBKR"/>
    <m/>
    <m/>
    <m/>
    <m/>
    <m/>
    <m/>
    <m/>
    <m/>
    <m/>
    <m/>
    <m/>
    <m/>
    <m/>
    <n v="2601"/>
    <x v="0"/>
    <x v="0"/>
    <s v="START bpv-kr valuation"/>
    <s v="NULL"/>
    <d v="2026-02-09T09:57:00"/>
    <x v="21"/>
    <d v="2026-02-09T10:38:00"/>
    <s v="Exception Info: Workflow finished with errors. (line: 40)  "/>
    <x v="1"/>
    <s v="KR_AU_MCP"/>
    <x v="0"/>
    <s v="bpv-kr valuation"/>
    <n v="0.12"/>
    <n v="0.12"/>
    <n v="0"/>
    <n v="0.56999999999999995"/>
    <n v="0.69"/>
    <n v="0.69"/>
    <m/>
    <m/>
    <n v="0.12"/>
    <n v="0.56999999999999995"/>
    <n v="0"/>
    <n v="0.69"/>
    <x v="18"/>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m/>
    <s v=""/>
  </r>
  <r>
    <x v="7"/>
    <s v="AUDBKR46062.4430555556"/>
    <s v="Not Found"/>
    <x v="11"/>
    <s v="MCPAUDBKRLight Maintenance"/>
    <s v="MCPAUDBKR"/>
    <m/>
    <m/>
    <m/>
    <m/>
    <m/>
    <m/>
    <m/>
    <m/>
    <m/>
    <m/>
    <m/>
    <m/>
    <m/>
    <n v="2601"/>
    <x v="0"/>
    <x v="0"/>
    <s v="START Light Maintenance"/>
    <s v="END Light Maintenance"/>
    <d v="2026-02-09T10:38:00"/>
    <x v="22"/>
    <d v="2026-02-09T17:00:00"/>
    <s v="NULL"/>
    <x v="0"/>
    <s v="KR_AU_MCP"/>
    <x v="4"/>
    <s v="Light Maintenance"/>
    <n v="0.13"/>
    <n v="0"/>
    <n v="0.13"/>
    <n v="6.23"/>
    <n v="6.23"/>
    <n v="6.36"/>
    <n v="0.13"/>
    <m/>
    <n v="0.13"/>
    <n v="6.23"/>
    <n v="0"/>
    <n v="6.36"/>
    <x v="19"/>
    <s v="Tech"/>
    <s v="Platform &amp; Environment Issues"/>
    <s v="Platform/System Capacity &amp; Performance Issue"/>
    <s v="authentication issue on node server, issue solved after rerun"/>
    <m/>
    <m/>
    <s v="Partial Impact"/>
    <s v="One‑Off"/>
    <s v="Rerun once greenlight is given by OPS"/>
    <s v="Jakub to investigate root cause. Action to be decided once root cause analysis performed"/>
    <s v="INC14517289"/>
    <s v="Light Maintenance"/>
  </r>
  <r>
    <x v="7"/>
    <s v="AUDBKR46062.7083333333"/>
    <s v="Not Found"/>
    <x v="11"/>
    <s v="MCPAUDBKRLight Maintenance"/>
    <s v="MCPAUDBKR"/>
    <m/>
    <m/>
    <m/>
    <m/>
    <m/>
    <m/>
    <m/>
    <m/>
    <m/>
    <m/>
    <m/>
    <m/>
    <m/>
    <n v="2601"/>
    <x v="0"/>
    <x v="0"/>
    <s v="START Light Maintenance"/>
    <s v="END Light Maintenance"/>
    <d v="2026-02-09T17:00:00"/>
    <x v="23"/>
    <d v="2026-02-09T18:07:00"/>
    <s v="NULL"/>
    <x v="0"/>
    <s v="KR_AU_MCP rr due to tech issue"/>
    <x v="5"/>
    <s v="Light Maintenance"/>
    <n v="0.15"/>
    <n v="0"/>
    <n v="0.15"/>
    <n v="0"/>
    <n v="0"/>
    <n v="0.15"/>
    <m/>
    <m/>
    <n v="0"/>
    <n v="0"/>
    <n v="0.15"/>
    <n v="0"/>
    <x v="20"/>
    <s v="No Error"/>
    <m/>
    <m/>
    <m/>
    <m/>
    <m/>
    <m/>
    <m/>
    <m/>
    <m/>
    <m/>
    <s v="Light Maintenance"/>
  </r>
  <r>
    <x v="7"/>
    <s v="AUDBKR46062.7083333333"/>
    <s v="Not Found"/>
    <x v="17"/>
    <s v="MCPAUDBKRbpv-kr valuation"/>
    <s v="MCPAUDBKR"/>
    <m/>
    <m/>
    <m/>
    <m/>
    <m/>
    <m/>
    <m/>
    <m/>
    <m/>
    <m/>
    <m/>
    <m/>
    <m/>
    <n v="2601"/>
    <x v="0"/>
    <x v="0"/>
    <s v="START bpv-kr valuation"/>
    <s v="END bpv-kr valuation"/>
    <d v="2026-02-09T17:00:00"/>
    <x v="24"/>
    <d v="2026-02-09T17:00:00"/>
    <s v="NULL"/>
    <x v="0"/>
    <s v="KR_AU_MCP rr due to tech issue"/>
    <x v="0"/>
    <s v="bpv-kr valuation"/>
    <n v="1.1200000000000001"/>
    <n v="0"/>
    <n v="1.1200000000000001"/>
    <n v="0"/>
    <n v="0"/>
    <n v="1.1200000000000001"/>
    <m/>
    <m/>
    <n v="0"/>
    <n v="0"/>
    <n v="1.1200000000000001"/>
    <n v="0"/>
    <x v="21"/>
    <s v="No Error"/>
    <m/>
    <m/>
    <m/>
    <m/>
    <m/>
    <m/>
    <m/>
    <m/>
    <m/>
    <m/>
    <s v=""/>
  </r>
  <r>
    <x v="7"/>
    <s v="AUDBKR46062.7548611111"/>
    <s v="Not Found"/>
    <x v="18"/>
    <s v="MCPAUDBKRbpv-kr valuation QRM Reporter exports"/>
    <s v="MCPAUDBKR"/>
    <m/>
    <m/>
    <m/>
    <m/>
    <m/>
    <m/>
    <m/>
    <m/>
    <m/>
    <m/>
    <m/>
    <m/>
    <m/>
    <n v="2601"/>
    <x v="0"/>
    <x v="0"/>
    <s v="START bpv-kr valuation QRM Reporter exports"/>
    <s v="END bpv-kr valuation QRM Reporter exports"/>
    <d v="2026-02-09T18:07:00"/>
    <x v="25"/>
    <d v="2026-02-09T18:16:00"/>
    <s v="NULL"/>
    <x v="0"/>
    <s v="KR_AU_MCP rr due to tech issue"/>
    <x v="0"/>
    <s v="bpv-kr valuation QRM Reporter exports"/>
    <n v="0.13"/>
    <n v="0"/>
    <n v="0.13"/>
    <n v="0"/>
    <n v="0"/>
    <n v="0.13"/>
    <m/>
    <m/>
    <n v="0"/>
    <n v="0"/>
    <n v="0.13"/>
    <n v="0"/>
    <x v="3"/>
    <s v="No Error"/>
    <m/>
    <m/>
    <m/>
    <m/>
    <m/>
    <m/>
    <m/>
    <m/>
    <m/>
    <m/>
    <s v=""/>
  </r>
  <r>
    <x v="8"/>
    <s v="AUDBEC46062.7611111111"/>
    <s v="Not Found"/>
    <x v="19"/>
    <s v="MCPAUDBECing-ec valuation"/>
    <s v="MCPAUDBEC"/>
    <m/>
    <m/>
    <m/>
    <m/>
    <m/>
    <m/>
    <m/>
    <m/>
    <m/>
    <m/>
    <m/>
    <m/>
    <m/>
    <n v="2601"/>
    <x v="0"/>
    <x v="0"/>
    <s v="START ing-ec valuation"/>
    <s v="END ing-ec valuation"/>
    <d v="2026-02-09T18:16:00"/>
    <x v="26"/>
    <d v="2026-02-09T19:21:00"/>
    <s v="NULL"/>
    <x v="0"/>
    <s v="EC_AU_MCP"/>
    <x v="0"/>
    <s v="ing-ec valuation"/>
    <n v="1.08"/>
    <n v="0"/>
    <n v="1.08"/>
    <n v="0"/>
    <n v="0"/>
    <n v="1.08"/>
    <m/>
    <m/>
    <n v="0"/>
    <n v="0"/>
    <n v="1.08"/>
    <n v="0"/>
    <x v="22"/>
    <s v="No Error"/>
    <m/>
    <m/>
    <m/>
    <m/>
    <m/>
    <m/>
    <m/>
    <m/>
    <m/>
    <m/>
    <s v=""/>
  </r>
  <r>
    <x v="8"/>
    <s v="AUDBEC46062.80625"/>
    <s v="Not Found"/>
    <x v="11"/>
    <s v="MCPAUDBECLight Maintenance"/>
    <s v="MCPAUDBEC"/>
    <m/>
    <m/>
    <m/>
    <m/>
    <m/>
    <m/>
    <m/>
    <m/>
    <m/>
    <m/>
    <m/>
    <m/>
    <m/>
    <n v="2601"/>
    <x v="0"/>
    <x v="0"/>
    <s v="START Light Maintenance"/>
    <s v="END Light Maintenance"/>
    <d v="2026-02-09T19:21:00"/>
    <x v="27"/>
    <d v="2026-02-09T19:33:00"/>
    <s v="NULL"/>
    <x v="0"/>
    <s v="EC_AU_MCP"/>
    <x v="6"/>
    <s v="Light Maintenance"/>
    <n v="0.2"/>
    <n v="0"/>
    <n v="0.2"/>
    <n v="0"/>
    <n v="0"/>
    <n v="0.2"/>
    <m/>
    <m/>
    <n v="0"/>
    <n v="0"/>
    <n v="0.2"/>
    <n v="0"/>
    <x v="11"/>
    <s v="No Error"/>
    <m/>
    <m/>
    <m/>
    <m/>
    <m/>
    <m/>
    <m/>
    <m/>
    <m/>
    <m/>
    <s v="Light Maintenance"/>
  </r>
  <r>
    <x v="8"/>
    <s v="AUDBEC46062.8145833333"/>
    <s v="Not Found"/>
    <x v="20"/>
    <s v="MCPAUDBECing-ec valuation QRM Reporter exports"/>
    <s v="MCPAUDBEC"/>
    <m/>
    <m/>
    <m/>
    <m/>
    <m/>
    <m/>
    <m/>
    <m/>
    <m/>
    <m/>
    <m/>
    <m/>
    <m/>
    <n v="2601"/>
    <x v="0"/>
    <x v="0"/>
    <s v="START ing-ec valuation QRM Reporter exports"/>
    <s v="END ing-ec valuation QRM Reporter exports"/>
    <d v="2026-02-09T19:33:00"/>
    <x v="27"/>
    <d v="2026-02-12T04:57:00"/>
    <s v="NULL"/>
    <x v="0"/>
    <s v="EC_AU_MCP"/>
    <x v="0"/>
    <s v="ing-ec valuation QRM Reporter exports"/>
    <n v="0"/>
    <n v="0"/>
    <n v="0"/>
    <n v="0"/>
    <n v="0"/>
    <n v="0"/>
    <m/>
    <m/>
    <n v="0"/>
    <n v="0"/>
    <n v="0"/>
    <n v="0"/>
    <x v="23"/>
    <s v="No Error"/>
    <m/>
    <m/>
    <m/>
    <m/>
    <m/>
    <m/>
    <m/>
    <m/>
    <m/>
    <m/>
    <s v=""/>
  </r>
  <r>
    <x v="9"/>
    <s v="AUDBImport Strategies46065.20625"/>
    <s v="Not Found"/>
    <x v="21"/>
    <s v="MCPAUDBImport Strategiesimport strategies"/>
    <s v="MCPAUDBImport Strategies"/>
    <m/>
    <m/>
    <m/>
    <m/>
    <m/>
    <m/>
    <m/>
    <m/>
    <m/>
    <m/>
    <m/>
    <m/>
    <m/>
    <n v="2601"/>
    <x v="0"/>
    <x v="0"/>
    <s v="START import strategies"/>
    <s v="NULL"/>
    <d v="2026-02-12T04:57:00"/>
    <x v="28"/>
    <d v="2026-02-12T05:43:00"/>
    <s v="Exception from QRM: Exception calling ImportPlanningStrategy: Exception calling ImportPlanningStrategy: Cell 'E1128' in sheet 'Pricing - 2' contains no data.  -- Details available: Y. -- Warnings available: N. (line: 35)  QRM error details:    "/>
    <x v="1"/>
    <s v="Import_Strategies_AU_MCP"/>
    <x v="0"/>
    <s v="import strategies"/>
    <n v="7.0000000000000007E-2"/>
    <n v="7.0000000000000007E-2"/>
    <n v="0"/>
    <n v="0.7"/>
    <n v="0.77"/>
    <n v="0.77"/>
    <m/>
    <m/>
    <n v="7.0000000000000007E-2"/>
    <n v="0.7"/>
    <n v="0"/>
    <n v="0.77"/>
    <x v="24"/>
    <s v="Data Quality"/>
    <s v="Business Data Providers"/>
    <s v="Business Driven Input Change"/>
    <s v="Risk Run 2 strategy inputs had to be updated to 0 instead of blank so QRM can ingest the file. Last month, input for these cells were non-blank, but an internal change in business side prompted users to populate these cells as blank (should be zero)."/>
    <s v="Strategies"/>
    <m/>
    <s v="Single‑Location Impact"/>
    <s v="One‑Off"/>
    <s v="Users updated the file's incorrect columns (lockout period) from NULL to '0'."/>
    <s v="Users to fill lockout period as '0' instead of NULL moving forward. _x000a__x000a_Implement a control specific to strategies"/>
    <m/>
    <s v=""/>
  </r>
  <r>
    <x v="9"/>
    <s v="AUDBImport Strategies46065.2381944444"/>
    <s v="Not Found"/>
    <x v="21"/>
    <s v="MCPAUDBImport Strategiesimport strategies"/>
    <s v="MCPAUDBImport Strategies"/>
    <m/>
    <m/>
    <m/>
    <m/>
    <m/>
    <m/>
    <m/>
    <m/>
    <m/>
    <m/>
    <m/>
    <m/>
    <m/>
    <n v="2601"/>
    <x v="0"/>
    <x v="0"/>
    <s v="START import strategies"/>
    <s v="END import strategies"/>
    <d v="2026-02-12T05:43:00"/>
    <x v="29"/>
    <d v="2026-02-12T05:49:00"/>
    <s v="NULL"/>
    <x v="0"/>
    <s v="Import_Strategies_AU_MCP rr "/>
    <x v="1"/>
    <s v="import strategies"/>
    <n v="0.08"/>
    <n v="0"/>
    <n v="0.08"/>
    <n v="0"/>
    <n v="0"/>
    <n v="0.08"/>
    <m/>
    <m/>
    <n v="0"/>
    <n v="0"/>
    <n v="0.08"/>
    <n v="0"/>
    <x v="25"/>
    <s v="No Error"/>
    <m/>
    <m/>
    <m/>
    <m/>
    <m/>
    <m/>
    <m/>
    <m/>
    <m/>
    <m/>
    <s v=""/>
  </r>
  <r>
    <x v="10"/>
    <s v="AUDBPlanning (NII)46065.2423611111"/>
    <s v="Not Found"/>
    <x v="22"/>
    <s v="MCPAUDBPlanning (NII)planning run01"/>
    <s v="MCPAUDBPlanning (NII)"/>
    <m/>
    <m/>
    <m/>
    <m/>
    <m/>
    <m/>
    <m/>
    <m/>
    <m/>
    <m/>
    <m/>
    <m/>
    <m/>
    <n v="2601"/>
    <x v="0"/>
    <x v="0"/>
    <s v="START planning run01"/>
    <s v="END planning run01"/>
    <d v="2026-02-12T05:49:00"/>
    <x v="30"/>
    <d v="2026-02-12T07:11:00"/>
    <s v="NULL"/>
    <x v="0"/>
    <s v="Planning_AU_MCP"/>
    <x v="0"/>
    <s v="planning run01"/>
    <n v="1.37"/>
    <n v="0"/>
    <n v="1.37"/>
    <n v="0"/>
    <n v="0"/>
    <n v="1.37"/>
    <m/>
    <m/>
    <n v="0"/>
    <n v="0"/>
    <n v="1.37"/>
    <n v="0"/>
    <x v="26"/>
    <s v="No Error"/>
    <m/>
    <m/>
    <m/>
    <m/>
    <m/>
    <m/>
    <m/>
    <m/>
    <m/>
    <m/>
    <s v=""/>
  </r>
  <r>
    <x v="10"/>
    <s v="AUDBPlanning (NII)46065.2993055556"/>
    <s v="Not Found"/>
    <x v="23"/>
    <s v="MCPAUDBPlanning (NII)MDL Processing"/>
    <s v="MCPAUDBPlanning (NII)"/>
    <m/>
    <m/>
    <m/>
    <m/>
    <m/>
    <m/>
    <m/>
    <m/>
    <m/>
    <m/>
    <m/>
    <m/>
    <m/>
    <n v="2601"/>
    <x v="0"/>
    <x v="0"/>
    <s v="START MDL Processing"/>
    <s v="END MDL Processing"/>
    <d v="2026-02-12T07:11:00"/>
    <x v="31"/>
    <d v="2026-02-12T07:24:00"/>
    <s v="NULL"/>
    <x v="0"/>
    <s v="Planning_AU_MCP"/>
    <x v="0"/>
    <s v="MDL Processing"/>
    <n v="0.22"/>
    <n v="0"/>
    <n v="0.22"/>
    <n v="0"/>
    <n v="0"/>
    <n v="0.22"/>
    <m/>
    <m/>
    <n v="0"/>
    <n v="0"/>
    <n v="0.22"/>
    <n v="0"/>
    <x v="13"/>
    <s v="No Error"/>
    <m/>
    <m/>
    <m/>
    <m/>
    <m/>
    <m/>
    <m/>
    <m/>
    <m/>
    <m/>
    <s v=""/>
  </r>
  <r>
    <x v="10"/>
    <s v="AUDBPlanning (NII)46065.3083333333"/>
    <s v="Not Found"/>
    <x v="24"/>
    <s v="MCPAUDBPlanning (NII)planning run02"/>
    <s v="MCPAUDBPlanning (NII)"/>
    <m/>
    <m/>
    <m/>
    <m/>
    <m/>
    <m/>
    <m/>
    <m/>
    <m/>
    <m/>
    <m/>
    <m/>
    <m/>
    <n v="2601"/>
    <x v="0"/>
    <x v="0"/>
    <s v="START planning run02"/>
    <s v="END planning run02"/>
    <d v="2026-02-12T07:24:00"/>
    <x v="32"/>
    <d v="2026-02-12T17:28:00"/>
    <s v="NULL"/>
    <x v="0"/>
    <s v="Planning_AU_MCP"/>
    <x v="0"/>
    <s v="planning run02"/>
    <n v="10.07"/>
    <n v="0"/>
    <n v="10.07"/>
    <n v="0"/>
    <n v="0"/>
    <n v="10.07"/>
    <m/>
    <m/>
    <n v="0"/>
    <n v="0"/>
    <n v="10.07"/>
    <n v="0"/>
    <x v="27"/>
    <s v="No Error"/>
    <m/>
    <m/>
    <m/>
    <m/>
    <m/>
    <m/>
    <m/>
    <m/>
    <m/>
    <m/>
    <s v=""/>
  </r>
  <r>
    <x v="10"/>
    <s v="AUDBPlanning (NII)46065.7277777778"/>
    <s v="Not Found"/>
    <x v="10"/>
    <s v="MCPAUDBPlanning (NII)export to ara"/>
    <s v="MCPAUDBPlanning (NII)"/>
    <m/>
    <m/>
    <m/>
    <m/>
    <m/>
    <m/>
    <m/>
    <m/>
    <m/>
    <m/>
    <m/>
    <m/>
    <m/>
    <n v="2601"/>
    <x v="0"/>
    <x v="0"/>
    <s v="START export to ara"/>
    <s v="END export to ara"/>
    <d v="2026-02-12T17:28:00"/>
    <x v="32"/>
    <d v="2026-02-12T17:28:00"/>
    <s v="NULL"/>
    <x v="0"/>
    <s v="Planning_AU_MCP"/>
    <x v="2"/>
    <s v="export to ara"/>
    <n v="0"/>
    <n v="0"/>
    <n v="0"/>
    <n v="0"/>
    <n v="0"/>
    <n v="0"/>
    <m/>
    <m/>
    <n v="0"/>
    <n v="0"/>
    <n v="0"/>
    <n v="0"/>
    <x v="23"/>
    <s v="No Error"/>
    <m/>
    <m/>
    <m/>
    <m/>
    <m/>
    <m/>
    <m/>
    <m/>
    <m/>
    <m/>
    <s v="export to ara"/>
  </r>
  <r>
    <x v="10"/>
    <s v="AUDBPlanning (NII)46065.7277777778"/>
    <s v="Not Found"/>
    <x v="25"/>
    <s v="MCPAUDBPlanning (NII)planning run QRM Reporter exports"/>
    <s v="MCPAUDBPlanning (NII)"/>
    <m/>
    <m/>
    <m/>
    <m/>
    <m/>
    <m/>
    <m/>
    <m/>
    <m/>
    <m/>
    <m/>
    <m/>
    <m/>
    <n v="2601"/>
    <x v="0"/>
    <x v="0"/>
    <s v="START planning run QRM Reporter exports"/>
    <s v="END planning run QRM Reporter exports"/>
    <d v="2026-02-12T17:28:00"/>
    <x v="33"/>
    <d v="2026-02-12T18:09:00"/>
    <s v="NULL"/>
    <x v="0"/>
    <s v="Planning_AU_MCP"/>
    <x v="0"/>
    <s v="planning run QRM Reporter exports"/>
    <n v="0.67"/>
    <n v="0"/>
    <n v="0.67"/>
    <n v="0"/>
    <n v="0"/>
    <n v="0.67"/>
    <m/>
    <m/>
    <n v="0"/>
    <n v="0"/>
    <n v="0.67"/>
    <n v="0"/>
    <x v="28"/>
    <s v="No Error"/>
    <m/>
    <m/>
    <m/>
    <m/>
    <m/>
    <m/>
    <m/>
    <m/>
    <m/>
    <m/>
    <s v=""/>
  </r>
  <r>
    <x v="11"/>
    <s v="AUDBITS46065.75625"/>
    <s v="Not Found"/>
    <x v="11"/>
    <s v="MCPAUDBITSLight Maintenance"/>
    <s v="MCPAUDBITS"/>
    <m/>
    <m/>
    <m/>
    <m/>
    <m/>
    <m/>
    <m/>
    <m/>
    <m/>
    <m/>
    <m/>
    <m/>
    <m/>
    <n v="2601"/>
    <x v="0"/>
    <x v="0"/>
    <s v="START Light Maintenance"/>
    <s v="END Light Maintenance"/>
    <d v="2026-02-12T18:09:00"/>
    <x v="34"/>
    <d v="2026-02-12T19:47:00"/>
    <s v="NULL"/>
    <x v="0"/>
    <s v="ITS_AU_MCP"/>
    <x v="7"/>
    <s v="Light Maintenance"/>
    <n v="1.63"/>
    <n v="0"/>
    <n v="1.63"/>
    <n v="0"/>
    <n v="0"/>
    <n v="1.63"/>
    <m/>
    <m/>
    <n v="0"/>
    <n v="0"/>
    <n v="1.63"/>
    <n v="0"/>
    <x v="29"/>
    <s v="No Error"/>
    <m/>
    <m/>
    <m/>
    <m/>
    <m/>
    <m/>
    <m/>
    <m/>
    <m/>
    <m/>
    <s v="Light Maintenance"/>
  </r>
  <r>
    <x v="11"/>
    <s v="AUDBITS46065.8243055556"/>
    <s v="Not Found"/>
    <x v="26"/>
    <s v="MCPAUDBITSITS planning run"/>
    <s v="MCPAUDBITS"/>
    <m/>
    <m/>
    <m/>
    <m/>
    <m/>
    <m/>
    <m/>
    <m/>
    <m/>
    <m/>
    <m/>
    <m/>
    <m/>
    <n v="2601"/>
    <x v="0"/>
    <x v="0"/>
    <s v="START ITS planning run"/>
    <s v="END ITS planning run"/>
    <d v="2026-02-12T19:47:00"/>
    <x v="35"/>
    <d v="2026-02-12T19:59:00"/>
    <s v="NULL"/>
    <x v="0"/>
    <s v="ITS_AU_MCP"/>
    <x v="0"/>
    <s v="ITS planning run"/>
    <n v="0.2"/>
    <n v="0"/>
    <n v="0.2"/>
    <n v="0"/>
    <n v="0"/>
    <n v="0.2"/>
    <m/>
    <m/>
    <n v="0"/>
    <n v="0"/>
    <n v="0.2"/>
    <n v="0"/>
    <x v="11"/>
    <s v="No Error"/>
    <m/>
    <m/>
    <m/>
    <m/>
    <m/>
    <m/>
    <m/>
    <m/>
    <m/>
    <m/>
    <s v=""/>
  </r>
  <r>
    <x v="12"/>
    <s v="AUDBTRISS46065.8326388889"/>
    <s v="Not Found"/>
    <x v="27"/>
    <s v="MCPAUDBTRISSTRISS export"/>
    <s v="MCPAUDBTRISS"/>
    <m/>
    <m/>
    <m/>
    <m/>
    <m/>
    <m/>
    <m/>
    <m/>
    <m/>
    <m/>
    <m/>
    <m/>
    <m/>
    <n v="2601"/>
    <x v="0"/>
    <x v="0"/>
    <s v="START TRISS export"/>
    <s v="END TRISS export"/>
    <d v="2026-02-12T19:59:00"/>
    <x v="36"/>
    <s v="NULL"/>
    <s v="NULL"/>
    <x v="0"/>
    <s v="TRISS_AU_MCP"/>
    <x v="0"/>
    <s v="TRISS export"/>
    <n v="1.57"/>
    <n v="0"/>
    <n v="1.57"/>
    <n v="0"/>
    <n v="0"/>
    <n v="1.57"/>
    <m/>
    <m/>
    <n v="0"/>
    <n v="0"/>
    <n v="1.57"/>
    <n v="0"/>
    <x v="30"/>
    <s v="No Error"/>
    <m/>
    <m/>
    <m/>
    <m/>
    <m/>
    <m/>
    <m/>
    <m/>
    <m/>
    <m/>
    <s v=""/>
  </r>
  <r>
    <x v="3"/>
    <s v="BEGTLoad Pos46057.7131944444"/>
    <s v="Not Found"/>
    <x v="5"/>
    <s v="MCPBEGTLoad Posload"/>
    <s v="MCPBEGTLoad Pos"/>
    <m/>
    <m/>
    <m/>
    <m/>
    <m/>
    <m/>
    <m/>
    <m/>
    <m/>
    <m/>
    <m/>
    <m/>
    <m/>
    <n v="2601"/>
    <x v="1"/>
    <x v="0"/>
    <s v="START load"/>
    <s v="END load"/>
    <d v="2026-02-04T17:07:00"/>
    <x v="37"/>
    <d v="2026-02-04T17:51:00"/>
    <s v="NULL"/>
    <x v="0"/>
    <s v="Load_POS_BEGT_MCP"/>
    <x v="0"/>
    <s v="load"/>
    <n v="0.73"/>
    <n v="0"/>
    <n v="0.73"/>
    <n v="0"/>
    <n v="0"/>
    <n v="0.73"/>
    <m/>
    <m/>
    <n v="0"/>
    <n v="0"/>
    <n v="0.73"/>
    <n v="0"/>
    <x v="31"/>
    <s v="No Error"/>
    <m/>
    <m/>
    <m/>
    <m/>
    <m/>
    <m/>
    <m/>
    <m/>
    <m/>
    <m/>
    <s v=""/>
  </r>
  <r>
    <x v="3"/>
    <s v="BEGTLoad Pos46057.74375"/>
    <s v="Not Found"/>
    <x v="11"/>
    <s v="MCPBEGTLoad PosLight Maintenance"/>
    <s v="MCPBEGTLoad Pos"/>
    <m/>
    <m/>
    <m/>
    <m/>
    <m/>
    <m/>
    <m/>
    <m/>
    <m/>
    <m/>
    <m/>
    <m/>
    <m/>
    <n v="2601"/>
    <x v="1"/>
    <x v="0"/>
    <s v="START Light Maintenance"/>
    <s v="END Light Maintenance"/>
    <d v="2026-02-04T17:51:00"/>
    <x v="38"/>
    <d v="2026-02-04T18:06:00"/>
    <s v="NULL"/>
    <x v="0"/>
    <s v="Load_POS_BEGT_MCP"/>
    <x v="0"/>
    <s v="Light Maintenance"/>
    <n v="0.25"/>
    <n v="0"/>
    <n v="0.25"/>
    <n v="0"/>
    <n v="0"/>
    <n v="0.25"/>
    <m/>
    <m/>
    <n v="0"/>
    <n v="0"/>
    <n v="0.25"/>
    <n v="0"/>
    <x v="32"/>
    <s v="No Error"/>
    <m/>
    <m/>
    <m/>
    <m/>
    <m/>
    <m/>
    <m/>
    <m/>
    <m/>
    <m/>
    <s v=""/>
  </r>
  <r>
    <x v="3"/>
    <s v="BEGTLoad Pos46057.7541666667"/>
    <s v="Not Found"/>
    <x v="10"/>
    <s v="MCPBEGTLoad Posexport to ara"/>
    <s v="MCPBEGTLoad Pos"/>
    <m/>
    <m/>
    <m/>
    <m/>
    <m/>
    <m/>
    <m/>
    <m/>
    <m/>
    <m/>
    <m/>
    <m/>
    <m/>
    <n v="2601"/>
    <x v="1"/>
    <x v="0"/>
    <s v="START export to ara"/>
    <s v="END export to ara"/>
    <d v="2026-02-04T18:06:00"/>
    <x v="39"/>
    <d v="2026-02-04T18:07:00"/>
    <s v="NULL"/>
    <x v="0"/>
    <s v="Load_POS_BEGT_MCP"/>
    <x v="0"/>
    <s v="export to ara"/>
    <n v="0.02"/>
    <n v="0"/>
    <n v="0.02"/>
    <n v="0"/>
    <n v="0"/>
    <n v="0.02"/>
    <m/>
    <m/>
    <n v="0"/>
    <n v="0"/>
    <n v="0.02"/>
    <n v="0"/>
    <x v="9"/>
    <s v="No Error"/>
    <m/>
    <m/>
    <m/>
    <m/>
    <m/>
    <m/>
    <m/>
    <m/>
    <m/>
    <m/>
    <s v=""/>
  </r>
  <r>
    <x v="3"/>
    <s v="BEGTLoad Pos46057.7548611111"/>
    <s v="Not Found"/>
    <x v="6"/>
    <s v="MCPBEGTLoad PosStratification"/>
    <s v="MCPBEGTLoad Pos"/>
    <m/>
    <m/>
    <m/>
    <m/>
    <m/>
    <m/>
    <m/>
    <m/>
    <m/>
    <m/>
    <m/>
    <m/>
    <m/>
    <n v="2601"/>
    <x v="1"/>
    <x v="0"/>
    <s v="START Stratification"/>
    <s v="END Stratification"/>
    <d v="2026-02-04T18:07:00"/>
    <x v="40"/>
    <d v="2026-02-04T18:13:00"/>
    <s v="NULL"/>
    <x v="0"/>
    <s v="Load_POS_BEGT_MCP"/>
    <x v="0"/>
    <s v="Stratification"/>
    <n v="0.1"/>
    <n v="0"/>
    <n v="0.1"/>
    <n v="0"/>
    <n v="0"/>
    <n v="0.1"/>
    <m/>
    <m/>
    <n v="0"/>
    <n v="0"/>
    <n v="0.1"/>
    <n v="0"/>
    <x v="14"/>
    <s v="No Error"/>
    <m/>
    <m/>
    <m/>
    <m/>
    <m/>
    <m/>
    <m/>
    <m/>
    <m/>
    <m/>
    <s v=""/>
  </r>
  <r>
    <x v="3"/>
    <s v="BEGTLoad Pos46057.7590277778"/>
    <s v="Not Found"/>
    <x v="7"/>
    <s v="MCPBEGTLoad PosPosition report OLAP exports"/>
    <s v="MCPBEGTLoad Pos"/>
    <m/>
    <m/>
    <m/>
    <m/>
    <m/>
    <m/>
    <m/>
    <m/>
    <m/>
    <m/>
    <m/>
    <m/>
    <m/>
    <n v="2601"/>
    <x v="1"/>
    <x v="0"/>
    <s v="START Position report OLAP exports"/>
    <s v="END Position report OLAP exports"/>
    <d v="2026-02-04T18:13:00"/>
    <x v="41"/>
    <d v="2026-02-04T18:28:00"/>
    <s v="NULL"/>
    <x v="0"/>
    <s v="Load_POS_BEGT_MCP"/>
    <x v="0"/>
    <s v="Position report OLAP exports"/>
    <n v="0.25"/>
    <n v="0"/>
    <n v="0.25"/>
    <n v="0"/>
    <n v="0"/>
    <n v="0.25"/>
    <m/>
    <m/>
    <n v="0"/>
    <n v="0"/>
    <n v="0.25"/>
    <n v="0"/>
    <x v="32"/>
    <s v="No Error"/>
    <m/>
    <m/>
    <m/>
    <m/>
    <m/>
    <m/>
    <m/>
    <m/>
    <m/>
    <m/>
    <s v=""/>
  </r>
  <r>
    <x v="3"/>
    <s v="BEGTLoad Pos46057.7694444444"/>
    <s v="Not Found"/>
    <x v="8"/>
    <s v="MCPBEGTLoad Poscopy from"/>
    <s v="MCPBEGTLoad Pos"/>
    <m/>
    <m/>
    <m/>
    <m/>
    <m/>
    <m/>
    <m/>
    <m/>
    <m/>
    <m/>
    <m/>
    <m/>
    <m/>
    <n v="2601"/>
    <x v="1"/>
    <x v="0"/>
    <s v="START copy from"/>
    <s v="END copy from"/>
    <d v="2026-02-04T18:28:00"/>
    <x v="42"/>
    <d v="2026-02-04T18:32:00"/>
    <s v="NULL"/>
    <x v="0"/>
    <s v="Load_POS_BEGT_MCP"/>
    <x v="0"/>
    <s v="copy from"/>
    <n v="7.0000000000000007E-2"/>
    <n v="0"/>
    <n v="7.0000000000000007E-2"/>
    <n v="0"/>
    <n v="0"/>
    <n v="7.0000000000000007E-2"/>
    <m/>
    <m/>
    <n v="0"/>
    <n v="0"/>
    <n v="7.0000000000000007E-2"/>
    <n v="0"/>
    <x v="1"/>
    <s v="No Error"/>
    <m/>
    <m/>
    <m/>
    <m/>
    <m/>
    <m/>
    <m/>
    <m/>
    <m/>
    <m/>
    <s v=""/>
  </r>
  <r>
    <x v="4"/>
    <s v="BEGTValuation (NPV)46057.7722222222"/>
    <s v="Not Found"/>
    <x v="9"/>
    <s v="MCPBEGTValuation (NPV)portfolio valuation run"/>
    <s v="MCPBEGTValuation (NPV)"/>
    <m/>
    <m/>
    <m/>
    <m/>
    <m/>
    <m/>
    <m/>
    <m/>
    <m/>
    <m/>
    <m/>
    <m/>
    <m/>
    <n v="2601"/>
    <x v="1"/>
    <x v="0"/>
    <s v="START portfolio valuation run"/>
    <s v="END portfolio valuation run"/>
    <d v="2026-02-04T18:32:00"/>
    <x v="43"/>
    <d v="2026-02-04T18:45:00"/>
    <s v="NULL"/>
    <x v="0"/>
    <s v="Valuation_BEGT_MCP"/>
    <x v="0"/>
    <s v="portfolio valuation run"/>
    <n v="0.22"/>
    <n v="0"/>
    <n v="0.22"/>
    <n v="0"/>
    <n v="0"/>
    <n v="0.22"/>
    <m/>
    <m/>
    <n v="0"/>
    <n v="0"/>
    <n v="0.22"/>
    <n v="0"/>
    <x v="13"/>
    <s v="No Error"/>
    <m/>
    <m/>
    <m/>
    <m/>
    <m/>
    <m/>
    <m/>
    <m/>
    <m/>
    <m/>
    <s v=""/>
  </r>
  <r>
    <x v="4"/>
    <s v="BEGTValuation (NPV)46057.78125"/>
    <s v="Not Found"/>
    <x v="10"/>
    <s v="MCPBEGTValuation (NPV)export to ara"/>
    <s v="MCPBEGTValuation (NPV)"/>
    <m/>
    <m/>
    <m/>
    <m/>
    <m/>
    <m/>
    <m/>
    <m/>
    <m/>
    <m/>
    <m/>
    <m/>
    <m/>
    <n v="2601"/>
    <x v="1"/>
    <x v="0"/>
    <s v="START export to ara"/>
    <s v="END export to ara"/>
    <d v="2026-02-04T18:45:00"/>
    <x v="44"/>
    <d v="2026-02-04T18:47:00"/>
    <s v="NULL"/>
    <x v="0"/>
    <s v="Valuation_BEGT_MCP"/>
    <x v="1"/>
    <s v="export to ara"/>
    <n v="0.03"/>
    <n v="0"/>
    <n v="0.03"/>
    <n v="0"/>
    <n v="0"/>
    <n v="0.03"/>
    <m/>
    <m/>
    <n v="0"/>
    <n v="0"/>
    <n v="0.03"/>
    <n v="0"/>
    <x v="0"/>
    <s v="No Error"/>
    <m/>
    <m/>
    <m/>
    <m/>
    <m/>
    <m/>
    <m/>
    <m/>
    <m/>
    <m/>
    <s v=""/>
  </r>
  <r>
    <x v="4"/>
    <s v="BEGTValuation (NPV)46057.7826388889"/>
    <s v="Not Found"/>
    <x v="11"/>
    <s v="MCPBEGTValuation (NPV)Light Maintenance"/>
    <s v="MCPBEGTValuation (NPV)"/>
    <m/>
    <m/>
    <m/>
    <m/>
    <m/>
    <m/>
    <m/>
    <m/>
    <m/>
    <m/>
    <m/>
    <m/>
    <m/>
    <n v="2601"/>
    <x v="1"/>
    <x v="0"/>
    <s v="START Light Maintenance"/>
    <s v="END Light Maintenance"/>
    <d v="2026-02-04T18:47:00"/>
    <x v="45"/>
    <d v="2026-02-04T19:04:00"/>
    <s v="NULL"/>
    <x v="0"/>
    <s v="Valuation_BEGT_MCP"/>
    <x v="1"/>
    <s v="Light Maintenance"/>
    <n v="0.28000000000000003"/>
    <n v="0"/>
    <n v="0.28000000000000003"/>
    <n v="0"/>
    <n v="0"/>
    <n v="0.28000000000000003"/>
    <m/>
    <m/>
    <n v="0"/>
    <n v="0"/>
    <n v="0.28000000000000003"/>
    <n v="0"/>
    <x v="33"/>
    <s v="No Error"/>
    <m/>
    <m/>
    <m/>
    <m/>
    <m/>
    <m/>
    <m/>
    <m/>
    <m/>
    <m/>
    <s v=""/>
  </r>
  <r>
    <x v="4"/>
    <s v="BEGTValuation (NPV)46057.7944444444"/>
    <s v="Not Found"/>
    <x v="28"/>
    <s v="MCPBEGTValuation (NPV)valuation report exports"/>
    <s v="MCPBEGTValuation (NPV)"/>
    <m/>
    <m/>
    <m/>
    <m/>
    <m/>
    <m/>
    <m/>
    <m/>
    <m/>
    <m/>
    <m/>
    <m/>
    <m/>
    <n v="2601"/>
    <x v="1"/>
    <x v="0"/>
    <s v="START valuation report exports"/>
    <s v="END valuation report exports"/>
    <d v="2026-02-04T19:04:00"/>
    <x v="46"/>
    <d v="2026-02-04T19:27:00"/>
    <s v="NULL"/>
    <x v="0"/>
    <s v="Valuation_BEGT_MCP"/>
    <x v="0"/>
    <s v="valuation report exports"/>
    <n v="0.38"/>
    <n v="0"/>
    <n v="0.38"/>
    <n v="0"/>
    <n v="0"/>
    <n v="0.38"/>
    <m/>
    <m/>
    <n v="0"/>
    <n v="0"/>
    <n v="0.38"/>
    <n v="0"/>
    <x v="34"/>
    <s v="No Error"/>
    <m/>
    <m/>
    <m/>
    <m/>
    <m/>
    <m/>
    <m/>
    <m/>
    <m/>
    <m/>
    <s v=""/>
  </r>
  <r>
    <x v="4"/>
    <s v="BEGTValuation (NPV)46057.8104166667"/>
    <s v="Not Found"/>
    <x v="29"/>
    <s v="MCPBEGTValuation (NPV)AIC portfolio valuation run"/>
    <s v="MCPBEGTValuation (NPV)"/>
    <m/>
    <m/>
    <m/>
    <m/>
    <m/>
    <m/>
    <m/>
    <m/>
    <m/>
    <m/>
    <m/>
    <m/>
    <m/>
    <n v="2601"/>
    <x v="1"/>
    <x v="0"/>
    <s v="START AIC portfolio valuation run"/>
    <s v="END AIC portfolio valuation run"/>
    <d v="2026-02-04T19:27:00"/>
    <x v="47"/>
    <d v="2026-02-05T02:37:00"/>
    <s v="NULL"/>
    <x v="0"/>
    <s v="Valuation_BEGT_MCP"/>
    <x v="0"/>
    <s v="AIC portfolio valuation run"/>
    <n v="5.3"/>
    <n v="0"/>
    <n v="5.3"/>
    <n v="0"/>
    <n v="0"/>
    <n v="5.3"/>
    <m/>
    <m/>
    <n v="0"/>
    <n v="0"/>
    <n v="5.3"/>
    <n v="0"/>
    <x v="35"/>
    <s v="No Error"/>
    <m/>
    <m/>
    <m/>
    <m/>
    <m/>
    <m/>
    <m/>
    <m/>
    <m/>
    <m/>
    <s v=""/>
  </r>
  <r>
    <x v="9"/>
    <s v="BEGTImport Strategies46058.1090277778"/>
    <s v="Not Found"/>
    <x v="21"/>
    <s v="MCPBEGTImport Strategiesimport strategies"/>
    <s v="MCPBEGTImport Strategies"/>
    <m/>
    <m/>
    <m/>
    <m/>
    <m/>
    <m/>
    <m/>
    <m/>
    <m/>
    <m/>
    <m/>
    <m/>
    <m/>
    <n v="2601"/>
    <x v="1"/>
    <x v="0"/>
    <s v="START import strategies"/>
    <s v="END import strategies"/>
    <d v="2026-02-05T02:37:00"/>
    <x v="48"/>
    <d v="2026-02-05T03:00:00"/>
    <s v="NULL"/>
    <x v="0"/>
    <s v="Import_Strategies_BEGT_MCP"/>
    <x v="0"/>
    <s v="import strategies"/>
    <n v="0.37"/>
    <n v="0"/>
    <n v="0.37"/>
    <n v="0"/>
    <n v="0"/>
    <n v="0.37"/>
    <m/>
    <m/>
    <n v="0"/>
    <n v="0"/>
    <n v="0.37"/>
    <n v="0"/>
    <x v="36"/>
    <s v="No Error"/>
    <m/>
    <m/>
    <m/>
    <m/>
    <m/>
    <m/>
    <m/>
    <m/>
    <m/>
    <m/>
    <s v=""/>
  </r>
  <r>
    <x v="10"/>
    <s v="BEGTPlanning (NII)46058.125"/>
    <s v="Not Found"/>
    <x v="22"/>
    <s v="MCPBEGTPlanning (NII)planning run01"/>
    <s v="MCPBEGTPlanning (NII)"/>
    <m/>
    <m/>
    <m/>
    <m/>
    <m/>
    <m/>
    <m/>
    <m/>
    <m/>
    <m/>
    <m/>
    <m/>
    <m/>
    <n v="2601"/>
    <x v="1"/>
    <x v="0"/>
    <s v="START planning run01"/>
    <s v="END planning run01"/>
    <d v="2026-02-05T03:00:00"/>
    <x v="49"/>
    <d v="2026-02-05T06:36:00"/>
    <s v="NULL"/>
    <x v="0"/>
    <s v="Planning_BEGT_MCP_2"/>
    <x v="0"/>
    <s v="planning run01"/>
    <n v="3.6"/>
    <n v="0"/>
    <n v="3.6"/>
    <n v="0"/>
    <n v="0"/>
    <n v="3.6"/>
    <m/>
    <m/>
    <n v="0"/>
    <n v="0"/>
    <n v="3.6"/>
    <n v="0"/>
    <x v="37"/>
    <s v="No Error"/>
    <m/>
    <m/>
    <m/>
    <m/>
    <m/>
    <m/>
    <m/>
    <m/>
    <m/>
    <m/>
    <s v=""/>
  </r>
  <r>
    <x v="10"/>
    <s v="BEGTPlanning (NII)46058.275"/>
    <s v="Not Found"/>
    <x v="23"/>
    <s v="MCPBEGTPlanning (NII)MDL Processing"/>
    <s v="MCPBEGTPlanning (NII)"/>
    <m/>
    <m/>
    <m/>
    <m/>
    <m/>
    <m/>
    <m/>
    <m/>
    <m/>
    <m/>
    <m/>
    <m/>
    <m/>
    <n v="2601"/>
    <x v="1"/>
    <x v="0"/>
    <s v="START MDL Processing"/>
    <s v="END MDL Processing"/>
    <d v="2026-02-05T06:36:00"/>
    <x v="50"/>
    <d v="2026-02-05T07:33:00"/>
    <s v="NULL"/>
    <x v="0"/>
    <s v="Planning_BEGT_MCP_2"/>
    <x v="0"/>
    <s v="MDL Processing"/>
    <n v="0.95"/>
    <n v="0"/>
    <n v="0.95"/>
    <n v="0"/>
    <n v="0"/>
    <n v="0.95"/>
    <m/>
    <m/>
    <n v="0"/>
    <n v="0"/>
    <n v="0.95"/>
    <n v="0"/>
    <x v="15"/>
    <s v="No Error"/>
    <m/>
    <m/>
    <m/>
    <m/>
    <m/>
    <m/>
    <m/>
    <m/>
    <m/>
    <m/>
    <s v=""/>
  </r>
  <r>
    <x v="10"/>
    <s v="BEGTPlanning (NII)46058.3145833333"/>
    <s v="Not Found"/>
    <x v="24"/>
    <s v="MCPBEGTPlanning (NII)planning run02"/>
    <s v="MCPBEGTPlanning (NII)"/>
    <m/>
    <m/>
    <m/>
    <m/>
    <m/>
    <m/>
    <m/>
    <m/>
    <m/>
    <m/>
    <m/>
    <m/>
    <m/>
    <n v="2601"/>
    <x v="1"/>
    <x v="0"/>
    <s v="START planning run02"/>
    <s v="END planning run02"/>
    <d v="2026-02-05T07:33:00"/>
    <x v="51"/>
    <d v="2026-02-05T09:51:00"/>
    <s v="NULL"/>
    <x v="0"/>
    <s v="Planning_BEGT_MCP_2"/>
    <x v="0"/>
    <s v="planning run02"/>
    <n v="2.2999999999999998"/>
    <n v="0"/>
    <n v="2.2999999999999998"/>
    <n v="0"/>
    <n v="0"/>
    <n v="2.2999999999999998"/>
    <m/>
    <m/>
    <n v="0"/>
    <n v="0"/>
    <n v="2.2999999999999998"/>
    <n v="0"/>
    <x v="38"/>
    <s v="No Error"/>
    <m/>
    <m/>
    <m/>
    <m/>
    <m/>
    <m/>
    <m/>
    <m/>
    <m/>
    <m/>
    <s v=""/>
  </r>
  <r>
    <x v="10"/>
    <s v="BEGTPlanning (NII)46058.4104166667"/>
    <s v="Not Found"/>
    <x v="10"/>
    <s v="MCPBEGTPlanning (NII)export to ara"/>
    <s v="MCPBEGTPlanning (NII)"/>
    <m/>
    <m/>
    <m/>
    <m/>
    <m/>
    <m/>
    <m/>
    <m/>
    <m/>
    <m/>
    <m/>
    <m/>
    <m/>
    <n v="2601"/>
    <x v="1"/>
    <x v="0"/>
    <s v="START export to ara"/>
    <s v="END export to ara"/>
    <d v="2026-02-05T09:51:00"/>
    <x v="52"/>
    <d v="2026-02-05T09:53:00"/>
    <s v="NULL"/>
    <x v="0"/>
    <s v="Planning_BEGT_MCP_2"/>
    <x v="2"/>
    <s v="export to ara"/>
    <n v="0.03"/>
    <n v="0"/>
    <n v="0.03"/>
    <n v="0"/>
    <n v="0"/>
    <n v="0.03"/>
    <m/>
    <m/>
    <n v="0"/>
    <n v="0"/>
    <n v="0.03"/>
    <n v="0"/>
    <x v="0"/>
    <s v="No Error"/>
    <m/>
    <m/>
    <m/>
    <m/>
    <m/>
    <m/>
    <m/>
    <m/>
    <m/>
    <m/>
    <s v="export to ara"/>
  </r>
  <r>
    <x v="10"/>
    <s v="BEGTPlanning (NII)46058.4118055556"/>
    <s v="Not Found"/>
    <x v="30"/>
    <s v="MCPBEGTPlanning (NII)planning run exports"/>
    <s v="MCPBEGTPlanning (NII)"/>
    <m/>
    <m/>
    <m/>
    <m/>
    <m/>
    <m/>
    <m/>
    <m/>
    <m/>
    <m/>
    <m/>
    <m/>
    <m/>
    <n v="2601"/>
    <x v="1"/>
    <x v="0"/>
    <s v="START planning run exports"/>
    <s v="END planning run exports"/>
    <d v="2026-02-05T09:53:00"/>
    <x v="52"/>
    <d v="2026-02-05T10:49:00"/>
    <s v="NULL"/>
    <x v="0"/>
    <s v="Planning_BEGT_MCP_2"/>
    <x v="0"/>
    <s v="planning run exports"/>
    <n v="0"/>
    <n v="0"/>
    <n v="0"/>
    <n v="0"/>
    <n v="0"/>
    <n v="0"/>
    <m/>
    <m/>
    <n v="0"/>
    <n v="0"/>
    <n v="0"/>
    <n v="0"/>
    <x v="23"/>
    <s v="No Error"/>
    <m/>
    <m/>
    <m/>
    <m/>
    <m/>
    <m/>
    <m/>
    <m/>
    <m/>
    <m/>
    <s v=""/>
  </r>
  <r>
    <x v="11"/>
    <s v="BEGTITS46058.4506944444"/>
    <s v="Not Found"/>
    <x v="26"/>
    <s v="MCPBEGTITSITS planning run"/>
    <s v="MCPBEGTITS"/>
    <m/>
    <m/>
    <m/>
    <m/>
    <m/>
    <m/>
    <m/>
    <m/>
    <m/>
    <m/>
    <m/>
    <m/>
    <m/>
    <n v="2601"/>
    <x v="1"/>
    <x v="0"/>
    <s v="START ITS planning run"/>
    <s v="END ITS planning run"/>
    <d v="2026-02-05T10:49:00"/>
    <x v="53"/>
    <d v="2026-02-05T11:12:00"/>
    <s v="NULL"/>
    <x v="0"/>
    <s v="ITS_BEGT_MCP"/>
    <x v="0"/>
    <s v="ITS planning run"/>
    <n v="0.37"/>
    <n v="0"/>
    <n v="0.37"/>
    <n v="0"/>
    <n v="0"/>
    <n v="0.37"/>
    <m/>
    <m/>
    <n v="0"/>
    <n v="0"/>
    <n v="0.37"/>
    <n v="0"/>
    <x v="36"/>
    <s v="No Error"/>
    <m/>
    <m/>
    <m/>
    <m/>
    <m/>
    <m/>
    <m/>
    <m/>
    <m/>
    <m/>
    <s v=""/>
  </r>
  <r>
    <x v="13"/>
    <s v="BEGTGAP46058.4666666667"/>
    <s v="Not Found"/>
    <x v="31"/>
    <s v="MCPBEGTGAPgap planning"/>
    <s v="MCPBEGTGAP"/>
    <m/>
    <m/>
    <m/>
    <m/>
    <m/>
    <m/>
    <m/>
    <m/>
    <m/>
    <m/>
    <m/>
    <m/>
    <m/>
    <n v="2601"/>
    <x v="1"/>
    <x v="0"/>
    <s v="START gap planning"/>
    <s v="NULL"/>
    <d v="2026-02-05T11:12:00"/>
    <x v="54"/>
    <d v="2026-02-05T11:48:00"/>
    <s v="Exception Info: Workflow finished with errors. (line: 33)  "/>
    <x v="1"/>
    <s v="GAP_BEGT_MCP"/>
    <x v="0"/>
    <s v="gap planning"/>
    <n v="0.03"/>
    <n v="0.03"/>
    <n v="0"/>
    <n v="0.56999999999999995"/>
    <n v="0.6"/>
    <n v="0.6"/>
    <m/>
    <m/>
    <n v="0.03"/>
    <n v="0.56999999999999995"/>
    <n v="0"/>
    <n v="0.6"/>
    <x v="39"/>
    <s v="Production Error"/>
    <s v="Execution &amp; Process Handling Errors"/>
    <s v="Execution &amp; Process Readiness Gaps"/>
    <s v="Script failed during workflow run as export filepath was not adjusted. This adjustment was missed as early task script (that handles workflow export filepath updates across locations) was not triggered by early task script coordinator at the right time"/>
    <m/>
    <m/>
    <s v="Single‑Location Impact"/>
    <s v="One‑Off"/>
    <s v="Missed early task script was triggered"/>
    <s v="Ensure workflow coordinator runs the early task script on next EOM run_x000a__x000a_Strengthen PS communication and coordination"/>
    <m/>
    <s v=""/>
  </r>
  <r>
    <x v="13"/>
    <s v="BEGTGAP46058.4916666667"/>
    <s v="Not Found"/>
    <x v="31"/>
    <s v="MCPBEGTGAPgap planning"/>
    <s v="MCPBEGTGAP"/>
    <m/>
    <m/>
    <m/>
    <m/>
    <m/>
    <m/>
    <m/>
    <m/>
    <m/>
    <m/>
    <m/>
    <m/>
    <m/>
    <n v="2601"/>
    <x v="1"/>
    <x v="0"/>
    <s v="START gap planning"/>
    <s v="NULL"/>
    <d v="2026-02-05T11:48:00"/>
    <x v="55"/>
    <d v="2026-02-05T14:01:00"/>
    <s v="Exception Info: Workflow finished with errors. (line: 42)  "/>
    <x v="1"/>
    <s v="GAP_BEGT_MCP rr"/>
    <x v="1"/>
    <s v="gap planning"/>
    <n v="1.07"/>
    <n v="1.07"/>
    <n v="0"/>
    <n v="1.1499999999999999"/>
    <n v="2.2200000000000002"/>
    <n v="2.2200000000000002"/>
    <m/>
    <m/>
    <n v="1.07"/>
    <n v="1.1499999999999999"/>
    <n v="0"/>
    <n v="2.2199999999999998"/>
    <x v="40"/>
    <s v="Tech"/>
    <s v="Platform &amp; Environment Issues"/>
    <s v="Platform/System Capacity &amp; Performance Issue"/>
    <s v="Distributed job failed on PROD_LQ_IR_ON_Then_Monthly_Gap and PROD_LAD_SF on succeeding runs of GAP process. Raised INC to Ops, who then cited &quot;some temporary network problem&quot; NO DEFINITIVE ROOT CAUSE"/>
    <m/>
    <m/>
    <s v="Partial Impact"/>
    <s v="One‑Off"/>
    <s v="Re-run of script"/>
    <s v="N/A, one off transient issue with network"/>
    <s v="INC14485851 | Incident | ServiceNow DevOps"/>
    <s v=""/>
  </r>
  <r>
    <x v="13"/>
    <s v="BEGTGAP46058.5840277778"/>
    <s v="Not Found"/>
    <x v="31"/>
    <s v="MCPBEGTGAPgap planning"/>
    <s v="MCPBEGTGAP"/>
    <m/>
    <m/>
    <m/>
    <m/>
    <m/>
    <m/>
    <m/>
    <m/>
    <m/>
    <m/>
    <m/>
    <m/>
    <m/>
    <n v="2601"/>
    <x v="1"/>
    <x v="0"/>
    <s v="START gap planning"/>
    <s v="END gap planning"/>
    <d v="2026-02-05T14:01:00"/>
    <x v="56"/>
    <d v="2026-02-05T16:03:00"/>
    <s v="NULL"/>
    <x v="0"/>
    <s v="GAP_BEGT_MCP rr2 (INC14485851)"/>
    <x v="2"/>
    <s v="gap planning"/>
    <n v="2.0299999999999998"/>
    <n v="0"/>
    <n v="2.0299999999999998"/>
    <n v="0"/>
    <n v="0"/>
    <n v="2.0299999999999998"/>
    <m/>
    <m/>
    <n v="0"/>
    <n v="0"/>
    <n v="2.0299999999999998"/>
    <n v="0"/>
    <x v="41"/>
    <s v="No Error"/>
    <m/>
    <m/>
    <m/>
    <m/>
    <m/>
    <m/>
    <m/>
    <m/>
    <m/>
    <m/>
    <s v="gap planning"/>
  </r>
  <r>
    <x v="8"/>
    <s v="BEGTEC46058.66875"/>
    <s v="Not Found"/>
    <x v="11"/>
    <s v="MCPBEGTECLight Maintenance"/>
    <s v="MCPBEGTEC"/>
    <m/>
    <m/>
    <m/>
    <m/>
    <m/>
    <m/>
    <m/>
    <m/>
    <m/>
    <m/>
    <m/>
    <m/>
    <m/>
    <n v="2601"/>
    <x v="1"/>
    <x v="0"/>
    <s v="START Light Maintenance"/>
    <s v="END Light Maintenance"/>
    <d v="2026-02-05T16:03:00"/>
    <x v="57"/>
    <d v="2026-02-05T17:29:00"/>
    <s v="NULL"/>
    <x v="0"/>
    <s v="EC_BEGT_MCP"/>
    <x v="2"/>
    <s v="Light Maintenance"/>
    <n v="1.43"/>
    <n v="0"/>
    <n v="1.43"/>
    <n v="0"/>
    <n v="0"/>
    <n v="1.43"/>
    <m/>
    <m/>
    <n v="0"/>
    <n v="0"/>
    <n v="1.43"/>
    <n v="0"/>
    <x v="42"/>
    <s v="No Error"/>
    <m/>
    <m/>
    <m/>
    <m/>
    <m/>
    <m/>
    <m/>
    <m/>
    <m/>
    <m/>
    <s v="Light Maintenance"/>
  </r>
  <r>
    <x v="8"/>
    <s v="BEGTEC46058.7284722222"/>
    <s v="Not Found"/>
    <x v="19"/>
    <s v="MCPBEGTECing-ec valuation"/>
    <s v="MCPBEGTEC"/>
    <m/>
    <m/>
    <m/>
    <m/>
    <m/>
    <m/>
    <m/>
    <m/>
    <m/>
    <m/>
    <m/>
    <m/>
    <m/>
    <n v="2601"/>
    <x v="1"/>
    <x v="0"/>
    <s v="START ing-ec valuation"/>
    <s v="END ing-ec valuation"/>
    <d v="2026-02-05T17:29:00"/>
    <x v="58"/>
    <d v="2026-02-05T17:46:00"/>
    <s v="NULL"/>
    <x v="0"/>
    <s v="EC_BEGT_MCP"/>
    <x v="0"/>
    <s v="ing-ec valuation"/>
    <n v="0.28000000000000003"/>
    <n v="0"/>
    <n v="0.28000000000000003"/>
    <n v="0"/>
    <n v="0"/>
    <n v="0.28000000000000003"/>
    <m/>
    <m/>
    <n v="0"/>
    <n v="0"/>
    <n v="0.28000000000000003"/>
    <n v="0"/>
    <x v="33"/>
    <s v="No Error"/>
    <m/>
    <m/>
    <m/>
    <m/>
    <m/>
    <m/>
    <m/>
    <m/>
    <m/>
    <m/>
    <s v=""/>
  </r>
  <r>
    <x v="8"/>
    <s v="BEGTEC46058.7402777778"/>
    <s v="Not Found"/>
    <x v="32"/>
    <s v="MCPBEGTECing-ec valuation OLAP exports"/>
    <s v="MCPBEGTEC"/>
    <m/>
    <m/>
    <m/>
    <m/>
    <m/>
    <m/>
    <m/>
    <m/>
    <m/>
    <m/>
    <m/>
    <m/>
    <m/>
    <n v="2601"/>
    <x v="1"/>
    <x v="0"/>
    <s v="START ing-ec valuation OLAP exports"/>
    <s v="END ing-ec valuation OLAP exports"/>
    <d v="2026-02-05T17:46:00"/>
    <x v="59"/>
    <d v="2026-02-05T18:55:00"/>
    <s v="NULL"/>
    <x v="0"/>
    <s v="EC_BEGT_MCP"/>
    <x v="0"/>
    <s v="ing-ec valuation OLAP exports"/>
    <n v="1.1499999999999999"/>
    <n v="0"/>
    <n v="1.1499999999999999"/>
    <n v="0"/>
    <n v="0"/>
    <n v="1.1499999999999999"/>
    <m/>
    <m/>
    <n v="0"/>
    <n v="0"/>
    <n v="1.1499999999999999"/>
    <n v="0"/>
    <x v="43"/>
    <s v="No Error"/>
    <m/>
    <m/>
    <m/>
    <m/>
    <m/>
    <m/>
    <m/>
    <m/>
    <m/>
    <m/>
    <s v=""/>
  </r>
  <r>
    <x v="8"/>
    <s v="BEGTEC46058.7881944444"/>
    <s v="Not Found"/>
    <x v="20"/>
    <s v="MCPBEGTECing-ec valuation QRM Reporter exports"/>
    <s v="MCPBEGTEC"/>
    <m/>
    <m/>
    <m/>
    <m/>
    <m/>
    <m/>
    <m/>
    <m/>
    <m/>
    <m/>
    <m/>
    <m/>
    <m/>
    <n v="2601"/>
    <x v="1"/>
    <x v="0"/>
    <s v="START ing-ec valuation QRM Reporter exports"/>
    <s v="END ing-ec valuation QRM Reporter exports"/>
    <d v="2026-02-05T18:55:00"/>
    <x v="60"/>
    <d v="2026-02-05T18:57:00"/>
    <s v="NULL"/>
    <x v="0"/>
    <s v="EC_BEGT_MCP"/>
    <x v="0"/>
    <s v="ing-ec valuation QRM Reporter exports"/>
    <n v="0.03"/>
    <n v="0"/>
    <n v="0.03"/>
    <n v="0"/>
    <n v="0"/>
    <n v="0.03"/>
    <m/>
    <m/>
    <n v="0"/>
    <n v="0"/>
    <n v="0.03"/>
    <n v="0"/>
    <x v="0"/>
    <s v="No Error"/>
    <m/>
    <m/>
    <m/>
    <m/>
    <m/>
    <m/>
    <m/>
    <m/>
    <m/>
    <m/>
    <s v=""/>
  </r>
  <r>
    <x v="7"/>
    <s v="BEGTKR46058.7895833333"/>
    <s v="Not Found"/>
    <x v="11"/>
    <s v="MCPBEGTKRLight Maintenance"/>
    <s v="MCPBEGTKR"/>
    <m/>
    <m/>
    <m/>
    <m/>
    <m/>
    <m/>
    <m/>
    <m/>
    <m/>
    <m/>
    <m/>
    <m/>
    <m/>
    <n v="2601"/>
    <x v="1"/>
    <x v="0"/>
    <s v="START Light Maintenance"/>
    <s v="END Light Maintenance"/>
    <d v="2026-02-05T18:57:00"/>
    <x v="61"/>
    <d v="2026-02-05T19:15:00"/>
    <s v="NULL"/>
    <x v="0"/>
    <s v="KR_BEGT_MCP"/>
    <x v="3"/>
    <s v="Light Maintenance"/>
    <n v="0.3"/>
    <n v="0"/>
    <n v="0.3"/>
    <n v="0"/>
    <n v="0"/>
    <n v="0.3"/>
    <m/>
    <m/>
    <n v="0"/>
    <n v="0"/>
    <n v="0.3"/>
    <n v="0"/>
    <x v="44"/>
    <s v="No Error"/>
    <m/>
    <m/>
    <m/>
    <m/>
    <m/>
    <m/>
    <m/>
    <m/>
    <m/>
    <m/>
    <s v="Light Maintenance"/>
  </r>
  <r>
    <x v="7"/>
    <s v="BEGTKR46058.8020833333"/>
    <s v="Not Found"/>
    <x v="17"/>
    <s v="MCPBEGTKRbpv-kr valuation"/>
    <s v="MCPBEGTKR"/>
    <m/>
    <m/>
    <m/>
    <m/>
    <m/>
    <m/>
    <m/>
    <m/>
    <m/>
    <m/>
    <m/>
    <m/>
    <m/>
    <n v="2601"/>
    <x v="1"/>
    <x v="0"/>
    <s v="START bpv-kr valuation"/>
    <s v="END bpv-kr valuation"/>
    <d v="2026-02-05T19:15:00"/>
    <x v="62"/>
    <d v="2026-02-05T19:31:00"/>
    <s v="NULL"/>
    <x v="0"/>
    <s v="KR_BEGT_MCP"/>
    <x v="0"/>
    <s v="bpv-kr valuation"/>
    <n v="0.27"/>
    <n v="0"/>
    <n v="0.27"/>
    <n v="0"/>
    <n v="0"/>
    <n v="0.27"/>
    <m/>
    <m/>
    <n v="0"/>
    <n v="0"/>
    <n v="0.27"/>
    <n v="0"/>
    <x v="12"/>
    <s v="No Error"/>
    <m/>
    <m/>
    <m/>
    <m/>
    <m/>
    <m/>
    <m/>
    <m/>
    <m/>
    <m/>
    <s v=""/>
  </r>
  <r>
    <x v="7"/>
    <s v="BEGTKR46058.8131944444"/>
    <s v="Not Found"/>
    <x v="33"/>
    <s v="MCPBEGTKRbpv-kr valuation OLAP exports"/>
    <s v="MCPBEGTKR"/>
    <m/>
    <m/>
    <m/>
    <m/>
    <m/>
    <m/>
    <m/>
    <m/>
    <m/>
    <m/>
    <m/>
    <m/>
    <m/>
    <n v="2601"/>
    <x v="1"/>
    <x v="0"/>
    <s v="START bpv-kr valuation OLAP exports"/>
    <s v="END bpv-kr valuation OLAP exports"/>
    <d v="2026-02-05T19:31:00"/>
    <x v="63"/>
    <d v="2026-02-05T20:04:00"/>
    <s v="NULL"/>
    <x v="0"/>
    <s v="KR_BEGT_MCP"/>
    <x v="0"/>
    <s v="bpv-kr valuation OLAP exports"/>
    <n v="0.55000000000000004"/>
    <n v="0"/>
    <n v="0.55000000000000004"/>
    <n v="0"/>
    <n v="0"/>
    <n v="0.55000000000000004"/>
    <m/>
    <m/>
    <n v="0"/>
    <n v="0"/>
    <n v="0.55000000000000004"/>
    <n v="0"/>
    <x v="45"/>
    <s v="No Error"/>
    <m/>
    <m/>
    <m/>
    <m/>
    <m/>
    <m/>
    <m/>
    <m/>
    <m/>
    <m/>
    <s v=""/>
  </r>
  <r>
    <x v="7"/>
    <s v="BEGTKR46058.8361111111"/>
    <s v="Not Found"/>
    <x v="18"/>
    <s v="MCPBEGTKRbpv-kr valuation QRM Reporter exports"/>
    <s v="MCPBEGTKR"/>
    <m/>
    <m/>
    <m/>
    <m/>
    <m/>
    <m/>
    <m/>
    <m/>
    <m/>
    <m/>
    <m/>
    <m/>
    <m/>
    <n v="2601"/>
    <x v="1"/>
    <x v="0"/>
    <s v="START bpv-kr valuation QRM Reporter exports"/>
    <s v="END bpv-kr valuation QRM Reporter exports"/>
    <d v="2026-02-05T20:04:00"/>
    <x v="63"/>
    <d v="2026-02-06T08:31:00"/>
    <s v="NULL"/>
    <x v="0"/>
    <s v="KR_BEGT_MCP"/>
    <x v="0"/>
    <s v="bpv-kr valuation QRM Reporter exports"/>
    <n v="0"/>
    <n v="0"/>
    <n v="0"/>
    <n v="0"/>
    <n v="0"/>
    <n v="0"/>
    <m/>
    <m/>
    <n v="0"/>
    <n v="0"/>
    <n v="0"/>
    <n v="0"/>
    <x v="23"/>
    <s v="No Error"/>
    <m/>
    <m/>
    <m/>
    <m/>
    <m/>
    <m/>
    <m/>
    <m/>
    <m/>
    <m/>
    <s v=""/>
  </r>
  <r>
    <x v="5"/>
    <s v="BEGTCSRBB Valuation46059.3548611111"/>
    <s v="Not Found"/>
    <x v="14"/>
    <s v="MCPBEGTCSRBB ValuationCSRBB Portfolio Valuation"/>
    <s v="MCPBEGTCSRBB Valuation"/>
    <m/>
    <m/>
    <m/>
    <m/>
    <m/>
    <m/>
    <m/>
    <m/>
    <m/>
    <m/>
    <m/>
    <m/>
    <m/>
    <n v="2601"/>
    <x v="1"/>
    <x v="0"/>
    <s v="START CSRBB Portfolio Valuation"/>
    <s v="END CSRBB Portfolio Valuation"/>
    <d v="2026-02-06T08:31:00"/>
    <x v="64"/>
    <d v="2026-02-06T08:52:00"/>
    <s v="NULL"/>
    <x v="0"/>
    <s v="CSRBB_Valuation_BEGT_MCP"/>
    <x v="0"/>
    <s v="CSRBB Portfolio Valuation"/>
    <n v="0.35"/>
    <n v="0"/>
    <n v="0.35"/>
    <n v="0"/>
    <n v="0"/>
    <n v="0.35"/>
    <m/>
    <m/>
    <n v="0"/>
    <n v="0"/>
    <n v="0.35"/>
    <n v="0"/>
    <x v="46"/>
    <s v="No Error"/>
    <m/>
    <m/>
    <m/>
    <m/>
    <m/>
    <m/>
    <m/>
    <m/>
    <m/>
    <m/>
    <s v=""/>
  </r>
  <r>
    <x v="5"/>
    <s v="BEGTCSRBB Valuation46059.3694444444"/>
    <s v="Not Found"/>
    <x v="11"/>
    <s v="MCPBEGTCSRBB ValuationLight Maintenance"/>
    <s v="MCPBEGTCSRBB Valuation"/>
    <m/>
    <m/>
    <m/>
    <m/>
    <m/>
    <m/>
    <m/>
    <m/>
    <m/>
    <m/>
    <m/>
    <m/>
    <m/>
    <n v="2601"/>
    <x v="1"/>
    <x v="0"/>
    <s v="START Light Maintenance"/>
    <s v="END Light Maintenance"/>
    <d v="2026-02-06T08:52:00"/>
    <x v="65"/>
    <d v="2026-02-06T09:15:00"/>
    <s v="NULL"/>
    <x v="0"/>
    <s v="CSRBB_Valuation_BEGT_MCP"/>
    <x v="4"/>
    <s v="Light Maintenance"/>
    <n v="0.35"/>
    <n v="0"/>
    <n v="0.35"/>
    <n v="0"/>
    <n v="0"/>
    <n v="0.35"/>
    <m/>
    <m/>
    <n v="0"/>
    <n v="0"/>
    <n v="0.35"/>
    <n v="0"/>
    <x v="46"/>
    <s v="No Error"/>
    <m/>
    <m/>
    <m/>
    <m/>
    <m/>
    <m/>
    <m/>
    <m/>
    <m/>
    <m/>
    <s v="Light Maintenance"/>
  </r>
  <r>
    <x v="6"/>
    <s v="BEGTCSRBB Planning46059.3854166667"/>
    <s v="Not Found"/>
    <x v="15"/>
    <s v="MCPBEGTCSRBB Planningimport CSRBB strategies"/>
    <s v="MCPBEGTCSRBB Planning"/>
    <m/>
    <m/>
    <m/>
    <m/>
    <m/>
    <m/>
    <m/>
    <m/>
    <m/>
    <m/>
    <m/>
    <m/>
    <m/>
    <n v="2601"/>
    <x v="1"/>
    <x v="0"/>
    <s v="START import CSRBB strategies"/>
    <s v="END import CSRBB strategies"/>
    <d v="2026-02-06T09:15:00"/>
    <x v="66"/>
    <d v="2026-02-06T09:51:00"/>
    <s v="NULL"/>
    <x v="0"/>
    <s v="CSRBB_Planning_BEGT_MCP"/>
    <x v="0"/>
    <s v="import CSRBB strategies"/>
    <n v="0.6"/>
    <n v="0"/>
    <n v="0.6"/>
    <n v="0"/>
    <n v="0"/>
    <n v="0.6"/>
    <m/>
    <m/>
    <n v="0"/>
    <n v="0"/>
    <n v="0.6"/>
    <n v="0"/>
    <x v="39"/>
    <s v="No Error"/>
    <m/>
    <m/>
    <m/>
    <m/>
    <m/>
    <m/>
    <m/>
    <m/>
    <m/>
    <m/>
    <s v=""/>
  </r>
  <r>
    <x v="6"/>
    <s v="BEGTCSRBB Planning46059.4104166667"/>
    <s v="Not Found"/>
    <x v="16"/>
    <s v="MCPBEGTCSRBB PlanningCSRBB Planning Run"/>
    <s v="MCPBEGTCSRBB Planning"/>
    <m/>
    <m/>
    <m/>
    <m/>
    <m/>
    <m/>
    <m/>
    <m/>
    <m/>
    <m/>
    <m/>
    <m/>
    <m/>
    <n v="2601"/>
    <x v="1"/>
    <x v="0"/>
    <s v="START CSRBB Planning Run"/>
    <s v="END CSRBB Planning Run"/>
    <d v="2026-02-06T09:51:00"/>
    <x v="67"/>
    <d v="2026-02-06T11:52:00"/>
    <s v="NULL"/>
    <x v="0"/>
    <s v="CSRBB_Planning_BEGT_MCP"/>
    <x v="0"/>
    <s v="CSRBB Planning Run"/>
    <n v="2.02"/>
    <n v="0"/>
    <n v="2.02"/>
    <n v="0"/>
    <n v="0"/>
    <n v="2.02"/>
    <m/>
    <m/>
    <n v="0"/>
    <n v="0"/>
    <n v="2.02"/>
    <n v="0"/>
    <x v="47"/>
    <s v="No Error"/>
    <m/>
    <m/>
    <m/>
    <m/>
    <m/>
    <m/>
    <m/>
    <m/>
    <m/>
    <m/>
    <s v=""/>
  </r>
  <r>
    <x v="6"/>
    <s v="BEGTCSRBB Planning46059.4944444444"/>
    <s v="Not Found"/>
    <x v="10"/>
    <s v="MCPBEGTCSRBB Planningexport to ara"/>
    <s v="MCPBEGTCSRBB Planning"/>
    <m/>
    <m/>
    <m/>
    <m/>
    <m/>
    <m/>
    <m/>
    <m/>
    <m/>
    <m/>
    <m/>
    <m/>
    <m/>
    <n v="2601"/>
    <x v="1"/>
    <x v="0"/>
    <s v="START export to ara"/>
    <s v="END export to ara"/>
    <d v="2026-02-06T11:52:00"/>
    <x v="67"/>
    <s v="NULL"/>
    <s v="NULL"/>
    <x v="0"/>
    <s v="CSRBB_Planning_BEGT_MCP"/>
    <x v="3"/>
    <s v="export to ara"/>
    <n v="0"/>
    <n v="0"/>
    <n v="0"/>
    <n v="0"/>
    <n v="0"/>
    <n v="0"/>
    <m/>
    <m/>
    <n v="0"/>
    <n v="0"/>
    <n v="0"/>
    <n v="0"/>
    <x v="23"/>
    <s v="No Error"/>
    <m/>
    <m/>
    <m/>
    <m/>
    <m/>
    <m/>
    <m/>
    <m/>
    <m/>
    <m/>
    <s v="export to ara"/>
  </r>
  <r>
    <x v="3"/>
    <s v="DEGTLoad Pos46057.69375"/>
    <s v="Not Found"/>
    <x v="5"/>
    <s v="MCPDEGTLoad Posload"/>
    <s v="MCPDEGTLoad Pos"/>
    <m/>
    <m/>
    <m/>
    <m/>
    <m/>
    <m/>
    <m/>
    <m/>
    <m/>
    <m/>
    <m/>
    <m/>
    <m/>
    <n v="2601"/>
    <x v="2"/>
    <x v="0"/>
    <s v="START load"/>
    <s v="END load"/>
    <d v="2026-02-04T16:39:00"/>
    <x v="68"/>
    <d v="2026-02-04T17:26:00"/>
    <s v="NULL"/>
    <x v="0"/>
    <s v="Load_POS_DEGT_MCP"/>
    <x v="0"/>
    <s v="load"/>
    <n v="0.78"/>
    <n v="0.78"/>
    <n v="0"/>
    <n v="0"/>
    <n v="0.78"/>
    <n v="0.78"/>
    <n v="0"/>
    <m/>
    <n v="0"/>
    <n v="0"/>
    <n v="0.78"/>
    <n v="0"/>
    <x v="48"/>
    <s v="No Error"/>
    <m/>
    <m/>
    <s v="Adjusted failed runtime to zero, as print marker for this step has a duplicate (conflict) between old and new model sub-processes under load pos"/>
    <m/>
    <m/>
    <m/>
    <m/>
    <m/>
    <m/>
    <m/>
    <s v=""/>
  </r>
  <r>
    <x v="3"/>
    <s v="DEGTLoad Pos46057.7263888889"/>
    <s v="Not Found"/>
    <x v="6"/>
    <s v="MCPDEGTLoad PosStratification"/>
    <s v="MCPDEGTLoad Pos"/>
    <m/>
    <m/>
    <m/>
    <m/>
    <m/>
    <m/>
    <m/>
    <m/>
    <m/>
    <m/>
    <m/>
    <m/>
    <m/>
    <n v="2601"/>
    <x v="2"/>
    <x v="0"/>
    <s v="START Stratification"/>
    <s v="END Stratification"/>
    <d v="2026-02-04T17:26:00"/>
    <x v="69"/>
    <d v="2026-02-04T17:33:00"/>
    <s v="NULL"/>
    <x v="0"/>
    <s v="Load_POS_DEGT_MCP"/>
    <x v="0"/>
    <s v="Stratification"/>
    <n v="0.12"/>
    <n v="0.12"/>
    <n v="0"/>
    <n v="0"/>
    <n v="0.12"/>
    <n v="0.12"/>
    <n v="0"/>
    <m/>
    <n v="0"/>
    <n v="0"/>
    <n v="0.12"/>
    <n v="0"/>
    <x v="6"/>
    <s v="No Error"/>
    <m/>
    <m/>
    <s v="Adjusted failed runtime to zero, as print marker for this step has a duplicate (conflict) between old and new model sub-processes under load pos"/>
    <m/>
    <m/>
    <m/>
    <m/>
    <m/>
    <m/>
    <m/>
    <s v=""/>
  </r>
  <r>
    <x v="3"/>
    <s v="DEGTLoad Pos46057.73125"/>
    <s v="Not Found"/>
    <x v="11"/>
    <s v="MCPDEGTLoad PosLight Maintenance"/>
    <s v="MCPDEGTLoad Pos"/>
    <m/>
    <m/>
    <m/>
    <m/>
    <m/>
    <m/>
    <m/>
    <m/>
    <m/>
    <m/>
    <m/>
    <m/>
    <m/>
    <n v="2601"/>
    <x v="2"/>
    <x v="0"/>
    <s v="START Light Maintenance"/>
    <s v="END Light Maintenance"/>
    <d v="2026-02-04T17:33:00"/>
    <x v="70"/>
    <d v="2026-02-04T17:48:00"/>
    <s v="NULL"/>
    <x v="0"/>
    <s v="Load_POS_DEGT_MCP"/>
    <x v="0"/>
    <s v="Light Maintenance"/>
    <n v="0.25"/>
    <n v="0"/>
    <n v="0.25"/>
    <n v="0"/>
    <n v="0"/>
    <n v="0.25"/>
    <m/>
    <m/>
    <n v="0"/>
    <n v="0"/>
    <n v="0.25"/>
    <n v="0"/>
    <x v="32"/>
    <s v="No Error"/>
    <m/>
    <m/>
    <m/>
    <m/>
    <m/>
    <m/>
    <m/>
    <m/>
    <m/>
    <m/>
    <s v=""/>
  </r>
  <r>
    <x v="3"/>
    <s v="DEGTLoad Pos46057.7416666667"/>
    <s v="Not Found"/>
    <x v="7"/>
    <s v="MCPDEGTLoad PosPosition report OLAP exports"/>
    <s v="MCPDEGTLoad Pos"/>
    <m/>
    <m/>
    <m/>
    <m/>
    <m/>
    <m/>
    <m/>
    <m/>
    <m/>
    <m/>
    <m/>
    <m/>
    <m/>
    <n v="2601"/>
    <x v="2"/>
    <x v="0"/>
    <s v="START Position report OLAP exports"/>
    <s v="END Position report OLAP exports"/>
    <d v="2026-02-04T17:48:00"/>
    <x v="71"/>
    <d v="2026-02-04T17:54:00"/>
    <s v="NULL"/>
    <x v="0"/>
    <s v="Load_POS_DEGT_MCP"/>
    <x v="0"/>
    <s v="Position report OLAP exports"/>
    <n v="0.1"/>
    <n v="0"/>
    <n v="0.1"/>
    <n v="0"/>
    <n v="0"/>
    <n v="0.1"/>
    <m/>
    <m/>
    <n v="0"/>
    <n v="0"/>
    <n v="0.1"/>
    <n v="0"/>
    <x v="14"/>
    <s v="No Error"/>
    <m/>
    <m/>
    <m/>
    <m/>
    <m/>
    <m/>
    <m/>
    <m/>
    <m/>
    <m/>
    <s v=""/>
  </r>
  <r>
    <x v="3"/>
    <s v="DEGTLoad Pos46057.7458333333"/>
    <s v="Not Found"/>
    <x v="10"/>
    <s v="MCPDEGTLoad Posexport to ara"/>
    <s v="MCPDEGTLoad Pos"/>
    <m/>
    <m/>
    <m/>
    <m/>
    <m/>
    <m/>
    <m/>
    <m/>
    <m/>
    <m/>
    <m/>
    <m/>
    <m/>
    <n v="2601"/>
    <x v="2"/>
    <x v="0"/>
    <s v="START export to ara"/>
    <s v="END export to ara"/>
    <d v="2026-02-04T17:54:00"/>
    <x v="72"/>
    <d v="2026-02-04T17:56:00"/>
    <s v="NULL"/>
    <x v="0"/>
    <s v="Load_POS_DEGT_MCP"/>
    <x v="0"/>
    <s v="export to ara"/>
    <n v="0.03"/>
    <n v="0"/>
    <n v="0.03"/>
    <n v="0"/>
    <n v="0"/>
    <n v="0.03"/>
    <m/>
    <m/>
    <n v="0"/>
    <n v="0"/>
    <n v="0.03"/>
    <n v="0"/>
    <x v="0"/>
    <s v="No Error"/>
    <m/>
    <m/>
    <m/>
    <m/>
    <m/>
    <m/>
    <m/>
    <m/>
    <m/>
    <m/>
    <s v=""/>
  </r>
  <r>
    <x v="3"/>
    <s v="DEGTLoad Pos46057.7472222222"/>
    <s v="Not Found"/>
    <x v="8"/>
    <s v="MCPDEGTLoad Poscopy from"/>
    <s v="MCPDEGTLoad Pos"/>
    <m/>
    <m/>
    <m/>
    <m/>
    <m/>
    <m/>
    <m/>
    <m/>
    <m/>
    <m/>
    <m/>
    <m/>
    <m/>
    <n v="2601"/>
    <x v="2"/>
    <x v="0"/>
    <s v="START copy from"/>
    <s v="END copy from"/>
    <d v="2026-02-04T17:56:00"/>
    <x v="73"/>
    <d v="2026-02-04T18:03:00"/>
    <s v="NULL"/>
    <x v="0"/>
    <s v="Load_POS_DEGT_MCP"/>
    <x v="0"/>
    <s v="copy from"/>
    <n v="0.1"/>
    <n v="0.1"/>
    <n v="0"/>
    <n v="0"/>
    <n v="0.1"/>
    <n v="0.1"/>
    <n v="0"/>
    <m/>
    <n v="0"/>
    <n v="0"/>
    <n v="0.1"/>
    <n v="0"/>
    <x v="14"/>
    <s v="No Error"/>
    <m/>
    <m/>
    <s v="Adjusted failed runtime to zero, as print marker for this step has a duplicate (conflict) between old and new model sub-processes under load pos"/>
    <m/>
    <m/>
    <m/>
    <m/>
    <m/>
    <m/>
    <m/>
    <s v=""/>
  </r>
  <r>
    <x v="4"/>
    <s v="DEGTValuation (NPV)46057.7520833333"/>
    <s v="Not Found"/>
    <x v="9"/>
    <s v="MCPDEGTValuation (NPV)portfolio valuation run"/>
    <s v="MCPDEGTValuation (NPV)"/>
    <m/>
    <m/>
    <m/>
    <m/>
    <m/>
    <m/>
    <m/>
    <m/>
    <m/>
    <m/>
    <m/>
    <m/>
    <m/>
    <n v="2601"/>
    <x v="2"/>
    <x v="0"/>
    <s v="START portfolio valuation run"/>
    <s v="END portfolio valuation run"/>
    <d v="2026-02-04T18:03:00"/>
    <x v="74"/>
    <d v="2026-02-04T18:29:00"/>
    <s v="NULL"/>
    <x v="0"/>
    <s v="Valuation_DEGT_MCP"/>
    <x v="0"/>
    <s v="portfolio valuation run"/>
    <n v="0.43"/>
    <n v="0"/>
    <n v="0.43"/>
    <n v="0"/>
    <n v="0"/>
    <n v="0.43"/>
    <m/>
    <m/>
    <n v="0"/>
    <n v="0"/>
    <n v="0.43"/>
    <n v="0"/>
    <x v="49"/>
    <s v="No Error"/>
    <m/>
    <m/>
    <m/>
    <m/>
    <m/>
    <m/>
    <m/>
    <m/>
    <m/>
    <m/>
    <s v=""/>
  </r>
  <r>
    <x v="4"/>
    <s v="DEGTValuation (NPV)46057.7701388889"/>
    <s v="Not Found"/>
    <x v="10"/>
    <s v="MCPDEGTValuation (NPV)export to ara"/>
    <s v="MCPDEGTValuation (NPV)"/>
    <m/>
    <m/>
    <m/>
    <m/>
    <m/>
    <m/>
    <m/>
    <m/>
    <m/>
    <m/>
    <m/>
    <m/>
    <m/>
    <n v="2601"/>
    <x v="2"/>
    <x v="0"/>
    <s v="START export to ara"/>
    <s v="END export to ara"/>
    <d v="2026-02-04T18:29:00"/>
    <x v="74"/>
    <d v="2026-02-04T18:29:00"/>
    <s v="NULL"/>
    <x v="0"/>
    <s v="Valuation_DEGT_MCP"/>
    <x v="1"/>
    <s v="export to ara"/>
    <n v="0"/>
    <n v="0"/>
    <n v="0"/>
    <n v="0"/>
    <n v="0"/>
    <n v="0"/>
    <m/>
    <m/>
    <n v="0"/>
    <n v="0"/>
    <n v="0"/>
    <n v="0"/>
    <x v="23"/>
    <s v="No Error"/>
    <m/>
    <m/>
    <m/>
    <m/>
    <m/>
    <m/>
    <m/>
    <m/>
    <m/>
    <m/>
    <s v=""/>
  </r>
  <r>
    <x v="4"/>
    <s v="DEGTValuation (NPV)46057.7701388889"/>
    <s v="Not Found"/>
    <x v="11"/>
    <s v="MCPDEGTValuation (NPV)Light Maintenance"/>
    <s v="MCPDEGTValuation (NPV)"/>
    <m/>
    <m/>
    <m/>
    <m/>
    <m/>
    <m/>
    <m/>
    <m/>
    <m/>
    <m/>
    <m/>
    <m/>
    <m/>
    <n v="2601"/>
    <x v="2"/>
    <x v="0"/>
    <s v="START Light Maintenance"/>
    <s v="END Light Maintenance"/>
    <d v="2026-02-04T18:29:00"/>
    <x v="75"/>
    <d v="2026-02-05T00:24:00"/>
    <s v="NULL"/>
    <x v="0"/>
    <s v="Valuation_DEGT_MCP"/>
    <x v="1"/>
    <s v="Light Maintenance"/>
    <n v="0.25"/>
    <n v="0"/>
    <n v="0.25"/>
    <n v="0"/>
    <n v="0"/>
    <n v="0.25"/>
    <m/>
    <m/>
    <n v="0"/>
    <n v="0"/>
    <n v="0.25"/>
    <n v="0"/>
    <x v="32"/>
    <s v="No Error"/>
    <m/>
    <m/>
    <m/>
    <m/>
    <m/>
    <m/>
    <m/>
    <m/>
    <m/>
    <m/>
    <s v=""/>
  </r>
  <r>
    <x v="9"/>
    <s v="DEGTImport Strategies46058.0166666667"/>
    <s v="Not Found"/>
    <x v="21"/>
    <s v="MCPDEGTImport Strategiesimport strategies"/>
    <s v="MCPDEGTImport Strategies"/>
    <m/>
    <m/>
    <m/>
    <m/>
    <m/>
    <m/>
    <m/>
    <m/>
    <m/>
    <m/>
    <m/>
    <m/>
    <m/>
    <n v="2601"/>
    <x v="2"/>
    <x v="0"/>
    <s v="START import strategies"/>
    <s v="END import strategies"/>
    <d v="2026-02-05T00:24:00"/>
    <x v="47"/>
    <d v="2026-02-05T00:46:00"/>
    <s v="NULL"/>
    <x v="0"/>
    <s v="Import_Strategies_DEGT_MCP"/>
    <x v="0"/>
    <s v="import strategies"/>
    <n v="0.35"/>
    <n v="0.35"/>
    <n v="0"/>
    <n v="0"/>
    <n v="0.35"/>
    <n v="0.35"/>
    <m/>
    <m/>
    <n v="0.35"/>
    <n v="0"/>
    <n v="0"/>
    <n v="0.35"/>
    <x v="46"/>
    <s v="Production Error"/>
    <s v="Execution &amp; Process Handling Errors"/>
    <s v="Execution &amp; Process Readiness Gaps"/>
    <s v="User inadvertently did not turn off Import Strategies (true to false) child script when the parent script was triggered, resulting in duplicate run"/>
    <m/>
    <m/>
    <s v="Single‑Location Impact"/>
    <s v="One‑Off"/>
    <s v="None"/>
    <s v="None. Human error when handling switches in Parent Script"/>
    <m/>
    <s v=""/>
  </r>
  <r>
    <x v="10"/>
    <s v="DEGTPlanning (NII)46058.0319444444"/>
    <s v="Not Found"/>
    <x v="22"/>
    <s v="MCPDEGTPlanning (NII)planning run01"/>
    <s v="MCPDEGTPlanning (NII)"/>
    <m/>
    <m/>
    <m/>
    <m/>
    <m/>
    <m/>
    <m/>
    <m/>
    <m/>
    <m/>
    <m/>
    <m/>
    <m/>
    <n v="2601"/>
    <x v="2"/>
    <x v="0"/>
    <s v="START planning run01"/>
    <s v="END planning run01"/>
    <d v="2026-02-05T00:46:00"/>
    <x v="76"/>
    <d v="2026-02-05T03:57:00"/>
    <s v="NULL"/>
    <x v="0"/>
    <s v="Planning_DEGT_MCP_2"/>
    <x v="0"/>
    <s v="planning run01"/>
    <n v="3.18"/>
    <n v="3.18"/>
    <n v="0"/>
    <n v="0"/>
    <n v="3.18"/>
    <n v="3.18"/>
    <n v="0"/>
    <m/>
    <n v="0"/>
    <n v="0"/>
    <n v="3.18"/>
    <n v="0"/>
    <x v="50"/>
    <s v="No Error"/>
    <m/>
    <m/>
    <s v="Adjusted failed runtime to zero. Step completed successfully and found no malformed print marker"/>
    <m/>
    <m/>
    <m/>
    <m/>
    <m/>
    <m/>
    <m/>
    <s v=""/>
  </r>
  <r>
    <x v="10"/>
    <s v="DEGTPlanning (NII)46058.1645833333"/>
    <s v="Not Found"/>
    <x v="23"/>
    <s v="MCPDEGTPlanning (NII)MDL Processing"/>
    <s v="MCPDEGTPlanning (NII)"/>
    <m/>
    <m/>
    <m/>
    <m/>
    <m/>
    <m/>
    <m/>
    <m/>
    <m/>
    <m/>
    <m/>
    <m/>
    <m/>
    <n v="2601"/>
    <x v="2"/>
    <x v="0"/>
    <s v="START MDL Processing"/>
    <s v="END MDL Processing"/>
    <d v="2026-02-05T03:57:00"/>
    <x v="77"/>
    <d v="2026-02-05T05:05:00"/>
    <s v="NULL"/>
    <x v="0"/>
    <s v="Planning_DEGT_MCP_2"/>
    <x v="0"/>
    <s v="MDL Processing"/>
    <n v="1.1299999999999999"/>
    <n v="0"/>
    <n v="1.1299999999999999"/>
    <n v="0"/>
    <n v="0"/>
    <n v="1.1299999999999999"/>
    <m/>
    <m/>
    <n v="0"/>
    <n v="0"/>
    <n v="1.1299999999999999"/>
    <n v="0"/>
    <x v="51"/>
    <s v="No Error"/>
    <m/>
    <m/>
    <m/>
    <m/>
    <m/>
    <m/>
    <m/>
    <m/>
    <m/>
    <m/>
    <s v=""/>
  </r>
  <r>
    <x v="10"/>
    <s v="DEGTPlanning (NII)46058.2118055556"/>
    <s v="Not Found"/>
    <x v="24"/>
    <s v="MCPDEGTPlanning (NII)planning run02"/>
    <s v="MCPDEGTPlanning (NII)"/>
    <m/>
    <m/>
    <m/>
    <m/>
    <m/>
    <m/>
    <m/>
    <m/>
    <m/>
    <m/>
    <m/>
    <m/>
    <m/>
    <n v="2601"/>
    <x v="2"/>
    <x v="0"/>
    <s v="START planning run02"/>
    <s v="END planning run02"/>
    <d v="2026-02-05T05:05:00"/>
    <x v="78"/>
    <d v="2026-02-05T08:20:00"/>
    <s v="NULL"/>
    <x v="0"/>
    <s v="Planning_DEGT_MCP_2"/>
    <x v="0"/>
    <s v="planning run02"/>
    <n v="3.25"/>
    <n v="0"/>
    <n v="3.25"/>
    <n v="0"/>
    <n v="0"/>
    <n v="3.25"/>
    <m/>
    <m/>
    <n v="0"/>
    <n v="0"/>
    <n v="3.25"/>
    <n v="0"/>
    <x v="52"/>
    <s v="No Error"/>
    <m/>
    <m/>
    <m/>
    <m/>
    <m/>
    <m/>
    <m/>
    <m/>
    <m/>
    <m/>
    <s v=""/>
  </r>
  <r>
    <x v="10"/>
    <s v="DEGTPlanning (NII)46058.3472222222"/>
    <s v="Not Found"/>
    <x v="10"/>
    <s v="MCPDEGTPlanning (NII)export to ara"/>
    <s v="MCPDEGTPlanning (NII)"/>
    <m/>
    <m/>
    <m/>
    <m/>
    <m/>
    <m/>
    <m/>
    <m/>
    <m/>
    <m/>
    <m/>
    <m/>
    <m/>
    <n v="2601"/>
    <x v="2"/>
    <x v="0"/>
    <s v="START export to ara"/>
    <s v="END export to ara"/>
    <d v="2026-02-05T08:20:00"/>
    <x v="79"/>
    <d v="2026-02-05T08:21:00"/>
    <s v="NULL"/>
    <x v="0"/>
    <s v="Planning_DEGT_MCP_2"/>
    <x v="2"/>
    <s v="export to ara"/>
    <n v="0.02"/>
    <n v="0"/>
    <n v="0.02"/>
    <n v="0"/>
    <n v="0"/>
    <n v="0.02"/>
    <m/>
    <m/>
    <n v="0"/>
    <n v="0"/>
    <n v="0.02"/>
    <n v="0"/>
    <x v="9"/>
    <s v="No Error"/>
    <m/>
    <m/>
    <m/>
    <m/>
    <m/>
    <m/>
    <m/>
    <m/>
    <m/>
    <m/>
    <s v="export to ara"/>
  </r>
  <r>
    <x v="10"/>
    <s v="DEGTPlanning (NII)46058.3479166667"/>
    <s v="Not Found"/>
    <x v="30"/>
    <s v="MCPDEGTPlanning (NII)planning run exports"/>
    <s v="MCPDEGTPlanning (NII)"/>
    <m/>
    <m/>
    <m/>
    <m/>
    <m/>
    <m/>
    <m/>
    <m/>
    <m/>
    <m/>
    <m/>
    <m/>
    <m/>
    <n v="2601"/>
    <x v="2"/>
    <x v="0"/>
    <s v="START planning run exports"/>
    <s v="END planning run exports"/>
    <d v="2026-02-05T08:21:00"/>
    <x v="79"/>
    <d v="2026-02-05T08:22:00"/>
    <s v="NULL"/>
    <x v="0"/>
    <s v="Planning_DEGT_MCP_2"/>
    <x v="0"/>
    <s v="planning run exports"/>
    <n v="0"/>
    <n v="0"/>
    <n v="0"/>
    <n v="0.02"/>
    <n v="0.02"/>
    <n v="0.02"/>
    <m/>
    <n v="0"/>
    <n v="0"/>
    <n v="0"/>
    <n v="0"/>
    <n v="0"/>
    <x v="23"/>
    <s v="No Error"/>
    <m/>
    <m/>
    <m/>
    <m/>
    <m/>
    <m/>
    <m/>
    <m/>
    <m/>
    <m/>
    <s v=""/>
  </r>
  <r>
    <x v="13"/>
    <s v="DEGTGAP46058.3486111111"/>
    <s v="Not Found"/>
    <x v="31"/>
    <s v="MCPDEGTGAPgap planning"/>
    <s v="MCPDEGTGAP"/>
    <m/>
    <m/>
    <m/>
    <m/>
    <m/>
    <m/>
    <m/>
    <m/>
    <m/>
    <m/>
    <m/>
    <m/>
    <m/>
    <n v="2601"/>
    <x v="2"/>
    <x v="0"/>
    <s v="START gap planning"/>
    <s v="NULL"/>
    <d v="2026-02-05T08:22:00"/>
    <x v="80"/>
    <d v="2026-02-05T11:49:00"/>
    <s v="running workflow PROD_LAD_SF failed: Invalid folder path: '\\sx9000077420\ALMFD\Asim\CSRBB Internal Deals'. | Error Details: System.Exception: Invalid folder path: '\\sx9000077420\ALMFD\Asim\CSRBB Internal Deals'.     at Qrm.Workflow.Infrastructure.SubmissionFacade.Common.WorkflowSubmissionValidatorExtensions.Validate(IWorkflowSubmissionValidator this, IActivityMetadataRepository metadataRepository, IHeavyWeightWorkflowReadOnly workflow, IEnumerable`1 interactionResults)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
    <x v="1"/>
    <s v="GAP_DEGT_MCP"/>
    <x v="0"/>
    <s v="gap planning"/>
    <n v="1.1000000000000001"/>
    <n v="1.1000000000000001"/>
    <n v="0"/>
    <n v="2.35"/>
    <n v="3.45"/>
    <n v="3.45"/>
    <m/>
    <m/>
    <n v="1.1000000000000001"/>
    <n v="2.35"/>
    <n v="0"/>
    <n v="3.45"/>
    <x v="53"/>
    <s v="Production Error"/>
    <s v="Execution &amp; Process Handling Errors"/>
    <s v="Execution &amp; Process Readiness Gaps"/>
    <s v="Script failed during workflow run as export filepath was not adjusted. This adjustment was missed as early task script (that handles workflow export filepath updates across locations) was not triggered by early task script coordinator at the right time"/>
    <m/>
    <m/>
    <s v="Single‑Location Impact"/>
    <s v="One‑Off"/>
    <s v="Missed early task script was triggered"/>
    <s v="Ensure workflow coordinator runs the early task script on next EOM run_x000a__x000a_Strengthen PS communication and coordination"/>
    <m/>
    <s v=""/>
  </r>
  <r>
    <x v="13"/>
    <s v="DEGTGAP46058.4923611111"/>
    <s v="Not Found"/>
    <x v="31"/>
    <s v="MCPDEGTGAPgap planning"/>
    <s v="MCPDEGTGAP"/>
    <m/>
    <m/>
    <m/>
    <m/>
    <m/>
    <m/>
    <m/>
    <m/>
    <m/>
    <m/>
    <m/>
    <m/>
    <m/>
    <n v="2601"/>
    <x v="2"/>
    <x v="0"/>
    <s v="START gap planning"/>
    <s v="NULL"/>
    <d v="2026-02-05T11:49:00"/>
    <x v="81"/>
    <d v="2026-02-05T13:54:00"/>
    <s v="Exception Info: Workflow finished with errors. (line: 44)  "/>
    <x v="1"/>
    <s v="GAP_DEGT_MCP rr"/>
    <x v="1"/>
    <s v="gap planning"/>
    <n v="0.62"/>
    <n v="0.62"/>
    <n v="0"/>
    <n v="1.47"/>
    <n v="2.09"/>
    <n v="2.09"/>
    <m/>
    <m/>
    <n v="0.62"/>
    <n v="1.47"/>
    <n v="0"/>
    <n v="2.09"/>
    <x v="54"/>
    <s v="Tech"/>
    <s v="Platform &amp; Environment Issues"/>
    <s v="Platform/System Capacity &amp; Performance Issue"/>
    <s v="Distributed job failed on PROD_LQ_IR_ON_Then_Monthly_Gap and PROD_LAD_SF on succeeding runs of GAP process. Raised INC to Ops, who then cited &quot;some temporary network problem&quot; NO DEFINITIVE ROOT CAUSE"/>
    <m/>
    <m/>
    <s v="Partial Impact"/>
    <s v="One‑Off"/>
    <s v="Re-run of script"/>
    <s v="None. Appears to be a transient issue that caused failure, Ops could not pinpoint exact root cause"/>
    <s v="INC14485851 | Incident | ServiceNow DevOps"/>
    <s v=""/>
  </r>
  <r>
    <x v="13"/>
    <s v="DEGTGAP46058.5791666667"/>
    <s v="Not Found"/>
    <x v="31"/>
    <s v="MCPDEGTGAPgap planning"/>
    <s v="MCPDEGTGAP"/>
    <m/>
    <m/>
    <m/>
    <m/>
    <m/>
    <m/>
    <m/>
    <m/>
    <m/>
    <m/>
    <m/>
    <m/>
    <m/>
    <n v="2601"/>
    <x v="2"/>
    <x v="0"/>
    <s v="START gap planning"/>
    <s v="END gap planning"/>
    <d v="2026-02-05T13:54:00"/>
    <x v="82"/>
    <d v="2026-02-05T16:00:00"/>
    <s v="NULL"/>
    <x v="0"/>
    <s v="GAP_DEGT_MCP rr2 (INC14485851)"/>
    <x v="2"/>
    <s v="gap planning"/>
    <n v="1.05"/>
    <n v="0"/>
    <n v="1.05"/>
    <n v="0"/>
    <n v="0"/>
    <n v="1.05"/>
    <m/>
    <m/>
    <n v="0"/>
    <n v="0"/>
    <n v="1.05"/>
    <n v="0"/>
    <x v="55"/>
    <s v="No Error"/>
    <m/>
    <m/>
    <m/>
    <m/>
    <m/>
    <m/>
    <m/>
    <m/>
    <m/>
    <m/>
    <s v="gap planning"/>
  </r>
  <r>
    <x v="9"/>
    <s v="DEGTImport Strategies46058.6666666667"/>
    <s v="Not Found"/>
    <x v="21"/>
    <s v="MCPDEGTImport Strategiesimport strategies"/>
    <s v="MCPDEGTImport Strategies"/>
    <m/>
    <m/>
    <m/>
    <m/>
    <m/>
    <m/>
    <m/>
    <m/>
    <m/>
    <m/>
    <m/>
    <m/>
    <m/>
    <n v="2601"/>
    <x v="2"/>
    <x v="0"/>
    <s v="START import strategies"/>
    <s v="END import strategies"/>
    <d v="2026-02-05T16:00:00"/>
    <x v="83"/>
    <d v="2026-02-05T16:22:00"/>
    <s v="NULL"/>
    <x v="0"/>
    <s v="Import_Strategies_DEGT_MCP"/>
    <x v="1"/>
    <s v="import strategies"/>
    <n v="0.35"/>
    <n v="0"/>
    <n v="0.35"/>
    <n v="0"/>
    <n v="0"/>
    <n v="0.35"/>
    <m/>
    <m/>
    <n v="0"/>
    <n v="0"/>
    <n v="0.35"/>
    <n v="0"/>
    <x v="46"/>
    <s v="No Error"/>
    <m/>
    <m/>
    <m/>
    <m/>
    <m/>
    <m/>
    <m/>
    <m/>
    <m/>
    <m/>
    <s v=""/>
  </r>
  <r>
    <x v="10"/>
    <s v="DEGTPlanning (NII)46058.6819444444"/>
    <s v="Not Found"/>
    <x v="22"/>
    <s v="MCPDEGTPlanning (NII)planning run01"/>
    <s v="MCPDEGTPlanning (NII)"/>
    <m/>
    <m/>
    <m/>
    <m/>
    <m/>
    <m/>
    <m/>
    <m/>
    <m/>
    <m/>
    <m/>
    <m/>
    <m/>
    <n v="2601"/>
    <x v="2"/>
    <x v="0"/>
    <s v="START planning run01"/>
    <s v="NULL"/>
    <d v="2026-02-05T16:22:00"/>
    <x v="84"/>
    <d v="2026-02-11T15:21:00"/>
    <s v="NULL"/>
    <x v="2"/>
    <s v="Planning_DEGT_MCP_2"/>
    <x v="1"/>
    <s v="planning run01"/>
    <n v="0"/>
    <n v="0"/>
    <n v="0"/>
    <n v="50.98"/>
    <n v="50.98"/>
    <n v="50.98"/>
    <m/>
    <n v="0"/>
    <n v="0"/>
    <n v="0"/>
    <n v="0"/>
    <n v="0"/>
    <x v="23"/>
    <s v="Production Error"/>
    <s v="Execution &amp; Process Handling Errors"/>
    <s v="Execution &amp; Process Readiness Gaps"/>
    <s v="This script was already completed previously, and this run was inadvertently triggered because the user did not turn off (true to false) this script in the next run of the Parent Script._x000a__x000a_Adjusted opportunity cost to zero, because next run pertains to ad-hoc RAS legacy runs, which took the user(client) several days to advise kick-off"/>
    <m/>
    <m/>
    <s v="Single‑Location Impact"/>
    <s v="One‑Off"/>
    <s v="No further action after script was stopped"/>
    <s v="None. Human error when handling switches in Parent Script"/>
    <m/>
    <s v=""/>
  </r>
  <r>
    <x v="14"/>
    <s v="DEGTCopy Portfolio46064.6395833333"/>
    <s v="Not Found"/>
    <x v="34"/>
    <s v="MCPDEGTCopy PortfolioCopy portfolio"/>
    <s v="MCPDEGTCopy Portfolio"/>
    <m/>
    <m/>
    <m/>
    <m/>
    <m/>
    <m/>
    <m/>
    <m/>
    <m/>
    <m/>
    <m/>
    <m/>
    <m/>
    <n v="2601"/>
    <x v="2"/>
    <x v="0"/>
    <s v="START Copy portfolio"/>
    <s v="END copy portfolio"/>
    <d v="2026-02-11T15:21:00"/>
    <x v="85"/>
    <d v="2026-02-12T00:02:00"/>
    <s v="NULL"/>
    <x v="0"/>
    <s v="Copy_Portfolio_DEGT_MCP PORTM to RAS"/>
    <x v="0"/>
    <s v="Copy portfolio"/>
    <n v="1.87"/>
    <n v="0"/>
    <n v="1.87"/>
    <n v="0"/>
    <n v="0"/>
    <n v="1.87"/>
    <m/>
    <m/>
    <n v="0"/>
    <n v="0"/>
    <n v="1.87"/>
    <n v="0"/>
    <x v="56"/>
    <s v="No Error"/>
    <m/>
    <m/>
    <m/>
    <m/>
    <m/>
    <m/>
    <m/>
    <m/>
    <m/>
    <m/>
    <s v=""/>
  </r>
  <r>
    <x v="15"/>
    <s v="DEGTLoad Pos (RAS)46065.0013888889"/>
    <s v="Not Found"/>
    <x v="5"/>
    <s v="MCPDEGTLoad Pos (RAS)load"/>
    <s v="MCPDEGTLoad Pos (RAS)"/>
    <m/>
    <m/>
    <m/>
    <m/>
    <m/>
    <m/>
    <m/>
    <m/>
    <m/>
    <m/>
    <m/>
    <m/>
    <m/>
    <n v="2601"/>
    <x v="2"/>
    <x v="0"/>
    <s v="START load"/>
    <s v="END load"/>
    <d v="2026-02-12T00:02:00"/>
    <x v="86"/>
    <d v="2026-02-12T00:39:00"/>
    <s v="NULL"/>
    <x v="0"/>
    <s v="Load_POS_DEGT_MCP_RAS (rr INC14536561)"/>
    <x v="1"/>
    <s v="load"/>
    <n v="0.62"/>
    <n v="0"/>
    <n v="0.62"/>
    <n v="0"/>
    <n v="0"/>
    <n v="0.62"/>
    <m/>
    <m/>
    <n v="0"/>
    <n v="0"/>
    <n v="0.62"/>
    <n v="0"/>
    <x v="57"/>
    <s v="No Error"/>
    <m/>
    <m/>
    <m/>
    <m/>
    <m/>
    <m/>
    <m/>
    <m/>
    <m/>
    <m/>
    <s v=""/>
  </r>
  <r>
    <x v="15"/>
    <s v="DEGTLoad Pos (RAS)46065.0270833333"/>
    <s v="Not Found"/>
    <x v="6"/>
    <s v="MCPDEGTLoad Pos (RAS)Stratification"/>
    <s v="MCPDEGTLoad Pos (RAS)"/>
    <m/>
    <m/>
    <m/>
    <m/>
    <m/>
    <m/>
    <m/>
    <m/>
    <m/>
    <m/>
    <m/>
    <m/>
    <m/>
    <n v="2601"/>
    <x v="2"/>
    <x v="0"/>
    <s v="START Stratification"/>
    <s v="END Stratification"/>
    <d v="2026-02-12T00:39:00"/>
    <x v="87"/>
    <d v="2026-02-12T00:44:00"/>
    <s v="NULL"/>
    <x v="0"/>
    <s v="Load_POS_DEGT_MCP_RAS (rr INC14536561)"/>
    <x v="1"/>
    <s v="Stratification"/>
    <n v="0.08"/>
    <n v="0"/>
    <n v="0.08"/>
    <n v="0"/>
    <n v="0"/>
    <n v="0.08"/>
    <m/>
    <m/>
    <n v="0"/>
    <n v="0"/>
    <n v="0.08"/>
    <n v="0"/>
    <x v="25"/>
    <s v="No Error"/>
    <m/>
    <m/>
    <m/>
    <m/>
    <m/>
    <m/>
    <m/>
    <m/>
    <m/>
    <m/>
    <s v=""/>
  </r>
  <r>
    <x v="15"/>
    <s v="DEGTLoad Pos (RAS)46065.0305555556"/>
    <s v="Not Found"/>
    <x v="11"/>
    <s v="MCPDEGTLoad Pos (RAS)Light Maintenance"/>
    <s v="MCPDEGTLoad Pos (RAS)"/>
    <m/>
    <m/>
    <m/>
    <m/>
    <m/>
    <m/>
    <m/>
    <m/>
    <m/>
    <m/>
    <m/>
    <m/>
    <m/>
    <n v="2601"/>
    <x v="2"/>
    <x v="0"/>
    <s v="START Light Maintenance"/>
    <s v="END Light Maintenance"/>
    <d v="2026-02-12T00:44:00"/>
    <x v="88"/>
    <d v="2026-02-12T02:51:00"/>
    <s v="NULL"/>
    <x v="0"/>
    <s v="Load_POS_DEGT_MCP_RAS (rr INC14536561)"/>
    <x v="2"/>
    <s v="Light Maintenance"/>
    <n v="2.12"/>
    <n v="0"/>
    <n v="2.12"/>
    <n v="0"/>
    <n v="0"/>
    <n v="2.12"/>
    <m/>
    <m/>
    <n v="0"/>
    <n v="0"/>
    <n v="2.12"/>
    <n v="0"/>
    <x v="58"/>
    <s v="No Error"/>
    <m/>
    <m/>
    <m/>
    <m/>
    <m/>
    <m/>
    <m/>
    <m/>
    <m/>
    <m/>
    <s v="Light Maintenance"/>
  </r>
  <r>
    <x v="15"/>
    <s v="DEGTLoad Pos (RAS)46065.11875"/>
    <s v="Not Found"/>
    <x v="35"/>
    <s v="MCPDEGTLoad Pos (RAS)Position report exports"/>
    <s v="MCPDEGTLoad Pos (RAS)"/>
    <m/>
    <m/>
    <m/>
    <m/>
    <m/>
    <m/>
    <m/>
    <m/>
    <m/>
    <m/>
    <m/>
    <m/>
    <m/>
    <n v="2601"/>
    <x v="2"/>
    <x v="0"/>
    <s v="START Position report exports"/>
    <s v="END Position report exports"/>
    <d v="2026-02-12T02:51:00"/>
    <x v="89"/>
    <d v="2026-02-12T02:58:00"/>
    <s v="NULL"/>
    <x v="0"/>
    <s v="Load_POS_DEGT_MCP_RAS (rr INC14536561)"/>
    <x v="0"/>
    <s v="Position report exports"/>
    <n v="0.12"/>
    <n v="0"/>
    <n v="0.12"/>
    <n v="0"/>
    <n v="0"/>
    <n v="0.12"/>
    <m/>
    <m/>
    <n v="0"/>
    <n v="0"/>
    <n v="0.12"/>
    <n v="0"/>
    <x v="6"/>
    <s v="No Error"/>
    <m/>
    <m/>
    <m/>
    <m/>
    <m/>
    <m/>
    <m/>
    <m/>
    <m/>
    <m/>
    <s v=""/>
  </r>
  <r>
    <x v="15"/>
    <s v="DEGTLoad Pos (RAS)46065.1236111111"/>
    <s v="Not Found"/>
    <x v="10"/>
    <s v="MCPDEGTLoad Pos (RAS)export to ara"/>
    <s v="MCPDEGTLoad Pos (RAS)"/>
    <m/>
    <m/>
    <m/>
    <m/>
    <m/>
    <m/>
    <m/>
    <m/>
    <m/>
    <m/>
    <m/>
    <m/>
    <m/>
    <n v="2601"/>
    <x v="2"/>
    <x v="0"/>
    <s v="START export to ara"/>
    <s v="END export to ara"/>
    <d v="2026-02-12T02:58:00"/>
    <x v="89"/>
    <d v="2026-02-12T02:58:00"/>
    <s v="NULL"/>
    <x v="0"/>
    <s v="Load_POS_DEGT_MCP_RAS (rr INC14536561)"/>
    <x v="3"/>
    <s v="export to ara"/>
    <n v="0"/>
    <n v="0"/>
    <n v="0"/>
    <n v="0"/>
    <n v="0"/>
    <n v="0"/>
    <m/>
    <m/>
    <n v="0"/>
    <n v="0"/>
    <n v="0"/>
    <n v="0"/>
    <x v="23"/>
    <s v="No Error"/>
    <m/>
    <m/>
    <m/>
    <m/>
    <m/>
    <m/>
    <m/>
    <m/>
    <m/>
    <m/>
    <s v="export to ara"/>
  </r>
  <r>
    <x v="15"/>
    <s v="DEGTLoad Pos (RAS)46065.1236111111"/>
    <s v="Not Found"/>
    <x v="8"/>
    <s v="MCPDEGTLoad Pos (RAS)copy from"/>
    <s v="MCPDEGTLoad Pos (RAS)"/>
    <m/>
    <m/>
    <m/>
    <m/>
    <m/>
    <m/>
    <m/>
    <m/>
    <m/>
    <m/>
    <m/>
    <m/>
    <m/>
    <n v="2601"/>
    <x v="2"/>
    <x v="0"/>
    <s v="START copy from"/>
    <s v="END copy from"/>
    <d v="2026-02-12T02:58:00"/>
    <x v="90"/>
    <d v="2026-02-12T03:17:00"/>
    <s v="NULL"/>
    <x v="0"/>
    <s v="Load_POS_DEGT_MCP_RAS (rr INC14536561)"/>
    <x v="1"/>
    <s v="copy from"/>
    <n v="0.32"/>
    <n v="0"/>
    <n v="0.32"/>
    <n v="0"/>
    <n v="0"/>
    <n v="0.32"/>
    <m/>
    <m/>
    <n v="0"/>
    <n v="0"/>
    <n v="0.32"/>
    <n v="0"/>
    <x v="59"/>
    <s v="No Error"/>
    <m/>
    <m/>
    <m/>
    <m/>
    <m/>
    <m/>
    <m/>
    <m/>
    <m/>
    <m/>
    <s v=""/>
  </r>
  <r>
    <x v="16"/>
    <s v="DEGTPlanning (NII) (RAS)46065.1368055556"/>
    <s v="Not Found"/>
    <x v="36"/>
    <s v="MCPDEGTPlanning (NII) (RAS)planning run"/>
    <s v="MCPDEGTPlanning (NII) (RAS)"/>
    <m/>
    <m/>
    <m/>
    <m/>
    <m/>
    <m/>
    <m/>
    <m/>
    <m/>
    <m/>
    <m/>
    <m/>
    <m/>
    <n v="2601"/>
    <x v="2"/>
    <x v="0"/>
    <s v="START planning run"/>
    <s v="NULL"/>
    <d v="2026-02-12T03:17:00"/>
    <x v="91"/>
    <d v="2026-02-12T04:36:00"/>
    <s v="running workflow PROD_Common_Planning_Run_DEGT failed: Could not find saved workflow with name PROD_Common_Planning_Run_DEGT | Error Details: System.ApplicationException: Could not find saved workflow with name PROD_Common_Planning_Run_DEGT     at Qrm.Workflow.Infrastructure.Interfaces.CollectionExtensionMethodsForWorkflow.FirstOrCreateException[T](IEnumerable`1 list, Func`1 createException)     at Qrm.Workflow.Infrastructure.SubmissionFacade.Common.WorkflowSubmissionDirector.a(String A_0, IActivityMetadataRepository A_1)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
    <x v="1"/>
    <s v="Planning_DEGT_MCP_RAS (rr INC14536561)"/>
    <x v="0"/>
    <s v="planning run"/>
    <n v="0.03"/>
    <n v="0.03"/>
    <n v="0"/>
    <n v="0.6"/>
    <n v="0.63"/>
    <n v="0.63"/>
    <m/>
    <m/>
    <n v="0.03"/>
    <n v="0.6"/>
    <n v="0"/>
    <n v="0.63"/>
    <x v="60"/>
    <s v="Production Error"/>
    <s v="Execution &amp; Process Handling Errors"/>
    <s v="Execution &amp; Process Readiness Gaps"/>
    <s v="Legacy (RAS portfolio) workflow &quot;PROD_Common_Planning_Run_DEGT&quot; not imported to database during early task script run because it was not included in the early task script"/>
    <m/>
    <m/>
    <s v="Single‑Location Impact"/>
    <s v="Recurring"/>
    <s v="Manual import of legacy planning run workflow"/>
    <s v="Action Required: Include in early task script for GT NII to accommodate legacy old model run (collaborate with Tact team)"/>
    <m/>
    <s v=""/>
  </r>
  <r>
    <x v="16"/>
    <s v="DEGTPlanning (NII) (RAS)46065.1916666667"/>
    <s v="Not Found"/>
    <x v="36"/>
    <s v="MCPDEGTPlanning (NII) (RAS)planning run"/>
    <s v="MCPDEGTPlanning (NII) (RAS)"/>
    <m/>
    <m/>
    <m/>
    <m/>
    <m/>
    <m/>
    <m/>
    <m/>
    <m/>
    <m/>
    <m/>
    <m/>
    <m/>
    <n v="2601"/>
    <x v="2"/>
    <x v="0"/>
    <s v="START planning run"/>
    <s v="NULL"/>
    <d v="2026-02-12T04:36:00"/>
    <x v="92"/>
    <d v="2026-02-12T12:57:00"/>
    <s v="Exception Info: Workflow finished with errors. (line: 38)  "/>
    <x v="1"/>
    <s v="Planning_DEGT_MCP_RAS (rr2 INC14536561)"/>
    <x v="1"/>
    <s v="planning run"/>
    <n v="0.23"/>
    <n v="0.23"/>
    <n v="0"/>
    <n v="8.1199999999999992"/>
    <n v="8.35"/>
    <n v="8.35"/>
    <m/>
    <m/>
    <n v="0.23"/>
    <n v="8.1199999999999992"/>
    <n v="0"/>
    <n v="8.35"/>
    <x v="61"/>
    <s v="Tech"/>
    <s v="Platform &amp; Environment Issues"/>
    <s v="Platform/System Capacity &amp; Performance Issue"/>
    <s v="After INC was raised, Ops could not find any fatal error, only citing: &quot;task has been canceled, there's no specific logs about it. i found non-fatal which occure 100 times which can be connected with cancelation [Non-Fatal Error-8-10714] (99) Cannot resolve a balance sheet for the bucket 386744 in balance sheets forecasted in current process. It will be dropped from the simulation._x000a_This warning message E_DropBucketWithUnresolvedBalanceSheet has passed the upper limit of 100 and will be excluded in future output&quot;"/>
    <m/>
    <m/>
    <s v="Single‑Location Impact"/>
    <s v="One‑Off"/>
    <s v="Re-run was advised"/>
    <s v="None. Appears to be a transient issue that caused failure, Ops could not pinpoint exact root cause"/>
    <s v="INC14538253 | Incident | ServiceNow DevOps"/>
    <s v=""/>
  </r>
  <r>
    <x v="16"/>
    <s v="DEGTPlanning (NII) (RAS)46065.5395833333"/>
    <s v="Not Found"/>
    <x v="36"/>
    <s v="MCPDEGTPlanning (NII) (RAS)planning run"/>
    <s v="MCPDEGTPlanning (NII) (RAS)"/>
    <m/>
    <m/>
    <m/>
    <m/>
    <m/>
    <m/>
    <m/>
    <m/>
    <m/>
    <m/>
    <m/>
    <m/>
    <m/>
    <n v="2601"/>
    <x v="2"/>
    <x v="0"/>
    <s v="START planning run"/>
    <s v="END planning run"/>
    <d v="2026-02-12T12:57:00"/>
    <x v="93"/>
    <d v="2026-02-12T17:13:00"/>
    <s v="NULL"/>
    <x v="0"/>
    <s v="Planning_DEGT_MCP_RAS (rr3 INC14538253)"/>
    <x v="2"/>
    <s v="planning run"/>
    <n v="4.2699999999999996"/>
    <n v="0"/>
    <n v="4.2699999999999996"/>
    <n v="0"/>
    <n v="0"/>
    <n v="4.2699999999999996"/>
    <m/>
    <m/>
    <n v="0"/>
    <n v="0"/>
    <n v="4.2699999999999996"/>
    <n v="0"/>
    <x v="62"/>
    <s v="No Error"/>
    <m/>
    <m/>
    <m/>
    <m/>
    <m/>
    <m/>
    <m/>
    <m/>
    <m/>
    <m/>
    <s v="planning run"/>
  </r>
  <r>
    <x v="16"/>
    <s v="DEGTPlanning (NII) (RAS)46065.7173611111"/>
    <s v="Not Found"/>
    <x v="10"/>
    <s v="MCPDEGTPlanning (NII) (RAS)export to ara"/>
    <s v="MCPDEGTPlanning (NII) (RAS)"/>
    <m/>
    <m/>
    <m/>
    <m/>
    <m/>
    <m/>
    <m/>
    <m/>
    <m/>
    <m/>
    <m/>
    <m/>
    <m/>
    <n v="2601"/>
    <x v="2"/>
    <x v="0"/>
    <s v="START export to ara"/>
    <s v="END export to ara"/>
    <d v="2026-02-12T17:13:00"/>
    <x v="93"/>
    <d v="2026-02-12T17:13:00"/>
    <s v="NULL"/>
    <x v="0"/>
    <s v="Planning_DEGT_MCP_RAS (rr3 INC14538253)"/>
    <x v="4"/>
    <s v="export to ara"/>
    <n v="0"/>
    <n v="0"/>
    <n v="0"/>
    <n v="0"/>
    <n v="0"/>
    <n v="0"/>
    <m/>
    <m/>
    <n v="0"/>
    <n v="0"/>
    <n v="0"/>
    <n v="0"/>
    <x v="23"/>
    <s v="No Error"/>
    <m/>
    <m/>
    <m/>
    <m/>
    <m/>
    <m/>
    <m/>
    <m/>
    <m/>
    <m/>
    <s v="export to ara"/>
  </r>
  <r>
    <x v="16"/>
    <s v="DEGTPlanning (NII) (RAS)46065.7173611111"/>
    <s v="Not Found"/>
    <x v="25"/>
    <s v="MCPDEGTPlanning (NII) (RAS)planning run QRM Reporter exports"/>
    <s v="MCPDEGTPlanning (NII) (RAS)"/>
    <m/>
    <m/>
    <m/>
    <m/>
    <m/>
    <m/>
    <m/>
    <m/>
    <m/>
    <m/>
    <m/>
    <m/>
    <m/>
    <n v="2601"/>
    <x v="2"/>
    <x v="0"/>
    <s v="START planning run QRM Reporter exports"/>
    <s v="END planning run QRM Reporter exports"/>
    <d v="2026-02-12T17:13:00"/>
    <x v="94"/>
    <d v="2026-02-12T17:57:00"/>
    <s v="NULL"/>
    <x v="0"/>
    <s v="Planning_DEGT_MCP_RAS (rr3 INC14538253)"/>
    <x v="0"/>
    <s v="planning run QRM Reporter exports"/>
    <n v="0.73"/>
    <n v="0"/>
    <n v="0.73"/>
    <n v="0"/>
    <n v="0"/>
    <n v="0.73"/>
    <m/>
    <m/>
    <n v="0"/>
    <n v="0"/>
    <n v="0.73"/>
    <n v="0"/>
    <x v="31"/>
    <s v="No Error"/>
    <m/>
    <m/>
    <m/>
    <m/>
    <m/>
    <m/>
    <m/>
    <m/>
    <m/>
    <m/>
    <s v=""/>
  </r>
  <r>
    <x v="16"/>
    <s v="DEGTPlanning (NII) (RAS)46065.7479166667"/>
    <s v="Not Found"/>
    <x v="30"/>
    <s v="MCPDEGTPlanning (NII) (RAS)planning run exports"/>
    <s v="MCPDEGTPlanning (NII) (RAS)"/>
    <m/>
    <m/>
    <m/>
    <m/>
    <m/>
    <m/>
    <m/>
    <m/>
    <m/>
    <m/>
    <m/>
    <m/>
    <m/>
    <n v="2601"/>
    <x v="2"/>
    <x v="0"/>
    <s v="START planning run exports"/>
    <s v="END planning run exports"/>
    <d v="2026-02-12T17:57:00"/>
    <x v="94"/>
    <s v="NULL"/>
    <s v="NULL"/>
    <x v="0"/>
    <s v="Planning_DEGT_MCP_RAS (rr3 INC14538253)"/>
    <x v="1"/>
    <s v="planning run exports"/>
    <n v="0"/>
    <n v="0"/>
    <n v="0"/>
    <n v="0"/>
    <n v="0"/>
    <n v="0"/>
    <m/>
    <m/>
    <n v="0"/>
    <n v="0"/>
    <n v="0"/>
    <n v="0"/>
    <x v="23"/>
    <s v="No Error"/>
    <m/>
    <m/>
    <m/>
    <m/>
    <m/>
    <m/>
    <m/>
    <m/>
    <m/>
    <m/>
    <s v=""/>
  </r>
  <r>
    <x v="3"/>
    <s v="NLBTRLoad Pos46058.5041666667"/>
    <s v="Not Found"/>
    <x v="5"/>
    <s v="MCPNLBTRLoad Posload"/>
    <s v="MCPNLBTRLoad Pos"/>
    <m/>
    <m/>
    <m/>
    <m/>
    <m/>
    <m/>
    <m/>
    <m/>
    <m/>
    <m/>
    <m/>
    <m/>
    <m/>
    <n v="2601"/>
    <x v="3"/>
    <x v="0"/>
    <s v="START load"/>
    <s v="END load"/>
    <d v="2026-02-05T12:06:00"/>
    <x v="95"/>
    <d v="2026-02-05T13:04:00"/>
    <s v="NULL"/>
    <x v="0"/>
    <s v="Load_POS_NLBTR_MCP"/>
    <x v="0"/>
    <s v="load"/>
    <n v="0.97"/>
    <n v="0"/>
    <n v="0.97"/>
    <n v="0"/>
    <n v="0"/>
    <n v="0.97"/>
    <m/>
    <m/>
    <n v="0"/>
    <n v="0"/>
    <n v="0.97"/>
    <n v="0"/>
    <x v="63"/>
    <s v="No Error"/>
    <m/>
    <m/>
    <m/>
    <m/>
    <m/>
    <m/>
    <m/>
    <m/>
    <m/>
    <m/>
    <s v=""/>
  </r>
  <r>
    <x v="3"/>
    <s v="NLBTRLoad Pos46058.5444444444"/>
    <s v="Not Found"/>
    <x v="6"/>
    <s v="MCPNLBTRLoad PosStratification"/>
    <s v="MCPNLBTRLoad Pos"/>
    <m/>
    <m/>
    <m/>
    <m/>
    <m/>
    <m/>
    <m/>
    <m/>
    <m/>
    <m/>
    <m/>
    <m/>
    <m/>
    <n v="2601"/>
    <x v="3"/>
    <x v="0"/>
    <s v="START Stratification"/>
    <s v="END Stratification"/>
    <d v="2026-02-05T13:04:00"/>
    <x v="96"/>
    <d v="2026-02-05T13:11:00"/>
    <s v="NULL"/>
    <x v="0"/>
    <s v="Load_POS_NLBTR_MCP"/>
    <x v="0"/>
    <s v="Stratification"/>
    <n v="0.12"/>
    <n v="0"/>
    <n v="0.12"/>
    <n v="0"/>
    <n v="0"/>
    <n v="0.12"/>
    <m/>
    <m/>
    <n v="0"/>
    <n v="0"/>
    <n v="0.12"/>
    <n v="0"/>
    <x v="6"/>
    <s v="No Error"/>
    <m/>
    <m/>
    <m/>
    <m/>
    <m/>
    <m/>
    <m/>
    <m/>
    <m/>
    <m/>
    <s v=""/>
  </r>
  <r>
    <x v="3"/>
    <s v="NLBTRLoad Pos46058.5493055556"/>
    <s v="Not Found"/>
    <x v="11"/>
    <s v="MCPNLBTRLoad PosLight Maintenance"/>
    <s v="MCPNLBTRLoad Pos"/>
    <m/>
    <m/>
    <m/>
    <m/>
    <m/>
    <m/>
    <m/>
    <m/>
    <m/>
    <m/>
    <m/>
    <m/>
    <m/>
    <n v="2601"/>
    <x v="3"/>
    <x v="0"/>
    <s v="START Light Maintenance"/>
    <s v="END Light Maintenance"/>
    <d v="2026-02-05T13:11:00"/>
    <x v="97"/>
    <d v="2026-02-05T13:31:00"/>
    <s v="NULL"/>
    <x v="0"/>
    <s v="Load_POS_NLBTR_MCP"/>
    <x v="0"/>
    <s v="Light Maintenance"/>
    <n v="0.33"/>
    <n v="0"/>
    <n v="0.33"/>
    <n v="0"/>
    <n v="0"/>
    <n v="0.33"/>
    <m/>
    <m/>
    <n v="0"/>
    <n v="0"/>
    <n v="0.33"/>
    <n v="0"/>
    <x v="64"/>
    <s v="No Error"/>
    <m/>
    <m/>
    <m/>
    <m/>
    <m/>
    <m/>
    <m/>
    <m/>
    <m/>
    <m/>
    <s v=""/>
  </r>
  <r>
    <x v="3"/>
    <s v="NLBTRLoad Pos46058.5631944444"/>
    <s v="Not Found"/>
    <x v="7"/>
    <s v="MCPNLBTRLoad PosPosition report OLAP exports"/>
    <s v="MCPNLBTRLoad Pos"/>
    <m/>
    <m/>
    <m/>
    <m/>
    <m/>
    <m/>
    <m/>
    <m/>
    <m/>
    <m/>
    <m/>
    <m/>
    <m/>
    <n v="2601"/>
    <x v="3"/>
    <x v="0"/>
    <s v="START Position report OLAP exports"/>
    <s v="END Position report OLAP exports"/>
    <d v="2026-02-05T13:31:00"/>
    <x v="98"/>
    <d v="2026-02-05T13:46:00"/>
    <s v="NULL"/>
    <x v="0"/>
    <s v="Load_POS_NLBTR_MCP"/>
    <x v="0"/>
    <s v="Position report OLAP exports"/>
    <n v="0.25"/>
    <n v="0"/>
    <n v="0.25"/>
    <n v="0"/>
    <n v="0"/>
    <n v="0.25"/>
    <m/>
    <m/>
    <n v="0"/>
    <n v="0"/>
    <n v="0.25"/>
    <n v="0"/>
    <x v="32"/>
    <s v="No Error"/>
    <m/>
    <m/>
    <m/>
    <m/>
    <m/>
    <m/>
    <m/>
    <m/>
    <m/>
    <m/>
    <s v=""/>
  </r>
  <r>
    <x v="3"/>
    <s v="NLBTRLoad Pos46058.5736111111"/>
    <s v="Not Found"/>
    <x v="10"/>
    <s v="MCPNLBTRLoad Posexport to ara"/>
    <s v="MCPNLBTRLoad Pos"/>
    <m/>
    <m/>
    <m/>
    <m/>
    <m/>
    <m/>
    <m/>
    <m/>
    <m/>
    <m/>
    <m/>
    <m/>
    <m/>
    <n v="2601"/>
    <x v="3"/>
    <x v="0"/>
    <s v="START export to ara"/>
    <s v="END export to ara"/>
    <d v="2026-02-05T13:46:00"/>
    <x v="99"/>
    <d v="2026-02-05T13:48:00"/>
    <s v="NULL"/>
    <x v="0"/>
    <s v="Load_POS_NLBTR_MCP"/>
    <x v="0"/>
    <s v="export to ara"/>
    <n v="0.03"/>
    <n v="0"/>
    <n v="0.03"/>
    <n v="0"/>
    <n v="0"/>
    <n v="0.03"/>
    <m/>
    <m/>
    <n v="0"/>
    <n v="0"/>
    <n v="0.03"/>
    <n v="0"/>
    <x v="0"/>
    <s v="No Error"/>
    <m/>
    <m/>
    <m/>
    <m/>
    <m/>
    <m/>
    <m/>
    <m/>
    <m/>
    <m/>
    <s v=""/>
  </r>
  <r>
    <x v="3"/>
    <s v="NLBTRLoad Pos46058.575"/>
    <s v="Not Found"/>
    <x v="8"/>
    <s v="MCPNLBTRLoad Poscopy from"/>
    <s v="MCPNLBTRLoad Pos"/>
    <m/>
    <m/>
    <m/>
    <m/>
    <m/>
    <m/>
    <m/>
    <m/>
    <m/>
    <m/>
    <m/>
    <m/>
    <m/>
    <n v="2601"/>
    <x v="3"/>
    <x v="0"/>
    <s v="START copy from"/>
    <s v="END copy from"/>
    <d v="2026-02-05T13:48:00"/>
    <x v="100"/>
    <d v="2026-02-05T14:00:00"/>
    <s v="NULL"/>
    <x v="0"/>
    <s v="Load_POS_NLBTR_MCP"/>
    <x v="0"/>
    <s v="copy from"/>
    <n v="0.18"/>
    <n v="0.18"/>
    <n v="0"/>
    <n v="0.02"/>
    <n v="0.2"/>
    <n v="0.2"/>
    <n v="0"/>
    <n v="0"/>
    <n v="0"/>
    <n v="0"/>
    <n v="0.18"/>
    <n v="0"/>
    <x v="65"/>
    <s v="No Error"/>
    <m/>
    <m/>
    <s v="Reason for failed and oppcost adj: “copy from” print markers ok; there is no failed run and no gap in timings, hence zeroed-out raw failed (0.18h) and oppcost (0.02h) figures"/>
    <m/>
    <m/>
    <m/>
    <m/>
    <m/>
    <m/>
    <m/>
    <s v=""/>
  </r>
  <r>
    <x v="4"/>
    <s v="NLBTRValuation (NPV)46058.5833333333"/>
    <s v="Not Found"/>
    <x v="9"/>
    <s v="MCPNLBTRValuation (NPV)portfolio valuation run"/>
    <s v="MCPNLBTRValuation (NPV)"/>
    <m/>
    <m/>
    <m/>
    <m/>
    <m/>
    <m/>
    <m/>
    <m/>
    <m/>
    <m/>
    <m/>
    <m/>
    <m/>
    <n v="2601"/>
    <x v="3"/>
    <x v="0"/>
    <s v="START portfolio valuation run"/>
    <s v="END portfolio valuation run"/>
    <d v="2026-02-05T14:00:00"/>
    <x v="101"/>
    <d v="2026-02-05T14:22:00"/>
    <s v="NULL"/>
    <x v="0"/>
    <s v="Valuation_NLBTR_MCP"/>
    <x v="0"/>
    <s v="portfolio valuation run"/>
    <n v="0.37"/>
    <n v="0"/>
    <n v="0.37"/>
    <n v="0"/>
    <n v="0"/>
    <n v="0.37"/>
    <m/>
    <m/>
    <n v="0"/>
    <n v="0"/>
    <n v="0.37"/>
    <n v="0"/>
    <x v="36"/>
    <s v="No Error"/>
    <m/>
    <m/>
    <m/>
    <m/>
    <m/>
    <m/>
    <m/>
    <m/>
    <m/>
    <m/>
    <s v=""/>
  </r>
  <r>
    <x v="4"/>
    <s v="NLBTRValuation (NPV)46058.5986111111"/>
    <s v="Not Found"/>
    <x v="10"/>
    <s v="MCPNLBTRValuation (NPV)export to ara"/>
    <s v="MCPNLBTRValuation (NPV)"/>
    <m/>
    <m/>
    <m/>
    <m/>
    <m/>
    <m/>
    <m/>
    <m/>
    <m/>
    <m/>
    <m/>
    <m/>
    <m/>
    <n v="2601"/>
    <x v="3"/>
    <x v="0"/>
    <s v="START export to ara"/>
    <s v="END export to ara"/>
    <d v="2026-02-05T14:22:00"/>
    <x v="101"/>
    <d v="2026-02-05T14:22:00"/>
    <s v="NULL"/>
    <x v="0"/>
    <s v="Valuation_NLBTR_MCP"/>
    <x v="1"/>
    <s v="export to ara"/>
    <n v="0"/>
    <n v="0"/>
    <n v="0"/>
    <n v="0"/>
    <n v="0"/>
    <n v="0"/>
    <m/>
    <m/>
    <n v="0"/>
    <n v="0"/>
    <n v="0"/>
    <n v="0"/>
    <x v="23"/>
    <s v="No Error"/>
    <m/>
    <m/>
    <m/>
    <m/>
    <m/>
    <m/>
    <m/>
    <m/>
    <m/>
    <m/>
    <s v=""/>
  </r>
  <r>
    <x v="4"/>
    <s v="NLBTRValuation (NPV)46058.5986111111"/>
    <s v="Not Found"/>
    <x v="11"/>
    <s v="MCPNLBTRValuation (NPV)Light Maintenance"/>
    <s v="MCPNLBTRValuation (NPV)"/>
    <m/>
    <m/>
    <m/>
    <m/>
    <m/>
    <m/>
    <m/>
    <m/>
    <m/>
    <m/>
    <m/>
    <m/>
    <m/>
    <n v="2601"/>
    <x v="3"/>
    <x v="0"/>
    <s v="START Light Maintenance"/>
    <s v="END Light Maintenance"/>
    <d v="2026-02-05T14:22:00"/>
    <x v="102"/>
    <d v="2026-02-05T14:44:00"/>
    <s v="NULL"/>
    <x v="0"/>
    <s v="Valuation_NLBTR_MCP"/>
    <x v="1"/>
    <s v="Light Maintenance"/>
    <n v="0.37"/>
    <n v="0"/>
    <n v="0.37"/>
    <n v="0"/>
    <n v="0"/>
    <n v="0.37"/>
    <m/>
    <m/>
    <n v="0"/>
    <n v="0"/>
    <n v="0.37"/>
    <n v="0"/>
    <x v="36"/>
    <s v="No Error"/>
    <m/>
    <m/>
    <m/>
    <m/>
    <m/>
    <m/>
    <m/>
    <m/>
    <m/>
    <m/>
    <s v=""/>
  </r>
  <r>
    <x v="4"/>
    <s v="NLBTRValuation (NPV)46058.6138888889"/>
    <s v="Not Found"/>
    <x v="12"/>
    <s v="MCPNLBTRValuation (NPV)valuation report OLAP exports"/>
    <s v="MCPNLBTRValuation (NPV)"/>
    <m/>
    <m/>
    <m/>
    <m/>
    <m/>
    <m/>
    <m/>
    <m/>
    <m/>
    <m/>
    <m/>
    <m/>
    <m/>
    <n v="2601"/>
    <x v="3"/>
    <x v="0"/>
    <s v="START valuation report OLAP exports"/>
    <s v="END valuation report OLAP exports"/>
    <d v="2026-02-05T14:44:00"/>
    <x v="103"/>
    <d v="2026-02-05T16:04:00"/>
    <s v="NULL"/>
    <x v="0"/>
    <s v="Valuation_NLBTR_MCP"/>
    <x v="0"/>
    <s v="valuation report OLAP exports"/>
    <n v="1.33"/>
    <n v="0"/>
    <n v="1.33"/>
    <n v="0"/>
    <n v="0"/>
    <n v="1.33"/>
    <m/>
    <m/>
    <n v="0"/>
    <n v="0"/>
    <n v="1.33"/>
    <n v="0"/>
    <x v="66"/>
    <s v="No Error"/>
    <m/>
    <m/>
    <m/>
    <m/>
    <m/>
    <m/>
    <m/>
    <m/>
    <m/>
    <m/>
    <s v=""/>
  </r>
  <r>
    <x v="4"/>
    <s v="NLBTRValuation (NPV)46058.6694444444"/>
    <s v="Not Found"/>
    <x v="37"/>
    <s v="MCPNLBTRValuation (NPV)valuation report QRM Reporter exports"/>
    <s v="MCPNLBTRValuation (NPV)"/>
    <m/>
    <m/>
    <m/>
    <m/>
    <m/>
    <m/>
    <m/>
    <m/>
    <m/>
    <m/>
    <m/>
    <m/>
    <m/>
    <n v="2601"/>
    <x v="3"/>
    <x v="0"/>
    <s v="START valuation report QRM Reporter exports"/>
    <s v="end valuation report QRM Reporter exports"/>
    <d v="2026-02-05T16:04:00"/>
    <x v="104"/>
    <d v="2026-02-05T16:08:00"/>
    <s v="NULL"/>
    <x v="0"/>
    <s v="Valuation_NLBTR_MCP"/>
    <x v="0"/>
    <s v="valuation report QRM Reporter exports"/>
    <n v="7.0000000000000007E-2"/>
    <n v="0"/>
    <n v="7.0000000000000007E-2"/>
    <n v="0"/>
    <n v="0"/>
    <n v="7.0000000000000007E-2"/>
    <m/>
    <m/>
    <n v="0"/>
    <n v="0"/>
    <n v="7.0000000000000007E-2"/>
    <n v="0"/>
    <x v="1"/>
    <s v="No Error"/>
    <m/>
    <m/>
    <m/>
    <m/>
    <m/>
    <m/>
    <m/>
    <m/>
    <m/>
    <m/>
    <s v=""/>
  </r>
  <r>
    <x v="4"/>
    <s v="NLBTRValuation (NPV)46058.6722222222"/>
    <s v="Not Found"/>
    <x v="29"/>
    <s v="MCPNLBTRValuation (NPV)AIC portfolio valuation run"/>
    <s v="MCPNLBTRValuation (NPV)"/>
    <m/>
    <m/>
    <m/>
    <m/>
    <m/>
    <m/>
    <m/>
    <m/>
    <m/>
    <m/>
    <m/>
    <m/>
    <m/>
    <n v="2601"/>
    <x v="3"/>
    <x v="0"/>
    <s v="START AIC portfolio valuation run"/>
    <s v="END AIC portfolio valuation run"/>
    <d v="2026-02-05T16:08:00"/>
    <x v="104"/>
    <d v="2026-02-05T16:31:00"/>
    <s v="NULL"/>
    <x v="0"/>
    <s v="Valuation_NLBTR_MCP"/>
    <x v="0"/>
    <s v="AIC portfolio valuation run"/>
    <n v="0"/>
    <n v="0"/>
    <n v="0"/>
    <n v="0"/>
    <n v="0"/>
    <n v="0"/>
    <m/>
    <m/>
    <n v="0"/>
    <n v="0"/>
    <n v="0"/>
    <n v="0"/>
    <x v="23"/>
    <s v="No Error"/>
    <m/>
    <m/>
    <m/>
    <m/>
    <m/>
    <m/>
    <m/>
    <m/>
    <m/>
    <m/>
    <s v=""/>
  </r>
  <r>
    <x v="8"/>
    <s v="NLBTREC46058.6881944444"/>
    <s v="Not Found"/>
    <x v="11"/>
    <s v="MCPNLBTRECLight Maintenance"/>
    <s v="MCPNLBTREC"/>
    <m/>
    <m/>
    <m/>
    <m/>
    <m/>
    <m/>
    <m/>
    <m/>
    <m/>
    <m/>
    <m/>
    <m/>
    <m/>
    <n v="2601"/>
    <x v="3"/>
    <x v="0"/>
    <s v="START Light Maintenance"/>
    <s v="END Light Maintenance"/>
    <d v="2026-02-05T16:31:00"/>
    <x v="105"/>
    <d v="2026-02-05T16:45:00"/>
    <s v="NULL"/>
    <x v="0"/>
    <s v="EC_NLBTR_MCP"/>
    <x v="2"/>
    <s v="Light Maintenance"/>
    <n v="0.23"/>
    <n v="0"/>
    <n v="0.23"/>
    <n v="0"/>
    <n v="0"/>
    <n v="0.23"/>
    <m/>
    <m/>
    <n v="0"/>
    <n v="0"/>
    <n v="0.23"/>
    <n v="0"/>
    <x v="67"/>
    <s v="No Error"/>
    <m/>
    <m/>
    <m/>
    <m/>
    <m/>
    <m/>
    <m/>
    <m/>
    <m/>
    <m/>
    <s v="Light Maintenance"/>
  </r>
  <r>
    <x v="8"/>
    <s v="NLBTREC46058.6979166667"/>
    <s v="Not Found"/>
    <x v="19"/>
    <s v="MCPNLBTRECing-ec valuation"/>
    <s v="MCPNLBTREC"/>
    <m/>
    <m/>
    <m/>
    <m/>
    <m/>
    <m/>
    <m/>
    <m/>
    <m/>
    <m/>
    <m/>
    <m/>
    <m/>
    <n v="2601"/>
    <x v="3"/>
    <x v="0"/>
    <s v="START ing-ec valuation"/>
    <s v="END ing-ec valuation"/>
    <d v="2026-02-05T16:45:00"/>
    <x v="106"/>
    <d v="2026-02-05T17:17:00"/>
    <s v="NULL"/>
    <x v="0"/>
    <s v="EC_NLBTR_MCP"/>
    <x v="0"/>
    <s v="ing-ec valuation"/>
    <n v="0.53"/>
    <n v="0"/>
    <n v="0.53"/>
    <n v="0"/>
    <n v="0"/>
    <n v="0.53"/>
    <m/>
    <m/>
    <n v="0"/>
    <n v="0"/>
    <n v="0.53"/>
    <n v="0"/>
    <x v="8"/>
    <s v="No Error"/>
    <m/>
    <m/>
    <m/>
    <m/>
    <m/>
    <m/>
    <m/>
    <m/>
    <m/>
    <m/>
    <s v=""/>
  </r>
  <r>
    <x v="8"/>
    <s v="NLBTREC46058.7201388889"/>
    <s v="Not Found"/>
    <x v="32"/>
    <s v="MCPNLBTRECing-ec valuation OLAP exports"/>
    <s v="MCPNLBTREC"/>
    <m/>
    <m/>
    <m/>
    <m/>
    <m/>
    <m/>
    <m/>
    <m/>
    <m/>
    <m/>
    <m/>
    <m/>
    <m/>
    <n v="2601"/>
    <x v="3"/>
    <x v="0"/>
    <s v="START ing-ec valuation OLAP exports"/>
    <s v="END ing-ec valuation OLAP exports"/>
    <d v="2026-02-05T17:17:00"/>
    <x v="107"/>
    <d v="2026-02-05T20:41:00"/>
    <s v="NULL"/>
    <x v="0"/>
    <s v="EC_NLBTR_MCP"/>
    <x v="0"/>
    <s v="ing-ec valuation OLAP exports"/>
    <n v="3.4"/>
    <n v="0"/>
    <n v="3.4"/>
    <n v="0"/>
    <n v="0"/>
    <n v="3.4"/>
    <m/>
    <m/>
    <n v="0"/>
    <n v="0"/>
    <n v="3.4"/>
    <n v="0"/>
    <x v="68"/>
    <s v="No Error"/>
    <m/>
    <m/>
    <m/>
    <m/>
    <m/>
    <m/>
    <m/>
    <m/>
    <m/>
    <m/>
    <s v=""/>
  </r>
  <r>
    <x v="8"/>
    <s v="NLBTREC46058.8618055556"/>
    <s v="Not Found"/>
    <x v="20"/>
    <s v="MCPNLBTRECing-ec valuation QRM Reporter exports"/>
    <s v="MCPNLBTREC"/>
    <m/>
    <m/>
    <m/>
    <m/>
    <m/>
    <m/>
    <m/>
    <m/>
    <m/>
    <m/>
    <m/>
    <m/>
    <m/>
    <n v="2601"/>
    <x v="3"/>
    <x v="0"/>
    <s v="START ing-ec valuation QRM Reporter exports"/>
    <s v="END ing-ec valuation QRM Reporter exports"/>
    <d v="2026-02-05T20:41:00"/>
    <x v="108"/>
    <d v="2026-02-05T20:47:00"/>
    <s v="NULL"/>
    <x v="0"/>
    <s v="EC_NLBTR_MCP"/>
    <x v="0"/>
    <s v="ing-ec valuation QRM Reporter exports"/>
    <n v="0.1"/>
    <n v="0"/>
    <n v="0.1"/>
    <n v="0"/>
    <n v="0"/>
    <n v="0.1"/>
    <m/>
    <m/>
    <n v="0"/>
    <n v="0"/>
    <n v="0.1"/>
    <n v="0"/>
    <x v="14"/>
    <s v="No Error"/>
    <m/>
    <m/>
    <m/>
    <m/>
    <m/>
    <m/>
    <m/>
    <m/>
    <m/>
    <m/>
    <s v=""/>
  </r>
  <r>
    <x v="7"/>
    <s v="NLBTRKR46058.8659722222"/>
    <s v="Not Found"/>
    <x v="11"/>
    <s v="MCPNLBTRKRLight Maintenance"/>
    <s v="MCPNLBTRKR"/>
    <m/>
    <m/>
    <m/>
    <m/>
    <m/>
    <m/>
    <m/>
    <m/>
    <m/>
    <m/>
    <m/>
    <m/>
    <m/>
    <n v="2601"/>
    <x v="3"/>
    <x v="0"/>
    <s v="START Light Maintenance"/>
    <s v="END Light Maintenance"/>
    <d v="2026-02-05T20:47:00"/>
    <x v="109"/>
    <d v="2026-02-05T21:13:00"/>
    <s v="NULL"/>
    <x v="0"/>
    <s v="KR_NLBTR_MCP"/>
    <x v="3"/>
    <s v="Light Maintenance"/>
    <n v="0.43"/>
    <n v="0"/>
    <n v="0.43"/>
    <n v="0"/>
    <n v="0"/>
    <n v="0.43"/>
    <m/>
    <m/>
    <n v="0"/>
    <n v="0"/>
    <n v="0.43"/>
    <n v="0"/>
    <x v="49"/>
    <s v="No Error"/>
    <m/>
    <m/>
    <m/>
    <m/>
    <m/>
    <m/>
    <m/>
    <m/>
    <m/>
    <m/>
    <s v="Light Maintenance"/>
  </r>
  <r>
    <x v="7"/>
    <s v="NLBTRKR46058.8840277778"/>
    <s v="Not Found"/>
    <x v="17"/>
    <s v="MCPNLBTRKRbpv-kr valuation"/>
    <s v="MCPNLBTRKR"/>
    <m/>
    <m/>
    <m/>
    <m/>
    <m/>
    <m/>
    <m/>
    <m/>
    <m/>
    <m/>
    <m/>
    <m/>
    <m/>
    <n v="2601"/>
    <x v="3"/>
    <x v="0"/>
    <s v="START bpv-kr valuation"/>
    <s v="END bpv-kr valuation"/>
    <d v="2026-02-05T21:13:00"/>
    <x v="110"/>
    <d v="2026-02-05T21:38:00"/>
    <s v="NULL"/>
    <x v="0"/>
    <s v="KR_NLBTR_MCP"/>
    <x v="0"/>
    <s v="bpv-kr valuation"/>
    <n v="0.42"/>
    <n v="0"/>
    <n v="0.42"/>
    <n v="0"/>
    <n v="0"/>
    <n v="0.42"/>
    <m/>
    <m/>
    <n v="0"/>
    <n v="0"/>
    <n v="0.42"/>
    <n v="0"/>
    <x v="69"/>
    <s v="No Error"/>
    <m/>
    <m/>
    <m/>
    <m/>
    <m/>
    <m/>
    <m/>
    <m/>
    <m/>
    <m/>
    <s v=""/>
  </r>
  <r>
    <x v="7"/>
    <s v="NLBTRKR46058.9013888889"/>
    <s v="Not Found"/>
    <x v="33"/>
    <s v="MCPNLBTRKRbpv-kr valuation OLAP exports"/>
    <s v="MCPNLBTRKR"/>
    <m/>
    <m/>
    <m/>
    <m/>
    <m/>
    <m/>
    <m/>
    <m/>
    <m/>
    <m/>
    <m/>
    <m/>
    <m/>
    <n v="2601"/>
    <x v="3"/>
    <x v="0"/>
    <s v="START bpv-kr valuation OLAP exports"/>
    <s v="END bpv-kr valuation OLAP exports"/>
    <d v="2026-02-05T21:38:00"/>
    <x v="111"/>
    <d v="2026-02-05T23:23:00"/>
    <s v="NULL"/>
    <x v="0"/>
    <s v="KR_NLBTR_MCP"/>
    <x v="0"/>
    <s v="bpv-kr valuation OLAP exports"/>
    <n v="1.75"/>
    <n v="0"/>
    <n v="1.75"/>
    <n v="0"/>
    <n v="0"/>
    <n v="1.75"/>
    <m/>
    <m/>
    <n v="0"/>
    <n v="0"/>
    <n v="1.75"/>
    <n v="0"/>
    <x v="70"/>
    <s v="No Error"/>
    <m/>
    <m/>
    <m/>
    <m/>
    <m/>
    <m/>
    <m/>
    <m/>
    <m/>
    <m/>
    <s v=""/>
  </r>
  <r>
    <x v="7"/>
    <s v="NLBTRKR46058.9743055556"/>
    <s v="Not Found"/>
    <x v="18"/>
    <s v="MCPNLBTRKRbpv-kr valuation QRM Reporter exports"/>
    <s v="MCPNLBTRKR"/>
    <m/>
    <m/>
    <m/>
    <m/>
    <m/>
    <m/>
    <m/>
    <m/>
    <m/>
    <m/>
    <m/>
    <m/>
    <m/>
    <n v="2601"/>
    <x v="3"/>
    <x v="0"/>
    <s v="START bpv-kr valuation QRM Reporter exports"/>
    <s v="END bpv-kr valuation QRM Reporter exports"/>
    <d v="2026-02-05T23:23:00"/>
    <x v="111"/>
    <d v="2026-02-05T23:25:00"/>
    <s v="NULL"/>
    <x v="0"/>
    <s v="KR_NLBTR_MCP"/>
    <x v="0"/>
    <s v="bpv-kr valuation QRM Reporter exports"/>
    <n v="0"/>
    <n v="0"/>
    <n v="0"/>
    <n v="0"/>
    <n v="0"/>
    <n v="0"/>
    <m/>
    <m/>
    <n v="0"/>
    <n v="0"/>
    <n v="0"/>
    <n v="0"/>
    <x v="23"/>
    <s v="No Error"/>
    <m/>
    <m/>
    <m/>
    <m/>
    <m/>
    <m/>
    <m/>
    <m/>
    <m/>
    <m/>
    <s v=""/>
  </r>
  <r>
    <x v="11"/>
    <s v="NLBTRITS46058.9756944444"/>
    <s v="Not Found"/>
    <x v="26"/>
    <s v="MCPNLBTRITSITS planning run"/>
    <s v="MCPNLBTRITS"/>
    <m/>
    <m/>
    <m/>
    <m/>
    <m/>
    <m/>
    <m/>
    <m/>
    <m/>
    <m/>
    <m/>
    <m/>
    <m/>
    <n v="2601"/>
    <x v="3"/>
    <x v="0"/>
    <s v="START ITS planning run"/>
    <s v="END ITS planning run"/>
    <d v="2026-02-05T23:25:00"/>
    <x v="112"/>
    <d v="2026-02-06T00:08:00"/>
    <s v="NULL"/>
    <x v="0"/>
    <s v="ITS_NLBTR_MCP"/>
    <x v="0"/>
    <s v="ITS planning run"/>
    <n v="0.7"/>
    <n v="0"/>
    <n v="0.7"/>
    <n v="0"/>
    <n v="0"/>
    <n v="0.7"/>
    <m/>
    <m/>
    <n v="0"/>
    <n v="0"/>
    <n v="0.7"/>
    <n v="0"/>
    <x v="71"/>
    <s v="No Error"/>
    <m/>
    <m/>
    <m/>
    <m/>
    <m/>
    <m/>
    <m/>
    <m/>
    <m/>
    <m/>
    <s v=""/>
  </r>
  <r>
    <x v="13"/>
    <s v="NLBTRGAP46059.0055555556"/>
    <s v="Not Found"/>
    <x v="31"/>
    <s v="MCPNLBTRGAPgap planning"/>
    <s v="MCPNLBTRGAP"/>
    <m/>
    <m/>
    <m/>
    <m/>
    <m/>
    <m/>
    <m/>
    <m/>
    <m/>
    <m/>
    <m/>
    <m/>
    <m/>
    <n v="2601"/>
    <x v="3"/>
    <x v="0"/>
    <s v="START gap planning"/>
    <s v="END gap planning"/>
    <d v="2026-02-06T00:08:00"/>
    <x v="113"/>
    <d v="2026-02-06T04:03:00"/>
    <s v="NULL"/>
    <x v="0"/>
    <s v="GAP_NLBTR_MCP"/>
    <x v="0"/>
    <s v="gap planning"/>
    <n v="3.9"/>
    <n v="0"/>
    <n v="3.9"/>
    <n v="0"/>
    <n v="0"/>
    <n v="3.9"/>
    <m/>
    <m/>
    <n v="0"/>
    <n v="0"/>
    <n v="3.9"/>
    <n v="0"/>
    <x v="72"/>
    <s v="No Error"/>
    <m/>
    <m/>
    <m/>
    <m/>
    <m/>
    <m/>
    <m/>
    <m/>
    <m/>
    <m/>
    <s v=""/>
  </r>
  <r>
    <x v="9"/>
    <s v="NLBTRImport Strategies46059.16875"/>
    <s v="Not Found"/>
    <x v="21"/>
    <s v="MCPNLBTRImport Strategiesimport strategies"/>
    <s v="MCPNLBTRImport Strategies"/>
    <m/>
    <m/>
    <m/>
    <m/>
    <m/>
    <m/>
    <m/>
    <m/>
    <m/>
    <m/>
    <m/>
    <m/>
    <m/>
    <n v="2601"/>
    <x v="3"/>
    <x v="0"/>
    <s v="START import strategies"/>
    <s v="NULL"/>
    <d v="2026-02-06T04:03:00"/>
    <x v="114"/>
    <d v="2026-02-06T04:25:00"/>
    <s v="Exception from QRM: Exception calling ImportPlanningStrategy: Exception calling ImportPlanningStrategy: Mismatch in planning tree during import: Expected Planning Tree 27 - NLGT Planning Tree  -- Details available: Y. -- Warnings available: N. (line: 35)  QRM error details:    "/>
    <x v="1"/>
    <s v="Import_Strategies_NLBTR_MCP"/>
    <x v="0"/>
    <s v="import strategies"/>
    <n v="0.03"/>
    <n v="0.03"/>
    <n v="0"/>
    <n v="0.33"/>
    <n v="0.36"/>
    <n v="0.36"/>
    <m/>
    <m/>
    <n v="0.03"/>
    <n v="0.33"/>
    <n v="0"/>
    <n v="0.36"/>
    <x v="73"/>
    <s v="Configuration"/>
    <s v="Existing Configuration &amp; ALM Engine Behavior"/>
    <s v="Static/Legacy Configuration Issue"/>
    <s v="This child script was part of legacy / old model parent script, and should have been removed prior to kick-off of Jan-EOM run. It was superseded by Import_Strategies_NLBTR_MCP_2"/>
    <m/>
    <m/>
    <s v="Single‑Location Impact"/>
    <s v="One‑Off"/>
    <s v="Remove from Parent Script"/>
    <s v="Action Required: Remove switch of Import_Strategies_NLBTR_MCP and retain Import_Strategies_NLBTR_MCP_2 in the parent script of new model"/>
    <s v="N/A"/>
    <s v=""/>
  </r>
  <r>
    <x v="9"/>
    <s v="NLBTRImport Strategies46059.1840277778"/>
    <s v="Not Found"/>
    <x v="21"/>
    <s v="MCPNLBTRImport Strategiesimport strategies"/>
    <s v="MCPNLBTRImport Strategies"/>
    <m/>
    <m/>
    <m/>
    <m/>
    <m/>
    <m/>
    <m/>
    <m/>
    <m/>
    <m/>
    <m/>
    <m/>
    <m/>
    <n v="2601"/>
    <x v="3"/>
    <x v="0"/>
    <s v="START import strategies"/>
    <s v="END import strategies"/>
    <d v="2026-02-06T04:25:00"/>
    <x v="115"/>
    <d v="2026-02-06T05:23:00"/>
    <s v="NULL"/>
    <x v="0"/>
    <s v="Import_Strategies_NLBTR_MCP_2"/>
    <x v="1"/>
    <s v="import strategies"/>
    <n v="0.95"/>
    <n v="0"/>
    <n v="0.95"/>
    <n v="0"/>
    <n v="0"/>
    <n v="0.95"/>
    <m/>
    <m/>
    <n v="0"/>
    <n v="0"/>
    <n v="0.95"/>
    <n v="0"/>
    <x v="15"/>
    <s v="No Error"/>
    <m/>
    <m/>
    <m/>
    <m/>
    <m/>
    <m/>
    <m/>
    <m/>
    <m/>
    <m/>
    <s v=""/>
  </r>
  <r>
    <x v="10"/>
    <s v="NLBTRPlanning (NII)46059.2243055556"/>
    <s v="Not Found"/>
    <x v="22"/>
    <s v="MCPNLBTRPlanning (NII)planning run01"/>
    <s v="MCPNLBTRPlanning (NII)"/>
    <m/>
    <m/>
    <m/>
    <m/>
    <m/>
    <m/>
    <m/>
    <m/>
    <m/>
    <m/>
    <m/>
    <m/>
    <m/>
    <n v="2601"/>
    <x v="3"/>
    <x v="0"/>
    <s v="START planning run01"/>
    <s v="END planning run01"/>
    <d v="2026-02-06T05:23:00"/>
    <x v="116"/>
    <d v="2026-02-06T13:08:00"/>
    <s v="NULL"/>
    <x v="0"/>
    <s v="Planning_NLBTR_MCP_2"/>
    <x v="0"/>
    <s v="planning run01"/>
    <n v="7.75"/>
    <n v="0"/>
    <n v="7.75"/>
    <n v="0"/>
    <n v="0"/>
    <n v="7.75"/>
    <m/>
    <m/>
    <n v="0"/>
    <n v="0"/>
    <n v="7.75"/>
    <n v="0"/>
    <x v="74"/>
    <s v="No Error"/>
    <m/>
    <m/>
    <m/>
    <m/>
    <m/>
    <m/>
    <m/>
    <m/>
    <m/>
    <m/>
    <s v=""/>
  </r>
  <r>
    <x v="10"/>
    <s v="NLBTRPlanning (NII)46059.5472222222"/>
    <s v="Not Found"/>
    <x v="23"/>
    <s v="MCPNLBTRPlanning (NII)MDL Processing"/>
    <s v="MCPNLBTRPlanning (NII)"/>
    <m/>
    <m/>
    <m/>
    <m/>
    <m/>
    <m/>
    <m/>
    <m/>
    <m/>
    <m/>
    <m/>
    <m/>
    <m/>
    <n v="2601"/>
    <x v="3"/>
    <x v="0"/>
    <s v="START MDL Processing"/>
    <s v="END MDL Processing"/>
    <d v="2026-02-06T13:08:00"/>
    <x v="117"/>
    <d v="2026-02-06T13:44:00"/>
    <s v="NULL"/>
    <x v="0"/>
    <s v="Planning_NLBTR_MCP_2"/>
    <x v="0"/>
    <s v="MDL Processing"/>
    <n v="0.6"/>
    <n v="0"/>
    <n v="0.6"/>
    <n v="0"/>
    <n v="0"/>
    <n v="0.6"/>
    <m/>
    <m/>
    <n v="0"/>
    <n v="0"/>
    <n v="0.6"/>
    <n v="0"/>
    <x v="39"/>
    <s v="No Error"/>
    <m/>
    <m/>
    <m/>
    <m/>
    <m/>
    <m/>
    <m/>
    <m/>
    <m/>
    <m/>
    <s v=""/>
  </r>
  <r>
    <x v="10"/>
    <s v="NLBTRPlanning (NII)46059.5722222222"/>
    <s v="Not Found"/>
    <x v="24"/>
    <s v="MCPNLBTRPlanning (NII)planning run02"/>
    <s v="MCPNLBTRPlanning (NII)"/>
    <m/>
    <m/>
    <m/>
    <m/>
    <m/>
    <m/>
    <m/>
    <m/>
    <m/>
    <m/>
    <m/>
    <m/>
    <m/>
    <n v="2601"/>
    <x v="3"/>
    <x v="0"/>
    <s v="START planning run02"/>
    <s v="END planning run02"/>
    <d v="2026-02-06T13:44:00"/>
    <x v="118"/>
    <d v="2026-02-06T18:58:00"/>
    <s v="NULL"/>
    <x v="0"/>
    <s v="Planning_NLBTR_MCP_2"/>
    <x v="0"/>
    <s v="planning run02"/>
    <n v="5.23"/>
    <n v="0"/>
    <n v="5.23"/>
    <n v="0"/>
    <n v="0"/>
    <n v="5.23"/>
    <m/>
    <m/>
    <n v="0"/>
    <n v="0"/>
    <n v="5.23"/>
    <n v="0"/>
    <x v="75"/>
    <s v="No Error"/>
    <m/>
    <m/>
    <m/>
    <m/>
    <m/>
    <m/>
    <m/>
    <m/>
    <m/>
    <m/>
    <s v=""/>
  </r>
  <r>
    <x v="10"/>
    <s v="NLBTRPlanning (NII)46059.7902777778"/>
    <s v="Not Found"/>
    <x v="10"/>
    <s v="MCPNLBTRPlanning (NII)export to ara"/>
    <s v="MCPNLBTRPlanning (NII)"/>
    <m/>
    <m/>
    <m/>
    <m/>
    <m/>
    <m/>
    <m/>
    <m/>
    <m/>
    <m/>
    <m/>
    <m/>
    <m/>
    <n v="2601"/>
    <x v="3"/>
    <x v="0"/>
    <s v="START export to ara"/>
    <s v="END export to ara"/>
    <d v="2026-02-06T18:58:00"/>
    <x v="118"/>
    <d v="2026-02-06T18:58:00"/>
    <s v="NULL"/>
    <x v="0"/>
    <s v="Planning_NLBTR_MCP_2"/>
    <x v="2"/>
    <s v="export to ara"/>
    <n v="0"/>
    <n v="0"/>
    <n v="0"/>
    <n v="0"/>
    <n v="0"/>
    <n v="0"/>
    <m/>
    <m/>
    <n v="0"/>
    <n v="0"/>
    <n v="0"/>
    <n v="0"/>
    <x v="23"/>
    <s v="No Error"/>
    <m/>
    <m/>
    <m/>
    <m/>
    <m/>
    <m/>
    <m/>
    <m/>
    <m/>
    <m/>
    <s v="export to ara"/>
  </r>
  <r>
    <x v="10"/>
    <s v="NLBTRPlanning (NII)46059.7902777778"/>
    <s v="Not Found"/>
    <x v="30"/>
    <s v="MCPNLBTRPlanning (NII)planning run exports"/>
    <s v="MCPNLBTRPlanning (NII)"/>
    <m/>
    <m/>
    <m/>
    <m/>
    <m/>
    <m/>
    <m/>
    <m/>
    <m/>
    <m/>
    <m/>
    <m/>
    <m/>
    <n v="2601"/>
    <x v="3"/>
    <x v="0"/>
    <s v="START planning run exports"/>
    <s v="END planning run exports"/>
    <d v="2026-02-06T18:58:00"/>
    <x v="119"/>
    <d v="2026-02-06T23:28:00"/>
    <s v="NULL"/>
    <x v="0"/>
    <s v="Planning_NLBTR_MCP_2"/>
    <x v="0"/>
    <s v="planning run exports"/>
    <n v="1.4"/>
    <n v="0"/>
    <n v="1.4"/>
    <n v="0"/>
    <n v="0"/>
    <n v="1.4"/>
    <m/>
    <m/>
    <n v="0"/>
    <n v="0"/>
    <n v="1.4"/>
    <n v="0"/>
    <x v="76"/>
    <s v="No Error"/>
    <m/>
    <m/>
    <m/>
    <m/>
    <m/>
    <m/>
    <m/>
    <m/>
    <m/>
    <m/>
    <s v=""/>
  </r>
  <r>
    <x v="5"/>
    <s v="NLBTRCSRBB Valuation46059.9777777778"/>
    <s v="Not Found"/>
    <x v="14"/>
    <s v="MCPNLBTRCSRBB ValuationCSRBB Portfolio Valuation"/>
    <s v="MCPNLBTRCSRBB Valuation"/>
    <m/>
    <m/>
    <m/>
    <m/>
    <m/>
    <m/>
    <m/>
    <m/>
    <m/>
    <m/>
    <m/>
    <m/>
    <m/>
    <n v="2601"/>
    <x v="3"/>
    <x v="0"/>
    <s v="START CSRBB Portfolio Valuation"/>
    <s v="END CSRBB Portfolio Valuation"/>
    <d v="2026-02-06T23:28:00"/>
    <x v="120"/>
    <d v="2026-02-07T00:02:00"/>
    <s v="NULL"/>
    <x v="0"/>
    <s v="CSRBB_Valuation_NLBTR_MCP"/>
    <x v="0"/>
    <s v="CSRBB Portfolio Valuation"/>
    <n v="0.56999999999999995"/>
    <n v="0"/>
    <n v="0.56999999999999995"/>
    <n v="0"/>
    <n v="0"/>
    <n v="0.56999999999999995"/>
    <m/>
    <m/>
    <n v="0"/>
    <n v="0"/>
    <n v="0.56999999999999995"/>
    <n v="0"/>
    <x v="77"/>
    <s v="No Error"/>
    <m/>
    <m/>
    <m/>
    <m/>
    <m/>
    <m/>
    <m/>
    <m/>
    <m/>
    <m/>
    <s v=""/>
  </r>
  <r>
    <x v="5"/>
    <s v="NLBTRCSRBB Valuation46060.0013888889"/>
    <s v="Not Found"/>
    <x v="11"/>
    <s v="MCPNLBTRCSRBB ValuationLight Maintenance"/>
    <s v="MCPNLBTRCSRBB Valuation"/>
    <m/>
    <m/>
    <m/>
    <m/>
    <m/>
    <m/>
    <m/>
    <m/>
    <m/>
    <m/>
    <m/>
    <m/>
    <m/>
    <n v="2601"/>
    <x v="3"/>
    <x v="0"/>
    <s v="START Light Maintenance"/>
    <s v="END Light Maintenance"/>
    <d v="2026-02-07T00:02:00"/>
    <x v="121"/>
    <d v="2026-02-08T22:41:00"/>
    <s v="NULL"/>
    <x v="0"/>
    <s v="CSRBB_Valuation_NLBTR_MCP"/>
    <x v="4"/>
    <s v="Light Maintenance"/>
    <n v="5.0199999999999996"/>
    <n v="0"/>
    <n v="5.0199999999999996"/>
    <n v="0"/>
    <n v="0"/>
    <n v="5.0199999999999996"/>
    <m/>
    <m/>
    <n v="0"/>
    <n v="0"/>
    <n v="5.0199999999999996"/>
    <n v="0"/>
    <x v="78"/>
    <s v="No Error"/>
    <m/>
    <m/>
    <m/>
    <m/>
    <m/>
    <m/>
    <m/>
    <m/>
    <m/>
    <m/>
    <s v="Light Maintenance"/>
  </r>
  <r>
    <x v="6"/>
    <s v="NLBTRCSRBB Planning46061.9451388889"/>
    <s v="Not Found"/>
    <x v="15"/>
    <s v="MCPNLBTRCSRBB Planningimport CSRBB strategies"/>
    <s v="MCPNLBTRCSRBB Planning"/>
    <m/>
    <m/>
    <m/>
    <m/>
    <m/>
    <m/>
    <m/>
    <m/>
    <m/>
    <m/>
    <m/>
    <m/>
    <m/>
    <n v="2601"/>
    <x v="3"/>
    <x v="0"/>
    <s v="START import CSRBB strategies"/>
    <s v="NULL"/>
    <d v="2026-02-08T22:41:00"/>
    <x v="122"/>
    <d v="2026-02-09T02:12:00"/>
    <s v="Exception from QRM: Exception calling ImportPlanningStrategy: Exception calling ImportPlanningStrategy: The file is corrupted.  -- Details available: Y. -- Warnings available: N. (line: 43)  QRM error details:    "/>
    <x v="1"/>
    <s v="CSRBB_Planning_NLBTR_MCP"/>
    <x v="0"/>
    <s v="import CSRBB strategies"/>
    <n v="0.38"/>
    <n v="0.38"/>
    <n v="0"/>
    <n v="0"/>
    <n v="0.38"/>
    <n v="0.38"/>
    <m/>
    <m/>
    <n v="0.38"/>
    <n v="0"/>
    <n v="0"/>
    <n v="0.38"/>
    <x v="34"/>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
  </r>
  <r>
    <x v="6"/>
    <s v="NLBTRCSRBB Planning46062.0916666667"/>
    <s v="Not Found"/>
    <x v="15"/>
    <s v="MCPNLBTRCSRBB Planningimport CSRBB strategies"/>
    <s v="MCPNLBTRCSRBB Planning"/>
    <m/>
    <m/>
    <m/>
    <m/>
    <m/>
    <m/>
    <m/>
    <m/>
    <m/>
    <m/>
    <m/>
    <m/>
    <m/>
    <n v="2601"/>
    <x v="3"/>
    <x v="0"/>
    <s v="START import CSRBB strategies"/>
    <s v="NULL"/>
    <d v="2026-02-09T02:12:00"/>
    <x v="123"/>
    <d v="2026-02-09T05:22:00"/>
    <s v="Exception from QRM: Exception calling ImportPlanningStrategy: Exception calling ImportPlanningStrategy: The file is corrupted.  -- Details available: Y. -- Warnings available: N. (line: 43)  QRM error details:    "/>
    <x v="1"/>
    <s v="CSRBB_Planning_NLBTR_MCP rr from line 42 down"/>
    <x v="1"/>
    <s v="import CSRBB strategies"/>
    <n v="0.05"/>
    <n v="0.05"/>
    <n v="0"/>
    <n v="1.37"/>
    <n v="1.42"/>
    <n v="1.42"/>
    <m/>
    <m/>
    <n v="0.05"/>
    <n v="1.37"/>
    <n v="0"/>
    <n v="1.4200000000000002"/>
    <x v="79"/>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
  </r>
  <r>
    <x v="6"/>
    <s v="NLBTRCSRBB Planning46062.2236111111"/>
    <s v="Not Found"/>
    <x v="15"/>
    <s v="MCPNLBTRCSRBB Planningimport CSRBB strategies"/>
    <s v="MCPNLBTRCSRBB Planning"/>
    <m/>
    <m/>
    <m/>
    <m/>
    <m/>
    <m/>
    <m/>
    <m/>
    <m/>
    <m/>
    <m/>
    <m/>
    <m/>
    <n v="2601"/>
    <x v="3"/>
    <x v="0"/>
    <s v="START import CSRBB strategies"/>
    <s v="NULL"/>
    <d v="2026-02-09T05:22:00"/>
    <x v="124"/>
    <d v="2026-02-09T09:16:00"/>
    <s v="NULL"/>
    <x v="0"/>
    <s v="CSRBB_Planning_NLBTR_MCP rr creation of uncorrupted strategy"/>
    <x v="2"/>
    <s v="import CSRBB strategies"/>
    <n v="0.2"/>
    <n v="0.2"/>
    <n v="0"/>
    <n v="3.7"/>
    <n v="3.9"/>
    <n v="3.9"/>
    <n v="0"/>
    <m/>
    <n v="0"/>
    <n v="3.7"/>
    <n v="0.2"/>
    <n v="3.7"/>
    <x v="80"/>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_x000a__x000a_Reason for failed runtime adj: Calculated raw failed run 0.2h is incorrect, due to missing end marker (import CSRBB strategies) that was commented out during re-run"/>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import CSRBB strategies"/>
  </r>
  <r>
    <x v="6"/>
    <s v="NLBTRCSRBB Planning46062.3861111111"/>
    <s v="Not Found"/>
    <x v="15"/>
    <s v="MCPNLBTRCSRBB Planningimport CSRBB strategies"/>
    <s v="MCPNLBTRCSRBB Planning"/>
    <m/>
    <m/>
    <m/>
    <m/>
    <m/>
    <m/>
    <m/>
    <m/>
    <m/>
    <m/>
    <m/>
    <m/>
    <m/>
    <n v="2601"/>
    <x v="3"/>
    <x v="0"/>
    <s v="START import CSRBB strategies"/>
    <s v="END import CSRBB strategies"/>
    <d v="2026-02-09T09:16:00"/>
    <x v="125"/>
    <d v="2026-02-09T10:27:00"/>
    <s v="NULL"/>
    <x v="0"/>
    <s v="CSRBB_Planning_NLBTR_MCP rr2"/>
    <x v="3"/>
    <s v="import CSRBB strategies"/>
    <n v="1.18"/>
    <n v="0"/>
    <n v="1.18"/>
    <n v="0"/>
    <n v="0"/>
    <n v="1.18"/>
    <m/>
    <m/>
    <n v="0"/>
    <n v="0"/>
    <n v="1.18"/>
    <n v="0"/>
    <x v="81"/>
    <s v="No Error"/>
    <m/>
    <m/>
    <m/>
    <m/>
    <m/>
    <m/>
    <m/>
    <m/>
    <m/>
    <m/>
    <s v="import CSRBB strategies"/>
  </r>
  <r>
    <x v="6"/>
    <s v="NLBTRCSRBB Planning46062.4354166667"/>
    <s v="Not Found"/>
    <x v="16"/>
    <s v="MCPNLBTRCSRBB PlanningCSRBB Planning Run"/>
    <s v="MCPNLBTRCSRBB Planning"/>
    <m/>
    <m/>
    <m/>
    <m/>
    <m/>
    <m/>
    <m/>
    <m/>
    <m/>
    <m/>
    <m/>
    <m/>
    <m/>
    <n v="2601"/>
    <x v="3"/>
    <x v="0"/>
    <s v="START CSRBB Planning Run"/>
    <s v="END CSRBB Planning Run"/>
    <d v="2026-02-09T10:27:00"/>
    <x v="126"/>
    <d v="2026-02-09T13:28:00"/>
    <s v="NULL"/>
    <x v="0"/>
    <s v="CSRBB_Planning_NLBTR_MCP rr2"/>
    <x v="0"/>
    <s v="CSRBB Planning Run"/>
    <n v="3.02"/>
    <n v="0"/>
    <n v="3.02"/>
    <n v="0"/>
    <n v="0"/>
    <n v="3.02"/>
    <m/>
    <m/>
    <n v="0"/>
    <n v="0"/>
    <n v="3.02"/>
    <n v="0"/>
    <x v="82"/>
    <s v="No Error"/>
    <m/>
    <m/>
    <m/>
    <m/>
    <m/>
    <m/>
    <m/>
    <m/>
    <m/>
    <m/>
    <s v=""/>
  </r>
  <r>
    <x v="6"/>
    <s v="NLBTRCSRBB Planning46062.5611111111"/>
    <s v="Not Found"/>
    <x v="10"/>
    <s v="MCPNLBTRCSRBB Planningexport to ara"/>
    <s v="MCPNLBTRCSRBB Planning"/>
    <m/>
    <m/>
    <m/>
    <m/>
    <m/>
    <m/>
    <m/>
    <m/>
    <m/>
    <m/>
    <m/>
    <m/>
    <m/>
    <n v="2601"/>
    <x v="3"/>
    <x v="0"/>
    <s v="START export to ara"/>
    <s v="END export to ara"/>
    <d v="2026-02-09T13:28:00"/>
    <x v="126"/>
    <d v="2026-02-10T10:53:00"/>
    <s v="NULL"/>
    <x v="0"/>
    <s v="CSRBB_Planning_NLBTR_MCP rr2"/>
    <x v="3"/>
    <s v="export to ara"/>
    <n v="0"/>
    <n v="0"/>
    <n v="0"/>
    <n v="0"/>
    <n v="0"/>
    <n v="0"/>
    <m/>
    <m/>
    <n v="0"/>
    <n v="0"/>
    <n v="0"/>
    <n v="0"/>
    <x v="23"/>
    <s v="No Error"/>
    <m/>
    <m/>
    <m/>
    <m/>
    <m/>
    <m/>
    <m/>
    <m/>
    <m/>
    <m/>
    <s v="export to ara"/>
  </r>
  <r>
    <x v="14"/>
    <s v="NLBTRCopy Portfolio46063.4534722222"/>
    <s v="Not Found"/>
    <x v="34"/>
    <s v="MCPNLBTRCopy PortfolioCopy portfolio"/>
    <s v="MCPNLBTRCopy Portfolio"/>
    <m/>
    <m/>
    <m/>
    <m/>
    <m/>
    <m/>
    <m/>
    <m/>
    <m/>
    <m/>
    <m/>
    <m/>
    <m/>
    <n v="2601"/>
    <x v="3"/>
    <x v="0"/>
    <s v="START Copy portfolio"/>
    <s v="END copy portfolio"/>
    <d v="2026-02-10T10:53:00"/>
    <x v="127"/>
    <d v="2026-02-10T13:16:00"/>
    <s v="NULL"/>
    <x v="0"/>
    <s v="Copy_Portfolio_NLBTR old model"/>
    <x v="0"/>
    <s v="Copy portfolio"/>
    <n v="2.35"/>
    <n v="0"/>
    <n v="2.35"/>
    <n v="0"/>
    <n v="0"/>
    <n v="2.35"/>
    <m/>
    <m/>
    <n v="0"/>
    <n v="0"/>
    <n v="2.35"/>
    <n v="0"/>
    <x v="83"/>
    <s v="No Error"/>
    <m/>
    <m/>
    <m/>
    <m/>
    <m/>
    <m/>
    <m/>
    <m/>
    <m/>
    <m/>
    <s v=""/>
  </r>
  <r>
    <x v="15"/>
    <s v="NLBTRLoad Pos (RAS)46063.5527777778"/>
    <s v="Not Found"/>
    <x v="38"/>
    <s v="MCPNLBTRLoad Pos (RAS)load RAS"/>
    <s v="MCPNLBTRLoad Pos (RAS)"/>
    <m/>
    <m/>
    <m/>
    <m/>
    <m/>
    <m/>
    <m/>
    <m/>
    <m/>
    <m/>
    <m/>
    <m/>
    <m/>
    <n v="2601"/>
    <x v="3"/>
    <x v="0"/>
    <s v="START load RAS"/>
    <s v="END load RAS"/>
    <d v="2026-02-10T13:16:00"/>
    <x v="128"/>
    <d v="2026-02-10T14:19:00"/>
    <s v="NULL"/>
    <x v="0"/>
    <s v="LOAD_POS_NLBTR_MCP_RAS"/>
    <x v="0"/>
    <s v="load RAS"/>
    <n v="1.05"/>
    <n v="0"/>
    <n v="1.05"/>
    <n v="0"/>
    <n v="0"/>
    <n v="1.05"/>
    <m/>
    <m/>
    <n v="0"/>
    <n v="0"/>
    <n v="1.05"/>
    <n v="0"/>
    <x v="55"/>
    <s v="No Error"/>
    <m/>
    <m/>
    <m/>
    <m/>
    <m/>
    <m/>
    <m/>
    <m/>
    <m/>
    <m/>
    <s v=""/>
  </r>
  <r>
    <x v="15"/>
    <s v="NLBTRLoad Pos (RAS)46063.5965277778"/>
    <s v="Not Found"/>
    <x v="39"/>
    <s v="MCPNLBTRLoad Pos (RAS)Stratification RAS"/>
    <s v="MCPNLBTRLoad Pos (RAS)"/>
    <m/>
    <m/>
    <m/>
    <m/>
    <m/>
    <m/>
    <m/>
    <m/>
    <m/>
    <m/>
    <m/>
    <m/>
    <m/>
    <n v="2601"/>
    <x v="3"/>
    <x v="0"/>
    <s v="START Stratification RAS"/>
    <s v="END Stratification RAS"/>
    <d v="2026-02-10T14:19:00"/>
    <x v="129"/>
    <d v="2026-02-10T14:30:00"/>
    <s v="NULL"/>
    <x v="0"/>
    <s v="LOAD_POS_NLBTR_MCP_RAS"/>
    <x v="0"/>
    <s v="Stratification RAS"/>
    <n v="0.18"/>
    <n v="0"/>
    <n v="0.18"/>
    <n v="0"/>
    <n v="0"/>
    <n v="0.18"/>
    <m/>
    <m/>
    <n v="0"/>
    <n v="0"/>
    <n v="0.18"/>
    <n v="0"/>
    <x v="65"/>
    <s v="No Error"/>
    <m/>
    <m/>
    <m/>
    <m/>
    <m/>
    <m/>
    <m/>
    <m/>
    <m/>
    <m/>
    <s v=""/>
  </r>
  <r>
    <x v="15"/>
    <s v="NLBTRLoad Pos (RAS)46063.6041666667"/>
    <s v="Not Found"/>
    <x v="11"/>
    <s v="MCPNLBTRLoad Pos (RAS)Light Maintenance"/>
    <s v="MCPNLBTRLoad Pos (RAS)"/>
    <m/>
    <m/>
    <m/>
    <m/>
    <m/>
    <m/>
    <m/>
    <m/>
    <m/>
    <m/>
    <m/>
    <m/>
    <m/>
    <n v="2601"/>
    <x v="3"/>
    <x v="0"/>
    <s v="START Light Maintenance"/>
    <s v="END Light Maintenance"/>
    <d v="2026-02-10T14:30:00"/>
    <x v="130"/>
    <d v="2026-02-10T14:57:00"/>
    <s v="Exception Info: File  or folder '\\sx9000079291\NLBTR\Work\NLBTR_R2602_1_ICG2601_1_P\NPX9-QRM_DB_P\Report Books\RAS\' does not exist. (line: 112)  "/>
    <x v="0"/>
    <s v="LOAD_POS_NLBTR_MCP_RAS"/>
    <x v="5"/>
    <s v="Light Maintenance"/>
    <n v="0.45"/>
    <n v="0"/>
    <n v="0.45"/>
    <n v="0"/>
    <n v="0"/>
    <n v="0.45"/>
    <m/>
    <m/>
    <n v="0"/>
    <n v="0"/>
    <n v="0.45"/>
    <n v="0"/>
    <x v="10"/>
    <s v="No Error"/>
    <m/>
    <m/>
    <m/>
    <m/>
    <m/>
    <m/>
    <m/>
    <m/>
    <m/>
    <m/>
    <s v="Light Maintenance"/>
  </r>
  <r>
    <x v="15"/>
    <s v="NLBTRLoad Pos (RAS)46063.6229166667"/>
    <s v="Not Found"/>
    <x v="40"/>
    <s v="MCPNLBTRLoad Pos (RAS)Position report OLAP exports RAS"/>
    <s v="MCPNLBTRLoad Pos (RAS)"/>
    <m/>
    <m/>
    <m/>
    <m/>
    <m/>
    <m/>
    <m/>
    <m/>
    <m/>
    <m/>
    <m/>
    <m/>
    <m/>
    <n v="2601"/>
    <x v="3"/>
    <x v="0"/>
    <s v="START Position report OLAP exports RAS"/>
    <s v="NULL"/>
    <d v="2026-02-10T14:57:00"/>
    <x v="131"/>
    <d v="2026-02-10T15:58:00"/>
    <s v="Exception Info: File  or folder '\\sx9000079291\NLBTR\Work\NLBTR_R2602_1_ICG2601_1_P\NPX9-QRM_DB_P\Report Books\RAS\' does not exist. (line: 112)  "/>
    <x v="1"/>
    <s v="LOAD_POS_NLBTR_MCP_RAS"/>
    <x v="0"/>
    <s v="Position report OLAP exports RAS"/>
    <n v="0.02"/>
    <n v="0.02"/>
    <n v="0"/>
    <n v="1"/>
    <n v="1.02"/>
    <n v="1.02"/>
    <m/>
    <m/>
    <n v="0.02"/>
    <n v="1"/>
    <n v="0"/>
    <n v="1.02"/>
    <x v="84"/>
    <s v="Configuration"/>
    <s v="Existing Configuration &amp; ALM Engine Behavior"/>
    <s v="Static/Legacy Configuration Issue"/>
    <s v="Output folder (\Report Books\RAS\) was not created and resulted in folder does not exist error"/>
    <m/>
    <m/>
    <s v="Single‑Location Impact"/>
    <s v="One‑Off"/>
    <s v="For next run, insert simple if-then data structure that will create report subfolder if not exists"/>
    <s v="Action Required: insert simple if-then data structure that will create report subfolder if not exists in the child script"/>
    <s v="N/A"/>
    <s v=""/>
  </r>
  <r>
    <x v="15"/>
    <s v="NLBTRLoad Pos (RAS)46063.6652777778"/>
    <s v="Not Found"/>
    <x v="40"/>
    <s v="MCPNLBTRLoad Pos (RAS)Position report OLAP exports RAS"/>
    <s v="MCPNLBTRLoad Pos (RAS)"/>
    <m/>
    <m/>
    <m/>
    <m/>
    <m/>
    <m/>
    <m/>
    <m/>
    <m/>
    <m/>
    <m/>
    <m/>
    <m/>
    <n v="2601"/>
    <x v="3"/>
    <x v="0"/>
    <s v="START Position report OLAP exports RAS"/>
    <s v="END Position report OLAP exports RAS"/>
    <d v="2026-02-10T15:58:00"/>
    <x v="132"/>
    <d v="2026-02-10T16:20:00"/>
    <s v="NULL"/>
    <x v="0"/>
    <s v="LOAD_POS_NLBTR_MCP_RAS rr from line 112 down"/>
    <x v="1"/>
    <s v="Position report OLAP exports RAS"/>
    <n v="0.37"/>
    <n v="0"/>
    <n v="0.37"/>
    <n v="0"/>
    <n v="0"/>
    <n v="0.37"/>
    <m/>
    <m/>
    <n v="0"/>
    <n v="0"/>
    <n v="0.37"/>
    <n v="0"/>
    <x v="36"/>
    <s v="No Error"/>
    <m/>
    <m/>
    <m/>
    <m/>
    <m/>
    <m/>
    <m/>
    <m/>
    <m/>
    <m/>
    <s v=""/>
  </r>
  <r>
    <x v="15"/>
    <s v="NLBTRLoad Pos (RAS)46063.6805555556"/>
    <s v="Not Found"/>
    <x v="8"/>
    <s v="MCPNLBTRLoad Pos (RAS)copy from"/>
    <s v="MCPNLBTRLoad Pos (RAS)"/>
    <m/>
    <m/>
    <m/>
    <m/>
    <m/>
    <m/>
    <m/>
    <m/>
    <m/>
    <m/>
    <m/>
    <m/>
    <m/>
    <n v="2601"/>
    <x v="3"/>
    <x v="0"/>
    <s v="START copy from"/>
    <s v="END copy from"/>
    <d v="2026-02-10T16:20:00"/>
    <x v="132"/>
    <d v="2026-02-10T17:42:00"/>
    <s v="NULL"/>
    <x v="0"/>
    <s v="LOAD_POS_NLBTR_MCP_RAS rr from line 112 down"/>
    <x v="1"/>
    <s v="copy from"/>
    <n v="0"/>
    <n v="0"/>
    <n v="0"/>
    <n v="0"/>
    <n v="0"/>
    <n v="0"/>
    <m/>
    <m/>
    <n v="0"/>
    <n v="0"/>
    <n v="0"/>
    <n v="0"/>
    <x v="23"/>
    <s v="No Error"/>
    <m/>
    <m/>
    <m/>
    <m/>
    <m/>
    <m/>
    <m/>
    <m/>
    <m/>
    <m/>
    <s v=""/>
  </r>
  <r>
    <x v="17"/>
    <s v="NLBTRValuation (NPV) (RAS)46063.7375"/>
    <s v="Not Found"/>
    <x v="41"/>
    <s v="MCPNLBTRValuation (NPV) (RAS)portfolio valuation run RAS"/>
    <s v="MCPNLBTRValuation (NPV) (RAS)"/>
    <m/>
    <m/>
    <m/>
    <m/>
    <m/>
    <m/>
    <m/>
    <m/>
    <m/>
    <m/>
    <m/>
    <m/>
    <m/>
    <n v="2601"/>
    <x v="3"/>
    <x v="0"/>
    <s v="START portfolio valuation run RAS"/>
    <s v="END portfolio valuation run RAS"/>
    <d v="2026-02-10T17:42:00"/>
    <x v="133"/>
    <d v="2026-02-10T18:03:00"/>
    <s v="NULL"/>
    <x v="0"/>
    <s v="Valuation_NLBTR_MCP_RAS"/>
    <x v="0"/>
    <s v="portfolio valuation run RAS"/>
    <n v="0.35"/>
    <n v="0"/>
    <n v="0.35"/>
    <n v="0"/>
    <n v="0"/>
    <n v="0.35"/>
    <m/>
    <m/>
    <n v="0"/>
    <n v="0"/>
    <n v="0.35"/>
    <n v="0"/>
    <x v="46"/>
    <s v="No Error"/>
    <m/>
    <m/>
    <m/>
    <m/>
    <m/>
    <m/>
    <m/>
    <m/>
    <m/>
    <m/>
    <s v=""/>
  </r>
  <r>
    <x v="17"/>
    <s v="NLBTRValuation (NPV) (RAS)46063.7520833333"/>
    <s v="Not Found"/>
    <x v="10"/>
    <s v="MCPNLBTRValuation (NPV) (RAS)export to ara"/>
    <s v="MCPNLBTRValuation (NPV) (RAS)"/>
    <m/>
    <m/>
    <m/>
    <m/>
    <m/>
    <m/>
    <m/>
    <m/>
    <m/>
    <m/>
    <m/>
    <m/>
    <m/>
    <n v="2601"/>
    <x v="3"/>
    <x v="0"/>
    <s v="START export to ara"/>
    <s v="END export to ara"/>
    <d v="2026-02-10T18:03:00"/>
    <x v="133"/>
    <d v="2026-02-10T18:03:00"/>
    <s v="NULL"/>
    <x v="0"/>
    <s v="Valuation_NLBTR_MCP_RAS"/>
    <x v="4"/>
    <s v="export to ara"/>
    <n v="0"/>
    <n v="0"/>
    <n v="0"/>
    <n v="0"/>
    <n v="0"/>
    <n v="0"/>
    <m/>
    <m/>
    <n v="0"/>
    <n v="0"/>
    <n v="0"/>
    <n v="0"/>
    <x v="23"/>
    <s v="No Error"/>
    <m/>
    <m/>
    <m/>
    <m/>
    <m/>
    <m/>
    <m/>
    <m/>
    <m/>
    <m/>
    <s v="export to ara"/>
  </r>
  <r>
    <x v="17"/>
    <s v="NLBTRValuation (NPV) (RAS)46063.7520833333"/>
    <s v="Not Found"/>
    <x v="11"/>
    <s v="MCPNLBTRValuation (NPV) (RAS)Light Maintenance"/>
    <s v="MCPNLBTRValuation (NPV) (RAS)"/>
    <m/>
    <m/>
    <m/>
    <m/>
    <m/>
    <m/>
    <m/>
    <m/>
    <m/>
    <m/>
    <m/>
    <m/>
    <m/>
    <n v="2601"/>
    <x v="3"/>
    <x v="0"/>
    <s v="START Light Maintenance"/>
    <s v="END Light Maintenance"/>
    <d v="2026-02-10T18:03:00"/>
    <x v="134"/>
    <d v="2026-02-10T18:26:00"/>
    <s v="NULL"/>
    <x v="0"/>
    <s v="Valuation_NLBTR_MCP_RAS"/>
    <x v="6"/>
    <s v="Light Maintenance"/>
    <n v="0.38"/>
    <n v="0"/>
    <n v="0.38"/>
    <n v="0"/>
    <n v="0"/>
    <n v="0.38"/>
    <m/>
    <m/>
    <n v="0"/>
    <n v="0"/>
    <n v="0.38"/>
    <n v="0"/>
    <x v="34"/>
    <s v="No Error"/>
    <m/>
    <m/>
    <m/>
    <m/>
    <m/>
    <m/>
    <m/>
    <m/>
    <m/>
    <m/>
    <s v="Light Maintenance"/>
  </r>
  <r>
    <x v="17"/>
    <s v="NLBTRValuation (NPV) (RAS)46063.7680555556"/>
    <s v="Not Found"/>
    <x v="42"/>
    <s v="MCPNLBTRValuation (NPV) (RAS)valuation report exports RAS"/>
    <s v="MCPNLBTRValuation (NPV) (RAS)"/>
    <m/>
    <m/>
    <m/>
    <m/>
    <m/>
    <m/>
    <m/>
    <m/>
    <m/>
    <m/>
    <m/>
    <m/>
    <m/>
    <n v="2601"/>
    <x v="3"/>
    <x v="0"/>
    <s v="START valuation report exports RAS"/>
    <s v="END valuation report exports RAS"/>
    <d v="2026-02-10T18:26:00"/>
    <x v="135"/>
    <d v="2026-02-10T20:06:00"/>
    <s v="NULL"/>
    <x v="0"/>
    <s v="Valuation_NLBTR_MCP_RAS"/>
    <x v="0"/>
    <s v="valuation report exports RAS"/>
    <n v="1.67"/>
    <n v="0"/>
    <n v="1.67"/>
    <n v="0"/>
    <n v="0"/>
    <n v="1.67"/>
    <m/>
    <m/>
    <n v="0"/>
    <n v="0"/>
    <n v="1.67"/>
    <n v="0"/>
    <x v="85"/>
    <s v="No Error"/>
    <m/>
    <m/>
    <m/>
    <m/>
    <m/>
    <m/>
    <m/>
    <m/>
    <m/>
    <m/>
    <s v=""/>
  </r>
  <r>
    <x v="17"/>
    <s v="NLBTRValuation (NPV) (RAS)46063.8375"/>
    <s v="Not Found"/>
    <x v="43"/>
    <s v="MCPNLBTRValuation (NPV) (RAS)AIC portfolio valuation run RAS"/>
    <s v="MCPNLBTRValuation (NPV) (RAS)"/>
    <m/>
    <m/>
    <m/>
    <m/>
    <m/>
    <m/>
    <m/>
    <m/>
    <m/>
    <m/>
    <m/>
    <m/>
    <m/>
    <n v="2601"/>
    <x v="3"/>
    <x v="0"/>
    <s v="START AIC portfolio valuation run RAS"/>
    <s v="END AIC portfolio valuation run RAS"/>
    <d v="2026-02-10T20:06:00"/>
    <x v="135"/>
    <d v="2026-02-10T20:07:00"/>
    <s v="NULL"/>
    <x v="0"/>
    <s v="Valuation_NLBTR_MCP_RAS"/>
    <x v="0"/>
    <s v="AIC portfolio valuation run RAS"/>
    <n v="0"/>
    <n v="0"/>
    <n v="0"/>
    <n v="0"/>
    <n v="0"/>
    <n v="0"/>
    <m/>
    <m/>
    <n v="0"/>
    <n v="0"/>
    <n v="0"/>
    <n v="0"/>
    <x v="23"/>
    <s v="No Error"/>
    <m/>
    <m/>
    <s v="Old model (RAS) Valuation run completed past SLA"/>
    <m/>
    <m/>
    <m/>
    <m/>
    <m/>
    <m/>
    <m/>
    <s v=""/>
  </r>
  <r>
    <x v="16"/>
    <s v="NLBTRPlanning (NII) (RAS)46063.8381944444"/>
    <s v="Not Found"/>
    <x v="36"/>
    <s v="MCPNLBTRPlanning (NII) (RAS)planning run"/>
    <s v="MCPNLBTRPlanning (NII) (RAS)"/>
    <m/>
    <m/>
    <m/>
    <m/>
    <m/>
    <m/>
    <m/>
    <m/>
    <m/>
    <m/>
    <m/>
    <m/>
    <m/>
    <n v="2601"/>
    <x v="3"/>
    <x v="0"/>
    <s v="START planning run"/>
    <s v="END planning run"/>
    <d v="2026-02-10T20:07:00"/>
    <x v="136"/>
    <d v="2026-02-11T01:28:00"/>
    <s v="NULL"/>
    <x v="0"/>
    <s v="Planning_NLBTR_MCP_RAS"/>
    <x v="0"/>
    <s v="planning run"/>
    <n v="5.35"/>
    <n v="0"/>
    <n v="5.35"/>
    <n v="0"/>
    <n v="0"/>
    <n v="5.35"/>
    <m/>
    <m/>
    <n v="0"/>
    <n v="0"/>
    <n v="5.35"/>
    <n v="0"/>
    <x v="86"/>
    <s v="No Error"/>
    <m/>
    <m/>
    <m/>
    <m/>
    <m/>
    <m/>
    <m/>
    <m/>
    <m/>
    <m/>
    <s v=""/>
  </r>
  <r>
    <x v="16"/>
    <s v="NLBTRPlanning (NII) (RAS)46064.0611111111"/>
    <s v="Not Found"/>
    <x v="10"/>
    <s v="MCPNLBTRPlanning (NII) (RAS)export to ara"/>
    <s v="MCPNLBTRPlanning (NII) (RAS)"/>
    <m/>
    <m/>
    <m/>
    <m/>
    <m/>
    <m/>
    <m/>
    <m/>
    <m/>
    <m/>
    <m/>
    <m/>
    <m/>
    <n v="2601"/>
    <x v="3"/>
    <x v="0"/>
    <s v="START export to ara"/>
    <s v="END export to ara"/>
    <d v="2026-02-11T01:28:00"/>
    <x v="136"/>
    <d v="2026-02-11T01:28:00"/>
    <s v="NULL"/>
    <x v="0"/>
    <s v="Planning_NLBTR_MCP_RAS"/>
    <x v="5"/>
    <s v="export to ara"/>
    <n v="0"/>
    <n v="0"/>
    <n v="0"/>
    <n v="0"/>
    <n v="0"/>
    <n v="0"/>
    <m/>
    <m/>
    <n v="0"/>
    <n v="0"/>
    <n v="0"/>
    <n v="0"/>
    <x v="23"/>
    <s v="No Error"/>
    <m/>
    <m/>
    <m/>
    <m/>
    <m/>
    <m/>
    <m/>
    <m/>
    <m/>
    <m/>
    <s v="export to ara"/>
  </r>
  <r>
    <x v="16"/>
    <s v="NLBTRPlanning (NII) (RAS)46064.0611111111"/>
    <s v="Not Found"/>
    <x v="25"/>
    <s v="MCPNLBTRPlanning (NII) (RAS)planning run QRM Reporter exports"/>
    <s v="MCPNLBTRPlanning (NII) (RAS)"/>
    <m/>
    <m/>
    <m/>
    <m/>
    <m/>
    <m/>
    <m/>
    <m/>
    <m/>
    <m/>
    <m/>
    <m/>
    <m/>
    <n v="2601"/>
    <x v="3"/>
    <x v="0"/>
    <s v="START planning run QRM Reporter exports"/>
    <s v="END planning run QRM Reporter exports"/>
    <d v="2026-02-11T01:28:00"/>
    <x v="137"/>
    <d v="2026-02-11T04:09:00"/>
    <s v="NULL"/>
    <x v="0"/>
    <s v="Planning_NLBTR_MCP_RAS"/>
    <x v="0"/>
    <s v="planning run QRM Reporter exports"/>
    <n v="2.68"/>
    <n v="0"/>
    <n v="2.68"/>
    <n v="0"/>
    <n v="0"/>
    <n v="2.68"/>
    <m/>
    <m/>
    <n v="0"/>
    <n v="0"/>
    <n v="2.68"/>
    <n v="0"/>
    <x v="87"/>
    <s v="No Error"/>
    <m/>
    <m/>
    <m/>
    <m/>
    <m/>
    <m/>
    <m/>
    <m/>
    <m/>
    <m/>
    <s v=""/>
  </r>
  <r>
    <x v="16"/>
    <s v="NLBTRPlanning (NII) (RAS)46064.1729166667"/>
    <s v="Not Found"/>
    <x v="44"/>
    <s v="MCPNLBTRPlanning (NII) (RAS)Full Maintenance"/>
    <s v="MCPNLBTRPlanning (NII) (RAS)"/>
    <m/>
    <m/>
    <m/>
    <m/>
    <m/>
    <m/>
    <m/>
    <m/>
    <m/>
    <m/>
    <m/>
    <m/>
    <m/>
    <n v="2601"/>
    <x v="3"/>
    <x v="0"/>
    <s v="START Full Maintenance"/>
    <s v="END Full Maintenance"/>
    <d v="2026-02-11T04:09:00"/>
    <x v="138"/>
    <d v="2026-02-11T16:16:00"/>
    <s v="NULL"/>
    <x v="0"/>
    <s v="Planning_NLBTR_MCP_RAS"/>
    <x v="0"/>
    <s v="Full Maintenance"/>
    <n v="12.12"/>
    <n v="0"/>
    <n v="12.12"/>
    <n v="0"/>
    <n v="0"/>
    <n v="12.12"/>
    <m/>
    <m/>
    <n v="0"/>
    <n v="0"/>
    <n v="12.12"/>
    <n v="0"/>
    <x v="88"/>
    <s v="No Error"/>
    <m/>
    <m/>
    <m/>
    <m/>
    <m/>
    <m/>
    <m/>
    <m/>
    <m/>
    <m/>
    <s v=""/>
  </r>
  <r>
    <x v="16"/>
    <s v="NLBTRPlanning (NII) (RAS)46064.6777777778"/>
    <s v="Not Found"/>
    <x v="45"/>
    <s v="MCPNLBTRPlanning (NII) (RAS)planning run OLAP exports"/>
    <s v="MCPNLBTRPlanning (NII) (RAS)"/>
    <m/>
    <m/>
    <m/>
    <m/>
    <m/>
    <m/>
    <m/>
    <m/>
    <m/>
    <m/>
    <m/>
    <m/>
    <m/>
    <n v="2601"/>
    <x v="3"/>
    <x v="0"/>
    <s v="START planning run OLAP exports"/>
    <s v="END planning run OLAP exports"/>
    <d v="2026-02-11T16:16:00"/>
    <x v="139"/>
    <s v="NULL"/>
    <s v="NULL"/>
    <x v="0"/>
    <s v="Planning_NLBTR_MCP_RAS"/>
    <x v="0"/>
    <s v="planning run OLAP exports"/>
    <n v="0.9"/>
    <n v="0"/>
    <n v="0.9"/>
    <n v="0"/>
    <n v="0"/>
    <n v="0.9"/>
    <m/>
    <m/>
    <n v="0"/>
    <n v="0"/>
    <n v="0.9"/>
    <n v="0"/>
    <x v="89"/>
    <s v="No Error"/>
    <m/>
    <m/>
    <s v="Old model (RAS) Planning run completed past SLA"/>
    <m/>
    <m/>
    <m/>
    <m/>
    <m/>
    <m/>
    <m/>
    <s v=""/>
  </r>
  <r>
    <x v="0"/>
    <s v="RODBDelete Portfolio46059.5763888889"/>
    <s v="Not Found"/>
    <x v="0"/>
    <s v="MCPRODBDelete PortfolioDelete portfolio from"/>
    <s v="MCPRODBDelete Portfolio"/>
    <m/>
    <m/>
    <m/>
    <m/>
    <m/>
    <m/>
    <m/>
    <m/>
    <m/>
    <m/>
    <m/>
    <m/>
    <m/>
    <n v="2601"/>
    <x v="4"/>
    <x v="0"/>
    <s v="START Delete portfolio from"/>
    <s v="END Delete portfolio from"/>
    <d v="2026-02-06T13:50:00"/>
    <x v="140"/>
    <d v="2026-02-06T13:53:00"/>
    <s v="NULL"/>
    <x v="0"/>
    <s v="Delete_Portfolio_RO_MCP"/>
    <x v="0"/>
    <s v="Delete portfolio from"/>
    <n v="0.03"/>
    <n v="0"/>
    <n v="0.03"/>
    <n v="0"/>
    <n v="0"/>
    <n v="0.03"/>
    <m/>
    <m/>
    <n v="0"/>
    <n v="0"/>
    <n v="0.03"/>
    <n v="0"/>
    <x v="0"/>
    <s v="No Error"/>
    <m/>
    <m/>
    <m/>
    <m/>
    <m/>
    <m/>
    <m/>
    <m/>
    <m/>
    <m/>
    <s v=""/>
  </r>
  <r>
    <x v="1"/>
    <s v="RODBLoad Compare MP46059.5784722222"/>
    <s v="Not Found"/>
    <x v="1"/>
    <s v="MCPRODBLoad Compare MPload Model parameters"/>
    <s v="MCPRODBLoad Compare MP"/>
    <m/>
    <m/>
    <m/>
    <m/>
    <m/>
    <m/>
    <m/>
    <m/>
    <m/>
    <m/>
    <m/>
    <m/>
    <m/>
    <n v="2601"/>
    <x v="4"/>
    <x v="0"/>
    <s v="START load Model parameters"/>
    <s v="END load Model parameters"/>
    <d v="2026-02-06T13:53:00"/>
    <x v="141"/>
    <d v="2026-02-06T13:58:00"/>
    <s v="NULL"/>
    <x v="0"/>
    <s v="Load_compare_MP_RO_MCP"/>
    <x v="0"/>
    <s v="load Model parameters"/>
    <n v="0.08"/>
    <n v="0"/>
    <n v="0.08"/>
    <n v="0"/>
    <n v="0"/>
    <n v="0.08"/>
    <m/>
    <m/>
    <n v="0"/>
    <n v="0"/>
    <n v="0.08"/>
    <n v="0"/>
    <x v="25"/>
    <s v="No Error"/>
    <m/>
    <m/>
    <m/>
    <m/>
    <m/>
    <m/>
    <m/>
    <m/>
    <m/>
    <m/>
    <s v=""/>
  </r>
  <r>
    <x v="1"/>
    <s v="RODBLoad Compare MP46059.5819444444"/>
    <s v="Not Found"/>
    <x v="2"/>
    <s v="MCPRODBLoad Compare MPModel parameters comparison"/>
    <s v="MCPRODBLoad Compare MP"/>
    <m/>
    <m/>
    <m/>
    <m/>
    <m/>
    <m/>
    <m/>
    <m/>
    <m/>
    <m/>
    <m/>
    <m/>
    <m/>
    <n v="2601"/>
    <x v="4"/>
    <x v="0"/>
    <s v="START Model parameters comparison"/>
    <s v="END Model parameters comparison"/>
    <d v="2026-02-06T13:58:00"/>
    <x v="141"/>
    <d v="2026-02-06T13:59:00"/>
    <s v="NULL"/>
    <x v="0"/>
    <s v="Load_compare_MP_RO_MCP"/>
    <x v="0"/>
    <s v="Model parameters comparison"/>
    <n v="0"/>
    <n v="0"/>
    <n v="0"/>
    <n v="0"/>
    <n v="0"/>
    <n v="0"/>
    <m/>
    <m/>
    <n v="0"/>
    <n v="0"/>
    <n v="0"/>
    <n v="0"/>
    <x v="23"/>
    <s v="No Error"/>
    <m/>
    <m/>
    <m/>
    <m/>
    <m/>
    <m/>
    <m/>
    <m/>
    <m/>
    <m/>
    <s v=""/>
  </r>
  <r>
    <x v="2"/>
    <s v="RODBLoad Compare Spreads46059.5826388889"/>
    <s v="Not Found"/>
    <x v="3"/>
    <s v="MCPRODBLoad Compare Spreadsload Spreads"/>
    <s v="MCPRODBLoad Compare Spreads"/>
    <m/>
    <m/>
    <m/>
    <m/>
    <m/>
    <m/>
    <m/>
    <m/>
    <m/>
    <m/>
    <m/>
    <m/>
    <m/>
    <n v="2601"/>
    <x v="4"/>
    <x v="0"/>
    <s v="START load Spreads"/>
    <s v="END load Spreads"/>
    <d v="2026-02-06T13:59:00"/>
    <x v="142"/>
    <d v="2026-02-06T14:10:00"/>
    <s v="NULL"/>
    <x v="0"/>
    <s v="Load_compare_Spreads_RO_MCP"/>
    <x v="0"/>
    <s v="load Spreads"/>
    <n v="0.18"/>
    <n v="0"/>
    <n v="0.18"/>
    <n v="0"/>
    <n v="0"/>
    <n v="0.18"/>
    <m/>
    <m/>
    <n v="0"/>
    <n v="0"/>
    <n v="0.18"/>
    <n v="0"/>
    <x v="65"/>
    <s v="No Error"/>
    <m/>
    <m/>
    <m/>
    <m/>
    <m/>
    <m/>
    <m/>
    <m/>
    <m/>
    <m/>
    <s v=""/>
  </r>
  <r>
    <x v="2"/>
    <s v="RODBLoad Compare Spreads46059.5902777778"/>
    <s v="Not Found"/>
    <x v="4"/>
    <s v="MCPRODBLoad Compare SpreadsSpreads comparison"/>
    <s v="MCPRODBLoad Compare Spreads"/>
    <m/>
    <m/>
    <m/>
    <m/>
    <m/>
    <m/>
    <m/>
    <m/>
    <m/>
    <m/>
    <m/>
    <m/>
    <m/>
    <n v="2601"/>
    <x v="4"/>
    <x v="0"/>
    <s v="START Spreads comparison"/>
    <s v="END Spreads comparison"/>
    <d v="2026-02-06T14:10:00"/>
    <x v="143"/>
    <d v="2026-02-09T08:57:00"/>
    <s v="NULL"/>
    <x v="0"/>
    <s v="Load_compare_Spreads_RO_MCP"/>
    <x v="0"/>
    <s v="Spreads comparison"/>
    <n v="0.02"/>
    <n v="0"/>
    <n v="0.02"/>
    <n v="0"/>
    <n v="0"/>
    <n v="0.02"/>
    <m/>
    <m/>
    <n v="0"/>
    <n v="0"/>
    <n v="0.02"/>
    <n v="0"/>
    <x v="9"/>
    <s v="No Error"/>
    <m/>
    <m/>
    <m/>
    <m/>
    <m/>
    <m/>
    <m/>
    <m/>
    <m/>
    <m/>
    <s v=""/>
  </r>
  <r>
    <x v="3"/>
    <s v="RODBLoad Pos46062.3729166667"/>
    <s v="Not Found"/>
    <x v="5"/>
    <s v="MCPRODBLoad Posload"/>
    <s v="MCPRODBLoad Pos"/>
    <m/>
    <m/>
    <m/>
    <m/>
    <m/>
    <m/>
    <m/>
    <m/>
    <m/>
    <m/>
    <m/>
    <m/>
    <m/>
    <n v="2601"/>
    <x v="4"/>
    <x v="0"/>
    <s v="START load"/>
    <s v="END load"/>
    <d v="2026-02-09T08:57:00"/>
    <x v="144"/>
    <d v="2026-02-09T09:45:00"/>
    <s v="NULL"/>
    <x v="0"/>
    <s v="Load_POS_RO_MCP"/>
    <x v="0"/>
    <s v="load"/>
    <n v="0.8"/>
    <n v="0.8"/>
    <n v="0"/>
    <n v="0"/>
    <n v="0.8"/>
    <n v="0.8"/>
    <m/>
    <m/>
    <n v="0.8"/>
    <n v="0"/>
    <n v="0"/>
    <n v="0.8"/>
    <x v="16"/>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3"/>
    <s v="RODBLoad Pos46062.40625"/>
    <s v="Not Found"/>
    <x v="6"/>
    <s v="MCPRODBLoad PosStratification"/>
    <s v="MCPRODBLoad Pos"/>
    <m/>
    <m/>
    <m/>
    <m/>
    <m/>
    <m/>
    <m/>
    <m/>
    <m/>
    <m/>
    <m/>
    <m/>
    <m/>
    <n v="2601"/>
    <x v="4"/>
    <x v="0"/>
    <s v="START Stratification"/>
    <s v="END Stratification"/>
    <d v="2026-02-09T09:45:00"/>
    <x v="145"/>
    <d v="2026-02-09T09:52:00"/>
    <s v="NULL"/>
    <x v="0"/>
    <s v="Load_POS_RO_MCP"/>
    <x v="0"/>
    <s v="Stratification"/>
    <n v="0.12"/>
    <n v="0.12"/>
    <n v="0"/>
    <n v="0"/>
    <n v="0.12"/>
    <n v="0.12"/>
    <m/>
    <m/>
    <n v="0.12"/>
    <n v="0"/>
    <n v="0"/>
    <n v="0.12"/>
    <x v="6"/>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3"/>
    <s v="RODBLoad Pos46062.4111111111"/>
    <s v="Not Found"/>
    <x v="8"/>
    <s v="MCPRODBLoad Poscopy from"/>
    <s v="MCPRODBLoad Pos"/>
    <m/>
    <m/>
    <m/>
    <m/>
    <m/>
    <m/>
    <m/>
    <m/>
    <m/>
    <m/>
    <m/>
    <m/>
    <m/>
    <n v="2601"/>
    <x v="4"/>
    <x v="0"/>
    <s v="START copy from"/>
    <s v="NULL"/>
    <d v="2026-02-09T09:52:00"/>
    <x v="146"/>
    <d v="2026-02-09T12:47:00"/>
    <s v="Exception Info: There is not enough space on the disk.   (line: 99)  "/>
    <x v="1"/>
    <s v="Load_POS_RO_MCP"/>
    <x v="0"/>
    <s v="copy from"/>
    <n v="0.03"/>
    <n v="0.03"/>
    <n v="0"/>
    <n v="2.88"/>
    <n v="2.91"/>
    <n v="2.91"/>
    <m/>
    <m/>
    <n v="0.03"/>
    <n v="2.88"/>
    <n v="0"/>
    <n v="2.9099999999999997"/>
    <x v="90"/>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3"/>
    <s v="RODBLoad Pos46062.5326388889"/>
    <s v="Not Found"/>
    <x v="8"/>
    <s v="MCPRODBLoad Poscopy from"/>
    <s v="MCPRODBLoad Pos"/>
    <m/>
    <m/>
    <m/>
    <m/>
    <m/>
    <m/>
    <m/>
    <m/>
    <m/>
    <m/>
    <m/>
    <m/>
    <m/>
    <n v="2601"/>
    <x v="4"/>
    <x v="0"/>
    <s v="START copy from"/>
    <s v="END copy from"/>
    <d v="2026-02-09T12:47:00"/>
    <x v="147"/>
    <d v="2026-02-09T12:50:00"/>
    <s v="NULL"/>
    <x v="0"/>
    <s v="Load_POS_RO_MCP (copy)"/>
    <x v="1"/>
    <s v="copy from"/>
    <n v="0.02"/>
    <n v="0.02"/>
    <n v="0"/>
    <n v="0.03"/>
    <n v="0.05"/>
    <n v="0.05"/>
    <m/>
    <m/>
    <n v="0.02"/>
    <n v="0.03"/>
    <n v="0"/>
    <n v="0.05"/>
    <x v="17"/>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4"/>
    <s v="RODBValuation (NPV)46062.5347222222"/>
    <s v="Not Found"/>
    <x v="9"/>
    <s v="MCPRODBValuation (NPV)portfolio valuation run"/>
    <s v="MCPRODBValuation (NPV)"/>
    <m/>
    <m/>
    <m/>
    <m/>
    <m/>
    <m/>
    <m/>
    <m/>
    <m/>
    <m/>
    <m/>
    <m/>
    <m/>
    <n v="2601"/>
    <x v="4"/>
    <x v="0"/>
    <s v="START portfolio valuation run"/>
    <s v="END portfolio valuation run"/>
    <d v="2026-02-09T12:50:00"/>
    <x v="148"/>
    <d v="2026-02-09T16:37:00"/>
    <s v="NULL"/>
    <x v="0"/>
    <s v="Valuation_RO_MCP"/>
    <x v="0"/>
    <s v="portfolio valuation run"/>
    <n v="3.78"/>
    <n v="3.78"/>
    <n v="0"/>
    <n v="0"/>
    <n v="3.78"/>
    <n v="3.78"/>
    <m/>
    <m/>
    <n v="3.78"/>
    <n v="0"/>
    <n v="0"/>
    <n v="3.78"/>
    <x v="91"/>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4"/>
    <s v="RODBValuation (NPV)46062.6923611111"/>
    <s v="Not Found"/>
    <x v="11"/>
    <s v="MCPRODBValuation (NPV)Light Maintenance"/>
    <s v="MCPRODBValuation (NPV)"/>
    <m/>
    <m/>
    <m/>
    <m/>
    <m/>
    <m/>
    <m/>
    <m/>
    <m/>
    <m/>
    <m/>
    <m/>
    <m/>
    <n v="2601"/>
    <x v="4"/>
    <x v="0"/>
    <s v="START Light Maintenance"/>
    <s v="END Light Maintenance"/>
    <d v="2026-02-09T16:37:00"/>
    <x v="149"/>
    <d v="2026-02-09T17:03:00"/>
    <s v="NULL"/>
    <x v="0"/>
    <s v="Valuation_RO_MCP"/>
    <x v="0"/>
    <s v="Light Maintenance"/>
    <n v="0.43"/>
    <n v="0"/>
    <n v="0.43"/>
    <n v="0"/>
    <n v="0"/>
    <n v="0.43"/>
    <n v="0.43"/>
    <m/>
    <n v="0.43"/>
    <n v="0"/>
    <n v="0"/>
    <n v="0.43"/>
    <x v="49"/>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4"/>
    <s v="RODBValuation (NPV)46062.7104166667"/>
    <s v="Not Found"/>
    <x v="28"/>
    <s v="MCPRODBValuation (NPV)valuation report exports"/>
    <s v="MCPRODBValuation (NPV)"/>
    <m/>
    <m/>
    <m/>
    <m/>
    <m/>
    <m/>
    <m/>
    <m/>
    <m/>
    <m/>
    <m/>
    <m/>
    <m/>
    <n v="2601"/>
    <x v="4"/>
    <x v="0"/>
    <s v="START valuation report exports"/>
    <s v="END valuation report exports"/>
    <d v="2026-02-09T17:03:00"/>
    <x v="150"/>
    <d v="2026-02-09T17:06:00"/>
    <s v="NULL"/>
    <x v="0"/>
    <s v="Valuation_RO_MCP"/>
    <x v="0"/>
    <s v="valuation report exports"/>
    <n v="0.03"/>
    <n v="0.03"/>
    <n v="0"/>
    <n v="0"/>
    <n v="0.03"/>
    <n v="0.03"/>
    <m/>
    <m/>
    <n v="0.03"/>
    <n v="0"/>
    <n v="0"/>
    <n v="0.03"/>
    <x v="0"/>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5"/>
    <s v="RODBCSRBB Valuation46062.7125"/>
    <s v="Not Found"/>
    <x v="14"/>
    <s v="MCPRODBCSRBB ValuationCSRBB Portfolio Valuation"/>
    <s v="MCPRODBCSRBB Valuation"/>
    <m/>
    <m/>
    <m/>
    <m/>
    <m/>
    <m/>
    <m/>
    <m/>
    <m/>
    <m/>
    <m/>
    <m/>
    <m/>
    <n v="2601"/>
    <x v="4"/>
    <x v="0"/>
    <s v="START CSRBB Portfolio Valuation"/>
    <s v="END CSRBB Portfolio Valuation"/>
    <d v="2026-02-09T17:06:00"/>
    <x v="151"/>
    <d v="2026-02-09T17:26:00"/>
    <s v="NULL"/>
    <x v="0"/>
    <s v="CSRBB_Valuation_RO_MCP"/>
    <x v="0"/>
    <s v="CSRBB Portfolio Valuation"/>
    <n v="0.53"/>
    <n v="0"/>
    <n v="0.53"/>
    <n v="0"/>
    <n v="0"/>
    <n v="0.53"/>
    <m/>
    <m/>
    <n v="0"/>
    <n v="0"/>
    <n v="0.53"/>
    <n v="0"/>
    <x v="8"/>
    <s v="No Error"/>
    <m/>
    <m/>
    <m/>
    <m/>
    <m/>
    <m/>
    <m/>
    <m/>
    <m/>
    <m/>
    <s v=""/>
  </r>
  <r>
    <x v="5"/>
    <s v="RODBCSRBB Valuation46062.7263888889"/>
    <s v="Not Found"/>
    <x v="11"/>
    <s v="MCPRODBCSRBB ValuationLight Maintenance"/>
    <s v="MCPRODBCSRBB Valuation"/>
    <m/>
    <m/>
    <m/>
    <m/>
    <m/>
    <m/>
    <m/>
    <m/>
    <m/>
    <m/>
    <m/>
    <m/>
    <m/>
    <n v="2601"/>
    <x v="4"/>
    <x v="0"/>
    <s v="START Light Maintenance"/>
    <s v="END Light Maintenance"/>
    <d v="2026-02-09T17:26:00"/>
    <x v="151"/>
    <d v="2026-02-09T17:39:00"/>
    <s v="NULL"/>
    <x v="0"/>
    <s v="CSRBB_Valuation_RO_MCP"/>
    <x v="1"/>
    <s v="Light Maintenance"/>
    <n v="0.2"/>
    <n v="0"/>
    <n v="0.2"/>
    <n v="0"/>
    <n v="0"/>
    <n v="0.2"/>
    <m/>
    <m/>
    <n v="0"/>
    <n v="0"/>
    <n v="0.2"/>
    <n v="0"/>
    <x v="11"/>
    <s v="No Error"/>
    <m/>
    <m/>
    <m/>
    <m/>
    <m/>
    <m/>
    <m/>
    <m/>
    <m/>
    <m/>
    <s v=""/>
  </r>
  <r>
    <x v="6"/>
    <s v="RODBCSRBB Planning46062.7354166667"/>
    <s v="Not Found"/>
    <x v="15"/>
    <s v="MCPRODBCSRBB Planningimport CSRBB strategies"/>
    <s v="MCPRODBCSRBB Planning"/>
    <m/>
    <m/>
    <m/>
    <m/>
    <m/>
    <m/>
    <m/>
    <m/>
    <m/>
    <m/>
    <m/>
    <m/>
    <m/>
    <n v="2601"/>
    <x v="4"/>
    <x v="0"/>
    <s v="START import CSRBB strategies"/>
    <s v="END import CSRBB strategies"/>
    <d v="2026-02-09T17:39:00"/>
    <x v="152"/>
    <d v="2026-02-09T19:14:00"/>
    <s v="NULL"/>
    <x v="0"/>
    <s v="CSRBB_Planning_RO_MCP"/>
    <x v="0"/>
    <s v="import CSRBB strategies"/>
    <n v="1.58"/>
    <n v="0"/>
    <n v="1.58"/>
    <n v="0"/>
    <n v="0"/>
    <n v="1.58"/>
    <m/>
    <m/>
    <n v="0"/>
    <n v="0"/>
    <n v="1.58"/>
    <n v="0"/>
    <x v="92"/>
    <s v="No Error"/>
    <m/>
    <m/>
    <m/>
    <m/>
    <m/>
    <m/>
    <m/>
    <m/>
    <m/>
    <m/>
    <s v=""/>
  </r>
  <r>
    <x v="6"/>
    <s v="RODBCSRBB Planning46062.8013888889"/>
    <s v="Not Found"/>
    <x v="16"/>
    <s v="MCPRODBCSRBB PlanningCSRBB Planning Run"/>
    <s v="MCPRODBCSRBB Planning"/>
    <m/>
    <m/>
    <m/>
    <m/>
    <m/>
    <m/>
    <m/>
    <m/>
    <m/>
    <m/>
    <m/>
    <m/>
    <m/>
    <n v="2601"/>
    <x v="4"/>
    <x v="0"/>
    <s v="START CSRBB Planning Run"/>
    <s v="END CSRBB Planning Run"/>
    <d v="2026-02-09T19:14:00"/>
    <x v="153"/>
    <d v="2026-02-09T20:19:00"/>
    <s v="NULL"/>
    <x v="0"/>
    <s v="CSRBB_Planning_RO_MCP"/>
    <x v="0"/>
    <s v="CSRBB Planning Run"/>
    <n v="1.08"/>
    <n v="0"/>
    <n v="1.08"/>
    <n v="0"/>
    <n v="0"/>
    <n v="1.08"/>
    <m/>
    <m/>
    <n v="0"/>
    <n v="0"/>
    <n v="1.08"/>
    <n v="0"/>
    <x v="22"/>
    <s v="No Error"/>
    <m/>
    <m/>
    <m/>
    <m/>
    <m/>
    <m/>
    <m/>
    <m/>
    <m/>
    <m/>
    <s v=""/>
  </r>
  <r>
    <x v="6"/>
    <s v="RODBCSRBB Planning46062.8465277778"/>
    <s v="Not Found"/>
    <x v="10"/>
    <s v="MCPRODBCSRBB Planningexport to ara"/>
    <s v="MCPRODBCSRBB Planning"/>
    <m/>
    <m/>
    <m/>
    <m/>
    <m/>
    <m/>
    <m/>
    <m/>
    <m/>
    <m/>
    <m/>
    <m/>
    <m/>
    <n v="2601"/>
    <x v="4"/>
    <x v="0"/>
    <s v="START export to ara"/>
    <s v="END export to ara"/>
    <d v="2026-02-09T20:19:00"/>
    <x v="154"/>
    <d v="2026-02-10T08:27:00"/>
    <s v="NULL"/>
    <x v="0"/>
    <s v="CSRBB_Planning_RO_MCP"/>
    <x v="0"/>
    <s v="export to ara"/>
    <n v="0.03"/>
    <n v="0"/>
    <n v="0.03"/>
    <n v="0"/>
    <n v="0"/>
    <n v="0.03"/>
    <m/>
    <m/>
    <n v="0"/>
    <n v="0"/>
    <n v="0.03"/>
    <n v="0"/>
    <x v="0"/>
    <s v="No Error"/>
    <m/>
    <m/>
    <m/>
    <m/>
    <m/>
    <m/>
    <m/>
    <m/>
    <m/>
    <m/>
    <s v=""/>
  </r>
  <r>
    <x v="8"/>
    <s v="RODBEC46063.3520833333"/>
    <s v="Not Found"/>
    <x v="11"/>
    <s v="MCPRODBECLight Maintenance"/>
    <s v="MCPRODBEC"/>
    <m/>
    <m/>
    <m/>
    <m/>
    <m/>
    <m/>
    <m/>
    <m/>
    <m/>
    <m/>
    <m/>
    <m/>
    <m/>
    <n v="2601"/>
    <x v="4"/>
    <x v="0"/>
    <s v="START Light Maintenance"/>
    <s v="END Light Maintenance"/>
    <d v="2026-02-10T08:27:00"/>
    <x v="155"/>
    <d v="2026-02-10T08:42:00"/>
    <s v="NULL"/>
    <x v="0"/>
    <s v="EC_RO_MCP"/>
    <x v="2"/>
    <s v="Light Maintenance"/>
    <n v="0.25"/>
    <n v="0"/>
    <n v="0.25"/>
    <n v="0"/>
    <n v="0"/>
    <n v="0.25"/>
    <m/>
    <m/>
    <n v="0"/>
    <n v="0"/>
    <n v="0.25"/>
    <n v="0"/>
    <x v="32"/>
    <s v="No Error"/>
    <m/>
    <m/>
    <m/>
    <m/>
    <m/>
    <m/>
    <m/>
    <m/>
    <m/>
    <m/>
    <s v="Light Maintenance"/>
  </r>
  <r>
    <x v="8"/>
    <s v="RODBEC46063.3625"/>
    <s v="Not Found"/>
    <x v="19"/>
    <s v="MCPRODBECing-ec valuation"/>
    <s v="MCPRODBEC"/>
    <m/>
    <m/>
    <m/>
    <m/>
    <m/>
    <m/>
    <m/>
    <m/>
    <m/>
    <m/>
    <m/>
    <m/>
    <m/>
    <n v="2601"/>
    <x v="4"/>
    <x v="0"/>
    <s v="START ing-ec valuation"/>
    <s v="NULL"/>
    <d v="2026-02-10T08:42:00"/>
    <x v="156"/>
    <d v="2026-02-10T10:03:00"/>
    <s v="Exception Info: Workflow finished with errors. (line: 43)  "/>
    <x v="1"/>
    <s v="EC_RO_MCP"/>
    <x v="0"/>
    <s v="ing-ec valuation"/>
    <n v="0.12"/>
    <n v="0.12"/>
    <n v="0"/>
    <n v="1.23"/>
    <n v="1.35"/>
    <n v="1.35"/>
    <m/>
    <m/>
    <n v="0.12"/>
    <n v="1.23"/>
    <n v="0"/>
    <n v="1.35"/>
    <x v="9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8"/>
    <s v="RODBEC46063.41875"/>
    <s v="Not Found"/>
    <x v="19"/>
    <s v="MCPRODBECing-ec valuation"/>
    <s v="MCPRODBEC"/>
    <m/>
    <m/>
    <m/>
    <m/>
    <m/>
    <m/>
    <m/>
    <m/>
    <m/>
    <m/>
    <m/>
    <m/>
    <m/>
    <n v="2601"/>
    <x v="4"/>
    <x v="0"/>
    <s v="START ing-ec valuation"/>
    <s v="END ing-ec valuation"/>
    <d v="2026-02-10T10:03:00"/>
    <x v="157"/>
    <d v="2026-02-10T14:50:00"/>
    <s v="NULL"/>
    <x v="0"/>
    <s v="EC_RO_MCP _incorrect EC WF"/>
    <x v="1"/>
    <s v="ing-ec valuation"/>
    <n v="4.78"/>
    <n v="4.78"/>
    <n v="0"/>
    <n v="0"/>
    <n v="4.78"/>
    <n v="4.78"/>
    <m/>
    <m/>
    <n v="4.78"/>
    <n v="0"/>
    <n v="0"/>
    <n v="4.78"/>
    <x v="94"/>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8"/>
    <s v="RODBEC46063.6180555556"/>
    <s v="Not Found"/>
    <x v="46"/>
    <s v="MCPRODBECing-ec valuation exports"/>
    <s v="MCPRODBEC"/>
    <m/>
    <m/>
    <m/>
    <m/>
    <m/>
    <m/>
    <m/>
    <m/>
    <m/>
    <m/>
    <m/>
    <m/>
    <m/>
    <n v="2601"/>
    <x v="4"/>
    <x v="0"/>
    <s v="START ing-ec valuation exports"/>
    <s v="END ing-ec valuation exports"/>
    <d v="2026-02-10T14:50:00"/>
    <x v="158"/>
    <d v="2026-02-10T14:58:00"/>
    <s v="NULL"/>
    <x v="0"/>
    <s v="EC_RO_MCP _incorrect EC WF"/>
    <x v="0"/>
    <s v="ing-ec valuation exports"/>
    <n v="0.05"/>
    <n v="0.05"/>
    <n v="0"/>
    <n v="0.08"/>
    <n v="0.13"/>
    <n v="0.13"/>
    <m/>
    <m/>
    <n v="0.05"/>
    <n v="0.08"/>
    <n v="0"/>
    <n v="0.13"/>
    <x v="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7"/>
    <s v="RODBKR46063.6236111111"/>
    <s v="Not Found"/>
    <x v="11"/>
    <s v="MCPRODBKRLight Maintenance"/>
    <s v="MCPRODBKR"/>
    <m/>
    <m/>
    <m/>
    <m/>
    <m/>
    <m/>
    <m/>
    <m/>
    <m/>
    <m/>
    <m/>
    <m/>
    <m/>
    <n v="2601"/>
    <x v="4"/>
    <x v="0"/>
    <s v="START Light Maintenance"/>
    <s v="END Light Maintenance"/>
    <d v="2026-02-10T14:58:00"/>
    <x v="159"/>
    <d v="2026-02-10T15:15:00"/>
    <s v="NULL"/>
    <x v="0"/>
    <s v="KR_RO_MCP"/>
    <x v="3"/>
    <s v="Light Maintenance"/>
    <n v="0.28000000000000003"/>
    <n v="0"/>
    <n v="0.28000000000000003"/>
    <n v="0"/>
    <n v="0"/>
    <n v="0.28000000000000003"/>
    <n v="0.28000000000000003"/>
    <m/>
    <n v="0.28000000000000003"/>
    <n v="0"/>
    <n v="0"/>
    <n v="0.28000000000000003"/>
    <x v="3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Light Maintenance"/>
  </r>
  <r>
    <x v="7"/>
    <s v="RODBKR46063.6354166667"/>
    <s v="Not Found"/>
    <x v="17"/>
    <s v="MCPRODBKRbpv-kr valuation"/>
    <s v="MCPRODBKR"/>
    <m/>
    <m/>
    <m/>
    <m/>
    <m/>
    <m/>
    <m/>
    <m/>
    <m/>
    <m/>
    <m/>
    <m/>
    <m/>
    <n v="2601"/>
    <x v="4"/>
    <x v="0"/>
    <s v="START bpv-kr valuation"/>
    <s v="END bpv-kr valuation"/>
    <d v="2026-02-10T15:15:00"/>
    <x v="160"/>
    <d v="2026-02-10T18:32:00"/>
    <s v="NULL"/>
    <x v="0"/>
    <s v="KR_RO_MCP"/>
    <x v="0"/>
    <s v="bpv-kr valuation"/>
    <n v="3.28"/>
    <n v="3.28"/>
    <n v="0"/>
    <n v="0"/>
    <n v="3.28"/>
    <n v="3.28"/>
    <m/>
    <m/>
    <n v="3.28"/>
    <n v="0"/>
    <n v="0"/>
    <n v="3.28"/>
    <x v="95"/>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7"/>
    <s v="RODBKR46063.7722222222"/>
    <s v="Not Found"/>
    <x v="47"/>
    <s v="MCPRODBKRbpv-kr valuation exports"/>
    <s v="MCPRODBKR"/>
    <m/>
    <m/>
    <m/>
    <m/>
    <m/>
    <m/>
    <m/>
    <m/>
    <m/>
    <m/>
    <m/>
    <m/>
    <m/>
    <n v="2601"/>
    <x v="4"/>
    <x v="0"/>
    <s v="START bpv-kr valuation exports"/>
    <s v="END bpv-kr valuation exports"/>
    <d v="2026-02-10T18:32:00"/>
    <x v="160"/>
    <d v="2026-02-12T08:30:00"/>
    <s v="NULL"/>
    <x v="0"/>
    <s v="KR_RO_MCP"/>
    <x v="0"/>
    <s v="bpv-kr valuation exports"/>
    <n v="0"/>
    <n v="0"/>
    <n v="0"/>
    <n v="17.5"/>
    <n v="17.5"/>
    <n v="17.5"/>
    <m/>
    <m/>
    <n v="0"/>
    <n v="17.5"/>
    <n v="0"/>
    <n v="17.5"/>
    <x v="96"/>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11"/>
    <s v="RODBITS46065.3541666667"/>
    <s v="Not Found"/>
    <x v="11"/>
    <s v="MCPRODBITSLight Maintenance"/>
    <s v="MCPRODBITS"/>
    <m/>
    <m/>
    <m/>
    <m/>
    <m/>
    <m/>
    <m/>
    <m/>
    <m/>
    <m/>
    <m/>
    <m/>
    <m/>
    <n v="2601"/>
    <x v="4"/>
    <x v="0"/>
    <s v="START Light Maintenance"/>
    <s v="END Light Maintenance"/>
    <d v="2026-02-12T08:30:00"/>
    <x v="161"/>
    <d v="2026-02-12T08:53:00"/>
    <s v="NULL"/>
    <x v="0"/>
    <s v="ITS_RO_MCP"/>
    <x v="4"/>
    <s v="Light Maintenance"/>
    <n v="0.38"/>
    <n v="0"/>
    <n v="0.38"/>
    <n v="0"/>
    <n v="0"/>
    <n v="0.38"/>
    <n v="0.38"/>
    <m/>
    <n v="0.38"/>
    <n v="0"/>
    <n v="0"/>
    <n v="0.38"/>
    <x v="34"/>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Light Maintenance"/>
  </r>
  <r>
    <x v="11"/>
    <s v="RODBITS46065.3701388889"/>
    <s v="Not Found"/>
    <x v="26"/>
    <s v="MCPRODBITSITS planning run"/>
    <s v="MCPRODBITS"/>
    <m/>
    <m/>
    <m/>
    <m/>
    <m/>
    <m/>
    <m/>
    <m/>
    <m/>
    <m/>
    <m/>
    <m/>
    <m/>
    <n v="2601"/>
    <x v="4"/>
    <x v="0"/>
    <s v="START ITS planning run"/>
    <s v="END ITS planning run"/>
    <d v="2026-02-12T08:53:00"/>
    <x v="162"/>
    <d v="2026-02-12T09:07:00"/>
    <s v="NULL"/>
    <x v="0"/>
    <s v="ITS_RO_MCP"/>
    <x v="0"/>
    <s v="ITS planning run"/>
    <n v="0.22"/>
    <n v="0.22"/>
    <n v="0"/>
    <n v="0.02"/>
    <n v="0.24"/>
    <n v="0.24"/>
    <m/>
    <m/>
    <n v="0.22"/>
    <n v="0.02"/>
    <n v="0"/>
    <n v="0.24"/>
    <x v="97"/>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9"/>
    <s v="RODBImport Strategies46065.3798611111"/>
    <s v="Not Found"/>
    <x v="21"/>
    <s v="MCPRODBImport Strategiesimport strategies"/>
    <s v="MCPRODBImport Strategies"/>
    <m/>
    <m/>
    <m/>
    <m/>
    <m/>
    <m/>
    <m/>
    <m/>
    <m/>
    <m/>
    <m/>
    <m/>
    <m/>
    <n v="2601"/>
    <x v="4"/>
    <x v="0"/>
    <s v="START import strategies"/>
    <s v="END import strategies"/>
    <d v="2026-02-12T09:07:00"/>
    <x v="163"/>
    <d v="2026-02-12T09:16:00"/>
    <s v="NULL"/>
    <x v="0"/>
    <s v="Import_Strategies_RO_MCP"/>
    <x v="0"/>
    <s v="import strategies"/>
    <n v="0.13"/>
    <n v="0"/>
    <n v="0.13"/>
    <n v="0"/>
    <n v="0"/>
    <n v="0.13"/>
    <m/>
    <m/>
    <n v="0"/>
    <n v="0"/>
    <n v="0.13"/>
    <n v="0"/>
    <x v="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10"/>
    <s v="RODBPlanning (NII)46065.3861111111"/>
    <s v="Not Found"/>
    <x v="22"/>
    <s v="MCPRODBPlanning (NII)planning run01"/>
    <s v="MCPRODBPlanning (NII)"/>
    <m/>
    <m/>
    <m/>
    <m/>
    <m/>
    <m/>
    <m/>
    <m/>
    <m/>
    <m/>
    <m/>
    <m/>
    <m/>
    <n v="2601"/>
    <x v="4"/>
    <x v="0"/>
    <s v="START planning run01"/>
    <s v="END planning run01"/>
    <d v="2026-02-12T09:16:00"/>
    <x v="164"/>
    <d v="2026-02-12T15:25:00"/>
    <s v="NULL"/>
    <x v="0"/>
    <s v="Planning_RO_MCP"/>
    <x v="0"/>
    <s v="planning run01"/>
    <n v="6.15"/>
    <n v="6.15"/>
    <n v="0"/>
    <n v="0"/>
    <n v="6.15"/>
    <n v="6.15"/>
    <m/>
    <m/>
    <n v="6.15"/>
    <n v="0"/>
    <n v="0"/>
    <n v="6.15"/>
    <x v="9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10"/>
    <s v="RODBPlanning (NII)46065.6423611111"/>
    <s v="Not Found"/>
    <x v="23"/>
    <s v="MCPRODBPlanning (NII)MDL Processing"/>
    <s v="MCPRODBPlanning (NII)"/>
    <m/>
    <m/>
    <m/>
    <m/>
    <m/>
    <m/>
    <m/>
    <m/>
    <m/>
    <m/>
    <m/>
    <m/>
    <m/>
    <n v="2601"/>
    <x v="4"/>
    <x v="0"/>
    <s v="START MDL Processing"/>
    <s v="END MDL Processing"/>
    <d v="2026-02-12T15:25:00"/>
    <x v="165"/>
    <d v="2026-02-12T15:51:00"/>
    <s v="NULL"/>
    <x v="0"/>
    <s v="Planning_RO_MCP"/>
    <x v="0"/>
    <s v="MDL Processing"/>
    <n v="0.43"/>
    <n v="0.43"/>
    <n v="0"/>
    <n v="0"/>
    <n v="0.43"/>
    <n v="0.43"/>
    <m/>
    <m/>
    <n v="0.43"/>
    <n v="0"/>
    <n v="0"/>
    <n v="0.43"/>
    <x v="49"/>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10"/>
    <s v="RODBPlanning (NII)46065.6604166667"/>
    <s v="Not Found"/>
    <x v="24"/>
    <s v="MCPRODBPlanning (NII)planning run02"/>
    <s v="MCPRODBPlanning (NII)"/>
    <m/>
    <m/>
    <m/>
    <m/>
    <m/>
    <m/>
    <m/>
    <m/>
    <m/>
    <m/>
    <m/>
    <m/>
    <m/>
    <n v="2601"/>
    <x v="4"/>
    <x v="0"/>
    <s v="START planning run02"/>
    <s v="END planning run02"/>
    <d v="2026-02-12T15:51:00"/>
    <x v="166"/>
    <d v="2026-02-12T17:49:00"/>
    <s v="NULL"/>
    <x v="0"/>
    <s v="Planning_RO_MCP"/>
    <x v="0"/>
    <s v="planning run02"/>
    <n v="1.97"/>
    <n v="1.97"/>
    <n v="0"/>
    <n v="0"/>
    <n v="1.97"/>
    <n v="1.97"/>
    <m/>
    <m/>
    <n v="1.97"/>
    <n v="0"/>
    <n v="0"/>
    <n v="1.97"/>
    <x v="99"/>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10"/>
    <s v="RODBPlanning (NII)46065.7423611111"/>
    <s v="Not Found"/>
    <x v="10"/>
    <s v="MCPRODBPlanning (NII)export to ara"/>
    <s v="MCPRODBPlanning (NII)"/>
    <m/>
    <m/>
    <m/>
    <m/>
    <m/>
    <m/>
    <m/>
    <m/>
    <m/>
    <m/>
    <m/>
    <m/>
    <m/>
    <n v="2601"/>
    <x v="4"/>
    <x v="0"/>
    <s v="START export to ara"/>
    <s v="END export to ara"/>
    <d v="2026-02-12T17:49:00"/>
    <x v="166"/>
    <d v="2026-02-12T17:49:00"/>
    <s v="NULL"/>
    <x v="0"/>
    <s v="Planning_RO_MCP"/>
    <x v="1"/>
    <s v="export to ara"/>
    <n v="0"/>
    <n v="0"/>
    <n v="0"/>
    <n v="0"/>
    <n v="0"/>
    <n v="0"/>
    <m/>
    <m/>
    <n v="0"/>
    <n v="0"/>
    <n v="0"/>
    <n v="0"/>
    <x v="23"/>
    <s v="No Error"/>
    <m/>
    <m/>
    <m/>
    <m/>
    <m/>
    <m/>
    <m/>
    <m/>
    <m/>
    <m/>
    <s v=""/>
  </r>
  <r>
    <x v="10"/>
    <s v="RODBPlanning (NII)46065.7423611111"/>
    <s v="Not Found"/>
    <x v="30"/>
    <s v="MCPRODBPlanning (NII)planning run exports"/>
    <s v="MCPRODBPlanning (NII)"/>
    <m/>
    <m/>
    <m/>
    <m/>
    <m/>
    <m/>
    <m/>
    <m/>
    <m/>
    <m/>
    <m/>
    <m/>
    <m/>
    <n v="2601"/>
    <x v="4"/>
    <x v="0"/>
    <s v="START planning run exports"/>
    <s v="END planning run exports"/>
    <d v="2026-02-12T17:49:00"/>
    <x v="167"/>
    <d v="2026-02-19T13:39:00"/>
    <s v="NULL"/>
    <x v="0"/>
    <s v="Planning_RO_MCP"/>
    <x v="0"/>
    <s v="planning run exports"/>
    <n v="2.4300000000000002"/>
    <n v="2.4300000000000002"/>
    <n v="0"/>
    <n v="61.65"/>
    <n v="64.08"/>
    <n v="64.08"/>
    <m/>
    <m/>
    <n v="2.4300000000000002"/>
    <n v="61.65"/>
    <n v="0"/>
    <n v="64.08"/>
    <x v="100"/>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x v="0"/>
    <s v="WBUSDelete Portfolio46059.5305555556"/>
    <s v="Not Found"/>
    <x v="0"/>
    <s v="MCPWBUSDelete PortfolioDelete portfolio from"/>
    <s v="MCPWBUSDelete Portfolio"/>
    <m/>
    <m/>
    <m/>
    <m/>
    <m/>
    <m/>
    <m/>
    <m/>
    <m/>
    <m/>
    <m/>
    <m/>
    <m/>
    <n v="2601"/>
    <x v="5"/>
    <x v="0"/>
    <s v="START Delete portfolio from"/>
    <s v="END Delete portfolio from"/>
    <d v="2026-02-06T12:44:00"/>
    <x v="168"/>
    <d v="2026-02-06T12:48:00"/>
    <s v="NULL"/>
    <x v="0"/>
    <s v="Delete_Portfolio_US_MCP"/>
    <x v="0"/>
    <s v="Delete portfolio from"/>
    <n v="0.03"/>
    <n v="0.03"/>
    <n v="0"/>
    <n v="0.03"/>
    <n v="0.06"/>
    <n v="0.06"/>
    <m/>
    <m/>
    <n v="0.03"/>
    <n v="0.03"/>
    <n v="0"/>
    <n v="0.06"/>
    <x v="101"/>
    <s v="Production Error"/>
    <s v="Execution &amp; Process Handling Errors"/>
    <s v="Execution &amp; Process Readiness Gaps"/>
    <s v="Wrong flags used with the second run"/>
    <m/>
    <m/>
    <s v="Single‑Location Impact"/>
    <s v="One‑Off"/>
    <m/>
    <m/>
    <m/>
    <s v=""/>
  </r>
  <r>
    <x v="1"/>
    <s v="WBUSLoad Compare MP46059.5333333333"/>
    <s v="Not Found"/>
    <x v="1"/>
    <s v="MCPWBUSLoad Compare MPload Model parameters"/>
    <s v="MCPWBUSLoad Compare MP"/>
    <m/>
    <m/>
    <m/>
    <m/>
    <m/>
    <m/>
    <m/>
    <m/>
    <m/>
    <m/>
    <m/>
    <m/>
    <m/>
    <n v="2601"/>
    <x v="5"/>
    <x v="0"/>
    <s v="START load Model parameters"/>
    <s v="END load Model parameters"/>
    <d v="2026-02-06T12:48:00"/>
    <x v="169"/>
    <d v="2026-02-06T12:51:00"/>
    <s v="NULL"/>
    <x v="0"/>
    <s v="Load_compare_MP_US_MCP"/>
    <x v="0"/>
    <s v="load Model parameters"/>
    <n v="0.05"/>
    <n v="0.05"/>
    <n v="0"/>
    <n v="0"/>
    <n v="0.05"/>
    <n v="0.05"/>
    <m/>
    <m/>
    <n v="0.05"/>
    <n v="0"/>
    <n v="0"/>
    <n v="0.05"/>
    <x v="17"/>
    <s v="Production Error"/>
    <s v="Execution &amp; Process Handling Errors"/>
    <s v="Execution &amp; Process Readiness Gaps"/>
    <s v="Wrong flags used with the second run"/>
    <m/>
    <m/>
    <s v="Single‑Location Impact"/>
    <s v="One‑Off"/>
    <m/>
    <m/>
    <m/>
    <s v=""/>
  </r>
  <r>
    <x v="1"/>
    <s v="WBUSLoad Compare MP46059.5354166667"/>
    <s v="Not Found"/>
    <x v="2"/>
    <s v="MCPWBUSLoad Compare MPModel parameters comparison"/>
    <s v="MCPWBUSLoad Compare MP"/>
    <m/>
    <m/>
    <m/>
    <m/>
    <m/>
    <m/>
    <m/>
    <m/>
    <m/>
    <m/>
    <m/>
    <m/>
    <m/>
    <n v="2601"/>
    <x v="5"/>
    <x v="0"/>
    <s v="START Model parameters comparison"/>
    <s v="END Model parameters comparison"/>
    <d v="2026-02-06T12:51:00"/>
    <x v="169"/>
    <d v="2026-02-06T12:53:00"/>
    <s v="NULL"/>
    <x v="0"/>
    <s v="Load_compare_MP_US_MCP"/>
    <x v="0"/>
    <s v="Model parameters comparison"/>
    <n v="0"/>
    <n v="0"/>
    <n v="0"/>
    <n v="0.03"/>
    <n v="0.03"/>
    <n v="0.03"/>
    <m/>
    <m/>
    <n v="0"/>
    <n v="0.03"/>
    <n v="0"/>
    <n v="0.03"/>
    <x v="0"/>
    <s v="Production Error"/>
    <s v="Execution &amp; Process Handling Errors"/>
    <s v="Execution &amp; Process Readiness Gaps"/>
    <s v="Wrong flags used with the second run"/>
    <m/>
    <m/>
    <s v="Single‑Location Impact"/>
    <s v="One‑Off"/>
    <m/>
    <m/>
    <m/>
    <s v=""/>
  </r>
  <r>
    <x v="2"/>
    <s v="WBUSLoad Compare Spreads46059.5368055556"/>
    <s v="Not Found"/>
    <x v="3"/>
    <s v="MCPWBUSLoad Compare Spreadsload Spreads"/>
    <s v="MCPWBUSLoad Compare Spreads"/>
    <m/>
    <m/>
    <m/>
    <m/>
    <m/>
    <m/>
    <m/>
    <m/>
    <m/>
    <m/>
    <m/>
    <m/>
    <m/>
    <n v="2601"/>
    <x v="5"/>
    <x v="0"/>
    <s v="START load Spreads"/>
    <s v="END load Spreads"/>
    <d v="2026-02-06T12:53:00"/>
    <x v="170"/>
    <d v="2026-02-06T13:15:00"/>
    <s v="NULL"/>
    <x v="0"/>
    <s v="Load_compare_Spreads_US_MCP"/>
    <x v="0"/>
    <s v="load Spreads"/>
    <n v="0.37"/>
    <n v="0.37"/>
    <n v="0"/>
    <n v="0"/>
    <n v="0.37"/>
    <n v="0.37"/>
    <m/>
    <m/>
    <n v="0.37"/>
    <n v="0"/>
    <n v="0"/>
    <n v="0.37"/>
    <x v="36"/>
    <s v="Production Error"/>
    <s v="Execution &amp; Process Handling Errors"/>
    <s v="Execution &amp; Process Readiness Gaps"/>
    <s v="Wrong flags used with the second run"/>
    <m/>
    <m/>
    <s v="Single‑Location Impact"/>
    <s v="One‑Off"/>
    <m/>
    <m/>
    <m/>
    <s v=""/>
  </r>
  <r>
    <x v="2"/>
    <s v="WBUSLoad Compare Spreads46059.5520833333"/>
    <s v="Not Found"/>
    <x v="4"/>
    <s v="MCPWBUSLoad Compare SpreadsSpreads comparison"/>
    <s v="MCPWBUSLoad Compare Spreads"/>
    <m/>
    <m/>
    <m/>
    <m/>
    <m/>
    <m/>
    <m/>
    <m/>
    <m/>
    <m/>
    <m/>
    <m/>
    <m/>
    <n v="2601"/>
    <x v="5"/>
    <x v="0"/>
    <s v="START Spreads comparison"/>
    <s v="END Spreads comparison"/>
    <d v="2026-02-06T13:15:00"/>
    <x v="171"/>
    <d v="2026-02-09T10:31:00"/>
    <s v="NULL"/>
    <x v="0"/>
    <s v="Load_compare_Spreads_US_MCP"/>
    <x v="0"/>
    <s v="Spreads comparison"/>
    <n v="0.03"/>
    <n v="0.03"/>
    <n v="0"/>
    <n v="10.23"/>
    <n v="10.26"/>
    <n v="10.26"/>
    <m/>
    <m/>
    <n v="0.03"/>
    <n v="10.23"/>
    <n v="0"/>
    <n v="10.26"/>
    <x v="102"/>
    <s v="Production Error"/>
    <s v="Execution &amp; Process Handling Errors"/>
    <s v="Execution &amp; Process Readiness Gaps"/>
    <s v="Wrong flags used with the second run"/>
    <m/>
    <m/>
    <s v="Single‑Location Impact"/>
    <s v="One‑Off"/>
    <m/>
    <m/>
    <m/>
    <s v=""/>
  </r>
  <r>
    <x v="0"/>
    <s v="WBUSDelete Portfolio46062.4381944444"/>
    <s v="Not Found"/>
    <x v="0"/>
    <s v="MCPWBUSDelete PortfolioDelete portfolio from"/>
    <s v="MCPWBUSDelete Portfolio"/>
    <m/>
    <m/>
    <m/>
    <m/>
    <m/>
    <m/>
    <m/>
    <m/>
    <m/>
    <m/>
    <m/>
    <m/>
    <m/>
    <n v="2601"/>
    <x v="5"/>
    <x v="0"/>
    <s v="START Delete portfolio from"/>
    <s v="END Delete portfolio from"/>
    <d v="2026-02-09T10:31:00"/>
    <x v="172"/>
    <d v="2026-02-09T10:36:00"/>
    <s v="NULL"/>
    <x v="0"/>
    <s v="Delete_Portfolio_US_MCP"/>
    <x v="1"/>
    <s v="Delete portfolio from"/>
    <n v="0.05"/>
    <n v="0"/>
    <n v="0.05"/>
    <n v="0"/>
    <n v="0"/>
    <n v="0.05"/>
    <m/>
    <m/>
    <n v="0"/>
    <n v="0"/>
    <n v="0.05"/>
    <n v="0"/>
    <x v="17"/>
    <s v="No Error"/>
    <m/>
    <m/>
    <m/>
    <m/>
    <m/>
    <m/>
    <m/>
    <m/>
    <m/>
    <m/>
    <s v=""/>
  </r>
  <r>
    <x v="1"/>
    <s v="WBUSLoad Compare MP46062.4416666667"/>
    <s v="Not Found"/>
    <x v="1"/>
    <s v="MCPWBUSLoad Compare MPload Model parameters"/>
    <s v="MCPWBUSLoad Compare MP"/>
    <m/>
    <m/>
    <m/>
    <m/>
    <m/>
    <m/>
    <m/>
    <m/>
    <m/>
    <m/>
    <m/>
    <m/>
    <m/>
    <n v="2601"/>
    <x v="5"/>
    <x v="0"/>
    <s v="START load Model parameters"/>
    <s v="END load Model parameters"/>
    <d v="2026-02-09T10:36:00"/>
    <x v="173"/>
    <d v="2026-02-09T10:38:00"/>
    <s v="NULL"/>
    <x v="0"/>
    <s v="Load_compare_MP_US_MCP"/>
    <x v="1"/>
    <s v="load Model parameters"/>
    <n v="0.03"/>
    <n v="0"/>
    <n v="0.03"/>
    <n v="0"/>
    <n v="0"/>
    <n v="0.03"/>
    <m/>
    <m/>
    <n v="0"/>
    <n v="0"/>
    <n v="0.03"/>
    <n v="0"/>
    <x v="0"/>
    <s v="No Error"/>
    <m/>
    <m/>
    <m/>
    <m/>
    <m/>
    <m/>
    <m/>
    <m/>
    <m/>
    <m/>
    <s v=""/>
  </r>
  <r>
    <x v="1"/>
    <s v="WBUSLoad Compare MP46062.4430555556"/>
    <s v="Not Found"/>
    <x v="2"/>
    <s v="MCPWBUSLoad Compare MPModel parameters comparison"/>
    <s v="MCPWBUSLoad Compare MP"/>
    <m/>
    <m/>
    <m/>
    <m/>
    <m/>
    <m/>
    <m/>
    <m/>
    <m/>
    <m/>
    <m/>
    <m/>
    <m/>
    <n v="2601"/>
    <x v="5"/>
    <x v="0"/>
    <s v="START Model parameters comparison"/>
    <s v="END Model parameters comparison"/>
    <d v="2026-02-09T10:38:00"/>
    <x v="174"/>
    <d v="2026-02-09T10:40:00"/>
    <s v="NULL"/>
    <x v="0"/>
    <s v="Load_compare_MP_US_MCP"/>
    <x v="1"/>
    <s v="Model parameters comparison"/>
    <n v="0.02"/>
    <n v="0"/>
    <n v="0.02"/>
    <n v="0"/>
    <n v="0"/>
    <n v="0.02"/>
    <m/>
    <m/>
    <n v="0"/>
    <n v="0"/>
    <n v="0.02"/>
    <n v="0"/>
    <x v="9"/>
    <s v="No Error"/>
    <m/>
    <m/>
    <m/>
    <m/>
    <m/>
    <m/>
    <m/>
    <m/>
    <m/>
    <m/>
    <s v=""/>
  </r>
  <r>
    <x v="2"/>
    <s v="WBUSLoad Compare Spreads46062.4444444444"/>
    <s v="Not Found"/>
    <x v="3"/>
    <s v="MCPWBUSLoad Compare Spreadsload Spreads"/>
    <s v="MCPWBUSLoad Compare Spreads"/>
    <m/>
    <m/>
    <m/>
    <m/>
    <m/>
    <m/>
    <m/>
    <m/>
    <m/>
    <m/>
    <m/>
    <m/>
    <m/>
    <n v="2601"/>
    <x v="5"/>
    <x v="0"/>
    <s v="START load Spreads"/>
    <s v="END load Spreads"/>
    <d v="2026-02-09T10:40:00"/>
    <x v="175"/>
    <d v="2026-02-09T11:03:00"/>
    <s v="NULL"/>
    <x v="0"/>
    <s v="Load_compare_Spreads_US_MCP"/>
    <x v="1"/>
    <s v="load Spreads"/>
    <n v="0.38"/>
    <n v="0"/>
    <n v="0.38"/>
    <n v="0"/>
    <n v="0"/>
    <n v="0.38"/>
    <m/>
    <m/>
    <n v="0"/>
    <n v="0"/>
    <n v="0.38"/>
    <n v="0"/>
    <x v="34"/>
    <s v="No Error"/>
    <m/>
    <m/>
    <m/>
    <m/>
    <m/>
    <m/>
    <m/>
    <m/>
    <m/>
    <m/>
    <s v=""/>
  </r>
  <r>
    <x v="2"/>
    <s v="WBUSLoad Compare Spreads46062.4604166667"/>
    <s v="Not Found"/>
    <x v="4"/>
    <s v="MCPWBUSLoad Compare SpreadsSpreads comparison"/>
    <s v="MCPWBUSLoad Compare Spreads"/>
    <m/>
    <m/>
    <m/>
    <m/>
    <m/>
    <m/>
    <m/>
    <m/>
    <m/>
    <m/>
    <m/>
    <m/>
    <m/>
    <n v="2601"/>
    <x v="5"/>
    <x v="0"/>
    <s v="START Spreads comparison"/>
    <s v="END Spreads comparison"/>
    <d v="2026-02-09T11:03:00"/>
    <x v="176"/>
    <d v="2026-02-09T11:06:00"/>
    <s v="NULL"/>
    <x v="0"/>
    <s v="Load_compare_Spreads_US_MCP"/>
    <x v="1"/>
    <s v="Spreads comparison"/>
    <n v="0.02"/>
    <n v="0"/>
    <n v="0.02"/>
    <n v="0"/>
    <n v="0"/>
    <n v="0.02"/>
    <m/>
    <m/>
    <n v="0"/>
    <n v="0"/>
    <n v="0.02"/>
    <n v="0"/>
    <x v="9"/>
    <s v="No Error"/>
    <m/>
    <m/>
    <m/>
    <m/>
    <m/>
    <m/>
    <m/>
    <m/>
    <m/>
    <m/>
    <s v=""/>
  </r>
  <r>
    <x v="3"/>
    <s v="WBUSLoad Pos46062.4625"/>
    <s v="Not Found"/>
    <x v="5"/>
    <s v="MCPWBUSLoad Posload"/>
    <s v="MCPWBUSLoad Pos"/>
    <m/>
    <m/>
    <m/>
    <m/>
    <m/>
    <m/>
    <m/>
    <m/>
    <m/>
    <m/>
    <m/>
    <m/>
    <m/>
    <n v="2601"/>
    <x v="5"/>
    <x v="0"/>
    <s v="START load"/>
    <s v="END load"/>
    <d v="2026-02-09T11:06:00"/>
    <x v="177"/>
    <d v="2026-02-09T11:39:00"/>
    <s v="NULL"/>
    <x v="0"/>
    <s v="Load_POS_US_MCP"/>
    <x v="0"/>
    <s v="load"/>
    <n v="0.55000000000000004"/>
    <n v="0.55000000000000004"/>
    <n v="0"/>
    <n v="0"/>
    <n v="0.55000000000000004"/>
    <n v="0.55000000000000004"/>
    <m/>
    <m/>
    <n v="0.55000000000000004"/>
    <n v="0"/>
    <n v="0"/>
    <n v="0.55000000000000004"/>
    <x v="45"/>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x v="3"/>
    <s v="WBUSLoad Pos46062.4854166667"/>
    <s v="Not Found"/>
    <x v="6"/>
    <s v="MCPWBUSLoad PosStratification"/>
    <s v="MCPWBUSLoad Pos"/>
    <m/>
    <m/>
    <m/>
    <m/>
    <m/>
    <m/>
    <m/>
    <m/>
    <m/>
    <m/>
    <m/>
    <m/>
    <m/>
    <n v="2601"/>
    <x v="5"/>
    <x v="0"/>
    <s v="START Stratification"/>
    <s v="END Stratification"/>
    <d v="2026-02-09T11:39:00"/>
    <x v="178"/>
    <d v="2026-02-09T11:45:00"/>
    <s v="NULL"/>
    <x v="0"/>
    <s v="Load_POS_US_MCP"/>
    <x v="0"/>
    <s v="Stratification"/>
    <n v="0.1"/>
    <n v="0.1"/>
    <n v="0"/>
    <n v="0"/>
    <n v="0.1"/>
    <n v="0.1"/>
    <m/>
    <m/>
    <n v="0.1"/>
    <n v="0"/>
    <n v="0"/>
    <n v="0.1"/>
    <x v="14"/>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x v="3"/>
    <s v="WBUSLoad Pos46062.4895833333"/>
    <s v="Not Found"/>
    <x v="8"/>
    <s v="MCPWBUSLoad Poscopy from"/>
    <s v="MCPWBUSLoad Pos"/>
    <m/>
    <m/>
    <m/>
    <m/>
    <m/>
    <m/>
    <m/>
    <m/>
    <m/>
    <m/>
    <m/>
    <m/>
    <m/>
    <n v="2601"/>
    <x v="5"/>
    <x v="0"/>
    <s v="START copy from"/>
    <s v="NULL"/>
    <d v="2026-02-09T11:45:00"/>
    <x v="179"/>
    <d v="2026-02-09T12:26:00"/>
    <s v="Exception Info: There is not enough space on the disk.   (line: 96)  "/>
    <x v="1"/>
    <s v="Load_POS_US_MCP"/>
    <x v="0"/>
    <s v="copy from"/>
    <n v="0.03"/>
    <n v="0.03"/>
    <n v="0"/>
    <n v="0.65"/>
    <n v="0.68"/>
    <n v="0.68"/>
    <m/>
    <m/>
    <n v="0.03"/>
    <n v="0.65"/>
    <n v="0"/>
    <n v="0.68"/>
    <x v="103"/>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x v="3"/>
    <s v="WBUSLoad Pos46062.5180555556"/>
    <s v="Not Found"/>
    <x v="5"/>
    <s v="MCPWBUSLoad Posload"/>
    <s v="MCPWBUSLoad Pos"/>
    <m/>
    <m/>
    <m/>
    <m/>
    <m/>
    <m/>
    <m/>
    <m/>
    <m/>
    <m/>
    <m/>
    <m/>
    <m/>
    <n v="2601"/>
    <x v="5"/>
    <x v="0"/>
    <s v="START load"/>
    <s v="END load"/>
    <d v="2026-02-09T12:26:00"/>
    <x v="180"/>
    <d v="2026-02-09T13:01:00"/>
    <s v="NULL"/>
    <x v="0"/>
    <s v="Load_POS_US_MCP"/>
    <x v="1"/>
    <s v="load"/>
    <n v="0.57999999999999996"/>
    <n v="0"/>
    <n v="0.57999999999999996"/>
    <n v="0"/>
    <n v="0"/>
    <n v="0.57999999999999996"/>
    <m/>
    <m/>
    <n v="0"/>
    <n v="0"/>
    <n v="0.57999999999999996"/>
    <n v="0"/>
    <x v="104"/>
    <s v="No Error"/>
    <m/>
    <m/>
    <m/>
    <m/>
    <m/>
    <m/>
    <m/>
    <m/>
    <m/>
    <m/>
    <s v=""/>
  </r>
  <r>
    <x v="3"/>
    <s v="WBUSLoad Pos46062.5423611111"/>
    <s v="Not Found"/>
    <x v="6"/>
    <s v="MCPWBUSLoad PosStratification"/>
    <s v="MCPWBUSLoad Pos"/>
    <m/>
    <m/>
    <m/>
    <m/>
    <m/>
    <m/>
    <m/>
    <m/>
    <m/>
    <m/>
    <m/>
    <m/>
    <m/>
    <n v="2601"/>
    <x v="5"/>
    <x v="0"/>
    <s v="START Stratification"/>
    <s v="END Stratification"/>
    <d v="2026-02-09T13:01:00"/>
    <x v="181"/>
    <d v="2026-02-09T13:06:00"/>
    <s v="NULL"/>
    <x v="0"/>
    <s v="Load_POS_US_MCP"/>
    <x v="1"/>
    <s v="Stratification"/>
    <n v="0.08"/>
    <n v="0"/>
    <n v="0.08"/>
    <n v="0"/>
    <n v="0"/>
    <n v="0.08"/>
    <m/>
    <m/>
    <n v="0"/>
    <n v="0"/>
    <n v="0.08"/>
    <n v="0"/>
    <x v="25"/>
    <s v="No Error"/>
    <m/>
    <m/>
    <m/>
    <m/>
    <m/>
    <m/>
    <m/>
    <m/>
    <m/>
    <m/>
    <s v=""/>
  </r>
  <r>
    <x v="3"/>
    <s v="WBUSLoad Pos46062.5458333333"/>
    <s v="Not Found"/>
    <x v="8"/>
    <s v="MCPWBUSLoad Poscopy from"/>
    <s v="MCPWBUSLoad Pos"/>
    <m/>
    <m/>
    <m/>
    <m/>
    <m/>
    <m/>
    <m/>
    <m/>
    <m/>
    <m/>
    <m/>
    <m/>
    <m/>
    <n v="2601"/>
    <x v="5"/>
    <x v="0"/>
    <s v="START copy from"/>
    <s v="END copy from"/>
    <d v="2026-02-09T13:06:00"/>
    <x v="182"/>
    <d v="2026-02-09T13:09:00"/>
    <s v="NULL"/>
    <x v="0"/>
    <s v="Load_POS_US_MCP"/>
    <x v="1"/>
    <s v="copy from"/>
    <n v="0.03"/>
    <n v="0"/>
    <n v="0.03"/>
    <n v="0"/>
    <n v="0"/>
    <n v="0.03"/>
    <m/>
    <m/>
    <n v="0"/>
    <n v="0"/>
    <n v="0.03"/>
    <n v="0"/>
    <x v="0"/>
    <s v="No Error"/>
    <m/>
    <m/>
    <m/>
    <m/>
    <m/>
    <m/>
    <m/>
    <m/>
    <m/>
    <m/>
    <s v=""/>
  </r>
  <r>
    <x v="4"/>
    <s v="WBUSValuation (NPV)46062.5479166667"/>
    <s v="Not Found"/>
    <x v="9"/>
    <s v="MCPWBUSValuation (NPV)portfolio valuation run"/>
    <s v="MCPWBUSValuation (NPV)"/>
    <m/>
    <m/>
    <m/>
    <m/>
    <m/>
    <m/>
    <m/>
    <m/>
    <m/>
    <m/>
    <m/>
    <m/>
    <m/>
    <n v="2601"/>
    <x v="5"/>
    <x v="0"/>
    <s v="START portfolio valuation run"/>
    <s v="END portfolio valuation run"/>
    <d v="2026-02-09T13:09:00"/>
    <x v="183"/>
    <d v="2026-02-09T13:25:00"/>
    <s v="NULL"/>
    <x v="0"/>
    <s v="Valuation_US_MCP"/>
    <x v="0"/>
    <s v="portfolio valuation run"/>
    <n v="0.27"/>
    <n v="0"/>
    <n v="0.27"/>
    <n v="0"/>
    <n v="0"/>
    <n v="0.27"/>
    <m/>
    <m/>
    <n v="0"/>
    <n v="0"/>
    <n v="0.27"/>
    <n v="0"/>
    <x v="12"/>
    <s v="No Error"/>
    <m/>
    <m/>
    <m/>
    <m/>
    <m/>
    <m/>
    <m/>
    <m/>
    <m/>
    <m/>
    <s v=""/>
  </r>
  <r>
    <x v="4"/>
    <s v="WBUSValuation (NPV)46062.5590277778"/>
    <s v="Not Found"/>
    <x v="11"/>
    <s v="MCPWBUSValuation (NPV)Light Maintenance"/>
    <s v="MCPWBUSValuation (NPV)"/>
    <m/>
    <m/>
    <m/>
    <m/>
    <m/>
    <m/>
    <m/>
    <m/>
    <m/>
    <m/>
    <m/>
    <m/>
    <m/>
    <n v="2601"/>
    <x v="5"/>
    <x v="0"/>
    <s v="START Light Maintenance"/>
    <s v="END Light Maintenance"/>
    <d v="2026-02-09T13:25:00"/>
    <x v="184"/>
    <d v="2026-02-09T13:48:00"/>
    <s v="NULL"/>
    <x v="0"/>
    <s v="Valuation_US_MCP"/>
    <x v="0"/>
    <s v="Light Maintenance"/>
    <n v="0.38"/>
    <n v="0"/>
    <n v="0.38"/>
    <n v="0"/>
    <n v="0"/>
    <n v="0.38"/>
    <m/>
    <m/>
    <n v="0"/>
    <n v="0"/>
    <n v="0.38"/>
    <n v="0"/>
    <x v="34"/>
    <s v="No Error"/>
    <m/>
    <m/>
    <m/>
    <m/>
    <m/>
    <m/>
    <m/>
    <m/>
    <m/>
    <m/>
    <s v=""/>
  </r>
  <r>
    <x v="4"/>
    <s v="WBUSValuation (NPV)46062.575"/>
    <s v="Not Found"/>
    <x v="12"/>
    <s v="MCPWBUSValuation (NPV)valuation report OLAP exports"/>
    <s v="MCPWBUSValuation (NPV)"/>
    <m/>
    <m/>
    <m/>
    <m/>
    <m/>
    <m/>
    <m/>
    <m/>
    <m/>
    <m/>
    <m/>
    <m/>
    <m/>
    <n v="2601"/>
    <x v="5"/>
    <x v="0"/>
    <s v="START valuation report OLAP exports"/>
    <s v="END valuation report OLAP exports"/>
    <d v="2026-02-09T13:48:00"/>
    <x v="185"/>
    <d v="2026-02-09T14:07:00"/>
    <s v="NULL"/>
    <x v="0"/>
    <s v="Valuation_US_MCP"/>
    <x v="0"/>
    <s v="valuation report OLAP exports"/>
    <n v="0.28000000000000003"/>
    <n v="0"/>
    <n v="0.28000000000000003"/>
    <n v="0"/>
    <n v="0"/>
    <n v="0.28000000000000003"/>
    <m/>
    <m/>
    <n v="0"/>
    <n v="0"/>
    <n v="0.28000000000000003"/>
    <n v="0"/>
    <x v="33"/>
    <s v="No Error"/>
    <m/>
    <m/>
    <m/>
    <m/>
    <m/>
    <m/>
    <m/>
    <m/>
    <m/>
    <m/>
    <s v=""/>
  </r>
  <r>
    <x v="5"/>
    <s v="WBUSCSRBB Valuation46062.5881944444"/>
    <s v="Not Found"/>
    <x v="14"/>
    <s v="MCPWBUSCSRBB ValuationCSRBB Portfolio Valuation"/>
    <s v="MCPWBUSCSRBB Valuation"/>
    <m/>
    <m/>
    <m/>
    <m/>
    <m/>
    <m/>
    <m/>
    <m/>
    <m/>
    <m/>
    <m/>
    <m/>
    <m/>
    <n v="2601"/>
    <x v="5"/>
    <x v="0"/>
    <s v="START CSRBB Portfolio Valuation"/>
    <s v="END CSRBB Portfolio Valuation"/>
    <d v="2026-02-09T14:07:00"/>
    <x v="186"/>
    <d v="2026-02-09T14:29:00"/>
    <s v="NULL"/>
    <x v="0"/>
    <s v="CSRBB_Valuation_US_MCP"/>
    <x v="0"/>
    <s v="CSRBB Portfolio Valuation"/>
    <n v="0.33"/>
    <n v="0"/>
    <n v="0.33"/>
    <n v="0"/>
    <n v="0"/>
    <n v="0.33"/>
    <m/>
    <m/>
    <n v="0"/>
    <n v="0"/>
    <n v="0.33"/>
    <n v="0"/>
    <x v="64"/>
    <s v="No Error"/>
    <m/>
    <m/>
    <m/>
    <m/>
    <m/>
    <m/>
    <m/>
    <m/>
    <m/>
    <m/>
    <s v=""/>
  </r>
  <r>
    <x v="6"/>
    <s v="WBUSCSRBB Planning46062.6034722222"/>
    <s v="Not Found"/>
    <x v="15"/>
    <s v="MCPWBUSCSRBB Planningimport CSRBB strategies"/>
    <s v="MCPWBUSCSRBB Planning"/>
    <m/>
    <m/>
    <m/>
    <m/>
    <m/>
    <m/>
    <m/>
    <m/>
    <m/>
    <m/>
    <m/>
    <m/>
    <m/>
    <n v="2601"/>
    <x v="5"/>
    <x v="0"/>
    <s v="START import CSRBB strategies"/>
    <s v="END import CSRBB strategies"/>
    <d v="2026-02-09T14:29:00"/>
    <x v="187"/>
    <d v="2026-02-09T16:27:00"/>
    <s v="NULL"/>
    <x v="0"/>
    <s v="CSRBB_Planning_US_MCP"/>
    <x v="0"/>
    <s v="import CSRBB strategies"/>
    <n v="1.97"/>
    <n v="0"/>
    <n v="1.97"/>
    <n v="0"/>
    <n v="0"/>
    <n v="1.97"/>
    <m/>
    <m/>
    <n v="0"/>
    <n v="0"/>
    <n v="1.97"/>
    <n v="0"/>
    <x v="99"/>
    <s v="No Error"/>
    <m/>
    <m/>
    <m/>
    <m/>
    <m/>
    <m/>
    <m/>
    <m/>
    <m/>
    <m/>
    <s v=""/>
  </r>
  <r>
    <x v="6"/>
    <s v="WBUSCSRBB Planning46062.6854166667"/>
    <s v="Not Found"/>
    <x v="16"/>
    <s v="MCPWBUSCSRBB PlanningCSRBB Planning Run"/>
    <s v="MCPWBUSCSRBB Planning"/>
    <m/>
    <m/>
    <m/>
    <m/>
    <m/>
    <m/>
    <m/>
    <m/>
    <m/>
    <m/>
    <m/>
    <m/>
    <m/>
    <n v="2601"/>
    <x v="5"/>
    <x v="0"/>
    <s v="START CSRBB Planning Run"/>
    <s v="END CSRBB Planning Run"/>
    <d v="2026-02-09T16:27:00"/>
    <x v="188"/>
    <d v="2026-02-09T18:22:00"/>
    <s v="NULL"/>
    <x v="0"/>
    <s v="CSRBB_Planning_US_MCP"/>
    <x v="0"/>
    <s v="CSRBB Planning Run"/>
    <n v="1.83"/>
    <n v="0"/>
    <n v="1.83"/>
    <n v="0"/>
    <n v="0"/>
    <n v="1.83"/>
    <m/>
    <m/>
    <n v="0"/>
    <n v="0"/>
    <n v="1.83"/>
    <n v="0"/>
    <x v="105"/>
    <s v="No Error"/>
    <m/>
    <m/>
    <m/>
    <m/>
    <m/>
    <m/>
    <m/>
    <m/>
    <m/>
    <m/>
    <s v=""/>
  </r>
  <r>
    <x v="13"/>
    <s v="WBUSGAP46062.7652777778"/>
    <s v="Not Found"/>
    <x v="31"/>
    <s v="MCPWBUSGAPgap planning"/>
    <s v="MCPWBUSGAP"/>
    <m/>
    <m/>
    <m/>
    <m/>
    <m/>
    <m/>
    <m/>
    <m/>
    <m/>
    <m/>
    <m/>
    <m/>
    <m/>
    <n v="2601"/>
    <x v="5"/>
    <x v="0"/>
    <s v="START gap planning"/>
    <s v="END gap planning"/>
    <d v="2026-02-09T18:22:00"/>
    <x v="189"/>
    <d v="2026-02-09T20:14:00"/>
    <s v="NULL"/>
    <x v="0"/>
    <s v="GAP_US_MCP"/>
    <x v="0"/>
    <s v="gap planning"/>
    <n v="1.85"/>
    <n v="0"/>
    <n v="1.85"/>
    <n v="0"/>
    <n v="0"/>
    <n v="1.85"/>
    <m/>
    <m/>
    <n v="0"/>
    <n v="0"/>
    <n v="1.85"/>
    <n v="0"/>
    <x v="106"/>
    <s v="No Error"/>
    <m/>
    <m/>
    <m/>
    <m/>
    <m/>
    <m/>
    <m/>
    <m/>
    <m/>
    <m/>
    <s v=""/>
  </r>
  <r>
    <x v="7"/>
    <s v="WBUSKR46062.8430555556"/>
    <s v="Not Found"/>
    <x v="11"/>
    <s v="MCPWBUSKRLight Maintenance"/>
    <s v="MCPWBUSKR"/>
    <m/>
    <m/>
    <m/>
    <m/>
    <m/>
    <m/>
    <m/>
    <m/>
    <m/>
    <m/>
    <m/>
    <m/>
    <m/>
    <n v="2601"/>
    <x v="5"/>
    <x v="0"/>
    <s v="START Light Maintenance"/>
    <s v="END Light Maintenance"/>
    <d v="2026-02-09T20:14:00"/>
    <x v="190"/>
    <d v="2026-02-09T20:27:00"/>
    <s v="NULL"/>
    <x v="0"/>
    <s v="KR_US_MCP"/>
    <x v="1"/>
    <s v="Light Maintenance"/>
    <n v="0.22"/>
    <n v="0"/>
    <n v="0.22"/>
    <n v="0"/>
    <n v="0"/>
    <n v="0.22"/>
    <m/>
    <m/>
    <n v="0"/>
    <n v="0"/>
    <n v="0.22"/>
    <n v="0"/>
    <x v="13"/>
    <s v="No Error"/>
    <m/>
    <m/>
    <m/>
    <m/>
    <m/>
    <m/>
    <m/>
    <m/>
    <m/>
    <m/>
    <s v=""/>
  </r>
  <r>
    <x v="7"/>
    <s v="WBUSKR46062.8520833333"/>
    <s v="Not Found"/>
    <x v="17"/>
    <s v="MCPWBUSKRbpv-kr valuation"/>
    <s v="MCPWBUSKR"/>
    <m/>
    <m/>
    <m/>
    <m/>
    <m/>
    <m/>
    <m/>
    <m/>
    <m/>
    <m/>
    <m/>
    <m/>
    <m/>
    <n v="2601"/>
    <x v="5"/>
    <x v="0"/>
    <s v="START bpv-kr valuation"/>
    <s v="END bpv-kr valuation"/>
    <d v="2026-02-09T20:27:00"/>
    <x v="191"/>
    <d v="2026-02-09T21:13:00"/>
    <s v="NULL"/>
    <x v="0"/>
    <s v="KR_US_MCP"/>
    <x v="0"/>
    <s v="bpv-kr valuation"/>
    <n v="0.7"/>
    <n v="0"/>
    <n v="0.7"/>
    <n v="0"/>
    <n v="0"/>
    <n v="0.7"/>
    <m/>
    <m/>
    <n v="0"/>
    <n v="0"/>
    <n v="0.7"/>
    <n v="0"/>
    <x v="71"/>
    <s v="No Error"/>
    <m/>
    <m/>
    <m/>
    <m/>
    <m/>
    <m/>
    <m/>
    <m/>
    <m/>
    <m/>
    <s v=""/>
  </r>
  <r>
    <x v="18"/>
    <s v="WBUSValuation AIC46062.8840277778"/>
    <s v="Not Found"/>
    <x v="48"/>
    <s v="MCPWBUSValuation AICload AIC Spreads"/>
    <s v="MCPWBUSValuation AIC"/>
    <m/>
    <m/>
    <m/>
    <m/>
    <m/>
    <m/>
    <m/>
    <m/>
    <m/>
    <m/>
    <m/>
    <m/>
    <m/>
    <n v="2601"/>
    <x v="5"/>
    <x v="0"/>
    <s v="START load AIC Spreads"/>
    <s v="END load AIC Spreads"/>
    <d v="2026-02-09T21:13:00"/>
    <x v="192"/>
    <d v="2026-02-09T21:38:00"/>
    <s v="NULL"/>
    <x v="0"/>
    <s v="Valuation_AIC_US_MCP"/>
    <x v="0"/>
    <s v="load AIC Spreads"/>
    <n v="0.42"/>
    <n v="0"/>
    <n v="0.42"/>
    <n v="0"/>
    <n v="0"/>
    <n v="0.42"/>
    <m/>
    <m/>
    <n v="0"/>
    <n v="0"/>
    <n v="0.42"/>
    <n v="0"/>
    <x v="69"/>
    <s v="No Error"/>
    <m/>
    <m/>
    <m/>
    <m/>
    <m/>
    <m/>
    <m/>
    <m/>
    <m/>
    <m/>
    <s v=""/>
  </r>
  <r>
    <x v="18"/>
    <s v="WBUSValuation AIC46062.9013888889"/>
    <s v="Not Found"/>
    <x v="29"/>
    <s v="MCPWBUSValuation AICAIC portfolio valuation run"/>
    <s v="MCPWBUSValuation AIC"/>
    <m/>
    <m/>
    <m/>
    <m/>
    <m/>
    <m/>
    <m/>
    <m/>
    <m/>
    <m/>
    <m/>
    <m/>
    <m/>
    <n v="2601"/>
    <x v="5"/>
    <x v="0"/>
    <s v="START AIC portfolio valuation run"/>
    <s v="END AIC portfolio valuation run"/>
    <d v="2026-02-09T21:38:00"/>
    <x v="193"/>
    <d v="2026-02-09T21:50:00"/>
    <s v="NULL"/>
    <x v="0"/>
    <s v="Valuation_AIC_US_MCP"/>
    <x v="0"/>
    <s v="AIC portfolio valuation run"/>
    <n v="0.18"/>
    <n v="0"/>
    <n v="0.18"/>
    <n v="0"/>
    <n v="0"/>
    <n v="0.18"/>
    <m/>
    <m/>
    <n v="0"/>
    <n v="0"/>
    <n v="0.18"/>
    <n v="0"/>
    <x v="65"/>
    <s v="No Error"/>
    <m/>
    <m/>
    <m/>
    <m/>
    <m/>
    <m/>
    <m/>
    <m/>
    <m/>
    <m/>
    <s v=""/>
  </r>
  <r>
    <x v="9"/>
    <s v="WBUSImport Strategies46062.9097222222"/>
    <s v="Not Found"/>
    <x v="21"/>
    <s v="MCPWBUSImport Strategiesimport strategies"/>
    <s v="MCPWBUSImport Strategies"/>
    <m/>
    <m/>
    <m/>
    <m/>
    <m/>
    <m/>
    <m/>
    <m/>
    <m/>
    <m/>
    <m/>
    <m/>
    <m/>
    <n v="2601"/>
    <x v="5"/>
    <x v="0"/>
    <s v="START import strategies"/>
    <s v="END import strategies"/>
    <d v="2026-02-09T21:50:00"/>
    <x v="194"/>
    <d v="2026-02-09T21:55:00"/>
    <s v="NULL"/>
    <x v="0"/>
    <s v="Import_Strategies_US_MCP"/>
    <x v="0"/>
    <s v="import strategies"/>
    <n v="0.08"/>
    <n v="0"/>
    <n v="0.08"/>
    <n v="0"/>
    <n v="0"/>
    <n v="0.08"/>
    <m/>
    <m/>
    <n v="0"/>
    <n v="0"/>
    <n v="0.08"/>
    <n v="0"/>
    <x v="25"/>
    <s v="No Error"/>
    <m/>
    <m/>
    <m/>
    <m/>
    <m/>
    <m/>
    <m/>
    <m/>
    <m/>
    <m/>
    <s v=""/>
  </r>
  <r>
    <x v="10"/>
    <s v="WBUSPlanning (NII)46062.9131944444"/>
    <s v="Not Found"/>
    <x v="22"/>
    <s v="MCPWBUSPlanning (NII)planning run01"/>
    <s v="MCPWBUSPlanning (NII)"/>
    <m/>
    <m/>
    <m/>
    <m/>
    <m/>
    <m/>
    <m/>
    <m/>
    <m/>
    <m/>
    <m/>
    <m/>
    <m/>
    <n v="2601"/>
    <x v="5"/>
    <x v="0"/>
    <s v="START planning run01"/>
    <s v="END planning run01"/>
    <d v="2026-02-09T21:55:00"/>
    <x v="195"/>
    <d v="2026-02-09T22:53:00"/>
    <s v="NULL"/>
    <x v="0"/>
    <s v="Planning_US_MCP"/>
    <x v="0"/>
    <s v="planning run01"/>
    <n v="0.97"/>
    <n v="0"/>
    <n v="0.97"/>
    <n v="0"/>
    <n v="0"/>
    <n v="0.97"/>
    <m/>
    <m/>
    <n v="0"/>
    <n v="0"/>
    <n v="0.97"/>
    <n v="0"/>
    <x v="63"/>
    <s v="No Error"/>
    <m/>
    <m/>
    <m/>
    <m/>
    <m/>
    <m/>
    <m/>
    <m/>
    <m/>
    <m/>
    <s v=""/>
  </r>
  <r>
    <x v="10"/>
    <s v="WBUSPlanning (NII)46062.9534722222"/>
    <s v="Not Found"/>
    <x v="23"/>
    <s v="MCPWBUSPlanning (NII)MDL Processing"/>
    <s v="MCPWBUSPlanning (NII)"/>
    <m/>
    <m/>
    <m/>
    <m/>
    <m/>
    <m/>
    <m/>
    <m/>
    <m/>
    <m/>
    <m/>
    <m/>
    <m/>
    <n v="2601"/>
    <x v="5"/>
    <x v="0"/>
    <s v="START MDL Processing"/>
    <s v="END MDL Processing"/>
    <d v="2026-02-09T22:53:00"/>
    <x v="196"/>
    <d v="2026-02-09T23:00:00"/>
    <s v="NULL"/>
    <x v="0"/>
    <s v="Planning_US_MCP"/>
    <x v="0"/>
    <s v="MDL Processing"/>
    <n v="0.12"/>
    <n v="0"/>
    <n v="0.12"/>
    <n v="0"/>
    <n v="0"/>
    <n v="0.12"/>
    <m/>
    <m/>
    <n v="0"/>
    <n v="0"/>
    <n v="0.12"/>
    <n v="0"/>
    <x v="6"/>
    <s v="No Error"/>
    <m/>
    <m/>
    <m/>
    <m/>
    <m/>
    <m/>
    <m/>
    <m/>
    <m/>
    <m/>
    <s v=""/>
  </r>
  <r>
    <x v="10"/>
    <s v="WBUSPlanning (NII)46062.9583333333"/>
    <s v="Not Found"/>
    <x v="24"/>
    <s v="MCPWBUSPlanning (NII)planning run02"/>
    <s v="MCPWBUSPlanning (NII)"/>
    <m/>
    <m/>
    <m/>
    <m/>
    <m/>
    <m/>
    <m/>
    <m/>
    <m/>
    <m/>
    <m/>
    <m/>
    <m/>
    <n v="2601"/>
    <x v="5"/>
    <x v="0"/>
    <s v="START planning run02"/>
    <s v="END planning run02"/>
    <d v="2026-02-09T23:00:00"/>
    <x v="197"/>
    <d v="2026-02-09T23:50:00"/>
    <s v="NULL"/>
    <x v="0"/>
    <s v="Planning_US_MCP"/>
    <x v="0"/>
    <s v="planning run02"/>
    <n v="0.83"/>
    <n v="0"/>
    <n v="0.83"/>
    <n v="0"/>
    <n v="0"/>
    <n v="0.83"/>
    <m/>
    <m/>
    <n v="0"/>
    <n v="0"/>
    <n v="0.83"/>
    <n v="0"/>
    <x v="107"/>
    <s v="No Error"/>
    <m/>
    <m/>
    <m/>
    <m/>
    <m/>
    <m/>
    <m/>
    <m/>
    <m/>
    <m/>
    <s v=""/>
  </r>
  <r>
    <x v="10"/>
    <s v="WBUSPlanning (NII)46062.9930555556"/>
    <s v="Not Found"/>
    <x v="45"/>
    <s v="MCPWBUSPlanning (NII)planning run OLAP exports"/>
    <s v="MCPWBUSPlanning (NII)"/>
    <m/>
    <m/>
    <m/>
    <m/>
    <m/>
    <m/>
    <m/>
    <m/>
    <m/>
    <m/>
    <m/>
    <m/>
    <m/>
    <n v="2601"/>
    <x v="5"/>
    <x v="0"/>
    <s v="START planning run OLAP exports"/>
    <s v="END planning run OLAP exports"/>
    <d v="2026-02-09T23:50:00"/>
    <x v="198"/>
    <d v="2026-02-10T00:23:00"/>
    <s v="NULL"/>
    <x v="0"/>
    <s v="Planning_US_MCP"/>
    <x v="0"/>
    <s v="planning run OLAP exports"/>
    <n v="0.53"/>
    <n v="0"/>
    <n v="0.53"/>
    <n v="0"/>
    <n v="0"/>
    <n v="0.53"/>
    <m/>
    <m/>
    <n v="0"/>
    <n v="0"/>
    <n v="0.53"/>
    <n v="0"/>
    <x v="8"/>
    <s v="No Error"/>
    <m/>
    <m/>
    <m/>
    <m/>
    <m/>
    <m/>
    <m/>
    <m/>
    <m/>
    <m/>
    <s v=""/>
  </r>
  <r>
    <x v="11"/>
    <s v="WBUSITS46063.0159722222"/>
    <s v="Not Found"/>
    <x v="11"/>
    <s v="MCPWBUSITSLight Maintenance"/>
    <s v="MCPWBUSITS"/>
    <m/>
    <m/>
    <m/>
    <m/>
    <m/>
    <m/>
    <m/>
    <m/>
    <m/>
    <m/>
    <m/>
    <m/>
    <m/>
    <n v="2601"/>
    <x v="5"/>
    <x v="0"/>
    <s v="START Light Maintenance"/>
    <s v="END Light Maintenance"/>
    <d v="2026-02-10T00:23:00"/>
    <x v="199"/>
    <d v="2026-02-10T01:09:00"/>
    <s v="NULL"/>
    <x v="0"/>
    <s v="ITS_US_MCP"/>
    <x v="2"/>
    <s v="Light Maintenance"/>
    <n v="0.77"/>
    <n v="0"/>
    <n v="0.77"/>
    <n v="0"/>
    <n v="0"/>
    <n v="0.77"/>
    <m/>
    <m/>
    <n v="0"/>
    <n v="0"/>
    <n v="0.77"/>
    <n v="0"/>
    <x v="24"/>
    <s v="No Error"/>
    <m/>
    <m/>
    <m/>
    <m/>
    <m/>
    <m/>
    <m/>
    <m/>
    <m/>
    <m/>
    <s v="Light Maintenance"/>
  </r>
  <r>
    <x v="11"/>
    <s v="WBUSITS46063.0479166667"/>
    <s v="Not Found"/>
    <x v="26"/>
    <s v="MCPWBUSITSITS planning run"/>
    <s v="MCPWBUSITS"/>
    <m/>
    <m/>
    <m/>
    <m/>
    <m/>
    <m/>
    <m/>
    <m/>
    <m/>
    <m/>
    <m/>
    <m/>
    <m/>
    <n v="2601"/>
    <x v="5"/>
    <x v="0"/>
    <s v="START ITS planning run"/>
    <s v="END ITS planning run"/>
    <d v="2026-02-10T01:09:00"/>
    <x v="200"/>
    <s v="NULL"/>
    <s v="NULL"/>
    <x v="0"/>
    <s v="ITS_US_MCP"/>
    <x v="0"/>
    <s v="ITS planning run"/>
    <n v="0.3"/>
    <n v="0"/>
    <n v="0.3"/>
    <n v="0"/>
    <n v="0"/>
    <n v="0.3"/>
    <m/>
    <m/>
    <n v="0"/>
    <n v="0"/>
    <n v="0.3"/>
    <n v="0"/>
    <x v="44"/>
    <s v="No Error"/>
    <m/>
    <m/>
    <m/>
    <m/>
    <m/>
    <m/>
    <m/>
    <m/>
    <m/>
    <m/>
    <s v=""/>
  </r>
  <r>
    <x v="2"/>
    <s v="BEDBLoad Compare Spreads46059.3930555556"/>
    <s v="Not Found"/>
    <x v="3"/>
    <s v="MRPBEDBLoad Compare Spreadsload spreads"/>
    <s v="MRPBEDBLoad Compare Spreads"/>
    <m/>
    <m/>
    <m/>
    <m/>
    <m/>
    <m/>
    <m/>
    <m/>
    <m/>
    <m/>
    <m/>
    <m/>
    <m/>
    <n v="2601"/>
    <x v="6"/>
    <x v="1"/>
    <s v="START load spreads"/>
    <s v="END load Spreads"/>
    <d v="2026-02-06T09:26:00"/>
    <x v="201"/>
    <d v="2026-02-06T09:38:00"/>
    <s v="NULL"/>
    <x v="0"/>
    <s v="Load_compare_Spreads_BE_MRP"/>
    <x v="0"/>
    <s v="load spreads"/>
    <n v="0.2"/>
    <n v="0"/>
    <n v="0.2"/>
    <n v="0"/>
    <n v="0"/>
    <n v="0.2"/>
    <m/>
    <m/>
    <n v="0"/>
    <n v="0"/>
    <n v="0.2"/>
    <n v="0"/>
    <x v="11"/>
    <s v="No Error"/>
    <m/>
    <m/>
    <m/>
    <m/>
    <m/>
    <m/>
    <m/>
    <m/>
    <m/>
    <m/>
    <s v=""/>
  </r>
  <r>
    <x v="2"/>
    <s v="BEDBLoad Compare Spreads46059.4013888889"/>
    <s v="Not Found"/>
    <x v="4"/>
    <s v="MRPBEDBLoad Compare SpreadsSpreads comparison"/>
    <s v="MRPBEDBLoad Compare Spreads"/>
    <m/>
    <m/>
    <m/>
    <m/>
    <m/>
    <m/>
    <m/>
    <m/>
    <m/>
    <m/>
    <m/>
    <m/>
    <m/>
    <n v="2601"/>
    <x v="6"/>
    <x v="1"/>
    <s v="START Spreads comparison"/>
    <s v="END Spreads comparison"/>
    <d v="2026-02-06T09:38:00"/>
    <x v="202"/>
    <d v="2026-02-06T09:41:00"/>
    <s v="NULL"/>
    <x v="0"/>
    <s v="Load_compare_Spreads_BE_MRP"/>
    <x v="0"/>
    <s v="Spreads comparison"/>
    <n v="0.02"/>
    <n v="0"/>
    <n v="0.02"/>
    <n v="0"/>
    <n v="0"/>
    <n v="0.02"/>
    <m/>
    <m/>
    <n v="0"/>
    <n v="0"/>
    <n v="0.02"/>
    <n v="0"/>
    <x v="9"/>
    <s v="No Error"/>
    <m/>
    <m/>
    <m/>
    <m/>
    <m/>
    <m/>
    <m/>
    <m/>
    <m/>
    <m/>
    <s v=""/>
  </r>
  <r>
    <x v="1"/>
    <s v="BEDBLoad Compare MP46059.4034722222"/>
    <s v="Not Found"/>
    <x v="49"/>
    <s v="MRPBEDBLoad Compare MPload MPs"/>
    <s v="MRPBEDBLoad Compare MP"/>
    <m/>
    <m/>
    <m/>
    <m/>
    <m/>
    <m/>
    <m/>
    <m/>
    <m/>
    <m/>
    <m/>
    <m/>
    <m/>
    <n v="2601"/>
    <x v="6"/>
    <x v="1"/>
    <s v="START load MPs"/>
    <s v="END load MPs"/>
    <d v="2026-02-06T09:41:00"/>
    <x v="203"/>
    <d v="2026-02-06T09:45:00"/>
    <s v="NULL"/>
    <x v="0"/>
    <s v="Load_compare_MP_BE_MRP"/>
    <x v="0"/>
    <s v="load MPs"/>
    <n v="7.0000000000000007E-2"/>
    <n v="0"/>
    <n v="7.0000000000000007E-2"/>
    <n v="0"/>
    <n v="0"/>
    <n v="7.0000000000000007E-2"/>
    <n v="7.0000000000000007E-2"/>
    <m/>
    <n v="7.0000000000000007E-2"/>
    <n v="0"/>
    <n v="0"/>
    <n v="7.0000000000000007E-2"/>
    <x v="1"/>
    <s v="Configuration"/>
    <s v="RFC/STP Driven Configuration Changes"/>
    <s v="Change-Induced Configuration Issue"/>
    <s v="Due to the missing parameter Riod_Historical Volumes in PAPI, the model parameters needed to be loaded in ARM as excel file. However, the MP were loaded via papi instead of using the excel file provided by users, therefore after MRM's confirmation the valuation was killed, and the MP were loaded manually"/>
    <m/>
    <n v="4864"/>
    <s v="Partial Impact"/>
    <s v="One‑Off"/>
    <s v="Kill the rum, load the excel in QRM and rerun the valuation"/>
    <m/>
    <m/>
    <s v=""/>
  </r>
  <r>
    <x v="1"/>
    <s v="BEDBLoad Compare MP46059.40625"/>
    <s v="Not Found"/>
    <x v="2"/>
    <s v="MRPBEDBLoad Compare MPModel parameters comparison"/>
    <s v="MRPBEDBLoad Compare MP"/>
    <m/>
    <m/>
    <m/>
    <m/>
    <m/>
    <m/>
    <m/>
    <m/>
    <m/>
    <m/>
    <m/>
    <m/>
    <m/>
    <n v="2601"/>
    <x v="6"/>
    <x v="1"/>
    <s v="START Model parameters comparison"/>
    <s v="END Model parameters comparison"/>
    <d v="2026-02-06T09:45:00"/>
    <x v="203"/>
    <d v="2026-02-06T09:47:00"/>
    <s v="NULL"/>
    <x v="0"/>
    <s v="Load_compare_MP_BE_MRP"/>
    <x v="0"/>
    <s v="Model parameters comparison"/>
    <n v="0"/>
    <n v="0"/>
    <n v="0"/>
    <n v="0"/>
    <n v="0"/>
    <n v="0"/>
    <n v="0"/>
    <m/>
    <n v="0"/>
    <n v="0"/>
    <n v="0"/>
    <n v="0"/>
    <x v="23"/>
    <s v="No Error"/>
    <m/>
    <m/>
    <m/>
    <m/>
    <m/>
    <m/>
    <m/>
    <m/>
    <m/>
    <m/>
    <s v=""/>
  </r>
  <r>
    <x v="19"/>
    <s v="BEDBLoad Market46059.4076388889"/>
    <s v="Not Found"/>
    <x v="50"/>
    <s v="MRPBEDBLoad Marketload Market"/>
    <s v="MRPBEDBLoad Market"/>
    <m/>
    <m/>
    <m/>
    <m/>
    <m/>
    <m/>
    <m/>
    <m/>
    <m/>
    <m/>
    <m/>
    <m/>
    <m/>
    <n v="2601"/>
    <x v="6"/>
    <x v="1"/>
    <s v="START load Market"/>
    <s v="END load Market"/>
    <d v="2026-02-06T09:47:00"/>
    <x v="204"/>
    <d v="2026-02-06T10:34:00"/>
    <s v="NULL"/>
    <x v="0"/>
    <s v="Load Market_BE_MRP"/>
    <x v="0"/>
    <s v="load Market"/>
    <n v="0.75"/>
    <n v="0"/>
    <n v="0.75"/>
    <n v="0"/>
    <n v="0"/>
    <n v="0.75"/>
    <m/>
    <m/>
    <n v="0"/>
    <n v="0"/>
    <n v="0.75"/>
    <n v="0"/>
    <x v="108"/>
    <s v="No Error"/>
    <m/>
    <m/>
    <m/>
    <m/>
    <m/>
    <m/>
    <m/>
    <m/>
    <m/>
    <m/>
    <s v=""/>
  </r>
  <r>
    <x v="3"/>
    <s v="BEDBLoad Pos46059.4402777778"/>
    <s v="Not Found"/>
    <x v="51"/>
    <s v="MRPBEDBLoad Posarchive NTG"/>
    <s v="MRPBEDBLoad Pos"/>
    <m/>
    <m/>
    <m/>
    <m/>
    <m/>
    <m/>
    <m/>
    <m/>
    <m/>
    <m/>
    <m/>
    <m/>
    <m/>
    <n v="2601"/>
    <x v="6"/>
    <x v="1"/>
    <s v="START archive NTG"/>
    <s v="END archive NTG"/>
    <d v="2026-02-06T10:34:00"/>
    <x v="205"/>
    <d v="2026-02-06T10:34:00"/>
    <s v="NULL"/>
    <x v="0"/>
    <s v="Load POS_BE_MRP"/>
    <x v="0"/>
    <s v="archive NTG"/>
    <n v="0"/>
    <n v="0"/>
    <n v="0"/>
    <n v="0"/>
    <n v="0"/>
    <n v="0"/>
    <m/>
    <m/>
    <n v="0"/>
    <n v="0"/>
    <n v="0"/>
    <n v="0"/>
    <x v="23"/>
    <s v="No Error"/>
    <m/>
    <m/>
    <m/>
    <m/>
    <m/>
    <m/>
    <m/>
    <m/>
    <m/>
    <m/>
    <s v=""/>
  </r>
  <r>
    <x v="3"/>
    <s v="BEDBLoad Pos46059.4402777778"/>
    <s v="Not Found"/>
    <x v="52"/>
    <s v="MRPBEDBLoad Posload Portfolio"/>
    <s v="MRPBEDBLoad Pos"/>
    <m/>
    <m/>
    <m/>
    <m/>
    <m/>
    <m/>
    <m/>
    <m/>
    <m/>
    <m/>
    <m/>
    <m/>
    <m/>
    <n v="2601"/>
    <x v="6"/>
    <x v="1"/>
    <s v="START load Portfolio"/>
    <s v="END load Portfolio"/>
    <d v="2026-02-06T10:34:00"/>
    <x v="206"/>
    <d v="2026-02-06T11:32:00"/>
    <s v="NULL"/>
    <x v="0"/>
    <s v="Load POS_BE_MRP"/>
    <x v="0"/>
    <s v="load Portfolio"/>
    <n v="0.97"/>
    <n v="0"/>
    <n v="0.97"/>
    <n v="0"/>
    <n v="0"/>
    <n v="0.97"/>
    <m/>
    <m/>
    <n v="0"/>
    <n v="0"/>
    <n v="0.97"/>
    <n v="0"/>
    <x v="63"/>
    <s v="No Error"/>
    <m/>
    <m/>
    <m/>
    <m/>
    <m/>
    <m/>
    <m/>
    <m/>
    <m/>
    <m/>
    <s v=""/>
  </r>
  <r>
    <x v="3"/>
    <s v="BEDBLoad Pos46059.4805555556"/>
    <s v="Not Found"/>
    <x v="8"/>
    <s v="MRPBEDBLoad Poscopy from"/>
    <s v="MRPBEDBLoad Pos"/>
    <m/>
    <m/>
    <m/>
    <m/>
    <m/>
    <m/>
    <m/>
    <m/>
    <m/>
    <m/>
    <m/>
    <m/>
    <m/>
    <n v="2601"/>
    <x v="6"/>
    <x v="1"/>
    <s v="START copy from"/>
    <s v="END copy from"/>
    <d v="2026-02-06T11:32:00"/>
    <x v="207"/>
    <d v="2026-02-06T11:41:00"/>
    <s v="NULL"/>
    <x v="0"/>
    <s v="Load POS_BE_MRP"/>
    <x v="0"/>
    <s v="copy from"/>
    <n v="0.02"/>
    <n v="0"/>
    <n v="0.02"/>
    <n v="0"/>
    <n v="0"/>
    <n v="0.02"/>
    <m/>
    <m/>
    <n v="0"/>
    <n v="0"/>
    <n v="0.02"/>
    <n v="0"/>
    <x v="9"/>
    <s v="No Error"/>
    <m/>
    <m/>
    <m/>
    <m/>
    <m/>
    <m/>
    <m/>
    <m/>
    <m/>
    <m/>
    <s v=""/>
  </r>
  <r>
    <x v="3"/>
    <s v="BEDBLoad Pos46059.4868055556"/>
    <s v="Not Found"/>
    <x v="6"/>
    <s v="MRPBEDBLoad PosStratification"/>
    <s v="MRPBEDBLoad Pos"/>
    <m/>
    <m/>
    <m/>
    <m/>
    <m/>
    <m/>
    <m/>
    <m/>
    <m/>
    <m/>
    <m/>
    <m/>
    <m/>
    <n v="2601"/>
    <x v="6"/>
    <x v="1"/>
    <s v="START Stratification"/>
    <s v="END Stratification"/>
    <d v="2026-02-06T11:41:00"/>
    <x v="208"/>
    <d v="2026-02-06T11:48:00"/>
    <s v="NULL"/>
    <x v="0"/>
    <s v="Load POS_BE_MRP"/>
    <x v="0"/>
    <s v="Stratification"/>
    <n v="0.12"/>
    <n v="0"/>
    <n v="0.12"/>
    <n v="0"/>
    <n v="0"/>
    <n v="0.12"/>
    <m/>
    <m/>
    <n v="0"/>
    <n v="0"/>
    <n v="0.12"/>
    <n v="0"/>
    <x v="6"/>
    <s v="No Error"/>
    <m/>
    <m/>
    <m/>
    <m/>
    <m/>
    <m/>
    <m/>
    <m/>
    <m/>
    <m/>
    <s v=""/>
  </r>
  <r>
    <x v="3"/>
    <s v="BEDBLoad Pos46059.4916666667"/>
    <s v="Not Found"/>
    <x v="53"/>
    <s v="MRPBEDBLoad PosStratification OLAP exports"/>
    <s v="MRPBEDBLoad Pos"/>
    <m/>
    <m/>
    <m/>
    <m/>
    <m/>
    <m/>
    <m/>
    <m/>
    <m/>
    <m/>
    <m/>
    <m/>
    <m/>
    <n v="2601"/>
    <x v="6"/>
    <x v="1"/>
    <s v="START Stratification OLAP exports"/>
    <s v="END Stratification OLAP exports"/>
    <d v="2026-02-06T11:48:00"/>
    <x v="209"/>
    <d v="2026-02-06T11:56:00"/>
    <s v="NULL"/>
    <x v="0"/>
    <s v="Load POS_BE_MRP"/>
    <x v="0"/>
    <s v="Stratification OLAP exports"/>
    <n v="0.12"/>
    <n v="0"/>
    <n v="0.12"/>
    <n v="0"/>
    <n v="0"/>
    <n v="0.12"/>
    <m/>
    <m/>
    <n v="0"/>
    <n v="0"/>
    <n v="0.12"/>
    <n v="0"/>
    <x v="6"/>
    <s v="No Error"/>
    <m/>
    <m/>
    <m/>
    <m/>
    <m/>
    <m/>
    <m/>
    <m/>
    <m/>
    <m/>
    <s v=""/>
  </r>
  <r>
    <x v="20"/>
    <s v="BEDBGenerate Load46059.4972222222"/>
    <s v="Not Found"/>
    <x v="54"/>
    <s v="MRPBEDBGenerate LoadGenerate DD SAV"/>
    <s v="MRPBEDBGenerate Load"/>
    <m/>
    <m/>
    <m/>
    <m/>
    <m/>
    <m/>
    <m/>
    <m/>
    <m/>
    <m/>
    <m/>
    <m/>
    <m/>
    <n v="2601"/>
    <x v="6"/>
    <x v="1"/>
    <s v="START Generate DD SAV"/>
    <s v="END Generate DD SAV"/>
    <d v="2026-02-06T11:56:00"/>
    <x v="210"/>
    <d v="2026-02-06T11:58:00"/>
    <s v="NULL"/>
    <x v="0"/>
    <s v="Generate_Load_DDSAV_BE_MRP"/>
    <x v="0"/>
    <s v="Generate DD SAV"/>
    <n v="0.03"/>
    <n v="0"/>
    <n v="0.03"/>
    <n v="0"/>
    <n v="0"/>
    <n v="0.03"/>
    <m/>
    <m/>
    <n v="0"/>
    <n v="0"/>
    <n v="0.03"/>
    <n v="0"/>
    <x v="0"/>
    <s v="No Error"/>
    <m/>
    <m/>
    <m/>
    <m/>
    <m/>
    <m/>
    <m/>
    <m/>
    <m/>
    <m/>
    <s v=""/>
  </r>
  <r>
    <x v="20"/>
    <s v="BEDBGenerate Load46059.4986111111"/>
    <s v="Not Found"/>
    <x v="55"/>
    <s v="MRPBEDBGenerate LoadLoad DD SAV"/>
    <s v="MRPBEDBGenerate Load"/>
    <m/>
    <m/>
    <m/>
    <m/>
    <m/>
    <m/>
    <m/>
    <m/>
    <m/>
    <m/>
    <m/>
    <m/>
    <m/>
    <n v="2601"/>
    <x v="6"/>
    <x v="1"/>
    <s v="START Load DD SAV"/>
    <s v="END Load DD SAV"/>
    <d v="2026-02-06T11:58:00"/>
    <x v="211"/>
    <d v="2026-02-06T12:15:00"/>
    <s v="NULL"/>
    <x v="0"/>
    <s v="Generate_Load_DDSAV_BE_MRP"/>
    <x v="0"/>
    <s v="Load DD SAV"/>
    <n v="0.27"/>
    <n v="0"/>
    <n v="0.27"/>
    <n v="0"/>
    <n v="0"/>
    <n v="0.27"/>
    <m/>
    <m/>
    <n v="0"/>
    <n v="0"/>
    <n v="0.27"/>
    <n v="0"/>
    <x v="12"/>
    <s v="No Error"/>
    <m/>
    <m/>
    <m/>
    <m/>
    <m/>
    <m/>
    <m/>
    <m/>
    <m/>
    <m/>
    <s v=""/>
  </r>
  <r>
    <x v="20"/>
    <s v="BEDBGenerate Load46059.5104166667"/>
    <s v="Not Found"/>
    <x v="56"/>
    <s v="MRPBEDBGenerate LoadGenerate DD CFM"/>
    <s v="MRPBEDBGenerate Load"/>
    <m/>
    <m/>
    <m/>
    <m/>
    <m/>
    <m/>
    <m/>
    <m/>
    <m/>
    <m/>
    <m/>
    <m/>
    <m/>
    <n v="2601"/>
    <x v="6"/>
    <x v="1"/>
    <s v="START Generate DD CFM"/>
    <s v="END Generate DD CFM"/>
    <d v="2026-02-06T12:15:00"/>
    <x v="212"/>
    <d v="2026-02-06T12:16:00"/>
    <s v="NULL"/>
    <x v="0"/>
    <s v="Generate_Load_DDCFM_BE_MRP"/>
    <x v="0"/>
    <s v="Generate DD CFM"/>
    <n v="0.02"/>
    <n v="0"/>
    <n v="0.02"/>
    <n v="0"/>
    <n v="0"/>
    <n v="0.02"/>
    <m/>
    <m/>
    <n v="0"/>
    <n v="0"/>
    <n v="0.02"/>
    <n v="0"/>
    <x v="9"/>
    <s v="No Error"/>
    <m/>
    <m/>
    <m/>
    <m/>
    <m/>
    <m/>
    <m/>
    <m/>
    <m/>
    <m/>
    <s v=""/>
  </r>
  <r>
    <x v="20"/>
    <s v="BEDBGenerate Load46059.5111111111"/>
    <s v="Not Found"/>
    <x v="57"/>
    <s v="MRPBEDBGenerate LoadLoad DD CFM"/>
    <s v="MRPBEDBGenerate Load"/>
    <m/>
    <m/>
    <m/>
    <m/>
    <m/>
    <m/>
    <m/>
    <m/>
    <m/>
    <m/>
    <m/>
    <m/>
    <m/>
    <n v="2601"/>
    <x v="6"/>
    <x v="1"/>
    <s v="START Load DD CFM"/>
    <s v="END Load DD CFM"/>
    <d v="2026-02-06T12:16:00"/>
    <x v="213"/>
    <d v="2026-02-06T12:32:00"/>
    <s v="NULL"/>
    <x v="0"/>
    <s v="Generate_Load_DDCFM_BE_MRP"/>
    <x v="0"/>
    <s v="Load DD CFM"/>
    <n v="0.25"/>
    <n v="0"/>
    <n v="0.25"/>
    <n v="0"/>
    <n v="0"/>
    <n v="0.25"/>
    <m/>
    <m/>
    <n v="0"/>
    <n v="0"/>
    <n v="0.25"/>
    <n v="0"/>
    <x v="32"/>
    <s v="No Error"/>
    <m/>
    <m/>
    <m/>
    <m/>
    <m/>
    <m/>
    <m/>
    <m/>
    <m/>
    <m/>
    <s v=""/>
  </r>
  <r>
    <x v="20"/>
    <s v="BEDBGenerate Load46059.5222222222"/>
    <s v="Not Found"/>
    <x v="58"/>
    <s v="MRPBEDBGenerate LoadGenerate DD MOR"/>
    <s v="MRPBEDBGenerate Load"/>
    <m/>
    <m/>
    <m/>
    <m/>
    <m/>
    <m/>
    <m/>
    <m/>
    <m/>
    <m/>
    <m/>
    <m/>
    <m/>
    <n v="2601"/>
    <x v="6"/>
    <x v="1"/>
    <s v="START Generate DD MOR"/>
    <s v="END Generate DD MOR"/>
    <d v="2026-02-06T12:32:00"/>
    <x v="214"/>
    <d v="2026-02-06T12:33:00"/>
    <s v="NULL"/>
    <x v="0"/>
    <s v="Generate_Load_DDMOR_BE_MRP"/>
    <x v="0"/>
    <s v="Generate DD MOR"/>
    <n v="0.02"/>
    <n v="0"/>
    <n v="0.02"/>
    <n v="0"/>
    <n v="0"/>
    <n v="0.02"/>
    <m/>
    <m/>
    <n v="0"/>
    <n v="0"/>
    <n v="0.02"/>
    <n v="0"/>
    <x v="9"/>
    <s v="No Error"/>
    <m/>
    <m/>
    <m/>
    <m/>
    <m/>
    <m/>
    <m/>
    <m/>
    <m/>
    <m/>
    <s v=""/>
  </r>
  <r>
    <x v="20"/>
    <s v="BEDBGenerate Load46059.5229166667"/>
    <s v="Not Found"/>
    <x v="59"/>
    <s v="MRPBEDBGenerate LoadLoad DD MOR"/>
    <s v="MRPBEDBGenerate Load"/>
    <m/>
    <m/>
    <m/>
    <m/>
    <m/>
    <m/>
    <m/>
    <m/>
    <m/>
    <m/>
    <m/>
    <m/>
    <m/>
    <n v="2601"/>
    <x v="6"/>
    <x v="1"/>
    <s v="START Load DD MOR"/>
    <s v="END Load DD MOR"/>
    <d v="2026-02-06T12:33:00"/>
    <x v="215"/>
    <d v="2026-02-06T15:56:00"/>
    <s v="NULL"/>
    <x v="0"/>
    <s v="Generate_Load_DDMOR_BE_MRP"/>
    <x v="0"/>
    <s v="Load DD MOR"/>
    <n v="0.25"/>
    <n v="0"/>
    <n v="0.25"/>
    <n v="0"/>
    <n v="0"/>
    <n v="0.25"/>
    <m/>
    <m/>
    <n v="0"/>
    <n v="0"/>
    <n v="0.25"/>
    <n v="0"/>
    <x v="32"/>
    <s v="No Error"/>
    <m/>
    <m/>
    <m/>
    <m/>
    <m/>
    <m/>
    <m/>
    <m/>
    <m/>
    <m/>
    <s v=""/>
  </r>
  <r>
    <x v="21"/>
    <s v="BEDBValuation 146059.6638888889"/>
    <s v="Not Found"/>
    <x v="11"/>
    <s v="MRPBEDBValuation 1Light Maintenance"/>
    <s v="MRPBEDBValuation 1"/>
    <m/>
    <m/>
    <m/>
    <m/>
    <m/>
    <m/>
    <m/>
    <m/>
    <m/>
    <m/>
    <m/>
    <m/>
    <m/>
    <n v="2601"/>
    <x v="6"/>
    <x v="1"/>
    <s v="START Light Maintenance"/>
    <s v="END Light Maintenance"/>
    <d v="2026-02-06T15:56:00"/>
    <x v="216"/>
    <d v="2026-02-06T20:15:00"/>
    <s v="NULL"/>
    <x v="0"/>
    <s v="Valuation 1_BE_MRP"/>
    <x v="0"/>
    <s v="Light Maintenance"/>
    <n v="0.55000000000000004"/>
    <n v="0"/>
    <n v="0.55000000000000004"/>
    <n v="0.52"/>
    <n v="0.52"/>
    <n v="1.07"/>
    <n v="1.07"/>
    <m/>
    <n v="1.07"/>
    <n v="0.52"/>
    <n v="0"/>
    <n v="1.59"/>
    <x v="109"/>
    <s v="Configuration"/>
    <s v="RFC/STP Driven Configuration Changes"/>
    <s v="Change-Induced Configuration Issue"/>
    <s v="Due to the missing parameter Riod_Historical Volumes in PAPI, the model parameters needed to be loaded in ARM as excel file. However, the MP were loaded via papi instead of using the excel file provided by users, therefore after MRM's confirmation the valuation was killed, and the MP were loaded manually"/>
    <m/>
    <n v="4864"/>
    <s v="Partial Impact"/>
    <s v="One‑Off"/>
    <s v="Kill the rum, load the excel in QRM and rerun the valuation"/>
    <m/>
    <m/>
    <s v=""/>
  </r>
  <r>
    <x v="21"/>
    <s v="BEDBValuation 146059.84375"/>
    <s v="Not Found"/>
    <x v="11"/>
    <s v="MRPBEDBValuation 1Light Maintenance"/>
    <s v="MRPBEDBValuation 1"/>
    <m/>
    <m/>
    <m/>
    <m/>
    <m/>
    <m/>
    <m/>
    <m/>
    <m/>
    <m/>
    <m/>
    <m/>
    <m/>
    <n v="2601"/>
    <x v="6"/>
    <x v="1"/>
    <s v="START Light Maintenance"/>
    <s v="END Light Maintenance"/>
    <d v="2026-02-06T20:15:00"/>
    <x v="217"/>
    <d v="2026-02-06T21:09:00"/>
    <s v="NULL"/>
    <x v="0"/>
    <s v="Valuation 1_BE_MRP rr"/>
    <x v="1"/>
    <s v="Light Maintenance"/>
    <n v="0.32"/>
    <n v="0"/>
    <n v="0.32"/>
    <n v="0"/>
    <n v="0"/>
    <n v="0.32"/>
    <m/>
    <m/>
    <n v="0"/>
    <n v="0"/>
    <n v="0.32"/>
    <n v="0"/>
    <x v="59"/>
    <s v="No Error"/>
    <m/>
    <m/>
    <m/>
    <m/>
    <m/>
    <m/>
    <m/>
    <m/>
    <m/>
    <m/>
    <s v=""/>
  </r>
  <r>
    <x v="21"/>
    <s v="BEDBValuation 146059.88125"/>
    <s v="Not Found"/>
    <x v="10"/>
    <s v="MRPBEDBValuation 1export to ara"/>
    <s v="MRPBEDBValuation 1"/>
    <m/>
    <m/>
    <m/>
    <m/>
    <m/>
    <m/>
    <m/>
    <m/>
    <m/>
    <m/>
    <m/>
    <m/>
    <m/>
    <n v="2601"/>
    <x v="6"/>
    <x v="1"/>
    <s v="START export to ara"/>
    <s v="END export to ara"/>
    <d v="2026-02-06T21:09:00"/>
    <x v="218"/>
    <d v="2026-02-06T21:12:00"/>
    <s v="NULL"/>
    <x v="0"/>
    <s v="Valuation 1_BE_MRP rr"/>
    <x v="0"/>
    <s v="export to ara"/>
    <n v="0.03"/>
    <n v="0"/>
    <n v="0.03"/>
    <n v="0"/>
    <n v="0"/>
    <n v="0.03"/>
    <m/>
    <m/>
    <n v="0"/>
    <n v="0"/>
    <n v="0.03"/>
    <n v="0"/>
    <x v="0"/>
    <s v="No Error"/>
    <m/>
    <m/>
    <m/>
    <m/>
    <m/>
    <m/>
    <m/>
    <m/>
    <m/>
    <m/>
    <s v=""/>
  </r>
  <r>
    <x v="22"/>
    <s v="BEDBCF Extraction46059.8833333333"/>
    <s v="Not Found"/>
    <x v="60"/>
    <s v="MRPBEDBCF ExtractionCF Extraction"/>
    <s v="MRPBEDBCF Extraction"/>
    <m/>
    <m/>
    <m/>
    <m/>
    <m/>
    <m/>
    <m/>
    <m/>
    <m/>
    <m/>
    <m/>
    <m/>
    <m/>
    <n v="2601"/>
    <x v="6"/>
    <x v="1"/>
    <s v="START CF Extraction"/>
    <s v="END CF Extraction"/>
    <d v="2026-02-06T21:12:00"/>
    <x v="219"/>
    <d v="2026-02-06T21:20:00"/>
    <s v="NULL"/>
    <x v="0"/>
    <s v="CF Extraction_BE_MRP"/>
    <x v="0"/>
    <s v="CF Extraction"/>
    <n v="0.13"/>
    <n v="0"/>
    <n v="0.13"/>
    <n v="0"/>
    <n v="0"/>
    <n v="0.13"/>
    <m/>
    <m/>
    <n v="0"/>
    <n v="0"/>
    <n v="0.13"/>
    <n v="0"/>
    <x v="3"/>
    <s v="No Error"/>
    <m/>
    <m/>
    <m/>
    <m/>
    <m/>
    <m/>
    <m/>
    <m/>
    <m/>
    <m/>
    <s v=""/>
  </r>
  <r>
    <x v="22"/>
    <s v="BEDBCF Extraction46059.8888888889"/>
    <s v="Not Found"/>
    <x v="11"/>
    <s v="MRPBEDBCF ExtractionLight Maintenance"/>
    <s v="MRPBEDBCF Extraction"/>
    <m/>
    <m/>
    <m/>
    <m/>
    <m/>
    <m/>
    <m/>
    <m/>
    <m/>
    <m/>
    <m/>
    <m/>
    <m/>
    <n v="2601"/>
    <x v="6"/>
    <x v="1"/>
    <s v="START Light Maintenance"/>
    <s v="END Light Maintenance"/>
    <d v="2026-02-06T21:20:00"/>
    <x v="220"/>
    <d v="2026-02-06T21:44:00"/>
    <s v="NULL"/>
    <x v="0"/>
    <s v="CF Extraction old_BE_MRP"/>
    <x v="2"/>
    <s v="Light Maintenance"/>
    <n v="0.4"/>
    <n v="0"/>
    <n v="0.4"/>
    <n v="0"/>
    <n v="0"/>
    <n v="0.4"/>
    <m/>
    <m/>
    <n v="0"/>
    <n v="0"/>
    <n v="0.4"/>
    <n v="0"/>
    <x v="110"/>
    <s v="No Error"/>
    <m/>
    <m/>
    <m/>
    <m/>
    <m/>
    <m/>
    <m/>
    <m/>
    <m/>
    <m/>
    <s v="Light Maintenance"/>
  </r>
  <r>
    <x v="22"/>
    <s v="BEDBCF Extraction46059.9055555556"/>
    <s v="Not Found"/>
    <x v="61"/>
    <s v="MRPBEDBCF ExtractionCF old Extraction"/>
    <s v="MRPBEDBCF Extraction"/>
    <m/>
    <m/>
    <m/>
    <m/>
    <m/>
    <m/>
    <m/>
    <m/>
    <m/>
    <m/>
    <m/>
    <m/>
    <m/>
    <n v="2601"/>
    <x v="6"/>
    <x v="1"/>
    <s v="START CF old Extraction"/>
    <s v="END CF old Extraction"/>
    <d v="2026-02-06T21:44:00"/>
    <x v="221"/>
    <d v="2026-02-06T21:52:00"/>
    <s v="NULL"/>
    <x v="0"/>
    <s v="CF Extraction old_BE_MRP"/>
    <x v="0"/>
    <s v="CF old Extraction"/>
    <n v="0.12"/>
    <n v="0"/>
    <n v="0.12"/>
    <n v="0"/>
    <n v="0"/>
    <n v="0.12"/>
    <m/>
    <m/>
    <n v="0"/>
    <n v="0"/>
    <n v="0.12"/>
    <n v="0"/>
    <x v="6"/>
    <s v="No Error"/>
    <m/>
    <m/>
    <m/>
    <m/>
    <m/>
    <m/>
    <m/>
    <m/>
    <m/>
    <m/>
    <s v=""/>
  </r>
  <r>
    <x v="10"/>
    <s v="BEDBPlanning (NII)46059.9111111111"/>
    <s v="Not Found"/>
    <x v="36"/>
    <s v="MRPBEDBPlanning (NII)Planning run"/>
    <s v="MRPBEDBPlanning (NII)"/>
    <m/>
    <m/>
    <m/>
    <m/>
    <m/>
    <m/>
    <m/>
    <m/>
    <m/>
    <m/>
    <m/>
    <m/>
    <m/>
    <n v="2601"/>
    <x v="6"/>
    <x v="1"/>
    <s v="START Planning run"/>
    <s v="END Planning run"/>
    <d v="2026-02-06T21:52:00"/>
    <x v="222"/>
    <d v="2026-02-07T02:18:00"/>
    <s v="NULL"/>
    <x v="0"/>
    <s v="Planning_BE_MRP"/>
    <x v="0"/>
    <s v="Planning run"/>
    <n v="4.42"/>
    <n v="0"/>
    <n v="4.42"/>
    <n v="0"/>
    <n v="0"/>
    <n v="4.42"/>
    <m/>
    <m/>
    <n v="0"/>
    <n v="0"/>
    <n v="4.42"/>
    <n v="0"/>
    <x v="111"/>
    <s v="No Error"/>
    <m/>
    <m/>
    <m/>
    <m/>
    <m/>
    <m/>
    <m/>
    <m/>
    <m/>
    <m/>
    <s v=""/>
  </r>
  <r>
    <x v="23"/>
    <s v="BEDBOptimization46060.0958333333"/>
    <s v="Not Found"/>
    <x v="62"/>
    <s v="MRPBEDBOptimizationCFM optimization1"/>
    <s v="MRPBEDBOptimization"/>
    <m/>
    <m/>
    <m/>
    <m/>
    <m/>
    <m/>
    <m/>
    <m/>
    <m/>
    <m/>
    <m/>
    <m/>
    <m/>
    <n v="2601"/>
    <x v="6"/>
    <x v="1"/>
    <s v="START CFM optimization1"/>
    <s v="END CFM optimization1"/>
    <d v="2026-02-07T02:18:00"/>
    <x v="223"/>
    <d v="2026-02-07T03:27:00"/>
    <s v="Could not delete optimization run: Exception calling Optimization_DeleteOptimizationRun: Exception calling Optimization_DeleteOptimizationRun: Unable to find optimizer run CF Match Replication BE-BE-EUR-RB-MCS-CAL-P99-F did you mean CF Match Replication?  -- Details available: Y. -- Warnings available: N."/>
    <x v="0"/>
    <s v="Optimization_BE_MRP"/>
    <x v="0"/>
    <s v="CFM optimization1"/>
    <n v="1.1499999999999999"/>
    <n v="0"/>
    <n v="1.1499999999999999"/>
    <n v="0"/>
    <n v="0"/>
    <n v="1.1499999999999999"/>
    <m/>
    <m/>
    <n v="0"/>
    <n v="0"/>
    <n v="1.1499999999999999"/>
    <n v="0"/>
    <x v="43"/>
    <s v="No Error"/>
    <m/>
    <m/>
    <m/>
    <m/>
    <m/>
    <m/>
    <m/>
    <m/>
    <m/>
    <m/>
    <s v=""/>
  </r>
  <r>
    <x v="23"/>
    <s v="BEDBOptimization46060.14375"/>
    <s v="Not Found"/>
    <x v="63"/>
    <s v="MRPBEDBOptimizationSuper Light Maintenance"/>
    <s v="MRPBEDBOptimization"/>
    <m/>
    <m/>
    <m/>
    <m/>
    <m/>
    <m/>
    <m/>
    <m/>
    <m/>
    <m/>
    <m/>
    <m/>
    <m/>
    <n v="2601"/>
    <x v="6"/>
    <x v="1"/>
    <s v="START Super Light Maintenance"/>
    <s v="END Super Light Maintenance"/>
    <d v="2026-02-07T03:27:00"/>
    <x v="224"/>
    <d v="2026-02-07T03:40:00"/>
    <s v="NULL"/>
    <x v="0"/>
    <s v="Optimization_BE_MRP"/>
    <x v="0"/>
    <s v="Super Light Maintenance"/>
    <n v="0.22"/>
    <n v="0"/>
    <n v="0.22"/>
    <n v="0"/>
    <n v="0"/>
    <n v="0.22"/>
    <m/>
    <m/>
    <n v="0"/>
    <n v="0"/>
    <n v="0.22"/>
    <n v="0"/>
    <x v="13"/>
    <s v="No Error"/>
    <m/>
    <m/>
    <m/>
    <m/>
    <m/>
    <m/>
    <m/>
    <m/>
    <m/>
    <m/>
    <s v=""/>
  </r>
  <r>
    <x v="23"/>
    <s v="BEDBOptimization46060.1527777778"/>
    <s v="Not Found"/>
    <x v="64"/>
    <s v="MRPBEDBOptimizationCFM optimization1 OLAP exports"/>
    <s v="MRPBEDBOptimization"/>
    <m/>
    <m/>
    <m/>
    <m/>
    <m/>
    <m/>
    <m/>
    <m/>
    <m/>
    <m/>
    <m/>
    <m/>
    <m/>
    <n v="2601"/>
    <x v="6"/>
    <x v="1"/>
    <s v="START CFM optimization1 OLAP exports"/>
    <s v="END CFM optimization1 OLAP exports"/>
    <d v="2026-02-07T03:40:00"/>
    <x v="225"/>
    <d v="2026-02-07T03:48:00"/>
    <s v="NULL"/>
    <x v="0"/>
    <s v="Optimization_BE_MRP"/>
    <x v="0"/>
    <s v="CFM optimization1 OLAP exports"/>
    <n v="0.13"/>
    <n v="0"/>
    <n v="0.13"/>
    <n v="0"/>
    <n v="0"/>
    <n v="0.13"/>
    <m/>
    <m/>
    <n v="0"/>
    <n v="0"/>
    <n v="0.13"/>
    <n v="0"/>
    <x v="3"/>
    <s v="No Error"/>
    <m/>
    <m/>
    <m/>
    <m/>
    <m/>
    <m/>
    <m/>
    <m/>
    <m/>
    <m/>
    <s v=""/>
  </r>
  <r>
    <x v="23"/>
    <s v="BEDBOptimization46060.1583333333"/>
    <s v="Not Found"/>
    <x v="65"/>
    <s v="MRPBEDBOptimizationCFM optimization2"/>
    <s v="MRPBEDBOptimization"/>
    <m/>
    <m/>
    <m/>
    <m/>
    <m/>
    <m/>
    <m/>
    <m/>
    <m/>
    <m/>
    <m/>
    <m/>
    <m/>
    <n v="2601"/>
    <x v="6"/>
    <x v="1"/>
    <s v="START CFM optimization2"/>
    <s v="END CFM optimization2"/>
    <d v="2026-02-07T03:48:00"/>
    <x v="226"/>
    <d v="2026-02-07T04:12:00"/>
    <s v="Could not delete optimization run: Exception calling Optimization_DeleteOptimizationRun: Exception calling Optimization_DeleteOptimizationRun: Unable to find optimizer run CF Match Replication-BE-BE-EUR-RB-IND-CLE-P31-F-LQ did you mean CF Match Replication?  -- Details available: Y. -- Warnings available: N."/>
    <x v="0"/>
    <s v="Optimization_BE_MRP"/>
    <x v="0"/>
    <s v="CFM optimization2"/>
    <n v="0.4"/>
    <n v="0"/>
    <n v="0.4"/>
    <n v="0"/>
    <n v="0"/>
    <n v="0.4"/>
    <m/>
    <m/>
    <n v="0"/>
    <n v="0"/>
    <n v="0.4"/>
    <n v="0"/>
    <x v="110"/>
    <s v="No Error"/>
    <m/>
    <m/>
    <m/>
    <m/>
    <m/>
    <m/>
    <m/>
    <m/>
    <m/>
    <m/>
    <s v=""/>
  </r>
  <r>
    <x v="23"/>
    <s v="BEDBOptimization46060.175"/>
    <s v="Not Found"/>
    <x v="63"/>
    <s v="MRPBEDBOptimizationSuper Light Maintenance"/>
    <s v="MRPBEDBOptimization"/>
    <m/>
    <m/>
    <m/>
    <m/>
    <m/>
    <m/>
    <m/>
    <m/>
    <m/>
    <m/>
    <m/>
    <m/>
    <m/>
    <n v="2601"/>
    <x v="6"/>
    <x v="1"/>
    <s v="START Super Light Maintenance"/>
    <s v="END Super Light Maintenance"/>
    <d v="2026-02-07T04:12:00"/>
    <x v="227"/>
    <d v="2026-02-07T04:23:00"/>
    <s v="NULL"/>
    <x v="0"/>
    <s v="Optimization_BE_MRP"/>
    <x v="1"/>
    <s v="Super Light Maintenance"/>
    <n v="0.18"/>
    <n v="0"/>
    <n v="0.18"/>
    <n v="0"/>
    <n v="0"/>
    <n v="0.18"/>
    <m/>
    <m/>
    <n v="0"/>
    <n v="0"/>
    <n v="0.18"/>
    <n v="0"/>
    <x v="65"/>
    <s v="No Error"/>
    <m/>
    <m/>
    <m/>
    <m/>
    <m/>
    <m/>
    <m/>
    <m/>
    <m/>
    <m/>
    <s v=""/>
  </r>
  <r>
    <x v="23"/>
    <s v="BEDBOptimization46060.1826388889"/>
    <s v="Not Found"/>
    <x v="66"/>
    <s v="MRPBEDBOptimizationCFM optimization2 OLAP exports"/>
    <s v="MRPBEDBOptimization"/>
    <m/>
    <m/>
    <m/>
    <m/>
    <m/>
    <m/>
    <m/>
    <m/>
    <m/>
    <m/>
    <m/>
    <m/>
    <m/>
    <n v="2601"/>
    <x v="6"/>
    <x v="1"/>
    <s v="START CFM optimization2 OLAP exports"/>
    <s v="END CFM optimization2 OLAP exports"/>
    <d v="2026-02-07T04:23:00"/>
    <x v="228"/>
    <d v="2026-02-07T04:36:00"/>
    <s v="NULL"/>
    <x v="0"/>
    <s v="Optimization_BE_MRP"/>
    <x v="0"/>
    <s v="CFM optimization2 OLAP exports"/>
    <n v="0.22"/>
    <n v="0"/>
    <n v="0.22"/>
    <n v="0"/>
    <n v="0"/>
    <n v="0.22"/>
    <m/>
    <m/>
    <n v="0"/>
    <n v="0"/>
    <n v="0.22"/>
    <n v="0"/>
    <x v="13"/>
    <s v="No Error"/>
    <m/>
    <m/>
    <m/>
    <m/>
    <m/>
    <m/>
    <m/>
    <m/>
    <m/>
    <m/>
    <s v=""/>
  </r>
  <r>
    <x v="23"/>
    <s v="BEDBOptimization46060.1916666667"/>
    <s v="Not Found"/>
    <x v="63"/>
    <s v="MRPBEDBOptimizationSuper Light Maintenance"/>
    <s v="MRPBEDBOptimization"/>
    <m/>
    <m/>
    <m/>
    <m/>
    <m/>
    <m/>
    <m/>
    <m/>
    <m/>
    <m/>
    <m/>
    <m/>
    <m/>
    <n v="2601"/>
    <x v="6"/>
    <x v="1"/>
    <s v="START Super Light Maintenance"/>
    <s v="END Super Light Maintenance"/>
    <d v="2026-02-07T04:36:00"/>
    <x v="229"/>
    <d v="2026-02-07T04:47:00"/>
    <s v="Could not delete optimization run: Exception calling Optimization_DeleteOptimizationRun: Exception calling Optimization_DeleteOptimizationRun: Unable to find optimizer run BPV Replication (SAV) BE-BE-EUR-RB-IND-CAL-P84-F did you mean BPV Replication (SAV)?  -- Details available: Y. -- Warnings available: N."/>
    <x v="0"/>
    <s v="Optimization_BE_MRP"/>
    <x v="2"/>
    <s v="Super Light Maintenance"/>
    <n v="0.18"/>
    <n v="0"/>
    <n v="0.18"/>
    <n v="0"/>
    <n v="0"/>
    <n v="0.18"/>
    <m/>
    <m/>
    <n v="0"/>
    <n v="0"/>
    <n v="0.18"/>
    <n v="0"/>
    <x v="65"/>
    <s v="No Error"/>
    <m/>
    <m/>
    <m/>
    <m/>
    <m/>
    <m/>
    <m/>
    <m/>
    <m/>
    <m/>
    <s v="Super Light Maintenance"/>
  </r>
  <r>
    <x v="23"/>
    <s v="BEDBOptimization46060.1993055556"/>
    <s v="Not Found"/>
    <x v="67"/>
    <s v="MRPBEDBOptimizationRoS/RIOD optimization"/>
    <s v="MRPBEDBOptimization"/>
    <m/>
    <m/>
    <m/>
    <m/>
    <m/>
    <m/>
    <m/>
    <m/>
    <m/>
    <m/>
    <m/>
    <m/>
    <m/>
    <n v="2601"/>
    <x v="6"/>
    <x v="1"/>
    <s v="START RoS/RIOD optimization"/>
    <s v="END RoS/RIOD optimization"/>
    <d v="2026-02-07T04:47:00"/>
    <x v="230"/>
    <d v="2026-02-07T05:35:00"/>
    <s v="Could not delete optimization run: Exception calling Optimization_DeleteOptimizationRun: Exception calling Optimization_DeleteOptimizationRun: Unable to find optimizer run RIOD Replication BE-BE-USD-RB-MCS-CAL-P03-F did you mean RIOD Replication?  -- Details available: Y. -- Warnings available: N."/>
    <x v="0"/>
    <s v="Optimization_BE_MRP"/>
    <x v="0"/>
    <s v="RoS/RIOD optimization"/>
    <n v="0.8"/>
    <n v="0"/>
    <n v="0.8"/>
    <n v="0"/>
    <n v="0"/>
    <n v="0.8"/>
    <m/>
    <m/>
    <n v="0"/>
    <n v="0"/>
    <n v="0.8"/>
    <n v="0"/>
    <x v="16"/>
    <s v="No Error"/>
    <m/>
    <m/>
    <m/>
    <m/>
    <m/>
    <m/>
    <m/>
    <m/>
    <m/>
    <m/>
    <s v=""/>
  </r>
  <r>
    <x v="23"/>
    <s v="BEDBOptimization46060.2326388889"/>
    <s v="Not Found"/>
    <x v="63"/>
    <s v="MRPBEDBOptimizationSuper Light Maintenance"/>
    <s v="MRPBEDBOptimization"/>
    <m/>
    <m/>
    <m/>
    <m/>
    <m/>
    <m/>
    <m/>
    <m/>
    <m/>
    <m/>
    <m/>
    <m/>
    <m/>
    <n v="2601"/>
    <x v="6"/>
    <x v="1"/>
    <s v="START Super Light Maintenance"/>
    <s v="END Super Light Maintenance"/>
    <d v="2026-02-07T05:35:00"/>
    <x v="231"/>
    <d v="2026-02-07T05:41:00"/>
    <s v="NULL"/>
    <x v="0"/>
    <s v="Optimization_BE_MRP"/>
    <x v="3"/>
    <s v="Super Light Maintenance"/>
    <n v="0.1"/>
    <n v="0"/>
    <n v="0.1"/>
    <n v="0"/>
    <n v="0"/>
    <n v="0.1"/>
    <m/>
    <m/>
    <n v="0"/>
    <n v="0"/>
    <n v="0.1"/>
    <n v="0"/>
    <x v="14"/>
    <s v="No Error"/>
    <m/>
    <m/>
    <m/>
    <m/>
    <m/>
    <m/>
    <m/>
    <m/>
    <m/>
    <m/>
    <s v="Super Light Maintenance"/>
  </r>
  <r>
    <x v="23"/>
    <s v="BEDBOptimization46060.2368055556"/>
    <s v="Not Found"/>
    <x v="68"/>
    <s v="MRPBEDBOptimizationRoS/RIOD optimization OLAP exports"/>
    <s v="MRPBEDBOptimization"/>
    <m/>
    <m/>
    <m/>
    <m/>
    <m/>
    <m/>
    <m/>
    <m/>
    <m/>
    <m/>
    <m/>
    <m/>
    <m/>
    <n v="2601"/>
    <x v="6"/>
    <x v="1"/>
    <s v="START RoS/RIOD optimization OLAP exports"/>
    <s v="END RoS/RIOD optimization OLAP exports"/>
    <d v="2026-02-07T05:41:00"/>
    <x v="232"/>
    <d v="2026-02-07T06:05:00"/>
    <s v="NULL"/>
    <x v="0"/>
    <s v="Optimization_BE_MRP"/>
    <x v="0"/>
    <s v="RoS/RIOD optimization OLAP exports"/>
    <n v="0.4"/>
    <n v="0"/>
    <n v="0.4"/>
    <n v="0"/>
    <n v="0"/>
    <n v="0.4"/>
    <m/>
    <m/>
    <n v="0"/>
    <n v="0"/>
    <n v="0.4"/>
    <n v="0"/>
    <x v="110"/>
    <s v="No Error"/>
    <m/>
    <m/>
    <m/>
    <m/>
    <m/>
    <m/>
    <m/>
    <m/>
    <m/>
    <m/>
    <s v=""/>
  </r>
  <r>
    <x v="23"/>
    <s v="BEDBOptimization46060.2534722222"/>
    <s v="Not Found"/>
    <x v="63"/>
    <s v="MRPBEDBOptimizationSuper Light Maintenance"/>
    <s v="MRPBEDBOptimization"/>
    <m/>
    <m/>
    <m/>
    <m/>
    <m/>
    <m/>
    <m/>
    <m/>
    <m/>
    <m/>
    <m/>
    <m/>
    <m/>
    <n v="2601"/>
    <x v="6"/>
    <x v="1"/>
    <s v="START Super Light Maintenance"/>
    <s v="END Super Light Maintenance"/>
    <d v="2026-02-07T06:05:00"/>
    <x v="233"/>
    <d v="2026-02-07T06:16:00"/>
    <s v="NULL"/>
    <x v="0"/>
    <s v="Optimization_BE_MRP"/>
    <x v="4"/>
    <s v="Super Light Maintenance"/>
    <n v="0.18"/>
    <n v="0"/>
    <n v="0.18"/>
    <n v="0"/>
    <n v="0"/>
    <n v="0.18"/>
    <m/>
    <m/>
    <n v="0"/>
    <n v="0"/>
    <n v="0.18"/>
    <n v="0"/>
    <x v="65"/>
    <s v="No Error"/>
    <m/>
    <m/>
    <m/>
    <m/>
    <m/>
    <m/>
    <m/>
    <m/>
    <m/>
    <m/>
    <s v="Super Light Maintenance"/>
  </r>
  <r>
    <x v="23"/>
    <s v="BEDBOptimization46060.2611111111"/>
    <s v="Not Found"/>
    <x v="69"/>
    <s v="MRPBEDBOptimizationRoM optimization"/>
    <s v="MRPBEDBOptimization"/>
    <m/>
    <m/>
    <m/>
    <m/>
    <m/>
    <m/>
    <m/>
    <m/>
    <m/>
    <m/>
    <m/>
    <m/>
    <m/>
    <n v="2601"/>
    <x v="6"/>
    <x v="1"/>
    <s v="START RoM optimization"/>
    <s v="END RoM optimization"/>
    <d v="2026-02-07T06:16:00"/>
    <x v="234"/>
    <d v="2026-02-07T06:29:00"/>
    <s v="NULL"/>
    <x v="0"/>
    <s v="Optimization_BE_MRP"/>
    <x v="0"/>
    <s v="RoM optimization"/>
    <n v="0.22"/>
    <n v="0"/>
    <n v="0.22"/>
    <n v="0"/>
    <n v="0"/>
    <n v="0.22"/>
    <m/>
    <m/>
    <n v="0"/>
    <n v="0"/>
    <n v="0.22"/>
    <n v="0"/>
    <x v="13"/>
    <s v="No Error"/>
    <m/>
    <m/>
    <m/>
    <m/>
    <m/>
    <m/>
    <m/>
    <m/>
    <m/>
    <m/>
    <s v=""/>
  </r>
  <r>
    <x v="23"/>
    <s v="BEDBOptimization46060.2701388889"/>
    <s v="Not Found"/>
    <x v="63"/>
    <s v="MRPBEDBOptimizationSuper Light Maintenance"/>
    <s v="MRPBEDBOptimization"/>
    <m/>
    <m/>
    <m/>
    <m/>
    <m/>
    <m/>
    <m/>
    <m/>
    <m/>
    <m/>
    <m/>
    <m/>
    <m/>
    <n v="2601"/>
    <x v="6"/>
    <x v="1"/>
    <s v="START Super Light Maintenance"/>
    <s v="END Super Light Maintenance"/>
    <d v="2026-02-07T06:29:00"/>
    <x v="235"/>
    <d v="2026-02-07T06:35:00"/>
    <s v="NULL"/>
    <x v="0"/>
    <s v="Optimization_BE_MRP"/>
    <x v="5"/>
    <s v="Super Light Maintenance"/>
    <n v="0.1"/>
    <n v="0"/>
    <n v="0.1"/>
    <n v="0"/>
    <n v="0"/>
    <n v="0.1"/>
    <m/>
    <m/>
    <n v="0"/>
    <n v="0"/>
    <n v="0.1"/>
    <n v="0"/>
    <x v="14"/>
    <s v="No Error"/>
    <m/>
    <m/>
    <m/>
    <m/>
    <m/>
    <m/>
    <m/>
    <m/>
    <m/>
    <m/>
    <s v="Super Light Maintenance"/>
  </r>
  <r>
    <x v="23"/>
    <s v="BEDBOptimization46060.2743055556"/>
    <s v="Not Found"/>
    <x v="70"/>
    <s v="MRPBEDBOptimizationRoM optimization OLAP Exports"/>
    <s v="MRPBEDBOptimization"/>
    <m/>
    <m/>
    <m/>
    <m/>
    <m/>
    <m/>
    <m/>
    <m/>
    <m/>
    <m/>
    <m/>
    <m/>
    <m/>
    <n v="2601"/>
    <x v="6"/>
    <x v="1"/>
    <s v="START RoM optimization OLAP Exports"/>
    <s v="END RoM optimization OLAP Exports"/>
    <d v="2026-02-07T06:35:00"/>
    <x v="236"/>
    <s v="NULL"/>
    <s v="NULL"/>
    <x v="0"/>
    <s v="Optimization_BE_MRP"/>
    <x v="0"/>
    <s v="RoM optimization OLAP Exports"/>
    <n v="0.15"/>
    <n v="0"/>
    <n v="0.15"/>
    <n v="0"/>
    <n v="0"/>
    <n v="0.15"/>
    <m/>
    <m/>
    <n v="0"/>
    <n v="0"/>
    <n v="0.15"/>
    <n v="0"/>
    <x v="20"/>
    <s v="No Error"/>
    <m/>
    <m/>
    <m/>
    <m/>
    <m/>
    <m/>
    <m/>
    <m/>
    <m/>
    <m/>
    <s v=""/>
  </r>
  <r>
    <x v="2"/>
    <s v="FRDBLoad Compare Spreads46059.5270833333"/>
    <s v="Not Found"/>
    <x v="3"/>
    <s v="MRPFRDBLoad Compare Spreadsload spreads"/>
    <s v="MRPFRDBLoad Compare Spreads"/>
    <m/>
    <m/>
    <m/>
    <m/>
    <m/>
    <m/>
    <m/>
    <m/>
    <m/>
    <m/>
    <m/>
    <m/>
    <m/>
    <n v="2601"/>
    <x v="7"/>
    <x v="1"/>
    <s v="START load spreads"/>
    <s v="END load Spreads"/>
    <d v="2026-02-06T12:39:00"/>
    <x v="169"/>
    <d v="2026-02-06T12:51:00"/>
    <s v="NULL"/>
    <x v="0"/>
    <s v="Load_compare_Spreads_FR_MRP"/>
    <x v="0"/>
    <s v="load spreads"/>
    <n v="0.2"/>
    <n v="0"/>
    <n v="0.2"/>
    <n v="0"/>
    <n v="0"/>
    <n v="0.2"/>
    <m/>
    <m/>
    <n v="0"/>
    <n v="0"/>
    <n v="0.2"/>
    <n v="0"/>
    <x v="11"/>
    <s v="No Error"/>
    <m/>
    <m/>
    <m/>
    <m/>
    <m/>
    <m/>
    <m/>
    <m/>
    <m/>
    <m/>
    <s v=""/>
  </r>
  <r>
    <x v="2"/>
    <s v="FRDBLoad Compare Spreads46059.5354166667"/>
    <s v="Not Found"/>
    <x v="4"/>
    <s v="MRPFRDBLoad Compare SpreadsSpreads comparison"/>
    <s v="MRPFRDBLoad Compare Spreads"/>
    <m/>
    <m/>
    <m/>
    <m/>
    <m/>
    <m/>
    <m/>
    <m/>
    <m/>
    <m/>
    <m/>
    <m/>
    <m/>
    <n v="2601"/>
    <x v="7"/>
    <x v="1"/>
    <s v="START Spreads comparison"/>
    <s v="END Spreads comparison"/>
    <d v="2026-02-06T12:51:00"/>
    <x v="237"/>
    <d v="2026-02-06T12:55:00"/>
    <s v="NULL"/>
    <x v="0"/>
    <s v="Load_compare_Spreads_FR_MRP"/>
    <x v="0"/>
    <s v="Spreads comparison"/>
    <n v="0.03"/>
    <n v="0"/>
    <n v="0.03"/>
    <n v="0"/>
    <n v="0"/>
    <n v="0.03"/>
    <m/>
    <m/>
    <n v="0"/>
    <n v="0"/>
    <n v="0.03"/>
    <n v="0"/>
    <x v="0"/>
    <s v="No Error"/>
    <m/>
    <m/>
    <m/>
    <m/>
    <m/>
    <m/>
    <m/>
    <m/>
    <m/>
    <m/>
    <s v=""/>
  </r>
  <r>
    <x v="1"/>
    <s v="FRDBLoad Compare MP46059.5381944444"/>
    <s v="Not Found"/>
    <x v="49"/>
    <s v="MRPFRDBLoad Compare MPload MPs"/>
    <s v="MRPFRDBLoad Compare MP"/>
    <m/>
    <m/>
    <m/>
    <m/>
    <m/>
    <m/>
    <m/>
    <m/>
    <m/>
    <m/>
    <m/>
    <m/>
    <m/>
    <n v="2601"/>
    <x v="7"/>
    <x v="1"/>
    <s v="START load MPs"/>
    <s v="END load MPs"/>
    <d v="2026-02-06T12:55:00"/>
    <x v="238"/>
    <d v="2026-02-06T12:58:00"/>
    <s v="NULL"/>
    <x v="0"/>
    <s v="Load_compare_MP_FR_MRP"/>
    <x v="0"/>
    <s v="load MPs"/>
    <n v="0.05"/>
    <n v="0"/>
    <n v="0.05"/>
    <n v="0"/>
    <n v="0"/>
    <n v="0.05"/>
    <m/>
    <m/>
    <n v="0"/>
    <n v="0"/>
    <n v="0.05"/>
    <n v="0"/>
    <x v="17"/>
    <s v="No Error"/>
    <m/>
    <m/>
    <m/>
    <m/>
    <m/>
    <m/>
    <m/>
    <m/>
    <m/>
    <m/>
    <s v=""/>
  </r>
  <r>
    <x v="1"/>
    <s v="FRDBLoad Compare MP46059.5402777778"/>
    <s v="Not Found"/>
    <x v="2"/>
    <s v="MRPFRDBLoad Compare MPModel parameters comparison"/>
    <s v="MRPFRDBLoad Compare MP"/>
    <m/>
    <m/>
    <m/>
    <m/>
    <m/>
    <m/>
    <m/>
    <m/>
    <m/>
    <m/>
    <m/>
    <m/>
    <m/>
    <n v="2601"/>
    <x v="7"/>
    <x v="1"/>
    <s v="START Model parameters comparison"/>
    <s v="END Model parameters comparison"/>
    <d v="2026-02-06T12:58:00"/>
    <x v="238"/>
    <d v="2026-02-09T22:36:00"/>
    <s v="NULL"/>
    <x v="0"/>
    <s v="Load_compare_MP_FR_MRP"/>
    <x v="0"/>
    <s v="Model parameters comparison"/>
    <n v="0"/>
    <n v="0"/>
    <n v="0"/>
    <n v="0"/>
    <n v="0"/>
    <n v="0"/>
    <m/>
    <m/>
    <n v="0"/>
    <n v="0"/>
    <n v="0"/>
    <n v="0"/>
    <x v="23"/>
    <s v="No Error"/>
    <m/>
    <m/>
    <m/>
    <m/>
    <m/>
    <m/>
    <m/>
    <m/>
    <m/>
    <m/>
    <s v=""/>
  </r>
  <r>
    <x v="19"/>
    <s v="FRDBLoad Market46062.9416666667"/>
    <s v="Not Found"/>
    <x v="50"/>
    <s v="MRPFRDBLoad Marketload Market"/>
    <s v="MRPFRDBLoad Market"/>
    <m/>
    <m/>
    <m/>
    <m/>
    <m/>
    <m/>
    <m/>
    <m/>
    <m/>
    <m/>
    <m/>
    <m/>
    <m/>
    <n v="2601"/>
    <x v="7"/>
    <x v="1"/>
    <s v="START load Market"/>
    <s v="END load Market"/>
    <d v="2026-02-09T22:36:00"/>
    <x v="239"/>
    <d v="2026-02-09T23:20:00"/>
    <s v="NULL"/>
    <x v="0"/>
    <s v="Load Market_FR_MRP"/>
    <x v="0"/>
    <s v="load Market"/>
    <n v="0.72"/>
    <n v="0"/>
    <n v="0.72"/>
    <n v="0"/>
    <n v="0"/>
    <n v="0.72"/>
    <m/>
    <m/>
    <n v="0"/>
    <n v="0"/>
    <n v="0.72"/>
    <n v="0"/>
    <x v="112"/>
    <s v="No Error"/>
    <m/>
    <m/>
    <m/>
    <m/>
    <m/>
    <m/>
    <m/>
    <m/>
    <m/>
    <m/>
    <s v=""/>
  </r>
  <r>
    <x v="3"/>
    <s v="FRDBLoad Pos46062.9722222222"/>
    <s v="Not Found"/>
    <x v="52"/>
    <s v="MRPFRDBLoad Posload Portfolio"/>
    <s v="MRPFRDBLoad Pos"/>
    <m/>
    <m/>
    <m/>
    <m/>
    <m/>
    <m/>
    <m/>
    <m/>
    <m/>
    <m/>
    <m/>
    <m/>
    <m/>
    <n v="2601"/>
    <x v="7"/>
    <x v="1"/>
    <s v="START load Portfolio"/>
    <s v="END load Portfolio"/>
    <d v="2026-02-09T23:20:00"/>
    <x v="240"/>
    <d v="2026-02-09T23:59:00"/>
    <s v="NULL"/>
    <x v="0"/>
    <s v="Load POS_FR_MRP"/>
    <x v="0"/>
    <s v="load Portfolio"/>
    <n v="0.65"/>
    <n v="0"/>
    <n v="0.65"/>
    <n v="0"/>
    <n v="0"/>
    <n v="0.65"/>
    <m/>
    <m/>
    <n v="0"/>
    <n v="0"/>
    <n v="0.65"/>
    <n v="0"/>
    <x v="113"/>
    <s v="No Error"/>
    <m/>
    <m/>
    <m/>
    <m/>
    <m/>
    <m/>
    <m/>
    <m/>
    <m/>
    <m/>
    <s v=""/>
  </r>
  <r>
    <x v="3"/>
    <s v="FRDBLoad Pos46062.9993055556"/>
    <s v="Not Found"/>
    <x v="8"/>
    <s v="MRPFRDBLoad Poscopy from"/>
    <s v="MRPFRDBLoad Pos"/>
    <m/>
    <m/>
    <m/>
    <m/>
    <m/>
    <m/>
    <m/>
    <m/>
    <m/>
    <m/>
    <m/>
    <m/>
    <m/>
    <n v="2601"/>
    <x v="7"/>
    <x v="1"/>
    <s v="START copy from"/>
    <s v="END copy from"/>
    <d v="2026-02-09T23:59:00"/>
    <x v="241"/>
    <d v="2026-02-10T04:36:00"/>
    <s v="NULL"/>
    <x v="0"/>
    <s v="Load POS_FR_MRP"/>
    <x v="0"/>
    <s v="copy from"/>
    <n v="0.02"/>
    <n v="0"/>
    <n v="0.02"/>
    <n v="0"/>
    <n v="0"/>
    <n v="0.02"/>
    <m/>
    <m/>
    <n v="0"/>
    <n v="0"/>
    <n v="0.02"/>
    <n v="0"/>
    <x v="9"/>
    <s v="No Error"/>
    <m/>
    <m/>
    <m/>
    <m/>
    <m/>
    <m/>
    <m/>
    <m/>
    <m/>
    <m/>
    <s v=""/>
  </r>
  <r>
    <x v="20"/>
    <s v="FRDBGenerate Load46063.1916666667"/>
    <s v="Not Found"/>
    <x v="54"/>
    <s v="MRPFRDBGenerate LoadGenerate DD SAV"/>
    <s v="MRPFRDBGenerate Load"/>
    <m/>
    <m/>
    <m/>
    <m/>
    <m/>
    <m/>
    <m/>
    <m/>
    <m/>
    <m/>
    <m/>
    <m/>
    <m/>
    <n v="2601"/>
    <x v="7"/>
    <x v="1"/>
    <s v="START Generate DD SAV"/>
    <s v="END Generate DD SAV"/>
    <d v="2026-02-10T04:36:00"/>
    <x v="242"/>
    <d v="2026-02-10T04:38:00"/>
    <s v="NULL"/>
    <x v="0"/>
    <s v="Generate_Load_DDSAV_FR_MRP"/>
    <x v="0"/>
    <s v="Generate DD SAV"/>
    <n v="0.03"/>
    <n v="0"/>
    <n v="0.03"/>
    <n v="0"/>
    <n v="0"/>
    <n v="0.03"/>
    <m/>
    <m/>
    <n v="0"/>
    <n v="0"/>
    <n v="0.03"/>
    <n v="0"/>
    <x v="0"/>
    <s v="No Error"/>
    <m/>
    <m/>
    <m/>
    <m/>
    <m/>
    <m/>
    <m/>
    <m/>
    <m/>
    <m/>
    <s v=""/>
  </r>
  <r>
    <x v="20"/>
    <s v="FRDBGenerate Load46063.1930555556"/>
    <s v="Not Found"/>
    <x v="55"/>
    <s v="MRPFRDBGenerate LoadLoad DD SAV"/>
    <s v="MRPFRDBGenerate Load"/>
    <m/>
    <m/>
    <m/>
    <m/>
    <m/>
    <m/>
    <m/>
    <m/>
    <m/>
    <m/>
    <m/>
    <m/>
    <m/>
    <n v="2601"/>
    <x v="7"/>
    <x v="1"/>
    <s v="START Load DD SAV"/>
    <s v="END Load DD SAV"/>
    <d v="2026-02-10T04:38:00"/>
    <x v="243"/>
    <d v="2026-02-10T04:54:00"/>
    <s v="NULL"/>
    <x v="0"/>
    <s v="Generate_Load_DDSAV_FR_MRP"/>
    <x v="0"/>
    <s v="Load DD SAV"/>
    <n v="0.25"/>
    <n v="0"/>
    <n v="0.25"/>
    <n v="0"/>
    <n v="0"/>
    <n v="0.25"/>
    <m/>
    <m/>
    <n v="0"/>
    <n v="0"/>
    <n v="0.25"/>
    <n v="0"/>
    <x v="32"/>
    <s v="No Error"/>
    <m/>
    <m/>
    <m/>
    <m/>
    <m/>
    <m/>
    <m/>
    <m/>
    <m/>
    <m/>
    <s v=""/>
  </r>
  <r>
    <x v="20"/>
    <s v="FRDBGenerate Load46063.2041666667"/>
    <s v="Not Found"/>
    <x v="58"/>
    <s v="MRPFRDBGenerate LoadGenerate DD MOR"/>
    <s v="MRPFRDBGenerate Load"/>
    <m/>
    <m/>
    <m/>
    <m/>
    <m/>
    <m/>
    <m/>
    <m/>
    <m/>
    <m/>
    <m/>
    <m/>
    <m/>
    <n v="2601"/>
    <x v="7"/>
    <x v="1"/>
    <s v="START Generate DD MOR"/>
    <s v="END Generate DD MOR"/>
    <d v="2026-02-10T04:54:00"/>
    <x v="244"/>
    <d v="2026-02-10T04:55:00"/>
    <s v="NULL"/>
    <x v="0"/>
    <s v="Generate_Load_DDMOR_FR_MRP"/>
    <x v="0"/>
    <s v="Generate DD MOR"/>
    <n v="0.02"/>
    <n v="0"/>
    <n v="0.02"/>
    <n v="0"/>
    <n v="0"/>
    <n v="0.02"/>
    <m/>
    <m/>
    <n v="0"/>
    <n v="0"/>
    <n v="0.02"/>
    <n v="0"/>
    <x v="9"/>
    <s v="No Error"/>
    <m/>
    <m/>
    <m/>
    <m/>
    <m/>
    <m/>
    <m/>
    <m/>
    <m/>
    <m/>
    <s v=""/>
  </r>
  <r>
    <x v="20"/>
    <s v="FRDBGenerate Load46063.2048611111"/>
    <s v="Not Found"/>
    <x v="59"/>
    <s v="MRPFRDBGenerate LoadLoad DD MOR"/>
    <s v="MRPFRDBGenerate Load"/>
    <m/>
    <m/>
    <m/>
    <m/>
    <m/>
    <m/>
    <m/>
    <m/>
    <m/>
    <m/>
    <m/>
    <m/>
    <m/>
    <n v="2601"/>
    <x v="7"/>
    <x v="1"/>
    <s v="START Load DD MOR"/>
    <s v="END Load DD MOR"/>
    <d v="2026-02-10T04:55:00"/>
    <x v="245"/>
    <d v="2026-02-10T05:10:00"/>
    <s v="NULL"/>
    <x v="0"/>
    <s v="Generate_Load_DDMOR_FR_MRP"/>
    <x v="0"/>
    <s v="Load DD MOR"/>
    <n v="0.23"/>
    <n v="0"/>
    <n v="0.23"/>
    <n v="0"/>
    <n v="0"/>
    <n v="0.23"/>
    <m/>
    <m/>
    <n v="0"/>
    <n v="0"/>
    <n v="0.23"/>
    <n v="0"/>
    <x v="67"/>
    <s v="No Error"/>
    <m/>
    <m/>
    <m/>
    <m/>
    <m/>
    <m/>
    <m/>
    <m/>
    <m/>
    <m/>
    <s v=""/>
  </r>
  <r>
    <x v="21"/>
    <s v="FRDBValuation 146063.2152777778"/>
    <s v="Not Found"/>
    <x v="71"/>
    <s v="MRPFRDBValuation 1NPV1 run"/>
    <s v="MRPFRDBValuation 1"/>
    <m/>
    <m/>
    <m/>
    <m/>
    <m/>
    <m/>
    <m/>
    <m/>
    <m/>
    <m/>
    <m/>
    <m/>
    <m/>
    <n v="2601"/>
    <x v="7"/>
    <x v="1"/>
    <s v="START NPV1 run"/>
    <s v="END NPV1 run"/>
    <d v="2026-02-10T05:10:00"/>
    <x v="246"/>
    <d v="2026-02-10T05:38:00"/>
    <s v="NULL"/>
    <x v="0"/>
    <s v="Valuation 1_FR_MRP"/>
    <x v="0"/>
    <s v="NPV1 run"/>
    <n v="0.47"/>
    <n v="0"/>
    <n v="0.47"/>
    <n v="0"/>
    <n v="0"/>
    <n v="0.47"/>
    <m/>
    <m/>
    <n v="0"/>
    <n v="0"/>
    <n v="0.47"/>
    <n v="0"/>
    <x v="5"/>
    <s v="No Error"/>
    <m/>
    <m/>
    <m/>
    <m/>
    <m/>
    <m/>
    <m/>
    <m/>
    <m/>
    <m/>
    <s v=""/>
  </r>
  <r>
    <x v="21"/>
    <s v="FRDBValuation 146063.2347222222"/>
    <s v="Not Found"/>
    <x v="11"/>
    <s v="MRPFRDBValuation 1Light Maintenance"/>
    <s v="MRPFRDBValuation 1"/>
    <m/>
    <m/>
    <m/>
    <m/>
    <m/>
    <m/>
    <m/>
    <m/>
    <m/>
    <m/>
    <m/>
    <m/>
    <m/>
    <n v="2601"/>
    <x v="7"/>
    <x v="1"/>
    <s v="START Light Maintenance"/>
    <s v="END Light Maintenance"/>
    <d v="2026-02-10T05:38:00"/>
    <x v="247"/>
    <d v="2026-02-10T05:59:00"/>
    <s v="NULL"/>
    <x v="0"/>
    <s v="Valuation 1_FR_MRP"/>
    <x v="0"/>
    <s v="Light Maintenance"/>
    <n v="0.33"/>
    <n v="0"/>
    <n v="0.33"/>
    <n v="0"/>
    <n v="0"/>
    <n v="0.33"/>
    <m/>
    <m/>
    <n v="0"/>
    <n v="0"/>
    <n v="0.33"/>
    <n v="0"/>
    <x v="64"/>
    <s v="No Error"/>
    <m/>
    <m/>
    <m/>
    <m/>
    <m/>
    <m/>
    <m/>
    <m/>
    <m/>
    <m/>
    <s v=""/>
  </r>
  <r>
    <x v="22"/>
    <s v="FRDBCF Extraction46063.2493055556"/>
    <s v="Not Found"/>
    <x v="60"/>
    <s v="MRPFRDBCF ExtractionCF Extraction"/>
    <s v="MRPFRDBCF Extraction"/>
    <m/>
    <m/>
    <m/>
    <m/>
    <m/>
    <m/>
    <m/>
    <m/>
    <m/>
    <m/>
    <m/>
    <m/>
    <m/>
    <n v="2601"/>
    <x v="7"/>
    <x v="1"/>
    <s v="START CF Extraction"/>
    <s v="END CF Extraction"/>
    <d v="2026-02-10T05:59:00"/>
    <x v="248"/>
    <d v="2026-02-10T06:07:00"/>
    <s v="NULL"/>
    <x v="0"/>
    <s v="CF Extraction_FR_MRP"/>
    <x v="0"/>
    <s v="CF Extraction"/>
    <n v="0.12"/>
    <n v="0"/>
    <n v="0.12"/>
    <n v="0"/>
    <n v="0"/>
    <n v="0.12"/>
    <m/>
    <m/>
    <n v="0"/>
    <n v="0"/>
    <n v="0.12"/>
    <n v="0"/>
    <x v="6"/>
    <s v="No Error"/>
    <m/>
    <m/>
    <m/>
    <m/>
    <m/>
    <m/>
    <m/>
    <m/>
    <m/>
    <m/>
    <s v=""/>
  </r>
  <r>
    <x v="23"/>
    <s v="FRDBOptimization46063.2548611111"/>
    <s v="Not Found"/>
    <x v="69"/>
    <s v="MRPFRDBOptimizationRoM optimization"/>
    <s v="MRPFRDBOptimization"/>
    <m/>
    <m/>
    <m/>
    <m/>
    <m/>
    <m/>
    <m/>
    <m/>
    <m/>
    <m/>
    <m/>
    <m/>
    <m/>
    <n v="2601"/>
    <x v="7"/>
    <x v="1"/>
    <s v="START RoM optimization"/>
    <s v="END RoM optimization"/>
    <d v="2026-02-10T06:07:00"/>
    <x v="249"/>
    <d v="2026-02-10T06:13:00"/>
    <s v="Could not delete optimization run: Exception calling Optimization_DeleteOptimizationRun: Exception calling Optimization_DeleteOptimizationRun: Unable to find optimizer run BPV Replication (MOR)FR-FR-EUR-RB-IND-MOR-P01-F did you mean BPV Replication (MOR)?  -- Details available: Y. -- Warnings available: N."/>
    <x v="0"/>
    <s v="Optimization_FR_MRP"/>
    <x v="0"/>
    <s v="RoM optimization"/>
    <n v="0.1"/>
    <n v="0"/>
    <n v="0.1"/>
    <n v="0"/>
    <n v="0"/>
    <n v="0.1"/>
    <m/>
    <m/>
    <n v="0"/>
    <n v="0"/>
    <n v="0.1"/>
    <n v="0"/>
    <x v="14"/>
    <s v="No Error"/>
    <m/>
    <m/>
    <m/>
    <m/>
    <m/>
    <m/>
    <m/>
    <m/>
    <m/>
    <m/>
    <s v=""/>
  </r>
  <r>
    <x v="23"/>
    <s v="FRDBOptimization46063.2590277778"/>
    <s v="Not Found"/>
    <x v="63"/>
    <s v="MRPFRDBOptimizationSuper Light Maintenance"/>
    <s v="MRPFRDBOptimization"/>
    <m/>
    <m/>
    <m/>
    <m/>
    <m/>
    <m/>
    <m/>
    <m/>
    <m/>
    <m/>
    <m/>
    <m/>
    <m/>
    <n v="2601"/>
    <x v="7"/>
    <x v="1"/>
    <s v="START Super Light Maintenance"/>
    <s v="END Super Light Maintenance"/>
    <d v="2026-02-10T06:13:00"/>
    <x v="250"/>
    <d v="2026-02-10T06:30:00"/>
    <s v="NULL"/>
    <x v="0"/>
    <s v="Optimization_FR_MRP"/>
    <x v="0"/>
    <s v="Super Light Maintenance"/>
    <n v="0.28000000000000003"/>
    <n v="0"/>
    <n v="0.28000000000000003"/>
    <n v="0"/>
    <n v="0"/>
    <n v="0.28000000000000003"/>
    <m/>
    <m/>
    <n v="0"/>
    <n v="0"/>
    <n v="0.28000000000000003"/>
    <n v="0"/>
    <x v="33"/>
    <s v="No Error"/>
    <m/>
    <m/>
    <m/>
    <m/>
    <m/>
    <m/>
    <m/>
    <m/>
    <m/>
    <m/>
    <s v=""/>
  </r>
  <r>
    <x v="23"/>
    <s v="FRDBOptimization46063.2708333333"/>
    <s v="Not Found"/>
    <x v="72"/>
    <s v="MRPFRDBOptimizationRoM OLAP export"/>
    <s v="MRPFRDBOptimization"/>
    <m/>
    <m/>
    <m/>
    <m/>
    <m/>
    <m/>
    <m/>
    <m/>
    <m/>
    <m/>
    <m/>
    <m/>
    <m/>
    <n v="2601"/>
    <x v="7"/>
    <x v="1"/>
    <s v="START RoM OLAP export"/>
    <s v="END RoM OLAP export"/>
    <d v="2026-02-10T06:30:00"/>
    <x v="251"/>
    <d v="2026-02-10T06:35:00"/>
    <s v="NULL"/>
    <x v="0"/>
    <s v="Optimization_FR_MRP"/>
    <x v="0"/>
    <s v="RoM OLAP export"/>
    <n v="0.08"/>
    <n v="0"/>
    <n v="0.08"/>
    <n v="0"/>
    <n v="0"/>
    <n v="0.08"/>
    <m/>
    <m/>
    <n v="0"/>
    <n v="0"/>
    <n v="0.08"/>
    <n v="0"/>
    <x v="25"/>
    <s v="No Error"/>
    <m/>
    <m/>
    <m/>
    <m/>
    <m/>
    <m/>
    <m/>
    <m/>
    <m/>
    <m/>
    <s v=""/>
  </r>
  <r>
    <x v="23"/>
    <s v="FRDBOptimization46063.2743055556"/>
    <s v="Not Found"/>
    <x v="67"/>
    <s v="MRPFRDBOptimizationRoS/RIOD optimization"/>
    <s v="MRPFRDBOptimization"/>
    <m/>
    <m/>
    <m/>
    <m/>
    <m/>
    <m/>
    <m/>
    <m/>
    <m/>
    <m/>
    <m/>
    <m/>
    <m/>
    <n v="2601"/>
    <x v="7"/>
    <x v="1"/>
    <s v="START RoS/RIOD optimization"/>
    <s v="END RoS/RIOD optimization"/>
    <d v="2026-02-10T06:35:00"/>
    <x v="252"/>
    <d v="2026-02-10T06:37:00"/>
    <s v="Could not delete optimization run: Exception calling Optimization_DeleteOptimizationRun: Exception calling Optimization_DeleteOptimizationRun: Unable to find optimizer run RIOD ReplicationFR-FR-EUR-WB-CAL-P01-F did you mean RIOD Replication?  -- Details available: Y. -- Warnings available: N."/>
    <x v="0"/>
    <s v="Optimization_FR_MRP"/>
    <x v="0"/>
    <s v="RoS/RIOD optimization"/>
    <n v="0.03"/>
    <n v="0"/>
    <n v="0.03"/>
    <n v="0"/>
    <n v="0"/>
    <n v="0.03"/>
    <m/>
    <m/>
    <n v="0"/>
    <n v="0"/>
    <n v="0.03"/>
    <n v="0"/>
    <x v="0"/>
    <s v="No Error"/>
    <m/>
    <m/>
    <m/>
    <m/>
    <m/>
    <m/>
    <m/>
    <m/>
    <m/>
    <m/>
    <s v=""/>
  </r>
  <r>
    <x v="23"/>
    <s v="FRDBOptimization46063.2756944444"/>
    <s v="Not Found"/>
    <x v="63"/>
    <s v="MRPFRDBOptimizationSuper Light Maintenance"/>
    <s v="MRPFRDBOptimization"/>
    <m/>
    <m/>
    <m/>
    <m/>
    <m/>
    <m/>
    <m/>
    <m/>
    <m/>
    <m/>
    <m/>
    <m/>
    <m/>
    <n v="2601"/>
    <x v="7"/>
    <x v="1"/>
    <s v="START Super Light Maintenance"/>
    <s v="END Super Light Maintenance"/>
    <d v="2026-02-10T06:37:00"/>
    <x v="253"/>
    <d v="2026-02-10T06:46:00"/>
    <s v="NULL"/>
    <x v="0"/>
    <s v="Optimization_FR_MRP"/>
    <x v="1"/>
    <s v="Super Light Maintenance"/>
    <n v="0.15"/>
    <n v="0"/>
    <n v="0.15"/>
    <n v="0"/>
    <n v="0"/>
    <n v="0.15"/>
    <m/>
    <m/>
    <n v="0"/>
    <n v="0"/>
    <n v="0.15"/>
    <n v="0"/>
    <x v="20"/>
    <s v="No Error"/>
    <m/>
    <m/>
    <m/>
    <m/>
    <m/>
    <m/>
    <m/>
    <m/>
    <m/>
    <m/>
    <s v=""/>
  </r>
  <r>
    <x v="23"/>
    <s v="FRDBOptimization46063.2819444444"/>
    <s v="Not Found"/>
    <x v="73"/>
    <s v="MRPFRDBOptimizationRoS/RIOD OLAP export"/>
    <s v="MRPFRDBOptimization"/>
    <m/>
    <m/>
    <m/>
    <m/>
    <m/>
    <m/>
    <m/>
    <m/>
    <m/>
    <m/>
    <m/>
    <m/>
    <m/>
    <n v="2601"/>
    <x v="7"/>
    <x v="1"/>
    <s v="START RoS/RIOD OLAP export"/>
    <s v="END RoS/RIOD OLAP export"/>
    <d v="2026-02-10T06:46:00"/>
    <x v="254"/>
    <s v="NULL"/>
    <s v="NULL"/>
    <x v="0"/>
    <s v="Optimization_FR_MRP"/>
    <x v="0"/>
    <s v="RoS/RIOD OLAP export"/>
    <n v="0.1"/>
    <n v="0"/>
    <n v="0.1"/>
    <n v="0"/>
    <n v="0"/>
    <n v="0.1"/>
    <m/>
    <m/>
    <n v="0"/>
    <n v="0"/>
    <n v="0.1"/>
    <n v="0"/>
    <x v="14"/>
    <s v="No Error"/>
    <m/>
    <m/>
    <m/>
    <m/>
    <m/>
    <m/>
    <m/>
    <m/>
    <m/>
    <m/>
    <s v=""/>
  </r>
  <r>
    <x v="2"/>
    <s v="ITDBLoad Compare Spreads46059.36875"/>
    <s v="Not Found"/>
    <x v="3"/>
    <s v="MRPITDBLoad Compare Spreadsload spreads"/>
    <s v="MRPITDBLoad Compare Spreads"/>
    <m/>
    <m/>
    <m/>
    <m/>
    <m/>
    <m/>
    <m/>
    <m/>
    <m/>
    <m/>
    <m/>
    <m/>
    <m/>
    <n v="2601"/>
    <x v="8"/>
    <x v="1"/>
    <s v="START load spreads"/>
    <s v="END load Spreads"/>
    <d v="2026-02-06T08:51:00"/>
    <x v="255"/>
    <d v="2026-02-06T09:02:00"/>
    <s v="NULL"/>
    <x v="0"/>
    <s v="Load_compare_Spreads_IT_MRP"/>
    <x v="0"/>
    <s v="load spreads"/>
    <n v="0.18"/>
    <n v="0"/>
    <n v="0.18"/>
    <n v="0"/>
    <n v="0"/>
    <n v="0.18"/>
    <m/>
    <m/>
    <n v="0"/>
    <n v="0"/>
    <n v="0.18"/>
    <n v="0"/>
    <x v="65"/>
    <s v="No Error"/>
    <m/>
    <m/>
    <m/>
    <m/>
    <m/>
    <m/>
    <m/>
    <m/>
    <m/>
    <m/>
    <s v=""/>
  </r>
  <r>
    <x v="2"/>
    <s v="ITDBLoad Compare Spreads46059.3763888889"/>
    <s v="Not Found"/>
    <x v="4"/>
    <s v="MRPITDBLoad Compare SpreadsSpreads comparison"/>
    <s v="MRPITDBLoad Compare Spreads"/>
    <m/>
    <m/>
    <m/>
    <m/>
    <m/>
    <m/>
    <m/>
    <m/>
    <m/>
    <m/>
    <m/>
    <m/>
    <m/>
    <n v="2601"/>
    <x v="8"/>
    <x v="1"/>
    <s v="START Spreads comparison"/>
    <s v="END Spreads comparison"/>
    <d v="2026-02-06T09:02:00"/>
    <x v="256"/>
    <d v="2026-02-06T09:04:00"/>
    <s v="NULL"/>
    <x v="0"/>
    <s v="Load_compare_Spreads_IT_MRP"/>
    <x v="0"/>
    <s v="Spreads comparison"/>
    <n v="0.02"/>
    <n v="0"/>
    <n v="0.02"/>
    <n v="0"/>
    <n v="0"/>
    <n v="0.02"/>
    <m/>
    <m/>
    <n v="0"/>
    <n v="0"/>
    <n v="0.02"/>
    <n v="0"/>
    <x v="9"/>
    <s v="No Error"/>
    <m/>
    <m/>
    <m/>
    <m/>
    <m/>
    <m/>
    <m/>
    <m/>
    <m/>
    <m/>
    <s v=""/>
  </r>
  <r>
    <x v="1"/>
    <s v="ITDBLoad Compare MP46059.3777777778"/>
    <s v="Not Found"/>
    <x v="1"/>
    <s v="MRPITDBLoad Compare MPload Model parameters"/>
    <s v="MRPITDBLoad Compare MP"/>
    <m/>
    <m/>
    <m/>
    <m/>
    <m/>
    <m/>
    <m/>
    <m/>
    <m/>
    <m/>
    <m/>
    <m/>
    <m/>
    <n v="2601"/>
    <x v="8"/>
    <x v="1"/>
    <s v="START load Model parameters"/>
    <s v="END load Model parameters"/>
    <d v="2026-02-06T09:04:00"/>
    <x v="257"/>
    <d v="2026-02-06T09:06:00"/>
    <s v="NULL"/>
    <x v="0"/>
    <s v="Load_compare_MP_IT_MRP"/>
    <x v="0"/>
    <s v="load Model parameters"/>
    <n v="0.03"/>
    <n v="0"/>
    <n v="0.03"/>
    <n v="0"/>
    <n v="0"/>
    <n v="0.03"/>
    <m/>
    <m/>
    <n v="0"/>
    <n v="0"/>
    <n v="0.03"/>
    <n v="0"/>
    <x v="0"/>
    <s v="No Error"/>
    <m/>
    <m/>
    <m/>
    <m/>
    <m/>
    <m/>
    <m/>
    <m/>
    <m/>
    <m/>
    <s v=""/>
  </r>
  <r>
    <x v="1"/>
    <s v="ITDBLoad Compare MP46059.3791666667"/>
    <s v="Not Found"/>
    <x v="2"/>
    <s v="MRPITDBLoad Compare MPModel parameters comparison"/>
    <s v="MRPITDBLoad Compare MP"/>
    <m/>
    <m/>
    <m/>
    <m/>
    <m/>
    <m/>
    <m/>
    <m/>
    <m/>
    <m/>
    <m/>
    <m/>
    <m/>
    <n v="2601"/>
    <x v="8"/>
    <x v="1"/>
    <s v="START Model parameters comparison"/>
    <s v="END Model parameters comparison"/>
    <d v="2026-02-06T09:06:00"/>
    <x v="257"/>
    <d v="2026-02-09T23:32:00"/>
    <s v="NULL"/>
    <x v="0"/>
    <s v="Load_compare_MP_IT_MRP"/>
    <x v="0"/>
    <s v="Model parameters comparison"/>
    <n v="0"/>
    <n v="0"/>
    <n v="0"/>
    <n v="0"/>
    <n v="0"/>
    <n v="0"/>
    <m/>
    <m/>
    <n v="0"/>
    <n v="0"/>
    <n v="0"/>
    <n v="0"/>
    <x v="23"/>
    <s v="No Error"/>
    <m/>
    <m/>
    <m/>
    <m/>
    <m/>
    <m/>
    <m/>
    <m/>
    <m/>
    <m/>
    <s v=""/>
  </r>
  <r>
    <x v="19"/>
    <s v="ITDBLoad Market46062.9805555556"/>
    <s v="Not Found"/>
    <x v="50"/>
    <s v="MRPITDBLoad Marketload Market"/>
    <s v="MRPITDBLoad Market"/>
    <m/>
    <m/>
    <m/>
    <m/>
    <m/>
    <m/>
    <m/>
    <m/>
    <m/>
    <m/>
    <m/>
    <m/>
    <m/>
    <n v="2601"/>
    <x v="8"/>
    <x v="1"/>
    <s v="START load Market"/>
    <s v="END load Market"/>
    <d v="2026-02-09T23:32:00"/>
    <x v="258"/>
    <d v="2026-02-10T00:08:00"/>
    <s v="NULL"/>
    <x v="0"/>
    <s v="Load Market_IT_MRP"/>
    <x v="0"/>
    <s v="load Market"/>
    <n v="0.6"/>
    <n v="0"/>
    <n v="0.6"/>
    <n v="0"/>
    <n v="0"/>
    <n v="0.6"/>
    <m/>
    <m/>
    <n v="0"/>
    <n v="0"/>
    <n v="0.6"/>
    <n v="0"/>
    <x v="39"/>
    <s v="No Error"/>
    <m/>
    <m/>
    <m/>
    <m/>
    <m/>
    <m/>
    <m/>
    <m/>
    <m/>
    <m/>
    <s v=""/>
  </r>
  <r>
    <x v="24"/>
    <s v="ITDBCreate NTG46063.0055555556"/>
    <s v="Not Found"/>
    <x v="74"/>
    <s v="MRPITDBCreate NTGcreate NTG"/>
    <s v="MRPITDBCreate NTG"/>
    <m/>
    <m/>
    <m/>
    <m/>
    <m/>
    <m/>
    <m/>
    <m/>
    <m/>
    <m/>
    <m/>
    <m/>
    <m/>
    <n v="2601"/>
    <x v="8"/>
    <x v="1"/>
    <s v="START create NTG"/>
    <s v="END create NTG"/>
    <d v="2026-02-10T00:08:00"/>
    <x v="259"/>
    <d v="2026-02-10T00:16:00"/>
    <s v="NULL"/>
    <x v="0"/>
    <s v="Create NTG_IT_MRP"/>
    <x v="0"/>
    <s v="create NTG"/>
    <n v="0.12"/>
    <n v="0"/>
    <n v="0.12"/>
    <n v="0"/>
    <n v="0"/>
    <n v="0.12"/>
    <m/>
    <m/>
    <n v="0"/>
    <n v="0"/>
    <n v="0.12"/>
    <n v="0"/>
    <x v="6"/>
    <s v="No Error"/>
    <m/>
    <m/>
    <m/>
    <m/>
    <m/>
    <m/>
    <m/>
    <m/>
    <m/>
    <m/>
    <s v=""/>
  </r>
  <r>
    <x v="3"/>
    <s v="ITDBLoad Pos46063.0111111111"/>
    <s v="Not Found"/>
    <x v="52"/>
    <s v="MRPITDBLoad Posload Portfolio"/>
    <s v="MRPITDBLoad Pos"/>
    <m/>
    <m/>
    <m/>
    <m/>
    <m/>
    <m/>
    <m/>
    <m/>
    <m/>
    <m/>
    <m/>
    <m/>
    <m/>
    <n v="2601"/>
    <x v="8"/>
    <x v="1"/>
    <s v="START load Portfolio"/>
    <s v="END load Portfolio"/>
    <d v="2026-02-10T00:16:00"/>
    <x v="260"/>
    <d v="2026-02-10T01:01:00"/>
    <s v="NULL"/>
    <x v="0"/>
    <s v="Load POS_IT_MRP"/>
    <x v="0"/>
    <s v="load Portfolio"/>
    <n v="0.75"/>
    <n v="0"/>
    <n v="0.75"/>
    <n v="0"/>
    <n v="0"/>
    <n v="0.75"/>
    <m/>
    <m/>
    <n v="0"/>
    <n v="0"/>
    <n v="0.75"/>
    <n v="0"/>
    <x v="108"/>
    <s v="No Error"/>
    <m/>
    <m/>
    <m/>
    <m/>
    <m/>
    <m/>
    <m/>
    <m/>
    <m/>
    <m/>
    <s v=""/>
  </r>
  <r>
    <x v="3"/>
    <s v="ITDBLoad Pos46063.0423611111"/>
    <s v="Not Found"/>
    <x v="8"/>
    <s v="MRPITDBLoad Poscopy from"/>
    <s v="MRPITDBLoad Pos"/>
    <m/>
    <m/>
    <m/>
    <m/>
    <m/>
    <m/>
    <m/>
    <m/>
    <m/>
    <m/>
    <m/>
    <m/>
    <m/>
    <n v="2601"/>
    <x v="8"/>
    <x v="1"/>
    <s v="START copy from"/>
    <s v="END copy from"/>
    <d v="2026-02-10T01:01:00"/>
    <x v="261"/>
    <d v="2026-02-10T01:02:00"/>
    <s v="NULL"/>
    <x v="0"/>
    <s v="Load POS_IT_MRP"/>
    <x v="0"/>
    <s v="copy from"/>
    <n v="0.02"/>
    <n v="0"/>
    <n v="0.02"/>
    <n v="0"/>
    <n v="0"/>
    <n v="0.02"/>
    <m/>
    <m/>
    <n v="0"/>
    <n v="0"/>
    <n v="0.02"/>
    <n v="0"/>
    <x v="9"/>
    <s v="No Error"/>
    <m/>
    <m/>
    <m/>
    <m/>
    <m/>
    <m/>
    <m/>
    <m/>
    <m/>
    <m/>
    <s v=""/>
  </r>
  <r>
    <x v="3"/>
    <s v="ITDBLoad Pos46063.0430555556"/>
    <s v="Not Found"/>
    <x v="75"/>
    <s v="MRPITDBLoad PosPos Detailed OLAP export"/>
    <s v="MRPITDBLoad Pos"/>
    <m/>
    <m/>
    <m/>
    <m/>
    <m/>
    <m/>
    <m/>
    <m/>
    <m/>
    <m/>
    <m/>
    <m/>
    <m/>
    <n v="2601"/>
    <x v="8"/>
    <x v="1"/>
    <s v="START Pos Detailed OLAP export"/>
    <s v="END Pos Detailed OLAP export"/>
    <d v="2026-02-10T01:02:00"/>
    <x v="262"/>
    <d v="2026-02-10T01:07:00"/>
    <s v="NULL"/>
    <x v="0"/>
    <s v="Load POS_IT_MRP"/>
    <x v="0"/>
    <s v="Pos Detailed OLAP export"/>
    <n v="0.08"/>
    <n v="0"/>
    <n v="0.08"/>
    <n v="0"/>
    <n v="0"/>
    <n v="0.08"/>
    <m/>
    <m/>
    <n v="0"/>
    <n v="0"/>
    <n v="0.08"/>
    <n v="0"/>
    <x v="25"/>
    <s v="No Error"/>
    <m/>
    <m/>
    <m/>
    <m/>
    <m/>
    <m/>
    <m/>
    <m/>
    <m/>
    <m/>
    <s v=""/>
  </r>
  <r>
    <x v="3"/>
    <s v="ITDBLoad Pos46063.0465277778"/>
    <s v="Not Found"/>
    <x v="6"/>
    <s v="MRPITDBLoad PosStratification"/>
    <s v="MRPITDBLoad Pos"/>
    <m/>
    <m/>
    <m/>
    <m/>
    <m/>
    <m/>
    <m/>
    <m/>
    <m/>
    <m/>
    <m/>
    <m/>
    <m/>
    <n v="2601"/>
    <x v="8"/>
    <x v="1"/>
    <s v="START Stratification"/>
    <s v="END Stratification"/>
    <d v="2026-02-10T01:07:00"/>
    <x v="263"/>
    <d v="2026-02-10T01:15:00"/>
    <s v="NULL"/>
    <x v="0"/>
    <s v="Load POS_IT_MRP"/>
    <x v="0"/>
    <s v="Stratification"/>
    <n v="0.13"/>
    <n v="0"/>
    <n v="0.13"/>
    <n v="0"/>
    <n v="0"/>
    <n v="0.13"/>
    <m/>
    <m/>
    <n v="0"/>
    <n v="0"/>
    <n v="0.13"/>
    <n v="0"/>
    <x v="3"/>
    <s v="No Error"/>
    <m/>
    <m/>
    <m/>
    <m/>
    <m/>
    <m/>
    <m/>
    <m/>
    <m/>
    <m/>
    <s v=""/>
  </r>
  <r>
    <x v="3"/>
    <s v="ITDBLoad Pos46063.0520833333"/>
    <s v="Not Found"/>
    <x v="76"/>
    <s v="MRPITDBLoad PosPos Stratified OLAP export"/>
    <s v="MRPITDBLoad Pos"/>
    <m/>
    <m/>
    <m/>
    <m/>
    <m/>
    <m/>
    <m/>
    <m/>
    <m/>
    <m/>
    <m/>
    <m/>
    <m/>
    <n v="2601"/>
    <x v="8"/>
    <x v="1"/>
    <s v="START Pos Stratified OLAP export"/>
    <s v="END Pos Stratified OLAP export"/>
    <d v="2026-02-10T01:15:00"/>
    <x v="264"/>
    <d v="2026-02-10T01:21:00"/>
    <s v="NULL"/>
    <x v="0"/>
    <s v="Load POS_IT_MRP"/>
    <x v="0"/>
    <s v="Pos Stratified OLAP export"/>
    <n v="0.08"/>
    <n v="0"/>
    <n v="0.08"/>
    <n v="0"/>
    <n v="0"/>
    <n v="0.08"/>
    <m/>
    <m/>
    <n v="0"/>
    <n v="0"/>
    <n v="0.08"/>
    <n v="0"/>
    <x v="25"/>
    <s v="No Error"/>
    <m/>
    <m/>
    <m/>
    <m/>
    <m/>
    <m/>
    <m/>
    <m/>
    <m/>
    <m/>
    <s v=""/>
  </r>
  <r>
    <x v="20"/>
    <s v="ITDBGenerate Load46063.05625"/>
    <s v="Not Found"/>
    <x v="54"/>
    <s v="MRPITDBGenerate LoadGenerate DD SAV"/>
    <s v="MRPITDBGenerate Load"/>
    <m/>
    <m/>
    <m/>
    <m/>
    <m/>
    <m/>
    <m/>
    <m/>
    <m/>
    <m/>
    <m/>
    <m/>
    <m/>
    <n v="2601"/>
    <x v="8"/>
    <x v="1"/>
    <s v="START Generate DD SAV"/>
    <s v="END Generate DD SAV"/>
    <d v="2026-02-10T01:21:00"/>
    <x v="265"/>
    <d v="2026-02-10T01:21:00"/>
    <s v="NULL"/>
    <x v="0"/>
    <s v="Generate_Load_DDSAV_IT_MRP"/>
    <x v="0"/>
    <s v="Generate DD SAV"/>
    <n v="0"/>
    <n v="0"/>
    <n v="0"/>
    <n v="0"/>
    <n v="0"/>
    <n v="0"/>
    <m/>
    <m/>
    <n v="0"/>
    <n v="0"/>
    <n v="0"/>
    <n v="0"/>
    <x v="23"/>
    <s v="No Error"/>
    <m/>
    <m/>
    <m/>
    <m/>
    <m/>
    <m/>
    <m/>
    <m/>
    <m/>
    <m/>
    <s v=""/>
  </r>
  <r>
    <x v="20"/>
    <s v="ITDBGenerate Load46063.05625"/>
    <s v="Not Found"/>
    <x v="55"/>
    <s v="MRPITDBGenerate LoadLoad DD SAV"/>
    <s v="MRPITDBGenerate Load"/>
    <m/>
    <m/>
    <m/>
    <m/>
    <m/>
    <m/>
    <m/>
    <m/>
    <m/>
    <m/>
    <m/>
    <m/>
    <m/>
    <n v="2601"/>
    <x v="8"/>
    <x v="1"/>
    <s v="START Load DD SAV"/>
    <s v="END Load DD SAV"/>
    <d v="2026-02-10T01:21:00"/>
    <x v="266"/>
    <d v="2026-02-10T01:35:00"/>
    <s v="NULL"/>
    <x v="0"/>
    <s v="Generate_Load_DDSAV_IT_MRP"/>
    <x v="0"/>
    <s v="Load DD SAV"/>
    <n v="0.22"/>
    <n v="0"/>
    <n v="0.22"/>
    <n v="0"/>
    <n v="0"/>
    <n v="0.22"/>
    <m/>
    <m/>
    <n v="0"/>
    <n v="0"/>
    <n v="0.22"/>
    <n v="0"/>
    <x v="13"/>
    <s v="No Error"/>
    <m/>
    <m/>
    <m/>
    <m/>
    <m/>
    <m/>
    <m/>
    <m/>
    <m/>
    <m/>
    <s v=""/>
  </r>
  <r>
    <x v="20"/>
    <s v="ITDBGenerate Load46063.0659722222"/>
    <s v="Not Found"/>
    <x v="58"/>
    <s v="MRPITDBGenerate LoadGenerate DD MOR"/>
    <s v="MRPITDBGenerate Load"/>
    <m/>
    <m/>
    <m/>
    <m/>
    <m/>
    <m/>
    <m/>
    <m/>
    <m/>
    <m/>
    <m/>
    <m/>
    <m/>
    <n v="2601"/>
    <x v="8"/>
    <x v="1"/>
    <s v="START Generate DD MOR"/>
    <s v="END Generate DD MOR"/>
    <d v="2026-02-10T01:35:00"/>
    <x v="267"/>
    <d v="2026-02-10T01:36:00"/>
    <s v="NULL"/>
    <x v="0"/>
    <s v="Generate_Load_DDMOR_IT_MRP"/>
    <x v="0"/>
    <s v="Generate DD MOR"/>
    <n v="0.02"/>
    <n v="0"/>
    <n v="0.02"/>
    <n v="0"/>
    <n v="0"/>
    <n v="0.02"/>
    <m/>
    <m/>
    <n v="0"/>
    <n v="0"/>
    <n v="0.02"/>
    <n v="0"/>
    <x v="9"/>
    <s v="No Error"/>
    <m/>
    <m/>
    <m/>
    <m/>
    <m/>
    <m/>
    <m/>
    <m/>
    <m/>
    <m/>
    <s v=""/>
  </r>
  <r>
    <x v="20"/>
    <s v="ITDBGenerate Load46063.0666666667"/>
    <s v="Not Found"/>
    <x v="59"/>
    <s v="MRPITDBGenerate LoadLoad DD MOR"/>
    <s v="MRPITDBGenerate Load"/>
    <m/>
    <m/>
    <m/>
    <m/>
    <m/>
    <m/>
    <m/>
    <m/>
    <m/>
    <m/>
    <m/>
    <m/>
    <m/>
    <n v="2601"/>
    <x v="8"/>
    <x v="1"/>
    <s v="START Load DD MOR"/>
    <s v="END Load DD MOR"/>
    <d v="2026-02-10T01:36:00"/>
    <x v="268"/>
    <d v="2026-02-10T01:48:00"/>
    <s v="NULL"/>
    <x v="0"/>
    <s v="Generate_Load_DDMOR_IT_MRP"/>
    <x v="0"/>
    <s v="Load DD MOR"/>
    <n v="0.18"/>
    <n v="0"/>
    <n v="0.18"/>
    <n v="0"/>
    <n v="0"/>
    <n v="0.18"/>
    <m/>
    <m/>
    <n v="0"/>
    <n v="0"/>
    <n v="0.18"/>
    <n v="0"/>
    <x v="65"/>
    <s v="No Error"/>
    <m/>
    <m/>
    <m/>
    <m/>
    <m/>
    <m/>
    <m/>
    <m/>
    <m/>
    <m/>
    <s v=""/>
  </r>
  <r>
    <x v="21"/>
    <s v="ITDBValuation 146063.075"/>
    <s v="Not Found"/>
    <x v="71"/>
    <s v="MRPITDBValuation 1NPV1 run"/>
    <s v="MRPITDBValuation 1"/>
    <m/>
    <m/>
    <m/>
    <m/>
    <m/>
    <m/>
    <m/>
    <m/>
    <m/>
    <m/>
    <m/>
    <m/>
    <m/>
    <n v="2601"/>
    <x v="8"/>
    <x v="1"/>
    <s v="START NPV1 run"/>
    <s v="END NPV1 run"/>
    <d v="2026-02-10T01:48:00"/>
    <x v="269"/>
    <d v="2026-02-10T02:37:00"/>
    <s v="NULL"/>
    <x v="0"/>
    <s v="Valuation 1_IT_MRP"/>
    <x v="0"/>
    <s v="NPV1 run"/>
    <n v="0.82"/>
    <n v="0"/>
    <n v="0.82"/>
    <n v="0"/>
    <n v="0"/>
    <n v="0.82"/>
    <m/>
    <m/>
    <n v="0"/>
    <n v="0"/>
    <n v="0.82"/>
    <n v="0"/>
    <x v="114"/>
    <s v="No Error"/>
    <m/>
    <m/>
    <m/>
    <m/>
    <m/>
    <m/>
    <m/>
    <m/>
    <m/>
    <m/>
    <s v=""/>
  </r>
  <r>
    <x v="21"/>
    <s v="ITDBValuation 146063.1090277778"/>
    <s v="Not Found"/>
    <x v="11"/>
    <s v="MRPITDBValuation 1Light Maintenance"/>
    <s v="MRPITDBValuation 1"/>
    <m/>
    <m/>
    <m/>
    <m/>
    <m/>
    <m/>
    <m/>
    <m/>
    <m/>
    <m/>
    <m/>
    <m/>
    <m/>
    <n v="2601"/>
    <x v="8"/>
    <x v="1"/>
    <s v="START Light Maintenance"/>
    <s v="END Light Maintenance"/>
    <d v="2026-02-10T02:37:00"/>
    <x v="270"/>
    <d v="2026-02-10T03:03:00"/>
    <s v="NULL"/>
    <x v="0"/>
    <s v="Valuation 1_IT_MRP"/>
    <x v="0"/>
    <s v="Light Maintenance"/>
    <n v="0.43"/>
    <n v="0"/>
    <n v="0.43"/>
    <n v="0"/>
    <n v="0"/>
    <n v="0.43"/>
    <m/>
    <m/>
    <n v="0"/>
    <n v="0"/>
    <n v="0.43"/>
    <n v="0"/>
    <x v="49"/>
    <s v="No Error"/>
    <m/>
    <m/>
    <m/>
    <m/>
    <m/>
    <m/>
    <m/>
    <m/>
    <m/>
    <m/>
    <s v=""/>
  </r>
  <r>
    <x v="21"/>
    <s v="ITDBValuation 146063.1270833333"/>
    <s v="Not Found"/>
    <x v="77"/>
    <s v="MRPITDBValuation 1NPV1 OLAP export"/>
    <s v="MRPITDBValuation 1"/>
    <m/>
    <m/>
    <m/>
    <m/>
    <m/>
    <m/>
    <m/>
    <m/>
    <m/>
    <m/>
    <m/>
    <m/>
    <m/>
    <n v="2601"/>
    <x v="8"/>
    <x v="1"/>
    <s v="START NPV1 OLAP export"/>
    <s v="END NPV1 OLAP export"/>
    <d v="2026-02-10T03:03:00"/>
    <x v="271"/>
    <d v="2026-02-10T03:12:00"/>
    <s v="NULL"/>
    <x v="0"/>
    <s v="Valuation 1_IT_MRP"/>
    <x v="0"/>
    <s v="NPV1 OLAP export"/>
    <n v="0.13"/>
    <n v="0"/>
    <n v="0.13"/>
    <n v="0"/>
    <n v="0"/>
    <n v="0.13"/>
    <m/>
    <m/>
    <n v="0"/>
    <n v="0"/>
    <n v="0.13"/>
    <n v="0"/>
    <x v="3"/>
    <s v="No Error"/>
    <m/>
    <m/>
    <m/>
    <m/>
    <m/>
    <m/>
    <m/>
    <m/>
    <m/>
    <m/>
    <s v=""/>
  </r>
  <r>
    <x v="22"/>
    <s v="ITDBCF Extraction46063.1333333333"/>
    <s v="Not Found"/>
    <x v="60"/>
    <s v="MRPITDBCF ExtractionCF Extraction"/>
    <s v="MRPITDBCF Extraction"/>
    <m/>
    <m/>
    <m/>
    <m/>
    <m/>
    <m/>
    <m/>
    <m/>
    <m/>
    <m/>
    <m/>
    <m/>
    <m/>
    <n v="2601"/>
    <x v="8"/>
    <x v="1"/>
    <s v="START CF Extraction"/>
    <s v="END CF Extraction"/>
    <d v="2026-02-10T03:12:00"/>
    <x v="272"/>
    <d v="2026-02-10T03:18:00"/>
    <s v="NULL"/>
    <x v="0"/>
    <s v="CF Extraction_IT_MRP"/>
    <x v="0"/>
    <s v="CF Extraction"/>
    <n v="0.08"/>
    <n v="0"/>
    <n v="0.08"/>
    <n v="0"/>
    <n v="0"/>
    <n v="0.08"/>
    <m/>
    <m/>
    <n v="0"/>
    <n v="0"/>
    <n v="0.08"/>
    <n v="0"/>
    <x v="25"/>
    <s v="No Error"/>
    <m/>
    <m/>
    <m/>
    <m/>
    <m/>
    <m/>
    <m/>
    <m/>
    <m/>
    <m/>
    <s v=""/>
  </r>
  <r>
    <x v="22"/>
    <s v="ITDBCF Extraction46063.1375"/>
    <s v="Not Found"/>
    <x v="61"/>
    <s v="MRPITDBCF ExtractionCF old Extraction"/>
    <s v="MRPITDBCF Extraction"/>
    <m/>
    <m/>
    <m/>
    <m/>
    <m/>
    <m/>
    <m/>
    <m/>
    <m/>
    <m/>
    <m/>
    <m/>
    <m/>
    <n v="2601"/>
    <x v="8"/>
    <x v="1"/>
    <s v="START CF old Extraction"/>
    <s v="END CF old Extraction"/>
    <d v="2026-02-10T03:18:00"/>
    <x v="273"/>
    <d v="2026-02-10T03:46:00"/>
    <s v="NULL"/>
    <x v="0"/>
    <s v="CF Extraction old_IT_MRP"/>
    <x v="0"/>
    <s v="CF old Extraction"/>
    <n v="0.47"/>
    <n v="0"/>
    <n v="0.47"/>
    <n v="0"/>
    <n v="0"/>
    <n v="0.47"/>
    <m/>
    <m/>
    <n v="0"/>
    <n v="0"/>
    <n v="0.47"/>
    <n v="0"/>
    <x v="5"/>
    <s v="No Error"/>
    <m/>
    <m/>
    <m/>
    <m/>
    <m/>
    <m/>
    <m/>
    <m/>
    <m/>
    <m/>
    <s v=""/>
  </r>
  <r>
    <x v="10"/>
    <s v="ITDBPlanning (NII)46063.1569444444"/>
    <s v="Not Found"/>
    <x v="36"/>
    <s v="MRPITDBPlanning (NII)Planning run"/>
    <s v="MRPITDBPlanning (NII)"/>
    <m/>
    <m/>
    <m/>
    <m/>
    <m/>
    <m/>
    <m/>
    <m/>
    <m/>
    <m/>
    <m/>
    <m/>
    <m/>
    <n v="2601"/>
    <x v="8"/>
    <x v="1"/>
    <s v="START Planning run"/>
    <s v="END Planning run"/>
    <d v="2026-02-10T03:46:00"/>
    <x v="274"/>
    <d v="2026-02-10T04:29:00"/>
    <s v="NULL"/>
    <x v="0"/>
    <s v="Planning_IT_MRP"/>
    <x v="0"/>
    <s v="Planning run"/>
    <n v="0.7"/>
    <n v="0"/>
    <n v="0.7"/>
    <n v="0"/>
    <n v="0"/>
    <n v="0.7"/>
    <m/>
    <m/>
    <n v="0"/>
    <n v="0"/>
    <n v="0.7"/>
    <n v="0"/>
    <x v="71"/>
    <s v="No Error"/>
    <m/>
    <m/>
    <m/>
    <m/>
    <m/>
    <m/>
    <m/>
    <m/>
    <m/>
    <m/>
    <s v=""/>
  </r>
  <r>
    <x v="23"/>
    <s v="ITDBOptimization46063.1868055556"/>
    <s v="Not Found"/>
    <x v="67"/>
    <s v="MRPITDBOptimizationRoS/RIOD optimization"/>
    <s v="MRPITDBOptimization"/>
    <m/>
    <m/>
    <m/>
    <m/>
    <m/>
    <m/>
    <m/>
    <m/>
    <m/>
    <m/>
    <m/>
    <m/>
    <m/>
    <n v="2601"/>
    <x v="8"/>
    <x v="1"/>
    <s v="START RoS/RIOD optimization"/>
    <s v="END RoS/RIOD optimization"/>
    <d v="2026-02-10T04:29:00"/>
    <x v="275"/>
    <d v="2026-02-10T04:50:00"/>
    <s v="Could not delete optimization run: Exception calling Optimization_DeleteOptimizationRun: Exception calling Optimization_DeleteOptimizationRun: Unable to find optimizer run CF Match Replication ExtendedIT-IT-EUR-RB-IND-MOR-P02-1M did you mean CF Match Replication Extended?  -- Details available: Y. -- Warnings available: N."/>
    <x v="0"/>
    <s v="Optimization_IT_MRP"/>
    <x v="0"/>
    <s v="RoS/RIOD optimization"/>
    <n v="0.35"/>
    <n v="0"/>
    <n v="0.35"/>
    <n v="0"/>
    <n v="0"/>
    <n v="0.35"/>
    <m/>
    <m/>
    <n v="0"/>
    <n v="0"/>
    <n v="0.35"/>
    <n v="0"/>
    <x v="46"/>
    <s v="No Error"/>
    <m/>
    <m/>
    <m/>
    <m/>
    <m/>
    <m/>
    <m/>
    <m/>
    <m/>
    <m/>
    <s v=""/>
  </r>
  <r>
    <x v="23"/>
    <s v="ITDBOptimization46063.2013888889"/>
    <s v="Not Found"/>
    <x v="78"/>
    <s v="MRPITDBOptimizationCFM optimization"/>
    <s v="MRPITDBOptimization"/>
    <m/>
    <m/>
    <m/>
    <m/>
    <m/>
    <m/>
    <m/>
    <m/>
    <m/>
    <m/>
    <m/>
    <m/>
    <m/>
    <n v="2601"/>
    <x v="8"/>
    <x v="1"/>
    <s v="START CFM optimization"/>
    <s v="END CFM optimization"/>
    <d v="2026-02-10T04:50:00"/>
    <x v="276"/>
    <d v="2026-02-10T04:57:00"/>
    <s v="Could not delete optimization run: Exception calling Optimization_DeleteOptimizationRun: Exception calling Optimization_DeleteOptimizationRun: Unable to find optimizer run CF Match Replication ExtendedIT-IT-EUR-RB-IND-MOR-P02-1M did you mean CF Match Replication Extended?  -- Details available: Y. -- Warnings available: N."/>
    <x v="0"/>
    <s v="Optimization_IT_MRP"/>
    <x v="0"/>
    <s v="CFM optimization"/>
    <n v="0.12"/>
    <n v="0"/>
    <n v="0.12"/>
    <n v="0"/>
    <n v="0"/>
    <n v="0.12"/>
    <m/>
    <m/>
    <n v="0"/>
    <n v="0"/>
    <n v="0.12"/>
    <n v="0"/>
    <x v="6"/>
    <s v="No Error"/>
    <m/>
    <m/>
    <m/>
    <m/>
    <m/>
    <m/>
    <m/>
    <m/>
    <m/>
    <m/>
    <s v=""/>
  </r>
  <r>
    <x v="23"/>
    <s v="ITDBOptimization46063.20625"/>
    <s v="Not Found"/>
    <x v="69"/>
    <s v="MRPITDBOptimizationRoM optimization"/>
    <s v="MRPITDBOptimization"/>
    <m/>
    <m/>
    <m/>
    <m/>
    <m/>
    <m/>
    <m/>
    <m/>
    <m/>
    <m/>
    <m/>
    <m/>
    <m/>
    <n v="2601"/>
    <x v="8"/>
    <x v="1"/>
    <s v="START RoM optimization"/>
    <s v="END RoM optimization"/>
    <d v="2026-02-10T04:57:00"/>
    <x v="277"/>
    <s v="NULL"/>
    <s v="Could not delete optimization run: Exception calling Optimization_DeleteOptimizationRun: Exception calling Optimization_DeleteOptimizationRun: Unable to find optimizer run BPV Replication (MOR)IT-IT-EUR-RB-IND-MOR-P09-F did you mean BPV Replication (MOR)?  -- Details available: Y. -- Warnings available: N."/>
    <x v="0"/>
    <s v="Optimization_IT_MRP"/>
    <x v="0"/>
    <s v="RoM optimization"/>
    <n v="0.12"/>
    <n v="0"/>
    <n v="0.12"/>
    <n v="0"/>
    <n v="0"/>
    <n v="0.12"/>
    <m/>
    <m/>
    <n v="0"/>
    <n v="0"/>
    <n v="0.12"/>
    <n v="0"/>
    <x v="6"/>
    <s v="No Error"/>
    <m/>
    <m/>
    <m/>
    <m/>
    <m/>
    <m/>
    <m/>
    <m/>
    <m/>
    <m/>
    <s v=""/>
  </r>
  <r>
    <x v="2"/>
    <s v="LUDBLoad Compare Spreads46059.4083333333"/>
    <s v="Not Found"/>
    <x v="3"/>
    <s v="MRPLUDBLoad Compare Spreadsload spreads"/>
    <s v="MRPLUDBLoad Compare Spreads"/>
    <m/>
    <m/>
    <m/>
    <m/>
    <m/>
    <m/>
    <m/>
    <m/>
    <m/>
    <m/>
    <m/>
    <m/>
    <m/>
    <n v="2601"/>
    <x v="9"/>
    <x v="1"/>
    <s v="START load spreads"/>
    <s v="END load Spreads"/>
    <d v="2026-02-06T09:48:00"/>
    <x v="278"/>
    <d v="2026-02-06T09:58:00"/>
    <s v="NULL"/>
    <x v="0"/>
    <s v="Load_compare_Spreads_LU_MRP"/>
    <x v="0"/>
    <s v="load spreads"/>
    <n v="0.17"/>
    <n v="0"/>
    <n v="0.17"/>
    <n v="0"/>
    <n v="0"/>
    <n v="0.17"/>
    <m/>
    <m/>
    <n v="0"/>
    <n v="0"/>
    <n v="0.17"/>
    <n v="0"/>
    <x v="7"/>
    <s v="No Error"/>
    <m/>
    <m/>
    <m/>
    <m/>
    <m/>
    <m/>
    <m/>
    <m/>
    <m/>
    <m/>
    <s v=""/>
  </r>
  <r>
    <x v="2"/>
    <s v="LUDBLoad Compare Spreads46059.4152777778"/>
    <s v="Not Found"/>
    <x v="4"/>
    <s v="MRPLUDBLoad Compare SpreadsSpreads comparison"/>
    <s v="MRPLUDBLoad Compare Spreads"/>
    <m/>
    <m/>
    <m/>
    <m/>
    <m/>
    <m/>
    <m/>
    <m/>
    <m/>
    <m/>
    <m/>
    <m/>
    <m/>
    <n v="2601"/>
    <x v="9"/>
    <x v="1"/>
    <s v="START Spreads comparison"/>
    <s v="END Spreads comparison"/>
    <d v="2026-02-06T09:58:00"/>
    <x v="278"/>
    <d v="2026-02-06T10:00:00"/>
    <s v="NULL"/>
    <x v="0"/>
    <s v="Load_compare_Spreads_LU_MRP"/>
    <x v="0"/>
    <s v="Spreads comparison"/>
    <n v="0"/>
    <n v="0"/>
    <n v="0"/>
    <n v="0"/>
    <n v="0"/>
    <n v="0"/>
    <m/>
    <m/>
    <n v="0"/>
    <n v="0"/>
    <n v="0"/>
    <n v="0"/>
    <x v="23"/>
    <s v="No Error"/>
    <m/>
    <m/>
    <m/>
    <m/>
    <m/>
    <m/>
    <m/>
    <m/>
    <m/>
    <m/>
    <s v=""/>
  </r>
  <r>
    <x v="1"/>
    <s v="LUDBLoad Compare MP46059.4166666667"/>
    <s v="Not Found"/>
    <x v="49"/>
    <s v="MRPLUDBLoad Compare MPload MPs"/>
    <s v="MRPLUDBLoad Compare MP"/>
    <m/>
    <m/>
    <m/>
    <m/>
    <m/>
    <m/>
    <m/>
    <m/>
    <m/>
    <m/>
    <m/>
    <m/>
    <m/>
    <n v="2601"/>
    <x v="9"/>
    <x v="1"/>
    <s v="START load MPs"/>
    <s v="END load MPs"/>
    <d v="2026-02-06T10:00:00"/>
    <x v="279"/>
    <d v="2026-02-06T10:04:00"/>
    <s v="NULL"/>
    <x v="0"/>
    <s v="Load_compare_MP_LU_MRP"/>
    <x v="0"/>
    <s v="load MPs"/>
    <n v="7.0000000000000007E-2"/>
    <n v="0"/>
    <n v="7.0000000000000007E-2"/>
    <n v="0"/>
    <n v="0"/>
    <n v="7.0000000000000007E-2"/>
    <m/>
    <m/>
    <n v="0"/>
    <n v="0"/>
    <n v="7.0000000000000007E-2"/>
    <n v="0"/>
    <x v="1"/>
    <s v="No Error"/>
    <m/>
    <m/>
    <m/>
    <m/>
    <m/>
    <m/>
    <m/>
    <m/>
    <m/>
    <m/>
    <s v=""/>
  </r>
  <r>
    <x v="1"/>
    <s v="LUDBLoad Compare MP46059.4194444444"/>
    <s v="Not Found"/>
    <x v="2"/>
    <s v="MRPLUDBLoad Compare MPModel parameters comparison"/>
    <s v="MRPLUDBLoad Compare MP"/>
    <m/>
    <m/>
    <m/>
    <m/>
    <m/>
    <m/>
    <m/>
    <m/>
    <m/>
    <m/>
    <m/>
    <m/>
    <m/>
    <n v="2601"/>
    <x v="9"/>
    <x v="1"/>
    <s v="START Model parameters comparison"/>
    <s v="END Model parameters comparison"/>
    <d v="2026-02-06T10:04:00"/>
    <x v="279"/>
    <d v="2026-02-06T10:05:00"/>
    <s v="NULL"/>
    <x v="0"/>
    <s v="Load_compare_MP_LU_MRP"/>
    <x v="0"/>
    <s v="Model parameters comparison"/>
    <n v="0"/>
    <n v="0"/>
    <n v="0"/>
    <n v="0"/>
    <n v="0"/>
    <n v="0"/>
    <m/>
    <m/>
    <n v="0"/>
    <n v="0"/>
    <n v="0"/>
    <n v="0"/>
    <x v="23"/>
    <s v="No Error"/>
    <m/>
    <m/>
    <m/>
    <m/>
    <m/>
    <m/>
    <m/>
    <m/>
    <m/>
    <m/>
    <s v=""/>
  </r>
  <r>
    <x v="24"/>
    <s v="LUDBCreate NTG46059.4201388889"/>
    <s v="Not Found"/>
    <x v="79"/>
    <s v="MRPLUDBCreate NTGNTG Creation"/>
    <s v="MRPLUDBCreate NTG"/>
    <m/>
    <m/>
    <m/>
    <m/>
    <m/>
    <m/>
    <m/>
    <m/>
    <m/>
    <m/>
    <m/>
    <m/>
    <m/>
    <n v="2601"/>
    <x v="9"/>
    <x v="1"/>
    <s v="START NTG Creation"/>
    <s v="END NTG Creation"/>
    <d v="2026-02-06T10:05:00"/>
    <x v="280"/>
    <d v="2026-02-09T10:17:00"/>
    <s v="NULL"/>
    <x v="0"/>
    <s v="Create NTG_LU_MRP"/>
    <x v="0"/>
    <s v="NTG Creation"/>
    <n v="0.02"/>
    <n v="0"/>
    <n v="0.02"/>
    <n v="0"/>
    <n v="0"/>
    <n v="0.02"/>
    <m/>
    <m/>
    <n v="0"/>
    <n v="0"/>
    <n v="0.02"/>
    <n v="0"/>
    <x v="9"/>
    <s v="No Error"/>
    <m/>
    <m/>
    <m/>
    <m/>
    <m/>
    <m/>
    <m/>
    <m/>
    <m/>
    <m/>
    <s v=""/>
  </r>
  <r>
    <x v="19"/>
    <s v="LUDBLoad Market46062.4284722222"/>
    <s v="Not Found"/>
    <x v="50"/>
    <s v="MRPLUDBLoad Marketload Market"/>
    <s v="MRPLUDBLoad Market"/>
    <m/>
    <m/>
    <m/>
    <m/>
    <m/>
    <m/>
    <m/>
    <m/>
    <m/>
    <m/>
    <m/>
    <m/>
    <m/>
    <n v="2601"/>
    <x v="9"/>
    <x v="1"/>
    <s v="START load Market"/>
    <s v="END load Market"/>
    <d v="2026-02-09T10:17:00"/>
    <x v="281"/>
    <d v="2026-02-09T15:43:00"/>
    <s v="NULL"/>
    <x v="0"/>
    <s v="Load Market_LU_MRP"/>
    <x v="0"/>
    <s v="load Market"/>
    <n v="0.62"/>
    <n v="0"/>
    <n v="0.62"/>
    <n v="0"/>
    <n v="0"/>
    <n v="0.62"/>
    <m/>
    <m/>
    <n v="0"/>
    <n v="0"/>
    <n v="0.62"/>
    <n v="0"/>
    <x v="57"/>
    <s v="No Error"/>
    <m/>
    <m/>
    <m/>
    <m/>
    <m/>
    <m/>
    <m/>
    <m/>
    <m/>
    <m/>
    <s v=""/>
  </r>
  <r>
    <x v="3"/>
    <s v="LUDBLoad Pos46062.6548611111"/>
    <s v="Not Found"/>
    <x v="52"/>
    <s v="MRPLUDBLoad Posload Portfolio"/>
    <s v="MRPLUDBLoad Pos"/>
    <m/>
    <m/>
    <m/>
    <m/>
    <m/>
    <m/>
    <m/>
    <m/>
    <m/>
    <m/>
    <m/>
    <m/>
    <m/>
    <n v="2601"/>
    <x v="9"/>
    <x v="1"/>
    <s v="START load Portfolio"/>
    <s v="END load Portfolio"/>
    <d v="2026-02-09T15:43:00"/>
    <x v="282"/>
    <d v="2026-02-09T16:32:00"/>
    <s v="NULL"/>
    <x v="0"/>
    <s v="Load POS_LU_MRP"/>
    <x v="0"/>
    <s v="load Portfolio"/>
    <n v="0.82"/>
    <n v="0"/>
    <n v="0.82"/>
    <n v="0"/>
    <n v="0"/>
    <n v="0.82"/>
    <m/>
    <m/>
    <n v="0"/>
    <n v="0"/>
    <n v="0.82"/>
    <n v="0"/>
    <x v="114"/>
    <s v="No Error"/>
    <m/>
    <m/>
    <m/>
    <m/>
    <m/>
    <m/>
    <m/>
    <m/>
    <m/>
    <m/>
    <s v=""/>
  </r>
  <r>
    <x v="3"/>
    <s v="LUDBLoad Pos46062.6888888889"/>
    <s v="Not Found"/>
    <x v="8"/>
    <s v="MRPLUDBLoad Poscopy from"/>
    <s v="MRPLUDBLoad Pos"/>
    <m/>
    <m/>
    <m/>
    <m/>
    <m/>
    <m/>
    <m/>
    <m/>
    <m/>
    <m/>
    <m/>
    <m/>
    <m/>
    <n v="2601"/>
    <x v="9"/>
    <x v="1"/>
    <s v="START copy from"/>
    <s v="END copy from"/>
    <d v="2026-02-09T16:32:00"/>
    <x v="283"/>
    <d v="2026-02-09T16:33:00"/>
    <s v="NULL"/>
    <x v="0"/>
    <s v="Load POS_LU_MRP"/>
    <x v="0"/>
    <s v="copy from"/>
    <n v="0.02"/>
    <n v="0"/>
    <n v="0.02"/>
    <n v="0"/>
    <n v="0"/>
    <n v="0.02"/>
    <m/>
    <m/>
    <n v="0"/>
    <n v="0"/>
    <n v="0.02"/>
    <n v="0"/>
    <x v="9"/>
    <s v="No Error"/>
    <m/>
    <m/>
    <m/>
    <m/>
    <m/>
    <m/>
    <m/>
    <m/>
    <m/>
    <m/>
    <s v=""/>
  </r>
  <r>
    <x v="3"/>
    <s v="LUDBLoad Pos46062.6895833333"/>
    <s v="Not Found"/>
    <x v="75"/>
    <s v="MRPLUDBLoad PosPos Detailed OLAP export"/>
    <s v="MRPLUDBLoad Pos"/>
    <m/>
    <m/>
    <m/>
    <m/>
    <m/>
    <m/>
    <m/>
    <m/>
    <m/>
    <m/>
    <m/>
    <m/>
    <m/>
    <n v="2601"/>
    <x v="9"/>
    <x v="1"/>
    <s v="START Pos Detailed OLAP export"/>
    <s v="END Pos Detailed OLAP export"/>
    <d v="2026-02-09T16:33:00"/>
    <x v="284"/>
    <d v="2026-02-09T16:40:00"/>
    <s v="NULL"/>
    <x v="0"/>
    <s v="Load POS_LU_MRP"/>
    <x v="0"/>
    <s v="Pos Detailed OLAP export"/>
    <n v="0.12"/>
    <n v="0"/>
    <n v="0.12"/>
    <n v="0"/>
    <n v="0"/>
    <n v="0.12"/>
    <m/>
    <m/>
    <n v="0"/>
    <n v="0"/>
    <n v="0.12"/>
    <n v="0"/>
    <x v="6"/>
    <s v="No Error"/>
    <m/>
    <m/>
    <m/>
    <m/>
    <m/>
    <m/>
    <m/>
    <m/>
    <m/>
    <m/>
    <s v=""/>
  </r>
  <r>
    <x v="3"/>
    <s v="LUDBLoad Pos46062.6944444444"/>
    <s v="Not Found"/>
    <x v="6"/>
    <s v="MRPLUDBLoad PosStratification"/>
    <s v="MRPLUDBLoad Pos"/>
    <m/>
    <m/>
    <m/>
    <m/>
    <m/>
    <m/>
    <m/>
    <m/>
    <m/>
    <m/>
    <m/>
    <m/>
    <m/>
    <n v="2601"/>
    <x v="9"/>
    <x v="1"/>
    <s v="START Stratification"/>
    <s v="END Stratification"/>
    <d v="2026-02-09T16:40:00"/>
    <x v="285"/>
    <d v="2026-02-09T16:47:00"/>
    <s v="NULL"/>
    <x v="0"/>
    <s v="Load POS_LU_MRP"/>
    <x v="0"/>
    <s v="Stratification"/>
    <n v="0.12"/>
    <n v="0"/>
    <n v="0.12"/>
    <n v="0"/>
    <n v="0"/>
    <n v="0.12"/>
    <m/>
    <m/>
    <n v="0"/>
    <n v="0"/>
    <n v="0.12"/>
    <n v="0"/>
    <x v="6"/>
    <s v="No Error"/>
    <m/>
    <m/>
    <m/>
    <m/>
    <m/>
    <m/>
    <m/>
    <m/>
    <m/>
    <m/>
    <s v=""/>
  </r>
  <r>
    <x v="3"/>
    <s v="LUDBLoad Pos46062.6993055556"/>
    <s v="Not Found"/>
    <x v="76"/>
    <s v="MRPLUDBLoad PosPos Stratified OLAP export"/>
    <s v="MRPLUDBLoad Pos"/>
    <m/>
    <m/>
    <m/>
    <m/>
    <m/>
    <m/>
    <m/>
    <m/>
    <m/>
    <m/>
    <m/>
    <m/>
    <m/>
    <n v="2601"/>
    <x v="9"/>
    <x v="1"/>
    <s v="START Pos Stratified OLAP export"/>
    <s v="END Pos Stratified OLAP export"/>
    <d v="2026-02-09T16:47:00"/>
    <x v="286"/>
    <d v="2026-02-09T17:03:00"/>
    <s v="NULL"/>
    <x v="0"/>
    <s v="Load POS_LU_MRP"/>
    <x v="0"/>
    <s v="Pos Stratified OLAP export"/>
    <n v="0.25"/>
    <n v="0"/>
    <n v="0.25"/>
    <n v="0"/>
    <n v="0"/>
    <n v="0.25"/>
    <m/>
    <m/>
    <n v="0"/>
    <n v="0"/>
    <n v="0.25"/>
    <n v="0"/>
    <x v="32"/>
    <s v="No Error"/>
    <m/>
    <m/>
    <m/>
    <m/>
    <m/>
    <m/>
    <m/>
    <m/>
    <m/>
    <m/>
    <s v=""/>
  </r>
  <r>
    <x v="20"/>
    <s v="LUDBGenerate Load46062.7104166667"/>
    <s v="Not Found"/>
    <x v="54"/>
    <s v="MRPLUDBGenerate LoadGenerate DD SAV"/>
    <s v="MRPLUDBGenerate Load"/>
    <m/>
    <m/>
    <m/>
    <m/>
    <m/>
    <m/>
    <m/>
    <m/>
    <m/>
    <m/>
    <m/>
    <m/>
    <m/>
    <n v="2601"/>
    <x v="9"/>
    <x v="1"/>
    <s v="START Generate DD SAV"/>
    <s v="END Generate DD SAV"/>
    <d v="2026-02-09T17:03:00"/>
    <x v="150"/>
    <d v="2026-02-09T17:05:00"/>
    <s v="NULL"/>
    <x v="0"/>
    <s v="Generate_Load_DDSAV_LU_MRP"/>
    <x v="0"/>
    <s v="Generate DD SAV"/>
    <n v="0.03"/>
    <n v="0"/>
    <n v="0.03"/>
    <n v="0"/>
    <n v="0"/>
    <n v="0.03"/>
    <m/>
    <m/>
    <n v="0"/>
    <n v="0"/>
    <n v="0.03"/>
    <n v="0"/>
    <x v="0"/>
    <s v="No Error"/>
    <m/>
    <m/>
    <m/>
    <m/>
    <m/>
    <m/>
    <m/>
    <m/>
    <m/>
    <m/>
    <s v=""/>
  </r>
  <r>
    <x v="20"/>
    <s v="LUDBGenerate Load46062.7118055556"/>
    <s v="Not Found"/>
    <x v="55"/>
    <s v="MRPLUDBGenerate LoadLoad DD SAV"/>
    <s v="MRPLUDBGenerate Load"/>
    <m/>
    <m/>
    <m/>
    <m/>
    <m/>
    <m/>
    <m/>
    <m/>
    <m/>
    <m/>
    <m/>
    <m/>
    <m/>
    <n v="2601"/>
    <x v="9"/>
    <x v="1"/>
    <s v="START Load DD SAV"/>
    <s v="END Load DD SAV"/>
    <d v="2026-02-09T17:05:00"/>
    <x v="287"/>
    <d v="2026-02-09T17:22:00"/>
    <s v="NULL"/>
    <x v="0"/>
    <s v="Generate_Load_DDSAV_LU_MRP"/>
    <x v="0"/>
    <s v="Load DD SAV"/>
    <n v="0.27"/>
    <n v="0"/>
    <n v="0.27"/>
    <n v="0"/>
    <n v="0"/>
    <n v="0.27"/>
    <m/>
    <m/>
    <n v="0"/>
    <n v="0"/>
    <n v="0.27"/>
    <n v="0"/>
    <x v="12"/>
    <s v="No Error"/>
    <m/>
    <m/>
    <m/>
    <m/>
    <m/>
    <m/>
    <m/>
    <m/>
    <m/>
    <m/>
    <s v=""/>
  </r>
  <r>
    <x v="20"/>
    <s v="LUDBGenerate Load46062.7236111111"/>
    <s v="Not Found"/>
    <x v="58"/>
    <s v="MRPLUDBGenerate LoadGenerate DD MOR"/>
    <s v="MRPLUDBGenerate Load"/>
    <m/>
    <m/>
    <m/>
    <m/>
    <m/>
    <m/>
    <m/>
    <m/>
    <m/>
    <m/>
    <m/>
    <m/>
    <m/>
    <n v="2601"/>
    <x v="9"/>
    <x v="1"/>
    <s v="START Generate DD MOR"/>
    <s v="END Generate DD MOR"/>
    <d v="2026-02-09T17:22:00"/>
    <x v="288"/>
    <d v="2026-02-09T17:24:00"/>
    <s v="NULL"/>
    <x v="0"/>
    <s v="Generate_Load_DDMOR_LU_MRP"/>
    <x v="0"/>
    <s v="Generate DD MOR"/>
    <n v="0.03"/>
    <n v="0"/>
    <n v="0.03"/>
    <n v="0"/>
    <n v="0"/>
    <n v="0.03"/>
    <m/>
    <m/>
    <n v="0"/>
    <n v="0"/>
    <n v="0.03"/>
    <n v="0"/>
    <x v="0"/>
    <s v="No Error"/>
    <m/>
    <m/>
    <m/>
    <m/>
    <m/>
    <m/>
    <m/>
    <m/>
    <m/>
    <m/>
    <s v=""/>
  </r>
  <r>
    <x v="20"/>
    <s v="LUDBGenerate Load46062.725"/>
    <s v="Not Found"/>
    <x v="59"/>
    <s v="MRPLUDBGenerate LoadLoad DD MOR"/>
    <s v="MRPLUDBGenerate Load"/>
    <m/>
    <m/>
    <m/>
    <m/>
    <m/>
    <m/>
    <m/>
    <m/>
    <m/>
    <m/>
    <m/>
    <m/>
    <m/>
    <n v="2601"/>
    <x v="9"/>
    <x v="1"/>
    <s v="START Load DD MOR"/>
    <s v="END Load DD MOR"/>
    <d v="2026-02-09T17:24:00"/>
    <x v="289"/>
    <d v="2026-02-09T17:39:00"/>
    <s v="NULL"/>
    <x v="0"/>
    <s v="Generate_Load_DDMOR_LU_MRP"/>
    <x v="0"/>
    <s v="Load DD MOR"/>
    <n v="0.22"/>
    <n v="0"/>
    <n v="0.22"/>
    <n v="0"/>
    <n v="0"/>
    <n v="0.22"/>
    <m/>
    <m/>
    <n v="0"/>
    <n v="0"/>
    <n v="0.22"/>
    <n v="0"/>
    <x v="13"/>
    <s v="No Error"/>
    <m/>
    <m/>
    <m/>
    <m/>
    <m/>
    <m/>
    <m/>
    <m/>
    <m/>
    <m/>
    <s v=""/>
  </r>
  <r>
    <x v="21"/>
    <s v="LUDBValuation 146062.7354166667"/>
    <s v="Not Found"/>
    <x v="71"/>
    <s v="MRPLUDBValuation 1NPV1 run"/>
    <s v="MRPLUDBValuation 1"/>
    <m/>
    <m/>
    <m/>
    <m/>
    <m/>
    <m/>
    <m/>
    <m/>
    <m/>
    <m/>
    <m/>
    <m/>
    <m/>
    <n v="2601"/>
    <x v="9"/>
    <x v="1"/>
    <s v="START NPV1 run"/>
    <s v="END NPV1 run"/>
    <d v="2026-02-09T17:39:00"/>
    <x v="290"/>
    <d v="2026-02-09T18:35:00"/>
    <s v="NULL"/>
    <x v="0"/>
    <s v="Valuation 1_LU_MRP"/>
    <x v="0"/>
    <s v="NPV1 run"/>
    <n v="0.93"/>
    <n v="0"/>
    <n v="0.93"/>
    <n v="0"/>
    <n v="0"/>
    <n v="0.93"/>
    <m/>
    <m/>
    <n v="0"/>
    <n v="0"/>
    <n v="0.93"/>
    <n v="0"/>
    <x v="115"/>
    <s v="No Error"/>
    <m/>
    <m/>
    <m/>
    <m/>
    <m/>
    <m/>
    <m/>
    <m/>
    <m/>
    <m/>
    <s v=""/>
  </r>
  <r>
    <x v="21"/>
    <s v="LUDBValuation 146062.7743055556"/>
    <s v="Not Found"/>
    <x v="11"/>
    <s v="MRPLUDBValuation 1Light Maintenance"/>
    <s v="MRPLUDBValuation 1"/>
    <m/>
    <m/>
    <m/>
    <m/>
    <m/>
    <m/>
    <m/>
    <m/>
    <m/>
    <m/>
    <m/>
    <m/>
    <m/>
    <n v="2601"/>
    <x v="9"/>
    <x v="1"/>
    <s v="START Light Maintenance"/>
    <s v="END Light Maintenance"/>
    <d v="2026-02-09T18:35:00"/>
    <x v="291"/>
    <d v="2026-02-09T19:02:00"/>
    <s v="NULL"/>
    <x v="0"/>
    <s v="Valuation 1_LU_MRP"/>
    <x v="0"/>
    <s v="Light Maintenance"/>
    <n v="0.45"/>
    <n v="0"/>
    <n v="0.45"/>
    <n v="0"/>
    <n v="0"/>
    <n v="0.45"/>
    <m/>
    <m/>
    <n v="0"/>
    <n v="0"/>
    <n v="0.45"/>
    <n v="0"/>
    <x v="10"/>
    <s v="No Error"/>
    <m/>
    <m/>
    <m/>
    <m/>
    <m/>
    <m/>
    <m/>
    <m/>
    <m/>
    <m/>
    <s v=""/>
  </r>
  <r>
    <x v="21"/>
    <s v="LUDBValuation 146062.7930555556"/>
    <s v="Not Found"/>
    <x v="80"/>
    <s v="MRPLUDBValuation 1NPV1 run OLAP exports"/>
    <s v="MRPLUDBValuation 1"/>
    <m/>
    <m/>
    <m/>
    <m/>
    <m/>
    <m/>
    <m/>
    <m/>
    <m/>
    <m/>
    <m/>
    <m/>
    <m/>
    <n v="2601"/>
    <x v="9"/>
    <x v="1"/>
    <s v="START NPV1 run OLAP exports"/>
    <s v="END NPV1 run OLAP exports"/>
    <d v="2026-02-09T19:02:00"/>
    <x v="292"/>
    <d v="2026-02-09T19:12:00"/>
    <s v="NULL"/>
    <x v="0"/>
    <s v="Valuation 1_LU_MRP"/>
    <x v="0"/>
    <s v="NPV1 run OLAP exports"/>
    <n v="0.15"/>
    <n v="0"/>
    <n v="0.15"/>
    <n v="0"/>
    <n v="0"/>
    <n v="0.15"/>
    <m/>
    <m/>
    <n v="0"/>
    <n v="0"/>
    <n v="0.15"/>
    <n v="0"/>
    <x v="20"/>
    <s v="No Error"/>
    <m/>
    <m/>
    <m/>
    <m/>
    <m/>
    <m/>
    <m/>
    <m/>
    <m/>
    <m/>
    <s v=""/>
  </r>
  <r>
    <x v="22"/>
    <s v="LUDBCF Extraction46062.8"/>
    <s v="Not Found"/>
    <x v="60"/>
    <s v="MRPLUDBCF ExtractionCF Extraction"/>
    <s v="MRPLUDBCF Extraction"/>
    <m/>
    <m/>
    <m/>
    <m/>
    <m/>
    <m/>
    <m/>
    <m/>
    <m/>
    <m/>
    <m/>
    <m/>
    <m/>
    <n v="2601"/>
    <x v="9"/>
    <x v="1"/>
    <s v="START CF Extraction"/>
    <s v="END CF Extraction"/>
    <d v="2026-02-09T19:12:00"/>
    <x v="293"/>
    <d v="2026-02-09T19:19:00"/>
    <s v="NULL"/>
    <x v="0"/>
    <s v="CF Extraction_LU_MRP"/>
    <x v="0"/>
    <s v="CF Extraction"/>
    <n v="0.1"/>
    <n v="0"/>
    <n v="0.1"/>
    <n v="0"/>
    <n v="0"/>
    <n v="0.1"/>
    <m/>
    <m/>
    <n v="0"/>
    <n v="0"/>
    <n v="0.1"/>
    <n v="0"/>
    <x v="14"/>
    <s v="No Error"/>
    <m/>
    <m/>
    <m/>
    <m/>
    <m/>
    <m/>
    <m/>
    <m/>
    <m/>
    <m/>
    <s v=""/>
  </r>
  <r>
    <x v="10"/>
    <s v="LUDBPlanning (NII)46062.8048611111"/>
    <s v="Not Found"/>
    <x v="36"/>
    <s v="MRPLUDBPlanning (NII)Planning run"/>
    <s v="MRPLUDBPlanning (NII)"/>
    <m/>
    <m/>
    <m/>
    <m/>
    <m/>
    <m/>
    <m/>
    <m/>
    <m/>
    <m/>
    <m/>
    <m/>
    <m/>
    <n v="2601"/>
    <x v="9"/>
    <x v="1"/>
    <s v="START Planning run"/>
    <s v="END Planning run"/>
    <d v="2026-02-09T19:19:00"/>
    <x v="294"/>
    <d v="2026-02-09T19:56:00"/>
    <s v="NULL"/>
    <x v="0"/>
    <s v="Planning_LU_MRP"/>
    <x v="0"/>
    <s v="Planning run"/>
    <n v="0.62"/>
    <n v="0"/>
    <n v="0.62"/>
    <n v="0"/>
    <n v="0"/>
    <n v="0.62"/>
    <m/>
    <m/>
    <n v="0"/>
    <n v="0"/>
    <n v="0.62"/>
    <n v="0"/>
    <x v="57"/>
    <s v="No Error"/>
    <m/>
    <m/>
    <m/>
    <m/>
    <m/>
    <m/>
    <m/>
    <m/>
    <m/>
    <m/>
    <s v=""/>
  </r>
  <r>
    <x v="23"/>
    <s v="LUDBOptimization46062.8305555556"/>
    <s v="Not Found"/>
    <x v="69"/>
    <s v="MRPLUDBOptimizationRoM optimization"/>
    <s v="MRPLUDBOptimization"/>
    <m/>
    <m/>
    <m/>
    <m/>
    <m/>
    <m/>
    <m/>
    <m/>
    <m/>
    <m/>
    <m/>
    <m/>
    <m/>
    <n v="2601"/>
    <x v="9"/>
    <x v="1"/>
    <s v="START RoM optimization"/>
    <s v="END RoM optimization"/>
    <d v="2026-02-09T19:56:00"/>
    <x v="295"/>
    <d v="2026-02-09T20:02:00"/>
    <s v="NULL"/>
    <x v="0"/>
    <s v="Optimization_LU_MRP"/>
    <x v="0"/>
    <s v="RoM optimization"/>
    <n v="0.1"/>
    <n v="0"/>
    <n v="0.1"/>
    <n v="0"/>
    <n v="0"/>
    <n v="0.1"/>
    <m/>
    <m/>
    <n v="0"/>
    <n v="0"/>
    <n v="0.1"/>
    <n v="0"/>
    <x v="14"/>
    <s v="No Error"/>
    <m/>
    <m/>
    <m/>
    <m/>
    <m/>
    <m/>
    <m/>
    <m/>
    <m/>
    <m/>
    <s v=""/>
  </r>
  <r>
    <x v="23"/>
    <s v="LUDBOptimization46062.8347222222"/>
    <s v="Not Found"/>
    <x v="10"/>
    <s v="MRPLUDBOptimizationexport to ara"/>
    <s v="MRPLUDBOptimization"/>
    <m/>
    <m/>
    <m/>
    <m/>
    <m/>
    <m/>
    <m/>
    <m/>
    <m/>
    <m/>
    <m/>
    <m/>
    <m/>
    <n v="2601"/>
    <x v="9"/>
    <x v="1"/>
    <s v="START export to ara"/>
    <s v="END export to ara"/>
    <d v="2026-02-09T20:02:00"/>
    <x v="295"/>
    <d v="2026-02-09T20:02:00"/>
    <s v="NULL"/>
    <x v="0"/>
    <s v="Optimization_LU_MRP"/>
    <x v="0"/>
    <s v="export to ara"/>
    <n v="0"/>
    <n v="0"/>
    <n v="0"/>
    <n v="0"/>
    <n v="0"/>
    <n v="0"/>
    <m/>
    <m/>
    <n v="0"/>
    <n v="0"/>
    <n v="0"/>
    <n v="0"/>
    <x v="23"/>
    <s v="No Error"/>
    <m/>
    <m/>
    <m/>
    <m/>
    <m/>
    <m/>
    <m/>
    <m/>
    <m/>
    <m/>
    <s v=""/>
  </r>
  <r>
    <x v="23"/>
    <s v="LUDBOptimization46062.8347222222"/>
    <s v="Not Found"/>
    <x v="11"/>
    <s v="MRPLUDBOptimizationLight Maintenance"/>
    <s v="MRPLUDBOptimization"/>
    <m/>
    <m/>
    <m/>
    <m/>
    <m/>
    <m/>
    <m/>
    <m/>
    <m/>
    <m/>
    <m/>
    <m/>
    <m/>
    <n v="2601"/>
    <x v="9"/>
    <x v="1"/>
    <s v="START Light Maintenance"/>
    <s v="END Light Maintenance"/>
    <d v="2026-02-09T20:02:00"/>
    <x v="296"/>
    <d v="2026-02-09T20:25:00"/>
    <s v="NULL"/>
    <x v="0"/>
    <s v="Optimization_LU_MRP"/>
    <x v="1"/>
    <s v="Light Maintenance"/>
    <n v="0.38"/>
    <n v="0"/>
    <n v="0.38"/>
    <n v="0"/>
    <n v="0"/>
    <n v="0.38"/>
    <m/>
    <m/>
    <n v="0"/>
    <n v="0"/>
    <n v="0.38"/>
    <n v="0"/>
    <x v="34"/>
    <s v="No Error"/>
    <m/>
    <m/>
    <m/>
    <m/>
    <m/>
    <m/>
    <m/>
    <m/>
    <m/>
    <m/>
    <s v=""/>
  </r>
  <r>
    <x v="23"/>
    <s v="LUDBOptimization46062.8506944444"/>
    <s v="Not Found"/>
    <x v="81"/>
    <s v="MRPLUDBOptimizationRoM optimization OLAP reports"/>
    <s v="MRPLUDBOptimization"/>
    <m/>
    <m/>
    <m/>
    <m/>
    <m/>
    <m/>
    <m/>
    <m/>
    <m/>
    <m/>
    <m/>
    <m/>
    <m/>
    <n v="2601"/>
    <x v="9"/>
    <x v="1"/>
    <s v="START RoM optimization OLAP reports"/>
    <s v="END RoM optimization OLAP reports"/>
    <d v="2026-02-09T20:25:00"/>
    <x v="297"/>
    <s v="NULL"/>
    <s v="Could not delete optimization run: Exception calling Optimization_DeleteOptimizationRun: Exception calling Optimization_DeleteOptimizationRun: Unable to find optimizer run CFM LU-LU-EUR-RB-IND-MOR-P02-6M did you mean BPV Replication (MOR)?  -- Details available: Y. -- Warnings available: N."/>
    <x v="0"/>
    <s v="Optimization_LU_MRP"/>
    <x v="0"/>
    <s v="RoM optimization OLAP reports"/>
    <n v="0.08"/>
    <n v="0"/>
    <n v="0.08"/>
    <n v="0"/>
    <n v="0"/>
    <n v="0.08"/>
    <m/>
    <m/>
    <n v="0"/>
    <n v="0"/>
    <n v="0.08"/>
    <n v="0"/>
    <x v="25"/>
    <s v="No Error"/>
    <m/>
    <m/>
    <m/>
    <m/>
    <m/>
    <m/>
    <m/>
    <m/>
    <m/>
    <m/>
    <s v=""/>
  </r>
  <r>
    <x v="1"/>
    <s v="NL-MIDLoad Compare MP46058.425"/>
    <s v="Not Found"/>
    <x v="49"/>
    <s v="MRPNL-MIDLoad Compare MPload MPs"/>
    <s v="MRPNL-MIDLoad Compare MP"/>
    <m/>
    <m/>
    <m/>
    <m/>
    <m/>
    <m/>
    <m/>
    <m/>
    <m/>
    <m/>
    <m/>
    <m/>
    <m/>
    <n v="2601"/>
    <x v="10"/>
    <x v="1"/>
    <s v="START load MPs"/>
    <s v="END load MPs"/>
    <d v="2026-02-05T10:12:00"/>
    <x v="298"/>
    <d v="2026-02-05T10:16:00"/>
    <s v="NULL"/>
    <x v="0"/>
    <s v="Load_compare_MP 1_NL_MRP"/>
    <x v="0"/>
    <s v="load MPs"/>
    <n v="7.0000000000000007E-2"/>
    <n v="7.0000000000000007E-2"/>
    <n v="0"/>
    <n v="0"/>
    <n v="7.0000000000000007E-2"/>
    <n v="7.0000000000000007E-2"/>
    <n v="0"/>
    <m/>
    <n v="0"/>
    <n v="0"/>
    <n v="7.0000000000000007E-2"/>
    <n v="0"/>
    <x v="1"/>
    <s v="No Error"/>
    <m/>
    <m/>
    <s v="Adjustment performed, no error but print markers are same between MP_1 script and MP_2 script"/>
    <m/>
    <m/>
    <m/>
    <m/>
    <m/>
    <m/>
    <m/>
    <s v=""/>
  </r>
  <r>
    <x v="1"/>
    <s v="NL-MIDLoad Compare MP46058.4277777778"/>
    <s v="Not Found"/>
    <x v="2"/>
    <s v="MRPNL-MIDLoad Compare MPModel parameters comparison"/>
    <s v="MRPNL-MIDLoad Compare MP"/>
    <m/>
    <m/>
    <m/>
    <m/>
    <m/>
    <m/>
    <m/>
    <m/>
    <m/>
    <m/>
    <m/>
    <m/>
    <m/>
    <n v="2601"/>
    <x v="10"/>
    <x v="1"/>
    <s v="START Model parameters comparison"/>
    <s v="END Model parameters comparison"/>
    <d v="2026-02-05T10:16:00"/>
    <x v="299"/>
    <d v="2026-02-09T10:38:00"/>
    <s v="NULL"/>
    <x v="0"/>
    <s v="Load_compare_MP 1_NL_MRP"/>
    <x v="0"/>
    <s v="Model parameters comparison"/>
    <n v="0.02"/>
    <n v="0.02"/>
    <n v="0"/>
    <n v="26.35"/>
    <n v="26.37"/>
    <n v="26.37"/>
    <n v="0"/>
    <n v="0"/>
    <n v="0"/>
    <n v="0"/>
    <n v="0.02"/>
    <n v="0"/>
    <x v="9"/>
    <s v="No Error"/>
    <m/>
    <m/>
    <s v="Adjustment performed, no error but print markers are same between MP_1 script and MP_2 script"/>
    <m/>
    <m/>
    <m/>
    <m/>
    <m/>
    <m/>
    <m/>
    <s v=""/>
  </r>
  <r>
    <x v="2"/>
    <s v="NL-MIDLoad Compare Spreads46062.4430555556"/>
    <s v="Not Found"/>
    <x v="3"/>
    <s v="MRPNL-MIDLoad Compare Spreadsload spreads"/>
    <s v="MRPNL-MIDLoad Compare Spreads"/>
    <m/>
    <m/>
    <m/>
    <m/>
    <m/>
    <m/>
    <m/>
    <m/>
    <m/>
    <m/>
    <m/>
    <m/>
    <m/>
    <n v="2601"/>
    <x v="10"/>
    <x v="1"/>
    <s v="START load spreads"/>
    <s v="END load Spreads"/>
    <d v="2026-02-09T10:38:00"/>
    <x v="300"/>
    <d v="2026-02-09T10:48:00"/>
    <s v="NULL"/>
    <x v="0"/>
    <s v="Load_compare_Spreads_NL_MRP"/>
    <x v="0"/>
    <s v="load spreads"/>
    <n v="0.17"/>
    <n v="0"/>
    <n v="0.17"/>
    <n v="0"/>
    <n v="0"/>
    <n v="0.17"/>
    <m/>
    <m/>
    <n v="0"/>
    <n v="0"/>
    <n v="0.17"/>
    <n v="0"/>
    <x v="7"/>
    <s v="No Error"/>
    <m/>
    <m/>
    <m/>
    <m/>
    <m/>
    <m/>
    <m/>
    <m/>
    <m/>
    <m/>
    <s v=""/>
  </r>
  <r>
    <x v="2"/>
    <s v="NL-MIDLoad Compare Spreads46062.45"/>
    <s v="Not Found"/>
    <x v="4"/>
    <s v="MRPNL-MIDLoad Compare SpreadsSpreads comparison"/>
    <s v="MRPNL-MIDLoad Compare Spreads"/>
    <m/>
    <m/>
    <m/>
    <m/>
    <m/>
    <m/>
    <m/>
    <m/>
    <m/>
    <m/>
    <m/>
    <m/>
    <m/>
    <n v="2601"/>
    <x v="10"/>
    <x v="1"/>
    <s v="START Spreads comparison"/>
    <s v="END Spreads comparison"/>
    <d v="2026-02-09T10:48:00"/>
    <x v="301"/>
    <d v="2026-02-09T12:15:00"/>
    <s v="NULL"/>
    <x v="0"/>
    <s v="Load_compare_Spreads_NL_MRP"/>
    <x v="0"/>
    <s v="Spreads comparison"/>
    <n v="0.03"/>
    <n v="0"/>
    <n v="0.03"/>
    <n v="0"/>
    <n v="0"/>
    <n v="0.03"/>
    <m/>
    <m/>
    <n v="0"/>
    <n v="0"/>
    <n v="0.03"/>
    <n v="0"/>
    <x v="0"/>
    <s v="No Error"/>
    <m/>
    <m/>
    <m/>
    <m/>
    <m/>
    <m/>
    <m/>
    <m/>
    <m/>
    <m/>
    <s v=""/>
  </r>
  <r>
    <x v="14"/>
    <s v="NL-MIDCopy Portfolio46062.5104166667"/>
    <s v="Not Found"/>
    <x v="34"/>
    <s v="MRPNL-MIDCopy PortfolioCopy portfolio"/>
    <s v="MRPNL-MIDCopy Portfolio"/>
    <m/>
    <m/>
    <m/>
    <m/>
    <m/>
    <m/>
    <m/>
    <m/>
    <m/>
    <m/>
    <m/>
    <m/>
    <m/>
    <n v="2601"/>
    <x v="10"/>
    <x v="1"/>
    <s v="START Copy portfolio"/>
    <s v="NULL"/>
    <d v="2026-02-09T12:15:00"/>
    <x v="302"/>
    <d v="2026-02-09T12:43:00"/>
    <s v="NULL"/>
    <x v="0"/>
    <s v="Copy_Portfolio_NL_MRP_EOM"/>
    <x v="0"/>
    <s v="Copy portfolio"/>
    <n v="0.12"/>
    <n v="0.12"/>
    <n v="0"/>
    <n v="0.35"/>
    <n v="0.47"/>
    <n v="0.47"/>
    <n v="0"/>
    <n v="0"/>
    <n v="0"/>
    <n v="0"/>
    <n v="0.12"/>
    <n v="0"/>
    <x v="6"/>
    <s v="No Error"/>
    <m/>
    <m/>
    <s v="No error, copy portfolio, valuation, and assumption set was broken down into two parts for the PORTM_EOM USD DD fix"/>
    <m/>
    <m/>
    <m/>
    <m/>
    <m/>
    <m/>
    <m/>
    <s v=""/>
  </r>
  <r>
    <x v="14"/>
    <s v="NL-MIDCopy Portfolio46062.5298611111"/>
    <s v="Not Found"/>
    <x v="34"/>
    <s v="MRPNL-MIDCopy PortfolioCopy portfolio"/>
    <s v="MRPNL-MIDCopy Portfolio"/>
    <m/>
    <m/>
    <m/>
    <m/>
    <m/>
    <m/>
    <m/>
    <m/>
    <m/>
    <m/>
    <m/>
    <m/>
    <m/>
    <n v="2601"/>
    <x v="10"/>
    <x v="1"/>
    <s v="START Copy portfolio"/>
    <s v="NULL"/>
    <d v="2026-02-09T12:43:00"/>
    <x v="303"/>
    <d v="2026-02-10T03:01:00"/>
    <s v="NULL"/>
    <x v="0"/>
    <s v="Copy_Portfolio_NL_MRP_EOM Part 2"/>
    <x v="1"/>
    <s v="Copy portfolio"/>
    <n v="1.9"/>
    <n v="0"/>
    <n v="1.9"/>
    <n v="0"/>
    <n v="0"/>
    <n v="1.9"/>
    <m/>
    <m/>
    <n v="0"/>
    <n v="0"/>
    <n v="1.9"/>
    <n v="0"/>
    <x v="116"/>
    <s v="No Error"/>
    <m/>
    <m/>
    <m/>
    <m/>
    <m/>
    <m/>
    <m/>
    <m/>
    <m/>
    <m/>
    <s v=""/>
  </r>
  <r>
    <x v="19"/>
    <s v="NL-MIDLoad Market46063.1256944444"/>
    <s v="Not Found"/>
    <x v="82"/>
    <s v="MRPNL-MIDLoad Marketload Market WD6"/>
    <s v="MRPNL-MIDLoad Market"/>
    <m/>
    <m/>
    <m/>
    <m/>
    <m/>
    <m/>
    <m/>
    <m/>
    <m/>
    <m/>
    <m/>
    <m/>
    <m/>
    <n v="2601"/>
    <x v="10"/>
    <x v="1"/>
    <s v="START load Market WD6"/>
    <s v="END load Market WD6"/>
    <d v="2026-02-10T03:01:00"/>
    <x v="304"/>
    <d v="2026-02-10T09:06:00"/>
    <s v="NULL"/>
    <x v="0"/>
    <s v="Load Market WD6_NL_MRP"/>
    <x v="0"/>
    <s v="load Market WD6"/>
    <n v="0.72"/>
    <n v="0"/>
    <n v="0.72"/>
    <n v="0"/>
    <n v="0"/>
    <n v="0.72"/>
    <m/>
    <m/>
    <n v="0"/>
    <n v="0"/>
    <n v="0.72"/>
    <n v="0"/>
    <x v="112"/>
    <s v="No Error"/>
    <m/>
    <m/>
    <m/>
    <m/>
    <m/>
    <m/>
    <m/>
    <m/>
    <m/>
    <m/>
    <s v=""/>
  </r>
  <r>
    <x v="3"/>
    <s v="NL-MIDLoad Pos46063.3791666667"/>
    <s v="Not Found"/>
    <x v="52"/>
    <s v="MRPNL-MIDLoad Posload Portfolio"/>
    <s v="MRPNL-MIDLoad Pos"/>
    <m/>
    <m/>
    <m/>
    <m/>
    <m/>
    <m/>
    <m/>
    <m/>
    <m/>
    <m/>
    <m/>
    <m/>
    <m/>
    <n v="2601"/>
    <x v="10"/>
    <x v="1"/>
    <s v="START load Portfolio"/>
    <s v="END load Portfolio"/>
    <d v="2026-02-10T09:06:00"/>
    <x v="305"/>
    <d v="2026-02-10T10:31:00"/>
    <s v="NULL"/>
    <x v="0"/>
    <s v="Load POS_NL_MRP "/>
    <x v="0"/>
    <s v="load Portfolio"/>
    <n v="1.42"/>
    <n v="1.42"/>
    <n v="0"/>
    <n v="0"/>
    <n v="1.42"/>
    <n v="1.42"/>
    <m/>
    <m/>
    <n v="1.42"/>
    <n v="0"/>
    <n v="0"/>
    <n v="1.42"/>
    <x v="117"/>
    <s v="Data Quality"/>
    <s v="Enterprise/Central Data Providers"/>
    <s v="Data Availability Issue"/>
    <s v="LEASE positions and FMNLRB_POS2 were delayed in availability which means this original load of positions is incomplete. "/>
    <s v="Position"/>
    <m/>
    <s v="Single‑Location Impact"/>
    <s v="Recurring"/>
    <s v="Reload of positions"/>
    <s v="Align with data providers on SLA and RCA on the delays. These position data should be available already by WD7, 10 AM CET."/>
    <m/>
    <s v=""/>
  </r>
  <r>
    <x v="3"/>
    <s v="NL-MIDLoad Pos46063.4381944444"/>
    <s v="Not Found"/>
    <x v="8"/>
    <s v="MRPNL-MIDLoad Poscopy from"/>
    <s v="MRPNL-MIDLoad Pos"/>
    <m/>
    <m/>
    <m/>
    <m/>
    <m/>
    <m/>
    <m/>
    <m/>
    <m/>
    <m/>
    <m/>
    <m/>
    <m/>
    <n v="2601"/>
    <x v="10"/>
    <x v="1"/>
    <s v="START copy from"/>
    <s v="END copy from"/>
    <d v="2026-02-10T10:31:00"/>
    <x v="306"/>
    <d v="2026-02-10T10:39:00"/>
    <s v="NULL"/>
    <x v="0"/>
    <s v="Load POS_NL_MRP "/>
    <x v="0"/>
    <s v="copy from"/>
    <n v="0.03"/>
    <n v="0"/>
    <n v="0.03"/>
    <n v="0"/>
    <n v="0"/>
    <n v="0.03"/>
    <m/>
    <m/>
    <n v="0"/>
    <n v="0"/>
    <n v="0.03"/>
    <n v="0"/>
    <x v="0"/>
    <m/>
    <m/>
    <m/>
    <m/>
    <m/>
    <m/>
    <m/>
    <m/>
    <m/>
    <m/>
    <m/>
    <s v=""/>
  </r>
  <r>
    <x v="3"/>
    <s v="NL-MIDLoad Pos46063.44375"/>
    <s v="Not Found"/>
    <x v="6"/>
    <s v="MRPNL-MIDLoad PosStratification"/>
    <s v="MRPNL-MIDLoad Pos"/>
    <m/>
    <m/>
    <m/>
    <m/>
    <m/>
    <m/>
    <m/>
    <m/>
    <m/>
    <m/>
    <m/>
    <m/>
    <m/>
    <n v="2601"/>
    <x v="10"/>
    <x v="1"/>
    <s v="START Stratification"/>
    <s v="END Stratification"/>
    <d v="2026-02-10T10:39:00"/>
    <x v="307"/>
    <d v="2026-02-10T10:46:00"/>
    <s v="NULL"/>
    <x v="0"/>
    <s v="Load POS_NL_MRP "/>
    <x v="0"/>
    <s v="Stratification"/>
    <n v="0.12"/>
    <n v="0.12"/>
    <n v="0"/>
    <n v="0"/>
    <n v="0.12"/>
    <n v="0.12"/>
    <m/>
    <m/>
    <n v="0.12"/>
    <n v="0"/>
    <n v="0"/>
    <n v="0.12"/>
    <x v="6"/>
    <s v="Data Quality"/>
    <s v="Enterprise/Central Data Providers"/>
    <s v="Data Availability Issue"/>
    <s v="LEASE positions and FMNLRB_POS2 were delayed in availability which means this original load of positions is incomplete. "/>
    <s v="Position"/>
    <m/>
    <s v="Single‑Location Impact"/>
    <s v="Recurring"/>
    <s v="Reload of positions"/>
    <s v="Align with data providers on SLA and RCA on the delays. These position data should be available already by WD7, 10 AM CET."/>
    <m/>
    <s v=""/>
  </r>
  <r>
    <x v="3"/>
    <s v="NL-MIDLoad Pos46063.4486111111"/>
    <s v="Not Found"/>
    <x v="53"/>
    <s v="MRPNL-MIDLoad PosStratification OLAP exports"/>
    <s v="MRPNL-MIDLoad Pos"/>
    <m/>
    <m/>
    <m/>
    <m/>
    <m/>
    <m/>
    <m/>
    <m/>
    <m/>
    <m/>
    <m/>
    <m/>
    <m/>
    <n v="2601"/>
    <x v="10"/>
    <x v="1"/>
    <s v="START Stratification OLAP exports"/>
    <s v="END Stratification OLAP exports"/>
    <d v="2026-02-10T10:46:00"/>
    <x v="308"/>
    <d v="2026-02-10T10:58:00"/>
    <s v="NULL"/>
    <x v="0"/>
    <s v="Load POS_NL_MRP "/>
    <x v="0"/>
    <s v="Stratification OLAP exports"/>
    <n v="0.17"/>
    <n v="0.17"/>
    <n v="0"/>
    <n v="0.03"/>
    <n v="0.2"/>
    <n v="0.2"/>
    <n v="0"/>
    <n v="0"/>
    <n v="0"/>
    <n v="0"/>
    <n v="0.17"/>
    <n v="0"/>
    <x v="7"/>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x v="3"/>
    <s v="NL-MIDLoad Pos46063.4569444444"/>
    <s v="Not Found"/>
    <x v="52"/>
    <s v="MRPNL-MIDLoad Posload Portfolio"/>
    <s v="MRPNL-MIDLoad Pos"/>
    <m/>
    <m/>
    <m/>
    <m/>
    <m/>
    <m/>
    <m/>
    <m/>
    <m/>
    <m/>
    <m/>
    <m/>
    <m/>
    <n v="2601"/>
    <x v="10"/>
    <x v="1"/>
    <s v="START load Portfolio"/>
    <s v="NULL"/>
    <d v="2026-02-10T10:58:00"/>
    <x v="309"/>
    <d v="2026-02-10T11:08:00"/>
    <s v="NULL"/>
    <x v="0"/>
    <s v="Load POS_NL_MRP RIOD USD"/>
    <x v="1"/>
    <s v="load Portfolio"/>
    <n v="0.38"/>
    <n v="0.38"/>
    <n v="0"/>
    <n v="-0.22"/>
    <n v="0.16"/>
    <n v="0.16"/>
    <n v="0"/>
    <n v="0"/>
    <n v="0"/>
    <n v="0"/>
    <n v="0.38"/>
    <n v="0"/>
    <x v="34"/>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x v="3"/>
    <s v="NL-MIDLoad Pos46063.4638888889"/>
    <s v="Not Found"/>
    <x v="6"/>
    <s v="MRPNL-MIDLoad PosStratification"/>
    <s v="MRPNL-MIDLoad Pos"/>
    <m/>
    <m/>
    <m/>
    <m/>
    <m/>
    <m/>
    <m/>
    <m/>
    <m/>
    <m/>
    <m/>
    <m/>
    <m/>
    <n v="2601"/>
    <x v="10"/>
    <x v="1"/>
    <s v="START Stratification"/>
    <s v="END Stratification"/>
    <d v="2026-02-10T11:08:00"/>
    <x v="310"/>
    <d v="2026-02-10T11:12:00"/>
    <s v="NULL"/>
    <x v="0"/>
    <s v="Load POS_NL_MRP RIOD USD"/>
    <x v="1"/>
    <s v="Stratification"/>
    <n v="7.0000000000000007E-2"/>
    <n v="7.0000000000000007E-2"/>
    <n v="0"/>
    <n v="0"/>
    <n v="7.0000000000000007E-2"/>
    <n v="7.0000000000000007E-2"/>
    <n v="0"/>
    <n v="0"/>
    <n v="0"/>
    <n v="0"/>
    <n v="7.0000000000000007E-2"/>
    <n v="0"/>
    <x v="1"/>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x v="3"/>
    <s v="NL-MIDLoad Pos46063.4666666667"/>
    <s v="Not Found"/>
    <x v="53"/>
    <s v="MRPNL-MIDLoad PosStratification OLAP exports"/>
    <s v="MRPNL-MIDLoad Pos"/>
    <m/>
    <m/>
    <m/>
    <m/>
    <m/>
    <m/>
    <m/>
    <m/>
    <m/>
    <m/>
    <m/>
    <m/>
    <m/>
    <n v="2601"/>
    <x v="10"/>
    <x v="1"/>
    <s v="START Stratification OLAP exports"/>
    <s v="NULL"/>
    <d v="2026-02-10T11:12:00"/>
    <x v="309"/>
    <d v="2026-02-10T12:48:00"/>
    <s v="NULL"/>
    <x v="0"/>
    <s v="Load POS_NL_MRP RIOD USD"/>
    <x v="1"/>
    <s v="Stratification OLAP exports"/>
    <n v="0.15"/>
    <n v="0.15"/>
    <n v="0"/>
    <n v="1.45"/>
    <n v="1.6"/>
    <n v="1.6"/>
    <n v="0"/>
    <n v="0"/>
    <n v="0"/>
    <n v="0"/>
    <n v="0.15"/>
    <n v="0"/>
    <x v="20"/>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x v="3"/>
    <s v="NL-MIDLoad Pos46063.5333333333"/>
    <s v="Not Found"/>
    <x v="52"/>
    <s v="MRPNL-MIDLoad Posload Portfolio"/>
    <s v="MRPNL-MIDLoad Pos"/>
    <m/>
    <m/>
    <m/>
    <m/>
    <m/>
    <m/>
    <m/>
    <m/>
    <m/>
    <m/>
    <m/>
    <m/>
    <m/>
    <n v="2601"/>
    <x v="10"/>
    <x v="1"/>
    <s v="START load Portfolio"/>
    <s v="NULL"/>
    <d v="2026-02-10T12:48:00"/>
    <x v="311"/>
    <d v="2026-02-10T13:13:00"/>
    <s v="NULL"/>
    <x v="0"/>
    <s v="Load POS_NL_MRP TD rerun "/>
    <x v="2"/>
    <s v="load Portfolio"/>
    <n v="0.18"/>
    <n v="0.18"/>
    <n v="0"/>
    <n v="0.23"/>
    <n v="0.41"/>
    <n v="0.41"/>
    <n v="0"/>
    <n v="0"/>
    <n v="0"/>
    <n v="0"/>
    <n v="0.18"/>
    <n v="0"/>
    <x v="65"/>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load Portfolio"/>
  </r>
  <r>
    <x v="3"/>
    <s v="NL-MIDLoad Pos46063.5506944444"/>
    <s v="Not Found"/>
    <x v="52"/>
    <s v="MRPNL-MIDLoad Posload Portfolio"/>
    <s v="MRPNL-MIDLoad Pos"/>
    <m/>
    <m/>
    <m/>
    <m/>
    <m/>
    <m/>
    <m/>
    <m/>
    <m/>
    <m/>
    <m/>
    <m/>
    <m/>
    <n v="2601"/>
    <x v="10"/>
    <x v="1"/>
    <s v="START load Portfolio"/>
    <s v="NULL"/>
    <d v="2026-02-10T13:13:00"/>
    <x v="312"/>
    <d v="2026-02-10T13:16:00"/>
    <s v="NULL"/>
    <x v="0"/>
    <s v="Load POS_NL_MRP STRAT"/>
    <x v="3"/>
    <s v="load Portfolio"/>
    <n v="0.32"/>
    <n v="0.32"/>
    <n v="0"/>
    <n v="-0.27"/>
    <n v="0.05"/>
    <n v="0.05"/>
    <m/>
    <n v="0"/>
    <n v="0.32"/>
    <n v="0"/>
    <n v="0"/>
    <n v="0.32"/>
    <x v="59"/>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load Portfolio"/>
  </r>
  <r>
    <x v="3"/>
    <s v="NL-MIDLoad Pos46063.5527777778"/>
    <s v="Not Found"/>
    <x v="6"/>
    <s v="MRPNL-MIDLoad PosStratification"/>
    <s v="MRPNL-MIDLoad Pos"/>
    <m/>
    <m/>
    <m/>
    <m/>
    <m/>
    <m/>
    <m/>
    <m/>
    <m/>
    <m/>
    <m/>
    <m/>
    <m/>
    <n v="2601"/>
    <x v="10"/>
    <x v="1"/>
    <s v="START Stratification"/>
    <s v="END Stratification"/>
    <d v="2026-02-10T13:16:00"/>
    <x v="313"/>
    <d v="2026-02-10T13:24:00"/>
    <s v="NULL"/>
    <x v="0"/>
    <s v="Load POS_NL_MRP STRAT"/>
    <x v="2"/>
    <s v="Stratification"/>
    <n v="0.13"/>
    <n v="0.13"/>
    <n v="0"/>
    <n v="0"/>
    <n v="0.13"/>
    <n v="0.13"/>
    <m/>
    <m/>
    <n v="0.13"/>
    <n v="0"/>
    <n v="0"/>
    <n v="0.13"/>
    <x v="3"/>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Stratification"/>
  </r>
  <r>
    <x v="3"/>
    <s v="NL-MIDLoad Pos46063.5583333333"/>
    <s v="Not Found"/>
    <x v="53"/>
    <s v="MRPNL-MIDLoad PosStratification OLAP exports"/>
    <s v="MRPNL-MIDLoad Pos"/>
    <m/>
    <m/>
    <m/>
    <m/>
    <m/>
    <m/>
    <m/>
    <m/>
    <m/>
    <m/>
    <m/>
    <m/>
    <m/>
    <n v="2601"/>
    <x v="10"/>
    <x v="1"/>
    <s v="START Stratification OLAP exports"/>
    <s v="END Stratification OLAP exports"/>
    <d v="2026-02-10T13:24:00"/>
    <x v="314"/>
    <d v="2026-02-10T13:33:00"/>
    <s v="NULL"/>
    <x v="0"/>
    <s v="Load POS_NL_MRP STRAT"/>
    <x v="2"/>
    <s v="Stratification OLAP exports"/>
    <n v="0.12"/>
    <n v="0.12"/>
    <n v="0"/>
    <n v="0.03"/>
    <n v="0.15"/>
    <n v="0.15"/>
    <m/>
    <m/>
    <n v="0.12"/>
    <n v="0.03"/>
    <n v="0"/>
    <n v="0.15"/>
    <x v="20"/>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Stratification OLAP exports"/>
  </r>
  <r>
    <x v="20"/>
    <s v="NL-MIDGenerate Load46063.5645833333"/>
    <s v="Not Found"/>
    <x v="56"/>
    <s v="MRPNL-MIDGenerate LoadGenerate DD CFM"/>
    <s v="MRPNL-MIDGenerate Load"/>
    <m/>
    <m/>
    <m/>
    <m/>
    <m/>
    <m/>
    <m/>
    <m/>
    <m/>
    <m/>
    <m/>
    <m/>
    <m/>
    <n v="2601"/>
    <x v="10"/>
    <x v="1"/>
    <s v="START Generate DD CFM"/>
    <s v="END Generate DD CFM"/>
    <d v="2026-02-10T13:33:00"/>
    <x v="315"/>
    <d v="2026-02-10T13:36:00"/>
    <s v="NULL"/>
    <x v="0"/>
    <s v="Generate_Load_DDCFM_NL_MRP"/>
    <x v="0"/>
    <s v="Generate DD CFM"/>
    <n v="0.05"/>
    <n v="0.05"/>
    <n v="0"/>
    <n v="0"/>
    <n v="0.05"/>
    <n v="0.05"/>
    <n v="0"/>
    <n v="0"/>
    <n v="0"/>
    <n v="0"/>
    <n v="0.05"/>
    <n v="0"/>
    <x v="17"/>
    <s v="No Error"/>
    <m/>
    <m/>
    <s v="Adjusted. The original CFM dummy deal generation and load were used. "/>
    <m/>
    <m/>
    <m/>
    <m/>
    <m/>
    <m/>
    <m/>
    <s v=""/>
  </r>
  <r>
    <x v="20"/>
    <s v="NL-MIDGenerate Load46063.5666666667"/>
    <s v="Not Found"/>
    <x v="57"/>
    <s v="MRPNL-MIDGenerate LoadLoad DD CFM"/>
    <s v="MRPNL-MIDGenerate Load"/>
    <m/>
    <m/>
    <m/>
    <m/>
    <m/>
    <m/>
    <m/>
    <m/>
    <m/>
    <m/>
    <m/>
    <m/>
    <m/>
    <n v="2601"/>
    <x v="10"/>
    <x v="1"/>
    <s v="START Load DD CFM"/>
    <s v="END Load DD CFM"/>
    <d v="2026-02-10T13:36:00"/>
    <x v="316"/>
    <d v="2026-02-10T14:06:00"/>
    <s v="NULL"/>
    <x v="0"/>
    <s v="Generate_Load_DDCFM_NL_MRP"/>
    <x v="0"/>
    <s v="Load DD CFM"/>
    <n v="0.48"/>
    <n v="0"/>
    <n v="0.48"/>
    <n v="0"/>
    <n v="0"/>
    <n v="0.48"/>
    <m/>
    <m/>
    <n v="0"/>
    <n v="0"/>
    <n v="0.48"/>
    <n v="0"/>
    <x v="118"/>
    <s v="No Error"/>
    <m/>
    <m/>
    <m/>
    <m/>
    <m/>
    <m/>
    <m/>
    <m/>
    <m/>
    <m/>
    <s v=""/>
  </r>
  <r>
    <x v="25"/>
    <s v="NL-MIDValuation 246063.5875"/>
    <s v="Not Found"/>
    <x v="83"/>
    <s v="MRPNL-MIDValuation 2NPV2 run"/>
    <s v="MRPNL-MIDValuation 2"/>
    <m/>
    <m/>
    <m/>
    <m/>
    <m/>
    <m/>
    <m/>
    <m/>
    <m/>
    <m/>
    <m/>
    <m/>
    <m/>
    <n v="2601"/>
    <x v="10"/>
    <x v="1"/>
    <s v="START NPV2 run"/>
    <s v="END NPV2 run"/>
    <d v="2026-02-10T14:06:00"/>
    <x v="317"/>
    <d v="2026-02-10T15:17:00"/>
    <s v="NULL"/>
    <x v="0"/>
    <s v="Valuation 2_CFM_NL_MRP"/>
    <x v="0"/>
    <s v="NPV2 run"/>
    <n v="1.03"/>
    <n v="1.03"/>
    <n v="0"/>
    <n v="0.15"/>
    <n v="1.18"/>
    <n v="1.18"/>
    <m/>
    <m/>
    <n v="1.03"/>
    <n v="0.15"/>
    <n v="0"/>
    <n v="1.18"/>
    <x v="81"/>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m/>
    <s v="Single‑Location Impact"/>
    <s v="One‑Off"/>
    <s v="Rerun valuation"/>
    <s v="Alignment with TACT team on the missed handover, checking if controls can be setup in view of proper handover methodology"/>
    <m/>
    <s v=""/>
  </r>
  <r>
    <x v="10"/>
    <s v="NL-MIDPlanning (NII)46063.6368055556"/>
    <s v="Not Found"/>
    <x v="36"/>
    <s v="MRPNL-MIDPlanning (NII)Planning run"/>
    <s v="MRPNL-MIDPlanning (NII)"/>
    <m/>
    <m/>
    <m/>
    <m/>
    <m/>
    <m/>
    <m/>
    <m/>
    <m/>
    <m/>
    <m/>
    <m/>
    <m/>
    <n v="2601"/>
    <x v="10"/>
    <x v="1"/>
    <s v="START Planning run"/>
    <s v="END Planning run"/>
    <d v="2026-02-10T15:17:00"/>
    <x v="318"/>
    <d v="2026-02-10T15:44:00"/>
    <s v="NULL"/>
    <x v="0"/>
    <s v="Planning_CFM_NL_MRP"/>
    <x v="0"/>
    <s v="Planning run"/>
    <n v="0.43"/>
    <n v="0.43"/>
    <n v="0"/>
    <n v="0.02"/>
    <n v="0.45"/>
    <n v="0.45"/>
    <m/>
    <m/>
    <n v="0.43"/>
    <n v="0.02"/>
    <n v="0"/>
    <n v="0.45"/>
    <x v="10"/>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m/>
    <s v="Single‑Location Impact"/>
    <s v="One‑Off"/>
    <s v="Rerun planning "/>
    <s v="Alignment with TACT team on the missed handover, checking if controls can be setup in view of proper handover methodology"/>
    <m/>
    <s v=""/>
  </r>
  <r>
    <x v="23"/>
    <s v="NL-MIDOptimization46063.6555555556"/>
    <s v="Not Found"/>
    <x v="78"/>
    <s v="MRPNL-MIDOptimizationCFM optimization"/>
    <s v="MRPNL-MIDOptimization"/>
    <m/>
    <m/>
    <m/>
    <m/>
    <m/>
    <m/>
    <m/>
    <m/>
    <m/>
    <m/>
    <m/>
    <m/>
    <m/>
    <n v="2601"/>
    <x v="10"/>
    <x v="1"/>
    <s v="START CFM optimization"/>
    <s v="END CFM optimization"/>
    <d v="2026-02-10T15:44:00"/>
    <x v="319"/>
    <d v="2026-02-10T16:16:00"/>
    <s v="Could not delete optimization run: Exception calling Optimization_DeleteOptimizationRun: Exception calling Optimization_DeleteOptimizationRun: Unable to find optimizer run CFMFL NL-NLREF-EUR-RB-MCS-LEN-P02-12M did you mean CFMFL NL-NLREF-EUR-RB-MCS-LEN-P02-3M?  -- Details available: Y. -- Warnings available: N."/>
    <x v="0"/>
    <s v="Optimization_CFM_NL_MRP"/>
    <x v="0"/>
    <s v="CFM optimization"/>
    <n v="0.53"/>
    <n v="0"/>
    <n v="0.53"/>
    <n v="0"/>
    <n v="0"/>
    <n v="0.53"/>
    <m/>
    <m/>
    <n v="0"/>
    <n v="0"/>
    <n v="0.53"/>
    <n v="0"/>
    <x v="8"/>
    <s v="No Error"/>
    <m/>
    <m/>
    <m/>
    <m/>
    <m/>
    <m/>
    <m/>
    <m/>
    <m/>
    <m/>
    <s v=""/>
  </r>
  <r>
    <x v="23"/>
    <s v="NL-MIDOptimization46063.6777777778"/>
    <s v="Not Found"/>
    <x v="10"/>
    <s v="MRPNL-MIDOptimizationexport to ara"/>
    <s v="MRPNL-MIDOptimization"/>
    <m/>
    <m/>
    <m/>
    <m/>
    <m/>
    <m/>
    <m/>
    <m/>
    <m/>
    <m/>
    <m/>
    <m/>
    <m/>
    <n v="2601"/>
    <x v="10"/>
    <x v="1"/>
    <s v="START export to ara"/>
    <s v="END export to ara"/>
    <d v="2026-02-10T16:16:00"/>
    <x v="320"/>
    <d v="2026-02-11T05:01:00"/>
    <s v="NULL"/>
    <x v="0"/>
    <s v="Optimization_CFM_NL_MRP"/>
    <x v="0"/>
    <s v="export to ara"/>
    <n v="0.03"/>
    <n v="0"/>
    <n v="0.03"/>
    <n v="0"/>
    <n v="0"/>
    <n v="0.03"/>
    <m/>
    <m/>
    <n v="0"/>
    <n v="0"/>
    <n v="0.03"/>
    <n v="0"/>
    <x v="0"/>
    <s v="No Error"/>
    <m/>
    <m/>
    <m/>
    <m/>
    <m/>
    <m/>
    <m/>
    <m/>
    <m/>
    <m/>
    <s v=""/>
  </r>
  <r>
    <x v="19"/>
    <s v="NL-MIDLoad Market46064.2090277778"/>
    <s v="Not Found"/>
    <x v="84"/>
    <s v="MRPNL-MIDLoad Marketload Market WD7"/>
    <s v="MRPNL-MIDLoad Market"/>
    <m/>
    <m/>
    <m/>
    <m/>
    <m/>
    <m/>
    <m/>
    <m/>
    <m/>
    <m/>
    <m/>
    <m/>
    <m/>
    <n v="2601"/>
    <x v="10"/>
    <x v="1"/>
    <s v="START load Market WD7"/>
    <s v="NULL"/>
    <d v="2026-02-11T05:01:00"/>
    <x v="321"/>
    <d v="2026-02-11T06:18:00"/>
    <s v="Exception Info: Workflow finished with errors. (line: 59)  "/>
    <x v="1"/>
    <s v="Load Market WD7_NL_MRP"/>
    <x v="0"/>
    <s v="load Market WD7"/>
    <n v="0.28000000000000003"/>
    <n v="0.28000000000000003"/>
    <n v="0"/>
    <n v="1"/>
    <n v="1.28"/>
    <n v="1.28"/>
    <m/>
    <m/>
    <n v="0.28000000000000003"/>
    <n v="1"/>
    <n v="0"/>
    <n v="1.28"/>
    <x v="119"/>
    <s v="Tech"/>
    <s v="Platform &amp; Environment Issues"/>
    <s v="Platform/System Capacity &amp; Performance Issue"/>
    <s v="Workflow for market data load failed. &quot;issue, not connected with authentication. looks like qrm has problem with job creation&quot;  NEED RCA FOR THIS, NO DEFINITIVE ROOT CAUSE"/>
    <m/>
    <m/>
    <s v="Single‑Location Impact"/>
    <s v="Recurring"/>
    <s v="Rerun of market data workflow solved issue"/>
    <s v="RCA c.o. NL MRP officers"/>
    <s v="INC14530946 "/>
    <s v=""/>
  </r>
  <r>
    <x v="19"/>
    <s v="NL-MIDLoad Market46064.2625"/>
    <s v="Not Found"/>
    <x v="84"/>
    <s v="MRPNL-MIDLoad Marketload Market WD7"/>
    <s v="MRPNL-MIDLoad Market"/>
    <m/>
    <m/>
    <m/>
    <m/>
    <m/>
    <m/>
    <m/>
    <m/>
    <m/>
    <m/>
    <m/>
    <m/>
    <m/>
    <n v="2601"/>
    <x v="10"/>
    <x v="1"/>
    <s v="START load Market WD7"/>
    <s v="END load Market WD7"/>
    <d v="2026-02-11T06:18:00"/>
    <x v="322"/>
    <d v="2026-02-11T10:10:00"/>
    <s v="NULL"/>
    <x v="0"/>
    <s v="Load Market WD7_NL_MRP rr test rerun due to TECH issue"/>
    <x v="1"/>
    <s v="load Market WD7"/>
    <n v="0.63"/>
    <n v="0"/>
    <n v="0.63"/>
    <n v="0"/>
    <n v="0"/>
    <n v="0.63"/>
    <m/>
    <m/>
    <n v="0"/>
    <n v="0"/>
    <n v="0.63"/>
    <n v="0"/>
    <x v="60"/>
    <s v="No Error"/>
    <m/>
    <m/>
    <m/>
    <m/>
    <m/>
    <m/>
    <m/>
    <m/>
    <m/>
    <m/>
    <s v=""/>
  </r>
  <r>
    <x v="3"/>
    <s v="NL-MIDLoad Pos46064.4236111111"/>
    <s v="Not Found"/>
    <x v="52"/>
    <s v="MRPNL-MIDLoad Posload Portfolio"/>
    <s v="MRPNL-MIDLoad Pos"/>
    <m/>
    <m/>
    <m/>
    <m/>
    <m/>
    <m/>
    <m/>
    <m/>
    <m/>
    <m/>
    <m/>
    <m/>
    <m/>
    <n v="2601"/>
    <x v="10"/>
    <x v="1"/>
    <s v="START load Portfolio"/>
    <s v="NULL"/>
    <d v="2026-02-11T10:10:00"/>
    <x v="323"/>
    <d v="2026-02-11T10:23:00"/>
    <s v="NULL"/>
    <x v="0"/>
    <s v="Load POS_NL_MRP FMNLRB_POS2 "/>
    <x v="4"/>
    <s v="load Portfolio"/>
    <n v="0.45"/>
    <n v="0.45"/>
    <n v="0"/>
    <n v="-0.23"/>
    <n v="0.22"/>
    <n v="0.22"/>
    <m/>
    <n v="0"/>
    <n v="0.45"/>
    <n v="0"/>
    <n v="0"/>
    <n v="0.45"/>
    <x v="10"/>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load Portfolio"/>
  </r>
  <r>
    <x v="3"/>
    <s v="NL-MIDLoad Pos46064.4326388889"/>
    <s v="Not Found"/>
    <x v="6"/>
    <s v="MRPNL-MIDLoad PosStratification"/>
    <s v="MRPNL-MIDLoad Pos"/>
    <m/>
    <m/>
    <m/>
    <m/>
    <m/>
    <m/>
    <m/>
    <m/>
    <m/>
    <m/>
    <m/>
    <m/>
    <m/>
    <n v="2601"/>
    <x v="10"/>
    <x v="1"/>
    <s v="START Stratification"/>
    <s v="END Stratification"/>
    <d v="2026-02-11T10:23:00"/>
    <x v="324"/>
    <d v="2026-02-11T10:30:00"/>
    <s v="NULL"/>
    <x v="0"/>
    <s v="Load POS_NL_MRP FMNLRB_POS2 "/>
    <x v="3"/>
    <s v="Stratification"/>
    <n v="0.12"/>
    <n v="0.12"/>
    <n v="0"/>
    <n v="0"/>
    <n v="0.12"/>
    <n v="0.12"/>
    <m/>
    <m/>
    <n v="0.12"/>
    <n v="0"/>
    <n v="0"/>
    <n v="0.12"/>
    <x v="6"/>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Stratification"/>
  </r>
  <r>
    <x v="3"/>
    <s v="NL-MIDLoad Pos46064.4375"/>
    <s v="Not Found"/>
    <x v="53"/>
    <s v="MRPNL-MIDLoad PosStratification OLAP exports"/>
    <s v="MRPNL-MIDLoad Pos"/>
    <m/>
    <m/>
    <m/>
    <m/>
    <m/>
    <m/>
    <m/>
    <m/>
    <m/>
    <m/>
    <m/>
    <m/>
    <m/>
    <n v="2601"/>
    <x v="10"/>
    <x v="1"/>
    <s v="START Stratification OLAP exports"/>
    <s v="NULL"/>
    <d v="2026-02-11T10:30:00"/>
    <x v="323"/>
    <d v="2026-02-11T14:16:00"/>
    <s v="NULL"/>
    <x v="0"/>
    <s v="Load POS_NL_MRP FMNLRB_POS2 "/>
    <x v="3"/>
    <s v="Stratification OLAP exports"/>
    <n v="0.12"/>
    <n v="0"/>
    <n v="0.12"/>
    <n v="0"/>
    <n v="0"/>
    <n v="0.12"/>
    <m/>
    <m/>
    <n v="0"/>
    <n v="0"/>
    <n v="0.12"/>
    <n v="0"/>
    <x v="6"/>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Stratification OLAP exports"/>
  </r>
  <r>
    <x v="1"/>
    <s v="NL-MIDLoad Compare MP46064.5944444444"/>
    <s v="Not Found"/>
    <x v="49"/>
    <s v="MRPNL-MIDLoad Compare MPload MPs"/>
    <s v="MRPNL-MIDLoad Compare MP"/>
    <m/>
    <m/>
    <m/>
    <m/>
    <m/>
    <m/>
    <m/>
    <m/>
    <m/>
    <m/>
    <m/>
    <m/>
    <m/>
    <n v="2601"/>
    <x v="10"/>
    <x v="1"/>
    <s v="START load MPs"/>
    <s v="END load MPs"/>
    <d v="2026-02-11T14:16:00"/>
    <x v="325"/>
    <d v="2026-02-11T14:20:00"/>
    <s v="NULL"/>
    <x v="0"/>
    <s v="Load_compare_MP 2_NL_MRP"/>
    <x v="1"/>
    <s v="load MPs"/>
    <n v="7.0000000000000007E-2"/>
    <n v="7.0000000000000007E-2"/>
    <n v="0"/>
    <n v="0"/>
    <n v="7.0000000000000007E-2"/>
    <n v="7.0000000000000007E-2"/>
    <m/>
    <m/>
    <n v="7.0000000000000007E-2"/>
    <n v="0"/>
    <n v="0"/>
    <n v="7.0000000000000007E-2"/>
    <x v="1"/>
    <s v="Configuration"/>
    <s v="RFC/STP Driven Configuration Changes"/>
    <s v="Change-Induced Configuration Issue"/>
    <s v="Missed setup resulting in missing RIOD historical volumes if the MPs were imported from PAPI. "/>
    <s v="Model Parameters"/>
    <n v="4864"/>
    <s v="Partial Impact"/>
    <s v="One‑Off"/>
    <s v="Import model parameters using raw file from input folder (using q3 command)"/>
    <s v="Change governance policy; Create controls or potential tools that help manage missed RfC risks"/>
    <m/>
    <s v=""/>
  </r>
  <r>
    <x v="1"/>
    <s v="NL-MIDLoad Compare MP46064.5972222222"/>
    <s v="Not Found"/>
    <x v="2"/>
    <s v="MRPNL-MIDLoad Compare MPModel parameters comparison"/>
    <s v="MRPNL-MIDLoad Compare MP"/>
    <m/>
    <m/>
    <m/>
    <m/>
    <m/>
    <m/>
    <m/>
    <m/>
    <m/>
    <m/>
    <m/>
    <m/>
    <m/>
    <n v="2601"/>
    <x v="10"/>
    <x v="1"/>
    <s v="START Model parameters comparison"/>
    <s v="END Model parameters comparison"/>
    <d v="2026-02-11T14:20:00"/>
    <x v="326"/>
    <d v="2026-02-11T15:05:00"/>
    <s v="NULL"/>
    <x v="0"/>
    <s v="Load_compare_MP 2_NL_MRP"/>
    <x v="1"/>
    <s v="Model parameters comparison"/>
    <n v="0.02"/>
    <n v="0.02"/>
    <n v="0"/>
    <n v="0.73"/>
    <n v="0.75"/>
    <n v="0.75"/>
    <m/>
    <m/>
    <n v="0.02"/>
    <n v="0.73"/>
    <n v="0"/>
    <n v="0.75"/>
    <x v="108"/>
    <s v="Configuration"/>
    <s v="RFC/STP Driven Configuration Changes"/>
    <s v="Change-Induced Configuration Issue"/>
    <s v="Missed setup resulting in missing RIOD historical volumes if the MPs were imported from PAPI. "/>
    <s v="Model Parameters"/>
    <n v="4864"/>
    <s v="Partial Impact"/>
    <s v="One‑Off"/>
    <s v="Import model parameters using raw file from input folder (using q3 command)"/>
    <s v="Change governance policy; Create controls or potential tools that help manage missed RfC risks"/>
    <m/>
    <s v=""/>
  </r>
  <r>
    <x v="1"/>
    <s v="NL-MIDLoad Compare MP46064.6284722222"/>
    <s v="Not Found"/>
    <x v="49"/>
    <s v="MRPNL-MIDLoad Compare MPload MPs"/>
    <s v="MRPNL-MIDLoad Compare MP"/>
    <m/>
    <m/>
    <m/>
    <m/>
    <m/>
    <m/>
    <m/>
    <m/>
    <m/>
    <m/>
    <m/>
    <m/>
    <m/>
    <n v="2601"/>
    <x v="10"/>
    <x v="1"/>
    <s v="START load MPs"/>
    <s v="NULL"/>
    <d v="2026-02-11T15:05:00"/>
    <x v="327"/>
    <d v="2026-02-11T15:22:00"/>
    <s v="Exception from QRM: Exception calling ImportLookupTable: Exception calling ImportLookupTable: Sheet ING_CFH_Parameters is missing  -- Details available: Y. -- Warnings available: N. (line: 40)  QRM error details:    "/>
    <x v="1"/>
    <s v="Load_compare_MP 2_NL_MRP rr"/>
    <x v="2"/>
    <s v="load MPs"/>
    <n v="0.03"/>
    <n v="0.03"/>
    <n v="0"/>
    <n v="0.25"/>
    <n v="0.28000000000000003"/>
    <n v="0.28000000000000003"/>
    <m/>
    <m/>
    <n v="0.03"/>
    <n v="0.25"/>
    <n v="0"/>
    <n v="0.28000000000000003"/>
    <x v="33"/>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load MPs"/>
  </r>
  <r>
    <x v="1"/>
    <s v="NL-MIDLoad Compare MP46064.6402777778"/>
    <s v="Not Found"/>
    <x v="49"/>
    <s v="MRPNL-MIDLoad Compare MPload MPs"/>
    <s v="MRPNL-MIDLoad Compare MP"/>
    <m/>
    <m/>
    <m/>
    <m/>
    <m/>
    <m/>
    <m/>
    <m/>
    <m/>
    <m/>
    <m/>
    <m/>
    <m/>
    <n v="2601"/>
    <x v="10"/>
    <x v="1"/>
    <s v="START load MPs"/>
    <s v="NULL"/>
    <d v="2026-02-11T15:22:00"/>
    <x v="328"/>
    <d v="2026-02-11T15:25:00"/>
    <s v="NULL"/>
    <x v="0"/>
    <s v="Load_compare_MP 2_NL_MRP rr2"/>
    <x v="3"/>
    <s v="load MPs"/>
    <n v="0.08"/>
    <n v="0.08"/>
    <n v="0"/>
    <n v="-0.03"/>
    <n v="0.05"/>
    <n v="0.05"/>
    <m/>
    <m/>
    <n v="0.08"/>
    <n v="-0.03"/>
    <n v="0"/>
    <n v="0.05"/>
    <x v="17"/>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load MPs"/>
  </r>
  <r>
    <x v="1"/>
    <s v="NL-MIDLoad Compare MP46064.6423611111"/>
    <s v="Not Found"/>
    <x v="2"/>
    <s v="MRPNL-MIDLoad Compare MPModel parameters comparison"/>
    <s v="MRPNL-MIDLoad Compare MP"/>
    <m/>
    <m/>
    <m/>
    <m/>
    <m/>
    <m/>
    <m/>
    <m/>
    <m/>
    <m/>
    <m/>
    <m/>
    <m/>
    <n v="2601"/>
    <x v="10"/>
    <x v="1"/>
    <s v="START Model parameters comparison"/>
    <s v="END Model parameters comparison"/>
    <d v="2026-02-11T15:25:00"/>
    <x v="329"/>
    <d v="2026-02-11T18:29:00"/>
    <s v="NULL"/>
    <x v="0"/>
    <s v="Load_compare_MP 2_NL_MRP rr2"/>
    <x v="2"/>
    <s v="Model parameters comparison"/>
    <n v="0.02"/>
    <n v="0.02"/>
    <n v="0"/>
    <n v="1.57"/>
    <n v="1.59"/>
    <n v="1.59"/>
    <m/>
    <m/>
    <n v="0.02"/>
    <n v="1.57"/>
    <n v="0"/>
    <n v="1.59"/>
    <x v="109"/>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Model parameters comparison"/>
  </r>
  <r>
    <x v="1"/>
    <s v="NL-MIDLoad Compare MP46064.7701388889"/>
    <s v="Not Found"/>
    <x v="49"/>
    <s v="MRPNL-MIDLoad Compare MPload MPs"/>
    <s v="MRPNL-MIDLoad Compare MP"/>
    <m/>
    <m/>
    <m/>
    <m/>
    <m/>
    <m/>
    <m/>
    <m/>
    <m/>
    <m/>
    <m/>
    <m/>
    <m/>
    <n v="2601"/>
    <x v="10"/>
    <x v="1"/>
    <s v="START load MPs"/>
    <s v="NULL"/>
    <d v="2026-02-11T18:29:00"/>
    <x v="330"/>
    <d v="2026-02-11T18:31:00"/>
    <s v="NULL"/>
    <x v="0"/>
    <s v="Load_compare_MP 2_NL_MRP rr3"/>
    <x v="4"/>
    <s v="load MPs"/>
    <n v="0.05"/>
    <n v="0.05"/>
    <n v="0"/>
    <n v="0"/>
    <n v="0.05"/>
    <n v="0.05"/>
    <n v="0"/>
    <n v="0"/>
    <n v="0"/>
    <n v="0"/>
    <n v="0.05"/>
    <n v="0"/>
    <x v="17"/>
    <s v="No Error"/>
    <m/>
    <m/>
    <s v="ADJUSTED. The model parameter load print markers for 1st and 2nd load are the same, hence the flagging of error."/>
    <m/>
    <m/>
    <m/>
    <m/>
    <m/>
    <m/>
    <m/>
    <s v="load MPs"/>
  </r>
  <r>
    <x v="1"/>
    <s v="NL-MIDLoad Compare MP46064.7715277778"/>
    <s v="Not Found"/>
    <x v="85"/>
    <s v="MRPNL-MIDLoad Compare MPv"/>
    <s v="MRPNL-MIDLoad Compare MP"/>
    <m/>
    <m/>
    <m/>
    <m/>
    <m/>
    <m/>
    <m/>
    <m/>
    <m/>
    <m/>
    <m/>
    <m/>
    <m/>
    <n v="2601"/>
    <x v="10"/>
    <x v="1"/>
    <s v="START Model parameters comparison"/>
    <s v="END Model parameters comparison"/>
    <d v="2026-02-11T18:31:00"/>
    <x v="331"/>
    <d v="2026-02-11T19:06:00"/>
    <s v="NULL"/>
    <x v="0"/>
    <s v="Load_compare_MP 2_NL_MRP rr3"/>
    <x v="3"/>
    <s v="v"/>
    <n v="0"/>
    <n v="0"/>
    <n v="0"/>
    <n v="0"/>
    <n v="0"/>
    <n v="0"/>
    <n v="0"/>
    <n v="0"/>
    <n v="0"/>
    <n v="0"/>
    <n v="0"/>
    <n v="0"/>
    <x v="23"/>
    <s v="No Error"/>
    <m/>
    <m/>
    <m/>
    <m/>
    <m/>
    <m/>
    <m/>
    <m/>
    <m/>
    <m/>
    <s v="v"/>
  </r>
  <r>
    <x v="1"/>
    <s v="NL-MIDLoad Compare MP46064.7958333333"/>
    <s v="Not Found"/>
    <x v="49"/>
    <s v="MRPNL-MIDLoad Compare MPload MPs"/>
    <s v="MRPNL-MIDLoad Compare MP"/>
    <m/>
    <m/>
    <m/>
    <m/>
    <m/>
    <m/>
    <m/>
    <m/>
    <m/>
    <m/>
    <m/>
    <m/>
    <m/>
    <n v="2601"/>
    <x v="10"/>
    <x v="1"/>
    <s v="START load MPs"/>
    <s v="NULL"/>
    <d v="2026-02-11T19:06:00"/>
    <x v="332"/>
    <d v="2026-02-11T19:07:00"/>
    <s v="NULL"/>
    <x v="0"/>
    <s v="Load_compare_MP 2_NL_MRP rr3"/>
    <x v="5"/>
    <s v="load MPs"/>
    <n v="0.03"/>
    <n v="0"/>
    <n v="0.03"/>
    <n v="0"/>
    <n v="0"/>
    <n v="0.03"/>
    <n v="0"/>
    <n v="0"/>
    <n v="0"/>
    <n v="0"/>
    <n v="0.03"/>
    <n v="0"/>
    <x v="0"/>
    <s v="No Error"/>
    <m/>
    <m/>
    <m/>
    <m/>
    <m/>
    <m/>
    <m/>
    <m/>
    <m/>
    <m/>
    <s v="load MPs"/>
  </r>
  <r>
    <x v="1"/>
    <s v="NL-MIDLoad Compare MP46064.7965277778"/>
    <s v="Not Found"/>
    <x v="2"/>
    <s v="MRPNL-MIDLoad Compare MPModel parameters comparison"/>
    <s v="MRPNL-MIDLoad Compare MP"/>
    <m/>
    <m/>
    <m/>
    <m/>
    <m/>
    <m/>
    <m/>
    <m/>
    <m/>
    <m/>
    <m/>
    <m/>
    <m/>
    <n v="2601"/>
    <x v="10"/>
    <x v="1"/>
    <s v="START Model parameters comparison"/>
    <s v="END Model parameters comparison"/>
    <d v="2026-02-11T19:07:00"/>
    <x v="332"/>
    <d v="2026-02-11T19:27:00"/>
    <s v="NULL"/>
    <x v="0"/>
    <s v="Load_compare_MP 2_NL_MRP rr3"/>
    <x v="4"/>
    <s v="Model parameters comparison"/>
    <n v="0.02"/>
    <n v="0"/>
    <n v="0.02"/>
    <n v="0"/>
    <n v="0"/>
    <n v="0.02"/>
    <n v="0"/>
    <n v="0"/>
    <n v="0"/>
    <n v="0"/>
    <n v="0.02"/>
    <n v="0"/>
    <x v="9"/>
    <s v="No Error"/>
    <m/>
    <m/>
    <m/>
    <m/>
    <m/>
    <m/>
    <m/>
    <m/>
    <m/>
    <m/>
    <s v="Model parameters comparison"/>
  </r>
  <r>
    <x v="23"/>
    <s v="NL-MIDOptimization46064.8104166667"/>
    <s v="Not Found"/>
    <x v="11"/>
    <s v="MRPNL-MIDOptimizationLight Maintenance"/>
    <s v="MRPNL-MIDOptimization"/>
    <m/>
    <m/>
    <m/>
    <m/>
    <m/>
    <m/>
    <m/>
    <m/>
    <m/>
    <m/>
    <m/>
    <m/>
    <m/>
    <n v="2601"/>
    <x v="10"/>
    <x v="1"/>
    <s v="START Light Maintenance"/>
    <s v="END Light Maintenance"/>
    <d v="2026-02-11T19:27:00"/>
    <x v="333"/>
    <d v="2026-02-11T19:49:00"/>
    <s v="NULL"/>
    <x v="0"/>
    <s v="Optimization_PCC_NL_MRP"/>
    <x v="0"/>
    <s v="Light Maintenance"/>
    <n v="0.37"/>
    <n v="0"/>
    <n v="0.37"/>
    <n v="0"/>
    <n v="0"/>
    <n v="0.37"/>
    <n v="0.37"/>
    <m/>
    <n v="0.37"/>
    <n v="0"/>
    <n v="0"/>
    <n v="0.37"/>
    <x v="36"/>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3"/>
    <s v="NL-MIDOptimization46064.8256944444"/>
    <s v="Not Found"/>
    <x v="86"/>
    <s v="MRPNL-MIDOptimizationPCC optimization"/>
    <s v="MRPNL-MIDOptimization"/>
    <m/>
    <m/>
    <m/>
    <m/>
    <m/>
    <m/>
    <m/>
    <m/>
    <m/>
    <m/>
    <m/>
    <m/>
    <m/>
    <n v="2601"/>
    <x v="10"/>
    <x v="1"/>
    <s v="START PCC optimization"/>
    <s v="END PCC optimization"/>
    <d v="2026-02-11T19:49:00"/>
    <x v="334"/>
    <d v="2026-02-11T19:57:00"/>
    <s v="NULL"/>
    <x v="0"/>
    <s v="Optimization_PCC_NL_MRP"/>
    <x v="0"/>
    <s v="PCC optimization"/>
    <n v="0.13"/>
    <n v="0.13"/>
    <n v="0"/>
    <n v="0"/>
    <n v="0.13"/>
    <n v="0.13"/>
    <m/>
    <m/>
    <n v="0.13"/>
    <n v="0"/>
    <n v="0"/>
    <n v="0.13"/>
    <x v="3"/>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3"/>
    <s v="NL-MIDOptimization46064.83125"/>
    <s v="Not Found"/>
    <x v="87"/>
    <s v="MRPNL-MIDOptimizationPCC OLAP exports"/>
    <s v="MRPNL-MIDOptimization"/>
    <m/>
    <m/>
    <m/>
    <m/>
    <m/>
    <m/>
    <m/>
    <m/>
    <m/>
    <m/>
    <m/>
    <m/>
    <m/>
    <n v="2601"/>
    <x v="10"/>
    <x v="1"/>
    <s v="START PCC OLAP exports"/>
    <s v="END PCC OLAP exports"/>
    <d v="2026-02-11T19:57:00"/>
    <x v="335"/>
    <d v="2026-02-11T20:00:00"/>
    <s v="NULL"/>
    <x v="0"/>
    <s v="Optimization_PCC_NL_MRP"/>
    <x v="0"/>
    <s v="PCC OLAP exports"/>
    <n v="0.05"/>
    <n v="0.05"/>
    <n v="0"/>
    <n v="0"/>
    <n v="0.05"/>
    <n v="0.05"/>
    <m/>
    <m/>
    <n v="0.05"/>
    <n v="0"/>
    <n v="0"/>
    <n v="0.05"/>
    <x v="17"/>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3"/>
    <s v="NL-MIDOptimization46064.8333333333"/>
    <s v="Not Found"/>
    <x v="10"/>
    <s v="MRPNL-MIDOptimizationexport to ara"/>
    <s v="MRPNL-MIDOptimization"/>
    <m/>
    <m/>
    <m/>
    <m/>
    <m/>
    <m/>
    <m/>
    <m/>
    <m/>
    <m/>
    <m/>
    <m/>
    <m/>
    <n v="2601"/>
    <x v="10"/>
    <x v="1"/>
    <s v="START export to ara"/>
    <s v="END export to ara"/>
    <d v="2026-02-11T20:00:00"/>
    <x v="335"/>
    <d v="2026-02-11T20:00:00"/>
    <s v="NULL"/>
    <x v="0"/>
    <s v="Optimization_PCC_NL_MRP"/>
    <x v="1"/>
    <s v="export to ara"/>
    <n v="0"/>
    <n v="0"/>
    <n v="0"/>
    <n v="0"/>
    <n v="0"/>
    <n v="0"/>
    <m/>
    <m/>
    <n v="0"/>
    <n v="0"/>
    <n v="0"/>
    <n v="0"/>
    <x v="23"/>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3"/>
    <s v="NL-MIDOptimization46064.8333333333"/>
    <s v="Not Found"/>
    <x v="11"/>
    <s v="MRPNL-MIDOptimizationLight Maintenance"/>
    <s v="MRPNL-MIDOptimization"/>
    <m/>
    <m/>
    <m/>
    <m/>
    <m/>
    <m/>
    <m/>
    <m/>
    <m/>
    <m/>
    <m/>
    <m/>
    <m/>
    <n v="2601"/>
    <x v="10"/>
    <x v="1"/>
    <s v="START Light Maintenance"/>
    <s v="END Light Maintenance"/>
    <d v="2026-02-11T20:00:00"/>
    <x v="336"/>
    <d v="2026-02-11T20:11:00"/>
    <s v="NULL"/>
    <x v="0"/>
    <s v="Optimization_PCC_NL_MRP"/>
    <x v="1"/>
    <s v="Light Maintenance"/>
    <n v="0.18"/>
    <n v="0"/>
    <n v="0.18"/>
    <n v="0"/>
    <n v="0"/>
    <n v="0.18"/>
    <n v="0.18"/>
    <m/>
    <n v="0.18"/>
    <n v="0"/>
    <n v="0"/>
    <n v="0.18"/>
    <x v="65"/>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0"/>
    <s v="NL-MIDGenerate Load46064.8409722222"/>
    <s v="Not Found"/>
    <x v="54"/>
    <s v="MRPNL-MIDGenerate LoadGenerate DD SAV"/>
    <s v="MRPNL-MIDGenerate Load"/>
    <m/>
    <m/>
    <m/>
    <m/>
    <m/>
    <m/>
    <m/>
    <m/>
    <m/>
    <m/>
    <m/>
    <m/>
    <m/>
    <n v="2601"/>
    <x v="10"/>
    <x v="1"/>
    <s v="START Generate DD SAV"/>
    <s v="END Generate DD SAV"/>
    <d v="2026-02-11T20:11:00"/>
    <x v="337"/>
    <d v="2026-02-11T20:13:00"/>
    <s v="NULL"/>
    <x v="0"/>
    <s v="Generate_Load_DDSAV_NL_MRP"/>
    <x v="0"/>
    <s v="Generate DD SAV"/>
    <n v="0.03"/>
    <n v="0"/>
    <n v="0.03"/>
    <n v="0"/>
    <n v="0"/>
    <n v="0.03"/>
    <n v="0.03"/>
    <m/>
    <n v="0.03"/>
    <n v="0"/>
    <n v="0"/>
    <n v="0.03"/>
    <x v="0"/>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x v="20"/>
    <s v="NL-MIDGenerate Load46064.8423611111"/>
    <s v="Not Found"/>
    <x v="55"/>
    <s v="MRPNL-MIDGenerate LoadLoad DD SAV"/>
    <s v="MRPNL-MIDGenerate Load"/>
    <m/>
    <m/>
    <m/>
    <m/>
    <m/>
    <m/>
    <m/>
    <m/>
    <m/>
    <m/>
    <m/>
    <m/>
    <m/>
    <n v="2601"/>
    <x v="10"/>
    <x v="1"/>
    <s v="START Load DD SAV"/>
    <s v="END Load DD SAV"/>
    <d v="2026-02-11T20:13:00"/>
    <x v="338"/>
    <d v="2026-02-11T20:36:00"/>
    <s v="NULL"/>
    <x v="0"/>
    <s v="Generate_Load_DDSAV_NL_MRP"/>
    <x v="0"/>
    <s v="Load DD SAV"/>
    <n v="0.37"/>
    <n v="0.37"/>
    <n v="0"/>
    <n v="0"/>
    <n v="0.37"/>
    <n v="0.37"/>
    <m/>
    <m/>
    <n v="0.37"/>
    <n v="0"/>
    <n v="0"/>
    <n v="0.37"/>
    <x v="36"/>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x v="21"/>
    <s v="NL-MIDValuation 146064.8583333333"/>
    <s v="Not Found"/>
    <x v="88"/>
    <s v="MRPNL-MIDValuation 1NPV1 CASA run"/>
    <s v="MRPNL-MIDValuation 1"/>
    <m/>
    <m/>
    <m/>
    <m/>
    <m/>
    <m/>
    <m/>
    <m/>
    <m/>
    <m/>
    <m/>
    <m/>
    <m/>
    <n v="2601"/>
    <x v="10"/>
    <x v="1"/>
    <s v="START NPV1 CASA run"/>
    <s v="NULL"/>
    <d v="2026-02-11T20:36:00"/>
    <x v="339"/>
    <d v="2026-02-11T20:54:00"/>
    <s v="Exception Info: Workflow finished with errors. (line: 31)  "/>
    <x v="1"/>
    <s v="Valuation 1_CASA_NL_MRP"/>
    <x v="0"/>
    <s v="NPV1 CASA run"/>
    <n v="0.2"/>
    <n v="0.2"/>
    <n v="0"/>
    <n v="0"/>
    <n v="0.2"/>
    <n v="0.2"/>
    <m/>
    <m/>
    <n v="0.2"/>
    <n v="0"/>
    <n v="0"/>
    <n v="0.2"/>
    <x v="11"/>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x v="21"/>
    <s v="NL-MIDValuation 146064.8708333333"/>
    <s v="Not Found"/>
    <x v="88"/>
    <s v="MRPNL-MIDValuation 1NPV1 CASA run"/>
    <s v="MRPNL-MIDValuation 1"/>
    <m/>
    <m/>
    <m/>
    <m/>
    <m/>
    <m/>
    <m/>
    <m/>
    <m/>
    <m/>
    <m/>
    <m/>
    <m/>
    <n v="2601"/>
    <x v="10"/>
    <x v="1"/>
    <s v="START NPV1 CASA run"/>
    <s v="END NPV1 CASA run"/>
    <d v="2026-02-11T20:54:00"/>
    <x v="340"/>
    <d v="2026-02-11T21:17:00"/>
    <s v="NULL"/>
    <x v="0"/>
    <s v="Valuation 1_CASA_NL_MRP rr"/>
    <x v="1"/>
    <s v="NPV1 CASA run"/>
    <n v="0.37"/>
    <n v="0.37"/>
    <n v="0"/>
    <n v="0"/>
    <n v="0.37"/>
    <n v="0.37"/>
    <m/>
    <m/>
    <n v="0.37"/>
    <n v="0"/>
    <n v="0"/>
    <n v="0.37"/>
    <x v="36"/>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x v="23"/>
    <s v="NL-MIDOptimization46064.8868055556"/>
    <s v="Not Found"/>
    <x v="67"/>
    <s v="MRPNL-MIDOptimizationRoS/RIOD optimization"/>
    <s v="MRPNL-MIDOptimization"/>
    <m/>
    <m/>
    <m/>
    <m/>
    <m/>
    <m/>
    <m/>
    <m/>
    <m/>
    <m/>
    <m/>
    <m/>
    <m/>
    <n v="2601"/>
    <x v="10"/>
    <x v="1"/>
    <s v="START RoS/RIOD optimization"/>
    <s v="NULL"/>
    <d v="2026-02-11T21:17:00"/>
    <x v="341"/>
    <d v="2026-02-11T21:49:00"/>
    <s v="Exception from QRM: Exception calling RunCycleWithOverride: Exception calling RunCycleWithOverride: Optimization RunRIOD Replication-NL-NLDBN-EUR-RB-IND-CAG-P11-F:  The following run(s) do not have any data to load, please review your run selections and filters:  &lt;Base&gt;    Objective Function: RIOD Replication – Objective 0  Objective Function: Helper - Save Portfolio Analysis Properties  Objective Function: RIOD Replication - Objective 1  Objective Function: RIOD Replication - Objective 2  Objective Function: RIOD Replication - Objective 3  -- Details available: Y. -- Warnings available: N. (line: 99)  QRM error details:    "/>
    <x v="1"/>
    <s v="Optimization_SAV_NL_MRP"/>
    <x v="0"/>
    <s v="RoS/RIOD optimization"/>
    <n v="0.35"/>
    <n v="0.35"/>
    <n v="0"/>
    <n v="0"/>
    <n v="0.35"/>
    <n v="0.35"/>
    <m/>
    <m/>
    <n v="0.35"/>
    <n v="0"/>
    <n v="0"/>
    <n v="0.35"/>
    <x v="46"/>
    <s v="Configuration"/>
    <s v="Existing Configuration &amp; ALM Engine Behavior"/>
    <s v="Static/Legacy Configuration Issue"/>
    <s v="Script should be updated because CAG pool is an empty pool so it is not needed to be ran. "/>
    <m/>
    <m/>
    <s v="Single‑Location Impact"/>
    <s v="One‑Off"/>
    <s v="Remove CAG pool from opti script"/>
    <s v="Alignment with TACT team on the missed handover, checking if controls can be setup in view of proper handover methodology"/>
    <m/>
    <s v=""/>
  </r>
  <r>
    <x v="23"/>
    <s v="NL-MIDOptimization46064.9090277778"/>
    <s v="Not Found"/>
    <x v="67"/>
    <s v="MRPNL-MIDOptimizationRoS/RIOD optimization"/>
    <s v="MRPNL-MIDOptimization"/>
    <m/>
    <m/>
    <m/>
    <m/>
    <m/>
    <m/>
    <m/>
    <m/>
    <m/>
    <m/>
    <m/>
    <m/>
    <m/>
    <n v="2601"/>
    <x v="10"/>
    <x v="1"/>
    <s v="START RoS/RIOD optimization"/>
    <s v="END RoS/RIOD optimization"/>
    <d v="2026-02-11T21:49:00"/>
    <x v="342"/>
    <d v="2026-02-11T21:58:00"/>
    <s v="NULL"/>
    <x v="0"/>
    <s v="Optimization_SAV_NL_MRP rr"/>
    <x v="1"/>
    <s v="RoS/RIOD optimization"/>
    <n v="0.15"/>
    <n v="0.15"/>
    <n v="0"/>
    <n v="0"/>
    <n v="0.15"/>
    <n v="0.15"/>
    <m/>
    <m/>
    <n v="0.15"/>
    <n v="0"/>
    <n v="0"/>
    <n v="0.15"/>
    <x v="20"/>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x v="23"/>
    <s v="NL-MIDOptimization46064.9152777778"/>
    <s v="Not Found"/>
    <x v="10"/>
    <s v="MRPNL-MIDOptimizationexport to ara"/>
    <s v="MRPNL-MIDOptimization"/>
    <m/>
    <m/>
    <m/>
    <m/>
    <m/>
    <m/>
    <m/>
    <m/>
    <m/>
    <m/>
    <m/>
    <m/>
    <m/>
    <n v="2601"/>
    <x v="10"/>
    <x v="1"/>
    <s v="START export to ara"/>
    <s v="END export to ara"/>
    <d v="2026-02-11T21:58:00"/>
    <x v="342"/>
    <d v="2026-02-11T22:00:00"/>
    <s v="NULL"/>
    <x v="0"/>
    <s v="Optimization_SAV_NL_MRP rr"/>
    <x v="2"/>
    <s v="export to ara"/>
    <n v="0"/>
    <n v="0"/>
    <n v="0"/>
    <n v="0"/>
    <n v="0"/>
    <n v="0"/>
    <m/>
    <m/>
    <n v="0"/>
    <n v="0"/>
    <n v="0"/>
    <n v="0"/>
    <x v="23"/>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export to ara"/>
  </r>
  <r>
    <x v="23"/>
    <s v="NL-MIDOptimization46064.9166666667"/>
    <s v="Not Found"/>
    <x v="67"/>
    <s v="MRPNL-MIDOptimizationRoS/RIOD optimization"/>
    <s v="MRPNL-MIDOptimization"/>
    <m/>
    <m/>
    <m/>
    <m/>
    <m/>
    <m/>
    <m/>
    <m/>
    <m/>
    <m/>
    <m/>
    <m/>
    <m/>
    <n v="2601"/>
    <x v="10"/>
    <x v="1"/>
    <s v="START RoS/RIOD optimization"/>
    <s v="NULL"/>
    <d v="2026-02-11T22:00:00"/>
    <x v="343"/>
    <d v="2026-02-11T22:05:00"/>
    <s v="NULL"/>
    <x v="0"/>
    <s v="Optimization_SAV_NL_MRP rr Status change"/>
    <x v="2"/>
    <s v="RoS/RIOD optimization"/>
    <n v="0.03"/>
    <n v="0.03"/>
    <n v="0"/>
    <n v="0"/>
    <n v="0.03"/>
    <n v="0.03"/>
    <n v="0.03"/>
    <m/>
    <n v="0.03"/>
    <n v="0"/>
    <n v="0"/>
    <n v="0.03"/>
    <x v="0"/>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RoS/RIOD optimization"/>
  </r>
  <r>
    <x v="19"/>
    <s v="NL-MIDLoad Market46064.9201388889"/>
    <s v="Not Found"/>
    <x v="89"/>
    <s v="MRPNL-MIDLoad Marketload Market WD8"/>
    <s v="MRPNL-MIDLoad Market"/>
    <m/>
    <m/>
    <m/>
    <m/>
    <m/>
    <m/>
    <m/>
    <m/>
    <m/>
    <m/>
    <m/>
    <m/>
    <m/>
    <n v="2601"/>
    <x v="10"/>
    <x v="1"/>
    <s v="START load Market WD8"/>
    <s v="END load Market WD8"/>
    <d v="2026-02-11T22:05:00"/>
    <x v="344"/>
    <d v="2026-02-11T23:19:00"/>
    <s v="NULL"/>
    <x v="0"/>
    <s v="Load Market WD8_NL_MRP"/>
    <x v="0"/>
    <s v="load Market WD8"/>
    <n v="0.63"/>
    <n v="0"/>
    <n v="0.63"/>
    <n v="0"/>
    <n v="0"/>
    <n v="0.63"/>
    <m/>
    <m/>
    <n v="0"/>
    <n v="0"/>
    <n v="0.63"/>
    <n v="0"/>
    <x v="60"/>
    <s v="No Error"/>
    <m/>
    <m/>
    <m/>
    <m/>
    <m/>
    <m/>
    <m/>
    <m/>
    <m/>
    <m/>
    <s v=""/>
  </r>
  <r>
    <x v="3"/>
    <s v="NL-MIDLoad Pos46064.9715277778"/>
    <s v="Not Found"/>
    <x v="52"/>
    <s v="MRPNL-MIDLoad Posload Portfolio"/>
    <s v="MRPNL-MIDLoad Pos"/>
    <m/>
    <m/>
    <m/>
    <m/>
    <m/>
    <m/>
    <m/>
    <m/>
    <m/>
    <m/>
    <m/>
    <m/>
    <m/>
    <n v="2601"/>
    <x v="10"/>
    <x v="1"/>
    <s v="START load Portfolio"/>
    <s v="END load Portfolio"/>
    <d v="2026-02-11T23:19:00"/>
    <x v="345"/>
    <d v="2026-02-11T23:30:00"/>
    <s v="NULL"/>
    <x v="0"/>
    <s v="Load_POS_MOR_NL_MRP"/>
    <x v="5"/>
    <s v="load Portfolio"/>
    <n v="0.18"/>
    <n v="0"/>
    <n v="0.18"/>
    <n v="0"/>
    <n v="0"/>
    <n v="0.18"/>
    <n v="0"/>
    <n v="0"/>
    <n v="0"/>
    <n v="0"/>
    <n v="0.18"/>
    <n v="0"/>
    <x v="65"/>
    <s v="No Error"/>
    <m/>
    <m/>
    <s v="ADJUSTED. Same print markers for load of positions child scripts for NL MRP"/>
    <m/>
    <m/>
    <m/>
    <m/>
    <m/>
    <m/>
    <m/>
    <s v="load Portfolio"/>
  </r>
  <r>
    <x v="3"/>
    <s v="NL-MIDLoad Pos46064.9791666667"/>
    <s v="Not Found"/>
    <x v="75"/>
    <s v="MRPNL-MIDLoad PosPos Detailed OLAP export"/>
    <s v="MRPNL-MIDLoad Pos"/>
    <m/>
    <m/>
    <m/>
    <m/>
    <m/>
    <m/>
    <m/>
    <m/>
    <m/>
    <m/>
    <m/>
    <m/>
    <m/>
    <n v="2601"/>
    <x v="10"/>
    <x v="1"/>
    <s v="START Pos Detailed OLAP export"/>
    <s v="END Pos Detailed OLAP export"/>
    <d v="2026-02-11T23:30:00"/>
    <x v="346"/>
    <d v="2026-02-11T23:36:00"/>
    <s v="NULL"/>
    <x v="0"/>
    <s v="Load_POS_MOR_NL_MRP"/>
    <x v="0"/>
    <s v="Pos Detailed OLAP export"/>
    <n v="0.1"/>
    <n v="0"/>
    <n v="0.1"/>
    <n v="0"/>
    <n v="0"/>
    <n v="0.1"/>
    <m/>
    <m/>
    <n v="0"/>
    <n v="0"/>
    <n v="0.1"/>
    <n v="0"/>
    <x v="14"/>
    <s v="No Error"/>
    <m/>
    <m/>
    <m/>
    <m/>
    <m/>
    <m/>
    <m/>
    <m/>
    <m/>
    <m/>
    <s v=""/>
  </r>
  <r>
    <x v="3"/>
    <s v="NL-MIDLoad Pos46064.9833333333"/>
    <s v="Not Found"/>
    <x v="6"/>
    <s v="MRPNL-MIDLoad PosStratification"/>
    <s v="MRPNL-MIDLoad Pos"/>
    <m/>
    <m/>
    <m/>
    <m/>
    <m/>
    <m/>
    <m/>
    <m/>
    <m/>
    <m/>
    <m/>
    <m/>
    <m/>
    <n v="2601"/>
    <x v="10"/>
    <x v="1"/>
    <s v="START Stratification"/>
    <s v="END Stratification"/>
    <d v="2026-02-11T23:36:00"/>
    <x v="347"/>
    <d v="2026-02-11T23:47:00"/>
    <s v="NULL"/>
    <x v="0"/>
    <s v="Load_POS_MOR_NL_MRP"/>
    <x v="4"/>
    <s v="Stratification"/>
    <n v="0.17"/>
    <n v="0"/>
    <n v="0.17"/>
    <n v="0"/>
    <n v="0"/>
    <n v="0.17"/>
    <n v="0"/>
    <n v="0"/>
    <n v="0"/>
    <n v="0"/>
    <n v="0.17"/>
    <n v="0"/>
    <x v="7"/>
    <s v="No Error"/>
    <m/>
    <m/>
    <s v="ADJUSTED. Same print markers for load of positions child scripts for NL MRP"/>
    <m/>
    <m/>
    <m/>
    <m/>
    <m/>
    <m/>
    <m/>
    <s v="Stratification"/>
  </r>
  <r>
    <x v="20"/>
    <s v="NL-MIDGenerate Load46064.9909722222"/>
    <s v="Not Found"/>
    <x v="58"/>
    <s v="MRPNL-MIDGenerate LoadGenerate DD MOR"/>
    <s v="MRPNL-MIDGenerate Load"/>
    <m/>
    <m/>
    <m/>
    <m/>
    <m/>
    <m/>
    <m/>
    <m/>
    <m/>
    <m/>
    <m/>
    <m/>
    <m/>
    <n v="2601"/>
    <x v="10"/>
    <x v="1"/>
    <s v="START Generate DD MOR"/>
    <s v="END Generate DD MOR"/>
    <d v="2026-02-11T23:47:00"/>
    <x v="348"/>
    <d v="2026-02-11T23:48:00"/>
    <s v="NULL"/>
    <x v="0"/>
    <s v="Generate_Load_DDMOR_NL_MRP"/>
    <x v="0"/>
    <s v="Generate DD MOR"/>
    <n v="0.02"/>
    <n v="0"/>
    <n v="0.02"/>
    <n v="0"/>
    <n v="0"/>
    <n v="0.02"/>
    <m/>
    <m/>
    <n v="0"/>
    <n v="0"/>
    <n v="0.02"/>
    <n v="0"/>
    <x v="9"/>
    <s v="No Error"/>
    <m/>
    <m/>
    <m/>
    <m/>
    <m/>
    <m/>
    <m/>
    <m/>
    <m/>
    <m/>
    <s v=""/>
  </r>
  <r>
    <x v="20"/>
    <s v="NL-MIDGenerate Load46064.9916666667"/>
    <s v="Not Found"/>
    <x v="59"/>
    <s v="MRPNL-MIDGenerate LoadLoad DD MOR"/>
    <s v="MRPNL-MIDGenerate Load"/>
    <m/>
    <m/>
    <m/>
    <m/>
    <m/>
    <m/>
    <m/>
    <m/>
    <m/>
    <m/>
    <m/>
    <m/>
    <m/>
    <n v="2601"/>
    <x v="10"/>
    <x v="1"/>
    <s v="START Load DD MOR"/>
    <s v="END Load DD MOR"/>
    <d v="2026-02-11T23:48:00"/>
    <x v="349"/>
    <d v="2026-02-12T00:02:00"/>
    <s v="NULL"/>
    <x v="0"/>
    <s v="Generate_Load_DDMOR_NL_MRP"/>
    <x v="0"/>
    <s v="Load DD MOR"/>
    <n v="0.22"/>
    <n v="0"/>
    <n v="0.22"/>
    <n v="0"/>
    <n v="0"/>
    <n v="0.22"/>
    <m/>
    <m/>
    <n v="0"/>
    <n v="0"/>
    <n v="0.22"/>
    <n v="0"/>
    <x v="13"/>
    <s v="No Error"/>
    <m/>
    <m/>
    <m/>
    <m/>
    <m/>
    <m/>
    <m/>
    <m/>
    <m/>
    <m/>
    <s v=""/>
  </r>
  <r>
    <x v="21"/>
    <s v="NL-MIDValuation 146065.0013888889"/>
    <s v="Not Found"/>
    <x v="90"/>
    <s v="MRPNL-MIDValuation 1NPV1 MOR run"/>
    <s v="MRPNL-MIDValuation 1"/>
    <m/>
    <m/>
    <m/>
    <m/>
    <m/>
    <m/>
    <m/>
    <m/>
    <m/>
    <m/>
    <m/>
    <m/>
    <m/>
    <n v="2601"/>
    <x v="10"/>
    <x v="1"/>
    <s v="START NPV1 MOR run"/>
    <s v="END NPV1 MOR run"/>
    <d v="2026-02-12T00:02:00"/>
    <x v="350"/>
    <d v="2026-02-12T01:41:00"/>
    <s v="NULL"/>
    <x v="0"/>
    <s v="Valuation 1_MOR_NL_MRP"/>
    <x v="0"/>
    <s v="NPV1 MOR run"/>
    <n v="1.65"/>
    <n v="0"/>
    <n v="1.65"/>
    <n v="0"/>
    <n v="0"/>
    <n v="1.65"/>
    <m/>
    <m/>
    <n v="0"/>
    <n v="0"/>
    <n v="1.65"/>
    <n v="0"/>
    <x v="120"/>
    <s v="No Error"/>
    <m/>
    <m/>
    <m/>
    <m/>
    <m/>
    <m/>
    <m/>
    <m/>
    <m/>
    <m/>
    <s v=""/>
  </r>
  <r>
    <x v="22"/>
    <s v="NL-MIDCF Extraction46065.0701388889"/>
    <s v="Not Found"/>
    <x v="60"/>
    <s v="MRPNL-MIDCF ExtractionCF Extraction"/>
    <s v="MRPNL-MIDCF Extraction"/>
    <m/>
    <m/>
    <m/>
    <m/>
    <m/>
    <m/>
    <m/>
    <m/>
    <m/>
    <m/>
    <m/>
    <m/>
    <m/>
    <n v="2601"/>
    <x v="10"/>
    <x v="1"/>
    <s v="START CF Extraction"/>
    <s v="END CF Extraction"/>
    <d v="2026-02-12T01:41:00"/>
    <x v="351"/>
    <d v="2026-02-12T01:54:00"/>
    <s v="NULL"/>
    <x v="0"/>
    <s v="CF Extraction_NL_MRP"/>
    <x v="0"/>
    <s v="CF Extraction"/>
    <n v="0.2"/>
    <n v="0"/>
    <n v="0.2"/>
    <n v="0"/>
    <n v="0"/>
    <n v="0.2"/>
    <m/>
    <m/>
    <n v="0"/>
    <n v="0"/>
    <n v="0.2"/>
    <n v="0"/>
    <x v="11"/>
    <s v="No Error"/>
    <m/>
    <m/>
    <m/>
    <m/>
    <m/>
    <m/>
    <m/>
    <m/>
    <m/>
    <m/>
    <s v=""/>
  </r>
  <r>
    <x v="22"/>
    <s v="NL-MIDCF Extraction46065.0791666667"/>
    <s v="Not Found"/>
    <x v="61"/>
    <s v="MRPNL-MIDCF ExtractionCF old Extraction"/>
    <s v="MRPNL-MIDCF Extraction"/>
    <m/>
    <m/>
    <m/>
    <m/>
    <m/>
    <m/>
    <m/>
    <m/>
    <m/>
    <m/>
    <m/>
    <m/>
    <m/>
    <n v="2601"/>
    <x v="10"/>
    <x v="1"/>
    <s v="START CF old Extraction"/>
    <s v="END CF old Extraction"/>
    <d v="2026-02-12T01:54:00"/>
    <x v="352"/>
    <d v="2026-02-12T02:36:00"/>
    <s v="NULL"/>
    <x v="0"/>
    <s v="CF Extraction old_NL_MRP"/>
    <x v="0"/>
    <s v="CF old Extraction"/>
    <n v="0.7"/>
    <n v="0"/>
    <n v="0.7"/>
    <n v="0"/>
    <n v="0"/>
    <n v="0.7"/>
    <m/>
    <m/>
    <n v="0"/>
    <n v="0"/>
    <n v="0.7"/>
    <n v="0"/>
    <x v="71"/>
    <s v="No Error"/>
    <m/>
    <m/>
    <m/>
    <m/>
    <m/>
    <m/>
    <m/>
    <m/>
    <m/>
    <m/>
    <s v=""/>
  </r>
  <r>
    <x v="23"/>
    <s v="NL-MIDOptimization46065.1083333333"/>
    <s v="Not Found"/>
    <x v="69"/>
    <s v="MRPNL-MIDOptimizationRoM optimization"/>
    <s v="MRPNL-MIDOptimization"/>
    <m/>
    <m/>
    <m/>
    <m/>
    <m/>
    <m/>
    <m/>
    <m/>
    <m/>
    <m/>
    <m/>
    <m/>
    <m/>
    <n v="2601"/>
    <x v="10"/>
    <x v="1"/>
    <s v="START RoM optimization"/>
    <s v="END RoM optimization"/>
    <d v="2026-02-12T02:36:00"/>
    <x v="353"/>
    <d v="2026-02-12T02:47:00"/>
    <s v="Could not delete optimization run: Exception calling Optimization_DeleteOptimizationRun: Exception calling Optimization_DeleteOptimizationRun: Unable to find optimizer run BPV Replication (MOR)-NL-NLWUH-EUR-RB-IND-MOR-P03-F did you mean BPV Replication (MOR)-NL-NLWUH-EUR-RB-IND-MOR-P01-F?  -- Details available: Y. -- Warnings available: N."/>
    <x v="0"/>
    <s v="Optimization_MOR_NL_MRP"/>
    <x v="0"/>
    <s v="RoM optimization"/>
    <n v="0.18"/>
    <n v="0"/>
    <n v="0.18"/>
    <n v="0"/>
    <n v="0"/>
    <n v="0.18"/>
    <m/>
    <m/>
    <n v="0"/>
    <n v="0"/>
    <n v="0.18"/>
    <n v="0"/>
    <x v="65"/>
    <s v="No Error"/>
    <m/>
    <m/>
    <m/>
    <m/>
    <m/>
    <m/>
    <m/>
    <m/>
    <m/>
    <m/>
    <s v=""/>
  </r>
  <r>
    <x v="23"/>
    <s v="NL-MIDOptimization46065.1159722222"/>
    <s v="Not Found"/>
    <x v="10"/>
    <s v="MRPNL-MIDOptimizationexport to ara"/>
    <s v="MRPNL-MIDOptimization"/>
    <m/>
    <m/>
    <m/>
    <m/>
    <m/>
    <m/>
    <m/>
    <m/>
    <m/>
    <m/>
    <m/>
    <m/>
    <m/>
    <n v="2601"/>
    <x v="10"/>
    <x v="1"/>
    <s v="START export to ara"/>
    <s v="END export to ara"/>
    <d v="2026-02-12T02:47:00"/>
    <x v="353"/>
    <d v="2026-02-12T02:47:00"/>
    <s v="NULL"/>
    <x v="0"/>
    <s v="Optimization_MOR_NL_MRP"/>
    <x v="3"/>
    <s v="export to ara"/>
    <n v="0"/>
    <n v="0"/>
    <n v="0"/>
    <n v="0"/>
    <n v="0"/>
    <n v="0"/>
    <m/>
    <m/>
    <n v="0"/>
    <n v="0"/>
    <n v="0"/>
    <n v="0"/>
    <x v="23"/>
    <s v="No Error"/>
    <m/>
    <m/>
    <m/>
    <m/>
    <m/>
    <m/>
    <m/>
    <m/>
    <m/>
    <m/>
    <s v="export to ara"/>
  </r>
  <r>
    <x v="23"/>
    <s v="NL-MIDOptimization46065.1159722222"/>
    <s v="Not Found"/>
    <x v="11"/>
    <s v="MRPNL-MIDOptimizationLight Maintenance"/>
    <s v="MRPNL-MIDOptimization"/>
    <m/>
    <m/>
    <m/>
    <m/>
    <m/>
    <m/>
    <m/>
    <m/>
    <m/>
    <m/>
    <m/>
    <m/>
    <m/>
    <n v="2601"/>
    <x v="10"/>
    <x v="1"/>
    <s v="START Light Maintenance"/>
    <s v="END Light Maintenance"/>
    <d v="2026-02-12T02:47:00"/>
    <x v="354"/>
    <d v="2026-02-12T03:06:00"/>
    <s v="NULL"/>
    <x v="0"/>
    <s v="Optimization_MOR_NL_MRP"/>
    <x v="2"/>
    <s v="Light Maintenance"/>
    <n v="0.32"/>
    <n v="0"/>
    <n v="0.32"/>
    <n v="0"/>
    <n v="0"/>
    <n v="0.32"/>
    <m/>
    <m/>
    <n v="0"/>
    <n v="0"/>
    <n v="0.32"/>
    <n v="0"/>
    <x v="59"/>
    <s v="No Error"/>
    <m/>
    <m/>
    <m/>
    <m/>
    <m/>
    <m/>
    <m/>
    <m/>
    <m/>
    <m/>
    <s v="Light Maintenance"/>
  </r>
  <r>
    <x v="23"/>
    <s v="NL-MIDOptimization46065.1291666667"/>
    <s v="Not Found"/>
    <x v="91"/>
    <s v="MRPNL-MIDOptimizationRoM1 OLAP exports"/>
    <s v="MRPNL-MIDOptimization"/>
    <m/>
    <m/>
    <m/>
    <m/>
    <m/>
    <m/>
    <m/>
    <m/>
    <m/>
    <m/>
    <m/>
    <m/>
    <m/>
    <n v="2601"/>
    <x v="10"/>
    <x v="1"/>
    <s v="START RoM1 OLAP exports"/>
    <s v="END RoM1 OLAP exports"/>
    <d v="2026-02-12T03:06:00"/>
    <x v="355"/>
    <d v="2026-02-12T03:13:00"/>
    <s v="NULL"/>
    <x v="0"/>
    <s v="Optimization_MOR_NL_MRP"/>
    <x v="0"/>
    <s v="RoM1 OLAP exports"/>
    <n v="0.12"/>
    <n v="0"/>
    <n v="0.12"/>
    <n v="0"/>
    <n v="0"/>
    <n v="0.12"/>
    <m/>
    <m/>
    <n v="0"/>
    <n v="0"/>
    <n v="0.12"/>
    <n v="0"/>
    <x v="6"/>
    <s v="No Error"/>
    <m/>
    <m/>
    <m/>
    <m/>
    <m/>
    <m/>
    <m/>
    <m/>
    <m/>
    <m/>
    <s v=""/>
  </r>
  <r>
    <x v="23"/>
    <s v="NL-MIDOptimization46065.1340277778"/>
    <s v="Not Found"/>
    <x v="11"/>
    <s v="MRPNL-MIDOptimizationLight Maintenance"/>
    <s v="MRPNL-MIDOptimization"/>
    <m/>
    <m/>
    <m/>
    <m/>
    <m/>
    <m/>
    <m/>
    <m/>
    <m/>
    <m/>
    <m/>
    <m/>
    <m/>
    <n v="2601"/>
    <x v="10"/>
    <x v="1"/>
    <s v="START Light Maintenance"/>
    <s v="END Light Maintenance"/>
    <d v="2026-02-12T03:13:00"/>
    <x v="356"/>
    <d v="2026-02-12T03:23:00"/>
    <s v="NULL"/>
    <x v="0"/>
    <s v="Optimization_MOR_NL_MRP"/>
    <x v="3"/>
    <s v="Light Maintenance"/>
    <n v="0.17"/>
    <n v="0"/>
    <n v="0.17"/>
    <n v="0"/>
    <n v="0"/>
    <n v="0.17"/>
    <m/>
    <m/>
    <n v="0"/>
    <n v="0"/>
    <n v="0.17"/>
    <n v="0"/>
    <x v="7"/>
    <s v="No Error"/>
    <m/>
    <m/>
    <m/>
    <m/>
    <m/>
    <m/>
    <m/>
    <m/>
    <m/>
    <m/>
    <s v="Light Maintenance"/>
  </r>
  <r>
    <x v="23"/>
    <s v="NL-MIDOptimization46065.1409722222"/>
    <s v="Not Found"/>
    <x v="92"/>
    <s v="MRPNL-MIDOptimizationRoM2 OLAP exports"/>
    <s v="MRPNL-MIDOptimization"/>
    <m/>
    <m/>
    <m/>
    <m/>
    <m/>
    <m/>
    <m/>
    <m/>
    <m/>
    <m/>
    <m/>
    <m/>
    <m/>
    <n v="2601"/>
    <x v="10"/>
    <x v="1"/>
    <s v="START RoM2 OLAP exports"/>
    <s v="END RoM2 OLAP exports"/>
    <d v="2026-02-12T03:23:00"/>
    <x v="357"/>
    <d v="2026-02-12T03:27:00"/>
    <s v="NULL"/>
    <x v="0"/>
    <s v="Optimization_MOR_NL_MRP"/>
    <x v="0"/>
    <s v="RoM2 OLAP exports"/>
    <n v="7.0000000000000007E-2"/>
    <n v="0"/>
    <n v="7.0000000000000007E-2"/>
    <n v="0"/>
    <n v="0"/>
    <n v="7.0000000000000007E-2"/>
    <m/>
    <m/>
    <n v="0"/>
    <n v="0"/>
    <n v="7.0000000000000007E-2"/>
    <n v="0"/>
    <x v="1"/>
    <s v="No Error"/>
    <m/>
    <m/>
    <m/>
    <m/>
    <m/>
    <m/>
    <m/>
    <m/>
    <m/>
    <m/>
    <s v=""/>
  </r>
  <r>
    <x v="23"/>
    <s v="NL-MIDOptimization46065.14375"/>
    <s v="Not Found"/>
    <x v="11"/>
    <s v="MRPNL-MIDOptimizationLight Maintenance"/>
    <s v="MRPNL-MIDOptimization"/>
    <m/>
    <m/>
    <m/>
    <m/>
    <m/>
    <m/>
    <m/>
    <m/>
    <m/>
    <m/>
    <m/>
    <m/>
    <m/>
    <n v="2601"/>
    <x v="10"/>
    <x v="1"/>
    <s v="START Light Maintenance"/>
    <s v="END Light Maintenance"/>
    <d v="2026-02-12T03:27:00"/>
    <x v="358"/>
    <d v="2026-02-12T03:37:00"/>
    <s v="NULL"/>
    <x v="0"/>
    <s v="Optimization_MOR_NL_MRP"/>
    <x v="4"/>
    <s v="Light Maintenance"/>
    <n v="0.17"/>
    <n v="0"/>
    <n v="0.17"/>
    <n v="0"/>
    <n v="0"/>
    <n v="0.17"/>
    <m/>
    <m/>
    <n v="0"/>
    <n v="0"/>
    <n v="0.17"/>
    <n v="0"/>
    <x v="7"/>
    <s v="No Error"/>
    <m/>
    <m/>
    <m/>
    <m/>
    <m/>
    <m/>
    <m/>
    <m/>
    <m/>
    <m/>
    <s v="Light Maintenance"/>
  </r>
  <r>
    <x v="23"/>
    <s v="NL-MIDOptimization46065.1506944444"/>
    <s v="Not Found"/>
    <x v="93"/>
    <s v="MRPNL-MIDOptimizationRoM3 OLAP exports"/>
    <s v="MRPNL-MIDOptimization"/>
    <m/>
    <m/>
    <m/>
    <m/>
    <m/>
    <m/>
    <m/>
    <m/>
    <m/>
    <m/>
    <m/>
    <m/>
    <m/>
    <n v="2601"/>
    <x v="10"/>
    <x v="1"/>
    <s v="START RoM3 OLAP exports"/>
    <s v="END RoM3 OLAP exports"/>
    <d v="2026-02-12T03:37:00"/>
    <x v="359"/>
    <d v="2026-02-12T03:42:00"/>
    <s v="NULL"/>
    <x v="0"/>
    <s v="Optimization_MOR_NL_MRP"/>
    <x v="0"/>
    <s v="RoM3 OLAP exports"/>
    <n v="0.08"/>
    <n v="0"/>
    <n v="0.08"/>
    <n v="0"/>
    <n v="0"/>
    <n v="0.08"/>
    <m/>
    <m/>
    <n v="0"/>
    <n v="0"/>
    <n v="0.08"/>
    <n v="0"/>
    <x v="25"/>
    <s v="No Error"/>
    <m/>
    <m/>
    <m/>
    <m/>
    <m/>
    <m/>
    <m/>
    <m/>
    <m/>
    <m/>
    <s v=""/>
  </r>
  <r>
    <x v="23"/>
    <s v="NL-MIDOptimization46065.1541666667"/>
    <s v="Not Found"/>
    <x v="11"/>
    <s v="MRPNL-MIDOptimizationLight Maintenance"/>
    <s v="MRPNL-MIDOptimization"/>
    <m/>
    <m/>
    <m/>
    <m/>
    <m/>
    <m/>
    <m/>
    <m/>
    <m/>
    <m/>
    <m/>
    <m/>
    <m/>
    <n v="2601"/>
    <x v="10"/>
    <x v="1"/>
    <s v="START Light Maintenance"/>
    <s v="END Light Maintenance"/>
    <d v="2026-02-12T03:42:00"/>
    <x v="360"/>
    <d v="2026-02-12T03:51:00"/>
    <s v="NULL"/>
    <x v="0"/>
    <s v="Optimization_MOR_NL_MRP"/>
    <x v="5"/>
    <s v="Light Maintenance"/>
    <n v="0.15"/>
    <n v="0"/>
    <n v="0.15"/>
    <n v="0"/>
    <n v="0"/>
    <n v="0.15"/>
    <m/>
    <m/>
    <n v="0"/>
    <n v="0"/>
    <n v="0.15"/>
    <n v="0"/>
    <x v="20"/>
    <s v="No Error"/>
    <m/>
    <m/>
    <m/>
    <m/>
    <m/>
    <m/>
    <m/>
    <m/>
    <m/>
    <m/>
    <s v="Light Maintenance"/>
  </r>
  <r>
    <x v="23"/>
    <s v="NL-MIDOptimization46065.1604166667"/>
    <s v="Not Found"/>
    <x v="94"/>
    <s v="MRPNL-MIDOptimizationRoM4 OLAP exports"/>
    <s v="MRPNL-MIDOptimization"/>
    <m/>
    <m/>
    <m/>
    <m/>
    <m/>
    <m/>
    <m/>
    <m/>
    <m/>
    <m/>
    <m/>
    <m/>
    <m/>
    <n v="2601"/>
    <x v="10"/>
    <x v="1"/>
    <s v="START RoM4 OLAP exports"/>
    <s v="END RoM4 OLAP exports"/>
    <d v="2026-02-12T03:51:00"/>
    <x v="361"/>
    <d v="2026-02-12T03:55:00"/>
    <s v="NULL"/>
    <x v="0"/>
    <s v="Optimization_MOR_NL_MRP"/>
    <x v="0"/>
    <s v="RoM4 OLAP exports"/>
    <n v="7.0000000000000007E-2"/>
    <n v="0"/>
    <n v="7.0000000000000007E-2"/>
    <n v="0"/>
    <n v="0"/>
    <n v="7.0000000000000007E-2"/>
    <m/>
    <m/>
    <n v="0"/>
    <n v="0"/>
    <n v="7.0000000000000007E-2"/>
    <n v="0"/>
    <x v="1"/>
    <s v="No Error"/>
    <m/>
    <m/>
    <m/>
    <m/>
    <m/>
    <m/>
    <m/>
    <m/>
    <m/>
    <m/>
    <s v=""/>
  </r>
  <r>
    <x v="23"/>
    <s v="NL-MIDOptimization46065.1631944444"/>
    <s v="Not Found"/>
    <x v="11"/>
    <s v="MRPNL-MIDOptimizationLight Maintenance"/>
    <s v="MRPNL-MIDOptimization"/>
    <m/>
    <m/>
    <m/>
    <m/>
    <m/>
    <m/>
    <m/>
    <m/>
    <m/>
    <m/>
    <m/>
    <m/>
    <m/>
    <n v="2601"/>
    <x v="10"/>
    <x v="1"/>
    <s v="START Light Maintenance"/>
    <s v="END Light Maintenance"/>
    <d v="2026-02-12T03:55:00"/>
    <x v="362"/>
    <d v="2026-02-12T04:05:00"/>
    <s v="NULL"/>
    <x v="0"/>
    <s v="Optimization_MOR_NL_MRP"/>
    <x v="6"/>
    <s v="Light Maintenance"/>
    <n v="0.17"/>
    <n v="0"/>
    <n v="0.17"/>
    <n v="0"/>
    <n v="0"/>
    <n v="0.17"/>
    <m/>
    <m/>
    <n v="0"/>
    <n v="0"/>
    <n v="0.17"/>
    <n v="0"/>
    <x v="7"/>
    <s v="No Error"/>
    <m/>
    <m/>
    <m/>
    <m/>
    <m/>
    <m/>
    <m/>
    <m/>
    <m/>
    <m/>
    <s v="Light Maintenance"/>
  </r>
  <r>
    <x v="23"/>
    <s v="NL-MIDOptimization46065.1701388889"/>
    <s v="Not Found"/>
    <x v="95"/>
    <s v="MRPNL-MIDOptimizationRoM5 OLAP exports"/>
    <s v="MRPNL-MIDOptimization"/>
    <m/>
    <m/>
    <m/>
    <m/>
    <m/>
    <m/>
    <m/>
    <m/>
    <m/>
    <m/>
    <m/>
    <m/>
    <m/>
    <n v="2601"/>
    <x v="10"/>
    <x v="1"/>
    <s v="START RoM5 OLAP exports"/>
    <s v="END RoM5 OLAP exports"/>
    <d v="2026-02-12T04:05:00"/>
    <x v="363"/>
    <d v="2026-02-12T04:09:00"/>
    <s v="NULL"/>
    <x v="0"/>
    <s v="Optimization_MOR_NL_MRP"/>
    <x v="0"/>
    <s v="RoM5 OLAP exports"/>
    <n v="7.0000000000000007E-2"/>
    <n v="0"/>
    <n v="7.0000000000000007E-2"/>
    <n v="0"/>
    <n v="0"/>
    <n v="7.0000000000000007E-2"/>
    <m/>
    <m/>
    <n v="0"/>
    <n v="0"/>
    <n v="7.0000000000000007E-2"/>
    <n v="0"/>
    <x v="1"/>
    <s v="No Error"/>
    <m/>
    <m/>
    <m/>
    <m/>
    <m/>
    <m/>
    <m/>
    <m/>
    <m/>
    <m/>
    <s v=""/>
  </r>
  <r>
    <x v="23"/>
    <s v="NL-MIDOptimization46065.1729166667"/>
    <s v="Not Found"/>
    <x v="11"/>
    <s v="MRPNL-MIDOptimizationLight Maintenance"/>
    <s v="MRPNL-MIDOptimization"/>
    <m/>
    <m/>
    <m/>
    <m/>
    <m/>
    <m/>
    <m/>
    <m/>
    <m/>
    <m/>
    <m/>
    <m/>
    <m/>
    <n v="2601"/>
    <x v="10"/>
    <x v="1"/>
    <s v="START Light Maintenance"/>
    <s v="END Light Maintenance"/>
    <d v="2026-02-12T04:09:00"/>
    <x v="364"/>
    <d v="2026-02-12T04:19:00"/>
    <s v="NULL"/>
    <x v="0"/>
    <s v="Optimization_MOR_NL_MRP"/>
    <x v="7"/>
    <s v="Light Maintenance"/>
    <n v="0.17"/>
    <n v="0"/>
    <n v="0.17"/>
    <n v="0"/>
    <n v="0"/>
    <n v="0.17"/>
    <m/>
    <m/>
    <n v="0"/>
    <n v="0"/>
    <n v="0.17"/>
    <n v="0"/>
    <x v="7"/>
    <s v="No Error"/>
    <m/>
    <m/>
    <m/>
    <m/>
    <m/>
    <m/>
    <m/>
    <m/>
    <m/>
    <m/>
    <s v="Light Maintenance"/>
  </r>
  <r>
    <x v="23"/>
    <s v="NL-MIDOptimization46065.1798611111"/>
    <s v="Not Found"/>
    <x v="96"/>
    <s v="MRPNL-MIDOptimizationRoM6 OLAP exports"/>
    <s v="MRPNL-MIDOptimization"/>
    <m/>
    <m/>
    <m/>
    <m/>
    <m/>
    <m/>
    <m/>
    <m/>
    <m/>
    <m/>
    <m/>
    <m/>
    <m/>
    <n v="2601"/>
    <x v="10"/>
    <x v="1"/>
    <s v="START RoM6 OLAP exports"/>
    <s v="END RoM6 OLAP exports"/>
    <d v="2026-02-12T04:19:00"/>
    <x v="365"/>
    <d v="2026-02-12T04:24:00"/>
    <s v="NULL"/>
    <x v="0"/>
    <s v="Optimization_MOR_NL_MRP"/>
    <x v="0"/>
    <s v="RoM6 OLAP exports"/>
    <n v="7.0000000000000007E-2"/>
    <n v="0"/>
    <n v="7.0000000000000007E-2"/>
    <n v="0"/>
    <n v="0"/>
    <n v="7.0000000000000007E-2"/>
    <m/>
    <m/>
    <n v="0"/>
    <n v="0"/>
    <n v="7.0000000000000007E-2"/>
    <n v="0"/>
    <x v="1"/>
    <s v="No Error"/>
    <m/>
    <m/>
    <m/>
    <m/>
    <m/>
    <m/>
    <m/>
    <m/>
    <m/>
    <m/>
    <s v=""/>
  </r>
  <r>
    <x v="20"/>
    <s v="NL-MIDGenerate Load46065.1833333333"/>
    <s v="Not Found"/>
    <x v="55"/>
    <s v="MRPNL-MIDGenerate LoadLoad DD SAV"/>
    <s v="MRPNL-MIDGenerate Load"/>
    <m/>
    <m/>
    <m/>
    <m/>
    <m/>
    <m/>
    <m/>
    <m/>
    <m/>
    <m/>
    <m/>
    <m/>
    <m/>
    <n v="2601"/>
    <x v="10"/>
    <x v="1"/>
    <s v="START Load DD SAV"/>
    <s v="NULL"/>
    <d v="2026-02-12T04:24:00"/>
    <x v="366"/>
    <d v="2026-02-12T04:29:00"/>
    <s v="NULL"/>
    <x v="0"/>
    <s v="Generate_Load_DDSAV_NL_MRP rr"/>
    <x v="1"/>
    <s v="Load DD SAV"/>
    <n v="0.08"/>
    <n v="0"/>
    <n v="0.08"/>
    <n v="0"/>
    <n v="0"/>
    <n v="0.08"/>
    <m/>
    <m/>
    <n v="0"/>
    <n v="0"/>
    <n v="0.08"/>
    <n v="0"/>
    <x v="25"/>
    <s v="No Error"/>
    <m/>
    <m/>
    <s v="This script contains only the stratification. GEN DD script was used for convenience, but no dummy deals were generated or lodade here. "/>
    <m/>
    <m/>
    <m/>
    <m/>
    <m/>
    <m/>
    <m/>
    <s v=""/>
  </r>
  <r>
    <x v="21"/>
    <s v="NL-MIDValuation 146065.1868055556"/>
    <s v="Not Found"/>
    <x v="88"/>
    <s v="MRPNL-MIDValuation 1NPV1 CASA run"/>
    <s v="MRPNL-MIDValuation 1"/>
    <m/>
    <m/>
    <m/>
    <m/>
    <m/>
    <m/>
    <m/>
    <m/>
    <m/>
    <m/>
    <m/>
    <m/>
    <m/>
    <n v="2601"/>
    <x v="10"/>
    <x v="1"/>
    <s v="START NPV1 CASA run"/>
    <s v="END NPV1 CASA run"/>
    <d v="2026-02-12T04:29:00"/>
    <x v="367"/>
    <d v="2026-02-12T04:53:00"/>
    <s v="NULL"/>
    <x v="0"/>
    <s v="Valuation 1_CASA_NL_MRP rr2"/>
    <x v="2"/>
    <s v="NPV1 CASA run"/>
    <n v="0.4"/>
    <n v="0.4"/>
    <n v="0"/>
    <n v="0"/>
    <n v="0.4"/>
    <n v="0.4"/>
    <n v="0"/>
    <n v="0"/>
    <n v="0"/>
    <n v="0"/>
    <n v="0.4"/>
    <n v="0"/>
    <x v="110"/>
    <s v="No Error"/>
    <m/>
    <m/>
    <m/>
    <m/>
    <m/>
    <m/>
    <m/>
    <m/>
    <m/>
    <m/>
    <s v="NPV1 CASA run"/>
  </r>
  <r>
    <x v="23"/>
    <s v="NL-MIDOptimization46065.2034722222"/>
    <s v="Not Found"/>
    <x v="67"/>
    <s v="MRPNL-MIDOptimizationRoS/RIOD optimization"/>
    <s v="MRPNL-MIDOptimization"/>
    <m/>
    <m/>
    <m/>
    <m/>
    <m/>
    <m/>
    <m/>
    <m/>
    <m/>
    <m/>
    <m/>
    <m/>
    <m/>
    <n v="2601"/>
    <x v="10"/>
    <x v="1"/>
    <s v="START RoS/RIOD optimization"/>
    <s v="END RoS/RIOD optimization"/>
    <d v="2026-02-12T04:53:00"/>
    <x v="368"/>
    <d v="2026-02-12T05:21:00"/>
    <s v="NULL"/>
    <x v="0"/>
    <s v="Optimization_SAV_NL_MRP rr2"/>
    <x v="3"/>
    <s v="RoS/RIOD optimization"/>
    <n v="0.47"/>
    <n v="0.47"/>
    <n v="0"/>
    <n v="0"/>
    <n v="0.47"/>
    <n v="0.47"/>
    <n v="0"/>
    <n v="0"/>
    <n v="0"/>
    <n v="0"/>
    <n v="0.47"/>
    <n v="0"/>
    <x v="5"/>
    <s v="No Error"/>
    <m/>
    <m/>
    <m/>
    <m/>
    <m/>
    <m/>
    <m/>
    <m/>
    <m/>
    <m/>
    <s v="RoS/RIOD optimization"/>
  </r>
  <r>
    <x v="23"/>
    <s v="NL-MIDOptimization46065.2229166667"/>
    <s v="Not Found"/>
    <x v="10"/>
    <s v="MRPNL-MIDOptimizationexport to ara"/>
    <s v="MRPNL-MIDOptimization"/>
    <m/>
    <m/>
    <m/>
    <m/>
    <m/>
    <m/>
    <m/>
    <m/>
    <m/>
    <m/>
    <m/>
    <m/>
    <m/>
    <n v="2601"/>
    <x v="10"/>
    <x v="1"/>
    <s v="START export to ara"/>
    <s v="END export to ara"/>
    <d v="2026-02-12T05:21:00"/>
    <x v="368"/>
    <d v="2026-02-12T05:22:00"/>
    <s v="NULL"/>
    <x v="0"/>
    <s v="Optimization_SAV_NL_MRP rr2"/>
    <x v="4"/>
    <s v="export to ara"/>
    <n v="0"/>
    <n v="0"/>
    <n v="0"/>
    <n v="0"/>
    <n v="0"/>
    <n v="0"/>
    <m/>
    <m/>
    <n v="0"/>
    <n v="0"/>
    <n v="0"/>
    <n v="0"/>
    <x v="23"/>
    <s v="No Error"/>
    <m/>
    <m/>
    <m/>
    <m/>
    <m/>
    <m/>
    <m/>
    <m/>
    <m/>
    <m/>
    <s v="export to ara"/>
  </r>
  <r>
    <x v="21"/>
    <s v="NL-MIDValuation 146065.2236111111"/>
    <s v="Not Found"/>
    <x v="88"/>
    <s v="MRPNL-MIDValuation 1NPV1 CASA run"/>
    <s v="MRPNL-MIDValuation 1"/>
    <m/>
    <m/>
    <m/>
    <m/>
    <m/>
    <m/>
    <m/>
    <m/>
    <m/>
    <m/>
    <m/>
    <m/>
    <m/>
    <n v="2601"/>
    <x v="10"/>
    <x v="1"/>
    <s v="START NPV1 CASA run"/>
    <s v="END NPV1 CASA run"/>
    <d v="2026-02-12T05:22:00"/>
    <x v="369"/>
    <d v="2026-02-12T05:41:00"/>
    <s v="NULL"/>
    <x v="0"/>
    <s v="Valuation 1_CASA_NL_MRP USD RIOD"/>
    <x v="3"/>
    <s v="NPV1 CASA run"/>
    <n v="0.3"/>
    <n v="0"/>
    <n v="0.3"/>
    <n v="0"/>
    <n v="0"/>
    <n v="0.3"/>
    <m/>
    <m/>
    <n v="0"/>
    <n v="0"/>
    <n v="0.3"/>
    <n v="0"/>
    <x v="44"/>
    <s v="No Error"/>
    <m/>
    <m/>
    <m/>
    <m/>
    <m/>
    <m/>
    <m/>
    <m/>
    <m/>
    <m/>
    <s v="NPV1 CASA run"/>
  </r>
  <r>
    <x v="23"/>
    <s v="NL-MIDOptimization46065.2368055556"/>
    <s v="Not Found"/>
    <x v="67"/>
    <s v="MRPNL-MIDOptimizationRoS/RIOD optimization"/>
    <s v="MRPNL-MIDOptimization"/>
    <m/>
    <m/>
    <m/>
    <m/>
    <m/>
    <m/>
    <m/>
    <m/>
    <m/>
    <m/>
    <m/>
    <m/>
    <m/>
    <n v="2601"/>
    <x v="10"/>
    <x v="1"/>
    <s v="START RoS/RIOD optimization"/>
    <s v="END RoS/RIOD optimization"/>
    <d v="2026-02-12T05:41:00"/>
    <x v="370"/>
    <d v="2026-02-12T05:45:00"/>
    <s v="Could not delete optimization run: Exception calling Optimization_DeleteOptimizationRun: Exception calling Optimization_DeleteOptimizationRun: Unable to find optimizer run RIOD Replication-NL-NLDBN-USD-WB-CAG-P03-F did you mean RIOD Replication-NL-NLDBN-USD-WB-CAG-P02-F?  -- Details available: Y. -- Warnings available: N."/>
    <x v="0"/>
    <s v="Optimization_SAV_NL_MRP USD RIOD"/>
    <x v="4"/>
    <s v="RoS/RIOD optimization"/>
    <n v="7.0000000000000007E-2"/>
    <n v="0"/>
    <n v="7.0000000000000007E-2"/>
    <n v="0"/>
    <n v="0"/>
    <n v="7.0000000000000007E-2"/>
    <m/>
    <m/>
    <n v="0"/>
    <n v="0"/>
    <n v="7.0000000000000007E-2"/>
    <n v="0"/>
    <x v="1"/>
    <s v="No Error"/>
    <m/>
    <m/>
    <m/>
    <m/>
    <m/>
    <m/>
    <m/>
    <m/>
    <m/>
    <m/>
    <s v="RoS/RIOD optimization"/>
  </r>
  <r>
    <x v="23"/>
    <s v="NL-MIDOptimization46065.2395833333"/>
    <s v="Not Found"/>
    <x v="10"/>
    <s v="MRPNL-MIDOptimizationexport to ara"/>
    <s v="MRPNL-MIDOptimization"/>
    <m/>
    <m/>
    <m/>
    <m/>
    <m/>
    <m/>
    <m/>
    <m/>
    <m/>
    <m/>
    <m/>
    <m/>
    <m/>
    <n v="2601"/>
    <x v="10"/>
    <x v="1"/>
    <s v="START export to ara"/>
    <s v="END export to ara"/>
    <d v="2026-02-12T05:45:00"/>
    <x v="370"/>
    <d v="2026-02-12T05:45:00"/>
    <s v="NULL"/>
    <x v="0"/>
    <s v="Optimization_SAV_NL_MRP USD RIOD"/>
    <x v="5"/>
    <s v="export to ara"/>
    <n v="0"/>
    <n v="0"/>
    <n v="0"/>
    <n v="0"/>
    <n v="0"/>
    <n v="0"/>
    <m/>
    <m/>
    <n v="0"/>
    <n v="0"/>
    <n v="0"/>
    <n v="0"/>
    <x v="23"/>
    <s v="No Error"/>
    <m/>
    <m/>
    <m/>
    <m/>
    <m/>
    <m/>
    <m/>
    <m/>
    <m/>
    <m/>
    <s v="export to ara"/>
  </r>
  <r>
    <x v="23"/>
    <s v="NL-MIDOptimization46065.2395833333"/>
    <s v="Not Found"/>
    <x v="11"/>
    <s v="MRPNL-MIDOptimizationLight Maintenance"/>
    <s v="MRPNL-MIDOptimization"/>
    <m/>
    <m/>
    <m/>
    <m/>
    <m/>
    <m/>
    <m/>
    <m/>
    <m/>
    <m/>
    <m/>
    <m/>
    <m/>
    <n v="2601"/>
    <x v="10"/>
    <x v="1"/>
    <s v="START Light Maintenance"/>
    <s v="END Light Maintenance"/>
    <d v="2026-02-12T05:45:00"/>
    <x v="371"/>
    <d v="2026-02-12T07:34:00"/>
    <s v="NULL"/>
    <x v="0"/>
    <s v="Optimization_SAV_NL_MRP USD RIOD"/>
    <x v="8"/>
    <s v="Light Maintenance"/>
    <n v="0.28000000000000003"/>
    <n v="0"/>
    <n v="0.28000000000000003"/>
    <n v="0"/>
    <n v="0"/>
    <n v="0.28000000000000003"/>
    <m/>
    <m/>
    <n v="0"/>
    <n v="0"/>
    <n v="0.28000000000000003"/>
    <n v="0"/>
    <x v="33"/>
    <s v="No Error"/>
    <m/>
    <m/>
    <m/>
    <m/>
    <m/>
    <m/>
    <m/>
    <m/>
    <m/>
    <m/>
    <s v="Light Maintenance"/>
  </r>
  <r>
    <x v="20"/>
    <s v="NL-MIDGenerate Load46065.3152777778"/>
    <s v="Not Found"/>
    <x v="56"/>
    <s v="MRPNL-MIDGenerate LoadGenerate DD CFM"/>
    <s v="MRPNL-MIDGenerate Load"/>
    <m/>
    <m/>
    <m/>
    <m/>
    <m/>
    <m/>
    <m/>
    <m/>
    <m/>
    <m/>
    <m/>
    <m/>
    <m/>
    <n v="2601"/>
    <x v="10"/>
    <x v="1"/>
    <s v="START Generate DD CFM"/>
    <s v="END Generate DD CFM"/>
    <d v="2026-02-12T07:34:00"/>
    <x v="372"/>
    <d v="2026-02-12T08:04:00"/>
    <s v="NULL"/>
    <x v="0"/>
    <s v="Generate_Load_DDCFM_NL_MRP P17 deals"/>
    <x v="1"/>
    <s v="Generate DD CFM"/>
    <n v="0.05"/>
    <n v="0"/>
    <n v="0.05"/>
    <n v="0"/>
    <n v="0"/>
    <n v="0.05"/>
    <m/>
    <m/>
    <n v="0"/>
    <n v="0"/>
    <n v="0.05"/>
    <n v="0"/>
    <x v="17"/>
    <s v="No Error"/>
    <m/>
    <m/>
    <m/>
    <m/>
    <m/>
    <m/>
    <m/>
    <m/>
    <m/>
    <m/>
    <s v=""/>
  </r>
  <r>
    <x v="25"/>
    <s v="NL-MIDValuation 246065.3361111111"/>
    <s v="Not Found"/>
    <x v="83"/>
    <s v="MRPNL-MIDValuation 2NPV2 run"/>
    <s v="MRPNL-MIDValuation 2"/>
    <m/>
    <m/>
    <m/>
    <m/>
    <m/>
    <m/>
    <m/>
    <m/>
    <m/>
    <m/>
    <m/>
    <m/>
    <m/>
    <n v="2601"/>
    <x v="10"/>
    <x v="1"/>
    <s v="START NPV2 run"/>
    <s v="END NPV2 run"/>
    <d v="2026-02-12T08:04:00"/>
    <x v="162"/>
    <d v="2026-02-12T09:13:00"/>
    <s v="NULL"/>
    <x v="0"/>
    <s v="Valuation 2_CFM_NL_MRP SAV-P17 rerun"/>
    <x v="1"/>
    <s v="NPV2 run"/>
    <n v="1.03"/>
    <n v="0"/>
    <n v="1.03"/>
    <n v="0"/>
    <n v="0"/>
    <n v="1.03"/>
    <m/>
    <m/>
    <n v="0"/>
    <n v="0"/>
    <n v="1.03"/>
    <n v="0"/>
    <x v="121"/>
    <s v="No Error"/>
    <m/>
    <m/>
    <m/>
    <m/>
    <m/>
    <m/>
    <m/>
    <m/>
    <m/>
    <m/>
    <s v=""/>
  </r>
  <r>
    <x v="10"/>
    <s v="NL-MIDPlanning (NII)46065.3840277778"/>
    <s v="Not Found"/>
    <x v="36"/>
    <s v="MRPNL-MIDPlanning (NII)Planning run"/>
    <s v="MRPNL-MIDPlanning (NII)"/>
    <m/>
    <m/>
    <m/>
    <m/>
    <m/>
    <m/>
    <m/>
    <m/>
    <m/>
    <m/>
    <m/>
    <m/>
    <m/>
    <n v="2601"/>
    <x v="10"/>
    <x v="1"/>
    <s v="START Planning run"/>
    <s v="END Planning run"/>
    <d v="2026-02-12T09:13:00"/>
    <x v="373"/>
    <d v="2026-02-12T09:36:00"/>
    <s v="NULL"/>
    <x v="0"/>
    <s v="Planning_CFM_NL_MRP SAV-P17 rerun"/>
    <x v="1"/>
    <s v="Planning run"/>
    <n v="0.33"/>
    <n v="0"/>
    <n v="0.33"/>
    <n v="0"/>
    <n v="0"/>
    <n v="0.33"/>
    <m/>
    <m/>
    <n v="0"/>
    <n v="0"/>
    <n v="0.33"/>
    <n v="0"/>
    <x v="64"/>
    <s v="No Error"/>
    <m/>
    <m/>
    <m/>
    <m/>
    <m/>
    <m/>
    <m/>
    <m/>
    <m/>
    <m/>
    <s v=""/>
  </r>
  <r>
    <x v="23"/>
    <s v="NL-MIDOptimization46065.4"/>
    <s v="Not Found"/>
    <x v="86"/>
    <s v="MRPNL-MIDOptimizationPCC optimization"/>
    <s v="MRPNL-MIDOptimization"/>
    <m/>
    <m/>
    <m/>
    <m/>
    <m/>
    <m/>
    <m/>
    <m/>
    <m/>
    <m/>
    <m/>
    <m/>
    <m/>
    <n v="2601"/>
    <x v="10"/>
    <x v="1"/>
    <s v="START PCC optimization"/>
    <s v="END PCC optimization"/>
    <d v="2026-02-12T09:36:00"/>
    <x v="374"/>
    <d v="2026-02-12T09:41:00"/>
    <s v="NULL"/>
    <x v="0"/>
    <s v="Optimization_PCC_NL_MRP SAV-P17 rerun "/>
    <x v="1"/>
    <s v="PCC optimization"/>
    <n v="0.08"/>
    <n v="0"/>
    <n v="0.08"/>
    <n v="0"/>
    <n v="0"/>
    <n v="0.08"/>
    <m/>
    <m/>
    <n v="0"/>
    <n v="0"/>
    <n v="0.08"/>
    <n v="0"/>
    <x v="25"/>
    <s v="No Error"/>
    <m/>
    <m/>
    <m/>
    <m/>
    <m/>
    <m/>
    <m/>
    <m/>
    <m/>
    <m/>
    <s v=""/>
  </r>
  <r>
    <x v="23"/>
    <s v="NL-MIDOptimization46065.4034722222"/>
    <s v="Not Found"/>
    <x v="87"/>
    <s v="MRPNL-MIDOptimizationPCC OLAP exports"/>
    <s v="MRPNL-MIDOptimization"/>
    <m/>
    <m/>
    <m/>
    <m/>
    <m/>
    <m/>
    <m/>
    <m/>
    <m/>
    <m/>
    <m/>
    <m/>
    <m/>
    <n v="2601"/>
    <x v="10"/>
    <x v="1"/>
    <s v="START PCC OLAP exports"/>
    <s v="END PCC OLAP exports"/>
    <d v="2026-02-12T09:41:00"/>
    <x v="375"/>
    <d v="2026-02-12T09:45:00"/>
    <s v="NULL"/>
    <x v="0"/>
    <s v="Optimization_PCC_NL_MRP SAV-P17 rerun "/>
    <x v="1"/>
    <s v="PCC OLAP exports"/>
    <n v="7.0000000000000007E-2"/>
    <n v="0"/>
    <n v="7.0000000000000007E-2"/>
    <n v="0"/>
    <n v="0"/>
    <n v="7.0000000000000007E-2"/>
    <m/>
    <m/>
    <n v="0"/>
    <n v="0"/>
    <n v="7.0000000000000007E-2"/>
    <n v="0"/>
    <x v="1"/>
    <s v="No Error"/>
    <m/>
    <m/>
    <m/>
    <m/>
    <m/>
    <m/>
    <m/>
    <m/>
    <m/>
    <m/>
    <s v=""/>
  </r>
  <r>
    <x v="23"/>
    <s v="NL-MIDOptimization46065.40625"/>
    <s v="Not Found"/>
    <x v="10"/>
    <s v="MRPNL-MIDOptimizationexport to ara"/>
    <s v="MRPNL-MIDOptimization"/>
    <m/>
    <m/>
    <m/>
    <m/>
    <m/>
    <m/>
    <m/>
    <m/>
    <m/>
    <m/>
    <m/>
    <m/>
    <m/>
    <n v="2601"/>
    <x v="10"/>
    <x v="1"/>
    <s v="START export to ara"/>
    <s v="END export to ara"/>
    <d v="2026-02-12T09:45:00"/>
    <x v="375"/>
    <s v="NULL"/>
    <s v="NULL"/>
    <x v="0"/>
    <s v="Optimization_PCC_NL_MRP SAV-P17 rerun "/>
    <x v="6"/>
    <s v="export to ara"/>
    <n v="0"/>
    <n v="0"/>
    <n v="0"/>
    <n v="0"/>
    <n v="0"/>
    <n v="0"/>
    <m/>
    <m/>
    <n v="0"/>
    <n v="0"/>
    <n v="0"/>
    <n v="0"/>
    <x v="23"/>
    <s v="No Error"/>
    <m/>
    <m/>
    <m/>
    <m/>
    <m/>
    <m/>
    <m/>
    <m/>
    <m/>
    <m/>
    <s v="export to ara"/>
  </r>
  <r>
    <x v="0"/>
    <s v="FRDBDelete Portfolio46059.5215277778"/>
    <s v="Not Found"/>
    <x v="0"/>
    <s v="MCPFRDBDelete PortfolioDelete portfolio from"/>
    <s v="MCPFRDBDelete Portfolio"/>
    <m/>
    <m/>
    <m/>
    <m/>
    <m/>
    <m/>
    <m/>
    <m/>
    <m/>
    <m/>
    <m/>
    <m/>
    <m/>
    <n v="2601"/>
    <x v="7"/>
    <x v="0"/>
    <s v="START Delete portfolio from"/>
    <s v="END Delete portfolio from"/>
    <d v="2026-02-06T12:31:00"/>
    <x v="376"/>
    <d v="2026-02-06T12:35:00"/>
    <s v="NULL"/>
    <x v="0"/>
    <s v="Delete_Portfolio_FR_MCP"/>
    <x v="0"/>
    <s v="Delete portfolio from"/>
    <n v="0.05"/>
    <n v="0"/>
    <n v="0.05"/>
    <n v="0"/>
    <n v="0"/>
    <n v="0.05"/>
    <m/>
    <m/>
    <n v="0"/>
    <n v="0"/>
    <n v="0.05"/>
    <n v="0"/>
    <x v="17"/>
    <s v="No Error"/>
    <m/>
    <m/>
    <m/>
    <m/>
    <m/>
    <m/>
    <m/>
    <m/>
    <m/>
    <m/>
    <s v=""/>
  </r>
  <r>
    <x v="1"/>
    <s v="FRDBLoad Compare MP46059.5243055556"/>
    <s v="Not Found"/>
    <x v="1"/>
    <s v="MCPFRDBLoad Compare MPload Model parameters"/>
    <s v="MCPFRDBLoad Compare MP"/>
    <m/>
    <m/>
    <m/>
    <m/>
    <m/>
    <m/>
    <m/>
    <m/>
    <m/>
    <m/>
    <m/>
    <m/>
    <m/>
    <n v="2601"/>
    <x v="7"/>
    <x v="0"/>
    <s v="START load Model parameters"/>
    <s v="END load Model parameters"/>
    <d v="2026-02-06T12:35:00"/>
    <x v="377"/>
    <d v="2026-02-06T12:38:00"/>
    <s v="NULL"/>
    <x v="0"/>
    <s v="Load_compare_MP_FR_MCP"/>
    <x v="0"/>
    <s v="load Model parameters"/>
    <n v="0.05"/>
    <n v="0"/>
    <n v="0.05"/>
    <n v="0"/>
    <n v="0"/>
    <n v="0.05"/>
    <m/>
    <m/>
    <n v="0"/>
    <n v="0"/>
    <n v="0.05"/>
    <n v="0"/>
    <x v="17"/>
    <s v="No Error"/>
    <m/>
    <m/>
    <m/>
    <m/>
    <m/>
    <m/>
    <m/>
    <m/>
    <m/>
    <m/>
    <s v=""/>
  </r>
  <r>
    <x v="1"/>
    <s v="FRDBLoad Compare MP46059.5263888889"/>
    <s v="Not Found"/>
    <x v="2"/>
    <s v="MCPFRDBLoad Compare MPModel parameters comparison"/>
    <s v="MCPFRDBLoad Compare MP"/>
    <m/>
    <m/>
    <m/>
    <m/>
    <m/>
    <m/>
    <m/>
    <m/>
    <m/>
    <m/>
    <m/>
    <m/>
    <m/>
    <n v="2601"/>
    <x v="7"/>
    <x v="0"/>
    <s v="START Model parameters comparison"/>
    <s v="END Model parameters comparison"/>
    <d v="2026-02-06T12:38:00"/>
    <x v="377"/>
    <d v="2026-02-06T12:39:00"/>
    <s v="NULL"/>
    <x v="0"/>
    <s v="Load_compare_MP_FR_MCP"/>
    <x v="0"/>
    <s v="Model parameters comparison"/>
    <n v="0"/>
    <n v="0"/>
    <n v="0"/>
    <n v="0"/>
    <n v="0"/>
    <n v="0"/>
    <m/>
    <m/>
    <n v="0"/>
    <n v="0"/>
    <n v="0"/>
    <n v="0"/>
    <x v="23"/>
    <s v="No Error"/>
    <m/>
    <m/>
    <m/>
    <m/>
    <m/>
    <m/>
    <m/>
    <m/>
    <m/>
    <m/>
    <s v=""/>
  </r>
  <r>
    <x v="2"/>
    <s v="FRDBLoad Compare Spreads46059.5270833333"/>
    <s v="Not Found"/>
    <x v="3"/>
    <s v="MCPFRDBLoad Compare Spreadsload Spreads"/>
    <s v="MCPFRDBLoad Compare Spreads"/>
    <m/>
    <m/>
    <m/>
    <m/>
    <m/>
    <m/>
    <m/>
    <m/>
    <m/>
    <m/>
    <m/>
    <m/>
    <m/>
    <n v="2601"/>
    <x v="7"/>
    <x v="0"/>
    <s v="START load Spreads"/>
    <s v="END load Spreads"/>
    <d v="2026-02-06T12:39:00"/>
    <x v="378"/>
    <d v="2026-02-06T12:50:00"/>
    <s v="NULL"/>
    <x v="0"/>
    <s v="Load_compare_Spreads_FR_MCP"/>
    <x v="0"/>
    <s v="load Spreads"/>
    <n v="0.18"/>
    <n v="0"/>
    <n v="0.18"/>
    <n v="0"/>
    <n v="0"/>
    <n v="0.18"/>
    <m/>
    <m/>
    <n v="0"/>
    <n v="0"/>
    <n v="0.18"/>
    <n v="0"/>
    <x v="65"/>
    <s v="No Error"/>
    <m/>
    <m/>
    <m/>
    <m/>
    <m/>
    <m/>
    <m/>
    <m/>
    <m/>
    <m/>
    <s v=""/>
  </r>
  <r>
    <x v="2"/>
    <s v="FRDBLoad Compare Spreads46059.5347222222"/>
    <s v="Not Found"/>
    <x v="4"/>
    <s v="MCPFRDBLoad Compare SpreadsSpreads comparison"/>
    <s v="MCPFRDBLoad Compare Spreads"/>
    <m/>
    <m/>
    <m/>
    <m/>
    <m/>
    <m/>
    <m/>
    <m/>
    <m/>
    <m/>
    <m/>
    <m/>
    <m/>
    <n v="2601"/>
    <x v="7"/>
    <x v="0"/>
    <s v="START Spreads comparison"/>
    <s v="END Spreads comparison"/>
    <d v="2026-02-06T12:50:00"/>
    <x v="237"/>
    <d v="2026-02-09T21:02:00"/>
    <s v="NULL"/>
    <x v="0"/>
    <s v="Load_compare_Spreads_FR_MCP"/>
    <x v="0"/>
    <s v="Spreads comparison"/>
    <n v="0.05"/>
    <n v="0"/>
    <n v="0.05"/>
    <n v="0"/>
    <n v="0"/>
    <n v="0.05"/>
    <m/>
    <m/>
    <n v="0"/>
    <n v="0"/>
    <n v="0.05"/>
    <n v="0"/>
    <x v="17"/>
    <s v="No Error"/>
    <m/>
    <m/>
    <m/>
    <m/>
    <m/>
    <m/>
    <m/>
    <m/>
    <m/>
    <m/>
    <s v=""/>
  </r>
  <r>
    <x v="3"/>
    <s v="FRDBLoad Pos46062.8763888889"/>
    <s v="Not Found"/>
    <x v="5"/>
    <s v="MCPFRDBLoad Posload"/>
    <s v="MCPFRDBLoad Pos"/>
    <m/>
    <m/>
    <m/>
    <m/>
    <m/>
    <m/>
    <m/>
    <m/>
    <m/>
    <m/>
    <m/>
    <m/>
    <m/>
    <n v="2601"/>
    <x v="7"/>
    <x v="0"/>
    <s v="START load"/>
    <s v="END load"/>
    <d v="2026-02-09T21:02:00"/>
    <x v="379"/>
    <d v="2026-02-09T21:41:00"/>
    <s v="NULL"/>
    <x v="0"/>
    <s v="Load_POS_FR_MCP"/>
    <x v="0"/>
    <s v="load"/>
    <n v="0.65"/>
    <n v="0"/>
    <n v="0.65"/>
    <n v="0"/>
    <n v="0"/>
    <n v="0.65"/>
    <m/>
    <m/>
    <n v="0"/>
    <n v="0"/>
    <n v="0.65"/>
    <n v="0"/>
    <x v="113"/>
    <s v="No Error"/>
    <m/>
    <m/>
    <m/>
    <m/>
    <m/>
    <m/>
    <m/>
    <m/>
    <m/>
    <m/>
    <s v=""/>
  </r>
  <r>
    <x v="3"/>
    <s v="FRDBLoad Pos46062.9034722222"/>
    <s v="Not Found"/>
    <x v="6"/>
    <s v="MCPFRDBLoad PosStratification"/>
    <s v="MCPFRDBLoad Pos"/>
    <m/>
    <m/>
    <m/>
    <m/>
    <m/>
    <m/>
    <m/>
    <m/>
    <m/>
    <m/>
    <m/>
    <m/>
    <m/>
    <n v="2601"/>
    <x v="7"/>
    <x v="0"/>
    <s v="START Stratification"/>
    <s v="END Stratification"/>
    <d v="2026-02-09T21:41:00"/>
    <x v="380"/>
    <d v="2026-02-09T21:46:00"/>
    <s v="NULL"/>
    <x v="0"/>
    <s v="Load_POS_FR_MCP"/>
    <x v="0"/>
    <s v="Stratification"/>
    <n v="0.08"/>
    <n v="0"/>
    <n v="0.08"/>
    <n v="0"/>
    <n v="0"/>
    <n v="0.08"/>
    <m/>
    <m/>
    <n v="0"/>
    <n v="0"/>
    <n v="0.08"/>
    <n v="0"/>
    <x v="25"/>
    <s v="No Error"/>
    <m/>
    <m/>
    <m/>
    <m/>
    <m/>
    <m/>
    <m/>
    <m/>
    <m/>
    <m/>
    <s v=""/>
  </r>
  <r>
    <x v="3"/>
    <s v="FRDBLoad Pos46062.9069444444"/>
    <s v="Not Found"/>
    <x v="35"/>
    <s v="MCPFRDBLoad PosPosition report exports"/>
    <s v="MCPFRDBLoad Pos"/>
    <m/>
    <m/>
    <m/>
    <m/>
    <m/>
    <m/>
    <m/>
    <m/>
    <m/>
    <m/>
    <m/>
    <m/>
    <m/>
    <n v="2601"/>
    <x v="7"/>
    <x v="0"/>
    <s v="START Position report exports"/>
    <s v="END Position report exports"/>
    <d v="2026-02-09T21:46:00"/>
    <x v="381"/>
    <d v="2026-02-09T21:57:00"/>
    <s v="NULL"/>
    <x v="0"/>
    <s v="Load_POS_FR_MCP"/>
    <x v="0"/>
    <s v="Position report exports"/>
    <n v="0.18"/>
    <n v="0"/>
    <n v="0.18"/>
    <n v="0"/>
    <n v="0"/>
    <n v="0.18"/>
    <m/>
    <m/>
    <n v="0"/>
    <n v="0"/>
    <n v="0.18"/>
    <n v="0"/>
    <x v="65"/>
    <s v="No Error"/>
    <m/>
    <m/>
    <m/>
    <m/>
    <m/>
    <m/>
    <m/>
    <m/>
    <m/>
    <m/>
    <s v=""/>
  </r>
  <r>
    <x v="3"/>
    <s v="FRDBLoad Pos46062.9145833333"/>
    <s v="Not Found"/>
    <x v="8"/>
    <s v="MCPFRDBLoad Poscopy from"/>
    <s v="MCPFRDBLoad Pos"/>
    <m/>
    <m/>
    <m/>
    <m/>
    <m/>
    <m/>
    <m/>
    <m/>
    <m/>
    <m/>
    <m/>
    <m/>
    <m/>
    <n v="2601"/>
    <x v="7"/>
    <x v="0"/>
    <s v="START copy from"/>
    <s v="END copy from"/>
    <d v="2026-02-09T21:57:00"/>
    <x v="382"/>
    <d v="2026-02-09T21:59:00"/>
    <s v="NULL"/>
    <x v="0"/>
    <s v="Load_POS_FR_MCP"/>
    <x v="0"/>
    <s v="copy from"/>
    <n v="0.03"/>
    <n v="0"/>
    <n v="0.03"/>
    <n v="0"/>
    <n v="0"/>
    <n v="0.03"/>
    <m/>
    <m/>
    <n v="0"/>
    <n v="0"/>
    <n v="0.03"/>
    <n v="0"/>
    <x v="0"/>
    <s v="No Error"/>
    <m/>
    <m/>
    <m/>
    <m/>
    <m/>
    <m/>
    <m/>
    <m/>
    <m/>
    <m/>
    <s v=""/>
  </r>
  <r>
    <x v="4"/>
    <s v="FRDBValuation (NPV)46062.9159722222"/>
    <s v="Not Found"/>
    <x v="9"/>
    <s v="MCPFRDBValuation (NPV)portfolio valuation run"/>
    <s v="MCPFRDBValuation (NPV)"/>
    <m/>
    <m/>
    <m/>
    <m/>
    <m/>
    <m/>
    <m/>
    <m/>
    <m/>
    <m/>
    <m/>
    <m/>
    <m/>
    <n v="2601"/>
    <x v="7"/>
    <x v="0"/>
    <s v="START portfolio valuation run"/>
    <s v="END portfolio valuation run"/>
    <d v="2026-02-09T21:59:00"/>
    <x v="383"/>
    <d v="2026-02-09T23:32:00"/>
    <s v="NULL"/>
    <x v="0"/>
    <s v="Valuation_FR_MCP"/>
    <x v="0"/>
    <s v="portfolio valuation run"/>
    <n v="1.55"/>
    <n v="0"/>
    <n v="1.55"/>
    <n v="0"/>
    <n v="0"/>
    <n v="1.55"/>
    <m/>
    <m/>
    <n v="0"/>
    <n v="0"/>
    <n v="1.55"/>
    <n v="0"/>
    <x v="122"/>
    <s v="No Error"/>
    <m/>
    <m/>
    <m/>
    <m/>
    <m/>
    <m/>
    <m/>
    <m/>
    <m/>
    <m/>
    <s v=""/>
  </r>
  <r>
    <x v="4"/>
    <s v="FRDBValuation (NPV)46062.9805555556"/>
    <s v="Not Found"/>
    <x v="10"/>
    <s v="MCPFRDBValuation (NPV)export to ara"/>
    <s v="MCPFRDBValuation (NPV)"/>
    <m/>
    <m/>
    <m/>
    <m/>
    <m/>
    <m/>
    <m/>
    <m/>
    <m/>
    <m/>
    <m/>
    <m/>
    <m/>
    <n v="2601"/>
    <x v="7"/>
    <x v="0"/>
    <s v="START export to ara"/>
    <s v="END export to ara"/>
    <d v="2026-02-09T23:32:00"/>
    <x v="384"/>
    <d v="2026-02-09T23:33:00"/>
    <s v="NULL"/>
    <x v="0"/>
    <s v="Valuation_FR_MCP"/>
    <x v="0"/>
    <s v="export to ara"/>
    <n v="0.02"/>
    <n v="0"/>
    <n v="0.02"/>
    <n v="0"/>
    <n v="0"/>
    <n v="0.02"/>
    <m/>
    <m/>
    <n v="0"/>
    <n v="0"/>
    <n v="0.02"/>
    <n v="0"/>
    <x v="9"/>
    <s v="No Error"/>
    <m/>
    <m/>
    <m/>
    <m/>
    <m/>
    <m/>
    <m/>
    <m/>
    <m/>
    <m/>
    <s v=""/>
  </r>
  <r>
    <x v="4"/>
    <s v="FRDBValuation (NPV)46062.98125"/>
    <s v="Not Found"/>
    <x v="11"/>
    <s v="MCPFRDBValuation (NPV)Light Maintenance"/>
    <s v="MCPFRDBValuation (NPV)"/>
    <m/>
    <m/>
    <m/>
    <m/>
    <m/>
    <m/>
    <m/>
    <m/>
    <m/>
    <m/>
    <m/>
    <m/>
    <m/>
    <n v="2601"/>
    <x v="7"/>
    <x v="0"/>
    <s v="START Light Maintenance"/>
    <s v="END Light Maintenance"/>
    <d v="2026-02-09T23:33:00"/>
    <x v="385"/>
    <d v="2026-02-10T00:04:00"/>
    <s v="NULL"/>
    <x v="0"/>
    <s v="Valuation_FR_MCP"/>
    <x v="0"/>
    <s v="Light Maintenance"/>
    <n v="0.52"/>
    <n v="0"/>
    <n v="0.52"/>
    <n v="0"/>
    <n v="0"/>
    <n v="0.52"/>
    <m/>
    <m/>
    <n v="0"/>
    <n v="0"/>
    <n v="0.52"/>
    <n v="0"/>
    <x v="123"/>
    <s v="No Error"/>
    <m/>
    <m/>
    <m/>
    <m/>
    <m/>
    <m/>
    <m/>
    <m/>
    <m/>
    <m/>
    <s v=""/>
  </r>
  <r>
    <x v="4"/>
    <s v="FRDBValuation (NPV)46063.0027777778"/>
    <s v="Not Found"/>
    <x v="37"/>
    <s v="MCPFRDBValuation (NPV)valuation report QRM Reporter exports"/>
    <s v="MCPFRDBValuation (NPV)"/>
    <m/>
    <m/>
    <m/>
    <m/>
    <m/>
    <m/>
    <m/>
    <m/>
    <m/>
    <m/>
    <m/>
    <m/>
    <m/>
    <n v="2601"/>
    <x v="7"/>
    <x v="0"/>
    <s v="START valuation report QRM Reporter exports"/>
    <s v="END valuation report QRM Reporter exports"/>
    <d v="2026-02-10T00:04:00"/>
    <x v="386"/>
    <d v="2026-02-10T09:52:00"/>
    <s v="NULL"/>
    <x v="0"/>
    <s v="Valuation_FR_MCP"/>
    <x v="0"/>
    <s v="valuation report QRM Reporter exports"/>
    <n v="0.15"/>
    <n v="0"/>
    <n v="0.15"/>
    <n v="0"/>
    <n v="0"/>
    <n v="0.15"/>
    <m/>
    <m/>
    <n v="0"/>
    <n v="0"/>
    <n v="0.15"/>
    <n v="0"/>
    <x v="20"/>
    <s v="No Error"/>
    <m/>
    <m/>
    <m/>
    <m/>
    <m/>
    <m/>
    <m/>
    <m/>
    <m/>
    <m/>
    <s v=""/>
  </r>
  <r>
    <x v="5"/>
    <s v="FRDBCSRBB Valuation46063.4111111111"/>
    <s v="Not Found"/>
    <x v="14"/>
    <s v="MCPFRDBCSRBB ValuationCSRBB Portfolio Valuation"/>
    <s v="MCPFRDBCSRBB Valuation"/>
    <m/>
    <m/>
    <m/>
    <m/>
    <m/>
    <m/>
    <m/>
    <m/>
    <m/>
    <m/>
    <m/>
    <m/>
    <m/>
    <n v="2601"/>
    <x v="7"/>
    <x v="0"/>
    <s v="START CSRBB Portfolio Valuation"/>
    <s v="END CSRBB Portfolio Valuation"/>
    <d v="2026-02-10T09:52:00"/>
    <x v="387"/>
    <d v="2026-02-10T10:22:00"/>
    <s v="NULL"/>
    <x v="0"/>
    <s v="CSRBB_Valuation_FR_MCP"/>
    <x v="0"/>
    <s v="CSRBB Portfolio Valuation"/>
    <n v="0.5"/>
    <n v="0"/>
    <n v="0.5"/>
    <n v="0"/>
    <n v="0"/>
    <n v="0.5"/>
    <m/>
    <m/>
    <n v="0"/>
    <n v="0"/>
    <n v="0.5"/>
    <n v="0"/>
    <x v="124"/>
    <s v="No Error"/>
    <m/>
    <m/>
    <m/>
    <m/>
    <m/>
    <m/>
    <m/>
    <m/>
    <m/>
    <m/>
    <s v=""/>
  </r>
  <r>
    <x v="5"/>
    <s v="FRDBCSRBB Valuation46063.4319444444"/>
    <s v="Not Found"/>
    <x v="11"/>
    <s v="MCPFRDBCSRBB ValuationLight Maintenance"/>
    <s v="MCPFRDBCSRBB Valuation"/>
    <m/>
    <m/>
    <m/>
    <m/>
    <m/>
    <m/>
    <m/>
    <m/>
    <m/>
    <m/>
    <m/>
    <m/>
    <m/>
    <n v="2601"/>
    <x v="7"/>
    <x v="0"/>
    <s v="START Light Maintenance"/>
    <s v="END Light Maintenance"/>
    <d v="2026-02-10T10:22:00"/>
    <x v="388"/>
    <d v="2026-02-10T10:41:00"/>
    <s v="NULL"/>
    <x v="0"/>
    <s v="CSRBB_Valuation_FR_MCP"/>
    <x v="1"/>
    <s v="Light Maintenance"/>
    <n v="0.3"/>
    <n v="0"/>
    <n v="0.3"/>
    <n v="0"/>
    <n v="0"/>
    <n v="0.3"/>
    <m/>
    <m/>
    <n v="0"/>
    <n v="0"/>
    <n v="0.3"/>
    <n v="0"/>
    <x v="44"/>
    <s v="No Error"/>
    <m/>
    <m/>
    <m/>
    <m/>
    <m/>
    <m/>
    <m/>
    <m/>
    <m/>
    <m/>
    <s v=""/>
  </r>
  <r>
    <x v="6"/>
    <s v="FRDBCSRBB Planning46063.4451388889"/>
    <s v="Not Found"/>
    <x v="15"/>
    <s v="MCPFRDBCSRBB Planningimport CSRBB strategies"/>
    <s v="MCPFRDBCSRBB Planning"/>
    <m/>
    <m/>
    <m/>
    <m/>
    <m/>
    <m/>
    <m/>
    <m/>
    <m/>
    <m/>
    <m/>
    <m/>
    <m/>
    <n v="2601"/>
    <x v="7"/>
    <x v="0"/>
    <s v="START import CSRBB strategies"/>
    <s v="END import CSRBB strategies"/>
    <d v="2026-02-10T10:41:00"/>
    <x v="389"/>
    <d v="2026-02-10T12:14:00"/>
    <s v="NULL"/>
    <x v="0"/>
    <s v="CSRBB_Planning_FR_MCP"/>
    <x v="0"/>
    <s v="import CSRBB strategies"/>
    <n v="1.55"/>
    <n v="0"/>
    <n v="1.55"/>
    <n v="0"/>
    <n v="0"/>
    <n v="1.55"/>
    <m/>
    <m/>
    <n v="0"/>
    <n v="0"/>
    <n v="1.55"/>
    <n v="0"/>
    <x v="122"/>
    <s v="No Error"/>
    <m/>
    <m/>
    <m/>
    <m/>
    <m/>
    <m/>
    <m/>
    <m/>
    <m/>
    <m/>
    <s v=""/>
  </r>
  <r>
    <x v="6"/>
    <s v="FRDBCSRBB Planning46063.5097222222"/>
    <s v="Not Found"/>
    <x v="16"/>
    <s v="MCPFRDBCSRBB PlanningCSRBB Planning Run"/>
    <s v="MCPFRDBCSRBB Planning"/>
    <m/>
    <m/>
    <m/>
    <m/>
    <m/>
    <m/>
    <m/>
    <m/>
    <m/>
    <m/>
    <m/>
    <m/>
    <m/>
    <n v="2601"/>
    <x v="7"/>
    <x v="0"/>
    <s v="START CSRBB Planning Run"/>
    <s v="END CSRBB Planning Run"/>
    <d v="2026-02-10T12:14:00"/>
    <x v="390"/>
    <d v="2026-02-10T13:13:00"/>
    <s v="NULL"/>
    <x v="0"/>
    <s v="CSRBB_Planning_FR_MCP"/>
    <x v="0"/>
    <s v="CSRBB Planning Run"/>
    <n v="0.98"/>
    <n v="0"/>
    <n v="0.98"/>
    <n v="0"/>
    <n v="0"/>
    <n v="0.98"/>
    <m/>
    <m/>
    <n v="0"/>
    <n v="0"/>
    <n v="0.98"/>
    <n v="0"/>
    <x v="125"/>
    <s v="No Error"/>
    <m/>
    <m/>
    <m/>
    <m/>
    <m/>
    <m/>
    <m/>
    <m/>
    <m/>
    <m/>
    <s v=""/>
  </r>
  <r>
    <x v="6"/>
    <s v="FRDBCSRBB Planning46063.5506944444"/>
    <s v="Not Found"/>
    <x v="10"/>
    <s v="MCPFRDBCSRBB Planningexport to ara"/>
    <s v="MCPFRDBCSRBB Planning"/>
    <m/>
    <m/>
    <m/>
    <m/>
    <m/>
    <m/>
    <m/>
    <m/>
    <m/>
    <m/>
    <m/>
    <m/>
    <m/>
    <n v="2601"/>
    <x v="7"/>
    <x v="0"/>
    <s v="START export to ara"/>
    <s v="END export to ara"/>
    <d v="2026-02-10T13:13:00"/>
    <x v="390"/>
    <d v="2026-02-10T13:15:00"/>
    <s v="NULL"/>
    <x v="0"/>
    <s v="CSRBB_Planning_FR_MCP"/>
    <x v="1"/>
    <s v="export to ara"/>
    <n v="0"/>
    <n v="0"/>
    <n v="0"/>
    <n v="0"/>
    <n v="0"/>
    <n v="0"/>
    <m/>
    <m/>
    <n v="0"/>
    <n v="0"/>
    <n v="0"/>
    <n v="0"/>
    <x v="23"/>
    <s v="No Error"/>
    <m/>
    <m/>
    <m/>
    <m/>
    <m/>
    <m/>
    <m/>
    <m/>
    <m/>
    <m/>
    <s v=""/>
  </r>
  <r>
    <x v="13"/>
    <s v="FRDBGAP46063.5520833333"/>
    <s v="Not Found"/>
    <x v="31"/>
    <s v="MCPFRDBGAPgap planning"/>
    <s v="MCPFRDBGAP"/>
    <m/>
    <m/>
    <m/>
    <m/>
    <m/>
    <m/>
    <m/>
    <m/>
    <m/>
    <m/>
    <m/>
    <m/>
    <m/>
    <n v="2601"/>
    <x v="7"/>
    <x v="0"/>
    <s v="START gap planning"/>
    <s v="END gap planning"/>
    <d v="2026-02-10T13:15:00"/>
    <x v="157"/>
    <d v="2026-02-10T14:54:00"/>
    <s v="NULL"/>
    <x v="0"/>
    <s v="GAP_FR_MCP"/>
    <x v="0"/>
    <s v="gap planning"/>
    <n v="1.58"/>
    <n v="0"/>
    <n v="1.58"/>
    <n v="0"/>
    <n v="0"/>
    <n v="1.58"/>
    <m/>
    <m/>
    <n v="0"/>
    <n v="0"/>
    <n v="1.58"/>
    <n v="0"/>
    <x v="92"/>
    <s v="No Error"/>
    <m/>
    <m/>
    <m/>
    <m/>
    <m/>
    <m/>
    <m/>
    <m/>
    <m/>
    <m/>
    <s v=""/>
  </r>
  <r>
    <x v="8"/>
    <s v="FRDBEC46063.6208333333"/>
    <s v="Not Found"/>
    <x v="11"/>
    <s v="MCPFRDBECLight Maintenance"/>
    <s v="MCPFRDBEC"/>
    <m/>
    <m/>
    <m/>
    <m/>
    <m/>
    <m/>
    <m/>
    <m/>
    <m/>
    <m/>
    <m/>
    <m/>
    <m/>
    <n v="2601"/>
    <x v="7"/>
    <x v="0"/>
    <s v="START Light Maintenance"/>
    <s v="END Light Maintenance"/>
    <d v="2026-02-10T14:54:00"/>
    <x v="391"/>
    <d v="2026-02-10T15:09:00"/>
    <s v="NULL"/>
    <x v="0"/>
    <s v="EC_FR_MCP"/>
    <x v="2"/>
    <s v="Light Maintenance"/>
    <n v="0.25"/>
    <n v="0"/>
    <n v="0.25"/>
    <n v="0"/>
    <n v="0"/>
    <n v="0.25"/>
    <m/>
    <m/>
    <n v="0"/>
    <n v="0"/>
    <n v="0.25"/>
    <n v="0"/>
    <x v="32"/>
    <s v="No Error"/>
    <m/>
    <m/>
    <m/>
    <m/>
    <m/>
    <m/>
    <m/>
    <m/>
    <m/>
    <m/>
    <s v="Light Maintenance"/>
  </r>
  <r>
    <x v="8"/>
    <s v="FRDBEC46063.63125"/>
    <s v="Not Found"/>
    <x v="19"/>
    <s v="MCPFRDBECing-ec valuation"/>
    <s v="MCPFRDBEC"/>
    <m/>
    <m/>
    <m/>
    <m/>
    <m/>
    <m/>
    <m/>
    <m/>
    <m/>
    <m/>
    <m/>
    <m/>
    <m/>
    <n v="2601"/>
    <x v="7"/>
    <x v="0"/>
    <s v="START ing-ec valuation"/>
    <s v="END ing-ec valuation"/>
    <d v="2026-02-10T15:09:00"/>
    <x v="392"/>
    <d v="2026-02-10T16:41:00"/>
    <s v="NULL"/>
    <x v="0"/>
    <s v="EC_FR_MCP"/>
    <x v="0"/>
    <s v="ing-ec valuation"/>
    <n v="1.53"/>
    <n v="0"/>
    <n v="1.53"/>
    <n v="0"/>
    <n v="0"/>
    <n v="1.53"/>
    <m/>
    <m/>
    <n v="0"/>
    <n v="0"/>
    <n v="1.53"/>
    <n v="0"/>
    <x v="126"/>
    <s v="No Error"/>
    <m/>
    <m/>
    <m/>
    <m/>
    <m/>
    <m/>
    <m/>
    <m/>
    <m/>
    <m/>
    <s v=""/>
  </r>
  <r>
    <x v="8"/>
    <s v="FRDBEC46063.6951388889"/>
    <s v="Not Found"/>
    <x v="20"/>
    <s v="MCPFRDBECing-ec valuation QRM reporter exports"/>
    <s v="MCPFRDBEC"/>
    <m/>
    <m/>
    <m/>
    <m/>
    <m/>
    <m/>
    <m/>
    <m/>
    <m/>
    <m/>
    <m/>
    <m/>
    <m/>
    <n v="2601"/>
    <x v="7"/>
    <x v="0"/>
    <s v="START ing-ec valuation QRM reporter exports"/>
    <s v="END ing-ec valuation QRM reporter exports"/>
    <d v="2026-02-10T16:41:00"/>
    <x v="393"/>
    <d v="2026-02-10T16:44:00"/>
    <s v="NULL"/>
    <x v="0"/>
    <s v="EC_FR_MCP"/>
    <x v="0"/>
    <s v="ing-ec valuation QRM reporter exports"/>
    <n v="0.03"/>
    <n v="0"/>
    <n v="0.03"/>
    <n v="0"/>
    <n v="0"/>
    <n v="0.03"/>
    <m/>
    <m/>
    <n v="0"/>
    <n v="0"/>
    <n v="0.03"/>
    <n v="0"/>
    <x v="0"/>
    <s v="No Error"/>
    <m/>
    <m/>
    <m/>
    <m/>
    <m/>
    <m/>
    <m/>
    <m/>
    <m/>
    <m/>
    <s v=""/>
  </r>
  <r>
    <x v="7"/>
    <s v="FRDBKR46063.6972222222"/>
    <s v="Not Found"/>
    <x v="11"/>
    <s v="MCPFRDBKRLight Maintenance"/>
    <s v="MCPFRDBKR"/>
    <m/>
    <m/>
    <m/>
    <m/>
    <m/>
    <m/>
    <m/>
    <m/>
    <m/>
    <m/>
    <m/>
    <m/>
    <m/>
    <n v="2601"/>
    <x v="7"/>
    <x v="0"/>
    <s v="START Light Maintenance"/>
    <s v="END Light Maintenance"/>
    <d v="2026-02-10T16:44:00"/>
    <x v="394"/>
    <d v="2026-02-10T16:56:00"/>
    <s v="NULL"/>
    <x v="0"/>
    <s v="KR_FR_MCP"/>
    <x v="3"/>
    <s v="Light Maintenance"/>
    <n v="0.2"/>
    <n v="0"/>
    <n v="0.2"/>
    <n v="0"/>
    <n v="0"/>
    <n v="0.2"/>
    <m/>
    <m/>
    <n v="0"/>
    <n v="0"/>
    <n v="0.2"/>
    <n v="0"/>
    <x v="11"/>
    <s v="No Error"/>
    <m/>
    <m/>
    <m/>
    <m/>
    <m/>
    <m/>
    <m/>
    <m/>
    <m/>
    <m/>
    <s v="Light Maintenance"/>
  </r>
  <r>
    <x v="7"/>
    <s v="FRDBKR46063.7055555556"/>
    <s v="Not Found"/>
    <x v="17"/>
    <s v="MCPFRDBKRbpv-kr valuation"/>
    <s v="MCPFRDBKR"/>
    <m/>
    <m/>
    <m/>
    <m/>
    <m/>
    <m/>
    <m/>
    <m/>
    <m/>
    <m/>
    <m/>
    <m/>
    <m/>
    <n v="2601"/>
    <x v="7"/>
    <x v="0"/>
    <s v="START bpv-kr valuation"/>
    <s v="END bpv-kr valuation"/>
    <d v="2026-02-10T16:56:00"/>
    <x v="395"/>
    <d v="2026-02-10T17:52:00"/>
    <s v="NULL"/>
    <x v="0"/>
    <s v="KR_FR_MCP"/>
    <x v="0"/>
    <s v="bpv-kr valuation"/>
    <n v="0.93"/>
    <n v="0"/>
    <n v="0.93"/>
    <n v="0"/>
    <n v="0"/>
    <n v="0.93"/>
    <m/>
    <m/>
    <n v="0"/>
    <n v="0"/>
    <n v="0.93"/>
    <n v="0"/>
    <x v="115"/>
    <s v="No Error"/>
    <m/>
    <m/>
    <m/>
    <m/>
    <m/>
    <m/>
    <m/>
    <m/>
    <m/>
    <m/>
    <s v=""/>
  </r>
  <r>
    <x v="7"/>
    <s v="FRDBKR46063.7444444444"/>
    <s v="Not Found"/>
    <x v="18"/>
    <s v="MCPFRDBKRbpv-kr valuation QRM reporter exports"/>
    <s v="MCPFRDBKR"/>
    <m/>
    <m/>
    <m/>
    <m/>
    <m/>
    <m/>
    <m/>
    <m/>
    <m/>
    <m/>
    <m/>
    <m/>
    <m/>
    <n v="2601"/>
    <x v="7"/>
    <x v="0"/>
    <s v="START bpv-kr valuation QRM reporter exports"/>
    <s v="END bpv-kr valuation QRM reporter exports"/>
    <d v="2026-02-10T17:52:00"/>
    <x v="395"/>
    <d v="2026-02-11T06:08:00"/>
    <s v="NULL"/>
    <x v="0"/>
    <s v="KR_FR_MCP"/>
    <x v="0"/>
    <s v="bpv-kr valuation QRM reporter exports"/>
    <n v="0"/>
    <n v="0"/>
    <n v="0"/>
    <n v="0"/>
    <n v="0"/>
    <n v="0"/>
    <m/>
    <m/>
    <n v="0"/>
    <n v="0"/>
    <n v="0"/>
    <n v="0"/>
    <x v="23"/>
    <s v="No Error"/>
    <m/>
    <m/>
    <m/>
    <m/>
    <m/>
    <m/>
    <m/>
    <m/>
    <m/>
    <m/>
    <s v=""/>
  </r>
  <r>
    <x v="11"/>
    <s v="FRDBITS46064.2555555556"/>
    <s v="Not Found"/>
    <x v="11"/>
    <s v="MCPFRDBITSLight Maintenance"/>
    <s v="MCPFRDBITS"/>
    <m/>
    <m/>
    <m/>
    <m/>
    <m/>
    <m/>
    <m/>
    <m/>
    <m/>
    <m/>
    <m/>
    <m/>
    <m/>
    <n v="2601"/>
    <x v="7"/>
    <x v="0"/>
    <s v="START Light Maintenance"/>
    <s v="END Light Maintenance"/>
    <d v="2026-02-11T06:08:00"/>
    <x v="396"/>
    <d v="2026-02-11T06:29:00"/>
    <s v="NULL"/>
    <x v="0"/>
    <s v="ITS_FR_MCP"/>
    <x v="4"/>
    <s v="Light Maintenance"/>
    <n v="0.35"/>
    <n v="0"/>
    <n v="0.35"/>
    <n v="0"/>
    <n v="0"/>
    <n v="0.35"/>
    <m/>
    <m/>
    <n v="0"/>
    <n v="0"/>
    <n v="0.35"/>
    <n v="0"/>
    <x v="46"/>
    <s v="No Error"/>
    <m/>
    <m/>
    <m/>
    <m/>
    <m/>
    <m/>
    <m/>
    <m/>
    <m/>
    <m/>
    <s v="Light Maintenance"/>
  </r>
  <r>
    <x v="11"/>
    <s v="FRDBITS46064.2701388889"/>
    <s v="Not Found"/>
    <x v="26"/>
    <s v="MCPFRDBITSITS planning run"/>
    <s v="MCPFRDBITS"/>
    <m/>
    <m/>
    <m/>
    <m/>
    <m/>
    <m/>
    <m/>
    <m/>
    <m/>
    <m/>
    <m/>
    <m/>
    <m/>
    <n v="2601"/>
    <x v="7"/>
    <x v="0"/>
    <s v="START ITS planning run"/>
    <s v="END ITS planning run"/>
    <d v="2026-02-11T06:29:00"/>
    <x v="397"/>
    <d v="2026-02-11T06:46:00"/>
    <s v="NULL"/>
    <x v="0"/>
    <s v="ITS_FR_MCP"/>
    <x v="0"/>
    <s v="ITS planning run"/>
    <n v="0.22"/>
    <n v="0"/>
    <n v="0.22"/>
    <n v="0"/>
    <n v="0"/>
    <n v="0.22"/>
    <m/>
    <m/>
    <n v="0"/>
    <n v="0"/>
    <n v="0.22"/>
    <n v="0"/>
    <x v="13"/>
    <s v="No Error"/>
    <m/>
    <m/>
    <m/>
    <m/>
    <m/>
    <m/>
    <m/>
    <m/>
    <m/>
    <m/>
    <s v=""/>
  </r>
  <r>
    <x v="18"/>
    <s v="FRDBValuation AIC46064.2819444444"/>
    <s v="Not Found"/>
    <x v="48"/>
    <s v="MCPFRDBValuation AICload AIC Spreads"/>
    <s v="MCPFRDBValuation AIC"/>
    <m/>
    <m/>
    <m/>
    <m/>
    <m/>
    <m/>
    <m/>
    <m/>
    <m/>
    <m/>
    <m/>
    <m/>
    <m/>
    <n v="2601"/>
    <x v="7"/>
    <x v="0"/>
    <s v="START load AIC Spreads"/>
    <s v="END load AIC Spreads"/>
    <d v="2026-02-11T06:46:00"/>
    <x v="398"/>
    <d v="2026-02-11T06:58:00"/>
    <s v="NULL"/>
    <x v="0"/>
    <s v="Valuation_AIC_FR_MCP"/>
    <x v="0"/>
    <s v="load AIC Spreads"/>
    <n v="0.2"/>
    <n v="0"/>
    <n v="0.2"/>
    <n v="0"/>
    <n v="0"/>
    <n v="0.2"/>
    <m/>
    <m/>
    <n v="0"/>
    <n v="0"/>
    <n v="0.2"/>
    <n v="0"/>
    <x v="11"/>
    <s v="No Error"/>
    <m/>
    <m/>
    <m/>
    <m/>
    <m/>
    <m/>
    <m/>
    <m/>
    <m/>
    <m/>
    <s v=""/>
  </r>
  <r>
    <x v="18"/>
    <s v="FRDBValuation AIC46064.2902777778"/>
    <s v="Not Found"/>
    <x v="29"/>
    <s v="MCPFRDBValuation AICAIC portfolio valuation run"/>
    <s v="MCPFRDBValuation AIC"/>
    <m/>
    <m/>
    <m/>
    <m/>
    <m/>
    <m/>
    <m/>
    <m/>
    <m/>
    <m/>
    <m/>
    <m/>
    <m/>
    <n v="2601"/>
    <x v="7"/>
    <x v="0"/>
    <s v="START AIC portfolio valuation run"/>
    <s v="END AIC portfolio valuation run"/>
    <d v="2026-02-11T06:58:00"/>
    <x v="399"/>
    <d v="2026-02-11T07:14:00"/>
    <s v="NULL"/>
    <x v="0"/>
    <s v="Valuation_AIC_FR_MCP"/>
    <x v="0"/>
    <s v="AIC portfolio valuation run"/>
    <n v="0.23"/>
    <n v="0"/>
    <n v="0.23"/>
    <n v="0"/>
    <n v="0"/>
    <n v="0.23"/>
    <m/>
    <m/>
    <n v="0"/>
    <n v="0"/>
    <n v="0.23"/>
    <n v="0"/>
    <x v="67"/>
    <s v="No Error"/>
    <m/>
    <m/>
    <m/>
    <m/>
    <m/>
    <m/>
    <m/>
    <m/>
    <m/>
    <m/>
    <s v=""/>
  </r>
  <r>
    <x v="9"/>
    <s v="FRDBImport Strategies46064.3013888889"/>
    <s v="Not Found"/>
    <x v="21"/>
    <s v="MCPFRDBImport Strategiesimport strategies"/>
    <s v="MCPFRDBImport Strategies"/>
    <m/>
    <m/>
    <m/>
    <m/>
    <m/>
    <m/>
    <m/>
    <m/>
    <m/>
    <m/>
    <m/>
    <m/>
    <m/>
    <n v="2601"/>
    <x v="7"/>
    <x v="0"/>
    <s v="START import strategies"/>
    <s v="END import strategies"/>
    <d v="2026-02-11T07:14:00"/>
    <x v="400"/>
    <d v="2026-02-11T07:23:00"/>
    <s v="NULL"/>
    <x v="0"/>
    <s v="Import_Strategies_FR_MCP"/>
    <x v="0"/>
    <s v="import strategies"/>
    <n v="0.13"/>
    <n v="0"/>
    <n v="0.13"/>
    <n v="0"/>
    <n v="0"/>
    <n v="0.13"/>
    <m/>
    <m/>
    <n v="0"/>
    <n v="0"/>
    <n v="0.13"/>
    <n v="0"/>
    <x v="3"/>
    <s v="No Error"/>
    <m/>
    <m/>
    <m/>
    <m/>
    <m/>
    <m/>
    <m/>
    <m/>
    <m/>
    <m/>
    <s v=""/>
  </r>
  <r>
    <x v="10"/>
    <s v="FRDBPlanning (NII)46064.3076388889"/>
    <s v="Not Found"/>
    <x v="22"/>
    <s v="MCPFRDBPlanning (NII)planning run01"/>
    <s v="MCPFRDBPlanning (NII)"/>
    <m/>
    <m/>
    <m/>
    <m/>
    <m/>
    <m/>
    <m/>
    <m/>
    <m/>
    <m/>
    <m/>
    <m/>
    <m/>
    <n v="2601"/>
    <x v="7"/>
    <x v="0"/>
    <s v="START planning run01"/>
    <s v="NULL"/>
    <d v="2026-02-11T07:23:00"/>
    <x v="401"/>
    <d v="2026-02-11T19:28:00"/>
    <s v="NULL"/>
    <x v="3"/>
    <s v="Planning_FR_MCP"/>
    <x v="0"/>
    <s v="planning run01"/>
    <n v="11.1"/>
    <n v="11.1"/>
    <n v="0"/>
    <n v="0"/>
    <n v="11.1"/>
    <n v="11.1"/>
    <m/>
    <m/>
    <n v="11.1"/>
    <n v="0"/>
    <n v="0"/>
    <n v="11.1"/>
    <x v="127"/>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x v="10"/>
    <s v="FRDBPlanning (NII)46064.8111111111"/>
    <s v="Not Found"/>
    <x v="22"/>
    <s v="MCPFRDBPlanning (NII)planning run01"/>
    <s v="MCPFRDBPlanning (NII)"/>
    <m/>
    <m/>
    <m/>
    <m/>
    <m/>
    <m/>
    <m/>
    <m/>
    <m/>
    <m/>
    <m/>
    <m/>
    <m/>
    <n v="2601"/>
    <x v="7"/>
    <x v="0"/>
    <s v="START planning run01"/>
    <s v="NULL"/>
    <d v="2026-02-11T19:28:00"/>
    <x v="402"/>
    <d v="2026-02-16T04:44:00"/>
    <s v="Exception Info: Workflow finished with errors. (line: 37)  "/>
    <x v="1"/>
    <s v="Planning_FR_MCP rr"/>
    <x v="1"/>
    <s v="planning run01"/>
    <n v="30.9"/>
    <n v="30.9"/>
    <n v="0"/>
    <n v="13.73"/>
    <n v="44.63"/>
    <n v="44.63"/>
    <m/>
    <m/>
    <n v="30.9"/>
    <n v="13.73"/>
    <n v="0"/>
    <n v="44.629999999999995"/>
    <x v="128"/>
    <s v="Tech"/>
    <s v="Platform &amp; Environment Issues"/>
    <s v="Platform/System Capacity &amp; Performance Issue"/>
    <s v="The NII failed due to a ‘DATEDIFF function resulted in an overflow’ error within the workflow. Upon escalation to ATLAS for investigation, the issue was initially attributed to a data input discrepancy related to the date fields. However, further analysis determined that the data input was not the root cause of the error. The true root cause remains under investigation (INC14544643)."/>
    <m/>
    <m/>
    <s v="Single‑Location Impact"/>
    <s v="One‑Off"/>
    <s v="We initiated a manual execution of the affected workflow (Run 1) in QRM, which completed successfully without reproducing the error. This further confirms that the initial assessment of a date‑field discrepancy as the cause was incorrect. Following this validation, the subsequent runs were executed and completed in Q3 as expected."/>
    <m/>
    <s v="INC14544643 | Incident | ServiceNow DevOps"/>
    <s v=""/>
  </r>
  <r>
    <x v="10"/>
    <s v="FRDBPlanning (NII)13 02 2026  16:10:30"/>
    <s v="Not Found"/>
    <x v="22"/>
    <s v="MCPFRDBPlanning (NII)planning run01"/>
    <s v="MCPFRDBPlanning (NII)"/>
    <m/>
    <m/>
    <m/>
    <m/>
    <m/>
    <m/>
    <m/>
    <m/>
    <m/>
    <m/>
    <m/>
    <m/>
    <m/>
    <n v="2601"/>
    <x v="7"/>
    <x v="0"/>
    <s v="START planning run01"/>
    <s v="END planning run01"/>
    <s v="13 02 2026  16:10:30"/>
    <x v="403"/>
    <d v="2026-02-16T04:44:00"/>
    <s v="NULL"/>
    <x v="0"/>
    <s v="Planning_FR_MCP rr2 (manual QRM run for Run 1 INC14544643)"/>
    <x v="0"/>
    <s v="planning run01"/>
    <n v="28.716666669999999"/>
    <n v="0"/>
    <n v="28.716666669999999"/>
    <n v="0"/>
    <n v="0"/>
    <n v="28.716666669999999"/>
    <m/>
    <m/>
    <n v="0"/>
    <n v="0"/>
    <n v="28.716666669999999"/>
    <n v="0"/>
    <x v="129"/>
    <s v="No Error"/>
    <m/>
    <m/>
    <m/>
    <m/>
    <m/>
    <m/>
    <m/>
    <m/>
    <m/>
    <m/>
    <s v=""/>
  </r>
  <r>
    <x v="10"/>
    <s v="FRDBPlanning (NII)46069.1972222222"/>
    <s v="Not Found"/>
    <x v="97"/>
    <s v="MCPFRDBPlanning (NII)planning run01 mail only"/>
    <s v="MCPFRDBPlanning (NII)"/>
    <m/>
    <m/>
    <m/>
    <m/>
    <m/>
    <m/>
    <m/>
    <m/>
    <m/>
    <m/>
    <m/>
    <m/>
    <m/>
    <n v="2601"/>
    <x v="7"/>
    <x v="0"/>
    <s v="START planning run01 mail only"/>
    <s v="END planning run01 mail only"/>
    <d v="2026-02-16T04:44:00"/>
    <x v="404"/>
    <d v="2026-02-16T04:44:00"/>
    <s v="NULL"/>
    <x v="0"/>
    <s v="Planning_FR_MCP rr2 (after manual QRM run for Run 1 INC14544643)"/>
    <x v="0"/>
    <s v="planning run01 mail only"/>
    <n v="0"/>
    <n v="0"/>
    <n v="0"/>
    <n v="0"/>
    <n v="0"/>
    <n v="0"/>
    <m/>
    <m/>
    <n v="0"/>
    <n v="0"/>
    <n v="0"/>
    <n v="0"/>
    <x v="23"/>
    <s v="No Error"/>
    <m/>
    <m/>
    <m/>
    <m/>
    <m/>
    <m/>
    <m/>
    <m/>
    <m/>
    <m/>
    <s v=""/>
  </r>
  <r>
    <x v="10"/>
    <s v="FRDBPlanning (NII)46069.1972222222"/>
    <s v="Not Found"/>
    <x v="23"/>
    <s v="MCPFRDBPlanning (NII)MDL Processing"/>
    <s v="MCPFRDBPlanning (NII)"/>
    <m/>
    <m/>
    <m/>
    <m/>
    <m/>
    <m/>
    <m/>
    <m/>
    <m/>
    <m/>
    <m/>
    <m/>
    <m/>
    <n v="2601"/>
    <x v="7"/>
    <x v="0"/>
    <s v="START MDL Processing"/>
    <s v="END MDL Processing"/>
    <d v="2026-02-16T04:44:00"/>
    <x v="405"/>
    <d v="2026-02-16T05:03:00"/>
    <s v="NULL"/>
    <x v="0"/>
    <s v="Planning_FR_MCP rr2 (after manual QRM run for Run 1 INC14544643)"/>
    <x v="0"/>
    <s v="MDL Processing"/>
    <n v="0.32"/>
    <n v="0"/>
    <n v="0.32"/>
    <n v="0"/>
    <n v="0"/>
    <n v="0.32"/>
    <m/>
    <m/>
    <n v="0"/>
    <n v="0"/>
    <n v="0.32"/>
    <n v="0"/>
    <x v="59"/>
    <s v="No Error"/>
    <m/>
    <m/>
    <m/>
    <m/>
    <m/>
    <m/>
    <m/>
    <m/>
    <m/>
    <m/>
    <s v=""/>
  </r>
  <r>
    <x v="10"/>
    <s v="FRDBPlanning (NII)46069.2104166667"/>
    <s v="Not Found"/>
    <x v="24"/>
    <s v="MCPFRDBPlanning (NII)planning run02"/>
    <s v="MCPFRDBPlanning (NII)"/>
    <m/>
    <m/>
    <m/>
    <m/>
    <m/>
    <m/>
    <m/>
    <m/>
    <m/>
    <m/>
    <m/>
    <m/>
    <m/>
    <n v="2601"/>
    <x v="7"/>
    <x v="0"/>
    <s v="START planning run02"/>
    <s v="END planning run02"/>
    <d v="2026-02-16T05:03:00"/>
    <x v="406"/>
    <d v="2026-02-16T05:37:00"/>
    <s v="NULL"/>
    <x v="0"/>
    <s v="Planning_FR_MCP rr2 (after manual QRM run for Run 1 INC14544643)"/>
    <x v="0"/>
    <s v="planning run02"/>
    <n v="0.56999999999999995"/>
    <n v="0"/>
    <n v="0.56999999999999995"/>
    <n v="0"/>
    <n v="0"/>
    <n v="0.56999999999999995"/>
    <m/>
    <m/>
    <n v="0"/>
    <n v="0"/>
    <n v="0.56999999999999995"/>
    <n v="0"/>
    <x v="77"/>
    <s v="No Error"/>
    <m/>
    <m/>
    <m/>
    <m/>
    <m/>
    <m/>
    <m/>
    <m/>
    <m/>
    <m/>
    <s v=""/>
  </r>
  <r>
    <x v="10"/>
    <s v="FRDBPlanning (NII)46069.2340277778"/>
    <s v="Not Found"/>
    <x v="10"/>
    <s v="MCPFRDBPlanning (NII)export to ara"/>
    <s v="MCPFRDBPlanning (NII)"/>
    <m/>
    <m/>
    <m/>
    <m/>
    <m/>
    <m/>
    <m/>
    <m/>
    <m/>
    <m/>
    <m/>
    <m/>
    <m/>
    <n v="2601"/>
    <x v="7"/>
    <x v="0"/>
    <s v="START export to ara"/>
    <s v="END export to ara"/>
    <d v="2026-02-16T05:37:00"/>
    <x v="407"/>
    <d v="2026-02-16T05:39:00"/>
    <s v="NULL"/>
    <x v="0"/>
    <s v="Planning_FR_MCP rr2 (after manual QRM run for Run 1 INC14544643)"/>
    <x v="2"/>
    <s v="export to ara"/>
    <n v="0.03"/>
    <n v="0"/>
    <n v="0.03"/>
    <n v="0"/>
    <n v="0"/>
    <n v="0.03"/>
    <m/>
    <m/>
    <n v="0"/>
    <n v="0"/>
    <n v="0.03"/>
    <n v="0"/>
    <x v="0"/>
    <s v="No Error"/>
    <m/>
    <m/>
    <m/>
    <m/>
    <m/>
    <m/>
    <m/>
    <m/>
    <m/>
    <m/>
    <s v="export to ara"/>
  </r>
  <r>
    <x v="10"/>
    <s v="FRDBPlanning (NII)46069.2354166667"/>
    <s v="Not Found"/>
    <x v="25"/>
    <s v="MCPFRDBPlanning (NII)planning run QRM reporter exports"/>
    <s v="MCPFRDBPlanning (NII)"/>
    <m/>
    <m/>
    <m/>
    <m/>
    <m/>
    <m/>
    <m/>
    <m/>
    <m/>
    <m/>
    <m/>
    <m/>
    <m/>
    <n v="2601"/>
    <x v="7"/>
    <x v="0"/>
    <s v="START planning run QRM reporter exports"/>
    <s v="END planning run QRM reporter exports"/>
    <d v="2026-02-16T05:39:00"/>
    <x v="408"/>
    <d v="2026-02-16T05:44:00"/>
    <s v="NULL"/>
    <x v="0"/>
    <s v="Planning_FR_MCP rr2 (after manual QRM run for Run 1 INC14544643)"/>
    <x v="0"/>
    <s v="planning run QRM reporter exports"/>
    <n v="0.08"/>
    <n v="0"/>
    <n v="0.08"/>
    <n v="0"/>
    <n v="0"/>
    <n v="0.08"/>
    <m/>
    <m/>
    <n v="0"/>
    <n v="0"/>
    <n v="0.08"/>
    <n v="0"/>
    <x v="25"/>
    <s v="No Error"/>
    <m/>
    <m/>
    <m/>
    <m/>
    <m/>
    <m/>
    <m/>
    <m/>
    <m/>
    <m/>
    <s v=""/>
  </r>
  <r>
    <x v="10"/>
    <s v="FRDBPlanning (NII)46069.2388888889"/>
    <s v="Not Found"/>
    <x v="45"/>
    <s v="MCPFRDBPlanning (NII)planning run OLAP exports"/>
    <s v="MCPFRDBPlanning (NII)"/>
    <m/>
    <m/>
    <m/>
    <m/>
    <m/>
    <m/>
    <m/>
    <m/>
    <m/>
    <m/>
    <m/>
    <m/>
    <m/>
    <n v="2601"/>
    <x v="7"/>
    <x v="0"/>
    <s v="START planning run OLAP exports"/>
    <s v="END planning run OLAP exports"/>
    <d v="2026-02-16T05:44:00"/>
    <x v="409"/>
    <s v="NULL"/>
    <s v="NULL"/>
    <x v="0"/>
    <s v="Planning_FR_MCP rr2 (after manual QRM run for Run 1 INC14544643)"/>
    <x v="0"/>
    <s v="planning run OLAP exports"/>
    <n v="2.25"/>
    <n v="0"/>
    <n v="2.25"/>
    <n v="0"/>
    <n v="0"/>
    <n v="2.25"/>
    <m/>
    <m/>
    <n v="0"/>
    <n v="0"/>
    <n v="2.25"/>
    <n v="0"/>
    <x v="130"/>
    <s v="No Error"/>
    <m/>
    <m/>
    <m/>
    <m/>
    <m/>
    <m/>
    <m/>
    <m/>
    <m/>
    <m/>
    <s v=""/>
  </r>
  <r>
    <x v="26"/>
    <s v="ICDBICDB46062.4847222222"/>
    <s v="Not Found"/>
    <x v="0"/>
    <s v="MCPICDBICDBDelete portfolio from"/>
    <s v="MCPICDBICDB"/>
    <m/>
    <m/>
    <m/>
    <m/>
    <m/>
    <m/>
    <m/>
    <m/>
    <m/>
    <m/>
    <m/>
    <m/>
    <m/>
    <n v="2601"/>
    <x v="11"/>
    <x v="0"/>
    <s v="START Delete portfolio from"/>
    <s v="END Delete portfolio from"/>
    <d v="2026-02-09T11:38:00"/>
    <x v="410"/>
    <d v="2026-02-09T13:00:00"/>
    <s v="NULL"/>
    <x v="0"/>
    <s v="ICDB_MCP 202601 DEL,MP, Spreads, copy port"/>
    <x v="0"/>
    <s v="Delete portfolio from"/>
    <n v="0.03"/>
    <n v="0"/>
    <n v="0.03"/>
    <n v="0"/>
    <n v="0"/>
    <n v="0.03"/>
    <m/>
    <m/>
    <n v="0"/>
    <n v="0"/>
    <n v="0.03"/>
    <n v="0"/>
    <x v="0"/>
    <s v="No Error"/>
    <m/>
    <m/>
    <m/>
    <m/>
    <m/>
    <m/>
    <m/>
    <m/>
    <m/>
    <m/>
    <s v=""/>
  </r>
  <r>
    <x v="26"/>
    <s v="ICDBICDB46062.5416666667"/>
    <s v="Not Found"/>
    <x v="98"/>
    <s v="MCPICDBICDBload model parameters from"/>
    <s v="MCPICDBICDB"/>
    <m/>
    <m/>
    <m/>
    <m/>
    <m/>
    <m/>
    <m/>
    <m/>
    <m/>
    <m/>
    <m/>
    <m/>
    <m/>
    <n v="2601"/>
    <x v="11"/>
    <x v="0"/>
    <s v="START load model parameters from"/>
    <s v="END load model parameters from"/>
    <d v="2026-02-09T13:00:00"/>
    <x v="180"/>
    <d v="2026-02-09T13:01:00"/>
    <s v="NULL"/>
    <x v="0"/>
    <s v="ICDB_MCP 202601 DEL,MP, Spreads, copy port"/>
    <x v="0"/>
    <s v="load model parameters from"/>
    <n v="0.02"/>
    <n v="0"/>
    <n v="0.02"/>
    <n v="0"/>
    <n v="0"/>
    <n v="0.02"/>
    <m/>
    <m/>
    <n v="0"/>
    <n v="0"/>
    <n v="0.02"/>
    <n v="0"/>
    <x v="9"/>
    <s v="No Error"/>
    <m/>
    <m/>
    <m/>
    <m/>
    <m/>
    <m/>
    <m/>
    <m/>
    <m/>
    <m/>
    <s v=""/>
  </r>
  <r>
    <x v="26"/>
    <s v="ICDBICDB46062.5423611111"/>
    <s v="Not Found"/>
    <x v="99"/>
    <s v="MCPICDBICDBcompare model parameters from"/>
    <s v="MCPICDBICDB"/>
    <m/>
    <m/>
    <m/>
    <m/>
    <m/>
    <m/>
    <m/>
    <m/>
    <m/>
    <m/>
    <m/>
    <m/>
    <m/>
    <n v="2601"/>
    <x v="11"/>
    <x v="0"/>
    <s v="START compare model parameters from"/>
    <s v="END compare model parameters from"/>
    <d v="2026-02-09T13:01:00"/>
    <x v="181"/>
    <d v="2026-02-09T13:06:00"/>
    <s v="NULL"/>
    <x v="0"/>
    <s v="ICDB_MCP 202601 DEL,MP, Spreads, copy port"/>
    <x v="0"/>
    <s v="compare model parameters from"/>
    <n v="0.08"/>
    <n v="0"/>
    <n v="0.08"/>
    <n v="0"/>
    <n v="0"/>
    <n v="0.08"/>
    <m/>
    <m/>
    <n v="0"/>
    <n v="0"/>
    <n v="0.08"/>
    <n v="0"/>
    <x v="25"/>
    <s v="No Error"/>
    <m/>
    <m/>
    <m/>
    <m/>
    <m/>
    <m/>
    <m/>
    <m/>
    <m/>
    <m/>
    <s v=""/>
  </r>
  <r>
    <x v="26"/>
    <s v="ICDBICDB46062.5458333333"/>
    <s v="Not Found"/>
    <x v="100"/>
    <s v="MCPICDBICDBPortfolio Copy | NLWB_Lending | Live on ALM Core"/>
    <s v="MCPICDBICDB"/>
    <m/>
    <m/>
    <m/>
    <m/>
    <m/>
    <m/>
    <m/>
    <m/>
    <m/>
    <m/>
    <m/>
    <m/>
    <m/>
    <n v="2601"/>
    <x v="11"/>
    <x v="0"/>
    <s v="START Portfolio Copy | NLWB_Lending | Live on ALM Core"/>
    <s v="END Portfolio Copy | NLWB_Lending | Live on ALM Core"/>
    <d v="2026-02-09T13:06:00"/>
    <x v="411"/>
    <d v="2026-02-09T13:46:00"/>
    <s v="NULL"/>
    <x v="0"/>
    <s v="ICDB_MCP 202601 DEL,MP, Spreads, copy port"/>
    <x v="0"/>
    <s v="Portfolio Copy | NLWB_Lending | Live on ALM Core"/>
    <n v="0.67"/>
    <n v="0"/>
    <n v="0.67"/>
    <n v="0"/>
    <n v="0"/>
    <n v="0.67"/>
    <m/>
    <m/>
    <n v="0"/>
    <n v="0"/>
    <n v="0.67"/>
    <n v="0"/>
    <x v="28"/>
    <s v="No Error"/>
    <m/>
    <m/>
    <m/>
    <m/>
    <m/>
    <m/>
    <m/>
    <m/>
    <m/>
    <m/>
    <s v=""/>
  </r>
  <r>
    <x v="26"/>
    <s v="ICDBICDB46062.5736111111"/>
    <s v="Not Found"/>
    <x v="101"/>
    <s v="MCPICDBICDBPortfolio Copy | London | Live on ALM Core"/>
    <s v="MCPICDBICDB"/>
    <m/>
    <m/>
    <m/>
    <m/>
    <m/>
    <m/>
    <m/>
    <m/>
    <m/>
    <m/>
    <m/>
    <m/>
    <m/>
    <n v="2601"/>
    <x v="11"/>
    <x v="0"/>
    <s v="START Portfolio Copy | London | Live on ALM Core"/>
    <s v="END Portfolio Copy | London | Live on ALM Core"/>
    <d v="2026-02-09T13:46:00"/>
    <x v="412"/>
    <d v="2026-02-09T14:40:00"/>
    <s v="NULL"/>
    <x v="0"/>
    <s v="ICDB_MCP 202601 DEL,MP, Spreads, copy port"/>
    <x v="0"/>
    <s v="Portfolio Copy | London | Live on ALM Core"/>
    <n v="0.9"/>
    <n v="0"/>
    <n v="0.9"/>
    <n v="0"/>
    <n v="0"/>
    <n v="0.9"/>
    <m/>
    <m/>
    <n v="0"/>
    <n v="0"/>
    <n v="0.9"/>
    <n v="0"/>
    <x v="89"/>
    <s v="No Error"/>
    <m/>
    <m/>
    <m/>
    <m/>
    <m/>
    <m/>
    <m/>
    <m/>
    <m/>
    <m/>
    <s v=""/>
  </r>
  <r>
    <x v="26"/>
    <s v="ICDBICDB46062.6111111111"/>
    <s v="Not Found"/>
    <x v="102"/>
    <s v="MCPICDBICDBPortfolio Copy | Dublin | Live on ALM Core"/>
    <s v="MCPICDBICDB"/>
    <m/>
    <m/>
    <m/>
    <m/>
    <m/>
    <m/>
    <m/>
    <m/>
    <m/>
    <m/>
    <m/>
    <m/>
    <m/>
    <n v="2601"/>
    <x v="11"/>
    <x v="0"/>
    <s v="START Portfolio Copy | Dublin | Live on ALM Core"/>
    <s v="END Portfolio Copy | Dublin | Live on ALM Core"/>
    <d v="2026-02-09T14:40:00"/>
    <x v="413"/>
    <d v="2026-02-09T14:41:00"/>
    <s v="NULL"/>
    <x v="0"/>
    <s v="ICDB_MCP 202601 DEL,MP, Spreads, copy port"/>
    <x v="0"/>
    <s v="Portfolio Copy | Dublin | Live on ALM Core"/>
    <n v="0.02"/>
    <n v="0"/>
    <n v="0.02"/>
    <n v="0"/>
    <n v="0"/>
    <n v="0.02"/>
    <m/>
    <m/>
    <n v="0"/>
    <n v="0"/>
    <n v="0.02"/>
    <n v="0"/>
    <x v="9"/>
    <s v="No Error"/>
    <m/>
    <m/>
    <m/>
    <m/>
    <m/>
    <m/>
    <m/>
    <m/>
    <m/>
    <m/>
    <s v=""/>
  </r>
  <r>
    <x v="26"/>
    <s v="ICDBICDB46062.6118055556"/>
    <s v="Not Found"/>
    <x v="103"/>
    <s v="MCPICDBICDBPortfolio Copy | Singapore | Live on ALM Core"/>
    <s v="MCPICDBICDB"/>
    <m/>
    <m/>
    <m/>
    <m/>
    <m/>
    <m/>
    <m/>
    <m/>
    <m/>
    <m/>
    <m/>
    <m/>
    <m/>
    <n v="2601"/>
    <x v="11"/>
    <x v="0"/>
    <s v="START Portfolio Copy | Singapore | Live on ALM Core"/>
    <s v="END Portfolio Copy | Singapore | Live on ALM Core"/>
    <d v="2026-02-09T14:41:00"/>
    <x v="414"/>
    <d v="2026-02-09T15:20:00"/>
    <s v="NULL"/>
    <x v="0"/>
    <s v="ICDB_MCP 202601 DEL,MP, Spreads, copy port"/>
    <x v="0"/>
    <s v="Portfolio Copy | Singapore | Live on ALM Core"/>
    <n v="0.65"/>
    <n v="0"/>
    <n v="0.65"/>
    <n v="0"/>
    <n v="0"/>
    <n v="0.65"/>
    <m/>
    <m/>
    <n v="0"/>
    <n v="0"/>
    <n v="0.65"/>
    <n v="0"/>
    <x v="113"/>
    <s v="No Error"/>
    <m/>
    <m/>
    <m/>
    <m/>
    <m/>
    <m/>
    <m/>
    <m/>
    <m/>
    <m/>
    <s v=""/>
  </r>
  <r>
    <x v="26"/>
    <s v="ICDBICDB46062.6388888889"/>
    <s v="Not Found"/>
    <x v="104"/>
    <s v="MCPICDBICDBPortfolio Copy | Hong_Kong | Live on ALM Core"/>
    <s v="MCPICDBICDB"/>
    <m/>
    <m/>
    <m/>
    <m/>
    <m/>
    <m/>
    <m/>
    <m/>
    <m/>
    <m/>
    <m/>
    <m/>
    <m/>
    <n v="2601"/>
    <x v="11"/>
    <x v="0"/>
    <s v="START Portfolio Copy | Hong_Kong | Live on ALM Core"/>
    <s v="END Portfolio Copy | Hong_Kong | Live on ALM Core"/>
    <d v="2026-02-09T15:20:00"/>
    <x v="415"/>
    <d v="2026-02-09T16:14:00"/>
    <s v="NULL"/>
    <x v="0"/>
    <s v="ICDB_MCP 202601 DEL,MP, Spreads, copy port"/>
    <x v="0"/>
    <s v="Portfolio Copy | Hong_Kong | Live on ALM Core"/>
    <n v="0.9"/>
    <n v="0"/>
    <n v="0.9"/>
    <n v="0"/>
    <n v="0"/>
    <n v="0.9"/>
    <m/>
    <m/>
    <n v="0"/>
    <n v="0"/>
    <n v="0.9"/>
    <n v="0"/>
    <x v="89"/>
    <s v="No Error"/>
    <m/>
    <m/>
    <m/>
    <m/>
    <m/>
    <m/>
    <m/>
    <m/>
    <m/>
    <m/>
    <s v=""/>
  </r>
  <r>
    <x v="26"/>
    <s v="ICDBICDB46062.6763888889"/>
    <s v="Not Found"/>
    <x v="105"/>
    <s v="MCPICDBICDBPortfolio Copy | Sofia | Live on ALM Core"/>
    <s v="MCPICDBICDB"/>
    <m/>
    <m/>
    <m/>
    <m/>
    <m/>
    <m/>
    <m/>
    <m/>
    <m/>
    <m/>
    <m/>
    <m/>
    <m/>
    <n v="2601"/>
    <x v="11"/>
    <x v="0"/>
    <s v="START Portfolio Copy | Sofia | Live on ALM Core"/>
    <s v="END Portfolio Copy | Sofia | Live on ALM Core"/>
    <d v="2026-02-09T16:14:00"/>
    <x v="416"/>
    <d v="2026-02-09T16:57:00"/>
    <s v="NULL"/>
    <x v="0"/>
    <s v="ICDB_MCP 202601 DEL,MP, Spreads, copy port"/>
    <x v="0"/>
    <s v="Portfolio Copy | Sofia | Live on ALM Core"/>
    <n v="0.72"/>
    <n v="0"/>
    <n v="0.72"/>
    <n v="0"/>
    <n v="0"/>
    <n v="0.72"/>
    <m/>
    <m/>
    <n v="0"/>
    <n v="0"/>
    <n v="0.72"/>
    <n v="0"/>
    <x v="112"/>
    <s v="No Error"/>
    <m/>
    <m/>
    <m/>
    <m/>
    <m/>
    <m/>
    <m/>
    <m/>
    <m/>
    <m/>
    <s v=""/>
  </r>
  <r>
    <x v="26"/>
    <s v="ICDBICDB46062.70625"/>
    <s v="Not Found"/>
    <x v="106"/>
    <s v="MCPICDBICDBPortfolio Copy | Vienna | Live on ALM Core"/>
    <s v="MCPICDBICDB"/>
    <m/>
    <m/>
    <m/>
    <m/>
    <m/>
    <m/>
    <m/>
    <m/>
    <m/>
    <m/>
    <m/>
    <m/>
    <m/>
    <n v="2601"/>
    <x v="11"/>
    <x v="0"/>
    <s v="START Portfolio Copy | Vienna | Live on ALM Core"/>
    <s v="END Portfolio Copy | Vienna | Live on ALM Core"/>
    <d v="2026-02-09T16:57:00"/>
    <x v="416"/>
    <d v="2026-02-09T16:57:00"/>
    <s v="NULL"/>
    <x v="0"/>
    <s v="ICDB_MCP 202601 DEL,MP, Spreads, copy port"/>
    <x v="0"/>
    <s v="Portfolio Copy | Vienna | Live on ALM Core"/>
    <n v="0"/>
    <n v="0"/>
    <n v="0"/>
    <n v="0"/>
    <n v="0"/>
    <n v="0"/>
    <m/>
    <m/>
    <n v="0"/>
    <n v="0"/>
    <n v="0"/>
    <n v="0"/>
    <x v="23"/>
    <s v="No Error"/>
    <m/>
    <m/>
    <m/>
    <m/>
    <m/>
    <m/>
    <m/>
    <m/>
    <m/>
    <m/>
    <s v=""/>
  </r>
  <r>
    <x v="26"/>
    <s v="ICDBICDB46062.70625"/>
    <s v="Not Found"/>
    <x v="107"/>
    <s v="MCPICDBICDBPortfolio Copy | Prague | Live on ALM Core"/>
    <s v="MCPICDBICDB"/>
    <m/>
    <m/>
    <m/>
    <m/>
    <m/>
    <m/>
    <m/>
    <m/>
    <m/>
    <m/>
    <m/>
    <m/>
    <m/>
    <n v="2601"/>
    <x v="11"/>
    <x v="0"/>
    <s v="START Portfolio Copy | Prague | Live on ALM Core"/>
    <s v="END Portfolio Copy | Prague | Live on ALM Core"/>
    <d v="2026-02-09T16:57:00"/>
    <x v="289"/>
    <d v="2026-02-09T17:37:00"/>
    <s v="NULL"/>
    <x v="0"/>
    <s v="ICDB_MCP 202601 DEL,MP, Spreads, copy port"/>
    <x v="0"/>
    <s v="Portfolio Copy | Prague | Live on ALM Core"/>
    <n v="0.67"/>
    <n v="0"/>
    <n v="0.67"/>
    <n v="0"/>
    <n v="0"/>
    <n v="0.67"/>
    <m/>
    <m/>
    <n v="0"/>
    <n v="0"/>
    <n v="0.67"/>
    <n v="0"/>
    <x v="28"/>
    <s v="No Error"/>
    <m/>
    <m/>
    <m/>
    <m/>
    <m/>
    <m/>
    <m/>
    <m/>
    <m/>
    <m/>
    <s v=""/>
  </r>
  <r>
    <x v="26"/>
    <s v="ICDBICDB46062.7340277778"/>
    <s v="Not Found"/>
    <x v="108"/>
    <s v="MCPICDBICDBPortfolio Copy | Beijing | Other live location"/>
    <s v="MCPICDBICDB"/>
    <m/>
    <m/>
    <m/>
    <m/>
    <m/>
    <m/>
    <m/>
    <m/>
    <m/>
    <m/>
    <m/>
    <m/>
    <m/>
    <n v="2601"/>
    <x v="11"/>
    <x v="0"/>
    <s v="START Portfolio Copy | Beijing | Other live location"/>
    <s v="END Portfolio Copy | Beijing | Other live location"/>
    <d v="2026-02-09T17:37:00"/>
    <x v="417"/>
    <d v="2026-02-09T17:39:00"/>
    <s v="NULL"/>
    <x v="0"/>
    <s v="ICDB_MCP 202601 DEL,MP, Spreads, copy port"/>
    <x v="0"/>
    <s v="Portfolio Copy | Beijing | Other live location"/>
    <n v="0.03"/>
    <n v="0"/>
    <n v="0.03"/>
    <n v="0"/>
    <n v="0"/>
    <n v="0.03"/>
    <m/>
    <m/>
    <n v="0"/>
    <n v="0"/>
    <n v="0.03"/>
    <n v="0"/>
    <x v="0"/>
    <s v="No Error"/>
    <m/>
    <m/>
    <m/>
    <m/>
    <m/>
    <m/>
    <m/>
    <m/>
    <m/>
    <m/>
    <s v=""/>
  </r>
  <r>
    <x v="26"/>
    <s v="ICDBICDB46062.7354166667"/>
    <s v="Not Found"/>
    <x v="109"/>
    <s v="MCPICDBICDBPortfolio Copy | Shanghai | Other live location"/>
    <s v="MCPICDBICDB"/>
    <m/>
    <m/>
    <m/>
    <m/>
    <m/>
    <m/>
    <m/>
    <m/>
    <m/>
    <m/>
    <m/>
    <m/>
    <m/>
    <n v="2601"/>
    <x v="11"/>
    <x v="0"/>
    <s v="START Portfolio Copy | Shanghai | Other live location"/>
    <s v="END Portfolio Copy | Shanghai | Other live location"/>
    <d v="2026-02-09T17:39:00"/>
    <x v="417"/>
    <d v="2026-02-09T17:39:00"/>
    <s v="NULL"/>
    <x v="0"/>
    <s v="ICDB_MCP 202601 DEL,MP, Spreads, copy port"/>
    <x v="0"/>
    <s v="Portfolio Copy | Shanghai | Other live location"/>
    <n v="0"/>
    <n v="0"/>
    <n v="0"/>
    <n v="0"/>
    <n v="0"/>
    <n v="0"/>
    <m/>
    <m/>
    <n v="0"/>
    <n v="0"/>
    <n v="0"/>
    <n v="0"/>
    <x v="23"/>
    <s v="No Error"/>
    <m/>
    <m/>
    <m/>
    <m/>
    <m/>
    <m/>
    <m/>
    <m/>
    <m/>
    <m/>
    <s v=""/>
  </r>
  <r>
    <x v="26"/>
    <s v="ICDBICDB46062.7354166667"/>
    <s v="Not Found"/>
    <x v="110"/>
    <s v="MCPICDBICDBPortfolio Copy | Budapest | Live on ALM Core"/>
    <s v="MCPICDBICDB"/>
    <m/>
    <m/>
    <m/>
    <m/>
    <m/>
    <m/>
    <m/>
    <m/>
    <m/>
    <m/>
    <m/>
    <m/>
    <m/>
    <n v="2601"/>
    <x v="11"/>
    <x v="0"/>
    <s v="START Portfolio Copy | Budapest | Live on ALM Core"/>
    <s v="END Portfolio Copy | Budapest | Live on ALM Core"/>
    <d v="2026-02-09T17:39:00"/>
    <x v="418"/>
    <d v="2026-02-09T17:40:00"/>
    <s v="NULL"/>
    <x v="0"/>
    <s v="ICDB_MCP 202601 DEL,MP, Spreads, copy port"/>
    <x v="0"/>
    <s v="Portfolio Copy | Budapest | Live on ALM Core"/>
    <n v="0.02"/>
    <n v="0"/>
    <n v="0.02"/>
    <n v="0"/>
    <n v="0"/>
    <n v="0.02"/>
    <m/>
    <m/>
    <n v="0"/>
    <n v="0"/>
    <n v="0.02"/>
    <n v="0"/>
    <x v="9"/>
    <s v="No Error"/>
    <m/>
    <m/>
    <m/>
    <m/>
    <m/>
    <m/>
    <m/>
    <m/>
    <m/>
    <m/>
    <s v=""/>
  </r>
  <r>
    <x v="26"/>
    <s v="ICDBICDB46062.7361111111"/>
    <s v="Not Found"/>
    <x v="111"/>
    <s v="MCPICDBICDBPortfolio Copy | Tokyo | Live on ALM Core"/>
    <s v="MCPICDBICDB"/>
    <m/>
    <m/>
    <m/>
    <m/>
    <m/>
    <m/>
    <m/>
    <m/>
    <m/>
    <m/>
    <m/>
    <m/>
    <m/>
    <n v="2601"/>
    <x v="11"/>
    <x v="0"/>
    <s v="START Portfolio Copy | Tokyo | Live on ALM Core"/>
    <s v="END Portfolio Copy | Tokyo | Live on ALM Core"/>
    <d v="2026-02-09T17:40:00"/>
    <x v="419"/>
    <d v="2026-02-09T17:41:00"/>
    <s v="NULL"/>
    <x v="0"/>
    <s v="ICDB_MCP 202601 DEL,MP, Spreads, copy port"/>
    <x v="0"/>
    <s v="Portfolio Copy | Tokyo | Live on ALM Core"/>
    <n v="0.02"/>
    <n v="0"/>
    <n v="0.02"/>
    <n v="0"/>
    <n v="0"/>
    <n v="0.02"/>
    <m/>
    <m/>
    <n v="0"/>
    <n v="0"/>
    <n v="0.02"/>
    <n v="0"/>
    <x v="9"/>
    <s v="No Error"/>
    <m/>
    <m/>
    <m/>
    <m/>
    <m/>
    <m/>
    <m/>
    <m/>
    <m/>
    <m/>
    <s v=""/>
  </r>
  <r>
    <x v="26"/>
    <s v="ICDBICDB46062.7368055556"/>
    <s v="Not Found"/>
    <x v="112"/>
    <s v="MCPICDBICDBPortfolio Copy | Manila | Other live location"/>
    <s v="MCPICDBICDB"/>
    <m/>
    <m/>
    <m/>
    <m/>
    <m/>
    <m/>
    <m/>
    <m/>
    <m/>
    <m/>
    <m/>
    <m/>
    <m/>
    <n v="2601"/>
    <x v="11"/>
    <x v="0"/>
    <s v="START Portfolio Copy | Manila | Other live location"/>
    <s v="END Portfolio Copy | Manila | Other live location"/>
    <d v="2026-02-09T17:41:00"/>
    <x v="419"/>
    <d v="2026-02-09T17:41:00"/>
    <s v="NULL"/>
    <x v="0"/>
    <s v="ICDB_MCP 202601 DEL,MP, Spreads, copy port"/>
    <x v="0"/>
    <s v="Portfolio Copy | Manila | Other live location"/>
    <n v="0"/>
    <n v="0"/>
    <n v="0"/>
    <n v="0"/>
    <n v="0"/>
    <n v="0"/>
    <m/>
    <m/>
    <n v="0"/>
    <n v="0"/>
    <n v="0"/>
    <n v="0"/>
    <x v="23"/>
    <s v="No Error"/>
    <m/>
    <m/>
    <m/>
    <m/>
    <m/>
    <m/>
    <m/>
    <m/>
    <m/>
    <m/>
    <s v=""/>
  </r>
  <r>
    <x v="26"/>
    <s v="ICDBICDB46062.7368055556"/>
    <s v="Not Found"/>
    <x v="113"/>
    <s v="MCPICDBICDBPortfolio Copy | Bratislava | Live on ALM Core"/>
    <s v="MCPICDBICDB"/>
    <m/>
    <m/>
    <m/>
    <m/>
    <m/>
    <m/>
    <m/>
    <m/>
    <m/>
    <m/>
    <m/>
    <m/>
    <m/>
    <n v="2601"/>
    <x v="11"/>
    <x v="0"/>
    <s v="START Portfolio Copy | Bratislava | Live on ALM Core"/>
    <s v="END Portfolio Copy | Bratislava | Live on ALM Core"/>
    <d v="2026-02-09T17:41:00"/>
    <x v="420"/>
    <d v="2026-02-09T17:42:00"/>
    <s v="NULL"/>
    <x v="0"/>
    <s v="ICDB_MCP 202601 DEL,MP, Spreads, copy port"/>
    <x v="0"/>
    <s v="Portfolio Copy | Bratislava | Live on ALM Core"/>
    <n v="0.02"/>
    <n v="0"/>
    <n v="0.02"/>
    <n v="0"/>
    <n v="0"/>
    <n v="0.02"/>
    <m/>
    <m/>
    <n v="0"/>
    <n v="0"/>
    <n v="0.02"/>
    <n v="0"/>
    <x v="9"/>
    <s v="No Error"/>
    <m/>
    <m/>
    <m/>
    <m/>
    <m/>
    <m/>
    <m/>
    <m/>
    <m/>
    <m/>
    <s v=""/>
  </r>
  <r>
    <x v="26"/>
    <s v="ICDBICDB46062.7375"/>
    <s v="Not Found"/>
    <x v="114"/>
    <s v="MCPICDBICDBPortfolio Copy | Seoul | Live on ALM Core"/>
    <s v="MCPICDBICDB"/>
    <m/>
    <m/>
    <m/>
    <m/>
    <m/>
    <m/>
    <m/>
    <m/>
    <m/>
    <m/>
    <m/>
    <m/>
    <m/>
    <n v="2601"/>
    <x v="11"/>
    <x v="0"/>
    <s v="START Portfolio Copy | Seoul | Live on ALM Core"/>
    <s v="END Portfolio Copy | Seoul | Live on ALM Core"/>
    <d v="2026-02-09T17:42:00"/>
    <x v="420"/>
    <d v="2026-02-09T17:42:00"/>
    <s v="NULL"/>
    <x v="0"/>
    <s v="ICDB_MCP 202601 DEL,MP, Spreads, copy port"/>
    <x v="0"/>
    <s v="Portfolio Copy | Seoul | Live on ALM Core"/>
    <n v="0"/>
    <n v="0"/>
    <n v="0"/>
    <n v="0"/>
    <n v="0"/>
    <n v="0"/>
    <m/>
    <m/>
    <n v="0"/>
    <n v="0"/>
    <n v="0"/>
    <n v="0"/>
    <x v="23"/>
    <s v="No Error"/>
    <m/>
    <m/>
    <m/>
    <m/>
    <m/>
    <m/>
    <m/>
    <m/>
    <m/>
    <m/>
    <s v=""/>
  </r>
  <r>
    <x v="26"/>
    <s v="ICDBICDB46062.7375"/>
    <s v="Not Found"/>
    <x v="115"/>
    <s v="MCPICDBICDBPortfolio Copy | Taipei | Live on ALM Core"/>
    <s v="MCPICDBICDB"/>
    <m/>
    <m/>
    <m/>
    <m/>
    <m/>
    <m/>
    <m/>
    <m/>
    <m/>
    <m/>
    <m/>
    <m/>
    <m/>
    <n v="2601"/>
    <x v="11"/>
    <x v="0"/>
    <s v="START Portfolio Copy | Taipei | Live on ALM Core"/>
    <s v="END Portfolio Copy | Taipei | Live on ALM Core"/>
    <d v="2026-02-09T17:42:00"/>
    <x v="421"/>
    <d v="2026-02-09T17:43:00"/>
    <s v="NULL"/>
    <x v="0"/>
    <s v="ICDB_MCP 202601 DEL,MP, Spreads, copy port"/>
    <x v="0"/>
    <s v="Portfolio Copy | Taipei | Live on ALM Core"/>
    <n v="0.02"/>
    <n v="0"/>
    <n v="0.02"/>
    <n v="0"/>
    <n v="0"/>
    <n v="0.02"/>
    <m/>
    <m/>
    <n v="0"/>
    <n v="0"/>
    <n v="0.02"/>
    <n v="0"/>
    <x v="9"/>
    <s v="No Error"/>
    <m/>
    <m/>
    <m/>
    <m/>
    <m/>
    <m/>
    <m/>
    <m/>
    <m/>
    <m/>
    <s v=""/>
  </r>
  <r>
    <x v="26"/>
    <s v="ICDBICDB46062.7381944444"/>
    <s v="Not Found"/>
    <x v="116"/>
    <s v="MCPICDBICDBPortfolio Copy | NLWB_BMG | Live on ALM Core"/>
    <s v="MCPICDBICDB"/>
    <m/>
    <m/>
    <m/>
    <m/>
    <m/>
    <m/>
    <m/>
    <m/>
    <m/>
    <m/>
    <m/>
    <m/>
    <m/>
    <n v="2601"/>
    <x v="11"/>
    <x v="0"/>
    <s v="START Portfolio Copy | NLWB_BMG | Live on ALM Core"/>
    <s v="END Portfolio Copy | NLWB_BMG | Live on ALM Core"/>
    <d v="2026-02-09T17:43:00"/>
    <x v="422"/>
    <d v="2026-02-09T17:44:00"/>
    <s v="NULL"/>
    <x v="0"/>
    <s v="ICDB_MCP 202601 DEL,MP, Spreads, copy port"/>
    <x v="0"/>
    <s v="Portfolio Copy | NLWB_BMG | Live on ALM Core"/>
    <n v="0.02"/>
    <n v="0"/>
    <n v="0.02"/>
    <n v="0"/>
    <n v="0"/>
    <n v="0.02"/>
    <m/>
    <m/>
    <n v="0"/>
    <n v="0"/>
    <n v="0.02"/>
    <n v="0"/>
    <x v="9"/>
    <s v="No Error"/>
    <m/>
    <m/>
    <m/>
    <m/>
    <m/>
    <m/>
    <m/>
    <m/>
    <m/>
    <m/>
    <s v=""/>
  </r>
  <r>
    <x v="26"/>
    <s v="ICDBICDB46062.7388888889"/>
    <s v="Not Found"/>
    <x v="117"/>
    <s v="MCPICDBICDBPortfolio Copy | NLWB_FM_Banking_books | Live on ALM Core"/>
    <s v="MCPICDBICDB"/>
    <m/>
    <m/>
    <m/>
    <m/>
    <m/>
    <m/>
    <m/>
    <m/>
    <m/>
    <m/>
    <m/>
    <m/>
    <m/>
    <n v="2601"/>
    <x v="11"/>
    <x v="0"/>
    <s v="START Portfolio Copy | NLWB_FM_Banking_books | Live on ALM Core"/>
    <s v="END Portfolio Copy | NLWB_FM_Banking_books | Live on ALM Core"/>
    <d v="2026-02-09T17:44:00"/>
    <x v="422"/>
    <d v="2026-02-09T17:44:00"/>
    <s v="NULL"/>
    <x v="0"/>
    <s v="ICDB_MCP 202601 DEL,MP, Spreads, copy port"/>
    <x v="0"/>
    <s v="Portfolio Copy | NLWB_FM_Banking_books | Live on ALM Core"/>
    <n v="0"/>
    <n v="0"/>
    <n v="0"/>
    <n v="0"/>
    <n v="0"/>
    <n v="0"/>
    <m/>
    <m/>
    <n v="0"/>
    <n v="0"/>
    <n v="0"/>
    <n v="0"/>
    <x v="23"/>
    <s v="No Error"/>
    <m/>
    <m/>
    <m/>
    <m/>
    <m/>
    <m/>
    <m/>
    <m/>
    <m/>
    <m/>
    <s v=""/>
  </r>
  <r>
    <x v="26"/>
    <s v="ICDBICDB46062.7388888889"/>
    <s v="Not Found"/>
    <x v="118"/>
    <s v="MCPICDBICDBPortfolio Copy | NLWB_Trade_Finance_Services | Live on ALM Core"/>
    <s v="MCPICDBICDB"/>
    <m/>
    <m/>
    <m/>
    <m/>
    <m/>
    <m/>
    <m/>
    <m/>
    <m/>
    <m/>
    <m/>
    <m/>
    <m/>
    <n v="2601"/>
    <x v="11"/>
    <x v="0"/>
    <s v="START Portfolio Copy | NLWB_Trade_Finance_Services | Live on ALM Core"/>
    <s v="END Portfolio Copy | NLWB_Trade_Finance_Services | Live on ALM Core"/>
    <d v="2026-02-09T17:44:00"/>
    <x v="423"/>
    <d v="2026-02-09T17:45:00"/>
    <s v="NULL"/>
    <x v="0"/>
    <s v="ICDB_MCP 202601 DEL,MP, Spreads, copy port"/>
    <x v="0"/>
    <s v="Portfolio Copy | NLWB_Trade_Finance_Services | Live on ALM Core"/>
    <n v="0.02"/>
    <n v="0"/>
    <n v="0.02"/>
    <n v="0"/>
    <n v="0"/>
    <n v="0.02"/>
    <m/>
    <m/>
    <n v="0"/>
    <n v="0"/>
    <n v="0.02"/>
    <n v="0"/>
    <x v="9"/>
    <s v="No Error"/>
    <m/>
    <m/>
    <m/>
    <m/>
    <m/>
    <m/>
    <m/>
    <m/>
    <m/>
    <m/>
    <s v=""/>
  </r>
  <r>
    <x v="26"/>
    <s v="ICDBICDB46062.7395833333"/>
    <s v="Not Found"/>
    <x v="119"/>
    <s v="MCPICDBICDBPortfolio Copy | Kiev | Live on ALM Core"/>
    <s v="MCPICDBICDB"/>
    <m/>
    <m/>
    <m/>
    <m/>
    <m/>
    <m/>
    <m/>
    <m/>
    <m/>
    <m/>
    <m/>
    <m/>
    <m/>
    <n v="2601"/>
    <x v="11"/>
    <x v="0"/>
    <s v="START Portfolio Copy | Kiev | Live on ALM Core"/>
    <s v="END Portfolio Copy | Kiev | Live on ALM Core"/>
    <d v="2026-02-09T17:45:00"/>
    <x v="423"/>
    <d v="2026-02-09T17:45:00"/>
    <s v="NULL"/>
    <x v="0"/>
    <s v="ICDB_MCP 202601 DEL,MP, Spreads, copy port"/>
    <x v="0"/>
    <s v="Portfolio Copy | Kiev | Live on ALM Core"/>
    <n v="0"/>
    <n v="0"/>
    <n v="0"/>
    <n v="0"/>
    <n v="0"/>
    <n v="0"/>
    <m/>
    <m/>
    <n v="0"/>
    <n v="0"/>
    <n v="0"/>
    <n v="0"/>
    <x v="23"/>
    <s v="No Error"/>
    <m/>
    <m/>
    <m/>
    <m/>
    <m/>
    <m/>
    <m/>
    <m/>
    <m/>
    <m/>
    <s v=""/>
  </r>
  <r>
    <x v="26"/>
    <s v="ICDBICDB46062.7395833333"/>
    <s v="Not Found"/>
    <x v="120"/>
    <s v="MCPICDBICDBPortfolio Copy | Geneva | Other live location"/>
    <s v="MCPICDBICDB"/>
    <m/>
    <m/>
    <m/>
    <m/>
    <m/>
    <m/>
    <m/>
    <m/>
    <m/>
    <m/>
    <m/>
    <m/>
    <m/>
    <n v="2601"/>
    <x v="11"/>
    <x v="0"/>
    <s v="START Portfolio Copy | Geneva | Other live location"/>
    <s v="END Portfolio Copy | Geneva | Other live location"/>
    <d v="2026-02-09T17:45:00"/>
    <x v="424"/>
    <d v="2026-02-09T17:46:00"/>
    <s v="NULL"/>
    <x v="0"/>
    <s v="ICDB_MCP 202601 DEL,MP, Spreads, copy port"/>
    <x v="0"/>
    <s v="Portfolio Copy | Geneva | Other live location"/>
    <n v="0.02"/>
    <n v="0"/>
    <n v="0.02"/>
    <n v="0"/>
    <n v="0"/>
    <n v="0.02"/>
    <m/>
    <m/>
    <n v="0"/>
    <n v="0"/>
    <n v="0.02"/>
    <n v="0"/>
    <x v="9"/>
    <s v="No Error"/>
    <m/>
    <m/>
    <m/>
    <m/>
    <m/>
    <m/>
    <m/>
    <m/>
    <m/>
    <m/>
    <s v=""/>
  </r>
  <r>
    <x v="26"/>
    <s v="ICDBICDB46062.7402777778"/>
    <s v="Not Found"/>
    <x v="121"/>
    <s v="MCPICDBICDBPortfolio Copy | Brussels | Live on ALM Core"/>
    <s v="MCPICDBICDB"/>
    <m/>
    <m/>
    <m/>
    <m/>
    <m/>
    <m/>
    <m/>
    <m/>
    <m/>
    <m/>
    <m/>
    <m/>
    <m/>
    <n v="2601"/>
    <x v="11"/>
    <x v="0"/>
    <s v="START Portfolio Copy | Brussels | Live on ALM Core"/>
    <s v="END Portfolio Copy | Brussels | Live on ALM Core"/>
    <d v="2026-02-09T17:46:00"/>
    <x v="425"/>
    <d v="2026-02-09T18:29:00"/>
    <s v="NULL"/>
    <x v="0"/>
    <s v="ICDB_MCP 202601 DEL,MP, Spreads, copy port"/>
    <x v="0"/>
    <s v="Portfolio Copy | Brussels | Live on ALM Core"/>
    <n v="0.72"/>
    <n v="0"/>
    <n v="0.72"/>
    <n v="0"/>
    <n v="0"/>
    <n v="0.72"/>
    <m/>
    <m/>
    <n v="0"/>
    <n v="0"/>
    <n v="0.72"/>
    <n v="0"/>
    <x v="112"/>
    <s v="No Error"/>
    <m/>
    <m/>
    <m/>
    <m/>
    <m/>
    <m/>
    <m/>
    <m/>
    <m/>
    <m/>
    <s v=""/>
  </r>
  <r>
    <x v="26"/>
    <s v="ICDBICDB46062.7701388889"/>
    <s v="Not Found"/>
    <x v="122"/>
    <s v="MCPICDBICDBPortfolio Copy | Belgium_FM_banking_book | Live on ALM Core"/>
    <s v="MCPICDBICDB"/>
    <m/>
    <m/>
    <m/>
    <m/>
    <m/>
    <m/>
    <m/>
    <m/>
    <m/>
    <m/>
    <m/>
    <m/>
    <m/>
    <n v="2601"/>
    <x v="11"/>
    <x v="0"/>
    <s v="START Portfolio Copy | Belgium_FM_banking_book | Live on ALM Core"/>
    <s v="END Portfolio Copy | Belgium_FM_banking_book | Live on ALM Core"/>
    <d v="2026-02-09T18:29:00"/>
    <x v="425"/>
    <d v="2026-02-09T18:30:00"/>
    <s v="NULL"/>
    <x v="0"/>
    <s v="ICDB_MCP 202601 DEL,MP, Spreads, copy port"/>
    <x v="0"/>
    <s v="Portfolio Copy | Belgium_FM_banking_book | Live on ALM Core"/>
    <n v="0"/>
    <n v="0"/>
    <n v="0"/>
    <n v="0"/>
    <n v="0"/>
    <n v="0"/>
    <m/>
    <m/>
    <n v="0"/>
    <n v="0"/>
    <n v="0"/>
    <n v="0"/>
    <x v="23"/>
    <s v="No Error"/>
    <m/>
    <m/>
    <m/>
    <m/>
    <m/>
    <m/>
    <m/>
    <m/>
    <m/>
    <m/>
    <s v=""/>
  </r>
  <r>
    <x v="26"/>
    <s v="ICDBICDB46062.7708333333"/>
    <s v="Not Found"/>
    <x v="123"/>
    <s v="MCPICDBICDBPortfolio Copy | Luxembourg | Live on ALM Core"/>
    <s v="MCPICDBICDB"/>
    <m/>
    <m/>
    <m/>
    <m/>
    <m/>
    <m/>
    <m/>
    <m/>
    <m/>
    <m/>
    <m/>
    <m/>
    <m/>
    <n v="2601"/>
    <x v="11"/>
    <x v="0"/>
    <s v="START Portfolio Copy | Luxembourg | Live on ALM Core"/>
    <s v="END Portfolio Copy | Luxembourg | Live on ALM Core"/>
    <d v="2026-02-09T18:30:00"/>
    <x v="426"/>
    <d v="2026-02-10T11:53:00"/>
    <s v="NULL"/>
    <x v="0"/>
    <s v="ICDB_MCP 202601 DEL,MP, Spreads, copy port"/>
    <x v="0"/>
    <s v="Portfolio Copy | Luxembourg | Live on ALM Core"/>
    <n v="0"/>
    <n v="0"/>
    <n v="0"/>
    <n v="0"/>
    <n v="0"/>
    <n v="0"/>
    <m/>
    <m/>
    <n v="0"/>
    <n v="0"/>
    <n v="0"/>
    <n v="0"/>
    <x v="23"/>
    <s v="No Error"/>
    <m/>
    <m/>
    <m/>
    <m/>
    <m/>
    <m/>
    <m/>
    <m/>
    <m/>
    <m/>
    <s v=""/>
  </r>
  <r>
    <x v="26"/>
    <s v="ICDBICDB46063.4951388889"/>
    <s v="Not Found"/>
    <x v="124"/>
    <s v="MCPICDBICDBLoad | NLWB_Lending | Live on ALM Core"/>
    <s v="MCPICDBICDB"/>
    <m/>
    <m/>
    <m/>
    <m/>
    <m/>
    <m/>
    <m/>
    <m/>
    <m/>
    <m/>
    <m/>
    <m/>
    <m/>
    <n v="2601"/>
    <x v="11"/>
    <x v="0"/>
    <s v="START Load | NLWB_Lending | Live on ALM Core"/>
    <s v="END Load | NLWB_Lending | Live on ALM Core"/>
    <d v="2026-02-10T11:53:00"/>
    <x v="427"/>
    <d v="2026-02-10T12:31:00"/>
    <s v="NULL"/>
    <x v="0"/>
    <s v="ICDB_MCP 202601 load pos live locations part 1"/>
    <x v="0"/>
    <s v="Load | NLWB_Lending | Live on ALM Core"/>
    <n v="0.63"/>
    <n v="0"/>
    <n v="0.63"/>
    <n v="0"/>
    <n v="0"/>
    <n v="0.63"/>
    <m/>
    <m/>
    <n v="0"/>
    <n v="0"/>
    <n v="0.63"/>
    <n v="0"/>
    <x v="60"/>
    <s v="No Error"/>
    <m/>
    <m/>
    <m/>
    <m/>
    <m/>
    <m/>
    <m/>
    <m/>
    <m/>
    <m/>
    <s v=""/>
  </r>
  <r>
    <x v="26"/>
    <s v="ICDBICDB46063.5215277778"/>
    <s v="Not Found"/>
    <x v="125"/>
    <s v="MCPICDBICDBLoad | London | Live on ALM Core"/>
    <s v="MCPICDBICDB"/>
    <m/>
    <m/>
    <m/>
    <m/>
    <m/>
    <m/>
    <m/>
    <m/>
    <m/>
    <m/>
    <m/>
    <m/>
    <m/>
    <n v="2601"/>
    <x v="11"/>
    <x v="0"/>
    <s v="START Load | London | Live on ALM Core"/>
    <s v="END Load | London | Live on ALM Core"/>
    <d v="2026-02-10T12:31:00"/>
    <x v="428"/>
    <d v="2026-02-10T13:15:00"/>
    <s v="NULL"/>
    <x v="0"/>
    <s v="ICDB_MCP 202601 load pos live locations part 1"/>
    <x v="0"/>
    <s v="Load | London | Live on ALM Core"/>
    <n v="0.73"/>
    <n v="0"/>
    <n v="0.73"/>
    <n v="0"/>
    <n v="0"/>
    <n v="0.73"/>
    <m/>
    <m/>
    <n v="0"/>
    <n v="0"/>
    <n v="0.73"/>
    <n v="0"/>
    <x v="31"/>
    <s v="No Error"/>
    <m/>
    <m/>
    <m/>
    <m/>
    <m/>
    <m/>
    <m/>
    <m/>
    <m/>
    <m/>
    <s v=""/>
  </r>
  <r>
    <x v="26"/>
    <s v="ICDBICDB46063.5520833333"/>
    <s v="Not Found"/>
    <x v="126"/>
    <s v="MCPICDBICDBLoad | Dublin | Live on ALM Core"/>
    <s v="MCPICDBICDB"/>
    <m/>
    <m/>
    <m/>
    <m/>
    <m/>
    <m/>
    <m/>
    <m/>
    <m/>
    <m/>
    <m/>
    <m/>
    <m/>
    <n v="2601"/>
    <x v="11"/>
    <x v="0"/>
    <s v="START Load | Dublin | Live on ALM Core"/>
    <s v="END Load | Dublin | Live on ALM Core"/>
    <d v="2026-02-10T13:15:00"/>
    <x v="429"/>
    <d v="2026-02-10T13:51:00"/>
    <s v="NULL"/>
    <x v="0"/>
    <s v="ICDB_MCP 202601 load pos live locations part 1"/>
    <x v="0"/>
    <s v="Load | Dublin | Live on ALM Core"/>
    <n v="0.6"/>
    <n v="0"/>
    <n v="0.6"/>
    <n v="0"/>
    <n v="0"/>
    <n v="0.6"/>
    <m/>
    <m/>
    <n v="0"/>
    <n v="0"/>
    <n v="0.6"/>
    <n v="0"/>
    <x v="39"/>
    <s v="No Error"/>
    <m/>
    <m/>
    <m/>
    <m/>
    <m/>
    <m/>
    <m/>
    <m/>
    <m/>
    <m/>
    <s v=""/>
  </r>
  <r>
    <x v="26"/>
    <s v="ICDBICDB46063.5770833333"/>
    <s v="Not Found"/>
    <x v="127"/>
    <s v="MCPICDBICDBLoad | Singapore | Live on ALM Core"/>
    <s v="MCPICDBICDB"/>
    <m/>
    <m/>
    <m/>
    <m/>
    <m/>
    <m/>
    <m/>
    <m/>
    <m/>
    <m/>
    <m/>
    <m/>
    <m/>
    <n v="2601"/>
    <x v="11"/>
    <x v="0"/>
    <s v="START Load | Singapore | Live on ALM Core"/>
    <s v="END Load | Singapore | Live on ALM Core"/>
    <d v="2026-02-10T13:51:00"/>
    <x v="430"/>
    <d v="2026-02-10T14:41:00"/>
    <s v="NULL"/>
    <x v="0"/>
    <s v="ICDB_MCP 202601 load pos live locations part 1"/>
    <x v="0"/>
    <s v="Load | Singapore | Live on ALM Core"/>
    <n v="0.83"/>
    <n v="0"/>
    <n v="0.83"/>
    <n v="0"/>
    <n v="0"/>
    <n v="0.83"/>
    <m/>
    <m/>
    <n v="0"/>
    <n v="0"/>
    <n v="0.83"/>
    <n v="0"/>
    <x v="107"/>
    <s v="No Error"/>
    <m/>
    <m/>
    <m/>
    <m/>
    <m/>
    <m/>
    <m/>
    <m/>
    <m/>
    <m/>
    <s v=""/>
  </r>
  <r>
    <x v="26"/>
    <s v="ICDBICDB46063.6118055556"/>
    <s v="Not Found"/>
    <x v="128"/>
    <s v="MCPICDBICDBLoad | Vienna | Live on ALM Core"/>
    <s v="MCPICDBICDB"/>
    <m/>
    <m/>
    <m/>
    <m/>
    <m/>
    <m/>
    <m/>
    <m/>
    <m/>
    <m/>
    <m/>
    <m/>
    <m/>
    <n v="2601"/>
    <x v="11"/>
    <x v="0"/>
    <s v="START Load | Vienna | Live on ALM Core"/>
    <s v="END Load | Vienna | Live on ALM Core"/>
    <d v="2026-02-10T14:41:00"/>
    <x v="159"/>
    <d v="2026-02-10T15:15:00"/>
    <s v="NULL"/>
    <x v="0"/>
    <s v="ICDB_MCP 202601 load pos live locations part 1"/>
    <x v="0"/>
    <s v="Load | Vienna | Live on ALM Core"/>
    <n v="0.56999999999999995"/>
    <n v="0"/>
    <n v="0.56999999999999995"/>
    <n v="0"/>
    <n v="0"/>
    <n v="0.56999999999999995"/>
    <m/>
    <m/>
    <n v="0"/>
    <n v="0"/>
    <n v="0.56999999999999995"/>
    <n v="0"/>
    <x v="77"/>
    <s v="No Error"/>
    <m/>
    <m/>
    <m/>
    <m/>
    <m/>
    <m/>
    <m/>
    <m/>
    <m/>
    <m/>
    <s v=""/>
  </r>
  <r>
    <x v="26"/>
    <s v="ICDBICDB46063.6354166667"/>
    <s v="Not Found"/>
    <x v="129"/>
    <s v="MCPICDBICDBLoad | Prague | Live on ALM Core"/>
    <s v="MCPICDBICDB"/>
    <m/>
    <m/>
    <m/>
    <m/>
    <m/>
    <m/>
    <m/>
    <m/>
    <m/>
    <m/>
    <m/>
    <m/>
    <m/>
    <n v="2601"/>
    <x v="11"/>
    <x v="0"/>
    <s v="START Load | Prague | Live on ALM Core"/>
    <s v="END Load | Prague | Live on ALM Core"/>
    <d v="2026-02-10T15:15:00"/>
    <x v="431"/>
    <d v="2026-02-10T15:57:00"/>
    <s v="NULL"/>
    <x v="0"/>
    <s v="ICDB_MCP 202601 load pos live locations part 1"/>
    <x v="0"/>
    <s v="Load | Prague | Live on ALM Core"/>
    <n v="0.7"/>
    <n v="0"/>
    <n v="0.7"/>
    <n v="0"/>
    <n v="0"/>
    <n v="0.7"/>
    <m/>
    <m/>
    <n v="0"/>
    <n v="0"/>
    <n v="0.7"/>
    <n v="0"/>
    <x v="71"/>
    <s v="No Error"/>
    <m/>
    <m/>
    <m/>
    <m/>
    <m/>
    <m/>
    <m/>
    <m/>
    <m/>
    <m/>
    <s v=""/>
  </r>
  <r>
    <x v="26"/>
    <s v="ICDBICDB46063.6645833333"/>
    <s v="Not Found"/>
    <x v="130"/>
    <s v="MCPICDBICDBLoad | Budapest | Live on ALM Core"/>
    <s v="MCPICDBICDB"/>
    <m/>
    <m/>
    <m/>
    <m/>
    <m/>
    <m/>
    <m/>
    <m/>
    <m/>
    <m/>
    <m/>
    <m/>
    <m/>
    <n v="2601"/>
    <x v="11"/>
    <x v="0"/>
    <s v="START Load | Budapest | Live on ALM Core"/>
    <s v="END Load | Budapest | Live on ALM Core"/>
    <d v="2026-02-10T15:57:00"/>
    <x v="432"/>
    <d v="2026-02-10T16:42:00"/>
    <s v="NULL"/>
    <x v="0"/>
    <s v="ICDB_MCP 202601 load pos live locations part 1"/>
    <x v="0"/>
    <s v="Load | Budapest | Live on ALM Core"/>
    <n v="0.75"/>
    <n v="0"/>
    <n v="0.75"/>
    <n v="0"/>
    <n v="0"/>
    <n v="0.75"/>
    <m/>
    <m/>
    <n v="0"/>
    <n v="0"/>
    <n v="0.75"/>
    <n v="0"/>
    <x v="108"/>
    <s v="No Error"/>
    <m/>
    <m/>
    <m/>
    <m/>
    <m/>
    <m/>
    <m/>
    <m/>
    <m/>
    <m/>
    <s v=""/>
  </r>
  <r>
    <x v="26"/>
    <s v="ICDBICDB46063.6958333333"/>
    <s v="Not Found"/>
    <x v="131"/>
    <s v="MCPICDBICDBLoad | Tokyo | Live on ALM Core"/>
    <s v="MCPICDBICDB"/>
    <m/>
    <m/>
    <m/>
    <m/>
    <m/>
    <m/>
    <m/>
    <m/>
    <m/>
    <m/>
    <m/>
    <m/>
    <m/>
    <n v="2601"/>
    <x v="11"/>
    <x v="0"/>
    <s v="START Load | Tokyo | Live on ALM Core"/>
    <s v="END Load | Tokyo | Live on ALM Core"/>
    <d v="2026-02-10T16:42:00"/>
    <x v="433"/>
    <d v="2026-02-10T17:21:00"/>
    <s v="NULL"/>
    <x v="0"/>
    <s v="ICDB_MCP 202601 load pos live locations part 1"/>
    <x v="0"/>
    <s v="Load | Tokyo | Live on ALM Core"/>
    <n v="0.65"/>
    <n v="0"/>
    <n v="0.65"/>
    <n v="0"/>
    <n v="0"/>
    <n v="0.65"/>
    <m/>
    <m/>
    <n v="0"/>
    <n v="0"/>
    <n v="0.65"/>
    <n v="0"/>
    <x v="113"/>
    <s v="No Error"/>
    <m/>
    <m/>
    <m/>
    <m/>
    <m/>
    <m/>
    <m/>
    <m/>
    <m/>
    <m/>
    <s v=""/>
  </r>
  <r>
    <x v="26"/>
    <s v="ICDBICDB46063.7229166667"/>
    <s v="Not Found"/>
    <x v="132"/>
    <s v="MCPICDBICDBLoad | Bratislava | Live on ALM Core"/>
    <s v="MCPICDBICDB"/>
    <m/>
    <m/>
    <m/>
    <m/>
    <m/>
    <m/>
    <m/>
    <m/>
    <m/>
    <m/>
    <m/>
    <m/>
    <m/>
    <n v="2601"/>
    <x v="11"/>
    <x v="0"/>
    <s v="START Load | Bratislava | Live on ALM Core"/>
    <s v="END Load | Bratislava | Live on ALM Core"/>
    <d v="2026-02-10T17:21:00"/>
    <x v="434"/>
    <d v="2026-02-10T17:56:00"/>
    <s v="NULL"/>
    <x v="0"/>
    <s v="ICDB_MCP 202601 load pos live locations part 1"/>
    <x v="0"/>
    <s v="Load | Bratislava | Live on ALM Core"/>
    <n v="0.57999999999999996"/>
    <n v="0"/>
    <n v="0.57999999999999996"/>
    <n v="0"/>
    <n v="0"/>
    <n v="0.57999999999999996"/>
    <m/>
    <m/>
    <n v="0"/>
    <n v="0"/>
    <n v="0.57999999999999996"/>
    <n v="0"/>
    <x v="104"/>
    <s v="No Error"/>
    <m/>
    <m/>
    <m/>
    <m/>
    <m/>
    <m/>
    <m/>
    <m/>
    <m/>
    <m/>
    <s v=""/>
  </r>
  <r>
    <x v="26"/>
    <s v="ICDBICDB46063.7472222222"/>
    <s v="Not Found"/>
    <x v="133"/>
    <s v="MCPICDBICDBLoad | Seoul | Live on ALM Core"/>
    <s v="MCPICDBICDB"/>
    <m/>
    <m/>
    <m/>
    <m/>
    <m/>
    <m/>
    <m/>
    <m/>
    <m/>
    <m/>
    <m/>
    <m/>
    <m/>
    <n v="2601"/>
    <x v="11"/>
    <x v="0"/>
    <s v="START Load | Seoul | Live on ALM Core"/>
    <s v="END Load | Seoul | Live on ALM Core"/>
    <d v="2026-02-10T17:56:00"/>
    <x v="435"/>
    <d v="2026-02-10T18:33:00"/>
    <s v="NULL"/>
    <x v="0"/>
    <s v="ICDB_MCP 202601 load pos live locations part 1"/>
    <x v="0"/>
    <s v="Load | Seoul | Live on ALM Core"/>
    <n v="0.62"/>
    <n v="0"/>
    <n v="0.62"/>
    <n v="0"/>
    <n v="0"/>
    <n v="0.62"/>
    <m/>
    <m/>
    <n v="0"/>
    <n v="0"/>
    <n v="0.62"/>
    <n v="0"/>
    <x v="57"/>
    <s v="No Error"/>
    <m/>
    <m/>
    <m/>
    <m/>
    <m/>
    <m/>
    <m/>
    <m/>
    <m/>
    <m/>
    <s v=""/>
  </r>
  <r>
    <x v="26"/>
    <s v="ICDBICDB46063.7729166667"/>
    <s v="Not Found"/>
    <x v="134"/>
    <s v="MCPICDBICDBLoad | Taipei | Live on ALM Core"/>
    <s v="MCPICDBICDB"/>
    <m/>
    <m/>
    <m/>
    <m/>
    <m/>
    <m/>
    <m/>
    <m/>
    <m/>
    <m/>
    <m/>
    <m/>
    <m/>
    <n v="2601"/>
    <x v="11"/>
    <x v="0"/>
    <s v="START Load | Taipei | Live on ALM Core"/>
    <s v="END Load | Taipei | Live on ALM Core"/>
    <d v="2026-02-10T18:33:00"/>
    <x v="436"/>
    <d v="2026-02-10T19:09:00"/>
    <s v="NULL"/>
    <x v="0"/>
    <s v="ICDB_MCP 202601 load pos live locations part 1"/>
    <x v="0"/>
    <s v="Load | Taipei | Live on ALM Core"/>
    <n v="0.6"/>
    <n v="0"/>
    <n v="0.6"/>
    <n v="0"/>
    <n v="0"/>
    <n v="0.6"/>
    <m/>
    <m/>
    <n v="0"/>
    <n v="0"/>
    <n v="0.6"/>
    <n v="0"/>
    <x v="39"/>
    <s v="No Error"/>
    <m/>
    <m/>
    <m/>
    <m/>
    <m/>
    <m/>
    <m/>
    <m/>
    <m/>
    <m/>
    <s v=""/>
  </r>
  <r>
    <x v="26"/>
    <s v="ICDBICDB46063.7979166667"/>
    <s v="Not Found"/>
    <x v="135"/>
    <s v="MCPICDBICDBLoad | NLWB_BMG | Live on ALM Core"/>
    <s v="MCPICDBICDB"/>
    <m/>
    <m/>
    <m/>
    <m/>
    <m/>
    <m/>
    <m/>
    <m/>
    <m/>
    <m/>
    <m/>
    <m/>
    <m/>
    <n v="2601"/>
    <x v="11"/>
    <x v="0"/>
    <s v="START Load | NLWB_BMG | Live on ALM Core"/>
    <s v="END Load | NLWB_BMG | Live on ALM Core"/>
    <d v="2026-02-10T19:09:00"/>
    <x v="437"/>
    <d v="2026-02-10T19:42:00"/>
    <s v="NULL"/>
    <x v="0"/>
    <s v="ICDB_MCP 202601 load pos live locations part 1"/>
    <x v="0"/>
    <s v="Load | NLWB_BMG | Live on ALM Core"/>
    <n v="0.55000000000000004"/>
    <n v="0"/>
    <n v="0.55000000000000004"/>
    <n v="0"/>
    <n v="0"/>
    <n v="0.55000000000000004"/>
    <m/>
    <m/>
    <n v="0"/>
    <n v="0"/>
    <n v="0.55000000000000004"/>
    <n v="0"/>
    <x v="45"/>
    <s v="No Error"/>
    <m/>
    <m/>
    <m/>
    <m/>
    <m/>
    <m/>
    <m/>
    <m/>
    <m/>
    <m/>
    <s v=""/>
  </r>
  <r>
    <x v="26"/>
    <s v="ICDBICDB46063.8208333333"/>
    <s v="Not Found"/>
    <x v="136"/>
    <s v="MCPICDBICDBLoad | NLWB_Trade_Finance_Services | Live on ALM Core"/>
    <s v="MCPICDBICDB"/>
    <m/>
    <m/>
    <m/>
    <m/>
    <m/>
    <m/>
    <m/>
    <m/>
    <m/>
    <m/>
    <m/>
    <m/>
    <m/>
    <n v="2601"/>
    <x v="11"/>
    <x v="0"/>
    <s v="START Load | NLWB_Trade_Finance_Services | Live on ALM Core"/>
    <s v="END Load | NLWB_Trade_Finance_Services | Live on ALM Core"/>
    <d v="2026-02-10T19:42:00"/>
    <x v="438"/>
    <d v="2026-02-10T20:12:00"/>
    <s v="NULL"/>
    <x v="0"/>
    <s v="ICDB_MCP 202601 load pos live locations part 1"/>
    <x v="0"/>
    <s v="Load | NLWB_Trade_Finance_Services | Live on ALM Core"/>
    <n v="0.5"/>
    <n v="0"/>
    <n v="0.5"/>
    <n v="0"/>
    <n v="0"/>
    <n v="0.5"/>
    <m/>
    <m/>
    <n v="0"/>
    <n v="0"/>
    <n v="0.5"/>
    <n v="0"/>
    <x v="124"/>
    <s v="No Error"/>
    <m/>
    <m/>
    <m/>
    <m/>
    <m/>
    <m/>
    <m/>
    <m/>
    <m/>
    <m/>
    <s v=""/>
  </r>
  <r>
    <x v="26"/>
    <s v="ICDBICDB46063.8416666667"/>
    <s v="Not Found"/>
    <x v="137"/>
    <s v="MCPICDBICDBLoad | Brussels | Live on ALM Core"/>
    <s v="MCPICDBICDB"/>
    <m/>
    <m/>
    <m/>
    <m/>
    <m/>
    <m/>
    <m/>
    <m/>
    <m/>
    <m/>
    <m/>
    <m/>
    <m/>
    <n v="2601"/>
    <x v="11"/>
    <x v="0"/>
    <s v="START Load | Brussels | Live on ALM Core"/>
    <s v="END Load | Brussels | Live on ALM Core"/>
    <d v="2026-02-10T20:12:00"/>
    <x v="439"/>
    <d v="2026-02-10T20:48:00"/>
    <s v="NULL"/>
    <x v="0"/>
    <s v="ICDB_MCP 202601 load pos live locations part 1"/>
    <x v="0"/>
    <s v="Load | Brussels | Live on ALM Core"/>
    <n v="0.6"/>
    <n v="0"/>
    <n v="0.6"/>
    <n v="0"/>
    <n v="0"/>
    <n v="0.6"/>
    <m/>
    <m/>
    <n v="0"/>
    <n v="0"/>
    <n v="0.6"/>
    <n v="0"/>
    <x v="39"/>
    <s v="No Error"/>
    <m/>
    <m/>
    <m/>
    <m/>
    <m/>
    <m/>
    <m/>
    <m/>
    <m/>
    <m/>
    <s v=""/>
  </r>
  <r>
    <x v="26"/>
    <s v="ICDBICDB46063.8666666667"/>
    <s v="Not Found"/>
    <x v="138"/>
    <s v="MCPICDBICDBLoad | Luxembourg | Live on ALM Core"/>
    <s v="MCPICDBICDB"/>
    <m/>
    <m/>
    <m/>
    <m/>
    <m/>
    <m/>
    <m/>
    <m/>
    <m/>
    <m/>
    <m/>
    <m/>
    <m/>
    <n v="2601"/>
    <x v="11"/>
    <x v="0"/>
    <s v="START Load | Luxembourg | Live on ALM Core"/>
    <s v="END Load | Luxembourg | Live on ALM Core"/>
    <d v="2026-02-10T20:48:00"/>
    <x v="440"/>
    <d v="2026-02-10T21:23:00"/>
    <s v="NULL"/>
    <x v="0"/>
    <s v="ICDB_MCP 202601 load pos live locations part 1"/>
    <x v="0"/>
    <s v="Load | Luxembourg | Live on ALM Core"/>
    <n v="0.55000000000000004"/>
    <n v="0"/>
    <n v="0.55000000000000004"/>
    <n v="0"/>
    <n v="0"/>
    <n v="0.55000000000000004"/>
    <m/>
    <m/>
    <n v="0"/>
    <n v="0"/>
    <n v="0.55000000000000004"/>
    <n v="0"/>
    <x v="45"/>
    <s v="No Error"/>
    <m/>
    <m/>
    <m/>
    <m/>
    <m/>
    <m/>
    <m/>
    <m/>
    <m/>
    <m/>
    <s v=""/>
  </r>
  <r>
    <x v="26"/>
    <s v="ICDBICDB46063.8909722222"/>
    <s v="Not Found"/>
    <x v="139"/>
    <s v="MCPICDBICDBLoad | NLWB_FM_Banking_books | Live on ALM Core"/>
    <s v="MCPICDBICDB"/>
    <m/>
    <m/>
    <m/>
    <m/>
    <m/>
    <m/>
    <m/>
    <m/>
    <m/>
    <m/>
    <m/>
    <m/>
    <m/>
    <n v="2601"/>
    <x v="11"/>
    <x v="0"/>
    <s v="START Load | NLWB_FM_Banking_books | Live on ALM Core"/>
    <s v="END Load | NLWB_FM_Banking_books | Live on ALM Core"/>
    <d v="2026-02-10T21:23:00"/>
    <x v="441"/>
    <d v="2026-02-10T22:02:00"/>
    <s v="NULL"/>
    <x v="0"/>
    <s v="ICDB_MCP 202601 load pos live locations part 2 Banking books "/>
    <x v="0"/>
    <s v="Load | NLWB_FM_Banking_books | Live on ALM Core"/>
    <n v="0.65"/>
    <n v="0"/>
    <n v="0.65"/>
    <n v="0"/>
    <n v="0"/>
    <n v="0.65"/>
    <m/>
    <m/>
    <n v="0"/>
    <n v="0"/>
    <n v="0.65"/>
    <n v="0"/>
    <x v="113"/>
    <s v="No Error"/>
    <m/>
    <m/>
    <m/>
    <m/>
    <m/>
    <m/>
    <m/>
    <m/>
    <m/>
    <m/>
    <s v=""/>
  </r>
  <r>
    <x v="26"/>
    <s v="ICDBICDB46063.9180555556"/>
    <s v="Not Found"/>
    <x v="140"/>
    <s v="MCPICDBICDBLoad | Belgium_FM_banking_book | Live on ALM Core"/>
    <s v="MCPICDBICDB"/>
    <m/>
    <m/>
    <m/>
    <m/>
    <m/>
    <m/>
    <m/>
    <m/>
    <m/>
    <m/>
    <m/>
    <m/>
    <m/>
    <n v="2601"/>
    <x v="11"/>
    <x v="0"/>
    <s v="START Load | Belgium_FM_banking_book | Live on ALM Core"/>
    <s v="END Load | Belgium_FM_banking_book | Live on ALM Core"/>
    <d v="2026-02-10T22:02:00"/>
    <x v="442"/>
    <d v="2026-02-10T22:22:00"/>
    <s v="NULL"/>
    <x v="0"/>
    <s v="ICDB_MCP 202601 load pos live locations part 2 Banking books "/>
    <x v="0"/>
    <s v="Load | Belgium_FM_banking_book | Live on ALM Core"/>
    <n v="0.3"/>
    <n v="0"/>
    <n v="0.3"/>
    <n v="0"/>
    <n v="0"/>
    <n v="0.3"/>
    <m/>
    <m/>
    <n v="0"/>
    <n v="0"/>
    <n v="0.3"/>
    <n v="0"/>
    <x v="44"/>
    <s v="No Error"/>
    <m/>
    <m/>
    <m/>
    <m/>
    <m/>
    <m/>
    <m/>
    <m/>
    <m/>
    <m/>
    <s v=""/>
  </r>
  <r>
    <x v="26"/>
    <s v="ICDBICDB46063.9319444444"/>
    <s v="Not Found"/>
    <x v="141"/>
    <s v="MCPICDBICDBLoad | Hong_Kong | Live on ALM Core"/>
    <s v="MCPICDBICDB"/>
    <m/>
    <m/>
    <m/>
    <m/>
    <m/>
    <m/>
    <m/>
    <m/>
    <m/>
    <m/>
    <m/>
    <m/>
    <m/>
    <n v="2601"/>
    <x v="11"/>
    <x v="0"/>
    <s v="START Load | Hong_Kong | Live on ALM Core"/>
    <s v="END Load | Hong_Kong | Live on ALM Core"/>
    <d v="2026-02-10T22:22:00"/>
    <x v="443"/>
    <d v="2026-02-10T23:01:00"/>
    <s v="NULL"/>
    <x v="0"/>
    <s v="ICDB_MCP 202601 load pos live locations part 3 HK, sofia, kiev "/>
    <x v="0"/>
    <s v="Load | Hong_Kong | Live on ALM Core"/>
    <n v="0.65"/>
    <n v="0"/>
    <n v="0.65"/>
    <n v="0"/>
    <n v="0"/>
    <n v="0.65"/>
    <m/>
    <m/>
    <n v="0"/>
    <n v="0"/>
    <n v="0.65"/>
    <n v="0"/>
    <x v="113"/>
    <s v="No Error"/>
    <m/>
    <m/>
    <m/>
    <m/>
    <m/>
    <m/>
    <m/>
    <m/>
    <m/>
    <m/>
    <s v=""/>
  </r>
  <r>
    <x v="26"/>
    <s v="ICDBICDB46063.9590277778"/>
    <s v="Not Found"/>
    <x v="142"/>
    <s v="MCPICDBICDBLoad | Sofia | Live on ALM Core"/>
    <s v="MCPICDBICDB"/>
    <m/>
    <m/>
    <m/>
    <m/>
    <m/>
    <m/>
    <m/>
    <m/>
    <m/>
    <m/>
    <m/>
    <m/>
    <m/>
    <n v="2601"/>
    <x v="11"/>
    <x v="0"/>
    <s v="START Load | Sofia | Live on ALM Core"/>
    <s v="END Load | Sofia | Live on ALM Core"/>
    <d v="2026-02-10T23:01:00"/>
    <x v="444"/>
    <d v="2026-02-10T23:35:00"/>
    <s v="NULL"/>
    <x v="0"/>
    <s v="ICDB_MCP 202601 load pos live locations part 3 HK, sofia, kiev "/>
    <x v="0"/>
    <s v="Load | Sofia | Live on ALM Core"/>
    <n v="0.56999999999999995"/>
    <n v="0"/>
    <n v="0.56999999999999995"/>
    <n v="0"/>
    <n v="0"/>
    <n v="0.56999999999999995"/>
    <m/>
    <m/>
    <n v="0"/>
    <n v="0"/>
    <n v="0.56999999999999995"/>
    <n v="0"/>
    <x v="77"/>
    <s v="No Error"/>
    <m/>
    <m/>
    <m/>
    <m/>
    <m/>
    <m/>
    <m/>
    <m/>
    <m/>
    <m/>
    <s v=""/>
  </r>
  <r>
    <x v="26"/>
    <s v="ICDBICDB46063.9826388889"/>
    <s v="Not Found"/>
    <x v="143"/>
    <s v="MCPICDBICDBLoad | Kiev | Live on ALM Core"/>
    <s v="MCPICDBICDB"/>
    <m/>
    <m/>
    <m/>
    <m/>
    <m/>
    <m/>
    <m/>
    <m/>
    <m/>
    <m/>
    <m/>
    <m/>
    <m/>
    <n v="2601"/>
    <x v="11"/>
    <x v="0"/>
    <s v="START Load | Kiev | Live on ALM Core"/>
    <s v="END Load | Kiev | Live on ALM Core"/>
    <d v="2026-02-10T23:35:00"/>
    <x v="445"/>
    <d v="2026-02-11T00:10:00"/>
    <s v="NULL"/>
    <x v="0"/>
    <s v="ICDB_MCP 202601 load pos live locations part 3 HK, sofia, kiev "/>
    <x v="0"/>
    <s v="Load | Kiev | Live on ALM Core"/>
    <n v="0.55000000000000004"/>
    <n v="0"/>
    <n v="0.55000000000000004"/>
    <n v="0"/>
    <n v="0"/>
    <n v="0.55000000000000004"/>
    <m/>
    <m/>
    <n v="0"/>
    <n v="0"/>
    <n v="0.55000000000000004"/>
    <n v="0"/>
    <x v="45"/>
    <s v="Data Quality"/>
    <s v="Enterprise/Central Data Providers"/>
    <s v="Input Format/Naming Non-compliance"/>
    <s v="Incorrect value in column NEXT_INTR_DATE in source file GFRSBM_POS_LOC_U0624_0768_20260131. Change request was needed to adjust the date in the file"/>
    <s v="Position"/>
    <m/>
    <s v="Single‑Location Impact"/>
    <s v="Recurring"/>
    <s v="Change request to adjust the date"/>
    <s v="CRM reached out data providers to adjust this file, investigation is still ongoing"/>
    <s v="CHG1641004"/>
    <s v=""/>
  </r>
  <r>
    <x v="26"/>
    <s v="ICDBICDB46064.0069444444"/>
    <s v="Not Found"/>
    <x v="8"/>
    <s v="MCPICDBICDBcopy from"/>
    <s v="MCPICDBICDB"/>
    <m/>
    <m/>
    <m/>
    <m/>
    <m/>
    <m/>
    <m/>
    <m/>
    <m/>
    <m/>
    <m/>
    <m/>
    <m/>
    <n v="2601"/>
    <x v="11"/>
    <x v="0"/>
    <s v="START copy from"/>
    <s v="END copy from"/>
    <d v="2026-02-11T00:10:00"/>
    <x v="446"/>
    <d v="2026-02-11T00:12:00"/>
    <s v="NULL"/>
    <x v="0"/>
    <s v="ICDB_MCP 202601 copy db + Valuation live locations"/>
    <x v="0"/>
    <s v="copy from"/>
    <n v="0.03"/>
    <n v="0"/>
    <n v="0.03"/>
    <n v="0"/>
    <n v="0"/>
    <n v="0.03"/>
    <m/>
    <m/>
    <n v="0"/>
    <n v="0"/>
    <n v="0.03"/>
    <n v="0"/>
    <x v="0"/>
    <s v="No Error"/>
    <m/>
    <m/>
    <m/>
    <m/>
    <m/>
    <m/>
    <m/>
    <m/>
    <m/>
    <m/>
    <s v=""/>
  </r>
  <r>
    <x v="26"/>
    <s v="ICDBICDB46064.0083333333"/>
    <s v="Not Found"/>
    <x v="144"/>
    <s v="MCPICDBICDBPortfolio Valuation | NLWB_Lending | Live on ALM Core"/>
    <s v="MCPICDBICDB"/>
    <m/>
    <m/>
    <m/>
    <m/>
    <m/>
    <m/>
    <m/>
    <m/>
    <m/>
    <m/>
    <m/>
    <m/>
    <m/>
    <n v="2601"/>
    <x v="11"/>
    <x v="0"/>
    <s v="START Portfolio Valuation | NLWB_Lending | Live on ALM Core"/>
    <s v="END Portfolio Valuation | NLWB_Lending | Live on ALM Core"/>
    <d v="2026-02-11T00:12:00"/>
    <x v="447"/>
    <d v="2026-02-11T00:25:00"/>
    <s v="NULL"/>
    <x v="0"/>
    <s v="ICDB_MCP 202601 copy db + Valuation live locations"/>
    <x v="0"/>
    <s v="Portfolio Valuation | NLWB_Lending | Live on ALM Core"/>
    <n v="0.22"/>
    <n v="0"/>
    <n v="0.22"/>
    <n v="0"/>
    <n v="0"/>
    <n v="0.22"/>
    <m/>
    <m/>
    <n v="0"/>
    <n v="0"/>
    <n v="0.22"/>
    <n v="0"/>
    <x v="13"/>
    <s v="No Error"/>
    <m/>
    <m/>
    <m/>
    <m/>
    <m/>
    <m/>
    <m/>
    <m/>
    <m/>
    <m/>
    <s v=""/>
  </r>
  <r>
    <x v="26"/>
    <s v="ICDBICDB46064.0173611111"/>
    <s v="Not Found"/>
    <x v="63"/>
    <s v="MCPICDBICDBSuper Light Maintenance"/>
    <s v="MCPICDBICDB"/>
    <m/>
    <m/>
    <m/>
    <m/>
    <m/>
    <m/>
    <m/>
    <m/>
    <m/>
    <m/>
    <m/>
    <m/>
    <m/>
    <n v="2601"/>
    <x v="11"/>
    <x v="0"/>
    <s v="START Super Light Maintenance"/>
    <s v="END Super Light Maintenance"/>
    <d v="2026-02-11T00:25:00"/>
    <x v="448"/>
    <d v="2026-02-11T00:49:00"/>
    <s v="NULL"/>
    <x v="0"/>
    <s v="ICDB_MCP 202601 copy db + Valuation live locations"/>
    <x v="0"/>
    <s v="Super Light Maintenance"/>
    <n v="0.4"/>
    <n v="0"/>
    <n v="0.4"/>
    <n v="0"/>
    <n v="0"/>
    <n v="0.4"/>
    <m/>
    <m/>
    <n v="0"/>
    <n v="0"/>
    <n v="0.4"/>
    <n v="0"/>
    <x v="110"/>
    <s v="No Error"/>
    <m/>
    <m/>
    <m/>
    <m/>
    <m/>
    <m/>
    <m/>
    <m/>
    <m/>
    <m/>
    <s v=""/>
  </r>
  <r>
    <x v="26"/>
    <s v="ICDBICDB46064.0340277778"/>
    <s v="Not Found"/>
    <x v="145"/>
    <s v="MCPICDBICDBPortfolio Valuation | London | Live on ALM Core"/>
    <s v="MCPICDBICDB"/>
    <m/>
    <m/>
    <m/>
    <m/>
    <m/>
    <m/>
    <m/>
    <m/>
    <m/>
    <m/>
    <m/>
    <m/>
    <m/>
    <n v="2601"/>
    <x v="11"/>
    <x v="0"/>
    <s v="START Portfolio Valuation | London | Live on ALM Core"/>
    <s v="END Portfolio Valuation | London | Live on ALM Core"/>
    <d v="2026-02-11T00:49:00"/>
    <x v="449"/>
    <d v="2026-02-11T01:04:00"/>
    <s v="NULL"/>
    <x v="0"/>
    <s v="ICDB_MCP 202601 copy db + Valuation live locations"/>
    <x v="0"/>
    <s v="Portfolio Valuation | London | Live on ALM Core"/>
    <n v="0.25"/>
    <n v="0"/>
    <n v="0.25"/>
    <n v="0"/>
    <n v="0"/>
    <n v="0.25"/>
    <m/>
    <m/>
    <n v="0"/>
    <n v="0"/>
    <n v="0.25"/>
    <n v="0"/>
    <x v="32"/>
    <s v="No Error"/>
    <m/>
    <m/>
    <m/>
    <m/>
    <m/>
    <m/>
    <m/>
    <m/>
    <m/>
    <m/>
    <s v=""/>
  </r>
  <r>
    <x v="26"/>
    <s v="ICDBICDB46064.0444444444"/>
    <s v="Not Found"/>
    <x v="63"/>
    <s v="MCPICDBICDBSuper Light Maintenance"/>
    <s v="MCPICDBICDB"/>
    <m/>
    <m/>
    <m/>
    <m/>
    <m/>
    <m/>
    <m/>
    <m/>
    <m/>
    <m/>
    <m/>
    <m/>
    <m/>
    <n v="2601"/>
    <x v="11"/>
    <x v="0"/>
    <s v="START Super Light Maintenance"/>
    <s v="END Super Light Maintenance"/>
    <d v="2026-02-11T01:04:00"/>
    <x v="450"/>
    <d v="2026-02-11T01:14:00"/>
    <s v="NULL"/>
    <x v="0"/>
    <s v="ICDB_MCP 202601 copy db + Valuation live locations"/>
    <x v="1"/>
    <s v="Super Light Maintenance"/>
    <n v="0.17"/>
    <n v="0"/>
    <n v="0.17"/>
    <n v="0"/>
    <n v="0"/>
    <n v="0.17"/>
    <m/>
    <m/>
    <n v="0"/>
    <n v="0"/>
    <n v="0.17"/>
    <n v="0"/>
    <x v="7"/>
    <s v="No Error"/>
    <m/>
    <m/>
    <m/>
    <m/>
    <m/>
    <m/>
    <m/>
    <m/>
    <m/>
    <m/>
    <s v=""/>
  </r>
  <r>
    <x v="26"/>
    <s v="ICDBICDB46064.0513888889"/>
    <s v="Not Found"/>
    <x v="146"/>
    <s v="MCPICDBICDBPortfolio Valuation | Dublin | Live on ALM Core"/>
    <s v="MCPICDBICDB"/>
    <m/>
    <m/>
    <m/>
    <m/>
    <m/>
    <m/>
    <m/>
    <m/>
    <m/>
    <m/>
    <m/>
    <m/>
    <m/>
    <n v="2601"/>
    <x v="11"/>
    <x v="0"/>
    <s v="START Portfolio Valuation | Dublin | Live on ALM Core"/>
    <s v="END Portfolio Valuation | Dublin | Live on ALM Core"/>
    <d v="2026-02-11T01:14:00"/>
    <x v="451"/>
    <d v="2026-02-11T01:26:00"/>
    <s v="NULL"/>
    <x v="0"/>
    <s v="ICDB_MCP 202601 copy db + Valuation live locations"/>
    <x v="0"/>
    <s v="Portfolio Valuation | Dublin | Live on ALM Core"/>
    <n v="0.2"/>
    <n v="0"/>
    <n v="0.2"/>
    <n v="0"/>
    <n v="0"/>
    <n v="0.2"/>
    <m/>
    <m/>
    <n v="0"/>
    <n v="0"/>
    <n v="0.2"/>
    <n v="0"/>
    <x v="11"/>
    <s v="No Error"/>
    <m/>
    <m/>
    <m/>
    <m/>
    <m/>
    <m/>
    <m/>
    <m/>
    <m/>
    <m/>
    <s v=""/>
  </r>
  <r>
    <x v="26"/>
    <s v="ICDBICDB46064.0597222222"/>
    <s v="Not Found"/>
    <x v="63"/>
    <s v="MCPICDBICDBSuper Light Maintenance"/>
    <s v="MCPICDBICDB"/>
    <m/>
    <m/>
    <m/>
    <m/>
    <m/>
    <m/>
    <m/>
    <m/>
    <m/>
    <m/>
    <m/>
    <m/>
    <m/>
    <n v="2601"/>
    <x v="11"/>
    <x v="0"/>
    <s v="START Super Light Maintenance"/>
    <s v="END Super Light Maintenance"/>
    <d v="2026-02-11T01:26:00"/>
    <x v="452"/>
    <d v="2026-02-11T01:35:00"/>
    <s v="NULL"/>
    <x v="0"/>
    <s v="ICDB_MCP 202601 copy db + Valuation live locations"/>
    <x v="2"/>
    <s v="Super Light Maintenance"/>
    <n v="0.15"/>
    <n v="0"/>
    <n v="0.15"/>
    <n v="0"/>
    <n v="0"/>
    <n v="0.15"/>
    <m/>
    <m/>
    <n v="0"/>
    <n v="0"/>
    <n v="0.15"/>
    <n v="0"/>
    <x v="20"/>
    <s v="No Error"/>
    <m/>
    <m/>
    <m/>
    <m/>
    <m/>
    <m/>
    <m/>
    <m/>
    <m/>
    <m/>
    <s v="Super Light Maintenance"/>
  </r>
  <r>
    <x v="26"/>
    <s v="ICDBICDB46064.0659722222"/>
    <s v="Not Found"/>
    <x v="147"/>
    <s v="MCPICDBICDBPortfolio Valuation | Singapore | Live on ALM Core"/>
    <s v="MCPICDBICDB"/>
    <m/>
    <m/>
    <m/>
    <m/>
    <m/>
    <m/>
    <m/>
    <m/>
    <m/>
    <m/>
    <m/>
    <m/>
    <m/>
    <n v="2601"/>
    <x v="11"/>
    <x v="0"/>
    <s v="START Portfolio Valuation | Singapore | Live on ALM Core"/>
    <s v="END Portfolio Valuation | Singapore | Live on ALM Core"/>
    <d v="2026-02-11T01:35:00"/>
    <x v="453"/>
    <d v="2026-02-11T01:49:00"/>
    <s v="NULL"/>
    <x v="0"/>
    <s v="ICDB_MCP 202601 copy db + Valuation live locations"/>
    <x v="0"/>
    <s v="Portfolio Valuation | Singapore | Live on ALM Core"/>
    <n v="0.23"/>
    <n v="0"/>
    <n v="0.23"/>
    <n v="0"/>
    <n v="0"/>
    <n v="0.23"/>
    <m/>
    <m/>
    <n v="0"/>
    <n v="0"/>
    <n v="0.23"/>
    <n v="0"/>
    <x v="67"/>
    <s v="No Error"/>
    <m/>
    <m/>
    <m/>
    <m/>
    <m/>
    <m/>
    <m/>
    <m/>
    <m/>
    <m/>
    <s v=""/>
  </r>
  <r>
    <x v="26"/>
    <s v="ICDBICDB46064.0756944444"/>
    <s v="Not Found"/>
    <x v="63"/>
    <s v="MCPICDBICDBSuper Light Maintenance"/>
    <s v="MCPICDBICDB"/>
    <m/>
    <m/>
    <m/>
    <m/>
    <m/>
    <m/>
    <m/>
    <m/>
    <m/>
    <m/>
    <m/>
    <m/>
    <m/>
    <n v="2601"/>
    <x v="11"/>
    <x v="0"/>
    <s v="START Super Light Maintenance"/>
    <s v="END Super Light Maintenance"/>
    <d v="2026-02-11T01:49:00"/>
    <x v="454"/>
    <d v="2026-02-11T01:59:00"/>
    <s v="NULL"/>
    <x v="0"/>
    <s v="ICDB_MCP 202601 copy db + Valuation live locations"/>
    <x v="3"/>
    <s v="Super Light Maintenance"/>
    <n v="0.17"/>
    <n v="0"/>
    <n v="0.17"/>
    <n v="0"/>
    <n v="0"/>
    <n v="0.17"/>
    <m/>
    <m/>
    <n v="0"/>
    <n v="0"/>
    <n v="0.17"/>
    <n v="0"/>
    <x v="7"/>
    <s v="No Error"/>
    <m/>
    <m/>
    <m/>
    <m/>
    <m/>
    <m/>
    <m/>
    <m/>
    <m/>
    <m/>
    <s v="Super Light Maintenance"/>
  </r>
  <r>
    <x v="26"/>
    <s v="ICDBICDB46064.0826388889"/>
    <s v="Not Found"/>
    <x v="148"/>
    <s v="MCPICDBICDBPortfolio Valuation | Hong_Kong | Live on ALM Core"/>
    <s v="MCPICDBICDB"/>
    <m/>
    <m/>
    <m/>
    <m/>
    <m/>
    <m/>
    <m/>
    <m/>
    <m/>
    <m/>
    <m/>
    <m/>
    <m/>
    <n v="2601"/>
    <x v="11"/>
    <x v="0"/>
    <s v="START Portfolio Valuation | Hong_Kong | Live on ALM Core"/>
    <s v="END Portfolio Valuation | Hong_Kong | Live on ALM Core"/>
    <d v="2026-02-11T01:59:00"/>
    <x v="455"/>
    <d v="2026-02-11T02:10:00"/>
    <s v="NULL"/>
    <x v="0"/>
    <s v="ICDB_MCP 202601 copy db + Valuation live locations"/>
    <x v="0"/>
    <s v="Portfolio Valuation | Hong_Kong | Live on ALM Core"/>
    <n v="0.18"/>
    <n v="0"/>
    <n v="0.18"/>
    <n v="0"/>
    <n v="0"/>
    <n v="0.18"/>
    <m/>
    <m/>
    <n v="0"/>
    <n v="0"/>
    <n v="0.18"/>
    <n v="0"/>
    <x v="65"/>
    <s v="No Error"/>
    <m/>
    <m/>
    <m/>
    <m/>
    <m/>
    <m/>
    <m/>
    <m/>
    <m/>
    <m/>
    <s v=""/>
  </r>
  <r>
    <x v="26"/>
    <s v="ICDBICDB46064.0902777778"/>
    <s v="Not Found"/>
    <x v="63"/>
    <s v="MCPICDBICDBSuper Light Maintenance"/>
    <s v="MCPICDBICDB"/>
    <m/>
    <m/>
    <m/>
    <m/>
    <m/>
    <m/>
    <m/>
    <m/>
    <m/>
    <m/>
    <m/>
    <m/>
    <m/>
    <n v="2601"/>
    <x v="11"/>
    <x v="0"/>
    <s v="START Super Light Maintenance"/>
    <s v="END Super Light Maintenance"/>
    <d v="2026-02-11T02:10:00"/>
    <x v="456"/>
    <d v="2026-02-11T02:20:00"/>
    <s v="NULL"/>
    <x v="0"/>
    <s v="ICDB_MCP 202601 copy db + Valuation live locations"/>
    <x v="4"/>
    <s v="Super Light Maintenance"/>
    <n v="0.17"/>
    <n v="0"/>
    <n v="0.17"/>
    <n v="0"/>
    <n v="0"/>
    <n v="0.17"/>
    <m/>
    <m/>
    <n v="0"/>
    <n v="0"/>
    <n v="0.17"/>
    <n v="0"/>
    <x v="7"/>
    <s v="No Error"/>
    <m/>
    <m/>
    <m/>
    <m/>
    <m/>
    <m/>
    <m/>
    <m/>
    <m/>
    <m/>
    <s v="Super Light Maintenance"/>
  </r>
  <r>
    <x v="26"/>
    <s v="ICDBICDB46064.0972222222"/>
    <s v="Not Found"/>
    <x v="149"/>
    <s v="MCPICDBICDBPortfolio Valuation | Sofia | Live on ALM Core"/>
    <s v="MCPICDBICDB"/>
    <m/>
    <m/>
    <m/>
    <m/>
    <m/>
    <m/>
    <m/>
    <m/>
    <m/>
    <m/>
    <m/>
    <m/>
    <m/>
    <n v="2601"/>
    <x v="11"/>
    <x v="0"/>
    <s v="START Portfolio Valuation | Sofia | Live on ALM Core"/>
    <s v="END Portfolio Valuation | Sofia | Live on ALM Core"/>
    <d v="2026-02-11T02:20:00"/>
    <x v="457"/>
    <d v="2026-02-11T02:26:00"/>
    <s v="NULL"/>
    <x v="0"/>
    <s v="ICDB_MCP 202601 copy db + Valuation live locations"/>
    <x v="0"/>
    <s v="Portfolio Valuation | Sofia | Live on ALM Core"/>
    <n v="0.1"/>
    <n v="0"/>
    <n v="0.1"/>
    <n v="0"/>
    <n v="0"/>
    <n v="0.1"/>
    <m/>
    <m/>
    <n v="0"/>
    <n v="0"/>
    <n v="0.1"/>
    <n v="0"/>
    <x v="14"/>
    <s v="No Error"/>
    <m/>
    <m/>
    <m/>
    <m/>
    <m/>
    <m/>
    <m/>
    <m/>
    <m/>
    <m/>
    <s v=""/>
  </r>
  <r>
    <x v="26"/>
    <s v="ICDBICDB46064.1013888889"/>
    <s v="Not Found"/>
    <x v="63"/>
    <s v="MCPICDBICDBSuper Light Maintenance"/>
    <s v="MCPICDBICDB"/>
    <m/>
    <m/>
    <m/>
    <m/>
    <m/>
    <m/>
    <m/>
    <m/>
    <m/>
    <m/>
    <m/>
    <m/>
    <m/>
    <n v="2601"/>
    <x v="11"/>
    <x v="0"/>
    <s v="START Super Light Maintenance"/>
    <s v="END Super Light Maintenance"/>
    <d v="2026-02-11T02:26:00"/>
    <x v="458"/>
    <d v="2026-02-11T02:34:00"/>
    <s v="NULL"/>
    <x v="0"/>
    <s v="ICDB_MCP 202601 copy db + Valuation live locations"/>
    <x v="5"/>
    <s v="Super Light Maintenance"/>
    <n v="0.13"/>
    <n v="0"/>
    <n v="0.13"/>
    <n v="0"/>
    <n v="0"/>
    <n v="0.13"/>
    <m/>
    <m/>
    <n v="0"/>
    <n v="0"/>
    <n v="0.13"/>
    <n v="0"/>
    <x v="3"/>
    <s v="No Error"/>
    <m/>
    <m/>
    <m/>
    <m/>
    <m/>
    <m/>
    <m/>
    <m/>
    <m/>
    <m/>
    <s v="Super Light Maintenance"/>
  </r>
  <r>
    <x v="26"/>
    <s v="ICDBICDB46064.1069444444"/>
    <s v="Not Found"/>
    <x v="150"/>
    <s v="MCPICDBICDBPortfolio Valuation | Vienna | Live on ALM Core"/>
    <s v="MCPICDBICDB"/>
    <m/>
    <m/>
    <m/>
    <m/>
    <m/>
    <m/>
    <m/>
    <m/>
    <m/>
    <m/>
    <m/>
    <m/>
    <m/>
    <n v="2601"/>
    <x v="11"/>
    <x v="0"/>
    <s v="START Portfolio Valuation | Vienna | Live on ALM Core"/>
    <s v="END Portfolio Valuation | Vienna | Live on ALM Core"/>
    <d v="2026-02-11T02:34:00"/>
    <x v="459"/>
    <d v="2026-02-11T02:40:00"/>
    <s v="NULL"/>
    <x v="0"/>
    <s v="ICDB_MCP 202601 copy db + Valuation live locations"/>
    <x v="0"/>
    <s v="Portfolio Valuation | Vienna | Live on ALM Core"/>
    <n v="0.1"/>
    <n v="0"/>
    <n v="0.1"/>
    <n v="0"/>
    <n v="0"/>
    <n v="0.1"/>
    <m/>
    <m/>
    <n v="0"/>
    <n v="0"/>
    <n v="0.1"/>
    <n v="0"/>
    <x v="14"/>
    <s v="No Error"/>
    <m/>
    <m/>
    <m/>
    <m/>
    <m/>
    <m/>
    <m/>
    <m/>
    <m/>
    <m/>
    <s v=""/>
  </r>
  <r>
    <x v="26"/>
    <s v="ICDBICDB46064.1111111111"/>
    <s v="Not Found"/>
    <x v="63"/>
    <s v="MCPICDBICDBSuper Light Maintenance"/>
    <s v="MCPICDBICDB"/>
    <m/>
    <m/>
    <m/>
    <m/>
    <m/>
    <m/>
    <m/>
    <m/>
    <m/>
    <m/>
    <m/>
    <m/>
    <m/>
    <n v="2601"/>
    <x v="11"/>
    <x v="0"/>
    <s v="START Super Light Maintenance"/>
    <s v="END Super Light Maintenance"/>
    <d v="2026-02-11T02:40:00"/>
    <x v="460"/>
    <d v="2026-02-11T02:47:00"/>
    <s v="NULL"/>
    <x v="0"/>
    <s v="ICDB_MCP 202601 copy db + Valuation live locations"/>
    <x v="6"/>
    <s v="Super Light Maintenance"/>
    <n v="0.12"/>
    <n v="0"/>
    <n v="0.12"/>
    <n v="0"/>
    <n v="0"/>
    <n v="0.12"/>
    <m/>
    <m/>
    <n v="0"/>
    <n v="0"/>
    <n v="0.12"/>
    <n v="0"/>
    <x v="6"/>
    <s v="No Error"/>
    <m/>
    <m/>
    <m/>
    <m/>
    <m/>
    <m/>
    <m/>
    <m/>
    <m/>
    <m/>
    <s v="Super Light Maintenance"/>
  </r>
  <r>
    <x v="26"/>
    <s v="ICDBICDB46064.1159722222"/>
    <s v="Not Found"/>
    <x v="151"/>
    <s v="MCPICDBICDBPortfolio Valuation | Prague | Live on ALM Core"/>
    <s v="MCPICDBICDB"/>
    <m/>
    <m/>
    <m/>
    <m/>
    <m/>
    <m/>
    <m/>
    <m/>
    <m/>
    <m/>
    <m/>
    <m/>
    <m/>
    <n v="2601"/>
    <x v="11"/>
    <x v="0"/>
    <s v="START Portfolio Valuation | Prague | Live on ALM Core"/>
    <s v="END Portfolio Valuation | Prague | Live on ALM Core"/>
    <d v="2026-02-11T02:47:00"/>
    <x v="461"/>
    <d v="2026-02-11T02:59:00"/>
    <s v="NULL"/>
    <x v="0"/>
    <s v="ICDB_MCP 202601 copy db + Valuation live locations"/>
    <x v="0"/>
    <s v="Portfolio Valuation | Prague | Live on ALM Core"/>
    <n v="0.2"/>
    <n v="0"/>
    <n v="0.2"/>
    <n v="0"/>
    <n v="0"/>
    <n v="0.2"/>
    <m/>
    <m/>
    <n v="0"/>
    <n v="0"/>
    <n v="0.2"/>
    <n v="0"/>
    <x v="11"/>
    <s v="No Error"/>
    <m/>
    <m/>
    <m/>
    <m/>
    <m/>
    <m/>
    <m/>
    <m/>
    <m/>
    <m/>
    <s v=""/>
  </r>
  <r>
    <x v="26"/>
    <s v="ICDBICDB46064.1243055556"/>
    <s v="Not Found"/>
    <x v="63"/>
    <s v="MCPICDBICDBSuper Light Maintenance"/>
    <s v="MCPICDBICDB"/>
    <m/>
    <m/>
    <m/>
    <m/>
    <m/>
    <m/>
    <m/>
    <m/>
    <m/>
    <m/>
    <m/>
    <m/>
    <m/>
    <n v="2601"/>
    <x v="11"/>
    <x v="0"/>
    <s v="START Super Light Maintenance"/>
    <s v="END Super Light Maintenance"/>
    <d v="2026-02-11T02:59:00"/>
    <x v="462"/>
    <d v="2026-02-11T03:09:00"/>
    <s v="NULL"/>
    <x v="0"/>
    <s v="ICDB_MCP 202601 copy db + Valuation live locations"/>
    <x v="7"/>
    <s v="Super Light Maintenance"/>
    <n v="0.17"/>
    <n v="0"/>
    <n v="0.17"/>
    <n v="0"/>
    <n v="0"/>
    <n v="0.17"/>
    <m/>
    <m/>
    <n v="0"/>
    <n v="0"/>
    <n v="0.17"/>
    <n v="0"/>
    <x v="7"/>
    <s v="No Error"/>
    <m/>
    <m/>
    <m/>
    <m/>
    <m/>
    <m/>
    <m/>
    <m/>
    <m/>
    <m/>
    <s v="Super Light Maintenance"/>
  </r>
  <r>
    <x v="26"/>
    <s v="ICDBICDB46064.13125"/>
    <s v="Not Found"/>
    <x v="152"/>
    <s v="MCPICDBICDBPortfolio Valuation | Budapest | Live on ALM Core"/>
    <s v="MCPICDBICDB"/>
    <m/>
    <m/>
    <m/>
    <m/>
    <m/>
    <m/>
    <m/>
    <m/>
    <m/>
    <m/>
    <m/>
    <m/>
    <m/>
    <n v="2601"/>
    <x v="11"/>
    <x v="0"/>
    <s v="START Portfolio Valuation | Budapest | Live on ALM Core"/>
    <s v="END Portfolio Valuation | Budapest | Live on ALM Core"/>
    <d v="2026-02-11T03:09:00"/>
    <x v="463"/>
    <d v="2026-02-11T03:22:00"/>
    <s v="NULL"/>
    <x v="0"/>
    <s v="ICDB_MCP 202601 copy db + Valuation live locations"/>
    <x v="0"/>
    <s v="Portfolio Valuation | Budapest | Live on ALM Core"/>
    <n v="0.22"/>
    <n v="0"/>
    <n v="0.22"/>
    <n v="0"/>
    <n v="0"/>
    <n v="0.22"/>
    <m/>
    <m/>
    <n v="0"/>
    <n v="0"/>
    <n v="0.22"/>
    <n v="0"/>
    <x v="13"/>
    <s v="No Error"/>
    <m/>
    <m/>
    <m/>
    <m/>
    <m/>
    <m/>
    <m/>
    <m/>
    <m/>
    <m/>
    <s v=""/>
  </r>
  <r>
    <x v="26"/>
    <s v="ICDBICDB46064.1402777778"/>
    <s v="Not Found"/>
    <x v="63"/>
    <s v="MCPICDBICDBSuper Light Maintenance"/>
    <s v="MCPICDBICDB"/>
    <m/>
    <m/>
    <m/>
    <m/>
    <m/>
    <m/>
    <m/>
    <m/>
    <m/>
    <m/>
    <m/>
    <m/>
    <m/>
    <n v="2601"/>
    <x v="11"/>
    <x v="0"/>
    <s v="START Super Light Maintenance"/>
    <s v="END Super Light Maintenance"/>
    <d v="2026-02-11T03:22:00"/>
    <x v="464"/>
    <d v="2026-02-11T03:34:00"/>
    <s v="NULL"/>
    <x v="0"/>
    <s v="ICDB_MCP 202601 copy db + Valuation live locations"/>
    <x v="8"/>
    <s v="Super Light Maintenance"/>
    <n v="0.2"/>
    <n v="0"/>
    <n v="0.2"/>
    <n v="0"/>
    <n v="0"/>
    <n v="0.2"/>
    <m/>
    <m/>
    <n v="0"/>
    <n v="0"/>
    <n v="0.2"/>
    <n v="0"/>
    <x v="11"/>
    <s v="No Error"/>
    <m/>
    <m/>
    <m/>
    <m/>
    <m/>
    <m/>
    <m/>
    <m/>
    <m/>
    <m/>
    <s v="Super Light Maintenance"/>
  </r>
  <r>
    <x v="26"/>
    <s v="ICDBICDB46064.1486111111"/>
    <s v="Not Found"/>
    <x v="153"/>
    <s v="MCPICDBICDBPortfolio Valuation | Tokyo | Live on ALM Core"/>
    <s v="MCPICDBICDB"/>
    <m/>
    <m/>
    <m/>
    <m/>
    <m/>
    <m/>
    <m/>
    <m/>
    <m/>
    <m/>
    <m/>
    <m/>
    <m/>
    <n v="2601"/>
    <x v="11"/>
    <x v="0"/>
    <s v="START Portfolio Valuation | Tokyo | Live on ALM Core"/>
    <s v="END Portfolio Valuation | Tokyo | Live on ALM Core"/>
    <d v="2026-02-11T03:34:00"/>
    <x v="465"/>
    <d v="2026-02-11T03:47:00"/>
    <s v="NULL"/>
    <x v="0"/>
    <s v="ICDB_MCP 202601 copy db + Valuation live locations"/>
    <x v="0"/>
    <s v="Portfolio Valuation | Tokyo | Live on ALM Core"/>
    <n v="0.22"/>
    <n v="0"/>
    <n v="0.22"/>
    <n v="0"/>
    <n v="0"/>
    <n v="0.22"/>
    <m/>
    <m/>
    <n v="0"/>
    <n v="0"/>
    <n v="0.22"/>
    <n v="0"/>
    <x v="13"/>
    <s v="No Error"/>
    <m/>
    <m/>
    <m/>
    <m/>
    <m/>
    <m/>
    <m/>
    <m/>
    <m/>
    <m/>
    <s v=""/>
  </r>
  <r>
    <x v="26"/>
    <s v="ICDBICDB46064.1576388889"/>
    <s v="Not Found"/>
    <x v="63"/>
    <s v="MCPICDBICDBSuper Light Maintenance"/>
    <s v="MCPICDBICDB"/>
    <m/>
    <m/>
    <m/>
    <m/>
    <m/>
    <m/>
    <m/>
    <m/>
    <m/>
    <m/>
    <m/>
    <m/>
    <m/>
    <n v="2601"/>
    <x v="11"/>
    <x v="0"/>
    <s v="START Super Light Maintenance"/>
    <s v="END Super Light Maintenance"/>
    <d v="2026-02-11T03:47:00"/>
    <x v="466"/>
    <d v="2026-02-11T03:57:00"/>
    <s v="NULL"/>
    <x v="0"/>
    <s v="ICDB_MCP 202601 copy db + Valuation live locations"/>
    <x v="9"/>
    <s v="Super Light Maintenance"/>
    <n v="0.17"/>
    <n v="0"/>
    <n v="0.17"/>
    <n v="0"/>
    <n v="0"/>
    <n v="0.17"/>
    <m/>
    <m/>
    <n v="0"/>
    <n v="0"/>
    <n v="0.17"/>
    <n v="0"/>
    <x v="7"/>
    <s v="No Error"/>
    <m/>
    <m/>
    <m/>
    <m/>
    <m/>
    <m/>
    <m/>
    <m/>
    <m/>
    <m/>
    <s v="Super Light Maintenance"/>
  </r>
  <r>
    <x v="26"/>
    <s v="ICDBICDB46064.1645833333"/>
    <s v="Not Found"/>
    <x v="154"/>
    <s v="MCPICDBICDBPortfolio Valuation | Bratislava | Live on ALM Core"/>
    <s v="MCPICDBICDB"/>
    <m/>
    <m/>
    <m/>
    <m/>
    <m/>
    <m/>
    <m/>
    <m/>
    <m/>
    <m/>
    <m/>
    <m/>
    <m/>
    <n v="2601"/>
    <x v="11"/>
    <x v="0"/>
    <s v="START Portfolio Valuation | Bratislava | Live on ALM Core"/>
    <s v="END Portfolio Valuation | Bratislava | Live on ALM Core"/>
    <d v="2026-02-11T03:57:00"/>
    <x v="467"/>
    <d v="2026-02-11T04:07:00"/>
    <s v="NULL"/>
    <x v="0"/>
    <s v="ICDB_MCP 202601 copy db + Valuation live locations"/>
    <x v="0"/>
    <s v="Portfolio Valuation | Bratislava | Live on ALM Core"/>
    <n v="0.17"/>
    <n v="0"/>
    <n v="0.17"/>
    <n v="0"/>
    <n v="0"/>
    <n v="0.17"/>
    <m/>
    <m/>
    <n v="0"/>
    <n v="0"/>
    <n v="0.17"/>
    <n v="0"/>
    <x v="7"/>
    <s v="No Error"/>
    <m/>
    <m/>
    <m/>
    <m/>
    <m/>
    <m/>
    <m/>
    <m/>
    <m/>
    <m/>
    <s v=""/>
  </r>
  <r>
    <x v="26"/>
    <s v="ICDBICDB46064.1715277778"/>
    <s v="Not Found"/>
    <x v="63"/>
    <s v="MCPICDBICDBSuper Light Maintenance"/>
    <s v="MCPICDBICDB"/>
    <m/>
    <m/>
    <m/>
    <m/>
    <m/>
    <m/>
    <m/>
    <m/>
    <m/>
    <m/>
    <m/>
    <m/>
    <m/>
    <n v="2601"/>
    <x v="11"/>
    <x v="0"/>
    <s v="START Super Light Maintenance"/>
    <s v="END Super Light Maintenance"/>
    <d v="2026-02-11T04:07:00"/>
    <x v="468"/>
    <d v="2026-02-11T04:17:00"/>
    <s v="NULL"/>
    <x v="0"/>
    <s v="ICDB_MCP 202601 copy db + Valuation live locations"/>
    <x v="10"/>
    <s v="Super Light Maintenance"/>
    <n v="0.17"/>
    <n v="0"/>
    <n v="0.17"/>
    <n v="0"/>
    <n v="0"/>
    <n v="0.17"/>
    <m/>
    <m/>
    <n v="0"/>
    <n v="0"/>
    <n v="0.17"/>
    <n v="0"/>
    <x v="7"/>
    <s v="No Error"/>
    <m/>
    <m/>
    <m/>
    <m/>
    <m/>
    <m/>
    <m/>
    <m/>
    <m/>
    <m/>
    <s v="Super Light Maintenance"/>
  </r>
  <r>
    <x v="26"/>
    <s v="ICDBICDB46064.1784722222"/>
    <s v="Not Found"/>
    <x v="155"/>
    <s v="MCPICDBICDBPortfolio Valuation | Seoul | Live on ALM Core"/>
    <s v="MCPICDBICDB"/>
    <m/>
    <m/>
    <m/>
    <m/>
    <m/>
    <m/>
    <m/>
    <m/>
    <m/>
    <m/>
    <m/>
    <m/>
    <m/>
    <n v="2601"/>
    <x v="11"/>
    <x v="0"/>
    <s v="START Portfolio Valuation | Seoul | Live on ALM Core"/>
    <s v="END Portfolio Valuation | Seoul | Live on ALM Core"/>
    <d v="2026-02-11T04:17:00"/>
    <x v="469"/>
    <d v="2026-02-11T04:31:00"/>
    <s v="NULL"/>
    <x v="0"/>
    <s v="ICDB_MCP 202601 copy db + Valuation live locations"/>
    <x v="0"/>
    <s v="Portfolio Valuation | Seoul | Live on ALM Core"/>
    <n v="0.23"/>
    <n v="0"/>
    <n v="0.23"/>
    <n v="0"/>
    <n v="0"/>
    <n v="0.23"/>
    <m/>
    <m/>
    <n v="0"/>
    <n v="0"/>
    <n v="0.23"/>
    <n v="0"/>
    <x v="67"/>
    <s v="No Error"/>
    <m/>
    <m/>
    <m/>
    <m/>
    <m/>
    <m/>
    <m/>
    <m/>
    <m/>
    <m/>
    <s v=""/>
  </r>
  <r>
    <x v="26"/>
    <s v="ICDBICDB46064.1881944444"/>
    <s v="Not Found"/>
    <x v="63"/>
    <s v="MCPICDBICDBSuper Light Maintenance"/>
    <s v="MCPICDBICDB"/>
    <m/>
    <m/>
    <m/>
    <m/>
    <m/>
    <m/>
    <m/>
    <m/>
    <m/>
    <m/>
    <m/>
    <m/>
    <m/>
    <n v="2601"/>
    <x v="11"/>
    <x v="0"/>
    <s v="START Super Light Maintenance"/>
    <s v="END Super Light Maintenance"/>
    <d v="2026-02-11T04:31:00"/>
    <x v="470"/>
    <d v="2026-02-11T04:42:00"/>
    <s v="NULL"/>
    <x v="0"/>
    <s v="ICDB_MCP 202601 copy db + Valuation live locations"/>
    <x v="11"/>
    <s v="Super Light Maintenance"/>
    <n v="0.18"/>
    <n v="0"/>
    <n v="0.18"/>
    <n v="0"/>
    <n v="0"/>
    <n v="0.18"/>
    <m/>
    <m/>
    <n v="0"/>
    <n v="0"/>
    <n v="0.18"/>
    <n v="0"/>
    <x v="65"/>
    <s v="No Error"/>
    <m/>
    <m/>
    <m/>
    <m/>
    <m/>
    <m/>
    <m/>
    <m/>
    <m/>
    <m/>
    <s v="Super Light Maintenance"/>
  </r>
  <r>
    <x v="26"/>
    <s v="ICDBICDB46064.1958333333"/>
    <s v="Not Found"/>
    <x v="156"/>
    <s v="MCPICDBICDBPortfolio Valuation | Taipei | Live on ALM Core"/>
    <s v="MCPICDBICDB"/>
    <m/>
    <m/>
    <m/>
    <m/>
    <m/>
    <m/>
    <m/>
    <m/>
    <m/>
    <m/>
    <m/>
    <m/>
    <m/>
    <n v="2601"/>
    <x v="11"/>
    <x v="0"/>
    <s v="START Portfolio Valuation | Taipei | Live on ALM Core"/>
    <s v="END Portfolio Valuation | Taipei | Live on ALM Core"/>
    <d v="2026-02-11T04:42:00"/>
    <x v="471"/>
    <d v="2026-02-11T04:58:00"/>
    <s v="NULL"/>
    <x v="0"/>
    <s v="ICDB_MCP 202601 copy db + Valuation live locations"/>
    <x v="0"/>
    <s v="Portfolio Valuation | Taipei | Live on ALM Core"/>
    <n v="0.27"/>
    <n v="0"/>
    <n v="0.27"/>
    <n v="0"/>
    <n v="0"/>
    <n v="0.27"/>
    <m/>
    <m/>
    <n v="0"/>
    <n v="0"/>
    <n v="0.27"/>
    <n v="0"/>
    <x v="12"/>
    <s v="No Error"/>
    <m/>
    <m/>
    <m/>
    <m/>
    <m/>
    <m/>
    <m/>
    <m/>
    <m/>
    <m/>
    <s v=""/>
  </r>
  <r>
    <x v="26"/>
    <s v="ICDBICDB46064.2069444444"/>
    <s v="Not Found"/>
    <x v="63"/>
    <s v="MCPICDBICDBSuper Light Maintenance"/>
    <s v="MCPICDBICDB"/>
    <m/>
    <m/>
    <m/>
    <m/>
    <m/>
    <m/>
    <m/>
    <m/>
    <m/>
    <m/>
    <m/>
    <m/>
    <m/>
    <n v="2601"/>
    <x v="11"/>
    <x v="0"/>
    <s v="START Super Light Maintenance"/>
    <s v="END Super Light Maintenance"/>
    <d v="2026-02-11T04:58:00"/>
    <x v="472"/>
    <d v="2026-02-11T05:09:00"/>
    <s v="NULL"/>
    <x v="0"/>
    <s v="ICDB_MCP 202601 copy db + Valuation live locations"/>
    <x v="12"/>
    <s v="Super Light Maintenance"/>
    <n v="0.18"/>
    <n v="0"/>
    <n v="0.18"/>
    <n v="0"/>
    <n v="0"/>
    <n v="0.18"/>
    <m/>
    <m/>
    <n v="0"/>
    <n v="0"/>
    <n v="0.18"/>
    <n v="0"/>
    <x v="65"/>
    <s v="No Error"/>
    <m/>
    <m/>
    <m/>
    <m/>
    <m/>
    <m/>
    <m/>
    <m/>
    <m/>
    <m/>
    <s v="Super Light Maintenance"/>
  </r>
  <r>
    <x v="26"/>
    <s v="ICDBICDB46064.2145833333"/>
    <s v="Not Found"/>
    <x v="157"/>
    <s v="MCPICDBICDBPortfolio Valuation | NLWB_BMG | Live on ALM Core"/>
    <s v="MCPICDBICDB"/>
    <m/>
    <m/>
    <m/>
    <m/>
    <m/>
    <m/>
    <m/>
    <m/>
    <m/>
    <m/>
    <m/>
    <m/>
    <m/>
    <n v="2601"/>
    <x v="11"/>
    <x v="0"/>
    <s v="START Portfolio Valuation | NLWB_BMG | Live on ALM Core"/>
    <s v="END Portfolio Valuation | NLWB_BMG | Live on ALM Core"/>
    <d v="2026-02-11T05:09:00"/>
    <x v="473"/>
    <d v="2026-02-11T05:16:00"/>
    <s v="NULL"/>
    <x v="0"/>
    <s v="ICDB_MCP 202601 copy db + Valuation live locations"/>
    <x v="0"/>
    <s v="Portfolio Valuation | NLWB_BMG | Live on ALM Core"/>
    <n v="0.12"/>
    <n v="0"/>
    <n v="0.12"/>
    <n v="0"/>
    <n v="0"/>
    <n v="0.12"/>
    <m/>
    <m/>
    <n v="0"/>
    <n v="0"/>
    <n v="0.12"/>
    <n v="0"/>
    <x v="6"/>
    <s v="No Error"/>
    <m/>
    <m/>
    <m/>
    <m/>
    <m/>
    <m/>
    <m/>
    <m/>
    <m/>
    <m/>
    <s v=""/>
  </r>
  <r>
    <x v="26"/>
    <s v="ICDBICDB46064.2194444444"/>
    <s v="Not Found"/>
    <x v="63"/>
    <s v="MCPICDBICDBSuper Light Maintenance"/>
    <s v="MCPICDBICDB"/>
    <m/>
    <m/>
    <m/>
    <m/>
    <m/>
    <m/>
    <m/>
    <m/>
    <m/>
    <m/>
    <m/>
    <m/>
    <m/>
    <n v="2601"/>
    <x v="11"/>
    <x v="0"/>
    <s v="START Super Light Maintenance"/>
    <s v="END Super Light Maintenance"/>
    <d v="2026-02-11T05:16:00"/>
    <x v="474"/>
    <d v="2026-02-11T05:26:00"/>
    <s v="NULL"/>
    <x v="0"/>
    <s v="ICDB_MCP 202601 copy db + Valuation live locations"/>
    <x v="13"/>
    <s v="Super Light Maintenance"/>
    <n v="0.17"/>
    <n v="0"/>
    <n v="0.17"/>
    <n v="0"/>
    <n v="0"/>
    <n v="0.17"/>
    <m/>
    <m/>
    <n v="0"/>
    <n v="0"/>
    <n v="0.17"/>
    <n v="0"/>
    <x v="7"/>
    <s v="No Error"/>
    <m/>
    <m/>
    <m/>
    <m/>
    <m/>
    <m/>
    <m/>
    <m/>
    <m/>
    <m/>
    <s v="Super Light Maintenance"/>
  </r>
  <r>
    <x v="26"/>
    <s v="ICDBICDB46064.2263888889"/>
    <s v="Not Found"/>
    <x v="158"/>
    <s v="MCPICDBICDBPortfolio Valuation | NLWB_FM_Banking_books | Live on ALM Core"/>
    <s v="MCPICDBICDB"/>
    <m/>
    <m/>
    <m/>
    <m/>
    <m/>
    <m/>
    <m/>
    <m/>
    <m/>
    <m/>
    <m/>
    <m/>
    <m/>
    <n v="2601"/>
    <x v="11"/>
    <x v="0"/>
    <s v="START Portfolio Valuation | NLWB_FM_Banking_books | Live on ALM Core"/>
    <s v="END Portfolio Valuation | NLWB_FM_Banking_books | Live on ALM Core"/>
    <d v="2026-02-11T05:26:00"/>
    <x v="475"/>
    <d v="2026-02-11T05:38:00"/>
    <s v="NULL"/>
    <x v="0"/>
    <s v="ICDB_MCP 202601 copy db + Valuation live locations"/>
    <x v="0"/>
    <s v="Portfolio Valuation | NLWB_FM_Banking_books | Live on ALM Core"/>
    <n v="0.2"/>
    <n v="0"/>
    <n v="0.2"/>
    <n v="0"/>
    <n v="0"/>
    <n v="0.2"/>
    <m/>
    <m/>
    <n v="0"/>
    <n v="0"/>
    <n v="0.2"/>
    <n v="0"/>
    <x v="11"/>
    <s v="No Error"/>
    <m/>
    <m/>
    <m/>
    <m/>
    <m/>
    <m/>
    <m/>
    <m/>
    <m/>
    <m/>
    <s v=""/>
  </r>
  <r>
    <x v="26"/>
    <s v="ICDBICDB46064.2347222222"/>
    <s v="Not Found"/>
    <x v="63"/>
    <s v="MCPICDBICDBSuper Light Maintenance"/>
    <s v="MCPICDBICDB"/>
    <m/>
    <m/>
    <m/>
    <m/>
    <m/>
    <m/>
    <m/>
    <m/>
    <m/>
    <m/>
    <m/>
    <m/>
    <m/>
    <n v="2601"/>
    <x v="11"/>
    <x v="0"/>
    <s v="START Super Light Maintenance"/>
    <s v="END Super Light Maintenance"/>
    <d v="2026-02-11T05:38:00"/>
    <x v="476"/>
    <d v="2026-02-11T05:48:00"/>
    <s v="NULL"/>
    <x v="0"/>
    <s v="ICDB_MCP 202601 copy db + Valuation live locations"/>
    <x v="14"/>
    <s v="Super Light Maintenance"/>
    <n v="0.17"/>
    <n v="0"/>
    <n v="0.17"/>
    <n v="0"/>
    <n v="0"/>
    <n v="0.17"/>
    <m/>
    <m/>
    <n v="0"/>
    <n v="0"/>
    <n v="0.17"/>
    <n v="0"/>
    <x v="7"/>
    <s v="No Error"/>
    <m/>
    <m/>
    <m/>
    <m/>
    <m/>
    <m/>
    <m/>
    <m/>
    <m/>
    <m/>
    <s v="Super Light Maintenance"/>
  </r>
  <r>
    <x v="26"/>
    <s v="ICDBICDB46064.2416666667"/>
    <s v="Not Found"/>
    <x v="159"/>
    <s v="MCPICDBICDBPortfolio Valuation | NLWB_Trade_Finance_Services | Live on ALM Core"/>
    <s v="MCPICDBICDB"/>
    <m/>
    <m/>
    <m/>
    <m/>
    <m/>
    <m/>
    <m/>
    <m/>
    <m/>
    <m/>
    <m/>
    <m/>
    <m/>
    <n v="2601"/>
    <x v="11"/>
    <x v="0"/>
    <s v="START Portfolio Valuation | NLWB_Trade_Finance_Services | Live on ALM Core"/>
    <s v="END Portfolio Valuation | NLWB_Trade_Finance_Services | Live on ALM Core"/>
    <d v="2026-02-11T05:48:00"/>
    <x v="477"/>
    <d v="2026-02-11T05:57:00"/>
    <s v="NULL"/>
    <x v="0"/>
    <s v="ICDB_MCP 202601 copy db + Valuation live locations"/>
    <x v="0"/>
    <s v="Portfolio Valuation | NLWB_Trade_Finance_Services | Live on ALM Core"/>
    <n v="0.15"/>
    <n v="0"/>
    <n v="0.15"/>
    <n v="0"/>
    <n v="0"/>
    <n v="0.15"/>
    <m/>
    <m/>
    <n v="0"/>
    <n v="0"/>
    <n v="0.15"/>
    <n v="0"/>
    <x v="20"/>
    <s v="No Error"/>
    <m/>
    <m/>
    <m/>
    <m/>
    <m/>
    <m/>
    <m/>
    <m/>
    <m/>
    <m/>
    <s v=""/>
  </r>
  <r>
    <x v="26"/>
    <s v="ICDBICDB46064.2479166667"/>
    <s v="Not Found"/>
    <x v="63"/>
    <s v="MCPICDBICDBSuper Light Maintenance"/>
    <s v="MCPICDBICDB"/>
    <m/>
    <m/>
    <m/>
    <m/>
    <m/>
    <m/>
    <m/>
    <m/>
    <m/>
    <m/>
    <m/>
    <m/>
    <m/>
    <n v="2601"/>
    <x v="11"/>
    <x v="0"/>
    <s v="START Super Light Maintenance"/>
    <s v="END Super Light Maintenance"/>
    <d v="2026-02-11T05:57:00"/>
    <x v="478"/>
    <d v="2026-02-11T06:06:00"/>
    <s v="NULL"/>
    <x v="0"/>
    <s v="ICDB_MCP 202601 copy db + Valuation live locations"/>
    <x v="15"/>
    <s v="Super Light Maintenance"/>
    <n v="0.15"/>
    <n v="0"/>
    <n v="0.15"/>
    <n v="0"/>
    <n v="0"/>
    <n v="0.15"/>
    <m/>
    <m/>
    <n v="0"/>
    <n v="0"/>
    <n v="0.15"/>
    <n v="0"/>
    <x v="20"/>
    <s v="No Error"/>
    <m/>
    <m/>
    <m/>
    <m/>
    <m/>
    <m/>
    <m/>
    <m/>
    <m/>
    <m/>
    <s v="Super Light Maintenance"/>
  </r>
  <r>
    <x v="26"/>
    <s v="ICDBICDB46064.2541666667"/>
    <s v="Not Found"/>
    <x v="160"/>
    <s v="MCPICDBICDBPortfolio Valuation | Kiev | Live on ALM Core"/>
    <s v="MCPICDBICDB"/>
    <m/>
    <m/>
    <m/>
    <m/>
    <m/>
    <m/>
    <m/>
    <m/>
    <m/>
    <m/>
    <m/>
    <m/>
    <m/>
    <n v="2601"/>
    <x v="11"/>
    <x v="0"/>
    <s v="START Portfolio Valuation | Kiev | Live on ALM Core"/>
    <s v="END Portfolio Valuation | Kiev | Live on ALM Core"/>
    <d v="2026-02-11T06:06:00"/>
    <x v="479"/>
    <d v="2026-02-11T06:13:00"/>
    <s v="NULL"/>
    <x v="0"/>
    <s v="ICDB_MCP 202601 copy db + Valuation live locations"/>
    <x v="0"/>
    <s v="Portfolio Valuation | Kiev | Live on ALM Core"/>
    <n v="0.12"/>
    <n v="0"/>
    <n v="0.12"/>
    <n v="0"/>
    <n v="0"/>
    <n v="0.12"/>
    <m/>
    <m/>
    <n v="0"/>
    <n v="0"/>
    <n v="0.12"/>
    <n v="0"/>
    <x v="6"/>
    <s v="No Error"/>
    <m/>
    <m/>
    <m/>
    <m/>
    <m/>
    <m/>
    <m/>
    <m/>
    <m/>
    <m/>
    <s v=""/>
  </r>
  <r>
    <x v="26"/>
    <s v="ICDBICDB46064.2590277778"/>
    <s v="Not Found"/>
    <x v="63"/>
    <s v="MCPICDBICDBSuper Light Maintenance"/>
    <s v="MCPICDBICDB"/>
    <m/>
    <m/>
    <m/>
    <m/>
    <m/>
    <m/>
    <m/>
    <m/>
    <m/>
    <m/>
    <m/>
    <m/>
    <m/>
    <n v="2601"/>
    <x v="11"/>
    <x v="0"/>
    <s v="START Super Light Maintenance"/>
    <s v="END Super Light Maintenance"/>
    <d v="2026-02-11T06:13:00"/>
    <x v="480"/>
    <d v="2026-02-11T06:22:00"/>
    <s v="NULL"/>
    <x v="0"/>
    <s v="ICDB_MCP 202601 copy db + Valuation live locations"/>
    <x v="16"/>
    <s v="Super Light Maintenance"/>
    <n v="0.15"/>
    <n v="0"/>
    <n v="0.15"/>
    <n v="0"/>
    <n v="0"/>
    <n v="0.15"/>
    <m/>
    <m/>
    <n v="0"/>
    <n v="0"/>
    <n v="0.15"/>
    <n v="0"/>
    <x v="20"/>
    <s v="No Error"/>
    <m/>
    <m/>
    <m/>
    <m/>
    <m/>
    <m/>
    <m/>
    <m/>
    <m/>
    <m/>
    <s v="Super Light Maintenance"/>
  </r>
  <r>
    <x v="26"/>
    <s v="ICDBICDB46064.2652777778"/>
    <s v="Not Found"/>
    <x v="161"/>
    <s v="MCPICDBICDBPortfolio Valuation | Brussels | Live on ALM Core"/>
    <s v="MCPICDBICDB"/>
    <m/>
    <m/>
    <m/>
    <m/>
    <m/>
    <m/>
    <m/>
    <m/>
    <m/>
    <m/>
    <m/>
    <m/>
    <m/>
    <n v="2601"/>
    <x v="11"/>
    <x v="0"/>
    <s v="START Portfolio Valuation | Brussels | Live on ALM Core"/>
    <s v="END Portfolio Valuation | Brussels | Live on ALM Core"/>
    <d v="2026-02-11T06:22:00"/>
    <x v="481"/>
    <d v="2026-02-11T06:33:00"/>
    <s v="NULL"/>
    <x v="0"/>
    <s v="ICDB_MCP 202601 copy db + Valuation live locations"/>
    <x v="0"/>
    <s v="Portfolio Valuation | Brussels | Live on ALM Core"/>
    <n v="0.18"/>
    <n v="0"/>
    <n v="0.18"/>
    <n v="0"/>
    <n v="0"/>
    <n v="0.18"/>
    <m/>
    <m/>
    <n v="0"/>
    <n v="0"/>
    <n v="0.18"/>
    <n v="0"/>
    <x v="65"/>
    <s v="No Error"/>
    <m/>
    <m/>
    <m/>
    <m/>
    <m/>
    <m/>
    <m/>
    <m/>
    <m/>
    <m/>
    <s v=""/>
  </r>
  <r>
    <x v="26"/>
    <s v="ICDBICDB46064.2729166667"/>
    <s v="Not Found"/>
    <x v="63"/>
    <s v="MCPICDBICDBSuper Light Maintenance"/>
    <s v="MCPICDBICDB"/>
    <m/>
    <m/>
    <m/>
    <m/>
    <m/>
    <m/>
    <m/>
    <m/>
    <m/>
    <m/>
    <m/>
    <m/>
    <m/>
    <n v="2601"/>
    <x v="11"/>
    <x v="0"/>
    <s v="START Super Light Maintenance"/>
    <s v="END Super Light Maintenance"/>
    <d v="2026-02-11T06:33:00"/>
    <x v="397"/>
    <d v="2026-02-11T06:42:00"/>
    <s v="NULL"/>
    <x v="0"/>
    <s v="ICDB_MCP 202601 copy db + Valuation live locations"/>
    <x v="17"/>
    <s v="Super Light Maintenance"/>
    <n v="0.15"/>
    <n v="0"/>
    <n v="0.15"/>
    <n v="0"/>
    <n v="0"/>
    <n v="0.15"/>
    <m/>
    <m/>
    <n v="0"/>
    <n v="0"/>
    <n v="0.15"/>
    <n v="0"/>
    <x v="20"/>
    <s v="No Error"/>
    <m/>
    <m/>
    <m/>
    <m/>
    <m/>
    <m/>
    <m/>
    <m/>
    <m/>
    <m/>
    <s v="Super Light Maintenance"/>
  </r>
  <r>
    <x v="26"/>
    <s v="ICDBICDB46064.2791666667"/>
    <s v="Not Found"/>
    <x v="162"/>
    <s v="MCPICDBICDBPortfolio Valuation | Belgium_FM_banking_book | Live on ALM Core"/>
    <s v="MCPICDBICDB"/>
    <m/>
    <m/>
    <m/>
    <m/>
    <m/>
    <m/>
    <m/>
    <m/>
    <m/>
    <m/>
    <m/>
    <m/>
    <m/>
    <n v="2601"/>
    <x v="11"/>
    <x v="0"/>
    <s v="START Portfolio Valuation | Belgium_FM_banking_book | Live on ALM Core"/>
    <s v="END Portfolio Valuation | Belgium_FM_banking_book | Live on ALM Core"/>
    <d v="2026-02-11T06:42:00"/>
    <x v="482"/>
    <d v="2026-02-11T06:48:00"/>
    <s v="NULL"/>
    <x v="0"/>
    <s v="ICDB_MCP 202601 copy db + Valuation live locations"/>
    <x v="0"/>
    <s v="Portfolio Valuation | Belgium_FM_banking_book | Live on ALM Core"/>
    <n v="0.1"/>
    <n v="0"/>
    <n v="0.1"/>
    <n v="0"/>
    <n v="0"/>
    <n v="0.1"/>
    <m/>
    <m/>
    <n v="0"/>
    <n v="0"/>
    <n v="0.1"/>
    <n v="0"/>
    <x v="14"/>
    <s v="No Error"/>
    <m/>
    <m/>
    <m/>
    <m/>
    <m/>
    <m/>
    <m/>
    <m/>
    <m/>
    <m/>
    <s v=""/>
  </r>
  <r>
    <x v="26"/>
    <s v="ICDBICDB46064.2833333333"/>
    <s v="Not Found"/>
    <x v="63"/>
    <s v="MCPICDBICDBSuper Light Maintenance"/>
    <s v="MCPICDBICDB"/>
    <m/>
    <m/>
    <m/>
    <m/>
    <m/>
    <m/>
    <m/>
    <m/>
    <m/>
    <m/>
    <m/>
    <m/>
    <m/>
    <n v="2601"/>
    <x v="11"/>
    <x v="0"/>
    <s v="START Super Light Maintenance"/>
    <s v="END Super Light Maintenance"/>
    <d v="2026-02-11T06:48:00"/>
    <x v="322"/>
    <d v="2026-02-11T06:56:00"/>
    <s v="NULL"/>
    <x v="0"/>
    <s v="ICDB_MCP 202601 copy db + Valuation live locations"/>
    <x v="18"/>
    <s v="Super Light Maintenance"/>
    <n v="0.13"/>
    <n v="0"/>
    <n v="0.13"/>
    <n v="0"/>
    <n v="0"/>
    <n v="0.13"/>
    <m/>
    <m/>
    <n v="0"/>
    <n v="0"/>
    <n v="0.13"/>
    <n v="0"/>
    <x v="3"/>
    <s v="No Error"/>
    <m/>
    <m/>
    <m/>
    <m/>
    <m/>
    <m/>
    <m/>
    <m/>
    <m/>
    <m/>
    <s v="Super Light Maintenance"/>
  </r>
  <r>
    <x v="26"/>
    <s v="ICDBICDB46064.2888888889"/>
    <s v="Not Found"/>
    <x v="163"/>
    <s v="MCPICDBICDBPortfolio Valuation | Luxembourg | Live on ALM Core"/>
    <s v="MCPICDBICDB"/>
    <m/>
    <m/>
    <m/>
    <m/>
    <m/>
    <m/>
    <m/>
    <m/>
    <m/>
    <m/>
    <m/>
    <m/>
    <m/>
    <n v="2601"/>
    <x v="11"/>
    <x v="0"/>
    <s v="START Portfolio Valuation | Luxembourg | Live on ALM Core"/>
    <s v="END Portfolio Valuation | Luxembourg | Live on ALM Core"/>
    <d v="2026-02-11T06:56:00"/>
    <x v="483"/>
    <d v="2026-02-11T07:01:00"/>
    <s v="NULL"/>
    <x v="0"/>
    <s v="ICDB_MCP 202601 copy db + Valuation live locations"/>
    <x v="0"/>
    <s v="Portfolio Valuation | Luxembourg | Live on ALM Core"/>
    <n v="0.08"/>
    <n v="0"/>
    <n v="0.08"/>
    <n v="0"/>
    <n v="0"/>
    <n v="0.08"/>
    <m/>
    <m/>
    <n v="0"/>
    <n v="0"/>
    <n v="0.08"/>
    <n v="0"/>
    <x v="25"/>
    <s v="No Error"/>
    <m/>
    <m/>
    <m/>
    <m/>
    <m/>
    <m/>
    <m/>
    <m/>
    <m/>
    <m/>
    <s v=""/>
  </r>
  <r>
    <x v="26"/>
    <s v="ICDBICDB46064.2923611111"/>
    <s v="Not Found"/>
    <x v="63"/>
    <s v="MCPICDBICDBSuper Light Maintenance"/>
    <s v="MCPICDBICDB"/>
    <m/>
    <m/>
    <m/>
    <m/>
    <m/>
    <m/>
    <m/>
    <m/>
    <m/>
    <m/>
    <m/>
    <m/>
    <m/>
    <n v="2601"/>
    <x v="11"/>
    <x v="0"/>
    <s v="START Super Light Maintenance"/>
    <s v="END Super Light Maintenance"/>
    <d v="2026-02-11T07:01:00"/>
    <x v="484"/>
    <d v="2026-02-11T10:52:00"/>
    <s v="NULL"/>
    <x v="0"/>
    <s v="ICDB_MCP 202601 copy db + Valuation live locations"/>
    <x v="19"/>
    <s v="Super Light Maintenance"/>
    <n v="0.15"/>
    <n v="0"/>
    <n v="0.15"/>
    <n v="0"/>
    <n v="0"/>
    <n v="0.15"/>
    <m/>
    <m/>
    <n v="0"/>
    <n v="0"/>
    <n v="0.15"/>
    <n v="0"/>
    <x v="20"/>
    <s v="No Error"/>
    <m/>
    <m/>
    <m/>
    <m/>
    <m/>
    <m/>
    <m/>
    <m/>
    <m/>
    <m/>
    <s v="Super Light Maintenance"/>
  </r>
  <r>
    <x v="26"/>
    <s v="ICDBICDB46064.4527777778"/>
    <s v="Not Found"/>
    <x v="164"/>
    <s v="MCPICDBICDBCSRBB Valuation | NLWB_Lending | Live on ALM Core"/>
    <s v="MCPICDBICDB"/>
    <m/>
    <m/>
    <m/>
    <m/>
    <m/>
    <m/>
    <m/>
    <m/>
    <m/>
    <m/>
    <m/>
    <m/>
    <m/>
    <n v="2601"/>
    <x v="11"/>
    <x v="0"/>
    <s v="START CSRBB Valuation | NLWB_Lending | Live on ALM Core"/>
    <s v="NULL"/>
    <d v="2026-02-11T10:52:00"/>
    <x v="485"/>
    <d v="2026-02-11T11:04:00"/>
    <s v="NULL"/>
    <x v="3"/>
    <s v="ICDB_MCP 202601 CSRBB + planning run live locations"/>
    <x v="0"/>
    <s v="CSRBB Valuation | NLWB_Lending | Live on ALM Core"/>
    <n v="0.2"/>
    <m/>
    <n v="0.2"/>
    <m/>
    <n v="0"/>
    <n v="0.2"/>
    <m/>
    <m/>
    <n v="0"/>
    <n v="0"/>
    <n v="0.2"/>
    <n v="0"/>
    <x v="11"/>
    <s v="No Error"/>
    <m/>
    <m/>
    <m/>
    <m/>
    <m/>
    <m/>
    <m/>
    <m/>
    <m/>
    <m/>
    <s v=""/>
  </r>
  <r>
    <x v="26"/>
    <s v="ICDBICDB46064.4611111111"/>
    <s v="Not Found"/>
    <x v="63"/>
    <s v="MCPICDBICDBSuper Light Maintenance"/>
    <s v="MCPICDBICDB"/>
    <m/>
    <m/>
    <m/>
    <m/>
    <m/>
    <m/>
    <m/>
    <m/>
    <m/>
    <m/>
    <m/>
    <m/>
    <m/>
    <n v="2601"/>
    <x v="11"/>
    <x v="0"/>
    <s v="START Super Light Maintenance"/>
    <s v="END Super Light Maintenance"/>
    <d v="2026-02-11T11:04:00"/>
    <x v="486"/>
    <d v="2026-02-11T11:15:00"/>
    <s v="NULL"/>
    <x v="0"/>
    <s v="ICDB_MCP 202601 CSRBB + planning run live locations"/>
    <x v="20"/>
    <s v="Super Light Maintenance"/>
    <n v="0.18"/>
    <n v="0"/>
    <n v="0.18"/>
    <n v="0"/>
    <n v="0"/>
    <n v="0.18"/>
    <m/>
    <m/>
    <n v="0"/>
    <n v="0"/>
    <n v="0.18"/>
    <n v="0"/>
    <x v="65"/>
    <s v="No Error"/>
    <m/>
    <m/>
    <m/>
    <m/>
    <m/>
    <m/>
    <m/>
    <m/>
    <m/>
    <m/>
    <s v="Super Light Maintenance"/>
  </r>
  <r>
    <x v="26"/>
    <s v="ICDBICDB46064.46875"/>
    <s v="Not Found"/>
    <x v="165"/>
    <s v="MCPICDBICDBCSRBB Valuation | London | Live on ALM Core"/>
    <s v="MCPICDBICDB"/>
    <m/>
    <m/>
    <m/>
    <m/>
    <m/>
    <m/>
    <m/>
    <m/>
    <m/>
    <m/>
    <m/>
    <m/>
    <m/>
    <n v="2601"/>
    <x v="11"/>
    <x v="0"/>
    <s v="START CSRBB Valuation | London | Live on ALM Core"/>
    <s v="END CSRBB Valuation | London | Live on ALM Core"/>
    <d v="2026-02-11T11:15:00"/>
    <x v="487"/>
    <d v="2026-02-11T11:25:00"/>
    <s v="NULL"/>
    <x v="0"/>
    <s v="ICDB_MCP 202601 CSRBB + planning run live locations"/>
    <x v="0"/>
    <s v="CSRBB Valuation | London | Live on ALM Core"/>
    <n v="0.17"/>
    <n v="0"/>
    <n v="0.17"/>
    <n v="0"/>
    <n v="0"/>
    <n v="0.17"/>
    <m/>
    <m/>
    <n v="0"/>
    <n v="0"/>
    <n v="0.17"/>
    <n v="0"/>
    <x v="7"/>
    <s v="No Error"/>
    <m/>
    <m/>
    <m/>
    <m/>
    <m/>
    <m/>
    <m/>
    <m/>
    <m/>
    <m/>
    <s v=""/>
  </r>
  <r>
    <x v="26"/>
    <s v="ICDBICDB46064.4756944444"/>
    <s v="Not Found"/>
    <x v="63"/>
    <s v="MCPICDBICDBSuper Light Maintenance"/>
    <s v="MCPICDBICDB"/>
    <m/>
    <m/>
    <m/>
    <m/>
    <m/>
    <m/>
    <m/>
    <m/>
    <m/>
    <m/>
    <m/>
    <m/>
    <m/>
    <n v="2601"/>
    <x v="11"/>
    <x v="0"/>
    <s v="START Super Light Maintenance"/>
    <s v="END Super Light Maintenance"/>
    <d v="2026-02-11T11:25:00"/>
    <x v="488"/>
    <d v="2026-02-11T11:33:00"/>
    <s v="NULL"/>
    <x v="0"/>
    <s v="ICDB_MCP 202601 CSRBB + planning run live locations"/>
    <x v="21"/>
    <s v="Super Light Maintenance"/>
    <n v="0.13"/>
    <n v="0"/>
    <n v="0.13"/>
    <n v="0"/>
    <n v="0"/>
    <n v="0.13"/>
    <m/>
    <m/>
    <n v="0"/>
    <n v="0"/>
    <n v="0.13"/>
    <n v="0"/>
    <x v="3"/>
    <s v="No Error"/>
    <m/>
    <m/>
    <m/>
    <m/>
    <m/>
    <m/>
    <m/>
    <m/>
    <m/>
    <m/>
    <s v="Super Light Maintenance"/>
  </r>
  <r>
    <x v="26"/>
    <s v="ICDBICDB46064.48125"/>
    <s v="Not Found"/>
    <x v="166"/>
    <s v="MCPICDBICDBCSRBB Valuation | Singapore | Live on ALM Core"/>
    <s v="MCPICDBICDB"/>
    <m/>
    <m/>
    <m/>
    <m/>
    <m/>
    <m/>
    <m/>
    <m/>
    <m/>
    <m/>
    <m/>
    <m/>
    <m/>
    <n v="2601"/>
    <x v="11"/>
    <x v="0"/>
    <s v="START CSRBB Valuation | Singapore | Live on ALM Core"/>
    <s v="END CSRBB Valuation | Singapore | Live on ALM Core"/>
    <d v="2026-02-11T11:33:00"/>
    <x v="489"/>
    <d v="2026-02-11T11:48:00"/>
    <s v="NULL"/>
    <x v="0"/>
    <s v="ICDB_MCP 202601 CSRBB + planning run live locations"/>
    <x v="0"/>
    <s v="CSRBB Valuation | Singapore | Live on ALM Core"/>
    <n v="0.25"/>
    <n v="0"/>
    <n v="0.25"/>
    <n v="0"/>
    <n v="0"/>
    <n v="0.25"/>
    <m/>
    <m/>
    <n v="0"/>
    <n v="0"/>
    <n v="0.25"/>
    <n v="0"/>
    <x v="32"/>
    <s v="No Error"/>
    <m/>
    <m/>
    <m/>
    <m/>
    <m/>
    <m/>
    <m/>
    <m/>
    <m/>
    <m/>
    <s v=""/>
  </r>
  <r>
    <x v="26"/>
    <s v="ICDBICDB46064.4916666667"/>
    <s v="Not Found"/>
    <x v="63"/>
    <s v="MCPICDBICDBSuper Light Maintenance"/>
    <s v="MCPICDBICDB"/>
    <m/>
    <m/>
    <m/>
    <m/>
    <m/>
    <m/>
    <m/>
    <m/>
    <m/>
    <m/>
    <m/>
    <m/>
    <m/>
    <n v="2601"/>
    <x v="11"/>
    <x v="0"/>
    <s v="START Super Light Maintenance"/>
    <s v="END Super Light Maintenance"/>
    <d v="2026-02-11T11:48:00"/>
    <x v="490"/>
    <d v="2026-02-11T11:58:00"/>
    <s v="NULL"/>
    <x v="0"/>
    <s v="ICDB_MCP 202601 CSRBB + planning run live locations"/>
    <x v="22"/>
    <s v="Super Light Maintenance"/>
    <n v="0.17"/>
    <n v="0"/>
    <n v="0.17"/>
    <n v="0"/>
    <n v="0"/>
    <n v="0.17"/>
    <m/>
    <m/>
    <n v="0"/>
    <n v="0"/>
    <n v="0.17"/>
    <n v="0"/>
    <x v="7"/>
    <s v="No Error"/>
    <m/>
    <m/>
    <m/>
    <m/>
    <m/>
    <m/>
    <m/>
    <m/>
    <m/>
    <m/>
    <s v="Super Light Maintenance"/>
  </r>
  <r>
    <x v="26"/>
    <s v="ICDBICDB46064.4986111111"/>
    <s v="Not Found"/>
    <x v="167"/>
    <s v="MCPICDBICDBCSRBB Valuation | Hong_Kong | Live on ALM Core"/>
    <s v="MCPICDBICDB"/>
    <m/>
    <m/>
    <m/>
    <m/>
    <m/>
    <m/>
    <m/>
    <m/>
    <m/>
    <m/>
    <m/>
    <m/>
    <m/>
    <n v="2601"/>
    <x v="11"/>
    <x v="0"/>
    <s v="START CSRBB Valuation | Hong_Kong | Live on ALM Core"/>
    <s v="END CSRBB Valuation | Hong_Kong | Live on ALM Core"/>
    <d v="2026-02-11T11:58:00"/>
    <x v="491"/>
    <d v="2026-02-11T12:09:00"/>
    <s v="NULL"/>
    <x v="0"/>
    <s v="ICDB_MCP 202601 CSRBB + planning run live locations"/>
    <x v="0"/>
    <s v="CSRBB Valuation | Hong_Kong | Live on ALM Core"/>
    <n v="0.18"/>
    <n v="0"/>
    <n v="0.18"/>
    <n v="0"/>
    <n v="0"/>
    <n v="0.18"/>
    <m/>
    <m/>
    <n v="0"/>
    <n v="0"/>
    <n v="0.18"/>
    <n v="0"/>
    <x v="65"/>
    <s v="No Error"/>
    <m/>
    <m/>
    <m/>
    <m/>
    <m/>
    <m/>
    <m/>
    <m/>
    <m/>
    <m/>
    <s v=""/>
  </r>
  <r>
    <x v="26"/>
    <s v="ICDBICDB46064.50625"/>
    <s v="Not Found"/>
    <x v="63"/>
    <s v="MCPICDBICDBSuper Light Maintenance"/>
    <s v="MCPICDBICDB"/>
    <m/>
    <m/>
    <m/>
    <m/>
    <m/>
    <m/>
    <m/>
    <m/>
    <m/>
    <m/>
    <m/>
    <m/>
    <m/>
    <n v="2601"/>
    <x v="11"/>
    <x v="0"/>
    <s v="START Super Light Maintenance"/>
    <s v="END Super Light Maintenance"/>
    <d v="2026-02-11T12:09:00"/>
    <x v="492"/>
    <d v="2026-02-11T12:18:00"/>
    <s v="NULL"/>
    <x v="0"/>
    <s v="ICDB_MCP 202601 CSRBB + planning run live locations"/>
    <x v="23"/>
    <s v="Super Light Maintenance"/>
    <n v="0.15"/>
    <n v="0"/>
    <n v="0.15"/>
    <n v="0"/>
    <n v="0"/>
    <n v="0.15"/>
    <m/>
    <m/>
    <n v="0"/>
    <n v="0"/>
    <n v="0.15"/>
    <n v="0"/>
    <x v="20"/>
    <s v="No Error"/>
    <m/>
    <m/>
    <m/>
    <m/>
    <m/>
    <m/>
    <m/>
    <m/>
    <m/>
    <m/>
    <s v="Super Light Maintenance"/>
  </r>
  <r>
    <x v="26"/>
    <s v="ICDBICDB46064.5125"/>
    <s v="Not Found"/>
    <x v="168"/>
    <s v="MCPICDBICDBCSRBB Valuation | Sofia | Live on ALM Core"/>
    <s v="MCPICDBICDB"/>
    <m/>
    <m/>
    <m/>
    <m/>
    <m/>
    <m/>
    <m/>
    <m/>
    <m/>
    <m/>
    <m/>
    <m/>
    <m/>
    <n v="2601"/>
    <x v="11"/>
    <x v="0"/>
    <s v="START CSRBB Valuation | Sofia | Live on ALM Core"/>
    <s v="END CSRBB Valuation | Sofia | Live on ALM Core"/>
    <d v="2026-02-11T12:18:00"/>
    <x v="493"/>
    <d v="2026-02-11T12:26:00"/>
    <s v="NULL"/>
    <x v="0"/>
    <s v="ICDB_MCP 202601 CSRBB + planning run live locations"/>
    <x v="0"/>
    <s v="CSRBB Valuation | Sofia | Live on ALM Core"/>
    <n v="0.13"/>
    <n v="0"/>
    <n v="0.13"/>
    <n v="0"/>
    <n v="0"/>
    <n v="0.13"/>
    <m/>
    <m/>
    <n v="0"/>
    <n v="0"/>
    <n v="0.13"/>
    <n v="0"/>
    <x v="3"/>
    <s v="No Error"/>
    <m/>
    <m/>
    <m/>
    <m/>
    <m/>
    <m/>
    <m/>
    <m/>
    <m/>
    <m/>
    <s v=""/>
  </r>
  <r>
    <x v="26"/>
    <s v="ICDBICDB46064.5180555556"/>
    <s v="Not Found"/>
    <x v="63"/>
    <s v="MCPICDBICDBSuper Light Maintenance"/>
    <s v="MCPICDBICDB"/>
    <m/>
    <m/>
    <m/>
    <m/>
    <m/>
    <m/>
    <m/>
    <m/>
    <m/>
    <m/>
    <m/>
    <m/>
    <m/>
    <n v="2601"/>
    <x v="11"/>
    <x v="0"/>
    <s v="START Super Light Maintenance"/>
    <s v="END Super Light Maintenance"/>
    <d v="2026-02-11T12:26:00"/>
    <x v="494"/>
    <d v="2026-02-11T12:35:00"/>
    <s v="NULL"/>
    <x v="0"/>
    <s v="ICDB_MCP 202601 CSRBB + planning run live locations"/>
    <x v="24"/>
    <s v="Super Light Maintenance"/>
    <n v="0.15"/>
    <n v="0"/>
    <n v="0.15"/>
    <n v="0"/>
    <n v="0"/>
    <n v="0.15"/>
    <m/>
    <m/>
    <n v="0"/>
    <n v="0"/>
    <n v="0.15"/>
    <n v="0"/>
    <x v="20"/>
    <s v="No Error"/>
    <m/>
    <m/>
    <m/>
    <m/>
    <m/>
    <m/>
    <m/>
    <m/>
    <m/>
    <m/>
    <s v="Super Light Maintenance"/>
  </r>
  <r>
    <x v="26"/>
    <s v="ICDBICDB46064.5243055556"/>
    <s v="Not Found"/>
    <x v="169"/>
    <s v="MCPICDBICDBCSRBB Valuation | Prague | Live on ALM Core"/>
    <s v="MCPICDBICDB"/>
    <m/>
    <m/>
    <m/>
    <m/>
    <m/>
    <m/>
    <m/>
    <m/>
    <m/>
    <m/>
    <m/>
    <m/>
    <m/>
    <n v="2601"/>
    <x v="11"/>
    <x v="0"/>
    <s v="START CSRBB Valuation | Prague | Live on ALM Core"/>
    <s v="END CSRBB Valuation | Prague | Live on ALM Core"/>
    <d v="2026-02-11T12:35:00"/>
    <x v="495"/>
    <d v="2026-02-11T12:46:00"/>
    <s v="NULL"/>
    <x v="0"/>
    <s v="ICDB_MCP 202601 CSRBB + planning run live locations"/>
    <x v="0"/>
    <s v="CSRBB Valuation | Prague | Live on ALM Core"/>
    <n v="0.18"/>
    <n v="0"/>
    <n v="0.18"/>
    <n v="0"/>
    <n v="0"/>
    <n v="0.18"/>
    <m/>
    <m/>
    <n v="0"/>
    <n v="0"/>
    <n v="0.18"/>
    <n v="0"/>
    <x v="65"/>
    <s v="No Error"/>
    <m/>
    <m/>
    <m/>
    <m/>
    <m/>
    <m/>
    <m/>
    <m/>
    <m/>
    <m/>
    <s v=""/>
  </r>
  <r>
    <x v="26"/>
    <s v="ICDBICDB46064.5319444444"/>
    <s v="Not Found"/>
    <x v="63"/>
    <s v="MCPICDBICDBSuper Light Maintenance"/>
    <s v="MCPICDBICDB"/>
    <m/>
    <m/>
    <m/>
    <m/>
    <m/>
    <m/>
    <m/>
    <m/>
    <m/>
    <m/>
    <m/>
    <m/>
    <m/>
    <n v="2601"/>
    <x v="11"/>
    <x v="0"/>
    <s v="START Super Light Maintenance"/>
    <s v="END Super Light Maintenance"/>
    <d v="2026-02-11T12:46:00"/>
    <x v="496"/>
    <d v="2026-02-11T12:56:00"/>
    <s v="NULL"/>
    <x v="0"/>
    <s v="ICDB_MCP 202601 CSRBB + planning run live locations"/>
    <x v="25"/>
    <s v="Super Light Maintenance"/>
    <n v="0.17"/>
    <n v="0"/>
    <n v="0.17"/>
    <n v="0"/>
    <n v="0"/>
    <n v="0.17"/>
    <m/>
    <m/>
    <n v="0"/>
    <n v="0"/>
    <n v="0.17"/>
    <n v="0"/>
    <x v="7"/>
    <s v="No Error"/>
    <m/>
    <m/>
    <m/>
    <m/>
    <m/>
    <m/>
    <m/>
    <m/>
    <m/>
    <m/>
    <s v="Super Light Maintenance"/>
  </r>
  <r>
    <x v="26"/>
    <s v="ICDBICDB46064.5388888889"/>
    <s v="Not Found"/>
    <x v="170"/>
    <s v="MCPICDBICDBCSRBB Valuation | Brussels | Live on ALM Core"/>
    <s v="MCPICDBICDB"/>
    <m/>
    <m/>
    <m/>
    <m/>
    <m/>
    <m/>
    <m/>
    <m/>
    <m/>
    <m/>
    <m/>
    <m/>
    <m/>
    <n v="2601"/>
    <x v="11"/>
    <x v="0"/>
    <s v="START CSRBB Valuation | Brussels | Live on ALM Core"/>
    <s v="END CSRBB Valuation | Brussels | Live on ALM Core"/>
    <d v="2026-02-11T12:56:00"/>
    <x v="497"/>
    <d v="2026-02-11T13:07:00"/>
    <s v="NULL"/>
    <x v="0"/>
    <s v="ICDB_MCP 202601 CSRBB + planning run live locations"/>
    <x v="0"/>
    <s v="CSRBB Valuation | Brussels | Live on ALM Core"/>
    <n v="0.18"/>
    <n v="0"/>
    <n v="0.18"/>
    <n v="0"/>
    <n v="0"/>
    <n v="0.18"/>
    <m/>
    <m/>
    <n v="0"/>
    <n v="0"/>
    <n v="0.18"/>
    <n v="0"/>
    <x v="65"/>
    <s v="No Error"/>
    <m/>
    <m/>
    <m/>
    <m/>
    <m/>
    <m/>
    <m/>
    <m/>
    <m/>
    <m/>
    <s v=""/>
  </r>
  <r>
    <x v="26"/>
    <s v="ICDBICDB46064.5465277778"/>
    <s v="Not Found"/>
    <x v="63"/>
    <s v="MCPICDBICDBSuper Light Maintenance"/>
    <s v="MCPICDBICDB"/>
    <m/>
    <m/>
    <m/>
    <m/>
    <m/>
    <m/>
    <m/>
    <m/>
    <m/>
    <m/>
    <m/>
    <m/>
    <m/>
    <n v="2601"/>
    <x v="11"/>
    <x v="0"/>
    <s v="START Super Light Maintenance"/>
    <s v="END Super Light Maintenance"/>
    <d v="2026-02-11T13:07:00"/>
    <x v="498"/>
    <d v="2026-02-11T13:16:00"/>
    <s v="NULL"/>
    <x v="0"/>
    <s v="ICDB_MCP 202601 CSRBB + planning run live locations"/>
    <x v="26"/>
    <s v="Super Light Maintenance"/>
    <n v="0.15"/>
    <n v="0"/>
    <n v="0.15"/>
    <n v="0"/>
    <n v="0"/>
    <n v="0.15"/>
    <m/>
    <m/>
    <n v="0"/>
    <n v="0"/>
    <n v="0.15"/>
    <n v="0"/>
    <x v="20"/>
    <s v="No Error"/>
    <m/>
    <m/>
    <m/>
    <m/>
    <m/>
    <m/>
    <m/>
    <m/>
    <m/>
    <m/>
    <s v="Super Light Maintenance"/>
  </r>
  <r>
    <x v="26"/>
    <s v="ICDBICDB46064.5527777778"/>
    <s v="Not Found"/>
    <x v="171"/>
    <s v="MCPICDBICDBCSRBB planning | NLWB_Lending | Live on ALM Core"/>
    <s v="MCPICDBICDB"/>
    <m/>
    <m/>
    <m/>
    <m/>
    <m/>
    <m/>
    <m/>
    <m/>
    <m/>
    <m/>
    <m/>
    <m/>
    <m/>
    <n v="2601"/>
    <x v="11"/>
    <x v="0"/>
    <s v="START CSRBB planning | NLWB_Lending | Live on ALM Core"/>
    <s v="END CSRBB planning | NLWB_Lending | Live on ALM Core"/>
    <d v="2026-02-11T13:16:00"/>
    <x v="499"/>
    <d v="2026-02-11T15:19:00"/>
    <s v="NULL"/>
    <x v="0"/>
    <s v="ICDB_MCP 202601 CSRBB + planning run live locations"/>
    <x v="0"/>
    <s v="CSRBB planning | NLWB_Lending | Live on ALM Core"/>
    <n v="2.0499999999999998"/>
    <n v="0"/>
    <n v="2.0499999999999998"/>
    <n v="0"/>
    <n v="0"/>
    <n v="2.0499999999999998"/>
    <m/>
    <m/>
    <n v="0"/>
    <n v="0"/>
    <n v="2.0499999999999998"/>
    <n v="0"/>
    <x v="131"/>
    <s v="No Error"/>
    <m/>
    <m/>
    <m/>
    <m/>
    <m/>
    <m/>
    <m/>
    <m/>
    <m/>
    <m/>
    <s v=""/>
  </r>
  <r>
    <x v="26"/>
    <s v="ICDBICDB46064.6381944444"/>
    <s v="Not Found"/>
    <x v="172"/>
    <s v="MCPICDBICDBCSRBB planning | London | Live on ALM Core"/>
    <s v="MCPICDBICDB"/>
    <m/>
    <m/>
    <m/>
    <m/>
    <m/>
    <m/>
    <m/>
    <m/>
    <m/>
    <m/>
    <m/>
    <m/>
    <m/>
    <n v="2601"/>
    <x v="11"/>
    <x v="0"/>
    <s v="START CSRBB planning | London | Live on ALM Core"/>
    <s v="END CSRBB planning | London | Live on ALM Core"/>
    <d v="2026-02-11T15:19:00"/>
    <x v="500"/>
    <d v="2026-02-11T17:06:00"/>
    <s v="NULL"/>
    <x v="0"/>
    <s v="ICDB_MCP 202601 CSRBB + planning run live locations"/>
    <x v="0"/>
    <s v="CSRBB planning | London | Live on ALM Core"/>
    <n v="1.78"/>
    <n v="0"/>
    <n v="1.78"/>
    <n v="0"/>
    <n v="0"/>
    <n v="1.78"/>
    <m/>
    <m/>
    <n v="0"/>
    <n v="0"/>
    <n v="1.78"/>
    <n v="0"/>
    <x v="132"/>
    <s v="No Error"/>
    <m/>
    <m/>
    <m/>
    <m/>
    <m/>
    <m/>
    <m/>
    <m/>
    <m/>
    <m/>
    <s v=""/>
  </r>
  <r>
    <x v="26"/>
    <s v="ICDBICDB46064.7125"/>
    <s v="Not Found"/>
    <x v="173"/>
    <s v="MCPICDBICDBCSRBB planning | Singapore | Live on ALM Core"/>
    <s v="MCPICDBICDB"/>
    <m/>
    <m/>
    <m/>
    <m/>
    <m/>
    <m/>
    <m/>
    <m/>
    <m/>
    <m/>
    <m/>
    <m/>
    <m/>
    <n v="2601"/>
    <x v="11"/>
    <x v="0"/>
    <s v="START CSRBB planning | Singapore | Live on ALM Core"/>
    <s v="END CSRBB planning | Singapore | Live on ALM Core"/>
    <d v="2026-02-11T17:06:00"/>
    <x v="501"/>
    <d v="2026-02-11T18:14:00"/>
    <s v="NULL"/>
    <x v="0"/>
    <s v="ICDB_MCP 202601 CSRBB + planning run live locations"/>
    <x v="0"/>
    <s v="CSRBB planning | Singapore | Live on ALM Core"/>
    <n v="1.1299999999999999"/>
    <n v="0"/>
    <n v="1.1299999999999999"/>
    <n v="0"/>
    <n v="0"/>
    <n v="1.1299999999999999"/>
    <m/>
    <m/>
    <n v="0"/>
    <n v="0"/>
    <n v="1.1299999999999999"/>
    <n v="0"/>
    <x v="51"/>
    <s v="No Error"/>
    <m/>
    <m/>
    <m/>
    <m/>
    <m/>
    <m/>
    <m/>
    <m/>
    <m/>
    <m/>
    <s v=""/>
  </r>
  <r>
    <x v="26"/>
    <s v="ICDBICDB46064.7597222222"/>
    <s v="Not Found"/>
    <x v="174"/>
    <s v="MCPICDBICDBCSRBB planning | Hong_Kong | Live on ALM Core"/>
    <s v="MCPICDBICDB"/>
    <m/>
    <m/>
    <m/>
    <m/>
    <m/>
    <m/>
    <m/>
    <m/>
    <m/>
    <m/>
    <m/>
    <m/>
    <m/>
    <n v="2601"/>
    <x v="11"/>
    <x v="0"/>
    <s v="START CSRBB planning | Hong_Kong | Live on ALM Core"/>
    <s v="NULL"/>
    <d v="2026-02-11T18:14:00"/>
    <x v="401"/>
    <d v="2026-02-11T20:11:00"/>
    <s v="NULL"/>
    <x v="3"/>
    <s v="ICDB_MCP 202601 CSRBB + planning run live locations"/>
    <x v="0"/>
    <s v="CSRBB planning | Hong_Kong | Live on ALM Core"/>
    <n v="0.25"/>
    <n v="0.25"/>
    <n v="0"/>
    <n v="0"/>
    <n v="0.25"/>
    <n v="0.25"/>
    <m/>
    <m/>
    <n v="0.25"/>
    <n v="0"/>
    <n v="0"/>
    <n v="0.25"/>
    <x v="32"/>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x v="26"/>
    <s v="ICDBICDB46064.8409722222"/>
    <s v="Not Found"/>
    <x v="174"/>
    <s v="MCPICDBICDBCSRBB planning | Hong_Kong | Live on ALM Core"/>
    <s v="MCPICDBICDB"/>
    <m/>
    <m/>
    <m/>
    <m/>
    <m/>
    <m/>
    <m/>
    <m/>
    <m/>
    <m/>
    <m/>
    <m/>
    <m/>
    <n v="2601"/>
    <x v="11"/>
    <x v="0"/>
    <s v="START CSRBB planning | Hong_Kong | Live on ALM Core"/>
    <s v="END CSRBB planning | Hong_Kong | Live on ALM Core"/>
    <d v="2026-02-11T20:11:00"/>
    <x v="502"/>
    <d v="2026-02-11T21:11:00"/>
    <s v="NULL"/>
    <x v="0"/>
    <s v="ICDB_MCP 202601 CSRBB + planning run live locations rr"/>
    <x v="1"/>
    <s v="CSRBB planning | Hong_Kong | Live on ALM Core"/>
    <n v="1"/>
    <n v="0"/>
    <n v="1"/>
    <n v="0"/>
    <n v="0"/>
    <n v="1"/>
    <m/>
    <m/>
    <n v="0"/>
    <n v="0"/>
    <n v="1"/>
    <n v="0"/>
    <x v="133"/>
    <s v="No Error"/>
    <m/>
    <m/>
    <m/>
    <m/>
    <m/>
    <m/>
    <m/>
    <m/>
    <m/>
    <m/>
    <s v=""/>
  </r>
  <r>
    <x v="26"/>
    <s v="ICDBICDB46064.8826388889"/>
    <s v="Not Found"/>
    <x v="175"/>
    <s v="MCPICDBICDBCSRBB planning | Sofia | Live on ALM Core"/>
    <s v="MCPICDBICDB"/>
    <m/>
    <m/>
    <m/>
    <m/>
    <m/>
    <m/>
    <m/>
    <m/>
    <m/>
    <m/>
    <m/>
    <m/>
    <m/>
    <n v="2601"/>
    <x v="11"/>
    <x v="0"/>
    <s v="START CSRBB planning | Sofia | Live on ALM Core"/>
    <s v="END CSRBB planning | Sofia | Live on ALM Core"/>
    <d v="2026-02-11T21:11:00"/>
    <x v="503"/>
    <d v="2026-02-11T22:08:00"/>
    <s v="NULL"/>
    <x v="0"/>
    <s v="ICDB_MCP 202601 CSRBB + planning run live locations rr"/>
    <x v="0"/>
    <s v="CSRBB planning | Sofia | Live on ALM Core"/>
    <n v="0.95"/>
    <n v="0"/>
    <n v="0.95"/>
    <n v="0"/>
    <n v="0"/>
    <n v="0.95"/>
    <m/>
    <m/>
    <n v="0"/>
    <n v="0"/>
    <n v="0.95"/>
    <n v="0"/>
    <x v="15"/>
    <s v="No Error"/>
    <m/>
    <m/>
    <m/>
    <m/>
    <m/>
    <m/>
    <m/>
    <m/>
    <m/>
    <m/>
    <s v=""/>
  </r>
  <r>
    <x v="26"/>
    <s v="ICDBICDB46064.9222222222"/>
    <s v="Not Found"/>
    <x v="176"/>
    <s v="MCPICDBICDBCSRBB planning | Prague | Live on ALM Core"/>
    <s v="MCPICDBICDB"/>
    <m/>
    <m/>
    <m/>
    <m/>
    <m/>
    <m/>
    <m/>
    <m/>
    <m/>
    <m/>
    <m/>
    <m/>
    <m/>
    <n v="2601"/>
    <x v="11"/>
    <x v="0"/>
    <s v="START CSRBB planning | Prague | Live on ALM Core"/>
    <s v="END CSRBB planning | Prague | Live on ALM Core"/>
    <d v="2026-02-11T22:08:00"/>
    <x v="504"/>
    <d v="2026-02-11T23:13:00"/>
    <s v="NULL"/>
    <x v="0"/>
    <s v="ICDB_MCP 202601 CSRBB + planning run live locations rr"/>
    <x v="0"/>
    <s v="CSRBB planning | Prague | Live on ALM Core"/>
    <n v="1.08"/>
    <n v="0"/>
    <n v="1.08"/>
    <n v="0"/>
    <n v="0"/>
    <n v="1.08"/>
    <m/>
    <m/>
    <n v="0"/>
    <n v="0"/>
    <n v="1.08"/>
    <n v="0"/>
    <x v="22"/>
    <s v="No Error"/>
    <m/>
    <m/>
    <m/>
    <m/>
    <m/>
    <m/>
    <m/>
    <m/>
    <m/>
    <m/>
    <s v=""/>
  </r>
  <r>
    <x v="26"/>
    <s v="ICDBICDB46064.9673611111"/>
    <s v="Not Found"/>
    <x v="177"/>
    <s v="MCPICDBICDBCSRBB planning | Brussels | Live on ALM Core"/>
    <s v="MCPICDBICDB"/>
    <m/>
    <m/>
    <m/>
    <m/>
    <m/>
    <m/>
    <m/>
    <m/>
    <m/>
    <m/>
    <m/>
    <m/>
    <m/>
    <n v="2601"/>
    <x v="11"/>
    <x v="0"/>
    <s v="START CSRBB planning | Brussels | Live on ALM Core"/>
    <s v="END CSRBB planning | Brussels | Live on ALM Core"/>
    <d v="2026-02-11T23:13:00"/>
    <x v="505"/>
    <d v="2026-02-12T00:13:00"/>
    <s v="NULL"/>
    <x v="0"/>
    <s v="ICDB_MCP 202601 CSRBB + planning run live locations rr"/>
    <x v="0"/>
    <s v="CSRBB planning | Brussels | Live on ALM Core"/>
    <n v="1"/>
    <n v="0"/>
    <n v="1"/>
    <n v="0"/>
    <n v="0"/>
    <n v="1"/>
    <m/>
    <m/>
    <n v="0"/>
    <n v="0"/>
    <n v="1"/>
    <n v="0"/>
    <x v="133"/>
    <s v="No Error"/>
    <m/>
    <m/>
    <m/>
    <m/>
    <m/>
    <m/>
    <m/>
    <m/>
    <m/>
    <m/>
    <s v=""/>
  </r>
  <r>
    <x v="26"/>
    <s v="ICDBICDB46065.0090277778"/>
    <s v="Not Found"/>
    <x v="178"/>
    <s v="MCPICDBICDBplanning | NLWB_Lending | Live on ALM Core"/>
    <s v="MCPICDBICDB"/>
    <m/>
    <m/>
    <m/>
    <m/>
    <m/>
    <m/>
    <m/>
    <m/>
    <m/>
    <m/>
    <m/>
    <m/>
    <m/>
    <n v="2601"/>
    <x v="11"/>
    <x v="0"/>
    <s v="START planning | NLWB_Lending | Live on ALM Core"/>
    <s v="END planning | NLWB_Lending | Live on ALM Core"/>
    <d v="2026-02-12T00:13:00"/>
    <x v="506"/>
    <d v="2026-02-12T02:55:00"/>
    <s v="NULL"/>
    <x v="0"/>
    <s v="ICDB_MCP 202601 CSRBB + planning run live locations rr"/>
    <x v="0"/>
    <s v="planning | NLWB_Lending | Live on ALM Core"/>
    <n v="2.7"/>
    <n v="0"/>
    <n v="2.7"/>
    <n v="0"/>
    <n v="0"/>
    <n v="2.7"/>
    <m/>
    <m/>
    <n v="0"/>
    <n v="0"/>
    <n v="2.7"/>
    <n v="0"/>
    <x v="134"/>
    <s v="No Error"/>
    <m/>
    <m/>
    <m/>
    <m/>
    <m/>
    <m/>
    <m/>
    <m/>
    <m/>
    <m/>
    <s v=""/>
  </r>
  <r>
    <x v="26"/>
    <s v="ICDBICDB46065.1215277778"/>
    <s v="Not Found"/>
    <x v="179"/>
    <s v="MCPICDBICDBplanning | London | Live on ALM Core"/>
    <s v="MCPICDBICDB"/>
    <m/>
    <m/>
    <m/>
    <m/>
    <m/>
    <m/>
    <m/>
    <m/>
    <m/>
    <m/>
    <m/>
    <m/>
    <m/>
    <n v="2601"/>
    <x v="11"/>
    <x v="0"/>
    <s v="START planning | London | Live on ALM Core"/>
    <s v="END planning | London | Live on ALM Core"/>
    <d v="2026-02-12T02:55:00"/>
    <x v="507"/>
    <d v="2026-02-12T04:00:00"/>
    <s v="NULL"/>
    <x v="0"/>
    <s v="ICDB_MCP 202601 CSRBB + planning run live locations rr"/>
    <x v="0"/>
    <s v="planning | London | Live on ALM Core"/>
    <n v="1.08"/>
    <n v="0"/>
    <n v="1.08"/>
    <n v="0"/>
    <n v="0"/>
    <n v="1.08"/>
    <m/>
    <m/>
    <n v="0"/>
    <n v="0"/>
    <n v="1.08"/>
    <n v="0"/>
    <x v="22"/>
    <s v="No Error"/>
    <m/>
    <m/>
    <m/>
    <m/>
    <m/>
    <m/>
    <m/>
    <m/>
    <m/>
    <m/>
    <s v=""/>
  </r>
  <r>
    <x v="26"/>
    <s v="ICDBICDB46065.1666666667"/>
    <s v="Not Found"/>
    <x v="180"/>
    <s v="MCPICDBICDBplanning | Dublin | Live on ALM Core"/>
    <s v="MCPICDBICDB"/>
    <m/>
    <m/>
    <m/>
    <m/>
    <m/>
    <m/>
    <m/>
    <m/>
    <m/>
    <m/>
    <m/>
    <m/>
    <m/>
    <n v="2601"/>
    <x v="11"/>
    <x v="0"/>
    <s v="START planning | Dublin | Live on ALM Core"/>
    <s v="END planning | Dublin | Live on ALM Core"/>
    <d v="2026-02-12T04:00:00"/>
    <x v="508"/>
    <d v="2026-02-12T04:27:00"/>
    <s v="NULL"/>
    <x v="0"/>
    <s v="ICDB_MCP 202601 CSRBB + planning run live locations rr"/>
    <x v="0"/>
    <s v="planning | Dublin | Live on ALM Core"/>
    <n v="0.45"/>
    <n v="0"/>
    <n v="0.45"/>
    <n v="0"/>
    <n v="0"/>
    <n v="0.45"/>
    <m/>
    <m/>
    <n v="0"/>
    <n v="0"/>
    <n v="0.45"/>
    <n v="0"/>
    <x v="10"/>
    <s v="No Error"/>
    <m/>
    <m/>
    <m/>
    <m/>
    <m/>
    <m/>
    <m/>
    <m/>
    <m/>
    <m/>
    <s v=""/>
  </r>
  <r>
    <x v="26"/>
    <s v="ICDBICDB46065.1854166667"/>
    <s v="Not Found"/>
    <x v="181"/>
    <s v="MCPICDBICDBplanning | Singapore | Live on ALM Core"/>
    <s v="MCPICDBICDB"/>
    <m/>
    <m/>
    <m/>
    <m/>
    <m/>
    <m/>
    <m/>
    <m/>
    <m/>
    <m/>
    <m/>
    <m/>
    <m/>
    <n v="2601"/>
    <x v="11"/>
    <x v="0"/>
    <s v="START planning | Singapore | Live on ALM Core"/>
    <s v="END planning | Singapore | Live on ALM Core"/>
    <d v="2026-02-12T04:27:00"/>
    <x v="509"/>
    <d v="2026-02-12T05:53:00"/>
    <s v="NULL"/>
    <x v="0"/>
    <s v="ICDB_MCP 202601 CSRBB + planning run live locations rr"/>
    <x v="0"/>
    <s v="planning | Singapore | Live on ALM Core"/>
    <n v="1.43"/>
    <n v="0"/>
    <n v="1.43"/>
    <n v="0"/>
    <n v="0"/>
    <n v="1.43"/>
    <m/>
    <m/>
    <n v="0"/>
    <n v="0"/>
    <n v="1.43"/>
    <n v="0"/>
    <x v="42"/>
    <s v="No Error"/>
    <m/>
    <m/>
    <m/>
    <m/>
    <m/>
    <m/>
    <m/>
    <m/>
    <m/>
    <m/>
    <s v=""/>
  </r>
  <r>
    <x v="26"/>
    <s v="ICDBICDB46065.2451388889"/>
    <s v="Not Found"/>
    <x v="182"/>
    <s v="MCPICDBICDBplanning | Hong_Kong | Live on ALM Core"/>
    <s v="MCPICDBICDB"/>
    <m/>
    <m/>
    <m/>
    <m/>
    <m/>
    <m/>
    <m/>
    <m/>
    <m/>
    <m/>
    <m/>
    <m/>
    <m/>
    <n v="2601"/>
    <x v="11"/>
    <x v="0"/>
    <s v="START planning | Hong_Kong | Live on ALM Core"/>
    <s v="END planning | Hong_Kong | Live on ALM Core"/>
    <d v="2026-02-12T05:53:00"/>
    <x v="510"/>
    <d v="2026-02-12T06:19:00"/>
    <s v="NULL"/>
    <x v="0"/>
    <s v="ICDB_MCP 202601 CSRBB + planning run live locations rr"/>
    <x v="0"/>
    <s v="planning | Hong_Kong | Live on ALM Core"/>
    <n v="0.43"/>
    <n v="0"/>
    <n v="0.43"/>
    <n v="0"/>
    <n v="0"/>
    <n v="0.43"/>
    <m/>
    <m/>
    <n v="0"/>
    <n v="0"/>
    <n v="0.43"/>
    <n v="0"/>
    <x v="49"/>
    <s v="No Error"/>
    <m/>
    <m/>
    <m/>
    <m/>
    <m/>
    <m/>
    <m/>
    <m/>
    <m/>
    <m/>
    <s v=""/>
  </r>
  <r>
    <x v="26"/>
    <s v="ICDBICDB46065.2631944444"/>
    <s v="Not Found"/>
    <x v="183"/>
    <s v="MCPICDBICDBplanning | Sofia | Live on ALM Core"/>
    <s v="MCPICDBICDB"/>
    <m/>
    <m/>
    <m/>
    <m/>
    <m/>
    <m/>
    <m/>
    <m/>
    <m/>
    <m/>
    <m/>
    <m/>
    <m/>
    <n v="2601"/>
    <x v="11"/>
    <x v="0"/>
    <s v="START planning | Sofia | Live on ALM Core"/>
    <s v="END planning | Sofia | Live on ALM Core"/>
    <d v="2026-02-12T06:19:00"/>
    <x v="511"/>
    <d v="2026-02-12T06:40:00"/>
    <s v="NULL"/>
    <x v="0"/>
    <s v="ICDB_MCP 202601 CSRBB + planning run live locations rr"/>
    <x v="0"/>
    <s v="planning | Sofia | Live on ALM Core"/>
    <n v="0.35"/>
    <n v="0"/>
    <n v="0.35"/>
    <n v="0"/>
    <n v="0"/>
    <n v="0.35"/>
    <m/>
    <m/>
    <n v="0"/>
    <n v="0"/>
    <n v="0.35"/>
    <n v="0"/>
    <x v="46"/>
    <s v="No Error"/>
    <m/>
    <m/>
    <m/>
    <m/>
    <m/>
    <m/>
    <m/>
    <m/>
    <m/>
    <m/>
    <s v=""/>
  </r>
  <r>
    <x v="26"/>
    <s v="ICDBICDB46065.2777777778"/>
    <s v="Not Found"/>
    <x v="184"/>
    <s v="MCPICDBICDBplanning | Vienna | Live on ALM Core"/>
    <s v="MCPICDBICDB"/>
    <m/>
    <m/>
    <m/>
    <m/>
    <m/>
    <m/>
    <m/>
    <m/>
    <m/>
    <m/>
    <m/>
    <m/>
    <m/>
    <n v="2601"/>
    <x v="11"/>
    <x v="0"/>
    <s v="START planning | Vienna | Live on ALM Core"/>
    <s v="END planning | Vienna | Live on ALM Core"/>
    <d v="2026-02-12T06:40:00"/>
    <x v="512"/>
    <d v="2026-02-12T07:02:00"/>
    <s v="NULL"/>
    <x v="0"/>
    <s v="ICDB_MCP 202601 CSRBB + planning run live locations rr"/>
    <x v="0"/>
    <s v="planning | Vienna | Live on ALM Core"/>
    <n v="0.37"/>
    <n v="0"/>
    <n v="0.37"/>
    <n v="0"/>
    <n v="0"/>
    <n v="0.37"/>
    <m/>
    <m/>
    <n v="0"/>
    <n v="0"/>
    <n v="0.37"/>
    <n v="0"/>
    <x v="36"/>
    <s v="No Error"/>
    <m/>
    <m/>
    <m/>
    <m/>
    <m/>
    <m/>
    <m/>
    <m/>
    <m/>
    <m/>
    <s v=""/>
  </r>
  <r>
    <x v="26"/>
    <s v="ICDBICDB46065.2930555556"/>
    <s v="Not Found"/>
    <x v="185"/>
    <s v="MCPICDBICDBplanning | Prague | Live on ALM Core"/>
    <s v="MCPICDBICDB"/>
    <m/>
    <m/>
    <m/>
    <m/>
    <m/>
    <m/>
    <m/>
    <m/>
    <m/>
    <m/>
    <m/>
    <m/>
    <m/>
    <n v="2601"/>
    <x v="11"/>
    <x v="0"/>
    <s v="START planning | Prague | Live on ALM Core"/>
    <s v="END planning | Prague | Live on ALM Core"/>
    <d v="2026-02-12T07:02:00"/>
    <x v="513"/>
    <d v="2026-02-12T07:27:00"/>
    <s v="NULL"/>
    <x v="0"/>
    <s v="ICDB_MCP 202601 CSRBB + planning run live locations rr"/>
    <x v="0"/>
    <s v="planning | Prague | Live on ALM Core"/>
    <n v="0.42"/>
    <n v="0"/>
    <n v="0.42"/>
    <n v="0"/>
    <n v="0"/>
    <n v="0.42"/>
    <m/>
    <m/>
    <n v="0"/>
    <n v="0"/>
    <n v="0.42"/>
    <n v="0"/>
    <x v="69"/>
    <s v="No Error"/>
    <m/>
    <m/>
    <m/>
    <m/>
    <m/>
    <m/>
    <m/>
    <m/>
    <m/>
    <m/>
    <s v=""/>
  </r>
  <r>
    <x v="26"/>
    <s v="ICDBICDB46065.3104166667"/>
    <s v="Not Found"/>
    <x v="186"/>
    <s v="MCPICDBICDBplanning | Budapest | Live on ALM Core"/>
    <s v="MCPICDBICDB"/>
    <m/>
    <m/>
    <m/>
    <m/>
    <m/>
    <m/>
    <m/>
    <m/>
    <m/>
    <m/>
    <m/>
    <m/>
    <m/>
    <n v="2601"/>
    <x v="11"/>
    <x v="0"/>
    <s v="START planning | Budapest | Live on ALM Core"/>
    <s v="END planning | Budapest | Live on ALM Core"/>
    <d v="2026-02-12T07:27:00"/>
    <x v="514"/>
    <d v="2026-02-12T07:55:00"/>
    <s v="NULL"/>
    <x v="0"/>
    <s v="ICDB_MCP 202601 CSRBB + planning run live locations rr"/>
    <x v="0"/>
    <s v="planning | Budapest | Live on ALM Core"/>
    <n v="0.47"/>
    <n v="0"/>
    <n v="0.47"/>
    <n v="0"/>
    <n v="0"/>
    <n v="0.47"/>
    <m/>
    <m/>
    <n v="0"/>
    <n v="0"/>
    <n v="0.47"/>
    <n v="0"/>
    <x v="5"/>
    <s v="No Error"/>
    <m/>
    <m/>
    <m/>
    <m/>
    <m/>
    <m/>
    <m/>
    <m/>
    <m/>
    <m/>
    <s v=""/>
  </r>
  <r>
    <x v="26"/>
    <s v="ICDBICDB46065.3298611111"/>
    <s v="Not Found"/>
    <x v="187"/>
    <s v="MCPICDBICDBplanning | Tokyo | Live on ALM Core"/>
    <s v="MCPICDBICDB"/>
    <m/>
    <m/>
    <m/>
    <m/>
    <m/>
    <m/>
    <m/>
    <m/>
    <m/>
    <m/>
    <m/>
    <m/>
    <m/>
    <n v="2601"/>
    <x v="11"/>
    <x v="0"/>
    <s v="START planning | Tokyo | Live on ALM Core"/>
    <s v="END planning | Tokyo | Live on ALM Core"/>
    <d v="2026-02-12T07:55:00"/>
    <x v="515"/>
    <d v="2026-02-12T08:25:00"/>
    <s v="NULL"/>
    <x v="0"/>
    <s v="ICDB_MCP 202601 CSRBB + planning run live locations rr"/>
    <x v="0"/>
    <s v="planning | Tokyo | Live on ALM Core"/>
    <n v="0.5"/>
    <n v="0"/>
    <n v="0.5"/>
    <n v="0"/>
    <n v="0"/>
    <n v="0.5"/>
    <m/>
    <m/>
    <n v="0"/>
    <n v="0"/>
    <n v="0.5"/>
    <n v="0"/>
    <x v="124"/>
    <s v="No Error"/>
    <m/>
    <m/>
    <m/>
    <m/>
    <m/>
    <m/>
    <m/>
    <m/>
    <m/>
    <m/>
    <s v=""/>
  </r>
  <r>
    <x v="26"/>
    <s v="ICDBICDB46065.3506944444"/>
    <s v="Not Found"/>
    <x v="188"/>
    <s v="MCPICDBICDBplanning | Bratislava | Live on ALM Core"/>
    <s v="MCPICDBICDB"/>
    <m/>
    <m/>
    <m/>
    <m/>
    <m/>
    <m/>
    <m/>
    <m/>
    <m/>
    <m/>
    <m/>
    <m/>
    <m/>
    <n v="2601"/>
    <x v="11"/>
    <x v="0"/>
    <s v="START planning | Bratislava | Live on ALM Core"/>
    <s v="END planning | Bratislava | Live on ALM Core"/>
    <d v="2026-02-12T08:25:00"/>
    <x v="516"/>
    <d v="2026-02-12T08:45:00"/>
    <s v="NULL"/>
    <x v="0"/>
    <s v="ICDB_MCP 202601 CSRBB + planning run live locations rr"/>
    <x v="0"/>
    <s v="planning | Bratislava | Live on ALM Core"/>
    <n v="0.33"/>
    <n v="0"/>
    <n v="0.33"/>
    <n v="0"/>
    <n v="0"/>
    <n v="0.33"/>
    <m/>
    <m/>
    <n v="0"/>
    <n v="0"/>
    <n v="0.33"/>
    <n v="0"/>
    <x v="64"/>
    <s v="No Error"/>
    <m/>
    <m/>
    <m/>
    <m/>
    <m/>
    <m/>
    <m/>
    <m/>
    <m/>
    <m/>
    <s v=""/>
  </r>
  <r>
    <x v="26"/>
    <s v="ICDBICDB46065.3645833333"/>
    <s v="Not Found"/>
    <x v="189"/>
    <s v="MCPICDBICDBplanning | Seoul | Live on ALM Core"/>
    <s v="MCPICDBICDB"/>
    <m/>
    <m/>
    <m/>
    <m/>
    <m/>
    <m/>
    <m/>
    <m/>
    <m/>
    <m/>
    <m/>
    <m/>
    <m/>
    <n v="2601"/>
    <x v="11"/>
    <x v="0"/>
    <s v="START planning | Seoul | Live on ALM Core"/>
    <s v="END planning | Seoul | Live on ALM Core"/>
    <d v="2026-02-12T08:45:00"/>
    <x v="517"/>
    <d v="2026-02-12T09:10:00"/>
    <s v="NULL"/>
    <x v="0"/>
    <s v="ICDB_MCP 202601 CSRBB + planning run live locations rr"/>
    <x v="0"/>
    <s v="planning | Seoul | Live on ALM Core"/>
    <n v="0.42"/>
    <n v="0"/>
    <n v="0.42"/>
    <n v="0"/>
    <n v="0"/>
    <n v="0.42"/>
    <m/>
    <m/>
    <n v="0"/>
    <n v="0"/>
    <n v="0.42"/>
    <n v="0"/>
    <x v="69"/>
    <s v="No Error"/>
    <m/>
    <m/>
    <m/>
    <m/>
    <m/>
    <m/>
    <m/>
    <m/>
    <m/>
    <m/>
    <s v=""/>
  </r>
  <r>
    <x v="26"/>
    <s v="ICDBICDB46065.3819444444"/>
    <s v="Not Found"/>
    <x v="190"/>
    <s v="MCPICDBICDBplanning | Taipei | Live on ALM Core"/>
    <s v="MCPICDBICDB"/>
    <m/>
    <m/>
    <m/>
    <m/>
    <m/>
    <m/>
    <m/>
    <m/>
    <m/>
    <m/>
    <m/>
    <m/>
    <m/>
    <n v="2601"/>
    <x v="11"/>
    <x v="0"/>
    <s v="START planning | Taipei | Live on ALM Core"/>
    <s v="END planning | Taipei | Live on ALM Core"/>
    <d v="2026-02-12T09:10:00"/>
    <x v="373"/>
    <d v="2026-02-12T09:33:00"/>
    <s v="NULL"/>
    <x v="0"/>
    <s v="ICDB_MCP 202601 CSRBB + planning run live locations rr"/>
    <x v="0"/>
    <s v="planning | Taipei | Live on ALM Core"/>
    <n v="0.38"/>
    <n v="0"/>
    <n v="0.38"/>
    <n v="0"/>
    <n v="0"/>
    <n v="0.38"/>
    <m/>
    <m/>
    <n v="0"/>
    <n v="0"/>
    <n v="0.38"/>
    <n v="0"/>
    <x v="34"/>
    <s v="No Error"/>
    <m/>
    <m/>
    <m/>
    <m/>
    <m/>
    <m/>
    <m/>
    <m/>
    <m/>
    <m/>
    <s v=""/>
  </r>
  <r>
    <x v="26"/>
    <s v="ICDBICDB46065.3979166667"/>
    <s v="Not Found"/>
    <x v="191"/>
    <s v="MCPICDBICDBplanning | NLWB_BMG | Live on ALM Core"/>
    <s v="MCPICDBICDB"/>
    <m/>
    <m/>
    <m/>
    <m/>
    <m/>
    <m/>
    <m/>
    <m/>
    <m/>
    <m/>
    <m/>
    <m/>
    <m/>
    <n v="2601"/>
    <x v="11"/>
    <x v="0"/>
    <s v="START planning | NLWB_BMG | Live on ALM Core"/>
    <s v="END planning | NLWB_BMG | Live on ALM Core"/>
    <d v="2026-02-12T09:33:00"/>
    <x v="518"/>
    <d v="2026-02-12T09:57:00"/>
    <s v="NULL"/>
    <x v="0"/>
    <s v="ICDB_MCP 202601 CSRBB + planning run live locations rr"/>
    <x v="0"/>
    <s v="planning | NLWB_BMG | Live on ALM Core"/>
    <n v="0.4"/>
    <n v="0"/>
    <n v="0.4"/>
    <n v="0"/>
    <n v="0"/>
    <n v="0.4"/>
    <m/>
    <m/>
    <n v="0"/>
    <n v="0"/>
    <n v="0.4"/>
    <n v="0"/>
    <x v="110"/>
    <s v="No Error"/>
    <m/>
    <m/>
    <m/>
    <m/>
    <m/>
    <m/>
    <m/>
    <m/>
    <m/>
    <m/>
    <s v=""/>
  </r>
  <r>
    <x v="26"/>
    <s v="ICDBICDB46065.4145833333"/>
    <s v="Not Found"/>
    <x v="192"/>
    <s v="MCPICDBICDBplanning | NLWB_FM_Banking_books | Live on ALM Core"/>
    <s v="MCPICDBICDB"/>
    <m/>
    <m/>
    <m/>
    <m/>
    <m/>
    <m/>
    <m/>
    <m/>
    <m/>
    <m/>
    <m/>
    <m/>
    <m/>
    <n v="2601"/>
    <x v="11"/>
    <x v="0"/>
    <s v="START planning | NLWB_FM_Banking_books | Live on ALM Core"/>
    <s v="END planning | NLWB_FM_Banking_books | Live on ALM Core"/>
    <d v="2026-02-12T09:57:00"/>
    <x v="519"/>
    <d v="2026-02-12T10:32:00"/>
    <s v="NULL"/>
    <x v="0"/>
    <s v="ICDB_MCP 202601 CSRBB + planning run live locations rr"/>
    <x v="0"/>
    <s v="planning | NLWB_FM_Banking_books | Live on ALM Core"/>
    <n v="0.57999999999999996"/>
    <n v="0"/>
    <n v="0.57999999999999996"/>
    <n v="0"/>
    <n v="0"/>
    <n v="0.57999999999999996"/>
    <m/>
    <m/>
    <n v="0"/>
    <n v="0"/>
    <n v="0.57999999999999996"/>
    <n v="0"/>
    <x v="104"/>
    <s v="No Error"/>
    <m/>
    <m/>
    <m/>
    <m/>
    <m/>
    <m/>
    <m/>
    <m/>
    <m/>
    <m/>
    <s v=""/>
  </r>
  <r>
    <x v="26"/>
    <s v="ICDBICDB46065.4388888889"/>
    <s v="Not Found"/>
    <x v="193"/>
    <s v="MCPICDBICDBplanning | NLWB_Trade_Finance_Services | Live on ALM Core"/>
    <s v="MCPICDBICDB"/>
    <m/>
    <m/>
    <m/>
    <m/>
    <m/>
    <m/>
    <m/>
    <m/>
    <m/>
    <m/>
    <m/>
    <m/>
    <m/>
    <n v="2601"/>
    <x v="11"/>
    <x v="0"/>
    <s v="START planning | NLWB_Trade_Finance_Services | Live on ALM Core"/>
    <s v="END planning | NLWB_Trade_Finance_Services | Live on ALM Core"/>
    <d v="2026-02-12T10:32:00"/>
    <x v="520"/>
    <d v="2026-02-12T10:56:00"/>
    <s v="NULL"/>
    <x v="0"/>
    <s v="ICDB_MCP 202601 CSRBB + planning run live locations rr"/>
    <x v="0"/>
    <s v="planning | NLWB_Trade_Finance_Services | Live on ALM Core"/>
    <n v="0.4"/>
    <n v="0"/>
    <n v="0.4"/>
    <n v="0"/>
    <n v="0"/>
    <n v="0.4"/>
    <m/>
    <m/>
    <n v="0"/>
    <n v="0"/>
    <n v="0.4"/>
    <n v="0"/>
    <x v="110"/>
    <s v="No Error"/>
    <m/>
    <m/>
    <m/>
    <m/>
    <m/>
    <m/>
    <m/>
    <m/>
    <m/>
    <m/>
    <s v=""/>
  </r>
  <r>
    <x v="26"/>
    <s v="ICDBICDB46065.4555555556"/>
    <s v="Not Found"/>
    <x v="194"/>
    <s v="MCPICDBICDBplanning | Kiev | Live on ALM Core"/>
    <s v="MCPICDBICDB"/>
    <m/>
    <m/>
    <m/>
    <m/>
    <m/>
    <m/>
    <m/>
    <m/>
    <m/>
    <m/>
    <m/>
    <m/>
    <m/>
    <n v="2601"/>
    <x v="11"/>
    <x v="0"/>
    <s v="START planning | Kiev | Live on ALM Core"/>
    <s v="END planning | Kiev | Live on ALM Core"/>
    <d v="2026-02-12T10:56:00"/>
    <x v="521"/>
    <d v="2026-02-12T11:18:00"/>
    <s v="NULL"/>
    <x v="0"/>
    <s v="ICDB_MCP 202601 CSRBB + planning run live locations rr"/>
    <x v="0"/>
    <s v="planning | Kiev | Live on ALM Core"/>
    <n v="0.37"/>
    <n v="0"/>
    <n v="0.37"/>
    <n v="0"/>
    <n v="0"/>
    <n v="0.37"/>
    <m/>
    <m/>
    <n v="0"/>
    <n v="0"/>
    <n v="0.37"/>
    <n v="0"/>
    <x v="36"/>
    <s v="No Error"/>
    <m/>
    <m/>
    <m/>
    <m/>
    <m/>
    <m/>
    <m/>
    <m/>
    <m/>
    <m/>
    <s v=""/>
  </r>
  <r>
    <x v="26"/>
    <s v="ICDBICDB46065.4708333333"/>
    <s v="Not Found"/>
    <x v="195"/>
    <s v="MCPICDBICDBplanning | Brussels | Live on ALM Core"/>
    <s v="MCPICDBICDB"/>
    <m/>
    <m/>
    <m/>
    <m/>
    <m/>
    <m/>
    <m/>
    <m/>
    <m/>
    <m/>
    <m/>
    <m/>
    <m/>
    <n v="2601"/>
    <x v="11"/>
    <x v="0"/>
    <s v="START planning | Brussels | Live on ALM Core"/>
    <s v="END planning | Brussels | Live on ALM Core"/>
    <d v="2026-02-12T11:18:00"/>
    <x v="522"/>
    <d v="2026-02-12T12:17:00"/>
    <s v="NULL"/>
    <x v="0"/>
    <s v="ICDB_MCP 202601 CSRBB + planning run live locations rr"/>
    <x v="0"/>
    <s v="planning | Brussels | Live on ALM Core"/>
    <n v="0.98"/>
    <n v="0"/>
    <n v="0.98"/>
    <n v="0"/>
    <n v="0"/>
    <n v="0.98"/>
    <m/>
    <m/>
    <n v="0"/>
    <n v="0"/>
    <n v="0.98"/>
    <n v="0"/>
    <x v="125"/>
    <s v="No Error"/>
    <m/>
    <m/>
    <m/>
    <m/>
    <m/>
    <m/>
    <m/>
    <m/>
    <m/>
    <m/>
    <s v=""/>
  </r>
  <r>
    <x v="26"/>
    <s v="ICDBICDB46065.5118055556"/>
    <s v="Not Found"/>
    <x v="196"/>
    <s v="MCPICDBICDBplanning | Belgium_FM_banking_book | Live on ALM Core"/>
    <s v="MCPICDBICDB"/>
    <m/>
    <m/>
    <m/>
    <m/>
    <m/>
    <m/>
    <m/>
    <m/>
    <m/>
    <m/>
    <m/>
    <m/>
    <m/>
    <n v="2601"/>
    <x v="11"/>
    <x v="0"/>
    <s v="START planning | Belgium_FM_banking_book | Live on ALM Core"/>
    <s v="END planning | Belgium_FM_banking_book | Live on ALM Core"/>
    <d v="2026-02-12T12:17:00"/>
    <x v="523"/>
    <d v="2026-02-12T12:38:00"/>
    <s v="NULL"/>
    <x v="0"/>
    <s v="ICDB_MCP 202601 CSRBB + planning run live locations rr"/>
    <x v="0"/>
    <s v="planning | Belgium_FM_banking_book | Live on ALM Core"/>
    <n v="0.35"/>
    <n v="0"/>
    <n v="0.35"/>
    <n v="0"/>
    <n v="0"/>
    <n v="0.35"/>
    <m/>
    <m/>
    <n v="0"/>
    <n v="0"/>
    <n v="0.35"/>
    <n v="0"/>
    <x v="46"/>
    <s v="No Error"/>
    <m/>
    <m/>
    <m/>
    <m/>
    <m/>
    <m/>
    <m/>
    <m/>
    <m/>
    <m/>
    <s v=""/>
  </r>
  <r>
    <x v="26"/>
    <s v="ICDBICDB46065.5263888889"/>
    <s v="Not Found"/>
    <x v="197"/>
    <s v="MCPICDBICDBplanning | Luxembourg | Live on ALM Core"/>
    <s v="MCPICDBICDB"/>
    <m/>
    <m/>
    <m/>
    <m/>
    <m/>
    <m/>
    <m/>
    <m/>
    <m/>
    <m/>
    <m/>
    <m/>
    <m/>
    <n v="2601"/>
    <x v="11"/>
    <x v="0"/>
    <s v="START planning | Luxembourg | Live on ALM Core"/>
    <s v="END planning | Luxembourg | Live on ALM Core"/>
    <d v="2026-02-12T12:38:00"/>
    <x v="524"/>
    <d v="2026-02-12T12:57:00"/>
    <s v="NULL"/>
    <x v="0"/>
    <s v="ICDB_MCP 202601 CSRBB + planning run live locations rr"/>
    <x v="0"/>
    <s v="planning | Luxembourg | Live on ALM Core"/>
    <n v="0.28000000000000003"/>
    <n v="0"/>
    <n v="0.28000000000000003"/>
    <n v="0"/>
    <n v="0"/>
    <n v="0.28000000000000003"/>
    <m/>
    <m/>
    <n v="0"/>
    <n v="0"/>
    <n v="0.28000000000000003"/>
    <n v="0"/>
    <x v="33"/>
    <s v="No Error"/>
    <m/>
    <m/>
    <m/>
    <m/>
    <m/>
    <m/>
    <m/>
    <m/>
    <m/>
    <m/>
    <s v=""/>
  </r>
  <r>
    <x v="26"/>
    <s v="ICDBICDB46065.5395833333"/>
    <s v="Not Found"/>
    <x v="198"/>
    <s v="MCPICDBICDBLoad | Beijing | Other live location"/>
    <s v="MCPICDBICDB"/>
    <m/>
    <m/>
    <m/>
    <m/>
    <m/>
    <m/>
    <m/>
    <m/>
    <m/>
    <m/>
    <m/>
    <m/>
    <m/>
    <n v="2601"/>
    <x v="11"/>
    <x v="0"/>
    <s v="START Load | Beijing | Other live location"/>
    <s v="END Load | Beijing | Other live location"/>
    <d v="2026-02-12T12:57:00"/>
    <x v="525"/>
    <d v="2026-02-12T13:29:00"/>
    <s v="NULL"/>
    <x v="0"/>
    <s v="ICDB_MCP 202601 load + valuation + planning other live locations"/>
    <x v="0"/>
    <s v="Load | Beijing | Other live location"/>
    <n v="0.53"/>
    <n v="0"/>
    <n v="0.53"/>
    <n v="0"/>
    <n v="0"/>
    <n v="0.53"/>
    <m/>
    <m/>
    <n v="0"/>
    <n v="0"/>
    <n v="0.53"/>
    <n v="0"/>
    <x v="8"/>
    <s v="No Error"/>
    <m/>
    <m/>
    <m/>
    <m/>
    <m/>
    <m/>
    <m/>
    <m/>
    <m/>
    <m/>
    <s v=""/>
  </r>
  <r>
    <x v="26"/>
    <s v="ICDBICDB46065.5618055556"/>
    <s v="Not Found"/>
    <x v="199"/>
    <s v="MCPICDBICDBLoad | Shanghai | Other live location"/>
    <s v="MCPICDBICDB"/>
    <m/>
    <m/>
    <m/>
    <m/>
    <m/>
    <m/>
    <m/>
    <m/>
    <m/>
    <m/>
    <m/>
    <m/>
    <m/>
    <n v="2601"/>
    <x v="11"/>
    <x v="0"/>
    <s v="START Load | Shanghai | Other live location"/>
    <s v="END Load | Shanghai | Other live location"/>
    <d v="2026-02-12T13:29:00"/>
    <x v="526"/>
    <d v="2026-02-12T14:10:00"/>
    <s v="NULL"/>
    <x v="0"/>
    <s v="ICDB_MCP 202601 load + valuation + planning other live locations"/>
    <x v="0"/>
    <s v="Load | Shanghai | Other live location"/>
    <n v="0.68"/>
    <n v="0"/>
    <n v="0.68"/>
    <n v="0"/>
    <n v="0"/>
    <n v="0.68"/>
    <m/>
    <m/>
    <n v="0"/>
    <n v="0"/>
    <n v="0.68"/>
    <n v="0"/>
    <x v="103"/>
    <s v="No Error"/>
    <m/>
    <m/>
    <m/>
    <m/>
    <m/>
    <m/>
    <m/>
    <m/>
    <m/>
    <m/>
    <s v=""/>
  </r>
  <r>
    <x v="26"/>
    <s v="ICDBICDB46065.5902777778"/>
    <s v="Not Found"/>
    <x v="200"/>
    <s v="MCPICDBICDBLoad | Manila | Other live location"/>
    <s v="MCPICDBICDB"/>
    <m/>
    <m/>
    <m/>
    <m/>
    <m/>
    <m/>
    <m/>
    <m/>
    <m/>
    <m/>
    <m/>
    <m/>
    <m/>
    <n v="2601"/>
    <x v="11"/>
    <x v="0"/>
    <s v="START Load | Manila | Other live location"/>
    <s v="END Load | Manila | Other live location"/>
    <d v="2026-02-12T14:10:00"/>
    <x v="527"/>
    <d v="2026-02-12T14:49:00"/>
    <s v="NULL"/>
    <x v="0"/>
    <s v="ICDB_MCP 202601 load + valuation + planning other live locations"/>
    <x v="0"/>
    <s v="Load | Manila | Other live location"/>
    <n v="0.65"/>
    <n v="0"/>
    <n v="0.65"/>
    <n v="0"/>
    <n v="0"/>
    <n v="0.65"/>
    <m/>
    <m/>
    <n v="0"/>
    <n v="0"/>
    <n v="0.65"/>
    <n v="0"/>
    <x v="113"/>
    <s v="No Error"/>
    <m/>
    <m/>
    <m/>
    <m/>
    <m/>
    <m/>
    <m/>
    <m/>
    <m/>
    <m/>
    <s v=""/>
  </r>
  <r>
    <x v="26"/>
    <s v="ICDBICDB46065.6173611111"/>
    <s v="Not Found"/>
    <x v="201"/>
    <s v="MCPICDBICDBLoad | Geneva | Other live location"/>
    <s v="MCPICDBICDB"/>
    <m/>
    <m/>
    <m/>
    <m/>
    <m/>
    <m/>
    <m/>
    <m/>
    <m/>
    <m/>
    <m/>
    <m/>
    <m/>
    <n v="2601"/>
    <x v="11"/>
    <x v="0"/>
    <s v="START Load | Geneva | Other live location"/>
    <s v="END Load | Geneva | Other live location"/>
    <d v="2026-02-12T14:49:00"/>
    <x v="528"/>
    <d v="2026-02-12T15:22:00"/>
    <s v="NULL"/>
    <x v="0"/>
    <s v="ICDB_MCP 202601 load + valuation + planning other live locations"/>
    <x v="0"/>
    <s v="Load | Geneva | Other live location"/>
    <n v="0.55000000000000004"/>
    <n v="0"/>
    <n v="0.55000000000000004"/>
    <n v="0"/>
    <n v="0"/>
    <n v="0.55000000000000004"/>
    <m/>
    <m/>
    <n v="0"/>
    <n v="0"/>
    <n v="0.55000000000000004"/>
    <n v="0"/>
    <x v="45"/>
    <s v="No Error"/>
    <m/>
    <m/>
    <m/>
    <m/>
    <m/>
    <m/>
    <m/>
    <m/>
    <m/>
    <m/>
    <s v=""/>
  </r>
  <r>
    <x v="26"/>
    <s v="ICDBICDB46065.6402777778"/>
    <s v="Not Found"/>
    <x v="202"/>
    <s v="MCPICDBICDBPortfolio Valuation | Beijing | Other live location"/>
    <s v="MCPICDBICDB"/>
    <m/>
    <m/>
    <m/>
    <m/>
    <m/>
    <m/>
    <m/>
    <m/>
    <m/>
    <m/>
    <m/>
    <m/>
    <m/>
    <n v="2601"/>
    <x v="11"/>
    <x v="0"/>
    <s v="START Portfolio Valuation | Beijing | Other live location"/>
    <s v="END Portfolio Valuation | Beijing | Other live location"/>
    <d v="2026-02-12T15:22:00"/>
    <x v="529"/>
    <d v="2026-02-12T15:27:00"/>
    <s v="NULL"/>
    <x v="0"/>
    <s v="ICDB_MCP 202601 load + valuation + planning other live locations"/>
    <x v="0"/>
    <s v="Portfolio Valuation | Beijing | Other live location"/>
    <n v="0.08"/>
    <n v="0"/>
    <n v="0.08"/>
    <n v="0"/>
    <n v="0"/>
    <n v="0.08"/>
    <m/>
    <m/>
    <n v="0"/>
    <n v="0"/>
    <n v="0.08"/>
    <n v="0"/>
    <x v="25"/>
    <s v="No Error"/>
    <m/>
    <m/>
    <m/>
    <m/>
    <m/>
    <m/>
    <m/>
    <m/>
    <m/>
    <m/>
    <s v=""/>
  </r>
  <r>
    <x v="26"/>
    <s v="ICDBICDB46065.64375"/>
    <s v="Not Found"/>
    <x v="63"/>
    <s v="MCPICDBICDBSuper Light Maintenance"/>
    <s v="MCPICDBICDB"/>
    <m/>
    <m/>
    <m/>
    <m/>
    <m/>
    <m/>
    <m/>
    <m/>
    <m/>
    <m/>
    <m/>
    <m/>
    <m/>
    <n v="2601"/>
    <x v="11"/>
    <x v="0"/>
    <s v="START Super Light Maintenance"/>
    <s v="END Super Light Maintenance"/>
    <d v="2026-02-12T15:27:00"/>
    <x v="530"/>
    <d v="2026-02-12T15:45:00"/>
    <s v="NULL"/>
    <x v="0"/>
    <s v="ICDB_MCP 202601 load + valuation + planning other live locations"/>
    <x v="27"/>
    <s v="Super Light Maintenance"/>
    <n v="0.3"/>
    <n v="0"/>
    <n v="0.3"/>
    <n v="0"/>
    <n v="0"/>
    <n v="0.3"/>
    <m/>
    <m/>
    <n v="0"/>
    <n v="0"/>
    <n v="0.3"/>
    <n v="0"/>
    <x v="44"/>
    <s v="No Error"/>
    <m/>
    <m/>
    <m/>
    <m/>
    <m/>
    <m/>
    <m/>
    <m/>
    <m/>
    <m/>
    <s v="Super Light Maintenance"/>
  </r>
  <r>
    <x v="26"/>
    <s v="ICDBICDB46065.65625"/>
    <s v="Not Found"/>
    <x v="203"/>
    <s v="MCPICDBICDBPortfolio Valuation | Shanghai | Other live location"/>
    <s v="MCPICDBICDB"/>
    <m/>
    <m/>
    <m/>
    <m/>
    <m/>
    <m/>
    <m/>
    <m/>
    <m/>
    <m/>
    <m/>
    <m/>
    <m/>
    <n v="2601"/>
    <x v="11"/>
    <x v="0"/>
    <s v="START Portfolio Valuation | Shanghai | Other live location"/>
    <s v="END Portfolio Valuation | Shanghai | Other live location"/>
    <d v="2026-02-12T15:45:00"/>
    <x v="165"/>
    <d v="2026-02-12T15:51:00"/>
    <s v="NULL"/>
    <x v="0"/>
    <s v="ICDB_MCP 202601 load + valuation + planning other live locations"/>
    <x v="0"/>
    <s v="Portfolio Valuation | Shanghai | Other live location"/>
    <n v="0.1"/>
    <n v="0"/>
    <n v="0.1"/>
    <n v="0"/>
    <n v="0"/>
    <n v="0.1"/>
    <m/>
    <m/>
    <n v="0"/>
    <n v="0"/>
    <n v="0.1"/>
    <n v="0"/>
    <x v="14"/>
    <s v="No Error"/>
    <m/>
    <m/>
    <m/>
    <m/>
    <m/>
    <m/>
    <m/>
    <m/>
    <m/>
    <m/>
    <s v=""/>
  </r>
  <r>
    <x v="26"/>
    <s v="ICDBICDB46065.6604166667"/>
    <s v="Not Found"/>
    <x v="63"/>
    <s v="MCPICDBICDBSuper Light Maintenance"/>
    <s v="MCPICDBICDB"/>
    <m/>
    <m/>
    <m/>
    <m/>
    <m/>
    <m/>
    <m/>
    <m/>
    <m/>
    <m/>
    <m/>
    <m/>
    <m/>
    <n v="2601"/>
    <x v="11"/>
    <x v="0"/>
    <s v="START Super Light Maintenance"/>
    <s v="END Super Light Maintenance"/>
    <d v="2026-02-12T15:51:00"/>
    <x v="531"/>
    <d v="2026-02-12T16:00:00"/>
    <s v="NULL"/>
    <x v="0"/>
    <s v="ICDB_MCP 202601 load + valuation + planning other live locations"/>
    <x v="28"/>
    <s v="Super Light Maintenance"/>
    <n v="0.15"/>
    <n v="0"/>
    <n v="0.15"/>
    <n v="0"/>
    <n v="0"/>
    <n v="0.15"/>
    <m/>
    <m/>
    <n v="0"/>
    <n v="0"/>
    <n v="0.15"/>
    <n v="0"/>
    <x v="20"/>
    <s v="No Error"/>
    <m/>
    <m/>
    <m/>
    <m/>
    <m/>
    <m/>
    <m/>
    <m/>
    <m/>
    <m/>
    <s v="Super Light Maintenance"/>
  </r>
  <r>
    <x v="26"/>
    <s v="ICDBICDB46065.6666666667"/>
    <s v="Not Found"/>
    <x v="204"/>
    <s v="MCPICDBICDBPortfolio Valuation | Manila | Other live location"/>
    <s v="MCPICDBICDB"/>
    <m/>
    <m/>
    <m/>
    <m/>
    <m/>
    <m/>
    <m/>
    <m/>
    <m/>
    <m/>
    <m/>
    <m/>
    <m/>
    <n v="2601"/>
    <x v="11"/>
    <x v="0"/>
    <s v="START Portfolio Valuation | Manila | Other live location"/>
    <s v="END Portfolio Valuation | Manila | Other live location"/>
    <d v="2026-02-12T16:00:00"/>
    <x v="532"/>
    <d v="2026-02-12T16:08:00"/>
    <s v="NULL"/>
    <x v="0"/>
    <s v="ICDB_MCP 202601 load + valuation + planning other live locations"/>
    <x v="0"/>
    <s v="Portfolio Valuation | Manila | Other live location"/>
    <n v="0.13"/>
    <n v="0"/>
    <n v="0.13"/>
    <n v="0"/>
    <n v="0"/>
    <n v="0.13"/>
    <m/>
    <m/>
    <n v="0"/>
    <n v="0"/>
    <n v="0.13"/>
    <n v="0"/>
    <x v="3"/>
    <s v="No Error"/>
    <m/>
    <m/>
    <m/>
    <m/>
    <m/>
    <m/>
    <m/>
    <m/>
    <m/>
    <m/>
    <s v=""/>
  </r>
  <r>
    <x v="26"/>
    <s v="ICDBICDB46065.6722222222"/>
    <s v="Not Found"/>
    <x v="63"/>
    <s v="MCPICDBICDBSuper Light Maintenance"/>
    <s v="MCPICDBICDB"/>
    <m/>
    <m/>
    <m/>
    <m/>
    <m/>
    <m/>
    <m/>
    <m/>
    <m/>
    <m/>
    <m/>
    <m/>
    <m/>
    <n v="2601"/>
    <x v="11"/>
    <x v="0"/>
    <s v="START Super Light Maintenance"/>
    <s v="END Super Light Maintenance"/>
    <d v="2026-02-12T16:08:00"/>
    <x v="533"/>
    <d v="2026-02-12T16:17:00"/>
    <s v="NULL"/>
    <x v="0"/>
    <s v="ICDB_MCP 202601 load + valuation + planning other live locations"/>
    <x v="29"/>
    <s v="Super Light Maintenance"/>
    <n v="0.15"/>
    <n v="0"/>
    <n v="0.15"/>
    <n v="0"/>
    <n v="0"/>
    <n v="0.15"/>
    <m/>
    <m/>
    <n v="0"/>
    <n v="0"/>
    <n v="0.15"/>
    <n v="0"/>
    <x v="20"/>
    <s v="No Error"/>
    <m/>
    <m/>
    <m/>
    <m/>
    <m/>
    <m/>
    <m/>
    <m/>
    <m/>
    <m/>
    <s v="Super Light Maintenance"/>
  </r>
  <r>
    <x v="26"/>
    <s v="ICDBICDB46065.6784722222"/>
    <s v="Not Found"/>
    <x v="205"/>
    <s v="MCPICDBICDBPortfolio Valuation | Geneva | Other live location"/>
    <s v="MCPICDBICDB"/>
    <m/>
    <m/>
    <m/>
    <m/>
    <m/>
    <m/>
    <m/>
    <m/>
    <m/>
    <m/>
    <m/>
    <m/>
    <m/>
    <n v="2601"/>
    <x v="11"/>
    <x v="0"/>
    <s v="START Portfolio Valuation | Geneva | Other live location"/>
    <s v="END Portfolio Valuation | Geneva | Other live location"/>
    <d v="2026-02-12T16:17:00"/>
    <x v="534"/>
    <d v="2026-02-12T16:30:00"/>
    <s v="NULL"/>
    <x v="0"/>
    <s v="ICDB_MCP 202601 load + valuation + planning other live locations"/>
    <x v="0"/>
    <s v="Portfolio Valuation | Geneva | Other live location"/>
    <n v="0.22"/>
    <n v="0"/>
    <n v="0.22"/>
    <n v="0"/>
    <n v="0"/>
    <n v="0.22"/>
    <m/>
    <m/>
    <n v="0"/>
    <n v="0"/>
    <n v="0.22"/>
    <n v="0"/>
    <x v="13"/>
    <s v="No Error"/>
    <m/>
    <m/>
    <m/>
    <m/>
    <m/>
    <m/>
    <m/>
    <m/>
    <m/>
    <m/>
    <s v=""/>
  </r>
  <r>
    <x v="26"/>
    <s v="ICDBICDB46065.6875"/>
    <s v="Not Found"/>
    <x v="63"/>
    <s v="MCPICDBICDBSuper Light Maintenance"/>
    <s v="MCPICDBICDB"/>
    <m/>
    <m/>
    <m/>
    <m/>
    <m/>
    <m/>
    <m/>
    <m/>
    <m/>
    <m/>
    <m/>
    <m/>
    <m/>
    <n v="2601"/>
    <x v="11"/>
    <x v="0"/>
    <s v="START Super Light Maintenance"/>
    <s v="END Super Light Maintenance"/>
    <d v="2026-02-12T16:30:00"/>
    <x v="535"/>
    <d v="2026-02-12T16:41:00"/>
    <s v="NULL"/>
    <x v="0"/>
    <s v="ICDB_MCP 202601 load + valuation + planning other live locations"/>
    <x v="30"/>
    <s v="Super Light Maintenance"/>
    <n v="0.17"/>
    <n v="0"/>
    <n v="0.17"/>
    <n v="0.02"/>
    <n v="0.02"/>
    <n v="0.19"/>
    <n v="0"/>
    <n v="0"/>
    <n v="0"/>
    <n v="0"/>
    <n v="0.17"/>
    <n v="0"/>
    <x v="7"/>
    <s v="No Error"/>
    <m/>
    <m/>
    <m/>
    <m/>
    <m/>
    <m/>
    <m/>
    <m/>
    <m/>
    <m/>
    <s v="Super Light Maintenance"/>
  </r>
  <r>
    <x v="26"/>
    <s v="ICDBICDB46065.6951388889"/>
    <s v="Not Found"/>
    <x v="206"/>
    <s v="MCPICDBICDBplanning | Beijing | Other live location"/>
    <s v="MCPICDBICDB"/>
    <m/>
    <m/>
    <m/>
    <m/>
    <m/>
    <m/>
    <m/>
    <m/>
    <m/>
    <m/>
    <m/>
    <m/>
    <m/>
    <n v="2601"/>
    <x v="11"/>
    <x v="0"/>
    <s v="START planning | Beijing | Other live location"/>
    <s v="END planning | Beijing | Other live location"/>
    <d v="2026-02-12T16:41:00"/>
    <x v="536"/>
    <d v="2026-02-12T17:04:00"/>
    <s v="NULL"/>
    <x v="0"/>
    <s v="ICDB_MCP 202601 load + valuation + planning other live locations"/>
    <x v="0"/>
    <s v="planning | Beijing | Other live location"/>
    <n v="0.38"/>
    <n v="0"/>
    <n v="0.38"/>
    <n v="0"/>
    <n v="0"/>
    <n v="0.38"/>
    <m/>
    <m/>
    <n v="0"/>
    <n v="0"/>
    <n v="0.38"/>
    <n v="0"/>
    <x v="34"/>
    <s v="No Error"/>
    <m/>
    <m/>
    <m/>
    <m/>
    <m/>
    <m/>
    <m/>
    <m/>
    <m/>
    <m/>
    <s v=""/>
  </r>
  <r>
    <x v="26"/>
    <s v="ICDBICDB46065.7111111111"/>
    <s v="Not Found"/>
    <x v="207"/>
    <s v="MCPICDBICDBplanning | Shanghai | Other live location"/>
    <s v="MCPICDBICDB"/>
    <m/>
    <m/>
    <m/>
    <m/>
    <m/>
    <m/>
    <m/>
    <m/>
    <m/>
    <m/>
    <m/>
    <m/>
    <m/>
    <n v="2601"/>
    <x v="11"/>
    <x v="0"/>
    <s v="START planning | Shanghai | Other live location"/>
    <s v="END planning | Shanghai | Other live location"/>
    <d v="2026-02-12T17:04:00"/>
    <x v="537"/>
    <d v="2026-02-12T17:23:00"/>
    <s v="NULL"/>
    <x v="0"/>
    <s v="ICDB_MCP 202601 load + valuation + planning other live locations"/>
    <x v="0"/>
    <s v="planning | Shanghai | Other live location"/>
    <n v="0.32"/>
    <n v="0"/>
    <n v="0.32"/>
    <n v="0"/>
    <n v="0"/>
    <n v="0.32"/>
    <m/>
    <m/>
    <n v="0"/>
    <n v="0"/>
    <n v="0.32"/>
    <n v="0"/>
    <x v="59"/>
    <s v="No Error"/>
    <m/>
    <m/>
    <m/>
    <m/>
    <m/>
    <m/>
    <m/>
    <m/>
    <m/>
    <m/>
    <s v=""/>
  </r>
  <r>
    <x v="26"/>
    <s v="ICDBICDB46065.7243055556"/>
    <s v="Not Found"/>
    <x v="208"/>
    <s v="MCPICDBICDBplanning | Manila | Other live location"/>
    <s v="MCPICDBICDB"/>
    <m/>
    <m/>
    <m/>
    <m/>
    <m/>
    <m/>
    <m/>
    <m/>
    <m/>
    <m/>
    <m/>
    <m/>
    <m/>
    <n v="2601"/>
    <x v="11"/>
    <x v="0"/>
    <s v="START planning | Manila | Other live location"/>
    <s v="NULL"/>
    <d v="2026-02-12T17:23:00"/>
    <x v="538"/>
    <d v="2026-02-13T07:04:00"/>
    <s v="Exception from QRM: Exception calling RunCycleWithOverride: Exception calling RunCycleWithOverride: Distributed processing failed: Error from node: SX9000114733:System.ServiceModel.FaultException`1[Microsoft.Hpc.ExceptionWrapper]: Logon failure: the user has not been granted the requested logon type at this computerException of type 'Microsoft.Hpc.Activation.NodeManagerException' was thrown. (Fault Detail is equal to Microsoft.Hpc.ExceptionWrapper).  -- Details available: Y. -- Warnings available: Y. (line: 3812)  QRM error details:    "/>
    <x v="1"/>
    <s v="ICDB_MCP 202601 load + valuation + planning other live locations"/>
    <x v="0"/>
    <s v="planning | Manila | Other live location"/>
    <n v="0.33"/>
    <n v="0.33"/>
    <n v="0"/>
    <n v="3.07"/>
    <n v="3.4"/>
    <n v="3.4"/>
    <m/>
    <m/>
    <n v="0.33"/>
    <n v="3.07"/>
    <n v="0"/>
    <n v="3.4"/>
    <x v="68"/>
    <s v="Tech"/>
    <s v="Access &amp; Setup Issues"/>
    <s v="Access &amp; Environment Setup Failure"/>
    <s v="Error message: he user has not been granted the requested logon type at this computerException of type 'Microsoft.Hpc.Activation.NodeManagerException' was thrown.    This means login was rejected to the anylytical server because it was not configured correctly for access rights."/>
    <m/>
    <m/>
    <s v="Single‑Location Impact"/>
    <s v="One‑Off"/>
    <s v="Rerun"/>
    <s v="Access rights is apparently fixed "/>
    <s v="INC14548865"/>
    <s v=""/>
  </r>
  <r>
    <x v="26"/>
    <s v="ICDBICDB46066.2944444444"/>
    <s v="Not Found"/>
    <x v="208"/>
    <s v="MCPICDBICDBplanning | Manila | Other live location"/>
    <s v="MCPICDBICDB"/>
    <m/>
    <m/>
    <m/>
    <m/>
    <m/>
    <m/>
    <m/>
    <m/>
    <m/>
    <m/>
    <m/>
    <m/>
    <m/>
    <n v="2601"/>
    <x v="11"/>
    <x v="0"/>
    <s v="START planning | Manila | Other live location"/>
    <s v="END planning | Manila | Other live location"/>
    <d v="2026-02-13T07:04:00"/>
    <x v="539"/>
    <d v="2026-02-13T07:26:00"/>
    <s v="NULL"/>
    <x v="0"/>
    <s v="ICDB_MCP 202601 NII Manila onwards"/>
    <x v="1"/>
    <s v="planning | Manila | Other live location"/>
    <n v="0.37"/>
    <n v="0"/>
    <n v="0.37"/>
    <n v="0"/>
    <n v="0"/>
    <n v="0.37"/>
    <m/>
    <m/>
    <n v="0"/>
    <n v="0"/>
    <n v="0.37"/>
    <n v="0"/>
    <x v="36"/>
    <s v="No Error"/>
    <m/>
    <m/>
    <m/>
    <m/>
    <m/>
    <m/>
    <m/>
    <m/>
    <m/>
    <m/>
    <s v=""/>
  </r>
  <r>
    <x v="26"/>
    <s v="ICDBICDB46066.3097222222"/>
    <s v="Not Found"/>
    <x v="209"/>
    <s v="MCPICDBICDBplanning | Geneva | Other live location"/>
    <s v="MCPICDBICDB"/>
    <m/>
    <m/>
    <m/>
    <m/>
    <m/>
    <m/>
    <m/>
    <m/>
    <m/>
    <m/>
    <m/>
    <m/>
    <m/>
    <n v="2601"/>
    <x v="11"/>
    <x v="0"/>
    <s v="START planning | Geneva | Other live location"/>
    <s v="END planning | Geneva | Other live location"/>
    <d v="2026-02-13T07:26:00"/>
    <x v="540"/>
    <d v="2026-02-13T07:51:00"/>
    <s v="NULL"/>
    <x v="0"/>
    <s v="ICDB_MCP 202601 NII Manila onwards"/>
    <x v="0"/>
    <s v="planning | Geneva | Other live location"/>
    <n v="0.42"/>
    <n v="0"/>
    <n v="0.42"/>
    <n v="0"/>
    <n v="0"/>
    <n v="0.42"/>
    <m/>
    <m/>
    <n v="0"/>
    <n v="0"/>
    <n v="0.42"/>
    <n v="0"/>
    <x v="69"/>
    <s v="No Error"/>
    <m/>
    <m/>
    <m/>
    <m/>
    <m/>
    <m/>
    <m/>
    <m/>
    <m/>
    <m/>
    <s v=""/>
  </r>
  <r>
    <x v="26"/>
    <s v="ICDBICDB46066.3270833333"/>
    <s v="Not Found"/>
    <x v="10"/>
    <s v="MCPICDBICDBexport to ara"/>
    <s v="MCPICDBICDB"/>
    <m/>
    <m/>
    <m/>
    <m/>
    <m/>
    <m/>
    <m/>
    <m/>
    <m/>
    <m/>
    <m/>
    <m/>
    <m/>
    <n v="2601"/>
    <x v="11"/>
    <x v="0"/>
    <s v="START export to ara"/>
    <s v="END export to ara"/>
    <d v="2026-02-13T07:51:00"/>
    <x v="541"/>
    <d v="2026-02-13T07:54:00"/>
    <s v="NULL"/>
    <x v="0"/>
    <s v="ICDB_MCP 202601 NII Manila onwards"/>
    <x v="0"/>
    <s v="export to ara"/>
    <n v="0.03"/>
    <n v="0"/>
    <n v="0.03"/>
    <n v="0"/>
    <n v="0"/>
    <n v="0.03"/>
    <m/>
    <m/>
    <n v="0"/>
    <n v="0"/>
    <n v="0.03"/>
    <n v="0"/>
    <x v="0"/>
    <s v="No Error"/>
    <m/>
    <m/>
    <m/>
    <m/>
    <m/>
    <m/>
    <m/>
    <m/>
    <m/>
    <m/>
    <s v=""/>
  </r>
  <r>
    <x v="26"/>
    <s v="ICDBICDB46066.3291666667"/>
    <s v="Not Found"/>
    <x v="210"/>
    <s v="MCPICDBICDBgap run | NLWB_Lending | Live on ALM Core"/>
    <s v="MCPICDBICDB"/>
    <m/>
    <m/>
    <m/>
    <m/>
    <m/>
    <m/>
    <m/>
    <m/>
    <m/>
    <m/>
    <m/>
    <m/>
    <m/>
    <n v="2601"/>
    <x v="11"/>
    <x v="0"/>
    <s v="START gap run | NLWB_Lending | Live on ALM Core"/>
    <s v="END gap run | NLWB_Lending | Live on ALM Core"/>
    <d v="2026-02-13T07:54:00"/>
    <x v="542"/>
    <d v="2026-02-13T08:27:00"/>
    <s v="NULL"/>
    <x v="0"/>
    <s v="ICDB_MCP 202601 GAP"/>
    <x v="0"/>
    <s v="gap run | NLWB_Lending | Live on ALM Core"/>
    <n v="0.55000000000000004"/>
    <n v="0"/>
    <n v="0.55000000000000004"/>
    <n v="0"/>
    <n v="0"/>
    <n v="0.55000000000000004"/>
    <m/>
    <m/>
    <n v="0"/>
    <n v="0"/>
    <n v="0.55000000000000004"/>
    <n v="0"/>
    <x v="45"/>
    <s v="No Error"/>
    <m/>
    <m/>
    <m/>
    <m/>
    <m/>
    <m/>
    <m/>
    <m/>
    <m/>
    <m/>
    <s v=""/>
  </r>
  <r>
    <x v="26"/>
    <s v="ICDBICDB46066.3520833333"/>
    <s v="Not Found"/>
    <x v="211"/>
    <s v="MCPICDBICDBgap run | London | Live on ALM Core"/>
    <s v="MCPICDBICDB"/>
    <m/>
    <m/>
    <m/>
    <m/>
    <m/>
    <m/>
    <m/>
    <m/>
    <m/>
    <m/>
    <m/>
    <m/>
    <m/>
    <n v="2601"/>
    <x v="11"/>
    <x v="0"/>
    <s v="START gap run | London | Live on ALM Core"/>
    <s v="END gap run | London | Live on ALM Core"/>
    <d v="2026-02-13T08:27:00"/>
    <x v="543"/>
    <d v="2026-02-13T08:58:00"/>
    <s v="NULL"/>
    <x v="0"/>
    <s v="ICDB_MCP 202601 GAP"/>
    <x v="0"/>
    <s v="gap run | London | Live on ALM Core"/>
    <n v="0.52"/>
    <n v="0"/>
    <n v="0.52"/>
    <n v="0"/>
    <n v="0"/>
    <n v="0.52"/>
    <m/>
    <m/>
    <n v="0"/>
    <n v="0"/>
    <n v="0.52"/>
    <n v="0"/>
    <x v="123"/>
    <s v="No Error"/>
    <m/>
    <m/>
    <m/>
    <m/>
    <m/>
    <m/>
    <m/>
    <m/>
    <m/>
    <m/>
    <s v=""/>
  </r>
  <r>
    <x v="26"/>
    <s v="ICDBICDB46066.3736111111"/>
    <s v="Not Found"/>
    <x v="212"/>
    <s v="MCPICDBICDBgap run | Dublin | Live on ALM Core"/>
    <s v="MCPICDBICDB"/>
    <m/>
    <m/>
    <m/>
    <m/>
    <m/>
    <m/>
    <m/>
    <m/>
    <m/>
    <m/>
    <m/>
    <m/>
    <m/>
    <n v="2601"/>
    <x v="11"/>
    <x v="0"/>
    <s v="START gap run | Dublin | Live on ALM Core"/>
    <s v="END gap run | Dublin | Live on ALM Core"/>
    <d v="2026-02-13T08:58:00"/>
    <x v="544"/>
    <d v="2026-02-13T09:24:00"/>
    <s v="NULL"/>
    <x v="0"/>
    <s v="ICDB_MCP 202601 GAP"/>
    <x v="0"/>
    <s v="gap run | Dublin | Live on ALM Core"/>
    <n v="0.43"/>
    <n v="0"/>
    <n v="0.43"/>
    <n v="0"/>
    <n v="0"/>
    <n v="0.43"/>
    <m/>
    <m/>
    <n v="0"/>
    <n v="0"/>
    <n v="0.43"/>
    <n v="0"/>
    <x v="49"/>
    <s v="No Error"/>
    <m/>
    <m/>
    <m/>
    <m/>
    <m/>
    <m/>
    <m/>
    <m/>
    <m/>
    <m/>
    <s v=""/>
  </r>
  <r>
    <x v="26"/>
    <s v="ICDBICDB46066.3916666667"/>
    <s v="Not Found"/>
    <x v="213"/>
    <s v="MCPICDBICDBgap run | Singapore | Live on ALM Core"/>
    <s v="MCPICDBICDB"/>
    <m/>
    <m/>
    <m/>
    <m/>
    <m/>
    <m/>
    <m/>
    <m/>
    <m/>
    <m/>
    <m/>
    <m/>
    <m/>
    <n v="2601"/>
    <x v="11"/>
    <x v="0"/>
    <s v="START gap run | Singapore | Live on ALM Core"/>
    <s v="END gap run | Singapore | Live on ALM Core"/>
    <d v="2026-02-13T09:24:00"/>
    <x v="545"/>
    <d v="2026-02-13T09:57:00"/>
    <s v="NULL"/>
    <x v="0"/>
    <s v="ICDB_MCP 202601 GAP"/>
    <x v="0"/>
    <s v="gap run | Singapore | Live on ALM Core"/>
    <n v="0.55000000000000004"/>
    <n v="0"/>
    <n v="0.55000000000000004"/>
    <n v="0"/>
    <n v="0"/>
    <n v="0.55000000000000004"/>
    <m/>
    <m/>
    <n v="0"/>
    <n v="0"/>
    <n v="0.55000000000000004"/>
    <n v="0"/>
    <x v="45"/>
    <s v="No Error"/>
    <m/>
    <m/>
    <m/>
    <m/>
    <m/>
    <m/>
    <m/>
    <m/>
    <m/>
    <m/>
    <s v=""/>
  </r>
  <r>
    <x v="26"/>
    <s v="ICDBICDB46066.4145833333"/>
    <s v="Not Found"/>
    <x v="214"/>
    <s v="MCPICDBICDBgap run | Hong_Kong | Live on ALM Core"/>
    <s v="MCPICDBICDB"/>
    <m/>
    <m/>
    <m/>
    <m/>
    <m/>
    <m/>
    <m/>
    <m/>
    <m/>
    <m/>
    <m/>
    <m/>
    <m/>
    <n v="2601"/>
    <x v="11"/>
    <x v="0"/>
    <s v="START gap run | Hong_Kong | Live on ALM Core"/>
    <s v="END gap run | Hong_Kong | Live on ALM Core"/>
    <d v="2026-02-13T09:57:00"/>
    <x v="546"/>
    <d v="2026-02-13T10:15:00"/>
    <s v="NULL"/>
    <x v="0"/>
    <s v="ICDB_MCP 202601 GAP"/>
    <x v="0"/>
    <s v="gap run | Hong_Kong | Live on ALM Core"/>
    <n v="0.3"/>
    <n v="0"/>
    <n v="0.3"/>
    <n v="0"/>
    <n v="0"/>
    <n v="0.3"/>
    <m/>
    <m/>
    <n v="0"/>
    <n v="0"/>
    <n v="0.3"/>
    <n v="0"/>
    <x v="44"/>
    <s v="No Error"/>
    <m/>
    <m/>
    <m/>
    <m/>
    <m/>
    <m/>
    <m/>
    <m/>
    <m/>
    <m/>
    <s v=""/>
  </r>
  <r>
    <x v="26"/>
    <s v="ICDBICDB46066.4270833333"/>
    <s v="Not Found"/>
    <x v="215"/>
    <s v="MCPICDBICDBgap run | Sofia | Live on ALM Core"/>
    <s v="MCPICDBICDB"/>
    <m/>
    <m/>
    <m/>
    <m/>
    <m/>
    <m/>
    <m/>
    <m/>
    <m/>
    <m/>
    <m/>
    <m/>
    <m/>
    <n v="2601"/>
    <x v="11"/>
    <x v="0"/>
    <s v="START gap run | Sofia | Live on ALM Core"/>
    <s v="END gap run | Sofia | Live on ALM Core"/>
    <d v="2026-02-13T10:15:00"/>
    <x v="547"/>
    <d v="2026-02-13T10:36:00"/>
    <s v="NULL"/>
    <x v="0"/>
    <s v="ICDB_MCP 202601 GAP"/>
    <x v="0"/>
    <s v="gap run | Sofia | Live on ALM Core"/>
    <n v="0.35"/>
    <n v="0"/>
    <n v="0.35"/>
    <n v="0"/>
    <n v="0"/>
    <n v="0.35"/>
    <m/>
    <m/>
    <n v="0"/>
    <n v="0"/>
    <n v="0.35"/>
    <n v="0"/>
    <x v="46"/>
    <s v="No Error"/>
    <m/>
    <m/>
    <m/>
    <m/>
    <m/>
    <m/>
    <m/>
    <m/>
    <m/>
    <m/>
    <s v=""/>
  </r>
  <r>
    <x v="26"/>
    <s v="ICDBICDB46066.4416666667"/>
    <s v="Not Found"/>
    <x v="216"/>
    <s v="MCPICDBICDBgap run | Vienna | Live on ALM Core"/>
    <s v="MCPICDBICDB"/>
    <m/>
    <m/>
    <m/>
    <m/>
    <m/>
    <m/>
    <m/>
    <m/>
    <m/>
    <m/>
    <m/>
    <m/>
    <m/>
    <n v="2601"/>
    <x v="11"/>
    <x v="0"/>
    <s v="START gap run | Vienna | Live on ALM Core"/>
    <s v="END gap run | Vienna | Live on ALM Core"/>
    <d v="2026-02-13T10:36:00"/>
    <x v="548"/>
    <d v="2026-02-13T10:52:00"/>
    <s v="NULL"/>
    <x v="0"/>
    <s v="ICDB_MCP 202601 GAP"/>
    <x v="0"/>
    <s v="gap run | Vienna | Live on ALM Core"/>
    <n v="0.27"/>
    <n v="0"/>
    <n v="0.27"/>
    <n v="0"/>
    <n v="0"/>
    <n v="0.27"/>
    <m/>
    <m/>
    <n v="0"/>
    <n v="0"/>
    <n v="0.27"/>
    <n v="0"/>
    <x v="12"/>
    <s v="No Error"/>
    <m/>
    <m/>
    <m/>
    <m/>
    <m/>
    <m/>
    <m/>
    <m/>
    <m/>
    <m/>
    <s v=""/>
  </r>
  <r>
    <x v="26"/>
    <s v="ICDBICDB46066.4527777778"/>
    <s v="Not Found"/>
    <x v="217"/>
    <s v="MCPICDBICDBgap run | Prague | Live on ALM Core"/>
    <s v="MCPICDBICDB"/>
    <m/>
    <m/>
    <m/>
    <m/>
    <m/>
    <m/>
    <m/>
    <m/>
    <m/>
    <m/>
    <m/>
    <m/>
    <m/>
    <n v="2601"/>
    <x v="11"/>
    <x v="0"/>
    <s v="START gap run | Prague | Live on ALM Core"/>
    <s v="END gap run | Prague | Live on ALM Core"/>
    <d v="2026-02-13T10:52:00"/>
    <x v="549"/>
    <d v="2026-02-13T11:13:00"/>
    <s v="NULL"/>
    <x v="0"/>
    <s v="ICDB_MCP 202601 GAP"/>
    <x v="0"/>
    <s v="gap run | Prague | Live on ALM Core"/>
    <n v="0.35"/>
    <n v="0"/>
    <n v="0.35"/>
    <n v="0"/>
    <n v="0"/>
    <n v="0.35"/>
    <m/>
    <m/>
    <n v="0"/>
    <n v="0"/>
    <n v="0.35"/>
    <n v="0"/>
    <x v="46"/>
    <s v="No Error"/>
    <m/>
    <m/>
    <m/>
    <m/>
    <m/>
    <m/>
    <m/>
    <m/>
    <m/>
    <m/>
    <s v=""/>
  </r>
  <r>
    <x v="26"/>
    <s v="ICDBICDB46066.4673611111"/>
    <s v="Not Found"/>
    <x v="218"/>
    <s v="MCPICDBICDBgap run | Beijing | Other live location"/>
    <s v="MCPICDBICDB"/>
    <m/>
    <m/>
    <m/>
    <m/>
    <m/>
    <m/>
    <m/>
    <m/>
    <m/>
    <m/>
    <m/>
    <m/>
    <m/>
    <n v="2601"/>
    <x v="11"/>
    <x v="0"/>
    <s v="START gap run | Beijing | Other live location"/>
    <s v="END gap run | Beijing | Other live location"/>
    <d v="2026-02-13T11:13:00"/>
    <x v="550"/>
    <d v="2026-02-13T11:38:00"/>
    <s v="NULL"/>
    <x v="0"/>
    <s v="ICDB_MCP 202601 GAP"/>
    <x v="0"/>
    <s v="gap run | Beijing | Other live location"/>
    <n v="0.42"/>
    <n v="0"/>
    <n v="0.42"/>
    <n v="0"/>
    <n v="0"/>
    <n v="0.42"/>
    <m/>
    <m/>
    <n v="0"/>
    <n v="0"/>
    <n v="0.42"/>
    <n v="0"/>
    <x v="69"/>
    <s v="No Error"/>
    <m/>
    <m/>
    <m/>
    <m/>
    <m/>
    <m/>
    <m/>
    <m/>
    <m/>
    <m/>
    <s v=""/>
  </r>
  <r>
    <x v="26"/>
    <s v="ICDBICDB46066.4847222222"/>
    <s v="Not Found"/>
    <x v="219"/>
    <s v="MCPICDBICDBgap run | Shanghai | Other live location"/>
    <s v="MCPICDBICDB"/>
    <m/>
    <m/>
    <m/>
    <m/>
    <m/>
    <m/>
    <m/>
    <m/>
    <m/>
    <m/>
    <m/>
    <m/>
    <m/>
    <n v="2601"/>
    <x v="11"/>
    <x v="0"/>
    <s v="START gap run | Shanghai | Other live location"/>
    <s v="END gap run | Shanghai | Other live location"/>
    <d v="2026-02-13T11:38:00"/>
    <x v="551"/>
    <d v="2026-02-13T11:57:00"/>
    <s v="NULL"/>
    <x v="0"/>
    <s v="ICDB_MCP 202601 GAP"/>
    <x v="0"/>
    <s v="gap run | Shanghai | Other live location"/>
    <n v="0.32"/>
    <n v="0"/>
    <n v="0.32"/>
    <n v="0"/>
    <n v="0"/>
    <n v="0.32"/>
    <m/>
    <m/>
    <n v="0"/>
    <n v="0"/>
    <n v="0.32"/>
    <n v="0"/>
    <x v="59"/>
    <s v="No Error"/>
    <m/>
    <m/>
    <m/>
    <m/>
    <m/>
    <m/>
    <m/>
    <m/>
    <m/>
    <m/>
    <s v=""/>
  </r>
  <r>
    <x v="26"/>
    <s v="ICDBICDB46066.4979166667"/>
    <s v="Not Found"/>
    <x v="220"/>
    <s v="MCPICDBICDBgap run | Budapest | Live on ALM Core"/>
    <s v="MCPICDBICDB"/>
    <m/>
    <m/>
    <m/>
    <m/>
    <m/>
    <m/>
    <m/>
    <m/>
    <m/>
    <m/>
    <m/>
    <m/>
    <m/>
    <n v="2601"/>
    <x v="11"/>
    <x v="0"/>
    <s v="START gap run | Budapest | Live on ALM Core"/>
    <s v="END gap run | Budapest | Live on ALM Core"/>
    <d v="2026-02-13T11:57:00"/>
    <x v="552"/>
    <d v="2026-02-13T12:14:00"/>
    <s v="NULL"/>
    <x v="0"/>
    <s v="ICDB_MCP 202601 GAP"/>
    <x v="0"/>
    <s v="gap run | Budapest | Live on ALM Core"/>
    <n v="0.28000000000000003"/>
    <n v="0"/>
    <n v="0.28000000000000003"/>
    <n v="0"/>
    <n v="0"/>
    <n v="0.28000000000000003"/>
    <m/>
    <m/>
    <n v="0"/>
    <n v="0"/>
    <n v="0.28000000000000003"/>
    <n v="0"/>
    <x v="33"/>
    <s v="No Error"/>
    <m/>
    <m/>
    <m/>
    <m/>
    <m/>
    <m/>
    <m/>
    <m/>
    <m/>
    <m/>
    <s v=""/>
  </r>
  <r>
    <x v="26"/>
    <s v="ICDBICDB46066.5097222222"/>
    <s v="Not Found"/>
    <x v="221"/>
    <s v="MCPICDBICDBgap run | Tokyo | Live on ALM Core"/>
    <s v="MCPICDBICDB"/>
    <m/>
    <m/>
    <m/>
    <m/>
    <m/>
    <m/>
    <m/>
    <m/>
    <m/>
    <m/>
    <m/>
    <m/>
    <m/>
    <n v="2601"/>
    <x v="11"/>
    <x v="0"/>
    <s v="START gap run | Tokyo | Live on ALM Core"/>
    <s v="END gap run | Tokyo | Live on ALM Core"/>
    <d v="2026-02-13T12:14:00"/>
    <x v="553"/>
    <d v="2026-02-13T12:32:00"/>
    <s v="NULL"/>
    <x v="0"/>
    <s v="ICDB_MCP 202601 GAP"/>
    <x v="0"/>
    <s v="gap run | Tokyo | Live on ALM Core"/>
    <n v="0.3"/>
    <n v="0"/>
    <n v="0.3"/>
    <n v="0"/>
    <n v="0"/>
    <n v="0.3"/>
    <m/>
    <m/>
    <n v="0"/>
    <n v="0"/>
    <n v="0.3"/>
    <n v="0"/>
    <x v="44"/>
    <s v="No Error"/>
    <m/>
    <m/>
    <m/>
    <m/>
    <m/>
    <m/>
    <m/>
    <m/>
    <m/>
    <m/>
    <s v=""/>
  </r>
  <r>
    <x v="26"/>
    <s v="ICDBICDB46066.5222222222"/>
    <s v="Not Found"/>
    <x v="222"/>
    <s v="MCPICDBICDBgap run | Manila | Other live location"/>
    <s v="MCPICDBICDB"/>
    <m/>
    <m/>
    <m/>
    <m/>
    <m/>
    <m/>
    <m/>
    <m/>
    <m/>
    <m/>
    <m/>
    <m/>
    <m/>
    <n v="2601"/>
    <x v="11"/>
    <x v="0"/>
    <s v="START gap run | Manila | Other live location"/>
    <s v="END gap run | Manila | Other live location"/>
    <d v="2026-02-13T12:32:00"/>
    <x v="554"/>
    <d v="2026-02-13T12:48:00"/>
    <s v="NULL"/>
    <x v="0"/>
    <s v="ICDB_MCP 202601 GAP"/>
    <x v="0"/>
    <s v="gap run | Manila | Other live location"/>
    <n v="0.27"/>
    <n v="0"/>
    <n v="0.27"/>
    <n v="0"/>
    <n v="0"/>
    <n v="0.27"/>
    <m/>
    <m/>
    <n v="0"/>
    <n v="0"/>
    <n v="0.27"/>
    <n v="0"/>
    <x v="12"/>
    <s v="No Error"/>
    <m/>
    <m/>
    <m/>
    <m/>
    <m/>
    <m/>
    <m/>
    <m/>
    <m/>
    <m/>
    <s v=""/>
  </r>
  <r>
    <x v="26"/>
    <s v="ICDBICDB46066.5333333333"/>
    <s v="Not Found"/>
    <x v="223"/>
    <s v="MCPICDBICDBgap run | Bratislava | Live on ALM Core"/>
    <s v="MCPICDBICDB"/>
    <m/>
    <m/>
    <m/>
    <m/>
    <m/>
    <m/>
    <m/>
    <m/>
    <m/>
    <m/>
    <m/>
    <m/>
    <m/>
    <n v="2601"/>
    <x v="11"/>
    <x v="0"/>
    <s v="START gap run | Bratislava | Live on ALM Core"/>
    <s v="END gap run | Bratislava | Live on ALM Core"/>
    <d v="2026-02-13T12:48:00"/>
    <x v="555"/>
    <d v="2026-02-13T13:03:00"/>
    <s v="NULL"/>
    <x v="0"/>
    <s v="ICDB_MCP 202601 GAP"/>
    <x v="0"/>
    <s v="gap run | Bratislava | Live on ALM Core"/>
    <n v="0.25"/>
    <n v="0"/>
    <n v="0.25"/>
    <n v="0"/>
    <n v="0"/>
    <n v="0.25"/>
    <m/>
    <m/>
    <n v="0"/>
    <n v="0"/>
    <n v="0.25"/>
    <n v="0"/>
    <x v="32"/>
    <s v="No Error"/>
    <m/>
    <m/>
    <m/>
    <m/>
    <m/>
    <m/>
    <m/>
    <m/>
    <m/>
    <m/>
    <s v=""/>
  </r>
  <r>
    <x v="26"/>
    <s v="ICDBICDB46066.54375"/>
    <s v="Not Found"/>
    <x v="224"/>
    <s v="MCPICDBICDBgap run | Seoul | Live on ALM Core"/>
    <s v="MCPICDBICDB"/>
    <m/>
    <m/>
    <m/>
    <m/>
    <m/>
    <m/>
    <m/>
    <m/>
    <m/>
    <m/>
    <m/>
    <m/>
    <m/>
    <n v="2601"/>
    <x v="11"/>
    <x v="0"/>
    <s v="START gap run | Seoul | Live on ALM Core"/>
    <s v="END gap run | Seoul | Live on ALM Core"/>
    <d v="2026-02-13T13:03:00"/>
    <x v="556"/>
    <d v="2026-02-13T13:22:00"/>
    <s v="NULL"/>
    <x v="0"/>
    <s v="ICDB_MCP 202601 GAP"/>
    <x v="0"/>
    <s v="gap run | Seoul | Live on ALM Core"/>
    <n v="0.32"/>
    <n v="0"/>
    <n v="0.32"/>
    <n v="0"/>
    <n v="0"/>
    <n v="0.32"/>
    <m/>
    <m/>
    <n v="0"/>
    <n v="0"/>
    <n v="0.32"/>
    <n v="0"/>
    <x v="59"/>
    <s v="No Error"/>
    <m/>
    <m/>
    <m/>
    <m/>
    <m/>
    <m/>
    <m/>
    <m/>
    <m/>
    <m/>
    <s v=""/>
  </r>
  <r>
    <x v="26"/>
    <s v="ICDBICDB46066.5569444444"/>
    <s v="Not Found"/>
    <x v="225"/>
    <s v="MCPICDBICDBgap run | Taipei | Live on ALM Core"/>
    <s v="MCPICDBICDB"/>
    <m/>
    <m/>
    <m/>
    <m/>
    <m/>
    <m/>
    <m/>
    <m/>
    <m/>
    <m/>
    <m/>
    <m/>
    <m/>
    <n v="2601"/>
    <x v="11"/>
    <x v="0"/>
    <s v="START gap run | Taipei | Live on ALM Core"/>
    <s v="END gap run | Taipei | Live on ALM Core"/>
    <d v="2026-02-13T13:22:00"/>
    <x v="557"/>
    <d v="2026-02-13T13:39:00"/>
    <s v="NULL"/>
    <x v="0"/>
    <s v="ICDB_MCP 202601 GAP"/>
    <x v="0"/>
    <s v="gap run | Taipei | Live on ALM Core"/>
    <n v="0.28000000000000003"/>
    <n v="0"/>
    <n v="0.28000000000000003"/>
    <n v="0"/>
    <n v="0"/>
    <n v="0.28000000000000003"/>
    <m/>
    <m/>
    <n v="0"/>
    <n v="0"/>
    <n v="0.28000000000000003"/>
    <n v="0"/>
    <x v="33"/>
    <s v="No Error"/>
    <m/>
    <m/>
    <m/>
    <m/>
    <m/>
    <m/>
    <m/>
    <m/>
    <m/>
    <m/>
    <s v=""/>
  </r>
  <r>
    <x v="26"/>
    <s v="ICDBICDB46066.56875"/>
    <s v="Not Found"/>
    <x v="226"/>
    <s v="MCPICDBICDBgap run | NLWB_BMG | Live on ALM Core"/>
    <s v="MCPICDBICDB"/>
    <m/>
    <m/>
    <m/>
    <m/>
    <m/>
    <m/>
    <m/>
    <m/>
    <m/>
    <m/>
    <m/>
    <m/>
    <m/>
    <n v="2601"/>
    <x v="11"/>
    <x v="0"/>
    <s v="START gap run | NLWB_BMG | Live on ALM Core"/>
    <s v="END gap run | NLWB_BMG | Live on ALM Core"/>
    <d v="2026-02-13T13:39:00"/>
    <x v="558"/>
    <d v="2026-02-13T13:55:00"/>
    <s v="NULL"/>
    <x v="0"/>
    <s v="ICDB_MCP 202601 GAP"/>
    <x v="0"/>
    <s v="gap run | NLWB_BMG | Live on ALM Core"/>
    <n v="0.27"/>
    <n v="0"/>
    <n v="0.27"/>
    <n v="0"/>
    <n v="0"/>
    <n v="0.27"/>
    <m/>
    <m/>
    <n v="0"/>
    <n v="0"/>
    <n v="0.27"/>
    <n v="0"/>
    <x v="12"/>
    <s v="No Error"/>
    <m/>
    <m/>
    <m/>
    <m/>
    <m/>
    <m/>
    <m/>
    <m/>
    <m/>
    <m/>
    <s v=""/>
  </r>
  <r>
    <x v="26"/>
    <s v="ICDBICDB46066.5798611111"/>
    <s v="Not Found"/>
    <x v="227"/>
    <s v="MCPICDBICDBgap run | NLWB_FM_Banking_books | Live on ALM Core"/>
    <s v="MCPICDBICDB"/>
    <m/>
    <m/>
    <m/>
    <m/>
    <m/>
    <m/>
    <m/>
    <m/>
    <m/>
    <m/>
    <m/>
    <m/>
    <m/>
    <n v="2601"/>
    <x v="11"/>
    <x v="0"/>
    <s v="START gap run | NLWB_FM_Banking_books | Live on ALM Core"/>
    <s v="END gap run | NLWB_FM_Banking_books | Live on ALM Core"/>
    <d v="2026-02-13T13:55:00"/>
    <x v="559"/>
    <d v="2026-02-13T14:58:00"/>
    <s v="NULL"/>
    <x v="0"/>
    <s v="ICDB_MCP 202601 GAP"/>
    <x v="0"/>
    <s v="gap run | NLWB_FM_Banking_books | Live on ALM Core"/>
    <n v="1.05"/>
    <n v="0"/>
    <n v="1.05"/>
    <n v="0"/>
    <n v="0"/>
    <n v="1.05"/>
    <m/>
    <m/>
    <n v="0"/>
    <n v="0"/>
    <n v="1.05"/>
    <n v="0"/>
    <x v="55"/>
    <s v="No Error"/>
    <m/>
    <m/>
    <m/>
    <m/>
    <m/>
    <m/>
    <m/>
    <m/>
    <m/>
    <m/>
    <s v=""/>
  </r>
  <r>
    <x v="26"/>
    <s v="ICDBICDB46066.6236111111"/>
    <s v="Not Found"/>
    <x v="228"/>
    <s v="MCPICDBICDBgap run | NLWB_Trade_Finance_Services | Live on ALM Core"/>
    <s v="MCPICDBICDB"/>
    <m/>
    <m/>
    <m/>
    <m/>
    <m/>
    <m/>
    <m/>
    <m/>
    <m/>
    <m/>
    <m/>
    <m/>
    <m/>
    <n v="2601"/>
    <x v="11"/>
    <x v="0"/>
    <s v="START gap run | NLWB_Trade_Finance_Services | Live on ALM Core"/>
    <s v="END gap run | NLWB_Trade_Finance_Services | Live on ALM Core"/>
    <d v="2026-02-13T14:58:00"/>
    <x v="560"/>
    <d v="2026-02-13T15:32:00"/>
    <s v="NULL"/>
    <x v="0"/>
    <s v="ICDB_MCP 202601 GAP"/>
    <x v="0"/>
    <s v="gap run | NLWB_Trade_Finance_Services | Live on ALM Core"/>
    <n v="0.56999999999999995"/>
    <n v="0"/>
    <n v="0.56999999999999995"/>
    <n v="0"/>
    <n v="0"/>
    <n v="0.56999999999999995"/>
    <m/>
    <m/>
    <n v="0"/>
    <n v="0"/>
    <n v="0.56999999999999995"/>
    <n v="0"/>
    <x v="77"/>
    <s v="No Error"/>
    <m/>
    <m/>
    <m/>
    <m/>
    <m/>
    <m/>
    <m/>
    <m/>
    <m/>
    <m/>
    <s v=""/>
  </r>
  <r>
    <x v="26"/>
    <s v="ICDBICDB46066.6472222222"/>
    <s v="Not Found"/>
    <x v="229"/>
    <s v="MCPICDBICDBgap run | Kiev | Live on ALM Core"/>
    <s v="MCPICDBICDB"/>
    <m/>
    <m/>
    <m/>
    <m/>
    <m/>
    <m/>
    <m/>
    <m/>
    <m/>
    <m/>
    <m/>
    <m/>
    <m/>
    <n v="2601"/>
    <x v="11"/>
    <x v="0"/>
    <s v="START gap run | Kiev | Live on ALM Core"/>
    <s v="END gap run | Kiev | Live on ALM Core"/>
    <d v="2026-02-13T15:32:00"/>
    <x v="561"/>
    <d v="2026-02-13T15:46:00"/>
    <s v="NULL"/>
    <x v="0"/>
    <s v="ICDB_MCP 202601 GAP"/>
    <x v="0"/>
    <s v="gap run | Kiev | Live on ALM Core"/>
    <n v="0.23"/>
    <n v="0"/>
    <n v="0.23"/>
    <n v="0"/>
    <n v="0"/>
    <n v="0.23"/>
    <m/>
    <m/>
    <n v="0"/>
    <n v="0"/>
    <n v="0.23"/>
    <n v="0"/>
    <x v="67"/>
    <s v="No Error"/>
    <m/>
    <m/>
    <m/>
    <m/>
    <m/>
    <m/>
    <m/>
    <m/>
    <m/>
    <m/>
    <s v=""/>
  </r>
  <r>
    <x v="26"/>
    <s v="ICDBICDB46066.6569444444"/>
    <s v="Not Found"/>
    <x v="230"/>
    <s v="MCPICDBICDBgap run | Geneva | Other live location"/>
    <s v="MCPICDBICDB"/>
    <m/>
    <m/>
    <m/>
    <m/>
    <m/>
    <m/>
    <m/>
    <m/>
    <m/>
    <m/>
    <m/>
    <m/>
    <m/>
    <n v="2601"/>
    <x v="11"/>
    <x v="0"/>
    <s v="START gap run | Geneva | Other live location"/>
    <s v="END gap run | Geneva | Other live location"/>
    <d v="2026-02-13T15:46:00"/>
    <x v="562"/>
    <d v="2026-02-13T15:58:00"/>
    <s v="NULL"/>
    <x v="0"/>
    <s v="ICDB_MCP 202601 GAP"/>
    <x v="0"/>
    <s v="gap run | Geneva | Other live location"/>
    <n v="0.2"/>
    <n v="0"/>
    <n v="0.2"/>
    <n v="0"/>
    <n v="0"/>
    <n v="0.2"/>
    <m/>
    <m/>
    <n v="0"/>
    <n v="0"/>
    <n v="0.2"/>
    <n v="0"/>
    <x v="11"/>
    <s v="No Error"/>
    <m/>
    <m/>
    <m/>
    <m/>
    <m/>
    <m/>
    <m/>
    <m/>
    <m/>
    <m/>
    <s v=""/>
  </r>
  <r>
    <x v="26"/>
    <s v="ICDBICDB46066.6652777778"/>
    <s v="Not Found"/>
    <x v="231"/>
    <s v="MCPICDBICDBgap run | Brussels | Live on ALM Core"/>
    <s v="MCPICDBICDB"/>
    <m/>
    <m/>
    <m/>
    <m/>
    <m/>
    <m/>
    <m/>
    <m/>
    <m/>
    <m/>
    <m/>
    <m/>
    <m/>
    <n v="2601"/>
    <x v="11"/>
    <x v="0"/>
    <s v="START gap run | Brussels | Live on ALM Core"/>
    <s v="END gap run | Brussels | Live on ALM Core"/>
    <d v="2026-02-13T15:58:00"/>
    <x v="563"/>
    <d v="2026-02-13T16:14:00"/>
    <s v="NULL"/>
    <x v="0"/>
    <s v="ICDB_MCP 202601 GAP"/>
    <x v="0"/>
    <s v="gap run | Brussels | Live on ALM Core"/>
    <n v="0.27"/>
    <n v="0"/>
    <n v="0.27"/>
    <n v="0"/>
    <n v="0"/>
    <n v="0.27"/>
    <m/>
    <m/>
    <n v="0"/>
    <n v="0"/>
    <n v="0.27"/>
    <n v="0"/>
    <x v="12"/>
    <s v="No Error"/>
    <m/>
    <m/>
    <m/>
    <m/>
    <m/>
    <m/>
    <m/>
    <m/>
    <m/>
    <m/>
    <s v=""/>
  </r>
  <r>
    <x v="26"/>
    <s v="ICDBICDB46066.6763888889"/>
    <s v="Not Found"/>
    <x v="232"/>
    <s v="MCPICDBICDBgap run | Belgium_FM_banking_book | Live on ALM Core"/>
    <s v="MCPICDBICDB"/>
    <m/>
    <m/>
    <m/>
    <m/>
    <m/>
    <m/>
    <m/>
    <m/>
    <m/>
    <m/>
    <m/>
    <m/>
    <m/>
    <n v="2601"/>
    <x v="11"/>
    <x v="0"/>
    <s v="START gap run | Belgium_FM_banking_book | Live on ALM Core"/>
    <s v="END gap run | Belgium_FM_banking_book | Live on ALM Core"/>
    <d v="2026-02-13T16:14:00"/>
    <x v="564"/>
    <d v="2026-02-13T16:29:00"/>
    <s v="NULL"/>
    <x v="0"/>
    <s v="ICDB_MCP 202601 GAP"/>
    <x v="0"/>
    <s v="gap run | Belgium_FM_banking_book | Live on ALM Core"/>
    <n v="0.25"/>
    <n v="0"/>
    <n v="0.25"/>
    <n v="0"/>
    <n v="0"/>
    <n v="0.25"/>
    <m/>
    <m/>
    <n v="0"/>
    <n v="0"/>
    <n v="0.25"/>
    <n v="0"/>
    <x v="32"/>
    <s v="No Error"/>
    <m/>
    <m/>
    <m/>
    <m/>
    <m/>
    <m/>
    <m/>
    <m/>
    <m/>
    <m/>
    <s v=""/>
  </r>
  <r>
    <x v="26"/>
    <s v="ICDBICDB46066.6868055556"/>
    <s v="Not Found"/>
    <x v="233"/>
    <s v="MCPICDBICDBgap run | Luxembourg | Live on ALM Core"/>
    <s v="MCPICDBICDB"/>
    <m/>
    <m/>
    <m/>
    <m/>
    <m/>
    <m/>
    <m/>
    <m/>
    <m/>
    <m/>
    <m/>
    <m/>
    <m/>
    <n v="2601"/>
    <x v="11"/>
    <x v="0"/>
    <s v="START gap run | Luxembourg | Live on ALM Core"/>
    <s v="END gap run | Luxembourg | Live on ALM Core"/>
    <d v="2026-02-13T16:29:00"/>
    <x v="565"/>
    <d v="2026-02-13T16:48:00"/>
    <s v="NULL"/>
    <x v="0"/>
    <s v="ICDB_MCP 202601 GAP"/>
    <x v="0"/>
    <s v="gap run | Luxembourg | Live on ALM Core"/>
    <n v="0.27"/>
    <n v="0"/>
    <n v="0.27"/>
    <n v="0"/>
    <n v="0"/>
    <n v="0.27"/>
    <m/>
    <m/>
    <n v="0"/>
    <n v="0"/>
    <n v="0.27"/>
    <n v="0"/>
    <x v="12"/>
    <s v="No Error"/>
    <m/>
    <m/>
    <m/>
    <m/>
    <m/>
    <m/>
    <m/>
    <m/>
    <m/>
    <m/>
    <s v=""/>
  </r>
  <r>
    <x v="26"/>
    <s v="ICDBICDB46066.7"/>
    <s v="Not Found"/>
    <x v="234"/>
    <s v="MCPICDBICDBBPV KR valuation | NLWB_Lending | Live on ALM Core"/>
    <s v="MCPICDBICDB"/>
    <m/>
    <m/>
    <m/>
    <m/>
    <m/>
    <m/>
    <m/>
    <m/>
    <m/>
    <m/>
    <m/>
    <m/>
    <m/>
    <n v="2601"/>
    <x v="11"/>
    <x v="0"/>
    <s v="START BPV KR valuation | NLWB_Lending | Live on ALM Core"/>
    <s v="END BPV KR valuation | NLWB_Lending | Live on ALM Core"/>
    <d v="2026-02-13T16:48:00"/>
    <x v="566"/>
    <d v="2026-02-13T17:03:00"/>
    <s v="NULL"/>
    <x v="0"/>
    <s v="ICDB_MCP 202601 KR EC"/>
    <x v="0"/>
    <s v="BPV KR valuation | NLWB_Lending | Live on ALM Core"/>
    <n v="0.25"/>
    <n v="0"/>
    <n v="0.25"/>
    <n v="0"/>
    <n v="0"/>
    <n v="0.25"/>
    <m/>
    <m/>
    <n v="0"/>
    <n v="0"/>
    <n v="0.25"/>
    <n v="0"/>
    <x v="32"/>
    <s v="No Error"/>
    <m/>
    <m/>
    <m/>
    <m/>
    <m/>
    <m/>
    <m/>
    <m/>
    <m/>
    <m/>
    <s v=""/>
  </r>
  <r>
    <x v="26"/>
    <s v="ICDBICDB46066.7104166667"/>
    <s v="Not Found"/>
    <x v="63"/>
    <s v="MCPICDBICDBSuper Light Maintenance"/>
    <s v="MCPICDBICDB"/>
    <m/>
    <m/>
    <m/>
    <m/>
    <m/>
    <m/>
    <m/>
    <m/>
    <m/>
    <m/>
    <m/>
    <m/>
    <m/>
    <n v="2601"/>
    <x v="11"/>
    <x v="0"/>
    <s v="START Super Light Maintenance"/>
    <s v="END Super Light Maintenance"/>
    <d v="2026-02-13T17:03:00"/>
    <x v="567"/>
    <d v="2026-02-13T17:28:00"/>
    <s v="NULL"/>
    <x v="0"/>
    <s v="ICDB_MCP 202601 KR EC"/>
    <x v="31"/>
    <s v="Super Light Maintenance"/>
    <n v="0.42"/>
    <n v="0"/>
    <n v="0.42"/>
    <n v="0"/>
    <n v="0"/>
    <n v="0.42"/>
    <m/>
    <m/>
    <n v="0"/>
    <n v="0"/>
    <n v="0.42"/>
    <n v="0"/>
    <x v="69"/>
    <s v="No Error"/>
    <m/>
    <m/>
    <m/>
    <m/>
    <m/>
    <m/>
    <m/>
    <m/>
    <m/>
    <m/>
    <s v="Super Light Maintenance"/>
  </r>
  <r>
    <x v="26"/>
    <s v="ICDBICDB46066.7277777778"/>
    <s v="Not Found"/>
    <x v="235"/>
    <s v="MCPICDBICDBBPV KR valuation | London | Live on ALM Core"/>
    <s v="MCPICDBICDB"/>
    <m/>
    <m/>
    <m/>
    <m/>
    <m/>
    <m/>
    <m/>
    <m/>
    <m/>
    <m/>
    <m/>
    <m/>
    <m/>
    <n v="2601"/>
    <x v="11"/>
    <x v="0"/>
    <s v="START BPV KR valuation | London | Live on ALM Core"/>
    <s v="END BPV KR valuation | London | Live on ALM Core"/>
    <d v="2026-02-13T17:28:00"/>
    <x v="568"/>
    <d v="2026-02-13T17:41:00"/>
    <s v="NULL"/>
    <x v="0"/>
    <s v="ICDB_MCP 202601 KR EC"/>
    <x v="0"/>
    <s v="BPV KR valuation | London | Live on ALM Core"/>
    <n v="0.22"/>
    <n v="0"/>
    <n v="0.22"/>
    <n v="0"/>
    <n v="0"/>
    <n v="0.22"/>
    <m/>
    <m/>
    <n v="0"/>
    <n v="0"/>
    <n v="0.22"/>
    <n v="0"/>
    <x v="13"/>
    <s v="No Error"/>
    <m/>
    <m/>
    <m/>
    <m/>
    <m/>
    <m/>
    <m/>
    <m/>
    <m/>
    <m/>
    <s v=""/>
  </r>
  <r>
    <x v="26"/>
    <s v="ICDBICDB46066.7368055556"/>
    <s v="Not Found"/>
    <x v="63"/>
    <s v="MCPICDBICDBSuper Light Maintenance"/>
    <s v="MCPICDBICDB"/>
    <m/>
    <m/>
    <m/>
    <m/>
    <m/>
    <m/>
    <m/>
    <m/>
    <m/>
    <m/>
    <m/>
    <m/>
    <m/>
    <n v="2601"/>
    <x v="11"/>
    <x v="0"/>
    <s v="START Super Light Maintenance"/>
    <s v="END Super Light Maintenance"/>
    <d v="2026-02-13T17:41:00"/>
    <x v="569"/>
    <d v="2026-02-13T17:52:00"/>
    <s v="NULL"/>
    <x v="0"/>
    <s v="ICDB_MCP 202601 KR EC"/>
    <x v="32"/>
    <s v="Super Light Maintenance"/>
    <n v="0.18"/>
    <n v="0"/>
    <n v="0.18"/>
    <n v="0"/>
    <n v="0"/>
    <n v="0.18"/>
    <m/>
    <m/>
    <n v="0"/>
    <n v="0"/>
    <n v="0.18"/>
    <n v="0"/>
    <x v="65"/>
    <s v="No Error"/>
    <m/>
    <m/>
    <m/>
    <m/>
    <m/>
    <m/>
    <m/>
    <m/>
    <m/>
    <m/>
    <s v="Super Light Maintenance"/>
  </r>
  <r>
    <x v="26"/>
    <s v="ICDBICDB46066.7444444444"/>
    <s v="Not Found"/>
    <x v="236"/>
    <s v="MCPICDBICDBBPV KR valuation | Dublin | Live on ALM Core"/>
    <s v="MCPICDBICDB"/>
    <m/>
    <m/>
    <m/>
    <m/>
    <m/>
    <m/>
    <m/>
    <m/>
    <m/>
    <m/>
    <m/>
    <m/>
    <m/>
    <n v="2601"/>
    <x v="11"/>
    <x v="0"/>
    <s v="START BPV KR valuation | Dublin | Live on ALM Core"/>
    <s v="END BPV KR valuation | Dublin | Live on ALM Core"/>
    <d v="2026-02-13T17:52:00"/>
    <x v="570"/>
    <d v="2026-02-13T18:07:00"/>
    <s v="NULL"/>
    <x v="0"/>
    <s v="ICDB_MCP 202601 KR EC"/>
    <x v="0"/>
    <s v="BPV KR valuation | Dublin | Live on ALM Core"/>
    <n v="0.25"/>
    <n v="0"/>
    <n v="0.25"/>
    <n v="0"/>
    <n v="0"/>
    <n v="0.25"/>
    <m/>
    <m/>
    <n v="0"/>
    <n v="0"/>
    <n v="0.25"/>
    <n v="0"/>
    <x v="32"/>
    <s v="No Error"/>
    <m/>
    <m/>
    <m/>
    <m/>
    <m/>
    <m/>
    <m/>
    <m/>
    <m/>
    <m/>
    <s v=""/>
  </r>
  <r>
    <x v="26"/>
    <s v="ICDBICDB46066.7548611111"/>
    <s v="Not Found"/>
    <x v="63"/>
    <s v="MCPICDBICDBSuper Light Maintenance"/>
    <s v="MCPICDBICDB"/>
    <m/>
    <m/>
    <m/>
    <m/>
    <m/>
    <m/>
    <m/>
    <m/>
    <m/>
    <m/>
    <m/>
    <m/>
    <m/>
    <n v="2601"/>
    <x v="11"/>
    <x v="0"/>
    <s v="START Super Light Maintenance"/>
    <s v="END Super Light Maintenance"/>
    <d v="2026-02-13T18:07:00"/>
    <x v="571"/>
    <d v="2026-02-13T18:17:00"/>
    <s v="NULL"/>
    <x v="0"/>
    <s v="ICDB_MCP 202601 KR EC"/>
    <x v="33"/>
    <s v="Super Light Maintenance"/>
    <n v="0.17"/>
    <n v="0"/>
    <n v="0.17"/>
    <n v="0"/>
    <n v="0"/>
    <n v="0.17"/>
    <m/>
    <m/>
    <n v="0"/>
    <n v="0"/>
    <n v="0.17"/>
    <n v="0"/>
    <x v="7"/>
    <s v="No Error"/>
    <m/>
    <m/>
    <m/>
    <m/>
    <m/>
    <m/>
    <m/>
    <m/>
    <m/>
    <m/>
    <s v="Super Light Maintenance"/>
  </r>
  <r>
    <x v="26"/>
    <s v="ICDBICDB46066.7618055556"/>
    <s v="Not Found"/>
    <x v="237"/>
    <s v="MCPICDBICDBBPV KR valuation | false | Live on ALM Core"/>
    <s v="MCPICDBICDB"/>
    <m/>
    <m/>
    <m/>
    <m/>
    <m/>
    <m/>
    <m/>
    <m/>
    <m/>
    <m/>
    <m/>
    <m/>
    <m/>
    <n v="2601"/>
    <x v="11"/>
    <x v="0"/>
    <s v="START BPV KR valuation | false | Live on ALM Core"/>
    <s v="END BPV KR valuation | false | Live on ALM Core"/>
    <d v="2026-02-13T18:17:00"/>
    <x v="572"/>
    <d v="2026-02-13T18:33:00"/>
    <s v="NULL"/>
    <x v="0"/>
    <s v="ICDB_MCP 202601 KR EC"/>
    <x v="0"/>
    <s v="BPV KR valuation | false | Live on ALM Core"/>
    <n v="0.27"/>
    <n v="0"/>
    <n v="0.27"/>
    <n v="0"/>
    <n v="0"/>
    <n v="0.27"/>
    <m/>
    <m/>
    <n v="0"/>
    <n v="0"/>
    <n v="0.27"/>
    <n v="0"/>
    <x v="12"/>
    <s v="No Error"/>
    <m/>
    <m/>
    <m/>
    <m/>
    <m/>
    <m/>
    <m/>
    <m/>
    <m/>
    <m/>
    <s v=""/>
  </r>
  <r>
    <x v="26"/>
    <s v="ICDBICDB46066.7729166667"/>
    <s v="Not Found"/>
    <x v="63"/>
    <s v="MCPICDBICDBSuper Light Maintenance"/>
    <s v="MCPICDBICDB"/>
    <m/>
    <m/>
    <m/>
    <m/>
    <m/>
    <m/>
    <m/>
    <m/>
    <m/>
    <m/>
    <m/>
    <m/>
    <m/>
    <n v="2601"/>
    <x v="11"/>
    <x v="0"/>
    <s v="START Super Light Maintenance"/>
    <s v="END Super Light Maintenance"/>
    <d v="2026-02-13T18:33:00"/>
    <x v="573"/>
    <d v="2026-02-13T18:45:00"/>
    <s v="NULL"/>
    <x v="0"/>
    <s v="ICDB_MCP 202601 KR EC"/>
    <x v="34"/>
    <s v="Super Light Maintenance"/>
    <n v="0.2"/>
    <n v="0"/>
    <n v="0.2"/>
    <n v="0"/>
    <n v="0"/>
    <n v="0.2"/>
    <m/>
    <m/>
    <n v="0"/>
    <n v="0"/>
    <n v="0.2"/>
    <n v="0"/>
    <x v="11"/>
    <s v="No Error"/>
    <m/>
    <m/>
    <m/>
    <m/>
    <m/>
    <m/>
    <m/>
    <m/>
    <m/>
    <m/>
    <s v="Super Light Maintenance"/>
  </r>
  <r>
    <x v="26"/>
    <s v="ICDBICDB46066.78125"/>
    <s v="Not Found"/>
    <x v="238"/>
    <s v="MCPICDBICDBBPV KR valuation | Hong_Kong | Live on ALM Core"/>
    <s v="MCPICDBICDB"/>
    <m/>
    <m/>
    <m/>
    <m/>
    <m/>
    <m/>
    <m/>
    <m/>
    <m/>
    <m/>
    <m/>
    <m/>
    <m/>
    <n v="2601"/>
    <x v="11"/>
    <x v="0"/>
    <s v="START BPV KR valuation | Hong_Kong | Live on ALM Core"/>
    <s v="END BPV KR valuation | Hong_Kong | Live on ALM Core"/>
    <d v="2026-02-13T18:45:00"/>
    <x v="574"/>
    <d v="2026-02-13T18:58:00"/>
    <s v="NULL"/>
    <x v="0"/>
    <s v="ICDB_MCP 202601 KR EC"/>
    <x v="0"/>
    <s v="BPV KR valuation | Hong_Kong | Live on ALM Core"/>
    <n v="0.22"/>
    <n v="0"/>
    <n v="0.22"/>
    <n v="0"/>
    <n v="0"/>
    <n v="0.22"/>
    <m/>
    <m/>
    <n v="0"/>
    <n v="0"/>
    <n v="0.22"/>
    <n v="0"/>
    <x v="13"/>
    <s v="No Error"/>
    <m/>
    <m/>
    <m/>
    <m/>
    <m/>
    <m/>
    <m/>
    <m/>
    <m/>
    <m/>
    <s v=""/>
  </r>
  <r>
    <x v="26"/>
    <s v="ICDBICDB46066.7902777778"/>
    <s v="Not Found"/>
    <x v="63"/>
    <s v="MCPICDBICDBSuper Light Maintenance"/>
    <s v="MCPICDBICDB"/>
    <m/>
    <m/>
    <m/>
    <m/>
    <m/>
    <m/>
    <m/>
    <m/>
    <m/>
    <m/>
    <m/>
    <m/>
    <m/>
    <n v="2601"/>
    <x v="11"/>
    <x v="0"/>
    <s v="START Super Light Maintenance"/>
    <s v="END Super Light Maintenance"/>
    <d v="2026-02-13T18:58:00"/>
    <x v="575"/>
    <d v="2026-02-13T19:10:00"/>
    <s v="NULL"/>
    <x v="0"/>
    <s v="ICDB_MCP 202601 KR EC"/>
    <x v="35"/>
    <s v="Super Light Maintenance"/>
    <n v="0.2"/>
    <n v="0"/>
    <n v="0.2"/>
    <n v="0"/>
    <n v="0"/>
    <n v="0.2"/>
    <m/>
    <m/>
    <n v="0"/>
    <n v="0"/>
    <n v="0.2"/>
    <n v="0"/>
    <x v="11"/>
    <s v="No Error"/>
    <m/>
    <m/>
    <m/>
    <m/>
    <m/>
    <m/>
    <m/>
    <m/>
    <m/>
    <m/>
    <s v="Super Light Maintenance"/>
  </r>
  <r>
    <x v="26"/>
    <s v="ICDBICDB46066.7986111111"/>
    <s v="Not Found"/>
    <x v="239"/>
    <s v="MCPICDBICDBBPV KR valuation | Sofia | Live on ALM Core"/>
    <s v="MCPICDBICDB"/>
    <m/>
    <m/>
    <m/>
    <m/>
    <m/>
    <m/>
    <m/>
    <m/>
    <m/>
    <m/>
    <m/>
    <m/>
    <m/>
    <n v="2601"/>
    <x v="11"/>
    <x v="0"/>
    <s v="START BPV KR valuation | Sofia | Live on ALM Core"/>
    <s v="END BPV KR valuation | Sofia | Live on ALM Core"/>
    <d v="2026-02-13T19:10:00"/>
    <x v="576"/>
    <d v="2026-02-13T19:17:00"/>
    <s v="NULL"/>
    <x v="0"/>
    <s v="ICDB_MCP 202601 KR EC"/>
    <x v="0"/>
    <s v="BPV KR valuation | Sofia | Live on ALM Core"/>
    <n v="0.12"/>
    <n v="0"/>
    <n v="0.12"/>
    <n v="0"/>
    <n v="0"/>
    <n v="0.12"/>
    <m/>
    <m/>
    <n v="0"/>
    <n v="0"/>
    <n v="0.12"/>
    <n v="0"/>
    <x v="6"/>
    <s v="No Error"/>
    <m/>
    <m/>
    <m/>
    <m/>
    <m/>
    <m/>
    <m/>
    <m/>
    <m/>
    <m/>
    <s v=""/>
  </r>
  <r>
    <x v="26"/>
    <s v="ICDBICDB46066.8034722222"/>
    <s v="Not Found"/>
    <x v="63"/>
    <s v="MCPICDBICDBSuper Light Maintenance"/>
    <s v="MCPICDBICDB"/>
    <m/>
    <m/>
    <m/>
    <m/>
    <m/>
    <m/>
    <m/>
    <m/>
    <m/>
    <m/>
    <m/>
    <m/>
    <m/>
    <n v="2601"/>
    <x v="11"/>
    <x v="0"/>
    <s v="START Super Light Maintenance"/>
    <s v="END Super Light Maintenance"/>
    <d v="2026-02-13T19:17:00"/>
    <x v="577"/>
    <d v="2026-02-13T19:27:00"/>
    <s v="NULL"/>
    <x v="0"/>
    <s v="ICDB_MCP 202601 KR EC"/>
    <x v="36"/>
    <s v="Super Light Maintenance"/>
    <n v="0.17"/>
    <n v="0"/>
    <n v="0.17"/>
    <n v="0"/>
    <n v="0"/>
    <n v="0.17"/>
    <m/>
    <m/>
    <n v="0"/>
    <n v="0"/>
    <n v="0.17"/>
    <n v="0"/>
    <x v="7"/>
    <s v="No Error"/>
    <m/>
    <m/>
    <m/>
    <m/>
    <m/>
    <m/>
    <m/>
    <m/>
    <m/>
    <m/>
    <s v="Super Light Maintenance"/>
  </r>
  <r>
    <x v="26"/>
    <s v="ICDBICDB46066.8104166667"/>
    <s v="Not Found"/>
    <x v="240"/>
    <s v="MCPICDBICDBBPV KR valuation | Vienna | Live on ALM Core"/>
    <s v="MCPICDBICDB"/>
    <m/>
    <m/>
    <m/>
    <m/>
    <m/>
    <m/>
    <m/>
    <m/>
    <m/>
    <m/>
    <m/>
    <m/>
    <m/>
    <n v="2601"/>
    <x v="11"/>
    <x v="0"/>
    <s v="START BPV KR valuation | Vienna | Live on ALM Core"/>
    <s v="END BPV KR valuation | Vienna | Live on ALM Core"/>
    <d v="2026-02-13T19:27:00"/>
    <x v="578"/>
    <d v="2026-02-13T19:32:00"/>
    <s v="NULL"/>
    <x v="0"/>
    <s v="ICDB_MCP 202601 KR EC"/>
    <x v="0"/>
    <s v="BPV KR valuation | Vienna | Live on ALM Core"/>
    <n v="0.08"/>
    <n v="0"/>
    <n v="0.08"/>
    <n v="0"/>
    <n v="0"/>
    <n v="0.08"/>
    <m/>
    <m/>
    <n v="0"/>
    <n v="0"/>
    <n v="0.08"/>
    <n v="0"/>
    <x v="25"/>
    <s v="No Error"/>
    <m/>
    <m/>
    <m/>
    <m/>
    <m/>
    <m/>
    <m/>
    <m/>
    <m/>
    <m/>
    <s v=""/>
  </r>
  <r>
    <x v="26"/>
    <s v="ICDBICDB46066.8138888889"/>
    <s v="Not Found"/>
    <x v="63"/>
    <s v="MCPICDBICDBSuper Light Maintenance"/>
    <s v="MCPICDBICDB"/>
    <m/>
    <m/>
    <m/>
    <m/>
    <m/>
    <m/>
    <m/>
    <m/>
    <m/>
    <m/>
    <m/>
    <m/>
    <m/>
    <n v="2601"/>
    <x v="11"/>
    <x v="0"/>
    <s v="START Super Light Maintenance"/>
    <s v="END Super Light Maintenance"/>
    <d v="2026-02-13T19:32:00"/>
    <x v="579"/>
    <d v="2026-02-13T19:40:00"/>
    <s v="NULL"/>
    <x v="0"/>
    <s v="ICDB_MCP 202601 KR EC"/>
    <x v="37"/>
    <s v="Super Light Maintenance"/>
    <n v="0.13"/>
    <n v="0"/>
    <n v="0.13"/>
    <n v="0"/>
    <n v="0"/>
    <n v="0.13"/>
    <m/>
    <m/>
    <n v="0"/>
    <n v="0"/>
    <n v="0.13"/>
    <n v="0"/>
    <x v="3"/>
    <s v="No Error"/>
    <m/>
    <m/>
    <m/>
    <m/>
    <m/>
    <m/>
    <m/>
    <m/>
    <m/>
    <m/>
    <s v="Super Light Maintenance"/>
  </r>
  <r>
    <x v="26"/>
    <s v="ICDBICDB46066.8194444444"/>
    <s v="Not Found"/>
    <x v="241"/>
    <s v="MCPICDBICDBBPV KR valuation | Prague | Live on ALM Core"/>
    <s v="MCPICDBICDB"/>
    <m/>
    <m/>
    <m/>
    <m/>
    <m/>
    <m/>
    <m/>
    <m/>
    <m/>
    <m/>
    <m/>
    <m/>
    <m/>
    <n v="2601"/>
    <x v="11"/>
    <x v="0"/>
    <s v="START BPV KR valuation | Prague | Live on ALM Core"/>
    <s v="END BPV KR valuation | Prague | Live on ALM Core"/>
    <d v="2026-02-13T19:40:00"/>
    <x v="580"/>
    <d v="2026-02-13T19:54:00"/>
    <s v="NULL"/>
    <x v="0"/>
    <s v="ICDB_MCP 202601 KR EC"/>
    <x v="0"/>
    <s v="BPV KR valuation | Prague | Live on ALM Core"/>
    <n v="0.23"/>
    <n v="0"/>
    <n v="0.23"/>
    <n v="0"/>
    <n v="0"/>
    <n v="0.23"/>
    <m/>
    <m/>
    <n v="0"/>
    <n v="0"/>
    <n v="0.23"/>
    <n v="0"/>
    <x v="67"/>
    <s v="No Error"/>
    <m/>
    <m/>
    <m/>
    <m/>
    <m/>
    <m/>
    <m/>
    <m/>
    <m/>
    <m/>
    <s v=""/>
  </r>
  <r>
    <x v="26"/>
    <s v="ICDBICDB46066.8291666667"/>
    <s v="Not Found"/>
    <x v="63"/>
    <s v="MCPICDBICDBSuper Light Maintenance"/>
    <s v="MCPICDBICDB"/>
    <m/>
    <m/>
    <m/>
    <m/>
    <m/>
    <m/>
    <m/>
    <m/>
    <m/>
    <m/>
    <m/>
    <m/>
    <m/>
    <n v="2601"/>
    <x v="11"/>
    <x v="0"/>
    <s v="START Super Light Maintenance"/>
    <s v="END Super Light Maintenance"/>
    <d v="2026-02-13T19:54:00"/>
    <x v="581"/>
    <d v="2026-02-13T20:06:00"/>
    <s v="NULL"/>
    <x v="0"/>
    <s v="ICDB_MCP 202601 KR EC"/>
    <x v="38"/>
    <s v="Super Light Maintenance"/>
    <n v="0.2"/>
    <n v="0"/>
    <n v="0.2"/>
    <n v="0"/>
    <n v="0"/>
    <n v="0.2"/>
    <m/>
    <m/>
    <n v="0"/>
    <n v="0"/>
    <n v="0.2"/>
    <n v="0"/>
    <x v="11"/>
    <s v="No Error"/>
    <m/>
    <m/>
    <m/>
    <m/>
    <m/>
    <m/>
    <m/>
    <m/>
    <m/>
    <m/>
    <s v="Super Light Maintenance"/>
  </r>
  <r>
    <x v="26"/>
    <s v="ICDBICDB46066.8375"/>
    <s v="Not Found"/>
    <x v="242"/>
    <s v="MCPICDBICDBBPV KR valuation | Beijing | Non-live location"/>
    <s v="MCPICDBICDB"/>
    <m/>
    <m/>
    <m/>
    <m/>
    <m/>
    <m/>
    <m/>
    <m/>
    <m/>
    <m/>
    <m/>
    <m/>
    <m/>
    <n v="2601"/>
    <x v="11"/>
    <x v="0"/>
    <s v="START BPV KR valuation | Beijing | Non-live location"/>
    <s v="END BPV KR valuation | Beijing | Non-live location"/>
    <d v="2026-02-13T20:06:00"/>
    <x v="582"/>
    <d v="2026-02-13T20:12:00"/>
    <s v="NULL"/>
    <x v="0"/>
    <s v="ICDB_MCP 202601 KR EC"/>
    <x v="0"/>
    <s v="BPV KR valuation | Beijing | Non-live location"/>
    <n v="0.1"/>
    <n v="0"/>
    <n v="0.1"/>
    <n v="0"/>
    <n v="0"/>
    <n v="0.1"/>
    <m/>
    <m/>
    <n v="0"/>
    <n v="0"/>
    <n v="0.1"/>
    <n v="0"/>
    <x v="14"/>
    <s v="No Error"/>
    <m/>
    <m/>
    <m/>
    <m/>
    <m/>
    <m/>
    <m/>
    <m/>
    <m/>
    <m/>
    <s v=""/>
  </r>
  <r>
    <x v="26"/>
    <s v="ICDBICDB46066.8416666667"/>
    <s v="Not Found"/>
    <x v="63"/>
    <s v="MCPICDBICDBSuper Light Maintenance"/>
    <s v="MCPICDBICDB"/>
    <m/>
    <m/>
    <m/>
    <m/>
    <m/>
    <m/>
    <m/>
    <m/>
    <m/>
    <m/>
    <m/>
    <m/>
    <m/>
    <n v="2601"/>
    <x v="11"/>
    <x v="0"/>
    <s v="START Super Light Maintenance"/>
    <s v="END Super Light Maintenance"/>
    <d v="2026-02-13T20:12:00"/>
    <x v="583"/>
    <d v="2026-02-13T20:19:00"/>
    <s v="NULL"/>
    <x v="0"/>
    <s v="ICDB_MCP 202601 KR EC"/>
    <x v="39"/>
    <s v="Super Light Maintenance"/>
    <n v="0.12"/>
    <n v="0"/>
    <n v="0.12"/>
    <n v="0"/>
    <n v="0"/>
    <n v="0.12"/>
    <m/>
    <m/>
    <n v="0"/>
    <n v="0"/>
    <n v="0.12"/>
    <n v="0"/>
    <x v="6"/>
    <s v="No Error"/>
    <m/>
    <m/>
    <m/>
    <m/>
    <m/>
    <m/>
    <m/>
    <m/>
    <m/>
    <m/>
    <s v="Super Light Maintenance"/>
  </r>
  <r>
    <x v="26"/>
    <s v="ICDBICDB46066.8465277778"/>
    <s v="Not Found"/>
    <x v="243"/>
    <s v="MCPICDBICDBBPV KR valuation | Shanghai | Non-live location"/>
    <s v="MCPICDBICDB"/>
    <m/>
    <m/>
    <m/>
    <m/>
    <m/>
    <m/>
    <m/>
    <m/>
    <m/>
    <m/>
    <m/>
    <m/>
    <m/>
    <n v="2601"/>
    <x v="11"/>
    <x v="0"/>
    <s v="START BPV KR valuation | Shanghai | Non-live location"/>
    <s v="END BPV KR valuation | Shanghai | Non-live location"/>
    <d v="2026-02-13T20:19:00"/>
    <x v="584"/>
    <d v="2026-02-13T20:27:00"/>
    <s v="NULL"/>
    <x v="0"/>
    <s v="ICDB_MCP 202601 KR EC"/>
    <x v="0"/>
    <s v="BPV KR valuation | Shanghai | Non-live location"/>
    <n v="0.13"/>
    <n v="0"/>
    <n v="0.13"/>
    <n v="0"/>
    <n v="0"/>
    <n v="0.13"/>
    <m/>
    <m/>
    <n v="0"/>
    <n v="0"/>
    <n v="0.13"/>
    <n v="0"/>
    <x v="3"/>
    <s v="No Error"/>
    <m/>
    <m/>
    <m/>
    <m/>
    <m/>
    <m/>
    <m/>
    <m/>
    <m/>
    <m/>
    <s v=""/>
  </r>
  <r>
    <x v="26"/>
    <s v="ICDBICDB46066.8520833333"/>
    <s v="Not Found"/>
    <x v="63"/>
    <s v="MCPICDBICDBSuper Light Maintenance"/>
    <s v="MCPICDBICDB"/>
    <m/>
    <m/>
    <m/>
    <m/>
    <m/>
    <m/>
    <m/>
    <m/>
    <m/>
    <m/>
    <m/>
    <m/>
    <m/>
    <n v="2601"/>
    <x v="11"/>
    <x v="0"/>
    <s v="START Super Light Maintenance"/>
    <s v="END Super Light Maintenance"/>
    <d v="2026-02-13T20:27:00"/>
    <x v="585"/>
    <d v="2026-02-13T20:37:00"/>
    <s v="NULL"/>
    <x v="0"/>
    <s v="ICDB_MCP 202601 KR EC"/>
    <x v="40"/>
    <s v="Super Light Maintenance"/>
    <n v="0.17"/>
    <n v="0"/>
    <n v="0.17"/>
    <n v="0"/>
    <n v="0"/>
    <n v="0.17"/>
    <m/>
    <m/>
    <n v="0"/>
    <n v="0"/>
    <n v="0.17"/>
    <n v="0"/>
    <x v="7"/>
    <s v="No Error"/>
    <m/>
    <m/>
    <m/>
    <m/>
    <m/>
    <m/>
    <m/>
    <m/>
    <m/>
    <m/>
    <s v="Super Light Maintenance"/>
  </r>
  <r>
    <x v="26"/>
    <s v="ICDBICDB46066.8590277778"/>
    <s v="Not Found"/>
    <x v="244"/>
    <s v="MCPICDBICDBBPV KR valuation | Budapest | Live on ALM Core"/>
    <s v="MCPICDBICDB"/>
    <m/>
    <m/>
    <m/>
    <m/>
    <m/>
    <m/>
    <m/>
    <m/>
    <m/>
    <m/>
    <m/>
    <m/>
    <m/>
    <n v="2601"/>
    <x v="11"/>
    <x v="0"/>
    <s v="START BPV KR valuation | Budapest | Live on ALM Core"/>
    <s v="END BPV KR valuation | Budapest | Live on ALM Core"/>
    <d v="2026-02-13T20:37:00"/>
    <x v="586"/>
    <d v="2026-02-13T20:53:00"/>
    <s v="NULL"/>
    <x v="0"/>
    <s v="ICDB_MCP 202601 KR EC"/>
    <x v="0"/>
    <s v="BPV KR valuation | Budapest | Live on ALM Core"/>
    <n v="0.27"/>
    <n v="0"/>
    <n v="0.27"/>
    <n v="0"/>
    <n v="0"/>
    <n v="0.27"/>
    <m/>
    <m/>
    <n v="0"/>
    <n v="0"/>
    <n v="0.27"/>
    <n v="0"/>
    <x v="12"/>
    <s v="No Error"/>
    <m/>
    <m/>
    <m/>
    <m/>
    <m/>
    <m/>
    <m/>
    <m/>
    <m/>
    <m/>
    <s v=""/>
  </r>
  <r>
    <x v="26"/>
    <s v="ICDBICDB46066.8701388889"/>
    <s v="Not Found"/>
    <x v="63"/>
    <s v="MCPICDBICDBSuper Light Maintenance"/>
    <s v="MCPICDBICDB"/>
    <m/>
    <m/>
    <m/>
    <m/>
    <m/>
    <m/>
    <m/>
    <m/>
    <m/>
    <m/>
    <m/>
    <m/>
    <m/>
    <n v="2601"/>
    <x v="11"/>
    <x v="0"/>
    <s v="START Super Light Maintenance"/>
    <s v="END Super Light Maintenance"/>
    <d v="2026-02-13T20:53:00"/>
    <x v="587"/>
    <d v="2026-02-13T21:06:00"/>
    <s v="NULL"/>
    <x v="0"/>
    <s v="ICDB_MCP 202601 KR EC"/>
    <x v="41"/>
    <s v="Super Light Maintenance"/>
    <n v="0.22"/>
    <n v="0"/>
    <n v="0.22"/>
    <n v="0"/>
    <n v="0"/>
    <n v="0.22"/>
    <m/>
    <m/>
    <n v="0"/>
    <n v="0"/>
    <n v="0.22"/>
    <n v="0"/>
    <x v="13"/>
    <s v="No Error"/>
    <m/>
    <m/>
    <m/>
    <m/>
    <m/>
    <m/>
    <m/>
    <m/>
    <m/>
    <m/>
    <s v="Super Light Maintenance"/>
  </r>
  <r>
    <x v="26"/>
    <s v="ICDBICDB46066.8791666667"/>
    <s v="Not Found"/>
    <x v="245"/>
    <s v="MCPICDBICDBBPV KR valuation | Tokyo | Live on ALM Core"/>
    <s v="MCPICDBICDB"/>
    <m/>
    <m/>
    <m/>
    <m/>
    <m/>
    <m/>
    <m/>
    <m/>
    <m/>
    <m/>
    <m/>
    <m/>
    <m/>
    <n v="2601"/>
    <x v="11"/>
    <x v="0"/>
    <s v="START BPV KR valuation | Tokyo | Live on ALM Core"/>
    <s v="END BPV KR valuation | Tokyo | Live on ALM Core"/>
    <d v="2026-02-13T21:06:00"/>
    <x v="588"/>
    <d v="2026-02-13T21:26:00"/>
    <s v="NULL"/>
    <x v="0"/>
    <s v="ICDB_MCP 202601 KR EC"/>
    <x v="0"/>
    <s v="BPV KR valuation | Tokyo | Live on ALM Core"/>
    <n v="0.33"/>
    <n v="0"/>
    <n v="0.33"/>
    <n v="0"/>
    <n v="0"/>
    <n v="0.33"/>
    <m/>
    <m/>
    <n v="0"/>
    <n v="0"/>
    <n v="0.33"/>
    <n v="0"/>
    <x v="64"/>
    <s v="No Error"/>
    <m/>
    <m/>
    <m/>
    <m/>
    <m/>
    <m/>
    <m/>
    <m/>
    <m/>
    <m/>
    <s v=""/>
  </r>
  <r>
    <x v="26"/>
    <s v="ICDBICDB46066.8930555556"/>
    <s v="Not Found"/>
    <x v="63"/>
    <s v="MCPICDBICDBSuper Light Maintenance"/>
    <s v="MCPICDBICDB"/>
    <m/>
    <m/>
    <m/>
    <m/>
    <m/>
    <m/>
    <m/>
    <m/>
    <m/>
    <m/>
    <m/>
    <m/>
    <m/>
    <n v="2601"/>
    <x v="11"/>
    <x v="0"/>
    <s v="START Super Light Maintenance"/>
    <s v="END Super Light Maintenance"/>
    <d v="2026-02-13T21:26:00"/>
    <x v="589"/>
    <d v="2026-02-13T21:38:00"/>
    <s v="NULL"/>
    <x v="0"/>
    <s v="ICDB_MCP 202601 KR EC"/>
    <x v="42"/>
    <s v="Super Light Maintenance"/>
    <n v="0.2"/>
    <n v="0"/>
    <n v="0.2"/>
    <n v="0"/>
    <n v="0"/>
    <n v="0.2"/>
    <m/>
    <m/>
    <n v="0"/>
    <n v="0"/>
    <n v="0.2"/>
    <n v="0"/>
    <x v="11"/>
    <s v="No Error"/>
    <m/>
    <m/>
    <m/>
    <m/>
    <m/>
    <m/>
    <m/>
    <m/>
    <m/>
    <m/>
    <s v="Super Light Maintenance"/>
  </r>
  <r>
    <x v="26"/>
    <s v="ICDBICDB46066.9013888889"/>
    <s v="Not Found"/>
    <x v="246"/>
    <s v="MCPICDBICDBBPV KR valuation | Manila | Other live location"/>
    <s v="MCPICDBICDB"/>
    <m/>
    <m/>
    <m/>
    <m/>
    <m/>
    <m/>
    <m/>
    <m/>
    <m/>
    <m/>
    <m/>
    <m/>
    <m/>
    <n v="2601"/>
    <x v="11"/>
    <x v="0"/>
    <s v="START BPV KR valuation | Manila | Other live location"/>
    <s v="END BPV KR valuation | Manila | Other live location"/>
    <d v="2026-02-13T21:38:00"/>
    <x v="590"/>
    <d v="2026-02-13T21:48:00"/>
    <s v="NULL"/>
    <x v="0"/>
    <s v="ICDB_MCP 202601 KR EC"/>
    <x v="0"/>
    <s v="BPV KR valuation | Manila | Other live location"/>
    <n v="0.17"/>
    <n v="0"/>
    <n v="0.17"/>
    <n v="0"/>
    <n v="0"/>
    <n v="0.17"/>
    <m/>
    <m/>
    <n v="0"/>
    <n v="0"/>
    <n v="0.17"/>
    <n v="0"/>
    <x v="7"/>
    <s v="No Error"/>
    <m/>
    <m/>
    <m/>
    <m/>
    <m/>
    <m/>
    <m/>
    <m/>
    <m/>
    <m/>
    <s v=""/>
  </r>
  <r>
    <x v="26"/>
    <s v="ICDBICDB46066.9083333333"/>
    <s v="Not Found"/>
    <x v="63"/>
    <s v="MCPICDBICDBSuper Light Maintenance"/>
    <s v="MCPICDBICDB"/>
    <m/>
    <m/>
    <m/>
    <m/>
    <m/>
    <m/>
    <m/>
    <m/>
    <m/>
    <m/>
    <m/>
    <m/>
    <m/>
    <n v="2601"/>
    <x v="11"/>
    <x v="0"/>
    <s v="START Super Light Maintenance"/>
    <s v="END Super Light Maintenance"/>
    <d v="2026-02-13T21:48:00"/>
    <x v="591"/>
    <d v="2026-02-13T21:58:00"/>
    <s v="NULL"/>
    <x v="0"/>
    <s v="ICDB_MCP 202601 KR EC"/>
    <x v="43"/>
    <s v="Super Light Maintenance"/>
    <n v="0.17"/>
    <n v="0"/>
    <n v="0.17"/>
    <n v="0"/>
    <n v="0"/>
    <n v="0.17"/>
    <m/>
    <m/>
    <n v="0"/>
    <n v="0"/>
    <n v="0.17"/>
    <n v="0"/>
    <x v="7"/>
    <s v="No Error"/>
    <m/>
    <m/>
    <m/>
    <m/>
    <m/>
    <m/>
    <m/>
    <m/>
    <m/>
    <m/>
    <s v="Super Light Maintenance"/>
  </r>
  <r>
    <x v="26"/>
    <s v="ICDBICDB46066.9152777778"/>
    <s v="Not Found"/>
    <x v="247"/>
    <s v="MCPICDBICDBBPV KR valuation | Bratislava | Live on ALM Core"/>
    <s v="MCPICDBICDB"/>
    <m/>
    <m/>
    <m/>
    <m/>
    <m/>
    <m/>
    <m/>
    <m/>
    <m/>
    <m/>
    <m/>
    <m/>
    <m/>
    <n v="2601"/>
    <x v="11"/>
    <x v="0"/>
    <s v="START BPV KR valuation | Bratislava | Live on ALM Core"/>
    <s v="END BPV KR valuation | Bratislava | Live on ALM Core"/>
    <d v="2026-02-13T21:58:00"/>
    <x v="592"/>
    <d v="2026-02-13T22:11:00"/>
    <s v="NULL"/>
    <x v="0"/>
    <s v="ICDB_MCP 202601 KR EC"/>
    <x v="0"/>
    <s v="BPV KR valuation | Bratislava | Live on ALM Core"/>
    <n v="0.22"/>
    <n v="0"/>
    <n v="0.22"/>
    <n v="0"/>
    <n v="0"/>
    <n v="0.22"/>
    <m/>
    <m/>
    <n v="0"/>
    <n v="0"/>
    <n v="0.22"/>
    <n v="0"/>
    <x v="13"/>
    <s v="No Error"/>
    <m/>
    <m/>
    <m/>
    <m/>
    <m/>
    <m/>
    <m/>
    <m/>
    <m/>
    <m/>
    <s v=""/>
  </r>
  <r>
    <x v="26"/>
    <s v="ICDBICDB46066.9243055556"/>
    <s v="Not Found"/>
    <x v="63"/>
    <s v="MCPICDBICDBSuper Light Maintenance"/>
    <s v="MCPICDBICDB"/>
    <m/>
    <m/>
    <m/>
    <m/>
    <m/>
    <m/>
    <m/>
    <m/>
    <m/>
    <m/>
    <m/>
    <m/>
    <m/>
    <n v="2601"/>
    <x v="11"/>
    <x v="0"/>
    <s v="START Super Light Maintenance"/>
    <s v="END Super Light Maintenance"/>
    <d v="2026-02-13T22:11:00"/>
    <x v="593"/>
    <d v="2026-02-13T22:22:00"/>
    <s v="NULL"/>
    <x v="0"/>
    <s v="ICDB_MCP 202601 KR EC"/>
    <x v="44"/>
    <s v="Super Light Maintenance"/>
    <n v="0.18"/>
    <n v="0"/>
    <n v="0.18"/>
    <n v="0"/>
    <n v="0"/>
    <n v="0.18"/>
    <m/>
    <m/>
    <n v="0"/>
    <n v="0"/>
    <n v="0.18"/>
    <n v="0"/>
    <x v="65"/>
    <s v="No Error"/>
    <m/>
    <m/>
    <m/>
    <m/>
    <m/>
    <m/>
    <m/>
    <m/>
    <m/>
    <m/>
    <s v="Super Light Maintenance"/>
  </r>
  <r>
    <x v="26"/>
    <s v="ICDBICDB46066.9319444444"/>
    <s v="Not Found"/>
    <x v="248"/>
    <s v="MCPICDBICDBBPV KR valuation | Seoul | Live on ALM Core"/>
    <s v="MCPICDBICDB"/>
    <m/>
    <m/>
    <m/>
    <m/>
    <m/>
    <m/>
    <m/>
    <m/>
    <m/>
    <m/>
    <m/>
    <m/>
    <m/>
    <n v="2601"/>
    <x v="11"/>
    <x v="0"/>
    <s v="START BPV KR valuation | Seoul | Live on ALM Core"/>
    <s v="END BPV KR valuation | Seoul | Live on ALM Core"/>
    <d v="2026-02-13T22:22:00"/>
    <x v="594"/>
    <d v="2026-02-13T22:42:00"/>
    <s v="NULL"/>
    <x v="0"/>
    <s v="ICDB_MCP 202601 KR EC"/>
    <x v="0"/>
    <s v="BPV KR valuation | Seoul | Live on ALM Core"/>
    <n v="0.33"/>
    <n v="0"/>
    <n v="0.33"/>
    <n v="0"/>
    <n v="0"/>
    <n v="0.33"/>
    <m/>
    <m/>
    <n v="0"/>
    <n v="0"/>
    <n v="0.33"/>
    <n v="0"/>
    <x v="64"/>
    <s v="No Error"/>
    <m/>
    <m/>
    <m/>
    <m/>
    <m/>
    <m/>
    <m/>
    <m/>
    <m/>
    <m/>
    <s v=""/>
  </r>
  <r>
    <x v="26"/>
    <s v="ICDBICDB46066.9458333333"/>
    <s v="Not Found"/>
    <x v="63"/>
    <s v="MCPICDBICDBSuper Light Maintenance"/>
    <s v="MCPICDBICDB"/>
    <m/>
    <m/>
    <m/>
    <m/>
    <m/>
    <m/>
    <m/>
    <m/>
    <m/>
    <m/>
    <m/>
    <m/>
    <m/>
    <n v="2601"/>
    <x v="11"/>
    <x v="0"/>
    <s v="START Super Light Maintenance"/>
    <s v="END Super Light Maintenance"/>
    <d v="2026-02-13T22:42:00"/>
    <x v="595"/>
    <d v="2026-02-13T22:55:00"/>
    <s v="NULL"/>
    <x v="0"/>
    <s v="ICDB_MCP 202601 KR EC"/>
    <x v="45"/>
    <s v="Super Light Maintenance"/>
    <n v="0.22"/>
    <n v="0"/>
    <n v="0.22"/>
    <n v="0"/>
    <n v="0"/>
    <n v="0.22"/>
    <m/>
    <m/>
    <n v="0"/>
    <n v="0"/>
    <n v="0.22"/>
    <n v="0"/>
    <x v="13"/>
    <s v="No Error"/>
    <m/>
    <m/>
    <m/>
    <m/>
    <m/>
    <m/>
    <m/>
    <m/>
    <m/>
    <m/>
    <s v="Super Light Maintenance"/>
  </r>
  <r>
    <x v="26"/>
    <s v="ICDBICDB46066.9548611111"/>
    <s v="Not Found"/>
    <x v="249"/>
    <s v="MCPICDBICDBBPV KR valuation | Taipei | Other live location"/>
    <s v="MCPICDBICDB"/>
    <m/>
    <m/>
    <m/>
    <m/>
    <m/>
    <m/>
    <m/>
    <m/>
    <m/>
    <m/>
    <m/>
    <m/>
    <m/>
    <n v="2601"/>
    <x v="11"/>
    <x v="0"/>
    <s v="START BPV KR valuation | Taipei | Other live location"/>
    <s v="END BPV KR valuation | Taipei | Other live location"/>
    <d v="2026-02-13T22:55:00"/>
    <x v="596"/>
    <d v="2026-02-13T23:11:00"/>
    <s v="NULL"/>
    <x v="0"/>
    <s v="ICDB_MCP 202601 KR EC"/>
    <x v="0"/>
    <s v="BPV KR valuation | Taipei | Other live location"/>
    <n v="0.27"/>
    <n v="0"/>
    <n v="0.27"/>
    <n v="0"/>
    <n v="0"/>
    <n v="0.27"/>
    <m/>
    <m/>
    <n v="0"/>
    <n v="0"/>
    <n v="0.27"/>
    <n v="0"/>
    <x v="12"/>
    <s v="No Error"/>
    <m/>
    <m/>
    <m/>
    <m/>
    <m/>
    <m/>
    <m/>
    <m/>
    <m/>
    <m/>
    <s v=""/>
  </r>
  <r>
    <x v="26"/>
    <s v="ICDBICDB46066.9659722222"/>
    <s v="Not Found"/>
    <x v="63"/>
    <s v="MCPICDBICDBSuper Light Maintenance"/>
    <s v="MCPICDBICDB"/>
    <m/>
    <m/>
    <m/>
    <m/>
    <m/>
    <m/>
    <m/>
    <m/>
    <m/>
    <m/>
    <m/>
    <m/>
    <m/>
    <n v="2601"/>
    <x v="11"/>
    <x v="0"/>
    <s v="START Super Light Maintenance"/>
    <s v="END Super Light Maintenance"/>
    <d v="2026-02-13T23:11:00"/>
    <x v="597"/>
    <d v="2026-02-13T23:22:00"/>
    <s v="NULL"/>
    <x v="0"/>
    <s v="ICDB_MCP 202601 KR EC"/>
    <x v="46"/>
    <s v="Super Light Maintenance"/>
    <n v="0.18"/>
    <n v="0"/>
    <n v="0.18"/>
    <n v="0"/>
    <n v="0"/>
    <n v="0.18"/>
    <m/>
    <m/>
    <n v="0"/>
    <n v="0"/>
    <n v="0.18"/>
    <n v="0"/>
    <x v="65"/>
    <s v="No Error"/>
    <m/>
    <m/>
    <m/>
    <m/>
    <m/>
    <m/>
    <m/>
    <m/>
    <m/>
    <m/>
    <s v="Super Light Maintenance"/>
  </r>
  <r>
    <x v="26"/>
    <s v="ICDBICDB46066.9736111111"/>
    <s v="Not Found"/>
    <x v="250"/>
    <s v="MCPICDBICDBBPV KR valuation | NLWB_BMG | Live on ALM Core"/>
    <s v="MCPICDBICDB"/>
    <m/>
    <m/>
    <m/>
    <m/>
    <m/>
    <m/>
    <m/>
    <m/>
    <m/>
    <m/>
    <m/>
    <m/>
    <m/>
    <n v="2601"/>
    <x v="11"/>
    <x v="0"/>
    <s v="START BPV KR valuation | NLWB_BMG | Live on ALM Core"/>
    <s v="END BPV KR valuation | NLWB_BMG | Live on ALM Core"/>
    <d v="2026-02-13T23:22:00"/>
    <x v="598"/>
    <d v="2026-02-13T23:31:00"/>
    <s v="NULL"/>
    <x v="0"/>
    <s v="ICDB_MCP 202601 KR EC"/>
    <x v="0"/>
    <s v="BPV KR valuation | NLWB_BMG | Live on ALM Core"/>
    <n v="0.15"/>
    <n v="0"/>
    <n v="0.15"/>
    <n v="0"/>
    <n v="0"/>
    <n v="0.15"/>
    <m/>
    <m/>
    <n v="0"/>
    <n v="0"/>
    <n v="0.15"/>
    <n v="0"/>
    <x v="20"/>
    <s v="No Error"/>
    <m/>
    <m/>
    <m/>
    <m/>
    <m/>
    <m/>
    <m/>
    <m/>
    <m/>
    <m/>
    <s v=""/>
  </r>
  <r>
    <x v="26"/>
    <s v="ICDBICDB46066.9798611111"/>
    <s v="Not Found"/>
    <x v="63"/>
    <s v="MCPICDBICDBSuper Light Maintenance"/>
    <s v="MCPICDBICDB"/>
    <m/>
    <m/>
    <m/>
    <m/>
    <m/>
    <m/>
    <m/>
    <m/>
    <m/>
    <m/>
    <m/>
    <m/>
    <m/>
    <n v="2601"/>
    <x v="11"/>
    <x v="0"/>
    <s v="START Super Light Maintenance"/>
    <s v="END Super Light Maintenance"/>
    <d v="2026-02-13T23:31:00"/>
    <x v="599"/>
    <d v="2026-02-13T23:43:00"/>
    <s v="NULL"/>
    <x v="0"/>
    <s v="ICDB_MCP 202601 KR EC"/>
    <x v="47"/>
    <s v="Super Light Maintenance"/>
    <n v="0.2"/>
    <n v="0"/>
    <n v="0.2"/>
    <n v="0"/>
    <n v="0"/>
    <n v="0.2"/>
    <m/>
    <m/>
    <n v="0"/>
    <n v="0"/>
    <n v="0.2"/>
    <n v="0"/>
    <x v="11"/>
    <s v="No Error"/>
    <m/>
    <m/>
    <m/>
    <m/>
    <m/>
    <m/>
    <m/>
    <m/>
    <m/>
    <m/>
    <s v="Super Light Maintenance"/>
  </r>
  <r>
    <x v="26"/>
    <s v="ICDBICDB46066.9881944444"/>
    <s v="Not Found"/>
    <x v="251"/>
    <s v="MCPICDBICDBBPV KR valuation | NLWB_FM_Banking_books | Live on ALM Core"/>
    <s v="MCPICDBICDB"/>
    <m/>
    <m/>
    <m/>
    <m/>
    <m/>
    <m/>
    <m/>
    <m/>
    <m/>
    <m/>
    <m/>
    <m/>
    <m/>
    <n v="2601"/>
    <x v="11"/>
    <x v="0"/>
    <s v="START BPV KR valuation | NLWB_FM_Banking_books | Live on ALM Core"/>
    <s v="END BPV KR valuation | NLWB_FM_Banking_books | Live on ALM Core"/>
    <d v="2026-02-13T23:43:00"/>
    <x v="600"/>
    <d v="2026-02-14T00:01:00"/>
    <s v="NULL"/>
    <x v="0"/>
    <s v="ICDB_MCP 202601 KR EC"/>
    <x v="0"/>
    <s v="BPV KR valuation | NLWB_FM_Banking_books | Live on ALM Core"/>
    <n v="0.3"/>
    <n v="0"/>
    <n v="0.3"/>
    <n v="0"/>
    <n v="0"/>
    <n v="0.3"/>
    <m/>
    <m/>
    <n v="0"/>
    <n v="0"/>
    <n v="0.3"/>
    <n v="0"/>
    <x v="44"/>
    <s v="No Error"/>
    <m/>
    <m/>
    <m/>
    <m/>
    <m/>
    <m/>
    <m/>
    <m/>
    <m/>
    <m/>
    <s v=""/>
  </r>
  <r>
    <x v="26"/>
    <s v="ICDBICDB46067.0006944444"/>
    <s v="Not Found"/>
    <x v="63"/>
    <s v="MCPICDBICDBSuper Light Maintenance"/>
    <s v="MCPICDBICDB"/>
    <m/>
    <m/>
    <m/>
    <m/>
    <m/>
    <m/>
    <m/>
    <m/>
    <m/>
    <m/>
    <m/>
    <m/>
    <m/>
    <n v="2601"/>
    <x v="11"/>
    <x v="0"/>
    <s v="START Super Light Maintenance"/>
    <s v="END Super Light Maintenance"/>
    <d v="2026-02-14T00:01:00"/>
    <x v="601"/>
    <d v="2026-02-14T00:12:00"/>
    <s v="NULL"/>
    <x v="0"/>
    <s v="ICDB_MCP 202601 KR EC"/>
    <x v="48"/>
    <s v="Super Light Maintenance"/>
    <n v="0.18"/>
    <n v="0"/>
    <n v="0.18"/>
    <n v="0"/>
    <n v="0"/>
    <n v="0.18"/>
    <m/>
    <m/>
    <n v="0"/>
    <n v="0"/>
    <n v="0.18"/>
    <n v="0"/>
    <x v="65"/>
    <s v="No Error"/>
    <m/>
    <m/>
    <m/>
    <m/>
    <m/>
    <m/>
    <m/>
    <m/>
    <m/>
    <m/>
    <s v="Super Light Maintenance"/>
  </r>
  <r>
    <x v="26"/>
    <s v="ICDBICDB46067.0083333333"/>
    <s v="Not Found"/>
    <x v="252"/>
    <s v="MCPICDBICDBBPV KR valuation | NLWB_Trade_Finance_Services | Live on ALM Core"/>
    <s v="MCPICDBICDB"/>
    <m/>
    <m/>
    <m/>
    <m/>
    <m/>
    <m/>
    <m/>
    <m/>
    <m/>
    <m/>
    <m/>
    <m/>
    <m/>
    <n v="2601"/>
    <x v="11"/>
    <x v="0"/>
    <s v="START BPV KR valuation | NLWB_Trade_Finance_Services | Live on ALM Core"/>
    <s v="END BPV KR valuation | NLWB_Trade_Finance_Services | Live on ALM Core"/>
    <d v="2026-02-14T00:12:00"/>
    <x v="602"/>
    <d v="2026-02-14T00:24:00"/>
    <s v="NULL"/>
    <x v="0"/>
    <s v="ICDB_MCP 202601 KR EC"/>
    <x v="0"/>
    <s v="BPV KR valuation | NLWB_Trade_Finance_Services | Live on ALM Core"/>
    <n v="0.2"/>
    <n v="0"/>
    <n v="0.2"/>
    <n v="0"/>
    <n v="0"/>
    <n v="0.2"/>
    <m/>
    <m/>
    <n v="0"/>
    <n v="0"/>
    <n v="0.2"/>
    <n v="0"/>
    <x v="11"/>
    <s v="No Error"/>
    <m/>
    <m/>
    <m/>
    <m/>
    <m/>
    <m/>
    <m/>
    <m/>
    <m/>
    <m/>
    <s v=""/>
  </r>
  <r>
    <x v="26"/>
    <s v="ICDBICDB46067.0166666667"/>
    <s v="Not Found"/>
    <x v="63"/>
    <s v="MCPICDBICDBSuper Light Maintenance"/>
    <s v="MCPICDBICDB"/>
    <m/>
    <m/>
    <m/>
    <m/>
    <m/>
    <m/>
    <m/>
    <m/>
    <m/>
    <m/>
    <m/>
    <m/>
    <m/>
    <n v="2601"/>
    <x v="11"/>
    <x v="0"/>
    <s v="START Super Light Maintenance"/>
    <s v="END Super Light Maintenance"/>
    <d v="2026-02-14T00:24:00"/>
    <x v="603"/>
    <d v="2026-02-14T00:34:00"/>
    <s v="NULL"/>
    <x v="0"/>
    <s v="ICDB_MCP 202601 KR EC"/>
    <x v="49"/>
    <s v="Super Light Maintenance"/>
    <n v="0.17"/>
    <n v="0"/>
    <n v="0.17"/>
    <n v="0"/>
    <n v="0"/>
    <n v="0.17"/>
    <m/>
    <m/>
    <n v="0"/>
    <n v="0"/>
    <n v="0.17"/>
    <n v="0"/>
    <x v="7"/>
    <s v="No Error"/>
    <m/>
    <m/>
    <m/>
    <m/>
    <m/>
    <m/>
    <m/>
    <m/>
    <m/>
    <m/>
    <s v="Super Light Maintenance"/>
  </r>
  <r>
    <x v="26"/>
    <s v="ICDBICDB46067.0236111111"/>
    <s v="Not Found"/>
    <x v="253"/>
    <s v="MCPICDBICDBBPV KR valuation | Kiev | Live on ALM Core"/>
    <s v="MCPICDBICDB"/>
    <m/>
    <m/>
    <m/>
    <m/>
    <m/>
    <m/>
    <m/>
    <m/>
    <m/>
    <m/>
    <m/>
    <m/>
    <m/>
    <n v="2601"/>
    <x v="11"/>
    <x v="0"/>
    <s v="START BPV KR valuation | Kiev | Live on ALM Core"/>
    <s v="END BPV KR valuation | Kiev | Live on ALM Core"/>
    <d v="2026-02-14T00:34:00"/>
    <x v="604"/>
    <d v="2026-02-14T00:42:00"/>
    <s v="NULL"/>
    <x v="0"/>
    <s v="ICDB_MCP 202601 KR EC"/>
    <x v="0"/>
    <s v="BPV KR valuation | Kiev | Live on ALM Core"/>
    <n v="0.13"/>
    <n v="0"/>
    <n v="0.13"/>
    <n v="0"/>
    <n v="0"/>
    <n v="0.13"/>
    <m/>
    <m/>
    <n v="0"/>
    <n v="0"/>
    <n v="0.13"/>
    <n v="0"/>
    <x v="3"/>
    <s v="No Error"/>
    <m/>
    <m/>
    <m/>
    <m/>
    <m/>
    <m/>
    <m/>
    <m/>
    <m/>
    <m/>
    <s v=""/>
  </r>
  <r>
    <x v="26"/>
    <s v="ICDBICDB46067.0291666667"/>
    <s v="Not Found"/>
    <x v="63"/>
    <s v="MCPICDBICDBSuper Light Maintenance"/>
    <s v="MCPICDBICDB"/>
    <m/>
    <m/>
    <m/>
    <m/>
    <m/>
    <m/>
    <m/>
    <m/>
    <m/>
    <m/>
    <m/>
    <m/>
    <m/>
    <n v="2601"/>
    <x v="11"/>
    <x v="0"/>
    <s v="START Super Light Maintenance"/>
    <s v="END Super Light Maintenance"/>
    <d v="2026-02-14T00:42:00"/>
    <x v="605"/>
    <d v="2026-02-14T00:51:00"/>
    <s v="NULL"/>
    <x v="0"/>
    <s v="ICDB_MCP 202601 KR EC"/>
    <x v="50"/>
    <s v="Super Light Maintenance"/>
    <n v="0.15"/>
    <n v="0"/>
    <n v="0.15"/>
    <n v="0"/>
    <n v="0"/>
    <n v="0.15"/>
    <m/>
    <m/>
    <n v="0"/>
    <n v="0"/>
    <n v="0.15"/>
    <n v="0"/>
    <x v="20"/>
    <s v="No Error"/>
    <m/>
    <m/>
    <m/>
    <m/>
    <m/>
    <m/>
    <m/>
    <m/>
    <m/>
    <m/>
    <s v="Super Light Maintenance"/>
  </r>
  <r>
    <x v="26"/>
    <s v="ICDBICDB46067.0354166667"/>
    <s v="Not Found"/>
    <x v="254"/>
    <s v="MCPICDBICDBBPV KR valuation | Geneva | Other live location"/>
    <s v="MCPICDBICDB"/>
    <m/>
    <m/>
    <m/>
    <m/>
    <m/>
    <m/>
    <m/>
    <m/>
    <m/>
    <m/>
    <m/>
    <m/>
    <m/>
    <n v="2601"/>
    <x v="11"/>
    <x v="0"/>
    <s v="START BPV KR valuation | Geneva | Other live location"/>
    <s v="END BPV KR valuation | Geneva | Other live location"/>
    <d v="2026-02-14T00:51:00"/>
    <x v="606"/>
    <d v="2026-02-14T01:08:00"/>
    <s v="NULL"/>
    <x v="0"/>
    <s v="ICDB_MCP 202601 KR EC"/>
    <x v="0"/>
    <s v="BPV KR valuation | Geneva | Other live location"/>
    <n v="0.28000000000000003"/>
    <n v="0"/>
    <n v="0.28000000000000003"/>
    <n v="0"/>
    <n v="0"/>
    <n v="0.28000000000000003"/>
    <m/>
    <m/>
    <n v="0"/>
    <n v="0"/>
    <n v="0.28000000000000003"/>
    <n v="0"/>
    <x v="33"/>
    <s v="No Error"/>
    <m/>
    <m/>
    <m/>
    <m/>
    <m/>
    <m/>
    <m/>
    <m/>
    <m/>
    <m/>
    <s v=""/>
  </r>
  <r>
    <x v="26"/>
    <s v="ICDBICDB46067.0472222222"/>
    <s v="Not Found"/>
    <x v="63"/>
    <s v="MCPICDBICDBSuper Light Maintenance"/>
    <s v="MCPICDBICDB"/>
    <m/>
    <m/>
    <m/>
    <m/>
    <m/>
    <m/>
    <m/>
    <m/>
    <m/>
    <m/>
    <m/>
    <m/>
    <m/>
    <n v="2601"/>
    <x v="11"/>
    <x v="0"/>
    <s v="START Super Light Maintenance"/>
    <s v="END Super Light Maintenance"/>
    <d v="2026-02-14T01:08:00"/>
    <x v="607"/>
    <d v="2026-02-14T01:21:00"/>
    <s v="NULL"/>
    <x v="0"/>
    <s v="ICDB_MCP 202601 KR EC"/>
    <x v="51"/>
    <s v="Super Light Maintenance"/>
    <n v="0.22"/>
    <n v="0"/>
    <n v="0.22"/>
    <n v="0"/>
    <n v="0"/>
    <n v="0.22"/>
    <m/>
    <m/>
    <n v="0"/>
    <n v="0"/>
    <n v="0.22"/>
    <n v="0"/>
    <x v="13"/>
    <s v="No Error"/>
    <m/>
    <m/>
    <m/>
    <m/>
    <m/>
    <m/>
    <m/>
    <m/>
    <m/>
    <m/>
    <s v="Super Light Maintenance"/>
  </r>
  <r>
    <x v="26"/>
    <s v="ICDBICDB46067.05625"/>
    <s v="Not Found"/>
    <x v="255"/>
    <s v="MCPICDBICDBBPV KR valuation | Brussels | Live on ALM Core"/>
    <s v="MCPICDBICDB"/>
    <m/>
    <m/>
    <m/>
    <m/>
    <m/>
    <m/>
    <m/>
    <m/>
    <m/>
    <m/>
    <m/>
    <m/>
    <m/>
    <n v="2601"/>
    <x v="11"/>
    <x v="0"/>
    <s v="START BPV KR valuation | Brussels | Live on ALM Core"/>
    <s v="END BPV KR valuation | Brussels | Live on ALM Core"/>
    <d v="2026-02-14T01:21:00"/>
    <x v="608"/>
    <d v="2026-02-14T01:31:00"/>
    <s v="NULL"/>
    <x v="0"/>
    <s v="ICDB_MCP 202601 KR EC"/>
    <x v="0"/>
    <s v="BPV KR valuation | Brussels | Live on ALM Core"/>
    <n v="0.17"/>
    <n v="0"/>
    <n v="0.17"/>
    <n v="0"/>
    <n v="0"/>
    <n v="0.17"/>
    <m/>
    <m/>
    <n v="0"/>
    <n v="0"/>
    <n v="0.17"/>
    <n v="0"/>
    <x v="7"/>
    <s v="No Error"/>
    <m/>
    <m/>
    <m/>
    <m/>
    <m/>
    <m/>
    <m/>
    <m/>
    <m/>
    <m/>
    <s v=""/>
  </r>
  <r>
    <x v="26"/>
    <s v="ICDBICDB46067.0631944444"/>
    <s v="Not Found"/>
    <x v="63"/>
    <s v="MCPICDBICDBSuper Light Maintenance"/>
    <s v="MCPICDBICDB"/>
    <m/>
    <m/>
    <m/>
    <m/>
    <m/>
    <m/>
    <m/>
    <m/>
    <m/>
    <m/>
    <m/>
    <m/>
    <m/>
    <n v="2601"/>
    <x v="11"/>
    <x v="0"/>
    <s v="START Super Light Maintenance"/>
    <s v="END Super Light Maintenance"/>
    <d v="2026-02-14T01:31:00"/>
    <x v="609"/>
    <d v="2026-02-14T01:41:00"/>
    <s v="NULL"/>
    <x v="0"/>
    <s v="ICDB_MCP 202601 KR EC"/>
    <x v="52"/>
    <s v="Super Light Maintenance"/>
    <n v="0.17"/>
    <n v="0"/>
    <n v="0.17"/>
    <n v="0"/>
    <n v="0"/>
    <n v="0.17"/>
    <m/>
    <m/>
    <n v="0"/>
    <n v="0"/>
    <n v="0.17"/>
    <n v="0"/>
    <x v="7"/>
    <s v="No Error"/>
    <m/>
    <m/>
    <m/>
    <m/>
    <m/>
    <m/>
    <m/>
    <m/>
    <m/>
    <m/>
    <s v="Super Light Maintenance"/>
  </r>
  <r>
    <x v="26"/>
    <s v="ICDBICDB46067.0701388889"/>
    <s v="Not Found"/>
    <x v="256"/>
    <s v="MCPICDBICDBBPV KR valuation | Belgium_FM_banking_book | Live on ALM Core"/>
    <s v="MCPICDBICDB"/>
    <m/>
    <m/>
    <m/>
    <m/>
    <m/>
    <m/>
    <m/>
    <m/>
    <m/>
    <m/>
    <m/>
    <m/>
    <m/>
    <n v="2601"/>
    <x v="11"/>
    <x v="0"/>
    <s v="START BPV KR valuation | Belgium_FM_banking_book | Live on ALM Core"/>
    <s v="END BPV KR valuation | Belgium_FM_banking_book | Live on ALM Core"/>
    <d v="2026-02-14T01:41:00"/>
    <x v="610"/>
    <d v="2026-02-14T01:47:00"/>
    <s v="NULL"/>
    <x v="0"/>
    <s v="ICDB_MCP 202601 KR EC"/>
    <x v="0"/>
    <s v="BPV KR valuation | Belgium_FM_banking_book | Live on ALM Core"/>
    <n v="0.1"/>
    <n v="0"/>
    <n v="0.1"/>
    <n v="0"/>
    <n v="0"/>
    <n v="0.1"/>
    <m/>
    <m/>
    <n v="0"/>
    <n v="0"/>
    <n v="0.1"/>
    <n v="0"/>
    <x v="14"/>
    <s v="No Error"/>
    <m/>
    <m/>
    <m/>
    <m/>
    <m/>
    <m/>
    <m/>
    <m/>
    <m/>
    <m/>
    <s v=""/>
  </r>
  <r>
    <x v="26"/>
    <s v="ICDBICDB46067.0743055556"/>
    <s v="Not Found"/>
    <x v="63"/>
    <s v="MCPICDBICDBSuper Light Maintenance"/>
    <s v="MCPICDBICDB"/>
    <m/>
    <m/>
    <m/>
    <m/>
    <m/>
    <m/>
    <m/>
    <m/>
    <m/>
    <m/>
    <m/>
    <m/>
    <m/>
    <n v="2601"/>
    <x v="11"/>
    <x v="0"/>
    <s v="START Super Light Maintenance"/>
    <s v="END Super Light Maintenance"/>
    <d v="2026-02-14T01:47:00"/>
    <x v="611"/>
    <d v="2026-02-14T01:55:00"/>
    <s v="NULL"/>
    <x v="0"/>
    <s v="ICDB_MCP 202601 KR EC"/>
    <x v="53"/>
    <s v="Super Light Maintenance"/>
    <n v="0.13"/>
    <n v="0"/>
    <n v="0.13"/>
    <n v="0"/>
    <n v="0"/>
    <n v="0.13"/>
    <m/>
    <m/>
    <n v="0"/>
    <n v="0"/>
    <n v="0.13"/>
    <n v="0"/>
    <x v="3"/>
    <s v="No Error"/>
    <m/>
    <m/>
    <m/>
    <m/>
    <m/>
    <m/>
    <m/>
    <m/>
    <m/>
    <m/>
    <s v="Super Light Maintenance"/>
  </r>
  <r>
    <x v="26"/>
    <s v="ICDBICDB46067.0798611111"/>
    <s v="Not Found"/>
    <x v="257"/>
    <s v="MCPICDBICDBBPV KR valuation | Luxembourg | Live on ALM Core"/>
    <s v="MCPICDBICDB"/>
    <m/>
    <m/>
    <m/>
    <m/>
    <m/>
    <m/>
    <m/>
    <m/>
    <m/>
    <m/>
    <m/>
    <m/>
    <m/>
    <n v="2601"/>
    <x v="11"/>
    <x v="0"/>
    <s v="START BPV KR valuation | Luxembourg | Live on ALM Core"/>
    <s v="END BPV KR valuation | Luxembourg | Live on ALM Core"/>
    <d v="2026-02-14T01:55:00"/>
    <x v="612"/>
    <d v="2026-02-14T02:03:00"/>
    <s v="NULL"/>
    <x v="0"/>
    <s v="ICDB_MCP 202601 KR EC"/>
    <x v="0"/>
    <s v="BPV KR valuation | Luxembourg | Live on ALM Core"/>
    <n v="0.13"/>
    <n v="0"/>
    <n v="0.13"/>
    <n v="0"/>
    <n v="0"/>
    <n v="0.13"/>
    <m/>
    <m/>
    <n v="0"/>
    <n v="0"/>
    <n v="0.13"/>
    <n v="0"/>
    <x v="3"/>
    <s v="No Error"/>
    <m/>
    <m/>
    <m/>
    <m/>
    <m/>
    <m/>
    <m/>
    <m/>
    <m/>
    <m/>
    <s v=""/>
  </r>
  <r>
    <x v="26"/>
    <s v="ICDBICDB46067.0854166667"/>
    <s v="Not Found"/>
    <x v="63"/>
    <s v="MCPICDBICDBSuper Light Maintenance"/>
    <s v="MCPICDBICDB"/>
    <m/>
    <m/>
    <m/>
    <m/>
    <m/>
    <m/>
    <m/>
    <m/>
    <m/>
    <m/>
    <m/>
    <m/>
    <m/>
    <n v="2601"/>
    <x v="11"/>
    <x v="0"/>
    <s v="START Super Light Maintenance"/>
    <s v="END Super Light Maintenance"/>
    <d v="2026-02-14T02:03:00"/>
    <x v="613"/>
    <d v="2026-02-14T02:14:00"/>
    <s v="NULL"/>
    <x v="0"/>
    <s v="ICDB_MCP 202601 KR EC"/>
    <x v="54"/>
    <s v="Super Light Maintenance"/>
    <n v="0.18"/>
    <n v="0"/>
    <n v="0.18"/>
    <n v="0"/>
    <n v="0"/>
    <n v="0.18"/>
    <m/>
    <m/>
    <n v="0"/>
    <n v="0"/>
    <n v="0.18"/>
    <n v="0"/>
    <x v="65"/>
    <s v="No Error"/>
    <m/>
    <m/>
    <m/>
    <m/>
    <m/>
    <m/>
    <m/>
    <m/>
    <m/>
    <m/>
    <s v="Super Light Maintenance"/>
  </r>
  <r>
    <x v="26"/>
    <s v="ICDBICDB46067.0930555556"/>
    <s v="Not Found"/>
    <x v="258"/>
    <s v="MCPICDBICDBEC valuation | NLWB_Lending | Live on ALM Core"/>
    <s v="MCPICDBICDB"/>
    <m/>
    <m/>
    <m/>
    <m/>
    <m/>
    <m/>
    <m/>
    <m/>
    <m/>
    <m/>
    <m/>
    <m/>
    <m/>
    <n v="2601"/>
    <x v="11"/>
    <x v="0"/>
    <s v="START EC valuation | NLWB_Lending | Live on ALM Core"/>
    <s v="END EC valuation | NLWB_Lending | Live on ALM Core"/>
    <d v="2026-02-14T02:14:00"/>
    <x v="614"/>
    <d v="2026-02-14T02:23:00"/>
    <s v="NULL"/>
    <x v="0"/>
    <s v="ICDB_MCP 202601 KR EC"/>
    <x v="0"/>
    <s v="EC valuation | NLWB_Lending | Live on ALM Core"/>
    <n v="0.15"/>
    <n v="0"/>
    <n v="0.15"/>
    <n v="0"/>
    <n v="0"/>
    <n v="0.15"/>
    <m/>
    <m/>
    <n v="0"/>
    <n v="0"/>
    <n v="0.15"/>
    <n v="0"/>
    <x v="20"/>
    <s v="No Error"/>
    <m/>
    <m/>
    <m/>
    <m/>
    <m/>
    <m/>
    <m/>
    <m/>
    <m/>
    <m/>
    <s v=""/>
  </r>
  <r>
    <x v="26"/>
    <s v="ICDBICDB46067.0993055556"/>
    <s v="Not Found"/>
    <x v="63"/>
    <s v="MCPICDBICDBSuper Light Maintenance"/>
    <s v="MCPICDBICDB"/>
    <m/>
    <m/>
    <m/>
    <m/>
    <m/>
    <m/>
    <m/>
    <m/>
    <m/>
    <m/>
    <m/>
    <m/>
    <m/>
    <n v="2601"/>
    <x v="11"/>
    <x v="0"/>
    <s v="START Super Light Maintenance"/>
    <s v="END Super Light Maintenance"/>
    <d v="2026-02-14T02:23:00"/>
    <x v="615"/>
    <d v="2026-02-14T02:30:00"/>
    <s v="NULL"/>
    <x v="0"/>
    <s v="ICDB_MCP 202601 KR EC"/>
    <x v="55"/>
    <s v="Super Light Maintenance"/>
    <n v="0.12"/>
    <n v="0"/>
    <n v="0.12"/>
    <n v="0"/>
    <n v="0"/>
    <n v="0.12"/>
    <m/>
    <m/>
    <n v="0"/>
    <n v="0"/>
    <n v="0.12"/>
    <n v="0"/>
    <x v="6"/>
    <s v="No Error"/>
    <m/>
    <m/>
    <m/>
    <m/>
    <m/>
    <m/>
    <m/>
    <m/>
    <m/>
    <m/>
    <s v="Super Light Maintenance"/>
  </r>
  <r>
    <x v="26"/>
    <s v="ICDBICDB46067.1041666667"/>
    <s v="Not Found"/>
    <x v="259"/>
    <s v="MCPICDBICDBEC valuation | London | Live on ALM Core"/>
    <s v="MCPICDBICDB"/>
    <m/>
    <m/>
    <m/>
    <m/>
    <m/>
    <m/>
    <m/>
    <m/>
    <m/>
    <m/>
    <m/>
    <m/>
    <m/>
    <n v="2601"/>
    <x v="11"/>
    <x v="0"/>
    <s v="START EC valuation | London | Live on ALM Core"/>
    <s v="END EC valuation | London | Live on ALM Core"/>
    <d v="2026-02-14T02:30:00"/>
    <x v="616"/>
    <d v="2026-02-14T02:40:00"/>
    <s v="NULL"/>
    <x v="0"/>
    <s v="ICDB_MCP 202601 KR EC"/>
    <x v="0"/>
    <s v="EC valuation | London | Live on ALM Core"/>
    <n v="0.17"/>
    <n v="0"/>
    <n v="0.17"/>
    <n v="0"/>
    <n v="0"/>
    <n v="0.17"/>
    <m/>
    <m/>
    <n v="0"/>
    <n v="0"/>
    <n v="0.17"/>
    <n v="0"/>
    <x v="7"/>
    <s v="No Error"/>
    <m/>
    <m/>
    <m/>
    <m/>
    <m/>
    <m/>
    <m/>
    <m/>
    <m/>
    <m/>
    <s v=""/>
  </r>
  <r>
    <x v="26"/>
    <s v="ICDBICDB46067.1111111111"/>
    <s v="Not Found"/>
    <x v="63"/>
    <s v="MCPICDBICDBSuper Light Maintenance"/>
    <s v="MCPICDBICDB"/>
    <m/>
    <m/>
    <m/>
    <m/>
    <m/>
    <m/>
    <m/>
    <m/>
    <m/>
    <m/>
    <m/>
    <m/>
    <m/>
    <n v="2601"/>
    <x v="11"/>
    <x v="0"/>
    <s v="START Super Light Maintenance"/>
    <s v="END Super Light Maintenance"/>
    <d v="2026-02-14T02:40:00"/>
    <x v="617"/>
    <d v="2026-02-14T02:47:00"/>
    <s v="NULL"/>
    <x v="0"/>
    <s v="ICDB_MCP 202601 KR EC"/>
    <x v="56"/>
    <s v="Super Light Maintenance"/>
    <n v="0.12"/>
    <n v="0"/>
    <n v="0.12"/>
    <n v="0"/>
    <n v="0"/>
    <n v="0.12"/>
    <m/>
    <m/>
    <n v="0"/>
    <n v="0"/>
    <n v="0.12"/>
    <n v="0"/>
    <x v="6"/>
    <s v="No Error"/>
    <m/>
    <m/>
    <m/>
    <m/>
    <m/>
    <m/>
    <m/>
    <m/>
    <m/>
    <m/>
    <s v="Super Light Maintenance"/>
  </r>
  <r>
    <x v="26"/>
    <s v="ICDBICDB46067.1159722222"/>
    <s v="Not Found"/>
    <x v="260"/>
    <s v="MCPICDBICDBEC valuation | Dublin | Live on ALM Core"/>
    <s v="MCPICDBICDB"/>
    <m/>
    <m/>
    <m/>
    <m/>
    <m/>
    <m/>
    <m/>
    <m/>
    <m/>
    <m/>
    <m/>
    <m/>
    <m/>
    <n v="2601"/>
    <x v="11"/>
    <x v="0"/>
    <s v="START EC valuation | Dublin | Live on ALM Core"/>
    <s v="END EC valuation | Dublin | Live on ALM Core"/>
    <d v="2026-02-14T02:47:00"/>
    <x v="618"/>
    <d v="2026-02-14T02:56:00"/>
    <s v="NULL"/>
    <x v="0"/>
    <s v="ICDB_MCP 202601 KR EC"/>
    <x v="0"/>
    <s v="EC valuation | Dublin | Live on ALM Core"/>
    <n v="0.15"/>
    <n v="0"/>
    <n v="0.15"/>
    <n v="0"/>
    <n v="0"/>
    <n v="0.15"/>
    <m/>
    <m/>
    <n v="0"/>
    <n v="0"/>
    <n v="0.15"/>
    <n v="0"/>
    <x v="20"/>
    <s v="No Error"/>
    <m/>
    <m/>
    <m/>
    <m/>
    <m/>
    <m/>
    <m/>
    <m/>
    <m/>
    <m/>
    <s v=""/>
  </r>
  <r>
    <x v="26"/>
    <s v="ICDBICDB46067.1222222222"/>
    <s v="Not Found"/>
    <x v="63"/>
    <s v="MCPICDBICDBSuper Light Maintenance"/>
    <s v="MCPICDBICDB"/>
    <m/>
    <m/>
    <m/>
    <m/>
    <m/>
    <m/>
    <m/>
    <m/>
    <m/>
    <m/>
    <m/>
    <m/>
    <m/>
    <n v="2601"/>
    <x v="11"/>
    <x v="0"/>
    <s v="START Super Light Maintenance"/>
    <s v="END Super Light Maintenance"/>
    <d v="2026-02-14T02:56:00"/>
    <x v="619"/>
    <d v="2026-02-14T03:04:00"/>
    <s v="NULL"/>
    <x v="0"/>
    <s v="ICDB_MCP 202601 KR EC"/>
    <x v="57"/>
    <s v="Super Light Maintenance"/>
    <n v="0.13"/>
    <n v="0"/>
    <n v="0.13"/>
    <n v="0"/>
    <n v="0"/>
    <n v="0.13"/>
    <m/>
    <m/>
    <n v="0"/>
    <n v="0"/>
    <n v="0.13"/>
    <n v="0"/>
    <x v="3"/>
    <s v="No Error"/>
    <m/>
    <m/>
    <m/>
    <m/>
    <m/>
    <m/>
    <m/>
    <m/>
    <m/>
    <m/>
    <s v="Super Light Maintenance"/>
  </r>
  <r>
    <x v="26"/>
    <s v="ICDBICDB46067.1277777778"/>
    <s v="Not Found"/>
    <x v="261"/>
    <s v="MCPICDBICDBEC valuation | Singapore | Live on ALM Core"/>
    <s v="MCPICDBICDB"/>
    <m/>
    <m/>
    <m/>
    <m/>
    <m/>
    <m/>
    <m/>
    <m/>
    <m/>
    <m/>
    <m/>
    <m/>
    <m/>
    <n v="2601"/>
    <x v="11"/>
    <x v="0"/>
    <s v="START EC valuation | Singapore | Live on ALM Core"/>
    <s v="END EC valuation | Singapore | Live on ALM Core"/>
    <d v="2026-02-14T03:04:00"/>
    <x v="620"/>
    <d v="2026-02-14T03:23:00"/>
    <s v="NULL"/>
    <x v="0"/>
    <s v="ICDB_MCP 202601 KR EC"/>
    <x v="0"/>
    <s v="EC valuation | Singapore | Live on ALM Core"/>
    <n v="0.32"/>
    <n v="0"/>
    <n v="0.32"/>
    <n v="0"/>
    <n v="0"/>
    <n v="0.32"/>
    <m/>
    <m/>
    <n v="0"/>
    <n v="0"/>
    <n v="0.32"/>
    <n v="0"/>
    <x v="59"/>
    <s v="No Error"/>
    <m/>
    <m/>
    <m/>
    <m/>
    <m/>
    <m/>
    <m/>
    <m/>
    <m/>
    <m/>
    <s v=""/>
  </r>
  <r>
    <x v="26"/>
    <s v="ICDBICDB46067.1409722222"/>
    <s v="Not Found"/>
    <x v="63"/>
    <s v="MCPICDBICDBSuper Light Maintenance"/>
    <s v="MCPICDBICDB"/>
    <m/>
    <m/>
    <m/>
    <m/>
    <m/>
    <m/>
    <m/>
    <m/>
    <m/>
    <m/>
    <m/>
    <m/>
    <m/>
    <n v="2601"/>
    <x v="11"/>
    <x v="0"/>
    <s v="START Super Light Maintenance"/>
    <s v="END Super Light Maintenance"/>
    <d v="2026-02-14T03:23:00"/>
    <x v="621"/>
    <d v="2026-02-14T03:31:00"/>
    <s v="NULL"/>
    <x v="0"/>
    <s v="ICDB_MCP 202601 KR EC"/>
    <x v="58"/>
    <s v="Super Light Maintenance"/>
    <n v="0.13"/>
    <n v="0"/>
    <n v="0.13"/>
    <n v="0"/>
    <n v="0"/>
    <n v="0.13"/>
    <m/>
    <m/>
    <n v="0"/>
    <n v="0"/>
    <n v="0.13"/>
    <n v="0"/>
    <x v="3"/>
    <s v="No Error"/>
    <m/>
    <m/>
    <m/>
    <m/>
    <m/>
    <m/>
    <m/>
    <m/>
    <m/>
    <m/>
    <s v="Super Light Maintenance"/>
  </r>
  <r>
    <x v="26"/>
    <s v="ICDBICDB46067.1465277778"/>
    <s v="Not Found"/>
    <x v="262"/>
    <s v="MCPICDBICDBEC valuation | Hong_Kong | Live on ALM Core"/>
    <s v="MCPICDBICDB"/>
    <m/>
    <m/>
    <m/>
    <m/>
    <m/>
    <m/>
    <m/>
    <m/>
    <m/>
    <m/>
    <m/>
    <m/>
    <m/>
    <n v="2601"/>
    <x v="11"/>
    <x v="0"/>
    <s v="START EC valuation | Hong_Kong | Live on ALM Core"/>
    <s v="END EC valuation | Hong_Kong | Live on ALM Core"/>
    <d v="2026-02-14T03:31:00"/>
    <x v="622"/>
    <d v="2026-02-14T03:38:00"/>
    <s v="NULL"/>
    <x v="0"/>
    <s v="ICDB_MCP 202601 KR EC"/>
    <x v="0"/>
    <s v="EC valuation | Hong_Kong | Live on ALM Core"/>
    <n v="0.12"/>
    <n v="0"/>
    <n v="0.12"/>
    <n v="0"/>
    <n v="0"/>
    <n v="0.12"/>
    <m/>
    <m/>
    <n v="0"/>
    <n v="0"/>
    <n v="0.12"/>
    <n v="0"/>
    <x v="6"/>
    <s v="No Error"/>
    <m/>
    <m/>
    <m/>
    <m/>
    <m/>
    <m/>
    <m/>
    <m/>
    <m/>
    <m/>
    <s v=""/>
  </r>
  <r>
    <x v="26"/>
    <s v="ICDBICDB46067.1513888889"/>
    <s v="Not Found"/>
    <x v="63"/>
    <s v="MCPICDBICDBSuper Light Maintenance"/>
    <s v="MCPICDBICDB"/>
    <m/>
    <m/>
    <m/>
    <m/>
    <m/>
    <m/>
    <m/>
    <m/>
    <m/>
    <m/>
    <m/>
    <m/>
    <m/>
    <n v="2601"/>
    <x v="11"/>
    <x v="0"/>
    <s v="START Super Light Maintenance"/>
    <s v="END Super Light Maintenance"/>
    <d v="2026-02-14T03:38:00"/>
    <x v="623"/>
    <d v="2026-02-14T03:46:00"/>
    <s v="NULL"/>
    <x v="0"/>
    <s v="ICDB_MCP 202601 KR EC"/>
    <x v="59"/>
    <s v="Super Light Maintenance"/>
    <n v="0.13"/>
    <n v="0"/>
    <n v="0.13"/>
    <n v="0"/>
    <n v="0"/>
    <n v="0.13"/>
    <m/>
    <m/>
    <n v="0"/>
    <n v="0"/>
    <n v="0.13"/>
    <n v="0"/>
    <x v="3"/>
    <s v="No Error"/>
    <m/>
    <m/>
    <m/>
    <m/>
    <m/>
    <m/>
    <m/>
    <m/>
    <m/>
    <m/>
    <s v="Super Light Maintenance"/>
  </r>
  <r>
    <x v="26"/>
    <s v="ICDBICDB46067.1569444444"/>
    <s v="Not Found"/>
    <x v="263"/>
    <s v="MCPICDBICDBEC valuation | Sofia | Live on ALM Core"/>
    <s v="MCPICDBICDB"/>
    <m/>
    <m/>
    <m/>
    <m/>
    <m/>
    <m/>
    <m/>
    <m/>
    <m/>
    <m/>
    <m/>
    <m/>
    <m/>
    <n v="2601"/>
    <x v="11"/>
    <x v="0"/>
    <s v="START EC valuation | Sofia | Live on ALM Core"/>
    <s v="END EC valuation | Sofia | Live on ALM Core"/>
    <d v="2026-02-14T03:46:00"/>
    <x v="624"/>
    <d v="2026-02-14T03:51:00"/>
    <s v="NULL"/>
    <x v="0"/>
    <s v="ICDB_MCP 202601 KR EC"/>
    <x v="0"/>
    <s v="EC valuation | Sofia | Live on ALM Core"/>
    <n v="0.08"/>
    <n v="0"/>
    <n v="0.08"/>
    <n v="0"/>
    <n v="0"/>
    <n v="0.08"/>
    <m/>
    <m/>
    <n v="0"/>
    <n v="0"/>
    <n v="0.08"/>
    <n v="0"/>
    <x v="25"/>
    <s v="No Error"/>
    <m/>
    <m/>
    <m/>
    <m/>
    <m/>
    <m/>
    <m/>
    <m/>
    <m/>
    <m/>
    <s v=""/>
  </r>
  <r>
    <x v="26"/>
    <s v="ICDBICDB46067.1604166667"/>
    <s v="Not Found"/>
    <x v="63"/>
    <s v="MCPICDBICDBSuper Light Maintenance"/>
    <s v="MCPICDBICDB"/>
    <m/>
    <m/>
    <m/>
    <m/>
    <m/>
    <m/>
    <m/>
    <m/>
    <m/>
    <m/>
    <m/>
    <m/>
    <m/>
    <n v="2601"/>
    <x v="11"/>
    <x v="0"/>
    <s v="START Super Light Maintenance"/>
    <s v="END Super Light Maintenance"/>
    <d v="2026-02-14T03:51:00"/>
    <x v="625"/>
    <d v="2026-02-14T03:59:00"/>
    <s v="NULL"/>
    <x v="0"/>
    <s v="ICDB_MCP 202601 KR EC"/>
    <x v="60"/>
    <s v="Super Light Maintenance"/>
    <n v="0.13"/>
    <n v="0"/>
    <n v="0.13"/>
    <n v="0"/>
    <n v="0"/>
    <n v="0.13"/>
    <m/>
    <m/>
    <n v="0"/>
    <n v="0"/>
    <n v="0.13"/>
    <n v="0"/>
    <x v="3"/>
    <s v="No Error"/>
    <m/>
    <m/>
    <m/>
    <m/>
    <m/>
    <m/>
    <m/>
    <m/>
    <m/>
    <m/>
    <s v="Super Light Maintenance"/>
  </r>
  <r>
    <x v="26"/>
    <s v="ICDBICDB46067.1659722222"/>
    <s v="Not Found"/>
    <x v="264"/>
    <s v="MCPICDBICDBEC valuation | Vienna | Live on ALM Core"/>
    <s v="MCPICDBICDB"/>
    <m/>
    <m/>
    <m/>
    <m/>
    <m/>
    <m/>
    <m/>
    <m/>
    <m/>
    <m/>
    <m/>
    <m/>
    <m/>
    <n v="2601"/>
    <x v="11"/>
    <x v="0"/>
    <s v="START EC valuation | Vienna | Live on ALM Core"/>
    <s v="END EC valuation | Vienna | Live on ALM Core"/>
    <d v="2026-02-14T03:59:00"/>
    <x v="626"/>
    <d v="2026-02-14T04:04:00"/>
    <s v="NULL"/>
    <x v="0"/>
    <s v="ICDB_MCP 202601 KR EC"/>
    <x v="0"/>
    <s v="EC valuation | Vienna | Live on ALM Core"/>
    <n v="0.08"/>
    <n v="0"/>
    <n v="0.08"/>
    <n v="0"/>
    <n v="0"/>
    <n v="0.08"/>
    <m/>
    <m/>
    <n v="0"/>
    <n v="0"/>
    <n v="0.08"/>
    <n v="0"/>
    <x v="25"/>
    <s v="No Error"/>
    <m/>
    <m/>
    <m/>
    <m/>
    <m/>
    <m/>
    <m/>
    <m/>
    <m/>
    <m/>
    <s v=""/>
  </r>
  <r>
    <x v="26"/>
    <s v="ICDBICDB46067.1694444444"/>
    <s v="Not Found"/>
    <x v="63"/>
    <s v="MCPICDBICDBSuper Light Maintenance"/>
    <s v="MCPICDBICDB"/>
    <m/>
    <m/>
    <m/>
    <m/>
    <m/>
    <m/>
    <m/>
    <m/>
    <m/>
    <m/>
    <m/>
    <m/>
    <m/>
    <n v="2601"/>
    <x v="11"/>
    <x v="0"/>
    <s v="START Super Light Maintenance"/>
    <s v="END Super Light Maintenance"/>
    <d v="2026-02-14T04:04:00"/>
    <x v="627"/>
    <d v="2026-02-14T04:11:00"/>
    <s v="NULL"/>
    <x v="0"/>
    <s v="ICDB_MCP 202601 KR EC"/>
    <x v="61"/>
    <s v="Super Light Maintenance"/>
    <n v="0.12"/>
    <n v="0"/>
    <n v="0.12"/>
    <n v="0"/>
    <n v="0"/>
    <n v="0.12"/>
    <m/>
    <m/>
    <n v="0"/>
    <n v="0"/>
    <n v="0.12"/>
    <n v="0"/>
    <x v="6"/>
    <s v="No Error"/>
    <m/>
    <m/>
    <m/>
    <m/>
    <m/>
    <m/>
    <m/>
    <m/>
    <m/>
    <m/>
    <s v="Super Light Maintenance"/>
  </r>
  <r>
    <x v="26"/>
    <s v="ICDBICDB46067.1743055556"/>
    <s v="Not Found"/>
    <x v="265"/>
    <s v="MCPICDBICDBEC valuation | Prague | Live on ALM Core"/>
    <s v="MCPICDBICDB"/>
    <m/>
    <m/>
    <m/>
    <m/>
    <m/>
    <m/>
    <m/>
    <m/>
    <m/>
    <m/>
    <m/>
    <m/>
    <m/>
    <n v="2601"/>
    <x v="11"/>
    <x v="0"/>
    <s v="START EC valuation | Prague | Live on ALM Core"/>
    <s v="END EC valuation | Prague | Live on ALM Core"/>
    <d v="2026-02-14T04:11:00"/>
    <x v="628"/>
    <d v="2026-02-14T04:20:00"/>
    <s v="NULL"/>
    <x v="0"/>
    <s v="ICDB_MCP 202601 KR EC"/>
    <x v="0"/>
    <s v="EC valuation | Prague | Live on ALM Core"/>
    <n v="0.15"/>
    <n v="0"/>
    <n v="0.15"/>
    <n v="0"/>
    <n v="0"/>
    <n v="0.15"/>
    <m/>
    <m/>
    <n v="0"/>
    <n v="0"/>
    <n v="0.15"/>
    <n v="0"/>
    <x v="20"/>
    <s v="No Error"/>
    <m/>
    <m/>
    <m/>
    <m/>
    <m/>
    <m/>
    <m/>
    <m/>
    <m/>
    <m/>
    <s v=""/>
  </r>
  <r>
    <x v="26"/>
    <s v="ICDBICDB46067.1805555556"/>
    <s v="Not Found"/>
    <x v="63"/>
    <s v="MCPICDBICDBSuper Light Maintenance"/>
    <s v="MCPICDBICDB"/>
    <m/>
    <m/>
    <m/>
    <m/>
    <m/>
    <m/>
    <m/>
    <m/>
    <m/>
    <m/>
    <m/>
    <m/>
    <m/>
    <n v="2601"/>
    <x v="11"/>
    <x v="0"/>
    <s v="START Super Light Maintenance"/>
    <s v="END Super Light Maintenance"/>
    <d v="2026-02-14T04:20:00"/>
    <x v="629"/>
    <d v="2026-02-14T04:29:00"/>
    <s v="NULL"/>
    <x v="0"/>
    <s v="ICDB_MCP 202601 KR EC"/>
    <x v="62"/>
    <s v="Super Light Maintenance"/>
    <n v="0.15"/>
    <n v="0"/>
    <n v="0.15"/>
    <n v="0"/>
    <n v="0"/>
    <n v="0.15"/>
    <m/>
    <m/>
    <n v="0"/>
    <n v="0"/>
    <n v="0.15"/>
    <n v="0"/>
    <x v="20"/>
    <s v="No Error"/>
    <m/>
    <m/>
    <m/>
    <m/>
    <m/>
    <m/>
    <m/>
    <m/>
    <m/>
    <m/>
    <s v="Super Light Maintenance"/>
  </r>
  <r>
    <x v="26"/>
    <s v="ICDBICDB46067.1868055556"/>
    <s v="Not Found"/>
    <x v="266"/>
    <s v="MCPICDBICDBEC valuation | Beijing | Non-live location"/>
    <s v="MCPICDBICDB"/>
    <m/>
    <m/>
    <m/>
    <m/>
    <m/>
    <m/>
    <m/>
    <m/>
    <m/>
    <m/>
    <m/>
    <m/>
    <m/>
    <n v="2601"/>
    <x v="11"/>
    <x v="0"/>
    <s v="START EC valuation | Beijing | Non-live location"/>
    <s v="END EC valuation | Beijing | Non-live location"/>
    <d v="2026-02-14T04:29:00"/>
    <x v="630"/>
    <d v="2026-02-14T04:33:00"/>
    <s v="NULL"/>
    <x v="0"/>
    <s v="ICDB_MCP 202601 KR EC"/>
    <x v="0"/>
    <s v="EC valuation | Beijing | Non-live location"/>
    <n v="7.0000000000000007E-2"/>
    <n v="0"/>
    <n v="7.0000000000000007E-2"/>
    <n v="0"/>
    <n v="0"/>
    <n v="7.0000000000000007E-2"/>
    <m/>
    <m/>
    <n v="0"/>
    <n v="0"/>
    <n v="7.0000000000000007E-2"/>
    <n v="0"/>
    <x v="1"/>
    <s v="No Error"/>
    <m/>
    <m/>
    <m/>
    <m/>
    <m/>
    <m/>
    <m/>
    <m/>
    <m/>
    <m/>
    <s v=""/>
  </r>
  <r>
    <x v="26"/>
    <s v="ICDBICDB46067.1895833333"/>
    <s v="Not Found"/>
    <x v="63"/>
    <s v="MCPICDBICDBSuper Light Maintenance"/>
    <s v="MCPICDBICDB"/>
    <m/>
    <m/>
    <m/>
    <m/>
    <m/>
    <m/>
    <m/>
    <m/>
    <m/>
    <m/>
    <m/>
    <m/>
    <m/>
    <n v="2601"/>
    <x v="11"/>
    <x v="0"/>
    <s v="START Super Light Maintenance"/>
    <s v="END Super Light Maintenance"/>
    <d v="2026-02-14T04:33:00"/>
    <x v="631"/>
    <d v="2026-02-14T04:40:00"/>
    <s v="NULL"/>
    <x v="0"/>
    <s v="ICDB_MCP 202601 KR EC"/>
    <x v="63"/>
    <s v="Super Light Maintenance"/>
    <n v="0.12"/>
    <n v="0"/>
    <n v="0.12"/>
    <n v="0"/>
    <n v="0"/>
    <n v="0.12"/>
    <m/>
    <m/>
    <n v="0"/>
    <n v="0"/>
    <n v="0.12"/>
    <n v="0"/>
    <x v="6"/>
    <s v="No Error"/>
    <m/>
    <m/>
    <m/>
    <m/>
    <m/>
    <m/>
    <m/>
    <m/>
    <m/>
    <m/>
    <s v="Super Light Maintenance"/>
  </r>
  <r>
    <x v="26"/>
    <s v="ICDBICDB46067.1944444444"/>
    <s v="Not Found"/>
    <x v="267"/>
    <s v="MCPICDBICDBEC valuation | Shanghai | Non-live location"/>
    <s v="MCPICDBICDB"/>
    <m/>
    <m/>
    <m/>
    <m/>
    <m/>
    <m/>
    <m/>
    <m/>
    <m/>
    <m/>
    <m/>
    <m/>
    <m/>
    <n v="2601"/>
    <x v="11"/>
    <x v="0"/>
    <s v="START EC valuation | Shanghai | Non-live location"/>
    <s v="END EC valuation | Shanghai | Non-live location"/>
    <d v="2026-02-14T04:40:00"/>
    <x v="632"/>
    <d v="2026-02-14T04:46:00"/>
    <s v="NULL"/>
    <x v="0"/>
    <s v="ICDB_MCP 202601 KR EC"/>
    <x v="0"/>
    <s v="EC valuation | Shanghai | Non-live location"/>
    <n v="0.1"/>
    <n v="0"/>
    <n v="0.1"/>
    <n v="0"/>
    <n v="0"/>
    <n v="0.1"/>
    <m/>
    <m/>
    <n v="0"/>
    <n v="0"/>
    <n v="0.1"/>
    <n v="0"/>
    <x v="14"/>
    <s v="No Error"/>
    <m/>
    <m/>
    <m/>
    <m/>
    <m/>
    <m/>
    <m/>
    <m/>
    <m/>
    <m/>
    <s v=""/>
  </r>
  <r>
    <x v="26"/>
    <s v="ICDBICDB46067.1986111111"/>
    <s v="Not Found"/>
    <x v="63"/>
    <s v="MCPICDBICDBSuper Light Maintenance"/>
    <s v="MCPICDBICDB"/>
    <m/>
    <m/>
    <m/>
    <m/>
    <m/>
    <m/>
    <m/>
    <m/>
    <m/>
    <m/>
    <m/>
    <m/>
    <m/>
    <n v="2601"/>
    <x v="11"/>
    <x v="0"/>
    <s v="START Super Light Maintenance"/>
    <s v="END Super Light Maintenance"/>
    <d v="2026-02-14T04:46:00"/>
    <x v="633"/>
    <d v="2026-02-14T04:54:00"/>
    <s v="NULL"/>
    <x v="0"/>
    <s v="ICDB_MCP 202601 KR EC"/>
    <x v="64"/>
    <s v="Super Light Maintenance"/>
    <n v="0.13"/>
    <n v="0"/>
    <n v="0.13"/>
    <n v="0"/>
    <n v="0"/>
    <n v="0.13"/>
    <m/>
    <m/>
    <n v="0"/>
    <n v="0"/>
    <n v="0.13"/>
    <n v="0"/>
    <x v="3"/>
    <s v="No Error"/>
    <m/>
    <m/>
    <m/>
    <m/>
    <m/>
    <m/>
    <m/>
    <m/>
    <m/>
    <m/>
    <s v="Super Light Maintenance"/>
  </r>
  <r>
    <x v="26"/>
    <s v="ICDBICDB46067.2041666667"/>
    <s v="Not Found"/>
    <x v="268"/>
    <s v="MCPICDBICDBEC valuation | Budapest | Live on ALM Core"/>
    <s v="MCPICDBICDB"/>
    <m/>
    <m/>
    <m/>
    <m/>
    <m/>
    <m/>
    <m/>
    <m/>
    <m/>
    <m/>
    <m/>
    <m/>
    <m/>
    <n v="2601"/>
    <x v="11"/>
    <x v="0"/>
    <s v="START EC valuation | Budapest | Live on ALM Core"/>
    <s v="END EC valuation | Budapest | Live on ALM Core"/>
    <d v="2026-02-14T04:54:00"/>
    <x v="634"/>
    <d v="2026-02-14T05:07:00"/>
    <s v="NULL"/>
    <x v="0"/>
    <s v="ICDB_MCP 202601 KR EC"/>
    <x v="0"/>
    <s v="EC valuation | Budapest | Live on ALM Core"/>
    <n v="0.22"/>
    <n v="0"/>
    <n v="0.22"/>
    <n v="0"/>
    <n v="0"/>
    <n v="0.22"/>
    <m/>
    <m/>
    <n v="0"/>
    <n v="0"/>
    <n v="0.22"/>
    <n v="0"/>
    <x v="13"/>
    <s v="No Error"/>
    <m/>
    <m/>
    <m/>
    <m/>
    <m/>
    <m/>
    <m/>
    <m/>
    <m/>
    <m/>
    <s v=""/>
  </r>
  <r>
    <x v="26"/>
    <s v="ICDBICDB46067.2131944444"/>
    <s v="Not Found"/>
    <x v="63"/>
    <s v="MCPICDBICDBSuper Light Maintenance"/>
    <s v="MCPICDBICDB"/>
    <m/>
    <m/>
    <m/>
    <m/>
    <m/>
    <m/>
    <m/>
    <m/>
    <m/>
    <m/>
    <m/>
    <m/>
    <m/>
    <n v="2601"/>
    <x v="11"/>
    <x v="0"/>
    <s v="START Super Light Maintenance"/>
    <s v="END Super Light Maintenance"/>
    <d v="2026-02-14T05:07:00"/>
    <x v="635"/>
    <d v="2026-02-14T05:16:00"/>
    <s v="NULL"/>
    <x v="0"/>
    <s v="ICDB_MCP 202601 KR EC"/>
    <x v="65"/>
    <s v="Super Light Maintenance"/>
    <n v="0.15"/>
    <n v="0"/>
    <n v="0.15"/>
    <n v="0"/>
    <n v="0"/>
    <n v="0.15"/>
    <m/>
    <m/>
    <n v="0"/>
    <n v="0"/>
    <n v="0.15"/>
    <n v="0"/>
    <x v="20"/>
    <s v="No Error"/>
    <m/>
    <m/>
    <m/>
    <m/>
    <m/>
    <m/>
    <m/>
    <m/>
    <m/>
    <m/>
    <s v="Super Light Maintenance"/>
  </r>
  <r>
    <x v="26"/>
    <s v="ICDBICDB46067.2194444444"/>
    <s v="Not Found"/>
    <x v="269"/>
    <s v="MCPICDBICDBEC valuation | Tokyo | Live on ALM Core"/>
    <s v="MCPICDBICDB"/>
    <m/>
    <m/>
    <m/>
    <m/>
    <m/>
    <m/>
    <m/>
    <m/>
    <m/>
    <m/>
    <m/>
    <m/>
    <m/>
    <n v="2601"/>
    <x v="11"/>
    <x v="0"/>
    <s v="START EC valuation | Tokyo | Live on ALM Core"/>
    <s v="END EC valuation | Tokyo | Live on ALM Core"/>
    <d v="2026-02-14T05:16:00"/>
    <x v="636"/>
    <d v="2026-02-14T05:25:00"/>
    <s v="NULL"/>
    <x v="0"/>
    <s v="ICDB_MCP 202601 KR EC"/>
    <x v="0"/>
    <s v="EC valuation | Tokyo | Live on ALM Core"/>
    <n v="0.15"/>
    <n v="0"/>
    <n v="0.15"/>
    <n v="0"/>
    <n v="0"/>
    <n v="0.15"/>
    <m/>
    <m/>
    <n v="0"/>
    <n v="0"/>
    <n v="0.15"/>
    <n v="0"/>
    <x v="20"/>
    <s v="No Error"/>
    <m/>
    <m/>
    <m/>
    <m/>
    <m/>
    <m/>
    <m/>
    <m/>
    <m/>
    <m/>
    <s v=""/>
  </r>
  <r>
    <x v="26"/>
    <s v="ICDBICDB46067.2256944444"/>
    <s v="Not Found"/>
    <x v="63"/>
    <s v="MCPICDBICDBSuper Light Maintenance"/>
    <s v="MCPICDBICDB"/>
    <m/>
    <m/>
    <m/>
    <m/>
    <m/>
    <m/>
    <m/>
    <m/>
    <m/>
    <m/>
    <m/>
    <m/>
    <m/>
    <n v="2601"/>
    <x v="11"/>
    <x v="0"/>
    <s v="START Super Light Maintenance"/>
    <s v="END Super Light Maintenance"/>
    <d v="2026-02-14T05:25:00"/>
    <x v="637"/>
    <d v="2026-02-14T05:34:00"/>
    <s v="NULL"/>
    <x v="0"/>
    <s v="ICDB_MCP 202601 KR EC"/>
    <x v="66"/>
    <s v="Super Light Maintenance"/>
    <n v="0.15"/>
    <n v="0"/>
    <n v="0.15"/>
    <n v="0"/>
    <n v="0"/>
    <n v="0.15"/>
    <m/>
    <m/>
    <n v="0"/>
    <n v="0"/>
    <n v="0.15"/>
    <n v="0"/>
    <x v="20"/>
    <s v="No Error"/>
    <m/>
    <m/>
    <m/>
    <m/>
    <m/>
    <m/>
    <m/>
    <m/>
    <m/>
    <m/>
    <s v="Super Light Maintenance"/>
  </r>
  <r>
    <x v="26"/>
    <s v="ICDBICDB46067.2319444444"/>
    <s v="Not Found"/>
    <x v="270"/>
    <s v="MCPICDBICDBEC valuation | Manila | Other live location"/>
    <s v="MCPICDBICDB"/>
    <m/>
    <m/>
    <m/>
    <m/>
    <m/>
    <m/>
    <m/>
    <m/>
    <m/>
    <m/>
    <m/>
    <m/>
    <m/>
    <n v="2601"/>
    <x v="11"/>
    <x v="0"/>
    <s v="START EC valuation | Manila | Other live location"/>
    <s v="END EC valuation | Manila | Other live location"/>
    <d v="2026-02-14T05:34:00"/>
    <x v="638"/>
    <d v="2026-02-14T05:42:00"/>
    <s v="NULL"/>
    <x v="0"/>
    <s v="ICDB_MCP 202601 KR EC"/>
    <x v="0"/>
    <s v="EC valuation | Manila | Other live location"/>
    <n v="0.13"/>
    <n v="0"/>
    <n v="0.13"/>
    <n v="0"/>
    <n v="0"/>
    <n v="0.13"/>
    <m/>
    <m/>
    <n v="0"/>
    <n v="0"/>
    <n v="0.13"/>
    <n v="0"/>
    <x v="3"/>
    <s v="No Error"/>
    <m/>
    <m/>
    <m/>
    <m/>
    <m/>
    <m/>
    <m/>
    <m/>
    <m/>
    <m/>
    <s v=""/>
  </r>
  <r>
    <x v="26"/>
    <s v="ICDBICDB46067.2375"/>
    <s v="Not Found"/>
    <x v="63"/>
    <s v="MCPICDBICDBSuper Light Maintenance"/>
    <s v="MCPICDBICDB"/>
    <m/>
    <m/>
    <m/>
    <m/>
    <m/>
    <m/>
    <m/>
    <m/>
    <m/>
    <m/>
    <m/>
    <m/>
    <m/>
    <n v="2601"/>
    <x v="11"/>
    <x v="0"/>
    <s v="START Super Light Maintenance"/>
    <s v="END Super Light Maintenance"/>
    <d v="2026-02-14T05:42:00"/>
    <x v="639"/>
    <d v="2026-02-14T05:50:00"/>
    <s v="NULL"/>
    <x v="0"/>
    <s v="ICDB_MCP 202601 KR EC"/>
    <x v="67"/>
    <s v="Super Light Maintenance"/>
    <n v="0.12"/>
    <n v="0"/>
    <n v="0.12"/>
    <n v="0"/>
    <n v="0"/>
    <n v="0.12"/>
    <m/>
    <m/>
    <n v="0"/>
    <n v="0"/>
    <n v="0.12"/>
    <n v="0"/>
    <x v="6"/>
    <s v="No Error"/>
    <m/>
    <m/>
    <m/>
    <m/>
    <m/>
    <m/>
    <m/>
    <m/>
    <m/>
    <m/>
    <s v="Super Light Maintenance"/>
  </r>
  <r>
    <x v="26"/>
    <s v="ICDBICDB46067.2430555556"/>
    <s v="Not Found"/>
    <x v="271"/>
    <s v="MCPICDBICDBEC valuation | Bratislava | Live on ALM Core"/>
    <s v="MCPICDBICDB"/>
    <m/>
    <m/>
    <m/>
    <m/>
    <m/>
    <m/>
    <m/>
    <m/>
    <m/>
    <m/>
    <m/>
    <m/>
    <m/>
    <n v="2601"/>
    <x v="11"/>
    <x v="0"/>
    <s v="START EC valuation | Bratislava | Live on ALM Core"/>
    <s v="END EC valuation | Bratislava | Live on ALM Core"/>
    <d v="2026-02-14T05:50:00"/>
    <x v="640"/>
    <d v="2026-02-14T05:55:00"/>
    <s v="NULL"/>
    <x v="0"/>
    <s v="ICDB_MCP 202601 KR EC"/>
    <x v="0"/>
    <s v="EC valuation | Bratislava | Live on ALM Core"/>
    <n v="0.08"/>
    <n v="0"/>
    <n v="0.08"/>
    <n v="0"/>
    <n v="0"/>
    <n v="0.08"/>
    <m/>
    <m/>
    <n v="0"/>
    <n v="0"/>
    <n v="0.08"/>
    <n v="0"/>
    <x v="25"/>
    <s v="No Error"/>
    <m/>
    <m/>
    <m/>
    <m/>
    <m/>
    <m/>
    <m/>
    <m/>
    <m/>
    <m/>
    <s v=""/>
  </r>
  <r>
    <x v="26"/>
    <s v="ICDBICDB46067.2465277778"/>
    <s v="Not Found"/>
    <x v="63"/>
    <s v="MCPICDBICDBSuper Light Maintenance"/>
    <s v="MCPICDBICDB"/>
    <m/>
    <m/>
    <m/>
    <m/>
    <m/>
    <m/>
    <m/>
    <m/>
    <m/>
    <m/>
    <m/>
    <m/>
    <m/>
    <n v="2601"/>
    <x v="11"/>
    <x v="0"/>
    <s v="START Super Light Maintenance"/>
    <s v="END Super Light Maintenance"/>
    <d v="2026-02-14T05:55:00"/>
    <x v="641"/>
    <d v="2026-02-14T06:02:00"/>
    <s v="NULL"/>
    <x v="0"/>
    <s v="ICDB_MCP 202601 KR EC"/>
    <x v="68"/>
    <s v="Super Light Maintenance"/>
    <n v="0.12"/>
    <n v="0"/>
    <n v="0.12"/>
    <n v="0"/>
    <n v="0"/>
    <n v="0.12"/>
    <m/>
    <m/>
    <n v="0"/>
    <n v="0"/>
    <n v="0.12"/>
    <n v="0"/>
    <x v="6"/>
    <s v="No Error"/>
    <m/>
    <m/>
    <m/>
    <m/>
    <m/>
    <m/>
    <m/>
    <m/>
    <m/>
    <m/>
    <s v="Super Light Maintenance"/>
  </r>
  <r>
    <x v="26"/>
    <s v="ICDBICDB46067.2513888889"/>
    <s v="Not Found"/>
    <x v="272"/>
    <s v="MCPICDBICDBEC valuation | Seoul | Live on ALM Core"/>
    <s v="MCPICDBICDB"/>
    <m/>
    <m/>
    <m/>
    <m/>
    <m/>
    <m/>
    <m/>
    <m/>
    <m/>
    <m/>
    <m/>
    <m/>
    <m/>
    <n v="2601"/>
    <x v="11"/>
    <x v="0"/>
    <s v="START EC valuation | Seoul | Live on ALM Core"/>
    <s v="END EC valuation | Seoul | Live on ALM Core"/>
    <d v="2026-02-14T06:02:00"/>
    <x v="642"/>
    <d v="2026-02-14T06:10:00"/>
    <s v="NULL"/>
    <x v="0"/>
    <s v="ICDB_MCP 202601 KR EC"/>
    <x v="0"/>
    <s v="EC valuation | Seoul | Live on ALM Core"/>
    <n v="0.13"/>
    <n v="0"/>
    <n v="0.13"/>
    <n v="0"/>
    <n v="0"/>
    <n v="0.13"/>
    <m/>
    <m/>
    <n v="0"/>
    <n v="0"/>
    <n v="0.13"/>
    <n v="0"/>
    <x v="3"/>
    <s v="No Error"/>
    <m/>
    <m/>
    <m/>
    <m/>
    <m/>
    <m/>
    <m/>
    <m/>
    <m/>
    <m/>
    <s v=""/>
  </r>
  <r>
    <x v="26"/>
    <s v="ICDBICDB46067.2569444444"/>
    <s v="Not Found"/>
    <x v="63"/>
    <s v="MCPICDBICDBSuper Light Maintenance"/>
    <s v="MCPICDBICDB"/>
    <m/>
    <m/>
    <m/>
    <m/>
    <m/>
    <m/>
    <m/>
    <m/>
    <m/>
    <m/>
    <m/>
    <m/>
    <m/>
    <n v="2601"/>
    <x v="11"/>
    <x v="0"/>
    <s v="START Super Light Maintenance"/>
    <s v="END Super Light Maintenance"/>
    <d v="2026-02-14T06:10:00"/>
    <x v="643"/>
    <d v="2026-02-14T06:18:00"/>
    <s v="NULL"/>
    <x v="0"/>
    <s v="ICDB_MCP 202601 KR EC"/>
    <x v="69"/>
    <s v="Super Light Maintenance"/>
    <n v="0.13"/>
    <n v="0"/>
    <n v="0.13"/>
    <n v="0"/>
    <n v="0"/>
    <n v="0.13"/>
    <m/>
    <m/>
    <n v="0"/>
    <n v="0"/>
    <n v="0.13"/>
    <n v="0"/>
    <x v="3"/>
    <s v="No Error"/>
    <m/>
    <m/>
    <m/>
    <m/>
    <m/>
    <m/>
    <m/>
    <m/>
    <m/>
    <m/>
    <s v="Super Light Maintenance"/>
  </r>
  <r>
    <x v="26"/>
    <s v="ICDBICDB46067.2625"/>
    <s v="Not Found"/>
    <x v="273"/>
    <s v="MCPICDBICDBEC valuation | Taipei | Other live location"/>
    <s v="MCPICDBICDB"/>
    <m/>
    <m/>
    <m/>
    <m/>
    <m/>
    <m/>
    <m/>
    <m/>
    <m/>
    <m/>
    <m/>
    <m/>
    <m/>
    <n v="2601"/>
    <x v="11"/>
    <x v="0"/>
    <s v="START EC valuation | Taipei | Other live location"/>
    <s v="END EC valuation | Taipei | Other live location"/>
    <d v="2026-02-14T06:18:00"/>
    <x v="644"/>
    <d v="2026-02-14T06:25:00"/>
    <s v="NULL"/>
    <x v="0"/>
    <s v="ICDB_MCP 202601 KR EC"/>
    <x v="0"/>
    <s v="EC valuation | Taipei | Other live location"/>
    <n v="0.12"/>
    <n v="0"/>
    <n v="0.12"/>
    <n v="0"/>
    <n v="0"/>
    <n v="0.12"/>
    <m/>
    <m/>
    <n v="0"/>
    <n v="0"/>
    <n v="0.12"/>
    <n v="0"/>
    <x v="6"/>
    <s v="No Error"/>
    <m/>
    <m/>
    <m/>
    <m/>
    <m/>
    <m/>
    <m/>
    <m/>
    <m/>
    <m/>
    <s v=""/>
  </r>
  <r>
    <x v="26"/>
    <s v="ICDBICDB46067.2673611111"/>
    <s v="Not Found"/>
    <x v="63"/>
    <s v="MCPICDBICDBSuper Light Maintenance"/>
    <s v="MCPICDBICDB"/>
    <m/>
    <m/>
    <m/>
    <m/>
    <m/>
    <m/>
    <m/>
    <m/>
    <m/>
    <m/>
    <m/>
    <m/>
    <m/>
    <n v="2601"/>
    <x v="11"/>
    <x v="0"/>
    <s v="START Super Light Maintenance"/>
    <s v="END Super Light Maintenance"/>
    <d v="2026-02-14T06:25:00"/>
    <x v="645"/>
    <d v="2026-02-14T06:33:00"/>
    <s v="NULL"/>
    <x v="0"/>
    <s v="ICDB_MCP 202601 KR EC"/>
    <x v="70"/>
    <s v="Super Light Maintenance"/>
    <n v="0.13"/>
    <n v="0"/>
    <n v="0.13"/>
    <n v="0"/>
    <n v="0"/>
    <n v="0.13"/>
    <m/>
    <m/>
    <n v="0"/>
    <n v="0"/>
    <n v="0.13"/>
    <n v="0"/>
    <x v="3"/>
    <s v="No Error"/>
    <m/>
    <m/>
    <m/>
    <m/>
    <m/>
    <m/>
    <m/>
    <m/>
    <m/>
    <m/>
    <s v="Super Light Maintenance"/>
  </r>
  <r>
    <x v="26"/>
    <s v="ICDBICDB46067.2729166667"/>
    <s v="Not Found"/>
    <x v="274"/>
    <s v="MCPICDBICDBEC valuation | NLWB_BMG | Live on ALM Core"/>
    <s v="MCPICDBICDB"/>
    <m/>
    <m/>
    <m/>
    <m/>
    <m/>
    <m/>
    <m/>
    <m/>
    <m/>
    <m/>
    <m/>
    <m/>
    <m/>
    <n v="2601"/>
    <x v="11"/>
    <x v="0"/>
    <s v="START EC valuation | NLWB_BMG | Live on ALM Core"/>
    <s v="END EC valuation | NLWB_BMG | Live on ALM Core"/>
    <d v="2026-02-14T06:33:00"/>
    <x v="646"/>
    <d v="2026-02-14T06:38:00"/>
    <s v="NULL"/>
    <x v="0"/>
    <s v="ICDB_MCP 202601 KR EC"/>
    <x v="0"/>
    <s v="EC valuation | NLWB_BMG | Live on ALM Core"/>
    <n v="0.08"/>
    <n v="0"/>
    <n v="0.08"/>
    <n v="0"/>
    <n v="0"/>
    <n v="0.08"/>
    <m/>
    <m/>
    <n v="0"/>
    <n v="0"/>
    <n v="0.08"/>
    <n v="0"/>
    <x v="25"/>
    <s v="No Error"/>
    <m/>
    <m/>
    <m/>
    <m/>
    <m/>
    <m/>
    <m/>
    <m/>
    <m/>
    <m/>
    <s v=""/>
  </r>
  <r>
    <x v="26"/>
    <s v="ICDBICDB46067.2763888889"/>
    <s v="Not Found"/>
    <x v="63"/>
    <s v="MCPICDBICDBSuper Light Maintenance"/>
    <s v="MCPICDBICDB"/>
    <m/>
    <m/>
    <m/>
    <m/>
    <m/>
    <m/>
    <m/>
    <m/>
    <m/>
    <m/>
    <m/>
    <m/>
    <m/>
    <n v="2601"/>
    <x v="11"/>
    <x v="0"/>
    <s v="START Super Light Maintenance"/>
    <s v="END Super Light Maintenance"/>
    <d v="2026-02-14T06:38:00"/>
    <x v="647"/>
    <d v="2026-02-14T06:46:00"/>
    <s v="NULL"/>
    <x v="0"/>
    <s v="ICDB_MCP 202601 KR EC"/>
    <x v="71"/>
    <s v="Super Light Maintenance"/>
    <n v="0.13"/>
    <n v="0"/>
    <n v="0.13"/>
    <n v="0"/>
    <n v="0"/>
    <n v="0.13"/>
    <m/>
    <m/>
    <n v="0"/>
    <n v="0"/>
    <n v="0.13"/>
    <n v="0"/>
    <x v="3"/>
    <s v="No Error"/>
    <m/>
    <m/>
    <m/>
    <m/>
    <m/>
    <m/>
    <m/>
    <m/>
    <m/>
    <m/>
    <s v="Super Light Maintenance"/>
  </r>
  <r>
    <x v="26"/>
    <s v="ICDBICDB46067.2819444444"/>
    <s v="Not Found"/>
    <x v="275"/>
    <s v="MCPICDBICDBEC valuation | NLWB_FM_Banking_books | Live on ALM Core"/>
    <s v="MCPICDBICDB"/>
    <m/>
    <m/>
    <m/>
    <m/>
    <m/>
    <m/>
    <m/>
    <m/>
    <m/>
    <m/>
    <m/>
    <m/>
    <m/>
    <n v="2601"/>
    <x v="11"/>
    <x v="0"/>
    <s v="START EC valuation | NLWB_FM_Banking_books | Live on ALM Core"/>
    <s v="END EC valuation | NLWB_FM_Banking_books | Live on ALM Core"/>
    <d v="2026-02-14T06:46:00"/>
    <x v="648"/>
    <d v="2026-02-14T07:07:00"/>
    <s v="NULL"/>
    <x v="0"/>
    <s v="ICDB_MCP 202601 KR EC"/>
    <x v="0"/>
    <s v="EC valuation | NLWB_FM_Banking_books | Live on ALM Core"/>
    <n v="0.35"/>
    <n v="0"/>
    <n v="0.35"/>
    <n v="0"/>
    <n v="0"/>
    <n v="0.35"/>
    <m/>
    <m/>
    <n v="0"/>
    <n v="0"/>
    <n v="0.35"/>
    <n v="0"/>
    <x v="46"/>
    <s v="No Error"/>
    <m/>
    <m/>
    <m/>
    <m/>
    <m/>
    <m/>
    <m/>
    <m/>
    <m/>
    <m/>
    <s v=""/>
  </r>
  <r>
    <x v="26"/>
    <s v="ICDBICDB46067.2965277778"/>
    <s v="Not Found"/>
    <x v="63"/>
    <s v="MCPICDBICDBSuper Light Maintenance"/>
    <s v="MCPICDBICDB"/>
    <m/>
    <m/>
    <m/>
    <m/>
    <m/>
    <m/>
    <m/>
    <m/>
    <m/>
    <m/>
    <m/>
    <m/>
    <m/>
    <n v="2601"/>
    <x v="11"/>
    <x v="0"/>
    <s v="START Super Light Maintenance"/>
    <s v="END Super Light Maintenance"/>
    <d v="2026-02-14T07:07:00"/>
    <x v="649"/>
    <d v="2026-02-14T07:16:00"/>
    <s v="NULL"/>
    <x v="0"/>
    <s v="ICDB_MCP 202601 KR EC"/>
    <x v="72"/>
    <s v="Super Light Maintenance"/>
    <n v="0.15"/>
    <n v="0"/>
    <n v="0.15"/>
    <n v="0"/>
    <n v="0"/>
    <n v="0.15"/>
    <m/>
    <m/>
    <n v="0"/>
    <n v="0"/>
    <n v="0.15"/>
    <n v="0"/>
    <x v="20"/>
    <s v="No Error"/>
    <m/>
    <m/>
    <m/>
    <m/>
    <m/>
    <m/>
    <m/>
    <m/>
    <m/>
    <m/>
    <s v="Super Light Maintenance"/>
  </r>
  <r>
    <x v="26"/>
    <s v="ICDBICDB46067.3027777778"/>
    <s v="Not Found"/>
    <x v="276"/>
    <s v="MCPICDBICDBEC valuation | NLWB_Trade_Finance_Services | Live on ALM Core"/>
    <s v="MCPICDBICDB"/>
    <m/>
    <m/>
    <m/>
    <m/>
    <m/>
    <m/>
    <m/>
    <m/>
    <m/>
    <m/>
    <m/>
    <m/>
    <m/>
    <n v="2601"/>
    <x v="11"/>
    <x v="0"/>
    <s v="START EC valuation | NLWB_Trade_Finance_Services | Live on ALM Core"/>
    <s v="END EC valuation | NLWB_Trade_Finance_Services | Live on ALM Core"/>
    <d v="2026-02-14T07:16:00"/>
    <x v="650"/>
    <d v="2026-02-14T07:24:00"/>
    <s v="NULL"/>
    <x v="0"/>
    <s v="ICDB_MCP 202601 KR EC"/>
    <x v="0"/>
    <s v="EC valuation | NLWB_Trade_Finance_Services | Live on ALM Core"/>
    <n v="0.13"/>
    <n v="0"/>
    <n v="0.13"/>
    <n v="0"/>
    <n v="0"/>
    <n v="0.13"/>
    <m/>
    <m/>
    <n v="0"/>
    <n v="0"/>
    <n v="0.13"/>
    <n v="0"/>
    <x v="3"/>
    <s v="No Error"/>
    <m/>
    <m/>
    <m/>
    <m/>
    <m/>
    <m/>
    <m/>
    <m/>
    <m/>
    <m/>
    <s v=""/>
  </r>
  <r>
    <x v="26"/>
    <s v="ICDBICDB46067.3083333333"/>
    <s v="Not Found"/>
    <x v="63"/>
    <s v="MCPICDBICDBSuper Light Maintenance"/>
    <s v="MCPICDBICDB"/>
    <m/>
    <m/>
    <m/>
    <m/>
    <m/>
    <m/>
    <m/>
    <m/>
    <m/>
    <m/>
    <m/>
    <m/>
    <m/>
    <n v="2601"/>
    <x v="11"/>
    <x v="0"/>
    <s v="START Super Light Maintenance"/>
    <s v="END Super Light Maintenance"/>
    <d v="2026-02-14T07:24:00"/>
    <x v="651"/>
    <d v="2026-02-14T07:32:00"/>
    <s v="NULL"/>
    <x v="0"/>
    <s v="ICDB_MCP 202601 KR EC"/>
    <x v="73"/>
    <s v="Super Light Maintenance"/>
    <n v="0.13"/>
    <n v="0"/>
    <n v="0.13"/>
    <n v="0"/>
    <n v="0"/>
    <n v="0.13"/>
    <m/>
    <m/>
    <n v="0"/>
    <n v="0"/>
    <n v="0.13"/>
    <n v="0"/>
    <x v="3"/>
    <s v="No Error"/>
    <m/>
    <m/>
    <m/>
    <m/>
    <m/>
    <m/>
    <m/>
    <m/>
    <m/>
    <m/>
    <s v="Super Light Maintenance"/>
  </r>
  <r>
    <x v="26"/>
    <s v="ICDBICDB46067.3138888889"/>
    <s v="Not Found"/>
    <x v="277"/>
    <s v="MCPICDBICDBEC valuation | Kiev | Live on ALM Core"/>
    <s v="MCPICDBICDB"/>
    <m/>
    <m/>
    <m/>
    <m/>
    <m/>
    <m/>
    <m/>
    <m/>
    <m/>
    <m/>
    <m/>
    <m/>
    <m/>
    <n v="2601"/>
    <x v="11"/>
    <x v="0"/>
    <s v="START EC valuation | Kiev | Live on ALM Core"/>
    <s v="END EC valuation | Kiev | Live on ALM Core"/>
    <d v="2026-02-14T07:32:00"/>
    <x v="652"/>
    <d v="2026-02-14T07:37:00"/>
    <s v="NULL"/>
    <x v="0"/>
    <s v="ICDB_MCP 202601 KR EC"/>
    <x v="0"/>
    <s v="EC valuation | Kiev | Live on ALM Core"/>
    <n v="0.08"/>
    <n v="0"/>
    <n v="0.08"/>
    <n v="0"/>
    <n v="0"/>
    <n v="0.08"/>
    <m/>
    <m/>
    <n v="0"/>
    <n v="0"/>
    <n v="0.08"/>
    <n v="0"/>
    <x v="25"/>
    <s v="No Error"/>
    <m/>
    <m/>
    <m/>
    <m/>
    <m/>
    <m/>
    <m/>
    <m/>
    <m/>
    <m/>
    <s v=""/>
  </r>
  <r>
    <x v="26"/>
    <s v="ICDBICDB46067.3173611111"/>
    <s v="Not Found"/>
    <x v="63"/>
    <s v="MCPICDBICDBSuper Light Maintenance"/>
    <s v="MCPICDBICDB"/>
    <m/>
    <m/>
    <m/>
    <m/>
    <m/>
    <m/>
    <m/>
    <m/>
    <m/>
    <m/>
    <m/>
    <m/>
    <m/>
    <n v="2601"/>
    <x v="11"/>
    <x v="0"/>
    <s v="START Super Light Maintenance"/>
    <s v="END Super Light Maintenance"/>
    <d v="2026-02-14T07:37:00"/>
    <x v="653"/>
    <d v="2026-02-14T07:44:00"/>
    <s v="NULL"/>
    <x v="0"/>
    <s v="ICDB_MCP 202601 KR EC"/>
    <x v="74"/>
    <s v="Super Light Maintenance"/>
    <n v="0.12"/>
    <n v="0"/>
    <n v="0.12"/>
    <n v="0"/>
    <n v="0"/>
    <n v="0.12"/>
    <m/>
    <m/>
    <n v="0"/>
    <n v="0"/>
    <n v="0.12"/>
    <n v="0"/>
    <x v="6"/>
    <s v="No Error"/>
    <m/>
    <m/>
    <m/>
    <m/>
    <m/>
    <m/>
    <m/>
    <m/>
    <m/>
    <m/>
    <s v="Super Light Maintenance"/>
  </r>
  <r>
    <x v="26"/>
    <s v="ICDBICDB46067.3222222222"/>
    <s v="Not Found"/>
    <x v="278"/>
    <s v="MCPICDBICDBEC valuation | Geneva | Other live location"/>
    <s v="MCPICDBICDB"/>
    <m/>
    <m/>
    <m/>
    <m/>
    <m/>
    <m/>
    <m/>
    <m/>
    <m/>
    <m/>
    <m/>
    <m/>
    <m/>
    <n v="2601"/>
    <x v="11"/>
    <x v="0"/>
    <s v="START EC valuation | Geneva | Other live location"/>
    <s v="END EC valuation | Geneva | Other live location"/>
    <d v="2026-02-14T07:44:00"/>
    <x v="654"/>
    <d v="2026-02-14T07:50:00"/>
    <s v="NULL"/>
    <x v="0"/>
    <s v="ICDB_MCP 202601 KR EC"/>
    <x v="0"/>
    <s v="EC valuation | Geneva | Other live location"/>
    <n v="0.1"/>
    <n v="0"/>
    <n v="0.1"/>
    <n v="0"/>
    <n v="0"/>
    <n v="0.1"/>
    <m/>
    <m/>
    <n v="0"/>
    <n v="0"/>
    <n v="0.1"/>
    <n v="0"/>
    <x v="14"/>
    <s v="No Error"/>
    <m/>
    <m/>
    <m/>
    <m/>
    <m/>
    <m/>
    <m/>
    <m/>
    <m/>
    <m/>
    <s v=""/>
  </r>
  <r>
    <x v="26"/>
    <s v="ICDBICDB46067.3263888889"/>
    <s v="Not Found"/>
    <x v="63"/>
    <s v="MCPICDBICDBSuper Light Maintenance"/>
    <s v="MCPICDBICDB"/>
    <m/>
    <m/>
    <m/>
    <m/>
    <m/>
    <m/>
    <m/>
    <m/>
    <m/>
    <m/>
    <m/>
    <m/>
    <m/>
    <n v="2601"/>
    <x v="11"/>
    <x v="0"/>
    <s v="START Super Light Maintenance"/>
    <s v="END Super Light Maintenance"/>
    <d v="2026-02-14T07:50:00"/>
    <x v="655"/>
    <d v="2026-02-14T07:57:00"/>
    <s v="NULL"/>
    <x v="0"/>
    <s v="ICDB_MCP 202601 KR EC"/>
    <x v="75"/>
    <s v="Super Light Maintenance"/>
    <n v="0.12"/>
    <n v="0"/>
    <n v="0.12"/>
    <n v="0"/>
    <n v="0"/>
    <n v="0.12"/>
    <m/>
    <m/>
    <n v="0"/>
    <n v="0"/>
    <n v="0.12"/>
    <n v="0"/>
    <x v="6"/>
    <s v="No Error"/>
    <m/>
    <m/>
    <m/>
    <m/>
    <m/>
    <m/>
    <m/>
    <m/>
    <m/>
    <m/>
    <s v="Super Light Maintenance"/>
  </r>
  <r>
    <x v="26"/>
    <s v="ICDBICDB46067.33125"/>
    <s v="Not Found"/>
    <x v="279"/>
    <s v="MCPICDBICDBEC valuation | Brussels | Live on ALM Core"/>
    <s v="MCPICDBICDB"/>
    <m/>
    <m/>
    <m/>
    <m/>
    <m/>
    <m/>
    <m/>
    <m/>
    <m/>
    <m/>
    <m/>
    <m/>
    <m/>
    <n v="2601"/>
    <x v="11"/>
    <x v="0"/>
    <s v="START EC valuation | Brussels | Live on ALM Core"/>
    <s v="END EC valuation | Brussels | Live on ALM Core"/>
    <d v="2026-02-14T07:57:00"/>
    <x v="656"/>
    <d v="2026-02-14T08:04:00"/>
    <s v="NULL"/>
    <x v="0"/>
    <s v="ICDB_MCP 202601 KR EC"/>
    <x v="0"/>
    <s v="EC valuation | Brussels | Live on ALM Core"/>
    <n v="0.12"/>
    <n v="0"/>
    <n v="0.12"/>
    <n v="0"/>
    <n v="0"/>
    <n v="0.12"/>
    <m/>
    <m/>
    <n v="0"/>
    <n v="0"/>
    <n v="0.12"/>
    <n v="0"/>
    <x v="6"/>
    <s v="No Error"/>
    <m/>
    <m/>
    <m/>
    <m/>
    <m/>
    <m/>
    <m/>
    <m/>
    <m/>
    <m/>
    <s v=""/>
  </r>
  <r>
    <x v="26"/>
    <s v="ICDBICDB46067.3361111111"/>
    <s v="Not Found"/>
    <x v="63"/>
    <s v="MCPICDBICDBSuper Light Maintenance"/>
    <s v="MCPICDBICDB"/>
    <m/>
    <m/>
    <m/>
    <m/>
    <m/>
    <m/>
    <m/>
    <m/>
    <m/>
    <m/>
    <m/>
    <m/>
    <m/>
    <n v="2601"/>
    <x v="11"/>
    <x v="0"/>
    <s v="START Super Light Maintenance"/>
    <s v="END Super Light Maintenance"/>
    <d v="2026-02-14T08:04:00"/>
    <x v="657"/>
    <d v="2026-02-14T08:12:00"/>
    <s v="NULL"/>
    <x v="0"/>
    <s v="ICDB_MCP 202601 KR EC"/>
    <x v="76"/>
    <s v="Super Light Maintenance"/>
    <n v="0.13"/>
    <n v="0"/>
    <n v="0.13"/>
    <n v="0"/>
    <n v="0"/>
    <n v="0.13"/>
    <m/>
    <m/>
    <n v="0"/>
    <n v="0"/>
    <n v="0.13"/>
    <n v="0"/>
    <x v="3"/>
    <s v="No Error"/>
    <m/>
    <m/>
    <m/>
    <m/>
    <m/>
    <m/>
    <m/>
    <m/>
    <m/>
    <m/>
    <s v="Super Light Maintenance"/>
  </r>
  <r>
    <x v="26"/>
    <s v="ICDBICDB46067.3416666667"/>
    <s v="Not Found"/>
    <x v="280"/>
    <s v="MCPICDBICDBEC valuation | Belgium_FM_banking_book | Live on ALM Core"/>
    <s v="MCPICDBICDB"/>
    <m/>
    <m/>
    <m/>
    <m/>
    <m/>
    <m/>
    <m/>
    <m/>
    <m/>
    <m/>
    <m/>
    <m/>
    <m/>
    <n v="2601"/>
    <x v="11"/>
    <x v="0"/>
    <s v="START EC valuation | Belgium_FM_banking_book | Live on ALM Core"/>
    <s v="END EC valuation | Belgium_FM_banking_book | Live on ALM Core"/>
    <d v="2026-02-14T08:12:00"/>
    <x v="658"/>
    <d v="2026-02-14T08:18:00"/>
    <s v="NULL"/>
    <x v="0"/>
    <s v="ICDB_MCP 202601 KR EC"/>
    <x v="0"/>
    <s v="EC valuation | Belgium_FM_banking_book | Live on ALM Core"/>
    <n v="0.1"/>
    <n v="0"/>
    <n v="0.1"/>
    <n v="0"/>
    <n v="0"/>
    <n v="0.1"/>
    <m/>
    <m/>
    <n v="0"/>
    <n v="0"/>
    <n v="0.1"/>
    <n v="0"/>
    <x v="14"/>
    <s v="No Error"/>
    <m/>
    <m/>
    <m/>
    <m/>
    <m/>
    <m/>
    <m/>
    <m/>
    <m/>
    <m/>
    <s v=""/>
  </r>
  <r>
    <x v="26"/>
    <s v="ICDBICDB46067.3458333333"/>
    <s v="Not Found"/>
    <x v="63"/>
    <s v="MCPICDBICDBSuper Light Maintenance"/>
    <s v="MCPICDBICDB"/>
    <m/>
    <m/>
    <m/>
    <m/>
    <m/>
    <m/>
    <m/>
    <m/>
    <m/>
    <m/>
    <m/>
    <m/>
    <m/>
    <n v="2601"/>
    <x v="11"/>
    <x v="0"/>
    <s v="START Super Light Maintenance"/>
    <s v="END Super Light Maintenance"/>
    <d v="2026-02-14T08:18:00"/>
    <x v="659"/>
    <d v="2026-02-14T08:26:00"/>
    <s v="NULL"/>
    <x v="0"/>
    <s v="ICDB_MCP 202601 KR EC"/>
    <x v="77"/>
    <s v="Super Light Maintenance"/>
    <n v="0.13"/>
    <n v="0"/>
    <n v="0.13"/>
    <n v="0"/>
    <n v="0"/>
    <n v="0.13"/>
    <m/>
    <m/>
    <n v="0"/>
    <n v="0"/>
    <n v="0.13"/>
    <n v="0"/>
    <x v="3"/>
    <s v="No Error"/>
    <m/>
    <m/>
    <m/>
    <m/>
    <m/>
    <m/>
    <m/>
    <m/>
    <m/>
    <m/>
    <s v="Super Light Maintenance"/>
  </r>
  <r>
    <x v="26"/>
    <s v="ICDBICDB46067.3513888889"/>
    <s v="Not Found"/>
    <x v="281"/>
    <s v="MCPICDBICDBEC valuation | Luxembourg | Live on ALM Core"/>
    <s v="MCPICDBICDB"/>
    <m/>
    <m/>
    <m/>
    <m/>
    <m/>
    <m/>
    <m/>
    <m/>
    <m/>
    <m/>
    <m/>
    <m/>
    <m/>
    <n v="2601"/>
    <x v="11"/>
    <x v="0"/>
    <s v="START EC valuation | Luxembourg | Live on ALM Core"/>
    <s v="END EC valuation | Luxembourg | Live on ALM Core"/>
    <d v="2026-02-14T08:26:00"/>
    <x v="660"/>
    <d v="2026-02-14T08:31:00"/>
    <s v="NULL"/>
    <x v="0"/>
    <s v="ICDB_MCP 202601 KR EC"/>
    <x v="0"/>
    <s v="EC valuation | Luxembourg | Live on ALM Core"/>
    <n v="0.08"/>
    <n v="0"/>
    <n v="0.08"/>
    <n v="0"/>
    <n v="0"/>
    <n v="0.08"/>
    <m/>
    <m/>
    <n v="0"/>
    <n v="0"/>
    <n v="0.08"/>
    <n v="0"/>
    <x v="25"/>
    <s v="No Error"/>
    <m/>
    <m/>
    <m/>
    <m/>
    <m/>
    <m/>
    <m/>
    <m/>
    <m/>
    <m/>
    <s v=""/>
  </r>
  <r>
    <x v="26"/>
    <s v="ICDBICDB46067.3548611111"/>
    <s v="Not Found"/>
    <x v="63"/>
    <s v="MCPICDBICDBSuper Light Maintenance"/>
    <s v="MCPICDBICDB"/>
    <m/>
    <m/>
    <m/>
    <m/>
    <m/>
    <m/>
    <m/>
    <m/>
    <m/>
    <m/>
    <m/>
    <m/>
    <m/>
    <n v="2601"/>
    <x v="11"/>
    <x v="0"/>
    <s v="START Super Light Maintenance"/>
    <s v="END Super Light Maintenance"/>
    <d v="2026-02-14T08:31:00"/>
    <x v="661"/>
    <d v="2026-02-14T08:43:00"/>
    <s v="NULL"/>
    <x v="0"/>
    <s v="ICDB_MCP 202601 KR EC"/>
    <x v="78"/>
    <s v="Super Light Maintenance"/>
    <n v="0.13"/>
    <n v="0"/>
    <n v="0.13"/>
    <n v="0"/>
    <n v="0"/>
    <n v="0.13"/>
    <m/>
    <m/>
    <n v="0"/>
    <n v="0"/>
    <n v="0.13"/>
    <n v="0"/>
    <x v="3"/>
    <s v="No Error"/>
    <m/>
    <m/>
    <m/>
    <m/>
    <m/>
    <m/>
    <m/>
    <m/>
    <m/>
    <m/>
    <s v="Super Light Maintenance"/>
  </r>
  <r>
    <x v="26"/>
    <s v="ICDBICDB46067.3631944444"/>
    <s v="Not Found"/>
    <x v="48"/>
    <s v="MCPICDBICDBload AIC Spreads"/>
    <s v="MCPICDBICDB"/>
    <m/>
    <m/>
    <m/>
    <m/>
    <m/>
    <m/>
    <m/>
    <m/>
    <m/>
    <m/>
    <m/>
    <m/>
    <m/>
    <n v="2601"/>
    <x v="11"/>
    <x v="0"/>
    <s v="START load AIC Spreads"/>
    <s v="END load AIC Spreads"/>
    <d v="2026-02-14T08:43:00"/>
    <x v="662"/>
    <d v="2026-02-14T09:55:00"/>
    <s v="NULL"/>
    <x v="0"/>
    <s v="ICDB_MCP 202601 Valuation_AIC_IRRBBCORE_MCP"/>
    <x v="0"/>
    <s v="load AIC Spreads"/>
    <n v="1.2"/>
    <n v="0"/>
    <n v="1.2"/>
    <n v="0"/>
    <n v="0"/>
    <n v="1.2"/>
    <m/>
    <m/>
    <n v="0"/>
    <n v="0"/>
    <n v="1.2"/>
    <n v="0"/>
    <x v="135"/>
    <s v="No Error"/>
    <m/>
    <m/>
    <m/>
    <m/>
    <m/>
    <m/>
    <m/>
    <m/>
    <m/>
    <m/>
    <s v=""/>
  </r>
  <r>
    <x v="26"/>
    <s v="ICDBICDB46067.4131944444"/>
    <s v="Not Found"/>
    <x v="282"/>
    <s v="MCPICDBICDBValuation AIC | NLWB_Lending | Live on ALM Core"/>
    <s v="MCPICDBICDB"/>
    <m/>
    <m/>
    <m/>
    <m/>
    <m/>
    <m/>
    <m/>
    <m/>
    <m/>
    <m/>
    <m/>
    <m/>
    <m/>
    <n v="2601"/>
    <x v="11"/>
    <x v="0"/>
    <s v="START Valuation AIC | NLWB_Lending | Live on ALM Core"/>
    <s v="END Valuation AIC | NLWB_Lending | Live on ALM Core"/>
    <d v="2026-02-14T09:55:00"/>
    <x v="663"/>
    <d v="2026-02-14T10:17:00"/>
    <s v="NULL"/>
    <x v="0"/>
    <s v="ICDB_MCP 202601 Valuation_AIC_IRRBBCORE_MCP"/>
    <x v="0"/>
    <s v="Valuation AIC | NLWB_Lending | Live on ALM Core"/>
    <n v="0.37"/>
    <n v="0"/>
    <n v="0.37"/>
    <n v="0"/>
    <n v="0"/>
    <n v="0.37"/>
    <m/>
    <m/>
    <n v="0"/>
    <n v="0"/>
    <n v="0.37"/>
    <n v="0"/>
    <x v="36"/>
    <s v="No Error"/>
    <m/>
    <m/>
    <m/>
    <m/>
    <m/>
    <m/>
    <m/>
    <m/>
    <m/>
    <m/>
    <s v=""/>
  </r>
  <r>
    <x v="26"/>
    <s v="ICDBICDB46067.4284722222"/>
    <s v="Not Found"/>
    <x v="283"/>
    <s v="MCPICDBICDBValuation AIC | NLWB_FM_Banking_books | Live on ALM Core"/>
    <s v="MCPICDBICDB"/>
    <m/>
    <m/>
    <m/>
    <m/>
    <m/>
    <m/>
    <m/>
    <m/>
    <m/>
    <m/>
    <m/>
    <m/>
    <m/>
    <n v="2601"/>
    <x v="11"/>
    <x v="0"/>
    <s v="START Valuation AIC | NLWB_FM_Banking_books | Live on ALM Core"/>
    <s v="END Valuation AIC | NLWB_FM_Banking_books | Live on ALM Core"/>
    <d v="2026-02-14T10:17:00"/>
    <x v="664"/>
    <d v="2026-02-14T10:29:00"/>
    <s v="NULL"/>
    <x v="0"/>
    <s v="ICDB_MCP 202601 Valuation_AIC_IRRBBCORE_MCP"/>
    <x v="0"/>
    <s v="Valuation AIC | NLWB_FM_Banking_books | Live on ALM Core"/>
    <n v="0.2"/>
    <n v="0"/>
    <n v="0.2"/>
    <n v="0"/>
    <n v="0"/>
    <n v="0.2"/>
    <m/>
    <m/>
    <n v="0"/>
    <n v="0"/>
    <n v="0.2"/>
    <n v="0"/>
    <x v="11"/>
    <s v="No Error"/>
    <m/>
    <m/>
    <m/>
    <m/>
    <m/>
    <m/>
    <m/>
    <m/>
    <m/>
    <m/>
    <s v=""/>
  </r>
  <r>
    <x v="26"/>
    <s v="ICDBICDB46067.4368055556"/>
    <s v="Not Found"/>
    <x v="284"/>
    <s v="MCPICDBICDBValuation AIC | NLWB_BMG | Live on ALM Core"/>
    <s v="MCPICDBICDB"/>
    <m/>
    <m/>
    <m/>
    <m/>
    <m/>
    <m/>
    <m/>
    <m/>
    <m/>
    <m/>
    <m/>
    <m/>
    <m/>
    <n v="2601"/>
    <x v="11"/>
    <x v="0"/>
    <s v="START Valuation AIC | NLWB_BMG | Live on ALM Core"/>
    <s v="END Valuation AIC | NLWB_BMG | Live on ALM Core"/>
    <d v="2026-02-14T10:29:00"/>
    <x v="665"/>
    <d v="2026-02-14T10:39:00"/>
    <s v="NULL"/>
    <x v="0"/>
    <s v="ICDB_MCP 202601 Valuation_AIC_IRRBBCORE_MCP"/>
    <x v="0"/>
    <s v="Valuation AIC | NLWB_BMG | Live on ALM Core"/>
    <n v="0.17"/>
    <n v="0"/>
    <n v="0.17"/>
    <n v="0"/>
    <n v="0"/>
    <n v="0.17"/>
    <m/>
    <m/>
    <n v="0"/>
    <n v="0"/>
    <n v="0.17"/>
    <n v="0"/>
    <x v="7"/>
    <s v="No Error"/>
    <m/>
    <m/>
    <m/>
    <m/>
    <m/>
    <m/>
    <m/>
    <m/>
    <m/>
    <m/>
    <s v=""/>
  </r>
  <r>
    <x v="26"/>
    <s v="ICDBICDB46067.44375"/>
    <s v="Not Found"/>
    <x v="285"/>
    <s v="MCPICDBICDBValuation AIC | NLWB_Trade_Finance_Services | Live on ALM Core"/>
    <s v="MCPICDBICDB"/>
    <m/>
    <m/>
    <m/>
    <m/>
    <m/>
    <m/>
    <m/>
    <m/>
    <m/>
    <m/>
    <m/>
    <m/>
    <m/>
    <n v="2601"/>
    <x v="11"/>
    <x v="0"/>
    <s v="START Valuation AIC | NLWB_Trade_Finance_Services | Live on ALM Core"/>
    <s v="END Valuation AIC | NLWB_Trade_Finance_Services | Live on ALM Core"/>
    <d v="2026-02-14T10:39:00"/>
    <x v="666"/>
    <d v="2026-02-14T11:14:00"/>
    <s v="NULL"/>
    <x v="0"/>
    <s v="ICDB_MCP 202601 Valuation_AIC_IRRBBCORE_MCP"/>
    <x v="0"/>
    <s v="Valuation AIC | NLWB_Trade_Finance_Services | Live on ALM Core"/>
    <n v="0.57999999999999996"/>
    <n v="0"/>
    <n v="0.57999999999999996"/>
    <n v="0"/>
    <n v="0"/>
    <n v="0.57999999999999996"/>
    <m/>
    <m/>
    <n v="0"/>
    <n v="0"/>
    <n v="0.57999999999999996"/>
    <n v="0"/>
    <x v="104"/>
    <s v="No Error"/>
    <m/>
    <m/>
    <m/>
    <m/>
    <m/>
    <m/>
    <m/>
    <m/>
    <m/>
    <m/>
    <s v=""/>
  </r>
  <r>
    <x v="26"/>
    <s v="ICDBICDB46067.4680555556"/>
    <s v="Not Found"/>
    <x v="286"/>
    <s v="MCPICDBICDBValuation AIC | Brussels | Live on ALM Core"/>
    <s v="MCPICDBICDB"/>
    <m/>
    <m/>
    <m/>
    <m/>
    <m/>
    <m/>
    <m/>
    <m/>
    <m/>
    <m/>
    <m/>
    <m/>
    <m/>
    <n v="2601"/>
    <x v="11"/>
    <x v="0"/>
    <s v="START Valuation AIC | Brussels | Live on ALM Core"/>
    <s v="END Valuation AIC | Brussels | Live on ALM Core"/>
    <d v="2026-02-14T11:14:00"/>
    <x v="667"/>
    <s v="NULL"/>
    <s v="NULL"/>
    <x v="0"/>
    <s v="ICDB_MCP 202601 Valuation_AIC_IRRBBCORE_MCP"/>
    <x v="0"/>
    <s v="Valuation AIC | Brussels | Live on ALM Core"/>
    <n v="0.17"/>
    <n v="0"/>
    <n v="0.17"/>
    <n v="0"/>
    <n v="0"/>
    <n v="0.17"/>
    <m/>
    <m/>
    <n v="0"/>
    <n v="0"/>
    <n v="0.17"/>
    <n v="0"/>
    <x v="7"/>
    <s v="No Error"/>
    <m/>
    <m/>
    <m/>
    <m/>
    <m/>
    <m/>
    <m/>
    <m/>
    <m/>
    <m/>
    <s v=""/>
  </r>
  <r>
    <x v="0"/>
    <s v="ESDBDelete Portfolio46059.5291666667"/>
    <s v="Not Found"/>
    <x v="0"/>
    <s v="MCPESDBDelete PortfolioDelete portfolio from"/>
    <s v="MCPESDBDelete Portfolio"/>
    <m/>
    <m/>
    <m/>
    <m/>
    <m/>
    <m/>
    <m/>
    <m/>
    <m/>
    <m/>
    <m/>
    <m/>
    <m/>
    <n v="2601"/>
    <x v="12"/>
    <x v="0"/>
    <s v="START Delete portfolio from"/>
    <s v="END Delete portfolio from"/>
    <d v="2026-02-06T12:42:00"/>
    <x v="668"/>
    <d v="2026-02-06T12:46:00"/>
    <s v="NULL"/>
    <x v="0"/>
    <s v="Delete_Portfolio_ES_MCP"/>
    <x v="0"/>
    <s v="Delete portfolio from"/>
    <n v="0.05"/>
    <n v="0"/>
    <n v="0.05"/>
    <n v="0"/>
    <n v="0"/>
    <n v="0.05"/>
    <m/>
    <m/>
    <n v="0"/>
    <n v="0"/>
    <n v="0.05"/>
    <n v="0"/>
    <x v="17"/>
    <s v="No Error"/>
    <m/>
    <m/>
    <m/>
    <m/>
    <m/>
    <m/>
    <m/>
    <m/>
    <m/>
    <m/>
    <s v=""/>
  </r>
  <r>
    <x v="1"/>
    <s v="ESDBLoad Compare MP46059.5319444444"/>
    <s v="Not Found"/>
    <x v="1"/>
    <s v="MCPESDBLoad Compare MPload Model parameters"/>
    <s v="MCPESDBLoad Compare MP"/>
    <m/>
    <m/>
    <m/>
    <m/>
    <m/>
    <m/>
    <m/>
    <m/>
    <m/>
    <m/>
    <m/>
    <m/>
    <m/>
    <n v="2601"/>
    <x v="12"/>
    <x v="0"/>
    <s v="START load Model parameters"/>
    <s v="END load Model parameters"/>
    <d v="2026-02-06T12:46:00"/>
    <x v="669"/>
    <d v="2026-02-06T12:49:00"/>
    <s v="NULL"/>
    <x v="0"/>
    <s v="Load_compare_MP_ES_MCP"/>
    <x v="0"/>
    <s v="load Model parameters"/>
    <n v="0.05"/>
    <n v="0"/>
    <n v="0.05"/>
    <n v="0"/>
    <n v="0"/>
    <n v="0.05"/>
    <m/>
    <m/>
    <n v="0"/>
    <n v="0"/>
    <n v="0.05"/>
    <n v="0"/>
    <x v="17"/>
    <s v="No Error"/>
    <m/>
    <m/>
    <m/>
    <m/>
    <m/>
    <m/>
    <m/>
    <m/>
    <m/>
    <m/>
    <s v=""/>
  </r>
  <r>
    <x v="1"/>
    <s v="ESDBLoad Compare MP46059.5340277778"/>
    <s v="Not Found"/>
    <x v="2"/>
    <s v="MCPESDBLoad Compare MPModel parameters comparison"/>
    <s v="MCPESDBLoad Compare MP"/>
    <m/>
    <m/>
    <m/>
    <m/>
    <m/>
    <m/>
    <m/>
    <m/>
    <m/>
    <m/>
    <m/>
    <m/>
    <m/>
    <n v="2601"/>
    <x v="12"/>
    <x v="0"/>
    <s v="START Model parameters comparison"/>
    <s v="END Model parameters comparison"/>
    <d v="2026-02-06T12:49:00"/>
    <x v="669"/>
    <d v="2026-02-06T12:50:00"/>
    <s v="NULL"/>
    <x v="0"/>
    <s v="Load_compare_MP_ES_MCP"/>
    <x v="0"/>
    <s v="Model parameters comparison"/>
    <n v="0"/>
    <n v="0"/>
    <n v="0"/>
    <n v="0"/>
    <n v="0"/>
    <n v="0"/>
    <m/>
    <m/>
    <n v="0"/>
    <n v="0"/>
    <n v="0"/>
    <n v="0"/>
    <x v="23"/>
    <s v="No Error"/>
    <m/>
    <m/>
    <m/>
    <m/>
    <m/>
    <m/>
    <m/>
    <m/>
    <m/>
    <m/>
    <s v=""/>
  </r>
  <r>
    <x v="2"/>
    <s v="ESDBLoad Compare Spreads46059.5347222222"/>
    <s v="Not Found"/>
    <x v="3"/>
    <s v="MCPESDBLoad Compare Spreadsload Spreads"/>
    <s v="MCPESDBLoad Compare Spreads"/>
    <m/>
    <m/>
    <m/>
    <m/>
    <m/>
    <m/>
    <m/>
    <m/>
    <m/>
    <m/>
    <m/>
    <m/>
    <m/>
    <n v="2601"/>
    <x v="12"/>
    <x v="0"/>
    <s v="START load Spreads"/>
    <s v="END load Spreads"/>
    <d v="2026-02-06T12:50:00"/>
    <x v="670"/>
    <d v="2026-02-06T13:12:00"/>
    <s v="NULL"/>
    <x v="0"/>
    <s v="Load_compare_Spreads_ES_MCP"/>
    <x v="0"/>
    <s v="load Spreads"/>
    <n v="0.37"/>
    <n v="0"/>
    <n v="0.37"/>
    <n v="0"/>
    <n v="0"/>
    <n v="0.37"/>
    <m/>
    <m/>
    <n v="0"/>
    <n v="0"/>
    <n v="0.37"/>
    <n v="0"/>
    <x v="36"/>
    <s v="No Error"/>
    <m/>
    <m/>
    <m/>
    <m/>
    <m/>
    <m/>
    <m/>
    <m/>
    <m/>
    <m/>
    <s v=""/>
  </r>
  <r>
    <x v="2"/>
    <s v="ESDBLoad Compare Spreads46059.55"/>
    <s v="Not Found"/>
    <x v="4"/>
    <s v="MCPESDBLoad Compare SpreadsSpreads comparison"/>
    <s v="MCPESDBLoad Compare Spreads"/>
    <m/>
    <m/>
    <m/>
    <m/>
    <m/>
    <m/>
    <m/>
    <m/>
    <m/>
    <m/>
    <m/>
    <m/>
    <m/>
    <n v="2601"/>
    <x v="12"/>
    <x v="0"/>
    <s v="START Spreads comparison"/>
    <s v="END Spreads comparison"/>
    <d v="2026-02-06T13:12:00"/>
    <x v="671"/>
    <d v="2026-02-12T05:21:00"/>
    <s v="NULL"/>
    <x v="0"/>
    <s v="Load_compare_Spreads_ES_MCP"/>
    <x v="0"/>
    <s v="Spreads comparison"/>
    <n v="0.03"/>
    <n v="0"/>
    <n v="0.03"/>
    <n v="0"/>
    <n v="0"/>
    <n v="0.03"/>
    <m/>
    <m/>
    <n v="0"/>
    <n v="0"/>
    <n v="0.03"/>
    <n v="0"/>
    <x v="0"/>
    <s v="No Error"/>
    <m/>
    <m/>
    <m/>
    <m/>
    <m/>
    <m/>
    <m/>
    <m/>
    <m/>
    <m/>
    <s v=""/>
  </r>
  <r>
    <x v="3"/>
    <s v="ESDBLoad Pos46065.2229166667"/>
    <s v="Not Found"/>
    <x v="287"/>
    <s v="MCPESDBLoad PosGenerate NTG"/>
    <s v="MCPESDBLoad Pos"/>
    <m/>
    <m/>
    <m/>
    <m/>
    <m/>
    <m/>
    <m/>
    <m/>
    <m/>
    <m/>
    <m/>
    <m/>
    <m/>
    <n v="2601"/>
    <x v="12"/>
    <x v="0"/>
    <s v="START Generate NTG"/>
    <s v="END Generate NTG"/>
    <d v="2026-02-12T05:21:00"/>
    <x v="672"/>
    <d v="2026-02-12T05:34:00"/>
    <s v="NULL"/>
    <x v="0"/>
    <s v="Load_POS_ES_MCP"/>
    <x v="0"/>
    <s v="Generate NTG"/>
    <n v="0.22"/>
    <n v="0.22"/>
    <n v="0"/>
    <n v="0"/>
    <n v="0.22"/>
    <n v="0.22"/>
    <m/>
    <m/>
    <n v="0.22"/>
    <n v="0"/>
    <n v="0"/>
    <n v="0.22"/>
    <x v="13"/>
    <s v="Data Quality"/>
    <s v="Business Data Providers"/>
    <s v="Data Content Integrity Issue"/>
    <s v="ISSUE: Fail due to incorrect NTG file_x000a_ROOT CAUSE: NTG file provided by MRM's had an error in WAMD column with improper date format_x000a_SOLUTION: New file was provided rerun performed; Opportunity cost was however due to the error in positions file delivered by GFRS"/>
    <s v="NTG"/>
    <m/>
    <s v="Single‑Location Impact"/>
    <s v="One‑Off"/>
    <s v=" New file was provided rerun performed"/>
    <s v="reache out to the team to ask about controls"/>
    <m/>
    <s v=""/>
  </r>
  <r>
    <x v="3"/>
    <s v="ESDBLoad Pos46065.2319444444"/>
    <s v="Not Found"/>
    <x v="5"/>
    <s v="MCPESDBLoad Posload"/>
    <s v="MCPESDBLoad Pos"/>
    <m/>
    <m/>
    <m/>
    <m/>
    <m/>
    <m/>
    <m/>
    <m/>
    <m/>
    <m/>
    <m/>
    <m/>
    <m/>
    <n v="2601"/>
    <x v="12"/>
    <x v="0"/>
    <s v="START load"/>
    <s v="NULL"/>
    <d v="2026-02-12T05:34:00"/>
    <x v="673"/>
    <d v="2026-02-12T13:11:00"/>
    <s v="Exception from QRM: Exception calling RunCycleWithOverride: Exception calling RunCycleWithOverride: The component: 'Executing SQL Statement Task (49ef4192-653e-484a-9228-56b05a496901)' failed.  Conversion failed when converting date and/or time from character string. Problems with the query, &quot;ResultSet&quot; property not set correctly, parameters not set correctly, or connection not established correctly  failed sql statement: INSERT _SQLXForm_Src___sx9000079291_ESDB_LOC_ESDB_POSREP_NTG_MCP_QRM_txt_a8371aa1_2aa5_43b8_8a93_303c30f2f4f8  ([MARGIN2], [VW_GCD99_NAME_GCDIM99], [FTPSPREAD1], [FTPSPREAD2], [FTPSPREAD3], [VW_GCD102_NAME_GCDIM102], [VW_GCD28_NAME_GCDIM28], [FACE_AMT], [BOOK_VALUE], [GROSS_WAC], [NET_WAC], [MARGIN], [WAMD], [CUSIP], [LIFE_CAP], [MOTORESETD], [LORIGDATE], [SETTL_DATD], [AMORTDELAY], [PYMTFREQ_NAME_PAYMT_PRD], [EVNTFREQ_NAME_RESET_PRD], [CRNCDESC_NAME_CRNCID], [INDXDESC_NAME_INDXID], [LOCKOUTPRD], [VW_AMORTIZATIONS_NAME_AMORT_TYPE], [LIFE_FLOOR], [INTRTYPE_NAME_INTBASTYPE], [CMPNDINTR], [TRANSACTID], [VW_GCD07_NAME_GCDIM07], [VW_GCD06_NAME_GCDIM06], [VW_GCD09_NAME_GCDIM09], [VW_GCD10_NAME_GCDIM10], [VW_GCD39_NAME_GCDIM39], [VW_GCD40_NAME_GCDIM40], [VW_GCD49_NAME_GCDIM49], [VW_GCD56_NAME_GCDIM56], [VW_GCD57_NAME_GCDIM57], [VW_GCD54_NAME_GCDIM54], [VW_GCD66_NAME_GCDIM66], [VW_GCD70_NAME_GCDIM70], [VW_GCD71_NAME_GCDIM71], [VW_GCD74_NAME_GCDIM74], [VW_GCD76_NAME_GCDIM76], [VW_GCD82_NAME_GCDIM82], [VW_GCD15_NAME_GCDIM15], [VW_GCD95_NAME_GCDIM95], [VW_GCD97_NAME_GCDIM97], [VW_GCD98_NAME_GCDIM98], [TRADE_DATE], [NEXT_PDATE], [VW_GCD11_NAME_GCDIM11], [NCUSTOM9], [NCUSTOM10], [VW_GCD81_NAME_GCDIM81], [Correction or Deletion Indicator], [VW_GCD12_NAME_GCDIM12], [VW_GCD13_NAME_GCDIM13], [VW_GCD14_NAME_GCDIM14], [NCUSTOM7], [NCUSTOM8], [NCUSTOM12], [VW_GCD43_NAME_GCDIM43], [VW_GCD42_NAME_GCDIM42], [NCUSTOM4], [DCUSTOM3], [VW_GCD44_NAME_GCDIM44], [VW_GCD45_NAME_GCDIM45], [VW_GCD46_NAME_GCDIM46], [NCUSTOM29], [VW_GCD47_NAME_GCDIM47], [VW_GCD01_NAME_GCDIM01], [VW_GCD18_NAME_GCDIM18], [YC_DESC_NAME_YCID], [MTM_PRICE], [VW_GCD02_NAME_GCDIM02], [VW_GCD03_NAME_GCDIM03], [VW_GCD04_NAME_GCDIM04], [VW_GCD05_NAME_GCD Please see the diagnostic report for more details.  -- Details available: Y. -- Warnings available: N. (line: 78)  QRM error details:    "/>
    <x v="1"/>
    <s v="Load_POS_ES_MCP"/>
    <x v="0"/>
    <s v="load"/>
    <n v="0.92"/>
    <n v="0.92"/>
    <n v="0"/>
    <n v="6.7"/>
    <n v="7.62"/>
    <n v="7.62"/>
    <m/>
    <m/>
    <n v="0.92"/>
    <n v="6.7"/>
    <n v="0"/>
    <n v="7.62"/>
    <x v="136"/>
    <s v="Data Quality"/>
    <s v="Business Data Providers"/>
    <s v="Data Content Integrity Issue"/>
    <s v="ISSUE: Fail due to incorrect NTG file_x000a_ROOT CAUSE: NTG file provided by MRM's had an error in WAMD column with improper date format_x000a_SOLUTION: New file was provided rerun performed; Opportunity cost was however due to the error in positions file delivered by GFRS"/>
    <s v="NTG"/>
    <m/>
    <s v="Single‑Location Impact"/>
    <s v="One‑Off"/>
    <s v=" New file was provided rerun performed"/>
    <s v="reache out to the team to ask about controls"/>
    <m/>
    <s v=""/>
  </r>
  <r>
    <x v="3"/>
    <s v="ESDBLoad Pos46065.5493055556"/>
    <s v="Not Found"/>
    <x v="287"/>
    <s v="MCPESDBLoad PosGenerate NTG"/>
    <s v="MCPESDBLoad Pos"/>
    <m/>
    <m/>
    <m/>
    <m/>
    <m/>
    <m/>
    <m/>
    <m/>
    <m/>
    <m/>
    <m/>
    <m/>
    <m/>
    <n v="2601"/>
    <x v="12"/>
    <x v="0"/>
    <s v="START Generate NTG"/>
    <s v="END Generate NTG"/>
    <d v="2026-02-12T13:11:00"/>
    <x v="674"/>
    <d v="2026-02-12T13:25:00"/>
    <s v="NULL"/>
    <x v="0"/>
    <s v="Load_POS_ES_MCP"/>
    <x v="1"/>
    <s v="Generate NTG"/>
    <n v="0.23"/>
    <n v="0"/>
    <n v="0.23"/>
    <n v="0"/>
    <n v="0"/>
    <n v="0.23"/>
    <m/>
    <m/>
    <n v="0"/>
    <n v="0"/>
    <n v="0.23"/>
    <n v="0"/>
    <x v="67"/>
    <s v="No Error"/>
    <m/>
    <m/>
    <m/>
    <m/>
    <m/>
    <m/>
    <m/>
    <m/>
    <m/>
    <m/>
    <s v=""/>
  </r>
  <r>
    <x v="3"/>
    <s v="ESDBLoad Pos46065.5590277778"/>
    <s v="Not Found"/>
    <x v="5"/>
    <s v="MCPESDBLoad Posload"/>
    <s v="MCPESDBLoad Pos"/>
    <m/>
    <m/>
    <m/>
    <m/>
    <m/>
    <m/>
    <m/>
    <m/>
    <m/>
    <m/>
    <m/>
    <m/>
    <m/>
    <n v="2601"/>
    <x v="12"/>
    <x v="0"/>
    <s v="START load"/>
    <s v="END load"/>
    <d v="2026-02-12T13:25:00"/>
    <x v="675"/>
    <d v="2026-02-12T14:27:00"/>
    <s v="NULL"/>
    <x v="0"/>
    <s v="Load_POS_ES_MCP"/>
    <x v="1"/>
    <s v="load"/>
    <n v="1.03"/>
    <n v="0"/>
    <n v="1.03"/>
    <n v="0"/>
    <n v="0"/>
    <n v="1.03"/>
    <m/>
    <m/>
    <n v="0"/>
    <n v="0"/>
    <n v="1.03"/>
    <n v="0"/>
    <x v="121"/>
    <s v="No Error"/>
    <m/>
    <m/>
    <m/>
    <m/>
    <m/>
    <m/>
    <m/>
    <m/>
    <m/>
    <m/>
    <s v=""/>
  </r>
  <r>
    <x v="3"/>
    <s v="ESDBLoad Pos46065.6020833333"/>
    <s v="Not Found"/>
    <x v="6"/>
    <s v="MCPESDBLoad PosStratification"/>
    <s v="MCPESDBLoad Pos"/>
    <m/>
    <m/>
    <m/>
    <m/>
    <m/>
    <m/>
    <m/>
    <m/>
    <m/>
    <m/>
    <m/>
    <m/>
    <m/>
    <n v="2601"/>
    <x v="12"/>
    <x v="0"/>
    <s v="START Stratification"/>
    <s v="END Stratification"/>
    <d v="2026-02-12T14:27:00"/>
    <x v="676"/>
    <d v="2026-02-12T14:32:00"/>
    <s v="NULL"/>
    <x v="0"/>
    <s v="Load_POS_ES_MCP"/>
    <x v="0"/>
    <s v="Stratification"/>
    <n v="0.08"/>
    <n v="0"/>
    <n v="0.08"/>
    <n v="0"/>
    <n v="0"/>
    <n v="0.08"/>
    <m/>
    <m/>
    <n v="0"/>
    <n v="0"/>
    <n v="0.08"/>
    <n v="0"/>
    <x v="25"/>
    <s v="No Error"/>
    <m/>
    <m/>
    <m/>
    <m/>
    <m/>
    <m/>
    <m/>
    <m/>
    <m/>
    <m/>
    <s v=""/>
  </r>
  <r>
    <x v="3"/>
    <s v="ESDBLoad Pos46065.6055555556"/>
    <s v="Not Found"/>
    <x v="7"/>
    <s v="MCPESDBLoad PosPosition report OLAP exports"/>
    <s v="MCPESDBLoad Pos"/>
    <m/>
    <m/>
    <m/>
    <m/>
    <m/>
    <m/>
    <m/>
    <m/>
    <m/>
    <m/>
    <m/>
    <m/>
    <m/>
    <n v="2601"/>
    <x v="12"/>
    <x v="0"/>
    <s v="START Position report OLAP exports"/>
    <s v="END Position report OLAP exports"/>
    <d v="2026-02-12T14:32:00"/>
    <x v="677"/>
    <d v="2026-02-12T14:45:00"/>
    <s v="NULL"/>
    <x v="0"/>
    <s v="Load_POS_ES_MCP"/>
    <x v="0"/>
    <s v="Position report OLAP exports"/>
    <n v="0.22"/>
    <n v="0"/>
    <n v="0.22"/>
    <n v="0"/>
    <n v="0"/>
    <n v="0.22"/>
    <m/>
    <m/>
    <n v="0"/>
    <n v="0"/>
    <n v="0.22"/>
    <n v="0"/>
    <x v="13"/>
    <s v="No Error"/>
    <m/>
    <m/>
    <m/>
    <m/>
    <m/>
    <m/>
    <m/>
    <m/>
    <m/>
    <m/>
    <s v=""/>
  </r>
  <r>
    <x v="3"/>
    <s v="ESDBLoad Pos46065.6145833333"/>
    <s v="Not Found"/>
    <x v="8"/>
    <s v="MCPESDBLoad Poscopy from"/>
    <s v="MCPESDBLoad Pos"/>
    <m/>
    <m/>
    <m/>
    <m/>
    <m/>
    <m/>
    <m/>
    <m/>
    <m/>
    <m/>
    <m/>
    <m/>
    <m/>
    <n v="2601"/>
    <x v="12"/>
    <x v="0"/>
    <s v="START copy from"/>
    <s v="END copy from"/>
    <d v="2026-02-12T14:45:00"/>
    <x v="678"/>
    <d v="2026-02-12T14:49:00"/>
    <s v="NULL"/>
    <x v="0"/>
    <s v="Load_POS_ES_MCP"/>
    <x v="0"/>
    <s v="copy from"/>
    <n v="0.02"/>
    <n v="0"/>
    <n v="0.02"/>
    <n v="0"/>
    <n v="0"/>
    <n v="0.02"/>
    <m/>
    <m/>
    <n v="0"/>
    <n v="0"/>
    <n v="0.02"/>
    <n v="0"/>
    <x v="9"/>
    <s v="No Error"/>
    <m/>
    <m/>
    <m/>
    <m/>
    <m/>
    <m/>
    <m/>
    <m/>
    <m/>
    <m/>
    <s v=""/>
  </r>
  <r>
    <x v="4"/>
    <s v="ESDBValuation (NPV)46065.6173611111"/>
    <s v="Not Found"/>
    <x v="9"/>
    <s v="MCPESDBValuation (NPV)portfolio valuation run"/>
    <s v="MCPESDBValuation (NPV)"/>
    <m/>
    <m/>
    <m/>
    <m/>
    <m/>
    <m/>
    <m/>
    <m/>
    <m/>
    <m/>
    <m/>
    <m/>
    <m/>
    <n v="2601"/>
    <x v="12"/>
    <x v="0"/>
    <s v="START portfolio valuation run"/>
    <s v="END portfolio valuation run"/>
    <d v="2026-02-12T14:49:00"/>
    <x v="679"/>
    <d v="2026-02-12T18:50:00"/>
    <s v="NULL"/>
    <x v="0"/>
    <s v="Valuation_ES_MCP"/>
    <x v="0"/>
    <s v="portfolio valuation run"/>
    <n v="4.0199999999999996"/>
    <n v="0"/>
    <n v="4.0199999999999996"/>
    <n v="0"/>
    <n v="0"/>
    <n v="4.0199999999999996"/>
    <m/>
    <m/>
    <n v="0"/>
    <n v="0"/>
    <n v="4.0199999999999996"/>
    <n v="0"/>
    <x v="137"/>
    <s v="No Error"/>
    <m/>
    <m/>
    <m/>
    <m/>
    <m/>
    <m/>
    <m/>
    <m/>
    <m/>
    <m/>
    <s v=""/>
  </r>
  <r>
    <x v="4"/>
    <s v="ESDBValuation (NPV)46065.7847222222"/>
    <s v="Not Found"/>
    <x v="10"/>
    <s v="MCPESDBValuation (NPV)export to ara"/>
    <s v="MCPESDBValuation (NPV)"/>
    <m/>
    <m/>
    <m/>
    <m/>
    <m/>
    <m/>
    <m/>
    <m/>
    <m/>
    <m/>
    <m/>
    <m/>
    <m/>
    <n v="2601"/>
    <x v="12"/>
    <x v="0"/>
    <s v="START export to ara"/>
    <s v="END export to ara"/>
    <d v="2026-02-12T18:50:00"/>
    <x v="679"/>
    <d v="2026-02-12T18:50:00"/>
    <s v="NULL"/>
    <x v="0"/>
    <s v="Valuation_ES_MCP"/>
    <x v="0"/>
    <s v="export to ara"/>
    <n v="0"/>
    <n v="0"/>
    <n v="0"/>
    <n v="0"/>
    <n v="0"/>
    <n v="0"/>
    <m/>
    <m/>
    <n v="0"/>
    <n v="0"/>
    <n v="0"/>
    <n v="0"/>
    <x v="23"/>
    <s v="No Error"/>
    <m/>
    <m/>
    <m/>
    <m/>
    <m/>
    <m/>
    <m/>
    <m/>
    <m/>
    <m/>
    <s v=""/>
  </r>
  <r>
    <x v="4"/>
    <s v="ESDBValuation (NPV)46065.7847222222"/>
    <s v="Not Found"/>
    <x v="11"/>
    <s v="MCPESDBValuation (NPV)Light Maintenance"/>
    <s v="MCPESDBValuation (NPV)"/>
    <m/>
    <m/>
    <m/>
    <m/>
    <m/>
    <m/>
    <m/>
    <m/>
    <m/>
    <m/>
    <m/>
    <m/>
    <m/>
    <n v="2601"/>
    <x v="12"/>
    <x v="0"/>
    <s v="START Light Maintenance"/>
    <s v="END Light Maintenance"/>
    <d v="2026-02-12T18:50:00"/>
    <x v="680"/>
    <d v="2026-02-12T19:29:00"/>
    <s v="NULL"/>
    <x v="0"/>
    <s v="Valuation_ES_MCP"/>
    <x v="0"/>
    <s v="Light Maintenance"/>
    <n v="0.65"/>
    <n v="0"/>
    <n v="0.65"/>
    <n v="0"/>
    <n v="0"/>
    <n v="0.65"/>
    <m/>
    <m/>
    <n v="0"/>
    <n v="0"/>
    <n v="0.65"/>
    <n v="0"/>
    <x v="113"/>
    <s v="No Error"/>
    <m/>
    <m/>
    <m/>
    <m/>
    <m/>
    <m/>
    <m/>
    <m/>
    <m/>
    <m/>
    <s v=""/>
  </r>
  <r>
    <x v="4"/>
    <s v="ESDBValuation (NPV)46065.8118055556"/>
    <s v="Not Found"/>
    <x v="12"/>
    <s v="MCPESDBValuation (NPV)valuation report OLAP exports"/>
    <s v="MCPESDBValuation (NPV)"/>
    <m/>
    <m/>
    <m/>
    <m/>
    <m/>
    <m/>
    <m/>
    <m/>
    <m/>
    <m/>
    <m/>
    <m/>
    <m/>
    <n v="2601"/>
    <x v="12"/>
    <x v="0"/>
    <s v="START valuation report OLAP exports"/>
    <s v="END valuation report OLAP exports"/>
    <d v="2026-02-12T19:29:00"/>
    <x v="681"/>
    <d v="2026-02-12T20:18:00"/>
    <s v="NULL"/>
    <x v="0"/>
    <s v="Valuation_ES_MCP"/>
    <x v="0"/>
    <s v="valuation report OLAP exports"/>
    <n v="0.82"/>
    <n v="0"/>
    <n v="0.82"/>
    <n v="0"/>
    <n v="0"/>
    <n v="0.82"/>
    <m/>
    <m/>
    <n v="0"/>
    <n v="0"/>
    <n v="0.82"/>
    <n v="0"/>
    <x v="114"/>
    <s v="No Error"/>
    <m/>
    <m/>
    <m/>
    <m/>
    <m/>
    <m/>
    <m/>
    <m/>
    <m/>
    <m/>
    <s v=""/>
  </r>
  <r>
    <x v="4"/>
    <s v="ESDBValuation (NPV)46065.8458333333"/>
    <s v="Not Found"/>
    <x v="37"/>
    <s v="MCPESDBValuation (NPV)valuation report QRM reporter exports"/>
    <s v="MCPESDBValuation (NPV)"/>
    <m/>
    <m/>
    <m/>
    <m/>
    <m/>
    <m/>
    <m/>
    <m/>
    <m/>
    <m/>
    <m/>
    <m/>
    <m/>
    <n v="2601"/>
    <x v="12"/>
    <x v="0"/>
    <s v="START valuation report QRM reporter exports"/>
    <s v="END valuation report QRM reporter exports"/>
    <d v="2026-02-12T20:18:00"/>
    <x v="682"/>
    <d v="2026-02-12T20:22:00"/>
    <s v="NULL"/>
    <x v="0"/>
    <s v="Valuation_ES_MCP"/>
    <x v="0"/>
    <s v="valuation report QRM reporter exports"/>
    <n v="0.05"/>
    <n v="0"/>
    <n v="0.05"/>
    <n v="0"/>
    <n v="0"/>
    <n v="0.05"/>
    <m/>
    <m/>
    <n v="0"/>
    <n v="0"/>
    <n v="0.05"/>
    <n v="0"/>
    <x v="17"/>
    <s v="No Error"/>
    <m/>
    <m/>
    <m/>
    <m/>
    <m/>
    <m/>
    <m/>
    <m/>
    <m/>
    <m/>
    <s v=""/>
  </r>
  <r>
    <x v="5"/>
    <s v="ESDBCSRBB Valuation46065.8486111111"/>
    <s v="Not Found"/>
    <x v="14"/>
    <s v="MCPESDBCSRBB ValuationCSRBB Portfolio Valuation"/>
    <s v="MCPESDBCSRBB Valuation"/>
    <m/>
    <m/>
    <m/>
    <m/>
    <m/>
    <m/>
    <m/>
    <m/>
    <m/>
    <m/>
    <m/>
    <m/>
    <m/>
    <n v="2601"/>
    <x v="12"/>
    <x v="0"/>
    <s v="START CSRBB Portfolio Valuation"/>
    <s v="END CSRBB Portfolio Valuation"/>
    <d v="2026-02-12T20:22:00"/>
    <x v="683"/>
    <d v="2026-02-12T21:11:00"/>
    <s v="NULL"/>
    <x v="0"/>
    <s v="CSRBB_Valuation_ES_MCP"/>
    <x v="0"/>
    <s v="CSRBB Portfolio Valuation"/>
    <n v="0.82"/>
    <n v="0"/>
    <n v="0.82"/>
    <n v="0"/>
    <n v="0"/>
    <n v="0.82"/>
    <m/>
    <m/>
    <n v="0"/>
    <n v="0"/>
    <n v="0.82"/>
    <n v="0"/>
    <x v="114"/>
    <s v="No Error"/>
    <m/>
    <m/>
    <m/>
    <m/>
    <m/>
    <m/>
    <m/>
    <m/>
    <m/>
    <m/>
    <s v=""/>
  </r>
  <r>
    <x v="5"/>
    <s v="ESDBCSRBB Valuation46065.8826388889"/>
    <s v="Not Found"/>
    <x v="11"/>
    <s v="MCPESDBCSRBB ValuationLight Maintenance"/>
    <s v="MCPESDBCSRBB Valuation"/>
    <m/>
    <m/>
    <m/>
    <m/>
    <m/>
    <m/>
    <m/>
    <m/>
    <m/>
    <m/>
    <m/>
    <m/>
    <m/>
    <n v="2601"/>
    <x v="12"/>
    <x v="0"/>
    <s v="START Light Maintenance"/>
    <s v="END Light Maintenance"/>
    <d v="2026-02-12T21:11:00"/>
    <x v="36"/>
    <d v="2026-02-12T21:33:00"/>
    <s v="NULL"/>
    <x v="0"/>
    <s v="CSRBB_Valuation_ES_MCP"/>
    <x v="1"/>
    <s v="Light Maintenance"/>
    <n v="0.37"/>
    <n v="0"/>
    <n v="0.37"/>
    <n v="0"/>
    <n v="0"/>
    <n v="0.37"/>
    <m/>
    <m/>
    <n v="0"/>
    <n v="0"/>
    <n v="0.37"/>
    <n v="0"/>
    <x v="36"/>
    <s v="No Error"/>
    <m/>
    <m/>
    <m/>
    <m/>
    <m/>
    <m/>
    <m/>
    <m/>
    <m/>
    <m/>
    <s v=""/>
  </r>
  <r>
    <x v="6"/>
    <s v="ESDBCSRBB Planning46065.8979166667"/>
    <s v="Not Found"/>
    <x v="15"/>
    <s v="MCPESDBCSRBB Planningimport CSRBB strategies"/>
    <s v="MCPESDBCSRBB Planning"/>
    <m/>
    <m/>
    <m/>
    <m/>
    <m/>
    <m/>
    <m/>
    <m/>
    <m/>
    <m/>
    <m/>
    <m/>
    <m/>
    <n v="2601"/>
    <x v="12"/>
    <x v="0"/>
    <s v="START import CSRBB strategies"/>
    <s v="END import CSRBB strategies"/>
    <d v="2026-02-12T21:33:00"/>
    <x v="684"/>
    <d v="2026-02-12T22:36:00"/>
    <s v="NULL"/>
    <x v="0"/>
    <s v="CSRBB_Planning_ES_MCP"/>
    <x v="0"/>
    <s v="import CSRBB strategies"/>
    <n v="1.05"/>
    <n v="0"/>
    <n v="1.05"/>
    <n v="0"/>
    <n v="0"/>
    <n v="1.05"/>
    <m/>
    <m/>
    <n v="0"/>
    <n v="0"/>
    <n v="1.05"/>
    <n v="0"/>
    <x v="55"/>
    <s v="No Error"/>
    <m/>
    <m/>
    <m/>
    <m/>
    <m/>
    <m/>
    <m/>
    <m/>
    <m/>
    <m/>
    <s v=""/>
  </r>
  <r>
    <x v="6"/>
    <s v="ESDBCSRBB Planning46065.9416666667"/>
    <s v="Not Found"/>
    <x v="16"/>
    <s v="MCPESDBCSRBB PlanningCSRBB Planning Run"/>
    <s v="MCPESDBCSRBB Planning"/>
    <m/>
    <m/>
    <m/>
    <m/>
    <m/>
    <m/>
    <m/>
    <m/>
    <m/>
    <m/>
    <m/>
    <m/>
    <m/>
    <n v="2601"/>
    <x v="12"/>
    <x v="0"/>
    <s v="START CSRBB Planning Run"/>
    <s v="END CSRBB Planning Run"/>
    <d v="2026-02-12T22:36:00"/>
    <x v="685"/>
    <d v="2026-02-13T00:23:00"/>
    <s v="NULL"/>
    <x v="0"/>
    <s v="CSRBB_Planning_ES_MCP"/>
    <x v="0"/>
    <s v="CSRBB Planning Run"/>
    <n v="1.78"/>
    <n v="0"/>
    <n v="1.78"/>
    <n v="0"/>
    <n v="0"/>
    <n v="1.78"/>
    <m/>
    <m/>
    <n v="0"/>
    <n v="0"/>
    <n v="1.78"/>
    <n v="0"/>
    <x v="132"/>
    <s v="No Error"/>
    <m/>
    <m/>
    <m/>
    <m/>
    <m/>
    <m/>
    <m/>
    <m/>
    <m/>
    <m/>
    <s v=""/>
  </r>
  <r>
    <x v="6"/>
    <s v="ESDBCSRBB Planning46066.0159722222"/>
    <s v="Not Found"/>
    <x v="10"/>
    <s v="MCPESDBCSRBB Planningexport to ara"/>
    <s v="MCPESDBCSRBB Planning"/>
    <m/>
    <m/>
    <m/>
    <m/>
    <m/>
    <m/>
    <m/>
    <m/>
    <m/>
    <m/>
    <m/>
    <m/>
    <m/>
    <n v="2601"/>
    <x v="12"/>
    <x v="0"/>
    <s v="START export to ara"/>
    <s v="END export to ara"/>
    <d v="2026-02-13T00:23:00"/>
    <x v="685"/>
    <d v="2026-02-13T00:24:00"/>
    <s v="NULL"/>
    <x v="0"/>
    <s v="CSRBB_Planning_ES_MCP"/>
    <x v="1"/>
    <s v="export to ara"/>
    <n v="0"/>
    <n v="0"/>
    <n v="0"/>
    <n v="0"/>
    <n v="0"/>
    <n v="0"/>
    <m/>
    <m/>
    <n v="0"/>
    <n v="0"/>
    <n v="0"/>
    <n v="0"/>
    <x v="23"/>
    <s v="No Error"/>
    <m/>
    <m/>
    <m/>
    <m/>
    <m/>
    <m/>
    <m/>
    <m/>
    <m/>
    <m/>
    <s v=""/>
  </r>
  <r>
    <x v="13"/>
    <s v="ESDBGAP46066.0166666667"/>
    <s v="Not Found"/>
    <x v="31"/>
    <s v="MCPESDBGAPgap planning"/>
    <s v="MCPESDBGAP"/>
    <m/>
    <m/>
    <m/>
    <m/>
    <m/>
    <m/>
    <m/>
    <m/>
    <m/>
    <m/>
    <m/>
    <m/>
    <m/>
    <n v="2601"/>
    <x v="12"/>
    <x v="0"/>
    <s v="START gap planning"/>
    <s v="END gap planning"/>
    <d v="2026-02-13T00:24:00"/>
    <x v="686"/>
    <d v="2026-02-13T05:03:00"/>
    <s v="NULL"/>
    <x v="0"/>
    <s v="GAP_ES_MCP"/>
    <x v="0"/>
    <s v="gap planning"/>
    <n v="4.63"/>
    <n v="0"/>
    <n v="4.63"/>
    <n v="0"/>
    <n v="0"/>
    <n v="4.63"/>
    <m/>
    <m/>
    <n v="0"/>
    <n v="0"/>
    <n v="4.63"/>
    <n v="0"/>
    <x v="138"/>
    <s v="No Error"/>
    <m/>
    <m/>
    <m/>
    <m/>
    <m/>
    <m/>
    <m/>
    <m/>
    <m/>
    <m/>
    <s v=""/>
  </r>
  <r>
    <x v="8"/>
    <s v="ESDBEC46066.2104166667"/>
    <s v="Not Found"/>
    <x v="11"/>
    <s v="MCPESDBECLight Maintenance"/>
    <s v="MCPESDBEC"/>
    <m/>
    <m/>
    <m/>
    <m/>
    <m/>
    <m/>
    <m/>
    <m/>
    <m/>
    <m/>
    <m/>
    <m/>
    <m/>
    <n v="2601"/>
    <x v="12"/>
    <x v="0"/>
    <s v="START Light Maintenance"/>
    <s v="END Light Maintenance"/>
    <d v="2026-02-13T05:03:00"/>
    <x v="687"/>
    <d v="2026-02-13T05:38:00"/>
    <s v="NULL"/>
    <x v="0"/>
    <s v="EC_ES_MCP"/>
    <x v="2"/>
    <s v="Light Maintenance"/>
    <n v="0.57999999999999996"/>
    <n v="0"/>
    <n v="0.57999999999999996"/>
    <n v="0"/>
    <n v="0"/>
    <n v="0.57999999999999996"/>
    <m/>
    <m/>
    <n v="0"/>
    <n v="0"/>
    <n v="0.57999999999999996"/>
    <n v="0"/>
    <x v="104"/>
    <s v="No Error"/>
    <m/>
    <m/>
    <m/>
    <m/>
    <m/>
    <m/>
    <m/>
    <m/>
    <m/>
    <m/>
    <s v="Light Maintenance"/>
  </r>
  <r>
    <x v="8"/>
    <s v="ESDBEC46066.2347222222"/>
    <s v="Not Found"/>
    <x v="19"/>
    <s v="MCPESDBECing-ec valuation"/>
    <s v="MCPESDBEC"/>
    <m/>
    <m/>
    <m/>
    <m/>
    <m/>
    <m/>
    <m/>
    <m/>
    <m/>
    <m/>
    <m/>
    <m/>
    <m/>
    <n v="2601"/>
    <x v="12"/>
    <x v="0"/>
    <s v="START ing-ec valuation"/>
    <s v="END ing-ec valuation"/>
    <d v="2026-02-13T05:38:00"/>
    <x v="688"/>
    <d v="2026-02-13T11:55:00"/>
    <s v="NULL"/>
    <x v="0"/>
    <s v="EC_ES_MCP"/>
    <x v="0"/>
    <s v="ing-ec valuation"/>
    <n v="6.28"/>
    <n v="0"/>
    <n v="6.28"/>
    <n v="0"/>
    <n v="0"/>
    <n v="6.28"/>
    <m/>
    <m/>
    <n v="0"/>
    <n v="0"/>
    <n v="6.28"/>
    <n v="0"/>
    <x v="139"/>
    <s v="No Error"/>
    <m/>
    <m/>
    <m/>
    <m/>
    <m/>
    <m/>
    <m/>
    <m/>
    <m/>
    <m/>
    <s v=""/>
  </r>
  <r>
    <x v="8"/>
    <s v="ESDBEC46066.4965277778"/>
    <s v="Not Found"/>
    <x v="288"/>
    <s v="MCPESDBECing-ec valuation exports from ARA"/>
    <s v="MCPESDBEC"/>
    <m/>
    <m/>
    <m/>
    <m/>
    <m/>
    <m/>
    <m/>
    <m/>
    <m/>
    <m/>
    <m/>
    <m/>
    <m/>
    <n v="2601"/>
    <x v="12"/>
    <x v="0"/>
    <s v="START ing-ec valuation exports from ARA"/>
    <s v="END ing-ec valuation exports from ARA"/>
    <d v="2026-02-13T11:55:00"/>
    <x v="688"/>
    <d v="2026-02-13T11:55:00"/>
    <s v="NULL"/>
    <x v="0"/>
    <s v="EC_ES_MCP"/>
    <x v="0"/>
    <s v="ing-ec valuation exports from ARA"/>
    <n v="0"/>
    <n v="0"/>
    <n v="0"/>
    <n v="0"/>
    <n v="0"/>
    <n v="0"/>
    <m/>
    <m/>
    <n v="0"/>
    <n v="0"/>
    <n v="0"/>
    <n v="0"/>
    <x v="23"/>
    <s v="No Error"/>
    <m/>
    <m/>
    <m/>
    <m/>
    <m/>
    <m/>
    <m/>
    <m/>
    <m/>
    <m/>
    <s v=""/>
  </r>
  <r>
    <x v="8"/>
    <s v="ESDBEC46066.4965277778"/>
    <s v="Not Found"/>
    <x v="20"/>
    <s v="MCPESDBECing-ec valuation QRM reporter exports"/>
    <s v="MCPESDBEC"/>
    <m/>
    <m/>
    <m/>
    <m/>
    <m/>
    <m/>
    <m/>
    <m/>
    <m/>
    <m/>
    <m/>
    <m/>
    <m/>
    <n v="2601"/>
    <x v="12"/>
    <x v="0"/>
    <s v="START ing-ec valuation QRM reporter exports"/>
    <s v="END ing-ec valuation QRM reporter exports"/>
    <d v="2026-02-13T11:55:00"/>
    <x v="689"/>
    <d v="2026-02-13T13:02:00"/>
    <s v="NULL"/>
    <x v="0"/>
    <s v="EC_ES_MCP"/>
    <x v="0"/>
    <s v="ing-ec valuation QRM reporter exports"/>
    <n v="1.1000000000000001"/>
    <n v="0"/>
    <n v="1.1000000000000001"/>
    <n v="0"/>
    <n v="0"/>
    <n v="1.1000000000000001"/>
    <m/>
    <m/>
    <n v="0"/>
    <n v="0"/>
    <n v="1.1000000000000001"/>
    <n v="0"/>
    <x v="140"/>
    <s v="No Error"/>
    <m/>
    <m/>
    <m/>
    <m/>
    <m/>
    <m/>
    <m/>
    <m/>
    <m/>
    <m/>
    <s v=""/>
  </r>
  <r>
    <x v="7"/>
    <s v="ESDBKR46066.5430555556"/>
    <s v="Not Found"/>
    <x v="11"/>
    <s v="MCPESDBKRLight Maintenance"/>
    <s v="MCPESDBKR"/>
    <m/>
    <m/>
    <m/>
    <m/>
    <m/>
    <m/>
    <m/>
    <m/>
    <m/>
    <m/>
    <m/>
    <m/>
    <m/>
    <n v="2601"/>
    <x v="12"/>
    <x v="0"/>
    <s v="START Light Maintenance"/>
    <s v="END Light Maintenance"/>
    <d v="2026-02-13T13:02:00"/>
    <x v="556"/>
    <d v="2026-02-13T13:22:00"/>
    <s v="NULL"/>
    <x v="0"/>
    <s v="KR_ES_MCP"/>
    <x v="3"/>
    <s v="Light Maintenance"/>
    <n v="0.33"/>
    <n v="0"/>
    <n v="0.33"/>
    <n v="0"/>
    <n v="0"/>
    <n v="0.33"/>
    <m/>
    <m/>
    <n v="0"/>
    <n v="0"/>
    <n v="0.33"/>
    <n v="0"/>
    <x v="64"/>
    <s v="No Error"/>
    <m/>
    <m/>
    <m/>
    <m/>
    <m/>
    <m/>
    <m/>
    <m/>
    <m/>
    <m/>
    <s v="Light Maintenance"/>
  </r>
  <r>
    <x v="7"/>
    <s v="ESDBKR46066.5569444444"/>
    <s v="Not Found"/>
    <x v="17"/>
    <s v="MCPESDBKRbpv-kr valuation"/>
    <s v="MCPESDBKR"/>
    <m/>
    <m/>
    <m/>
    <m/>
    <m/>
    <m/>
    <m/>
    <m/>
    <m/>
    <m/>
    <m/>
    <m/>
    <m/>
    <n v="2601"/>
    <x v="12"/>
    <x v="0"/>
    <s v="START bpv-kr valuation"/>
    <s v="END bpv-kr valuation"/>
    <d v="2026-02-13T13:22:00"/>
    <x v="573"/>
    <d v="2026-02-13T18:45:00"/>
    <s v="NULL"/>
    <x v="0"/>
    <s v="KR_ES_MCP"/>
    <x v="0"/>
    <s v="bpv-kr valuation"/>
    <n v="5.38"/>
    <n v="0"/>
    <n v="5.38"/>
    <n v="0"/>
    <n v="0"/>
    <n v="5.38"/>
    <m/>
    <m/>
    <n v="0"/>
    <n v="0"/>
    <n v="5.38"/>
    <n v="0"/>
    <x v="141"/>
    <s v="No Error"/>
    <m/>
    <m/>
    <m/>
    <m/>
    <m/>
    <m/>
    <m/>
    <m/>
    <m/>
    <m/>
    <s v=""/>
  </r>
  <r>
    <x v="7"/>
    <s v="ESDBKR46066.78125"/>
    <s v="Not Found"/>
    <x v="18"/>
    <s v="MCPESDBKRbpv-kr valuation QRM Reporter exports"/>
    <s v="MCPESDBKR"/>
    <m/>
    <m/>
    <m/>
    <m/>
    <m/>
    <m/>
    <m/>
    <m/>
    <m/>
    <m/>
    <m/>
    <m/>
    <m/>
    <n v="2601"/>
    <x v="12"/>
    <x v="0"/>
    <s v="START bpv-kr valuation QRM Reporter exports"/>
    <s v="END bpv-kr valuation QRM Reporter exports"/>
    <d v="2026-02-13T18:45:00"/>
    <x v="690"/>
    <d v="2026-02-13T18:47:00"/>
    <s v="NULL"/>
    <x v="0"/>
    <s v="KR_ES_MCP"/>
    <x v="0"/>
    <s v="bpv-kr valuation QRM Reporter exports"/>
    <n v="0.02"/>
    <n v="0"/>
    <n v="0.02"/>
    <n v="0"/>
    <n v="0"/>
    <n v="0.02"/>
    <m/>
    <m/>
    <n v="0"/>
    <n v="0"/>
    <n v="0.02"/>
    <n v="0"/>
    <x v="9"/>
    <s v="No Error"/>
    <m/>
    <m/>
    <m/>
    <m/>
    <m/>
    <m/>
    <m/>
    <m/>
    <m/>
    <m/>
    <s v=""/>
  </r>
  <r>
    <x v="9"/>
    <s v="ESDBImport Strategies46066.7826388889"/>
    <s v="Not Found"/>
    <x v="21"/>
    <s v="MCPESDBImport Strategiesimport strategies"/>
    <s v="MCPESDBImport Strategies"/>
    <m/>
    <m/>
    <m/>
    <m/>
    <m/>
    <m/>
    <m/>
    <m/>
    <m/>
    <m/>
    <m/>
    <m/>
    <m/>
    <n v="2601"/>
    <x v="12"/>
    <x v="0"/>
    <s v="START import strategies"/>
    <s v="NULL"/>
    <d v="2026-02-13T18:47:00"/>
    <x v="691"/>
    <d v="2026-02-16T10:32:00"/>
    <s v="Exception from QRM: Exception calling ImportPlanningStrategy: Exception calling ImportPlanningStrategy: Equation text cannot be parsed: 1000*([BSN:ING - L - Variable Rate - AC - MC (1680280)][Growth Entry][0]  + [BSN:ING - L - Variable Rate - AC - MC (1680271)][Growth Entry][0])   * ([RI:EUR-VoS-FTR-1M-ESP-RB-1][0]/100  -- Details available: Y. -- Warnings available: N. (line: 31)  QRM error details:    "/>
    <x v="1"/>
    <s v="Import_Strategies_ES_MCP"/>
    <x v="0"/>
    <s v="import strategies"/>
    <n v="0.08"/>
    <n v="0.08"/>
    <n v="0"/>
    <n v="6.53"/>
    <n v="6.61"/>
    <n v="6.61"/>
    <m/>
    <m/>
    <n v="0.08"/>
    <n v="6.53"/>
    <n v="0"/>
    <n v="6.61"/>
    <x v="142"/>
    <s v="Data Quality"/>
    <s v="Business Data Providers"/>
    <s v="Data Content Integrity Issue"/>
    <s v="ISSUE: import failed due to error in the file_x000a_ROOT CAUSE: there was a data issue in the file: Specifically, for Planning Node 1680271, the import fails due to a missing closing parenthesis in the file, which results in the formula within the cell being unrecognized._x000a_SOLUTION: file corrected; and reimport"/>
    <s v="Strategies"/>
    <m/>
    <s v="Single‑Location Impact"/>
    <s v="One‑Off"/>
    <s v="file corrected and reimported"/>
    <s v="the issue was with strategist tool that creats strategies. Teams are in contact with file provider, "/>
    <m/>
    <s v=""/>
  </r>
  <r>
    <x v="9"/>
    <s v="ESDBImport Strategies46069.4388888889"/>
    <s v="Not Found"/>
    <x v="21"/>
    <s v="MCPESDBImport Strategiesimport strategies"/>
    <s v="MCPESDBImport Strategies"/>
    <m/>
    <m/>
    <m/>
    <m/>
    <m/>
    <m/>
    <m/>
    <m/>
    <m/>
    <m/>
    <m/>
    <m/>
    <m/>
    <n v="2601"/>
    <x v="12"/>
    <x v="0"/>
    <s v="START import strategies"/>
    <s v="NULL"/>
    <d v="2026-02-16T10:32:00"/>
    <x v="692"/>
    <d v="2026-02-16T10:43:00"/>
    <s v="Exception from QRM: Exception calling ImportPlanningStrategy: Exception calling ImportPlanningStrategy: Equation text cannot be parsed: 1000*([BSN:ING - L - Variable Rate - AC - MC (1680280)][Growth Entry][0]  + [BSN:ING - L - Variable Rate - AC - MC (1680271)][Growth Entry][0])   * ([RI:EUR-VoS-FTR-1M-ESP-RB-1][0]/100  -- Details available: Y. -- Warnings available: N. (line: 31)  QRM error details:    "/>
    <x v="1"/>
    <s v="Import_Strategies_ES_MCP"/>
    <x v="1"/>
    <s v="import strategies"/>
    <n v="0.08"/>
    <n v="0.08"/>
    <n v="0"/>
    <n v="0.1"/>
    <n v="0.18"/>
    <n v="0.18"/>
    <m/>
    <m/>
    <n v="0.08"/>
    <n v="0.1"/>
    <n v="0"/>
    <n v="0.18"/>
    <x v="65"/>
    <s v="Production Error"/>
    <s v="Execution &amp; Process Handling Errors"/>
    <s v="Execution &amp; Process Readiness Gaps"/>
    <s v="ISSUE: script failed due to wrong file used_x000a_SOLUTION: file renamed and rerun"/>
    <m/>
    <m/>
    <s v="Single‑Location Impact"/>
    <s v="One‑Off"/>
    <s v="file renamed ad rerun"/>
    <s v="human error"/>
    <m/>
    <s v=""/>
  </r>
  <r>
    <x v="9"/>
    <s v="ESDBImport Strategies46069.4465277778"/>
    <s v="Not Found"/>
    <x v="21"/>
    <s v="MCPESDBImport Strategiesimport strategies"/>
    <s v="MCPESDBImport Strategies"/>
    <m/>
    <m/>
    <m/>
    <m/>
    <m/>
    <m/>
    <m/>
    <m/>
    <m/>
    <m/>
    <m/>
    <m/>
    <m/>
    <n v="2601"/>
    <x v="12"/>
    <x v="0"/>
    <s v="START import strategies"/>
    <s v="END import strategies"/>
    <d v="2026-02-16T10:43:00"/>
    <x v="693"/>
    <d v="2026-02-16T10:53:00"/>
    <s v="NULL"/>
    <x v="0"/>
    <s v="Import_Strategies_ES_MCP"/>
    <x v="2"/>
    <s v="import strategies"/>
    <n v="0.15"/>
    <n v="0"/>
    <n v="0.15"/>
    <n v="0"/>
    <n v="0"/>
    <n v="0.15"/>
    <m/>
    <m/>
    <n v="0"/>
    <n v="0"/>
    <n v="0.15"/>
    <n v="0"/>
    <x v="20"/>
    <s v="No Error"/>
    <m/>
    <m/>
    <m/>
    <m/>
    <m/>
    <m/>
    <m/>
    <m/>
    <m/>
    <m/>
    <s v="import strategies"/>
  </r>
  <r>
    <x v="10"/>
    <s v="ESDBPlanning (NII)46069.4534722222"/>
    <s v="Not Found"/>
    <x v="22"/>
    <s v="MCPESDBPlanning (NII)planning run01"/>
    <s v="MCPESDBPlanning (NII)"/>
    <m/>
    <m/>
    <m/>
    <m/>
    <m/>
    <m/>
    <m/>
    <m/>
    <m/>
    <m/>
    <m/>
    <m/>
    <m/>
    <n v="2601"/>
    <x v="12"/>
    <x v="0"/>
    <s v="START planning run01"/>
    <s v="END planning run01"/>
    <d v="2026-02-16T10:53:00"/>
    <x v="694"/>
    <d v="2026-02-16T15:59:00"/>
    <s v="NULL"/>
    <x v="0"/>
    <s v="Planning_ES_MCP"/>
    <x v="0"/>
    <s v="planning run01"/>
    <n v="5.0999999999999996"/>
    <n v="0"/>
    <n v="5.0999999999999996"/>
    <n v="0"/>
    <n v="0"/>
    <n v="5.0999999999999996"/>
    <m/>
    <m/>
    <n v="0"/>
    <n v="0"/>
    <n v="5.0999999999999996"/>
    <n v="0"/>
    <x v="143"/>
    <s v="No Error"/>
    <m/>
    <m/>
    <m/>
    <m/>
    <m/>
    <m/>
    <m/>
    <m/>
    <m/>
    <m/>
    <s v=""/>
  </r>
  <r>
    <x v="10"/>
    <s v="ESDBPlanning (NII)46069.6659722222"/>
    <s v="Not Found"/>
    <x v="23"/>
    <s v="MCPESDBPlanning (NII)MDL Processing"/>
    <s v="MCPESDBPlanning (NII)"/>
    <m/>
    <m/>
    <m/>
    <m/>
    <m/>
    <m/>
    <m/>
    <m/>
    <m/>
    <m/>
    <m/>
    <m/>
    <m/>
    <n v="2601"/>
    <x v="12"/>
    <x v="0"/>
    <s v="START MDL Processing"/>
    <s v="END MDL Processing"/>
    <d v="2026-02-16T15:59:00"/>
    <x v="695"/>
    <d v="2026-02-16T17:28:00"/>
    <s v="NULL"/>
    <x v="0"/>
    <s v="Planning_ES_MCP"/>
    <x v="0"/>
    <s v="MDL Processing"/>
    <n v="1.48"/>
    <n v="0"/>
    <n v="1.48"/>
    <n v="0"/>
    <n v="0"/>
    <n v="1.48"/>
    <m/>
    <m/>
    <n v="0"/>
    <n v="0"/>
    <n v="1.48"/>
    <n v="0"/>
    <x v="144"/>
    <s v="No Error"/>
    <m/>
    <m/>
    <m/>
    <m/>
    <m/>
    <m/>
    <m/>
    <m/>
    <m/>
    <m/>
    <s v=""/>
  </r>
  <r>
    <x v="10"/>
    <s v="ESDBPlanning (NII)46069.7277777778"/>
    <s v="Not Found"/>
    <x v="24"/>
    <s v="MCPESDBPlanning (NII)planning run02"/>
    <s v="MCPESDBPlanning (NII)"/>
    <m/>
    <m/>
    <m/>
    <m/>
    <m/>
    <m/>
    <m/>
    <m/>
    <m/>
    <m/>
    <m/>
    <m/>
    <m/>
    <n v="2601"/>
    <x v="12"/>
    <x v="0"/>
    <s v="START planning run02"/>
    <s v="END planning run02"/>
    <d v="2026-02-16T17:28:00"/>
    <x v="696"/>
    <d v="2026-02-17T00:24:00"/>
    <s v="NULL"/>
    <x v="0"/>
    <s v="Planning_ES_MCP"/>
    <x v="0"/>
    <s v="planning run02"/>
    <n v="6.93"/>
    <n v="0"/>
    <n v="6.93"/>
    <n v="0"/>
    <n v="0"/>
    <n v="6.93"/>
    <m/>
    <m/>
    <n v="0"/>
    <n v="0"/>
    <n v="6.93"/>
    <n v="0"/>
    <x v="145"/>
    <s v="No Error"/>
    <m/>
    <m/>
    <m/>
    <m/>
    <m/>
    <m/>
    <m/>
    <m/>
    <m/>
    <m/>
    <s v=""/>
  </r>
  <r>
    <x v="10"/>
    <s v="ESDBPlanning (NII)46070.0166666667"/>
    <s v="Not Found"/>
    <x v="44"/>
    <s v="MCPESDBPlanning (NII)Full Maintenance"/>
    <s v="MCPESDBPlanning (NII)"/>
    <m/>
    <m/>
    <m/>
    <m/>
    <m/>
    <m/>
    <m/>
    <m/>
    <m/>
    <m/>
    <m/>
    <m/>
    <m/>
    <n v="2601"/>
    <x v="12"/>
    <x v="0"/>
    <s v="START Full Maintenance"/>
    <s v="END Full Maintenance"/>
    <d v="2026-02-17T00:24:00"/>
    <x v="697"/>
    <d v="2026-02-17T10:33:00"/>
    <s v="NULL"/>
    <x v="0"/>
    <s v="Planning_ES_MCP"/>
    <x v="0"/>
    <s v="Full Maintenance"/>
    <n v="10.15"/>
    <n v="0"/>
    <n v="10.15"/>
    <n v="0"/>
    <n v="0"/>
    <n v="10.15"/>
    <m/>
    <m/>
    <n v="0"/>
    <n v="0"/>
    <n v="10.15"/>
    <n v="0"/>
    <x v="146"/>
    <s v="No Error"/>
    <m/>
    <m/>
    <m/>
    <m/>
    <m/>
    <m/>
    <m/>
    <m/>
    <m/>
    <m/>
    <s v=""/>
  </r>
  <r>
    <x v="10"/>
    <s v="ESDBPlanning (NII)46070.4395833333"/>
    <s v="Not Found"/>
    <x v="25"/>
    <s v="MCPESDBPlanning (NII)planning run QRM reporter exports"/>
    <s v="MCPESDBPlanning (NII)"/>
    <m/>
    <m/>
    <m/>
    <m/>
    <m/>
    <m/>
    <m/>
    <m/>
    <m/>
    <m/>
    <m/>
    <m/>
    <m/>
    <n v="2601"/>
    <x v="12"/>
    <x v="0"/>
    <s v="START planning run QRM reporter exports"/>
    <s v="END planning run QRM reporter exports"/>
    <d v="2026-02-17T10:33:00"/>
    <x v="698"/>
    <d v="2026-02-17T12:02:00"/>
    <s v="NULL"/>
    <x v="0"/>
    <s v="Planning_ES_MCP"/>
    <x v="0"/>
    <s v="planning run QRM reporter exports"/>
    <n v="1.48"/>
    <n v="0"/>
    <n v="1.48"/>
    <n v="0"/>
    <n v="0"/>
    <n v="1.48"/>
    <m/>
    <m/>
    <n v="0"/>
    <n v="0"/>
    <n v="1.48"/>
    <n v="0"/>
    <x v="144"/>
    <s v="No Error"/>
    <m/>
    <m/>
    <m/>
    <m/>
    <m/>
    <m/>
    <m/>
    <m/>
    <m/>
    <m/>
    <s v=""/>
  </r>
  <r>
    <x v="10"/>
    <s v="ESDBPlanning (NII)46070.5013888889"/>
    <s v="Not Found"/>
    <x v="45"/>
    <s v="MCPESDBPlanning (NII)planning run OLAP exports"/>
    <s v="MCPESDBPlanning (NII)"/>
    <m/>
    <m/>
    <m/>
    <m/>
    <m/>
    <m/>
    <m/>
    <m/>
    <m/>
    <m/>
    <m/>
    <m/>
    <m/>
    <n v="2601"/>
    <x v="12"/>
    <x v="0"/>
    <s v="START planning run OLAP exports"/>
    <s v="END planning run OLAP exports"/>
    <d v="2026-02-17T12:02:00"/>
    <x v="699"/>
    <d v="2026-02-17T17:07:00"/>
    <s v="NULL"/>
    <x v="0"/>
    <s v="Planning_ES_MCP"/>
    <x v="0"/>
    <s v="planning run OLAP exports"/>
    <n v="5.0199999999999996"/>
    <n v="0"/>
    <n v="5.0199999999999996"/>
    <n v="0"/>
    <n v="0"/>
    <n v="5.0199999999999996"/>
    <m/>
    <m/>
    <n v="0"/>
    <n v="0"/>
    <n v="5.0199999999999996"/>
    <n v="0"/>
    <x v="78"/>
    <s v="No Error"/>
    <m/>
    <m/>
    <m/>
    <m/>
    <m/>
    <m/>
    <m/>
    <m/>
    <m/>
    <m/>
    <s v=""/>
  </r>
  <r>
    <x v="18"/>
    <s v="ESDBValuation AIC46070.7131944444"/>
    <s v="Not Found"/>
    <x v="48"/>
    <s v="MCPESDBValuation AICload AIC Spreads"/>
    <s v="MCPESDBValuation AIC"/>
    <m/>
    <m/>
    <m/>
    <m/>
    <m/>
    <m/>
    <m/>
    <m/>
    <m/>
    <m/>
    <m/>
    <m/>
    <m/>
    <n v="2601"/>
    <x v="12"/>
    <x v="0"/>
    <s v="START load AIC Spreads"/>
    <s v="END load AIC Spreads"/>
    <d v="2026-02-17T17:07:00"/>
    <x v="700"/>
    <d v="2026-02-17T17:28:00"/>
    <s v="NULL"/>
    <x v="0"/>
    <s v="Valuation_AIC_ES_MCP"/>
    <x v="0"/>
    <s v="load AIC Spreads"/>
    <n v="0.35"/>
    <n v="0"/>
    <n v="0.35"/>
    <n v="0"/>
    <n v="0"/>
    <n v="0.35"/>
    <m/>
    <m/>
    <n v="0"/>
    <n v="0"/>
    <n v="0.35"/>
    <n v="0"/>
    <x v="46"/>
    <s v="No Error"/>
    <m/>
    <m/>
    <m/>
    <m/>
    <m/>
    <m/>
    <m/>
    <m/>
    <m/>
    <m/>
    <s v=""/>
  </r>
  <r>
    <x v="18"/>
    <s v="ESDBValuation AIC46070.7277777778"/>
    <s v="Not Found"/>
    <x v="29"/>
    <s v="MCPESDBValuation AICAIC portfolio valuation run"/>
    <s v="MCPESDBValuation AIC"/>
    <m/>
    <m/>
    <m/>
    <m/>
    <m/>
    <m/>
    <m/>
    <m/>
    <m/>
    <m/>
    <m/>
    <m/>
    <m/>
    <n v="2601"/>
    <x v="12"/>
    <x v="0"/>
    <s v="START AIC portfolio valuation run"/>
    <s v="END AIC portfolio valuation run"/>
    <d v="2026-02-17T17:28:00"/>
    <x v="701"/>
    <d v="2026-02-17T18:55:00"/>
    <s v="NULL"/>
    <x v="0"/>
    <s v="Valuation_AIC_ES_MCP"/>
    <x v="0"/>
    <s v="AIC portfolio valuation run"/>
    <n v="1.43"/>
    <n v="0"/>
    <n v="1.43"/>
    <n v="0"/>
    <n v="0"/>
    <n v="1.43"/>
    <m/>
    <m/>
    <n v="0"/>
    <n v="0"/>
    <n v="1.43"/>
    <n v="0"/>
    <x v="42"/>
    <s v="No Error"/>
    <m/>
    <m/>
    <m/>
    <m/>
    <m/>
    <m/>
    <m/>
    <m/>
    <m/>
    <m/>
    <s v=""/>
  </r>
  <r>
    <x v="11"/>
    <s v="ESDBITS46070.7881944444"/>
    <s v="Not Found"/>
    <x v="11"/>
    <s v="MCPESDBITSLight Maintenance"/>
    <s v="MCPESDBITS"/>
    <m/>
    <m/>
    <m/>
    <m/>
    <m/>
    <m/>
    <m/>
    <m/>
    <m/>
    <m/>
    <m/>
    <m/>
    <m/>
    <n v="2601"/>
    <x v="12"/>
    <x v="0"/>
    <s v="START Light Maintenance"/>
    <s v="END Light Maintenance"/>
    <d v="2026-02-17T18:55:00"/>
    <x v="702"/>
    <d v="2026-02-17T19:16:00"/>
    <s v="NULL"/>
    <x v="0"/>
    <s v="ITS_ES_MCP"/>
    <x v="4"/>
    <s v="Light Maintenance"/>
    <n v="0.35"/>
    <n v="0"/>
    <n v="0.35"/>
    <n v="0"/>
    <n v="0"/>
    <n v="0.35"/>
    <m/>
    <m/>
    <n v="0"/>
    <n v="0"/>
    <n v="0.35"/>
    <n v="0"/>
    <x v="46"/>
    <s v="No Error"/>
    <m/>
    <m/>
    <m/>
    <m/>
    <m/>
    <m/>
    <m/>
    <m/>
    <m/>
    <m/>
    <s v="Light Maintenance"/>
  </r>
  <r>
    <x v="11"/>
    <s v="ESDBITS46070.8027777778"/>
    <s v="Not Found"/>
    <x v="26"/>
    <s v="MCPESDBITSITS planning run"/>
    <s v="MCPESDBITS"/>
    <m/>
    <m/>
    <m/>
    <m/>
    <m/>
    <m/>
    <m/>
    <m/>
    <m/>
    <m/>
    <m/>
    <m/>
    <m/>
    <n v="2601"/>
    <x v="12"/>
    <x v="0"/>
    <s v="START ITS planning run"/>
    <s v="END ITS planning run"/>
    <d v="2026-02-17T19:16:00"/>
    <x v="703"/>
    <s v="NULL"/>
    <s v="NULL"/>
    <x v="0"/>
    <s v="ITS_ES_MCP"/>
    <x v="0"/>
    <s v="ITS planning run"/>
    <n v="0.72"/>
    <n v="0"/>
    <n v="0.72"/>
    <n v="0"/>
    <n v="0"/>
    <n v="0.72"/>
    <m/>
    <m/>
    <n v="0"/>
    <n v="0"/>
    <n v="0.72"/>
    <n v="0"/>
    <x v="112"/>
    <s v="No Error"/>
    <m/>
    <m/>
    <m/>
    <m/>
    <m/>
    <m/>
    <m/>
    <m/>
    <m/>
    <m/>
    <s v=""/>
  </r>
  <r>
    <x v="0"/>
    <s v="ITDBDelete Portfolio46059.1958333333"/>
    <s v="Not Found"/>
    <x v="0"/>
    <s v="MCPITDBDelete PortfolioDelete portfolio from"/>
    <s v="MCPITDBDelete Portfolio"/>
    <m/>
    <m/>
    <m/>
    <m/>
    <m/>
    <m/>
    <m/>
    <m/>
    <m/>
    <m/>
    <m/>
    <m/>
    <m/>
    <n v="2601"/>
    <x v="8"/>
    <x v="0"/>
    <s v="START Delete portfolio from"/>
    <s v="END Delete portfolio from"/>
    <d v="2026-02-06T04:42:00"/>
    <x v="704"/>
    <d v="2026-02-06T04:45:00"/>
    <s v="NULL"/>
    <x v="0"/>
    <s v="Delete_Portfolio_IT_MCP"/>
    <x v="0"/>
    <s v="Delete portfolio from"/>
    <n v="0.05"/>
    <n v="0"/>
    <n v="0.05"/>
    <n v="0"/>
    <n v="0"/>
    <n v="0.05"/>
    <m/>
    <m/>
    <n v="0"/>
    <n v="0"/>
    <n v="0.05"/>
    <n v="0"/>
    <x v="17"/>
    <s v="No Error"/>
    <m/>
    <m/>
    <m/>
    <m/>
    <m/>
    <m/>
    <m/>
    <m/>
    <m/>
    <m/>
    <s v=""/>
  </r>
  <r>
    <x v="1"/>
    <s v="ITDBLoad Compare MP46059.1979166667"/>
    <s v="Not Found"/>
    <x v="1"/>
    <s v="MCPITDBLoad Compare MPload Model parameters"/>
    <s v="MCPITDBLoad Compare MP"/>
    <m/>
    <m/>
    <m/>
    <m/>
    <m/>
    <m/>
    <m/>
    <m/>
    <m/>
    <m/>
    <m/>
    <m/>
    <m/>
    <n v="2601"/>
    <x v="8"/>
    <x v="0"/>
    <s v="START load Model parameters"/>
    <s v="NULL"/>
    <d v="2026-02-06T04:45:00"/>
    <x v="705"/>
    <d v="2026-02-06T04:48:00"/>
    <s v="Exception from QRM: Exception calling ImportSavedWorkflow: Exception calling ImportSavedWorkflow: There is already a workflow with the name 'PROD_MPs_Load_IT'  -- Details available: Y. -- Warnings available: N. (line: 43)  QRM error details:    "/>
    <x v="1"/>
    <s v="Load_compare_MP_IT_MCP"/>
    <x v="0"/>
    <s v="load Model parameters"/>
    <n v="0.03"/>
    <n v="0.03"/>
    <n v="0"/>
    <n v="0.02"/>
    <n v="0.05"/>
    <n v="0.05"/>
    <m/>
    <m/>
    <n v="0.03"/>
    <n v="0.02"/>
    <n v="0"/>
    <n v="0.05"/>
    <x v="17"/>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_x000a__x000a_Import of load_mps are already in the early tasks why were the child scripts not updated/adjusted?"/>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x v="1"/>
    <s v="ITDBLoad Compare MP46059.2"/>
    <s v="Not Found"/>
    <x v="1"/>
    <s v="MCPITDBLoad Compare MPload Model parameters"/>
    <s v="MCPITDBLoad Compare MP"/>
    <m/>
    <m/>
    <m/>
    <m/>
    <m/>
    <m/>
    <m/>
    <m/>
    <m/>
    <m/>
    <m/>
    <m/>
    <m/>
    <n v="2601"/>
    <x v="8"/>
    <x v="0"/>
    <s v="START load Model parameters"/>
    <s v="NULL"/>
    <d v="2026-02-06T04:48:00"/>
    <x v="706"/>
    <d v="2026-02-06T06:57:00"/>
    <s v="Exception Info: Workflow finished with errors. (line: 44)  "/>
    <x v="1"/>
    <s v="Load_compare_MP_IT_MCP rr removed import workflow"/>
    <x v="1"/>
    <s v="load Model parameters"/>
    <n v="0.05"/>
    <n v="0.05"/>
    <n v="0"/>
    <n v="2.1"/>
    <n v="2.15"/>
    <n v="2.15"/>
    <m/>
    <m/>
    <n v="0.05"/>
    <n v="2.1"/>
    <n v="0"/>
    <n v="2.15"/>
    <x v="147"/>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x v="1"/>
    <s v="ITDBLoad Compare MP46059.2895833333"/>
    <s v="Not Found"/>
    <x v="1"/>
    <s v="MCPITDBLoad Compare MPload Model parameters"/>
    <s v="MCPITDBLoad Compare MP"/>
    <m/>
    <m/>
    <m/>
    <m/>
    <m/>
    <m/>
    <m/>
    <m/>
    <m/>
    <m/>
    <m/>
    <m/>
    <m/>
    <n v="2601"/>
    <x v="8"/>
    <x v="0"/>
    <s v="START load Model parameters"/>
    <s v="END load Model parameters"/>
    <d v="2026-02-06T06:57:00"/>
    <x v="707"/>
    <d v="2026-02-06T07:02:00"/>
    <s v="NULL"/>
    <x v="0"/>
    <s v="Load_compare_MP_IT_MCP rr updated workflow path "/>
    <x v="2"/>
    <s v="load Model parameters"/>
    <n v="0.08"/>
    <n v="0.08"/>
    <n v="0"/>
    <n v="0"/>
    <n v="0.08"/>
    <n v="0.08"/>
    <m/>
    <m/>
    <n v="0.08"/>
    <n v="0"/>
    <n v="0"/>
    <n v="0.08"/>
    <x v="25"/>
    <s v="Configuration"/>
    <s v="RFC/STP Driven Configuration Changes"/>
    <s v="Change-Induced Configuration Issue"/>
    <s v="Missed setup resulting in missing RIOD historical volumes if the MPs were imported from PAPI. "/>
    <m/>
    <n v="4864"/>
    <s v="Partial Impact"/>
    <s v="One‑Off"/>
    <s v="Import model parameters using raw file from input folder (using q3 command)"/>
    <s v="Change governance policy; Create controls or potential tools that help manage missed RfC risks"/>
    <m/>
    <s v="load Model parameters"/>
  </r>
  <r>
    <x v="1"/>
    <s v="ITDBLoad Compare MP46059.2930555556"/>
    <s v="Not Found"/>
    <x v="2"/>
    <s v="MCPITDBLoad Compare MPModel parameters comparison"/>
    <s v="MCPITDBLoad Compare MP"/>
    <m/>
    <m/>
    <m/>
    <m/>
    <m/>
    <m/>
    <m/>
    <m/>
    <m/>
    <m/>
    <m/>
    <m/>
    <m/>
    <n v="2601"/>
    <x v="8"/>
    <x v="0"/>
    <s v="START Model parameters comparison"/>
    <s v="END Model parameters comparison"/>
    <d v="2026-02-06T07:02:00"/>
    <x v="707"/>
    <d v="2026-02-06T07:03:00"/>
    <s v="NULL"/>
    <x v="0"/>
    <s v="Load_compare_MP_IT_MCP rr updated workflow path "/>
    <x v="0"/>
    <s v="Model parameters comparison"/>
    <n v="0"/>
    <n v="0"/>
    <n v="0"/>
    <n v="0.02"/>
    <n v="0.02"/>
    <n v="0.02"/>
    <m/>
    <n v="0"/>
    <n v="0"/>
    <n v="0"/>
    <n v="0"/>
    <n v="0"/>
    <x v="23"/>
    <s v="No Error"/>
    <m/>
    <m/>
    <m/>
    <m/>
    <m/>
    <m/>
    <m/>
    <m/>
    <m/>
    <m/>
    <s v=""/>
  </r>
  <r>
    <x v="2"/>
    <s v="ITDBLoad Compare Spreads46059.29375"/>
    <s v="Not Found"/>
    <x v="3"/>
    <s v="MCPITDBLoad Compare Spreadsload Spreads"/>
    <s v="MCPITDBLoad Compare Spreads"/>
    <m/>
    <m/>
    <m/>
    <m/>
    <m/>
    <m/>
    <m/>
    <m/>
    <m/>
    <m/>
    <m/>
    <m/>
    <m/>
    <n v="2601"/>
    <x v="8"/>
    <x v="0"/>
    <s v="START load Spreads"/>
    <s v="END load Spreads"/>
    <d v="2026-02-06T07:03:00"/>
    <x v="708"/>
    <d v="2026-02-06T07:13:00"/>
    <s v="NULL"/>
    <x v="0"/>
    <s v="Load_compare_Spreads_IT_MCP"/>
    <x v="0"/>
    <s v="load Spreads"/>
    <n v="0.17"/>
    <n v="0"/>
    <n v="0.17"/>
    <n v="0"/>
    <n v="0"/>
    <n v="0.17"/>
    <m/>
    <m/>
    <n v="0"/>
    <n v="0"/>
    <n v="0.17"/>
    <n v="0"/>
    <x v="7"/>
    <s v="No Error"/>
    <m/>
    <m/>
    <m/>
    <m/>
    <m/>
    <m/>
    <m/>
    <m/>
    <m/>
    <m/>
    <s v=""/>
  </r>
  <r>
    <x v="2"/>
    <s v="ITDBLoad Compare Spreads46059.3006944444"/>
    <s v="Not Found"/>
    <x v="4"/>
    <s v="MCPITDBLoad Compare SpreadsSpreads comparison"/>
    <s v="MCPITDBLoad Compare Spreads"/>
    <m/>
    <m/>
    <m/>
    <m/>
    <m/>
    <m/>
    <m/>
    <m/>
    <m/>
    <m/>
    <m/>
    <m/>
    <m/>
    <n v="2601"/>
    <x v="8"/>
    <x v="0"/>
    <s v="START Spreads comparison"/>
    <s v="END Spreads comparison"/>
    <d v="2026-02-06T07:13:00"/>
    <x v="709"/>
    <d v="2026-02-09T09:25:00"/>
    <s v="NULL"/>
    <x v="0"/>
    <s v="Load_compare_Spreads_IT_MCP"/>
    <x v="0"/>
    <s v="Spreads comparison"/>
    <n v="0.02"/>
    <n v="0"/>
    <n v="0.02"/>
    <n v="0"/>
    <n v="0"/>
    <n v="0.02"/>
    <m/>
    <m/>
    <n v="0"/>
    <n v="0"/>
    <n v="0.02"/>
    <n v="0"/>
    <x v="9"/>
    <s v="No Error"/>
    <m/>
    <m/>
    <m/>
    <m/>
    <m/>
    <m/>
    <m/>
    <m/>
    <m/>
    <m/>
    <s v=""/>
  </r>
  <r>
    <x v="1"/>
    <s v="ITDBLoad Compare MP46062.3923611111"/>
    <s v="Not Found"/>
    <x v="1"/>
    <s v="MCPITDBLoad Compare MPload Model parameters"/>
    <s v="MCPITDBLoad Compare MP"/>
    <m/>
    <m/>
    <m/>
    <m/>
    <m/>
    <m/>
    <m/>
    <m/>
    <m/>
    <m/>
    <m/>
    <m/>
    <m/>
    <n v="2601"/>
    <x v="8"/>
    <x v="0"/>
    <s v="START load Model parameters"/>
    <s v="END load Model parameters"/>
    <d v="2026-02-09T09:25:00"/>
    <x v="710"/>
    <d v="2026-02-09T09:28:00"/>
    <s v="NULL"/>
    <x v="0"/>
    <s v="Load_compare_MP_IT_MCP rr"/>
    <x v="3"/>
    <s v="load Model parameters"/>
    <n v="0.05"/>
    <n v="0"/>
    <n v="0.05"/>
    <n v="0"/>
    <n v="0"/>
    <n v="0.05"/>
    <m/>
    <m/>
    <n v="0"/>
    <n v="0"/>
    <n v="0.05"/>
    <n v="0"/>
    <x v="17"/>
    <s v="No Error"/>
    <m/>
    <m/>
    <m/>
    <m/>
    <m/>
    <m/>
    <m/>
    <m/>
    <m/>
    <m/>
    <s v="load Model parameters"/>
  </r>
  <r>
    <x v="1"/>
    <s v="ITDBLoad Compare MP46062.3944444444"/>
    <s v="Not Found"/>
    <x v="2"/>
    <s v="MCPITDBLoad Compare MPModel parameters comparison"/>
    <s v="MCPITDBLoad Compare MP"/>
    <m/>
    <m/>
    <m/>
    <m/>
    <m/>
    <m/>
    <m/>
    <m/>
    <m/>
    <m/>
    <m/>
    <m/>
    <m/>
    <n v="2601"/>
    <x v="8"/>
    <x v="0"/>
    <s v="START Model parameters comparison"/>
    <s v="END Model parameters comparison"/>
    <d v="2026-02-09T09:28:00"/>
    <x v="710"/>
    <d v="2026-02-09T20:01:00"/>
    <s v="NULL"/>
    <x v="0"/>
    <s v="Load_compare_MP_IT_MCP rr"/>
    <x v="1"/>
    <s v="Model parameters comparison"/>
    <n v="0"/>
    <n v="0"/>
    <n v="0"/>
    <n v="0"/>
    <n v="0"/>
    <n v="0"/>
    <m/>
    <m/>
    <n v="0"/>
    <n v="0"/>
    <n v="0"/>
    <n v="0"/>
    <x v="23"/>
    <s v="No Error"/>
    <m/>
    <m/>
    <m/>
    <m/>
    <m/>
    <m/>
    <m/>
    <m/>
    <m/>
    <m/>
    <s v=""/>
  </r>
  <r>
    <x v="3"/>
    <s v="ITDBLoad Pos46062.8340277778"/>
    <s v="Not Found"/>
    <x v="5"/>
    <s v="MCPITDBLoad Posload"/>
    <s v="MCPITDBLoad Pos"/>
    <m/>
    <m/>
    <m/>
    <m/>
    <m/>
    <m/>
    <m/>
    <m/>
    <m/>
    <m/>
    <m/>
    <m/>
    <m/>
    <n v="2601"/>
    <x v="8"/>
    <x v="0"/>
    <s v="START load"/>
    <s v="NULL"/>
    <d v="2026-02-09T20:01:00"/>
    <x v="711"/>
    <d v="2026-02-10T04:41:00"/>
    <s v="Exception Info: File  '\\sx9000079291\ITDB\Work\Locations input files\2025-01\IT_MCP_NTG.xlsx' does not exist. (line: 54)  "/>
    <x v="1"/>
    <s v="Load_POS_IT_MCP"/>
    <x v="0"/>
    <s v="load"/>
    <n v="0.57999999999999996"/>
    <n v="0.57999999999999996"/>
    <n v="0"/>
    <n v="0.68"/>
    <n v="1.26"/>
    <n v="1.26"/>
    <m/>
    <m/>
    <n v="0.57999999999999996"/>
    <n v="0.68"/>
    <n v="0"/>
    <n v="1.26"/>
    <x v="148"/>
    <s v="Data Quality"/>
    <s v="Business Data Providers"/>
    <s v="Input Format/Naming Non-compliance"/>
    <s v="NTG file name provided by users did not match script file naming. _x000a_I sent a message to them immediately after with the correct naming convention for next prod cycle. "/>
    <s v="NTG"/>
    <m/>
    <s v="Single‑Location Impact"/>
    <s v="Recurring"/>
    <s v="User alignment for compliance"/>
    <s v="Action Required: Have NTG dropped in DAS instead of locations input folder. This will avoid any issue with file naming convention / issues with NTG creation process. _x000a__x000a_Fix: implement wait for file in parent script"/>
    <m/>
    <s v=""/>
  </r>
  <r>
    <x v="3"/>
    <s v="ITDBLoad Pos46063.1951388889"/>
    <s v="Not Found"/>
    <x v="5"/>
    <s v="MCPITDBLoad Posload"/>
    <s v="MCPITDBLoad Pos"/>
    <m/>
    <m/>
    <m/>
    <m/>
    <m/>
    <m/>
    <m/>
    <m/>
    <m/>
    <m/>
    <m/>
    <m/>
    <m/>
    <n v="2601"/>
    <x v="8"/>
    <x v="0"/>
    <s v="START load"/>
    <s v="END load"/>
    <d v="2026-02-10T04:41:00"/>
    <x v="712"/>
    <d v="2026-02-10T05:02:00"/>
    <s v="NULL"/>
    <x v="0"/>
    <s v="Load_POS_IT_MCP rr mismatch in NTG file name"/>
    <x v="1"/>
    <s v="load"/>
    <n v="0.35"/>
    <n v="0"/>
    <n v="0.35"/>
    <n v="0"/>
    <n v="0"/>
    <n v="0.35"/>
    <m/>
    <m/>
    <n v="0"/>
    <n v="0"/>
    <n v="0.35"/>
    <n v="0"/>
    <x v="46"/>
    <s v="No Error"/>
    <m/>
    <m/>
    <m/>
    <m/>
    <m/>
    <m/>
    <m/>
    <m/>
    <m/>
    <m/>
    <s v=""/>
  </r>
  <r>
    <x v="3"/>
    <s v="ITDBLoad Pos46063.2097222222"/>
    <s v="Not Found"/>
    <x v="6"/>
    <s v="MCPITDBLoad PosStratification"/>
    <s v="MCPITDBLoad Pos"/>
    <m/>
    <m/>
    <m/>
    <m/>
    <m/>
    <m/>
    <m/>
    <m/>
    <m/>
    <m/>
    <m/>
    <m/>
    <m/>
    <n v="2601"/>
    <x v="8"/>
    <x v="0"/>
    <s v="START Stratification"/>
    <s v="END Stratification"/>
    <d v="2026-02-10T05:02:00"/>
    <x v="713"/>
    <d v="2026-02-10T05:07:00"/>
    <s v="NULL"/>
    <x v="0"/>
    <s v="Load_POS_IT_MCP rr mismatch in NTG file name"/>
    <x v="0"/>
    <s v="Stratification"/>
    <n v="0.08"/>
    <n v="0"/>
    <n v="0.08"/>
    <n v="0"/>
    <n v="0"/>
    <n v="0.08"/>
    <m/>
    <m/>
    <n v="0"/>
    <n v="0"/>
    <n v="0.08"/>
    <n v="0"/>
    <x v="25"/>
    <s v="No Error"/>
    <m/>
    <m/>
    <m/>
    <m/>
    <m/>
    <m/>
    <m/>
    <m/>
    <m/>
    <m/>
    <s v=""/>
  </r>
  <r>
    <x v="3"/>
    <s v="ITDBLoad Pos46063.2131944444"/>
    <s v="Not Found"/>
    <x v="7"/>
    <s v="MCPITDBLoad PosPosition report OLAP exports"/>
    <s v="MCPITDBLoad Pos"/>
    <m/>
    <m/>
    <m/>
    <m/>
    <m/>
    <m/>
    <m/>
    <m/>
    <m/>
    <m/>
    <m/>
    <m/>
    <m/>
    <n v="2601"/>
    <x v="8"/>
    <x v="0"/>
    <s v="START Position report OLAP exports"/>
    <s v="END Position report OLAP exports"/>
    <d v="2026-02-10T05:07:00"/>
    <x v="714"/>
    <d v="2026-02-10T05:17:00"/>
    <s v="NULL"/>
    <x v="0"/>
    <s v="Load_POS_IT_MCP rr mismatch in NTG file name"/>
    <x v="0"/>
    <s v="Position report OLAP exports"/>
    <n v="0.17"/>
    <n v="0"/>
    <n v="0.17"/>
    <n v="0"/>
    <n v="0"/>
    <n v="0.17"/>
    <m/>
    <m/>
    <n v="0"/>
    <n v="0"/>
    <n v="0.17"/>
    <n v="0"/>
    <x v="7"/>
    <s v="No Error"/>
    <m/>
    <m/>
    <m/>
    <m/>
    <m/>
    <m/>
    <m/>
    <m/>
    <m/>
    <m/>
    <s v=""/>
  </r>
  <r>
    <x v="3"/>
    <s v="ITDBLoad Pos46063.2201388889"/>
    <s v="Not Found"/>
    <x v="8"/>
    <s v="MCPITDBLoad Poscopy from"/>
    <s v="MCPITDBLoad Pos"/>
    <m/>
    <m/>
    <m/>
    <m/>
    <m/>
    <m/>
    <m/>
    <m/>
    <m/>
    <m/>
    <m/>
    <m/>
    <m/>
    <n v="2601"/>
    <x v="8"/>
    <x v="0"/>
    <s v="START copy from"/>
    <s v="END copy from"/>
    <d v="2026-02-10T05:17:00"/>
    <x v="715"/>
    <d v="2026-02-10T05:20:00"/>
    <s v="NULL"/>
    <x v="0"/>
    <s v="Load_POS_IT_MCP rr mismatch in NTG file name"/>
    <x v="0"/>
    <s v="copy from"/>
    <n v="0.03"/>
    <n v="0"/>
    <n v="0.03"/>
    <n v="0"/>
    <n v="0"/>
    <n v="0.03"/>
    <m/>
    <m/>
    <n v="0"/>
    <n v="0"/>
    <n v="0.03"/>
    <n v="0"/>
    <x v="0"/>
    <s v="No Error"/>
    <m/>
    <m/>
    <m/>
    <m/>
    <m/>
    <m/>
    <m/>
    <m/>
    <m/>
    <m/>
    <s v=""/>
  </r>
  <r>
    <x v="4"/>
    <s v="ITDBValuation (NPV)46063.2222222222"/>
    <s v="Not Found"/>
    <x v="9"/>
    <s v="MCPITDBValuation (NPV)portfolio valuation run"/>
    <s v="MCPITDBValuation (NPV)"/>
    <m/>
    <m/>
    <m/>
    <m/>
    <m/>
    <m/>
    <m/>
    <m/>
    <m/>
    <m/>
    <m/>
    <m/>
    <m/>
    <n v="2601"/>
    <x v="8"/>
    <x v="0"/>
    <s v="START portfolio valuation run"/>
    <s v="END portfolio valuation run"/>
    <d v="2026-02-10T05:20:00"/>
    <x v="716"/>
    <d v="2026-02-10T08:14:00"/>
    <s v="NULL"/>
    <x v="0"/>
    <s v="Valuation_IT_MCP"/>
    <x v="0"/>
    <s v="portfolio valuation run"/>
    <n v="2.9"/>
    <n v="0"/>
    <n v="2.9"/>
    <n v="0"/>
    <n v="0"/>
    <n v="2.9"/>
    <m/>
    <m/>
    <n v="0"/>
    <n v="0"/>
    <n v="2.9"/>
    <n v="0"/>
    <x v="149"/>
    <s v="No Error"/>
    <m/>
    <m/>
    <m/>
    <m/>
    <m/>
    <m/>
    <m/>
    <m/>
    <m/>
    <m/>
    <s v=""/>
  </r>
  <r>
    <x v="4"/>
    <s v="ITDBValuation (NPV)46063.3430555556"/>
    <s v="Not Found"/>
    <x v="10"/>
    <s v="MCPITDBValuation (NPV)export to ara"/>
    <s v="MCPITDBValuation (NPV)"/>
    <m/>
    <m/>
    <m/>
    <m/>
    <m/>
    <m/>
    <m/>
    <m/>
    <m/>
    <m/>
    <m/>
    <m/>
    <m/>
    <n v="2601"/>
    <x v="8"/>
    <x v="0"/>
    <s v="START export to ara"/>
    <s v="END export to ara"/>
    <d v="2026-02-10T08:14:00"/>
    <x v="717"/>
    <d v="2026-02-10T08:16:00"/>
    <s v="NULL"/>
    <x v="0"/>
    <s v="Valuation_IT_MCP"/>
    <x v="0"/>
    <s v="export to ara"/>
    <n v="0.03"/>
    <n v="0"/>
    <n v="0.03"/>
    <n v="0"/>
    <n v="0"/>
    <n v="0.03"/>
    <m/>
    <m/>
    <n v="0"/>
    <n v="0"/>
    <n v="0.03"/>
    <n v="0"/>
    <x v="0"/>
    <s v="No Error"/>
    <m/>
    <m/>
    <m/>
    <m/>
    <m/>
    <m/>
    <m/>
    <m/>
    <m/>
    <m/>
    <s v=""/>
  </r>
  <r>
    <x v="4"/>
    <s v="ITDBValuation (NPV)46063.3444444444"/>
    <s v="Not Found"/>
    <x v="11"/>
    <s v="MCPITDBValuation (NPV)Light Maintenance"/>
    <s v="MCPITDBValuation (NPV)"/>
    <m/>
    <m/>
    <m/>
    <m/>
    <m/>
    <m/>
    <m/>
    <m/>
    <m/>
    <m/>
    <m/>
    <m/>
    <m/>
    <n v="2601"/>
    <x v="8"/>
    <x v="0"/>
    <s v="START Light Maintenance"/>
    <s v="END Light Maintenance"/>
    <d v="2026-02-10T08:16:00"/>
    <x v="718"/>
    <d v="2026-02-10T08:50:00"/>
    <s v="NULL"/>
    <x v="0"/>
    <s v="Valuation_IT_MCP"/>
    <x v="0"/>
    <s v="Light Maintenance"/>
    <n v="0.56999999999999995"/>
    <n v="0"/>
    <n v="0.56999999999999995"/>
    <n v="0"/>
    <n v="0"/>
    <n v="0.56999999999999995"/>
    <m/>
    <m/>
    <n v="0"/>
    <n v="0"/>
    <n v="0.56999999999999995"/>
    <n v="0"/>
    <x v="77"/>
    <s v="No Error"/>
    <m/>
    <m/>
    <m/>
    <m/>
    <m/>
    <m/>
    <m/>
    <m/>
    <m/>
    <m/>
    <s v=""/>
  </r>
  <r>
    <x v="4"/>
    <s v="ITDBValuation (NPV)46063.3680555556"/>
    <s v="Not Found"/>
    <x v="12"/>
    <s v="MCPITDBValuation (NPV)valuation report OLAP exports"/>
    <s v="MCPITDBValuation (NPV)"/>
    <m/>
    <m/>
    <m/>
    <m/>
    <m/>
    <m/>
    <m/>
    <m/>
    <m/>
    <m/>
    <m/>
    <m/>
    <m/>
    <n v="2601"/>
    <x v="8"/>
    <x v="0"/>
    <s v="START valuation report OLAP exports"/>
    <s v="END valuation report OLAP exports"/>
    <d v="2026-02-10T08:50:00"/>
    <x v="719"/>
    <d v="2026-02-10T09:13:00"/>
    <s v="NULL"/>
    <x v="0"/>
    <s v="Valuation_IT_MCP"/>
    <x v="0"/>
    <s v="valuation report OLAP exports"/>
    <n v="0.38"/>
    <n v="0"/>
    <n v="0.38"/>
    <n v="0"/>
    <n v="0"/>
    <n v="0.38"/>
    <m/>
    <m/>
    <n v="0"/>
    <n v="0"/>
    <n v="0.38"/>
    <n v="0"/>
    <x v="34"/>
    <s v="No Error"/>
    <m/>
    <m/>
    <m/>
    <m/>
    <m/>
    <m/>
    <m/>
    <m/>
    <m/>
    <m/>
    <s v=""/>
  </r>
  <r>
    <x v="4"/>
    <s v="ITDBValuation (NPV)46063.3840277778"/>
    <s v="Not Found"/>
    <x v="37"/>
    <s v="MCPITDBValuation (NPV)valuation report QRM reporter exports"/>
    <s v="MCPITDBValuation (NPV)"/>
    <m/>
    <m/>
    <m/>
    <m/>
    <m/>
    <m/>
    <m/>
    <m/>
    <m/>
    <m/>
    <m/>
    <m/>
    <m/>
    <n v="2601"/>
    <x v="8"/>
    <x v="0"/>
    <s v="START valuation report QRM reporter exports"/>
    <s v="END valuation report QRM reporter exports"/>
    <d v="2026-02-10T09:13:00"/>
    <x v="720"/>
    <d v="2026-02-10T09:16:00"/>
    <s v="NULL"/>
    <x v="0"/>
    <s v="Valuation_IT_MCP"/>
    <x v="0"/>
    <s v="valuation report QRM reporter exports"/>
    <n v="0.03"/>
    <n v="0"/>
    <n v="0.03"/>
    <n v="0"/>
    <n v="0"/>
    <n v="0.03"/>
    <m/>
    <m/>
    <n v="0"/>
    <n v="0"/>
    <n v="0.03"/>
    <n v="0"/>
    <x v="0"/>
    <s v="No Error"/>
    <m/>
    <m/>
    <m/>
    <m/>
    <m/>
    <m/>
    <m/>
    <m/>
    <m/>
    <m/>
    <s v=""/>
  </r>
  <r>
    <x v="13"/>
    <s v="ITDBGAP46063.3861111111"/>
    <s v="Not Found"/>
    <x v="31"/>
    <s v="MCPITDBGAPgap planning"/>
    <s v="MCPITDBGAP"/>
    <m/>
    <m/>
    <m/>
    <m/>
    <m/>
    <m/>
    <m/>
    <m/>
    <m/>
    <m/>
    <m/>
    <m/>
    <m/>
    <n v="2601"/>
    <x v="8"/>
    <x v="0"/>
    <s v="START gap planning"/>
    <s v="END gap planning"/>
    <d v="2026-02-10T09:16:00"/>
    <x v="721"/>
    <d v="2026-02-10T11:58:00"/>
    <s v="NULL"/>
    <x v="0"/>
    <s v="GAP_IT_MCP"/>
    <x v="0"/>
    <s v="gap planning"/>
    <n v="2.65"/>
    <n v="0"/>
    <n v="2.65"/>
    <n v="0"/>
    <n v="0"/>
    <n v="2.65"/>
    <m/>
    <m/>
    <n v="0"/>
    <n v="0"/>
    <n v="2.65"/>
    <n v="0"/>
    <x v="150"/>
    <s v="No Error"/>
    <m/>
    <m/>
    <m/>
    <m/>
    <m/>
    <m/>
    <m/>
    <m/>
    <m/>
    <m/>
    <s v=""/>
  </r>
  <r>
    <x v="5"/>
    <s v="ITDBCSRBB Valuation46063.4986111111"/>
    <s v="Not Found"/>
    <x v="14"/>
    <s v="MCPITDBCSRBB ValuationCSRBB Portfolio Valuation"/>
    <s v="MCPITDBCSRBB Valuation"/>
    <m/>
    <m/>
    <m/>
    <m/>
    <m/>
    <m/>
    <m/>
    <m/>
    <m/>
    <m/>
    <m/>
    <m/>
    <m/>
    <n v="2601"/>
    <x v="8"/>
    <x v="0"/>
    <s v="START CSRBB Portfolio Valuation"/>
    <s v="END CSRBB Portfolio Valuation"/>
    <d v="2026-02-10T11:58:00"/>
    <x v="722"/>
    <d v="2026-02-10T13:13:00"/>
    <s v="NULL"/>
    <x v="0"/>
    <s v="CSRBB_Valuation_IT_MCP"/>
    <x v="0"/>
    <s v="CSRBB Portfolio Valuation"/>
    <n v="1.23"/>
    <n v="0"/>
    <n v="1.23"/>
    <n v="0"/>
    <n v="0"/>
    <n v="1.23"/>
    <m/>
    <m/>
    <n v="0"/>
    <n v="0"/>
    <n v="1.23"/>
    <n v="0"/>
    <x v="151"/>
    <s v="No Error"/>
    <m/>
    <m/>
    <m/>
    <m/>
    <m/>
    <m/>
    <m/>
    <m/>
    <m/>
    <m/>
    <s v=""/>
  </r>
  <r>
    <x v="5"/>
    <s v="ITDBCSRBB Valuation46063.5506944444"/>
    <s v="Not Found"/>
    <x v="11"/>
    <s v="MCPITDBCSRBB ValuationLight Maintenance"/>
    <s v="MCPITDBCSRBB Valuation"/>
    <m/>
    <m/>
    <m/>
    <m/>
    <m/>
    <m/>
    <m/>
    <m/>
    <m/>
    <m/>
    <m/>
    <m/>
    <m/>
    <n v="2601"/>
    <x v="8"/>
    <x v="0"/>
    <s v="START Light Maintenance"/>
    <s v="END Light Maintenance"/>
    <d v="2026-02-10T13:13:00"/>
    <x v="723"/>
    <d v="2026-02-10T13:43:00"/>
    <s v="NULL"/>
    <x v="0"/>
    <s v="CSRBB_Valuation_IT_MCP"/>
    <x v="1"/>
    <s v="Light Maintenance"/>
    <n v="0.45"/>
    <n v="0"/>
    <n v="0.45"/>
    <n v="0"/>
    <n v="0"/>
    <n v="0.45"/>
    <m/>
    <m/>
    <n v="0"/>
    <n v="0"/>
    <n v="0.45"/>
    <n v="0"/>
    <x v="10"/>
    <s v="No Error"/>
    <m/>
    <m/>
    <m/>
    <m/>
    <m/>
    <m/>
    <m/>
    <m/>
    <m/>
    <m/>
    <s v=""/>
  </r>
  <r>
    <x v="6"/>
    <s v="ITDBCSRBB Planning46063.5715277778"/>
    <s v="Not Found"/>
    <x v="15"/>
    <s v="MCPITDBCSRBB Planningimport CSRBB strategies"/>
    <s v="MCPITDBCSRBB Planning"/>
    <m/>
    <m/>
    <m/>
    <m/>
    <m/>
    <m/>
    <m/>
    <m/>
    <m/>
    <m/>
    <m/>
    <m/>
    <m/>
    <n v="2601"/>
    <x v="8"/>
    <x v="0"/>
    <s v="START import CSRBB strategies"/>
    <s v="END import CSRBB strategies"/>
    <d v="2026-02-10T13:43:00"/>
    <x v="724"/>
    <d v="2026-02-10T15:13:00"/>
    <s v="NULL"/>
    <x v="0"/>
    <s v="CSRBB_Planning_IT_MCP"/>
    <x v="0"/>
    <s v="import CSRBB strategies"/>
    <n v="1.5"/>
    <n v="0"/>
    <n v="1.5"/>
    <n v="0"/>
    <n v="0"/>
    <n v="1.5"/>
    <m/>
    <m/>
    <n v="0"/>
    <n v="0"/>
    <n v="1.5"/>
    <n v="0"/>
    <x v="152"/>
    <s v="No Error"/>
    <m/>
    <m/>
    <m/>
    <m/>
    <m/>
    <m/>
    <m/>
    <m/>
    <m/>
    <m/>
    <s v=""/>
  </r>
  <r>
    <x v="6"/>
    <s v="ITDBCSRBB Planning46063.6340277778"/>
    <s v="Not Found"/>
    <x v="16"/>
    <s v="MCPITDBCSRBB PlanningCSRBB Planning Run"/>
    <s v="MCPITDBCSRBB Planning"/>
    <m/>
    <m/>
    <m/>
    <m/>
    <m/>
    <m/>
    <m/>
    <m/>
    <m/>
    <m/>
    <m/>
    <m/>
    <m/>
    <n v="2601"/>
    <x v="8"/>
    <x v="0"/>
    <s v="START CSRBB Planning Run"/>
    <s v="END CSRBB Planning Run"/>
    <d v="2026-02-10T15:13:00"/>
    <x v="725"/>
    <d v="2026-02-10T16:23:00"/>
    <s v="NULL"/>
    <x v="0"/>
    <s v="CSRBB_Planning_IT_MCP"/>
    <x v="0"/>
    <s v="CSRBB Planning Run"/>
    <n v="1.17"/>
    <n v="0"/>
    <n v="1.17"/>
    <n v="0"/>
    <n v="0"/>
    <n v="1.17"/>
    <m/>
    <m/>
    <n v="0"/>
    <n v="0"/>
    <n v="1.17"/>
    <n v="0"/>
    <x v="153"/>
    <s v="No Error"/>
    <m/>
    <m/>
    <m/>
    <m/>
    <m/>
    <m/>
    <m/>
    <m/>
    <m/>
    <m/>
    <s v=""/>
  </r>
  <r>
    <x v="6"/>
    <s v="ITDBCSRBB Planning46063.6826388889"/>
    <s v="Not Found"/>
    <x v="10"/>
    <s v="MCPITDBCSRBB Planningexport to ara"/>
    <s v="MCPITDBCSRBB Planning"/>
    <m/>
    <m/>
    <m/>
    <m/>
    <m/>
    <m/>
    <m/>
    <m/>
    <m/>
    <m/>
    <m/>
    <m/>
    <m/>
    <n v="2601"/>
    <x v="8"/>
    <x v="0"/>
    <s v="START export to ara"/>
    <s v="END export to ara"/>
    <d v="2026-02-10T16:23:00"/>
    <x v="726"/>
    <d v="2026-02-10T16:28:00"/>
    <s v="NULL"/>
    <x v="0"/>
    <s v="CSRBB_Planning_IT_MCP"/>
    <x v="1"/>
    <s v="export to ara"/>
    <n v="0.03"/>
    <n v="0"/>
    <n v="0.03"/>
    <n v="0"/>
    <n v="0"/>
    <n v="0.03"/>
    <m/>
    <m/>
    <n v="0"/>
    <n v="0"/>
    <n v="0.03"/>
    <n v="0"/>
    <x v="0"/>
    <s v="No Error"/>
    <m/>
    <m/>
    <m/>
    <m/>
    <m/>
    <m/>
    <m/>
    <m/>
    <m/>
    <m/>
    <s v=""/>
  </r>
  <r>
    <x v="8"/>
    <s v="ITDBEC46063.6861111111"/>
    <s v="Not Found"/>
    <x v="11"/>
    <s v="MCPITDBECLight Maintenance"/>
    <s v="MCPITDBEC"/>
    <m/>
    <m/>
    <m/>
    <m/>
    <m/>
    <m/>
    <m/>
    <m/>
    <m/>
    <m/>
    <m/>
    <m/>
    <m/>
    <n v="2601"/>
    <x v="8"/>
    <x v="0"/>
    <s v="START Light Maintenance"/>
    <s v="END Light Maintenance"/>
    <d v="2026-02-10T16:28:00"/>
    <x v="432"/>
    <d v="2026-02-10T16:42:00"/>
    <s v="NULL"/>
    <x v="0"/>
    <s v="EC_IT_MCP"/>
    <x v="2"/>
    <s v="Light Maintenance"/>
    <n v="0.23"/>
    <n v="0"/>
    <n v="0.23"/>
    <n v="0"/>
    <n v="0"/>
    <n v="0.23"/>
    <m/>
    <m/>
    <n v="0"/>
    <n v="0"/>
    <n v="0.23"/>
    <n v="0"/>
    <x v="67"/>
    <s v="No Error"/>
    <m/>
    <m/>
    <m/>
    <m/>
    <m/>
    <m/>
    <m/>
    <m/>
    <m/>
    <m/>
    <s v="Light Maintenance"/>
  </r>
  <r>
    <x v="8"/>
    <s v="ITDBEC46063.6958333333"/>
    <s v="Not Found"/>
    <x v="19"/>
    <s v="MCPITDBECing-ec valuation"/>
    <s v="MCPITDBEC"/>
    <m/>
    <m/>
    <m/>
    <m/>
    <m/>
    <m/>
    <m/>
    <m/>
    <m/>
    <m/>
    <m/>
    <m/>
    <m/>
    <n v="2601"/>
    <x v="8"/>
    <x v="0"/>
    <s v="START ing-ec valuation"/>
    <s v="END ing-ec valuation"/>
    <d v="2026-02-10T16:42:00"/>
    <x v="727"/>
    <d v="2026-02-10T20:57:00"/>
    <s v="NULL"/>
    <x v="0"/>
    <s v="EC_IT_MCP"/>
    <x v="0"/>
    <s v="ing-ec valuation"/>
    <n v="4.25"/>
    <n v="0"/>
    <n v="4.25"/>
    <n v="0"/>
    <n v="0"/>
    <n v="4.25"/>
    <m/>
    <m/>
    <n v="0"/>
    <n v="0"/>
    <n v="4.25"/>
    <n v="0"/>
    <x v="154"/>
    <s v="No Error"/>
    <m/>
    <m/>
    <m/>
    <m/>
    <m/>
    <m/>
    <m/>
    <m/>
    <m/>
    <m/>
    <s v=""/>
  </r>
  <r>
    <x v="8"/>
    <s v="ITDBEC46063.8729166667"/>
    <s v="Not Found"/>
    <x v="10"/>
    <s v="MCPITDBECexport to ara"/>
    <s v="MCPITDBEC"/>
    <m/>
    <m/>
    <m/>
    <m/>
    <m/>
    <m/>
    <m/>
    <m/>
    <m/>
    <m/>
    <m/>
    <m/>
    <m/>
    <n v="2601"/>
    <x v="8"/>
    <x v="0"/>
    <s v="START export to ara"/>
    <s v="END export to ara"/>
    <d v="2026-02-10T20:57:00"/>
    <x v="728"/>
    <d v="2026-02-10T20:59:00"/>
    <s v="NULL"/>
    <x v="0"/>
    <s v="EC_IT_MCP"/>
    <x v="2"/>
    <s v="export to ara"/>
    <n v="0.03"/>
    <n v="0"/>
    <n v="0.03"/>
    <n v="0"/>
    <n v="0"/>
    <n v="0.03"/>
    <m/>
    <m/>
    <n v="0"/>
    <n v="0"/>
    <n v="0.03"/>
    <n v="0"/>
    <x v="0"/>
    <s v="No Error"/>
    <m/>
    <m/>
    <m/>
    <m/>
    <m/>
    <m/>
    <m/>
    <m/>
    <m/>
    <m/>
    <s v="export to ara"/>
  </r>
  <r>
    <x v="8"/>
    <s v="ITDBEC46063.8743055556"/>
    <s v="Not Found"/>
    <x v="46"/>
    <s v="MCPITDBECing-ec valuation exports"/>
    <s v="MCPITDBEC"/>
    <m/>
    <m/>
    <m/>
    <m/>
    <m/>
    <m/>
    <m/>
    <m/>
    <m/>
    <m/>
    <m/>
    <m/>
    <m/>
    <n v="2601"/>
    <x v="8"/>
    <x v="0"/>
    <s v="START ing-ec valuation exports"/>
    <s v="END ing-ec valuation exports"/>
    <d v="2026-02-10T20:59:00"/>
    <x v="729"/>
    <d v="2026-02-10T21:21:00"/>
    <s v="NULL"/>
    <x v="0"/>
    <s v="EC_IT_MCP"/>
    <x v="0"/>
    <s v="ing-ec valuation exports"/>
    <n v="0.35"/>
    <n v="0"/>
    <n v="0.35"/>
    <n v="0"/>
    <n v="0"/>
    <n v="0.35"/>
    <m/>
    <m/>
    <n v="0"/>
    <n v="0"/>
    <n v="0.35"/>
    <n v="0"/>
    <x v="46"/>
    <s v="No Error"/>
    <m/>
    <m/>
    <m/>
    <m/>
    <m/>
    <m/>
    <m/>
    <m/>
    <m/>
    <m/>
    <s v=""/>
  </r>
  <r>
    <x v="7"/>
    <s v="ITDBKR46063.8895833333"/>
    <s v="Not Found"/>
    <x v="11"/>
    <s v="MCPITDBKRLight Maintenance"/>
    <s v="MCPITDBKR"/>
    <m/>
    <m/>
    <m/>
    <m/>
    <m/>
    <m/>
    <m/>
    <m/>
    <m/>
    <m/>
    <m/>
    <m/>
    <m/>
    <n v="2601"/>
    <x v="8"/>
    <x v="0"/>
    <s v="START Light Maintenance"/>
    <s v="END Light Maintenance"/>
    <d v="2026-02-10T21:21:00"/>
    <x v="730"/>
    <d v="2026-02-10T21:41:00"/>
    <s v="NULL"/>
    <x v="0"/>
    <s v="KR_IT_MCP"/>
    <x v="3"/>
    <s v="Light Maintenance"/>
    <n v="0.33"/>
    <n v="0"/>
    <n v="0.33"/>
    <n v="0"/>
    <n v="0"/>
    <n v="0.33"/>
    <m/>
    <m/>
    <n v="0"/>
    <n v="0"/>
    <n v="0.33"/>
    <n v="0"/>
    <x v="64"/>
    <s v="No Error"/>
    <m/>
    <m/>
    <m/>
    <m/>
    <m/>
    <m/>
    <m/>
    <m/>
    <m/>
    <m/>
    <s v="Light Maintenance"/>
  </r>
  <r>
    <x v="7"/>
    <s v="ITDBKR46063.9034722222"/>
    <s v="Not Found"/>
    <x v="17"/>
    <s v="MCPITDBKRbpv-kr valuation"/>
    <s v="MCPITDBKR"/>
    <m/>
    <m/>
    <m/>
    <m/>
    <m/>
    <m/>
    <m/>
    <m/>
    <m/>
    <m/>
    <m/>
    <m/>
    <m/>
    <n v="2601"/>
    <x v="8"/>
    <x v="0"/>
    <s v="START bpv-kr valuation"/>
    <s v="END bpv-kr valuation"/>
    <d v="2026-02-10T21:41:00"/>
    <x v="731"/>
    <d v="2026-02-11T00:42:00"/>
    <s v="NULL"/>
    <x v="0"/>
    <s v="KR_IT_MCP"/>
    <x v="0"/>
    <s v="bpv-kr valuation"/>
    <n v="3.02"/>
    <n v="0"/>
    <n v="3.02"/>
    <n v="0"/>
    <n v="0"/>
    <n v="3.02"/>
    <m/>
    <m/>
    <n v="0"/>
    <n v="0"/>
    <n v="3.02"/>
    <n v="0"/>
    <x v="82"/>
    <s v="No Error"/>
    <m/>
    <m/>
    <m/>
    <m/>
    <m/>
    <m/>
    <m/>
    <m/>
    <m/>
    <m/>
    <s v=""/>
  </r>
  <r>
    <x v="7"/>
    <s v="ITDBKR46064.0291666667"/>
    <s v="Not Found"/>
    <x v="10"/>
    <s v="MCPITDBKRexport to ara"/>
    <s v="MCPITDBKR"/>
    <m/>
    <m/>
    <m/>
    <m/>
    <m/>
    <m/>
    <m/>
    <m/>
    <m/>
    <m/>
    <m/>
    <m/>
    <m/>
    <n v="2601"/>
    <x v="8"/>
    <x v="0"/>
    <s v="START export to ara"/>
    <s v="END export to ara"/>
    <d v="2026-02-11T00:42:00"/>
    <x v="732"/>
    <d v="2026-02-11T00:44:00"/>
    <s v="NULL"/>
    <x v="0"/>
    <s v="KR_IT_MCP"/>
    <x v="3"/>
    <s v="export to ara"/>
    <n v="0.03"/>
    <n v="0"/>
    <n v="0.03"/>
    <n v="0"/>
    <n v="0"/>
    <n v="0.03"/>
    <m/>
    <m/>
    <n v="0"/>
    <n v="0"/>
    <n v="0.03"/>
    <n v="0"/>
    <x v="0"/>
    <s v="No Error"/>
    <m/>
    <m/>
    <m/>
    <m/>
    <m/>
    <m/>
    <m/>
    <m/>
    <m/>
    <m/>
    <s v="export to ara"/>
  </r>
  <r>
    <x v="7"/>
    <s v="ITDBKR46064.0305555556"/>
    <s v="Not Found"/>
    <x v="47"/>
    <s v="MCPITDBKRbpv-kr valuation exports"/>
    <s v="MCPITDBKR"/>
    <m/>
    <m/>
    <m/>
    <m/>
    <m/>
    <m/>
    <m/>
    <m/>
    <m/>
    <m/>
    <m/>
    <m/>
    <m/>
    <n v="2601"/>
    <x v="8"/>
    <x v="0"/>
    <s v="START bpv-kr valuation exports"/>
    <s v="END bpv-kr valuation exports"/>
    <d v="2026-02-11T00:44:00"/>
    <x v="732"/>
    <d v="2026-02-12T04:54:00"/>
    <s v="NULL"/>
    <x v="0"/>
    <s v="KR_IT_MCP"/>
    <x v="0"/>
    <s v="bpv-kr valuation exports"/>
    <n v="0"/>
    <n v="0"/>
    <n v="0"/>
    <n v="0"/>
    <n v="0"/>
    <n v="0"/>
    <m/>
    <m/>
    <n v="0"/>
    <n v="0"/>
    <n v="0"/>
    <n v="0"/>
    <x v="23"/>
    <s v="No Error"/>
    <m/>
    <m/>
    <m/>
    <m/>
    <m/>
    <m/>
    <m/>
    <m/>
    <m/>
    <m/>
    <s v=""/>
  </r>
  <r>
    <x v="18"/>
    <s v="ITDBValuation AIC46065.2041666667"/>
    <s v="Not Found"/>
    <x v="48"/>
    <s v="MCPITDBValuation AICload AIC Spreads"/>
    <s v="MCPITDBValuation AIC"/>
    <m/>
    <m/>
    <m/>
    <m/>
    <m/>
    <m/>
    <m/>
    <m/>
    <m/>
    <m/>
    <m/>
    <m/>
    <m/>
    <n v="2601"/>
    <x v="8"/>
    <x v="0"/>
    <s v="START load AIC Spreads"/>
    <s v="END load AIC Spreads"/>
    <d v="2026-02-12T04:54:00"/>
    <x v="733"/>
    <d v="2026-02-12T05:04:00"/>
    <s v="NULL"/>
    <x v="0"/>
    <s v="Valuation_AIC_IT_MCP"/>
    <x v="0"/>
    <s v="load AIC Spreads"/>
    <n v="0.17"/>
    <n v="0"/>
    <n v="0.17"/>
    <n v="0"/>
    <n v="0"/>
    <n v="0.17"/>
    <m/>
    <m/>
    <n v="0"/>
    <n v="0"/>
    <n v="0.17"/>
    <n v="0"/>
    <x v="7"/>
    <s v="No Error"/>
    <m/>
    <m/>
    <m/>
    <m/>
    <m/>
    <m/>
    <m/>
    <m/>
    <m/>
    <m/>
    <s v=""/>
  </r>
  <r>
    <x v="18"/>
    <s v="ITDBValuation AIC46065.2111111111"/>
    <s v="Not Found"/>
    <x v="29"/>
    <s v="MCPITDBValuation AICAIC portfolio valuation run"/>
    <s v="MCPITDBValuation AIC"/>
    <m/>
    <m/>
    <m/>
    <m/>
    <m/>
    <m/>
    <m/>
    <m/>
    <m/>
    <m/>
    <m/>
    <m/>
    <m/>
    <n v="2601"/>
    <x v="8"/>
    <x v="0"/>
    <s v="START AIC portfolio valuation run"/>
    <s v="END AIC portfolio valuation run"/>
    <d v="2026-02-12T05:04:00"/>
    <x v="734"/>
    <d v="2026-02-16T04:40:00"/>
    <s v="NULL"/>
    <x v="0"/>
    <s v="Valuation_AIC_IT_MCP"/>
    <x v="0"/>
    <s v="AIC portfolio valuation run"/>
    <n v="0.53"/>
    <n v="0"/>
    <n v="0.53"/>
    <n v="0"/>
    <n v="0"/>
    <n v="0.53"/>
    <m/>
    <m/>
    <n v="0"/>
    <n v="0"/>
    <n v="0.53"/>
    <n v="0"/>
    <x v="8"/>
    <s v="No Error"/>
    <m/>
    <m/>
    <m/>
    <m/>
    <m/>
    <m/>
    <m/>
    <m/>
    <m/>
    <m/>
    <s v=""/>
  </r>
  <r>
    <x v="11"/>
    <s v="ITDBITS46069.1944444444"/>
    <s v="Not Found"/>
    <x v="11"/>
    <s v="MCPITDBITSLight Maintenance"/>
    <s v="MCPITDBITS"/>
    <m/>
    <m/>
    <m/>
    <m/>
    <m/>
    <m/>
    <m/>
    <m/>
    <m/>
    <m/>
    <m/>
    <m/>
    <m/>
    <n v="2601"/>
    <x v="8"/>
    <x v="0"/>
    <s v="START Light Maintenance"/>
    <s v="END Light Maintenance"/>
    <d v="2026-02-16T04:40:00"/>
    <x v="735"/>
    <d v="2026-02-16T05:00:00"/>
    <s v="NULL"/>
    <x v="0"/>
    <s v="ITS_IT_MCP"/>
    <x v="4"/>
    <s v="Light Maintenance"/>
    <n v="0.33"/>
    <n v="0"/>
    <n v="0.33"/>
    <n v="0"/>
    <n v="0"/>
    <n v="0.33"/>
    <m/>
    <m/>
    <n v="0"/>
    <n v="0"/>
    <n v="0.33"/>
    <n v="0"/>
    <x v="64"/>
    <s v="No Error"/>
    <m/>
    <m/>
    <m/>
    <m/>
    <m/>
    <m/>
    <m/>
    <m/>
    <m/>
    <m/>
    <s v="Light Maintenance"/>
  </r>
  <r>
    <x v="11"/>
    <s v="ITDBITS46069.2083333333"/>
    <s v="Not Found"/>
    <x v="26"/>
    <s v="MCPITDBITSITS planning run"/>
    <s v="MCPITDBITS"/>
    <m/>
    <m/>
    <m/>
    <m/>
    <m/>
    <m/>
    <m/>
    <m/>
    <m/>
    <m/>
    <m/>
    <m/>
    <m/>
    <n v="2601"/>
    <x v="8"/>
    <x v="0"/>
    <s v="START ITS planning run"/>
    <s v="END ITS planning run"/>
    <d v="2026-02-16T05:00:00"/>
    <x v="736"/>
    <d v="2026-02-16T05:11:00"/>
    <s v="NULL"/>
    <x v="0"/>
    <s v="ITS_IT_MCP"/>
    <x v="0"/>
    <s v="ITS planning run"/>
    <n v="0.17"/>
    <n v="0"/>
    <n v="0.17"/>
    <n v="0"/>
    <n v="0"/>
    <n v="0.17"/>
    <m/>
    <m/>
    <n v="0"/>
    <n v="0"/>
    <n v="0.17"/>
    <n v="0"/>
    <x v="7"/>
    <s v="No Error"/>
    <m/>
    <m/>
    <m/>
    <m/>
    <m/>
    <m/>
    <m/>
    <m/>
    <m/>
    <m/>
    <s v=""/>
  </r>
  <r>
    <x v="9"/>
    <s v="ITDBImport Strategies46069.2159722222"/>
    <s v="Not Found"/>
    <x v="21"/>
    <s v="MCPITDBImport Strategiesimport strategies"/>
    <s v="MCPITDBImport Strategies"/>
    <m/>
    <m/>
    <m/>
    <m/>
    <m/>
    <m/>
    <m/>
    <m/>
    <m/>
    <m/>
    <m/>
    <m/>
    <m/>
    <n v="2601"/>
    <x v="8"/>
    <x v="0"/>
    <s v="START import strategies"/>
    <s v="END import strategies"/>
    <d v="2026-02-16T05:11:00"/>
    <x v="737"/>
    <d v="2026-02-16T05:15:00"/>
    <s v="NULL"/>
    <x v="0"/>
    <s v="Import_Strategies_IT_MCP"/>
    <x v="0"/>
    <s v="import strategies"/>
    <n v="0.05"/>
    <n v="0"/>
    <n v="0.05"/>
    <n v="0"/>
    <n v="0"/>
    <n v="0.05"/>
    <m/>
    <m/>
    <n v="0"/>
    <n v="0"/>
    <n v="0.05"/>
    <n v="0"/>
    <x v="17"/>
    <s v="No Error"/>
    <m/>
    <m/>
    <m/>
    <m/>
    <m/>
    <m/>
    <m/>
    <m/>
    <m/>
    <m/>
    <s v=""/>
  </r>
  <r>
    <x v="10"/>
    <s v="ITDBPlanning (NII)46069.21875"/>
    <s v="Not Found"/>
    <x v="22"/>
    <s v="MCPITDBPlanning (NII)planning run01"/>
    <s v="MCPITDBPlanning (NII)"/>
    <m/>
    <m/>
    <m/>
    <m/>
    <m/>
    <m/>
    <m/>
    <m/>
    <m/>
    <m/>
    <m/>
    <m/>
    <m/>
    <n v="2601"/>
    <x v="8"/>
    <x v="0"/>
    <s v="START planning run01"/>
    <s v="NULL"/>
    <d v="2026-02-16T05:15:00"/>
    <x v="738"/>
    <d v="2026-02-16T12:28:00"/>
    <s v="Exception Info: Workflow finished with errors. (line: 37)  "/>
    <x v="1"/>
    <s v="Planning_IT_MCP"/>
    <x v="0"/>
    <s v="planning run01"/>
    <n v="0.18"/>
    <n v="0.18"/>
    <n v="0"/>
    <n v="7.03"/>
    <n v="7.21"/>
    <n v="7.21"/>
    <m/>
    <m/>
    <n v="0.18"/>
    <n v="7.03"/>
    <n v="0"/>
    <n v="7.21"/>
    <x v="155"/>
    <s v="Tech"/>
    <s v="Platform &amp; Environment Issues"/>
    <s v="Platform/System Capacity &amp; Performance Issue"/>
    <s v="File in use' for one of the PLN log files in the folder.  (File Locking Conflict)"/>
    <m/>
    <m/>
    <s v="Single‑Location Impact"/>
    <s v="One‑Off"/>
    <s v="Rerun once given greenlight by OPS"/>
    <s v="Raise potential RCA for log file in use. "/>
    <s v="INC14561528"/>
    <s v=""/>
  </r>
  <r>
    <x v="10"/>
    <s v="ITDBPlanning (NII)46069.5194444444"/>
    <s v="Not Found"/>
    <x v="22"/>
    <s v="MCPITDBPlanning (NII)planning run01"/>
    <s v="MCPITDBPlanning (NII)"/>
    <m/>
    <m/>
    <m/>
    <m/>
    <m/>
    <m/>
    <m/>
    <m/>
    <m/>
    <m/>
    <m/>
    <m/>
    <m/>
    <n v="2601"/>
    <x v="8"/>
    <x v="0"/>
    <s v="START planning run01"/>
    <s v="END planning run01"/>
    <d v="2026-02-16T12:28:00"/>
    <x v="739"/>
    <d v="2026-02-16T15:06:00"/>
    <s v="NULL"/>
    <x v="0"/>
    <s v="Planning_IT_MCP rr file in use"/>
    <x v="1"/>
    <s v="planning run01"/>
    <n v="2.63"/>
    <n v="0"/>
    <n v="2.63"/>
    <n v="0"/>
    <n v="0"/>
    <n v="2.63"/>
    <m/>
    <m/>
    <n v="0"/>
    <n v="0"/>
    <n v="2.63"/>
    <n v="0"/>
    <x v="156"/>
    <s v="No Error"/>
    <m/>
    <m/>
    <m/>
    <m/>
    <m/>
    <m/>
    <m/>
    <m/>
    <m/>
    <m/>
    <s v=""/>
  </r>
  <r>
    <x v="10"/>
    <s v="ITDBPlanning (NII)46069.6291666667"/>
    <s v="Not Found"/>
    <x v="23"/>
    <s v="MCPITDBPlanning (NII)MDL Processing"/>
    <s v="MCPITDBPlanning (NII)"/>
    <m/>
    <m/>
    <m/>
    <m/>
    <m/>
    <m/>
    <m/>
    <m/>
    <m/>
    <m/>
    <m/>
    <m/>
    <m/>
    <n v="2601"/>
    <x v="8"/>
    <x v="0"/>
    <s v="START MDL Processing"/>
    <s v="END MDL Processing"/>
    <d v="2026-02-16T15:06:00"/>
    <x v="740"/>
    <d v="2026-02-16T15:18:00"/>
    <s v="NULL"/>
    <x v="0"/>
    <s v="Planning_IT_MCP rr file in use"/>
    <x v="0"/>
    <s v="MDL Processing"/>
    <n v="0.2"/>
    <n v="0"/>
    <n v="0.2"/>
    <n v="0"/>
    <n v="0"/>
    <n v="0.2"/>
    <m/>
    <m/>
    <n v="0"/>
    <n v="0"/>
    <n v="0.2"/>
    <n v="0"/>
    <x v="11"/>
    <s v="No Error"/>
    <m/>
    <m/>
    <m/>
    <m/>
    <m/>
    <m/>
    <m/>
    <m/>
    <m/>
    <m/>
    <s v=""/>
  </r>
  <r>
    <x v="10"/>
    <s v="ITDBPlanning (NII)46069.6375"/>
    <s v="Not Found"/>
    <x v="24"/>
    <s v="MCPITDBPlanning (NII)planning run02"/>
    <s v="MCPITDBPlanning (NII)"/>
    <m/>
    <m/>
    <m/>
    <m/>
    <m/>
    <m/>
    <m/>
    <m/>
    <m/>
    <m/>
    <m/>
    <m/>
    <m/>
    <n v="2601"/>
    <x v="8"/>
    <x v="0"/>
    <s v="START planning run02"/>
    <s v="END planning run02"/>
    <d v="2026-02-16T15:18:00"/>
    <x v="741"/>
    <d v="2026-02-16T17:46:00"/>
    <s v="NULL"/>
    <x v="0"/>
    <s v="Planning_IT_MCP rr file in use"/>
    <x v="0"/>
    <s v="planning run02"/>
    <n v="2.4700000000000002"/>
    <n v="0"/>
    <n v="2.4700000000000002"/>
    <n v="0"/>
    <n v="0"/>
    <n v="2.4700000000000002"/>
    <m/>
    <m/>
    <n v="0"/>
    <n v="0"/>
    <n v="2.4700000000000002"/>
    <n v="0"/>
    <x v="157"/>
    <s v="No Error"/>
    <m/>
    <m/>
    <m/>
    <m/>
    <m/>
    <m/>
    <m/>
    <m/>
    <m/>
    <m/>
    <s v=""/>
  </r>
  <r>
    <x v="10"/>
    <s v="ITDBPlanning (NII)46069.7402777778"/>
    <s v="Not Found"/>
    <x v="10"/>
    <s v="MCPITDBPlanning (NII)export to ara"/>
    <s v="MCPITDBPlanning (NII)"/>
    <m/>
    <m/>
    <m/>
    <m/>
    <m/>
    <m/>
    <m/>
    <m/>
    <m/>
    <m/>
    <m/>
    <m/>
    <m/>
    <n v="2601"/>
    <x v="8"/>
    <x v="0"/>
    <s v="START export to ara"/>
    <s v="END export to ara"/>
    <d v="2026-02-16T17:46:00"/>
    <x v="742"/>
    <d v="2026-02-16T17:48:00"/>
    <s v="NULL"/>
    <x v="0"/>
    <s v="Planning_IT_MCP rr file in use"/>
    <x v="4"/>
    <s v="export to ara"/>
    <n v="0.03"/>
    <n v="0"/>
    <n v="0.03"/>
    <n v="0"/>
    <n v="0"/>
    <n v="0.03"/>
    <m/>
    <m/>
    <n v="0"/>
    <n v="0"/>
    <n v="0.03"/>
    <n v="0"/>
    <x v="0"/>
    <s v="No Error"/>
    <m/>
    <m/>
    <m/>
    <m/>
    <m/>
    <m/>
    <m/>
    <m/>
    <m/>
    <m/>
    <s v="export to ara"/>
  </r>
  <r>
    <x v="10"/>
    <s v="ITDBPlanning (NII)46069.7416666667"/>
    <s v="Not Found"/>
    <x v="25"/>
    <s v="MCPITDBPlanning (NII)planning run QRM reporter exports"/>
    <s v="MCPITDBPlanning (NII)"/>
    <m/>
    <m/>
    <m/>
    <m/>
    <m/>
    <m/>
    <m/>
    <m/>
    <m/>
    <m/>
    <m/>
    <m/>
    <m/>
    <n v="2601"/>
    <x v="8"/>
    <x v="0"/>
    <s v="START planning run QRM reporter exports"/>
    <s v="END planning run QRM reporter exports"/>
    <d v="2026-02-16T17:48:00"/>
    <x v="743"/>
    <d v="2026-02-16T18:07:00"/>
    <s v="NULL"/>
    <x v="0"/>
    <s v="Planning_IT_MCP rr file in use"/>
    <x v="0"/>
    <s v="planning run QRM reporter exports"/>
    <n v="0.32"/>
    <n v="0"/>
    <n v="0.32"/>
    <n v="0"/>
    <n v="0"/>
    <n v="0.32"/>
    <m/>
    <m/>
    <n v="0"/>
    <n v="0"/>
    <n v="0.32"/>
    <n v="0"/>
    <x v="59"/>
    <s v="No Error"/>
    <m/>
    <m/>
    <m/>
    <m/>
    <m/>
    <m/>
    <m/>
    <m/>
    <m/>
    <m/>
    <s v=""/>
  </r>
  <r>
    <x v="10"/>
    <s v="ITDBPlanning (NII)46069.7548611111"/>
    <s v="Not Found"/>
    <x v="45"/>
    <s v="MCPITDBPlanning (NII)planning run OLAP exports"/>
    <s v="MCPITDBPlanning (NII)"/>
    <m/>
    <m/>
    <m/>
    <m/>
    <m/>
    <m/>
    <m/>
    <m/>
    <m/>
    <m/>
    <m/>
    <m/>
    <m/>
    <n v="2601"/>
    <x v="8"/>
    <x v="0"/>
    <s v="START planning run OLAP exports"/>
    <s v="END planning run OLAP exports"/>
    <d v="2026-02-16T18:07:00"/>
    <x v="744"/>
    <s v="NULL"/>
    <s v="NULL"/>
    <x v="0"/>
    <s v="Planning_IT_MCP rr file in use"/>
    <x v="0"/>
    <s v="planning run OLAP exports"/>
    <n v="4.95"/>
    <n v="0"/>
    <n v="4.95"/>
    <n v="0"/>
    <n v="0"/>
    <n v="4.95"/>
    <m/>
    <m/>
    <n v="0"/>
    <n v="0"/>
    <n v="4.95"/>
    <n v="0"/>
    <x v="158"/>
    <s v="No Error"/>
    <m/>
    <m/>
    <m/>
    <m/>
    <m/>
    <m/>
    <m/>
    <m/>
    <m/>
    <m/>
    <s v=""/>
  </r>
  <r>
    <x v="0"/>
    <s v="LUDBDelete Portfolio46059.5215277778"/>
    <s v="Not Found"/>
    <x v="0"/>
    <s v="MCPLUDBDelete PortfolioDelete portfolio from"/>
    <s v="MCPLUDBDelete Portfolio"/>
    <m/>
    <m/>
    <m/>
    <m/>
    <m/>
    <m/>
    <m/>
    <m/>
    <m/>
    <m/>
    <m/>
    <m/>
    <m/>
    <n v="2601"/>
    <x v="9"/>
    <x v="0"/>
    <s v="START Delete portfolio from"/>
    <s v="END Delete portfolio from"/>
    <d v="2026-02-06T12:31:00"/>
    <x v="745"/>
    <d v="2026-02-06T13:45:00"/>
    <s v="NULL"/>
    <x v="0"/>
    <s v="Delete_Portfolio_MCP"/>
    <x v="0"/>
    <s v="Delete portfolio from"/>
    <n v="0.02"/>
    <n v="0.02"/>
    <n v="0"/>
    <n v="1.22"/>
    <n v="1.24"/>
    <n v="1.24"/>
    <m/>
    <m/>
    <n v="0.02"/>
    <n v="1.22"/>
    <n v="0"/>
    <n v="1.24"/>
    <x v="159"/>
    <s v="Production Error"/>
    <s v="Execution &amp; Process Handling Errors"/>
    <s v="Execution &amp; Process Readiness Gaps"/>
    <s v="Wrong flag (true/falsa) chosen for run by accident; MP needed to be rerun afterwards_x000a_"/>
    <m/>
    <m/>
    <s v="Single‑Location Impact"/>
    <s v="One‑Off"/>
    <s v="rerun"/>
    <s v="accidental action"/>
    <m/>
    <s v=""/>
  </r>
  <r>
    <x v="27"/>
    <s v="LUDBLoad MP46059.5729166667"/>
    <s v="Not Found"/>
    <x v="1"/>
    <s v="MCPLUDBLoad MPload Model parameters"/>
    <s v="MCPLUDBLoad MP"/>
    <m/>
    <m/>
    <m/>
    <m/>
    <m/>
    <m/>
    <m/>
    <m/>
    <m/>
    <m/>
    <m/>
    <m/>
    <m/>
    <n v="2601"/>
    <x v="9"/>
    <x v="0"/>
    <s v="START load Model parameters"/>
    <s v="END load Model parameters"/>
    <d v="2026-02-06T13:45:00"/>
    <x v="746"/>
    <d v="2026-02-06T13:48:00"/>
    <s v="Exception Info: File  or folder '\\sx9000079291\LUDB\Work\Q3_COMPARE_FILES_MCP\202601' does not exist. (line: 47)  "/>
    <x v="0"/>
    <s v="Load_MP_MCP"/>
    <x v="0"/>
    <s v="load Model parameters"/>
    <n v="0.05"/>
    <n v="0.05"/>
    <n v="0"/>
    <n v="0"/>
    <n v="0.05"/>
    <n v="0.05"/>
    <m/>
    <m/>
    <n v="0.05"/>
    <n v="0"/>
    <n v="0"/>
    <n v="0.05"/>
    <x v="17"/>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27"/>
    <s v="LUDBLoad MP46059.575"/>
    <s v="Not Found"/>
    <x v="2"/>
    <s v="MCPLUDBLoad MPModel parameters comparison"/>
    <s v="MCPLUDBLoad MP"/>
    <m/>
    <m/>
    <m/>
    <m/>
    <m/>
    <m/>
    <m/>
    <m/>
    <m/>
    <m/>
    <m/>
    <m/>
    <m/>
    <n v="2601"/>
    <x v="9"/>
    <x v="0"/>
    <s v="START Model parameters comparison"/>
    <s v="NULL"/>
    <d v="2026-02-06T13:48:00"/>
    <x v="747"/>
    <d v="2026-02-06T14:26:00"/>
    <s v="Exception Info: File  or folder '\\sx9000079291\LUDB\Work\Q3_COMPARE_FILES_MCP\202601' does not exist. (line: 47)  "/>
    <x v="1"/>
    <s v="Load_MP_MCP"/>
    <x v="0"/>
    <s v="Model parameters comparison"/>
    <n v="0.02"/>
    <n v="0.02"/>
    <n v="0"/>
    <n v="0.62"/>
    <n v="0.64"/>
    <n v="0.64"/>
    <m/>
    <m/>
    <n v="0.02"/>
    <n v="0.62"/>
    <n v="0"/>
    <n v="0.64"/>
    <x v="160"/>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27"/>
    <s v="LUDBLoad MP46059.6013888889"/>
    <s v="Not Found"/>
    <x v="1"/>
    <s v="MCPLUDBLoad MPload Model parameters"/>
    <s v="MCPLUDBLoad MP"/>
    <m/>
    <m/>
    <m/>
    <m/>
    <m/>
    <m/>
    <m/>
    <m/>
    <m/>
    <m/>
    <m/>
    <m/>
    <m/>
    <n v="2601"/>
    <x v="9"/>
    <x v="0"/>
    <s v="START load Model parameters"/>
    <s v="NULL"/>
    <d v="2026-02-06T14:26:00"/>
    <x v="748"/>
    <d v="2026-02-06T14:31:00"/>
    <s v="Exception Info: Parameter for alm process is empty (line: 18)  "/>
    <x v="1"/>
    <s v="Load_MP_MCP"/>
    <x v="1"/>
    <s v="load Model parameters"/>
    <n v="0"/>
    <n v="0"/>
    <n v="0"/>
    <n v="0.08"/>
    <n v="0.08"/>
    <n v="0.08"/>
    <m/>
    <m/>
    <n v="0"/>
    <n v="0.08"/>
    <n v="0"/>
    <n v="0.08"/>
    <x v="25"/>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1"/>
    <s v="LUDBLoad Compare MP46059.6048611111"/>
    <s v="Not Found"/>
    <x v="1"/>
    <s v="MCPLUDBLoad Compare MPload Model parameters"/>
    <s v="MCPLUDBLoad Compare MP"/>
    <m/>
    <m/>
    <m/>
    <m/>
    <m/>
    <m/>
    <m/>
    <m/>
    <m/>
    <m/>
    <m/>
    <m/>
    <m/>
    <n v="2601"/>
    <x v="9"/>
    <x v="0"/>
    <s v="START load Model parameters"/>
    <s v="NULL"/>
    <d v="2026-02-06T14:31:00"/>
    <x v="749"/>
    <d v="2026-02-06T14:33:00"/>
    <s v="NULL"/>
    <x v="2"/>
    <s v="Load_compare_MP_LU_MCP"/>
    <x v="2"/>
    <s v="load Model parameters"/>
    <n v="0.02"/>
    <n v="0.02"/>
    <n v="0"/>
    <n v="0.02"/>
    <n v="0.04"/>
    <n v="0.04"/>
    <m/>
    <m/>
    <n v="0.02"/>
    <n v="0.02"/>
    <n v="0"/>
    <n v="0.04"/>
    <x v="161"/>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load Model parameters"/>
  </r>
  <r>
    <x v="27"/>
    <s v="LUDBLoad MP46059.60625"/>
    <s v="Not Found"/>
    <x v="1"/>
    <s v="MCPLUDBLoad MPload Model parameters"/>
    <s v="MCPLUDBLoad MP"/>
    <m/>
    <m/>
    <m/>
    <m/>
    <m/>
    <m/>
    <m/>
    <m/>
    <m/>
    <m/>
    <m/>
    <m/>
    <m/>
    <n v="2601"/>
    <x v="9"/>
    <x v="0"/>
    <s v="START load Model parameters"/>
    <s v="END load Model parameters"/>
    <d v="2026-02-06T14:33:00"/>
    <x v="750"/>
    <d v="2026-02-06T14:36:00"/>
    <s v="NULL"/>
    <x v="0"/>
    <s v="Load_MP_MCP"/>
    <x v="3"/>
    <s v="load Model parameters"/>
    <n v="0.05"/>
    <n v="0.05"/>
    <n v="0"/>
    <n v="0"/>
    <n v="0.05"/>
    <n v="0.05"/>
    <m/>
    <m/>
    <n v="0.05"/>
    <n v="0"/>
    <n v="0"/>
    <n v="0.05"/>
    <x v="17"/>
    <s v="Production Error"/>
    <s v="Execution &amp; Process Handling Errors"/>
    <s v="Execution &amp; Process Readiness Gaps"/>
    <s v="Wrong flag (true/falsa) chosen for run by accident; MP needed to be rerun afterwards_x000a_"/>
    <m/>
    <m/>
    <s v="Partial Impact"/>
    <s v="One‑Off"/>
    <s v="rerun"/>
    <s v="accidental action"/>
    <m/>
    <s v="load Model parameters"/>
  </r>
  <r>
    <x v="27"/>
    <s v="LUDBLoad MP46059.6083333333"/>
    <s v="Not Found"/>
    <x v="2"/>
    <s v="MCPLUDBLoad MPModel parameters comparison"/>
    <s v="MCPLUDBLoad MP"/>
    <m/>
    <m/>
    <m/>
    <m/>
    <m/>
    <m/>
    <m/>
    <m/>
    <m/>
    <m/>
    <m/>
    <m/>
    <m/>
    <n v="2601"/>
    <x v="9"/>
    <x v="0"/>
    <s v="START Model parameters comparison"/>
    <s v="END Model parameters comparison"/>
    <d v="2026-02-06T14:36:00"/>
    <x v="750"/>
    <d v="2026-02-06T14:38:00"/>
    <s v="NULL"/>
    <x v="0"/>
    <s v="Load_MP_MCP"/>
    <x v="1"/>
    <s v="Model parameters comparison"/>
    <n v="0"/>
    <n v="0"/>
    <n v="0"/>
    <n v="0.03"/>
    <n v="0.03"/>
    <n v="0.03"/>
    <m/>
    <m/>
    <n v="0"/>
    <n v="0.03"/>
    <n v="0"/>
    <n v="0.03"/>
    <x v="0"/>
    <s v="Production Error"/>
    <s v="Execution &amp; Process Handling Errors"/>
    <s v="Execution &amp; Process Readiness Gaps"/>
    <s v="Wrong flag (true/falsa) chosen for run by accident; MP needed to be rerun afterwards_x000a_"/>
    <m/>
    <m/>
    <s v="Partial Impact"/>
    <s v="One‑Off"/>
    <s v="rerun"/>
    <s v="accidental action"/>
    <m/>
    <s v=""/>
  </r>
  <r>
    <x v="28"/>
    <s v="LUDBLoad Spreads46059.6097222222"/>
    <s v="Not Found"/>
    <x v="3"/>
    <s v="MCPLUDBLoad Spreadsload Spreads"/>
    <s v="MCPLUDBLoad Spreads"/>
    <m/>
    <m/>
    <m/>
    <m/>
    <m/>
    <m/>
    <m/>
    <m/>
    <m/>
    <m/>
    <m/>
    <m/>
    <m/>
    <n v="2601"/>
    <x v="9"/>
    <x v="0"/>
    <s v="START load Spreads"/>
    <s v="NULL"/>
    <d v="2026-02-06T14:38:00"/>
    <x v="751"/>
    <d v="2026-02-06T14:54:00"/>
    <s v="Exception Info: File  '\\sx9000079291\Datafiles\Source\Logs\QAST\PARAMETERFILES\LQMA\Tooling Config\SandwichSpreadConfig.xlsx' does not exist. (line: 22)  "/>
    <x v="1"/>
    <s v="Load_Spreads_MCP"/>
    <x v="0"/>
    <s v="load Spreads"/>
    <n v="0.02"/>
    <n v="0.02"/>
    <n v="0"/>
    <n v="0.25"/>
    <n v="0.27"/>
    <n v="0.27"/>
    <m/>
    <m/>
    <n v="0.02"/>
    <n v="0.25"/>
    <n v="0"/>
    <n v="0.27"/>
    <x v="12"/>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0"/>
    <s v="LUDBDelete Portfolio46059.6208333333"/>
    <s v="Not Found"/>
    <x v="0"/>
    <s v="MCPLUDBDelete PortfolioDelete portfolio from"/>
    <s v="MCPLUDBDelete Portfolio"/>
    <m/>
    <m/>
    <m/>
    <m/>
    <m/>
    <m/>
    <m/>
    <m/>
    <m/>
    <m/>
    <m/>
    <m/>
    <m/>
    <n v="2601"/>
    <x v="9"/>
    <x v="0"/>
    <s v="START Delete portfolio from"/>
    <s v="END Delete portfolio from"/>
    <d v="2026-02-06T14:54:00"/>
    <x v="752"/>
    <d v="2026-02-06T15:02:00"/>
    <s v="NULL"/>
    <x v="0"/>
    <s v="Delete_Portfolio_MCP"/>
    <x v="1"/>
    <s v="Delete portfolio from"/>
    <n v="0.03"/>
    <n v="0"/>
    <n v="0.03"/>
    <n v="0"/>
    <n v="0"/>
    <n v="0.03"/>
    <m/>
    <m/>
    <n v="0"/>
    <n v="0"/>
    <n v="0.03"/>
    <n v="0"/>
    <x v="0"/>
    <s v="No Error"/>
    <m/>
    <m/>
    <m/>
    <m/>
    <m/>
    <m/>
    <m/>
    <m/>
    <m/>
    <m/>
    <s v=""/>
  </r>
  <r>
    <x v="27"/>
    <s v="LUDBLoad MP46059.6263888889"/>
    <s v="Not Found"/>
    <x v="1"/>
    <s v="MCPLUDBLoad MPload Model parameters"/>
    <s v="MCPLUDBLoad MP"/>
    <m/>
    <m/>
    <m/>
    <m/>
    <m/>
    <m/>
    <m/>
    <m/>
    <m/>
    <m/>
    <m/>
    <m/>
    <m/>
    <n v="2601"/>
    <x v="9"/>
    <x v="0"/>
    <s v="START load Model parameters"/>
    <s v="END load Model parameters"/>
    <d v="2026-02-06T15:02:00"/>
    <x v="753"/>
    <d v="2026-02-06T15:05:00"/>
    <s v="NULL"/>
    <x v="0"/>
    <s v="Load_MP_MCP"/>
    <x v="4"/>
    <s v="load Model parameters"/>
    <n v="0.05"/>
    <n v="0"/>
    <n v="0.05"/>
    <n v="0"/>
    <n v="0"/>
    <n v="0.05"/>
    <m/>
    <m/>
    <n v="0"/>
    <n v="0"/>
    <n v="0.05"/>
    <n v="0"/>
    <x v="17"/>
    <s v="No Error"/>
    <m/>
    <m/>
    <m/>
    <m/>
    <m/>
    <m/>
    <m/>
    <m/>
    <m/>
    <m/>
    <s v="load Model parameters"/>
  </r>
  <r>
    <x v="27"/>
    <s v="LUDBLoad MP46059.6284722222"/>
    <s v="Not Found"/>
    <x v="2"/>
    <s v="MCPLUDBLoad MPModel parameters comparison"/>
    <s v="MCPLUDBLoad MP"/>
    <m/>
    <m/>
    <m/>
    <m/>
    <m/>
    <m/>
    <m/>
    <m/>
    <m/>
    <m/>
    <m/>
    <m/>
    <m/>
    <n v="2601"/>
    <x v="9"/>
    <x v="0"/>
    <s v="START Model parameters comparison"/>
    <s v="END Model parameters comparison"/>
    <d v="2026-02-06T15:05:00"/>
    <x v="754"/>
    <d v="2026-02-06T15:08:00"/>
    <s v="NULL"/>
    <x v="0"/>
    <s v="Load_MP_MCP"/>
    <x v="2"/>
    <s v="Model parameters comparison"/>
    <n v="0.02"/>
    <n v="0"/>
    <n v="0.02"/>
    <n v="0"/>
    <n v="0"/>
    <n v="0.02"/>
    <m/>
    <m/>
    <n v="0"/>
    <n v="0"/>
    <n v="0.02"/>
    <n v="0"/>
    <x v="9"/>
    <s v="No Error"/>
    <m/>
    <m/>
    <m/>
    <m/>
    <m/>
    <m/>
    <m/>
    <m/>
    <m/>
    <m/>
    <s v="Model parameters comparison"/>
  </r>
  <r>
    <x v="28"/>
    <s v="LUDBLoad Spreads46059.6305555556"/>
    <s v="Not Found"/>
    <x v="3"/>
    <s v="MCPLUDBLoad Spreadsload Spreads"/>
    <s v="MCPLUDBLoad Spreads"/>
    <m/>
    <m/>
    <m/>
    <m/>
    <m/>
    <m/>
    <m/>
    <m/>
    <m/>
    <m/>
    <m/>
    <m/>
    <m/>
    <n v="2601"/>
    <x v="9"/>
    <x v="0"/>
    <s v="START load Spreads"/>
    <s v="NULL"/>
    <d v="2026-02-06T15:08:00"/>
    <x v="755"/>
    <d v="2026-02-06T15:19:00"/>
    <s v="Exception Info: Folder '\\sx9000079291\BAS\Work\MCP\2026-01-31\05 - Spreads' does not exist. (line: 22)  "/>
    <x v="1"/>
    <s v="Load_Spreads_MCP"/>
    <x v="1"/>
    <s v="load Spreads"/>
    <n v="0"/>
    <n v="0"/>
    <n v="0"/>
    <n v="0.18"/>
    <n v="0.18"/>
    <n v="0.18"/>
    <m/>
    <m/>
    <n v="0"/>
    <n v="0.18"/>
    <n v="0"/>
    <n v="0.18"/>
    <x v="65"/>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28"/>
    <s v="LUDBLoad Spreads46059.6381944444"/>
    <s v="Not Found"/>
    <x v="3"/>
    <s v="MCPLUDBLoad Spreadsload Spreads"/>
    <s v="MCPLUDBLoad Spreads"/>
    <m/>
    <m/>
    <m/>
    <m/>
    <m/>
    <m/>
    <m/>
    <m/>
    <m/>
    <m/>
    <m/>
    <m/>
    <m/>
    <n v="2601"/>
    <x v="9"/>
    <x v="0"/>
    <s v="START load Spreads"/>
    <s v="END load Spreads"/>
    <d v="2026-02-06T15:19:00"/>
    <x v="756"/>
    <d v="2026-02-06T15:27:00"/>
    <s v="Exception Info: Object reference not set to an instance of an object. (line: 50)  "/>
    <x v="0"/>
    <s v="Load_Spreads_MCP"/>
    <x v="2"/>
    <s v="load Spreads"/>
    <n v="0.13"/>
    <n v="0.13"/>
    <n v="0"/>
    <n v="0"/>
    <n v="0.13"/>
    <n v="0.13"/>
    <m/>
    <m/>
    <n v="0.13"/>
    <n v="0"/>
    <n v="0"/>
    <n v="0.13"/>
    <x v="3"/>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load Spreads"/>
  </r>
  <r>
    <x v="28"/>
    <s v="LUDBLoad Spreads46059.64375"/>
    <s v="Not Found"/>
    <x v="4"/>
    <s v="MCPLUDBLoad SpreadsSpreads comparison"/>
    <s v="MCPLUDBLoad Spreads"/>
    <m/>
    <m/>
    <m/>
    <m/>
    <m/>
    <m/>
    <m/>
    <m/>
    <m/>
    <m/>
    <m/>
    <m/>
    <m/>
    <n v="2601"/>
    <x v="9"/>
    <x v="0"/>
    <s v="START Spreads comparison"/>
    <s v="NULL"/>
    <d v="2026-02-06T15:27:00"/>
    <x v="757"/>
    <d v="2026-02-06T15:41:00"/>
    <s v="Exception Info: Object reference not set to an instance of an object. (line: 50)  "/>
    <x v="1"/>
    <s v="Load_Spreads_MCP"/>
    <x v="0"/>
    <s v="Spreads comparison"/>
    <n v="0.02"/>
    <n v="0.02"/>
    <n v="0"/>
    <n v="0.22"/>
    <n v="0.24"/>
    <n v="0.24"/>
    <m/>
    <m/>
    <n v="0.02"/>
    <n v="0.22"/>
    <n v="0"/>
    <n v="0.24"/>
    <x v="97"/>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x v="28"/>
    <s v="LUDBLoad Spreads46059.6534722222"/>
    <s v="Not Found"/>
    <x v="3"/>
    <s v="MCPLUDBLoad Spreadsload Spreads"/>
    <s v="MCPLUDBLoad Spreads"/>
    <m/>
    <m/>
    <m/>
    <m/>
    <m/>
    <m/>
    <m/>
    <m/>
    <m/>
    <m/>
    <m/>
    <m/>
    <m/>
    <n v="2601"/>
    <x v="9"/>
    <x v="0"/>
    <s v="START load Spreads"/>
    <s v="END load Spreads"/>
    <d v="2026-02-06T15:41:00"/>
    <x v="758"/>
    <d v="2026-02-06T15:50:00"/>
    <s v="NULL"/>
    <x v="0"/>
    <s v="Load_Spreads_MCP"/>
    <x v="3"/>
    <s v="load Spreads"/>
    <n v="0.15"/>
    <n v="0"/>
    <n v="0.15"/>
    <n v="0"/>
    <n v="0"/>
    <n v="0.15"/>
    <m/>
    <m/>
    <n v="0"/>
    <n v="0"/>
    <n v="0.15"/>
    <n v="0"/>
    <x v="20"/>
    <s v="No Error"/>
    <m/>
    <m/>
    <m/>
    <m/>
    <m/>
    <m/>
    <m/>
    <m/>
    <m/>
    <m/>
    <s v="load Spreads"/>
  </r>
  <r>
    <x v="28"/>
    <s v="LUDBLoad Spreads46059.6597222222"/>
    <s v="Not Found"/>
    <x v="4"/>
    <s v="MCPLUDBLoad SpreadsSpreads comparison"/>
    <s v="MCPLUDBLoad Spreads"/>
    <m/>
    <m/>
    <m/>
    <m/>
    <m/>
    <m/>
    <m/>
    <m/>
    <m/>
    <m/>
    <m/>
    <m/>
    <m/>
    <n v="2601"/>
    <x v="9"/>
    <x v="0"/>
    <s v="START Spreads comparison"/>
    <s v="END Spreads comparison"/>
    <d v="2026-02-06T15:50:00"/>
    <x v="759"/>
    <d v="2026-02-09T21:10:00"/>
    <s v="NULL"/>
    <x v="0"/>
    <s v="Load_Spreads_MCP"/>
    <x v="1"/>
    <s v="Spreads comparison"/>
    <n v="0.02"/>
    <n v="0"/>
    <n v="0.02"/>
    <n v="0"/>
    <n v="0"/>
    <n v="0.02"/>
    <m/>
    <m/>
    <n v="0"/>
    <n v="0"/>
    <n v="0.02"/>
    <n v="0"/>
    <x v="9"/>
    <s v="No Error"/>
    <m/>
    <m/>
    <m/>
    <m/>
    <m/>
    <m/>
    <m/>
    <m/>
    <m/>
    <m/>
    <s v=""/>
  </r>
  <r>
    <x v="3"/>
    <s v="LUDBLoad Pos46062.8819444444"/>
    <s v="Not Found"/>
    <x v="5"/>
    <s v="MCPLUDBLoad Posload"/>
    <s v="MCPLUDBLoad Pos"/>
    <m/>
    <m/>
    <m/>
    <m/>
    <m/>
    <m/>
    <m/>
    <m/>
    <m/>
    <m/>
    <m/>
    <m/>
    <m/>
    <n v="2601"/>
    <x v="9"/>
    <x v="0"/>
    <s v="START load"/>
    <s v="NULL"/>
    <d v="2026-02-09T21:10:00"/>
    <x v="760"/>
    <d v="2026-02-09T21:40:00"/>
    <s v="NULL"/>
    <x v="0"/>
    <s v="Load_POS_MCP"/>
    <x v="0"/>
    <s v="load"/>
    <n v="0.57999999999999996"/>
    <n v="0.57999999999999996"/>
    <n v="0"/>
    <n v="0"/>
    <n v="0.57999999999999996"/>
    <n v="0.57999999999999996"/>
    <m/>
    <m/>
    <n v="0.57999999999999996"/>
    <n v="0"/>
    <n v="0"/>
    <n v="0.57999999999999996"/>
    <x v="104"/>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3"/>
    <s v="LUDBLoad Pos46062.9027777778"/>
    <s v="Not Found"/>
    <x v="6"/>
    <s v="MCPLUDBLoad PosStratification"/>
    <s v="MCPLUDBLoad Pos"/>
    <m/>
    <m/>
    <m/>
    <m/>
    <m/>
    <m/>
    <m/>
    <m/>
    <m/>
    <m/>
    <m/>
    <m/>
    <m/>
    <n v="2601"/>
    <x v="9"/>
    <x v="0"/>
    <s v="START Stratification"/>
    <s v="END Stratification"/>
    <d v="2026-02-09T21:40:00"/>
    <x v="761"/>
    <d v="2026-02-09T21:46:00"/>
    <s v="NULL"/>
    <x v="0"/>
    <s v="Load_POS_MCP"/>
    <x v="0"/>
    <s v="Stratification"/>
    <n v="7.0000000000000007E-2"/>
    <n v="7.0000000000000007E-2"/>
    <n v="0"/>
    <n v="0"/>
    <n v="7.0000000000000007E-2"/>
    <n v="7.0000000000000007E-2"/>
    <m/>
    <m/>
    <n v="7.0000000000000007E-2"/>
    <n v="0"/>
    <n v="0"/>
    <n v="7.0000000000000007E-2"/>
    <x v="1"/>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29"/>
    <s v="LUDBPOS MCP Export46062.9069444444"/>
    <s v="Not Found"/>
    <x v="35"/>
    <s v="MCPLUDBPOS MCP ExportPosition report exports"/>
    <s v="MCPLUDBPOS MCP Export"/>
    <m/>
    <m/>
    <m/>
    <m/>
    <m/>
    <m/>
    <m/>
    <m/>
    <m/>
    <m/>
    <m/>
    <m/>
    <m/>
    <n v="2601"/>
    <x v="9"/>
    <x v="0"/>
    <s v="START Position report exports"/>
    <s v="END Position report exports"/>
    <d v="2026-02-09T21:46:00"/>
    <x v="762"/>
    <d v="2026-02-09T22:05:00"/>
    <s v="NULL"/>
    <x v="0"/>
    <s v="POS_MCP_Export"/>
    <x v="0"/>
    <s v="Position report exports"/>
    <n v="0.28000000000000003"/>
    <n v="0.28000000000000003"/>
    <n v="0"/>
    <n v="0"/>
    <n v="0.28000000000000003"/>
    <n v="0.28000000000000003"/>
    <m/>
    <m/>
    <n v="0.28000000000000003"/>
    <n v="0"/>
    <n v="0"/>
    <n v="0.28000000000000003"/>
    <x v="33"/>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4"/>
    <s v="LUDBValuation (NPV)46062.9201388889"/>
    <s v="Not Found"/>
    <x v="9"/>
    <s v="MCPLUDBValuation (NPV)portfolio valuation run"/>
    <s v="MCPLUDBValuation (NPV)"/>
    <m/>
    <m/>
    <m/>
    <m/>
    <m/>
    <m/>
    <m/>
    <m/>
    <m/>
    <m/>
    <m/>
    <m/>
    <m/>
    <n v="2601"/>
    <x v="9"/>
    <x v="0"/>
    <s v="START portfolio valuation run"/>
    <s v="END portfolio valuation run"/>
    <d v="2026-02-09T22:05:00"/>
    <x v="763"/>
    <d v="2026-02-09T23:54:00"/>
    <s v="NULL"/>
    <x v="0"/>
    <s v="Valuation_MCP"/>
    <x v="0"/>
    <s v="portfolio valuation run"/>
    <n v="1.82"/>
    <n v="1.82"/>
    <n v="0"/>
    <n v="0"/>
    <n v="1.82"/>
    <n v="1.82"/>
    <m/>
    <m/>
    <n v="1.82"/>
    <n v="0"/>
    <n v="0"/>
    <n v="1.82"/>
    <x v="162"/>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4"/>
    <s v="LUDBValuation (NPV)46062.9958333333"/>
    <s v="Not Found"/>
    <x v="10"/>
    <s v="MCPLUDBValuation (NPV)export to ara"/>
    <s v="MCPLUDBValuation (NPV)"/>
    <m/>
    <m/>
    <m/>
    <m/>
    <m/>
    <m/>
    <m/>
    <m/>
    <m/>
    <m/>
    <m/>
    <m/>
    <m/>
    <n v="2601"/>
    <x v="9"/>
    <x v="0"/>
    <s v="START export to ara"/>
    <s v="END export to ara"/>
    <d v="2026-02-09T23:54:00"/>
    <x v="763"/>
    <d v="2026-02-09T23:56:00"/>
    <s v="NULL"/>
    <x v="0"/>
    <s v="Valuation_MCP"/>
    <x v="0"/>
    <s v="export to ara"/>
    <n v="0"/>
    <n v="0"/>
    <n v="0"/>
    <n v="0"/>
    <n v="0"/>
    <n v="0"/>
    <m/>
    <m/>
    <n v="0"/>
    <n v="0"/>
    <n v="0"/>
    <n v="0"/>
    <x v="23"/>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4"/>
    <s v="LUDBValuation (NPV)46062.9972222222"/>
    <s v="Not Found"/>
    <x v="11"/>
    <s v="MCPLUDBValuation (NPV)Light Maintenance"/>
    <s v="MCPLUDBValuation (NPV)"/>
    <m/>
    <m/>
    <m/>
    <m/>
    <m/>
    <m/>
    <m/>
    <m/>
    <m/>
    <m/>
    <m/>
    <m/>
    <m/>
    <n v="2601"/>
    <x v="9"/>
    <x v="0"/>
    <s v="START Light Maintenance"/>
    <s v="END Light Maintenance"/>
    <d v="2026-02-09T23:56:00"/>
    <x v="764"/>
    <d v="2026-02-10T00:26:00"/>
    <s v="NULL"/>
    <x v="0"/>
    <s v="Valuation_MCP_Export"/>
    <x v="0"/>
    <s v="Light Maintenance"/>
    <n v="0.5"/>
    <n v="0"/>
    <n v="0.5"/>
    <n v="0"/>
    <n v="0"/>
    <n v="0.5"/>
    <n v="0.5"/>
    <m/>
    <n v="0.5"/>
    <n v="0"/>
    <n v="0"/>
    <n v="0.5"/>
    <x v="124"/>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4"/>
    <s v="LUDBValuation (NPV)46063.0180555556"/>
    <s v="Not Found"/>
    <x v="12"/>
    <s v="MCPLUDBValuation (NPV)valuation report OLAP exports"/>
    <s v="MCPLUDBValuation (NPV)"/>
    <m/>
    <m/>
    <m/>
    <m/>
    <m/>
    <m/>
    <m/>
    <m/>
    <m/>
    <m/>
    <m/>
    <m/>
    <m/>
    <n v="2601"/>
    <x v="9"/>
    <x v="0"/>
    <s v="START valuation report OLAP exports"/>
    <s v="END valuation report OLAP exports"/>
    <d v="2026-02-10T00:26:00"/>
    <x v="765"/>
    <d v="2026-02-10T00:36:00"/>
    <s v="NULL"/>
    <x v="0"/>
    <s v="Valuation_MCP_Export"/>
    <x v="0"/>
    <s v="valuation report OLAP exports"/>
    <n v="0.17"/>
    <n v="0.17"/>
    <n v="0"/>
    <n v="0"/>
    <n v="0.17"/>
    <n v="0.17"/>
    <m/>
    <m/>
    <n v="0.17"/>
    <n v="0"/>
    <n v="0"/>
    <n v="0.17"/>
    <x v="7"/>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4"/>
    <s v="LUDBValuation (NPV)46063.025"/>
    <s v="Not Found"/>
    <x v="37"/>
    <s v="MCPLUDBValuation (NPV)valuation report QRM Reporter exports"/>
    <s v="MCPLUDBValuation (NPV)"/>
    <m/>
    <m/>
    <m/>
    <m/>
    <m/>
    <m/>
    <m/>
    <m/>
    <m/>
    <m/>
    <m/>
    <m/>
    <m/>
    <n v="2601"/>
    <x v="9"/>
    <x v="0"/>
    <s v="START valuation report QRM Reporter exports"/>
    <s v="END valuation report QRM Reporter exports"/>
    <d v="2026-02-10T00:36:00"/>
    <x v="766"/>
    <d v="2026-02-10T15:10:00"/>
    <s v="NULL"/>
    <x v="0"/>
    <s v="Valuation_MCP_Export"/>
    <x v="0"/>
    <s v="valuation report QRM Reporter exports"/>
    <n v="0.08"/>
    <n v="0.08"/>
    <n v="0"/>
    <n v="11.17"/>
    <n v="11.25"/>
    <n v="11.25"/>
    <m/>
    <m/>
    <n v="0.08"/>
    <n v="11.17"/>
    <n v="0"/>
    <n v="11.25"/>
    <x v="163"/>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x v="3"/>
    <s v="LUDBLoad Pos46063.6319444444"/>
    <s v="Not Found"/>
    <x v="5"/>
    <s v="MCPLUDBLoad Posload"/>
    <s v="MCPLUDBLoad Pos"/>
    <m/>
    <m/>
    <m/>
    <m/>
    <m/>
    <m/>
    <m/>
    <m/>
    <m/>
    <m/>
    <m/>
    <m/>
    <m/>
    <n v="2601"/>
    <x v="9"/>
    <x v="0"/>
    <s v="START load"/>
    <s v="NULL"/>
    <d v="2026-02-10T15:10:00"/>
    <x v="767"/>
    <d v="2026-02-10T15:40:00"/>
    <s v="NULL"/>
    <x v="0"/>
    <s v="Load_POS_MCP"/>
    <x v="1"/>
    <s v="load"/>
    <n v="0.6"/>
    <n v="0"/>
    <n v="0.6"/>
    <n v="0"/>
    <n v="0"/>
    <n v="0.6"/>
    <m/>
    <m/>
    <n v="0"/>
    <n v="0"/>
    <n v="0.6"/>
    <n v="0"/>
    <x v="39"/>
    <s v="No Error"/>
    <m/>
    <m/>
    <m/>
    <m/>
    <m/>
    <m/>
    <m/>
    <m/>
    <m/>
    <m/>
    <s v=""/>
  </r>
  <r>
    <x v="3"/>
    <s v="LUDBLoad Pos46063.6527777778"/>
    <s v="Not Found"/>
    <x v="6"/>
    <s v="MCPLUDBLoad PosStratification"/>
    <s v="MCPLUDBLoad Pos"/>
    <m/>
    <m/>
    <m/>
    <m/>
    <m/>
    <m/>
    <m/>
    <m/>
    <m/>
    <m/>
    <m/>
    <m/>
    <m/>
    <n v="2601"/>
    <x v="9"/>
    <x v="0"/>
    <s v="START Stratification"/>
    <s v="END Stratification"/>
    <d v="2026-02-10T15:40:00"/>
    <x v="768"/>
    <d v="2026-02-10T15:48:00"/>
    <s v="NULL"/>
    <x v="0"/>
    <s v="Load_POS_MCP"/>
    <x v="1"/>
    <s v="Stratification"/>
    <n v="0.08"/>
    <n v="0"/>
    <n v="0.08"/>
    <n v="0"/>
    <n v="0"/>
    <n v="0.08"/>
    <m/>
    <m/>
    <n v="0"/>
    <n v="0"/>
    <n v="0.08"/>
    <n v="0"/>
    <x v="25"/>
    <s v="No Error"/>
    <m/>
    <m/>
    <m/>
    <m/>
    <m/>
    <m/>
    <m/>
    <m/>
    <m/>
    <m/>
    <s v=""/>
  </r>
  <r>
    <x v="29"/>
    <s v="LUDBPOS MCP Export46063.6583333333"/>
    <s v="Not Found"/>
    <x v="35"/>
    <s v="MCPLUDBPOS MCP ExportPosition report exports"/>
    <s v="MCPLUDBPOS MCP Export"/>
    <m/>
    <m/>
    <m/>
    <m/>
    <m/>
    <m/>
    <m/>
    <m/>
    <m/>
    <m/>
    <m/>
    <m/>
    <m/>
    <n v="2601"/>
    <x v="9"/>
    <x v="0"/>
    <s v="START Position report exports"/>
    <s v="END Position report exports"/>
    <d v="2026-02-10T15:48:00"/>
    <x v="769"/>
    <d v="2026-02-10T16:09:00"/>
    <s v="NULL"/>
    <x v="0"/>
    <s v="POS_MCP_Export"/>
    <x v="1"/>
    <s v="Position report exports"/>
    <n v="0.3"/>
    <n v="0.3"/>
    <n v="0"/>
    <n v="0.05"/>
    <n v="0.35"/>
    <n v="0.35"/>
    <m/>
    <m/>
    <n v="0.3"/>
    <n v="0.05"/>
    <n v="0"/>
    <n v="0.35"/>
    <x v="46"/>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x v="4"/>
    <s v="LUDBValuation (NPV)46063.6729166667"/>
    <s v="Not Found"/>
    <x v="9"/>
    <s v="MCPLUDBValuation (NPV)portfolio valuation run"/>
    <s v="MCPLUDBValuation (NPV)"/>
    <m/>
    <m/>
    <m/>
    <m/>
    <m/>
    <m/>
    <m/>
    <m/>
    <m/>
    <m/>
    <m/>
    <m/>
    <m/>
    <n v="2601"/>
    <x v="9"/>
    <x v="0"/>
    <s v="START portfolio valuation run"/>
    <s v="END portfolio valuation run"/>
    <d v="2026-02-10T16:09:00"/>
    <x v="770"/>
    <d v="2026-02-10T17:47:00"/>
    <s v="NULL"/>
    <x v="0"/>
    <s v="Valuation_MCP"/>
    <x v="1"/>
    <s v="portfolio valuation run"/>
    <n v="1.63"/>
    <n v="0"/>
    <n v="1.63"/>
    <n v="0"/>
    <n v="0"/>
    <n v="1.63"/>
    <m/>
    <m/>
    <n v="0"/>
    <n v="0"/>
    <n v="1.63"/>
    <n v="0"/>
    <x v="29"/>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x v="4"/>
    <s v="LUDBValuation (NPV)46063.7409722222"/>
    <s v="Not Found"/>
    <x v="10"/>
    <s v="MCPLUDBValuation (NPV)export to ara"/>
    <s v="MCPLUDBValuation (NPV)"/>
    <m/>
    <m/>
    <m/>
    <m/>
    <m/>
    <m/>
    <m/>
    <m/>
    <m/>
    <m/>
    <m/>
    <m/>
    <m/>
    <n v="2601"/>
    <x v="9"/>
    <x v="0"/>
    <s v="START export to ara"/>
    <s v="NULL"/>
    <d v="2026-02-10T17:47:00"/>
    <x v="771"/>
    <d v="2026-02-11T09:18:00"/>
    <s v="Exception Info: Conversion failed when converting date and/or time from character string.  17:47:08 @JobNameToRun: RA_Q3Call_QRM @ToServer:  @L_PRD2UAT_LoadType:  @SourceEnvFromDatabaseName: PRD @TargetEnvironment: Production @CallType: QRM2RA @LoadType: Full Load @ForcedReload: 0   17:47:08 Start database location check   17:47:08 Start CallType and LoadType combination check   17:47:08 Evaluate ExecutionPriority   17:47:08 Execution Priority for BatchlogId: 199111 evaluated as 0   17:47:08 Reportingdate is empty: Fetch Reportingdate from server SX9000079202.ad.ing.net database LUDB_R2602_1_MCP2601_1_P table portdesc with SSIS from source with job: RA_FetchQRMReportingDate   Job 'RA_FetchQRMReportingDate' started successfully.  17:47:08 Waiting for 5 seconds for job RA_FetchQRMReportingDate to finish   17:47:13 Waiting for 10 seconds for job RA_FetchQRMReportingDate to finish   17:47:18 Waiting for 15 seconds for job RA_FetchQRMReportingDate to finish   17:47:23 Waiting for 20 seconds for job RA_FetchQRMReportingDate to finish   199111 -  has Failed at 2026-02-10 17:47:28.4900000. Triggered by user   17:47:28 Error or manual stop occurred when running job RA_FetchQRMReportingDate status 0   (line: 45)  "/>
    <x v="1"/>
    <s v="Valuation_MCP"/>
    <x v="1"/>
    <s v="export to ara"/>
    <n v="0.02"/>
    <n v="0.02"/>
    <n v="0"/>
    <n v="5.3"/>
    <n v="5.32"/>
    <n v="5.32"/>
    <m/>
    <m/>
    <n v="0.02"/>
    <n v="5.3"/>
    <n v="0"/>
    <n v="5.3199999999999994"/>
    <x v="16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x v="29"/>
    <s v="LUDBPOS MCP Export46064.3875"/>
    <s v="Not Found"/>
    <x v="35"/>
    <s v="MCPLUDBPOS MCP ExportPosition report exports"/>
    <s v="MCPLUDBPOS MCP Export"/>
    <m/>
    <m/>
    <m/>
    <m/>
    <m/>
    <m/>
    <m/>
    <m/>
    <m/>
    <m/>
    <m/>
    <m/>
    <m/>
    <n v="2601"/>
    <x v="9"/>
    <x v="0"/>
    <s v="START Position report exports"/>
    <s v="NULL"/>
    <d v="2026-02-11T09:18:00"/>
    <x v="772"/>
    <d v="2026-02-11T10:02:00"/>
    <s v="Exception Info: Workflow finished with errors. (line: 13)  "/>
    <x v="1"/>
    <s v="POS_MCP_Export"/>
    <x v="2"/>
    <s v="Position report exports"/>
    <n v="0.17"/>
    <n v="0.17"/>
    <n v="0"/>
    <n v="0.56999999999999995"/>
    <n v="0.74"/>
    <n v="0.74"/>
    <m/>
    <m/>
    <n v="0.17"/>
    <n v="0.56999999999999995"/>
    <n v="0"/>
    <n v="0.74"/>
    <x v="165"/>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Position report exports"/>
  </r>
  <r>
    <x v="29"/>
    <s v="LUDBPOS MCP Export46064.4180555556"/>
    <s v="Not Found"/>
    <x v="35"/>
    <s v="MCPLUDBPOS MCP ExportPosition report exports"/>
    <s v="MCPLUDBPOS MCP Export"/>
    <m/>
    <m/>
    <m/>
    <m/>
    <m/>
    <m/>
    <m/>
    <m/>
    <m/>
    <m/>
    <m/>
    <m/>
    <m/>
    <n v="2601"/>
    <x v="9"/>
    <x v="0"/>
    <s v="START Position report exports"/>
    <s v="END Position report exports"/>
    <d v="2026-02-11T10:02:00"/>
    <x v="773"/>
    <d v="2026-02-11T10:26:00"/>
    <s v="NULL"/>
    <x v="0"/>
    <s v="POS_MCP_Export"/>
    <x v="3"/>
    <s v="Position report exports"/>
    <n v="0.23"/>
    <n v="0"/>
    <n v="0.23"/>
    <n v="0"/>
    <n v="0"/>
    <n v="0.23"/>
    <m/>
    <m/>
    <n v="0"/>
    <n v="0"/>
    <n v="0.23"/>
    <n v="0"/>
    <x v="67"/>
    <s v="No Error"/>
    <m/>
    <m/>
    <m/>
    <m/>
    <m/>
    <m/>
    <m/>
    <m/>
    <m/>
    <m/>
    <s v="Position report exports"/>
  </r>
  <r>
    <x v="4"/>
    <s v="LUDBValuation (NPV)46064.4347222222"/>
    <s v="Not Found"/>
    <x v="11"/>
    <s v="MCPLUDBValuation (NPV)Light Maintenance"/>
    <s v="MCPLUDBValuation (NPV)"/>
    <m/>
    <m/>
    <m/>
    <m/>
    <m/>
    <m/>
    <m/>
    <m/>
    <m/>
    <m/>
    <m/>
    <m/>
    <m/>
    <n v="2601"/>
    <x v="9"/>
    <x v="0"/>
    <s v="START Light Maintenance"/>
    <s v="END Light Maintenance"/>
    <d v="2026-02-11T10:26:00"/>
    <x v="774"/>
    <d v="2026-02-11T10:52:00"/>
    <s v="NULL"/>
    <x v="0"/>
    <s v="Valuation_MCP_Export"/>
    <x v="1"/>
    <s v="Light Maintenance"/>
    <n v="0.43"/>
    <n v="0"/>
    <n v="0.43"/>
    <n v="0"/>
    <n v="0"/>
    <n v="0.43"/>
    <m/>
    <m/>
    <n v="0"/>
    <n v="0"/>
    <n v="0.43"/>
    <n v="0"/>
    <x v="49"/>
    <s v="No Error"/>
    <m/>
    <m/>
    <m/>
    <m/>
    <m/>
    <m/>
    <m/>
    <m/>
    <m/>
    <m/>
    <s v=""/>
  </r>
  <r>
    <x v="4"/>
    <s v="LUDBValuation (NPV)46064.4527777778"/>
    <s v="Not Found"/>
    <x v="12"/>
    <s v="MCPLUDBValuation (NPV)valuation report OLAP exports"/>
    <s v="MCPLUDBValuation (NPV)"/>
    <m/>
    <m/>
    <m/>
    <m/>
    <m/>
    <m/>
    <m/>
    <m/>
    <m/>
    <m/>
    <m/>
    <m/>
    <m/>
    <n v="2601"/>
    <x v="9"/>
    <x v="0"/>
    <s v="START valuation report OLAP exports"/>
    <s v="END valuation report OLAP exports"/>
    <d v="2026-02-11T10:52:00"/>
    <x v="775"/>
    <d v="2026-02-11T11:09:00"/>
    <s v="NULL"/>
    <x v="0"/>
    <s v="Valuation_MCP_Export"/>
    <x v="1"/>
    <s v="valuation report OLAP exports"/>
    <n v="0.28000000000000003"/>
    <n v="0"/>
    <n v="0.28000000000000003"/>
    <n v="0"/>
    <n v="0"/>
    <n v="0.28000000000000003"/>
    <m/>
    <m/>
    <n v="0"/>
    <n v="0"/>
    <n v="0.28000000000000003"/>
    <n v="0"/>
    <x v="33"/>
    <s v="No Error"/>
    <m/>
    <m/>
    <m/>
    <m/>
    <m/>
    <m/>
    <m/>
    <m/>
    <m/>
    <m/>
    <s v=""/>
  </r>
  <r>
    <x v="4"/>
    <s v="LUDBValuation (NPV)46064.4645833333"/>
    <s v="Not Found"/>
    <x v="37"/>
    <s v="MCPLUDBValuation (NPV)valuation report QRM Reporter exports"/>
    <s v="MCPLUDBValuation (NPV)"/>
    <m/>
    <m/>
    <m/>
    <m/>
    <m/>
    <m/>
    <m/>
    <m/>
    <m/>
    <m/>
    <m/>
    <m/>
    <m/>
    <n v="2601"/>
    <x v="9"/>
    <x v="0"/>
    <s v="START valuation report QRM Reporter exports"/>
    <s v="END valuation report QRM Reporter exports"/>
    <d v="2026-02-11T11:09:00"/>
    <x v="776"/>
    <d v="2026-02-11T11:41:00"/>
    <s v="NULL"/>
    <x v="0"/>
    <s v="Valuation_MCP_Export"/>
    <x v="1"/>
    <s v="valuation report QRM Reporter exports"/>
    <n v="0.08"/>
    <n v="0.08"/>
    <n v="0"/>
    <n v="0.45"/>
    <n v="0.53"/>
    <n v="0.53"/>
    <m/>
    <m/>
    <n v="0.08"/>
    <n v="0.45"/>
    <n v="0"/>
    <n v="0.53"/>
    <x v="8"/>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x v="5"/>
    <s v="LUDBCSRBB Valuation46064.4868055556"/>
    <s v="Not Found"/>
    <x v="14"/>
    <s v="MCPLUDBCSRBB ValuationCSRBB Portfolio Valuation"/>
    <s v="MCPLUDBCSRBB Valuation"/>
    <m/>
    <m/>
    <m/>
    <m/>
    <m/>
    <m/>
    <m/>
    <m/>
    <m/>
    <m/>
    <m/>
    <m/>
    <m/>
    <n v="2601"/>
    <x v="9"/>
    <x v="0"/>
    <s v="START CSRBB Portfolio Valuation"/>
    <s v="END CSRBB Portfolio Valuation"/>
    <d v="2026-02-11T11:41:00"/>
    <x v="777"/>
    <d v="2026-02-11T12:03:00"/>
    <s v="NULL"/>
    <x v="0"/>
    <s v="CSRBB_Valuation_LU_MCP"/>
    <x v="0"/>
    <s v="CSRBB Portfolio Valuation"/>
    <n v="0.37"/>
    <n v="0"/>
    <n v="0.37"/>
    <n v="0"/>
    <n v="0"/>
    <n v="0.37"/>
    <m/>
    <m/>
    <n v="0"/>
    <n v="0"/>
    <n v="0.37"/>
    <n v="0"/>
    <x v="36"/>
    <s v="No Error"/>
    <m/>
    <m/>
    <m/>
    <m/>
    <m/>
    <m/>
    <m/>
    <m/>
    <m/>
    <m/>
    <s v=""/>
  </r>
  <r>
    <x v="5"/>
    <s v="LUDBCSRBB Valuation46064.5020833333"/>
    <s v="Not Found"/>
    <x v="11"/>
    <s v="MCPLUDBCSRBB ValuationLight Maintenance"/>
    <s v="MCPLUDBCSRBB Valuation"/>
    <m/>
    <m/>
    <m/>
    <m/>
    <m/>
    <m/>
    <m/>
    <m/>
    <m/>
    <m/>
    <m/>
    <m/>
    <m/>
    <n v="2601"/>
    <x v="9"/>
    <x v="0"/>
    <s v="START Light Maintenance"/>
    <s v="END Light Maintenance"/>
    <d v="2026-02-11T12:03:00"/>
    <x v="778"/>
    <d v="2026-02-11T12:24:00"/>
    <s v="NULL"/>
    <x v="0"/>
    <s v="CSRBB_Valuation_LU_MCP"/>
    <x v="2"/>
    <s v="Light Maintenance"/>
    <n v="0.3"/>
    <n v="0"/>
    <n v="0.3"/>
    <n v="0"/>
    <n v="0"/>
    <n v="0.3"/>
    <m/>
    <m/>
    <n v="0"/>
    <n v="0"/>
    <n v="0.3"/>
    <n v="0"/>
    <x v="44"/>
    <s v="No Error"/>
    <m/>
    <m/>
    <m/>
    <m/>
    <m/>
    <m/>
    <m/>
    <m/>
    <m/>
    <m/>
    <s v="Light Maintenance"/>
  </r>
  <r>
    <x v="6"/>
    <s v="LUDBCSRBB Planning46064.5166666667"/>
    <s v="Not Found"/>
    <x v="15"/>
    <s v="MCPLUDBCSRBB Planningimport CSRBB strategies"/>
    <s v="MCPLUDBCSRBB Planning"/>
    <m/>
    <m/>
    <m/>
    <m/>
    <m/>
    <m/>
    <m/>
    <m/>
    <m/>
    <m/>
    <m/>
    <m/>
    <m/>
    <n v="2601"/>
    <x v="9"/>
    <x v="0"/>
    <s v="START import CSRBB strategies"/>
    <s v="END import CSRBB strategies"/>
    <d v="2026-02-11T12:24:00"/>
    <x v="779"/>
    <d v="2026-02-11T13:51:00"/>
    <s v="NULL"/>
    <x v="0"/>
    <s v="CSRBB_Planning_LU_MCP"/>
    <x v="0"/>
    <s v="import CSRBB strategies"/>
    <n v="1.45"/>
    <n v="0"/>
    <n v="1.45"/>
    <n v="0"/>
    <n v="0"/>
    <n v="1.45"/>
    <m/>
    <m/>
    <n v="0"/>
    <n v="0"/>
    <n v="1.45"/>
    <n v="0"/>
    <x v="166"/>
    <s v="No Error"/>
    <m/>
    <m/>
    <m/>
    <m/>
    <m/>
    <m/>
    <m/>
    <m/>
    <m/>
    <m/>
    <s v=""/>
  </r>
  <r>
    <x v="6"/>
    <s v="LUDBCSRBB Planning46064.5770833333"/>
    <s v="Not Found"/>
    <x v="16"/>
    <s v="MCPLUDBCSRBB PlanningCSRBB Planning Run"/>
    <s v="MCPLUDBCSRBB Planning"/>
    <m/>
    <m/>
    <m/>
    <m/>
    <m/>
    <m/>
    <m/>
    <m/>
    <m/>
    <m/>
    <m/>
    <m/>
    <m/>
    <n v="2601"/>
    <x v="9"/>
    <x v="0"/>
    <s v="START CSRBB Planning Run"/>
    <s v="END CSRBB Planning Run"/>
    <d v="2026-02-11T13:51:00"/>
    <x v="780"/>
    <d v="2026-02-11T15:18:00"/>
    <s v="NULL"/>
    <x v="0"/>
    <s v="CSRBB_Planning_LU_MCP"/>
    <x v="0"/>
    <s v="CSRBB Planning Run"/>
    <n v="0.92"/>
    <n v="0"/>
    <n v="0.92"/>
    <n v="0"/>
    <n v="0"/>
    <n v="0.92"/>
    <m/>
    <m/>
    <n v="0"/>
    <n v="0"/>
    <n v="0.92"/>
    <n v="0"/>
    <x v="167"/>
    <s v="No Error"/>
    <m/>
    <m/>
    <m/>
    <m/>
    <m/>
    <m/>
    <m/>
    <m/>
    <m/>
    <m/>
    <s v=""/>
  </r>
  <r>
    <x v="18"/>
    <s v="LUDBValuation AIC46064.6375"/>
    <s v="Not Found"/>
    <x v="48"/>
    <s v="MCPLUDBValuation AICload AIC Spreads"/>
    <s v="MCPLUDBValuation AIC"/>
    <m/>
    <m/>
    <m/>
    <m/>
    <m/>
    <m/>
    <m/>
    <m/>
    <m/>
    <m/>
    <m/>
    <m/>
    <m/>
    <n v="2601"/>
    <x v="9"/>
    <x v="0"/>
    <s v="START load AIC Spreads"/>
    <s v="END load AIC Spreads"/>
    <d v="2026-02-11T15:18:00"/>
    <x v="328"/>
    <d v="2026-02-11T15:28:00"/>
    <s v="NULL"/>
    <x v="0"/>
    <s v="Valuation_AIC_MCP"/>
    <x v="0"/>
    <s v="load AIC Spreads"/>
    <n v="0.15"/>
    <n v="0"/>
    <n v="0.15"/>
    <n v="0.02"/>
    <n v="0.02"/>
    <n v="0.17"/>
    <m/>
    <n v="0"/>
    <n v="0"/>
    <n v="0"/>
    <n v="0.15"/>
    <n v="0"/>
    <x v="20"/>
    <s v="No Error"/>
    <m/>
    <m/>
    <m/>
    <m/>
    <m/>
    <m/>
    <m/>
    <m/>
    <m/>
    <m/>
    <s v=""/>
  </r>
  <r>
    <x v="18"/>
    <s v="LUDBValuation AIC46064.6444444444"/>
    <s v="Not Found"/>
    <x v="29"/>
    <s v="MCPLUDBValuation AICAIC portfolio valuation run"/>
    <s v="MCPLUDBValuation AIC"/>
    <m/>
    <m/>
    <m/>
    <m/>
    <m/>
    <m/>
    <m/>
    <m/>
    <m/>
    <m/>
    <m/>
    <m/>
    <m/>
    <n v="2601"/>
    <x v="9"/>
    <x v="0"/>
    <s v="START AIC portfolio valuation run"/>
    <s v="END AIC portfolio valuation run"/>
    <d v="2026-02-11T15:28:00"/>
    <x v="781"/>
    <d v="2026-02-12T09:09:00"/>
    <s v="NULL"/>
    <x v="0"/>
    <s v="Valuation_AIC_MCP"/>
    <x v="0"/>
    <s v="AIC portfolio valuation run"/>
    <n v="0.43"/>
    <n v="0"/>
    <n v="0.43"/>
    <n v="6.25"/>
    <n v="6.25"/>
    <n v="6.68"/>
    <m/>
    <n v="0"/>
    <n v="0"/>
    <n v="0"/>
    <n v="0.43"/>
    <n v="0"/>
    <x v="49"/>
    <s v="No Error"/>
    <m/>
    <m/>
    <m/>
    <m/>
    <m/>
    <m/>
    <m/>
    <m/>
    <m/>
    <m/>
    <s v=""/>
  </r>
  <r>
    <x v="8"/>
    <s v="LUDBEC46065.38125"/>
    <s v="Not Found"/>
    <x v="44"/>
    <s v="MCPLUDBECFull Maintenance"/>
    <s v="MCPLUDBEC"/>
    <m/>
    <m/>
    <m/>
    <m/>
    <m/>
    <m/>
    <m/>
    <m/>
    <m/>
    <m/>
    <m/>
    <m/>
    <m/>
    <n v="2601"/>
    <x v="9"/>
    <x v="0"/>
    <s v="START Full Maintenance"/>
    <s v="END Full Maintenance"/>
    <d v="2026-02-12T09:09:00"/>
    <x v="782"/>
    <d v="2026-02-12T14:00:00"/>
    <s v="NULL"/>
    <x v="0"/>
    <s v="EC_MCP"/>
    <x v="0"/>
    <s v="Full Maintenance"/>
    <n v="4.8499999999999996"/>
    <n v="0"/>
    <n v="4.8499999999999996"/>
    <n v="0"/>
    <n v="0"/>
    <n v="4.8499999999999996"/>
    <m/>
    <m/>
    <n v="0"/>
    <n v="0"/>
    <n v="4.8499999999999996"/>
    <n v="0"/>
    <x v="168"/>
    <s v="No Error"/>
    <m/>
    <m/>
    <m/>
    <m/>
    <m/>
    <m/>
    <m/>
    <m/>
    <m/>
    <m/>
    <s v=""/>
  </r>
  <r>
    <x v="8"/>
    <s v="LUDBEC46065.5833333333"/>
    <s v="Not Found"/>
    <x v="19"/>
    <s v="MCPLUDBECing-ec valuation"/>
    <s v="MCPLUDBEC"/>
    <m/>
    <m/>
    <m/>
    <m/>
    <m/>
    <m/>
    <m/>
    <m/>
    <m/>
    <m/>
    <m/>
    <m/>
    <m/>
    <n v="2601"/>
    <x v="9"/>
    <x v="0"/>
    <s v="START ing-ec valuation"/>
    <s v="END ing-ec valuation"/>
    <d v="2026-02-12T14:00:00"/>
    <x v="783"/>
    <d v="2026-02-12T16:37:00"/>
    <s v="NULL"/>
    <x v="0"/>
    <s v="EC_MCP"/>
    <x v="0"/>
    <s v="ing-ec valuation"/>
    <n v="2.6"/>
    <n v="0"/>
    <n v="2.6"/>
    <n v="0"/>
    <n v="0"/>
    <n v="2.6"/>
    <m/>
    <m/>
    <n v="0"/>
    <n v="0"/>
    <n v="2.6"/>
    <n v="0"/>
    <x v="169"/>
    <s v="No Error"/>
    <m/>
    <m/>
    <m/>
    <m/>
    <m/>
    <m/>
    <m/>
    <m/>
    <m/>
    <m/>
    <s v=""/>
  </r>
  <r>
    <x v="8"/>
    <s v="LUDBEC46065.6923611111"/>
    <s v="Not Found"/>
    <x v="46"/>
    <s v="MCPLUDBECing-ec valuation exports"/>
    <s v="MCPLUDBEC"/>
    <m/>
    <m/>
    <m/>
    <m/>
    <m/>
    <m/>
    <m/>
    <m/>
    <m/>
    <m/>
    <m/>
    <m/>
    <m/>
    <n v="2601"/>
    <x v="9"/>
    <x v="0"/>
    <s v="START ing-ec valuation exports"/>
    <s v="NULL"/>
    <d v="2026-02-12T16:37:00"/>
    <x v="784"/>
    <d v="2026-02-13T05:57:00"/>
    <s v="Exception Info: File  or folder 'LUDB\Work\TRISS' does not exist. (line: 26)  "/>
    <x v="1"/>
    <s v="EC_NPV_Export"/>
    <x v="0"/>
    <s v="ing-ec valuation exports"/>
    <n v="0.63"/>
    <n v="0.63"/>
    <n v="0"/>
    <n v="1.95"/>
    <n v="2.58"/>
    <n v="2.58"/>
    <m/>
    <m/>
    <n v="0.63"/>
    <n v="1.95"/>
    <n v="0"/>
    <n v="2.58"/>
    <x v="170"/>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x v="8"/>
    <s v="LUDBEC46066.2479166667"/>
    <s v="Not Found"/>
    <x v="46"/>
    <s v="MCPLUDBECing-ec valuation exports"/>
    <s v="MCPLUDBEC"/>
    <m/>
    <m/>
    <m/>
    <m/>
    <m/>
    <m/>
    <m/>
    <m/>
    <m/>
    <m/>
    <m/>
    <m/>
    <m/>
    <n v="2601"/>
    <x v="9"/>
    <x v="0"/>
    <s v="START ing-ec valuation exports"/>
    <s v="END ing-ec valuation exports"/>
    <d v="2026-02-13T05:57:00"/>
    <x v="785"/>
    <d v="2026-02-13T08:42:00"/>
    <s v="NULL"/>
    <x v="0"/>
    <s v="EC_NPV_Export rr"/>
    <x v="1"/>
    <s v="ing-ec valuation exports"/>
    <n v="0.57999999999999996"/>
    <n v="0"/>
    <n v="0.57999999999999996"/>
    <n v="0"/>
    <n v="0"/>
    <n v="0.57999999999999996"/>
    <m/>
    <m/>
    <n v="0"/>
    <n v="0"/>
    <n v="0.57999999999999996"/>
    <n v="0"/>
    <x v="104"/>
    <s v="No Error"/>
    <m/>
    <m/>
    <m/>
    <m/>
    <m/>
    <m/>
    <m/>
    <m/>
    <m/>
    <m/>
    <s v=""/>
  </r>
  <r>
    <x v="7"/>
    <s v="LUDBKR46066.3625"/>
    <s v="Not Found"/>
    <x v="11"/>
    <s v="MCPLUDBKRLight Maintenance"/>
    <s v="MCPLUDBKR"/>
    <m/>
    <m/>
    <m/>
    <m/>
    <m/>
    <m/>
    <m/>
    <m/>
    <m/>
    <m/>
    <m/>
    <m/>
    <m/>
    <n v="2601"/>
    <x v="9"/>
    <x v="0"/>
    <s v="START Light Maintenance"/>
    <s v="END Light Maintenance"/>
    <d v="2026-02-13T08:42:00"/>
    <x v="786"/>
    <d v="2026-02-13T08:55:00"/>
    <s v="NULL"/>
    <x v="0"/>
    <s v="KR_MCP"/>
    <x v="3"/>
    <s v="Light Maintenance"/>
    <n v="0.22"/>
    <n v="0"/>
    <n v="0.22"/>
    <n v="0"/>
    <n v="0"/>
    <n v="0.22"/>
    <m/>
    <m/>
    <n v="0"/>
    <n v="0"/>
    <n v="0.22"/>
    <n v="0"/>
    <x v="13"/>
    <s v="No Error"/>
    <m/>
    <m/>
    <m/>
    <m/>
    <m/>
    <m/>
    <m/>
    <m/>
    <m/>
    <m/>
    <s v="Light Maintenance"/>
  </r>
  <r>
    <x v="7"/>
    <s v="LUDBKR46066.3715277778"/>
    <s v="Not Found"/>
    <x v="17"/>
    <s v="MCPLUDBKRbpv-kr valuation"/>
    <s v="MCPLUDBKR"/>
    <m/>
    <m/>
    <m/>
    <m/>
    <m/>
    <m/>
    <m/>
    <m/>
    <m/>
    <m/>
    <m/>
    <m/>
    <m/>
    <n v="2601"/>
    <x v="9"/>
    <x v="0"/>
    <s v="START bpv-kr valuation"/>
    <s v="END bpv-kr valuation"/>
    <d v="2026-02-13T08:55:00"/>
    <x v="787"/>
    <d v="2026-02-13T10:31:00"/>
    <s v="NULL"/>
    <x v="0"/>
    <s v="KR_MCP"/>
    <x v="0"/>
    <s v="bpv-kr valuation"/>
    <n v="1.57"/>
    <n v="0"/>
    <n v="1.57"/>
    <n v="0"/>
    <n v="0"/>
    <n v="1.57"/>
    <m/>
    <m/>
    <n v="0"/>
    <n v="0"/>
    <n v="1.57"/>
    <n v="0"/>
    <x v="30"/>
    <s v="No Error"/>
    <m/>
    <m/>
    <m/>
    <m/>
    <m/>
    <m/>
    <m/>
    <m/>
    <m/>
    <m/>
    <s v=""/>
  </r>
  <r>
    <x v="7"/>
    <s v="LUDBKR46066.4381944444"/>
    <s v="Not Found"/>
    <x v="47"/>
    <s v="MCPLUDBKRbpv-kr valuation exports"/>
    <s v="MCPLUDBKR"/>
    <m/>
    <m/>
    <m/>
    <m/>
    <m/>
    <m/>
    <m/>
    <m/>
    <m/>
    <m/>
    <m/>
    <m/>
    <m/>
    <n v="2601"/>
    <x v="9"/>
    <x v="0"/>
    <s v="START bpv-kr valuation exports"/>
    <s v="END bpv-kr valuation exports"/>
    <d v="2026-02-13T10:31:00"/>
    <x v="788"/>
    <d v="2026-02-13T11:02:00"/>
    <s v="NULL"/>
    <x v="0"/>
    <s v="KR_BPV_Export"/>
    <x v="0"/>
    <s v="bpv-kr valuation exports"/>
    <n v="0.5"/>
    <n v="0.5"/>
    <n v="0"/>
    <n v="0.02"/>
    <n v="0.52"/>
    <n v="0.52"/>
    <n v="0"/>
    <n v="0"/>
    <n v="0"/>
    <n v="0"/>
    <n v="0.5"/>
    <n v="0"/>
    <x v="124"/>
    <s v="No Error"/>
    <m/>
    <m/>
    <m/>
    <m/>
    <m/>
    <m/>
    <m/>
    <m/>
    <m/>
    <m/>
    <s v=""/>
  </r>
  <r>
    <x v="13"/>
    <s v="LUDBGAP46066.4597222222"/>
    <s v="Not Found"/>
    <x v="31"/>
    <s v="MCPLUDBGAPgap planning"/>
    <s v="MCPLUDBGAP"/>
    <m/>
    <m/>
    <m/>
    <m/>
    <m/>
    <m/>
    <m/>
    <m/>
    <m/>
    <m/>
    <m/>
    <m/>
    <m/>
    <n v="2601"/>
    <x v="9"/>
    <x v="0"/>
    <s v="START gap planning"/>
    <s v="END gap planning"/>
    <d v="2026-02-13T11:02:00"/>
    <x v="789"/>
    <d v="2026-02-13T13:53:00"/>
    <s v="NULL"/>
    <x v="0"/>
    <s v="GAP_MCP"/>
    <x v="0"/>
    <s v="gap planning"/>
    <n v="0.75"/>
    <n v="0"/>
    <n v="0.75"/>
    <n v="0"/>
    <n v="0"/>
    <n v="0.75"/>
    <m/>
    <m/>
    <n v="0"/>
    <n v="0"/>
    <n v="0.75"/>
    <n v="0"/>
    <x v="108"/>
    <s v="No Error"/>
    <m/>
    <m/>
    <m/>
    <m/>
    <m/>
    <m/>
    <m/>
    <m/>
    <m/>
    <m/>
    <s v=""/>
  </r>
  <r>
    <x v="9"/>
    <s v="LUDBImport Strategies46066.5784722222"/>
    <s v="Not Found"/>
    <x v="289"/>
    <s v="MCPLUDBImport Strategiesimport strategies IG"/>
    <s v="MCPLUDBImport Strategies"/>
    <m/>
    <m/>
    <m/>
    <m/>
    <m/>
    <m/>
    <m/>
    <m/>
    <m/>
    <m/>
    <m/>
    <m/>
    <m/>
    <n v="2601"/>
    <x v="9"/>
    <x v="0"/>
    <s v="START import strategies IG"/>
    <s v="END import strategies IG"/>
    <d v="2026-02-13T13:53:00"/>
    <x v="558"/>
    <d v="2026-02-13T13:57:00"/>
    <s v="NULL"/>
    <x v="0"/>
    <s v="Import_Strategies_IG_MCP"/>
    <x v="0"/>
    <s v="import strategies IG"/>
    <n v="0.03"/>
    <n v="0"/>
    <n v="0.03"/>
    <n v="0"/>
    <n v="0"/>
    <n v="0.03"/>
    <m/>
    <m/>
    <n v="0"/>
    <n v="0"/>
    <n v="0.03"/>
    <n v="0"/>
    <x v="0"/>
    <s v="No Error"/>
    <m/>
    <m/>
    <m/>
    <m/>
    <m/>
    <m/>
    <m/>
    <m/>
    <m/>
    <m/>
    <s v=""/>
  </r>
  <r>
    <x v="9"/>
    <s v="LUDBImport Strategies46066.58125"/>
    <s v="Not Found"/>
    <x v="290"/>
    <s v="MCPLUDBImport Strategiesimport strategies Risk"/>
    <s v="MCPLUDBImport Strategies"/>
    <m/>
    <m/>
    <m/>
    <m/>
    <m/>
    <m/>
    <m/>
    <m/>
    <m/>
    <m/>
    <m/>
    <m/>
    <m/>
    <n v="2601"/>
    <x v="9"/>
    <x v="0"/>
    <s v="START import strategies Risk"/>
    <s v="END import strategies Risk"/>
    <d v="2026-02-13T13:57:00"/>
    <x v="790"/>
    <d v="2026-02-13T14:01:00"/>
    <s v="NULL"/>
    <x v="0"/>
    <s v="Import_Strategies_Risk_MCP"/>
    <x v="0"/>
    <s v="import strategies Risk"/>
    <n v="0.03"/>
    <n v="0"/>
    <n v="0.03"/>
    <n v="0"/>
    <n v="0"/>
    <n v="0.03"/>
    <m/>
    <m/>
    <n v="0"/>
    <n v="0"/>
    <n v="0.03"/>
    <n v="0"/>
    <x v="0"/>
    <s v="No Error"/>
    <m/>
    <m/>
    <m/>
    <m/>
    <m/>
    <m/>
    <m/>
    <m/>
    <m/>
    <m/>
    <s v=""/>
  </r>
  <r>
    <x v="10"/>
    <s v="LUDBPlanning (NII)46066.5840277778"/>
    <s v="Not Found"/>
    <x v="22"/>
    <s v="MCPLUDBPlanning (NII)planning run01"/>
    <s v="MCPLUDBPlanning (NII)"/>
    <m/>
    <m/>
    <m/>
    <m/>
    <m/>
    <m/>
    <m/>
    <m/>
    <m/>
    <m/>
    <m/>
    <m/>
    <m/>
    <n v="2601"/>
    <x v="9"/>
    <x v="0"/>
    <s v="START planning run01"/>
    <s v="END planning run01"/>
    <d v="2026-02-13T14:01:00"/>
    <x v="791"/>
    <d v="2026-02-13T21:57:00"/>
    <s v="NULL"/>
    <x v="0"/>
    <s v="Planning_MCP"/>
    <x v="0"/>
    <s v="planning run01"/>
    <n v="7.93"/>
    <n v="0"/>
    <n v="7.93"/>
    <n v="0"/>
    <n v="0"/>
    <n v="7.93"/>
    <m/>
    <m/>
    <n v="0"/>
    <n v="0"/>
    <n v="7.93"/>
    <n v="0"/>
    <x v="171"/>
    <s v="No Error"/>
    <m/>
    <m/>
    <m/>
    <m/>
    <m/>
    <m/>
    <m/>
    <m/>
    <m/>
    <m/>
    <s v=""/>
  </r>
  <r>
    <x v="10"/>
    <s v="LUDBPlanning (NII)46066.9145833333"/>
    <s v="Not Found"/>
    <x v="23"/>
    <s v="MCPLUDBPlanning (NII)MDL Processing"/>
    <s v="MCPLUDBPlanning (NII)"/>
    <m/>
    <m/>
    <m/>
    <m/>
    <m/>
    <m/>
    <m/>
    <m/>
    <m/>
    <m/>
    <m/>
    <m/>
    <m/>
    <n v="2601"/>
    <x v="9"/>
    <x v="0"/>
    <s v="START MDL Processing"/>
    <s v="END MDL Processing"/>
    <d v="2026-02-13T21:57:00"/>
    <x v="592"/>
    <d v="2026-02-13T22:11:00"/>
    <s v="NULL"/>
    <x v="0"/>
    <s v="Planning_MCP"/>
    <x v="0"/>
    <s v="MDL Processing"/>
    <n v="0.23"/>
    <n v="0"/>
    <n v="0.23"/>
    <n v="0"/>
    <n v="0"/>
    <n v="0.23"/>
    <m/>
    <m/>
    <n v="0"/>
    <n v="0"/>
    <n v="0.23"/>
    <n v="0"/>
    <x v="67"/>
    <s v="No Error"/>
    <m/>
    <m/>
    <m/>
    <m/>
    <m/>
    <m/>
    <m/>
    <m/>
    <m/>
    <m/>
    <s v=""/>
  </r>
  <r>
    <x v="10"/>
    <s v="LUDBPlanning (NII)46066.9243055556"/>
    <s v="Not Found"/>
    <x v="24"/>
    <s v="MCPLUDBPlanning (NII)planning run02"/>
    <s v="MCPLUDBPlanning (NII)"/>
    <m/>
    <m/>
    <m/>
    <m/>
    <m/>
    <m/>
    <m/>
    <m/>
    <m/>
    <m/>
    <m/>
    <m/>
    <m/>
    <n v="2601"/>
    <x v="9"/>
    <x v="0"/>
    <s v="START planning run02"/>
    <s v="END planning run02"/>
    <d v="2026-02-13T22:11:00"/>
    <x v="792"/>
    <d v="2026-02-13T23:26:00"/>
    <s v="NULL"/>
    <x v="0"/>
    <s v="Planning_MCP"/>
    <x v="0"/>
    <s v="planning run02"/>
    <n v="1.25"/>
    <n v="0"/>
    <n v="1.25"/>
    <n v="0"/>
    <n v="0"/>
    <n v="1.25"/>
    <m/>
    <m/>
    <n v="0"/>
    <n v="0"/>
    <n v="1.25"/>
    <n v="0"/>
    <x v="172"/>
    <s v="No Error"/>
    <m/>
    <m/>
    <m/>
    <m/>
    <m/>
    <m/>
    <m/>
    <m/>
    <m/>
    <m/>
    <s v=""/>
  </r>
  <r>
    <x v="10"/>
    <s v="LUDBPlanning (NII)46066.9763888889"/>
    <s v="Not Found"/>
    <x v="10"/>
    <s v="MCPLUDBPlanning (NII)export to ara"/>
    <s v="MCPLUDBPlanning (NII)"/>
    <m/>
    <m/>
    <m/>
    <m/>
    <m/>
    <m/>
    <m/>
    <m/>
    <m/>
    <m/>
    <m/>
    <m/>
    <m/>
    <n v="2601"/>
    <x v="9"/>
    <x v="0"/>
    <s v="START export to ara"/>
    <s v="END export to ara"/>
    <d v="2026-02-13T23:26:00"/>
    <x v="793"/>
    <d v="2026-02-13T23:30:00"/>
    <s v="NULL"/>
    <x v="0"/>
    <s v="Planning_MCP"/>
    <x v="2"/>
    <s v="export to ara"/>
    <n v="0.03"/>
    <n v="0"/>
    <n v="0.03"/>
    <n v="0"/>
    <n v="0"/>
    <n v="0.03"/>
    <m/>
    <m/>
    <n v="0"/>
    <n v="0"/>
    <n v="0.03"/>
    <n v="0"/>
    <x v="0"/>
    <s v="No Error"/>
    <m/>
    <m/>
    <m/>
    <m/>
    <m/>
    <m/>
    <m/>
    <m/>
    <m/>
    <m/>
    <s v="export to ara"/>
  </r>
  <r>
    <x v="10"/>
    <s v="LUDBPlanning (NII)46066.9791666667"/>
    <s v="Not Found"/>
    <x v="11"/>
    <s v="MCPLUDBPlanning (NII)Light Maintenance"/>
    <s v="MCPLUDBPlanning (NII)"/>
    <m/>
    <m/>
    <m/>
    <m/>
    <m/>
    <m/>
    <m/>
    <m/>
    <m/>
    <m/>
    <m/>
    <m/>
    <m/>
    <n v="2601"/>
    <x v="9"/>
    <x v="0"/>
    <s v="START Light Maintenance"/>
    <s v="END Light Maintenance"/>
    <d v="2026-02-13T23:30:00"/>
    <x v="794"/>
    <d v="2026-02-14T01:25:00"/>
    <s v="NULL"/>
    <x v="0"/>
    <s v="Planning_MCP_Export"/>
    <x v="4"/>
    <s v="Light Maintenance"/>
    <n v="1.92"/>
    <n v="0"/>
    <n v="1.92"/>
    <n v="0"/>
    <n v="0"/>
    <n v="1.92"/>
    <m/>
    <m/>
    <n v="0"/>
    <n v="0"/>
    <n v="1.92"/>
    <n v="0"/>
    <x v="173"/>
    <s v="No Error"/>
    <m/>
    <m/>
    <m/>
    <m/>
    <m/>
    <m/>
    <m/>
    <m/>
    <m/>
    <m/>
    <s v="Light Maintenance"/>
  </r>
  <r>
    <x v="10"/>
    <s v="LUDBPlanning (NII)46067.0590277778"/>
    <s v="Not Found"/>
    <x v="45"/>
    <s v="MCPLUDBPlanning (NII)planning run OLAP exports"/>
    <s v="MCPLUDBPlanning (NII)"/>
    <m/>
    <m/>
    <m/>
    <m/>
    <m/>
    <m/>
    <m/>
    <m/>
    <m/>
    <m/>
    <m/>
    <m/>
    <m/>
    <n v="2601"/>
    <x v="9"/>
    <x v="0"/>
    <s v="START planning run OLAP exports"/>
    <s v="NULL"/>
    <d v="2026-02-14T01:25:00"/>
    <x v="609"/>
    <d v="2026-02-16T09:29:00"/>
    <s v="Exception Info: Workflow finished with errors. (line: 29)  "/>
    <x v="1"/>
    <s v="Planning_MCP_Export"/>
    <x v="0"/>
    <s v="planning run OLAP exports"/>
    <n v="0.27"/>
    <n v="0.27"/>
    <n v="0"/>
    <n v="5.48"/>
    <n v="5.75"/>
    <n v="5.75"/>
    <m/>
    <m/>
    <n v="0.27"/>
    <n v="5.48"/>
    <n v="0"/>
    <n v="5.75"/>
    <x v="174"/>
    <s v="Tech"/>
    <s v="Platform &amp; Environment Issues"/>
    <s v="Platform/System Capacity &amp; Performance Issue"/>
    <s v="ISSUE: script failed due to issues with workflow_x000a_ROOT CAUSE: OLAP cube didn't work properly_x000a_SOLUTION: RERUN"/>
    <m/>
    <m/>
    <s v="Global / Multi‑Location Impact"/>
    <s v="Recurring"/>
    <s v="rerun"/>
    <s v="reached out to team responible"/>
    <m/>
    <s v=""/>
  </r>
  <r>
    <x v="4"/>
    <s v="LUDBValuation (NPV)46069.3951388889"/>
    <s v="Not Found"/>
    <x v="37"/>
    <s v="MCPLUDBValuation (NPV)valuation report QRM Reporter exports"/>
    <s v="MCPLUDBValuation (NPV)"/>
    <m/>
    <m/>
    <m/>
    <m/>
    <m/>
    <m/>
    <m/>
    <m/>
    <m/>
    <m/>
    <m/>
    <m/>
    <m/>
    <n v="2601"/>
    <x v="9"/>
    <x v="0"/>
    <s v="START valuation report QRM Reporter exports"/>
    <s v="END valuation report QRM Reporter exports"/>
    <d v="2026-02-16T09:29:00"/>
    <x v="795"/>
    <d v="2026-02-16T10:01:00"/>
    <s v="NULL"/>
    <x v="0"/>
    <s v="Valuation_MCP_Export valshock"/>
    <x v="2"/>
    <s v="valuation report QRM Reporter exports"/>
    <n v="0.02"/>
    <n v="0"/>
    <n v="0.02"/>
    <n v="0"/>
    <n v="0"/>
    <n v="0.02"/>
    <m/>
    <m/>
    <n v="0"/>
    <n v="0"/>
    <n v="0.02"/>
    <n v="0"/>
    <x v="9"/>
    <s v="No Error"/>
    <m/>
    <m/>
    <m/>
    <m/>
    <m/>
    <m/>
    <m/>
    <m/>
    <m/>
    <m/>
    <s v="valuation report QRM Reporter exports"/>
  </r>
  <r>
    <x v="7"/>
    <s v="LUDBKR46069.4173611111"/>
    <s v="Not Found"/>
    <x v="47"/>
    <s v="MCPLUDBKRbpv-kr valuation exports"/>
    <s v="MCPLUDBKR"/>
    <m/>
    <m/>
    <m/>
    <m/>
    <m/>
    <m/>
    <m/>
    <m/>
    <m/>
    <m/>
    <m/>
    <m/>
    <m/>
    <n v="2601"/>
    <x v="9"/>
    <x v="0"/>
    <s v="START bpv-kr valuation exports"/>
    <s v="END bpv-kr valuation exports"/>
    <d v="2026-02-16T10:01:00"/>
    <x v="796"/>
    <d v="2026-02-16T10:56:00"/>
    <s v="NULL"/>
    <x v="0"/>
    <s v="KR_BPV_Export valshock"/>
    <x v="1"/>
    <s v="bpv-kr valuation exports"/>
    <n v="0.37"/>
    <n v="0"/>
    <n v="0.37"/>
    <n v="0"/>
    <n v="0"/>
    <n v="0.37"/>
    <m/>
    <m/>
    <n v="0"/>
    <n v="0"/>
    <n v="0.37"/>
    <n v="0"/>
    <x v="36"/>
    <s v="No Error"/>
    <m/>
    <m/>
    <m/>
    <m/>
    <m/>
    <m/>
    <m/>
    <m/>
    <m/>
    <m/>
    <s v=""/>
  </r>
  <r>
    <x v="10"/>
    <s v="LUDBPlanning (NII)46069.4555555556"/>
    <s v="Not Found"/>
    <x v="11"/>
    <s v="MCPLUDBPlanning (NII)Light Maintenance"/>
    <s v="MCPLUDBPlanning (NII)"/>
    <m/>
    <m/>
    <m/>
    <m/>
    <m/>
    <m/>
    <m/>
    <m/>
    <m/>
    <m/>
    <m/>
    <m/>
    <m/>
    <n v="2601"/>
    <x v="9"/>
    <x v="0"/>
    <s v="START Light Maintenance"/>
    <s v="END Light Maintenance"/>
    <d v="2026-02-16T10:56:00"/>
    <x v="797"/>
    <d v="2026-02-16T11:06:00"/>
    <s v="NULL"/>
    <x v="0"/>
    <s v="Planning_MCP_Export"/>
    <x v="5"/>
    <s v="Light Maintenance"/>
    <n v="0.17"/>
    <n v="0"/>
    <n v="0.17"/>
    <n v="0"/>
    <n v="0"/>
    <n v="0.17"/>
    <m/>
    <m/>
    <n v="0"/>
    <n v="0"/>
    <n v="0.17"/>
    <n v="0"/>
    <x v="7"/>
    <s v="No Error"/>
    <m/>
    <m/>
    <m/>
    <m/>
    <m/>
    <m/>
    <m/>
    <m/>
    <m/>
    <m/>
    <s v="Light Maintenance"/>
  </r>
  <r>
    <x v="10"/>
    <s v="LUDBPlanning (NII)46069.4625"/>
    <s v="Not Found"/>
    <x v="45"/>
    <s v="MCPLUDBPlanning (NII)planning run OLAP exports"/>
    <s v="MCPLUDBPlanning (NII)"/>
    <m/>
    <m/>
    <m/>
    <m/>
    <m/>
    <m/>
    <m/>
    <m/>
    <m/>
    <m/>
    <m/>
    <m/>
    <m/>
    <n v="2601"/>
    <x v="9"/>
    <x v="0"/>
    <s v="START planning run OLAP exports"/>
    <s v="END planning run OLAP exports"/>
    <d v="2026-02-16T11:06:00"/>
    <x v="798"/>
    <d v="2026-02-16T12:08:00"/>
    <s v="NULL"/>
    <x v="0"/>
    <s v="Planning_MCP_Export"/>
    <x v="1"/>
    <s v="planning run OLAP exports"/>
    <n v="1.03"/>
    <n v="0"/>
    <n v="1.03"/>
    <n v="0"/>
    <n v="0"/>
    <n v="1.03"/>
    <m/>
    <m/>
    <n v="0"/>
    <n v="0"/>
    <n v="1.03"/>
    <n v="0"/>
    <x v="121"/>
    <s v="No Error"/>
    <m/>
    <m/>
    <m/>
    <m/>
    <m/>
    <m/>
    <m/>
    <m/>
    <m/>
    <m/>
    <s v=""/>
  </r>
  <r>
    <x v="10"/>
    <s v="LUDBPlanning (NII)46069.5055555556"/>
    <s v="Not Found"/>
    <x v="25"/>
    <s v="MCPLUDBPlanning (NII)planning run QRM reporter exports"/>
    <s v="MCPLUDBPlanning (NII)"/>
    <m/>
    <m/>
    <m/>
    <m/>
    <m/>
    <m/>
    <m/>
    <m/>
    <m/>
    <m/>
    <m/>
    <m/>
    <m/>
    <n v="2601"/>
    <x v="9"/>
    <x v="0"/>
    <s v="START planning run QRM reporter exports"/>
    <s v="END planning run QRM reporter exports"/>
    <d v="2026-02-16T12:08:00"/>
    <x v="799"/>
    <s v="NULL"/>
    <s v="NULL"/>
    <x v="0"/>
    <s v="Planning_MCP_Export"/>
    <x v="0"/>
    <s v="planning run QRM reporter exports"/>
    <n v="0.22"/>
    <n v="0"/>
    <n v="0.22"/>
    <n v="0"/>
    <n v="0"/>
    <n v="0.22"/>
    <m/>
    <m/>
    <n v="0"/>
    <n v="0"/>
    <n v="0.22"/>
    <n v="0"/>
    <x v="13"/>
    <s v="No Error"/>
    <m/>
    <m/>
    <m/>
    <m/>
    <m/>
    <m/>
    <m/>
    <m/>
    <m/>
    <m/>
    <s v=""/>
  </r>
  <r>
    <x v="0"/>
    <s v="NLRBDelete Portfolio46059.55"/>
    <s v="Not Found"/>
    <x v="0"/>
    <s v="MCPNLRBDelete PortfolioDelete portfolio from"/>
    <s v="MCPNLRBDelete Portfolio"/>
    <m/>
    <m/>
    <m/>
    <m/>
    <m/>
    <m/>
    <m/>
    <m/>
    <m/>
    <m/>
    <m/>
    <m/>
    <m/>
    <n v="2601"/>
    <x v="13"/>
    <x v="0"/>
    <s v="START Delete portfolio from"/>
    <s v="END Delete portfolio from"/>
    <d v="2026-02-06T13:12:00"/>
    <x v="170"/>
    <d v="2026-02-06T13:16:00"/>
    <s v="NULL"/>
    <x v="0"/>
    <s v="Delete_Portfolio_NL_MCP"/>
    <x v="0"/>
    <s v="Delete portfolio from"/>
    <n v="0.05"/>
    <n v="0.05"/>
    <n v="0"/>
    <n v="0.02"/>
    <n v="7.0000000000000007E-2"/>
    <n v="7.0000000000000007E-2"/>
    <m/>
    <n v="0"/>
    <n v="0.05"/>
    <n v="0"/>
    <n v="0"/>
    <n v="0.05"/>
    <x v="17"/>
    <s v="Production Error"/>
    <s v="Execution &amp; Process Handling Errors"/>
    <s v="Execution &amp; Process Readiness Gaps"/>
    <s v="unintentional run"/>
    <m/>
    <m/>
    <s v="Single‑Location Impact"/>
    <s v="One‑Off"/>
    <s v="rerun"/>
    <s v="N/A"/>
    <m/>
    <s v=""/>
  </r>
  <r>
    <x v="1"/>
    <s v="NLRBLoad Compare MP46059.5527777778"/>
    <s v="Not Found"/>
    <x v="1"/>
    <s v="MCPNLRBLoad Compare MPload Model parameters"/>
    <s v="MCPNLRBLoad Compare MP"/>
    <m/>
    <m/>
    <m/>
    <m/>
    <m/>
    <m/>
    <m/>
    <m/>
    <m/>
    <m/>
    <m/>
    <m/>
    <m/>
    <n v="2601"/>
    <x v="13"/>
    <x v="0"/>
    <s v="START load Model parameters"/>
    <s v="NULL"/>
    <d v="2026-02-06T13:16:00"/>
    <x v="800"/>
    <d v="2026-02-09T19:30:00"/>
    <s v="Exception from QRM: Exception calling ImportLookupTable: Exception calling ImportLookupTable: Worksheet &quot;ING_PF_4factor_DAF&quot; import terminated: &quot;1.67594E-05&quot; is an invalid numeric value for row 46.  -- Details available: Y. -- Warnings available: N. (line: 45)  QRM error details:    "/>
    <x v="1"/>
    <s v="Load_compare_MP_NL_MCP_2601"/>
    <x v="0"/>
    <s v="load Model parameters"/>
    <n v="0.03"/>
    <n v="0.03"/>
    <n v="0"/>
    <n v="16.7"/>
    <n v="16.73"/>
    <n v="16.73"/>
    <m/>
    <m/>
    <n v="0.03"/>
    <n v="16.7"/>
    <n v="0"/>
    <n v="16.73"/>
    <x v="175"/>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corrected and rerun"/>
    <s v="Enhancing PS communication"/>
    <m/>
    <s v=""/>
  </r>
  <r>
    <x v="0"/>
    <s v="NLRBDelete Portfolio46062.8125"/>
    <s v="Not Found"/>
    <x v="0"/>
    <s v="MCPNLRBDelete PortfolioDelete portfolio from"/>
    <s v="MCPNLRBDelete Portfolio"/>
    <m/>
    <m/>
    <m/>
    <m/>
    <m/>
    <m/>
    <m/>
    <m/>
    <m/>
    <m/>
    <m/>
    <m/>
    <m/>
    <n v="2601"/>
    <x v="13"/>
    <x v="0"/>
    <s v="START Delete portfolio from"/>
    <s v="END Delete portfolio from"/>
    <d v="2026-02-09T19:30:00"/>
    <x v="801"/>
    <d v="2026-02-09T19:33:00"/>
    <s v="NULL"/>
    <x v="0"/>
    <s v="Delete_Portfolio_NL_MCP"/>
    <x v="1"/>
    <s v="Delete portfolio from"/>
    <n v="0.03"/>
    <n v="0"/>
    <n v="0.03"/>
    <n v="0"/>
    <n v="0"/>
    <n v="0.03"/>
    <m/>
    <m/>
    <n v="0"/>
    <n v="0"/>
    <n v="0.03"/>
    <n v="0"/>
    <x v="0"/>
    <s v="No Error"/>
    <m/>
    <m/>
    <m/>
    <m/>
    <m/>
    <m/>
    <m/>
    <m/>
    <m/>
    <m/>
    <s v=""/>
  </r>
  <r>
    <x v="1"/>
    <s v="NLRBLoad Compare MP46062.8145833333"/>
    <s v="Not Found"/>
    <x v="1"/>
    <s v="MCPNLRBLoad Compare MPload Model parameters"/>
    <s v="MCPNLRBLoad Compare MP"/>
    <m/>
    <m/>
    <m/>
    <m/>
    <m/>
    <m/>
    <m/>
    <m/>
    <m/>
    <m/>
    <m/>
    <m/>
    <m/>
    <n v="2601"/>
    <x v="13"/>
    <x v="0"/>
    <s v="START load Model parameters"/>
    <s v="NULL"/>
    <d v="2026-02-09T19:33:00"/>
    <x v="802"/>
    <d v="2026-02-10T10:39:00"/>
    <s v="Exception from QRM: Exception calling ImportLookupTable: Exception calling ImportLookupTable: Worksheet &quot;ING_PF_4factor_DAF&quot; import terminated: &quot;1.67594E-05&quot; is an invalid numeric value for row 46.  -- Details available: Y. -- Warnings available: N. (line: 45)  QRM error details:    "/>
    <x v="1"/>
    <s v="Load_compare_MP_NL_MCP_2601"/>
    <x v="1"/>
    <s v="load Model parameters"/>
    <n v="0.03"/>
    <n v="0.03"/>
    <n v="0"/>
    <n v="6.65"/>
    <n v="6.68"/>
    <n v="6.68"/>
    <m/>
    <m/>
    <n v="0.03"/>
    <n v="6.65"/>
    <n v="0"/>
    <n v="6.6800000000000006"/>
    <x v="176"/>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corrected and rerun"/>
    <s v="Enhancing PS communication"/>
    <m/>
    <s v=""/>
  </r>
  <r>
    <x v="1"/>
    <s v="NLRBLoad Compare MP46063.44375"/>
    <s v="Not Found"/>
    <x v="1"/>
    <s v="MCPNLRBLoad Compare MPload Model parameters"/>
    <s v="MCPNLRBLoad Compare MP"/>
    <m/>
    <m/>
    <m/>
    <m/>
    <m/>
    <m/>
    <m/>
    <m/>
    <m/>
    <m/>
    <m/>
    <m/>
    <m/>
    <n v="2601"/>
    <x v="13"/>
    <x v="0"/>
    <s v="START load Model parameters"/>
    <s v="NULL"/>
    <d v="2026-02-10T10:39:00"/>
    <x v="803"/>
    <d v="2026-02-10T12:09:00"/>
    <s v="Exception from QRM: Exception calling ImportLookupTable: Exception calling ImportLookupTable: Sheet ING_PF_4factor_SpreadPerTenor is missing  -- Details available: Y. -- Warnings available: N. (line: 45)  QRM error details:    "/>
    <x v="1"/>
    <s v="Load_compare_MP_NL_MCP_2601"/>
    <x v="2"/>
    <s v="load Model parameters"/>
    <n v="0.03"/>
    <n v="0.03"/>
    <n v="0"/>
    <n v="1.47"/>
    <n v="1.5"/>
    <n v="1.5"/>
    <m/>
    <m/>
    <n v="0.03"/>
    <n v="1.47"/>
    <n v="0"/>
    <n v="1.5"/>
    <x v="152"/>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loaded vis PAPI after approval"/>
    <s v="Enhancing PS communication"/>
    <m/>
    <s v="load Model parameters"/>
  </r>
  <r>
    <x v="1"/>
    <s v="NLRBLoad Compare MP46063.50625"/>
    <s v="Not Found"/>
    <x v="1"/>
    <s v="MCPNLRBLoad Compare MPload Model parameters"/>
    <s v="MCPNLRBLoad Compare MP"/>
    <m/>
    <m/>
    <m/>
    <m/>
    <m/>
    <m/>
    <m/>
    <m/>
    <m/>
    <m/>
    <m/>
    <m/>
    <m/>
    <n v="2601"/>
    <x v="13"/>
    <x v="0"/>
    <s v="START load Model parameters"/>
    <s v="END load Model parameters"/>
    <d v="2026-02-10T12:09:00"/>
    <x v="804"/>
    <d v="2026-02-10T12:15:00"/>
    <s v="NULL"/>
    <x v="0"/>
    <s v="Load_compare_MP_NL_MCP_2601_1"/>
    <x v="3"/>
    <s v="load Model parameters"/>
    <n v="0.1"/>
    <n v="0"/>
    <n v="0.1"/>
    <n v="0"/>
    <n v="0"/>
    <n v="0.1"/>
    <m/>
    <m/>
    <n v="0"/>
    <n v="0"/>
    <n v="0.1"/>
    <n v="0"/>
    <x v="14"/>
    <s v="No Error"/>
    <m/>
    <m/>
    <m/>
    <m/>
    <m/>
    <m/>
    <m/>
    <m/>
    <m/>
    <m/>
    <s v="load Model parameters"/>
  </r>
  <r>
    <x v="1"/>
    <s v="NLRBLoad Compare MP46063.5104166667"/>
    <s v="Not Found"/>
    <x v="2"/>
    <s v="MCPNLRBLoad Compare MPModel parameters comparison"/>
    <s v="MCPNLRBLoad Compare MP"/>
    <m/>
    <m/>
    <m/>
    <m/>
    <m/>
    <m/>
    <m/>
    <m/>
    <m/>
    <m/>
    <m/>
    <m/>
    <m/>
    <n v="2601"/>
    <x v="13"/>
    <x v="0"/>
    <s v="START Model parameters comparison"/>
    <s v="END Model parameters comparison"/>
    <d v="2026-02-10T12:15:00"/>
    <x v="804"/>
    <d v="2026-02-10T12:59:00"/>
    <s v="NULL"/>
    <x v="0"/>
    <s v="Load_compare_MP_NL_MCP_2601_1"/>
    <x v="0"/>
    <s v="Model parameters comparison"/>
    <n v="0"/>
    <n v="0"/>
    <n v="0"/>
    <n v="0"/>
    <n v="0"/>
    <n v="0"/>
    <m/>
    <m/>
    <n v="0"/>
    <n v="0"/>
    <n v="0"/>
    <n v="0"/>
    <x v="23"/>
    <s v="No Error"/>
    <m/>
    <m/>
    <m/>
    <m/>
    <m/>
    <m/>
    <m/>
    <m/>
    <m/>
    <m/>
    <s v=""/>
  </r>
  <r>
    <x v="2"/>
    <s v="NLRBLoad Compare Spreads46063.5409722222"/>
    <s v="Not Found"/>
    <x v="3"/>
    <s v="MCPNLRBLoad Compare Spreadsload Spreads"/>
    <s v="MCPNLRBLoad Compare Spreads"/>
    <m/>
    <m/>
    <m/>
    <m/>
    <m/>
    <m/>
    <m/>
    <m/>
    <m/>
    <m/>
    <m/>
    <m/>
    <m/>
    <n v="2601"/>
    <x v="13"/>
    <x v="0"/>
    <s v="START load Spreads"/>
    <s v="END load Spreads"/>
    <d v="2026-02-10T12:59:00"/>
    <x v="805"/>
    <d v="2026-02-10T13:10:00"/>
    <s v="NULL"/>
    <x v="0"/>
    <s v="Load_compare_Spreads_NL_MCP"/>
    <x v="0"/>
    <s v="load Spreads"/>
    <n v="0.18"/>
    <n v="0"/>
    <n v="0.18"/>
    <n v="0"/>
    <n v="0"/>
    <n v="0.18"/>
    <m/>
    <m/>
    <n v="0"/>
    <n v="0"/>
    <n v="0.18"/>
    <n v="0"/>
    <x v="65"/>
    <s v="No Error"/>
    <m/>
    <m/>
    <m/>
    <m/>
    <m/>
    <m/>
    <m/>
    <m/>
    <m/>
    <m/>
    <s v=""/>
  </r>
  <r>
    <x v="2"/>
    <s v="NLRBLoad Compare Spreads46063.5486111111"/>
    <s v="Not Found"/>
    <x v="4"/>
    <s v="MCPNLRBLoad Compare SpreadsSpreads comparison"/>
    <s v="MCPNLRBLoad Compare Spreads"/>
    <m/>
    <m/>
    <m/>
    <m/>
    <m/>
    <m/>
    <m/>
    <m/>
    <m/>
    <m/>
    <m/>
    <m/>
    <m/>
    <n v="2601"/>
    <x v="13"/>
    <x v="0"/>
    <s v="START Spreads comparison"/>
    <s v="END Spreads comparison"/>
    <d v="2026-02-10T13:10:00"/>
    <x v="806"/>
    <d v="2026-02-10T16:53:00"/>
    <s v="NULL"/>
    <x v="0"/>
    <s v="Load_compare_Spreads_NL_MCP"/>
    <x v="0"/>
    <s v="Spreads comparison"/>
    <n v="0.02"/>
    <n v="0"/>
    <n v="0.02"/>
    <n v="0"/>
    <n v="0"/>
    <n v="0.02"/>
    <m/>
    <m/>
    <n v="0"/>
    <n v="0"/>
    <n v="0.02"/>
    <n v="0"/>
    <x v="9"/>
    <s v="No Error"/>
    <m/>
    <m/>
    <m/>
    <m/>
    <m/>
    <m/>
    <m/>
    <m/>
    <m/>
    <m/>
    <s v=""/>
  </r>
  <r>
    <x v="3"/>
    <s v="NLRBLoad Pos46063.7034722222"/>
    <s v="Not Found"/>
    <x v="5"/>
    <s v="MCPNLRBLoad Posload"/>
    <s v="MCPNLRBLoad Pos"/>
    <m/>
    <m/>
    <m/>
    <m/>
    <m/>
    <m/>
    <m/>
    <m/>
    <m/>
    <m/>
    <m/>
    <m/>
    <m/>
    <n v="2601"/>
    <x v="13"/>
    <x v="0"/>
    <s v="START load"/>
    <s v="END load"/>
    <d v="2026-02-10T16:53:00"/>
    <x v="807"/>
    <d v="2026-02-10T18:58:00"/>
    <s v="NULL"/>
    <x v="0"/>
    <s v="Load_POS_NL_MCP"/>
    <x v="0"/>
    <s v="load"/>
    <n v="2.08"/>
    <n v="0"/>
    <n v="2.08"/>
    <n v="0"/>
    <n v="0"/>
    <n v="2.08"/>
    <m/>
    <m/>
    <n v="0"/>
    <n v="0"/>
    <n v="2.08"/>
    <n v="0"/>
    <x v="177"/>
    <s v="No Error"/>
    <m/>
    <m/>
    <m/>
    <m/>
    <m/>
    <m/>
    <m/>
    <m/>
    <m/>
    <m/>
    <s v=""/>
  </r>
  <r>
    <x v="3"/>
    <s v="NLRBLoad Pos46063.7902777778"/>
    <s v="Not Found"/>
    <x v="6"/>
    <s v="MCPNLRBLoad PosStratification"/>
    <s v="MCPNLRBLoad Pos"/>
    <m/>
    <m/>
    <m/>
    <m/>
    <m/>
    <m/>
    <m/>
    <m/>
    <m/>
    <m/>
    <m/>
    <m/>
    <m/>
    <n v="2601"/>
    <x v="13"/>
    <x v="0"/>
    <s v="START Stratification"/>
    <s v="END Stratification"/>
    <d v="2026-02-10T18:58:00"/>
    <x v="808"/>
    <d v="2026-02-10T19:08:00"/>
    <s v="NULL"/>
    <x v="0"/>
    <s v="Load_POS_NL_MCP"/>
    <x v="0"/>
    <s v="Stratification"/>
    <n v="0.17"/>
    <n v="0"/>
    <n v="0.17"/>
    <n v="0"/>
    <n v="0"/>
    <n v="0.17"/>
    <m/>
    <m/>
    <n v="0"/>
    <n v="0"/>
    <n v="0.17"/>
    <n v="0"/>
    <x v="7"/>
    <s v="No Error"/>
    <m/>
    <m/>
    <m/>
    <m/>
    <m/>
    <m/>
    <m/>
    <m/>
    <m/>
    <m/>
    <s v=""/>
  </r>
  <r>
    <x v="3"/>
    <s v="NLRBLoad Pos46063.7972222222"/>
    <s v="Not Found"/>
    <x v="8"/>
    <s v="MCPNLRBLoad Poscopy from"/>
    <s v="MCPNLRBLoad Pos"/>
    <m/>
    <m/>
    <m/>
    <m/>
    <m/>
    <m/>
    <m/>
    <m/>
    <m/>
    <m/>
    <m/>
    <m/>
    <m/>
    <n v="2601"/>
    <x v="13"/>
    <x v="0"/>
    <s v="START copy from"/>
    <s v="END copy from"/>
    <d v="2026-02-10T19:08:00"/>
    <x v="809"/>
    <d v="2026-02-10T19:11:00"/>
    <s v="NULL"/>
    <x v="0"/>
    <s v="Load_POS_NL_MCP"/>
    <x v="0"/>
    <s v="copy from"/>
    <n v="0.03"/>
    <n v="0"/>
    <n v="0.03"/>
    <n v="0"/>
    <n v="0"/>
    <n v="0.03"/>
    <m/>
    <m/>
    <n v="0"/>
    <n v="0"/>
    <n v="0.03"/>
    <n v="0"/>
    <x v="0"/>
    <s v="No Error"/>
    <m/>
    <m/>
    <m/>
    <m/>
    <m/>
    <m/>
    <m/>
    <m/>
    <m/>
    <m/>
    <s v=""/>
  </r>
  <r>
    <x v="30"/>
    <s v="NLRBLoad ELP and Mortgages46063.7993055556"/>
    <s v="Not Found"/>
    <x v="291"/>
    <s v="MCPNLRBLoad ELP and Mortgagesload ELP and Mortgages"/>
    <s v="MCPNLRBLoad ELP and Mortgages"/>
    <m/>
    <m/>
    <m/>
    <m/>
    <m/>
    <m/>
    <m/>
    <m/>
    <m/>
    <m/>
    <m/>
    <m/>
    <m/>
    <n v="2601"/>
    <x v="13"/>
    <x v="0"/>
    <s v="START load ELP and Mortgages"/>
    <s v="END load ELP and Mortgages"/>
    <d v="2026-02-10T19:11:00"/>
    <x v="810"/>
    <d v="2026-02-10T19:48:00"/>
    <s v="NULL"/>
    <x v="0"/>
    <s v="Load_ELP and mortgages_NL_MCP"/>
    <x v="0"/>
    <s v="load ELP and Mortgages"/>
    <n v="0.6"/>
    <n v="0"/>
    <n v="0.6"/>
    <n v="0"/>
    <n v="0"/>
    <n v="0.6"/>
    <m/>
    <m/>
    <n v="0"/>
    <n v="0"/>
    <n v="0.6"/>
    <n v="0"/>
    <x v="39"/>
    <s v="No Error"/>
    <m/>
    <m/>
    <m/>
    <m/>
    <m/>
    <m/>
    <m/>
    <m/>
    <m/>
    <m/>
    <s v=""/>
  </r>
  <r>
    <x v="4"/>
    <s v="NLRBValuation (NPV)46063.825"/>
    <s v="Not Found"/>
    <x v="9"/>
    <s v="MCPNLRBValuation (NPV)portfolio valuation run"/>
    <s v="MCPNLRBValuation (NPV)"/>
    <m/>
    <m/>
    <m/>
    <m/>
    <m/>
    <m/>
    <m/>
    <m/>
    <m/>
    <m/>
    <m/>
    <m/>
    <m/>
    <n v="2601"/>
    <x v="13"/>
    <x v="0"/>
    <s v="START portfolio valuation run"/>
    <s v="END portfolio valuation run"/>
    <d v="2026-02-10T19:48:00"/>
    <x v="811"/>
    <d v="2026-02-11T04:02:00"/>
    <s v="NULL"/>
    <x v="0"/>
    <s v="Valuation_NL_MCP"/>
    <x v="0"/>
    <s v="portfolio valuation run"/>
    <n v="8.23"/>
    <n v="0"/>
    <n v="8.23"/>
    <n v="0"/>
    <n v="0"/>
    <n v="8.23"/>
    <m/>
    <m/>
    <n v="0"/>
    <n v="0"/>
    <n v="8.23"/>
    <n v="0"/>
    <x v="178"/>
    <s v="No Error"/>
    <m/>
    <m/>
    <m/>
    <m/>
    <m/>
    <m/>
    <m/>
    <m/>
    <m/>
    <m/>
    <s v=""/>
  </r>
  <r>
    <x v="4"/>
    <s v="NLRBValuation (NPV)46064.1680555556"/>
    <s v="Not Found"/>
    <x v="10"/>
    <s v="MCPNLRBValuation (NPV)export to ara"/>
    <s v="MCPNLRBValuation (NPV)"/>
    <m/>
    <m/>
    <m/>
    <m/>
    <m/>
    <m/>
    <m/>
    <m/>
    <m/>
    <m/>
    <m/>
    <m/>
    <m/>
    <n v="2601"/>
    <x v="13"/>
    <x v="0"/>
    <s v="START export to ara"/>
    <s v="END export to ara"/>
    <d v="2026-02-11T04:02:00"/>
    <x v="812"/>
    <d v="2026-02-11T04:04:00"/>
    <s v="NULL"/>
    <x v="0"/>
    <s v="Valuation_NL_MCP"/>
    <x v="0"/>
    <s v="export to ara"/>
    <n v="0.03"/>
    <n v="0"/>
    <n v="0.03"/>
    <n v="0"/>
    <n v="0"/>
    <n v="0.03"/>
    <m/>
    <m/>
    <n v="0"/>
    <n v="0"/>
    <n v="0.03"/>
    <n v="0"/>
    <x v="0"/>
    <s v="No Error"/>
    <m/>
    <m/>
    <m/>
    <m/>
    <m/>
    <m/>
    <m/>
    <m/>
    <m/>
    <m/>
    <s v=""/>
  </r>
  <r>
    <x v="4"/>
    <s v="NLRBValuation (NPV)46064.1694444444"/>
    <s v="Not Found"/>
    <x v="11"/>
    <s v="MCPNLRBValuation (NPV)Light Maintenance"/>
    <s v="MCPNLRBValuation (NPV)"/>
    <m/>
    <m/>
    <m/>
    <m/>
    <m/>
    <m/>
    <m/>
    <m/>
    <m/>
    <m/>
    <m/>
    <m/>
    <m/>
    <n v="2601"/>
    <x v="13"/>
    <x v="0"/>
    <s v="START Light Maintenance"/>
    <s v="END Light Maintenance"/>
    <d v="2026-02-11T04:04:00"/>
    <x v="813"/>
    <d v="2026-02-11T04:38:00"/>
    <s v="NULL"/>
    <x v="0"/>
    <s v="Valuation_NL_MCP"/>
    <x v="0"/>
    <s v="Light Maintenance"/>
    <n v="0.56999999999999995"/>
    <n v="0"/>
    <n v="0.56999999999999995"/>
    <n v="0"/>
    <n v="0"/>
    <n v="0.56999999999999995"/>
    <m/>
    <m/>
    <n v="0"/>
    <n v="0"/>
    <n v="0.56999999999999995"/>
    <n v="0"/>
    <x v="77"/>
    <s v="No Error"/>
    <m/>
    <m/>
    <m/>
    <m/>
    <m/>
    <m/>
    <m/>
    <m/>
    <m/>
    <m/>
    <s v=""/>
  </r>
  <r>
    <x v="4"/>
    <s v="NLRBValuation (NPV)46064.1930555556"/>
    <s v="Not Found"/>
    <x v="12"/>
    <s v="MCPNLRBValuation (NPV)valuation report OLAP exports"/>
    <s v="MCPNLRBValuation (NPV)"/>
    <m/>
    <m/>
    <m/>
    <m/>
    <m/>
    <m/>
    <m/>
    <m/>
    <m/>
    <m/>
    <m/>
    <m/>
    <m/>
    <n v="2601"/>
    <x v="13"/>
    <x v="0"/>
    <s v="START valuation report OLAP exports"/>
    <s v="END valuation report OLAP exports"/>
    <d v="2026-02-11T04:38:00"/>
    <x v="814"/>
    <d v="2026-02-11T12:46:00"/>
    <s v="NULL"/>
    <x v="0"/>
    <s v="Valuation_NL_MCP"/>
    <x v="0"/>
    <s v="valuation report OLAP exports"/>
    <n v="0.23"/>
    <n v="0"/>
    <n v="0.23"/>
    <n v="0"/>
    <n v="0"/>
    <n v="0.23"/>
    <m/>
    <m/>
    <n v="0"/>
    <n v="0"/>
    <n v="0.23"/>
    <n v="0"/>
    <x v="67"/>
    <s v="No Error"/>
    <m/>
    <m/>
    <m/>
    <m/>
    <m/>
    <m/>
    <m/>
    <m/>
    <m/>
    <m/>
    <s v=""/>
  </r>
  <r>
    <x v="31"/>
    <s v="NLRBFinance Strategies46064.5319444444"/>
    <s v="Not Found"/>
    <x v="292"/>
    <s v="MCPNLRBFinance Strategiesimport finance strategies"/>
    <s v="MCPNLRBFinance Strategies"/>
    <m/>
    <m/>
    <m/>
    <m/>
    <m/>
    <m/>
    <m/>
    <m/>
    <m/>
    <m/>
    <m/>
    <m/>
    <m/>
    <n v="2601"/>
    <x v="13"/>
    <x v="0"/>
    <s v="START import finance strategies"/>
    <s v="NULL"/>
    <d v="2026-02-11T12:46:00"/>
    <x v="815"/>
    <d v="2026-02-11T14:38:00"/>
    <s v="Exception from QRM: Exception calling ImportPlanningStrategy: Exception calling ImportPlanningStrategy: The strategy cannot be imported because the node, ING - R - Variable Rate - AC - SCF, located in row 5601 of the Bottom Up Growth worksheet doesn't exist in the database.  -- Details available: Y. -- Warnings available: N. (line: 33)  QRM error details:    "/>
    <x v="1"/>
    <s v="Finance_Strategies_NL_MCP"/>
    <x v="0"/>
    <s v="import finance strategies"/>
    <n v="0.05"/>
    <n v="0.05"/>
    <n v="0"/>
    <n v="1.82"/>
    <n v="1.87"/>
    <n v="1.87"/>
    <m/>
    <m/>
    <n v="0.05"/>
    <n v="1.82"/>
    <n v="0"/>
    <n v="1.87"/>
    <x v="56"/>
    <s v="Configuration"/>
    <s v="RFC/STP Driven Configuration Changes"/>
    <s v="Change-Induced Configuration Issue"/>
    <s v="ISSUE: Import of strategies failed because of a mismach between the file and the planning tree_x000a_ROOT CAUSE: The RFC 4646 was correctly implemented in UAT however duruing implementation in PROD something went wrong and the planning tree was not updated correctly &gt;  that lead to improper data in NLRB db. After a fix the new strategies had to be exported to populated folder_x000a_"/>
    <m/>
    <n v="4646"/>
    <s v="Single‑Location Impact"/>
    <s v="Recurring"/>
    <s v="Strategies were exported. Populated and loaded properly to QRM"/>
    <s v="The impact was understood and the user noted the action for the future"/>
    <m/>
    <s v=""/>
  </r>
  <r>
    <x v="31"/>
    <s v="NLRBFinance Strategies46064.6097222222"/>
    <s v="Not Found"/>
    <x v="292"/>
    <s v="MCPNLRBFinance Strategiesimport finance strategies"/>
    <s v="MCPNLRBFinance Strategies"/>
    <m/>
    <m/>
    <m/>
    <m/>
    <m/>
    <m/>
    <m/>
    <m/>
    <m/>
    <m/>
    <m/>
    <m/>
    <m/>
    <n v="2601"/>
    <x v="13"/>
    <x v="0"/>
    <s v="START import finance strategies"/>
    <s v="END import finance strategies"/>
    <d v="2026-02-11T14:38:00"/>
    <x v="816"/>
    <d v="2026-02-11T15:36:00"/>
    <s v="NULL"/>
    <x v="0"/>
    <s v="Finance_Strategies_NL_MCP"/>
    <x v="1"/>
    <s v="import finance strategies"/>
    <n v="0.08"/>
    <n v="0"/>
    <n v="0.08"/>
    <n v="0"/>
    <n v="0"/>
    <n v="0.08"/>
    <m/>
    <m/>
    <n v="0"/>
    <n v="0"/>
    <n v="0.08"/>
    <n v="0"/>
    <x v="25"/>
    <s v="No Error"/>
    <m/>
    <m/>
    <m/>
    <m/>
    <m/>
    <m/>
    <m/>
    <m/>
    <m/>
    <m/>
    <s v=""/>
  </r>
  <r>
    <x v="32"/>
    <s v="NLRBFinance Planning46064.65"/>
    <s v="Not Found"/>
    <x v="293"/>
    <s v="MCPNLRBFinance PlanningFinance planning"/>
    <s v="MCPNLRBFinance Planning"/>
    <m/>
    <m/>
    <m/>
    <m/>
    <m/>
    <m/>
    <m/>
    <m/>
    <m/>
    <m/>
    <m/>
    <m/>
    <m/>
    <n v="2601"/>
    <x v="13"/>
    <x v="0"/>
    <s v="START Finance planning"/>
    <s v="NULL"/>
    <d v="2026-02-11T15:36:00"/>
    <x v="401"/>
    <d v="2026-02-12T03:01:00"/>
    <s v="NULL"/>
    <x v="3"/>
    <s v="Finance_Planning_NL_MCP"/>
    <x v="0"/>
    <s v="Finance planning"/>
    <n v="2.88"/>
    <n v="2.88"/>
    <n v="0"/>
    <n v="0"/>
    <n v="2.88"/>
    <n v="2.88"/>
    <m/>
    <m/>
    <n v="2.88"/>
    <n v="0"/>
    <n v="0"/>
    <n v="2.88"/>
    <x v="179"/>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x v="32"/>
    <s v="NLRBFinance Planning46065.1256944444"/>
    <s v="Not Found"/>
    <x v="293"/>
    <s v="MCPNLRBFinance PlanningFinance planning"/>
    <s v="MCPNLRBFinance Planning"/>
    <m/>
    <m/>
    <m/>
    <m/>
    <m/>
    <m/>
    <m/>
    <m/>
    <m/>
    <m/>
    <m/>
    <m/>
    <m/>
    <n v="2601"/>
    <x v="13"/>
    <x v="0"/>
    <s v="START Finance planning"/>
    <s v="END Finance planning"/>
    <d v="2026-02-12T03:01:00"/>
    <x v="817"/>
    <d v="2026-02-12T16:48:00"/>
    <s v="NULL"/>
    <x v="0"/>
    <s v="Finance_Planning_NL_MCP rr"/>
    <x v="1"/>
    <s v="Finance planning"/>
    <n v="13.78"/>
    <n v="0"/>
    <n v="13.78"/>
    <n v="0"/>
    <n v="0"/>
    <n v="13.78"/>
    <m/>
    <m/>
    <n v="0"/>
    <n v="0"/>
    <n v="13.78"/>
    <n v="0"/>
    <x v="180"/>
    <s v="No Error"/>
    <m/>
    <m/>
    <m/>
    <m/>
    <m/>
    <m/>
    <m/>
    <m/>
    <m/>
    <m/>
    <s v=""/>
  </r>
  <r>
    <x v="32"/>
    <s v="NLRBFinance Planning46065.7"/>
    <s v="Not Found"/>
    <x v="11"/>
    <s v="MCPNLRBFinance PlanningLight Maintenance"/>
    <s v="MCPNLRBFinance Planning"/>
    <m/>
    <m/>
    <m/>
    <m/>
    <m/>
    <m/>
    <m/>
    <m/>
    <m/>
    <m/>
    <m/>
    <m/>
    <m/>
    <n v="2601"/>
    <x v="13"/>
    <x v="0"/>
    <s v="START Light Maintenance"/>
    <s v="END Light Maintenance"/>
    <d v="2026-02-12T16:48:00"/>
    <x v="818"/>
    <d v="2026-02-12T17:25:00"/>
    <s v="NULL"/>
    <x v="0"/>
    <s v="Finance_Planning_NL_MCP rr"/>
    <x v="1"/>
    <s v="Light Maintenance"/>
    <n v="0.62"/>
    <n v="0"/>
    <n v="0.62"/>
    <n v="0"/>
    <n v="0"/>
    <n v="0.62"/>
    <m/>
    <m/>
    <n v="0"/>
    <n v="0"/>
    <n v="0.62"/>
    <n v="0"/>
    <x v="57"/>
    <s v="No Error"/>
    <m/>
    <m/>
    <m/>
    <m/>
    <m/>
    <m/>
    <m/>
    <m/>
    <m/>
    <m/>
    <s v=""/>
  </r>
  <r>
    <x v="32"/>
    <s v="NLRBFinance Planning46065.7256944444"/>
    <s v="Not Found"/>
    <x v="294"/>
    <s v="MCPNLRBFinance PlanningFinance planning OLAP export"/>
    <s v="MCPNLRBFinance Planning"/>
    <m/>
    <m/>
    <m/>
    <m/>
    <m/>
    <m/>
    <m/>
    <m/>
    <m/>
    <m/>
    <m/>
    <m/>
    <m/>
    <n v="2601"/>
    <x v="13"/>
    <x v="0"/>
    <s v="START Finance planning OLAP export"/>
    <s v="END Finance planning OLAP export"/>
    <d v="2026-02-12T17:25:00"/>
    <x v="819"/>
    <d v="2026-02-13T11:09:00"/>
    <s v="NULL"/>
    <x v="0"/>
    <s v="Finance_Planning_NL_MCP rr"/>
    <x v="0"/>
    <s v="Finance planning OLAP export"/>
    <n v="0.25"/>
    <n v="0"/>
    <n v="0.25"/>
    <n v="0"/>
    <n v="0"/>
    <n v="0.25"/>
    <m/>
    <m/>
    <n v="0"/>
    <n v="0"/>
    <n v="0.25"/>
    <n v="0"/>
    <x v="32"/>
    <s v="No Error"/>
    <m/>
    <m/>
    <m/>
    <m/>
    <m/>
    <m/>
    <m/>
    <m/>
    <m/>
    <m/>
    <s v=""/>
  </r>
  <r>
    <x v="9"/>
    <s v="NLRBImport Strategies46066.4645833333"/>
    <s v="Not Found"/>
    <x v="21"/>
    <s v="MCPNLRBImport Strategiesimport strategies"/>
    <s v="MCPNLRBImport Strategies"/>
    <m/>
    <m/>
    <m/>
    <m/>
    <m/>
    <m/>
    <m/>
    <m/>
    <m/>
    <m/>
    <m/>
    <m/>
    <m/>
    <n v="2601"/>
    <x v="13"/>
    <x v="0"/>
    <s v="START import strategies"/>
    <s v="END import strategies"/>
    <d v="2026-02-13T11:09:00"/>
    <x v="549"/>
    <d v="2026-02-13T11:14:00"/>
    <s v="NULL"/>
    <x v="0"/>
    <s v="Import_Strategies_NL_MCP"/>
    <x v="0"/>
    <s v="import strategies"/>
    <n v="7.0000000000000007E-2"/>
    <n v="0"/>
    <n v="7.0000000000000007E-2"/>
    <n v="0"/>
    <n v="0"/>
    <n v="7.0000000000000007E-2"/>
    <m/>
    <m/>
    <n v="0"/>
    <n v="0"/>
    <n v="7.0000000000000007E-2"/>
    <n v="0"/>
    <x v="1"/>
    <s v="No Error"/>
    <m/>
    <m/>
    <m/>
    <m/>
    <m/>
    <m/>
    <m/>
    <m/>
    <m/>
    <m/>
    <s v=""/>
  </r>
  <r>
    <x v="10"/>
    <s v="NLRBPlanning (NII)46066.4680555556"/>
    <s v="Not Found"/>
    <x v="295"/>
    <s v="MCPNLRBPlanning (NII)combined planning run"/>
    <s v="MCPNLRBPlanning (NII)"/>
    <m/>
    <m/>
    <m/>
    <m/>
    <m/>
    <m/>
    <m/>
    <m/>
    <m/>
    <m/>
    <m/>
    <m/>
    <m/>
    <n v="2601"/>
    <x v="13"/>
    <x v="0"/>
    <s v="START combined planning run"/>
    <s v="END combined planning run"/>
    <d v="2026-02-13T11:14:00"/>
    <x v="820"/>
    <d v="2026-02-14T08:11:00"/>
    <s v="NULL"/>
    <x v="0"/>
    <s v="Combined_Planning_NL_MCP"/>
    <x v="0"/>
    <s v="combined planning run"/>
    <n v="20.95"/>
    <n v="0"/>
    <n v="20.95"/>
    <n v="0"/>
    <n v="0"/>
    <n v="20.95"/>
    <m/>
    <m/>
    <n v="0"/>
    <n v="0"/>
    <n v="20.95"/>
    <n v="0"/>
    <x v="181"/>
    <s v="No Error"/>
    <m/>
    <m/>
    <m/>
    <m/>
    <m/>
    <m/>
    <m/>
    <m/>
    <m/>
    <m/>
    <s v=""/>
  </r>
  <r>
    <x v="10"/>
    <s v="NLRBPlanning (NII)46067.3409722222"/>
    <s v="Not Found"/>
    <x v="10"/>
    <s v="MCPNLRBPlanning (NII)export to ara"/>
    <s v="MCPNLRBPlanning (NII)"/>
    <m/>
    <m/>
    <m/>
    <m/>
    <m/>
    <m/>
    <m/>
    <m/>
    <m/>
    <m/>
    <m/>
    <m/>
    <m/>
    <n v="2601"/>
    <x v="13"/>
    <x v="0"/>
    <s v="START export to ara"/>
    <s v="END export to ara"/>
    <d v="2026-02-14T08:11:00"/>
    <x v="821"/>
    <d v="2026-02-14T08:13:00"/>
    <s v="NULL"/>
    <x v="0"/>
    <s v="Combined_Planning_NL_MCP"/>
    <x v="1"/>
    <s v="export to ara"/>
    <n v="0.03"/>
    <n v="0"/>
    <n v="0.03"/>
    <n v="0"/>
    <n v="0"/>
    <n v="0.03"/>
    <m/>
    <m/>
    <n v="0"/>
    <n v="0"/>
    <n v="0.03"/>
    <n v="0"/>
    <x v="0"/>
    <s v="No Error"/>
    <m/>
    <m/>
    <m/>
    <m/>
    <m/>
    <m/>
    <m/>
    <m/>
    <m/>
    <m/>
    <s v=""/>
  </r>
  <r>
    <x v="10"/>
    <s v="NLRBPlanning (NII)46067.3423611111"/>
    <s v="Not Found"/>
    <x v="296"/>
    <s v="MCPNLRBPlanning (NII)planning run exports from ARA"/>
    <s v="MCPNLRBPlanning (NII)"/>
    <m/>
    <m/>
    <m/>
    <m/>
    <m/>
    <m/>
    <m/>
    <m/>
    <m/>
    <m/>
    <m/>
    <m/>
    <m/>
    <n v="2601"/>
    <x v="13"/>
    <x v="0"/>
    <s v="START planning run exports from ARA"/>
    <s v="END planning run exports from ARA"/>
    <d v="2026-02-14T08:13:00"/>
    <x v="821"/>
    <d v="2026-02-14T08:17:00"/>
    <s v="NULL"/>
    <x v="0"/>
    <s v="Combined_Planning_NL_MCP"/>
    <x v="0"/>
    <s v="planning run exports from ARA"/>
    <n v="0"/>
    <n v="0"/>
    <n v="0"/>
    <n v="0"/>
    <n v="0"/>
    <n v="0"/>
    <m/>
    <m/>
    <n v="0"/>
    <n v="0"/>
    <n v="0"/>
    <n v="0"/>
    <x v="23"/>
    <s v="No Error"/>
    <m/>
    <m/>
    <m/>
    <m/>
    <m/>
    <m/>
    <m/>
    <m/>
    <m/>
    <m/>
    <s v=""/>
  </r>
  <r>
    <x v="18"/>
    <s v="NLRBValuation AIC46067.3451388889"/>
    <s v="Not Found"/>
    <x v="48"/>
    <s v="MCPNLRBValuation AICload AIC Spreads"/>
    <s v="MCPNLRBValuation AIC"/>
    <m/>
    <m/>
    <m/>
    <m/>
    <m/>
    <m/>
    <m/>
    <m/>
    <m/>
    <m/>
    <m/>
    <m/>
    <m/>
    <n v="2601"/>
    <x v="13"/>
    <x v="0"/>
    <s v="START load AIC Spreads"/>
    <s v="END load AIC Spreads"/>
    <d v="2026-02-14T08:17:00"/>
    <x v="822"/>
    <d v="2026-02-14T08:25:00"/>
    <s v="NULL"/>
    <x v="0"/>
    <s v="Valuation_AIC_NL_MCP"/>
    <x v="0"/>
    <s v="load AIC Spreads"/>
    <n v="0.13"/>
    <n v="0"/>
    <n v="0.13"/>
    <n v="0"/>
    <n v="0"/>
    <n v="0.13"/>
    <m/>
    <m/>
    <n v="0"/>
    <n v="0"/>
    <n v="0.13"/>
    <n v="0"/>
    <x v="3"/>
    <s v="No Error"/>
    <m/>
    <m/>
    <m/>
    <m/>
    <m/>
    <m/>
    <m/>
    <m/>
    <m/>
    <m/>
    <s v=""/>
  </r>
  <r>
    <x v="18"/>
    <s v="NLRBValuation AIC46067.3506944444"/>
    <s v="Not Found"/>
    <x v="29"/>
    <s v="MCPNLRBValuation AICAIC portfolio valuation run"/>
    <s v="MCPNLRBValuation AIC"/>
    <m/>
    <m/>
    <m/>
    <m/>
    <m/>
    <m/>
    <m/>
    <m/>
    <m/>
    <m/>
    <m/>
    <m/>
    <m/>
    <n v="2601"/>
    <x v="13"/>
    <x v="0"/>
    <s v="START AIC portfolio valuation run"/>
    <s v="END AIC portfolio valuation run"/>
    <d v="2026-02-14T08:25:00"/>
    <x v="823"/>
    <d v="2026-02-14T09:41:00"/>
    <s v="NULL"/>
    <x v="0"/>
    <s v="Valuation_AIC_NL_MCP"/>
    <x v="0"/>
    <s v="AIC portfolio valuation run"/>
    <n v="1.25"/>
    <n v="0"/>
    <n v="1.25"/>
    <n v="0"/>
    <n v="0"/>
    <n v="1.25"/>
    <m/>
    <m/>
    <n v="0"/>
    <n v="0"/>
    <n v="1.25"/>
    <n v="0"/>
    <x v="172"/>
    <s v="No Error"/>
    <m/>
    <m/>
    <m/>
    <m/>
    <m/>
    <m/>
    <m/>
    <m/>
    <m/>
    <m/>
    <s v=""/>
  </r>
  <r>
    <x v="7"/>
    <s v="NLRBKR46067.4034722222"/>
    <s v="Not Found"/>
    <x v="11"/>
    <s v="MCPNLRBKRLight Maintenance"/>
    <s v="MCPNLRBKR"/>
    <m/>
    <m/>
    <m/>
    <m/>
    <m/>
    <m/>
    <m/>
    <m/>
    <m/>
    <m/>
    <m/>
    <m/>
    <m/>
    <n v="2601"/>
    <x v="13"/>
    <x v="0"/>
    <s v="START Light Maintenance"/>
    <s v="END Light Maintenance"/>
    <d v="2026-02-14T09:41:00"/>
    <x v="824"/>
    <d v="2026-02-14T13:25:00"/>
    <s v="NULL"/>
    <x v="0"/>
    <s v="KR_NL_MCP"/>
    <x v="2"/>
    <s v="Light Maintenance"/>
    <n v="3.73"/>
    <n v="0"/>
    <n v="3.73"/>
    <n v="0"/>
    <n v="0"/>
    <n v="3.73"/>
    <n v="3.73"/>
    <m/>
    <n v="3.73"/>
    <n v="0"/>
    <n v="0"/>
    <n v="3.73"/>
    <x v="182"/>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x v="7"/>
    <s v="NLRBKR46067.5590277778"/>
    <s v="Not Found"/>
    <x v="17"/>
    <s v="MCPNLRBKRbpv-kr valuation"/>
    <s v="MCPNLRBKR"/>
    <m/>
    <m/>
    <m/>
    <m/>
    <m/>
    <m/>
    <m/>
    <m/>
    <m/>
    <m/>
    <m/>
    <m/>
    <m/>
    <n v="2601"/>
    <x v="13"/>
    <x v="0"/>
    <s v="START bpv-kr valuation"/>
    <s v="NULL"/>
    <d v="2026-02-14T13:25:00"/>
    <x v="825"/>
    <d v="2026-02-16T04:25:00"/>
    <s v="Exception Info: Workflow finished with errors. (line: 40)  "/>
    <x v="1"/>
    <s v="KR_NL_MCP"/>
    <x v="0"/>
    <s v="bpv-kr valuation"/>
    <n v="0.13"/>
    <n v="0.13"/>
    <n v="0"/>
    <n v="0.42"/>
    <n v="0.55000000000000004"/>
    <n v="0.55000000000000004"/>
    <m/>
    <m/>
    <n v="0.13"/>
    <n v="0.42"/>
    <n v="0"/>
    <n v="0.55000000000000004"/>
    <x v="45"/>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
  </r>
  <r>
    <x v="7"/>
    <s v="NLRBKR46069.1840277778"/>
    <s v="Not Found"/>
    <x v="17"/>
    <s v="MCPNLRBKRbpv-kr valuation"/>
    <s v="MCPNLRBKR"/>
    <m/>
    <m/>
    <m/>
    <m/>
    <m/>
    <m/>
    <m/>
    <m/>
    <m/>
    <m/>
    <m/>
    <m/>
    <m/>
    <n v="2601"/>
    <x v="13"/>
    <x v="0"/>
    <s v="START bpv-kr valuation"/>
    <s v="END bpv-kr valuation"/>
    <d v="2026-02-16T04:25:00"/>
    <x v="826"/>
    <d v="2026-02-16T12:31:00"/>
    <s v="NULL"/>
    <x v="0"/>
    <s v="KR_NL_MCP rr workaround"/>
    <x v="0"/>
    <s v="bpv-kr valuation"/>
    <n v="8.08"/>
    <n v="0"/>
    <n v="8.08"/>
    <n v="0"/>
    <n v="0"/>
    <n v="8.08"/>
    <m/>
    <m/>
    <n v="0"/>
    <n v="0"/>
    <n v="8.08"/>
    <n v="0"/>
    <x v="183"/>
    <s v="No Error"/>
    <m/>
    <m/>
    <m/>
    <m/>
    <m/>
    <m/>
    <m/>
    <m/>
    <m/>
    <m/>
    <s v=""/>
  </r>
  <r>
    <x v="8"/>
    <s v="NLRBEC46069.5215277778"/>
    <s v="Not Found"/>
    <x v="11"/>
    <s v="MCPNLRBECLight Maintenance"/>
    <s v="MCPNLRBEC"/>
    <m/>
    <m/>
    <m/>
    <m/>
    <m/>
    <m/>
    <m/>
    <m/>
    <m/>
    <m/>
    <m/>
    <m/>
    <m/>
    <n v="2601"/>
    <x v="13"/>
    <x v="0"/>
    <s v="START Light Maintenance"/>
    <s v="NULL"/>
    <d v="2026-02-16T12:31:00"/>
    <x v="827"/>
    <d v="2026-02-16T12:51:00"/>
    <s v="NULL"/>
    <x v="2"/>
    <s v="EC_NL_MCP"/>
    <x v="3"/>
    <s v="Light Maintenance"/>
    <n v="0.22"/>
    <n v="0.22"/>
    <n v="0"/>
    <n v="0.12"/>
    <n v="0.34"/>
    <n v="0.34"/>
    <m/>
    <m/>
    <n v="0.22"/>
    <n v="0.12"/>
    <n v="0"/>
    <n v="0.33999999999999997"/>
    <x v="184"/>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x v="8"/>
    <s v="NLRBEC46069.5354166667"/>
    <s v="Not Found"/>
    <x v="11"/>
    <s v="MCPNLRBECLight Maintenance"/>
    <s v="MCPNLRBEC"/>
    <m/>
    <m/>
    <m/>
    <m/>
    <m/>
    <m/>
    <m/>
    <m/>
    <m/>
    <m/>
    <m/>
    <m/>
    <m/>
    <n v="2601"/>
    <x v="13"/>
    <x v="0"/>
    <s v="START Light Maintenance"/>
    <s v="END Light Maintenance"/>
    <d v="2026-02-16T12:51:00"/>
    <x v="828"/>
    <d v="2026-02-16T13:01:00"/>
    <s v="NULL"/>
    <x v="0"/>
    <s v="EC_NL_MCP"/>
    <x v="4"/>
    <s v="Light Maintenance"/>
    <n v="0.17"/>
    <n v="0"/>
    <n v="0.17"/>
    <n v="0"/>
    <n v="0"/>
    <n v="0.17"/>
    <n v="0.17"/>
    <m/>
    <n v="0.17"/>
    <n v="0"/>
    <n v="0"/>
    <n v="0.17"/>
    <x v="7"/>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x v="8"/>
    <s v="NLRBEC46069.5423611111"/>
    <s v="Not Found"/>
    <x v="19"/>
    <s v="MCPNLRBECing-ec valuation"/>
    <s v="MCPNLRBEC"/>
    <m/>
    <m/>
    <m/>
    <m/>
    <m/>
    <m/>
    <m/>
    <m/>
    <m/>
    <m/>
    <m/>
    <m/>
    <m/>
    <n v="2601"/>
    <x v="13"/>
    <x v="0"/>
    <s v="START ing-ec valuation"/>
    <s v="NULL"/>
    <d v="2026-02-16T13:01:00"/>
    <x v="829"/>
    <d v="2026-02-16T13:12:00"/>
    <s v="Exception Info: Workflow finished with errors. (line: 40)  "/>
    <x v="1"/>
    <s v="EC_NL_MCP"/>
    <x v="0"/>
    <s v="ing-ec valuation"/>
    <n v="0.12"/>
    <n v="0.12"/>
    <n v="0"/>
    <n v="7.0000000000000007E-2"/>
    <n v="0.19"/>
    <n v="0.19"/>
    <m/>
    <m/>
    <n v="0.12"/>
    <n v="7.0000000000000007E-2"/>
    <n v="0"/>
    <n v="0.19"/>
    <x v="185"/>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
  </r>
  <r>
    <x v="8"/>
    <s v="NLRBEC46069.55"/>
    <s v="Not Found"/>
    <x v="11"/>
    <s v="MCPNLRBECLight Maintenance"/>
    <s v="MCPNLRBEC"/>
    <m/>
    <m/>
    <m/>
    <m/>
    <m/>
    <m/>
    <m/>
    <m/>
    <m/>
    <m/>
    <m/>
    <m/>
    <m/>
    <n v="2601"/>
    <x v="13"/>
    <x v="0"/>
    <s v="START Light Maintenance"/>
    <s v="END Light Maintenance"/>
    <d v="2026-02-16T13:12:00"/>
    <x v="830"/>
    <d v="2026-02-16T13:20:00"/>
    <s v="NULL"/>
    <x v="0"/>
    <s v="EC_NL_MCP"/>
    <x v="5"/>
    <s v="Light Maintenance"/>
    <n v="0.13"/>
    <n v="0"/>
    <n v="0.13"/>
    <n v="0"/>
    <n v="0"/>
    <n v="0.13"/>
    <m/>
    <m/>
    <n v="0"/>
    <n v="0"/>
    <n v="0.13"/>
    <n v="0"/>
    <x v="3"/>
    <s v="No Error"/>
    <m/>
    <m/>
    <m/>
    <m/>
    <m/>
    <m/>
    <m/>
    <m/>
    <m/>
    <m/>
    <s v="Light Maintenance"/>
  </r>
  <r>
    <x v="8"/>
    <s v="NLRBEC46069.5555555556"/>
    <s v="Not Found"/>
    <x v="19"/>
    <s v="MCPNLRBECing-ec valuation"/>
    <s v="MCPNLRBEC"/>
    <m/>
    <m/>
    <m/>
    <m/>
    <m/>
    <m/>
    <m/>
    <m/>
    <m/>
    <m/>
    <m/>
    <m/>
    <m/>
    <n v="2601"/>
    <x v="13"/>
    <x v="0"/>
    <s v="START ing-ec valuation"/>
    <s v="END ing-ec valuation"/>
    <d v="2026-02-16T13:20:00"/>
    <x v="831"/>
    <d v="2026-02-17T04:12:00"/>
    <s v="NULL"/>
    <x v="0"/>
    <s v="EC_NL_MCP"/>
    <x v="1"/>
    <s v="ing-ec valuation"/>
    <n v="14.87"/>
    <n v="0"/>
    <n v="14.87"/>
    <n v="0"/>
    <n v="0"/>
    <n v="14.87"/>
    <m/>
    <m/>
    <n v="0"/>
    <n v="0"/>
    <n v="14.87"/>
    <n v="0"/>
    <x v="186"/>
    <s v="No Error"/>
    <m/>
    <m/>
    <m/>
    <m/>
    <m/>
    <m/>
    <m/>
    <m/>
    <m/>
    <m/>
    <s v=""/>
  </r>
  <r>
    <x v="8"/>
    <s v="NLRBEC46070.175"/>
    <s v="Not Found"/>
    <x v="10"/>
    <s v="MCPNLRBECexport to ara"/>
    <s v="MCPNLRBEC"/>
    <m/>
    <m/>
    <m/>
    <m/>
    <m/>
    <m/>
    <m/>
    <m/>
    <m/>
    <m/>
    <m/>
    <m/>
    <m/>
    <n v="2601"/>
    <x v="13"/>
    <x v="0"/>
    <s v="START export to ara"/>
    <s v="END export to ara"/>
    <d v="2026-02-17T04:12:00"/>
    <x v="832"/>
    <d v="2026-02-17T04:15:00"/>
    <s v="NULL"/>
    <x v="0"/>
    <s v="EC_NL_MCP"/>
    <x v="2"/>
    <s v="export to ara"/>
    <n v="0.03"/>
    <n v="0"/>
    <n v="0.03"/>
    <n v="0"/>
    <n v="0"/>
    <n v="0.03"/>
    <m/>
    <m/>
    <n v="0"/>
    <n v="0"/>
    <n v="0.03"/>
    <n v="0"/>
    <x v="0"/>
    <s v="No Error"/>
    <m/>
    <m/>
    <m/>
    <m/>
    <m/>
    <m/>
    <m/>
    <m/>
    <m/>
    <m/>
    <s v="export to ara"/>
  </r>
  <r>
    <x v="11"/>
    <s v="NLRBITS46070.1770833333"/>
    <s v="Not Found"/>
    <x v="11"/>
    <s v="MCPNLRBITSLight Maintenance"/>
    <s v="MCPNLRBITS"/>
    <m/>
    <m/>
    <m/>
    <m/>
    <m/>
    <m/>
    <m/>
    <m/>
    <m/>
    <m/>
    <m/>
    <m/>
    <m/>
    <n v="2601"/>
    <x v="13"/>
    <x v="0"/>
    <s v="START Light Maintenance"/>
    <s v="END Light Maintenance"/>
    <d v="2026-02-17T04:15:00"/>
    <x v="833"/>
    <d v="2026-02-17T04:43:00"/>
    <s v="NULL"/>
    <x v="0"/>
    <s v="ITS_NL_MCP"/>
    <x v="6"/>
    <s v="Light Maintenance"/>
    <n v="0.47"/>
    <n v="0"/>
    <n v="0.47"/>
    <n v="0"/>
    <n v="0"/>
    <n v="0.47"/>
    <m/>
    <m/>
    <n v="0"/>
    <n v="0"/>
    <n v="0.47"/>
    <n v="0"/>
    <x v="5"/>
    <s v="No Error"/>
    <m/>
    <m/>
    <m/>
    <m/>
    <m/>
    <m/>
    <m/>
    <m/>
    <m/>
    <m/>
    <s v="Light Maintenance"/>
  </r>
  <r>
    <x v="11"/>
    <s v="NLRBITS46070.1965277778"/>
    <s v="Not Found"/>
    <x v="26"/>
    <s v="MCPNLRBITSITS planning run"/>
    <s v="MCPNLRBITS"/>
    <m/>
    <m/>
    <m/>
    <m/>
    <m/>
    <m/>
    <m/>
    <m/>
    <m/>
    <m/>
    <m/>
    <m/>
    <m/>
    <n v="2601"/>
    <x v="13"/>
    <x v="0"/>
    <s v="START ITS planning run"/>
    <s v="END ITS planning run"/>
    <d v="2026-02-17T04:43:00"/>
    <x v="834"/>
    <d v="2026-02-17T05:42:00"/>
    <s v="NULL"/>
    <x v="0"/>
    <s v="ITS_NL_MCP"/>
    <x v="0"/>
    <s v="ITS planning run"/>
    <n v="0.97"/>
    <n v="0"/>
    <n v="0.97"/>
    <n v="0"/>
    <n v="0"/>
    <n v="0.97"/>
    <m/>
    <m/>
    <n v="0"/>
    <n v="0"/>
    <n v="0.97"/>
    <n v="0"/>
    <x v="63"/>
    <s v="No Error"/>
    <m/>
    <m/>
    <m/>
    <m/>
    <m/>
    <m/>
    <m/>
    <m/>
    <m/>
    <m/>
    <s v=""/>
  </r>
  <r>
    <x v="13"/>
    <s v="NLRBGAP46070.2375"/>
    <s v="Not Found"/>
    <x v="31"/>
    <s v="MCPNLRBGAPgap planning"/>
    <s v="MCPNLRBGAP"/>
    <m/>
    <m/>
    <m/>
    <m/>
    <m/>
    <m/>
    <m/>
    <m/>
    <m/>
    <m/>
    <m/>
    <m/>
    <m/>
    <n v="2601"/>
    <x v="13"/>
    <x v="0"/>
    <s v="START gap planning"/>
    <s v="END gap planning"/>
    <d v="2026-02-17T05:42:00"/>
    <x v="835"/>
    <d v="2026-02-17T07:04:00"/>
    <s v="NULL"/>
    <x v="0"/>
    <s v="GAP_NL_MCP"/>
    <x v="0"/>
    <s v="gap planning"/>
    <n v="1.35"/>
    <n v="0"/>
    <n v="1.35"/>
    <n v="0"/>
    <n v="0"/>
    <n v="1.35"/>
    <m/>
    <m/>
    <n v="0"/>
    <n v="0"/>
    <n v="1.35"/>
    <n v="0"/>
    <x v="93"/>
    <s v="No Error"/>
    <m/>
    <m/>
    <m/>
    <m/>
    <m/>
    <m/>
    <m/>
    <m/>
    <m/>
    <m/>
    <s v=""/>
  </r>
  <r>
    <x v="14"/>
    <s v="NLRBCopy Portfolio46070.2944444444"/>
    <s v="Not Found"/>
    <x v="297"/>
    <s v="MCPNLRBCopy Portfoliocopy PORTM portfolio"/>
    <s v="MCPNLRBCopy Portfolio"/>
    <m/>
    <m/>
    <m/>
    <m/>
    <m/>
    <m/>
    <m/>
    <m/>
    <m/>
    <m/>
    <m/>
    <m/>
    <m/>
    <n v="2601"/>
    <x v="13"/>
    <x v="0"/>
    <s v="START copy PORTM portfolio"/>
    <s v="END copy PORTM portfolio"/>
    <d v="2026-02-17T07:04:00"/>
    <x v="836"/>
    <d v="2026-02-17T08:20:00"/>
    <s v="NULL"/>
    <x v="0"/>
    <s v="Copy_Portfolio_SLM_NL_MCP"/>
    <x v="0"/>
    <s v="copy PORTM portfolio"/>
    <n v="1.27"/>
    <n v="0"/>
    <n v="1.27"/>
    <n v="0"/>
    <n v="0"/>
    <n v="1.27"/>
    <m/>
    <m/>
    <n v="0"/>
    <n v="0"/>
    <n v="1.27"/>
    <n v="0"/>
    <x v="187"/>
    <s v="No Error"/>
    <m/>
    <m/>
    <m/>
    <m/>
    <m/>
    <m/>
    <m/>
    <m/>
    <m/>
    <m/>
    <s v=""/>
  </r>
  <r>
    <x v="33"/>
    <s v="NLRBSLM46070.3472222222"/>
    <s v="Not Found"/>
    <x v="298"/>
    <s v="MCPNLRBSLMload SLM"/>
    <s v="MCPNLRBSLM"/>
    <m/>
    <m/>
    <m/>
    <m/>
    <m/>
    <m/>
    <m/>
    <m/>
    <m/>
    <m/>
    <m/>
    <m/>
    <m/>
    <n v="2601"/>
    <x v="13"/>
    <x v="0"/>
    <s v="START load SLM"/>
    <s v="END load SLM"/>
    <d v="2026-02-17T08:20:00"/>
    <x v="837"/>
    <d v="2026-02-17T09:32:00"/>
    <s v="NULL"/>
    <x v="0"/>
    <s v="SLM_NL_MCP"/>
    <x v="0"/>
    <s v="load SLM"/>
    <n v="1.2"/>
    <n v="0"/>
    <n v="1.2"/>
    <n v="0"/>
    <n v="0"/>
    <n v="1.2"/>
    <m/>
    <m/>
    <n v="0"/>
    <n v="0"/>
    <n v="1.2"/>
    <n v="0"/>
    <x v="135"/>
    <s v="No Error"/>
    <m/>
    <m/>
    <m/>
    <m/>
    <m/>
    <m/>
    <m/>
    <m/>
    <m/>
    <m/>
    <s v=""/>
  </r>
  <r>
    <x v="33"/>
    <s v="NLRBSLM46070.3972222222"/>
    <s v="Not Found"/>
    <x v="299"/>
    <s v="MCPNLRBSLMSLM run"/>
    <s v="MCPNLRBSLM"/>
    <m/>
    <m/>
    <m/>
    <m/>
    <m/>
    <m/>
    <m/>
    <m/>
    <m/>
    <m/>
    <m/>
    <m/>
    <m/>
    <n v="2601"/>
    <x v="13"/>
    <x v="0"/>
    <s v="START SLM run"/>
    <s v="END SLM run"/>
    <d v="2026-02-17T09:32:00"/>
    <x v="838"/>
    <s v="NULL"/>
    <s v="NULL"/>
    <x v="0"/>
    <s v="SLM_NL_MCP"/>
    <x v="0"/>
    <s v="SLM run"/>
    <n v="0.87"/>
    <n v="0"/>
    <n v="0.87"/>
    <n v="0"/>
    <n v="0"/>
    <n v="0.87"/>
    <m/>
    <m/>
    <n v="0"/>
    <n v="0"/>
    <n v="0.87"/>
    <n v="0"/>
    <x v="188"/>
    <s v="No Error"/>
    <m/>
    <m/>
    <m/>
    <m/>
    <m/>
    <m/>
    <m/>
    <m/>
    <m/>
    <m/>
    <s v=""/>
  </r>
  <r>
    <x v="0"/>
    <s v="TRDBDelete Portfolio46059.5722222222"/>
    <s v="Not Found"/>
    <x v="0"/>
    <s v="MCPTRDBDelete PortfolioDelete portfolio from"/>
    <s v="MCPTRDBDelete Portfolio"/>
    <m/>
    <m/>
    <m/>
    <m/>
    <m/>
    <m/>
    <m/>
    <m/>
    <m/>
    <m/>
    <m/>
    <m/>
    <m/>
    <n v="2601"/>
    <x v="14"/>
    <x v="0"/>
    <s v="START Delete portfolio from"/>
    <s v="END Delete portfolio from"/>
    <d v="2026-02-06T13:44:00"/>
    <x v="839"/>
    <d v="2026-02-06T13:47:00"/>
    <s v="NULL"/>
    <x v="0"/>
    <s v="Delete_Portfolio_TR_MCP"/>
    <x v="0"/>
    <s v="Delete portfolio from"/>
    <n v="0.03"/>
    <n v="0"/>
    <n v="0.03"/>
    <n v="0"/>
    <n v="0"/>
    <n v="0.03"/>
    <m/>
    <m/>
    <n v="0"/>
    <n v="0"/>
    <n v="0.03"/>
    <n v="0"/>
    <x v="0"/>
    <s v="No Error"/>
    <m/>
    <m/>
    <m/>
    <m/>
    <m/>
    <m/>
    <m/>
    <m/>
    <m/>
    <m/>
    <s v=""/>
  </r>
  <r>
    <x v="1"/>
    <s v="TRDBLoad Compare MP46059.5743055556"/>
    <s v="Not Found"/>
    <x v="1"/>
    <s v="MCPTRDBLoad Compare MPload Model parameters"/>
    <s v="MCPTRDBLoad Compare MP"/>
    <m/>
    <m/>
    <m/>
    <m/>
    <m/>
    <m/>
    <m/>
    <m/>
    <m/>
    <m/>
    <m/>
    <m/>
    <m/>
    <n v="2601"/>
    <x v="14"/>
    <x v="0"/>
    <s v="START load Model parameters"/>
    <s v="END load Model parameters"/>
    <d v="2026-02-06T13:47:00"/>
    <x v="840"/>
    <d v="2026-02-06T13:51:00"/>
    <s v="NULL"/>
    <x v="0"/>
    <s v="Load_compare_MP_TR_MCP"/>
    <x v="0"/>
    <s v="load Model parameters"/>
    <n v="7.0000000000000007E-2"/>
    <n v="0"/>
    <n v="7.0000000000000007E-2"/>
    <n v="0"/>
    <n v="0"/>
    <n v="7.0000000000000007E-2"/>
    <m/>
    <m/>
    <n v="0"/>
    <n v="0"/>
    <n v="7.0000000000000007E-2"/>
    <n v="0"/>
    <x v="1"/>
    <s v="No Error"/>
    <m/>
    <m/>
    <m/>
    <m/>
    <m/>
    <m/>
    <m/>
    <m/>
    <m/>
    <m/>
    <s v=""/>
  </r>
  <r>
    <x v="1"/>
    <s v="TRDBLoad Compare MP46059.5770833333"/>
    <s v="Not Found"/>
    <x v="2"/>
    <s v="MCPTRDBLoad Compare MPModel parameters comparison"/>
    <s v="MCPTRDBLoad Compare MP"/>
    <m/>
    <m/>
    <m/>
    <m/>
    <m/>
    <m/>
    <m/>
    <m/>
    <m/>
    <m/>
    <m/>
    <m/>
    <m/>
    <n v="2601"/>
    <x v="14"/>
    <x v="0"/>
    <s v="START Model parameters comparison"/>
    <s v="END Model parameters comparison"/>
    <d v="2026-02-06T13:51:00"/>
    <x v="840"/>
    <d v="2026-02-06T13:51:00"/>
    <s v="NULL"/>
    <x v="0"/>
    <s v="Load_compare_MP_TR_MCP"/>
    <x v="0"/>
    <s v="Model parameters comparison"/>
    <n v="0"/>
    <n v="0"/>
    <n v="0"/>
    <n v="0"/>
    <n v="0"/>
    <n v="0"/>
    <m/>
    <m/>
    <n v="0"/>
    <n v="0"/>
    <n v="0"/>
    <n v="0"/>
    <x v="23"/>
    <s v="No Error"/>
    <m/>
    <m/>
    <m/>
    <m/>
    <m/>
    <m/>
    <m/>
    <m/>
    <m/>
    <m/>
    <s v=""/>
  </r>
  <r>
    <x v="34"/>
    <s v="TRDBCost Pricing46059.5770833333"/>
    <s v="Not Found"/>
    <x v="300"/>
    <s v="MCPTRDBCost PricingGenerate Ex-ante DD NTG"/>
    <s v="MCPTRDBCost Pricing"/>
    <m/>
    <m/>
    <m/>
    <m/>
    <m/>
    <m/>
    <m/>
    <m/>
    <m/>
    <m/>
    <m/>
    <m/>
    <m/>
    <n v="2601"/>
    <x v="14"/>
    <x v="0"/>
    <s v="START Generate Ex-ante DD NTG"/>
    <s v="END Generate Ex-ante DD NTG"/>
    <d v="2026-02-06T13:51:00"/>
    <x v="841"/>
    <d v="2026-02-06T13:53:00"/>
    <s v="NULL"/>
    <x v="0"/>
    <s v="Cost_Pricing_TR_MCP"/>
    <x v="0"/>
    <s v="Generate Ex-ante DD NTG"/>
    <n v="0.03"/>
    <n v="0"/>
    <n v="0.03"/>
    <n v="0"/>
    <n v="0"/>
    <n v="0.03"/>
    <m/>
    <m/>
    <n v="0"/>
    <n v="0"/>
    <n v="0.03"/>
    <n v="0"/>
    <x v="0"/>
    <s v="No Error"/>
    <m/>
    <m/>
    <m/>
    <m/>
    <m/>
    <m/>
    <m/>
    <m/>
    <m/>
    <m/>
    <s v=""/>
  </r>
  <r>
    <x v="34"/>
    <s v="TRDBCost Pricing46059.5784722222"/>
    <s v="Not Found"/>
    <x v="301"/>
    <s v="MCPTRDBCost Pricingload dummy deals"/>
    <s v="MCPTRDBCost Pricing"/>
    <m/>
    <m/>
    <m/>
    <m/>
    <m/>
    <m/>
    <m/>
    <m/>
    <m/>
    <m/>
    <m/>
    <m/>
    <m/>
    <n v="2601"/>
    <x v="14"/>
    <x v="0"/>
    <s v="START load dummy deals"/>
    <s v="END load dummy deals"/>
    <d v="2026-02-06T13:53:00"/>
    <x v="842"/>
    <d v="2026-02-06T14:00:00"/>
    <s v="NULL"/>
    <x v="0"/>
    <s v="Cost_Pricing_TR_MCP"/>
    <x v="0"/>
    <s v="load dummy deals"/>
    <n v="0.12"/>
    <n v="0"/>
    <n v="0.12"/>
    <n v="0"/>
    <n v="0"/>
    <n v="0.12"/>
    <m/>
    <m/>
    <n v="0"/>
    <n v="0"/>
    <n v="0.12"/>
    <n v="0"/>
    <x v="6"/>
    <s v="No Error"/>
    <m/>
    <m/>
    <m/>
    <m/>
    <m/>
    <m/>
    <m/>
    <m/>
    <m/>
    <m/>
    <s v=""/>
  </r>
  <r>
    <x v="34"/>
    <s v="TRDBCost Pricing46059.5833333333"/>
    <s v="Not Found"/>
    <x v="302"/>
    <s v="MCPTRDBCost PricingEx-ante valuation"/>
    <s v="MCPTRDBCost Pricing"/>
    <m/>
    <m/>
    <m/>
    <m/>
    <m/>
    <m/>
    <m/>
    <m/>
    <m/>
    <m/>
    <m/>
    <m/>
    <m/>
    <n v="2601"/>
    <x v="14"/>
    <x v="0"/>
    <s v="START Ex-ante valuation"/>
    <s v="END Ex-ante valuation"/>
    <d v="2026-02-06T14:00:00"/>
    <x v="843"/>
    <d v="2026-02-06T14:17:00"/>
    <s v="NULL"/>
    <x v="0"/>
    <s v="Cost_Pricing_TR_MCP"/>
    <x v="0"/>
    <s v="Ex-ante valuation"/>
    <n v="0.28000000000000003"/>
    <n v="0"/>
    <n v="0.28000000000000003"/>
    <n v="0"/>
    <n v="0"/>
    <n v="0.28000000000000003"/>
    <m/>
    <m/>
    <n v="0"/>
    <n v="0"/>
    <n v="0.28000000000000003"/>
    <n v="0"/>
    <x v="33"/>
    <s v="No Error"/>
    <m/>
    <m/>
    <m/>
    <m/>
    <m/>
    <m/>
    <m/>
    <m/>
    <m/>
    <m/>
    <s v=""/>
  </r>
  <r>
    <x v="2"/>
    <s v="TRDBLoad Compare Spreads46059.5951388889"/>
    <s v="Not Found"/>
    <x v="3"/>
    <s v="MCPTRDBLoad Compare Spreadsload Spreads"/>
    <s v="MCPTRDBLoad Compare Spreads"/>
    <m/>
    <m/>
    <m/>
    <m/>
    <m/>
    <m/>
    <m/>
    <m/>
    <m/>
    <m/>
    <m/>
    <m/>
    <m/>
    <n v="2601"/>
    <x v="14"/>
    <x v="0"/>
    <s v="START load Spreads"/>
    <s v="END load Spreads"/>
    <d v="2026-02-06T14:17:00"/>
    <x v="844"/>
    <d v="2026-02-06T15:00:00"/>
    <s v="NULL"/>
    <x v="0"/>
    <s v="Load_compare_Spreads_TR_MCP"/>
    <x v="0"/>
    <s v="load Spreads"/>
    <n v="0.72"/>
    <n v="0"/>
    <n v="0.72"/>
    <n v="0"/>
    <n v="0"/>
    <n v="0.72"/>
    <m/>
    <m/>
    <n v="0"/>
    <n v="0"/>
    <n v="0.72"/>
    <n v="0"/>
    <x v="112"/>
    <s v="No Error"/>
    <m/>
    <m/>
    <m/>
    <m/>
    <m/>
    <m/>
    <m/>
    <m/>
    <m/>
    <m/>
    <s v=""/>
  </r>
  <r>
    <x v="2"/>
    <s v="TRDBLoad Compare Spreads46059.625"/>
    <s v="Not Found"/>
    <x v="4"/>
    <s v="MCPTRDBLoad Compare SpreadsSpreads comparison"/>
    <s v="MCPTRDBLoad Compare Spreads"/>
    <m/>
    <m/>
    <m/>
    <m/>
    <m/>
    <m/>
    <m/>
    <m/>
    <m/>
    <m/>
    <m/>
    <m/>
    <m/>
    <n v="2601"/>
    <x v="14"/>
    <x v="0"/>
    <s v="START Spreads comparison"/>
    <s v="END Spreads comparison"/>
    <d v="2026-02-06T15:00:00"/>
    <x v="753"/>
    <d v="2026-02-06T15:20:00"/>
    <s v="NULL"/>
    <x v="0"/>
    <s v="Load_compare_Spreads_TR_MCP"/>
    <x v="0"/>
    <s v="Spreads comparison"/>
    <n v="0.08"/>
    <n v="0"/>
    <n v="0.08"/>
    <n v="0"/>
    <n v="0"/>
    <n v="0.08"/>
    <m/>
    <m/>
    <n v="0"/>
    <n v="0"/>
    <n v="0.08"/>
    <n v="0"/>
    <x v="25"/>
    <s v="No Error"/>
    <m/>
    <m/>
    <m/>
    <m/>
    <m/>
    <m/>
    <m/>
    <m/>
    <m/>
    <m/>
    <s v=""/>
  </r>
  <r>
    <x v="3"/>
    <s v="TRDBLoad Pos46059.6388888889"/>
    <s v="Not Found"/>
    <x v="5"/>
    <s v="MCPTRDBLoad Posload"/>
    <s v="MCPTRDBLoad Pos"/>
    <m/>
    <m/>
    <m/>
    <m/>
    <m/>
    <m/>
    <m/>
    <m/>
    <m/>
    <m/>
    <m/>
    <m/>
    <m/>
    <n v="2601"/>
    <x v="14"/>
    <x v="0"/>
    <s v="START load"/>
    <s v="END load"/>
    <d v="2026-02-06T15:20:00"/>
    <x v="845"/>
    <d v="2026-02-06T16:11:00"/>
    <s v="NULL"/>
    <x v="0"/>
    <s v="Load_POS_TR_MCP"/>
    <x v="0"/>
    <s v="load"/>
    <n v="0.85"/>
    <n v="0"/>
    <n v="0.85"/>
    <n v="0"/>
    <n v="0"/>
    <n v="0.85"/>
    <m/>
    <m/>
    <n v="0"/>
    <n v="0"/>
    <n v="0.85"/>
    <n v="0"/>
    <x v="189"/>
    <s v="No Error"/>
    <m/>
    <m/>
    <m/>
    <m/>
    <m/>
    <m/>
    <m/>
    <m/>
    <m/>
    <m/>
    <s v=""/>
  </r>
  <r>
    <x v="3"/>
    <s v="TRDBLoad Pos46059.6743055556"/>
    <s v="Not Found"/>
    <x v="6"/>
    <s v="MCPTRDBLoad PosStratification"/>
    <s v="MCPTRDBLoad Pos"/>
    <m/>
    <m/>
    <m/>
    <m/>
    <m/>
    <m/>
    <m/>
    <m/>
    <m/>
    <m/>
    <m/>
    <m/>
    <m/>
    <n v="2601"/>
    <x v="14"/>
    <x v="0"/>
    <s v="START Stratification"/>
    <s v="END Stratification"/>
    <d v="2026-02-06T16:11:00"/>
    <x v="846"/>
    <d v="2026-02-06T16:17:00"/>
    <s v="NULL"/>
    <x v="0"/>
    <s v="Load_POS_TR_MCP"/>
    <x v="0"/>
    <s v="Stratification"/>
    <n v="0.1"/>
    <n v="0"/>
    <n v="0.1"/>
    <n v="0"/>
    <n v="0"/>
    <n v="0.1"/>
    <m/>
    <m/>
    <n v="0"/>
    <n v="0"/>
    <n v="0.1"/>
    <n v="0"/>
    <x v="14"/>
    <s v="No Error"/>
    <m/>
    <m/>
    <m/>
    <m/>
    <m/>
    <m/>
    <m/>
    <m/>
    <m/>
    <m/>
    <s v=""/>
  </r>
  <r>
    <x v="3"/>
    <s v="TRDBLoad Pos46059.6784722222"/>
    <s v="Not Found"/>
    <x v="35"/>
    <s v="MCPTRDBLoad PosPosition report exports"/>
    <s v="MCPTRDBLoad Pos"/>
    <m/>
    <m/>
    <m/>
    <m/>
    <m/>
    <m/>
    <m/>
    <m/>
    <m/>
    <m/>
    <m/>
    <m/>
    <m/>
    <n v="2601"/>
    <x v="14"/>
    <x v="0"/>
    <s v="START Position report exports"/>
    <s v="END Position report exports"/>
    <d v="2026-02-06T16:17:00"/>
    <x v="847"/>
    <d v="2026-02-06T16:28:00"/>
    <s v="NULL"/>
    <x v="0"/>
    <s v="Load_POS_TR_MCP"/>
    <x v="0"/>
    <s v="Position report exports"/>
    <n v="0.18"/>
    <n v="0"/>
    <n v="0.18"/>
    <n v="0"/>
    <n v="0"/>
    <n v="0.18"/>
    <m/>
    <m/>
    <n v="0"/>
    <n v="0"/>
    <n v="0.18"/>
    <n v="0"/>
    <x v="65"/>
    <s v="No Error"/>
    <m/>
    <m/>
    <m/>
    <m/>
    <m/>
    <m/>
    <m/>
    <m/>
    <m/>
    <m/>
    <s v=""/>
  </r>
  <r>
    <x v="3"/>
    <s v="TRDBLoad Pos46059.6861111111"/>
    <s v="Not Found"/>
    <x v="8"/>
    <s v="MCPTRDBLoad Poscopy from"/>
    <s v="MCPTRDBLoad Pos"/>
    <m/>
    <m/>
    <m/>
    <m/>
    <m/>
    <m/>
    <m/>
    <m/>
    <m/>
    <m/>
    <m/>
    <m/>
    <m/>
    <n v="2601"/>
    <x v="14"/>
    <x v="0"/>
    <s v="START copy from"/>
    <s v="END copy from"/>
    <d v="2026-02-06T16:28:00"/>
    <x v="848"/>
    <d v="2026-02-09T10:47:00"/>
    <s v="NULL"/>
    <x v="0"/>
    <s v="Load_POS_TR_MCP"/>
    <x v="0"/>
    <s v="copy from"/>
    <n v="0.03"/>
    <n v="0"/>
    <n v="0.03"/>
    <n v="0"/>
    <n v="0"/>
    <n v="0.03"/>
    <m/>
    <m/>
    <n v="0"/>
    <n v="0"/>
    <n v="0.03"/>
    <n v="0"/>
    <x v="0"/>
    <s v="No Error"/>
    <m/>
    <m/>
    <m/>
    <m/>
    <m/>
    <m/>
    <m/>
    <m/>
    <m/>
    <m/>
    <s v=""/>
  </r>
  <r>
    <x v="4"/>
    <s v="TRDBValuation (NPV)46062.4493055556"/>
    <s v="Not Found"/>
    <x v="9"/>
    <s v="MCPTRDBValuation (NPV)portfolio valuation run"/>
    <s v="MCPTRDBValuation (NPV)"/>
    <m/>
    <m/>
    <m/>
    <m/>
    <m/>
    <m/>
    <m/>
    <m/>
    <m/>
    <m/>
    <m/>
    <m/>
    <m/>
    <n v="2601"/>
    <x v="14"/>
    <x v="0"/>
    <s v="START portfolio valuation run"/>
    <s v="NULL"/>
    <d v="2026-02-09T10:47:00"/>
    <x v="849"/>
    <d v="2026-02-09T11:40:00"/>
    <s v="Exception Info: Workflow finished with errors. (line: 47)  "/>
    <x v="1"/>
    <s v="Valuation_TR_MCP"/>
    <x v="0"/>
    <s v="portfolio valuation run"/>
    <n v="0.03"/>
    <n v="0.03"/>
    <n v="0"/>
    <n v="0.85"/>
    <n v="0.88"/>
    <n v="0.88"/>
    <m/>
    <m/>
    <n v="0.03"/>
    <n v="0.85"/>
    <n v="0"/>
    <n v="0.88"/>
    <x v="190"/>
    <s v="Tech"/>
    <s v="Platform &amp; Environment Issues"/>
    <s v="Platform/System Capacity &amp; Performance Issue"/>
    <s v="authentication issue on node server, issue solved after rerun"/>
    <m/>
    <m/>
    <s v="Partial Impact"/>
    <s v="One‑Off"/>
    <s v="rerun the script"/>
    <s v="unknown"/>
    <s v="INC14517289 | Incident | ServiceNow DevOps"/>
    <s v=""/>
  </r>
  <r>
    <x v="4"/>
    <s v="TRDBValuation (NPV)46062.4861111111"/>
    <s v="Not Found"/>
    <x v="9"/>
    <s v="MCPTRDBValuation (NPV)portfolio valuation run"/>
    <s v="MCPTRDBValuation (NPV)"/>
    <m/>
    <m/>
    <m/>
    <m/>
    <m/>
    <m/>
    <m/>
    <m/>
    <m/>
    <m/>
    <m/>
    <m/>
    <m/>
    <n v="2601"/>
    <x v="14"/>
    <x v="0"/>
    <s v="START portfolio valuation run"/>
    <s v="END portfolio valuation run"/>
    <d v="2026-02-09T11:40:00"/>
    <x v="182"/>
    <d v="2026-02-09T13:08:00"/>
    <s v="NULL"/>
    <x v="0"/>
    <s v="Valuation_TR_MCP INC14517289"/>
    <x v="1"/>
    <s v="portfolio valuation run"/>
    <n v="1.47"/>
    <n v="0"/>
    <n v="1.47"/>
    <n v="0"/>
    <n v="0"/>
    <n v="1.47"/>
    <m/>
    <m/>
    <n v="0"/>
    <n v="0"/>
    <n v="1.47"/>
    <n v="0"/>
    <x v="191"/>
    <s v="No Error"/>
    <m/>
    <m/>
    <m/>
    <m/>
    <m/>
    <m/>
    <m/>
    <m/>
    <m/>
    <m/>
    <s v=""/>
  </r>
  <r>
    <x v="4"/>
    <s v="TRDBValuation (NPV)46062.5472222222"/>
    <s v="Not Found"/>
    <x v="10"/>
    <s v="MCPTRDBValuation (NPV)export to ara"/>
    <s v="MCPTRDBValuation (NPV)"/>
    <m/>
    <m/>
    <m/>
    <m/>
    <m/>
    <m/>
    <m/>
    <m/>
    <m/>
    <m/>
    <m/>
    <m/>
    <m/>
    <n v="2601"/>
    <x v="14"/>
    <x v="0"/>
    <s v="START export to ara"/>
    <s v="END export to ara"/>
    <d v="2026-02-09T13:08:00"/>
    <x v="850"/>
    <d v="2026-02-09T13:09:00"/>
    <s v="NULL"/>
    <x v="0"/>
    <s v="Valuation_TR_MCP INC14517289"/>
    <x v="0"/>
    <s v="export to ara"/>
    <n v="0.02"/>
    <n v="0"/>
    <n v="0.02"/>
    <n v="0"/>
    <n v="0"/>
    <n v="0.02"/>
    <m/>
    <m/>
    <n v="0"/>
    <n v="0"/>
    <n v="0.02"/>
    <n v="0"/>
    <x v="9"/>
    <s v="No Error"/>
    <m/>
    <m/>
    <m/>
    <m/>
    <m/>
    <m/>
    <m/>
    <m/>
    <m/>
    <m/>
    <s v=""/>
  </r>
  <r>
    <x v="4"/>
    <s v="TRDBValuation (NPV)46062.5479166667"/>
    <s v="Not Found"/>
    <x v="11"/>
    <s v="MCPTRDBValuation (NPV)Light Maintenance"/>
    <s v="MCPTRDBValuation (NPV)"/>
    <m/>
    <m/>
    <m/>
    <m/>
    <m/>
    <m/>
    <m/>
    <m/>
    <m/>
    <m/>
    <m/>
    <m/>
    <m/>
    <n v="2601"/>
    <x v="14"/>
    <x v="0"/>
    <s v="START Light Maintenance"/>
    <s v="END Light Maintenance"/>
    <d v="2026-02-09T13:09:00"/>
    <x v="851"/>
    <d v="2026-02-09T13:49:00"/>
    <s v="NULL"/>
    <x v="0"/>
    <s v="Valuation_TR_MCP INC14517289"/>
    <x v="0"/>
    <s v="Light Maintenance"/>
    <n v="0.67"/>
    <n v="0"/>
    <n v="0.67"/>
    <n v="0"/>
    <n v="0"/>
    <n v="0.67"/>
    <m/>
    <m/>
    <n v="0"/>
    <n v="0"/>
    <n v="0.67"/>
    <n v="0"/>
    <x v="28"/>
    <s v="No Error"/>
    <m/>
    <m/>
    <m/>
    <m/>
    <m/>
    <m/>
    <m/>
    <m/>
    <m/>
    <m/>
    <s v=""/>
  </r>
  <r>
    <x v="4"/>
    <s v="TRDBValuation (NPV)46062.5756944444"/>
    <s v="Not Found"/>
    <x v="12"/>
    <s v="MCPTRDBValuation (NPV)valuation report OLAP exports"/>
    <s v="MCPTRDBValuation (NPV)"/>
    <m/>
    <m/>
    <m/>
    <m/>
    <m/>
    <m/>
    <m/>
    <m/>
    <m/>
    <m/>
    <m/>
    <m/>
    <m/>
    <n v="2601"/>
    <x v="14"/>
    <x v="0"/>
    <s v="START valuation report OLAP exports"/>
    <s v="END valuation report OLAP exports"/>
    <d v="2026-02-09T13:49:00"/>
    <x v="852"/>
    <d v="2026-02-09T14:14:00"/>
    <s v="NULL"/>
    <x v="0"/>
    <s v="Valuation_TR_MCP INC14517289"/>
    <x v="0"/>
    <s v="valuation report OLAP exports"/>
    <n v="0.42"/>
    <n v="0"/>
    <n v="0.42"/>
    <n v="0"/>
    <n v="0"/>
    <n v="0.42"/>
    <m/>
    <m/>
    <n v="0"/>
    <n v="0"/>
    <n v="0.42"/>
    <n v="0"/>
    <x v="69"/>
    <s v="No Error"/>
    <m/>
    <m/>
    <m/>
    <m/>
    <m/>
    <m/>
    <m/>
    <m/>
    <m/>
    <m/>
    <s v=""/>
  </r>
  <r>
    <x v="4"/>
    <s v="TRDBValuation (NPV)46062.5930555556"/>
    <s v="Not Found"/>
    <x v="303"/>
    <s v="MCPTRDBValuation (NPV)valuation report QRM report exports"/>
    <s v="MCPTRDBValuation (NPV)"/>
    <m/>
    <m/>
    <m/>
    <m/>
    <m/>
    <m/>
    <m/>
    <m/>
    <m/>
    <m/>
    <m/>
    <m/>
    <m/>
    <n v="2601"/>
    <x v="14"/>
    <x v="0"/>
    <s v="START valuation report QRM report exports"/>
    <s v="NULL"/>
    <d v="2026-02-09T14:14:00"/>
    <x v="853"/>
    <d v="2026-02-09T14:38:00"/>
    <s v="Exception Info: File  '\\sx9000079291\TRDB\Work\TRDB_R2602_1_MCP2601_1_P\NPX9-QRM_DB_P\Report Books\\ING_PRE_ANALYSIS_REPORT_STRATIFIED Adjusted.xlsm' does not exist. (line: 109)  "/>
    <x v="1"/>
    <s v="Valuation_TR_MCP INC14517289"/>
    <x v="0"/>
    <s v="valuation report QRM report exports"/>
    <n v="0.03"/>
    <n v="0.03"/>
    <n v="0"/>
    <n v="0.37"/>
    <n v="0.4"/>
    <n v="0.4"/>
    <m/>
    <m/>
    <n v="0.03"/>
    <n v="0.37"/>
    <n v="0"/>
    <n v="0.4"/>
    <x v="110"/>
    <s v="Production Error"/>
    <s v="Execution &amp; Process Handling Errors"/>
    <s v="Execution &amp; Process Readiness Gaps"/>
    <s v="Someone removed reports from previous mnonth reporting folder resulting in script failure. Reports were manually moved back to the folder to resolve it."/>
    <m/>
    <m/>
    <s v="Single‑Location Impact"/>
    <s v="One‑Off"/>
    <s v="move missing files in the folder"/>
    <s v="Action Required: add WAIT FOR FILE in the script"/>
    <s v="-"/>
    <s v=""/>
  </r>
  <r>
    <x v="4"/>
    <s v="TRDBValuation (NPV)46062.6097222222"/>
    <s v="Not Found"/>
    <x v="303"/>
    <s v="MCPTRDBValuation (NPV)valuation report QRM report exports"/>
    <s v="MCPTRDBValuation (NPV)"/>
    <m/>
    <m/>
    <m/>
    <m/>
    <m/>
    <m/>
    <m/>
    <m/>
    <m/>
    <m/>
    <m/>
    <m/>
    <m/>
    <n v="2601"/>
    <x v="14"/>
    <x v="0"/>
    <s v="START valuation report QRM report exports"/>
    <s v="END valuation report QRM report exports"/>
    <d v="2026-02-09T14:38:00"/>
    <x v="854"/>
    <d v="2026-02-09T14:48:00"/>
    <s v="NULL"/>
    <x v="0"/>
    <s v="Valuation_TR_MCP files missing in the folder"/>
    <x v="0"/>
    <s v="valuation report QRM report exports"/>
    <n v="0.13"/>
    <n v="0"/>
    <n v="0.13"/>
    <n v="0"/>
    <n v="0"/>
    <n v="0.13"/>
    <m/>
    <m/>
    <n v="0"/>
    <n v="0"/>
    <n v="0.13"/>
    <n v="0"/>
    <x v="3"/>
    <s v="No Error"/>
    <m/>
    <m/>
    <m/>
    <m/>
    <m/>
    <m/>
    <m/>
    <m/>
    <m/>
    <m/>
    <s v=""/>
  </r>
  <r>
    <x v="5"/>
    <s v="TRDBCSRBB Valuation46062.6166666667"/>
    <s v="Not Found"/>
    <x v="14"/>
    <s v="MCPTRDBCSRBB ValuationCSRBB Portfolio Valuation"/>
    <s v="MCPTRDBCSRBB Valuation"/>
    <m/>
    <m/>
    <m/>
    <m/>
    <m/>
    <m/>
    <m/>
    <m/>
    <m/>
    <m/>
    <m/>
    <m/>
    <m/>
    <n v="2601"/>
    <x v="14"/>
    <x v="0"/>
    <s v="START CSRBB Portfolio Valuation"/>
    <s v="END CSRBB Portfolio Valuation"/>
    <d v="2026-02-09T14:48:00"/>
    <x v="855"/>
    <d v="2026-02-09T15:04:00"/>
    <s v="NULL"/>
    <x v="0"/>
    <s v="CSRBB_Valuation_TR_MCP"/>
    <x v="0"/>
    <s v="CSRBB Portfolio Valuation"/>
    <n v="0.27"/>
    <n v="0"/>
    <n v="0.27"/>
    <n v="0"/>
    <n v="0"/>
    <n v="0.27"/>
    <m/>
    <m/>
    <n v="0"/>
    <n v="0"/>
    <n v="0.27"/>
    <n v="0"/>
    <x v="12"/>
    <s v="No Error"/>
    <m/>
    <m/>
    <m/>
    <m/>
    <m/>
    <m/>
    <m/>
    <m/>
    <m/>
    <m/>
    <s v=""/>
  </r>
  <r>
    <x v="5"/>
    <s v="TRDBCSRBB Valuation46062.6277777778"/>
    <s v="Not Found"/>
    <x v="11"/>
    <s v="MCPTRDBCSRBB ValuationLight Maintenance"/>
    <s v="MCPTRDBCSRBB Valuation"/>
    <m/>
    <m/>
    <m/>
    <m/>
    <m/>
    <m/>
    <m/>
    <m/>
    <m/>
    <m/>
    <m/>
    <m/>
    <m/>
    <n v="2601"/>
    <x v="14"/>
    <x v="0"/>
    <s v="START Light Maintenance"/>
    <s v="END Light Maintenance"/>
    <d v="2026-02-09T15:04:00"/>
    <x v="856"/>
    <d v="2026-02-09T15:22:00"/>
    <s v="NULL"/>
    <x v="0"/>
    <s v="CSRBB_Valuation_TR_MCP"/>
    <x v="1"/>
    <s v="Light Maintenance"/>
    <n v="0.28000000000000003"/>
    <n v="0"/>
    <n v="0.28000000000000003"/>
    <n v="0"/>
    <n v="0"/>
    <n v="0.28000000000000003"/>
    <m/>
    <m/>
    <n v="0"/>
    <n v="0"/>
    <n v="0.28000000000000003"/>
    <n v="0"/>
    <x v="33"/>
    <s v="No Error"/>
    <m/>
    <m/>
    <m/>
    <m/>
    <m/>
    <m/>
    <m/>
    <m/>
    <m/>
    <m/>
    <s v=""/>
  </r>
  <r>
    <x v="6"/>
    <s v="TRDBCSRBB Planning46062.6402777778"/>
    <s v="Not Found"/>
    <x v="15"/>
    <s v="MCPTRDBCSRBB Planningimport CSRBB strategies"/>
    <s v="MCPTRDBCSRBB Planning"/>
    <m/>
    <m/>
    <m/>
    <m/>
    <m/>
    <m/>
    <m/>
    <m/>
    <m/>
    <m/>
    <m/>
    <m/>
    <m/>
    <n v="2601"/>
    <x v="14"/>
    <x v="0"/>
    <s v="START import CSRBB strategies"/>
    <s v="END import CSRBB strategies"/>
    <d v="2026-02-09T15:22:00"/>
    <x v="857"/>
    <d v="2026-02-09T17:12:00"/>
    <s v="NULL"/>
    <x v="0"/>
    <s v="CSRBB_Planning_TR_MCP"/>
    <x v="0"/>
    <s v="import CSRBB strategies"/>
    <n v="1.83"/>
    <n v="0"/>
    <n v="1.83"/>
    <n v="0"/>
    <n v="0"/>
    <n v="1.83"/>
    <m/>
    <m/>
    <n v="0"/>
    <n v="0"/>
    <n v="1.83"/>
    <n v="0"/>
    <x v="105"/>
    <s v="No Error"/>
    <m/>
    <m/>
    <m/>
    <m/>
    <m/>
    <m/>
    <m/>
    <m/>
    <m/>
    <m/>
    <s v=""/>
  </r>
  <r>
    <x v="6"/>
    <s v="TRDBCSRBB Planning46062.7166666667"/>
    <s v="Not Found"/>
    <x v="16"/>
    <s v="MCPTRDBCSRBB PlanningCSRBB Planning Run"/>
    <s v="MCPTRDBCSRBB Planning"/>
    <m/>
    <m/>
    <m/>
    <m/>
    <m/>
    <m/>
    <m/>
    <m/>
    <m/>
    <m/>
    <m/>
    <m/>
    <m/>
    <n v="2601"/>
    <x v="14"/>
    <x v="0"/>
    <s v="START CSRBB Planning Run"/>
    <s v="END CSRBB Planning Run"/>
    <d v="2026-02-09T17:12:00"/>
    <x v="858"/>
    <d v="2026-02-09T18:38:00"/>
    <s v="NULL"/>
    <x v="0"/>
    <s v="CSRBB_Planning_TR_MCP"/>
    <x v="0"/>
    <s v="CSRBB Planning Run"/>
    <n v="1.43"/>
    <n v="0"/>
    <n v="1.43"/>
    <n v="0"/>
    <n v="0"/>
    <n v="1.43"/>
    <m/>
    <m/>
    <n v="0"/>
    <n v="0"/>
    <n v="1.43"/>
    <n v="0"/>
    <x v="42"/>
    <s v="No Error"/>
    <m/>
    <m/>
    <m/>
    <m/>
    <m/>
    <m/>
    <m/>
    <m/>
    <m/>
    <m/>
    <s v=""/>
  </r>
  <r>
    <x v="6"/>
    <s v="TRDBCSRBB Planning46062.7763888889"/>
    <s v="Not Found"/>
    <x v="10"/>
    <s v="MCPTRDBCSRBB Planningexport to ara"/>
    <s v="MCPTRDBCSRBB Planning"/>
    <m/>
    <m/>
    <m/>
    <m/>
    <m/>
    <m/>
    <m/>
    <m/>
    <m/>
    <m/>
    <m/>
    <m/>
    <m/>
    <n v="2601"/>
    <x v="14"/>
    <x v="0"/>
    <s v="START export to ara"/>
    <s v="END export to ara"/>
    <d v="2026-02-09T18:38:00"/>
    <x v="859"/>
    <d v="2026-02-10T08:21:00"/>
    <s v="NULL"/>
    <x v="0"/>
    <s v="CSRBB_Planning_TR_MCP"/>
    <x v="1"/>
    <s v="export to ara"/>
    <n v="0.03"/>
    <n v="0"/>
    <n v="0.03"/>
    <n v="0"/>
    <n v="0"/>
    <n v="0.03"/>
    <m/>
    <m/>
    <n v="0"/>
    <n v="0"/>
    <n v="0.03"/>
    <n v="0"/>
    <x v="0"/>
    <s v="No Error"/>
    <m/>
    <m/>
    <m/>
    <m/>
    <m/>
    <m/>
    <m/>
    <m/>
    <m/>
    <m/>
    <s v=""/>
  </r>
  <r>
    <x v="13"/>
    <s v="TRDBGAP46063.3479166667"/>
    <s v="Not Found"/>
    <x v="31"/>
    <s v="MCPTRDBGAPgap planning"/>
    <s v="MCPTRDBGAP"/>
    <m/>
    <m/>
    <m/>
    <m/>
    <m/>
    <m/>
    <m/>
    <m/>
    <m/>
    <m/>
    <m/>
    <m/>
    <m/>
    <n v="2601"/>
    <x v="14"/>
    <x v="0"/>
    <s v="START gap planning"/>
    <s v="END gap planning"/>
    <d v="2026-02-10T08:21:00"/>
    <x v="860"/>
    <d v="2026-02-10T10:13:00"/>
    <s v="NULL"/>
    <x v="0"/>
    <s v="GAP_TR_MCP"/>
    <x v="0"/>
    <s v="gap planning"/>
    <n v="1.85"/>
    <n v="0"/>
    <n v="1.85"/>
    <n v="0"/>
    <n v="0"/>
    <n v="1.85"/>
    <m/>
    <m/>
    <n v="0"/>
    <n v="0"/>
    <n v="1.85"/>
    <n v="0"/>
    <x v="106"/>
    <s v="No Error"/>
    <m/>
    <m/>
    <m/>
    <m/>
    <m/>
    <m/>
    <m/>
    <m/>
    <m/>
    <m/>
    <s v=""/>
  </r>
  <r>
    <x v="8"/>
    <s v="TRDBEC46063.4256944444"/>
    <s v="Not Found"/>
    <x v="11"/>
    <s v="MCPTRDBECLight Maintenance"/>
    <s v="MCPTRDBEC"/>
    <m/>
    <m/>
    <m/>
    <m/>
    <m/>
    <m/>
    <m/>
    <m/>
    <m/>
    <m/>
    <m/>
    <m/>
    <m/>
    <n v="2601"/>
    <x v="14"/>
    <x v="0"/>
    <s v="START Light Maintenance"/>
    <s v="END Light Maintenance"/>
    <d v="2026-02-10T10:13:00"/>
    <x v="861"/>
    <d v="2026-02-10T10:26:00"/>
    <s v="NULL"/>
    <x v="0"/>
    <s v="EC_TR_MCP"/>
    <x v="2"/>
    <s v="Light Maintenance"/>
    <n v="0.22"/>
    <n v="0"/>
    <n v="0.22"/>
    <n v="0"/>
    <n v="0"/>
    <n v="0.22"/>
    <n v="0.22"/>
    <m/>
    <n v="0.22"/>
    <n v="0"/>
    <n v="0"/>
    <n v="0.22"/>
    <x v="13"/>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 INC14525257 "/>
    <s v="Light Maintenance"/>
  </r>
  <r>
    <x v="8"/>
    <s v="TRDBEC46063.4347222222"/>
    <s v="Not Found"/>
    <x v="19"/>
    <s v="MCPTRDBECing-ec valuation"/>
    <s v="MCPTRDBEC"/>
    <m/>
    <m/>
    <m/>
    <m/>
    <m/>
    <m/>
    <m/>
    <m/>
    <m/>
    <m/>
    <m/>
    <m/>
    <m/>
    <n v="2601"/>
    <x v="14"/>
    <x v="0"/>
    <s v="START ing-ec valuation"/>
    <s v="NULL"/>
    <d v="2026-02-10T10:26:00"/>
    <x v="305"/>
    <d v="2026-02-10T11:14:00"/>
    <s v="Exception Info: Workflow finished with errors. (line: 48)  "/>
    <x v="1"/>
    <s v="EC_TR_MCP"/>
    <x v="0"/>
    <s v="ing-ec valuation"/>
    <n v="0.08"/>
    <n v="0.08"/>
    <n v="0"/>
    <n v="0.72"/>
    <n v="0.8"/>
    <n v="0.8"/>
    <m/>
    <m/>
    <n v="0.08"/>
    <n v="0.72"/>
    <n v="0"/>
    <n v="0.79999999999999993"/>
    <x v="192"/>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 INC14525257 "/>
    <s v=""/>
  </r>
  <r>
    <x v="8"/>
    <s v="TRDBEC46063.4680555556"/>
    <s v="Not Found"/>
    <x v="11"/>
    <s v="MCPTRDBECLight Maintenance"/>
    <s v="MCPTRDBEC"/>
    <m/>
    <m/>
    <m/>
    <m/>
    <m/>
    <m/>
    <m/>
    <m/>
    <m/>
    <m/>
    <m/>
    <m/>
    <m/>
    <n v="2601"/>
    <x v="14"/>
    <x v="0"/>
    <s v="START Light Maintenance"/>
    <s v="NULL"/>
    <d v="2026-02-10T11:14:00"/>
    <x v="862"/>
    <d v="2026-02-10T11:15:00"/>
    <s v="NULL"/>
    <x v="0"/>
    <s v="EC_TR_MCP_incorrect EC WF"/>
    <x v="3"/>
    <s v="Light Maintenance"/>
    <n v="2.4"/>
    <n v="0"/>
    <n v="2.4"/>
    <n v="0"/>
    <n v="0"/>
    <n v="2.4"/>
    <m/>
    <m/>
    <n v="0"/>
    <n v="0"/>
    <n v="2.4"/>
    <n v="0"/>
    <x v="193"/>
    <s v="No Error"/>
    <m/>
    <m/>
    <m/>
    <m/>
    <m/>
    <m/>
    <m/>
    <m/>
    <m/>
    <m/>
    <s v="Light Maintenance"/>
  </r>
  <r>
    <x v="8"/>
    <s v="TRDBEC46063.46875"/>
    <s v="Not Found"/>
    <x v="19"/>
    <s v="MCPTRDBECing-ec valuation"/>
    <s v="MCPTRDBEC"/>
    <m/>
    <m/>
    <m/>
    <m/>
    <m/>
    <m/>
    <m/>
    <m/>
    <m/>
    <m/>
    <m/>
    <m/>
    <m/>
    <n v="2601"/>
    <x v="14"/>
    <x v="0"/>
    <s v="START ing-ec valuation"/>
    <s v="END ing-ec valuation"/>
    <d v="2026-02-10T11:15:00"/>
    <x v="863"/>
    <d v="2026-02-10T13:35:00"/>
    <s v="NULL"/>
    <x v="0"/>
    <s v="EC_TR_MCP_incorrect EC WF"/>
    <x v="1"/>
    <s v="ing-ec valuation"/>
    <n v="2.33"/>
    <n v="0"/>
    <n v="2.33"/>
    <n v="0"/>
    <n v="0"/>
    <n v="2.33"/>
    <m/>
    <m/>
    <n v="0"/>
    <n v="0"/>
    <n v="2.33"/>
    <n v="0"/>
    <x v="194"/>
    <s v="No Error"/>
    <m/>
    <m/>
    <m/>
    <m/>
    <m/>
    <m/>
    <m/>
    <m/>
    <m/>
    <m/>
    <s v=""/>
  </r>
  <r>
    <x v="8"/>
    <s v="TRDBEC46063.5659722222"/>
    <s v="Not Found"/>
    <x v="304"/>
    <s v="MCPTRDBECing-ec valuation QRM Report exports"/>
    <s v="MCPTRDBEC"/>
    <m/>
    <m/>
    <m/>
    <m/>
    <m/>
    <m/>
    <m/>
    <m/>
    <m/>
    <m/>
    <m/>
    <m/>
    <m/>
    <n v="2601"/>
    <x v="14"/>
    <x v="0"/>
    <s v="START ing-ec valuation QRM Report exports"/>
    <s v="END ing-ec valuation QRM Report exports"/>
    <d v="2026-02-10T13:35:00"/>
    <x v="862"/>
    <d v="2026-02-10T13:39:00"/>
    <s v="NULL"/>
    <x v="0"/>
    <s v="EC_TR_MCP_incorrect EC WF"/>
    <x v="0"/>
    <s v="ing-ec valuation QRM Report exports"/>
    <n v="0.05"/>
    <n v="0"/>
    <n v="0.05"/>
    <n v="0"/>
    <n v="0"/>
    <n v="0.05"/>
    <m/>
    <m/>
    <n v="0"/>
    <n v="0"/>
    <n v="0.05"/>
    <n v="0"/>
    <x v="17"/>
    <s v="No Error"/>
    <m/>
    <m/>
    <m/>
    <m/>
    <m/>
    <m/>
    <m/>
    <m/>
    <m/>
    <m/>
    <s v=""/>
  </r>
  <r>
    <x v="7"/>
    <s v="TRDBKR46063.56875"/>
    <s v="Not Found"/>
    <x v="11"/>
    <s v="MCPTRDBKRLight Maintenance"/>
    <s v="MCPTRDBKR"/>
    <m/>
    <m/>
    <m/>
    <m/>
    <m/>
    <m/>
    <m/>
    <m/>
    <m/>
    <m/>
    <m/>
    <m/>
    <m/>
    <n v="2601"/>
    <x v="14"/>
    <x v="0"/>
    <s v="START Light Maintenance"/>
    <s v="END Light Maintenance"/>
    <d v="2026-02-10T13:39:00"/>
    <x v="864"/>
    <d v="2026-02-10T13:52:00"/>
    <s v="NULL"/>
    <x v="0"/>
    <s v="KR_TR_MCP"/>
    <x v="4"/>
    <s v="Light Maintenance"/>
    <n v="0.22"/>
    <n v="0"/>
    <n v="0.22"/>
    <n v="0"/>
    <n v="0"/>
    <n v="0.22"/>
    <m/>
    <m/>
    <n v="0"/>
    <n v="0"/>
    <n v="0.22"/>
    <n v="0"/>
    <x v="13"/>
    <s v="No Error"/>
    <m/>
    <m/>
    <m/>
    <m/>
    <m/>
    <m/>
    <m/>
    <m/>
    <m/>
    <m/>
    <s v="Light Maintenance"/>
  </r>
  <r>
    <x v="7"/>
    <s v="TRDBKR46063.5777777778"/>
    <s v="Not Found"/>
    <x v="17"/>
    <s v="MCPTRDBKRbpv-kr valuation"/>
    <s v="MCPTRDBKR"/>
    <m/>
    <m/>
    <m/>
    <m/>
    <m/>
    <m/>
    <m/>
    <m/>
    <m/>
    <m/>
    <m/>
    <m/>
    <m/>
    <n v="2601"/>
    <x v="14"/>
    <x v="0"/>
    <s v="START bpv-kr valuation"/>
    <s v="END bpv-kr valuation"/>
    <d v="2026-02-10T13:52:00"/>
    <x v="865"/>
    <d v="2026-02-10T16:03:00"/>
    <s v="NULL"/>
    <x v="0"/>
    <s v="KR_TR_MCP"/>
    <x v="0"/>
    <s v="bpv-kr valuation"/>
    <n v="2.1800000000000002"/>
    <n v="0"/>
    <n v="2.1800000000000002"/>
    <n v="0"/>
    <n v="0"/>
    <n v="2.1800000000000002"/>
    <m/>
    <m/>
    <n v="0"/>
    <n v="0"/>
    <n v="2.1800000000000002"/>
    <n v="0"/>
    <x v="195"/>
    <s v="No Error"/>
    <m/>
    <m/>
    <m/>
    <m/>
    <m/>
    <m/>
    <m/>
    <m/>
    <m/>
    <m/>
    <s v=""/>
  </r>
  <r>
    <x v="7"/>
    <s v="TRDBKR46063.66875"/>
    <s v="Not Found"/>
    <x v="47"/>
    <s v="MCPTRDBKRbpv-kr valuation exports"/>
    <s v="MCPTRDBKR"/>
    <m/>
    <m/>
    <m/>
    <m/>
    <m/>
    <m/>
    <m/>
    <m/>
    <m/>
    <m/>
    <m/>
    <m/>
    <m/>
    <n v="2601"/>
    <x v="14"/>
    <x v="0"/>
    <s v="START bpv-kr valuation exports"/>
    <s v="END bpv-kr valuation exports"/>
    <d v="2026-02-10T16:03:00"/>
    <x v="866"/>
    <d v="2026-02-10T16:09:00"/>
    <s v="NULL"/>
    <x v="0"/>
    <s v="KR_TR_MCP"/>
    <x v="0"/>
    <s v="bpv-kr valuation exports"/>
    <n v="0.02"/>
    <n v="0"/>
    <n v="0.02"/>
    <n v="0"/>
    <n v="0"/>
    <n v="0.02"/>
    <m/>
    <m/>
    <n v="0"/>
    <n v="0"/>
    <n v="0.02"/>
    <n v="0"/>
    <x v="9"/>
    <s v="No Error"/>
    <m/>
    <m/>
    <m/>
    <m/>
    <m/>
    <m/>
    <m/>
    <m/>
    <m/>
    <m/>
    <s v=""/>
  </r>
  <r>
    <x v="18"/>
    <s v="TRDBValuation AIC46063.6729166667"/>
    <s v="Not Found"/>
    <x v="48"/>
    <s v="MCPTRDBValuation AICload AIC Spreads"/>
    <s v="MCPTRDBValuation AIC"/>
    <m/>
    <m/>
    <m/>
    <m/>
    <m/>
    <m/>
    <m/>
    <m/>
    <m/>
    <m/>
    <m/>
    <m/>
    <m/>
    <n v="2601"/>
    <x v="14"/>
    <x v="0"/>
    <s v="START load AIC Spreads"/>
    <s v="END load AIC Spreads"/>
    <d v="2026-02-10T16:09:00"/>
    <x v="867"/>
    <d v="2026-02-10T17:00:00"/>
    <s v="NULL"/>
    <x v="0"/>
    <s v="Valuation_AIC_TR_MCP"/>
    <x v="0"/>
    <s v="load AIC Spreads"/>
    <n v="0.85"/>
    <n v="0"/>
    <n v="0.85"/>
    <n v="0"/>
    <n v="0"/>
    <n v="0.85"/>
    <m/>
    <m/>
    <n v="0"/>
    <n v="0"/>
    <n v="0.85"/>
    <n v="0"/>
    <x v="189"/>
    <s v="No Error"/>
    <m/>
    <m/>
    <m/>
    <m/>
    <m/>
    <m/>
    <m/>
    <m/>
    <m/>
    <m/>
    <s v=""/>
  </r>
  <r>
    <x v="18"/>
    <s v="TRDBValuation AIC46063.7083333333"/>
    <s v="Not Found"/>
    <x v="29"/>
    <s v="MCPTRDBValuation AICAIC portfolio valuation run"/>
    <s v="MCPTRDBValuation AIC"/>
    <m/>
    <m/>
    <m/>
    <m/>
    <m/>
    <m/>
    <m/>
    <m/>
    <m/>
    <m/>
    <m/>
    <m/>
    <m/>
    <n v="2601"/>
    <x v="14"/>
    <x v="0"/>
    <s v="START AIC portfolio valuation run"/>
    <s v="END AIC portfolio valuation run"/>
    <d v="2026-02-10T17:00:00"/>
    <x v="868"/>
    <d v="2026-02-16T15:43:00"/>
    <s v="NULL"/>
    <x v="0"/>
    <s v="Valuation_AIC_TR_MCP"/>
    <x v="0"/>
    <s v="AIC portfolio valuation run"/>
    <n v="0.42"/>
    <n v="0"/>
    <n v="0.42"/>
    <n v="0"/>
    <n v="0"/>
    <n v="0.42"/>
    <m/>
    <m/>
    <n v="0"/>
    <n v="0"/>
    <n v="0.42"/>
    <n v="0"/>
    <x v="69"/>
    <s v="No Error"/>
    <m/>
    <m/>
    <m/>
    <m/>
    <m/>
    <m/>
    <m/>
    <m/>
    <m/>
    <m/>
    <s v=""/>
  </r>
  <r>
    <x v="11"/>
    <s v="TRDBITS46069.6548611111"/>
    <s v="Not Found"/>
    <x v="11"/>
    <s v="MCPTRDBITSLight Maintenance"/>
    <s v="MCPTRDBITS"/>
    <m/>
    <m/>
    <m/>
    <m/>
    <m/>
    <m/>
    <m/>
    <m/>
    <m/>
    <m/>
    <m/>
    <m/>
    <m/>
    <n v="2601"/>
    <x v="14"/>
    <x v="0"/>
    <s v="START Light Maintenance"/>
    <s v="END Light Maintenance"/>
    <d v="2026-02-16T15:43:00"/>
    <x v="869"/>
    <d v="2026-02-16T16:02:00"/>
    <s v="NULL"/>
    <x v="0"/>
    <s v="ITS_TR_MCP"/>
    <x v="5"/>
    <s v="Light Maintenance"/>
    <n v="0.32"/>
    <n v="0"/>
    <n v="0.32"/>
    <n v="0"/>
    <n v="0"/>
    <n v="0.32"/>
    <m/>
    <m/>
    <n v="0"/>
    <n v="0"/>
    <n v="0.32"/>
    <n v="0"/>
    <x v="59"/>
    <s v="No Error"/>
    <m/>
    <m/>
    <m/>
    <m/>
    <m/>
    <m/>
    <m/>
    <m/>
    <m/>
    <m/>
    <s v="Light Maintenance"/>
  </r>
  <r>
    <x v="11"/>
    <s v="TRDBITS46069.6680555556"/>
    <s v="Not Found"/>
    <x v="26"/>
    <s v="MCPTRDBITSITS planning run"/>
    <s v="MCPTRDBITS"/>
    <m/>
    <m/>
    <m/>
    <m/>
    <m/>
    <m/>
    <m/>
    <m/>
    <m/>
    <m/>
    <m/>
    <m/>
    <m/>
    <n v="2601"/>
    <x v="14"/>
    <x v="0"/>
    <s v="START ITS planning run"/>
    <s v="END ITS planning run"/>
    <d v="2026-02-16T16:02:00"/>
    <x v="870"/>
    <d v="2026-02-16T16:13:00"/>
    <s v="NULL"/>
    <x v="0"/>
    <s v="ITS_TR_MCP"/>
    <x v="0"/>
    <s v="ITS planning run"/>
    <n v="0.17"/>
    <n v="0"/>
    <n v="0.17"/>
    <n v="0"/>
    <n v="0"/>
    <n v="0.17"/>
    <m/>
    <m/>
    <n v="0"/>
    <n v="0"/>
    <n v="0.17"/>
    <n v="0"/>
    <x v="7"/>
    <s v="No Error"/>
    <m/>
    <m/>
    <m/>
    <m/>
    <m/>
    <m/>
    <m/>
    <m/>
    <m/>
    <m/>
    <s v=""/>
  </r>
  <r>
    <x v="9"/>
    <s v="TRDBImport Strategies46069.6756944444"/>
    <s v="Not Found"/>
    <x v="21"/>
    <s v="MCPTRDBImport Strategiesimport strategies"/>
    <s v="MCPTRDBImport Strategies"/>
    <m/>
    <m/>
    <m/>
    <m/>
    <m/>
    <m/>
    <m/>
    <m/>
    <m/>
    <m/>
    <m/>
    <m/>
    <m/>
    <n v="2601"/>
    <x v="14"/>
    <x v="0"/>
    <s v="START import strategies"/>
    <s v="END import strategies"/>
    <d v="2026-02-16T16:13:00"/>
    <x v="871"/>
    <d v="2026-02-16T16:23:00"/>
    <s v="NULL"/>
    <x v="0"/>
    <s v="Import_Strategies_TR_MCP"/>
    <x v="0"/>
    <s v="import strategies"/>
    <n v="0.17"/>
    <n v="0"/>
    <n v="0.17"/>
    <n v="0"/>
    <n v="0"/>
    <n v="0.17"/>
    <m/>
    <m/>
    <n v="0"/>
    <n v="0"/>
    <n v="0.17"/>
    <n v="0"/>
    <x v="7"/>
    <s v="No Error"/>
    <m/>
    <m/>
    <m/>
    <m/>
    <m/>
    <m/>
    <m/>
    <m/>
    <m/>
    <m/>
    <s v=""/>
  </r>
  <r>
    <x v="10"/>
    <s v="TRDBPlanning (NII)46069.6826388889"/>
    <s v="Not Found"/>
    <x v="22"/>
    <s v="MCPTRDBPlanning (NII)planning run01"/>
    <s v="MCPTRDBPlanning (NII)"/>
    <m/>
    <m/>
    <m/>
    <m/>
    <m/>
    <m/>
    <m/>
    <m/>
    <m/>
    <m/>
    <m/>
    <m/>
    <m/>
    <n v="2601"/>
    <x v="14"/>
    <x v="0"/>
    <s v="START planning run01"/>
    <s v="END planning run01"/>
    <d v="2026-02-16T16:23:00"/>
    <x v="872"/>
    <d v="2026-02-16T21:05:00"/>
    <s v="NULL"/>
    <x v="0"/>
    <s v="Planning_TR_MCP"/>
    <x v="0"/>
    <s v="planning run01"/>
    <n v="4.7"/>
    <n v="0"/>
    <n v="4.7"/>
    <n v="0"/>
    <n v="0"/>
    <n v="4.7"/>
    <m/>
    <m/>
    <n v="0"/>
    <n v="0"/>
    <n v="4.7"/>
    <n v="0"/>
    <x v="196"/>
    <s v="No Error"/>
    <m/>
    <m/>
    <m/>
    <m/>
    <m/>
    <m/>
    <m/>
    <m/>
    <m/>
    <m/>
    <s v=""/>
  </r>
  <r>
    <x v="10"/>
    <s v="TRDBPlanning (NII)46069.8784722222"/>
    <s v="Not Found"/>
    <x v="23"/>
    <s v="MCPTRDBPlanning (NII)MDL Processing"/>
    <s v="MCPTRDBPlanning (NII)"/>
    <m/>
    <m/>
    <m/>
    <m/>
    <m/>
    <m/>
    <m/>
    <m/>
    <m/>
    <m/>
    <m/>
    <m/>
    <m/>
    <n v="2601"/>
    <x v="14"/>
    <x v="0"/>
    <s v="START MDL Processing"/>
    <s v="END MDL Processing"/>
    <d v="2026-02-16T21:05:00"/>
    <x v="873"/>
    <d v="2026-02-16T21:38:00"/>
    <s v="NULL"/>
    <x v="0"/>
    <s v="Planning_TR_MCP"/>
    <x v="0"/>
    <s v="MDL Processing"/>
    <n v="0.55000000000000004"/>
    <n v="0"/>
    <n v="0.55000000000000004"/>
    <n v="0"/>
    <n v="0"/>
    <n v="0.55000000000000004"/>
    <m/>
    <m/>
    <n v="0"/>
    <n v="0"/>
    <n v="0.55000000000000004"/>
    <n v="0"/>
    <x v="45"/>
    <s v="No Error"/>
    <m/>
    <m/>
    <m/>
    <m/>
    <m/>
    <m/>
    <m/>
    <m/>
    <m/>
    <m/>
    <s v=""/>
  </r>
  <r>
    <x v="10"/>
    <s v="TRDBPlanning (NII)46069.9013888889"/>
    <s v="Not Found"/>
    <x v="24"/>
    <s v="MCPTRDBPlanning (NII)planning run02"/>
    <s v="MCPTRDBPlanning (NII)"/>
    <m/>
    <m/>
    <m/>
    <m/>
    <m/>
    <m/>
    <m/>
    <m/>
    <m/>
    <m/>
    <m/>
    <m/>
    <m/>
    <n v="2601"/>
    <x v="14"/>
    <x v="0"/>
    <s v="START planning run02"/>
    <s v="END planning run02"/>
    <d v="2026-02-16T21:38:00"/>
    <x v="874"/>
    <d v="2026-02-17T01:20:00"/>
    <s v="NULL"/>
    <x v="0"/>
    <s v="Planning_TR_MCP"/>
    <x v="0"/>
    <s v="planning run02"/>
    <n v="3.7"/>
    <n v="0"/>
    <n v="3.7"/>
    <n v="0"/>
    <n v="0"/>
    <n v="3.7"/>
    <m/>
    <m/>
    <n v="0"/>
    <n v="0"/>
    <n v="3.7"/>
    <n v="0"/>
    <x v="197"/>
    <s v="No Error"/>
    <m/>
    <m/>
    <m/>
    <m/>
    <m/>
    <m/>
    <m/>
    <m/>
    <m/>
    <m/>
    <s v=""/>
  </r>
  <r>
    <x v="10"/>
    <s v="TRDBPlanning (NII)46070.0555555556"/>
    <s v="Not Found"/>
    <x v="10"/>
    <s v="MCPTRDBPlanning (NII)export to ara"/>
    <s v="MCPTRDBPlanning (NII)"/>
    <m/>
    <m/>
    <m/>
    <m/>
    <m/>
    <m/>
    <m/>
    <m/>
    <m/>
    <m/>
    <m/>
    <m/>
    <m/>
    <n v="2601"/>
    <x v="14"/>
    <x v="0"/>
    <s v="START export to ara"/>
    <s v="END export to ara"/>
    <d v="2026-02-17T01:20:00"/>
    <x v="875"/>
    <d v="2026-02-17T01:22:00"/>
    <s v="NULL"/>
    <x v="0"/>
    <s v="Planning_TR_MCP"/>
    <x v="2"/>
    <s v="export to ara"/>
    <n v="0.03"/>
    <n v="0"/>
    <n v="0.03"/>
    <n v="0"/>
    <n v="0"/>
    <n v="0.03"/>
    <m/>
    <m/>
    <n v="0"/>
    <n v="0"/>
    <n v="0.03"/>
    <n v="0"/>
    <x v="0"/>
    <s v="No Error"/>
    <m/>
    <m/>
    <m/>
    <m/>
    <m/>
    <m/>
    <m/>
    <m/>
    <m/>
    <m/>
    <s v="export to ara"/>
  </r>
  <r>
    <x v="10"/>
    <s v="TRDBPlanning (NII)46070.0569444444"/>
    <s v="Not Found"/>
    <x v="25"/>
    <s v="MCPTRDBPlanning (NII)planning run QRM reporter exports"/>
    <s v="MCPTRDBPlanning (NII)"/>
    <m/>
    <m/>
    <m/>
    <m/>
    <m/>
    <m/>
    <m/>
    <m/>
    <m/>
    <m/>
    <m/>
    <m/>
    <m/>
    <n v="2601"/>
    <x v="14"/>
    <x v="0"/>
    <s v="START planning run QRM reporter exports"/>
    <s v="END planning run QRM reporter exports"/>
    <d v="2026-02-17T01:22:00"/>
    <x v="876"/>
    <d v="2026-02-17T01:42:00"/>
    <s v="NULL"/>
    <x v="0"/>
    <s v="Planning_TR_MCP"/>
    <x v="0"/>
    <s v="planning run QRM reporter exports"/>
    <n v="0.33"/>
    <n v="0"/>
    <n v="0.33"/>
    <n v="0"/>
    <n v="0"/>
    <n v="0.33"/>
    <m/>
    <m/>
    <n v="0"/>
    <n v="0"/>
    <n v="0.33"/>
    <n v="0"/>
    <x v="64"/>
    <s v="No Error"/>
    <m/>
    <m/>
    <m/>
    <m/>
    <m/>
    <m/>
    <m/>
    <m/>
    <m/>
    <m/>
    <s v=""/>
  </r>
  <r>
    <x v="10"/>
    <s v="TRDBPlanning (NII)46070.0708333333"/>
    <s v="Not Found"/>
    <x v="45"/>
    <s v="MCPTRDBPlanning (NII)planning run OLAP exports"/>
    <s v="MCPTRDBPlanning (NII)"/>
    <m/>
    <m/>
    <m/>
    <m/>
    <m/>
    <m/>
    <m/>
    <m/>
    <m/>
    <m/>
    <m/>
    <m/>
    <m/>
    <n v="2601"/>
    <x v="14"/>
    <x v="0"/>
    <s v="START planning run OLAP exports"/>
    <s v="END planning run OLAP exports"/>
    <d v="2026-02-17T01:42:00"/>
    <x v="877"/>
    <s v="NULL"/>
    <s v="NULL"/>
    <x v="0"/>
    <s v="Planning_TR_MCP"/>
    <x v="0"/>
    <s v="planning run OLAP exports"/>
    <n v="1.43"/>
    <n v="0"/>
    <n v="1.43"/>
    <n v="0"/>
    <n v="0"/>
    <n v="1.43"/>
    <m/>
    <m/>
    <n v="0"/>
    <n v="0"/>
    <n v="1.43"/>
    <n v="0"/>
    <x v="42"/>
    <s v="No Error"/>
    <m/>
    <m/>
    <m/>
    <m/>
    <m/>
    <m/>
    <m/>
    <m/>
    <m/>
    <m/>
    <s v=""/>
  </r>
  <r>
    <x v="0"/>
    <s v="BEDBDelete Portfolio46059.6409722222"/>
    <s v="Not Found"/>
    <x v="0"/>
    <s v="MCPBEDBDelete PortfolioDelete portfolio from"/>
    <s v="MCPBEDBDelete Portfolio"/>
    <m/>
    <m/>
    <m/>
    <m/>
    <m/>
    <m/>
    <m/>
    <m/>
    <m/>
    <m/>
    <m/>
    <m/>
    <m/>
    <n v="2601"/>
    <x v="6"/>
    <x v="0"/>
    <s v="START Delete portfolio from"/>
    <s v="END Delete portfolio from"/>
    <d v="2026-02-06T15:23:00"/>
    <x v="878"/>
    <d v="2026-02-06T15:27:00"/>
    <s v="NULL"/>
    <x v="0"/>
    <s v="Delete_Portfolio_MCP"/>
    <x v="0"/>
    <s v="Delete portfolio from"/>
    <n v="0.02"/>
    <n v="0"/>
    <n v="0.02"/>
    <n v="0"/>
    <n v="0"/>
    <n v="0.02"/>
    <m/>
    <m/>
    <n v="0"/>
    <n v="0"/>
    <n v="0.02"/>
    <n v="0"/>
    <x v="9"/>
    <s v="No Error"/>
    <m/>
    <m/>
    <m/>
    <m/>
    <m/>
    <m/>
    <m/>
    <m/>
    <m/>
    <m/>
    <s v=""/>
  </r>
  <r>
    <x v="27"/>
    <s v="BEDBLoad MP46059.64375"/>
    <s v="Not Found"/>
    <x v="1"/>
    <s v="MCPBEDBLoad MPload Model parameters"/>
    <s v="MCPBEDBLoad MP"/>
    <m/>
    <m/>
    <m/>
    <m/>
    <m/>
    <m/>
    <m/>
    <m/>
    <m/>
    <m/>
    <m/>
    <m/>
    <m/>
    <n v="2601"/>
    <x v="6"/>
    <x v="0"/>
    <s v="START load Model parameters"/>
    <s v="END load Model parameters"/>
    <d v="2026-02-06T15:27:00"/>
    <x v="879"/>
    <d v="2026-02-06T15:29:00"/>
    <s v="NULL"/>
    <x v="0"/>
    <s v="Load_MP_MCP"/>
    <x v="0"/>
    <s v="load Model parameters"/>
    <n v="0.03"/>
    <n v="0"/>
    <n v="0.03"/>
    <n v="0"/>
    <n v="0"/>
    <n v="0.03"/>
    <m/>
    <m/>
    <n v="0"/>
    <n v="0"/>
    <n v="0.03"/>
    <n v="0"/>
    <x v="0"/>
    <s v="No Error"/>
    <m/>
    <m/>
    <m/>
    <m/>
    <m/>
    <m/>
    <m/>
    <m/>
    <m/>
    <m/>
    <s v=""/>
  </r>
  <r>
    <x v="27"/>
    <s v="BEDBLoad MP46059.6451388889"/>
    <s v="Not Found"/>
    <x v="2"/>
    <s v="MCPBEDBLoad MPModel parameters comparison"/>
    <s v="MCPBEDBLoad MP"/>
    <m/>
    <m/>
    <m/>
    <m/>
    <m/>
    <m/>
    <m/>
    <m/>
    <m/>
    <m/>
    <m/>
    <m/>
    <m/>
    <n v="2601"/>
    <x v="6"/>
    <x v="0"/>
    <s v="START Model parameters comparison"/>
    <s v="END Model parameters comparison"/>
    <d v="2026-02-06T15:29:00"/>
    <x v="879"/>
    <d v="2026-02-06T15:31:00"/>
    <s v="NULL"/>
    <x v="0"/>
    <s v="Load_MP_MCP"/>
    <x v="0"/>
    <s v="Model parameters comparison"/>
    <n v="0"/>
    <n v="0"/>
    <n v="0"/>
    <n v="0"/>
    <n v="0"/>
    <n v="0"/>
    <m/>
    <m/>
    <n v="0"/>
    <n v="0"/>
    <n v="0"/>
    <n v="0"/>
    <x v="23"/>
    <s v="No Error"/>
    <m/>
    <m/>
    <m/>
    <m/>
    <m/>
    <m/>
    <m/>
    <m/>
    <m/>
    <m/>
    <s v=""/>
  </r>
  <r>
    <x v="28"/>
    <s v="BEDBLoad Spreads46059.6465277778"/>
    <s v="Not Found"/>
    <x v="3"/>
    <s v="MCPBEDBLoad Spreadsload Spreads"/>
    <s v="MCPBEDBLoad Spreads"/>
    <m/>
    <m/>
    <m/>
    <m/>
    <m/>
    <m/>
    <m/>
    <m/>
    <m/>
    <m/>
    <m/>
    <m/>
    <m/>
    <n v="2601"/>
    <x v="6"/>
    <x v="0"/>
    <s v="START load Spreads"/>
    <s v="NULL"/>
    <d v="2026-02-06T15:31:00"/>
    <x v="880"/>
    <d v="2026-02-06T15:51:00"/>
    <s v="NULL"/>
    <x v="2"/>
    <s v="Load_Spreads_MCP"/>
    <x v="0"/>
    <s v="load Spreads"/>
    <n v="0.03"/>
    <n v="0.03"/>
    <n v="0"/>
    <n v="0.3"/>
    <n v="0.33"/>
    <n v="0.33"/>
    <m/>
    <n v="3.3333333333333333E-2"/>
    <n v="0.03"/>
    <n v="3.3333333333333333E-2"/>
    <n v="0"/>
    <n v="6.3333333333333325E-2"/>
    <x v="198"/>
    <s v="Production Error"/>
    <s v="Execution &amp; Process Handling Errors"/>
    <s v="Execution &amp; Process Readiness Gaps"/>
    <s v="Testing the new script, the parent script had more items to be run as it needed to be, therefore I stopped all the scripts"/>
    <m/>
    <m/>
    <s v="Single‑Location Impact"/>
    <s v="One‑Off"/>
    <m/>
    <m/>
    <m/>
    <s v=""/>
  </r>
  <r>
    <x v="28"/>
    <s v="BEDBLoad Spreads46059.6604166667"/>
    <s v="Not Found"/>
    <x v="3"/>
    <s v="MCPBEDBLoad Spreadsload Spreads"/>
    <s v="MCPBEDBLoad Spreads"/>
    <m/>
    <m/>
    <m/>
    <m/>
    <m/>
    <m/>
    <m/>
    <m/>
    <m/>
    <m/>
    <m/>
    <m/>
    <m/>
    <n v="2601"/>
    <x v="6"/>
    <x v="0"/>
    <s v="START load Spreads"/>
    <s v="END load Spreads"/>
    <d v="2026-02-06T15:51:00"/>
    <x v="881"/>
    <d v="2026-02-06T16:02:00"/>
    <s v="NULL"/>
    <x v="0"/>
    <s v="Load_Spreads_MCP"/>
    <x v="1"/>
    <s v="load Spreads"/>
    <n v="0.18"/>
    <n v="0"/>
    <n v="0.18"/>
    <n v="0"/>
    <n v="0"/>
    <n v="0.18"/>
    <m/>
    <m/>
    <n v="0"/>
    <n v="0"/>
    <n v="0.18"/>
    <n v="0"/>
    <x v="65"/>
    <s v="No Error"/>
    <m/>
    <m/>
    <m/>
    <m/>
    <m/>
    <m/>
    <m/>
    <m/>
    <m/>
    <m/>
    <s v=""/>
  </r>
  <r>
    <x v="28"/>
    <s v="BEDBLoad Spreads46059.6680555556"/>
    <s v="Not Found"/>
    <x v="4"/>
    <s v="MCPBEDBLoad SpreadsSpreads comparison"/>
    <s v="MCPBEDBLoad Spreads"/>
    <m/>
    <m/>
    <m/>
    <m/>
    <m/>
    <m/>
    <m/>
    <m/>
    <m/>
    <m/>
    <m/>
    <m/>
    <m/>
    <n v="2601"/>
    <x v="6"/>
    <x v="0"/>
    <s v="START Spreads comparison"/>
    <s v="END Spreads comparison"/>
    <d v="2026-02-06T16:02:00"/>
    <x v="882"/>
    <d v="2026-02-06T16:06:00"/>
    <s v="NULL"/>
    <x v="0"/>
    <s v="Load_Spreads_MCP"/>
    <x v="0"/>
    <s v="Spreads comparison"/>
    <n v="0.02"/>
    <n v="0"/>
    <n v="0.02"/>
    <n v="0"/>
    <n v="0"/>
    <n v="0.02"/>
    <m/>
    <m/>
    <n v="0"/>
    <n v="0"/>
    <n v="0.02"/>
    <n v="0"/>
    <x v="9"/>
    <s v="No Error"/>
    <m/>
    <m/>
    <m/>
    <m/>
    <m/>
    <m/>
    <m/>
    <m/>
    <m/>
    <m/>
    <s v=""/>
  </r>
  <r>
    <x v="3"/>
    <s v="BEDBLoad Pos46059.6708333333"/>
    <s v="Not Found"/>
    <x v="5"/>
    <s v="MCPBEDBLoad Posload"/>
    <s v="MCPBEDBLoad Pos"/>
    <m/>
    <m/>
    <m/>
    <m/>
    <m/>
    <m/>
    <m/>
    <m/>
    <m/>
    <m/>
    <m/>
    <m/>
    <m/>
    <n v="2601"/>
    <x v="6"/>
    <x v="0"/>
    <s v="START load"/>
    <s v="END load"/>
    <d v="2026-02-06T16:06:00"/>
    <x v="883"/>
    <d v="2026-02-06T17:13:00"/>
    <s v="NULL"/>
    <x v="0"/>
    <s v="Load_POS_MCP"/>
    <x v="0"/>
    <s v="load"/>
    <n v="1.1200000000000001"/>
    <n v="0"/>
    <n v="1.1200000000000001"/>
    <n v="0"/>
    <n v="0"/>
    <n v="1.1200000000000001"/>
    <m/>
    <m/>
    <n v="0"/>
    <n v="0"/>
    <n v="1.1200000000000001"/>
    <n v="0"/>
    <x v="21"/>
    <s v="No Error"/>
    <m/>
    <m/>
    <m/>
    <m/>
    <m/>
    <m/>
    <m/>
    <m/>
    <m/>
    <m/>
    <s v=""/>
  </r>
  <r>
    <x v="3"/>
    <s v="BEDBLoad Pos46059.7173611111"/>
    <s v="Not Found"/>
    <x v="6"/>
    <s v="MCPBEDBLoad PosStratification"/>
    <s v="MCPBEDBLoad Pos"/>
    <m/>
    <m/>
    <m/>
    <m/>
    <m/>
    <m/>
    <m/>
    <m/>
    <m/>
    <m/>
    <m/>
    <m/>
    <m/>
    <n v="2601"/>
    <x v="6"/>
    <x v="0"/>
    <s v="START Stratification"/>
    <s v="END Stratification"/>
    <d v="2026-02-06T17:13:00"/>
    <x v="884"/>
    <d v="2026-02-07T06:47:00"/>
    <s v="NULL"/>
    <x v="0"/>
    <s v="Load_POS_MCP"/>
    <x v="0"/>
    <s v="Stratification"/>
    <n v="0.12"/>
    <n v="0"/>
    <n v="0.12"/>
    <n v="0"/>
    <n v="0"/>
    <n v="0.12"/>
    <m/>
    <m/>
    <n v="0"/>
    <n v="0"/>
    <n v="0.12"/>
    <n v="0"/>
    <x v="6"/>
    <s v="No Error"/>
    <m/>
    <m/>
    <m/>
    <m/>
    <m/>
    <m/>
    <m/>
    <m/>
    <m/>
    <m/>
    <s v=""/>
  </r>
  <r>
    <x v="4"/>
    <s v="BEDBValuation (NPV)46060.2826388889"/>
    <s v="Not Found"/>
    <x v="9"/>
    <s v="MCPBEDBValuation (NPV)portfolio valuation run"/>
    <s v="MCPBEDBValuation (NPV)"/>
    <m/>
    <m/>
    <m/>
    <m/>
    <m/>
    <m/>
    <m/>
    <m/>
    <m/>
    <m/>
    <m/>
    <m/>
    <m/>
    <n v="2601"/>
    <x v="6"/>
    <x v="0"/>
    <s v="START portfolio valuation run"/>
    <s v="END portfolio valuation run"/>
    <d v="2026-02-07T06:47:00"/>
    <x v="885"/>
    <d v="2026-02-08T19:55:00"/>
    <s v="NULL"/>
    <x v="0"/>
    <s v="Valuation_MCP"/>
    <x v="0"/>
    <s v="portfolio valuation run"/>
    <n v="13.4"/>
    <n v="13.4"/>
    <n v="0"/>
    <n v="0"/>
    <n v="13.4"/>
    <n v="13.4"/>
    <n v="0"/>
    <m/>
    <n v="0"/>
    <n v="0"/>
    <n v="13.4"/>
    <n v="0"/>
    <x v="199"/>
    <s v="No Error"/>
    <m/>
    <m/>
    <s v="only the email part was reran"/>
    <m/>
    <m/>
    <m/>
    <m/>
    <m/>
    <m/>
    <m/>
    <s v=""/>
  </r>
  <r>
    <x v="4"/>
    <s v="BEDBValuation (NPV)46061.8298611111"/>
    <s v="Not Found"/>
    <x v="10"/>
    <s v="MCPBEDBValuation (NPV)export to ara"/>
    <s v="MCPBEDBValuation (NPV)"/>
    <m/>
    <m/>
    <m/>
    <m/>
    <m/>
    <m/>
    <m/>
    <m/>
    <m/>
    <m/>
    <m/>
    <m/>
    <m/>
    <n v="2601"/>
    <x v="6"/>
    <x v="0"/>
    <s v="START export to ara"/>
    <s v="END export to ara"/>
    <d v="2026-02-08T19:55:00"/>
    <x v="886"/>
    <d v="2026-02-08T19:57:00"/>
    <s v="NULL"/>
    <x v="0"/>
    <s v="Valuation_MCP ara"/>
    <x v="0"/>
    <s v="export to ara"/>
    <n v="0"/>
    <n v="0"/>
    <n v="0"/>
    <n v="0"/>
    <n v="0"/>
    <n v="0"/>
    <m/>
    <m/>
    <n v="0"/>
    <n v="0"/>
    <n v="0"/>
    <n v="0"/>
    <x v="23"/>
    <s v="No Error"/>
    <m/>
    <m/>
    <m/>
    <m/>
    <m/>
    <m/>
    <m/>
    <m/>
    <m/>
    <m/>
    <s v=""/>
  </r>
  <r>
    <x v="4"/>
    <s v="BEDBValuation (NPV)46061.8298611111"/>
    <s v="Not Found"/>
    <x v="9"/>
    <s v="MCPBEDBValuation (NPV)portfolio valuation run"/>
    <s v="MCPBEDBValuation (NPV)"/>
    <m/>
    <m/>
    <m/>
    <m/>
    <m/>
    <m/>
    <m/>
    <m/>
    <m/>
    <m/>
    <m/>
    <m/>
    <m/>
    <n v="2601"/>
    <x v="6"/>
    <x v="0"/>
    <s v="START portfolio valuation run"/>
    <s v="NULL"/>
    <d v="2026-02-08T19:55:00"/>
    <x v="887"/>
    <d v="2026-02-08T19:55:00"/>
    <s v="NULL"/>
    <x v="0"/>
    <s v="Valuation_MCP ara"/>
    <x v="1"/>
    <s v="portfolio valuation run"/>
    <n v="0.02"/>
    <n v="0"/>
    <n v="0.02"/>
    <n v="0"/>
    <n v="0"/>
    <n v="0.02"/>
    <m/>
    <m/>
    <n v="0"/>
    <n v="0"/>
    <n v="0.02"/>
    <n v="0"/>
    <x v="9"/>
    <s v="No Error"/>
    <m/>
    <m/>
    <m/>
    <m/>
    <m/>
    <m/>
    <m/>
    <m/>
    <m/>
    <m/>
    <s v=""/>
  </r>
  <r>
    <x v="4"/>
    <s v="BEDBValuation (NPV)46061.83125"/>
    <s v="Not Found"/>
    <x v="11"/>
    <s v="MCPBEDBValuation (NPV)Light Maintenance"/>
    <s v="MCPBEDBValuation (NPV)"/>
    <m/>
    <m/>
    <m/>
    <m/>
    <m/>
    <m/>
    <m/>
    <m/>
    <m/>
    <m/>
    <m/>
    <m/>
    <m/>
    <n v="2601"/>
    <x v="6"/>
    <x v="0"/>
    <s v="START Light Maintenance"/>
    <s v="END Light Maintenance"/>
    <d v="2026-02-08T19:57:00"/>
    <x v="888"/>
    <d v="2026-02-08T20:43:00"/>
    <s v="NULL"/>
    <x v="0"/>
    <s v="Valuation_MCP_Export"/>
    <x v="0"/>
    <s v="Light Maintenance"/>
    <n v="0.77"/>
    <n v="0"/>
    <n v="0.77"/>
    <n v="0"/>
    <n v="0"/>
    <n v="0.77"/>
    <m/>
    <m/>
    <n v="0"/>
    <n v="0"/>
    <n v="0.77"/>
    <n v="0"/>
    <x v="24"/>
    <s v="No Error"/>
    <m/>
    <m/>
    <m/>
    <m/>
    <m/>
    <m/>
    <m/>
    <m/>
    <m/>
    <m/>
    <s v=""/>
  </r>
  <r>
    <x v="4"/>
    <s v="BEDBValuation (NPV)46061.8631944444"/>
    <s v="Not Found"/>
    <x v="12"/>
    <s v="MCPBEDBValuation (NPV)valuation report OLAP exports"/>
    <s v="MCPBEDBValuation (NPV)"/>
    <m/>
    <m/>
    <m/>
    <m/>
    <m/>
    <m/>
    <m/>
    <m/>
    <m/>
    <m/>
    <m/>
    <m/>
    <m/>
    <n v="2601"/>
    <x v="6"/>
    <x v="0"/>
    <s v="START valuation report OLAP exports"/>
    <s v="END valuation report OLAP exports"/>
    <d v="2026-02-08T20:43:00"/>
    <x v="889"/>
    <d v="2026-02-08T21:33:00"/>
    <s v="NULL"/>
    <x v="0"/>
    <s v="Valuation_MCP_Export"/>
    <x v="0"/>
    <s v="valuation report OLAP exports"/>
    <n v="0.83"/>
    <n v="0"/>
    <n v="0.83"/>
    <n v="0"/>
    <n v="0"/>
    <n v="0.83"/>
    <m/>
    <m/>
    <n v="0"/>
    <n v="0"/>
    <n v="0.83"/>
    <n v="0"/>
    <x v="107"/>
    <s v="No Error"/>
    <m/>
    <m/>
    <m/>
    <m/>
    <m/>
    <m/>
    <m/>
    <m/>
    <m/>
    <m/>
    <s v=""/>
  </r>
  <r>
    <x v="4"/>
    <s v="BEDBValuation (NPV)46061.8979166667"/>
    <s v="Not Found"/>
    <x v="37"/>
    <s v="MCPBEDBValuation (NPV)valuation report QRM Reporter exports"/>
    <s v="MCPBEDBValuation (NPV)"/>
    <m/>
    <m/>
    <m/>
    <m/>
    <m/>
    <m/>
    <m/>
    <m/>
    <m/>
    <m/>
    <m/>
    <m/>
    <m/>
    <n v="2601"/>
    <x v="6"/>
    <x v="0"/>
    <s v="START valuation report QRM Reporter exports"/>
    <s v="END valuation report QRM Reporter exports"/>
    <d v="2026-02-08T21:33:00"/>
    <x v="890"/>
    <d v="2026-02-09T13:50:00"/>
    <s v="NULL"/>
    <x v="0"/>
    <s v="Valuation_MCP_Export"/>
    <x v="0"/>
    <s v="valuation report QRM Reporter exports"/>
    <n v="0.13"/>
    <n v="0"/>
    <n v="0.13"/>
    <n v="0"/>
    <n v="0"/>
    <n v="0.13"/>
    <m/>
    <m/>
    <n v="0"/>
    <n v="0"/>
    <n v="0.13"/>
    <n v="0"/>
    <x v="3"/>
    <s v="No Error"/>
    <m/>
    <m/>
    <m/>
    <m/>
    <m/>
    <m/>
    <m/>
    <m/>
    <m/>
    <m/>
    <s v=""/>
  </r>
  <r>
    <x v="9"/>
    <s v="BEDBImport Strategies46062.5763888889"/>
    <s v="Not Found"/>
    <x v="290"/>
    <s v="MCPBEDBImport Strategiesimport strategies Risk"/>
    <s v="MCPBEDBImport Strategies"/>
    <m/>
    <m/>
    <m/>
    <m/>
    <m/>
    <m/>
    <m/>
    <m/>
    <m/>
    <m/>
    <m/>
    <m/>
    <m/>
    <n v="2601"/>
    <x v="6"/>
    <x v="0"/>
    <s v="START import strategies Risk"/>
    <s v="END import strategies Risk"/>
    <d v="2026-02-09T13:50:00"/>
    <x v="891"/>
    <d v="2026-02-09T14:00:00"/>
    <s v="NULL"/>
    <x v="0"/>
    <s v="Import_Strategies_Risk_MCP"/>
    <x v="0"/>
    <s v="import strategies Risk"/>
    <n v="0.1"/>
    <n v="0"/>
    <n v="0.1"/>
    <n v="0"/>
    <n v="0"/>
    <n v="0.1"/>
    <m/>
    <m/>
    <n v="0"/>
    <n v="0"/>
    <n v="0.1"/>
    <n v="0"/>
    <x v="14"/>
    <s v="No Error"/>
    <m/>
    <m/>
    <m/>
    <m/>
    <m/>
    <m/>
    <m/>
    <m/>
    <m/>
    <m/>
    <s v=""/>
  </r>
  <r>
    <x v="10"/>
    <s v="BEDBPlanning (NII)46062.5833333333"/>
    <s v="Not Found"/>
    <x v="295"/>
    <s v="MCPBEDBPlanning (NII)combined planning run"/>
    <s v="MCPBEDBPlanning (NII)"/>
    <m/>
    <m/>
    <m/>
    <m/>
    <m/>
    <m/>
    <m/>
    <m/>
    <m/>
    <m/>
    <m/>
    <m/>
    <m/>
    <n v="2601"/>
    <x v="6"/>
    <x v="0"/>
    <s v="START combined planning run"/>
    <s v="END combined planning run"/>
    <d v="2026-02-09T14:00:00"/>
    <x v="892"/>
    <d v="2026-02-10T22:27:00"/>
    <s v="NULL"/>
    <x v="0"/>
    <s v="Planning_MCP"/>
    <x v="0"/>
    <s v="combined planning run"/>
    <n v="32.450000000000003"/>
    <n v="32.450000000000003"/>
    <n v="0"/>
    <n v="0"/>
    <n v="32.450000000000003"/>
    <n v="32.450000000000003"/>
    <n v="0"/>
    <m/>
    <n v="0"/>
    <n v="0"/>
    <n v="32.450000000000003"/>
    <n v="0"/>
    <x v="200"/>
    <s v="No Error"/>
    <m/>
    <m/>
    <s v="No error, this is the successful and useful run"/>
    <m/>
    <m/>
    <m/>
    <m/>
    <m/>
    <m/>
    <m/>
    <s v=""/>
  </r>
  <r>
    <x v="10"/>
    <s v="BEDBPlanning (NII)46063.9354166667"/>
    <s v="Not Found"/>
    <x v="10"/>
    <s v="MCPBEDBPlanning (NII)export to ara"/>
    <s v="MCPBEDBPlanning (NII)"/>
    <m/>
    <m/>
    <m/>
    <m/>
    <m/>
    <m/>
    <m/>
    <m/>
    <m/>
    <m/>
    <m/>
    <m/>
    <m/>
    <n v="2601"/>
    <x v="6"/>
    <x v="0"/>
    <s v="START export to ara"/>
    <s v="END export to ara"/>
    <d v="2026-02-10T22:27:00"/>
    <x v="893"/>
    <d v="2026-02-10T22:31:00"/>
    <s v="NULL"/>
    <x v="0"/>
    <s v="Planning_MCP"/>
    <x v="1"/>
    <s v="export to ara"/>
    <n v="0.03"/>
    <n v="0"/>
    <n v="0.03"/>
    <n v="0"/>
    <n v="0"/>
    <n v="0.03"/>
    <m/>
    <m/>
    <n v="0"/>
    <n v="0"/>
    <n v="0.03"/>
    <n v="0"/>
    <x v="0"/>
    <s v="No Error"/>
    <m/>
    <m/>
    <m/>
    <m/>
    <m/>
    <m/>
    <m/>
    <m/>
    <m/>
    <m/>
    <s v=""/>
  </r>
  <r>
    <x v="10"/>
    <s v="BEDBPlanning (NII)46063.9381944444"/>
    <s v="Not Found"/>
    <x v="11"/>
    <s v="MCPBEDBPlanning (NII)Light Maintenance"/>
    <s v="MCPBEDBPlanning (NII)"/>
    <m/>
    <m/>
    <m/>
    <m/>
    <m/>
    <m/>
    <m/>
    <m/>
    <m/>
    <m/>
    <m/>
    <m/>
    <m/>
    <n v="2601"/>
    <x v="6"/>
    <x v="0"/>
    <s v="START Light Maintenance"/>
    <s v="END Light Maintenance"/>
    <d v="2026-02-10T22:31:00"/>
    <x v="894"/>
    <d v="2026-02-11T02:30:00"/>
    <s v="NULL"/>
    <x v="0"/>
    <s v="Planning_MCP_Export"/>
    <x v="1"/>
    <s v="Light Maintenance"/>
    <n v="3.98"/>
    <n v="0"/>
    <n v="3.98"/>
    <n v="0"/>
    <n v="0"/>
    <n v="3.98"/>
    <m/>
    <m/>
    <n v="0"/>
    <n v="0"/>
    <n v="3.98"/>
    <n v="0"/>
    <x v="201"/>
    <s v="No Error"/>
    <m/>
    <m/>
    <m/>
    <m/>
    <m/>
    <m/>
    <m/>
    <m/>
    <m/>
    <m/>
    <s v=""/>
  </r>
  <r>
    <x v="10"/>
    <s v="BEDBPlanning (NII)46064.1041666667"/>
    <s v="Not Found"/>
    <x v="25"/>
    <s v="MCPBEDBPlanning (NII)planning run QRM reporter exports"/>
    <s v="MCPBEDBPlanning (NII)"/>
    <m/>
    <m/>
    <m/>
    <m/>
    <m/>
    <m/>
    <m/>
    <m/>
    <m/>
    <m/>
    <m/>
    <m/>
    <m/>
    <n v="2601"/>
    <x v="6"/>
    <x v="0"/>
    <s v="START planning run QRM reporter exports"/>
    <s v="END planning run QRM reporter exports"/>
    <d v="2026-02-11T02:30:00"/>
    <x v="895"/>
    <d v="2026-02-11T11:37:00"/>
    <s v="NULL"/>
    <x v="0"/>
    <s v="Planning_MCP_Export"/>
    <x v="0"/>
    <s v="planning run QRM reporter exports"/>
    <n v="6.98"/>
    <n v="6.98"/>
    <n v="0"/>
    <n v="2.13"/>
    <n v="9.11"/>
    <n v="9.11"/>
    <n v="0"/>
    <m/>
    <n v="0"/>
    <n v="2.13"/>
    <n v="6.98"/>
    <n v="2.13"/>
    <x v="202"/>
    <s v="Configuration"/>
    <s v="Existing Configuration &amp; ALM Engine Behavior"/>
    <s v="ALM Engine Defect"/>
    <s v="Primary contraint issue that led to a failed task in HPC affecting the run and skipping one scenario S613_CBR_Dwn (opp cost for missing scenario)"/>
    <m/>
    <m/>
    <s v="Single‑Location Impact"/>
    <s v="Recurring"/>
    <s v="rerun the planning run with the missing scenario"/>
    <s v="Primary contraint issue to be fixed in the new update of QRM"/>
    <s v="INC14525775"/>
    <s v=""/>
  </r>
  <r>
    <x v="10"/>
    <s v="BEDBPlanning (NII)46064.4840277778"/>
    <s v="Not Found"/>
    <x v="295"/>
    <s v="MCPBEDBPlanning (NII)combined planning run"/>
    <s v="MCPBEDBPlanning (NII)"/>
    <m/>
    <m/>
    <m/>
    <m/>
    <m/>
    <m/>
    <m/>
    <m/>
    <m/>
    <m/>
    <m/>
    <m/>
    <m/>
    <n v="2601"/>
    <x v="6"/>
    <x v="0"/>
    <s v="START combined planning run"/>
    <s v="NULL"/>
    <d v="2026-02-11T11:37:00"/>
    <x v="401"/>
    <d v="2026-02-11T20:08:00"/>
    <s v="NULL"/>
    <x v="3"/>
    <s v="Planning_MCP BE rr only missing scenario"/>
    <x v="1"/>
    <s v="combined planning run"/>
    <n v="6.87"/>
    <n v="6.87"/>
    <n v="0"/>
    <n v="0"/>
    <n v="6.87"/>
    <n v="6.87"/>
    <m/>
    <m/>
    <n v="6.87"/>
    <n v="0"/>
    <n v="0"/>
    <n v="6.87"/>
    <x v="203"/>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x v="10"/>
    <s v="BEDBPlanning (NII)46064.8388888889"/>
    <s v="Not Found"/>
    <x v="295"/>
    <s v="MCPBEDBPlanning (NII)combined planning run"/>
    <s v="MCPBEDBPlanning (NII)"/>
    <m/>
    <m/>
    <m/>
    <m/>
    <m/>
    <m/>
    <m/>
    <m/>
    <m/>
    <m/>
    <m/>
    <m/>
    <m/>
    <n v="2601"/>
    <x v="6"/>
    <x v="0"/>
    <s v="START combined planning run"/>
    <s v="END combined planning run"/>
    <d v="2026-02-11T20:08:00"/>
    <x v="896"/>
    <d v="2026-02-12T16:07:00"/>
    <s v="NULL"/>
    <x v="0"/>
    <s v="Planning_MCP BE rr only missing scenario rr"/>
    <x v="2"/>
    <s v="combined planning run"/>
    <n v="19.98"/>
    <n v="0"/>
    <n v="19.98"/>
    <n v="0"/>
    <n v="0"/>
    <n v="19.98"/>
    <n v="19.98"/>
    <m/>
    <n v="19.98"/>
    <n v="0"/>
    <n v="0"/>
    <n v="19.98"/>
    <x v="204"/>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combined planning run"/>
  </r>
  <r>
    <x v="10"/>
    <s v="BEDBPlanning (NII)46065.6715277778"/>
    <s v="Not Found"/>
    <x v="10"/>
    <s v="MCPBEDBPlanning (NII)export to ara"/>
    <s v="MCPBEDBPlanning (NII)"/>
    <m/>
    <m/>
    <m/>
    <m/>
    <m/>
    <m/>
    <m/>
    <m/>
    <m/>
    <m/>
    <m/>
    <m/>
    <m/>
    <n v="2601"/>
    <x v="6"/>
    <x v="0"/>
    <s v="START export to ara"/>
    <s v="END export to ara"/>
    <d v="2026-02-12T16:07:00"/>
    <x v="896"/>
    <d v="2026-02-12T16:53:00"/>
    <s v="NULL"/>
    <x v="0"/>
    <s v="Planning_MCP BE rr only missing scenario rr"/>
    <x v="2"/>
    <s v="export to ara"/>
    <n v="0"/>
    <n v="0"/>
    <n v="0"/>
    <n v="0"/>
    <n v="0"/>
    <n v="0"/>
    <n v="0"/>
    <m/>
    <n v="0"/>
    <n v="0"/>
    <n v="0"/>
    <n v="0"/>
    <x v="23"/>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export to ara"/>
  </r>
  <r>
    <x v="10"/>
    <s v="BEDBPlanning (NII)46065.7034722222"/>
    <s v="Not Found"/>
    <x v="11"/>
    <s v="MCPBEDBPlanning (NII)Light Maintenance"/>
    <s v="MCPBEDBPlanning (NII)"/>
    <m/>
    <m/>
    <m/>
    <m/>
    <m/>
    <m/>
    <m/>
    <m/>
    <m/>
    <m/>
    <m/>
    <m/>
    <m/>
    <n v="2601"/>
    <x v="6"/>
    <x v="0"/>
    <s v="START Light Maintenance"/>
    <s v="END Light Maintenance"/>
    <d v="2026-02-12T16:53:00"/>
    <x v="897"/>
    <d v="2026-02-12T17:52:00"/>
    <s v="NULL"/>
    <x v="0"/>
    <s v="Planning_MCP_Export BE with the rerun"/>
    <x v="2"/>
    <s v="Light Maintenance"/>
    <n v="0.98"/>
    <n v="0"/>
    <n v="0.98"/>
    <n v="0"/>
    <n v="0"/>
    <n v="0.98"/>
    <n v="0.98"/>
    <m/>
    <n v="0.98"/>
    <n v="0"/>
    <n v="0"/>
    <n v="0.98"/>
    <x v="125"/>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Light Maintenance"/>
  </r>
  <r>
    <x v="10"/>
    <s v="BEDBPlanning (NII)46065.7444444444"/>
    <s v="Not Found"/>
    <x v="25"/>
    <s v="MCPBEDBPlanning (NII)planning run QRM reporter exports"/>
    <s v="MCPBEDBPlanning (NII)"/>
    <m/>
    <m/>
    <m/>
    <m/>
    <m/>
    <m/>
    <m/>
    <m/>
    <m/>
    <m/>
    <m/>
    <m/>
    <m/>
    <n v="2601"/>
    <x v="6"/>
    <x v="0"/>
    <s v="START planning run QRM reporter exports"/>
    <s v="END planning run QRM reporter exports"/>
    <d v="2026-02-12T17:52:00"/>
    <x v="898"/>
    <d v="2026-02-13T01:29:00"/>
    <s v="NULL"/>
    <x v="0"/>
    <s v="Planning_MCP_Export BE with the rerun"/>
    <x v="1"/>
    <s v="planning run QRM reporter exports"/>
    <n v="7.58"/>
    <n v="0"/>
    <n v="7.58"/>
    <n v="0"/>
    <n v="0"/>
    <n v="7.58"/>
    <n v="7.58"/>
    <m/>
    <n v="7.58"/>
    <n v="0"/>
    <n v="0"/>
    <n v="7.58"/>
    <x v="205"/>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
  </r>
  <r>
    <x v="8"/>
    <s v="BEDBEC46066.0618055556"/>
    <s v="Not Found"/>
    <x v="44"/>
    <s v="MCPBEDBECFull Maintenance"/>
    <s v="MCPBEDBEC"/>
    <m/>
    <m/>
    <m/>
    <m/>
    <m/>
    <m/>
    <m/>
    <m/>
    <m/>
    <m/>
    <m/>
    <m/>
    <m/>
    <n v="2601"/>
    <x v="6"/>
    <x v="0"/>
    <s v="START Full Maintenance"/>
    <s v="END Full Maintenance"/>
    <d v="2026-02-13T01:29:00"/>
    <x v="899"/>
    <d v="2026-02-13T10:31:00"/>
    <s v="NULL"/>
    <x v="0"/>
    <s v="EC_BE_MCP"/>
    <x v="0"/>
    <s v="Full Maintenance"/>
    <n v="9.0299999999999994"/>
    <n v="0"/>
    <n v="9.0299999999999994"/>
    <n v="0"/>
    <n v="0"/>
    <n v="9.0299999999999994"/>
    <m/>
    <m/>
    <n v="0"/>
    <n v="0"/>
    <n v="9.0299999999999994"/>
    <n v="0"/>
    <x v="206"/>
    <s v="No Error"/>
    <m/>
    <m/>
    <m/>
    <m/>
    <m/>
    <m/>
    <m/>
    <m/>
    <m/>
    <m/>
    <s v=""/>
  </r>
  <r>
    <x v="8"/>
    <s v="BEDBEC46066.4381944444"/>
    <s v="Not Found"/>
    <x v="19"/>
    <s v="MCPBEDBECing-ec valuation"/>
    <s v="MCPBEDBEC"/>
    <m/>
    <m/>
    <m/>
    <m/>
    <m/>
    <m/>
    <m/>
    <m/>
    <m/>
    <m/>
    <m/>
    <m/>
    <m/>
    <n v="2601"/>
    <x v="6"/>
    <x v="0"/>
    <s v="START ing-ec valuation"/>
    <s v="NULL"/>
    <d v="2026-02-13T10:31:00"/>
    <x v="900"/>
    <d v="2026-02-13T11:11:00"/>
    <s v="Exception Info: Workflow finished with errors. (line: 39)  "/>
    <x v="1"/>
    <s v="EC_BE_MCP"/>
    <x v="0"/>
    <s v="ing-ec valuation"/>
    <n v="0.15"/>
    <n v="0.15"/>
    <n v="0"/>
    <n v="0.52"/>
    <n v="0.67"/>
    <n v="0.67"/>
    <m/>
    <m/>
    <n v="0.15"/>
    <n v="0.52"/>
    <n v="0"/>
    <n v="0.67"/>
    <x v="28"/>
    <s v="Configuration"/>
    <s v="RFC/STP Driven Configuration Changes"/>
    <s v="Change-Induced Configuration Issue"/>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INC14525257"/>
    <s v=""/>
  </r>
  <r>
    <x v="8"/>
    <s v="BEDBEC46066.4659722222"/>
    <s v="Not Found"/>
    <x v="19"/>
    <s v="MCPBEDBECing-ec valuation"/>
    <s v="MCPBEDBEC"/>
    <m/>
    <m/>
    <m/>
    <m/>
    <m/>
    <m/>
    <m/>
    <m/>
    <m/>
    <m/>
    <m/>
    <m/>
    <m/>
    <n v="2601"/>
    <x v="6"/>
    <x v="0"/>
    <s v="START ing-ec valuation"/>
    <s v="END ing-ec valuation"/>
    <d v="2026-02-13T11:11:00"/>
    <x v="901"/>
    <d v="2026-02-14T12:35:00"/>
    <s v="NULL"/>
    <x v="0"/>
    <s v="EC_BE_MCP rr"/>
    <x v="1"/>
    <s v="ing-ec valuation"/>
    <n v="25.4"/>
    <n v="0"/>
    <n v="25.4"/>
    <n v="0"/>
    <n v="0"/>
    <n v="25.4"/>
    <m/>
    <m/>
    <n v="0"/>
    <n v="0"/>
    <n v="25.4"/>
    <n v="0"/>
    <x v="207"/>
    <s v="No Error"/>
    <m/>
    <m/>
    <m/>
    <m/>
    <m/>
    <m/>
    <m/>
    <m/>
    <m/>
    <m/>
    <s v=""/>
  </r>
  <r>
    <x v="8"/>
    <s v="BEDBEC46067.5243055556"/>
    <s v="Not Found"/>
    <x v="46"/>
    <s v="MCPBEDBECing-ec valuation exports"/>
    <s v="MCPBEDBEC"/>
    <m/>
    <m/>
    <m/>
    <m/>
    <m/>
    <m/>
    <m/>
    <m/>
    <m/>
    <m/>
    <m/>
    <m/>
    <m/>
    <n v="2601"/>
    <x v="6"/>
    <x v="0"/>
    <s v="START ing-ec valuation exports"/>
    <s v="END ing-ec valuation exports"/>
    <d v="2026-02-14T12:35:00"/>
    <x v="902"/>
    <d v="2026-02-14T12:43:00"/>
    <s v="NULL"/>
    <x v="0"/>
    <s v="EC_BE_MCP rr"/>
    <x v="0"/>
    <s v="ing-ec valuation exports"/>
    <n v="0.1"/>
    <n v="0"/>
    <n v="0.1"/>
    <n v="0"/>
    <n v="0"/>
    <n v="0.1"/>
    <m/>
    <m/>
    <n v="0"/>
    <n v="0"/>
    <n v="0.1"/>
    <n v="0"/>
    <x v="14"/>
    <s v="No Error"/>
    <m/>
    <m/>
    <m/>
    <m/>
    <m/>
    <m/>
    <m/>
    <m/>
    <m/>
    <m/>
    <s v=""/>
  </r>
  <r>
    <x v="7"/>
    <s v="BEDBKR46067.5298611111"/>
    <s v="Not Found"/>
    <x v="11"/>
    <s v="MCPBEDBKRLight Maintenance"/>
    <s v="MCPBEDBKR"/>
    <m/>
    <m/>
    <m/>
    <m/>
    <m/>
    <m/>
    <m/>
    <m/>
    <m/>
    <m/>
    <m/>
    <m/>
    <m/>
    <n v="2601"/>
    <x v="6"/>
    <x v="0"/>
    <s v="START Light Maintenance"/>
    <s v="END Light Maintenance"/>
    <d v="2026-02-14T12:43:00"/>
    <x v="903"/>
    <d v="2026-02-14T13:20:00"/>
    <s v="NULL"/>
    <x v="0"/>
    <s v="KR_BE_MCP"/>
    <x v="3"/>
    <s v="Light Maintenance"/>
    <n v="0.62"/>
    <n v="0"/>
    <n v="0.62"/>
    <n v="0"/>
    <n v="0"/>
    <n v="0.62"/>
    <m/>
    <m/>
    <n v="0"/>
    <n v="0"/>
    <n v="0.62"/>
    <n v="0"/>
    <x v="57"/>
    <s v="No Error"/>
    <m/>
    <m/>
    <m/>
    <m/>
    <m/>
    <m/>
    <m/>
    <m/>
    <m/>
    <m/>
    <s v="Light Maintenance"/>
  </r>
  <r>
    <x v="7"/>
    <s v="BEDBKR46067.5555555556"/>
    <s v="Not Found"/>
    <x v="17"/>
    <s v="MCPBEDBKRbpv-kr valuation"/>
    <s v="MCPBEDBKR"/>
    <m/>
    <m/>
    <m/>
    <m/>
    <m/>
    <m/>
    <m/>
    <m/>
    <m/>
    <m/>
    <m/>
    <m/>
    <m/>
    <n v="2601"/>
    <x v="6"/>
    <x v="0"/>
    <s v="START bpv-kr valuation"/>
    <s v="END bpv-kr valuation"/>
    <d v="2026-02-14T13:20:00"/>
    <x v="904"/>
    <d v="2026-02-15T04:02:00"/>
    <s v="NULL"/>
    <x v="0"/>
    <s v="KR_BE_MCP"/>
    <x v="0"/>
    <s v="bpv-kr valuation"/>
    <n v="14.7"/>
    <n v="0"/>
    <n v="14.7"/>
    <n v="0"/>
    <n v="0"/>
    <n v="14.7"/>
    <m/>
    <m/>
    <n v="0"/>
    <n v="0"/>
    <n v="14.7"/>
    <n v="0"/>
    <x v="208"/>
    <s v="No Error"/>
    <m/>
    <m/>
    <m/>
    <m/>
    <m/>
    <m/>
    <m/>
    <m/>
    <m/>
    <m/>
    <s v=""/>
  </r>
  <r>
    <x v="7"/>
    <s v="BEDBKR46068.1680555556"/>
    <s v="Not Found"/>
    <x v="10"/>
    <s v="MCPBEDBKRexport to ara"/>
    <s v="MCPBEDBKR"/>
    <m/>
    <m/>
    <m/>
    <m/>
    <m/>
    <m/>
    <m/>
    <m/>
    <m/>
    <m/>
    <m/>
    <m/>
    <m/>
    <n v="2601"/>
    <x v="6"/>
    <x v="0"/>
    <s v="START export to ara"/>
    <s v="END export to ara"/>
    <d v="2026-02-15T04:02:00"/>
    <x v="904"/>
    <d v="2026-02-15T04:02:00"/>
    <s v="NULL"/>
    <x v="0"/>
    <s v="KR_BE_MCP"/>
    <x v="3"/>
    <s v="export to ara"/>
    <n v="0"/>
    <n v="0"/>
    <n v="0"/>
    <n v="0"/>
    <n v="0"/>
    <n v="0"/>
    <m/>
    <m/>
    <n v="0"/>
    <n v="0"/>
    <n v="0"/>
    <n v="0"/>
    <x v="23"/>
    <s v="No Error"/>
    <m/>
    <m/>
    <m/>
    <m/>
    <m/>
    <m/>
    <m/>
    <m/>
    <m/>
    <m/>
    <s v="export to ara"/>
  </r>
  <r>
    <x v="7"/>
    <s v="BEDBKR46068.1680555556"/>
    <s v="Not Found"/>
    <x v="47"/>
    <s v="MCPBEDBKRbpv-kr valuation exports"/>
    <s v="MCPBEDBKR"/>
    <m/>
    <m/>
    <m/>
    <m/>
    <m/>
    <m/>
    <m/>
    <m/>
    <m/>
    <m/>
    <m/>
    <m/>
    <m/>
    <n v="2601"/>
    <x v="6"/>
    <x v="0"/>
    <s v="START bpv-kr valuation exports"/>
    <s v="END bpv-kr valuation exports"/>
    <d v="2026-02-15T04:02:00"/>
    <x v="904"/>
    <d v="2026-02-15T18:16:00"/>
    <s v="NULL"/>
    <x v="0"/>
    <s v="KR_BE_MCP"/>
    <x v="0"/>
    <s v="bpv-kr valuation exports"/>
    <n v="0"/>
    <n v="0"/>
    <n v="0"/>
    <n v="0"/>
    <n v="0"/>
    <n v="0"/>
    <m/>
    <m/>
    <n v="0"/>
    <n v="0"/>
    <n v="0"/>
    <n v="0"/>
    <x v="23"/>
    <s v="No Error"/>
    <m/>
    <m/>
    <m/>
    <m/>
    <m/>
    <m/>
    <m/>
    <m/>
    <m/>
    <m/>
    <s v=""/>
  </r>
  <r>
    <x v="18"/>
    <s v="BEDBValuation AIC46068.7611111111"/>
    <s v="Not Found"/>
    <x v="48"/>
    <s v="MCPBEDBValuation AICload AIC Spreads"/>
    <s v="MCPBEDBValuation AIC"/>
    <m/>
    <m/>
    <m/>
    <m/>
    <m/>
    <m/>
    <m/>
    <m/>
    <m/>
    <m/>
    <m/>
    <m/>
    <m/>
    <n v="2601"/>
    <x v="6"/>
    <x v="0"/>
    <s v="START load AIC Spreads"/>
    <s v="END load AIC Spreads"/>
    <d v="2026-02-15T18:16:00"/>
    <x v="905"/>
    <d v="2026-02-15T18:27:00"/>
    <s v="NULL"/>
    <x v="0"/>
    <s v="Valuation_AIC_BE_MCP"/>
    <x v="0"/>
    <s v="load AIC Spreads"/>
    <n v="0.18"/>
    <n v="0"/>
    <n v="0.18"/>
    <n v="0"/>
    <n v="0"/>
    <n v="0.18"/>
    <m/>
    <m/>
    <n v="0"/>
    <n v="0"/>
    <n v="0.18"/>
    <n v="0"/>
    <x v="65"/>
    <s v="No Error"/>
    <m/>
    <m/>
    <m/>
    <m/>
    <m/>
    <m/>
    <m/>
    <m/>
    <m/>
    <m/>
    <s v=""/>
  </r>
  <r>
    <x v="18"/>
    <s v="BEDBValuation AIC46068.76875"/>
    <s v="Not Found"/>
    <x v="29"/>
    <s v="MCPBEDBValuation AICAIC portfolio valuation run"/>
    <s v="MCPBEDBValuation AIC"/>
    <m/>
    <m/>
    <m/>
    <m/>
    <m/>
    <m/>
    <m/>
    <m/>
    <m/>
    <m/>
    <m/>
    <m/>
    <m/>
    <n v="2601"/>
    <x v="6"/>
    <x v="0"/>
    <s v="START AIC portfolio valuation run"/>
    <s v="END AIC portfolio valuation run"/>
    <d v="2026-02-15T18:27:00"/>
    <x v="906"/>
    <d v="2026-02-15T20:22:00"/>
    <s v="NULL"/>
    <x v="0"/>
    <s v="Valuation_AIC_BE_MCP"/>
    <x v="0"/>
    <s v="AIC portfolio valuation run"/>
    <n v="1.88"/>
    <n v="0"/>
    <n v="1.88"/>
    <n v="0"/>
    <n v="0"/>
    <n v="1.88"/>
    <m/>
    <m/>
    <n v="0"/>
    <n v="0"/>
    <n v="1.88"/>
    <n v="0"/>
    <x v="209"/>
    <s v="No Error"/>
    <m/>
    <m/>
    <m/>
    <m/>
    <m/>
    <m/>
    <m/>
    <m/>
    <m/>
    <m/>
    <s v=""/>
  </r>
  <r>
    <x v="13"/>
    <s v="BEDBGAP46068.8486111111"/>
    <s v="Not Found"/>
    <x v="31"/>
    <s v="MCPBEDBGAPgap planning"/>
    <s v="MCPBEDBGAP"/>
    <m/>
    <m/>
    <m/>
    <m/>
    <m/>
    <m/>
    <m/>
    <m/>
    <m/>
    <m/>
    <m/>
    <m/>
    <m/>
    <n v="2601"/>
    <x v="6"/>
    <x v="0"/>
    <s v="START gap planning"/>
    <s v="END gap planning"/>
    <d v="2026-02-15T20:22:00"/>
    <x v="907"/>
    <s v="NULL"/>
    <s v="NULL"/>
    <x v="0"/>
    <s v="GAP_BE_MCP"/>
    <x v="0"/>
    <s v="gap planning"/>
    <n v="2.0699999999999998"/>
    <n v="0"/>
    <n v="2.0699999999999998"/>
    <n v="0"/>
    <n v="0"/>
    <n v="2.0699999999999998"/>
    <m/>
    <m/>
    <n v="0"/>
    <n v="0"/>
    <n v="2.0699999999999998"/>
    <n v="0"/>
    <x v="210"/>
    <s v="No Error"/>
    <m/>
    <m/>
    <m/>
    <m/>
    <m/>
    <m/>
    <m/>
    <m/>
    <m/>
    <m/>
    <s v=""/>
  </r>
  <r>
    <x v="35"/>
    <s v="BEDBEVE (Monthly)46073.0416666667"/>
    <s v="Not Found"/>
    <x v="305"/>
    <s v="MCPBEDBEVE (Monthly)eve optionality copy run parameters"/>
    <s v="MCPBEDBEVE (Monthly)"/>
    <m/>
    <m/>
    <m/>
    <m/>
    <m/>
    <m/>
    <m/>
    <m/>
    <m/>
    <m/>
    <m/>
    <m/>
    <m/>
    <n v="2601"/>
    <x v="6"/>
    <x v="0"/>
    <s v="START eve optionality copy run parameters"/>
    <s v="END eve optionality copy run parameters"/>
    <d v="2026-02-20T01:00:00"/>
    <x v="908"/>
    <d v="2026-02-20T01:00:00"/>
    <s v="NULL"/>
    <x v="0"/>
    <s v="EVE_Monthly_BE_MCP"/>
    <x v="0"/>
    <s v="eve optionality copy run parameters"/>
    <n v="0"/>
    <n v="0"/>
    <n v="0"/>
    <n v="0"/>
    <n v="0"/>
    <n v="0"/>
    <m/>
    <m/>
    <n v="0"/>
    <n v="0"/>
    <n v="0"/>
    <n v="0"/>
    <x v="23"/>
    <s v="No Error"/>
    <m/>
    <m/>
    <m/>
    <m/>
    <m/>
    <m/>
    <m/>
    <m/>
    <m/>
    <m/>
    <s v=""/>
  </r>
  <r>
    <x v="35"/>
    <s v="BEDBEVE (Monthly)46073.0416666667"/>
    <s v="Not Found"/>
    <x v="306"/>
    <s v="MCPBEDBEVE (Monthly)EVE Optionality SCF BE Valuation run"/>
    <s v="MCPBEDBEVE (Monthly)"/>
    <m/>
    <m/>
    <m/>
    <m/>
    <m/>
    <m/>
    <m/>
    <m/>
    <m/>
    <m/>
    <m/>
    <m/>
    <m/>
    <n v="2601"/>
    <x v="6"/>
    <x v="0"/>
    <s v="START EVE Optionality SCF BE Valuation run"/>
    <s v="END EVE Optionality SCF BE Valuation run"/>
    <d v="2026-02-20T01:00:00"/>
    <x v="909"/>
    <s v="NULL"/>
    <s v="NULL"/>
    <x v="0"/>
    <s v="EVE_Monthly_BE_MCP"/>
    <x v="0"/>
    <s v="EVE Optionality SCF BE Valuation run"/>
    <n v="2.6"/>
    <n v="0"/>
    <n v="2.6"/>
    <n v="0"/>
    <n v="0"/>
    <n v="2.6"/>
    <m/>
    <m/>
    <n v="0"/>
    <n v="0"/>
    <n v="2.6"/>
    <n v="0"/>
    <x v="169"/>
    <s v="No Error"/>
    <m/>
    <m/>
    <m/>
    <m/>
    <m/>
    <m/>
    <m/>
    <m/>
    <m/>
    <m/>
    <s v=""/>
  </r>
  <r>
    <x v="3"/>
    <s v="ESDBLoad Pos46071.3736111111"/>
    <s v="Not Found"/>
    <x v="52"/>
    <s v="MRPESDBLoad Posload Portfolio"/>
    <s v="MRPESDBLoad Pos"/>
    <m/>
    <m/>
    <m/>
    <m/>
    <m/>
    <m/>
    <m/>
    <m/>
    <m/>
    <m/>
    <m/>
    <m/>
    <m/>
    <n v="2601"/>
    <x v="12"/>
    <x v="1"/>
    <s v="START load Portfolio"/>
    <s v="END load Portfolio"/>
    <d v="2026-02-18T08:58:00"/>
    <x v="910"/>
    <d v="2026-02-18T09:49:00"/>
    <s v="NULL"/>
    <x v="0"/>
    <s v="Load POS_ES_MRP"/>
    <x v="0"/>
    <s v="load Portfolio"/>
    <n v="0.85"/>
    <n v="0.85"/>
    <n v="0"/>
    <n v="0"/>
    <n v="0.85"/>
    <n v="0.85"/>
    <n v="0"/>
    <m/>
    <n v="0"/>
    <n v="0"/>
    <n v="0.85"/>
    <n v="0"/>
    <x v="189"/>
    <s v="No Error"/>
    <m/>
    <m/>
    <m/>
    <m/>
    <m/>
    <m/>
    <m/>
    <m/>
    <m/>
    <m/>
    <s v=""/>
  </r>
  <r>
    <x v="3"/>
    <s v="ESDBLoad Pos46071.4090277778"/>
    <s v="Not Found"/>
    <x v="8"/>
    <s v="MRPESDBLoad Poscopy from"/>
    <s v="MRPESDBLoad Pos"/>
    <m/>
    <m/>
    <m/>
    <m/>
    <m/>
    <m/>
    <m/>
    <m/>
    <m/>
    <m/>
    <m/>
    <m/>
    <m/>
    <n v="2601"/>
    <x v="12"/>
    <x v="1"/>
    <s v="START copy from"/>
    <s v="END copy from"/>
    <d v="2026-02-18T09:49:00"/>
    <x v="911"/>
    <d v="2026-02-18T09:50:00"/>
    <s v="NULL"/>
    <x v="0"/>
    <s v="Load POS_ES_MRP"/>
    <x v="0"/>
    <s v="copy from"/>
    <n v="0.02"/>
    <n v="0.02"/>
    <n v="0"/>
    <n v="0"/>
    <n v="0.02"/>
    <n v="0.02"/>
    <n v="0"/>
    <m/>
    <n v="0"/>
    <n v="0"/>
    <n v="0.02"/>
    <n v="0"/>
    <x v="9"/>
    <s v="No Error"/>
    <m/>
    <m/>
    <m/>
    <m/>
    <m/>
    <m/>
    <m/>
    <m/>
    <m/>
    <m/>
    <s v=""/>
  </r>
  <r>
    <x v="3"/>
    <s v="ESDBLoad Pos46071.4097222222"/>
    <s v="Not Found"/>
    <x v="6"/>
    <s v="MRPESDBLoad PosStratification"/>
    <s v="MRPESDBLoad Pos"/>
    <m/>
    <m/>
    <m/>
    <m/>
    <m/>
    <m/>
    <m/>
    <m/>
    <m/>
    <m/>
    <m/>
    <m/>
    <m/>
    <n v="2601"/>
    <x v="12"/>
    <x v="1"/>
    <s v="START Stratification"/>
    <s v="END Stratification"/>
    <d v="2026-02-18T09:50:00"/>
    <x v="912"/>
    <d v="2026-02-18T15:30:00"/>
    <s v="NULL"/>
    <x v="0"/>
    <s v="Load POS_ES_MRP"/>
    <x v="0"/>
    <s v="Stratification"/>
    <n v="0.13"/>
    <n v="0.13"/>
    <n v="0"/>
    <n v="5.53"/>
    <n v="5.66"/>
    <n v="5.66"/>
    <n v="0"/>
    <n v="0"/>
    <n v="0"/>
    <n v="0"/>
    <n v="0.13"/>
    <n v="0"/>
    <x v="3"/>
    <s v="No Error"/>
    <m/>
    <m/>
    <m/>
    <m/>
    <m/>
    <m/>
    <m/>
    <m/>
    <m/>
    <m/>
    <s v=""/>
  </r>
  <r>
    <x v="2"/>
    <s v="ESDBLoad Compare Spreads46071.6458333333"/>
    <s v="Not Found"/>
    <x v="3"/>
    <s v="MRPESDBLoad Compare Spreadsload Spreads"/>
    <s v="MRPESDBLoad Compare Spreads"/>
    <m/>
    <m/>
    <m/>
    <m/>
    <m/>
    <m/>
    <m/>
    <m/>
    <m/>
    <m/>
    <m/>
    <m/>
    <m/>
    <n v="2601"/>
    <x v="12"/>
    <x v="1"/>
    <s v="START load Spreads"/>
    <s v="END load Spreads"/>
    <d v="2026-02-18T15:30:00"/>
    <x v="913"/>
    <d v="2026-02-18T15:51:00"/>
    <s v="NULL"/>
    <x v="0"/>
    <s v="Load_compare_Spreads_ES_MRP"/>
    <x v="0"/>
    <s v="load Spreads"/>
    <n v="0.35"/>
    <n v="0"/>
    <n v="0.35"/>
    <n v="0"/>
    <n v="0"/>
    <n v="0.35"/>
    <m/>
    <m/>
    <n v="0"/>
    <n v="0"/>
    <n v="0.35"/>
    <n v="0"/>
    <x v="46"/>
    <s v="No Error"/>
    <m/>
    <m/>
    <m/>
    <m/>
    <m/>
    <m/>
    <m/>
    <m/>
    <m/>
    <m/>
    <s v=""/>
  </r>
  <r>
    <x v="2"/>
    <s v="ESDBLoad Compare Spreads46071.6604166667"/>
    <s v="Not Found"/>
    <x v="4"/>
    <s v="MRPESDBLoad Compare SpreadsSpreads comparison"/>
    <s v="MRPESDBLoad Compare Spreads"/>
    <m/>
    <m/>
    <m/>
    <m/>
    <m/>
    <m/>
    <m/>
    <m/>
    <m/>
    <m/>
    <m/>
    <m/>
    <m/>
    <n v="2601"/>
    <x v="12"/>
    <x v="1"/>
    <s v="START Spreads comparison"/>
    <s v="END Spreads comparison"/>
    <d v="2026-02-18T15:51:00"/>
    <x v="914"/>
    <d v="2026-02-18T21:06:00"/>
    <s v="NULL"/>
    <x v="0"/>
    <s v="Load_compare_Spreads_ES_MRP"/>
    <x v="0"/>
    <s v="Spreads comparison"/>
    <n v="0.02"/>
    <n v="0"/>
    <n v="0.02"/>
    <n v="0"/>
    <n v="0"/>
    <n v="0.02"/>
    <m/>
    <m/>
    <n v="0"/>
    <n v="0"/>
    <n v="0.02"/>
    <n v="0"/>
    <x v="9"/>
    <s v="No Error"/>
    <m/>
    <m/>
    <m/>
    <m/>
    <m/>
    <m/>
    <m/>
    <m/>
    <m/>
    <m/>
    <s v=""/>
  </r>
  <r>
    <x v="19"/>
    <s v="ESDBLoad Market46071.8791666667"/>
    <s v="Not Found"/>
    <x v="50"/>
    <s v="MRPESDBLoad Marketload Market"/>
    <s v="MRPESDBLoad Market"/>
    <m/>
    <m/>
    <m/>
    <m/>
    <m/>
    <m/>
    <m/>
    <m/>
    <m/>
    <m/>
    <m/>
    <m/>
    <m/>
    <n v="2601"/>
    <x v="12"/>
    <x v="1"/>
    <s v="START load Market"/>
    <s v="END load Market"/>
    <d v="2026-02-18T21:06:00"/>
    <x v="915"/>
    <d v="2026-02-19T11:30:00"/>
    <s v="NULL"/>
    <x v="0"/>
    <s v="Load Market_ES_MRP"/>
    <x v="0"/>
    <s v="load Market"/>
    <n v="0.72"/>
    <n v="0"/>
    <n v="0.72"/>
    <n v="0"/>
    <n v="0"/>
    <n v="0.72"/>
    <m/>
    <m/>
    <n v="0"/>
    <n v="0"/>
    <n v="0.72"/>
    <n v="0"/>
    <x v="112"/>
    <s v="No Error"/>
    <m/>
    <m/>
    <m/>
    <m/>
    <m/>
    <m/>
    <m/>
    <m/>
    <m/>
    <m/>
    <s v=""/>
  </r>
  <r>
    <x v="1"/>
    <s v="ESDBLoad Compare MP46072.4791666667"/>
    <s v="Not Found"/>
    <x v="49"/>
    <s v="MRPESDBLoad Compare MPload MPs"/>
    <s v="MRPESDBLoad Compare MP"/>
    <m/>
    <m/>
    <m/>
    <m/>
    <m/>
    <m/>
    <m/>
    <m/>
    <m/>
    <m/>
    <m/>
    <m/>
    <m/>
    <n v="2601"/>
    <x v="12"/>
    <x v="1"/>
    <s v="START load MPs"/>
    <s v="END load MPs"/>
    <d v="2026-02-19T11:30:00"/>
    <x v="916"/>
    <d v="2026-02-19T11:32:00"/>
    <s v="NULL"/>
    <x v="0"/>
    <s v="Load_compare_MP_ES_MRP"/>
    <x v="0"/>
    <s v="load MPs"/>
    <n v="0.03"/>
    <n v="0.03"/>
    <n v="0"/>
    <n v="0"/>
    <n v="0.03"/>
    <n v="0.03"/>
    <m/>
    <m/>
    <n v="0.03"/>
    <n v="0"/>
    <n v="0"/>
    <n v="0.03"/>
    <x v="0"/>
    <s v="Data Quality"/>
    <s v="Business Data Providers"/>
    <s v="Business Driven Input Change"/>
    <s v="Business decided to change level of 1 of the parameters, therefore new template was provided and parameters were reloaded."/>
    <s v="Model Parameters"/>
    <m/>
    <s v="Single‑Location Impact"/>
    <s v="One‑Off"/>
    <s v="-"/>
    <s v="-"/>
    <s v="-"/>
    <s v=""/>
  </r>
  <r>
    <x v="1"/>
    <s v="ESDBLoad Compare MP46072.4805555556"/>
    <s v="Not Found"/>
    <x v="2"/>
    <s v="MRPESDBLoad Compare MPModel parameters comparison"/>
    <s v="MRPESDBLoad Compare MP"/>
    <m/>
    <m/>
    <m/>
    <m/>
    <m/>
    <m/>
    <m/>
    <m/>
    <m/>
    <m/>
    <m/>
    <m/>
    <m/>
    <n v="2601"/>
    <x v="12"/>
    <x v="1"/>
    <s v="START Model parameters comparison"/>
    <s v="END Model parameters comparison"/>
    <d v="2026-02-19T11:32:00"/>
    <x v="916"/>
    <d v="2026-02-19T14:03:00"/>
    <s v="NULL"/>
    <x v="0"/>
    <s v="Load_compare_MP_ES_MRP"/>
    <x v="0"/>
    <s v="Model parameters comparison"/>
    <n v="0"/>
    <n v="0"/>
    <n v="0"/>
    <n v="2.52"/>
    <n v="2.52"/>
    <n v="2.52"/>
    <m/>
    <m/>
    <n v="0"/>
    <n v="2.52"/>
    <n v="0"/>
    <n v="2.52"/>
    <x v="211"/>
    <s v="Data Quality"/>
    <s v="Business Data Providers"/>
    <s v="Business Driven Input Change"/>
    <s v="Business decided to change level of 1 of the parameters, therefore new template was provided and parameters were reloaded."/>
    <s v="Model Parameters"/>
    <m/>
    <s v="Single‑Location Impact"/>
    <s v="One‑Off"/>
    <s v="-"/>
    <s v="-"/>
    <s v="-"/>
    <s v=""/>
  </r>
  <r>
    <x v="24"/>
    <s v="ESDBCreate NTG46072.5854166667"/>
    <s v="Not Found"/>
    <x v="74"/>
    <s v="MRPESDBCreate NTGcreate NTG"/>
    <s v="MRPESDBCreate NTG"/>
    <m/>
    <m/>
    <m/>
    <m/>
    <m/>
    <m/>
    <m/>
    <m/>
    <m/>
    <m/>
    <m/>
    <m/>
    <m/>
    <n v="2601"/>
    <x v="12"/>
    <x v="1"/>
    <s v="START create NTG"/>
    <s v="END create NTG"/>
    <d v="2026-02-19T14:03:00"/>
    <x v="917"/>
    <d v="2026-02-19T14:27:00"/>
    <s v="NULL"/>
    <x v="0"/>
    <s v="Create NTG_ES_MRP"/>
    <x v="0"/>
    <s v="create NTG"/>
    <n v="0.25"/>
    <n v="0"/>
    <n v="0.25"/>
    <n v="0"/>
    <n v="0"/>
    <n v="0.25"/>
    <m/>
    <m/>
    <n v="0"/>
    <n v="0"/>
    <n v="0.25"/>
    <n v="0"/>
    <x v="32"/>
    <s v="No Error"/>
    <m/>
    <m/>
    <m/>
    <m/>
    <m/>
    <m/>
    <m/>
    <m/>
    <m/>
    <m/>
    <s v=""/>
  </r>
  <r>
    <x v="3"/>
    <s v="ESDBLoad Pos46072.6020833333"/>
    <s v="Not Found"/>
    <x v="52"/>
    <s v="MRPESDBLoad Posload Portfolio"/>
    <s v="MRPESDBLoad Pos"/>
    <m/>
    <m/>
    <m/>
    <m/>
    <m/>
    <m/>
    <m/>
    <m/>
    <m/>
    <m/>
    <m/>
    <m/>
    <m/>
    <n v="2601"/>
    <x v="12"/>
    <x v="1"/>
    <s v="START load Portfolio"/>
    <s v="END load Portfolio"/>
    <d v="2026-02-19T14:27:00"/>
    <x v="918"/>
    <d v="2026-02-19T14:43:00"/>
    <s v="NULL"/>
    <x v="0"/>
    <s v="Load POS_ES_MRP_NTG only"/>
    <x v="1"/>
    <s v="load Portfolio"/>
    <n v="0.27"/>
    <n v="0"/>
    <n v="0.27"/>
    <n v="0"/>
    <n v="0"/>
    <n v="0.27"/>
    <m/>
    <m/>
    <n v="0"/>
    <n v="0"/>
    <n v="0.27"/>
    <n v="0"/>
    <x v="12"/>
    <s v="No Error"/>
    <m/>
    <m/>
    <m/>
    <m/>
    <m/>
    <m/>
    <m/>
    <m/>
    <m/>
    <m/>
    <s v=""/>
  </r>
  <r>
    <x v="3"/>
    <s v="ESDBLoad Pos46072.6131944444"/>
    <s v="Not Found"/>
    <x v="8"/>
    <s v="MRPESDBLoad Poscopy from"/>
    <s v="MRPESDBLoad Pos"/>
    <m/>
    <m/>
    <m/>
    <m/>
    <m/>
    <m/>
    <m/>
    <m/>
    <m/>
    <m/>
    <m/>
    <m/>
    <m/>
    <n v="2601"/>
    <x v="12"/>
    <x v="1"/>
    <s v="START copy from"/>
    <s v="END copy from"/>
    <d v="2026-02-19T14:43:00"/>
    <x v="919"/>
    <d v="2026-02-19T14:45:00"/>
    <s v="NULL"/>
    <x v="0"/>
    <s v="Load POS_ES_MRP_NTG only"/>
    <x v="1"/>
    <s v="copy from"/>
    <n v="0.03"/>
    <n v="0"/>
    <n v="0.03"/>
    <n v="0"/>
    <n v="0"/>
    <n v="0.03"/>
    <m/>
    <m/>
    <n v="0"/>
    <n v="0"/>
    <n v="0.03"/>
    <n v="0"/>
    <x v="0"/>
    <s v="No Error"/>
    <m/>
    <m/>
    <m/>
    <m/>
    <m/>
    <m/>
    <m/>
    <m/>
    <m/>
    <m/>
    <s v=""/>
  </r>
  <r>
    <x v="3"/>
    <s v="ESDBLoad Pos46072.6145833333"/>
    <s v="Not Found"/>
    <x v="6"/>
    <s v="MRPESDBLoad PosStratification"/>
    <s v="MRPESDBLoad Pos"/>
    <m/>
    <m/>
    <m/>
    <m/>
    <m/>
    <m/>
    <m/>
    <m/>
    <m/>
    <m/>
    <m/>
    <m/>
    <m/>
    <n v="2601"/>
    <x v="12"/>
    <x v="1"/>
    <s v="START Stratification"/>
    <s v="END Stratification"/>
    <d v="2026-02-19T14:45:00"/>
    <x v="920"/>
    <d v="2026-02-19T15:22:00"/>
    <s v="NULL"/>
    <x v="0"/>
    <s v="Load POS_ES_MRP_NTG only"/>
    <x v="1"/>
    <s v="Stratification"/>
    <n v="0.12"/>
    <n v="0"/>
    <n v="0.12"/>
    <n v="0"/>
    <n v="0"/>
    <n v="0.12"/>
    <m/>
    <m/>
    <n v="0"/>
    <n v="0"/>
    <n v="0.12"/>
    <n v="0"/>
    <x v="6"/>
    <s v="No Error"/>
    <m/>
    <m/>
    <m/>
    <m/>
    <m/>
    <m/>
    <m/>
    <m/>
    <m/>
    <m/>
    <s v=""/>
  </r>
  <r>
    <x v="1"/>
    <s v="ESDBLoad Compare MP46072.6402777778"/>
    <s v="Not Found"/>
    <x v="49"/>
    <s v="MRPESDBLoad Compare MPload MPs"/>
    <s v="MRPESDBLoad Compare MP"/>
    <m/>
    <m/>
    <m/>
    <m/>
    <m/>
    <m/>
    <m/>
    <m/>
    <m/>
    <m/>
    <m/>
    <m/>
    <m/>
    <n v="2601"/>
    <x v="12"/>
    <x v="1"/>
    <s v="START load MPs"/>
    <s v="END load MPs"/>
    <d v="2026-02-19T15:22:00"/>
    <x v="921"/>
    <d v="2026-02-19T15:25:00"/>
    <s v="NULL"/>
    <x v="0"/>
    <s v="Load_compare_MP_ES_MRP_rr updated MPs"/>
    <x v="1"/>
    <s v="load MPs"/>
    <n v="0.05"/>
    <n v="0"/>
    <n v="0.05"/>
    <n v="0"/>
    <n v="0"/>
    <n v="0.05"/>
    <m/>
    <m/>
    <n v="0"/>
    <n v="0"/>
    <n v="0.05"/>
    <n v="0"/>
    <x v="17"/>
    <s v="No Error"/>
    <m/>
    <m/>
    <m/>
    <m/>
    <m/>
    <m/>
    <m/>
    <m/>
    <m/>
    <m/>
    <s v=""/>
  </r>
  <r>
    <x v="1"/>
    <s v="ESDBLoad Compare MP46072.6423611111"/>
    <s v="Not Found"/>
    <x v="2"/>
    <s v="MRPESDBLoad Compare MPModel parameters comparison"/>
    <s v="MRPESDBLoad Compare MP"/>
    <m/>
    <m/>
    <m/>
    <m/>
    <m/>
    <m/>
    <m/>
    <m/>
    <m/>
    <m/>
    <m/>
    <m/>
    <m/>
    <n v="2601"/>
    <x v="12"/>
    <x v="1"/>
    <s v="START Model parameters comparison"/>
    <s v="END Model parameters comparison"/>
    <d v="2026-02-19T15:25:00"/>
    <x v="921"/>
    <d v="2026-02-19T17:05:00"/>
    <s v="NULL"/>
    <x v="0"/>
    <s v="Load_compare_MP_ES_MRP_rr updated MPs"/>
    <x v="1"/>
    <s v="Model parameters comparison"/>
    <n v="0"/>
    <n v="0"/>
    <n v="0"/>
    <n v="0"/>
    <n v="0"/>
    <n v="0"/>
    <m/>
    <m/>
    <n v="0"/>
    <n v="0"/>
    <n v="0"/>
    <n v="0"/>
    <x v="23"/>
    <s v="No Error"/>
    <m/>
    <m/>
    <m/>
    <m/>
    <m/>
    <m/>
    <m/>
    <m/>
    <m/>
    <m/>
    <s v=""/>
  </r>
  <r>
    <x v="20"/>
    <s v="ESDBGenerate Load46072.7118055556"/>
    <s v="Not Found"/>
    <x v="54"/>
    <s v="MRPESDBGenerate LoadGenerate DD SAV"/>
    <s v="MRPESDBGenerate Load"/>
    <m/>
    <m/>
    <m/>
    <m/>
    <m/>
    <m/>
    <m/>
    <m/>
    <m/>
    <m/>
    <m/>
    <m/>
    <m/>
    <n v="2601"/>
    <x v="12"/>
    <x v="1"/>
    <s v="START Generate DD SAV"/>
    <s v="END Generate DD SAV"/>
    <d v="2026-02-19T17:05:00"/>
    <x v="922"/>
    <d v="2026-02-19T17:06:00"/>
    <s v="NULL"/>
    <x v="0"/>
    <s v="Generate_Load_DDSAV_ES_MRP"/>
    <x v="0"/>
    <s v="Generate DD SAV"/>
    <n v="0.02"/>
    <n v="0"/>
    <n v="0.02"/>
    <n v="0"/>
    <n v="0"/>
    <n v="0.02"/>
    <m/>
    <m/>
    <n v="0"/>
    <n v="0"/>
    <n v="0.02"/>
    <n v="0"/>
    <x v="9"/>
    <s v="No Error"/>
    <m/>
    <m/>
    <m/>
    <m/>
    <m/>
    <m/>
    <m/>
    <m/>
    <m/>
    <m/>
    <s v=""/>
  </r>
  <r>
    <x v="20"/>
    <s v="ESDBGenerate Load46072.7125"/>
    <s v="Not Found"/>
    <x v="55"/>
    <s v="MRPESDBGenerate LoadLoad DD SAV"/>
    <s v="MRPESDBGenerate Load"/>
    <m/>
    <m/>
    <m/>
    <m/>
    <m/>
    <m/>
    <m/>
    <m/>
    <m/>
    <m/>
    <m/>
    <m/>
    <m/>
    <n v="2601"/>
    <x v="12"/>
    <x v="1"/>
    <s v="START Load DD SAV"/>
    <s v="END Load DD SAV"/>
    <d v="2026-02-19T17:06:00"/>
    <x v="923"/>
    <d v="2026-02-19T17:20:00"/>
    <s v="NULL"/>
    <x v="0"/>
    <s v="Generate_Load_DDSAV_ES_MRP"/>
    <x v="0"/>
    <s v="Load DD SAV"/>
    <n v="0.22"/>
    <n v="0"/>
    <n v="0.22"/>
    <n v="0"/>
    <n v="0"/>
    <n v="0.22"/>
    <m/>
    <m/>
    <n v="0"/>
    <n v="0"/>
    <n v="0.22"/>
    <n v="0"/>
    <x v="13"/>
    <s v="No Error"/>
    <m/>
    <m/>
    <m/>
    <m/>
    <m/>
    <m/>
    <m/>
    <m/>
    <m/>
    <m/>
    <s v=""/>
  </r>
  <r>
    <x v="20"/>
    <s v="ESDBGenerate Load46072.7222222222"/>
    <s v="Not Found"/>
    <x v="58"/>
    <s v="MRPESDBGenerate LoadGenerate DD MOR"/>
    <s v="MRPESDBGenerate Load"/>
    <m/>
    <m/>
    <m/>
    <m/>
    <m/>
    <m/>
    <m/>
    <m/>
    <m/>
    <m/>
    <m/>
    <m/>
    <m/>
    <n v="2601"/>
    <x v="12"/>
    <x v="1"/>
    <s v="START Generate DD MOR"/>
    <s v="END Generate DD MOR"/>
    <d v="2026-02-19T17:20:00"/>
    <x v="924"/>
    <d v="2026-02-19T17:21:00"/>
    <s v="NULL"/>
    <x v="0"/>
    <s v="Generate_Load_DDMOR_ES_MRP"/>
    <x v="0"/>
    <s v="Generate DD MOR"/>
    <n v="0.02"/>
    <n v="0"/>
    <n v="0.02"/>
    <n v="0"/>
    <n v="0"/>
    <n v="0.02"/>
    <m/>
    <m/>
    <n v="0"/>
    <n v="0"/>
    <n v="0.02"/>
    <n v="0"/>
    <x v="9"/>
    <s v="No Error"/>
    <m/>
    <m/>
    <m/>
    <m/>
    <m/>
    <m/>
    <m/>
    <m/>
    <m/>
    <m/>
    <s v=""/>
  </r>
  <r>
    <x v="20"/>
    <s v="ESDBGenerate Load46072.7229166667"/>
    <s v="Not Found"/>
    <x v="59"/>
    <s v="MRPESDBGenerate LoadLoad DD MOR"/>
    <s v="MRPESDBGenerate Load"/>
    <m/>
    <m/>
    <m/>
    <m/>
    <m/>
    <m/>
    <m/>
    <m/>
    <m/>
    <m/>
    <m/>
    <m/>
    <m/>
    <n v="2601"/>
    <x v="12"/>
    <x v="1"/>
    <s v="START Load DD MOR"/>
    <s v="END Load DD MOR"/>
    <d v="2026-02-19T17:21:00"/>
    <x v="925"/>
    <d v="2026-02-19T17:34:00"/>
    <s v="NULL"/>
    <x v="0"/>
    <s v="Generate_Load_DDMOR_ES_MRP"/>
    <x v="0"/>
    <s v="Load DD MOR"/>
    <n v="0.2"/>
    <n v="0"/>
    <n v="0.2"/>
    <n v="0"/>
    <n v="0"/>
    <n v="0.2"/>
    <m/>
    <m/>
    <n v="0"/>
    <n v="0"/>
    <n v="0.2"/>
    <n v="0"/>
    <x v="11"/>
    <s v="No Error"/>
    <m/>
    <m/>
    <m/>
    <m/>
    <m/>
    <m/>
    <m/>
    <m/>
    <m/>
    <m/>
    <s v=""/>
  </r>
  <r>
    <x v="21"/>
    <s v="ESDBValuation 146072.7319444444"/>
    <s v="Not Found"/>
    <x v="71"/>
    <s v="MRPESDBValuation 1NPV1 run"/>
    <s v="MRPESDBValuation 1"/>
    <m/>
    <m/>
    <m/>
    <m/>
    <m/>
    <m/>
    <m/>
    <m/>
    <m/>
    <m/>
    <m/>
    <m/>
    <m/>
    <n v="2601"/>
    <x v="12"/>
    <x v="1"/>
    <s v="START NPV1 run"/>
    <s v="END NPV1 run"/>
    <d v="2026-02-19T17:34:00"/>
    <x v="926"/>
    <d v="2026-02-19T19:35:00"/>
    <s v="NULL"/>
    <x v="0"/>
    <s v="Valuation 1_ES_MRP"/>
    <x v="0"/>
    <s v="NPV1 run"/>
    <n v="1.9"/>
    <n v="0"/>
    <n v="1.9"/>
    <n v="0"/>
    <n v="0"/>
    <n v="1.9"/>
    <m/>
    <m/>
    <n v="0"/>
    <n v="0"/>
    <n v="1.9"/>
    <n v="0"/>
    <x v="116"/>
    <s v="No Error"/>
    <m/>
    <m/>
    <m/>
    <m/>
    <m/>
    <m/>
    <m/>
    <m/>
    <m/>
    <m/>
    <s v=""/>
  </r>
  <r>
    <x v="22"/>
    <s v="ESDBCF Extraction46072.8159722222"/>
    <s v="Not Found"/>
    <x v="60"/>
    <s v="MRPESDBCF ExtractionCF Extraction"/>
    <s v="MRPESDBCF Extraction"/>
    <m/>
    <m/>
    <m/>
    <m/>
    <m/>
    <m/>
    <m/>
    <m/>
    <m/>
    <m/>
    <m/>
    <m/>
    <m/>
    <n v="2601"/>
    <x v="12"/>
    <x v="1"/>
    <s v="START CF Extraction"/>
    <s v="END CF Extraction"/>
    <d v="2026-02-19T19:35:00"/>
    <x v="927"/>
    <d v="2026-02-19T19:37:00"/>
    <s v="NULL"/>
    <x v="0"/>
    <s v="CF Extraction_ES_MRP"/>
    <x v="0"/>
    <s v="CF Extraction"/>
    <n v="0.03"/>
    <n v="0"/>
    <n v="0.03"/>
    <n v="0"/>
    <n v="0"/>
    <n v="0.03"/>
    <m/>
    <m/>
    <n v="0"/>
    <n v="0"/>
    <n v="0.03"/>
    <n v="0"/>
    <x v="0"/>
    <s v="No Error"/>
    <m/>
    <m/>
    <m/>
    <m/>
    <m/>
    <m/>
    <m/>
    <m/>
    <m/>
    <m/>
    <s v=""/>
  </r>
  <r>
    <x v="23"/>
    <s v="ESDBOptimization46072.8173611111"/>
    <s v="Not Found"/>
    <x v="69"/>
    <s v="MRPESDBOptimizationRoM optimization"/>
    <s v="MRPESDBOptimization"/>
    <m/>
    <m/>
    <m/>
    <m/>
    <m/>
    <m/>
    <m/>
    <m/>
    <m/>
    <m/>
    <m/>
    <m/>
    <m/>
    <n v="2601"/>
    <x v="12"/>
    <x v="1"/>
    <s v="START RoM optimization"/>
    <s v="END RoM optimization"/>
    <d v="2026-02-19T19:37:00"/>
    <x v="928"/>
    <d v="2026-02-19T20:19:00"/>
    <s v="Could not delete optimization run: Exception calling Optimization_DeleteOptimizationRun: Exception calling Optimization_DeleteOptimizationRun: Unable to find optimizer run BPV Replication (MOR)ES-ES-EUR-RB-IND-CLE-P08-F did you mean BPV Replication (MOR)?  -- Details available: Y. -- Warnings available: N."/>
    <x v="0"/>
    <s v="Optimization_ES_MRP"/>
    <x v="0"/>
    <s v="RoM optimization"/>
    <n v="0.7"/>
    <n v="0"/>
    <n v="0.7"/>
    <n v="0"/>
    <n v="0"/>
    <n v="0.7"/>
    <m/>
    <m/>
    <n v="0"/>
    <n v="0"/>
    <n v="0.7"/>
    <n v="0"/>
    <x v="71"/>
    <s v="No Error"/>
    <m/>
    <m/>
    <m/>
    <m/>
    <m/>
    <m/>
    <m/>
    <m/>
    <m/>
    <m/>
    <s v=""/>
  </r>
  <r>
    <x v="23"/>
    <s v="ESDBOptimization46072.8465277778"/>
    <s v="Not Found"/>
    <x v="67"/>
    <s v="MRPESDBOptimizationRoS/RIOD optimization"/>
    <s v="MRPESDBOptimization"/>
    <m/>
    <m/>
    <m/>
    <m/>
    <m/>
    <m/>
    <m/>
    <m/>
    <m/>
    <m/>
    <m/>
    <m/>
    <m/>
    <n v="2601"/>
    <x v="12"/>
    <x v="1"/>
    <s v="START RoS/RIOD optimization"/>
    <s v="END RoS/RIOD optimization"/>
    <d v="2026-02-19T20:19:00"/>
    <x v="929"/>
    <d v="2026-02-19T21:18:00"/>
    <s v="Could not delete optimization run: Exception calling Optimization_DeleteOptimizationRun: Exception calling Optimization_DeleteOptimizationRun: Unable to find optimizer run RIOD Replication ES-ES-EUR-WB-CAL-P01-F did you mean RIOD Replication?  -- Details available: Y. -- Warnings available: N."/>
    <x v="0"/>
    <s v="Optimization_ES_MRP"/>
    <x v="0"/>
    <s v="RoS/RIOD optimization"/>
    <n v="0.97"/>
    <n v="0"/>
    <n v="0.97"/>
    <n v="0"/>
    <n v="0"/>
    <n v="0.97"/>
    <m/>
    <m/>
    <n v="0"/>
    <n v="0"/>
    <n v="0.97"/>
    <n v="0"/>
    <x v="63"/>
    <s v="No Error"/>
    <m/>
    <m/>
    <m/>
    <m/>
    <m/>
    <m/>
    <m/>
    <m/>
    <m/>
    <m/>
    <s v=""/>
  </r>
  <r>
    <x v="13"/>
    <s v="ESDBGAP46072.8875"/>
    <s v="Not Found"/>
    <x v="307"/>
    <s v="MRPESDBGAPgap run"/>
    <s v="MRPESDBGAP"/>
    <m/>
    <m/>
    <m/>
    <m/>
    <m/>
    <m/>
    <m/>
    <m/>
    <m/>
    <m/>
    <m/>
    <m/>
    <m/>
    <n v="2601"/>
    <x v="12"/>
    <x v="1"/>
    <s v="START gap run"/>
    <s v="END gap run"/>
    <d v="2026-02-19T21:18:00"/>
    <x v="930"/>
    <s v="NULL"/>
    <s v="NULL"/>
    <x v="0"/>
    <s v="Gap_ES_MRP"/>
    <x v="0"/>
    <s v="gap run"/>
    <n v="5.88"/>
    <n v="0"/>
    <n v="5.88"/>
    <n v="0"/>
    <n v="0"/>
    <n v="5.88"/>
    <m/>
    <m/>
    <n v="0"/>
    <n v="0"/>
    <n v="5.88"/>
    <n v="0"/>
    <x v="212"/>
    <s v="No Error"/>
    <m/>
    <m/>
    <m/>
    <m/>
    <m/>
    <m/>
    <m/>
    <m/>
    <m/>
    <m/>
    <s v=""/>
  </r>
  <r>
    <x v="0"/>
    <s v="DEDBDelete Portfolio46059.1763888889"/>
    <s v="Not Found"/>
    <x v="0"/>
    <s v="MCPDEDBDelete PortfolioDelete portfolio from"/>
    <s v="MCPDEDBDelete Portfolio"/>
    <m/>
    <m/>
    <m/>
    <m/>
    <m/>
    <m/>
    <m/>
    <m/>
    <m/>
    <m/>
    <m/>
    <m/>
    <m/>
    <n v="2601"/>
    <x v="15"/>
    <x v="0"/>
    <s v="START Delete portfolio from"/>
    <s v="END Delete portfolio from"/>
    <d v="2026-02-06T04:14:00"/>
    <x v="931"/>
    <d v="2026-02-06T04:18:00"/>
    <s v="NULL"/>
    <x v="0"/>
    <s v="Delete_Portfolio_DE_MCP"/>
    <x v="0"/>
    <s v="Delete portfolio from"/>
    <n v="0.05"/>
    <n v="0"/>
    <n v="0.05"/>
    <n v="0"/>
    <n v="0"/>
    <n v="0.05"/>
    <m/>
    <m/>
    <n v="0"/>
    <n v="0"/>
    <n v="0.05"/>
    <n v="0"/>
    <x v="17"/>
    <s v="No Error"/>
    <m/>
    <m/>
    <m/>
    <m/>
    <m/>
    <m/>
    <m/>
    <m/>
    <m/>
    <m/>
    <s v=""/>
  </r>
  <r>
    <x v="1"/>
    <s v="DEDBLoad Compare MP46059.1791666667"/>
    <s v="Not Found"/>
    <x v="1"/>
    <s v="MCPDEDBLoad Compare MPload Model parameters"/>
    <s v="MCPDEDBLoad Compare MP"/>
    <m/>
    <m/>
    <m/>
    <m/>
    <m/>
    <m/>
    <m/>
    <m/>
    <m/>
    <m/>
    <m/>
    <m/>
    <m/>
    <n v="2601"/>
    <x v="15"/>
    <x v="0"/>
    <s v="START load Model parameters"/>
    <s v="NULL"/>
    <d v="2026-02-06T04:18:00"/>
    <x v="932"/>
    <d v="2026-02-06T04:48:00"/>
    <s v="Exception from QRM: Exception calling ImportSavedWorkflow: Exception calling ImportSavedWorkflow: There is already a workflow with the name 'PROD_MPs_Load_DE'  -- Details available: Y. -- Warnings available: N. (line: 42)  QRM error details:    "/>
    <x v="1"/>
    <s v="Load_compare_MP_DE_MCP"/>
    <x v="0"/>
    <s v="load Model parameters"/>
    <n v="0.03"/>
    <n v="0.03"/>
    <n v="0"/>
    <n v="0.47"/>
    <n v="0.5"/>
    <n v="0.5"/>
    <m/>
    <m/>
    <n v="0.03"/>
    <n v="0.47"/>
    <n v="0"/>
    <n v="0.5"/>
    <x v="124"/>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_x000a__x000a_Import of load_mps are already in the early tasks why were the child scripts not updated/adjusted?"/>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x v="1"/>
    <s v="DEDBLoad Compare MP46059.2"/>
    <s v="Not Found"/>
    <x v="1"/>
    <s v="MCPDEDBLoad Compare MPload Model parameters"/>
    <s v="MCPDEDBLoad Compare MP"/>
    <m/>
    <m/>
    <m/>
    <m/>
    <m/>
    <m/>
    <m/>
    <m/>
    <m/>
    <m/>
    <m/>
    <m/>
    <m/>
    <n v="2601"/>
    <x v="15"/>
    <x v="0"/>
    <s v="START load Model parameters"/>
    <s v="NULL"/>
    <d v="2026-02-06T04:48:00"/>
    <x v="933"/>
    <d v="2026-02-06T06:37:00"/>
    <s v="Exception Info: Workflow finished with errors. (line: 43)  "/>
    <x v="1"/>
    <s v="Load_compare_MP_DE_MCP rr removed import workflow"/>
    <x v="1"/>
    <s v="load Model parameters"/>
    <n v="7.0000000000000007E-2"/>
    <n v="7.0000000000000007E-2"/>
    <n v="0"/>
    <n v="1.75"/>
    <n v="1.82"/>
    <n v="1.82"/>
    <m/>
    <m/>
    <n v="7.0000000000000007E-2"/>
    <n v="1.75"/>
    <n v="0"/>
    <n v="1.82"/>
    <x v="162"/>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x v="1"/>
    <s v="DEDBLoad Compare MP46059.2756944444"/>
    <s v="Not Found"/>
    <x v="1"/>
    <s v="MCPDEDBLoad Compare MPload Model parameters"/>
    <s v="MCPDEDBLoad Compare MP"/>
    <m/>
    <m/>
    <m/>
    <m/>
    <m/>
    <m/>
    <m/>
    <m/>
    <m/>
    <m/>
    <m/>
    <m/>
    <m/>
    <n v="2601"/>
    <x v="15"/>
    <x v="0"/>
    <s v="START load Model parameters"/>
    <s v="END load Model parameters"/>
    <d v="2026-02-06T06:37:00"/>
    <x v="934"/>
    <d v="2026-02-06T06:40:00"/>
    <s v="NULL"/>
    <x v="0"/>
    <s v="Load_compare_MP_DE_MCP rr updated workflow path"/>
    <x v="2"/>
    <s v="load Model parameters"/>
    <n v="0.05"/>
    <n v="0"/>
    <n v="0.05"/>
    <n v="0"/>
    <n v="0"/>
    <n v="0.05"/>
    <m/>
    <m/>
    <n v="0"/>
    <n v="0"/>
    <n v="0.05"/>
    <n v="0"/>
    <x v="17"/>
    <s v="No Error"/>
    <m/>
    <m/>
    <m/>
    <m/>
    <m/>
    <m/>
    <m/>
    <m/>
    <m/>
    <m/>
    <s v="load Model parameters"/>
  </r>
  <r>
    <x v="1"/>
    <s v="DEDBLoad Compare MP46059.2777777778"/>
    <s v="Not Found"/>
    <x v="2"/>
    <s v="MCPDEDBLoad Compare MPModel parameters comparison"/>
    <s v="MCPDEDBLoad Compare MP"/>
    <m/>
    <m/>
    <m/>
    <m/>
    <m/>
    <m/>
    <m/>
    <m/>
    <m/>
    <m/>
    <m/>
    <m/>
    <m/>
    <n v="2601"/>
    <x v="15"/>
    <x v="0"/>
    <s v="START Model parameters comparison"/>
    <s v="END Model parameters comparison"/>
    <d v="2026-02-06T06:40:00"/>
    <x v="934"/>
    <d v="2026-02-06T06:42:00"/>
    <s v="NULL"/>
    <x v="0"/>
    <s v="Load_compare_MP_DE_MCP rr updated workflow path"/>
    <x v="0"/>
    <s v="Model parameters comparison"/>
    <n v="0"/>
    <n v="0"/>
    <n v="0"/>
    <n v="0"/>
    <n v="0"/>
    <n v="0"/>
    <m/>
    <m/>
    <n v="0"/>
    <n v="0"/>
    <n v="0"/>
    <n v="0"/>
    <x v="23"/>
    <s v="No Error"/>
    <m/>
    <m/>
    <m/>
    <m/>
    <m/>
    <m/>
    <m/>
    <m/>
    <m/>
    <m/>
    <s v=""/>
  </r>
  <r>
    <x v="2"/>
    <s v="DEDBLoad Compare Spreads46059.2791666667"/>
    <s v="Not Found"/>
    <x v="3"/>
    <s v="MCPDEDBLoad Compare Spreadsload Spreads"/>
    <s v="MCPDEDBLoad Compare Spreads"/>
    <m/>
    <m/>
    <m/>
    <m/>
    <m/>
    <m/>
    <m/>
    <m/>
    <m/>
    <m/>
    <m/>
    <m/>
    <m/>
    <n v="2601"/>
    <x v="15"/>
    <x v="0"/>
    <s v="START load Spreads"/>
    <s v="END load Spreads"/>
    <d v="2026-02-06T06:42:00"/>
    <x v="707"/>
    <d v="2026-02-06T07:02:00"/>
    <s v="NULL"/>
    <x v="0"/>
    <s v="Load_compare_Spreads_DE_MCP"/>
    <x v="0"/>
    <s v="load Spreads"/>
    <n v="0.33"/>
    <n v="0.33"/>
    <n v="0"/>
    <n v="0"/>
    <n v="0.33"/>
    <n v="0.33"/>
    <m/>
    <n v="32.116666666814126"/>
    <n v="0.33"/>
    <n v="32.116666666814126"/>
    <n v="0"/>
    <n v="32.446666666814124"/>
    <x v="21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2"/>
    <s v="DEDBLoad Compare Spreads46059.2930555556"/>
    <s v="Not Found"/>
    <x v="4"/>
    <s v="MCPDEDBLoad Compare SpreadsSpreads comparison"/>
    <s v="MCPDEDBLoad Compare Spreads"/>
    <m/>
    <m/>
    <m/>
    <m/>
    <m/>
    <m/>
    <m/>
    <m/>
    <m/>
    <m/>
    <m/>
    <m/>
    <m/>
    <n v="2601"/>
    <x v="15"/>
    <x v="0"/>
    <s v="START Spreads comparison"/>
    <s v="END Spreads comparison"/>
    <d v="2026-02-06T07:02:00"/>
    <x v="935"/>
    <d v="2026-02-06T07:05:00"/>
    <s v="NULL"/>
    <x v="0"/>
    <s v="Load_compare_Spreads_DE_MCP"/>
    <x v="0"/>
    <s v="Spreads comparison"/>
    <n v="0.03"/>
    <n v="0.03"/>
    <n v="0"/>
    <n v="0.02"/>
    <n v="0.05"/>
    <n v="0.05"/>
    <m/>
    <m/>
    <n v="0.03"/>
    <n v="0.02"/>
    <n v="0"/>
    <n v="0.05"/>
    <x v="17"/>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36"/>
    <s v="DEDBLoad Index History46059.2951388889"/>
    <s v="Not Found"/>
    <x v="308"/>
    <s v="MCPDEDBLoad Index Historyindex history"/>
    <s v="MCPDEDBLoad Index History"/>
    <m/>
    <m/>
    <m/>
    <m/>
    <m/>
    <m/>
    <m/>
    <m/>
    <m/>
    <m/>
    <m/>
    <m/>
    <m/>
    <n v="2601"/>
    <x v="15"/>
    <x v="0"/>
    <s v="START index history"/>
    <s v="END index history"/>
    <d v="2026-02-06T07:05:00"/>
    <x v="936"/>
    <d v="2026-02-06T07:07:00"/>
    <s v="NULL"/>
    <x v="0"/>
    <s v="Load_Index_History_DE_MCP"/>
    <x v="0"/>
    <s v="index history"/>
    <n v="0.02"/>
    <n v="0"/>
    <n v="0.02"/>
    <n v="0"/>
    <n v="0"/>
    <n v="0.02"/>
    <m/>
    <m/>
    <n v="0"/>
    <n v="0"/>
    <n v="0.02"/>
    <n v="0"/>
    <x v="9"/>
    <s v="No Error"/>
    <m/>
    <m/>
    <m/>
    <m/>
    <m/>
    <m/>
    <m/>
    <m/>
    <m/>
    <m/>
    <s v=""/>
  </r>
  <r>
    <x v="3"/>
    <s v="DEDBLoad Pos46059.2965277778"/>
    <s v="Not Found"/>
    <x v="5"/>
    <s v="MCPDEDBLoad Posload"/>
    <s v="MCPDEDBLoad Pos"/>
    <m/>
    <m/>
    <m/>
    <m/>
    <m/>
    <m/>
    <m/>
    <m/>
    <m/>
    <m/>
    <m/>
    <m/>
    <m/>
    <n v="2601"/>
    <x v="15"/>
    <x v="0"/>
    <s v="START load"/>
    <s v="END load"/>
    <d v="2026-02-06T07:07:00"/>
    <x v="937"/>
    <d v="2026-02-06T08:02:00"/>
    <s v="NULL"/>
    <x v="0"/>
    <s v="Load_POS_DE_MCP"/>
    <x v="0"/>
    <s v="load"/>
    <n v="0.92"/>
    <n v="0"/>
    <n v="0.92"/>
    <n v="0"/>
    <n v="0"/>
    <n v="0.92"/>
    <m/>
    <m/>
    <n v="0"/>
    <n v="0"/>
    <n v="0.92"/>
    <n v="0"/>
    <x v="167"/>
    <s v="No Error"/>
    <m/>
    <m/>
    <m/>
    <m/>
    <m/>
    <m/>
    <m/>
    <m/>
    <m/>
    <m/>
    <s v=""/>
  </r>
  <r>
    <x v="3"/>
    <s v="DEDBLoad Pos46059.3347222222"/>
    <s v="Not Found"/>
    <x v="6"/>
    <s v="MCPDEDBLoad PosStratification"/>
    <s v="MCPDEDBLoad Pos"/>
    <m/>
    <m/>
    <m/>
    <m/>
    <m/>
    <m/>
    <m/>
    <m/>
    <m/>
    <m/>
    <m/>
    <m/>
    <m/>
    <n v="2601"/>
    <x v="15"/>
    <x v="0"/>
    <s v="START Stratification"/>
    <s v="END Stratification"/>
    <d v="2026-02-06T08:02:00"/>
    <x v="938"/>
    <d v="2026-02-06T08:11:00"/>
    <s v="NULL"/>
    <x v="0"/>
    <s v="Load_POS_DE_MCP"/>
    <x v="0"/>
    <s v="Stratification"/>
    <n v="0.15"/>
    <n v="0"/>
    <n v="0.15"/>
    <n v="0"/>
    <n v="0"/>
    <n v="0.15"/>
    <m/>
    <m/>
    <n v="0"/>
    <n v="0"/>
    <n v="0.15"/>
    <n v="0"/>
    <x v="20"/>
    <s v="No Error"/>
    <m/>
    <m/>
    <m/>
    <m/>
    <m/>
    <m/>
    <m/>
    <m/>
    <m/>
    <m/>
    <s v=""/>
  </r>
  <r>
    <x v="3"/>
    <s v="DEDBLoad Pos46059.3409722222"/>
    <s v="Not Found"/>
    <x v="8"/>
    <s v="MCPDEDBLoad Poscopy from"/>
    <s v="MCPDEDBLoad Pos"/>
    <m/>
    <m/>
    <m/>
    <m/>
    <m/>
    <m/>
    <m/>
    <m/>
    <m/>
    <m/>
    <m/>
    <m/>
    <m/>
    <n v="2601"/>
    <x v="15"/>
    <x v="0"/>
    <s v="START copy from"/>
    <s v="END copy from"/>
    <d v="2026-02-06T08:11:00"/>
    <x v="939"/>
    <d v="2026-02-06T08:12:00"/>
    <s v="NULL"/>
    <x v="0"/>
    <s v="Load_POS_DE_MCP"/>
    <x v="0"/>
    <s v="copy from"/>
    <n v="0.02"/>
    <n v="0"/>
    <n v="0.02"/>
    <n v="0"/>
    <n v="0"/>
    <n v="0.02"/>
    <m/>
    <m/>
    <n v="0"/>
    <n v="0"/>
    <n v="0.02"/>
    <n v="0"/>
    <x v="9"/>
    <s v="No Error"/>
    <m/>
    <m/>
    <m/>
    <m/>
    <m/>
    <m/>
    <m/>
    <m/>
    <m/>
    <m/>
    <s v=""/>
  </r>
  <r>
    <x v="3"/>
    <s v="DEDBLoad Pos46059.3416666667"/>
    <s v="Not Found"/>
    <x v="10"/>
    <s v="MCPDEDBLoad Posexport to ara"/>
    <s v="MCPDEDBLoad Pos"/>
    <m/>
    <m/>
    <m/>
    <m/>
    <m/>
    <m/>
    <m/>
    <m/>
    <m/>
    <m/>
    <m/>
    <m/>
    <m/>
    <n v="2601"/>
    <x v="15"/>
    <x v="0"/>
    <s v="START export to ara"/>
    <s v="END export to ara"/>
    <d v="2026-02-06T08:12:00"/>
    <x v="940"/>
    <d v="2026-02-06T08:15:00"/>
    <s v="NULL"/>
    <x v="0"/>
    <s v="Load_POS_DE_MCP"/>
    <x v="0"/>
    <s v="export to ara"/>
    <n v="0.03"/>
    <n v="0"/>
    <n v="0.03"/>
    <n v="0"/>
    <n v="0"/>
    <n v="0.03"/>
    <m/>
    <m/>
    <n v="0"/>
    <n v="0"/>
    <n v="0.03"/>
    <n v="0"/>
    <x v="0"/>
    <s v="No Error"/>
    <m/>
    <m/>
    <m/>
    <m/>
    <m/>
    <m/>
    <m/>
    <m/>
    <m/>
    <m/>
    <s v=""/>
  </r>
  <r>
    <x v="4"/>
    <s v="DEDBValuation (NPV)46059.34375"/>
    <s v="Not Found"/>
    <x v="9"/>
    <s v="MCPDEDBValuation (NPV)portfolio valuation run"/>
    <s v="MCPDEDBValuation (NPV)"/>
    <m/>
    <m/>
    <m/>
    <m/>
    <m/>
    <m/>
    <m/>
    <m/>
    <m/>
    <m/>
    <m/>
    <m/>
    <m/>
    <n v="2601"/>
    <x v="15"/>
    <x v="0"/>
    <s v="START portfolio valuation run"/>
    <s v="END portfolio valuation run"/>
    <d v="2026-02-06T08:15:00"/>
    <x v="941"/>
    <d v="2026-02-06T13:19:00"/>
    <s v="NULL"/>
    <x v="0"/>
    <s v="Valuation_DE_MCP"/>
    <x v="0"/>
    <s v="portfolio valuation run"/>
    <n v="5.07"/>
    <n v="5.07"/>
    <n v="0"/>
    <n v="0"/>
    <n v="5.07"/>
    <n v="5.07"/>
    <m/>
    <m/>
    <n v="5.07"/>
    <n v="0"/>
    <n v="0"/>
    <n v="5.07"/>
    <x v="214"/>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4"/>
    <s v="DEDBValuation (NPV)46059.5548611111"/>
    <s v="Not Found"/>
    <x v="10"/>
    <s v="MCPDEDBValuation (NPV)export to ara"/>
    <s v="MCPDEDBValuation (NPV)"/>
    <m/>
    <m/>
    <m/>
    <m/>
    <m/>
    <m/>
    <m/>
    <m/>
    <m/>
    <m/>
    <m/>
    <m/>
    <m/>
    <n v="2601"/>
    <x v="15"/>
    <x v="0"/>
    <s v="START export to ara"/>
    <s v="END export to ara"/>
    <d v="2026-02-06T13:19:00"/>
    <x v="941"/>
    <d v="2026-02-06T13:19:00"/>
    <s v="NULL"/>
    <x v="0"/>
    <s v="Valuation_DE_MCP"/>
    <x v="1"/>
    <s v="export to ara"/>
    <n v="0"/>
    <n v="0"/>
    <n v="0"/>
    <n v="0"/>
    <n v="0"/>
    <n v="0"/>
    <n v="0"/>
    <m/>
    <n v="0"/>
    <n v="0"/>
    <n v="0"/>
    <n v="0"/>
    <x v="2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4"/>
    <s v="DEDBValuation (NPV)46059.5548611111"/>
    <s v="Not Found"/>
    <x v="11"/>
    <s v="MCPDEDBValuation (NPV)Light Maintenance"/>
    <s v="MCPDEDBValuation (NPV)"/>
    <m/>
    <m/>
    <m/>
    <m/>
    <m/>
    <m/>
    <m/>
    <m/>
    <m/>
    <m/>
    <m/>
    <m/>
    <m/>
    <n v="2601"/>
    <x v="15"/>
    <x v="0"/>
    <s v="START Light Maintenance"/>
    <s v="END Light Maintenance"/>
    <d v="2026-02-06T13:19:00"/>
    <x v="942"/>
    <d v="2026-02-06T14:22:00"/>
    <s v="NULL"/>
    <x v="0"/>
    <s v="Valuation_DE_MCP"/>
    <x v="0"/>
    <s v="Light Maintenance"/>
    <n v="1.05"/>
    <n v="0"/>
    <n v="1.05"/>
    <n v="0"/>
    <n v="0"/>
    <n v="1.05"/>
    <n v="1.05"/>
    <m/>
    <n v="1.05"/>
    <n v="0"/>
    <n v="0"/>
    <n v="1.05"/>
    <x v="55"/>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4"/>
    <s v="DEDBValuation (NPV)46059.5986111111"/>
    <s v="Not Found"/>
    <x v="309"/>
    <s v="MCPDEDBValuation (NPV)valuation report exports from ARA"/>
    <s v="MCPDEDBValuation (NPV)"/>
    <m/>
    <m/>
    <m/>
    <m/>
    <m/>
    <m/>
    <m/>
    <m/>
    <m/>
    <m/>
    <m/>
    <m/>
    <m/>
    <n v="2601"/>
    <x v="15"/>
    <x v="0"/>
    <s v="START valuation report exports from ARA"/>
    <s v="END valuation report exports from ARA"/>
    <d v="2026-02-06T14:22:00"/>
    <x v="942"/>
    <d v="2026-02-06T14:28:00"/>
    <s v="NULL"/>
    <x v="0"/>
    <s v="Valuation_DE_MCP"/>
    <x v="0"/>
    <s v="valuation report exports from ARA"/>
    <n v="0"/>
    <n v="0"/>
    <n v="0"/>
    <n v="0.1"/>
    <n v="0.1"/>
    <n v="0.1"/>
    <m/>
    <m/>
    <n v="0"/>
    <n v="0.1"/>
    <n v="0"/>
    <n v="0.1"/>
    <x v="14"/>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4"/>
    <s v="DEDBValuation (NPV)46059.6027777778"/>
    <s v="Not Found"/>
    <x v="37"/>
    <s v="MCPDEDBValuation (NPV)valuation report QRM Reporter exports"/>
    <s v="MCPDEDBValuation (NPV)"/>
    <m/>
    <m/>
    <m/>
    <m/>
    <m/>
    <m/>
    <m/>
    <m/>
    <m/>
    <m/>
    <m/>
    <m/>
    <m/>
    <n v="2601"/>
    <x v="15"/>
    <x v="0"/>
    <s v="START valuation report QRM Reporter exports"/>
    <s v="END valuation report QRM Reporter exports"/>
    <d v="2026-02-06T14:28:00"/>
    <x v="943"/>
    <d v="2026-02-09T08:48:00"/>
    <s v="NULL"/>
    <x v="0"/>
    <s v="Valuation_DE_MCP"/>
    <x v="0"/>
    <s v="valuation report QRM Reporter exports"/>
    <n v="0.35"/>
    <n v="0.35"/>
    <n v="0"/>
    <n v="6.98"/>
    <n v="7.33"/>
    <n v="7.33"/>
    <m/>
    <m/>
    <n v="0.35"/>
    <n v="6.98"/>
    <n v="0"/>
    <n v="7.33"/>
    <x v="215"/>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8"/>
    <s v="DEDBEC46062.3666666667"/>
    <s v="Not Found"/>
    <x v="44"/>
    <s v="MCPDEDBECFull Maintenance"/>
    <s v="MCPDEDBEC"/>
    <m/>
    <m/>
    <m/>
    <m/>
    <m/>
    <m/>
    <m/>
    <m/>
    <m/>
    <m/>
    <m/>
    <m/>
    <m/>
    <n v="2601"/>
    <x v="15"/>
    <x v="0"/>
    <s v="START Full Maintenance"/>
    <s v="END Full Maintenance"/>
    <d v="2026-02-09T08:48:00"/>
    <x v="944"/>
    <d v="2026-02-09T13:30:00"/>
    <s v="NULL"/>
    <x v="0"/>
    <s v="EC_MCP"/>
    <x v="0"/>
    <s v="Full Maintenance"/>
    <n v="4.7"/>
    <n v="0"/>
    <n v="4.7"/>
    <n v="0"/>
    <n v="0"/>
    <n v="4.7"/>
    <n v="4.7"/>
    <m/>
    <n v="4.7"/>
    <n v="0"/>
    <n v="0"/>
    <n v="4.7"/>
    <x v="196"/>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8"/>
    <s v="DEDBEC46062.5625"/>
    <s v="Not Found"/>
    <x v="19"/>
    <s v="MCPDEDBECing-ec valuation"/>
    <s v="MCPDEDBEC"/>
    <m/>
    <m/>
    <m/>
    <m/>
    <m/>
    <m/>
    <m/>
    <m/>
    <m/>
    <m/>
    <m/>
    <m/>
    <m/>
    <n v="2601"/>
    <x v="15"/>
    <x v="0"/>
    <s v="START ing-ec valuation"/>
    <s v="END ing-ec valuation"/>
    <d v="2026-02-09T13:30:00"/>
    <x v="945"/>
    <d v="2026-02-10T05:00:00"/>
    <s v="NULL"/>
    <x v="0"/>
    <s v="EC_MCP"/>
    <x v="0"/>
    <s v="ing-ec valuation"/>
    <n v="10.58"/>
    <n v="10.58"/>
    <n v="0"/>
    <n v="1"/>
    <n v="11.58"/>
    <n v="11.58"/>
    <m/>
    <m/>
    <n v="10.58"/>
    <n v="1"/>
    <n v="0"/>
    <n v="11.58"/>
    <x v="216"/>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7"/>
    <s v="DEDBKR46063.2083333333"/>
    <s v="Not Found"/>
    <x v="11"/>
    <s v="MCPDEDBKRLight Maintenance"/>
    <s v="MCPDEDBKR"/>
    <m/>
    <m/>
    <m/>
    <m/>
    <m/>
    <m/>
    <m/>
    <m/>
    <m/>
    <m/>
    <m/>
    <m/>
    <m/>
    <n v="2601"/>
    <x v="15"/>
    <x v="0"/>
    <s v="START Light Maintenance"/>
    <s v="END Light Maintenance"/>
    <d v="2026-02-10T05:00:00"/>
    <x v="714"/>
    <d v="2026-02-10T05:17:00"/>
    <s v="NULL"/>
    <x v="0"/>
    <s v="KR_MCP Germany"/>
    <x v="1"/>
    <s v="Light Maintenance"/>
    <n v="0.28000000000000003"/>
    <n v="0"/>
    <n v="0.28000000000000003"/>
    <n v="0"/>
    <n v="0"/>
    <n v="0.28000000000000003"/>
    <n v="0.28000000000000003"/>
    <m/>
    <n v="0.28000000000000003"/>
    <n v="0"/>
    <n v="0"/>
    <n v="0.28000000000000003"/>
    <x v="3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7"/>
    <s v="DEDBKR46063.2201388889"/>
    <s v="Not Found"/>
    <x v="17"/>
    <s v="MCPDEDBKRbpv-kr valuation"/>
    <s v="MCPDEDBKR"/>
    <m/>
    <m/>
    <m/>
    <m/>
    <m/>
    <m/>
    <m/>
    <m/>
    <m/>
    <m/>
    <m/>
    <m/>
    <m/>
    <n v="2601"/>
    <x v="15"/>
    <x v="0"/>
    <s v="START bpv-kr valuation"/>
    <s v="END bpv-kr valuation"/>
    <d v="2026-02-10T05:17:00"/>
    <x v="946"/>
    <d v="2026-02-10T11:40:00"/>
    <s v="NULL"/>
    <x v="0"/>
    <s v="KR_MCP Germany"/>
    <x v="0"/>
    <s v="bpv-kr valuation"/>
    <n v="6.38"/>
    <n v="6.38"/>
    <n v="0"/>
    <n v="0"/>
    <n v="6.38"/>
    <n v="6.38"/>
    <m/>
    <m/>
    <n v="6.38"/>
    <n v="0"/>
    <n v="0"/>
    <n v="6.38"/>
    <x v="217"/>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7"/>
    <s v="DEDBKR46063.4861111111"/>
    <s v="Not Found"/>
    <x v="10"/>
    <s v="MCPDEDBKRexport to ara"/>
    <s v="MCPDEDBKR"/>
    <m/>
    <m/>
    <m/>
    <m/>
    <m/>
    <m/>
    <m/>
    <m/>
    <m/>
    <m/>
    <m/>
    <m/>
    <m/>
    <n v="2601"/>
    <x v="15"/>
    <x v="0"/>
    <s v="START export to ara"/>
    <s v="END export to ara"/>
    <d v="2026-02-10T11:40:00"/>
    <x v="947"/>
    <d v="2026-02-10T11:42:00"/>
    <s v="NULL"/>
    <x v="0"/>
    <s v="KR_MCP Germany"/>
    <x v="2"/>
    <s v="export to ara"/>
    <n v="0.03"/>
    <n v="0"/>
    <n v="0.03"/>
    <n v="0"/>
    <n v="0"/>
    <n v="0.03"/>
    <n v="0.03"/>
    <m/>
    <n v="0.03"/>
    <n v="0"/>
    <n v="0"/>
    <n v="0.03"/>
    <x v="0"/>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export to ara"/>
  </r>
  <r>
    <x v="7"/>
    <s v="DEDBKR46063.4875"/>
    <s v="Not Found"/>
    <x v="18"/>
    <s v="MCPDEDBKRbpv-kr valuation QRM reporter exports"/>
    <s v="MCPDEDBKR"/>
    <m/>
    <m/>
    <m/>
    <m/>
    <m/>
    <m/>
    <m/>
    <m/>
    <m/>
    <m/>
    <m/>
    <m/>
    <m/>
    <n v="2601"/>
    <x v="15"/>
    <x v="0"/>
    <s v="START bpv-kr valuation QRM reporter exports"/>
    <s v="END bpv-kr valuation QRM reporter exports"/>
    <d v="2026-02-10T11:42:00"/>
    <x v="805"/>
    <d v="2026-02-10T13:10:00"/>
    <s v="NULL"/>
    <x v="0"/>
    <s v="KR_MCP Germany"/>
    <x v="0"/>
    <s v="bpv-kr valuation QRM reporter exports"/>
    <n v="1.47"/>
    <n v="1.47"/>
    <n v="0"/>
    <n v="0"/>
    <n v="1.47"/>
    <n v="1.47"/>
    <m/>
    <m/>
    <n v="1.47"/>
    <n v="0"/>
    <n v="0"/>
    <n v="1.47"/>
    <x v="191"/>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7"/>
    <s v="DEDBKR46063.5486111111"/>
    <s v="Not Found"/>
    <x v="310"/>
    <s v="MCPDEDBKRbpv-kr valuation exports from ARA"/>
    <s v="MCPDEDBKR"/>
    <m/>
    <m/>
    <m/>
    <m/>
    <m/>
    <m/>
    <m/>
    <m/>
    <m/>
    <m/>
    <m/>
    <m/>
    <m/>
    <n v="2601"/>
    <x v="15"/>
    <x v="0"/>
    <s v="START bpv-kr valuation exports from ARA"/>
    <s v="END bpv-kr valuation exports from ARA"/>
    <d v="2026-02-10T13:10:00"/>
    <x v="805"/>
    <d v="2026-02-10T13:17:00"/>
    <s v="NULL"/>
    <x v="0"/>
    <s v="KR_MCP Germany"/>
    <x v="0"/>
    <s v="bpv-kr valuation exports from ARA"/>
    <n v="0"/>
    <n v="0"/>
    <n v="0"/>
    <n v="0.12"/>
    <n v="0.12"/>
    <n v="0.12"/>
    <m/>
    <m/>
    <n v="0"/>
    <n v="0.12"/>
    <n v="0"/>
    <n v="0.12"/>
    <x v="6"/>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x v="18"/>
    <s v="DEDBValuation AIC46063.5534722222"/>
    <s v="Not Found"/>
    <x v="48"/>
    <s v="MCPDEDBValuation AICload AIC Spreads"/>
    <s v="MCPDEDBValuation AIC"/>
    <m/>
    <m/>
    <m/>
    <m/>
    <m/>
    <m/>
    <m/>
    <m/>
    <m/>
    <m/>
    <m/>
    <m/>
    <m/>
    <n v="2601"/>
    <x v="15"/>
    <x v="0"/>
    <s v="START load AIC Spreads"/>
    <s v="END load AIC Spreads"/>
    <d v="2026-02-10T13:17:00"/>
    <x v="948"/>
    <d v="2026-02-10T13:44:00"/>
    <s v="NULL"/>
    <x v="0"/>
    <s v="Valuation_AIC_DE_MCP"/>
    <x v="0"/>
    <s v="load AIC Spreads"/>
    <n v="0.45"/>
    <n v="0"/>
    <n v="0.45"/>
    <n v="0"/>
    <n v="0"/>
    <n v="0.45"/>
    <m/>
    <m/>
    <n v="0"/>
    <n v="0"/>
    <n v="0.45"/>
    <n v="0"/>
    <x v="10"/>
    <s v="No Error"/>
    <m/>
    <m/>
    <m/>
    <m/>
    <m/>
    <m/>
    <m/>
    <m/>
    <m/>
    <m/>
    <s v=""/>
  </r>
  <r>
    <x v="18"/>
    <s v="DEDBValuation AIC46063.5722222222"/>
    <s v="Not Found"/>
    <x v="29"/>
    <s v="MCPDEDBValuation AICAIC portfolio valuation run"/>
    <s v="MCPDEDBValuation AIC"/>
    <m/>
    <m/>
    <m/>
    <m/>
    <m/>
    <m/>
    <m/>
    <m/>
    <m/>
    <m/>
    <m/>
    <m/>
    <m/>
    <n v="2601"/>
    <x v="15"/>
    <x v="0"/>
    <s v="START AIC portfolio valuation run"/>
    <s v="END AIC portfolio valuation run"/>
    <d v="2026-02-10T13:44:00"/>
    <x v="949"/>
    <d v="2026-02-10T15:03:00"/>
    <s v="NULL"/>
    <x v="0"/>
    <s v="Valuation_AIC_DE_MCP"/>
    <x v="0"/>
    <s v="AIC portfolio valuation run"/>
    <n v="1.28"/>
    <n v="0"/>
    <n v="1.28"/>
    <n v="0"/>
    <n v="0"/>
    <n v="1.28"/>
    <m/>
    <m/>
    <n v="0"/>
    <n v="0"/>
    <n v="1.28"/>
    <n v="0"/>
    <x v="119"/>
    <s v="No Error"/>
    <m/>
    <m/>
    <m/>
    <m/>
    <m/>
    <m/>
    <m/>
    <m/>
    <m/>
    <m/>
    <s v=""/>
  </r>
  <r>
    <x v="5"/>
    <s v="DEDBCSRBB Valuation46063.6270833333"/>
    <s v="Not Found"/>
    <x v="14"/>
    <s v="MCPDEDBCSRBB ValuationCSRBB Portfolio Valuation"/>
    <s v="MCPDEDBCSRBB Valuation"/>
    <m/>
    <m/>
    <m/>
    <m/>
    <m/>
    <m/>
    <m/>
    <m/>
    <m/>
    <m/>
    <m/>
    <m/>
    <m/>
    <n v="2601"/>
    <x v="15"/>
    <x v="0"/>
    <s v="START CSRBB Portfolio Valuation"/>
    <s v="END CSRBB Portfolio Valuation"/>
    <d v="2026-02-10T15:03:00"/>
    <x v="950"/>
    <d v="2026-02-11T11:18:00"/>
    <s v="NULL"/>
    <x v="0"/>
    <s v="CSRBB_Valuation_DE_MCP"/>
    <x v="0"/>
    <s v="CSRBB Portfolio Valuation"/>
    <n v="0.78"/>
    <n v="0"/>
    <n v="0.78"/>
    <n v="0"/>
    <n v="0"/>
    <n v="0.78"/>
    <m/>
    <m/>
    <n v="0"/>
    <n v="0"/>
    <n v="0.78"/>
    <n v="0"/>
    <x v="48"/>
    <s v="No Error"/>
    <m/>
    <m/>
    <m/>
    <m/>
    <m/>
    <m/>
    <m/>
    <m/>
    <m/>
    <m/>
    <s v=""/>
  </r>
  <r>
    <x v="6"/>
    <s v="DEDBCSRBB Planning46064.4708333333"/>
    <s v="Not Found"/>
    <x v="15"/>
    <s v="MCPDEDBCSRBB Planningimport CSRBB strategies"/>
    <s v="MCPDEDBCSRBB Planning"/>
    <m/>
    <m/>
    <m/>
    <m/>
    <m/>
    <m/>
    <m/>
    <m/>
    <m/>
    <m/>
    <m/>
    <m/>
    <m/>
    <n v="2601"/>
    <x v="15"/>
    <x v="0"/>
    <s v="START import CSRBB strategies"/>
    <s v="END import CSRBB strategies"/>
    <d v="2026-02-11T11:18:00"/>
    <x v="951"/>
    <d v="2026-02-11T12:41:00"/>
    <s v="NULL"/>
    <x v="0"/>
    <s v="CSRBB_Planning_DE_MCP"/>
    <x v="0"/>
    <s v="import CSRBB strategies"/>
    <n v="1.38"/>
    <n v="0"/>
    <n v="1.38"/>
    <n v="0"/>
    <n v="0"/>
    <n v="1.38"/>
    <m/>
    <m/>
    <n v="0"/>
    <n v="0"/>
    <n v="1.38"/>
    <n v="0"/>
    <x v="218"/>
    <s v="No Error"/>
    <m/>
    <m/>
    <m/>
    <m/>
    <m/>
    <m/>
    <m/>
    <m/>
    <m/>
    <m/>
    <s v=""/>
  </r>
  <r>
    <x v="6"/>
    <s v="DEDBCSRBB Planning46064.5284722222"/>
    <s v="Not Found"/>
    <x v="16"/>
    <s v="MCPDEDBCSRBB PlanningCSRBB Planning Run"/>
    <s v="MCPDEDBCSRBB Planning"/>
    <m/>
    <m/>
    <m/>
    <m/>
    <m/>
    <m/>
    <m/>
    <m/>
    <m/>
    <m/>
    <m/>
    <m/>
    <m/>
    <n v="2601"/>
    <x v="15"/>
    <x v="0"/>
    <s v="START CSRBB Planning Run"/>
    <s v="END CSRBB Planning Run"/>
    <d v="2026-02-11T12:41:00"/>
    <x v="952"/>
    <d v="2026-02-11T15:09:00"/>
    <s v="NULL"/>
    <x v="0"/>
    <s v="CSRBB_Planning_DE_MCP"/>
    <x v="0"/>
    <s v="CSRBB Planning Run"/>
    <n v="2.4700000000000002"/>
    <n v="0"/>
    <n v="2.4700000000000002"/>
    <n v="0"/>
    <n v="0"/>
    <n v="2.4700000000000002"/>
    <m/>
    <m/>
    <n v="0"/>
    <n v="0"/>
    <n v="2.4700000000000002"/>
    <n v="0"/>
    <x v="157"/>
    <s v="No Error"/>
    <m/>
    <m/>
    <m/>
    <m/>
    <m/>
    <m/>
    <m/>
    <m/>
    <m/>
    <m/>
    <s v=""/>
  </r>
  <r>
    <x v="6"/>
    <s v="DEDBCSRBB Planning46064.63125"/>
    <s v="Not Found"/>
    <x v="10"/>
    <s v="MCPDEDBCSRBB Planningexport to ara"/>
    <s v="MCPDEDBCSRBB Planning"/>
    <m/>
    <m/>
    <m/>
    <m/>
    <m/>
    <m/>
    <m/>
    <m/>
    <m/>
    <m/>
    <m/>
    <m/>
    <m/>
    <n v="2601"/>
    <x v="15"/>
    <x v="0"/>
    <s v="START export to ara"/>
    <s v="END export to ara"/>
    <d v="2026-02-11T15:09:00"/>
    <x v="953"/>
    <d v="2026-02-11T15:14:00"/>
    <s v="NULL"/>
    <x v="0"/>
    <s v="CSRBB_Planning_DE_MCP"/>
    <x v="3"/>
    <s v="export to ara"/>
    <n v="0.03"/>
    <n v="0"/>
    <n v="0.03"/>
    <n v="0"/>
    <n v="0"/>
    <n v="0.03"/>
    <m/>
    <m/>
    <n v="0"/>
    <n v="0"/>
    <n v="0.03"/>
    <n v="0"/>
    <x v="0"/>
    <s v="No Error"/>
    <m/>
    <m/>
    <m/>
    <m/>
    <m/>
    <m/>
    <m/>
    <m/>
    <m/>
    <m/>
    <s v="export to ara"/>
  </r>
  <r>
    <x v="9"/>
    <s v="DEDBImport Strategies46064.6347222222"/>
    <s v="Not Found"/>
    <x v="21"/>
    <s v="MCPDEDBImport Strategiesimport strategies"/>
    <s v="MCPDEDBImport Strategies"/>
    <m/>
    <m/>
    <m/>
    <m/>
    <m/>
    <m/>
    <m/>
    <m/>
    <m/>
    <m/>
    <m/>
    <m/>
    <m/>
    <n v="2601"/>
    <x v="15"/>
    <x v="0"/>
    <s v="START import strategies"/>
    <s v="END import strategies"/>
    <d v="2026-02-11T15:14:00"/>
    <x v="954"/>
    <d v="2026-02-11T15:25:00"/>
    <s v="NULL"/>
    <x v="0"/>
    <s v="Import_Strategies_DE_MCP"/>
    <x v="0"/>
    <s v="import strategies"/>
    <n v="0.13"/>
    <n v="0"/>
    <n v="0.13"/>
    <n v="0"/>
    <n v="0"/>
    <n v="0.13"/>
    <m/>
    <m/>
    <n v="0"/>
    <n v="0"/>
    <n v="0.13"/>
    <n v="0"/>
    <x v="3"/>
    <s v="No Error"/>
    <m/>
    <m/>
    <m/>
    <m/>
    <m/>
    <m/>
    <m/>
    <m/>
    <m/>
    <m/>
    <s v=""/>
  </r>
  <r>
    <x v="10"/>
    <s v="DEDBPlanning (NII)46064.6423611111"/>
    <s v="Not Found"/>
    <x v="36"/>
    <s v="MCPDEDBPlanning (NII)planning run"/>
    <s v="MCPDEDBPlanning (NII)"/>
    <m/>
    <m/>
    <m/>
    <m/>
    <m/>
    <m/>
    <m/>
    <m/>
    <m/>
    <m/>
    <m/>
    <m/>
    <m/>
    <n v="2601"/>
    <x v="15"/>
    <x v="0"/>
    <s v="START planning run"/>
    <s v="NULL"/>
    <d v="2026-02-11T15:25:00"/>
    <x v="401"/>
    <d v="2026-02-11T20:02:00"/>
    <s v="NULL"/>
    <x v="3"/>
    <s v="Planning_DE_MCP "/>
    <x v="0"/>
    <s v="planning run"/>
    <n v="3.07"/>
    <n v="3.07"/>
    <n v="0"/>
    <n v="0"/>
    <n v="3.07"/>
    <n v="3.07"/>
    <m/>
    <m/>
    <n v="3.07"/>
    <n v="0"/>
    <n v="0"/>
    <n v="3.07"/>
    <x v="219"/>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Stop current runs and rerun once Q3 is available. Q3 freeze was fixed alongside Atlas team. "/>
    <s v="Action Required: Post-mortem to be created for RCA with Atlas team. "/>
    <s v="INC14536561"/>
    <s v=""/>
  </r>
  <r>
    <x v="10"/>
    <s v="DEDBPlanning (NII)46064.8347222222"/>
    <s v="Not Found"/>
    <x v="36"/>
    <s v="MCPDEDBPlanning (NII)planning run"/>
    <s v="MCPDEDBPlanning (NII)"/>
    <m/>
    <m/>
    <m/>
    <m/>
    <m/>
    <m/>
    <m/>
    <m/>
    <m/>
    <m/>
    <m/>
    <m/>
    <m/>
    <n v="2601"/>
    <x v="15"/>
    <x v="0"/>
    <s v="START planning run"/>
    <s v="NULL"/>
    <d v="2026-02-11T20:02:00"/>
    <x v="92"/>
    <d v="2026-02-12T04:50:00"/>
    <s v="Exception Info: Workflow finished with errors. (line: 108)  "/>
    <x v="1"/>
    <s v="Planning_DE_MCP rr"/>
    <x v="1"/>
    <s v="planning run"/>
    <n v="8.8000000000000007"/>
    <n v="8.8000000000000007"/>
    <n v="0"/>
    <n v="0"/>
    <n v="8.8000000000000007"/>
    <n v="8.8000000000000007"/>
    <m/>
    <m/>
    <n v="8.8000000000000007"/>
    <n v="0"/>
    <n v="0"/>
    <n v="8.8000000000000007"/>
    <x v="220"/>
    <s v="Production Error"/>
    <s v="Execution &amp; Process Handling Errors"/>
    <s v="Accidental or Unintentional Actions"/>
    <s v="Misclick to be honest. We only stopped the script in Q3 but not HPC, so I was trying to stop all the HPC runs affected by Q3 freeze. I mistakenly cancelled this rerun. "/>
    <m/>
    <m/>
    <s v="Single‑Location Impact"/>
    <s v="One‑Off"/>
    <s v="Kick off rerun of planning for Germany"/>
    <s v="Action Required: I would say do better and be more vigilant, but more structural action for this would be to have a formal document on what to do when Q3 freeze occurs"/>
    <m/>
    <s v=""/>
  </r>
  <r>
    <x v="10"/>
    <s v="DEDBPlanning (NII)46065.2013888889"/>
    <s v="Not Found"/>
    <x v="36"/>
    <s v="MCPDEDBPlanning (NII)planning run"/>
    <s v="MCPDEDBPlanning (NII)"/>
    <m/>
    <m/>
    <m/>
    <m/>
    <m/>
    <m/>
    <m/>
    <m/>
    <m/>
    <m/>
    <m/>
    <m/>
    <m/>
    <n v="2601"/>
    <x v="15"/>
    <x v="0"/>
    <s v="START planning run"/>
    <s v="END planning run"/>
    <d v="2026-02-12T04:50:00"/>
    <x v="955"/>
    <d v="2026-02-13T05:45:00"/>
    <s v="NULL"/>
    <x v="0"/>
    <s v="Planning_DE_MCP rr 2"/>
    <x v="2"/>
    <s v="planning run"/>
    <n v="24.92"/>
    <n v="24.92"/>
    <n v="0"/>
    <n v="0"/>
    <n v="24.92"/>
    <n v="24.92"/>
    <n v="0"/>
    <m/>
    <n v="0"/>
    <n v="0"/>
    <n v="24.92"/>
    <n v="0"/>
    <x v="221"/>
    <s v="No Error"/>
    <m/>
    <m/>
    <m/>
    <m/>
    <m/>
    <m/>
    <m/>
    <m/>
    <m/>
    <m/>
    <s v="planning run"/>
  </r>
  <r>
    <x v="10"/>
    <s v="DEDBPlanning (NII)46066.2395833333"/>
    <s v="Not Found"/>
    <x v="10"/>
    <s v="MCPDEDBPlanning (NII)export to ara"/>
    <s v="MCPDEDBPlanning (NII)"/>
    <m/>
    <m/>
    <m/>
    <m/>
    <m/>
    <m/>
    <m/>
    <m/>
    <m/>
    <m/>
    <m/>
    <m/>
    <m/>
    <n v="2601"/>
    <x v="15"/>
    <x v="0"/>
    <s v="START export to ara"/>
    <s v="END export to ara"/>
    <d v="2026-02-13T05:45:00"/>
    <x v="956"/>
    <d v="2026-02-13T05:47:00"/>
    <s v="NULL"/>
    <x v="0"/>
    <s v="Planning_DE_MCP rr 2"/>
    <x v="4"/>
    <s v="export to ara"/>
    <n v="0.03"/>
    <n v="0"/>
    <n v="0.03"/>
    <n v="0"/>
    <n v="0"/>
    <n v="0.03"/>
    <m/>
    <m/>
    <n v="0"/>
    <n v="0"/>
    <n v="0.03"/>
    <n v="0"/>
    <x v="0"/>
    <s v="No Error"/>
    <m/>
    <m/>
    <m/>
    <m/>
    <m/>
    <m/>
    <m/>
    <m/>
    <m/>
    <m/>
    <s v="export to ara"/>
  </r>
  <r>
    <x v="10"/>
    <s v="DEDBPlanning (NII)46066.2409722222"/>
    <s v="Not Found"/>
    <x v="296"/>
    <s v="MCPDEDBPlanning (NII)planning run exports from ARA"/>
    <s v="MCPDEDBPlanning (NII)"/>
    <m/>
    <m/>
    <m/>
    <m/>
    <m/>
    <m/>
    <m/>
    <m/>
    <m/>
    <m/>
    <m/>
    <m/>
    <m/>
    <n v="2601"/>
    <x v="15"/>
    <x v="0"/>
    <s v="START planning run exports from ARA"/>
    <s v="END planning run exports from ARA"/>
    <d v="2026-02-13T05:47:00"/>
    <x v="956"/>
    <d v="2026-02-13T05:47:00"/>
    <s v="NULL"/>
    <x v="0"/>
    <s v="Planning_DE_MCP rr 2"/>
    <x v="0"/>
    <s v="planning run exports from ARA"/>
    <n v="0"/>
    <n v="0"/>
    <n v="0"/>
    <n v="0"/>
    <n v="0"/>
    <n v="0"/>
    <m/>
    <m/>
    <n v="0"/>
    <n v="0"/>
    <n v="0"/>
    <n v="0"/>
    <x v="23"/>
    <s v="No Error"/>
    <m/>
    <m/>
    <m/>
    <m/>
    <m/>
    <m/>
    <m/>
    <m/>
    <m/>
    <m/>
    <s v=""/>
  </r>
  <r>
    <x v="10"/>
    <s v="DEDBPlanning (NII)46066.2409722222"/>
    <s v="Not Found"/>
    <x v="25"/>
    <s v="MCPDEDBPlanning (NII)planning run QRM reporter exports"/>
    <s v="MCPDEDBPlanning (NII)"/>
    <m/>
    <m/>
    <m/>
    <m/>
    <m/>
    <m/>
    <m/>
    <m/>
    <m/>
    <m/>
    <m/>
    <m/>
    <m/>
    <n v="2601"/>
    <x v="15"/>
    <x v="0"/>
    <s v="START planning run QRM reporter exports"/>
    <s v="END planning run QRM reporter exports"/>
    <d v="2026-02-13T05:47:00"/>
    <x v="956"/>
    <d v="2026-02-13T05:47:00"/>
    <s v="NULL"/>
    <x v="0"/>
    <s v="Planning_DE_MCP rr 2"/>
    <x v="0"/>
    <s v="planning run QRM reporter exports"/>
    <n v="0"/>
    <n v="0"/>
    <n v="0"/>
    <n v="0"/>
    <n v="0"/>
    <n v="0"/>
    <m/>
    <m/>
    <n v="0"/>
    <n v="0"/>
    <n v="0"/>
    <n v="0"/>
    <x v="23"/>
    <s v="No Error"/>
    <m/>
    <m/>
    <m/>
    <m/>
    <m/>
    <m/>
    <m/>
    <m/>
    <m/>
    <m/>
    <s v=""/>
  </r>
  <r>
    <x v="10"/>
    <s v="DEDBPlanning (NII)46066.2409722222"/>
    <s v="Not Found"/>
    <x v="45"/>
    <s v="MCPDEDBPlanning (NII)planning run OLAP exports"/>
    <s v="MCPDEDBPlanning (NII)"/>
    <m/>
    <m/>
    <m/>
    <m/>
    <m/>
    <m/>
    <m/>
    <m/>
    <m/>
    <m/>
    <m/>
    <m/>
    <m/>
    <n v="2601"/>
    <x v="15"/>
    <x v="0"/>
    <s v="START planning run OLAP exports"/>
    <s v="END planning run OLAP exports"/>
    <d v="2026-02-13T05:47:00"/>
    <x v="957"/>
    <d v="2026-02-13T10:20:00"/>
    <s v="NULL"/>
    <x v="0"/>
    <s v="Planning_DE_MCP rr 2"/>
    <x v="0"/>
    <s v="planning run OLAP exports"/>
    <n v="3.52"/>
    <n v="3.52"/>
    <n v="0"/>
    <n v="1.03"/>
    <n v="4.55"/>
    <n v="4.55"/>
    <n v="0"/>
    <m/>
    <n v="0"/>
    <n v="1.03"/>
    <n v="3.52"/>
    <n v="1.03"/>
    <x v="222"/>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x v="11"/>
    <s v="DEDBITS46066.4305555556"/>
    <s v="Not Found"/>
    <x v="11"/>
    <s v="MCPDEDBITSLight Maintenance"/>
    <s v="MCPDEDBITS"/>
    <m/>
    <m/>
    <m/>
    <m/>
    <m/>
    <m/>
    <m/>
    <m/>
    <m/>
    <m/>
    <m/>
    <m/>
    <m/>
    <n v="2601"/>
    <x v="15"/>
    <x v="0"/>
    <s v="START Light Maintenance"/>
    <s v="END Light Maintenance"/>
    <d v="2026-02-13T10:20:00"/>
    <x v="958"/>
    <d v="2026-02-13T14:09:00"/>
    <s v="NULL"/>
    <x v="0"/>
    <s v="ITS_DE_MCP"/>
    <x v="2"/>
    <s v="Light Maintenance"/>
    <n v="3.82"/>
    <n v="0"/>
    <n v="3.82"/>
    <n v="0"/>
    <n v="0"/>
    <n v="3.82"/>
    <m/>
    <m/>
    <n v="0"/>
    <n v="0"/>
    <n v="3.82"/>
    <n v="0"/>
    <x v="223"/>
    <s v="No Error"/>
    <m/>
    <m/>
    <m/>
    <m/>
    <m/>
    <m/>
    <m/>
    <m/>
    <m/>
    <m/>
    <s v="Light Maintenance"/>
  </r>
  <r>
    <x v="11"/>
    <s v="DEDBITS46066.5895833333"/>
    <s v="Not Found"/>
    <x v="26"/>
    <s v="MCPDEDBITSITS planning run"/>
    <s v="MCPDEDBITS"/>
    <m/>
    <m/>
    <m/>
    <m/>
    <m/>
    <m/>
    <m/>
    <m/>
    <m/>
    <m/>
    <m/>
    <m/>
    <m/>
    <n v="2601"/>
    <x v="15"/>
    <x v="0"/>
    <s v="START ITS planning run"/>
    <s v="END ITS planning run"/>
    <d v="2026-02-13T14:09:00"/>
    <x v="959"/>
    <d v="2026-02-13T14:31:00"/>
    <s v="NULL"/>
    <x v="0"/>
    <s v="ITS_DE_MCP"/>
    <x v="0"/>
    <s v="ITS planning run"/>
    <n v="0.35"/>
    <n v="0"/>
    <n v="0.35"/>
    <n v="0"/>
    <n v="0"/>
    <n v="0.35"/>
    <m/>
    <m/>
    <n v="0"/>
    <n v="0"/>
    <n v="0.35"/>
    <n v="0"/>
    <x v="46"/>
    <s v="No Error"/>
    <m/>
    <m/>
    <m/>
    <m/>
    <m/>
    <m/>
    <m/>
    <m/>
    <m/>
    <m/>
    <s v=""/>
  </r>
  <r>
    <x v="13"/>
    <s v="DEDBGAP46066.6048611111"/>
    <s v="Not Found"/>
    <x v="31"/>
    <s v="MCPDEDBGAPgap planning"/>
    <s v="MCPDEDBGAP"/>
    <m/>
    <m/>
    <m/>
    <m/>
    <m/>
    <m/>
    <m/>
    <m/>
    <m/>
    <m/>
    <m/>
    <m/>
    <m/>
    <n v="2601"/>
    <x v="15"/>
    <x v="0"/>
    <s v="START gap planning"/>
    <s v="END gap planning"/>
    <d v="2026-02-13T14:31:00"/>
    <x v="960"/>
    <d v="2026-02-13T18:08:00"/>
    <s v="NULL"/>
    <x v="0"/>
    <s v="GAP_DE_MCP"/>
    <x v="0"/>
    <s v="gap planning"/>
    <n v="3.62"/>
    <n v="0"/>
    <n v="3.62"/>
    <n v="0"/>
    <n v="0"/>
    <n v="3.62"/>
    <m/>
    <m/>
    <n v="0"/>
    <n v="0"/>
    <n v="3.62"/>
    <n v="0"/>
    <x v="224"/>
    <s v="No Error"/>
    <m/>
    <m/>
    <m/>
    <m/>
    <m/>
    <m/>
    <m/>
    <m/>
    <m/>
    <m/>
    <s v=""/>
  </r>
  <r>
    <x v="13"/>
    <s v="DEDBGAP46066.7555555556"/>
    <s v="Not Found"/>
    <x v="10"/>
    <s v="MCPDEDBGAPexport to ara"/>
    <s v="MCPDEDBGAP"/>
    <m/>
    <m/>
    <m/>
    <m/>
    <m/>
    <m/>
    <m/>
    <m/>
    <m/>
    <m/>
    <m/>
    <m/>
    <m/>
    <n v="2601"/>
    <x v="15"/>
    <x v="0"/>
    <s v="START export to ara"/>
    <s v="END export to ara"/>
    <d v="2026-02-13T18:08:00"/>
    <x v="961"/>
    <d v="2026-02-16T10:15:00"/>
    <s v="NULL"/>
    <x v="0"/>
    <s v="GAP_DE_MCP"/>
    <x v="5"/>
    <s v="export to ara"/>
    <n v="0.03"/>
    <n v="0"/>
    <n v="0.03"/>
    <n v="0"/>
    <n v="0"/>
    <n v="0.03"/>
    <m/>
    <m/>
    <n v="0"/>
    <n v="0"/>
    <n v="0.03"/>
    <n v="0"/>
    <x v="0"/>
    <s v="No Error"/>
    <m/>
    <m/>
    <m/>
    <m/>
    <m/>
    <m/>
    <m/>
    <m/>
    <m/>
    <m/>
    <s v="export to ara"/>
  </r>
  <r>
    <x v="10"/>
    <s v="DEDBPlanning (NII)46069.4270833333"/>
    <s v="Not Found"/>
    <x v="36"/>
    <s v="MCPDEDBPlanning (NII)planning run"/>
    <s v="MCPDEDBPlanning (NII)"/>
    <m/>
    <m/>
    <m/>
    <m/>
    <m/>
    <m/>
    <m/>
    <m/>
    <m/>
    <m/>
    <m/>
    <m/>
    <m/>
    <n v="2601"/>
    <x v="15"/>
    <x v="0"/>
    <s v="START planning run"/>
    <s v="END planning run"/>
    <d v="2026-02-16T10:15:00"/>
    <x v="962"/>
    <d v="2026-02-17T00:08:00"/>
    <s v="NULL"/>
    <x v="0"/>
    <s v="Planning_DE_MCP rr missing scenarios"/>
    <x v="3"/>
    <s v="planning run"/>
    <n v="13.88"/>
    <n v="0"/>
    <n v="13.88"/>
    <n v="0"/>
    <n v="0"/>
    <n v="13.88"/>
    <n v="13.88"/>
    <m/>
    <n v="13.88"/>
    <n v="0"/>
    <n v="0"/>
    <n v="13.88"/>
    <x v="225"/>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planning run"/>
  </r>
  <r>
    <x v="10"/>
    <s v="DEDBPlanning (NII)46070.0055555556"/>
    <s v="Not Found"/>
    <x v="10"/>
    <s v="MCPDEDBPlanning (NII)export to ara"/>
    <s v="MCPDEDBPlanning (NII)"/>
    <m/>
    <m/>
    <m/>
    <m/>
    <m/>
    <m/>
    <m/>
    <m/>
    <m/>
    <m/>
    <m/>
    <m/>
    <m/>
    <n v="2601"/>
    <x v="15"/>
    <x v="0"/>
    <s v="START export to ara"/>
    <s v="END export to ara"/>
    <d v="2026-02-17T00:08:00"/>
    <x v="963"/>
    <d v="2026-02-17T00:10:00"/>
    <s v="NULL"/>
    <x v="0"/>
    <s v="Planning_DE_MCP rr missing scenarios"/>
    <x v="6"/>
    <s v="export to ara"/>
    <n v="0.03"/>
    <n v="0"/>
    <n v="0.03"/>
    <n v="0"/>
    <n v="0"/>
    <n v="0.03"/>
    <n v="0.03"/>
    <m/>
    <n v="0.03"/>
    <n v="0"/>
    <n v="0"/>
    <n v="0.03"/>
    <x v="0"/>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export to ara"/>
  </r>
  <r>
    <x v="10"/>
    <s v="DEDBPlanning (NII)46070.0069444444"/>
    <s v="Not Found"/>
    <x v="296"/>
    <s v="MCPDEDBPlanning (NII)planning run exports from ARA"/>
    <s v="MCPDEDBPlanning (NII)"/>
    <m/>
    <m/>
    <m/>
    <m/>
    <m/>
    <m/>
    <m/>
    <m/>
    <m/>
    <m/>
    <m/>
    <m/>
    <m/>
    <n v="2601"/>
    <x v="15"/>
    <x v="0"/>
    <s v="START planning run exports from ARA"/>
    <s v="END planning run exports from ARA"/>
    <d v="2026-02-17T00:10:00"/>
    <x v="963"/>
    <d v="2026-02-17T00:10:00"/>
    <s v="NULL"/>
    <x v="0"/>
    <s v="Planning_DE_MCP rr missing scenarios"/>
    <x v="1"/>
    <s v="planning run exports from ARA"/>
    <n v="0"/>
    <n v="0"/>
    <n v="0"/>
    <n v="0"/>
    <n v="0"/>
    <n v="0"/>
    <n v="0"/>
    <m/>
    <n v="0"/>
    <n v="0"/>
    <n v="0"/>
    <n v="0"/>
    <x v="23"/>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x v="10"/>
    <s v="DEDBPlanning (NII)46070.0069444444"/>
    <s v="Not Found"/>
    <x v="25"/>
    <s v="MCPDEDBPlanning (NII)planning run QRM reporter exports"/>
    <s v="MCPDEDBPlanning (NII)"/>
    <m/>
    <m/>
    <m/>
    <m/>
    <m/>
    <m/>
    <m/>
    <m/>
    <m/>
    <m/>
    <m/>
    <m/>
    <m/>
    <n v="2601"/>
    <x v="15"/>
    <x v="0"/>
    <s v="START planning run QRM reporter exports"/>
    <s v="END planning run QRM reporter exports"/>
    <d v="2026-02-17T00:10:00"/>
    <x v="963"/>
    <d v="2026-02-17T00:10:00"/>
    <s v="NULL"/>
    <x v="0"/>
    <s v="Planning_DE_MCP rr missing scenarios"/>
    <x v="1"/>
    <s v="planning run QRM reporter exports"/>
    <n v="0"/>
    <n v="0"/>
    <n v="0"/>
    <n v="0"/>
    <n v="0"/>
    <n v="0"/>
    <n v="0"/>
    <m/>
    <n v="0"/>
    <n v="0"/>
    <n v="0"/>
    <n v="0"/>
    <x v="23"/>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x v="10"/>
    <s v="DEDBPlanning (NII)46070.0069444444"/>
    <s v="Not Found"/>
    <x v="45"/>
    <s v="MCPDEDBPlanning (NII)planning run OLAP exports"/>
    <s v="MCPDEDBPlanning (NII)"/>
    <m/>
    <m/>
    <m/>
    <m/>
    <m/>
    <m/>
    <m/>
    <m/>
    <m/>
    <m/>
    <m/>
    <m/>
    <m/>
    <n v="2601"/>
    <x v="15"/>
    <x v="0"/>
    <s v="START planning run OLAP exports"/>
    <s v="END planning run OLAP exports"/>
    <d v="2026-02-17T00:10:00"/>
    <x v="964"/>
    <d v="2026-02-19T10:20:00"/>
    <s v="NULL"/>
    <x v="0"/>
    <s v="Planning_DE_MCP rr missing scenarios"/>
    <x v="1"/>
    <s v="planning run OLAP exports"/>
    <n v="4.05"/>
    <n v="0"/>
    <n v="4.05"/>
    <n v="0"/>
    <n v="0"/>
    <n v="4.05"/>
    <n v="4.05"/>
    <m/>
    <n v="4.05"/>
    <n v="0"/>
    <n v="0"/>
    <n v="4.05"/>
    <x v="226"/>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x v="2"/>
    <s v="DEDBLoad Compare Spreads46072.4305555556"/>
    <s v="Not Found"/>
    <x v="3"/>
    <s v="MCPDEDBLoad Compare Spreadsload Spreads"/>
    <s v="MCPDEDBLoad Compare Spreads"/>
    <m/>
    <m/>
    <m/>
    <m/>
    <m/>
    <m/>
    <m/>
    <m/>
    <m/>
    <m/>
    <m/>
    <m/>
    <m/>
    <n v="2601"/>
    <x v="15"/>
    <x v="0"/>
    <s v="START load Spreads"/>
    <s v="END load Spreads"/>
    <d v="2026-02-19T10:20:00"/>
    <x v="965"/>
    <d v="2026-02-19T10:39:00"/>
    <s v="NULL"/>
    <x v="0"/>
    <s v="Load_compare_Spreads_DE_MCP"/>
    <x v="1"/>
    <s v="load Spreads"/>
    <n v="0.32"/>
    <n v="0"/>
    <n v="0.32"/>
    <n v="0"/>
    <n v="0"/>
    <n v="0.32"/>
    <m/>
    <m/>
    <n v="0"/>
    <n v="0"/>
    <n v="0.32"/>
    <n v="0"/>
    <x v="59"/>
    <s v="No Error"/>
    <m/>
    <m/>
    <m/>
    <m/>
    <m/>
    <m/>
    <m/>
    <m/>
    <m/>
    <m/>
    <s v=""/>
  </r>
  <r>
    <x v="2"/>
    <s v="DEDBLoad Compare Spreads46072.44375"/>
    <s v="Not Found"/>
    <x v="4"/>
    <s v="MCPDEDBLoad Compare SpreadsSpreads comparison"/>
    <s v="MCPDEDBLoad Compare Spreads"/>
    <m/>
    <m/>
    <m/>
    <m/>
    <m/>
    <m/>
    <m/>
    <m/>
    <m/>
    <m/>
    <m/>
    <m/>
    <m/>
    <n v="2601"/>
    <x v="15"/>
    <x v="0"/>
    <s v="START Spreads comparison"/>
    <s v="END Spreads comparison"/>
    <d v="2026-02-19T10:39:00"/>
    <x v="966"/>
    <d v="2026-02-19T10:42:00"/>
    <s v="NULL"/>
    <x v="0"/>
    <s v="Load_compare_Spreads_DE_MCP"/>
    <x v="1"/>
    <s v="Spreads comparison"/>
    <n v="0.03"/>
    <n v="0"/>
    <n v="0.03"/>
    <n v="0"/>
    <n v="0"/>
    <n v="0.03"/>
    <m/>
    <m/>
    <n v="0"/>
    <n v="0"/>
    <n v="0.03"/>
    <n v="0"/>
    <x v="0"/>
    <s v="No Error"/>
    <m/>
    <m/>
    <m/>
    <m/>
    <m/>
    <m/>
    <m/>
    <m/>
    <m/>
    <m/>
    <s v=""/>
  </r>
  <r>
    <x v="4"/>
    <s v="DEDBValuation (NPV)46072.4458333333"/>
    <s v="Not Found"/>
    <x v="9"/>
    <s v="MCPDEDBValuation (NPV)portfolio valuation run"/>
    <s v="MCPDEDBValuation (NPV)"/>
    <m/>
    <m/>
    <m/>
    <m/>
    <m/>
    <m/>
    <m/>
    <m/>
    <m/>
    <m/>
    <m/>
    <m/>
    <m/>
    <n v="2601"/>
    <x v="15"/>
    <x v="0"/>
    <s v="START portfolio valuation run"/>
    <s v="END portfolio valuation run"/>
    <d v="2026-02-19T10:42:00"/>
    <x v="967"/>
    <d v="2026-02-19T16:59:00"/>
    <s v="NULL"/>
    <x v="0"/>
    <s v="Valuation_DE_MCP rerun, new spreads"/>
    <x v="1"/>
    <s v="portfolio valuation run"/>
    <n v="6.28"/>
    <n v="0"/>
    <n v="6.28"/>
    <n v="0"/>
    <n v="0"/>
    <n v="6.28"/>
    <m/>
    <m/>
    <n v="0"/>
    <n v="0"/>
    <n v="6.28"/>
    <n v="0"/>
    <x v="139"/>
    <s v="No Error"/>
    <m/>
    <m/>
    <m/>
    <m/>
    <m/>
    <m/>
    <m/>
    <m/>
    <m/>
    <m/>
    <s v=""/>
  </r>
  <r>
    <x v="4"/>
    <s v="DEDBValuation (NPV)46072.7076388889"/>
    <s v="Not Found"/>
    <x v="10"/>
    <s v="MCPDEDBValuation (NPV)export to ara"/>
    <s v="MCPDEDBValuation (NPV)"/>
    <m/>
    <m/>
    <m/>
    <m/>
    <m/>
    <m/>
    <m/>
    <m/>
    <m/>
    <m/>
    <m/>
    <m/>
    <m/>
    <n v="2601"/>
    <x v="15"/>
    <x v="0"/>
    <s v="START export to ara"/>
    <s v="END export to ara"/>
    <d v="2026-02-19T16:59:00"/>
    <x v="968"/>
    <d v="2026-02-19T17:01:00"/>
    <s v="NULL"/>
    <x v="0"/>
    <s v="Valuation_DE_MCP rerun, new spreads"/>
    <x v="7"/>
    <s v="export to ara"/>
    <n v="0.03"/>
    <n v="0"/>
    <n v="0.03"/>
    <n v="0"/>
    <n v="0"/>
    <n v="0.03"/>
    <m/>
    <m/>
    <n v="0"/>
    <n v="0"/>
    <n v="0.03"/>
    <n v="0"/>
    <x v="0"/>
    <s v="No Error"/>
    <m/>
    <m/>
    <m/>
    <m/>
    <m/>
    <m/>
    <m/>
    <m/>
    <m/>
    <m/>
    <s v="export to ara"/>
  </r>
  <r>
    <x v="4"/>
    <s v="DEDBValuation (NPV)46072.7090277778"/>
    <s v="Not Found"/>
    <x v="11"/>
    <s v="MCPDEDBValuation (NPV)Light Maintenance"/>
    <s v="MCPDEDBValuation (NPV)"/>
    <m/>
    <m/>
    <m/>
    <m/>
    <m/>
    <m/>
    <m/>
    <m/>
    <m/>
    <m/>
    <m/>
    <m/>
    <m/>
    <n v="2601"/>
    <x v="15"/>
    <x v="0"/>
    <s v="START Light Maintenance"/>
    <s v="END Light Maintenance"/>
    <d v="2026-02-19T17:01:00"/>
    <x v="969"/>
    <d v="2026-02-19T18:19:00"/>
    <s v="NULL"/>
    <x v="0"/>
    <s v="Valuation_DE_MCP rerun, new spreads"/>
    <x v="3"/>
    <s v="Light Maintenance"/>
    <n v="1.3"/>
    <n v="0"/>
    <n v="1.3"/>
    <n v="0"/>
    <n v="0"/>
    <n v="1.3"/>
    <m/>
    <m/>
    <n v="0"/>
    <n v="0"/>
    <n v="1.3"/>
    <n v="0"/>
    <x v="227"/>
    <s v="No Error"/>
    <m/>
    <m/>
    <m/>
    <m/>
    <m/>
    <m/>
    <m/>
    <m/>
    <m/>
    <m/>
    <s v="Light Maintenance"/>
  </r>
  <r>
    <x v="4"/>
    <s v="DEDBValuation (NPV)46072.7631944444"/>
    <s v="Not Found"/>
    <x v="309"/>
    <s v="MCPDEDBValuation (NPV)valuation report exports from ARA"/>
    <s v="MCPDEDBValuation (NPV)"/>
    <m/>
    <m/>
    <m/>
    <m/>
    <m/>
    <m/>
    <m/>
    <m/>
    <m/>
    <m/>
    <m/>
    <m/>
    <m/>
    <n v="2601"/>
    <x v="15"/>
    <x v="0"/>
    <s v="START valuation report exports from ARA"/>
    <s v="END valuation report exports from ARA"/>
    <d v="2026-02-19T18:19:00"/>
    <x v="969"/>
    <d v="2026-02-19T18:25:00"/>
    <s v="NULL"/>
    <x v="0"/>
    <s v="Valuation_DE_MCP rerun, new spreads"/>
    <x v="1"/>
    <s v="valuation report exports from ARA"/>
    <n v="0"/>
    <n v="0"/>
    <n v="0"/>
    <n v="0"/>
    <n v="0"/>
    <n v="0"/>
    <m/>
    <m/>
    <n v="0"/>
    <n v="0"/>
    <n v="0"/>
    <n v="0"/>
    <x v="23"/>
    <s v="No Error"/>
    <m/>
    <m/>
    <m/>
    <m/>
    <m/>
    <m/>
    <m/>
    <m/>
    <m/>
    <m/>
    <s v=""/>
  </r>
  <r>
    <x v="4"/>
    <s v="DEDBValuation (NPV)46072.7673611111"/>
    <s v="Not Found"/>
    <x v="37"/>
    <s v="MCPDEDBValuation (NPV)valuation report QRM Reporter exports"/>
    <s v="MCPDEDBValuation (NPV)"/>
    <m/>
    <m/>
    <m/>
    <m/>
    <m/>
    <m/>
    <m/>
    <m/>
    <m/>
    <m/>
    <m/>
    <m/>
    <m/>
    <n v="2601"/>
    <x v="15"/>
    <x v="0"/>
    <s v="START valuation report QRM Reporter exports"/>
    <s v="END valuation report QRM Reporter exports"/>
    <d v="2026-02-19T18:25:00"/>
    <x v="970"/>
    <d v="2026-02-19T18:26:00"/>
    <s v="NULL"/>
    <x v="0"/>
    <s v="Valuation_DE_MCP rerun, new spreads"/>
    <x v="1"/>
    <s v="valuation report QRM Reporter exports"/>
    <n v="0"/>
    <n v="0"/>
    <n v="0"/>
    <n v="0"/>
    <n v="0"/>
    <n v="0"/>
    <m/>
    <m/>
    <n v="0"/>
    <n v="0"/>
    <n v="0"/>
    <n v="0"/>
    <x v="23"/>
    <s v="No Error"/>
    <m/>
    <m/>
    <m/>
    <m/>
    <m/>
    <m/>
    <m/>
    <m/>
    <m/>
    <m/>
    <s v=""/>
  </r>
  <r>
    <x v="7"/>
    <s v="DEDBKR46072.7680555556"/>
    <s v="Not Found"/>
    <x v="11"/>
    <s v="MCPDEDBKRLight Maintenance"/>
    <s v="MCPDEDBKR"/>
    <m/>
    <m/>
    <m/>
    <m/>
    <m/>
    <m/>
    <m/>
    <m/>
    <m/>
    <m/>
    <m/>
    <m/>
    <m/>
    <n v="2601"/>
    <x v="15"/>
    <x v="0"/>
    <s v="START Light Maintenance"/>
    <s v="END Light Maintenance"/>
    <d v="2026-02-19T18:26:00"/>
    <x v="971"/>
    <d v="2026-02-19T18:40:00"/>
    <s v="NULL"/>
    <x v="0"/>
    <s v="KR_DE_MCP rerun, new spreads"/>
    <x v="4"/>
    <s v="Light Maintenance"/>
    <n v="0.23"/>
    <n v="0"/>
    <n v="0.23"/>
    <n v="0"/>
    <n v="0"/>
    <n v="0.23"/>
    <m/>
    <m/>
    <n v="0"/>
    <n v="0"/>
    <n v="0.23"/>
    <n v="0"/>
    <x v="67"/>
    <s v="No Error"/>
    <m/>
    <m/>
    <m/>
    <m/>
    <m/>
    <m/>
    <m/>
    <m/>
    <m/>
    <m/>
    <s v="Light Maintenance"/>
  </r>
  <r>
    <x v="7"/>
    <s v="DEDBKR46072.7777777778"/>
    <s v="Not Found"/>
    <x v="17"/>
    <s v="MCPDEDBKRbpv-kr valuation"/>
    <s v="MCPDEDBKR"/>
    <m/>
    <m/>
    <m/>
    <m/>
    <m/>
    <m/>
    <m/>
    <m/>
    <m/>
    <m/>
    <m/>
    <m/>
    <m/>
    <n v="2601"/>
    <x v="15"/>
    <x v="0"/>
    <s v="START bpv-kr valuation"/>
    <s v="END bpv-kr valuation"/>
    <d v="2026-02-19T18:40:00"/>
    <x v="972"/>
    <d v="2026-02-20T02:17:00"/>
    <s v="NULL"/>
    <x v="0"/>
    <s v="KR_DE_MCP rerun, new spreads"/>
    <x v="1"/>
    <s v="bpv-kr valuation"/>
    <n v="7.62"/>
    <n v="0"/>
    <n v="7.62"/>
    <n v="0"/>
    <n v="0"/>
    <n v="7.62"/>
    <m/>
    <m/>
    <n v="0"/>
    <n v="0"/>
    <n v="7.62"/>
    <n v="0"/>
    <x v="136"/>
    <s v="No Error"/>
    <m/>
    <m/>
    <m/>
    <m/>
    <m/>
    <m/>
    <m/>
    <m/>
    <m/>
    <m/>
    <s v=""/>
  </r>
  <r>
    <x v="7"/>
    <s v="DEDBKR46073.0951388889"/>
    <s v="Not Found"/>
    <x v="10"/>
    <s v="MCPDEDBKRexport to ara"/>
    <s v="MCPDEDBKR"/>
    <m/>
    <m/>
    <m/>
    <m/>
    <m/>
    <m/>
    <m/>
    <m/>
    <m/>
    <m/>
    <m/>
    <m/>
    <m/>
    <n v="2601"/>
    <x v="15"/>
    <x v="0"/>
    <s v="START export to ara"/>
    <s v="END export to ara"/>
    <d v="2026-02-20T02:17:00"/>
    <x v="973"/>
    <d v="2026-02-20T02:19:00"/>
    <s v="NULL"/>
    <x v="0"/>
    <s v="KR_DE_MCP rerun, new spreads"/>
    <x v="8"/>
    <s v="export to ara"/>
    <n v="0.03"/>
    <n v="0"/>
    <n v="0.03"/>
    <n v="0"/>
    <n v="0"/>
    <n v="0.03"/>
    <m/>
    <m/>
    <n v="0"/>
    <n v="0"/>
    <n v="0.03"/>
    <n v="0"/>
    <x v="0"/>
    <s v="No Error"/>
    <m/>
    <m/>
    <m/>
    <m/>
    <m/>
    <m/>
    <m/>
    <m/>
    <m/>
    <m/>
    <s v="export to ara"/>
  </r>
  <r>
    <x v="7"/>
    <s v="DEDBKR46073.0965277778"/>
    <s v="Not Found"/>
    <x v="18"/>
    <s v="MCPDEDBKRbpv-kr valuation QRM reporter exports"/>
    <s v="MCPDEDBKR"/>
    <m/>
    <m/>
    <m/>
    <m/>
    <m/>
    <m/>
    <m/>
    <m/>
    <m/>
    <m/>
    <m/>
    <m/>
    <m/>
    <n v="2601"/>
    <x v="15"/>
    <x v="0"/>
    <s v="START bpv-kr valuation QRM reporter exports"/>
    <s v="END bpv-kr valuation QRM reporter exports"/>
    <d v="2026-02-20T02:19:00"/>
    <x v="973"/>
    <d v="2026-02-20T02:19:00"/>
    <s v="NULL"/>
    <x v="0"/>
    <s v="KR_DE_MCP rerun, new spreads"/>
    <x v="1"/>
    <s v="bpv-kr valuation QRM reporter exports"/>
    <n v="0"/>
    <n v="0"/>
    <n v="0"/>
    <n v="0"/>
    <n v="0"/>
    <n v="0"/>
    <m/>
    <m/>
    <n v="0"/>
    <n v="0"/>
    <n v="0"/>
    <n v="0"/>
    <x v="23"/>
    <s v="No Error"/>
    <m/>
    <m/>
    <m/>
    <m/>
    <m/>
    <m/>
    <m/>
    <m/>
    <m/>
    <m/>
    <s v=""/>
  </r>
  <r>
    <x v="7"/>
    <s v="DEDBKR46073.0965277778"/>
    <s v="Not Found"/>
    <x v="310"/>
    <s v="MCPDEDBKRbpv-kr valuation exports from ARA"/>
    <s v="MCPDEDBKR"/>
    <m/>
    <m/>
    <m/>
    <m/>
    <m/>
    <m/>
    <m/>
    <m/>
    <m/>
    <m/>
    <m/>
    <m/>
    <m/>
    <n v="2601"/>
    <x v="15"/>
    <x v="0"/>
    <s v="START bpv-kr valuation exports from ARA"/>
    <s v="END bpv-kr valuation exports from ARA"/>
    <d v="2026-02-20T02:19:00"/>
    <x v="973"/>
    <d v="2026-02-20T09:52:00"/>
    <s v="NULL"/>
    <x v="0"/>
    <s v="KR_DE_MCP rerun, new spreads"/>
    <x v="1"/>
    <s v="bpv-kr valuation exports from ARA"/>
    <n v="0"/>
    <n v="0"/>
    <n v="0"/>
    <n v="0"/>
    <n v="0"/>
    <n v="0"/>
    <m/>
    <m/>
    <n v="0"/>
    <n v="0"/>
    <n v="0"/>
    <n v="0"/>
    <x v="23"/>
    <s v="No Error"/>
    <m/>
    <m/>
    <m/>
    <m/>
    <m/>
    <m/>
    <m/>
    <m/>
    <m/>
    <m/>
    <s v=""/>
  </r>
  <r>
    <x v="8"/>
    <s v="DEDBEC46073.4111111111"/>
    <s v="Not Found"/>
    <x v="11"/>
    <s v="MCPDEDBECLight Maintenance"/>
    <s v="MCPDEDBEC"/>
    <m/>
    <m/>
    <m/>
    <m/>
    <m/>
    <m/>
    <m/>
    <m/>
    <m/>
    <m/>
    <m/>
    <m/>
    <m/>
    <n v="2601"/>
    <x v="15"/>
    <x v="0"/>
    <s v="START Light Maintenance"/>
    <s v="END Light Maintenance"/>
    <d v="2026-02-20T09:52:00"/>
    <x v="974"/>
    <d v="2026-02-20T10:33:00"/>
    <s v="NULL"/>
    <x v="0"/>
    <s v="EC_DE_MCP"/>
    <x v="5"/>
    <s v="Light Maintenance"/>
    <n v="0.68"/>
    <n v="0"/>
    <n v="0.68"/>
    <n v="0"/>
    <n v="0"/>
    <n v="0.68"/>
    <m/>
    <m/>
    <n v="0"/>
    <n v="0"/>
    <n v="0.68"/>
    <n v="0"/>
    <x v="103"/>
    <s v="No Error"/>
    <m/>
    <m/>
    <m/>
    <m/>
    <m/>
    <m/>
    <m/>
    <m/>
    <m/>
    <m/>
    <s v="Light Maintenance"/>
  </r>
  <r>
    <x v="8"/>
    <s v="DEDBEC46073.4395833333"/>
    <s v="Not Found"/>
    <x v="19"/>
    <s v="MCPDEDBECing-ec valuation"/>
    <s v="MCPDEDBEC"/>
    <m/>
    <m/>
    <m/>
    <m/>
    <m/>
    <m/>
    <m/>
    <m/>
    <m/>
    <m/>
    <m/>
    <m/>
    <m/>
    <n v="2601"/>
    <x v="15"/>
    <x v="0"/>
    <s v="START ing-ec valuation"/>
    <s v="END ing-ec valuation"/>
    <d v="2026-02-20T10:33:00"/>
    <x v="975"/>
    <d v="2026-02-20T18:31:00"/>
    <s v="NULL"/>
    <x v="0"/>
    <s v="EC_DE_MCP"/>
    <x v="1"/>
    <s v="ing-ec valuation"/>
    <n v="7.97"/>
    <n v="0"/>
    <n v="7.97"/>
    <n v="0"/>
    <n v="0"/>
    <n v="7.97"/>
    <m/>
    <m/>
    <n v="0"/>
    <n v="0"/>
    <n v="7.97"/>
    <n v="0"/>
    <x v="228"/>
    <s v="No Error"/>
    <m/>
    <m/>
    <m/>
    <m/>
    <m/>
    <m/>
    <m/>
    <m/>
    <m/>
    <m/>
    <s v=""/>
  </r>
  <r>
    <x v="8"/>
    <s v="DEDBEC46073.7715277778"/>
    <s v="Not Found"/>
    <x v="10"/>
    <s v="MCPDEDBECexport to ara"/>
    <s v="MCPDEDBEC"/>
    <m/>
    <m/>
    <m/>
    <m/>
    <m/>
    <m/>
    <m/>
    <m/>
    <m/>
    <m/>
    <m/>
    <m/>
    <m/>
    <n v="2601"/>
    <x v="15"/>
    <x v="0"/>
    <s v="START export to ara"/>
    <s v="END export to ara"/>
    <d v="2026-02-20T18:31:00"/>
    <x v="976"/>
    <d v="2026-02-20T18:33:00"/>
    <s v="NULL"/>
    <x v="0"/>
    <s v="EC_DE_MCP"/>
    <x v="9"/>
    <s v="export to ara"/>
    <n v="0.03"/>
    <n v="0"/>
    <n v="0.03"/>
    <n v="0"/>
    <n v="0"/>
    <n v="0.03"/>
    <m/>
    <m/>
    <n v="0"/>
    <n v="0"/>
    <n v="0.03"/>
    <n v="0"/>
    <x v="0"/>
    <s v="No Error"/>
    <m/>
    <m/>
    <m/>
    <m/>
    <m/>
    <m/>
    <m/>
    <m/>
    <m/>
    <m/>
    <s v="export to ara"/>
  </r>
  <r>
    <x v="8"/>
    <s v="DEDBEC46073.7729166667"/>
    <s v="Not Found"/>
    <x v="20"/>
    <s v="MCPDEDBECing-ec valuation QRM reporter exports"/>
    <s v="MCPDEDBEC"/>
    <m/>
    <m/>
    <m/>
    <m/>
    <m/>
    <m/>
    <m/>
    <m/>
    <m/>
    <m/>
    <m/>
    <m/>
    <m/>
    <n v="2601"/>
    <x v="15"/>
    <x v="0"/>
    <s v="START ing-ec valuation QRM reporter exports"/>
    <s v="END ing-ec valuation QRM reporter exports"/>
    <d v="2026-02-20T18:33:00"/>
    <x v="976"/>
    <d v="2026-02-20T18:33:00"/>
    <s v="NULL"/>
    <x v="0"/>
    <s v="EC_DE_MCP"/>
    <x v="0"/>
    <s v="ing-ec valuation QRM reporter exports"/>
    <n v="0"/>
    <n v="0"/>
    <n v="0"/>
    <n v="0"/>
    <n v="0"/>
    <n v="0"/>
    <m/>
    <m/>
    <n v="0"/>
    <n v="0"/>
    <n v="0"/>
    <n v="0"/>
    <x v="23"/>
    <s v="No Error"/>
    <m/>
    <m/>
    <m/>
    <m/>
    <m/>
    <m/>
    <m/>
    <m/>
    <m/>
    <m/>
    <s v=""/>
  </r>
  <r>
    <x v="8"/>
    <s v="DEDBEC46073.7729166667"/>
    <s v="Not Found"/>
    <x v="288"/>
    <s v="MCPDEDBECing-ec valuation exports from ARA"/>
    <s v="MCPDEDBEC"/>
    <m/>
    <m/>
    <m/>
    <m/>
    <m/>
    <m/>
    <m/>
    <m/>
    <m/>
    <m/>
    <m/>
    <m/>
    <m/>
    <n v="2601"/>
    <x v="15"/>
    <x v="0"/>
    <s v="START ing-ec valuation exports from ARA"/>
    <s v="END ing-ec valuation exports from ARA"/>
    <d v="2026-02-20T18:33:00"/>
    <x v="976"/>
    <d v="2026-02-24T10:50:00"/>
    <s v="NULL"/>
    <x v="0"/>
    <s v="EC_DE_MCP"/>
    <x v="0"/>
    <s v="ing-ec valuation exports from ARA"/>
    <n v="0"/>
    <n v="0"/>
    <n v="0"/>
    <n v="0"/>
    <n v="0"/>
    <n v="0"/>
    <m/>
    <m/>
    <n v="0"/>
    <n v="0"/>
    <n v="0"/>
    <n v="0"/>
    <x v="23"/>
    <s v="No Error"/>
    <m/>
    <m/>
    <m/>
    <m/>
    <m/>
    <m/>
    <m/>
    <m/>
    <m/>
    <m/>
    <s v=""/>
  </r>
  <r>
    <x v="3"/>
    <s v="RODBLoad Pos46072.56875"/>
    <s v="Not Found"/>
    <x v="5"/>
    <s v="MCPRODBLoad Posload"/>
    <s v="MCPRODBLoad Pos"/>
    <m/>
    <m/>
    <m/>
    <m/>
    <m/>
    <m/>
    <m/>
    <m/>
    <m/>
    <m/>
    <m/>
    <m/>
    <m/>
    <n v="2601"/>
    <x v="4"/>
    <x v="0"/>
    <s v="START load"/>
    <s v="END load"/>
    <d v="2026-02-19T13:39:00"/>
    <x v="977"/>
    <d v="2026-02-19T14:24:00"/>
    <s v="NULL"/>
    <x v="0"/>
    <s v="Load_POS_RO_MCP"/>
    <x v="1"/>
    <s v="load"/>
    <n v="0.75"/>
    <n v="0"/>
    <n v="0.75"/>
    <n v="0"/>
    <n v="0"/>
    <n v="0.75"/>
    <m/>
    <m/>
    <n v="0"/>
    <n v="0"/>
    <n v="0.75"/>
    <n v="0"/>
    <x v="108"/>
    <s v="No Error"/>
    <m/>
    <m/>
    <m/>
    <m/>
    <m/>
    <m/>
    <m/>
    <m/>
    <m/>
    <m/>
    <s v=""/>
  </r>
  <r>
    <x v="3"/>
    <s v="RODBLoad Pos46072.6"/>
    <s v="Not Found"/>
    <x v="6"/>
    <s v="MCPRODBLoad PosStratification"/>
    <s v="MCPRODBLoad Pos"/>
    <m/>
    <m/>
    <m/>
    <m/>
    <m/>
    <m/>
    <m/>
    <m/>
    <m/>
    <m/>
    <m/>
    <m/>
    <m/>
    <n v="2601"/>
    <x v="4"/>
    <x v="0"/>
    <s v="START Stratification"/>
    <s v="END Stratification"/>
    <d v="2026-02-19T14:24:00"/>
    <x v="978"/>
    <d v="2026-02-19T14:30:00"/>
    <s v="NULL"/>
    <x v="0"/>
    <s v="Load_POS_RO_MCP"/>
    <x v="1"/>
    <s v="Stratification"/>
    <n v="0.1"/>
    <n v="0"/>
    <n v="0.1"/>
    <n v="0"/>
    <n v="0"/>
    <n v="0.1"/>
    <m/>
    <m/>
    <n v="0"/>
    <n v="0"/>
    <n v="0.1"/>
    <n v="0"/>
    <x v="14"/>
    <s v="No Error"/>
    <m/>
    <m/>
    <m/>
    <m/>
    <m/>
    <m/>
    <m/>
    <m/>
    <m/>
    <m/>
    <s v=""/>
  </r>
  <r>
    <x v="3"/>
    <s v="RODBLoad Pos46072.6041666667"/>
    <s v="Not Found"/>
    <x v="8"/>
    <s v="MCPRODBLoad Poscopy from"/>
    <s v="MCPRODBLoad Pos"/>
    <m/>
    <m/>
    <m/>
    <m/>
    <m/>
    <m/>
    <m/>
    <m/>
    <m/>
    <m/>
    <m/>
    <m/>
    <m/>
    <n v="2601"/>
    <x v="4"/>
    <x v="0"/>
    <s v="START copy from"/>
    <s v="END copy from"/>
    <d v="2026-02-19T14:30:00"/>
    <x v="979"/>
    <d v="2026-02-19T14:53:00"/>
    <s v="NULL"/>
    <x v="0"/>
    <s v="Load_POS_RO_MCP"/>
    <x v="2"/>
    <s v="copy from"/>
    <n v="0.38"/>
    <n v="0"/>
    <n v="0.38"/>
    <n v="0"/>
    <n v="0"/>
    <n v="0.38"/>
    <m/>
    <m/>
    <n v="0"/>
    <n v="0"/>
    <n v="0.38"/>
    <n v="0"/>
    <x v="34"/>
    <s v="No Error"/>
    <m/>
    <m/>
    <m/>
    <m/>
    <m/>
    <m/>
    <m/>
    <m/>
    <m/>
    <m/>
    <s v="copy from"/>
  </r>
  <r>
    <x v="4"/>
    <s v="RODBValuation (NPV)46072.6201388889"/>
    <s v="Not Found"/>
    <x v="9"/>
    <s v="MCPRODBValuation (NPV)portfolio valuation run"/>
    <s v="MCPRODBValuation (NPV)"/>
    <m/>
    <m/>
    <m/>
    <m/>
    <m/>
    <m/>
    <m/>
    <m/>
    <m/>
    <m/>
    <m/>
    <m/>
    <m/>
    <n v="2601"/>
    <x v="4"/>
    <x v="0"/>
    <s v="START portfolio valuation run"/>
    <s v="END portfolio valuation run"/>
    <d v="2026-02-19T14:53:00"/>
    <x v="980"/>
    <d v="2026-02-19T18:16:00"/>
    <s v="NULL"/>
    <x v="0"/>
    <s v="Valuation_RO_MCP"/>
    <x v="1"/>
    <s v="portfolio valuation run"/>
    <n v="3.38"/>
    <n v="0"/>
    <n v="3.38"/>
    <n v="0"/>
    <n v="0"/>
    <n v="3.38"/>
    <m/>
    <m/>
    <n v="0"/>
    <n v="0"/>
    <n v="3.38"/>
    <n v="0"/>
    <x v="229"/>
    <s v="No Error"/>
    <m/>
    <m/>
    <m/>
    <m/>
    <m/>
    <m/>
    <m/>
    <m/>
    <m/>
    <m/>
    <s v=""/>
  </r>
  <r>
    <x v="4"/>
    <s v="RODBValuation (NPV)46072.7611111111"/>
    <s v="Not Found"/>
    <x v="11"/>
    <s v="MCPRODBValuation (NPV)Light Maintenance"/>
    <s v="MCPRODBValuation (NPV)"/>
    <m/>
    <m/>
    <m/>
    <m/>
    <m/>
    <m/>
    <m/>
    <m/>
    <m/>
    <m/>
    <m/>
    <m/>
    <m/>
    <n v="2601"/>
    <x v="4"/>
    <x v="0"/>
    <s v="START Light Maintenance"/>
    <s v="END Light Maintenance"/>
    <d v="2026-02-19T18:16:00"/>
    <x v="981"/>
    <d v="2026-02-19T22:33:00"/>
    <s v="NULL"/>
    <x v="0"/>
    <s v="Valuation_RO_MCP"/>
    <x v="5"/>
    <s v="Light Maintenance"/>
    <n v="4.28"/>
    <n v="0"/>
    <n v="4.28"/>
    <n v="0"/>
    <n v="0"/>
    <n v="4.28"/>
    <m/>
    <m/>
    <n v="0"/>
    <n v="0"/>
    <n v="4.28"/>
    <n v="0"/>
    <x v="230"/>
    <s v="No Error"/>
    <m/>
    <m/>
    <m/>
    <m/>
    <m/>
    <m/>
    <m/>
    <m/>
    <m/>
    <m/>
    <s v="Light Maintenance"/>
  </r>
  <r>
    <x v="4"/>
    <s v="RODBValuation (NPV)46072.9395833333"/>
    <s v="Not Found"/>
    <x v="28"/>
    <s v="MCPRODBValuation (NPV)valuation report exports"/>
    <s v="MCPRODBValuation (NPV)"/>
    <m/>
    <m/>
    <m/>
    <m/>
    <m/>
    <m/>
    <m/>
    <m/>
    <m/>
    <m/>
    <m/>
    <m/>
    <m/>
    <n v="2601"/>
    <x v="4"/>
    <x v="0"/>
    <s v="START valuation report exports"/>
    <s v="END valuation report exports"/>
    <d v="2026-02-19T22:33:00"/>
    <x v="981"/>
    <d v="2026-02-19T22:36:00"/>
    <s v="NULL"/>
    <x v="0"/>
    <s v="Valuation_RO_MCP"/>
    <x v="1"/>
    <s v="valuation report exports"/>
    <n v="0"/>
    <n v="0"/>
    <n v="0"/>
    <n v="0"/>
    <n v="0"/>
    <n v="0"/>
    <m/>
    <m/>
    <n v="0"/>
    <n v="0"/>
    <n v="0"/>
    <n v="0"/>
    <x v="23"/>
    <s v="No Error"/>
    <m/>
    <m/>
    <m/>
    <m/>
    <m/>
    <m/>
    <m/>
    <m/>
    <m/>
    <m/>
    <s v=""/>
  </r>
  <r>
    <x v="11"/>
    <s v="RODBITS46072.9416666667"/>
    <s v="Not Found"/>
    <x v="11"/>
    <s v="MCPRODBITSLight Maintenance"/>
    <s v="MCPRODBITS"/>
    <m/>
    <m/>
    <m/>
    <m/>
    <m/>
    <m/>
    <m/>
    <m/>
    <m/>
    <m/>
    <m/>
    <m/>
    <m/>
    <n v="2601"/>
    <x v="4"/>
    <x v="0"/>
    <s v="START Light Maintenance"/>
    <s v="END Light Maintenance"/>
    <d v="2026-02-19T22:36:00"/>
    <x v="982"/>
    <d v="2026-02-19T22:42:00"/>
    <s v="NULL"/>
    <x v="0"/>
    <s v="ITS_RO_MCP"/>
    <x v="6"/>
    <s v="Light Maintenance"/>
    <n v="0.1"/>
    <n v="0"/>
    <n v="0.1"/>
    <n v="0"/>
    <n v="0"/>
    <n v="0.1"/>
    <m/>
    <m/>
    <n v="0"/>
    <n v="0"/>
    <n v="0.1"/>
    <n v="0"/>
    <x v="14"/>
    <s v="No Error"/>
    <m/>
    <m/>
    <m/>
    <m/>
    <m/>
    <m/>
    <m/>
    <m/>
    <m/>
    <m/>
    <s v="Light Maintenance"/>
  </r>
  <r>
    <x v="11"/>
    <s v="RODBITS46072.9458333333"/>
    <s v="Not Found"/>
    <x v="26"/>
    <s v="MCPRODBITSITS planning run"/>
    <s v="MCPRODBITS"/>
    <m/>
    <m/>
    <m/>
    <m/>
    <m/>
    <m/>
    <m/>
    <m/>
    <m/>
    <m/>
    <m/>
    <m/>
    <m/>
    <n v="2601"/>
    <x v="4"/>
    <x v="0"/>
    <s v="START ITS planning run"/>
    <s v="END ITS planning run"/>
    <d v="2026-02-19T22:42:00"/>
    <x v="983"/>
    <d v="2026-02-19T23:00:00"/>
    <s v="NULL"/>
    <x v="0"/>
    <s v="ITS_RO_MCP"/>
    <x v="1"/>
    <s v="ITS planning run"/>
    <n v="0.27"/>
    <n v="0"/>
    <n v="0.27"/>
    <n v="0"/>
    <n v="0"/>
    <n v="0.27"/>
    <m/>
    <m/>
    <n v="0"/>
    <n v="0"/>
    <n v="0.27"/>
    <n v="0"/>
    <x v="12"/>
    <s v="No Error"/>
    <m/>
    <m/>
    <m/>
    <m/>
    <m/>
    <m/>
    <m/>
    <m/>
    <m/>
    <m/>
    <s v=""/>
  </r>
  <r>
    <x v="8"/>
    <s v="RODBEC46072.9583333333"/>
    <s v="Not Found"/>
    <x v="11"/>
    <s v="MCPRODBECLight Maintenance"/>
    <s v="MCPRODBEC"/>
    <m/>
    <m/>
    <m/>
    <m/>
    <m/>
    <m/>
    <m/>
    <m/>
    <m/>
    <m/>
    <m/>
    <m/>
    <m/>
    <n v="2601"/>
    <x v="4"/>
    <x v="0"/>
    <s v="START Light Maintenance"/>
    <s v="END Light Maintenance"/>
    <d v="2026-02-19T23:00:00"/>
    <x v="984"/>
    <d v="2026-02-19T23:15:00"/>
    <s v="NULL"/>
    <x v="0"/>
    <s v="EC_RO_MCP"/>
    <x v="7"/>
    <s v="Light Maintenance"/>
    <n v="0.25"/>
    <n v="0"/>
    <n v="0.25"/>
    <n v="0"/>
    <n v="0"/>
    <n v="0.25"/>
    <m/>
    <m/>
    <n v="0"/>
    <n v="0"/>
    <n v="0.25"/>
    <n v="0"/>
    <x v="32"/>
    <s v="No Error"/>
    <m/>
    <m/>
    <m/>
    <m/>
    <m/>
    <m/>
    <m/>
    <m/>
    <m/>
    <m/>
    <s v="Light Maintenance"/>
  </r>
  <r>
    <x v="8"/>
    <s v="RODBEC46072.96875"/>
    <s v="Not Found"/>
    <x v="19"/>
    <s v="MCPRODBECing-ec valuation"/>
    <s v="MCPRODBEC"/>
    <m/>
    <m/>
    <m/>
    <m/>
    <m/>
    <m/>
    <m/>
    <m/>
    <m/>
    <m/>
    <m/>
    <m/>
    <m/>
    <n v="2601"/>
    <x v="4"/>
    <x v="0"/>
    <s v="START ing-ec valuation"/>
    <s v="END ing-ec valuation"/>
    <d v="2026-02-19T23:15:00"/>
    <x v="985"/>
    <d v="2026-02-20T05:34:00"/>
    <s v="NULL"/>
    <x v="0"/>
    <s v="EC_RO_MCP"/>
    <x v="2"/>
    <s v="ing-ec valuation"/>
    <n v="6.32"/>
    <n v="0"/>
    <n v="6.32"/>
    <n v="0"/>
    <n v="0"/>
    <n v="6.32"/>
    <m/>
    <m/>
    <n v="0"/>
    <n v="0"/>
    <n v="6.32"/>
    <n v="0"/>
    <x v="231"/>
    <s v="No Error"/>
    <m/>
    <m/>
    <m/>
    <m/>
    <m/>
    <m/>
    <m/>
    <m/>
    <m/>
    <m/>
    <s v="ing-ec valuation"/>
  </r>
  <r>
    <x v="8"/>
    <s v="RODBEC46073.2319444444"/>
    <s v="Not Found"/>
    <x v="46"/>
    <s v="MCPRODBECing-ec valuation exports"/>
    <s v="MCPRODBEC"/>
    <m/>
    <m/>
    <m/>
    <m/>
    <m/>
    <m/>
    <m/>
    <m/>
    <m/>
    <m/>
    <m/>
    <m/>
    <m/>
    <n v="2601"/>
    <x v="4"/>
    <x v="0"/>
    <s v="START ing-ec valuation exports"/>
    <s v="END ing-ec valuation exports"/>
    <d v="2026-02-20T05:34:00"/>
    <x v="985"/>
    <d v="2026-02-20T05:36:00"/>
    <s v="NULL"/>
    <x v="0"/>
    <s v="EC_RO_MCP"/>
    <x v="1"/>
    <s v="ing-ec valuation exports"/>
    <n v="0"/>
    <n v="0"/>
    <n v="0"/>
    <n v="0"/>
    <n v="0"/>
    <n v="0"/>
    <m/>
    <m/>
    <n v="0"/>
    <n v="0"/>
    <n v="0"/>
    <n v="0"/>
    <x v="23"/>
    <s v="No Error"/>
    <m/>
    <m/>
    <m/>
    <m/>
    <m/>
    <m/>
    <m/>
    <m/>
    <m/>
    <m/>
    <s v=""/>
  </r>
  <r>
    <x v="7"/>
    <s v="RODBKR46073.2333333333"/>
    <s v="Not Found"/>
    <x v="11"/>
    <s v="MCPRODBKRLight Maintenance"/>
    <s v="MCPRODBKR"/>
    <m/>
    <m/>
    <m/>
    <m/>
    <m/>
    <m/>
    <m/>
    <m/>
    <m/>
    <m/>
    <m/>
    <m/>
    <m/>
    <n v="2601"/>
    <x v="4"/>
    <x v="0"/>
    <s v="START Light Maintenance"/>
    <s v="END Light Maintenance"/>
    <d v="2026-02-20T05:36:00"/>
    <x v="986"/>
    <d v="2026-02-20T05:52:00"/>
    <s v="NULL"/>
    <x v="0"/>
    <s v="KR_RO_MCP"/>
    <x v="8"/>
    <s v="Light Maintenance"/>
    <n v="0.27"/>
    <n v="0"/>
    <n v="0.27"/>
    <n v="0"/>
    <n v="0"/>
    <n v="0.27"/>
    <m/>
    <m/>
    <n v="0"/>
    <n v="0"/>
    <n v="0.27"/>
    <n v="0"/>
    <x v="12"/>
    <s v="No Error"/>
    <m/>
    <m/>
    <m/>
    <m/>
    <m/>
    <m/>
    <m/>
    <m/>
    <m/>
    <m/>
    <s v="Light Maintenance"/>
  </r>
  <r>
    <x v="7"/>
    <s v="RODBKR46073.2444444444"/>
    <s v="Not Found"/>
    <x v="17"/>
    <s v="MCPRODBKRbpv-kr valuation"/>
    <s v="MCPRODBKR"/>
    <m/>
    <m/>
    <m/>
    <m/>
    <m/>
    <m/>
    <m/>
    <m/>
    <m/>
    <m/>
    <m/>
    <m/>
    <m/>
    <n v="2601"/>
    <x v="4"/>
    <x v="0"/>
    <s v="START bpv-kr valuation"/>
    <s v="END bpv-kr valuation"/>
    <d v="2026-02-20T05:52:00"/>
    <x v="987"/>
    <d v="2026-02-20T08:43:00"/>
    <s v="NULL"/>
    <x v="0"/>
    <s v="KR_RO_MCP"/>
    <x v="1"/>
    <s v="bpv-kr valuation"/>
    <n v="2.85"/>
    <n v="0"/>
    <n v="2.85"/>
    <n v="0"/>
    <n v="0"/>
    <n v="2.85"/>
    <m/>
    <m/>
    <n v="0"/>
    <n v="0"/>
    <n v="2.85"/>
    <n v="0"/>
    <x v="232"/>
    <s v="No Error"/>
    <m/>
    <m/>
    <m/>
    <m/>
    <m/>
    <m/>
    <m/>
    <m/>
    <m/>
    <m/>
    <s v=""/>
  </r>
  <r>
    <x v="7"/>
    <s v="RODBKR46073.3631944444"/>
    <s v="Not Found"/>
    <x v="47"/>
    <s v="MCPRODBKRbpv-kr valuation exports"/>
    <s v="MCPRODBKR"/>
    <m/>
    <m/>
    <m/>
    <m/>
    <m/>
    <m/>
    <m/>
    <m/>
    <m/>
    <m/>
    <m/>
    <m/>
    <m/>
    <n v="2601"/>
    <x v="4"/>
    <x v="0"/>
    <s v="START bpv-kr valuation exports"/>
    <s v="END bpv-kr valuation exports"/>
    <d v="2026-02-20T08:43:00"/>
    <x v="987"/>
    <d v="2026-02-20T08:43:00"/>
    <s v="NULL"/>
    <x v="0"/>
    <s v="KR_RO_MCP"/>
    <x v="1"/>
    <s v="bpv-kr valuation exports"/>
    <n v="0"/>
    <n v="0"/>
    <n v="0"/>
    <n v="0"/>
    <n v="0"/>
    <n v="0"/>
    <m/>
    <m/>
    <n v="0"/>
    <n v="0"/>
    <n v="0"/>
    <n v="0"/>
    <x v="23"/>
    <s v="No Error"/>
    <m/>
    <m/>
    <m/>
    <m/>
    <m/>
    <m/>
    <m/>
    <m/>
    <m/>
    <m/>
    <s v=""/>
  </r>
  <r>
    <x v="10"/>
    <s v="RODBPlanning (NII)46073.3631944444"/>
    <s v="Not Found"/>
    <x v="22"/>
    <s v="MCPRODBPlanning (NII)planning run01"/>
    <s v="MCPRODBPlanning (NII)"/>
    <m/>
    <m/>
    <m/>
    <m/>
    <m/>
    <m/>
    <m/>
    <m/>
    <m/>
    <m/>
    <m/>
    <m/>
    <m/>
    <n v="2601"/>
    <x v="4"/>
    <x v="0"/>
    <s v="START planning run01"/>
    <s v="END planning run01"/>
    <d v="2026-02-20T08:43:00"/>
    <x v="988"/>
    <d v="2026-02-20T14:47:00"/>
    <s v="NULL"/>
    <x v="0"/>
    <s v="Planning_RO_MCP"/>
    <x v="1"/>
    <s v="planning run01"/>
    <n v="6.07"/>
    <n v="0"/>
    <n v="6.07"/>
    <n v="0"/>
    <n v="0"/>
    <n v="6.07"/>
    <m/>
    <m/>
    <n v="0"/>
    <n v="0"/>
    <n v="6.07"/>
    <n v="0"/>
    <x v="233"/>
    <s v="No Error"/>
    <m/>
    <m/>
    <m/>
    <m/>
    <m/>
    <m/>
    <m/>
    <m/>
    <m/>
    <m/>
    <s v=""/>
  </r>
  <r>
    <x v="10"/>
    <s v="RODBPlanning (NII)46073.6159722222"/>
    <s v="Not Found"/>
    <x v="23"/>
    <s v="MCPRODBPlanning (NII)MDL Processing"/>
    <s v="MCPRODBPlanning (NII)"/>
    <m/>
    <m/>
    <m/>
    <m/>
    <m/>
    <m/>
    <m/>
    <m/>
    <m/>
    <m/>
    <m/>
    <m/>
    <m/>
    <n v="2601"/>
    <x v="4"/>
    <x v="0"/>
    <s v="START MDL Processing"/>
    <s v="END MDL Processing"/>
    <d v="2026-02-20T14:47:00"/>
    <x v="989"/>
    <d v="2026-02-20T15:12:00"/>
    <s v="NULL"/>
    <x v="0"/>
    <s v="Planning_RO_MCP"/>
    <x v="1"/>
    <s v="MDL Processing"/>
    <n v="0.42"/>
    <n v="0"/>
    <n v="0.42"/>
    <n v="0"/>
    <n v="0"/>
    <n v="0.42"/>
    <m/>
    <m/>
    <n v="0"/>
    <n v="0"/>
    <n v="0.42"/>
    <n v="0"/>
    <x v="69"/>
    <s v="No Error"/>
    <m/>
    <m/>
    <m/>
    <m/>
    <m/>
    <m/>
    <m/>
    <m/>
    <m/>
    <m/>
    <s v=""/>
  </r>
  <r>
    <x v="10"/>
    <s v="RODBPlanning (NII)46073.6333333333"/>
    <s v="Not Found"/>
    <x v="24"/>
    <s v="MCPRODBPlanning (NII)planning run02"/>
    <s v="MCPRODBPlanning (NII)"/>
    <m/>
    <m/>
    <m/>
    <m/>
    <m/>
    <m/>
    <m/>
    <m/>
    <m/>
    <m/>
    <m/>
    <m/>
    <m/>
    <n v="2601"/>
    <x v="4"/>
    <x v="0"/>
    <s v="START planning run02"/>
    <s v="END planning run02"/>
    <d v="2026-02-20T15:12:00"/>
    <x v="990"/>
    <d v="2026-02-20T17:20:00"/>
    <s v="NULL"/>
    <x v="0"/>
    <s v="Planning_RO_MCP"/>
    <x v="1"/>
    <s v="planning run02"/>
    <n v="2.13"/>
    <n v="0"/>
    <n v="2.13"/>
    <n v="0"/>
    <n v="0"/>
    <n v="2.13"/>
    <m/>
    <m/>
    <n v="0"/>
    <n v="0"/>
    <n v="2.13"/>
    <n v="0"/>
    <x v="234"/>
    <s v="No Error"/>
    <m/>
    <m/>
    <m/>
    <m/>
    <m/>
    <m/>
    <m/>
    <m/>
    <m/>
    <m/>
    <s v=""/>
  </r>
  <r>
    <x v="10"/>
    <s v="RODBPlanning (NII)46073.7222222222"/>
    <s v="Not Found"/>
    <x v="30"/>
    <s v="MCPRODBPlanning (NII)planning run exports"/>
    <s v="MCPRODBPlanning (NII)"/>
    <m/>
    <m/>
    <m/>
    <m/>
    <m/>
    <m/>
    <m/>
    <m/>
    <m/>
    <m/>
    <m/>
    <m/>
    <m/>
    <n v="2601"/>
    <x v="4"/>
    <x v="0"/>
    <s v="START planning run exports"/>
    <s v="END planning run exports"/>
    <d v="2026-02-20T17:20:00"/>
    <x v="990"/>
    <s v="NULL"/>
    <s v="NULL"/>
    <x v="0"/>
    <s v="Planning_RO_MCP"/>
    <x v="1"/>
    <s v="planning run exports"/>
    <n v="0"/>
    <n v="0"/>
    <n v="0"/>
    <n v="0"/>
    <n v="0"/>
    <n v="0"/>
    <m/>
    <m/>
    <n v="0"/>
    <n v="0"/>
    <n v="0"/>
    <n v="0"/>
    <x v="23"/>
    <s v="No Error"/>
    <m/>
    <m/>
    <m/>
    <m/>
    <m/>
    <m/>
    <m/>
    <m/>
    <m/>
    <m/>
    <s v=""/>
  </r>
  <r>
    <x v="10"/>
    <s v="RODBPlanning (NII)46073.7222222222"/>
    <s v="Not Found"/>
    <x v="10"/>
    <s v="MCPRODBPlanning (NII)export to ara"/>
    <s v="MCPRODBPlanning (NII)"/>
    <m/>
    <m/>
    <m/>
    <m/>
    <m/>
    <m/>
    <m/>
    <m/>
    <m/>
    <m/>
    <m/>
    <m/>
    <m/>
    <n v="2601"/>
    <x v="4"/>
    <x v="0"/>
    <s v="START export to ara"/>
    <s v="END export to ara"/>
    <d v="2026-02-20T17:20:00"/>
    <x v="990"/>
    <d v="2026-02-20T17:20:00"/>
    <s v="NULL"/>
    <x v="0"/>
    <s v="Planning_RO_MCP"/>
    <x v="2"/>
    <s v="export to ara"/>
    <n v="0"/>
    <n v="0"/>
    <n v="0"/>
    <n v="0"/>
    <n v="0"/>
    <n v="0"/>
    <m/>
    <m/>
    <n v="0"/>
    <n v="0"/>
    <n v="0"/>
    <n v="0"/>
    <x v="23"/>
    <s v="No Error"/>
    <m/>
    <m/>
    <m/>
    <m/>
    <m/>
    <m/>
    <m/>
    <m/>
    <m/>
    <m/>
    <s v="export to ara"/>
  </r>
  <r>
    <x v="0"/>
    <s v="PLDBDelete Portfolio46059.6694444444"/>
    <s v="Not Found"/>
    <x v="0"/>
    <s v="MCPPLDBDelete PortfolioDelete portfolio from"/>
    <s v="MCPPLDBDelete Portfolio"/>
    <m/>
    <m/>
    <m/>
    <m/>
    <m/>
    <m/>
    <m/>
    <m/>
    <m/>
    <m/>
    <m/>
    <m/>
    <m/>
    <n v="2601"/>
    <x v="16"/>
    <x v="0"/>
    <s v="START Delete portfolio from"/>
    <s v="END Delete portfolio from"/>
    <d v="2026-02-06T16:04:00"/>
    <x v="991"/>
    <d v="2026-02-06T16:09:00"/>
    <s v="NULL"/>
    <x v="0"/>
    <s v="Delete_Portfolio_PL_MCP"/>
    <x v="0"/>
    <s v="Delete portfolio from"/>
    <n v="0.05"/>
    <n v="0"/>
    <n v="0.05"/>
    <n v="0"/>
    <n v="0"/>
    <n v="0.05"/>
    <m/>
    <m/>
    <n v="0"/>
    <n v="0"/>
    <n v="0.05"/>
    <n v="0"/>
    <x v="17"/>
    <s v="No Error"/>
    <m/>
    <m/>
    <m/>
    <m/>
    <m/>
    <m/>
    <m/>
    <m/>
    <m/>
    <m/>
    <s v=""/>
  </r>
  <r>
    <x v="1"/>
    <s v="PLDBLoad Compare MP46059.6729166667"/>
    <s v="Not Found"/>
    <x v="1"/>
    <s v="MCPPLDBLoad Compare MPload Model parameters"/>
    <s v="MCPPLDBLoad Compare MP"/>
    <m/>
    <m/>
    <m/>
    <m/>
    <m/>
    <m/>
    <m/>
    <m/>
    <m/>
    <m/>
    <m/>
    <m/>
    <m/>
    <n v="2601"/>
    <x v="16"/>
    <x v="0"/>
    <s v="START load Model parameters"/>
    <s v="END load Model parameters"/>
    <d v="2026-02-06T16:09:00"/>
    <x v="992"/>
    <d v="2026-02-06T16:13:00"/>
    <s v="NULL"/>
    <x v="0"/>
    <s v="Load_compare_MP_PL_MCP"/>
    <x v="0"/>
    <s v="load Model parameters"/>
    <n v="7.0000000000000007E-2"/>
    <n v="7.0000000000000007E-2"/>
    <n v="0"/>
    <n v="0"/>
    <n v="7.0000000000000007E-2"/>
    <n v="7.0000000000000007E-2"/>
    <m/>
    <m/>
    <n v="7.0000000000000007E-2"/>
    <n v="0"/>
    <n v="0"/>
    <n v="7.0000000000000007E-2"/>
    <x v="1"/>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1"/>
    <s v="PLDBLoad Compare MP46059.6756944444"/>
    <s v="Not Found"/>
    <x v="2"/>
    <s v="MCPPLDBLoad Compare MPModel parameters comparison"/>
    <s v="MCPPLDBLoad Compare MP"/>
    <m/>
    <m/>
    <m/>
    <m/>
    <m/>
    <m/>
    <m/>
    <m/>
    <m/>
    <m/>
    <m/>
    <m/>
    <m/>
    <n v="2601"/>
    <x v="16"/>
    <x v="0"/>
    <s v="START Model parameters comparison"/>
    <s v="END Model parameters comparison"/>
    <d v="2026-02-06T16:13:00"/>
    <x v="992"/>
    <d v="2026-02-09T09:18:00"/>
    <s v="NULL"/>
    <x v="0"/>
    <s v="Load_compare_MP_PL_MCP"/>
    <x v="0"/>
    <s v="Model parameters comparison"/>
    <n v="0"/>
    <n v="0"/>
    <n v="0"/>
    <n v="6.08"/>
    <n v="6.08"/>
    <n v="6.08"/>
    <m/>
    <m/>
    <n v="0"/>
    <n v="6.08"/>
    <n v="0"/>
    <n v="6.08"/>
    <x v="235"/>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2"/>
    <s v="PLDBLoad Compare Spreads46062.3875"/>
    <s v="Not Found"/>
    <x v="3"/>
    <s v="MCPPLDBLoad Compare Spreadsload Spreads"/>
    <s v="MCPPLDBLoad Compare Spreads"/>
    <m/>
    <m/>
    <m/>
    <m/>
    <m/>
    <m/>
    <m/>
    <m/>
    <m/>
    <m/>
    <m/>
    <m/>
    <m/>
    <n v="2601"/>
    <x v="16"/>
    <x v="0"/>
    <s v="START load Spreads"/>
    <s v="END load Spreads"/>
    <d v="2026-02-09T09:18:00"/>
    <x v="993"/>
    <d v="2026-02-09T09:36:00"/>
    <s v="NULL"/>
    <x v="0"/>
    <s v="Load_compare_Spreads_PL_MCP"/>
    <x v="0"/>
    <s v="load Spreads"/>
    <n v="0.3"/>
    <n v="0"/>
    <n v="0.3"/>
    <n v="0"/>
    <n v="0"/>
    <n v="0.3"/>
    <m/>
    <m/>
    <n v="0"/>
    <n v="0"/>
    <n v="0.3"/>
    <n v="0"/>
    <x v="44"/>
    <s v="No Error"/>
    <m/>
    <m/>
    <m/>
    <m/>
    <m/>
    <m/>
    <m/>
    <m/>
    <m/>
    <m/>
    <s v=""/>
  </r>
  <r>
    <x v="2"/>
    <s v="PLDBLoad Compare Spreads46062.4"/>
    <s v="Not Found"/>
    <x v="4"/>
    <s v="MCPPLDBLoad Compare SpreadsSpreads comparison"/>
    <s v="MCPPLDBLoad Compare Spreads"/>
    <m/>
    <m/>
    <m/>
    <m/>
    <m/>
    <m/>
    <m/>
    <m/>
    <m/>
    <m/>
    <m/>
    <m/>
    <m/>
    <n v="2601"/>
    <x v="16"/>
    <x v="0"/>
    <s v="START Spreads comparison"/>
    <s v="END Spreads comparison"/>
    <d v="2026-02-09T09:36:00"/>
    <x v="994"/>
    <d v="2026-02-09T10:53:00"/>
    <s v="NULL"/>
    <x v="0"/>
    <s v="Load_compare_Spreads_PL_MCP"/>
    <x v="0"/>
    <s v="Spreads comparison"/>
    <n v="0.03"/>
    <n v="0"/>
    <n v="0.03"/>
    <n v="0"/>
    <n v="0"/>
    <n v="0.03"/>
    <m/>
    <m/>
    <n v="0"/>
    <n v="0"/>
    <n v="0.03"/>
    <n v="0"/>
    <x v="0"/>
    <s v="No Error"/>
    <m/>
    <m/>
    <m/>
    <m/>
    <m/>
    <m/>
    <m/>
    <m/>
    <m/>
    <m/>
    <s v=""/>
  </r>
  <r>
    <x v="3"/>
    <s v="PLDBLoad Pos46062.4534722222"/>
    <s v="Not Found"/>
    <x v="6"/>
    <s v="MCPPLDBLoad PosStratification"/>
    <s v="MCPPLDBLoad Pos"/>
    <m/>
    <m/>
    <m/>
    <m/>
    <m/>
    <m/>
    <m/>
    <m/>
    <m/>
    <m/>
    <m/>
    <m/>
    <m/>
    <n v="2601"/>
    <x v="16"/>
    <x v="0"/>
    <s v="START Stratification"/>
    <s v="END Stratification"/>
    <d v="2026-02-09T10:53:00"/>
    <x v="995"/>
    <d v="2026-02-09T10:53:00"/>
    <s v="NULL"/>
    <x v="0"/>
    <s v="Load_POS_PL_MCP"/>
    <x v="0"/>
    <s v="Stratification"/>
    <n v="1.45"/>
    <n v="0"/>
    <n v="1.45"/>
    <n v="0"/>
    <n v="0"/>
    <n v="1.45"/>
    <m/>
    <m/>
    <n v="0"/>
    <n v="0"/>
    <n v="1.45"/>
    <n v="0"/>
    <x v="166"/>
    <s v="No Error"/>
    <m/>
    <m/>
    <m/>
    <m/>
    <m/>
    <m/>
    <m/>
    <m/>
    <m/>
    <m/>
    <s v=""/>
  </r>
  <r>
    <x v="3"/>
    <s v="PLDBLoad Pos46062.4534722222"/>
    <s v="Not Found"/>
    <x v="5"/>
    <s v="MCPPLDBLoad Posload"/>
    <s v="MCPPLDBLoad Pos"/>
    <m/>
    <m/>
    <m/>
    <m/>
    <m/>
    <m/>
    <m/>
    <m/>
    <m/>
    <m/>
    <m/>
    <m/>
    <m/>
    <n v="2601"/>
    <x v="16"/>
    <x v="0"/>
    <s v="START load"/>
    <s v="NULL"/>
    <d v="2026-02-09T10:53:00"/>
    <x v="996"/>
    <d v="2026-02-09T12:20:00"/>
    <s v="NULL"/>
    <x v="0"/>
    <s v="Load_POS_PL_MCP"/>
    <x v="0"/>
    <s v="load"/>
    <n v="1.77"/>
    <n v="0"/>
    <n v="1.77"/>
    <n v="0"/>
    <n v="0"/>
    <n v="1.77"/>
    <m/>
    <m/>
    <n v="0"/>
    <n v="0"/>
    <n v="1.77"/>
    <n v="0"/>
    <x v="236"/>
    <s v="No Error"/>
    <m/>
    <m/>
    <m/>
    <m/>
    <m/>
    <m/>
    <m/>
    <m/>
    <m/>
    <m/>
    <s v=""/>
  </r>
  <r>
    <x v="3"/>
    <s v="PLDBLoad Pos46062.5138888889"/>
    <s v="Not Found"/>
    <x v="7"/>
    <s v="MCPPLDBLoad PosPosition report OLAP exports"/>
    <s v="MCPPLDBLoad Pos"/>
    <m/>
    <m/>
    <m/>
    <m/>
    <m/>
    <m/>
    <m/>
    <m/>
    <m/>
    <m/>
    <m/>
    <m/>
    <m/>
    <n v="2601"/>
    <x v="16"/>
    <x v="0"/>
    <s v="START Position report OLAP exports"/>
    <s v="END Position report OLAP exports"/>
    <d v="2026-02-09T12:20:00"/>
    <x v="997"/>
    <d v="2026-02-09T12:36:00"/>
    <s v="NULL"/>
    <x v="0"/>
    <s v="Load_POS_PL_MCP"/>
    <x v="0"/>
    <s v="Position report OLAP exports"/>
    <n v="0.27"/>
    <n v="0"/>
    <n v="0.27"/>
    <n v="0"/>
    <n v="0"/>
    <n v="0.27"/>
    <m/>
    <m/>
    <n v="0"/>
    <n v="0"/>
    <n v="0.27"/>
    <n v="0"/>
    <x v="12"/>
    <s v="No Error"/>
    <m/>
    <m/>
    <m/>
    <m/>
    <m/>
    <m/>
    <m/>
    <m/>
    <m/>
    <m/>
    <s v=""/>
  </r>
  <r>
    <x v="3"/>
    <s v="PLDBLoad Pos46062.525"/>
    <s v="Not Found"/>
    <x v="8"/>
    <s v="MCPPLDBLoad Poscopy from"/>
    <s v="MCPPLDBLoad Pos"/>
    <m/>
    <m/>
    <m/>
    <m/>
    <m/>
    <m/>
    <m/>
    <m/>
    <m/>
    <m/>
    <m/>
    <m/>
    <m/>
    <n v="2601"/>
    <x v="16"/>
    <x v="0"/>
    <s v="START copy from"/>
    <s v="END copy from"/>
    <d v="2026-02-09T12:36:00"/>
    <x v="998"/>
    <d v="2026-02-09T12:39:00"/>
    <s v="NULL"/>
    <x v="0"/>
    <s v="Load_POS_PL_MCP"/>
    <x v="0"/>
    <s v="copy from"/>
    <n v="0.03"/>
    <n v="0"/>
    <n v="0.03"/>
    <n v="0"/>
    <n v="0"/>
    <n v="0.03"/>
    <m/>
    <m/>
    <n v="0"/>
    <n v="0"/>
    <n v="0.03"/>
    <n v="0"/>
    <x v="0"/>
    <s v="No Error"/>
    <m/>
    <m/>
    <m/>
    <m/>
    <m/>
    <m/>
    <m/>
    <m/>
    <m/>
    <m/>
    <s v=""/>
  </r>
  <r>
    <x v="4"/>
    <s v="PLDBValuation (NPV)46062.5270833333"/>
    <s v="Not Found"/>
    <x v="9"/>
    <s v="MCPPLDBValuation (NPV)portfolio valuation run"/>
    <s v="MCPPLDBValuation (NPV)"/>
    <m/>
    <m/>
    <m/>
    <m/>
    <m/>
    <m/>
    <m/>
    <m/>
    <m/>
    <m/>
    <m/>
    <m/>
    <m/>
    <n v="2601"/>
    <x v="16"/>
    <x v="0"/>
    <s v="START portfolio valuation run"/>
    <s v="END portfolio valuation run"/>
    <d v="2026-02-09T12:39:00"/>
    <x v="999"/>
    <d v="2026-02-09T14:19:00"/>
    <s v="NULL"/>
    <x v="0"/>
    <s v="Valuation_PL_MCP"/>
    <x v="0"/>
    <s v="portfolio valuation run"/>
    <n v="1.67"/>
    <n v="1.67"/>
    <n v="0"/>
    <n v="0"/>
    <n v="1.67"/>
    <n v="1.67"/>
    <m/>
    <m/>
    <n v="1.67"/>
    <n v="0"/>
    <n v="0"/>
    <n v="1.67"/>
    <x v="85"/>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62.5965277778"/>
    <s v="Not Found"/>
    <x v="10"/>
    <s v="MCPPLDBValuation (NPV)export to ara"/>
    <s v="MCPPLDBValuation (NPV)"/>
    <m/>
    <m/>
    <m/>
    <m/>
    <m/>
    <m/>
    <m/>
    <m/>
    <m/>
    <m/>
    <m/>
    <m/>
    <m/>
    <n v="2601"/>
    <x v="16"/>
    <x v="0"/>
    <s v="START export to ara"/>
    <s v="END export to ara"/>
    <d v="2026-02-09T14:19:00"/>
    <x v="999"/>
    <d v="2026-02-09T14:19:00"/>
    <s v="NULL"/>
    <x v="0"/>
    <s v="Valuation_PL_MCP"/>
    <x v="0"/>
    <s v="export to ara"/>
    <n v="0"/>
    <n v="0"/>
    <n v="0"/>
    <n v="0"/>
    <n v="0"/>
    <n v="0"/>
    <n v="0"/>
    <m/>
    <n v="0"/>
    <n v="0"/>
    <n v="0"/>
    <n v="0"/>
    <x v="23"/>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62.5965277778"/>
    <s v="Not Found"/>
    <x v="11"/>
    <s v="MCPPLDBValuation (NPV)Light Maintenance"/>
    <s v="MCPPLDBValuation (NPV)"/>
    <m/>
    <m/>
    <m/>
    <m/>
    <m/>
    <m/>
    <m/>
    <m/>
    <m/>
    <m/>
    <m/>
    <m/>
    <m/>
    <n v="2601"/>
    <x v="16"/>
    <x v="0"/>
    <s v="START Light Maintenance"/>
    <s v="END Light Maintenance"/>
    <d v="2026-02-09T14:19:00"/>
    <x v="1000"/>
    <d v="2026-02-09T14:56:00"/>
    <s v="NULL"/>
    <x v="0"/>
    <s v="Valuation_PL_MCP"/>
    <x v="0"/>
    <s v="Light Maintenance"/>
    <n v="0.62"/>
    <n v="0"/>
    <n v="0.62"/>
    <n v="0"/>
    <n v="0"/>
    <n v="0.62"/>
    <n v="0.62"/>
    <m/>
    <n v="0.62"/>
    <n v="0"/>
    <n v="0"/>
    <n v="0.62"/>
    <x v="57"/>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62.6222222222"/>
    <s v="Not Found"/>
    <x v="12"/>
    <s v="MCPPLDBValuation (NPV)valuation report OLAP exports"/>
    <s v="MCPPLDBValuation (NPV)"/>
    <m/>
    <m/>
    <m/>
    <m/>
    <m/>
    <m/>
    <m/>
    <m/>
    <m/>
    <m/>
    <m/>
    <m/>
    <m/>
    <n v="2601"/>
    <x v="16"/>
    <x v="0"/>
    <s v="START valuation report OLAP exports"/>
    <s v="END valuation report OLAP exports"/>
    <d v="2026-02-09T14:56:00"/>
    <x v="1001"/>
    <d v="2026-02-09T15:51:00"/>
    <s v="NULL"/>
    <x v="0"/>
    <s v="Valuation_PL_MCP"/>
    <x v="0"/>
    <s v="valuation report OLAP exports"/>
    <n v="0.92"/>
    <n v="0.92"/>
    <n v="0"/>
    <n v="0"/>
    <n v="0.92"/>
    <n v="0.92"/>
    <m/>
    <m/>
    <n v="0.92"/>
    <n v="0"/>
    <n v="0"/>
    <n v="0.92"/>
    <x v="167"/>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62.6604166667"/>
    <s v="Not Found"/>
    <x v="37"/>
    <s v="MCPPLDBValuation (NPV)valuation report QRM Reporter exports"/>
    <s v="MCPPLDBValuation (NPV)"/>
    <m/>
    <m/>
    <m/>
    <m/>
    <m/>
    <m/>
    <m/>
    <m/>
    <m/>
    <m/>
    <m/>
    <m/>
    <m/>
    <n v="2601"/>
    <x v="16"/>
    <x v="0"/>
    <s v="START valuation report QRM Reporter exports"/>
    <s v="END valuation report QRM Reporter exports"/>
    <d v="2026-02-09T15:51:00"/>
    <x v="1002"/>
    <d v="2026-02-10T03:00:00"/>
    <s v="NULL"/>
    <x v="0"/>
    <s v="Valuation_PL_MCP"/>
    <x v="0"/>
    <s v="valuation report QRM Reporter exports"/>
    <n v="0.05"/>
    <n v="0.05"/>
    <n v="0"/>
    <n v="1.1000000000000001"/>
    <n v="1.1499999999999999"/>
    <n v="1.1499999999999999"/>
    <m/>
    <m/>
    <n v="0.05"/>
    <n v="1.1000000000000001"/>
    <n v="0"/>
    <n v="1.1500000000000001"/>
    <x v="237"/>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5"/>
    <s v="PLDBCSRBB Valuation46063.125"/>
    <s v="Not Found"/>
    <x v="14"/>
    <s v="MCPPLDBCSRBB ValuationCSRBB Portfolio Valuation"/>
    <s v="MCPPLDBCSRBB Valuation"/>
    <m/>
    <m/>
    <m/>
    <m/>
    <m/>
    <m/>
    <m/>
    <m/>
    <m/>
    <m/>
    <m/>
    <m/>
    <m/>
    <n v="2601"/>
    <x v="16"/>
    <x v="0"/>
    <s v="START CSRBB Portfolio Valuation"/>
    <s v="END CSRBB Portfolio Valuation"/>
    <d v="2026-02-10T03:00:00"/>
    <x v="304"/>
    <d v="2026-02-10T03:44:00"/>
    <s v="NULL"/>
    <x v="0"/>
    <s v="CSRBB_Valuation_PL_MCP"/>
    <x v="0"/>
    <s v="CSRBB Portfolio Valuation"/>
    <n v="0.73"/>
    <n v="0"/>
    <n v="0.73"/>
    <n v="0"/>
    <n v="0"/>
    <n v="0.73"/>
    <m/>
    <m/>
    <n v="0"/>
    <n v="0"/>
    <n v="0.73"/>
    <n v="0"/>
    <x v="31"/>
    <s v="No Error"/>
    <m/>
    <m/>
    <m/>
    <m/>
    <m/>
    <m/>
    <m/>
    <m/>
    <m/>
    <m/>
    <s v=""/>
  </r>
  <r>
    <x v="5"/>
    <s v="PLDBCSRBB Valuation46063.1555555556"/>
    <s v="Not Found"/>
    <x v="11"/>
    <s v="MCPPLDBCSRBB ValuationLight Maintenance"/>
    <s v="MCPPLDBCSRBB Valuation"/>
    <m/>
    <m/>
    <m/>
    <m/>
    <m/>
    <m/>
    <m/>
    <m/>
    <m/>
    <m/>
    <m/>
    <m/>
    <m/>
    <n v="2601"/>
    <x v="16"/>
    <x v="0"/>
    <s v="START Light Maintenance"/>
    <s v="END Light Maintenance"/>
    <d v="2026-02-10T03:44:00"/>
    <x v="1003"/>
    <d v="2026-02-10T04:06:00"/>
    <s v="NULL"/>
    <x v="0"/>
    <s v="CSRBB_Valuation_PL_MCP"/>
    <x v="1"/>
    <s v="Light Maintenance"/>
    <n v="0.35"/>
    <n v="0"/>
    <n v="0.35"/>
    <n v="0"/>
    <n v="0"/>
    <n v="0.35"/>
    <m/>
    <m/>
    <n v="0"/>
    <n v="0"/>
    <n v="0.35"/>
    <n v="0"/>
    <x v="46"/>
    <s v="No Error"/>
    <m/>
    <m/>
    <m/>
    <m/>
    <m/>
    <m/>
    <m/>
    <m/>
    <m/>
    <m/>
    <s v=""/>
  </r>
  <r>
    <x v="6"/>
    <s v="PLDBCSRBB Planning46063.1708333333"/>
    <s v="Not Found"/>
    <x v="15"/>
    <s v="MCPPLDBCSRBB Planningimport CSRBB strategies"/>
    <s v="MCPPLDBCSRBB Planning"/>
    <m/>
    <m/>
    <m/>
    <m/>
    <m/>
    <m/>
    <m/>
    <m/>
    <m/>
    <m/>
    <m/>
    <m/>
    <m/>
    <n v="2601"/>
    <x v="16"/>
    <x v="0"/>
    <s v="START import CSRBB strategies"/>
    <s v="END import CSRBB strategies"/>
    <d v="2026-02-10T04:06:00"/>
    <x v="1004"/>
    <d v="2026-02-10T05:23:00"/>
    <s v="NULL"/>
    <x v="0"/>
    <s v="CSRBB_Planning_PL_MCP"/>
    <x v="0"/>
    <s v="import CSRBB strategies"/>
    <n v="1.28"/>
    <n v="0"/>
    <n v="1.28"/>
    <n v="0"/>
    <n v="0"/>
    <n v="1.28"/>
    <m/>
    <m/>
    <n v="0"/>
    <n v="0"/>
    <n v="1.28"/>
    <n v="0"/>
    <x v="119"/>
    <s v="No Error"/>
    <m/>
    <m/>
    <m/>
    <m/>
    <m/>
    <m/>
    <m/>
    <m/>
    <m/>
    <m/>
    <s v=""/>
  </r>
  <r>
    <x v="6"/>
    <s v="PLDBCSRBB Planning46063.2243055556"/>
    <s v="Not Found"/>
    <x v="16"/>
    <s v="MCPPLDBCSRBB PlanningCSRBB Planning Run"/>
    <s v="MCPPLDBCSRBB Planning"/>
    <m/>
    <m/>
    <m/>
    <m/>
    <m/>
    <m/>
    <m/>
    <m/>
    <m/>
    <m/>
    <m/>
    <m/>
    <m/>
    <n v="2601"/>
    <x v="16"/>
    <x v="0"/>
    <s v="START CSRBB Planning Run"/>
    <s v="END CSRBB Planning Run"/>
    <d v="2026-02-10T05:23:00"/>
    <x v="1005"/>
    <d v="2026-02-10T07:38:00"/>
    <s v="NULL"/>
    <x v="0"/>
    <s v="CSRBB_Planning_PL_MCP"/>
    <x v="0"/>
    <s v="CSRBB Planning Run"/>
    <n v="2.23"/>
    <n v="0"/>
    <n v="2.23"/>
    <n v="0"/>
    <n v="0"/>
    <n v="2.23"/>
    <m/>
    <m/>
    <n v="0"/>
    <n v="0"/>
    <n v="2.23"/>
    <n v="0"/>
    <x v="238"/>
    <s v="No Error"/>
    <m/>
    <m/>
    <m/>
    <m/>
    <m/>
    <m/>
    <m/>
    <m/>
    <m/>
    <m/>
    <s v=""/>
  </r>
  <r>
    <x v="8"/>
    <s v="PLDBEC46063.3180555556"/>
    <s v="Not Found"/>
    <x v="11"/>
    <s v="MCPPLDBECLight Maintenance"/>
    <s v="MCPPLDBEC"/>
    <m/>
    <m/>
    <m/>
    <m/>
    <m/>
    <m/>
    <m/>
    <m/>
    <m/>
    <m/>
    <m/>
    <m/>
    <m/>
    <n v="2601"/>
    <x v="16"/>
    <x v="0"/>
    <s v="START Light Maintenance"/>
    <s v="END Light Maintenance"/>
    <d v="2026-02-10T07:38:00"/>
    <x v="1006"/>
    <d v="2026-02-10T07:54:00"/>
    <s v="NULL"/>
    <x v="0"/>
    <s v="EC_PL_MCP"/>
    <x v="2"/>
    <s v="Light Maintenance"/>
    <n v="0.27"/>
    <n v="0"/>
    <n v="0.27"/>
    <n v="0"/>
    <n v="0"/>
    <n v="0.27"/>
    <m/>
    <m/>
    <n v="0"/>
    <n v="0"/>
    <n v="0.27"/>
    <n v="0"/>
    <x v="12"/>
    <s v="No Error"/>
    <m/>
    <m/>
    <m/>
    <m/>
    <m/>
    <m/>
    <m/>
    <m/>
    <m/>
    <m/>
    <s v="Light Maintenance"/>
  </r>
  <r>
    <x v="8"/>
    <s v="PLDBEC46063.3291666667"/>
    <s v="Not Found"/>
    <x v="19"/>
    <s v="MCPPLDBECing-ec valuation"/>
    <s v="MCPPLDBEC"/>
    <m/>
    <m/>
    <m/>
    <m/>
    <m/>
    <m/>
    <m/>
    <m/>
    <m/>
    <m/>
    <m/>
    <m/>
    <m/>
    <n v="2601"/>
    <x v="16"/>
    <x v="0"/>
    <s v="START ing-ec valuation"/>
    <s v="END ing-ec valuation"/>
    <d v="2026-02-10T07:54:00"/>
    <x v="1007"/>
    <d v="2026-02-10T12:55:00"/>
    <s v="NULL"/>
    <x v="0"/>
    <s v="EC_PL_MCP"/>
    <x v="0"/>
    <s v="ing-ec valuation"/>
    <n v="5.0199999999999996"/>
    <n v="5.0199999999999996"/>
    <n v="0"/>
    <n v="0"/>
    <n v="5.0199999999999996"/>
    <n v="5.0199999999999996"/>
    <m/>
    <m/>
    <n v="5.0199999999999996"/>
    <n v="0"/>
    <n v="0"/>
    <n v="5.0199999999999996"/>
    <x v="78"/>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8"/>
    <s v="PLDBEC46063.5381944444"/>
    <s v="Not Found"/>
    <x v="20"/>
    <s v="MCPPLDBECing-ec valuation QRM reporter exports"/>
    <s v="MCPPLDBEC"/>
    <m/>
    <m/>
    <m/>
    <m/>
    <m/>
    <m/>
    <m/>
    <m/>
    <m/>
    <m/>
    <m/>
    <m/>
    <m/>
    <n v="2601"/>
    <x v="16"/>
    <x v="0"/>
    <s v="START ing-ec valuation QRM reporter exports"/>
    <s v="END ing-ec valuation QRM reporter exports"/>
    <d v="2026-02-10T12:55:00"/>
    <x v="1008"/>
    <d v="2026-02-10T13:58:00"/>
    <s v="NULL"/>
    <x v="0"/>
    <s v="EC_PL_MCP"/>
    <x v="0"/>
    <s v="ing-ec valuation QRM reporter exports"/>
    <n v="1.05"/>
    <n v="1.05"/>
    <n v="0"/>
    <n v="0"/>
    <n v="1.05"/>
    <n v="1.05"/>
    <m/>
    <m/>
    <n v="1.05"/>
    <n v="0"/>
    <n v="0"/>
    <n v="1.05"/>
    <x v="55"/>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8"/>
    <s v="PLDBEC46063.5819444444"/>
    <s v="Not Found"/>
    <x v="10"/>
    <s v="MCPPLDBECexport to ara"/>
    <s v="MCPPLDBEC"/>
    <m/>
    <m/>
    <m/>
    <m/>
    <m/>
    <m/>
    <m/>
    <m/>
    <m/>
    <m/>
    <m/>
    <m/>
    <m/>
    <n v="2601"/>
    <x v="16"/>
    <x v="0"/>
    <s v="START export to ara"/>
    <s v="END export to ara"/>
    <d v="2026-02-10T13:58:00"/>
    <x v="1009"/>
    <d v="2026-02-10T14:06:00"/>
    <s v="NULL"/>
    <x v="0"/>
    <s v="EC_PL_MCP"/>
    <x v="1"/>
    <s v="export to ara"/>
    <n v="0.03"/>
    <n v="0"/>
    <n v="0.03"/>
    <n v="0"/>
    <n v="0"/>
    <n v="0.03"/>
    <n v="0.03"/>
    <m/>
    <n v="0.03"/>
    <n v="0"/>
    <n v="0"/>
    <n v="0.03"/>
    <x v="0"/>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7"/>
    <s v="PLDBKR46063.5875"/>
    <s v="Not Found"/>
    <x v="11"/>
    <s v="MCPPLDBKRLight Maintenance"/>
    <s v="MCPPLDBKR"/>
    <m/>
    <m/>
    <m/>
    <m/>
    <m/>
    <m/>
    <m/>
    <m/>
    <m/>
    <m/>
    <m/>
    <m/>
    <m/>
    <n v="2601"/>
    <x v="16"/>
    <x v="0"/>
    <s v="START Light Maintenance"/>
    <s v="END Light Maintenance"/>
    <d v="2026-02-10T14:06:00"/>
    <x v="1010"/>
    <d v="2026-02-10T14:25:00"/>
    <s v="NULL"/>
    <x v="0"/>
    <s v="KR_PL_MCP"/>
    <x v="3"/>
    <s v="Light Maintenance"/>
    <n v="0.32"/>
    <n v="0"/>
    <n v="0.32"/>
    <n v="0"/>
    <n v="0"/>
    <n v="0.32"/>
    <n v="0.32"/>
    <m/>
    <n v="0.32"/>
    <n v="0"/>
    <n v="0"/>
    <n v="0.32"/>
    <x v="59"/>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Light Maintenance"/>
  </r>
  <r>
    <x v="7"/>
    <s v="PLDBKR46063.6006944444"/>
    <s v="Not Found"/>
    <x v="17"/>
    <s v="MCPPLDBKRbpv-kr valuation"/>
    <s v="MCPPLDBKR"/>
    <m/>
    <m/>
    <m/>
    <m/>
    <m/>
    <m/>
    <m/>
    <m/>
    <m/>
    <m/>
    <m/>
    <m/>
    <m/>
    <n v="2601"/>
    <x v="16"/>
    <x v="0"/>
    <s v="START bpv-kr valuation"/>
    <s v="NULL"/>
    <d v="2026-02-10T14:25:00"/>
    <x v="1011"/>
    <d v="2026-02-11T11:05:00"/>
    <s v="Exception Info: Workflow finished with errors. (line: 41)  "/>
    <x v="2"/>
    <s v="KR_PL_MCP"/>
    <x v="0"/>
    <s v="bpv-kr valuation"/>
    <n v="0.85"/>
    <n v="0.85"/>
    <n v="0"/>
    <n v="8.82"/>
    <n v="9.67"/>
    <n v="9.67"/>
    <m/>
    <m/>
    <n v="0.85"/>
    <n v="8.82"/>
    <n v="0"/>
    <n v="9.67"/>
    <x v="239"/>
    <s v="Tech"/>
    <s v="Platform &amp; Environment Issues"/>
    <s v="Platform/System Capacity &amp; Performance Issue"/>
    <s v="KR script was stopped to give way for MRP runs"/>
    <m/>
    <m/>
    <s v="Single‑Location Impact"/>
    <s v="One‑Off"/>
    <s v="After pausing the script to allow the MRP reports to run, we immediately re‑queued the report once the Q3 slot was confirmed."/>
    <m/>
    <m/>
    <s v=""/>
  </r>
  <r>
    <x v="7"/>
    <s v="PLDBKR46064.4618055556"/>
    <s v="Not Found"/>
    <x v="11"/>
    <s v="MCPPLDBKRLight Maintenance"/>
    <s v="MCPPLDBKR"/>
    <m/>
    <m/>
    <m/>
    <m/>
    <m/>
    <m/>
    <m/>
    <m/>
    <m/>
    <m/>
    <m/>
    <m/>
    <m/>
    <n v="2601"/>
    <x v="16"/>
    <x v="0"/>
    <s v="START Light Maintenance"/>
    <s v="END Light Maintenance"/>
    <d v="2026-02-11T11:05:00"/>
    <x v="1012"/>
    <d v="2026-02-11T11:19:00"/>
    <s v="NULL"/>
    <x v="0"/>
    <s v="KR_PL_MCP"/>
    <x v="4"/>
    <s v="Light Maintenance"/>
    <n v="0.23"/>
    <n v="0"/>
    <n v="0.23"/>
    <n v="0"/>
    <n v="0"/>
    <n v="0.23"/>
    <m/>
    <m/>
    <n v="0"/>
    <n v="0"/>
    <n v="0.23"/>
    <n v="0"/>
    <x v="67"/>
    <s v="No Error"/>
    <m/>
    <m/>
    <m/>
    <m/>
    <m/>
    <m/>
    <m/>
    <m/>
    <m/>
    <m/>
    <s v="Light Maintenance"/>
  </r>
  <r>
    <x v="7"/>
    <s v="PLDBKR46064.4715277778"/>
    <s v="Not Found"/>
    <x v="17"/>
    <s v="MCPPLDBKRbpv-kr valuation"/>
    <s v="MCPPLDBKR"/>
    <m/>
    <m/>
    <m/>
    <m/>
    <m/>
    <m/>
    <m/>
    <m/>
    <m/>
    <m/>
    <m/>
    <m/>
    <m/>
    <n v="2601"/>
    <x v="16"/>
    <x v="0"/>
    <s v="START bpv-kr valuation"/>
    <s v="END bpv-kr valuation"/>
    <d v="2026-02-11T11:19:00"/>
    <x v="1013"/>
    <d v="2026-02-11T14:19:00"/>
    <s v="NULL"/>
    <x v="0"/>
    <s v="KR_PL_MCP"/>
    <x v="1"/>
    <s v="bpv-kr valuation"/>
    <n v="3"/>
    <n v="0"/>
    <n v="3"/>
    <n v="0"/>
    <n v="0"/>
    <n v="3"/>
    <m/>
    <m/>
    <n v="0"/>
    <n v="0"/>
    <n v="3"/>
    <n v="0"/>
    <x v="240"/>
    <s v="No Error"/>
    <m/>
    <m/>
    <m/>
    <m/>
    <m/>
    <m/>
    <m/>
    <m/>
    <m/>
    <m/>
    <s v=""/>
  </r>
  <r>
    <x v="7"/>
    <s v="PLDBKR46064.5965277778"/>
    <s v="Not Found"/>
    <x v="18"/>
    <s v="MCPPLDBKRbpv-kr valuation QRM reporter exports"/>
    <s v="MCPPLDBKR"/>
    <m/>
    <m/>
    <m/>
    <m/>
    <m/>
    <m/>
    <m/>
    <m/>
    <m/>
    <m/>
    <m/>
    <m/>
    <m/>
    <n v="2601"/>
    <x v="16"/>
    <x v="0"/>
    <s v="START bpv-kr valuation QRM reporter exports"/>
    <s v="END bpv-kr valuation QRM reporter exports"/>
    <d v="2026-02-11T14:19:00"/>
    <x v="325"/>
    <d v="2026-02-11T14:21:00"/>
    <s v="NULL"/>
    <x v="0"/>
    <s v="KR_PL_MCP"/>
    <x v="0"/>
    <s v="bpv-kr valuation QRM reporter exports"/>
    <n v="0.02"/>
    <n v="0"/>
    <n v="0.02"/>
    <n v="0"/>
    <n v="0"/>
    <n v="0.02"/>
    <m/>
    <m/>
    <n v="0"/>
    <n v="0"/>
    <n v="0.02"/>
    <n v="0"/>
    <x v="9"/>
    <s v="No Error"/>
    <m/>
    <m/>
    <m/>
    <m/>
    <m/>
    <m/>
    <m/>
    <m/>
    <m/>
    <m/>
    <s v=""/>
  </r>
  <r>
    <x v="13"/>
    <s v="PLDBGAP46064.5979166667"/>
    <s v="Not Found"/>
    <x v="31"/>
    <s v="MCPPLDBGAPgap planning"/>
    <s v="MCPPLDBGAP"/>
    <m/>
    <m/>
    <m/>
    <m/>
    <m/>
    <m/>
    <m/>
    <m/>
    <m/>
    <m/>
    <m/>
    <m/>
    <m/>
    <n v="2601"/>
    <x v="16"/>
    <x v="0"/>
    <s v="START gap planning"/>
    <s v="NULL"/>
    <d v="2026-02-11T14:21:00"/>
    <x v="1014"/>
    <d v="2026-02-12T03:22:00"/>
    <s v="Exception Info: Workflow finished with errors. (line: 33)  "/>
    <x v="2"/>
    <s v="GAP_PL_MCP"/>
    <x v="0"/>
    <s v="gap planning"/>
    <n v="2.63"/>
    <n v="2.63"/>
    <n v="0"/>
    <n v="0.02"/>
    <n v="2.65"/>
    <n v="2.65"/>
    <m/>
    <m/>
    <n v="2.63"/>
    <n v="0.02"/>
    <n v="0"/>
    <n v="2.65"/>
    <x v="150"/>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m/>
    <s v=""/>
  </r>
  <r>
    <x v="13"/>
    <s v="PLDBGAP46065.1402777778"/>
    <s v="Not Found"/>
    <x v="31"/>
    <s v="MCPPLDBGAPgap planning"/>
    <s v="MCPPLDBGAP"/>
    <m/>
    <m/>
    <m/>
    <m/>
    <m/>
    <m/>
    <m/>
    <m/>
    <m/>
    <m/>
    <m/>
    <m/>
    <m/>
    <n v="2601"/>
    <x v="16"/>
    <x v="0"/>
    <s v="START gap planning"/>
    <s v="END gap planning"/>
    <d v="2026-02-12T03:22:00"/>
    <x v="1015"/>
    <d v="2026-02-12T09:58:00"/>
    <s v="NULL"/>
    <x v="0"/>
    <s v="GAP_PL_MCP rr due to Q3 stopped working (INC14536561)"/>
    <x v="1"/>
    <s v="gap planning"/>
    <n v="4.7699999999999996"/>
    <n v="0"/>
    <n v="4.7699999999999996"/>
    <n v="0"/>
    <n v="0"/>
    <n v="4.7699999999999996"/>
    <m/>
    <m/>
    <n v="0"/>
    <n v="0"/>
    <n v="4.7699999999999996"/>
    <n v="0"/>
    <x v="241"/>
    <s v="No Error"/>
    <m/>
    <m/>
    <m/>
    <m/>
    <m/>
    <m/>
    <m/>
    <m/>
    <m/>
    <m/>
    <s v=""/>
  </r>
  <r>
    <x v="18"/>
    <s v="PLDBValuation AIC46065.4152777778"/>
    <s v="Not Found"/>
    <x v="48"/>
    <s v="MCPPLDBValuation AICload AIC Spreads"/>
    <s v="MCPPLDBValuation AIC"/>
    <m/>
    <m/>
    <m/>
    <m/>
    <m/>
    <m/>
    <m/>
    <m/>
    <m/>
    <m/>
    <m/>
    <m/>
    <m/>
    <n v="2601"/>
    <x v="16"/>
    <x v="0"/>
    <s v="START load AIC Spreads"/>
    <s v="END load AIC Spreads"/>
    <d v="2026-02-12T09:58:00"/>
    <x v="1016"/>
    <d v="2026-02-12T10:18:00"/>
    <s v="NULL"/>
    <x v="0"/>
    <s v="Valuation_AIC_PL_MCP"/>
    <x v="0"/>
    <s v="load AIC Spreads"/>
    <n v="0.33"/>
    <n v="0"/>
    <n v="0.33"/>
    <n v="0"/>
    <n v="0"/>
    <n v="0.33"/>
    <m/>
    <m/>
    <n v="0"/>
    <n v="0"/>
    <n v="0.33"/>
    <n v="0"/>
    <x v="64"/>
    <s v="No Error"/>
    <m/>
    <m/>
    <m/>
    <m/>
    <m/>
    <m/>
    <m/>
    <m/>
    <m/>
    <m/>
    <s v=""/>
  </r>
  <r>
    <x v="18"/>
    <s v="PLDBValuation AIC46065.4291666667"/>
    <s v="Not Found"/>
    <x v="29"/>
    <s v="MCPPLDBValuation AICAIC portfolio valuation run"/>
    <s v="MCPPLDBValuation AIC"/>
    <m/>
    <m/>
    <m/>
    <m/>
    <m/>
    <m/>
    <m/>
    <m/>
    <m/>
    <m/>
    <m/>
    <m/>
    <m/>
    <n v="2601"/>
    <x v="16"/>
    <x v="0"/>
    <s v="START AIC portfolio valuation run"/>
    <s v="END AIC portfolio valuation run"/>
    <d v="2026-02-12T10:18:00"/>
    <x v="1017"/>
    <d v="2026-02-13T15:53:00"/>
    <s v="NULL"/>
    <x v="0"/>
    <s v="Valuation_AIC_PL_MCP"/>
    <x v="0"/>
    <s v="AIC portfolio valuation run"/>
    <n v="1.05"/>
    <n v="0"/>
    <n v="1.05"/>
    <n v="0"/>
    <n v="0"/>
    <n v="1.05"/>
    <m/>
    <m/>
    <n v="0"/>
    <n v="0"/>
    <n v="1.05"/>
    <n v="0"/>
    <x v="55"/>
    <s v="No Error"/>
    <m/>
    <m/>
    <m/>
    <m/>
    <m/>
    <m/>
    <m/>
    <m/>
    <m/>
    <m/>
    <s v=""/>
  </r>
  <r>
    <x v="9"/>
    <s v="PLDBImport Strategies46066.6618055556"/>
    <s v="Not Found"/>
    <x v="21"/>
    <s v="MCPPLDBImport Strategiesimport strategies"/>
    <s v="MCPPLDBImport Strategies"/>
    <m/>
    <m/>
    <m/>
    <m/>
    <m/>
    <m/>
    <m/>
    <m/>
    <m/>
    <m/>
    <m/>
    <m/>
    <m/>
    <n v="2601"/>
    <x v="16"/>
    <x v="0"/>
    <s v="START import strategies"/>
    <s v="NULL"/>
    <d v="2026-02-13T15:53:00"/>
    <x v="1018"/>
    <d v="2026-02-16T08:48:00"/>
    <s v="Exception from QRM: Exception calling ImportPlanningStrategy: Exception calling ImportPlanningStrategy: Equation text cannot be parsed: 1000* ([BSN:ING - L - Variable Rate - AC - MC (1727236)][Growth Entry][0] + [BSN:ING - L - Variable Rate - AC - MC 1727232)][Growth Entry][0])  * ( 1 - [RI:PLN-VoS-FTR-1M-POL-RB-1][0] /100)  -- Details available: Y. -- Warnings available: N. (line: 36)  QRM error details:    "/>
    <x v="1"/>
    <s v="Import_Strategies_PL_MCP"/>
    <x v="0"/>
    <s v="import strategies"/>
    <n v="0.1"/>
    <n v="0.1"/>
    <n v="0"/>
    <n v="5.82"/>
    <n v="5.92"/>
    <n v="5.92"/>
    <m/>
    <m/>
    <n v="0.1"/>
    <n v="5.82"/>
    <n v="0"/>
    <n v="5.92"/>
    <x v="242"/>
    <s v="Data Quality"/>
    <s v="Business Data Providers"/>
    <s v="Data Content Integrity Issue"/>
    <s v="Data quality issue identified in the strategy input file: a missing parenthesis in the ‘Equation’ field is causing the formula to be unrecognized, resulting in an import failure. (User's fault) manual tasks"/>
    <s v="Strategies"/>
    <m/>
    <s v="Single‑Location Impact"/>
    <s v="One‑Off"/>
    <s v="Location MRM completed the review and updates, then redelivered the file. Upon receipt, we proceeded to trigger the import rerun"/>
    <m/>
    <m/>
    <s v=""/>
  </r>
  <r>
    <x v="9"/>
    <s v="PLDBImport Strategies46069.3666666667"/>
    <s v="Not Found"/>
    <x v="21"/>
    <s v="MCPPLDBImport Strategiesimport strategies"/>
    <s v="MCPPLDBImport Strategies"/>
    <m/>
    <m/>
    <m/>
    <m/>
    <m/>
    <m/>
    <m/>
    <m/>
    <m/>
    <m/>
    <m/>
    <m/>
    <m/>
    <n v="2601"/>
    <x v="16"/>
    <x v="0"/>
    <s v="START import strategies"/>
    <s v="END import strategies"/>
    <d v="2026-02-16T08:48:00"/>
    <x v="1019"/>
    <d v="2026-02-16T09:00:00"/>
    <s v="NULL"/>
    <x v="0"/>
    <s v="Import_Strategies_PL_MCP"/>
    <x v="1"/>
    <s v="import strategies"/>
    <n v="0.18"/>
    <n v="0.18"/>
    <n v="0"/>
    <n v="0.02"/>
    <n v="0.2"/>
    <n v="0.2"/>
    <m/>
    <m/>
    <n v="0.18"/>
    <n v="0.02"/>
    <n v="0"/>
    <n v="0.19999999999999998"/>
    <x v="243"/>
    <s v="Data Quality"/>
    <s v="Business Data Providers"/>
    <s v="Data Content Integrity Issue"/>
    <s v="Data quality issue identified in the strategy input file: a missing parenthesis in the ‘Equation’ field is causing the formula to be unrecognized, resulting in an import failure. (User's fault) manual tasks"/>
    <s v="Strategies"/>
    <m/>
    <s v="Single‑Location Impact"/>
    <s v="One‑Off"/>
    <s v="Location MRM completed the review and updates, then redelivered the file. Upon receipt, we proceeded to trigger the import rerun"/>
    <m/>
    <m/>
    <s v=""/>
  </r>
  <r>
    <x v="10"/>
    <s v="PLDBPlanning (NII)46069.375"/>
    <s v="Not Found"/>
    <x v="22"/>
    <s v="MCPPLDBPlanning (NII)planning run01"/>
    <s v="MCPPLDBPlanning (NII)"/>
    <m/>
    <m/>
    <m/>
    <m/>
    <m/>
    <m/>
    <m/>
    <m/>
    <m/>
    <m/>
    <m/>
    <m/>
    <m/>
    <n v="2601"/>
    <x v="16"/>
    <x v="0"/>
    <s v="START planning run01"/>
    <s v="NULL"/>
    <d v="2026-02-16T09:00:00"/>
    <x v="1020"/>
    <d v="2026-02-16T13:13:00"/>
    <s v="NULL"/>
    <x v="2"/>
    <s v="Planning_PL_MCP"/>
    <x v="0"/>
    <s v="planning run01"/>
    <n v="0.45"/>
    <n v="0.45"/>
    <n v="0"/>
    <n v="3.77"/>
    <n v="4.22"/>
    <n v="4.22"/>
    <m/>
    <m/>
    <n v="0.45"/>
    <n v="3.77"/>
    <n v="0"/>
    <n v="4.22"/>
    <x v="244"/>
    <s v="Production Error"/>
    <s v="Execution &amp; Process Handling Errors"/>
    <s v="Execution &amp; Process Readiness Gaps"/>
    <s v="The NII script was triggered immediately after the strategy import; however, a late aftercare request from users should have been completed beforehand. The aftercare pertains to a recurring issue involving currency discrepancies reflected from both the replication pool and the position. (PS team coordination)"/>
    <m/>
    <m/>
    <s v="Single‑Location Impact"/>
    <s v="One‑Off"/>
    <s v="NII was triggered for rerun immediately after we completed the required aftercare."/>
    <m/>
    <m/>
    <s v=""/>
  </r>
  <r>
    <x v="10"/>
    <s v="PLDBPlanning (NII)46069.5506944444"/>
    <s v="Not Found"/>
    <x v="22"/>
    <s v="MCPPLDBPlanning (NII)planning run01"/>
    <s v="MCPPLDBPlanning (NII)"/>
    <m/>
    <m/>
    <m/>
    <m/>
    <m/>
    <m/>
    <m/>
    <m/>
    <m/>
    <m/>
    <m/>
    <m/>
    <m/>
    <n v="2601"/>
    <x v="16"/>
    <x v="0"/>
    <s v="START planning run01"/>
    <s v="END planning run01"/>
    <d v="2026-02-16T13:13:00"/>
    <x v="1021"/>
    <d v="2026-02-16T22:18:00"/>
    <s v="NULL"/>
    <x v="0"/>
    <s v="Planning_PL_MCP rr post aftercare"/>
    <x v="1"/>
    <s v="planning run01"/>
    <n v="9.08"/>
    <n v="9.08"/>
    <n v="0"/>
    <n v="0"/>
    <n v="9.08"/>
    <n v="9.08"/>
    <m/>
    <m/>
    <n v="9.08"/>
    <n v="0"/>
    <n v="0"/>
    <n v="9.08"/>
    <x v="245"/>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10"/>
    <s v="PLDBPlanning (NII)46069.9291666667"/>
    <s v="Not Found"/>
    <x v="23"/>
    <s v="MCPPLDBPlanning (NII)MDL Processing"/>
    <s v="MCPPLDBPlanning (NII)"/>
    <m/>
    <m/>
    <m/>
    <m/>
    <m/>
    <m/>
    <m/>
    <m/>
    <m/>
    <m/>
    <m/>
    <m/>
    <m/>
    <n v="2601"/>
    <x v="16"/>
    <x v="0"/>
    <s v="START MDL Processing"/>
    <s v="END MDL Processing"/>
    <d v="2026-02-16T22:18:00"/>
    <x v="1022"/>
    <d v="2026-02-16T23:20:00"/>
    <s v="NULL"/>
    <x v="0"/>
    <s v="Planning_PL_MCP rr post aftercare"/>
    <x v="0"/>
    <s v="MDL Processing"/>
    <n v="1.03"/>
    <n v="1.03"/>
    <n v="0"/>
    <n v="0"/>
    <n v="1.03"/>
    <n v="1.03"/>
    <m/>
    <m/>
    <n v="1.03"/>
    <n v="0"/>
    <n v="0"/>
    <n v="1.03"/>
    <x v="121"/>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10"/>
    <s v="PLDBPlanning (NII)46069.9722222222"/>
    <s v="Not Found"/>
    <x v="24"/>
    <s v="MCPPLDBPlanning (NII)planning run02"/>
    <s v="MCPPLDBPlanning (NII)"/>
    <m/>
    <m/>
    <m/>
    <m/>
    <m/>
    <m/>
    <m/>
    <m/>
    <m/>
    <m/>
    <m/>
    <m/>
    <m/>
    <n v="2601"/>
    <x v="16"/>
    <x v="0"/>
    <s v="START planning run02"/>
    <s v="END planning run02"/>
    <d v="2026-02-16T23:20:00"/>
    <x v="1023"/>
    <d v="2026-02-17T03:45:00"/>
    <s v="NULL"/>
    <x v="0"/>
    <s v="Planning_PL_MCP rr post aftercare"/>
    <x v="0"/>
    <s v="planning run02"/>
    <n v="4.42"/>
    <n v="4.42"/>
    <n v="0"/>
    <n v="0"/>
    <n v="4.42"/>
    <n v="4.42"/>
    <m/>
    <m/>
    <n v="4.42"/>
    <n v="0"/>
    <n v="0"/>
    <n v="4.42"/>
    <x v="111"/>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10"/>
    <s v="PLDBPlanning (NII)46070.15625"/>
    <s v="Not Found"/>
    <x v="10"/>
    <s v="MCPPLDBPlanning (NII)export to ara"/>
    <s v="MCPPLDBPlanning (NII)"/>
    <m/>
    <m/>
    <m/>
    <m/>
    <m/>
    <m/>
    <m/>
    <m/>
    <m/>
    <m/>
    <m/>
    <m/>
    <m/>
    <n v="2601"/>
    <x v="16"/>
    <x v="0"/>
    <s v="START export to ara"/>
    <s v="END export to ara"/>
    <d v="2026-02-17T03:45:00"/>
    <x v="1023"/>
    <d v="2026-02-17T03:45:00"/>
    <s v="NULL"/>
    <x v="0"/>
    <s v="Planning_PL_MCP rr post aftercare"/>
    <x v="2"/>
    <s v="export to ara"/>
    <n v="0"/>
    <n v="0"/>
    <n v="0"/>
    <n v="0"/>
    <n v="0"/>
    <n v="0"/>
    <m/>
    <m/>
    <n v="0"/>
    <n v="0"/>
    <n v="0"/>
    <n v="0"/>
    <x v="23"/>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export to ara"/>
  </r>
  <r>
    <x v="10"/>
    <s v="PLDBPlanning (NII)46070.15625"/>
    <s v="Not Found"/>
    <x v="11"/>
    <s v="MCPPLDBPlanning (NII)Light Maintenance"/>
    <s v="MCPPLDBPlanning (NII)"/>
    <m/>
    <m/>
    <m/>
    <m/>
    <m/>
    <m/>
    <m/>
    <m/>
    <m/>
    <m/>
    <m/>
    <m/>
    <m/>
    <n v="2601"/>
    <x v="16"/>
    <x v="0"/>
    <s v="START Light Maintenance"/>
    <s v="END Light Maintenance"/>
    <d v="2026-02-17T03:45:00"/>
    <x v="1024"/>
    <d v="2026-02-17T07:07:00"/>
    <s v="NULL"/>
    <x v="0"/>
    <s v="Planning_PL_MCP rr post aftercare"/>
    <x v="5"/>
    <s v="Light Maintenance"/>
    <n v="3.37"/>
    <n v="0"/>
    <n v="3.37"/>
    <n v="0"/>
    <n v="0"/>
    <n v="3.37"/>
    <n v="3.37"/>
    <m/>
    <n v="3.37"/>
    <n v="0"/>
    <n v="0"/>
    <n v="3.37"/>
    <x v="246"/>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Light Maintenance"/>
  </r>
  <r>
    <x v="10"/>
    <s v="PLDBPlanning (NII)46070.2965277778"/>
    <s v="Not Found"/>
    <x v="25"/>
    <s v="MCPPLDBPlanning (NII)planning run QRM reporter exports"/>
    <s v="MCPPLDBPlanning (NII)"/>
    <m/>
    <m/>
    <m/>
    <m/>
    <m/>
    <m/>
    <m/>
    <m/>
    <m/>
    <m/>
    <m/>
    <m/>
    <m/>
    <n v="2601"/>
    <x v="16"/>
    <x v="0"/>
    <s v="START planning run QRM reporter exports"/>
    <s v="END planning run QRM reporter exports"/>
    <d v="2026-02-17T07:07:00"/>
    <x v="1025"/>
    <d v="2026-02-17T16:31:00"/>
    <s v="NULL"/>
    <x v="0"/>
    <s v="Planning_PL_MCP rr post aftercare"/>
    <x v="0"/>
    <s v="planning run QRM reporter exports"/>
    <n v="2.25"/>
    <n v="2.25"/>
    <n v="0"/>
    <n v="7.15"/>
    <n v="9.4"/>
    <n v="9.4"/>
    <m/>
    <m/>
    <n v="2.25"/>
    <n v="7.15"/>
    <n v="0"/>
    <n v="9.4"/>
    <x v="247"/>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37"/>
    <s v="PLDBFTP EVE SOT46070.4729166667"/>
    <s v="Not Found"/>
    <x v="311"/>
    <s v="MCPPLDBFTP EVE SOTFTP EVE SOT analysis"/>
    <s v="MCPPLDBFTP EVE SOT"/>
    <m/>
    <m/>
    <m/>
    <m/>
    <m/>
    <m/>
    <m/>
    <m/>
    <m/>
    <m/>
    <m/>
    <m/>
    <m/>
    <n v="2601"/>
    <x v="16"/>
    <x v="0"/>
    <s v="START FTP EVE SOT analysis"/>
    <s v="NULL"/>
    <d v="2026-02-17T11:21:00"/>
    <x v="1026"/>
    <d v="2026-02-17T15:43:00"/>
    <s v="Exception Info: Workflow finished with errors. (line: 40)  "/>
    <x v="1"/>
    <s v="FTP_EVE_SOT_PL_MCP"/>
    <x v="0"/>
    <s v="FTP EVE SOT analysis"/>
    <n v="0.02"/>
    <n v="0.02"/>
    <n v="0"/>
    <n v="4.3499999999999996"/>
    <n v="4.37"/>
    <n v="4.37"/>
    <m/>
    <m/>
    <n v="0.02"/>
    <n v="4.3499999999999996"/>
    <n v="0"/>
    <n v="4.3699999999999992"/>
    <x v="248"/>
    <s v="Configuration"/>
    <s v="Existing Configuration &amp; ALM Engine Behavior"/>
    <s v="Static/Legacy Configuration Issue"/>
    <s v="Workflow issue for folder path identified."/>
    <m/>
    <m/>
    <s v="Single‑Location Impact"/>
    <s v="One‑Off"/>
    <s v="The folder path for the impacted workflow has been corrected, and a rerun was initiated. The rerun completed successfully."/>
    <m/>
    <m/>
    <s v=""/>
  </r>
  <r>
    <x v="37"/>
    <s v="PLDBFTP EVE SOT46070.6548611111"/>
    <s v="Not Found"/>
    <x v="311"/>
    <s v="MCPPLDBFTP EVE SOTFTP EVE SOT analysis"/>
    <s v="MCPPLDBFTP EVE SOT"/>
    <m/>
    <m/>
    <m/>
    <m/>
    <m/>
    <m/>
    <m/>
    <m/>
    <m/>
    <m/>
    <m/>
    <m/>
    <m/>
    <n v="2601"/>
    <x v="16"/>
    <x v="0"/>
    <s v="START FTP EVE SOT analysis"/>
    <s v="END FTP EVE SOT analysis"/>
    <d v="2026-02-17T15:43:00"/>
    <x v="1027"/>
    <s v="NULL"/>
    <s v="NULL"/>
    <x v="0"/>
    <s v="FTP_EVE_SOT_PL_MCP"/>
    <x v="1"/>
    <s v="FTP EVE SOT analysis"/>
    <n v="13.57"/>
    <n v="0"/>
    <n v="13.57"/>
    <n v="0"/>
    <n v="0"/>
    <n v="13.57"/>
    <m/>
    <m/>
    <n v="0"/>
    <n v="0"/>
    <n v="13.57"/>
    <n v="0"/>
    <x v="249"/>
    <s v="No Error"/>
    <m/>
    <m/>
    <m/>
    <m/>
    <m/>
    <m/>
    <m/>
    <m/>
    <m/>
    <m/>
    <s v=""/>
  </r>
  <r>
    <x v="11"/>
    <s v="PLDBITS46070.6881944444"/>
    <s v="Not Found"/>
    <x v="11"/>
    <s v="MCPPLDBITSLight Maintenance"/>
    <s v="MCPPLDBITS"/>
    <m/>
    <m/>
    <m/>
    <m/>
    <m/>
    <m/>
    <m/>
    <m/>
    <m/>
    <m/>
    <m/>
    <m/>
    <m/>
    <n v="2601"/>
    <x v="16"/>
    <x v="0"/>
    <s v="START Light Maintenance"/>
    <s v="END Light Maintenance"/>
    <d v="2026-02-17T16:31:00"/>
    <x v="1028"/>
    <d v="2026-02-17T16:42:00"/>
    <s v="NULL"/>
    <x v="0"/>
    <s v="ITS_PL_MCP"/>
    <x v="6"/>
    <s v="Light Maintenance"/>
    <n v="0.18"/>
    <n v="0"/>
    <n v="0.18"/>
    <n v="0"/>
    <n v="0"/>
    <n v="0.18"/>
    <m/>
    <m/>
    <n v="0"/>
    <n v="0"/>
    <n v="0.18"/>
    <n v="0"/>
    <x v="65"/>
    <s v="No Error"/>
    <m/>
    <m/>
    <m/>
    <m/>
    <m/>
    <m/>
    <m/>
    <m/>
    <m/>
    <m/>
    <s v="Light Maintenance"/>
  </r>
  <r>
    <x v="11"/>
    <s v="PLDBITS46070.6958333333"/>
    <s v="Not Found"/>
    <x v="26"/>
    <s v="MCPPLDBITSITS planning run"/>
    <s v="MCPPLDBITS"/>
    <m/>
    <m/>
    <m/>
    <m/>
    <m/>
    <m/>
    <m/>
    <m/>
    <m/>
    <m/>
    <m/>
    <m/>
    <m/>
    <n v="2601"/>
    <x v="16"/>
    <x v="0"/>
    <s v="START ITS planning run"/>
    <s v="END ITS planning run"/>
    <d v="2026-02-17T16:42:00"/>
    <x v="699"/>
    <d v="2026-02-18T09:16:00"/>
    <s v="NULL"/>
    <x v="0"/>
    <s v="ITS_PL_MCP"/>
    <x v="0"/>
    <s v="ITS planning run"/>
    <n v="0.35"/>
    <n v="0"/>
    <n v="0.35"/>
    <n v="0"/>
    <n v="0"/>
    <n v="0.35"/>
    <m/>
    <m/>
    <n v="0"/>
    <n v="0"/>
    <n v="0.35"/>
    <n v="0"/>
    <x v="46"/>
    <s v="No Error"/>
    <m/>
    <m/>
    <m/>
    <m/>
    <m/>
    <m/>
    <m/>
    <m/>
    <m/>
    <m/>
    <s v=""/>
  </r>
  <r>
    <x v="38"/>
    <s v="PLDBSOLO46071.3861111111"/>
    <s v="Not Found"/>
    <x v="312"/>
    <s v="MCPPLDBSOLOimport SOLO strategies"/>
    <s v="MCPPLDBSOLO"/>
    <m/>
    <m/>
    <m/>
    <m/>
    <m/>
    <m/>
    <m/>
    <m/>
    <m/>
    <m/>
    <m/>
    <m/>
    <m/>
    <n v="2601"/>
    <x v="16"/>
    <x v="0"/>
    <s v="START import SOLO strategies"/>
    <s v="END import SOLO strategies"/>
    <d v="2026-02-18T09:16:00"/>
    <x v="1029"/>
    <d v="2026-02-18T09:23:00"/>
    <s v="NULL"/>
    <x v="0"/>
    <s v="SOLO_PL_MCP"/>
    <x v="0"/>
    <s v="import SOLO strategies"/>
    <n v="0.12"/>
    <n v="0"/>
    <n v="0.12"/>
    <n v="0"/>
    <n v="0"/>
    <n v="0.12"/>
    <n v="0.12"/>
    <n v="5.2666666667209938"/>
    <n v="0.12"/>
    <n v="5.2666666667209938"/>
    <n v="0"/>
    <n v="5.3866666667209939"/>
    <x v="250"/>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38"/>
    <s v="PLDBSOLO46071.3909722222"/>
    <s v="Not Found"/>
    <x v="313"/>
    <s v="MCPPLDBSOLOSOLO planning"/>
    <s v="MCPPLDBSOLO"/>
    <m/>
    <m/>
    <m/>
    <m/>
    <m/>
    <m/>
    <m/>
    <m/>
    <m/>
    <m/>
    <m/>
    <m/>
    <m/>
    <n v="2601"/>
    <x v="16"/>
    <x v="0"/>
    <s v="START SOLO planning"/>
    <s v="END SOLO planning"/>
    <d v="2026-02-18T09:23:00"/>
    <x v="1030"/>
    <d v="2026-02-18T15:20:00"/>
    <s v="NULL"/>
    <x v="0"/>
    <s v="SOLO_PL_MCP"/>
    <x v="0"/>
    <s v="SOLO planning"/>
    <n v="5.95"/>
    <n v="0"/>
    <n v="5.95"/>
    <n v="0"/>
    <n v="0"/>
    <n v="5.95"/>
    <n v="5.95"/>
    <m/>
    <n v="5.95"/>
    <n v="0"/>
    <n v="0"/>
    <n v="5.95"/>
    <x v="251"/>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38"/>
    <s v="PLDBSOLO46071.6388888889"/>
    <s v="Not Found"/>
    <x v="11"/>
    <s v="MCPPLDBSOLOLight Maintenance"/>
    <s v="MCPPLDBSOLO"/>
    <m/>
    <m/>
    <m/>
    <m/>
    <m/>
    <m/>
    <m/>
    <m/>
    <m/>
    <m/>
    <m/>
    <m/>
    <m/>
    <n v="2601"/>
    <x v="16"/>
    <x v="0"/>
    <s v="START Light Maintenance"/>
    <s v="END Light Maintenance"/>
    <d v="2026-02-18T15:20:00"/>
    <x v="1031"/>
    <d v="2026-02-18T17:01:00"/>
    <s v="NULL"/>
    <x v="0"/>
    <s v="SOLO_PL_MCP"/>
    <x v="7"/>
    <s v="Light Maintenance"/>
    <n v="1.68"/>
    <n v="0"/>
    <n v="1.68"/>
    <n v="0"/>
    <n v="0"/>
    <n v="1.68"/>
    <n v="1.68"/>
    <m/>
    <n v="1.68"/>
    <n v="0"/>
    <n v="0"/>
    <n v="1.68"/>
    <x v="252"/>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Light Maintenance"/>
  </r>
  <r>
    <x v="38"/>
    <s v="PLDBSOLO46071.7090277778"/>
    <s v="Not Found"/>
    <x v="314"/>
    <s v="MCPPLDBSOLOSOLO planning QRM reporter exports"/>
    <s v="MCPPLDBSOLO"/>
    <m/>
    <m/>
    <m/>
    <m/>
    <m/>
    <m/>
    <m/>
    <m/>
    <m/>
    <m/>
    <m/>
    <m/>
    <m/>
    <n v="2601"/>
    <x v="16"/>
    <x v="0"/>
    <s v="START SOLO planning QRM reporter exports"/>
    <s v="END SOLO planning QRM reporter exports"/>
    <d v="2026-02-18T17:01:00"/>
    <x v="1032"/>
    <d v="2026-02-18T17:50:00"/>
    <s v="NULL"/>
    <x v="0"/>
    <s v="SOLO_PL_MCP"/>
    <x v="0"/>
    <s v="SOLO planning QRM reporter exports"/>
    <n v="0.82"/>
    <n v="0"/>
    <n v="0.82"/>
    <n v="0"/>
    <n v="0"/>
    <n v="0.82"/>
    <n v="0.82"/>
    <m/>
    <n v="0.82"/>
    <n v="0"/>
    <n v="0"/>
    <n v="0.82"/>
    <x v="114"/>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38"/>
    <s v="PLDBSOLO46071.7430555556"/>
    <s v="Not Found"/>
    <x v="315"/>
    <s v="MCPPLDBSOLOSOLO planning OLAP exports"/>
    <s v="MCPPLDBSOLO"/>
    <m/>
    <m/>
    <m/>
    <m/>
    <m/>
    <m/>
    <m/>
    <m/>
    <m/>
    <m/>
    <m/>
    <m/>
    <m/>
    <n v="2601"/>
    <x v="16"/>
    <x v="0"/>
    <s v="START SOLO planning OLAP exports"/>
    <s v="END SOLO planning OLAP exports"/>
    <d v="2026-02-18T17:50:00"/>
    <x v="1033"/>
    <d v="2026-02-18T19:36:00"/>
    <s v="NULL"/>
    <x v="0"/>
    <s v="SOLO_PL_MCP"/>
    <x v="0"/>
    <s v="SOLO planning OLAP exports"/>
    <n v="1.73"/>
    <n v="0"/>
    <n v="1.73"/>
    <n v="0"/>
    <n v="0"/>
    <n v="1.73"/>
    <n v="1.73"/>
    <m/>
    <n v="1.73"/>
    <n v="0"/>
    <n v="0"/>
    <n v="1.73"/>
    <x v="253"/>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x v="39"/>
    <s v="PLDBSOT Create46071.8166666667"/>
    <s v="Not Found"/>
    <x v="316"/>
    <s v="MCPPLDBSOT CreateNII SOT planning trees creation"/>
    <s v="MCPPLDBSOT Create"/>
    <m/>
    <m/>
    <m/>
    <m/>
    <m/>
    <m/>
    <m/>
    <m/>
    <m/>
    <m/>
    <m/>
    <m/>
    <m/>
    <n v="2601"/>
    <x v="16"/>
    <x v="0"/>
    <s v="START NII SOT planning trees creation"/>
    <s v="END NII SOT planning trees creation"/>
    <d v="2026-02-18T19:36:00"/>
    <x v="1034"/>
    <d v="2026-02-19T11:18:00"/>
    <s v="NULL"/>
    <x v="0"/>
    <s v="SOT_Create_PL_MCP"/>
    <x v="0"/>
    <s v="NII SOT planning trees creation"/>
    <n v="0.05"/>
    <n v="0"/>
    <n v="0.05"/>
    <n v="0"/>
    <n v="0"/>
    <n v="0.05"/>
    <n v="0.05"/>
    <m/>
    <n v="0.05"/>
    <n v="0"/>
    <n v="0"/>
    <n v="0.05"/>
    <x v="17"/>
    <s v="Configuration"/>
    <s v="RFC/STP Driven Configuration Changes"/>
    <s v="Change-Induced Configuration Issue"/>
    <s v="A rerun of the SOT Create process was required following the execution rerun for NII due to a missed replication‑pool update."/>
    <m/>
    <s v="Incoming RfCs - PL Portfolio 4 Mortgages - Planning tree redesign fix"/>
    <s v="Single‑Location Impact"/>
    <s v="One‑Off"/>
    <s v="SOT Create process was triggered for a rerun after confirming stable data in NII following its rerun."/>
    <m/>
    <m/>
    <s v=""/>
  </r>
  <r>
    <x v="1"/>
    <s v="PLDBLoad Compare MP46072.4708333333"/>
    <s v="Not Found"/>
    <x v="1"/>
    <s v="MCPPLDBLoad Compare MPload Model parameters"/>
    <s v="MCPPLDBLoad Compare MP"/>
    <m/>
    <m/>
    <m/>
    <m/>
    <m/>
    <m/>
    <m/>
    <m/>
    <m/>
    <m/>
    <m/>
    <m/>
    <m/>
    <n v="2601"/>
    <x v="16"/>
    <x v="0"/>
    <s v="START load Model parameters"/>
    <s v="END load Model parameters"/>
    <d v="2026-02-19T11:18:00"/>
    <x v="1035"/>
    <d v="2026-02-19T11:23:00"/>
    <s v="NULL"/>
    <x v="0"/>
    <s v="Load_compare_MP_PL_MCP ESM0548459"/>
    <x v="1"/>
    <s v="load Model parameters"/>
    <n v="0.08"/>
    <n v="0"/>
    <n v="0.08"/>
    <n v="0"/>
    <n v="0"/>
    <n v="0.08"/>
    <m/>
    <n v="7.3000000000465661"/>
    <n v="0"/>
    <n v="7.3000000000465661"/>
    <n v="0.08"/>
    <n v="7.3000000000465661"/>
    <x v="254"/>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1"/>
    <s v="PLDBLoad Compare MP46072.4743055556"/>
    <s v="Not Found"/>
    <x v="2"/>
    <s v="MCPPLDBLoad Compare MPModel parameters comparison"/>
    <s v="MCPPLDBLoad Compare MP"/>
    <m/>
    <m/>
    <m/>
    <m/>
    <m/>
    <m/>
    <m/>
    <m/>
    <m/>
    <m/>
    <m/>
    <m/>
    <m/>
    <n v="2601"/>
    <x v="16"/>
    <x v="0"/>
    <s v="START Model parameters comparison"/>
    <s v="END Model parameters comparison"/>
    <d v="2026-02-19T11:23:00"/>
    <x v="1036"/>
    <d v="2026-02-19T11:53:00"/>
    <s v="NULL"/>
    <x v="0"/>
    <s v="Load_compare_MP_PL_MCP ESM0548459"/>
    <x v="1"/>
    <s v="Model parameters comparison"/>
    <n v="0.02"/>
    <n v="0"/>
    <n v="0.02"/>
    <n v="0"/>
    <n v="0"/>
    <n v="0.02"/>
    <m/>
    <m/>
    <n v="0"/>
    <n v="0"/>
    <n v="0.02"/>
    <n v="0"/>
    <x v="9"/>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72.4951388889"/>
    <s v="Not Found"/>
    <x v="9"/>
    <s v="MCPPLDBValuation (NPV)portfolio valuation run"/>
    <s v="MCPPLDBValuation (NPV)"/>
    <m/>
    <m/>
    <m/>
    <m/>
    <m/>
    <m/>
    <m/>
    <m/>
    <m/>
    <m/>
    <m/>
    <m/>
    <m/>
    <n v="2601"/>
    <x v="16"/>
    <x v="0"/>
    <s v="START portfolio valuation run"/>
    <s v="END portfolio valuation run"/>
    <d v="2026-02-19T11:53:00"/>
    <x v="1037"/>
    <d v="2026-02-19T13:39:00"/>
    <s v="NULL"/>
    <x v="0"/>
    <s v="Valuation_PL_MCP ESM0548459 "/>
    <x v="1"/>
    <s v="portfolio valuation run"/>
    <n v="1.77"/>
    <n v="0"/>
    <n v="1.77"/>
    <n v="0"/>
    <n v="0"/>
    <n v="1.77"/>
    <m/>
    <m/>
    <n v="0"/>
    <n v="0"/>
    <n v="1.77"/>
    <n v="0"/>
    <x v="236"/>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72.56875"/>
    <s v="Not Found"/>
    <x v="10"/>
    <s v="MCPPLDBValuation (NPV)export to ara"/>
    <s v="MCPPLDBValuation (NPV)"/>
    <m/>
    <m/>
    <m/>
    <m/>
    <m/>
    <m/>
    <m/>
    <m/>
    <m/>
    <m/>
    <m/>
    <m/>
    <m/>
    <n v="2601"/>
    <x v="16"/>
    <x v="0"/>
    <s v="START export to ara"/>
    <s v="END export to ara"/>
    <d v="2026-02-19T13:39:00"/>
    <x v="1037"/>
    <d v="2026-02-19T13:39:00"/>
    <s v="NULL"/>
    <x v="0"/>
    <s v="Valuation_PL_MCP ESM0548459 "/>
    <x v="3"/>
    <s v="export to ara"/>
    <n v="0"/>
    <n v="0"/>
    <n v="0"/>
    <n v="0"/>
    <n v="0"/>
    <n v="0"/>
    <m/>
    <m/>
    <n v="0"/>
    <n v="0"/>
    <n v="0"/>
    <n v="0"/>
    <x v="23"/>
    <s v="No Error"/>
    <m/>
    <m/>
    <m/>
    <m/>
    <m/>
    <m/>
    <m/>
    <m/>
    <m/>
    <m/>
    <s v="export to ara"/>
  </r>
  <r>
    <x v="4"/>
    <s v="PLDBValuation (NPV)46072.56875"/>
    <s v="Not Found"/>
    <x v="11"/>
    <s v="MCPPLDBValuation (NPV)Light Maintenance"/>
    <s v="MCPPLDBValuation (NPV)"/>
    <m/>
    <m/>
    <m/>
    <m/>
    <m/>
    <m/>
    <m/>
    <m/>
    <m/>
    <m/>
    <m/>
    <m/>
    <m/>
    <n v="2601"/>
    <x v="16"/>
    <x v="0"/>
    <s v="START Light Maintenance"/>
    <s v="END Light Maintenance"/>
    <d v="2026-02-19T13:39:00"/>
    <x v="1038"/>
    <d v="2026-02-19T14:16:00"/>
    <s v="NULL"/>
    <x v="0"/>
    <s v="Valuation_PL_MCP ESM0548459 "/>
    <x v="8"/>
    <s v="Light Maintenance"/>
    <n v="0.62"/>
    <n v="0"/>
    <n v="0.62"/>
    <n v="0"/>
    <n v="0"/>
    <n v="0.62"/>
    <m/>
    <m/>
    <n v="0"/>
    <n v="0"/>
    <n v="0.62"/>
    <n v="0"/>
    <x v="57"/>
    <s v="No Error"/>
    <m/>
    <m/>
    <m/>
    <m/>
    <m/>
    <m/>
    <m/>
    <m/>
    <m/>
    <m/>
    <s v="Light Maintenance"/>
  </r>
  <r>
    <x v="4"/>
    <s v="PLDBValuation (NPV)46072.5944444444"/>
    <s v="Not Found"/>
    <x v="12"/>
    <s v="MCPPLDBValuation (NPV)valuation report OLAP exports"/>
    <s v="MCPPLDBValuation (NPV)"/>
    <m/>
    <m/>
    <m/>
    <m/>
    <m/>
    <m/>
    <m/>
    <m/>
    <m/>
    <m/>
    <m/>
    <m/>
    <m/>
    <n v="2601"/>
    <x v="16"/>
    <x v="0"/>
    <s v="START valuation report OLAP exports"/>
    <s v="END valuation report OLAP exports"/>
    <d v="2026-02-19T14:16:00"/>
    <x v="1039"/>
    <d v="2026-02-19T15:12:00"/>
    <s v="NULL"/>
    <x v="0"/>
    <s v="Valuation_PL_MCP ESM0548459 "/>
    <x v="1"/>
    <s v="valuation report OLAP exports"/>
    <n v="0.93"/>
    <n v="0"/>
    <n v="0.93"/>
    <n v="0"/>
    <n v="0"/>
    <n v="0.93"/>
    <m/>
    <m/>
    <n v="0"/>
    <n v="0"/>
    <n v="0.93"/>
    <n v="0"/>
    <x v="115"/>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4"/>
    <s v="PLDBValuation (NPV)46072.6333333333"/>
    <s v="Not Found"/>
    <x v="37"/>
    <s v="MCPPLDBValuation (NPV)valuation report QRM Reporter exports"/>
    <s v="MCPPLDBValuation (NPV)"/>
    <m/>
    <m/>
    <m/>
    <m/>
    <m/>
    <m/>
    <m/>
    <m/>
    <m/>
    <m/>
    <m/>
    <m/>
    <m/>
    <n v="2601"/>
    <x v="16"/>
    <x v="0"/>
    <s v="START valuation report QRM Reporter exports"/>
    <s v="END valuation report QRM Reporter exports"/>
    <d v="2026-02-19T15:12:00"/>
    <x v="1040"/>
    <d v="2026-02-20T09:01:00"/>
    <s v="NULL"/>
    <x v="0"/>
    <s v="Valuation_PL_MCP ESM0548459 "/>
    <x v="1"/>
    <s v="valuation report QRM Reporter exports"/>
    <n v="1.4"/>
    <n v="0"/>
    <n v="1.4"/>
    <n v="0"/>
    <n v="0"/>
    <n v="1.4"/>
    <m/>
    <m/>
    <n v="0"/>
    <n v="0"/>
    <n v="1.4"/>
    <n v="0"/>
    <x v="76"/>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x v="8"/>
    <s v="PLDBEC46073.3756944444"/>
    <s v="Not Found"/>
    <x v="11"/>
    <s v="MCPPLDBECLight Maintenance"/>
    <s v="MCPPLDBEC"/>
    <m/>
    <m/>
    <m/>
    <m/>
    <m/>
    <m/>
    <m/>
    <m/>
    <m/>
    <m/>
    <m/>
    <m/>
    <m/>
    <n v="2601"/>
    <x v="16"/>
    <x v="0"/>
    <s v="START Light Maintenance"/>
    <s v="END Light Maintenance"/>
    <d v="2026-02-20T09:01:00"/>
    <x v="1041"/>
    <d v="2026-02-20T09:15:00"/>
    <s v="NULL"/>
    <x v="0"/>
    <s v="EC_PL_MCP ESM0548459 "/>
    <x v="9"/>
    <s v="Light Maintenance"/>
    <n v="0.23"/>
    <n v="0"/>
    <n v="0.23"/>
    <n v="0"/>
    <n v="0"/>
    <n v="0.23"/>
    <m/>
    <m/>
    <n v="0"/>
    <n v="0"/>
    <n v="0.23"/>
    <n v="0"/>
    <x v="67"/>
    <s v="No Error"/>
    <m/>
    <m/>
    <m/>
    <m/>
    <m/>
    <m/>
    <m/>
    <m/>
    <m/>
    <m/>
    <s v="Light Maintenance"/>
  </r>
  <r>
    <x v="8"/>
    <s v="PLDBEC46073.3854166667"/>
    <s v="Not Found"/>
    <x v="19"/>
    <s v="MCPPLDBECing-ec valuation"/>
    <s v="MCPPLDBEC"/>
    <m/>
    <m/>
    <m/>
    <m/>
    <m/>
    <m/>
    <m/>
    <m/>
    <m/>
    <m/>
    <m/>
    <m/>
    <m/>
    <n v="2601"/>
    <x v="16"/>
    <x v="0"/>
    <s v="START ing-ec valuation"/>
    <s v="END ing-ec valuation"/>
    <d v="2026-02-20T09:15:00"/>
    <x v="1042"/>
    <d v="2026-02-20T14:18:00"/>
    <s v="NULL"/>
    <x v="0"/>
    <s v="EC_PL_MCP ESM0548459 "/>
    <x v="1"/>
    <s v="ing-ec valuation"/>
    <n v="5.05"/>
    <n v="0"/>
    <n v="5.05"/>
    <n v="0"/>
    <n v="0"/>
    <n v="5.05"/>
    <m/>
    <m/>
    <n v="0"/>
    <n v="0"/>
    <n v="5.05"/>
    <n v="0"/>
    <x v="255"/>
    <s v="No Error"/>
    <m/>
    <m/>
    <m/>
    <m/>
    <m/>
    <m/>
    <m/>
    <m/>
    <m/>
    <m/>
    <s v=""/>
  </r>
  <r>
    <x v="8"/>
    <s v="PLDBEC46073.5958333333"/>
    <s v="Not Found"/>
    <x v="20"/>
    <s v="MCPPLDBECing-ec valuation QRM reporter exports"/>
    <s v="MCPPLDBEC"/>
    <m/>
    <m/>
    <m/>
    <m/>
    <m/>
    <m/>
    <m/>
    <m/>
    <m/>
    <m/>
    <m/>
    <m/>
    <m/>
    <n v="2601"/>
    <x v="16"/>
    <x v="0"/>
    <s v="START ing-ec valuation QRM reporter exports"/>
    <s v="END ing-ec valuation QRM reporter exports"/>
    <d v="2026-02-20T14:18:00"/>
    <x v="1043"/>
    <d v="2026-02-20T15:45:00"/>
    <s v="NULL"/>
    <x v="0"/>
    <s v="EC_PL_MCP ESM0548459 "/>
    <x v="1"/>
    <s v="ing-ec valuation QRM reporter exports"/>
    <n v="1.45"/>
    <n v="0"/>
    <n v="1.45"/>
    <n v="0"/>
    <n v="0"/>
    <n v="1.45"/>
    <m/>
    <m/>
    <n v="0"/>
    <n v="0"/>
    <n v="1.45"/>
    <n v="0"/>
    <x v="166"/>
    <s v="No Error"/>
    <m/>
    <m/>
    <m/>
    <m/>
    <m/>
    <m/>
    <m/>
    <m/>
    <m/>
    <m/>
    <s v=""/>
  </r>
  <r>
    <x v="8"/>
    <s v="PLDBEC46073.65625"/>
    <s v="Not Found"/>
    <x v="10"/>
    <s v="MCPPLDBECexport to ara"/>
    <s v="MCPPLDBEC"/>
    <m/>
    <m/>
    <m/>
    <m/>
    <m/>
    <m/>
    <m/>
    <m/>
    <m/>
    <m/>
    <m/>
    <m/>
    <m/>
    <n v="2601"/>
    <x v="16"/>
    <x v="0"/>
    <s v="START export to ara"/>
    <s v="END export to ara"/>
    <d v="2026-02-20T15:45:00"/>
    <x v="1043"/>
    <d v="2026-02-20T15:46:00"/>
    <s v="NULL"/>
    <x v="0"/>
    <s v="EC_PL_MCP ESM0548459 "/>
    <x v="4"/>
    <s v="export to ara"/>
    <n v="0"/>
    <n v="0"/>
    <n v="0"/>
    <n v="0"/>
    <n v="0"/>
    <n v="0"/>
    <m/>
    <m/>
    <n v="0"/>
    <n v="0"/>
    <n v="0"/>
    <n v="0"/>
    <x v="23"/>
    <s v="No Error"/>
    <m/>
    <m/>
    <m/>
    <m/>
    <m/>
    <m/>
    <m/>
    <m/>
    <m/>
    <m/>
    <s v="export to ara"/>
  </r>
  <r>
    <x v="9"/>
    <s v="PLDBImport Strategies46073.6569444444"/>
    <s v="Not Found"/>
    <x v="21"/>
    <s v="MCPPLDBImport Strategiesimport strategies"/>
    <s v="MCPPLDBImport Strategies"/>
    <m/>
    <m/>
    <m/>
    <m/>
    <m/>
    <m/>
    <m/>
    <m/>
    <m/>
    <m/>
    <m/>
    <m/>
    <m/>
    <n v="2601"/>
    <x v="16"/>
    <x v="0"/>
    <s v="START import strategies"/>
    <s v="NULL"/>
    <d v="2026-02-20T15:46:00"/>
    <x v="1044"/>
    <d v="2026-02-20T16:38:00"/>
    <s v="Exception from QRM: Exception calling ImportPlanningStrategy: Exception calling ImportPlanningStrategy: Violation of PRIMARY KEY constraint 'PK__portsprd__3DFFA055'. Cannot insert duplicate key in object 'dbo.portsprd'. The duplicate key value is (2039892).  The statement has been terminated.  -- Details available: Y. -- Warnings available: N. (line: 34)  QRM error details:    "/>
    <x v="1"/>
    <s v="Import_Strategies_PL_MCP ESM0549311"/>
    <x v="2"/>
    <s v="import strategies"/>
    <n v="0.05"/>
    <n v="0.05"/>
    <n v="0"/>
    <n v="0.82"/>
    <n v="0.87"/>
    <n v="0.87"/>
    <m/>
    <m/>
    <n v="0.05"/>
    <n v="0.82"/>
    <n v="0"/>
    <n v="0.87"/>
    <x v="188"/>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import strategies"/>
  </r>
  <r>
    <x v="9"/>
    <s v="PLDBImport Strategies46073.6930555556"/>
    <s v="Not Found"/>
    <x v="21"/>
    <s v="MCPPLDBImport Strategiesimport strategies"/>
    <s v="MCPPLDBImport Strategies"/>
    <m/>
    <m/>
    <m/>
    <m/>
    <m/>
    <m/>
    <m/>
    <m/>
    <m/>
    <m/>
    <m/>
    <m/>
    <m/>
    <n v="2601"/>
    <x v="16"/>
    <x v="0"/>
    <s v="START import strategies"/>
    <s v="END import strategies"/>
    <d v="2026-02-20T16:38:00"/>
    <x v="1045"/>
    <d v="2026-02-20T16:52:00"/>
    <s v="NULL"/>
    <x v="0"/>
    <s v="Import_Strategies_PL_MCP ESM0549311"/>
    <x v="3"/>
    <s v="import strategies"/>
    <n v="0.22"/>
    <n v="0"/>
    <n v="0.22"/>
    <n v="0"/>
    <n v="0"/>
    <n v="0.22"/>
    <m/>
    <m/>
    <n v="0"/>
    <n v="0"/>
    <n v="0.22"/>
    <n v="0"/>
    <x v="13"/>
    <s v="No Error"/>
    <m/>
    <m/>
    <m/>
    <m/>
    <m/>
    <m/>
    <m/>
    <m/>
    <m/>
    <m/>
    <s v="import strategies"/>
  </r>
  <r>
    <x v="10"/>
    <s v="PLDBPlanning (NII)46073.7027777778"/>
    <s v="Not Found"/>
    <x v="22"/>
    <s v="MCPPLDBPlanning (NII)planning run01"/>
    <s v="MCPPLDBPlanning (NII)"/>
    <m/>
    <m/>
    <m/>
    <m/>
    <m/>
    <m/>
    <m/>
    <m/>
    <m/>
    <m/>
    <m/>
    <m/>
    <m/>
    <n v="2601"/>
    <x v="16"/>
    <x v="0"/>
    <s v="START planning run01"/>
    <s v="END planning run01"/>
    <d v="2026-02-20T16:52:00"/>
    <x v="1046"/>
    <d v="2026-02-21T01:22:00"/>
    <s v="NULL"/>
    <x v="0"/>
    <s v="Planning_PL_MCP ESM0549311"/>
    <x v="2"/>
    <s v="planning run01"/>
    <n v="8.5"/>
    <n v="0"/>
    <n v="8.5"/>
    <n v="0"/>
    <n v="0"/>
    <n v="8.5"/>
    <m/>
    <m/>
    <n v="0"/>
    <n v="0"/>
    <n v="8.5"/>
    <n v="0"/>
    <x v="256"/>
    <s v="No Error"/>
    <m/>
    <m/>
    <m/>
    <m/>
    <m/>
    <m/>
    <m/>
    <m/>
    <m/>
    <m/>
    <s v="planning run01"/>
  </r>
  <r>
    <x v="10"/>
    <s v="PLDBPlanning (NII)46074.0569444444"/>
    <s v="Not Found"/>
    <x v="23"/>
    <s v="MCPPLDBPlanning (NII)MDL Processing"/>
    <s v="MCPPLDBPlanning (NII)"/>
    <m/>
    <m/>
    <m/>
    <m/>
    <m/>
    <m/>
    <m/>
    <m/>
    <m/>
    <m/>
    <m/>
    <m/>
    <m/>
    <n v="2601"/>
    <x v="16"/>
    <x v="0"/>
    <s v="START MDL Processing"/>
    <s v="END MDL Processing"/>
    <d v="2026-02-21T01:22:00"/>
    <x v="1047"/>
    <d v="2026-02-21T02:15:00"/>
    <s v="NULL"/>
    <x v="0"/>
    <s v="Planning_PL_MCP ESM0549311"/>
    <x v="1"/>
    <s v="MDL Processing"/>
    <n v="0.88"/>
    <n v="0"/>
    <n v="0.88"/>
    <n v="0"/>
    <n v="0"/>
    <n v="0.88"/>
    <m/>
    <m/>
    <n v="0"/>
    <n v="0"/>
    <n v="0.88"/>
    <n v="0"/>
    <x v="190"/>
    <s v="No Error"/>
    <m/>
    <m/>
    <m/>
    <m/>
    <m/>
    <m/>
    <m/>
    <m/>
    <m/>
    <m/>
    <s v=""/>
  </r>
  <r>
    <x v="10"/>
    <s v="PLDBPlanning (NII)46074.09375"/>
    <s v="Not Found"/>
    <x v="24"/>
    <s v="MCPPLDBPlanning (NII)planning run02"/>
    <s v="MCPPLDBPlanning (NII)"/>
    <m/>
    <m/>
    <m/>
    <m/>
    <m/>
    <m/>
    <m/>
    <m/>
    <m/>
    <m/>
    <m/>
    <m/>
    <m/>
    <n v="2601"/>
    <x v="16"/>
    <x v="0"/>
    <s v="START planning run02"/>
    <s v="END planning run02"/>
    <d v="2026-02-21T02:15:00"/>
    <x v="1048"/>
    <d v="2026-02-21T06:49:00"/>
    <s v="NULL"/>
    <x v="0"/>
    <s v="Planning_PL_MCP ESM0549311"/>
    <x v="1"/>
    <s v="planning run02"/>
    <n v="4.57"/>
    <n v="0"/>
    <n v="4.57"/>
    <n v="0"/>
    <n v="0"/>
    <n v="4.57"/>
    <m/>
    <m/>
    <n v="0"/>
    <n v="0"/>
    <n v="4.57"/>
    <n v="0"/>
    <x v="257"/>
    <s v="No Error"/>
    <m/>
    <m/>
    <m/>
    <m/>
    <m/>
    <m/>
    <m/>
    <m/>
    <m/>
    <m/>
    <s v=""/>
  </r>
  <r>
    <x v="10"/>
    <s v="PLDBPlanning (NII)46074.2840277778"/>
    <s v="Not Found"/>
    <x v="10"/>
    <s v="MCPPLDBPlanning (NII)export to ara"/>
    <s v="MCPPLDBPlanning (NII)"/>
    <m/>
    <m/>
    <m/>
    <m/>
    <m/>
    <m/>
    <m/>
    <m/>
    <m/>
    <m/>
    <m/>
    <m/>
    <m/>
    <n v="2601"/>
    <x v="16"/>
    <x v="0"/>
    <s v="START export to ara"/>
    <s v="END export to ara"/>
    <d v="2026-02-21T06:49:00"/>
    <x v="1048"/>
    <d v="2026-02-21T06:49:00"/>
    <s v="NULL"/>
    <x v="0"/>
    <s v="Planning_PL_MCP ESM0549311"/>
    <x v="5"/>
    <s v="export to ara"/>
    <n v="0"/>
    <n v="0"/>
    <n v="0"/>
    <n v="0"/>
    <n v="0"/>
    <n v="0"/>
    <m/>
    <m/>
    <n v="0"/>
    <n v="0"/>
    <n v="0"/>
    <n v="0"/>
    <x v="23"/>
    <s v="No Error"/>
    <m/>
    <m/>
    <m/>
    <m/>
    <m/>
    <m/>
    <m/>
    <m/>
    <m/>
    <m/>
    <s v="export to ara"/>
  </r>
  <r>
    <x v="10"/>
    <s v="PLDBPlanning (NII)46074.2840277778"/>
    <s v="Not Found"/>
    <x v="11"/>
    <s v="MCPPLDBPlanning (NII)Light Maintenance"/>
    <s v="MCPPLDBPlanning (NII)"/>
    <m/>
    <m/>
    <m/>
    <m/>
    <m/>
    <m/>
    <m/>
    <m/>
    <m/>
    <m/>
    <m/>
    <m/>
    <m/>
    <n v="2601"/>
    <x v="16"/>
    <x v="0"/>
    <s v="START Light Maintenance"/>
    <s v="END Light Maintenance"/>
    <d v="2026-02-21T06:49:00"/>
    <x v="1049"/>
    <d v="2026-02-21T09:58:00"/>
    <s v="NULL"/>
    <x v="0"/>
    <s v="Planning_PL_MCP ESM0549311"/>
    <x v="10"/>
    <s v="Light Maintenance"/>
    <n v="3.15"/>
    <n v="0"/>
    <n v="3.15"/>
    <n v="0"/>
    <n v="0"/>
    <n v="3.15"/>
    <m/>
    <m/>
    <n v="0"/>
    <n v="0"/>
    <n v="3.15"/>
    <n v="0"/>
    <x v="258"/>
    <s v="No Error"/>
    <m/>
    <m/>
    <m/>
    <m/>
    <m/>
    <m/>
    <m/>
    <m/>
    <m/>
    <m/>
    <s v="Light Maintenance"/>
  </r>
  <r>
    <x v="10"/>
    <s v="PLDBPlanning (NII)46074.4152777778"/>
    <s v="Not Found"/>
    <x v="25"/>
    <s v="MCPPLDBPlanning (NII)planning run QRM reporter exports"/>
    <s v="MCPPLDBPlanning (NII)"/>
    <m/>
    <m/>
    <m/>
    <m/>
    <m/>
    <m/>
    <m/>
    <m/>
    <m/>
    <m/>
    <m/>
    <m/>
    <m/>
    <n v="2601"/>
    <x v="16"/>
    <x v="0"/>
    <s v="START planning run QRM reporter exports"/>
    <s v="END planning run QRM reporter exports"/>
    <d v="2026-02-21T09:58:00"/>
    <x v="1050"/>
    <d v="2026-02-24T16:45:00"/>
    <s v="NULL"/>
    <x v="0"/>
    <s v="Planning_PL_MCP ESM0549311"/>
    <x v="1"/>
    <s v="planning run QRM reporter exports"/>
    <n v="2.52"/>
    <n v="0"/>
    <n v="2.52"/>
    <n v="0"/>
    <n v="0"/>
    <n v="2.52"/>
    <m/>
    <m/>
    <n v="0"/>
    <n v="0"/>
    <n v="2.52"/>
    <n v="0"/>
    <x v="211"/>
    <s v="No Error"/>
    <m/>
    <m/>
    <m/>
    <m/>
    <m/>
    <m/>
    <m/>
    <m/>
    <m/>
    <m/>
    <s v=""/>
  </r>
  <r>
    <x v="38"/>
    <s v="PLDBSOLO46077.6979166667"/>
    <s v="Not Found"/>
    <x v="312"/>
    <s v="MCPPLDBSOLOimport SOLO strategies"/>
    <s v="MCPPLDBSOLO"/>
    <m/>
    <m/>
    <m/>
    <m/>
    <m/>
    <m/>
    <m/>
    <m/>
    <m/>
    <m/>
    <m/>
    <m/>
    <m/>
    <n v="2601"/>
    <x v="16"/>
    <x v="0"/>
    <s v="START import SOLO strategies"/>
    <s v="END import SOLO strategies"/>
    <d v="2026-02-24T16:45:00"/>
    <x v="1051"/>
    <d v="2026-02-24T16:55:00"/>
    <s v="NULL"/>
    <x v="0"/>
    <s v="SOLO_PL_MCP"/>
    <x v="1"/>
    <s v="import SOLO strategies"/>
    <n v="0.17"/>
    <n v="0"/>
    <n v="0.17"/>
    <n v="0"/>
    <n v="0"/>
    <n v="0.17"/>
    <m/>
    <m/>
    <n v="0"/>
    <n v="0"/>
    <n v="0.17"/>
    <n v="0"/>
    <x v="7"/>
    <s v="No Error"/>
    <m/>
    <m/>
    <m/>
    <m/>
    <m/>
    <m/>
    <m/>
    <m/>
    <m/>
    <m/>
    <s v=""/>
  </r>
  <r>
    <x v="38"/>
    <s v="PLDBSOLO46077.7048611111"/>
    <s v="Not Found"/>
    <x v="313"/>
    <s v="MCPPLDBSOLOSOLO planning"/>
    <s v="MCPPLDBSOLO"/>
    <m/>
    <m/>
    <m/>
    <m/>
    <m/>
    <m/>
    <m/>
    <m/>
    <m/>
    <m/>
    <m/>
    <m/>
    <m/>
    <n v="2601"/>
    <x v="16"/>
    <x v="0"/>
    <s v="START SOLO planning"/>
    <s v="END SOLO planning"/>
    <d v="2026-02-24T16:55:00"/>
    <x v="1052"/>
    <d v="2026-02-24T19:54:00"/>
    <s v="NULL"/>
    <x v="0"/>
    <s v="SOLO_PL_MCP"/>
    <x v="1"/>
    <s v="SOLO planning"/>
    <n v="2.98"/>
    <n v="0"/>
    <n v="2.98"/>
    <n v="0"/>
    <n v="0"/>
    <n v="2.98"/>
    <m/>
    <m/>
    <n v="0"/>
    <n v="0"/>
    <n v="2.98"/>
    <n v="0"/>
    <x v="259"/>
    <s v="No Error"/>
    <m/>
    <m/>
    <m/>
    <m/>
    <m/>
    <m/>
    <m/>
    <m/>
    <m/>
    <m/>
    <s v=""/>
  </r>
  <r>
    <x v="38"/>
    <s v="PLDBSOLO46077.8291666667"/>
    <s v="Not Found"/>
    <x v="11"/>
    <s v="MCPPLDBSOLOLight Maintenance"/>
    <s v="MCPPLDBSOLO"/>
    <m/>
    <m/>
    <m/>
    <m/>
    <m/>
    <m/>
    <m/>
    <m/>
    <m/>
    <m/>
    <m/>
    <m/>
    <m/>
    <n v="2601"/>
    <x v="16"/>
    <x v="0"/>
    <s v="START Light Maintenance"/>
    <s v="END Light Maintenance"/>
    <d v="2026-02-24T19:54:00"/>
    <x v="1053"/>
    <d v="2026-02-24T21:49:00"/>
    <s v="NULL"/>
    <x v="0"/>
    <s v="SOLO_PL_MCP"/>
    <x v="11"/>
    <s v="Light Maintenance"/>
    <n v="1.92"/>
    <n v="0"/>
    <n v="1.92"/>
    <n v="0"/>
    <n v="0"/>
    <n v="1.92"/>
    <m/>
    <m/>
    <n v="0"/>
    <n v="0"/>
    <n v="1.92"/>
    <n v="0"/>
    <x v="173"/>
    <s v="No Error"/>
    <m/>
    <m/>
    <m/>
    <m/>
    <m/>
    <m/>
    <m/>
    <m/>
    <m/>
    <m/>
    <s v="Light Maintenance"/>
  </r>
  <r>
    <x v="38"/>
    <s v="PLDBSOLO46077.9090277778"/>
    <s v="Not Found"/>
    <x v="314"/>
    <s v="MCPPLDBSOLOSOLO planning QRM reporter exports"/>
    <s v="MCPPLDBSOLO"/>
    <m/>
    <m/>
    <m/>
    <m/>
    <m/>
    <m/>
    <m/>
    <m/>
    <m/>
    <m/>
    <m/>
    <m/>
    <m/>
    <n v="2601"/>
    <x v="16"/>
    <x v="0"/>
    <s v="START SOLO planning QRM reporter exports"/>
    <s v="END SOLO planning QRM reporter exports"/>
    <d v="2026-02-24T21:49:00"/>
    <x v="1053"/>
    <d v="2026-02-24T21:49:00"/>
    <s v="NULL"/>
    <x v="0"/>
    <s v="SOLO_PL_MCP"/>
    <x v="1"/>
    <s v="SOLO planning QRM reporter exports"/>
    <n v="0"/>
    <n v="0"/>
    <n v="0"/>
    <n v="0"/>
    <n v="0"/>
    <n v="0"/>
    <m/>
    <m/>
    <n v="0"/>
    <n v="0"/>
    <n v="0"/>
    <n v="0"/>
    <x v="23"/>
    <s v="No Error"/>
    <m/>
    <m/>
    <m/>
    <m/>
    <m/>
    <m/>
    <m/>
    <m/>
    <m/>
    <m/>
    <s v=""/>
  </r>
  <r>
    <x v="38"/>
    <s v="PLDBSOLO46077.9090277778"/>
    <s v="Not Found"/>
    <x v="314"/>
    <s v="MCPPLDBSOLOSOLO planning QRM reporter exports"/>
    <s v="MCPPLDBSOLO"/>
    <m/>
    <m/>
    <m/>
    <m/>
    <m/>
    <m/>
    <m/>
    <m/>
    <m/>
    <m/>
    <m/>
    <m/>
    <m/>
    <n v="2601"/>
    <x v="16"/>
    <x v="0"/>
    <s v="START SOLO planning QRM reporter exports"/>
    <s v="END SOLO planning QRM reporter exports"/>
    <d v="2026-02-24T21:49:00"/>
    <x v="1053"/>
    <d v="2026-02-24T21:49:00"/>
    <s v="NULL"/>
    <x v="0"/>
    <s v="SOLO_PL_MCP"/>
    <x v="1"/>
    <s v="SOLO planning QRM reporter exports"/>
    <n v="0"/>
    <n v="0"/>
    <n v="0"/>
    <n v="0"/>
    <n v="0"/>
    <n v="0"/>
    <m/>
    <m/>
    <n v="0"/>
    <n v="0"/>
    <n v="0"/>
    <n v="0"/>
    <x v="23"/>
    <s v="No Error"/>
    <m/>
    <m/>
    <m/>
    <m/>
    <m/>
    <m/>
    <m/>
    <m/>
    <m/>
    <m/>
    <s v=""/>
  </r>
  <r>
    <x v="40"/>
    <s v="BEGTICG Early Task46055.73125"/>
    <s v="Not Found"/>
    <x v="317"/>
    <s v="ICGBEGTICG Early Taskearly tasks"/>
    <s v="ICGBEGTICG Early Task"/>
    <m/>
    <m/>
    <m/>
    <m/>
    <m/>
    <m/>
    <m/>
    <m/>
    <m/>
    <m/>
    <m/>
    <m/>
    <m/>
    <n v="2601"/>
    <x v="1"/>
    <x v="2"/>
    <s v="START early tasks"/>
    <s v="END early tasks"/>
    <d v="2026-02-02T17:33:00"/>
    <x v="1054"/>
    <d v="2026-02-03T07:41:00"/>
    <s v="NULL"/>
    <x v="0"/>
    <s v="BEDB_R2602_1_ICG2601_1_P early tasks"/>
    <x v="0"/>
    <s v="early tasks"/>
    <n v="0.35"/>
    <n v="0"/>
    <n v="0.35"/>
    <n v="0"/>
    <n v="0"/>
    <n v="0.35"/>
    <m/>
    <m/>
    <n v="0"/>
    <n v="0"/>
    <n v="0.35"/>
    <n v="0"/>
    <x v="46"/>
    <s v="No Error"/>
    <m/>
    <m/>
    <m/>
    <m/>
    <m/>
    <m/>
    <m/>
    <m/>
    <m/>
    <m/>
    <s v=""/>
  </r>
  <r>
    <x v="41"/>
    <s v="BEGTICG46056.3201388889"/>
    <s v="Not Found"/>
    <x v="8"/>
    <s v="ICGBEGTICGcopy from"/>
    <s v="ICGBEGTICG"/>
    <m/>
    <m/>
    <m/>
    <m/>
    <m/>
    <m/>
    <m/>
    <m/>
    <m/>
    <m/>
    <m/>
    <m/>
    <m/>
    <n v="2601"/>
    <x v="1"/>
    <x v="2"/>
    <s v="START copy from"/>
    <s v="END copy from"/>
    <d v="2026-02-03T07:41:00"/>
    <x v="1055"/>
    <d v="2026-02-03T07:42:00"/>
    <s v="NULL"/>
    <x v="0"/>
    <s v="BEDB_R2602_1_ICG2601_1_P NIRM"/>
    <x v="0"/>
    <s v="copy from"/>
    <n v="1.78"/>
    <n v="0"/>
    <n v="1.78"/>
    <n v="0"/>
    <n v="0"/>
    <n v="1.78"/>
    <m/>
    <m/>
    <n v="0"/>
    <n v="0"/>
    <n v="1.78"/>
    <n v="0"/>
    <x v="132"/>
    <s v="No Error"/>
    <m/>
    <m/>
    <m/>
    <m/>
    <m/>
    <m/>
    <m/>
    <m/>
    <m/>
    <m/>
    <s v=""/>
  </r>
  <r>
    <x v="41"/>
    <s v="BEGTICG46056.3208333333"/>
    <s v="Not Found"/>
    <x v="318"/>
    <s v="ICGBEGTICGLoad SQL-to-SQL + stratify previous"/>
    <s v="ICGBEGTICG"/>
    <m/>
    <m/>
    <m/>
    <m/>
    <m/>
    <m/>
    <m/>
    <m/>
    <m/>
    <m/>
    <m/>
    <m/>
    <m/>
    <n v="2601"/>
    <x v="1"/>
    <x v="2"/>
    <s v="START Load SQL-to-SQL + stratify previous"/>
    <s v="END Load SQL-to-SQL + stratify previous"/>
    <d v="2026-02-03T07:42:00"/>
    <x v="1056"/>
    <d v="2026-02-03T08:28:00"/>
    <s v="NULL"/>
    <x v="0"/>
    <s v="BEDB_R2602_1_ICG2601_1_P NIRM"/>
    <x v="0"/>
    <s v="Load SQL-to-SQL + stratify previous"/>
    <n v="0.77"/>
    <n v="0"/>
    <n v="0.77"/>
    <n v="0"/>
    <n v="0"/>
    <n v="0.77"/>
    <m/>
    <m/>
    <n v="0"/>
    <n v="0"/>
    <n v="0.77"/>
    <n v="0"/>
    <x v="24"/>
    <s v="No Error"/>
    <m/>
    <m/>
    <m/>
    <m/>
    <m/>
    <m/>
    <m/>
    <m/>
    <m/>
    <m/>
    <s v=""/>
  </r>
  <r>
    <x v="41"/>
    <s v="BEGTICG46056.3527777778"/>
    <s v="Not Found"/>
    <x v="319"/>
    <s v="ICGBEGTICGLoad SQL-to-SQL + stratify current"/>
    <s v="ICGBEGTICG"/>
    <m/>
    <m/>
    <m/>
    <m/>
    <m/>
    <m/>
    <m/>
    <m/>
    <m/>
    <m/>
    <m/>
    <m/>
    <m/>
    <n v="2601"/>
    <x v="1"/>
    <x v="2"/>
    <s v="START Load SQL-to-SQL + stratify current"/>
    <s v="END Load SQL-to-SQL + stratify current"/>
    <d v="2026-02-03T08:28:00"/>
    <x v="1057"/>
    <d v="2026-02-03T09:26:00"/>
    <s v="NULL"/>
    <x v="0"/>
    <s v="BEDB_R2602_1_ICG2601_1_P NIRM"/>
    <x v="0"/>
    <s v="Load SQL-to-SQL + stratify current"/>
    <n v="0.97"/>
    <n v="0"/>
    <n v="0.97"/>
    <n v="0"/>
    <n v="0"/>
    <n v="0.97"/>
    <m/>
    <m/>
    <n v="0"/>
    <n v="0"/>
    <n v="0.97"/>
    <n v="0"/>
    <x v="63"/>
    <s v="No Error"/>
    <m/>
    <m/>
    <m/>
    <m/>
    <m/>
    <m/>
    <m/>
    <m/>
    <m/>
    <m/>
    <s v=""/>
  </r>
  <r>
    <x v="41"/>
    <s v="BEGTICG46056.3930555556"/>
    <s v="Not Found"/>
    <x v="320"/>
    <s v="ICGBEGTICGDB copy from"/>
    <s v="ICGBEGTICG"/>
    <m/>
    <m/>
    <m/>
    <m/>
    <m/>
    <m/>
    <m/>
    <m/>
    <m/>
    <m/>
    <m/>
    <m/>
    <m/>
    <n v="2601"/>
    <x v="1"/>
    <x v="2"/>
    <s v="START DB copy from"/>
    <s v="NULL"/>
    <d v="2026-02-03T09:26:00"/>
    <x v="1058"/>
    <d v="2026-02-03T09:28:00"/>
    <s v="NULL"/>
    <x v="0"/>
    <s v="BEDB_R2602_1_ICG2601_1_P NIRM"/>
    <x v="0"/>
    <s v="DB copy from"/>
    <n v="9.0299999999999994"/>
    <n v="0"/>
    <n v="9.0299999999999994"/>
    <n v="0"/>
    <n v="0"/>
    <n v="9.0299999999999994"/>
    <m/>
    <m/>
    <n v="0"/>
    <n v="0"/>
    <n v="9.0299999999999994"/>
    <n v="0"/>
    <x v="206"/>
    <s v="No Error"/>
    <m/>
    <m/>
    <m/>
    <m/>
    <m/>
    <m/>
    <m/>
    <m/>
    <m/>
    <m/>
    <s v=""/>
  </r>
  <r>
    <x v="41"/>
    <s v="BEGTICG46056.3944444444"/>
    <s v="Not Found"/>
    <x v="321"/>
    <s v="ICGBEGTICGP-1 M-1 NPV"/>
    <s v="ICGBEGTICG"/>
    <m/>
    <m/>
    <m/>
    <m/>
    <m/>
    <m/>
    <m/>
    <m/>
    <m/>
    <m/>
    <m/>
    <m/>
    <m/>
    <n v="2601"/>
    <x v="1"/>
    <x v="2"/>
    <s v="START P-1 M-1 NPV"/>
    <s v="END P-1 M-1 NPV"/>
    <d v="2026-02-03T09:28:00"/>
    <x v="1059"/>
    <d v="2026-02-03T09:40:00"/>
    <s v="NULL"/>
    <x v="0"/>
    <s v="BEDB_R2602_1_ICG2601_1_P NIRM"/>
    <x v="0"/>
    <s v="P-1 M-1 NPV"/>
    <n v="0.2"/>
    <n v="0"/>
    <n v="0.2"/>
    <n v="0"/>
    <n v="0"/>
    <n v="0.2"/>
    <m/>
    <m/>
    <n v="0"/>
    <n v="0"/>
    <n v="0.2"/>
    <n v="0"/>
    <x v="11"/>
    <s v="No Error"/>
    <m/>
    <m/>
    <m/>
    <m/>
    <m/>
    <m/>
    <m/>
    <m/>
    <m/>
    <m/>
    <s v=""/>
  </r>
  <r>
    <x v="41"/>
    <s v="BEGTICG46056.4027777778"/>
    <s v="Not Found"/>
    <x v="322"/>
    <s v="ICGBEGTICGP-1 M-1 Non-IRM planning"/>
    <s v="ICGBEGTICG"/>
    <m/>
    <m/>
    <m/>
    <m/>
    <m/>
    <m/>
    <m/>
    <m/>
    <m/>
    <m/>
    <m/>
    <m/>
    <m/>
    <n v="2601"/>
    <x v="1"/>
    <x v="2"/>
    <s v="START P-1 M-1 Non-IRM planning"/>
    <s v="END P-1 M-1 Non-IRM planning"/>
    <d v="2026-02-03T09:40:00"/>
    <x v="1060"/>
    <d v="2026-02-03T11:14:00"/>
    <s v="NULL"/>
    <x v="0"/>
    <s v="BEDB_R2602_1_ICG2601_1_P NIRM"/>
    <x v="0"/>
    <s v="P-1 M-1 Non-IRM planning"/>
    <n v="1.57"/>
    <n v="0"/>
    <n v="1.57"/>
    <n v="0"/>
    <n v="0"/>
    <n v="1.57"/>
    <m/>
    <m/>
    <n v="0"/>
    <n v="0"/>
    <n v="1.57"/>
    <n v="0"/>
    <x v="30"/>
    <s v="No Error"/>
    <m/>
    <m/>
    <m/>
    <m/>
    <m/>
    <m/>
    <m/>
    <m/>
    <m/>
    <m/>
    <s v=""/>
  </r>
  <r>
    <x v="41"/>
    <s v="BEGTICG46056.4680555556"/>
    <s v="Not Found"/>
    <x v="323"/>
    <s v="ICGBEGTICGP-0 M-0 NPV"/>
    <s v="ICGBEGTICG"/>
    <m/>
    <m/>
    <m/>
    <m/>
    <m/>
    <m/>
    <m/>
    <m/>
    <m/>
    <m/>
    <m/>
    <m/>
    <m/>
    <n v="2601"/>
    <x v="1"/>
    <x v="2"/>
    <s v="START P-0 M-0 NPV"/>
    <s v="END P-0 M-0 NPV"/>
    <d v="2026-02-03T11:14:00"/>
    <x v="1061"/>
    <d v="2026-02-03T11:24:00"/>
    <s v="NULL"/>
    <x v="0"/>
    <s v="BEDB_R2602_1_ICG2601_1_P NIRM"/>
    <x v="0"/>
    <s v="P-0 M-0 NPV"/>
    <n v="0.17"/>
    <n v="0"/>
    <n v="0.17"/>
    <n v="0"/>
    <n v="0"/>
    <n v="0.17"/>
    <m/>
    <m/>
    <n v="0"/>
    <n v="0"/>
    <n v="0.17"/>
    <n v="0"/>
    <x v="7"/>
    <s v="No Error"/>
    <m/>
    <m/>
    <m/>
    <m/>
    <m/>
    <m/>
    <m/>
    <m/>
    <m/>
    <m/>
    <s v=""/>
  </r>
  <r>
    <x v="41"/>
    <s v="BEGTICG46056.475"/>
    <s v="Not Found"/>
    <x v="324"/>
    <s v="ICGBEGTICGP-0 M-0 Non-IRM planning"/>
    <s v="ICGBEGTICG"/>
    <m/>
    <m/>
    <m/>
    <m/>
    <m/>
    <m/>
    <m/>
    <m/>
    <m/>
    <m/>
    <m/>
    <m/>
    <m/>
    <n v="2601"/>
    <x v="1"/>
    <x v="2"/>
    <s v="START P-0 M-0 Non-IRM planning"/>
    <s v="END P-0 M-0 Non-IRM planning"/>
    <d v="2026-02-03T11:24:00"/>
    <x v="1062"/>
    <d v="2026-02-03T12:48:00"/>
    <s v="NULL"/>
    <x v="0"/>
    <s v="BEDB_R2602_1_ICG2601_1_P NIRM"/>
    <x v="0"/>
    <s v="P-0 M-0 Non-IRM planning"/>
    <n v="1.4"/>
    <n v="0"/>
    <n v="1.4"/>
    <n v="0"/>
    <n v="0"/>
    <n v="1.4"/>
    <m/>
    <m/>
    <n v="0"/>
    <n v="0"/>
    <n v="1.4"/>
    <n v="0"/>
    <x v="76"/>
    <s v="No Error"/>
    <m/>
    <m/>
    <m/>
    <m/>
    <m/>
    <m/>
    <m/>
    <m/>
    <m/>
    <m/>
    <s v=""/>
  </r>
  <r>
    <x v="41"/>
    <s v="BEGTICG46056.5333333333"/>
    <s v="Not Found"/>
    <x v="325"/>
    <s v="ICGBEGTICGupdate statistics"/>
    <s v="ICGBEGTICG"/>
    <m/>
    <m/>
    <m/>
    <m/>
    <m/>
    <m/>
    <m/>
    <m/>
    <m/>
    <m/>
    <m/>
    <m/>
    <m/>
    <n v="2601"/>
    <x v="1"/>
    <x v="2"/>
    <s v="START update statistics"/>
    <s v="END update statistics"/>
    <d v="2026-02-03T12:48:00"/>
    <x v="1063"/>
    <d v="2026-02-03T17:41:00"/>
    <s v="NULL"/>
    <x v="0"/>
    <s v="BEDB_R2602_1_ICG2601_1_P NIRM"/>
    <x v="0"/>
    <s v="update statistics"/>
    <n v="4.88"/>
    <n v="0"/>
    <n v="4.88"/>
    <n v="0"/>
    <n v="0"/>
    <n v="4.88"/>
    <m/>
    <m/>
    <n v="0"/>
    <n v="0"/>
    <n v="4.88"/>
    <n v="0"/>
    <x v="260"/>
    <s v="No Error"/>
    <m/>
    <m/>
    <m/>
    <m/>
    <m/>
    <m/>
    <m/>
    <m/>
    <m/>
    <m/>
    <s v=""/>
  </r>
  <r>
    <x v="41"/>
    <s v="BEGTICG46056.7368055556"/>
    <s v="Not Found"/>
    <x v="326"/>
    <s v="ICGBEGTICGExport of DFA Non-IRM report"/>
    <s v="ICGBEGTICG"/>
    <m/>
    <m/>
    <m/>
    <m/>
    <m/>
    <m/>
    <m/>
    <m/>
    <m/>
    <m/>
    <m/>
    <m/>
    <m/>
    <n v="2601"/>
    <x v="1"/>
    <x v="2"/>
    <s v="START Export of DFA Non-IRM report"/>
    <s v="END Export of DFA Non-IRM report"/>
    <d v="2026-02-03T17:41:00"/>
    <x v="1064"/>
    <d v="2026-02-03T18:23:00"/>
    <s v="NULL"/>
    <x v="0"/>
    <s v="BEDB_R2602_1_ICG2601_1_P NIRM"/>
    <x v="0"/>
    <s v="Export of DFA Non-IRM report"/>
    <n v="0.7"/>
    <n v="0"/>
    <n v="0.7"/>
    <n v="0"/>
    <n v="0"/>
    <n v="0.7"/>
    <m/>
    <m/>
    <n v="0"/>
    <n v="0"/>
    <n v="0.7"/>
    <n v="0"/>
    <x v="71"/>
    <s v="No Error"/>
    <m/>
    <m/>
    <m/>
    <m/>
    <m/>
    <m/>
    <m/>
    <m/>
    <m/>
    <m/>
    <s v=""/>
  </r>
  <r>
    <x v="41"/>
    <s v="BEGTICG46056.7659722222"/>
    <s v="Not Found"/>
    <x v="327"/>
    <s v="ICGBEGTICGExport of Market Forecast report"/>
    <s v="ICGBEGTICG"/>
    <m/>
    <m/>
    <m/>
    <m/>
    <m/>
    <m/>
    <m/>
    <m/>
    <m/>
    <m/>
    <m/>
    <m/>
    <m/>
    <n v="2601"/>
    <x v="1"/>
    <x v="2"/>
    <s v="START Export of Market Forecast report"/>
    <s v="END Export of Market Forecast report"/>
    <d v="2026-02-03T18:23:00"/>
    <x v="1065"/>
    <d v="2026-02-04T17:07:00"/>
    <s v="NULL"/>
    <x v="0"/>
    <s v="BEDB_R2602_1_ICG2601_1_P NIRM"/>
    <x v="0"/>
    <s v="Export of Market Forecast report"/>
    <n v="7.0000000000000007E-2"/>
    <n v="0"/>
    <n v="7.0000000000000007E-2"/>
    <n v="0"/>
    <n v="0"/>
    <n v="7.0000000000000007E-2"/>
    <m/>
    <m/>
    <n v="0"/>
    <n v="0"/>
    <n v="7.0000000000000007E-2"/>
    <n v="0"/>
    <x v="1"/>
    <s v="No Error"/>
    <m/>
    <m/>
    <m/>
    <m/>
    <m/>
    <m/>
    <m/>
    <m/>
    <m/>
    <m/>
    <s v=""/>
  </r>
  <r>
    <x v="41"/>
    <s v="BEGTICG46056.91875"/>
    <s v="Not Found"/>
    <x v="318"/>
    <s v="ICGBEGTICGLoad SQL-to-SQL + stratify previous"/>
    <s v="ICGBEGTICG"/>
    <m/>
    <m/>
    <m/>
    <m/>
    <m/>
    <m/>
    <m/>
    <m/>
    <m/>
    <m/>
    <m/>
    <m/>
    <m/>
    <n v="2601"/>
    <x v="1"/>
    <x v="2"/>
    <s v="START Load SQL-to-SQL + stratify previous"/>
    <s v="END Load SQL-to-SQL + stratify previous"/>
    <d v="2026-02-03T22:03:00"/>
    <x v="1066"/>
    <d v="2026-02-03T22:53:00"/>
    <s v="NULL"/>
    <x v="0"/>
    <s v="BEDB_R2602_1_ICG2601_2_P IRM"/>
    <x v="0"/>
    <s v="Load SQL-to-SQL + stratify previous"/>
    <n v="0.83"/>
    <n v="0"/>
    <n v="0.83"/>
    <n v="0"/>
    <n v="0"/>
    <n v="0.83"/>
    <m/>
    <m/>
    <n v="0"/>
    <n v="0"/>
    <n v="0.83"/>
    <n v="0"/>
    <x v="107"/>
    <s v="No Error"/>
    <m/>
    <m/>
    <m/>
    <m/>
    <m/>
    <m/>
    <m/>
    <m/>
    <m/>
    <m/>
    <s v=""/>
  </r>
  <r>
    <x v="41"/>
    <s v="BEGTICG46056.9534722222"/>
    <s v="Not Found"/>
    <x v="319"/>
    <s v="ICGBEGTICGLoad SQL-to-SQL + stratify current"/>
    <s v="ICGBEGTICG"/>
    <m/>
    <m/>
    <m/>
    <m/>
    <m/>
    <m/>
    <m/>
    <m/>
    <m/>
    <m/>
    <m/>
    <m/>
    <m/>
    <n v="2601"/>
    <x v="1"/>
    <x v="2"/>
    <s v="START Load SQL-to-SQL + stratify current"/>
    <s v="END Load SQL-to-SQL + stratify current"/>
    <d v="2026-02-03T22:53:00"/>
    <x v="1067"/>
    <d v="2026-02-03T23:39:00"/>
    <s v="NULL"/>
    <x v="0"/>
    <s v="BEDB_R2602_1_ICG2601_2_P IRM"/>
    <x v="0"/>
    <s v="Load SQL-to-SQL + stratify current"/>
    <n v="0.77"/>
    <n v="0"/>
    <n v="0.77"/>
    <n v="0"/>
    <n v="0"/>
    <n v="0.77"/>
    <m/>
    <m/>
    <n v="0"/>
    <n v="0"/>
    <n v="0.77"/>
    <n v="0"/>
    <x v="24"/>
    <s v="No Error"/>
    <m/>
    <m/>
    <m/>
    <m/>
    <m/>
    <m/>
    <m/>
    <m/>
    <m/>
    <m/>
    <s v=""/>
  </r>
  <r>
    <x v="41"/>
    <s v="BEGTICG46056.9854166667"/>
    <s v="Not Found"/>
    <x v="321"/>
    <s v="ICGBEGTICGP-1 M-1 NPV"/>
    <s v="ICGBEGTICG"/>
    <m/>
    <m/>
    <m/>
    <m/>
    <m/>
    <m/>
    <m/>
    <m/>
    <m/>
    <m/>
    <m/>
    <m/>
    <m/>
    <n v="2601"/>
    <x v="1"/>
    <x v="2"/>
    <s v="START P-1 M-1 NPV"/>
    <s v="END P-1 M-1 NPV"/>
    <d v="2026-02-03T23:39:00"/>
    <x v="1068"/>
    <d v="2026-02-03T23:52:00"/>
    <s v="NULL"/>
    <x v="0"/>
    <s v="BEDB_R2602_1_ICG2601_2_P IRM"/>
    <x v="0"/>
    <s v="P-1 M-1 NPV"/>
    <n v="0.22"/>
    <n v="0"/>
    <n v="0.22"/>
    <n v="0"/>
    <n v="0"/>
    <n v="0.22"/>
    <m/>
    <m/>
    <n v="0"/>
    <n v="0"/>
    <n v="0.22"/>
    <n v="0"/>
    <x v="13"/>
    <s v="No Error"/>
    <m/>
    <m/>
    <m/>
    <m/>
    <m/>
    <m/>
    <m/>
    <m/>
    <m/>
    <m/>
    <s v=""/>
  </r>
  <r>
    <x v="41"/>
    <s v="BEGTICG46056.9944444444"/>
    <s v="Not Found"/>
    <x v="328"/>
    <s v="ICGBEGTICGP-1 M-1 IRM planning"/>
    <s v="ICGBEGTICG"/>
    <m/>
    <m/>
    <m/>
    <m/>
    <m/>
    <m/>
    <m/>
    <m/>
    <m/>
    <m/>
    <m/>
    <m/>
    <m/>
    <n v="2601"/>
    <x v="1"/>
    <x v="2"/>
    <s v="START P-1 M-1 IRM planning"/>
    <s v="END P-1 M-1 IRM planning"/>
    <d v="2026-02-03T23:52:00"/>
    <x v="1069"/>
    <d v="2026-02-04T01:48:00"/>
    <s v="NULL"/>
    <x v="0"/>
    <s v="BEDB_R2602_1_ICG2601_2_P IRM"/>
    <x v="0"/>
    <s v="P-1 M-1 IRM planning"/>
    <n v="1.92"/>
    <n v="0"/>
    <n v="1.92"/>
    <n v="0"/>
    <n v="0"/>
    <n v="1.92"/>
    <m/>
    <m/>
    <n v="0"/>
    <n v="0"/>
    <n v="1.92"/>
    <n v="0"/>
    <x v="173"/>
    <s v="No Error"/>
    <m/>
    <m/>
    <m/>
    <m/>
    <m/>
    <m/>
    <m/>
    <m/>
    <m/>
    <m/>
    <s v=""/>
  </r>
  <r>
    <x v="41"/>
    <s v="BEGTICG46057.075"/>
    <s v="Not Found"/>
    <x v="323"/>
    <s v="ICGBEGTICGP-0 M-0 NPV"/>
    <s v="ICGBEGTICG"/>
    <m/>
    <m/>
    <m/>
    <m/>
    <m/>
    <m/>
    <m/>
    <m/>
    <m/>
    <m/>
    <m/>
    <m/>
    <m/>
    <n v="2601"/>
    <x v="1"/>
    <x v="2"/>
    <s v="START P-0 M-0 NPV"/>
    <s v="END P-0 M-0 NPV"/>
    <d v="2026-02-04T01:48:00"/>
    <x v="1070"/>
    <d v="2026-02-04T01:57:00"/>
    <s v="NULL"/>
    <x v="0"/>
    <s v="BEDB_R2602_1_ICG2601_2_P IRM"/>
    <x v="0"/>
    <s v="P-0 M-0 NPV"/>
    <n v="0.15"/>
    <n v="0"/>
    <n v="0.15"/>
    <n v="0"/>
    <n v="0"/>
    <n v="0.15"/>
    <m/>
    <m/>
    <n v="0"/>
    <n v="0"/>
    <n v="0.15"/>
    <n v="0"/>
    <x v="20"/>
    <s v="No Error"/>
    <m/>
    <m/>
    <m/>
    <m/>
    <m/>
    <m/>
    <m/>
    <m/>
    <m/>
    <m/>
    <s v=""/>
  </r>
  <r>
    <x v="41"/>
    <s v="BEGTICG46057.08125"/>
    <s v="Not Found"/>
    <x v="329"/>
    <s v="ICGBEGTICGP-0 M-0 IRM planning"/>
    <s v="ICGBEGTICG"/>
    <m/>
    <m/>
    <m/>
    <m/>
    <m/>
    <m/>
    <m/>
    <m/>
    <m/>
    <m/>
    <m/>
    <m/>
    <m/>
    <n v="2601"/>
    <x v="1"/>
    <x v="2"/>
    <s v="START P-0 M-0 IRM planning"/>
    <s v="END P-0 M-0 IRM planning"/>
    <d v="2026-02-04T01:57:00"/>
    <x v="1071"/>
    <d v="2026-02-04T03:36:00"/>
    <s v="NULL"/>
    <x v="0"/>
    <s v="BEDB_R2602_1_ICG2601_2_P IRM"/>
    <x v="0"/>
    <s v="P-0 M-0 IRM planning"/>
    <n v="1.65"/>
    <n v="0"/>
    <n v="1.65"/>
    <n v="0"/>
    <n v="0"/>
    <n v="1.65"/>
    <m/>
    <m/>
    <n v="0"/>
    <n v="0"/>
    <n v="1.65"/>
    <n v="0"/>
    <x v="120"/>
    <s v="No Error"/>
    <m/>
    <m/>
    <m/>
    <m/>
    <m/>
    <m/>
    <m/>
    <m/>
    <m/>
    <m/>
    <s v=""/>
  </r>
  <r>
    <x v="41"/>
    <s v="BEGTICG46057.15"/>
    <s v="Not Found"/>
    <x v="325"/>
    <s v="ICGBEGTICGupdate statistics"/>
    <s v="ICGBEGTICG"/>
    <m/>
    <m/>
    <m/>
    <m/>
    <m/>
    <m/>
    <m/>
    <m/>
    <m/>
    <m/>
    <m/>
    <m/>
    <m/>
    <n v="2601"/>
    <x v="1"/>
    <x v="2"/>
    <s v="START update statistics"/>
    <s v="END update statistics"/>
    <d v="2026-02-04T03:36:00"/>
    <x v="1072"/>
    <d v="2026-02-04T09:00:00"/>
    <s v="NULL"/>
    <x v="0"/>
    <s v="BEDB_R2602_1_ICG2601_2_P IRM"/>
    <x v="0"/>
    <s v="update statistics"/>
    <n v="5.4"/>
    <n v="0"/>
    <n v="5.4"/>
    <n v="0"/>
    <n v="0"/>
    <n v="5.4"/>
    <m/>
    <m/>
    <n v="0"/>
    <n v="0"/>
    <n v="5.4"/>
    <n v="0"/>
    <x v="261"/>
    <s v="No Error"/>
    <m/>
    <m/>
    <m/>
    <m/>
    <m/>
    <m/>
    <m/>
    <m/>
    <m/>
    <m/>
    <s v=""/>
  </r>
  <r>
    <x v="41"/>
    <s v="BEGTICG46057.375"/>
    <s v="Not Found"/>
    <x v="330"/>
    <s v="ICGBEGTICGExport of DFA IRM report"/>
    <s v="ICGBEGTICG"/>
    <m/>
    <m/>
    <m/>
    <m/>
    <m/>
    <m/>
    <m/>
    <m/>
    <m/>
    <m/>
    <m/>
    <m/>
    <m/>
    <n v="2601"/>
    <x v="1"/>
    <x v="2"/>
    <s v="START Export of DFA IRM report"/>
    <s v="END Export of DFA IRM report"/>
    <d v="2026-02-04T09:00:00"/>
    <x v="1073"/>
    <d v="2026-02-04T10:33:00"/>
    <s v="NULL"/>
    <x v="0"/>
    <s v="BEDB_R2602_1_ICG2601_2_P IRM"/>
    <x v="0"/>
    <s v="Export of DFA IRM report"/>
    <n v="1.55"/>
    <n v="0"/>
    <n v="1.55"/>
    <n v="0"/>
    <n v="0"/>
    <n v="1.55"/>
    <m/>
    <m/>
    <n v="0"/>
    <n v="0"/>
    <n v="1.55"/>
    <n v="0"/>
    <x v="122"/>
    <s v="No Error"/>
    <m/>
    <m/>
    <m/>
    <m/>
    <m/>
    <m/>
    <m/>
    <m/>
    <m/>
    <m/>
    <s v=""/>
  </r>
  <r>
    <x v="41"/>
    <s v="BEGTICG46057.4395833333"/>
    <s v="Not Found"/>
    <x v="327"/>
    <s v="ICGBEGTICGExport of Market Forecast report"/>
    <s v="ICGBEGTICG"/>
    <m/>
    <m/>
    <m/>
    <m/>
    <m/>
    <m/>
    <m/>
    <m/>
    <m/>
    <m/>
    <m/>
    <m/>
    <m/>
    <n v="2601"/>
    <x v="1"/>
    <x v="2"/>
    <s v="START Export of Market Forecast report"/>
    <s v="END Export of Market Forecast report"/>
    <d v="2026-02-04T10:33:00"/>
    <x v="1074"/>
    <s v="NULL"/>
    <s v="NULL"/>
    <x v="0"/>
    <s v="BEDB_R2602_1_ICG2601_2_P IRM"/>
    <x v="0"/>
    <s v="Export of Market Forecast report"/>
    <n v="0.08"/>
    <n v="0"/>
    <n v="0.08"/>
    <n v="0"/>
    <n v="0"/>
    <n v="0.08"/>
    <m/>
    <m/>
    <n v="0"/>
    <n v="0"/>
    <n v="0.08"/>
    <n v="0"/>
    <x v="25"/>
    <s v="No Error"/>
    <m/>
    <m/>
    <m/>
    <m/>
    <m/>
    <m/>
    <m/>
    <m/>
    <m/>
    <m/>
    <s v=""/>
  </r>
  <r>
    <x v="40"/>
    <s v="DEGTICG Early Task46055.7298611111"/>
    <s v="Not Found"/>
    <x v="317"/>
    <s v="ICGDEGTICG Early Taskearly tasks"/>
    <s v="ICGDEGTICG Early Task"/>
    <m/>
    <m/>
    <m/>
    <m/>
    <m/>
    <m/>
    <m/>
    <m/>
    <m/>
    <m/>
    <m/>
    <m/>
    <m/>
    <n v="2601"/>
    <x v="2"/>
    <x v="2"/>
    <s v="START early tasks"/>
    <s v="END early tasks"/>
    <d v="2026-02-02T17:31:00"/>
    <x v="1054"/>
    <d v="2026-02-03T05:38:00"/>
    <s v="NULL"/>
    <x v="0"/>
    <s v="DEDB_R2602_1_ICG2601_1_P early tasks"/>
    <x v="0"/>
    <s v="early tasks"/>
    <n v="0.38"/>
    <n v="0"/>
    <n v="0.38"/>
    <n v="0"/>
    <n v="0"/>
    <n v="0.38"/>
    <m/>
    <m/>
    <n v="0"/>
    <n v="0"/>
    <n v="0.38"/>
    <n v="0"/>
    <x v="34"/>
    <s v="No Error"/>
    <m/>
    <m/>
    <m/>
    <m/>
    <m/>
    <m/>
    <m/>
    <m/>
    <m/>
    <m/>
    <s v=""/>
  </r>
  <r>
    <x v="41"/>
    <s v="DEGTICG46056.2347222222"/>
    <s v="Not Found"/>
    <x v="8"/>
    <s v="ICGDEGTICGcopy from"/>
    <s v="ICGDEGTICG"/>
    <m/>
    <m/>
    <m/>
    <m/>
    <m/>
    <m/>
    <m/>
    <m/>
    <m/>
    <m/>
    <m/>
    <m/>
    <m/>
    <n v="2601"/>
    <x v="2"/>
    <x v="2"/>
    <s v="START copy from"/>
    <s v="END copy from"/>
    <d v="2026-02-03T05:38:00"/>
    <x v="1075"/>
    <d v="2026-02-03T05:39:00"/>
    <s v="NULL"/>
    <x v="0"/>
    <s v="DEDB_R2602_1_ICG2601_1_P NIRM"/>
    <x v="0"/>
    <s v="copy from"/>
    <n v="1.58"/>
    <n v="1.58"/>
    <n v="0"/>
    <n v="-1.57"/>
    <n v="0.01"/>
    <n v="0.01"/>
    <m/>
    <m/>
    <n v="1.58"/>
    <n v="-1.57"/>
    <n v="0"/>
    <n v="1.0000000000000009E-2"/>
    <x v="262"/>
    <m/>
    <m/>
    <m/>
    <m/>
    <m/>
    <m/>
    <m/>
    <m/>
    <m/>
    <m/>
    <m/>
    <s v=""/>
  </r>
  <r>
    <x v="41"/>
    <s v="DEGTICG46056.2354166667"/>
    <s v="Not Found"/>
    <x v="318"/>
    <s v="ICGDEGTICGLoad SQL-to-SQL + stratify previous"/>
    <s v="ICGDEGTICG"/>
    <m/>
    <m/>
    <m/>
    <m/>
    <m/>
    <m/>
    <m/>
    <m/>
    <m/>
    <m/>
    <m/>
    <m/>
    <m/>
    <n v="2601"/>
    <x v="2"/>
    <x v="2"/>
    <s v="START Load SQL-to-SQL + stratify previous"/>
    <s v="END Load SQL-to-SQL + stratify previous"/>
    <d v="2026-02-03T05:39:00"/>
    <x v="1076"/>
    <d v="2026-02-03T06:27:00"/>
    <s v="NULL"/>
    <x v="0"/>
    <s v="DEDB_R2602_1_ICG2601_1_P NIRM"/>
    <x v="0"/>
    <s v="Load SQL-to-SQL + stratify previous"/>
    <n v="0.8"/>
    <n v="0"/>
    <n v="0.8"/>
    <n v="0"/>
    <n v="0"/>
    <n v="0.8"/>
    <m/>
    <m/>
    <n v="0"/>
    <n v="0"/>
    <n v="0.8"/>
    <n v="0"/>
    <x v="16"/>
    <s v="No Error"/>
    <m/>
    <m/>
    <m/>
    <m/>
    <m/>
    <m/>
    <m/>
    <m/>
    <m/>
    <m/>
    <s v=""/>
  </r>
  <r>
    <x v="41"/>
    <s v="DEGTICG46056.26875"/>
    <s v="Not Found"/>
    <x v="319"/>
    <s v="ICGDEGTICGLoad SQL-to-SQL + stratify current"/>
    <s v="ICGDEGTICG"/>
    <m/>
    <m/>
    <m/>
    <m/>
    <m/>
    <m/>
    <m/>
    <m/>
    <m/>
    <m/>
    <m/>
    <m/>
    <m/>
    <n v="2601"/>
    <x v="2"/>
    <x v="2"/>
    <s v="START Load SQL-to-SQL + stratify current"/>
    <s v="END Load SQL-to-SQL + stratify current"/>
    <d v="2026-02-03T06:27:00"/>
    <x v="1077"/>
    <d v="2026-02-03T07:12:00"/>
    <s v="NULL"/>
    <x v="0"/>
    <s v="DEDB_R2602_1_ICG2601_1_P NIRM"/>
    <x v="0"/>
    <s v="Load SQL-to-SQL + stratify current"/>
    <n v="0.75"/>
    <n v="0"/>
    <n v="0.75"/>
    <n v="0"/>
    <n v="0"/>
    <n v="0.75"/>
    <m/>
    <m/>
    <n v="0"/>
    <n v="0"/>
    <n v="0.75"/>
    <n v="0"/>
    <x v="108"/>
    <s v="No Error"/>
    <m/>
    <m/>
    <m/>
    <m/>
    <m/>
    <m/>
    <m/>
    <m/>
    <m/>
    <m/>
    <s v=""/>
  </r>
  <r>
    <x v="41"/>
    <s v="DEGTICG46056.3"/>
    <s v="Not Found"/>
    <x v="320"/>
    <s v="ICGDEGTICGDB copy from"/>
    <s v="ICGDEGTICG"/>
    <m/>
    <m/>
    <m/>
    <m/>
    <m/>
    <m/>
    <m/>
    <m/>
    <m/>
    <m/>
    <m/>
    <m/>
    <m/>
    <n v="2601"/>
    <x v="2"/>
    <x v="2"/>
    <s v="START DB copy from"/>
    <s v="NULL"/>
    <d v="2026-02-03T07:12:00"/>
    <x v="1078"/>
    <d v="2026-02-03T07:13:00"/>
    <s v="NULL"/>
    <x v="0"/>
    <s v="DEDB_R2602_1_ICG2601_1_P NIRM"/>
    <x v="0"/>
    <s v="DB copy from"/>
    <n v="12.22"/>
    <n v="0"/>
    <n v="12.22"/>
    <n v="0"/>
    <n v="0"/>
    <n v="12.22"/>
    <m/>
    <m/>
    <n v="0"/>
    <n v="0"/>
    <n v="12.22"/>
    <n v="0"/>
    <x v="263"/>
    <s v="No Error"/>
    <m/>
    <m/>
    <m/>
    <m/>
    <m/>
    <m/>
    <m/>
    <m/>
    <m/>
    <m/>
    <s v=""/>
  </r>
  <r>
    <x v="41"/>
    <s v="DEGTICG46056.3006944444"/>
    <s v="Not Found"/>
    <x v="321"/>
    <s v="ICGDEGTICGP-1 M-1 NPV"/>
    <s v="ICGDEGTICG"/>
    <m/>
    <m/>
    <m/>
    <m/>
    <m/>
    <m/>
    <m/>
    <m/>
    <m/>
    <m/>
    <m/>
    <m/>
    <m/>
    <n v="2601"/>
    <x v="2"/>
    <x v="2"/>
    <s v="START P-1 M-1 NPV"/>
    <s v="END P-1 M-1 NPV"/>
    <d v="2026-02-03T07:13:00"/>
    <x v="1079"/>
    <d v="2026-02-03T07:40:00"/>
    <s v="NULL"/>
    <x v="0"/>
    <s v="DEDB_R2602_1_ICG2601_1_P NIRM"/>
    <x v="0"/>
    <s v="P-1 M-1 NPV"/>
    <n v="0.45"/>
    <n v="0"/>
    <n v="0.45"/>
    <n v="0"/>
    <n v="0"/>
    <n v="0.45"/>
    <m/>
    <m/>
    <n v="0"/>
    <n v="0"/>
    <n v="0.45"/>
    <n v="0"/>
    <x v="10"/>
    <s v="No Error"/>
    <m/>
    <m/>
    <m/>
    <m/>
    <m/>
    <m/>
    <m/>
    <m/>
    <m/>
    <m/>
    <s v=""/>
  </r>
  <r>
    <x v="41"/>
    <s v="DEGTICG46056.3194444444"/>
    <s v="Not Found"/>
    <x v="322"/>
    <s v="ICGDEGTICGP-1 M-1 Non-IRM planning"/>
    <s v="ICGDEGTICG"/>
    <m/>
    <m/>
    <m/>
    <m/>
    <m/>
    <m/>
    <m/>
    <m/>
    <m/>
    <m/>
    <m/>
    <m/>
    <m/>
    <n v="2601"/>
    <x v="2"/>
    <x v="2"/>
    <s v="START P-1 M-1 Non-IRM planning"/>
    <s v="END P-1 M-1 Non-IRM planning"/>
    <d v="2026-02-03T07:40:00"/>
    <x v="1080"/>
    <d v="2026-02-03T09:45:00"/>
    <s v="NULL"/>
    <x v="0"/>
    <s v="DEDB_R2602_1_ICG2601_1_P NIRM"/>
    <x v="0"/>
    <s v="P-1 M-1 Non-IRM planning"/>
    <n v="2.08"/>
    <n v="0"/>
    <n v="2.08"/>
    <n v="0"/>
    <n v="0"/>
    <n v="2.08"/>
    <m/>
    <m/>
    <n v="0"/>
    <n v="0"/>
    <n v="2.08"/>
    <n v="0"/>
    <x v="177"/>
    <s v="No Error"/>
    <m/>
    <m/>
    <m/>
    <m/>
    <m/>
    <m/>
    <m/>
    <m/>
    <m/>
    <m/>
    <s v=""/>
  </r>
  <r>
    <x v="41"/>
    <s v="DEGTICG46056.40625"/>
    <s v="Not Found"/>
    <x v="323"/>
    <s v="ICGDEGTICGP-0 M-0 NPV"/>
    <s v="ICGDEGTICG"/>
    <m/>
    <m/>
    <m/>
    <m/>
    <m/>
    <m/>
    <m/>
    <m/>
    <m/>
    <m/>
    <m/>
    <m/>
    <m/>
    <n v="2601"/>
    <x v="2"/>
    <x v="2"/>
    <s v="START P-0 M-0 NPV"/>
    <s v="END P-0 M-0 NPV"/>
    <d v="2026-02-03T09:45:00"/>
    <x v="1081"/>
    <d v="2026-02-03T10:11:00"/>
    <s v="NULL"/>
    <x v="0"/>
    <s v="DEDB_R2602_1_ICG2601_1_P NIRM"/>
    <x v="0"/>
    <s v="P-0 M-0 NPV"/>
    <n v="0.43"/>
    <n v="0"/>
    <n v="0.43"/>
    <n v="0"/>
    <n v="0"/>
    <n v="0.43"/>
    <m/>
    <m/>
    <n v="0"/>
    <n v="0"/>
    <n v="0.43"/>
    <n v="0"/>
    <x v="49"/>
    <s v="No Error"/>
    <m/>
    <m/>
    <m/>
    <m/>
    <m/>
    <m/>
    <m/>
    <m/>
    <m/>
    <m/>
    <s v=""/>
  </r>
  <r>
    <x v="41"/>
    <s v="DEGTICG46056.4243055556"/>
    <s v="Not Found"/>
    <x v="324"/>
    <s v="ICGDEGTICGP-0 M-0 Non-IRM planning"/>
    <s v="ICGDEGTICG"/>
    <m/>
    <m/>
    <m/>
    <m/>
    <m/>
    <m/>
    <m/>
    <m/>
    <m/>
    <m/>
    <m/>
    <m/>
    <m/>
    <n v="2601"/>
    <x v="2"/>
    <x v="2"/>
    <s v="START P-0 M-0 Non-IRM planning"/>
    <s v="END P-0 M-0 Non-IRM planning"/>
    <d v="2026-02-03T10:11:00"/>
    <x v="1082"/>
    <d v="2026-02-03T12:18:00"/>
    <s v="NULL"/>
    <x v="0"/>
    <s v="DEDB_R2602_1_ICG2601_1_P NIRM"/>
    <x v="0"/>
    <s v="P-0 M-0 Non-IRM planning"/>
    <n v="2.12"/>
    <n v="0"/>
    <n v="2.12"/>
    <n v="0"/>
    <n v="0"/>
    <n v="2.12"/>
    <m/>
    <m/>
    <n v="0"/>
    <n v="0"/>
    <n v="2.12"/>
    <n v="0"/>
    <x v="58"/>
    <s v="No Error"/>
    <m/>
    <m/>
    <m/>
    <m/>
    <m/>
    <m/>
    <m/>
    <m/>
    <m/>
    <m/>
    <s v=""/>
  </r>
  <r>
    <x v="41"/>
    <s v="DEGTICG46056.5125"/>
    <s v="Not Found"/>
    <x v="325"/>
    <s v="ICGDEGTICGupdate statistics"/>
    <s v="ICGDEGTICG"/>
    <m/>
    <m/>
    <m/>
    <m/>
    <m/>
    <m/>
    <m/>
    <m/>
    <m/>
    <m/>
    <m/>
    <m/>
    <m/>
    <n v="2601"/>
    <x v="2"/>
    <x v="2"/>
    <s v="START update statistics"/>
    <s v="END update statistics"/>
    <d v="2026-02-03T12:18:00"/>
    <x v="1083"/>
    <d v="2026-02-03T18:03:00"/>
    <s v="NULL"/>
    <x v="0"/>
    <s v="DEDB_R2602_1_ICG2601_1_P NIRM"/>
    <x v="0"/>
    <s v="update statistics"/>
    <n v="5.75"/>
    <n v="0"/>
    <n v="5.75"/>
    <n v="0"/>
    <n v="0"/>
    <n v="5.75"/>
    <m/>
    <m/>
    <n v="0"/>
    <n v="0"/>
    <n v="5.75"/>
    <n v="0"/>
    <x v="174"/>
    <s v="No Error"/>
    <m/>
    <m/>
    <m/>
    <m/>
    <m/>
    <m/>
    <m/>
    <m/>
    <m/>
    <m/>
    <s v=""/>
  </r>
  <r>
    <x v="41"/>
    <s v="DEGTICG46056.7520833333"/>
    <s v="Not Found"/>
    <x v="331"/>
    <s v="ICGDEGTICGExport of DFA report"/>
    <s v="ICGDEGTICG"/>
    <m/>
    <m/>
    <m/>
    <m/>
    <m/>
    <m/>
    <m/>
    <m/>
    <m/>
    <m/>
    <m/>
    <m/>
    <m/>
    <n v="2601"/>
    <x v="2"/>
    <x v="2"/>
    <s v="START Export of DFA report"/>
    <s v="END Export of DFA report"/>
    <d v="2026-02-03T18:03:00"/>
    <x v="1084"/>
    <d v="2026-02-03T19:19:00"/>
    <s v="NULL"/>
    <x v="0"/>
    <s v="DEDB_R2602_1_ICG2601_1_P NIRM"/>
    <x v="0"/>
    <s v="Export of DFA report"/>
    <n v="1.27"/>
    <n v="0"/>
    <n v="1.27"/>
    <n v="0"/>
    <n v="0"/>
    <n v="1.27"/>
    <m/>
    <m/>
    <n v="0"/>
    <n v="0"/>
    <n v="1.27"/>
    <n v="0"/>
    <x v="187"/>
    <s v="No Error"/>
    <m/>
    <m/>
    <m/>
    <m/>
    <m/>
    <m/>
    <m/>
    <m/>
    <m/>
    <m/>
    <s v=""/>
  </r>
  <r>
    <x v="41"/>
    <s v="DEGTICG46056.8048611111"/>
    <s v="Not Found"/>
    <x v="327"/>
    <s v="ICGDEGTICGExport of Market Forecast report"/>
    <s v="ICGDEGTICG"/>
    <m/>
    <m/>
    <m/>
    <m/>
    <m/>
    <m/>
    <m/>
    <m/>
    <m/>
    <m/>
    <m/>
    <m/>
    <m/>
    <n v="2601"/>
    <x v="2"/>
    <x v="2"/>
    <s v="START Export of Market Forecast report"/>
    <s v="END Export of Market Forecast report"/>
    <d v="2026-02-03T19:19:00"/>
    <x v="1085"/>
    <d v="2026-02-04T16:39:00"/>
    <s v="NULL"/>
    <x v="0"/>
    <s v="DEDB_R2602_1_ICG2601_1_P NIRM"/>
    <x v="0"/>
    <s v="Export of Market Forecast report"/>
    <n v="0.08"/>
    <n v="0"/>
    <n v="0.08"/>
    <n v="0"/>
    <n v="0"/>
    <n v="0.08"/>
    <m/>
    <m/>
    <n v="0"/>
    <n v="0"/>
    <n v="0.08"/>
    <n v="0"/>
    <x v="25"/>
    <s v="No Error"/>
    <m/>
    <m/>
    <m/>
    <m/>
    <m/>
    <m/>
    <m/>
    <m/>
    <m/>
    <m/>
    <s v=""/>
  </r>
  <r>
    <x v="41"/>
    <s v="DEGTICG46056.9173611111"/>
    <s v="Not Found"/>
    <x v="318"/>
    <s v="ICGDEGTICGLoad SQL-to-SQL + stratify previous"/>
    <s v="ICGDEGTICG"/>
    <m/>
    <m/>
    <m/>
    <m/>
    <m/>
    <m/>
    <m/>
    <m/>
    <m/>
    <m/>
    <m/>
    <m/>
    <m/>
    <n v="2601"/>
    <x v="2"/>
    <x v="2"/>
    <s v="START Load SQL-to-SQL + stratify previous"/>
    <s v="END Load SQL-to-SQL + stratify previous"/>
    <d v="2026-02-03T22:01:00"/>
    <x v="1086"/>
    <d v="2026-02-03T22:48:00"/>
    <s v="NULL"/>
    <x v="0"/>
    <s v="DEDB_R2602_1_ICG2601_2_P IRM"/>
    <x v="0"/>
    <s v="Load SQL-to-SQL + stratify previous"/>
    <n v="0.78"/>
    <n v="0"/>
    <n v="0.78"/>
    <n v="0"/>
    <n v="0"/>
    <n v="0.78"/>
    <m/>
    <m/>
    <n v="0"/>
    <n v="0"/>
    <n v="0.78"/>
    <n v="0"/>
    <x v="48"/>
    <s v="No Error"/>
    <m/>
    <m/>
    <m/>
    <m/>
    <m/>
    <m/>
    <m/>
    <m/>
    <m/>
    <m/>
    <s v=""/>
  </r>
  <r>
    <x v="41"/>
    <s v="DEGTICG46056.95"/>
    <s v="Not Found"/>
    <x v="319"/>
    <s v="ICGDEGTICGLoad SQL-to-SQL + stratify current"/>
    <s v="ICGDEGTICG"/>
    <m/>
    <m/>
    <m/>
    <m/>
    <m/>
    <m/>
    <m/>
    <m/>
    <m/>
    <m/>
    <m/>
    <m/>
    <m/>
    <n v="2601"/>
    <x v="2"/>
    <x v="2"/>
    <s v="START Load SQL-to-SQL + stratify current"/>
    <s v="END Load SQL-to-SQL + stratify current"/>
    <d v="2026-02-03T22:48:00"/>
    <x v="1087"/>
    <d v="2026-02-03T23:32:00"/>
    <s v="NULL"/>
    <x v="0"/>
    <s v="DEDB_R2602_1_ICG2601_2_P IRM"/>
    <x v="0"/>
    <s v="Load SQL-to-SQL + stratify current"/>
    <n v="0.73"/>
    <n v="0"/>
    <n v="0.73"/>
    <n v="0"/>
    <n v="0"/>
    <n v="0.73"/>
    <m/>
    <m/>
    <n v="0"/>
    <n v="0"/>
    <n v="0.73"/>
    <n v="0"/>
    <x v="31"/>
    <s v="No Error"/>
    <m/>
    <m/>
    <m/>
    <m/>
    <m/>
    <m/>
    <m/>
    <m/>
    <m/>
    <m/>
    <s v=""/>
  </r>
  <r>
    <x v="41"/>
    <s v="DEGTICG46056.9805555556"/>
    <s v="Not Found"/>
    <x v="321"/>
    <s v="ICGDEGTICGP-1 M-1 NPV"/>
    <s v="ICGDEGTICG"/>
    <m/>
    <m/>
    <m/>
    <m/>
    <m/>
    <m/>
    <m/>
    <m/>
    <m/>
    <m/>
    <m/>
    <m/>
    <m/>
    <n v="2601"/>
    <x v="2"/>
    <x v="2"/>
    <s v="START P-1 M-1 NPV"/>
    <s v="END P-1 M-1 NPV"/>
    <d v="2026-02-03T23:32:00"/>
    <x v="1088"/>
    <d v="2026-02-03T23:58:00"/>
    <s v="NULL"/>
    <x v="0"/>
    <s v="DEDB_R2602_1_ICG2601_2_P IRM"/>
    <x v="0"/>
    <s v="P-1 M-1 NPV"/>
    <n v="0.43"/>
    <n v="0"/>
    <n v="0.43"/>
    <n v="0"/>
    <n v="0"/>
    <n v="0.43"/>
    <m/>
    <m/>
    <n v="0"/>
    <n v="0"/>
    <n v="0.43"/>
    <n v="0"/>
    <x v="49"/>
    <s v="No Error"/>
    <m/>
    <m/>
    <m/>
    <m/>
    <m/>
    <m/>
    <m/>
    <m/>
    <m/>
    <m/>
    <s v=""/>
  </r>
  <r>
    <x v="41"/>
    <s v="DEGTICG46056.9986111111"/>
    <s v="Not Found"/>
    <x v="328"/>
    <s v="ICGDEGTICGP-1 M-1 IRM planning"/>
    <s v="ICGDEGTICG"/>
    <m/>
    <m/>
    <m/>
    <m/>
    <m/>
    <m/>
    <m/>
    <m/>
    <m/>
    <m/>
    <m/>
    <m/>
    <m/>
    <n v="2601"/>
    <x v="2"/>
    <x v="2"/>
    <s v="START P-1 M-1 IRM planning"/>
    <s v="END P-1 M-1 IRM planning"/>
    <d v="2026-02-03T23:58:00"/>
    <x v="1089"/>
    <d v="2026-02-04T00:43:00"/>
    <s v="NULL"/>
    <x v="0"/>
    <s v="DEDB_R2602_1_ICG2601_2_P IRM"/>
    <x v="0"/>
    <s v="P-1 M-1 IRM planning"/>
    <n v="0.75"/>
    <n v="0"/>
    <n v="0.75"/>
    <n v="0"/>
    <n v="0"/>
    <n v="0.75"/>
    <m/>
    <m/>
    <n v="0"/>
    <n v="0"/>
    <n v="0.75"/>
    <n v="0"/>
    <x v="108"/>
    <s v="No Error"/>
    <m/>
    <m/>
    <m/>
    <m/>
    <m/>
    <m/>
    <m/>
    <m/>
    <m/>
    <m/>
    <s v=""/>
  </r>
  <r>
    <x v="41"/>
    <s v="DEGTICG46057.0298611111"/>
    <s v="Not Found"/>
    <x v="323"/>
    <s v="ICGDEGTICGP-0 M-0 NPV"/>
    <s v="ICGDEGTICG"/>
    <m/>
    <m/>
    <m/>
    <m/>
    <m/>
    <m/>
    <m/>
    <m/>
    <m/>
    <m/>
    <m/>
    <m/>
    <m/>
    <n v="2601"/>
    <x v="2"/>
    <x v="2"/>
    <s v="START P-0 M-0 NPV"/>
    <s v="END P-0 M-0 NPV"/>
    <d v="2026-02-04T00:43:00"/>
    <x v="1090"/>
    <d v="2026-02-04T01:09:00"/>
    <s v="NULL"/>
    <x v="0"/>
    <s v="DEDB_R2602_1_ICG2601_2_P IRM"/>
    <x v="0"/>
    <s v="P-0 M-0 NPV"/>
    <n v="0.43"/>
    <n v="0"/>
    <n v="0.43"/>
    <n v="0"/>
    <n v="0"/>
    <n v="0.43"/>
    <m/>
    <m/>
    <n v="0"/>
    <n v="0"/>
    <n v="0.43"/>
    <n v="0"/>
    <x v="49"/>
    <s v="No Error"/>
    <m/>
    <m/>
    <m/>
    <m/>
    <m/>
    <m/>
    <m/>
    <m/>
    <m/>
    <m/>
    <s v=""/>
  </r>
  <r>
    <x v="41"/>
    <s v="DEGTICG46057.0479166667"/>
    <s v="Not Found"/>
    <x v="329"/>
    <s v="ICGDEGTICGP-0 M-0 IRM planning"/>
    <s v="ICGDEGTICG"/>
    <m/>
    <m/>
    <m/>
    <m/>
    <m/>
    <m/>
    <m/>
    <m/>
    <m/>
    <m/>
    <m/>
    <m/>
    <m/>
    <n v="2601"/>
    <x v="2"/>
    <x v="2"/>
    <s v="START P-0 M-0 IRM planning"/>
    <s v="END P-0 M-0 IRM planning"/>
    <d v="2026-02-04T01:09:00"/>
    <x v="1091"/>
    <d v="2026-02-04T01:43:00"/>
    <s v="NULL"/>
    <x v="0"/>
    <s v="DEDB_R2602_1_ICG2601_2_P IRM"/>
    <x v="0"/>
    <s v="P-0 M-0 IRM planning"/>
    <n v="0.56999999999999995"/>
    <n v="0"/>
    <n v="0.56999999999999995"/>
    <n v="0"/>
    <n v="0"/>
    <n v="0.56999999999999995"/>
    <m/>
    <m/>
    <n v="0"/>
    <n v="0"/>
    <n v="0.56999999999999995"/>
    <n v="0"/>
    <x v="77"/>
    <s v="No Error"/>
    <m/>
    <m/>
    <m/>
    <m/>
    <m/>
    <m/>
    <m/>
    <m/>
    <m/>
    <m/>
    <s v=""/>
  </r>
  <r>
    <x v="41"/>
    <s v="DEGTICG46057.0715277778"/>
    <s v="Not Found"/>
    <x v="325"/>
    <s v="ICGDEGTICGupdate statistics"/>
    <s v="ICGDEGTICG"/>
    <m/>
    <m/>
    <m/>
    <m/>
    <m/>
    <m/>
    <m/>
    <m/>
    <m/>
    <m/>
    <m/>
    <m/>
    <m/>
    <n v="2601"/>
    <x v="2"/>
    <x v="2"/>
    <s v="START update statistics"/>
    <s v="END update statistics"/>
    <d v="2026-02-04T01:43:00"/>
    <x v="1092"/>
    <d v="2026-02-04T07:19:00"/>
    <s v="NULL"/>
    <x v="0"/>
    <s v="DEDB_R2602_1_ICG2601_2_P IRM"/>
    <x v="0"/>
    <s v="update statistics"/>
    <n v="5.6"/>
    <n v="0"/>
    <n v="5.6"/>
    <n v="0"/>
    <n v="0"/>
    <n v="5.6"/>
    <m/>
    <m/>
    <n v="0"/>
    <n v="0"/>
    <n v="5.6"/>
    <n v="0"/>
    <x v="264"/>
    <s v="No Error"/>
    <m/>
    <m/>
    <m/>
    <m/>
    <m/>
    <m/>
    <m/>
    <m/>
    <m/>
    <m/>
    <s v=""/>
  </r>
  <r>
    <x v="41"/>
    <s v="DEGTICG46057.3048611111"/>
    <s v="Not Found"/>
    <x v="331"/>
    <s v="ICGDEGTICGExport of DFA report"/>
    <s v="ICGDEGTICG"/>
    <m/>
    <m/>
    <m/>
    <m/>
    <m/>
    <m/>
    <m/>
    <m/>
    <m/>
    <m/>
    <m/>
    <m/>
    <m/>
    <n v="2601"/>
    <x v="2"/>
    <x v="2"/>
    <s v="START Export of DFA report"/>
    <s v="END Export of DFA report"/>
    <d v="2026-02-04T07:19:00"/>
    <x v="1093"/>
    <d v="2026-02-04T07:32:00"/>
    <s v="NULL"/>
    <x v="0"/>
    <s v="DEDB_R2602_1_ICG2601_2_P IRM"/>
    <x v="0"/>
    <s v="Export of DFA report"/>
    <n v="0.22"/>
    <n v="0"/>
    <n v="0.22"/>
    <n v="0"/>
    <n v="0"/>
    <n v="0.22"/>
    <m/>
    <m/>
    <n v="0"/>
    <n v="0"/>
    <n v="0.22"/>
    <n v="0"/>
    <x v="13"/>
    <s v="No Error"/>
    <m/>
    <m/>
    <m/>
    <m/>
    <m/>
    <m/>
    <m/>
    <m/>
    <m/>
    <m/>
    <s v=""/>
  </r>
  <r>
    <x v="41"/>
    <s v="DEGTICG46057.3138888889"/>
    <s v="Not Found"/>
    <x v="327"/>
    <s v="ICGDEGTICGExport of Market Forecast report"/>
    <s v="ICGDEGTICG"/>
    <m/>
    <m/>
    <m/>
    <m/>
    <m/>
    <m/>
    <m/>
    <m/>
    <m/>
    <m/>
    <m/>
    <m/>
    <m/>
    <n v="2601"/>
    <x v="2"/>
    <x v="2"/>
    <s v="START Export of Market Forecast report"/>
    <s v="END Export of Market Forecast report"/>
    <d v="2026-02-04T07:32:00"/>
    <x v="1094"/>
    <s v="NULL"/>
    <s v="NULL"/>
    <x v="0"/>
    <s v="DEDB_R2602_1_ICG2601_2_P IRM"/>
    <x v="0"/>
    <s v="Export of Market Forecast report"/>
    <n v="7.0000000000000007E-2"/>
    <n v="0"/>
    <n v="7.0000000000000007E-2"/>
    <n v="0"/>
    <n v="0"/>
    <n v="7.0000000000000007E-2"/>
    <m/>
    <m/>
    <n v="0"/>
    <n v="0"/>
    <n v="7.0000000000000007E-2"/>
    <n v="0"/>
    <x v="1"/>
    <s v="No Error"/>
    <m/>
    <m/>
    <m/>
    <m/>
    <m/>
    <m/>
    <m/>
    <m/>
    <m/>
    <m/>
    <s v=""/>
  </r>
  <r>
    <x v="40"/>
    <s v="FRDBICG Early Task46055.7256944444"/>
    <s v="Not Found"/>
    <x v="317"/>
    <s v="ICGFRDBICG Early Taskearly tasks"/>
    <s v="ICGFRDBICG Early Task"/>
    <m/>
    <m/>
    <m/>
    <m/>
    <m/>
    <m/>
    <m/>
    <m/>
    <m/>
    <m/>
    <m/>
    <m/>
    <m/>
    <n v="2601"/>
    <x v="7"/>
    <x v="2"/>
    <s v="START early tasks"/>
    <s v="END early tasks"/>
    <d v="2026-02-02T17:25:00"/>
    <x v="1095"/>
    <d v="2026-02-03T05:32:00"/>
    <s v="NULL"/>
    <x v="0"/>
    <s v="FRDB_R2602_1_ICG2601_1_P early tasks"/>
    <x v="0"/>
    <s v="early tasks"/>
    <n v="0.12"/>
    <n v="0"/>
    <n v="0.12"/>
    <n v="0"/>
    <n v="0"/>
    <n v="0.12"/>
    <m/>
    <m/>
    <n v="0"/>
    <n v="0"/>
    <n v="0.12"/>
    <n v="0"/>
    <x v="6"/>
    <s v="No Error"/>
    <m/>
    <m/>
    <m/>
    <m/>
    <m/>
    <m/>
    <m/>
    <m/>
    <m/>
    <m/>
    <s v=""/>
  </r>
  <r>
    <x v="41"/>
    <s v="FRDBICG46056.2305555556"/>
    <s v="Not Found"/>
    <x v="8"/>
    <s v="ICGFRDBICGcopy from"/>
    <s v="ICGFRDBICG"/>
    <m/>
    <m/>
    <m/>
    <m/>
    <m/>
    <m/>
    <m/>
    <m/>
    <m/>
    <m/>
    <m/>
    <m/>
    <m/>
    <n v="2601"/>
    <x v="7"/>
    <x v="2"/>
    <s v="START copy from"/>
    <s v="END copy from"/>
    <d v="2026-02-03T05:32:00"/>
    <x v="1096"/>
    <d v="2026-02-03T05:33:00"/>
    <s v="NULL"/>
    <x v="0"/>
    <s v="FRDB_R2602_1_ICG2601_1_P ICG all"/>
    <x v="0"/>
    <s v="copy from"/>
    <n v="1.17"/>
    <n v="0"/>
    <n v="1.17"/>
    <n v="0"/>
    <n v="0"/>
    <n v="1.17"/>
    <m/>
    <m/>
    <n v="0"/>
    <n v="0"/>
    <n v="1.17"/>
    <n v="0"/>
    <x v="153"/>
    <s v="No Error"/>
    <m/>
    <m/>
    <m/>
    <m/>
    <m/>
    <m/>
    <m/>
    <m/>
    <m/>
    <m/>
    <s v=""/>
  </r>
  <r>
    <x v="41"/>
    <s v="FRDBICG46056.23125"/>
    <s v="Not Found"/>
    <x v="318"/>
    <s v="ICGFRDBICGLoad SQL-to-SQL + stratify previous"/>
    <s v="ICGFRDBICG"/>
    <m/>
    <m/>
    <m/>
    <m/>
    <m/>
    <m/>
    <m/>
    <m/>
    <m/>
    <m/>
    <m/>
    <m/>
    <m/>
    <n v="2601"/>
    <x v="7"/>
    <x v="2"/>
    <s v="START Load SQL-to-SQL + stratify previous"/>
    <s v="NULL"/>
    <d v="2026-02-03T05:33:00"/>
    <x v="1097"/>
    <d v="2026-02-03T06:06:00"/>
    <s v="NULL"/>
    <x v="0"/>
    <s v="FRDB_R2602_1_ICG2601_1_P ICG all"/>
    <x v="0"/>
    <s v="Load SQL-to-SQL + stratify previous"/>
    <n v="3.65"/>
    <n v="0"/>
    <n v="3.65"/>
    <n v="0"/>
    <n v="0"/>
    <n v="3.65"/>
    <m/>
    <m/>
    <n v="0"/>
    <n v="0"/>
    <n v="3.65"/>
    <n v="0"/>
    <x v="265"/>
    <s v="No Error"/>
    <m/>
    <m/>
    <m/>
    <m/>
    <m/>
    <m/>
    <m/>
    <m/>
    <m/>
    <m/>
    <s v=""/>
  </r>
  <r>
    <x v="41"/>
    <s v="FRDBICG46056.2541666667"/>
    <s v="Not Found"/>
    <x v="319"/>
    <s v="ICGFRDBICGLoad SQL-to-SQL + stratify current"/>
    <s v="ICGFRDBICG"/>
    <m/>
    <m/>
    <m/>
    <m/>
    <m/>
    <m/>
    <m/>
    <m/>
    <m/>
    <m/>
    <m/>
    <m/>
    <m/>
    <n v="2601"/>
    <x v="7"/>
    <x v="2"/>
    <s v="START Load SQL-to-SQL + stratify current"/>
    <s v="END Load SQL-to-SQL + stratify current"/>
    <d v="2026-02-03T06:06:00"/>
    <x v="1098"/>
    <d v="2026-02-03T06:41:00"/>
    <s v="NULL"/>
    <x v="0"/>
    <s v="FRDB_R2602_1_ICG2601_1_P ICG all"/>
    <x v="0"/>
    <s v="Load SQL-to-SQL + stratify current"/>
    <n v="0.57999999999999996"/>
    <n v="0"/>
    <n v="0.57999999999999996"/>
    <n v="0"/>
    <n v="0"/>
    <n v="0.57999999999999996"/>
    <m/>
    <m/>
    <n v="0"/>
    <n v="0"/>
    <n v="0.57999999999999996"/>
    <n v="0"/>
    <x v="104"/>
    <s v="No Error"/>
    <m/>
    <m/>
    <m/>
    <m/>
    <m/>
    <m/>
    <m/>
    <m/>
    <m/>
    <m/>
    <s v=""/>
  </r>
  <r>
    <x v="41"/>
    <s v="FRDBICG46056.2784722222"/>
    <s v="Not Found"/>
    <x v="320"/>
    <s v="ICGFRDBICGDB copy from"/>
    <s v="ICGFRDBICG"/>
    <m/>
    <m/>
    <m/>
    <m/>
    <m/>
    <m/>
    <m/>
    <m/>
    <m/>
    <m/>
    <m/>
    <m/>
    <m/>
    <n v="2601"/>
    <x v="7"/>
    <x v="2"/>
    <s v="START DB copy from"/>
    <s v="NULL"/>
    <d v="2026-02-03T06:41:00"/>
    <x v="1097"/>
    <d v="2026-02-03T06:42:00"/>
    <s v="NULL"/>
    <x v="0"/>
    <s v="FRDB_R2602_1_ICG2601_1_P ICG all"/>
    <x v="0"/>
    <s v="DB copy from"/>
    <n v="2.52"/>
    <n v="0"/>
    <n v="2.52"/>
    <n v="0"/>
    <n v="0"/>
    <n v="2.52"/>
    <m/>
    <m/>
    <n v="0"/>
    <n v="0"/>
    <n v="2.52"/>
    <n v="0"/>
    <x v="211"/>
    <s v="No Error"/>
    <m/>
    <m/>
    <m/>
    <m/>
    <m/>
    <m/>
    <m/>
    <m/>
    <m/>
    <m/>
    <s v=""/>
  </r>
  <r>
    <x v="41"/>
    <s v="FRDBICG46056.2791666667"/>
    <s v="Not Found"/>
    <x v="321"/>
    <s v="ICGFRDBICGP-1 M-1 NPV"/>
    <s v="ICGFRDBICG"/>
    <m/>
    <m/>
    <m/>
    <m/>
    <m/>
    <m/>
    <m/>
    <m/>
    <m/>
    <m/>
    <m/>
    <m/>
    <m/>
    <n v="2601"/>
    <x v="7"/>
    <x v="2"/>
    <s v="START P-1 M-1 NPV"/>
    <s v="END P-1 M-1 NPV"/>
    <d v="2026-02-03T06:42:00"/>
    <x v="1099"/>
    <d v="2026-02-03T06:48:00"/>
    <s v="NULL"/>
    <x v="0"/>
    <s v="FRDB_R2602_1_ICG2601_1_P ICG all"/>
    <x v="0"/>
    <s v="P-1 M-1 NPV"/>
    <n v="0.1"/>
    <n v="0"/>
    <n v="0.1"/>
    <n v="0"/>
    <n v="0"/>
    <n v="0.1"/>
    <m/>
    <m/>
    <n v="0"/>
    <n v="0"/>
    <n v="0.1"/>
    <n v="0"/>
    <x v="14"/>
    <s v="No Error"/>
    <m/>
    <m/>
    <m/>
    <m/>
    <m/>
    <m/>
    <m/>
    <m/>
    <m/>
    <m/>
    <s v=""/>
  </r>
  <r>
    <x v="41"/>
    <s v="FRDBICG46056.2833333333"/>
    <s v="Not Found"/>
    <x v="332"/>
    <s v="ICGFRDBICGP-1 M-1 planning"/>
    <s v="ICGFRDBICG"/>
    <m/>
    <m/>
    <m/>
    <m/>
    <m/>
    <m/>
    <m/>
    <m/>
    <m/>
    <m/>
    <m/>
    <m/>
    <m/>
    <n v="2601"/>
    <x v="7"/>
    <x v="2"/>
    <s v="START P-1 M-1 planning"/>
    <s v="END P-1 M-1 planning"/>
    <d v="2026-02-03T06:48:00"/>
    <x v="1100"/>
    <d v="2026-02-03T07:19:00"/>
    <s v="NULL"/>
    <x v="0"/>
    <s v="FRDB_R2602_1_ICG2601_1_P ICG all"/>
    <x v="0"/>
    <s v="P-1 M-1 planning"/>
    <n v="0.52"/>
    <n v="0"/>
    <n v="0.52"/>
    <n v="0"/>
    <n v="0"/>
    <n v="0.52"/>
    <m/>
    <m/>
    <n v="0"/>
    <n v="0"/>
    <n v="0.52"/>
    <n v="0"/>
    <x v="123"/>
    <s v="No Error"/>
    <m/>
    <m/>
    <m/>
    <m/>
    <m/>
    <m/>
    <m/>
    <m/>
    <m/>
    <m/>
    <s v=""/>
  </r>
  <r>
    <x v="41"/>
    <s v="FRDBICG46056.3048611111"/>
    <s v="Not Found"/>
    <x v="323"/>
    <s v="ICGFRDBICGP-0 M-0 NPV"/>
    <s v="ICGFRDBICG"/>
    <m/>
    <m/>
    <m/>
    <m/>
    <m/>
    <m/>
    <m/>
    <m/>
    <m/>
    <m/>
    <m/>
    <m/>
    <m/>
    <n v="2601"/>
    <x v="7"/>
    <x v="2"/>
    <s v="START P-0 M-0 NPV"/>
    <s v="END P-0 M-0 NPV"/>
    <d v="2026-02-03T07:19:00"/>
    <x v="1101"/>
    <d v="2026-02-03T07:23:00"/>
    <s v="NULL"/>
    <x v="0"/>
    <s v="FRDB_R2602_1_ICG2601_1_P ICG all"/>
    <x v="0"/>
    <s v="P-0 M-0 NPV"/>
    <n v="7.0000000000000007E-2"/>
    <n v="0"/>
    <n v="7.0000000000000007E-2"/>
    <n v="0"/>
    <n v="0"/>
    <n v="7.0000000000000007E-2"/>
    <m/>
    <m/>
    <n v="0"/>
    <n v="0"/>
    <n v="7.0000000000000007E-2"/>
    <n v="0"/>
    <x v="1"/>
    <s v="No Error"/>
    <m/>
    <m/>
    <m/>
    <m/>
    <m/>
    <m/>
    <m/>
    <m/>
    <m/>
    <m/>
    <s v=""/>
  </r>
  <r>
    <x v="41"/>
    <s v="FRDBICG46056.3076388889"/>
    <s v="Not Found"/>
    <x v="333"/>
    <s v="ICGFRDBICGP-0 M-0 planning"/>
    <s v="ICGFRDBICG"/>
    <m/>
    <m/>
    <m/>
    <m/>
    <m/>
    <m/>
    <m/>
    <m/>
    <m/>
    <m/>
    <m/>
    <m/>
    <m/>
    <n v="2601"/>
    <x v="7"/>
    <x v="2"/>
    <s v="START P-0 M-0 planning"/>
    <s v="END P-0 M-0 planning"/>
    <d v="2026-02-03T07:23:00"/>
    <x v="1102"/>
    <d v="2026-02-03T07:50:00"/>
    <s v="NULL"/>
    <x v="0"/>
    <s v="FRDB_R2602_1_ICG2601_1_P ICG all"/>
    <x v="0"/>
    <s v="P-0 M-0 planning"/>
    <n v="0.45"/>
    <n v="0"/>
    <n v="0.45"/>
    <n v="0"/>
    <n v="0"/>
    <n v="0.45"/>
    <m/>
    <m/>
    <n v="0"/>
    <n v="0"/>
    <n v="0.45"/>
    <n v="0"/>
    <x v="10"/>
    <s v="No Error"/>
    <m/>
    <m/>
    <m/>
    <m/>
    <m/>
    <m/>
    <m/>
    <m/>
    <m/>
    <m/>
    <s v=""/>
  </r>
  <r>
    <x v="41"/>
    <s v="FRDBICG46056.3263888889"/>
    <s v="Not Found"/>
    <x v="334"/>
    <s v="ICGFRDBICGupdate statistics light"/>
    <s v="ICGFRDBICG"/>
    <m/>
    <m/>
    <m/>
    <m/>
    <m/>
    <m/>
    <m/>
    <m/>
    <m/>
    <m/>
    <m/>
    <m/>
    <m/>
    <n v="2601"/>
    <x v="7"/>
    <x v="2"/>
    <s v="START update statistics light"/>
    <s v="END update statistics light"/>
    <d v="2026-02-03T07:50:00"/>
    <x v="1103"/>
    <d v="2026-02-03T07:53:00"/>
    <s v="NULL"/>
    <x v="0"/>
    <s v="FRDB_R2602_1_ICG2601_1_P ICG all"/>
    <x v="0"/>
    <s v="update statistics light"/>
    <n v="0.05"/>
    <n v="0"/>
    <n v="0.05"/>
    <n v="0"/>
    <n v="0"/>
    <n v="0.05"/>
    <m/>
    <m/>
    <n v="0"/>
    <n v="0"/>
    <n v="0.05"/>
    <n v="0"/>
    <x v="17"/>
    <s v="No Error"/>
    <m/>
    <m/>
    <m/>
    <m/>
    <m/>
    <m/>
    <m/>
    <m/>
    <m/>
    <m/>
    <s v=""/>
  </r>
  <r>
    <x v="41"/>
    <s v="FRDBICG46056.3284722222"/>
    <s v="Not Found"/>
    <x v="331"/>
    <s v="ICGFRDBICGExport of DFA report"/>
    <s v="ICGFRDBICG"/>
    <m/>
    <m/>
    <m/>
    <m/>
    <m/>
    <m/>
    <m/>
    <m/>
    <m/>
    <m/>
    <m/>
    <m/>
    <m/>
    <n v="2601"/>
    <x v="7"/>
    <x v="2"/>
    <s v="START Export of DFA report"/>
    <s v="END Export of DFA report"/>
    <d v="2026-02-03T07:53:00"/>
    <x v="1104"/>
    <s v="NULL"/>
    <s v="NULL"/>
    <x v="0"/>
    <s v="FRDB_R2602_1_ICG2601_1_P ICG all"/>
    <x v="0"/>
    <s v="Export of DFA report"/>
    <n v="1.3"/>
    <n v="0"/>
    <n v="1.3"/>
    <n v="0"/>
    <n v="0"/>
    <n v="1.3"/>
    <m/>
    <m/>
    <n v="0"/>
    <n v="0"/>
    <n v="1.3"/>
    <n v="0"/>
    <x v="227"/>
    <s v="No Error"/>
    <m/>
    <m/>
    <m/>
    <m/>
    <m/>
    <m/>
    <m/>
    <m/>
    <m/>
    <m/>
    <s v=""/>
  </r>
  <r>
    <x v="40"/>
    <s v="ITDBICG Early Task46055.7270833333"/>
    <s v="Not Found"/>
    <x v="317"/>
    <s v="ICGITDBICG Early Taskearly tasks"/>
    <s v="ICGITDBICG Early Task"/>
    <m/>
    <m/>
    <m/>
    <m/>
    <m/>
    <m/>
    <m/>
    <m/>
    <m/>
    <m/>
    <m/>
    <m/>
    <m/>
    <n v="2601"/>
    <x v="8"/>
    <x v="2"/>
    <s v="START early tasks"/>
    <s v="END early tasks"/>
    <d v="2026-02-02T17:27:00"/>
    <x v="1095"/>
    <d v="2026-02-03T05:32:00"/>
    <s v="NULL"/>
    <x v="0"/>
    <s v="ITDB_R2602_1_ICG2601_1_P early tasks"/>
    <x v="0"/>
    <s v="early tasks"/>
    <n v="0.08"/>
    <n v="0"/>
    <n v="0.08"/>
    <n v="0"/>
    <n v="0"/>
    <n v="0.08"/>
    <m/>
    <m/>
    <n v="0"/>
    <n v="0"/>
    <n v="0.08"/>
    <n v="0"/>
    <x v="25"/>
    <s v="No Error"/>
    <m/>
    <m/>
    <m/>
    <m/>
    <m/>
    <m/>
    <m/>
    <m/>
    <m/>
    <m/>
    <s v=""/>
  </r>
  <r>
    <x v="41"/>
    <s v="ITDBICG46056.2305555556"/>
    <s v="Not Found"/>
    <x v="8"/>
    <s v="ICGITDBICGcopy from"/>
    <s v="ICGITDBICG"/>
    <m/>
    <m/>
    <m/>
    <m/>
    <m/>
    <m/>
    <m/>
    <m/>
    <m/>
    <m/>
    <m/>
    <m/>
    <m/>
    <n v="2601"/>
    <x v="8"/>
    <x v="2"/>
    <s v="START copy from"/>
    <s v="END copy from"/>
    <d v="2026-02-03T05:32:00"/>
    <x v="1105"/>
    <d v="2026-02-03T05:33:00"/>
    <s v="NULL"/>
    <x v="0"/>
    <s v="ITDB_R2602_1_ICG2601_1_P ICG all"/>
    <x v="0"/>
    <s v="copy from"/>
    <n v="0.93"/>
    <n v="0"/>
    <n v="0.93"/>
    <n v="0"/>
    <n v="0"/>
    <n v="0.93"/>
    <m/>
    <m/>
    <n v="0"/>
    <n v="0"/>
    <n v="0.93"/>
    <n v="0"/>
    <x v="115"/>
    <s v="No Error"/>
    <m/>
    <m/>
    <m/>
    <m/>
    <m/>
    <m/>
    <m/>
    <m/>
    <m/>
    <m/>
    <s v=""/>
  </r>
  <r>
    <x v="41"/>
    <s v="ITDBICG46056.23125"/>
    <s v="Not Found"/>
    <x v="318"/>
    <s v="ICGITDBICGLoad SQL-to-SQL + stratify previous"/>
    <s v="ICGITDBICG"/>
    <m/>
    <m/>
    <m/>
    <m/>
    <m/>
    <m/>
    <m/>
    <m/>
    <m/>
    <m/>
    <m/>
    <m/>
    <m/>
    <n v="2601"/>
    <x v="8"/>
    <x v="2"/>
    <s v="START Load SQL-to-SQL + stratify previous"/>
    <s v="END Load SQL-to-SQL + stratify previous"/>
    <d v="2026-02-03T05:33:00"/>
    <x v="1106"/>
    <d v="2026-02-03T06:02:00"/>
    <s v="NULL"/>
    <x v="0"/>
    <s v="ITDB_R2602_1_ICG2601_1_P ICG all"/>
    <x v="0"/>
    <s v="Load SQL-to-SQL + stratify previous"/>
    <n v="0.48"/>
    <n v="0"/>
    <n v="0.48"/>
    <n v="0"/>
    <n v="0"/>
    <n v="0.48"/>
    <m/>
    <m/>
    <n v="0"/>
    <n v="0"/>
    <n v="0.48"/>
    <n v="0"/>
    <x v="118"/>
    <s v="No Error"/>
    <m/>
    <m/>
    <m/>
    <m/>
    <m/>
    <m/>
    <m/>
    <m/>
    <m/>
    <m/>
    <s v=""/>
  </r>
  <r>
    <x v="41"/>
    <s v="ITDBICG46056.2513888889"/>
    <s v="Not Found"/>
    <x v="319"/>
    <s v="ICGITDBICGLoad SQL-to-SQL + stratify current"/>
    <s v="ICGITDBICG"/>
    <m/>
    <m/>
    <m/>
    <m/>
    <m/>
    <m/>
    <m/>
    <m/>
    <m/>
    <m/>
    <m/>
    <m/>
    <m/>
    <n v="2601"/>
    <x v="8"/>
    <x v="2"/>
    <s v="START Load SQL-to-SQL + stratify current"/>
    <s v="END Load SQL-to-SQL + stratify current"/>
    <d v="2026-02-03T06:02:00"/>
    <x v="1076"/>
    <d v="2026-02-03T06:28:00"/>
    <s v="NULL"/>
    <x v="0"/>
    <s v="ITDB_R2602_1_ICG2601_1_P ICG all"/>
    <x v="0"/>
    <s v="Load SQL-to-SQL + stratify current"/>
    <n v="0.42"/>
    <n v="0"/>
    <n v="0.42"/>
    <n v="0"/>
    <n v="0"/>
    <n v="0.42"/>
    <m/>
    <m/>
    <n v="0"/>
    <n v="0"/>
    <n v="0.42"/>
    <n v="0"/>
    <x v="69"/>
    <s v="No Error"/>
    <m/>
    <m/>
    <m/>
    <m/>
    <m/>
    <m/>
    <m/>
    <m/>
    <m/>
    <m/>
    <s v=""/>
  </r>
  <r>
    <x v="41"/>
    <s v="ITDBICG46056.2694444444"/>
    <s v="Not Found"/>
    <x v="321"/>
    <s v="ICGITDBICGP-1 M-1 NPV"/>
    <s v="ICGITDBICG"/>
    <m/>
    <m/>
    <m/>
    <m/>
    <m/>
    <m/>
    <m/>
    <m/>
    <m/>
    <m/>
    <m/>
    <m/>
    <m/>
    <n v="2601"/>
    <x v="8"/>
    <x v="2"/>
    <s v="START P-1 M-1 NPV"/>
    <s v="END P-1 M-1 NPV"/>
    <d v="2026-02-03T06:28:00"/>
    <x v="1107"/>
    <d v="2026-02-03T06:35:00"/>
    <s v="NULL"/>
    <x v="0"/>
    <s v="ITDB_R2602_1_ICG2601_1_P ICG all"/>
    <x v="0"/>
    <s v="P-1 M-1 NPV"/>
    <n v="0.12"/>
    <n v="0"/>
    <n v="0.12"/>
    <n v="0"/>
    <n v="0"/>
    <n v="0.12"/>
    <m/>
    <m/>
    <n v="0"/>
    <n v="0"/>
    <n v="0.12"/>
    <n v="0"/>
    <x v="6"/>
    <s v="No Error"/>
    <m/>
    <m/>
    <m/>
    <m/>
    <m/>
    <m/>
    <m/>
    <m/>
    <m/>
    <m/>
    <s v=""/>
  </r>
  <r>
    <x v="41"/>
    <s v="ITDBICG46056.2743055556"/>
    <s v="Not Found"/>
    <x v="332"/>
    <s v="ICGITDBICGP-1 M-1 planning"/>
    <s v="ICGITDBICG"/>
    <m/>
    <m/>
    <m/>
    <m/>
    <m/>
    <m/>
    <m/>
    <m/>
    <m/>
    <m/>
    <m/>
    <m/>
    <m/>
    <n v="2601"/>
    <x v="8"/>
    <x v="2"/>
    <s v="START P-1 M-1 planning"/>
    <s v="END P-1 M-1 planning"/>
    <d v="2026-02-03T06:35:00"/>
    <x v="1108"/>
    <d v="2026-02-03T07:46:00"/>
    <s v="NULL"/>
    <x v="0"/>
    <s v="ITDB_R2602_1_ICG2601_1_P ICG all"/>
    <x v="0"/>
    <s v="P-1 M-1 planning"/>
    <n v="1.18"/>
    <n v="0"/>
    <n v="1.18"/>
    <n v="0"/>
    <n v="0"/>
    <n v="1.18"/>
    <m/>
    <m/>
    <n v="0"/>
    <n v="0"/>
    <n v="1.18"/>
    <n v="0"/>
    <x v="81"/>
    <s v="No Error"/>
    <m/>
    <m/>
    <m/>
    <m/>
    <m/>
    <m/>
    <m/>
    <m/>
    <m/>
    <m/>
    <s v=""/>
  </r>
  <r>
    <x v="41"/>
    <s v="ITDBICG46056.3236111111"/>
    <s v="Not Found"/>
    <x v="323"/>
    <s v="ICGITDBICGP-0 M-0 NPV"/>
    <s v="ICGITDBICG"/>
    <m/>
    <m/>
    <m/>
    <m/>
    <m/>
    <m/>
    <m/>
    <m/>
    <m/>
    <m/>
    <m/>
    <m/>
    <m/>
    <n v="2601"/>
    <x v="8"/>
    <x v="2"/>
    <s v="START P-0 M-0 NPV"/>
    <s v="END P-0 M-0 NPV"/>
    <d v="2026-02-03T07:46:00"/>
    <x v="1109"/>
    <d v="2026-02-03T07:51:00"/>
    <s v="NULL"/>
    <x v="0"/>
    <s v="ITDB_R2602_1_ICG2601_1_P ICG all"/>
    <x v="0"/>
    <s v="P-0 M-0 NPV"/>
    <n v="0.08"/>
    <n v="0"/>
    <n v="0.08"/>
    <n v="0"/>
    <n v="0"/>
    <n v="0.08"/>
    <m/>
    <m/>
    <n v="0"/>
    <n v="0"/>
    <n v="0.08"/>
    <n v="0"/>
    <x v="25"/>
    <s v="No Error"/>
    <m/>
    <m/>
    <m/>
    <m/>
    <m/>
    <m/>
    <m/>
    <m/>
    <m/>
    <m/>
    <s v=""/>
  </r>
  <r>
    <x v="41"/>
    <s v="ITDBICG46056.3270833333"/>
    <s v="Not Found"/>
    <x v="333"/>
    <s v="ICGITDBICGP-0 M-0 planning"/>
    <s v="ICGITDBICG"/>
    <m/>
    <m/>
    <m/>
    <m/>
    <m/>
    <m/>
    <m/>
    <m/>
    <m/>
    <m/>
    <m/>
    <m/>
    <m/>
    <n v="2601"/>
    <x v="8"/>
    <x v="2"/>
    <s v="START P-0 M-0 planning"/>
    <s v="END P-0 M-0 planning"/>
    <d v="2026-02-03T07:51:00"/>
    <x v="1110"/>
    <d v="2026-02-03T08:54:00"/>
    <s v="NULL"/>
    <x v="0"/>
    <s v="ITDB_R2602_1_ICG2601_1_P ICG all"/>
    <x v="0"/>
    <s v="P-0 M-0 planning"/>
    <n v="1.05"/>
    <n v="0"/>
    <n v="1.05"/>
    <n v="0"/>
    <n v="0"/>
    <n v="1.05"/>
    <m/>
    <m/>
    <n v="0"/>
    <n v="0"/>
    <n v="1.05"/>
    <n v="0"/>
    <x v="55"/>
    <s v="No Error"/>
    <m/>
    <m/>
    <m/>
    <m/>
    <m/>
    <m/>
    <m/>
    <m/>
    <m/>
    <m/>
    <s v=""/>
  </r>
  <r>
    <x v="41"/>
    <s v="ITDBICG46056.3708333333"/>
    <s v="Not Found"/>
    <x v="334"/>
    <s v="ICGITDBICGupdate statistics light"/>
    <s v="ICGITDBICG"/>
    <m/>
    <m/>
    <m/>
    <m/>
    <m/>
    <m/>
    <m/>
    <m/>
    <m/>
    <m/>
    <m/>
    <m/>
    <m/>
    <n v="2601"/>
    <x v="8"/>
    <x v="2"/>
    <s v="START update statistics light"/>
    <s v="END update statistics light"/>
    <d v="2026-02-03T08:54:00"/>
    <x v="1111"/>
    <d v="2026-02-03T08:57:00"/>
    <s v="NULL"/>
    <x v="0"/>
    <s v="ITDB_R2602_1_ICG2601_1_P ICG all"/>
    <x v="0"/>
    <s v="update statistics light"/>
    <n v="0.05"/>
    <n v="0"/>
    <n v="0.05"/>
    <n v="0"/>
    <n v="0"/>
    <n v="0.05"/>
    <m/>
    <m/>
    <n v="0"/>
    <n v="0"/>
    <n v="0.05"/>
    <n v="0"/>
    <x v="17"/>
    <s v="No Error"/>
    <m/>
    <m/>
    <m/>
    <m/>
    <m/>
    <m/>
    <m/>
    <m/>
    <m/>
    <m/>
    <s v=""/>
  </r>
  <r>
    <x v="41"/>
    <s v="ITDBICG46056.3729166667"/>
    <s v="Not Found"/>
    <x v="331"/>
    <s v="ICGITDBICGExport of DFA report"/>
    <s v="ICGITDBICG"/>
    <m/>
    <m/>
    <m/>
    <m/>
    <m/>
    <m/>
    <m/>
    <m/>
    <m/>
    <m/>
    <m/>
    <m/>
    <m/>
    <n v="2601"/>
    <x v="8"/>
    <x v="2"/>
    <s v="START Export of DFA report"/>
    <s v="END Export of DFA report"/>
    <d v="2026-02-03T08:57:00"/>
    <x v="1112"/>
    <s v="NULL"/>
    <s v="NULL"/>
    <x v="0"/>
    <s v="ITDB_R2602_1_ICG2601_1_P ICG all"/>
    <x v="0"/>
    <s v="Export of DFA report"/>
    <n v="3.43"/>
    <n v="0"/>
    <n v="3.43"/>
    <n v="0"/>
    <n v="0"/>
    <n v="3.43"/>
    <m/>
    <m/>
    <n v="0"/>
    <n v="0"/>
    <n v="3.43"/>
    <n v="0"/>
    <x v="266"/>
    <s v="No Error"/>
    <m/>
    <m/>
    <m/>
    <m/>
    <m/>
    <m/>
    <m/>
    <m/>
    <m/>
    <m/>
    <s v=""/>
  </r>
  <r>
    <x v="40"/>
    <s v="WBUSICG Early Task46055.7277777778"/>
    <s v="Not Found"/>
    <x v="317"/>
    <s v="ICGWBUSICG Early Taskearly tasks"/>
    <s v="ICGWBUSICG Early Task"/>
    <m/>
    <m/>
    <m/>
    <m/>
    <m/>
    <m/>
    <m/>
    <m/>
    <m/>
    <m/>
    <m/>
    <m/>
    <m/>
    <n v="2601"/>
    <x v="5"/>
    <x v="2"/>
    <s v="START early tasks"/>
    <s v="END early tasks"/>
    <d v="2026-02-02T17:28:00"/>
    <x v="1113"/>
    <d v="2026-02-03T05:36:00"/>
    <s v="NULL"/>
    <x v="0"/>
    <s v="WBUS_R2602_1_ICG2601_1_P early tasks"/>
    <x v="0"/>
    <s v="early tasks"/>
    <n v="0.08"/>
    <n v="0"/>
    <n v="0.08"/>
    <n v="0"/>
    <n v="0"/>
    <n v="0.08"/>
    <m/>
    <m/>
    <n v="0"/>
    <n v="0"/>
    <n v="0.08"/>
    <n v="0"/>
    <x v="25"/>
    <s v="No Error"/>
    <m/>
    <m/>
    <m/>
    <m/>
    <m/>
    <m/>
    <m/>
    <m/>
    <m/>
    <m/>
    <s v=""/>
  </r>
  <r>
    <x v="41"/>
    <s v="WBUSICG46056.2333333333"/>
    <s v="Not Found"/>
    <x v="335"/>
    <s v="ICGWBUSICGLoad SQL-to-SQL + stratify previous completed"/>
    <s v="ICGWBUSICG"/>
    <m/>
    <m/>
    <m/>
    <m/>
    <m/>
    <m/>
    <m/>
    <m/>
    <m/>
    <m/>
    <m/>
    <m/>
    <m/>
    <n v="2601"/>
    <x v="5"/>
    <x v="2"/>
    <s v="START Load SQL-to-SQL + stratify previous completed"/>
    <s v="END Load SQL-to-SQL + stratify previous completed"/>
    <d v="2026-02-03T05:36:00"/>
    <x v="1114"/>
    <d v="2026-02-03T05:36:00"/>
    <s v="NULL"/>
    <x v="0"/>
    <s v="WBUS_R2602_1_ICG2601_1_P ICG all"/>
    <x v="0"/>
    <s v="Load SQL-to-SQL + stratify previous completed"/>
    <n v="0.52"/>
    <n v="0"/>
    <n v="0.52"/>
    <n v="0"/>
    <n v="0"/>
    <n v="0.52"/>
    <m/>
    <m/>
    <n v="0"/>
    <n v="0"/>
    <n v="0.52"/>
    <n v="0"/>
    <x v="123"/>
    <s v="No Error"/>
    <m/>
    <m/>
    <m/>
    <m/>
    <m/>
    <m/>
    <m/>
    <m/>
    <m/>
    <m/>
    <s v=""/>
  </r>
  <r>
    <x v="41"/>
    <s v="WBUSICG46056.2333333333"/>
    <s v="Not Found"/>
    <x v="8"/>
    <s v="ICGWBUSICGcopy from"/>
    <s v="ICGWBUSICG"/>
    <m/>
    <m/>
    <m/>
    <m/>
    <m/>
    <m/>
    <m/>
    <m/>
    <m/>
    <m/>
    <m/>
    <m/>
    <m/>
    <n v="2601"/>
    <x v="5"/>
    <x v="2"/>
    <s v="START copy from"/>
    <s v="END copy from"/>
    <d v="2026-02-03T05:36:00"/>
    <x v="1096"/>
    <d v="2026-02-03T05:37:00"/>
    <s v="NULL"/>
    <x v="0"/>
    <s v="WBUS_R2602_1_ICG2601_1_P ICG all"/>
    <x v="0"/>
    <s v="copy from"/>
    <n v="1.1000000000000001"/>
    <n v="0"/>
    <n v="1.1000000000000001"/>
    <n v="0"/>
    <n v="0"/>
    <n v="1.1000000000000001"/>
    <m/>
    <m/>
    <n v="0"/>
    <n v="0"/>
    <n v="1.1000000000000001"/>
    <n v="0"/>
    <x v="140"/>
    <s v="No Error"/>
    <m/>
    <m/>
    <m/>
    <m/>
    <m/>
    <m/>
    <m/>
    <m/>
    <m/>
    <m/>
    <s v=""/>
  </r>
  <r>
    <x v="41"/>
    <s v="WBUSICG46056.2340277778"/>
    <s v="Not Found"/>
    <x v="318"/>
    <s v="ICGWBUSICGLoad SQL-to-SQL + stratify previous"/>
    <s v="ICGWBUSICG"/>
    <m/>
    <m/>
    <m/>
    <m/>
    <m/>
    <m/>
    <m/>
    <m/>
    <m/>
    <m/>
    <m/>
    <m/>
    <m/>
    <n v="2601"/>
    <x v="5"/>
    <x v="2"/>
    <s v="START Load SQL-to-SQL + stratify previous"/>
    <s v="NULL"/>
    <d v="2026-02-03T05:37:00"/>
    <x v="1115"/>
    <d v="2026-02-03T06:07:00"/>
    <s v="NULL"/>
    <x v="0"/>
    <s v="WBUS_R2602_1_ICG2601_1_P ICG all"/>
    <x v="0"/>
    <s v="Load SQL-to-SQL + stratify previous"/>
    <n v="15.85"/>
    <n v="0"/>
    <n v="15.85"/>
    <n v="0"/>
    <n v="0"/>
    <n v="15.85"/>
    <m/>
    <m/>
    <n v="0"/>
    <n v="0"/>
    <n v="15.85"/>
    <n v="0"/>
    <x v="267"/>
    <s v="No Error"/>
    <m/>
    <m/>
    <m/>
    <m/>
    <m/>
    <m/>
    <m/>
    <m/>
    <m/>
    <m/>
    <s v=""/>
  </r>
  <r>
    <x v="41"/>
    <s v="WBUSICG46056.2548611111"/>
    <s v="Not Found"/>
    <x v="319"/>
    <s v="ICGWBUSICGLoad SQL-to-SQL + stratify current"/>
    <s v="ICGWBUSICG"/>
    <m/>
    <m/>
    <m/>
    <m/>
    <m/>
    <m/>
    <m/>
    <m/>
    <m/>
    <m/>
    <m/>
    <m/>
    <m/>
    <n v="2601"/>
    <x v="5"/>
    <x v="2"/>
    <s v="START Load SQL-to-SQL + stratify current"/>
    <s v="END Load SQL-to-SQL + stratify current"/>
    <d v="2026-02-03T06:07:00"/>
    <x v="1098"/>
    <d v="2026-02-03T06:41:00"/>
    <s v="NULL"/>
    <x v="0"/>
    <s v="WBUS_R2602_1_ICG2601_1_P ICG all"/>
    <x v="0"/>
    <s v="Load SQL-to-SQL + stratify current"/>
    <n v="0.56999999999999995"/>
    <n v="0"/>
    <n v="0.56999999999999995"/>
    <n v="0"/>
    <n v="0"/>
    <n v="0.56999999999999995"/>
    <m/>
    <m/>
    <n v="0"/>
    <n v="0"/>
    <n v="0.56999999999999995"/>
    <n v="0"/>
    <x v="77"/>
    <s v="No Error"/>
    <m/>
    <m/>
    <m/>
    <m/>
    <m/>
    <m/>
    <m/>
    <m/>
    <m/>
    <m/>
    <s v=""/>
  </r>
  <r>
    <x v="41"/>
    <s v="WBUSICG46056.2784722222"/>
    <s v="Not Found"/>
    <x v="320"/>
    <s v="ICGWBUSICGDB copy from"/>
    <s v="ICGWBUSICG"/>
    <m/>
    <m/>
    <m/>
    <m/>
    <m/>
    <m/>
    <m/>
    <m/>
    <m/>
    <m/>
    <m/>
    <m/>
    <m/>
    <n v="2601"/>
    <x v="5"/>
    <x v="2"/>
    <s v="START DB copy from"/>
    <s v="NULL"/>
    <d v="2026-02-03T06:41:00"/>
    <x v="1115"/>
    <d v="2026-02-03T06:42:00"/>
    <s v="NULL"/>
    <x v="0"/>
    <s v="WBUS_R2602_1_ICG2601_1_P ICG all"/>
    <x v="0"/>
    <s v="DB copy from"/>
    <n v="14.78"/>
    <n v="0"/>
    <n v="14.78"/>
    <n v="0"/>
    <n v="0"/>
    <n v="14.78"/>
    <m/>
    <m/>
    <n v="0"/>
    <n v="0"/>
    <n v="14.78"/>
    <n v="0"/>
    <x v="268"/>
    <s v="No Error"/>
    <m/>
    <m/>
    <m/>
    <m/>
    <m/>
    <m/>
    <m/>
    <m/>
    <m/>
    <m/>
    <s v=""/>
  </r>
  <r>
    <x v="41"/>
    <s v="WBUSICG46056.2791666667"/>
    <s v="Not Found"/>
    <x v="321"/>
    <s v="ICGWBUSICGP-1 M-1 NPV"/>
    <s v="ICGWBUSICG"/>
    <m/>
    <m/>
    <m/>
    <m/>
    <m/>
    <m/>
    <m/>
    <m/>
    <m/>
    <m/>
    <m/>
    <m/>
    <m/>
    <n v="2601"/>
    <x v="5"/>
    <x v="2"/>
    <s v="START P-1 M-1 NPV"/>
    <s v="END P-1 M-1 NPV"/>
    <d v="2026-02-03T06:42:00"/>
    <x v="1116"/>
    <d v="2026-02-03T06:49:00"/>
    <s v="NULL"/>
    <x v="0"/>
    <s v="WBUS_R2602_1_ICG2601_1_P ICG all"/>
    <x v="0"/>
    <s v="P-1 M-1 NPV"/>
    <n v="0.12"/>
    <n v="0"/>
    <n v="0.12"/>
    <n v="0"/>
    <n v="0"/>
    <n v="0.12"/>
    <m/>
    <m/>
    <n v="0"/>
    <n v="0"/>
    <n v="0.12"/>
    <n v="0"/>
    <x v="6"/>
    <s v="No Error"/>
    <m/>
    <m/>
    <m/>
    <m/>
    <m/>
    <m/>
    <m/>
    <m/>
    <m/>
    <m/>
    <s v=""/>
  </r>
  <r>
    <x v="41"/>
    <s v="WBUSICG46056.2840277778"/>
    <s v="Not Found"/>
    <x v="332"/>
    <s v="ICGWBUSICGP-1 M-1 planning"/>
    <s v="ICGWBUSICG"/>
    <m/>
    <m/>
    <m/>
    <m/>
    <m/>
    <m/>
    <m/>
    <m/>
    <m/>
    <m/>
    <m/>
    <m/>
    <m/>
    <n v="2601"/>
    <x v="5"/>
    <x v="2"/>
    <s v="START P-1 M-1 planning"/>
    <s v="END P-1 M-1 planning"/>
    <d v="2026-02-03T06:49:00"/>
    <x v="1101"/>
    <d v="2026-02-03T07:23:00"/>
    <s v="NULL"/>
    <x v="0"/>
    <s v="WBUS_R2602_1_ICG2601_1_P ICG all"/>
    <x v="0"/>
    <s v="P-1 M-1 planning"/>
    <n v="0.56999999999999995"/>
    <n v="0"/>
    <n v="0.56999999999999995"/>
    <n v="0"/>
    <n v="0"/>
    <n v="0.56999999999999995"/>
    <m/>
    <m/>
    <n v="0"/>
    <n v="0"/>
    <n v="0.56999999999999995"/>
    <n v="0"/>
    <x v="77"/>
    <s v="No Error"/>
    <m/>
    <m/>
    <m/>
    <m/>
    <m/>
    <m/>
    <m/>
    <m/>
    <m/>
    <m/>
    <s v=""/>
  </r>
  <r>
    <x v="41"/>
    <s v="WBUSICG46056.3076388889"/>
    <s v="Not Found"/>
    <x v="323"/>
    <s v="ICGWBUSICGP-0 M-0 NPV"/>
    <s v="ICGWBUSICG"/>
    <m/>
    <m/>
    <m/>
    <m/>
    <m/>
    <m/>
    <m/>
    <m/>
    <m/>
    <m/>
    <m/>
    <m/>
    <m/>
    <n v="2601"/>
    <x v="5"/>
    <x v="2"/>
    <s v="START P-0 M-0 NPV"/>
    <s v="END P-0 M-0 NPV"/>
    <d v="2026-02-03T07:23:00"/>
    <x v="1117"/>
    <d v="2026-02-03T07:27:00"/>
    <s v="NULL"/>
    <x v="0"/>
    <s v="WBUS_R2602_1_ICG2601_1_P ICG all"/>
    <x v="0"/>
    <s v="P-0 M-0 NPV"/>
    <n v="7.0000000000000007E-2"/>
    <n v="0"/>
    <n v="7.0000000000000007E-2"/>
    <n v="0"/>
    <n v="0"/>
    <n v="7.0000000000000007E-2"/>
    <m/>
    <m/>
    <n v="0"/>
    <n v="0"/>
    <n v="7.0000000000000007E-2"/>
    <n v="0"/>
    <x v="1"/>
    <s v="No Error"/>
    <m/>
    <m/>
    <m/>
    <m/>
    <m/>
    <m/>
    <m/>
    <m/>
    <m/>
    <m/>
    <s v=""/>
  </r>
  <r>
    <x v="41"/>
    <s v="WBUSICG46056.3104166667"/>
    <s v="Not Found"/>
    <x v="333"/>
    <s v="ICGWBUSICGP-0 M-0 planning"/>
    <s v="ICGWBUSICG"/>
    <m/>
    <m/>
    <m/>
    <m/>
    <m/>
    <m/>
    <m/>
    <m/>
    <m/>
    <m/>
    <m/>
    <m/>
    <m/>
    <n v="2601"/>
    <x v="5"/>
    <x v="2"/>
    <s v="START P-0 M-0 planning"/>
    <s v="END P-0 M-0 planning"/>
    <d v="2026-02-03T07:27:00"/>
    <x v="1118"/>
    <d v="2026-02-03T08:05:00"/>
    <s v="NULL"/>
    <x v="0"/>
    <s v="WBUS_R2602_1_ICG2601_1_P ICG all"/>
    <x v="0"/>
    <s v="P-0 M-0 planning"/>
    <n v="0.63"/>
    <n v="0"/>
    <n v="0.63"/>
    <n v="0"/>
    <n v="0"/>
    <n v="0.63"/>
    <m/>
    <m/>
    <n v="0"/>
    <n v="0"/>
    <n v="0.63"/>
    <n v="0"/>
    <x v="60"/>
    <s v="No Error"/>
    <m/>
    <m/>
    <m/>
    <m/>
    <m/>
    <m/>
    <m/>
    <m/>
    <m/>
    <m/>
    <s v=""/>
  </r>
  <r>
    <x v="41"/>
    <s v="WBUSICG46056.3368055556"/>
    <s v="Not Found"/>
    <x v="334"/>
    <s v="ICGWBUSICGupdate statistics light"/>
    <s v="ICGWBUSICG"/>
    <m/>
    <m/>
    <m/>
    <m/>
    <m/>
    <m/>
    <m/>
    <m/>
    <m/>
    <m/>
    <m/>
    <m/>
    <m/>
    <n v="2601"/>
    <x v="5"/>
    <x v="2"/>
    <s v="START update statistics light"/>
    <s v="END update statistics light"/>
    <d v="2026-02-03T08:05:00"/>
    <x v="1119"/>
    <d v="2026-02-03T08:08:00"/>
    <s v="NULL"/>
    <x v="0"/>
    <s v="WBUS_R2602_1_ICG2601_1_P ICG all"/>
    <x v="0"/>
    <s v="update statistics light"/>
    <n v="0.05"/>
    <n v="0"/>
    <n v="0.05"/>
    <n v="0"/>
    <n v="0"/>
    <n v="0.05"/>
    <m/>
    <m/>
    <n v="0"/>
    <n v="0"/>
    <n v="0.05"/>
    <n v="0"/>
    <x v="17"/>
    <s v="No Error"/>
    <m/>
    <m/>
    <m/>
    <m/>
    <m/>
    <m/>
    <m/>
    <m/>
    <m/>
    <m/>
    <s v=""/>
  </r>
  <r>
    <x v="41"/>
    <s v="WBUSICG46056.3388888889"/>
    <s v="Not Found"/>
    <x v="331"/>
    <s v="ICGWBUSICGExport of DFA report"/>
    <s v="ICGWBUSICG"/>
    <m/>
    <m/>
    <m/>
    <m/>
    <m/>
    <m/>
    <m/>
    <m/>
    <m/>
    <m/>
    <m/>
    <m/>
    <m/>
    <n v="2601"/>
    <x v="5"/>
    <x v="2"/>
    <s v="START Export of DFA report"/>
    <s v="END Export of DFA report"/>
    <d v="2026-02-03T08:08:00"/>
    <x v="1115"/>
    <s v="NULL"/>
    <s v="NULL"/>
    <x v="0"/>
    <s v="WBUS_R2602_1_ICG2601_1_P ICG all"/>
    <x v="0"/>
    <s v="Export of DFA report"/>
    <n v="13.33"/>
    <n v="0"/>
    <n v="13.33"/>
    <n v="0"/>
    <n v="0"/>
    <n v="13.33"/>
    <m/>
    <m/>
    <n v="0"/>
    <n v="0"/>
    <n v="13.33"/>
    <n v="0"/>
    <x v="269"/>
    <s v="No Error"/>
    <m/>
    <m/>
    <m/>
    <m/>
    <m/>
    <m/>
    <m/>
    <m/>
    <m/>
    <m/>
    <s v=""/>
  </r>
  <r>
    <x v="40"/>
    <s v="NLBTRICG Early Task46055.7291666667"/>
    <s v="Not Found"/>
    <x v="317"/>
    <s v="ICGNLBTRICG Early Taskearly tasks"/>
    <s v="ICGNLBTRICG Early Task"/>
    <m/>
    <m/>
    <m/>
    <m/>
    <m/>
    <m/>
    <m/>
    <m/>
    <m/>
    <m/>
    <m/>
    <m/>
    <m/>
    <n v="2601"/>
    <x v="3"/>
    <x v="2"/>
    <s v="START early tasks"/>
    <s v="END early tasks"/>
    <d v="2026-02-02T17:30:00"/>
    <x v="1120"/>
    <d v="2026-02-03T12:12:00"/>
    <s v="NULL"/>
    <x v="0"/>
    <s v="NLBTR_R2602_1_ICG2601_1_P early tasks"/>
    <x v="0"/>
    <s v="early tasks"/>
    <n v="0.56999999999999995"/>
    <n v="0"/>
    <n v="0.56999999999999995"/>
    <n v="0"/>
    <n v="0"/>
    <n v="0.56999999999999995"/>
    <m/>
    <m/>
    <n v="0"/>
    <n v="0"/>
    <n v="0.56999999999999995"/>
    <n v="0"/>
    <x v="77"/>
    <s v="No Error"/>
    <m/>
    <m/>
    <m/>
    <m/>
    <m/>
    <m/>
    <m/>
    <m/>
    <m/>
    <m/>
    <s v=""/>
  </r>
  <r>
    <x v="42"/>
    <s v="NLBTRNot Found46056.5083333333"/>
    <s v="Not Found"/>
    <x v="318"/>
    <s v="ICGNLBTRNot FoundLoad SQL-to-SQL + stratify previous"/>
    <s v="ICGNLBTRNot Found"/>
    <m/>
    <m/>
    <m/>
    <m/>
    <m/>
    <m/>
    <m/>
    <m/>
    <m/>
    <m/>
    <m/>
    <m/>
    <m/>
    <n v="2601"/>
    <x v="3"/>
    <x v="2"/>
    <s v="START Load SQL-to-SQL + stratify previous"/>
    <s v="NULL"/>
    <d v="2026-02-03T12:12:00"/>
    <x v="1121"/>
    <d v="2026-02-03T12:14:00"/>
    <s v="NULL"/>
    <x v="2"/>
    <s v="&lt;new script&gt;"/>
    <x v="0"/>
    <s v="Load SQL-to-SQL + stratify previous"/>
    <n v="0"/>
    <n v="0"/>
    <n v="0"/>
    <n v="0.03"/>
    <n v="0.03"/>
    <n v="0.03"/>
    <m/>
    <m/>
    <n v="0"/>
    <n v="0.03"/>
    <n v="0"/>
    <n v="0.03"/>
    <x v="0"/>
    <s v="Production Error"/>
    <s v="Execution &amp; Process Handling Errors"/>
    <s v="Accidental or Unintentional Actions"/>
    <s v="User incorrectly triggered the NLBTR ICG 1_P script without proper name e.g., NLBTR_R2602_1_ICG2601_1_P NIRM"/>
    <m/>
    <s v="N/A"/>
    <s v="Single‑Location Impact"/>
    <s v="One‑Off"/>
    <s v="User stopped script and proceeded with a rerun"/>
    <s v="User just needs to be more careful when preparing scripts to run when processing ICG script generator"/>
    <s v="N/A"/>
    <s v=""/>
  </r>
  <r>
    <x v="41"/>
    <s v="NLBTRICG46056.5097222222"/>
    <s v="Not Found"/>
    <x v="318"/>
    <s v="ICGNLBTRICGLoad SQL-to-SQL + stratify previous"/>
    <s v="ICGNLBTRICG"/>
    <m/>
    <m/>
    <m/>
    <m/>
    <m/>
    <m/>
    <m/>
    <m/>
    <m/>
    <m/>
    <m/>
    <m/>
    <m/>
    <n v="2601"/>
    <x v="3"/>
    <x v="2"/>
    <s v="START Load SQL-to-SQL + stratify previous"/>
    <s v="NULL"/>
    <d v="2026-02-03T12:14:00"/>
    <x v="1122"/>
    <d v="2026-02-03T12:59:00"/>
    <s v="Exception Info: Execution result: BatchId = -2, ViewName = , Message = A batch 8480with same parameters is still running! (line: 72)  "/>
    <x v="1"/>
    <s v="NLBTR_R2602_1_ICG2601_1_P NIRM"/>
    <x v="1"/>
    <s v="Load SQL-to-SQL + stratify previous"/>
    <n v="0.02"/>
    <n v="0.02"/>
    <n v="0"/>
    <n v="0.73"/>
    <n v="0.75"/>
    <n v="0.75"/>
    <m/>
    <m/>
    <n v="0.02"/>
    <n v="0.73"/>
    <n v="0"/>
    <n v="0.75"/>
    <x v="108"/>
    <s v="Tech"/>
    <s v="Platform &amp; Environment Issues"/>
    <s v="Platform/System Capacity &amp; Performance Issue"/>
    <s v="In Q3 the Load SQL Portfolio command failed as DAS table had been locked due to batch 8480 kept running"/>
    <m/>
    <s v="N/A"/>
    <s v="Single‑Location Impact"/>
    <s v="One‑Off"/>
    <s v="INC was raised so that Ops can update ProcessStatus from CREATED to FAILED in order to stop the batch running state from maintaining locked table state."/>
    <s v="Known issue with resolution that lies on Ops side to execute was identified"/>
    <s v="INC14471991 | Incident | ServiceNow DevOps"/>
    <s v=""/>
  </r>
  <r>
    <x v="41"/>
    <s v="NLBTRICG46056.5409722222"/>
    <s v="Not Found"/>
    <x v="318"/>
    <s v="ICGNLBTRICGLoad SQL-to-SQL + stratify previous"/>
    <s v="ICGNLBTRICG"/>
    <m/>
    <m/>
    <m/>
    <m/>
    <m/>
    <m/>
    <m/>
    <m/>
    <m/>
    <m/>
    <m/>
    <m/>
    <m/>
    <n v="2601"/>
    <x v="3"/>
    <x v="2"/>
    <s v="START Load SQL-to-SQL + stratify previous"/>
    <s v="END Load SQL-to-SQL + stratify previous"/>
    <d v="2026-02-03T12:59:00"/>
    <x v="1123"/>
    <d v="2026-02-03T14:09:00"/>
    <s v="NULL"/>
    <x v="0"/>
    <s v="NLBTR_R2602_1_ICG2601_1_P NIRM rr (INC14471991)"/>
    <x v="2"/>
    <s v="Load SQL-to-SQL + stratify previous"/>
    <n v="1.17"/>
    <n v="0"/>
    <n v="1.17"/>
    <n v="0"/>
    <n v="0"/>
    <n v="1.17"/>
    <m/>
    <m/>
    <n v="0"/>
    <n v="0"/>
    <n v="1.17"/>
    <n v="0"/>
    <x v="153"/>
    <s v="No Error"/>
    <m/>
    <m/>
    <m/>
    <m/>
    <m/>
    <m/>
    <m/>
    <m/>
    <m/>
    <m/>
    <s v="Load SQL-to-SQL + stratify previous"/>
  </r>
  <r>
    <x v="41"/>
    <s v="NLBTRICG46056.5895833333"/>
    <s v="Not Found"/>
    <x v="319"/>
    <s v="ICGNLBTRICGLoad SQL-to-SQL + stratify current"/>
    <s v="ICGNLBTRICG"/>
    <m/>
    <m/>
    <m/>
    <m/>
    <m/>
    <m/>
    <m/>
    <m/>
    <m/>
    <m/>
    <m/>
    <m/>
    <m/>
    <n v="2601"/>
    <x v="3"/>
    <x v="2"/>
    <s v="START Load SQL-to-SQL + stratify current"/>
    <s v="END Load SQL-to-SQL + stratify current"/>
    <d v="2026-02-03T14:09:00"/>
    <x v="1124"/>
    <d v="2026-02-03T15:09:00"/>
    <s v="NULL"/>
    <x v="0"/>
    <s v="NLBTR_R2602_1_ICG2601_1_P NIRM rr (INC14471991)"/>
    <x v="0"/>
    <s v="Load SQL-to-SQL + stratify current"/>
    <n v="1"/>
    <n v="0"/>
    <n v="1"/>
    <n v="0"/>
    <n v="0"/>
    <n v="1"/>
    <m/>
    <m/>
    <n v="0"/>
    <n v="0"/>
    <n v="1"/>
    <n v="0"/>
    <x v="133"/>
    <s v="No Error"/>
    <m/>
    <m/>
    <m/>
    <m/>
    <m/>
    <m/>
    <m/>
    <m/>
    <m/>
    <m/>
    <s v=""/>
  </r>
  <r>
    <x v="41"/>
    <s v="NLBTRICG46056.63125"/>
    <s v="Not Found"/>
    <x v="320"/>
    <s v="ICGNLBTRICGDB copy from"/>
    <s v="ICGNLBTRICG"/>
    <m/>
    <m/>
    <m/>
    <m/>
    <m/>
    <m/>
    <m/>
    <m/>
    <m/>
    <m/>
    <m/>
    <m/>
    <m/>
    <n v="2601"/>
    <x v="3"/>
    <x v="2"/>
    <s v="START DB copy from"/>
    <s v="END DB copy from"/>
    <d v="2026-02-03T15:09:00"/>
    <x v="1125"/>
    <d v="2026-02-03T15:11:00"/>
    <s v="NULL"/>
    <x v="0"/>
    <s v="NLBTR_R2602_1_ICG2601_1_P NIRM rr (INC14471991)"/>
    <x v="0"/>
    <s v="DB copy from"/>
    <n v="0.03"/>
    <n v="0"/>
    <n v="0.03"/>
    <n v="0"/>
    <n v="0"/>
    <n v="0.03"/>
    <m/>
    <m/>
    <n v="0"/>
    <n v="0"/>
    <n v="0.03"/>
    <n v="0"/>
    <x v="0"/>
    <s v="No Error"/>
    <m/>
    <m/>
    <m/>
    <m/>
    <m/>
    <m/>
    <m/>
    <m/>
    <m/>
    <m/>
    <s v=""/>
  </r>
  <r>
    <x v="41"/>
    <s v="NLBTRICG46056.6326388889"/>
    <s v="Not Found"/>
    <x v="321"/>
    <s v="ICGNLBTRICGP-1 M-1 NPV"/>
    <s v="ICGNLBTRICG"/>
    <m/>
    <m/>
    <m/>
    <m/>
    <m/>
    <m/>
    <m/>
    <m/>
    <m/>
    <m/>
    <m/>
    <m/>
    <m/>
    <n v="2601"/>
    <x v="3"/>
    <x v="2"/>
    <s v="START P-1 M-1 NPV"/>
    <s v="END P-1 M-1 NPV"/>
    <d v="2026-02-03T15:11:00"/>
    <x v="1126"/>
    <d v="2026-02-03T15:30:00"/>
    <s v="NULL"/>
    <x v="0"/>
    <s v="NLBTR_R2602_1_ICG2601_1_P NIRM rr (INC14471991)"/>
    <x v="0"/>
    <s v="P-1 M-1 NPV"/>
    <n v="0.32"/>
    <n v="0"/>
    <n v="0.32"/>
    <n v="0"/>
    <n v="0"/>
    <n v="0.32"/>
    <m/>
    <m/>
    <n v="0"/>
    <n v="0"/>
    <n v="0.32"/>
    <n v="0"/>
    <x v="59"/>
    <s v="No Error"/>
    <m/>
    <m/>
    <m/>
    <m/>
    <m/>
    <m/>
    <m/>
    <m/>
    <m/>
    <m/>
    <s v=""/>
  </r>
  <r>
    <x v="41"/>
    <s v="NLBTRICG46056.6458333333"/>
    <s v="Not Found"/>
    <x v="322"/>
    <s v="ICGNLBTRICGP-1 M-1 Non-IRM planning"/>
    <s v="ICGNLBTRICG"/>
    <m/>
    <m/>
    <m/>
    <m/>
    <m/>
    <m/>
    <m/>
    <m/>
    <m/>
    <m/>
    <m/>
    <m/>
    <m/>
    <n v="2601"/>
    <x v="3"/>
    <x v="2"/>
    <s v="START P-1 M-1 Non-IRM planning"/>
    <s v="END P-1 M-1 Non-IRM planning"/>
    <d v="2026-02-03T15:30:00"/>
    <x v="1127"/>
    <d v="2026-02-03T18:53:00"/>
    <s v="NULL"/>
    <x v="0"/>
    <s v="NLBTR_R2602_1_ICG2601_1_P NIRM rr (INC14471991)"/>
    <x v="0"/>
    <s v="P-1 M-1 Non-IRM planning"/>
    <n v="3.38"/>
    <n v="0"/>
    <n v="3.38"/>
    <n v="0"/>
    <n v="0"/>
    <n v="3.38"/>
    <m/>
    <m/>
    <n v="0"/>
    <n v="0"/>
    <n v="3.38"/>
    <n v="0"/>
    <x v="229"/>
    <s v="No Error"/>
    <m/>
    <m/>
    <m/>
    <m/>
    <m/>
    <m/>
    <m/>
    <m/>
    <m/>
    <m/>
    <s v=""/>
  </r>
  <r>
    <x v="41"/>
    <s v="NLBTRICG46056.7868055556"/>
    <s v="Not Found"/>
    <x v="336"/>
    <s v="ICGNLBTRICGP-1 M-0 NPV"/>
    <s v="ICGNLBTRICG"/>
    <m/>
    <m/>
    <m/>
    <m/>
    <m/>
    <m/>
    <m/>
    <m/>
    <m/>
    <m/>
    <m/>
    <m/>
    <m/>
    <n v="2601"/>
    <x v="3"/>
    <x v="2"/>
    <s v="START P-1 M-0 NPV"/>
    <s v="END P-1 M-0 NPV"/>
    <d v="2026-02-03T18:53:00"/>
    <x v="1128"/>
    <d v="2026-02-03T19:12:00"/>
    <s v="NULL"/>
    <x v="0"/>
    <s v="NLBTR_R2602_1_ICG2601_1_P NIRM rr (INC14471991)"/>
    <x v="0"/>
    <s v="P-1 M-0 NPV"/>
    <n v="0.32"/>
    <n v="0"/>
    <n v="0.32"/>
    <n v="0"/>
    <n v="0"/>
    <n v="0.32"/>
    <m/>
    <m/>
    <n v="0"/>
    <n v="0"/>
    <n v="0.32"/>
    <n v="0"/>
    <x v="59"/>
    <s v="No Error"/>
    <m/>
    <m/>
    <m/>
    <m/>
    <m/>
    <m/>
    <m/>
    <m/>
    <m/>
    <m/>
    <s v=""/>
  </r>
  <r>
    <x v="41"/>
    <s v="NLBTRICG46056.8"/>
    <s v="Not Found"/>
    <x v="337"/>
    <s v="ICGNLBTRICGP-1 M-0 Non-IRM planning"/>
    <s v="ICGNLBTRICG"/>
    <m/>
    <m/>
    <m/>
    <m/>
    <m/>
    <m/>
    <m/>
    <m/>
    <m/>
    <m/>
    <m/>
    <m/>
    <m/>
    <n v="2601"/>
    <x v="3"/>
    <x v="2"/>
    <s v="START P-1 M-0 Non-IRM planning"/>
    <s v="END P-1 M-0 Non-IRM planning"/>
    <d v="2026-02-03T19:12:00"/>
    <x v="1129"/>
    <d v="2026-02-03T22:24:00"/>
    <s v="NULL"/>
    <x v="0"/>
    <s v="NLBTR_R2602_1_ICG2601_1_P NIRM rr (INC14471991)"/>
    <x v="0"/>
    <s v="P-1 M-0 Non-IRM planning"/>
    <n v="3.2"/>
    <n v="0"/>
    <n v="3.2"/>
    <n v="0"/>
    <n v="0"/>
    <n v="3.2"/>
    <m/>
    <m/>
    <n v="0"/>
    <n v="0"/>
    <n v="3.2"/>
    <n v="0"/>
    <x v="270"/>
    <s v="No Error"/>
    <m/>
    <m/>
    <m/>
    <m/>
    <m/>
    <m/>
    <m/>
    <m/>
    <m/>
    <m/>
    <s v=""/>
  </r>
  <r>
    <x v="41"/>
    <s v="NLBTRICG46056.9333333333"/>
    <s v="Not Found"/>
    <x v="323"/>
    <s v="ICGNLBTRICGP-0 M-0 NPV"/>
    <s v="ICGNLBTRICG"/>
    <m/>
    <m/>
    <m/>
    <m/>
    <m/>
    <m/>
    <m/>
    <m/>
    <m/>
    <m/>
    <m/>
    <m/>
    <m/>
    <n v="2601"/>
    <x v="3"/>
    <x v="2"/>
    <s v="START P-0 M-0 NPV"/>
    <s v="END P-0 M-0 NPV"/>
    <d v="2026-02-03T22:24:00"/>
    <x v="1130"/>
    <d v="2026-02-03T22:47:00"/>
    <s v="NULL"/>
    <x v="0"/>
    <s v="NLBTR_R2602_1_ICG2601_1_P NIRM rr (INC14471991)"/>
    <x v="0"/>
    <s v="P-0 M-0 NPV"/>
    <n v="0.38"/>
    <n v="0"/>
    <n v="0.38"/>
    <n v="0"/>
    <n v="0"/>
    <n v="0.38"/>
    <m/>
    <m/>
    <n v="0"/>
    <n v="0"/>
    <n v="0.38"/>
    <n v="0"/>
    <x v="34"/>
    <s v="No Error"/>
    <m/>
    <m/>
    <m/>
    <m/>
    <m/>
    <m/>
    <m/>
    <m/>
    <m/>
    <m/>
    <s v=""/>
  </r>
  <r>
    <x v="41"/>
    <s v="NLBTRICG46056.9493055556"/>
    <s v="Not Found"/>
    <x v="324"/>
    <s v="ICGNLBTRICGP-0 M-0 Non-IRM planning"/>
    <s v="ICGNLBTRICG"/>
    <m/>
    <m/>
    <m/>
    <m/>
    <m/>
    <m/>
    <m/>
    <m/>
    <m/>
    <m/>
    <m/>
    <m/>
    <m/>
    <n v="2601"/>
    <x v="3"/>
    <x v="2"/>
    <s v="START P-0 M-0 Non-IRM planning"/>
    <s v="END P-0 M-0 Non-IRM planning"/>
    <d v="2026-02-03T22:47:00"/>
    <x v="1131"/>
    <d v="2026-02-04T02:50:00"/>
    <s v="NULL"/>
    <x v="0"/>
    <s v="NLBTR_R2602_1_ICG2601_1_P NIRM rr (INC14471991)"/>
    <x v="0"/>
    <s v="P-0 M-0 Non-IRM planning"/>
    <n v="4.05"/>
    <n v="0"/>
    <n v="4.05"/>
    <n v="0"/>
    <n v="0"/>
    <n v="4.05"/>
    <m/>
    <m/>
    <n v="0"/>
    <n v="0"/>
    <n v="4.05"/>
    <n v="0"/>
    <x v="226"/>
    <s v="No Error"/>
    <m/>
    <m/>
    <m/>
    <m/>
    <m/>
    <m/>
    <m/>
    <m/>
    <m/>
    <m/>
    <s v=""/>
  </r>
  <r>
    <x v="41"/>
    <s v="NLBTRICG46057.1180555556"/>
    <s v="Not Found"/>
    <x v="325"/>
    <s v="ICGNLBTRICGupdate statistics"/>
    <s v="ICGNLBTRICG"/>
    <m/>
    <m/>
    <m/>
    <m/>
    <m/>
    <m/>
    <m/>
    <m/>
    <m/>
    <m/>
    <m/>
    <m/>
    <m/>
    <n v="2601"/>
    <x v="3"/>
    <x v="2"/>
    <s v="START update statistics"/>
    <s v="END update statistics"/>
    <d v="2026-02-04T02:50:00"/>
    <x v="1132"/>
    <d v="2026-02-04T09:25:00"/>
    <s v="NULL"/>
    <x v="0"/>
    <s v="NLBTR_R2602_1_ICG2601_1_P NIRM rr (INC14471991)"/>
    <x v="0"/>
    <s v="update statistics"/>
    <n v="6.58"/>
    <n v="0"/>
    <n v="6.58"/>
    <n v="0"/>
    <n v="0"/>
    <n v="6.58"/>
    <m/>
    <m/>
    <n v="0"/>
    <n v="0"/>
    <n v="6.58"/>
    <n v="0"/>
    <x v="271"/>
    <s v="No Error"/>
    <m/>
    <m/>
    <m/>
    <m/>
    <m/>
    <m/>
    <m/>
    <m/>
    <m/>
    <m/>
    <s v=""/>
  </r>
  <r>
    <x v="41"/>
    <s v="NLBTRICG46057.3923611111"/>
    <s v="Not Found"/>
    <x v="338"/>
    <s v="ICGNLBTRICGExport of DFA_BASE_IMP_FWD Non-IRM report"/>
    <s v="ICGNLBTRICG"/>
    <m/>
    <m/>
    <m/>
    <m/>
    <m/>
    <m/>
    <m/>
    <m/>
    <m/>
    <m/>
    <m/>
    <m/>
    <m/>
    <n v="2601"/>
    <x v="3"/>
    <x v="2"/>
    <s v="START Export of DFA_BASE_IMP_FWD Non-IRM report"/>
    <s v="END Export of DFA_BASE_IMP_FWD Non-IRM report"/>
    <d v="2026-02-04T09:25:00"/>
    <x v="1133"/>
    <d v="2026-02-04T11:19:00"/>
    <s v="NULL"/>
    <x v="0"/>
    <s v="NLBTR_R2602_1_ICG2601_1_P NIRM rr (INC14471991)"/>
    <x v="0"/>
    <s v="Export of DFA_BASE_IMP_FWD Non-IRM report"/>
    <n v="1.9"/>
    <n v="0"/>
    <n v="1.9"/>
    <n v="0"/>
    <n v="0"/>
    <n v="1.9"/>
    <m/>
    <m/>
    <n v="0"/>
    <n v="0"/>
    <n v="1.9"/>
    <n v="0"/>
    <x v="116"/>
    <s v="No Error"/>
    <m/>
    <m/>
    <m/>
    <m/>
    <m/>
    <m/>
    <m/>
    <m/>
    <m/>
    <m/>
    <s v=""/>
  </r>
  <r>
    <x v="41"/>
    <s v="NLBTRICG46057.4715277778"/>
    <s v="Not Found"/>
    <x v="339"/>
    <s v="ICGNLBTRICGExport of DFA_NONE_IMP_FWD Non-IRM report"/>
    <s v="ICGNLBTRICG"/>
    <m/>
    <m/>
    <m/>
    <m/>
    <m/>
    <m/>
    <m/>
    <m/>
    <m/>
    <m/>
    <m/>
    <m/>
    <m/>
    <n v="2601"/>
    <x v="3"/>
    <x v="2"/>
    <s v="START Export of DFA_NONE_IMP_FWD Non-IRM report"/>
    <s v="END Export of DFA_NONE_IMP_FWD Non-IRM report"/>
    <d v="2026-02-04T11:19:00"/>
    <x v="1134"/>
    <d v="2026-02-04T13:11:00"/>
    <s v="NULL"/>
    <x v="0"/>
    <s v="NLBTR_R2602_1_ICG2601_1_P NIRM rr (INC14471991)"/>
    <x v="0"/>
    <s v="Export of DFA_NONE_IMP_FWD Non-IRM report"/>
    <n v="1.87"/>
    <n v="0"/>
    <n v="1.87"/>
    <n v="0"/>
    <n v="0"/>
    <n v="1.87"/>
    <m/>
    <m/>
    <n v="0"/>
    <n v="0"/>
    <n v="1.87"/>
    <n v="0"/>
    <x v="56"/>
    <s v="No Error"/>
    <m/>
    <m/>
    <m/>
    <m/>
    <m/>
    <m/>
    <m/>
    <m/>
    <m/>
    <m/>
    <s v=""/>
  </r>
  <r>
    <x v="41"/>
    <s v="NLBTRICG46057.5493055556"/>
    <s v="Not Found"/>
    <x v="327"/>
    <s v="ICGNLBTRICGExport of Market Forecast report"/>
    <s v="ICGNLBTRICG"/>
    <m/>
    <m/>
    <m/>
    <m/>
    <m/>
    <m/>
    <m/>
    <m/>
    <m/>
    <m/>
    <m/>
    <m/>
    <m/>
    <n v="2601"/>
    <x v="3"/>
    <x v="2"/>
    <s v="START Export of Market Forecast report"/>
    <s v="END Export of Market Forecast report"/>
    <d v="2026-02-04T13:11:00"/>
    <x v="1135"/>
    <d v="2026-02-05T12:06:00"/>
    <s v="NULL"/>
    <x v="0"/>
    <s v="NLBTR_R2602_1_ICG2601_1_P NIRM rr (INC14471991)"/>
    <x v="0"/>
    <s v="Export of Market Forecast report"/>
    <n v="0.08"/>
    <n v="0"/>
    <n v="0.08"/>
    <n v="0"/>
    <n v="0"/>
    <n v="0.08"/>
    <m/>
    <m/>
    <n v="0"/>
    <n v="0"/>
    <n v="0.08"/>
    <n v="0"/>
    <x v="25"/>
    <s v="No Error"/>
    <m/>
    <m/>
    <m/>
    <m/>
    <m/>
    <m/>
    <m/>
    <m/>
    <m/>
    <m/>
    <s v=""/>
  </r>
  <r>
    <x v="41"/>
    <s v="NLBTRICG46057.5548611111"/>
    <s v="Not Found"/>
    <x v="318"/>
    <s v="ICGNLBTRICGLoad SQL-to-SQL + stratify previous"/>
    <s v="ICGNLBTRICG"/>
    <m/>
    <m/>
    <m/>
    <m/>
    <m/>
    <m/>
    <m/>
    <m/>
    <m/>
    <m/>
    <m/>
    <m/>
    <m/>
    <n v="2601"/>
    <x v="3"/>
    <x v="2"/>
    <s v="START Load SQL-to-SQL + stratify previous"/>
    <s v="END Load SQL-to-SQL + stratify previous"/>
    <d v="2026-02-04T13:19:00"/>
    <x v="1136"/>
    <d v="2026-02-04T14:24:00"/>
    <s v="NULL"/>
    <x v="0"/>
    <s v="NLBTR_R2602_1_ICG2601_2_P IRM"/>
    <x v="0"/>
    <s v="Load SQL-to-SQL + stratify previous"/>
    <n v="1.08"/>
    <n v="0"/>
    <n v="1.08"/>
    <n v="0"/>
    <n v="0"/>
    <n v="1.08"/>
    <m/>
    <m/>
    <n v="0"/>
    <n v="0"/>
    <n v="1.08"/>
    <n v="0"/>
    <x v="22"/>
    <s v="No Error"/>
    <m/>
    <m/>
    <m/>
    <m/>
    <m/>
    <m/>
    <m/>
    <m/>
    <m/>
    <m/>
    <s v=""/>
  </r>
  <r>
    <x v="41"/>
    <s v="NLBTRICG46057.6"/>
    <s v="Not Found"/>
    <x v="319"/>
    <s v="ICGNLBTRICGLoad SQL-to-SQL + stratify current"/>
    <s v="ICGNLBTRICG"/>
    <m/>
    <m/>
    <m/>
    <m/>
    <m/>
    <m/>
    <m/>
    <m/>
    <m/>
    <m/>
    <m/>
    <m/>
    <m/>
    <n v="2601"/>
    <x v="3"/>
    <x v="2"/>
    <s v="START Load SQL-to-SQL + stratify current"/>
    <s v="END Load SQL-to-SQL + stratify current"/>
    <d v="2026-02-04T14:24:00"/>
    <x v="1137"/>
    <d v="2026-02-04T15:32:00"/>
    <s v="NULL"/>
    <x v="0"/>
    <s v="NLBTR_R2602_1_ICG2601_2_P IRM"/>
    <x v="0"/>
    <s v="Load SQL-to-SQL + stratify current"/>
    <n v="1.1200000000000001"/>
    <n v="0"/>
    <n v="1.1200000000000001"/>
    <n v="0"/>
    <n v="0"/>
    <n v="1.1200000000000001"/>
    <m/>
    <m/>
    <n v="0"/>
    <n v="0"/>
    <n v="1.1200000000000001"/>
    <n v="0"/>
    <x v="21"/>
    <s v="No Error"/>
    <m/>
    <m/>
    <m/>
    <m/>
    <m/>
    <m/>
    <m/>
    <m/>
    <m/>
    <m/>
    <s v=""/>
  </r>
  <r>
    <x v="41"/>
    <s v="NLBTRICG46057.6472222222"/>
    <s v="Not Found"/>
    <x v="321"/>
    <s v="ICGNLBTRICGP-1 M-1 NPV"/>
    <s v="ICGNLBTRICG"/>
    <m/>
    <m/>
    <m/>
    <m/>
    <m/>
    <m/>
    <m/>
    <m/>
    <m/>
    <m/>
    <m/>
    <m/>
    <m/>
    <n v="2601"/>
    <x v="3"/>
    <x v="2"/>
    <s v="START P-1 M-1 NPV"/>
    <s v="END P-1 M-1 NPV"/>
    <d v="2026-02-04T15:32:00"/>
    <x v="1138"/>
    <d v="2026-02-04T15:52:00"/>
    <s v="NULL"/>
    <x v="0"/>
    <s v="NLBTR_R2602_1_ICG2601_2_P IRM"/>
    <x v="0"/>
    <s v="P-1 M-1 NPV"/>
    <n v="0.33"/>
    <n v="0"/>
    <n v="0.33"/>
    <n v="0"/>
    <n v="0"/>
    <n v="0.33"/>
    <m/>
    <m/>
    <n v="0"/>
    <n v="0"/>
    <n v="0.33"/>
    <n v="0"/>
    <x v="64"/>
    <s v="No Error"/>
    <m/>
    <m/>
    <m/>
    <m/>
    <m/>
    <m/>
    <m/>
    <m/>
    <m/>
    <m/>
    <s v=""/>
  </r>
  <r>
    <x v="41"/>
    <s v="NLBTRICG46057.6611111111"/>
    <s v="Not Found"/>
    <x v="328"/>
    <s v="ICGNLBTRICGP-1 M-1 IRM planning"/>
    <s v="ICGNLBTRICG"/>
    <m/>
    <m/>
    <m/>
    <m/>
    <m/>
    <m/>
    <m/>
    <m/>
    <m/>
    <m/>
    <m/>
    <m/>
    <m/>
    <n v="2601"/>
    <x v="3"/>
    <x v="2"/>
    <s v="START P-1 M-1 IRM planning"/>
    <s v="END P-1 M-1 IRM planning"/>
    <d v="2026-02-04T15:52:00"/>
    <x v="73"/>
    <d v="2026-02-04T18:02:00"/>
    <s v="NULL"/>
    <x v="0"/>
    <s v="NLBTR_R2602_1_ICG2601_2_P IRM"/>
    <x v="0"/>
    <s v="P-1 M-1 IRM planning"/>
    <n v="2.17"/>
    <n v="0"/>
    <n v="2.17"/>
    <n v="0"/>
    <n v="0"/>
    <n v="2.17"/>
    <m/>
    <m/>
    <n v="0"/>
    <n v="0"/>
    <n v="2.17"/>
    <n v="0"/>
    <x v="272"/>
    <s v="No Error"/>
    <m/>
    <m/>
    <m/>
    <m/>
    <m/>
    <m/>
    <m/>
    <m/>
    <m/>
    <m/>
    <s v=""/>
  </r>
  <r>
    <x v="41"/>
    <s v="NLBTRICG46057.7513888889"/>
    <s v="Not Found"/>
    <x v="336"/>
    <s v="ICGNLBTRICGP-1 M-0 NPV"/>
    <s v="ICGNLBTRICG"/>
    <m/>
    <m/>
    <m/>
    <m/>
    <m/>
    <m/>
    <m/>
    <m/>
    <m/>
    <m/>
    <m/>
    <m/>
    <m/>
    <n v="2601"/>
    <x v="3"/>
    <x v="2"/>
    <s v="START P-1 M-0 NPV"/>
    <s v="END P-1 M-0 NPV"/>
    <d v="2026-02-04T18:02:00"/>
    <x v="1139"/>
    <d v="2026-02-04T18:19:00"/>
    <s v="NULL"/>
    <x v="0"/>
    <s v="NLBTR_R2602_1_ICG2601_2_P IRM"/>
    <x v="0"/>
    <s v="P-1 M-0 NPV"/>
    <n v="0.28000000000000003"/>
    <n v="0"/>
    <n v="0.28000000000000003"/>
    <n v="0"/>
    <n v="0"/>
    <n v="0.28000000000000003"/>
    <m/>
    <m/>
    <n v="0"/>
    <n v="0"/>
    <n v="0.28000000000000003"/>
    <n v="0"/>
    <x v="33"/>
    <s v="No Error"/>
    <m/>
    <m/>
    <m/>
    <m/>
    <m/>
    <m/>
    <m/>
    <m/>
    <m/>
    <m/>
    <s v=""/>
  </r>
  <r>
    <x v="41"/>
    <s v="NLBTRICG46057.7631944444"/>
    <s v="Not Found"/>
    <x v="340"/>
    <s v="ICGNLBTRICGP-1 M-0 IRM planning"/>
    <s v="ICGNLBTRICG"/>
    <m/>
    <m/>
    <m/>
    <m/>
    <m/>
    <m/>
    <m/>
    <m/>
    <m/>
    <m/>
    <m/>
    <m/>
    <m/>
    <n v="2601"/>
    <x v="3"/>
    <x v="2"/>
    <s v="START P-1 M-0 IRM planning"/>
    <s v="END P-1 M-0 IRM planning"/>
    <d v="2026-02-04T18:19:00"/>
    <x v="1140"/>
    <d v="2026-02-04T20:27:00"/>
    <s v="NULL"/>
    <x v="0"/>
    <s v="NLBTR_R2602_1_ICG2601_2_P IRM"/>
    <x v="0"/>
    <s v="P-1 M-0 IRM planning"/>
    <n v="2.12"/>
    <n v="0"/>
    <n v="2.12"/>
    <n v="0"/>
    <n v="0"/>
    <n v="2.12"/>
    <m/>
    <m/>
    <n v="0"/>
    <n v="0"/>
    <n v="2.12"/>
    <n v="0"/>
    <x v="58"/>
    <s v="No Error"/>
    <m/>
    <m/>
    <m/>
    <m/>
    <m/>
    <m/>
    <m/>
    <m/>
    <m/>
    <m/>
    <s v=""/>
  </r>
  <r>
    <x v="41"/>
    <s v="NLBTRICG46057.8520833333"/>
    <s v="Not Found"/>
    <x v="323"/>
    <s v="ICGNLBTRICGP-0 M-0 NPV"/>
    <s v="ICGNLBTRICG"/>
    <m/>
    <m/>
    <m/>
    <m/>
    <m/>
    <m/>
    <m/>
    <m/>
    <m/>
    <m/>
    <m/>
    <m/>
    <m/>
    <n v="2601"/>
    <x v="3"/>
    <x v="2"/>
    <s v="START P-0 M-0 NPV"/>
    <s v="END P-0 M-0 NPV"/>
    <d v="2026-02-04T20:27:00"/>
    <x v="1141"/>
    <d v="2026-02-04T20:46:00"/>
    <s v="NULL"/>
    <x v="0"/>
    <s v="NLBTR_R2602_1_ICG2601_2_P IRM"/>
    <x v="0"/>
    <s v="P-0 M-0 NPV"/>
    <n v="0.32"/>
    <n v="0"/>
    <n v="0.32"/>
    <n v="0"/>
    <n v="0"/>
    <n v="0.32"/>
    <m/>
    <m/>
    <n v="0"/>
    <n v="0"/>
    <n v="0.32"/>
    <n v="0"/>
    <x v="59"/>
    <s v="No Error"/>
    <m/>
    <m/>
    <m/>
    <m/>
    <m/>
    <m/>
    <m/>
    <m/>
    <m/>
    <m/>
    <s v=""/>
  </r>
  <r>
    <x v="41"/>
    <s v="NLBTRICG46057.8652777778"/>
    <s v="Not Found"/>
    <x v="329"/>
    <s v="ICGNLBTRICGP-0 M-0 IRM planning"/>
    <s v="ICGNLBTRICG"/>
    <m/>
    <m/>
    <m/>
    <m/>
    <m/>
    <m/>
    <m/>
    <m/>
    <m/>
    <m/>
    <m/>
    <m/>
    <m/>
    <n v="2601"/>
    <x v="3"/>
    <x v="2"/>
    <s v="START P-0 M-0 IRM planning"/>
    <s v="END P-0 M-0 IRM planning"/>
    <d v="2026-02-04T20:46:00"/>
    <x v="1142"/>
    <d v="2026-02-04T22:53:00"/>
    <s v="NULL"/>
    <x v="0"/>
    <s v="NLBTR_R2602_1_ICG2601_2_P IRM"/>
    <x v="0"/>
    <s v="P-0 M-0 IRM planning"/>
    <n v="2.12"/>
    <n v="0"/>
    <n v="2.12"/>
    <n v="0"/>
    <n v="0"/>
    <n v="2.12"/>
    <m/>
    <m/>
    <n v="0"/>
    <n v="0"/>
    <n v="2.12"/>
    <n v="0"/>
    <x v="58"/>
    <s v="No Error"/>
    <m/>
    <m/>
    <m/>
    <m/>
    <m/>
    <m/>
    <m/>
    <m/>
    <m/>
    <m/>
    <s v=""/>
  </r>
  <r>
    <x v="41"/>
    <s v="NLBTRICG46057.9534722222"/>
    <s v="Not Found"/>
    <x v="334"/>
    <s v="ICGNLBTRICGupdate statistics light"/>
    <s v="ICGNLBTRICG"/>
    <m/>
    <m/>
    <m/>
    <m/>
    <m/>
    <m/>
    <m/>
    <m/>
    <m/>
    <m/>
    <m/>
    <m/>
    <m/>
    <n v="2601"/>
    <x v="3"/>
    <x v="2"/>
    <s v="START update statistics light"/>
    <s v="END update statistics light"/>
    <d v="2026-02-04T22:53:00"/>
    <x v="1143"/>
    <d v="2026-02-05T06:26:00"/>
    <s v="NULL"/>
    <x v="0"/>
    <s v="NLBTR_R2602_1_ICG2601_2_P IRM"/>
    <x v="0"/>
    <s v="update statistics light"/>
    <n v="7.55"/>
    <n v="0"/>
    <n v="7.55"/>
    <n v="0"/>
    <n v="0"/>
    <n v="7.55"/>
    <m/>
    <m/>
    <n v="0"/>
    <n v="0"/>
    <n v="7.55"/>
    <n v="0"/>
    <x v="273"/>
    <s v="No Error"/>
    <m/>
    <m/>
    <m/>
    <m/>
    <m/>
    <m/>
    <m/>
    <m/>
    <m/>
    <m/>
    <s v=""/>
  </r>
  <r>
    <x v="41"/>
    <s v="NLBTRICG46058.2680555556"/>
    <s v="Not Found"/>
    <x v="341"/>
    <s v="ICGNLBTRICGExport of DFA_BASE_IMP_FWD IRM report"/>
    <s v="ICGNLBTRICG"/>
    <m/>
    <m/>
    <m/>
    <m/>
    <m/>
    <m/>
    <m/>
    <m/>
    <m/>
    <m/>
    <m/>
    <m/>
    <m/>
    <n v="2601"/>
    <x v="3"/>
    <x v="2"/>
    <s v="START Export of DFA_BASE_IMP_FWD IRM report"/>
    <s v="END Export of DFA_BASE_IMP_FWD IRM report"/>
    <d v="2026-02-05T06:26:00"/>
    <x v="1144"/>
    <d v="2026-02-05T08:36:00"/>
    <s v="NULL"/>
    <x v="0"/>
    <s v="NLBTR_R2602_1_ICG2601_2_P IRM"/>
    <x v="0"/>
    <s v="Export of DFA_BASE_IMP_FWD IRM report"/>
    <n v="2.17"/>
    <n v="0"/>
    <n v="2.17"/>
    <n v="0"/>
    <n v="0"/>
    <n v="2.17"/>
    <m/>
    <m/>
    <n v="0"/>
    <n v="0"/>
    <n v="2.17"/>
    <n v="0"/>
    <x v="272"/>
    <s v="No Error"/>
    <m/>
    <m/>
    <m/>
    <m/>
    <m/>
    <m/>
    <m/>
    <m/>
    <m/>
    <m/>
    <s v=""/>
  </r>
  <r>
    <x v="41"/>
    <s v="NLBTRICG46058.3583333333"/>
    <s v="Not Found"/>
    <x v="342"/>
    <s v="ICGNLBTRICGExport of DFA_NONE_IMP_FWD IRM report"/>
    <s v="ICGNLBTRICG"/>
    <m/>
    <m/>
    <m/>
    <m/>
    <m/>
    <m/>
    <m/>
    <m/>
    <m/>
    <m/>
    <m/>
    <m/>
    <m/>
    <n v="2601"/>
    <x v="3"/>
    <x v="2"/>
    <s v="START Export of DFA_NONE_IMP_FWD IRM report"/>
    <s v="END Export of DFA_NONE_IMP_FWD IRM report"/>
    <d v="2026-02-05T08:36:00"/>
    <x v="1145"/>
    <d v="2026-02-05T10:45:00"/>
    <s v="NULL"/>
    <x v="0"/>
    <s v="NLBTR_R2602_1_ICG2601_2_P IRM"/>
    <x v="0"/>
    <s v="Export of DFA_NONE_IMP_FWD IRM report"/>
    <n v="2.15"/>
    <n v="0"/>
    <n v="2.15"/>
    <n v="0"/>
    <n v="0"/>
    <n v="2.15"/>
    <m/>
    <m/>
    <n v="0"/>
    <n v="0"/>
    <n v="2.15"/>
    <n v="0"/>
    <x v="147"/>
    <s v="No Error"/>
    <m/>
    <m/>
    <m/>
    <m/>
    <m/>
    <m/>
    <m/>
    <m/>
    <m/>
    <m/>
    <s v=""/>
  </r>
  <r>
    <x v="41"/>
    <s v="NLBTRICG46058.4479166667"/>
    <s v="Not Found"/>
    <x v="327"/>
    <s v="ICGNLBTRICGExport of Market Forecast report"/>
    <s v="ICGNLBTRICG"/>
    <m/>
    <m/>
    <m/>
    <m/>
    <m/>
    <m/>
    <m/>
    <m/>
    <m/>
    <m/>
    <m/>
    <m/>
    <m/>
    <n v="2601"/>
    <x v="3"/>
    <x v="2"/>
    <s v="START Export of Market Forecast report"/>
    <s v="END Export of Market Forecast report"/>
    <d v="2026-02-05T10:45:00"/>
    <x v="1146"/>
    <s v="NULL"/>
    <s v="NULL"/>
    <x v="0"/>
    <s v="NLBTR_R2602_1_ICG2601_2_P IRM"/>
    <x v="0"/>
    <s v="Export of Market Forecast report"/>
    <n v="0.15"/>
    <n v="0"/>
    <n v="0.15"/>
    <n v="0"/>
    <n v="0"/>
    <n v="0.15"/>
    <m/>
    <m/>
    <n v="0"/>
    <n v="0"/>
    <n v="0.15"/>
    <n v="0"/>
    <x v="20"/>
    <s v="No Error"/>
    <m/>
    <m/>
    <m/>
    <m/>
    <m/>
    <m/>
    <m/>
    <m/>
    <m/>
    <m/>
    <s v=""/>
  </r>
  <r>
    <x v="43"/>
    <s v="DEDBSOT46077.4513888889"/>
    <s v="Not Found"/>
    <x v="343"/>
    <s v="MCPDEDBSOTSOT"/>
    <s v="MCPDEDBSOT"/>
    <m/>
    <m/>
    <m/>
    <m/>
    <m/>
    <m/>
    <m/>
    <m/>
    <m/>
    <m/>
    <m/>
    <m/>
    <m/>
    <n v="2601"/>
    <x v="15"/>
    <x v="0"/>
    <s v="START SOT"/>
    <s v="END SOT"/>
    <d v="2026-02-24T10:50:00"/>
    <x v="1147"/>
    <d v="2026-02-24T13:15:00"/>
    <s v="NULL"/>
    <x v="0"/>
    <s v="SOT_DE_MCP"/>
    <x v="0"/>
    <s v="SOT"/>
    <n v="2.42"/>
    <n v="0"/>
    <n v="2.42"/>
    <n v="0"/>
    <n v="0"/>
    <n v="2.42"/>
    <m/>
    <m/>
    <n v="0"/>
    <n v="0"/>
    <n v="2.42"/>
    <n v="0"/>
    <x v="274"/>
    <s v="No Error"/>
    <m/>
    <m/>
    <m/>
    <m/>
    <m/>
    <m/>
    <m/>
    <m/>
    <m/>
    <m/>
    <s v=""/>
  </r>
  <r>
    <x v="43"/>
    <s v="DEDBSOT46077.5520833333"/>
    <s v="Not Found"/>
    <x v="344"/>
    <s v="MCPDEDBSOTSOT QRM reporter exports"/>
    <s v="MCPDEDBSOT"/>
    <m/>
    <m/>
    <m/>
    <m/>
    <m/>
    <m/>
    <m/>
    <m/>
    <m/>
    <m/>
    <m/>
    <m/>
    <m/>
    <n v="2601"/>
    <x v="15"/>
    <x v="0"/>
    <s v="START SOT QRM reporter exports"/>
    <s v="END SOT QRM reporter exports"/>
    <d v="2026-02-24T13:15:00"/>
    <x v="1148"/>
    <s v="NULL"/>
    <s v="NULL"/>
    <x v="0"/>
    <s v="SOT_DE_MCP"/>
    <x v="0"/>
    <s v="SOT QRM reporter exports"/>
    <n v="0.22"/>
    <n v="0"/>
    <n v="0.22"/>
    <n v="0"/>
    <n v="0"/>
    <n v="0.22"/>
    <m/>
    <m/>
    <n v="0"/>
    <n v="0"/>
    <n v="0.22"/>
    <n v="0"/>
    <x v="13"/>
    <s v="No Error"/>
    <m/>
    <m/>
    <m/>
    <m/>
    <m/>
    <m/>
    <m/>
    <m/>
    <m/>
    <m/>
    <s v=""/>
  </r>
  <r>
    <x v="1"/>
    <s v="BEDBLoad Compare MP46059.4034722222"/>
    <s v="Not Found"/>
    <x v="49"/>
    <s v="MRPBEDBLoad Compare MPload MPs"/>
    <s v="MRPBEDBLoad Compare MP"/>
    <m/>
    <m/>
    <m/>
    <m/>
    <m/>
    <m/>
    <m/>
    <m/>
    <m/>
    <m/>
    <m/>
    <m/>
    <m/>
    <n v="2601"/>
    <x v="6"/>
    <x v="1"/>
    <s v="START load MPs"/>
    <s v="END load MPs"/>
    <d v="2026-02-06T09:41:00"/>
    <x v="203"/>
    <d v="2026-02-06T09:45:00"/>
    <s v="NULL"/>
    <x v="0"/>
    <s v="Load_compare_MP_BE_MRP"/>
    <x v="0"/>
    <s v="load MPs"/>
    <n v="7.0000000000000007E-2"/>
    <n v="0"/>
    <n v="7.0000000000000007E-2"/>
    <n v="0"/>
    <n v="0"/>
    <n v="7.0000000000000007E-2"/>
    <m/>
    <m/>
    <n v="0"/>
    <n v="0"/>
    <n v="7.0000000000000007E-2"/>
    <n v="0"/>
    <x v="1"/>
    <s v="No Error"/>
    <m/>
    <m/>
    <m/>
    <m/>
    <m/>
    <m/>
    <m/>
    <m/>
    <m/>
    <m/>
    <s v=""/>
  </r>
  <r>
    <x v="38"/>
    <s v="PLDBSOLO46077.9090277778"/>
    <s v="Not Found"/>
    <x v="315"/>
    <s v="MCPPLDBSOLOSOLO planning OLAP exports"/>
    <s v="MCPPLDBSOLO"/>
    <m/>
    <m/>
    <m/>
    <m/>
    <m/>
    <m/>
    <m/>
    <m/>
    <m/>
    <m/>
    <m/>
    <m/>
    <m/>
    <n v="2601"/>
    <x v="16"/>
    <x v="0"/>
    <s v="START SOLO planning OLAP exports"/>
    <s v="END SOLO planning OLAP exports"/>
    <d v="2026-02-24T21:49:00"/>
    <x v="1149"/>
    <d v="2026-02-25T09:38:00"/>
    <s v="NULL"/>
    <x v="0"/>
    <s v="SOLO_PL_MCP"/>
    <x v="1"/>
    <s v="SOLO planning OLAP exports"/>
    <n v="1.47"/>
    <n v="0"/>
    <n v="1.47"/>
    <n v="0"/>
    <n v="0"/>
    <n v="1.47"/>
    <m/>
    <m/>
    <n v="0"/>
    <n v="0"/>
    <n v="1.47"/>
    <n v="0"/>
    <x v="191"/>
    <s v="No Error"/>
    <m/>
    <m/>
    <m/>
    <m/>
    <m/>
    <m/>
    <m/>
    <m/>
    <m/>
    <m/>
    <s v=""/>
  </r>
  <r>
    <x v="39"/>
    <s v="PLDBSOT Create46078.4013888889"/>
    <s v="Not Found"/>
    <x v="316"/>
    <s v="MCPPLDBSOT CreateNII SOT planning trees creation"/>
    <s v="MCPPLDBSOT Create"/>
    <m/>
    <m/>
    <m/>
    <m/>
    <m/>
    <m/>
    <m/>
    <m/>
    <m/>
    <m/>
    <m/>
    <m/>
    <m/>
    <n v="2601"/>
    <x v="16"/>
    <x v="0"/>
    <s v="START NII SOT planning trees creation"/>
    <s v="END NII SOT planning trees creation"/>
    <d v="2026-02-25T09:38:00"/>
    <x v="1150"/>
    <d v="2026-02-25T16:37:00"/>
    <s v="NULL"/>
    <x v="0"/>
    <s v="SOT_Create_PL_MCP after NII+Solo reruns"/>
    <x v="1"/>
    <s v="NII SOT planning trees creation"/>
    <n v="0.03"/>
    <n v="0"/>
    <n v="0.03"/>
    <n v="0"/>
    <n v="0"/>
    <n v="0.03"/>
    <m/>
    <m/>
    <n v="0"/>
    <n v="0"/>
    <n v="0.03"/>
    <n v="0"/>
    <x v="0"/>
    <s v="No Error"/>
    <m/>
    <m/>
    <m/>
    <m/>
    <m/>
    <m/>
    <m/>
    <m/>
    <m/>
    <m/>
    <s v=""/>
  </r>
  <r>
    <x v="43"/>
    <s v="PLDBSOT46078.6923611111"/>
    <s v="Not Found"/>
    <x v="345"/>
    <s v="MCPPLDBSOTNII SOT planning run import"/>
    <s v="MCPPLDBSOT"/>
    <m/>
    <m/>
    <m/>
    <m/>
    <m/>
    <m/>
    <m/>
    <m/>
    <m/>
    <m/>
    <m/>
    <m/>
    <m/>
    <n v="2601"/>
    <x v="16"/>
    <x v="0"/>
    <s v="START NII SOT planning run import"/>
    <s v="END NII SOT planning run import"/>
    <d v="2026-02-25T16:37:00"/>
    <x v="1151"/>
    <d v="2026-02-25T16:40:00"/>
    <s v="NULL"/>
    <x v="0"/>
    <s v="SOT_PL_MCP"/>
    <x v="0"/>
    <s v="NII SOT planning run import"/>
    <n v="0.05"/>
    <n v="0"/>
    <n v="0.05"/>
    <n v="0"/>
    <n v="0"/>
    <n v="0.05"/>
    <m/>
    <m/>
    <n v="0"/>
    <n v="0"/>
    <n v="0.05"/>
    <n v="0"/>
    <x v="17"/>
    <s v="No Error"/>
    <m/>
    <m/>
    <m/>
    <m/>
    <m/>
    <m/>
    <m/>
    <m/>
    <m/>
    <m/>
    <s v=""/>
  </r>
  <r>
    <x v="43"/>
    <s v="PLDBSOT46078.6944444444"/>
    <s v="Not Found"/>
    <x v="346"/>
    <s v="MCPPLDBSOTSOT planning"/>
    <s v="MCPPLDBSOT"/>
    <m/>
    <m/>
    <m/>
    <m/>
    <m/>
    <m/>
    <m/>
    <m/>
    <m/>
    <m/>
    <m/>
    <m/>
    <m/>
    <n v="2601"/>
    <x v="16"/>
    <x v="0"/>
    <s v="START SOT planning"/>
    <s v="END SOT planning"/>
    <d v="2026-02-25T16:40:00"/>
    <x v="1152"/>
    <d v="2026-02-25T19:18:00"/>
    <s v="NULL"/>
    <x v="0"/>
    <s v="SOT_PL_MCP"/>
    <x v="0"/>
    <s v="SOT planning"/>
    <n v="2.63"/>
    <n v="0"/>
    <n v="2.63"/>
    <n v="0"/>
    <n v="0"/>
    <n v="2.63"/>
    <m/>
    <m/>
    <n v="0"/>
    <n v="0"/>
    <n v="2.63"/>
    <n v="0"/>
    <x v="156"/>
    <s v="No Error"/>
    <m/>
    <m/>
    <m/>
    <m/>
    <m/>
    <m/>
    <m/>
    <m/>
    <m/>
    <m/>
    <s v=""/>
  </r>
  <r>
    <x v="43"/>
    <s v="PLDBSOT46078.8041666667"/>
    <s v="Not Found"/>
    <x v="11"/>
    <s v="MCPPLDBSOTLight Maintenance"/>
    <s v="MCPPLDBSOT"/>
    <m/>
    <m/>
    <m/>
    <m/>
    <m/>
    <m/>
    <m/>
    <m/>
    <m/>
    <m/>
    <m/>
    <m/>
    <m/>
    <n v="2601"/>
    <x v="16"/>
    <x v="0"/>
    <s v="START Light Maintenance"/>
    <s v="END Light Maintenance"/>
    <d v="2026-02-25T19:18:00"/>
    <x v="1153"/>
    <d v="2026-02-25T19:49:00"/>
    <s v="NULL"/>
    <x v="0"/>
    <s v="SOT_PL_MCP"/>
    <x v="12"/>
    <s v="Light Maintenance"/>
    <n v="0.52"/>
    <n v="0"/>
    <n v="0.52"/>
    <n v="0"/>
    <n v="0"/>
    <n v="0.52"/>
    <m/>
    <m/>
    <n v="0"/>
    <n v="0"/>
    <n v="0.52"/>
    <n v="0"/>
    <x v="123"/>
    <s v="No Error"/>
    <m/>
    <m/>
    <m/>
    <m/>
    <m/>
    <m/>
    <m/>
    <m/>
    <m/>
    <m/>
    <s v="Light Maintenance"/>
  </r>
  <r>
    <x v="43"/>
    <s v="PLDBSOT46078.8256944444"/>
    <s v="Not Found"/>
    <x v="347"/>
    <s v="MCPPLDBSOTSOT planning OLAP exports"/>
    <s v="MCPPLDBSOT"/>
    <m/>
    <m/>
    <m/>
    <m/>
    <m/>
    <m/>
    <m/>
    <m/>
    <m/>
    <m/>
    <m/>
    <m/>
    <m/>
    <n v="2601"/>
    <x v="16"/>
    <x v="0"/>
    <s v="START SOT planning OLAP exports"/>
    <s v="NULL"/>
    <d v="2026-02-25T19:49:00"/>
    <x v="1154"/>
    <d v="2026-02-26T04:29:00"/>
    <s v="Exception Info: Workflow finished with errors. (line: 78)  "/>
    <x v="1"/>
    <s v="SOT_PL_MCP"/>
    <x v="0"/>
    <s v="SOT planning OLAP exports"/>
    <n v="0.05"/>
    <n v="0.05"/>
    <n v="0"/>
    <n v="0.48"/>
    <n v="0.53"/>
    <n v="0.53"/>
    <m/>
    <m/>
    <n v="0.05"/>
    <n v="0.48"/>
    <n v="0"/>
    <n v="0.53"/>
    <x v="8"/>
    <s v="Configuration"/>
    <s v="Existing Configuration &amp; ALM Engine Behavior"/>
    <s v="Static/Legacy Configuration Issue"/>
    <s v="The script failed during the export step due to an SOT export‑workflow configuration issue, where shocks were incorrectly set to ‘BASE’ instead of ‘NO_DISBURSEMENT,’ resulting in errors."/>
    <m/>
    <m/>
    <s v="Single‑Location Impact"/>
    <s v="One‑Off"/>
    <s v="We corrected the workflow configuration in QRM and escalated the issue to Atlas and TACT for further investigation. The script was then retriggered from the export step where it previously failed, and it completed successfully."/>
    <s v="TACT team has already implemented the correction in the export workflow configuration. The issue should no longer occur from the next cycle onward."/>
    <m/>
    <s v=""/>
  </r>
  <r>
    <x v="43"/>
    <s v="PLDBSOT46079.1868055556"/>
    <s v="Not Found"/>
    <x v="347"/>
    <s v="MCPPLDBSOTSOT planning OLAP exports"/>
    <s v="MCPPLDBSOT"/>
    <m/>
    <m/>
    <m/>
    <m/>
    <m/>
    <m/>
    <m/>
    <m/>
    <m/>
    <m/>
    <m/>
    <m/>
    <m/>
    <n v="2601"/>
    <x v="16"/>
    <x v="0"/>
    <s v="START SOT planning OLAP exports"/>
    <s v="END SOT planning OLAP exports"/>
    <d v="2026-02-26T04:29:00"/>
    <x v="1155"/>
    <s v="NULL"/>
    <s v="NULL"/>
    <x v="0"/>
    <s v="SOT_PL_MCP rr export only (INC14544643)"/>
    <x v="1"/>
    <s v="SOT planning OLAP exports"/>
    <n v="4.12"/>
    <n v="0"/>
    <n v="4.12"/>
    <n v="0"/>
    <n v="0"/>
    <n v="4.12"/>
    <m/>
    <m/>
    <n v="0"/>
    <n v="0"/>
    <n v="4.12"/>
    <n v="0"/>
    <x v="275"/>
    <s v="No Error"/>
    <m/>
    <m/>
    <m/>
    <m/>
    <m/>
    <m/>
    <m/>
    <m/>
    <m/>
    <m/>
    <s v=""/>
  </r>
  <r>
    <x v="14"/>
    <s v="NL-EOMCopy Portfolio"/>
    <s v="Not Found"/>
    <x v="348"/>
    <s v="MRPNL-EOMCopy PortfolioCopy_Portfolio_NL_MRP_EOM"/>
    <s v="MRPNL-EOMCopy Portfolio"/>
    <m/>
    <m/>
    <m/>
    <m/>
    <m/>
    <m/>
    <m/>
    <m/>
    <m/>
    <m/>
    <m/>
    <m/>
    <m/>
    <n v="2601"/>
    <x v="17"/>
    <x v="1"/>
    <m/>
    <m/>
    <m/>
    <x v="1156"/>
    <m/>
    <m/>
    <x v="0"/>
    <s v="Copy_Portfolio_NL_MRP_EOM"/>
    <x v="79"/>
    <s v="Copy_Portfolio_NL_MRP_EOM"/>
    <n v="0.23"/>
    <m/>
    <m/>
    <m/>
    <m/>
    <m/>
    <m/>
    <m/>
    <n v="0"/>
    <n v="0"/>
    <n v="0.23"/>
    <n v="0"/>
    <x v="67"/>
    <s v="No Error"/>
    <m/>
    <m/>
    <m/>
    <m/>
    <m/>
    <m/>
    <m/>
    <m/>
    <m/>
    <m/>
    <s v=""/>
  </r>
  <r>
    <x v="19"/>
    <s v="NL-EOMLoad Market"/>
    <s v="Not Found"/>
    <x v="349"/>
    <s v="MRPNL-EOMLoad MarketLoad_Market_WD16_NL_EOM_MRP_CFM"/>
    <s v="MRPNL-EOMLoad Market"/>
    <m/>
    <m/>
    <m/>
    <m/>
    <m/>
    <m/>
    <m/>
    <m/>
    <m/>
    <m/>
    <m/>
    <m/>
    <m/>
    <n v="2601"/>
    <x v="17"/>
    <x v="1"/>
    <m/>
    <m/>
    <m/>
    <x v="1156"/>
    <m/>
    <m/>
    <x v="0"/>
    <s v="Load_Market_WD16_NL_EOM_MRP_CFM"/>
    <x v="79"/>
    <s v="Load_Market_WD16_NL_EOM_MRP_CFM"/>
    <n v="0.67"/>
    <m/>
    <m/>
    <m/>
    <m/>
    <m/>
    <m/>
    <m/>
    <n v="0"/>
    <n v="0"/>
    <n v="0.67"/>
    <n v="0"/>
    <x v="28"/>
    <m/>
    <m/>
    <m/>
    <m/>
    <m/>
    <m/>
    <m/>
    <m/>
    <m/>
    <m/>
    <m/>
    <s v=""/>
  </r>
  <r>
    <x v="23"/>
    <s v="NL-EOMOptimization"/>
    <s v="Not Found"/>
    <x v="350"/>
    <s v="MRPNL-EOMOptimizationNLRB_R2602_1_MRP2601_1_P EOM CFM"/>
    <s v="MRPNL-EOMOptimization"/>
    <m/>
    <m/>
    <m/>
    <m/>
    <m/>
    <m/>
    <m/>
    <m/>
    <m/>
    <m/>
    <m/>
    <m/>
    <m/>
    <n v="2601"/>
    <x v="17"/>
    <x v="1"/>
    <m/>
    <m/>
    <m/>
    <x v="1157"/>
    <m/>
    <m/>
    <x v="0"/>
    <s v="NLRB_R2602_1_MRP2601_1_P EOM CFM"/>
    <x v="79"/>
    <s v="NLRB_R2602_1_MRP2601_1_P EOM CFM"/>
    <n v="4.0199999999999996"/>
    <m/>
    <m/>
    <m/>
    <m/>
    <m/>
    <m/>
    <m/>
    <n v="0"/>
    <n v="0"/>
    <n v="4.0199999999999996"/>
    <n v="0"/>
    <x v="137"/>
    <m/>
    <m/>
    <m/>
    <m/>
    <m/>
    <m/>
    <m/>
    <m/>
    <m/>
    <m/>
    <m/>
    <s v=""/>
  </r>
  <r>
    <x v="23"/>
    <s v="NL-EOMOptimization"/>
    <s v="Not Found"/>
    <x v="351"/>
    <s v="MRPNL-EOMOptimizationNLRB_R2602_1_MRP2601_1_P EOM CFM rr"/>
    <s v="MRPNL-EOMOptimization"/>
    <m/>
    <m/>
    <m/>
    <m/>
    <m/>
    <m/>
    <m/>
    <m/>
    <m/>
    <m/>
    <m/>
    <m/>
    <m/>
    <n v="2601"/>
    <x v="17"/>
    <x v="1"/>
    <m/>
    <m/>
    <m/>
    <x v="1157"/>
    <m/>
    <m/>
    <x v="0"/>
    <s v="NLRB_R2602_1_MRP2601_1_P EOM CFM rr"/>
    <x v="79"/>
    <s v="NLRB_R2602_1_MRP2601_1_P EOM CFM rr"/>
    <n v="2.08"/>
    <m/>
    <m/>
    <m/>
    <m/>
    <m/>
    <m/>
    <m/>
    <n v="0"/>
    <n v="0"/>
    <n v="2.08"/>
    <n v="0"/>
    <x v="177"/>
    <m/>
    <m/>
    <m/>
    <m/>
    <m/>
    <m/>
    <m/>
    <m/>
    <m/>
    <m/>
    <m/>
    <s v=""/>
  </r>
  <r>
    <x v="19"/>
    <s v="NL-EOMLoad Market"/>
    <s v="Not Found"/>
    <x v="352"/>
    <s v="MRPNL-EOMLoad MarketLoad_Market_WD17_NL_EOM_MRP_MTG"/>
    <s v="MRPNL-EOMLoad Market"/>
    <m/>
    <m/>
    <m/>
    <m/>
    <m/>
    <m/>
    <m/>
    <m/>
    <m/>
    <m/>
    <m/>
    <m/>
    <m/>
    <n v="2601"/>
    <x v="17"/>
    <x v="1"/>
    <m/>
    <m/>
    <m/>
    <x v="1157"/>
    <m/>
    <m/>
    <x v="0"/>
    <s v="Load_Market_WD17_NL_EOM_MRP_MTG"/>
    <x v="79"/>
    <s v="Load_Market_WD17_NL_EOM_MRP_MTG"/>
    <n v="1.32"/>
    <m/>
    <m/>
    <m/>
    <m/>
    <m/>
    <m/>
    <m/>
    <n v="0"/>
    <n v="0"/>
    <n v="1.32"/>
    <n v="0"/>
    <x v="276"/>
    <m/>
    <m/>
    <m/>
    <m/>
    <m/>
    <m/>
    <m/>
    <m/>
    <m/>
    <m/>
    <m/>
    <s v=""/>
  </r>
  <r>
    <x v="23"/>
    <s v="NL-EOMOptimization"/>
    <s v="Not Found"/>
    <x v="353"/>
    <s v="MRPNL-EOMOptimizationNLRB_R2602_1_MRP2601_1_P EOM MTG"/>
    <s v="MRPNL-EOMOptimization"/>
    <m/>
    <m/>
    <m/>
    <m/>
    <m/>
    <m/>
    <m/>
    <m/>
    <m/>
    <m/>
    <m/>
    <m/>
    <m/>
    <n v="2601"/>
    <x v="17"/>
    <x v="1"/>
    <m/>
    <m/>
    <m/>
    <x v="1158"/>
    <m/>
    <m/>
    <x v="0"/>
    <s v="NLRB_R2602_1_MRP2601_1_P EOM MTG"/>
    <x v="79"/>
    <s v="NLRB_R2602_1_MRP2601_1_P EOM MTG"/>
    <n v="5.25"/>
    <m/>
    <m/>
    <m/>
    <m/>
    <m/>
    <m/>
    <m/>
    <n v="0"/>
    <n v="0"/>
    <n v="5.25"/>
    <n v="0"/>
    <x v="277"/>
    <m/>
    <m/>
    <m/>
    <m/>
    <m/>
    <m/>
    <m/>
    <m/>
    <m/>
    <m/>
    <m/>
    <s v=""/>
  </r>
  <r>
    <x v="23"/>
    <s v="NL-EOMOptimization"/>
    <s v="Not Found"/>
    <x v="354"/>
    <s v="MRPNL-EOMOptimizationNLRB_R2602_1_MRP2601_1_P EOM MTG RERUN"/>
    <s v="MRPNL-EOMOptimization"/>
    <m/>
    <m/>
    <m/>
    <m/>
    <m/>
    <m/>
    <m/>
    <m/>
    <m/>
    <m/>
    <m/>
    <m/>
    <m/>
    <n v="2601"/>
    <x v="17"/>
    <x v="1"/>
    <m/>
    <m/>
    <m/>
    <x v="1158"/>
    <m/>
    <m/>
    <x v="2"/>
    <s v="NLRB_R2602_1_MRP2601_1_P EOM MTG RERUN"/>
    <x v="79"/>
    <s v="NLRB_R2602_1_MRP2601_1_P EOM MTG RERUN"/>
    <n v="3.7"/>
    <m/>
    <m/>
    <m/>
    <m/>
    <m/>
    <m/>
    <m/>
    <n v="0"/>
    <n v="0"/>
    <n v="3.7"/>
    <n v="0"/>
    <x v="197"/>
    <m/>
    <m/>
    <m/>
    <m/>
    <m/>
    <m/>
    <m/>
    <m/>
    <m/>
    <m/>
    <m/>
    <s v=""/>
  </r>
  <r>
    <x v="44"/>
    <m/>
    <m/>
    <x v="355"/>
    <m/>
    <m/>
    <m/>
    <m/>
    <m/>
    <m/>
    <m/>
    <m/>
    <m/>
    <m/>
    <m/>
    <m/>
    <m/>
    <m/>
    <m/>
    <m/>
    <x v="18"/>
    <x v="3"/>
    <m/>
    <m/>
    <m/>
    <x v="1159"/>
    <m/>
    <m/>
    <x v="4"/>
    <m/>
    <x v="79"/>
    <m/>
    <m/>
    <m/>
    <m/>
    <m/>
    <m/>
    <m/>
    <m/>
    <m/>
    <m/>
    <m/>
    <m/>
    <m/>
    <x v="278"/>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0">
  <r>
    <x v="0"/>
    <s v="WBNLWBNL46083.9652777778"/>
    <s v="Not Found"/>
    <x v="0"/>
    <s v="MRPWBNLWBNLexport to ara"/>
    <s v="MRPWBNLWBNL"/>
    <m/>
    <m/>
    <m/>
    <m/>
    <m/>
    <m/>
    <m/>
    <m/>
    <m/>
    <m/>
    <m/>
    <m/>
    <m/>
    <n v="2602"/>
    <x v="0"/>
    <x v="0"/>
    <s v="START export to ara"/>
    <s v="END export to ara"/>
    <d v="2026-03-02T23:10:00"/>
    <x v="0"/>
    <d v="2026-03-02T23:11:00"/>
    <s v="NULL"/>
    <x v="0"/>
    <x v="0"/>
    <x v="0"/>
    <s v="export to ara"/>
    <n v="0"/>
    <n v="0"/>
    <n v="0"/>
    <n v="0"/>
    <n v="0"/>
    <n v="0"/>
    <m/>
    <m/>
    <n v="0"/>
    <n v="0"/>
    <n v="0"/>
    <n v="0"/>
    <x v="0"/>
    <m/>
    <m/>
    <m/>
    <m/>
    <m/>
    <m/>
    <m/>
    <m/>
    <m/>
    <m/>
    <m/>
    <m/>
    <m/>
  </r>
  <r>
    <x v="0"/>
    <s v="WBNLWBNL46083.9659722222"/>
    <s v="Not Found"/>
    <x v="0"/>
    <s v="MRPWBNLWBNLexport to ara"/>
    <s v="MRPWBNLWBNL"/>
    <m/>
    <m/>
    <m/>
    <m/>
    <m/>
    <m/>
    <m/>
    <m/>
    <m/>
    <m/>
    <m/>
    <m/>
    <m/>
    <n v="2602"/>
    <x v="0"/>
    <x v="0"/>
    <s v="START export to ara"/>
    <s v="END export to ara"/>
    <d v="2026-03-02T23:11:00"/>
    <x v="1"/>
    <d v="2026-03-03T17:19:00"/>
    <s v="NULL"/>
    <x v="0"/>
    <x v="1"/>
    <x v="1"/>
    <s v="export to ara"/>
    <n v="0"/>
    <n v="0"/>
    <n v="0"/>
    <n v="0"/>
    <n v="0"/>
    <n v="0"/>
    <m/>
    <m/>
    <n v="0"/>
    <n v="0"/>
    <n v="0"/>
    <n v="0"/>
    <x v="0"/>
    <m/>
    <m/>
    <m/>
    <m/>
    <m/>
    <m/>
    <m/>
    <m/>
    <m/>
    <m/>
    <m/>
    <m/>
    <m/>
  </r>
  <r>
    <x v="1"/>
    <s v="BEGTICG Early Task46084.2138888889"/>
    <s v="Not Found"/>
    <x v="1"/>
    <s v="ICGBEGTICG Early Taskearly tasks"/>
    <s v="ICGBEGTICG Early Task"/>
    <m/>
    <m/>
    <m/>
    <m/>
    <m/>
    <m/>
    <m/>
    <m/>
    <m/>
    <m/>
    <m/>
    <m/>
    <m/>
    <n v="2602"/>
    <x v="1"/>
    <x v="1"/>
    <s v="START early tasks"/>
    <s v="END early tasks"/>
    <d v="2026-03-03T05:08:00"/>
    <x v="2"/>
    <d v="2026-03-03T06:08:00"/>
    <s v="NULL"/>
    <x v="0"/>
    <x v="2"/>
    <x v="0"/>
    <s v="early tasks"/>
    <n v="0.2"/>
    <n v="0"/>
    <n v="0.2"/>
    <n v="0"/>
    <n v="0"/>
    <n v="0.2"/>
    <m/>
    <m/>
    <n v="0"/>
    <n v="0"/>
    <n v="0.2"/>
    <n v="0"/>
    <x v="1"/>
    <m/>
    <m/>
    <m/>
    <m/>
    <m/>
    <m/>
    <m/>
    <m/>
    <m/>
    <m/>
    <m/>
    <m/>
    <m/>
  </r>
  <r>
    <x v="1"/>
    <s v="DEGTICG Early Task46084.2138888889"/>
    <s v="Not Found"/>
    <x v="1"/>
    <s v="ICGDEGTICG Early Taskearly tasks"/>
    <s v="ICGDEGTICG Early Task"/>
    <m/>
    <m/>
    <m/>
    <m/>
    <m/>
    <m/>
    <m/>
    <m/>
    <m/>
    <m/>
    <m/>
    <m/>
    <m/>
    <n v="2602"/>
    <x v="2"/>
    <x v="1"/>
    <s v="START early tasks"/>
    <s v="END early tasks"/>
    <d v="2026-03-03T05:08:00"/>
    <x v="2"/>
    <d v="2026-03-03T05:35:00"/>
    <s v="NULL"/>
    <x v="0"/>
    <x v="3"/>
    <x v="0"/>
    <s v="early tasks"/>
    <n v="0.2"/>
    <n v="0"/>
    <n v="0.2"/>
    <n v="0"/>
    <n v="0"/>
    <n v="0.2"/>
    <m/>
    <m/>
    <n v="0"/>
    <n v="0"/>
    <n v="0.2"/>
    <n v="0"/>
    <x v="1"/>
    <m/>
    <m/>
    <m/>
    <m/>
    <m/>
    <m/>
    <m/>
    <m/>
    <m/>
    <m/>
    <m/>
    <m/>
    <m/>
  </r>
  <r>
    <x v="1"/>
    <s v="NLBTRICG Early Task46084.2145833333"/>
    <s v="Not Found"/>
    <x v="1"/>
    <s v="ICGNLBTRICG Early Taskearly tasks"/>
    <s v="ICGNLBTRICG Early Task"/>
    <m/>
    <m/>
    <m/>
    <m/>
    <m/>
    <m/>
    <m/>
    <m/>
    <m/>
    <m/>
    <m/>
    <m/>
    <m/>
    <n v="2602"/>
    <x v="3"/>
    <x v="1"/>
    <s v="START early tasks"/>
    <s v="END early tasks"/>
    <d v="2026-03-03T05:09:00"/>
    <x v="3"/>
    <d v="2026-03-03T05:34:00"/>
    <s v="NULL"/>
    <x v="0"/>
    <x v="4"/>
    <x v="0"/>
    <s v="early tasks"/>
    <n v="0.33"/>
    <n v="0"/>
    <n v="0.33"/>
    <n v="0"/>
    <n v="0"/>
    <n v="0.33"/>
    <m/>
    <m/>
    <n v="0"/>
    <n v="0"/>
    <n v="0.33"/>
    <n v="0"/>
    <x v="2"/>
    <m/>
    <m/>
    <m/>
    <m/>
    <m/>
    <m/>
    <m/>
    <m/>
    <m/>
    <m/>
    <m/>
    <m/>
    <m/>
  </r>
  <r>
    <x v="1"/>
    <s v="FRDBICG Early Task46084.2145833333"/>
    <s v="Not Found"/>
    <x v="1"/>
    <s v="ICGFRDBICG Early Taskearly tasks"/>
    <s v="ICGFRDBICG Early Task"/>
    <m/>
    <m/>
    <m/>
    <m/>
    <m/>
    <m/>
    <m/>
    <m/>
    <m/>
    <m/>
    <m/>
    <m/>
    <m/>
    <n v="2602"/>
    <x v="4"/>
    <x v="1"/>
    <s v="START early tasks"/>
    <s v="END early tasks"/>
    <d v="2026-03-03T05:09:00"/>
    <x v="4"/>
    <d v="2026-03-03T05:37:00"/>
    <s v="NULL"/>
    <x v="0"/>
    <x v="5"/>
    <x v="0"/>
    <s v="early tasks"/>
    <n v="0.08"/>
    <n v="0"/>
    <n v="0.08"/>
    <n v="0"/>
    <n v="0"/>
    <n v="0.08"/>
    <m/>
    <m/>
    <n v="0"/>
    <n v="0"/>
    <n v="0.08"/>
    <n v="0"/>
    <x v="3"/>
    <m/>
    <m/>
    <m/>
    <m/>
    <m/>
    <m/>
    <m/>
    <m/>
    <m/>
    <m/>
    <m/>
    <m/>
    <m/>
  </r>
  <r>
    <x v="1"/>
    <s v="ITDBICG Early Task46084.2152777778"/>
    <s v="Not Found"/>
    <x v="1"/>
    <s v="ICGITDBICG Early Taskearly tasks"/>
    <s v="ICGITDBICG Early Task"/>
    <m/>
    <m/>
    <m/>
    <m/>
    <m/>
    <m/>
    <m/>
    <m/>
    <m/>
    <m/>
    <m/>
    <m/>
    <m/>
    <n v="2602"/>
    <x v="5"/>
    <x v="1"/>
    <s v="START early tasks"/>
    <s v="END early tasks"/>
    <d v="2026-03-03T05:10:00"/>
    <x v="5"/>
    <d v="2026-03-03T05:38:00"/>
    <s v="NULL"/>
    <x v="0"/>
    <x v="6"/>
    <x v="0"/>
    <s v="early tasks"/>
    <n v="0.05"/>
    <n v="0"/>
    <n v="0.05"/>
    <n v="0"/>
    <n v="0"/>
    <n v="0.05"/>
    <m/>
    <m/>
    <n v="0"/>
    <n v="0"/>
    <n v="0.05"/>
    <n v="0"/>
    <x v="4"/>
    <m/>
    <m/>
    <m/>
    <m/>
    <m/>
    <m/>
    <m/>
    <m/>
    <m/>
    <m/>
    <m/>
    <m/>
    <m/>
  </r>
  <r>
    <x v="1"/>
    <s v="WBUSICG Early Task46084.2159722222"/>
    <s v="Not Found"/>
    <x v="1"/>
    <s v="ICGWBUSICG Early Taskearly tasks"/>
    <s v="ICGWBUSICG Early Task"/>
    <m/>
    <m/>
    <m/>
    <m/>
    <m/>
    <m/>
    <m/>
    <m/>
    <m/>
    <m/>
    <m/>
    <m/>
    <m/>
    <n v="2602"/>
    <x v="6"/>
    <x v="1"/>
    <s v="START early tasks"/>
    <s v="END early tasks"/>
    <d v="2026-03-03T05:11:00"/>
    <x v="5"/>
    <d v="2026-03-03T05:43:00"/>
    <s v="NULL"/>
    <x v="0"/>
    <x v="7"/>
    <x v="0"/>
    <s v="early tasks"/>
    <n v="0.03"/>
    <n v="0"/>
    <n v="0.03"/>
    <n v="0"/>
    <n v="0"/>
    <n v="0.03"/>
    <m/>
    <m/>
    <n v="0"/>
    <n v="0"/>
    <n v="0.03"/>
    <n v="0"/>
    <x v="5"/>
    <m/>
    <m/>
    <m/>
    <m/>
    <m/>
    <m/>
    <m/>
    <m/>
    <m/>
    <m/>
    <m/>
    <m/>
    <m/>
  </r>
  <r>
    <x v="2"/>
    <s v="NLBTRICG46084.2319444444"/>
    <s v="Not Found"/>
    <x v="2"/>
    <s v="ICGNLBTRICGLoad SQL-to-SQL + stratify previous ICG"/>
    <s v="ICGNLBTRICG"/>
    <m/>
    <m/>
    <m/>
    <m/>
    <m/>
    <m/>
    <m/>
    <m/>
    <m/>
    <m/>
    <m/>
    <m/>
    <m/>
    <n v="2602"/>
    <x v="3"/>
    <x v="1"/>
    <s v="START Load SQL-to-SQL + stratify previous ICG"/>
    <s v="END Load SQL-to-SQL + stratify previous ICG"/>
    <d v="2026-03-03T05:34:00"/>
    <x v="6"/>
    <d v="2026-03-03T06:19:00"/>
    <s v="NULL"/>
    <x v="0"/>
    <x v="8"/>
    <x v="0"/>
    <s v="Load SQL-to-SQL + stratify previous ICG"/>
    <n v="0.75"/>
    <n v="0"/>
    <n v="0.75"/>
    <n v="0"/>
    <n v="0"/>
    <n v="0.75"/>
    <m/>
    <m/>
    <n v="0"/>
    <n v="0"/>
    <n v="0.75"/>
    <n v="0"/>
    <x v="6"/>
    <m/>
    <m/>
    <m/>
    <m/>
    <m/>
    <m/>
    <m/>
    <m/>
    <m/>
    <m/>
    <m/>
    <m/>
    <m/>
  </r>
  <r>
    <x v="2"/>
    <s v="DEGTICG46084.2326388889"/>
    <s v="Not Found"/>
    <x v="2"/>
    <s v="ICGDEGTICGLoad SQL-to-SQL + stratify previous ICG"/>
    <s v="ICGDEGTICG"/>
    <m/>
    <m/>
    <m/>
    <m/>
    <m/>
    <m/>
    <m/>
    <m/>
    <m/>
    <m/>
    <m/>
    <m/>
    <m/>
    <n v="2602"/>
    <x v="2"/>
    <x v="1"/>
    <s v="START Load SQL-to-SQL + stratify previous ICG"/>
    <s v="END Load SQL-to-SQL + stratify previous ICG"/>
    <d v="2026-03-03T05:35:00"/>
    <x v="7"/>
    <d v="2026-03-03T06:07:00"/>
    <s v="NULL"/>
    <x v="0"/>
    <x v="9"/>
    <x v="0"/>
    <s v="Load SQL-to-SQL + stratify previous ICG"/>
    <n v="0.53"/>
    <n v="0"/>
    <n v="0.53"/>
    <n v="0"/>
    <n v="0"/>
    <n v="0.53"/>
    <m/>
    <m/>
    <n v="0"/>
    <n v="0"/>
    <n v="0.53"/>
    <n v="0"/>
    <x v="7"/>
    <m/>
    <m/>
    <m/>
    <m/>
    <m/>
    <m/>
    <m/>
    <m/>
    <m/>
    <m/>
    <m/>
    <m/>
    <m/>
  </r>
  <r>
    <x v="2"/>
    <s v="FRDBICG46084.2340277778"/>
    <s v="Not Found"/>
    <x v="2"/>
    <s v="ICGFRDBICGLoad SQL-to-SQL + stratify previous ICG"/>
    <s v="ICGFRDBICG"/>
    <m/>
    <m/>
    <m/>
    <m/>
    <m/>
    <m/>
    <m/>
    <m/>
    <m/>
    <m/>
    <m/>
    <m/>
    <m/>
    <n v="2602"/>
    <x v="4"/>
    <x v="1"/>
    <s v="START Load SQL-to-SQL + stratify previous ICG"/>
    <s v="NULL"/>
    <d v="2026-03-03T05:37:00"/>
    <x v="8"/>
    <d v="2026-03-03T05:55: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1)  "/>
    <x v="1"/>
    <x v="10"/>
    <x v="0"/>
    <s v="Load SQL-to-SQL + stratify previous ICG"/>
    <n v="4.43"/>
    <n v="4.43"/>
    <n v="0"/>
    <n v="-4.13"/>
    <n v="0.3"/>
    <n v="0.3"/>
    <m/>
    <m/>
    <n v="4.43"/>
    <n v="-4.13"/>
    <n v="0"/>
    <n v="0.3"/>
    <x v="8"/>
    <m/>
    <m/>
    <m/>
    <m/>
    <m/>
    <m/>
    <m/>
    <m/>
    <m/>
    <m/>
    <m/>
    <m/>
    <m/>
  </r>
  <r>
    <x v="2"/>
    <s v="ITDBICG46084.2347222222"/>
    <s v="Not Found"/>
    <x v="2"/>
    <s v="ICGITDBICGLoad SQL-to-SQL + stratify previous ICG"/>
    <s v="ICGITDBICG"/>
    <m/>
    <m/>
    <m/>
    <m/>
    <m/>
    <m/>
    <m/>
    <m/>
    <m/>
    <m/>
    <m/>
    <m/>
    <m/>
    <n v="2602"/>
    <x v="5"/>
    <x v="1"/>
    <s v="START Load SQL-to-SQL + stratify previous ICG"/>
    <s v="END Load SQL-to-SQL + stratify previous ICG"/>
    <d v="2026-03-03T05:38:00"/>
    <x v="9"/>
    <d v="2026-03-03T05:59:00"/>
    <s v="NULL"/>
    <x v="0"/>
    <x v="11"/>
    <x v="0"/>
    <s v="Load SQL-to-SQL + stratify previous ICG"/>
    <n v="0.35"/>
    <n v="0"/>
    <n v="0.35"/>
    <n v="0"/>
    <n v="0"/>
    <n v="0.35"/>
    <m/>
    <m/>
    <n v="0"/>
    <n v="0"/>
    <n v="0.35"/>
    <n v="0"/>
    <x v="9"/>
    <m/>
    <m/>
    <m/>
    <m/>
    <m/>
    <m/>
    <m/>
    <m/>
    <m/>
    <m/>
    <m/>
    <m/>
    <m/>
  </r>
  <r>
    <x v="2"/>
    <s v="WBUSICG46084.2381944444"/>
    <s v="Not Found"/>
    <x v="2"/>
    <s v="ICGWBUSICGLoad SQL-to-SQL + stratify previous ICG"/>
    <s v="ICGWBUSICG"/>
    <m/>
    <m/>
    <m/>
    <m/>
    <m/>
    <m/>
    <m/>
    <m/>
    <m/>
    <m/>
    <m/>
    <m/>
    <m/>
    <n v="2602"/>
    <x v="6"/>
    <x v="1"/>
    <s v="START Load SQL-to-SQL + stratify previous ICG"/>
    <s v="END Load SQL-to-SQL + stratify previous ICG"/>
    <d v="2026-03-03T05:43:00"/>
    <x v="10"/>
    <d v="2026-03-03T06:01:00"/>
    <s v="NULL"/>
    <x v="0"/>
    <x v="12"/>
    <x v="0"/>
    <s v="Load SQL-to-SQL + stratify previous ICG"/>
    <n v="0.3"/>
    <n v="0"/>
    <n v="0.3"/>
    <n v="0"/>
    <n v="0"/>
    <n v="0.3"/>
    <m/>
    <m/>
    <n v="0"/>
    <n v="0"/>
    <n v="0.3"/>
    <n v="0"/>
    <x v="8"/>
    <m/>
    <m/>
    <m/>
    <m/>
    <m/>
    <m/>
    <m/>
    <m/>
    <m/>
    <m/>
    <m/>
    <m/>
    <m/>
  </r>
  <r>
    <x v="2"/>
    <s v="FRDBICG46084.2465277778"/>
    <s v="Not Found"/>
    <x v="3"/>
    <s v="ICGFRDBICGLoad SQL-to-SQL + stratify current ICG"/>
    <s v="ICGFRDBICG"/>
    <m/>
    <m/>
    <m/>
    <m/>
    <m/>
    <m/>
    <m/>
    <m/>
    <m/>
    <m/>
    <m/>
    <m/>
    <m/>
    <n v="2602"/>
    <x v="4"/>
    <x v="1"/>
    <s v="START Load SQL-to-SQL + stratify current ICG"/>
    <s v="END Load SQL-to-SQL + stratify current ICG"/>
    <d v="2026-03-03T05:55:00"/>
    <x v="11"/>
    <d v="2026-03-03T06:13:00"/>
    <s v="NULL"/>
    <x v="0"/>
    <x v="10"/>
    <x v="0"/>
    <s v="Load SQL-to-SQL + stratify current ICG"/>
    <n v="0.3"/>
    <n v="0"/>
    <n v="0.3"/>
    <n v="0"/>
    <n v="0"/>
    <n v="0.3"/>
    <m/>
    <m/>
    <n v="0"/>
    <n v="0"/>
    <n v="0.3"/>
    <n v="0"/>
    <x v="8"/>
    <m/>
    <m/>
    <m/>
    <m/>
    <m/>
    <m/>
    <m/>
    <m/>
    <m/>
    <m/>
    <m/>
    <m/>
    <m/>
  </r>
  <r>
    <x v="2"/>
    <s v="ITDBICG46084.2493055556"/>
    <s v="Not Found"/>
    <x v="3"/>
    <s v="ICGITDBICGLoad SQL-to-SQL + stratify current ICG"/>
    <s v="ICGITDBICG"/>
    <m/>
    <m/>
    <m/>
    <m/>
    <m/>
    <m/>
    <m/>
    <m/>
    <m/>
    <m/>
    <m/>
    <m/>
    <m/>
    <n v="2602"/>
    <x v="5"/>
    <x v="1"/>
    <s v="START Load SQL-to-SQL + stratify current ICG"/>
    <s v="END Load SQL-to-SQL + stratify current ICG"/>
    <d v="2026-03-03T05:59:00"/>
    <x v="12"/>
    <d v="2026-03-03T06:20:00"/>
    <s v="NULL"/>
    <x v="0"/>
    <x v="11"/>
    <x v="0"/>
    <s v="Load SQL-to-SQL + stratify current ICG"/>
    <n v="0.35"/>
    <n v="0"/>
    <n v="0.35"/>
    <n v="0"/>
    <n v="0"/>
    <n v="0.35"/>
    <m/>
    <m/>
    <n v="0"/>
    <n v="0"/>
    <n v="0.35"/>
    <n v="0"/>
    <x v="9"/>
    <m/>
    <m/>
    <m/>
    <m/>
    <m/>
    <m/>
    <m/>
    <m/>
    <m/>
    <m/>
    <m/>
    <m/>
    <m/>
  </r>
  <r>
    <x v="2"/>
    <s v="WBUSICG46084.2506944444"/>
    <s v="Not Found"/>
    <x v="3"/>
    <s v="ICGWBUSICGLoad SQL-to-SQL + stratify current ICG"/>
    <s v="ICGWBUSICG"/>
    <m/>
    <m/>
    <m/>
    <m/>
    <m/>
    <m/>
    <m/>
    <m/>
    <m/>
    <m/>
    <m/>
    <m/>
    <m/>
    <n v="2602"/>
    <x v="6"/>
    <x v="1"/>
    <s v="START Load SQL-to-SQL + stratify current ICG"/>
    <s v="END Load SQL-to-SQL + stratify current ICG"/>
    <d v="2026-03-03T06:01:00"/>
    <x v="6"/>
    <d v="2026-03-03T06:19:00"/>
    <s v="NULL"/>
    <x v="0"/>
    <x v="12"/>
    <x v="0"/>
    <s v="Load SQL-to-SQL + stratify current ICG"/>
    <n v="0.3"/>
    <n v="0"/>
    <n v="0.3"/>
    <n v="0"/>
    <n v="0"/>
    <n v="0.3"/>
    <m/>
    <m/>
    <n v="0"/>
    <n v="0"/>
    <n v="0.3"/>
    <n v="0"/>
    <x v="8"/>
    <m/>
    <m/>
    <m/>
    <m/>
    <m/>
    <m/>
    <m/>
    <m/>
    <m/>
    <m/>
    <m/>
    <m/>
    <m/>
  </r>
  <r>
    <x v="2"/>
    <s v="DEGTICG46084.2548611111"/>
    <s v="Not Found"/>
    <x v="3"/>
    <s v="ICGDEGTICGLoad SQL-to-SQL + stratify current ICG"/>
    <s v="ICGDEGTICG"/>
    <m/>
    <m/>
    <m/>
    <m/>
    <m/>
    <m/>
    <m/>
    <m/>
    <m/>
    <m/>
    <m/>
    <m/>
    <m/>
    <n v="2602"/>
    <x v="2"/>
    <x v="1"/>
    <s v="START Load SQL-to-SQL + stratify current ICG"/>
    <s v="END Load SQL-to-SQL + stratify current ICG"/>
    <d v="2026-03-03T06:07:00"/>
    <x v="13"/>
    <d v="2026-03-03T06:37:00"/>
    <s v="NULL"/>
    <x v="0"/>
    <x v="9"/>
    <x v="0"/>
    <s v="Load SQL-to-SQL + stratify current ICG"/>
    <n v="0.5"/>
    <n v="0"/>
    <n v="0.5"/>
    <n v="0"/>
    <n v="0"/>
    <n v="0.5"/>
    <m/>
    <m/>
    <n v="0"/>
    <n v="0"/>
    <n v="0.5"/>
    <n v="0"/>
    <x v="10"/>
    <m/>
    <m/>
    <m/>
    <m/>
    <m/>
    <m/>
    <m/>
    <m/>
    <m/>
    <m/>
    <m/>
    <m/>
    <m/>
  </r>
  <r>
    <x v="2"/>
    <s v="BEGTICG46084.2555555556"/>
    <s v="Not Found"/>
    <x v="2"/>
    <s v="ICGBEGTICGLoad SQL-to-SQL + stratify previous ICG"/>
    <s v="ICGBEGTICG"/>
    <m/>
    <m/>
    <m/>
    <m/>
    <m/>
    <m/>
    <m/>
    <m/>
    <m/>
    <m/>
    <m/>
    <m/>
    <m/>
    <n v="2602"/>
    <x v="1"/>
    <x v="1"/>
    <s v="START Load SQL-to-SQL + stratify previous ICG"/>
    <s v="END Load SQL-to-SQL + stratify previous ICG"/>
    <d v="2026-03-03T06:08:00"/>
    <x v="14"/>
    <d v="2026-03-03T06:39:00"/>
    <s v="NULL"/>
    <x v="0"/>
    <x v="13"/>
    <x v="0"/>
    <s v="Load SQL-to-SQL + stratify previous ICG"/>
    <n v="0.52"/>
    <n v="0"/>
    <n v="0.52"/>
    <n v="0"/>
    <n v="0"/>
    <n v="0.52"/>
    <m/>
    <m/>
    <n v="0"/>
    <n v="0"/>
    <n v="0.52"/>
    <n v="0"/>
    <x v="11"/>
    <m/>
    <m/>
    <m/>
    <m/>
    <m/>
    <m/>
    <m/>
    <m/>
    <m/>
    <m/>
    <m/>
    <m/>
    <m/>
  </r>
  <r>
    <x v="2"/>
    <s v="FRDBICG46084.2590277778"/>
    <s v="Not Found"/>
    <x v="4"/>
    <s v="ICGFRDBICGDB copy from ICG"/>
    <s v="ICGFRDBICG"/>
    <m/>
    <m/>
    <m/>
    <m/>
    <m/>
    <m/>
    <m/>
    <m/>
    <m/>
    <m/>
    <m/>
    <m/>
    <m/>
    <n v="2602"/>
    <x v="4"/>
    <x v="1"/>
    <s v="START DB copy from ICG"/>
    <s v="END DB copy from ICG"/>
    <d v="2026-03-03T06:13:00"/>
    <x v="15"/>
    <d v="2026-03-03T06:14:00"/>
    <s v="NULL"/>
    <x v="0"/>
    <x v="10"/>
    <x v="0"/>
    <s v="DB copy from ICG"/>
    <n v="0.02"/>
    <n v="0"/>
    <n v="0.02"/>
    <n v="0"/>
    <n v="0"/>
    <n v="0.02"/>
    <m/>
    <m/>
    <n v="0"/>
    <n v="0"/>
    <n v="0.02"/>
    <n v="0"/>
    <x v="12"/>
    <m/>
    <m/>
    <m/>
    <m/>
    <m/>
    <m/>
    <m/>
    <m/>
    <m/>
    <m/>
    <m/>
    <m/>
    <m/>
  </r>
  <r>
    <x v="2"/>
    <s v="FRDBICG46084.2597222222"/>
    <s v="Not Found"/>
    <x v="5"/>
    <s v="ICGFRDBICGP-1 M-1 NPV ICG"/>
    <s v="ICGFRDBICG"/>
    <m/>
    <m/>
    <m/>
    <m/>
    <m/>
    <m/>
    <m/>
    <m/>
    <m/>
    <m/>
    <m/>
    <m/>
    <m/>
    <n v="2602"/>
    <x v="4"/>
    <x v="1"/>
    <s v="START P-1 M-1 NPV ICG"/>
    <s v="END P-1 M-1 NPV ICG"/>
    <d v="2026-03-03T06:14:00"/>
    <x v="16"/>
    <d v="2026-03-03T06:25:00"/>
    <s v="NULL"/>
    <x v="0"/>
    <x v="10"/>
    <x v="0"/>
    <s v="P-1 M-1 NPV ICG"/>
    <n v="0.18"/>
    <n v="0"/>
    <n v="0.18"/>
    <n v="0"/>
    <n v="0"/>
    <n v="0.18"/>
    <m/>
    <m/>
    <n v="0"/>
    <n v="0"/>
    <n v="0.18"/>
    <n v="0"/>
    <x v="13"/>
    <m/>
    <m/>
    <m/>
    <m/>
    <m/>
    <m/>
    <m/>
    <m/>
    <m/>
    <m/>
    <m/>
    <m/>
    <m/>
  </r>
  <r>
    <x v="2"/>
    <s v="NLBTRICG46084.2631944444"/>
    <s v="Not Found"/>
    <x v="3"/>
    <s v="ICGNLBTRICGLoad SQL-to-SQL + stratify current ICG"/>
    <s v="ICGNLBTRICG"/>
    <m/>
    <m/>
    <m/>
    <m/>
    <m/>
    <m/>
    <m/>
    <m/>
    <m/>
    <m/>
    <m/>
    <m/>
    <m/>
    <n v="2602"/>
    <x v="3"/>
    <x v="1"/>
    <s v="START Load SQL-to-SQL + stratify current ICG"/>
    <s v="END Load SQL-to-SQL + stratify current ICG"/>
    <d v="2026-03-03T06:19:00"/>
    <x v="17"/>
    <d v="2026-03-03T07:02:00"/>
    <s v="NULL"/>
    <x v="0"/>
    <x v="8"/>
    <x v="0"/>
    <s v="Load SQL-to-SQL + stratify current ICG"/>
    <n v="0.72"/>
    <n v="0"/>
    <n v="0.72"/>
    <n v="0"/>
    <n v="0"/>
    <n v="0.72"/>
    <m/>
    <m/>
    <n v="0"/>
    <n v="0"/>
    <n v="0.72"/>
    <n v="0"/>
    <x v="14"/>
    <m/>
    <m/>
    <m/>
    <m/>
    <m/>
    <m/>
    <m/>
    <m/>
    <m/>
    <m/>
    <m/>
    <m/>
    <m/>
  </r>
  <r>
    <x v="2"/>
    <s v="WBUSICG46084.2631944444"/>
    <s v="Not Found"/>
    <x v="4"/>
    <s v="ICGWBUSICGDB copy from ICG"/>
    <s v="ICGWBUSICG"/>
    <m/>
    <m/>
    <m/>
    <m/>
    <m/>
    <m/>
    <m/>
    <m/>
    <m/>
    <m/>
    <m/>
    <m/>
    <m/>
    <n v="2602"/>
    <x v="6"/>
    <x v="1"/>
    <s v="START DB copy from ICG"/>
    <s v="END DB copy from ICG"/>
    <d v="2026-03-03T06:19:00"/>
    <x v="18"/>
    <d v="2026-03-03T06:21:00"/>
    <s v="NULL"/>
    <x v="0"/>
    <x v="12"/>
    <x v="0"/>
    <s v="DB copy from ICG"/>
    <n v="0.03"/>
    <n v="0"/>
    <n v="0.03"/>
    <n v="0"/>
    <n v="0"/>
    <n v="0.03"/>
    <m/>
    <m/>
    <n v="0"/>
    <n v="0"/>
    <n v="0.03"/>
    <n v="0"/>
    <x v="5"/>
    <m/>
    <m/>
    <m/>
    <m/>
    <m/>
    <m/>
    <m/>
    <m/>
    <m/>
    <m/>
    <m/>
    <m/>
    <m/>
  </r>
  <r>
    <x v="2"/>
    <s v="ITDBICG46084.2638888889"/>
    <s v="Not Found"/>
    <x v="4"/>
    <s v="ICGITDBICGDB copy from ICG"/>
    <s v="ICGITDBICG"/>
    <m/>
    <m/>
    <m/>
    <m/>
    <m/>
    <m/>
    <m/>
    <m/>
    <m/>
    <m/>
    <m/>
    <m/>
    <m/>
    <n v="2602"/>
    <x v="5"/>
    <x v="1"/>
    <s v="START DB copy from ICG"/>
    <s v="END DB copy from ICG"/>
    <d v="2026-03-03T06:20:00"/>
    <x v="18"/>
    <d v="2026-03-03T06:21:00"/>
    <s v="NULL"/>
    <x v="0"/>
    <x v="11"/>
    <x v="0"/>
    <s v="DB copy from ICG"/>
    <n v="0.02"/>
    <n v="0"/>
    <n v="0.02"/>
    <n v="0"/>
    <n v="0"/>
    <n v="0.02"/>
    <m/>
    <m/>
    <n v="0"/>
    <n v="0"/>
    <n v="0.02"/>
    <n v="0"/>
    <x v="12"/>
    <m/>
    <m/>
    <m/>
    <m/>
    <m/>
    <m/>
    <m/>
    <m/>
    <m/>
    <m/>
    <m/>
    <m/>
    <m/>
  </r>
  <r>
    <x v="2"/>
    <s v="WBUSICG46084.2645833333"/>
    <s v="Not Found"/>
    <x v="5"/>
    <s v="ICGWBUSICGP-1 M-1 NPV ICG"/>
    <s v="ICGWBUSICG"/>
    <m/>
    <m/>
    <m/>
    <m/>
    <m/>
    <m/>
    <m/>
    <m/>
    <m/>
    <m/>
    <m/>
    <m/>
    <m/>
    <n v="2602"/>
    <x v="6"/>
    <x v="1"/>
    <s v="START P-1 M-1 NPV ICG"/>
    <s v="END P-1 M-1 NPV ICG"/>
    <d v="2026-03-03T06:21:00"/>
    <x v="19"/>
    <d v="2026-03-03T06:28:00"/>
    <s v="NULL"/>
    <x v="0"/>
    <x v="12"/>
    <x v="0"/>
    <s v="P-1 M-1 NPV ICG"/>
    <n v="0.12"/>
    <n v="0"/>
    <n v="0.12"/>
    <n v="0"/>
    <n v="0"/>
    <n v="0.12"/>
    <m/>
    <m/>
    <n v="0"/>
    <n v="0"/>
    <n v="0.12"/>
    <n v="0"/>
    <x v="15"/>
    <m/>
    <m/>
    <m/>
    <m/>
    <m/>
    <m/>
    <m/>
    <m/>
    <m/>
    <m/>
    <m/>
    <m/>
    <m/>
  </r>
  <r>
    <x v="2"/>
    <s v="ITDBICG46084.2645833333"/>
    <s v="Not Found"/>
    <x v="5"/>
    <s v="ICGITDBICGP-1 M-1 NPV ICG"/>
    <s v="ICGITDBICG"/>
    <m/>
    <m/>
    <m/>
    <m/>
    <m/>
    <m/>
    <m/>
    <m/>
    <m/>
    <m/>
    <m/>
    <m/>
    <m/>
    <n v="2602"/>
    <x v="5"/>
    <x v="1"/>
    <s v="START P-1 M-1 NPV ICG"/>
    <s v="END P-1 M-1 NPV ICG"/>
    <d v="2026-03-03T06:21:00"/>
    <x v="20"/>
    <d v="2026-03-03T06:30:00"/>
    <s v="NULL"/>
    <x v="0"/>
    <x v="11"/>
    <x v="0"/>
    <s v="P-1 M-1 NPV ICG"/>
    <n v="0.15"/>
    <n v="0"/>
    <n v="0.15"/>
    <n v="0"/>
    <n v="0"/>
    <n v="0.15"/>
    <m/>
    <m/>
    <n v="0"/>
    <n v="0"/>
    <n v="0.15"/>
    <n v="0"/>
    <x v="16"/>
    <m/>
    <m/>
    <m/>
    <m/>
    <m/>
    <m/>
    <m/>
    <m/>
    <m/>
    <m/>
    <m/>
    <m/>
    <m/>
  </r>
  <r>
    <x v="2"/>
    <s v="FRDBICG46084.2673611111"/>
    <s v="Not Found"/>
    <x v="6"/>
    <s v="ICGFRDBICGP-1 M-1 planning ICG"/>
    <s v="ICGFRDBICG"/>
    <m/>
    <m/>
    <m/>
    <m/>
    <m/>
    <m/>
    <m/>
    <m/>
    <m/>
    <m/>
    <m/>
    <m/>
    <m/>
    <n v="2602"/>
    <x v="4"/>
    <x v="1"/>
    <s v="START P-1 M-1 planning ICG"/>
    <s v="END P-1 M-1 planning ICG"/>
    <d v="2026-03-03T06:25:00"/>
    <x v="21"/>
    <d v="2026-03-03T08:09:00"/>
    <s v="NULL"/>
    <x v="0"/>
    <x v="10"/>
    <x v="0"/>
    <s v="P-1 M-1 planning ICG"/>
    <n v="1.72"/>
    <n v="0"/>
    <n v="1.72"/>
    <n v="0.02"/>
    <n v="0.02"/>
    <n v="1.74"/>
    <m/>
    <m/>
    <n v="0"/>
    <n v="0.02"/>
    <n v="1.72"/>
    <n v="0.02"/>
    <x v="17"/>
    <m/>
    <m/>
    <m/>
    <m/>
    <m/>
    <m/>
    <m/>
    <m/>
    <m/>
    <m/>
    <m/>
    <m/>
    <m/>
  </r>
  <r>
    <x v="2"/>
    <s v="WBUSICG46084.2694444444"/>
    <s v="Not Found"/>
    <x v="6"/>
    <s v="ICGWBUSICGP-1 M-1 planning ICG"/>
    <s v="ICGWBUSICG"/>
    <m/>
    <m/>
    <m/>
    <m/>
    <m/>
    <m/>
    <m/>
    <m/>
    <m/>
    <m/>
    <m/>
    <m/>
    <m/>
    <n v="2602"/>
    <x v="6"/>
    <x v="1"/>
    <s v="START P-1 M-1 planning ICG"/>
    <s v="END P-1 M-1 planning ICG"/>
    <d v="2026-03-03T06:28:00"/>
    <x v="22"/>
    <d v="2026-03-03T10:18:00"/>
    <s v="NULL"/>
    <x v="0"/>
    <x v="12"/>
    <x v="0"/>
    <s v="P-1 M-1 planning ICG"/>
    <n v="3.83"/>
    <n v="0"/>
    <n v="3.83"/>
    <n v="0"/>
    <n v="0"/>
    <n v="3.83"/>
    <m/>
    <m/>
    <n v="0"/>
    <n v="0"/>
    <n v="3.83"/>
    <n v="0"/>
    <x v="18"/>
    <m/>
    <m/>
    <m/>
    <m/>
    <m/>
    <m/>
    <m/>
    <m/>
    <m/>
    <m/>
    <m/>
    <m/>
    <m/>
  </r>
  <r>
    <x v="2"/>
    <s v="ITDBICG46084.2708333333"/>
    <s v="Not Found"/>
    <x v="6"/>
    <s v="ICGITDBICGP-1 M-1 planning ICG"/>
    <s v="ICGITDBICG"/>
    <m/>
    <m/>
    <m/>
    <m/>
    <m/>
    <m/>
    <m/>
    <m/>
    <m/>
    <m/>
    <m/>
    <m/>
    <m/>
    <n v="2602"/>
    <x v="5"/>
    <x v="1"/>
    <s v="START P-1 M-1 planning ICG"/>
    <s v="END P-1 M-1 planning ICG"/>
    <d v="2026-03-03T06:30:00"/>
    <x v="23"/>
    <d v="2026-03-03T09:58:00"/>
    <s v="NULL"/>
    <x v="0"/>
    <x v="11"/>
    <x v="0"/>
    <s v="P-1 M-1 planning ICG"/>
    <n v="3.47"/>
    <n v="0"/>
    <n v="3.47"/>
    <n v="0"/>
    <n v="0"/>
    <n v="3.47"/>
    <m/>
    <m/>
    <n v="0"/>
    <n v="0"/>
    <n v="3.47"/>
    <n v="0"/>
    <x v="19"/>
    <m/>
    <m/>
    <m/>
    <m/>
    <m/>
    <m/>
    <m/>
    <m/>
    <m/>
    <m/>
    <m/>
    <m/>
    <m/>
  </r>
  <r>
    <x v="2"/>
    <s v="DEGTICG46084.2756944444"/>
    <s v="Not Found"/>
    <x v="4"/>
    <s v="ICGDEGTICGDB copy from ICG"/>
    <s v="ICGDEGTICG"/>
    <m/>
    <m/>
    <m/>
    <m/>
    <m/>
    <m/>
    <m/>
    <m/>
    <m/>
    <m/>
    <m/>
    <m/>
    <m/>
    <n v="2602"/>
    <x v="2"/>
    <x v="1"/>
    <s v="START DB copy from ICG"/>
    <s v="END DB copy from ICG"/>
    <d v="2026-03-03T06:37:00"/>
    <x v="24"/>
    <d v="2026-03-03T06:38:00"/>
    <s v="NULL"/>
    <x v="0"/>
    <x v="9"/>
    <x v="0"/>
    <s v="DB copy from ICG"/>
    <n v="0.02"/>
    <n v="0"/>
    <n v="0.02"/>
    <n v="0"/>
    <n v="0"/>
    <n v="0.02"/>
    <m/>
    <m/>
    <n v="0"/>
    <n v="0"/>
    <n v="0.02"/>
    <n v="0"/>
    <x v="12"/>
    <m/>
    <m/>
    <m/>
    <m/>
    <m/>
    <m/>
    <m/>
    <m/>
    <m/>
    <m/>
    <m/>
    <m/>
    <m/>
  </r>
  <r>
    <x v="2"/>
    <s v="DEGTICG46084.2763888889"/>
    <s v="Not Found"/>
    <x v="5"/>
    <s v="ICGDEGTICGP-1 M-1 NPV ICG"/>
    <s v="ICGDEGTICG"/>
    <m/>
    <m/>
    <m/>
    <m/>
    <m/>
    <m/>
    <m/>
    <m/>
    <m/>
    <m/>
    <m/>
    <m/>
    <m/>
    <n v="2602"/>
    <x v="2"/>
    <x v="1"/>
    <s v="START P-1 M-1 NPV ICG"/>
    <s v="END P-1 M-1 NPV ICG"/>
    <d v="2026-03-03T06:38:00"/>
    <x v="25"/>
    <d v="2026-03-03T06:58:00"/>
    <s v="NULL"/>
    <x v="0"/>
    <x v="9"/>
    <x v="0"/>
    <s v="P-1 M-1 NPV ICG"/>
    <n v="0.33"/>
    <n v="0"/>
    <n v="0.33"/>
    <n v="0"/>
    <n v="0"/>
    <n v="0.33"/>
    <m/>
    <m/>
    <n v="0"/>
    <n v="0"/>
    <n v="0.33"/>
    <n v="0"/>
    <x v="2"/>
    <m/>
    <m/>
    <m/>
    <m/>
    <m/>
    <m/>
    <m/>
    <m/>
    <m/>
    <m/>
    <m/>
    <m/>
    <m/>
  </r>
  <r>
    <x v="2"/>
    <s v="BEGTICG46084.2770833333"/>
    <s v="Not Found"/>
    <x v="3"/>
    <s v="ICGBEGTICGLoad SQL-to-SQL + stratify current ICG"/>
    <s v="ICGBEGTICG"/>
    <m/>
    <m/>
    <m/>
    <m/>
    <m/>
    <m/>
    <m/>
    <m/>
    <m/>
    <m/>
    <m/>
    <m/>
    <m/>
    <n v="2602"/>
    <x v="1"/>
    <x v="1"/>
    <s v="START Load SQL-to-SQL + stratify current ICG"/>
    <s v="END Load SQL-to-SQL + stratify current ICG"/>
    <d v="2026-03-03T06:39:00"/>
    <x v="26"/>
    <d v="2026-03-03T07:12:00"/>
    <s v="NULL"/>
    <x v="0"/>
    <x v="13"/>
    <x v="0"/>
    <s v="Load SQL-to-SQL + stratify current ICG"/>
    <n v="0.55000000000000004"/>
    <n v="0"/>
    <n v="0.55000000000000004"/>
    <n v="0"/>
    <n v="0"/>
    <n v="0.55000000000000004"/>
    <m/>
    <m/>
    <n v="0"/>
    <n v="0"/>
    <n v="0.55000000000000004"/>
    <n v="0"/>
    <x v="20"/>
    <m/>
    <m/>
    <m/>
    <m/>
    <m/>
    <m/>
    <m/>
    <m/>
    <m/>
    <m/>
    <m/>
    <m/>
    <m/>
  </r>
  <r>
    <x v="2"/>
    <s v="DEGTICG46084.2902777778"/>
    <s v="Not Found"/>
    <x v="7"/>
    <s v="ICGDEGTICGP-1 M-1 Non-IRM planning ICG"/>
    <s v="ICGDEGTICG"/>
    <m/>
    <m/>
    <m/>
    <m/>
    <m/>
    <m/>
    <m/>
    <m/>
    <m/>
    <m/>
    <m/>
    <m/>
    <m/>
    <n v="2602"/>
    <x v="2"/>
    <x v="1"/>
    <s v="START P-1 M-1 Non-IRM planning ICG"/>
    <s v="END P-1 M-1 Non-IRM planning ICG"/>
    <d v="2026-03-03T06:58:00"/>
    <x v="27"/>
    <d v="2026-03-03T15:23:00"/>
    <s v="NULL"/>
    <x v="0"/>
    <x v="9"/>
    <x v="0"/>
    <s v="P-1 M-1 Non-IRM planning ICG"/>
    <n v="8.42"/>
    <n v="0"/>
    <n v="8.42"/>
    <n v="0"/>
    <n v="0"/>
    <n v="8.42"/>
    <m/>
    <m/>
    <n v="0"/>
    <n v="0"/>
    <n v="8.42"/>
    <n v="0"/>
    <x v="21"/>
    <m/>
    <m/>
    <m/>
    <m/>
    <m/>
    <m/>
    <m/>
    <m/>
    <m/>
    <m/>
    <m/>
    <m/>
    <m/>
  </r>
  <r>
    <x v="2"/>
    <s v="NLBTRICG46084.2930555556"/>
    <s v="Not Found"/>
    <x v="4"/>
    <s v="ICGNLBTRICGDB copy from ICG"/>
    <s v="ICGNLBTRICG"/>
    <m/>
    <m/>
    <m/>
    <m/>
    <m/>
    <m/>
    <m/>
    <m/>
    <m/>
    <m/>
    <m/>
    <m/>
    <m/>
    <n v="2602"/>
    <x v="3"/>
    <x v="1"/>
    <s v="START DB copy from ICG"/>
    <s v="END DB copy from ICG"/>
    <d v="2026-03-03T07:02:00"/>
    <x v="28"/>
    <d v="2026-03-03T07:03:00"/>
    <s v="NULL"/>
    <x v="0"/>
    <x v="8"/>
    <x v="0"/>
    <s v="DB copy from ICG"/>
    <n v="0.02"/>
    <n v="0"/>
    <n v="0.02"/>
    <n v="0"/>
    <n v="0"/>
    <n v="0.02"/>
    <m/>
    <m/>
    <n v="0"/>
    <n v="0"/>
    <n v="0.02"/>
    <n v="0"/>
    <x v="12"/>
    <m/>
    <m/>
    <m/>
    <m/>
    <m/>
    <m/>
    <m/>
    <m/>
    <m/>
    <m/>
    <m/>
    <m/>
    <m/>
  </r>
  <r>
    <x v="2"/>
    <s v="NLBTRICG46084.29375"/>
    <s v="Not Found"/>
    <x v="5"/>
    <s v="ICGNLBTRICGP-1 M-1 NPV ICG"/>
    <s v="ICGNLBTRICG"/>
    <m/>
    <m/>
    <m/>
    <m/>
    <m/>
    <m/>
    <m/>
    <m/>
    <m/>
    <m/>
    <m/>
    <m/>
    <m/>
    <n v="2602"/>
    <x v="3"/>
    <x v="1"/>
    <s v="START P-1 M-1 NPV ICG"/>
    <s v="END P-1 M-1 NPV ICG"/>
    <d v="2026-03-03T07:03:00"/>
    <x v="29"/>
    <d v="2026-03-03T07:33:00"/>
    <s v="NULL"/>
    <x v="0"/>
    <x v="8"/>
    <x v="0"/>
    <s v="P-1 M-1 NPV ICG"/>
    <n v="0.5"/>
    <n v="0"/>
    <n v="0.5"/>
    <n v="0"/>
    <n v="0"/>
    <n v="0.5"/>
    <m/>
    <m/>
    <n v="0"/>
    <n v="0"/>
    <n v="0.5"/>
    <n v="0"/>
    <x v="10"/>
    <m/>
    <m/>
    <m/>
    <m/>
    <m/>
    <m/>
    <m/>
    <m/>
    <m/>
    <m/>
    <m/>
    <m/>
    <m/>
  </r>
  <r>
    <x v="2"/>
    <s v="BEGTICG46084.3"/>
    <s v="Not Found"/>
    <x v="4"/>
    <s v="ICGBEGTICGDB copy from ICG"/>
    <s v="ICGBEGTICG"/>
    <m/>
    <m/>
    <m/>
    <m/>
    <m/>
    <m/>
    <m/>
    <m/>
    <m/>
    <m/>
    <m/>
    <m/>
    <m/>
    <n v="2602"/>
    <x v="1"/>
    <x v="1"/>
    <s v="START DB copy from ICG"/>
    <s v="END DB copy from ICG"/>
    <d v="2026-03-03T07:12:00"/>
    <x v="30"/>
    <d v="2026-03-03T07:14:00"/>
    <s v="NULL"/>
    <x v="0"/>
    <x v="13"/>
    <x v="0"/>
    <s v="DB copy from ICG"/>
    <n v="0.03"/>
    <n v="0"/>
    <n v="0.03"/>
    <n v="0"/>
    <n v="0"/>
    <n v="0.03"/>
    <m/>
    <m/>
    <n v="0"/>
    <n v="0"/>
    <n v="0.03"/>
    <n v="0"/>
    <x v="5"/>
    <m/>
    <m/>
    <m/>
    <m/>
    <m/>
    <m/>
    <m/>
    <m/>
    <m/>
    <m/>
    <m/>
    <m/>
    <m/>
  </r>
  <r>
    <x v="2"/>
    <s v="BEGTICG46084.3013888889"/>
    <s v="Not Found"/>
    <x v="5"/>
    <s v="ICGBEGTICGP-1 M-1 NPV ICG"/>
    <s v="ICGBEGTICG"/>
    <m/>
    <m/>
    <m/>
    <m/>
    <m/>
    <m/>
    <m/>
    <m/>
    <m/>
    <m/>
    <m/>
    <m/>
    <m/>
    <n v="2602"/>
    <x v="1"/>
    <x v="1"/>
    <s v="START P-1 M-1 NPV ICG"/>
    <s v="END P-1 M-1 NPV ICG"/>
    <d v="2026-03-03T07:14:00"/>
    <x v="31"/>
    <d v="2026-03-03T07:27:00"/>
    <s v="NULL"/>
    <x v="0"/>
    <x v="13"/>
    <x v="0"/>
    <s v="P-1 M-1 NPV ICG"/>
    <n v="0.22"/>
    <n v="0"/>
    <n v="0.22"/>
    <n v="0"/>
    <n v="0"/>
    <n v="0.22"/>
    <m/>
    <m/>
    <n v="0"/>
    <n v="0"/>
    <n v="0.22"/>
    <n v="0"/>
    <x v="22"/>
    <m/>
    <m/>
    <m/>
    <m/>
    <m/>
    <m/>
    <m/>
    <m/>
    <m/>
    <m/>
    <m/>
    <m/>
    <m/>
  </r>
  <r>
    <x v="2"/>
    <s v="BEGTICG46084.3104166667"/>
    <s v="Not Found"/>
    <x v="7"/>
    <s v="ICGBEGTICGP-1 M-1 Non-IRM planning ICG"/>
    <s v="ICGBEGTICG"/>
    <m/>
    <m/>
    <m/>
    <m/>
    <m/>
    <m/>
    <m/>
    <m/>
    <m/>
    <m/>
    <m/>
    <m/>
    <m/>
    <n v="2602"/>
    <x v="1"/>
    <x v="1"/>
    <s v="START P-1 M-1 Non-IRM planning ICG"/>
    <s v="END P-1 M-1 Non-IRM planning ICG"/>
    <d v="2026-03-03T07:27:00"/>
    <x v="32"/>
    <d v="2026-03-03T13:55:00"/>
    <s v="NULL"/>
    <x v="0"/>
    <x v="13"/>
    <x v="0"/>
    <s v="P-1 M-1 Non-IRM planning ICG"/>
    <n v="6.47"/>
    <n v="0"/>
    <n v="6.47"/>
    <n v="0"/>
    <n v="0"/>
    <n v="6.47"/>
    <m/>
    <m/>
    <n v="0"/>
    <n v="0"/>
    <n v="6.47"/>
    <n v="0"/>
    <x v="23"/>
    <m/>
    <m/>
    <m/>
    <m/>
    <m/>
    <m/>
    <m/>
    <m/>
    <m/>
    <m/>
    <m/>
    <m/>
    <m/>
  </r>
  <r>
    <x v="2"/>
    <s v="NLBTRICG46084.3145833333"/>
    <s v="Not Found"/>
    <x v="7"/>
    <s v="ICGNLBTRICGP-1 M-1 Non-IRM planning ICG"/>
    <s v="ICGNLBTRICG"/>
    <m/>
    <m/>
    <m/>
    <m/>
    <m/>
    <m/>
    <m/>
    <m/>
    <m/>
    <m/>
    <m/>
    <m/>
    <m/>
    <n v="2602"/>
    <x v="3"/>
    <x v="1"/>
    <s v="START P-1 M-1 Non-IRM planning ICG"/>
    <s v="END P-1 M-1 Non-IRM planning ICG"/>
    <d v="2026-03-03T07:33:00"/>
    <x v="33"/>
    <d v="2026-03-04T01:40:00"/>
    <s v="NULL"/>
    <x v="0"/>
    <x v="8"/>
    <x v="0"/>
    <s v="P-1 M-1 Non-IRM planning ICG"/>
    <n v="18.12"/>
    <n v="0"/>
    <n v="18.12"/>
    <n v="0"/>
    <n v="0"/>
    <n v="18.12"/>
    <m/>
    <m/>
    <n v="0"/>
    <n v="0"/>
    <n v="18.12"/>
    <n v="0"/>
    <x v="24"/>
    <m/>
    <m/>
    <m/>
    <m/>
    <m/>
    <m/>
    <m/>
    <m/>
    <m/>
    <m/>
    <m/>
    <m/>
    <m/>
  </r>
  <r>
    <x v="2"/>
    <s v="FRDBICG46084.3395833333"/>
    <s v="Not Found"/>
    <x v="8"/>
    <s v="ICGFRDBICGP-0 M-0 NPV ICG"/>
    <s v="ICGFRDBICG"/>
    <m/>
    <m/>
    <m/>
    <m/>
    <m/>
    <m/>
    <m/>
    <m/>
    <m/>
    <m/>
    <m/>
    <m/>
    <m/>
    <n v="2602"/>
    <x v="4"/>
    <x v="1"/>
    <s v="START P-0 M-0 NPV ICG"/>
    <s v="END P-0 M-0 NPV ICG"/>
    <d v="2026-03-03T08:09:00"/>
    <x v="34"/>
    <d v="2026-03-03T08:12:00"/>
    <s v="NULL"/>
    <x v="0"/>
    <x v="10"/>
    <x v="0"/>
    <s v="P-0 M-0 NPV ICG"/>
    <n v="0.05"/>
    <n v="0"/>
    <n v="0.05"/>
    <n v="0"/>
    <n v="0"/>
    <n v="0.05"/>
    <m/>
    <m/>
    <n v="0"/>
    <n v="0"/>
    <n v="0.05"/>
    <n v="0"/>
    <x v="4"/>
    <m/>
    <m/>
    <m/>
    <m/>
    <m/>
    <m/>
    <m/>
    <m/>
    <m/>
    <m/>
    <m/>
    <m/>
    <m/>
  </r>
  <r>
    <x v="2"/>
    <s v="FRDBICG46084.3416666667"/>
    <s v="Not Found"/>
    <x v="9"/>
    <s v="ICGFRDBICGP-0 M-0 planning ICG"/>
    <s v="ICGFRDBICG"/>
    <m/>
    <m/>
    <m/>
    <m/>
    <m/>
    <m/>
    <m/>
    <m/>
    <m/>
    <m/>
    <m/>
    <m/>
    <m/>
    <n v="2602"/>
    <x v="4"/>
    <x v="1"/>
    <s v="START P-0 M-0 planning ICG"/>
    <s v="END P-0 M-0 planning ICG"/>
    <d v="2026-03-03T08:12:00"/>
    <x v="35"/>
    <d v="2026-03-03T10:01:00"/>
    <s v="NULL"/>
    <x v="0"/>
    <x v="10"/>
    <x v="0"/>
    <s v="P-0 M-0 planning ICG"/>
    <n v="1.82"/>
    <n v="0"/>
    <n v="1.82"/>
    <n v="0"/>
    <n v="0"/>
    <n v="1.82"/>
    <m/>
    <m/>
    <n v="0"/>
    <n v="0"/>
    <n v="1.82"/>
    <n v="0"/>
    <x v="25"/>
    <m/>
    <m/>
    <m/>
    <m/>
    <m/>
    <m/>
    <m/>
    <m/>
    <m/>
    <m/>
    <m/>
    <m/>
    <m/>
  </r>
  <r>
    <x v="2"/>
    <s v="ITDBICG46084.4152777778"/>
    <s v="Not Found"/>
    <x v="8"/>
    <s v="ICGITDBICGP-0 M-0 NPV ICG"/>
    <s v="ICGITDBICG"/>
    <m/>
    <m/>
    <m/>
    <m/>
    <m/>
    <m/>
    <m/>
    <m/>
    <m/>
    <m/>
    <m/>
    <m/>
    <m/>
    <n v="2602"/>
    <x v="5"/>
    <x v="1"/>
    <s v="START P-0 M-0 NPV ICG"/>
    <s v="END P-0 M-0 NPV ICG"/>
    <d v="2026-03-03T09:58:00"/>
    <x v="8"/>
    <d v="2026-03-03T10:03:00"/>
    <s v="NULL"/>
    <x v="0"/>
    <x v="11"/>
    <x v="0"/>
    <s v="P-0 M-0 NPV ICG"/>
    <n v="0.08"/>
    <n v="0"/>
    <n v="0.08"/>
    <n v="0"/>
    <n v="0"/>
    <n v="0.08"/>
    <m/>
    <m/>
    <n v="0"/>
    <n v="0"/>
    <n v="0.08"/>
    <n v="0"/>
    <x v="3"/>
    <m/>
    <m/>
    <m/>
    <m/>
    <m/>
    <m/>
    <m/>
    <m/>
    <m/>
    <m/>
    <m/>
    <m/>
    <m/>
  </r>
  <r>
    <x v="2"/>
    <s v="FRDBICG46084.4173611111"/>
    <s v="Not Found"/>
    <x v="10"/>
    <s v="ICGFRDBICGupdate statistics light ICG"/>
    <s v="ICGFRDBICG"/>
    <m/>
    <m/>
    <m/>
    <m/>
    <m/>
    <m/>
    <m/>
    <m/>
    <m/>
    <m/>
    <m/>
    <m/>
    <m/>
    <n v="2602"/>
    <x v="4"/>
    <x v="1"/>
    <s v="START update statistics light ICG"/>
    <s v="NULL"/>
    <d v="2026-03-03T10:01:00"/>
    <x v="8"/>
    <d v="2026-03-03T10:38: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1)  "/>
    <x v="1"/>
    <x v="10"/>
    <x v="0"/>
    <s v="update statistics light ICG"/>
    <n v="0.03"/>
    <n v="0.03"/>
    <n v="0"/>
    <n v="0.57999999999999996"/>
    <n v="0.61"/>
    <n v="0.61"/>
    <m/>
    <m/>
    <n v="0.03"/>
    <n v="0.57999999999999996"/>
    <n v="0"/>
    <n v="0.61"/>
    <x v="26"/>
    <m/>
    <m/>
    <m/>
    <m/>
    <m/>
    <m/>
    <m/>
    <m/>
    <m/>
    <m/>
    <m/>
    <m/>
    <m/>
  </r>
  <r>
    <x v="2"/>
    <s v="ITDBICG46084.41875"/>
    <s v="Not Found"/>
    <x v="9"/>
    <s v="ICGITDBICGP-0 M-0 planning ICG"/>
    <s v="ICGITDBICG"/>
    <m/>
    <m/>
    <m/>
    <m/>
    <m/>
    <m/>
    <m/>
    <m/>
    <m/>
    <m/>
    <m/>
    <m/>
    <m/>
    <n v="2602"/>
    <x v="5"/>
    <x v="1"/>
    <s v="START P-0 M-0 planning ICG"/>
    <s v="END P-0 M-0 planning ICG"/>
    <d v="2026-03-03T10:03:00"/>
    <x v="36"/>
    <d v="2026-03-03T13:51:00"/>
    <s v="NULL"/>
    <x v="0"/>
    <x v="11"/>
    <x v="0"/>
    <s v="P-0 M-0 planning ICG"/>
    <n v="3.8"/>
    <n v="0"/>
    <n v="3.8"/>
    <n v="0"/>
    <n v="0"/>
    <n v="3.8"/>
    <m/>
    <m/>
    <n v="0"/>
    <n v="0"/>
    <n v="3.8"/>
    <n v="0"/>
    <x v="27"/>
    <m/>
    <m/>
    <m/>
    <m/>
    <m/>
    <m/>
    <m/>
    <m/>
    <m/>
    <m/>
    <m/>
    <m/>
    <m/>
  </r>
  <r>
    <x v="2"/>
    <s v="WBUSICG46084.4291666667"/>
    <s v="Not Found"/>
    <x v="8"/>
    <s v="ICGWBUSICGP-0 M-0 NPV ICG"/>
    <s v="ICGWBUSICG"/>
    <m/>
    <m/>
    <m/>
    <m/>
    <m/>
    <m/>
    <m/>
    <m/>
    <m/>
    <m/>
    <m/>
    <m/>
    <m/>
    <n v="2602"/>
    <x v="6"/>
    <x v="1"/>
    <s v="START P-0 M-0 NPV ICG"/>
    <s v="END P-0 M-0 NPV ICG"/>
    <d v="2026-03-03T10:18:00"/>
    <x v="37"/>
    <d v="2026-03-03T10:22:00"/>
    <s v="NULL"/>
    <x v="0"/>
    <x v="12"/>
    <x v="0"/>
    <s v="P-0 M-0 NPV ICG"/>
    <n v="7.0000000000000007E-2"/>
    <n v="0"/>
    <n v="7.0000000000000007E-2"/>
    <n v="0"/>
    <n v="0"/>
    <n v="7.0000000000000007E-2"/>
    <m/>
    <m/>
    <n v="0"/>
    <n v="0"/>
    <n v="7.0000000000000007E-2"/>
    <n v="0"/>
    <x v="28"/>
    <m/>
    <m/>
    <m/>
    <m/>
    <m/>
    <m/>
    <m/>
    <m/>
    <m/>
    <m/>
    <m/>
    <m/>
    <m/>
  </r>
  <r>
    <x v="2"/>
    <s v="WBUSICG46084.4319444444"/>
    <s v="Not Found"/>
    <x v="9"/>
    <s v="ICGWBUSICGP-0 M-0 planning ICG"/>
    <s v="ICGWBUSICG"/>
    <m/>
    <m/>
    <m/>
    <m/>
    <m/>
    <m/>
    <m/>
    <m/>
    <m/>
    <m/>
    <m/>
    <m/>
    <m/>
    <n v="2602"/>
    <x v="6"/>
    <x v="1"/>
    <s v="START P-0 M-0 planning ICG"/>
    <s v="END P-0 M-0 planning ICG"/>
    <d v="2026-03-03T10:22:00"/>
    <x v="32"/>
    <d v="2026-03-03T13:55:00"/>
    <s v="NULL"/>
    <x v="0"/>
    <x v="12"/>
    <x v="0"/>
    <s v="P-0 M-0 planning ICG"/>
    <n v="3.55"/>
    <n v="0"/>
    <n v="3.55"/>
    <n v="0"/>
    <n v="0"/>
    <n v="3.55"/>
    <m/>
    <m/>
    <n v="0"/>
    <n v="0"/>
    <n v="3.55"/>
    <n v="0"/>
    <x v="29"/>
    <m/>
    <m/>
    <m/>
    <m/>
    <m/>
    <m/>
    <m/>
    <m/>
    <m/>
    <m/>
    <m/>
    <m/>
    <m/>
  </r>
  <r>
    <x v="2"/>
    <s v="FRDBICG46084.4430555556"/>
    <s v="Not Found"/>
    <x v="10"/>
    <s v="ICGFRDBICGupdate statistics light ICG"/>
    <s v="ICGFRDBICG"/>
    <m/>
    <m/>
    <m/>
    <m/>
    <m/>
    <m/>
    <m/>
    <m/>
    <m/>
    <m/>
    <m/>
    <m/>
    <m/>
    <n v="2602"/>
    <x v="4"/>
    <x v="1"/>
    <s v="START update statistics light ICG"/>
    <s v="END update statistics light ICG"/>
    <d v="2026-03-03T10:38:00"/>
    <x v="38"/>
    <d v="2026-03-03T10:44:00"/>
    <s v="NULL"/>
    <x v="0"/>
    <x v="14"/>
    <x v="1"/>
    <s v="update statistics light ICG"/>
    <n v="0.1"/>
    <n v="0"/>
    <n v="0.1"/>
    <n v="0"/>
    <n v="0"/>
    <n v="0.1"/>
    <m/>
    <m/>
    <n v="0"/>
    <n v="0"/>
    <n v="0.1"/>
    <n v="0"/>
    <x v="30"/>
    <m/>
    <m/>
    <m/>
    <m/>
    <m/>
    <m/>
    <m/>
    <m/>
    <m/>
    <m/>
    <m/>
    <m/>
    <m/>
  </r>
  <r>
    <x v="2"/>
    <s v="FRDBICG46084.4472222222"/>
    <s v="Not Found"/>
    <x v="11"/>
    <s v="ICGFRDBICGExport of DFA report ICG"/>
    <s v="ICGFRDBICG"/>
    <m/>
    <m/>
    <m/>
    <m/>
    <m/>
    <m/>
    <m/>
    <m/>
    <m/>
    <m/>
    <m/>
    <m/>
    <m/>
    <n v="2602"/>
    <x v="4"/>
    <x v="1"/>
    <s v="START Export of DFA report ICG"/>
    <s v="END Export of DFA report ICG"/>
    <d v="2026-03-03T10:44:00"/>
    <x v="39"/>
    <s v="NULL"/>
    <s v="NULL"/>
    <x v="0"/>
    <x v="14"/>
    <x v="0"/>
    <s v="Export of DFA report ICG"/>
    <n v="0.37"/>
    <n v="0"/>
    <n v="0.37"/>
    <n v="0"/>
    <n v="0"/>
    <n v="0.37"/>
    <m/>
    <m/>
    <n v="0"/>
    <n v="0"/>
    <n v="0.37"/>
    <n v="0"/>
    <x v="31"/>
    <m/>
    <m/>
    <m/>
    <m/>
    <m/>
    <m/>
    <m/>
    <m/>
    <m/>
    <m/>
    <m/>
    <m/>
    <m/>
  </r>
  <r>
    <x v="2"/>
    <s v="ITDBICG46084.5770833333"/>
    <s v="Not Found"/>
    <x v="10"/>
    <s v="ICGITDBICGupdate statistics light ICG"/>
    <s v="ICGITDBICG"/>
    <m/>
    <m/>
    <m/>
    <m/>
    <m/>
    <m/>
    <m/>
    <m/>
    <m/>
    <m/>
    <m/>
    <m/>
    <m/>
    <n v="2602"/>
    <x v="5"/>
    <x v="1"/>
    <s v="START update statistics light ICG"/>
    <s v="NULL"/>
    <d v="2026-03-03T13:51:00"/>
    <x v="40"/>
    <d v="2026-03-03T14:08: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3)  "/>
    <x v="1"/>
    <x v="11"/>
    <x v="0"/>
    <s v="update statistics light ICG"/>
    <n v="0.02"/>
    <n v="0.02"/>
    <n v="0"/>
    <n v="0.27"/>
    <n v="0.28999999999999998"/>
    <n v="0.28999999999999998"/>
    <m/>
    <m/>
    <n v="0.02"/>
    <n v="0.27"/>
    <n v="0"/>
    <n v="0.28999999999999998"/>
    <x v="32"/>
    <m/>
    <m/>
    <m/>
    <m/>
    <m/>
    <m/>
    <m/>
    <m/>
    <m/>
    <m/>
    <m/>
    <m/>
    <m/>
  </r>
  <r>
    <x v="2"/>
    <s v="BEGTICG46084.5798611111"/>
    <s v="Not Found"/>
    <x v="8"/>
    <s v="ICGBEGTICGP-0 M-0 NPV ICG"/>
    <s v="ICGBEGTICG"/>
    <m/>
    <m/>
    <m/>
    <m/>
    <m/>
    <m/>
    <m/>
    <m/>
    <m/>
    <m/>
    <m/>
    <m/>
    <m/>
    <n v="2602"/>
    <x v="1"/>
    <x v="1"/>
    <s v="START P-0 M-0 NPV ICG"/>
    <s v="END P-0 M-0 NPV ICG"/>
    <d v="2026-03-03T13:55:00"/>
    <x v="41"/>
    <d v="2026-03-03T14:02:00"/>
    <s v="NULL"/>
    <x v="0"/>
    <x v="13"/>
    <x v="0"/>
    <s v="P-0 M-0 NPV ICG"/>
    <n v="0.12"/>
    <n v="0"/>
    <n v="0.12"/>
    <n v="0"/>
    <n v="0"/>
    <n v="0.12"/>
    <m/>
    <m/>
    <n v="0"/>
    <n v="0"/>
    <n v="0.12"/>
    <n v="0"/>
    <x v="15"/>
    <m/>
    <m/>
    <m/>
    <m/>
    <m/>
    <m/>
    <m/>
    <m/>
    <m/>
    <m/>
    <m/>
    <m/>
    <m/>
  </r>
  <r>
    <x v="2"/>
    <s v="WBUSICG46084.5798611111"/>
    <s v="Not Found"/>
    <x v="10"/>
    <s v="ICGWBUSICGupdate statistics light ICG"/>
    <s v="ICGWBUSICG"/>
    <m/>
    <m/>
    <m/>
    <m/>
    <m/>
    <m/>
    <m/>
    <m/>
    <m/>
    <m/>
    <m/>
    <m/>
    <m/>
    <n v="2602"/>
    <x v="6"/>
    <x v="1"/>
    <s v="START update statistics light ICG"/>
    <s v="NULL"/>
    <d v="2026-03-03T13:55:00"/>
    <x v="42"/>
    <d v="2026-03-03T14:13: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388)  "/>
    <x v="1"/>
    <x v="12"/>
    <x v="0"/>
    <s v="update statistics light ICG"/>
    <n v="0.03"/>
    <n v="0.03"/>
    <n v="0"/>
    <n v="0.27"/>
    <n v="0.3"/>
    <n v="0.3"/>
    <m/>
    <m/>
    <n v="0.03"/>
    <n v="0.27"/>
    <n v="0"/>
    <n v="0.3"/>
    <x v="8"/>
    <m/>
    <m/>
    <m/>
    <m/>
    <m/>
    <m/>
    <m/>
    <m/>
    <m/>
    <m/>
    <m/>
    <m/>
    <m/>
  </r>
  <r>
    <x v="2"/>
    <s v="BEGTICG46084.5847222222"/>
    <s v="Not Found"/>
    <x v="12"/>
    <s v="ICGBEGTICGP-0 M-0 Non-IRM planning ICG"/>
    <s v="ICGBEGTICG"/>
    <m/>
    <m/>
    <m/>
    <m/>
    <m/>
    <m/>
    <m/>
    <m/>
    <m/>
    <m/>
    <m/>
    <m/>
    <m/>
    <n v="2602"/>
    <x v="1"/>
    <x v="1"/>
    <s v="START P-0 M-0 Non-IRM planning ICG"/>
    <s v="END P-0 M-0 Non-IRM planning ICG"/>
    <d v="2026-03-03T14:02:00"/>
    <x v="43"/>
    <d v="2026-03-03T19:57:00"/>
    <s v="NULL"/>
    <x v="0"/>
    <x v="13"/>
    <x v="0"/>
    <s v="P-0 M-0 Non-IRM planning ICG"/>
    <n v="5.92"/>
    <n v="0"/>
    <n v="5.92"/>
    <n v="0"/>
    <n v="0"/>
    <n v="5.92"/>
    <m/>
    <m/>
    <n v="0"/>
    <n v="0"/>
    <n v="5.92"/>
    <n v="0"/>
    <x v="33"/>
    <m/>
    <m/>
    <m/>
    <m/>
    <m/>
    <m/>
    <m/>
    <m/>
    <m/>
    <m/>
    <m/>
    <m/>
    <m/>
  </r>
  <r>
    <x v="2"/>
    <s v="ITDBICG46084.5888888889"/>
    <s v="Not Found"/>
    <x v="13"/>
    <s v="ICGITDBICGLight Maintenance ICG"/>
    <s v="ICGITDBICG"/>
    <m/>
    <m/>
    <m/>
    <m/>
    <m/>
    <m/>
    <m/>
    <m/>
    <m/>
    <m/>
    <m/>
    <m/>
    <m/>
    <n v="2602"/>
    <x v="5"/>
    <x v="1"/>
    <s v="START Light Maintenance ICG"/>
    <s v="END Light Maintenance ICG"/>
    <d v="2026-03-03T14:08:00"/>
    <x v="44"/>
    <d v="2026-03-03T14:18:00"/>
    <s v="NULL"/>
    <x v="0"/>
    <x v="15"/>
    <x v="0"/>
    <s v="Light Maintenance ICG"/>
    <n v="0.17"/>
    <n v="0"/>
    <n v="0.17"/>
    <n v="0"/>
    <n v="0"/>
    <n v="0.17"/>
    <m/>
    <m/>
    <n v="0"/>
    <n v="0"/>
    <n v="0.17"/>
    <n v="0"/>
    <x v="34"/>
    <m/>
    <m/>
    <m/>
    <m/>
    <m/>
    <m/>
    <m/>
    <m/>
    <m/>
    <m/>
    <m/>
    <m/>
    <m/>
  </r>
  <r>
    <x v="2"/>
    <s v="WBUSICG46084.5923611111"/>
    <s v="Not Found"/>
    <x v="14"/>
    <s v="ICGWBUSICGLight Maintenance"/>
    <s v="ICGWBUSICG"/>
    <m/>
    <m/>
    <m/>
    <m/>
    <m/>
    <m/>
    <m/>
    <m/>
    <m/>
    <m/>
    <m/>
    <m/>
    <m/>
    <n v="2602"/>
    <x v="6"/>
    <x v="1"/>
    <s v="START Light Maintenance"/>
    <s v="END Light Maintenance"/>
    <d v="2026-03-03T14:13:00"/>
    <x v="44"/>
    <d v="2026-03-03T14:18:00"/>
    <s v="NULL"/>
    <x v="0"/>
    <x v="16"/>
    <x v="0"/>
    <s v="Light Maintenance"/>
    <n v="0.08"/>
    <n v="0"/>
    <n v="0.08"/>
    <n v="0"/>
    <n v="0"/>
    <n v="0.08"/>
    <m/>
    <m/>
    <n v="0"/>
    <n v="0"/>
    <n v="0.08"/>
    <n v="0"/>
    <x v="3"/>
    <m/>
    <m/>
    <m/>
    <m/>
    <m/>
    <m/>
    <m/>
    <m/>
    <m/>
    <m/>
    <m/>
    <m/>
    <m/>
  </r>
  <r>
    <x v="2"/>
    <s v="ITDBICG46084.5958333333"/>
    <s v="Not Found"/>
    <x v="11"/>
    <s v="ICGITDBICGExport of DFA report ICG"/>
    <s v="ICGITDBICG"/>
    <m/>
    <m/>
    <m/>
    <m/>
    <m/>
    <m/>
    <m/>
    <m/>
    <m/>
    <m/>
    <m/>
    <m/>
    <m/>
    <n v="2602"/>
    <x v="5"/>
    <x v="1"/>
    <s v="START Export of DFA report ICG"/>
    <s v="END Export of DFA report ICG"/>
    <d v="2026-03-03T14:18:00"/>
    <x v="45"/>
    <s v="NULL"/>
    <s v="NULL"/>
    <x v="0"/>
    <x v="15"/>
    <x v="0"/>
    <s v="Export of DFA report ICG"/>
    <n v="0.77"/>
    <n v="0"/>
    <n v="0.77"/>
    <n v="0"/>
    <n v="0"/>
    <n v="0.77"/>
    <m/>
    <m/>
    <n v="0"/>
    <n v="0"/>
    <n v="0.77"/>
    <n v="0"/>
    <x v="35"/>
    <m/>
    <m/>
    <m/>
    <m/>
    <m/>
    <m/>
    <m/>
    <m/>
    <m/>
    <m/>
    <m/>
    <m/>
    <m/>
  </r>
  <r>
    <x v="2"/>
    <s v="WBUSICG46084.5958333333"/>
    <s v="Not Found"/>
    <x v="11"/>
    <s v="ICGWBUSICGExport of DFA report ICG"/>
    <s v="ICGWBUSICG"/>
    <m/>
    <m/>
    <m/>
    <m/>
    <m/>
    <m/>
    <m/>
    <m/>
    <m/>
    <m/>
    <m/>
    <m/>
    <m/>
    <n v="2602"/>
    <x v="6"/>
    <x v="1"/>
    <s v="START Export of DFA report ICG"/>
    <s v="END Export of DFA report ICG"/>
    <d v="2026-03-03T14:18:00"/>
    <x v="46"/>
    <s v="NULL"/>
    <s v="NULL"/>
    <x v="0"/>
    <x v="16"/>
    <x v="0"/>
    <s v="Export of DFA report ICG"/>
    <n v="0.28000000000000003"/>
    <n v="0"/>
    <n v="0.28000000000000003"/>
    <n v="0"/>
    <n v="0"/>
    <n v="0.28000000000000003"/>
    <m/>
    <m/>
    <n v="0"/>
    <n v="0"/>
    <n v="0.28000000000000003"/>
    <n v="0"/>
    <x v="36"/>
    <m/>
    <m/>
    <m/>
    <m/>
    <m/>
    <m/>
    <m/>
    <m/>
    <m/>
    <m/>
    <m/>
    <m/>
    <m/>
  </r>
  <r>
    <x v="2"/>
    <s v="DEGTICG46084.6409722222"/>
    <s v="Not Found"/>
    <x v="8"/>
    <s v="ICGDEGTICGP-0 M-0 NPV ICG"/>
    <s v="ICGDEGTICG"/>
    <m/>
    <m/>
    <m/>
    <m/>
    <m/>
    <m/>
    <m/>
    <m/>
    <m/>
    <m/>
    <m/>
    <m/>
    <m/>
    <n v="2602"/>
    <x v="2"/>
    <x v="1"/>
    <s v="START P-0 M-0 NPV ICG"/>
    <s v="END P-0 M-0 NPV ICG"/>
    <d v="2026-03-03T15:23:00"/>
    <x v="47"/>
    <d v="2026-03-03T15:36:00"/>
    <s v="NULL"/>
    <x v="0"/>
    <x v="9"/>
    <x v="0"/>
    <s v="P-0 M-0 NPV ICG"/>
    <n v="0.22"/>
    <n v="0"/>
    <n v="0.22"/>
    <n v="0"/>
    <n v="0"/>
    <n v="0.22"/>
    <m/>
    <m/>
    <n v="0"/>
    <n v="0"/>
    <n v="0.22"/>
    <n v="0"/>
    <x v="22"/>
    <m/>
    <m/>
    <m/>
    <m/>
    <m/>
    <m/>
    <m/>
    <m/>
    <m/>
    <m/>
    <m/>
    <m/>
    <m/>
  </r>
  <r>
    <x v="2"/>
    <s v="DEGTICG46084.65"/>
    <s v="Not Found"/>
    <x v="12"/>
    <s v="ICGDEGTICGP-0 M-0 Non-IRM planning ICG"/>
    <s v="ICGDEGTICG"/>
    <m/>
    <m/>
    <m/>
    <m/>
    <m/>
    <m/>
    <m/>
    <m/>
    <m/>
    <m/>
    <m/>
    <m/>
    <m/>
    <n v="2602"/>
    <x v="2"/>
    <x v="1"/>
    <s v="START P-0 M-0 Non-IRM planning ICG"/>
    <s v="END P-0 M-0 Non-IRM planning ICG"/>
    <d v="2026-03-03T15:36:00"/>
    <x v="48"/>
    <d v="2026-03-04T00:18:00"/>
    <s v="NULL"/>
    <x v="0"/>
    <x v="9"/>
    <x v="0"/>
    <s v="P-0 M-0 Non-IRM planning ICG"/>
    <n v="8.6999999999999993"/>
    <n v="0"/>
    <n v="8.6999999999999993"/>
    <n v="0"/>
    <n v="0"/>
    <n v="8.6999999999999993"/>
    <m/>
    <m/>
    <n v="0"/>
    <n v="0"/>
    <n v="8.6999999999999993"/>
    <n v="0"/>
    <x v="37"/>
    <m/>
    <m/>
    <m/>
    <m/>
    <m/>
    <m/>
    <m/>
    <m/>
    <m/>
    <m/>
    <m/>
    <m/>
    <m/>
  </r>
  <r>
    <x v="0"/>
    <s v="WBNLWBNL46084.7215277778"/>
    <s v="Not Found"/>
    <x v="0"/>
    <s v="MRPWBNLWBNLexport to ara"/>
    <s v="MRPWBNLWBNL"/>
    <m/>
    <m/>
    <m/>
    <m/>
    <m/>
    <m/>
    <m/>
    <m/>
    <m/>
    <m/>
    <m/>
    <m/>
    <m/>
    <n v="2602"/>
    <x v="0"/>
    <x v="0"/>
    <s v="START export to ara"/>
    <s v="END export to ara"/>
    <d v="2026-03-03T17:19:00"/>
    <x v="49"/>
    <d v="2026-03-04T10:43:00"/>
    <s v="NULL"/>
    <x v="0"/>
    <x v="17"/>
    <x v="2"/>
    <s v="export to ara"/>
    <n v="0"/>
    <n v="0"/>
    <n v="0"/>
    <n v="0"/>
    <n v="0"/>
    <n v="0"/>
    <m/>
    <m/>
    <n v="0"/>
    <n v="0"/>
    <n v="0"/>
    <n v="0"/>
    <x v="0"/>
    <m/>
    <m/>
    <m/>
    <m/>
    <m/>
    <m/>
    <m/>
    <m/>
    <m/>
    <m/>
    <m/>
    <m/>
    <m/>
  </r>
  <r>
    <x v="2"/>
    <s v="BEGTICG46084.83125"/>
    <s v="Not Found"/>
    <x v="15"/>
    <s v="ICGBEGTICGupdate statistics ICG"/>
    <s v="ICGBEGTICG"/>
    <m/>
    <m/>
    <m/>
    <m/>
    <m/>
    <m/>
    <m/>
    <m/>
    <m/>
    <m/>
    <m/>
    <m/>
    <m/>
    <n v="2602"/>
    <x v="1"/>
    <x v="1"/>
    <s v="START update statistics ICG"/>
    <s v="END update statistics ICG"/>
    <d v="2026-03-03T19:57:00"/>
    <x v="50"/>
    <d v="2026-03-03T20:37:00"/>
    <s v="NULL"/>
    <x v="0"/>
    <x v="13"/>
    <x v="0"/>
    <s v="update statistics ICG"/>
    <n v="0.67"/>
    <n v="0"/>
    <n v="0.67"/>
    <n v="0"/>
    <n v="0"/>
    <n v="0.67"/>
    <m/>
    <m/>
    <n v="0"/>
    <n v="0"/>
    <n v="0.67"/>
    <n v="0"/>
    <x v="38"/>
    <m/>
    <m/>
    <m/>
    <m/>
    <m/>
    <m/>
    <m/>
    <m/>
    <m/>
    <m/>
    <m/>
    <m/>
    <m/>
  </r>
  <r>
    <x v="2"/>
    <s v="BEGTICG46084.8590277778"/>
    <s v="Not Found"/>
    <x v="16"/>
    <s v="ICGBEGTICGExport of DFA Non-IRM report ICG"/>
    <s v="ICGBEGTICG"/>
    <m/>
    <m/>
    <m/>
    <m/>
    <m/>
    <m/>
    <m/>
    <m/>
    <m/>
    <m/>
    <m/>
    <m/>
    <m/>
    <n v="2602"/>
    <x v="1"/>
    <x v="1"/>
    <s v="START Export of DFA Non-IRM report ICG"/>
    <s v="END Export of DFA Non-IRM report ICG"/>
    <d v="2026-03-03T20:37:00"/>
    <x v="51"/>
    <d v="2026-03-03T21:07:00"/>
    <s v="NULL"/>
    <x v="0"/>
    <x v="13"/>
    <x v="0"/>
    <s v="Export of DFA Non-IRM report ICG"/>
    <n v="0.5"/>
    <n v="0"/>
    <n v="0.5"/>
    <n v="0"/>
    <n v="0"/>
    <n v="0.5"/>
    <m/>
    <m/>
    <n v="0"/>
    <n v="0"/>
    <n v="0.5"/>
    <n v="0"/>
    <x v="10"/>
    <m/>
    <m/>
    <m/>
    <m/>
    <m/>
    <m/>
    <m/>
    <m/>
    <m/>
    <m/>
    <m/>
    <m/>
    <m/>
  </r>
  <r>
    <x v="2"/>
    <s v="BEGTICG46084.8798611111"/>
    <s v="Not Found"/>
    <x v="17"/>
    <s v="ICGBEGTICGExport of Market Forecast report ICG"/>
    <s v="ICGBEGTICG"/>
    <m/>
    <m/>
    <m/>
    <m/>
    <m/>
    <m/>
    <m/>
    <m/>
    <m/>
    <m/>
    <m/>
    <m/>
    <m/>
    <n v="2602"/>
    <x v="1"/>
    <x v="1"/>
    <s v="START Export of Market Forecast report ICG"/>
    <s v="END Export of Market Forecast report ICG"/>
    <d v="2026-03-03T21:07:00"/>
    <x v="52"/>
    <d v="2026-03-05T02:54:00"/>
    <s v="NULL"/>
    <x v="0"/>
    <x v="13"/>
    <x v="0"/>
    <s v="Export of Market Forecast report ICG"/>
    <n v="0.05"/>
    <n v="0"/>
    <n v="0.05"/>
    <n v="0"/>
    <n v="0"/>
    <n v="0.05"/>
    <m/>
    <m/>
    <n v="0"/>
    <n v="0"/>
    <n v="0.05"/>
    <n v="0"/>
    <x v="4"/>
    <m/>
    <m/>
    <m/>
    <m/>
    <m/>
    <m/>
    <m/>
    <m/>
    <m/>
    <m/>
    <m/>
    <m/>
    <m/>
  </r>
  <r>
    <x v="2"/>
    <s v="BEGTICG46084.89375"/>
    <s v="Not Found"/>
    <x v="2"/>
    <s v="ICGBEGTICGLoad SQL-to-SQL + stratify previous ICG"/>
    <s v="ICGBEGTICG"/>
    <m/>
    <m/>
    <m/>
    <m/>
    <m/>
    <m/>
    <m/>
    <m/>
    <m/>
    <m/>
    <m/>
    <m/>
    <m/>
    <n v="2602"/>
    <x v="1"/>
    <x v="1"/>
    <s v="START Load SQL-to-SQL + stratify previous ICG"/>
    <s v="END Load SQL-to-SQL + stratify previous ICG"/>
    <d v="2026-03-03T21:27:00"/>
    <x v="53"/>
    <d v="2026-03-03T22:03:00"/>
    <s v="NULL"/>
    <x v="0"/>
    <x v="18"/>
    <x v="0"/>
    <s v="Load SQL-to-SQL + stratify previous ICG"/>
    <n v="0.6"/>
    <n v="0"/>
    <n v="0.6"/>
    <n v="0"/>
    <n v="0"/>
    <n v="0.6"/>
    <m/>
    <m/>
    <n v="0"/>
    <n v="0"/>
    <n v="0.6"/>
    <n v="0"/>
    <x v="39"/>
    <m/>
    <m/>
    <m/>
    <m/>
    <m/>
    <m/>
    <m/>
    <m/>
    <m/>
    <m/>
    <m/>
    <m/>
    <m/>
  </r>
  <r>
    <x v="2"/>
    <s v="BEGTICG46084.91875"/>
    <s v="Not Found"/>
    <x v="3"/>
    <s v="ICGBEGTICGLoad SQL-to-SQL + stratify current ICG"/>
    <s v="ICGBEGTICG"/>
    <m/>
    <m/>
    <m/>
    <m/>
    <m/>
    <m/>
    <m/>
    <m/>
    <m/>
    <m/>
    <m/>
    <m/>
    <m/>
    <n v="2602"/>
    <x v="1"/>
    <x v="1"/>
    <s v="START Load SQL-to-SQL + stratify current ICG"/>
    <s v="END Load SQL-to-SQL + stratify current ICG"/>
    <d v="2026-03-03T22:03:00"/>
    <x v="54"/>
    <d v="2026-03-03T22:38:00"/>
    <s v="NULL"/>
    <x v="0"/>
    <x v="18"/>
    <x v="0"/>
    <s v="Load SQL-to-SQL + stratify current ICG"/>
    <n v="0.56999999999999995"/>
    <n v="0"/>
    <n v="0.56999999999999995"/>
    <n v="0"/>
    <n v="0"/>
    <n v="0.56999999999999995"/>
    <m/>
    <m/>
    <n v="0"/>
    <n v="0"/>
    <n v="0.56999999999999995"/>
    <n v="0"/>
    <x v="40"/>
    <m/>
    <m/>
    <m/>
    <m/>
    <m/>
    <m/>
    <m/>
    <m/>
    <m/>
    <m/>
    <m/>
    <m/>
    <m/>
  </r>
  <r>
    <x v="2"/>
    <s v="BEGTICG46084.9430555556"/>
    <s v="Not Found"/>
    <x v="5"/>
    <s v="ICGBEGTICGP-1 M-1 NPV ICG"/>
    <s v="ICGBEGTICG"/>
    <m/>
    <m/>
    <m/>
    <m/>
    <m/>
    <m/>
    <m/>
    <m/>
    <m/>
    <m/>
    <m/>
    <m/>
    <m/>
    <n v="2602"/>
    <x v="1"/>
    <x v="1"/>
    <s v="START P-1 M-1 NPV ICG"/>
    <s v="END P-1 M-1 NPV ICG"/>
    <d v="2026-03-03T22:38:00"/>
    <x v="55"/>
    <d v="2026-03-03T22:53:00"/>
    <s v="NULL"/>
    <x v="0"/>
    <x v="18"/>
    <x v="0"/>
    <s v="P-1 M-1 NPV ICG"/>
    <n v="0.25"/>
    <n v="0"/>
    <n v="0.25"/>
    <n v="0"/>
    <n v="0"/>
    <n v="0.25"/>
    <m/>
    <m/>
    <n v="0"/>
    <n v="0"/>
    <n v="0.25"/>
    <n v="0"/>
    <x v="41"/>
    <m/>
    <m/>
    <m/>
    <m/>
    <m/>
    <m/>
    <m/>
    <m/>
    <m/>
    <m/>
    <m/>
    <m/>
    <m/>
  </r>
  <r>
    <x v="2"/>
    <s v="BEGTICG46084.9534722222"/>
    <s v="Not Found"/>
    <x v="18"/>
    <s v="ICGBEGTICGP-1 M-1 IRM planning ICG"/>
    <s v="ICGBEGTICG"/>
    <m/>
    <m/>
    <m/>
    <m/>
    <m/>
    <m/>
    <m/>
    <m/>
    <m/>
    <m/>
    <m/>
    <m/>
    <m/>
    <n v="2602"/>
    <x v="1"/>
    <x v="1"/>
    <s v="START P-1 M-1 IRM planning ICG"/>
    <s v="END P-1 M-1 IRM planning ICG"/>
    <d v="2026-03-03T22:53:00"/>
    <x v="56"/>
    <d v="2026-03-04T04:05:00"/>
    <s v="NULL"/>
    <x v="0"/>
    <x v="18"/>
    <x v="0"/>
    <s v="P-1 M-1 IRM planning ICG"/>
    <n v="5.18"/>
    <n v="0"/>
    <n v="5.18"/>
    <n v="0"/>
    <n v="0"/>
    <n v="5.18"/>
    <m/>
    <m/>
    <n v="0"/>
    <n v="0"/>
    <n v="5.18"/>
    <n v="0"/>
    <x v="42"/>
    <m/>
    <m/>
    <m/>
    <m/>
    <m/>
    <m/>
    <m/>
    <m/>
    <m/>
    <m/>
    <m/>
    <m/>
    <m/>
  </r>
  <r>
    <x v="2"/>
    <s v="DEGTICG46085.0125"/>
    <s v="Not Found"/>
    <x v="15"/>
    <s v="ICGDEGTICGupdate statistics ICG"/>
    <s v="ICGDEGTICG"/>
    <m/>
    <m/>
    <m/>
    <m/>
    <m/>
    <m/>
    <m/>
    <m/>
    <m/>
    <m/>
    <m/>
    <m/>
    <m/>
    <n v="2602"/>
    <x v="2"/>
    <x v="1"/>
    <s v="START update statistics ICG"/>
    <s v="END update statistics ICG"/>
    <d v="2026-03-04T00:18:00"/>
    <x v="57"/>
    <d v="2026-03-04T01:07:00"/>
    <s v="NULL"/>
    <x v="0"/>
    <x v="9"/>
    <x v="0"/>
    <s v="update statistics ICG"/>
    <n v="0.8"/>
    <n v="0"/>
    <n v="0.8"/>
    <n v="0"/>
    <n v="0"/>
    <n v="0.8"/>
    <m/>
    <m/>
    <n v="0"/>
    <n v="0"/>
    <n v="0.8"/>
    <n v="0"/>
    <x v="43"/>
    <m/>
    <m/>
    <m/>
    <m/>
    <m/>
    <m/>
    <m/>
    <m/>
    <m/>
    <m/>
    <m/>
    <m/>
    <m/>
  </r>
  <r>
    <x v="2"/>
    <s v="DEGTICG46085.0465277778"/>
    <s v="Not Found"/>
    <x v="11"/>
    <s v="ICGDEGTICGExport of DFA report ICG"/>
    <s v="ICGDEGTICG"/>
    <m/>
    <m/>
    <m/>
    <m/>
    <m/>
    <m/>
    <m/>
    <m/>
    <m/>
    <m/>
    <m/>
    <m/>
    <m/>
    <n v="2602"/>
    <x v="2"/>
    <x v="1"/>
    <s v="START Export of DFA report ICG"/>
    <s v="END Export of DFA report ICG"/>
    <d v="2026-03-04T01:07:00"/>
    <x v="58"/>
    <d v="2026-03-04T02:17:00"/>
    <s v="NULL"/>
    <x v="0"/>
    <x v="9"/>
    <x v="0"/>
    <s v="Export of DFA report ICG"/>
    <n v="1.17"/>
    <n v="0"/>
    <n v="1.17"/>
    <n v="0"/>
    <n v="0"/>
    <n v="1.17"/>
    <m/>
    <m/>
    <n v="0"/>
    <n v="0"/>
    <n v="1.17"/>
    <n v="0"/>
    <x v="44"/>
    <m/>
    <m/>
    <m/>
    <m/>
    <m/>
    <m/>
    <m/>
    <m/>
    <m/>
    <m/>
    <m/>
    <m/>
    <m/>
  </r>
  <r>
    <x v="2"/>
    <s v="NLBTRICG46085.0694444444"/>
    <s v="Not Found"/>
    <x v="19"/>
    <s v="ICGNLBTRICGP-1 M-0 NPV ICG"/>
    <s v="ICGNLBTRICG"/>
    <m/>
    <m/>
    <m/>
    <m/>
    <m/>
    <m/>
    <m/>
    <m/>
    <m/>
    <m/>
    <m/>
    <m/>
    <m/>
    <n v="2602"/>
    <x v="3"/>
    <x v="1"/>
    <s v="START P-1 M-0 NPV ICG"/>
    <s v="END P-1 M-0 NPV ICG"/>
    <d v="2026-03-04T01:40:00"/>
    <x v="59"/>
    <d v="2026-03-04T02:01:00"/>
    <s v="NULL"/>
    <x v="0"/>
    <x v="8"/>
    <x v="0"/>
    <s v="P-1 M-0 NPV ICG"/>
    <n v="0.35"/>
    <n v="0"/>
    <n v="0.35"/>
    <n v="0"/>
    <n v="0"/>
    <n v="0.35"/>
    <m/>
    <m/>
    <n v="0"/>
    <n v="0"/>
    <n v="0.35"/>
    <n v="0"/>
    <x v="9"/>
    <m/>
    <m/>
    <m/>
    <m/>
    <m/>
    <m/>
    <m/>
    <m/>
    <m/>
    <m/>
    <m/>
    <m/>
    <m/>
  </r>
  <r>
    <x v="2"/>
    <s v="NLBTRICG46085.0840277778"/>
    <s v="Not Found"/>
    <x v="20"/>
    <s v="ICGNLBTRICGP-1 M-0 Non-IRM planning ICG"/>
    <s v="ICGNLBTRICG"/>
    <m/>
    <m/>
    <m/>
    <m/>
    <m/>
    <m/>
    <m/>
    <m/>
    <m/>
    <m/>
    <m/>
    <m/>
    <m/>
    <n v="2602"/>
    <x v="3"/>
    <x v="1"/>
    <s v="START P-1 M-0 Non-IRM planning ICG"/>
    <s v="END P-1 M-0 Non-IRM planning ICG"/>
    <d v="2026-03-04T02:01:00"/>
    <x v="60"/>
    <d v="2026-03-04T20:14:00"/>
    <s v="NULL"/>
    <x v="0"/>
    <x v="8"/>
    <x v="0"/>
    <s v="P-1 M-0 Non-IRM planning ICG"/>
    <n v="18.22"/>
    <n v="0"/>
    <n v="18.22"/>
    <n v="0"/>
    <n v="0"/>
    <n v="18.22"/>
    <m/>
    <m/>
    <n v="0"/>
    <n v="0"/>
    <n v="18.22"/>
    <n v="0"/>
    <x v="45"/>
    <m/>
    <m/>
    <m/>
    <m/>
    <m/>
    <m/>
    <m/>
    <m/>
    <m/>
    <m/>
    <m/>
    <m/>
    <m/>
  </r>
  <r>
    <x v="2"/>
    <s v="DEGTICG46085.0951388889"/>
    <s v="Not Found"/>
    <x v="17"/>
    <s v="ICGDEGTICGExport of Market Forecast report ICG"/>
    <s v="ICGDEGTICG"/>
    <m/>
    <m/>
    <m/>
    <m/>
    <m/>
    <m/>
    <m/>
    <m/>
    <m/>
    <m/>
    <m/>
    <m/>
    <m/>
    <n v="2602"/>
    <x v="2"/>
    <x v="1"/>
    <s v="START Export of Market Forecast report ICG"/>
    <s v="END Export of Market Forecast report ICG"/>
    <d v="2026-03-04T02:17:00"/>
    <x v="61"/>
    <d v="2026-03-05T02:29:00"/>
    <s v="NULL"/>
    <x v="0"/>
    <x v="9"/>
    <x v="0"/>
    <s v="Export of Market Forecast report ICG"/>
    <n v="0.05"/>
    <n v="0"/>
    <n v="0.05"/>
    <n v="0"/>
    <n v="0"/>
    <n v="0.05"/>
    <m/>
    <m/>
    <n v="0"/>
    <n v="0"/>
    <n v="0.05"/>
    <n v="0"/>
    <x v="4"/>
    <m/>
    <m/>
    <m/>
    <m/>
    <m/>
    <m/>
    <m/>
    <m/>
    <m/>
    <m/>
    <m/>
    <m/>
    <m/>
  </r>
  <r>
    <x v="2"/>
    <s v="DEGTICG46085.1284722222"/>
    <s v="Not Found"/>
    <x v="2"/>
    <s v="ICGDEGTICGLoad SQL-to-SQL + stratify previous ICG"/>
    <s v="ICGDEGTICG"/>
    <m/>
    <m/>
    <m/>
    <m/>
    <m/>
    <m/>
    <m/>
    <m/>
    <m/>
    <m/>
    <m/>
    <m/>
    <m/>
    <n v="2602"/>
    <x v="2"/>
    <x v="1"/>
    <s v="START Load SQL-to-SQL + stratify previous ICG"/>
    <s v="END Load SQL-to-SQL + stratify previous ICG"/>
    <d v="2026-03-04T03:05:00"/>
    <x v="62"/>
    <d v="2026-03-04T03:39:00"/>
    <s v="NULL"/>
    <x v="0"/>
    <x v="19"/>
    <x v="0"/>
    <s v="Load SQL-to-SQL + stratify previous ICG"/>
    <n v="0.55000000000000004"/>
    <n v="0"/>
    <n v="0.55000000000000004"/>
    <n v="0"/>
    <n v="0"/>
    <n v="0.55000000000000004"/>
    <m/>
    <m/>
    <n v="0"/>
    <n v="0"/>
    <n v="0.55000000000000004"/>
    <n v="0"/>
    <x v="20"/>
    <m/>
    <m/>
    <m/>
    <m/>
    <m/>
    <m/>
    <m/>
    <m/>
    <m/>
    <m/>
    <m/>
    <m/>
    <m/>
  </r>
  <r>
    <x v="2"/>
    <s v="DEGTICG46085.1520833333"/>
    <s v="Not Found"/>
    <x v="3"/>
    <s v="ICGDEGTICGLoad SQL-to-SQL + stratify current ICG"/>
    <s v="ICGDEGTICG"/>
    <m/>
    <m/>
    <m/>
    <m/>
    <m/>
    <m/>
    <m/>
    <m/>
    <m/>
    <m/>
    <m/>
    <m/>
    <m/>
    <n v="2602"/>
    <x v="2"/>
    <x v="1"/>
    <s v="START Load SQL-to-SQL + stratify current ICG"/>
    <s v="END Load SQL-to-SQL + stratify current ICG"/>
    <d v="2026-03-04T03:39:00"/>
    <x v="63"/>
    <d v="2026-03-04T04:10:00"/>
    <s v="NULL"/>
    <x v="0"/>
    <x v="19"/>
    <x v="0"/>
    <s v="Load SQL-to-SQL + stratify current ICG"/>
    <n v="0.52"/>
    <n v="0"/>
    <n v="0.52"/>
    <n v="0"/>
    <n v="0"/>
    <n v="0.52"/>
    <m/>
    <m/>
    <n v="0"/>
    <n v="0"/>
    <n v="0.52"/>
    <n v="0"/>
    <x v="11"/>
    <m/>
    <m/>
    <m/>
    <m/>
    <m/>
    <m/>
    <m/>
    <m/>
    <m/>
    <m/>
    <m/>
    <m/>
    <m/>
  </r>
  <r>
    <x v="2"/>
    <s v="BEGTICG46085.1701388889"/>
    <s v="Not Found"/>
    <x v="8"/>
    <s v="ICGBEGTICGP-0 M-0 NPV ICG"/>
    <s v="ICGBEGTICG"/>
    <m/>
    <m/>
    <m/>
    <m/>
    <m/>
    <m/>
    <m/>
    <m/>
    <m/>
    <m/>
    <m/>
    <m/>
    <m/>
    <n v="2602"/>
    <x v="1"/>
    <x v="1"/>
    <s v="START P-0 M-0 NPV ICG"/>
    <s v="END P-0 M-0 NPV ICG"/>
    <d v="2026-03-04T04:05:00"/>
    <x v="64"/>
    <d v="2026-03-04T04:13:00"/>
    <s v="NULL"/>
    <x v="0"/>
    <x v="18"/>
    <x v="0"/>
    <s v="P-0 M-0 NPV ICG"/>
    <n v="0.13"/>
    <n v="0"/>
    <n v="0.13"/>
    <n v="0"/>
    <n v="0"/>
    <n v="0.13"/>
    <m/>
    <m/>
    <n v="0"/>
    <n v="0"/>
    <n v="0.13"/>
    <n v="0"/>
    <x v="46"/>
    <m/>
    <m/>
    <m/>
    <m/>
    <m/>
    <m/>
    <m/>
    <m/>
    <m/>
    <m/>
    <m/>
    <m/>
    <m/>
  </r>
  <r>
    <x v="2"/>
    <s v="DEGTICG46085.1736111111"/>
    <s v="Not Found"/>
    <x v="5"/>
    <s v="ICGDEGTICGP-1 M-1 NPV ICG"/>
    <s v="ICGDEGTICG"/>
    <m/>
    <m/>
    <m/>
    <m/>
    <m/>
    <m/>
    <m/>
    <m/>
    <m/>
    <m/>
    <m/>
    <m/>
    <m/>
    <n v="2602"/>
    <x v="2"/>
    <x v="1"/>
    <s v="START P-1 M-1 NPV ICG"/>
    <s v="END P-1 M-1 NPV ICG"/>
    <d v="2026-03-04T04:10:00"/>
    <x v="65"/>
    <d v="2026-03-04T04:31:00"/>
    <s v="NULL"/>
    <x v="0"/>
    <x v="19"/>
    <x v="0"/>
    <s v="P-1 M-1 NPV ICG"/>
    <n v="0.35"/>
    <n v="0"/>
    <n v="0.35"/>
    <n v="0"/>
    <n v="0"/>
    <n v="0.35"/>
    <m/>
    <m/>
    <n v="0"/>
    <n v="0"/>
    <n v="0.35"/>
    <n v="0"/>
    <x v="9"/>
    <m/>
    <m/>
    <m/>
    <m/>
    <m/>
    <m/>
    <m/>
    <m/>
    <m/>
    <m/>
    <m/>
    <m/>
    <m/>
  </r>
  <r>
    <x v="2"/>
    <s v="BEGTICG46085.1756944444"/>
    <s v="Not Found"/>
    <x v="21"/>
    <s v="ICGBEGTICGP-0 M-0 IRM planning ICG"/>
    <s v="ICGBEGTICG"/>
    <m/>
    <m/>
    <m/>
    <m/>
    <m/>
    <m/>
    <m/>
    <m/>
    <m/>
    <m/>
    <m/>
    <m/>
    <m/>
    <n v="2602"/>
    <x v="1"/>
    <x v="1"/>
    <s v="START P-0 M-0 IRM planning ICG"/>
    <s v="END P-0 M-0 IRM planning ICG"/>
    <d v="2026-03-04T04:13:00"/>
    <x v="66"/>
    <d v="2026-03-04T09:51:00"/>
    <s v="NULL"/>
    <x v="0"/>
    <x v="18"/>
    <x v="0"/>
    <s v="P-0 M-0 IRM planning ICG"/>
    <n v="5.63"/>
    <n v="0"/>
    <n v="5.63"/>
    <n v="0"/>
    <n v="0"/>
    <n v="5.63"/>
    <m/>
    <m/>
    <n v="0"/>
    <n v="0"/>
    <n v="5.63"/>
    <n v="0"/>
    <x v="47"/>
    <m/>
    <m/>
    <m/>
    <m/>
    <m/>
    <m/>
    <m/>
    <m/>
    <m/>
    <m/>
    <m/>
    <m/>
    <m/>
  </r>
  <r>
    <x v="2"/>
    <s v="DEGTICG46085.1881944444"/>
    <s v="Not Found"/>
    <x v="18"/>
    <s v="ICGDEGTICGP-1 M-1 IRM planning ICG"/>
    <s v="ICGDEGTICG"/>
    <m/>
    <m/>
    <m/>
    <m/>
    <m/>
    <m/>
    <m/>
    <m/>
    <m/>
    <m/>
    <m/>
    <m/>
    <m/>
    <n v="2602"/>
    <x v="2"/>
    <x v="1"/>
    <s v="START P-1 M-1 IRM planning ICG"/>
    <s v="END P-1 M-1 IRM planning ICG"/>
    <d v="2026-03-04T04:31:00"/>
    <x v="67"/>
    <d v="2026-03-04T06:33:00"/>
    <s v="NULL"/>
    <x v="0"/>
    <x v="19"/>
    <x v="0"/>
    <s v="P-1 M-1 IRM planning ICG"/>
    <n v="2.0299999999999998"/>
    <n v="0"/>
    <n v="2.0299999999999998"/>
    <n v="0"/>
    <n v="0"/>
    <n v="2.0299999999999998"/>
    <m/>
    <m/>
    <n v="0"/>
    <n v="0"/>
    <n v="2.0299999999999998"/>
    <n v="0"/>
    <x v="48"/>
    <m/>
    <m/>
    <m/>
    <m/>
    <m/>
    <m/>
    <m/>
    <m/>
    <m/>
    <m/>
    <m/>
    <m/>
    <m/>
  </r>
  <r>
    <x v="2"/>
    <s v="DEGTICG46085.2729166667"/>
    <s v="Not Found"/>
    <x v="8"/>
    <s v="ICGDEGTICGP-0 M-0 NPV ICG"/>
    <s v="ICGDEGTICG"/>
    <m/>
    <m/>
    <m/>
    <m/>
    <m/>
    <m/>
    <m/>
    <m/>
    <m/>
    <m/>
    <m/>
    <m/>
    <m/>
    <n v="2602"/>
    <x v="2"/>
    <x v="1"/>
    <s v="START P-0 M-0 NPV ICG"/>
    <s v="END P-0 M-0 NPV ICG"/>
    <d v="2026-03-04T06:33:00"/>
    <x v="68"/>
    <d v="2026-03-04T06:47:00"/>
    <s v="NULL"/>
    <x v="0"/>
    <x v="19"/>
    <x v="0"/>
    <s v="P-0 M-0 NPV ICG"/>
    <n v="0.23"/>
    <n v="0"/>
    <n v="0.23"/>
    <n v="0"/>
    <n v="0"/>
    <n v="0.23"/>
    <m/>
    <m/>
    <n v="0"/>
    <n v="0"/>
    <n v="0.23"/>
    <n v="0"/>
    <x v="49"/>
    <m/>
    <m/>
    <m/>
    <m/>
    <m/>
    <m/>
    <m/>
    <m/>
    <m/>
    <m/>
    <m/>
    <m/>
    <m/>
  </r>
  <r>
    <x v="2"/>
    <s v="DEGTICG46085.2826388889"/>
    <s v="Not Found"/>
    <x v="21"/>
    <s v="ICGDEGTICGP-0 M-0 IRM planning ICG"/>
    <s v="ICGDEGTICG"/>
    <m/>
    <m/>
    <m/>
    <m/>
    <m/>
    <m/>
    <m/>
    <m/>
    <m/>
    <m/>
    <m/>
    <m/>
    <m/>
    <n v="2602"/>
    <x v="2"/>
    <x v="1"/>
    <s v="START P-0 M-0 IRM planning ICG"/>
    <s v="END P-0 M-0 IRM planning ICG"/>
    <d v="2026-03-04T06:47:00"/>
    <x v="69"/>
    <d v="2026-03-04T08:35:00"/>
    <s v="NULL"/>
    <x v="0"/>
    <x v="19"/>
    <x v="0"/>
    <s v="P-0 M-0 IRM planning ICG"/>
    <n v="1.8"/>
    <n v="0"/>
    <n v="1.8"/>
    <n v="0"/>
    <n v="0"/>
    <n v="1.8"/>
    <m/>
    <m/>
    <n v="0"/>
    <n v="0"/>
    <n v="1.8"/>
    <n v="0"/>
    <x v="50"/>
    <m/>
    <m/>
    <m/>
    <m/>
    <m/>
    <m/>
    <m/>
    <m/>
    <m/>
    <m/>
    <m/>
    <m/>
    <m/>
  </r>
  <r>
    <x v="2"/>
    <s v="DEGTICG46085.3576388889"/>
    <s v="Not Found"/>
    <x v="15"/>
    <s v="ICGDEGTICGupdate statistics ICG"/>
    <s v="ICGDEGTICG"/>
    <m/>
    <m/>
    <m/>
    <m/>
    <m/>
    <m/>
    <m/>
    <m/>
    <m/>
    <m/>
    <m/>
    <m/>
    <m/>
    <n v="2602"/>
    <x v="2"/>
    <x v="1"/>
    <s v="START update statistics ICG"/>
    <s v="END update statistics ICG"/>
    <d v="2026-03-04T08:35:00"/>
    <x v="70"/>
    <d v="2026-03-04T10:24:00"/>
    <s v="NULL"/>
    <x v="0"/>
    <x v="19"/>
    <x v="0"/>
    <s v="update statistics ICG"/>
    <n v="1.8"/>
    <n v="0"/>
    <n v="1.8"/>
    <n v="0"/>
    <n v="0"/>
    <n v="1.8"/>
    <m/>
    <m/>
    <n v="0"/>
    <n v="0"/>
    <n v="1.8"/>
    <n v="0"/>
    <x v="50"/>
    <m/>
    <m/>
    <m/>
    <m/>
    <m/>
    <m/>
    <m/>
    <m/>
    <m/>
    <m/>
    <m/>
    <m/>
    <m/>
  </r>
  <r>
    <x v="2"/>
    <s v="BEGTICG46085.4104166667"/>
    <s v="Not Found"/>
    <x v="15"/>
    <s v="ICGBEGTICGupdate statistics ICG"/>
    <s v="ICGBEGTICG"/>
    <m/>
    <m/>
    <m/>
    <m/>
    <m/>
    <m/>
    <m/>
    <m/>
    <m/>
    <m/>
    <m/>
    <m/>
    <m/>
    <n v="2602"/>
    <x v="1"/>
    <x v="1"/>
    <s v="START update statistics ICG"/>
    <s v="END update statistics ICG"/>
    <d v="2026-03-04T09:51:00"/>
    <x v="71"/>
    <d v="2026-03-04T10:36:00"/>
    <s v="NULL"/>
    <x v="0"/>
    <x v="18"/>
    <x v="0"/>
    <s v="update statistics ICG"/>
    <n v="0.75"/>
    <n v="0"/>
    <n v="0.75"/>
    <n v="0"/>
    <n v="0"/>
    <n v="0.75"/>
    <m/>
    <m/>
    <n v="0"/>
    <n v="0"/>
    <n v="0.75"/>
    <n v="0"/>
    <x v="6"/>
    <m/>
    <m/>
    <m/>
    <m/>
    <m/>
    <m/>
    <m/>
    <m/>
    <m/>
    <m/>
    <m/>
    <m/>
    <m/>
  </r>
  <r>
    <x v="2"/>
    <s v="DEGTICG46085.4333333333"/>
    <s v="Not Found"/>
    <x v="11"/>
    <s v="ICGDEGTICGExport of DFA report ICG"/>
    <s v="ICGDEGTICG"/>
    <m/>
    <m/>
    <m/>
    <m/>
    <m/>
    <m/>
    <m/>
    <m/>
    <m/>
    <m/>
    <m/>
    <m/>
    <m/>
    <n v="2602"/>
    <x v="2"/>
    <x v="1"/>
    <s v="START Export of DFA report ICG"/>
    <s v="END Export of DFA report ICG"/>
    <d v="2026-03-04T10:24:00"/>
    <x v="72"/>
    <d v="2026-03-04T10:41:00"/>
    <s v="NULL"/>
    <x v="0"/>
    <x v="19"/>
    <x v="0"/>
    <s v="Export of DFA report ICG"/>
    <n v="0.28000000000000003"/>
    <n v="0"/>
    <n v="0.28000000000000003"/>
    <n v="0"/>
    <n v="0"/>
    <n v="0.28000000000000003"/>
    <m/>
    <m/>
    <n v="0"/>
    <n v="0"/>
    <n v="0.28000000000000003"/>
    <n v="0"/>
    <x v="36"/>
    <m/>
    <m/>
    <m/>
    <m/>
    <m/>
    <m/>
    <m/>
    <m/>
    <m/>
    <m/>
    <m/>
    <m/>
    <m/>
  </r>
  <r>
    <x v="2"/>
    <s v="BEGTICG46085.4416666667"/>
    <s v="Not Found"/>
    <x v="22"/>
    <s v="ICGBEGTICGExport of DFA IRM report ICG"/>
    <s v="ICGBEGTICG"/>
    <m/>
    <m/>
    <m/>
    <m/>
    <m/>
    <m/>
    <m/>
    <m/>
    <m/>
    <m/>
    <m/>
    <m/>
    <m/>
    <n v="2602"/>
    <x v="1"/>
    <x v="1"/>
    <s v="START Export of DFA IRM report ICG"/>
    <s v="END Export of DFA IRM report ICG"/>
    <d v="2026-03-04T10:36:00"/>
    <x v="73"/>
    <d v="2026-03-04T12:03:00"/>
    <s v="NULL"/>
    <x v="0"/>
    <x v="18"/>
    <x v="0"/>
    <s v="Export of DFA IRM report ICG"/>
    <n v="1.45"/>
    <n v="0"/>
    <n v="1.45"/>
    <n v="0"/>
    <n v="0"/>
    <n v="1.45"/>
    <m/>
    <m/>
    <n v="0"/>
    <n v="0"/>
    <n v="1.45"/>
    <n v="0"/>
    <x v="51"/>
    <m/>
    <m/>
    <m/>
    <m/>
    <m/>
    <m/>
    <m/>
    <m/>
    <m/>
    <m/>
    <m/>
    <m/>
    <m/>
  </r>
  <r>
    <x v="2"/>
    <s v="DEGTICG46085.4451388889"/>
    <s v="Not Found"/>
    <x v="17"/>
    <s v="ICGDEGTICGExport of Market Forecast report ICG"/>
    <s v="ICGDEGTICG"/>
    <m/>
    <m/>
    <m/>
    <m/>
    <m/>
    <m/>
    <m/>
    <m/>
    <m/>
    <m/>
    <m/>
    <m/>
    <m/>
    <n v="2602"/>
    <x v="2"/>
    <x v="1"/>
    <s v="START Export of Market Forecast report ICG"/>
    <s v="END Export of Market Forecast report ICG"/>
    <d v="2026-03-04T10:41:00"/>
    <x v="74"/>
    <s v="NULL"/>
    <s v="NULL"/>
    <x v="0"/>
    <x v="19"/>
    <x v="0"/>
    <s v="Export of Market Forecast report ICG"/>
    <n v="0.1"/>
    <n v="0"/>
    <n v="0.1"/>
    <n v="0"/>
    <n v="0"/>
    <n v="0.1"/>
    <m/>
    <m/>
    <n v="0"/>
    <n v="0"/>
    <n v="0.1"/>
    <n v="0"/>
    <x v="30"/>
    <m/>
    <m/>
    <m/>
    <m/>
    <m/>
    <m/>
    <m/>
    <m/>
    <m/>
    <m/>
    <m/>
    <m/>
    <m/>
  </r>
  <r>
    <x v="0"/>
    <s v="WBNLWBNL46085.4465277778"/>
    <s v="Not Found"/>
    <x v="0"/>
    <s v="MRPWBNLWBNLexport to ara"/>
    <s v="MRPWBNLWBNL"/>
    <m/>
    <m/>
    <m/>
    <m/>
    <m/>
    <m/>
    <m/>
    <m/>
    <m/>
    <m/>
    <m/>
    <m/>
    <m/>
    <n v="2602"/>
    <x v="0"/>
    <x v="0"/>
    <s v="START export to ara"/>
    <s v="END export to ara"/>
    <d v="2026-03-04T10:43:00"/>
    <x v="75"/>
    <d v="2026-03-04T12:56:00"/>
    <s v="NULL"/>
    <x v="0"/>
    <x v="20"/>
    <x v="3"/>
    <s v="export to ara"/>
    <n v="0"/>
    <n v="0"/>
    <n v="0"/>
    <n v="2.2200000000000002"/>
    <n v="2.2200000000000002"/>
    <n v="2.2200000000000002"/>
    <m/>
    <m/>
    <n v="0"/>
    <n v="2.2200000000000002"/>
    <n v="0"/>
    <n v="2.2200000000000002"/>
    <x v="52"/>
    <m/>
    <m/>
    <m/>
    <m/>
    <m/>
    <m/>
    <m/>
    <m/>
    <m/>
    <m/>
    <m/>
    <m/>
    <m/>
  </r>
  <r>
    <x v="2"/>
    <s v="BEGTICG46085.5020833333"/>
    <s v="Not Found"/>
    <x v="17"/>
    <s v="ICGBEGTICGExport of Market Forecast report ICG"/>
    <s v="ICGBEGTICG"/>
    <m/>
    <m/>
    <m/>
    <m/>
    <m/>
    <m/>
    <m/>
    <m/>
    <m/>
    <m/>
    <m/>
    <m/>
    <m/>
    <n v="2602"/>
    <x v="1"/>
    <x v="1"/>
    <s v="START Export of Market Forecast report ICG"/>
    <s v="END Export of Market Forecast report ICG"/>
    <d v="2026-03-04T12:03:00"/>
    <x v="76"/>
    <s v="NULL"/>
    <s v="NULL"/>
    <x v="0"/>
    <x v="18"/>
    <x v="0"/>
    <s v="Export of Market Forecast report ICG"/>
    <n v="0.05"/>
    <n v="0"/>
    <n v="0.05"/>
    <n v="0"/>
    <n v="0"/>
    <n v="0.05"/>
    <m/>
    <m/>
    <n v="0"/>
    <n v="0"/>
    <n v="0.05"/>
    <n v="0"/>
    <x v="4"/>
    <m/>
    <m/>
    <m/>
    <m/>
    <m/>
    <m/>
    <m/>
    <m/>
    <m/>
    <m/>
    <m/>
    <m/>
    <m/>
  </r>
  <r>
    <x v="0"/>
    <s v="WBNLWBNL46085.5388888889"/>
    <s v="Not Found"/>
    <x v="0"/>
    <s v="MRPWBNLWBNLexport to ara"/>
    <s v="MRPWBNLWBNL"/>
    <m/>
    <m/>
    <m/>
    <m/>
    <m/>
    <m/>
    <m/>
    <m/>
    <m/>
    <m/>
    <m/>
    <m/>
    <m/>
    <n v="2602"/>
    <x v="0"/>
    <x v="0"/>
    <s v="START export to ara"/>
    <s v="END export to ara"/>
    <d v="2026-03-04T12:56:00"/>
    <x v="77"/>
    <s v="NULL"/>
    <s v="NULL"/>
    <x v="0"/>
    <x v="21"/>
    <x v="4"/>
    <s v="export to ara"/>
    <n v="0"/>
    <n v="0"/>
    <n v="0"/>
    <n v="0"/>
    <n v="0"/>
    <n v="0"/>
    <m/>
    <m/>
    <n v="0"/>
    <n v="0"/>
    <n v="0"/>
    <n v="0"/>
    <x v="0"/>
    <m/>
    <m/>
    <m/>
    <m/>
    <m/>
    <m/>
    <m/>
    <m/>
    <m/>
    <m/>
    <m/>
    <m/>
    <m/>
  </r>
  <r>
    <x v="2"/>
    <s v="NLBTRICG46085.8430555556"/>
    <s v="Not Found"/>
    <x v="8"/>
    <s v="ICGNLBTRICGP-0 M-0 NPV ICG"/>
    <s v="ICGNLBTRICG"/>
    <m/>
    <m/>
    <m/>
    <m/>
    <m/>
    <m/>
    <m/>
    <m/>
    <m/>
    <m/>
    <m/>
    <m/>
    <m/>
    <n v="2602"/>
    <x v="3"/>
    <x v="1"/>
    <s v="START P-0 M-0 NPV ICG"/>
    <s v="END P-0 M-0 NPV ICG"/>
    <d v="2026-03-04T20:14:00"/>
    <x v="78"/>
    <d v="2026-03-04T20:29:00"/>
    <s v="NULL"/>
    <x v="0"/>
    <x v="8"/>
    <x v="0"/>
    <s v="P-0 M-0 NPV ICG"/>
    <n v="0.25"/>
    <n v="0"/>
    <n v="0.25"/>
    <n v="0"/>
    <n v="0"/>
    <n v="0.25"/>
    <m/>
    <m/>
    <n v="0"/>
    <n v="0"/>
    <n v="0.25"/>
    <n v="0"/>
    <x v="41"/>
    <m/>
    <m/>
    <m/>
    <m/>
    <m/>
    <m/>
    <m/>
    <m/>
    <m/>
    <m/>
    <m/>
    <m/>
    <m/>
  </r>
  <r>
    <x v="2"/>
    <s v="NLBTRICG46085.8534722222"/>
    <s v="Not Found"/>
    <x v="12"/>
    <s v="ICGNLBTRICGP-0 M-0 Non-IRM planning ICG"/>
    <s v="ICGNLBTRICG"/>
    <m/>
    <m/>
    <m/>
    <m/>
    <m/>
    <m/>
    <m/>
    <m/>
    <m/>
    <m/>
    <m/>
    <m/>
    <m/>
    <n v="2602"/>
    <x v="3"/>
    <x v="1"/>
    <s v="START P-0 M-0 Non-IRM planning ICG"/>
    <s v="END P-0 M-0 Non-IRM planning ICG"/>
    <d v="2026-03-04T20:29:00"/>
    <x v="79"/>
    <d v="2026-03-05T14:37:00"/>
    <s v="NULL"/>
    <x v="0"/>
    <x v="8"/>
    <x v="0"/>
    <s v="P-0 M-0 Non-IRM planning ICG"/>
    <n v="18.13"/>
    <n v="0"/>
    <n v="18.13"/>
    <n v="0"/>
    <n v="0"/>
    <n v="18.13"/>
    <m/>
    <m/>
    <n v="0"/>
    <n v="0"/>
    <n v="18.13"/>
    <n v="0"/>
    <x v="53"/>
    <m/>
    <m/>
    <m/>
    <m/>
    <m/>
    <m/>
    <m/>
    <m/>
    <m/>
    <m/>
    <m/>
    <m/>
    <m/>
  </r>
  <r>
    <x v="3"/>
    <s v="DEGTLoad Pos46086.1034722222"/>
    <n v="1"/>
    <x v="23"/>
    <s v="MCPDEGTLoad Posload"/>
    <s v="MCPDEGTLoad Pos"/>
    <m/>
    <m/>
    <m/>
    <m/>
    <m/>
    <m/>
    <m/>
    <m/>
    <m/>
    <m/>
    <m/>
    <m/>
    <m/>
    <n v="2602"/>
    <x v="2"/>
    <x v="2"/>
    <s v="START load"/>
    <s v="END load"/>
    <d v="2026-03-05T02:29:00"/>
    <x v="80"/>
    <d v="2026-03-05T03:01:00"/>
    <s v="NULL"/>
    <x v="0"/>
    <x v="22"/>
    <x v="0"/>
    <s v="load"/>
    <n v="0.53"/>
    <n v="0"/>
    <n v="0.53"/>
    <n v="0"/>
    <n v="0"/>
    <n v="0.53"/>
    <m/>
    <m/>
    <n v="0"/>
    <n v="0"/>
    <n v="0.53"/>
    <n v="0"/>
    <x v="7"/>
    <m/>
    <m/>
    <m/>
    <m/>
    <m/>
    <m/>
    <m/>
    <m/>
    <m/>
    <m/>
    <m/>
    <m/>
    <m/>
  </r>
  <r>
    <x v="3"/>
    <s v="BEGTLoad Pos46086.1208333333"/>
    <n v="2"/>
    <x v="23"/>
    <s v="MCPBEGTLoad Posload"/>
    <s v="MCPBEGTLoad Pos"/>
    <m/>
    <m/>
    <m/>
    <m/>
    <m/>
    <m/>
    <m/>
    <m/>
    <m/>
    <m/>
    <m/>
    <m/>
    <m/>
    <n v="2602"/>
    <x v="1"/>
    <x v="2"/>
    <s v="START load"/>
    <s v="END load"/>
    <d v="2026-03-05T02:54:00"/>
    <x v="81"/>
    <d v="2026-03-05T03:27:00"/>
    <s v="NULL"/>
    <x v="0"/>
    <x v="23"/>
    <x v="0"/>
    <s v="load"/>
    <n v="0.55000000000000004"/>
    <n v="0"/>
    <n v="0.55000000000000004"/>
    <n v="0"/>
    <n v="0"/>
    <n v="0.55000000000000004"/>
    <m/>
    <m/>
    <n v="0"/>
    <n v="0"/>
    <n v="0.55000000000000004"/>
    <n v="0"/>
    <x v="20"/>
    <m/>
    <m/>
    <m/>
    <m/>
    <m/>
    <m/>
    <m/>
    <m/>
    <m/>
    <m/>
    <m/>
    <m/>
    <m/>
  </r>
  <r>
    <x v="3"/>
    <s v="DEGTLoad Pos46086.1256944444"/>
    <n v="3"/>
    <x v="24"/>
    <s v="MCPDEGTLoad PosStratification"/>
    <s v="MCPDEGTLoad Pos"/>
    <m/>
    <m/>
    <m/>
    <m/>
    <m/>
    <m/>
    <m/>
    <m/>
    <m/>
    <m/>
    <m/>
    <m/>
    <m/>
    <n v="2602"/>
    <x v="2"/>
    <x v="2"/>
    <s v="START Stratification"/>
    <s v="END Stratification"/>
    <d v="2026-03-05T03:01:00"/>
    <x v="82"/>
    <d v="2026-03-05T03:08:00"/>
    <s v="NULL"/>
    <x v="0"/>
    <x v="22"/>
    <x v="0"/>
    <s v="Stratification"/>
    <n v="0.12"/>
    <n v="0"/>
    <n v="0.12"/>
    <n v="0"/>
    <n v="0"/>
    <n v="0.12"/>
    <m/>
    <m/>
    <n v="0"/>
    <n v="0"/>
    <n v="0.12"/>
    <n v="0"/>
    <x v="15"/>
    <m/>
    <m/>
    <m/>
    <m/>
    <m/>
    <m/>
    <m/>
    <m/>
    <m/>
    <m/>
    <m/>
    <m/>
    <m/>
  </r>
  <r>
    <x v="3"/>
    <s v="DEGTLoad Pos46086.1305555556"/>
    <n v="4"/>
    <x v="14"/>
    <s v="MCPDEGTLoad PosLight Maintenance"/>
    <s v="MCPDEGTLoad Pos"/>
    <m/>
    <m/>
    <m/>
    <m/>
    <m/>
    <m/>
    <m/>
    <m/>
    <m/>
    <m/>
    <m/>
    <m/>
    <m/>
    <n v="2602"/>
    <x v="2"/>
    <x v="2"/>
    <s v="START Light Maintenance"/>
    <s v="END Light Maintenance"/>
    <d v="2026-03-05T03:08:00"/>
    <x v="83"/>
    <d v="2026-03-05T03:14:00"/>
    <s v="NULL"/>
    <x v="0"/>
    <x v="22"/>
    <x v="0"/>
    <s v="Light Maintenance"/>
    <n v="0.1"/>
    <n v="0"/>
    <n v="0.1"/>
    <n v="0"/>
    <n v="0"/>
    <n v="0.1"/>
    <m/>
    <m/>
    <n v="0"/>
    <n v="0"/>
    <n v="0.1"/>
    <n v="0"/>
    <x v="30"/>
    <m/>
    <m/>
    <m/>
    <m/>
    <m/>
    <m/>
    <m/>
    <m/>
    <m/>
    <m/>
    <m/>
    <m/>
    <m/>
  </r>
  <r>
    <x v="3"/>
    <s v="DEGTLoad Pos46086.1347222222"/>
    <n v="5"/>
    <x v="25"/>
    <s v="MCPDEGTLoad PosPosition report OLAP exports"/>
    <s v="MCPDEGTLoad Pos"/>
    <m/>
    <m/>
    <m/>
    <m/>
    <m/>
    <m/>
    <m/>
    <m/>
    <m/>
    <m/>
    <m/>
    <m/>
    <m/>
    <n v="2602"/>
    <x v="2"/>
    <x v="2"/>
    <s v="START Position report OLAP exports"/>
    <s v="END Position report OLAP exports"/>
    <d v="2026-03-05T03:14:00"/>
    <x v="84"/>
    <d v="2026-03-05T03:18:00"/>
    <s v="NULL"/>
    <x v="0"/>
    <x v="22"/>
    <x v="0"/>
    <s v="Position report OLAP exports"/>
    <n v="7.0000000000000007E-2"/>
    <n v="0"/>
    <n v="7.0000000000000007E-2"/>
    <n v="0"/>
    <n v="0"/>
    <n v="7.0000000000000007E-2"/>
    <m/>
    <m/>
    <n v="0"/>
    <n v="0"/>
    <n v="7.0000000000000007E-2"/>
    <n v="0"/>
    <x v="28"/>
    <m/>
    <m/>
    <m/>
    <m/>
    <m/>
    <m/>
    <m/>
    <m/>
    <m/>
    <m/>
    <m/>
    <m/>
    <m/>
  </r>
  <r>
    <x v="3"/>
    <s v="DEGTLoad Pos46086.1375"/>
    <n v="6"/>
    <x v="26"/>
    <s v="MCPDEGTLoad Poscopy from"/>
    <s v="MCPDEGTLoad Pos"/>
    <m/>
    <m/>
    <m/>
    <m/>
    <m/>
    <m/>
    <m/>
    <m/>
    <m/>
    <m/>
    <m/>
    <m/>
    <m/>
    <n v="2602"/>
    <x v="2"/>
    <x v="2"/>
    <s v="START copy from"/>
    <s v="END copy from"/>
    <d v="2026-03-05T03:18:00"/>
    <x v="85"/>
    <d v="2026-03-05T03:24:00"/>
    <s v="NULL"/>
    <x v="0"/>
    <x v="22"/>
    <x v="0"/>
    <s v="copy from"/>
    <n v="0.08"/>
    <n v="0"/>
    <n v="0.08"/>
    <n v="0"/>
    <n v="0"/>
    <n v="0.08"/>
    <m/>
    <m/>
    <n v="0"/>
    <n v="0"/>
    <n v="0.08"/>
    <n v="0"/>
    <x v="3"/>
    <m/>
    <m/>
    <m/>
    <m/>
    <m/>
    <m/>
    <m/>
    <m/>
    <m/>
    <m/>
    <m/>
    <m/>
    <m/>
  </r>
  <r>
    <x v="4"/>
    <s v="DEGTValuation (NPV)46086.1416666667"/>
    <n v="7"/>
    <x v="27"/>
    <s v="MCPDEGTValuation (NPV)portfolio valuation run"/>
    <s v="MCPDEGTValuation (NPV)"/>
    <m/>
    <m/>
    <m/>
    <m/>
    <m/>
    <m/>
    <m/>
    <m/>
    <m/>
    <m/>
    <m/>
    <m/>
    <m/>
    <n v="2602"/>
    <x v="2"/>
    <x v="2"/>
    <s v="START portfolio valuation run"/>
    <s v="END portfolio valuation run"/>
    <d v="2026-03-05T03:24:00"/>
    <x v="86"/>
    <d v="2026-03-05T03:40:00"/>
    <s v="NULL"/>
    <x v="0"/>
    <x v="24"/>
    <x v="0"/>
    <s v="portfolio valuation run"/>
    <n v="0.27"/>
    <n v="0"/>
    <n v="0.27"/>
    <n v="0"/>
    <n v="0"/>
    <n v="0.27"/>
    <m/>
    <m/>
    <n v="0"/>
    <n v="0"/>
    <n v="0.27"/>
    <n v="0"/>
    <x v="54"/>
    <m/>
    <m/>
    <m/>
    <m/>
    <m/>
    <m/>
    <m/>
    <m/>
    <m/>
    <m/>
    <m/>
    <m/>
    <m/>
  </r>
  <r>
    <x v="3"/>
    <s v="BEGTLoad Pos46086.14375"/>
    <n v="8"/>
    <x v="14"/>
    <s v="MCPBEGTLoad Poslight maintenance"/>
    <s v="MCPBEGTLoad Pos"/>
    <m/>
    <m/>
    <m/>
    <m/>
    <m/>
    <m/>
    <m/>
    <m/>
    <m/>
    <m/>
    <m/>
    <m/>
    <m/>
    <n v="2602"/>
    <x v="1"/>
    <x v="2"/>
    <s v="START Light Maintenance"/>
    <s v="END Light Maintenance"/>
    <d v="2026-03-05T03:27:00"/>
    <x v="87"/>
    <d v="2026-03-05T03:33:00"/>
    <s v="NULL"/>
    <x v="0"/>
    <x v="23"/>
    <x v="0"/>
    <s v="Light Maintenance"/>
    <n v="0.1"/>
    <n v="0"/>
    <n v="0.1"/>
    <n v="0"/>
    <n v="0"/>
    <n v="0.1"/>
    <m/>
    <m/>
    <n v="0"/>
    <n v="0"/>
    <n v="0.1"/>
    <n v="0"/>
    <x v="30"/>
    <m/>
    <m/>
    <m/>
    <m/>
    <m/>
    <m/>
    <m/>
    <m/>
    <m/>
    <m/>
    <m/>
    <m/>
    <m/>
  </r>
  <r>
    <x v="3"/>
    <s v="BEGTLoad Pos46086.1479166667"/>
    <n v="9"/>
    <x v="24"/>
    <s v="MCPBEGTLoad PosStratification"/>
    <s v="MCPBEGTLoad Pos"/>
    <m/>
    <m/>
    <m/>
    <m/>
    <m/>
    <m/>
    <m/>
    <m/>
    <m/>
    <m/>
    <m/>
    <m/>
    <m/>
    <n v="2602"/>
    <x v="1"/>
    <x v="2"/>
    <s v="START Stratification"/>
    <s v="END Stratification"/>
    <d v="2026-03-05T03:33:00"/>
    <x v="88"/>
    <d v="2026-03-05T03:39:00"/>
    <s v="NULL"/>
    <x v="0"/>
    <x v="23"/>
    <x v="0"/>
    <s v="Stratification"/>
    <n v="0.1"/>
    <n v="0"/>
    <n v="0.1"/>
    <n v="0"/>
    <n v="0"/>
    <n v="0.1"/>
    <m/>
    <m/>
    <n v="0"/>
    <n v="0"/>
    <n v="0.1"/>
    <n v="0"/>
    <x v="30"/>
    <m/>
    <m/>
    <m/>
    <m/>
    <m/>
    <m/>
    <m/>
    <m/>
    <m/>
    <m/>
    <m/>
    <m/>
    <m/>
  </r>
  <r>
    <x v="3"/>
    <s v="BEGTLoad Pos46086.1520833333"/>
    <n v="10"/>
    <x v="25"/>
    <s v="MCPBEGTLoad PosPosition report OLAP exports"/>
    <s v="MCPBEGTLoad Pos"/>
    <m/>
    <m/>
    <m/>
    <m/>
    <m/>
    <m/>
    <m/>
    <m/>
    <m/>
    <m/>
    <m/>
    <m/>
    <m/>
    <n v="2602"/>
    <x v="1"/>
    <x v="2"/>
    <s v="START Position report OLAP exports"/>
    <s v="END Position report OLAP exports"/>
    <d v="2026-03-05T03:39:00"/>
    <x v="89"/>
    <d v="2026-03-05T03:44:00"/>
    <s v="NULL"/>
    <x v="0"/>
    <x v="23"/>
    <x v="0"/>
    <s v="Position report OLAP exports"/>
    <n v="0.08"/>
    <n v="0"/>
    <n v="0.08"/>
    <n v="0"/>
    <n v="0"/>
    <n v="0.08"/>
    <m/>
    <m/>
    <n v="0"/>
    <n v="0"/>
    <n v="0.08"/>
    <n v="0"/>
    <x v="3"/>
    <m/>
    <m/>
    <m/>
    <m/>
    <m/>
    <m/>
    <m/>
    <m/>
    <m/>
    <m/>
    <m/>
    <m/>
    <m/>
  </r>
  <r>
    <x v="4"/>
    <s v="DEGTValuation (NPV)46086.1527777778"/>
    <n v="11"/>
    <x v="0"/>
    <s v="MCPDEGTValuation (NPV)export to ara"/>
    <s v="MCPDEGTValuation (NPV)"/>
    <m/>
    <m/>
    <m/>
    <m/>
    <m/>
    <m/>
    <m/>
    <m/>
    <m/>
    <m/>
    <m/>
    <m/>
    <m/>
    <n v="2602"/>
    <x v="2"/>
    <x v="2"/>
    <s v="START export to ara"/>
    <s v="END export to ara"/>
    <d v="2026-03-05T03:40:00"/>
    <x v="86"/>
    <d v="2026-03-05T03:40:00"/>
    <s v="NULL"/>
    <x v="0"/>
    <x v="24"/>
    <x v="0"/>
    <s v="export to ara"/>
    <n v="0"/>
    <n v="0"/>
    <n v="0"/>
    <n v="0"/>
    <n v="0"/>
    <n v="0"/>
    <m/>
    <m/>
    <n v="0"/>
    <n v="0"/>
    <n v="0"/>
    <n v="0"/>
    <x v="0"/>
    <m/>
    <m/>
    <m/>
    <m/>
    <m/>
    <m/>
    <m/>
    <m/>
    <m/>
    <m/>
    <m/>
    <m/>
    <m/>
  </r>
  <r>
    <x v="4"/>
    <s v="DEGTValuation (NPV)46086.1527777778"/>
    <n v="11"/>
    <x v="14"/>
    <s v="MCPDEGTValuation (NPV)Light Maintenance"/>
    <s v="MCPDEGTValuation (NPV)"/>
    <m/>
    <m/>
    <m/>
    <m/>
    <m/>
    <m/>
    <m/>
    <m/>
    <m/>
    <m/>
    <m/>
    <m/>
    <m/>
    <n v="2602"/>
    <x v="2"/>
    <x v="2"/>
    <s v="START Light Maintenance"/>
    <s v="END Light Maintenance"/>
    <d v="2026-03-05T03:40:00"/>
    <x v="90"/>
    <d v="2026-03-05T05:33:00"/>
    <s v="NULL"/>
    <x v="0"/>
    <x v="24"/>
    <x v="1"/>
    <s v="Light Maintenance"/>
    <n v="0.1"/>
    <n v="0"/>
    <n v="0.1"/>
    <n v="0"/>
    <n v="0"/>
    <n v="0.1"/>
    <m/>
    <m/>
    <n v="0"/>
    <n v="0"/>
    <n v="0.1"/>
    <n v="0"/>
    <x v="30"/>
    <m/>
    <m/>
    <m/>
    <m/>
    <m/>
    <m/>
    <m/>
    <m/>
    <m/>
    <m/>
    <m/>
    <m/>
    <m/>
  </r>
  <r>
    <x v="3"/>
    <s v="BEGTLoad Pos46086.1555555556"/>
    <n v="12"/>
    <x v="26"/>
    <s v="MCPBEGTLoad Poscopy from"/>
    <s v="MCPBEGTLoad Pos"/>
    <m/>
    <m/>
    <m/>
    <m/>
    <m/>
    <m/>
    <m/>
    <m/>
    <m/>
    <m/>
    <m/>
    <m/>
    <m/>
    <n v="2602"/>
    <x v="1"/>
    <x v="2"/>
    <s v="START copy from"/>
    <s v="END copy from"/>
    <d v="2026-03-05T03:44:00"/>
    <x v="91"/>
    <d v="2026-03-05T03:48:00"/>
    <s v="NULL"/>
    <x v="0"/>
    <x v="23"/>
    <x v="0"/>
    <s v="copy from"/>
    <n v="7.0000000000000007E-2"/>
    <n v="0"/>
    <n v="7.0000000000000007E-2"/>
    <n v="0"/>
    <n v="0"/>
    <n v="7.0000000000000007E-2"/>
    <m/>
    <m/>
    <n v="0"/>
    <n v="0"/>
    <n v="7.0000000000000007E-2"/>
    <n v="0"/>
    <x v="28"/>
    <m/>
    <m/>
    <m/>
    <m/>
    <m/>
    <m/>
    <m/>
    <m/>
    <m/>
    <m/>
    <m/>
    <m/>
    <m/>
  </r>
  <r>
    <x v="4"/>
    <s v="BEGTValuation (NPV)46086.1583333333"/>
    <n v="13"/>
    <x v="27"/>
    <s v="MCPBEGTValuation (NPV)portfolio valuation run"/>
    <s v="MCPBEGTValuation (NPV)"/>
    <m/>
    <m/>
    <m/>
    <m/>
    <m/>
    <m/>
    <m/>
    <m/>
    <m/>
    <m/>
    <m/>
    <m/>
    <m/>
    <n v="2602"/>
    <x v="1"/>
    <x v="2"/>
    <s v="START portfolio valuation run"/>
    <s v="END portfolio valuation run"/>
    <d v="2026-03-05T03:48:00"/>
    <x v="92"/>
    <d v="2026-03-05T04:00:00"/>
    <s v="NULL"/>
    <x v="0"/>
    <x v="25"/>
    <x v="0"/>
    <s v="portfolio valuation run"/>
    <n v="0.2"/>
    <n v="0"/>
    <n v="0.2"/>
    <n v="0"/>
    <n v="0"/>
    <n v="0.2"/>
    <m/>
    <m/>
    <n v="0"/>
    <n v="0"/>
    <n v="0.2"/>
    <n v="0"/>
    <x v="1"/>
    <m/>
    <m/>
    <m/>
    <m/>
    <m/>
    <m/>
    <m/>
    <m/>
    <m/>
    <m/>
    <m/>
    <m/>
    <m/>
  </r>
  <r>
    <x v="4"/>
    <s v="BEGTValuation (NPV)46086.1666666667"/>
    <n v="14"/>
    <x v="0"/>
    <s v="MCPBEGTValuation (NPV)export to ara"/>
    <s v="MCPBEGTValuation (NPV)"/>
    <m/>
    <m/>
    <m/>
    <m/>
    <m/>
    <m/>
    <m/>
    <m/>
    <m/>
    <m/>
    <m/>
    <m/>
    <m/>
    <n v="2602"/>
    <x v="1"/>
    <x v="2"/>
    <s v="START export to ara"/>
    <s v="END export to ara"/>
    <d v="2026-03-05T04:00:00"/>
    <x v="92"/>
    <d v="2026-03-05T04:00:00"/>
    <s v="NULL"/>
    <x v="0"/>
    <x v="25"/>
    <x v="0"/>
    <s v="export to ara"/>
    <n v="0"/>
    <n v="0"/>
    <n v="0"/>
    <n v="0"/>
    <n v="0"/>
    <n v="0"/>
    <m/>
    <m/>
    <n v="0"/>
    <n v="0"/>
    <n v="0"/>
    <n v="0"/>
    <x v="0"/>
    <m/>
    <m/>
    <m/>
    <m/>
    <m/>
    <m/>
    <m/>
    <m/>
    <m/>
    <m/>
    <m/>
    <m/>
    <m/>
  </r>
  <r>
    <x v="4"/>
    <s v="BEGTValuation (NPV)46086.1666666667"/>
    <n v="14"/>
    <x v="14"/>
    <s v="MCPBEGTValuation (NPV)light maintenance"/>
    <s v="MCPBEGTValuation (NPV)"/>
    <m/>
    <m/>
    <m/>
    <m/>
    <m/>
    <m/>
    <m/>
    <m/>
    <m/>
    <m/>
    <m/>
    <m/>
    <m/>
    <n v="2602"/>
    <x v="1"/>
    <x v="2"/>
    <s v="START Light Maintenance"/>
    <s v="END Light Maintenance"/>
    <d v="2026-03-05T04:00:00"/>
    <x v="93"/>
    <d v="2026-03-05T04:06:00"/>
    <s v="NULL"/>
    <x v="0"/>
    <x v="25"/>
    <x v="1"/>
    <s v="Light Maintenance"/>
    <n v="0.1"/>
    <n v="0"/>
    <n v="0.1"/>
    <n v="0"/>
    <n v="0"/>
    <n v="0.1"/>
    <m/>
    <m/>
    <n v="0"/>
    <n v="0"/>
    <n v="0.1"/>
    <n v="0"/>
    <x v="30"/>
    <m/>
    <m/>
    <m/>
    <m/>
    <m/>
    <m/>
    <m/>
    <m/>
    <m/>
    <m/>
    <m/>
    <m/>
    <m/>
  </r>
  <r>
    <x v="4"/>
    <s v="BEGTValuation (NPV)46086.1708333333"/>
    <n v="15"/>
    <x v="28"/>
    <s v="MCPBEGTValuation (NPV)valuation report exports"/>
    <s v="MCPBEGTValuation (NPV)"/>
    <m/>
    <m/>
    <m/>
    <m/>
    <m/>
    <m/>
    <m/>
    <m/>
    <m/>
    <m/>
    <m/>
    <m/>
    <m/>
    <n v="2602"/>
    <x v="1"/>
    <x v="2"/>
    <s v="START valuation report exports"/>
    <s v="END valuation report exports"/>
    <d v="2026-03-05T04:06:00"/>
    <x v="94"/>
    <d v="2026-03-05T04:28:00"/>
    <s v="NULL"/>
    <x v="0"/>
    <x v="25"/>
    <x v="0"/>
    <s v="valuation report exports"/>
    <n v="0.37"/>
    <n v="0"/>
    <n v="0.37"/>
    <n v="0"/>
    <n v="0"/>
    <n v="0.37"/>
    <m/>
    <m/>
    <n v="0"/>
    <n v="0"/>
    <n v="0.37"/>
    <n v="0"/>
    <x v="31"/>
    <m/>
    <m/>
    <m/>
    <m/>
    <m/>
    <m/>
    <m/>
    <m/>
    <m/>
    <m/>
    <m/>
    <m/>
    <m/>
  </r>
  <r>
    <x v="4"/>
    <s v="BEGTValuation (NPV)46086.1861111111"/>
    <n v="16"/>
    <x v="29"/>
    <s v="MCPBEGTValuation (NPV)AIC portfolio valuation run"/>
    <s v="MCPBEGTValuation (NPV)"/>
    <m/>
    <m/>
    <m/>
    <m/>
    <m/>
    <m/>
    <m/>
    <m/>
    <m/>
    <m/>
    <m/>
    <m/>
    <m/>
    <n v="2602"/>
    <x v="1"/>
    <x v="2"/>
    <s v="START AIC portfolio valuation run"/>
    <s v="END AIC portfolio valuation run"/>
    <d v="2026-03-05T04:28:00"/>
    <x v="95"/>
    <d v="2026-03-05T05:45:00"/>
    <s v="NULL"/>
    <x v="0"/>
    <x v="25"/>
    <x v="0"/>
    <s v="AIC portfolio valuation run"/>
    <n v="0.48"/>
    <n v="0"/>
    <n v="0.48"/>
    <n v="0"/>
    <n v="0"/>
    <n v="0.48"/>
    <m/>
    <m/>
    <n v="0"/>
    <n v="0"/>
    <n v="0.48"/>
    <n v="0"/>
    <x v="55"/>
    <m/>
    <m/>
    <m/>
    <m/>
    <m/>
    <m/>
    <m/>
    <m/>
    <m/>
    <m/>
    <m/>
    <m/>
    <m/>
  </r>
  <r>
    <x v="5"/>
    <s v="DEGTGAP46086.23125"/>
    <n v="17"/>
    <x v="30"/>
    <s v="MCPDEGTGAPgap planning"/>
    <s v="MCPDEGTGAP"/>
    <m/>
    <m/>
    <m/>
    <m/>
    <m/>
    <m/>
    <m/>
    <m/>
    <m/>
    <m/>
    <m/>
    <m/>
    <m/>
    <n v="2602"/>
    <x v="2"/>
    <x v="2"/>
    <s v="START gap planning"/>
    <s v="NULL"/>
    <d v="2026-03-05T05:33:00"/>
    <x v="96"/>
    <d v="2026-03-05T09:37:00"/>
    <s v="Exception Info: Workflow finished with errors. (line: 44)  "/>
    <x v="1"/>
    <x v="26"/>
    <x v="0"/>
    <s v="gap planning"/>
    <n v="1.17"/>
    <n v="1.17"/>
    <n v="0"/>
    <n v="2.9"/>
    <n v="4.07"/>
    <n v="4.07"/>
    <m/>
    <m/>
    <n v="1.17"/>
    <n v="2.9"/>
    <n v="0"/>
    <n v="4.07"/>
    <x v="56"/>
    <m/>
    <m/>
    <m/>
    <m/>
    <m/>
    <m/>
    <m/>
    <m/>
    <m/>
    <m/>
    <m/>
    <m/>
    <m/>
  </r>
  <r>
    <x v="6"/>
    <s v="BEGTITS46086.2395833333"/>
    <n v="18"/>
    <x v="31"/>
    <s v="MCPBEGTITSITS planning run"/>
    <s v="MCPBEGTITS"/>
    <m/>
    <m/>
    <m/>
    <m/>
    <m/>
    <m/>
    <m/>
    <m/>
    <m/>
    <m/>
    <m/>
    <m/>
    <m/>
    <n v="2602"/>
    <x v="1"/>
    <x v="2"/>
    <s v="START ITS planning run"/>
    <s v="END ITS planning run"/>
    <d v="2026-03-05T05:45:00"/>
    <x v="97"/>
    <d v="2026-03-05T06:04:00"/>
    <s v="NULL"/>
    <x v="0"/>
    <x v="27"/>
    <x v="0"/>
    <s v="ITS planning run"/>
    <n v="0.3"/>
    <n v="0"/>
    <n v="0.3"/>
    <n v="0"/>
    <n v="0"/>
    <n v="0.3"/>
    <m/>
    <m/>
    <n v="0"/>
    <n v="0"/>
    <n v="0.3"/>
    <n v="0"/>
    <x v="8"/>
    <m/>
    <m/>
    <m/>
    <m/>
    <m/>
    <m/>
    <m/>
    <m/>
    <m/>
    <m/>
    <m/>
    <m/>
    <m/>
  </r>
  <r>
    <x v="5"/>
    <s v="BEGTGAP46086.2527777778"/>
    <n v="19"/>
    <x v="30"/>
    <s v="MCPBEGTGAPgap planning"/>
    <s v="MCPBEGTGAP"/>
    <m/>
    <m/>
    <m/>
    <m/>
    <m/>
    <m/>
    <m/>
    <m/>
    <m/>
    <m/>
    <m/>
    <m/>
    <m/>
    <n v="2602"/>
    <x v="1"/>
    <x v="2"/>
    <s v="START gap planning"/>
    <s v="NULL"/>
    <d v="2026-03-05T06:04:00"/>
    <x v="98"/>
    <d v="2026-03-05T09:29:00"/>
    <s v="Exception Info: Workflow finished with errors. (line: 42)  "/>
    <x v="1"/>
    <x v="28"/>
    <x v="0"/>
    <s v="gap planning"/>
    <n v="1.2"/>
    <n v="1.2"/>
    <n v="0"/>
    <n v="2.2200000000000002"/>
    <n v="3.42"/>
    <n v="3.42"/>
    <m/>
    <m/>
    <n v="1.2"/>
    <n v="2.2200000000000002"/>
    <n v="0"/>
    <n v="3.42"/>
    <x v="57"/>
    <m/>
    <m/>
    <m/>
    <m/>
    <m/>
    <m/>
    <m/>
    <m/>
    <m/>
    <m/>
    <m/>
    <m/>
    <m/>
  </r>
  <r>
    <x v="5"/>
    <s v="BEGTGAP46086.3951388889"/>
    <n v="20"/>
    <x v="30"/>
    <s v="MCPBEGTGAPgap planning"/>
    <s v="MCPBEGTGAP"/>
    <m/>
    <m/>
    <m/>
    <m/>
    <m/>
    <m/>
    <m/>
    <m/>
    <m/>
    <m/>
    <m/>
    <m/>
    <m/>
    <n v="2602"/>
    <x v="1"/>
    <x v="2"/>
    <s v="START gap planning"/>
    <s v="END gap planning"/>
    <d v="2026-03-05T09:29:00"/>
    <x v="99"/>
    <d v="2026-03-05T09:37:00"/>
    <s v="NULL"/>
    <x v="0"/>
    <x v="29"/>
    <x v="1"/>
    <s v="gap planning"/>
    <n v="0.12"/>
    <n v="0"/>
    <n v="0.12"/>
    <n v="0"/>
    <n v="0"/>
    <n v="0.12"/>
    <m/>
    <m/>
    <n v="0"/>
    <n v="0"/>
    <n v="0.12"/>
    <n v="0"/>
    <x v="15"/>
    <m/>
    <m/>
    <m/>
    <m/>
    <m/>
    <m/>
    <m/>
    <m/>
    <m/>
    <m/>
    <m/>
    <m/>
    <m/>
  </r>
  <r>
    <x v="5"/>
    <s v="DEGTGAP46086.4006944444"/>
    <n v="22"/>
    <x v="30"/>
    <s v="MCPDEGTGAPgap planning"/>
    <s v="MCPDEGTGAP"/>
    <m/>
    <m/>
    <m/>
    <m/>
    <m/>
    <m/>
    <m/>
    <m/>
    <m/>
    <m/>
    <m/>
    <m/>
    <m/>
    <n v="2602"/>
    <x v="2"/>
    <x v="2"/>
    <s v="START gap planning"/>
    <s v="END gap planning"/>
    <d v="2026-03-05T09:37:00"/>
    <x v="100"/>
    <d v="2026-03-05T23:54:00"/>
    <s v="NULL"/>
    <x v="0"/>
    <x v="30"/>
    <x v="1"/>
    <s v="gap planning"/>
    <n v="0.1"/>
    <n v="0.1"/>
    <n v="0"/>
    <n v="7.28"/>
    <n v="7.38"/>
    <n v="7.38"/>
    <m/>
    <m/>
    <n v="0.1"/>
    <n v="7.28"/>
    <n v="0"/>
    <n v="7.38"/>
    <x v="58"/>
    <m/>
    <m/>
    <m/>
    <m/>
    <m/>
    <m/>
    <m/>
    <m/>
    <m/>
    <m/>
    <m/>
    <m/>
    <m/>
  </r>
  <r>
    <x v="7"/>
    <s v="BEGTEC46086.4006944444"/>
    <n v="21"/>
    <x v="32"/>
    <s v="MCPBEGTECLight Maintenance ing-ec valuation"/>
    <s v="MCPBEGTEC"/>
    <m/>
    <m/>
    <m/>
    <m/>
    <m/>
    <m/>
    <m/>
    <m/>
    <m/>
    <m/>
    <m/>
    <m/>
    <m/>
    <n v="2602"/>
    <x v="1"/>
    <x v="2"/>
    <s v="START Light Maintenance ing-ec valuation"/>
    <s v="END Light Maintenance ing-ec valuation"/>
    <d v="2026-03-05T09:37:00"/>
    <x v="101"/>
    <d v="2026-03-05T09:42:00"/>
    <s v="NULL"/>
    <x v="0"/>
    <x v="31"/>
    <x v="0"/>
    <s v="Light Maintenance ing-ec valuation"/>
    <n v="0.08"/>
    <n v="0"/>
    <n v="0.08"/>
    <n v="0"/>
    <n v="0"/>
    <n v="0.08"/>
    <m/>
    <m/>
    <n v="0"/>
    <n v="0"/>
    <n v="0.08"/>
    <n v="0"/>
    <x v="3"/>
    <m/>
    <m/>
    <m/>
    <m/>
    <m/>
    <m/>
    <m/>
    <m/>
    <m/>
    <m/>
    <m/>
    <m/>
    <m/>
  </r>
  <r>
    <x v="7"/>
    <s v="BEGTEC46086.4041666667"/>
    <n v="23"/>
    <x v="33"/>
    <s v="MCPBEGTECing-ec valuation"/>
    <s v="MCPBEGTEC"/>
    <m/>
    <m/>
    <m/>
    <m/>
    <m/>
    <m/>
    <m/>
    <m/>
    <m/>
    <m/>
    <m/>
    <m/>
    <m/>
    <n v="2602"/>
    <x v="1"/>
    <x v="2"/>
    <s v="START ing-ec valuation"/>
    <s v="END ing-ec valuation"/>
    <d v="2026-03-05T09:42:00"/>
    <x v="102"/>
    <d v="2026-03-05T09:55:00"/>
    <s v="NULL"/>
    <x v="0"/>
    <x v="31"/>
    <x v="0"/>
    <s v="ing-ec valuation"/>
    <n v="0.22"/>
    <n v="0"/>
    <n v="0.22"/>
    <n v="0"/>
    <n v="0"/>
    <n v="0.22"/>
    <m/>
    <m/>
    <n v="0"/>
    <n v="0"/>
    <n v="0.22"/>
    <n v="0"/>
    <x v="22"/>
    <m/>
    <m/>
    <m/>
    <m/>
    <m/>
    <m/>
    <m/>
    <m/>
    <m/>
    <m/>
    <m/>
    <m/>
    <m/>
  </r>
  <r>
    <x v="7"/>
    <s v="BEGTEC46086.4131944444"/>
    <n v="24"/>
    <x v="34"/>
    <s v="MCPBEGTECing-ec valuation OLAP exports"/>
    <s v="MCPBEGTEC"/>
    <m/>
    <m/>
    <m/>
    <m/>
    <m/>
    <m/>
    <m/>
    <m/>
    <m/>
    <m/>
    <m/>
    <m/>
    <m/>
    <n v="2602"/>
    <x v="1"/>
    <x v="2"/>
    <s v="START ing-ec valuation OLAP exports"/>
    <s v="END ing-ec valuation OLAP exports"/>
    <d v="2026-03-05T09:55:00"/>
    <x v="103"/>
    <d v="2026-03-05T11:03:00"/>
    <s v="NULL"/>
    <x v="0"/>
    <x v="31"/>
    <x v="0"/>
    <s v="ing-ec valuation OLAP exports"/>
    <n v="1.1299999999999999"/>
    <n v="0"/>
    <n v="1.1299999999999999"/>
    <n v="0"/>
    <n v="0"/>
    <n v="1.1299999999999999"/>
    <m/>
    <m/>
    <n v="0"/>
    <n v="0"/>
    <n v="1.1299999999999999"/>
    <n v="0"/>
    <x v="59"/>
    <m/>
    <m/>
    <m/>
    <m/>
    <m/>
    <m/>
    <m/>
    <m/>
    <m/>
    <m/>
    <m/>
    <m/>
    <m/>
  </r>
  <r>
    <x v="7"/>
    <s v="BEGTEC46086.4604166667"/>
    <n v="25"/>
    <x v="35"/>
    <s v="MCPBEGTECing-ec valuation QRM Reporter exports"/>
    <s v="MCPBEGTEC"/>
    <m/>
    <m/>
    <m/>
    <m/>
    <m/>
    <m/>
    <m/>
    <m/>
    <m/>
    <m/>
    <m/>
    <m/>
    <m/>
    <n v="2602"/>
    <x v="1"/>
    <x v="2"/>
    <s v="START ing-ec valuation QRM Reporter exports"/>
    <s v="END ing-ec valuation QRM Reporter exports"/>
    <d v="2026-03-05T11:03:00"/>
    <x v="104"/>
    <d v="2026-03-05T11:06:00"/>
    <s v="NULL"/>
    <x v="0"/>
    <x v="31"/>
    <x v="0"/>
    <s v="ing-ec valuation QRM Reporter exports"/>
    <n v="0.05"/>
    <n v="0"/>
    <n v="0.05"/>
    <n v="0"/>
    <n v="0"/>
    <n v="0.05"/>
    <m/>
    <m/>
    <n v="0"/>
    <n v="0"/>
    <n v="0.05"/>
    <n v="0"/>
    <x v="4"/>
    <m/>
    <m/>
    <m/>
    <m/>
    <m/>
    <m/>
    <m/>
    <m/>
    <m/>
    <m/>
    <m/>
    <m/>
    <m/>
  </r>
  <r>
    <x v="8"/>
    <s v="BEGTKR46086.4625"/>
    <n v="26"/>
    <x v="36"/>
    <s v="MCPBEGTKRLight Maintenance BPV KR valuation"/>
    <s v="MCPBEGTKR"/>
    <m/>
    <m/>
    <m/>
    <m/>
    <m/>
    <m/>
    <m/>
    <m/>
    <m/>
    <m/>
    <m/>
    <m/>
    <m/>
    <n v="2602"/>
    <x v="1"/>
    <x v="2"/>
    <s v="START Light Maintenance BPV KR valuation"/>
    <s v="END Light Maintenance BPV KR valuation"/>
    <d v="2026-03-05T11:06:00"/>
    <x v="105"/>
    <d v="2026-03-05T11:12:00"/>
    <s v="NULL"/>
    <x v="0"/>
    <x v="32"/>
    <x v="0"/>
    <s v="Light Maintenance BPV KR valuation"/>
    <n v="0.1"/>
    <n v="0"/>
    <n v="0.1"/>
    <n v="0"/>
    <n v="0"/>
    <n v="0.1"/>
    <m/>
    <m/>
    <n v="0"/>
    <n v="0"/>
    <n v="0.1"/>
    <n v="0"/>
    <x v="30"/>
    <m/>
    <m/>
    <m/>
    <m/>
    <m/>
    <m/>
    <m/>
    <m/>
    <m/>
    <m/>
    <m/>
    <m/>
    <m/>
  </r>
  <r>
    <x v="8"/>
    <s v="BEGTKR46086.4666666667"/>
    <n v="27"/>
    <x v="37"/>
    <s v="MCPBEGTKRbpv-kr valuation"/>
    <s v="MCPBEGTKR"/>
    <m/>
    <m/>
    <m/>
    <m/>
    <m/>
    <m/>
    <m/>
    <m/>
    <m/>
    <m/>
    <m/>
    <m/>
    <m/>
    <n v="2602"/>
    <x v="1"/>
    <x v="2"/>
    <s v="START bpv-kr valuation"/>
    <s v="END bpv-kr valuation"/>
    <d v="2026-03-05T11:12:00"/>
    <x v="106"/>
    <d v="2026-03-05T11:25:00"/>
    <s v="NULL"/>
    <x v="0"/>
    <x v="32"/>
    <x v="0"/>
    <s v="bpv-kr valuation"/>
    <n v="0.22"/>
    <n v="0"/>
    <n v="0.22"/>
    <n v="0"/>
    <n v="0"/>
    <n v="0.22"/>
    <m/>
    <m/>
    <n v="0"/>
    <n v="0"/>
    <n v="0.22"/>
    <n v="0"/>
    <x v="22"/>
    <m/>
    <m/>
    <m/>
    <m/>
    <m/>
    <m/>
    <m/>
    <m/>
    <m/>
    <m/>
    <m/>
    <m/>
    <m/>
  </r>
  <r>
    <x v="8"/>
    <s v="BEGTKR46086.4756944444"/>
    <n v="28"/>
    <x v="38"/>
    <s v="MCPBEGTKRbpv-kr valuation OLAP exports"/>
    <s v="MCPBEGTKR"/>
    <m/>
    <m/>
    <m/>
    <m/>
    <m/>
    <m/>
    <m/>
    <m/>
    <m/>
    <m/>
    <m/>
    <m/>
    <m/>
    <n v="2602"/>
    <x v="1"/>
    <x v="2"/>
    <s v="START bpv-kr valuation OLAP exports"/>
    <s v="END bpv-kr valuation OLAP exports"/>
    <d v="2026-03-05T11:25:00"/>
    <x v="107"/>
    <d v="2026-03-05T12:16:00"/>
    <s v="NULL"/>
    <x v="0"/>
    <x v="32"/>
    <x v="0"/>
    <s v="bpv-kr valuation OLAP exports"/>
    <n v="0.85"/>
    <n v="0"/>
    <n v="0.85"/>
    <n v="0"/>
    <n v="0"/>
    <n v="0.85"/>
    <m/>
    <m/>
    <n v="0"/>
    <n v="0"/>
    <n v="0.85"/>
    <n v="0"/>
    <x v="60"/>
    <m/>
    <m/>
    <m/>
    <m/>
    <m/>
    <m/>
    <m/>
    <m/>
    <m/>
    <m/>
    <m/>
    <m/>
    <m/>
  </r>
  <r>
    <x v="8"/>
    <s v="BEGTKR46086.5111111111"/>
    <n v="29"/>
    <x v="39"/>
    <s v="MCPBEGTKRbpv-kr valuation QRM Reporter exports"/>
    <s v="MCPBEGTKR"/>
    <m/>
    <m/>
    <m/>
    <m/>
    <m/>
    <m/>
    <m/>
    <m/>
    <m/>
    <m/>
    <m/>
    <m/>
    <m/>
    <n v="2602"/>
    <x v="1"/>
    <x v="2"/>
    <s v="START bpv-kr valuation QRM Reporter exports"/>
    <s v="END bpv-kr valuation QRM Reporter exports"/>
    <d v="2026-03-05T12:16:00"/>
    <x v="107"/>
    <d v="2026-03-05T13:46:00"/>
    <s v="NULL"/>
    <x v="0"/>
    <x v="32"/>
    <x v="0"/>
    <s v="bpv-kr valuation QRM Reporter exports"/>
    <n v="0"/>
    <n v="0"/>
    <n v="0"/>
    <n v="0"/>
    <n v="0"/>
    <n v="0"/>
    <m/>
    <m/>
    <n v="0"/>
    <n v="0"/>
    <n v="0"/>
    <n v="0"/>
    <x v="0"/>
    <m/>
    <m/>
    <m/>
    <m/>
    <m/>
    <m/>
    <m/>
    <m/>
    <m/>
    <m/>
    <m/>
    <m/>
    <m/>
  </r>
  <r>
    <x v="9"/>
    <s v="BEGTCSRBB Valuation (Qtr)46086.5736111111"/>
    <n v="30"/>
    <x v="40"/>
    <s v="MCPBEGTCSRBB Valuation (Qtr)CSRBB Portfolio Valuation Qtr"/>
    <s v="MCPBEGTCSRBB Valuation (Qtr)"/>
    <m/>
    <m/>
    <m/>
    <m/>
    <m/>
    <m/>
    <m/>
    <m/>
    <m/>
    <m/>
    <m/>
    <m/>
    <m/>
    <n v="2602"/>
    <x v="1"/>
    <x v="2"/>
    <s v="START CSRBB Portfolio Valuation Qtr"/>
    <s v="END CSRBB Portfolio Valuation Qtr"/>
    <d v="2026-03-05T13:46:00"/>
    <x v="108"/>
    <d v="2026-03-05T13:57:00"/>
    <s v="NULL"/>
    <x v="0"/>
    <x v="33"/>
    <x v="0"/>
    <s v="CSRBB Portfolio Valuation Qtr"/>
    <n v="0.18"/>
    <n v="0"/>
    <n v="0.18"/>
    <n v="0"/>
    <n v="0"/>
    <n v="0.18"/>
    <m/>
    <m/>
    <n v="0"/>
    <n v="0"/>
    <n v="0.18"/>
    <n v="0"/>
    <x v="13"/>
    <m/>
    <m/>
    <m/>
    <m/>
    <m/>
    <m/>
    <m/>
    <m/>
    <m/>
    <m/>
    <m/>
    <m/>
    <m/>
  </r>
  <r>
    <x v="9"/>
    <s v="BEGTCSRBB Valuation (Qtr)46086.58125"/>
    <n v="31"/>
    <x v="41"/>
    <s v="MCPBEGTCSRBB Valuation (Qtr)Light Maintenance CSRBB Portfolio Valuation Qtr"/>
    <s v="MCPBEGTCSRBB Valuation (Qtr)"/>
    <m/>
    <m/>
    <m/>
    <m/>
    <m/>
    <m/>
    <m/>
    <m/>
    <m/>
    <m/>
    <m/>
    <m/>
    <m/>
    <n v="2602"/>
    <x v="1"/>
    <x v="2"/>
    <s v="START Light Maintenance CSRBB Portfolio Valuation Qtr"/>
    <s v="END Light Maintenance CSRBB Portfolio Valuation Qtr"/>
    <d v="2026-03-05T13:57:00"/>
    <x v="109"/>
    <d v="2026-03-06T08:10:00"/>
    <s v="NULL"/>
    <x v="0"/>
    <x v="33"/>
    <x v="0"/>
    <s v="Light Maintenance CSRBB Portfolio Valuation Qtr"/>
    <n v="0.08"/>
    <n v="0"/>
    <n v="0.08"/>
    <n v="0"/>
    <n v="0"/>
    <n v="0.08"/>
    <m/>
    <m/>
    <n v="0"/>
    <n v="0"/>
    <n v="0.08"/>
    <n v="0"/>
    <x v="3"/>
    <m/>
    <m/>
    <m/>
    <m/>
    <m/>
    <m/>
    <m/>
    <m/>
    <m/>
    <m/>
    <m/>
    <m/>
    <m/>
  </r>
  <r>
    <x v="2"/>
    <s v="NLBTRICG46086.6090277778"/>
    <s v="Not Found"/>
    <x v="15"/>
    <s v="ICGNLBTRICGupdate statistics ICG"/>
    <s v="ICGNLBTRICG"/>
    <m/>
    <m/>
    <m/>
    <m/>
    <m/>
    <m/>
    <m/>
    <m/>
    <m/>
    <m/>
    <m/>
    <m/>
    <m/>
    <n v="2602"/>
    <x v="3"/>
    <x v="1"/>
    <s v="START update statistics ICG"/>
    <s v="END update statistics ICG"/>
    <d v="2026-03-05T14:37:00"/>
    <x v="110"/>
    <d v="2026-03-05T16:42:00"/>
    <s v="NULL"/>
    <x v="0"/>
    <x v="8"/>
    <x v="0"/>
    <s v="update statistics ICG"/>
    <n v="2.08"/>
    <n v="0"/>
    <n v="2.08"/>
    <n v="0"/>
    <n v="0"/>
    <n v="2.08"/>
    <m/>
    <m/>
    <n v="0"/>
    <n v="0"/>
    <n v="2.08"/>
    <n v="0"/>
    <x v="61"/>
    <m/>
    <m/>
    <m/>
    <m/>
    <m/>
    <m/>
    <m/>
    <m/>
    <m/>
    <m/>
    <m/>
    <m/>
    <m/>
  </r>
  <r>
    <x v="10"/>
    <s v="TRDBDelete Portfolio46086.6527777778"/>
    <n v="32"/>
    <x v="42"/>
    <s v="MCPTRDBDelete PortfolioDelete portfolio from"/>
    <s v="MCPTRDBDelete Portfolio"/>
    <m/>
    <m/>
    <m/>
    <m/>
    <m/>
    <m/>
    <m/>
    <m/>
    <m/>
    <m/>
    <m/>
    <m/>
    <m/>
    <n v="2602"/>
    <x v="7"/>
    <x v="2"/>
    <s v="START Delete portfolio from"/>
    <s v="END Delete portfolio from"/>
    <d v="2026-03-05T15:40:00"/>
    <x v="111"/>
    <d v="2026-03-05T15:44:00"/>
    <s v="NULL"/>
    <x v="0"/>
    <x v="34"/>
    <x v="0"/>
    <s v="Delete portfolio from"/>
    <n v="0.05"/>
    <n v="0"/>
    <n v="0.05"/>
    <n v="0"/>
    <n v="0"/>
    <n v="0.05"/>
    <m/>
    <m/>
    <n v="0"/>
    <n v="0"/>
    <n v="0.05"/>
    <n v="0"/>
    <x v="4"/>
    <m/>
    <m/>
    <m/>
    <m/>
    <m/>
    <m/>
    <m/>
    <m/>
    <m/>
    <m/>
    <m/>
    <m/>
    <m/>
  </r>
  <r>
    <x v="11"/>
    <s v="TRDBLoad Compare MP46086.6555555556"/>
    <n v="33"/>
    <x v="43"/>
    <s v="MCPTRDBLoad Compare MPload Model parameters"/>
    <s v="MCPTRDBLoad Compare MP"/>
    <m/>
    <m/>
    <m/>
    <m/>
    <m/>
    <m/>
    <m/>
    <m/>
    <m/>
    <m/>
    <m/>
    <m/>
    <m/>
    <n v="2602"/>
    <x v="7"/>
    <x v="2"/>
    <s v="START load Model parameters"/>
    <s v="NULL"/>
    <d v="2026-03-05T15:44:00"/>
    <x v="112"/>
    <d v="2026-03-06T08:35:00"/>
    <s v="Exception Info: File  '\\sx9000079291\BAS\Work\MCP_PREPARATION\PLTs\PROD_MPs_Load_TR.xml' does not exist. (line: 42)  "/>
    <x v="1"/>
    <x v="35"/>
    <x v="0"/>
    <s v="load Model parameters"/>
    <n v="0.02"/>
    <n v="0.02"/>
    <n v="0"/>
    <n v="5.83"/>
    <n v="5.85"/>
    <n v="5.85"/>
    <m/>
    <m/>
    <n v="0.02"/>
    <n v="5.83"/>
    <n v="0"/>
    <n v="5.85"/>
    <x v="62"/>
    <m/>
    <m/>
    <m/>
    <m/>
    <m/>
    <m/>
    <m/>
    <m/>
    <m/>
    <m/>
    <m/>
    <m/>
    <m/>
  </r>
  <r>
    <x v="2"/>
    <s v="NLBTRICG46086.6958333333"/>
    <s v="Not Found"/>
    <x v="44"/>
    <s v="ICGNLBTRICGExport of DFA_BASE_IMP_FWD Non-IRM report ICG"/>
    <s v="ICGNLBTRICG"/>
    <m/>
    <m/>
    <m/>
    <m/>
    <m/>
    <m/>
    <m/>
    <m/>
    <m/>
    <m/>
    <m/>
    <m/>
    <m/>
    <n v="2602"/>
    <x v="3"/>
    <x v="1"/>
    <s v="START Export of DFA_BASE_IMP_FWD Non-IRM report ICG"/>
    <s v="END Export of DFA_BASE_IMP_FWD Non-IRM report ICG"/>
    <d v="2026-03-05T16:42:00"/>
    <x v="113"/>
    <d v="2026-03-05T18:44:00"/>
    <s v="NULL"/>
    <x v="0"/>
    <x v="8"/>
    <x v="0"/>
    <s v="Export of DFA_BASE_IMP_FWD Non-IRM report ICG"/>
    <n v="2.0299999999999998"/>
    <n v="0"/>
    <n v="2.0299999999999998"/>
    <n v="0"/>
    <n v="0"/>
    <n v="2.0299999999999998"/>
    <m/>
    <m/>
    <n v="0"/>
    <n v="0"/>
    <n v="2.0299999999999998"/>
    <n v="0"/>
    <x v="48"/>
    <m/>
    <m/>
    <m/>
    <m/>
    <m/>
    <m/>
    <m/>
    <m/>
    <m/>
    <m/>
    <m/>
    <m/>
    <m/>
  </r>
  <r>
    <x v="2"/>
    <s v="NLBTRICG46086.7805555556"/>
    <s v="Not Found"/>
    <x v="45"/>
    <s v="ICGNLBTRICGExport of DFA_NONE_IMP_FWD Non-IRM report ICG"/>
    <s v="ICGNLBTRICG"/>
    <m/>
    <m/>
    <m/>
    <m/>
    <m/>
    <m/>
    <m/>
    <m/>
    <m/>
    <m/>
    <m/>
    <m/>
    <m/>
    <n v="2602"/>
    <x v="3"/>
    <x v="1"/>
    <s v="START Export of DFA_NONE_IMP_FWD Non-IRM report ICG"/>
    <s v="END Export of DFA_NONE_IMP_FWD Non-IRM report ICG"/>
    <d v="2026-03-05T18:44:00"/>
    <x v="114"/>
    <d v="2026-03-05T20:35:00"/>
    <s v="NULL"/>
    <x v="0"/>
    <x v="8"/>
    <x v="0"/>
    <s v="Export of DFA_NONE_IMP_FWD Non-IRM report ICG"/>
    <n v="1.85"/>
    <n v="0"/>
    <n v="1.85"/>
    <n v="0"/>
    <n v="0"/>
    <n v="1.85"/>
    <m/>
    <m/>
    <n v="0"/>
    <n v="0"/>
    <n v="1.85"/>
    <n v="0"/>
    <x v="63"/>
    <m/>
    <m/>
    <m/>
    <m/>
    <m/>
    <m/>
    <m/>
    <m/>
    <m/>
    <m/>
    <m/>
    <m/>
    <m/>
  </r>
  <r>
    <x v="2"/>
    <s v="NLBTRICG46086.8576388889"/>
    <s v="Not Found"/>
    <x v="17"/>
    <s v="ICGNLBTRICGExport of Market Forecast report ICG"/>
    <s v="ICGNLBTRICG"/>
    <m/>
    <m/>
    <m/>
    <m/>
    <m/>
    <m/>
    <m/>
    <m/>
    <m/>
    <m/>
    <m/>
    <m/>
    <m/>
    <n v="2602"/>
    <x v="3"/>
    <x v="1"/>
    <s v="START Export of Market Forecast report ICG"/>
    <s v="END Export of Market Forecast report ICG"/>
    <d v="2026-03-05T20:35:00"/>
    <x v="115"/>
    <d v="2026-03-07T06:50:00"/>
    <s v="NULL"/>
    <x v="0"/>
    <x v="8"/>
    <x v="0"/>
    <s v="Export of Market Forecast report ICG"/>
    <n v="0.12"/>
    <n v="0"/>
    <n v="0.12"/>
    <n v="0"/>
    <n v="0"/>
    <n v="0.12"/>
    <m/>
    <m/>
    <n v="0"/>
    <n v="0"/>
    <n v="0.12"/>
    <n v="0"/>
    <x v="15"/>
    <m/>
    <m/>
    <m/>
    <m/>
    <m/>
    <m/>
    <m/>
    <m/>
    <m/>
    <m/>
    <m/>
    <m/>
    <m/>
  </r>
  <r>
    <x v="2"/>
    <s v="NLBTRICG46086.9770833333"/>
    <s v="Not Found"/>
    <x v="2"/>
    <s v="ICGNLBTRICGLoad SQL-to-SQL + stratify previous ICG"/>
    <s v="ICGNLBTRICG"/>
    <m/>
    <m/>
    <m/>
    <m/>
    <m/>
    <m/>
    <m/>
    <m/>
    <m/>
    <m/>
    <m/>
    <m/>
    <m/>
    <n v="2602"/>
    <x v="3"/>
    <x v="1"/>
    <s v="START Load SQL-to-SQL + stratify previous ICG"/>
    <s v="END Load SQL-to-SQL + stratify previous ICG"/>
    <d v="2026-03-05T23:27:00"/>
    <x v="116"/>
    <d v="2026-03-06T00:18:00"/>
    <s v="NULL"/>
    <x v="0"/>
    <x v="36"/>
    <x v="0"/>
    <s v="Load SQL-to-SQL + stratify previous ICG"/>
    <n v="0.85"/>
    <n v="0"/>
    <n v="0.85"/>
    <n v="0"/>
    <n v="0"/>
    <n v="0.85"/>
    <m/>
    <m/>
    <n v="0"/>
    <n v="0"/>
    <n v="0.85"/>
    <n v="0"/>
    <x v="60"/>
    <m/>
    <m/>
    <m/>
    <m/>
    <m/>
    <m/>
    <m/>
    <m/>
    <m/>
    <m/>
    <m/>
    <m/>
    <m/>
  </r>
  <r>
    <x v="12"/>
    <s v="DEGTImport Strategies46086.9958333333"/>
    <n v="34"/>
    <x v="46"/>
    <s v="MCPDEGTImport Strategiesimport strategies"/>
    <s v="MCPDEGTImport Strategies"/>
    <m/>
    <m/>
    <m/>
    <m/>
    <m/>
    <m/>
    <m/>
    <m/>
    <m/>
    <m/>
    <m/>
    <m/>
    <m/>
    <n v="2602"/>
    <x v="2"/>
    <x v="2"/>
    <s v="START import strategies"/>
    <s v="END import strategies"/>
    <d v="2026-03-05T23:54:00"/>
    <x v="117"/>
    <d v="2026-03-06T00:12:00"/>
    <s v="NULL"/>
    <x v="0"/>
    <x v="37"/>
    <x v="0"/>
    <s v="import strategies"/>
    <n v="0.28000000000000003"/>
    <n v="0"/>
    <n v="0.28000000000000003"/>
    <n v="0"/>
    <n v="0"/>
    <n v="0.28000000000000003"/>
    <m/>
    <m/>
    <n v="0"/>
    <n v="0"/>
    <n v="0.28000000000000003"/>
    <n v="0"/>
    <x v="36"/>
    <m/>
    <m/>
    <m/>
    <m/>
    <m/>
    <m/>
    <m/>
    <m/>
    <m/>
    <m/>
    <m/>
    <m/>
    <m/>
  </r>
  <r>
    <x v="13"/>
    <s v="DEGTPlanning (NII)46087.0083333333"/>
    <n v="35"/>
    <x v="47"/>
    <s v="MCPDEGTPlanning (NII)planning run01"/>
    <s v="MCPDEGTPlanning (NII)"/>
    <m/>
    <m/>
    <m/>
    <m/>
    <m/>
    <m/>
    <m/>
    <m/>
    <m/>
    <m/>
    <m/>
    <m/>
    <m/>
    <n v="2602"/>
    <x v="2"/>
    <x v="2"/>
    <s v="START planning run01"/>
    <s v="END planning run01"/>
    <d v="2026-03-06T00:12:00"/>
    <x v="118"/>
    <d v="2026-03-06T03:20:00"/>
    <s v="NULL"/>
    <x v="0"/>
    <x v="38"/>
    <x v="0"/>
    <s v="planning run01"/>
    <n v="3.13"/>
    <n v="0"/>
    <n v="3.13"/>
    <n v="0"/>
    <n v="0"/>
    <n v="3.13"/>
    <m/>
    <m/>
    <n v="0"/>
    <n v="0"/>
    <n v="3.13"/>
    <n v="0"/>
    <x v="64"/>
    <m/>
    <m/>
    <m/>
    <m/>
    <m/>
    <m/>
    <m/>
    <m/>
    <m/>
    <m/>
    <m/>
    <m/>
    <m/>
  </r>
  <r>
    <x v="2"/>
    <s v="NLBTRICG46087.0125"/>
    <s v="Not Found"/>
    <x v="3"/>
    <s v="ICGNLBTRICGLoad SQL-to-SQL + stratify current ICG"/>
    <s v="ICGNLBTRICG"/>
    <m/>
    <m/>
    <m/>
    <m/>
    <m/>
    <m/>
    <m/>
    <m/>
    <m/>
    <m/>
    <m/>
    <m/>
    <m/>
    <n v="2602"/>
    <x v="3"/>
    <x v="1"/>
    <s v="START Load SQL-to-SQL + stratify current ICG"/>
    <s v="END Load SQL-to-SQL + stratify current ICG"/>
    <d v="2026-03-06T00:18:00"/>
    <x v="119"/>
    <d v="2026-03-06T01:10:00"/>
    <s v="NULL"/>
    <x v="0"/>
    <x v="36"/>
    <x v="0"/>
    <s v="Load SQL-to-SQL + stratify current ICG"/>
    <n v="0.87"/>
    <n v="0"/>
    <n v="0.87"/>
    <n v="0"/>
    <n v="0"/>
    <n v="0.87"/>
    <m/>
    <m/>
    <n v="0"/>
    <n v="0"/>
    <n v="0.87"/>
    <n v="0"/>
    <x v="65"/>
    <m/>
    <m/>
    <m/>
    <m/>
    <m/>
    <m/>
    <m/>
    <m/>
    <m/>
    <m/>
    <m/>
    <m/>
    <m/>
  </r>
  <r>
    <x v="2"/>
    <s v="NLBTRICG46087.0486111111"/>
    <s v="Not Found"/>
    <x v="5"/>
    <s v="ICGNLBTRICGP-1 M-1 NPV ICG"/>
    <s v="ICGNLBTRICG"/>
    <m/>
    <m/>
    <m/>
    <m/>
    <m/>
    <m/>
    <m/>
    <m/>
    <m/>
    <m/>
    <m/>
    <m/>
    <m/>
    <n v="2602"/>
    <x v="3"/>
    <x v="1"/>
    <s v="START P-1 M-1 NPV ICG"/>
    <s v="END P-1 M-1 NPV ICG"/>
    <d v="2026-03-06T01:10:00"/>
    <x v="120"/>
    <d v="2026-03-06T01:42:00"/>
    <s v="NULL"/>
    <x v="0"/>
    <x v="36"/>
    <x v="0"/>
    <s v="P-1 M-1 NPV ICG"/>
    <n v="0.53"/>
    <n v="0"/>
    <n v="0.53"/>
    <n v="0"/>
    <n v="0"/>
    <n v="0.53"/>
    <m/>
    <m/>
    <n v="0"/>
    <n v="0"/>
    <n v="0.53"/>
    <n v="0"/>
    <x v="7"/>
    <m/>
    <m/>
    <m/>
    <m/>
    <m/>
    <m/>
    <m/>
    <m/>
    <m/>
    <m/>
    <m/>
    <m/>
    <m/>
  </r>
  <r>
    <x v="2"/>
    <s v="NLBTRICG46087.0708333333"/>
    <s v="Not Found"/>
    <x v="18"/>
    <s v="ICGNLBTRICGP-1 M-1 IRM planning ICG"/>
    <s v="ICGNLBTRICG"/>
    <m/>
    <m/>
    <m/>
    <m/>
    <m/>
    <m/>
    <m/>
    <m/>
    <m/>
    <m/>
    <m/>
    <m/>
    <m/>
    <n v="2602"/>
    <x v="3"/>
    <x v="1"/>
    <s v="START P-1 M-1 IRM planning ICG"/>
    <s v="END P-1 M-1 IRM planning ICG"/>
    <d v="2026-03-06T01:42:00"/>
    <x v="121"/>
    <d v="2026-03-06T09:32:00"/>
    <s v="NULL"/>
    <x v="0"/>
    <x v="36"/>
    <x v="0"/>
    <s v="P-1 M-1 IRM planning ICG"/>
    <n v="7.82"/>
    <n v="0"/>
    <n v="7.82"/>
    <n v="0"/>
    <n v="0"/>
    <n v="7.82"/>
    <m/>
    <m/>
    <n v="0"/>
    <n v="0"/>
    <n v="7.82"/>
    <n v="0"/>
    <x v="66"/>
    <m/>
    <m/>
    <m/>
    <m/>
    <m/>
    <m/>
    <m/>
    <m/>
    <m/>
    <m/>
    <m/>
    <m/>
    <m/>
  </r>
  <r>
    <x v="13"/>
    <s v="DEGTPlanning (NII)46087.1388888889"/>
    <n v="36"/>
    <x v="48"/>
    <s v="MCPDEGTPlanning (NII)MDL Processing"/>
    <s v="MCPDEGTPlanning (NII)"/>
    <m/>
    <m/>
    <m/>
    <m/>
    <m/>
    <m/>
    <m/>
    <m/>
    <m/>
    <m/>
    <m/>
    <m/>
    <m/>
    <n v="2602"/>
    <x v="2"/>
    <x v="2"/>
    <s v="START MDL Processing"/>
    <s v="END MDL Processing"/>
    <d v="2026-03-06T03:20:00"/>
    <x v="122"/>
    <d v="2026-03-06T07:24:00"/>
    <s v="NULL"/>
    <x v="0"/>
    <x v="38"/>
    <x v="0"/>
    <s v="MDL Processing"/>
    <n v="4.07"/>
    <n v="0"/>
    <n v="4.07"/>
    <n v="0"/>
    <n v="0"/>
    <n v="4.07"/>
    <m/>
    <m/>
    <n v="0"/>
    <n v="0"/>
    <n v="4.07"/>
    <n v="0"/>
    <x v="56"/>
    <m/>
    <m/>
    <m/>
    <m/>
    <m/>
    <m/>
    <m/>
    <m/>
    <m/>
    <m/>
    <m/>
    <m/>
    <m/>
  </r>
  <r>
    <x v="13"/>
    <s v="DEGTPlanning (NII)46087.3083333333"/>
    <n v="37"/>
    <x v="49"/>
    <s v="MCPDEGTPlanning (NII)planning run02"/>
    <s v="MCPDEGTPlanning (NII)"/>
    <m/>
    <m/>
    <m/>
    <m/>
    <m/>
    <m/>
    <m/>
    <m/>
    <m/>
    <m/>
    <m/>
    <m/>
    <m/>
    <n v="2602"/>
    <x v="2"/>
    <x v="2"/>
    <s v="START planning run02"/>
    <s v="END planning run02"/>
    <d v="2026-03-06T07:24:00"/>
    <x v="123"/>
    <d v="2026-03-06T09:28:00"/>
    <s v="NULL"/>
    <x v="0"/>
    <x v="38"/>
    <x v="0"/>
    <s v="planning run02"/>
    <n v="2.0699999999999998"/>
    <n v="0"/>
    <n v="2.0699999999999998"/>
    <n v="0"/>
    <n v="0"/>
    <n v="2.0699999999999998"/>
    <m/>
    <m/>
    <n v="0"/>
    <n v="0"/>
    <n v="2.0699999999999998"/>
    <n v="0"/>
    <x v="67"/>
    <m/>
    <m/>
    <m/>
    <m/>
    <m/>
    <m/>
    <m/>
    <m/>
    <m/>
    <m/>
    <m/>
    <m/>
    <m/>
  </r>
  <r>
    <x v="12"/>
    <s v="BEGTImport Strategies46087.3402777778"/>
    <n v="38"/>
    <x v="46"/>
    <s v="MCPBEGTImport Strategiesimport strategies"/>
    <s v="MCPBEGTImport Strategies"/>
    <m/>
    <m/>
    <m/>
    <m/>
    <m/>
    <m/>
    <m/>
    <m/>
    <m/>
    <m/>
    <m/>
    <m/>
    <m/>
    <n v="2602"/>
    <x v="1"/>
    <x v="2"/>
    <s v="START import strategies"/>
    <s v="END import strategies"/>
    <d v="2026-03-06T08:10:00"/>
    <x v="124"/>
    <d v="2026-03-06T08:28:00"/>
    <s v="NULL"/>
    <x v="0"/>
    <x v="39"/>
    <x v="0"/>
    <s v="import strategies"/>
    <n v="0.28000000000000003"/>
    <n v="0.28000000000000003"/>
    <n v="0"/>
    <n v="0.02"/>
    <n v="0.3"/>
    <n v="0.3"/>
    <m/>
    <m/>
    <n v="0.28000000000000003"/>
    <n v="0.02"/>
    <n v="0"/>
    <n v="0.3"/>
    <x v="8"/>
    <m/>
    <m/>
    <m/>
    <m/>
    <m/>
    <m/>
    <m/>
    <m/>
    <m/>
    <m/>
    <m/>
    <m/>
    <m/>
  </r>
  <r>
    <x v="13"/>
    <s v="BEGTPlanning (NII)46087.3527777778"/>
    <n v="39"/>
    <x v="47"/>
    <s v="MCPBEGTPlanning (NII)planning run01"/>
    <s v="MCPBEGTPlanning (NII)"/>
    <m/>
    <m/>
    <m/>
    <m/>
    <m/>
    <m/>
    <m/>
    <m/>
    <m/>
    <m/>
    <m/>
    <m/>
    <m/>
    <n v="2602"/>
    <x v="1"/>
    <x v="2"/>
    <s v="START planning run01"/>
    <s v="END planning run01"/>
    <d v="2026-03-06T08:28:00"/>
    <x v="125"/>
    <d v="2026-03-06T11:47:00"/>
    <s v="NULL"/>
    <x v="0"/>
    <x v="40"/>
    <x v="0"/>
    <s v="planning run01"/>
    <n v="3.32"/>
    <n v="3.32"/>
    <n v="0"/>
    <n v="0"/>
    <n v="3.32"/>
    <n v="3.32"/>
    <m/>
    <m/>
    <n v="3.32"/>
    <n v="0"/>
    <n v="0"/>
    <n v="3.32"/>
    <x v="68"/>
    <m/>
    <m/>
    <m/>
    <m/>
    <m/>
    <m/>
    <m/>
    <m/>
    <m/>
    <m/>
    <m/>
    <m/>
    <m/>
  </r>
  <r>
    <x v="11"/>
    <s v="TRDBLoad Compare MP46087.3576388889"/>
    <n v="40"/>
    <x v="43"/>
    <s v="MCPTRDBLoad Compare MPload Model parameters"/>
    <s v="MCPTRDBLoad Compare MP"/>
    <m/>
    <m/>
    <m/>
    <m/>
    <m/>
    <m/>
    <m/>
    <m/>
    <m/>
    <m/>
    <m/>
    <m/>
    <m/>
    <n v="2602"/>
    <x v="7"/>
    <x v="2"/>
    <s v="START load Model parameters"/>
    <s v="END load Model parameters"/>
    <d v="2026-03-06T08:35:00"/>
    <x v="126"/>
    <d v="2026-03-06T08:39:00"/>
    <s v="NULL"/>
    <x v="0"/>
    <x v="41"/>
    <x v="1"/>
    <s v="load Model parameters"/>
    <n v="7.0000000000000007E-2"/>
    <n v="0"/>
    <n v="7.0000000000000007E-2"/>
    <n v="0"/>
    <n v="0"/>
    <n v="7.0000000000000007E-2"/>
    <m/>
    <m/>
    <n v="0"/>
    <n v="0"/>
    <n v="7.0000000000000007E-2"/>
    <n v="0"/>
    <x v="28"/>
    <m/>
    <m/>
    <m/>
    <m/>
    <m/>
    <m/>
    <m/>
    <m/>
    <m/>
    <m/>
    <m/>
    <m/>
    <m/>
  </r>
  <r>
    <x v="10"/>
    <s v="ITDBDelete Portfolio46087.3590277778"/>
    <n v="41"/>
    <x v="42"/>
    <s v="MCPITDBDelete PortfolioDelete portfolio from"/>
    <s v="MCPITDBDelete Portfolio"/>
    <m/>
    <m/>
    <m/>
    <m/>
    <m/>
    <m/>
    <m/>
    <m/>
    <m/>
    <m/>
    <m/>
    <m/>
    <m/>
    <n v="2602"/>
    <x v="5"/>
    <x v="2"/>
    <s v="START Delete portfolio from"/>
    <s v="END Delete portfolio from"/>
    <d v="2026-03-06T08:37:00"/>
    <x v="126"/>
    <d v="2026-03-06T08:39:00"/>
    <s v="NULL"/>
    <x v="0"/>
    <x v="42"/>
    <x v="0"/>
    <s v="Delete portfolio from"/>
    <n v="0.03"/>
    <n v="0.03"/>
    <n v="0"/>
    <n v="0"/>
    <n v="0.03"/>
    <n v="0.03"/>
    <m/>
    <m/>
    <n v="0.03"/>
    <n v="0"/>
    <n v="0"/>
    <n v="0.03"/>
    <x v="5"/>
    <m/>
    <m/>
    <m/>
    <m/>
    <m/>
    <m/>
    <m/>
    <m/>
    <m/>
    <m/>
    <m/>
    <m/>
    <m/>
  </r>
  <r>
    <x v="11"/>
    <s v="TRDBLoad Compare MP46087.3604166667"/>
    <n v="44"/>
    <x v="50"/>
    <s v="MCPTRDBLoad Compare MPModel parameters comparison"/>
    <s v="MCPTRDBLoad Compare MP"/>
    <m/>
    <m/>
    <m/>
    <m/>
    <m/>
    <m/>
    <m/>
    <m/>
    <m/>
    <m/>
    <m/>
    <m/>
    <m/>
    <n v="2602"/>
    <x v="7"/>
    <x v="2"/>
    <s v="START Model parameters comparison"/>
    <s v="END Model parameters comparison"/>
    <d v="2026-03-06T08:39:00"/>
    <x v="126"/>
    <d v="2026-03-06T08:39:00"/>
    <s v="NULL"/>
    <x v="0"/>
    <x v="41"/>
    <x v="0"/>
    <s v="Model parameters comparison"/>
    <n v="0"/>
    <n v="0"/>
    <n v="0"/>
    <n v="0"/>
    <n v="0"/>
    <n v="0"/>
    <m/>
    <m/>
    <n v="0"/>
    <n v="0"/>
    <n v="0"/>
    <n v="0"/>
    <x v="0"/>
    <m/>
    <m/>
    <m/>
    <m/>
    <m/>
    <m/>
    <m/>
    <m/>
    <m/>
    <m/>
    <m/>
    <m/>
    <m/>
  </r>
  <r>
    <x v="11"/>
    <s v="ITDBLoad Compare MP46087.3604166667"/>
    <n v="43"/>
    <x v="43"/>
    <s v="MCPITDBLoad Compare MPload Model parameters"/>
    <s v="MCPITDBLoad Compare MP"/>
    <m/>
    <m/>
    <m/>
    <m/>
    <m/>
    <m/>
    <m/>
    <m/>
    <m/>
    <m/>
    <m/>
    <m/>
    <m/>
    <n v="2602"/>
    <x v="5"/>
    <x v="2"/>
    <s v="START load Model parameters"/>
    <s v="END load Model parameters"/>
    <d v="2026-03-06T08:39:00"/>
    <x v="127"/>
    <d v="2026-03-06T08:42:00"/>
    <s v="NULL"/>
    <x v="0"/>
    <x v="43"/>
    <x v="0"/>
    <s v="load Model parameters"/>
    <n v="0.05"/>
    <n v="0.05"/>
    <n v="0"/>
    <n v="0"/>
    <n v="0.05"/>
    <n v="0.05"/>
    <m/>
    <m/>
    <n v="0.05"/>
    <n v="0"/>
    <n v="0"/>
    <n v="0.05"/>
    <x v="4"/>
    <m/>
    <m/>
    <m/>
    <m/>
    <m/>
    <m/>
    <m/>
    <m/>
    <m/>
    <m/>
    <m/>
    <m/>
    <m/>
  </r>
  <r>
    <x v="14"/>
    <s v="TRDBCost Pricing46087.3604166667"/>
    <n v="42"/>
    <x v="51"/>
    <s v="MCPTRDBCost PricingGenerate Ex-ante DD NTG"/>
    <s v="MCPTRDBCost Pricing"/>
    <m/>
    <m/>
    <m/>
    <m/>
    <m/>
    <m/>
    <m/>
    <m/>
    <m/>
    <m/>
    <m/>
    <m/>
    <m/>
    <n v="2602"/>
    <x v="7"/>
    <x v="2"/>
    <s v="START Generate Ex-ante DD NTG"/>
    <s v="END Generate Ex-ante DD NTG"/>
    <d v="2026-03-06T08:39:00"/>
    <x v="128"/>
    <d v="2026-03-06T08:40:00"/>
    <s v="NULL"/>
    <x v="0"/>
    <x v="44"/>
    <x v="0"/>
    <s v="Generate Ex-ante DD NTG"/>
    <n v="0.02"/>
    <n v="0"/>
    <n v="0.02"/>
    <n v="0"/>
    <n v="0"/>
    <n v="0.02"/>
    <m/>
    <m/>
    <n v="0"/>
    <n v="0"/>
    <n v="0.02"/>
    <n v="0"/>
    <x v="12"/>
    <m/>
    <m/>
    <m/>
    <m/>
    <m/>
    <m/>
    <m/>
    <m/>
    <m/>
    <m/>
    <m/>
    <m/>
    <m/>
  </r>
  <r>
    <x v="14"/>
    <s v="TRDBCost Pricing46087.3611111111"/>
    <n v="45"/>
    <x v="52"/>
    <s v="MCPTRDBCost Pricingload dummy deals"/>
    <s v="MCPTRDBCost Pricing"/>
    <m/>
    <m/>
    <m/>
    <m/>
    <m/>
    <m/>
    <m/>
    <m/>
    <m/>
    <m/>
    <m/>
    <m/>
    <m/>
    <n v="2602"/>
    <x v="7"/>
    <x v="2"/>
    <s v="START load dummy deals"/>
    <s v="END load dummy deals"/>
    <d v="2026-03-06T08:40:00"/>
    <x v="129"/>
    <d v="2026-03-06T08:45:00"/>
    <s v="NULL"/>
    <x v="0"/>
    <x v="44"/>
    <x v="0"/>
    <s v="load dummy deals"/>
    <n v="0.08"/>
    <n v="0"/>
    <n v="0.08"/>
    <n v="0"/>
    <n v="0"/>
    <n v="0.08"/>
    <m/>
    <m/>
    <n v="0"/>
    <n v="0"/>
    <n v="0.08"/>
    <n v="0"/>
    <x v="3"/>
    <m/>
    <m/>
    <m/>
    <m/>
    <m/>
    <m/>
    <m/>
    <m/>
    <m/>
    <m/>
    <m/>
    <m/>
    <m/>
  </r>
  <r>
    <x v="11"/>
    <s v="ITDBLoad Compare MP46087.3625"/>
    <n v="46"/>
    <x v="50"/>
    <s v="MCPITDBLoad Compare MPModel parameters comparison"/>
    <s v="MCPITDBLoad Compare MP"/>
    <m/>
    <m/>
    <m/>
    <m/>
    <m/>
    <m/>
    <m/>
    <m/>
    <m/>
    <m/>
    <m/>
    <m/>
    <m/>
    <n v="2602"/>
    <x v="5"/>
    <x v="2"/>
    <s v="START Model parameters comparison"/>
    <s v="END Model parameters comparison"/>
    <d v="2026-03-06T08:42:00"/>
    <x v="127"/>
    <d v="2026-03-06T08:42:00"/>
    <s v="NULL"/>
    <x v="0"/>
    <x v="43"/>
    <x v="0"/>
    <s v="Model parameters comparison"/>
    <n v="0"/>
    <n v="0"/>
    <n v="0"/>
    <n v="0"/>
    <n v="0"/>
    <n v="0"/>
    <m/>
    <m/>
    <n v="0"/>
    <n v="0"/>
    <n v="0"/>
    <n v="0"/>
    <x v="0"/>
    <m/>
    <m/>
    <m/>
    <m/>
    <m/>
    <m/>
    <m/>
    <m/>
    <m/>
    <m/>
    <m/>
    <m/>
    <m/>
  </r>
  <r>
    <x v="15"/>
    <s v="ITDBLoad Compare Spreads46087.3625"/>
    <n v="47"/>
    <x v="53"/>
    <s v="MCPITDBLoad Compare Spreadsload Spreads"/>
    <s v="MCPITDBLoad Compare Spreads"/>
    <m/>
    <m/>
    <m/>
    <m/>
    <m/>
    <m/>
    <m/>
    <m/>
    <m/>
    <m/>
    <m/>
    <m/>
    <m/>
    <n v="2602"/>
    <x v="5"/>
    <x v="2"/>
    <s v="START load Spreads"/>
    <s v="END load Spreads"/>
    <d v="2026-03-06T08:42:00"/>
    <x v="130"/>
    <d v="2026-03-06T08:53:00"/>
    <s v="NULL"/>
    <x v="0"/>
    <x v="45"/>
    <x v="0"/>
    <s v="load Spreads"/>
    <n v="0.18"/>
    <n v="0.18"/>
    <n v="0"/>
    <n v="0"/>
    <n v="0.18"/>
    <n v="0.18"/>
    <m/>
    <m/>
    <n v="0.18"/>
    <n v="0"/>
    <n v="0"/>
    <n v="0.18"/>
    <x v="13"/>
    <m/>
    <m/>
    <m/>
    <m/>
    <m/>
    <m/>
    <m/>
    <m/>
    <m/>
    <m/>
    <m/>
    <m/>
    <m/>
  </r>
  <r>
    <x v="14"/>
    <s v="TRDBCost Pricing46087.3645833333"/>
    <n v="48"/>
    <x v="54"/>
    <s v="MCPTRDBCost PricingEx-ante valuation"/>
    <s v="MCPTRDBCost Pricing"/>
    <m/>
    <m/>
    <m/>
    <m/>
    <m/>
    <m/>
    <m/>
    <m/>
    <m/>
    <m/>
    <m/>
    <m/>
    <m/>
    <n v="2602"/>
    <x v="7"/>
    <x v="2"/>
    <s v="START Ex-ante valuation"/>
    <s v="END Ex-ante valuation"/>
    <d v="2026-03-06T08:45:00"/>
    <x v="131"/>
    <d v="2026-03-06T09:00:00"/>
    <s v="NULL"/>
    <x v="0"/>
    <x v="44"/>
    <x v="0"/>
    <s v="Ex-ante valuation"/>
    <n v="0.23"/>
    <n v="0"/>
    <n v="0.23"/>
    <n v="0"/>
    <n v="0"/>
    <n v="0.23"/>
    <m/>
    <m/>
    <n v="0"/>
    <n v="0"/>
    <n v="0.23"/>
    <n v="0"/>
    <x v="49"/>
    <m/>
    <m/>
    <m/>
    <m/>
    <m/>
    <m/>
    <m/>
    <m/>
    <m/>
    <m/>
    <m/>
    <m/>
    <m/>
  </r>
  <r>
    <x v="10"/>
    <s v="DEDBDelete Portfolio46087.3680555556"/>
    <n v="49"/>
    <x v="42"/>
    <s v="MCPDEDBDelete PortfolioDelete portfolio from"/>
    <s v="MCPDEDBDelete Portfolio"/>
    <m/>
    <m/>
    <m/>
    <m/>
    <m/>
    <m/>
    <m/>
    <m/>
    <m/>
    <m/>
    <m/>
    <m/>
    <m/>
    <n v="2602"/>
    <x v="8"/>
    <x v="2"/>
    <s v="START Delete portfolio from"/>
    <s v="END Delete portfolio from"/>
    <d v="2026-03-06T08:50:00"/>
    <x v="132"/>
    <d v="2026-03-06T08:53:00"/>
    <s v="NULL"/>
    <x v="0"/>
    <x v="46"/>
    <x v="0"/>
    <s v="Delete portfolio from"/>
    <n v="0.03"/>
    <n v="0"/>
    <n v="0.03"/>
    <n v="0"/>
    <n v="0"/>
    <n v="0.03"/>
    <m/>
    <m/>
    <n v="0"/>
    <n v="0"/>
    <n v="0.03"/>
    <n v="0"/>
    <x v="5"/>
    <m/>
    <m/>
    <m/>
    <m/>
    <m/>
    <m/>
    <m/>
    <m/>
    <m/>
    <m/>
    <m/>
    <m/>
    <m/>
  </r>
  <r>
    <x v="15"/>
    <s v="ITDBLoad Compare Spreads46087.3694444444"/>
    <s v="Not Found"/>
    <x v="53"/>
    <s v="MRPITDBLoad Compare Spreadsload Spreads"/>
    <s v="MRPITDBLoad Compare Spreads"/>
    <m/>
    <m/>
    <m/>
    <m/>
    <m/>
    <m/>
    <m/>
    <m/>
    <m/>
    <m/>
    <m/>
    <m/>
    <m/>
    <n v="2602"/>
    <x v="5"/>
    <x v="0"/>
    <s v="START load Spreads"/>
    <s v="END load Spreads"/>
    <d v="2026-03-06T08:52:00"/>
    <x v="133"/>
    <d v="2026-03-06T09:01:00"/>
    <s v="NULL"/>
    <x v="0"/>
    <x v="47"/>
    <x v="0"/>
    <s v="load Spreads"/>
    <n v="0.15"/>
    <n v="0"/>
    <n v="0.15"/>
    <n v="0"/>
    <n v="0"/>
    <n v="0.15"/>
    <m/>
    <m/>
    <n v="0"/>
    <n v="0"/>
    <n v="0.15"/>
    <n v="0"/>
    <x v="16"/>
    <m/>
    <m/>
    <m/>
    <m/>
    <m/>
    <m/>
    <m/>
    <m/>
    <m/>
    <m/>
    <m/>
    <m/>
    <m/>
  </r>
  <r>
    <x v="11"/>
    <s v="DEDBLoad Compare MP46087.3701388889"/>
    <n v="50"/>
    <x v="43"/>
    <s v="MCPDEDBLoad Compare MPload Model parameters"/>
    <s v="MCPDEDBLoad Compare MP"/>
    <m/>
    <m/>
    <m/>
    <m/>
    <m/>
    <m/>
    <m/>
    <m/>
    <m/>
    <m/>
    <m/>
    <m/>
    <m/>
    <n v="2602"/>
    <x v="8"/>
    <x v="2"/>
    <s v="START load Model parameters"/>
    <s v="END load Model parameters"/>
    <d v="2026-03-06T08:53:00"/>
    <x v="134"/>
    <d v="2026-03-06T08:56:00"/>
    <s v="NULL"/>
    <x v="0"/>
    <x v="48"/>
    <x v="0"/>
    <s v="load Model parameters"/>
    <n v="0.05"/>
    <n v="0"/>
    <n v="0.05"/>
    <n v="0"/>
    <n v="0"/>
    <n v="0.05"/>
    <m/>
    <m/>
    <n v="0"/>
    <n v="0"/>
    <n v="0.05"/>
    <n v="0"/>
    <x v="4"/>
    <m/>
    <m/>
    <m/>
    <m/>
    <m/>
    <m/>
    <m/>
    <m/>
    <m/>
    <m/>
    <m/>
    <m/>
    <m/>
  </r>
  <r>
    <x v="15"/>
    <s v="ITDBLoad Compare Spreads46087.3701388889"/>
    <n v="51"/>
    <x v="55"/>
    <s v="MCPITDBLoad Compare SpreadsSpreads comparison"/>
    <s v="MCPITDBLoad Compare Spreads"/>
    <m/>
    <m/>
    <m/>
    <m/>
    <m/>
    <m/>
    <m/>
    <m/>
    <m/>
    <m/>
    <m/>
    <m/>
    <m/>
    <n v="2602"/>
    <x v="5"/>
    <x v="2"/>
    <s v="START Spreads comparison"/>
    <s v="END Spreads comparison"/>
    <d v="2026-03-06T08:53:00"/>
    <x v="135"/>
    <d v="2026-03-06T10:17:00"/>
    <s v="NULL"/>
    <x v="0"/>
    <x v="45"/>
    <x v="0"/>
    <s v="Spreads comparison"/>
    <n v="0.02"/>
    <n v="0.02"/>
    <n v="0"/>
    <n v="1.38"/>
    <n v="1.4"/>
    <n v="1.4"/>
    <m/>
    <m/>
    <n v="0.02"/>
    <n v="1.38"/>
    <n v="0"/>
    <n v="1.4"/>
    <x v="69"/>
    <m/>
    <m/>
    <m/>
    <m/>
    <m/>
    <m/>
    <m/>
    <m/>
    <m/>
    <m/>
    <m/>
    <m/>
    <m/>
  </r>
  <r>
    <x v="11"/>
    <s v="DEDBLoad Compare MP46087.3722222222"/>
    <n v="52"/>
    <x v="50"/>
    <s v="MCPDEDBLoad Compare MPModel parameters comparison"/>
    <s v="MCPDEDBLoad Compare MP"/>
    <m/>
    <m/>
    <m/>
    <m/>
    <m/>
    <m/>
    <m/>
    <m/>
    <m/>
    <m/>
    <m/>
    <m/>
    <m/>
    <n v="2602"/>
    <x v="8"/>
    <x v="2"/>
    <s v="START Model parameters comparison"/>
    <s v="END Model parameters comparison"/>
    <d v="2026-03-06T08:56:00"/>
    <x v="134"/>
    <d v="2026-03-06T08:57:00"/>
    <s v="NULL"/>
    <x v="0"/>
    <x v="48"/>
    <x v="0"/>
    <s v="Model parameters comparison"/>
    <n v="0"/>
    <n v="0"/>
    <n v="0"/>
    <n v="0"/>
    <n v="0"/>
    <n v="0"/>
    <m/>
    <m/>
    <n v="0"/>
    <n v="0"/>
    <n v="0"/>
    <n v="0"/>
    <x v="0"/>
    <m/>
    <m/>
    <m/>
    <m/>
    <m/>
    <m/>
    <m/>
    <m/>
    <m/>
    <m/>
    <m/>
    <m/>
    <m/>
  </r>
  <r>
    <x v="15"/>
    <s v="DEDBLoad Compare Spreads46087.3729166667"/>
    <n v="53"/>
    <x v="53"/>
    <s v="MCPDEDBLoad Compare Spreadsload Spreads"/>
    <s v="MCPDEDBLoad Compare Spreads"/>
    <m/>
    <m/>
    <m/>
    <m/>
    <m/>
    <m/>
    <m/>
    <m/>
    <m/>
    <m/>
    <m/>
    <m/>
    <m/>
    <n v="2602"/>
    <x v="8"/>
    <x v="2"/>
    <s v="START load Spreads"/>
    <s v="END load Spreads"/>
    <d v="2026-03-06T08:57:00"/>
    <x v="136"/>
    <d v="2026-03-06T09:17:00"/>
    <s v="NULL"/>
    <x v="0"/>
    <x v="49"/>
    <x v="0"/>
    <s v="load Spreads"/>
    <n v="0.33"/>
    <n v="0"/>
    <n v="0.33"/>
    <n v="0"/>
    <n v="0"/>
    <n v="0.33"/>
    <m/>
    <m/>
    <n v="0"/>
    <n v="0"/>
    <n v="0.33"/>
    <n v="0"/>
    <x v="2"/>
    <m/>
    <m/>
    <m/>
    <m/>
    <m/>
    <m/>
    <m/>
    <m/>
    <m/>
    <m/>
    <m/>
    <m/>
    <m/>
  </r>
  <r>
    <x v="15"/>
    <s v="TRDBLoad Compare Spreads46087.375"/>
    <n v="54"/>
    <x v="53"/>
    <s v="MCPTRDBLoad Compare Spreadsload Spreads"/>
    <s v="MCPTRDBLoad Compare Spreads"/>
    <m/>
    <m/>
    <m/>
    <m/>
    <m/>
    <m/>
    <m/>
    <m/>
    <m/>
    <m/>
    <m/>
    <m/>
    <m/>
    <n v="2602"/>
    <x v="7"/>
    <x v="2"/>
    <s v="START load Spreads"/>
    <s v="END load Spreads"/>
    <d v="2026-03-06T09:00:00"/>
    <x v="137"/>
    <d v="2026-03-06T09:41:00"/>
    <s v="NULL"/>
    <x v="0"/>
    <x v="50"/>
    <x v="0"/>
    <s v="load Spreads"/>
    <n v="0.68"/>
    <n v="0"/>
    <n v="0.68"/>
    <n v="0"/>
    <n v="0"/>
    <n v="0.68"/>
    <m/>
    <m/>
    <n v="0"/>
    <n v="0"/>
    <n v="0.68"/>
    <n v="0"/>
    <x v="70"/>
    <m/>
    <m/>
    <m/>
    <m/>
    <m/>
    <m/>
    <m/>
    <m/>
    <m/>
    <m/>
    <m/>
    <m/>
    <m/>
  </r>
  <r>
    <x v="15"/>
    <s v="ITDBLoad Compare Spreads46087.3756944444"/>
    <s v="Not Found"/>
    <x v="55"/>
    <s v="MRPITDBLoad Compare SpreadsSpreads comparison"/>
    <s v="MRPITDBLoad Compare Spreads"/>
    <m/>
    <m/>
    <m/>
    <m/>
    <m/>
    <m/>
    <m/>
    <m/>
    <m/>
    <m/>
    <m/>
    <m/>
    <m/>
    <n v="2602"/>
    <x v="5"/>
    <x v="0"/>
    <s v="START Spreads comparison"/>
    <s v="END Spreads comparison"/>
    <d v="2026-03-06T09:01:00"/>
    <x v="138"/>
    <d v="2026-03-06T10:05:00"/>
    <s v="NULL"/>
    <x v="0"/>
    <x v="47"/>
    <x v="0"/>
    <s v="Spreads comparison"/>
    <n v="0.02"/>
    <n v="0"/>
    <n v="0.02"/>
    <n v="0"/>
    <n v="0"/>
    <n v="0.02"/>
    <m/>
    <m/>
    <n v="0"/>
    <n v="0"/>
    <n v="0.02"/>
    <n v="0"/>
    <x v="12"/>
    <m/>
    <m/>
    <m/>
    <m/>
    <m/>
    <m/>
    <m/>
    <m/>
    <m/>
    <m/>
    <m/>
    <m/>
    <m/>
  </r>
  <r>
    <x v="15"/>
    <s v="DEDBLoad Compare Spreads46087.3868055556"/>
    <n v="55"/>
    <x v="55"/>
    <s v="MCPDEDBLoad Compare SpreadsSpreads comparison"/>
    <s v="MCPDEDBLoad Compare Spreads"/>
    <m/>
    <m/>
    <m/>
    <m/>
    <m/>
    <m/>
    <m/>
    <m/>
    <m/>
    <m/>
    <m/>
    <m/>
    <m/>
    <n v="2602"/>
    <x v="8"/>
    <x v="2"/>
    <s v="START Spreads comparison"/>
    <s v="END Spreads comparison"/>
    <d v="2026-03-06T09:17:00"/>
    <x v="139"/>
    <d v="2026-03-06T09:19:00"/>
    <s v="NULL"/>
    <x v="0"/>
    <x v="49"/>
    <x v="0"/>
    <s v="Spreads comparison"/>
    <n v="0.02"/>
    <n v="0"/>
    <n v="0.02"/>
    <n v="0"/>
    <n v="0"/>
    <n v="0.02"/>
    <m/>
    <m/>
    <n v="0"/>
    <n v="0"/>
    <n v="0.02"/>
    <n v="0"/>
    <x v="12"/>
    <m/>
    <m/>
    <m/>
    <m/>
    <m/>
    <m/>
    <m/>
    <m/>
    <m/>
    <m/>
    <m/>
    <m/>
    <m/>
  </r>
  <r>
    <x v="16"/>
    <s v="DEDBLoad Index History46087.3881944444"/>
    <n v="56"/>
    <x v="56"/>
    <s v="MCPDEDBLoad Index Historyindex history"/>
    <s v="MCPDEDBLoad Index History"/>
    <m/>
    <m/>
    <m/>
    <m/>
    <m/>
    <m/>
    <m/>
    <m/>
    <m/>
    <m/>
    <m/>
    <m/>
    <m/>
    <n v="2602"/>
    <x v="8"/>
    <x v="2"/>
    <s v="START index history"/>
    <s v="END index history"/>
    <d v="2026-03-06T09:19:00"/>
    <x v="140"/>
    <d v="2026-03-06T10:12:00"/>
    <s v="NULL"/>
    <x v="0"/>
    <x v="51"/>
    <x v="0"/>
    <s v="index history"/>
    <n v="0"/>
    <n v="0"/>
    <n v="0"/>
    <n v="0"/>
    <n v="0"/>
    <n v="0"/>
    <m/>
    <m/>
    <n v="0"/>
    <n v="0"/>
    <n v="0"/>
    <n v="0"/>
    <x v="0"/>
    <m/>
    <m/>
    <m/>
    <m/>
    <m/>
    <m/>
    <m/>
    <m/>
    <m/>
    <m/>
    <m/>
    <m/>
    <m/>
  </r>
  <r>
    <x v="13"/>
    <s v="DEGTPlanning (NII)46087.3944444444"/>
    <n v="57"/>
    <x v="57"/>
    <s v="MCPDEGTPlanning (NII)export to ara NII"/>
    <s v="MCPDEGTPlanning (NII)"/>
    <m/>
    <m/>
    <m/>
    <m/>
    <m/>
    <m/>
    <m/>
    <m/>
    <m/>
    <m/>
    <m/>
    <m/>
    <m/>
    <n v="2602"/>
    <x v="2"/>
    <x v="2"/>
    <s v="START export to ara NII"/>
    <s v="END export to ara NII"/>
    <d v="2026-03-06T09:28:00"/>
    <x v="141"/>
    <d v="2026-03-06T09:29:00"/>
    <s v="NULL"/>
    <x v="0"/>
    <x v="38"/>
    <x v="0"/>
    <s v="export to ara NII"/>
    <n v="0.02"/>
    <n v="0"/>
    <n v="0.02"/>
    <n v="0"/>
    <n v="0"/>
    <n v="0.02"/>
    <m/>
    <m/>
    <n v="0"/>
    <n v="0"/>
    <n v="0.02"/>
    <n v="0"/>
    <x v="12"/>
    <m/>
    <m/>
    <m/>
    <m/>
    <m/>
    <m/>
    <m/>
    <m/>
    <m/>
    <m/>
    <m/>
    <m/>
    <m/>
  </r>
  <r>
    <x v="13"/>
    <s v="DEGTPlanning (NII)46087.3951388889"/>
    <n v="58"/>
    <x v="58"/>
    <s v="MCPDEGTPlanning (NII)planning run exports"/>
    <s v="MCPDEGTPlanning (NII)"/>
    <m/>
    <m/>
    <m/>
    <m/>
    <m/>
    <m/>
    <m/>
    <m/>
    <m/>
    <m/>
    <m/>
    <m/>
    <m/>
    <n v="2602"/>
    <x v="2"/>
    <x v="2"/>
    <s v="START planning run exports"/>
    <s v="END planning run exports"/>
    <d v="2026-03-06T09:29:00"/>
    <x v="141"/>
    <d v="2026-03-07T00:41:00"/>
    <s v="NULL"/>
    <x v="0"/>
    <x v="38"/>
    <x v="0"/>
    <s v="planning run exports"/>
    <n v="0"/>
    <n v="0"/>
    <n v="0"/>
    <n v="7.52"/>
    <n v="7.52"/>
    <n v="7.52"/>
    <m/>
    <m/>
    <n v="0"/>
    <n v="7.52"/>
    <n v="0"/>
    <n v="7.52"/>
    <x v="71"/>
    <m/>
    <m/>
    <m/>
    <m/>
    <m/>
    <m/>
    <m/>
    <m/>
    <m/>
    <m/>
    <m/>
    <m/>
    <m/>
  </r>
  <r>
    <x v="2"/>
    <s v="NLBTRICG46087.3972222222"/>
    <s v="Not Found"/>
    <x v="19"/>
    <s v="ICGNLBTRICGP-1 M-0 NPV ICG"/>
    <s v="ICGNLBTRICG"/>
    <m/>
    <m/>
    <m/>
    <m/>
    <m/>
    <m/>
    <m/>
    <m/>
    <m/>
    <m/>
    <m/>
    <m/>
    <m/>
    <n v="2602"/>
    <x v="3"/>
    <x v="1"/>
    <s v="START P-1 M-0 NPV ICG"/>
    <s v="END P-1 M-0 NPV ICG"/>
    <d v="2026-03-06T09:32:00"/>
    <x v="142"/>
    <d v="2026-03-06T09:47:00"/>
    <s v="NULL"/>
    <x v="0"/>
    <x v="36"/>
    <x v="0"/>
    <s v="P-1 M-0 NPV ICG"/>
    <n v="0.25"/>
    <n v="0"/>
    <n v="0.25"/>
    <n v="0"/>
    <n v="0"/>
    <n v="0.25"/>
    <m/>
    <m/>
    <n v="0"/>
    <n v="0"/>
    <n v="0.25"/>
    <n v="0"/>
    <x v="41"/>
    <m/>
    <m/>
    <m/>
    <m/>
    <m/>
    <m/>
    <m/>
    <m/>
    <m/>
    <m/>
    <m/>
    <m/>
    <m/>
  </r>
  <r>
    <x v="15"/>
    <s v="TRDBLoad Compare Spreads46087.4034722222"/>
    <n v="59"/>
    <x v="55"/>
    <s v="MCPTRDBLoad Compare SpreadsSpreads comparison"/>
    <s v="MCPTRDBLoad Compare Spreads"/>
    <m/>
    <m/>
    <m/>
    <m/>
    <m/>
    <m/>
    <m/>
    <m/>
    <m/>
    <m/>
    <m/>
    <m/>
    <m/>
    <n v="2602"/>
    <x v="7"/>
    <x v="2"/>
    <s v="START Spreads comparison"/>
    <s v="END Spreads comparison"/>
    <d v="2026-03-06T09:41:00"/>
    <x v="143"/>
    <d v="2026-03-08T05:00:00"/>
    <s v="NULL"/>
    <x v="0"/>
    <x v="50"/>
    <x v="0"/>
    <s v="Spreads comparison"/>
    <n v="7.0000000000000007E-2"/>
    <n v="0"/>
    <n v="7.0000000000000007E-2"/>
    <n v="0"/>
    <n v="0"/>
    <n v="7.0000000000000007E-2"/>
    <m/>
    <m/>
    <n v="0"/>
    <n v="0"/>
    <n v="7.0000000000000007E-2"/>
    <n v="0"/>
    <x v="28"/>
    <m/>
    <m/>
    <m/>
    <m/>
    <m/>
    <m/>
    <m/>
    <m/>
    <m/>
    <m/>
    <m/>
    <m/>
    <m/>
  </r>
  <r>
    <x v="15"/>
    <s v="BEDBLoad Compare Spreads46087.4055555556"/>
    <s v="Not Found"/>
    <x v="53"/>
    <s v="MRPBEDBLoad Compare Spreadsload Spreads"/>
    <s v="MRPBEDBLoad Compare Spreads"/>
    <m/>
    <m/>
    <m/>
    <m/>
    <m/>
    <m/>
    <m/>
    <m/>
    <m/>
    <m/>
    <m/>
    <m/>
    <m/>
    <n v="2602"/>
    <x v="9"/>
    <x v="0"/>
    <s v="START load Spreads"/>
    <s v="END load Spreads"/>
    <d v="2026-03-06T09:44:00"/>
    <x v="144"/>
    <d v="2026-03-06T09:55:00"/>
    <s v="NULL"/>
    <x v="0"/>
    <x v="52"/>
    <x v="0"/>
    <s v="load Spreads"/>
    <n v="0.18"/>
    <n v="0"/>
    <n v="0.18"/>
    <n v="0"/>
    <n v="0"/>
    <n v="0.18"/>
    <m/>
    <m/>
    <n v="0"/>
    <n v="0"/>
    <n v="0.18"/>
    <n v="0"/>
    <x v="13"/>
    <m/>
    <m/>
    <m/>
    <m/>
    <m/>
    <m/>
    <m/>
    <m/>
    <m/>
    <m/>
    <m/>
    <m/>
    <m/>
  </r>
  <r>
    <x v="2"/>
    <s v="NLBTRICG46087.4076388889"/>
    <s v="Not Found"/>
    <x v="59"/>
    <s v="ICGNLBTRICGP-1 M-0 IRM planning ICG"/>
    <s v="ICGNLBTRICG"/>
    <m/>
    <m/>
    <m/>
    <m/>
    <m/>
    <m/>
    <m/>
    <m/>
    <m/>
    <m/>
    <m/>
    <m/>
    <m/>
    <n v="2602"/>
    <x v="3"/>
    <x v="1"/>
    <s v="START P-1 M-0 IRM planning ICG"/>
    <s v="END P-1 M-0 IRM planning ICG"/>
    <d v="2026-03-06T09:47:00"/>
    <x v="145"/>
    <d v="2026-03-06T16:45:00"/>
    <s v="NULL"/>
    <x v="0"/>
    <x v="36"/>
    <x v="0"/>
    <s v="P-1 M-0 IRM planning ICG"/>
    <n v="6.97"/>
    <n v="0"/>
    <n v="6.97"/>
    <n v="0"/>
    <n v="0"/>
    <n v="6.97"/>
    <m/>
    <m/>
    <n v="0"/>
    <n v="0"/>
    <n v="6.97"/>
    <n v="0"/>
    <x v="72"/>
    <m/>
    <m/>
    <m/>
    <m/>
    <m/>
    <m/>
    <m/>
    <m/>
    <m/>
    <m/>
    <m/>
    <m/>
    <m/>
  </r>
  <r>
    <x v="15"/>
    <s v="BEDBLoad Compare Spreads46087.4131944444"/>
    <s v="Not Found"/>
    <x v="55"/>
    <s v="MRPBEDBLoad Compare SpreadsSpreads comparison"/>
    <s v="MRPBEDBLoad Compare Spreads"/>
    <m/>
    <m/>
    <m/>
    <m/>
    <m/>
    <m/>
    <m/>
    <m/>
    <m/>
    <m/>
    <m/>
    <m/>
    <m/>
    <n v="2602"/>
    <x v="9"/>
    <x v="0"/>
    <s v="START Spreads comparison"/>
    <s v="END Spreads comparison"/>
    <d v="2026-03-06T09:55:00"/>
    <x v="146"/>
    <d v="2026-03-06T09:57:00"/>
    <s v="NULL"/>
    <x v="0"/>
    <x v="52"/>
    <x v="0"/>
    <s v="Spreads comparison"/>
    <n v="0.02"/>
    <n v="0"/>
    <n v="0.02"/>
    <n v="0"/>
    <n v="0"/>
    <n v="0.02"/>
    <m/>
    <m/>
    <n v="0"/>
    <n v="0"/>
    <n v="0.02"/>
    <n v="0"/>
    <x v="12"/>
    <m/>
    <m/>
    <m/>
    <m/>
    <m/>
    <m/>
    <m/>
    <m/>
    <m/>
    <m/>
    <m/>
    <m/>
    <m/>
  </r>
  <r>
    <x v="11"/>
    <s v="BEDBLoad Compare MP46087.4145833333"/>
    <s v="Not Found"/>
    <x v="60"/>
    <s v="MRPBEDBLoad Compare MPload MPs"/>
    <s v="MRPBEDBLoad Compare MP"/>
    <m/>
    <m/>
    <m/>
    <m/>
    <m/>
    <m/>
    <m/>
    <m/>
    <m/>
    <m/>
    <m/>
    <m/>
    <m/>
    <n v="2602"/>
    <x v="9"/>
    <x v="0"/>
    <s v="START load MPs"/>
    <s v="END load MPs"/>
    <d v="2026-03-06T09:57:00"/>
    <x v="147"/>
    <d v="2026-03-06T10:00:00"/>
    <s v="NULL"/>
    <x v="0"/>
    <x v="53"/>
    <x v="0"/>
    <s v="load MPs"/>
    <n v="0.05"/>
    <n v="0"/>
    <n v="0.05"/>
    <n v="0"/>
    <n v="0"/>
    <n v="0.05"/>
    <m/>
    <m/>
    <n v="0"/>
    <n v="0"/>
    <n v="0.05"/>
    <n v="0"/>
    <x v="4"/>
    <m/>
    <m/>
    <m/>
    <m/>
    <m/>
    <m/>
    <m/>
    <m/>
    <m/>
    <m/>
    <m/>
    <m/>
    <m/>
  </r>
  <r>
    <x v="11"/>
    <s v="BEDBLoad Compare MP46087.4166666667"/>
    <s v="Not Found"/>
    <x v="50"/>
    <s v="MRPBEDBLoad Compare MPModel parameters comparison"/>
    <s v="MRPBEDBLoad Compare MP"/>
    <m/>
    <m/>
    <m/>
    <m/>
    <m/>
    <m/>
    <m/>
    <m/>
    <m/>
    <m/>
    <m/>
    <m/>
    <m/>
    <n v="2602"/>
    <x v="9"/>
    <x v="0"/>
    <s v="START Model parameters comparison"/>
    <s v="END Model parameters comparison"/>
    <d v="2026-03-06T10:00:00"/>
    <x v="147"/>
    <d v="2026-03-06T10:02:00"/>
    <s v="NULL"/>
    <x v="0"/>
    <x v="53"/>
    <x v="0"/>
    <s v="Model parameters comparison"/>
    <n v="0"/>
    <n v="0"/>
    <n v="0"/>
    <n v="0"/>
    <n v="0"/>
    <n v="0"/>
    <m/>
    <m/>
    <n v="0"/>
    <n v="0"/>
    <n v="0"/>
    <n v="0"/>
    <x v="0"/>
    <m/>
    <m/>
    <m/>
    <m/>
    <m/>
    <m/>
    <m/>
    <m/>
    <m/>
    <m/>
    <m/>
    <m/>
    <m/>
  </r>
  <r>
    <x v="17"/>
    <s v="BEDBLoad Market46087.4180555556"/>
    <s v="Not Found"/>
    <x v="61"/>
    <s v="MRPBEDBLoad Marketload Market"/>
    <s v="MRPBEDBLoad Market"/>
    <m/>
    <m/>
    <m/>
    <m/>
    <m/>
    <m/>
    <m/>
    <m/>
    <m/>
    <m/>
    <m/>
    <m/>
    <m/>
    <n v="2602"/>
    <x v="9"/>
    <x v="0"/>
    <s v="START load Market"/>
    <s v="END load Market"/>
    <d v="2026-03-06T10:02:00"/>
    <x v="148"/>
    <d v="2026-03-06T10:44:00"/>
    <s v="NULL"/>
    <x v="0"/>
    <x v="54"/>
    <x v="0"/>
    <s v="load Market"/>
    <n v="0.68"/>
    <n v="0"/>
    <n v="0.68"/>
    <n v="0"/>
    <n v="0"/>
    <n v="0.68"/>
    <m/>
    <m/>
    <n v="0"/>
    <n v="0"/>
    <n v="0.68"/>
    <n v="0"/>
    <x v="70"/>
    <m/>
    <m/>
    <m/>
    <m/>
    <m/>
    <m/>
    <m/>
    <m/>
    <m/>
    <m/>
    <m/>
    <m/>
    <m/>
  </r>
  <r>
    <x v="11"/>
    <s v="ITDBLoad Compare MP46087.4201388889"/>
    <s v="Not Found"/>
    <x v="43"/>
    <s v="MRPITDBLoad Compare MPload Model parameters"/>
    <s v="MRPITDBLoad Compare MP"/>
    <m/>
    <m/>
    <m/>
    <m/>
    <m/>
    <m/>
    <m/>
    <m/>
    <m/>
    <m/>
    <m/>
    <m/>
    <m/>
    <n v="2602"/>
    <x v="5"/>
    <x v="0"/>
    <s v="START load Model parameters"/>
    <s v="END load Model parameters"/>
    <d v="2026-03-06T10:05:00"/>
    <x v="149"/>
    <d v="2026-03-06T10:06:00"/>
    <s v="NULL"/>
    <x v="0"/>
    <x v="55"/>
    <x v="0"/>
    <s v="load Model parameters"/>
    <n v="0.02"/>
    <n v="0"/>
    <n v="0.02"/>
    <n v="0"/>
    <n v="0"/>
    <n v="0.02"/>
    <m/>
    <m/>
    <n v="0"/>
    <n v="0"/>
    <n v="0.02"/>
    <n v="0"/>
    <x v="12"/>
    <m/>
    <m/>
    <m/>
    <m/>
    <m/>
    <m/>
    <m/>
    <m/>
    <m/>
    <m/>
    <m/>
    <m/>
    <m/>
  </r>
  <r>
    <x v="11"/>
    <s v="ITDBLoad Compare MP46087.4208333333"/>
    <s v="Not Found"/>
    <x v="50"/>
    <s v="MRPITDBLoad Compare MPModel parameters comparison"/>
    <s v="MRPITDBLoad Compare MP"/>
    <m/>
    <m/>
    <m/>
    <m/>
    <m/>
    <m/>
    <m/>
    <m/>
    <m/>
    <m/>
    <m/>
    <m/>
    <m/>
    <n v="2602"/>
    <x v="5"/>
    <x v="0"/>
    <s v="START Model parameters comparison"/>
    <s v="END Model parameters comparison"/>
    <d v="2026-03-06T10:06:00"/>
    <x v="150"/>
    <d v="2026-03-09T23:02:00"/>
    <s v="NULL"/>
    <x v="0"/>
    <x v="55"/>
    <x v="0"/>
    <s v="Model parameters comparison"/>
    <n v="0.02"/>
    <n v="0"/>
    <n v="0.02"/>
    <n v="0"/>
    <n v="0"/>
    <n v="0.02"/>
    <m/>
    <m/>
    <n v="0"/>
    <n v="0"/>
    <n v="0.02"/>
    <n v="0"/>
    <x v="12"/>
    <m/>
    <m/>
    <m/>
    <m/>
    <m/>
    <m/>
    <m/>
    <m/>
    <m/>
    <m/>
    <m/>
    <m/>
    <m/>
  </r>
  <r>
    <x v="3"/>
    <s v="DEDBLoad Pos46087.425"/>
    <n v="60"/>
    <x v="23"/>
    <s v="MCPDEDBLoad Posload"/>
    <s v="MCPDEDBLoad Pos"/>
    <m/>
    <m/>
    <m/>
    <m/>
    <m/>
    <m/>
    <m/>
    <m/>
    <m/>
    <m/>
    <m/>
    <m/>
    <m/>
    <n v="2602"/>
    <x v="8"/>
    <x v="2"/>
    <s v="START load"/>
    <s v="END load"/>
    <d v="2026-03-06T10:12:00"/>
    <x v="151"/>
    <d v="2026-03-06T10:49:00"/>
    <s v="NULL"/>
    <x v="0"/>
    <x v="56"/>
    <x v="0"/>
    <s v="load"/>
    <n v="0.62"/>
    <n v="0"/>
    <n v="0.62"/>
    <n v="0"/>
    <n v="0"/>
    <n v="0.62"/>
    <m/>
    <m/>
    <n v="0"/>
    <n v="0"/>
    <n v="0.62"/>
    <n v="0"/>
    <x v="73"/>
    <m/>
    <m/>
    <m/>
    <m/>
    <m/>
    <m/>
    <m/>
    <m/>
    <m/>
    <m/>
    <m/>
    <m/>
    <m/>
  </r>
  <r>
    <x v="11"/>
    <s v="ITDBLoad Compare MP46087.4284722222"/>
    <n v="61"/>
    <x v="43"/>
    <s v="MCPITDBLoad Compare MPload Model parameters"/>
    <s v="MCPITDBLoad Compare MP"/>
    <m/>
    <m/>
    <m/>
    <m/>
    <m/>
    <m/>
    <m/>
    <m/>
    <m/>
    <m/>
    <m/>
    <m/>
    <m/>
    <n v="2602"/>
    <x v="5"/>
    <x v="2"/>
    <s v="START load Model parameters"/>
    <s v="END load Model parameters"/>
    <d v="2026-03-06T10:17:00"/>
    <x v="152"/>
    <d v="2026-03-06T10:20:00"/>
    <s v="NULL"/>
    <x v="0"/>
    <x v="57"/>
    <x v="1"/>
    <s v="load Model parameters"/>
    <n v="0.05"/>
    <n v="0.05"/>
    <n v="0"/>
    <n v="0"/>
    <n v="0.05"/>
    <n v="0.05"/>
    <m/>
    <m/>
    <n v="0.05"/>
    <n v="0"/>
    <n v="0"/>
    <n v="0.05"/>
    <x v="4"/>
    <m/>
    <m/>
    <m/>
    <m/>
    <m/>
    <m/>
    <m/>
    <m/>
    <m/>
    <m/>
    <m/>
    <m/>
    <m/>
  </r>
  <r>
    <x v="11"/>
    <s v="ITDBLoad Compare MP46087.4305555556"/>
    <n v="62"/>
    <x v="50"/>
    <s v="MCPITDBLoad Compare MPModel parameters comparison"/>
    <s v="MCPITDBLoad Compare MP"/>
    <m/>
    <m/>
    <m/>
    <m/>
    <m/>
    <m/>
    <m/>
    <m/>
    <m/>
    <m/>
    <m/>
    <m/>
    <m/>
    <n v="2602"/>
    <x v="5"/>
    <x v="2"/>
    <s v="START Model parameters comparison"/>
    <s v="END Model parameters comparison"/>
    <d v="2026-03-06T10:20:00"/>
    <x v="153"/>
    <d v="2026-03-09T14:13:00"/>
    <s v="NULL"/>
    <x v="0"/>
    <x v="57"/>
    <x v="1"/>
    <s v="Model parameters comparison"/>
    <n v="0.02"/>
    <n v="0.02"/>
    <n v="0"/>
    <n v="16.87"/>
    <n v="16.89"/>
    <n v="16.89"/>
    <m/>
    <m/>
    <n v="0.02"/>
    <n v="16.87"/>
    <n v="0"/>
    <n v="16.89"/>
    <x v="74"/>
    <m/>
    <m/>
    <m/>
    <m/>
    <m/>
    <m/>
    <m/>
    <m/>
    <m/>
    <m/>
    <m/>
    <m/>
    <m/>
  </r>
  <r>
    <x v="3"/>
    <s v="BEDBLoad Pos46087.4472222222"/>
    <s v="Not Found"/>
    <x v="62"/>
    <s v="MRPBEDBLoad Posarchive NTG"/>
    <s v="MRPBEDBLoad Pos"/>
    <m/>
    <m/>
    <m/>
    <m/>
    <m/>
    <m/>
    <m/>
    <m/>
    <m/>
    <m/>
    <m/>
    <m/>
    <m/>
    <n v="2602"/>
    <x v="9"/>
    <x v="0"/>
    <s v="START archive NTG"/>
    <s v="END archive NTG"/>
    <d v="2026-03-06T10:44:00"/>
    <x v="154"/>
    <d v="2026-03-06T10:44:00"/>
    <s v="NULL"/>
    <x v="0"/>
    <x v="58"/>
    <x v="0"/>
    <s v="archive NTG"/>
    <n v="0"/>
    <n v="0"/>
    <n v="0"/>
    <n v="0"/>
    <n v="0"/>
    <n v="0"/>
    <m/>
    <m/>
    <n v="0"/>
    <n v="0"/>
    <n v="0"/>
    <n v="0"/>
    <x v="0"/>
    <m/>
    <m/>
    <m/>
    <m/>
    <m/>
    <m/>
    <m/>
    <m/>
    <m/>
    <m/>
    <m/>
    <m/>
    <m/>
  </r>
  <r>
    <x v="3"/>
    <s v="BEDBLoad Pos46087.4472222222"/>
    <s v="Not Found"/>
    <x v="63"/>
    <s v="MRPBEDBLoad Posload Portfolio"/>
    <s v="MRPBEDBLoad Pos"/>
    <m/>
    <m/>
    <m/>
    <m/>
    <m/>
    <m/>
    <m/>
    <m/>
    <m/>
    <m/>
    <m/>
    <m/>
    <m/>
    <n v="2602"/>
    <x v="9"/>
    <x v="0"/>
    <s v="START load Portfolio"/>
    <s v="END load Portfolio"/>
    <d v="2026-03-06T10:44:00"/>
    <x v="155"/>
    <d v="2026-03-06T11:21:00"/>
    <s v="NULL"/>
    <x v="0"/>
    <x v="58"/>
    <x v="0"/>
    <s v="load Portfolio"/>
    <n v="0.62"/>
    <n v="0"/>
    <n v="0.62"/>
    <n v="0"/>
    <n v="0"/>
    <n v="0.62"/>
    <m/>
    <m/>
    <n v="0"/>
    <n v="0"/>
    <n v="0.62"/>
    <n v="0"/>
    <x v="73"/>
    <m/>
    <m/>
    <m/>
    <m/>
    <m/>
    <m/>
    <m/>
    <m/>
    <m/>
    <m/>
    <m/>
    <m/>
    <m/>
  </r>
  <r>
    <x v="3"/>
    <s v="DEDBLoad Pos46087.4506944444"/>
    <n v="63"/>
    <x v="24"/>
    <s v="MCPDEDBLoad PosStratification"/>
    <s v="MCPDEDBLoad Pos"/>
    <m/>
    <m/>
    <m/>
    <m/>
    <m/>
    <m/>
    <m/>
    <m/>
    <m/>
    <m/>
    <m/>
    <m/>
    <m/>
    <n v="2602"/>
    <x v="8"/>
    <x v="2"/>
    <s v="START Stratification"/>
    <s v="END Stratification"/>
    <d v="2026-03-06T10:49:00"/>
    <x v="156"/>
    <d v="2026-03-06T10:57:00"/>
    <s v="NULL"/>
    <x v="0"/>
    <x v="56"/>
    <x v="0"/>
    <s v="Stratification"/>
    <n v="0.13"/>
    <n v="0"/>
    <n v="0.13"/>
    <n v="0"/>
    <n v="0"/>
    <n v="0.13"/>
    <m/>
    <m/>
    <n v="0"/>
    <n v="0"/>
    <n v="0.13"/>
    <n v="0"/>
    <x v="46"/>
    <m/>
    <m/>
    <m/>
    <m/>
    <m/>
    <m/>
    <m/>
    <m/>
    <m/>
    <m/>
    <m/>
    <m/>
    <m/>
  </r>
  <r>
    <x v="3"/>
    <s v="DEDBLoad Pos46087.45625"/>
    <n v="64"/>
    <x v="26"/>
    <s v="MCPDEDBLoad Poscopy from"/>
    <s v="MCPDEDBLoad Pos"/>
    <m/>
    <m/>
    <m/>
    <m/>
    <m/>
    <m/>
    <m/>
    <m/>
    <m/>
    <m/>
    <m/>
    <m/>
    <m/>
    <n v="2602"/>
    <x v="8"/>
    <x v="2"/>
    <s v="START copy from"/>
    <s v="END copy from"/>
    <d v="2026-03-06T10:57:00"/>
    <x v="157"/>
    <d v="2026-03-06T10:59:00"/>
    <s v="NULL"/>
    <x v="0"/>
    <x v="56"/>
    <x v="0"/>
    <s v="copy from"/>
    <n v="0.03"/>
    <n v="0"/>
    <n v="0.03"/>
    <n v="0"/>
    <n v="0"/>
    <n v="0.03"/>
    <m/>
    <m/>
    <n v="0"/>
    <n v="0"/>
    <n v="0.03"/>
    <n v="0"/>
    <x v="5"/>
    <m/>
    <m/>
    <m/>
    <m/>
    <m/>
    <m/>
    <m/>
    <m/>
    <m/>
    <m/>
    <m/>
    <m/>
    <m/>
  </r>
  <r>
    <x v="3"/>
    <s v="DEDBLoad Pos46087.4576388889"/>
    <n v="65"/>
    <x v="0"/>
    <s v="MCPDEDBLoad Posexport to ara"/>
    <s v="MCPDEDBLoad Pos"/>
    <m/>
    <m/>
    <m/>
    <m/>
    <m/>
    <m/>
    <m/>
    <m/>
    <m/>
    <m/>
    <m/>
    <m/>
    <m/>
    <n v="2602"/>
    <x v="8"/>
    <x v="2"/>
    <s v="START export to ara"/>
    <s v="END export to ara"/>
    <d v="2026-03-06T10:59:00"/>
    <x v="158"/>
    <d v="2026-03-06T11:01:00"/>
    <s v="NULL"/>
    <x v="0"/>
    <x v="56"/>
    <x v="0"/>
    <s v="export to ara"/>
    <n v="0.03"/>
    <n v="0"/>
    <n v="0.03"/>
    <n v="0"/>
    <n v="0"/>
    <n v="0.03"/>
    <m/>
    <m/>
    <n v="0"/>
    <n v="0"/>
    <n v="0.03"/>
    <n v="0"/>
    <x v="5"/>
    <m/>
    <m/>
    <m/>
    <m/>
    <m/>
    <m/>
    <m/>
    <m/>
    <m/>
    <m/>
    <m/>
    <m/>
    <m/>
  </r>
  <r>
    <x v="4"/>
    <s v="DEDBValuation (NPV)46087.4590277778"/>
    <n v="66"/>
    <x v="27"/>
    <s v="MCPDEDBValuation (NPV)portfolio valuation run"/>
    <s v="MCPDEDBValuation (NPV)"/>
    <m/>
    <m/>
    <m/>
    <m/>
    <m/>
    <m/>
    <m/>
    <m/>
    <m/>
    <m/>
    <m/>
    <m/>
    <m/>
    <n v="2602"/>
    <x v="8"/>
    <x v="2"/>
    <s v="START portfolio valuation run"/>
    <s v="NULL"/>
    <d v="2026-03-06T11:01:00"/>
    <x v="159"/>
    <d v="2026-03-09T11:14:00"/>
    <s v="Exception Info: Workflow finished with errors. (line: 36)  "/>
    <x v="1"/>
    <x v="59"/>
    <x v="0"/>
    <s v="portfolio valuation run"/>
    <n v="0.28000000000000003"/>
    <n v="0.28000000000000003"/>
    <n v="0"/>
    <n v="12.93"/>
    <n v="13.21"/>
    <n v="13.21"/>
    <m/>
    <m/>
    <n v="0.28000000000000003"/>
    <n v="12.93"/>
    <n v="0"/>
    <n v="13.21"/>
    <x v="75"/>
    <m/>
    <m/>
    <m/>
    <m/>
    <m/>
    <m/>
    <m/>
    <m/>
    <m/>
    <m/>
    <m/>
    <m/>
    <m/>
  </r>
  <r>
    <x v="3"/>
    <s v="BEDBLoad Pos46087.4729166667"/>
    <s v="Not Found"/>
    <x v="26"/>
    <s v="MRPBEDBLoad Poscopy from"/>
    <s v="MRPBEDBLoad Pos"/>
    <m/>
    <m/>
    <m/>
    <m/>
    <m/>
    <m/>
    <m/>
    <m/>
    <m/>
    <m/>
    <m/>
    <m/>
    <m/>
    <n v="2602"/>
    <x v="9"/>
    <x v="0"/>
    <s v="START copy from"/>
    <s v="END copy from"/>
    <d v="2026-03-06T11:21:00"/>
    <x v="160"/>
    <d v="2026-03-06T11:29:00"/>
    <s v="NULL"/>
    <x v="0"/>
    <x v="58"/>
    <x v="0"/>
    <s v="copy from"/>
    <n v="0.03"/>
    <n v="0"/>
    <n v="0.03"/>
    <n v="0"/>
    <n v="0"/>
    <n v="0.03"/>
    <m/>
    <m/>
    <n v="0"/>
    <n v="0"/>
    <n v="0.03"/>
    <n v="0"/>
    <x v="5"/>
    <m/>
    <m/>
    <m/>
    <m/>
    <m/>
    <m/>
    <m/>
    <m/>
    <m/>
    <m/>
    <m/>
    <m/>
    <m/>
  </r>
  <r>
    <x v="3"/>
    <s v="BEDBLoad Pos46087.4784722222"/>
    <s v="Not Found"/>
    <x v="24"/>
    <s v="MRPBEDBLoad PosStratification"/>
    <s v="MRPBEDBLoad Pos"/>
    <m/>
    <m/>
    <m/>
    <m/>
    <m/>
    <m/>
    <m/>
    <m/>
    <m/>
    <m/>
    <m/>
    <m/>
    <m/>
    <n v="2602"/>
    <x v="9"/>
    <x v="0"/>
    <s v="START Stratification"/>
    <s v="END Stratification"/>
    <d v="2026-03-06T11:29:00"/>
    <x v="161"/>
    <d v="2026-03-06T11:36:00"/>
    <s v="NULL"/>
    <x v="0"/>
    <x v="58"/>
    <x v="0"/>
    <s v="Stratification"/>
    <n v="0.12"/>
    <n v="0"/>
    <n v="0.12"/>
    <n v="0"/>
    <n v="0"/>
    <n v="0.12"/>
    <m/>
    <m/>
    <n v="0"/>
    <n v="0"/>
    <n v="0.12"/>
    <n v="0"/>
    <x v="15"/>
    <m/>
    <m/>
    <m/>
    <m/>
    <m/>
    <m/>
    <m/>
    <m/>
    <m/>
    <m/>
    <m/>
    <m/>
    <m/>
  </r>
  <r>
    <x v="3"/>
    <s v="BEDBLoad Pos46087.4833333333"/>
    <s v="Not Found"/>
    <x v="64"/>
    <s v="MRPBEDBLoad PosStratification OLAP exports"/>
    <s v="MRPBEDBLoad Pos"/>
    <m/>
    <m/>
    <m/>
    <m/>
    <m/>
    <m/>
    <m/>
    <m/>
    <m/>
    <m/>
    <m/>
    <m/>
    <m/>
    <n v="2602"/>
    <x v="9"/>
    <x v="0"/>
    <s v="START Stratification OLAP exports"/>
    <s v="END Stratification OLAP exports"/>
    <d v="2026-03-06T11:36:00"/>
    <x v="162"/>
    <d v="2026-03-06T11:41:00"/>
    <s v="NULL"/>
    <x v="0"/>
    <x v="58"/>
    <x v="0"/>
    <s v="Stratification OLAP exports"/>
    <n v="0.08"/>
    <n v="0"/>
    <n v="0.08"/>
    <n v="0"/>
    <n v="0"/>
    <n v="0.08"/>
    <m/>
    <m/>
    <n v="0"/>
    <n v="0"/>
    <n v="0.08"/>
    <n v="0"/>
    <x v="3"/>
    <m/>
    <m/>
    <m/>
    <m/>
    <m/>
    <m/>
    <m/>
    <m/>
    <m/>
    <m/>
    <m/>
    <m/>
    <m/>
  </r>
  <r>
    <x v="18"/>
    <s v="BEDBGenerate Load46087.4868055556"/>
    <s v="Not Found"/>
    <x v="65"/>
    <s v="MRPBEDBGenerate LoadGenerate DD SAV"/>
    <s v="MRPBEDBGenerate Load"/>
    <m/>
    <m/>
    <m/>
    <m/>
    <m/>
    <m/>
    <m/>
    <m/>
    <m/>
    <m/>
    <m/>
    <m/>
    <m/>
    <n v="2602"/>
    <x v="9"/>
    <x v="0"/>
    <s v="START Generate DD SAV"/>
    <s v="NULL"/>
    <d v="2026-03-06T11:41:00"/>
    <x v="163"/>
    <d v="2026-03-06T12:27:00"/>
    <s v="Exception Info: The given key was not present in the dictionary. (line: 56)  "/>
    <x v="1"/>
    <x v="60"/>
    <x v="0"/>
    <s v="Generate DD SAV"/>
    <n v="0.02"/>
    <n v="0.02"/>
    <n v="0"/>
    <n v="0.75"/>
    <n v="0.77"/>
    <n v="0.77"/>
    <m/>
    <m/>
    <n v="0.02"/>
    <n v="0.75"/>
    <n v="0"/>
    <n v="0.77"/>
    <x v="35"/>
    <m/>
    <m/>
    <m/>
    <m/>
    <m/>
    <m/>
    <m/>
    <m/>
    <m/>
    <m/>
    <m/>
    <m/>
    <m/>
  </r>
  <r>
    <x v="13"/>
    <s v="BEGTPlanning (NII)46087.4909722222"/>
    <n v="67"/>
    <x v="48"/>
    <s v="MCPBEGTPlanning (NII)MDL Processing"/>
    <s v="MCPBEGTPlanning (NII)"/>
    <m/>
    <m/>
    <m/>
    <m/>
    <m/>
    <m/>
    <m/>
    <m/>
    <m/>
    <m/>
    <m/>
    <m/>
    <m/>
    <n v="2602"/>
    <x v="1"/>
    <x v="2"/>
    <s v="START MDL Processing"/>
    <s v="END MDL Processing"/>
    <d v="2026-03-06T11:47:00"/>
    <x v="164"/>
    <d v="2026-03-06T13:23:00"/>
    <s v="NULL"/>
    <x v="0"/>
    <x v="40"/>
    <x v="0"/>
    <s v="MDL Processing"/>
    <n v="1.6"/>
    <n v="1.6"/>
    <n v="0"/>
    <n v="0"/>
    <n v="1.6"/>
    <n v="1.6"/>
    <m/>
    <m/>
    <n v="1.6"/>
    <n v="0"/>
    <n v="0"/>
    <n v="1.6"/>
    <x v="76"/>
    <m/>
    <m/>
    <m/>
    <m/>
    <m/>
    <m/>
    <m/>
    <m/>
    <m/>
    <m/>
    <m/>
    <m/>
    <m/>
  </r>
  <r>
    <x v="18"/>
    <s v="BEDBGenerate Load46087.51875"/>
    <s v="Not Found"/>
    <x v="65"/>
    <s v="MRPBEDBGenerate LoadGenerate DD SAV"/>
    <s v="MRPBEDBGenerate Load"/>
    <m/>
    <m/>
    <m/>
    <m/>
    <m/>
    <m/>
    <m/>
    <m/>
    <m/>
    <m/>
    <m/>
    <m/>
    <m/>
    <n v="2602"/>
    <x v="9"/>
    <x v="0"/>
    <s v="START Generate DD SAV"/>
    <s v="NULL"/>
    <d v="2026-03-06T12:27:00"/>
    <x v="165"/>
    <d v="2026-03-06T12:57:00"/>
    <s v="Exception Info: The given key was not present in the dictionary. (line: 56)  "/>
    <x v="1"/>
    <x v="61"/>
    <x v="1"/>
    <s v="Generate DD SAV"/>
    <n v="0"/>
    <n v="0"/>
    <n v="0"/>
    <n v="0.5"/>
    <n v="0.5"/>
    <n v="0.5"/>
    <m/>
    <m/>
    <n v="0"/>
    <n v="0.5"/>
    <n v="0"/>
    <n v="0.5"/>
    <x v="10"/>
    <m/>
    <m/>
    <m/>
    <m/>
    <m/>
    <m/>
    <m/>
    <m/>
    <m/>
    <m/>
    <m/>
    <m/>
    <m/>
  </r>
  <r>
    <x v="18"/>
    <s v="BEDBGenerate Load46087.5395833333"/>
    <s v="Not Found"/>
    <x v="65"/>
    <s v="MRPBEDBGenerate LoadGenerate DD SAV"/>
    <s v="MRPBEDBGenerate Load"/>
    <m/>
    <m/>
    <m/>
    <m/>
    <m/>
    <m/>
    <m/>
    <m/>
    <m/>
    <m/>
    <m/>
    <m/>
    <m/>
    <n v="2602"/>
    <x v="9"/>
    <x v="0"/>
    <s v="START Generate DD SAV"/>
    <s v="NULL"/>
    <d v="2026-03-06T12:57:00"/>
    <x v="166"/>
    <d v="2026-03-06T13:00:00"/>
    <s v="Exception Info: The process cannot access the file '\\sx9000079291\Datafiles\Source\Logs\QAST\PARAMETERFILES\LQMA\Tooling_Config\NiiSpreadToolConfiguration.xlsx' because it is being used by another process. (line: 56)  "/>
    <x v="1"/>
    <x v="62"/>
    <x v="2"/>
    <s v="Generate DD SAV"/>
    <n v="0.03"/>
    <n v="0.03"/>
    <n v="0"/>
    <n v="0.02"/>
    <n v="0.05"/>
    <n v="0.05"/>
    <m/>
    <m/>
    <n v="0.03"/>
    <n v="0.02"/>
    <n v="0"/>
    <n v="0.05"/>
    <x v="4"/>
    <m/>
    <m/>
    <m/>
    <m/>
    <m/>
    <m/>
    <m/>
    <m/>
    <m/>
    <m/>
    <m/>
    <m/>
    <m/>
  </r>
  <r>
    <x v="18"/>
    <s v="BEDBGenerate Load46087.5416666667"/>
    <s v="Not Found"/>
    <x v="65"/>
    <s v="MRPBEDBGenerate LoadGenerate DD SAV"/>
    <s v="MRPBEDBGenerate Load"/>
    <m/>
    <m/>
    <m/>
    <m/>
    <m/>
    <m/>
    <m/>
    <m/>
    <m/>
    <m/>
    <m/>
    <m/>
    <m/>
    <n v="2602"/>
    <x v="9"/>
    <x v="0"/>
    <s v="START Generate DD SAV"/>
    <s v="NULL"/>
    <d v="2026-03-06T13:00:00"/>
    <x v="167"/>
    <d v="2026-03-06T13:07:00"/>
    <s v="Exception Info: The given key was not present in the dictionary. (line: 56)  "/>
    <x v="1"/>
    <x v="63"/>
    <x v="3"/>
    <s v="Generate DD SAV"/>
    <n v="0.02"/>
    <n v="0.02"/>
    <n v="0"/>
    <n v="0.1"/>
    <n v="0.12"/>
    <n v="0.12"/>
    <m/>
    <m/>
    <n v="0.02"/>
    <n v="0.1"/>
    <n v="0"/>
    <n v="0.12"/>
    <x v="15"/>
    <m/>
    <m/>
    <m/>
    <m/>
    <m/>
    <m/>
    <m/>
    <m/>
    <m/>
    <m/>
    <m/>
    <m/>
    <m/>
  </r>
  <r>
    <x v="18"/>
    <s v="BEDBGenerate Load46087.5465277778"/>
    <s v="Not Found"/>
    <x v="65"/>
    <s v="MRPBEDBGenerate LoadGenerate DD SAV"/>
    <s v="MRPBEDBGenerate Load"/>
    <m/>
    <m/>
    <m/>
    <m/>
    <m/>
    <m/>
    <m/>
    <m/>
    <m/>
    <m/>
    <m/>
    <m/>
    <m/>
    <n v="2602"/>
    <x v="9"/>
    <x v="0"/>
    <s v="START Generate DD SAV"/>
    <s v="END Generate DD SAV"/>
    <d v="2026-03-06T13:07:00"/>
    <x v="168"/>
    <d v="2026-03-06T13:08:00"/>
    <s v="NULL"/>
    <x v="0"/>
    <x v="64"/>
    <x v="4"/>
    <s v="Generate DD SAV"/>
    <n v="0.02"/>
    <n v="0"/>
    <n v="0.02"/>
    <n v="0"/>
    <n v="0"/>
    <n v="0.02"/>
    <m/>
    <m/>
    <n v="0"/>
    <n v="0"/>
    <n v="0.02"/>
    <n v="0"/>
    <x v="12"/>
    <m/>
    <m/>
    <m/>
    <m/>
    <m/>
    <m/>
    <m/>
    <m/>
    <m/>
    <m/>
    <m/>
    <m/>
    <m/>
  </r>
  <r>
    <x v="18"/>
    <s v="BEDBGenerate Load46087.5472222222"/>
    <s v="Not Found"/>
    <x v="66"/>
    <s v="MRPBEDBGenerate LoadLoad DD SAV"/>
    <s v="MRPBEDBGenerate Load"/>
    <m/>
    <m/>
    <m/>
    <m/>
    <m/>
    <m/>
    <m/>
    <m/>
    <m/>
    <m/>
    <m/>
    <m/>
    <m/>
    <n v="2602"/>
    <x v="9"/>
    <x v="0"/>
    <s v="START Load DD SAV"/>
    <s v="END Load DD SAV"/>
    <d v="2026-03-06T13:08:00"/>
    <x v="169"/>
    <d v="2026-03-06T13:19:00"/>
    <s v="NULL"/>
    <x v="0"/>
    <x v="64"/>
    <x v="0"/>
    <s v="Load DD SAV"/>
    <n v="0.17"/>
    <n v="0"/>
    <n v="0.17"/>
    <n v="0"/>
    <n v="0"/>
    <n v="0.17"/>
    <m/>
    <m/>
    <n v="0"/>
    <n v="0"/>
    <n v="0.17"/>
    <n v="0"/>
    <x v="34"/>
    <m/>
    <m/>
    <m/>
    <m/>
    <m/>
    <m/>
    <m/>
    <m/>
    <m/>
    <m/>
    <m/>
    <m/>
    <m/>
  </r>
  <r>
    <x v="18"/>
    <s v="BEDBGenerate Load46087.5548611111"/>
    <s v="Not Found"/>
    <x v="67"/>
    <s v="MRPBEDBGenerate LoadGenerate DD CFM"/>
    <s v="MRPBEDBGenerate Load"/>
    <m/>
    <m/>
    <m/>
    <m/>
    <m/>
    <m/>
    <m/>
    <m/>
    <m/>
    <m/>
    <m/>
    <m/>
    <m/>
    <n v="2602"/>
    <x v="9"/>
    <x v="0"/>
    <s v="START Generate DD CFM"/>
    <s v="NULL"/>
    <d v="2026-03-06T13:19:00"/>
    <x v="170"/>
    <d v="2026-03-06T13:47:00"/>
    <s v="Exception Info: The process cannot access the file '\\sx9000079291\Datafiles\Source\Logs\QAST\PARAMETERFILES\LQMA\Tooling_Config\NiiSpreadToolConfiguration.xlsx' because it is being used by another process. (line: 56)  "/>
    <x v="1"/>
    <x v="65"/>
    <x v="0"/>
    <s v="Generate DD CFM"/>
    <n v="0.02"/>
    <n v="0.02"/>
    <n v="0"/>
    <n v="0.45"/>
    <n v="0.47"/>
    <n v="0.47"/>
    <m/>
    <m/>
    <n v="0.02"/>
    <n v="0.45"/>
    <n v="0"/>
    <n v="0.47"/>
    <x v="77"/>
    <m/>
    <m/>
    <m/>
    <m/>
    <m/>
    <m/>
    <m/>
    <m/>
    <m/>
    <m/>
    <m/>
    <m/>
    <m/>
  </r>
  <r>
    <x v="10"/>
    <s v="RODBDelete Portfolio46087.55625"/>
    <n v="68"/>
    <x v="42"/>
    <s v="MCPRODBDelete PortfolioDelete portfolio from"/>
    <s v="MCPRODBDelete Portfolio"/>
    <m/>
    <m/>
    <m/>
    <m/>
    <m/>
    <m/>
    <m/>
    <m/>
    <m/>
    <m/>
    <m/>
    <m/>
    <m/>
    <n v="2602"/>
    <x v="10"/>
    <x v="2"/>
    <s v="START Delete portfolio from"/>
    <s v="END Delete portfolio from"/>
    <d v="2026-03-06T13:21:00"/>
    <x v="164"/>
    <d v="2026-03-06T13:24:00"/>
    <s v="NULL"/>
    <x v="0"/>
    <x v="66"/>
    <x v="0"/>
    <s v="Delete portfolio from"/>
    <n v="0.03"/>
    <n v="0"/>
    <n v="0.03"/>
    <n v="0"/>
    <n v="0"/>
    <n v="0.03"/>
    <m/>
    <m/>
    <n v="0"/>
    <n v="0"/>
    <n v="0.03"/>
    <n v="0"/>
    <x v="5"/>
    <m/>
    <m/>
    <m/>
    <m/>
    <m/>
    <m/>
    <m/>
    <m/>
    <m/>
    <m/>
    <m/>
    <m/>
    <m/>
  </r>
  <r>
    <x v="13"/>
    <s v="BEGTPlanning (NII)46087.5576388889"/>
    <n v="69"/>
    <x v="49"/>
    <s v="MCPBEGTPlanning (NII)planning run02"/>
    <s v="MCPBEGTPlanning (NII)"/>
    <m/>
    <m/>
    <m/>
    <m/>
    <m/>
    <m/>
    <m/>
    <m/>
    <m/>
    <m/>
    <m/>
    <m/>
    <m/>
    <n v="2602"/>
    <x v="1"/>
    <x v="2"/>
    <s v="START planning run02"/>
    <s v="END planning run02"/>
    <d v="2026-03-06T13:23:00"/>
    <x v="171"/>
    <d v="2026-03-06T15:36:00"/>
    <s v="NULL"/>
    <x v="0"/>
    <x v="40"/>
    <x v="0"/>
    <s v="planning run02"/>
    <n v="2.2200000000000002"/>
    <n v="2.2200000000000002"/>
    <n v="0"/>
    <n v="0"/>
    <n v="2.2200000000000002"/>
    <n v="2.2200000000000002"/>
    <m/>
    <m/>
    <n v="2.2200000000000002"/>
    <n v="0"/>
    <n v="0"/>
    <n v="2.2200000000000002"/>
    <x v="52"/>
    <m/>
    <m/>
    <m/>
    <m/>
    <m/>
    <m/>
    <m/>
    <m/>
    <m/>
    <m/>
    <m/>
    <m/>
    <m/>
  </r>
  <r>
    <x v="11"/>
    <s v="RODBLoad Compare MP46087.5583333333"/>
    <n v="70"/>
    <x v="43"/>
    <s v="MCPRODBLoad Compare MPload Model parameters"/>
    <s v="MCPRODBLoad Compare MP"/>
    <m/>
    <m/>
    <m/>
    <m/>
    <m/>
    <m/>
    <m/>
    <m/>
    <m/>
    <m/>
    <m/>
    <m/>
    <m/>
    <n v="2602"/>
    <x v="10"/>
    <x v="2"/>
    <s v="START load Model parameters"/>
    <s v="END load Model parameters"/>
    <d v="2026-03-06T13:24:00"/>
    <x v="172"/>
    <d v="2026-03-06T13:27:00"/>
    <s v="NULL"/>
    <x v="0"/>
    <x v="67"/>
    <x v="0"/>
    <s v="load Model parameters"/>
    <n v="0.05"/>
    <n v="0"/>
    <n v="0.05"/>
    <n v="0"/>
    <n v="0"/>
    <n v="0.05"/>
    <m/>
    <m/>
    <n v="0"/>
    <n v="0"/>
    <n v="0.05"/>
    <n v="0"/>
    <x v="4"/>
    <m/>
    <m/>
    <m/>
    <m/>
    <m/>
    <m/>
    <m/>
    <m/>
    <m/>
    <m/>
    <m/>
    <m/>
    <m/>
  </r>
  <r>
    <x v="11"/>
    <s v="RODBLoad Compare MP46087.5604166667"/>
    <n v="71"/>
    <x v="50"/>
    <s v="MCPRODBLoad Compare MPModel parameters comparison"/>
    <s v="MCPRODBLoad Compare MP"/>
    <m/>
    <m/>
    <m/>
    <m/>
    <m/>
    <m/>
    <m/>
    <m/>
    <m/>
    <m/>
    <m/>
    <m/>
    <m/>
    <n v="2602"/>
    <x v="10"/>
    <x v="2"/>
    <s v="START Model parameters comparison"/>
    <s v="END Model parameters comparison"/>
    <d v="2026-03-06T13:27:00"/>
    <x v="172"/>
    <d v="2026-03-06T13:28:00"/>
    <s v="NULL"/>
    <x v="0"/>
    <x v="67"/>
    <x v="0"/>
    <s v="Model parameters comparison"/>
    <n v="0"/>
    <n v="0"/>
    <n v="0"/>
    <n v="0"/>
    <n v="0"/>
    <n v="0"/>
    <m/>
    <m/>
    <n v="0"/>
    <n v="0"/>
    <n v="0"/>
    <n v="0"/>
    <x v="0"/>
    <m/>
    <m/>
    <m/>
    <m/>
    <m/>
    <m/>
    <m/>
    <m/>
    <m/>
    <m/>
    <m/>
    <m/>
    <m/>
  </r>
  <r>
    <x v="15"/>
    <s v="RODBLoad Compare Spreads46087.5611111111"/>
    <n v="72"/>
    <x v="53"/>
    <s v="MCPRODBLoad Compare Spreadsload Spreads"/>
    <s v="MCPRODBLoad Compare Spreads"/>
    <m/>
    <m/>
    <m/>
    <m/>
    <m/>
    <m/>
    <m/>
    <m/>
    <m/>
    <m/>
    <m/>
    <m/>
    <m/>
    <n v="2602"/>
    <x v="10"/>
    <x v="2"/>
    <s v="START load Spreads"/>
    <s v="END load Spreads"/>
    <d v="2026-03-06T13:28:00"/>
    <x v="173"/>
    <d v="2026-03-06T13:38:00"/>
    <s v="NULL"/>
    <x v="0"/>
    <x v="68"/>
    <x v="0"/>
    <s v="load Spreads"/>
    <n v="0.17"/>
    <n v="0"/>
    <n v="0.17"/>
    <n v="0"/>
    <n v="0"/>
    <n v="0.17"/>
    <m/>
    <m/>
    <n v="0"/>
    <n v="0"/>
    <n v="0.17"/>
    <n v="0"/>
    <x v="34"/>
    <m/>
    <m/>
    <m/>
    <m/>
    <m/>
    <m/>
    <m/>
    <m/>
    <m/>
    <m/>
    <m/>
    <m/>
    <m/>
  </r>
  <r>
    <x v="15"/>
    <s v="RODBLoad Compare Spreads46087.5680555556"/>
    <n v="73"/>
    <x v="55"/>
    <s v="MCPRODBLoad Compare SpreadsSpreads comparison"/>
    <s v="MCPRODBLoad Compare Spreads"/>
    <m/>
    <m/>
    <m/>
    <m/>
    <m/>
    <m/>
    <m/>
    <m/>
    <m/>
    <m/>
    <m/>
    <m/>
    <m/>
    <n v="2602"/>
    <x v="10"/>
    <x v="2"/>
    <s v="START Spreads comparison"/>
    <s v="END Spreads comparison"/>
    <d v="2026-03-06T13:38:00"/>
    <x v="173"/>
    <d v="2026-03-10T06:33:00"/>
    <s v="NULL"/>
    <x v="0"/>
    <x v="68"/>
    <x v="0"/>
    <s v="Spreads comparison"/>
    <n v="0"/>
    <n v="0"/>
    <n v="0"/>
    <n v="0"/>
    <n v="0"/>
    <n v="0"/>
    <m/>
    <m/>
    <n v="0"/>
    <n v="0"/>
    <n v="0"/>
    <n v="0"/>
    <x v="0"/>
    <m/>
    <m/>
    <m/>
    <m/>
    <m/>
    <m/>
    <m/>
    <m/>
    <m/>
    <m/>
    <m/>
    <m/>
    <m/>
  </r>
  <r>
    <x v="18"/>
    <s v="BEDBGenerate Load46087.5743055556"/>
    <s v="Not Found"/>
    <x v="67"/>
    <s v="MRPBEDBGenerate LoadGenerate DD CFM"/>
    <s v="MRPBEDBGenerate Load"/>
    <m/>
    <m/>
    <m/>
    <m/>
    <m/>
    <m/>
    <m/>
    <m/>
    <m/>
    <m/>
    <m/>
    <m/>
    <m/>
    <n v="2602"/>
    <x v="9"/>
    <x v="0"/>
    <s v="START Generate DD CFM"/>
    <s v="END Generate DD CFM"/>
    <d v="2026-03-06T13:47:00"/>
    <x v="174"/>
    <d v="2026-03-06T13:48:00"/>
    <s v="NULL"/>
    <x v="0"/>
    <x v="69"/>
    <x v="1"/>
    <s v="Generate DD CFM"/>
    <n v="0.02"/>
    <n v="0"/>
    <n v="0.02"/>
    <n v="0"/>
    <n v="0"/>
    <n v="0.02"/>
    <m/>
    <m/>
    <n v="0"/>
    <n v="0"/>
    <n v="0.02"/>
    <n v="0"/>
    <x v="12"/>
    <m/>
    <m/>
    <m/>
    <m/>
    <m/>
    <m/>
    <m/>
    <m/>
    <m/>
    <m/>
    <m/>
    <m/>
    <m/>
  </r>
  <r>
    <x v="18"/>
    <s v="BEDBGenerate Load46087.575"/>
    <s v="Not Found"/>
    <x v="68"/>
    <s v="MRPBEDBGenerate LoadLoad DD CFM"/>
    <s v="MRPBEDBGenerate Load"/>
    <m/>
    <m/>
    <m/>
    <m/>
    <m/>
    <m/>
    <m/>
    <m/>
    <m/>
    <m/>
    <m/>
    <m/>
    <m/>
    <n v="2602"/>
    <x v="9"/>
    <x v="0"/>
    <s v="START Load DD CFM"/>
    <s v="END Load DD CFM"/>
    <d v="2026-03-06T13:48:00"/>
    <x v="175"/>
    <d v="2026-03-06T13:59:00"/>
    <s v="NULL"/>
    <x v="0"/>
    <x v="69"/>
    <x v="0"/>
    <s v="Load DD CFM"/>
    <n v="0.17"/>
    <n v="0"/>
    <n v="0.17"/>
    <n v="0"/>
    <n v="0"/>
    <n v="0.17"/>
    <m/>
    <m/>
    <n v="0"/>
    <n v="0"/>
    <n v="0.17"/>
    <n v="0"/>
    <x v="34"/>
    <m/>
    <m/>
    <m/>
    <m/>
    <m/>
    <m/>
    <m/>
    <m/>
    <m/>
    <m/>
    <m/>
    <m/>
    <m/>
  </r>
  <r>
    <x v="18"/>
    <s v="BEDBGenerate Load46087.5826388889"/>
    <s v="Not Found"/>
    <x v="69"/>
    <s v="MRPBEDBGenerate LoadGenerate DD MOR"/>
    <s v="MRPBEDBGenerate Load"/>
    <m/>
    <m/>
    <m/>
    <m/>
    <m/>
    <m/>
    <m/>
    <m/>
    <m/>
    <m/>
    <m/>
    <m/>
    <m/>
    <n v="2602"/>
    <x v="9"/>
    <x v="0"/>
    <s v="START Generate DD MOR"/>
    <s v="END Generate DD MOR"/>
    <d v="2026-03-06T13:59:00"/>
    <x v="176"/>
    <d v="2026-03-06T13:59:00"/>
    <s v="NULL"/>
    <x v="0"/>
    <x v="70"/>
    <x v="0"/>
    <s v="Generate DD MOR"/>
    <n v="0"/>
    <n v="0"/>
    <n v="0"/>
    <n v="0"/>
    <n v="0"/>
    <n v="0"/>
    <m/>
    <m/>
    <n v="0"/>
    <n v="0"/>
    <n v="0"/>
    <n v="0"/>
    <x v="0"/>
    <m/>
    <m/>
    <m/>
    <m/>
    <m/>
    <m/>
    <m/>
    <m/>
    <m/>
    <m/>
    <m/>
    <m/>
    <m/>
  </r>
  <r>
    <x v="18"/>
    <s v="BEDBGenerate Load46087.5826388889"/>
    <s v="Not Found"/>
    <x v="70"/>
    <s v="MRPBEDBGenerate LoadLoad DD MOR"/>
    <s v="MRPBEDBGenerate Load"/>
    <m/>
    <m/>
    <m/>
    <m/>
    <m/>
    <m/>
    <m/>
    <m/>
    <m/>
    <m/>
    <m/>
    <m/>
    <m/>
    <n v="2602"/>
    <x v="9"/>
    <x v="0"/>
    <s v="START Load DD MOR"/>
    <s v="END Load DD MOR"/>
    <d v="2026-03-06T13:59:00"/>
    <x v="177"/>
    <d v="2026-03-06T16:28:00"/>
    <s v="NULL"/>
    <x v="0"/>
    <x v="70"/>
    <x v="0"/>
    <s v="Load DD MOR"/>
    <n v="0.15"/>
    <n v="0"/>
    <n v="0.15"/>
    <n v="0"/>
    <n v="0"/>
    <n v="0.15"/>
    <m/>
    <m/>
    <n v="0"/>
    <n v="0"/>
    <n v="0.15"/>
    <n v="0"/>
    <x v="16"/>
    <m/>
    <m/>
    <m/>
    <m/>
    <m/>
    <m/>
    <m/>
    <m/>
    <m/>
    <m/>
    <m/>
    <m/>
    <m/>
  </r>
  <r>
    <x v="13"/>
    <s v="BEGTPlanning (NII)46087.65"/>
    <n v="74"/>
    <x v="57"/>
    <s v="MCPBEGTPlanning (NII)export to ara NII"/>
    <s v="MCPBEGTPlanning (NII)"/>
    <m/>
    <m/>
    <m/>
    <m/>
    <m/>
    <m/>
    <m/>
    <m/>
    <m/>
    <m/>
    <m/>
    <m/>
    <m/>
    <n v="2602"/>
    <x v="1"/>
    <x v="2"/>
    <s v="START export to ara NII"/>
    <s v="END export to ara NII"/>
    <d v="2026-03-06T15:36:00"/>
    <x v="178"/>
    <d v="2026-03-06T15:38:00"/>
    <s v="NULL"/>
    <x v="0"/>
    <x v="40"/>
    <x v="0"/>
    <s v="export to ara NII"/>
    <n v="0.03"/>
    <n v="0"/>
    <n v="0.03"/>
    <n v="0"/>
    <n v="0"/>
    <n v="0.03"/>
    <m/>
    <m/>
    <n v="0"/>
    <n v="0"/>
    <n v="0.03"/>
    <n v="0"/>
    <x v="5"/>
    <m/>
    <m/>
    <m/>
    <m/>
    <m/>
    <m/>
    <m/>
    <m/>
    <m/>
    <m/>
    <m/>
    <m/>
    <m/>
  </r>
  <r>
    <x v="13"/>
    <s v="BEGTPlanning (NII)46087.6513888889"/>
    <n v="75"/>
    <x v="58"/>
    <s v="MCPBEGTPlanning (NII)planning run exports"/>
    <s v="MCPBEGTPlanning (NII)"/>
    <m/>
    <m/>
    <m/>
    <m/>
    <m/>
    <m/>
    <m/>
    <m/>
    <m/>
    <m/>
    <m/>
    <m/>
    <m/>
    <n v="2602"/>
    <x v="1"/>
    <x v="2"/>
    <s v="START planning run exports"/>
    <s v="END planning run exports"/>
    <d v="2026-03-06T15:38:00"/>
    <x v="178"/>
    <d v="2026-03-06T16:00:00"/>
    <s v="NULL"/>
    <x v="0"/>
    <x v="40"/>
    <x v="0"/>
    <s v="planning run exports"/>
    <n v="0"/>
    <n v="0"/>
    <n v="0"/>
    <n v="0.37"/>
    <n v="0.37"/>
    <n v="0.37"/>
    <m/>
    <m/>
    <n v="0"/>
    <n v="0.37"/>
    <n v="0"/>
    <n v="0.37"/>
    <x v="31"/>
    <m/>
    <m/>
    <m/>
    <m/>
    <m/>
    <m/>
    <m/>
    <m/>
    <m/>
    <m/>
    <m/>
    <m/>
    <m/>
  </r>
  <r>
    <x v="19"/>
    <s v="BEGTCSRBB Planning46087.6666666667"/>
    <n v="76"/>
    <x v="71"/>
    <s v="MCPBEGTCSRBB Planningimport CSRBB strategies"/>
    <s v="MCPBEGTCSRBB Planning"/>
    <m/>
    <m/>
    <m/>
    <m/>
    <m/>
    <m/>
    <m/>
    <m/>
    <m/>
    <m/>
    <m/>
    <m/>
    <m/>
    <n v="2602"/>
    <x v="1"/>
    <x v="2"/>
    <s v="START import CSRBB strategies"/>
    <s v="END import CSRBB strategies"/>
    <d v="2026-03-06T16:00:00"/>
    <x v="179"/>
    <d v="2026-03-06T19:25:00"/>
    <s v="NULL"/>
    <x v="0"/>
    <x v="71"/>
    <x v="0"/>
    <s v="import CSRBB strategies"/>
    <n v="3.42"/>
    <n v="0"/>
    <n v="3.42"/>
    <n v="0"/>
    <n v="0"/>
    <n v="3.42"/>
    <m/>
    <m/>
    <n v="0"/>
    <n v="0"/>
    <n v="3.42"/>
    <n v="0"/>
    <x v="57"/>
    <m/>
    <m/>
    <m/>
    <m/>
    <m/>
    <m/>
    <m/>
    <m/>
    <m/>
    <m/>
    <m/>
    <m/>
    <m/>
  </r>
  <r>
    <x v="20"/>
    <s v="BEDBValuation 146087.6861111111"/>
    <s v="Not Found"/>
    <x v="14"/>
    <s v="MRPBEDBValuation 1Light Maintenance"/>
    <s v="MRPBEDBValuation 1"/>
    <m/>
    <m/>
    <m/>
    <m/>
    <m/>
    <m/>
    <m/>
    <m/>
    <m/>
    <m/>
    <m/>
    <m/>
    <m/>
    <n v="2602"/>
    <x v="9"/>
    <x v="0"/>
    <s v="START Light Maintenance"/>
    <s v="END Light Maintenance"/>
    <d v="2026-03-06T16:28:00"/>
    <x v="180"/>
    <d v="2026-03-06T16:56:00"/>
    <s v="NULL"/>
    <x v="0"/>
    <x v="72"/>
    <x v="0"/>
    <s v="Light Maintenance"/>
    <n v="0.12"/>
    <n v="0"/>
    <n v="0.12"/>
    <n v="0"/>
    <n v="0"/>
    <n v="0.12"/>
    <m/>
    <m/>
    <n v="0"/>
    <n v="0"/>
    <n v="0.12"/>
    <n v="0"/>
    <x v="15"/>
    <m/>
    <m/>
    <m/>
    <m/>
    <m/>
    <m/>
    <m/>
    <m/>
    <m/>
    <m/>
    <m/>
    <m/>
    <m/>
  </r>
  <r>
    <x v="10"/>
    <s v="WBUSDelete Portfolio46087.6875"/>
    <n v="77"/>
    <x v="42"/>
    <s v="MCPWBUSDelete PortfolioDelete portfolio from"/>
    <s v="MCPWBUSDelete Portfolio"/>
    <m/>
    <m/>
    <m/>
    <m/>
    <m/>
    <m/>
    <m/>
    <m/>
    <m/>
    <m/>
    <m/>
    <m/>
    <m/>
    <n v="2602"/>
    <x v="6"/>
    <x v="2"/>
    <s v="START Delete portfolio from"/>
    <s v="END Delete portfolio from"/>
    <d v="2026-03-06T16:30:00"/>
    <x v="181"/>
    <d v="2026-03-06T16:35:00"/>
    <s v="NULL"/>
    <x v="0"/>
    <x v="73"/>
    <x v="0"/>
    <s v="Delete portfolio from"/>
    <n v="0.03"/>
    <n v="0"/>
    <n v="0.03"/>
    <n v="0"/>
    <n v="0"/>
    <n v="0.03"/>
    <m/>
    <m/>
    <n v="0"/>
    <n v="0"/>
    <n v="0.03"/>
    <n v="0"/>
    <x v="5"/>
    <m/>
    <m/>
    <m/>
    <m/>
    <m/>
    <m/>
    <m/>
    <m/>
    <m/>
    <m/>
    <m/>
    <m/>
    <m/>
  </r>
  <r>
    <x v="11"/>
    <s v="WBUSLoad Compare MP46087.6909722222"/>
    <n v="78"/>
    <x v="43"/>
    <s v="MCPWBUSLoad Compare MPload Model parameters"/>
    <s v="MCPWBUSLoad Compare MP"/>
    <m/>
    <m/>
    <m/>
    <m/>
    <m/>
    <m/>
    <m/>
    <m/>
    <m/>
    <m/>
    <m/>
    <m/>
    <m/>
    <n v="2602"/>
    <x v="6"/>
    <x v="2"/>
    <s v="START load Model parameters"/>
    <s v="END load Model parameters"/>
    <d v="2026-03-06T16:35:00"/>
    <x v="182"/>
    <d v="2026-03-06T16:37:00"/>
    <s v="NULL"/>
    <x v="0"/>
    <x v="74"/>
    <x v="0"/>
    <s v="load Model parameters"/>
    <n v="0.03"/>
    <n v="0"/>
    <n v="0.03"/>
    <n v="0"/>
    <n v="0"/>
    <n v="0.03"/>
    <m/>
    <m/>
    <n v="0"/>
    <n v="0"/>
    <n v="0.03"/>
    <n v="0"/>
    <x v="5"/>
    <m/>
    <m/>
    <m/>
    <m/>
    <m/>
    <m/>
    <m/>
    <m/>
    <m/>
    <m/>
    <m/>
    <m/>
    <m/>
  </r>
  <r>
    <x v="11"/>
    <s v="WBUSLoad Compare MP46087.6923611111"/>
    <n v="79"/>
    <x v="50"/>
    <s v="MCPWBUSLoad Compare MPModel parameters comparison"/>
    <s v="MCPWBUSLoad Compare MP"/>
    <m/>
    <m/>
    <m/>
    <m/>
    <m/>
    <m/>
    <m/>
    <m/>
    <m/>
    <m/>
    <m/>
    <m/>
    <m/>
    <n v="2602"/>
    <x v="6"/>
    <x v="2"/>
    <s v="START Model parameters comparison"/>
    <s v="END Model parameters comparison"/>
    <d v="2026-03-06T16:37:00"/>
    <x v="182"/>
    <d v="2026-03-06T16:38:00"/>
    <s v="NULL"/>
    <x v="0"/>
    <x v="74"/>
    <x v="0"/>
    <s v="Model parameters comparison"/>
    <n v="0"/>
    <n v="0"/>
    <n v="0"/>
    <n v="0"/>
    <n v="0"/>
    <n v="0"/>
    <m/>
    <m/>
    <n v="0"/>
    <n v="0"/>
    <n v="0"/>
    <n v="0"/>
    <x v="0"/>
    <m/>
    <m/>
    <m/>
    <m/>
    <m/>
    <m/>
    <m/>
    <m/>
    <m/>
    <m/>
    <m/>
    <m/>
    <m/>
  </r>
  <r>
    <x v="15"/>
    <s v="WBUSLoad Compare Spreads46087.6930555556"/>
    <n v="80"/>
    <x v="53"/>
    <s v="MCPWBUSLoad Compare Spreadsload Spreads"/>
    <s v="MCPWBUSLoad Compare Spreads"/>
    <m/>
    <m/>
    <m/>
    <m/>
    <m/>
    <m/>
    <m/>
    <m/>
    <m/>
    <m/>
    <m/>
    <m/>
    <m/>
    <n v="2602"/>
    <x v="6"/>
    <x v="2"/>
    <s v="START load Spreads"/>
    <s v="END load Spreads"/>
    <d v="2026-03-06T16:38:00"/>
    <x v="183"/>
    <d v="2026-03-06T16:57:00"/>
    <s v="NULL"/>
    <x v="0"/>
    <x v="75"/>
    <x v="0"/>
    <s v="load Spreads"/>
    <n v="0.32"/>
    <n v="0"/>
    <n v="0.32"/>
    <n v="0"/>
    <n v="0"/>
    <n v="0.32"/>
    <m/>
    <m/>
    <n v="0"/>
    <n v="0"/>
    <n v="0.32"/>
    <n v="0"/>
    <x v="78"/>
    <m/>
    <m/>
    <m/>
    <m/>
    <m/>
    <m/>
    <m/>
    <m/>
    <m/>
    <m/>
    <m/>
    <m/>
    <m/>
  </r>
  <r>
    <x v="10"/>
    <s v="NLRBDelete Portfolio46087.6965277778"/>
    <n v="81"/>
    <x v="42"/>
    <s v="MCPNLRBDelete PortfolioDelete portfolio from"/>
    <s v="MCPNLRBDelete Portfolio"/>
    <m/>
    <m/>
    <m/>
    <m/>
    <m/>
    <m/>
    <m/>
    <m/>
    <m/>
    <m/>
    <m/>
    <m/>
    <m/>
    <n v="2602"/>
    <x v="11"/>
    <x v="2"/>
    <s v="START Delete portfolio from"/>
    <s v="END Delete portfolio from"/>
    <d v="2026-03-06T16:43:00"/>
    <x v="145"/>
    <d v="2026-03-06T16:46:00"/>
    <s v="NULL"/>
    <x v="0"/>
    <x v="76"/>
    <x v="0"/>
    <s v="Delete portfolio from"/>
    <n v="0.03"/>
    <n v="0"/>
    <n v="0.03"/>
    <n v="0"/>
    <n v="0"/>
    <n v="0.03"/>
    <m/>
    <m/>
    <n v="0"/>
    <n v="0"/>
    <n v="0.03"/>
    <n v="0"/>
    <x v="5"/>
    <m/>
    <m/>
    <m/>
    <m/>
    <m/>
    <m/>
    <m/>
    <m/>
    <m/>
    <m/>
    <m/>
    <m/>
    <m/>
  </r>
  <r>
    <x v="2"/>
    <s v="NLBTRICG46087.6979166667"/>
    <s v="Not Found"/>
    <x v="8"/>
    <s v="ICGNLBTRICGP-0 M-0 NPV ICG"/>
    <s v="ICGNLBTRICG"/>
    <m/>
    <m/>
    <m/>
    <m/>
    <m/>
    <m/>
    <m/>
    <m/>
    <m/>
    <m/>
    <m/>
    <m/>
    <m/>
    <n v="2602"/>
    <x v="3"/>
    <x v="1"/>
    <s v="START P-0 M-0 NPV ICG"/>
    <s v="END P-0 M-0 NPV ICG"/>
    <d v="2026-03-06T16:45:00"/>
    <x v="184"/>
    <d v="2026-03-06T17:01:00"/>
    <s v="NULL"/>
    <x v="0"/>
    <x v="36"/>
    <x v="0"/>
    <s v="P-0 M-0 NPV ICG"/>
    <n v="0.27"/>
    <n v="0"/>
    <n v="0.27"/>
    <n v="0"/>
    <n v="0"/>
    <n v="0.27"/>
    <m/>
    <m/>
    <n v="0"/>
    <n v="0"/>
    <n v="0.27"/>
    <n v="0"/>
    <x v="54"/>
    <m/>
    <m/>
    <m/>
    <m/>
    <m/>
    <m/>
    <m/>
    <m/>
    <m/>
    <m/>
    <m/>
    <m/>
    <m/>
  </r>
  <r>
    <x v="11"/>
    <s v="NLRBLoad Compare MP46087.6986111111"/>
    <n v="82"/>
    <x v="43"/>
    <s v="MCPNLRBLoad Compare MPload Model parameters"/>
    <s v="MCPNLRBLoad Compare MP"/>
    <m/>
    <m/>
    <m/>
    <m/>
    <m/>
    <m/>
    <m/>
    <m/>
    <m/>
    <m/>
    <m/>
    <m/>
    <m/>
    <n v="2602"/>
    <x v="11"/>
    <x v="2"/>
    <s v="START load Model parameters"/>
    <s v="END load Model parameters"/>
    <d v="2026-03-06T16:46:00"/>
    <x v="185"/>
    <d v="2026-03-06T16:50:00"/>
    <s v="NULL"/>
    <x v="0"/>
    <x v="77"/>
    <x v="0"/>
    <s v="load Model parameters"/>
    <n v="7.0000000000000007E-2"/>
    <n v="0"/>
    <n v="7.0000000000000007E-2"/>
    <n v="0"/>
    <n v="0"/>
    <n v="7.0000000000000007E-2"/>
    <m/>
    <m/>
    <n v="0"/>
    <n v="0"/>
    <n v="7.0000000000000007E-2"/>
    <n v="0"/>
    <x v="28"/>
    <m/>
    <m/>
    <m/>
    <m/>
    <m/>
    <m/>
    <m/>
    <m/>
    <m/>
    <m/>
    <m/>
    <m/>
    <m/>
  </r>
  <r>
    <x v="11"/>
    <s v="NLRBLoad Compare MP46087.7013888889"/>
    <n v="83"/>
    <x v="50"/>
    <s v="MCPNLRBLoad Compare MPModel parameters comparison"/>
    <s v="MCPNLRBLoad Compare MP"/>
    <m/>
    <m/>
    <m/>
    <m/>
    <m/>
    <m/>
    <m/>
    <m/>
    <m/>
    <m/>
    <m/>
    <m/>
    <m/>
    <n v="2602"/>
    <x v="11"/>
    <x v="2"/>
    <s v="START Model parameters comparison"/>
    <s v="END Model parameters comparison"/>
    <d v="2026-03-06T16:50:00"/>
    <x v="185"/>
    <d v="2026-03-06T16:51:00"/>
    <s v="NULL"/>
    <x v="0"/>
    <x v="77"/>
    <x v="0"/>
    <s v="Model parameters comparison"/>
    <n v="0"/>
    <n v="0"/>
    <n v="0"/>
    <n v="0"/>
    <n v="0"/>
    <n v="0"/>
    <m/>
    <m/>
    <n v="0"/>
    <n v="0"/>
    <n v="0"/>
    <n v="0"/>
    <x v="0"/>
    <m/>
    <m/>
    <m/>
    <m/>
    <m/>
    <m/>
    <m/>
    <m/>
    <m/>
    <m/>
    <m/>
    <m/>
    <m/>
  </r>
  <r>
    <x v="15"/>
    <s v="NLRBLoad Compare Spreads46087.7020833333"/>
    <n v="84"/>
    <x v="53"/>
    <s v="MCPNLRBLoad Compare Spreadsload Spreads"/>
    <s v="MCPNLRBLoad Compare Spreads"/>
    <m/>
    <m/>
    <m/>
    <m/>
    <m/>
    <m/>
    <m/>
    <m/>
    <m/>
    <m/>
    <m/>
    <m/>
    <m/>
    <n v="2602"/>
    <x v="11"/>
    <x v="2"/>
    <s v="START load Spreads"/>
    <s v="END load Spreads"/>
    <d v="2026-03-06T16:51:00"/>
    <x v="184"/>
    <d v="2026-03-06T17:01:00"/>
    <s v="NULL"/>
    <x v="0"/>
    <x v="78"/>
    <x v="0"/>
    <s v="load Spreads"/>
    <n v="0.17"/>
    <n v="0"/>
    <n v="0.17"/>
    <n v="0"/>
    <n v="0"/>
    <n v="0.17"/>
    <m/>
    <m/>
    <n v="0"/>
    <n v="0"/>
    <n v="0.17"/>
    <n v="0"/>
    <x v="34"/>
    <m/>
    <m/>
    <m/>
    <m/>
    <m/>
    <m/>
    <m/>
    <m/>
    <m/>
    <m/>
    <m/>
    <m/>
    <m/>
  </r>
  <r>
    <x v="20"/>
    <s v="BEDBValuation 146087.7055555556"/>
    <s v="Not Found"/>
    <x v="0"/>
    <s v="MRPBEDBValuation 1export to ara"/>
    <s v="MRPBEDBValuation 1"/>
    <m/>
    <m/>
    <m/>
    <m/>
    <m/>
    <m/>
    <m/>
    <m/>
    <m/>
    <m/>
    <m/>
    <m/>
    <m/>
    <n v="2602"/>
    <x v="9"/>
    <x v="0"/>
    <s v="START export to ara"/>
    <s v="END export to ara"/>
    <d v="2026-03-06T16:56:00"/>
    <x v="183"/>
    <d v="2026-03-06T16:58:00"/>
    <s v="NULL"/>
    <x v="0"/>
    <x v="72"/>
    <x v="0"/>
    <s v="export to ara"/>
    <n v="0.02"/>
    <n v="0"/>
    <n v="0.02"/>
    <n v="0"/>
    <n v="0"/>
    <n v="0.02"/>
    <m/>
    <m/>
    <n v="0"/>
    <n v="0"/>
    <n v="0.02"/>
    <n v="0"/>
    <x v="12"/>
    <m/>
    <m/>
    <m/>
    <m/>
    <m/>
    <m/>
    <m/>
    <m/>
    <m/>
    <m/>
    <m/>
    <m/>
    <m/>
  </r>
  <r>
    <x v="15"/>
    <s v="WBUSLoad Compare Spreads46087.70625"/>
    <n v="85"/>
    <x v="55"/>
    <s v="MCPWBUSLoad Compare SpreadsSpreads comparison"/>
    <s v="MCPWBUSLoad Compare Spreads"/>
    <m/>
    <m/>
    <m/>
    <m/>
    <m/>
    <m/>
    <m/>
    <m/>
    <m/>
    <m/>
    <m/>
    <m/>
    <m/>
    <n v="2602"/>
    <x v="6"/>
    <x v="2"/>
    <s v="START Spreads comparison"/>
    <s v="END Spreads comparison"/>
    <d v="2026-03-06T16:57:00"/>
    <x v="186"/>
    <d v="2026-03-09T15:36:00"/>
    <s v="NULL"/>
    <x v="0"/>
    <x v="75"/>
    <x v="0"/>
    <s v="Spreads comparison"/>
    <n v="0.03"/>
    <n v="0"/>
    <n v="0.03"/>
    <n v="0"/>
    <n v="0"/>
    <n v="0.03"/>
    <m/>
    <m/>
    <n v="0"/>
    <n v="0"/>
    <n v="0.03"/>
    <n v="0"/>
    <x v="5"/>
    <m/>
    <m/>
    <m/>
    <m/>
    <m/>
    <m/>
    <m/>
    <m/>
    <m/>
    <m/>
    <m/>
    <m/>
    <m/>
  </r>
  <r>
    <x v="21"/>
    <s v="BEDBCF Extraction46087.7069444444"/>
    <s v="Not Found"/>
    <x v="72"/>
    <s v="MRPBEDBCF ExtractionCF Extraction"/>
    <s v="MRPBEDBCF Extraction"/>
    <m/>
    <m/>
    <m/>
    <m/>
    <m/>
    <m/>
    <m/>
    <m/>
    <m/>
    <m/>
    <m/>
    <m/>
    <m/>
    <n v="2602"/>
    <x v="9"/>
    <x v="0"/>
    <s v="START CF Extraction"/>
    <s v="END CF Extraction"/>
    <d v="2026-03-06T16:58:00"/>
    <x v="187"/>
    <d v="2026-03-06T17:07:00"/>
    <s v="NULL"/>
    <x v="0"/>
    <x v="79"/>
    <x v="0"/>
    <s v="CF Extraction"/>
    <n v="0.13"/>
    <n v="0.13"/>
    <n v="0"/>
    <n v="0"/>
    <n v="0.13"/>
    <n v="0.13"/>
    <m/>
    <m/>
    <n v="0.13"/>
    <n v="0"/>
    <n v="0"/>
    <n v="0.13"/>
    <x v="46"/>
    <m/>
    <m/>
    <m/>
    <m/>
    <m/>
    <m/>
    <m/>
    <m/>
    <m/>
    <m/>
    <m/>
    <m/>
    <m/>
  </r>
  <r>
    <x v="15"/>
    <s v="NLRBLoad Compare Spreads46087.7090277778"/>
    <n v="86"/>
    <x v="55"/>
    <s v="MCPNLRBLoad Compare SpreadsSpreads comparison"/>
    <s v="MCPNLRBLoad Compare Spreads"/>
    <m/>
    <m/>
    <m/>
    <m/>
    <m/>
    <m/>
    <m/>
    <m/>
    <m/>
    <m/>
    <m/>
    <m/>
    <m/>
    <n v="2602"/>
    <x v="11"/>
    <x v="2"/>
    <s v="START Spreads comparison"/>
    <s v="END Spreads comparison"/>
    <d v="2026-03-06T17:01:00"/>
    <x v="188"/>
    <d v="2026-03-10T10:38:00"/>
    <s v="NULL"/>
    <x v="0"/>
    <x v="78"/>
    <x v="0"/>
    <s v="Spreads comparison"/>
    <n v="0.02"/>
    <n v="0"/>
    <n v="0.02"/>
    <n v="0"/>
    <n v="0"/>
    <n v="0.02"/>
    <m/>
    <m/>
    <n v="0"/>
    <n v="0"/>
    <n v="0.02"/>
    <n v="0"/>
    <x v="12"/>
    <m/>
    <m/>
    <m/>
    <m/>
    <m/>
    <m/>
    <m/>
    <m/>
    <m/>
    <m/>
    <m/>
    <m/>
    <m/>
  </r>
  <r>
    <x v="2"/>
    <s v="NLBTRICG46087.7090277778"/>
    <s v="Not Found"/>
    <x v="21"/>
    <s v="ICGNLBTRICGP-0 M-0 IRM planning ICG"/>
    <s v="ICGNLBTRICG"/>
    <m/>
    <m/>
    <m/>
    <m/>
    <m/>
    <m/>
    <m/>
    <m/>
    <m/>
    <m/>
    <m/>
    <m/>
    <m/>
    <n v="2602"/>
    <x v="3"/>
    <x v="1"/>
    <s v="START P-0 M-0 IRM planning ICG"/>
    <s v="END P-0 M-0 IRM planning ICG"/>
    <d v="2026-03-06T17:01:00"/>
    <x v="189"/>
    <d v="2026-03-07T00:30:00"/>
    <s v="NULL"/>
    <x v="0"/>
    <x v="36"/>
    <x v="0"/>
    <s v="P-0 M-0 IRM planning ICG"/>
    <n v="7.48"/>
    <n v="0"/>
    <n v="7.48"/>
    <n v="0"/>
    <n v="0"/>
    <n v="7.48"/>
    <m/>
    <m/>
    <n v="0"/>
    <n v="0"/>
    <n v="7.48"/>
    <n v="0"/>
    <x v="79"/>
    <m/>
    <m/>
    <m/>
    <m/>
    <m/>
    <m/>
    <m/>
    <m/>
    <m/>
    <m/>
    <m/>
    <m/>
    <m/>
  </r>
  <r>
    <x v="10"/>
    <s v="PLDBDelete Portfolio46087.7118055556"/>
    <n v="87"/>
    <x v="42"/>
    <s v="MCPPLDBDelete PortfolioDelete portfolio from"/>
    <s v="MCPPLDBDelete Portfolio"/>
    <m/>
    <m/>
    <m/>
    <m/>
    <m/>
    <m/>
    <m/>
    <m/>
    <m/>
    <m/>
    <m/>
    <m/>
    <m/>
    <n v="2602"/>
    <x v="12"/>
    <x v="2"/>
    <s v="START Delete portfolio from"/>
    <s v="END Delete portfolio from"/>
    <d v="2026-03-06T17:05:00"/>
    <x v="187"/>
    <d v="2026-03-06T17:07:00"/>
    <s v="NULL"/>
    <x v="0"/>
    <x v="80"/>
    <x v="0"/>
    <s v="Delete portfolio from"/>
    <n v="0.02"/>
    <n v="0"/>
    <n v="0.02"/>
    <n v="0"/>
    <n v="0"/>
    <n v="0.02"/>
    <m/>
    <m/>
    <n v="0"/>
    <n v="0"/>
    <n v="0.02"/>
    <n v="0"/>
    <x v="12"/>
    <m/>
    <m/>
    <m/>
    <m/>
    <m/>
    <m/>
    <m/>
    <m/>
    <m/>
    <m/>
    <m/>
    <m/>
    <m/>
  </r>
  <r>
    <x v="21"/>
    <s v="BEDBCF Extraction46087.7131944444"/>
    <s v="Not Found"/>
    <x v="14"/>
    <s v="MRPBEDBCF ExtractionLight Maintenance"/>
    <s v="MRPBEDBCF Extraction"/>
    <m/>
    <m/>
    <m/>
    <m/>
    <m/>
    <m/>
    <m/>
    <m/>
    <m/>
    <m/>
    <m/>
    <m/>
    <m/>
    <n v="2602"/>
    <x v="9"/>
    <x v="0"/>
    <s v="START Light Maintenance"/>
    <s v="END Light Maintenance"/>
    <d v="2026-03-06T17:07:00"/>
    <x v="190"/>
    <d v="2026-03-06T17:11:00"/>
    <s v="NULL"/>
    <x v="0"/>
    <x v="81"/>
    <x v="1"/>
    <s v="Light Maintenance"/>
    <n v="7.0000000000000007E-2"/>
    <n v="0"/>
    <n v="7.0000000000000007E-2"/>
    <n v="0"/>
    <n v="0"/>
    <n v="7.0000000000000007E-2"/>
    <m/>
    <m/>
    <n v="0"/>
    <n v="0"/>
    <n v="7.0000000000000007E-2"/>
    <n v="0"/>
    <x v="28"/>
    <m/>
    <m/>
    <m/>
    <m/>
    <m/>
    <m/>
    <m/>
    <m/>
    <m/>
    <m/>
    <m/>
    <m/>
    <m/>
  </r>
  <r>
    <x v="22"/>
    <s v="PLDBLoad MP46087.7131944444"/>
    <n v="88"/>
    <x v="43"/>
    <s v="MCPPLDBLoad MPload Model parameters"/>
    <s v="MCPPLDBLoad MP"/>
    <m/>
    <m/>
    <m/>
    <m/>
    <m/>
    <m/>
    <m/>
    <m/>
    <m/>
    <m/>
    <m/>
    <m/>
    <m/>
    <n v="2602"/>
    <x v="12"/>
    <x v="2"/>
    <s v="START load Model parameters"/>
    <s v="END load Model parameters"/>
    <d v="2026-03-06T17:07:00"/>
    <x v="191"/>
    <d v="2026-03-06T17:10:00"/>
    <s v="NULL"/>
    <x v="0"/>
    <x v="82"/>
    <x v="0"/>
    <s v="load Model parameters"/>
    <n v="0.05"/>
    <n v="0.05"/>
    <n v="0"/>
    <n v="0"/>
    <n v="0.05"/>
    <n v="0.05"/>
    <m/>
    <m/>
    <n v="0.05"/>
    <n v="0"/>
    <n v="0"/>
    <n v="0.05"/>
    <x v="4"/>
    <m/>
    <m/>
    <m/>
    <m/>
    <m/>
    <m/>
    <m/>
    <m/>
    <m/>
    <m/>
    <m/>
    <m/>
    <m/>
  </r>
  <r>
    <x v="22"/>
    <s v="PLDBLoad MP46087.7152777778"/>
    <n v="89"/>
    <x v="50"/>
    <s v="MCPPLDBLoad MPModel parameters comparison"/>
    <s v="MCPPLDBLoad MP"/>
    <m/>
    <m/>
    <m/>
    <m/>
    <m/>
    <m/>
    <m/>
    <m/>
    <m/>
    <m/>
    <m/>
    <m/>
    <m/>
    <n v="2602"/>
    <x v="12"/>
    <x v="2"/>
    <s v="START Model parameters comparison"/>
    <s v="END Model parameters comparison"/>
    <d v="2026-03-06T17:10:00"/>
    <x v="191"/>
    <d v="2026-03-08T00:06:00"/>
    <s v="NULL"/>
    <x v="0"/>
    <x v="82"/>
    <x v="0"/>
    <s v="Model parameters comparison"/>
    <n v="0"/>
    <n v="0"/>
    <n v="0"/>
    <n v="0"/>
    <n v="0"/>
    <n v="0"/>
    <m/>
    <m/>
    <n v="0"/>
    <n v="0"/>
    <n v="0"/>
    <n v="0"/>
    <x v="0"/>
    <m/>
    <m/>
    <m/>
    <m/>
    <m/>
    <m/>
    <m/>
    <m/>
    <m/>
    <m/>
    <m/>
    <m/>
    <m/>
  </r>
  <r>
    <x v="21"/>
    <s v="BEDBCF Extraction46087.7159722222"/>
    <s v="Not Found"/>
    <x v="73"/>
    <s v="MRPBEDBCF ExtractionCF old Extraction"/>
    <s v="MRPBEDBCF Extraction"/>
    <m/>
    <m/>
    <m/>
    <m/>
    <m/>
    <m/>
    <m/>
    <m/>
    <m/>
    <m/>
    <m/>
    <m/>
    <m/>
    <n v="2602"/>
    <x v="9"/>
    <x v="0"/>
    <s v="START CF old Extraction"/>
    <s v="END CF old Extraction"/>
    <d v="2026-03-06T17:11:00"/>
    <x v="192"/>
    <d v="2026-03-06T17:21:00"/>
    <s v="NULL"/>
    <x v="0"/>
    <x v="81"/>
    <x v="0"/>
    <s v="CF old Extraction"/>
    <n v="0.15"/>
    <n v="0"/>
    <n v="0.15"/>
    <n v="0"/>
    <n v="0"/>
    <n v="0.15"/>
    <m/>
    <m/>
    <n v="0"/>
    <n v="0"/>
    <n v="0.15"/>
    <n v="0"/>
    <x v="16"/>
    <m/>
    <m/>
    <m/>
    <m/>
    <m/>
    <m/>
    <m/>
    <m/>
    <m/>
    <m/>
    <m/>
    <m/>
    <m/>
  </r>
  <r>
    <x v="13"/>
    <s v="BEDBPlanning (NII)46087.7229166667"/>
    <s v="Not Found"/>
    <x v="74"/>
    <s v="MRPBEDBPlanning (NII)Planning run"/>
    <s v="MRPBEDBPlanning (NII)"/>
    <m/>
    <m/>
    <m/>
    <m/>
    <m/>
    <m/>
    <m/>
    <m/>
    <m/>
    <m/>
    <m/>
    <m/>
    <m/>
    <n v="2602"/>
    <x v="9"/>
    <x v="0"/>
    <s v="START Planning run"/>
    <s v="NULL"/>
    <d v="2026-03-06T17:21:00"/>
    <x v="193"/>
    <d v="2026-03-06T20:45:00"/>
    <s v="Exception Info: Workflow finished with errors. (line: 34)  "/>
    <x v="1"/>
    <x v="83"/>
    <x v="0"/>
    <s v="Planning run"/>
    <n v="1.95"/>
    <n v="1.95"/>
    <n v="0"/>
    <n v="0"/>
    <n v="1.95"/>
    <n v="1.95"/>
    <m/>
    <m/>
    <n v="1.95"/>
    <n v="0"/>
    <n v="0"/>
    <n v="1.95"/>
    <x v="80"/>
    <m/>
    <m/>
    <m/>
    <m/>
    <m/>
    <m/>
    <m/>
    <m/>
    <m/>
    <m/>
    <m/>
    <m/>
    <m/>
  </r>
  <r>
    <x v="19"/>
    <s v="BEGTCSRBB Planning46087.8090277778"/>
    <n v="90"/>
    <x v="75"/>
    <s v="MCPBEGTCSRBB PlanningCSRBB Planning Run"/>
    <s v="MCPBEGTCSRBB Planning"/>
    <m/>
    <m/>
    <m/>
    <m/>
    <m/>
    <m/>
    <m/>
    <m/>
    <m/>
    <m/>
    <m/>
    <m/>
    <m/>
    <n v="2602"/>
    <x v="1"/>
    <x v="2"/>
    <s v="START CSRBB Planning Run"/>
    <s v="END CSRBB Planning Run"/>
    <d v="2026-03-06T19:25:00"/>
    <x v="194"/>
    <d v="2026-03-06T21:08:00"/>
    <s v="NULL"/>
    <x v="0"/>
    <x v="71"/>
    <x v="0"/>
    <s v="CSRBB Planning Run"/>
    <n v="1.72"/>
    <n v="0"/>
    <n v="1.72"/>
    <n v="0"/>
    <n v="0"/>
    <n v="1.72"/>
    <m/>
    <m/>
    <n v="0"/>
    <n v="0"/>
    <n v="1.72"/>
    <n v="0"/>
    <x v="81"/>
    <m/>
    <m/>
    <m/>
    <m/>
    <m/>
    <m/>
    <m/>
    <m/>
    <m/>
    <m/>
    <m/>
    <m/>
    <m/>
  </r>
  <r>
    <x v="23"/>
    <s v="BEDBOptimization46087.8645833333"/>
    <s v="Not Found"/>
    <x v="76"/>
    <s v="MRPBEDBOptimizationCFM optimization1"/>
    <s v="MRPBEDBOptimization"/>
    <m/>
    <m/>
    <m/>
    <m/>
    <m/>
    <m/>
    <m/>
    <m/>
    <m/>
    <m/>
    <m/>
    <m/>
    <m/>
    <n v="2602"/>
    <x v="9"/>
    <x v="0"/>
    <s v="START CFM optimization1"/>
    <s v="END CFM optimization1"/>
    <d v="2026-03-06T20:45:00"/>
    <x v="195"/>
    <d v="2026-03-06T22:39:00"/>
    <s v="NULL"/>
    <x v="0"/>
    <x v="84"/>
    <x v="0"/>
    <s v="CFM optimization1"/>
    <n v="1.9"/>
    <n v="1.9"/>
    <n v="0"/>
    <n v="0"/>
    <n v="1.9"/>
    <n v="1.9"/>
    <m/>
    <m/>
    <n v="1.9"/>
    <n v="0"/>
    <n v="0"/>
    <n v="1.9"/>
    <x v="82"/>
    <m/>
    <m/>
    <m/>
    <m/>
    <m/>
    <m/>
    <m/>
    <m/>
    <m/>
    <m/>
    <m/>
    <m/>
    <m/>
  </r>
  <r>
    <x v="19"/>
    <s v="BEGTCSRBB Planning46087.8805555556"/>
    <n v="91"/>
    <x v="77"/>
    <s v="MCPBEGTCSRBB Planningexport to ara CSRBB Planning"/>
    <s v="MCPBEGTCSRBB Planning"/>
    <m/>
    <m/>
    <m/>
    <m/>
    <m/>
    <m/>
    <m/>
    <m/>
    <m/>
    <m/>
    <m/>
    <m/>
    <m/>
    <n v="2602"/>
    <x v="1"/>
    <x v="2"/>
    <s v="START export to ara CSRBB Planning"/>
    <s v="END export to ara CSRBB Planning"/>
    <d v="2026-03-06T21:08:00"/>
    <x v="194"/>
    <d v="2026-03-09T11:09:00"/>
    <s v="NULL"/>
    <x v="0"/>
    <x v="71"/>
    <x v="0"/>
    <s v="export to ara CSRBB Planning"/>
    <n v="0"/>
    <n v="0"/>
    <n v="0"/>
    <n v="0"/>
    <n v="0"/>
    <n v="0"/>
    <m/>
    <m/>
    <n v="0"/>
    <n v="0"/>
    <n v="0"/>
    <n v="0"/>
    <x v="0"/>
    <m/>
    <m/>
    <m/>
    <m/>
    <m/>
    <m/>
    <m/>
    <m/>
    <m/>
    <m/>
    <m/>
    <m/>
    <m/>
  </r>
  <r>
    <x v="23"/>
    <s v="BEDBOptimization46087.94375"/>
    <s v="Not Found"/>
    <x v="78"/>
    <s v="MRPBEDBOptimizationSuper Light Maintenance"/>
    <s v="MRPBEDBOptimization"/>
    <m/>
    <m/>
    <m/>
    <m/>
    <m/>
    <m/>
    <m/>
    <m/>
    <m/>
    <m/>
    <m/>
    <m/>
    <m/>
    <n v="2602"/>
    <x v="9"/>
    <x v="0"/>
    <s v="START Super Light Maintenance"/>
    <s v="END Super Light Maintenance"/>
    <d v="2026-03-06T22:39:00"/>
    <x v="196"/>
    <d v="2026-03-06T23:01:00"/>
    <s v="NULL"/>
    <x v="0"/>
    <x v="84"/>
    <x v="0"/>
    <s v="Super Light Maintenance"/>
    <n v="0.37"/>
    <n v="0"/>
    <n v="0.37"/>
    <n v="0"/>
    <n v="0"/>
    <n v="0.37"/>
    <m/>
    <m/>
    <n v="0"/>
    <n v="0"/>
    <n v="0.37"/>
    <n v="0"/>
    <x v="31"/>
    <m/>
    <m/>
    <m/>
    <m/>
    <m/>
    <m/>
    <m/>
    <m/>
    <m/>
    <m/>
    <m/>
    <m/>
    <m/>
  </r>
  <r>
    <x v="23"/>
    <s v="BEDBOptimization46087.9590277778"/>
    <s v="Not Found"/>
    <x v="79"/>
    <s v="MRPBEDBOptimizationCFM optimization1 OLAP exports"/>
    <s v="MRPBEDBOptimization"/>
    <m/>
    <m/>
    <m/>
    <m/>
    <m/>
    <m/>
    <m/>
    <m/>
    <m/>
    <m/>
    <m/>
    <m/>
    <m/>
    <n v="2602"/>
    <x v="9"/>
    <x v="0"/>
    <s v="START CFM optimization1 OLAP exports"/>
    <s v="END CFM optimization1 OLAP exports"/>
    <d v="2026-03-06T23:01:00"/>
    <x v="197"/>
    <d v="2026-03-06T23:11:00"/>
    <s v="NULL"/>
    <x v="0"/>
    <x v="84"/>
    <x v="0"/>
    <s v="CFM optimization1 OLAP exports"/>
    <n v="0.17"/>
    <n v="0.17"/>
    <n v="0"/>
    <n v="0"/>
    <n v="0.17"/>
    <n v="0.17"/>
    <m/>
    <m/>
    <n v="0.17"/>
    <n v="0"/>
    <n v="0"/>
    <n v="0.17"/>
    <x v="34"/>
    <m/>
    <m/>
    <m/>
    <m/>
    <m/>
    <m/>
    <m/>
    <m/>
    <m/>
    <m/>
    <m/>
    <m/>
    <m/>
  </r>
  <r>
    <x v="23"/>
    <s v="BEDBOptimization46087.9659722222"/>
    <s v="Not Found"/>
    <x v="80"/>
    <s v="MRPBEDBOptimizationCFM optimization2"/>
    <s v="MRPBEDBOptimization"/>
    <m/>
    <m/>
    <m/>
    <m/>
    <m/>
    <m/>
    <m/>
    <m/>
    <m/>
    <m/>
    <m/>
    <m/>
    <m/>
    <n v="2602"/>
    <x v="9"/>
    <x v="0"/>
    <s v="START CFM optimization2"/>
    <s v="END CFM optimization2"/>
    <d v="2026-03-06T23:11:00"/>
    <x v="198"/>
    <d v="2026-03-07T00:28:00"/>
    <s v="NULL"/>
    <x v="0"/>
    <x v="84"/>
    <x v="0"/>
    <s v="CFM optimization2"/>
    <n v="1.28"/>
    <n v="1.28"/>
    <n v="0"/>
    <n v="0"/>
    <n v="1.28"/>
    <n v="1.28"/>
    <m/>
    <m/>
    <n v="1.28"/>
    <n v="0"/>
    <n v="0"/>
    <n v="1.28"/>
    <x v="83"/>
    <m/>
    <m/>
    <m/>
    <m/>
    <m/>
    <m/>
    <m/>
    <m/>
    <m/>
    <m/>
    <m/>
    <m/>
    <m/>
  </r>
  <r>
    <x v="23"/>
    <s v="BEDBOptimization46088.0194444444"/>
    <s v="Not Found"/>
    <x v="78"/>
    <s v="MRPBEDBOptimizationSuper Light Maintenance"/>
    <s v="MRPBEDBOptimization"/>
    <m/>
    <m/>
    <m/>
    <m/>
    <m/>
    <m/>
    <m/>
    <m/>
    <m/>
    <m/>
    <m/>
    <m/>
    <m/>
    <n v="2602"/>
    <x v="9"/>
    <x v="0"/>
    <s v="START Super Light Maintenance"/>
    <s v="END Super Light Maintenance"/>
    <d v="2026-03-07T00:28:00"/>
    <x v="199"/>
    <d v="2026-03-07T00:33:00"/>
    <s v="NULL"/>
    <x v="0"/>
    <x v="84"/>
    <x v="1"/>
    <s v="Super Light Maintenance"/>
    <n v="0.08"/>
    <n v="0"/>
    <n v="0.08"/>
    <n v="0"/>
    <n v="0"/>
    <n v="0.08"/>
    <m/>
    <m/>
    <n v="0"/>
    <n v="0"/>
    <n v="0.08"/>
    <n v="0"/>
    <x v="3"/>
    <m/>
    <m/>
    <m/>
    <m/>
    <m/>
    <m/>
    <m/>
    <m/>
    <m/>
    <m/>
    <m/>
    <m/>
    <m/>
  </r>
  <r>
    <x v="2"/>
    <s v="NLBTRICG46088.0208333333"/>
    <s v="Not Found"/>
    <x v="10"/>
    <s v="ICGNLBTRICGupdate statistics light ICG"/>
    <s v="ICGNLBTRICG"/>
    <m/>
    <m/>
    <m/>
    <m/>
    <m/>
    <m/>
    <m/>
    <m/>
    <m/>
    <m/>
    <m/>
    <m/>
    <m/>
    <n v="2602"/>
    <x v="3"/>
    <x v="1"/>
    <s v="START update statistics light ICG"/>
    <s v="END update statistics light ICG"/>
    <d v="2026-03-07T00:30:00"/>
    <x v="200"/>
    <d v="2026-03-07T01:39:00"/>
    <s v="NULL"/>
    <x v="0"/>
    <x v="36"/>
    <x v="0"/>
    <s v="update statistics light ICG"/>
    <n v="1.1499999999999999"/>
    <n v="0"/>
    <n v="1.1499999999999999"/>
    <n v="0"/>
    <n v="0"/>
    <n v="1.1499999999999999"/>
    <m/>
    <m/>
    <n v="0"/>
    <n v="0"/>
    <n v="1.1499999999999999"/>
    <n v="0"/>
    <x v="84"/>
    <m/>
    <m/>
    <m/>
    <m/>
    <m/>
    <m/>
    <m/>
    <m/>
    <m/>
    <m/>
    <m/>
    <m/>
    <m/>
  </r>
  <r>
    <x v="23"/>
    <s v="BEDBOptimization46088.0229166667"/>
    <s v="Not Found"/>
    <x v="81"/>
    <s v="MRPBEDBOptimizationCFM optimization2 OLAP exports"/>
    <s v="MRPBEDBOptimization"/>
    <m/>
    <m/>
    <m/>
    <m/>
    <m/>
    <m/>
    <m/>
    <m/>
    <m/>
    <m/>
    <m/>
    <m/>
    <m/>
    <n v="2602"/>
    <x v="9"/>
    <x v="0"/>
    <s v="START CFM optimization2 OLAP exports"/>
    <s v="END CFM optimization2 OLAP exports"/>
    <d v="2026-03-07T00:33:00"/>
    <x v="201"/>
    <d v="2026-03-07T00:42:00"/>
    <s v="NULL"/>
    <x v="0"/>
    <x v="84"/>
    <x v="0"/>
    <s v="CFM optimization2 OLAP exports"/>
    <n v="0.15"/>
    <n v="0.15"/>
    <n v="0"/>
    <n v="0"/>
    <n v="0.15"/>
    <n v="0.15"/>
    <m/>
    <m/>
    <n v="0.15"/>
    <n v="0"/>
    <n v="0"/>
    <n v="0.15"/>
    <x v="16"/>
    <m/>
    <m/>
    <m/>
    <m/>
    <m/>
    <m/>
    <m/>
    <m/>
    <m/>
    <m/>
    <m/>
    <m/>
    <m/>
  </r>
  <r>
    <x v="5"/>
    <s v="DEGTGAP46088.0284722222"/>
    <n v="92"/>
    <x v="30"/>
    <s v="MCPDEGTGAPgap planning"/>
    <s v="MCPDEGTGAP"/>
    <m/>
    <m/>
    <m/>
    <m/>
    <m/>
    <m/>
    <m/>
    <m/>
    <m/>
    <m/>
    <m/>
    <m/>
    <m/>
    <n v="2602"/>
    <x v="2"/>
    <x v="2"/>
    <s v="START gap planning"/>
    <s v="NULL"/>
    <d v="2026-03-07T00:41:00"/>
    <x v="202"/>
    <d v="2026-03-10T11:02:00"/>
    <s v="Exception Info: Workflow finished with errors. (line: 44)  "/>
    <x v="1"/>
    <x v="26"/>
    <x v="2"/>
    <s v="gap planning"/>
    <n v="1.28"/>
    <n v="1.28"/>
    <n v="0"/>
    <n v="20.03"/>
    <n v="21.31"/>
    <n v="21.31"/>
    <m/>
    <m/>
    <n v="1.28"/>
    <n v="20.03"/>
    <n v="0"/>
    <n v="21.31"/>
    <x v="85"/>
    <m/>
    <m/>
    <m/>
    <m/>
    <m/>
    <m/>
    <m/>
    <m/>
    <m/>
    <m/>
    <m/>
    <m/>
    <m/>
  </r>
  <r>
    <x v="23"/>
    <s v="BEDBOptimization46088.0291666667"/>
    <s v="Not Found"/>
    <x v="78"/>
    <s v="MRPBEDBOptimizationSuper Light Maintenance"/>
    <s v="MRPBEDBOptimization"/>
    <m/>
    <m/>
    <m/>
    <m/>
    <m/>
    <m/>
    <m/>
    <m/>
    <m/>
    <m/>
    <m/>
    <m/>
    <m/>
    <n v="2602"/>
    <x v="9"/>
    <x v="0"/>
    <s v="START Super Light Maintenance"/>
    <s v="END Super Light Maintenance"/>
    <d v="2026-03-07T00:42:00"/>
    <x v="203"/>
    <d v="2026-03-07T00:46:00"/>
    <s v="NULL"/>
    <x v="0"/>
    <x v="84"/>
    <x v="2"/>
    <s v="Super Light Maintenance"/>
    <n v="7.0000000000000007E-2"/>
    <n v="0"/>
    <n v="7.0000000000000007E-2"/>
    <n v="0"/>
    <n v="0"/>
    <n v="7.0000000000000007E-2"/>
    <m/>
    <m/>
    <n v="0"/>
    <n v="0"/>
    <n v="7.0000000000000007E-2"/>
    <n v="0"/>
    <x v="28"/>
    <m/>
    <m/>
    <m/>
    <m/>
    <m/>
    <m/>
    <m/>
    <m/>
    <m/>
    <m/>
    <m/>
    <m/>
    <m/>
  </r>
  <r>
    <x v="23"/>
    <s v="BEDBOptimization46088.0319444444"/>
    <s v="Not Found"/>
    <x v="82"/>
    <s v="MRPBEDBOptimizationRoS/RIOD optimization"/>
    <s v="MRPBEDBOptimization"/>
    <m/>
    <m/>
    <m/>
    <m/>
    <m/>
    <m/>
    <m/>
    <m/>
    <m/>
    <m/>
    <m/>
    <m/>
    <m/>
    <n v="2602"/>
    <x v="9"/>
    <x v="0"/>
    <s v="START RoS/RIOD optimization"/>
    <s v="END RoS/RIOD optimization"/>
    <d v="2026-03-07T00:46:00"/>
    <x v="204"/>
    <d v="2026-03-07T01:27:00"/>
    <s v="NULL"/>
    <x v="0"/>
    <x v="84"/>
    <x v="0"/>
    <s v="RoS/RIOD optimization"/>
    <n v="0.68"/>
    <n v="0.68"/>
    <n v="0"/>
    <n v="0"/>
    <n v="0.68"/>
    <n v="0.68"/>
    <m/>
    <m/>
    <n v="0.68"/>
    <n v="0"/>
    <n v="0"/>
    <n v="0.68"/>
    <x v="70"/>
    <m/>
    <m/>
    <m/>
    <m/>
    <m/>
    <m/>
    <m/>
    <m/>
    <m/>
    <m/>
    <m/>
    <m/>
    <m/>
  </r>
  <r>
    <x v="23"/>
    <s v="BEDBOptimization46088.0604166667"/>
    <s v="Not Found"/>
    <x v="78"/>
    <s v="MRPBEDBOptimizationSuper Light Maintenance"/>
    <s v="MRPBEDBOptimization"/>
    <m/>
    <m/>
    <m/>
    <m/>
    <m/>
    <m/>
    <m/>
    <m/>
    <m/>
    <m/>
    <m/>
    <m/>
    <m/>
    <n v="2602"/>
    <x v="9"/>
    <x v="0"/>
    <s v="START Super Light Maintenance"/>
    <s v="END Super Light Maintenance"/>
    <d v="2026-03-07T01:27:00"/>
    <x v="205"/>
    <d v="2026-03-07T01:30:00"/>
    <s v="NULL"/>
    <x v="0"/>
    <x v="84"/>
    <x v="3"/>
    <s v="Super Light Maintenance"/>
    <n v="0.05"/>
    <n v="0"/>
    <n v="0.05"/>
    <n v="0"/>
    <n v="0"/>
    <n v="0.05"/>
    <m/>
    <m/>
    <n v="0"/>
    <n v="0"/>
    <n v="0.05"/>
    <n v="0"/>
    <x v="4"/>
    <m/>
    <m/>
    <m/>
    <m/>
    <m/>
    <m/>
    <m/>
    <m/>
    <m/>
    <m/>
    <m/>
    <m/>
    <m/>
  </r>
  <r>
    <x v="23"/>
    <s v="BEDBOptimization46088.0625"/>
    <s v="Not Found"/>
    <x v="83"/>
    <s v="MRPBEDBOptimizationRoS/RIOD optimization OLAP exports"/>
    <s v="MRPBEDBOptimization"/>
    <m/>
    <m/>
    <m/>
    <m/>
    <m/>
    <m/>
    <m/>
    <m/>
    <m/>
    <m/>
    <m/>
    <m/>
    <m/>
    <n v="2602"/>
    <x v="9"/>
    <x v="0"/>
    <s v="START RoS/RIOD optimization OLAP exports"/>
    <s v="END RoS/RIOD optimization OLAP exports"/>
    <d v="2026-03-07T01:30:00"/>
    <x v="206"/>
    <d v="2026-03-07T01:42:00"/>
    <s v="NULL"/>
    <x v="0"/>
    <x v="84"/>
    <x v="0"/>
    <s v="RoS/RIOD optimization OLAP exports"/>
    <n v="0.2"/>
    <n v="0.2"/>
    <n v="0"/>
    <n v="0"/>
    <n v="0.2"/>
    <n v="0.2"/>
    <m/>
    <m/>
    <n v="0.2"/>
    <n v="0"/>
    <n v="0"/>
    <n v="0.2"/>
    <x v="1"/>
    <m/>
    <m/>
    <m/>
    <m/>
    <m/>
    <m/>
    <m/>
    <m/>
    <m/>
    <m/>
    <m/>
    <m/>
    <m/>
  </r>
  <r>
    <x v="2"/>
    <s v="NLBTRICG46088.06875"/>
    <s v="Not Found"/>
    <x v="84"/>
    <s v="ICGNLBTRICGExport of DFA_BASE_IMP_FWD IRM report ICG"/>
    <s v="ICGNLBTRICG"/>
    <m/>
    <m/>
    <m/>
    <m/>
    <m/>
    <m/>
    <m/>
    <m/>
    <m/>
    <m/>
    <m/>
    <m/>
    <m/>
    <n v="2602"/>
    <x v="3"/>
    <x v="1"/>
    <s v="START Export of DFA_BASE_IMP_FWD IRM report ICG"/>
    <s v="END Export of DFA_BASE_IMP_FWD IRM report ICG"/>
    <d v="2026-03-07T01:39:00"/>
    <x v="207"/>
    <d v="2026-03-07T03:56:00"/>
    <s v="NULL"/>
    <x v="0"/>
    <x v="36"/>
    <x v="0"/>
    <s v="Export of DFA_BASE_IMP_FWD IRM report ICG"/>
    <n v="2.2799999999999998"/>
    <n v="0"/>
    <n v="2.2799999999999998"/>
    <n v="0"/>
    <n v="0"/>
    <n v="2.2799999999999998"/>
    <m/>
    <m/>
    <n v="0"/>
    <n v="0"/>
    <n v="2.2799999999999998"/>
    <n v="0"/>
    <x v="86"/>
    <m/>
    <m/>
    <m/>
    <m/>
    <m/>
    <m/>
    <m/>
    <m/>
    <m/>
    <m/>
    <m/>
    <m/>
    <m/>
  </r>
  <r>
    <x v="23"/>
    <s v="BEDBOptimization46088.0708333333"/>
    <s v="Not Found"/>
    <x v="78"/>
    <s v="MRPBEDBOptimizationSuper Light Maintenance"/>
    <s v="MRPBEDBOptimization"/>
    <m/>
    <m/>
    <m/>
    <m/>
    <m/>
    <m/>
    <m/>
    <m/>
    <m/>
    <m/>
    <m/>
    <m/>
    <m/>
    <n v="2602"/>
    <x v="9"/>
    <x v="0"/>
    <s v="START Super Light Maintenance"/>
    <s v="END Super Light Maintenance"/>
    <d v="2026-03-07T01:42:00"/>
    <x v="208"/>
    <d v="2026-03-07T01:46:00"/>
    <s v="NULL"/>
    <x v="0"/>
    <x v="84"/>
    <x v="4"/>
    <s v="Super Light Maintenance"/>
    <n v="7.0000000000000007E-2"/>
    <n v="0"/>
    <n v="7.0000000000000007E-2"/>
    <n v="0"/>
    <n v="0"/>
    <n v="7.0000000000000007E-2"/>
    <m/>
    <m/>
    <n v="0"/>
    <n v="0"/>
    <n v="7.0000000000000007E-2"/>
    <n v="0"/>
    <x v="28"/>
    <m/>
    <m/>
    <m/>
    <m/>
    <m/>
    <m/>
    <m/>
    <m/>
    <m/>
    <m/>
    <m/>
    <m/>
    <m/>
  </r>
  <r>
    <x v="23"/>
    <s v="BEDBOptimization46088.0736111111"/>
    <s v="Not Found"/>
    <x v="85"/>
    <s v="MRPBEDBOptimizationRoM optimization"/>
    <s v="MRPBEDBOptimization"/>
    <m/>
    <m/>
    <m/>
    <m/>
    <m/>
    <m/>
    <m/>
    <m/>
    <m/>
    <m/>
    <m/>
    <m/>
    <m/>
    <n v="2602"/>
    <x v="9"/>
    <x v="0"/>
    <s v="START RoM optimization"/>
    <s v="END RoM optimization"/>
    <d v="2026-03-07T01:46:00"/>
    <x v="209"/>
    <d v="2026-03-07T01:48:00"/>
    <s v="NULL"/>
    <x v="0"/>
    <x v="84"/>
    <x v="0"/>
    <s v="RoM optimization"/>
    <n v="0.03"/>
    <n v="0.03"/>
    <n v="0"/>
    <n v="0"/>
    <n v="0.03"/>
    <n v="0.03"/>
    <m/>
    <m/>
    <n v="0.03"/>
    <n v="0"/>
    <n v="0"/>
    <n v="0.03"/>
    <x v="5"/>
    <m/>
    <m/>
    <m/>
    <m/>
    <m/>
    <m/>
    <m/>
    <m/>
    <m/>
    <m/>
    <m/>
    <m/>
    <m/>
  </r>
  <r>
    <x v="23"/>
    <s v="BEDBOptimization46088.075"/>
    <s v="Not Found"/>
    <x v="78"/>
    <s v="MRPBEDBOptimizationSuper Light Maintenance"/>
    <s v="MRPBEDBOptimization"/>
    <m/>
    <m/>
    <m/>
    <m/>
    <m/>
    <m/>
    <m/>
    <m/>
    <m/>
    <m/>
    <m/>
    <m/>
    <m/>
    <n v="2602"/>
    <x v="9"/>
    <x v="0"/>
    <s v="START Super Light Maintenance"/>
    <s v="END Super Light Maintenance"/>
    <d v="2026-03-07T01:48:00"/>
    <x v="210"/>
    <d v="2026-03-07T01:51:00"/>
    <s v="NULL"/>
    <x v="0"/>
    <x v="84"/>
    <x v="5"/>
    <s v="Super Light Maintenance"/>
    <n v="0.05"/>
    <n v="0"/>
    <n v="0.05"/>
    <n v="0"/>
    <n v="0"/>
    <n v="0.05"/>
    <m/>
    <m/>
    <n v="0"/>
    <n v="0"/>
    <n v="0.05"/>
    <n v="0"/>
    <x v="4"/>
    <m/>
    <m/>
    <m/>
    <m/>
    <m/>
    <m/>
    <m/>
    <m/>
    <m/>
    <m/>
    <m/>
    <m/>
    <m/>
  </r>
  <r>
    <x v="23"/>
    <s v="BEDBOptimization46088.0770833333"/>
    <s v="Not Found"/>
    <x v="86"/>
    <s v="MRPBEDBOptimizationRoM optimization OLAP Exports"/>
    <s v="MRPBEDBOptimization"/>
    <m/>
    <m/>
    <m/>
    <m/>
    <m/>
    <m/>
    <m/>
    <m/>
    <m/>
    <m/>
    <m/>
    <m/>
    <m/>
    <n v="2602"/>
    <x v="9"/>
    <x v="0"/>
    <s v="START RoM optimization OLAP Exports"/>
    <s v="END RoM optimization OLAP Exports"/>
    <d v="2026-03-07T01:51:00"/>
    <x v="211"/>
    <d v="2026-03-09T17:09:00"/>
    <s v="NULL"/>
    <x v="0"/>
    <x v="84"/>
    <x v="0"/>
    <s v="RoM optimization OLAP Exports"/>
    <n v="0.05"/>
    <n v="0.05"/>
    <n v="0"/>
    <n v="13"/>
    <n v="13.05"/>
    <n v="13.05"/>
    <m/>
    <m/>
    <n v="0.05"/>
    <n v="13"/>
    <n v="0"/>
    <n v="13.05"/>
    <x v="87"/>
    <m/>
    <m/>
    <m/>
    <m/>
    <m/>
    <m/>
    <m/>
    <m/>
    <m/>
    <m/>
    <m/>
    <m/>
    <m/>
  </r>
  <r>
    <x v="2"/>
    <s v="NLBTRICG46088.1638888889"/>
    <s v="Not Found"/>
    <x v="87"/>
    <s v="ICGNLBTRICGExport of DFA_NONE_IMP_FWD IRM report ICG"/>
    <s v="ICGNLBTRICG"/>
    <m/>
    <m/>
    <m/>
    <m/>
    <m/>
    <m/>
    <m/>
    <m/>
    <m/>
    <m/>
    <m/>
    <m/>
    <m/>
    <n v="2602"/>
    <x v="3"/>
    <x v="1"/>
    <s v="START Export of DFA_NONE_IMP_FWD IRM report ICG"/>
    <s v="END Export of DFA_NONE_IMP_FWD IRM report ICG"/>
    <d v="2026-03-07T03:56:00"/>
    <x v="212"/>
    <d v="2026-03-07T05:47:00"/>
    <s v="NULL"/>
    <x v="0"/>
    <x v="36"/>
    <x v="0"/>
    <s v="Export of DFA_NONE_IMP_FWD IRM report ICG"/>
    <n v="1.85"/>
    <n v="0"/>
    <n v="1.85"/>
    <n v="0"/>
    <n v="0"/>
    <n v="1.85"/>
    <m/>
    <m/>
    <n v="0"/>
    <n v="0"/>
    <n v="1.85"/>
    <n v="0"/>
    <x v="63"/>
    <m/>
    <m/>
    <m/>
    <m/>
    <m/>
    <m/>
    <m/>
    <m/>
    <m/>
    <m/>
    <m/>
    <m/>
    <m/>
  </r>
  <r>
    <x v="10"/>
    <s v="BEDBDelete Portfolio46088.1805555556"/>
    <n v="93"/>
    <x v="42"/>
    <s v="MCPBEDBDelete PortfolioDelete portfolio from"/>
    <s v="MCPBEDBDelete Portfolio"/>
    <m/>
    <m/>
    <m/>
    <m/>
    <m/>
    <m/>
    <m/>
    <m/>
    <m/>
    <m/>
    <m/>
    <m/>
    <m/>
    <n v="2602"/>
    <x v="9"/>
    <x v="2"/>
    <s v="START Delete portfolio from"/>
    <s v="END Delete portfolio from"/>
    <d v="2026-03-07T04:20:00"/>
    <x v="213"/>
    <d v="2026-03-07T04:23:00"/>
    <s v="NULL"/>
    <x v="0"/>
    <x v="80"/>
    <x v="0"/>
    <s v="Delete portfolio from"/>
    <n v="0.03"/>
    <n v="0"/>
    <n v="0.03"/>
    <n v="0"/>
    <n v="0"/>
    <n v="0.03"/>
    <m/>
    <m/>
    <n v="0"/>
    <n v="0"/>
    <n v="0.03"/>
    <n v="0"/>
    <x v="5"/>
    <m/>
    <m/>
    <m/>
    <m/>
    <m/>
    <m/>
    <m/>
    <m/>
    <m/>
    <m/>
    <m/>
    <m/>
    <m/>
  </r>
  <r>
    <x v="22"/>
    <s v="BEDBLoad MP46088.1826388889"/>
    <n v="94"/>
    <x v="43"/>
    <s v="MCPBEDBLoad MPload Model parameters"/>
    <s v="MCPBEDBLoad MP"/>
    <m/>
    <m/>
    <m/>
    <m/>
    <m/>
    <m/>
    <m/>
    <m/>
    <m/>
    <m/>
    <m/>
    <m/>
    <m/>
    <n v="2602"/>
    <x v="9"/>
    <x v="2"/>
    <s v="START load Model parameters"/>
    <s v="END load Model parameters"/>
    <d v="2026-03-07T04:23:00"/>
    <x v="214"/>
    <d v="2026-03-07T04:26:00"/>
    <s v="NULL"/>
    <x v="0"/>
    <x v="82"/>
    <x v="0"/>
    <s v="load Model parameters"/>
    <n v="0.05"/>
    <n v="0.05"/>
    <n v="0"/>
    <n v="0"/>
    <n v="0.05"/>
    <n v="0.05"/>
    <m/>
    <m/>
    <n v="0.05"/>
    <n v="0"/>
    <n v="0"/>
    <n v="0.05"/>
    <x v="4"/>
    <m/>
    <m/>
    <m/>
    <m/>
    <m/>
    <m/>
    <m/>
    <m/>
    <m/>
    <m/>
    <m/>
    <m/>
    <m/>
  </r>
  <r>
    <x v="22"/>
    <s v="BEDBLoad MP46088.1847222222"/>
    <n v="95"/>
    <x v="50"/>
    <s v="MCPBEDBLoad MPModel parameters comparison"/>
    <s v="MCPBEDBLoad MP"/>
    <m/>
    <m/>
    <m/>
    <m/>
    <m/>
    <m/>
    <m/>
    <m/>
    <m/>
    <m/>
    <m/>
    <m/>
    <m/>
    <n v="2602"/>
    <x v="9"/>
    <x v="2"/>
    <s v="START Model parameters comparison"/>
    <s v="END Model parameters comparison"/>
    <d v="2026-03-07T04:26:00"/>
    <x v="214"/>
    <d v="2026-03-07T04:27:00"/>
    <s v="NULL"/>
    <x v="0"/>
    <x v="82"/>
    <x v="0"/>
    <s v="Model parameters comparison"/>
    <n v="0"/>
    <n v="0"/>
    <n v="0"/>
    <n v="0"/>
    <n v="0"/>
    <n v="0"/>
    <m/>
    <m/>
    <n v="0"/>
    <n v="0"/>
    <n v="0"/>
    <n v="0"/>
    <x v="0"/>
    <m/>
    <m/>
    <m/>
    <m/>
    <m/>
    <m/>
    <m/>
    <m/>
    <m/>
    <m/>
    <m/>
    <m/>
    <m/>
  </r>
  <r>
    <x v="24"/>
    <s v="BEDBLoad Spreads46088.1854166667"/>
    <n v="96"/>
    <x v="53"/>
    <s v="MCPBEDBLoad Spreadsload Spreads"/>
    <s v="MCPBEDBLoad Spreads"/>
    <m/>
    <m/>
    <m/>
    <m/>
    <m/>
    <m/>
    <m/>
    <m/>
    <m/>
    <m/>
    <m/>
    <m/>
    <m/>
    <n v="2602"/>
    <x v="9"/>
    <x v="2"/>
    <s v="START load Spreads"/>
    <s v="END load Spreads"/>
    <d v="2026-03-07T04:27:00"/>
    <x v="215"/>
    <d v="2026-03-07T04:37:00"/>
    <s v="NULL"/>
    <x v="0"/>
    <x v="85"/>
    <x v="0"/>
    <s v="load Spreads"/>
    <n v="0.17"/>
    <n v="0"/>
    <n v="0.17"/>
    <n v="0"/>
    <n v="0"/>
    <n v="0.17"/>
    <m/>
    <m/>
    <n v="0"/>
    <n v="0"/>
    <n v="0.17"/>
    <n v="0"/>
    <x v="34"/>
    <m/>
    <m/>
    <m/>
    <m/>
    <m/>
    <m/>
    <m/>
    <m/>
    <m/>
    <m/>
    <m/>
    <m/>
    <m/>
  </r>
  <r>
    <x v="24"/>
    <s v="BEDBLoad Spreads46088.1923611111"/>
    <n v="97"/>
    <x v="55"/>
    <s v="MCPBEDBLoad SpreadsSpreads comparison"/>
    <s v="MCPBEDBLoad Spreads"/>
    <m/>
    <m/>
    <m/>
    <m/>
    <m/>
    <m/>
    <m/>
    <m/>
    <m/>
    <m/>
    <m/>
    <m/>
    <m/>
    <n v="2602"/>
    <x v="9"/>
    <x v="2"/>
    <s v="START Spreads comparison"/>
    <s v="END Spreads comparison"/>
    <d v="2026-03-07T04:37:00"/>
    <x v="216"/>
    <d v="2026-03-07T04:40:00"/>
    <s v="NULL"/>
    <x v="0"/>
    <x v="85"/>
    <x v="0"/>
    <s v="Spreads comparison"/>
    <n v="0.02"/>
    <n v="0"/>
    <n v="0.02"/>
    <n v="0"/>
    <n v="0"/>
    <n v="0.02"/>
    <m/>
    <m/>
    <n v="0"/>
    <n v="0"/>
    <n v="0.02"/>
    <n v="0"/>
    <x v="12"/>
    <m/>
    <m/>
    <m/>
    <m/>
    <m/>
    <m/>
    <m/>
    <m/>
    <m/>
    <m/>
    <m/>
    <m/>
    <m/>
  </r>
  <r>
    <x v="3"/>
    <s v="BEDBLoad Pos46088.1944444444"/>
    <n v="98"/>
    <x v="23"/>
    <s v="MCPBEDBLoad Posload"/>
    <s v="MCPBEDBLoad Pos"/>
    <m/>
    <m/>
    <m/>
    <m/>
    <m/>
    <m/>
    <m/>
    <m/>
    <m/>
    <m/>
    <m/>
    <m/>
    <m/>
    <n v="2602"/>
    <x v="9"/>
    <x v="2"/>
    <s v="START load"/>
    <s v="END load"/>
    <d v="2026-03-07T04:40:00"/>
    <x v="217"/>
    <d v="2026-03-07T05:28:00"/>
    <s v="NULL"/>
    <x v="0"/>
    <x v="86"/>
    <x v="0"/>
    <s v="load"/>
    <n v="0.8"/>
    <n v="0"/>
    <n v="0.8"/>
    <n v="0"/>
    <n v="0"/>
    <n v="0.8"/>
    <m/>
    <m/>
    <n v="0"/>
    <n v="0"/>
    <n v="0.8"/>
    <n v="0"/>
    <x v="43"/>
    <m/>
    <m/>
    <m/>
    <m/>
    <m/>
    <m/>
    <m/>
    <m/>
    <m/>
    <m/>
    <m/>
    <m/>
    <m/>
  </r>
  <r>
    <x v="3"/>
    <s v="BEDBLoad Pos46088.2277777778"/>
    <n v="99"/>
    <x v="24"/>
    <s v="MCPBEDBLoad PosStratification"/>
    <s v="MCPBEDBLoad Pos"/>
    <m/>
    <m/>
    <m/>
    <m/>
    <m/>
    <m/>
    <m/>
    <m/>
    <m/>
    <m/>
    <m/>
    <m/>
    <m/>
    <n v="2602"/>
    <x v="9"/>
    <x v="2"/>
    <s v="START Stratification"/>
    <s v="END Stratification"/>
    <d v="2026-03-07T05:28:00"/>
    <x v="218"/>
    <d v="2026-03-07T05:37:00"/>
    <s v="NULL"/>
    <x v="0"/>
    <x v="86"/>
    <x v="0"/>
    <s v="Stratification"/>
    <n v="0.13"/>
    <n v="0"/>
    <n v="0.13"/>
    <n v="0"/>
    <n v="0"/>
    <n v="0.13"/>
    <m/>
    <m/>
    <n v="0"/>
    <n v="0"/>
    <n v="0.13"/>
    <n v="0"/>
    <x v="46"/>
    <m/>
    <m/>
    <m/>
    <m/>
    <m/>
    <m/>
    <m/>
    <m/>
    <m/>
    <m/>
    <m/>
    <m/>
    <m/>
  </r>
  <r>
    <x v="4"/>
    <s v="BEDBValuation (NPV)46088.2340277778"/>
    <n v="100"/>
    <x v="27"/>
    <s v="MCPBEDBValuation (NPV)portfolio valuation run"/>
    <s v="MCPBEDBValuation (NPV)"/>
    <m/>
    <m/>
    <m/>
    <m/>
    <m/>
    <m/>
    <m/>
    <m/>
    <m/>
    <m/>
    <m/>
    <m/>
    <m/>
    <n v="2602"/>
    <x v="9"/>
    <x v="2"/>
    <s v="START portfolio valuation run"/>
    <s v="END portfolio valuation run"/>
    <d v="2026-03-07T05:37:00"/>
    <x v="219"/>
    <d v="2026-03-07T14:22:00"/>
    <s v="NULL"/>
    <x v="0"/>
    <x v="87"/>
    <x v="0"/>
    <s v="portfolio valuation run"/>
    <n v="8.75"/>
    <n v="8.75"/>
    <n v="0"/>
    <n v="0"/>
    <n v="8.75"/>
    <n v="8.75"/>
    <m/>
    <m/>
    <n v="8.75"/>
    <n v="0"/>
    <n v="0"/>
    <n v="8.75"/>
    <x v="88"/>
    <m/>
    <m/>
    <m/>
    <m/>
    <m/>
    <m/>
    <m/>
    <m/>
    <m/>
    <m/>
    <m/>
    <m/>
    <m/>
  </r>
  <r>
    <x v="2"/>
    <s v="NLBTRICG46088.2409722222"/>
    <s v="Not Found"/>
    <x v="17"/>
    <s v="ICGNLBTRICGExport of Market Forecast report ICG"/>
    <s v="ICGNLBTRICG"/>
    <m/>
    <m/>
    <m/>
    <m/>
    <m/>
    <m/>
    <m/>
    <m/>
    <m/>
    <m/>
    <m/>
    <m/>
    <m/>
    <n v="2602"/>
    <x v="3"/>
    <x v="1"/>
    <s v="START Export of Market Forecast report ICG"/>
    <s v="END Export of Market Forecast report ICG"/>
    <d v="2026-03-07T05:47:00"/>
    <x v="220"/>
    <s v="NULL"/>
    <s v="NULL"/>
    <x v="0"/>
    <x v="36"/>
    <x v="0"/>
    <s v="Export of Market Forecast report ICG"/>
    <n v="0.1"/>
    <n v="0"/>
    <n v="0.1"/>
    <n v="0"/>
    <n v="0"/>
    <n v="0.1"/>
    <m/>
    <m/>
    <n v="0"/>
    <n v="0"/>
    <n v="0.1"/>
    <n v="0"/>
    <x v="30"/>
    <m/>
    <m/>
    <m/>
    <m/>
    <m/>
    <m/>
    <m/>
    <m/>
    <m/>
    <m/>
    <m/>
    <m/>
    <m/>
  </r>
  <r>
    <x v="3"/>
    <s v="NLBTRLoad Pos46088.2847222222"/>
    <n v="101"/>
    <x v="23"/>
    <s v="MCPNLBTRLoad Posload"/>
    <s v="MCPNLBTRLoad Pos"/>
    <m/>
    <m/>
    <m/>
    <m/>
    <m/>
    <m/>
    <m/>
    <m/>
    <m/>
    <m/>
    <m/>
    <m/>
    <m/>
    <n v="2602"/>
    <x v="3"/>
    <x v="2"/>
    <s v="START load"/>
    <s v="END load"/>
    <d v="2026-03-07T06:50:00"/>
    <x v="221"/>
    <d v="2026-03-07T07:30:00"/>
    <s v="NULL"/>
    <x v="0"/>
    <x v="88"/>
    <x v="0"/>
    <s v="load"/>
    <n v="0.67"/>
    <n v="0"/>
    <n v="0.67"/>
    <n v="0"/>
    <n v="0"/>
    <n v="0.67"/>
    <m/>
    <m/>
    <n v="0"/>
    <n v="0"/>
    <n v="0.67"/>
    <n v="0"/>
    <x v="38"/>
    <m/>
    <m/>
    <m/>
    <m/>
    <m/>
    <m/>
    <m/>
    <m/>
    <m/>
    <m/>
    <m/>
    <m/>
    <m/>
  </r>
  <r>
    <x v="3"/>
    <s v="NLBTRLoad Pos46088.3125"/>
    <n v="102"/>
    <x v="24"/>
    <s v="MCPNLBTRLoad PosStratification"/>
    <s v="MCPNLBTRLoad Pos"/>
    <m/>
    <m/>
    <m/>
    <m/>
    <m/>
    <m/>
    <m/>
    <m/>
    <m/>
    <m/>
    <m/>
    <m/>
    <m/>
    <n v="2602"/>
    <x v="3"/>
    <x v="2"/>
    <s v="START Stratification"/>
    <s v="END Stratification"/>
    <d v="2026-03-07T07:30:00"/>
    <x v="222"/>
    <d v="2026-03-07T07:37:00"/>
    <s v="NULL"/>
    <x v="0"/>
    <x v="88"/>
    <x v="0"/>
    <s v="Stratification"/>
    <n v="0.12"/>
    <n v="0"/>
    <n v="0.12"/>
    <n v="0"/>
    <n v="0"/>
    <n v="0.12"/>
    <m/>
    <m/>
    <n v="0"/>
    <n v="0"/>
    <n v="0.12"/>
    <n v="0"/>
    <x v="15"/>
    <m/>
    <m/>
    <m/>
    <m/>
    <m/>
    <m/>
    <m/>
    <m/>
    <m/>
    <m/>
    <m/>
    <m/>
    <m/>
  </r>
  <r>
    <x v="3"/>
    <s v="NLBTRLoad Pos46088.3173611111"/>
    <n v="103"/>
    <x v="88"/>
    <s v="MCPNLBTRLoad PosLight Maintenance Load Portfolio"/>
    <s v="MCPNLBTRLoad Pos"/>
    <m/>
    <m/>
    <m/>
    <m/>
    <m/>
    <m/>
    <m/>
    <m/>
    <m/>
    <m/>
    <m/>
    <m/>
    <m/>
    <n v="2602"/>
    <x v="3"/>
    <x v="2"/>
    <s v="START Light Maintenance Load Portfolio"/>
    <s v="END Light Maintenance Load Portfolio"/>
    <d v="2026-03-07T07:37:00"/>
    <x v="223"/>
    <d v="2026-03-07T07:43:00"/>
    <s v="NULL"/>
    <x v="0"/>
    <x v="88"/>
    <x v="0"/>
    <s v="Light Maintenance Load Portfolio"/>
    <n v="0.1"/>
    <n v="0"/>
    <n v="0.1"/>
    <n v="0"/>
    <n v="0"/>
    <n v="0.1"/>
    <m/>
    <m/>
    <n v="0"/>
    <n v="0"/>
    <n v="0.1"/>
    <n v="0"/>
    <x v="30"/>
    <m/>
    <m/>
    <m/>
    <m/>
    <m/>
    <m/>
    <m/>
    <m/>
    <m/>
    <m/>
    <m/>
    <m/>
    <m/>
  </r>
  <r>
    <x v="3"/>
    <s v="NLBTRLoad Pos46088.3215277778"/>
    <n v="104"/>
    <x v="25"/>
    <s v="MCPNLBTRLoad PosPosition report OLAP exports"/>
    <s v="MCPNLBTRLoad Pos"/>
    <m/>
    <m/>
    <m/>
    <m/>
    <m/>
    <m/>
    <m/>
    <m/>
    <m/>
    <m/>
    <m/>
    <m/>
    <m/>
    <n v="2602"/>
    <x v="3"/>
    <x v="2"/>
    <s v="START Position report OLAP exports"/>
    <s v="END Position report OLAP exports"/>
    <d v="2026-03-07T07:43:00"/>
    <x v="224"/>
    <d v="2026-03-07T07:54:00"/>
    <s v="NULL"/>
    <x v="0"/>
    <x v="88"/>
    <x v="0"/>
    <s v="Position report OLAP exports"/>
    <n v="0.18"/>
    <n v="0"/>
    <n v="0.18"/>
    <n v="0"/>
    <n v="0"/>
    <n v="0.18"/>
    <m/>
    <m/>
    <n v="0"/>
    <n v="0"/>
    <n v="0.18"/>
    <n v="0"/>
    <x v="13"/>
    <m/>
    <m/>
    <m/>
    <m/>
    <m/>
    <m/>
    <m/>
    <m/>
    <m/>
    <m/>
    <m/>
    <m/>
    <m/>
  </r>
  <r>
    <x v="3"/>
    <s v="NLBTRLoad Pos46088.3291666667"/>
    <n v="105"/>
    <x v="89"/>
    <s v="MCPNLBTRLoad Posexport to ara Load Portfolio"/>
    <s v="MCPNLBTRLoad Pos"/>
    <m/>
    <m/>
    <m/>
    <m/>
    <m/>
    <m/>
    <m/>
    <m/>
    <m/>
    <m/>
    <m/>
    <m/>
    <m/>
    <n v="2602"/>
    <x v="3"/>
    <x v="2"/>
    <s v="START export to ara Load Portfolio"/>
    <s v="END export to ara Load Portfolio"/>
    <d v="2026-03-07T07:54:00"/>
    <x v="224"/>
    <d v="2026-03-07T07:54:00"/>
    <s v="NULL"/>
    <x v="0"/>
    <x v="88"/>
    <x v="0"/>
    <s v="export to ara Load Portfolio"/>
    <n v="0"/>
    <n v="0"/>
    <n v="0"/>
    <n v="0"/>
    <n v="0"/>
    <n v="0"/>
    <m/>
    <m/>
    <n v="0"/>
    <n v="0"/>
    <n v="0"/>
    <n v="0"/>
    <x v="0"/>
    <m/>
    <m/>
    <m/>
    <m/>
    <m/>
    <m/>
    <m/>
    <m/>
    <m/>
    <m/>
    <m/>
    <m/>
    <m/>
  </r>
  <r>
    <x v="3"/>
    <s v="NLBTRLoad Pos46088.3291666667"/>
    <n v="105"/>
    <x v="26"/>
    <s v="MCPNLBTRLoad Poscopy from"/>
    <s v="MCPNLBTRLoad Pos"/>
    <m/>
    <m/>
    <m/>
    <m/>
    <m/>
    <m/>
    <m/>
    <m/>
    <m/>
    <m/>
    <m/>
    <m/>
    <m/>
    <n v="2602"/>
    <x v="3"/>
    <x v="2"/>
    <s v="START copy from"/>
    <s v="END copy from"/>
    <d v="2026-03-07T07:54:00"/>
    <x v="225"/>
    <d v="2026-03-07T08:06:00"/>
    <s v="NULL"/>
    <x v="0"/>
    <x v="88"/>
    <x v="0"/>
    <s v="copy from"/>
    <n v="0.18"/>
    <n v="0"/>
    <n v="0.18"/>
    <n v="0"/>
    <n v="0"/>
    <n v="0.18"/>
    <m/>
    <m/>
    <n v="0"/>
    <n v="0"/>
    <n v="0.18"/>
    <n v="0"/>
    <x v="13"/>
    <m/>
    <m/>
    <m/>
    <m/>
    <m/>
    <m/>
    <m/>
    <m/>
    <m/>
    <m/>
    <m/>
    <m/>
    <m/>
  </r>
  <r>
    <x v="4"/>
    <s v="NLBTRValuation (NPV)46088.3375"/>
    <n v="106"/>
    <x v="27"/>
    <s v="MCPNLBTRValuation (NPV)portfolio valuation run"/>
    <s v="MCPNLBTRValuation (NPV)"/>
    <m/>
    <m/>
    <m/>
    <m/>
    <m/>
    <m/>
    <m/>
    <m/>
    <m/>
    <m/>
    <m/>
    <m/>
    <m/>
    <n v="2602"/>
    <x v="3"/>
    <x v="2"/>
    <s v="START portfolio valuation run"/>
    <s v="END portfolio valuation run"/>
    <d v="2026-03-07T08:06:00"/>
    <x v="226"/>
    <d v="2026-03-07T08:24:00"/>
    <s v="NULL"/>
    <x v="0"/>
    <x v="89"/>
    <x v="0"/>
    <s v="portfolio valuation run"/>
    <n v="0.3"/>
    <n v="0"/>
    <n v="0.3"/>
    <n v="0"/>
    <n v="0"/>
    <n v="0.3"/>
    <m/>
    <m/>
    <n v="0"/>
    <n v="0"/>
    <n v="0.3"/>
    <n v="0"/>
    <x v="8"/>
    <m/>
    <m/>
    <m/>
    <m/>
    <m/>
    <m/>
    <m/>
    <m/>
    <m/>
    <m/>
    <m/>
    <m/>
    <m/>
  </r>
  <r>
    <x v="4"/>
    <s v="NLBTRValuation (NPV)46088.35"/>
    <n v="107"/>
    <x v="0"/>
    <s v="MCPNLBTRValuation (NPV)export to ara"/>
    <s v="MCPNLBTRValuation (NPV)"/>
    <m/>
    <m/>
    <m/>
    <m/>
    <m/>
    <m/>
    <m/>
    <m/>
    <m/>
    <m/>
    <m/>
    <m/>
    <m/>
    <n v="2602"/>
    <x v="3"/>
    <x v="2"/>
    <s v="START export to ara"/>
    <s v="END export to ara"/>
    <d v="2026-03-07T08:24:00"/>
    <x v="226"/>
    <d v="2026-03-07T08:24:00"/>
    <s v="NULL"/>
    <x v="0"/>
    <x v="89"/>
    <x v="0"/>
    <s v="export to ara"/>
    <n v="0"/>
    <n v="0"/>
    <n v="0"/>
    <n v="0"/>
    <n v="0"/>
    <n v="0"/>
    <m/>
    <m/>
    <n v="0"/>
    <n v="0"/>
    <n v="0"/>
    <n v="0"/>
    <x v="0"/>
    <m/>
    <m/>
    <m/>
    <m/>
    <m/>
    <m/>
    <m/>
    <m/>
    <m/>
    <m/>
    <m/>
    <m/>
    <m/>
  </r>
  <r>
    <x v="4"/>
    <s v="NLBTRValuation (NPV)46088.35"/>
    <n v="107"/>
    <x v="90"/>
    <s v="MCPNLBTRValuation (NPV)Light Maintenance portfolio valuation"/>
    <s v="MCPNLBTRValuation (NPV)"/>
    <m/>
    <m/>
    <m/>
    <m/>
    <m/>
    <m/>
    <m/>
    <m/>
    <m/>
    <m/>
    <m/>
    <m/>
    <m/>
    <n v="2602"/>
    <x v="3"/>
    <x v="2"/>
    <s v="START Light Maintenance portfolio valuation"/>
    <s v="END Light Maintenance portfolio valuation"/>
    <d v="2026-03-07T08:24:00"/>
    <x v="227"/>
    <d v="2026-03-07T08:32:00"/>
    <s v="NULL"/>
    <x v="0"/>
    <x v="89"/>
    <x v="0"/>
    <s v="Light Maintenance portfolio valuation"/>
    <n v="0.13"/>
    <n v="0"/>
    <n v="0.13"/>
    <n v="0"/>
    <n v="0"/>
    <n v="0.13"/>
    <m/>
    <m/>
    <n v="0"/>
    <n v="0"/>
    <n v="0.13"/>
    <n v="0"/>
    <x v="46"/>
    <m/>
    <m/>
    <m/>
    <m/>
    <m/>
    <m/>
    <m/>
    <m/>
    <m/>
    <m/>
    <m/>
    <m/>
    <m/>
  </r>
  <r>
    <x v="4"/>
    <s v="NLBTRValuation (NPV)46088.3555555556"/>
    <n v="108"/>
    <x v="91"/>
    <s v="MCPNLBTRValuation (NPV)valuation report OLAP exports"/>
    <s v="MCPNLBTRValuation (NPV)"/>
    <m/>
    <m/>
    <m/>
    <m/>
    <m/>
    <m/>
    <m/>
    <m/>
    <m/>
    <m/>
    <m/>
    <m/>
    <m/>
    <n v="2602"/>
    <x v="3"/>
    <x v="2"/>
    <s v="START valuation report OLAP exports"/>
    <s v="END valuation report OLAP exports"/>
    <d v="2026-03-07T08:32:00"/>
    <x v="228"/>
    <d v="2026-03-07T10:08:00"/>
    <s v="NULL"/>
    <x v="0"/>
    <x v="89"/>
    <x v="0"/>
    <s v="valuation report OLAP exports"/>
    <n v="1.6"/>
    <n v="0"/>
    <n v="1.6"/>
    <n v="0"/>
    <n v="0"/>
    <n v="1.6"/>
    <m/>
    <m/>
    <n v="0"/>
    <n v="0"/>
    <n v="1.6"/>
    <n v="0"/>
    <x v="76"/>
    <m/>
    <m/>
    <m/>
    <m/>
    <m/>
    <m/>
    <m/>
    <m/>
    <m/>
    <m/>
    <m/>
    <m/>
    <m/>
  </r>
  <r>
    <x v="4"/>
    <s v="NLBTRValuation (NPV)46088.4222222222"/>
    <n v="109"/>
    <x v="92"/>
    <s v="MCPNLBTRValuation (NPV)valuation report QRM Reporter exports"/>
    <s v="MCPNLBTRValuation (NPV)"/>
    <m/>
    <m/>
    <m/>
    <m/>
    <m/>
    <m/>
    <m/>
    <m/>
    <m/>
    <m/>
    <m/>
    <m/>
    <m/>
    <n v="2602"/>
    <x v="3"/>
    <x v="2"/>
    <s v="START valuation report QRM Reporter exports"/>
    <s v="end valuation report QRM Reporter exports"/>
    <d v="2026-03-07T10:08:00"/>
    <x v="229"/>
    <d v="2026-03-07T10:11:00"/>
    <s v="NULL"/>
    <x v="0"/>
    <x v="89"/>
    <x v="0"/>
    <s v="valuation report QRM Reporter exports"/>
    <n v="0.05"/>
    <n v="0"/>
    <n v="0.05"/>
    <n v="0"/>
    <n v="0"/>
    <n v="0.05"/>
    <m/>
    <m/>
    <n v="0"/>
    <n v="0"/>
    <n v="0.05"/>
    <n v="0"/>
    <x v="4"/>
    <m/>
    <m/>
    <m/>
    <m/>
    <m/>
    <m/>
    <m/>
    <m/>
    <m/>
    <m/>
    <m/>
    <m/>
    <m/>
  </r>
  <r>
    <x v="4"/>
    <s v="NLBTRValuation (NPV)46088.4243055556"/>
    <n v="110"/>
    <x v="29"/>
    <s v="MCPNLBTRValuation (NPV)AIC portfolio valuation run"/>
    <s v="MCPNLBTRValuation (NPV)"/>
    <m/>
    <m/>
    <m/>
    <m/>
    <m/>
    <m/>
    <m/>
    <m/>
    <m/>
    <m/>
    <m/>
    <m/>
    <m/>
    <n v="2602"/>
    <x v="3"/>
    <x v="2"/>
    <s v="START AIC portfolio valuation run"/>
    <s v="END AIC portfolio valuation run"/>
    <d v="2026-03-07T10:11:00"/>
    <x v="230"/>
    <d v="2026-03-07T10:12:00"/>
    <s v="NULL"/>
    <x v="0"/>
    <x v="89"/>
    <x v="0"/>
    <s v="AIC portfolio valuation run"/>
    <n v="0.02"/>
    <n v="0"/>
    <n v="0.02"/>
    <n v="0"/>
    <n v="0"/>
    <n v="0.02"/>
    <m/>
    <m/>
    <n v="0"/>
    <n v="0"/>
    <n v="0.02"/>
    <n v="0"/>
    <x v="12"/>
    <m/>
    <m/>
    <m/>
    <m/>
    <m/>
    <m/>
    <m/>
    <m/>
    <m/>
    <m/>
    <m/>
    <m/>
    <m/>
  </r>
  <r>
    <x v="25"/>
    <s v="NLBTRCSRBB Valuation46088.425"/>
    <n v="111"/>
    <x v="93"/>
    <s v="MCPNLBTRCSRBB ValuationCSRBB Portfolio Valuation"/>
    <s v="MCPNLBTRCSRBB Valuation"/>
    <m/>
    <m/>
    <m/>
    <m/>
    <m/>
    <m/>
    <m/>
    <m/>
    <m/>
    <m/>
    <m/>
    <m/>
    <m/>
    <n v="2602"/>
    <x v="3"/>
    <x v="2"/>
    <s v="START CSRBB Portfolio Valuation"/>
    <s v="NULL"/>
    <d v="2026-03-07T10:12:00"/>
    <x v="231"/>
    <d v="2026-03-07T10:50:00"/>
    <s v="NULL"/>
    <x v="0"/>
    <x v="90"/>
    <x v="0"/>
    <s v="CSRBB Portfolio Valuation"/>
    <n v="0.63"/>
    <n v="0"/>
    <n v="0.63"/>
    <n v="0"/>
    <n v="0"/>
    <n v="0.63"/>
    <m/>
    <m/>
    <n v="0"/>
    <n v="0"/>
    <n v="0.63"/>
    <n v="0"/>
    <x v="89"/>
    <m/>
    <m/>
    <m/>
    <m/>
    <m/>
    <m/>
    <m/>
    <m/>
    <m/>
    <m/>
    <m/>
    <m/>
    <m/>
  </r>
  <r>
    <x v="25"/>
    <s v="NLBTRCSRBB Valuation46088.425"/>
    <n v="111"/>
    <x v="94"/>
    <s v="MCPNLBTRCSRBB ValuationLight Maintenance CSRBB valuation"/>
    <s v="MCPNLBTRCSRBB Valuation"/>
    <m/>
    <m/>
    <m/>
    <m/>
    <m/>
    <m/>
    <m/>
    <m/>
    <m/>
    <m/>
    <m/>
    <m/>
    <m/>
    <n v="2602"/>
    <x v="3"/>
    <x v="2"/>
    <s v="START Light Maintenance CSRBB valuation"/>
    <s v="END Light Maintenance CSRBB valuation"/>
    <d v="2026-03-07T10:12:00"/>
    <x v="232"/>
    <d v="2026-03-07T10:12:00"/>
    <s v="NULL"/>
    <x v="0"/>
    <x v="90"/>
    <x v="0"/>
    <s v="Light Maintenance CSRBB valuation"/>
    <n v="0.62"/>
    <n v="0"/>
    <n v="0.62"/>
    <n v="0"/>
    <n v="0"/>
    <n v="0.62"/>
    <m/>
    <m/>
    <n v="0"/>
    <n v="0"/>
    <n v="0.62"/>
    <n v="0"/>
    <x v="73"/>
    <m/>
    <m/>
    <m/>
    <m/>
    <m/>
    <m/>
    <m/>
    <m/>
    <m/>
    <m/>
    <m/>
    <m/>
    <m/>
  </r>
  <r>
    <x v="7"/>
    <s v="NLBTREC46088.4513888889"/>
    <n v="112"/>
    <x v="32"/>
    <s v="MCPNLBTRECLight Maintenance ing-ec valuation"/>
    <s v="MCPNLBTREC"/>
    <m/>
    <m/>
    <m/>
    <m/>
    <m/>
    <m/>
    <m/>
    <m/>
    <m/>
    <m/>
    <m/>
    <m/>
    <m/>
    <n v="2602"/>
    <x v="3"/>
    <x v="2"/>
    <s v="START Light Maintenance ing-ec valuation"/>
    <s v="END Light Maintenance ing-ec valuation"/>
    <d v="2026-03-07T10:50:00"/>
    <x v="233"/>
    <d v="2026-03-07T10:54:00"/>
    <s v="NULL"/>
    <x v="0"/>
    <x v="91"/>
    <x v="0"/>
    <s v="Light Maintenance ing-ec valuation"/>
    <n v="7.0000000000000007E-2"/>
    <n v="0"/>
    <n v="7.0000000000000007E-2"/>
    <n v="0"/>
    <n v="0"/>
    <n v="7.0000000000000007E-2"/>
    <m/>
    <m/>
    <n v="0"/>
    <n v="0"/>
    <n v="7.0000000000000007E-2"/>
    <n v="0"/>
    <x v="28"/>
    <m/>
    <m/>
    <m/>
    <m/>
    <m/>
    <m/>
    <m/>
    <m/>
    <m/>
    <m/>
    <m/>
    <m/>
    <m/>
  </r>
  <r>
    <x v="7"/>
    <s v="NLBTREC46088.4541666667"/>
    <n v="113"/>
    <x v="33"/>
    <s v="MCPNLBTRECing-ec valuation"/>
    <s v="MCPNLBTREC"/>
    <m/>
    <m/>
    <m/>
    <m/>
    <m/>
    <m/>
    <m/>
    <m/>
    <m/>
    <m/>
    <m/>
    <m/>
    <m/>
    <n v="2602"/>
    <x v="3"/>
    <x v="2"/>
    <s v="START ing-ec valuation"/>
    <s v="END ing-ec valuation"/>
    <d v="2026-03-07T10:54:00"/>
    <x v="234"/>
    <d v="2026-03-07T11:18:00"/>
    <s v="NULL"/>
    <x v="0"/>
    <x v="91"/>
    <x v="0"/>
    <s v="ing-ec valuation"/>
    <n v="0.4"/>
    <n v="0"/>
    <n v="0.4"/>
    <n v="0"/>
    <n v="0"/>
    <n v="0.4"/>
    <m/>
    <m/>
    <n v="0"/>
    <n v="0"/>
    <n v="0.4"/>
    <n v="0"/>
    <x v="90"/>
    <m/>
    <m/>
    <m/>
    <m/>
    <m/>
    <m/>
    <m/>
    <m/>
    <m/>
    <m/>
    <m/>
    <m/>
    <m/>
  </r>
  <r>
    <x v="7"/>
    <s v="NLBTREC46088.4708333333"/>
    <n v="114"/>
    <x v="34"/>
    <s v="MCPNLBTRECing-ec valuation OLAP exports"/>
    <s v="MCPNLBTREC"/>
    <m/>
    <m/>
    <m/>
    <m/>
    <m/>
    <m/>
    <m/>
    <m/>
    <m/>
    <m/>
    <m/>
    <m/>
    <m/>
    <n v="2602"/>
    <x v="3"/>
    <x v="2"/>
    <s v="START ing-ec valuation OLAP exports"/>
    <s v="END ing-ec valuation OLAP exports"/>
    <d v="2026-03-07T11:18:00"/>
    <x v="235"/>
    <d v="2026-03-07T15:28:00"/>
    <s v="NULL"/>
    <x v="0"/>
    <x v="91"/>
    <x v="0"/>
    <s v="ing-ec valuation OLAP exports"/>
    <n v="4.17"/>
    <n v="0"/>
    <n v="4.17"/>
    <n v="0"/>
    <n v="0"/>
    <n v="4.17"/>
    <m/>
    <m/>
    <n v="0"/>
    <n v="0"/>
    <n v="4.17"/>
    <n v="0"/>
    <x v="91"/>
    <m/>
    <m/>
    <m/>
    <m/>
    <m/>
    <m/>
    <m/>
    <m/>
    <m/>
    <m/>
    <m/>
    <m/>
    <m/>
  </r>
  <r>
    <x v="4"/>
    <s v="BEDBValuation (NPV)46088.5986111111"/>
    <n v="115"/>
    <x v="0"/>
    <s v="MCPBEDBValuation (NPV)export to ara"/>
    <s v="MCPBEDBValuation (NPV)"/>
    <m/>
    <m/>
    <m/>
    <m/>
    <m/>
    <m/>
    <m/>
    <m/>
    <m/>
    <m/>
    <m/>
    <m/>
    <m/>
    <n v="2602"/>
    <x v="9"/>
    <x v="2"/>
    <s v="START export to ara"/>
    <s v="END export to ara"/>
    <d v="2026-03-07T14:22:00"/>
    <x v="236"/>
    <d v="2026-03-07T14:26:00"/>
    <s v="NULL"/>
    <x v="0"/>
    <x v="87"/>
    <x v="0"/>
    <s v="export to ara"/>
    <n v="0.03"/>
    <n v="0"/>
    <n v="0.03"/>
    <n v="0"/>
    <n v="0"/>
    <n v="0.03"/>
    <m/>
    <m/>
    <n v="0"/>
    <n v="0"/>
    <n v="0.03"/>
    <n v="0"/>
    <x v="5"/>
    <m/>
    <m/>
    <m/>
    <m/>
    <m/>
    <m/>
    <m/>
    <m/>
    <m/>
    <m/>
    <m/>
    <m/>
    <m/>
  </r>
  <r>
    <x v="4"/>
    <s v="BEDBValuation (NPV)46088.6013888889"/>
    <n v="116"/>
    <x v="14"/>
    <s v="MCPBEDBValuation (NPV)Light Maintenance"/>
    <s v="MCPBEDBValuation (NPV)"/>
    <m/>
    <m/>
    <m/>
    <m/>
    <m/>
    <m/>
    <m/>
    <m/>
    <m/>
    <m/>
    <m/>
    <m/>
    <m/>
    <n v="2602"/>
    <x v="9"/>
    <x v="2"/>
    <s v="START Light Maintenance"/>
    <s v="END Light Maintenance"/>
    <d v="2026-03-07T14:26:00"/>
    <x v="237"/>
    <d v="2026-03-07T14:50:00"/>
    <s v="NULL"/>
    <x v="0"/>
    <x v="92"/>
    <x v="0"/>
    <s v="Light Maintenance"/>
    <n v="0.4"/>
    <n v="0"/>
    <n v="0.4"/>
    <n v="0"/>
    <n v="0"/>
    <n v="0.4"/>
    <m/>
    <m/>
    <n v="0"/>
    <n v="0"/>
    <n v="0.4"/>
    <n v="0"/>
    <x v="90"/>
    <m/>
    <m/>
    <m/>
    <m/>
    <m/>
    <m/>
    <m/>
    <m/>
    <m/>
    <m/>
    <m/>
    <m/>
    <m/>
  </r>
  <r>
    <x v="4"/>
    <s v="BEDBValuation (NPV)46088.6180555556"/>
    <n v="117"/>
    <x v="91"/>
    <s v="MCPBEDBValuation (NPV)valuation report OLAP exports"/>
    <s v="MCPBEDBValuation (NPV)"/>
    <m/>
    <m/>
    <m/>
    <m/>
    <m/>
    <m/>
    <m/>
    <m/>
    <m/>
    <m/>
    <m/>
    <m/>
    <m/>
    <n v="2602"/>
    <x v="9"/>
    <x v="2"/>
    <s v="START valuation report OLAP exports"/>
    <s v="END valuation report OLAP exports"/>
    <d v="2026-03-07T14:50:00"/>
    <x v="238"/>
    <d v="2026-03-07T15:40:00"/>
    <s v="NULL"/>
    <x v="0"/>
    <x v="92"/>
    <x v="0"/>
    <s v="valuation report OLAP exports"/>
    <n v="0.83"/>
    <n v="0"/>
    <n v="0.83"/>
    <n v="0"/>
    <n v="0"/>
    <n v="0.83"/>
    <m/>
    <m/>
    <n v="0"/>
    <n v="0"/>
    <n v="0.83"/>
    <n v="0"/>
    <x v="92"/>
    <m/>
    <m/>
    <m/>
    <m/>
    <m/>
    <m/>
    <m/>
    <m/>
    <m/>
    <m/>
    <m/>
    <m/>
    <m/>
  </r>
  <r>
    <x v="7"/>
    <s v="NLBTREC46088.6444444444"/>
    <n v="118"/>
    <x v="35"/>
    <s v="MCPNLBTRECing-ec valuation QRM Reporter exports"/>
    <s v="MCPNLBTREC"/>
    <m/>
    <m/>
    <m/>
    <m/>
    <m/>
    <m/>
    <m/>
    <m/>
    <m/>
    <m/>
    <m/>
    <m/>
    <m/>
    <n v="2602"/>
    <x v="3"/>
    <x v="2"/>
    <s v="START ing-ec valuation QRM Reporter exports"/>
    <s v="END ing-ec valuation QRM Reporter exports"/>
    <d v="2026-03-07T15:28:00"/>
    <x v="239"/>
    <d v="2026-03-07T15:36:00"/>
    <s v="NULL"/>
    <x v="0"/>
    <x v="91"/>
    <x v="0"/>
    <s v="ing-ec valuation QRM Reporter exports"/>
    <n v="0.12"/>
    <n v="0"/>
    <n v="0.12"/>
    <n v="0"/>
    <n v="0"/>
    <n v="0.12"/>
    <m/>
    <m/>
    <n v="0"/>
    <n v="0"/>
    <n v="0.12"/>
    <n v="0"/>
    <x v="15"/>
    <m/>
    <m/>
    <m/>
    <m/>
    <m/>
    <m/>
    <m/>
    <m/>
    <m/>
    <m/>
    <m/>
    <m/>
    <m/>
  </r>
  <r>
    <x v="8"/>
    <s v="NLBTRKR46088.65"/>
    <n v="119"/>
    <x v="95"/>
    <s v="MCPNLBTRKRLight Maintenance KR valuation"/>
    <s v="MCPNLBTRKR"/>
    <m/>
    <m/>
    <m/>
    <m/>
    <m/>
    <m/>
    <m/>
    <m/>
    <m/>
    <m/>
    <m/>
    <m/>
    <m/>
    <n v="2602"/>
    <x v="3"/>
    <x v="2"/>
    <s v="START Light Maintenance KR valuation"/>
    <s v="END Light Maintenance KR valuation"/>
    <d v="2026-03-07T15:36:00"/>
    <x v="240"/>
    <d v="2026-03-07T15:42:00"/>
    <s v="NULL"/>
    <x v="0"/>
    <x v="93"/>
    <x v="0"/>
    <s v="Light Maintenance KR valuation"/>
    <n v="0.1"/>
    <n v="0"/>
    <n v="0.1"/>
    <n v="0"/>
    <n v="0"/>
    <n v="0.1"/>
    <m/>
    <m/>
    <n v="0"/>
    <n v="0"/>
    <n v="0.1"/>
    <n v="0"/>
    <x v="30"/>
    <m/>
    <m/>
    <m/>
    <m/>
    <m/>
    <m/>
    <m/>
    <m/>
    <m/>
    <m/>
    <m/>
    <m/>
    <m/>
  </r>
  <r>
    <x v="4"/>
    <s v="BEDBValuation (NPV)46088.6527777778"/>
    <n v="120"/>
    <x v="92"/>
    <s v="MCPBEDBValuation (NPV)valuation report QRM Reporter exports"/>
    <s v="MCPBEDBValuation (NPV)"/>
    <m/>
    <m/>
    <m/>
    <m/>
    <m/>
    <m/>
    <m/>
    <m/>
    <m/>
    <m/>
    <m/>
    <m/>
    <m/>
    <n v="2602"/>
    <x v="9"/>
    <x v="2"/>
    <s v="START valuation report QRM Reporter exports"/>
    <s v="END valuation report QRM Reporter exports"/>
    <d v="2026-03-07T15:40:00"/>
    <x v="241"/>
    <d v="2026-03-09T07:41:00"/>
    <s v="NULL"/>
    <x v="0"/>
    <x v="92"/>
    <x v="0"/>
    <s v="valuation report QRM Reporter exports"/>
    <n v="0.08"/>
    <n v="0"/>
    <n v="0.08"/>
    <n v="0"/>
    <n v="0"/>
    <n v="0.08"/>
    <m/>
    <m/>
    <n v="0"/>
    <n v="0"/>
    <n v="0.08"/>
    <n v="0"/>
    <x v="3"/>
    <m/>
    <m/>
    <m/>
    <m/>
    <m/>
    <m/>
    <m/>
    <m/>
    <m/>
    <m/>
    <m/>
    <m/>
    <m/>
  </r>
  <r>
    <x v="8"/>
    <s v="NLBTRKR46088.6541666667"/>
    <n v="121"/>
    <x v="37"/>
    <s v="MCPNLBTRKRbpv-kr valuation"/>
    <s v="MCPNLBTRKR"/>
    <m/>
    <m/>
    <m/>
    <m/>
    <m/>
    <m/>
    <m/>
    <m/>
    <m/>
    <m/>
    <m/>
    <m/>
    <m/>
    <n v="2602"/>
    <x v="3"/>
    <x v="2"/>
    <s v="START bpv-kr valuation"/>
    <s v="END bpv-kr valuation"/>
    <d v="2026-03-07T15:42:00"/>
    <x v="242"/>
    <d v="2026-03-07T16:04:00"/>
    <s v="NULL"/>
    <x v="0"/>
    <x v="93"/>
    <x v="0"/>
    <s v="bpv-kr valuation"/>
    <n v="0.37"/>
    <n v="0"/>
    <n v="0.37"/>
    <n v="0"/>
    <n v="0"/>
    <n v="0.37"/>
    <m/>
    <m/>
    <n v="0"/>
    <n v="0"/>
    <n v="0.37"/>
    <n v="0"/>
    <x v="31"/>
    <m/>
    <m/>
    <m/>
    <m/>
    <m/>
    <m/>
    <m/>
    <m/>
    <m/>
    <m/>
    <m/>
    <m/>
    <m/>
  </r>
  <r>
    <x v="8"/>
    <s v="NLBTRKR46088.6694444444"/>
    <n v="122"/>
    <x v="38"/>
    <s v="MCPNLBTRKRbpv-kr valuation OLAP exports"/>
    <s v="MCPNLBTRKR"/>
    <m/>
    <m/>
    <m/>
    <m/>
    <m/>
    <m/>
    <m/>
    <m/>
    <m/>
    <m/>
    <m/>
    <m/>
    <m/>
    <n v="2602"/>
    <x v="3"/>
    <x v="2"/>
    <s v="START bpv-kr valuation OLAP exports"/>
    <s v="END bpv-kr valuation OLAP exports"/>
    <d v="2026-03-07T16:04:00"/>
    <x v="243"/>
    <d v="2026-03-07T17:53:00"/>
    <s v="NULL"/>
    <x v="0"/>
    <x v="93"/>
    <x v="0"/>
    <s v="bpv-kr valuation OLAP exports"/>
    <n v="1.82"/>
    <n v="0"/>
    <n v="1.82"/>
    <n v="0"/>
    <n v="0"/>
    <n v="1.82"/>
    <m/>
    <m/>
    <n v="0"/>
    <n v="0"/>
    <n v="1.82"/>
    <n v="0"/>
    <x v="25"/>
    <m/>
    <m/>
    <m/>
    <m/>
    <m/>
    <m/>
    <m/>
    <m/>
    <m/>
    <m/>
    <m/>
    <m/>
    <m/>
  </r>
  <r>
    <x v="8"/>
    <s v="NLBTRKR46088.7451388889"/>
    <n v="123"/>
    <x v="39"/>
    <s v="MCPNLBTRKRbpv-kr valuation QRM Reporter exports"/>
    <s v="MCPNLBTRKR"/>
    <m/>
    <m/>
    <m/>
    <m/>
    <m/>
    <m/>
    <m/>
    <m/>
    <m/>
    <m/>
    <m/>
    <m/>
    <m/>
    <n v="2602"/>
    <x v="3"/>
    <x v="2"/>
    <s v="START bpv-kr valuation QRM Reporter exports"/>
    <s v="END bpv-kr valuation QRM Reporter exports"/>
    <d v="2026-03-07T17:53:00"/>
    <x v="243"/>
    <d v="2026-03-07T17:54:00"/>
    <s v="NULL"/>
    <x v="0"/>
    <x v="93"/>
    <x v="0"/>
    <s v="bpv-kr valuation QRM Reporter exports"/>
    <n v="0"/>
    <n v="0"/>
    <n v="0"/>
    <n v="0"/>
    <n v="0"/>
    <n v="0"/>
    <m/>
    <m/>
    <n v="0"/>
    <n v="0"/>
    <n v="0"/>
    <n v="0"/>
    <x v="0"/>
    <m/>
    <m/>
    <m/>
    <m/>
    <m/>
    <m/>
    <m/>
    <m/>
    <m/>
    <m/>
    <m/>
    <m/>
    <m/>
  </r>
  <r>
    <x v="6"/>
    <s v="NLBTRITS46088.7458333333"/>
    <n v="124"/>
    <x v="31"/>
    <s v="MCPNLBTRITSITS planning run"/>
    <s v="MCPNLBTRITS"/>
    <m/>
    <m/>
    <m/>
    <m/>
    <m/>
    <m/>
    <m/>
    <m/>
    <m/>
    <m/>
    <m/>
    <m/>
    <m/>
    <n v="2602"/>
    <x v="3"/>
    <x v="2"/>
    <s v="START ITS planning run"/>
    <s v="END ITS planning run"/>
    <d v="2026-03-07T17:54:00"/>
    <x v="244"/>
    <d v="2026-03-07T18:30:00"/>
    <s v="NULL"/>
    <x v="0"/>
    <x v="94"/>
    <x v="0"/>
    <s v="ITS planning run"/>
    <n v="0.57999999999999996"/>
    <n v="0"/>
    <n v="0.57999999999999996"/>
    <n v="0"/>
    <n v="0"/>
    <n v="0.57999999999999996"/>
    <m/>
    <m/>
    <n v="0"/>
    <n v="0"/>
    <n v="0.57999999999999996"/>
    <n v="0"/>
    <x v="93"/>
    <m/>
    <m/>
    <m/>
    <m/>
    <m/>
    <m/>
    <m/>
    <m/>
    <m/>
    <m/>
    <m/>
    <m/>
    <m/>
  </r>
  <r>
    <x v="5"/>
    <s v="NLBTRGAP46088.7708333333"/>
    <n v="125"/>
    <x v="30"/>
    <s v="MCPNLBTRGAPgap planning"/>
    <s v="MCPNLBTRGAP"/>
    <m/>
    <m/>
    <m/>
    <m/>
    <m/>
    <m/>
    <m/>
    <m/>
    <m/>
    <m/>
    <m/>
    <m/>
    <m/>
    <n v="2602"/>
    <x v="3"/>
    <x v="2"/>
    <s v="START gap planning"/>
    <s v="NULL"/>
    <d v="2026-03-07T18:30:00"/>
    <x v="245"/>
    <d v="2026-03-08T01:09:00"/>
    <s v="Exception Info: Workflow finished with errors. (line: 44)  "/>
    <x v="1"/>
    <x v="95"/>
    <x v="0"/>
    <s v="gap planning"/>
    <n v="2.37"/>
    <n v="2.37"/>
    <n v="0"/>
    <n v="0"/>
    <n v="2.37"/>
    <n v="2.37"/>
    <m/>
    <m/>
    <n v="2.37"/>
    <n v="0"/>
    <n v="0"/>
    <n v="2.37"/>
    <x v="94"/>
    <m/>
    <m/>
    <m/>
    <m/>
    <m/>
    <m/>
    <m/>
    <m/>
    <m/>
    <m/>
    <m/>
    <m/>
    <m/>
  </r>
  <r>
    <x v="15"/>
    <s v="LUDBLoad Compare Spreads46089.0020833333"/>
    <s v="Not Found"/>
    <x v="53"/>
    <s v="MRPLUDBLoad Compare Spreadsload Spreads"/>
    <s v="MRPLUDBLoad Compare Spreads"/>
    <m/>
    <m/>
    <m/>
    <m/>
    <m/>
    <m/>
    <m/>
    <m/>
    <m/>
    <m/>
    <m/>
    <m/>
    <m/>
    <n v="2602"/>
    <x v="13"/>
    <x v="0"/>
    <s v="START load Spreads"/>
    <s v="END load Spreads"/>
    <d v="2026-03-08T00:03:00"/>
    <x v="246"/>
    <d v="2026-03-08T00:13:00"/>
    <s v="NULL"/>
    <x v="0"/>
    <x v="96"/>
    <x v="0"/>
    <s v="load Spreads"/>
    <n v="0.17"/>
    <n v="0"/>
    <n v="0.17"/>
    <n v="0"/>
    <n v="0"/>
    <n v="0.17"/>
    <m/>
    <m/>
    <n v="0"/>
    <n v="0"/>
    <n v="0.17"/>
    <n v="0"/>
    <x v="34"/>
    <m/>
    <m/>
    <m/>
    <m/>
    <m/>
    <m/>
    <m/>
    <m/>
    <m/>
    <m/>
    <m/>
    <m/>
    <m/>
  </r>
  <r>
    <x v="24"/>
    <s v="PLDBLoad Spreads46089.0041666667"/>
    <n v="126"/>
    <x v="53"/>
    <s v="MCPPLDBLoad Spreadsload Spreads"/>
    <s v="MCPPLDBLoad Spreads"/>
    <m/>
    <m/>
    <m/>
    <m/>
    <m/>
    <m/>
    <m/>
    <m/>
    <m/>
    <m/>
    <m/>
    <m/>
    <m/>
    <n v="2602"/>
    <x v="12"/>
    <x v="2"/>
    <s v="START load Spreads"/>
    <s v="END load Spreads"/>
    <d v="2026-03-08T00:06:00"/>
    <x v="247"/>
    <d v="2026-03-08T00:34:00"/>
    <s v="NULL"/>
    <x v="0"/>
    <x v="85"/>
    <x v="0"/>
    <s v="load Spreads"/>
    <n v="0.47"/>
    <n v="0"/>
    <n v="0.47"/>
    <n v="0"/>
    <n v="0"/>
    <n v="0.47"/>
    <m/>
    <m/>
    <n v="0"/>
    <n v="0"/>
    <n v="0.47"/>
    <n v="0"/>
    <x v="77"/>
    <m/>
    <m/>
    <m/>
    <m/>
    <m/>
    <m/>
    <m/>
    <m/>
    <m/>
    <m/>
    <m/>
    <m/>
    <m/>
  </r>
  <r>
    <x v="15"/>
    <s v="LUDBLoad Compare Spreads46089.0090277778"/>
    <s v="Not Found"/>
    <x v="55"/>
    <s v="MRPLUDBLoad Compare SpreadsSpreads comparison"/>
    <s v="MRPLUDBLoad Compare Spreads"/>
    <m/>
    <m/>
    <m/>
    <m/>
    <m/>
    <m/>
    <m/>
    <m/>
    <m/>
    <m/>
    <m/>
    <m/>
    <m/>
    <n v="2602"/>
    <x v="13"/>
    <x v="0"/>
    <s v="START Spreads comparison"/>
    <s v="END Spreads comparison"/>
    <d v="2026-03-08T00:13:00"/>
    <x v="246"/>
    <d v="2026-03-08T00:14:00"/>
    <s v="NULL"/>
    <x v="0"/>
    <x v="96"/>
    <x v="0"/>
    <s v="Spreads comparison"/>
    <n v="0"/>
    <n v="0"/>
    <n v="0"/>
    <n v="0"/>
    <n v="0"/>
    <n v="0"/>
    <m/>
    <m/>
    <n v="0"/>
    <n v="0"/>
    <n v="0"/>
    <n v="0"/>
    <x v="0"/>
    <m/>
    <m/>
    <m/>
    <m/>
    <m/>
    <m/>
    <m/>
    <m/>
    <m/>
    <m/>
    <m/>
    <m/>
    <m/>
  </r>
  <r>
    <x v="11"/>
    <s v="LUDBLoad Compare MP46089.0097222222"/>
    <s v="Not Found"/>
    <x v="60"/>
    <s v="MRPLUDBLoad Compare MPload MPs"/>
    <s v="MRPLUDBLoad Compare MP"/>
    <m/>
    <m/>
    <m/>
    <m/>
    <m/>
    <m/>
    <m/>
    <m/>
    <m/>
    <m/>
    <m/>
    <m/>
    <m/>
    <n v="2602"/>
    <x v="13"/>
    <x v="0"/>
    <s v="START load MPs"/>
    <s v="END load MPs"/>
    <d v="2026-03-08T00:14:00"/>
    <x v="248"/>
    <d v="2026-03-08T00:17:00"/>
    <s v="NULL"/>
    <x v="0"/>
    <x v="97"/>
    <x v="0"/>
    <s v="load MPs"/>
    <n v="0.05"/>
    <n v="0"/>
    <n v="0.05"/>
    <n v="0"/>
    <n v="0"/>
    <n v="0.05"/>
    <m/>
    <m/>
    <n v="0"/>
    <n v="0"/>
    <n v="0.05"/>
    <n v="0"/>
    <x v="4"/>
    <m/>
    <m/>
    <m/>
    <m/>
    <m/>
    <m/>
    <m/>
    <m/>
    <m/>
    <m/>
    <m/>
    <m/>
    <m/>
  </r>
  <r>
    <x v="11"/>
    <s v="LUDBLoad Compare MP46089.0118055556"/>
    <s v="Not Found"/>
    <x v="50"/>
    <s v="MRPLUDBLoad Compare MPModel parameters comparison"/>
    <s v="MRPLUDBLoad Compare MP"/>
    <m/>
    <m/>
    <m/>
    <m/>
    <m/>
    <m/>
    <m/>
    <m/>
    <m/>
    <m/>
    <m/>
    <m/>
    <m/>
    <n v="2602"/>
    <x v="13"/>
    <x v="0"/>
    <s v="START Model parameters comparison"/>
    <s v="END Model parameters comparison"/>
    <d v="2026-03-08T00:17:00"/>
    <x v="249"/>
    <d v="2026-03-08T00:19:00"/>
    <s v="NULL"/>
    <x v="0"/>
    <x v="97"/>
    <x v="0"/>
    <s v="Model parameters comparison"/>
    <n v="0.02"/>
    <n v="0"/>
    <n v="0.02"/>
    <n v="0"/>
    <n v="0"/>
    <n v="0.02"/>
    <m/>
    <m/>
    <n v="0"/>
    <n v="0"/>
    <n v="0.02"/>
    <n v="0"/>
    <x v="12"/>
    <m/>
    <m/>
    <m/>
    <m/>
    <m/>
    <m/>
    <m/>
    <m/>
    <m/>
    <m/>
    <m/>
    <m/>
    <m/>
  </r>
  <r>
    <x v="17"/>
    <s v="LUDBLoad Market46089.0131944444"/>
    <s v="Not Found"/>
    <x v="61"/>
    <s v="MRPLUDBLoad Marketload Market"/>
    <s v="MRPLUDBLoad Market"/>
    <m/>
    <m/>
    <m/>
    <m/>
    <m/>
    <m/>
    <m/>
    <m/>
    <m/>
    <m/>
    <m/>
    <m/>
    <m/>
    <n v="2602"/>
    <x v="13"/>
    <x v="0"/>
    <s v="START load Market"/>
    <s v="END load Market"/>
    <d v="2026-03-08T00:19:00"/>
    <x v="250"/>
    <d v="2026-03-08T00:55:00"/>
    <s v="NULL"/>
    <x v="0"/>
    <x v="98"/>
    <x v="0"/>
    <s v="load Market"/>
    <n v="0.6"/>
    <n v="0"/>
    <n v="0.6"/>
    <n v="0"/>
    <n v="0"/>
    <n v="0.6"/>
    <m/>
    <m/>
    <n v="0"/>
    <n v="0"/>
    <n v="0.6"/>
    <n v="0"/>
    <x v="39"/>
    <m/>
    <m/>
    <m/>
    <m/>
    <m/>
    <m/>
    <m/>
    <m/>
    <m/>
    <m/>
    <m/>
    <m/>
    <m/>
  </r>
  <r>
    <x v="24"/>
    <s v="PLDBLoad Spreads46089.0236111111"/>
    <n v="127"/>
    <x v="55"/>
    <s v="MCPPLDBLoad SpreadsSpreads comparison"/>
    <s v="MCPPLDBLoad Spreads"/>
    <m/>
    <m/>
    <m/>
    <m/>
    <m/>
    <m/>
    <m/>
    <m/>
    <m/>
    <m/>
    <m/>
    <m/>
    <m/>
    <n v="2602"/>
    <x v="12"/>
    <x v="2"/>
    <s v="START Spreads comparison"/>
    <s v="END Spreads comparison"/>
    <d v="2026-03-08T00:34:00"/>
    <x v="251"/>
    <d v="2026-03-10T10:02:00"/>
    <s v="NULL"/>
    <x v="0"/>
    <x v="85"/>
    <x v="0"/>
    <s v="Spreads comparison"/>
    <n v="0.02"/>
    <n v="0"/>
    <n v="0.02"/>
    <n v="0"/>
    <n v="0"/>
    <n v="0.02"/>
    <m/>
    <m/>
    <n v="0"/>
    <n v="0"/>
    <n v="0.02"/>
    <n v="0"/>
    <x v="12"/>
    <m/>
    <m/>
    <m/>
    <m/>
    <m/>
    <m/>
    <m/>
    <m/>
    <m/>
    <m/>
    <m/>
    <m/>
    <m/>
  </r>
  <r>
    <x v="26"/>
    <s v="LUDBCreate NTG46089.0381944444"/>
    <s v="Not Found"/>
    <x v="96"/>
    <s v="MRPLUDBCreate NTGNTG Creation"/>
    <s v="MRPLUDBCreate NTG"/>
    <m/>
    <m/>
    <m/>
    <m/>
    <m/>
    <m/>
    <m/>
    <m/>
    <m/>
    <m/>
    <m/>
    <m/>
    <m/>
    <n v="2602"/>
    <x v="13"/>
    <x v="0"/>
    <s v="START NTG Creation"/>
    <s v="END NTG Creation"/>
    <d v="2026-03-08T00:55:00"/>
    <x v="252"/>
    <d v="2026-03-09T16:27:00"/>
    <s v="NULL"/>
    <x v="0"/>
    <x v="99"/>
    <x v="0"/>
    <s v="NTG Creation"/>
    <n v="0.02"/>
    <n v="0"/>
    <n v="0.02"/>
    <n v="0"/>
    <n v="0"/>
    <n v="0.02"/>
    <m/>
    <m/>
    <n v="0"/>
    <n v="0"/>
    <n v="0.02"/>
    <n v="0"/>
    <x v="12"/>
    <m/>
    <m/>
    <m/>
    <m/>
    <m/>
    <m/>
    <m/>
    <m/>
    <m/>
    <m/>
    <m/>
    <m/>
    <m/>
  </r>
  <r>
    <x v="5"/>
    <s v="NLBTRGAP46089.0479166667"/>
    <n v="128"/>
    <x v="30"/>
    <s v="MCPNLBTRGAPgap planning"/>
    <s v="MCPNLBTRGAP"/>
    <m/>
    <m/>
    <m/>
    <m/>
    <m/>
    <m/>
    <m/>
    <m/>
    <m/>
    <m/>
    <m/>
    <m/>
    <m/>
    <n v="2602"/>
    <x v="3"/>
    <x v="2"/>
    <s v="START gap planning"/>
    <s v="END gap planning"/>
    <d v="2026-03-08T01:09:00"/>
    <x v="253"/>
    <d v="2026-03-08T02:57:00"/>
    <s v="NULL"/>
    <x v="0"/>
    <x v="100"/>
    <x v="1"/>
    <s v="gap planning"/>
    <n v="1.78"/>
    <n v="0"/>
    <n v="1.78"/>
    <n v="0"/>
    <n v="0"/>
    <n v="1.78"/>
    <m/>
    <m/>
    <n v="0"/>
    <n v="0"/>
    <n v="1.78"/>
    <n v="0"/>
    <x v="95"/>
    <m/>
    <m/>
    <m/>
    <m/>
    <m/>
    <m/>
    <m/>
    <m/>
    <m/>
    <m/>
    <m/>
    <m/>
    <m/>
  </r>
  <r>
    <x v="12"/>
    <s v="NLBTRImport Strategies46089.1229166667"/>
    <n v="129"/>
    <x v="46"/>
    <s v="MCPNLBTRImport Strategiesimport strategies"/>
    <s v="MCPNLBTRImport Strategies"/>
    <m/>
    <m/>
    <m/>
    <m/>
    <m/>
    <m/>
    <m/>
    <m/>
    <m/>
    <m/>
    <m/>
    <m/>
    <m/>
    <n v="2602"/>
    <x v="3"/>
    <x v="2"/>
    <s v="START import strategies"/>
    <s v="END import strategies"/>
    <d v="2026-03-08T02:57:00"/>
    <x v="254"/>
    <d v="2026-03-08T03:43:00"/>
    <s v="NULL"/>
    <x v="0"/>
    <x v="101"/>
    <x v="0"/>
    <s v="import strategies"/>
    <n v="0.75"/>
    <n v="0"/>
    <n v="0.75"/>
    <n v="0"/>
    <n v="0"/>
    <n v="0.75"/>
    <m/>
    <m/>
    <n v="0"/>
    <n v="0"/>
    <n v="0.75"/>
    <n v="0"/>
    <x v="6"/>
    <m/>
    <m/>
    <m/>
    <m/>
    <m/>
    <m/>
    <m/>
    <m/>
    <m/>
    <m/>
    <m/>
    <m/>
    <m/>
  </r>
  <r>
    <x v="13"/>
    <s v="NLBTRPlanning (NII)46089.1548611111"/>
    <n v="130"/>
    <x v="47"/>
    <s v="MCPNLBTRPlanning (NII)planning run01"/>
    <s v="MCPNLBTRPlanning (NII)"/>
    <m/>
    <m/>
    <m/>
    <m/>
    <m/>
    <m/>
    <m/>
    <m/>
    <m/>
    <m/>
    <m/>
    <m/>
    <m/>
    <n v="2602"/>
    <x v="3"/>
    <x v="2"/>
    <s v="START planning run01"/>
    <s v="END planning run01"/>
    <d v="2026-03-08T03:43:00"/>
    <x v="255"/>
    <d v="2026-03-08T09:39:00"/>
    <s v="NULL"/>
    <x v="0"/>
    <x v="102"/>
    <x v="0"/>
    <s v="planning run01"/>
    <n v="5.93"/>
    <n v="0"/>
    <n v="5.93"/>
    <n v="0"/>
    <n v="0"/>
    <n v="5.93"/>
    <m/>
    <m/>
    <n v="0"/>
    <n v="0"/>
    <n v="5.93"/>
    <n v="0"/>
    <x v="96"/>
    <m/>
    <m/>
    <m/>
    <m/>
    <m/>
    <m/>
    <m/>
    <m/>
    <m/>
    <m/>
    <m/>
    <m/>
    <m/>
  </r>
  <r>
    <x v="3"/>
    <s v="TRDBLoad Pos46089.2083333333"/>
    <n v="131"/>
    <x v="23"/>
    <s v="MCPTRDBLoad Posload"/>
    <s v="MCPTRDBLoad Pos"/>
    <m/>
    <m/>
    <m/>
    <m/>
    <m/>
    <m/>
    <m/>
    <m/>
    <m/>
    <m/>
    <m/>
    <m/>
    <m/>
    <n v="2602"/>
    <x v="7"/>
    <x v="2"/>
    <s v="START load"/>
    <s v="END load"/>
    <d v="2026-03-08T05:00:00"/>
    <x v="256"/>
    <d v="2026-03-08T05:19:00"/>
    <s v="NULL"/>
    <x v="0"/>
    <x v="103"/>
    <x v="0"/>
    <s v="load"/>
    <n v="0.32"/>
    <n v="0"/>
    <n v="0.32"/>
    <n v="0"/>
    <n v="0"/>
    <n v="0.32"/>
    <m/>
    <m/>
    <n v="0"/>
    <n v="0"/>
    <n v="0.32"/>
    <n v="0"/>
    <x v="78"/>
    <m/>
    <m/>
    <m/>
    <m/>
    <m/>
    <m/>
    <m/>
    <m/>
    <m/>
    <m/>
    <m/>
    <m/>
    <m/>
  </r>
  <r>
    <x v="3"/>
    <s v="TRDBLoad Pos46089.2215277778"/>
    <n v="132"/>
    <x v="24"/>
    <s v="MCPTRDBLoad PosStratification"/>
    <s v="MCPTRDBLoad Pos"/>
    <m/>
    <m/>
    <m/>
    <m/>
    <m/>
    <m/>
    <m/>
    <m/>
    <m/>
    <m/>
    <m/>
    <m/>
    <m/>
    <n v="2602"/>
    <x v="7"/>
    <x v="2"/>
    <s v="START Stratification"/>
    <s v="END Stratification"/>
    <d v="2026-03-08T05:19:00"/>
    <x v="257"/>
    <d v="2026-03-08T05:26:00"/>
    <s v="NULL"/>
    <x v="0"/>
    <x v="103"/>
    <x v="0"/>
    <s v="Stratification"/>
    <n v="0.12"/>
    <n v="0"/>
    <n v="0.12"/>
    <n v="0"/>
    <n v="0"/>
    <n v="0.12"/>
    <m/>
    <m/>
    <n v="0"/>
    <n v="0"/>
    <n v="0.12"/>
    <n v="0"/>
    <x v="15"/>
    <m/>
    <m/>
    <m/>
    <m/>
    <m/>
    <m/>
    <m/>
    <m/>
    <m/>
    <m/>
    <m/>
    <m/>
    <m/>
  </r>
  <r>
    <x v="3"/>
    <s v="TRDBLoad Pos46089.2263888889"/>
    <n v="133"/>
    <x v="97"/>
    <s v="MCPTRDBLoad PosPosition report exports"/>
    <s v="MCPTRDBLoad Pos"/>
    <m/>
    <m/>
    <m/>
    <m/>
    <m/>
    <m/>
    <m/>
    <m/>
    <m/>
    <m/>
    <m/>
    <m/>
    <m/>
    <n v="2602"/>
    <x v="7"/>
    <x v="2"/>
    <s v="START Position report exports"/>
    <s v="END Position report exports"/>
    <d v="2026-03-08T05:26:00"/>
    <x v="258"/>
    <d v="2026-03-08T05:36:00"/>
    <s v="NULL"/>
    <x v="0"/>
    <x v="103"/>
    <x v="0"/>
    <s v="Position report exports"/>
    <n v="0.17"/>
    <n v="0"/>
    <n v="0.17"/>
    <n v="0"/>
    <n v="0"/>
    <n v="0.17"/>
    <m/>
    <m/>
    <n v="0"/>
    <n v="0"/>
    <n v="0.17"/>
    <n v="0"/>
    <x v="34"/>
    <m/>
    <m/>
    <m/>
    <m/>
    <m/>
    <m/>
    <m/>
    <m/>
    <m/>
    <m/>
    <m/>
    <m/>
    <m/>
  </r>
  <r>
    <x v="3"/>
    <s v="TRDBLoad Pos46089.2333333333"/>
    <n v="134"/>
    <x v="26"/>
    <s v="MCPTRDBLoad Poscopy from"/>
    <s v="MCPTRDBLoad Pos"/>
    <m/>
    <m/>
    <m/>
    <m/>
    <m/>
    <m/>
    <m/>
    <m/>
    <m/>
    <m/>
    <m/>
    <m/>
    <m/>
    <n v="2602"/>
    <x v="7"/>
    <x v="2"/>
    <s v="START copy from"/>
    <s v="END copy from"/>
    <d v="2026-03-08T05:36:00"/>
    <x v="259"/>
    <d v="2026-03-10T20:00:00"/>
    <s v="NULL"/>
    <x v="0"/>
    <x v="103"/>
    <x v="0"/>
    <s v="copy from"/>
    <n v="0.02"/>
    <n v="0"/>
    <n v="0.02"/>
    <n v="0"/>
    <n v="0"/>
    <n v="0.02"/>
    <m/>
    <m/>
    <n v="0"/>
    <n v="0"/>
    <n v="0.02"/>
    <n v="0"/>
    <x v="12"/>
    <m/>
    <m/>
    <m/>
    <m/>
    <m/>
    <m/>
    <m/>
    <m/>
    <m/>
    <m/>
    <m/>
    <m/>
    <m/>
  </r>
  <r>
    <x v="13"/>
    <s v="NLBTRPlanning (NII)46089.4020833333"/>
    <n v="135"/>
    <x v="48"/>
    <s v="MCPNLBTRPlanning (NII)MDL Processing"/>
    <s v="MCPNLBTRPlanning (NII)"/>
    <m/>
    <m/>
    <m/>
    <m/>
    <m/>
    <m/>
    <m/>
    <m/>
    <m/>
    <m/>
    <m/>
    <m/>
    <m/>
    <n v="2602"/>
    <x v="3"/>
    <x v="2"/>
    <s v="START MDL Processing"/>
    <s v="END MDL Processing"/>
    <d v="2026-03-08T09:39:00"/>
    <x v="260"/>
    <d v="2026-03-08T15:34:00"/>
    <s v="NULL"/>
    <x v="0"/>
    <x v="102"/>
    <x v="0"/>
    <s v="MDL Processing"/>
    <n v="5.92"/>
    <n v="0"/>
    <n v="5.92"/>
    <n v="0"/>
    <n v="0"/>
    <n v="5.92"/>
    <m/>
    <m/>
    <n v="0"/>
    <n v="0"/>
    <n v="5.92"/>
    <n v="0"/>
    <x v="33"/>
    <m/>
    <m/>
    <m/>
    <m/>
    <m/>
    <m/>
    <m/>
    <m/>
    <m/>
    <m/>
    <m/>
    <m/>
    <m/>
  </r>
  <r>
    <x v="13"/>
    <s v="NLBTRPlanning (NII)46089.6486111111"/>
    <n v="136"/>
    <x v="49"/>
    <s v="MCPNLBTRPlanning (NII)planning run02"/>
    <s v="MCPNLBTRPlanning (NII)"/>
    <m/>
    <m/>
    <m/>
    <m/>
    <m/>
    <m/>
    <m/>
    <m/>
    <m/>
    <m/>
    <m/>
    <m/>
    <m/>
    <n v="2602"/>
    <x v="3"/>
    <x v="2"/>
    <s v="START planning run02"/>
    <s v="END planning run02"/>
    <d v="2026-03-08T15:34:00"/>
    <x v="261"/>
    <d v="2026-03-08T19:39:00"/>
    <s v="NULL"/>
    <x v="0"/>
    <x v="102"/>
    <x v="0"/>
    <s v="planning run02"/>
    <n v="4.08"/>
    <n v="0"/>
    <n v="4.08"/>
    <n v="0"/>
    <n v="0"/>
    <n v="4.08"/>
    <m/>
    <m/>
    <n v="0"/>
    <n v="0"/>
    <n v="4.08"/>
    <n v="0"/>
    <x v="97"/>
    <m/>
    <m/>
    <m/>
    <m/>
    <m/>
    <m/>
    <m/>
    <m/>
    <m/>
    <m/>
    <m/>
    <m/>
    <m/>
  </r>
  <r>
    <x v="13"/>
    <s v="NLBTRPlanning (NII)46089.81875"/>
    <n v="137"/>
    <x v="57"/>
    <s v="MCPNLBTRPlanning (NII)export to ara NII"/>
    <s v="MCPNLBTRPlanning (NII)"/>
    <m/>
    <m/>
    <m/>
    <m/>
    <m/>
    <m/>
    <m/>
    <m/>
    <m/>
    <m/>
    <m/>
    <m/>
    <m/>
    <n v="2602"/>
    <x v="3"/>
    <x v="2"/>
    <s v="START export to ara NII"/>
    <s v="END export to ara NII"/>
    <d v="2026-03-08T19:39:00"/>
    <x v="262"/>
    <d v="2026-03-08T19:41:00"/>
    <s v="NULL"/>
    <x v="0"/>
    <x v="102"/>
    <x v="0"/>
    <s v="export to ara NII"/>
    <n v="0.03"/>
    <n v="0"/>
    <n v="0.03"/>
    <n v="0"/>
    <n v="0"/>
    <n v="0.03"/>
    <m/>
    <m/>
    <n v="0"/>
    <n v="0"/>
    <n v="0.03"/>
    <n v="0"/>
    <x v="5"/>
    <m/>
    <m/>
    <m/>
    <m/>
    <m/>
    <m/>
    <m/>
    <m/>
    <m/>
    <m/>
    <m/>
    <m/>
    <m/>
  </r>
  <r>
    <x v="13"/>
    <s v="NLBTRPlanning (NII)46089.8201388889"/>
    <n v="138"/>
    <x v="58"/>
    <s v="MCPNLBTRPlanning (NII)planning run exports"/>
    <s v="MCPNLBTRPlanning (NII)"/>
    <m/>
    <m/>
    <m/>
    <m/>
    <m/>
    <m/>
    <m/>
    <m/>
    <m/>
    <m/>
    <m/>
    <m/>
    <m/>
    <n v="2602"/>
    <x v="3"/>
    <x v="2"/>
    <s v="START planning run exports"/>
    <s v="END planning run exports"/>
    <d v="2026-03-08T19:41:00"/>
    <x v="263"/>
    <d v="2026-03-11T09:53:00"/>
    <s v="NULL"/>
    <x v="0"/>
    <x v="102"/>
    <x v="0"/>
    <s v="planning run exports"/>
    <n v="1.17"/>
    <n v="0"/>
    <n v="1.17"/>
    <n v="0"/>
    <n v="0"/>
    <n v="1.17"/>
    <m/>
    <m/>
    <n v="0"/>
    <n v="0"/>
    <n v="1.17"/>
    <n v="0"/>
    <x v="44"/>
    <m/>
    <m/>
    <m/>
    <m/>
    <m/>
    <m/>
    <m/>
    <m/>
    <m/>
    <m/>
    <m/>
    <m/>
    <m/>
  </r>
  <r>
    <x v="10"/>
    <s v="AUDBDelete Portfolio46090.1756944444"/>
    <n v="139"/>
    <x v="42"/>
    <s v="MCPAUDBDelete PortfolioDelete portfolio from"/>
    <s v="MCPAUDBDelete Portfolio"/>
    <m/>
    <m/>
    <m/>
    <m/>
    <m/>
    <m/>
    <m/>
    <m/>
    <m/>
    <m/>
    <m/>
    <m/>
    <m/>
    <n v="2602"/>
    <x v="14"/>
    <x v="2"/>
    <s v="START Delete portfolio from"/>
    <s v="END Delete portfolio from"/>
    <d v="2026-03-09T04:13:00"/>
    <x v="264"/>
    <d v="2026-03-10T09:40:00"/>
    <s v="NULL"/>
    <x v="0"/>
    <x v="104"/>
    <x v="0"/>
    <s v="Delete portfolio from"/>
    <n v="7.0000000000000007E-2"/>
    <n v="7.0000000000000007E-2"/>
    <n v="0"/>
    <n v="18.38"/>
    <n v="18.45"/>
    <n v="18.45"/>
    <m/>
    <m/>
    <n v="7.0000000000000007E-2"/>
    <n v="18.38"/>
    <n v="0"/>
    <n v="18.45"/>
    <x v="98"/>
    <m/>
    <m/>
    <m/>
    <m/>
    <m/>
    <m/>
    <m/>
    <m/>
    <m/>
    <m/>
    <m/>
    <m/>
    <m/>
  </r>
  <r>
    <x v="10"/>
    <s v="FRDBDelete Portfolio46090.2277777778"/>
    <n v="140"/>
    <x v="42"/>
    <s v="MCPFRDBDelete PortfolioDelete portfolio from"/>
    <s v="MCPFRDBDelete Portfolio"/>
    <m/>
    <m/>
    <m/>
    <m/>
    <m/>
    <m/>
    <m/>
    <m/>
    <m/>
    <m/>
    <m/>
    <m/>
    <m/>
    <n v="2602"/>
    <x v="4"/>
    <x v="2"/>
    <s v="START Delete portfolio from"/>
    <s v="END Delete portfolio from"/>
    <d v="2026-03-09T05:28:00"/>
    <x v="265"/>
    <d v="2026-03-09T05:32:00"/>
    <s v="NULL"/>
    <x v="0"/>
    <x v="105"/>
    <x v="0"/>
    <s v="Delete portfolio from"/>
    <n v="0.05"/>
    <n v="0"/>
    <n v="0.05"/>
    <n v="0"/>
    <n v="0"/>
    <n v="0.05"/>
    <m/>
    <m/>
    <n v="0"/>
    <n v="0"/>
    <n v="0.05"/>
    <n v="0"/>
    <x v="4"/>
    <m/>
    <m/>
    <m/>
    <m/>
    <m/>
    <m/>
    <m/>
    <m/>
    <m/>
    <m/>
    <m/>
    <m/>
    <m/>
  </r>
  <r>
    <x v="11"/>
    <s v="FRDBLoad Compare MP46090.2305555556"/>
    <n v="141"/>
    <x v="43"/>
    <s v="MCPFRDBLoad Compare MPload Model parameters"/>
    <s v="MCPFRDBLoad Compare MP"/>
    <m/>
    <m/>
    <m/>
    <m/>
    <m/>
    <m/>
    <m/>
    <m/>
    <m/>
    <m/>
    <m/>
    <m/>
    <m/>
    <n v="2602"/>
    <x v="4"/>
    <x v="2"/>
    <s v="START load Model parameters"/>
    <s v="END load Model parameters"/>
    <d v="2026-03-09T05:32:00"/>
    <x v="266"/>
    <d v="2026-03-09T05:36:00"/>
    <s v="NULL"/>
    <x v="0"/>
    <x v="106"/>
    <x v="0"/>
    <s v="load Model parameters"/>
    <n v="7.0000000000000007E-2"/>
    <n v="0"/>
    <n v="7.0000000000000007E-2"/>
    <n v="0"/>
    <n v="0"/>
    <n v="7.0000000000000007E-2"/>
    <m/>
    <m/>
    <n v="0"/>
    <n v="0"/>
    <n v="7.0000000000000007E-2"/>
    <n v="0"/>
    <x v="28"/>
    <m/>
    <m/>
    <m/>
    <m/>
    <m/>
    <m/>
    <m/>
    <m/>
    <m/>
    <m/>
    <m/>
    <m/>
    <m/>
  </r>
  <r>
    <x v="11"/>
    <s v="FRDBLoad Compare MP46090.2333333333"/>
    <n v="142"/>
    <x v="50"/>
    <s v="MCPFRDBLoad Compare MPModel parameters comparison"/>
    <s v="MCPFRDBLoad Compare MP"/>
    <m/>
    <m/>
    <m/>
    <m/>
    <m/>
    <m/>
    <m/>
    <m/>
    <m/>
    <m/>
    <m/>
    <m/>
    <m/>
    <n v="2602"/>
    <x v="4"/>
    <x v="2"/>
    <s v="START Model parameters comparison"/>
    <s v="END Model parameters comparison"/>
    <d v="2026-03-09T05:36:00"/>
    <x v="266"/>
    <d v="2026-03-09T05:37:00"/>
    <s v="NULL"/>
    <x v="0"/>
    <x v="106"/>
    <x v="0"/>
    <s v="Model parameters comparison"/>
    <n v="0"/>
    <n v="0"/>
    <n v="0"/>
    <n v="0"/>
    <n v="0"/>
    <n v="0"/>
    <m/>
    <m/>
    <n v="0"/>
    <n v="0"/>
    <n v="0"/>
    <n v="0"/>
    <x v="0"/>
    <m/>
    <m/>
    <m/>
    <m/>
    <m/>
    <m/>
    <m/>
    <m/>
    <m/>
    <m/>
    <m/>
    <m/>
    <m/>
  </r>
  <r>
    <x v="15"/>
    <s v="FRDBLoad Compare Spreads46090.2340277778"/>
    <n v="143"/>
    <x v="53"/>
    <s v="MCPFRDBLoad Compare Spreadsload Spreads"/>
    <s v="MCPFRDBLoad Compare Spreads"/>
    <m/>
    <m/>
    <m/>
    <m/>
    <m/>
    <m/>
    <m/>
    <m/>
    <m/>
    <m/>
    <m/>
    <m/>
    <m/>
    <n v="2602"/>
    <x v="4"/>
    <x v="2"/>
    <s v="START load Spreads"/>
    <s v="END load Spreads"/>
    <d v="2026-03-09T05:37:00"/>
    <x v="267"/>
    <d v="2026-03-09T05:49:00"/>
    <s v="NULL"/>
    <x v="0"/>
    <x v="107"/>
    <x v="0"/>
    <s v="load Spreads"/>
    <n v="0.2"/>
    <n v="0"/>
    <n v="0.2"/>
    <n v="0"/>
    <n v="0"/>
    <n v="0.2"/>
    <m/>
    <m/>
    <n v="0"/>
    <n v="0"/>
    <n v="0.2"/>
    <n v="0"/>
    <x v="1"/>
    <m/>
    <m/>
    <m/>
    <m/>
    <m/>
    <m/>
    <m/>
    <m/>
    <m/>
    <m/>
    <m/>
    <m/>
    <m/>
  </r>
  <r>
    <x v="15"/>
    <s v="FRDBLoad Compare Spreads46090.2423611111"/>
    <n v="144"/>
    <x v="55"/>
    <s v="MCPFRDBLoad Compare SpreadsSpreads comparison"/>
    <s v="MCPFRDBLoad Compare Spreads"/>
    <m/>
    <m/>
    <m/>
    <m/>
    <m/>
    <m/>
    <m/>
    <m/>
    <m/>
    <m/>
    <m/>
    <m/>
    <m/>
    <n v="2602"/>
    <x v="4"/>
    <x v="2"/>
    <s v="START Spreads comparison"/>
    <s v="END Spreads comparison"/>
    <d v="2026-03-09T05:49:00"/>
    <x v="268"/>
    <d v="2026-03-10T03:29:00"/>
    <s v="NULL"/>
    <x v="0"/>
    <x v="107"/>
    <x v="0"/>
    <s v="Spreads comparison"/>
    <n v="0.02"/>
    <n v="0"/>
    <n v="0.02"/>
    <n v="0"/>
    <n v="0"/>
    <n v="0.02"/>
    <m/>
    <m/>
    <n v="0"/>
    <n v="0"/>
    <n v="0.02"/>
    <n v="0"/>
    <x v="12"/>
    <m/>
    <m/>
    <m/>
    <m/>
    <m/>
    <m/>
    <m/>
    <m/>
    <m/>
    <m/>
    <m/>
    <m/>
    <m/>
  </r>
  <r>
    <x v="27"/>
    <s v="BEDBValuation AIC46090.3201388889"/>
    <n v="145"/>
    <x v="98"/>
    <s v="MCPBEDBValuation AICload AIC Spreads"/>
    <s v="MCPBEDBValuation AIC"/>
    <m/>
    <m/>
    <m/>
    <m/>
    <m/>
    <m/>
    <m/>
    <m/>
    <m/>
    <m/>
    <m/>
    <m/>
    <m/>
    <n v="2602"/>
    <x v="9"/>
    <x v="2"/>
    <s v="START load AIC Spreads"/>
    <s v="END load AIC Spreads"/>
    <d v="2026-03-09T07:41:00"/>
    <x v="269"/>
    <d v="2026-03-09T07:51:00"/>
    <s v="NULL"/>
    <x v="0"/>
    <x v="108"/>
    <x v="0"/>
    <s v="load AIC Spreads"/>
    <n v="0.17"/>
    <n v="0.17"/>
    <n v="0"/>
    <n v="0"/>
    <n v="0.17"/>
    <n v="0.17"/>
    <m/>
    <m/>
    <n v="0.17"/>
    <n v="0"/>
    <n v="0"/>
    <n v="0.17"/>
    <x v="34"/>
    <m/>
    <m/>
    <m/>
    <m/>
    <m/>
    <m/>
    <m/>
    <m/>
    <m/>
    <m/>
    <m/>
    <m/>
    <m/>
  </r>
  <r>
    <x v="15"/>
    <s v="FRDBLoad Compare Spreads46090.3229166667"/>
    <s v="Not Found"/>
    <x v="53"/>
    <s v="MRPFRDBLoad Compare Spreadsload Spreads"/>
    <s v="MRPFRDBLoad Compare Spreads"/>
    <m/>
    <m/>
    <m/>
    <m/>
    <m/>
    <m/>
    <m/>
    <m/>
    <m/>
    <m/>
    <m/>
    <m/>
    <m/>
    <n v="2602"/>
    <x v="4"/>
    <x v="0"/>
    <s v="START load Spreads"/>
    <s v="END load Spreads"/>
    <d v="2026-03-09T07:45:00"/>
    <x v="270"/>
    <d v="2026-03-09T07:55:00"/>
    <s v="NULL"/>
    <x v="0"/>
    <x v="109"/>
    <x v="0"/>
    <s v="load Spreads"/>
    <n v="0.17"/>
    <n v="0"/>
    <n v="0.17"/>
    <n v="0"/>
    <n v="0"/>
    <n v="0.17"/>
    <m/>
    <m/>
    <n v="0"/>
    <n v="0"/>
    <n v="0.17"/>
    <n v="0"/>
    <x v="34"/>
    <m/>
    <m/>
    <m/>
    <m/>
    <m/>
    <m/>
    <m/>
    <m/>
    <m/>
    <m/>
    <m/>
    <m/>
    <m/>
  </r>
  <r>
    <x v="27"/>
    <s v="BEDBValuation AIC46090.3270833333"/>
    <n v="146"/>
    <x v="29"/>
    <s v="MCPBEDBValuation AICAIC portfolio valuation run"/>
    <s v="MCPBEDBValuation AIC"/>
    <m/>
    <m/>
    <m/>
    <m/>
    <m/>
    <m/>
    <m/>
    <m/>
    <m/>
    <m/>
    <m/>
    <m/>
    <m/>
    <n v="2602"/>
    <x v="9"/>
    <x v="2"/>
    <s v="START AIC portfolio valuation run"/>
    <s v="END AIC portfolio valuation run"/>
    <d v="2026-03-09T07:51:00"/>
    <x v="271"/>
    <d v="2026-03-09T09:31:00"/>
    <s v="NULL"/>
    <x v="0"/>
    <x v="108"/>
    <x v="0"/>
    <s v="AIC portfolio valuation run"/>
    <n v="1.65"/>
    <n v="1.65"/>
    <n v="0"/>
    <n v="0.02"/>
    <n v="1.67"/>
    <n v="1.67"/>
    <m/>
    <m/>
    <n v="1.65"/>
    <n v="0.02"/>
    <n v="0"/>
    <n v="1.67"/>
    <x v="99"/>
    <m/>
    <m/>
    <m/>
    <m/>
    <m/>
    <m/>
    <m/>
    <m/>
    <m/>
    <m/>
    <m/>
    <m/>
    <m/>
  </r>
  <r>
    <x v="15"/>
    <s v="FRDBLoad Compare Spreads46090.3298611111"/>
    <s v="Not Found"/>
    <x v="55"/>
    <s v="MRPFRDBLoad Compare SpreadsSpreads comparison"/>
    <s v="MRPFRDBLoad Compare Spreads"/>
    <m/>
    <m/>
    <m/>
    <m/>
    <m/>
    <m/>
    <m/>
    <m/>
    <m/>
    <m/>
    <m/>
    <m/>
    <m/>
    <n v="2602"/>
    <x v="4"/>
    <x v="0"/>
    <s v="START Spreads comparison"/>
    <s v="END Spreads comparison"/>
    <d v="2026-03-09T07:55:00"/>
    <x v="272"/>
    <d v="2026-03-09T07:57:00"/>
    <s v="NULL"/>
    <x v="0"/>
    <x v="109"/>
    <x v="0"/>
    <s v="Spreads comparison"/>
    <n v="0.02"/>
    <n v="0"/>
    <n v="0.02"/>
    <n v="0"/>
    <n v="0"/>
    <n v="0.02"/>
    <m/>
    <m/>
    <n v="0"/>
    <n v="0"/>
    <n v="0.02"/>
    <n v="0"/>
    <x v="12"/>
    <m/>
    <m/>
    <m/>
    <m/>
    <m/>
    <m/>
    <m/>
    <m/>
    <m/>
    <m/>
    <m/>
    <m/>
    <m/>
  </r>
  <r>
    <x v="11"/>
    <s v="FRDBLoad Compare MP46090.33125"/>
    <s v="Not Found"/>
    <x v="60"/>
    <s v="MRPFRDBLoad Compare MPload MPs"/>
    <s v="MRPFRDBLoad Compare MP"/>
    <m/>
    <m/>
    <m/>
    <m/>
    <m/>
    <m/>
    <m/>
    <m/>
    <m/>
    <m/>
    <m/>
    <m/>
    <m/>
    <n v="2602"/>
    <x v="4"/>
    <x v="0"/>
    <s v="START load MPs"/>
    <s v="END load MPs"/>
    <d v="2026-03-09T07:57:00"/>
    <x v="273"/>
    <d v="2026-03-09T08:00:00"/>
    <s v="NULL"/>
    <x v="0"/>
    <x v="110"/>
    <x v="0"/>
    <s v="load MPs"/>
    <n v="0.05"/>
    <n v="0.05"/>
    <n v="0"/>
    <n v="0"/>
    <n v="0.05"/>
    <n v="0.05"/>
    <m/>
    <m/>
    <n v="0.05"/>
    <n v="0"/>
    <n v="0"/>
    <n v="0.05"/>
    <x v="4"/>
    <m/>
    <m/>
    <m/>
    <m/>
    <m/>
    <m/>
    <m/>
    <m/>
    <m/>
    <m/>
    <m/>
    <m/>
    <m/>
  </r>
  <r>
    <x v="11"/>
    <s v="FRDBLoad Compare MP46090.3333333333"/>
    <s v="Not Found"/>
    <x v="50"/>
    <s v="MRPFRDBLoad Compare MPModel parameters comparison"/>
    <s v="MRPFRDBLoad Compare MP"/>
    <m/>
    <m/>
    <m/>
    <m/>
    <m/>
    <m/>
    <m/>
    <m/>
    <m/>
    <m/>
    <m/>
    <m/>
    <m/>
    <n v="2602"/>
    <x v="4"/>
    <x v="0"/>
    <s v="START Model parameters comparison"/>
    <s v="END Model parameters comparison"/>
    <d v="2026-03-09T08:00:00"/>
    <x v="273"/>
    <d v="2026-03-09T13:15:00"/>
    <s v="NULL"/>
    <x v="0"/>
    <x v="110"/>
    <x v="0"/>
    <s v="Model parameters comparison"/>
    <n v="0"/>
    <n v="0"/>
    <n v="0"/>
    <n v="5.25"/>
    <n v="5.25"/>
    <n v="5.25"/>
    <m/>
    <m/>
    <n v="0"/>
    <n v="5.25"/>
    <n v="0"/>
    <n v="5.25"/>
    <x v="100"/>
    <m/>
    <m/>
    <m/>
    <m/>
    <m/>
    <m/>
    <m/>
    <m/>
    <m/>
    <m/>
    <m/>
    <m/>
    <m/>
  </r>
  <r>
    <x v="5"/>
    <s v="BEDBGAP46090.3965277778"/>
    <n v="147"/>
    <x v="30"/>
    <s v="MCPBEDBGAPgap planning"/>
    <s v="MCPBEDBGAP"/>
    <m/>
    <m/>
    <m/>
    <m/>
    <m/>
    <m/>
    <m/>
    <m/>
    <m/>
    <m/>
    <m/>
    <m/>
    <m/>
    <n v="2602"/>
    <x v="9"/>
    <x v="2"/>
    <s v="START gap planning"/>
    <s v="END gap planning"/>
    <d v="2026-03-09T09:31:00"/>
    <x v="274"/>
    <d v="2026-03-09T11:30:00"/>
    <s v="NULL"/>
    <x v="0"/>
    <x v="111"/>
    <x v="0"/>
    <s v="gap planning"/>
    <n v="1.68"/>
    <n v="0"/>
    <n v="1.68"/>
    <n v="0"/>
    <n v="0"/>
    <n v="1.68"/>
    <m/>
    <m/>
    <n v="0"/>
    <n v="0"/>
    <n v="1.68"/>
    <n v="0"/>
    <x v="101"/>
    <m/>
    <m/>
    <m/>
    <m/>
    <m/>
    <m/>
    <m/>
    <m/>
    <m/>
    <m/>
    <m/>
    <m/>
    <m/>
  </r>
  <r>
    <x v="15"/>
    <s v="NLRB-MIDLoad Compare Spreads46090.4548611111"/>
    <s v="Not Found"/>
    <x v="53"/>
    <s v="MRPNLRB-MIDLoad Compare Spreadsload Spreads"/>
    <s v="MRPNLRB-MIDLoad Compare Spreads"/>
    <m/>
    <m/>
    <m/>
    <m/>
    <m/>
    <m/>
    <m/>
    <m/>
    <m/>
    <m/>
    <m/>
    <m/>
    <m/>
    <n v="2602"/>
    <x v="15"/>
    <x v="0"/>
    <s v="START load Spreads"/>
    <s v="END load Spreads"/>
    <d v="2026-03-09T10:55:00"/>
    <x v="275"/>
    <d v="2026-03-09T11:04:00"/>
    <s v="NULL"/>
    <x v="0"/>
    <x v="112"/>
    <x v="0"/>
    <s v="load Spreads"/>
    <n v="0.15"/>
    <n v="0"/>
    <n v="0.15"/>
    <n v="0"/>
    <n v="0"/>
    <n v="0.15"/>
    <m/>
    <m/>
    <n v="0"/>
    <n v="0"/>
    <n v="0.15"/>
    <n v="0"/>
    <x v="16"/>
    <m/>
    <m/>
    <m/>
    <m/>
    <m/>
    <m/>
    <m/>
    <m/>
    <m/>
    <m/>
    <m/>
    <m/>
    <m/>
  </r>
  <r>
    <x v="15"/>
    <s v="NLRB-MIDLoad Compare Spreads46090.4611111111"/>
    <s v="Not Found"/>
    <x v="55"/>
    <s v="MRPNLRB-MIDLoad Compare SpreadsSpreads comparison"/>
    <s v="MRPNLRB-MIDLoad Compare Spreads"/>
    <m/>
    <m/>
    <m/>
    <m/>
    <m/>
    <m/>
    <m/>
    <m/>
    <m/>
    <m/>
    <m/>
    <m/>
    <m/>
    <n v="2602"/>
    <x v="15"/>
    <x v="0"/>
    <s v="START Spreads comparison"/>
    <s v="END Spreads comparison"/>
    <d v="2026-03-09T11:04:00"/>
    <x v="275"/>
    <d v="2026-03-09T11:05:00"/>
    <s v="NULL"/>
    <x v="0"/>
    <x v="112"/>
    <x v="0"/>
    <s v="Spreads comparison"/>
    <n v="0"/>
    <n v="0"/>
    <n v="0"/>
    <n v="0"/>
    <n v="0"/>
    <n v="0"/>
    <m/>
    <m/>
    <n v="0"/>
    <n v="0"/>
    <n v="0"/>
    <n v="0"/>
    <x v="0"/>
    <m/>
    <m/>
    <m/>
    <m/>
    <m/>
    <m/>
    <m/>
    <m/>
    <m/>
    <m/>
    <m/>
    <m/>
    <m/>
  </r>
  <r>
    <x v="11"/>
    <s v="NLRB-MIDLoad Compare MP46090.4618055556"/>
    <s v="Not Found"/>
    <x v="60"/>
    <s v="MRPNLRB-MIDLoad Compare MPload MPs"/>
    <s v="MRPNLRB-MIDLoad Compare MP"/>
    <m/>
    <m/>
    <m/>
    <m/>
    <m/>
    <m/>
    <m/>
    <m/>
    <m/>
    <m/>
    <m/>
    <m/>
    <m/>
    <n v="2602"/>
    <x v="15"/>
    <x v="0"/>
    <s v="START load MPs"/>
    <s v="END load MPs"/>
    <d v="2026-03-09T11:05:00"/>
    <x v="276"/>
    <d v="2026-03-09T11:08:00"/>
    <s v="NULL"/>
    <x v="0"/>
    <x v="113"/>
    <x v="0"/>
    <s v="load MPs"/>
    <n v="0.05"/>
    <n v="0.05"/>
    <n v="0"/>
    <n v="0"/>
    <n v="0.05"/>
    <n v="0.05"/>
    <m/>
    <m/>
    <n v="0.05"/>
    <n v="0"/>
    <n v="0"/>
    <n v="0.05"/>
    <x v="4"/>
    <m/>
    <m/>
    <m/>
    <m/>
    <m/>
    <m/>
    <m/>
    <m/>
    <m/>
    <m/>
    <m/>
    <m/>
    <m/>
  </r>
  <r>
    <x v="11"/>
    <s v="NLRB-MIDLoad Compare MP46090.4638888889"/>
    <s v="Not Found"/>
    <x v="50"/>
    <s v="MRPNLRB-MIDLoad Compare MPModel parameters comparison"/>
    <s v="MRPNLRB-MIDLoad Compare MP"/>
    <m/>
    <m/>
    <m/>
    <m/>
    <m/>
    <m/>
    <m/>
    <m/>
    <m/>
    <m/>
    <m/>
    <m/>
    <m/>
    <n v="2602"/>
    <x v="15"/>
    <x v="0"/>
    <s v="START Model parameters comparison"/>
    <s v="END Model parameters comparison"/>
    <d v="2026-03-09T11:08:00"/>
    <x v="277"/>
    <d v="2026-03-10T04:01:00"/>
    <s v="NULL"/>
    <x v="0"/>
    <x v="113"/>
    <x v="0"/>
    <s v="Model parameters comparison"/>
    <n v="0.02"/>
    <n v="0.02"/>
    <n v="0"/>
    <n v="5.87"/>
    <n v="5.89"/>
    <n v="5.89"/>
    <m/>
    <m/>
    <n v="0.02"/>
    <n v="5.87"/>
    <n v="0"/>
    <n v="5.89"/>
    <x v="102"/>
    <m/>
    <m/>
    <m/>
    <m/>
    <m/>
    <m/>
    <m/>
    <m/>
    <m/>
    <m/>
    <m/>
    <m/>
    <m/>
  </r>
  <r>
    <x v="25"/>
    <s v="BEGTCSRBB Valuation46090.4645833333"/>
    <n v="148"/>
    <x v="93"/>
    <s v="MCPBEGTCSRBB ValuationCSRBB Portfolio Valuation"/>
    <s v="MCPBEGTCSRBB Valuation"/>
    <m/>
    <m/>
    <m/>
    <m/>
    <m/>
    <m/>
    <m/>
    <m/>
    <m/>
    <m/>
    <m/>
    <m/>
    <m/>
    <n v="2602"/>
    <x v="1"/>
    <x v="2"/>
    <s v="START CSRBB Portfolio Valuation"/>
    <s v="NULL"/>
    <d v="2026-03-09T11:09:00"/>
    <x v="278"/>
    <d v="2026-03-09T12:23:00"/>
    <s v="Exception Info: Workflow finished with errors. (line: 30)  "/>
    <x v="1"/>
    <x v="114"/>
    <x v="0"/>
    <s v="CSRBB Portfolio Valuation"/>
    <n v="0.02"/>
    <n v="0.02"/>
    <n v="0"/>
    <n v="1.22"/>
    <n v="1.24"/>
    <n v="1.24"/>
    <m/>
    <m/>
    <n v="0.02"/>
    <n v="1.22"/>
    <n v="0"/>
    <n v="1.24"/>
    <x v="103"/>
    <m/>
    <m/>
    <m/>
    <m/>
    <m/>
    <m/>
    <m/>
    <m/>
    <m/>
    <m/>
    <m/>
    <m/>
    <m/>
  </r>
  <r>
    <x v="4"/>
    <s v="DEDBValuation (NPV)46090.4680555556"/>
    <n v="149"/>
    <x v="27"/>
    <s v="MCPDEDBValuation (NPV)portfolio valuation run"/>
    <s v="MCPDEDBValuation (NPV)"/>
    <m/>
    <m/>
    <m/>
    <m/>
    <m/>
    <m/>
    <m/>
    <m/>
    <m/>
    <m/>
    <m/>
    <m/>
    <m/>
    <n v="2602"/>
    <x v="8"/>
    <x v="2"/>
    <s v="START portfolio valuation run"/>
    <s v="END portfolio valuation run"/>
    <d v="2026-03-09T11:14:00"/>
    <x v="279"/>
    <d v="2026-03-09T15:24:00"/>
    <s v="NULL"/>
    <x v="0"/>
    <x v="115"/>
    <x v="1"/>
    <s v="portfolio valuation run"/>
    <n v="4.17"/>
    <n v="0"/>
    <n v="4.17"/>
    <n v="0"/>
    <n v="0"/>
    <n v="4.17"/>
    <m/>
    <m/>
    <n v="0"/>
    <n v="0"/>
    <n v="4.17"/>
    <n v="0"/>
    <x v="91"/>
    <m/>
    <m/>
    <m/>
    <m/>
    <m/>
    <m/>
    <m/>
    <m/>
    <m/>
    <m/>
    <m/>
    <m/>
    <m/>
  </r>
  <r>
    <x v="13"/>
    <s v="BEDBPlanning (NII)46090.4791666667"/>
    <n v="150"/>
    <x v="99"/>
    <s v="MCPBEDBPlanning (NII)combined planning run"/>
    <s v="MCPBEDBPlanning (NII)"/>
    <m/>
    <m/>
    <m/>
    <m/>
    <m/>
    <m/>
    <m/>
    <m/>
    <m/>
    <m/>
    <m/>
    <m/>
    <m/>
    <n v="2602"/>
    <x v="9"/>
    <x v="2"/>
    <s v="START combined planning run"/>
    <s v="NULL"/>
    <d v="2026-03-09T11:30:00"/>
    <x v="280"/>
    <d v="2026-03-09T12:50:00"/>
    <s v="Exception Info: Workflow finished with errors. (line: 25)  "/>
    <x v="1"/>
    <x v="116"/>
    <x v="0"/>
    <s v="combined planning run"/>
    <n v="0"/>
    <n v="0"/>
    <n v="0"/>
    <n v="1.33"/>
    <n v="1.33"/>
    <n v="1.33"/>
    <m/>
    <m/>
    <n v="0"/>
    <n v="1.33"/>
    <n v="0"/>
    <n v="1.33"/>
    <x v="104"/>
    <m/>
    <m/>
    <m/>
    <m/>
    <m/>
    <m/>
    <m/>
    <m/>
    <m/>
    <m/>
    <m/>
    <m/>
    <m/>
  </r>
  <r>
    <x v="25"/>
    <s v="BEGTCSRBB Valuation46090.5159722222"/>
    <n v="151"/>
    <x v="93"/>
    <s v="MCPBEGTCSRBB ValuationCSRBB Portfolio Valuation"/>
    <s v="MCPBEGTCSRBB Valuation"/>
    <m/>
    <m/>
    <m/>
    <m/>
    <m/>
    <m/>
    <m/>
    <m/>
    <m/>
    <m/>
    <m/>
    <m/>
    <m/>
    <n v="2602"/>
    <x v="1"/>
    <x v="2"/>
    <s v="START CSRBB Portfolio Valuation"/>
    <s v="END CSRBB Portfolio Valuation"/>
    <d v="2026-03-09T12:23:00"/>
    <x v="281"/>
    <d v="2026-03-09T12:36:00"/>
    <s v="NULL"/>
    <x v="0"/>
    <x v="117"/>
    <x v="1"/>
    <s v="CSRBB Portfolio Valuation"/>
    <n v="0.22"/>
    <n v="0"/>
    <n v="0.22"/>
    <n v="0"/>
    <n v="0"/>
    <n v="0.22"/>
    <m/>
    <m/>
    <n v="0"/>
    <n v="0"/>
    <n v="0.22"/>
    <n v="0"/>
    <x v="22"/>
    <m/>
    <m/>
    <m/>
    <m/>
    <m/>
    <m/>
    <m/>
    <m/>
    <m/>
    <m/>
    <m/>
    <m/>
    <m/>
  </r>
  <r>
    <x v="25"/>
    <s v="BEGTCSRBB Valuation46090.525"/>
    <n v="152"/>
    <x v="94"/>
    <s v="MCPBEGTCSRBB ValuationLight Maintenance CSRBB Valuation"/>
    <s v="MCPBEGTCSRBB Valuation"/>
    <m/>
    <m/>
    <m/>
    <m/>
    <m/>
    <m/>
    <m/>
    <m/>
    <m/>
    <m/>
    <m/>
    <m/>
    <m/>
    <n v="2602"/>
    <x v="1"/>
    <x v="2"/>
    <s v="START Light Maintenance CSRBB Valuation"/>
    <s v="END Light Maintenance CSRBB Valuation"/>
    <d v="2026-03-09T12:36:00"/>
    <x v="282"/>
    <d v="2026-03-09T14:00:00"/>
    <s v="NULL"/>
    <x v="0"/>
    <x v="117"/>
    <x v="0"/>
    <s v="Light Maintenance CSRBB Valuation"/>
    <n v="0.72"/>
    <n v="0"/>
    <n v="0.72"/>
    <n v="0"/>
    <n v="0"/>
    <n v="0.72"/>
    <m/>
    <m/>
    <n v="0"/>
    <n v="0"/>
    <n v="0.72"/>
    <n v="0"/>
    <x v="14"/>
    <m/>
    <m/>
    <m/>
    <m/>
    <m/>
    <m/>
    <m/>
    <m/>
    <m/>
    <m/>
    <m/>
    <m/>
    <m/>
  </r>
  <r>
    <x v="13"/>
    <s v="BEDBPlanning (NII)46090.5347222222"/>
    <n v="153"/>
    <x v="99"/>
    <s v="MCPBEDBPlanning (NII)combined planning run"/>
    <s v="MCPBEDBPlanning (NII)"/>
    <m/>
    <m/>
    <m/>
    <m/>
    <m/>
    <m/>
    <m/>
    <m/>
    <m/>
    <m/>
    <m/>
    <m/>
    <m/>
    <n v="2602"/>
    <x v="9"/>
    <x v="2"/>
    <s v="START combined planning run"/>
    <s v="NULL"/>
    <d v="2026-03-09T12:50:00"/>
    <x v="283"/>
    <d v="2026-03-09T14:47:00"/>
    <s v="Exception Info: Workflow finished with errors. (line: 25)  "/>
    <x v="1"/>
    <x v="116"/>
    <x v="1"/>
    <s v="combined planning run"/>
    <n v="0.15"/>
    <n v="0.15"/>
    <n v="0"/>
    <n v="1.8"/>
    <n v="1.95"/>
    <n v="1.95"/>
    <m/>
    <m/>
    <n v="0.15"/>
    <n v="1.8"/>
    <n v="0"/>
    <n v="1.95"/>
    <x v="80"/>
    <m/>
    <m/>
    <m/>
    <m/>
    <m/>
    <m/>
    <m/>
    <m/>
    <m/>
    <m/>
    <m/>
    <m/>
    <m/>
  </r>
  <r>
    <x v="11"/>
    <s v="FRDBLoad Compare MP46090.5520833333"/>
    <s v="Not Found"/>
    <x v="60"/>
    <s v="MRPFRDBLoad Compare MPload MPs"/>
    <s v="MRPFRDBLoad Compare MP"/>
    <m/>
    <m/>
    <m/>
    <m/>
    <m/>
    <m/>
    <m/>
    <m/>
    <m/>
    <m/>
    <m/>
    <m/>
    <m/>
    <n v="2602"/>
    <x v="4"/>
    <x v="0"/>
    <s v="START load MPs"/>
    <s v="END load MPs"/>
    <d v="2026-03-09T13:15:00"/>
    <x v="284"/>
    <d v="2026-03-09T13:17:00"/>
    <s v="NULL"/>
    <x v="0"/>
    <x v="118"/>
    <x v="1"/>
    <s v="load MPs"/>
    <n v="0.03"/>
    <n v="0"/>
    <n v="0.03"/>
    <n v="0"/>
    <n v="0"/>
    <n v="0.03"/>
    <m/>
    <m/>
    <n v="0"/>
    <n v="0"/>
    <n v="0.03"/>
    <n v="0"/>
    <x v="5"/>
    <m/>
    <m/>
    <m/>
    <m/>
    <m/>
    <m/>
    <m/>
    <m/>
    <m/>
    <m/>
    <m/>
    <m/>
    <m/>
  </r>
  <r>
    <x v="11"/>
    <s v="FRDBLoad Compare MP46090.5534722222"/>
    <s v="Not Found"/>
    <x v="50"/>
    <s v="MRPFRDBLoad Compare MPModel parameters comparison"/>
    <s v="MRPFRDBLoad Compare MP"/>
    <m/>
    <m/>
    <m/>
    <m/>
    <m/>
    <m/>
    <m/>
    <m/>
    <m/>
    <m/>
    <m/>
    <m/>
    <m/>
    <n v="2602"/>
    <x v="4"/>
    <x v="0"/>
    <s v="START Model parameters comparison"/>
    <s v="END Model parameters comparison"/>
    <d v="2026-03-09T13:17:00"/>
    <x v="284"/>
    <d v="2026-03-10T10:24:00"/>
    <s v="NULL"/>
    <x v="0"/>
    <x v="118"/>
    <x v="1"/>
    <s v="Model parameters comparison"/>
    <n v="0"/>
    <n v="0"/>
    <n v="0"/>
    <n v="0"/>
    <n v="0"/>
    <n v="0"/>
    <m/>
    <m/>
    <n v="0"/>
    <n v="0"/>
    <n v="0"/>
    <n v="0"/>
    <x v="0"/>
    <m/>
    <m/>
    <m/>
    <m/>
    <m/>
    <m/>
    <m/>
    <m/>
    <m/>
    <m/>
    <m/>
    <m/>
    <m/>
  </r>
  <r>
    <x v="12"/>
    <s v="BEGTImport Strategies46090.5833333333"/>
    <n v="154"/>
    <x v="46"/>
    <s v="MCPBEGTImport Strategiesimport strategies"/>
    <s v="MCPBEGTImport Strategies"/>
    <m/>
    <m/>
    <m/>
    <m/>
    <m/>
    <m/>
    <m/>
    <m/>
    <m/>
    <m/>
    <m/>
    <m/>
    <m/>
    <n v="2602"/>
    <x v="1"/>
    <x v="2"/>
    <s v="START import strategies"/>
    <s v="END import strategies"/>
    <d v="2026-03-09T14:00:00"/>
    <x v="285"/>
    <d v="2026-03-09T14:55:00"/>
    <s v="NULL"/>
    <x v="0"/>
    <x v="119"/>
    <x v="1"/>
    <s v="import strategies"/>
    <n v="0.33"/>
    <n v="0"/>
    <n v="0.33"/>
    <n v="0"/>
    <n v="0"/>
    <n v="0.33"/>
    <m/>
    <m/>
    <n v="0"/>
    <n v="0"/>
    <n v="0.33"/>
    <n v="0"/>
    <x v="2"/>
    <m/>
    <m/>
    <m/>
    <m/>
    <m/>
    <m/>
    <m/>
    <m/>
    <m/>
    <m/>
    <m/>
    <m/>
    <m/>
  </r>
  <r>
    <x v="10"/>
    <s v="ITDBDelete Portfolio46090.5923611111"/>
    <n v="155"/>
    <x v="42"/>
    <s v="MCPITDBDelete PortfolioDelete portfolio from"/>
    <s v="MCPITDBDelete Portfolio"/>
    <m/>
    <m/>
    <m/>
    <m/>
    <m/>
    <m/>
    <m/>
    <m/>
    <m/>
    <m/>
    <m/>
    <m/>
    <m/>
    <n v="2602"/>
    <x v="5"/>
    <x v="2"/>
    <s v="START Delete portfolio from"/>
    <s v="END Delete portfolio from"/>
    <d v="2026-03-09T14:13:00"/>
    <x v="286"/>
    <d v="2026-03-09T14:15:00"/>
    <s v="NULL"/>
    <x v="0"/>
    <x v="80"/>
    <x v="1"/>
    <s v="Delete portfolio from"/>
    <n v="0.02"/>
    <n v="0.02"/>
    <n v="0"/>
    <n v="0.02"/>
    <n v="0.04"/>
    <n v="0.04"/>
    <m/>
    <m/>
    <n v="0.02"/>
    <n v="0.02"/>
    <n v="0"/>
    <n v="0.04"/>
    <x v="105"/>
    <m/>
    <m/>
    <m/>
    <m/>
    <m/>
    <m/>
    <m/>
    <m/>
    <m/>
    <m/>
    <m/>
    <m/>
    <m/>
  </r>
  <r>
    <x v="22"/>
    <s v="ITDBLoad MP46090.59375"/>
    <n v="156"/>
    <x v="43"/>
    <s v="MCPITDBLoad MPload Model parameters"/>
    <s v="MCPITDBLoad MP"/>
    <m/>
    <m/>
    <m/>
    <m/>
    <m/>
    <m/>
    <m/>
    <m/>
    <m/>
    <m/>
    <m/>
    <m/>
    <m/>
    <n v="2602"/>
    <x v="5"/>
    <x v="2"/>
    <s v="START load Model parameters"/>
    <s v="END load Model parameters"/>
    <d v="2026-03-09T14:15:00"/>
    <x v="287"/>
    <d v="2026-03-09T14:18:00"/>
    <s v="NULL"/>
    <x v="0"/>
    <x v="82"/>
    <x v="2"/>
    <s v="load Model parameters"/>
    <n v="0.05"/>
    <n v="0.05"/>
    <n v="0"/>
    <n v="0"/>
    <n v="0.05"/>
    <n v="0.05"/>
    <m/>
    <m/>
    <n v="0.05"/>
    <n v="0"/>
    <n v="0"/>
    <n v="0.05"/>
    <x v="4"/>
    <m/>
    <m/>
    <m/>
    <m/>
    <m/>
    <m/>
    <m/>
    <m/>
    <m/>
    <m/>
    <m/>
    <m/>
    <m/>
  </r>
  <r>
    <x v="22"/>
    <s v="ITDBLoad MP46090.5958333333"/>
    <n v="157"/>
    <x v="50"/>
    <s v="MCPITDBLoad MPModel parameters comparison"/>
    <s v="MCPITDBLoad MP"/>
    <m/>
    <m/>
    <m/>
    <m/>
    <m/>
    <m/>
    <m/>
    <m/>
    <m/>
    <m/>
    <m/>
    <m/>
    <m/>
    <n v="2602"/>
    <x v="5"/>
    <x v="2"/>
    <s v="START Model parameters comparison"/>
    <s v="END Model parameters comparison"/>
    <d v="2026-03-09T14:18:00"/>
    <x v="287"/>
    <d v="2026-03-09T14:19:00"/>
    <s v="NULL"/>
    <x v="0"/>
    <x v="82"/>
    <x v="2"/>
    <s v="Model parameters comparison"/>
    <n v="0"/>
    <n v="0"/>
    <n v="0"/>
    <n v="0.02"/>
    <n v="0.02"/>
    <n v="0.02"/>
    <m/>
    <m/>
    <n v="0"/>
    <n v="0.02"/>
    <n v="0"/>
    <n v="0.02"/>
    <x v="12"/>
    <m/>
    <m/>
    <m/>
    <m/>
    <m/>
    <m/>
    <m/>
    <m/>
    <m/>
    <m/>
    <m/>
    <m/>
    <m/>
  </r>
  <r>
    <x v="24"/>
    <s v="ITDBLoad Spreads46090.5965277778"/>
    <n v="158"/>
    <x v="53"/>
    <s v="MCPITDBLoad Spreadsload Spreads"/>
    <s v="MCPITDBLoad Spreads"/>
    <m/>
    <m/>
    <m/>
    <m/>
    <m/>
    <m/>
    <m/>
    <m/>
    <m/>
    <m/>
    <m/>
    <m/>
    <m/>
    <n v="2602"/>
    <x v="5"/>
    <x v="2"/>
    <s v="START load Spreads"/>
    <s v="NULL"/>
    <d v="2026-03-09T14:19:00"/>
    <x v="288"/>
    <d v="2026-03-09T14:23:00"/>
    <s v="NULL"/>
    <x v="2"/>
    <x v="85"/>
    <x v="1"/>
    <s v="load Spreads"/>
    <s v="NULL"/>
    <n v="0"/>
    <s v="NULL"/>
    <n v="0"/>
    <n v="0"/>
    <s v="NULL"/>
    <m/>
    <m/>
    <n v="0"/>
    <n v="0"/>
    <s v="NULL"/>
    <n v="0"/>
    <x v="106"/>
    <m/>
    <m/>
    <m/>
    <m/>
    <m/>
    <m/>
    <m/>
    <m/>
    <m/>
    <m/>
    <m/>
    <m/>
    <m/>
  </r>
  <r>
    <x v="10"/>
    <s v="ITDBDelete Portfolio46090.5993055556"/>
    <n v="159"/>
    <x v="42"/>
    <s v="MCPITDBDelete PortfolioDelete portfolio from"/>
    <s v="MCPITDBDelete Portfolio"/>
    <m/>
    <m/>
    <m/>
    <m/>
    <m/>
    <m/>
    <m/>
    <m/>
    <m/>
    <m/>
    <m/>
    <m/>
    <m/>
    <n v="2602"/>
    <x v="5"/>
    <x v="2"/>
    <s v="START Delete portfolio from"/>
    <s v="END Delete portfolio from"/>
    <d v="2026-03-09T14:23:00"/>
    <x v="289"/>
    <d v="2026-03-09T14:25:00"/>
    <s v="NULL"/>
    <x v="0"/>
    <x v="80"/>
    <x v="2"/>
    <s v="Delete portfolio from"/>
    <n v="0.02"/>
    <n v="0"/>
    <n v="0.02"/>
    <n v="0"/>
    <n v="0"/>
    <n v="0.02"/>
    <m/>
    <m/>
    <n v="0"/>
    <n v="0"/>
    <n v="0.02"/>
    <n v="0"/>
    <x v="12"/>
    <m/>
    <m/>
    <m/>
    <m/>
    <m/>
    <m/>
    <m/>
    <m/>
    <m/>
    <m/>
    <m/>
    <m/>
    <m/>
  </r>
  <r>
    <x v="22"/>
    <s v="ITDBLoad MP46090.6006944444"/>
    <n v="160"/>
    <x v="43"/>
    <s v="MCPITDBLoad MPload Model parameters"/>
    <s v="MCPITDBLoad MP"/>
    <m/>
    <m/>
    <m/>
    <m/>
    <m/>
    <m/>
    <m/>
    <m/>
    <m/>
    <m/>
    <m/>
    <m/>
    <m/>
    <n v="2602"/>
    <x v="5"/>
    <x v="2"/>
    <s v="START load Model parameters"/>
    <s v="END load Model parameters"/>
    <d v="2026-03-09T14:25:00"/>
    <x v="290"/>
    <d v="2026-03-09T14:28:00"/>
    <s v="NULL"/>
    <x v="0"/>
    <x v="82"/>
    <x v="3"/>
    <s v="load Model parameters"/>
    <n v="0.05"/>
    <n v="0"/>
    <n v="0.05"/>
    <n v="0"/>
    <n v="0"/>
    <n v="0.05"/>
    <m/>
    <m/>
    <n v="0"/>
    <n v="0"/>
    <n v="0.05"/>
    <n v="0"/>
    <x v="4"/>
    <m/>
    <m/>
    <m/>
    <m/>
    <m/>
    <m/>
    <m/>
    <m/>
    <m/>
    <m/>
    <m/>
    <m/>
    <m/>
  </r>
  <r>
    <x v="22"/>
    <s v="ITDBLoad MP46090.6027777778"/>
    <n v="161"/>
    <x v="50"/>
    <s v="MCPITDBLoad MPModel parameters comparison"/>
    <s v="MCPITDBLoad MP"/>
    <m/>
    <m/>
    <m/>
    <m/>
    <m/>
    <m/>
    <m/>
    <m/>
    <m/>
    <m/>
    <m/>
    <m/>
    <m/>
    <n v="2602"/>
    <x v="5"/>
    <x v="2"/>
    <s v="START Model parameters comparison"/>
    <s v="END Model parameters comparison"/>
    <d v="2026-03-09T14:28:00"/>
    <x v="290"/>
    <d v="2026-03-09T14:29:00"/>
    <s v="NULL"/>
    <x v="0"/>
    <x v="82"/>
    <x v="3"/>
    <s v="Model parameters comparison"/>
    <n v="0"/>
    <n v="0"/>
    <n v="0"/>
    <n v="0"/>
    <n v="0"/>
    <n v="0"/>
    <m/>
    <m/>
    <n v="0"/>
    <n v="0"/>
    <n v="0"/>
    <n v="0"/>
    <x v="0"/>
    <m/>
    <m/>
    <m/>
    <m/>
    <m/>
    <m/>
    <m/>
    <m/>
    <m/>
    <m/>
    <m/>
    <m/>
    <m/>
  </r>
  <r>
    <x v="24"/>
    <s v="ITDBLoad Spreads46090.6034722222"/>
    <n v="162"/>
    <x v="53"/>
    <s v="MCPITDBLoad Spreadsload Spreads"/>
    <s v="MCPITDBLoad Spreads"/>
    <m/>
    <m/>
    <m/>
    <m/>
    <m/>
    <m/>
    <m/>
    <m/>
    <m/>
    <m/>
    <m/>
    <m/>
    <m/>
    <n v="2602"/>
    <x v="5"/>
    <x v="2"/>
    <s v="START load Spreads"/>
    <s v="END load Spreads"/>
    <d v="2026-03-09T14:29:00"/>
    <x v="291"/>
    <d v="2026-03-09T14:38:00"/>
    <s v="NULL"/>
    <x v="0"/>
    <x v="85"/>
    <x v="2"/>
    <s v="load Spreads"/>
    <n v="0.15"/>
    <n v="0"/>
    <n v="0.15"/>
    <n v="0"/>
    <n v="0"/>
    <n v="0.15"/>
    <m/>
    <m/>
    <n v="0"/>
    <n v="0"/>
    <n v="0.15"/>
    <n v="0"/>
    <x v="16"/>
    <m/>
    <m/>
    <m/>
    <m/>
    <m/>
    <m/>
    <m/>
    <m/>
    <m/>
    <m/>
    <m/>
    <m/>
    <m/>
  </r>
  <r>
    <x v="24"/>
    <s v="ITDBLoad Spreads46090.6097222222"/>
    <n v="163"/>
    <x v="55"/>
    <s v="MCPITDBLoad SpreadsSpreads comparison"/>
    <s v="MCPITDBLoad Spreads"/>
    <m/>
    <m/>
    <m/>
    <m/>
    <m/>
    <m/>
    <m/>
    <m/>
    <m/>
    <m/>
    <m/>
    <m/>
    <m/>
    <n v="2602"/>
    <x v="5"/>
    <x v="2"/>
    <s v="START Spreads comparison"/>
    <s v="END Spreads comparison"/>
    <d v="2026-03-09T14:38:00"/>
    <x v="292"/>
    <d v="2026-03-10T04:21:00"/>
    <s v="NULL"/>
    <x v="0"/>
    <x v="85"/>
    <x v="1"/>
    <s v="Spreads comparison"/>
    <n v="0.02"/>
    <n v="0"/>
    <n v="0.02"/>
    <n v="0"/>
    <n v="0"/>
    <n v="0.02"/>
    <m/>
    <m/>
    <n v="0"/>
    <n v="0"/>
    <n v="0.02"/>
    <n v="0"/>
    <x v="12"/>
    <m/>
    <m/>
    <m/>
    <m/>
    <m/>
    <m/>
    <m/>
    <m/>
    <m/>
    <m/>
    <m/>
    <m/>
    <m/>
  </r>
  <r>
    <x v="13"/>
    <s v="BEDBPlanning (NII)46090.6159722222"/>
    <n v="164"/>
    <x v="99"/>
    <s v="MCPBEDBPlanning (NII)combined planning run"/>
    <s v="MCPBEDBPlanning (NII)"/>
    <m/>
    <m/>
    <m/>
    <m/>
    <m/>
    <m/>
    <m/>
    <m/>
    <m/>
    <m/>
    <m/>
    <m/>
    <m/>
    <n v="2602"/>
    <x v="9"/>
    <x v="2"/>
    <s v="START combined planning run"/>
    <s v="NULL"/>
    <d v="2026-03-09T14:47:00"/>
    <x v="293"/>
    <d v="2026-03-10T09:49:00"/>
    <s v="Exception Info: Workflow finished with errors. (line: 25)  "/>
    <x v="1"/>
    <x v="116"/>
    <x v="2"/>
    <s v="combined planning run"/>
    <n v="0.15"/>
    <n v="0.15"/>
    <n v="0"/>
    <n v="7.88"/>
    <n v="8.0299999999999994"/>
    <n v="8.0299999999999994"/>
    <m/>
    <m/>
    <n v="0.15"/>
    <n v="7.88"/>
    <n v="0"/>
    <n v="8.0299999999999994"/>
    <x v="107"/>
    <m/>
    <m/>
    <m/>
    <m/>
    <m/>
    <m/>
    <m/>
    <m/>
    <m/>
    <m/>
    <m/>
    <m/>
    <m/>
  </r>
  <r>
    <x v="13"/>
    <s v="BEGTPlanning (NII)46090.6215277778"/>
    <n v="165"/>
    <x v="47"/>
    <s v="MCPBEGTPlanning (NII)planning run01"/>
    <s v="MCPBEGTPlanning (NII)"/>
    <m/>
    <m/>
    <m/>
    <m/>
    <m/>
    <m/>
    <m/>
    <m/>
    <m/>
    <m/>
    <m/>
    <m/>
    <m/>
    <n v="2602"/>
    <x v="1"/>
    <x v="2"/>
    <s v="START planning run01"/>
    <s v="END planning run01"/>
    <d v="2026-03-09T14:55:00"/>
    <x v="294"/>
    <d v="2026-03-09T18:38:00"/>
    <s v="NULL"/>
    <x v="0"/>
    <x v="120"/>
    <x v="1"/>
    <s v="planning run01"/>
    <n v="3.72"/>
    <n v="0"/>
    <n v="3.72"/>
    <n v="0"/>
    <n v="0"/>
    <n v="3.72"/>
    <m/>
    <m/>
    <n v="0"/>
    <n v="0"/>
    <n v="3.72"/>
    <n v="0"/>
    <x v="108"/>
    <m/>
    <m/>
    <m/>
    <m/>
    <m/>
    <m/>
    <m/>
    <m/>
    <m/>
    <m/>
    <m/>
    <m/>
    <m/>
  </r>
  <r>
    <x v="4"/>
    <s v="DEDBValuation (NPV)46090.6416666667"/>
    <n v="166"/>
    <x v="0"/>
    <s v="MCPDEDBValuation (NPV)export to ara"/>
    <s v="MCPDEDBValuation (NPV)"/>
    <m/>
    <m/>
    <m/>
    <m/>
    <m/>
    <m/>
    <m/>
    <m/>
    <m/>
    <m/>
    <m/>
    <m/>
    <m/>
    <n v="2602"/>
    <x v="8"/>
    <x v="2"/>
    <s v="START export to ara"/>
    <s v="END export to ara"/>
    <d v="2026-03-09T15:24:00"/>
    <x v="279"/>
    <d v="2026-03-09T15:24:00"/>
    <s v="NULL"/>
    <x v="0"/>
    <x v="115"/>
    <x v="1"/>
    <s v="export to ara"/>
    <n v="0"/>
    <n v="0"/>
    <n v="0"/>
    <n v="0"/>
    <n v="0"/>
    <n v="0"/>
    <m/>
    <m/>
    <n v="0"/>
    <n v="0"/>
    <n v="0"/>
    <n v="0"/>
    <x v="0"/>
    <m/>
    <m/>
    <m/>
    <m/>
    <m/>
    <m/>
    <m/>
    <m/>
    <m/>
    <m/>
    <m/>
    <m/>
    <m/>
  </r>
  <r>
    <x v="4"/>
    <s v="DEDBValuation (NPV)46090.6416666667"/>
    <n v="166"/>
    <x v="14"/>
    <s v="MCPDEDBValuation (NPV)Light Maintenance"/>
    <s v="MCPDEDBValuation (NPV)"/>
    <m/>
    <m/>
    <m/>
    <m/>
    <m/>
    <m/>
    <m/>
    <m/>
    <m/>
    <m/>
    <m/>
    <m/>
    <m/>
    <n v="2602"/>
    <x v="8"/>
    <x v="2"/>
    <s v="START Light Maintenance"/>
    <s v="END Light Maintenance"/>
    <d v="2026-03-09T15:24:00"/>
    <x v="295"/>
    <d v="2026-03-09T15:36:00"/>
    <s v="NULL"/>
    <x v="0"/>
    <x v="115"/>
    <x v="0"/>
    <s v="Light Maintenance"/>
    <n v="0.2"/>
    <n v="0"/>
    <n v="0.2"/>
    <n v="0"/>
    <n v="0"/>
    <n v="0.2"/>
    <m/>
    <m/>
    <n v="0"/>
    <n v="0"/>
    <n v="0.2"/>
    <n v="0"/>
    <x v="1"/>
    <m/>
    <m/>
    <m/>
    <m/>
    <m/>
    <m/>
    <m/>
    <m/>
    <m/>
    <m/>
    <m/>
    <m/>
    <m/>
  </r>
  <r>
    <x v="3"/>
    <s v="WBUSLoad Pos46090.65"/>
    <n v="167"/>
    <x v="23"/>
    <s v="MCPWBUSLoad Posload"/>
    <s v="MCPWBUSLoad Pos"/>
    <m/>
    <m/>
    <m/>
    <m/>
    <m/>
    <m/>
    <m/>
    <m/>
    <m/>
    <m/>
    <m/>
    <m/>
    <m/>
    <n v="2602"/>
    <x v="6"/>
    <x v="2"/>
    <s v="START load"/>
    <s v="END load"/>
    <d v="2026-03-09T15:36:00"/>
    <x v="296"/>
    <d v="2026-03-09T15:54:00"/>
    <s v="NULL"/>
    <x v="0"/>
    <x v="121"/>
    <x v="0"/>
    <s v="load"/>
    <n v="0.3"/>
    <n v="0"/>
    <n v="0.3"/>
    <n v="0"/>
    <n v="0"/>
    <n v="0.3"/>
    <m/>
    <m/>
    <n v="0"/>
    <n v="0"/>
    <n v="0.3"/>
    <n v="0"/>
    <x v="8"/>
    <m/>
    <m/>
    <m/>
    <m/>
    <m/>
    <m/>
    <m/>
    <m/>
    <m/>
    <m/>
    <m/>
    <m/>
    <m/>
  </r>
  <r>
    <x v="4"/>
    <s v="DEDBValuation (NPV)46090.65"/>
    <n v="168"/>
    <x v="100"/>
    <s v="MCPDEDBValuation (NPV)valuation report exports from ARA"/>
    <s v="MCPDEDBValuation (NPV)"/>
    <m/>
    <m/>
    <m/>
    <m/>
    <m/>
    <m/>
    <m/>
    <m/>
    <m/>
    <m/>
    <m/>
    <m/>
    <m/>
    <n v="2602"/>
    <x v="8"/>
    <x v="2"/>
    <s v="START valuation report exports from ARA"/>
    <s v="END valuation report exports from ARA"/>
    <d v="2026-03-09T15:36:00"/>
    <x v="297"/>
    <d v="2026-03-09T15:41:00"/>
    <s v="NULL"/>
    <x v="0"/>
    <x v="115"/>
    <x v="0"/>
    <s v="valuation report exports from ARA"/>
    <n v="0.02"/>
    <n v="0"/>
    <n v="0.02"/>
    <n v="0"/>
    <n v="0"/>
    <n v="0.02"/>
    <m/>
    <m/>
    <n v="0"/>
    <n v="0"/>
    <n v="0.02"/>
    <n v="0"/>
    <x v="12"/>
    <m/>
    <m/>
    <m/>
    <m/>
    <m/>
    <m/>
    <m/>
    <m/>
    <m/>
    <m/>
    <m/>
    <m/>
    <m/>
  </r>
  <r>
    <x v="4"/>
    <s v="DEDBValuation (NPV)46090.6534722222"/>
    <n v="169"/>
    <x v="92"/>
    <s v="MCPDEDBValuation (NPV)valuation report QRM Reporter exports"/>
    <s v="MCPDEDBValuation (NPV)"/>
    <m/>
    <m/>
    <m/>
    <m/>
    <m/>
    <m/>
    <m/>
    <m/>
    <m/>
    <m/>
    <m/>
    <m/>
    <m/>
    <n v="2602"/>
    <x v="8"/>
    <x v="2"/>
    <s v="START valuation report QRM Reporter exports"/>
    <s v="END valuation report QRM Reporter exports"/>
    <d v="2026-03-09T15:41:00"/>
    <x v="298"/>
    <d v="2026-03-09T16:03:00"/>
    <s v="NULL"/>
    <x v="0"/>
    <x v="115"/>
    <x v="0"/>
    <s v="valuation report QRM Reporter exports"/>
    <n v="0.35"/>
    <n v="0"/>
    <n v="0.35"/>
    <n v="0"/>
    <n v="0"/>
    <n v="0.35"/>
    <m/>
    <m/>
    <n v="0"/>
    <n v="0"/>
    <n v="0.35"/>
    <n v="0"/>
    <x v="9"/>
    <m/>
    <m/>
    <m/>
    <m/>
    <m/>
    <m/>
    <m/>
    <m/>
    <m/>
    <m/>
    <m/>
    <m/>
    <m/>
  </r>
  <r>
    <x v="3"/>
    <s v="WBUSLoad Pos46090.6625"/>
    <n v="170"/>
    <x v="24"/>
    <s v="MCPWBUSLoad PosStratification"/>
    <s v="MCPWBUSLoad Pos"/>
    <m/>
    <m/>
    <m/>
    <m/>
    <m/>
    <m/>
    <m/>
    <m/>
    <m/>
    <m/>
    <m/>
    <m/>
    <m/>
    <n v="2602"/>
    <x v="6"/>
    <x v="2"/>
    <s v="START Stratification"/>
    <s v="END Stratification"/>
    <d v="2026-03-09T15:54:00"/>
    <x v="299"/>
    <d v="2026-03-09T15:58:00"/>
    <s v="NULL"/>
    <x v="0"/>
    <x v="121"/>
    <x v="0"/>
    <s v="Stratification"/>
    <n v="7.0000000000000007E-2"/>
    <n v="0"/>
    <n v="7.0000000000000007E-2"/>
    <n v="0"/>
    <n v="0"/>
    <n v="7.0000000000000007E-2"/>
    <m/>
    <m/>
    <n v="0"/>
    <n v="0"/>
    <n v="7.0000000000000007E-2"/>
    <n v="0"/>
    <x v="28"/>
    <m/>
    <m/>
    <m/>
    <m/>
    <m/>
    <m/>
    <m/>
    <m/>
    <m/>
    <m/>
    <m/>
    <m/>
    <m/>
  </r>
  <r>
    <x v="3"/>
    <s v="WBUSLoad Pos46090.6652777778"/>
    <n v="171"/>
    <x v="26"/>
    <s v="MCPWBUSLoad Poscopy from"/>
    <s v="MCPWBUSLoad Pos"/>
    <m/>
    <m/>
    <m/>
    <m/>
    <m/>
    <m/>
    <m/>
    <m/>
    <m/>
    <m/>
    <m/>
    <m/>
    <m/>
    <n v="2602"/>
    <x v="6"/>
    <x v="2"/>
    <s v="START copy from"/>
    <s v="END copy from"/>
    <d v="2026-03-09T15:58:00"/>
    <x v="300"/>
    <d v="2026-03-09T16:01:00"/>
    <s v="NULL"/>
    <x v="0"/>
    <x v="121"/>
    <x v="0"/>
    <s v="copy from"/>
    <n v="0.02"/>
    <n v="0"/>
    <n v="0.02"/>
    <n v="0"/>
    <n v="0"/>
    <n v="0.02"/>
    <m/>
    <m/>
    <n v="0"/>
    <n v="0"/>
    <n v="0.02"/>
    <n v="0"/>
    <x v="12"/>
    <m/>
    <m/>
    <m/>
    <m/>
    <m/>
    <m/>
    <m/>
    <m/>
    <m/>
    <m/>
    <m/>
    <m/>
    <m/>
  </r>
  <r>
    <x v="4"/>
    <s v="WBUSValuation (NPV)46090.6673611111"/>
    <n v="172"/>
    <x v="27"/>
    <s v="MCPWBUSValuation (NPV)portfolio valuation run"/>
    <s v="MCPWBUSValuation (NPV)"/>
    <m/>
    <m/>
    <m/>
    <m/>
    <m/>
    <m/>
    <m/>
    <m/>
    <m/>
    <m/>
    <m/>
    <m/>
    <m/>
    <n v="2602"/>
    <x v="6"/>
    <x v="2"/>
    <s v="START portfolio valuation run"/>
    <s v="END portfolio valuation run"/>
    <d v="2026-03-09T16:01:00"/>
    <x v="301"/>
    <d v="2026-03-09T16:14:00"/>
    <s v="NULL"/>
    <x v="0"/>
    <x v="122"/>
    <x v="0"/>
    <s v="portfolio valuation run"/>
    <n v="0.22"/>
    <n v="0"/>
    <n v="0.22"/>
    <n v="0"/>
    <n v="0"/>
    <n v="0.22"/>
    <m/>
    <m/>
    <n v="0"/>
    <n v="0"/>
    <n v="0.22"/>
    <n v="0"/>
    <x v="22"/>
    <m/>
    <m/>
    <m/>
    <m/>
    <m/>
    <m/>
    <m/>
    <m/>
    <m/>
    <m/>
    <m/>
    <m/>
    <m/>
  </r>
  <r>
    <x v="8"/>
    <s v="DEDBKR46090.66875"/>
    <n v="173"/>
    <x v="14"/>
    <s v="MCPDEDBKRLight Maintenance"/>
    <s v="MCPDEDBKR"/>
    <m/>
    <m/>
    <m/>
    <m/>
    <m/>
    <m/>
    <m/>
    <m/>
    <m/>
    <m/>
    <m/>
    <m/>
    <m/>
    <n v="2602"/>
    <x v="8"/>
    <x v="2"/>
    <s v="START Light Maintenance"/>
    <s v="END Light Maintenance"/>
    <d v="2026-03-09T16:03:00"/>
    <x v="302"/>
    <d v="2026-03-09T16:06:00"/>
    <s v="NULL"/>
    <x v="0"/>
    <x v="123"/>
    <x v="1"/>
    <s v="Light Maintenance"/>
    <n v="0.05"/>
    <n v="0"/>
    <n v="0.05"/>
    <n v="0"/>
    <n v="0"/>
    <n v="0.05"/>
    <m/>
    <m/>
    <n v="0"/>
    <n v="0"/>
    <n v="0.05"/>
    <n v="0"/>
    <x v="4"/>
    <m/>
    <m/>
    <m/>
    <m/>
    <m/>
    <m/>
    <m/>
    <m/>
    <m/>
    <m/>
    <m/>
    <m/>
    <m/>
  </r>
  <r>
    <x v="8"/>
    <s v="DEDBKR46090.6708333333"/>
    <n v="174"/>
    <x v="37"/>
    <s v="MCPDEDBKRbpv-kr valuation"/>
    <s v="MCPDEDBKR"/>
    <m/>
    <m/>
    <m/>
    <m/>
    <m/>
    <m/>
    <m/>
    <m/>
    <m/>
    <m/>
    <m/>
    <m/>
    <m/>
    <n v="2602"/>
    <x v="8"/>
    <x v="2"/>
    <s v="START bpv-kr valuation"/>
    <s v="END bpv-kr valuation"/>
    <d v="2026-03-09T16:06:00"/>
    <x v="303"/>
    <d v="2026-03-09T20:22:00"/>
    <s v="NULL"/>
    <x v="0"/>
    <x v="123"/>
    <x v="0"/>
    <s v="bpv-kr valuation"/>
    <n v="4.2699999999999996"/>
    <n v="0"/>
    <n v="4.2699999999999996"/>
    <n v="0"/>
    <n v="0"/>
    <n v="4.2699999999999996"/>
    <m/>
    <m/>
    <n v="0"/>
    <n v="0"/>
    <n v="4.2699999999999996"/>
    <n v="0"/>
    <x v="109"/>
    <m/>
    <m/>
    <m/>
    <m/>
    <m/>
    <m/>
    <m/>
    <m/>
    <m/>
    <m/>
    <m/>
    <m/>
    <m/>
  </r>
  <r>
    <x v="4"/>
    <s v="WBUSValuation (NPV)46090.6763888889"/>
    <n v="175"/>
    <x v="90"/>
    <s v="MCPWBUSValuation (NPV)Light Maintenance Portfolio Valuation"/>
    <s v="MCPWBUSValuation (NPV)"/>
    <m/>
    <m/>
    <m/>
    <m/>
    <m/>
    <m/>
    <m/>
    <m/>
    <m/>
    <m/>
    <m/>
    <m/>
    <m/>
    <n v="2602"/>
    <x v="6"/>
    <x v="2"/>
    <s v="START Light Maintenance Portfolio Valuation"/>
    <s v="END Light Maintenance Portfolio Valuation"/>
    <d v="2026-03-09T16:14:00"/>
    <x v="304"/>
    <d v="2026-03-09T16:21:00"/>
    <s v="NULL"/>
    <x v="0"/>
    <x v="122"/>
    <x v="0"/>
    <s v="Light Maintenance Portfolio Valuation"/>
    <n v="0.12"/>
    <n v="0"/>
    <n v="0.12"/>
    <n v="0"/>
    <n v="0"/>
    <n v="0.12"/>
    <m/>
    <m/>
    <n v="0"/>
    <n v="0"/>
    <n v="0.12"/>
    <n v="0"/>
    <x v="15"/>
    <m/>
    <m/>
    <m/>
    <m/>
    <m/>
    <m/>
    <m/>
    <m/>
    <m/>
    <m/>
    <m/>
    <m/>
    <m/>
  </r>
  <r>
    <x v="4"/>
    <s v="WBUSValuation (NPV)46090.68125"/>
    <n v="176"/>
    <x v="91"/>
    <s v="MCPWBUSValuation (NPV)valuation report OLAP exports"/>
    <s v="MCPWBUSValuation (NPV)"/>
    <m/>
    <m/>
    <m/>
    <m/>
    <m/>
    <m/>
    <m/>
    <m/>
    <m/>
    <m/>
    <m/>
    <m/>
    <m/>
    <n v="2602"/>
    <x v="6"/>
    <x v="2"/>
    <s v="START valuation report OLAP exports"/>
    <s v="END valuation report OLAP exports"/>
    <d v="2026-03-09T16:21:00"/>
    <x v="305"/>
    <d v="2026-03-09T16:31:00"/>
    <s v="NULL"/>
    <x v="0"/>
    <x v="122"/>
    <x v="0"/>
    <s v="valuation report OLAP exports"/>
    <n v="0.13"/>
    <n v="0"/>
    <n v="0.13"/>
    <n v="0"/>
    <n v="0"/>
    <n v="0.13"/>
    <m/>
    <m/>
    <n v="0"/>
    <n v="0"/>
    <n v="0.13"/>
    <n v="0"/>
    <x v="46"/>
    <m/>
    <m/>
    <m/>
    <m/>
    <m/>
    <m/>
    <m/>
    <m/>
    <m/>
    <m/>
    <m/>
    <m/>
    <m/>
  </r>
  <r>
    <x v="3"/>
    <s v="LUDBLoad Pos46090.6854166667"/>
    <s v="Not Found"/>
    <x v="63"/>
    <s v="MRPLUDBLoad Posload Portfolio"/>
    <s v="MRPLUDBLoad Pos"/>
    <m/>
    <m/>
    <m/>
    <m/>
    <m/>
    <m/>
    <m/>
    <m/>
    <m/>
    <m/>
    <m/>
    <m/>
    <m/>
    <n v="2602"/>
    <x v="13"/>
    <x v="0"/>
    <s v="START load Portfolio"/>
    <s v="END load Portfolio"/>
    <d v="2026-03-09T16:27:00"/>
    <x v="306"/>
    <d v="2026-03-09T16:51:00"/>
    <s v="NULL"/>
    <x v="0"/>
    <x v="124"/>
    <x v="0"/>
    <s v="load Portfolio"/>
    <n v="0.4"/>
    <n v="0"/>
    <n v="0.4"/>
    <n v="0"/>
    <n v="0"/>
    <n v="0.4"/>
    <m/>
    <m/>
    <n v="0"/>
    <n v="0"/>
    <n v="0.4"/>
    <n v="0"/>
    <x v="90"/>
    <m/>
    <m/>
    <m/>
    <m/>
    <m/>
    <m/>
    <m/>
    <m/>
    <m/>
    <m/>
    <m/>
    <m/>
    <m/>
  </r>
  <r>
    <x v="25"/>
    <s v="WBUSCSRBB Valuation46090.6881944444"/>
    <n v="177"/>
    <x v="93"/>
    <s v="MCPWBUSCSRBB ValuationCSRBB Portfolio Valuation"/>
    <s v="MCPWBUSCSRBB Valuation"/>
    <m/>
    <m/>
    <m/>
    <m/>
    <m/>
    <m/>
    <m/>
    <m/>
    <m/>
    <m/>
    <m/>
    <m/>
    <m/>
    <n v="2602"/>
    <x v="6"/>
    <x v="2"/>
    <s v="START CSRBB Portfolio Valuation"/>
    <s v="END CSRBB Portfolio Valuation"/>
    <d v="2026-03-09T16:31:00"/>
    <x v="307"/>
    <d v="2026-03-09T16:45:00"/>
    <s v="NULL"/>
    <x v="0"/>
    <x v="125"/>
    <x v="0"/>
    <s v="CSRBB Portfolio Valuation"/>
    <n v="0.22"/>
    <n v="0"/>
    <n v="0.22"/>
    <n v="0"/>
    <n v="0"/>
    <n v="0.22"/>
    <m/>
    <m/>
    <n v="0"/>
    <n v="0"/>
    <n v="0.22"/>
    <n v="0"/>
    <x v="22"/>
    <m/>
    <m/>
    <m/>
    <m/>
    <m/>
    <m/>
    <m/>
    <m/>
    <m/>
    <m/>
    <m/>
    <m/>
    <m/>
  </r>
  <r>
    <x v="19"/>
    <s v="WBUSCSRBB Planning46090.6979166667"/>
    <n v="178"/>
    <x v="71"/>
    <s v="MCPWBUSCSRBB Planningimport CSRBB strategies"/>
    <s v="MCPWBUSCSRBB Planning"/>
    <m/>
    <m/>
    <m/>
    <m/>
    <m/>
    <m/>
    <m/>
    <m/>
    <m/>
    <m/>
    <m/>
    <m/>
    <m/>
    <n v="2602"/>
    <x v="6"/>
    <x v="2"/>
    <s v="START import CSRBB strategies"/>
    <s v="END import CSRBB strategies"/>
    <d v="2026-03-09T16:45:00"/>
    <x v="308"/>
    <d v="2026-03-09T17:36:00"/>
    <s v="NULL"/>
    <x v="0"/>
    <x v="126"/>
    <x v="0"/>
    <s v="import CSRBB strategies"/>
    <n v="0.85"/>
    <n v="0"/>
    <n v="0.85"/>
    <n v="0"/>
    <n v="0"/>
    <n v="0.85"/>
    <m/>
    <m/>
    <n v="0"/>
    <n v="0"/>
    <n v="0.85"/>
    <n v="0"/>
    <x v="60"/>
    <m/>
    <m/>
    <m/>
    <m/>
    <m/>
    <m/>
    <m/>
    <m/>
    <m/>
    <m/>
    <m/>
    <m/>
    <m/>
  </r>
  <r>
    <x v="3"/>
    <s v="LUDBLoad Pos46090.7020833333"/>
    <s v="Not Found"/>
    <x v="26"/>
    <s v="MRPLUDBLoad Poscopy from"/>
    <s v="MRPLUDBLoad Pos"/>
    <m/>
    <m/>
    <m/>
    <m/>
    <m/>
    <m/>
    <m/>
    <m/>
    <m/>
    <m/>
    <m/>
    <m/>
    <m/>
    <n v="2602"/>
    <x v="13"/>
    <x v="0"/>
    <s v="START copy from"/>
    <s v="END copy from"/>
    <d v="2026-03-09T16:51:00"/>
    <x v="309"/>
    <d v="2026-03-09T16:53:00"/>
    <s v="NULL"/>
    <x v="0"/>
    <x v="124"/>
    <x v="0"/>
    <s v="copy from"/>
    <n v="0.03"/>
    <n v="0"/>
    <n v="0.03"/>
    <n v="0"/>
    <n v="0"/>
    <n v="0.03"/>
    <m/>
    <m/>
    <n v="0"/>
    <n v="0"/>
    <n v="0.03"/>
    <n v="0"/>
    <x v="5"/>
    <m/>
    <m/>
    <m/>
    <m/>
    <m/>
    <m/>
    <m/>
    <m/>
    <m/>
    <m/>
    <m/>
    <m/>
    <m/>
  </r>
  <r>
    <x v="3"/>
    <s v="LUDBLoad Pos46090.7034722222"/>
    <s v="Not Found"/>
    <x v="101"/>
    <s v="MRPLUDBLoad PosPos Detailed OLAP export"/>
    <s v="MRPLUDBLoad Pos"/>
    <m/>
    <m/>
    <m/>
    <m/>
    <m/>
    <m/>
    <m/>
    <m/>
    <m/>
    <m/>
    <m/>
    <m/>
    <m/>
    <n v="2602"/>
    <x v="13"/>
    <x v="0"/>
    <s v="START Pos Detailed OLAP export"/>
    <s v="END Pos Detailed OLAP export"/>
    <d v="2026-03-09T16:53:00"/>
    <x v="310"/>
    <d v="2026-03-09T16:56:00"/>
    <s v="NULL"/>
    <x v="0"/>
    <x v="124"/>
    <x v="0"/>
    <s v="Pos Detailed OLAP export"/>
    <n v="0.05"/>
    <n v="0"/>
    <n v="0.05"/>
    <n v="0"/>
    <n v="0"/>
    <n v="0.05"/>
    <m/>
    <m/>
    <n v="0"/>
    <n v="0"/>
    <n v="0.05"/>
    <n v="0"/>
    <x v="4"/>
    <m/>
    <m/>
    <m/>
    <m/>
    <m/>
    <m/>
    <m/>
    <m/>
    <m/>
    <m/>
    <m/>
    <m/>
    <m/>
  </r>
  <r>
    <x v="3"/>
    <s v="LUDBLoad Pos46090.7055555556"/>
    <s v="Not Found"/>
    <x v="24"/>
    <s v="MRPLUDBLoad PosStratification"/>
    <s v="MRPLUDBLoad Pos"/>
    <m/>
    <m/>
    <m/>
    <m/>
    <m/>
    <m/>
    <m/>
    <m/>
    <m/>
    <m/>
    <m/>
    <m/>
    <m/>
    <n v="2602"/>
    <x v="13"/>
    <x v="0"/>
    <s v="START Stratification"/>
    <s v="END Stratification"/>
    <d v="2026-03-09T16:56:00"/>
    <x v="311"/>
    <d v="2026-03-09T17:03:00"/>
    <s v="NULL"/>
    <x v="0"/>
    <x v="124"/>
    <x v="0"/>
    <s v="Stratification"/>
    <n v="0.12"/>
    <n v="0"/>
    <n v="0.12"/>
    <n v="0"/>
    <n v="0"/>
    <n v="0.12"/>
    <m/>
    <m/>
    <n v="0"/>
    <n v="0"/>
    <n v="0.12"/>
    <n v="0"/>
    <x v="15"/>
    <m/>
    <m/>
    <m/>
    <m/>
    <m/>
    <m/>
    <m/>
    <m/>
    <m/>
    <m/>
    <m/>
    <m/>
    <m/>
  </r>
  <r>
    <x v="3"/>
    <s v="LUDBLoad Pos46090.7104166667"/>
    <s v="Not Found"/>
    <x v="102"/>
    <s v="MRPLUDBLoad PosPos Stratified OLAP export"/>
    <s v="MRPLUDBLoad Pos"/>
    <m/>
    <m/>
    <m/>
    <m/>
    <m/>
    <m/>
    <m/>
    <m/>
    <m/>
    <m/>
    <m/>
    <m/>
    <m/>
    <n v="2602"/>
    <x v="13"/>
    <x v="0"/>
    <s v="START Pos Stratified OLAP export"/>
    <s v="END Pos Stratified OLAP export"/>
    <d v="2026-03-09T17:03:00"/>
    <x v="312"/>
    <d v="2026-03-09T17:06:00"/>
    <s v="NULL"/>
    <x v="0"/>
    <x v="124"/>
    <x v="0"/>
    <s v="Pos Stratified OLAP export"/>
    <n v="0.03"/>
    <n v="0"/>
    <n v="0.03"/>
    <n v="0"/>
    <n v="0"/>
    <n v="0.03"/>
    <m/>
    <m/>
    <n v="0"/>
    <n v="0"/>
    <n v="0.03"/>
    <n v="0"/>
    <x v="5"/>
    <m/>
    <m/>
    <m/>
    <m/>
    <m/>
    <m/>
    <m/>
    <m/>
    <m/>
    <m/>
    <m/>
    <m/>
    <m/>
  </r>
  <r>
    <x v="18"/>
    <s v="LUDBGenerate Load46090.7125"/>
    <s v="Not Found"/>
    <x v="65"/>
    <s v="MRPLUDBGenerate LoadGenerate DD SAV"/>
    <s v="MRPLUDBGenerate Load"/>
    <m/>
    <m/>
    <m/>
    <m/>
    <m/>
    <m/>
    <m/>
    <m/>
    <m/>
    <m/>
    <m/>
    <m/>
    <m/>
    <n v="2602"/>
    <x v="13"/>
    <x v="0"/>
    <s v="START Generate DD SAV"/>
    <s v="END Generate DD SAV"/>
    <d v="2026-03-09T17:06:00"/>
    <x v="313"/>
    <d v="2026-03-09T17:06:00"/>
    <s v="NULL"/>
    <x v="0"/>
    <x v="127"/>
    <x v="0"/>
    <s v="Generate DD SAV"/>
    <n v="0"/>
    <n v="0"/>
    <n v="0"/>
    <n v="0"/>
    <n v="0"/>
    <n v="0"/>
    <m/>
    <m/>
    <n v="0"/>
    <n v="0"/>
    <n v="0"/>
    <n v="0"/>
    <x v="0"/>
    <m/>
    <m/>
    <m/>
    <m/>
    <m/>
    <m/>
    <m/>
    <m/>
    <m/>
    <m/>
    <m/>
    <m/>
    <m/>
  </r>
  <r>
    <x v="18"/>
    <s v="LUDBGenerate Load46090.7125"/>
    <s v="Not Found"/>
    <x v="66"/>
    <s v="MRPLUDBGenerate LoadLoad DD SAV"/>
    <s v="MRPLUDBGenerate Load"/>
    <m/>
    <m/>
    <m/>
    <m/>
    <m/>
    <m/>
    <m/>
    <m/>
    <m/>
    <m/>
    <m/>
    <m/>
    <m/>
    <n v="2602"/>
    <x v="13"/>
    <x v="0"/>
    <s v="START Load DD SAV"/>
    <s v="END Load DD SAV"/>
    <d v="2026-03-09T17:06:00"/>
    <x v="314"/>
    <d v="2026-03-09T17:15:00"/>
    <s v="NULL"/>
    <x v="0"/>
    <x v="127"/>
    <x v="0"/>
    <s v="Load DD SAV"/>
    <n v="0.13"/>
    <n v="0"/>
    <n v="0.13"/>
    <n v="0"/>
    <n v="0"/>
    <n v="0.13"/>
    <m/>
    <m/>
    <n v="0"/>
    <n v="0"/>
    <n v="0.13"/>
    <n v="0"/>
    <x v="46"/>
    <m/>
    <m/>
    <m/>
    <m/>
    <m/>
    <m/>
    <m/>
    <m/>
    <m/>
    <m/>
    <m/>
    <m/>
    <m/>
  </r>
  <r>
    <x v="20"/>
    <s v="BEDBValuation 146090.7145833333"/>
    <s v="Not Found"/>
    <x v="14"/>
    <s v="MRPBEDBValuation 1Light Maintenance"/>
    <s v="MRPBEDBValuation 1"/>
    <m/>
    <m/>
    <m/>
    <m/>
    <m/>
    <m/>
    <m/>
    <m/>
    <m/>
    <m/>
    <m/>
    <m/>
    <m/>
    <n v="2602"/>
    <x v="9"/>
    <x v="0"/>
    <s v="START Light Maintenance"/>
    <s v="END Light Maintenance"/>
    <d v="2026-03-09T17:09:00"/>
    <x v="314"/>
    <d v="2026-03-09T18:04:00"/>
    <s v="NULL"/>
    <x v="0"/>
    <x v="72"/>
    <x v="2"/>
    <s v="Light Maintenance"/>
    <n v="0.08"/>
    <n v="0"/>
    <n v="0.08"/>
    <n v="0"/>
    <n v="0"/>
    <n v="0.08"/>
    <m/>
    <m/>
    <n v="0"/>
    <n v="0"/>
    <n v="0.08"/>
    <n v="0"/>
    <x v="3"/>
    <m/>
    <m/>
    <m/>
    <m/>
    <m/>
    <m/>
    <m/>
    <m/>
    <m/>
    <m/>
    <m/>
    <m/>
    <m/>
  </r>
  <r>
    <x v="18"/>
    <s v="LUDBGenerate Load46090.71875"/>
    <s v="Not Found"/>
    <x v="69"/>
    <s v="MRPLUDBGenerate LoadGenerate DD MOR"/>
    <s v="MRPLUDBGenerate Load"/>
    <m/>
    <m/>
    <m/>
    <m/>
    <m/>
    <m/>
    <m/>
    <m/>
    <m/>
    <m/>
    <m/>
    <m/>
    <m/>
    <n v="2602"/>
    <x v="13"/>
    <x v="0"/>
    <s v="START Generate DD MOR"/>
    <s v="END Generate DD MOR"/>
    <d v="2026-03-09T17:15:00"/>
    <x v="315"/>
    <d v="2026-03-09T17:15:00"/>
    <s v="NULL"/>
    <x v="0"/>
    <x v="128"/>
    <x v="0"/>
    <s v="Generate DD MOR"/>
    <n v="0"/>
    <n v="0"/>
    <n v="0"/>
    <n v="0"/>
    <n v="0"/>
    <n v="0"/>
    <m/>
    <m/>
    <n v="0"/>
    <n v="0"/>
    <n v="0"/>
    <n v="0"/>
    <x v="0"/>
    <m/>
    <m/>
    <m/>
    <m/>
    <m/>
    <m/>
    <m/>
    <m/>
    <m/>
    <m/>
    <m/>
    <m/>
    <m/>
  </r>
  <r>
    <x v="18"/>
    <s v="LUDBGenerate Load46090.71875"/>
    <s v="Not Found"/>
    <x v="70"/>
    <s v="MRPLUDBGenerate LoadLoad DD MOR"/>
    <s v="MRPLUDBGenerate Load"/>
    <m/>
    <m/>
    <m/>
    <m/>
    <m/>
    <m/>
    <m/>
    <m/>
    <m/>
    <m/>
    <m/>
    <m/>
    <m/>
    <n v="2602"/>
    <x v="13"/>
    <x v="0"/>
    <s v="START Load DD MOR"/>
    <s v="END Load DD MOR"/>
    <d v="2026-03-09T17:15:00"/>
    <x v="316"/>
    <d v="2026-03-09T17:24:00"/>
    <s v="NULL"/>
    <x v="0"/>
    <x v="128"/>
    <x v="0"/>
    <s v="Load DD MOR"/>
    <n v="0.13"/>
    <n v="0"/>
    <n v="0.13"/>
    <n v="0"/>
    <n v="0"/>
    <n v="0.13"/>
    <m/>
    <m/>
    <n v="0"/>
    <n v="0"/>
    <n v="0.13"/>
    <n v="0"/>
    <x v="46"/>
    <m/>
    <m/>
    <m/>
    <m/>
    <m/>
    <m/>
    <m/>
    <m/>
    <m/>
    <m/>
    <m/>
    <m/>
    <m/>
  </r>
  <r>
    <x v="20"/>
    <s v="LUDBValuation 146090.725"/>
    <s v="Not Found"/>
    <x v="103"/>
    <s v="MRPLUDBValuation 1NPV1 run"/>
    <s v="MRPLUDBValuation 1"/>
    <m/>
    <m/>
    <m/>
    <m/>
    <m/>
    <m/>
    <m/>
    <m/>
    <m/>
    <m/>
    <m/>
    <m/>
    <m/>
    <n v="2602"/>
    <x v="13"/>
    <x v="0"/>
    <s v="START NPV1 run"/>
    <s v="END NPV1 run"/>
    <d v="2026-03-09T17:24:00"/>
    <x v="317"/>
    <d v="2026-03-09T18:02:00"/>
    <s v="NULL"/>
    <x v="0"/>
    <x v="129"/>
    <x v="0"/>
    <s v="NPV1 run"/>
    <n v="0.63"/>
    <n v="0"/>
    <n v="0.63"/>
    <n v="0"/>
    <n v="0"/>
    <n v="0.63"/>
    <m/>
    <m/>
    <n v="0"/>
    <n v="0"/>
    <n v="0.63"/>
    <n v="0"/>
    <x v="89"/>
    <m/>
    <m/>
    <m/>
    <m/>
    <m/>
    <m/>
    <m/>
    <m/>
    <m/>
    <m/>
    <m/>
    <m/>
    <m/>
  </r>
  <r>
    <x v="19"/>
    <s v="WBUSCSRBB Planning46090.7333333333"/>
    <n v="179"/>
    <x v="75"/>
    <s v="MCPWBUSCSRBB PlanningCSRBB Planning Run"/>
    <s v="MCPWBUSCSRBB Planning"/>
    <m/>
    <m/>
    <m/>
    <m/>
    <m/>
    <m/>
    <m/>
    <m/>
    <m/>
    <m/>
    <m/>
    <m/>
    <m/>
    <n v="2602"/>
    <x v="6"/>
    <x v="2"/>
    <s v="START CSRBB Planning Run"/>
    <s v="END CSRBB Planning Run"/>
    <d v="2026-03-09T17:36:00"/>
    <x v="318"/>
    <d v="2026-03-09T18:33:00"/>
    <s v="NULL"/>
    <x v="0"/>
    <x v="126"/>
    <x v="0"/>
    <s v="CSRBB Planning Run"/>
    <n v="0.93"/>
    <n v="0"/>
    <n v="0.93"/>
    <n v="0"/>
    <n v="0"/>
    <n v="0.93"/>
    <m/>
    <m/>
    <n v="0"/>
    <n v="0"/>
    <n v="0.93"/>
    <n v="0"/>
    <x v="110"/>
    <m/>
    <m/>
    <m/>
    <m/>
    <m/>
    <m/>
    <m/>
    <m/>
    <m/>
    <m/>
    <m/>
    <m/>
    <m/>
  </r>
  <r>
    <x v="20"/>
    <s v="LUDBValuation 146090.7513888889"/>
    <s v="Not Found"/>
    <x v="14"/>
    <s v="MRPLUDBValuation 1Light Maintenance"/>
    <s v="MRPLUDBValuation 1"/>
    <m/>
    <m/>
    <m/>
    <m/>
    <m/>
    <m/>
    <m/>
    <m/>
    <m/>
    <m/>
    <m/>
    <m/>
    <m/>
    <n v="2602"/>
    <x v="13"/>
    <x v="0"/>
    <s v="START Light Maintenance"/>
    <s v="END Light Maintenance"/>
    <d v="2026-03-09T18:02:00"/>
    <x v="319"/>
    <d v="2026-03-09T18:08:00"/>
    <s v="NULL"/>
    <x v="0"/>
    <x v="129"/>
    <x v="0"/>
    <s v="Light Maintenance"/>
    <n v="0.1"/>
    <n v="0"/>
    <n v="0.1"/>
    <n v="0"/>
    <n v="0"/>
    <n v="0.1"/>
    <m/>
    <m/>
    <n v="0"/>
    <n v="0"/>
    <n v="0.1"/>
    <n v="0"/>
    <x v="30"/>
    <m/>
    <m/>
    <m/>
    <m/>
    <m/>
    <m/>
    <m/>
    <m/>
    <m/>
    <m/>
    <m/>
    <m/>
    <m/>
  </r>
  <r>
    <x v="20"/>
    <s v="BEDBValuation 146090.7527777778"/>
    <s v="Not Found"/>
    <x v="0"/>
    <s v="MRPBEDBValuation 1export to ara"/>
    <s v="MRPBEDBValuation 1"/>
    <m/>
    <m/>
    <m/>
    <m/>
    <m/>
    <m/>
    <m/>
    <m/>
    <m/>
    <m/>
    <m/>
    <m/>
    <m/>
    <n v="2602"/>
    <x v="9"/>
    <x v="0"/>
    <s v="START export to ara"/>
    <s v="END export to ara"/>
    <d v="2026-03-09T18:04:00"/>
    <x v="320"/>
    <d v="2026-03-09T18:07:00"/>
    <s v="NULL"/>
    <x v="0"/>
    <x v="72"/>
    <x v="1"/>
    <s v="export to ara"/>
    <n v="0.03"/>
    <n v="0"/>
    <n v="0.03"/>
    <n v="0"/>
    <n v="0"/>
    <n v="0.03"/>
    <m/>
    <m/>
    <n v="0"/>
    <n v="0"/>
    <n v="0.03"/>
    <n v="0"/>
    <x v="5"/>
    <m/>
    <m/>
    <m/>
    <m/>
    <m/>
    <m/>
    <m/>
    <m/>
    <m/>
    <m/>
    <m/>
    <m/>
    <m/>
  </r>
  <r>
    <x v="23"/>
    <s v="BEDBOptimization46090.7548611111"/>
    <s v="Not Found"/>
    <x v="76"/>
    <s v="MRPBEDBOptimizationCFM optimization1"/>
    <s v="MRPBEDBOptimization"/>
    <m/>
    <m/>
    <m/>
    <m/>
    <m/>
    <m/>
    <m/>
    <m/>
    <m/>
    <m/>
    <m/>
    <m/>
    <m/>
    <n v="2602"/>
    <x v="9"/>
    <x v="0"/>
    <s v="START CFM optimization1"/>
    <s v="END CFM optimization1"/>
    <d v="2026-03-09T18:07:00"/>
    <x v="321"/>
    <d v="2026-03-09T18:26:00"/>
    <s v="NULL"/>
    <x v="0"/>
    <x v="84"/>
    <x v="1"/>
    <s v="CFM optimization1"/>
    <n v="0.32"/>
    <n v="0.32"/>
    <n v="0"/>
    <n v="0"/>
    <n v="0.32"/>
    <n v="0.32"/>
    <m/>
    <m/>
    <n v="0.32"/>
    <n v="0"/>
    <n v="0"/>
    <n v="0.32"/>
    <x v="78"/>
    <m/>
    <m/>
    <m/>
    <m/>
    <m/>
    <m/>
    <m/>
    <m/>
    <m/>
    <m/>
    <m/>
    <m/>
    <m/>
  </r>
  <r>
    <x v="20"/>
    <s v="LUDBValuation 146090.7555555556"/>
    <s v="Not Found"/>
    <x v="104"/>
    <s v="MRPLUDBValuation 1NPV1 run OLAP exports"/>
    <s v="MRPLUDBValuation 1"/>
    <m/>
    <m/>
    <m/>
    <m/>
    <m/>
    <m/>
    <m/>
    <m/>
    <m/>
    <m/>
    <m/>
    <m/>
    <m/>
    <n v="2602"/>
    <x v="13"/>
    <x v="0"/>
    <s v="START NPV1 run OLAP exports"/>
    <s v="END NPV1 run OLAP exports"/>
    <d v="2026-03-09T18:08:00"/>
    <x v="322"/>
    <d v="2026-03-09T18:14:00"/>
    <s v="NULL"/>
    <x v="0"/>
    <x v="129"/>
    <x v="0"/>
    <s v="NPV1 run OLAP exports"/>
    <n v="0.08"/>
    <n v="0"/>
    <n v="0.08"/>
    <n v="0"/>
    <n v="0"/>
    <n v="0.08"/>
    <m/>
    <m/>
    <n v="0"/>
    <n v="0"/>
    <n v="0.08"/>
    <n v="0"/>
    <x v="3"/>
    <m/>
    <m/>
    <m/>
    <m/>
    <m/>
    <m/>
    <m/>
    <m/>
    <m/>
    <m/>
    <m/>
    <m/>
    <m/>
  </r>
  <r>
    <x v="21"/>
    <s v="LUDBCF Extraction46090.7597222222"/>
    <s v="Not Found"/>
    <x v="72"/>
    <s v="MRPLUDBCF ExtractionCF Extraction"/>
    <s v="MRPLUDBCF Extraction"/>
    <m/>
    <m/>
    <m/>
    <m/>
    <m/>
    <m/>
    <m/>
    <m/>
    <m/>
    <m/>
    <m/>
    <m/>
    <m/>
    <n v="2602"/>
    <x v="13"/>
    <x v="0"/>
    <s v="START CF Extraction"/>
    <s v="END CF Extraction"/>
    <d v="2026-03-09T18:14:00"/>
    <x v="323"/>
    <d v="2026-03-09T18:20:00"/>
    <s v="NULL"/>
    <x v="0"/>
    <x v="130"/>
    <x v="0"/>
    <s v="CF Extraction"/>
    <n v="0.1"/>
    <n v="0"/>
    <n v="0.1"/>
    <n v="0"/>
    <n v="0"/>
    <n v="0.1"/>
    <m/>
    <m/>
    <n v="0"/>
    <n v="0"/>
    <n v="0.1"/>
    <n v="0"/>
    <x v="30"/>
    <m/>
    <m/>
    <m/>
    <m/>
    <m/>
    <m/>
    <m/>
    <m/>
    <m/>
    <m/>
    <m/>
    <m/>
    <m/>
  </r>
  <r>
    <x v="13"/>
    <s v="LUDBPlanning (NII)46090.7638888889"/>
    <s v="Not Found"/>
    <x v="74"/>
    <s v="MRPLUDBPlanning (NII)Planning run"/>
    <s v="MRPLUDBPlanning (NII)"/>
    <m/>
    <m/>
    <m/>
    <m/>
    <m/>
    <m/>
    <m/>
    <m/>
    <m/>
    <m/>
    <m/>
    <m/>
    <m/>
    <n v="2602"/>
    <x v="13"/>
    <x v="0"/>
    <s v="START Planning run"/>
    <s v="END Planning run"/>
    <d v="2026-03-09T18:20:00"/>
    <x v="324"/>
    <d v="2026-03-09T18:53:00"/>
    <s v="NULL"/>
    <x v="0"/>
    <x v="131"/>
    <x v="0"/>
    <s v="Planning run"/>
    <n v="0.53"/>
    <n v="0"/>
    <n v="0.53"/>
    <n v="0"/>
    <n v="0"/>
    <n v="0.53"/>
    <m/>
    <m/>
    <n v="0"/>
    <n v="0"/>
    <n v="0.53"/>
    <n v="0"/>
    <x v="7"/>
    <m/>
    <m/>
    <m/>
    <m/>
    <m/>
    <m/>
    <m/>
    <m/>
    <m/>
    <m/>
    <m/>
    <m/>
    <m/>
  </r>
  <r>
    <x v="23"/>
    <s v="BEDBOptimization46090.7680555556"/>
    <s v="Not Found"/>
    <x v="78"/>
    <s v="MRPBEDBOptimizationSuper Light Maintenance"/>
    <s v="MRPBEDBOptimization"/>
    <m/>
    <m/>
    <m/>
    <m/>
    <m/>
    <m/>
    <m/>
    <m/>
    <m/>
    <m/>
    <m/>
    <m/>
    <m/>
    <n v="2602"/>
    <x v="9"/>
    <x v="0"/>
    <s v="START Super Light Maintenance"/>
    <s v="END Super Light Maintenance"/>
    <d v="2026-03-09T18:26:00"/>
    <x v="325"/>
    <d v="2026-03-09T18:30:00"/>
    <s v="NULL"/>
    <x v="0"/>
    <x v="84"/>
    <x v="6"/>
    <s v="Super Light Maintenance"/>
    <n v="7.0000000000000007E-2"/>
    <n v="0"/>
    <n v="7.0000000000000007E-2"/>
    <n v="0"/>
    <n v="0"/>
    <n v="7.0000000000000007E-2"/>
    <m/>
    <m/>
    <n v="0"/>
    <n v="0"/>
    <n v="7.0000000000000007E-2"/>
    <n v="0"/>
    <x v="28"/>
    <m/>
    <m/>
    <m/>
    <m/>
    <m/>
    <m/>
    <m/>
    <m/>
    <m/>
    <m/>
    <m/>
    <m/>
    <m/>
  </r>
  <r>
    <x v="23"/>
    <s v="BEDBOptimization46090.7708333333"/>
    <s v="Not Found"/>
    <x v="79"/>
    <s v="MRPBEDBOptimizationCFM optimization1 OLAP exports"/>
    <s v="MRPBEDBOptimization"/>
    <m/>
    <m/>
    <m/>
    <m/>
    <m/>
    <m/>
    <m/>
    <m/>
    <m/>
    <m/>
    <m/>
    <m/>
    <m/>
    <n v="2602"/>
    <x v="9"/>
    <x v="0"/>
    <s v="START CFM optimization1 OLAP exports"/>
    <s v="END CFM optimization1 OLAP exports"/>
    <d v="2026-03-09T18:30:00"/>
    <x v="326"/>
    <d v="2026-03-09T18:34:00"/>
    <s v="NULL"/>
    <x v="0"/>
    <x v="84"/>
    <x v="1"/>
    <s v="CFM optimization1 OLAP exports"/>
    <n v="7.0000000000000007E-2"/>
    <n v="0"/>
    <n v="7.0000000000000007E-2"/>
    <n v="0"/>
    <n v="0"/>
    <n v="7.0000000000000007E-2"/>
    <m/>
    <m/>
    <n v="0"/>
    <n v="0"/>
    <n v="7.0000000000000007E-2"/>
    <n v="0"/>
    <x v="28"/>
    <m/>
    <m/>
    <m/>
    <m/>
    <m/>
    <m/>
    <m/>
    <m/>
    <m/>
    <m/>
    <m/>
    <m/>
    <m/>
  </r>
  <r>
    <x v="5"/>
    <s v="WBUSGAP46090.7729166667"/>
    <n v="180"/>
    <x v="30"/>
    <s v="MCPWBUSGAPgap planning"/>
    <s v="MCPWBUSGAP"/>
    <m/>
    <m/>
    <m/>
    <m/>
    <m/>
    <m/>
    <m/>
    <m/>
    <m/>
    <m/>
    <m/>
    <m/>
    <m/>
    <n v="2602"/>
    <x v="6"/>
    <x v="2"/>
    <s v="START gap planning"/>
    <s v="NULL"/>
    <d v="2026-03-09T18:33:00"/>
    <x v="327"/>
    <d v="2026-03-11T15:13:00"/>
    <s v="Exception Info: Workflow finished with errors. (line: 42)  "/>
    <x v="1"/>
    <x v="132"/>
    <x v="0"/>
    <s v="gap planning"/>
    <n v="1.43"/>
    <n v="1.43"/>
    <n v="0"/>
    <n v="24.22"/>
    <n v="25.65"/>
    <n v="25.65"/>
    <m/>
    <m/>
    <n v="1.43"/>
    <n v="24.22"/>
    <n v="0"/>
    <n v="25.65"/>
    <x v="111"/>
    <m/>
    <m/>
    <m/>
    <m/>
    <m/>
    <m/>
    <m/>
    <m/>
    <m/>
    <m/>
    <m/>
    <m/>
    <m/>
  </r>
  <r>
    <x v="23"/>
    <s v="BEDBOptimization46090.7736111111"/>
    <s v="Not Found"/>
    <x v="80"/>
    <s v="MRPBEDBOptimizationCFM optimization2"/>
    <s v="MRPBEDBOptimization"/>
    <m/>
    <m/>
    <m/>
    <m/>
    <m/>
    <m/>
    <m/>
    <m/>
    <m/>
    <m/>
    <m/>
    <m/>
    <m/>
    <n v="2602"/>
    <x v="9"/>
    <x v="0"/>
    <s v="START CFM optimization2"/>
    <s v="END CFM optimization2"/>
    <d v="2026-03-09T18:34:00"/>
    <x v="328"/>
    <d v="2026-03-09T18:40:00"/>
    <s v="NULL"/>
    <x v="0"/>
    <x v="84"/>
    <x v="1"/>
    <s v="CFM optimization2"/>
    <n v="0.1"/>
    <n v="0.1"/>
    <n v="0"/>
    <n v="0"/>
    <n v="0.1"/>
    <n v="0.1"/>
    <m/>
    <m/>
    <n v="0.1"/>
    <n v="0"/>
    <n v="0"/>
    <n v="0.1"/>
    <x v="30"/>
    <m/>
    <m/>
    <m/>
    <m/>
    <m/>
    <m/>
    <m/>
    <m/>
    <m/>
    <m/>
    <m/>
    <m/>
    <m/>
  </r>
  <r>
    <x v="13"/>
    <s v="BEGTPlanning (NII)46090.7763888889"/>
    <n v="181"/>
    <x v="48"/>
    <s v="MCPBEGTPlanning (NII)MDL Processing"/>
    <s v="MCPBEGTPlanning (NII)"/>
    <m/>
    <m/>
    <m/>
    <m/>
    <m/>
    <m/>
    <m/>
    <m/>
    <m/>
    <m/>
    <m/>
    <m/>
    <m/>
    <n v="2602"/>
    <x v="1"/>
    <x v="2"/>
    <s v="START MDL Processing"/>
    <s v="END MDL Processing"/>
    <d v="2026-03-09T18:38:00"/>
    <x v="329"/>
    <d v="2026-03-09T18:48:00"/>
    <s v="NULL"/>
    <x v="0"/>
    <x v="120"/>
    <x v="1"/>
    <s v="MDL Processing"/>
    <n v="0.17"/>
    <n v="0"/>
    <n v="0.17"/>
    <n v="0"/>
    <n v="0"/>
    <n v="0.17"/>
    <m/>
    <m/>
    <n v="0"/>
    <n v="0"/>
    <n v="0.17"/>
    <n v="0"/>
    <x v="34"/>
    <m/>
    <m/>
    <m/>
    <m/>
    <m/>
    <m/>
    <m/>
    <m/>
    <m/>
    <m/>
    <m/>
    <m/>
    <m/>
  </r>
  <r>
    <x v="23"/>
    <s v="BEDBOptimization46090.7777777778"/>
    <s v="Not Found"/>
    <x v="78"/>
    <s v="MRPBEDBOptimizationSuper Light Maintenance"/>
    <s v="MRPBEDBOptimization"/>
    <m/>
    <m/>
    <m/>
    <m/>
    <m/>
    <m/>
    <m/>
    <m/>
    <m/>
    <m/>
    <m/>
    <m/>
    <m/>
    <n v="2602"/>
    <x v="9"/>
    <x v="0"/>
    <s v="START Super Light Maintenance"/>
    <s v="END Super Light Maintenance"/>
    <d v="2026-03-09T18:40:00"/>
    <x v="330"/>
    <d v="2026-03-09T18:43:00"/>
    <s v="NULL"/>
    <x v="0"/>
    <x v="84"/>
    <x v="7"/>
    <s v="Super Light Maintenance"/>
    <n v="0.05"/>
    <n v="0"/>
    <n v="0.05"/>
    <n v="0"/>
    <n v="0"/>
    <n v="0.05"/>
    <m/>
    <m/>
    <n v="0"/>
    <n v="0"/>
    <n v="0.05"/>
    <n v="0"/>
    <x v="4"/>
    <m/>
    <m/>
    <m/>
    <m/>
    <m/>
    <m/>
    <m/>
    <m/>
    <m/>
    <m/>
    <m/>
    <m/>
    <m/>
  </r>
  <r>
    <x v="23"/>
    <s v="BEDBOptimization46090.7798611111"/>
    <s v="Not Found"/>
    <x v="81"/>
    <s v="MRPBEDBOptimizationCFM optimization2 OLAP exports"/>
    <s v="MRPBEDBOptimization"/>
    <m/>
    <m/>
    <m/>
    <m/>
    <m/>
    <m/>
    <m/>
    <m/>
    <m/>
    <m/>
    <m/>
    <m/>
    <m/>
    <n v="2602"/>
    <x v="9"/>
    <x v="0"/>
    <s v="START CFM optimization2 OLAP exports"/>
    <s v="END CFM optimization2 OLAP exports"/>
    <d v="2026-03-09T18:43:00"/>
    <x v="330"/>
    <d v="2026-03-09T18:43:00"/>
    <s v="NULL"/>
    <x v="0"/>
    <x v="84"/>
    <x v="1"/>
    <s v="CFM optimization2 OLAP exports"/>
    <n v="0"/>
    <n v="0"/>
    <n v="0"/>
    <n v="0"/>
    <n v="0"/>
    <n v="0"/>
    <m/>
    <m/>
    <n v="0"/>
    <n v="0"/>
    <n v="0"/>
    <n v="0"/>
    <x v="0"/>
    <m/>
    <m/>
    <m/>
    <m/>
    <m/>
    <m/>
    <m/>
    <m/>
    <m/>
    <m/>
    <m/>
    <m/>
    <m/>
  </r>
  <r>
    <x v="23"/>
    <s v="BEDBOptimization46090.7798611111"/>
    <s v="Not Found"/>
    <x v="78"/>
    <s v="MRPBEDBOptimizationSuper Light Maintenance"/>
    <s v="MRPBEDBOptimization"/>
    <m/>
    <m/>
    <m/>
    <m/>
    <m/>
    <m/>
    <m/>
    <m/>
    <m/>
    <m/>
    <m/>
    <m/>
    <m/>
    <n v="2602"/>
    <x v="9"/>
    <x v="0"/>
    <s v="START Super Light Maintenance"/>
    <s v="END Super Light Maintenance"/>
    <d v="2026-03-09T18:43:00"/>
    <x v="331"/>
    <d v="2026-03-09T18:45:00"/>
    <s v="NULL"/>
    <x v="0"/>
    <x v="84"/>
    <x v="8"/>
    <s v="Super Light Maintenance"/>
    <n v="0.03"/>
    <n v="0"/>
    <n v="0.03"/>
    <n v="0"/>
    <n v="0"/>
    <n v="0.03"/>
    <m/>
    <m/>
    <n v="0"/>
    <n v="0"/>
    <n v="0.03"/>
    <n v="0"/>
    <x v="5"/>
    <m/>
    <m/>
    <m/>
    <m/>
    <m/>
    <m/>
    <m/>
    <m/>
    <m/>
    <m/>
    <m/>
    <m/>
    <m/>
  </r>
  <r>
    <x v="23"/>
    <s v="BEDBOptimization46090.78125"/>
    <s v="Not Found"/>
    <x v="82"/>
    <s v="MRPBEDBOptimizationRoS/RIOD optimization"/>
    <s v="MRPBEDBOptimization"/>
    <m/>
    <m/>
    <m/>
    <m/>
    <m/>
    <m/>
    <m/>
    <m/>
    <m/>
    <m/>
    <m/>
    <m/>
    <m/>
    <n v="2602"/>
    <x v="9"/>
    <x v="0"/>
    <s v="START RoS/RIOD optimization"/>
    <s v="END RoS/RIOD optimization"/>
    <d v="2026-03-09T18:45:00"/>
    <x v="332"/>
    <d v="2026-03-09T19:27:00"/>
    <s v="NULL"/>
    <x v="0"/>
    <x v="84"/>
    <x v="1"/>
    <s v="RoS/RIOD optimization"/>
    <n v="0.7"/>
    <n v="0"/>
    <n v="0.7"/>
    <n v="0"/>
    <n v="0"/>
    <n v="0.7"/>
    <m/>
    <m/>
    <n v="0"/>
    <n v="0"/>
    <n v="0.7"/>
    <n v="0"/>
    <x v="112"/>
    <m/>
    <m/>
    <m/>
    <m/>
    <m/>
    <m/>
    <m/>
    <m/>
    <m/>
    <m/>
    <m/>
    <m/>
    <m/>
  </r>
  <r>
    <x v="13"/>
    <s v="BEGTPlanning (NII)46090.7833333333"/>
    <n v="182"/>
    <x v="49"/>
    <s v="MCPBEGTPlanning (NII)planning run02"/>
    <s v="MCPBEGTPlanning (NII)"/>
    <m/>
    <m/>
    <m/>
    <m/>
    <m/>
    <m/>
    <m/>
    <m/>
    <m/>
    <m/>
    <m/>
    <m/>
    <m/>
    <n v="2602"/>
    <x v="1"/>
    <x v="2"/>
    <s v="START planning run02"/>
    <s v="END planning run02"/>
    <d v="2026-03-09T18:48:00"/>
    <x v="333"/>
    <d v="2026-03-09T20:47:00"/>
    <s v="NULL"/>
    <x v="0"/>
    <x v="120"/>
    <x v="1"/>
    <s v="planning run02"/>
    <n v="1.98"/>
    <n v="1.98"/>
    <n v="0"/>
    <n v="0"/>
    <n v="1.98"/>
    <n v="1.98"/>
    <m/>
    <m/>
    <n v="1.98"/>
    <n v="0"/>
    <n v="0"/>
    <n v="1.98"/>
    <x v="113"/>
    <m/>
    <m/>
    <m/>
    <m/>
    <m/>
    <m/>
    <m/>
    <m/>
    <m/>
    <m/>
    <m/>
    <m/>
    <m/>
  </r>
  <r>
    <x v="23"/>
    <s v="LUDBOptimization46090.7868055556"/>
    <s v="Not Found"/>
    <x v="85"/>
    <s v="MRPLUDBOptimizationRoM optimization"/>
    <s v="MRPLUDBOptimization"/>
    <m/>
    <m/>
    <m/>
    <m/>
    <m/>
    <m/>
    <m/>
    <m/>
    <m/>
    <m/>
    <m/>
    <m/>
    <m/>
    <n v="2602"/>
    <x v="13"/>
    <x v="0"/>
    <s v="START RoM optimization"/>
    <s v="END RoM optimization"/>
    <d v="2026-03-09T18:53:00"/>
    <x v="334"/>
    <d v="2026-03-09T18:54:00"/>
    <s v="NULL"/>
    <x v="0"/>
    <x v="133"/>
    <x v="0"/>
    <s v="RoM optimization"/>
    <n v="0.02"/>
    <n v="0.02"/>
    <n v="0"/>
    <n v="0"/>
    <n v="0.02"/>
    <n v="0.02"/>
    <m/>
    <m/>
    <n v="0.02"/>
    <n v="0"/>
    <n v="0"/>
    <n v="0.02"/>
    <x v="12"/>
    <m/>
    <m/>
    <m/>
    <m/>
    <m/>
    <m/>
    <m/>
    <m/>
    <m/>
    <m/>
    <m/>
    <m/>
    <m/>
  </r>
  <r>
    <x v="23"/>
    <s v="LUDBOptimization46090.7875"/>
    <s v="Not Found"/>
    <x v="0"/>
    <s v="MRPLUDBOptimizationexport to ara"/>
    <s v="MRPLUDBOptimization"/>
    <m/>
    <m/>
    <m/>
    <m/>
    <m/>
    <m/>
    <m/>
    <m/>
    <m/>
    <m/>
    <m/>
    <m/>
    <m/>
    <n v="2602"/>
    <x v="13"/>
    <x v="0"/>
    <s v="START export to ara"/>
    <s v="END export to ara"/>
    <d v="2026-03-09T18:54:00"/>
    <x v="335"/>
    <d v="2026-03-09T18:56:00"/>
    <s v="NULL"/>
    <x v="0"/>
    <x v="133"/>
    <x v="0"/>
    <s v="export to ara"/>
    <n v="0.03"/>
    <n v="0"/>
    <n v="0.03"/>
    <n v="0"/>
    <n v="0"/>
    <n v="0.03"/>
    <m/>
    <m/>
    <n v="0"/>
    <n v="0"/>
    <n v="0.03"/>
    <n v="0"/>
    <x v="5"/>
    <m/>
    <m/>
    <m/>
    <m/>
    <m/>
    <m/>
    <m/>
    <m/>
    <m/>
    <m/>
    <m/>
    <m/>
    <m/>
  </r>
  <r>
    <x v="23"/>
    <s v="LUDBOptimization46090.7888888889"/>
    <s v="Not Found"/>
    <x v="14"/>
    <s v="MRPLUDBOptimizationLight Maintenance"/>
    <s v="MRPLUDBOptimization"/>
    <m/>
    <m/>
    <m/>
    <m/>
    <m/>
    <m/>
    <m/>
    <m/>
    <m/>
    <m/>
    <m/>
    <m/>
    <m/>
    <n v="2602"/>
    <x v="13"/>
    <x v="0"/>
    <s v="START Light Maintenance"/>
    <s v="END Light Maintenance"/>
    <d v="2026-03-09T18:56:00"/>
    <x v="336"/>
    <d v="2026-03-09T19:01:00"/>
    <s v="NULL"/>
    <x v="0"/>
    <x v="133"/>
    <x v="1"/>
    <s v="Light Maintenance"/>
    <n v="0.08"/>
    <n v="0"/>
    <n v="0.08"/>
    <n v="0"/>
    <n v="0"/>
    <n v="0.08"/>
    <m/>
    <m/>
    <n v="0"/>
    <n v="0"/>
    <n v="0.08"/>
    <n v="0"/>
    <x v="3"/>
    <m/>
    <m/>
    <m/>
    <m/>
    <m/>
    <m/>
    <m/>
    <m/>
    <m/>
    <m/>
    <m/>
    <m/>
    <m/>
  </r>
  <r>
    <x v="23"/>
    <s v="LUDBOptimization46090.7923611111"/>
    <s v="Not Found"/>
    <x v="105"/>
    <s v="MRPLUDBOptimizationRoM optimization OLAP reports"/>
    <s v="MRPLUDBOptimization"/>
    <m/>
    <m/>
    <m/>
    <m/>
    <m/>
    <m/>
    <m/>
    <m/>
    <m/>
    <m/>
    <m/>
    <m/>
    <m/>
    <n v="2602"/>
    <x v="13"/>
    <x v="0"/>
    <s v="START RoM optimization OLAP reports"/>
    <s v="END RoM optimization OLAP reports"/>
    <d v="2026-03-09T19:01:00"/>
    <x v="337"/>
    <d v="2026-03-10T07:33:00"/>
    <s v="NULL"/>
    <x v="0"/>
    <x v="133"/>
    <x v="0"/>
    <s v="RoM optimization OLAP reports"/>
    <n v="0.03"/>
    <n v="0.03"/>
    <n v="0"/>
    <n v="3.55"/>
    <n v="3.58"/>
    <n v="3.58"/>
    <m/>
    <m/>
    <n v="0.03"/>
    <n v="3.55"/>
    <n v="0"/>
    <n v="3.58"/>
    <x v="114"/>
    <m/>
    <m/>
    <m/>
    <m/>
    <m/>
    <m/>
    <m/>
    <m/>
    <m/>
    <m/>
    <m/>
    <m/>
    <m/>
  </r>
  <r>
    <x v="10"/>
    <s v="LUDBDelete Portfolio46090.8076388889"/>
    <n v="183"/>
    <x v="42"/>
    <s v="MCPLUDBDelete PortfolioDelete portfolio from"/>
    <s v="MCPLUDBDelete Portfolio"/>
    <m/>
    <m/>
    <m/>
    <m/>
    <m/>
    <m/>
    <m/>
    <m/>
    <m/>
    <m/>
    <m/>
    <m/>
    <m/>
    <n v="2602"/>
    <x v="13"/>
    <x v="2"/>
    <s v="START Delete portfolio from"/>
    <s v="END Delete portfolio from"/>
    <d v="2026-03-09T19:23:00"/>
    <x v="338"/>
    <d v="2026-03-09T19:25:00"/>
    <s v="NULL"/>
    <x v="0"/>
    <x v="80"/>
    <x v="0"/>
    <s v="Delete portfolio from"/>
    <n v="0.02"/>
    <n v="0"/>
    <n v="0.02"/>
    <n v="0"/>
    <n v="0"/>
    <n v="0.02"/>
    <m/>
    <m/>
    <n v="0"/>
    <n v="0"/>
    <n v="0.02"/>
    <n v="0"/>
    <x v="12"/>
    <m/>
    <m/>
    <m/>
    <m/>
    <m/>
    <m/>
    <m/>
    <m/>
    <m/>
    <m/>
    <m/>
    <m/>
    <m/>
  </r>
  <r>
    <x v="22"/>
    <s v="LUDBLoad MP46090.8090277778"/>
    <n v="184"/>
    <x v="43"/>
    <s v="MCPLUDBLoad MPload Model parameters"/>
    <s v="MCPLUDBLoad MP"/>
    <m/>
    <m/>
    <m/>
    <m/>
    <m/>
    <m/>
    <m/>
    <m/>
    <m/>
    <m/>
    <m/>
    <m/>
    <m/>
    <n v="2602"/>
    <x v="13"/>
    <x v="2"/>
    <s v="START load Model parameters"/>
    <s v="END load Model parameters"/>
    <d v="2026-03-09T19:25:00"/>
    <x v="332"/>
    <d v="2026-03-09T19:27:00"/>
    <s v="NULL"/>
    <x v="0"/>
    <x v="82"/>
    <x v="0"/>
    <s v="load Model parameters"/>
    <n v="0.03"/>
    <n v="0.03"/>
    <n v="0"/>
    <n v="0"/>
    <n v="0.03"/>
    <n v="0.03"/>
    <m/>
    <m/>
    <n v="0.03"/>
    <n v="0"/>
    <n v="0"/>
    <n v="0.03"/>
    <x v="5"/>
    <m/>
    <m/>
    <m/>
    <m/>
    <m/>
    <m/>
    <m/>
    <m/>
    <m/>
    <m/>
    <m/>
    <m/>
    <m/>
  </r>
  <r>
    <x v="22"/>
    <s v="LUDBLoad MP46090.8104166667"/>
    <n v="185"/>
    <x v="50"/>
    <s v="MCPLUDBLoad MPModel parameters comparison"/>
    <s v="MCPLUDBLoad MP"/>
    <m/>
    <m/>
    <m/>
    <m/>
    <m/>
    <m/>
    <m/>
    <m/>
    <m/>
    <m/>
    <m/>
    <m/>
    <m/>
    <n v="2602"/>
    <x v="13"/>
    <x v="2"/>
    <s v="START Model parameters comparison"/>
    <s v="END Model parameters comparison"/>
    <d v="2026-03-09T19:27:00"/>
    <x v="332"/>
    <d v="2026-03-09T19:28:00"/>
    <s v="NULL"/>
    <x v="0"/>
    <x v="82"/>
    <x v="0"/>
    <s v="Model parameters comparison"/>
    <n v="0"/>
    <n v="0"/>
    <n v="0"/>
    <n v="0"/>
    <n v="0"/>
    <n v="0"/>
    <m/>
    <m/>
    <n v="0"/>
    <n v="0"/>
    <n v="0"/>
    <n v="0"/>
    <x v="0"/>
    <m/>
    <m/>
    <m/>
    <m/>
    <m/>
    <m/>
    <m/>
    <m/>
    <m/>
    <m/>
    <m/>
    <m/>
    <m/>
  </r>
  <r>
    <x v="23"/>
    <s v="BEDBOptimization46090.8104166667"/>
    <s v="Not Found"/>
    <x v="78"/>
    <s v="MRPBEDBOptimizationSuper Light Maintenance"/>
    <s v="MRPBEDBOptimization"/>
    <m/>
    <m/>
    <m/>
    <m/>
    <m/>
    <m/>
    <m/>
    <m/>
    <m/>
    <m/>
    <m/>
    <m/>
    <m/>
    <n v="2602"/>
    <x v="9"/>
    <x v="0"/>
    <s v="START Super Light Maintenance"/>
    <s v="END Super Light Maintenance"/>
    <d v="2026-03-09T19:27:00"/>
    <x v="339"/>
    <d v="2026-03-09T19:30:00"/>
    <s v="NULL"/>
    <x v="0"/>
    <x v="84"/>
    <x v="9"/>
    <s v="Super Light Maintenance"/>
    <n v="0.05"/>
    <n v="0"/>
    <n v="0.05"/>
    <n v="0"/>
    <n v="0"/>
    <n v="0.05"/>
    <m/>
    <m/>
    <n v="0"/>
    <n v="0"/>
    <n v="0.05"/>
    <n v="0"/>
    <x v="4"/>
    <m/>
    <m/>
    <m/>
    <m/>
    <m/>
    <m/>
    <m/>
    <m/>
    <m/>
    <m/>
    <m/>
    <m/>
    <m/>
  </r>
  <r>
    <x v="24"/>
    <s v="LUDBLoad Spreads46090.8111111111"/>
    <n v="186"/>
    <x v="53"/>
    <s v="MCPLUDBLoad Spreadsload Spreads"/>
    <s v="MCPLUDBLoad Spreads"/>
    <m/>
    <m/>
    <m/>
    <m/>
    <m/>
    <m/>
    <m/>
    <m/>
    <m/>
    <m/>
    <m/>
    <m/>
    <m/>
    <n v="2602"/>
    <x v="13"/>
    <x v="2"/>
    <s v="START load Spreads"/>
    <s v="END load Spreads"/>
    <d v="2026-03-09T19:28:00"/>
    <x v="340"/>
    <d v="2026-03-09T19:37:00"/>
    <s v="NULL"/>
    <x v="0"/>
    <x v="85"/>
    <x v="0"/>
    <s v="load Spreads"/>
    <n v="0.15"/>
    <n v="0"/>
    <n v="0.15"/>
    <n v="0"/>
    <n v="0"/>
    <n v="0.15"/>
    <m/>
    <m/>
    <n v="0"/>
    <n v="0"/>
    <n v="0.15"/>
    <n v="0"/>
    <x v="16"/>
    <m/>
    <m/>
    <m/>
    <m/>
    <m/>
    <m/>
    <m/>
    <m/>
    <m/>
    <m/>
    <m/>
    <m/>
    <m/>
  </r>
  <r>
    <x v="23"/>
    <s v="BEDBOptimization46090.8125"/>
    <s v="Not Found"/>
    <x v="83"/>
    <s v="MRPBEDBOptimizationRoS/RIOD optimization OLAP exports"/>
    <s v="MRPBEDBOptimization"/>
    <m/>
    <m/>
    <m/>
    <m/>
    <m/>
    <m/>
    <m/>
    <m/>
    <m/>
    <m/>
    <m/>
    <m/>
    <m/>
    <n v="2602"/>
    <x v="9"/>
    <x v="0"/>
    <s v="START RoS/RIOD optimization OLAP exports"/>
    <s v="END RoS/RIOD optimization OLAP exports"/>
    <d v="2026-03-09T19:30:00"/>
    <x v="339"/>
    <d v="2026-03-09T19:30:00"/>
    <s v="NULL"/>
    <x v="0"/>
    <x v="84"/>
    <x v="1"/>
    <s v="RoS/RIOD optimization OLAP exports"/>
    <n v="0"/>
    <n v="0"/>
    <n v="0"/>
    <n v="0"/>
    <n v="0"/>
    <n v="0"/>
    <m/>
    <m/>
    <n v="0"/>
    <n v="0"/>
    <n v="0"/>
    <n v="0"/>
    <x v="0"/>
    <m/>
    <m/>
    <m/>
    <m/>
    <m/>
    <m/>
    <m/>
    <m/>
    <m/>
    <m/>
    <m/>
    <m/>
    <m/>
  </r>
  <r>
    <x v="23"/>
    <s v="BEDBOptimization46090.8125"/>
    <s v="Not Found"/>
    <x v="78"/>
    <s v="MRPBEDBOptimizationSuper Light Maintenance"/>
    <s v="MRPBEDBOptimization"/>
    <m/>
    <m/>
    <m/>
    <m/>
    <m/>
    <m/>
    <m/>
    <m/>
    <m/>
    <m/>
    <m/>
    <m/>
    <m/>
    <n v="2602"/>
    <x v="9"/>
    <x v="0"/>
    <s v="START Super Light Maintenance"/>
    <s v="END Super Light Maintenance"/>
    <d v="2026-03-09T19:30:00"/>
    <x v="341"/>
    <d v="2026-03-09T19:33:00"/>
    <s v="NULL"/>
    <x v="0"/>
    <x v="84"/>
    <x v="10"/>
    <s v="Super Light Maintenance"/>
    <n v="0.05"/>
    <n v="0"/>
    <n v="0.05"/>
    <n v="0"/>
    <n v="0"/>
    <n v="0.05"/>
    <m/>
    <m/>
    <n v="0"/>
    <n v="0"/>
    <n v="0.05"/>
    <n v="0"/>
    <x v="4"/>
    <m/>
    <m/>
    <m/>
    <m/>
    <m/>
    <m/>
    <m/>
    <m/>
    <m/>
    <m/>
    <m/>
    <m/>
    <m/>
  </r>
  <r>
    <x v="23"/>
    <s v="BEDBOptimization46090.8145833333"/>
    <s v="Not Found"/>
    <x v="85"/>
    <s v="MRPBEDBOptimizationRoM optimization"/>
    <s v="MRPBEDBOptimization"/>
    <m/>
    <m/>
    <m/>
    <m/>
    <m/>
    <m/>
    <m/>
    <m/>
    <m/>
    <m/>
    <m/>
    <m/>
    <m/>
    <n v="2602"/>
    <x v="9"/>
    <x v="0"/>
    <s v="START RoM optimization"/>
    <s v="END RoM optimization"/>
    <d v="2026-03-09T19:33:00"/>
    <x v="342"/>
    <d v="2026-03-09T21:11:00"/>
    <s v="NULL"/>
    <x v="0"/>
    <x v="84"/>
    <x v="1"/>
    <s v="RoM optimization"/>
    <n v="1.63"/>
    <n v="0"/>
    <n v="1.63"/>
    <n v="0"/>
    <n v="0"/>
    <n v="1.63"/>
    <m/>
    <m/>
    <n v="0"/>
    <n v="0"/>
    <n v="1.63"/>
    <n v="0"/>
    <x v="115"/>
    <m/>
    <m/>
    <m/>
    <m/>
    <m/>
    <m/>
    <m/>
    <m/>
    <m/>
    <m/>
    <m/>
    <m/>
    <m/>
  </r>
  <r>
    <x v="24"/>
    <s v="LUDBLoad Spreads46090.8173611111"/>
    <n v="187"/>
    <x v="55"/>
    <s v="MCPLUDBLoad SpreadsSpreads comparison"/>
    <s v="MCPLUDBLoad Spreads"/>
    <m/>
    <m/>
    <m/>
    <m/>
    <m/>
    <m/>
    <m/>
    <m/>
    <m/>
    <m/>
    <m/>
    <m/>
    <m/>
    <n v="2602"/>
    <x v="13"/>
    <x v="2"/>
    <s v="START Spreads comparison"/>
    <s v="END Spreads comparison"/>
    <d v="2026-03-09T19:37:00"/>
    <x v="343"/>
    <d v="2026-03-09T19:39:00"/>
    <s v="NULL"/>
    <x v="0"/>
    <x v="85"/>
    <x v="0"/>
    <s v="Spreads comparison"/>
    <n v="0.02"/>
    <n v="0"/>
    <n v="0.02"/>
    <n v="0"/>
    <n v="0"/>
    <n v="0.02"/>
    <m/>
    <m/>
    <n v="0"/>
    <n v="0"/>
    <n v="0.02"/>
    <n v="0"/>
    <x v="12"/>
    <m/>
    <m/>
    <m/>
    <m/>
    <m/>
    <m/>
    <m/>
    <m/>
    <m/>
    <m/>
    <m/>
    <m/>
    <m/>
  </r>
  <r>
    <x v="3"/>
    <s v="LUDBLoad Pos46090.81875"/>
    <n v="188"/>
    <x v="23"/>
    <s v="MCPLUDBLoad Posload"/>
    <s v="MCPLUDBLoad Pos"/>
    <m/>
    <m/>
    <m/>
    <m/>
    <m/>
    <m/>
    <m/>
    <m/>
    <m/>
    <m/>
    <m/>
    <m/>
    <m/>
    <n v="2602"/>
    <x v="13"/>
    <x v="2"/>
    <s v="START load"/>
    <s v="END load"/>
    <d v="2026-03-09T19:39:00"/>
    <x v="344"/>
    <d v="2026-03-09T19:57:00"/>
    <s v="NULL"/>
    <x v="0"/>
    <x v="86"/>
    <x v="0"/>
    <s v="load"/>
    <n v="0.3"/>
    <n v="0"/>
    <n v="0.3"/>
    <n v="0"/>
    <n v="0"/>
    <n v="0.3"/>
    <m/>
    <m/>
    <n v="0"/>
    <n v="0"/>
    <n v="0.3"/>
    <n v="0"/>
    <x v="8"/>
    <m/>
    <m/>
    <m/>
    <m/>
    <m/>
    <m/>
    <m/>
    <m/>
    <m/>
    <m/>
    <m/>
    <m/>
    <m/>
  </r>
  <r>
    <x v="3"/>
    <s v="LUDBLoad Pos46090.83125"/>
    <n v="189"/>
    <x v="106"/>
    <s v="MCPLUDBLoad Posload NTG"/>
    <s v="MCPLUDBLoad Pos"/>
    <m/>
    <m/>
    <m/>
    <m/>
    <m/>
    <m/>
    <m/>
    <m/>
    <m/>
    <m/>
    <m/>
    <m/>
    <m/>
    <n v="2602"/>
    <x v="13"/>
    <x v="2"/>
    <s v="START load NTG"/>
    <s v="END load NTG"/>
    <d v="2026-03-09T19:57:00"/>
    <x v="344"/>
    <d v="2026-03-09T19:57:00"/>
    <s v="NULL"/>
    <x v="0"/>
    <x v="86"/>
    <x v="0"/>
    <s v="load NTG"/>
    <n v="0"/>
    <n v="0"/>
    <n v="0"/>
    <n v="0"/>
    <n v="0"/>
    <n v="0"/>
    <m/>
    <m/>
    <n v="0"/>
    <n v="0"/>
    <n v="0"/>
    <n v="0"/>
    <x v="0"/>
    <m/>
    <m/>
    <m/>
    <m/>
    <m/>
    <m/>
    <m/>
    <m/>
    <m/>
    <m/>
    <m/>
    <m/>
    <m/>
  </r>
  <r>
    <x v="3"/>
    <s v="LUDBLoad Pos46090.83125"/>
    <n v="189"/>
    <x v="24"/>
    <s v="MCPLUDBLoad PosStratification"/>
    <s v="MCPLUDBLoad Pos"/>
    <m/>
    <m/>
    <m/>
    <m/>
    <m/>
    <m/>
    <m/>
    <m/>
    <m/>
    <m/>
    <m/>
    <m/>
    <m/>
    <n v="2602"/>
    <x v="13"/>
    <x v="2"/>
    <s v="START Stratification"/>
    <s v="END Stratification"/>
    <d v="2026-03-09T19:57:00"/>
    <x v="345"/>
    <d v="2026-03-09T20:03:00"/>
    <s v="NULL"/>
    <x v="0"/>
    <x v="86"/>
    <x v="0"/>
    <s v="Stratification"/>
    <n v="0.08"/>
    <n v="0"/>
    <n v="0.08"/>
    <n v="0"/>
    <n v="0"/>
    <n v="0.08"/>
    <m/>
    <m/>
    <n v="0"/>
    <n v="0"/>
    <n v="0.08"/>
    <n v="0"/>
    <x v="3"/>
    <m/>
    <m/>
    <m/>
    <m/>
    <m/>
    <m/>
    <m/>
    <m/>
    <m/>
    <m/>
    <m/>
    <m/>
    <m/>
  </r>
  <r>
    <x v="28"/>
    <s v="LUDBPOS MCP Export46090.8354166667"/>
    <n v="190"/>
    <x v="25"/>
    <s v="MCPLUDBPOS MCP ExportPosition report OLAP exports"/>
    <s v="MCPLUDBPOS MCP Export"/>
    <m/>
    <m/>
    <m/>
    <m/>
    <m/>
    <m/>
    <m/>
    <m/>
    <m/>
    <m/>
    <m/>
    <m/>
    <m/>
    <n v="2602"/>
    <x v="13"/>
    <x v="2"/>
    <s v="START Position report OLAP exports"/>
    <s v="END Position report OLAP exports"/>
    <d v="2026-03-09T20:03:00"/>
    <x v="346"/>
    <d v="2026-03-09T20:12:00"/>
    <s v="NULL"/>
    <x v="0"/>
    <x v="134"/>
    <x v="0"/>
    <s v="Position report OLAP exports"/>
    <n v="0.13"/>
    <n v="0"/>
    <n v="0.13"/>
    <n v="0"/>
    <n v="0"/>
    <n v="0.13"/>
    <m/>
    <m/>
    <n v="0"/>
    <n v="0"/>
    <n v="0.13"/>
    <n v="0"/>
    <x v="46"/>
    <m/>
    <m/>
    <m/>
    <m/>
    <m/>
    <m/>
    <m/>
    <m/>
    <m/>
    <m/>
    <m/>
    <m/>
    <m/>
  </r>
  <r>
    <x v="4"/>
    <s v="LUDBValuation (NPV)46090.8416666667"/>
    <n v="191"/>
    <x v="27"/>
    <s v="MCPLUDBValuation (NPV)portfolio valuation run"/>
    <s v="MCPLUDBValuation (NPV)"/>
    <m/>
    <m/>
    <m/>
    <m/>
    <m/>
    <m/>
    <m/>
    <m/>
    <m/>
    <m/>
    <m/>
    <m/>
    <m/>
    <n v="2602"/>
    <x v="13"/>
    <x v="2"/>
    <s v="START portfolio valuation run"/>
    <s v="END portfolio valuation run"/>
    <d v="2026-03-09T20:12:00"/>
    <x v="347"/>
    <d v="2026-03-09T21:21:00"/>
    <s v="NULL"/>
    <x v="0"/>
    <x v="87"/>
    <x v="0"/>
    <s v="portfolio valuation run"/>
    <n v="1.1499999999999999"/>
    <n v="1.1499999999999999"/>
    <n v="0"/>
    <n v="0"/>
    <n v="1.1499999999999999"/>
    <n v="1.1499999999999999"/>
    <m/>
    <m/>
    <n v="1.1499999999999999"/>
    <n v="0"/>
    <n v="0"/>
    <n v="1.1499999999999999"/>
    <x v="84"/>
    <m/>
    <m/>
    <m/>
    <m/>
    <m/>
    <m/>
    <m/>
    <m/>
    <m/>
    <m/>
    <m/>
    <m/>
    <m/>
  </r>
  <r>
    <x v="8"/>
    <s v="DEDBKR46090.8486111111"/>
    <n v="192"/>
    <x v="0"/>
    <s v="MCPDEDBKRexport to ara"/>
    <s v="MCPDEDBKR"/>
    <m/>
    <m/>
    <m/>
    <m/>
    <m/>
    <m/>
    <m/>
    <m/>
    <m/>
    <m/>
    <m/>
    <m/>
    <m/>
    <n v="2602"/>
    <x v="8"/>
    <x v="2"/>
    <s v="START export to ara"/>
    <s v="END export to ara"/>
    <d v="2026-03-09T20:22:00"/>
    <x v="348"/>
    <d v="2026-03-09T20:23:00"/>
    <s v="NULL"/>
    <x v="0"/>
    <x v="123"/>
    <x v="2"/>
    <s v="export to ara"/>
    <n v="0.02"/>
    <n v="0"/>
    <n v="0.02"/>
    <n v="0"/>
    <n v="0"/>
    <n v="0.02"/>
    <m/>
    <m/>
    <n v="0"/>
    <n v="0"/>
    <n v="0.02"/>
    <n v="0"/>
    <x v="12"/>
    <m/>
    <m/>
    <m/>
    <m/>
    <m/>
    <m/>
    <m/>
    <m/>
    <m/>
    <m/>
    <m/>
    <m/>
    <m/>
  </r>
  <r>
    <x v="8"/>
    <s v="DEDBKR46090.8493055556"/>
    <n v="193"/>
    <x v="39"/>
    <s v="MCPDEDBKRbpv-kr valuation QRM reporter exports"/>
    <s v="MCPDEDBKR"/>
    <m/>
    <m/>
    <m/>
    <m/>
    <m/>
    <m/>
    <m/>
    <m/>
    <m/>
    <m/>
    <m/>
    <m/>
    <m/>
    <n v="2602"/>
    <x v="8"/>
    <x v="2"/>
    <s v="START bpv-kr valuation QRM reporter exports"/>
    <s v="END bpv-kr valuation QRM reporter exports"/>
    <d v="2026-03-09T20:23:00"/>
    <x v="349"/>
    <d v="2026-03-09T21:03:00"/>
    <s v="NULL"/>
    <x v="0"/>
    <x v="123"/>
    <x v="0"/>
    <s v="bpv-kr valuation QRM reporter exports"/>
    <n v="0.67"/>
    <n v="0"/>
    <n v="0.67"/>
    <n v="0"/>
    <n v="0"/>
    <n v="0.67"/>
    <m/>
    <m/>
    <n v="0"/>
    <n v="0"/>
    <n v="0.67"/>
    <n v="0"/>
    <x v="38"/>
    <m/>
    <m/>
    <m/>
    <m/>
    <m/>
    <m/>
    <m/>
    <m/>
    <m/>
    <m/>
    <m/>
    <m/>
    <m/>
  </r>
  <r>
    <x v="13"/>
    <s v="BEGTPlanning (NII)46090.8659722222"/>
    <n v="194"/>
    <x v="57"/>
    <s v="MCPBEGTPlanning (NII)export to ara NII"/>
    <s v="MCPBEGTPlanning (NII)"/>
    <m/>
    <m/>
    <m/>
    <m/>
    <m/>
    <m/>
    <m/>
    <m/>
    <m/>
    <m/>
    <m/>
    <m/>
    <m/>
    <n v="2602"/>
    <x v="1"/>
    <x v="2"/>
    <s v="START export to ara NII"/>
    <s v="END export to ara NII"/>
    <d v="2026-03-09T20:47:00"/>
    <x v="350"/>
    <d v="2026-03-09T20:48:00"/>
    <s v="NULL"/>
    <x v="0"/>
    <x v="120"/>
    <x v="1"/>
    <s v="export to ara NII"/>
    <n v="0.02"/>
    <n v="0"/>
    <n v="0.02"/>
    <n v="0"/>
    <n v="0"/>
    <n v="0.02"/>
    <m/>
    <m/>
    <n v="0"/>
    <n v="0"/>
    <n v="0.02"/>
    <n v="0"/>
    <x v="12"/>
    <m/>
    <m/>
    <m/>
    <m/>
    <m/>
    <m/>
    <m/>
    <m/>
    <m/>
    <m/>
    <m/>
    <m/>
    <m/>
  </r>
  <r>
    <x v="13"/>
    <s v="BEGTPlanning (NII)46090.8666666667"/>
    <n v="195"/>
    <x v="58"/>
    <s v="MCPBEGTPlanning (NII)planning run exports"/>
    <s v="MCPBEGTPlanning (NII)"/>
    <m/>
    <m/>
    <m/>
    <m/>
    <m/>
    <m/>
    <m/>
    <m/>
    <m/>
    <m/>
    <m/>
    <m/>
    <m/>
    <n v="2602"/>
    <x v="1"/>
    <x v="2"/>
    <s v="START planning run exports"/>
    <s v="END planning run exports"/>
    <d v="2026-03-09T20:48:00"/>
    <x v="350"/>
    <d v="2026-03-10T10:45:00"/>
    <s v="NULL"/>
    <x v="0"/>
    <x v="120"/>
    <x v="1"/>
    <s v="planning run exports"/>
    <n v="0"/>
    <n v="0"/>
    <n v="0"/>
    <n v="6.75"/>
    <n v="6.75"/>
    <n v="6.75"/>
    <m/>
    <m/>
    <n v="0"/>
    <n v="6.75"/>
    <n v="0"/>
    <n v="6.75"/>
    <x v="116"/>
    <m/>
    <m/>
    <m/>
    <m/>
    <m/>
    <m/>
    <m/>
    <m/>
    <m/>
    <m/>
    <m/>
    <m/>
    <m/>
  </r>
  <r>
    <x v="8"/>
    <s v="DEDBKR46090.8770833333"/>
    <n v="197"/>
    <x v="107"/>
    <s v="MCPDEDBKRbpv-kr valuation exports from ARA"/>
    <s v="MCPDEDBKR"/>
    <m/>
    <m/>
    <m/>
    <m/>
    <m/>
    <m/>
    <m/>
    <m/>
    <m/>
    <m/>
    <m/>
    <m/>
    <m/>
    <n v="2602"/>
    <x v="8"/>
    <x v="2"/>
    <s v="START bpv-kr valuation exports from ARA"/>
    <s v="END bpv-kr valuation exports from ARA"/>
    <d v="2026-03-09T21:03:00"/>
    <x v="349"/>
    <d v="2026-03-09T21:03:00"/>
    <s v="NULL"/>
    <x v="0"/>
    <x v="123"/>
    <x v="0"/>
    <s v="bpv-kr valuation exports from ARA"/>
    <n v="0"/>
    <n v="0"/>
    <n v="0"/>
    <n v="0"/>
    <n v="0"/>
    <n v="0"/>
    <m/>
    <m/>
    <n v="0"/>
    <n v="0"/>
    <n v="0"/>
    <n v="0"/>
    <x v="0"/>
    <m/>
    <m/>
    <m/>
    <m/>
    <m/>
    <m/>
    <m/>
    <m/>
    <m/>
    <m/>
    <m/>
    <m/>
    <m/>
  </r>
  <r>
    <x v="25"/>
    <s v="DEDBCSRBB Valuation46090.8770833333"/>
    <n v="196"/>
    <x v="93"/>
    <s v="MCPDEDBCSRBB ValuationCSRBB Portfolio Valuation"/>
    <s v="MCPDEDBCSRBB Valuation"/>
    <m/>
    <m/>
    <m/>
    <m/>
    <m/>
    <m/>
    <m/>
    <m/>
    <m/>
    <m/>
    <m/>
    <m/>
    <m/>
    <n v="2602"/>
    <x v="8"/>
    <x v="2"/>
    <s v="START CSRBB Portfolio Valuation"/>
    <s v="END CSRBB Portfolio Valuation"/>
    <d v="2026-03-09T21:03:00"/>
    <x v="351"/>
    <d v="2026-03-09T21:51:00"/>
    <s v="NULL"/>
    <x v="0"/>
    <x v="135"/>
    <x v="0"/>
    <s v="CSRBB Portfolio Valuation"/>
    <n v="0.78"/>
    <n v="0"/>
    <n v="0.78"/>
    <n v="0"/>
    <n v="0"/>
    <n v="0.78"/>
    <m/>
    <m/>
    <n v="0"/>
    <n v="0"/>
    <n v="0.78"/>
    <n v="0"/>
    <x v="117"/>
    <m/>
    <m/>
    <m/>
    <m/>
    <m/>
    <m/>
    <m/>
    <m/>
    <m/>
    <m/>
    <m/>
    <m/>
    <m/>
  </r>
  <r>
    <x v="23"/>
    <s v="BEDBOptimization46090.8826388889"/>
    <s v="Not Found"/>
    <x v="78"/>
    <s v="MRPBEDBOptimizationSuper Light Maintenance"/>
    <s v="MRPBEDBOptimization"/>
    <m/>
    <m/>
    <m/>
    <m/>
    <m/>
    <m/>
    <m/>
    <m/>
    <m/>
    <m/>
    <m/>
    <m/>
    <m/>
    <n v="2602"/>
    <x v="9"/>
    <x v="0"/>
    <s v="START Super Light Maintenance"/>
    <s v="END Super Light Maintenance"/>
    <d v="2026-03-09T21:11:00"/>
    <x v="352"/>
    <d v="2026-03-09T21:14:00"/>
    <s v="NULL"/>
    <x v="0"/>
    <x v="84"/>
    <x v="11"/>
    <s v="Super Light Maintenance"/>
    <n v="0.05"/>
    <n v="0"/>
    <n v="0.05"/>
    <n v="0"/>
    <n v="0"/>
    <n v="0.05"/>
    <m/>
    <m/>
    <n v="0"/>
    <n v="0"/>
    <n v="0.05"/>
    <n v="0"/>
    <x v="4"/>
    <m/>
    <m/>
    <m/>
    <m/>
    <m/>
    <m/>
    <m/>
    <m/>
    <m/>
    <m/>
    <m/>
    <m/>
    <m/>
  </r>
  <r>
    <x v="23"/>
    <s v="BEDBOptimization46090.8847222222"/>
    <s v="Not Found"/>
    <x v="86"/>
    <s v="MRPBEDBOptimizationRoM optimization OLAP Exports"/>
    <s v="MRPBEDBOptimization"/>
    <m/>
    <m/>
    <m/>
    <m/>
    <m/>
    <m/>
    <m/>
    <m/>
    <m/>
    <m/>
    <m/>
    <m/>
    <m/>
    <n v="2602"/>
    <x v="9"/>
    <x v="0"/>
    <s v="START RoM optimization OLAP Exports"/>
    <s v="END RoM optimization OLAP Exports"/>
    <d v="2026-03-09T21:14:00"/>
    <x v="353"/>
    <d v="2026-03-10T08:14:00"/>
    <s v="NULL"/>
    <x v="0"/>
    <x v="84"/>
    <x v="1"/>
    <s v="RoM optimization OLAP Exports"/>
    <n v="0.02"/>
    <n v="0"/>
    <n v="0.02"/>
    <n v="0"/>
    <n v="0"/>
    <n v="0.02"/>
    <m/>
    <m/>
    <n v="0"/>
    <n v="0"/>
    <n v="0.02"/>
    <n v="0"/>
    <x v="12"/>
    <m/>
    <m/>
    <m/>
    <m/>
    <m/>
    <m/>
    <m/>
    <m/>
    <m/>
    <m/>
    <m/>
    <m/>
    <m/>
  </r>
  <r>
    <x v="4"/>
    <s v="LUDBValuation (NPV)46090.8895833333"/>
    <n v="198"/>
    <x v="108"/>
    <s v="MCPLUDBValuation (NPV)export to ara Portfolio Valuation"/>
    <s v="MCPLUDBValuation (NPV)"/>
    <m/>
    <m/>
    <m/>
    <m/>
    <m/>
    <m/>
    <m/>
    <m/>
    <m/>
    <m/>
    <m/>
    <m/>
    <m/>
    <n v="2602"/>
    <x v="13"/>
    <x v="2"/>
    <s v="START export to ara Portfolio Valuation"/>
    <s v="END export to ara Portfolio Valuation"/>
    <d v="2026-03-09T21:21:00"/>
    <x v="354"/>
    <d v="2026-03-09T21:24:00"/>
    <s v="NULL"/>
    <x v="0"/>
    <x v="87"/>
    <x v="0"/>
    <s v="export to ara Portfolio Valuation"/>
    <n v="0.03"/>
    <n v="0"/>
    <n v="0.03"/>
    <n v="0"/>
    <n v="0"/>
    <n v="0.03"/>
    <m/>
    <m/>
    <n v="0"/>
    <n v="0"/>
    <n v="0.03"/>
    <n v="0"/>
    <x v="5"/>
    <m/>
    <m/>
    <m/>
    <m/>
    <m/>
    <m/>
    <m/>
    <m/>
    <m/>
    <m/>
    <m/>
    <m/>
    <m/>
  </r>
  <r>
    <x v="4"/>
    <s v="LUDBValuation (NPV)46090.8916666667"/>
    <n v="199"/>
    <x v="14"/>
    <s v="MCPLUDBValuation (NPV)Light Maintenance"/>
    <s v="MCPLUDBValuation (NPV)"/>
    <m/>
    <m/>
    <m/>
    <m/>
    <m/>
    <m/>
    <m/>
    <m/>
    <m/>
    <m/>
    <m/>
    <m/>
    <m/>
    <n v="2602"/>
    <x v="13"/>
    <x v="2"/>
    <s v="START Light Maintenance"/>
    <s v="END Light Maintenance"/>
    <d v="2026-03-09T21:24:00"/>
    <x v="355"/>
    <d v="2026-03-09T21:34:00"/>
    <s v="NULL"/>
    <x v="0"/>
    <x v="92"/>
    <x v="0"/>
    <s v="Light Maintenance"/>
    <n v="0.17"/>
    <n v="0"/>
    <n v="0.17"/>
    <n v="0"/>
    <n v="0"/>
    <n v="0.17"/>
    <m/>
    <m/>
    <n v="0"/>
    <n v="0"/>
    <n v="0.17"/>
    <n v="0"/>
    <x v="34"/>
    <m/>
    <m/>
    <m/>
    <m/>
    <m/>
    <m/>
    <m/>
    <m/>
    <m/>
    <m/>
    <m/>
    <m/>
    <m/>
  </r>
  <r>
    <x v="4"/>
    <s v="LUDBValuation (NPV)46090.8986111111"/>
    <n v="200"/>
    <x v="91"/>
    <s v="MCPLUDBValuation (NPV)valuation report OLAP exports"/>
    <s v="MCPLUDBValuation (NPV)"/>
    <m/>
    <m/>
    <m/>
    <m/>
    <m/>
    <m/>
    <m/>
    <m/>
    <m/>
    <m/>
    <m/>
    <m/>
    <m/>
    <n v="2602"/>
    <x v="13"/>
    <x v="2"/>
    <s v="START valuation report OLAP exports"/>
    <s v="END valuation report OLAP exports"/>
    <d v="2026-03-09T21:34:00"/>
    <x v="351"/>
    <d v="2026-03-09T21:50:00"/>
    <s v="NULL"/>
    <x v="0"/>
    <x v="92"/>
    <x v="0"/>
    <s v="valuation report OLAP exports"/>
    <n v="0.27"/>
    <n v="0.27"/>
    <n v="0"/>
    <n v="0"/>
    <n v="0.27"/>
    <n v="0.27"/>
    <m/>
    <m/>
    <n v="0.27"/>
    <n v="0"/>
    <n v="0"/>
    <n v="0.27"/>
    <x v="54"/>
    <m/>
    <m/>
    <m/>
    <m/>
    <m/>
    <m/>
    <m/>
    <m/>
    <m/>
    <m/>
    <m/>
    <m/>
    <m/>
  </r>
  <r>
    <x v="4"/>
    <s v="LUDBValuation (NPV)46090.9097222222"/>
    <n v="201"/>
    <x v="92"/>
    <s v="MCPLUDBValuation (NPV)valuation report QRM Reporter exports"/>
    <s v="MCPLUDBValuation (NPV)"/>
    <m/>
    <m/>
    <m/>
    <m/>
    <m/>
    <m/>
    <m/>
    <m/>
    <m/>
    <m/>
    <m/>
    <m/>
    <m/>
    <n v="2602"/>
    <x v="13"/>
    <x v="2"/>
    <s v="START valuation report QRM Reporter exports"/>
    <s v="END valuation report QRM Reporter exports"/>
    <d v="2026-03-09T21:50:00"/>
    <x v="356"/>
    <d v="2026-03-09T21:58:00"/>
    <s v="NULL"/>
    <x v="0"/>
    <x v="92"/>
    <x v="0"/>
    <s v="valuation report QRM Reporter exports"/>
    <n v="0.12"/>
    <n v="0.12"/>
    <n v="0"/>
    <n v="0"/>
    <n v="0.12"/>
    <n v="0.12"/>
    <m/>
    <m/>
    <n v="0.12"/>
    <n v="0"/>
    <n v="0"/>
    <n v="0.12"/>
    <x v="15"/>
    <m/>
    <m/>
    <m/>
    <m/>
    <m/>
    <m/>
    <m/>
    <m/>
    <m/>
    <m/>
    <m/>
    <m/>
    <m/>
  </r>
  <r>
    <x v="7"/>
    <s v="DEDBEC46090.9104166667"/>
    <n v="202"/>
    <x v="14"/>
    <s v="MCPDEDBECLight Maintenance"/>
    <s v="MCPDEDBEC"/>
    <m/>
    <m/>
    <m/>
    <m/>
    <m/>
    <m/>
    <m/>
    <m/>
    <m/>
    <m/>
    <m/>
    <m/>
    <m/>
    <n v="2602"/>
    <x v="8"/>
    <x v="2"/>
    <s v="START Light Maintenance"/>
    <s v="END Light Maintenance"/>
    <d v="2026-03-09T21:51:00"/>
    <x v="357"/>
    <d v="2026-03-09T22:41:00"/>
    <s v="NULL"/>
    <x v="0"/>
    <x v="136"/>
    <x v="2"/>
    <s v="Light Maintenance"/>
    <n v="0.83"/>
    <n v="0"/>
    <n v="0.83"/>
    <n v="0"/>
    <n v="0"/>
    <n v="0.83"/>
    <m/>
    <m/>
    <n v="0"/>
    <n v="0"/>
    <n v="0.83"/>
    <n v="0"/>
    <x v="92"/>
    <m/>
    <m/>
    <m/>
    <m/>
    <m/>
    <m/>
    <m/>
    <m/>
    <m/>
    <m/>
    <m/>
    <m/>
    <m/>
  </r>
  <r>
    <x v="25"/>
    <s v="LUDBCSRBB Valuation46090.9152777778"/>
    <n v="203"/>
    <x v="93"/>
    <s v="MCPLUDBCSRBB ValuationCSRBB Portfolio Valuation"/>
    <s v="MCPLUDBCSRBB Valuation"/>
    <m/>
    <m/>
    <m/>
    <m/>
    <m/>
    <m/>
    <m/>
    <m/>
    <m/>
    <m/>
    <m/>
    <m/>
    <m/>
    <n v="2602"/>
    <x v="13"/>
    <x v="2"/>
    <s v="START CSRBB Portfolio Valuation"/>
    <s v="END CSRBB Portfolio Valuation"/>
    <d v="2026-03-09T21:58:00"/>
    <x v="358"/>
    <d v="2026-03-10T10:09:00"/>
    <s v="NULL"/>
    <x v="0"/>
    <x v="137"/>
    <x v="0"/>
    <s v="CSRBB Portfolio Valuation"/>
    <n v="0.37"/>
    <n v="0"/>
    <n v="0.37"/>
    <n v="0"/>
    <n v="0"/>
    <n v="0.37"/>
    <m/>
    <m/>
    <n v="0"/>
    <n v="0"/>
    <n v="0.37"/>
    <n v="0"/>
    <x v="31"/>
    <m/>
    <m/>
    <m/>
    <m/>
    <m/>
    <m/>
    <m/>
    <m/>
    <m/>
    <m/>
    <m/>
    <m/>
    <m/>
  </r>
  <r>
    <x v="7"/>
    <s v="DEDBEC46090.9451388889"/>
    <n v="204"/>
    <x v="33"/>
    <s v="MCPDEDBECing-ec valuation"/>
    <s v="MCPDEDBEC"/>
    <m/>
    <m/>
    <m/>
    <m/>
    <m/>
    <m/>
    <m/>
    <m/>
    <m/>
    <m/>
    <m/>
    <m/>
    <m/>
    <n v="2602"/>
    <x v="8"/>
    <x v="2"/>
    <s v="START ing-ec valuation"/>
    <s v="END ing-ec valuation"/>
    <d v="2026-03-09T22:41:00"/>
    <x v="359"/>
    <d v="2026-03-10T04:17:00"/>
    <s v="NULL"/>
    <x v="0"/>
    <x v="136"/>
    <x v="0"/>
    <s v="ing-ec valuation"/>
    <n v="5.6"/>
    <n v="0"/>
    <n v="5.6"/>
    <n v="0"/>
    <n v="0"/>
    <n v="5.6"/>
    <m/>
    <m/>
    <n v="0"/>
    <n v="0"/>
    <n v="5.6"/>
    <n v="0"/>
    <x v="118"/>
    <m/>
    <m/>
    <m/>
    <m/>
    <m/>
    <m/>
    <m/>
    <m/>
    <m/>
    <m/>
    <m/>
    <m/>
    <m/>
  </r>
  <r>
    <x v="17"/>
    <s v="ITDBLoad Market46090.9597222222"/>
    <s v="Not Found"/>
    <x v="61"/>
    <s v="MRPITDBLoad Marketload Market"/>
    <s v="MRPITDBLoad Market"/>
    <m/>
    <m/>
    <m/>
    <m/>
    <m/>
    <m/>
    <m/>
    <m/>
    <m/>
    <m/>
    <m/>
    <m/>
    <m/>
    <n v="2602"/>
    <x v="5"/>
    <x v="0"/>
    <s v="START load Market"/>
    <s v="END load Market"/>
    <d v="2026-03-09T23:02:00"/>
    <x v="360"/>
    <d v="2026-03-09T23:33:00"/>
    <s v="NULL"/>
    <x v="0"/>
    <x v="138"/>
    <x v="0"/>
    <s v="load Market"/>
    <n v="0.5"/>
    <n v="0"/>
    <n v="0.5"/>
    <n v="0"/>
    <n v="0"/>
    <n v="0.5"/>
    <m/>
    <m/>
    <n v="0"/>
    <n v="0"/>
    <n v="0.5"/>
    <n v="0"/>
    <x v="10"/>
    <m/>
    <m/>
    <m/>
    <m/>
    <m/>
    <m/>
    <m/>
    <m/>
    <m/>
    <m/>
    <m/>
    <m/>
    <m/>
  </r>
  <r>
    <x v="26"/>
    <s v="ITDBCreate NTG46090.98125"/>
    <s v="Not Found"/>
    <x v="109"/>
    <s v="MRPITDBCreate NTGcreate NTG"/>
    <s v="MRPITDBCreate NTG"/>
    <m/>
    <m/>
    <m/>
    <m/>
    <m/>
    <m/>
    <m/>
    <m/>
    <m/>
    <m/>
    <m/>
    <m/>
    <m/>
    <n v="2602"/>
    <x v="5"/>
    <x v="0"/>
    <s v="START create NTG"/>
    <s v="END create NTG"/>
    <d v="2026-03-09T23:33:00"/>
    <x v="361"/>
    <d v="2026-03-09T23:38:00"/>
    <s v="NULL"/>
    <x v="0"/>
    <x v="139"/>
    <x v="0"/>
    <s v="create NTG"/>
    <n v="7.0000000000000007E-2"/>
    <n v="0"/>
    <n v="7.0000000000000007E-2"/>
    <n v="0"/>
    <n v="0"/>
    <n v="7.0000000000000007E-2"/>
    <m/>
    <m/>
    <n v="0"/>
    <n v="0"/>
    <n v="7.0000000000000007E-2"/>
    <n v="0"/>
    <x v="28"/>
    <m/>
    <m/>
    <m/>
    <m/>
    <m/>
    <m/>
    <m/>
    <m/>
    <m/>
    <m/>
    <m/>
    <m/>
    <m/>
  </r>
  <r>
    <x v="3"/>
    <s v="ITDBLoad Pos46090.9847222222"/>
    <s v="Not Found"/>
    <x v="63"/>
    <s v="MRPITDBLoad Posload Portfolio"/>
    <s v="MRPITDBLoad Pos"/>
    <m/>
    <m/>
    <m/>
    <m/>
    <m/>
    <m/>
    <m/>
    <m/>
    <m/>
    <m/>
    <m/>
    <m/>
    <m/>
    <n v="2602"/>
    <x v="5"/>
    <x v="0"/>
    <s v="START load Portfolio"/>
    <s v="END load Portfolio"/>
    <d v="2026-03-09T23:38:00"/>
    <x v="362"/>
    <d v="2026-03-10T00:05:00"/>
    <s v="NULL"/>
    <x v="0"/>
    <x v="140"/>
    <x v="0"/>
    <s v="load Portfolio"/>
    <n v="0.45"/>
    <n v="0"/>
    <n v="0.45"/>
    <n v="0"/>
    <n v="0"/>
    <n v="0.45"/>
    <m/>
    <m/>
    <n v="0"/>
    <n v="0"/>
    <n v="0.45"/>
    <n v="0"/>
    <x v="119"/>
    <m/>
    <m/>
    <m/>
    <m/>
    <m/>
    <m/>
    <m/>
    <m/>
    <m/>
    <m/>
    <m/>
    <m/>
    <m/>
  </r>
  <r>
    <x v="3"/>
    <s v="ITDBLoad Pos46091.0034722222"/>
    <s v="Not Found"/>
    <x v="26"/>
    <s v="MRPITDBLoad Poscopy from"/>
    <s v="MRPITDBLoad Pos"/>
    <m/>
    <m/>
    <m/>
    <m/>
    <m/>
    <m/>
    <m/>
    <m/>
    <m/>
    <m/>
    <m/>
    <m/>
    <m/>
    <n v="2602"/>
    <x v="5"/>
    <x v="0"/>
    <s v="START copy from"/>
    <s v="END copy from"/>
    <d v="2026-03-10T00:05:00"/>
    <x v="363"/>
    <d v="2026-03-10T00:06:00"/>
    <s v="NULL"/>
    <x v="0"/>
    <x v="140"/>
    <x v="0"/>
    <s v="copy from"/>
    <n v="0.02"/>
    <n v="0"/>
    <n v="0.02"/>
    <n v="0"/>
    <n v="0"/>
    <n v="0.02"/>
    <m/>
    <m/>
    <n v="0"/>
    <n v="0"/>
    <n v="0.02"/>
    <n v="0"/>
    <x v="12"/>
    <m/>
    <m/>
    <m/>
    <m/>
    <m/>
    <m/>
    <m/>
    <m/>
    <m/>
    <m/>
    <m/>
    <m/>
    <m/>
  </r>
  <r>
    <x v="3"/>
    <s v="ITDBLoad Pos46091.0041666667"/>
    <s v="Not Found"/>
    <x v="101"/>
    <s v="MRPITDBLoad PosPos Detailed OLAP export"/>
    <s v="MRPITDBLoad Pos"/>
    <m/>
    <m/>
    <m/>
    <m/>
    <m/>
    <m/>
    <m/>
    <m/>
    <m/>
    <m/>
    <m/>
    <m/>
    <m/>
    <n v="2602"/>
    <x v="5"/>
    <x v="0"/>
    <s v="START Pos Detailed OLAP export"/>
    <s v="END Pos Detailed OLAP export"/>
    <d v="2026-03-10T00:06:00"/>
    <x v="364"/>
    <d v="2026-03-10T00:10:00"/>
    <s v="NULL"/>
    <x v="0"/>
    <x v="140"/>
    <x v="0"/>
    <s v="Pos Detailed OLAP export"/>
    <n v="7.0000000000000007E-2"/>
    <n v="0"/>
    <n v="7.0000000000000007E-2"/>
    <n v="0"/>
    <n v="0"/>
    <n v="7.0000000000000007E-2"/>
    <m/>
    <m/>
    <n v="0"/>
    <n v="0"/>
    <n v="7.0000000000000007E-2"/>
    <n v="0"/>
    <x v="28"/>
    <m/>
    <m/>
    <m/>
    <m/>
    <m/>
    <m/>
    <m/>
    <m/>
    <m/>
    <m/>
    <m/>
    <m/>
    <m/>
  </r>
  <r>
    <x v="3"/>
    <s v="ITDBLoad Pos46091.0069444444"/>
    <s v="Not Found"/>
    <x v="24"/>
    <s v="MRPITDBLoad PosStratification"/>
    <s v="MRPITDBLoad Pos"/>
    <m/>
    <m/>
    <m/>
    <m/>
    <m/>
    <m/>
    <m/>
    <m/>
    <m/>
    <m/>
    <m/>
    <m/>
    <m/>
    <n v="2602"/>
    <x v="5"/>
    <x v="0"/>
    <s v="START Stratification"/>
    <s v="END Stratification"/>
    <d v="2026-03-10T00:10:00"/>
    <x v="365"/>
    <d v="2026-03-10T00:16:00"/>
    <s v="NULL"/>
    <x v="0"/>
    <x v="140"/>
    <x v="0"/>
    <s v="Stratification"/>
    <n v="0.1"/>
    <n v="0"/>
    <n v="0.1"/>
    <n v="0"/>
    <n v="0"/>
    <n v="0.1"/>
    <m/>
    <m/>
    <n v="0"/>
    <n v="0"/>
    <n v="0.1"/>
    <n v="0"/>
    <x v="30"/>
    <m/>
    <m/>
    <m/>
    <m/>
    <m/>
    <m/>
    <m/>
    <m/>
    <m/>
    <m/>
    <m/>
    <m/>
    <m/>
  </r>
  <r>
    <x v="3"/>
    <s v="ITDBLoad Pos46091.0111111111"/>
    <s v="Not Found"/>
    <x v="102"/>
    <s v="MRPITDBLoad PosPos Stratified OLAP export"/>
    <s v="MRPITDBLoad Pos"/>
    <m/>
    <m/>
    <m/>
    <m/>
    <m/>
    <m/>
    <m/>
    <m/>
    <m/>
    <m/>
    <m/>
    <m/>
    <m/>
    <n v="2602"/>
    <x v="5"/>
    <x v="0"/>
    <s v="START Pos Stratified OLAP export"/>
    <s v="END Pos Stratified OLAP export"/>
    <d v="2026-03-10T00:16:00"/>
    <x v="366"/>
    <d v="2026-03-10T00:18:00"/>
    <s v="NULL"/>
    <x v="0"/>
    <x v="140"/>
    <x v="0"/>
    <s v="Pos Stratified OLAP export"/>
    <n v="0.03"/>
    <n v="0"/>
    <n v="0.03"/>
    <n v="0"/>
    <n v="0"/>
    <n v="0.03"/>
    <m/>
    <m/>
    <n v="0"/>
    <n v="0"/>
    <n v="0.03"/>
    <n v="0"/>
    <x v="5"/>
    <m/>
    <m/>
    <m/>
    <m/>
    <m/>
    <m/>
    <m/>
    <m/>
    <m/>
    <m/>
    <m/>
    <m/>
    <m/>
  </r>
  <r>
    <x v="18"/>
    <s v="ITDBGenerate Load46091.0125"/>
    <s v="Not Found"/>
    <x v="65"/>
    <s v="MRPITDBGenerate LoadGenerate DD SAV"/>
    <s v="MRPITDBGenerate Load"/>
    <m/>
    <m/>
    <m/>
    <m/>
    <m/>
    <m/>
    <m/>
    <m/>
    <m/>
    <m/>
    <m/>
    <m/>
    <m/>
    <n v="2602"/>
    <x v="5"/>
    <x v="0"/>
    <s v="START Generate DD SAV"/>
    <s v="END Generate DD SAV"/>
    <d v="2026-03-10T00:18:00"/>
    <x v="367"/>
    <d v="2026-03-10T00:19:00"/>
    <s v="NULL"/>
    <x v="0"/>
    <x v="141"/>
    <x v="0"/>
    <s v="Generate DD SAV"/>
    <n v="0.02"/>
    <n v="0"/>
    <n v="0.02"/>
    <n v="0"/>
    <n v="0"/>
    <n v="0.02"/>
    <m/>
    <m/>
    <n v="0"/>
    <n v="0"/>
    <n v="0.02"/>
    <n v="0"/>
    <x v="12"/>
    <m/>
    <m/>
    <m/>
    <m/>
    <m/>
    <m/>
    <m/>
    <m/>
    <m/>
    <m/>
    <m/>
    <m/>
    <m/>
  </r>
  <r>
    <x v="18"/>
    <s v="ITDBGenerate Load46091.0131944444"/>
    <s v="Not Found"/>
    <x v="66"/>
    <s v="MRPITDBGenerate LoadLoad DD SAV"/>
    <s v="MRPITDBGenerate Load"/>
    <m/>
    <m/>
    <m/>
    <m/>
    <m/>
    <m/>
    <m/>
    <m/>
    <m/>
    <m/>
    <m/>
    <m/>
    <m/>
    <n v="2602"/>
    <x v="5"/>
    <x v="0"/>
    <s v="START Load DD SAV"/>
    <s v="END Load DD SAV"/>
    <d v="2026-03-10T00:19:00"/>
    <x v="368"/>
    <d v="2026-03-10T00:27:00"/>
    <s v="NULL"/>
    <x v="0"/>
    <x v="141"/>
    <x v="0"/>
    <s v="Load DD SAV"/>
    <n v="0.13"/>
    <n v="0"/>
    <n v="0.13"/>
    <n v="0"/>
    <n v="0"/>
    <n v="0.13"/>
    <m/>
    <m/>
    <n v="0"/>
    <n v="0"/>
    <n v="0.13"/>
    <n v="0"/>
    <x v="46"/>
    <m/>
    <m/>
    <m/>
    <m/>
    <m/>
    <m/>
    <m/>
    <m/>
    <m/>
    <m/>
    <m/>
    <m/>
    <m/>
  </r>
  <r>
    <x v="18"/>
    <s v="ITDBGenerate Load46091.01875"/>
    <s v="Not Found"/>
    <x v="69"/>
    <s v="MRPITDBGenerate LoadGenerate DD MOR"/>
    <s v="MRPITDBGenerate Load"/>
    <m/>
    <m/>
    <m/>
    <m/>
    <m/>
    <m/>
    <m/>
    <m/>
    <m/>
    <m/>
    <m/>
    <m/>
    <m/>
    <n v="2602"/>
    <x v="5"/>
    <x v="0"/>
    <s v="START Generate DD MOR"/>
    <s v="END Generate DD MOR"/>
    <d v="2026-03-10T00:27:00"/>
    <x v="369"/>
    <d v="2026-03-10T00:28:00"/>
    <s v="NULL"/>
    <x v="0"/>
    <x v="142"/>
    <x v="0"/>
    <s v="Generate DD MOR"/>
    <n v="0.02"/>
    <n v="0"/>
    <n v="0.02"/>
    <n v="0"/>
    <n v="0"/>
    <n v="0.02"/>
    <m/>
    <m/>
    <n v="0"/>
    <n v="0"/>
    <n v="0.02"/>
    <n v="0"/>
    <x v="12"/>
    <m/>
    <m/>
    <m/>
    <m/>
    <m/>
    <m/>
    <m/>
    <m/>
    <m/>
    <m/>
    <m/>
    <m/>
    <m/>
  </r>
  <r>
    <x v="18"/>
    <s v="ITDBGenerate Load46091.0194444444"/>
    <s v="Not Found"/>
    <x v="70"/>
    <s v="MRPITDBGenerate LoadLoad DD MOR"/>
    <s v="MRPITDBGenerate Load"/>
    <m/>
    <m/>
    <m/>
    <m/>
    <m/>
    <m/>
    <m/>
    <m/>
    <m/>
    <m/>
    <m/>
    <m/>
    <m/>
    <n v="2602"/>
    <x v="5"/>
    <x v="0"/>
    <s v="START Load DD MOR"/>
    <s v="END Load DD MOR"/>
    <d v="2026-03-10T00:28:00"/>
    <x v="370"/>
    <d v="2026-03-10T00:36:00"/>
    <s v="NULL"/>
    <x v="0"/>
    <x v="142"/>
    <x v="0"/>
    <s v="Load DD MOR"/>
    <n v="0.13"/>
    <n v="0"/>
    <n v="0.13"/>
    <n v="0"/>
    <n v="0"/>
    <n v="0.13"/>
    <m/>
    <m/>
    <n v="0"/>
    <n v="0"/>
    <n v="0.13"/>
    <n v="0"/>
    <x v="46"/>
    <m/>
    <m/>
    <m/>
    <m/>
    <m/>
    <m/>
    <m/>
    <m/>
    <m/>
    <m/>
    <m/>
    <m/>
    <m/>
  </r>
  <r>
    <x v="20"/>
    <s v="ITDBValuation 146091.025"/>
    <s v="Not Found"/>
    <x v="103"/>
    <s v="MRPITDBValuation 1NPV1 run"/>
    <s v="MRPITDBValuation 1"/>
    <m/>
    <m/>
    <m/>
    <m/>
    <m/>
    <m/>
    <m/>
    <m/>
    <m/>
    <m/>
    <m/>
    <m/>
    <m/>
    <n v="2602"/>
    <x v="5"/>
    <x v="0"/>
    <s v="START NPV1 run"/>
    <s v="END NPV1 run"/>
    <d v="2026-03-10T00:36:00"/>
    <x v="371"/>
    <d v="2026-03-10T01:32:00"/>
    <s v="NULL"/>
    <x v="0"/>
    <x v="143"/>
    <x v="0"/>
    <s v="NPV1 run"/>
    <n v="0.93"/>
    <n v="0"/>
    <n v="0.93"/>
    <n v="0"/>
    <n v="0"/>
    <n v="0.93"/>
    <m/>
    <m/>
    <n v="0"/>
    <n v="0"/>
    <n v="0.93"/>
    <n v="0"/>
    <x v="110"/>
    <m/>
    <m/>
    <m/>
    <m/>
    <m/>
    <m/>
    <m/>
    <m/>
    <m/>
    <m/>
    <m/>
    <m/>
    <m/>
  </r>
  <r>
    <x v="20"/>
    <s v="ITDBValuation 146091.0638888889"/>
    <s v="Not Found"/>
    <x v="14"/>
    <s v="MRPITDBValuation 1Light Maintenance"/>
    <s v="MRPITDBValuation 1"/>
    <m/>
    <m/>
    <m/>
    <m/>
    <m/>
    <m/>
    <m/>
    <m/>
    <m/>
    <m/>
    <m/>
    <m/>
    <m/>
    <n v="2602"/>
    <x v="5"/>
    <x v="0"/>
    <s v="START Light Maintenance"/>
    <s v="END Light Maintenance"/>
    <d v="2026-03-10T01:32:00"/>
    <x v="372"/>
    <d v="2026-03-10T01:39:00"/>
    <s v="NULL"/>
    <x v="0"/>
    <x v="143"/>
    <x v="0"/>
    <s v="Light Maintenance"/>
    <n v="0.12"/>
    <n v="0"/>
    <n v="0.12"/>
    <n v="0"/>
    <n v="0"/>
    <n v="0.12"/>
    <m/>
    <m/>
    <n v="0"/>
    <n v="0"/>
    <n v="0.12"/>
    <n v="0"/>
    <x v="15"/>
    <m/>
    <m/>
    <m/>
    <m/>
    <m/>
    <m/>
    <m/>
    <m/>
    <m/>
    <m/>
    <m/>
    <m/>
    <m/>
  </r>
  <r>
    <x v="20"/>
    <s v="ITDBValuation 146091.06875"/>
    <s v="Not Found"/>
    <x v="110"/>
    <s v="MRPITDBValuation 1NPV1 OLAP export"/>
    <s v="MRPITDBValuation 1"/>
    <m/>
    <m/>
    <m/>
    <m/>
    <m/>
    <m/>
    <m/>
    <m/>
    <m/>
    <m/>
    <m/>
    <m/>
    <m/>
    <n v="2602"/>
    <x v="5"/>
    <x v="0"/>
    <s v="START NPV1 OLAP export"/>
    <s v="END NPV1 OLAP export"/>
    <d v="2026-03-10T01:39:00"/>
    <x v="373"/>
    <d v="2026-03-10T01:46:00"/>
    <s v="NULL"/>
    <x v="0"/>
    <x v="143"/>
    <x v="0"/>
    <s v="NPV1 OLAP export"/>
    <n v="0.12"/>
    <n v="0"/>
    <n v="0.12"/>
    <n v="0"/>
    <n v="0"/>
    <n v="0.12"/>
    <m/>
    <m/>
    <n v="0"/>
    <n v="0"/>
    <n v="0.12"/>
    <n v="0"/>
    <x v="15"/>
    <m/>
    <m/>
    <m/>
    <m/>
    <m/>
    <m/>
    <m/>
    <m/>
    <m/>
    <m/>
    <m/>
    <m/>
    <m/>
  </r>
  <r>
    <x v="21"/>
    <s v="ITDBCF Extraction46091.0736111111"/>
    <s v="Not Found"/>
    <x v="72"/>
    <s v="MRPITDBCF ExtractionCF Extraction"/>
    <s v="MRPITDBCF Extraction"/>
    <m/>
    <m/>
    <m/>
    <m/>
    <m/>
    <m/>
    <m/>
    <m/>
    <m/>
    <m/>
    <m/>
    <m/>
    <m/>
    <n v="2602"/>
    <x v="5"/>
    <x v="0"/>
    <s v="START CF Extraction"/>
    <s v="END CF Extraction"/>
    <d v="2026-03-10T01:46:00"/>
    <x v="374"/>
    <d v="2026-03-10T01:54:00"/>
    <s v="NULL"/>
    <x v="0"/>
    <x v="144"/>
    <x v="0"/>
    <s v="CF Extraction"/>
    <n v="0.12"/>
    <n v="0"/>
    <n v="0.12"/>
    <n v="0"/>
    <n v="0"/>
    <n v="0.12"/>
    <m/>
    <m/>
    <n v="0"/>
    <n v="0"/>
    <n v="0.12"/>
    <n v="0"/>
    <x v="15"/>
    <m/>
    <m/>
    <m/>
    <m/>
    <m/>
    <m/>
    <m/>
    <m/>
    <m/>
    <m/>
    <m/>
    <m/>
    <m/>
  </r>
  <r>
    <x v="21"/>
    <s v="ITDBCF Extraction46091.0791666667"/>
    <s v="Not Found"/>
    <x v="73"/>
    <s v="MRPITDBCF ExtractionCF old Extraction"/>
    <s v="MRPITDBCF Extraction"/>
    <m/>
    <m/>
    <m/>
    <m/>
    <m/>
    <m/>
    <m/>
    <m/>
    <m/>
    <m/>
    <m/>
    <m/>
    <m/>
    <n v="2602"/>
    <x v="5"/>
    <x v="0"/>
    <s v="START CF old Extraction"/>
    <s v="END CF old Extraction"/>
    <d v="2026-03-10T01:54:00"/>
    <x v="375"/>
    <d v="2026-03-10T02:05:00"/>
    <s v="NULL"/>
    <x v="0"/>
    <x v="145"/>
    <x v="0"/>
    <s v="CF old Extraction"/>
    <n v="0.17"/>
    <n v="0"/>
    <n v="0.17"/>
    <n v="0"/>
    <n v="0"/>
    <n v="0.17"/>
    <m/>
    <m/>
    <n v="0"/>
    <n v="0"/>
    <n v="0.17"/>
    <n v="0"/>
    <x v="34"/>
    <m/>
    <m/>
    <m/>
    <m/>
    <m/>
    <m/>
    <m/>
    <m/>
    <m/>
    <m/>
    <m/>
    <m/>
    <m/>
  </r>
  <r>
    <x v="13"/>
    <s v="ITDBPlanning (NII)46091.0868055556"/>
    <s v="Not Found"/>
    <x v="74"/>
    <s v="MRPITDBPlanning (NII)Planning run"/>
    <s v="MRPITDBPlanning (NII)"/>
    <m/>
    <m/>
    <m/>
    <m/>
    <m/>
    <m/>
    <m/>
    <m/>
    <m/>
    <m/>
    <m/>
    <m/>
    <m/>
    <n v="2602"/>
    <x v="5"/>
    <x v="0"/>
    <s v="START Planning run"/>
    <s v="END Planning run"/>
    <d v="2026-03-10T02:05:00"/>
    <x v="376"/>
    <d v="2026-03-10T02:46:00"/>
    <s v="NULL"/>
    <x v="0"/>
    <x v="146"/>
    <x v="0"/>
    <s v="Planning run"/>
    <n v="0.67"/>
    <n v="0"/>
    <n v="0.67"/>
    <n v="0"/>
    <n v="0"/>
    <n v="0.67"/>
    <m/>
    <m/>
    <n v="0"/>
    <n v="0"/>
    <n v="0.67"/>
    <n v="0"/>
    <x v="38"/>
    <m/>
    <m/>
    <m/>
    <m/>
    <m/>
    <m/>
    <m/>
    <m/>
    <m/>
    <m/>
    <m/>
    <m/>
    <m/>
  </r>
  <r>
    <x v="23"/>
    <s v="ITDBOptimization46091.1152777778"/>
    <s v="Not Found"/>
    <x v="82"/>
    <s v="MRPITDBOptimizationRoS/RIOD optimization"/>
    <s v="MRPITDBOptimization"/>
    <m/>
    <m/>
    <m/>
    <m/>
    <m/>
    <m/>
    <m/>
    <m/>
    <m/>
    <m/>
    <m/>
    <m/>
    <m/>
    <n v="2602"/>
    <x v="5"/>
    <x v="0"/>
    <s v="START RoS/RIOD optimization"/>
    <s v="NULL"/>
    <d v="2026-03-10T02:46:00"/>
    <x v="377"/>
    <d v="2026-03-10T06:55:00"/>
    <s v="Exception Info: Could not find a part of the path '\\SX9000079202.ad.ing.net\QRMSQLTEMP\CLIENT1782\output'. (line: 75)  "/>
    <x v="1"/>
    <x v="147"/>
    <x v="0"/>
    <s v="RoS/RIOD optimization"/>
    <n v="0.23"/>
    <n v="0.23"/>
    <n v="0"/>
    <n v="2.92"/>
    <n v="3.15"/>
    <n v="3.15"/>
    <m/>
    <m/>
    <n v="0.23"/>
    <n v="2.92"/>
    <n v="0"/>
    <n v="3.15"/>
    <x v="120"/>
    <m/>
    <m/>
    <m/>
    <m/>
    <m/>
    <m/>
    <m/>
    <m/>
    <m/>
    <m/>
    <m/>
    <m/>
    <m/>
  </r>
  <r>
    <x v="3"/>
    <s v="FRDBLoad Pos46091.1451388889"/>
    <n v="205"/>
    <x v="23"/>
    <s v="MCPFRDBLoad Posload"/>
    <s v="MCPFRDBLoad Pos"/>
    <m/>
    <m/>
    <m/>
    <m/>
    <m/>
    <m/>
    <m/>
    <m/>
    <m/>
    <m/>
    <m/>
    <m/>
    <m/>
    <n v="2602"/>
    <x v="4"/>
    <x v="2"/>
    <s v="START load"/>
    <s v="END load"/>
    <d v="2026-03-10T03:29:00"/>
    <x v="378"/>
    <d v="2026-03-10T03:47:00"/>
    <s v="NULL"/>
    <x v="0"/>
    <x v="148"/>
    <x v="0"/>
    <s v="load"/>
    <n v="0.3"/>
    <n v="0"/>
    <n v="0.3"/>
    <n v="0"/>
    <n v="0"/>
    <n v="0.3"/>
    <m/>
    <m/>
    <n v="0"/>
    <n v="0"/>
    <n v="0.3"/>
    <n v="0"/>
    <x v="8"/>
    <m/>
    <m/>
    <m/>
    <m/>
    <m/>
    <m/>
    <m/>
    <m/>
    <m/>
    <m/>
    <m/>
    <m/>
    <m/>
  </r>
  <r>
    <x v="3"/>
    <s v="FRDBLoad Pos46091.1576388889"/>
    <n v="206"/>
    <x v="24"/>
    <s v="MCPFRDBLoad PosStratification"/>
    <s v="MCPFRDBLoad Pos"/>
    <m/>
    <m/>
    <m/>
    <m/>
    <m/>
    <m/>
    <m/>
    <m/>
    <m/>
    <m/>
    <m/>
    <m/>
    <m/>
    <n v="2602"/>
    <x v="4"/>
    <x v="2"/>
    <s v="START Stratification"/>
    <s v="END Stratification"/>
    <d v="2026-03-10T03:47:00"/>
    <x v="379"/>
    <d v="2026-03-10T03:52:00"/>
    <s v="NULL"/>
    <x v="0"/>
    <x v="148"/>
    <x v="0"/>
    <s v="Stratification"/>
    <n v="0.08"/>
    <n v="0"/>
    <n v="0.08"/>
    <n v="0"/>
    <n v="0"/>
    <n v="0.08"/>
    <m/>
    <m/>
    <n v="0"/>
    <n v="0"/>
    <n v="0.08"/>
    <n v="0"/>
    <x v="3"/>
    <m/>
    <m/>
    <m/>
    <m/>
    <m/>
    <m/>
    <m/>
    <m/>
    <m/>
    <m/>
    <m/>
    <m/>
    <m/>
  </r>
  <r>
    <x v="3"/>
    <s v="FRDBLoad Pos46091.1611111111"/>
    <n v="207"/>
    <x v="97"/>
    <s v="MCPFRDBLoad PosPosition report exports"/>
    <s v="MCPFRDBLoad Pos"/>
    <m/>
    <m/>
    <m/>
    <m/>
    <m/>
    <m/>
    <m/>
    <m/>
    <m/>
    <m/>
    <m/>
    <m/>
    <m/>
    <n v="2602"/>
    <x v="4"/>
    <x v="2"/>
    <s v="START Position report exports"/>
    <s v="END Position report exports"/>
    <d v="2026-03-10T03:52:00"/>
    <x v="380"/>
    <d v="2026-03-10T03:59:00"/>
    <s v="NULL"/>
    <x v="0"/>
    <x v="148"/>
    <x v="0"/>
    <s v="Position report exports"/>
    <n v="0.12"/>
    <n v="0"/>
    <n v="0.12"/>
    <n v="0"/>
    <n v="0"/>
    <n v="0.12"/>
    <m/>
    <m/>
    <n v="0"/>
    <n v="0"/>
    <n v="0.12"/>
    <n v="0"/>
    <x v="15"/>
    <m/>
    <m/>
    <m/>
    <m/>
    <m/>
    <m/>
    <m/>
    <m/>
    <m/>
    <m/>
    <m/>
    <m/>
    <m/>
  </r>
  <r>
    <x v="3"/>
    <s v="FRDBLoad Pos46091.1659722222"/>
    <n v="208"/>
    <x v="26"/>
    <s v="MCPFRDBLoad Poscopy from"/>
    <s v="MCPFRDBLoad Pos"/>
    <m/>
    <m/>
    <m/>
    <m/>
    <m/>
    <m/>
    <m/>
    <m/>
    <m/>
    <m/>
    <m/>
    <m/>
    <m/>
    <n v="2602"/>
    <x v="4"/>
    <x v="2"/>
    <s v="START copy from"/>
    <s v="END copy from"/>
    <d v="2026-03-10T03:59:00"/>
    <x v="381"/>
    <d v="2026-03-10T04:01:00"/>
    <s v="NULL"/>
    <x v="0"/>
    <x v="148"/>
    <x v="0"/>
    <s v="copy from"/>
    <n v="0.03"/>
    <n v="0"/>
    <n v="0.03"/>
    <n v="0"/>
    <n v="0"/>
    <n v="0.03"/>
    <m/>
    <m/>
    <n v="0"/>
    <n v="0"/>
    <n v="0.03"/>
    <n v="0"/>
    <x v="5"/>
    <m/>
    <m/>
    <m/>
    <m/>
    <m/>
    <m/>
    <m/>
    <m/>
    <m/>
    <m/>
    <m/>
    <m/>
    <m/>
  </r>
  <r>
    <x v="17"/>
    <s v="NLRB-MIDLoad Market46091.1673611111"/>
    <s v="Not Found"/>
    <x v="111"/>
    <s v="MRPNLRB-MIDLoad Marketload Market WD6"/>
    <s v="MRPNLRB-MIDLoad Market"/>
    <m/>
    <m/>
    <m/>
    <m/>
    <m/>
    <m/>
    <m/>
    <m/>
    <m/>
    <m/>
    <m/>
    <m/>
    <m/>
    <n v="2602"/>
    <x v="15"/>
    <x v="0"/>
    <s v="START load Market WD6"/>
    <s v="END load Market WD6"/>
    <d v="2026-03-10T04:01:00"/>
    <x v="382"/>
    <d v="2026-03-10T15:45:00"/>
    <s v="NULL"/>
    <x v="0"/>
    <x v="149"/>
    <x v="0"/>
    <s v="load Market WD6"/>
    <n v="0.62"/>
    <n v="0"/>
    <n v="0.62"/>
    <n v="0"/>
    <n v="0"/>
    <n v="0.62"/>
    <m/>
    <m/>
    <n v="0"/>
    <n v="0"/>
    <n v="0.62"/>
    <n v="0"/>
    <x v="73"/>
    <m/>
    <m/>
    <m/>
    <m/>
    <m/>
    <m/>
    <m/>
    <m/>
    <m/>
    <m/>
    <m/>
    <m/>
    <m/>
  </r>
  <r>
    <x v="4"/>
    <s v="FRDBValuation (NPV)46091.1673611111"/>
    <n v="209"/>
    <x v="27"/>
    <s v="MCPFRDBValuation (NPV)portfolio valuation run"/>
    <s v="MCPFRDBValuation (NPV)"/>
    <m/>
    <m/>
    <m/>
    <m/>
    <m/>
    <m/>
    <m/>
    <m/>
    <m/>
    <m/>
    <m/>
    <m/>
    <m/>
    <n v="2602"/>
    <x v="4"/>
    <x v="2"/>
    <s v="START portfolio valuation run"/>
    <s v="END portfolio valuation run"/>
    <d v="2026-03-10T04:01:00"/>
    <x v="383"/>
    <d v="2026-03-10T04:52:00"/>
    <s v="NULL"/>
    <x v="0"/>
    <x v="150"/>
    <x v="0"/>
    <s v="portfolio valuation run"/>
    <n v="0.85"/>
    <n v="0"/>
    <n v="0.85"/>
    <n v="0"/>
    <n v="0"/>
    <n v="0.85"/>
    <m/>
    <m/>
    <n v="0"/>
    <n v="0"/>
    <n v="0.85"/>
    <n v="0"/>
    <x v="60"/>
    <m/>
    <m/>
    <m/>
    <m/>
    <m/>
    <m/>
    <m/>
    <m/>
    <m/>
    <m/>
    <m/>
    <m/>
    <m/>
  </r>
  <r>
    <x v="7"/>
    <s v="DEDBEC46091.1784722222"/>
    <n v="210"/>
    <x v="0"/>
    <s v="MCPDEDBECexport to ara"/>
    <s v="MCPDEDBEC"/>
    <m/>
    <m/>
    <m/>
    <m/>
    <m/>
    <m/>
    <m/>
    <m/>
    <m/>
    <m/>
    <m/>
    <m/>
    <m/>
    <n v="2602"/>
    <x v="8"/>
    <x v="2"/>
    <s v="START export to ara"/>
    <s v="END export to ara"/>
    <d v="2026-03-10T04:17:00"/>
    <x v="359"/>
    <d v="2026-03-10T04:17:00"/>
    <s v="NULL"/>
    <x v="0"/>
    <x v="136"/>
    <x v="3"/>
    <s v="export to ara"/>
    <n v="0"/>
    <n v="0"/>
    <n v="0"/>
    <n v="0"/>
    <n v="0"/>
    <n v="0"/>
    <m/>
    <m/>
    <n v="0"/>
    <n v="0"/>
    <n v="0"/>
    <n v="0"/>
    <x v="0"/>
    <m/>
    <m/>
    <m/>
    <m/>
    <m/>
    <m/>
    <m/>
    <m/>
    <m/>
    <m/>
    <m/>
    <m/>
    <m/>
  </r>
  <r>
    <x v="7"/>
    <s v="DEDBEC46091.1784722222"/>
    <n v="210"/>
    <x v="35"/>
    <s v="MCPDEDBECing-ec valuation QRM reporter exports"/>
    <s v="MCPDEDBEC"/>
    <m/>
    <m/>
    <m/>
    <m/>
    <m/>
    <m/>
    <m/>
    <m/>
    <m/>
    <m/>
    <m/>
    <m/>
    <m/>
    <n v="2602"/>
    <x v="8"/>
    <x v="2"/>
    <s v="START ing-ec valuation QRM reporter exports"/>
    <s v="END ing-ec valuation QRM reporter exports"/>
    <d v="2026-03-10T04:17:00"/>
    <x v="359"/>
    <d v="2026-03-10T04:17:00"/>
    <s v="NULL"/>
    <x v="0"/>
    <x v="136"/>
    <x v="0"/>
    <s v="ing-ec valuation QRM reporter exports"/>
    <n v="0"/>
    <n v="0"/>
    <n v="0"/>
    <n v="0"/>
    <n v="0"/>
    <n v="0"/>
    <m/>
    <m/>
    <n v="0"/>
    <n v="0"/>
    <n v="0"/>
    <n v="0"/>
    <x v="0"/>
    <m/>
    <m/>
    <m/>
    <m/>
    <m/>
    <m/>
    <m/>
    <m/>
    <m/>
    <m/>
    <m/>
    <m/>
    <m/>
  </r>
  <r>
    <x v="7"/>
    <s v="DEDBEC46091.1784722222"/>
    <n v="210"/>
    <x v="112"/>
    <s v="MCPDEDBECing-ec valuation exports from ARA"/>
    <s v="MCPDEDBEC"/>
    <m/>
    <m/>
    <m/>
    <m/>
    <m/>
    <m/>
    <m/>
    <m/>
    <m/>
    <m/>
    <m/>
    <m/>
    <m/>
    <n v="2602"/>
    <x v="8"/>
    <x v="2"/>
    <s v="START ing-ec valuation exports from ARA"/>
    <s v="END ing-ec valuation exports from ARA"/>
    <d v="2026-03-10T04:17:00"/>
    <x v="359"/>
    <d v="2026-03-10T04:19:00"/>
    <s v="NULL"/>
    <x v="0"/>
    <x v="136"/>
    <x v="0"/>
    <s v="ing-ec valuation exports from ARA"/>
    <n v="0"/>
    <n v="0"/>
    <n v="0"/>
    <n v="0"/>
    <n v="0"/>
    <n v="0"/>
    <m/>
    <m/>
    <n v="0"/>
    <n v="0"/>
    <n v="0"/>
    <n v="0"/>
    <x v="0"/>
    <m/>
    <m/>
    <m/>
    <m/>
    <m/>
    <m/>
    <m/>
    <m/>
    <m/>
    <m/>
    <m/>
    <m/>
    <m/>
  </r>
  <r>
    <x v="5"/>
    <s v="DEDBGAP46091.1798611111"/>
    <n v="211"/>
    <x v="30"/>
    <s v="MCPDEDBGAPgap planning"/>
    <s v="MCPDEDBGAP"/>
    <m/>
    <m/>
    <m/>
    <m/>
    <m/>
    <m/>
    <m/>
    <m/>
    <m/>
    <m/>
    <m/>
    <m/>
    <m/>
    <n v="2602"/>
    <x v="8"/>
    <x v="2"/>
    <s v="START gap planning"/>
    <s v="NULL"/>
    <d v="2026-03-10T04:19:00"/>
    <x v="384"/>
    <d v="2026-03-10T09:19:00"/>
    <s v="Exception Info: Workflow finished with errors. (line: 46)  "/>
    <x v="1"/>
    <x v="151"/>
    <x v="0"/>
    <s v="gap planning"/>
    <n v="2.7"/>
    <n v="2.7"/>
    <n v="0"/>
    <n v="2.2999999999999998"/>
    <n v="5"/>
    <n v="5"/>
    <m/>
    <m/>
    <n v="2.7"/>
    <n v="2.2999999999999998"/>
    <n v="0"/>
    <n v="5"/>
    <x v="121"/>
    <m/>
    <m/>
    <m/>
    <m/>
    <m/>
    <m/>
    <m/>
    <m/>
    <m/>
    <m/>
    <m/>
    <m/>
    <m/>
  </r>
  <r>
    <x v="3"/>
    <s v="ITDBLoad Pos46091.18125"/>
    <n v="212"/>
    <x v="23"/>
    <s v="MCPITDBLoad Posload"/>
    <s v="MCPITDBLoad Pos"/>
    <m/>
    <m/>
    <m/>
    <m/>
    <m/>
    <m/>
    <m/>
    <m/>
    <m/>
    <m/>
    <m/>
    <m/>
    <m/>
    <n v="2602"/>
    <x v="5"/>
    <x v="2"/>
    <s v="START load"/>
    <s v="END load"/>
    <d v="2026-03-10T04:21:00"/>
    <x v="382"/>
    <d v="2026-03-10T04:38:00"/>
    <s v="NULL"/>
    <x v="0"/>
    <x v="86"/>
    <x v="0"/>
    <s v="load"/>
    <n v="0.28000000000000003"/>
    <n v="0"/>
    <n v="0.28000000000000003"/>
    <n v="0"/>
    <n v="0"/>
    <n v="0.28000000000000003"/>
    <m/>
    <m/>
    <n v="0"/>
    <n v="0"/>
    <n v="0.28000000000000003"/>
    <n v="0"/>
    <x v="36"/>
    <m/>
    <m/>
    <m/>
    <m/>
    <m/>
    <m/>
    <m/>
    <m/>
    <m/>
    <m/>
    <m/>
    <m/>
    <m/>
  </r>
  <r>
    <x v="3"/>
    <s v="ITDBLoad Pos46091.1930555556"/>
    <n v="213"/>
    <x v="106"/>
    <s v="MCPITDBLoad Posload NTG"/>
    <s v="MCPITDBLoad Pos"/>
    <m/>
    <m/>
    <m/>
    <m/>
    <m/>
    <m/>
    <m/>
    <m/>
    <m/>
    <m/>
    <m/>
    <m/>
    <m/>
    <n v="2602"/>
    <x v="5"/>
    <x v="2"/>
    <s v="START load NTG"/>
    <s v="END load NTG"/>
    <d v="2026-03-10T04:38:00"/>
    <x v="382"/>
    <d v="2026-03-10T04:38:00"/>
    <s v="NULL"/>
    <x v="0"/>
    <x v="86"/>
    <x v="0"/>
    <s v="load NTG"/>
    <n v="0"/>
    <n v="0"/>
    <n v="0"/>
    <n v="0"/>
    <n v="0"/>
    <n v="0"/>
    <m/>
    <m/>
    <n v="0"/>
    <n v="0"/>
    <n v="0"/>
    <n v="0"/>
    <x v="0"/>
    <m/>
    <m/>
    <m/>
    <m/>
    <m/>
    <m/>
    <m/>
    <m/>
    <m/>
    <m/>
    <m/>
    <m/>
    <m/>
  </r>
  <r>
    <x v="3"/>
    <s v="ITDBLoad Pos46091.1930555556"/>
    <n v="213"/>
    <x v="24"/>
    <s v="MCPITDBLoad PosStratification"/>
    <s v="MCPITDBLoad Pos"/>
    <m/>
    <m/>
    <m/>
    <m/>
    <m/>
    <m/>
    <m/>
    <m/>
    <m/>
    <m/>
    <m/>
    <m/>
    <m/>
    <n v="2602"/>
    <x v="5"/>
    <x v="2"/>
    <s v="START Stratification"/>
    <s v="END Stratification"/>
    <d v="2026-03-10T04:38:00"/>
    <x v="385"/>
    <d v="2026-03-10T04:45:00"/>
    <s v="NULL"/>
    <x v="0"/>
    <x v="86"/>
    <x v="0"/>
    <s v="Stratification"/>
    <n v="0.1"/>
    <n v="0"/>
    <n v="0.1"/>
    <n v="0"/>
    <n v="0"/>
    <n v="0.1"/>
    <m/>
    <m/>
    <n v="0"/>
    <n v="0"/>
    <n v="0.1"/>
    <n v="0"/>
    <x v="30"/>
    <m/>
    <m/>
    <m/>
    <m/>
    <m/>
    <m/>
    <m/>
    <m/>
    <m/>
    <m/>
    <m/>
    <m/>
    <m/>
  </r>
  <r>
    <x v="4"/>
    <s v="ITDBValuation (NPV)46091.1979166667"/>
    <n v="214"/>
    <x v="27"/>
    <s v="MCPITDBValuation (NPV)portfolio valuation run"/>
    <s v="MCPITDBValuation (NPV)"/>
    <m/>
    <m/>
    <m/>
    <m/>
    <m/>
    <m/>
    <m/>
    <m/>
    <m/>
    <m/>
    <m/>
    <m/>
    <m/>
    <n v="2602"/>
    <x v="5"/>
    <x v="2"/>
    <s v="START portfolio valuation run"/>
    <s v="END portfolio valuation run"/>
    <d v="2026-03-10T04:45:00"/>
    <x v="386"/>
    <d v="2026-03-10T06:00:00"/>
    <s v="NULL"/>
    <x v="0"/>
    <x v="87"/>
    <x v="0"/>
    <s v="portfolio valuation run"/>
    <n v="1.25"/>
    <n v="0"/>
    <n v="1.25"/>
    <n v="0"/>
    <n v="0"/>
    <n v="1.25"/>
    <m/>
    <m/>
    <n v="0"/>
    <n v="0"/>
    <n v="1.25"/>
    <n v="0"/>
    <x v="122"/>
    <m/>
    <m/>
    <m/>
    <m/>
    <m/>
    <m/>
    <m/>
    <m/>
    <m/>
    <m/>
    <m/>
    <m/>
    <m/>
  </r>
  <r>
    <x v="4"/>
    <s v="FRDBValuation (NPV)46091.2027777778"/>
    <n v="215"/>
    <x v="108"/>
    <s v="MCPFRDBValuation (NPV)export to ara Portfolio Valuation"/>
    <s v="MCPFRDBValuation (NPV)"/>
    <m/>
    <m/>
    <m/>
    <m/>
    <m/>
    <m/>
    <m/>
    <m/>
    <m/>
    <m/>
    <m/>
    <m/>
    <m/>
    <n v="2602"/>
    <x v="4"/>
    <x v="2"/>
    <s v="START export to ara Portfolio Valuation"/>
    <s v="END export to ara Portfolio Valuation"/>
    <d v="2026-03-10T04:52:00"/>
    <x v="383"/>
    <d v="2026-03-10T04:52:00"/>
    <s v="NULL"/>
    <x v="0"/>
    <x v="150"/>
    <x v="0"/>
    <s v="export to ara Portfolio Valuation"/>
    <n v="0"/>
    <n v="0"/>
    <n v="0"/>
    <n v="0"/>
    <n v="0"/>
    <n v="0"/>
    <m/>
    <m/>
    <n v="0"/>
    <n v="0"/>
    <n v="0"/>
    <n v="0"/>
    <x v="0"/>
    <m/>
    <m/>
    <m/>
    <m/>
    <m/>
    <m/>
    <m/>
    <m/>
    <m/>
    <m/>
    <m/>
    <m/>
    <m/>
  </r>
  <r>
    <x v="4"/>
    <s v="FRDBValuation (NPV)46091.2027777778"/>
    <n v="215"/>
    <x v="90"/>
    <s v="MCPFRDBValuation (NPV)Light Maintenance Portfolio Valuation"/>
    <s v="MCPFRDBValuation (NPV)"/>
    <m/>
    <m/>
    <m/>
    <m/>
    <m/>
    <m/>
    <m/>
    <m/>
    <m/>
    <m/>
    <m/>
    <m/>
    <m/>
    <n v="2602"/>
    <x v="4"/>
    <x v="2"/>
    <s v="START Light Maintenance Portfolio Valuation"/>
    <s v="END Light Maintenance Portfolio Valuation"/>
    <d v="2026-03-10T04:52:00"/>
    <x v="387"/>
    <d v="2026-03-10T05:00:00"/>
    <s v="NULL"/>
    <x v="0"/>
    <x v="150"/>
    <x v="0"/>
    <s v="Light Maintenance Portfolio Valuation"/>
    <n v="0.13"/>
    <n v="0"/>
    <n v="0.13"/>
    <n v="0"/>
    <n v="0"/>
    <n v="0.13"/>
    <m/>
    <m/>
    <n v="0"/>
    <n v="0"/>
    <n v="0.13"/>
    <n v="0"/>
    <x v="46"/>
    <m/>
    <m/>
    <m/>
    <m/>
    <m/>
    <m/>
    <m/>
    <m/>
    <m/>
    <m/>
    <m/>
    <m/>
    <m/>
  </r>
  <r>
    <x v="4"/>
    <s v="FRDBValuation (NPV)46091.2083333333"/>
    <n v="216"/>
    <x v="92"/>
    <s v="MCPFRDBValuation (NPV)valuation report QRM Reporter exports"/>
    <s v="MCPFRDBValuation (NPV)"/>
    <m/>
    <m/>
    <m/>
    <m/>
    <m/>
    <m/>
    <m/>
    <m/>
    <m/>
    <m/>
    <m/>
    <m/>
    <m/>
    <n v="2602"/>
    <x v="4"/>
    <x v="2"/>
    <s v="START valuation report QRM Reporter exports"/>
    <s v="END valuation report QRM Reporter exports"/>
    <d v="2026-03-10T05:00:00"/>
    <x v="388"/>
    <d v="2026-03-10T05:08:00"/>
    <s v="NULL"/>
    <x v="0"/>
    <x v="150"/>
    <x v="0"/>
    <s v="valuation report QRM Reporter exports"/>
    <n v="0.12"/>
    <n v="0"/>
    <n v="0.12"/>
    <n v="0"/>
    <n v="0"/>
    <n v="0.12"/>
    <m/>
    <m/>
    <n v="0"/>
    <n v="0"/>
    <n v="0.12"/>
    <n v="0"/>
    <x v="15"/>
    <m/>
    <m/>
    <m/>
    <m/>
    <m/>
    <m/>
    <m/>
    <m/>
    <m/>
    <m/>
    <m/>
    <m/>
    <m/>
  </r>
  <r>
    <x v="25"/>
    <s v="FRDBCSRBB Valuation46091.2138888889"/>
    <n v="217"/>
    <x v="93"/>
    <s v="MCPFRDBCSRBB ValuationCSRBB Portfolio Valuation"/>
    <s v="MCPFRDBCSRBB Valuation"/>
    <m/>
    <m/>
    <m/>
    <m/>
    <m/>
    <m/>
    <m/>
    <m/>
    <m/>
    <m/>
    <m/>
    <m/>
    <m/>
    <n v="2602"/>
    <x v="4"/>
    <x v="2"/>
    <s v="START CSRBB Portfolio Valuation"/>
    <s v="END CSRBB Portfolio Valuation"/>
    <d v="2026-03-10T05:08:00"/>
    <x v="389"/>
    <d v="2026-03-10T05:27:00"/>
    <s v="NULL"/>
    <x v="0"/>
    <x v="152"/>
    <x v="0"/>
    <s v="CSRBB Portfolio Valuation"/>
    <n v="0.32"/>
    <n v="0"/>
    <n v="0.32"/>
    <n v="0"/>
    <n v="0"/>
    <n v="0.32"/>
    <m/>
    <m/>
    <n v="0"/>
    <n v="0"/>
    <n v="0.32"/>
    <n v="0"/>
    <x v="78"/>
    <m/>
    <m/>
    <m/>
    <m/>
    <m/>
    <m/>
    <m/>
    <m/>
    <m/>
    <m/>
    <m/>
    <m/>
    <m/>
  </r>
  <r>
    <x v="25"/>
    <s v="FRDBCSRBB Valuation46091.2270833333"/>
    <n v="218"/>
    <x v="94"/>
    <s v="MCPFRDBCSRBB ValuationLight Maintenance CSRBB Valuation"/>
    <s v="MCPFRDBCSRBB Valuation"/>
    <m/>
    <m/>
    <m/>
    <m/>
    <m/>
    <m/>
    <m/>
    <m/>
    <m/>
    <m/>
    <m/>
    <m/>
    <m/>
    <n v="2602"/>
    <x v="4"/>
    <x v="2"/>
    <s v="START Light Maintenance CSRBB Valuation"/>
    <s v="END Light Maintenance CSRBB Valuation"/>
    <d v="2026-03-10T05:27:00"/>
    <x v="390"/>
    <d v="2026-03-10T05:34:00"/>
    <s v="NULL"/>
    <x v="0"/>
    <x v="152"/>
    <x v="0"/>
    <s v="Light Maintenance CSRBB Valuation"/>
    <n v="0.1"/>
    <n v="0"/>
    <n v="0.1"/>
    <n v="0"/>
    <n v="0"/>
    <n v="0.1"/>
    <m/>
    <m/>
    <n v="0"/>
    <n v="0"/>
    <n v="0.1"/>
    <n v="0"/>
    <x v="30"/>
    <m/>
    <m/>
    <m/>
    <m/>
    <m/>
    <m/>
    <m/>
    <m/>
    <m/>
    <m/>
    <m/>
    <m/>
    <m/>
  </r>
  <r>
    <x v="19"/>
    <s v="FRDBCSRBB Planning46091.2319444444"/>
    <n v="219"/>
    <x v="71"/>
    <s v="MCPFRDBCSRBB Planningimport CSRBB strategies"/>
    <s v="MCPFRDBCSRBB Planning"/>
    <m/>
    <m/>
    <m/>
    <m/>
    <m/>
    <m/>
    <m/>
    <m/>
    <m/>
    <m/>
    <m/>
    <m/>
    <m/>
    <n v="2602"/>
    <x v="4"/>
    <x v="2"/>
    <s v="START import CSRBB strategies"/>
    <s v="END import CSRBB strategies"/>
    <d v="2026-03-10T05:34:00"/>
    <x v="391"/>
    <d v="2026-03-10T06:34:00"/>
    <s v="NULL"/>
    <x v="0"/>
    <x v="153"/>
    <x v="0"/>
    <s v="import CSRBB strategies"/>
    <n v="1"/>
    <n v="0"/>
    <n v="1"/>
    <n v="0"/>
    <n v="0"/>
    <n v="1"/>
    <m/>
    <m/>
    <n v="0"/>
    <n v="0"/>
    <n v="1"/>
    <n v="0"/>
    <x v="123"/>
    <m/>
    <m/>
    <m/>
    <m/>
    <m/>
    <m/>
    <m/>
    <m/>
    <m/>
    <m/>
    <m/>
    <m/>
    <m/>
  </r>
  <r>
    <x v="4"/>
    <s v="ITDBValuation (NPV)46091.25"/>
    <n v="220"/>
    <x v="108"/>
    <s v="MCPITDBValuation (NPV)export to ara Portfolio Valuation"/>
    <s v="MCPITDBValuation (NPV)"/>
    <m/>
    <m/>
    <m/>
    <m/>
    <m/>
    <m/>
    <m/>
    <m/>
    <m/>
    <m/>
    <m/>
    <m/>
    <m/>
    <n v="2602"/>
    <x v="5"/>
    <x v="2"/>
    <s v="START export to ara Portfolio Valuation"/>
    <s v="END export to ara Portfolio Valuation"/>
    <d v="2026-03-10T06:00:00"/>
    <x v="386"/>
    <d v="2026-03-10T06:02:00"/>
    <s v="NULL"/>
    <x v="0"/>
    <x v="87"/>
    <x v="0"/>
    <s v="export to ara Portfolio Valuation"/>
    <n v="0"/>
    <n v="0"/>
    <n v="0"/>
    <n v="0"/>
    <n v="0"/>
    <n v="0"/>
    <m/>
    <m/>
    <n v="0"/>
    <n v="0"/>
    <n v="0"/>
    <n v="0"/>
    <x v="0"/>
    <m/>
    <m/>
    <m/>
    <m/>
    <m/>
    <m/>
    <m/>
    <m/>
    <m/>
    <m/>
    <m/>
    <m/>
    <m/>
  </r>
  <r>
    <x v="4"/>
    <s v="ITDBValuation (NPV)46091.2513888889"/>
    <n v="221"/>
    <x v="14"/>
    <s v="MCPITDBValuation (NPV)Light Maintenance"/>
    <s v="MCPITDBValuation (NPV)"/>
    <m/>
    <m/>
    <m/>
    <m/>
    <m/>
    <m/>
    <m/>
    <m/>
    <m/>
    <m/>
    <m/>
    <m/>
    <m/>
    <n v="2602"/>
    <x v="5"/>
    <x v="2"/>
    <s v="START Light Maintenance"/>
    <s v="END Light Maintenance"/>
    <d v="2026-03-10T06:02:00"/>
    <x v="392"/>
    <d v="2026-03-10T06:12:00"/>
    <s v="NULL"/>
    <x v="0"/>
    <x v="92"/>
    <x v="0"/>
    <s v="Light Maintenance"/>
    <n v="0.17"/>
    <n v="0"/>
    <n v="0.17"/>
    <n v="0"/>
    <n v="0"/>
    <n v="0.17"/>
    <m/>
    <m/>
    <n v="0"/>
    <n v="0"/>
    <n v="0.17"/>
    <n v="0"/>
    <x v="34"/>
    <m/>
    <m/>
    <m/>
    <m/>
    <m/>
    <m/>
    <m/>
    <m/>
    <m/>
    <m/>
    <m/>
    <m/>
    <m/>
  </r>
  <r>
    <x v="4"/>
    <s v="ITDBValuation (NPV)46091.2583333333"/>
    <n v="222"/>
    <x v="91"/>
    <s v="MCPITDBValuation (NPV)valuation report OLAP exports"/>
    <s v="MCPITDBValuation (NPV)"/>
    <m/>
    <m/>
    <m/>
    <m/>
    <m/>
    <m/>
    <m/>
    <m/>
    <m/>
    <m/>
    <m/>
    <m/>
    <m/>
    <n v="2602"/>
    <x v="5"/>
    <x v="2"/>
    <s v="START valuation report OLAP exports"/>
    <s v="END valuation report OLAP exports"/>
    <d v="2026-03-10T06:12:00"/>
    <x v="392"/>
    <d v="2026-03-10T06:12:00"/>
    <s v="NULL"/>
    <x v="0"/>
    <x v="92"/>
    <x v="0"/>
    <s v="valuation report OLAP exports"/>
    <n v="0"/>
    <n v="0"/>
    <n v="0"/>
    <n v="0"/>
    <n v="0"/>
    <n v="0"/>
    <m/>
    <m/>
    <n v="0"/>
    <n v="0"/>
    <n v="0"/>
    <n v="0"/>
    <x v="0"/>
    <m/>
    <m/>
    <m/>
    <m/>
    <m/>
    <m/>
    <m/>
    <m/>
    <m/>
    <m/>
    <m/>
    <m/>
    <m/>
  </r>
  <r>
    <x v="4"/>
    <s v="ITDBValuation (NPV)46091.2583333333"/>
    <n v="222"/>
    <x v="92"/>
    <s v="MCPITDBValuation (NPV)valuation report QRM Reporter exports"/>
    <s v="MCPITDBValuation (NPV)"/>
    <m/>
    <m/>
    <m/>
    <m/>
    <m/>
    <m/>
    <m/>
    <m/>
    <m/>
    <m/>
    <m/>
    <m/>
    <m/>
    <n v="2602"/>
    <x v="5"/>
    <x v="2"/>
    <s v="START valuation report QRM Reporter exports"/>
    <s v="END valuation report QRM Reporter exports"/>
    <d v="2026-03-10T06:12:00"/>
    <x v="393"/>
    <d v="2026-03-10T06:21:00"/>
    <s v="NULL"/>
    <x v="0"/>
    <x v="92"/>
    <x v="0"/>
    <s v="valuation report QRM Reporter exports"/>
    <n v="0.15"/>
    <n v="0"/>
    <n v="0.15"/>
    <n v="0"/>
    <n v="0"/>
    <n v="0.15"/>
    <m/>
    <m/>
    <n v="0"/>
    <n v="0"/>
    <n v="0.15"/>
    <n v="0"/>
    <x v="16"/>
    <m/>
    <m/>
    <m/>
    <m/>
    <m/>
    <m/>
    <m/>
    <m/>
    <m/>
    <m/>
    <m/>
    <m/>
    <m/>
  </r>
  <r>
    <x v="25"/>
    <s v="ITDBCSRBB Valuation46091.2645833333"/>
    <n v="223"/>
    <x v="93"/>
    <s v="MCPITDBCSRBB ValuationCSRBB Portfolio Valuation"/>
    <s v="MCPITDBCSRBB Valuation"/>
    <m/>
    <m/>
    <m/>
    <m/>
    <m/>
    <m/>
    <m/>
    <m/>
    <m/>
    <m/>
    <m/>
    <m/>
    <m/>
    <n v="2602"/>
    <x v="5"/>
    <x v="2"/>
    <s v="START CSRBB Portfolio Valuation"/>
    <s v="END CSRBB Portfolio Valuation"/>
    <d v="2026-03-10T06:21:00"/>
    <x v="394"/>
    <d v="2026-03-11T07:28:00"/>
    <s v="NULL"/>
    <x v="0"/>
    <x v="137"/>
    <x v="0"/>
    <s v="CSRBB Portfolio Valuation"/>
    <n v="0.47"/>
    <n v="0"/>
    <n v="0.47"/>
    <n v="0"/>
    <n v="0"/>
    <n v="0.47"/>
    <m/>
    <m/>
    <n v="0"/>
    <n v="0"/>
    <n v="0.47"/>
    <n v="0"/>
    <x v="77"/>
    <m/>
    <m/>
    <m/>
    <m/>
    <m/>
    <m/>
    <m/>
    <m/>
    <m/>
    <m/>
    <m/>
    <m/>
    <m/>
  </r>
  <r>
    <x v="3"/>
    <s v="RODBLoad Pos46091.2729166667"/>
    <n v="224"/>
    <x v="23"/>
    <s v="MCPRODBLoad Posload"/>
    <s v="MCPRODBLoad Pos"/>
    <m/>
    <m/>
    <m/>
    <m/>
    <m/>
    <m/>
    <m/>
    <m/>
    <m/>
    <m/>
    <m/>
    <m/>
    <m/>
    <n v="2602"/>
    <x v="10"/>
    <x v="2"/>
    <s v="START load"/>
    <s v="END load"/>
    <d v="2026-03-10T06:33:00"/>
    <x v="395"/>
    <d v="2026-03-10T06:56:00"/>
    <s v="NULL"/>
    <x v="0"/>
    <x v="154"/>
    <x v="0"/>
    <s v="load"/>
    <n v="0.38"/>
    <n v="0"/>
    <n v="0.38"/>
    <n v="0"/>
    <n v="0"/>
    <n v="0.38"/>
    <m/>
    <m/>
    <n v="0"/>
    <n v="0"/>
    <n v="0.38"/>
    <n v="0"/>
    <x v="124"/>
    <m/>
    <m/>
    <m/>
    <m/>
    <m/>
    <m/>
    <m/>
    <m/>
    <m/>
    <m/>
    <m/>
    <m/>
    <m/>
  </r>
  <r>
    <x v="19"/>
    <s v="FRDBCSRBB Planning46091.2736111111"/>
    <n v="225"/>
    <x v="75"/>
    <s v="MCPFRDBCSRBB PlanningCSRBB Planning Run"/>
    <s v="MCPFRDBCSRBB Planning"/>
    <m/>
    <m/>
    <m/>
    <m/>
    <m/>
    <m/>
    <m/>
    <m/>
    <m/>
    <m/>
    <m/>
    <m/>
    <m/>
    <n v="2602"/>
    <x v="4"/>
    <x v="2"/>
    <s v="START CSRBB Planning Run"/>
    <s v="END CSRBB Planning Run"/>
    <d v="2026-03-10T06:34:00"/>
    <x v="396"/>
    <d v="2026-03-10T07:38:00"/>
    <s v="NULL"/>
    <x v="0"/>
    <x v="153"/>
    <x v="0"/>
    <s v="CSRBB Planning Run"/>
    <n v="1.07"/>
    <n v="0"/>
    <n v="1.07"/>
    <n v="0"/>
    <n v="0"/>
    <n v="1.07"/>
    <m/>
    <m/>
    <n v="0"/>
    <n v="0"/>
    <n v="1.07"/>
    <n v="0"/>
    <x v="125"/>
    <m/>
    <m/>
    <m/>
    <m/>
    <m/>
    <m/>
    <m/>
    <m/>
    <m/>
    <m/>
    <m/>
    <m/>
    <m/>
  </r>
  <r>
    <x v="23"/>
    <s v="ITDBOptimization46091.2881944444"/>
    <s v="Not Found"/>
    <x v="82"/>
    <s v="MRPITDBOptimizationRoS/RIOD optimization"/>
    <s v="MRPITDBOptimization"/>
    <m/>
    <m/>
    <m/>
    <m/>
    <m/>
    <m/>
    <m/>
    <m/>
    <m/>
    <m/>
    <m/>
    <m/>
    <m/>
    <n v="2602"/>
    <x v="5"/>
    <x v="0"/>
    <s v="START RoS/RIOD optimization"/>
    <s v="END RoS/RIOD optimization"/>
    <d v="2026-03-10T06:55:00"/>
    <x v="397"/>
    <d v="2026-03-10T07:06:00"/>
    <s v="NULL"/>
    <x v="0"/>
    <x v="155"/>
    <x v="1"/>
    <s v="RoS/RIOD optimization"/>
    <n v="0.18"/>
    <n v="0"/>
    <n v="0.18"/>
    <n v="0"/>
    <n v="0"/>
    <n v="0.18"/>
    <m/>
    <m/>
    <n v="0"/>
    <n v="0"/>
    <n v="0.18"/>
    <n v="0"/>
    <x v="13"/>
    <m/>
    <m/>
    <m/>
    <m/>
    <m/>
    <m/>
    <m/>
    <m/>
    <m/>
    <m/>
    <m/>
    <m/>
    <m/>
  </r>
  <r>
    <x v="3"/>
    <s v="RODBLoad Pos46091.2888888889"/>
    <n v="226"/>
    <x v="24"/>
    <s v="MCPRODBLoad PosStratification"/>
    <s v="MCPRODBLoad Pos"/>
    <m/>
    <m/>
    <m/>
    <m/>
    <m/>
    <m/>
    <m/>
    <m/>
    <m/>
    <m/>
    <m/>
    <m/>
    <m/>
    <n v="2602"/>
    <x v="10"/>
    <x v="2"/>
    <s v="START Stratification"/>
    <s v="END Stratification"/>
    <d v="2026-03-10T06:56:00"/>
    <x v="398"/>
    <d v="2026-03-10T07:03:00"/>
    <s v="NULL"/>
    <x v="0"/>
    <x v="154"/>
    <x v="0"/>
    <s v="Stratification"/>
    <n v="0.12"/>
    <n v="0"/>
    <n v="0.12"/>
    <n v="0"/>
    <n v="0"/>
    <n v="0.12"/>
    <m/>
    <m/>
    <n v="0"/>
    <n v="0"/>
    <n v="0.12"/>
    <n v="0"/>
    <x v="15"/>
    <m/>
    <m/>
    <m/>
    <m/>
    <m/>
    <m/>
    <m/>
    <m/>
    <m/>
    <m/>
    <m/>
    <m/>
    <m/>
  </r>
  <r>
    <x v="3"/>
    <s v="RODBLoad Pos46091.29375"/>
    <n v="227"/>
    <x v="26"/>
    <s v="MCPRODBLoad Poscopy from"/>
    <s v="MCPRODBLoad Pos"/>
    <m/>
    <m/>
    <m/>
    <m/>
    <m/>
    <m/>
    <m/>
    <m/>
    <m/>
    <m/>
    <m/>
    <m/>
    <m/>
    <n v="2602"/>
    <x v="10"/>
    <x v="2"/>
    <s v="START copy from"/>
    <s v="END copy from"/>
    <d v="2026-03-10T07:03:00"/>
    <x v="399"/>
    <d v="2026-03-10T07:06:00"/>
    <s v="NULL"/>
    <x v="0"/>
    <x v="154"/>
    <x v="0"/>
    <s v="copy from"/>
    <n v="0.03"/>
    <n v="0"/>
    <n v="0.03"/>
    <n v="0"/>
    <n v="0"/>
    <n v="0.03"/>
    <m/>
    <m/>
    <n v="0"/>
    <n v="0"/>
    <n v="0.03"/>
    <n v="0"/>
    <x v="5"/>
    <m/>
    <m/>
    <m/>
    <m/>
    <m/>
    <m/>
    <m/>
    <m/>
    <m/>
    <m/>
    <m/>
    <m/>
    <m/>
  </r>
  <r>
    <x v="23"/>
    <s v="ITDBOptimization46091.2958333333"/>
    <s v="Not Found"/>
    <x v="113"/>
    <s v="MRPITDBOptimizationCFM optimization"/>
    <s v="MRPITDBOptimization"/>
    <m/>
    <m/>
    <m/>
    <m/>
    <m/>
    <m/>
    <m/>
    <m/>
    <m/>
    <m/>
    <m/>
    <m/>
    <m/>
    <n v="2602"/>
    <x v="5"/>
    <x v="0"/>
    <s v="START CFM optimization"/>
    <s v="END CFM optimization"/>
    <d v="2026-03-10T07:06:00"/>
    <x v="400"/>
    <d v="2026-03-10T07:28:00"/>
    <s v="NULL"/>
    <x v="0"/>
    <x v="155"/>
    <x v="0"/>
    <s v="CFM optimization"/>
    <n v="0.37"/>
    <n v="0"/>
    <n v="0.37"/>
    <n v="0"/>
    <n v="0"/>
    <n v="0.37"/>
    <m/>
    <m/>
    <n v="0"/>
    <n v="0"/>
    <n v="0.37"/>
    <n v="0"/>
    <x v="31"/>
    <m/>
    <m/>
    <m/>
    <m/>
    <m/>
    <m/>
    <m/>
    <m/>
    <m/>
    <m/>
    <m/>
    <m/>
    <m/>
  </r>
  <r>
    <x v="4"/>
    <s v="RODBValuation (NPV)46091.2958333333"/>
    <n v="228"/>
    <x v="27"/>
    <s v="MCPRODBValuation (NPV)portfolio valuation run"/>
    <s v="MCPRODBValuation (NPV)"/>
    <m/>
    <m/>
    <m/>
    <m/>
    <m/>
    <m/>
    <m/>
    <m/>
    <m/>
    <m/>
    <m/>
    <m/>
    <m/>
    <n v="2602"/>
    <x v="10"/>
    <x v="2"/>
    <s v="START portfolio valuation run"/>
    <s v="END portfolio valuation run"/>
    <d v="2026-03-10T07:06:00"/>
    <x v="401"/>
    <d v="2026-03-10T08:52:00"/>
    <s v="NULL"/>
    <x v="0"/>
    <x v="156"/>
    <x v="0"/>
    <s v="portfolio valuation run"/>
    <n v="1.77"/>
    <n v="0"/>
    <n v="1.77"/>
    <n v="0"/>
    <n v="0"/>
    <n v="1.77"/>
    <m/>
    <m/>
    <n v="0"/>
    <n v="0"/>
    <n v="1.77"/>
    <n v="0"/>
    <x v="126"/>
    <m/>
    <m/>
    <m/>
    <m/>
    <m/>
    <m/>
    <m/>
    <m/>
    <m/>
    <m/>
    <m/>
    <m/>
    <m/>
  </r>
  <r>
    <x v="23"/>
    <s v="ITDBOptimization46091.3111111111"/>
    <s v="Not Found"/>
    <x v="85"/>
    <s v="MRPITDBOptimizationRoM optimization"/>
    <s v="MRPITDBOptimization"/>
    <m/>
    <m/>
    <m/>
    <m/>
    <m/>
    <m/>
    <m/>
    <m/>
    <m/>
    <m/>
    <m/>
    <m/>
    <m/>
    <n v="2602"/>
    <x v="5"/>
    <x v="0"/>
    <s v="START RoM optimization"/>
    <s v="END RoM optimization"/>
    <d v="2026-03-10T07:28:00"/>
    <x v="402"/>
    <d v="2026-03-10T08:10:00"/>
    <s v="NULL"/>
    <x v="0"/>
    <x v="155"/>
    <x v="0"/>
    <s v="RoM optimization"/>
    <n v="0.12"/>
    <n v="0.12"/>
    <n v="0"/>
    <n v="0.57999999999999996"/>
    <n v="0.7"/>
    <n v="0.7"/>
    <m/>
    <m/>
    <n v="0.12"/>
    <n v="0.57999999999999996"/>
    <n v="0"/>
    <n v="0.7"/>
    <x v="112"/>
    <m/>
    <m/>
    <m/>
    <m/>
    <m/>
    <m/>
    <m/>
    <m/>
    <m/>
    <m/>
    <m/>
    <m/>
    <m/>
  </r>
  <r>
    <x v="23"/>
    <s v="LUDBOptimization46091.3145833333"/>
    <s v="Not Found"/>
    <x v="85"/>
    <s v="MRPLUDBOptimizationRoM optimization"/>
    <s v="MRPLUDBOptimization"/>
    <m/>
    <m/>
    <m/>
    <m/>
    <m/>
    <m/>
    <m/>
    <m/>
    <m/>
    <m/>
    <m/>
    <m/>
    <m/>
    <n v="2602"/>
    <x v="13"/>
    <x v="0"/>
    <s v="START RoM optimization"/>
    <s v="END RoM optimization"/>
    <d v="2026-03-10T07:33:00"/>
    <x v="403"/>
    <d v="2026-03-10T07:33:00"/>
    <s v="NULL"/>
    <x v="0"/>
    <x v="157"/>
    <x v="1"/>
    <s v="RoM optimization"/>
    <n v="0"/>
    <n v="0"/>
    <n v="0"/>
    <n v="0"/>
    <n v="0"/>
    <n v="0"/>
    <m/>
    <m/>
    <n v="0"/>
    <n v="0"/>
    <n v="0"/>
    <n v="0"/>
    <x v="0"/>
    <m/>
    <m/>
    <m/>
    <m/>
    <m/>
    <m/>
    <m/>
    <m/>
    <m/>
    <m/>
    <m/>
    <m/>
    <m/>
  </r>
  <r>
    <x v="23"/>
    <s v="LUDBOptimization46091.3145833333"/>
    <s v="Not Found"/>
    <x v="0"/>
    <s v="MRPLUDBOptimizationexport to ara"/>
    <s v="MRPLUDBOptimization"/>
    <m/>
    <m/>
    <m/>
    <m/>
    <m/>
    <m/>
    <m/>
    <m/>
    <m/>
    <m/>
    <m/>
    <m/>
    <m/>
    <n v="2602"/>
    <x v="13"/>
    <x v="0"/>
    <s v="START export to ara"/>
    <s v="NULL"/>
    <d v="2026-03-10T07:33:00"/>
    <x v="404"/>
    <d v="2026-03-10T07:41:00"/>
    <s v="NULL"/>
    <x v="2"/>
    <x v="157"/>
    <x v="1"/>
    <s v="export to ara"/>
    <n v="0.02"/>
    <n v="0.02"/>
    <n v="0"/>
    <n v="0.12"/>
    <n v="0.14000000000000001"/>
    <n v="0.14000000000000001"/>
    <m/>
    <m/>
    <n v="0.02"/>
    <n v="0.12"/>
    <n v="0"/>
    <n v="0.14000000000000001"/>
    <x v="127"/>
    <m/>
    <m/>
    <m/>
    <m/>
    <m/>
    <m/>
    <m/>
    <m/>
    <m/>
    <m/>
    <m/>
    <m/>
    <m/>
  </r>
  <r>
    <x v="19"/>
    <s v="FRDBCSRBB Planning46091.3180555556"/>
    <n v="229"/>
    <x v="77"/>
    <s v="MCPFRDBCSRBB Planningexport to ara CSRBB Planning"/>
    <s v="MCPFRDBCSRBB Planning"/>
    <m/>
    <m/>
    <m/>
    <m/>
    <m/>
    <m/>
    <m/>
    <m/>
    <m/>
    <m/>
    <m/>
    <m/>
    <m/>
    <n v="2602"/>
    <x v="4"/>
    <x v="2"/>
    <s v="START export to ara CSRBB Planning"/>
    <s v="END export to ara CSRBB Planning"/>
    <d v="2026-03-10T07:38:00"/>
    <x v="405"/>
    <d v="2026-03-10T07:40:00"/>
    <s v="NULL"/>
    <x v="0"/>
    <x v="153"/>
    <x v="0"/>
    <s v="export to ara CSRBB Planning"/>
    <n v="0.02"/>
    <n v="0"/>
    <n v="0.02"/>
    <n v="0"/>
    <n v="0"/>
    <n v="0.02"/>
    <m/>
    <m/>
    <n v="0"/>
    <n v="0"/>
    <n v="0.02"/>
    <n v="0"/>
    <x v="12"/>
    <m/>
    <m/>
    <m/>
    <m/>
    <m/>
    <m/>
    <m/>
    <m/>
    <m/>
    <m/>
    <m/>
    <m/>
    <m/>
  </r>
  <r>
    <x v="6"/>
    <s v="FRDBITS46091.3194444444"/>
    <n v="230"/>
    <x v="114"/>
    <s v="MCPFRDBITSLight Maintenance ITS planning"/>
    <s v="MCPFRDBITS"/>
    <m/>
    <m/>
    <m/>
    <m/>
    <m/>
    <m/>
    <m/>
    <m/>
    <m/>
    <m/>
    <m/>
    <m/>
    <m/>
    <n v="2602"/>
    <x v="4"/>
    <x v="2"/>
    <s v="START Light Maintenance ITS planning"/>
    <s v="END Light Maintenance ITS planning"/>
    <d v="2026-03-10T07:40:00"/>
    <x v="406"/>
    <d v="2026-03-10T07:45:00"/>
    <s v="NULL"/>
    <x v="0"/>
    <x v="158"/>
    <x v="0"/>
    <s v="Light Maintenance ITS planning"/>
    <n v="0.08"/>
    <n v="0"/>
    <n v="0.08"/>
    <n v="0"/>
    <n v="0"/>
    <n v="0.08"/>
    <m/>
    <m/>
    <n v="0"/>
    <n v="0"/>
    <n v="0.08"/>
    <n v="0"/>
    <x v="3"/>
    <m/>
    <m/>
    <m/>
    <m/>
    <m/>
    <m/>
    <m/>
    <m/>
    <m/>
    <m/>
    <m/>
    <m/>
    <m/>
  </r>
  <r>
    <x v="23"/>
    <s v="LUDBOptimization46091.3201388889"/>
    <s v="Not Found"/>
    <x v="85"/>
    <s v="MRPLUDBOptimizationRoM optimization"/>
    <s v="MRPLUDBOptimization"/>
    <m/>
    <m/>
    <m/>
    <m/>
    <m/>
    <m/>
    <m/>
    <m/>
    <m/>
    <m/>
    <m/>
    <m/>
    <m/>
    <n v="2602"/>
    <x v="13"/>
    <x v="0"/>
    <s v="START RoM optimization"/>
    <s v="END RoM optimization"/>
    <d v="2026-03-10T07:41:00"/>
    <x v="407"/>
    <d v="2026-03-10T07:47:00"/>
    <s v="NULL"/>
    <x v="0"/>
    <x v="159"/>
    <x v="2"/>
    <s v="RoM optimization"/>
    <n v="0.1"/>
    <n v="0"/>
    <n v="0.1"/>
    <n v="0"/>
    <n v="0"/>
    <n v="0.1"/>
    <m/>
    <m/>
    <n v="0"/>
    <n v="0"/>
    <n v="0.1"/>
    <n v="0"/>
    <x v="30"/>
    <m/>
    <m/>
    <m/>
    <m/>
    <m/>
    <m/>
    <m/>
    <m/>
    <m/>
    <m/>
    <m/>
    <m/>
    <m/>
  </r>
  <r>
    <x v="6"/>
    <s v="FRDBITS46091.3229166667"/>
    <n v="231"/>
    <x v="31"/>
    <s v="MCPFRDBITSITS planning run"/>
    <s v="MCPFRDBITS"/>
    <m/>
    <m/>
    <m/>
    <m/>
    <m/>
    <m/>
    <m/>
    <m/>
    <m/>
    <m/>
    <m/>
    <m/>
    <m/>
    <n v="2602"/>
    <x v="4"/>
    <x v="2"/>
    <s v="START ITS planning run"/>
    <s v="END ITS planning run"/>
    <d v="2026-03-10T07:45:00"/>
    <x v="408"/>
    <d v="2026-03-10T08:04:00"/>
    <s v="NULL"/>
    <x v="0"/>
    <x v="158"/>
    <x v="0"/>
    <s v="ITS planning run"/>
    <n v="0.32"/>
    <n v="0"/>
    <n v="0.32"/>
    <n v="0"/>
    <n v="0"/>
    <n v="0.32"/>
    <m/>
    <m/>
    <n v="0"/>
    <n v="0"/>
    <n v="0.32"/>
    <n v="0"/>
    <x v="78"/>
    <m/>
    <m/>
    <m/>
    <m/>
    <m/>
    <m/>
    <m/>
    <m/>
    <m/>
    <m/>
    <m/>
    <m/>
    <m/>
  </r>
  <r>
    <x v="23"/>
    <s v="LUDBOptimization46091.3243055556"/>
    <s v="Not Found"/>
    <x v="0"/>
    <s v="MRPLUDBOptimizationexport to ara"/>
    <s v="MRPLUDBOptimization"/>
    <m/>
    <m/>
    <m/>
    <m/>
    <m/>
    <m/>
    <m/>
    <m/>
    <m/>
    <m/>
    <m/>
    <m/>
    <m/>
    <n v="2602"/>
    <x v="13"/>
    <x v="0"/>
    <s v="START export to ara"/>
    <s v="END export to ara"/>
    <d v="2026-03-10T07:47:00"/>
    <x v="409"/>
    <d v="2026-03-10T07:49:00"/>
    <s v="NULL"/>
    <x v="0"/>
    <x v="159"/>
    <x v="2"/>
    <s v="export to ara"/>
    <n v="0.03"/>
    <n v="0"/>
    <n v="0.03"/>
    <n v="0"/>
    <n v="0"/>
    <n v="0.03"/>
    <m/>
    <m/>
    <n v="0"/>
    <n v="0"/>
    <n v="0.03"/>
    <n v="0"/>
    <x v="5"/>
    <m/>
    <m/>
    <m/>
    <m/>
    <m/>
    <m/>
    <m/>
    <m/>
    <m/>
    <m/>
    <m/>
    <m/>
    <m/>
  </r>
  <r>
    <x v="23"/>
    <s v="LUDBOptimization46091.3256944444"/>
    <s v="Not Found"/>
    <x v="14"/>
    <s v="MRPLUDBOptimizationLight Maintenance"/>
    <s v="MRPLUDBOptimization"/>
    <m/>
    <m/>
    <m/>
    <m/>
    <m/>
    <m/>
    <m/>
    <m/>
    <m/>
    <m/>
    <m/>
    <m/>
    <m/>
    <n v="2602"/>
    <x v="13"/>
    <x v="0"/>
    <s v="START Light Maintenance"/>
    <s v="END Light Maintenance"/>
    <d v="2026-03-10T07:49:00"/>
    <x v="410"/>
    <d v="2026-03-10T07:53:00"/>
    <s v="NULL"/>
    <x v="0"/>
    <x v="159"/>
    <x v="2"/>
    <s v="Light Maintenance"/>
    <n v="7.0000000000000007E-2"/>
    <n v="0"/>
    <n v="7.0000000000000007E-2"/>
    <n v="0"/>
    <n v="0"/>
    <n v="7.0000000000000007E-2"/>
    <m/>
    <m/>
    <n v="0"/>
    <n v="0"/>
    <n v="7.0000000000000007E-2"/>
    <n v="0"/>
    <x v="28"/>
    <m/>
    <m/>
    <m/>
    <m/>
    <m/>
    <m/>
    <m/>
    <m/>
    <m/>
    <m/>
    <m/>
    <m/>
    <m/>
  </r>
  <r>
    <x v="23"/>
    <s v="LUDBOptimization46091.3284722222"/>
    <s v="Not Found"/>
    <x v="105"/>
    <s v="MRPLUDBOptimizationRoM optimization OLAP reports"/>
    <s v="MRPLUDBOptimization"/>
    <m/>
    <m/>
    <m/>
    <m/>
    <m/>
    <m/>
    <m/>
    <m/>
    <m/>
    <m/>
    <m/>
    <m/>
    <m/>
    <n v="2602"/>
    <x v="13"/>
    <x v="0"/>
    <s v="START RoM optimization OLAP reports"/>
    <s v="END RoM optimization OLAP reports"/>
    <d v="2026-03-10T07:53:00"/>
    <x v="411"/>
    <s v="NULL"/>
    <s v="NULL"/>
    <x v="0"/>
    <x v="159"/>
    <x v="1"/>
    <s v="RoM optimization OLAP reports"/>
    <n v="0.05"/>
    <n v="0"/>
    <n v="0.05"/>
    <n v="0"/>
    <n v="0"/>
    <n v="0.05"/>
    <m/>
    <m/>
    <n v="0"/>
    <n v="0"/>
    <n v="0.05"/>
    <n v="0"/>
    <x v="4"/>
    <m/>
    <m/>
    <m/>
    <m/>
    <m/>
    <m/>
    <m/>
    <m/>
    <m/>
    <m/>
    <m/>
    <m/>
    <m/>
  </r>
  <r>
    <x v="7"/>
    <s v="FRDBEC46091.3361111111"/>
    <n v="232"/>
    <x v="32"/>
    <s v="MCPFRDBECLight Maintenance ing-ec valuation"/>
    <s v="MCPFRDBEC"/>
    <m/>
    <m/>
    <m/>
    <m/>
    <m/>
    <m/>
    <m/>
    <m/>
    <m/>
    <m/>
    <m/>
    <m/>
    <m/>
    <n v="2602"/>
    <x v="4"/>
    <x v="2"/>
    <s v="START Light Maintenance ing-ec valuation"/>
    <s v="END Light Maintenance ing-ec valuation"/>
    <d v="2026-03-10T08:04:00"/>
    <x v="412"/>
    <d v="2026-03-10T08:09:00"/>
    <s v="NULL"/>
    <x v="0"/>
    <x v="160"/>
    <x v="0"/>
    <s v="Light Maintenance ing-ec valuation"/>
    <n v="0.08"/>
    <n v="0"/>
    <n v="0.08"/>
    <n v="0"/>
    <n v="0"/>
    <n v="0.08"/>
    <m/>
    <m/>
    <n v="0"/>
    <n v="0"/>
    <n v="0.08"/>
    <n v="0"/>
    <x v="3"/>
    <m/>
    <m/>
    <m/>
    <m/>
    <m/>
    <m/>
    <m/>
    <m/>
    <m/>
    <m/>
    <m/>
    <m/>
    <m/>
  </r>
  <r>
    <x v="7"/>
    <s v="FRDBEC46091.3395833333"/>
    <n v="233"/>
    <x v="33"/>
    <s v="MCPFRDBECing-ec valuation"/>
    <s v="MCPFRDBEC"/>
    <m/>
    <m/>
    <m/>
    <m/>
    <m/>
    <m/>
    <m/>
    <m/>
    <m/>
    <m/>
    <m/>
    <m/>
    <m/>
    <n v="2602"/>
    <x v="4"/>
    <x v="2"/>
    <s v="START ing-ec valuation"/>
    <s v="END ing-ec valuation"/>
    <d v="2026-03-10T08:09:00"/>
    <x v="413"/>
    <d v="2026-03-10T09:19:00"/>
    <s v="NULL"/>
    <x v="0"/>
    <x v="160"/>
    <x v="0"/>
    <s v="ing-ec valuation"/>
    <n v="1.17"/>
    <n v="0"/>
    <n v="1.17"/>
    <n v="0"/>
    <n v="0"/>
    <n v="1.17"/>
    <m/>
    <m/>
    <n v="0"/>
    <n v="0"/>
    <n v="1.17"/>
    <n v="0"/>
    <x v="44"/>
    <m/>
    <m/>
    <m/>
    <m/>
    <m/>
    <m/>
    <m/>
    <m/>
    <m/>
    <m/>
    <m/>
    <m/>
    <m/>
  </r>
  <r>
    <x v="23"/>
    <s v="ITDBOptimization46091.3402777778"/>
    <s v="Not Found"/>
    <x v="85"/>
    <s v="MRPITDBOptimizationRoM optimization"/>
    <s v="MRPITDBOptimization"/>
    <m/>
    <m/>
    <m/>
    <m/>
    <m/>
    <m/>
    <m/>
    <m/>
    <m/>
    <m/>
    <m/>
    <m/>
    <m/>
    <n v="2602"/>
    <x v="5"/>
    <x v="0"/>
    <s v="START RoM optimization"/>
    <s v="END RoM optimization"/>
    <d v="2026-03-10T08:10:00"/>
    <x v="414"/>
    <s v="NULL"/>
    <s v="NULL"/>
    <x v="0"/>
    <x v="161"/>
    <x v="1"/>
    <s v="RoM optimization"/>
    <n v="0.28000000000000003"/>
    <n v="0"/>
    <n v="0.28000000000000003"/>
    <n v="0"/>
    <n v="0"/>
    <n v="0.28000000000000003"/>
    <m/>
    <m/>
    <n v="0"/>
    <n v="0"/>
    <n v="0.28000000000000003"/>
    <n v="0"/>
    <x v="36"/>
    <m/>
    <m/>
    <m/>
    <m/>
    <m/>
    <m/>
    <m/>
    <m/>
    <m/>
    <m/>
    <m/>
    <m/>
    <m/>
  </r>
  <r>
    <x v="21"/>
    <s v="BEDBCF Extraction46091.3430555556"/>
    <s v="Not Found"/>
    <x v="72"/>
    <s v="MRPBEDBCF ExtractionCF Extraction"/>
    <s v="MRPBEDBCF Extraction"/>
    <m/>
    <m/>
    <m/>
    <m/>
    <m/>
    <m/>
    <m/>
    <m/>
    <m/>
    <m/>
    <m/>
    <m/>
    <m/>
    <n v="2602"/>
    <x v="9"/>
    <x v="0"/>
    <s v="START CF Extraction"/>
    <s v="END CF Extraction"/>
    <d v="2026-03-10T08:14:00"/>
    <x v="415"/>
    <d v="2026-03-10T08:22:00"/>
    <s v="NULL"/>
    <x v="0"/>
    <x v="162"/>
    <x v="1"/>
    <s v="CF Extraction"/>
    <n v="0.13"/>
    <n v="0"/>
    <n v="0.13"/>
    <n v="0"/>
    <n v="0"/>
    <n v="0.13"/>
    <m/>
    <m/>
    <n v="0"/>
    <n v="0"/>
    <n v="0.13"/>
    <n v="0"/>
    <x v="46"/>
    <m/>
    <m/>
    <m/>
    <m/>
    <m/>
    <m/>
    <m/>
    <m/>
    <m/>
    <m/>
    <m/>
    <m/>
    <m/>
  </r>
  <r>
    <x v="13"/>
    <s v="BEDBPlanning (NII)46091.3486111111"/>
    <s v="Not Found"/>
    <x v="74"/>
    <s v="MRPBEDBPlanning (NII)Planning run"/>
    <s v="MRPBEDBPlanning (NII)"/>
    <m/>
    <m/>
    <m/>
    <m/>
    <m/>
    <m/>
    <m/>
    <m/>
    <m/>
    <m/>
    <m/>
    <m/>
    <m/>
    <n v="2602"/>
    <x v="9"/>
    <x v="0"/>
    <s v="START Planning run"/>
    <s v="NULL"/>
    <d v="2026-03-10T08:22:00"/>
    <x v="416"/>
    <d v="2026-03-10T11:13:00"/>
    <s v="Exception Info: Workflow finished with errors. (line: 34)  "/>
    <x v="1"/>
    <x v="163"/>
    <x v="1"/>
    <s v="Planning run"/>
    <n v="2.27"/>
    <n v="2.27"/>
    <n v="0"/>
    <n v="0.57999999999999996"/>
    <n v="2.85"/>
    <n v="2.85"/>
    <m/>
    <m/>
    <n v="2.27"/>
    <n v="0.57999999999999996"/>
    <n v="0"/>
    <n v="2.85"/>
    <x v="128"/>
    <m/>
    <m/>
    <m/>
    <m/>
    <m/>
    <m/>
    <m/>
    <m/>
    <m/>
    <m/>
    <m/>
    <m/>
    <m/>
  </r>
  <r>
    <x v="4"/>
    <s v="RODBValuation (NPV)46091.3694444444"/>
    <n v="234"/>
    <x v="14"/>
    <s v="MCPRODBValuation (NPV)Light Maintenance"/>
    <s v="MCPRODBValuation (NPV)"/>
    <m/>
    <m/>
    <m/>
    <m/>
    <m/>
    <m/>
    <m/>
    <m/>
    <m/>
    <m/>
    <m/>
    <m/>
    <m/>
    <n v="2602"/>
    <x v="10"/>
    <x v="2"/>
    <s v="START Light Maintenance"/>
    <s v="END Light Maintenance"/>
    <d v="2026-03-10T08:52:00"/>
    <x v="417"/>
    <d v="2026-03-10T09:03:00"/>
    <s v="NULL"/>
    <x v="0"/>
    <x v="156"/>
    <x v="0"/>
    <s v="Light Maintenance"/>
    <n v="0.18"/>
    <n v="0"/>
    <n v="0.18"/>
    <n v="0"/>
    <n v="0"/>
    <n v="0.18"/>
    <m/>
    <m/>
    <n v="0"/>
    <n v="0"/>
    <n v="0.18"/>
    <n v="0"/>
    <x v="13"/>
    <m/>
    <m/>
    <m/>
    <m/>
    <m/>
    <m/>
    <m/>
    <m/>
    <m/>
    <m/>
    <m/>
    <m/>
    <m/>
  </r>
  <r>
    <x v="4"/>
    <s v="RODBValuation (NPV)46091.3770833333"/>
    <n v="235"/>
    <x v="28"/>
    <s v="MCPRODBValuation (NPV)valuation report exports"/>
    <s v="MCPRODBValuation (NPV)"/>
    <m/>
    <m/>
    <m/>
    <m/>
    <m/>
    <m/>
    <m/>
    <m/>
    <m/>
    <m/>
    <m/>
    <m/>
    <m/>
    <n v="2602"/>
    <x v="10"/>
    <x v="2"/>
    <s v="START valuation report exports"/>
    <s v="END valuation report exports"/>
    <d v="2026-03-10T09:03:00"/>
    <x v="418"/>
    <d v="2026-03-10T09:10:00"/>
    <s v="NULL"/>
    <x v="0"/>
    <x v="156"/>
    <x v="0"/>
    <s v="valuation report exports"/>
    <n v="0.12"/>
    <n v="0"/>
    <n v="0.12"/>
    <n v="0"/>
    <n v="0"/>
    <n v="0.12"/>
    <m/>
    <m/>
    <n v="0"/>
    <n v="0"/>
    <n v="0.12"/>
    <n v="0"/>
    <x v="15"/>
    <m/>
    <m/>
    <m/>
    <m/>
    <m/>
    <m/>
    <m/>
    <m/>
    <m/>
    <m/>
    <m/>
    <m/>
    <m/>
  </r>
  <r>
    <x v="25"/>
    <s v="RODBCSRBB Valuation46091.3819444444"/>
    <n v="236"/>
    <x v="93"/>
    <s v="MCPRODBCSRBB ValuationCSRBB Portfolio Valuation"/>
    <s v="MCPRODBCSRBB Valuation"/>
    <m/>
    <m/>
    <m/>
    <m/>
    <m/>
    <m/>
    <m/>
    <m/>
    <m/>
    <m/>
    <m/>
    <m/>
    <m/>
    <n v="2602"/>
    <x v="10"/>
    <x v="2"/>
    <s v="START CSRBB Portfolio Valuation"/>
    <s v="END CSRBB Portfolio Valuation"/>
    <d v="2026-03-10T09:10:00"/>
    <x v="419"/>
    <d v="2026-03-10T09:29:00"/>
    <s v="NULL"/>
    <x v="0"/>
    <x v="164"/>
    <x v="0"/>
    <s v="CSRBB Portfolio Valuation"/>
    <n v="0.38"/>
    <n v="0"/>
    <n v="0.38"/>
    <n v="0"/>
    <n v="0"/>
    <n v="0.38"/>
    <m/>
    <m/>
    <n v="0"/>
    <n v="0"/>
    <n v="0.38"/>
    <n v="0"/>
    <x v="124"/>
    <m/>
    <m/>
    <m/>
    <m/>
    <m/>
    <m/>
    <m/>
    <m/>
    <m/>
    <m/>
    <m/>
    <m/>
    <m/>
  </r>
  <r>
    <x v="5"/>
    <s v="DEDBGAP46091.3881944444"/>
    <n v="238"/>
    <x v="30"/>
    <s v="MCPDEDBGAPgap planning"/>
    <s v="MCPDEDBGAP"/>
    <m/>
    <m/>
    <m/>
    <m/>
    <m/>
    <m/>
    <m/>
    <m/>
    <m/>
    <m/>
    <m/>
    <m/>
    <m/>
    <n v="2602"/>
    <x v="8"/>
    <x v="2"/>
    <s v="START gap planning"/>
    <s v="END gap planning"/>
    <d v="2026-03-10T09:19:00"/>
    <x v="413"/>
    <d v="2026-03-11T13:06:00"/>
    <s v="NULL"/>
    <x v="0"/>
    <x v="165"/>
    <x v="1"/>
    <s v="gap planning"/>
    <n v="0"/>
    <n v="0"/>
    <n v="0"/>
    <n v="0"/>
    <n v="0"/>
    <n v="0"/>
    <m/>
    <m/>
    <n v="0"/>
    <n v="0"/>
    <n v="0"/>
    <n v="0"/>
    <x v="0"/>
    <m/>
    <m/>
    <m/>
    <m/>
    <m/>
    <m/>
    <m/>
    <m/>
    <m/>
    <m/>
    <m/>
    <m/>
    <m/>
  </r>
  <r>
    <x v="7"/>
    <s v="FRDBEC46091.3881944444"/>
    <n v="237"/>
    <x v="35"/>
    <s v="MCPFRDBECing-ec valuation QRM reporter exports"/>
    <s v="MCPFRDBEC"/>
    <m/>
    <m/>
    <m/>
    <m/>
    <m/>
    <m/>
    <m/>
    <m/>
    <m/>
    <m/>
    <m/>
    <m/>
    <m/>
    <n v="2602"/>
    <x v="4"/>
    <x v="2"/>
    <s v="START ing-ec valuation QRM reporter exports"/>
    <s v="END ing-ec valuation QRM reporter exports"/>
    <d v="2026-03-10T09:19:00"/>
    <x v="420"/>
    <d v="2026-03-10T09:24:00"/>
    <s v="NULL"/>
    <x v="0"/>
    <x v="160"/>
    <x v="0"/>
    <s v="ing-ec valuation QRM reporter exports"/>
    <n v="7.0000000000000007E-2"/>
    <n v="0"/>
    <n v="7.0000000000000007E-2"/>
    <n v="0"/>
    <n v="0"/>
    <n v="7.0000000000000007E-2"/>
    <m/>
    <m/>
    <n v="0"/>
    <n v="0"/>
    <n v="7.0000000000000007E-2"/>
    <n v="0"/>
    <x v="28"/>
    <m/>
    <m/>
    <m/>
    <m/>
    <m/>
    <m/>
    <m/>
    <m/>
    <m/>
    <m/>
    <m/>
    <m/>
    <m/>
  </r>
  <r>
    <x v="8"/>
    <s v="FRDBKR46091.3916666667"/>
    <n v="239"/>
    <x v="115"/>
    <s v="MCPFRDBKRLight Maintenance bpv-kr valuation"/>
    <s v="MCPFRDBKR"/>
    <m/>
    <m/>
    <m/>
    <m/>
    <m/>
    <m/>
    <m/>
    <m/>
    <m/>
    <m/>
    <m/>
    <m/>
    <m/>
    <n v="2602"/>
    <x v="4"/>
    <x v="2"/>
    <s v="START Light Maintenance bpv-kr valuation"/>
    <s v="END Light Maintenance bpv-kr valuation"/>
    <d v="2026-03-10T09:24:00"/>
    <x v="421"/>
    <d v="2026-03-10T09:28:00"/>
    <s v="NULL"/>
    <x v="0"/>
    <x v="166"/>
    <x v="0"/>
    <s v="Light Maintenance bpv-kr valuation"/>
    <n v="7.0000000000000007E-2"/>
    <n v="0"/>
    <n v="7.0000000000000007E-2"/>
    <n v="0"/>
    <n v="0"/>
    <n v="7.0000000000000007E-2"/>
    <m/>
    <m/>
    <n v="0"/>
    <n v="0"/>
    <n v="7.0000000000000007E-2"/>
    <n v="0"/>
    <x v="28"/>
    <m/>
    <m/>
    <m/>
    <m/>
    <m/>
    <m/>
    <m/>
    <m/>
    <m/>
    <m/>
    <m/>
    <m/>
    <m/>
  </r>
  <r>
    <x v="8"/>
    <s v="FRDBKR46091.3944444444"/>
    <n v="240"/>
    <x v="37"/>
    <s v="MCPFRDBKRbpv-kr valuation"/>
    <s v="MCPFRDBKR"/>
    <m/>
    <m/>
    <m/>
    <m/>
    <m/>
    <m/>
    <m/>
    <m/>
    <m/>
    <m/>
    <m/>
    <m/>
    <m/>
    <n v="2602"/>
    <x v="4"/>
    <x v="2"/>
    <s v="START bpv-kr valuation"/>
    <s v="END bpv-kr valuation"/>
    <d v="2026-03-10T09:28:00"/>
    <x v="422"/>
    <d v="2026-03-10T10:12:00"/>
    <s v="NULL"/>
    <x v="0"/>
    <x v="166"/>
    <x v="0"/>
    <s v="bpv-kr valuation"/>
    <n v="0.73"/>
    <n v="0"/>
    <n v="0.73"/>
    <n v="0"/>
    <n v="0"/>
    <n v="0.73"/>
    <m/>
    <m/>
    <n v="0"/>
    <n v="0"/>
    <n v="0.73"/>
    <n v="0"/>
    <x v="129"/>
    <m/>
    <m/>
    <m/>
    <m/>
    <m/>
    <m/>
    <m/>
    <m/>
    <m/>
    <m/>
    <m/>
    <m/>
    <m/>
  </r>
  <r>
    <x v="25"/>
    <s v="RODBCSRBB Valuation46091.3951388889"/>
    <n v="241"/>
    <x v="14"/>
    <s v="MCPRODBCSRBB ValuationLight Maintenance"/>
    <s v="MCPRODBCSRBB Valuation"/>
    <m/>
    <m/>
    <m/>
    <m/>
    <m/>
    <m/>
    <m/>
    <m/>
    <m/>
    <m/>
    <m/>
    <m/>
    <m/>
    <n v="2602"/>
    <x v="10"/>
    <x v="2"/>
    <s v="START Light Maintenance"/>
    <s v="END Light Maintenance"/>
    <d v="2026-03-10T09:29:00"/>
    <x v="419"/>
    <d v="2026-03-10T09:34:00"/>
    <s v="NULL"/>
    <x v="0"/>
    <x v="164"/>
    <x v="1"/>
    <s v="Light Maintenance"/>
    <n v="7.0000000000000007E-2"/>
    <n v="0"/>
    <n v="7.0000000000000007E-2"/>
    <n v="0"/>
    <n v="0"/>
    <n v="7.0000000000000007E-2"/>
    <m/>
    <m/>
    <n v="0"/>
    <n v="0"/>
    <n v="7.0000000000000007E-2"/>
    <n v="0"/>
    <x v="28"/>
    <m/>
    <m/>
    <m/>
    <m/>
    <m/>
    <m/>
    <m/>
    <m/>
    <m/>
    <m/>
    <m/>
    <m/>
    <m/>
  </r>
  <r>
    <x v="19"/>
    <s v="RODBCSRBB Planning46091.3986111111"/>
    <n v="242"/>
    <x v="71"/>
    <s v="MCPRODBCSRBB Planningimport CSRBB strategies"/>
    <s v="MCPRODBCSRBB Planning"/>
    <m/>
    <m/>
    <m/>
    <m/>
    <m/>
    <m/>
    <m/>
    <m/>
    <m/>
    <m/>
    <m/>
    <m/>
    <m/>
    <n v="2602"/>
    <x v="10"/>
    <x v="2"/>
    <s v="START import CSRBB strategies"/>
    <s v="END import CSRBB strategies"/>
    <d v="2026-03-10T09:34:00"/>
    <x v="416"/>
    <d v="2026-03-10T10:38:00"/>
    <s v="NULL"/>
    <x v="0"/>
    <x v="167"/>
    <x v="0"/>
    <s v="import CSRBB strategies"/>
    <n v="1.07"/>
    <n v="0"/>
    <n v="1.07"/>
    <n v="0"/>
    <n v="0"/>
    <n v="1.07"/>
    <m/>
    <m/>
    <n v="0"/>
    <n v="0"/>
    <n v="1.07"/>
    <n v="0"/>
    <x v="125"/>
    <m/>
    <m/>
    <m/>
    <m/>
    <m/>
    <m/>
    <m/>
    <m/>
    <m/>
    <m/>
    <m/>
    <m/>
    <m/>
  </r>
  <r>
    <x v="10"/>
    <s v="AUDBDelete Portfolio46091.4027777778"/>
    <n v="243"/>
    <x v="42"/>
    <s v="MCPAUDBDelete PortfolioDelete portfolio from"/>
    <s v="MCPAUDBDelete Portfolio"/>
    <m/>
    <m/>
    <m/>
    <m/>
    <m/>
    <m/>
    <m/>
    <m/>
    <m/>
    <m/>
    <m/>
    <m/>
    <m/>
    <n v="2602"/>
    <x v="14"/>
    <x v="2"/>
    <s v="START Delete portfolio from"/>
    <s v="END Delete portfolio from"/>
    <d v="2026-03-10T09:40:00"/>
    <x v="423"/>
    <d v="2026-03-10T09:43:00"/>
    <s v="NULL"/>
    <x v="0"/>
    <x v="104"/>
    <x v="1"/>
    <s v="Delete portfolio from"/>
    <n v="0.02"/>
    <n v="0"/>
    <n v="0.02"/>
    <n v="0"/>
    <n v="0"/>
    <n v="0.02"/>
    <m/>
    <m/>
    <n v="0"/>
    <n v="0"/>
    <n v="0.02"/>
    <n v="0"/>
    <x v="12"/>
    <m/>
    <m/>
    <m/>
    <m/>
    <m/>
    <m/>
    <m/>
    <m/>
    <m/>
    <m/>
    <m/>
    <m/>
    <m/>
  </r>
  <r>
    <x v="11"/>
    <s v="AUDBLoad Compare MP46091.4048611111"/>
    <n v="244"/>
    <x v="43"/>
    <s v="MCPAUDBLoad Compare MPload Model parameters"/>
    <s v="MCPAUDBLoad Compare MP"/>
    <m/>
    <m/>
    <m/>
    <m/>
    <m/>
    <m/>
    <m/>
    <m/>
    <m/>
    <m/>
    <m/>
    <m/>
    <m/>
    <n v="2602"/>
    <x v="14"/>
    <x v="2"/>
    <s v="START load Model parameters"/>
    <s v="END load Model parameters"/>
    <d v="2026-03-10T09:43:00"/>
    <x v="424"/>
    <d v="2026-03-10T09:46:00"/>
    <s v="NULL"/>
    <x v="0"/>
    <x v="168"/>
    <x v="0"/>
    <s v="load Model parameters"/>
    <n v="0.05"/>
    <n v="0"/>
    <n v="0.05"/>
    <n v="0"/>
    <n v="0"/>
    <n v="0.05"/>
    <m/>
    <m/>
    <n v="0"/>
    <n v="0"/>
    <n v="0.05"/>
    <n v="0"/>
    <x v="4"/>
    <m/>
    <m/>
    <m/>
    <m/>
    <m/>
    <m/>
    <m/>
    <m/>
    <m/>
    <m/>
    <m/>
    <m/>
    <m/>
  </r>
  <r>
    <x v="11"/>
    <s v="AUDBLoad Compare MP46091.4069444444"/>
    <n v="245"/>
    <x v="50"/>
    <s v="MCPAUDBLoad Compare MPModel parameters comparison"/>
    <s v="MCPAUDBLoad Compare MP"/>
    <m/>
    <m/>
    <m/>
    <m/>
    <m/>
    <m/>
    <m/>
    <m/>
    <m/>
    <m/>
    <m/>
    <m/>
    <m/>
    <n v="2602"/>
    <x v="14"/>
    <x v="2"/>
    <s v="START Model parameters comparison"/>
    <s v="END Model parameters comparison"/>
    <d v="2026-03-10T09:46:00"/>
    <x v="424"/>
    <d v="2026-03-10T09:47:00"/>
    <s v="NULL"/>
    <x v="0"/>
    <x v="168"/>
    <x v="0"/>
    <s v="Model parameters comparison"/>
    <n v="0"/>
    <n v="0"/>
    <n v="0"/>
    <n v="0"/>
    <n v="0"/>
    <n v="0"/>
    <m/>
    <m/>
    <n v="0"/>
    <n v="0"/>
    <n v="0"/>
    <n v="0"/>
    <x v="0"/>
    <m/>
    <m/>
    <m/>
    <m/>
    <m/>
    <m/>
    <m/>
    <m/>
    <m/>
    <m/>
    <m/>
    <m/>
    <m/>
  </r>
  <r>
    <x v="15"/>
    <s v="AUDBLoad Compare Spreads46091.4076388889"/>
    <n v="246"/>
    <x v="53"/>
    <s v="MCPAUDBLoad Compare Spreadsload Spreads"/>
    <s v="MCPAUDBLoad Compare Spreads"/>
    <m/>
    <m/>
    <m/>
    <m/>
    <m/>
    <m/>
    <m/>
    <m/>
    <m/>
    <m/>
    <m/>
    <m/>
    <m/>
    <n v="2602"/>
    <x v="14"/>
    <x v="2"/>
    <s v="START load Spreads"/>
    <s v="END load Spreads"/>
    <d v="2026-03-10T09:47:00"/>
    <x v="425"/>
    <d v="2026-03-10T09:54:00"/>
    <s v="NULL"/>
    <x v="0"/>
    <x v="169"/>
    <x v="0"/>
    <s v="load Spreads"/>
    <n v="0.12"/>
    <n v="0"/>
    <n v="0.12"/>
    <n v="0"/>
    <n v="0"/>
    <n v="0.12"/>
    <m/>
    <m/>
    <n v="0"/>
    <n v="0"/>
    <n v="0.12"/>
    <n v="0"/>
    <x v="15"/>
    <m/>
    <m/>
    <m/>
    <m/>
    <m/>
    <m/>
    <m/>
    <m/>
    <m/>
    <m/>
    <m/>
    <m/>
    <m/>
  </r>
  <r>
    <x v="27"/>
    <s v="BEDBValuation AIC46091.4090277778"/>
    <n v="247"/>
    <x v="98"/>
    <s v="MCPBEDBValuation AICload AIC Spreads"/>
    <s v="MCPBEDBValuation AIC"/>
    <m/>
    <m/>
    <m/>
    <m/>
    <m/>
    <m/>
    <m/>
    <m/>
    <m/>
    <m/>
    <m/>
    <m/>
    <m/>
    <n v="2602"/>
    <x v="9"/>
    <x v="2"/>
    <s v="START load AIC Spreads"/>
    <s v="END load AIC Spreads"/>
    <d v="2026-03-10T09:49:00"/>
    <x v="426"/>
    <d v="2026-03-10T10:00:00"/>
    <s v="NULL"/>
    <x v="0"/>
    <x v="108"/>
    <x v="1"/>
    <s v="load AIC Spreads"/>
    <n v="0.18"/>
    <n v="0"/>
    <n v="0.18"/>
    <n v="0"/>
    <n v="0"/>
    <n v="0.18"/>
    <m/>
    <m/>
    <n v="0"/>
    <n v="0"/>
    <n v="0.18"/>
    <n v="0"/>
    <x v="13"/>
    <m/>
    <m/>
    <m/>
    <m/>
    <m/>
    <m/>
    <m/>
    <m/>
    <m/>
    <m/>
    <m/>
    <m/>
    <m/>
  </r>
  <r>
    <x v="15"/>
    <s v="AUDBLoad Compare Spreads46091.4125"/>
    <n v="248"/>
    <x v="55"/>
    <s v="MCPAUDBLoad Compare SpreadsSpreads comparison"/>
    <s v="MCPAUDBLoad Compare Spreads"/>
    <m/>
    <m/>
    <m/>
    <m/>
    <m/>
    <m/>
    <m/>
    <m/>
    <m/>
    <m/>
    <m/>
    <m/>
    <m/>
    <n v="2602"/>
    <x v="14"/>
    <x v="2"/>
    <s v="START Spreads comparison"/>
    <s v="END Spreads comparison"/>
    <d v="2026-03-10T09:54:00"/>
    <x v="427"/>
    <d v="2026-03-10T09:56:00"/>
    <s v="NULL"/>
    <x v="0"/>
    <x v="169"/>
    <x v="0"/>
    <s v="Spreads comparison"/>
    <n v="0.02"/>
    <n v="0"/>
    <n v="0.02"/>
    <n v="0"/>
    <n v="0"/>
    <n v="0.02"/>
    <m/>
    <m/>
    <n v="0"/>
    <n v="0"/>
    <n v="0.02"/>
    <n v="0"/>
    <x v="12"/>
    <m/>
    <m/>
    <m/>
    <m/>
    <m/>
    <m/>
    <m/>
    <m/>
    <m/>
    <m/>
    <m/>
    <m/>
    <m/>
  </r>
  <r>
    <x v="3"/>
    <s v="AUDBLoad Pos46091.4138888889"/>
    <n v="249"/>
    <x v="23"/>
    <s v="MCPAUDBLoad Posload"/>
    <s v="MCPAUDBLoad Pos"/>
    <m/>
    <m/>
    <m/>
    <m/>
    <m/>
    <m/>
    <m/>
    <m/>
    <m/>
    <m/>
    <m/>
    <m/>
    <m/>
    <n v="2602"/>
    <x v="14"/>
    <x v="2"/>
    <s v="START load"/>
    <s v="END load"/>
    <d v="2026-03-10T09:56:00"/>
    <x v="422"/>
    <d v="2026-03-10T10:12:00"/>
    <s v="NULL"/>
    <x v="0"/>
    <x v="170"/>
    <x v="0"/>
    <s v="load"/>
    <n v="0.27"/>
    <n v="0"/>
    <n v="0.27"/>
    <n v="0"/>
    <n v="0"/>
    <n v="0.27"/>
    <m/>
    <m/>
    <n v="0"/>
    <n v="0"/>
    <n v="0.27"/>
    <n v="0"/>
    <x v="54"/>
    <m/>
    <m/>
    <m/>
    <m/>
    <m/>
    <m/>
    <m/>
    <m/>
    <m/>
    <m/>
    <m/>
    <m/>
    <m/>
  </r>
  <r>
    <x v="27"/>
    <s v="BEDBValuation AIC46091.4166666667"/>
    <n v="250"/>
    <x v="29"/>
    <s v="MCPBEDBValuation AICAIC portfolio valuation run"/>
    <s v="MCPBEDBValuation AIC"/>
    <m/>
    <m/>
    <m/>
    <m/>
    <m/>
    <m/>
    <m/>
    <m/>
    <m/>
    <m/>
    <m/>
    <m/>
    <m/>
    <n v="2602"/>
    <x v="9"/>
    <x v="2"/>
    <s v="START AIC portfolio valuation run"/>
    <s v="END AIC portfolio valuation run"/>
    <d v="2026-03-10T10:00:00"/>
    <x v="428"/>
    <d v="2026-03-10T11:42:00"/>
    <s v="NULL"/>
    <x v="0"/>
    <x v="108"/>
    <x v="1"/>
    <s v="AIC portfolio valuation run"/>
    <n v="1.65"/>
    <n v="0"/>
    <n v="1.65"/>
    <n v="0"/>
    <n v="0"/>
    <n v="1.65"/>
    <m/>
    <m/>
    <n v="0"/>
    <n v="0"/>
    <n v="1.65"/>
    <n v="0"/>
    <x v="130"/>
    <m/>
    <m/>
    <m/>
    <m/>
    <m/>
    <m/>
    <m/>
    <m/>
    <m/>
    <m/>
    <m/>
    <m/>
    <m/>
  </r>
  <r>
    <x v="3"/>
    <s v="PLDBLoad Pos46091.4180555556"/>
    <n v="251"/>
    <x v="23"/>
    <s v="MCPPLDBLoad Posload"/>
    <s v="MCPPLDBLoad Pos"/>
    <m/>
    <m/>
    <m/>
    <m/>
    <m/>
    <m/>
    <m/>
    <m/>
    <m/>
    <m/>
    <m/>
    <m/>
    <m/>
    <n v="2602"/>
    <x v="12"/>
    <x v="2"/>
    <s v="START load"/>
    <s v="END load"/>
    <d v="2026-03-10T10:02:00"/>
    <x v="429"/>
    <d v="2026-03-10T11:00:00"/>
    <s v="NULL"/>
    <x v="0"/>
    <x v="86"/>
    <x v="0"/>
    <s v="load"/>
    <n v="0.97"/>
    <n v="0"/>
    <n v="0.97"/>
    <n v="0"/>
    <n v="0"/>
    <n v="0.97"/>
    <m/>
    <m/>
    <n v="0"/>
    <n v="0"/>
    <n v="0.97"/>
    <n v="0"/>
    <x v="131"/>
    <m/>
    <m/>
    <m/>
    <m/>
    <m/>
    <m/>
    <m/>
    <m/>
    <m/>
    <m/>
    <m/>
    <m/>
    <m/>
  </r>
  <r>
    <x v="19"/>
    <s v="LUDBCSRBB Planning46091.4229166667"/>
    <n v="252"/>
    <x v="71"/>
    <s v="MCPLUDBCSRBB Planningimport CSRBB strategies"/>
    <s v="MCPLUDBCSRBB Planning"/>
    <m/>
    <m/>
    <m/>
    <m/>
    <m/>
    <m/>
    <m/>
    <m/>
    <m/>
    <m/>
    <m/>
    <m/>
    <m/>
    <n v="2602"/>
    <x v="13"/>
    <x v="2"/>
    <s v="START import CSRBB strategies"/>
    <s v="END import CSRBB strategies"/>
    <d v="2026-03-10T10:09:00"/>
    <x v="429"/>
    <d v="2026-03-10T11:00:00"/>
    <s v="NULL"/>
    <x v="0"/>
    <x v="171"/>
    <x v="0"/>
    <s v="import CSRBB strategies"/>
    <n v="0.85"/>
    <n v="0"/>
    <n v="0.85"/>
    <n v="0"/>
    <n v="0"/>
    <n v="0.85"/>
    <m/>
    <m/>
    <n v="0"/>
    <n v="0"/>
    <n v="0.85"/>
    <n v="0"/>
    <x v="60"/>
    <m/>
    <m/>
    <m/>
    <m/>
    <m/>
    <m/>
    <m/>
    <m/>
    <m/>
    <m/>
    <m/>
    <m/>
    <m/>
  </r>
  <r>
    <x v="8"/>
    <s v="FRDBKR46091.425"/>
    <n v="253"/>
    <x v="39"/>
    <s v="MCPFRDBKRbpv-kr valuation QRM reporter exports"/>
    <s v="MCPFRDBKR"/>
    <m/>
    <m/>
    <m/>
    <m/>
    <m/>
    <m/>
    <m/>
    <m/>
    <m/>
    <m/>
    <m/>
    <m/>
    <m/>
    <n v="2602"/>
    <x v="4"/>
    <x v="2"/>
    <s v="START bpv-kr valuation QRM reporter exports"/>
    <s v="END bpv-kr valuation QRM reporter exports"/>
    <d v="2026-03-10T10:12:00"/>
    <x v="422"/>
    <d v="2026-03-10T10:16:00"/>
    <s v="NULL"/>
    <x v="0"/>
    <x v="166"/>
    <x v="0"/>
    <s v="bpv-kr valuation QRM reporter exports"/>
    <n v="0"/>
    <n v="0"/>
    <n v="0"/>
    <n v="0"/>
    <n v="0"/>
    <n v="0"/>
    <m/>
    <m/>
    <n v="0"/>
    <n v="0"/>
    <n v="0"/>
    <n v="0"/>
    <x v="0"/>
    <m/>
    <m/>
    <m/>
    <m/>
    <m/>
    <m/>
    <m/>
    <m/>
    <m/>
    <m/>
    <m/>
    <m/>
    <m/>
  </r>
  <r>
    <x v="3"/>
    <s v="AUDBLoad Pos46091.425"/>
    <n v="254"/>
    <x v="24"/>
    <s v="MCPAUDBLoad PosStratification"/>
    <s v="MCPAUDBLoad Pos"/>
    <m/>
    <m/>
    <m/>
    <m/>
    <m/>
    <m/>
    <m/>
    <m/>
    <m/>
    <m/>
    <m/>
    <m/>
    <m/>
    <n v="2602"/>
    <x v="14"/>
    <x v="2"/>
    <s v="START Stratification"/>
    <s v="END Stratification"/>
    <d v="2026-03-10T10:12:00"/>
    <x v="430"/>
    <d v="2026-03-10T10:17:00"/>
    <s v="NULL"/>
    <x v="0"/>
    <x v="170"/>
    <x v="0"/>
    <s v="Stratification"/>
    <n v="0.08"/>
    <n v="0"/>
    <n v="0.08"/>
    <n v="0"/>
    <n v="0"/>
    <n v="0.08"/>
    <m/>
    <m/>
    <n v="0"/>
    <n v="0"/>
    <n v="0.08"/>
    <n v="0"/>
    <x v="3"/>
    <m/>
    <m/>
    <m/>
    <m/>
    <m/>
    <m/>
    <m/>
    <m/>
    <m/>
    <m/>
    <m/>
    <m/>
    <m/>
  </r>
  <r>
    <x v="27"/>
    <s v="FRDBValuation AIC46091.4277777778"/>
    <n v="255"/>
    <x v="98"/>
    <s v="MCPFRDBValuation AICload AIC Spreads"/>
    <s v="MCPFRDBValuation AIC"/>
    <m/>
    <m/>
    <m/>
    <m/>
    <m/>
    <m/>
    <m/>
    <m/>
    <m/>
    <m/>
    <m/>
    <m/>
    <m/>
    <n v="2602"/>
    <x v="4"/>
    <x v="2"/>
    <s v="START load AIC Spreads"/>
    <s v="END load AIC Spreads"/>
    <d v="2026-03-10T10:16:00"/>
    <x v="431"/>
    <d v="2026-03-10T10:27:00"/>
    <s v="NULL"/>
    <x v="0"/>
    <x v="172"/>
    <x v="0"/>
    <s v="load AIC Spreads"/>
    <n v="0.18"/>
    <n v="0"/>
    <n v="0.18"/>
    <n v="0"/>
    <n v="0"/>
    <n v="0.18"/>
    <m/>
    <m/>
    <n v="0"/>
    <n v="0"/>
    <n v="0.18"/>
    <n v="0"/>
    <x v="13"/>
    <m/>
    <m/>
    <m/>
    <m/>
    <m/>
    <m/>
    <m/>
    <m/>
    <m/>
    <m/>
    <m/>
    <m/>
    <m/>
  </r>
  <r>
    <x v="3"/>
    <s v="AUDBLoad Pos46091.4284722222"/>
    <n v="256"/>
    <x v="25"/>
    <s v="MCPAUDBLoad PosPosition report OLAP exports"/>
    <s v="MCPAUDBLoad Pos"/>
    <m/>
    <m/>
    <m/>
    <m/>
    <m/>
    <m/>
    <m/>
    <m/>
    <m/>
    <m/>
    <m/>
    <m/>
    <m/>
    <n v="2602"/>
    <x v="14"/>
    <x v="2"/>
    <s v="START Position report OLAP exports"/>
    <s v="END Position report OLAP exports"/>
    <d v="2026-03-10T10:17:00"/>
    <x v="432"/>
    <d v="2026-03-10T10:24:00"/>
    <s v="NULL"/>
    <x v="0"/>
    <x v="170"/>
    <x v="0"/>
    <s v="Position report OLAP exports"/>
    <n v="0.12"/>
    <n v="0"/>
    <n v="0.12"/>
    <n v="0"/>
    <n v="0"/>
    <n v="0.12"/>
    <m/>
    <m/>
    <n v="0"/>
    <n v="0"/>
    <n v="0.12"/>
    <n v="0"/>
    <x v="15"/>
    <m/>
    <m/>
    <m/>
    <m/>
    <m/>
    <m/>
    <m/>
    <m/>
    <m/>
    <m/>
    <m/>
    <m/>
    <m/>
  </r>
  <r>
    <x v="17"/>
    <s v="FRDBLoad Market46091.4333333333"/>
    <s v="Not Found"/>
    <x v="61"/>
    <s v="MRPFRDBLoad Marketload Market"/>
    <s v="MRPFRDBLoad Market"/>
    <m/>
    <m/>
    <m/>
    <m/>
    <m/>
    <m/>
    <m/>
    <m/>
    <m/>
    <m/>
    <m/>
    <m/>
    <m/>
    <n v="2602"/>
    <x v="4"/>
    <x v="0"/>
    <s v="START load Market"/>
    <s v="END load Market"/>
    <d v="2026-03-10T10:24:00"/>
    <x v="433"/>
    <d v="2026-03-10T11:03:00"/>
    <s v="NULL"/>
    <x v="0"/>
    <x v="173"/>
    <x v="0"/>
    <s v="load Market"/>
    <n v="0.63"/>
    <n v="0"/>
    <n v="0.63"/>
    <n v="0"/>
    <n v="0"/>
    <n v="0.63"/>
    <m/>
    <m/>
    <n v="0"/>
    <n v="0"/>
    <n v="0.63"/>
    <n v="0"/>
    <x v="89"/>
    <m/>
    <m/>
    <m/>
    <m/>
    <m/>
    <m/>
    <m/>
    <m/>
    <m/>
    <m/>
    <m/>
    <m/>
    <m/>
  </r>
  <r>
    <x v="3"/>
    <s v="AUDBLoad Pos46091.4333333333"/>
    <n v="257"/>
    <x v="26"/>
    <s v="MCPAUDBLoad Poscopy from"/>
    <s v="MCPAUDBLoad Pos"/>
    <m/>
    <m/>
    <m/>
    <m/>
    <m/>
    <m/>
    <m/>
    <m/>
    <m/>
    <m/>
    <m/>
    <m/>
    <m/>
    <n v="2602"/>
    <x v="14"/>
    <x v="2"/>
    <s v="START copy from"/>
    <s v="END copy from"/>
    <d v="2026-03-10T10:24:00"/>
    <x v="434"/>
    <d v="2026-03-10T10:26:00"/>
    <s v="NULL"/>
    <x v="0"/>
    <x v="170"/>
    <x v="0"/>
    <s v="copy from"/>
    <n v="0.02"/>
    <n v="0"/>
    <n v="0.02"/>
    <n v="0"/>
    <n v="0"/>
    <n v="0.02"/>
    <m/>
    <m/>
    <n v="0"/>
    <n v="0"/>
    <n v="0.02"/>
    <n v="0"/>
    <x v="12"/>
    <m/>
    <m/>
    <m/>
    <m/>
    <m/>
    <m/>
    <m/>
    <m/>
    <m/>
    <m/>
    <m/>
    <m/>
    <m/>
  </r>
  <r>
    <x v="4"/>
    <s v="AUDBValuation (NPV)46091.4347222222"/>
    <n v="258"/>
    <x v="27"/>
    <s v="MCPAUDBValuation (NPV)portfolio valuation run"/>
    <s v="MCPAUDBValuation (NPV)"/>
    <m/>
    <m/>
    <m/>
    <m/>
    <m/>
    <m/>
    <m/>
    <m/>
    <m/>
    <m/>
    <m/>
    <m/>
    <m/>
    <n v="2602"/>
    <x v="14"/>
    <x v="2"/>
    <s v="START portfolio valuation run"/>
    <s v="END portfolio valuation run"/>
    <d v="2026-03-10T10:26:00"/>
    <x v="435"/>
    <d v="2026-03-10T10:48:00"/>
    <s v="NULL"/>
    <x v="0"/>
    <x v="174"/>
    <x v="0"/>
    <s v="portfolio valuation run"/>
    <n v="0.37"/>
    <n v="0"/>
    <n v="0.37"/>
    <n v="0"/>
    <n v="0"/>
    <n v="0.37"/>
    <m/>
    <m/>
    <n v="0"/>
    <n v="0"/>
    <n v="0.37"/>
    <n v="0"/>
    <x v="31"/>
    <m/>
    <m/>
    <m/>
    <m/>
    <m/>
    <m/>
    <m/>
    <m/>
    <m/>
    <m/>
    <m/>
    <m/>
    <m/>
  </r>
  <r>
    <x v="27"/>
    <s v="FRDBValuation AIC46091.4354166667"/>
    <n v="259"/>
    <x v="29"/>
    <s v="MCPFRDBValuation AICAIC portfolio valuation run"/>
    <s v="MCPFRDBValuation AIC"/>
    <m/>
    <m/>
    <m/>
    <m/>
    <m/>
    <m/>
    <m/>
    <m/>
    <m/>
    <m/>
    <m/>
    <m/>
    <m/>
    <n v="2602"/>
    <x v="4"/>
    <x v="2"/>
    <s v="START AIC portfolio valuation run"/>
    <s v="END AIC portfolio valuation run"/>
    <d v="2026-03-10T10:27:00"/>
    <x v="436"/>
    <d v="2026-03-10T10:43:00"/>
    <s v="NULL"/>
    <x v="0"/>
    <x v="172"/>
    <x v="0"/>
    <s v="AIC portfolio valuation run"/>
    <n v="0.25"/>
    <n v="0"/>
    <n v="0.25"/>
    <n v="0"/>
    <n v="0"/>
    <n v="0.25"/>
    <m/>
    <m/>
    <n v="0"/>
    <n v="0"/>
    <n v="0.25"/>
    <n v="0"/>
    <x v="41"/>
    <m/>
    <m/>
    <m/>
    <m/>
    <m/>
    <m/>
    <m/>
    <m/>
    <m/>
    <m/>
    <m/>
    <m/>
    <m/>
  </r>
  <r>
    <x v="19"/>
    <s v="RODBCSRBB Planning46091.4430555556"/>
    <n v="260"/>
    <x v="75"/>
    <s v="MCPRODBCSRBB PlanningCSRBB Planning Run"/>
    <s v="MCPRODBCSRBB Planning"/>
    <m/>
    <m/>
    <m/>
    <m/>
    <m/>
    <m/>
    <m/>
    <m/>
    <m/>
    <m/>
    <m/>
    <m/>
    <m/>
    <n v="2602"/>
    <x v="10"/>
    <x v="2"/>
    <s v="START CSRBB Planning Run"/>
    <s v="END CSRBB Planning Run"/>
    <d v="2026-03-10T10:38:00"/>
    <x v="437"/>
    <d v="2026-03-10T11:30:00"/>
    <s v="NULL"/>
    <x v="0"/>
    <x v="167"/>
    <x v="0"/>
    <s v="CSRBB Planning Run"/>
    <n v="0.87"/>
    <n v="0"/>
    <n v="0.87"/>
    <n v="0"/>
    <n v="0"/>
    <n v="0.87"/>
    <m/>
    <m/>
    <n v="0"/>
    <n v="0"/>
    <n v="0.87"/>
    <n v="0"/>
    <x v="65"/>
    <m/>
    <m/>
    <m/>
    <m/>
    <m/>
    <m/>
    <m/>
    <m/>
    <m/>
    <m/>
    <m/>
    <m/>
    <m/>
  </r>
  <r>
    <x v="3"/>
    <s v="NLRBLoad Pos46091.4430555556"/>
    <n v="261"/>
    <x v="23"/>
    <s v="MCPNLRBLoad Posload"/>
    <s v="MCPNLRBLoad Pos"/>
    <m/>
    <m/>
    <m/>
    <m/>
    <m/>
    <m/>
    <m/>
    <m/>
    <m/>
    <m/>
    <m/>
    <m/>
    <m/>
    <n v="2602"/>
    <x v="11"/>
    <x v="2"/>
    <s v="START load"/>
    <s v="END load"/>
    <d v="2026-03-10T10:38:00"/>
    <x v="438"/>
    <d v="2026-03-10T12:02:00"/>
    <s v="NULL"/>
    <x v="0"/>
    <x v="175"/>
    <x v="0"/>
    <s v="load"/>
    <n v="1.4"/>
    <n v="0"/>
    <n v="1.4"/>
    <n v="0"/>
    <n v="0"/>
    <n v="1.4"/>
    <m/>
    <m/>
    <n v="0"/>
    <n v="0"/>
    <n v="1.4"/>
    <n v="0"/>
    <x v="69"/>
    <m/>
    <m/>
    <m/>
    <m/>
    <m/>
    <m/>
    <m/>
    <m/>
    <m/>
    <m/>
    <m/>
    <m/>
    <m/>
  </r>
  <r>
    <x v="12"/>
    <s v="FRDBImport Strategies46091.4465277778"/>
    <n v="262"/>
    <x v="46"/>
    <s v="MCPFRDBImport Strategiesimport strategies"/>
    <s v="MCPFRDBImport Strategies"/>
    <m/>
    <m/>
    <m/>
    <m/>
    <m/>
    <m/>
    <m/>
    <m/>
    <m/>
    <m/>
    <m/>
    <m/>
    <m/>
    <n v="2602"/>
    <x v="4"/>
    <x v="2"/>
    <s v="START import strategies"/>
    <s v="END import strategies"/>
    <d v="2026-03-10T10:43:00"/>
    <x v="439"/>
    <d v="2026-03-10T11:02:00"/>
    <s v="NULL"/>
    <x v="0"/>
    <x v="176"/>
    <x v="0"/>
    <s v="import strategies"/>
    <n v="0.12"/>
    <n v="0"/>
    <n v="0.12"/>
    <n v="0"/>
    <n v="0"/>
    <n v="0.12"/>
    <m/>
    <m/>
    <n v="0"/>
    <n v="0"/>
    <n v="0.12"/>
    <n v="0"/>
    <x v="15"/>
    <m/>
    <m/>
    <m/>
    <m/>
    <m/>
    <m/>
    <m/>
    <m/>
    <m/>
    <m/>
    <m/>
    <m/>
    <m/>
  </r>
  <r>
    <x v="13"/>
    <s v="BEGTPlanning (NII)46091.4479166667"/>
    <n v="263"/>
    <x v="58"/>
    <s v="MCPBEGTPlanning (NII)planning run exports"/>
    <s v="MCPBEGTPlanning (NII)"/>
    <m/>
    <m/>
    <m/>
    <m/>
    <m/>
    <m/>
    <m/>
    <m/>
    <m/>
    <m/>
    <m/>
    <m/>
    <m/>
    <n v="2602"/>
    <x v="1"/>
    <x v="2"/>
    <s v="START planning run exports"/>
    <s v="NULL"/>
    <d v="2026-03-10T10:45:00"/>
    <x v="440"/>
    <d v="2026-03-10T11:19:00"/>
    <s v="NULL"/>
    <x v="2"/>
    <x v="177"/>
    <x v="2"/>
    <s v="planning run exports"/>
    <n v="0.47"/>
    <n v="0.47"/>
    <n v="0"/>
    <n v="0.1"/>
    <n v="0.56999999999999995"/>
    <n v="0.56999999999999995"/>
    <m/>
    <m/>
    <n v="0.47"/>
    <n v="0.1"/>
    <n v="0"/>
    <n v="0.56999999999999995"/>
    <x v="40"/>
    <m/>
    <m/>
    <m/>
    <m/>
    <m/>
    <m/>
    <m/>
    <m/>
    <m/>
    <m/>
    <m/>
    <m/>
    <m/>
  </r>
  <r>
    <x v="4"/>
    <s v="AUDBValuation (NPV)46091.45"/>
    <n v="264"/>
    <x v="90"/>
    <s v="MCPAUDBValuation (NPV)Light Maintenance Portfolio Valuation"/>
    <s v="MCPAUDBValuation (NPV)"/>
    <m/>
    <m/>
    <m/>
    <m/>
    <m/>
    <m/>
    <m/>
    <m/>
    <m/>
    <m/>
    <m/>
    <m/>
    <m/>
    <n v="2602"/>
    <x v="14"/>
    <x v="2"/>
    <s v="START Light Maintenance Portfolio Valuation"/>
    <s v="END Light Maintenance Portfolio Valuation"/>
    <d v="2026-03-10T10:48:00"/>
    <x v="441"/>
    <d v="2026-03-10T10:56:00"/>
    <s v="NULL"/>
    <x v="0"/>
    <x v="174"/>
    <x v="0"/>
    <s v="Light Maintenance Portfolio Valuation"/>
    <n v="0.13"/>
    <n v="0"/>
    <n v="0.13"/>
    <n v="0"/>
    <n v="0"/>
    <n v="0.13"/>
    <m/>
    <m/>
    <n v="0"/>
    <n v="0"/>
    <n v="0.13"/>
    <n v="0"/>
    <x v="46"/>
    <m/>
    <m/>
    <m/>
    <m/>
    <m/>
    <m/>
    <m/>
    <m/>
    <m/>
    <m/>
    <m/>
    <m/>
    <m/>
  </r>
  <r>
    <x v="4"/>
    <s v="AUDBValuation (NPV)46091.4555555556"/>
    <n v="265"/>
    <x v="91"/>
    <s v="MCPAUDBValuation (NPV)valuation report OLAP exports"/>
    <s v="MCPAUDBValuation (NPV)"/>
    <m/>
    <m/>
    <m/>
    <m/>
    <m/>
    <m/>
    <m/>
    <m/>
    <m/>
    <m/>
    <m/>
    <m/>
    <m/>
    <n v="2602"/>
    <x v="14"/>
    <x v="2"/>
    <s v="START valuation report OLAP exports"/>
    <s v="END valuation report OLAP exports"/>
    <d v="2026-03-10T10:56:00"/>
    <x v="442"/>
    <d v="2026-03-10T11:12:00"/>
    <s v="NULL"/>
    <x v="0"/>
    <x v="174"/>
    <x v="0"/>
    <s v="valuation report OLAP exports"/>
    <n v="0.27"/>
    <n v="0"/>
    <n v="0.27"/>
    <n v="0"/>
    <n v="0"/>
    <n v="0.27"/>
    <m/>
    <m/>
    <n v="0"/>
    <n v="0"/>
    <n v="0.27"/>
    <n v="0"/>
    <x v="54"/>
    <m/>
    <m/>
    <m/>
    <m/>
    <m/>
    <m/>
    <m/>
    <m/>
    <m/>
    <m/>
    <m/>
    <m/>
    <m/>
  </r>
  <r>
    <x v="3"/>
    <s v="PLDBLoad Pos46091.4583333333"/>
    <n v="267"/>
    <x v="106"/>
    <s v="MCPPLDBLoad Posload NTG"/>
    <s v="MCPPLDBLoad Pos"/>
    <m/>
    <m/>
    <m/>
    <m/>
    <m/>
    <m/>
    <m/>
    <m/>
    <m/>
    <m/>
    <m/>
    <m/>
    <m/>
    <n v="2602"/>
    <x v="12"/>
    <x v="2"/>
    <s v="START load NTG"/>
    <s v="END load NTG"/>
    <d v="2026-03-10T11:00:00"/>
    <x v="429"/>
    <d v="2026-03-10T11:00:00"/>
    <s v="NULL"/>
    <x v="0"/>
    <x v="86"/>
    <x v="0"/>
    <s v="load NTG"/>
    <n v="0"/>
    <n v="0"/>
    <n v="0"/>
    <n v="0"/>
    <n v="0"/>
    <n v="0"/>
    <m/>
    <m/>
    <n v="0"/>
    <n v="0"/>
    <n v="0"/>
    <n v="0"/>
    <x v="0"/>
    <m/>
    <m/>
    <m/>
    <m/>
    <m/>
    <m/>
    <m/>
    <m/>
    <m/>
    <m/>
    <m/>
    <m/>
    <m/>
  </r>
  <r>
    <x v="3"/>
    <s v="PLDBLoad Pos46091.4583333333"/>
    <n v="267"/>
    <x v="24"/>
    <s v="MCPPLDBLoad PosStratification"/>
    <s v="MCPPLDBLoad Pos"/>
    <m/>
    <m/>
    <m/>
    <m/>
    <m/>
    <m/>
    <m/>
    <m/>
    <m/>
    <m/>
    <m/>
    <m/>
    <m/>
    <n v="2602"/>
    <x v="12"/>
    <x v="2"/>
    <s v="START Stratification"/>
    <s v="NULL"/>
    <d v="2026-03-10T11:00:00"/>
    <x v="288"/>
    <d v="2026-03-10T11:13:00"/>
    <s v="NULL"/>
    <x v="2"/>
    <x v="86"/>
    <x v="0"/>
    <s v="Stratification"/>
    <s v="NULL"/>
    <n v="0"/>
    <s v="NULL"/>
    <n v="0"/>
    <n v="0"/>
    <s v="NULL"/>
    <m/>
    <m/>
    <n v="0"/>
    <n v="0"/>
    <s v="NULL"/>
    <n v="0"/>
    <x v="106"/>
    <m/>
    <m/>
    <m/>
    <m/>
    <m/>
    <m/>
    <m/>
    <m/>
    <m/>
    <m/>
    <m/>
    <m/>
    <m/>
  </r>
  <r>
    <x v="19"/>
    <s v="LUDBCSRBB Planning46091.4583333333"/>
    <n v="266"/>
    <x v="75"/>
    <s v="MCPLUDBCSRBB PlanningCSRBB Planning Run"/>
    <s v="MCPLUDBCSRBB Planning"/>
    <m/>
    <m/>
    <m/>
    <m/>
    <m/>
    <m/>
    <m/>
    <m/>
    <m/>
    <m/>
    <m/>
    <m/>
    <m/>
    <n v="2602"/>
    <x v="13"/>
    <x v="2"/>
    <s v="START CSRBB Planning Run"/>
    <s v="END CSRBB Planning Run"/>
    <d v="2026-03-10T11:00:00"/>
    <x v="443"/>
    <d v="2026-03-11T06:24:00"/>
    <s v="NULL"/>
    <x v="0"/>
    <x v="171"/>
    <x v="0"/>
    <s v="CSRBB Planning Run"/>
    <n v="0.67"/>
    <n v="0"/>
    <n v="0.67"/>
    <n v="0"/>
    <n v="0"/>
    <n v="0.67"/>
    <m/>
    <m/>
    <n v="0"/>
    <n v="0"/>
    <n v="0.67"/>
    <n v="0"/>
    <x v="38"/>
    <m/>
    <m/>
    <m/>
    <m/>
    <m/>
    <m/>
    <m/>
    <m/>
    <m/>
    <m/>
    <m/>
    <m/>
    <m/>
  </r>
  <r>
    <x v="13"/>
    <s v="FRDBPlanning (NII)46091.4597222222"/>
    <n v="269"/>
    <x v="47"/>
    <s v="MCPFRDBPlanning (NII)planning run01"/>
    <s v="MCPFRDBPlanning (NII)"/>
    <m/>
    <m/>
    <m/>
    <m/>
    <m/>
    <m/>
    <m/>
    <m/>
    <m/>
    <m/>
    <m/>
    <m/>
    <m/>
    <n v="2602"/>
    <x v="4"/>
    <x v="2"/>
    <s v="START planning run01"/>
    <s v="END planning run01"/>
    <d v="2026-03-10T11:02:00"/>
    <x v="444"/>
    <d v="2026-03-10T15:07:00"/>
    <s v="NULL"/>
    <x v="0"/>
    <x v="178"/>
    <x v="0"/>
    <s v="planning run01"/>
    <n v="4.08"/>
    <n v="0"/>
    <n v="4.08"/>
    <n v="0"/>
    <n v="0"/>
    <n v="4.08"/>
    <m/>
    <m/>
    <n v="0"/>
    <n v="0"/>
    <n v="4.08"/>
    <n v="0"/>
    <x v="97"/>
    <m/>
    <m/>
    <m/>
    <m/>
    <m/>
    <m/>
    <m/>
    <m/>
    <m/>
    <m/>
    <m/>
    <m/>
    <m/>
  </r>
  <r>
    <x v="13"/>
    <s v="DEGTPlanning (NII)46091.4597222222"/>
    <n v="268"/>
    <x v="58"/>
    <s v="MCPDEGTPlanning (NII)planning run exports"/>
    <s v="MCPDEGTPlanning (NII)"/>
    <m/>
    <m/>
    <m/>
    <m/>
    <m/>
    <m/>
    <m/>
    <m/>
    <m/>
    <m/>
    <m/>
    <m/>
    <m/>
    <n v="2602"/>
    <x v="2"/>
    <x v="2"/>
    <s v="START planning run exports"/>
    <s v="NULL"/>
    <d v="2026-03-10T11:02:00"/>
    <x v="442"/>
    <d v="2026-03-10T11:19:00"/>
    <s v="NULL"/>
    <x v="2"/>
    <x v="179"/>
    <x v="1"/>
    <s v="planning run exports"/>
    <n v="0.17"/>
    <n v="0.17"/>
    <n v="0"/>
    <n v="0.12"/>
    <n v="0.28999999999999998"/>
    <n v="0.28999999999999998"/>
    <m/>
    <m/>
    <n v="0.17"/>
    <n v="0.12"/>
    <n v="0"/>
    <n v="0.28999999999999998"/>
    <x v="32"/>
    <m/>
    <m/>
    <m/>
    <m/>
    <m/>
    <m/>
    <m/>
    <m/>
    <m/>
    <m/>
    <m/>
    <m/>
    <m/>
  </r>
  <r>
    <x v="3"/>
    <s v="FRDBLoad Pos46091.4604166667"/>
    <s v="Not Found"/>
    <x v="63"/>
    <s v="MRPFRDBLoad Posload Portfolio"/>
    <s v="MRPFRDBLoad Pos"/>
    <m/>
    <m/>
    <m/>
    <m/>
    <m/>
    <m/>
    <m/>
    <m/>
    <m/>
    <m/>
    <m/>
    <m/>
    <m/>
    <n v="2602"/>
    <x v="4"/>
    <x v="0"/>
    <s v="START load Portfolio"/>
    <s v="END load Portfolio"/>
    <d v="2026-03-10T11:03:00"/>
    <x v="445"/>
    <d v="2026-03-10T11:24:00"/>
    <s v="NULL"/>
    <x v="0"/>
    <x v="180"/>
    <x v="0"/>
    <s v="load Portfolio"/>
    <n v="0.35"/>
    <n v="0"/>
    <n v="0.35"/>
    <n v="0"/>
    <n v="0"/>
    <n v="0.35"/>
    <m/>
    <m/>
    <n v="0"/>
    <n v="0"/>
    <n v="0.35"/>
    <n v="0"/>
    <x v="9"/>
    <m/>
    <m/>
    <m/>
    <m/>
    <m/>
    <m/>
    <m/>
    <m/>
    <m/>
    <m/>
    <m/>
    <m/>
    <m/>
  </r>
  <r>
    <x v="4"/>
    <s v="AUDBValuation (NPV)46091.4666666667"/>
    <n v="270"/>
    <x v="116"/>
    <s v="MCPAUDBValuation (NPV)valuation run QRM Reporter exports"/>
    <s v="MCPAUDBValuation (NPV)"/>
    <m/>
    <m/>
    <m/>
    <m/>
    <m/>
    <m/>
    <m/>
    <m/>
    <m/>
    <m/>
    <m/>
    <m/>
    <m/>
    <n v="2602"/>
    <x v="14"/>
    <x v="2"/>
    <s v="START valuation run QRM Reporter exports"/>
    <s v="END valuation run QRM Reporter exports"/>
    <d v="2026-03-10T11:12:00"/>
    <x v="446"/>
    <d v="2026-03-10T11:26:00"/>
    <s v="NULL"/>
    <x v="0"/>
    <x v="174"/>
    <x v="0"/>
    <s v="valuation run QRM Reporter exports"/>
    <n v="0.1"/>
    <n v="0"/>
    <n v="0.1"/>
    <n v="0"/>
    <n v="0"/>
    <n v="0.1"/>
    <m/>
    <m/>
    <n v="0"/>
    <n v="0"/>
    <n v="0.1"/>
    <n v="0"/>
    <x v="30"/>
    <m/>
    <m/>
    <m/>
    <m/>
    <m/>
    <m/>
    <m/>
    <m/>
    <m/>
    <m/>
    <m/>
    <m/>
    <m/>
  </r>
  <r>
    <x v="23"/>
    <s v="BEDBOptimization46091.4673611111"/>
    <s v="Not Found"/>
    <x v="76"/>
    <s v="MRPBEDBOptimizationCFM optimization1"/>
    <s v="MRPBEDBOptimization"/>
    <m/>
    <m/>
    <m/>
    <m/>
    <m/>
    <m/>
    <m/>
    <m/>
    <m/>
    <m/>
    <m/>
    <m/>
    <m/>
    <n v="2602"/>
    <x v="9"/>
    <x v="0"/>
    <s v="START CFM optimization1"/>
    <s v="END CFM optimization1"/>
    <d v="2026-03-10T11:13:00"/>
    <x v="447"/>
    <d v="2026-03-10T12:50:00"/>
    <s v="NULL"/>
    <x v="0"/>
    <x v="181"/>
    <x v="2"/>
    <s v="CFM optimization1"/>
    <n v="1.62"/>
    <n v="0"/>
    <n v="1.62"/>
    <n v="0"/>
    <n v="0"/>
    <n v="1.62"/>
    <m/>
    <m/>
    <n v="0"/>
    <n v="0"/>
    <n v="1.62"/>
    <n v="0"/>
    <x v="132"/>
    <m/>
    <m/>
    <m/>
    <m/>
    <m/>
    <m/>
    <m/>
    <m/>
    <m/>
    <m/>
    <m/>
    <m/>
    <m/>
  </r>
  <r>
    <x v="4"/>
    <s v="PLDBValuation (NPV)46091.4673611111"/>
    <n v="271"/>
    <x v="27"/>
    <s v="MCPPLDBValuation (NPV)portfolio valuation run"/>
    <s v="MCPPLDBValuation (NPV)"/>
    <m/>
    <m/>
    <m/>
    <m/>
    <m/>
    <m/>
    <m/>
    <m/>
    <m/>
    <m/>
    <m/>
    <m/>
    <m/>
    <n v="2602"/>
    <x v="12"/>
    <x v="2"/>
    <s v="START portfolio valuation run"/>
    <s v="END portfolio valuation run"/>
    <d v="2026-03-10T11:13:00"/>
    <x v="448"/>
    <d v="2026-03-10T14:14:00"/>
    <s v="NULL"/>
    <x v="0"/>
    <x v="87"/>
    <x v="0"/>
    <s v="portfolio valuation run"/>
    <n v="3.02"/>
    <n v="3.02"/>
    <n v="0"/>
    <n v="0"/>
    <n v="3.02"/>
    <n v="3.02"/>
    <m/>
    <m/>
    <n v="3.02"/>
    <n v="0"/>
    <n v="0"/>
    <n v="3.02"/>
    <x v="133"/>
    <m/>
    <m/>
    <m/>
    <m/>
    <m/>
    <m/>
    <m/>
    <m/>
    <m/>
    <m/>
    <m/>
    <m/>
    <m/>
  </r>
  <r>
    <x v="13"/>
    <s v="BEGTPlanning (NII)46091.4715277778"/>
    <n v="272"/>
    <x v="58"/>
    <s v="MCPBEGTPlanning (NII)planning run exports"/>
    <s v="MCPBEGTPlanning (NII)"/>
    <m/>
    <m/>
    <m/>
    <m/>
    <m/>
    <m/>
    <m/>
    <m/>
    <m/>
    <m/>
    <m/>
    <m/>
    <m/>
    <n v="2602"/>
    <x v="1"/>
    <x v="2"/>
    <s v="START planning run exports"/>
    <s v="END planning run exports"/>
    <d v="2026-03-10T11:19:00"/>
    <x v="449"/>
    <d v="2026-03-10T15:08:00"/>
    <s v="NULL"/>
    <x v="0"/>
    <x v="177"/>
    <x v="3"/>
    <s v="planning run exports"/>
    <n v="0.67"/>
    <n v="0.67"/>
    <n v="0"/>
    <n v="3.15"/>
    <n v="3.82"/>
    <n v="3.82"/>
    <m/>
    <m/>
    <n v="0.67"/>
    <n v="3.15"/>
    <n v="0"/>
    <n v="3.82"/>
    <x v="134"/>
    <m/>
    <m/>
    <m/>
    <m/>
    <m/>
    <m/>
    <m/>
    <m/>
    <m/>
    <m/>
    <m/>
    <m/>
    <m/>
  </r>
  <r>
    <x v="13"/>
    <s v="DEGTPlanning (NII)46091.4715277778"/>
    <n v="273"/>
    <x v="58"/>
    <s v="MCPDEGTPlanning (NII)planning run exports"/>
    <s v="MCPDEGTPlanning (NII)"/>
    <m/>
    <m/>
    <m/>
    <m/>
    <m/>
    <m/>
    <m/>
    <m/>
    <m/>
    <m/>
    <m/>
    <m/>
    <m/>
    <n v="2602"/>
    <x v="2"/>
    <x v="2"/>
    <s v="START planning run exports"/>
    <s v="END planning run exports"/>
    <d v="2026-03-10T11:19:00"/>
    <x v="450"/>
    <s v="NULL"/>
    <s v="NULL"/>
    <x v="0"/>
    <x v="179"/>
    <x v="2"/>
    <s v="planning run exports"/>
    <n v="0.62"/>
    <n v="0"/>
    <n v="0.62"/>
    <n v="0"/>
    <n v="0"/>
    <n v="0.62"/>
    <m/>
    <m/>
    <n v="0"/>
    <n v="0"/>
    <n v="0.62"/>
    <n v="0"/>
    <x v="73"/>
    <m/>
    <m/>
    <m/>
    <m/>
    <m/>
    <m/>
    <m/>
    <m/>
    <m/>
    <m/>
    <m/>
    <m/>
    <m/>
  </r>
  <r>
    <x v="3"/>
    <s v="FRDBLoad Pos46091.475"/>
    <s v="Not Found"/>
    <x v="26"/>
    <s v="MRPFRDBLoad Poscopy from"/>
    <s v="MRPFRDBLoad Pos"/>
    <m/>
    <m/>
    <m/>
    <m/>
    <m/>
    <m/>
    <m/>
    <m/>
    <m/>
    <m/>
    <m/>
    <m/>
    <m/>
    <n v="2602"/>
    <x v="4"/>
    <x v="0"/>
    <s v="START copy from"/>
    <s v="END copy from"/>
    <d v="2026-03-10T11:24:00"/>
    <x v="451"/>
    <d v="2026-03-10T11:33:00"/>
    <s v="NULL"/>
    <x v="0"/>
    <x v="180"/>
    <x v="0"/>
    <s v="copy from"/>
    <n v="0.02"/>
    <n v="0"/>
    <n v="0.02"/>
    <n v="0"/>
    <n v="0"/>
    <n v="0.02"/>
    <m/>
    <m/>
    <n v="0"/>
    <n v="0"/>
    <n v="0.02"/>
    <n v="0"/>
    <x v="12"/>
    <m/>
    <m/>
    <m/>
    <m/>
    <m/>
    <m/>
    <m/>
    <m/>
    <m/>
    <m/>
    <m/>
    <m/>
    <m/>
  </r>
  <r>
    <x v="25"/>
    <s v="AUDBCSRBB Valuation46091.4763888889"/>
    <n v="274"/>
    <x v="93"/>
    <s v="MCPAUDBCSRBB ValuationCSRBB Portfolio Valuation"/>
    <s v="MCPAUDBCSRBB Valuation"/>
    <m/>
    <m/>
    <m/>
    <m/>
    <m/>
    <m/>
    <m/>
    <m/>
    <m/>
    <m/>
    <m/>
    <m/>
    <m/>
    <n v="2602"/>
    <x v="14"/>
    <x v="2"/>
    <s v="START CSRBB Portfolio Valuation"/>
    <s v="END CSRBB Portfolio Valuation"/>
    <d v="2026-03-10T11:26:00"/>
    <x v="452"/>
    <d v="2026-03-10T11:38:00"/>
    <s v="NULL"/>
    <x v="0"/>
    <x v="182"/>
    <x v="0"/>
    <s v="CSRBB Portfolio Valuation"/>
    <n v="0.2"/>
    <n v="0"/>
    <n v="0.2"/>
    <n v="0"/>
    <n v="0"/>
    <n v="0.2"/>
    <m/>
    <m/>
    <n v="0"/>
    <n v="0"/>
    <n v="0.2"/>
    <n v="0"/>
    <x v="1"/>
    <m/>
    <m/>
    <m/>
    <m/>
    <m/>
    <m/>
    <m/>
    <m/>
    <m/>
    <m/>
    <m/>
    <m/>
    <m/>
  </r>
  <r>
    <x v="29"/>
    <s v="ICDBICDB46091.4791666667"/>
    <n v="276"/>
    <x v="42"/>
    <s v="MCPICDBICDBDelete portfolio from"/>
    <s v="MCPICDBICDB"/>
    <m/>
    <m/>
    <m/>
    <m/>
    <m/>
    <m/>
    <m/>
    <m/>
    <m/>
    <m/>
    <m/>
    <m/>
    <m/>
    <n v="2602"/>
    <x v="16"/>
    <x v="2"/>
    <s v="START Delete portfolio from"/>
    <s v="END Delete portfolio from"/>
    <d v="2026-03-10T11:30:00"/>
    <x v="453"/>
    <d v="2026-03-10T12:55:00"/>
    <s v="NULL"/>
    <x v="0"/>
    <x v="183"/>
    <x v="0"/>
    <s v="Delete portfolio from"/>
    <n v="0.02"/>
    <n v="0"/>
    <n v="0.02"/>
    <n v="0"/>
    <n v="0"/>
    <n v="0.02"/>
    <m/>
    <m/>
    <n v="0"/>
    <n v="0"/>
    <n v="0.02"/>
    <n v="0"/>
    <x v="12"/>
    <m/>
    <m/>
    <m/>
    <m/>
    <m/>
    <m/>
    <m/>
    <m/>
    <m/>
    <m/>
    <m/>
    <m/>
    <m/>
  </r>
  <r>
    <x v="19"/>
    <s v="RODBCSRBB Planning46091.4791666667"/>
    <n v="275"/>
    <x v="0"/>
    <s v="MCPRODBCSRBB Planningexport to ara"/>
    <s v="MCPRODBCSRBB Planning"/>
    <m/>
    <m/>
    <m/>
    <m/>
    <m/>
    <m/>
    <m/>
    <m/>
    <m/>
    <m/>
    <m/>
    <m/>
    <m/>
    <n v="2602"/>
    <x v="10"/>
    <x v="2"/>
    <s v="START export to ara"/>
    <s v="END export to ara"/>
    <d v="2026-03-10T11:30:00"/>
    <x v="454"/>
    <d v="2026-03-10T11:41:00"/>
    <s v="NULL"/>
    <x v="0"/>
    <x v="167"/>
    <x v="0"/>
    <s v="export to ara"/>
    <n v="0.03"/>
    <n v="0"/>
    <n v="0.03"/>
    <n v="0"/>
    <n v="0"/>
    <n v="0.03"/>
    <m/>
    <m/>
    <n v="0"/>
    <n v="0"/>
    <n v="0.03"/>
    <n v="0"/>
    <x v="5"/>
    <m/>
    <m/>
    <m/>
    <m/>
    <m/>
    <m/>
    <m/>
    <m/>
    <m/>
    <m/>
    <m/>
    <m/>
    <m/>
  </r>
  <r>
    <x v="18"/>
    <s v="FRDBGenerate Load46091.48125"/>
    <s v="Not Found"/>
    <x v="65"/>
    <s v="MRPFRDBGenerate LoadGenerate DD SAV"/>
    <s v="MRPFRDBGenerate Load"/>
    <m/>
    <m/>
    <m/>
    <m/>
    <m/>
    <m/>
    <m/>
    <m/>
    <m/>
    <m/>
    <m/>
    <m/>
    <m/>
    <n v="2602"/>
    <x v="4"/>
    <x v="0"/>
    <s v="START Generate DD SAV"/>
    <s v="END Generate DD SAV"/>
    <d v="2026-03-10T11:33:00"/>
    <x v="455"/>
    <d v="2026-03-10T11:33:00"/>
    <s v="NULL"/>
    <x v="0"/>
    <x v="184"/>
    <x v="0"/>
    <s v="Generate DD SAV"/>
    <n v="0"/>
    <n v="0"/>
    <n v="0"/>
    <n v="0"/>
    <n v="0"/>
    <n v="0"/>
    <m/>
    <m/>
    <n v="0"/>
    <n v="0"/>
    <n v="0"/>
    <n v="0"/>
    <x v="0"/>
    <m/>
    <m/>
    <m/>
    <m/>
    <m/>
    <m/>
    <m/>
    <m/>
    <m/>
    <m/>
    <m/>
    <m/>
    <m/>
  </r>
  <r>
    <x v="18"/>
    <s v="FRDBGenerate Load46091.48125"/>
    <s v="Not Found"/>
    <x v="66"/>
    <s v="MRPFRDBGenerate LoadLoad DD SAV"/>
    <s v="MRPFRDBGenerate Load"/>
    <m/>
    <m/>
    <m/>
    <m/>
    <m/>
    <m/>
    <m/>
    <m/>
    <m/>
    <m/>
    <m/>
    <m/>
    <m/>
    <n v="2602"/>
    <x v="4"/>
    <x v="0"/>
    <s v="START Load DD SAV"/>
    <s v="END Load DD SAV"/>
    <d v="2026-03-10T11:33:00"/>
    <x v="456"/>
    <d v="2026-03-10T11:43:00"/>
    <s v="NULL"/>
    <x v="0"/>
    <x v="184"/>
    <x v="0"/>
    <s v="Load DD SAV"/>
    <n v="0.17"/>
    <n v="0"/>
    <n v="0.17"/>
    <n v="0"/>
    <n v="0"/>
    <n v="0.17"/>
    <m/>
    <m/>
    <n v="0"/>
    <n v="0"/>
    <n v="0.17"/>
    <n v="0"/>
    <x v="34"/>
    <m/>
    <m/>
    <m/>
    <m/>
    <m/>
    <m/>
    <m/>
    <m/>
    <m/>
    <m/>
    <m/>
    <m/>
    <m/>
  </r>
  <r>
    <x v="25"/>
    <s v="AUDBCSRBB Valuation46091.4847222222"/>
    <n v="277"/>
    <x v="94"/>
    <s v="MCPAUDBCSRBB ValuationLight Maintenance CSRBB valuation"/>
    <s v="MCPAUDBCSRBB Valuation"/>
    <m/>
    <m/>
    <m/>
    <m/>
    <m/>
    <m/>
    <m/>
    <m/>
    <m/>
    <m/>
    <m/>
    <m/>
    <m/>
    <n v="2602"/>
    <x v="14"/>
    <x v="2"/>
    <s v="START Light Maintenance CSRBB valuation"/>
    <s v="END Light Maintenance CSRBB valuation"/>
    <d v="2026-03-10T11:38:00"/>
    <x v="457"/>
    <d v="2026-03-10T11:43:00"/>
    <s v="NULL"/>
    <x v="0"/>
    <x v="182"/>
    <x v="0"/>
    <s v="Light Maintenance CSRBB valuation"/>
    <n v="7.0000000000000007E-2"/>
    <n v="0"/>
    <n v="7.0000000000000007E-2"/>
    <n v="0"/>
    <n v="0"/>
    <n v="7.0000000000000007E-2"/>
    <m/>
    <m/>
    <n v="0"/>
    <n v="0"/>
    <n v="7.0000000000000007E-2"/>
    <n v="0"/>
    <x v="28"/>
    <m/>
    <m/>
    <m/>
    <m/>
    <m/>
    <m/>
    <m/>
    <m/>
    <m/>
    <m/>
    <m/>
    <m/>
    <m/>
  </r>
  <r>
    <x v="7"/>
    <s v="RODBEC46091.4868055556"/>
    <n v="278"/>
    <x v="14"/>
    <s v="MCPRODBECLight Maintenance"/>
    <s v="MCPRODBEC"/>
    <m/>
    <m/>
    <m/>
    <m/>
    <m/>
    <m/>
    <m/>
    <m/>
    <m/>
    <m/>
    <m/>
    <m/>
    <m/>
    <n v="2602"/>
    <x v="10"/>
    <x v="2"/>
    <s v="START Light Maintenance"/>
    <s v="END Light Maintenance"/>
    <d v="2026-03-10T11:41:00"/>
    <x v="458"/>
    <d v="2026-03-10T11:45:00"/>
    <s v="NULL"/>
    <x v="0"/>
    <x v="185"/>
    <x v="2"/>
    <s v="Light Maintenance"/>
    <n v="7.0000000000000007E-2"/>
    <n v="0"/>
    <n v="7.0000000000000007E-2"/>
    <n v="0"/>
    <n v="0"/>
    <n v="7.0000000000000007E-2"/>
    <m/>
    <m/>
    <n v="0"/>
    <n v="0"/>
    <n v="7.0000000000000007E-2"/>
    <n v="0"/>
    <x v="28"/>
    <m/>
    <m/>
    <m/>
    <m/>
    <m/>
    <m/>
    <m/>
    <m/>
    <m/>
    <m/>
    <m/>
    <m/>
    <m/>
  </r>
  <r>
    <x v="7"/>
    <s v="BEDBEC46091.4875"/>
    <n v="279"/>
    <x v="33"/>
    <s v="MCPBEDBECing-ec valuation"/>
    <s v="MCPBEDBEC"/>
    <m/>
    <m/>
    <m/>
    <m/>
    <m/>
    <m/>
    <m/>
    <m/>
    <m/>
    <m/>
    <m/>
    <m/>
    <m/>
    <n v="2602"/>
    <x v="9"/>
    <x v="2"/>
    <s v="START ing-ec valuation"/>
    <s v="NULL"/>
    <d v="2026-03-10T11:42:00"/>
    <x v="288"/>
    <d v="2026-03-10T15:18:00"/>
    <s v="NULL"/>
    <x v="2"/>
    <x v="186"/>
    <x v="0"/>
    <s v="ing-ec valuation"/>
    <s v="NULL"/>
    <n v="0"/>
    <s v="NULL"/>
    <n v="0"/>
    <n v="0"/>
    <s v="NULL"/>
    <m/>
    <m/>
    <n v="0"/>
    <n v="0"/>
    <s v="NULL"/>
    <n v="0"/>
    <x v="106"/>
    <m/>
    <m/>
    <m/>
    <m/>
    <m/>
    <m/>
    <m/>
    <m/>
    <m/>
    <m/>
    <m/>
    <m/>
    <m/>
  </r>
  <r>
    <x v="19"/>
    <s v="AUDBCSRBB Planning46091.4881944444"/>
    <n v="280"/>
    <x v="117"/>
    <s v="MCPAUDBCSRBB PlanningCSRBB Planning Light Maintenance"/>
    <s v="MCPAUDBCSRBB Planning"/>
    <m/>
    <m/>
    <m/>
    <m/>
    <m/>
    <m/>
    <m/>
    <m/>
    <m/>
    <m/>
    <m/>
    <m/>
    <m/>
    <n v="2602"/>
    <x v="14"/>
    <x v="2"/>
    <s v="START CSRBB Planning Light Maintenance"/>
    <s v="END CSRBB Planning Light Maintenance"/>
    <d v="2026-03-10T11:43:00"/>
    <x v="459"/>
    <d v="2026-03-10T11:47:00"/>
    <s v="NULL"/>
    <x v="0"/>
    <x v="187"/>
    <x v="0"/>
    <s v="CSRBB Planning Light Maintenance"/>
    <n v="7.0000000000000007E-2"/>
    <n v="0"/>
    <n v="7.0000000000000007E-2"/>
    <n v="0"/>
    <n v="0"/>
    <n v="7.0000000000000007E-2"/>
    <m/>
    <m/>
    <n v="0"/>
    <n v="0"/>
    <n v="7.0000000000000007E-2"/>
    <n v="0"/>
    <x v="28"/>
    <m/>
    <m/>
    <m/>
    <m/>
    <m/>
    <m/>
    <m/>
    <m/>
    <m/>
    <m/>
    <m/>
    <m/>
    <m/>
  </r>
  <r>
    <x v="18"/>
    <s v="FRDBGenerate Load46091.4881944444"/>
    <s v="Not Found"/>
    <x v="69"/>
    <s v="MRPFRDBGenerate LoadGenerate DD MOR"/>
    <s v="MRPFRDBGenerate Load"/>
    <m/>
    <m/>
    <m/>
    <m/>
    <m/>
    <m/>
    <m/>
    <m/>
    <m/>
    <m/>
    <m/>
    <m/>
    <m/>
    <n v="2602"/>
    <x v="4"/>
    <x v="0"/>
    <s v="START Generate DD MOR"/>
    <s v="END Generate DD MOR"/>
    <d v="2026-03-10T11:43:00"/>
    <x v="460"/>
    <d v="2026-03-10T11:44:00"/>
    <s v="NULL"/>
    <x v="0"/>
    <x v="188"/>
    <x v="0"/>
    <s v="Generate DD MOR"/>
    <n v="0.02"/>
    <n v="0"/>
    <n v="0.02"/>
    <n v="0"/>
    <n v="0"/>
    <n v="0.02"/>
    <m/>
    <m/>
    <n v="0"/>
    <n v="0"/>
    <n v="0.02"/>
    <n v="0"/>
    <x v="12"/>
    <m/>
    <m/>
    <m/>
    <m/>
    <m/>
    <m/>
    <m/>
    <m/>
    <m/>
    <m/>
    <m/>
    <m/>
    <m/>
  </r>
  <r>
    <x v="18"/>
    <s v="FRDBGenerate Load46091.4888888889"/>
    <s v="Not Found"/>
    <x v="70"/>
    <s v="MRPFRDBGenerate LoadLoad DD MOR"/>
    <s v="MRPFRDBGenerate Load"/>
    <m/>
    <m/>
    <m/>
    <m/>
    <m/>
    <m/>
    <m/>
    <m/>
    <m/>
    <m/>
    <m/>
    <m/>
    <m/>
    <n v="2602"/>
    <x v="4"/>
    <x v="0"/>
    <s v="START Load DD MOR"/>
    <s v="END Load DD MOR"/>
    <d v="2026-03-10T11:44:00"/>
    <x v="461"/>
    <d v="2026-03-10T11:55:00"/>
    <s v="NULL"/>
    <x v="0"/>
    <x v="188"/>
    <x v="0"/>
    <s v="Load DD MOR"/>
    <n v="0.15"/>
    <n v="0"/>
    <n v="0.15"/>
    <n v="0"/>
    <n v="0"/>
    <n v="0.15"/>
    <m/>
    <m/>
    <n v="0"/>
    <n v="0"/>
    <n v="0.15"/>
    <n v="0"/>
    <x v="16"/>
    <m/>
    <m/>
    <m/>
    <m/>
    <m/>
    <m/>
    <m/>
    <m/>
    <m/>
    <m/>
    <m/>
    <m/>
    <m/>
  </r>
  <r>
    <x v="7"/>
    <s v="RODBEC46091.4895833333"/>
    <n v="281"/>
    <x v="33"/>
    <s v="MCPRODBECing-ec valuation"/>
    <s v="MCPRODBEC"/>
    <m/>
    <m/>
    <m/>
    <m/>
    <m/>
    <m/>
    <m/>
    <m/>
    <m/>
    <m/>
    <m/>
    <m/>
    <m/>
    <n v="2602"/>
    <x v="10"/>
    <x v="2"/>
    <s v="START ing-ec valuation"/>
    <s v="END ing-ec valuation"/>
    <d v="2026-03-10T11:45:00"/>
    <x v="462"/>
    <d v="2026-03-10T16:34:00"/>
    <s v="NULL"/>
    <x v="0"/>
    <x v="185"/>
    <x v="0"/>
    <s v="ing-ec valuation"/>
    <n v="4.82"/>
    <n v="0"/>
    <n v="4.82"/>
    <n v="0"/>
    <n v="0"/>
    <n v="4.82"/>
    <m/>
    <m/>
    <n v="0"/>
    <n v="0"/>
    <n v="4.82"/>
    <n v="0"/>
    <x v="135"/>
    <m/>
    <m/>
    <m/>
    <m/>
    <m/>
    <m/>
    <m/>
    <m/>
    <m/>
    <m/>
    <m/>
    <m/>
    <m/>
  </r>
  <r>
    <x v="19"/>
    <s v="AUDBCSRBB Planning46091.4909722222"/>
    <n v="282"/>
    <x v="71"/>
    <s v="MCPAUDBCSRBB Planningimport CSRBB strategies"/>
    <s v="MCPAUDBCSRBB Planning"/>
    <m/>
    <m/>
    <m/>
    <m/>
    <m/>
    <m/>
    <m/>
    <m/>
    <m/>
    <m/>
    <m/>
    <m/>
    <m/>
    <n v="2602"/>
    <x v="14"/>
    <x v="2"/>
    <s v="START import CSRBB strategies"/>
    <s v="END import CSRBB strategies"/>
    <d v="2026-03-10T11:47:00"/>
    <x v="463"/>
    <d v="2026-03-10T12:42:00"/>
    <s v="NULL"/>
    <x v="0"/>
    <x v="187"/>
    <x v="0"/>
    <s v="import CSRBB strategies"/>
    <n v="0.92"/>
    <n v="0"/>
    <n v="0.92"/>
    <n v="0"/>
    <n v="0"/>
    <n v="0.92"/>
    <m/>
    <m/>
    <n v="0"/>
    <n v="0"/>
    <n v="0.92"/>
    <n v="0"/>
    <x v="136"/>
    <m/>
    <m/>
    <m/>
    <m/>
    <m/>
    <m/>
    <m/>
    <m/>
    <m/>
    <m/>
    <m/>
    <m/>
    <m/>
  </r>
  <r>
    <x v="20"/>
    <s v="FRDBValuation 146091.4965277778"/>
    <s v="Not Found"/>
    <x v="103"/>
    <s v="MRPFRDBValuation 1NPV1 run"/>
    <s v="MRPFRDBValuation 1"/>
    <m/>
    <m/>
    <m/>
    <m/>
    <m/>
    <m/>
    <m/>
    <m/>
    <m/>
    <m/>
    <m/>
    <m/>
    <m/>
    <n v="2602"/>
    <x v="4"/>
    <x v="0"/>
    <s v="START NPV1 run"/>
    <s v="END NPV1 run"/>
    <d v="2026-03-10T11:55:00"/>
    <x v="464"/>
    <d v="2026-03-10T12:26:00"/>
    <s v="NULL"/>
    <x v="0"/>
    <x v="189"/>
    <x v="0"/>
    <s v="NPV1 run"/>
    <n v="0.52"/>
    <n v="0"/>
    <n v="0.52"/>
    <n v="0"/>
    <n v="0"/>
    <n v="0.52"/>
    <m/>
    <m/>
    <n v="0"/>
    <n v="0"/>
    <n v="0.52"/>
    <n v="0"/>
    <x v="11"/>
    <m/>
    <m/>
    <m/>
    <m/>
    <m/>
    <m/>
    <m/>
    <m/>
    <m/>
    <m/>
    <m/>
    <m/>
    <m/>
  </r>
  <r>
    <x v="3"/>
    <s v="NLRBLoad Pos46091.5013888889"/>
    <n v="283"/>
    <x v="24"/>
    <s v="MCPNLRBLoad PosStratification"/>
    <s v="MCPNLRBLoad Pos"/>
    <m/>
    <m/>
    <m/>
    <m/>
    <m/>
    <m/>
    <m/>
    <m/>
    <m/>
    <m/>
    <m/>
    <m/>
    <m/>
    <n v="2602"/>
    <x v="11"/>
    <x v="2"/>
    <s v="START Stratification"/>
    <s v="END Stratification"/>
    <d v="2026-03-10T12:02:00"/>
    <x v="465"/>
    <d v="2026-03-10T12:13:00"/>
    <s v="NULL"/>
    <x v="0"/>
    <x v="175"/>
    <x v="0"/>
    <s v="Stratification"/>
    <n v="0.18"/>
    <n v="0"/>
    <n v="0.18"/>
    <n v="0"/>
    <n v="0"/>
    <n v="0.18"/>
    <m/>
    <m/>
    <n v="0"/>
    <n v="0"/>
    <n v="0.18"/>
    <n v="0"/>
    <x v="13"/>
    <m/>
    <m/>
    <m/>
    <m/>
    <m/>
    <m/>
    <m/>
    <m/>
    <m/>
    <m/>
    <m/>
    <m/>
    <m/>
  </r>
  <r>
    <x v="3"/>
    <s v="NLRBLoad Pos46091.5090277778"/>
    <n v="284"/>
    <x v="26"/>
    <s v="MCPNLRBLoad Poscopy from"/>
    <s v="MCPNLRBLoad Pos"/>
    <m/>
    <m/>
    <m/>
    <m/>
    <m/>
    <m/>
    <m/>
    <m/>
    <m/>
    <m/>
    <m/>
    <m/>
    <m/>
    <n v="2602"/>
    <x v="11"/>
    <x v="2"/>
    <s v="START copy from"/>
    <s v="END copy from"/>
    <d v="2026-03-10T12:13:00"/>
    <x v="466"/>
    <d v="2026-03-10T12:15:00"/>
    <s v="NULL"/>
    <x v="0"/>
    <x v="175"/>
    <x v="0"/>
    <s v="copy from"/>
    <n v="0.02"/>
    <n v="0"/>
    <n v="0.02"/>
    <n v="0"/>
    <n v="0"/>
    <n v="0.02"/>
    <m/>
    <m/>
    <n v="0"/>
    <n v="0"/>
    <n v="0.02"/>
    <n v="0"/>
    <x v="12"/>
    <m/>
    <m/>
    <m/>
    <m/>
    <m/>
    <m/>
    <m/>
    <m/>
    <m/>
    <m/>
    <m/>
    <m/>
    <m/>
  </r>
  <r>
    <x v="30"/>
    <s v="NLRBLoad ELP and Mortgages46091.5104166667"/>
    <n v="285"/>
    <x v="118"/>
    <s v="MCPNLRBLoad ELP and Mortgagesload ELP and Mortgages"/>
    <s v="MCPNLRBLoad ELP and Mortgages"/>
    <m/>
    <m/>
    <m/>
    <m/>
    <m/>
    <m/>
    <m/>
    <m/>
    <m/>
    <m/>
    <m/>
    <m/>
    <m/>
    <n v="2602"/>
    <x v="11"/>
    <x v="2"/>
    <s v="START load ELP and Mortgages"/>
    <s v="END load ELP and Mortgages"/>
    <d v="2026-03-10T12:15:00"/>
    <x v="447"/>
    <d v="2026-03-10T12:51:00"/>
    <s v="NULL"/>
    <x v="0"/>
    <x v="190"/>
    <x v="0"/>
    <s v="load ELP and Mortgages"/>
    <n v="0.57999999999999996"/>
    <n v="0"/>
    <n v="0.57999999999999996"/>
    <n v="0"/>
    <n v="0"/>
    <n v="0.57999999999999996"/>
    <m/>
    <m/>
    <n v="0"/>
    <n v="0"/>
    <n v="0.57999999999999996"/>
    <n v="0"/>
    <x v="93"/>
    <m/>
    <m/>
    <m/>
    <m/>
    <m/>
    <m/>
    <m/>
    <m/>
    <m/>
    <m/>
    <m/>
    <m/>
    <m/>
  </r>
  <r>
    <x v="20"/>
    <s v="FRDBValuation 146091.5180555556"/>
    <s v="Not Found"/>
    <x v="14"/>
    <s v="MRPFRDBValuation 1Light Maintenance"/>
    <s v="MRPFRDBValuation 1"/>
    <m/>
    <m/>
    <m/>
    <m/>
    <m/>
    <m/>
    <m/>
    <m/>
    <m/>
    <m/>
    <m/>
    <m/>
    <m/>
    <n v="2602"/>
    <x v="4"/>
    <x v="0"/>
    <s v="START Light Maintenance"/>
    <s v="END Light Maintenance"/>
    <d v="2026-03-10T12:26:00"/>
    <x v="467"/>
    <d v="2026-03-10T12:34:00"/>
    <s v="NULL"/>
    <x v="0"/>
    <x v="189"/>
    <x v="0"/>
    <s v="Light Maintenance"/>
    <n v="0.12"/>
    <n v="0"/>
    <n v="0.12"/>
    <n v="0"/>
    <n v="0"/>
    <n v="0.12"/>
    <m/>
    <m/>
    <n v="0"/>
    <n v="0"/>
    <n v="0.12"/>
    <n v="0"/>
    <x v="15"/>
    <m/>
    <m/>
    <m/>
    <m/>
    <m/>
    <m/>
    <m/>
    <m/>
    <m/>
    <m/>
    <m/>
    <m/>
    <m/>
  </r>
  <r>
    <x v="21"/>
    <s v="FRDBCF Extraction46091.5236111111"/>
    <s v="Not Found"/>
    <x v="72"/>
    <s v="MRPFRDBCF ExtractionCF Extraction"/>
    <s v="MRPFRDBCF Extraction"/>
    <m/>
    <m/>
    <m/>
    <m/>
    <m/>
    <m/>
    <m/>
    <m/>
    <m/>
    <m/>
    <m/>
    <m/>
    <m/>
    <n v="2602"/>
    <x v="4"/>
    <x v="0"/>
    <s v="START CF Extraction"/>
    <s v="END CF Extraction"/>
    <d v="2026-03-10T12:34:00"/>
    <x v="468"/>
    <d v="2026-03-10T12:42:00"/>
    <s v="NULL"/>
    <x v="0"/>
    <x v="191"/>
    <x v="0"/>
    <s v="CF Extraction"/>
    <n v="0.12"/>
    <n v="0"/>
    <n v="0.12"/>
    <n v="0"/>
    <n v="0"/>
    <n v="0.12"/>
    <m/>
    <m/>
    <n v="0"/>
    <n v="0"/>
    <n v="0.12"/>
    <n v="0"/>
    <x v="15"/>
    <m/>
    <m/>
    <m/>
    <m/>
    <m/>
    <m/>
    <m/>
    <m/>
    <m/>
    <m/>
    <m/>
    <m/>
    <m/>
  </r>
  <r>
    <x v="23"/>
    <s v="FRDBOptimization46091.5291666667"/>
    <s v="Not Found"/>
    <x v="85"/>
    <s v="MRPFRDBOptimizationRoM optimization"/>
    <s v="MRPFRDBOptimization"/>
    <m/>
    <m/>
    <m/>
    <m/>
    <m/>
    <m/>
    <m/>
    <m/>
    <m/>
    <m/>
    <m/>
    <m/>
    <m/>
    <n v="2602"/>
    <x v="4"/>
    <x v="0"/>
    <s v="START RoM optimization"/>
    <s v="END RoM optimization"/>
    <d v="2026-03-10T12:42:00"/>
    <x v="469"/>
    <d v="2026-03-10T12:47:00"/>
    <s v="NULL"/>
    <x v="0"/>
    <x v="192"/>
    <x v="0"/>
    <s v="RoM optimization"/>
    <n v="0.08"/>
    <n v="0"/>
    <n v="0.08"/>
    <n v="0"/>
    <n v="0"/>
    <n v="0.08"/>
    <m/>
    <m/>
    <n v="0"/>
    <n v="0"/>
    <n v="0.08"/>
    <n v="0"/>
    <x v="3"/>
    <m/>
    <m/>
    <m/>
    <m/>
    <m/>
    <m/>
    <m/>
    <m/>
    <m/>
    <m/>
    <m/>
    <m/>
    <m/>
  </r>
  <r>
    <x v="19"/>
    <s v="AUDBCSRBB Planning46091.5291666667"/>
    <n v="286"/>
    <x v="75"/>
    <s v="MCPAUDBCSRBB PlanningCSRBB Planning Run"/>
    <s v="MCPAUDBCSRBB Planning"/>
    <m/>
    <m/>
    <m/>
    <m/>
    <m/>
    <m/>
    <m/>
    <m/>
    <m/>
    <m/>
    <m/>
    <m/>
    <m/>
    <n v="2602"/>
    <x v="14"/>
    <x v="2"/>
    <s v="START CSRBB Planning Run"/>
    <s v="END CSRBB Planning Run"/>
    <d v="2026-03-10T12:42:00"/>
    <x v="470"/>
    <d v="2026-03-10T13:24:00"/>
    <s v="NULL"/>
    <x v="0"/>
    <x v="187"/>
    <x v="0"/>
    <s v="CSRBB Planning Run"/>
    <n v="0.7"/>
    <n v="0"/>
    <n v="0.7"/>
    <n v="0"/>
    <n v="0"/>
    <n v="0.7"/>
    <m/>
    <m/>
    <n v="0"/>
    <n v="0"/>
    <n v="0.7"/>
    <n v="0"/>
    <x v="112"/>
    <m/>
    <m/>
    <m/>
    <m/>
    <m/>
    <m/>
    <m/>
    <m/>
    <m/>
    <m/>
    <m/>
    <m/>
    <m/>
  </r>
  <r>
    <x v="23"/>
    <s v="FRDBOptimization46091.5326388889"/>
    <s v="Not Found"/>
    <x v="78"/>
    <s v="MRPFRDBOptimizationSuper Light Maintenance"/>
    <s v="MRPFRDBOptimization"/>
    <m/>
    <m/>
    <m/>
    <m/>
    <m/>
    <m/>
    <m/>
    <m/>
    <m/>
    <m/>
    <m/>
    <m/>
    <m/>
    <n v="2602"/>
    <x v="4"/>
    <x v="0"/>
    <s v="START Super Light Maintenance"/>
    <s v="END Super Light Maintenance"/>
    <d v="2026-03-10T12:47:00"/>
    <x v="447"/>
    <d v="2026-03-10T12:50:00"/>
    <s v="NULL"/>
    <x v="0"/>
    <x v="192"/>
    <x v="0"/>
    <s v="Super Light Maintenance"/>
    <n v="0.05"/>
    <n v="0"/>
    <n v="0.05"/>
    <n v="0"/>
    <n v="0"/>
    <n v="0.05"/>
    <m/>
    <m/>
    <n v="0"/>
    <n v="0"/>
    <n v="0.05"/>
    <n v="0"/>
    <x v="4"/>
    <m/>
    <m/>
    <m/>
    <m/>
    <m/>
    <m/>
    <m/>
    <m/>
    <m/>
    <m/>
    <m/>
    <m/>
    <m/>
  </r>
  <r>
    <x v="23"/>
    <s v="BEDBOptimization46091.5347222222"/>
    <s v="Not Found"/>
    <x v="78"/>
    <s v="MRPBEDBOptimizationSuper Light Maintenance"/>
    <s v="MRPBEDBOptimization"/>
    <m/>
    <m/>
    <m/>
    <m/>
    <m/>
    <m/>
    <m/>
    <m/>
    <m/>
    <m/>
    <m/>
    <m/>
    <m/>
    <n v="2602"/>
    <x v="9"/>
    <x v="0"/>
    <s v="START Super Light Maintenance"/>
    <s v="END Super Light Maintenance"/>
    <d v="2026-03-10T12:50:00"/>
    <x v="471"/>
    <d v="2026-03-10T12:55:00"/>
    <s v="NULL"/>
    <x v="0"/>
    <x v="181"/>
    <x v="12"/>
    <s v="Super Light Maintenance"/>
    <n v="0.08"/>
    <n v="0"/>
    <n v="0.08"/>
    <n v="0"/>
    <n v="0"/>
    <n v="0.08"/>
    <m/>
    <m/>
    <n v="0"/>
    <n v="0"/>
    <n v="0.08"/>
    <n v="0"/>
    <x v="3"/>
    <m/>
    <m/>
    <m/>
    <m/>
    <m/>
    <m/>
    <m/>
    <m/>
    <m/>
    <m/>
    <m/>
    <m/>
    <m/>
  </r>
  <r>
    <x v="23"/>
    <s v="FRDBOptimization46091.5347222222"/>
    <s v="Not Found"/>
    <x v="119"/>
    <s v="MRPFRDBOptimizationRoM OLAP export"/>
    <s v="MRPFRDBOptimization"/>
    <m/>
    <m/>
    <m/>
    <m/>
    <m/>
    <m/>
    <m/>
    <m/>
    <m/>
    <m/>
    <m/>
    <m/>
    <m/>
    <n v="2602"/>
    <x v="4"/>
    <x v="0"/>
    <s v="START RoM OLAP export"/>
    <s v="END RoM OLAP export"/>
    <d v="2026-03-10T12:50:00"/>
    <x v="472"/>
    <d v="2026-03-10T12:56:00"/>
    <s v="NULL"/>
    <x v="0"/>
    <x v="192"/>
    <x v="0"/>
    <s v="RoM OLAP export"/>
    <n v="0.1"/>
    <n v="0"/>
    <n v="0.1"/>
    <n v="0"/>
    <n v="0"/>
    <n v="0.1"/>
    <m/>
    <m/>
    <n v="0"/>
    <n v="0"/>
    <n v="0.1"/>
    <n v="0"/>
    <x v="30"/>
    <m/>
    <m/>
    <m/>
    <m/>
    <m/>
    <m/>
    <m/>
    <m/>
    <m/>
    <m/>
    <m/>
    <m/>
    <m/>
  </r>
  <r>
    <x v="4"/>
    <s v="NLRBValuation (NPV)46091.5354166667"/>
    <n v="287"/>
    <x v="27"/>
    <s v="MCPNLRBValuation (NPV)portfolio valuation run"/>
    <s v="MCPNLRBValuation (NPV)"/>
    <m/>
    <m/>
    <m/>
    <m/>
    <m/>
    <m/>
    <m/>
    <m/>
    <m/>
    <m/>
    <m/>
    <m/>
    <m/>
    <n v="2602"/>
    <x v="11"/>
    <x v="2"/>
    <s v="START portfolio valuation run"/>
    <s v="NULL"/>
    <d v="2026-03-10T12:51:00"/>
    <x v="473"/>
    <d v="2026-03-10T13:45:00"/>
    <s v="Exception Info: Workflow finished with errors. (line: 34)  "/>
    <x v="1"/>
    <x v="193"/>
    <x v="0"/>
    <s v="portfolio valuation run"/>
    <n v="0.3"/>
    <n v="0.3"/>
    <n v="0"/>
    <n v="0.6"/>
    <n v="0.9"/>
    <n v="0.9"/>
    <m/>
    <m/>
    <n v="0.3"/>
    <n v="0.6"/>
    <n v="0"/>
    <n v="0.9"/>
    <x v="137"/>
    <m/>
    <m/>
    <m/>
    <m/>
    <m/>
    <m/>
    <m/>
    <m/>
    <m/>
    <m/>
    <m/>
    <m/>
    <m/>
  </r>
  <r>
    <x v="23"/>
    <s v="BEDBOptimization46091.5381944444"/>
    <s v="Not Found"/>
    <x v="80"/>
    <s v="MRPBEDBOptimizationCFM optimization2"/>
    <s v="MRPBEDBOptimization"/>
    <m/>
    <m/>
    <m/>
    <m/>
    <m/>
    <m/>
    <m/>
    <m/>
    <m/>
    <m/>
    <m/>
    <m/>
    <m/>
    <n v="2602"/>
    <x v="9"/>
    <x v="0"/>
    <s v="START CFM optimization2"/>
    <s v="END CFM optimization2"/>
    <d v="2026-03-10T12:55:00"/>
    <x v="474"/>
    <d v="2026-03-10T14:04:00"/>
    <s v="NULL"/>
    <x v="0"/>
    <x v="181"/>
    <x v="2"/>
    <s v="CFM optimization2"/>
    <n v="1.1200000000000001"/>
    <n v="0"/>
    <n v="1.1200000000000001"/>
    <n v="0"/>
    <n v="0"/>
    <n v="1.1200000000000001"/>
    <m/>
    <m/>
    <n v="0"/>
    <n v="0"/>
    <n v="1.1200000000000001"/>
    <n v="0"/>
    <x v="138"/>
    <m/>
    <m/>
    <m/>
    <m/>
    <m/>
    <m/>
    <m/>
    <m/>
    <m/>
    <m/>
    <m/>
    <m/>
    <m/>
  </r>
  <r>
    <x v="29"/>
    <s v="ICDBICDB46091.5381944444"/>
    <n v="288"/>
    <x v="120"/>
    <s v="MCPICDBICDBload model parameters from"/>
    <s v="MCPICDBICDB"/>
    <m/>
    <m/>
    <m/>
    <m/>
    <m/>
    <m/>
    <m/>
    <m/>
    <m/>
    <m/>
    <m/>
    <m/>
    <m/>
    <n v="2602"/>
    <x v="16"/>
    <x v="2"/>
    <s v="START load model parameters from"/>
    <s v="END load model parameters from"/>
    <d v="2026-03-10T12:55:00"/>
    <x v="472"/>
    <d v="2026-03-10T12:56:00"/>
    <s v="NULL"/>
    <x v="0"/>
    <x v="183"/>
    <x v="0"/>
    <s v="load model parameters from"/>
    <n v="0.02"/>
    <n v="0"/>
    <n v="0.02"/>
    <n v="0"/>
    <n v="0"/>
    <n v="0.02"/>
    <m/>
    <m/>
    <n v="0"/>
    <n v="0"/>
    <n v="0.02"/>
    <n v="0"/>
    <x v="12"/>
    <m/>
    <m/>
    <m/>
    <m/>
    <m/>
    <m/>
    <m/>
    <m/>
    <m/>
    <m/>
    <m/>
    <m/>
    <m/>
  </r>
  <r>
    <x v="23"/>
    <s v="FRDBOptimization46091.5388888889"/>
    <s v="Not Found"/>
    <x v="82"/>
    <s v="MRPFRDBOptimizationRoS/RIOD optimization"/>
    <s v="MRPFRDBOptimization"/>
    <m/>
    <m/>
    <m/>
    <m/>
    <m/>
    <m/>
    <m/>
    <m/>
    <m/>
    <m/>
    <m/>
    <m/>
    <m/>
    <n v="2602"/>
    <x v="4"/>
    <x v="0"/>
    <s v="START RoS/RIOD optimization"/>
    <s v="NULL"/>
    <d v="2026-03-10T12:56:00"/>
    <x v="472"/>
    <d v="2026-03-10T13:43:00"/>
    <s v="Exception Info: Could not find a part of the path '\\sx9000079155.ad.ing.net\QRMSQLTEMP\CLIENT1781\output'. (line: 81)  "/>
    <x v="1"/>
    <x v="192"/>
    <x v="0"/>
    <s v="RoS/RIOD optimization"/>
    <n v="0"/>
    <n v="0"/>
    <n v="0"/>
    <n v="0.78"/>
    <n v="0.78"/>
    <n v="0.78"/>
    <m/>
    <m/>
    <n v="0"/>
    <n v="0.78"/>
    <n v="0"/>
    <n v="0.78"/>
    <x v="117"/>
    <m/>
    <m/>
    <m/>
    <m/>
    <m/>
    <m/>
    <m/>
    <m/>
    <m/>
    <m/>
    <m/>
    <m/>
    <m/>
  </r>
  <r>
    <x v="29"/>
    <s v="ICDBICDB46091.5388888889"/>
    <n v="289"/>
    <x v="121"/>
    <s v="MCPICDBICDBcompare model parameters from"/>
    <s v="MCPICDBICDB"/>
    <m/>
    <m/>
    <m/>
    <m/>
    <m/>
    <m/>
    <m/>
    <m/>
    <m/>
    <m/>
    <m/>
    <m/>
    <m/>
    <n v="2602"/>
    <x v="16"/>
    <x v="2"/>
    <s v="START compare model parameters from"/>
    <s v="END compare model parameters from"/>
    <d v="2026-03-10T12:56:00"/>
    <x v="475"/>
    <d v="2026-03-10T12:58:00"/>
    <s v="NULL"/>
    <x v="0"/>
    <x v="183"/>
    <x v="0"/>
    <s v="compare model parameters from"/>
    <n v="0.03"/>
    <n v="0"/>
    <n v="0.03"/>
    <n v="0"/>
    <n v="0"/>
    <n v="0.03"/>
    <m/>
    <m/>
    <n v="0"/>
    <n v="0"/>
    <n v="0.03"/>
    <n v="0"/>
    <x v="5"/>
    <m/>
    <m/>
    <m/>
    <m/>
    <m/>
    <m/>
    <m/>
    <m/>
    <m/>
    <m/>
    <m/>
    <m/>
    <m/>
  </r>
  <r>
    <x v="29"/>
    <s v="ICDBICDB46091.5402777778"/>
    <n v="290"/>
    <x v="122"/>
    <s v="MCPICDBICDBPortfolio Copy | NLWB_Lending | Live on ALM Core"/>
    <s v="MCPICDBICDB"/>
    <m/>
    <m/>
    <m/>
    <m/>
    <m/>
    <m/>
    <m/>
    <m/>
    <m/>
    <m/>
    <m/>
    <m/>
    <m/>
    <n v="2602"/>
    <x v="16"/>
    <x v="2"/>
    <s v="START Portfolio Copy | NLWB_Lending | Live on ALM Core"/>
    <s v="END Portfolio Copy | NLWB_Lending | Live on ALM Core"/>
    <d v="2026-03-10T12:58:00"/>
    <x v="476"/>
    <d v="2026-03-10T13:21:00"/>
    <s v="NULL"/>
    <x v="0"/>
    <x v="183"/>
    <x v="0"/>
    <s v="Portfolio Copy | NLWB_Lending | Live on ALM Core"/>
    <n v="0.38"/>
    <n v="0"/>
    <n v="0.38"/>
    <n v="0"/>
    <n v="0"/>
    <n v="0.38"/>
    <m/>
    <m/>
    <n v="0"/>
    <n v="0"/>
    <n v="0.38"/>
    <n v="0"/>
    <x v="124"/>
    <m/>
    <m/>
    <m/>
    <m/>
    <m/>
    <m/>
    <m/>
    <m/>
    <m/>
    <m/>
    <m/>
    <m/>
    <m/>
  </r>
  <r>
    <x v="29"/>
    <s v="ICDBICDB46091.55625"/>
    <n v="291"/>
    <x v="123"/>
    <s v="MCPICDBICDBPortfolio Copy | London | Live on ALM Core"/>
    <s v="MCPICDBICDB"/>
    <m/>
    <m/>
    <m/>
    <m/>
    <m/>
    <m/>
    <m/>
    <m/>
    <m/>
    <m/>
    <m/>
    <m/>
    <m/>
    <n v="2602"/>
    <x v="16"/>
    <x v="2"/>
    <s v="START Portfolio Copy | London | Live on ALM Core"/>
    <s v="END Portfolio Copy | London | Live on ALM Core"/>
    <d v="2026-03-10T13:21:00"/>
    <x v="477"/>
    <d v="2026-03-10T13:43:00"/>
    <s v="NULL"/>
    <x v="0"/>
    <x v="183"/>
    <x v="0"/>
    <s v="Portfolio Copy | London | Live on ALM Core"/>
    <n v="0.37"/>
    <n v="0"/>
    <n v="0.37"/>
    <n v="0"/>
    <n v="0"/>
    <n v="0.37"/>
    <m/>
    <m/>
    <n v="0"/>
    <n v="0"/>
    <n v="0.37"/>
    <n v="0"/>
    <x v="31"/>
    <m/>
    <m/>
    <m/>
    <m/>
    <m/>
    <m/>
    <m/>
    <m/>
    <m/>
    <m/>
    <m/>
    <m/>
    <m/>
  </r>
  <r>
    <x v="19"/>
    <s v="AUDBCSRBB Planning46091.5583333333"/>
    <n v="292"/>
    <x v="124"/>
    <s v="MCPAUDBCSRBB PlanningCSRBB Planning export to ara"/>
    <s v="MCPAUDBCSRBB Planning"/>
    <m/>
    <m/>
    <m/>
    <m/>
    <m/>
    <m/>
    <m/>
    <m/>
    <m/>
    <m/>
    <m/>
    <m/>
    <m/>
    <n v="2602"/>
    <x v="14"/>
    <x v="2"/>
    <s v="START CSRBB Planning export to ara"/>
    <s v="END CSRBB Planning export to ara"/>
    <d v="2026-03-10T13:24:00"/>
    <x v="478"/>
    <d v="2026-03-10T13:26:00"/>
    <s v="NULL"/>
    <x v="0"/>
    <x v="187"/>
    <x v="0"/>
    <s v="CSRBB Planning export to ara"/>
    <n v="0.02"/>
    <n v="0"/>
    <n v="0.02"/>
    <n v="0"/>
    <n v="0"/>
    <n v="0.02"/>
    <m/>
    <m/>
    <n v="0"/>
    <n v="0"/>
    <n v="0.02"/>
    <n v="0"/>
    <x v="12"/>
    <m/>
    <m/>
    <m/>
    <m/>
    <m/>
    <m/>
    <m/>
    <m/>
    <m/>
    <m/>
    <m/>
    <m/>
    <m/>
  </r>
  <r>
    <x v="8"/>
    <s v="AUDBKR46091.5597222222"/>
    <n v="293"/>
    <x v="115"/>
    <s v="MCPAUDBKRLight Maintenance bpv-kr valuation"/>
    <s v="MCPAUDBKR"/>
    <m/>
    <m/>
    <m/>
    <m/>
    <m/>
    <m/>
    <m/>
    <m/>
    <m/>
    <m/>
    <m/>
    <m/>
    <m/>
    <n v="2602"/>
    <x v="14"/>
    <x v="2"/>
    <s v="START Light Maintenance bpv-kr valuation"/>
    <s v="END Light Maintenance bpv-kr valuation"/>
    <d v="2026-03-10T13:26:00"/>
    <x v="479"/>
    <d v="2026-03-10T13:32:00"/>
    <s v="NULL"/>
    <x v="0"/>
    <x v="194"/>
    <x v="0"/>
    <s v="Light Maintenance bpv-kr valuation"/>
    <n v="0.1"/>
    <n v="0"/>
    <n v="0.1"/>
    <n v="0"/>
    <n v="0"/>
    <n v="0.1"/>
    <m/>
    <m/>
    <n v="0"/>
    <n v="0"/>
    <n v="0.1"/>
    <n v="0"/>
    <x v="30"/>
    <m/>
    <m/>
    <m/>
    <m/>
    <m/>
    <m/>
    <m/>
    <m/>
    <m/>
    <m/>
    <m/>
    <m/>
    <m/>
  </r>
  <r>
    <x v="8"/>
    <s v="AUDBKR46091.5638888889"/>
    <n v="294"/>
    <x v="37"/>
    <s v="MCPAUDBKRbpv-kr valuation"/>
    <s v="MCPAUDBKR"/>
    <m/>
    <m/>
    <m/>
    <m/>
    <m/>
    <m/>
    <m/>
    <m/>
    <m/>
    <m/>
    <m/>
    <m/>
    <m/>
    <n v="2602"/>
    <x v="14"/>
    <x v="2"/>
    <s v="START bpv-kr valuation"/>
    <s v="NULL"/>
    <d v="2026-03-10T13:32:00"/>
    <x v="480"/>
    <d v="2026-03-11T07:05:00"/>
    <s v="Exception Info: Workflow finished with errors. (line: 40)  "/>
    <x v="1"/>
    <x v="194"/>
    <x v="0"/>
    <s v="bpv-kr valuation"/>
    <n v="0.08"/>
    <n v="0.08"/>
    <n v="0"/>
    <n v="6.47"/>
    <n v="6.55"/>
    <n v="6.55"/>
    <m/>
    <m/>
    <n v="0.08"/>
    <n v="6.47"/>
    <n v="0"/>
    <n v="6.55"/>
    <x v="139"/>
    <m/>
    <m/>
    <m/>
    <m/>
    <m/>
    <m/>
    <m/>
    <m/>
    <m/>
    <m/>
    <m/>
    <m/>
    <m/>
  </r>
  <r>
    <x v="23"/>
    <s v="FRDBOptimization46091.5715277778"/>
    <s v="Not Found"/>
    <x v="82"/>
    <s v="MRPFRDBOptimizationRoS/RIOD optimization"/>
    <s v="MRPFRDBOptimization"/>
    <m/>
    <m/>
    <m/>
    <m/>
    <m/>
    <m/>
    <m/>
    <m/>
    <m/>
    <m/>
    <m/>
    <m/>
    <m/>
    <n v="2602"/>
    <x v="4"/>
    <x v="0"/>
    <s v="START RoS/RIOD optimization"/>
    <s v="END RoS/RIOD optimization"/>
    <d v="2026-03-10T13:43:00"/>
    <x v="481"/>
    <d v="2026-03-10T13:50:00"/>
    <s v="NULL"/>
    <x v="0"/>
    <x v="195"/>
    <x v="1"/>
    <s v="RoS/RIOD optimization"/>
    <n v="0.12"/>
    <n v="0"/>
    <n v="0.12"/>
    <n v="0"/>
    <n v="0"/>
    <n v="0.12"/>
    <m/>
    <m/>
    <n v="0"/>
    <n v="0"/>
    <n v="0.12"/>
    <n v="0"/>
    <x v="15"/>
    <m/>
    <m/>
    <m/>
    <m/>
    <m/>
    <m/>
    <m/>
    <m/>
    <m/>
    <m/>
    <m/>
    <m/>
    <m/>
  </r>
  <r>
    <x v="29"/>
    <s v="ICDBICDB46091.5715277778"/>
    <n v="295"/>
    <x v="125"/>
    <s v="MCPICDBICDBPortfolio Copy | Dublin | Live on ALM Core"/>
    <s v="MCPICDBICDB"/>
    <m/>
    <m/>
    <m/>
    <m/>
    <m/>
    <m/>
    <m/>
    <m/>
    <m/>
    <m/>
    <m/>
    <m/>
    <m/>
    <n v="2602"/>
    <x v="16"/>
    <x v="2"/>
    <s v="START Portfolio Copy | Dublin | Live on ALM Core"/>
    <s v="END Portfolio Copy | Dublin | Live on ALM Core"/>
    <d v="2026-03-10T13:43:00"/>
    <x v="482"/>
    <d v="2026-03-10T13:44:00"/>
    <s v="NULL"/>
    <x v="0"/>
    <x v="183"/>
    <x v="0"/>
    <s v="Portfolio Copy | Dublin | Live on ALM Core"/>
    <n v="0.02"/>
    <n v="0"/>
    <n v="0.02"/>
    <n v="0"/>
    <n v="0"/>
    <n v="0.02"/>
    <m/>
    <m/>
    <n v="0"/>
    <n v="0"/>
    <n v="0.02"/>
    <n v="0"/>
    <x v="12"/>
    <m/>
    <m/>
    <m/>
    <m/>
    <m/>
    <m/>
    <m/>
    <m/>
    <m/>
    <m/>
    <m/>
    <m/>
    <m/>
  </r>
  <r>
    <x v="29"/>
    <s v="ICDBICDB46091.5722222222"/>
    <n v="296"/>
    <x v="126"/>
    <s v="MCPICDBICDBPortfolio Copy | Singapore | Live on ALM Core"/>
    <s v="MCPICDBICDB"/>
    <m/>
    <m/>
    <m/>
    <m/>
    <m/>
    <m/>
    <m/>
    <m/>
    <m/>
    <m/>
    <m/>
    <m/>
    <m/>
    <n v="2602"/>
    <x v="16"/>
    <x v="2"/>
    <s v="START Portfolio Copy | Singapore | Live on ALM Core"/>
    <s v="END Portfolio Copy | Singapore | Live on ALM Core"/>
    <d v="2026-03-10T13:44:00"/>
    <x v="483"/>
    <d v="2026-03-10T14:09:00"/>
    <s v="NULL"/>
    <x v="0"/>
    <x v="183"/>
    <x v="0"/>
    <s v="Portfolio Copy | Singapore | Live on ALM Core"/>
    <n v="0.42"/>
    <n v="0"/>
    <n v="0.42"/>
    <n v="0"/>
    <n v="0"/>
    <n v="0.42"/>
    <m/>
    <m/>
    <n v="0"/>
    <n v="0"/>
    <n v="0.42"/>
    <n v="0"/>
    <x v="140"/>
    <m/>
    <m/>
    <m/>
    <m/>
    <m/>
    <m/>
    <m/>
    <m/>
    <m/>
    <m/>
    <m/>
    <m/>
    <m/>
  </r>
  <r>
    <x v="4"/>
    <s v="NLRBValuation (NPV)46091.5729166667"/>
    <n v="297"/>
    <x v="27"/>
    <s v="MCPNLRBValuation (NPV)portfolio valuation run"/>
    <s v="MCPNLRBValuation (NPV)"/>
    <m/>
    <m/>
    <m/>
    <m/>
    <m/>
    <m/>
    <m/>
    <m/>
    <m/>
    <m/>
    <m/>
    <m/>
    <m/>
    <n v="2602"/>
    <x v="11"/>
    <x v="2"/>
    <s v="START portfolio valuation run"/>
    <s v="NULL"/>
    <d v="2026-03-10T13:45:00"/>
    <x v="484"/>
    <d v="2026-03-10T14:57:00"/>
    <s v="Exception Info: Workflow finished with errors. (line: 34)  "/>
    <x v="1"/>
    <x v="193"/>
    <x v="1"/>
    <s v="portfolio valuation run"/>
    <n v="0.17"/>
    <n v="0.17"/>
    <n v="0"/>
    <n v="1.03"/>
    <n v="1.2"/>
    <n v="1.2"/>
    <m/>
    <m/>
    <n v="0.17"/>
    <n v="1.03"/>
    <n v="0"/>
    <n v="1.2"/>
    <x v="141"/>
    <m/>
    <m/>
    <m/>
    <m/>
    <m/>
    <m/>
    <m/>
    <m/>
    <m/>
    <m/>
    <m/>
    <m/>
    <m/>
  </r>
  <r>
    <x v="23"/>
    <s v="FRDBOptimization46091.5763888889"/>
    <s v="Not Found"/>
    <x v="78"/>
    <s v="MRPFRDBOptimizationSuper Light Maintenance"/>
    <s v="MRPFRDBOptimization"/>
    <m/>
    <m/>
    <m/>
    <m/>
    <m/>
    <m/>
    <m/>
    <m/>
    <m/>
    <m/>
    <m/>
    <m/>
    <m/>
    <n v="2602"/>
    <x v="4"/>
    <x v="0"/>
    <s v="START Super Light Maintenance"/>
    <s v="END Super Light Maintenance"/>
    <d v="2026-03-10T13:50:00"/>
    <x v="485"/>
    <d v="2026-03-10T13:54:00"/>
    <s v="NULL"/>
    <x v="0"/>
    <x v="195"/>
    <x v="1"/>
    <s v="Super Light Maintenance"/>
    <n v="7.0000000000000007E-2"/>
    <n v="0"/>
    <n v="7.0000000000000007E-2"/>
    <n v="0"/>
    <n v="0"/>
    <n v="7.0000000000000007E-2"/>
    <m/>
    <m/>
    <n v="0"/>
    <n v="0"/>
    <n v="7.0000000000000007E-2"/>
    <n v="0"/>
    <x v="28"/>
    <m/>
    <m/>
    <m/>
    <m/>
    <m/>
    <m/>
    <m/>
    <m/>
    <m/>
    <m/>
    <m/>
    <m/>
    <m/>
  </r>
  <r>
    <x v="23"/>
    <s v="FRDBOptimization46091.5791666667"/>
    <s v="Not Found"/>
    <x v="127"/>
    <s v="MRPFRDBOptimizationRoS/RIOD OLAP export"/>
    <s v="MRPFRDBOptimization"/>
    <m/>
    <m/>
    <m/>
    <m/>
    <m/>
    <m/>
    <m/>
    <m/>
    <m/>
    <m/>
    <m/>
    <m/>
    <m/>
    <n v="2602"/>
    <x v="4"/>
    <x v="0"/>
    <s v="START RoS/RIOD OLAP export"/>
    <s v="END RoS/RIOD OLAP export"/>
    <d v="2026-03-10T13:54:00"/>
    <x v="474"/>
    <s v="NULL"/>
    <s v="NULL"/>
    <x v="0"/>
    <x v="195"/>
    <x v="0"/>
    <s v="RoS/RIOD OLAP export"/>
    <n v="0.13"/>
    <n v="0"/>
    <n v="0.13"/>
    <n v="0"/>
    <n v="0"/>
    <n v="0.13"/>
    <m/>
    <m/>
    <n v="0"/>
    <n v="0"/>
    <n v="0.13"/>
    <n v="0"/>
    <x v="46"/>
    <m/>
    <m/>
    <m/>
    <m/>
    <m/>
    <m/>
    <m/>
    <m/>
    <m/>
    <m/>
    <m/>
    <m/>
    <m/>
  </r>
  <r>
    <x v="23"/>
    <s v="BEDBOptimization46091.5861111111"/>
    <s v="Not Found"/>
    <x v="78"/>
    <s v="MRPBEDBOptimizationSuper Light Maintenance"/>
    <s v="MRPBEDBOptimization"/>
    <m/>
    <m/>
    <m/>
    <m/>
    <m/>
    <m/>
    <m/>
    <m/>
    <m/>
    <m/>
    <m/>
    <m/>
    <m/>
    <n v="2602"/>
    <x v="9"/>
    <x v="0"/>
    <s v="START Super Light Maintenance"/>
    <s v="END Super Light Maintenance"/>
    <d v="2026-03-10T14:04:00"/>
    <x v="486"/>
    <s v="NULL"/>
    <s v="NULL"/>
    <x v="0"/>
    <x v="181"/>
    <x v="13"/>
    <s v="Super Light Maintenance"/>
    <n v="7.0000000000000007E-2"/>
    <n v="0"/>
    <n v="7.0000000000000007E-2"/>
    <n v="0"/>
    <n v="0"/>
    <n v="7.0000000000000007E-2"/>
    <m/>
    <m/>
    <n v="0"/>
    <n v="0"/>
    <n v="7.0000000000000007E-2"/>
    <n v="0"/>
    <x v="28"/>
    <m/>
    <m/>
    <m/>
    <m/>
    <m/>
    <m/>
    <m/>
    <m/>
    <m/>
    <m/>
    <m/>
    <m/>
    <m/>
  </r>
  <r>
    <x v="29"/>
    <s v="ICDBICDB46091.5895833333"/>
    <n v="298"/>
    <x v="128"/>
    <s v="MCPICDBICDBPortfolio Copy | Hong_Kong | Live on ALM Core"/>
    <s v="MCPICDBICDB"/>
    <m/>
    <m/>
    <m/>
    <m/>
    <m/>
    <m/>
    <m/>
    <m/>
    <m/>
    <m/>
    <m/>
    <m/>
    <m/>
    <n v="2602"/>
    <x v="16"/>
    <x v="2"/>
    <s v="START Portfolio Copy | Hong_Kong | Live on ALM Core"/>
    <s v="END Portfolio Copy | Hong_Kong | Live on ALM Core"/>
    <d v="2026-03-10T14:09:00"/>
    <x v="487"/>
    <d v="2026-03-10T14:30:00"/>
    <s v="NULL"/>
    <x v="0"/>
    <x v="183"/>
    <x v="0"/>
    <s v="Portfolio Copy | Hong_Kong | Live on ALM Core"/>
    <n v="0.35"/>
    <n v="0"/>
    <n v="0.35"/>
    <n v="0"/>
    <n v="0"/>
    <n v="0.35"/>
    <m/>
    <m/>
    <n v="0"/>
    <n v="0"/>
    <n v="0.35"/>
    <n v="0"/>
    <x v="9"/>
    <m/>
    <m/>
    <m/>
    <m/>
    <m/>
    <m/>
    <m/>
    <m/>
    <m/>
    <m/>
    <m/>
    <m/>
    <m/>
  </r>
  <r>
    <x v="4"/>
    <s v="PLDBValuation (NPV)46091.5930555556"/>
    <n v="299"/>
    <x v="108"/>
    <s v="MCPPLDBValuation (NPV)export to ara Portfolio Valuation"/>
    <s v="MCPPLDBValuation (NPV)"/>
    <m/>
    <m/>
    <m/>
    <m/>
    <m/>
    <m/>
    <m/>
    <m/>
    <m/>
    <m/>
    <m/>
    <m/>
    <m/>
    <n v="2602"/>
    <x v="12"/>
    <x v="2"/>
    <s v="START export to ara Portfolio Valuation"/>
    <s v="END export to ara Portfolio Valuation"/>
    <d v="2026-03-10T14:14:00"/>
    <x v="488"/>
    <d v="2026-03-10T14:17:00"/>
    <s v="NULL"/>
    <x v="0"/>
    <x v="87"/>
    <x v="0"/>
    <s v="export to ara Portfolio Valuation"/>
    <n v="0.03"/>
    <n v="0"/>
    <n v="0.03"/>
    <n v="0"/>
    <n v="0"/>
    <n v="0.03"/>
    <m/>
    <m/>
    <n v="0"/>
    <n v="0"/>
    <n v="0.03"/>
    <n v="0"/>
    <x v="5"/>
    <m/>
    <m/>
    <m/>
    <m/>
    <m/>
    <m/>
    <m/>
    <m/>
    <m/>
    <m/>
    <m/>
    <m/>
    <m/>
  </r>
  <r>
    <x v="4"/>
    <s v="PLDBValuation (NPV)46091.5951388889"/>
    <n v="300"/>
    <x v="14"/>
    <s v="MCPPLDBValuation (NPV)Light Maintenance"/>
    <s v="MCPPLDBValuation (NPV)"/>
    <m/>
    <m/>
    <m/>
    <m/>
    <m/>
    <m/>
    <m/>
    <m/>
    <m/>
    <m/>
    <m/>
    <m/>
    <m/>
    <n v="2602"/>
    <x v="12"/>
    <x v="2"/>
    <s v="START Light Maintenance"/>
    <s v="END Light Maintenance"/>
    <d v="2026-03-10T14:17:00"/>
    <x v="489"/>
    <d v="2026-03-10T14:49:00"/>
    <s v="NULL"/>
    <x v="0"/>
    <x v="92"/>
    <x v="0"/>
    <s v="Light Maintenance"/>
    <n v="0.53"/>
    <n v="0"/>
    <n v="0.53"/>
    <n v="0"/>
    <n v="0"/>
    <n v="0.53"/>
    <m/>
    <m/>
    <n v="0"/>
    <n v="0"/>
    <n v="0.53"/>
    <n v="0"/>
    <x v="7"/>
    <m/>
    <m/>
    <m/>
    <m/>
    <m/>
    <m/>
    <m/>
    <m/>
    <m/>
    <m/>
    <m/>
    <m/>
    <m/>
  </r>
  <r>
    <x v="29"/>
    <s v="ICDBICDB46091.6041666667"/>
    <n v="301"/>
    <x v="129"/>
    <s v="MCPICDBICDBPortfolio Copy | Sofia | Live on ALM Core"/>
    <s v="MCPICDBICDB"/>
    <m/>
    <m/>
    <m/>
    <m/>
    <m/>
    <m/>
    <m/>
    <m/>
    <m/>
    <m/>
    <m/>
    <m/>
    <m/>
    <n v="2602"/>
    <x v="16"/>
    <x v="2"/>
    <s v="START Portfolio Copy | Sofia | Live on ALM Core"/>
    <s v="END Portfolio Copy | Sofia | Live on ALM Core"/>
    <d v="2026-03-10T14:30:00"/>
    <x v="490"/>
    <d v="2026-03-10T14:52:00"/>
    <s v="NULL"/>
    <x v="0"/>
    <x v="183"/>
    <x v="0"/>
    <s v="Portfolio Copy | Sofia | Live on ALM Core"/>
    <n v="0.37"/>
    <n v="0"/>
    <n v="0.37"/>
    <n v="0"/>
    <n v="0"/>
    <n v="0.37"/>
    <m/>
    <m/>
    <n v="0"/>
    <n v="0"/>
    <n v="0.37"/>
    <n v="0"/>
    <x v="31"/>
    <m/>
    <m/>
    <m/>
    <m/>
    <m/>
    <m/>
    <m/>
    <m/>
    <m/>
    <m/>
    <m/>
    <m/>
    <m/>
  </r>
  <r>
    <x v="4"/>
    <s v="PLDBValuation (NPV)46091.6173611111"/>
    <n v="302"/>
    <x v="91"/>
    <s v="MCPPLDBValuation (NPV)valuation report OLAP exports"/>
    <s v="MCPPLDBValuation (NPV)"/>
    <m/>
    <m/>
    <m/>
    <m/>
    <m/>
    <m/>
    <m/>
    <m/>
    <m/>
    <m/>
    <m/>
    <m/>
    <m/>
    <n v="2602"/>
    <x v="12"/>
    <x v="2"/>
    <s v="START valuation report OLAP exports"/>
    <s v="END valuation report OLAP exports"/>
    <d v="2026-03-10T14:49:00"/>
    <x v="489"/>
    <d v="2026-03-10T14:49:00"/>
    <s v="NULL"/>
    <x v="0"/>
    <x v="92"/>
    <x v="0"/>
    <s v="valuation report OLAP exports"/>
    <n v="0"/>
    <n v="0"/>
    <n v="0"/>
    <n v="0"/>
    <n v="0"/>
    <n v="0"/>
    <m/>
    <m/>
    <n v="0"/>
    <n v="0"/>
    <n v="0"/>
    <n v="0"/>
    <x v="0"/>
    <m/>
    <m/>
    <m/>
    <m/>
    <m/>
    <m/>
    <m/>
    <m/>
    <m/>
    <m/>
    <m/>
    <m/>
    <m/>
  </r>
  <r>
    <x v="4"/>
    <s v="PLDBValuation (NPV)46091.6173611111"/>
    <n v="302"/>
    <x v="92"/>
    <s v="MCPPLDBValuation (NPV)valuation report QRM Reporter exports"/>
    <s v="MCPPLDBValuation (NPV)"/>
    <m/>
    <m/>
    <m/>
    <m/>
    <m/>
    <m/>
    <m/>
    <m/>
    <m/>
    <m/>
    <m/>
    <m/>
    <m/>
    <n v="2602"/>
    <x v="12"/>
    <x v="2"/>
    <s v="START valuation report QRM Reporter exports"/>
    <s v="END valuation report QRM Reporter exports"/>
    <d v="2026-03-10T14:49:00"/>
    <x v="491"/>
    <d v="2026-03-10T14:56:00"/>
    <s v="NULL"/>
    <x v="0"/>
    <x v="92"/>
    <x v="0"/>
    <s v="valuation report QRM Reporter exports"/>
    <n v="0.1"/>
    <n v="0.1"/>
    <n v="0"/>
    <n v="0.02"/>
    <n v="0.12"/>
    <n v="0.12"/>
    <m/>
    <m/>
    <n v="0.1"/>
    <n v="0.02"/>
    <n v="0"/>
    <n v="0.12"/>
    <x v="15"/>
    <m/>
    <m/>
    <m/>
    <m/>
    <m/>
    <m/>
    <m/>
    <m/>
    <m/>
    <m/>
    <m/>
    <m/>
    <m/>
  </r>
  <r>
    <x v="29"/>
    <s v="ICDBICDB46091.6194444444"/>
    <n v="303"/>
    <x v="130"/>
    <s v="MCPICDBICDBPortfolio Copy | Vienna | Live on ALM Core"/>
    <s v="MCPICDBICDB"/>
    <m/>
    <m/>
    <m/>
    <m/>
    <m/>
    <m/>
    <m/>
    <m/>
    <m/>
    <m/>
    <m/>
    <m/>
    <m/>
    <n v="2602"/>
    <x v="16"/>
    <x v="2"/>
    <s v="START Portfolio Copy | Vienna | Live on ALM Core"/>
    <s v="END Portfolio Copy | Vienna | Live on ALM Core"/>
    <d v="2026-03-10T14:52:00"/>
    <x v="490"/>
    <d v="2026-03-10T14:52:00"/>
    <s v="NULL"/>
    <x v="0"/>
    <x v="183"/>
    <x v="0"/>
    <s v="Portfolio Copy | Vienna | Live on ALM Core"/>
    <n v="0"/>
    <n v="0"/>
    <n v="0"/>
    <n v="0"/>
    <n v="0"/>
    <n v="0"/>
    <m/>
    <m/>
    <n v="0"/>
    <n v="0"/>
    <n v="0"/>
    <n v="0"/>
    <x v="0"/>
    <m/>
    <m/>
    <m/>
    <m/>
    <m/>
    <m/>
    <m/>
    <m/>
    <m/>
    <m/>
    <m/>
    <m/>
    <m/>
  </r>
  <r>
    <x v="29"/>
    <s v="ICDBICDB46091.6194444444"/>
    <n v="303"/>
    <x v="131"/>
    <s v="MCPICDBICDBPortfolio Copy | Prague | Live on ALM Core"/>
    <s v="MCPICDBICDB"/>
    <m/>
    <m/>
    <m/>
    <m/>
    <m/>
    <m/>
    <m/>
    <m/>
    <m/>
    <m/>
    <m/>
    <m/>
    <m/>
    <n v="2602"/>
    <x v="16"/>
    <x v="2"/>
    <s v="START Portfolio Copy | Prague | Live on ALM Core"/>
    <s v="END Portfolio Copy | Prague | Live on ALM Core"/>
    <d v="2026-03-10T14:52:00"/>
    <x v="492"/>
    <d v="2026-03-10T15:14:00"/>
    <s v="NULL"/>
    <x v="0"/>
    <x v="183"/>
    <x v="0"/>
    <s v="Portfolio Copy | Prague | Live on ALM Core"/>
    <n v="0.37"/>
    <n v="0"/>
    <n v="0.37"/>
    <n v="0"/>
    <n v="0"/>
    <n v="0.37"/>
    <m/>
    <m/>
    <n v="0"/>
    <n v="0"/>
    <n v="0.37"/>
    <n v="0"/>
    <x v="31"/>
    <m/>
    <m/>
    <m/>
    <m/>
    <m/>
    <m/>
    <m/>
    <m/>
    <m/>
    <m/>
    <m/>
    <m/>
    <m/>
  </r>
  <r>
    <x v="7"/>
    <s v="PLDBEC46091.6222222222"/>
    <n v="304"/>
    <x v="33"/>
    <s v="MCPPLDBECing-ec valuation"/>
    <s v="MCPPLDBEC"/>
    <m/>
    <m/>
    <m/>
    <m/>
    <m/>
    <m/>
    <m/>
    <m/>
    <m/>
    <m/>
    <m/>
    <m/>
    <m/>
    <n v="2602"/>
    <x v="12"/>
    <x v="2"/>
    <s v="START ing-ec valuation"/>
    <s v="NULL"/>
    <d v="2026-03-10T14:56:00"/>
    <x v="493"/>
    <d v="2026-03-10T17:01:00"/>
    <s v="NULL"/>
    <x v="2"/>
    <x v="186"/>
    <x v="0"/>
    <s v="ing-ec valuation"/>
    <n v="1.77"/>
    <n v="1.77"/>
    <n v="0"/>
    <n v="0.3"/>
    <n v="2.0699999999999998"/>
    <n v="2.0699999999999998"/>
    <m/>
    <m/>
    <n v="1.77"/>
    <n v="0.3"/>
    <n v="0"/>
    <n v="2.0699999999999998"/>
    <x v="67"/>
    <m/>
    <m/>
    <m/>
    <m/>
    <m/>
    <m/>
    <m/>
    <m/>
    <m/>
    <m/>
    <m/>
    <m/>
    <m/>
  </r>
  <r>
    <x v="4"/>
    <s v="NLRBValuation (NPV)46091.6229166667"/>
    <n v="305"/>
    <x v="27"/>
    <s v="MCPNLRBValuation (NPV)portfolio valuation run"/>
    <s v="MCPNLRBValuation (NPV)"/>
    <m/>
    <m/>
    <m/>
    <m/>
    <m/>
    <m/>
    <m/>
    <m/>
    <m/>
    <m/>
    <m/>
    <m/>
    <m/>
    <n v="2602"/>
    <x v="11"/>
    <x v="2"/>
    <s v="START portfolio valuation run"/>
    <s v="END portfolio valuation run"/>
    <d v="2026-03-10T14:57:00"/>
    <x v="494"/>
    <d v="2026-03-10T20:00:00"/>
    <s v="NULL"/>
    <x v="0"/>
    <x v="193"/>
    <x v="2"/>
    <s v="portfolio valuation run"/>
    <n v="5.05"/>
    <n v="0"/>
    <n v="5.05"/>
    <n v="0"/>
    <n v="0"/>
    <n v="5.05"/>
    <m/>
    <m/>
    <n v="0"/>
    <n v="0"/>
    <n v="5.05"/>
    <n v="0"/>
    <x v="142"/>
    <m/>
    <m/>
    <m/>
    <m/>
    <m/>
    <m/>
    <m/>
    <m/>
    <m/>
    <m/>
    <m/>
    <m/>
    <m/>
  </r>
  <r>
    <x v="13"/>
    <s v="FRDBPlanning (NII)46091.6298611111"/>
    <n v="306"/>
    <x v="48"/>
    <s v="MCPFRDBPlanning (NII)MDL Processing"/>
    <s v="MCPFRDBPlanning (NII)"/>
    <m/>
    <m/>
    <m/>
    <m/>
    <m/>
    <m/>
    <m/>
    <m/>
    <m/>
    <m/>
    <m/>
    <m/>
    <m/>
    <n v="2602"/>
    <x v="4"/>
    <x v="2"/>
    <s v="START MDL Processing"/>
    <s v="END MDL Processing"/>
    <d v="2026-03-10T15:07:00"/>
    <x v="495"/>
    <d v="2026-03-10T15:26:00"/>
    <s v="NULL"/>
    <x v="0"/>
    <x v="178"/>
    <x v="0"/>
    <s v="MDL Processing"/>
    <n v="0.32"/>
    <n v="0"/>
    <n v="0.32"/>
    <n v="0"/>
    <n v="0"/>
    <n v="0.32"/>
    <m/>
    <m/>
    <n v="0"/>
    <n v="0"/>
    <n v="0.32"/>
    <n v="0"/>
    <x v="78"/>
    <m/>
    <m/>
    <m/>
    <m/>
    <m/>
    <m/>
    <m/>
    <m/>
    <m/>
    <m/>
    <m/>
    <m/>
    <m/>
  </r>
  <r>
    <x v="13"/>
    <s v="BEGTPlanning (NII)46091.6305555556"/>
    <n v="307"/>
    <x v="49"/>
    <s v="MCPBEGTPlanning (NII)planning run02"/>
    <s v="MCPBEGTPlanning (NII)"/>
    <m/>
    <m/>
    <m/>
    <m/>
    <m/>
    <m/>
    <m/>
    <m/>
    <m/>
    <m/>
    <m/>
    <m/>
    <m/>
    <n v="2602"/>
    <x v="1"/>
    <x v="2"/>
    <s v="START planning run02"/>
    <s v="END planning run02"/>
    <d v="2026-03-10T15:08:00"/>
    <x v="496"/>
    <d v="2026-03-10T17:55:00"/>
    <s v="NULL"/>
    <x v="0"/>
    <x v="196"/>
    <x v="2"/>
    <s v="planning run02"/>
    <n v="2.78"/>
    <n v="0"/>
    <n v="2.78"/>
    <n v="0"/>
    <n v="0"/>
    <n v="2.78"/>
    <m/>
    <m/>
    <n v="0"/>
    <n v="0"/>
    <n v="2.78"/>
    <n v="0"/>
    <x v="143"/>
    <m/>
    <m/>
    <m/>
    <m/>
    <m/>
    <m/>
    <m/>
    <m/>
    <m/>
    <m/>
    <m/>
    <m/>
    <m/>
  </r>
  <r>
    <x v="29"/>
    <s v="ICDBICDB46091.6347222222"/>
    <n v="308"/>
    <x v="132"/>
    <s v="MCPICDBICDBPortfolio Copy | Beijing | Other live location"/>
    <s v="MCPICDBICDB"/>
    <m/>
    <m/>
    <m/>
    <m/>
    <m/>
    <m/>
    <m/>
    <m/>
    <m/>
    <m/>
    <m/>
    <m/>
    <m/>
    <n v="2602"/>
    <x v="16"/>
    <x v="2"/>
    <s v="START Portfolio Copy | Beijing | Other live location"/>
    <s v="END Portfolio Copy | Beijing | Other live location"/>
    <d v="2026-03-10T15:14:00"/>
    <x v="497"/>
    <d v="2026-03-10T15:15:00"/>
    <s v="NULL"/>
    <x v="0"/>
    <x v="183"/>
    <x v="0"/>
    <s v="Portfolio Copy | Beijing | Other live location"/>
    <n v="0.02"/>
    <n v="0"/>
    <n v="0.02"/>
    <n v="0"/>
    <n v="0"/>
    <n v="0.02"/>
    <m/>
    <m/>
    <n v="0"/>
    <n v="0"/>
    <n v="0.02"/>
    <n v="0"/>
    <x v="12"/>
    <m/>
    <m/>
    <m/>
    <m/>
    <m/>
    <m/>
    <m/>
    <m/>
    <m/>
    <m/>
    <m/>
    <m/>
    <m/>
  </r>
  <r>
    <x v="29"/>
    <s v="ICDBICDB46091.6354166667"/>
    <n v="309"/>
    <x v="133"/>
    <s v="MCPICDBICDBPortfolio Copy | Shanghai | Other live location"/>
    <s v="MCPICDBICDB"/>
    <m/>
    <m/>
    <m/>
    <m/>
    <m/>
    <m/>
    <m/>
    <m/>
    <m/>
    <m/>
    <m/>
    <m/>
    <m/>
    <n v="2602"/>
    <x v="16"/>
    <x v="2"/>
    <s v="START Portfolio Copy | Shanghai | Other live location"/>
    <s v="END Portfolio Copy | Shanghai | Other live location"/>
    <d v="2026-03-10T15:15:00"/>
    <x v="497"/>
    <d v="2026-03-10T15:15:00"/>
    <s v="NULL"/>
    <x v="0"/>
    <x v="183"/>
    <x v="0"/>
    <s v="Portfolio Copy | Shanghai | Other live location"/>
    <n v="0"/>
    <n v="0"/>
    <n v="0"/>
    <n v="0"/>
    <n v="0"/>
    <n v="0"/>
    <m/>
    <m/>
    <n v="0"/>
    <n v="0"/>
    <n v="0"/>
    <n v="0"/>
    <x v="0"/>
    <m/>
    <m/>
    <m/>
    <m/>
    <m/>
    <m/>
    <m/>
    <m/>
    <m/>
    <m/>
    <m/>
    <m/>
    <m/>
  </r>
  <r>
    <x v="29"/>
    <s v="ICDBICDB46091.6354166667"/>
    <n v="309"/>
    <x v="134"/>
    <s v="MCPICDBICDBPortfolio Copy | Budapest | Live on ALM Core"/>
    <s v="MCPICDBICDB"/>
    <m/>
    <m/>
    <m/>
    <m/>
    <m/>
    <m/>
    <m/>
    <m/>
    <m/>
    <m/>
    <m/>
    <m/>
    <m/>
    <n v="2602"/>
    <x v="16"/>
    <x v="2"/>
    <s v="START Portfolio Copy | Budapest | Live on ALM Core"/>
    <s v="END Portfolio Copy | Budapest | Live on ALM Core"/>
    <d v="2026-03-10T15:15:00"/>
    <x v="498"/>
    <d v="2026-03-10T15:16:00"/>
    <s v="NULL"/>
    <x v="0"/>
    <x v="183"/>
    <x v="0"/>
    <s v="Portfolio Copy | Budapest | Live on ALM Core"/>
    <n v="0.02"/>
    <n v="0"/>
    <n v="0.02"/>
    <n v="0"/>
    <n v="0"/>
    <n v="0.02"/>
    <m/>
    <m/>
    <n v="0"/>
    <n v="0"/>
    <n v="0.02"/>
    <n v="0"/>
    <x v="12"/>
    <m/>
    <m/>
    <m/>
    <m/>
    <m/>
    <m/>
    <m/>
    <m/>
    <m/>
    <m/>
    <m/>
    <m/>
    <m/>
  </r>
  <r>
    <x v="29"/>
    <s v="ICDBICDB46091.6361111111"/>
    <n v="310"/>
    <x v="135"/>
    <s v="MCPICDBICDBPortfolio Copy | Tokyo | Live on ALM Core"/>
    <s v="MCPICDBICDB"/>
    <m/>
    <m/>
    <m/>
    <m/>
    <m/>
    <m/>
    <m/>
    <m/>
    <m/>
    <m/>
    <m/>
    <m/>
    <m/>
    <n v="2602"/>
    <x v="16"/>
    <x v="2"/>
    <s v="START Portfolio Copy | Tokyo | Live on ALM Core"/>
    <s v="END Portfolio Copy | Tokyo | Live on ALM Core"/>
    <d v="2026-03-10T15:16:00"/>
    <x v="498"/>
    <d v="2026-03-10T15:16:00"/>
    <s v="NULL"/>
    <x v="0"/>
    <x v="183"/>
    <x v="0"/>
    <s v="Portfolio Copy | Tokyo | Live on ALM Core"/>
    <n v="0"/>
    <n v="0"/>
    <n v="0"/>
    <n v="0"/>
    <n v="0"/>
    <n v="0"/>
    <m/>
    <m/>
    <n v="0"/>
    <n v="0"/>
    <n v="0"/>
    <n v="0"/>
    <x v="0"/>
    <m/>
    <m/>
    <m/>
    <m/>
    <m/>
    <m/>
    <m/>
    <m/>
    <m/>
    <m/>
    <m/>
    <m/>
    <m/>
  </r>
  <r>
    <x v="29"/>
    <s v="ICDBICDB46091.6361111111"/>
    <n v="310"/>
    <x v="136"/>
    <s v="MCPICDBICDBPortfolio Copy | Manila | Other live location"/>
    <s v="MCPICDBICDB"/>
    <m/>
    <m/>
    <m/>
    <m/>
    <m/>
    <m/>
    <m/>
    <m/>
    <m/>
    <m/>
    <m/>
    <m/>
    <m/>
    <n v="2602"/>
    <x v="16"/>
    <x v="2"/>
    <s v="START Portfolio Copy | Manila | Other live location"/>
    <s v="END Portfolio Copy | Manila | Other live location"/>
    <d v="2026-03-10T15:16:00"/>
    <x v="498"/>
    <d v="2026-03-10T15:16:00"/>
    <s v="NULL"/>
    <x v="0"/>
    <x v="183"/>
    <x v="0"/>
    <s v="Portfolio Copy | Manila | Other live location"/>
    <n v="0"/>
    <n v="0"/>
    <n v="0"/>
    <n v="0"/>
    <n v="0"/>
    <n v="0"/>
    <m/>
    <m/>
    <n v="0"/>
    <n v="0"/>
    <n v="0"/>
    <n v="0"/>
    <x v="0"/>
    <m/>
    <m/>
    <m/>
    <m/>
    <m/>
    <m/>
    <m/>
    <m/>
    <m/>
    <m/>
    <m/>
    <m/>
    <m/>
  </r>
  <r>
    <x v="29"/>
    <s v="ICDBICDB46091.6361111111"/>
    <n v="310"/>
    <x v="137"/>
    <s v="MCPICDBICDBPortfolio Copy | Bratislava | Live on ALM Core"/>
    <s v="MCPICDBICDB"/>
    <m/>
    <m/>
    <m/>
    <m/>
    <m/>
    <m/>
    <m/>
    <m/>
    <m/>
    <m/>
    <m/>
    <m/>
    <m/>
    <n v="2602"/>
    <x v="16"/>
    <x v="2"/>
    <s v="START Portfolio Copy | Bratislava | Live on ALM Core"/>
    <s v="END Portfolio Copy | Bratislava | Live on ALM Core"/>
    <d v="2026-03-10T15:16:00"/>
    <x v="499"/>
    <d v="2026-03-10T15:17:00"/>
    <s v="NULL"/>
    <x v="0"/>
    <x v="183"/>
    <x v="0"/>
    <s v="Portfolio Copy | Bratislava | Live on ALM Core"/>
    <n v="0.02"/>
    <n v="0"/>
    <n v="0.02"/>
    <n v="0"/>
    <n v="0"/>
    <n v="0.02"/>
    <m/>
    <m/>
    <n v="0"/>
    <n v="0"/>
    <n v="0.02"/>
    <n v="0"/>
    <x v="12"/>
    <m/>
    <m/>
    <m/>
    <m/>
    <m/>
    <m/>
    <m/>
    <m/>
    <m/>
    <m/>
    <m/>
    <m/>
    <m/>
  </r>
  <r>
    <x v="29"/>
    <s v="ICDBICDB46091.6368055556"/>
    <n v="311"/>
    <x v="138"/>
    <s v="MCPICDBICDBPortfolio Copy | Seoul | Live on ALM Core"/>
    <s v="MCPICDBICDB"/>
    <m/>
    <m/>
    <m/>
    <m/>
    <m/>
    <m/>
    <m/>
    <m/>
    <m/>
    <m/>
    <m/>
    <m/>
    <m/>
    <n v="2602"/>
    <x v="16"/>
    <x v="2"/>
    <s v="START Portfolio Copy | Seoul | Live on ALM Core"/>
    <s v="END Portfolio Copy | Seoul | Live on ALM Core"/>
    <d v="2026-03-10T15:17:00"/>
    <x v="499"/>
    <d v="2026-03-10T15:17:00"/>
    <s v="NULL"/>
    <x v="0"/>
    <x v="183"/>
    <x v="0"/>
    <s v="Portfolio Copy | Seoul | Live on ALM Core"/>
    <n v="0"/>
    <n v="0"/>
    <n v="0"/>
    <n v="0"/>
    <n v="0"/>
    <n v="0"/>
    <m/>
    <m/>
    <n v="0"/>
    <n v="0"/>
    <n v="0"/>
    <n v="0"/>
    <x v="0"/>
    <m/>
    <m/>
    <m/>
    <m/>
    <m/>
    <m/>
    <m/>
    <m/>
    <m/>
    <m/>
    <m/>
    <m/>
    <m/>
  </r>
  <r>
    <x v="29"/>
    <s v="ICDBICDB46091.6368055556"/>
    <n v="311"/>
    <x v="139"/>
    <s v="MCPICDBICDBPortfolio Copy | Seoul_Securities | Non-live Location"/>
    <s v="MCPICDBICDB"/>
    <m/>
    <m/>
    <m/>
    <m/>
    <m/>
    <m/>
    <m/>
    <m/>
    <m/>
    <m/>
    <m/>
    <m/>
    <m/>
    <n v="2602"/>
    <x v="16"/>
    <x v="2"/>
    <s v="START Portfolio Copy | Seoul_Securities | Non-live Location"/>
    <s v="END Portfolio Copy | Seoul_Securities | Non-live Location"/>
    <d v="2026-03-10T15:17:00"/>
    <x v="499"/>
    <d v="2026-03-10T15:17:00"/>
    <s v="NULL"/>
    <x v="0"/>
    <x v="183"/>
    <x v="0"/>
    <s v="Portfolio Copy | Seoul_Securities | Non-live Location"/>
    <n v="0"/>
    <n v="0"/>
    <n v="0"/>
    <n v="0"/>
    <n v="0"/>
    <n v="0"/>
    <m/>
    <m/>
    <n v="0"/>
    <n v="0"/>
    <n v="0"/>
    <n v="0"/>
    <x v="0"/>
    <m/>
    <m/>
    <m/>
    <m/>
    <m/>
    <m/>
    <m/>
    <m/>
    <m/>
    <m/>
    <m/>
    <m/>
    <m/>
  </r>
  <r>
    <x v="29"/>
    <s v="ICDBICDB46091.6368055556"/>
    <n v="311"/>
    <x v="140"/>
    <s v="MCPICDBICDBPortfolio Copy | Taipei | Live on ALM Core"/>
    <s v="MCPICDBICDB"/>
    <m/>
    <m/>
    <m/>
    <m/>
    <m/>
    <m/>
    <m/>
    <m/>
    <m/>
    <m/>
    <m/>
    <m/>
    <m/>
    <n v="2602"/>
    <x v="16"/>
    <x v="2"/>
    <s v="START Portfolio Copy | Taipei | Live on ALM Core"/>
    <s v="END Portfolio Copy | Taipei | Live on ALM Core"/>
    <d v="2026-03-10T15:17:00"/>
    <x v="500"/>
    <d v="2026-03-10T15:18:00"/>
    <s v="NULL"/>
    <x v="0"/>
    <x v="183"/>
    <x v="0"/>
    <s v="Portfolio Copy | Taipei | Live on ALM Core"/>
    <n v="0.02"/>
    <n v="0"/>
    <n v="0.02"/>
    <n v="0"/>
    <n v="0"/>
    <n v="0.02"/>
    <m/>
    <m/>
    <n v="0"/>
    <n v="0"/>
    <n v="0.02"/>
    <n v="0"/>
    <x v="12"/>
    <m/>
    <m/>
    <m/>
    <m/>
    <m/>
    <m/>
    <m/>
    <m/>
    <m/>
    <m/>
    <m/>
    <m/>
    <m/>
  </r>
  <r>
    <x v="29"/>
    <s v="ICDBICDB46091.6375"/>
    <n v="312"/>
    <x v="141"/>
    <s v="MCPICDBICDBPortfolio Copy | NLWB_BMG | Live on ALM Core"/>
    <s v="MCPICDBICDB"/>
    <m/>
    <m/>
    <m/>
    <m/>
    <m/>
    <m/>
    <m/>
    <m/>
    <m/>
    <m/>
    <m/>
    <m/>
    <m/>
    <n v="2602"/>
    <x v="16"/>
    <x v="2"/>
    <s v="START Portfolio Copy | NLWB_BMG | Live on ALM Core"/>
    <s v="END Portfolio Copy | NLWB_BMG | Live on ALM Core"/>
    <d v="2026-03-10T15:18:00"/>
    <x v="500"/>
    <d v="2026-03-10T15:18:00"/>
    <s v="NULL"/>
    <x v="0"/>
    <x v="183"/>
    <x v="0"/>
    <s v="Portfolio Copy | NLWB_BMG | Live on ALM Core"/>
    <n v="0"/>
    <n v="0"/>
    <n v="0"/>
    <n v="0"/>
    <n v="0"/>
    <n v="0"/>
    <m/>
    <m/>
    <n v="0"/>
    <n v="0"/>
    <n v="0"/>
    <n v="0"/>
    <x v="0"/>
    <m/>
    <m/>
    <m/>
    <m/>
    <m/>
    <m/>
    <m/>
    <m/>
    <m/>
    <m/>
    <m/>
    <m/>
    <m/>
  </r>
  <r>
    <x v="13"/>
    <s v="BEDBPlanning (NII)46091.6375"/>
    <n v="313"/>
    <x v="99"/>
    <s v="MCPBEDBPlanning (NII)combined planning run"/>
    <s v="MCPBEDBPlanning (NII)"/>
    <m/>
    <m/>
    <m/>
    <m/>
    <m/>
    <m/>
    <m/>
    <m/>
    <m/>
    <m/>
    <m/>
    <m/>
    <m/>
    <n v="2602"/>
    <x v="9"/>
    <x v="2"/>
    <s v="START combined planning run"/>
    <s v="NULL"/>
    <d v="2026-03-10T15:18:00"/>
    <x v="501"/>
    <d v="2026-03-11T09:56:00"/>
    <s v="NULL"/>
    <x v="2"/>
    <x v="116"/>
    <x v="3"/>
    <s v="combined planning run"/>
    <n v="18.12"/>
    <n v="18.12"/>
    <n v="0"/>
    <n v="0.52"/>
    <n v="18.64"/>
    <n v="18.64"/>
    <m/>
    <m/>
    <n v="18.12"/>
    <n v="0.52"/>
    <n v="0"/>
    <n v="18.64"/>
    <x v="144"/>
    <m/>
    <m/>
    <m/>
    <m/>
    <m/>
    <m/>
    <m/>
    <m/>
    <m/>
    <m/>
    <m/>
    <m/>
    <m/>
  </r>
  <r>
    <x v="29"/>
    <s v="ICDBICDB46091.6375"/>
    <n v="312"/>
    <x v="142"/>
    <s v="MCPICDBICDBPortfolio Copy | NLWB_FM_Banking_books | Live on ALM Core"/>
    <s v="MCPICDBICDB"/>
    <m/>
    <m/>
    <m/>
    <m/>
    <m/>
    <m/>
    <m/>
    <m/>
    <m/>
    <m/>
    <m/>
    <m/>
    <m/>
    <n v="2602"/>
    <x v="16"/>
    <x v="2"/>
    <s v="START Portfolio Copy | NLWB_FM_Banking_books | Live on ALM Core"/>
    <s v="END Portfolio Copy | NLWB_FM_Banking_books | Live on ALM Core"/>
    <d v="2026-03-10T15:18:00"/>
    <x v="502"/>
    <d v="2026-03-10T15:19:00"/>
    <s v="NULL"/>
    <x v="0"/>
    <x v="183"/>
    <x v="0"/>
    <s v="Portfolio Copy | NLWB_FM_Banking_books | Live on ALM Core"/>
    <n v="0.02"/>
    <n v="0"/>
    <n v="0.02"/>
    <n v="0"/>
    <n v="0"/>
    <n v="0.02"/>
    <m/>
    <m/>
    <n v="0"/>
    <n v="0"/>
    <n v="0.02"/>
    <n v="0"/>
    <x v="12"/>
    <m/>
    <m/>
    <m/>
    <m/>
    <m/>
    <m/>
    <m/>
    <m/>
    <m/>
    <m/>
    <m/>
    <m/>
    <m/>
  </r>
  <r>
    <x v="29"/>
    <s v="ICDBICDB46091.6381944444"/>
    <n v="314"/>
    <x v="143"/>
    <s v="MCPICDBICDBPortfolio Copy | NLWB_Trade_Finance_Services | Live on ALM Core"/>
    <s v="MCPICDBICDB"/>
    <m/>
    <m/>
    <m/>
    <m/>
    <m/>
    <m/>
    <m/>
    <m/>
    <m/>
    <m/>
    <m/>
    <m/>
    <m/>
    <n v="2602"/>
    <x v="16"/>
    <x v="2"/>
    <s v="START Portfolio Copy | NLWB_Trade_Finance_Services | Live on ALM Core"/>
    <s v="END Portfolio Copy | NLWB_Trade_Finance_Services | Live on ALM Core"/>
    <d v="2026-03-10T15:19:00"/>
    <x v="502"/>
    <d v="2026-03-10T15:19:00"/>
    <s v="NULL"/>
    <x v="0"/>
    <x v="183"/>
    <x v="0"/>
    <s v="Portfolio Copy | NLWB_Trade_Finance_Services | Live on ALM Core"/>
    <n v="0"/>
    <n v="0"/>
    <n v="0"/>
    <n v="0"/>
    <n v="0"/>
    <n v="0"/>
    <m/>
    <m/>
    <n v="0"/>
    <n v="0"/>
    <n v="0"/>
    <n v="0"/>
    <x v="0"/>
    <m/>
    <m/>
    <m/>
    <m/>
    <m/>
    <m/>
    <m/>
    <m/>
    <m/>
    <m/>
    <m/>
    <m/>
    <m/>
  </r>
  <r>
    <x v="29"/>
    <s v="ICDBICDB46091.6381944444"/>
    <n v="314"/>
    <x v="144"/>
    <s v="MCPICDBICDBPortfolio Copy | Kiev | Live on ALM Core"/>
    <s v="MCPICDBICDB"/>
    <m/>
    <m/>
    <m/>
    <m/>
    <m/>
    <m/>
    <m/>
    <m/>
    <m/>
    <m/>
    <m/>
    <m/>
    <m/>
    <n v="2602"/>
    <x v="16"/>
    <x v="2"/>
    <s v="START Portfolio Copy | Kiev | Live on ALM Core"/>
    <s v="END Portfolio Copy | Kiev | Live on ALM Core"/>
    <d v="2026-03-10T15:19:00"/>
    <x v="502"/>
    <d v="2026-03-10T15:19:00"/>
    <s v="NULL"/>
    <x v="0"/>
    <x v="183"/>
    <x v="0"/>
    <s v="Portfolio Copy | Kiev | Live on ALM Core"/>
    <n v="0"/>
    <n v="0"/>
    <n v="0"/>
    <n v="0"/>
    <n v="0"/>
    <n v="0"/>
    <m/>
    <m/>
    <n v="0"/>
    <n v="0"/>
    <n v="0"/>
    <n v="0"/>
    <x v="0"/>
    <m/>
    <m/>
    <m/>
    <m/>
    <m/>
    <m/>
    <m/>
    <m/>
    <m/>
    <m/>
    <m/>
    <m/>
    <m/>
  </r>
  <r>
    <x v="29"/>
    <s v="ICDBICDB46091.6381944444"/>
    <n v="314"/>
    <x v="145"/>
    <s v="MCPICDBICDBPortfolio Copy | Geneva | Other live location"/>
    <s v="MCPICDBICDB"/>
    <m/>
    <m/>
    <m/>
    <m/>
    <m/>
    <m/>
    <m/>
    <m/>
    <m/>
    <m/>
    <m/>
    <m/>
    <m/>
    <n v="2602"/>
    <x v="16"/>
    <x v="2"/>
    <s v="START Portfolio Copy | Geneva | Other live location"/>
    <s v="END Portfolio Copy | Geneva | Other live location"/>
    <d v="2026-03-10T15:19:00"/>
    <x v="503"/>
    <d v="2026-03-10T15:20:00"/>
    <s v="NULL"/>
    <x v="0"/>
    <x v="183"/>
    <x v="0"/>
    <s v="Portfolio Copy | Geneva | Other live location"/>
    <n v="0.02"/>
    <n v="0"/>
    <n v="0.02"/>
    <n v="0"/>
    <n v="0"/>
    <n v="0.02"/>
    <m/>
    <m/>
    <n v="0"/>
    <n v="0"/>
    <n v="0.02"/>
    <n v="0"/>
    <x v="12"/>
    <m/>
    <m/>
    <m/>
    <m/>
    <m/>
    <m/>
    <m/>
    <m/>
    <m/>
    <m/>
    <m/>
    <m/>
    <m/>
  </r>
  <r>
    <x v="29"/>
    <s v="ICDBICDB46091.6388888889"/>
    <n v="315"/>
    <x v="146"/>
    <s v="MCPICDBICDBPortfolio Copy | Brussels | Live on ALM Core"/>
    <s v="MCPICDBICDB"/>
    <m/>
    <m/>
    <m/>
    <m/>
    <m/>
    <m/>
    <m/>
    <m/>
    <m/>
    <m/>
    <m/>
    <m/>
    <m/>
    <n v="2602"/>
    <x v="16"/>
    <x v="2"/>
    <s v="START Portfolio Copy | Brussels | Live on ALM Core"/>
    <s v="END Portfolio Copy | Brussels | Live on ALM Core"/>
    <d v="2026-03-10T15:20:00"/>
    <x v="504"/>
    <d v="2026-03-10T15:41:00"/>
    <s v="NULL"/>
    <x v="0"/>
    <x v="183"/>
    <x v="0"/>
    <s v="Portfolio Copy | Brussels | Live on ALM Core"/>
    <n v="0.35"/>
    <n v="0"/>
    <n v="0.35"/>
    <n v="0"/>
    <n v="0"/>
    <n v="0.35"/>
    <m/>
    <m/>
    <n v="0"/>
    <n v="0"/>
    <n v="0.35"/>
    <n v="0"/>
    <x v="9"/>
    <m/>
    <m/>
    <m/>
    <m/>
    <m/>
    <m/>
    <m/>
    <m/>
    <m/>
    <m/>
    <m/>
    <m/>
    <m/>
  </r>
  <r>
    <x v="13"/>
    <s v="FRDBPlanning (NII)46091.6430555556"/>
    <n v="316"/>
    <x v="49"/>
    <s v="MCPFRDBPlanning (NII)planning run02"/>
    <s v="MCPFRDBPlanning (NII)"/>
    <m/>
    <m/>
    <m/>
    <m/>
    <m/>
    <m/>
    <m/>
    <m/>
    <m/>
    <m/>
    <m/>
    <m/>
    <m/>
    <n v="2602"/>
    <x v="4"/>
    <x v="2"/>
    <s v="START planning run02"/>
    <s v="END planning run02"/>
    <d v="2026-03-10T15:26:00"/>
    <x v="505"/>
    <d v="2026-03-10T16:23:00"/>
    <s v="NULL"/>
    <x v="0"/>
    <x v="178"/>
    <x v="0"/>
    <s v="planning run02"/>
    <n v="0.95"/>
    <n v="0"/>
    <n v="0.95"/>
    <n v="0"/>
    <n v="0"/>
    <n v="0.95"/>
    <m/>
    <m/>
    <n v="0"/>
    <n v="0"/>
    <n v="0.95"/>
    <n v="0"/>
    <x v="145"/>
    <m/>
    <m/>
    <m/>
    <m/>
    <m/>
    <m/>
    <m/>
    <m/>
    <m/>
    <m/>
    <m/>
    <m/>
    <m/>
  </r>
  <r>
    <x v="29"/>
    <s v="ICDBICDB46091.6534722222"/>
    <n v="317"/>
    <x v="147"/>
    <s v="MCPICDBICDBPortfolio Copy | Belgium_FM_banking_book | Live on ALM Core"/>
    <s v="MCPICDBICDB"/>
    <m/>
    <m/>
    <m/>
    <m/>
    <m/>
    <m/>
    <m/>
    <m/>
    <m/>
    <m/>
    <m/>
    <m/>
    <m/>
    <n v="2602"/>
    <x v="16"/>
    <x v="2"/>
    <s v="START Portfolio Copy | Belgium_FM_banking_book | Live on ALM Core"/>
    <s v="END Portfolio Copy | Belgium_FM_banking_book | Live on ALM Core"/>
    <d v="2026-03-10T15:41:00"/>
    <x v="504"/>
    <d v="2026-03-10T15:41:00"/>
    <s v="NULL"/>
    <x v="0"/>
    <x v="183"/>
    <x v="0"/>
    <s v="Portfolio Copy | Belgium_FM_banking_book | Live on ALM Core"/>
    <n v="0"/>
    <n v="0"/>
    <n v="0"/>
    <n v="0"/>
    <n v="0"/>
    <n v="0"/>
    <m/>
    <m/>
    <n v="0"/>
    <n v="0"/>
    <n v="0"/>
    <n v="0"/>
    <x v="0"/>
    <m/>
    <m/>
    <m/>
    <m/>
    <m/>
    <m/>
    <m/>
    <m/>
    <m/>
    <m/>
    <m/>
    <m/>
    <m/>
  </r>
  <r>
    <x v="29"/>
    <s v="ICDBICDB46091.6534722222"/>
    <n v="317"/>
    <x v="148"/>
    <s v="MCPICDBICDBPortfolio Copy | Luxembourg | Live on ALM Core"/>
    <s v="MCPICDBICDB"/>
    <m/>
    <m/>
    <m/>
    <m/>
    <m/>
    <m/>
    <m/>
    <m/>
    <m/>
    <m/>
    <m/>
    <m/>
    <m/>
    <n v="2602"/>
    <x v="16"/>
    <x v="2"/>
    <s v="START Portfolio Copy | Luxembourg | Live on ALM Core"/>
    <s v="END Portfolio Copy | Luxembourg | Live on ALM Core"/>
    <d v="2026-03-10T15:41:00"/>
    <x v="504"/>
    <d v="2026-03-10T15:43:00"/>
    <s v="NULL"/>
    <x v="0"/>
    <x v="183"/>
    <x v="0"/>
    <s v="Portfolio Copy | Luxembourg | Live on ALM Core"/>
    <n v="0"/>
    <n v="0"/>
    <n v="0"/>
    <n v="0"/>
    <n v="0"/>
    <n v="0"/>
    <m/>
    <m/>
    <n v="0"/>
    <n v="0"/>
    <n v="0"/>
    <n v="0"/>
    <x v="0"/>
    <m/>
    <m/>
    <m/>
    <m/>
    <m/>
    <m/>
    <m/>
    <m/>
    <m/>
    <m/>
    <m/>
    <m/>
    <m/>
  </r>
  <r>
    <x v="29"/>
    <s v="ICDBICDB46091.6548611111"/>
    <n v="318"/>
    <x v="149"/>
    <s v="MCPICDBICDBLoad | NLWB_Lending | Live on ALM Core"/>
    <s v="MCPICDBICDB"/>
    <m/>
    <m/>
    <m/>
    <m/>
    <m/>
    <m/>
    <m/>
    <m/>
    <m/>
    <m/>
    <m/>
    <m/>
    <m/>
    <n v="2602"/>
    <x v="16"/>
    <x v="2"/>
    <s v="START Load | NLWB_Lending | Live on ALM Core"/>
    <s v="END Load | NLWB_Lending | Live on ALM Core"/>
    <d v="2026-03-10T15:43:00"/>
    <x v="506"/>
    <d v="2026-03-10T16:01:00"/>
    <s v="NULL"/>
    <x v="0"/>
    <x v="197"/>
    <x v="0"/>
    <s v="Load | NLWB_Lending | Live on ALM Core"/>
    <n v="0.3"/>
    <n v="0"/>
    <n v="0.3"/>
    <n v="0"/>
    <n v="0"/>
    <n v="0.3"/>
    <m/>
    <m/>
    <n v="0"/>
    <n v="0"/>
    <n v="0.3"/>
    <n v="0"/>
    <x v="8"/>
    <m/>
    <m/>
    <m/>
    <m/>
    <m/>
    <m/>
    <m/>
    <m/>
    <m/>
    <m/>
    <m/>
    <m/>
    <m/>
  </r>
  <r>
    <x v="3"/>
    <s v="NLRB-MIDLoad Pos46091.65625"/>
    <s v="Not Found"/>
    <x v="63"/>
    <s v="MRPNLRB-MIDLoad Posload Portfolio"/>
    <s v="MRPNLRB-MIDLoad Pos"/>
    <m/>
    <m/>
    <m/>
    <m/>
    <m/>
    <m/>
    <m/>
    <m/>
    <m/>
    <m/>
    <m/>
    <m/>
    <m/>
    <n v="2602"/>
    <x v="15"/>
    <x v="0"/>
    <s v="START load Portfolio"/>
    <s v="END load Portfolio"/>
    <d v="2026-03-10T15:45:00"/>
    <x v="507"/>
    <d v="2026-03-10T16:52:00"/>
    <s v="NULL"/>
    <x v="0"/>
    <x v="198"/>
    <x v="0"/>
    <s v="load Portfolio"/>
    <n v="1.1200000000000001"/>
    <n v="0"/>
    <n v="1.1200000000000001"/>
    <n v="0"/>
    <n v="0"/>
    <n v="1.1200000000000001"/>
    <m/>
    <m/>
    <n v="0"/>
    <n v="0"/>
    <n v="1.1200000000000001"/>
    <n v="0"/>
    <x v="138"/>
    <m/>
    <m/>
    <m/>
    <m/>
    <m/>
    <m/>
    <m/>
    <m/>
    <m/>
    <m/>
    <m/>
    <m/>
    <m/>
  </r>
  <r>
    <x v="29"/>
    <s v="ICDBICDB46091.6673611111"/>
    <n v="319"/>
    <x v="150"/>
    <s v="MCPICDBICDBLoad | London | Live on ALM Core"/>
    <s v="MCPICDBICDB"/>
    <m/>
    <m/>
    <m/>
    <m/>
    <m/>
    <m/>
    <m/>
    <m/>
    <m/>
    <m/>
    <m/>
    <m/>
    <m/>
    <n v="2602"/>
    <x v="16"/>
    <x v="2"/>
    <s v="START Load | London | Live on ALM Core"/>
    <s v="END Load | London | Live on ALM Core"/>
    <d v="2026-03-10T16:01:00"/>
    <x v="508"/>
    <d v="2026-03-10T16:28:00"/>
    <s v="NULL"/>
    <x v="0"/>
    <x v="197"/>
    <x v="0"/>
    <s v="Load | London | Live on ALM Core"/>
    <n v="0.45"/>
    <n v="0"/>
    <n v="0.45"/>
    <n v="0"/>
    <n v="0"/>
    <n v="0.45"/>
    <m/>
    <m/>
    <n v="0"/>
    <n v="0"/>
    <n v="0.45"/>
    <n v="0"/>
    <x v="119"/>
    <m/>
    <m/>
    <m/>
    <m/>
    <m/>
    <m/>
    <m/>
    <m/>
    <m/>
    <m/>
    <m/>
    <m/>
    <m/>
  </r>
  <r>
    <x v="13"/>
    <s v="FRDBPlanning (NII)46091.6826388889"/>
    <n v="320"/>
    <x v="57"/>
    <s v="MCPFRDBPlanning (NII)export to ara NII"/>
    <s v="MCPFRDBPlanning (NII)"/>
    <m/>
    <m/>
    <m/>
    <m/>
    <m/>
    <m/>
    <m/>
    <m/>
    <m/>
    <m/>
    <m/>
    <m/>
    <m/>
    <n v="2602"/>
    <x v="4"/>
    <x v="2"/>
    <s v="START export to ara NII"/>
    <s v="END export to ara NII"/>
    <d v="2026-03-10T16:23:00"/>
    <x v="509"/>
    <d v="2026-03-10T16:25:00"/>
    <s v="NULL"/>
    <x v="0"/>
    <x v="178"/>
    <x v="0"/>
    <s v="export to ara NII"/>
    <n v="0.03"/>
    <n v="0"/>
    <n v="0.03"/>
    <n v="0"/>
    <n v="0"/>
    <n v="0.03"/>
    <m/>
    <m/>
    <n v="0"/>
    <n v="0"/>
    <n v="0.03"/>
    <n v="0"/>
    <x v="5"/>
    <m/>
    <m/>
    <m/>
    <m/>
    <m/>
    <m/>
    <m/>
    <m/>
    <m/>
    <m/>
    <m/>
    <m/>
    <m/>
  </r>
  <r>
    <x v="13"/>
    <s v="FRDBPlanning (NII)46091.6840277778"/>
    <n v="321"/>
    <x v="151"/>
    <s v="MCPFRDBPlanning (NII)planning run QRM reporter exports"/>
    <s v="MCPFRDBPlanning (NII)"/>
    <m/>
    <m/>
    <m/>
    <m/>
    <m/>
    <m/>
    <m/>
    <m/>
    <m/>
    <m/>
    <m/>
    <m/>
    <m/>
    <n v="2602"/>
    <x v="4"/>
    <x v="2"/>
    <s v="START planning run QRM reporter exports"/>
    <s v="END planning run QRM reporter exports"/>
    <d v="2026-03-10T16:25:00"/>
    <x v="510"/>
    <d v="2026-03-10T16:35:00"/>
    <s v="NULL"/>
    <x v="0"/>
    <x v="178"/>
    <x v="0"/>
    <s v="planning run QRM reporter exports"/>
    <n v="0.17"/>
    <n v="0"/>
    <n v="0.17"/>
    <n v="0"/>
    <n v="0"/>
    <n v="0.17"/>
    <m/>
    <m/>
    <n v="0"/>
    <n v="0"/>
    <n v="0.17"/>
    <n v="0"/>
    <x v="34"/>
    <m/>
    <m/>
    <m/>
    <m/>
    <m/>
    <m/>
    <m/>
    <m/>
    <m/>
    <m/>
    <m/>
    <m/>
    <m/>
  </r>
  <r>
    <x v="29"/>
    <s v="ICDBICDB46091.6861111111"/>
    <n v="322"/>
    <x v="152"/>
    <s v="MCPICDBICDBLoad | Dublin | Live on ALM Core"/>
    <s v="MCPICDBICDB"/>
    <m/>
    <m/>
    <m/>
    <m/>
    <m/>
    <m/>
    <m/>
    <m/>
    <m/>
    <m/>
    <m/>
    <m/>
    <m/>
    <n v="2602"/>
    <x v="16"/>
    <x v="2"/>
    <s v="START Load | Dublin | Live on ALM Core"/>
    <s v="END Load | Dublin | Live on ALM Core"/>
    <d v="2026-03-10T16:28:00"/>
    <x v="511"/>
    <d v="2026-03-10T16:45:00"/>
    <s v="NULL"/>
    <x v="0"/>
    <x v="197"/>
    <x v="0"/>
    <s v="Load | Dublin | Live on ALM Core"/>
    <n v="0.28000000000000003"/>
    <n v="0"/>
    <n v="0.28000000000000003"/>
    <n v="0"/>
    <n v="0"/>
    <n v="0.28000000000000003"/>
    <m/>
    <m/>
    <n v="0"/>
    <n v="0"/>
    <n v="0.28000000000000003"/>
    <n v="0"/>
    <x v="36"/>
    <m/>
    <m/>
    <m/>
    <m/>
    <m/>
    <m/>
    <m/>
    <m/>
    <m/>
    <m/>
    <m/>
    <m/>
    <m/>
  </r>
  <r>
    <x v="7"/>
    <s v="RODBEC46091.6902777778"/>
    <n v="323"/>
    <x v="153"/>
    <s v="MCPRODBECing-ec valuation exports"/>
    <s v="MCPRODBEC"/>
    <m/>
    <m/>
    <m/>
    <m/>
    <m/>
    <m/>
    <m/>
    <m/>
    <m/>
    <m/>
    <m/>
    <m/>
    <m/>
    <n v="2602"/>
    <x v="10"/>
    <x v="2"/>
    <s v="START ing-ec valuation exports"/>
    <s v="END ing-ec valuation exports"/>
    <d v="2026-03-10T16:34:00"/>
    <x v="512"/>
    <d v="2026-03-10T16:37:00"/>
    <s v="NULL"/>
    <x v="0"/>
    <x v="185"/>
    <x v="0"/>
    <s v="ing-ec valuation exports"/>
    <n v="0.03"/>
    <n v="0"/>
    <n v="0.03"/>
    <n v="0"/>
    <n v="0"/>
    <n v="0.03"/>
    <m/>
    <m/>
    <n v="0"/>
    <n v="0"/>
    <n v="0.03"/>
    <n v="0"/>
    <x v="5"/>
    <m/>
    <m/>
    <m/>
    <m/>
    <m/>
    <m/>
    <m/>
    <m/>
    <m/>
    <m/>
    <m/>
    <m/>
    <m/>
  </r>
  <r>
    <x v="13"/>
    <s v="FRDBPlanning (NII)46091.6909722222"/>
    <n v="324"/>
    <x v="154"/>
    <s v="MCPFRDBPlanning (NII)planning run OLAP exports"/>
    <s v="MCPFRDBPlanning (NII)"/>
    <m/>
    <m/>
    <m/>
    <m/>
    <m/>
    <m/>
    <m/>
    <m/>
    <m/>
    <m/>
    <m/>
    <m/>
    <m/>
    <n v="2602"/>
    <x v="4"/>
    <x v="2"/>
    <s v="START planning run OLAP exports"/>
    <s v="NULL"/>
    <d v="2026-03-10T16:35:00"/>
    <x v="513"/>
    <d v="2026-03-11T04:24:00"/>
    <s v="Exception Info: Workflow finished with errors. (line: 123)  "/>
    <x v="1"/>
    <x v="178"/>
    <x v="0"/>
    <s v="planning run OLAP exports"/>
    <n v="1.2"/>
    <n v="1.2"/>
    <n v="0"/>
    <n v="0.4"/>
    <n v="1.6"/>
    <n v="1.6"/>
    <m/>
    <m/>
    <n v="1.2"/>
    <n v="0.4"/>
    <n v="0"/>
    <n v="1.6"/>
    <x v="76"/>
    <m/>
    <m/>
    <m/>
    <m/>
    <m/>
    <m/>
    <m/>
    <m/>
    <m/>
    <m/>
    <m/>
    <m/>
    <m/>
  </r>
  <r>
    <x v="8"/>
    <s v="RODBKR46091.6923611111"/>
    <n v="325"/>
    <x v="14"/>
    <s v="MCPRODBKRLight Maintenance"/>
    <s v="MCPRODBKR"/>
    <m/>
    <m/>
    <m/>
    <m/>
    <m/>
    <m/>
    <m/>
    <m/>
    <m/>
    <m/>
    <m/>
    <m/>
    <m/>
    <n v="2602"/>
    <x v="10"/>
    <x v="2"/>
    <s v="START Light Maintenance"/>
    <s v="END Light Maintenance"/>
    <d v="2026-03-10T16:37:00"/>
    <x v="514"/>
    <d v="2026-03-10T16:43:00"/>
    <s v="NULL"/>
    <x v="0"/>
    <x v="199"/>
    <x v="3"/>
    <s v="Light Maintenance"/>
    <n v="0.1"/>
    <n v="0"/>
    <n v="0.1"/>
    <n v="0"/>
    <n v="0"/>
    <n v="0.1"/>
    <m/>
    <m/>
    <n v="0"/>
    <n v="0"/>
    <n v="0.1"/>
    <n v="0"/>
    <x v="30"/>
    <m/>
    <m/>
    <m/>
    <m/>
    <m/>
    <m/>
    <m/>
    <m/>
    <m/>
    <m/>
    <m/>
    <m/>
    <m/>
  </r>
  <r>
    <x v="8"/>
    <s v="RODBKR46091.6965277778"/>
    <n v="326"/>
    <x v="37"/>
    <s v="MCPRODBKRbpv-kr valuation"/>
    <s v="MCPRODBKR"/>
    <m/>
    <m/>
    <m/>
    <m/>
    <m/>
    <m/>
    <m/>
    <m/>
    <m/>
    <m/>
    <m/>
    <m/>
    <m/>
    <n v="2602"/>
    <x v="10"/>
    <x v="2"/>
    <s v="START bpv-kr valuation"/>
    <s v="END bpv-kr valuation"/>
    <d v="2026-03-10T16:43:00"/>
    <x v="515"/>
    <d v="2026-03-10T19:21:00"/>
    <s v="NULL"/>
    <x v="0"/>
    <x v="199"/>
    <x v="0"/>
    <s v="bpv-kr valuation"/>
    <n v="2.63"/>
    <n v="0"/>
    <n v="2.63"/>
    <n v="0"/>
    <n v="0"/>
    <n v="2.63"/>
    <m/>
    <m/>
    <n v="0"/>
    <n v="0"/>
    <n v="2.63"/>
    <n v="0"/>
    <x v="146"/>
    <m/>
    <m/>
    <m/>
    <m/>
    <m/>
    <m/>
    <m/>
    <m/>
    <m/>
    <m/>
    <m/>
    <m/>
    <m/>
  </r>
  <r>
    <x v="29"/>
    <s v="ICDBICDB46091.6979166667"/>
    <n v="327"/>
    <x v="155"/>
    <s v="MCPICDBICDBLoad | Singapore | Live on ALM Core"/>
    <s v="MCPICDBICDB"/>
    <m/>
    <m/>
    <m/>
    <m/>
    <m/>
    <m/>
    <m/>
    <m/>
    <m/>
    <m/>
    <m/>
    <m/>
    <m/>
    <n v="2602"/>
    <x v="16"/>
    <x v="2"/>
    <s v="START Load | Singapore | Live on ALM Core"/>
    <s v="END Load | Singapore | Live on ALM Core"/>
    <d v="2026-03-10T16:45:00"/>
    <x v="516"/>
    <d v="2026-03-10T17:06:00"/>
    <s v="NULL"/>
    <x v="0"/>
    <x v="197"/>
    <x v="0"/>
    <s v="Load | Singapore | Live on ALM Core"/>
    <n v="0.35"/>
    <n v="0"/>
    <n v="0.35"/>
    <n v="0"/>
    <n v="0"/>
    <n v="0.35"/>
    <m/>
    <m/>
    <n v="0"/>
    <n v="0"/>
    <n v="0.35"/>
    <n v="0"/>
    <x v="9"/>
    <m/>
    <m/>
    <m/>
    <m/>
    <m/>
    <m/>
    <m/>
    <m/>
    <m/>
    <m/>
    <m/>
    <m/>
    <m/>
  </r>
  <r>
    <x v="3"/>
    <s v="NLRB-MIDLoad Pos46091.7027777778"/>
    <s v="Not Found"/>
    <x v="26"/>
    <s v="MRPNLRB-MIDLoad Poscopy from"/>
    <s v="MRPNLRB-MIDLoad Pos"/>
    <m/>
    <m/>
    <m/>
    <m/>
    <m/>
    <m/>
    <m/>
    <m/>
    <m/>
    <m/>
    <m/>
    <m/>
    <m/>
    <n v="2602"/>
    <x v="15"/>
    <x v="0"/>
    <s v="START copy from"/>
    <s v="END copy from"/>
    <d v="2026-03-10T16:52:00"/>
    <x v="517"/>
    <d v="2026-03-10T16:58:00"/>
    <s v="NULL"/>
    <x v="0"/>
    <x v="198"/>
    <x v="0"/>
    <s v="copy from"/>
    <n v="0.03"/>
    <n v="0"/>
    <n v="0.03"/>
    <n v="0"/>
    <n v="0"/>
    <n v="0.03"/>
    <m/>
    <m/>
    <n v="0"/>
    <n v="0"/>
    <n v="0.03"/>
    <n v="0"/>
    <x v="5"/>
    <m/>
    <m/>
    <m/>
    <m/>
    <m/>
    <m/>
    <m/>
    <m/>
    <m/>
    <m/>
    <m/>
    <m/>
    <m/>
  </r>
  <r>
    <x v="3"/>
    <s v="NLRB-MIDLoad Pos46091.7069444444"/>
    <s v="Not Found"/>
    <x v="24"/>
    <s v="MRPNLRB-MIDLoad PosStratification"/>
    <s v="MRPNLRB-MIDLoad Pos"/>
    <m/>
    <m/>
    <m/>
    <m/>
    <m/>
    <m/>
    <m/>
    <m/>
    <m/>
    <m/>
    <m/>
    <m/>
    <m/>
    <n v="2602"/>
    <x v="15"/>
    <x v="0"/>
    <s v="START Stratification"/>
    <s v="END Stratification"/>
    <d v="2026-03-10T16:58:00"/>
    <x v="518"/>
    <d v="2026-03-10T17:07:00"/>
    <s v="NULL"/>
    <x v="0"/>
    <x v="198"/>
    <x v="0"/>
    <s v="Stratification"/>
    <n v="0.15"/>
    <n v="0"/>
    <n v="0.15"/>
    <n v="0"/>
    <n v="0"/>
    <n v="0.15"/>
    <m/>
    <m/>
    <n v="0"/>
    <n v="0"/>
    <n v="0.15"/>
    <n v="0"/>
    <x v="16"/>
    <m/>
    <m/>
    <m/>
    <m/>
    <m/>
    <m/>
    <m/>
    <m/>
    <m/>
    <m/>
    <m/>
    <m/>
    <m/>
  </r>
  <r>
    <x v="22"/>
    <s v="PLDBLoad MP46091.7090277778"/>
    <n v="328"/>
    <x v="43"/>
    <s v="MCPPLDBLoad MPload Model parameters"/>
    <s v="MCPPLDBLoad MP"/>
    <m/>
    <m/>
    <m/>
    <m/>
    <m/>
    <m/>
    <m/>
    <m/>
    <m/>
    <m/>
    <m/>
    <m/>
    <m/>
    <n v="2602"/>
    <x v="12"/>
    <x v="2"/>
    <s v="START load Model parameters"/>
    <s v="END load Model parameters"/>
    <d v="2026-03-10T17:01:00"/>
    <x v="519"/>
    <d v="2026-03-10T17:03:00"/>
    <s v="NULL"/>
    <x v="0"/>
    <x v="200"/>
    <x v="1"/>
    <s v="load Model parameters"/>
    <n v="0.03"/>
    <n v="0"/>
    <n v="0.03"/>
    <n v="0"/>
    <n v="0"/>
    <n v="0.03"/>
    <m/>
    <m/>
    <n v="0"/>
    <n v="0"/>
    <n v="0.03"/>
    <n v="0"/>
    <x v="5"/>
    <m/>
    <m/>
    <m/>
    <m/>
    <m/>
    <m/>
    <m/>
    <m/>
    <m/>
    <m/>
    <m/>
    <m/>
    <m/>
  </r>
  <r>
    <x v="22"/>
    <s v="PLDBLoad MP46091.7104166667"/>
    <n v="329"/>
    <x v="50"/>
    <s v="MCPPLDBLoad MPModel parameters comparison"/>
    <s v="MCPPLDBLoad MP"/>
    <m/>
    <m/>
    <m/>
    <m/>
    <m/>
    <m/>
    <m/>
    <m/>
    <m/>
    <m/>
    <m/>
    <m/>
    <m/>
    <n v="2602"/>
    <x v="12"/>
    <x v="2"/>
    <s v="START Model parameters comparison"/>
    <s v="END Model parameters comparison"/>
    <d v="2026-03-10T17:03:00"/>
    <x v="519"/>
    <d v="2026-03-10T17:03:00"/>
    <s v="NULL"/>
    <x v="0"/>
    <x v="200"/>
    <x v="1"/>
    <s v="Model parameters comparison"/>
    <n v="0"/>
    <n v="0"/>
    <n v="0"/>
    <n v="0"/>
    <n v="0"/>
    <n v="0"/>
    <m/>
    <m/>
    <n v="0"/>
    <n v="0"/>
    <n v="0"/>
    <n v="0"/>
    <x v="0"/>
    <m/>
    <m/>
    <m/>
    <m/>
    <m/>
    <m/>
    <m/>
    <m/>
    <m/>
    <m/>
    <m/>
    <m/>
    <m/>
  </r>
  <r>
    <x v="4"/>
    <s v="PLDBValuation (NPV)46091.7104166667"/>
    <n v="330"/>
    <x v="27"/>
    <s v="MCPPLDBValuation (NPV)portfolio valuation run"/>
    <s v="MCPPLDBValuation (NPV)"/>
    <m/>
    <m/>
    <m/>
    <m/>
    <m/>
    <m/>
    <m/>
    <m/>
    <m/>
    <m/>
    <m/>
    <m/>
    <m/>
    <n v="2602"/>
    <x v="12"/>
    <x v="2"/>
    <s v="START portfolio valuation run"/>
    <s v="END portfolio valuation run"/>
    <d v="2026-03-10T17:03:00"/>
    <x v="520"/>
    <d v="2026-03-10T18:29:00"/>
    <s v="NULL"/>
    <x v="0"/>
    <x v="201"/>
    <x v="1"/>
    <s v="portfolio valuation run"/>
    <n v="1.43"/>
    <n v="0"/>
    <n v="1.43"/>
    <n v="0"/>
    <n v="0"/>
    <n v="1.43"/>
    <m/>
    <m/>
    <n v="0"/>
    <n v="0"/>
    <n v="1.43"/>
    <n v="0"/>
    <x v="147"/>
    <m/>
    <m/>
    <m/>
    <m/>
    <m/>
    <m/>
    <m/>
    <m/>
    <m/>
    <m/>
    <m/>
    <m/>
    <m/>
  </r>
  <r>
    <x v="29"/>
    <s v="ICDBICDB46091.7125"/>
    <n v="331"/>
    <x v="156"/>
    <s v="MCPICDBICDBLoad | Hong_Kong | Live on ALM Core"/>
    <s v="MCPICDBICDB"/>
    <m/>
    <m/>
    <m/>
    <m/>
    <m/>
    <m/>
    <m/>
    <m/>
    <m/>
    <m/>
    <m/>
    <m/>
    <m/>
    <n v="2602"/>
    <x v="16"/>
    <x v="2"/>
    <s v="START Load | Hong_Kong | Live on ALM Core"/>
    <s v="END Load | Hong_Kong | Live on ALM Core"/>
    <d v="2026-03-10T17:06:00"/>
    <x v="521"/>
    <d v="2026-03-10T17:25:00"/>
    <s v="NULL"/>
    <x v="0"/>
    <x v="197"/>
    <x v="0"/>
    <s v="Load | Hong_Kong | Live on ALM Core"/>
    <n v="0.32"/>
    <n v="0"/>
    <n v="0.32"/>
    <n v="0"/>
    <n v="0"/>
    <n v="0.32"/>
    <m/>
    <m/>
    <n v="0"/>
    <n v="0"/>
    <n v="0.32"/>
    <n v="0"/>
    <x v="78"/>
    <m/>
    <m/>
    <m/>
    <m/>
    <m/>
    <m/>
    <m/>
    <m/>
    <m/>
    <m/>
    <m/>
    <m/>
    <m/>
  </r>
  <r>
    <x v="3"/>
    <s v="NLRB-MIDLoad Pos46091.7131944444"/>
    <s v="Not Found"/>
    <x v="64"/>
    <s v="MRPNLRB-MIDLoad PosStratification OLAP exports"/>
    <s v="MRPNLRB-MIDLoad Pos"/>
    <m/>
    <m/>
    <m/>
    <m/>
    <m/>
    <m/>
    <m/>
    <m/>
    <m/>
    <m/>
    <m/>
    <m/>
    <m/>
    <n v="2602"/>
    <x v="15"/>
    <x v="0"/>
    <s v="START Stratification OLAP exports"/>
    <s v="END Stratification OLAP exports"/>
    <d v="2026-03-10T17:07:00"/>
    <x v="522"/>
    <d v="2026-03-10T17:11:00"/>
    <s v="NULL"/>
    <x v="0"/>
    <x v="198"/>
    <x v="0"/>
    <s v="Stratification OLAP exports"/>
    <n v="7.0000000000000007E-2"/>
    <n v="0"/>
    <n v="7.0000000000000007E-2"/>
    <n v="0"/>
    <n v="0"/>
    <n v="7.0000000000000007E-2"/>
    <m/>
    <m/>
    <n v="0"/>
    <n v="0"/>
    <n v="7.0000000000000007E-2"/>
    <n v="0"/>
    <x v="28"/>
    <m/>
    <m/>
    <m/>
    <m/>
    <m/>
    <m/>
    <m/>
    <m/>
    <m/>
    <m/>
    <m/>
    <m/>
    <m/>
  </r>
  <r>
    <x v="18"/>
    <s v="NLRB-MIDGenerate Load46091.7159722222"/>
    <s v="Not Found"/>
    <x v="67"/>
    <s v="MRPNLRB-MIDGenerate LoadGenerate DD CFM"/>
    <s v="MRPNLRB-MIDGenerate Load"/>
    <m/>
    <m/>
    <m/>
    <m/>
    <m/>
    <m/>
    <m/>
    <m/>
    <m/>
    <m/>
    <m/>
    <m/>
    <m/>
    <n v="2602"/>
    <x v="15"/>
    <x v="0"/>
    <s v="START Generate DD CFM"/>
    <s v="END Generate DD CFM"/>
    <d v="2026-03-10T17:11:00"/>
    <x v="523"/>
    <d v="2026-03-10T17:13:00"/>
    <s v="NULL"/>
    <x v="0"/>
    <x v="202"/>
    <x v="0"/>
    <s v="Generate DD CFM"/>
    <n v="0.03"/>
    <n v="0"/>
    <n v="0.03"/>
    <n v="0"/>
    <n v="0"/>
    <n v="0.03"/>
    <m/>
    <m/>
    <n v="0"/>
    <n v="0"/>
    <n v="0.03"/>
    <n v="0"/>
    <x v="5"/>
    <m/>
    <m/>
    <m/>
    <m/>
    <m/>
    <m/>
    <m/>
    <m/>
    <m/>
    <m/>
    <m/>
    <m/>
    <m/>
  </r>
  <r>
    <x v="18"/>
    <s v="NLRB-MIDGenerate Load46091.7173611111"/>
    <s v="Not Found"/>
    <x v="68"/>
    <s v="MRPNLRB-MIDGenerate LoadLoad DD CFM"/>
    <s v="MRPNLRB-MIDGenerate Load"/>
    <m/>
    <m/>
    <m/>
    <m/>
    <m/>
    <m/>
    <m/>
    <m/>
    <m/>
    <m/>
    <m/>
    <m/>
    <m/>
    <n v="2602"/>
    <x v="15"/>
    <x v="0"/>
    <s v="START Load DD CFM"/>
    <s v="END Load DD CFM"/>
    <d v="2026-03-10T17:13:00"/>
    <x v="524"/>
    <d v="2026-03-10T17:29:00"/>
    <s v="NULL"/>
    <x v="0"/>
    <x v="202"/>
    <x v="0"/>
    <s v="Load DD CFM"/>
    <n v="0.25"/>
    <n v="0"/>
    <n v="0.25"/>
    <n v="0"/>
    <n v="0"/>
    <n v="0.25"/>
    <m/>
    <m/>
    <n v="0"/>
    <n v="0"/>
    <n v="0.25"/>
    <n v="0"/>
    <x v="41"/>
    <m/>
    <m/>
    <m/>
    <m/>
    <m/>
    <m/>
    <m/>
    <m/>
    <m/>
    <m/>
    <m/>
    <m/>
    <m/>
  </r>
  <r>
    <x v="29"/>
    <s v="ICDBICDB46091.7256944444"/>
    <n v="332"/>
    <x v="157"/>
    <s v="MCPICDBICDBLoad | Sofia | Live on ALM Core"/>
    <s v="MCPICDBICDB"/>
    <m/>
    <m/>
    <m/>
    <m/>
    <m/>
    <m/>
    <m/>
    <m/>
    <m/>
    <m/>
    <m/>
    <m/>
    <m/>
    <n v="2602"/>
    <x v="16"/>
    <x v="2"/>
    <s v="START Load | Sofia | Live on ALM Core"/>
    <s v="END Load | Sofia | Live on ALM Core"/>
    <d v="2026-03-10T17:25:00"/>
    <x v="525"/>
    <d v="2026-03-10T17:42:00"/>
    <s v="NULL"/>
    <x v="0"/>
    <x v="197"/>
    <x v="0"/>
    <s v="Load | Sofia | Live on ALM Core"/>
    <n v="0.28000000000000003"/>
    <n v="0"/>
    <n v="0.28000000000000003"/>
    <n v="0"/>
    <n v="0"/>
    <n v="0.28000000000000003"/>
    <m/>
    <m/>
    <n v="0"/>
    <n v="0"/>
    <n v="0.28000000000000003"/>
    <n v="0"/>
    <x v="36"/>
    <m/>
    <m/>
    <m/>
    <m/>
    <m/>
    <m/>
    <m/>
    <m/>
    <m/>
    <m/>
    <m/>
    <m/>
    <m/>
  </r>
  <r>
    <x v="31"/>
    <s v="NLRB-MIDValuation 246091.7284722222"/>
    <s v="Not Found"/>
    <x v="158"/>
    <s v="MRPNLRB-MIDValuation 2NPV2 run"/>
    <s v="MRPNLRB-MIDValuation 2"/>
    <m/>
    <m/>
    <m/>
    <m/>
    <m/>
    <m/>
    <m/>
    <m/>
    <m/>
    <m/>
    <m/>
    <m/>
    <m/>
    <n v="2602"/>
    <x v="15"/>
    <x v="0"/>
    <s v="START NPV2 run"/>
    <s v="END NPV2 run"/>
    <d v="2026-03-10T17:29:00"/>
    <x v="526"/>
    <d v="2026-03-10T18:39:00"/>
    <s v="NULL"/>
    <x v="0"/>
    <x v="203"/>
    <x v="0"/>
    <s v="NPV2 run"/>
    <n v="1.1499999999999999"/>
    <n v="0"/>
    <n v="1.1499999999999999"/>
    <n v="0"/>
    <n v="0"/>
    <n v="1.1499999999999999"/>
    <m/>
    <m/>
    <n v="0"/>
    <n v="0"/>
    <n v="1.1499999999999999"/>
    <n v="0"/>
    <x v="84"/>
    <m/>
    <m/>
    <m/>
    <m/>
    <m/>
    <m/>
    <m/>
    <m/>
    <m/>
    <m/>
    <m/>
    <m/>
    <m/>
  </r>
  <r>
    <x v="29"/>
    <s v="ICDBICDB46091.7375"/>
    <n v="333"/>
    <x v="159"/>
    <s v="MCPICDBICDBLoad | Vienna | Live on ALM Core"/>
    <s v="MCPICDBICDB"/>
    <m/>
    <m/>
    <m/>
    <m/>
    <m/>
    <m/>
    <m/>
    <m/>
    <m/>
    <m/>
    <m/>
    <m/>
    <m/>
    <n v="2602"/>
    <x v="16"/>
    <x v="2"/>
    <s v="START Load | Vienna | Live on ALM Core"/>
    <s v="END Load | Vienna | Live on ALM Core"/>
    <d v="2026-03-10T17:42:00"/>
    <x v="527"/>
    <d v="2026-03-10T18:00:00"/>
    <s v="NULL"/>
    <x v="0"/>
    <x v="197"/>
    <x v="0"/>
    <s v="Load | Vienna | Live on ALM Core"/>
    <n v="0.3"/>
    <n v="0"/>
    <n v="0.3"/>
    <n v="0"/>
    <n v="0"/>
    <n v="0.3"/>
    <m/>
    <m/>
    <n v="0"/>
    <n v="0"/>
    <n v="0.3"/>
    <n v="0"/>
    <x v="8"/>
    <m/>
    <m/>
    <m/>
    <m/>
    <m/>
    <m/>
    <m/>
    <m/>
    <m/>
    <m/>
    <m/>
    <m/>
    <m/>
  </r>
  <r>
    <x v="13"/>
    <s v="BEGTPlanning (NII)46091.7465277778"/>
    <n v="334"/>
    <x v="57"/>
    <s v="MCPBEGTPlanning (NII)export to ara NII"/>
    <s v="MCPBEGTPlanning (NII)"/>
    <m/>
    <m/>
    <m/>
    <m/>
    <m/>
    <m/>
    <m/>
    <m/>
    <m/>
    <m/>
    <m/>
    <m/>
    <m/>
    <n v="2602"/>
    <x v="1"/>
    <x v="2"/>
    <s v="START export to ara NII"/>
    <s v="END export to ara NII"/>
    <d v="2026-03-10T17:55:00"/>
    <x v="496"/>
    <d v="2026-03-11T10:26:00"/>
    <s v="NULL"/>
    <x v="0"/>
    <x v="196"/>
    <x v="2"/>
    <s v="export to ara NII"/>
    <n v="0"/>
    <n v="0"/>
    <n v="0"/>
    <n v="0"/>
    <n v="0"/>
    <n v="0"/>
    <m/>
    <m/>
    <n v="0"/>
    <n v="0"/>
    <n v="0"/>
    <n v="0"/>
    <x v="0"/>
    <m/>
    <m/>
    <m/>
    <m/>
    <m/>
    <m/>
    <m/>
    <m/>
    <m/>
    <m/>
    <m/>
    <m/>
    <m/>
  </r>
  <r>
    <x v="29"/>
    <s v="ICDBICDB46091.75"/>
    <n v="335"/>
    <x v="160"/>
    <s v="MCPICDBICDBLoad | Prague | Live on ALM Core"/>
    <s v="MCPICDBICDB"/>
    <m/>
    <m/>
    <m/>
    <m/>
    <m/>
    <m/>
    <m/>
    <m/>
    <m/>
    <m/>
    <m/>
    <m/>
    <m/>
    <n v="2602"/>
    <x v="16"/>
    <x v="2"/>
    <s v="START Load | Prague | Live on ALM Core"/>
    <s v="END Load | Prague | Live on ALM Core"/>
    <d v="2026-03-10T18:00:00"/>
    <x v="528"/>
    <d v="2026-03-10T18:20:00"/>
    <s v="NULL"/>
    <x v="0"/>
    <x v="197"/>
    <x v="0"/>
    <s v="Load | Prague | Live on ALM Core"/>
    <n v="0.33"/>
    <n v="0"/>
    <n v="0.33"/>
    <n v="0"/>
    <n v="0"/>
    <n v="0.33"/>
    <m/>
    <m/>
    <n v="0"/>
    <n v="0"/>
    <n v="0.33"/>
    <n v="0"/>
    <x v="2"/>
    <m/>
    <m/>
    <m/>
    <m/>
    <m/>
    <m/>
    <m/>
    <m/>
    <m/>
    <m/>
    <m/>
    <m/>
    <m/>
  </r>
  <r>
    <x v="29"/>
    <s v="ICDBICDB46091.7638888889"/>
    <n v="336"/>
    <x v="161"/>
    <s v="MCPICDBICDBLoad | Beijing | Other live location"/>
    <s v="MCPICDBICDB"/>
    <m/>
    <m/>
    <m/>
    <m/>
    <m/>
    <m/>
    <m/>
    <m/>
    <m/>
    <m/>
    <m/>
    <m/>
    <m/>
    <n v="2602"/>
    <x v="16"/>
    <x v="2"/>
    <s v="START Load | Beijing | Other live location"/>
    <s v="END Load | Beijing | Other live location"/>
    <d v="2026-03-10T18:20:00"/>
    <x v="529"/>
    <d v="2026-03-10T18:37:00"/>
    <s v="NULL"/>
    <x v="0"/>
    <x v="197"/>
    <x v="0"/>
    <s v="Load | Beijing | Other live location"/>
    <n v="0.28000000000000003"/>
    <n v="0"/>
    <n v="0.28000000000000003"/>
    <n v="0"/>
    <n v="0"/>
    <n v="0.28000000000000003"/>
    <m/>
    <m/>
    <n v="0"/>
    <n v="0"/>
    <n v="0.28000000000000003"/>
    <n v="0"/>
    <x v="36"/>
    <m/>
    <m/>
    <m/>
    <m/>
    <m/>
    <m/>
    <m/>
    <m/>
    <m/>
    <m/>
    <m/>
    <m/>
    <m/>
  </r>
  <r>
    <x v="4"/>
    <s v="PLDBValuation (NPV)46091.7701388889"/>
    <n v="337"/>
    <x v="108"/>
    <s v="MCPPLDBValuation (NPV)export to ara Portfolio Valuation"/>
    <s v="MCPPLDBValuation (NPV)"/>
    <m/>
    <m/>
    <m/>
    <m/>
    <m/>
    <m/>
    <m/>
    <m/>
    <m/>
    <m/>
    <m/>
    <m/>
    <m/>
    <n v="2602"/>
    <x v="12"/>
    <x v="2"/>
    <s v="START export to ara Portfolio Valuation"/>
    <s v="END export to ara Portfolio Valuation"/>
    <d v="2026-03-10T18:29:00"/>
    <x v="530"/>
    <d v="2026-03-10T18:31:00"/>
    <s v="NULL"/>
    <x v="0"/>
    <x v="201"/>
    <x v="1"/>
    <s v="export to ara Portfolio Valuation"/>
    <n v="0.02"/>
    <n v="0"/>
    <n v="0.02"/>
    <n v="0"/>
    <n v="0"/>
    <n v="0.02"/>
    <m/>
    <m/>
    <n v="0"/>
    <n v="0"/>
    <n v="0.02"/>
    <n v="0"/>
    <x v="12"/>
    <m/>
    <m/>
    <m/>
    <m/>
    <m/>
    <m/>
    <m/>
    <m/>
    <m/>
    <m/>
    <m/>
    <m/>
    <m/>
  </r>
  <r>
    <x v="4"/>
    <s v="PLDBValuation (NPV)46091.7715277778"/>
    <n v="338"/>
    <x v="14"/>
    <s v="MCPPLDBValuation (NPV)Light Maintenance"/>
    <s v="MCPPLDBValuation (NPV)"/>
    <m/>
    <m/>
    <m/>
    <m/>
    <m/>
    <m/>
    <m/>
    <m/>
    <m/>
    <m/>
    <m/>
    <m/>
    <m/>
    <n v="2602"/>
    <x v="12"/>
    <x v="2"/>
    <s v="START Light Maintenance"/>
    <s v="END Light Maintenance"/>
    <d v="2026-03-10T18:31:00"/>
    <x v="531"/>
    <d v="2026-03-10T18:47:00"/>
    <s v="NULL"/>
    <x v="0"/>
    <x v="204"/>
    <x v="1"/>
    <s v="Light Maintenance"/>
    <n v="0.27"/>
    <n v="0"/>
    <n v="0.27"/>
    <n v="0"/>
    <n v="0"/>
    <n v="0.27"/>
    <m/>
    <m/>
    <n v="0"/>
    <n v="0"/>
    <n v="0.27"/>
    <n v="0"/>
    <x v="54"/>
    <m/>
    <m/>
    <m/>
    <m/>
    <m/>
    <m/>
    <m/>
    <m/>
    <m/>
    <m/>
    <m/>
    <m/>
    <m/>
  </r>
  <r>
    <x v="29"/>
    <s v="ICDBICDB46091.7756944444"/>
    <n v="339"/>
    <x v="162"/>
    <s v="MCPICDBICDBLoad | Budapest | Live on ALM Core"/>
    <s v="MCPICDBICDB"/>
    <m/>
    <m/>
    <m/>
    <m/>
    <m/>
    <m/>
    <m/>
    <m/>
    <m/>
    <m/>
    <m/>
    <m/>
    <m/>
    <n v="2602"/>
    <x v="16"/>
    <x v="2"/>
    <s v="START Load | Budapest | Live on ALM Core"/>
    <s v="END Load | Budapest | Live on ALM Core"/>
    <d v="2026-03-10T18:37:00"/>
    <x v="532"/>
    <d v="2026-03-10T18:59:00"/>
    <s v="NULL"/>
    <x v="0"/>
    <x v="197"/>
    <x v="0"/>
    <s v="Load | Budapest | Live on ALM Core"/>
    <n v="0.37"/>
    <n v="0"/>
    <n v="0.37"/>
    <n v="0"/>
    <n v="0"/>
    <n v="0.37"/>
    <m/>
    <m/>
    <n v="0"/>
    <n v="0"/>
    <n v="0.37"/>
    <n v="0"/>
    <x v="31"/>
    <m/>
    <m/>
    <m/>
    <m/>
    <m/>
    <m/>
    <m/>
    <m/>
    <m/>
    <m/>
    <m/>
    <m/>
    <m/>
  </r>
  <r>
    <x v="13"/>
    <s v="NLRB-MIDPlanning (NII)46091.7770833333"/>
    <s v="Not Found"/>
    <x v="74"/>
    <s v="MRPNLRB-MIDPlanning (NII)Planning run"/>
    <s v="MRPNLRB-MIDPlanning (NII)"/>
    <m/>
    <m/>
    <m/>
    <m/>
    <m/>
    <m/>
    <m/>
    <m/>
    <m/>
    <m/>
    <m/>
    <m/>
    <m/>
    <n v="2602"/>
    <x v="15"/>
    <x v="0"/>
    <s v="START Planning run"/>
    <s v="END Planning run"/>
    <d v="2026-03-10T18:39:00"/>
    <x v="533"/>
    <d v="2026-03-10T19:28:00"/>
    <s v="NULL"/>
    <x v="0"/>
    <x v="205"/>
    <x v="0"/>
    <s v="Planning run"/>
    <n v="0.8"/>
    <n v="0"/>
    <n v="0.8"/>
    <n v="0"/>
    <n v="0"/>
    <n v="0.8"/>
    <m/>
    <m/>
    <n v="0"/>
    <n v="0"/>
    <n v="0.8"/>
    <n v="0"/>
    <x v="43"/>
    <m/>
    <m/>
    <m/>
    <m/>
    <m/>
    <m/>
    <m/>
    <m/>
    <m/>
    <m/>
    <m/>
    <m/>
    <m/>
  </r>
  <r>
    <x v="4"/>
    <s v="PLDBValuation (NPV)46091.7826388889"/>
    <n v="340"/>
    <x v="91"/>
    <s v="MCPPLDBValuation (NPV)valuation report OLAP exports"/>
    <s v="MCPPLDBValuation (NPV)"/>
    <m/>
    <m/>
    <m/>
    <m/>
    <m/>
    <m/>
    <m/>
    <m/>
    <m/>
    <m/>
    <m/>
    <m/>
    <m/>
    <n v="2602"/>
    <x v="12"/>
    <x v="2"/>
    <s v="START valuation report OLAP exports"/>
    <s v="END valuation report OLAP exports"/>
    <d v="2026-03-10T18:47:00"/>
    <x v="531"/>
    <d v="2026-03-10T18:47:00"/>
    <s v="NULL"/>
    <x v="0"/>
    <x v="204"/>
    <x v="1"/>
    <s v="valuation report OLAP exports"/>
    <n v="0"/>
    <n v="0"/>
    <n v="0"/>
    <n v="0"/>
    <n v="0"/>
    <n v="0"/>
    <m/>
    <m/>
    <n v="0"/>
    <n v="0"/>
    <n v="0"/>
    <n v="0"/>
    <x v="0"/>
    <m/>
    <m/>
    <m/>
    <m/>
    <m/>
    <m/>
    <m/>
    <m/>
    <m/>
    <m/>
    <m/>
    <m/>
    <m/>
  </r>
  <r>
    <x v="4"/>
    <s v="PLDBValuation (NPV)46091.7826388889"/>
    <n v="340"/>
    <x v="92"/>
    <s v="MCPPLDBValuation (NPV)valuation report QRM Reporter exports"/>
    <s v="MCPPLDBValuation (NPV)"/>
    <m/>
    <m/>
    <m/>
    <m/>
    <m/>
    <m/>
    <m/>
    <m/>
    <m/>
    <m/>
    <m/>
    <m/>
    <m/>
    <n v="2602"/>
    <x v="12"/>
    <x v="2"/>
    <s v="START valuation report QRM Reporter exports"/>
    <s v="END valuation report QRM Reporter exports"/>
    <d v="2026-03-10T18:47:00"/>
    <x v="534"/>
    <d v="2026-03-10T18:54:00"/>
    <s v="NULL"/>
    <x v="0"/>
    <x v="204"/>
    <x v="1"/>
    <s v="valuation report QRM Reporter exports"/>
    <n v="0.1"/>
    <n v="0.1"/>
    <n v="0"/>
    <n v="0"/>
    <n v="0.1"/>
    <n v="0.1"/>
    <m/>
    <m/>
    <n v="0.1"/>
    <n v="0"/>
    <n v="0"/>
    <n v="0.1"/>
    <x v="30"/>
    <m/>
    <m/>
    <m/>
    <m/>
    <m/>
    <m/>
    <m/>
    <m/>
    <m/>
    <m/>
    <m/>
    <m/>
    <m/>
  </r>
  <r>
    <x v="4"/>
    <s v="PLDBValuation (NPV)46091.7875"/>
    <n v="341"/>
    <x v="14"/>
    <s v="MCPPLDBValuation (NPV)Light Maintenance"/>
    <s v="MCPPLDBValuation (NPV)"/>
    <m/>
    <m/>
    <m/>
    <m/>
    <m/>
    <m/>
    <m/>
    <m/>
    <m/>
    <m/>
    <m/>
    <m/>
    <m/>
    <n v="2602"/>
    <x v="12"/>
    <x v="2"/>
    <s v="START Light Maintenance"/>
    <s v="END Light Maintenance"/>
    <d v="2026-03-10T18:54:00"/>
    <x v="535"/>
    <d v="2026-03-10T18:58:00"/>
    <s v="NULL"/>
    <x v="0"/>
    <x v="92"/>
    <x v="2"/>
    <s v="Light Maintenance"/>
    <n v="7.0000000000000007E-2"/>
    <n v="0"/>
    <n v="7.0000000000000007E-2"/>
    <n v="0"/>
    <n v="0"/>
    <n v="7.0000000000000007E-2"/>
    <m/>
    <m/>
    <n v="0"/>
    <n v="0"/>
    <n v="7.0000000000000007E-2"/>
    <n v="0"/>
    <x v="28"/>
    <m/>
    <m/>
    <m/>
    <m/>
    <m/>
    <m/>
    <m/>
    <m/>
    <m/>
    <m/>
    <m/>
    <m/>
    <m/>
  </r>
  <r>
    <x v="4"/>
    <s v="PLDBValuation (NPV)46091.7902777778"/>
    <n v="342"/>
    <x v="91"/>
    <s v="MCPPLDBValuation (NPV)valuation report OLAP exports"/>
    <s v="MCPPLDBValuation (NPV)"/>
    <m/>
    <m/>
    <m/>
    <m/>
    <m/>
    <m/>
    <m/>
    <m/>
    <m/>
    <m/>
    <m/>
    <m/>
    <m/>
    <n v="2602"/>
    <x v="12"/>
    <x v="2"/>
    <s v="START valuation report OLAP exports"/>
    <s v="END valuation report OLAP exports"/>
    <d v="2026-03-10T18:58:00"/>
    <x v="535"/>
    <d v="2026-03-10T18:58:00"/>
    <s v="NULL"/>
    <x v="0"/>
    <x v="92"/>
    <x v="2"/>
    <s v="valuation report OLAP exports"/>
    <n v="0"/>
    <n v="0"/>
    <n v="0"/>
    <n v="0"/>
    <n v="0"/>
    <n v="0"/>
    <m/>
    <m/>
    <n v="0"/>
    <n v="0"/>
    <n v="0"/>
    <n v="0"/>
    <x v="0"/>
    <m/>
    <m/>
    <m/>
    <m/>
    <m/>
    <m/>
    <m/>
    <m/>
    <m/>
    <m/>
    <m/>
    <m/>
    <m/>
  </r>
  <r>
    <x v="4"/>
    <s v="PLDBValuation (NPV)46091.7902777778"/>
    <n v="342"/>
    <x v="92"/>
    <s v="MCPPLDBValuation (NPV)valuation report QRM Reporter exports"/>
    <s v="MCPPLDBValuation (NPV)"/>
    <m/>
    <m/>
    <m/>
    <m/>
    <m/>
    <m/>
    <m/>
    <m/>
    <m/>
    <m/>
    <m/>
    <m/>
    <m/>
    <n v="2602"/>
    <x v="12"/>
    <x v="2"/>
    <s v="START valuation report QRM Reporter exports"/>
    <s v="END valuation report QRM Reporter exports"/>
    <d v="2026-03-10T18:58:00"/>
    <x v="536"/>
    <d v="2026-03-10T19:05:00"/>
    <s v="NULL"/>
    <x v="0"/>
    <x v="92"/>
    <x v="2"/>
    <s v="valuation report QRM Reporter exports"/>
    <n v="0.08"/>
    <n v="0"/>
    <n v="0.08"/>
    <n v="0"/>
    <n v="0"/>
    <n v="0.08"/>
    <m/>
    <m/>
    <n v="0"/>
    <n v="0"/>
    <n v="0.08"/>
    <n v="0"/>
    <x v="3"/>
    <m/>
    <m/>
    <m/>
    <m/>
    <m/>
    <m/>
    <m/>
    <m/>
    <m/>
    <m/>
    <m/>
    <m/>
    <m/>
  </r>
  <r>
    <x v="29"/>
    <s v="ICDBICDB46091.7909722222"/>
    <n v="343"/>
    <x v="163"/>
    <s v="MCPICDBICDBLoad | Tokyo | Live on ALM Core"/>
    <s v="MCPICDBICDB"/>
    <m/>
    <m/>
    <m/>
    <m/>
    <m/>
    <m/>
    <m/>
    <m/>
    <m/>
    <m/>
    <m/>
    <m/>
    <m/>
    <n v="2602"/>
    <x v="16"/>
    <x v="2"/>
    <s v="START Load | Tokyo | Live on ALM Core"/>
    <s v="END Load | Tokyo | Live on ALM Core"/>
    <d v="2026-03-10T18:59:00"/>
    <x v="537"/>
    <d v="2026-03-10T19:18:00"/>
    <s v="NULL"/>
    <x v="0"/>
    <x v="197"/>
    <x v="0"/>
    <s v="Load | Tokyo | Live on ALM Core"/>
    <n v="0.32"/>
    <n v="0"/>
    <n v="0.32"/>
    <n v="0"/>
    <n v="0"/>
    <n v="0.32"/>
    <m/>
    <m/>
    <n v="0"/>
    <n v="0"/>
    <n v="0.32"/>
    <n v="0"/>
    <x v="78"/>
    <m/>
    <m/>
    <m/>
    <m/>
    <m/>
    <m/>
    <m/>
    <m/>
    <m/>
    <m/>
    <m/>
    <m/>
    <m/>
  </r>
  <r>
    <x v="7"/>
    <s v="PLDBEC46091.7951388889"/>
    <n v="344"/>
    <x v="33"/>
    <s v="MCPPLDBECing-ec valuation"/>
    <s v="MCPPLDBEC"/>
    <m/>
    <m/>
    <m/>
    <m/>
    <m/>
    <m/>
    <m/>
    <m/>
    <m/>
    <m/>
    <m/>
    <m/>
    <m/>
    <n v="2602"/>
    <x v="12"/>
    <x v="2"/>
    <s v="START ing-ec valuation"/>
    <s v="END ing-ec valuation"/>
    <d v="2026-03-10T19:05:00"/>
    <x v="538"/>
    <d v="2026-03-10T20:47:00"/>
    <s v="NULL"/>
    <x v="0"/>
    <x v="186"/>
    <x v="1"/>
    <s v="ing-ec valuation"/>
    <n v="1.68"/>
    <n v="0"/>
    <n v="1.68"/>
    <n v="0"/>
    <n v="0"/>
    <n v="1.68"/>
    <m/>
    <m/>
    <n v="0"/>
    <n v="0"/>
    <n v="1.68"/>
    <n v="0"/>
    <x v="101"/>
    <m/>
    <m/>
    <m/>
    <m/>
    <m/>
    <m/>
    <m/>
    <m/>
    <m/>
    <m/>
    <m/>
    <m/>
    <m/>
  </r>
  <r>
    <x v="29"/>
    <s v="ICDBICDB46091.8041666667"/>
    <n v="345"/>
    <x v="164"/>
    <s v="MCPICDBICDBLoad | Bratislava | Live on ALM Core"/>
    <s v="MCPICDBICDB"/>
    <m/>
    <m/>
    <m/>
    <m/>
    <m/>
    <m/>
    <m/>
    <m/>
    <m/>
    <m/>
    <m/>
    <m/>
    <m/>
    <n v="2602"/>
    <x v="16"/>
    <x v="2"/>
    <s v="START Load | Bratislava | Live on ALM Core"/>
    <s v="END Load | Bratislava | Live on ALM Core"/>
    <d v="2026-03-10T19:18:00"/>
    <x v="539"/>
    <d v="2026-03-10T19:36:00"/>
    <s v="NULL"/>
    <x v="0"/>
    <x v="197"/>
    <x v="0"/>
    <s v="Load | Bratislava | Live on ALM Core"/>
    <n v="0.3"/>
    <n v="0"/>
    <n v="0.3"/>
    <n v="0"/>
    <n v="0"/>
    <n v="0.3"/>
    <m/>
    <m/>
    <n v="0"/>
    <n v="0"/>
    <n v="0.3"/>
    <n v="0"/>
    <x v="8"/>
    <m/>
    <m/>
    <m/>
    <m/>
    <m/>
    <m/>
    <m/>
    <m/>
    <m/>
    <m/>
    <m/>
    <m/>
    <m/>
  </r>
  <r>
    <x v="8"/>
    <s v="RODBKR46091.80625"/>
    <n v="346"/>
    <x v="165"/>
    <s v="MCPRODBKRbpv-kr valuation exports"/>
    <s v="MCPRODBKR"/>
    <m/>
    <m/>
    <m/>
    <m/>
    <m/>
    <m/>
    <m/>
    <m/>
    <m/>
    <m/>
    <m/>
    <m/>
    <m/>
    <n v="2602"/>
    <x v="10"/>
    <x v="2"/>
    <s v="START bpv-kr valuation exports"/>
    <s v="END bpv-kr valuation exports"/>
    <d v="2026-03-10T19:21:00"/>
    <x v="515"/>
    <s v="NULL"/>
    <s v="NULL"/>
    <x v="0"/>
    <x v="199"/>
    <x v="0"/>
    <s v="bpv-kr valuation exports"/>
    <n v="0"/>
    <n v="0"/>
    <n v="0"/>
    <n v="0"/>
    <n v="0"/>
    <n v="0"/>
    <m/>
    <m/>
    <n v="0"/>
    <n v="0"/>
    <n v="0"/>
    <n v="0"/>
    <x v="0"/>
    <m/>
    <m/>
    <m/>
    <m/>
    <m/>
    <m/>
    <m/>
    <m/>
    <m/>
    <m/>
    <m/>
    <m/>
    <m/>
  </r>
  <r>
    <x v="23"/>
    <s v="NLRB-MIDOptimization46091.8111111111"/>
    <s v="Not Found"/>
    <x v="113"/>
    <s v="MRPNLRB-MIDOptimizationCFM optimization"/>
    <s v="MRPNLRB-MIDOptimization"/>
    <m/>
    <m/>
    <m/>
    <m/>
    <m/>
    <m/>
    <m/>
    <m/>
    <m/>
    <m/>
    <m/>
    <m/>
    <m/>
    <n v="2602"/>
    <x v="15"/>
    <x v="0"/>
    <s v="START CFM optimization"/>
    <s v="END CFM optimization"/>
    <d v="2026-03-10T19:28:00"/>
    <x v="540"/>
    <d v="2026-03-10T20:24:00"/>
    <s v="NULL"/>
    <x v="0"/>
    <x v="206"/>
    <x v="0"/>
    <s v="CFM optimization"/>
    <n v="0.93"/>
    <n v="0"/>
    <n v="0.93"/>
    <n v="0"/>
    <n v="0"/>
    <n v="0.93"/>
    <m/>
    <m/>
    <n v="0"/>
    <n v="0"/>
    <n v="0.93"/>
    <n v="0"/>
    <x v="110"/>
    <m/>
    <m/>
    <m/>
    <m/>
    <m/>
    <m/>
    <m/>
    <m/>
    <m/>
    <m/>
    <m/>
    <m/>
    <m/>
  </r>
  <r>
    <x v="29"/>
    <s v="ICDBICDB46091.8166666667"/>
    <n v="347"/>
    <x v="166"/>
    <s v="MCPICDBICDBLoad | Seoul | Live on ALM Core"/>
    <s v="MCPICDBICDB"/>
    <m/>
    <m/>
    <m/>
    <m/>
    <m/>
    <m/>
    <m/>
    <m/>
    <m/>
    <m/>
    <m/>
    <m/>
    <m/>
    <n v="2602"/>
    <x v="16"/>
    <x v="2"/>
    <s v="START Load | Seoul | Live on ALM Core"/>
    <s v="END Load | Seoul | Live on ALM Core"/>
    <d v="2026-03-10T19:36:00"/>
    <x v="541"/>
    <d v="2026-03-10T19:56:00"/>
    <s v="NULL"/>
    <x v="0"/>
    <x v="197"/>
    <x v="0"/>
    <s v="Load | Seoul | Live on ALM Core"/>
    <n v="0.33"/>
    <n v="0"/>
    <n v="0.33"/>
    <n v="0"/>
    <n v="0"/>
    <n v="0.33"/>
    <m/>
    <m/>
    <n v="0"/>
    <n v="0"/>
    <n v="0.33"/>
    <n v="0"/>
    <x v="2"/>
    <m/>
    <m/>
    <m/>
    <m/>
    <m/>
    <m/>
    <m/>
    <m/>
    <m/>
    <m/>
    <m/>
    <m/>
    <m/>
  </r>
  <r>
    <x v="29"/>
    <s v="ICDBICDB46091.8305555556"/>
    <n v="348"/>
    <x v="167"/>
    <s v="MCPICDBICDBLoad | Taipei | Live on ALM Core"/>
    <s v="MCPICDBICDB"/>
    <m/>
    <m/>
    <m/>
    <m/>
    <m/>
    <m/>
    <m/>
    <m/>
    <m/>
    <m/>
    <m/>
    <m/>
    <m/>
    <n v="2602"/>
    <x v="16"/>
    <x v="2"/>
    <s v="START Load | Taipei | Live on ALM Core"/>
    <s v="END Load | Taipei | Live on ALM Core"/>
    <d v="2026-03-10T19:56:00"/>
    <x v="542"/>
    <d v="2026-03-10T20:13:00"/>
    <s v="NULL"/>
    <x v="0"/>
    <x v="197"/>
    <x v="0"/>
    <s v="Load | Taipei | Live on ALM Core"/>
    <n v="0.28000000000000003"/>
    <n v="0"/>
    <n v="0.28000000000000003"/>
    <n v="0"/>
    <n v="0"/>
    <n v="0.28000000000000003"/>
    <m/>
    <m/>
    <n v="0"/>
    <n v="0"/>
    <n v="0.28000000000000003"/>
    <n v="0"/>
    <x v="36"/>
    <m/>
    <m/>
    <m/>
    <m/>
    <m/>
    <m/>
    <m/>
    <m/>
    <m/>
    <m/>
    <m/>
    <m/>
    <m/>
  </r>
  <r>
    <x v="4"/>
    <s v="NLRBValuation (NPV)46091.8333333333"/>
    <n v="349"/>
    <x v="0"/>
    <s v="MCPNLRBValuation (NPV)export to ara"/>
    <s v="MCPNLRBValuation (NPV)"/>
    <m/>
    <m/>
    <m/>
    <m/>
    <m/>
    <m/>
    <m/>
    <m/>
    <m/>
    <m/>
    <m/>
    <m/>
    <m/>
    <n v="2602"/>
    <x v="11"/>
    <x v="2"/>
    <s v="START export to ara"/>
    <s v="END export to ara"/>
    <d v="2026-03-10T20:00:00"/>
    <x v="543"/>
    <d v="2026-03-10T20:02:00"/>
    <s v="NULL"/>
    <x v="0"/>
    <x v="193"/>
    <x v="0"/>
    <s v="export to ara"/>
    <n v="0.03"/>
    <n v="0"/>
    <n v="0.03"/>
    <n v="0"/>
    <n v="0"/>
    <n v="0.03"/>
    <m/>
    <m/>
    <n v="0"/>
    <n v="0"/>
    <n v="0.03"/>
    <n v="0"/>
    <x v="5"/>
    <m/>
    <m/>
    <m/>
    <m/>
    <m/>
    <m/>
    <m/>
    <m/>
    <m/>
    <m/>
    <m/>
    <m/>
    <m/>
  </r>
  <r>
    <x v="4"/>
    <s v="TRDBValuation (NPV)46091.8333333333"/>
    <n v="350"/>
    <x v="27"/>
    <s v="MCPTRDBValuation (NPV)portfolio valuation run"/>
    <s v="MCPTRDBValuation (NPV)"/>
    <m/>
    <m/>
    <m/>
    <m/>
    <m/>
    <m/>
    <m/>
    <m/>
    <m/>
    <m/>
    <m/>
    <m/>
    <m/>
    <n v="2602"/>
    <x v="7"/>
    <x v="2"/>
    <s v="START portfolio valuation run"/>
    <s v="NULL"/>
    <d v="2026-03-10T20:00:00"/>
    <x v="544"/>
    <d v="2026-03-11T04:47:00"/>
    <s v="Exception Info: Workflow finished with errors. (line: 47)  "/>
    <x v="1"/>
    <x v="207"/>
    <x v="0"/>
    <s v="portfolio valuation run"/>
    <n v="0.3"/>
    <n v="0.3"/>
    <n v="0"/>
    <n v="0.78"/>
    <n v="1.08"/>
    <n v="1.08"/>
    <m/>
    <m/>
    <n v="0.3"/>
    <n v="0.78"/>
    <n v="0"/>
    <n v="1.08"/>
    <x v="148"/>
    <m/>
    <m/>
    <m/>
    <m/>
    <m/>
    <m/>
    <m/>
    <m/>
    <m/>
    <m/>
    <m/>
    <m/>
    <m/>
  </r>
  <r>
    <x v="10"/>
    <s v="ESDBDelete Portfolio46091.8340277778"/>
    <n v="351"/>
    <x v="42"/>
    <s v="MCPESDBDelete PortfolioDelete portfolio from"/>
    <s v="MCPESDBDelete Portfolio"/>
    <m/>
    <m/>
    <m/>
    <m/>
    <m/>
    <m/>
    <m/>
    <m/>
    <m/>
    <m/>
    <m/>
    <m/>
    <m/>
    <n v="2602"/>
    <x v="17"/>
    <x v="2"/>
    <s v="START Delete portfolio from"/>
    <s v="END Delete portfolio from"/>
    <d v="2026-03-10T20:01:00"/>
    <x v="543"/>
    <d v="2026-03-11T09:16:00"/>
    <s v="NULL"/>
    <x v="0"/>
    <x v="80"/>
    <x v="0"/>
    <s v="Delete portfolio from"/>
    <n v="0.02"/>
    <n v="0"/>
    <n v="0.02"/>
    <n v="0"/>
    <n v="0"/>
    <n v="0.02"/>
    <m/>
    <m/>
    <n v="0"/>
    <n v="0"/>
    <n v="0.02"/>
    <n v="0"/>
    <x v="12"/>
    <m/>
    <m/>
    <m/>
    <m/>
    <m/>
    <m/>
    <m/>
    <m/>
    <m/>
    <m/>
    <m/>
    <m/>
    <m/>
  </r>
  <r>
    <x v="4"/>
    <s v="NLRBValuation (NPV)46091.8347222222"/>
    <n v="352"/>
    <x v="90"/>
    <s v="MCPNLRBValuation (NPV)Light Maintenance Portfolio Valuation"/>
    <s v="MCPNLRBValuation (NPV)"/>
    <m/>
    <m/>
    <m/>
    <m/>
    <m/>
    <m/>
    <m/>
    <m/>
    <m/>
    <m/>
    <m/>
    <m/>
    <m/>
    <n v="2602"/>
    <x v="11"/>
    <x v="2"/>
    <s v="START Light Maintenance Portfolio Valuation"/>
    <s v="END Light Maintenance Portfolio Valuation"/>
    <d v="2026-03-10T20:02:00"/>
    <x v="545"/>
    <d v="2026-03-10T20:11:00"/>
    <s v="NULL"/>
    <x v="0"/>
    <x v="193"/>
    <x v="0"/>
    <s v="Light Maintenance Portfolio Valuation"/>
    <n v="0.15"/>
    <n v="0"/>
    <n v="0.15"/>
    <n v="0"/>
    <n v="0"/>
    <n v="0.15"/>
    <m/>
    <m/>
    <n v="0"/>
    <n v="0"/>
    <n v="0.15"/>
    <n v="0"/>
    <x v="16"/>
    <m/>
    <m/>
    <m/>
    <m/>
    <m/>
    <m/>
    <m/>
    <m/>
    <m/>
    <m/>
    <m/>
    <m/>
    <m/>
  </r>
  <r>
    <x v="4"/>
    <s v="NLRBValuation (NPV)46091.8409722222"/>
    <n v="353"/>
    <x v="91"/>
    <s v="MCPNLRBValuation (NPV)valuation report OLAP exports"/>
    <s v="MCPNLRBValuation (NPV)"/>
    <m/>
    <m/>
    <m/>
    <m/>
    <m/>
    <m/>
    <m/>
    <m/>
    <m/>
    <m/>
    <m/>
    <m/>
    <m/>
    <n v="2602"/>
    <x v="11"/>
    <x v="2"/>
    <s v="START valuation report OLAP exports"/>
    <s v="END valuation report OLAP exports"/>
    <d v="2026-03-10T20:11:00"/>
    <x v="546"/>
    <d v="2026-03-10T20:22:00"/>
    <s v="NULL"/>
    <x v="0"/>
    <x v="193"/>
    <x v="0"/>
    <s v="valuation report OLAP exports"/>
    <n v="0.1"/>
    <n v="0"/>
    <n v="0.1"/>
    <n v="0"/>
    <n v="0"/>
    <n v="0.1"/>
    <m/>
    <m/>
    <n v="0"/>
    <n v="0"/>
    <n v="0.1"/>
    <n v="0"/>
    <x v="30"/>
    <m/>
    <m/>
    <m/>
    <m/>
    <m/>
    <m/>
    <m/>
    <m/>
    <m/>
    <m/>
    <m/>
    <m/>
    <m/>
  </r>
  <r>
    <x v="29"/>
    <s v="ICDBICDB46091.8423611111"/>
    <n v="354"/>
    <x v="168"/>
    <s v="MCPICDBICDBLoad | NLWB_BMG | Live on ALM Core"/>
    <s v="MCPICDBICDB"/>
    <m/>
    <m/>
    <m/>
    <m/>
    <m/>
    <m/>
    <m/>
    <m/>
    <m/>
    <m/>
    <m/>
    <m/>
    <m/>
    <n v="2602"/>
    <x v="16"/>
    <x v="2"/>
    <s v="START Load | NLWB_BMG | Live on ALM Core"/>
    <s v="END Load | NLWB_BMG | Live on ALM Core"/>
    <d v="2026-03-10T20:13:00"/>
    <x v="547"/>
    <d v="2026-03-10T20:30:00"/>
    <s v="NULL"/>
    <x v="0"/>
    <x v="197"/>
    <x v="0"/>
    <s v="Load | NLWB_BMG | Live on ALM Core"/>
    <n v="0.28000000000000003"/>
    <n v="0"/>
    <n v="0.28000000000000003"/>
    <n v="0"/>
    <n v="0"/>
    <n v="0.28000000000000003"/>
    <m/>
    <m/>
    <n v="0"/>
    <n v="0"/>
    <n v="0.28000000000000003"/>
    <n v="0"/>
    <x v="36"/>
    <m/>
    <m/>
    <m/>
    <m/>
    <m/>
    <m/>
    <m/>
    <m/>
    <m/>
    <m/>
    <m/>
    <m/>
    <m/>
  </r>
  <r>
    <x v="32"/>
    <s v="NLRBFinance Strategies46091.8486111111"/>
    <n v="355"/>
    <x v="169"/>
    <s v="MCPNLRBFinance Strategiesimport finance strategies"/>
    <s v="MCPNLRBFinance Strategies"/>
    <m/>
    <m/>
    <m/>
    <m/>
    <m/>
    <m/>
    <m/>
    <m/>
    <m/>
    <m/>
    <m/>
    <m/>
    <m/>
    <n v="2602"/>
    <x v="11"/>
    <x v="2"/>
    <s v="START import finance strategies"/>
    <s v="END import finance strategies"/>
    <d v="2026-03-10T20:22:00"/>
    <x v="548"/>
    <d v="2026-03-10T20:31:00"/>
    <s v="NULL"/>
    <x v="0"/>
    <x v="208"/>
    <x v="0"/>
    <s v="import finance strategies"/>
    <n v="0.05"/>
    <n v="0"/>
    <n v="0.05"/>
    <n v="0"/>
    <n v="0"/>
    <n v="0.05"/>
    <m/>
    <m/>
    <n v="0"/>
    <n v="0"/>
    <n v="0.05"/>
    <n v="0"/>
    <x v="4"/>
    <m/>
    <m/>
    <m/>
    <m/>
    <m/>
    <m/>
    <m/>
    <m/>
    <m/>
    <m/>
    <m/>
    <m/>
    <m/>
  </r>
  <r>
    <x v="23"/>
    <s v="NLRB-MIDOptimization46091.85"/>
    <s v="Not Found"/>
    <x v="0"/>
    <s v="MRPNLRB-MIDOptimizationexport to ara"/>
    <s v="MRPNLRB-MIDOptimization"/>
    <m/>
    <m/>
    <m/>
    <m/>
    <m/>
    <m/>
    <m/>
    <m/>
    <m/>
    <m/>
    <m/>
    <m/>
    <m/>
    <n v="2602"/>
    <x v="15"/>
    <x v="0"/>
    <s v="START export to ara"/>
    <s v="END export to ara"/>
    <d v="2026-03-10T20:24:00"/>
    <x v="549"/>
    <d v="2026-03-11T07:01:00"/>
    <s v="NULL"/>
    <x v="0"/>
    <x v="206"/>
    <x v="0"/>
    <s v="export to ara"/>
    <n v="0.03"/>
    <n v="0"/>
    <n v="0.03"/>
    <n v="0"/>
    <n v="0"/>
    <n v="0.03"/>
    <m/>
    <m/>
    <n v="0"/>
    <n v="0"/>
    <n v="0.03"/>
    <n v="0"/>
    <x v="5"/>
    <m/>
    <m/>
    <m/>
    <m/>
    <m/>
    <m/>
    <m/>
    <m/>
    <m/>
    <m/>
    <m/>
    <m/>
    <m/>
  </r>
  <r>
    <x v="29"/>
    <s v="ICDBICDB46091.8541666667"/>
    <n v="356"/>
    <x v="170"/>
    <s v="MCPICDBICDBLoad | NLWB_FM_Banking_books | Live on ALM Core"/>
    <s v="MCPICDBICDB"/>
    <m/>
    <m/>
    <m/>
    <m/>
    <m/>
    <m/>
    <m/>
    <m/>
    <m/>
    <m/>
    <m/>
    <m/>
    <m/>
    <n v="2602"/>
    <x v="16"/>
    <x v="2"/>
    <s v="START Load | NLWB_FM_Banking_books | Live on ALM Core"/>
    <s v="END Load | NLWB_FM_Banking_books | Live on ALM Core"/>
    <d v="2026-03-10T20:30:00"/>
    <x v="550"/>
    <d v="2026-03-10T20:55:00"/>
    <s v="NULL"/>
    <x v="0"/>
    <x v="197"/>
    <x v="0"/>
    <s v="Load | NLWB_FM_Banking_books | Live on ALM Core"/>
    <n v="0.42"/>
    <n v="0"/>
    <n v="0.42"/>
    <n v="0"/>
    <n v="0"/>
    <n v="0.42"/>
    <m/>
    <m/>
    <n v="0"/>
    <n v="0"/>
    <n v="0.42"/>
    <n v="0"/>
    <x v="140"/>
    <m/>
    <m/>
    <m/>
    <m/>
    <m/>
    <m/>
    <m/>
    <m/>
    <m/>
    <m/>
    <m/>
    <m/>
    <m/>
  </r>
  <r>
    <x v="33"/>
    <s v="NLRBFinance Planning46091.8548611111"/>
    <n v="357"/>
    <x v="171"/>
    <s v="MCPNLRBFinance PlanningFinance planning"/>
    <s v="MCPNLRBFinance Planning"/>
    <m/>
    <m/>
    <m/>
    <m/>
    <m/>
    <m/>
    <m/>
    <m/>
    <m/>
    <m/>
    <m/>
    <m/>
    <m/>
    <n v="2602"/>
    <x v="11"/>
    <x v="2"/>
    <s v="START Finance planning"/>
    <s v="END Finance planning"/>
    <d v="2026-03-10T20:31:00"/>
    <x v="551"/>
    <d v="2026-03-11T08:00:00"/>
    <s v="NULL"/>
    <x v="0"/>
    <x v="209"/>
    <x v="0"/>
    <s v="Finance planning"/>
    <n v="11.48"/>
    <n v="0"/>
    <n v="11.48"/>
    <n v="0"/>
    <n v="0"/>
    <n v="11.48"/>
    <m/>
    <m/>
    <n v="0"/>
    <n v="0"/>
    <n v="11.48"/>
    <n v="0"/>
    <x v="149"/>
    <m/>
    <m/>
    <m/>
    <m/>
    <m/>
    <m/>
    <m/>
    <m/>
    <m/>
    <m/>
    <m/>
    <m/>
    <m/>
  </r>
  <r>
    <x v="7"/>
    <s v="PLDBEC46091.8659722222"/>
    <n v="358"/>
    <x v="153"/>
    <s v="MCPPLDBECing-ec valuation exports"/>
    <s v="MCPPLDBEC"/>
    <m/>
    <m/>
    <m/>
    <m/>
    <m/>
    <m/>
    <m/>
    <m/>
    <m/>
    <m/>
    <m/>
    <m/>
    <m/>
    <n v="2602"/>
    <x v="12"/>
    <x v="2"/>
    <s v="START ing-ec valuation exports"/>
    <s v="END ing-ec valuation exports"/>
    <d v="2026-03-10T20:47:00"/>
    <x v="552"/>
    <d v="2026-03-10T21:18:00"/>
    <s v="NULL"/>
    <x v="0"/>
    <x v="210"/>
    <x v="0"/>
    <s v="ing-ec valuation exports"/>
    <n v="0.5"/>
    <n v="0"/>
    <n v="0.5"/>
    <n v="0"/>
    <n v="0"/>
    <n v="0.5"/>
    <m/>
    <m/>
    <n v="0"/>
    <n v="0"/>
    <n v="0.5"/>
    <n v="0"/>
    <x v="10"/>
    <m/>
    <m/>
    <m/>
    <m/>
    <m/>
    <m/>
    <m/>
    <m/>
    <m/>
    <m/>
    <m/>
    <m/>
    <m/>
  </r>
  <r>
    <x v="29"/>
    <s v="ICDBICDB46091.8715277778"/>
    <n v="359"/>
    <x v="172"/>
    <s v="MCPICDBICDBLoad | NLWB_Trade_Finance_Services | Live on ALM Core"/>
    <s v="MCPICDBICDB"/>
    <m/>
    <m/>
    <m/>
    <m/>
    <m/>
    <m/>
    <m/>
    <m/>
    <m/>
    <m/>
    <m/>
    <m/>
    <m/>
    <n v="2602"/>
    <x v="16"/>
    <x v="2"/>
    <s v="START Load | NLWB_Trade_Finance_Services | Live on ALM Core"/>
    <s v="END Load | NLWB_Trade_Finance_Services | Live on ALM Core"/>
    <d v="2026-03-10T20:55:00"/>
    <x v="553"/>
    <d v="2026-03-10T21:15:00"/>
    <s v="NULL"/>
    <x v="0"/>
    <x v="197"/>
    <x v="0"/>
    <s v="Load | NLWB_Trade_Finance_Services | Live on ALM Core"/>
    <n v="0.33"/>
    <n v="0"/>
    <n v="0.33"/>
    <n v="0"/>
    <n v="0"/>
    <n v="0.33"/>
    <m/>
    <m/>
    <n v="0"/>
    <n v="0"/>
    <n v="0.33"/>
    <n v="0"/>
    <x v="2"/>
    <m/>
    <m/>
    <m/>
    <m/>
    <m/>
    <m/>
    <m/>
    <m/>
    <m/>
    <m/>
    <m/>
    <m/>
    <m/>
  </r>
  <r>
    <x v="29"/>
    <s v="ICDBICDB46091.8854166667"/>
    <n v="360"/>
    <x v="173"/>
    <s v="MCPICDBICDBLoad | Kiev | Live on ALM Core"/>
    <s v="MCPICDBICDB"/>
    <m/>
    <m/>
    <m/>
    <m/>
    <m/>
    <m/>
    <m/>
    <m/>
    <m/>
    <m/>
    <m/>
    <m/>
    <m/>
    <n v="2602"/>
    <x v="16"/>
    <x v="2"/>
    <s v="START Load | Kiev | Live on ALM Core"/>
    <s v="END Load | Kiev | Live on ALM Core"/>
    <d v="2026-03-10T21:15:00"/>
    <x v="554"/>
    <d v="2026-03-10T21:32:00"/>
    <s v="NULL"/>
    <x v="0"/>
    <x v="197"/>
    <x v="0"/>
    <s v="Load | Kiev | Live on ALM Core"/>
    <n v="0.28000000000000003"/>
    <n v="0"/>
    <n v="0.28000000000000003"/>
    <n v="0"/>
    <n v="0"/>
    <n v="0.28000000000000003"/>
    <m/>
    <m/>
    <n v="0"/>
    <n v="0"/>
    <n v="0.28000000000000003"/>
    <n v="0"/>
    <x v="36"/>
    <m/>
    <m/>
    <m/>
    <m/>
    <m/>
    <m/>
    <m/>
    <m/>
    <m/>
    <m/>
    <m/>
    <m/>
    <m/>
  </r>
  <r>
    <x v="8"/>
    <s v="PLDBKR46091.8875"/>
    <n v="361"/>
    <x v="37"/>
    <s v="MCPPLDBKRbpv-kr valuation"/>
    <s v="MCPPLDBKR"/>
    <m/>
    <m/>
    <m/>
    <m/>
    <m/>
    <m/>
    <m/>
    <m/>
    <m/>
    <m/>
    <m/>
    <m/>
    <m/>
    <n v="2602"/>
    <x v="12"/>
    <x v="2"/>
    <s v="START bpv-kr valuation"/>
    <s v="END bpv-kr valuation"/>
    <d v="2026-03-10T21:18:00"/>
    <x v="555"/>
    <d v="2026-03-10T23:18:00"/>
    <s v="NULL"/>
    <x v="0"/>
    <x v="211"/>
    <x v="0"/>
    <s v="bpv-kr valuation"/>
    <n v="2"/>
    <n v="0"/>
    <n v="2"/>
    <n v="0"/>
    <n v="0"/>
    <n v="2"/>
    <m/>
    <m/>
    <n v="0"/>
    <n v="0"/>
    <n v="2"/>
    <n v="0"/>
    <x v="150"/>
    <m/>
    <m/>
    <m/>
    <m/>
    <m/>
    <m/>
    <m/>
    <m/>
    <m/>
    <m/>
    <m/>
    <m/>
    <m/>
  </r>
  <r>
    <x v="29"/>
    <s v="ICDBICDB46091.8972222222"/>
    <n v="362"/>
    <x v="174"/>
    <s v="MCPICDBICDBLoad | Brussels | Live on ALM Core"/>
    <s v="MCPICDBICDB"/>
    <m/>
    <m/>
    <m/>
    <m/>
    <m/>
    <m/>
    <m/>
    <m/>
    <m/>
    <m/>
    <m/>
    <m/>
    <m/>
    <n v="2602"/>
    <x v="16"/>
    <x v="2"/>
    <s v="START Load | Brussels | Live on ALM Core"/>
    <s v="END Load | Brussels | Live on ALM Core"/>
    <d v="2026-03-10T21:32:00"/>
    <x v="556"/>
    <d v="2026-03-10T21:50:00"/>
    <s v="NULL"/>
    <x v="0"/>
    <x v="197"/>
    <x v="0"/>
    <s v="Load | Brussels | Live on ALM Core"/>
    <n v="0.3"/>
    <n v="0"/>
    <n v="0.3"/>
    <n v="0"/>
    <n v="0"/>
    <n v="0.3"/>
    <m/>
    <m/>
    <n v="0"/>
    <n v="0"/>
    <n v="0.3"/>
    <n v="0"/>
    <x v="8"/>
    <m/>
    <m/>
    <m/>
    <m/>
    <m/>
    <m/>
    <m/>
    <m/>
    <m/>
    <m/>
    <m/>
    <m/>
    <m/>
  </r>
  <r>
    <x v="29"/>
    <s v="ICDBICDB46091.9097222222"/>
    <n v="363"/>
    <x v="175"/>
    <s v="MCPICDBICDBLoad | Belgium_FM_banking_book | Live on ALM Core"/>
    <s v="MCPICDBICDB"/>
    <m/>
    <m/>
    <m/>
    <m/>
    <m/>
    <m/>
    <m/>
    <m/>
    <m/>
    <m/>
    <m/>
    <m/>
    <m/>
    <n v="2602"/>
    <x v="16"/>
    <x v="2"/>
    <s v="START Load | Belgium_FM_banking_book | Live on ALM Core"/>
    <s v="END Load | Belgium_FM_banking_book | Live on ALM Core"/>
    <d v="2026-03-10T21:50:00"/>
    <x v="557"/>
    <d v="2026-03-10T22:00:00"/>
    <s v="NULL"/>
    <x v="0"/>
    <x v="197"/>
    <x v="0"/>
    <s v="Load | Belgium_FM_banking_book | Live on ALM Core"/>
    <n v="0.17"/>
    <n v="0"/>
    <n v="0.17"/>
    <n v="0"/>
    <n v="0"/>
    <n v="0.17"/>
    <m/>
    <m/>
    <n v="0"/>
    <n v="0"/>
    <n v="0.17"/>
    <n v="0"/>
    <x v="34"/>
    <m/>
    <m/>
    <m/>
    <m/>
    <m/>
    <m/>
    <m/>
    <m/>
    <m/>
    <m/>
    <m/>
    <m/>
    <m/>
  </r>
  <r>
    <x v="29"/>
    <s v="ICDBICDB46091.9166666667"/>
    <n v="364"/>
    <x v="176"/>
    <s v="MCPICDBICDBLoad | Luxembourg | Live on ALM Core"/>
    <s v="MCPICDBICDB"/>
    <m/>
    <m/>
    <m/>
    <m/>
    <m/>
    <m/>
    <m/>
    <m/>
    <m/>
    <m/>
    <m/>
    <m/>
    <m/>
    <n v="2602"/>
    <x v="16"/>
    <x v="2"/>
    <s v="START Load | Luxembourg | Live on ALM Core"/>
    <s v="END Load | Luxembourg | Live on ALM Core"/>
    <d v="2026-03-10T22:00:00"/>
    <x v="558"/>
    <d v="2026-03-10T22:17:00"/>
    <s v="NULL"/>
    <x v="0"/>
    <x v="197"/>
    <x v="0"/>
    <s v="Load | Luxembourg | Live on ALM Core"/>
    <n v="0.28000000000000003"/>
    <n v="0"/>
    <n v="0.28000000000000003"/>
    <n v="0"/>
    <n v="0"/>
    <n v="0.28000000000000003"/>
    <m/>
    <m/>
    <n v="0"/>
    <n v="0"/>
    <n v="0.28000000000000003"/>
    <n v="0"/>
    <x v="36"/>
    <m/>
    <m/>
    <m/>
    <m/>
    <m/>
    <m/>
    <m/>
    <m/>
    <m/>
    <m/>
    <m/>
    <m/>
    <m/>
  </r>
  <r>
    <x v="29"/>
    <s v="ICDBICDB46091.9284722222"/>
    <n v="365"/>
    <x v="26"/>
    <s v="MCPICDBICDBcopy from"/>
    <s v="MCPICDBICDB"/>
    <m/>
    <m/>
    <m/>
    <m/>
    <m/>
    <m/>
    <m/>
    <m/>
    <m/>
    <m/>
    <m/>
    <m/>
    <m/>
    <n v="2602"/>
    <x v="16"/>
    <x v="2"/>
    <s v="START copy from"/>
    <s v="END copy from"/>
    <d v="2026-03-10T22:17:00"/>
    <x v="559"/>
    <d v="2026-03-10T22:19:00"/>
    <s v="NULL"/>
    <x v="0"/>
    <x v="197"/>
    <x v="0"/>
    <s v="copy from"/>
    <n v="0.03"/>
    <n v="0"/>
    <n v="0.03"/>
    <n v="0"/>
    <n v="0"/>
    <n v="0.03"/>
    <m/>
    <m/>
    <n v="0"/>
    <n v="0"/>
    <n v="0.03"/>
    <n v="0"/>
    <x v="5"/>
    <m/>
    <m/>
    <m/>
    <m/>
    <m/>
    <m/>
    <m/>
    <m/>
    <m/>
    <m/>
    <m/>
    <m/>
    <m/>
  </r>
  <r>
    <x v="29"/>
    <s v="ICDBICDB46091.9298611111"/>
    <n v="366"/>
    <x v="177"/>
    <s v="MCPICDBICDBPortfolio Valuation | NLWB_Lending | Live on ALM Core"/>
    <s v="MCPICDBICDB"/>
    <m/>
    <m/>
    <m/>
    <m/>
    <m/>
    <m/>
    <m/>
    <m/>
    <m/>
    <m/>
    <m/>
    <m/>
    <m/>
    <n v="2602"/>
    <x v="16"/>
    <x v="2"/>
    <s v="START Portfolio Valuation | NLWB_Lending | Live on ALM Core"/>
    <s v="END Portfolio Valuation | NLWB_Lending | Live on ALM Core"/>
    <d v="2026-03-10T22:19:00"/>
    <x v="560"/>
    <d v="2026-03-10T22:33:00"/>
    <s v="NULL"/>
    <x v="0"/>
    <x v="197"/>
    <x v="0"/>
    <s v="Portfolio Valuation | NLWB_Lending | Live on ALM Core"/>
    <n v="0.23"/>
    <n v="0"/>
    <n v="0.23"/>
    <n v="0"/>
    <n v="0"/>
    <n v="0.23"/>
    <m/>
    <m/>
    <n v="0"/>
    <n v="0"/>
    <n v="0.23"/>
    <n v="0"/>
    <x v="49"/>
    <m/>
    <m/>
    <m/>
    <m/>
    <m/>
    <m/>
    <m/>
    <m/>
    <m/>
    <m/>
    <m/>
    <m/>
    <m/>
  </r>
  <r>
    <x v="29"/>
    <s v="ICDBICDB46091.9395833333"/>
    <n v="367"/>
    <x v="78"/>
    <s v="MCPICDBICDBSuper Light Maintenance"/>
    <s v="MCPICDBICDB"/>
    <m/>
    <m/>
    <m/>
    <m/>
    <m/>
    <m/>
    <m/>
    <m/>
    <m/>
    <m/>
    <m/>
    <m/>
    <m/>
    <n v="2602"/>
    <x v="16"/>
    <x v="2"/>
    <s v="START Super Light Maintenance"/>
    <s v="END Super Light Maintenance"/>
    <d v="2026-03-10T22:33:00"/>
    <x v="561"/>
    <d v="2026-03-10T22:38:00"/>
    <s v="NULL"/>
    <x v="0"/>
    <x v="197"/>
    <x v="0"/>
    <s v="Super Light Maintenance"/>
    <n v="0.08"/>
    <n v="0"/>
    <n v="0.08"/>
    <n v="0"/>
    <n v="0"/>
    <n v="0.08"/>
    <m/>
    <m/>
    <n v="0"/>
    <n v="0"/>
    <n v="0.08"/>
    <n v="0"/>
    <x v="3"/>
    <m/>
    <m/>
    <m/>
    <m/>
    <m/>
    <m/>
    <m/>
    <m/>
    <m/>
    <m/>
    <m/>
    <m/>
    <m/>
  </r>
  <r>
    <x v="29"/>
    <s v="ICDBICDB46091.9430555556"/>
    <n v="368"/>
    <x v="178"/>
    <s v="MCPICDBICDBPortfolio Valuation | London | Live on ALM Core"/>
    <s v="MCPICDBICDB"/>
    <m/>
    <m/>
    <m/>
    <m/>
    <m/>
    <m/>
    <m/>
    <m/>
    <m/>
    <m/>
    <m/>
    <m/>
    <m/>
    <n v="2602"/>
    <x v="16"/>
    <x v="2"/>
    <s v="START Portfolio Valuation | London | Live on ALM Core"/>
    <s v="END Portfolio Valuation | London | Live on ALM Core"/>
    <d v="2026-03-10T22:38:00"/>
    <x v="562"/>
    <d v="2026-03-10T22:46:00"/>
    <s v="NULL"/>
    <x v="0"/>
    <x v="197"/>
    <x v="0"/>
    <s v="Portfolio Valuation | London | Live on ALM Core"/>
    <n v="0.13"/>
    <n v="0"/>
    <n v="0.13"/>
    <n v="0"/>
    <n v="0"/>
    <n v="0.13"/>
    <m/>
    <m/>
    <n v="0"/>
    <n v="0"/>
    <n v="0.13"/>
    <n v="0"/>
    <x v="46"/>
    <m/>
    <m/>
    <m/>
    <m/>
    <m/>
    <m/>
    <m/>
    <m/>
    <m/>
    <m/>
    <m/>
    <m/>
    <m/>
  </r>
  <r>
    <x v="29"/>
    <s v="ICDBICDB46091.9486111111"/>
    <n v="369"/>
    <x v="78"/>
    <s v="MCPICDBICDBSuper Light Maintenance"/>
    <s v="MCPICDBICDB"/>
    <m/>
    <m/>
    <m/>
    <m/>
    <m/>
    <m/>
    <m/>
    <m/>
    <m/>
    <m/>
    <m/>
    <m/>
    <m/>
    <n v="2602"/>
    <x v="16"/>
    <x v="2"/>
    <s v="START Super Light Maintenance"/>
    <s v="END Super Light Maintenance"/>
    <d v="2026-03-10T22:46:00"/>
    <x v="563"/>
    <d v="2026-03-10T22:50:00"/>
    <s v="NULL"/>
    <x v="0"/>
    <x v="197"/>
    <x v="1"/>
    <s v="Super Light Maintenance"/>
    <n v="7.0000000000000007E-2"/>
    <n v="0"/>
    <n v="7.0000000000000007E-2"/>
    <n v="0"/>
    <n v="0"/>
    <n v="7.0000000000000007E-2"/>
    <m/>
    <m/>
    <n v="0"/>
    <n v="0"/>
    <n v="7.0000000000000007E-2"/>
    <n v="0"/>
    <x v="28"/>
    <m/>
    <m/>
    <m/>
    <m/>
    <m/>
    <m/>
    <m/>
    <m/>
    <m/>
    <m/>
    <m/>
    <m/>
    <m/>
  </r>
  <r>
    <x v="29"/>
    <s v="ICDBICDB46091.9513888889"/>
    <n v="370"/>
    <x v="179"/>
    <s v="MCPICDBICDBPortfolio Valuation | Dublin | Live on ALM Core"/>
    <s v="MCPICDBICDB"/>
    <m/>
    <m/>
    <m/>
    <m/>
    <m/>
    <m/>
    <m/>
    <m/>
    <m/>
    <m/>
    <m/>
    <m/>
    <m/>
    <n v="2602"/>
    <x v="16"/>
    <x v="2"/>
    <s v="START Portfolio Valuation | Dublin | Live on ALM Core"/>
    <s v="END Portfolio Valuation | Dublin | Live on ALM Core"/>
    <d v="2026-03-10T22:50:00"/>
    <x v="564"/>
    <d v="2026-03-10T22:59:00"/>
    <s v="NULL"/>
    <x v="0"/>
    <x v="197"/>
    <x v="0"/>
    <s v="Portfolio Valuation | Dublin | Live on ALM Core"/>
    <n v="0.15"/>
    <n v="0"/>
    <n v="0.15"/>
    <n v="0"/>
    <n v="0"/>
    <n v="0.15"/>
    <m/>
    <m/>
    <n v="0"/>
    <n v="0"/>
    <n v="0.15"/>
    <n v="0"/>
    <x v="16"/>
    <m/>
    <m/>
    <m/>
    <m/>
    <m/>
    <m/>
    <m/>
    <m/>
    <m/>
    <m/>
    <m/>
    <m/>
    <m/>
  </r>
  <r>
    <x v="29"/>
    <s v="ICDBICDB46091.9576388889"/>
    <n v="371"/>
    <x v="78"/>
    <s v="MCPICDBICDBSuper Light Maintenance"/>
    <s v="MCPICDBICDB"/>
    <m/>
    <m/>
    <m/>
    <m/>
    <m/>
    <m/>
    <m/>
    <m/>
    <m/>
    <m/>
    <m/>
    <m/>
    <m/>
    <n v="2602"/>
    <x v="16"/>
    <x v="2"/>
    <s v="START Super Light Maintenance"/>
    <s v="END Super Light Maintenance"/>
    <d v="2026-03-10T22:59:00"/>
    <x v="565"/>
    <d v="2026-03-10T23:03:00"/>
    <s v="NULL"/>
    <x v="0"/>
    <x v="197"/>
    <x v="2"/>
    <s v="Super Light Maintenance"/>
    <n v="7.0000000000000007E-2"/>
    <n v="0"/>
    <n v="7.0000000000000007E-2"/>
    <n v="0"/>
    <n v="0"/>
    <n v="7.0000000000000007E-2"/>
    <m/>
    <m/>
    <n v="0"/>
    <n v="0"/>
    <n v="7.0000000000000007E-2"/>
    <n v="0"/>
    <x v="28"/>
    <m/>
    <m/>
    <m/>
    <m/>
    <m/>
    <m/>
    <m/>
    <m/>
    <m/>
    <m/>
    <m/>
    <m/>
    <m/>
  </r>
  <r>
    <x v="29"/>
    <s v="ICDBICDB46091.9604166667"/>
    <n v="372"/>
    <x v="180"/>
    <s v="MCPICDBICDBPortfolio Valuation | Singapore | Live on ALM Core"/>
    <s v="MCPICDBICDB"/>
    <m/>
    <m/>
    <m/>
    <m/>
    <m/>
    <m/>
    <m/>
    <m/>
    <m/>
    <m/>
    <m/>
    <m/>
    <m/>
    <n v="2602"/>
    <x v="16"/>
    <x v="2"/>
    <s v="START Portfolio Valuation | Singapore | Live on ALM Core"/>
    <s v="END Portfolio Valuation | Singapore | Live on ALM Core"/>
    <d v="2026-03-10T23:03:00"/>
    <x v="566"/>
    <d v="2026-03-10T23:15:00"/>
    <s v="NULL"/>
    <x v="0"/>
    <x v="197"/>
    <x v="0"/>
    <s v="Portfolio Valuation | Singapore | Live on ALM Core"/>
    <n v="0.2"/>
    <n v="0"/>
    <n v="0.2"/>
    <n v="0"/>
    <n v="0"/>
    <n v="0.2"/>
    <m/>
    <m/>
    <n v="0"/>
    <n v="0"/>
    <n v="0.2"/>
    <n v="0"/>
    <x v="1"/>
    <m/>
    <m/>
    <m/>
    <m/>
    <m/>
    <m/>
    <m/>
    <m/>
    <m/>
    <m/>
    <m/>
    <m/>
    <m/>
  </r>
  <r>
    <x v="29"/>
    <s v="ICDBICDB46091.96875"/>
    <n v="373"/>
    <x v="78"/>
    <s v="MCPICDBICDBSuper Light Maintenance"/>
    <s v="MCPICDBICDB"/>
    <m/>
    <m/>
    <m/>
    <m/>
    <m/>
    <m/>
    <m/>
    <m/>
    <m/>
    <m/>
    <m/>
    <m/>
    <m/>
    <n v="2602"/>
    <x v="16"/>
    <x v="2"/>
    <s v="START Super Light Maintenance"/>
    <s v="END Super Light Maintenance"/>
    <d v="2026-03-10T23:15:00"/>
    <x v="567"/>
    <d v="2026-03-10T23:19:00"/>
    <s v="NULL"/>
    <x v="0"/>
    <x v="197"/>
    <x v="3"/>
    <s v="Super Light Maintenance"/>
    <n v="7.0000000000000007E-2"/>
    <n v="0"/>
    <n v="7.0000000000000007E-2"/>
    <n v="0"/>
    <n v="0"/>
    <n v="7.0000000000000007E-2"/>
    <m/>
    <m/>
    <n v="0"/>
    <n v="0"/>
    <n v="7.0000000000000007E-2"/>
    <n v="0"/>
    <x v="28"/>
    <m/>
    <m/>
    <m/>
    <m/>
    <m/>
    <m/>
    <m/>
    <m/>
    <m/>
    <m/>
    <m/>
    <m/>
    <m/>
  </r>
  <r>
    <x v="8"/>
    <s v="PLDBKR46091.9708333333"/>
    <n v="374"/>
    <x v="165"/>
    <s v="MCPPLDBKRbpv-kr valuation exports"/>
    <s v="MCPPLDBKR"/>
    <m/>
    <m/>
    <m/>
    <m/>
    <m/>
    <m/>
    <m/>
    <m/>
    <m/>
    <m/>
    <m/>
    <m/>
    <m/>
    <n v="2602"/>
    <x v="12"/>
    <x v="2"/>
    <s v="START bpv-kr valuation exports"/>
    <s v="END bpv-kr valuation exports"/>
    <d v="2026-03-10T23:18:00"/>
    <x v="567"/>
    <d v="2026-03-10T23:20:00"/>
    <s v="NULL"/>
    <x v="0"/>
    <x v="212"/>
    <x v="0"/>
    <s v="bpv-kr valuation exports"/>
    <n v="0.02"/>
    <n v="0"/>
    <n v="0.02"/>
    <n v="0"/>
    <n v="0"/>
    <n v="0.02"/>
    <m/>
    <m/>
    <n v="0"/>
    <n v="0"/>
    <n v="0.02"/>
    <n v="0"/>
    <x v="12"/>
    <m/>
    <m/>
    <m/>
    <m/>
    <m/>
    <m/>
    <m/>
    <m/>
    <m/>
    <m/>
    <m/>
    <m/>
    <m/>
  </r>
  <r>
    <x v="29"/>
    <s v="ICDBICDB46091.9715277778"/>
    <n v="375"/>
    <x v="181"/>
    <s v="MCPICDBICDBPortfolio Valuation | Hong_Kong | Live on ALM Core"/>
    <s v="MCPICDBICDB"/>
    <m/>
    <m/>
    <m/>
    <m/>
    <m/>
    <m/>
    <m/>
    <m/>
    <m/>
    <m/>
    <m/>
    <m/>
    <m/>
    <n v="2602"/>
    <x v="16"/>
    <x v="2"/>
    <s v="START Portfolio Valuation | Hong_Kong | Live on ALM Core"/>
    <s v="END Portfolio Valuation | Hong_Kong | Live on ALM Core"/>
    <d v="2026-03-10T23:19:00"/>
    <x v="568"/>
    <d v="2026-03-10T23:37:00"/>
    <s v="NULL"/>
    <x v="0"/>
    <x v="197"/>
    <x v="0"/>
    <s v="Portfolio Valuation | Hong_Kong | Live on ALM Core"/>
    <n v="0.3"/>
    <n v="0"/>
    <n v="0.3"/>
    <n v="0"/>
    <n v="0"/>
    <n v="0.3"/>
    <m/>
    <m/>
    <n v="0"/>
    <n v="0"/>
    <n v="0.3"/>
    <n v="0"/>
    <x v="8"/>
    <m/>
    <m/>
    <m/>
    <m/>
    <m/>
    <m/>
    <m/>
    <m/>
    <m/>
    <m/>
    <m/>
    <m/>
    <m/>
  </r>
  <r>
    <x v="5"/>
    <s v="PLDBGAP46091.9722222222"/>
    <n v="376"/>
    <x v="30"/>
    <s v="MCPPLDBGAPgap planning"/>
    <s v="MCPPLDBGAP"/>
    <m/>
    <m/>
    <m/>
    <m/>
    <m/>
    <m/>
    <m/>
    <m/>
    <m/>
    <m/>
    <m/>
    <m/>
    <m/>
    <n v="2602"/>
    <x v="12"/>
    <x v="2"/>
    <s v="START gap planning"/>
    <s v="END gap planning"/>
    <d v="2026-03-10T23:20:00"/>
    <x v="569"/>
    <d v="2026-03-11T12:19:00"/>
    <s v="NULL"/>
    <x v="0"/>
    <x v="111"/>
    <x v="0"/>
    <s v="gap planning"/>
    <n v="1.1499999999999999"/>
    <n v="0"/>
    <n v="1.1499999999999999"/>
    <n v="0"/>
    <n v="0"/>
    <n v="1.1499999999999999"/>
    <m/>
    <m/>
    <n v="0"/>
    <n v="0"/>
    <n v="1.1499999999999999"/>
    <n v="0"/>
    <x v="84"/>
    <m/>
    <m/>
    <m/>
    <m/>
    <m/>
    <m/>
    <m/>
    <m/>
    <m/>
    <m/>
    <m/>
    <m/>
    <m/>
  </r>
  <r>
    <x v="29"/>
    <s v="ICDBICDB46091.9840277778"/>
    <n v="377"/>
    <x v="78"/>
    <s v="MCPICDBICDBSuper Light Maintenance"/>
    <s v="MCPICDBICDB"/>
    <m/>
    <m/>
    <m/>
    <m/>
    <m/>
    <m/>
    <m/>
    <m/>
    <m/>
    <m/>
    <m/>
    <m/>
    <m/>
    <n v="2602"/>
    <x v="16"/>
    <x v="2"/>
    <s v="START Super Light Maintenance"/>
    <s v="END Super Light Maintenance"/>
    <d v="2026-03-10T23:37:00"/>
    <x v="570"/>
    <d v="2026-03-10T23:40:00"/>
    <s v="NULL"/>
    <x v="0"/>
    <x v="197"/>
    <x v="4"/>
    <s v="Super Light Maintenance"/>
    <n v="0.05"/>
    <n v="0"/>
    <n v="0.05"/>
    <n v="0"/>
    <n v="0"/>
    <n v="0.05"/>
    <m/>
    <m/>
    <n v="0"/>
    <n v="0"/>
    <n v="0.05"/>
    <n v="0"/>
    <x v="4"/>
    <m/>
    <m/>
    <m/>
    <m/>
    <m/>
    <m/>
    <m/>
    <m/>
    <m/>
    <m/>
    <m/>
    <m/>
    <m/>
  </r>
  <r>
    <x v="29"/>
    <s v="ICDBICDB46091.9861111111"/>
    <n v="378"/>
    <x v="182"/>
    <s v="MCPICDBICDBPortfolio Valuation | Sofia | Live on ALM Core"/>
    <s v="MCPICDBICDB"/>
    <m/>
    <m/>
    <m/>
    <m/>
    <m/>
    <m/>
    <m/>
    <m/>
    <m/>
    <m/>
    <m/>
    <m/>
    <m/>
    <n v="2602"/>
    <x v="16"/>
    <x v="2"/>
    <s v="START Portfolio Valuation | Sofia | Live on ALM Core"/>
    <s v="END Portfolio Valuation | Sofia | Live on ALM Core"/>
    <d v="2026-03-10T23:40:00"/>
    <x v="571"/>
    <d v="2026-03-10T23:46:00"/>
    <s v="NULL"/>
    <x v="0"/>
    <x v="197"/>
    <x v="0"/>
    <s v="Portfolio Valuation | Sofia | Live on ALM Core"/>
    <n v="0.1"/>
    <n v="0"/>
    <n v="0.1"/>
    <n v="0"/>
    <n v="0"/>
    <n v="0.1"/>
    <m/>
    <m/>
    <n v="0"/>
    <n v="0"/>
    <n v="0.1"/>
    <n v="0"/>
    <x v="30"/>
    <m/>
    <m/>
    <m/>
    <m/>
    <m/>
    <m/>
    <m/>
    <m/>
    <m/>
    <m/>
    <m/>
    <m/>
    <m/>
  </r>
  <r>
    <x v="29"/>
    <s v="ICDBICDB46091.9902777778"/>
    <n v="379"/>
    <x v="78"/>
    <s v="MCPICDBICDBSuper Light Maintenance"/>
    <s v="MCPICDBICDB"/>
    <m/>
    <m/>
    <m/>
    <m/>
    <m/>
    <m/>
    <m/>
    <m/>
    <m/>
    <m/>
    <m/>
    <m/>
    <m/>
    <n v="2602"/>
    <x v="16"/>
    <x v="2"/>
    <s v="START Super Light Maintenance"/>
    <s v="END Super Light Maintenance"/>
    <d v="2026-03-10T23:46:00"/>
    <x v="572"/>
    <d v="2026-03-10T23:49:00"/>
    <s v="NULL"/>
    <x v="0"/>
    <x v="197"/>
    <x v="5"/>
    <s v="Super Light Maintenance"/>
    <n v="0.05"/>
    <n v="0"/>
    <n v="0.05"/>
    <n v="0"/>
    <n v="0"/>
    <n v="0.05"/>
    <m/>
    <m/>
    <n v="0"/>
    <n v="0"/>
    <n v="0.05"/>
    <n v="0"/>
    <x v="4"/>
    <m/>
    <m/>
    <m/>
    <m/>
    <m/>
    <m/>
    <m/>
    <m/>
    <m/>
    <m/>
    <m/>
    <m/>
    <m/>
  </r>
  <r>
    <x v="29"/>
    <s v="ICDBICDB46091.9923611111"/>
    <n v="380"/>
    <x v="183"/>
    <s v="MCPICDBICDBPortfolio Valuation | Vienna | Live on ALM Core"/>
    <s v="MCPICDBICDB"/>
    <m/>
    <m/>
    <m/>
    <m/>
    <m/>
    <m/>
    <m/>
    <m/>
    <m/>
    <m/>
    <m/>
    <m/>
    <m/>
    <n v="2602"/>
    <x v="16"/>
    <x v="2"/>
    <s v="START Portfolio Valuation | Vienna | Live on ALM Core"/>
    <s v="END Portfolio Valuation | Vienna | Live on ALM Core"/>
    <d v="2026-03-10T23:49:00"/>
    <x v="573"/>
    <d v="2026-03-10T23:54:00"/>
    <s v="NULL"/>
    <x v="0"/>
    <x v="197"/>
    <x v="0"/>
    <s v="Portfolio Valuation | Vienna | Live on ALM Core"/>
    <n v="0.08"/>
    <n v="0"/>
    <n v="0.08"/>
    <n v="0"/>
    <n v="0"/>
    <n v="0.08"/>
    <m/>
    <m/>
    <n v="0"/>
    <n v="0"/>
    <n v="0.08"/>
    <n v="0"/>
    <x v="3"/>
    <m/>
    <m/>
    <m/>
    <m/>
    <m/>
    <m/>
    <m/>
    <m/>
    <m/>
    <m/>
    <m/>
    <m/>
    <m/>
  </r>
  <r>
    <x v="29"/>
    <s v="ICDBICDB46091.9958333333"/>
    <n v="381"/>
    <x v="78"/>
    <s v="MCPICDBICDBSuper Light Maintenance"/>
    <s v="MCPICDBICDB"/>
    <m/>
    <m/>
    <m/>
    <m/>
    <m/>
    <m/>
    <m/>
    <m/>
    <m/>
    <m/>
    <m/>
    <m/>
    <m/>
    <n v="2602"/>
    <x v="16"/>
    <x v="2"/>
    <s v="START Super Light Maintenance"/>
    <s v="END Super Light Maintenance"/>
    <d v="2026-03-10T23:54:00"/>
    <x v="574"/>
    <d v="2026-03-10T23:57:00"/>
    <s v="NULL"/>
    <x v="0"/>
    <x v="197"/>
    <x v="6"/>
    <s v="Super Light Maintenance"/>
    <n v="0.05"/>
    <n v="0"/>
    <n v="0.05"/>
    <n v="0"/>
    <n v="0"/>
    <n v="0.05"/>
    <m/>
    <m/>
    <n v="0"/>
    <n v="0"/>
    <n v="0.05"/>
    <n v="0"/>
    <x v="4"/>
    <m/>
    <m/>
    <m/>
    <m/>
    <m/>
    <m/>
    <m/>
    <m/>
    <m/>
    <m/>
    <m/>
    <m/>
    <m/>
  </r>
  <r>
    <x v="29"/>
    <s v="ICDBICDB46091.9979166667"/>
    <n v="382"/>
    <x v="184"/>
    <s v="MCPICDBICDBPortfolio Valuation | Prague | Live on ALM Core"/>
    <s v="MCPICDBICDB"/>
    <m/>
    <m/>
    <m/>
    <m/>
    <m/>
    <m/>
    <m/>
    <m/>
    <m/>
    <m/>
    <m/>
    <m/>
    <m/>
    <n v="2602"/>
    <x v="16"/>
    <x v="2"/>
    <s v="START Portfolio Valuation | Prague | Live on ALM Core"/>
    <s v="END Portfolio Valuation | Prague | Live on ALM Core"/>
    <d v="2026-03-10T23:57:00"/>
    <x v="575"/>
    <d v="2026-03-11T00:11:00"/>
    <s v="NULL"/>
    <x v="0"/>
    <x v="197"/>
    <x v="0"/>
    <s v="Portfolio Valuation | Prague | Live on ALM Core"/>
    <n v="0.23"/>
    <n v="0"/>
    <n v="0.23"/>
    <n v="0"/>
    <n v="0"/>
    <n v="0.23"/>
    <m/>
    <m/>
    <n v="0"/>
    <n v="0"/>
    <n v="0.23"/>
    <n v="0"/>
    <x v="49"/>
    <m/>
    <m/>
    <m/>
    <m/>
    <m/>
    <m/>
    <m/>
    <m/>
    <m/>
    <m/>
    <m/>
    <m/>
    <m/>
  </r>
  <r>
    <x v="29"/>
    <s v="ICDBICDB46092.0076388889"/>
    <n v="383"/>
    <x v="78"/>
    <s v="MCPICDBICDBSuper Light Maintenance"/>
    <s v="MCPICDBICDB"/>
    <m/>
    <m/>
    <m/>
    <m/>
    <m/>
    <m/>
    <m/>
    <m/>
    <m/>
    <m/>
    <m/>
    <m/>
    <m/>
    <n v="2602"/>
    <x v="16"/>
    <x v="2"/>
    <s v="START Super Light Maintenance"/>
    <s v="END Super Light Maintenance"/>
    <d v="2026-03-11T00:11:00"/>
    <x v="576"/>
    <d v="2026-03-11T00:14:00"/>
    <s v="NULL"/>
    <x v="0"/>
    <x v="197"/>
    <x v="7"/>
    <s v="Super Light Maintenance"/>
    <n v="0.05"/>
    <n v="0"/>
    <n v="0.05"/>
    <n v="0"/>
    <n v="0"/>
    <n v="0.05"/>
    <m/>
    <m/>
    <n v="0"/>
    <n v="0"/>
    <n v="0.05"/>
    <n v="0"/>
    <x v="4"/>
    <m/>
    <m/>
    <m/>
    <m/>
    <m/>
    <m/>
    <m/>
    <m/>
    <m/>
    <m/>
    <m/>
    <m/>
    <m/>
  </r>
  <r>
    <x v="29"/>
    <s v="ICDBICDB46092.0097222222"/>
    <n v="384"/>
    <x v="185"/>
    <s v="MCPICDBICDBPortfolio Valuation | Beijing | Other live location"/>
    <s v="MCPICDBICDB"/>
    <m/>
    <m/>
    <m/>
    <m/>
    <m/>
    <m/>
    <m/>
    <m/>
    <m/>
    <m/>
    <m/>
    <m/>
    <m/>
    <n v="2602"/>
    <x v="16"/>
    <x v="2"/>
    <s v="START Portfolio Valuation | Beijing | Other live location"/>
    <s v="END Portfolio Valuation | Beijing | Other live location"/>
    <d v="2026-03-11T00:14:00"/>
    <x v="577"/>
    <d v="2026-03-11T00:20:00"/>
    <s v="NULL"/>
    <x v="0"/>
    <x v="197"/>
    <x v="0"/>
    <s v="Portfolio Valuation | Beijing | Other live location"/>
    <n v="0.1"/>
    <n v="0"/>
    <n v="0.1"/>
    <n v="0"/>
    <n v="0"/>
    <n v="0.1"/>
    <m/>
    <m/>
    <n v="0"/>
    <n v="0"/>
    <n v="0.1"/>
    <n v="0"/>
    <x v="30"/>
    <m/>
    <m/>
    <m/>
    <m/>
    <m/>
    <m/>
    <m/>
    <m/>
    <m/>
    <m/>
    <m/>
    <m/>
    <m/>
  </r>
  <r>
    <x v="29"/>
    <s v="ICDBICDB46092.0138888889"/>
    <n v="385"/>
    <x v="78"/>
    <s v="MCPICDBICDBSuper Light Maintenance"/>
    <s v="MCPICDBICDB"/>
    <m/>
    <m/>
    <m/>
    <m/>
    <m/>
    <m/>
    <m/>
    <m/>
    <m/>
    <m/>
    <m/>
    <m/>
    <m/>
    <n v="2602"/>
    <x v="16"/>
    <x v="2"/>
    <s v="START Super Light Maintenance"/>
    <s v="END Super Light Maintenance"/>
    <d v="2026-03-11T00:20:00"/>
    <x v="578"/>
    <d v="2026-03-11T00:23:00"/>
    <s v="NULL"/>
    <x v="0"/>
    <x v="197"/>
    <x v="8"/>
    <s v="Super Light Maintenance"/>
    <n v="0.05"/>
    <n v="0"/>
    <n v="0.05"/>
    <n v="0"/>
    <n v="0"/>
    <n v="0.05"/>
    <m/>
    <m/>
    <n v="0"/>
    <n v="0"/>
    <n v="0.05"/>
    <n v="0"/>
    <x v="4"/>
    <m/>
    <m/>
    <m/>
    <m/>
    <m/>
    <m/>
    <m/>
    <m/>
    <m/>
    <m/>
    <m/>
    <m/>
    <m/>
  </r>
  <r>
    <x v="29"/>
    <s v="ICDBICDB46092.0159722222"/>
    <n v="386"/>
    <x v="186"/>
    <s v="MCPICDBICDBPortfolio Valuation | Budapest | Live on ALM Core"/>
    <s v="MCPICDBICDB"/>
    <m/>
    <m/>
    <m/>
    <m/>
    <m/>
    <m/>
    <m/>
    <m/>
    <m/>
    <m/>
    <m/>
    <m/>
    <m/>
    <n v="2602"/>
    <x v="16"/>
    <x v="2"/>
    <s v="START Portfolio Valuation | Budapest | Live on ALM Core"/>
    <s v="END Portfolio Valuation | Budapest | Live on ALM Core"/>
    <d v="2026-03-11T00:23:00"/>
    <x v="579"/>
    <d v="2026-03-11T00:37:00"/>
    <s v="NULL"/>
    <x v="0"/>
    <x v="197"/>
    <x v="0"/>
    <s v="Portfolio Valuation | Budapest | Live on ALM Core"/>
    <n v="0.23"/>
    <n v="0"/>
    <n v="0.23"/>
    <n v="0"/>
    <n v="0"/>
    <n v="0.23"/>
    <m/>
    <m/>
    <n v="0"/>
    <n v="0"/>
    <n v="0.23"/>
    <n v="0"/>
    <x v="49"/>
    <m/>
    <m/>
    <m/>
    <m/>
    <m/>
    <m/>
    <m/>
    <m/>
    <m/>
    <m/>
    <m/>
    <m/>
    <m/>
  </r>
  <r>
    <x v="29"/>
    <s v="ICDBICDB46092.0256944444"/>
    <n v="387"/>
    <x v="78"/>
    <s v="MCPICDBICDBSuper Light Maintenance"/>
    <s v="MCPICDBICDB"/>
    <m/>
    <m/>
    <m/>
    <m/>
    <m/>
    <m/>
    <m/>
    <m/>
    <m/>
    <m/>
    <m/>
    <m/>
    <m/>
    <n v="2602"/>
    <x v="16"/>
    <x v="2"/>
    <s v="START Super Light Maintenance"/>
    <s v="END Super Light Maintenance"/>
    <d v="2026-03-11T00:37:00"/>
    <x v="580"/>
    <d v="2026-03-11T00:42:00"/>
    <s v="NULL"/>
    <x v="0"/>
    <x v="197"/>
    <x v="9"/>
    <s v="Super Light Maintenance"/>
    <n v="0.08"/>
    <n v="0"/>
    <n v="0.08"/>
    <n v="0"/>
    <n v="0"/>
    <n v="0.08"/>
    <m/>
    <m/>
    <n v="0"/>
    <n v="0"/>
    <n v="0.08"/>
    <n v="0"/>
    <x v="3"/>
    <m/>
    <m/>
    <m/>
    <m/>
    <m/>
    <m/>
    <m/>
    <m/>
    <m/>
    <m/>
    <m/>
    <m/>
    <m/>
  </r>
  <r>
    <x v="29"/>
    <s v="ICDBICDB46092.0291666667"/>
    <n v="388"/>
    <x v="187"/>
    <s v="MCPICDBICDBPortfolio Valuation | Tokyo | Live on ALM Core"/>
    <s v="MCPICDBICDB"/>
    <m/>
    <m/>
    <m/>
    <m/>
    <m/>
    <m/>
    <m/>
    <m/>
    <m/>
    <m/>
    <m/>
    <m/>
    <m/>
    <n v="2602"/>
    <x v="16"/>
    <x v="2"/>
    <s v="START Portfolio Valuation | Tokyo | Live on ALM Core"/>
    <s v="END Portfolio Valuation | Tokyo | Live on ALM Core"/>
    <d v="2026-03-11T00:42:00"/>
    <x v="581"/>
    <d v="2026-03-11T00:51:00"/>
    <s v="NULL"/>
    <x v="0"/>
    <x v="197"/>
    <x v="0"/>
    <s v="Portfolio Valuation | Tokyo | Live on ALM Core"/>
    <n v="0.15"/>
    <n v="0"/>
    <n v="0.15"/>
    <n v="0"/>
    <n v="0"/>
    <n v="0.15"/>
    <m/>
    <m/>
    <n v="0"/>
    <n v="0"/>
    <n v="0.15"/>
    <n v="0"/>
    <x v="16"/>
    <m/>
    <m/>
    <m/>
    <m/>
    <m/>
    <m/>
    <m/>
    <m/>
    <m/>
    <m/>
    <m/>
    <m/>
    <m/>
  </r>
  <r>
    <x v="29"/>
    <s v="ICDBICDB46092.0354166667"/>
    <n v="389"/>
    <x v="78"/>
    <s v="MCPICDBICDBSuper Light Maintenance"/>
    <s v="MCPICDBICDB"/>
    <m/>
    <m/>
    <m/>
    <m/>
    <m/>
    <m/>
    <m/>
    <m/>
    <m/>
    <m/>
    <m/>
    <m/>
    <m/>
    <n v="2602"/>
    <x v="16"/>
    <x v="2"/>
    <s v="START Super Light Maintenance"/>
    <s v="END Super Light Maintenance"/>
    <d v="2026-03-11T00:51:00"/>
    <x v="582"/>
    <d v="2026-03-11T00:56:00"/>
    <s v="NULL"/>
    <x v="0"/>
    <x v="197"/>
    <x v="10"/>
    <s v="Super Light Maintenance"/>
    <n v="0.08"/>
    <n v="0"/>
    <n v="0.08"/>
    <n v="0"/>
    <n v="0"/>
    <n v="0.08"/>
    <m/>
    <m/>
    <n v="0"/>
    <n v="0"/>
    <n v="0.08"/>
    <n v="0"/>
    <x v="3"/>
    <m/>
    <m/>
    <m/>
    <m/>
    <m/>
    <m/>
    <m/>
    <m/>
    <m/>
    <m/>
    <m/>
    <m/>
    <m/>
  </r>
  <r>
    <x v="29"/>
    <s v="ICDBICDB46092.0388888889"/>
    <n v="390"/>
    <x v="188"/>
    <s v="MCPICDBICDBPortfolio Valuation | Bratislava | Live on ALM Core"/>
    <s v="MCPICDBICDB"/>
    <m/>
    <m/>
    <m/>
    <m/>
    <m/>
    <m/>
    <m/>
    <m/>
    <m/>
    <m/>
    <m/>
    <m/>
    <m/>
    <n v="2602"/>
    <x v="16"/>
    <x v="2"/>
    <s v="START Portfolio Valuation | Bratislava | Live on ALM Core"/>
    <s v="END Portfolio Valuation | Bratislava | Live on ALM Core"/>
    <d v="2026-03-11T00:56:00"/>
    <x v="583"/>
    <d v="2026-03-11T01:05:00"/>
    <s v="NULL"/>
    <x v="0"/>
    <x v="197"/>
    <x v="0"/>
    <s v="Portfolio Valuation | Bratislava | Live on ALM Core"/>
    <n v="0.15"/>
    <n v="0"/>
    <n v="0.15"/>
    <n v="0"/>
    <n v="0"/>
    <n v="0.15"/>
    <m/>
    <m/>
    <n v="0"/>
    <n v="0"/>
    <n v="0.15"/>
    <n v="0"/>
    <x v="16"/>
    <m/>
    <m/>
    <m/>
    <m/>
    <m/>
    <m/>
    <m/>
    <m/>
    <m/>
    <m/>
    <m/>
    <m/>
    <m/>
  </r>
  <r>
    <x v="29"/>
    <s v="ICDBICDB46092.0451388889"/>
    <n v="391"/>
    <x v="78"/>
    <s v="MCPICDBICDBSuper Light Maintenance"/>
    <s v="MCPICDBICDB"/>
    <m/>
    <m/>
    <m/>
    <m/>
    <m/>
    <m/>
    <m/>
    <m/>
    <m/>
    <m/>
    <m/>
    <m/>
    <m/>
    <n v="2602"/>
    <x v="16"/>
    <x v="2"/>
    <s v="START Super Light Maintenance"/>
    <s v="END Super Light Maintenance"/>
    <d v="2026-03-11T01:05:00"/>
    <x v="584"/>
    <d v="2026-03-11T01:09:00"/>
    <s v="NULL"/>
    <x v="0"/>
    <x v="197"/>
    <x v="11"/>
    <s v="Super Light Maintenance"/>
    <n v="7.0000000000000007E-2"/>
    <n v="0"/>
    <n v="7.0000000000000007E-2"/>
    <n v="0"/>
    <n v="0"/>
    <n v="7.0000000000000007E-2"/>
    <m/>
    <m/>
    <n v="0"/>
    <n v="0"/>
    <n v="7.0000000000000007E-2"/>
    <n v="0"/>
    <x v="28"/>
    <m/>
    <m/>
    <m/>
    <m/>
    <m/>
    <m/>
    <m/>
    <m/>
    <m/>
    <m/>
    <m/>
    <m/>
    <m/>
  </r>
  <r>
    <x v="29"/>
    <s v="ICDBICDB46092.0479166667"/>
    <n v="392"/>
    <x v="189"/>
    <s v="MCPICDBICDBPortfolio Valuation | Seoul | Live on ALM Core"/>
    <s v="MCPICDBICDB"/>
    <m/>
    <m/>
    <m/>
    <m/>
    <m/>
    <m/>
    <m/>
    <m/>
    <m/>
    <m/>
    <m/>
    <m/>
    <m/>
    <n v="2602"/>
    <x v="16"/>
    <x v="2"/>
    <s v="START Portfolio Valuation | Seoul | Live on ALM Core"/>
    <s v="END Portfolio Valuation | Seoul | Live on ALM Core"/>
    <d v="2026-03-11T01:09:00"/>
    <x v="585"/>
    <d v="2026-03-11T01:19:00"/>
    <s v="NULL"/>
    <x v="0"/>
    <x v="197"/>
    <x v="0"/>
    <s v="Portfolio Valuation | Seoul | Live on ALM Core"/>
    <n v="0.17"/>
    <n v="0"/>
    <n v="0.17"/>
    <n v="0"/>
    <n v="0"/>
    <n v="0.17"/>
    <m/>
    <m/>
    <n v="0"/>
    <n v="0"/>
    <n v="0.17"/>
    <n v="0"/>
    <x v="34"/>
    <m/>
    <m/>
    <m/>
    <m/>
    <m/>
    <m/>
    <m/>
    <m/>
    <m/>
    <m/>
    <m/>
    <m/>
    <m/>
  </r>
  <r>
    <x v="29"/>
    <s v="ICDBICDB46092.0548611111"/>
    <n v="393"/>
    <x v="78"/>
    <s v="MCPICDBICDBSuper Light Maintenance"/>
    <s v="MCPICDBICDB"/>
    <m/>
    <m/>
    <m/>
    <m/>
    <m/>
    <m/>
    <m/>
    <m/>
    <m/>
    <m/>
    <m/>
    <m/>
    <m/>
    <n v="2602"/>
    <x v="16"/>
    <x v="2"/>
    <s v="START Super Light Maintenance"/>
    <s v="END Super Light Maintenance"/>
    <d v="2026-03-11T01:19:00"/>
    <x v="586"/>
    <d v="2026-03-11T01:24:00"/>
    <s v="NULL"/>
    <x v="0"/>
    <x v="197"/>
    <x v="12"/>
    <s v="Super Light Maintenance"/>
    <n v="0.08"/>
    <n v="0"/>
    <n v="0.08"/>
    <n v="0"/>
    <n v="0"/>
    <n v="0.08"/>
    <m/>
    <m/>
    <n v="0"/>
    <n v="0"/>
    <n v="0.08"/>
    <n v="0"/>
    <x v="3"/>
    <m/>
    <m/>
    <m/>
    <m/>
    <m/>
    <m/>
    <m/>
    <m/>
    <m/>
    <m/>
    <m/>
    <m/>
    <m/>
  </r>
  <r>
    <x v="29"/>
    <s v="ICDBICDB46092.0583333333"/>
    <n v="394"/>
    <x v="190"/>
    <s v="MCPICDBICDBPortfolio Valuation | Taipei | Live on ALM Core"/>
    <s v="MCPICDBICDB"/>
    <m/>
    <m/>
    <m/>
    <m/>
    <m/>
    <m/>
    <m/>
    <m/>
    <m/>
    <m/>
    <m/>
    <m/>
    <m/>
    <n v="2602"/>
    <x v="16"/>
    <x v="2"/>
    <s v="START Portfolio Valuation | Taipei | Live on ALM Core"/>
    <s v="END Portfolio Valuation | Taipei | Live on ALM Core"/>
    <d v="2026-03-11T01:24:00"/>
    <x v="587"/>
    <d v="2026-03-11T01:36:00"/>
    <s v="NULL"/>
    <x v="0"/>
    <x v="197"/>
    <x v="0"/>
    <s v="Portfolio Valuation | Taipei | Live on ALM Core"/>
    <n v="0.2"/>
    <n v="0"/>
    <n v="0.2"/>
    <n v="0"/>
    <n v="0"/>
    <n v="0.2"/>
    <m/>
    <m/>
    <n v="0"/>
    <n v="0"/>
    <n v="0.2"/>
    <n v="0"/>
    <x v="1"/>
    <m/>
    <m/>
    <m/>
    <m/>
    <m/>
    <m/>
    <m/>
    <m/>
    <m/>
    <m/>
    <m/>
    <m/>
    <m/>
  </r>
  <r>
    <x v="29"/>
    <s v="ICDBICDB46092.0666666667"/>
    <n v="395"/>
    <x v="78"/>
    <s v="MCPICDBICDBSuper Light Maintenance"/>
    <s v="MCPICDBICDB"/>
    <m/>
    <m/>
    <m/>
    <m/>
    <m/>
    <m/>
    <m/>
    <m/>
    <m/>
    <m/>
    <m/>
    <m/>
    <m/>
    <n v="2602"/>
    <x v="16"/>
    <x v="2"/>
    <s v="START Super Light Maintenance"/>
    <s v="END Super Light Maintenance"/>
    <d v="2026-03-11T01:36:00"/>
    <x v="588"/>
    <d v="2026-03-11T01:39:00"/>
    <s v="NULL"/>
    <x v="0"/>
    <x v="197"/>
    <x v="13"/>
    <s v="Super Light Maintenance"/>
    <n v="0.05"/>
    <n v="0"/>
    <n v="0.05"/>
    <n v="0"/>
    <n v="0"/>
    <n v="0.05"/>
    <m/>
    <m/>
    <n v="0"/>
    <n v="0"/>
    <n v="0.05"/>
    <n v="0"/>
    <x v="4"/>
    <m/>
    <m/>
    <m/>
    <m/>
    <m/>
    <m/>
    <m/>
    <m/>
    <m/>
    <m/>
    <m/>
    <m/>
    <m/>
  </r>
  <r>
    <x v="29"/>
    <s v="ICDBICDB46092.06875"/>
    <n v="396"/>
    <x v="191"/>
    <s v="MCPICDBICDBPortfolio Valuation | NLWB_BMG | Live on ALM Core"/>
    <s v="MCPICDBICDB"/>
    <m/>
    <m/>
    <m/>
    <m/>
    <m/>
    <m/>
    <m/>
    <m/>
    <m/>
    <m/>
    <m/>
    <m/>
    <m/>
    <n v="2602"/>
    <x v="16"/>
    <x v="2"/>
    <s v="START Portfolio Valuation | NLWB_BMG | Live on ALM Core"/>
    <s v="END Portfolio Valuation | NLWB_BMG | Live on ALM Core"/>
    <d v="2026-03-11T01:39:00"/>
    <x v="589"/>
    <d v="2026-03-11T01:49:00"/>
    <s v="NULL"/>
    <x v="0"/>
    <x v="197"/>
    <x v="0"/>
    <s v="Portfolio Valuation | NLWB_BMG | Live on ALM Core"/>
    <n v="0.17"/>
    <n v="0"/>
    <n v="0.17"/>
    <n v="0"/>
    <n v="0"/>
    <n v="0.17"/>
    <m/>
    <m/>
    <n v="0"/>
    <n v="0"/>
    <n v="0.17"/>
    <n v="0"/>
    <x v="34"/>
    <m/>
    <m/>
    <m/>
    <m/>
    <m/>
    <m/>
    <m/>
    <m/>
    <m/>
    <m/>
    <m/>
    <m/>
    <m/>
  </r>
  <r>
    <x v="29"/>
    <s v="ICDBICDB46092.0756944444"/>
    <n v="397"/>
    <x v="78"/>
    <s v="MCPICDBICDBSuper Light Maintenance"/>
    <s v="MCPICDBICDB"/>
    <m/>
    <m/>
    <m/>
    <m/>
    <m/>
    <m/>
    <m/>
    <m/>
    <m/>
    <m/>
    <m/>
    <m/>
    <m/>
    <n v="2602"/>
    <x v="16"/>
    <x v="2"/>
    <s v="START Super Light Maintenance"/>
    <s v="END Super Light Maintenance"/>
    <d v="2026-03-11T01:49:00"/>
    <x v="590"/>
    <d v="2026-03-11T01:53:00"/>
    <s v="NULL"/>
    <x v="0"/>
    <x v="197"/>
    <x v="14"/>
    <s v="Super Light Maintenance"/>
    <n v="7.0000000000000007E-2"/>
    <n v="0"/>
    <n v="7.0000000000000007E-2"/>
    <n v="0"/>
    <n v="0"/>
    <n v="7.0000000000000007E-2"/>
    <m/>
    <m/>
    <n v="0"/>
    <n v="0"/>
    <n v="7.0000000000000007E-2"/>
    <n v="0"/>
    <x v="28"/>
    <m/>
    <m/>
    <m/>
    <m/>
    <m/>
    <m/>
    <m/>
    <m/>
    <m/>
    <m/>
    <m/>
    <m/>
    <m/>
  </r>
  <r>
    <x v="29"/>
    <s v="ICDBICDB46092.0784722222"/>
    <n v="398"/>
    <x v="192"/>
    <s v="MCPICDBICDBPortfolio Valuation | NLWB_FM_Banking_books | Live on ALM Core"/>
    <s v="MCPICDBICDB"/>
    <m/>
    <m/>
    <m/>
    <m/>
    <m/>
    <m/>
    <m/>
    <m/>
    <m/>
    <m/>
    <m/>
    <m/>
    <m/>
    <n v="2602"/>
    <x v="16"/>
    <x v="2"/>
    <s v="START Portfolio Valuation | NLWB_FM_Banking_books | Live on ALM Core"/>
    <s v="END Portfolio Valuation | NLWB_FM_Banking_books | Live on ALM Core"/>
    <d v="2026-03-11T01:53:00"/>
    <x v="591"/>
    <d v="2026-03-11T02:02:00"/>
    <s v="NULL"/>
    <x v="0"/>
    <x v="197"/>
    <x v="0"/>
    <s v="Portfolio Valuation | NLWB_FM_Banking_books | Live on ALM Core"/>
    <n v="0.15"/>
    <n v="0"/>
    <n v="0.15"/>
    <n v="0"/>
    <n v="0"/>
    <n v="0.15"/>
    <m/>
    <m/>
    <n v="0"/>
    <n v="0"/>
    <n v="0.15"/>
    <n v="0"/>
    <x v="16"/>
    <m/>
    <m/>
    <m/>
    <m/>
    <m/>
    <m/>
    <m/>
    <m/>
    <m/>
    <m/>
    <m/>
    <m/>
    <m/>
  </r>
  <r>
    <x v="29"/>
    <s v="ICDBICDB46092.0847222222"/>
    <n v="399"/>
    <x v="78"/>
    <s v="MCPICDBICDBSuper Light Maintenance"/>
    <s v="MCPICDBICDB"/>
    <m/>
    <m/>
    <m/>
    <m/>
    <m/>
    <m/>
    <m/>
    <m/>
    <m/>
    <m/>
    <m/>
    <m/>
    <m/>
    <n v="2602"/>
    <x v="16"/>
    <x v="2"/>
    <s v="START Super Light Maintenance"/>
    <s v="END Super Light Maintenance"/>
    <d v="2026-03-11T02:02:00"/>
    <x v="592"/>
    <d v="2026-03-11T02:06:00"/>
    <s v="NULL"/>
    <x v="0"/>
    <x v="197"/>
    <x v="15"/>
    <s v="Super Light Maintenance"/>
    <n v="7.0000000000000007E-2"/>
    <n v="0"/>
    <n v="7.0000000000000007E-2"/>
    <n v="0"/>
    <n v="0"/>
    <n v="7.0000000000000007E-2"/>
    <m/>
    <m/>
    <n v="0"/>
    <n v="0"/>
    <n v="7.0000000000000007E-2"/>
    <n v="0"/>
    <x v="28"/>
    <m/>
    <m/>
    <m/>
    <m/>
    <m/>
    <m/>
    <m/>
    <m/>
    <m/>
    <m/>
    <m/>
    <m/>
    <m/>
  </r>
  <r>
    <x v="29"/>
    <s v="ICDBICDB46092.0875"/>
    <n v="400"/>
    <x v="193"/>
    <s v="MCPICDBICDBPortfolio Valuation | NLWB_Trade_Finance_Services | Live on ALM Core"/>
    <s v="MCPICDBICDB"/>
    <m/>
    <m/>
    <m/>
    <m/>
    <m/>
    <m/>
    <m/>
    <m/>
    <m/>
    <m/>
    <m/>
    <m/>
    <m/>
    <n v="2602"/>
    <x v="16"/>
    <x v="2"/>
    <s v="START Portfolio Valuation | NLWB_Trade_Finance_Services | Live on ALM Core"/>
    <s v="END Portfolio Valuation | NLWB_Trade_Finance_Services | Live on ALM Core"/>
    <d v="2026-03-11T02:06:00"/>
    <x v="593"/>
    <d v="2026-03-11T02:14:00"/>
    <s v="NULL"/>
    <x v="0"/>
    <x v="197"/>
    <x v="0"/>
    <s v="Portfolio Valuation | NLWB_Trade_Finance_Services | Live on ALM Core"/>
    <n v="0.13"/>
    <n v="0"/>
    <n v="0.13"/>
    <n v="0"/>
    <n v="0"/>
    <n v="0.13"/>
    <m/>
    <m/>
    <n v="0"/>
    <n v="0"/>
    <n v="0.13"/>
    <n v="0"/>
    <x v="46"/>
    <m/>
    <m/>
    <m/>
    <m/>
    <m/>
    <m/>
    <m/>
    <m/>
    <m/>
    <m/>
    <m/>
    <m/>
    <m/>
  </r>
  <r>
    <x v="29"/>
    <s v="ICDBICDB46092.0930555556"/>
    <n v="401"/>
    <x v="78"/>
    <s v="MCPICDBICDBSuper Light Maintenance"/>
    <s v="MCPICDBICDB"/>
    <m/>
    <m/>
    <m/>
    <m/>
    <m/>
    <m/>
    <m/>
    <m/>
    <m/>
    <m/>
    <m/>
    <m/>
    <m/>
    <n v="2602"/>
    <x v="16"/>
    <x v="2"/>
    <s v="START Super Light Maintenance"/>
    <s v="END Super Light Maintenance"/>
    <d v="2026-03-11T02:14:00"/>
    <x v="594"/>
    <d v="2026-03-11T02:18:00"/>
    <s v="NULL"/>
    <x v="0"/>
    <x v="197"/>
    <x v="16"/>
    <s v="Super Light Maintenance"/>
    <n v="7.0000000000000007E-2"/>
    <n v="0"/>
    <n v="7.0000000000000007E-2"/>
    <n v="0"/>
    <n v="0"/>
    <n v="7.0000000000000007E-2"/>
    <m/>
    <m/>
    <n v="0"/>
    <n v="0"/>
    <n v="7.0000000000000007E-2"/>
    <n v="0"/>
    <x v="28"/>
    <m/>
    <m/>
    <m/>
    <m/>
    <m/>
    <m/>
    <m/>
    <m/>
    <m/>
    <m/>
    <m/>
    <m/>
    <m/>
  </r>
  <r>
    <x v="29"/>
    <s v="ICDBICDB46092.0958333333"/>
    <n v="402"/>
    <x v="194"/>
    <s v="MCPICDBICDBPortfolio Valuation | Kiev | Live on ALM Core"/>
    <s v="MCPICDBICDB"/>
    <m/>
    <m/>
    <m/>
    <m/>
    <m/>
    <m/>
    <m/>
    <m/>
    <m/>
    <m/>
    <m/>
    <m/>
    <m/>
    <n v="2602"/>
    <x v="16"/>
    <x v="2"/>
    <s v="START Portfolio Valuation | Kiev | Live on ALM Core"/>
    <s v="END Portfolio Valuation | Kiev | Live on ALM Core"/>
    <d v="2026-03-11T02:18:00"/>
    <x v="595"/>
    <d v="2026-03-11T02:24:00"/>
    <s v="NULL"/>
    <x v="0"/>
    <x v="197"/>
    <x v="0"/>
    <s v="Portfolio Valuation | Kiev | Live on ALM Core"/>
    <n v="0.1"/>
    <n v="0"/>
    <n v="0.1"/>
    <n v="0"/>
    <n v="0"/>
    <n v="0.1"/>
    <m/>
    <m/>
    <n v="0"/>
    <n v="0"/>
    <n v="0.1"/>
    <n v="0"/>
    <x v="30"/>
    <m/>
    <m/>
    <m/>
    <m/>
    <m/>
    <m/>
    <m/>
    <m/>
    <m/>
    <m/>
    <m/>
    <m/>
    <m/>
  </r>
  <r>
    <x v="29"/>
    <s v="ICDBICDB46092.1"/>
    <n v="403"/>
    <x v="78"/>
    <s v="MCPICDBICDBSuper Light Maintenance"/>
    <s v="MCPICDBICDB"/>
    <m/>
    <m/>
    <m/>
    <m/>
    <m/>
    <m/>
    <m/>
    <m/>
    <m/>
    <m/>
    <m/>
    <m/>
    <m/>
    <n v="2602"/>
    <x v="16"/>
    <x v="2"/>
    <s v="START Super Light Maintenance"/>
    <s v="END Super Light Maintenance"/>
    <d v="2026-03-11T02:24:00"/>
    <x v="596"/>
    <d v="2026-03-11T02:27:00"/>
    <s v="NULL"/>
    <x v="0"/>
    <x v="197"/>
    <x v="17"/>
    <s v="Super Light Maintenance"/>
    <n v="0.05"/>
    <n v="0"/>
    <n v="0.05"/>
    <n v="0"/>
    <n v="0"/>
    <n v="0.05"/>
    <m/>
    <m/>
    <n v="0"/>
    <n v="0"/>
    <n v="0.05"/>
    <n v="0"/>
    <x v="4"/>
    <m/>
    <m/>
    <m/>
    <m/>
    <m/>
    <m/>
    <m/>
    <m/>
    <m/>
    <m/>
    <m/>
    <m/>
    <m/>
  </r>
  <r>
    <x v="29"/>
    <s v="ICDBICDB46092.1020833333"/>
    <n v="404"/>
    <x v="195"/>
    <s v="MCPICDBICDBPortfolio Valuation | Brussels | Live on ALM Core"/>
    <s v="MCPICDBICDB"/>
    <m/>
    <m/>
    <m/>
    <m/>
    <m/>
    <m/>
    <m/>
    <m/>
    <m/>
    <m/>
    <m/>
    <m/>
    <m/>
    <n v="2602"/>
    <x v="16"/>
    <x v="2"/>
    <s v="START Portfolio Valuation | Brussels | Live on ALM Core"/>
    <s v="END Portfolio Valuation | Brussels | Live on ALM Core"/>
    <d v="2026-03-11T02:27:00"/>
    <x v="597"/>
    <d v="2026-03-11T02:34:00"/>
    <s v="NULL"/>
    <x v="0"/>
    <x v="197"/>
    <x v="0"/>
    <s v="Portfolio Valuation | Brussels | Live on ALM Core"/>
    <n v="0.12"/>
    <n v="0"/>
    <n v="0.12"/>
    <n v="0"/>
    <n v="0"/>
    <n v="0.12"/>
    <m/>
    <m/>
    <n v="0"/>
    <n v="0"/>
    <n v="0.12"/>
    <n v="0"/>
    <x v="15"/>
    <m/>
    <m/>
    <m/>
    <m/>
    <m/>
    <m/>
    <m/>
    <m/>
    <m/>
    <m/>
    <m/>
    <m/>
    <m/>
  </r>
  <r>
    <x v="29"/>
    <s v="ICDBICDB46092.1069444444"/>
    <n v="405"/>
    <x v="78"/>
    <s v="MCPICDBICDBSuper Light Maintenance"/>
    <s v="MCPICDBICDB"/>
    <m/>
    <m/>
    <m/>
    <m/>
    <m/>
    <m/>
    <m/>
    <m/>
    <m/>
    <m/>
    <m/>
    <m/>
    <m/>
    <n v="2602"/>
    <x v="16"/>
    <x v="2"/>
    <s v="START Super Light Maintenance"/>
    <s v="END Super Light Maintenance"/>
    <d v="2026-03-11T02:34:00"/>
    <x v="598"/>
    <d v="2026-03-11T02:38:00"/>
    <s v="NULL"/>
    <x v="0"/>
    <x v="197"/>
    <x v="18"/>
    <s v="Super Light Maintenance"/>
    <n v="7.0000000000000007E-2"/>
    <n v="0"/>
    <n v="7.0000000000000007E-2"/>
    <n v="0"/>
    <n v="0"/>
    <n v="7.0000000000000007E-2"/>
    <m/>
    <m/>
    <n v="0"/>
    <n v="0"/>
    <n v="7.0000000000000007E-2"/>
    <n v="0"/>
    <x v="28"/>
    <m/>
    <m/>
    <m/>
    <m/>
    <m/>
    <m/>
    <m/>
    <m/>
    <m/>
    <m/>
    <m/>
    <m/>
    <m/>
  </r>
  <r>
    <x v="29"/>
    <s v="ICDBICDB46092.1097222222"/>
    <n v="406"/>
    <x v="196"/>
    <s v="MCPICDBICDBPortfolio Valuation | Belgium_FM_banking_book | Live on ALM Core"/>
    <s v="MCPICDBICDB"/>
    <m/>
    <m/>
    <m/>
    <m/>
    <m/>
    <m/>
    <m/>
    <m/>
    <m/>
    <m/>
    <m/>
    <m/>
    <m/>
    <n v="2602"/>
    <x v="16"/>
    <x v="2"/>
    <s v="START Portfolio Valuation | Belgium_FM_banking_book | Live on ALM Core"/>
    <s v="END Portfolio Valuation | Belgium_FM_banking_book | Live on ALM Core"/>
    <d v="2026-03-11T02:38:00"/>
    <x v="599"/>
    <d v="2026-03-11T02:44:00"/>
    <s v="NULL"/>
    <x v="0"/>
    <x v="197"/>
    <x v="0"/>
    <s v="Portfolio Valuation | Belgium_FM_banking_book | Live on ALM Core"/>
    <n v="0.1"/>
    <n v="0"/>
    <n v="0.1"/>
    <n v="0"/>
    <n v="0"/>
    <n v="0.1"/>
    <m/>
    <m/>
    <n v="0"/>
    <n v="0"/>
    <n v="0.1"/>
    <n v="0"/>
    <x v="30"/>
    <m/>
    <m/>
    <m/>
    <m/>
    <m/>
    <m/>
    <m/>
    <m/>
    <m/>
    <m/>
    <m/>
    <m/>
    <m/>
  </r>
  <r>
    <x v="29"/>
    <s v="ICDBICDB46092.1138888889"/>
    <n v="407"/>
    <x v="78"/>
    <s v="MCPICDBICDBSuper Light Maintenance"/>
    <s v="MCPICDBICDB"/>
    <m/>
    <m/>
    <m/>
    <m/>
    <m/>
    <m/>
    <m/>
    <m/>
    <m/>
    <m/>
    <m/>
    <m/>
    <m/>
    <n v="2602"/>
    <x v="16"/>
    <x v="2"/>
    <s v="START Super Light Maintenance"/>
    <s v="END Super Light Maintenance"/>
    <d v="2026-03-11T02:44:00"/>
    <x v="600"/>
    <d v="2026-03-11T02:47:00"/>
    <s v="NULL"/>
    <x v="0"/>
    <x v="197"/>
    <x v="19"/>
    <s v="Super Light Maintenance"/>
    <n v="0.05"/>
    <n v="0"/>
    <n v="0.05"/>
    <n v="0"/>
    <n v="0"/>
    <n v="0.05"/>
    <m/>
    <m/>
    <n v="0"/>
    <n v="0"/>
    <n v="0.05"/>
    <n v="0"/>
    <x v="4"/>
    <m/>
    <m/>
    <m/>
    <m/>
    <m/>
    <m/>
    <m/>
    <m/>
    <m/>
    <m/>
    <m/>
    <m/>
    <m/>
  </r>
  <r>
    <x v="29"/>
    <s v="ICDBICDB46092.1159722222"/>
    <n v="408"/>
    <x v="197"/>
    <s v="MCPICDBICDBPortfolio Valuation | Luxembourg | Live on ALM Core"/>
    <s v="MCPICDBICDB"/>
    <m/>
    <m/>
    <m/>
    <m/>
    <m/>
    <m/>
    <m/>
    <m/>
    <m/>
    <m/>
    <m/>
    <m/>
    <m/>
    <n v="2602"/>
    <x v="16"/>
    <x v="2"/>
    <s v="START Portfolio Valuation | Luxembourg | Live on ALM Core"/>
    <s v="END Portfolio Valuation | Luxembourg | Live on ALM Core"/>
    <d v="2026-03-11T02:47:00"/>
    <x v="601"/>
    <d v="2026-03-11T02:54:00"/>
    <s v="NULL"/>
    <x v="0"/>
    <x v="197"/>
    <x v="0"/>
    <s v="Portfolio Valuation | Luxembourg | Live on ALM Core"/>
    <n v="0.12"/>
    <n v="0"/>
    <n v="0.12"/>
    <n v="0"/>
    <n v="0"/>
    <n v="0.12"/>
    <m/>
    <m/>
    <n v="0"/>
    <n v="0"/>
    <n v="0.12"/>
    <n v="0"/>
    <x v="15"/>
    <m/>
    <m/>
    <m/>
    <m/>
    <m/>
    <m/>
    <m/>
    <m/>
    <m/>
    <m/>
    <m/>
    <m/>
    <m/>
  </r>
  <r>
    <x v="29"/>
    <s v="ICDBICDB46092.1208333333"/>
    <n v="409"/>
    <x v="78"/>
    <s v="MCPICDBICDBSuper Light Maintenance"/>
    <s v="MCPICDBICDB"/>
    <m/>
    <m/>
    <m/>
    <m/>
    <m/>
    <m/>
    <m/>
    <m/>
    <m/>
    <m/>
    <m/>
    <m/>
    <m/>
    <n v="2602"/>
    <x v="16"/>
    <x v="2"/>
    <s v="START Super Light Maintenance"/>
    <s v="END Super Light Maintenance"/>
    <d v="2026-03-11T02:54:00"/>
    <x v="602"/>
    <d v="2026-03-11T12:03:00"/>
    <s v="NULL"/>
    <x v="0"/>
    <x v="197"/>
    <x v="20"/>
    <s v="Super Light Maintenance"/>
    <n v="0.05"/>
    <n v="0"/>
    <n v="0.05"/>
    <n v="0"/>
    <n v="0"/>
    <n v="0.05"/>
    <m/>
    <m/>
    <n v="0"/>
    <n v="0"/>
    <n v="0.05"/>
    <n v="0"/>
    <x v="4"/>
    <m/>
    <m/>
    <m/>
    <m/>
    <m/>
    <m/>
    <m/>
    <m/>
    <m/>
    <m/>
    <m/>
    <m/>
    <m/>
  </r>
  <r>
    <x v="13"/>
    <s v="FRDBPlanning (NII)46092.1833333333"/>
    <n v="410"/>
    <x v="198"/>
    <s v="MCPFRDBPlanning (NII)Light Maintenance NII"/>
    <s v="MCPFRDBPlanning (NII)"/>
    <m/>
    <m/>
    <m/>
    <m/>
    <m/>
    <m/>
    <m/>
    <m/>
    <m/>
    <m/>
    <m/>
    <m/>
    <m/>
    <n v="2602"/>
    <x v="4"/>
    <x v="2"/>
    <s v="START Light Maintenance NII"/>
    <s v="END Light Maintenance NII"/>
    <d v="2026-03-11T04:24:00"/>
    <x v="603"/>
    <d v="2026-03-11T06:28:00"/>
    <s v="NULL"/>
    <x v="0"/>
    <x v="213"/>
    <x v="0"/>
    <s v="Light Maintenance NII"/>
    <n v="0.15"/>
    <n v="0"/>
    <n v="0.15"/>
    <n v="0"/>
    <n v="0"/>
    <n v="0.15"/>
    <m/>
    <m/>
    <n v="0"/>
    <n v="0"/>
    <n v="0.15"/>
    <n v="0"/>
    <x v="16"/>
    <m/>
    <m/>
    <m/>
    <m/>
    <m/>
    <m/>
    <m/>
    <m/>
    <m/>
    <m/>
    <m/>
    <m/>
    <m/>
  </r>
  <r>
    <x v="4"/>
    <s v="TRDBValuation (NPV)46092.1993055556"/>
    <n v="411"/>
    <x v="27"/>
    <s v="MCPTRDBValuation (NPV)portfolio valuation run"/>
    <s v="MCPTRDBValuation (NPV)"/>
    <m/>
    <m/>
    <m/>
    <m/>
    <m/>
    <m/>
    <m/>
    <m/>
    <m/>
    <m/>
    <m/>
    <m/>
    <m/>
    <n v="2602"/>
    <x v="7"/>
    <x v="2"/>
    <s v="START portfolio valuation run"/>
    <s v="END portfolio valuation run"/>
    <d v="2026-03-11T04:47:00"/>
    <x v="604"/>
    <d v="2026-03-11T05:46:00"/>
    <s v="NULL"/>
    <x v="0"/>
    <x v="214"/>
    <x v="1"/>
    <s v="portfolio valuation run"/>
    <n v="0.98"/>
    <n v="0"/>
    <n v="0.98"/>
    <n v="0"/>
    <n v="0"/>
    <n v="0.98"/>
    <m/>
    <m/>
    <n v="0"/>
    <n v="0"/>
    <n v="0.98"/>
    <n v="0"/>
    <x v="151"/>
    <m/>
    <m/>
    <m/>
    <m/>
    <m/>
    <m/>
    <m/>
    <m/>
    <m/>
    <m/>
    <m/>
    <m/>
    <m/>
  </r>
  <r>
    <x v="4"/>
    <s v="TRDBValuation (NPV)46092.2402777778"/>
    <n v="412"/>
    <x v="108"/>
    <s v="MCPTRDBValuation (NPV)export to ara Portfolio Valuation"/>
    <s v="MCPTRDBValuation (NPV)"/>
    <m/>
    <m/>
    <m/>
    <m/>
    <m/>
    <m/>
    <m/>
    <m/>
    <m/>
    <m/>
    <m/>
    <m/>
    <m/>
    <n v="2602"/>
    <x v="7"/>
    <x v="2"/>
    <s v="START export to ara Portfolio Valuation"/>
    <s v="END export to ara Portfolio Valuation"/>
    <d v="2026-03-11T05:46:00"/>
    <x v="604"/>
    <d v="2026-03-11T05:46:00"/>
    <s v="NULL"/>
    <x v="0"/>
    <x v="214"/>
    <x v="0"/>
    <s v="export to ara Portfolio Valuation"/>
    <n v="0"/>
    <n v="0"/>
    <n v="0"/>
    <n v="0"/>
    <n v="0"/>
    <n v="0"/>
    <m/>
    <m/>
    <n v="0"/>
    <n v="0"/>
    <n v="0"/>
    <n v="0"/>
    <x v="0"/>
    <m/>
    <m/>
    <m/>
    <m/>
    <m/>
    <m/>
    <m/>
    <m/>
    <m/>
    <m/>
    <m/>
    <m/>
    <m/>
  </r>
  <r>
    <x v="4"/>
    <s v="TRDBValuation (NPV)46092.2402777778"/>
    <n v="412"/>
    <x v="90"/>
    <s v="MCPTRDBValuation (NPV)Light Maintenance Portfolio Valuation"/>
    <s v="MCPTRDBValuation (NPV)"/>
    <m/>
    <m/>
    <m/>
    <m/>
    <m/>
    <m/>
    <m/>
    <m/>
    <m/>
    <m/>
    <m/>
    <m/>
    <m/>
    <n v="2602"/>
    <x v="7"/>
    <x v="2"/>
    <s v="START Light Maintenance Portfolio Valuation"/>
    <s v="END Light Maintenance Portfolio Valuation"/>
    <d v="2026-03-11T05:46:00"/>
    <x v="605"/>
    <d v="2026-03-11T05:56:00"/>
    <s v="NULL"/>
    <x v="0"/>
    <x v="214"/>
    <x v="0"/>
    <s v="Light Maintenance Portfolio Valuation"/>
    <n v="0.17"/>
    <n v="0"/>
    <n v="0.17"/>
    <n v="0"/>
    <n v="0"/>
    <n v="0.17"/>
    <m/>
    <m/>
    <n v="0"/>
    <n v="0"/>
    <n v="0.17"/>
    <n v="0"/>
    <x v="34"/>
    <m/>
    <m/>
    <m/>
    <m/>
    <m/>
    <m/>
    <m/>
    <m/>
    <m/>
    <m/>
    <m/>
    <m/>
    <m/>
  </r>
  <r>
    <x v="4"/>
    <s v="TRDBValuation (NPV)46092.2472222222"/>
    <n v="413"/>
    <x v="91"/>
    <s v="MCPTRDBValuation (NPV)valuation report OLAP exports"/>
    <s v="MCPTRDBValuation (NPV)"/>
    <m/>
    <m/>
    <m/>
    <m/>
    <m/>
    <m/>
    <m/>
    <m/>
    <m/>
    <m/>
    <m/>
    <m/>
    <m/>
    <n v="2602"/>
    <x v="7"/>
    <x v="2"/>
    <s v="START valuation report OLAP exports"/>
    <s v="END valuation report OLAP exports"/>
    <d v="2026-03-11T05:56:00"/>
    <x v="606"/>
    <d v="2026-03-11T06:38:00"/>
    <s v="NULL"/>
    <x v="0"/>
    <x v="214"/>
    <x v="0"/>
    <s v="valuation report OLAP exports"/>
    <n v="0.7"/>
    <n v="0"/>
    <n v="0.7"/>
    <n v="0"/>
    <n v="0"/>
    <n v="0.7"/>
    <m/>
    <m/>
    <n v="0"/>
    <n v="0"/>
    <n v="0.7"/>
    <n v="0"/>
    <x v="112"/>
    <m/>
    <m/>
    <m/>
    <m/>
    <m/>
    <m/>
    <m/>
    <m/>
    <m/>
    <m/>
    <m/>
    <m/>
    <m/>
  </r>
  <r>
    <x v="7"/>
    <s v="LUDBEC46092.2666666667"/>
    <n v="414"/>
    <x v="33"/>
    <s v="MCPLUDBECing-ec valuation"/>
    <s v="MCPLUDBEC"/>
    <m/>
    <m/>
    <m/>
    <m/>
    <m/>
    <m/>
    <m/>
    <m/>
    <m/>
    <m/>
    <m/>
    <m/>
    <m/>
    <n v="2602"/>
    <x v="13"/>
    <x v="2"/>
    <s v="START ing-ec valuation"/>
    <s v="END ing-ec valuation"/>
    <d v="2026-03-11T06:24:00"/>
    <x v="607"/>
    <d v="2026-03-11T08:29:00"/>
    <s v="NULL"/>
    <x v="0"/>
    <x v="186"/>
    <x v="0"/>
    <s v="ing-ec valuation"/>
    <n v="1.62"/>
    <n v="1.62"/>
    <n v="0"/>
    <n v="0.47"/>
    <n v="2.09"/>
    <n v="2.09"/>
    <m/>
    <m/>
    <n v="1.62"/>
    <n v="0.47"/>
    <n v="0"/>
    <n v="2.09"/>
    <x v="152"/>
    <m/>
    <m/>
    <m/>
    <m/>
    <m/>
    <m/>
    <m/>
    <m/>
    <m/>
    <m/>
    <m/>
    <m/>
    <m/>
  </r>
  <r>
    <x v="5"/>
    <s v="FRDBGAP46092.2694444444"/>
    <n v="415"/>
    <x v="30"/>
    <s v="MCPFRDBGAPgap planning"/>
    <s v="MCPFRDBGAP"/>
    <m/>
    <m/>
    <m/>
    <m/>
    <m/>
    <m/>
    <m/>
    <m/>
    <m/>
    <m/>
    <m/>
    <m/>
    <m/>
    <n v="2602"/>
    <x v="4"/>
    <x v="2"/>
    <s v="START gap planning"/>
    <s v="NULL"/>
    <d v="2026-03-11T06:28:00"/>
    <x v="608"/>
    <d v="2026-03-11T08:54:00"/>
    <s v="Exception Info: Workflow finished with errors. (line: 40)  "/>
    <x v="1"/>
    <x v="215"/>
    <x v="0"/>
    <s v="gap planning"/>
    <n v="1.03"/>
    <n v="1.03"/>
    <n v="0"/>
    <n v="1.4"/>
    <n v="2.4300000000000002"/>
    <n v="2.4300000000000002"/>
    <m/>
    <m/>
    <n v="1.03"/>
    <n v="1.4"/>
    <n v="0"/>
    <n v="2.4300000000000002"/>
    <x v="153"/>
    <m/>
    <m/>
    <m/>
    <m/>
    <m/>
    <m/>
    <m/>
    <m/>
    <m/>
    <m/>
    <m/>
    <m/>
    <m/>
  </r>
  <r>
    <x v="4"/>
    <s v="TRDBValuation (NPV)46092.2763888889"/>
    <n v="416"/>
    <x v="199"/>
    <s v="MCPTRDBValuation (NPV)valuation report QRM report exports"/>
    <s v="MCPTRDBValuation (NPV)"/>
    <m/>
    <m/>
    <m/>
    <m/>
    <m/>
    <m/>
    <m/>
    <m/>
    <m/>
    <m/>
    <m/>
    <m/>
    <m/>
    <n v="2602"/>
    <x v="7"/>
    <x v="2"/>
    <s v="START valuation report QRM report exports"/>
    <s v="END valuation report QRM report exports"/>
    <d v="2026-03-11T06:38:00"/>
    <x v="609"/>
    <d v="2026-03-11T06:51:00"/>
    <s v="NULL"/>
    <x v="0"/>
    <x v="214"/>
    <x v="0"/>
    <s v="valuation report QRM report exports"/>
    <n v="0.2"/>
    <n v="0"/>
    <n v="0.2"/>
    <n v="0"/>
    <n v="0"/>
    <n v="0.2"/>
    <m/>
    <m/>
    <n v="0"/>
    <n v="0"/>
    <n v="0.2"/>
    <n v="0"/>
    <x v="1"/>
    <m/>
    <m/>
    <m/>
    <m/>
    <m/>
    <m/>
    <m/>
    <m/>
    <m/>
    <m/>
    <m/>
    <m/>
    <m/>
  </r>
  <r>
    <x v="25"/>
    <s v="TRDBCSRBB Valuation46092.2854166667"/>
    <n v="417"/>
    <x v="93"/>
    <s v="MCPTRDBCSRBB ValuationCSRBB Portfolio Valuation"/>
    <s v="MCPTRDBCSRBB Valuation"/>
    <m/>
    <m/>
    <m/>
    <m/>
    <m/>
    <m/>
    <m/>
    <m/>
    <m/>
    <m/>
    <m/>
    <m/>
    <m/>
    <n v="2602"/>
    <x v="7"/>
    <x v="2"/>
    <s v="START CSRBB Portfolio Valuation"/>
    <s v="END CSRBB Portfolio Valuation"/>
    <d v="2026-03-11T06:51:00"/>
    <x v="610"/>
    <d v="2026-03-11T07:13:00"/>
    <s v="NULL"/>
    <x v="0"/>
    <x v="216"/>
    <x v="0"/>
    <s v="CSRBB Portfolio Valuation"/>
    <n v="0.37"/>
    <n v="0"/>
    <n v="0.37"/>
    <n v="0"/>
    <n v="0"/>
    <n v="0.37"/>
    <m/>
    <m/>
    <n v="0"/>
    <n v="0"/>
    <n v="0.37"/>
    <n v="0"/>
    <x v="31"/>
    <m/>
    <m/>
    <m/>
    <m/>
    <m/>
    <m/>
    <m/>
    <m/>
    <m/>
    <m/>
    <m/>
    <m/>
    <m/>
  </r>
  <r>
    <x v="17"/>
    <s v="NLRB-MIDLoad Market46092.2923611111"/>
    <s v="Not Found"/>
    <x v="200"/>
    <s v="MRPNLRB-MIDLoad Marketload Market WD7"/>
    <s v="MRPNLRB-MIDLoad Market"/>
    <m/>
    <m/>
    <m/>
    <m/>
    <m/>
    <m/>
    <m/>
    <m/>
    <m/>
    <m/>
    <m/>
    <m/>
    <m/>
    <n v="2602"/>
    <x v="15"/>
    <x v="0"/>
    <s v="START load Market WD7"/>
    <s v="END load Market WD7"/>
    <d v="2026-03-11T07:01:00"/>
    <x v="611"/>
    <d v="2026-03-11T14:37:00"/>
    <s v="NULL"/>
    <x v="0"/>
    <x v="217"/>
    <x v="0"/>
    <s v="load Market WD7"/>
    <n v="0.6"/>
    <n v="0"/>
    <n v="0.6"/>
    <n v="7"/>
    <n v="7"/>
    <n v="7.6"/>
    <m/>
    <m/>
    <n v="0"/>
    <n v="7"/>
    <n v="0.6"/>
    <n v="7"/>
    <x v="154"/>
    <m/>
    <m/>
    <m/>
    <m/>
    <m/>
    <m/>
    <m/>
    <m/>
    <m/>
    <m/>
    <m/>
    <m/>
    <m/>
  </r>
  <r>
    <x v="8"/>
    <s v="AUDBKR46092.2951388889"/>
    <n v="418"/>
    <x v="115"/>
    <s v="MCPAUDBKRLight Maintenance bpv-kr valuation"/>
    <s v="MCPAUDBKR"/>
    <m/>
    <m/>
    <m/>
    <m/>
    <m/>
    <m/>
    <m/>
    <m/>
    <m/>
    <m/>
    <m/>
    <m/>
    <m/>
    <n v="2602"/>
    <x v="14"/>
    <x v="2"/>
    <s v="START Light Maintenance bpv-kr valuation"/>
    <s v="END Light Maintenance bpv-kr valuation"/>
    <d v="2026-03-11T07:05:00"/>
    <x v="612"/>
    <d v="2026-03-11T07:10:00"/>
    <s v="NULL"/>
    <x v="0"/>
    <x v="218"/>
    <x v="1"/>
    <s v="Light Maintenance bpv-kr valuation"/>
    <n v="0.08"/>
    <n v="0"/>
    <n v="0.08"/>
    <n v="0"/>
    <n v="0"/>
    <n v="0.08"/>
    <m/>
    <m/>
    <n v="0"/>
    <n v="0"/>
    <n v="0.08"/>
    <n v="0"/>
    <x v="3"/>
    <m/>
    <m/>
    <m/>
    <m/>
    <m/>
    <m/>
    <m/>
    <m/>
    <m/>
    <m/>
    <m/>
    <m/>
    <m/>
  </r>
  <r>
    <x v="8"/>
    <s v="AUDBKR46092.2986111111"/>
    <n v="419"/>
    <x v="37"/>
    <s v="MCPAUDBKRbpv-kr valuation"/>
    <s v="MCPAUDBKR"/>
    <m/>
    <m/>
    <m/>
    <m/>
    <m/>
    <m/>
    <m/>
    <m/>
    <m/>
    <m/>
    <m/>
    <m/>
    <m/>
    <n v="2602"/>
    <x v="14"/>
    <x v="2"/>
    <s v="START bpv-kr valuation"/>
    <s v="END bpv-kr valuation"/>
    <d v="2026-03-11T07:10:00"/>
    <x v="613"/>
    <d v="2026-03-11T08:15:00"/>
    <s v="NULL"/>
    <x v="0"/>
    <x v="218"/>
    <x v="1"/>
    <s v="bpv-kr valuation"/>
    <n v="1.08"/>
    <n v="0"/>
    <n v="1.08"/>
    <n v="0"/>
    <n v="0"/>
    <n v="1.08"/>
    <m/>
    <m/>
    <n v="0"/>
    <n v="0"/>
    <n v="1.08"/>
    <n v="0"/>
    <x v="148"/>
    <m/>
    <m/>
    <m/>
    <m/>
    <m/>
    <m/>
    <m/>
    <m/>
    <m/>
    <m/>
    <m/>
    <m/>
    <m/>
  </r>
  <r>
    <x v="25"/>
    <s v="TRDBCSRBB Valuation46092.3006944444"/>
    <n v="420"/>
    <x v="94"/>
    <s v="MCPTRDBCSRBB ValuationLight Maintenance CSRBB valuation"/>
    <s v="MCPTRDBCSRBB Valuation"/>
    <m/>
    <m/>
    <m/>
    <m/>
    <m/>
    <m/>
    <m/>
    <m/>
    <m/>
    <m/>
    <m/>
    <m/>
    <m/>
    <n v="2602"/>
    <x v="7"/>
    <x v="2"/>
    <s v="START Light Maintenance CSRBB valuation"/>
    <s v="END Light Maintenance CSRBB valuation"/>
    <d v="2026-03-11T07:13:00"/>
    <x v="614"/>
    <d v="2026-03-11T07:19:00"/>
    <s v="NULL"/>
    <x v="0"/>
    <x v="216"/>
    <x v="0"/>
    <s v="Light Maintenance CSRBB valuation"/>
    <n v="0.08"/>
    <n v="0"/>
    <n v="0.08"/>
    <n v="0"/>
    <n v="0"/>
    <n v="0.08"/>
    <m/>
    <m/>
    <n v="0"/>
    <n v="0"/>
    <n v="0.08"/>
    <n v="0"/>
    <x v="3"/>
    <m/>
    <m/>
    <m/>
    <m/>
    <m/>
    <m/>
    <m/>
    <m/>
    <m/>
    <m/>
    <m/>
    <m/>
    <m/>
  </r>
  <r>
    <x v="19"/>
    <s v="TRDBCSRBB Planning46092.3048611111"/>
    <n v="421"/>
    <x v="71"/>
    <s v="MCPTRDBCSRBB Planningimport CSRBB strategies"/>
    <s v="MCPTRDBCSRBB Planning"/>
    <m/>
    <m/>
    <m/>
    <m/>
    <m/>
    <m/>
    <m/>
    <m/>
    <m/>
    <m/>
    <m/>
    <m/>
    <m/>
    <n v="2602"/>
    <x v="7"/>
    <x v="2"/>
    <s v="START import CSRBB strategies"/>
    <s v="END import CSRBB strategies"/>
    <d v="2026-03-11T07:19:00"/>
    <x v="615"/>
    <d v="2026-03-11T08:10:00"/>
    <s v="NULL"/>
    <x v="0"/>
    <x v="219"/>
    <x v="0"/>
    <s v="import CSRBB strategies"/>
    <n v="0.85"/>
    <n v="0"/>
    <n v="0.85"/>
    <n v="0"/>
    <n v="0"/>
    <n v="0.85"/>
    <m/>
    <m/>
    <n v="0"/>
    <n v="0"/>
    <n v="0.85"/>
    <n v="0"/>
    <x v="60"/>
    <m/>
    <m/>
    <m/>
    <m/>
    <m/>
    <m/>
    <m/>
    <m/>
    <m/>
    <m/>
    <m/>
    <m/>
    <m/>
  </r>
  <r>
    <x v="19"/>
    <s v="ITDBCSRBB Planning46092.3111111111"/>
    <n v="422"/>
    <x v="71"/>
    <s v="MCPITDBCSRBB Planningimport CSRBB strategies"/>
    <s v="MCPITDBCSRBB Planning"/>
    <m/>
    <m/>
    <m/>
    <m/>
    <m/>
    <m/>
    <m/>
    <m/>
    <m/>
    <m/>
    <m/>
    <m/>
    <m/>
    <n v="2602"/>
    <x v="5"/>
    <x v="2"/>
    <s v="START import CSRBB strategies"/>
    <s v="END import CSRBB strategies"/>
    <d v="2026-03-11T07:28:00"/>
    <x v="616"/>
    <d v="2026-03-11T08:21:00"/>
    <s v="NULL"/>
    <x v="0"/>
    <x v="220"/>
    <x v="0"/>
    <s v="import CSRBB strategies"/>
    <n v="0.88"/>
    <n v="0"/>
    <n v="0.88"/>
    <n v="0"/>
    <n v="0"/>
    <n v="0.88"/>
    <m/>
    <m/>
    <n v="0"/>
    <n v="0"/>
    <n v="0.88"/>
    <n v="0"/>
    <x v="155"/>
    <m/>
    <m/>
    <m/>
    <m/>
    <m/>
    <m/>
    <m/>
    <m/>
    <m/>
    <m/>
    <m/>
    <m/>
    <m/>
  </r>
  <r>
    <x v="33"/>
    <s v="NLRBFinance Planning46092.3333333333"/>
    <n v="423"/>
    <x v="201"/>
    <s v="MCPNLRBFinance PlanningLight Maintenance Finance planning"/>
    <s v="MCPNLRBFinance Planning"/>
    <m/>
    <m/>
    <m/>
    <m/>
    <m/>
    <m/>
    <m/>
    <m/>
    <m/>
    <m/>
    <m/>
    <m/>
    <m/>
    <n v="2602"/>
    <x v="11"/>
    <x v="2"/>
    <s v="START Light Maintenance Finance planning"/>
    <s v="END Light Maintenance Finance planning"/>
    <d v="2026-03-11T08:00:00"/>
    <x v="615"/>
    <d v="2026-03-11T08:10:00"/>
    <s v="NULL"/>
    <x v="0"/>
    <x v="209"/>
    <x v="0"/>
    <s v="Light Maintenance Finance planning"/>
    <n v="0.17"/>
    <n v="0"/>
    <n v="0.17"/>
    <n v="0"/>
    <n v="0"/>
    <n v="0.17"/>
    <m/>
    <m/>
    <n v="0"/>
    <n v="0"/>
    <n v="0.17"/>
    <n v="0"/>
    <x v="34"/>
    <m/>
    <m/>
    <m/>
    <m/>
    <m/>
    <m/>
    <m/>
    <m/>
    <m/>
    <m/>
    <m/>
    <m/>
    <m/>
  </r>
  <r>
    <x v="33"/>
    <s v="NLRBFinance Planning46092.3402777778"/>
    <n v="425"/>
    <x v="202"/>
    <s v="MCPNLRBFinance PlanningFinance planning OLAP export"/>
    <s v="MCPNLRBFinance Planning"/>
    <m/>
    <m/>
    <m/>
    <m/>
    <m/>
    <m/>
    <m/>
    <m/>
    <m/>
    <m/>
    <m/>
    <m/>
    <m/>
    <n v="2602"/>
    <x v="11"/>
    <x v="2"/>
    <s v="START Finance planning OLAP export"/>
    <s v="END Finance planning OLAP export"/>
    <d v="2026-03-11T08:10:00"/>
    <x v="617"/>
    <d v="2026-03-11T12:59:00"/>
    <s v="NULL"/>
    <x v="0"/>
    <x v="209"/>
    <x v="0"/>
    <s v="Finance planning OLAP export"/>
    <n v="0.25"/>
    <n v="0"/>
    <n v="0.25"/>
    <n v="0"/>
    <n v="0"/>
    <n v="0.25"/>
    <m/>
    <m/>
    <n v="0"/>
    <n v="0"/>
    <n v="0.25"/>
    <n v="0"/>
    <x v="41"/>
    <m/>
    <m/>
    <m/>
    <m/>
    <m/>
    <m/>
    <m/>
    <m/>
    <m/>
    <m/>
    <m/>
    <m/>
    <m/>
  </r>
  <r>
    <x v="19"/>
    <s v="TRDBCSRBB Planning46092.3402777778"/>
    <n v="424"/>
    <x v="75"/>
    <s v="MCPTRDBCSRBB PlanningCSRBB Planning Run"/>
    <s v="MCPTRDBCSRBB Planning"/>
    <m/>
    <m/>
    <m/>
    <m/>
    <m/>
    <m/>
    <m/>
    <m/>
    <m/>
    <m/>
    <m/>
    <m/>
    <m/>
    <n v="2602"/>
    <x v="7"/>
    <x v="2"/>
    <s v="START CSRBB Planning Run"/>
    <s v="END CSRBB Planning Run"/>
    <d v="2026-03-11T08:10:00"/>
    <x v="618"/>
    <d v="2026-03-11T10:05:00"/>
    <s v="NULL"/>
    <x v="0"/>
    <x v="219"/>
    <x v="0"/>
    <s v="CSRBB Planning Run"/>
    <n v="1.92"/>
    <n v="0"/>
    <n v="1.92"/>
    <n v="0"/>
    <n v="0"/>
    <n v="1.92"/>
    <m/>
    <m/>
    <n v="0"/>
    <n v="0"/>
    <n v="1.92"/>
    <n v="0"/>
    <x v="156"/>
    <m/>
    <m/>
    <m/>
    <m/>
    <m/>
    <m/>
    <m/>
    <m/>
    <m/>
    <m/>
    <m/>
    <m/>
    <m/>
  </r>
  <r>
    <x v="8"/>
    <s v="AUDBKR46092.34375"/>
    <n v="426"/>
    <x v="39"/>
    <s v="MCPAUDBKRbpv-kr valuation QRM Reporter exports"/>
    <s v="MCPAUDBKR"/>
    <m/>
    <m/>
    <m/>
    <m/>
    <m/>
    <m/>
    <m/>
    <m/>
    <m/>
    <m/>
    <m/>
    <m/>
    <m/>
    <n v="2602"/>
    <x v="14"/>
    <x v="2"/>
    <s v="START bpv-kr valuation QRM Reporter exports"/>
    <s v="END bpv-kr valuation QRM Reporter exports"/>
    <d v="2026-03-11T08:15:00"/>
    <x v="619"/>
    <d v="2026-03-11T08:23:00"/>
    <s v="NULL"/>
    <x v="0"/>
    <x v="218"/>
    <x v="0"/>
    <s v="bpv-kr valuation QRM Reporter exports"/>
    <n v="0.12"/>
    <n v="0"/>
    <n v="0.12"/>
    <n v="0"/>
    <n v="0"/>
    <n v="0.12"/>
    <m/>
    <m/>
    <n v="0"/>
    <n v="0"/>
    <n v="0.12"/>
    <n v="0"/>
    <x v="15"/>
    <m/>
    <m/>
    <m/>
    <m/>
    <m/>
    <m/>
    <m/>
    <m/>
    <m/>
    <m/>
    <m/>
    <m/>
    <m/>
  </r>
  <r>
    <x v="19"/>
    <s v="ITDBCSRBB Planning46092.3479166667"/>
    <n v="427"/>
    <x v="75"/>
    <s v="MCPITDBCSRBB PlanningCSRBB Planning Run"/>
    <s v="MCPITDBCSRBB Planning"/>
    <m/>
    <m/>
    <m/>
    <m/>
    <m/>
    <m/>
    <m/>
    <m/>
    <m/>
    <m/>
    <m/>
    <m/>
    <m/>
    <n v="2602"/>
    <x v="5"/>
    <x v="2"/>
    <s v="START CSRBB Planning Run"/>
    <s v="END CSRBB Planning Run"/>
    <d v="2026-03-11T08:21:00"/>
    <x v="620"/>
    <d v="2026-03-11T09:17:00"/>
    <s v="NULL"/>
    <x v="0"/>
    <x v="220"/>
    <x v="0"/>
    <s v="CSRBB Planning Run"/>
    <n v="0.93"/>
    <n v="0"/>
    <n v="0.93"/>
    <n v="0"/>
    <n v="0"/>
    <n v="0.93"/>
    <m/>
    <m/>
    <n v="0"/>
    <n v="0"/>
    <n v="0.93"/>
    <n v="0"/>
    <x v="110"/>
    <m/>
    <m/>
    <m/>
    <m/>
    <m/>
    <m/>
    <m/>
    <m/>
    <m/>
    <m/>
    <m/>
    <m/>
    <m/>
  </r>
  <r>
    <x v="7"/>
    <s v="AUDBEC46092.3493055556"/>
    <n v="428"/>
    <x v="33"/>
    <s v="MCPAUDBECing-ec valuation"/>
    <s v="MCPAUDBEC"/>
    <m/>
    <m/>
    <m/>
    <m/>
    <m/>
    <m/>
    <m/>
    <m/>
    <m/>
    <m/>
    <m/>
    <m/>
    <m/>
    <n v="2602"/>
    <x v="14"/>
    <x v="2"/>
    <s v="START ing-ec valuation"/>
    <s v="END ing-ec valuation"/>
    <d v="2026-03-11T08:23:00"/>
    <x v="621"/>
    <d v="2026-03-11T09:09:00"/>
    <s v="NULL"/>
    <x v="0"/>
    <x v="221"/>
    <x v="0"/>
    <s v="ing-ec valuation"/>
    <n v="0.77"/>
    <n v="0"/>
    <n v="0.77"/>
    <n v="0"/>
    <n v="0"/>
    <n v="0.77"/>
    <m/>
    <m/>
    <n v="0"/>
    <n v="0"/>
    <n v="0.77"/>
    <n v="0"/>
    <x v="35"/>
    <m/>
    <m/>
    <m/>
    <m/>
    <m/>
    <m/>
    <m/>
    <m/>
    <m/>
    <m/>
    <m/>
    <m/>
    <m/>
  </r>
  <r>
    <x v="8"/>
    <s v="LUDBKR46092.3534722222"/>
    <n v="429"/>
    <x v="37"/>
    <s v="MCPLUDBKRbpv-kr valuation"/>
    <s v="MCPLUDBKR"/>
    <m/>
    <m/>
    <m/>
    <m/>
    <m/>
    <m/>
    <m/>
    <m/>
    <m/>
    <m/>
    <m/>
    <m/>
    <m/>
    <n v="2602"/>
    <x v="13"/>
    <x v="2"/>
    <s v="START bpv-kr valuation"/>
    <s v="END bpv-kr valuation"/>
    <d v="2026-03-11T08:29:00"/>
    <x v="622"/>
    <d v="2026-03-11T09:30:00"/>
    <s v="NULL"/>
    <x v="0"/>
    <x v="211"/>
    <x v="0"/>
    <s v="bpv-kr valuation"/>
    <n v="1"/>
    <n v="0"/>
    <n v="1"/>
    <n v="0"/>
    <n v="0"/>
    <n v="1"/>
    <m/>
    <m/>
    <n v="0"/>
    <n v="0"/>
    <n v="1"/>
    <n v="0"/>
    <x v="123"/>
    <m/>
    <m/>
    <m/>
    <m/>
    <m/>
    <m/>
    <m/>
    <m/>
    <m/>
    <m/>
    <m/>
    <m/>
    <m/>
  </r>
  <r>
    <x v="13"/>
    <s v="FRDBPlanning (NII)46092.3708333333"/>
    <n v="430"/>
    <x v="154"/>
    <s v="MCPFRDBPlanning (NII)planning run OLAP exports"/>
    <s v="MCPFRDBPlanning (NII)"/>
    <m/>
    <m/>
    <m/>
    <m/>
    <m/>
    <m/>
    <m/>
    <m/>
    <m/>
    <m/>
    <m/>
    <m/>
    <m/>
    <n v="2602"/>
    <x v="4"/>
    <x v="2"/>
    <s v="START planning run OLAP exports"/>
    <s v="END planning run OLAP exports"/>
    <d v="2026-03-11T08:54:00"/>
    <x v="623"/>
    <s v="NULL"/>
    <s v="NULL"/>
    <x v="0"/>
    <x v="222"/>
    <x v="1"/>
    <s v="planning run OLAP exports"/>
    <n v="0.53"/>
    <n v="0"/>
    <n v="0.53"/>
    <n v="0"/>
    <n v="0"/>
    <n v="0.53"/>
    <m/>
    <m/>
    <n v="0"/>
    <n v="0"/>
    <n v="0.53"/>
    <n v="0"/>
    <x v="7"/>
    <m/>
    <m/>
    <m/>
    <m/>
    <m/>
    <m/>
    <m/>
    <m/>
    <m/>
    <m/>
    <m/>
    <m/>
    <m/>
  </r>
  <r>
    <x v="7"/>
    <s v="AUDBEC46092.38125"/>
    <n v="431"/>
    <x v="32"/>
    <s v="MCPAUDBECLight Maintenance ing-ec valuation"/>
    <s v="MCPAUDBEC"/>
    <m/>
    <m/>
    <m/>
    <m/>
    <m/>
    <m/>
    <m/>
    <m/>
    <m/>
    <m/>
    <m/>
    <m/>
    <m/>
    <n v="2602"/>
    <x v="14"/>
    <x v="2"/>
    <s v="START Light Maintenance ing-ec valuation"/>
    <s v="END Light Maintenance ing-ec valuation"/>
    <d v="2026-03-11T09:09:00"/>
    <x v="624"/>
    <d v="2026-03-11T09:13:00"/>
    <s v="NULL"/>
    <x v="0"/>
    <x v="221"/>
    <x v="0"/>
    <s v="Light Maintenance ing-ec valuation"/>
    <n v="7.0000000000000007E-2"/>
    <n v="0"/>
    <n v="7.0000000000000007E-2"/>
    <n v="0"/>
    <n v="0"/>
    <n v="7.0000000000000007E-2"/>
    <m/>
    <m/>
    <n v="0"/>
    <n v="0"/>
    <n v="7.0000000000000007E-2"/>
    <n v="0"/>
    <x v="28"/>
    <m/>
    <m/>
    <m/>
    <m/>
    <m/>
    <m/>
    <m/>
    <m/>
    <m/>
    <m/>
    <m/>
    <m/>
    <m/>
  </r>
  <r>
    <x v="7"/>
    <s v="AUDBEC46092.3840277778"/>
    <n v="432"/>
    <x v="35"/>
    <s v="MCPAUDBECing-ec valuation QRM Reporter exports"/>
    <s v="MCPAUDBEC"/>
    <m/>
    <m/>
    <m/>
    <m/>
    <m/>
    <m/>
    <m/>
    <m/>
    <m/>
    <m/>
    <m/>
    <m/>
    <m/>
    <n v="2602"/>
    <x v="14"/>
    <x v="2"/>
    <s v="START ing-ec valuation QRM Reporter exports"/>
    <s v="END ing-ec valuation QRM Reporter exports"/>
    <d v="2026-03-11T09:13:00"/>
    <x v="624"/>
    <s v="NULL"/>
    <s v="NULL"/>
    <x v="0"/>
    <x v="221"/>
    <x v="0"/>
    <s v="ing-ec valuation QRM Reporter exports"/>
    <n v="0"/>
    <n v="0"/>
    <n v="0"/>
    <n v="0"/>
    <n v="0"/>
    <n v="0"/>
    <m/>
    <m/>
    <n v="0"/>
    <n v="0"/>
    <n v="0"/>
    <n v="0"/>
    <x v="0"/>
    <m/>
    <m/>
    <m/>
    <m/>
    <m/>
    <m/>
    <m/>
    <m/>
    <m/>
    <m/>
    <m/>
    <m/>
    <m/>
  </r>
  <r>
    <x v="22"/>
    <s v="ESDBLoad MP46092.3861111111"/>
    <n v="433"/>
    <x v="43"/>
    <s v="MCPESDBLoad MPload Model parameters"/>
    <s v="MCPESDBLoad MP"/>
    <m/>
    <m/>
    <m/>
    <m/>
    <m/>
    <m/>
    <m/>
    <m/>
    <m/>
    <m/>
    <m/>
    <m/>
    <m/>
    <n v="2602"/>
    <x v="17"/>
    <x v="2"/>
    <s v="START load Model parameters"/>
    <s v="END load Model parameters"/>
    <d v="2026-03-11T09:16:00"/>
    <x v="625"/>
    <d v="2026-03-11T09:19:00"/>
    <s v="NULL"/>
    <x v="0"/>
    <x v="82"/>
    <x v="0"/>
    <s v="load Model parameters"/>
    <n v="0.05"/>
    <n v="0"/>
    <n v="0.05"/>
    <n v="0"/>
    <n v="0"/>
    <n v="0.05"/>
    <m/>
    <m/>
    <n v="0"/>
    <n v="0"/>
    <n v="0.05"/>
    <n v="0"/>
    <x v="4"/>
    <m/>
    <m/>
    <m/>
    <m/>
    <m/>
    <m/>
    <m/>
    <m/>
    <m/>
    <m/>
    <m/>
    <m/>
    <m/>
  </r>
  <r>
    <x v="19"/>
    <s v="ITDBCSRBB Planning46092.3868055556"/>
    <n v="434"/>
    <x v="0"/>
    <s v="MCPITDBCSRBB Planningexport to ara"/>
    <s v="MCPITDBCSRBB Planning"/>
    <m/>
    <m/>
    <m/>
    <m/>
    <m/>
    <m/>
    <m/>
    <m/>
    <m/>
    <m/>
    <m/>
    <m/>
    <m/>
    <n v="2602"/>
    <x v="5"/>
    <x v="2"/>
    <s v="START export to ara"/>
    <s v="END export to ara"/>
    <d v="2026-03-11T09:17:00"/>
    <x v="625"/>
    <d v="2026-03-11T10:37:00"/>
    <s v="NULL"/>
    <x v="0"/>
    <x v="220"/>
    <x v="0"/>
    <s v="export to ara"/>
    <n v="0.03"/>
    <n v="0"/>
    <n v="0.03"/>
    <n v="0"/>
    <n v="0"/>
    <n v="0.03"/>
    <m/>
    <m/>
    <n v="0"/>
    <n v="0"/>
    <n v="0.03"/>
    <n v="0"/>
    <x v="5"/>
    <m/>
    <m/>
    <m/>
    <m/>
    <m/>
    <m/>
    <m/>
    <m/>
    <m/>
    <m/>
    <m/>
    <m/>
    <m/>
  </r>
  <r>
    <x v="22"/>
    <s v="ESDBLoad MP46092.3881944444"/>
    <n v="435"/>
    <x v="50"/>
    <s v="MCPESDBLoad MPModel parameters comparison"/>
    <s v="MCPESDBLoad MP"/>
    <m/>
    <m/>
    <m/>
    <m/>
    <m/>
    <m/>
    <m/>
    <m/>
    <m/>
    <m/>
    <m/>
    <m/>
    <m/>
    <n v="2602"/>
    <x v="17"/>
    <x v="2"/>
    <s v="START Model parameters comparison"/>
    <s v="END Model parameters comparison"/>
    <d v="2026-03-11T09:19:00"/>
    <x v="625"/>
    <d v="2026-03-11T09:20:00"/>
    <s v="NULL"/>
    <x v="0"/>
    <x v="82"/>
    <x v="0"/>
    <s v="Model parameters comparison"/>
    <n v="0"/>
    <n v="0"/>
    <n v="0"/>
    <n v="0"/>
    <n v="0"/>
    <n v="0"/>
    <m/>
    <m/>
    <n v="0"/>
    <n v="0"/>
    <n v="0"/>
    <n v="0"/>
    <x v="0"/>
    <m/>
    <m/>
    <m/>
    <m/>
    <m/>
    <m/>
    <m/>
    <m/>
    <m/>
    <m/>
    <m/>
    <m/>
    <m/>
  </r>
  <r>
    <x v="24"/>
    <s v="ESDBLoad Spreads46092.3888888889"/>
    <n v="436"/>
    <x v="53"/>
    <s v="MCPESDBLoad Spreadsload Spreads"/>
    <s v="MCPESDBLoad Spreads"/>
    <m/>
    <m/>
    <m/>
    <m/>
    <m/>
    <m/>
    <m/>
    <m/>
    <m/>
    <m/>
    <m/>
    <m/>
    <m/>
    <n v="2602"/>
    <x v="17"/>
    <x v="2"/>
    <s v="START load Spreads"/>
    <s v="END load Spreads"/>
    <d v="2026-03-11T09:20:00"/>
    <x v="626"/>
    <d v="2026-03-11T09:39:00"/>
    <s v="NULL"/>
    <x v="0"/>
    <x v="85"/>
    <x v="0"/>
    <s v="load Spreads"/>
    <n v="0.32"/>
    <n v="0"/>
    <n v="0.32"/>
    <n v="0"/>
    <n v="0"/>
    <n v="0.32"/>
    <m/>
    <m/>
    <n v="0"/>
    <n v="0"/>
    <n v="0.32"/>
    <n v="0"/>
    <x v="78"/>
    <m/>
    <m/>
    <m/>
    <m/>
    <m/>
    <m/>
    <m/>
    <m/>
    <m/>
    <m/>
    <m/>
    <m/>
    <m/>
  </r>
  <r>
    <x v="8"/>
    <s v="LUDBKR46092.3958333333"/>
    <n v="437"/>
    <x v="165"/>
    <s v="MCPLUDBKRbpv-kr valuation exports"/>
    <s v="MCPLUDBKR"/>
    <m/>
    <m/>
    <m/>
    <m/>
    <m/>
    <m/>
    <m/>
    <m/>
    <m/>
    <m/>
    <m/>
    <m/>
    <m/>
    <n v="2602"/>
    <x v="13"/>
    <x v="2"/>
    <s v="START bpv-kr valuation exports"/>
    <s v="END bpv-kr valuation exports"/>
    <d v="2026-03-11T09:30:00"/>
    <x v="627"/>
    <d v="2026-03-11T10:02:00"/>
    <s v="NULL"/>
    <x v="0"/>
    <x v="212"/>
    <x v="0"/>
    <s v="bpv-kr valuation exports"/>
    <n v="0.5"/>
    <n v="0"/>
    <n v="0.5"/>
    <n v="0"/>
    <n v="0"/>
    <n v="0.5"/>
    <m/>
    <m/>
    <n v="0"/>
    <n v="0"/>
    <n v="0.5"/>
    <n v="0"/>
    <x v="10"/>
    <m/>
    <m/>
    <m/>
    <m/>
    <m/>
    <m/>
    <m/>
    <m/>
    <m/>
    <m/>
    <m/>
    <m/>
    <m/>
  </r>
  <r>
    <x v="24"/>
    <s v="ESDBLoad Spreads46092.4020833333"/>
    <n v="438"/>
    <x v="55"/>
    <s v="MCPESDBLoad SpreadsSpreads comparison"/>
    <s v="MCPESDBLoad Spreads"/>
    <m/>
    <m/>
    <m/>
    <m/>
    <m/>
    <m/>
    <m/>
    <m/>
    <m/>
    <m/>
    <m/>
    <m/>
    <m/>
    <n v="2602"/>
    <x v="17"/>
    <x v="2"/>
    <s v="START Spreads comparison"/>
    <s v="END Spreads comparison"/>
    <d v="2026-03-11T09:39:00"/>
    <x v="628"/>
    <d v="2026-03-11T09:41:00"/>
    <s v="NULL"/>
    <x v="0"/>
    <x v="85"/>
    <x v="0"/>
    <s v="Spreads comparison"/>
    <n v="0.02"/>
    <n v="0"/>
    <n v="0.02"/>
    <n v="0"/>
    <n v="0"/>
    <n v="0.02"/>
    <m/>
    <m/>
    <n v="0"/>
    <n v="0"/>
    <n v="0.02"/>
    <n v="0"/>
    <x v="12"/>
    <m/>
    <m/>
    <m/>
    <m/>
    <m/>
    <m/>
    <m/>
    <m/>
    <m/>
    <m/>
    <m/>
    <m/>
    <m/>
  </r>
  <r>
    <x v="3"/>
    <s v="ESDBLoad Pos46092.4034722222"/>
    <n v="439"/>
    <x v="23"/>
    <s v="MCPESDBLoad Posload"/>
    <s v="MCPESDBLoad Pos"/>
    <m/>
    <m/>
    <m/>
    <m/>
    <m/>
    <m/>
    <m/>
    <m/>
    <m/>
    <m/>
    <m/>
    <m/>
    <m/>
    <n v="2602"/>
    <x v="17"/>
    <x v="2"/>
    <s v="START load"/>
    <s v="END load"/>
    <d v="2026-03-11T09:41:00"/>
    <x v="629"/>
    <d v="2026-03-11T10:08:00"/>
    <s v="NULL"/>
    <x v="0"/>
    <x v="86"/>
    <x v="0"/>
    <s v="load"/>
    <n v="0.45"/>
    <n v="0"/>
    <n v="0.45"/>
    <n v="0"/>
    <n v="0"/>
    <n v="0.45"/>
    <m/>
    <m/>
    <n v="0"/>
    <n v="0"/>
    <n v="0.45"/>
    <n v="0"/>
    <x v="119"/>
    <m/>
    <m/>
    <m/>
    <m/>
    <m/>
    <m/>
    <m/>
    <m/>
    <m/>
    <m/>
    <m/>
    <m/>
    <m/>
  </r>
  <r>
    <x v="19"/>
    <s v="NLBTRCSRBB Planning46092.4118055556"/>
    <n v="440"/>
    <x v="71"/>
    <s v="MCPNLBTRCSRBB Planningimport CSRBB strategies"/>
    <s v="MCPNLBTRCSRBB Planning"/>
    <m/>
    <m/>
    <m/>
    <m/>
    <m/>
    <m/>
    <m/>
    <m/>
    <m/>
    <m/>
    <m/>
    <m/>
    <m/>
    <n v="2602"/>
    <x v="3"/>
    <x v="2"/>
    <s v="START import CSRBB strategies"/>
    <s v="END import CSRBB strategies"/>
    <d v="2026-03-11T09:53:00"/>
    <x v="630"/>
    <d v="2026-03-11T13:42:00"/>
    <s v="NULL"/>
    <x v="0"/>
    <x v="223"/>
    <x v="0"/>
    <s v="import CSRBB strategies"/>
    <n v="3.82"/>
    <n v="0"/>
    <n v="3.82"/>
    <n v="0"/>
    <n v="0"/>
    <n v="3.82"/>
    <m/>
    <m/>
    <n v="0"/>
    <n v="0"/>
    <n v="3.82"/>
    <n v="0"/>
    <x v="134"/>
    <m/>
    <m/>
    <m/>
    <m/>
    <m/>
    <m/>
    <m/>
    <m/>
    <m/>
    <m/>
    <m/>
    <m/>
    <m/>
  </r>
  <r>
    <x v="11"/>
    <s v="BEDBLoad Compare MP46092.4138888889"/>
    <n v="441"/>
    <x v="43"/>
    <s v="MCPBEDBLoad Compare MPload Model parameters"/>
    <s v="MCPBEDBLoad Compare MP"/>
    <m/>
    <m/>
    <m/>
    <m/>
    <m/>
    <m/>
    <m/>
    <m/>
    <m/>
    <m/>
    <m/>
    <m/>
    <m/>
    <n v="2602"/>
    <x v="9"/>
    <x v="2"/>
    <s v="START load Model parameters"/>
    <s v="END load Model parameters"/>
    <d v="2026-03-11T09:56:00"/>
    <x v="631"/>
    <d v="2026-03-11T09:59:00"/>
    <s v="NULL"/>
    <x v="0"/>
    <x v="224"/>
    <x v="1"/>
    <s v="load Model parameters"/>
    <n v="0.05"/>
    <n v="0"/>
    <n v="0.05"/>
    <n v="0"/>
    <n v="0"/>
    <n v="0.05"/>
    <m/>
    <m/>
    <n v="0"/>
    <n v="0"/>
    <n v="0.05"/>
    <n v="0"/>
    <x v="4"/>
    <m/>
    <m/>
    <m/>
    <m/>
    <m/>
    <m/>
    <m/>
    <m/>
    <m/>
    <m/>
    <m/>
    <m/>
    <m/>
  </r>
  <r>
    <x v="11"/>
    <s v="BEDBLoad Compare MP46092.4159722222"/>
    <n v="442"/>
    <x v="50"/>
    <s v="MCPBEDBLoad Compare MPModel parameters comparison"/>
    <s v="MCPBEDBLoad Compare MP"/>
    <m/>
    <m/>
    <m/>
    <m/>
    <m/>
    <m/>
    <m/>
    <m/>
    <m/>
    <m/>
    <m/>
    <m/>
    <m/>
    <n v="2602"/>
    <x v="9"/>
    <x v="2"/>
    <s v="START Model parameters comparison"/>
    <s v="END Model parameters comparison"/>
    <d v="2026-03-11T09:59:00"/>
    <x v="631"/>
    <d v="2026-03-11T10:12:00"/>
    <s v="NULL"/>
    <x v="0"/>
    <x v="224"/>
    <x v="1"/>
    <s v="Model parameters comparison"/>
    <n v="0"/>
    <n v="0"/>
    <n v="0"/>
    <n v="0"/>
    <n v="0"/>
    <n v="0"/>
    <m/>
    <m/>
    <n v="0"/>
    <n v="0"/>
    <n v="0"/>
    <n v="0"/>
    <x v="0"/>
    <m/>
    <m/>
    <m/>
    <m/>
    <m/>
    <m/>
    <m/>
    <m/>
    <m/>
    <m/>
    <m/>
    <m/>
    <m/>
  </r>
  <r>
    <x v="5"/>
    <s v="LUDBGAP46092.4180555556"/>
    <n v="443"/>
    <x v="30"/>
    <s v="MCPLUDBGAPgap planning"/>
    <s v="MCPLUDBGAP"/>
    <m/>
    <m/>
    <m/>
    <m/>
    <m/>
    <m/>
    <m/>
    <m/>
    <m/>
    <m/>
    <m/>
    <m/>
    <m/>
    <n v="2602"/>
    <x v="13"/>
    <x v="2"/>
    <s v="START gap planning"/>
    <s v="END gap planning"/>
    <d v="2026-03-11T10:02:00"/>
    <x v="632"/>
    <d v="2026-03-11T12:53:00"/>
    <s v="NULL"/>
    <x v="0"/>
    <x v="111"/>
    <x v="0"/>
    <s v="gap planning"/>
    <n v="0.67"/>
    <n v="0"/>
    <n v="0.67"/>
    <n v="0"/>
    <n v="0"/>
    <n v="0.67"/>
    <m/>
    <m/>
    <n v="0"/>
    <n v="0"/>
    <n v="0.67"/>
    <n v="0"/>
    <x v="38"/>
    <m/>
    <m/>
    <m/>
    <m/>
    <m/>
    <m/>
    <m/>
    <m/>
    <m/>
    <m/>
    <m/>
    <m/>
    <m/>
  </r>
  <r>
    <x v="19"/>
    <s v="TRDBCSRBB Planning46092.4201388889"/>
    <n v="444"/>
    <x v="77"/>
    <s v="MCPTRDBCSRBB Planningexport to ara CSRBB Planning"/>
    <s v="MCPTRDBCSRBB Planning"/>
    <m/>
    <m/>
    <m/>
    <m/>
    <m/>
    <m/>
    <m/>
    <m/>
    <m/>
    <m/>
    <m/>
    <m/>
    <m/>
    <n v="2602"/>
    <x v="7"/>
    <x v="2"/>
    <s v="START export to ara CSRBB Planning"/>
    <s v="END export to ara CSRBB Planning"/>
    <d v="2026-03-11T10:05:00"/>
    <x v="618"/>
    <d v="2026-03-11T10:06:00"/>
    <s v="NULL"/>
    <x v="0"/>
    <x v="219"/>
    <x v="0"/>
    <s v="export to ara CSRBB Planning"/>
    <n v="0"/>
    <n v="0"/>
    <n v="0"/>
    <n v="0"/>
    <n v="0"/>
    <n v="0"/>
    <m/>
    <m/>
    <n v="0"/>
    <n v="0"/>
    <n v="0"/>
    <n v="0"/>
    <x v="0"/>
    <m/>
    <m/>
    <m/>
    <m/>
    <m/>
    <m/>
    <m/>
    <m/>
    <m/>
    <m/>
    <m/>
    <m/>
    <m/>
  </r>
  <r>
    <x v="7"/>
    <s v="TRDBEC46092.4208333333"/>
    <n v="445"/>
    <x v="32"/>
    <s v="MCPTRDBECLight Maintenance ing-ec valuation"/>
    <s v="MCPTRDBEC"/>
    <m/>
    <m/>
    <m/>
    <m/>
    <m/>
    <m/>
    <m/>
    <m/>
    <m/>
    <m/>
    <m/>
    <m/>
    <m/>
    <n v="2602"/>
    <x v="7"/>
    <x v="2"/>
    <s v="START Light Maintenance ing-ec valuation"/>
    <s v="END Light Maintenance ing-ec valuation"/>
    <d v="2026-03-11T10:06:00"/>
    <x v="633"/>
    <d v="2026-03-11T10:11:00"/>
    <s v="NULL"/>
    <x v="0"/>
    <x v="225"/>
    <x v="0"/>
    <s v="Light Maintenance ing-ec valuation"/>
    <n v="0.08"/>
    <n v="0"/>
    <n v="0.08"/>
    <n v="0"/>
    <n v="0"/>
    <n v="0.08"/>
    <m/>
    <m/>
    <n v="0"/>
    <n v="0"/>
    <n v="0.08"/>
    <n v="0"/>
    <x v="3"/>
    <m/>
    <m/>
    <m/>
    <m/>
    <m/>
    <m/>
    <m/>
    <m/>
    <m/>
    <m/>
    <m/>
    <m/>
    <m/>
  </r>
  <r>
    <x v="3"/>
    <s v="ESDBLoad Pos46092.4222222222"/>
    <n v="446"/>
    <x v="106"/>
    <s v="MCPESDBLoad Posload NTG"/>
    <s v="MCPESDBLoad Pos"/>
    <m/>
    <m/>
    <m/>
    <m/>
    <m/>
    <m/>
    <m/>
    <m/>
    <m/>
    <m/>
    <m/>
    <m/>
    <m/>
    <n v="2602"/>
    <x v="17"/>
    <x v="2"/>
    <s v="START load NTG"/>
    <s v="END load NTG"/>
    <d v="2026-03-11T10:08:00"/>
    <x v="634"/>
    <d v="2026-03-11T10:26:00"/>
    <s v="NULL"/>
    <x v="0"/>
    <x v="86"/>
    <x v="0"/>
    <s v="load NTG"/>
    <n v="0.3"/>
    <n v="0.3"/>
    <n v="0"/>
    <n v="0"/>
    <n v="0.3"/>
    <n v="0.3"/>
    <m/>
    <m/>
    <n v="0.3"/>
    <n v="0"/>
    <n v="0"/>
    <n v="0.3"/>
    <x v="8"/>
    <m/>
    <m/>
    <m/>
    <m/>
    <m/>
    <m/>
    <m/>
    <m/>
    <m/>
    <m/>
    <m/>
    <m/>
    <m/>
  </r>
  <r>
    <x v="7"/>
    <s v="TRDBEC46092.4243055556"/>
    <n v="447"/>
    <x v="33"/>
    <s v="MCPTRDBECing-ec valuation"/>
    <s v="MCPTRDBEC"/>
    <m/>
    <m/>
    <m/>
    <m/>
    <m/>
    <m/>
    <m/>
    <m/>
    <m/>
    <m/>
    <m/>
    <m/>
    <m/>
    <n v="2602"/>
    <x v="7"/>
    <x v="2"/>
    <s v="START ing-ec valuation"/>
    <s v="NULL"/>
    <d v="2026-03-11T10:11:00"/>
    <x v="635"/>
    <d v="2026-03-11T10:39:00"/>
    <s v="Exception Info: Workflow finished with errors. (line: 48)  "/>
    <x v="1"/>
    <x v="225"/>
    <x v="0"/>
    <s v="ing-ec valuation"/>
    <n v="7.0000000000000007E-2"/>
    <n v="7.0000000000000007E-2"/>
    <n v="0"/>
    <n v="0.4"/>
    <n v="0.47"/>
    <n v="0.47"/>
    <m/>
    <m/>
    <n v="7.0000000000000007E-2"/>
    <n v="0.4"/>
    <n v="0"/>
    <n v="0.47"/>
    <x v="77"/>
    <m/>
    <m/>
    <m/>
    <m/>
    <m/>
    <m/>
    <m/>
    <m/>
    <m/>
    <m/>
    <m/>
    <m/>
    <m/>
  </r>
  <r>
    <x v="4"/>
    <s v="BEDBValuation (NPV)46092.425"/>
    <n v="448"/>
    <x v="27"/>
    <s v="MCPBEDBValuation (NPV)portfolio valuation run"/>
    <s v="MCPBEDBValuation (NPV)"/>
    <m/>
    <m/>
    <m/>
    <m/>
    <m/>
    <m/>
    <m/>
    <m/>
    <m/>
    <m/>
    <m/>
    <m/>
    <m/>
    <n v="2602"/>
    <x v="9"/>
    <x v="2"/>
    <s v="START portfolio valuation run"/>
    <s v="NULL"/>
    <d v="2026-03-11T10:12:00"/>
    <x v="288"/>
    <s v="NULL"/>
    <s v="NULL"/>
    <x v="3"/>
    <x v="87"/>
    <x v="1"/>
    <s v="portfolio valuation run"/>
    <s v="NULL"/>
    <n v="0"/>
    <s v="NULL"/>
    <n v="0"/>
    <n v="0"/>
    <s v="NULL"/>
    <m/>
    <m/>
    <n v="0"/>
    <n v="0"/>
    <s v="NULL"/>
    <n v="0"/>
    <x v="106"/>
    <m/>
    <m/>
    <m/>
    <m/>
    <m/>
    <m/>
    <m/>
    <m/>
    <m/>
    <m/>
    <m/>
    <m/>
    <m/>
  </r>
  <r>
    <x v="13"/>
    <s v="BEGTPlanning (NII)46092.4347222222"/>
    <n v="450"/>
    <x v="58"/>
    <s v="MCPBEGTPlanning (NII)planning run exports"/>
    <s v="MCPBEGTPlanning (NII)"/>
    <m/>
    <m/>
    <m/>
    <m/>
    <m/>
    <m/>
    <m/>
    <m/>
    <m/>
    <m/>
    <m/>
    <m/>
    <m/>
    <n v="2602"/>
    <x v="1"/>
    <x v="2"/>
    <s v="START planning run exports"/>
    <s v="END planning run exports"/>
    <d v="2026-03-11T10:26:00"/>
    <x v="636"/>
    <s v="NULL"/>
    <s v="NULL"/>
    <x v="0"/>
    <x v="226"/>
    <x v="4"/>
    <s v="planning run exports"/>
    <n v="0.73"/>
    <n v="0"/>
    <n v="0.73"/>
    <n v="0"/>
    <n v="0"/>
    <n v="0.73"/>
    <m/>
    <m/>
    <n v="0"/>
    <n v="0"/>
    <n v="0.73"/>
    <n v="0"/>
    <x v="129"/>
    <m/>
    <m/>
    <m/>
    <m/>
    <m/>
    <m/>
    <m/>
    <m/>
    <m/>
    <m/>
    <m/>
    <m/>
    <m/>
  </r>
  <r>
    <x v="3"/>
    <s v="ESDBLoad Pos46092.4347222222"/>
    <n v="449"/>
    <x v="24"/>
    <s v="MCPESDBLoad PosStratification"/>
    <s v="MCPESDBLoad Pos"/>
    <m/>
    <m/>
    <m/>
    <m/>
    <m/>
    <m/>
    <m/>
    <m/>
    <m/>
    <m/>
    <m/>
    <m/>
    <m/>
    <n v="2602"/>
    <x v="17"/>
    <x v="2"/>
    <s v="START Stratification"/>
    <s v="END Stratification"/>
    <d v="2026-03-11T10:26:00"/>
    <x v="637"/>
    <d v="2026-03-11T10:34:00"/>
    <s v="NULL"/>
    <x v="0"/>
    <x v="86"/>
    <x v="0"/>
    <s v="Stratification"/>
    <n v="0.12"/>
    <n v="0.12"/>
    <n v="0"/>
    <n v="0.02"/>
    <n v="0.14000000000000001"/>
    <n v="0.14000000000000001"/>
    <m/>
    <m/>
    <n v="0.12"/>
    <n v="0.02"/>
    <n v="0"/>
    <n v="0.14000000000000001"/>
    <x v="127"/>
    <m/>
    <m/>
    <m/>
    <m/>
    <m/>
    <m/>
    <m/>
    <m/>
    <m/>
    <m/>
    <m/>
    <m/>
    <m/>
  </r>
  <r>
    <x v="28"/>
    <s v="ESDBPOS MCP Export46092.4402777778"/>
    <s v="Not Found"/>
    <x v="25"/>
    <s v="MCPESDBPOS MCP ExportPosition report OLAP exports"/>
    <s v="MCPESDBPOS MCP Export"/>
    <m/>
    <m/>
    <m/>
    <m/>
    <m/>
    <m/>
    <m/>
    <m/>
    <m/>
    <m/>
    <m/>
    <m/>
    <m/>
    <n v="2602"/>
    <x v="17"/>
    <x v="2"/>
    <s v="START Position report OLAP exports"/>
    <s v="END Position report OLAP exports"/>
    <d v="2026-03-11T10:34:00"/>
    <x v="638"/>
    <d v="2026-03-11T10:45:00"/>
    <s v="NULL"/>
    <x v="0"/>
    <x v="134"/>
    <x v="0"/>
    <s v="Position report OLAP exports"/>
    <n v="0.17"/>
    <n v="0"/>
    <n v="0.17"/>
    <n v="0"/>
    <n v="0"/>
    <n v="0.17"/>
    <m/>
    <m/>
    <n v="0"/>
    <n v="0"/>
    <n v="0.17"/>
    <n v="0"/>
    <x v="34"/>
    <m/>
    <m/>
    <m/>
    <m/>
    <m/>
    <m/>
    <m/>
    <m/>
    <m/>
    <m/>
    <m/>
    <m/>
    <m/>
  </r>
  <r>
    <x v="7"/>
    <s v="ITDBEC46092.4423611111"/>
    <s v="Not Found"/>
    <x v="33"/>
    <s v="MCPITDBECing-ec valuation"/>
    <s v="MCPITDBEC"/>
    <m/>
    <m/>
    <m/>
    <m/>
    <m/>
    <m/>
    <m/>
    <m/>
    <m/>
    <m/>
    <m/>
    <m/>
    <m/>
    <n v="2602"/>
    <x v="5"/>
    <x v="2"/>
    <s v="START ing-ec valuation"/>
    <s v="NULL"/>
    <d v="2026-03-11T10:37:00"/>
    <x v="288"/>
    <d v="2026-03-11T13:56:00"/>
    <s v="NULL"/>
    <x v="2"/>
    <x v="186"/>
    <x v="0"/>
    <s v="ing-ec valuation"/>
    <s v="NULL"/>
    <n v="0"/>
    <s v="NULL"/>
    <n v="0"/>
    <n v="0"/>
    <s v="NULL"/>
    <m/>
    <m/>
    <n v="0"/>
    <n v="0"/>
    <s v="NULL"/>
    <n v="0"/>
    <x v="106"/>
    <m/>
    <m/>
    <m/>
    <m/>
    <m/>
    <m/>
    <m/>
    <m/>
    <m/>
    <m/>
    <m/>
    <m/>
    <m/>
  </r>
  <r>
    <x v="7"/>
    <s v="TRDBEC46092.44375"/>
    <s v="Not Found"/>
    <x v="32"/>
    <s v="MCPTRDBECLight Maintenance ing-ec valuation"/>
    <s v="MCPTRDBEC"/>
    <m/>
    <m/>
    <m/>
    <m/>
    <m/>
    <m/>
    <m/>
    <m/>
    <m/>
    <m/>
    <m/>
    <m/>
    <m/>
    <n v="2602"/>
    <x v="7"/>
    <x v="2"/>
    <s v="START Light Maintenance ing-ec valuation"/>
    <s v="END Light Maintenance ing-ec valuation"/>
    <d v="2026-03-11T10:39:00"/>
    <x v="639"/>
    <d v="2026-03-11T10:43:00"/>
    <s v="NULL"/>
    <x v="0"/>
    <x v="225"/>
    <x v="1"/>
    <s v="Light Maintenance ing-ec valuation"/>
    <n v="7.0000000000000007E-2"/>
    <n v="0"/>
    <n v="7.0000000000000007E-2"/>
    <n v="0"/>
    <n v="0"/>
    <n v="7.0000000000000007E-2"/>
    <m/>
    <m/>
    <n v="0"/>
    <n v="0"/>
    <n v="7.0000000000000007E-2"/>
    <n v="0"/>
    <x v="28"/>
    <m/>
    <m/>
    <m/>
    <m/>
    <m/>
    <m/>
    <m/>
    <m/>
    <m/>
    <m/>
    <m/>
    <m/>
    <m/>
  </r>
  <r>
    <x v="7"/>
    <s v="TRDBEC46092.4465277778"/>
    <s v="Not Found"/>
    <x v="33"/>
    <s v="MCPTRDBECing-ec valuation"/>
    <s v="MCPTRDBEC"/>
    <m/>
    <m/>
    <m/>
    <m/>
    <m/>
    <m/>
    <m/>
    <m/>
    <m/>
    <m/>
    <m/>
    <m/>
    <m/>
    <n v="2602"/>
    <x v="7"/>
    <x v="2"/>
    <s v="START ing-ec valuation"/>
    <s v="END ing-ec valuation"/>
    <d v="2026-03-11T10:43:00"/>
    <x v="640"/>
    <d v="2026-03-11T12:50:00"/>
    <s v="NULL"/>
    <x v="0"/>
    <x v="225"/>
    <x v="1"/>
    <s v="ing-ec valuation"/>
    <n v="2.12"/>
    <n v="0"/>
    <n v="2.12"/>
    <n v="0"/>
    <n v="0"/>
    <n v="2.12"/>
    <m/>
    <m/>
    <n v="0"/>
    <n v="0"/>
    <n v="2.12"/>
    <n v="0"/>
    <x v="157"/>
    <m/>
    <m/>
    <m/>
    <m/>
    <m/>
    <m/>
    <m/>
    <m/>
    <m/>
    <m/>
    <m/>
    <m/>
    <m/>
  </r>
  <r>
    <x v="4"/>
    <s v="ESDBValuation (NPV)46092.4479166667"/>
    <s v="Not Found"/>
    <x v="27"/>
    <s v="MCPESDBValuation (NPV)portfolio valuation run"/>
    <s v="MCPESDBValuation (NPV)"/>
    <m/>
    <m/>
    <m/>
    <m/>
    <m/>
    <m/>
    <m/>
    <m/>
    <m/>
    <m/>
    <m/>
    <m/>
    <m/>
    <n v="2602"/>
    <x v="17"/>
    <x v="2"/>
    <s v="START portfolio valuation run"/>
    <s v="NULL"/>
    <d v="2026-03-11T10:45:00"/>
    <x v="288"/>
    <d v="2026-03-11T11:54:00"/>
    <s v="NULL"/>
    <x v="2"/>
    <x v="87"/>
    <x v="0"/>
    <s v="portfolio valuation run"/>
    <s v="NULL"/>
    <n v="0"/>
    <s v="NULL"/>
    <n v="0"/>
    <n v="0"/>
    <s v="NULL"/>
    <m/>
    <m/>
    <n v="0"/>
    <n v="0"/>
    <s v="NULL"/>
    <n v="0"/>
    <x v="106"/>
    <m/>
    <m/>
    <m/>
    <m/>
    <m/>
    <m/>
    <m/>
    <m/>
    <m/>
    <m/>
    <m/>
    <m/>
    <m/>
  </r>
  <r>
    <x v="4"/>
    <s v="ESDBValuation (NPV)46092.4958333333"/>
    <s v="Not Found"/>
    <x v="27"/>
    <s v="MCPESDBValuation (NPV)portfolio valuation run"/>
    <s v="MCPESDBValuation (NPV)"/>
    <m/>
    <m/>
    <m/>
    <m/>
    <m/>
    <m/>
    <m/>
    <m/>
    <m/>
    <m/>
    <m/>
    <m/>
    <m/>
    <n v="2602"/>
    <x v="17"/>
    <x v="2"/>
    <s v="START portfolio valuation run"/>
    <s v="NULL"/>
    <d v="2026-03-11T11:54:00"/>
    <x v="641"/>
    <d v="2026-03-11T13:03:00"/>
    <s v="NULL"/>
    <x v="2"/>
    <x v="87"/>
    <x v="1"/>
    <s v="portfolio valuation run"/>
    <n v="0.45"/>
    <n v="0.45"/>
    <n v="0"/>
    <n v="0.7"/>
    <n v="1.1499999999999999"/>
    <n v="1.1499999999999999"/>
    <m/>
    <m/>
    <n v="0.45"/>
    <n v="0.7"/>
    <n v="0"/>
    <n v="1.1499999999999999"/>
    <x v="84"/>
    <m/>
    <m/>
    <m/>
    <m/>
    <m/>
    <m/>
    <m/>
    <m/>
    <m/>
    <m/>
    <m/>
    <m/>
    <m/>
  </r>
  <r>
    <x v="29"/>
    <s v="ICDBICDB46092.5020833333"/>
    <s v="Not Found"/>
    <x v="203"/>
    <s v="MCPICDBICDBCSRBB Valuation | NLWB_Lending | Live on ALM Core"/>
    <s v="MCPICDBICDB"/>
    <m/>
    <m/>
    <m/>
    <m/>
    <m/>
    <m/>
    <m/>
    <m/>
    <m/>
    <m/>
    <m/>
    <m/>
    <m/>
    <n v="2602"/>
    <x v="16"/>
    <x v="2"/>
    <s v="START CSRBB Valuation | NLWB_Lending | Live on ALM Core"/>
    <s v="END CSRBB Valuation | NLWB_Lending | Live on ALM Core"/>
    <d v="2026-03-11T12:03:00"/>
    <x v="642"/>
    <d v="2026-03-11T12:16:00"/>
    <s v="NULL"/>
    <x v="0"/>
    <x v="227"/>
    <x v="0"/>
    <s v="CSRBB Valuation | NLWB_Lending | Live on ALM Core"/>
    <n v="0.22"/>
    <n v="0"/>
    <n v="0.22"/>
    <n v="0"/>
    <n v="0"/>
    <n v="0.22"/>
    <m/>
    <m/>
    <n v="0"/>
    <n v="0"/>
    <n v="0.22"/>
    <n v="0"/>
    <x v="22"/>
    <m/>
    <m/>
    <m/>
    <m/>
    <m/>
    <m/>
    <m/>
    <m/>
    <m/>
    <m/>
    <m/>
    <m/>
    <m/>
  </r>
  <r>
    <x v="29"/>
    <s v="ICDBICDB46092.5111111111"/>
    <s v="Not Found"/>
    <x v="78"/>
    <s v="MCPICDBICDBSuper Light Maintenance"/>
    <s v="MCPICDBICDB"/>
    <m/>
    <m/>
    <m/>
    <m/>
    <m/>
    <m/>
    <m/>
    <m/>
    <m/>
    <m/>
    <m/>
    <m/>
    <m/>
    <n v="2602"/>
    <x v="16"/>
    <x v="2"/>
    <s v="START Super Light Maintenance"/>
    <s v="END Super Light Maintenance"/>
    <d v="2026-03-11T12:16:00"/>
    <x v="643"/>
    <d v="2026-03-11T12:18:00"/>
    <s v="NULL"/>
    <x v="0"/>
    <x v="227"/>
    <x v="21"/>
    <s v="Super Light Maintenance"/>
    <n v="0.03"/>
    <n v="0"/>
    <n v="0.03"/>
    <n v="0"/>
    <n v="0"/>
    <n v="0.03"/>
    <m/>
    <m/>
    <n v="0"/>
    <n v="0"/>
    <n v="0.03"/>
    <n v="0"/>
    <x v="5"/>
    <m/>
    <m/>
    <m/>
    <m/>
    <m/>
    <m/>
    <m/>
    <m/>
    <m/>
    <m/>
    <m/>
    <m/>
    <m/>
  </r>
  <r>
    <x v="29"/>
    <s v="ICDBICDB46092.5125"/>
    <s v="Not Found"/>
    <x v="204"/>
    <s v="MCPICDBICDBCSRBB Valuation | London | Live on ALM Core"/>
    <s v="MCPICDBICDB"/>
    <m/>
    <m/>
    <m/>
    <m/>
    <m/>
    <m/>
    <m/>
    <m/>
    <m/>
    <m/>
    <m/>
    <m/>
    <m/>
    <n v="2602"/>
    <x v="16"/>
    <x v="2"/>
    <s v="START CSRBB Valuation | London | Live on ALM Core"/>
    <s v="END CSRBB Valuation | London | Live on ALM Core"/>
    <d v="2026-03-11T12:18:00"/>
    <x v="644"/>
    <d v="2026-03-11T12:28:00"/>
    <s v="NULL"/>
    <x v="0"/>
    <x v="227"/>
    <x v="0"/>
    <s v="CSRBB Valuation | London | Live on ALM Core"/>
    <n v="0.17"/>
    <n v="0"/>
    <n v="0.17"/>
    <n v="0"/>
    <n v="0"/>
    <n v="0.17"/>
    <m/>
    <m/>
    <n v="0"/>
    <n v="0"/>
    <n v="0.17"/>
    <n v="0"/>
    <x v="34"/>
    <m/>
    <m/>
    <m/>
    <m/>
    <m/>
    <m/>
    <m/>
    <m/>
    <m/>
    <m/>
    <m/>
    <m/>
    <m/>
  </r>
  <r>
    <x v="25"/>
    <s v="PLDBCSRBB Valuation46092.5131944444"/>
    <s v="Not Found"/>
    <x v="93"/>
    <s v="MCPPLDBCSRBB ValuationCSRBB Portfolio Valuation"/>
    <s v="MCPPLDBCSRBB Valuation"/>
    <m/>
    <m/>
    <m/>
    <m/>
    <m/>
    <m/>
    <m/>
    <m/>
    <m/>
    <m/>
    <m/>
    <m/>
    <m/>
    <n v="2602"/>
    <x v="12"/>
    <x v="2"/>
    <s v="START CSRBB Portfolio Valuation"/>
    <s v="END CSRBB Portfolio Valuation"/>
    <d v="2026-03-11T12:19:00"/>
    <x v="645"/>
    <d v="2026-03-11T14:11:00"/>
    <s v="NULL"/>
    <x v="0"/>
    <x v="137"/>
    <x v="0"/>
    <s v="CSRBB Portfolio Valuation"/>
    <n v="0.8"/>
    <n v="0"/>
    <n v="0.8"/>
    <n v="0"/>
    <n v="0"/>
    <n v="0.8"/>
    <m/>
    <m/>
    <n v="0"/>
    <n v="0"/>
    <n v="0.8"/>
    <n v="0"/>
    <x v="43"/>
    <m/>
    <m/>
    <m/>
    <m/>
    <m/>
    <m/>
    <m/>
    <m/>
    <m/>
    <m/>
    <m/>
    <m/>
    <m/>
  </r>
  <r>
    <x v="29"/>
    <s v="ICDBICDB46092.5194444444"/>
    <s v="Not Found"/>
    <x v="78"/>
    <s v="MCPICDBICDBSuper Light Maintenance"/>
    <s v="MCPICDBICDB"/>
    <m/>
    <m/>
    <m/>
    <m/>
    <m/>
    <m/>
    <m/>
    <m/>
    <m/>
    <m/>
    <m/>
    <m/>
    <m/>
    <n v="2602"/>
    <x v="16"/>
    <x v="2"/>
    <s v="START Super Light Maintenance"/>
    <s v="END Super Light Maintenance"/>
    <d v="2026-03-11T12:28:00"/>
    <x v="646"/>
    <d v="2026-03-11T12:31:00"/>
    <s v="NULL"/>
    <x v="0"/>
    <x v="227"/>
    <x v="22"/>
    <s v="Super Light Maintenance"/>
    <n v="0.05"/>
    <n v="0"/>
    <n v="0.05"/>
    <n v="0"/>
    <n v="0"/>
    <n v="0.05"/>
    <m/>
    <m/>
    <n v="0"/>
    <n v="0"/>
    <n v="0.05"/>
    <n v="0"/>
    <x v="4"/>
    <m/>
    <m/>
    <m/>
    <m/>
    <m/>
    <m/>
    <m/>
    <m/>
    <m/>
    <m/>
    <m/>
    <m/>
    <m/>
  </r>
  <r>
    <x v="29"/>
    <s v="ICDBICDB46092.5215277778"/>
    <s v="Not Found"/>
    <x v="205"/>
    <s v="MCPICDBICDBCSRBB Valuation | Singapore | Live on ALM Core"/>
    <s v="MCPICDBICDB"/>
    <m/>
    <m/>
    <m/>
    <m/>
    <m/>
    <m/>
    <m/>
    <m/>
    <m/>
    <m/>
    <m/>
    <m/>
    <m/>
    <n v="2602"/>
    <x v="16"/>
    <x v="2"/>
    <s v="START CSRBB Valuation | Singapore | Live on ALM Core"/>
    <s v="END CSRBB Valuation | Singapore | Live on ALM Core"/>
    <d v="2026-03-11T12:31:00"/>
    <x v="647"/>
    <d v="2026-03-11T12:53:00"/>
    <s v="NULL"/>
    <x v="0"/>
    <x v="227"/>
    <x v="0"/>
    <s v="CSRBB Valuation | Singapore | Live on ALM Core"/>
    <n v="0.37"/>
    <n v="0"/>
    <n v="0.37"/>
    <n v="0"/>
    <n v="0"/>
    <n v="0.37"/>
    <m/>
    <m/>
    <n v="0"/>
    <n v="0"/>
    <n v="0.37"/>
    <n v="0"/>
    <x v="31"/>
    <m/>
    <m/>
    <m/>
    <m/>
    <m/>
    <m/>
    <m/>
    <m/>
    <m/>
    <m/>
    <m/>
    <m/>
    <m/>
  </r>
  <r>
    <x v="7"/>
    <s v="TRDBEC46092.5347222222"/>
    <s v="Not Found"/>
    <x v="206"/>
    <s v="MCPTRDBECing-ec valuation QRM Report exports"/>
    <s v="MCPTRDBEC"/>
    <m/>
    <m/>
    <m/>
    <m/>
    <m/>
    <m/>
    <m/>
    <m/>
    <m/>
    <m/>
    <m/>
    <m/>
    <m/>
    <n v="2602"/>
    <x v="7"/>
    <x v="2"/>
    <s v="START ing-ec valuation QRM Report exports"/>
    <s v="END ing-ec valuation QRM Report exports"/>
    <d v="2026-03-11T12:50:00"/>
    <x v="647"/>
    <d v="2026-03-11T12:54:00"/>
    <s v="NULL"/>
    <x v="0"/>
    <x v="225"/>
    <x v="0"/>
    <s v="ing-ec valuation QRM Report exports"/>
    <n v="0.05"/>
    <n v="0"/>
    <n v="0.05"/>
    <n v="0"/>
    <n v="0"/>
    <n v="0.05"/>
    <m/>
    <m/>
    <n v="0"/>
    <n v="0"/>
    <n v="0.05"/>
    <n v="0"/>
    <x v="4"/>
    <m/>
    <m/>
    <m/>
    <m/>
    <m/>
    <m/>
    <m/>
    <m/>
    <m/>
    <m/>
    <m/>
    <m/>
    <m/>
  </r>
  <r>
    <x v="11"/>
    <s v="LUDBLoad Compare MP46092.5368055556"/>
    <s v="Not Found"/>
    <x v="43"/>
    <s v="MCPLUDBLoad Compare MPload Model parameters"/>
    <s v="MCPLUDBLoad Compare MP"/>
    <m/>
    <m/>
    <m/>
    <m/>
    <m/>
    <m/>
    <m/>
    <m/>
    <m/>
    <m/>
    <m/>
    <m/>
    <m/>
    <n v="2602"/>
    <x v="13"/>
    <x v="2"/>
    <s v="START load Model parameters"/>
    <s v="END load Model parameters"/>
    <d v="2026-03-11T12:53:00"/>
    <x v="648"/>
    <d v="2026-03-11T12:56:00"/>
    <s v="NULL"/>
    <x v="0"/>
    <x v="228"/>
    <x v="1"/>
    <s v="load Model parameters"/>
    <n v="0.05"/>
    <n v="0"/>
    <n v="0.05"/>
    <n v="0"/>
    <n v="0"/>
    <n v="0.05"/>
    <m/>
    <m/>
    <n v="0"/>
    <n v="0"/>
    <n v="0.05"/>
    <n v="0"/>
    <x v="4"/>
    <m/>
    <m/>
    <m/>
    <m/>
    <m/>
    <m/>
    <m/>
    <m/>
    <m/>
    <m/>
    <m/>
    <m/>
    <m/>
  </r>
  <r>
    <x v="29"/>
    <s v="ICDBICDB46092.5368055556"/>
    <s v="Not Found"/>
    <x v="78"/>
    <s v="MCPICDBICDBSuper Light Maintenance"/>
    <s v="MCPICDBICDB"/>
    <m/>
    <m/>
    <m/>
    <m/>
    <m/>
    <m/>
    <m/>
    <m/>
    <m/>
    <m/>
    <m/>
    <m/>
    <m/>
    <n v="2602"/>
    <x v="16"/>
    <x v="2"/>
    <s v="START Super Light Maintenance"/>
    <s v="END Super Light Maintenance"/>
    <d v="2026-03-11T12:53:00"/>
    <x v="648"/>
    <d v="2026-03-11T12:56:00"/>
    <s v="NULL"/>
    <x v="0"/>
    <x v="227"/>
    <x v="23"/>
    <s v="Super Light Maintenance"/>
    <n v="0.05"/>
    <n v="0"/>
    <n v="0.05"/>
    <n v="0"/>
    <n v="0"/>
    <n v="0.05"/>
    <m/>
    <m/>
    <n v="0"/>
    <n v="0"/>
    <n v="0.05"/>
    <n v="0"/>
    <x v="4"/>
    <m/>
    <m/>
    <m/>
    <m/>
    <m/>
    <m/>
    <m/>
    <m/>
    <m/>
    <m/>
    <m/>
    <m/>
    <m/>
  </r>
  <r>
    <x v="8"/>
    <s v="TRDBKR46092.5375"/>
    <s v="Not Found"/>
    <x v="115"/>
    <s v="MCPTRDBKRLight Maintenance bpv-kr valuation"/>
    <s v="MCPTRDBKR"/>
    <m/>
    <m/>
    <m/>
    <m/>
    <m/>
    <m/>
    <m/>
    <m/>
    <m/>
    <m/>
    <m/>
    <m/>
    <m/>
    <n v="2602"/>
    <x v="7"/>
    <x v="2"/>
    <s v="START Light Maintenance bpv-kr valuation"/>
    <s v="END Light Maintenance bpv-kr valuation"/>
    <d v="2026-03-11T12:54:00"/>
    <x v="649"/>
    <d v="2026-03-11T12:58:00"/>
    <s v="NULL"/>
    <x v="0"/>
    <x v="229"/>
    <x v="0"/>
    <s v="Light Maintenance bpv-kr valuation"/>
    <n v="7.0000000000000007E-2"/>
    <n v="0"/>
    <n v="7.0000000000000007E-2"/>
    <n v="0"/>
    <n v="0"/>
    <n v="7.0000000000000007E-2"/>
    <m/>
    <m/>
    <n v="0"/>
    <n v="0"/>
    <n v="7.0000000000000007E-2"/>
    <n v="0"/>
    <x v="28"/>
    <m/>
    <m/>
    <m/>
    <m/>
    <m/>
    <m/>
    <m/>
    <m/>
    <m/>
    <m/>
    <m/>
    <m/>
    <m/>
  </r>
  <r>
    <x v="29"/>
    <s v="ICDBICDB46092.5388888889"/>
    <s v="Not Found"/>
    <x v="207"/>
    <s v="MCPICDBICDBCSRBB Valuation | Hong_Kong | Live on ALM Core"/>
    <s v="MCPICDBICDB"/>
    <m/>
    <m/>
    <m/>
    <m/>
    <m/>
    <m/>
    <m/>
    <m/>
    <m/>
    <m/>
    <m/>
    <m/>
    <m/>
    <n v="2602"/>
    <x v="16"/>
    <x v="2"/>
    <s v="START CSRBB Valuation | Hong_Kong | Live on ALM Core"/>
    <s v="END CSRBB Valuation | Hong_Kong | Live on ALM Core"/>
    <d v="2026-03-11T12:56:00"/>
    <x v="650"/>
    <d v="2026-03-11T13:26:00"/>
    <s v="NULL"/>
    <x v="0"/>
    <x v="227"/>
    <x v="0"/>
    <s v="CSRBB Valuation | Hong_Kong | Live on ALM Core"/>
    <n v="0.5"/>
    <n v="0"/>
    <n v="0.5"/>
    <n v="0"/>
    <n v="0"/>
    <n v="0.5"/>
    <m/>
    <m/>
    <n v="0"/>
    <n v="0"/>
    <n v="0.5"/>
    <n v="0"/>
    <x v="10"/>
    <m/>
    <m/>
    <m/>
    <m/>
    <m/>
    <m/>
    <m/>
    <m/>
    <m/>
    <m/>
    <m/>
    <m/>
    <m/>
  </r>
  <r>
    <x v="11"/>
    <s v="LUDBLoad Compare MP46092.5388888889"/>
    <s v="Not Found"/>
    <x v="50"/>
    <s v="MCPLUDBLoad Compare MPModel parameters comparison"/>
    <s v="MCPLUDBLoad Compare MP"/>
    <m/>
    <m/>
    <m/>
    <m/>
    <m/>
    <m/>
    <m/>
    <m/>
    <m/>
    <m/>
    <m/>
    <m/>
    <m/>
    <n v="2602"/>
    <x v="13"/>
    <x v="2"/>
    <s v="START Model parameters comparison"/>
    <s v="END Model parameters comparison"/>
    <d v="2026-03-11T12:56:00"/>
    <x v="648"/>
    <d v="2026-03-11T13:24:00"/>
    <s v="NULL"/>
    <x v="0"/>
    <x v="228"/>
    <x v="1"/>
    <s v="Model parameters comparison"/>
    <n v="0"/>
    <n v="0"/>
    <n v="0"/>
    <n v="0"/>
    <n v="0"/>
    <n v="0"/>
    <m/>
    <m/>
    <n v="0"/>
    <n v="0"/>
    <n v="0"/>
    <n v="0"/>
    <x v="0"/>
    <m/>
    <m/>
    <m/>
    <m/>
    <m/>
    <m/>
    <m/>
    <m/>
    <m/>
    <m/>
    <m/>
    <m/>
    <m/>
  </r>
  <r>
    <x v="8"/>
    <s v="TRDBKR46092.5402777778"/>
    <s v="Not Found"/>
    <x v="37"/>
    <s v="MCPTRDBKRbpv-kr valuation"/>
    <s v="MCPTRDBKR"/>
    <m/>
    <m/>
    <m/>
    <m/>
    <m/>
    <m/>
    <m/>
    <m/>
    <m/>
    <m/>
    <m/>
    <m/>
    <m/>
    <n v="2602"/>
    <x v="7"/>
    <x v="2"/>
    <s v="START bpv-kr valuation"/>
    <s v="END bpv-kr valuation"/>
    <d v="2026-03-11T12:58:00"/>
    <x v="651"/>
    <d v="2026-03-11T14:13:00"/>
    <s v="NULL"/>
    <x v="0"/>
    <x v="229"/>
    <x v="0"/>
    <s v="bpv-kr valuation"/>
    <n v="1.25"/>
    <n v="0"/>
    <n v="1.25"/>
    <n v="0"/>
    <n v="0"/>
    <n v="1.25"/>
    <m/>
    <m/>
    <n v="0"/>
    <n v="0"/>
    <n v="1.25"/>
    <n v="0"/>
    <x v="122"/>
    <m/>
    <m/>
    <m/>
    <m/>
    <m/>
    <m/>
    <m/>
    <m/>
    <m/>
    <m/>
    <m/>
    <m/>
    <m/>
  </r>
  <r>
    <x v="13"/>
    <s v="NLRBPlanning (NII)46092.5409722222"/>
    <s v="Not Found"/>
    <x v="99"/>
    <s v="MCPNLRBPlanning (NII)combined planning run"/>
    <s v="MCPNLRBPlanning (NII)"/>
    <m/>
    <m/>
    <m/>
    <m/>
    <m/>
    <m/>
    <m/>
    <m/>
    <m/>
    <m/>
    <m/>
    <m/>
    <m/>
    <n v="2602"/>
    <x v="11"/>
    <x v="2"/>
    <s v="START combined planning run"/>
    <s v="NULL"/>
    <d v="2026-03-11T12:59:00"/>
    <x v="288"/>
    <s v="NULL"/>
    <s v="NULL"/>
    <x v="3"/>
    <x v="230"/>
    <x v="0"/>
    <s v="combined planning run"/>
    <s v="NULL"/>
    <n v="0"/>
    <s v="NULL"/>
    <n v="0"/>
    <n v="0"/>
    <s v="NULL"/>
    <m/>
    <m/>
    <n v="0"/>
    <n v="0"/>
    <s v="NULL"/>
    <n v="0"/>
    <x v="106"/>
    <m/>
    <m/>
    <m/>
    <m/>
    <m/>
    <m/>
    <m/>
    <m/>
    <m/>
    <m/>
    <m/>
    <m/>
    <m/>
  </r>
  <r>
    <x v="3"/>
    <s v="ESDBLoad Pos46092.54375"/>
    <s v="Not Found"/>
    <x v="106"/>
    <s v="MCPESDBLoad Posload NTG"/>
    <s v="MCPESDBLoad Pos"/>
    <m/>
    <m/>
    <m/>
    <m/>
    <m/>
    <m/>
    <m/>
    <m/>
    <m/>
    <m/>
    <m/>
    <m/>
    <m/>
    <n v="2602"/>
    <x v="17"/>
    <x v="2"/>
    <s v="START load NTG"/>
    <s v="END load NTG"/>
    <d v="2026-03-11T13:03:00"/>
    <x v="652"/>
    <d v="2026-03-11T13:22:00"/>
    <s v="NULL"/>
    <x v="0"/>
    <x v="231"/>
    <x v="1"/>
    <s v="load NTG"/>
    <n v="0.32"/>
    <n v="0.32"/>
    <n v="0"/>
    <n v="0"/>
    <n v="0.32"/>
    <n v="0.32"/>
    <m/>
    <m/>
    <n v="0.32"/>
    <n v="0"/>
    <n v="0"/>
    <n v="0.32"/>
    <x v="78"/>
    <m/>
    <m/>
    <m/>
    <m/>
    <m/>
    <m/>
    <m/>
    <m/>
    <m/>
    <m/>
    <m/>
    <m/>
    <m/>
  </r>
  <r>
    <x v="12"/>
    <s v="DEDBImport Strategies46092.5458333333"/>
    <s v="Not Found"/>
    <x v="208"/>
    <s v="MCPDEDBImport Strategiesimport strategies Risk"/>
    <s v="MCPDEDBImport Strategies"/>
    <m/>
    <m/>
    <m/>
    <m/>
    <m/>
    <m/>
    <m/>
    <m/>
    <m/>
    <m/>
    <m/>
    <m/>
    <m/>
    <n v="2602"/>
    <x v="8"/>
    <x v="2"/>
    <s v="START import strategies Risk"/>
    <s v="END import strategies Risk"/>
    <d v="2026-03-11T13:06:00"/>
    <x v="653"/>
    <d v="2026-03-11T13:09:00"/>
    <s v="NULL"/>
    <x v="0"/>
    <x v="232"/>
    <x v="0"/>
    <s v="import strategies Risk"/>
    <n v="0.03"/>
    <n v="0"/>
    <n v="0.03"/>
    <n v="0"/>
    <n v="0"/>
    <n v="0.03"/>
    <m/>
    <m/>
    <n v="0"/>
    <n v="0"/>
    <n v="0.03"/>
    <n v="0"/>
    <x v="5"/>
    <m/>
    <m/>
    <m/>
    <m/>
    <m/>
    <m/>
    <m/>
    <m/>
    <m/>
    <m/>
    <m/>
    <m/>
    <m/>
  </r>
  <r>
    <x v="12"/>
    <s v="DEDBImport Strategies46092.5479166667"/>
    <s v="Not Found"/>
    <x v="209"/>
    <s v="MCPDEDBImport Strategiesimport strategies Finance"/>
    <s v="MCPDEDBImport Strategies"/>
    <m/>
    <m/>
    <m/>
    <m/>
    <m/>
    <m/>
    <m/>
    <m/>
    <m/>
    <m/>
    <m/>
    <m/>
    <m/>
    <n v="2602"/>
    <x v="8"/>
    <x v="2"/>
    <s v="START import strategies Finance"/>
    <s v="END import strategies Finance"/>
    <d v="2026-03-11T13:09:00"/>
    <x v="654"/>
    <d v="2026-03-11T13:12:00"/>
    <s v="NULL"/>
    <x v="0"/>
    <x v="233"/>
    <x v="0"/>
    <s v="import strategies Finance"/>
    <n v="0.03"/>
    <n v="0"/>
    <n v="0.03"/>
    <n v="0"/>
    <n v="0"/>
    <n v="0.03"/>
    <m/>
    <m/>
    <n v="0"/>
    <n v="0"/>
    <n v="0.03"/>
    <n v="0"/>
    <x v="5"/>
    <m/>
    <m/>
    <m/>
    <m/>
    <m/>
    <m/>
    <m/>
    <m/>
    <m/>
    <m/>
    <m/>
    <m/>
    <m/>
  </r>
  <r>
    <x v="12"/>
    <s v="DEDBImport Strategies46092.55"/>
    <s v="Not Found"/>
    <x v="210"/>
    <s v="MCPDEDBImport Strategiesimport strategies CBS"/>
    <s v="MCPDEDBImport Strategies"/>
    <m/>
    <m/>
    <m/>
    <m/>
    <m/>
    <m/>
    <m/>
    <m/>
    <m/>
    <m/>
    <m/>
    <m/>
    <m/>
    <n v="2602"/>
    <x v="8"/>
    <x v="2"/>
    <s v="START import strategies CBS"/>
    <s v="END import strategies CBS"/>
    <d v="2026-03-11T13:12:00"/>
    <x v="655"/>
    <d v="2026-03-11T13:14:00"/>
    <s v="NULL"/>
    <x v="0"/>
    <x v="234"/>
    <x v="0"/>
    <s v="import strategies CBS"/>
    <n v="0.02"/>
    <n v="0"/>
    <n v="0.02"/>
    <n v="0"/>
    <n v="0"/>
    <n v="0.02"/>
    <m/>
    <m/>
    <n v="0"/>
    <n v="0"/>
    <n v="0.02"/>
    <n v="0"/>
    <x v="12"/>
    <m/>
    <m/>
    <m/>
    <m/>
    <m/>
    <m/>
    <m/>
    <m/>
    <m/>
    <m/>
    <m/>
    <m/>
    <m/>
  </r>
  <r>
    <x v="13"/>
    <s v="DEDBPlanning (NII)46092.5513888889"/>
    <s v="Not Found"/>
    <x v="74"/>
    <s v="MCPDEDBPlanning (NII)planning run"/>
    <s v="MCPDEDBPlanning (NII)"/>
    <m/>
    <m/>
    <m/>
    <m/>
    <m/>
    <m/>
    <m/>
    <m/>
    <m/>
    <m/>
    <m/>
    <m/>
    <m/>
    <n v="2602"/>
    <x v="8"/>
    <x v="2"/>
    <s v="START planning run"/>
    <s v="NULL"/>
    <d v="2026-03-11T13:14:00"/>
    <x v="288"/>
    <s v="NULL"/>
    <s v="NULL"/>
    <x v="3"/>
    <x v="116"/>
    <x v="0"/>
    <s v="planning run"/>
    <s v="NULL"/>
    <n v="0"/>
    <s v="NULL"/>
    <n v="0"/>
    <n v="0"/>
    <s v="NULL"/>
    <m/>
    <m/>
    <n v="0"/>
    <n v="0"/>
    <s v="NULL"/>
    <n v="0"/>
    <x v="106"/>
    <m/>
    <m/>
    <m/>
    <m/>
    <m/>
    <m/>
    <m/>
    <m/>
    <m/>
    <m/>
    <m/>
    <m/>
    <m/>
  </r>
  <r>
    <x v="3"/>
    <s v="ESDBLoad Pos46092.5569444444"/>
    <s v="Not Found"/>
    <x v="24"/>
    <s v="MCPESDBLoad PosStratification"/>
    <s v="MCPESDBLoad Pos"/>
    <m/>
    <m/>
    <m/>
    <m/>
    <m/>
    <m/>
    <m/>
    <m/>
    <m/>
    <m/>
    <m/>
    <m/>
    <m/>
    <n v="2602"/>
    <x v="17"/>
    <x v="2"/>
    <s v="START Stratification"/>
    <s v="END Stratification"/>
    <d v="2026-03-11T13:22:00"/>
    <x v="656"/>
    <d v="2026-03-11T14:53:00"/>
    <s v="NULL"/>
    <x v="0"/>
    <x v="231"/>
    <x v="1"/>
    <s v="Stratification"/>
    <n v="0.12"/>
    <n v="0.12"/>
    <n v="0"/>
    <n v="1.4"/>
    <n v="1.52"/>
    <n v="1.52"/>
    <m/>
    <m/>
    <n v="0.12"/>
    <n v="1.4"/>
    <n v="0"/>
    <n v="1.52"/>
    <x v="158"/>
    <m/>
    <m/>
    <m/>
    <m/>
    <m/>
    <m/>
    <m/>
    <m/>
    <m/>
    <m/>
    <m/>
    <m/>
    <m/>
  </r>
  <r>
    <x v="4"/>
    <s v="LUDBValuation (NPV)46092.5583333333"/>
    <s v="Not Found"/>
    <x v="27"/>
    <s v="MCPLUDBValuation (NPV)portfolio valuation run"/>
    <s v="MCPLUDBValuation (NPV)"/>
    <m/>
    <m/>
    <m/>
    <m/>
    <m/>
    <m/>
    <m/>
    <m/>
    <m/>
    <m/>
    <m/>
    <m/>
    <m/>
    <n v="2602"/>
    <x v="13"/>
    <x v="2"/>
    <s v="START portfolio valuation run"/>
    <s v="END portfolio valuation run"/>
    <d v="2026-03-11T13:24:00"/>
    <x v="657"/>
    <d v="2026-03-11T14:30:00"/>
    <s v="NULL"/>
    <x v="0"/>
    <x v="87"/>
    <x v="1"/>
    <s v="portfolio valuation run"/>
    <n v="1.1000000000000001"/>
    <n v="0"/>
    <n v="1.1000000000000001"/>
    <n v="0"/>
    <n v="0"/>
    <n v="1.1000000000000001"/>
    <m/>
    <m/>
    <n v="0"/>
    <n v="0"/>
    <n v="1.1000000000000001"/>
    <n v="0"/>
    <x v="159"/>
    <m/>
    <m/>
    <m/>
    <m/>
    <m/>
    <m/>
    <m/>
    <m/>
    <m/>
    <m/>
    <m/>
    <m/>
    <m/>
  </r>
  <r>
    <x v="29"/>
    <s v="ICDBICDB46092.5597222222"/>
    <s v="Not Found"/>
    <x v="78"/>
    <s v="MCPICDBICDBSuper Light Maintenance"/>
    <s v="MCPICDBICDB"/>
    <m/>
    <m/>
    <m/>
    <m/>
    <m/>
    <m/>
    <m/>
    <m/>
    <m/>
    <m/>
    <m/>
    <m/>
    <m/>
    <n v="2602"/>
    <x v="16"/>
    <x v="2"/>
    <s v="START Super Light Maintenance"/>
    <s v="END Super Light Maintenance"/>
    <d v="2026-03-11T13:26:00"/>
    <x v="658"/>
    <d v="2026-03-11T13:28:00"/>
    <s v="NULL"/>
    <x v="0"/>
    <x v="227"/>
    <x v="24"/>
    <s v="Super Light Maintenance"/>
    <n v="0.03"/>
    <n v="0"/>
    <n v="0.03"/>
    <n v="0"/>
    <n v="0"/>
    <n v="0.03"/>
    <m/>
    <m/>
    <n v="0"/>
    <n v="0"/>
    <n v="0.03"/>
    <n v="0"/>
    <x v="5"/>
    <m/>
    <m/>
    <m/>
    <m/>
    <m/>
    <m/>
    <m/>
    <m/>
    <m/>
    <m/>
    <m/>
    <m/>
    <m/>
  </r>
  <r>
    <x v="29"/>
    <s v="ICDBICDB46092.5611111111"/>
    <s v="Not Found"/>
    <x v="211"/>
    <s v="MCPICDBICDBCSRBB Valuation | Sofia | Live on ALM Core"/>
    <s v="MCPICDBICDB"/>
    <m/>
    <m/>
    <m/>
    <m/>
    <m/>
    <m/>
    <m/>
    <m/>
    <m/>
    <m/>
    <m/>
    <m/>
    <m/>
    <n v="2602"/>
    <x v="16"/>
    <x v="2"/>
    <s v="START CSRBB Valuation | Sofia | Live on ALM Core"/>
    <s v="END CSRBB Valuation | Sofia | Live on ALM Core"/>
    <d v="2026-03-11T13:28:00"/>
    <x v="659"/>
    <d v="2026-03-11T13:36:00"/>
    <s v="NULL"/>
    <x v="0"/>
    <x v="227"/>
    <x v="0"/>
    <s v="CSRBB Valuation | Sofia | Live on ALM Core"/>
    <n v="0.13"/>
    <n v="0"/>
    <n v="0.13"/>
    <n v="0"/>
    <n v="0"/>
    <n v="0.13"/>
    <m/>
    <m/>
    <n v="0"/>
    <n v="0"/>
    <n v="0.13"/>
    <n v="0"/>
    <x v="46"/>
    <m/>
    <m/>
    <m/>
    <m/>
    <m/>
    <m/>
    <m/>
    <m/>
    <m/>
    <m/>
    <m/>
    <m/>
    <m/>
  </r>
  <r>
    <x v="29"/>
    <s v="ICDBICDB46092.5666666667"/>
    <s v="Not Found"/>
    <x v="78"/>
    <s v="MCPICDBICDBSuper Light Maintenance"/>
    <s v="MCPICDBICDB"/>
    <m/>
    <m/>
    <m/>
    <m/>
    <m/>
    <m/>
    <m/>
    <m/>
    <m/>
    <m/>
    <m/>
    <m/>
    <m/>
    <n v="2602"/>
    <x v="16"/>
    <x v="2"/>
    <s v="START Super Light Maintenance"/>
    <s v="END Super Light Maintenance"/>
    <d v="2026-03-11T13:36:00"/>
    <x v="660"/>
    <d v="2026-03-11T13:38:00"/>
    <s v="NULL"/>
    <x v="0"/>
    <x v="227"/>
    <x v="25"/>
    <s v="Super Light Maintenance"/>
    <n v="0.03"/>
    <n v="0"/>
    <n v="0.03"/>
    <n v="0"/>
    <n v="0"/>
    <n v="0.03"/>
    <m/>
    <m/>
    <n v="0"/>
    <n v="0"/>
    <n v="0.03"/>
    <n v="0"/>
    <x v="5"/>
    <m/>
    <m/>
    <m/>
    <m/>
    <m/>
    <m/>
    <m/>
    <m/>
    <m/>
    <m/>
    <m/>
    <m/>
    <m/>
  </r>
  <r>
    <x v="29"/>
    <s v="ICDBICDB46092.5680555556"/>
    <s v="Not Found"/>
    <x v="212"/>
    <s v="MCPICDBICDBCSRBB Valuation | Prague | Live on ALM Core"/>
    <s v="MCPICDBICDB"/>
    <m/>
    <m/>
    <m/>
    <m/>
    <m/>
    <m/>
    <m/>
    <m/>
    <m/>
    <m/>
    <m/>
    <m/>
    <m/>
    <n v="2602"/>
    <x v="16"/>
    <x v="2"/>
    <s v="START CSRBB Valuation | Prague | Live on ALM Core"/>
    <s v="END CSRBB Valuation | Prague | Live on ALM Core"/>
    <d v="2026-03-11T13:38:00"/>
    <x v="651"/>
    <d v="2026-03-11T14:13:00"/>
    <s v="NULL"/>
    <x v="0"/>
    <x v="227"/>
    <x v="0"/>
    <s v="CSRBB Valuation | Prague | Live on ALM Core"/>
    <n v="0.57999999999999996"/>
    <n v="0"/>
    <n v="0.57999999999999996"/>
    <n v="0"/>
    <n v="0"/>
    <n v="0.57999999999999996"/>
    <m/>
    <m/>
    <n v="0"/>
    <n v="0"/>
    <n v="0.57999999999999996"/>
    <n v="0"/>
    <x v="93"/>
    <m/>
    <m/>
    <m/>
    <m/>
    <m/>
    <m/>
    <m/>
    <m/>
    <m/>
    <m/>
    <m/>
    <m/>
    <m/>
  </r>
  <r>
    <x v="19"/>
    <s v="NLBTRCSRBB Planning46092.5708333333"/>
    <s v="Not Found"/>
    <x v="75"/>
    <s v="MCPNLBTRCSRBB PlanningCSRBB Planning Run"/>
    <s v="MCPNLBTRCSRBB Planning"/>
    <m/>
    <m/>
    <m/>
    <m/>
    <m/>
    <m/>
    <m/>
    <m/>
    <m/>
    <m/>
    <m/>
    <m/>
    <m/>
    <n v="2602"/>
    <x v="3"/>
    <x v="2"/>
    <s v="START CSRBB Planning Run"/>
    <s v="NULL"/>
    <d v="2026-03-11T13:42:00"/>
    <x v="288"/>
    <s v="NULL"/>
    <s v="NULL"/>
    <x v="3"/>
    <x v="223"/>
    <x v="0"/>
    <s v="CSRBB Planning Run"/>
    <s v="NULL"/>
    <n v="0"/>
    <s v="NULL"/>
    <n v="0"/>
    <n v="0"/>
    <s v="NULL"/>
    <m/>
    <m/>
    <n v="0"/>
    <n v="0"/>
    <s v="NULL"/>
    <n v="0"/>
    <x v="106"/>
    <m/>
    <m/>
    <m/>
    <m/>
    <m/>
    <m/>
    <m/>
    <m/>
    <m/>
    <m/>
    <m/>
    <m/>
    <m/>
  </r>
  <r>
    <x v="7"/>
    <s v="ITDBEC46092.5805555556"/>
    <s v="Not Found"/>
    <x v="33"/>
    <s v="MCPITDBECing-ec valuation"/>
    <s v="MCPITDBEC"/>
    <m/>
    <m/>
    <m/>
    <m/>
    <m/>
    <m/>
    <m/>
    <m/>
    <m/>
    <m/>
    <m/>
    <m/>
    <m/>
    <n v="2602"/>
    <x v="5"/>
    <x v="2"/>
    <s v="START ing-ec valuation"/>
    <s v="NULL"/>
    <d v="2026-03-11T13:56:00"/>
    <x v="288"/>
    <s v="NULL"/>
    <s v="NULL"/>
    <x v="3"/>
    <x v="186"/>
    <x v="1"/>
    <s v="ing-ec valuation"/>
    <s v="NULL"/>
    <n v="0"/>
    <s v="NULL"/>
    <n v="0"/>
    <n v="0"/>
    <s v="NULL"/>
    <m/>
    <m/>
    <n v="0"/>
    <n v="0"/>
    <s v="NULL"/>
    <n v="0"/>
    <x v="106"/>
    <m/>
    <m/>
    <m/>
    <m/>
    <m/>
    <m/>
    <m/>
    <m/>
    <m/>
    <m/>
    <m/>
    <m/>
    <m/>
  </r>
  <r>
    <x v="19"/>
    <s v="PLDBCSRBB Planning46092.5909722222"/>
    <s v="Not Found"/>
    <x v="71"/>
    <s v="MCPPLDBCSRBB Planningimport CSRBB strategies"/>
    <s v="MCPPLDBCSRBB Planning"/>
    <m/>
    <m/>
    <m/>
    <m/>
    <m/>
    <m/>
    <m/>
    <m/>
    <m/>
    <m/>
    <m/>
    <m/>
    <m/>
    <n v="2602"/>
    <x v="12"/>
    <x v="2"/>
    <s v="START import CSRBB strategies"/>
    <s v="NULL"/>
    <d v="2026-03-11T14:11:00"/>
    <x v="661"/>
    <d v="2026-03-11T14:30:00"/>
    <s v="Exception Info: Could not find file '\\sx9000079291\PLDB\Work\STRATEGIES_POPULATED\EOM202602\Planning_Strategy_CSRBB_RUN_202602.xlsx'. (line: 29)  "/>
    <x v="1"/>
    <x v="235"/>
    <x v="0"/>
    <s v="import CSRBB strategies"/>
    <n v="0.02"/>
    <n v="0.02"/>
    <n v="0"/>
    <n v="0.3"/>
    <n v="0.32"/>
    <n v="0.32"/>
    <m/>
    <m/>
    <n v="0.02"/>
    <n v="0.3"/>
    <n v="0"/>
    <n v="0.32"/>
    <x v="78"/>
    <m/>
    <m/>
    <m/>
    <m/>
    <m/>
    <m/>
    <m/>
    <m/>
    <m/>
    <m/>
    <m/>
    <m/>
    <m/>
  </r>
  <r>
    <x v="29"/>
    <s v="ICDBICDB46092.5923611111"/>
    <s v="Not Found"/>
    <x v="78"/>
    <s v="MCPICDBICDBSuper Light Maintenance"/>
    <s v="MCPICDBICDB"/>
    <m/>
    <m/>
    <m/>
    <m/>
    <m/>
    <m/>
    <m/>
    <m/>
    <m/>
    <m/>
    <m/>
    <m/>
    <m/>
    <n v="2602"/>
    <x v="16"/>
    <x v="2"/>
    <s v="START Super Light Maintenance"/>
    <s v="END Super Light Maintenance"/>
    <d v="2026-03-11T14:13:00"/>
    <x v="662"/>
    <d v="2026-03-11T14:15:00"/>
    <s v="NULL"/>
    <x v="0"/>
    <x v="227"/>
    <x v="26"/>
    <s v="Super Light Maintenance"/>
    <n v="0.03"/>
    <n v="0"/>
    <n v="0.03"/>
    <n v="0"/>
    <n v="0"/>
    <n v="0.03"/>
    <m/>
    <m/>
    <n v="0"/>
    <n v="0"/>
    <n v="0.03"/>
    <n v="0"/>
    <x v="5"/>
    <m/>
    <m/>
    <m/>
    <m/>
    <m/>
    <m/>
    <m/>
    <m/>
    <m/>
    <m/>
    <m/>
    <m/>
    <m/>
  </r>
  <r>
    <x v="8"/>
    <s v="TRDBKR46092.5923611111"/>
    <s v="Not Found"/>
    <x v="165"/>
    <s v="MCPTRDBKRbpv-kr valuation exports"/>
    <s v="MCPTRDBKR"/>
    <m/>
    <m/>
    <m/>
    <m/>
    <m/>
    <m/>
    <m/>
    <m/>
    <m/>
    <m/>
    <m/>
    <m/>
    <m/>
    <n v="2602"/>
    <x v="7"/>
    <x v="2"/>
    <s v="START bpv-kr valuation exports"/>
    <s v="END bpv-kr valuation exports"/>
    <d v="2026-03-11T14:13:00"/>
    <x v="651"/>
    <s v="NULL"/>
    <s v="NULL"/>
    <x v="0"/>
    <x v="229"/>
    <x v="0"/>
    <s v="bpv-kr valuation exports"/>
    <n v="0"/>
    <n v="0"/>
    <n v="0"/>
    <n v="0"/>
    <n v="0"/>
    <n v="0"/>
    <m/>
    <m/>
    <n v="0"/>
    <n v="0"/>
    <n v="0"/>
    <n v="0"/>
    <x v="0"/>
    <m/>
    <m/>
    <m/>
    <m/>
    <m/>
    <m/>
    <m/>
    <m/>
    <m/>
    <m/>
    <m/>
    <m/>
    <m/>
  </r>
  <r>
    <x v="29"/>
    <s v="ICDBICDB46092.59375"/>
    <s v="Not Found"/>
    <x v="213"/>
    <s v="MCPICDBICDBCSRBB Valuation | Brussels | Live on ALM Core"/>
    <s v="MCPICDBICDB"/>
    <m/>
    <m/>
    <m/>
    <m/>
    <m/>
    <m/>
    <m/>
    <m/>
    <m/>
    <m/>
    <m/>
    <m/>
    <m/>
    <n v="2602"/>
    <x v="16"/>
    <x v="2"/>
    <s v="START CSRBB Valuation | Brussels | Live on ALM Core"/>
    <s v="END CSRBB Valuation | Brussels | Live on ALM Core"/>
    <d v="2026-03-11T14:15:00"/>
    <x v="663"/>
    <d v="2026-03-11T14:23:00"/>
    <s v="NULL"/>
    <x v="0"/>
    <x v="227"/>
    <x v="0"/>
    <s v="CSRBB Valuation | Brussels | Live on ALM Core"/>
    <n v="0.13"/>
    <n v="0"/>
    <n v="0.13"/>
    <n v="0"/>
    <n v="0"/>
    <n v="0.13"/>
    <m/>
    <m/>
    <n v="0"/>
    <n v="0"/>
    <n v="0.13"/>
    <n v="0"/>
    <x v="46"/>
    <m/>
    <m/>
    <m/>
    <m/>
    <m/>
    <m/>
    <m/>
    <m/>
    <m/>
    <m/>
    <m/>
    <m/>
    <m/>
  </r>
  <r>
    <x v="29"/>
    <s v="ICDBICDB46092.5993055556"/>
    <s v="Not Found"/>
    <x v="78"/>
    <s v="MCPICDBICDBSuper Light Maintenance"/>
    <s v="MCPICDBICDB"/>
    <m/>
    <m/>
    <m/>
    <m/>
    <m/>
    <m/>
    <m/>
    <m/>
    <m/>
    <m/>
    <m/>
    <m/>
    <m/>
    <n v="2602"/>
    <x v="16"/>
    <x v="2"/>
    <s v="START Super Light Maintenance"/>
    <s v="END Super Light Maintenance"/>
    <d v="2026-03-11T14:23:00"/>
    <x v="664"/>
    <d v="2026-03-11T14:25:00"/>
    <s v="NULL"/>
    <x v="0"/>
    <x v="227"/>
    <x v="27"/>
    <s v="Super Light Maintenance"/>
    <n v="0.03"/>
    <n v="0"/>
    <n v="0.03"/>
    <n v="0"/>
    <n v="0"/>
    <n v="0.03"/>
    <m/>
    <m/>
    <n v="0"/>
    <n v="0"/>
    <n v="0.03"/>
    <n v="0"/>
    <x v="5"/>
    <m/>
    <m/>
    <m/>
    <m/>
    <m/>
    <m/>
    <m/>
    <m/>
    <m/>
    <m/>
    <m/>
    <m/>
    <m/>
  </r>
  <r>
    <x v="29"/>
    <s v="ICDBICDB46092.6006944444"/>
    <s v="Not Found"/>
    <x v="214"/>
    <s v="MCPICDBICDBCSRBB planning | NLWB_Lending | Live on ALM Core"/>
    <s v="MCPICDBICDB"/>
    <m/>
    <m/>
    <m/>
    <m/>
    <m/>
    <m/>
    <m/>
    <m/>
    <m/>
    <m/>
    <m/>
    <m/>
    <m/>
    <n v="2602"/>
    <x v="16"/>
    <x v="2"/>
    <s v="START CSRBB planning | NLWB_Lending | Live on ALM Core"/>
    <s v="NULL"/>
    <d v="2026-03-11T14:25:00"/>
    <x v="288"/>
    <s v="NULL"/>
    <s v="NULL"/>
    <x v="3"/>
    <x v="227"/>
    <x v="0"/>
    <s v="CSRBB planning | NLWB_Lending | Live on ALM Core"/>
    <s v="NULL"/>
    <n v="0"/>
    <s v="NULL"/>
    <n v="0"/>
    <n v="0"/>
    <s v="NULL"/>
    <m/>
    <m/>
    <n v="0"/>
    <n v="0"/>
    <s v="NULL"/>
    <n v="0"/>
    <x v="106"/>
    <m/>
    <m/>
    <m/>
    <m/>
    <m/>
    <m/>
    <m/>
    <m/>
    <m/>
    <m/>
    <m/>
    <m/>
    <m/>
  </r>
  <r>
    <x v="4"/>
    <s v="LUDBValuation (NPV)46092.6041666667"/>
    <s v="Not Found"/>
    <x v="108"/>
    <s v="MCPLUDBValuation (NPV)export to ara Portfolio Valuation"/>
    <s v="MCPLUDBValuation (NPV)"/>
    <m/>
    <m/>
    <m/>
    <m/>
    <m/>
    <m/>
    <m/>
    <m/>
    <m/>
    <m/>
    <m/>
    <m/>
    <m/>
    <n v="2602"/>
    <x v="13"/>
    <x v="2"/>
    <s v="START export to ara Portfolio Valuation"/>
    <s v="END export to ara Portfolio Valuation"/>
    <d v="2026-03-11T14:30:00"/>
    <x v="665"/>
    <d v="2026-03-11T14:34:00"/>
    <s v="NULL"/>
    <x v="0"/>
    <x v="87"/>
    <x v="1"/>
    <s v="export to ara Portfolio Valuation"/>
    <n v="0.05"/>
    <n v="0"/>
    <n v="0.05"/>
    <n v="0"/>
    <n v="0"/>
    <n v="0.05"/>
    <m/>
    <m/>
    <n v="0"/>
    <n v="0"/>
    <n v="0.05"/>
    <n v="0"/>
    <x v="4"/>
    <m/>
    <m/>
    <m/>
    <m/>
    <m/>
    <m/>
    <m/>
    <m/>
    <m/>
    <m/>
    <m/>
    <m/>
    <m/>
  </r>
  <r>
    <x v="19"/>
    <s v="PLDBCSRBB Planning46092.6041666667"/>
    <s v="Not Found"/>
    <x v="71"/>
    <s v="MCPPLDBCSRBB Planningimport CSRBB strategies"/>
    <s v="MCPPLDBCSRBB Planning"/>
    <m/>
    <m/>
    <m/>
    <m/>
    <m/>
    <m/>
    <m/>
    <m/>
    <m/>
    <m/>
    <m/>
    <m/>
    <m/>
    <n v="2602"/>
    <x v="12"/>
    <x v="2"/>
    <s v="START import CSRBB strategies"/>
    <s v="NULL"/>
    <d v="2026-03-11T14:30:00"/>
    <x v="288"/>
    <s v="NULL"/>
    <s v="NULL"/>
    <x v="3"/>
    <x v="236"/>
    <x v="1"/>
    <s v="import CSRBB strategies"/>
    <s v="NULL"/>
    <n v="0"/>
    <s v="NULL"/>
    <n v="0"/>
    <n v="0"/>
    <s v="NULL"/>
    <m/>
    <m/>
    <n v="0"/>
    <n v="0"/>
    <s v="NULL"/>
    <n v="0"/>
    <x v="106"/>
    <m/>
    <m/>
    <m/>
    <m/>
    <m/>
    <m/>
    <m/>
    <m/>
    <m/>
    <m/>
    <m/>
    <m/>
    <m/>
  </r>
  <r>
    <x v="4"/>
    <s v="LUDBValuation (NPV)46092.6069444444"/>
    <s v="Not Found"/>
    <x v="14"/>
    <s v="MCPLUDBValuation (NPV)Light Maintenance"/>
    <s v="MCPLUDBValuation (NPV)"/>
    <m/>
    <m/>
    <m/>
    <m/>
    <m/>
    <m/>
    <m/>
    <m/>
    <m/>
    <m/>
    <m/>
    <m/>
    <m/>
    <n v="2602"/>
    <x v="13"/>
    <x v="2"/>
    <s v="START Light Maintenance"/>
    <s v="END Light Maintenance"/>
    <d v="2026-03-11T14:34:00"/>
    <x v="666"/>
    <d v="2026-03-11T14:40:00"/>
    <s v="NULL"/>
    <x v="0"/>
    <x v="92"/>
    <x v="1"/>
    <s v="Light Maintenance"/>
    <n v="0.1"/>
    <n v="0"/>
    <n v="0.1"/>
    <n v="0"/>
    <n v="0"/>
    <n v="0.1"/>
    <m/>
    <m/>
    <n v="0"/>
    <n v="0"/>
    <n v="0.1"/>
    <n v="0"/>
    <x v="30"/>
    <m/>
    <m/>
    <m/>
    <m/>
    <m/>
    <m/>
    <m/>
    <m/>
    <m/>
    <m/>
    <m/>
    <m/>
    <m/>
  </r>
  <r>
    <x v="11"/>
    <s v="NLRB-MIDLoad Compare MP46092.6090277778"/>
    <s v="Not Found"/>
    <x v="60"/>
    <s v="MRPNLRB-MIDLoad Compare MPload MPs"/>
    <s v="MRPNLRB-MIDLoad Compare MP"/>
    <m/>
    <m/>
    <m/>
    <m/>
    <m/>
    <m/>
    <m/>
    <m/>
    <m/>
    <m/>
    <m/>
    <m/>
    <m/>
    <n v="2602"/>
    <x v="15"/>
    <x v="0"/>
    <s v="START load MPs"/>
    <s v="END load MPs"/>
    <d v="2026-03-11T14:37:00"/>
    <x v="666"/>
    <d v="2026-03-11T14:40:00"/>
    <s v="NULL"/>
    <x v="0"/>
    <x v="237"/>
    <x v="1"/>
    <s v="load MPs"/>
    <n v="0.05"/>
    <n v="0"/>
    <n v="0.05"/>
    <n v="0"/>
    <n v="0"/>
    <n v="0.05"/>
    <m/>
    <m/>
    <n v="0"/>
    <n v="0"/>
    <n v="0.05"/>
    <n v="0"/>
    <x v="4"/>
    <m/>
    <m/>
    <m/>
    <m/>
    <m/>
    <m/>
    <m/>
    <m/>
    <m/>
    <m/>
    <m/>
    <m/>
    <m/>
  </r>
  <r>
    <x v="4"/>
    <s v="LUDBValuation (NPV)46092.6111111111"/>
    <s v="Not Found"/>
    <x v="91"/>
    <s v="MCPLUDBValuation (NPV)valuation report OLAP exports"/>
    <s v="MCPLUDBValuation (NPV)"/>
    <m/>
    <m/>
    <m/>
    <m/>
    <m/>
    <m/>
    <m/>
    <m/>
    <m/>
    <m/>
    <m/>
    <m/>
    <m/>
    <n v="2602"/>
    <x v="13"/>
    <x v="2"/>
    <s v="START valuation report OLAP exports"/>
    <s v="END valuation report OLAP exports"/>
    <d v="2026-03-11T14:40:00"/>
    <x v="667"/>
    <d v="2026-03-11T14:57:00"/>
    <s v="NULL"/>
    <x v="0"/>
    <x v="92"/>
    <x v="1"/>
    <s v="valuation report OLAP exports"/>
    <n v="0.28000000000000003"/>
    <n v="0"/>
    <n v="0.28000000000000003"/>
    <n v="0"/>
    <n v="0"/>
    <n v="0.28000000000000003"/>
    <m/>
    <m/>
    <n v="0"/>
    <n v="0"/>
    <n v="0.28000000000000003"/>
    <n v="0"/>
    <x v="36"/>
    <m/>
    <m/>
    <m/>
    <m/>
    <m/>
    <m/>
    <m/>
    <m/>
    <m/>
    <m/>
    <m/>
    <m/>
    <m/>
  </r>
  <r>
    <x v="11"/>
    <s v="NLRB-MIDLoad Compare MP46092.6111111111"/>
    <s v="Not Found"/>
    <x v="50"/>
    <s v="MRPNLRB-MIDLoad Compare MPModel parameters comparison"/>
    <s v="MRPNLRB-MIDLoad Compare MP"/>
    <m/>
    <m/>
    <m/>
    <m/>
    <m/>
    <m/>
    <m/>
    <m/>
    <m/>
    <m/>
    <m/>
    <m/>
    <m/>
    <n v="2602"/>
    <x v="15"/>
    <x v="0"/>
    <s v="START Model parameters comparison"/>
    <s v="END Model parameters comparison"/>
    <d v="2026-03-11T14:40:00"/>
    <x v="668"/>
    <s v="NULL"/>
    <s v="NULL"/>
    <x v="0"/>
    <x v="237"/>
    <x v="1"/>
    <s v="Model parameters comparison"/>
    <n v="0.02"/>
    <n v="0"/>
    <n v="0.02"/>
    <n v="0"/>
    <n v="0"/>
    <n v="0.02"/>
    <m/>
    <m/>
    <n v="0"/>
    <n v="0"/>
    <n v="0.02"/>
    <n v="0"/>
    <x v="12"/>
    <m/>
    <m/>
    <m/>
    <m/>
    <m/>
    <m/>
    <m/>
    <m/>
    <m/>
    <m/>
    <m/>
    <m/>
    <m/>
  </r>
  <r>
    <x v="3"/>
    <s v="ESDBLoad Pos46092.6201388889"/>
    <s v="Not Found"/>
    <x v="106"/>
    <s v="MCPESDBLoad Posload NTG"/>
    <s v="MCPESDBLoad Pos"/>
    <m/>
    <m/>
    <m/>
    <m/>
    <m/>
    <m/>
    <m/>
    <m/>
    <m/>
    <m/>
    <m/>
    <m/>
    <m/>
    <n v="2602"/>
    <x v="17"/>
    <x v="2"/>
    <s v="START load NTG"/>
    <s v="END load NTG"/>
    <d v="2026-03-11T14:53:00"/>
    <x v="669"/>
    <d v="2026-03-11T15:13:00"/>
    <s v="NULL"/>
    <x v="0"/>
    <x v="231"/>
    <x v="2"/>
    <s v="load NTG"/>
    <n v="0.33"/>
    <n v="0.33"/>
    <n v="0"/>
    <n v="0"/>
    <n v="0.33"/>
    <n v="0.33"/>
    <m/>
    <m/>
    <n v="0.33"/>
    <n v="0"/>
    <n v="0"/>
    <n v="0.33"/>
    <x v="2"/>
    <m/>
    <m/>
    <m/>
    <m/>
    <m/>
    <m/>
    <m/>
    <m/>
    <m/>
    <m/>
    <m/>
    <m/>
    <m/>
  </r>
  <r>
    <x v="4"/>
    <s v="LUDBValuation (NPV)46092.6229166667"/>
    <s v="Not Found"/>
    <x v="92"/>
    <s v="MCPLUDBValuation (NPV)valuation report QRM Reporter exports"/>
    <s v="MCPLUDBValuation (NPV)"/>
    <m/>
    <m/>
    <m/>
    <m/>
    <m/>
    <m/>
    <m/>
    <m/>
    <m/>
    <m/>
    <m/>
    <m/>
    <m/>
    <n v="2602"/>
    <x v="13"/>
    <x v="2"/>
    <s v="START valuation report QRM Reporter exports"/>
    <s v="END valuation report QRM Reporter exports"/>
    <d v="2026-03-11T14:57:00"/>
    <x v="670"/>
    <d v="2026-03-11T15:04:00"/>
    <s v="NULL"/>
    <x v="0"/>
    <x v="92"/>
    <x v="1"/>
    <s v="valuation report QRM Reporter exports"/>
    <n v="0.1"/>
    <n v="0"/>
    <n v="0.1"/>
    <n v="0"/>
    <n v="0"/>
    <n v="0.1"/>
    <m/>
    <m/>
    <n v="0"/>
    <n v="0"/>
    <n v="0.1"/>
    <n v="0"/>
    <x v="30"/>
    <m/>
    <m/>
    <m/>
    <m/>
    <m/>
    <m/>
    <m/>
    <m/>
    <m/>
    <m/>
    <m/>
    <m/>
    <m/>
  </r>
  <r>
    <x v="7"/>
    <s v="LUDBEC46092.6277777778"/>
    <s v="Not Found"/>
    <x v="33"/>
    <s v="MCPLUDBECing-ec valuation"/>
    <s v="MCPLUDBEC"/>
    <m/>
    <m/>
    <m/>
    <m/>
    <m/>
    <m/>
    <m/>
    <m/>
    <m/>
    <m/>
    <m/>
    <m/>
    <m/>
    <n v="2602"/>
    <x v="13"/>
    <x v="2"/>
    <s v="START ing-ec valuation"/>
    <s v="NULL"/>
    <d v="2026-03-11T15:04:00"/>
    <x v="288"/>
    <s v="NULL"/>
    <s v="NULL"/>
    <x v="3"/>
    <x v="186"/>
    <x v="1"/>
    <s v="ing-ec valuation"/>
    <s v="NULL"/>
    <n v="0"/>
    <s v="NULL"/>
    <n v="0"/>
    <n v="0"/>
    <s v="NULL"/>
    <m/>
    <m/>
    <n v="0"/>
    <n v="0"/>
    <s v="NULL"/>
    <n v="0"/>
    <x v="106"/>
    <m/>
    <m/>
    <m/>
    <m/>
    <m/>
    <m/>
    <m/>
    <m/>
    <m/>
    <m/>
    <m/>
    <m/>
    <m/>
  </r>
  <r>
    <x v="3"/>
    <s v="ESDBLoad Pos46092.6340277778"/>
    <s v="Not Found"/>
    <x v="24"/>
    <s v="MCPESDBLoad PosStratification"/>
    <s v="MCPESDBLoad Pos"/>
    <m/>
    <m/>
    <m/>
    <m/>
    <m/>
    <m/>
    <m/>
    <m/>
    <m/>
    <m/>
    <m/>
    <m/>
    <m/>
    <n v="2602"/>
    <x v="17"/>
    <x v="2"/>
    <s v="START Stratification"/>
    <s v="END Stratification"/>
    <d v="2026-03-11T15:13:00"/>
    <x v="671"/>
    <d v="2026-03-11T15:19:00"/>
    <s v="NULL"/>
    <x v="0"/>
    <x v="231"/>
    <x v="2"/>
    <s v="Stratification"/>
    <n v="0.08"/>
    <n v="0"/>
    <n v="0.08"/>
    <n v="0"/>
    <n v="0"/>
    <n v="0.08"/>
    <m/>
    <m/>
    <n v="0"/>
    <n v="0"/>
    <n v="0.08"/>
    <n v="0"/>
    <x v="3"/>
    <m/>
    <m/>
    <m/>
    <m/>
    <m/>
    <m/>
    <m/>
    <m/>
    <m/>
    <m/>
    <m/>
    <m/>
    <m/>
  </r>
  <r>
    <x v="5"/>
    <s v="WBUSGAP46092.6340277778"/>
    <s v="Not Found"/>
    <x v="30"/>
    <s v="MCPWBUSGAPgap planning"/>
    <s v="MCPWBUSGAP"/>
    <m/>
    <m/>
    <m/>
    <m/>
    <m/>
    <m/>
    <m/>
    <m/>
    <m/>
    <m/>
    <m/>
    <m/>
    <m/>
    <n v="2602"/>
    <x v="6"/>
    <x v="2"/>
    <s v="START gap planning"/>
    <s v="NULL"/>
    <d v="2026-03-11T15:13:00"/>
    <x v="288"/>
    <s v="NULL"/>
    <s v="NULL"/>
    <x v="3"/>
    <x v="238"/>
    <x v="1"/>
    <s v="gap planning"/>
    <s v="NULL"/>
    <n v="0"/>
    <s v="NULL"/>
    <n v="0"/>
    <n v="0"/>
    <s v="NULL"/>
    <m/>
    <m/>
    <n v="0"/>
    <n v="0"/>
    <s v="NULL"/>
    <n v="0"/>
    <x v="106"/>
    <m/>
    <m/>
    <m/>
    <m/>
    <m/>
    <m/>
    <m/>
    <m/>
    <m/>
    <m/>
    <m/>
    <m/>
    <m/>
  </r>
  <r>
    <x v="3"/>
    <s v="ESDBLoad Pos46092.6381944444"/>
    <s v="Not Found"/>
    <x v="106"/>
    <s v="MCPESDBLoad Posload NTG"/>
    <s v="MCPESDBLoad Pos"/>
    <m/>
    <m/>
    <m/>
    <m/>
    <m/>
    <m/>
    <m/>
    <m/>
    <m/>
    <m/>
    <m/>
    <m/>
    <m/>
    <n v="2602"/>
    <x v="17"/>
    <x v="2"/>
    <s v="START load NTG"/>
    <s v="NULL"/>
    <d v="2026-03-11T15:19:00"/>
    <x v="288"/>
    <s v="NULL"/>
    <s v="NULL"/>
    <x v="3"/>
    <x v="231"/>
    <x v="3"/>
    <s v="load NTG"/>
    <s v="NULL"/>
    <n v="0"/>
    <s v="NULL"/>
    <n v="0"/>
    <n v="0"/>
    <s v="NULL"/>
    <m/>
    <m/>
    <n v="0"/>
    <n v="0"/>
    <s v="NULL"/>
    <n v="0"/>
    <x v="106"/>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6">
  <r>
    <s v="Delete Portfolio"/>
    <s v="AUDBDelete Portfolio46059.4604166667"/>
    <s v="Not Found"/>
    <s v="Delete portfolio from"/>
    <s v="MCPAUDBDelete PortfolioDelete portfolio from"/>
    <s v="MCPAUDBDelete Portfolio"/>
    <s v="Not Started"/>
    <m/>
    <m/>
    <m/>
    <m/>
    <m/>
    <m/>
    <m/>
    <m/>
    <m/>
    <m/>
    <m/>
    <m/>
    <n v="2601"/>
    <x v="0"/>
    <x v="0"/>
    <s v="START Delete portfolio from"/>
    <s v="END Delete portfolio from"/>
    <d v="2026-02-06T11:03:00"/>
    <d v="2026-02-06T11:05:00"/>
    <d v="2026-02-09T02:36:00"/>
    <s v="NULL"/>
    <s v="Completed"/>
    <s v="Delete_Portfolio_AU_MCP"/>
    <n v="1"/>
    <s v="Delete portfolio from"/>
    <n v="0.03"/>
    <n v="0"/>
    <n v="0.03"/>
    <n v="0"/>
    <n v="0"/>
    <n v="0.03"/>
    <m/>
    <m/>
    <n v="0"/>
    <n v="0"/>
    <n v="0.03"/>
    <n v="0"/>
    <n v="0.03"/>
    <s v="No Error"/>
    <m/>
    <m/>
    <m/>
    <m/>
    <m/>
    <m/>
    <m/>
    <m/>
    <m/>
    <m/>
    <s v=""/>
  </r>
  <r>
    <s v="Load Compare MP"/>
    <s v="AUDBLoad Compare MP46062.1083333333"/>
    <s v="Not Found"/>
    <s v="load Model parameters"/>
    <s v="MCPAUDBLoad Compare MPload Model parameters"/>
    <s v="MCPAUDBLoad Compare MP"/>
    <s v="Not Started"/>
    <m/>
    <m/>
    <m/>
    <m/>
    <m/>
    <m/>
    <m/>
    <m/>
    <m/>
    <m/>
    <m/>
    <m/>
    <n v="2601"/>
    <x v="0"/>
    <x v="0"/>
    <s v="START load Model parameters"/>
    <s v="END load Model parameters"/>
    <d v="2026-02-09T02:36:00"/>
    <d v="2026-02-09T02:40:00"/>
    <d v="2026-02-09T02:40:00"/>
    <s v="Exception Info: User 'PA40FE' has no access to database 'AUDB_R2601_1_MCP2512_1_P' (line: 56)  "/>
    <s v="Completed"/>
    <s v="Load_compare_MP_AU_MCP"/>
    <n v="1"/>
    <s v="load Model parameters"/>
    <n v="7.0000000000000007E-2"/>
    <n v="0"/>
    <n v="7.0000000000000007E-2"/>
    <n v="0"/>
    <n v="0"/>
    <n v="7.0000000000000007E-2"/>
    <m/>
    <m/>
    <n v="0"/>
    <n v="0"/>
    <n v="7.0000000000000007E-2"/>
    <n v="0"/>
    <n v="7.0000000000000007E-2"/>
    <s v="No Error"/>
    <m/>
    <m/>
    <m/>
    <m/>
    <m/>
    <m/>
    <m/>
    <m/>
    <m/>
    <m/>
    <s v=""/>
  </r>
  <r>
    <s v="Load Compare MP"/>
    <s v="AUDBLoad Compare MP46062.1111111111"/>
    <s v="Not Found"/>
    <s v="Model parameters comparison"/>
    <s v="MCPAUDBLoad Compare MPModel parameters comparison"/>
    <s v="MCPAUDBLoad Compare MP"/>
    <s v="Not Started"/>
    <m/>
    <m/>
    <m/>
    <m/>
    <m/>
    <m/>
    <m/>
    <m/>
    <m/>
    <m/>
    <m/>
    <m/>
    <n v="2601"/>
    <x v="0"/>
    <x v="0"/>
    <s v="START Model parameters comparison"/>
    <s v="NULL"/>
    <d v="2026-02-09T02:40:00"/>
    <d v="2026-02-09T02:41:00"/>
    <d v="2026-02-09T04:56:00"/>
    <s v="Exception Info: User 'PA40FE' has no access to database 'AUDB_R2601_1_MCP2512_1_P' (line: 56)  "/>
    <s v="Failed"/>
    <s v="Load_compare_MP_AU_MCP"/>
    <n v="1"/>
    <s v="Model parameters comparison"/>
    <n v="0.02"/>
    <n v="0.02"/>
    <n v="0"/>
    <n v="0.93"/>
    <n v="0.95"/>
    <n v="0.95"/>
    <m/>
    <m/>
    <n v="0.02"/>
    <n v="0.93"/>
    <n v="0"/>
    <n v="0.95000000000000007"/>
    <n v="0.95000000000000007"/>
    <s v="Production Error"/>
    <s v="Execution &amp; Process Handling Errors"/>
    <s v="Execution &amp; Process Readiness Gaps"/>
    <s v="Paolyn has no access to previous DB which is used in comparison statement"/>
    <m/>
    <m/>
    <s v="Single‑Location Impact"/>
    <s v="Recurring"/>
    <s v="Main officer can kick off comparison script"/>
    <s v="Have new joiner accesses be granted to previous databases as well (not just current databases) New joiner to raise ticket to have access in the previous DB or Main officer will kick off the comparison script"/>
    <s v="No incident raised"/>
    <s v=""/>
  </r>
  <r>
    <s v="Load Compare Spreads"/>
    <s v="AUDBLoad Compare Spreads46062.2055555556"/>
    <s v="Not Found"/>
    <s v="load Spreads"/>
    <s v="MCPAUDBLoad Compare Spreadsload Spreads"/>
    <s v="MCPAUDBLoad Compare Spreads"/>
    <s v="Not Started"/>
    <m/>
    <m/>
    <m/>
    <m/>
    <m/>
    <m/>
    <m/>
    <m/>
    <m/>
    <m/>
    <m/>
    <m/>
    <n v="2601"/>
    <x v="0"/>
    <x v="0"/>
    <s v="START load Spreads"/>
    <s v="END load Spreads"/>
    <d v="2026-02-09T04:56:00"/>
    <d v="2026-02-09T05:04:00"/>
    <d v="2026-02-09T05:04:00"/>
    <s v="Exception Info: User 'PA40FE' has no access to database 'AUDB_R2601_1_MCP2512_1_P' (line: 61)  "/>
    <s v="Completed"/>
    <s v="Load_compare_Spreads_AU_MCP"/>
    <n v="1"/>
    <s v="load Spreads"/>
    <n v="0.13"/>
    <n v="0"/>
    <n v="0.13"/>
    <n v="0"/>
    <n v="0"/>
    <n v="0.13"/>
    <m/>
    <m/>
    <n v="0"/>
    <n v="0"/>
    <n v="0.13"/>
    <n v="0"/>
    <n v="0.13"/>
    <s v="No Error"/>
    <m/>
    <m/>
    <m/>
    <m/>
    <m/>
    <m/>
    <m/>
    <m/>
    <m/>
    <m/>
    <s v=""/>
  </r>
  <r>
    <s v="Load Compare Spreads"/>
    <s v="AUDBLoad Compare Spreads46062.2111111111"/>
    <s v="Not Found"/>
    <s v="Spreads comparison"/>
    <s v="MCPAUDBLoad Compare SpreadsSpreads comparison"/>
    <s v="MCPAUDBLoad Compare Spreads"/>
    <s v="Not Started"/>
    <m/>
    <m/>
    <m/>
    <m/>
    <m/>
    <m/>
    <m/>
    <m/>
    <m/>
    <m/>
    <m/>
    <m/>
    <n v="2601"/>
    <x v="0"/>
    <x v="0"/>
    <s v="START Spreads comparison"/>
    <s v="NULL"/>
    <d v="2026-02-09T05:04:00"/>
    <d v="2026-02-09T05:05:00"/>
    <d v="2026-02-09T05:14:00"/>
    <s v="Exception Info: User 'PA40FE' has no access to database 'AUDB_R2601_1_MCP2512_1_P' (line: 61)  "/>
    <s v="Failed"/>
    <s v="Load_compare_Spreads_AU_MCP"/>
    <n v="1"/>
    <s v="Spreads comparison"/>
    <n v="0.02"/>
    <n v="0.02"/>
    <n v="0"/>
    <n v="0.15"/>
    <n v="0.17"/>
    <n v="0.17"/>
    <m/>
    <m/>
    <n v="0.02"/>
    <n v="0.15"/>
    <n v="0"/>
    <n v="0.16999999999999998"/>
    <n v="0.16999999999999998"/>
    <s v="Production Error"/>
    <s v="Execution &amp; Process Handling Errors"/>
    <s v="Execution &amp; Process Readiness Gaps"/>
    <s v="Paolyn has no access to previous DB which is used in comparison statement"/>
    <m/>
    <m/>
    <s v="Single‑Location Impact"/>
    <s v="Recurring"/>
    <s v="Main officer can kick off comparison script"/>
    <s v="Have new joiner accesses be granted to previous databases as well (not just current databases) New joiner to raise ticket to have access in the previous DB or Main officer will kick off the comparison script"/>
    <s v="No incident raised"/>
    <s v=""/>
  </r>
  <r>
    <s v="Load Pos"/>
    <s v="AUDBLoad Pos46062.2180555556"/>
    <s v="Not Found"/>
    <s v="load"/>
    <s v="MCPAUDBLoad Posload"/>
    <s v="MCPAUDBLoad Pos"/>
    <s v="Not Started"/>
    <m/>
    <m/>
    <m/>
    <m/>
    <m/>
    <m/>
    <m/>
    <m/>
    <m/>
    <m/>
    <m/>
    <m/>
    <n v="2601"/>
    <x v="0"/>
    <x v="0"/>
    <s v="START load"/>
    <s v="END load"/>
    <d v="2026-02-09T05:14:00"/>
    <d v="2026-02-09T05:42:00"/>
    <d v="2026-02-09T05:42:00"/>
    <s v="NULL"/>
    <s v="Completed"/>
    <s v="Load_POS_AU_MCP"/>
    <n v="1"/>
    <s v="load"/>
    <n v="0.47"/>
    <n v="0"/>
    <n v="0.47"/>
    <n v="0"/>
    <n v="0"/>
    <n v="0.47"/>
    <m/>
    <m/>
    <n v="0"/>
    <n v="0"/>
    <n v="0.47"/>
    <n v="0"/>
    <n v="0.47"/>
    <s v="No Error"/>
    <m/>
    <m/>
    <m/>
    <m/>
    <m/>
    <m/>
    <m/>
    <m/>
    <m/>
    <m/>
    <s v=""/>
  </r>
  <r>
    <s v="Load Pos"/>
    <s v="AUDBLoad Pos46062.2375"/>
    <s v="Not Found"/>
    <s v="Stratification"/>
    <s v="MCPAUDBLoad PosStratification"/>
    <s v="MCPAUDBLoad Pos"/>
    <s v="Not Started"/>
    <m/>
    <m/>
    <m/>
    <m/>
    <m/>
    <m/>
    <m/>
    <m/>
    <m/>
    <m/>
    <m/>
    <m/>
    <n v="2601"/>
    <x v="0"/>
    <x v="0"/>
    <s v="START Stratification"/>
    <s v="END Stratification"/>
    <d v="2026-02-09T05:42:00"/>
    <d v="2026-02-09T05:49:00"/>
    <d v="2026-02-09T05:49:00"/>
    <s v="NULL"/>
    <s v="Completed"/>
    <s v="Load_POS_AU_MCP"/>
    <n v="1"/>
    <s v="Stratification"/>
    <n v="0.12"/>
    <n v="0"/>
    <n v="0.12"/>
    <n v="0"/>
    <n v="0"/>
    <n v="0.12"/>
    <m/>
    <m/>
    <n v="0"/>
    <n v="0"/>
    <n v="0.12"/>
    <n v="0"/>
    <n v="0.12"/>
    <s v="No Error"/>
    <m/>
    <m/>
    <m/>
    <m/>
    <m/>
    <m/>
    <m/>
    <m/>
    <m/>
    <m/>
    <s v=""/>
  </r>
  <r>
    <s v="Load Pos"/>
    <s v="AUDBLoad Pos46062.2423611111"/>
    <s v="Not Found"/>
    <s v="Position report OLAP exports"/>
    <s v="MCPAUDBLoad PosPosition report OLAP exports"/>
    <s v="MCPAUDBLoad Pos"/>
    <s v="Not Started"/>
    <m/>
    <m/>
    <m/>
    <m/>
    <m/>
    <m/>
    <m/>
    <m/>
    <m/>
    <m/>
    <m/>
    <m/>
    <n v="2601"/>
    <x v="0"/>
    <x v="0"/>
    <s v="START Position report OLAP exports"/>
    <s v="END Position report OLAP exports"/>
    <d v="2026-02-09T05:49:00"/>
    <d v="2026-02-09T05:59:00"/>
    <d v="2026-02-09T05:59:00"/>
    <s v="NULL"/>
    <s v="Completed"/>
    <s v="Load_POS_AU_MCP"/>
    <n v="1"/>
    <s v="Position report OLAP exports"/>
    <n v="0.17"/>
    <n v="0"/>
    <n v="0.17"/>
    <n v="0"/>
    <n v="0"/>
    <n v="0.17"/>
    <m/>
    <m/>
    <n v="0"/>
    <n v="0"/>
    <n v="0.17"/>
    <n v="0"/>
    <n v="0.17"/>
    <s v="No Error"/>
    <m/>
    <m/>
    <m/>
    <m/>
    <m/>
    <m/>
    <m/>
    <m/>
    <m/>
    <m/>
    <s v=""/>
  </r>
  <r>
    <s v="Load Pos"/>
    <s v="AUDBLoad Pos46062.2493055556"/>
    <s v="Not Found"/>
    <s v="copy from"/>
    <s v="MCPAUDBLoad Poscopy from"/>
    <s v="MCPAUDBLoad Pos"/>
    <s v="Not Started"/>
    <m/>
    <m/>
    <m/>
    <m/>
    <m/>
    <m/>
    <m/>
    <m/>
    <m/>
    <m/>
    <m/>
    <m/>
    <n v="2601"/>
    <x v="0"/>
    <x v="0"/>
    <s v="START copy from"/>
    <s v="END copy from"/>
    <d v="2026-02-09T05:59:00"/>
    <d v="2026-02-09T06:01:00"/>
    <d v="2026-02-09T06:02:00"/>
    <s v="NULL"/>
    <s v="Completed"/>
    <s v="Load_POS_AU_MCP"/>
    <n v="1"/>
    <s v="copy from"/>
    <n v="0.03"/>
    <n v="0"/>
    <n v="0.03"/>
    <n v="0"/>
    <n v="0"/>
    <n v="0.03"/>
    <m/>
    <m/>
    <n v="0"/>
    <n v="0"/>
    <n v="0.03"/>
    <n v="0"/>
    <n v="0.03"/>
    <s v="No Error"/>
    <m/>
    <m/>
    <m/>
    <m/>
    <m/>
    <m/>
    <m/>
    <m/>
    <m/>
    <m/>
    <s v=""/>
  </r>
  <r>
    <s v="Valuation (NPV)"/>
    <s v="AUDBValuation (NPV)46062.2513888889"/>
    <s v="Not Found"/>
    <s v="portfolio valuation run"/>
    <s v="MCPAUDBValuation (NPV)portfolio valuation run"/>
    <s v="MCPAUDBValuation (NPV)"/>
    <s v="Not Started"/>
    <m/>
    <m/>
    <m/>
    <m/>
    <m/>
    <m/>
    <m/>
    <m/>
    <m/>
    <m/>
    <m/>
    <m/>
    <n v="2601"/>
    <x v="0"/>
    <x v="0"/>
    <s v="START portfolio valuation run"/>
    <s v="END portfolio valuation run"/>
    <d v="2026-02-09T06:02:00"/>
    <d v="2026-02-09T06:34:00"/>
    <d v="2026-02-09T06:34:00"/>
    <s v="NULL"/>
    <s v="Completed"/>
    <s v="Valuation_AU_MCP"/>
    <n v="1"/>
    <s v="portfolio valuation run"/>
    <n v="0.53"/>
    <n v="0"/>
    <n v="0.53"/>
    <n v="0"/>
    <n v="0"/>
    <n v="0.53"/>
    <m/>
    <m/>
    <n v="0"/>
    <n v="0"/>
    <n v="0.53"/>
    <n v="0"/>
    <n v="0.53"/>
    <s v="No Error"/>
    <m/>
    <m/>
    <m/>
    <m/>
    <m/>
    <m/>
    <m/>
    <m/>
    <m/>
    <m/>
    <s v=""/>
  </r>
  <r>
    <s v="Valuation (NPV)"/>
    <s v="AUDBValuation (NPV)46062.2736111111"/>
    <s v="Not Found"/>
    <s v="export to ara"/>
    <s v="MCPAUDBValuation (NPV)export to ara"/>
    <s v="MCPAUDBValuation (NPV)"/>
    <s v="Not Started"/>
    <m/>
    <m/>
    <m/>
    <m/>
    <m/>
    <m/>
    <m/>
    <m/>
    <m/>
    <m/>
    <m/>
    <m/>
    <n v="2601"/>
    <x v="0"/>
    <x v="0"/>
    <s v="START export to ara"/>
    <s v="END export to ara"/>
    <d v="2026-02-09T06:34:00"/>
    <d v="2026-02-09T06:35:00"/>
    <d v="2026-02-09T06:35:00"/>
    <s v="NULL"/>
    <s v="Completed"/>
    <s v="Valuation_AU_MCP"/>
    <n v="1"/>
    <s v="export to ara"/>
    <n v="0.02"/>
    <n v="0"/>
    <n v="0.02"/>
    <n v="0"/>
    <n v="0"/>
    <n v="0.02"/>
    <m/>
    <m/>
    <n v="0"/>
    <n v="0"/>
    <n v="0.02"/>
    <n v="0"/>
    <n v="0.02"/>
    <s v="No Error"/>
    <m/>
    <m/>
    <m/>
    <m/>
    <m/>
    <m/>
    <m/>
    <m/>
    <m/>
    <m/>
    <s v=""/>
  </r>
  <r>
    <s v="Valuation (NPV)"/>
    <s v="AUDBValuation (NPV)46062.2743055556"/>
    <s v="Not Found"/>
    <s v="Light Maintenance"/>
    <s v="MCPAUDBValuation (NPV)Light Maintenance"/>
    <s v="MCPAUDBValuation (NPV)"/>
    <s v="Not Started"/>
    <m/>
    <m/>
    <m/>
    <m/>
    <m/>
    <m/>
    <m/>
    <m/>
    <m/>
    <m/>
    <m/>
    <m/>
    <n v="2601"/>
    <x v="0"/>
    <x v="0"/>
    <s v="START Light Maintenance"/>
    <s v="END Light Maintenance"/>
    <d v="2026-02-09T06:35:00"/>
    <d v="2026-02-09T07:02:00"/>
    <d v="2026-02-09T07:02:00"/>
    <s v="NULL"/>
    <s v="Completed"/>
    <s v="Valuation_AU_MCP"/>
    <n v="1"/>
    <s v="Light Maintenance"/>
    <n v="0.45"/>
    <n v="0"/>
    <n v="0.45"/>
    <n v="0"/>
    <n v="0"/>
    <n v="0.45"/>
    <m/>
    <m/>
    <n v="0"/>
    <n v="0"/>
    <n v="0.45"/>
    <n v="0"/>
    <n v="0.45"/>
    <s v="No Error"/>
    <m/>
    <m/>
    <m/>
    <m/>
    <m/>
    <m/>
    <m/>
    <m/>
    <m/>
    <m/>
    <s v=""/>
  </r>
  <r>
    <s v="Valuation (NPV)"/>
    <s v="AUDBValuation (NPV)46062.2930555556"/>
    <s v="Not Found"/>
    <s v="valuation report OLAP exports"/>
    <s v="MCPAUDBValuation (NPV)valuation report OLAP exports"/>
    <s v="MCPAUDBValuation (NPV)"/>
    <s v="Not Started"/>
    <m/>
    <m/>
    <m/>
    <m/>
    <m/>
    <m/>
    <m/>
    <m/>
    <m/>
    <m/>
    <m/>
    <m/>
    <n v="2601"/>
    <x v="0"/>
    <x v="0"/>
    <s v="START valuation report OLAP exports"/>
    <s v="END valuation report OLAP exports"/>
    <d v="2026-02-09T07:02:00"/>
    <d v="2026-02-09T07:14:00"/>
    <d v="2026-02-09T07:14:00"/>
    <s v="NULL"/>
    <s v="Completed"/>
    <s v="Valuation_AU_MCP"/>
    <n v="1"/>
    <s v="valuation report OLAP exports"/>
    <n v="0.2"/>
    <n v="0"/>
    <n v="0.2"/>
    <n v="0"/>
    <n v="0"/>
    <n v="0.2"/>
    <m/>
    <m/>
    <n v="0"/>
    <n v="0"/>
    <n v="0.2"/>
    <n v="0"/>
    <n v="0.2"/>
    <s v="No Error"/>
    <m/>
    <m/>
    <m/>
    <m/>
    <m/>
    <m/>
    <m/>
    <m/>
    <m/>
    <m/>
    <s v=""/>
  </r>
  <r>
    <s v="Valuation (NPV)"/>
    <s v="AUDBValuation (NPV)46062.3013888889"/>
    <s v="Not Found"/>
    <s v="valuation run QRM Reporter exports"/>
    <s v="MCPAUDBValuation (NPV)valuation run QRM Reporter exports"/>
    <s v="MCPAUDBValuation (NPV)"/>
    <s v="Not Started"/>
    <m/>
    <m/>
    <m/>
    <m/>
    <m/>
    <m/>
    <m/>
    <m/>
    <m/>
    <m/>
    <m/>
    <m/>
    <n v="2601"/>
    <x v="0"/>
    <x v="0"/>
    <s v="START valuation run QRM Reporter exports"/>
    <s v="END valuation run QRM Reporter exports"/>
    <d v="2026-02-09T07:14:00"/>
    <d v="2026-02-09T07:15:00"/>
    <d v="2026-02-09T07:16:00"/>
    <s v="NULL"/>
    <s v="Completed"/>
    <s v="Valuation_AU_MCP"/>
    <n v="1"/>
    <s v="valuation run QRM Reporter exports"/>
    <n v="0.02"/>
    <n v="0"/>
    <n v="0.02"/>
    <n v="0"/>
    <n v="0"/>
    <n v="0.02"/>
    <m/>
    <m/>
    <n v="0"/>
    <n v="0"/>
    <n v="0.02"/>
    <n v="0"/>
    <n v="0.02"/>
    <s v="No Error"/>
    <m/>
    <m/>
    <m/>
    <m/>
    <m/>
    <m/>
    <m/>
    <m/>
    <m/>
    <m/>
    <s v=""/>
  </r>
  <r>
    <s v="CSRBB Valuation"/>
    <s v="AUDBCSRBB Valuation46062.3027777778"/>
    <s v="Not Found"/>
    <s v="CSRBB Portfolio Valuation"/>
    <s v="MCPAUDBCSRBB ValuationCSRBB Portfolio Valuation"/>
    <s v="MCPAUDBCSRBB Valuation"/>
    <s v="Not Started"/>
    <m/>
    <m/>
    <m/>
    <m/>
    <m/>
    <m/>
    <m/>
    <m/>
    <m/>
    <m/>
    <m/>
    <m/>
    <n v="2601"/>
    <x v="0"/>
    <x v="0"/>
    <s v="START CSRBB Portfolio Valuation"/>
    <s v="END CSRBB Portfolio Valuation"/>
    <d v="2026-02-09T07:16:00"/>
    <d v="2026-02-09T07:32:00"/>
    <d v="2026-02-09T07:32:00"/>
    <s v="NULL"/>
    <s v="Completed"/>
    <s v="CSRBB_Valuation_AU_MCP"/>
    <n v="1"/>
    <s v="CSRBB Portfolio Valuation"/>
    <n v="0.27"/>
    <n v="0"/>
    <n v="0.27"/>
    <n v="0"/>
    <n v="0"/>
    <n v="0.27"/>
    <m/>
    <m/>
    <n v="0"/>
    <n v="0"/>
    <n v="0.27"/>
    <n v="0"/>
    <n v="0.27"/>
    <s v="No Error"/>
    <m/>
    <m/>
    <m/>
    <m/>
    <m/>
    <m/>
    <m/>
    <m/>
    <m/>
    <m/>
    <s v=""/>
  </r>
  <r>
    <s v="CSRBB Valuation"/>
    <s v="AUDBCSRBB Valuation46062.3138888889"/>
    <s v="Not Found"/>
    <s v="Light Maintenance"/>
    <s v="MCPAUDBCSRBB ValuationLight Maintenance"/>
    <s v="MCPAUDBCSRBB Valuation"/>
    <s v="Not Started"/>
    <m/>
    <m/>
    <m/>
    <m/>
    <m/>
    <m/>
    <m/>
    <m/>
    <m/>
    <m/>
    <m/>
    <m/>
    <n v="2601"/>
    <x v="0"/>
    <x v="0"/>
    <s v="START Light Maintenance"/>
    <s v="END Light Maintenance"/>
    <d v="2026-02-09T07:32:00"/>
    <d v="2026-02-09T07:45:00"/>
    <d v="2026-02-09T07:46:00"/>
    <s v="NULL"/>
    <s v="Completed"/>
    <s v="CSRBB_Valuation_AU_MCP"/>
    <n v="2"/>
    <s v="Light Maintenance"/>
    <n v="0.22"/>
    <n v="0"/>
    <n v="0.22"/>
    <n v="0"/>
    <n v="0"/>
    <n v="0.22"/>
    <m/>
    <m/>
    <n v="0"/>
    <n v="0"/>
    <n v="0.22"/>
    <n v="0"/>
    <n v="0.22"/>
    <s v="No Error"/>
    <m/>
    <m/>
    <m/>
    <m/>
    <m/>
    <m/>
    <m/>
    <m/>
    <m/>
    <m/>
    <s v=""/>
  </r>
  <r>
    <s v="CSRBB Planning"/>
    <s v="AUDBCSRBB Planning46062.3236111111"/>
    <s v="Not Found"/>
    <s v="Light Maintenance"/>
    <s v="MCPAUDBCSRBB PlanningLight Maintenance"/>
    <s v="MCPAUDBCSRBB Planning"/>
    <s v="Not Started"/>
    <m/>
    <m/>
    <m/>
    <m/>
    <m/>
    <m/>
    <m/>
    <m/>
    <m/>
    <m/>
    <m/>
    <m/>
    <n v="2601"/>
    <x v="0"/>
    <x v="0"/>
    <s v="START Light Maintenance"/>
    <s v="END Light Maintenance"/>
    <d v="2026-02-09T07:46:00"/>
    <d v="2026-02-09T07:52:00"/>
    <d v="2026-02-09T07:52:00"/>
    <s v="NULL"/>
    <s v="Completed"/>
    <s v="CSRBB_Planning_AU_MCP"/>
    <n v="3"/>
    <s v="Light Maintenance"/>
    <n v="0.1"/>
    <n v="0"/>
    <n v="0.1"/>
    <n v="0"/>
    <n v="0"/>
    <n v="0.1"/>
    <m/>
    <m/>
    <n v="0"/>
    <n v="0"/>
    <n v="0.1"/>
    <n v="0"/>
    <n v="0.1"/>
    <s v="No Error"/>
    <m/>
    <m/>
    <m/>
    <m/>
    <m/>
    <m/>
    <m/>
    <m/>
    <m/>
    <m/>
    <s v="Light Maintenance"/>
  </r>
  <r>
    <s v="CSRBB Planning"/>
    <s v="AUDBCSRBB Planning46062.3277777778"/>
    <s v="Not Found"/>
    <s v="import CSRBB strategies"/>
    <s v="MCPAUDBCSRBB Planningimport CSRBB strategies"/>
    <s v="MCPAUDBCSRBB Planning"/>
    <s v="Not Started"/>
    <m/>
    <m/>
    <m/>
    <m/>
    <m/>
    <m/>
    <m/>
    <m/>
    <m/>
    <m/>
    <m/>
    <m/>
    <n v="2601"/>
    <x v="0"/>
    <x v="0"/>
    <s v="START import CSRBB strategies"/>
    <s v="END import CSRBB strategies"/>
    <d v="2026-02-09T07:52:00"/>
    <d v="2026-02-09T08:49:00"/>
    <d v="2026-02-09T08:49:00"/>
    <s v="NULL"/>
    <s v="Completed"/>
    <s v="CSRBB_Planning_AU_MCP"/>
    <n v="1"/>
    <s v="import CSRBB strategies"/>
    <n v="0.95"/>
    <n v="0"/>
    <n v="0.95"/>
    <n v="0"/>
    <n v="0"/>
    <n v="0.95"/>
    <m/>
    <m/>
    <n v="0"/>
    <n v="0"/>
    <n v="0.95"/>
    <n v="0"/>
    <n v="0.95"/>
    <s v="No Error"/>
    <m/>
    <m/>
    <m/>
    <m/>
    <m/>
    <m/>
    <m/>
    <m/>
    <m/>
    <m/>
    <s v=""/>
  </r>
  <r>
    <s v="CSRBB Planning"/>
    <s v="AUDBCSRBB Planning46062.3673611111"/>
    <s v="Not Found"/>
    <s v="CSRBB Planning Run"/>
    <s v="MCPAUDBCSRBB PlanningCSRBB Planning Run"/>
    <s v="MCPAUDBCSRBB Planning"/>
    <s v="Not Started"/>
    <m/>
    <m/>
    <m/>
    <m/>
    <m/>
    <m/>
    <m/>
    <m/>
    <m/>
    <m/>
    <m/>
    <m/>
    <n v="2601"/>
    <x v="0"/>
    <x v="0"/>
    <s v="START CSRBB Planning Run"/>
    <s v="END CSRBB Planning Run"/>
    <d v="2026-02-09T08:49:00"/>
    <d v="2026-02-09T09:37:00"/>
    <d v="2026-02-09T09:37:00"/>
    <s v="NULL"/>
    <s v="Completed"/>
    <s v="CSRBB_Planning_AU_MCP"/>
    <n v="1"/>
    <s v="CSRBB Planning Run"/>
    <n v="0.8"/>
    <n v="0"/>
    <n v="0.8"/>
    <n v="0"/>
    <n v="0"/>
    <n v="0.8"/>
    <m/>
    <m/>
    <n v="0"/>
    <n v="0"/>
    <n v="0.8"/>
    <n v="0"/>
    <n v="0.8"/>
    <s v="No Error"/>
    <m/>
    <m/>
    <m/>
    <m/>
    <m/>
    <m/>
    <m/>
    <m/>
    <m/>
    <m/>
    <s v=""/>
  </r>
  <r>
    <s v="CSRBB Planning"/>
    <s v="AUDBCSRBB Planning46062.4006944444"/>
    <s v="Not Found"/>
    <s v="export to ara"/>
    <s v="MCPAUDBCSRBB Planningexport to ara"/>
    <s v="MCPAUDBCSRBB Planning"/>
    <s v="Not Started"/>
    <m/>
    <m/>
    <m/>
    <m/>
    <m/>
    <m/>
    <m/>
    <m/>
    <m/>
    <m/>
    <m/>
    <m/>
    <n v="2601"/>
    <x v="0"/>
    <x v="0"/>
    <s v="START export to ara"/>
    <s v="END export to ara"/>
    <d v="2026-02-09T09:37:00"/>
    <d v="2026-02-09T09:40:00"/>
    <d v="2026-02-09T09:41:00"/>
    <s v="NULL"/>
    <s v="Completed"/>
    <s v="CSRBB_Planning_AU_MCP"/>
    <n v="2"/>
    <s v="export to ara"/>
    <n v="0.05"/>
    <n v="0"/>
    <n v="0.05"/>
    <n v="0"/>
    <n v="0"/>
    <n v="0.05"/>
    <m/>
    <m/>
    <n v="0"/>
    <n v="0"/>
    <n v="0.05"/>
    <n v="0"/>
    <n v="0.05"/>
    <s v="No Error"/>
    <m/>
    <m/>
    <m/>
    <m/>
    <m/>
    <m/>
    <m/>
    <m/>
    <m/>
    <m/>
    <s v=""/>
  </r>
  <r>
    <s v="KR"/>
    <s v="AUDBKR46062.4034722222"/>
    <s v="Not Found"/>
    <s v="Light Maintenance"/>
    <s v="MCPAUDBKRLight Maintenance"/>
    <s v="MCPAUDBKR"/>
    <s v="Not Started"/>
    <m/>
    <m/>
    <m/>
    <m/>
    <m/>
    <m/>
    <m/>
    <m/>
    <m/>
    <m/>
    <m/>
    <m/>
    <n v="2601"/>
    <x v="0"/>
    <x v="0"/>
    <s v="START Light Maintenance"/>
    <s v="END Light Maintenance"/>
    <d v="2026-02-09T09:41:00"/>
    <d v="2026-02-09T09:57:00"/>
    <d v="2026-02-09T09:57:00"/>
    <s v="NULL"/>
    <s v="Completed"/>
    <s v="KR_AU_MCP"/>
    <n v="4"/>
    <s v="Light Maintenance"/>
    <n v="0.27"/>
    <n v="0"/>
    <n v="0.27"/>
    <n v="0"/>
    <n v="0"/>
    <n v="0.27"/>
    <n v="0.27"/>
    <m/>
    <n v="0.27"/>
    <n v="0"/>
    <n v="0"/>
    <n v="0.27"/>
    <n v="0.27"/>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_x000a__x000a_"/>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m/>
    <s v="Light Maintenance"/>
  </r>
  <r>
    <s v="KR"/>
    <s v="AUDBKR46062.4145833333"/>
    <s v="Not Found"/>
    <s v="bpv-kr valuation"/>
    <s v="MCPAUDBKRbpv-kr valuation"/>
    <s v="MCPAUDBKR"/>
    <s v="Not Started"/>
    <m/>
    <m/>
    <m/>
    <m/>
    <m/>
    <m/>
    <m/>
    <m/>
    <m/>
    <m/>
    <m/>
    <m/>
    <n v="2601"/>
    <x v="0"/>
    <x v="0"/>
    <s v="START bpv-kr valuation"/>
    <s v="NULL"/>
    <d v="2026-02-09T09:57:00"/>
    <d v="2026-02-09T10:04:00"/>
    <d v="2026-02-09T10:38:00"/>
    <s v="Exception Info: Workflow finished with errors. (line: 40)  "/>
    <s v="Failed"/>
    <s v="KR_AU_MCP"/>
    <n v="1"/>
    <s v="bpv-kr valuation"/>
    <n v="0.12"/>
    <n v="0.12"/>
    <n v="0"/>
    <n v="0.56999999999999995"/>
    <n v="0.69"/>
    <n v="0.69"/>
    <m/>
    <m/>
    <n v="0.12"/>
    <n v="0.56999999999999995"/>
    <n v="0"/>
    <n v="0.69"/>
    <n v="0.69"/>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m/>
    <s v=""/>
  </r>
  <r>
    <s v="KR"/>
    <s v="AUDBKR46062.4430555556"/>
    <s v="Not Found"/>
    <s v="Light Maintenance"/>
    <s v="MCPAUDBKRLight Maintenance"/>
    <s v="MCPAUDBKR"/>
    <s v="Not Started"/>
    <m/>
    <m/>
    <m/>
    <m/>
    <m/>
    <m/>
    <m/>
    <m/>
    <m/>
    <m/>
    <m/>
    <m/>
    <n v="2601"/>
    <x v="0"/>
    <x v="0"/>
    <s v="START Light Maintenance"/>
    <s v="END Light Maintenance"/>
    <d v="2026-02-09T10:38:00"/>
    <d v="2026-02-09T10:46:00"/>
    <d v="2026-02-09T17:00:00"/>
    <s v="NULL"/>
    <s v="Completed"/>
    <s v="KR_AU_MCP"/>
    <n v="5"/>
    <s v="Light Maintenance"/>
    <n v="0.13"/>
    <n v="0"/>
    <n v="0.13"/>
    <n v="6.23"/>
    <n v="6.23"/>
    <n v="6.36"/>
    <n v="0.13"/>
    <m/>
    <n v="0.13"/>
    <n v="6.23"/>
    <n v="0"/>
    <n v="6.36"/>
    <n v="6.36"/>
    <s v="Tech"/>
    <s v="Platform &amp; Environment Issues"/>
    <s v="Platform/System Capacity &amp; Performance Issue"/>
    <s v="authentication issue on node server, issue solved after rerun"/>
    <m/>
    <m/>
    <s v="Partial Impact"/>
    <s v="One‑Off"/>
    <s v="Rerun once greenlight is given by OPS"/>
    <s v="Jakub to investigate root cause. Action to be decided once root cause analysis performed"/>
    <s v="INC14517289"/>
    <s v="Light Maintenance"/>
  </r>
  <r>
    <s v="KR"/>
    <s v="AUDBKR46062.7083333333"/>
    <s v="Not Found"/>
    <s v="Light Maintenance"/>
    <s v="MCPAUDBKRLight Maintenance"/>
    <s v="MCPAUDBKR"/>
    <s v="Not Started"/>
    <m/>
    <m/>
    <m/>
    <m/>
    <m/>
    <m/>
    <m/>
    <m/>
    <m/>
    <m/>
    <m/>
    <m/>
    <n v="2601"/>
    <x v="0"/>
    <x v="0"/>
    <s v="START Light Maintenance"/>
    <s v="END Light Maintenance"/>
    <d v="2026-02-09T17:00:00"/>
    <d v="2026-02-09T17:09:00"/>
    <d v="2026-02-09T18:07:00"/>
    <s v="NULL"/>
    <s v="Completed"/>
    <s v="KR_AU_MCP rr due to tech issue"/>
    <n v="6"/>
    <s v="Light Maintenance"/>
    <n v="0.15"/>
    <n v="0"/>
    <n v="0.15"/>
    <n v="0"/>
    <n v="0"/>
    <n v="0.15"/>
    <m/>
    <m/>
    <n v="0"/>
    <n v="0"/>
    <n v="0.15"/>
    <n v="0"/>
    <n v="0.15"/>
    <s v="No Error"/>
    <m/>
    <m/>
    <m/>
    <m/>
    <m/>
    <m/>
    <m/>
    <m/>
    <m/>
    <m/>
    <s v="Light Maintenance"/>
  </r>
  <r>
    <s v="KR"/>
    <s v="AUDBKR46062.7083333333"/>
    <s v="Not Found"/>
    <s v="bpv-kr valuation"/>
    <s v="MCPAUDBKRbpv-kr valuation"/>
    <s v="MCPAUDBKR"/>
    <s v="Not Started"/>
    <m/>
    <m/>
    <m/>
    <m/>
    <m/>
    <m/>
    <m/>
    <m/>
    <m/>
    <m/>
    <m/>
    <m/>
    <n v="2601"/>
    <x v="0"/>
    <x v="0"/>
    <s v="START bpv-kr valuation"/>
    <s v="END bpv-kr valuation"/>
    <d v="2026-02-09T17:00:00"/>
    <d v="2026-02-09T18:07:00"/>
    <d v="2026-02-09T17:00:00"/>
    <s v="NULL"/>
    <s v="Completed"/>
    <s v="KR_AU_MCP rr due to tech issue"/>
    <n v="1"/>
    <s v="bpv-kr valuation"/>
    <n v="1.1200000000000001"/>
    <n v="0"/>
    <n v="1.1200000000000001"/>
    <n v="0"/>
    <n v="0"/>
    <n v="1.1200000000000001"/>
    <m/>
    <m/>
    <n v="0"/>
    <n v="0"/>
    <n v="1.1200000000000001"/>
    <n v="0"/>
    <n v="1.1200000000000001"/>
    <s v="No Error"/>
    <m/>
    <m/>
    <m/>
    <m/>
    <m/>
    <m/>
    <m/>
    <m/>
    <m/>
    <m/>
    <s v=""/>
  </r>
  <r>
    <s v="KR"/>
    <s v="AUDBKR46062.7548611111"/>
    <s v="Not Found"/>
    <s v="bpv-kr valuation QRM Reporter exports"/>
    <s v="MCPAUDBKRbpv-kr valuation QRM Reporter exports"/>
    <s v="MCPAUDBKR"/>
    <s v="Not Started"/>
    <m/>
    <m/>
    <m/>
    <m/>
    <m/>
    <m/>
    <m/>
    <m/>
    <m/>
    <m/>
    <m/>
    <m/>
    <n v="2601"/>
    <x v="0"/>
    <x v="0"/>
    <s v="START bpv-kr valuation QRM Reporter exports"/>
    <s v="END bpv-kr valuation QRM Reporter exports"/>
    <d v="2026-02-09T18:07:00"/>
    <d v="2026-02-09T18:15:00"/>
    <d v="2026-02-09T18:16:00"/>
    <s v="NULL"/>
    <s v="Completed"/>
    <s v="KR_AU_MCP rr due to tech issue"/>
    <n v="1"/>
    <s v="bpv-kr valuation QRM Reporter exports"/>
    <n v="0.13"/>
    <n v="0"/>
    <n v="0.13"/>
    <n v="0"/>
    <n v="0"/>
    <n v="0.13"/>
    <m/>
    <m/>
    <n v="0"/>
    <n v="0"/>
    <n v="0.13"/>
    <n v="0"/>
    <n v="0.13"/>
    <s v="No Error"/>
    <m/>
    <m/>
    <m/>
    <m/>
    <m/>
    <m/>
    <m/>
    <m/>
    <m/>
    <m/>
    <s v=""/>
  </r>
  <r>
    <s v="EC"/>
    <s v="AUDBEC46062.7611111111"/>
    <s v="Not Found"/>
    <s v="ing-ec valuation"/>
    <s v="MCPAUDBECing-ec valuation"/>
    <s v="MCPAUDBEC"/>
    <s v="Not Started"/>
    <m/>
    <m/>
    <m/>
    <m/>
    <m/>
    <m/>
    <m/>
    <m/>
    <m/>
    <m/>
    <m/>
    <m/>
    <n v="2601"/>
    <x v="0"/>
    <x v="0"/>
    <s v="START ing-ec valuation"/>
    <s v="END ing-ec valuation"/>
    <d v="2026-02-09T18:16:00"/>
    <d v="2026-02-09T19:21:00"/>
    <d v="2026-02-09T19:21:00"/>
    <s v="NULL"/>
    <s v="Completed"/>
    <s v="EC_AU_MCP"/>
    <n v="1"/>
    <s v="ing-ec valuation"/>
    <n v="1.08"/>
    <n v="0"/>
    <n v="1.08"/>
    <n v="0"/>
    <n v="0"/>
    <n v="1.08"/>
    <m/>
    <m/>
    <n v="0"/>
    <n v="0"/>
    <n v="1.08"/>
    <n v="0"/>
    <n v="1.08"/>
    <s v="No Error"/>
    <m/>
    <m/>
    <m/>
    <m/>
    <m/>
    <m/>
    <m/>
    <m/>
    <m/>
    <m/>
    <s v=""/>
  </r>
  <r>
    <s v="EC"/>
    <s v="AUDBEC46062.80625"/>
    <s v="Not Found"/>
    <s v="Light Maintenance"/>
    <s v="MCPAUDBECLight Maintenance"/>
    <s v="MCPAUDBEC"/>
    <s v="Not Started"/>
    <m/>
    <m/>
    <m/>
    <m/>
    <m/>
    <m/>
    <m/>
    <m/>
    <m/>
    <m/>
    <m/>
    <m/>
    <n v="2601"/>
    <x v="0"/>
    <x v="0"/>
    <s v="START Light Maintenance"/>
    <s v="END Light Maintenance"/>
    <d v="2026-02-09T19:21:00"/>
    <d v="2026-02-09T19:33:00"/>
    <d v="2026-02-09T19:33:00"/>
    <s v="NULL"/>
    <s v="Completed"/>
    <s v="EC_AU_MCP"/>
    <n v="7"/>
    <s v="Light Maintenance"/>
    <n v="0.2"/>
    <n v="0"/>
    <n v="0.2"/>
    <n v="0"/>
    <n v="0"/>
    <n v="0.2"/>
    <m/>
    <m/>
    <n v="0"/>
    <n v="0"/>
    <n v="0.2"/>
    <n v="0"/>
    <n v="0.2"/>
    <s v="No Error"/>
    <m/>
    <m/>
    <m/>
    <m/>
    <m/>
    <m/>
    <m/>
    <m/>
    <m/>
    <m/>
    <s v="Light Maintenance"/>
  </r>
  <r>
    <s v="EC"/>
    <s v="AUDBEC46062.8145833333"/>
    <s v="Not Found"/>
    <s v="ing-ec valuation QRM Reporter exports"/>
    <s v="MCPAUDBECing-ec valuation QRM Reporter exports"/>
    <s v="MCPAUDBEC"/>
    <s v="Not Started"/>
    <m/>
    <m/>
    <m/>
    <m/>
    <m/>
    <m/>
    <m/>
    <m/>
    <m/>
    <m/>
    <m/>
    <m/>
    <n v="2601"/>
    <x v="0"/>
    <x v="0"/>
    <s v="START ing-ec valuation QRM Reporter exports"/>
    <s v="END ing-ec valuation QRM Reporter exports"/>
    <d v="2026-02-09T19:33:00"/>
    <d v="2026-02-09T19:33:00"/>
    <d v="2026-02-12T04:57:00"/>
    <s v="NULL"/>
    <s v="Completed"/>
    <s v="EC_AU_MCP"/>
    <n v="1"/>
    <s v="ing-ec valuation QRM Reporter exports"/>
    <n v="0"/>
    <n v="0"/>
    <n v="0"/>
    <n v="0"/>
    <n v="0"/>
    <n v="0"/>
    <m/>
    <m/>
    <n v="0"/>
    <n v="0"/>
    <n v="0"/>
    <n v="0"/>
    <n v="0"/>
    <s v="No Error"/>
    <m/>
    <m/>
    <m/>
    <m/>
    <m/>
    <m/>
    <m/>
    <m/>
    <m/>
    <m/>
    <s v=""/>
  </r>
  <r>
    <s v="Import Strategies"/>
    <s v="AUDBImport Strategies46065.20625"/>
    <s v="Not Found"/>
    <s v="import strategies"/>
    <s v="MCPAUDBImport Strategiesimport strategies"/>
    <s v="MCPAUDBImport Strategies"/>
    <s v="Not Started"/>
    <m/>
    <m/>
    <m/>
    <m/>
    <m/>
    <m/>
    <m/>
    <m/>
    <m/>
    <m/>
    <m/>
    <m/>
    <n v="2601"/>
    <x v="0"/>
    <x v="0"/>
    <s v="START import strategies"/>
    <s v="NULL"/>
    <d v="2026-02-12T04:57:00"/>
    <d v="2026-02-12T05:01:00"/>
    <d v="2026-02-12T05:43:00"/>
    <s v="Exception from QRM: Exception calling ImportPlanningStrategy: Exception calling ImportPlanningStrategy: Cell 'E1128' in sheet 'Pricing - 2' contains no data.  -- Details available: Y. -- Warnings available: N. (line: 35)  QRM error details:    "/>
    <s v="Failed"/>
    <s v="Import_Strategies_AU_MCP"/>
    <n v="1"/>
    <s v="import strategies"/>
    <n v="7.0000000000000007E-2"/>
    <n v="7.0000000000000007E-2"/>
    <n v="0"/>
    <n v="0.7"/>
    <n v="0.77"/>
    <n v="0.77"/>
    <m/>
    <m/>
    <n v="7.0000000000000007E-2"/>
    <n v="0.7"/>
    <n v="0"/>
    <n v="0.77"/>
    <n v="0.77"/>
    <s v="Data Quality"/>
    <s v="Business Data Providers"/>
    <s v="Business Driven Input Change"/>
    <s v="Risk Run 2 strategy inputs had to be updated to 0 instead of blank so QRM can ingest the file. Last month, input for these cells were non-blank, but an internal change in business side prompted users to populate these cells as blank (should be zero)."/>
    <s v="Strategies"/>
    <m/>
    <s v="Single‑Location Impact"/>
    <s v="One‑Off"/>
    <s v="Users updated the file's incorrect columns (lockout period) from NULL to '0'."/>
    <s v="Users to fill lockout period as '0' instead of NULL moving forward. _x000a__x000a_Implement a control specific to strategies"/>
    <m/>
    <s v=""/>
  </r>
  <r>
    <s v="Import Strategies"/>
    <s v="AUDBImport Strategies46065.2381944444"/>
    <s v="Not Found"/>
    <s v="import strategies"/>
    <s v="MCPAUDBImport Strategiesimport strategies"/>
    <s v="MCPAUDBImport Strategies"/>
    <s v="Not Started"/>
    <m/>
    <m/>
    <m/>
    <m/>
    <m/>
    <m/>
    <m/>
    <m/>
    <m/>
    <m/>
    <m/>
    <m/>
    <n v="2601"/>
    <x v="0"/>
    <x v="0"/>
    <s v="START import strategies"/>
    <s v="END import strategies"/>
    <d v="2026-02-12T05:43:00"/>
    <d v="2026-02-12T05:48:00"/>
    <d v="2026-02-12T05:49:00"/>
    <s v="NULL"/>
    <s v="Completed"/>
    <s v="Import_Strategies_AU_MCP rr "/>
    <n v="2"/>
    <s v="import strategies"/>
    <n v="0.08"/>
    <n v="0"/>
    <n v="0.08"/>
    <n v="0"/>
    <n v="0"/>
    <n v="0.08"/>
    <m/>
    <m/>
    <n v="0"/>
    <n v="0"/>
    <n v="0.08"/>
    <n v="0"/>
    <n v="0.08"/>
    <s v="No Error"/>
    <m/>
    <m/>
    <m/>
    <m/>
    <m/>
    <m/>
    <m/>
    <m/>
    <m/>
    <m/>
    <s v=""/>
  </r>
  <r>
    <s v="Planning (NII)"/>
    <s v="AUDBPlanning (NII)46065.2423611111"/>
    <s v="Not Found"/>
    <s v="planning run01"/>
    <s v="MCPAUDBPlanning (NII)planning run01"/>
    <s v="MCPAUDBPlanning (NII)"/>
    <s v="Not Started"/>
    <m/>
    <m/>
    <m/>
    <m/>
    <m/>
    <m/>
    <m/>
    <m/>
    <m/>
    <m/>
    <m/>
    <m/>
    <n v="2601"/>
    <x v="0"/>
    <x v="0"/>
    <s v="START planning run01"/>
    <s v="END planning run01"/>
    <d v="2026-02-12T05:49:00"/>
    <d v="2026-02-12T07:11:00"/>
    <d v="2026-02-12T07:11:00"/>
    <s v="NULL"/>
    <s v="Completed"/>
    <s v="Planning_AU_MCP"/>
    <n v="1"/>
    <s v="planning run01"/>
    <n v="1.37"/>
    <n v="0"/>
    <n v="1.37"/>
    <n v="0"/>
    <n v="0"/>
    <n v="1.37"/>
    <m/>
    <m/>
    <n v="0"/>
    <n v="0"/>
    <n v="1.37"/>
    <n v="0"/>
    <n v="1.37"/>
    <s v="No Error"/>
    <m/>
    <m/>
    <m/>
    <m/>
    <m/>
    <m/>
    <m/>
    <m/>
    <m/>
    <m/>
    <s v=""/>
  </r>
  <r>
    <s v="Planning (NII)"/>
    <s v="AUDBPlanning (NII)46065.2993055556"/>
    <s v="Not Found"/>
    <s v="MDL Processing"/>
    <s v="MCPAUDBPlanning (NII)MDL Processing"/>
    <s v="MCPAUDBPlanning (NII)"/>
    <s v="Not Started"/>
    <m/>
    <m/>
    <m/>
    <m/>
    <m/>
    <m/>
    <m/>
    <m/>
    <m/>
    <m/>
    <m/>
    <m/>
    <n v="2601"/>
    <x v="0"/>
    <x v="0"/>
    <s v="START MDL Processing"/>
    <s v="END MDL Processing"/>
    <d v="2026-02-12T07:11:00"/>
    <d v="2026-02-12T07:24:00"/>
    <d v="2026-02-12T07:24:00"/>
    <s v="NULL"/>
    <s v="Completed"/>
    <s v="Planning_AU_MCP"/>
    <n v="1"/>
    <s v="MDL Processing"/>
    <n v="0.22"/>
    <n v="0"/>
    <n v="0.22"/>
    <n v="0"/>
    <n v="0"/>
    <n v="0.22"/>
    <m/>
    <m/>
    <n v="0"/>
    <n v="0"/>
    <n v="0.22"/>
    <n v="0"/>
    <n v="0.22"/>
    <s v="No Error"/>
    <m/>
    <m/>
    <m/>
    <m/>
    <m/>
    <m/>
    <m/>
    <m/>
    <m/>
    <m/>
    <s v=""/>
  </r>
  <r>
    <s v="Planning (NII)"/>
    <s v="AUDBPlanning (NII)46065.3083333333"/>
    <s v="Not Found"/>
    <s v="planning run02"/>
    <s v="MCPAUDBPlanning (NII)planning run02"/>
    <s v="MCPAUDBPlanning (NII)"/>
    <s v="Not Started"/>
    <m/>
    <m/>
    <m/>
    <m/>
    <m/>
    <m/>
    <m/>
    <m/>
    <m/>
    <m/>
    <m/>
    <m/>
    <n v="2601"/>
    <x v="0"/>
    <x v="0"/>
    <s v="START planning run02"/>
    <s v="END planning run02"/>
    <d v="2026-02-12T07:24:00"/>
    <d v="2026-02-12T17:28:00"/>
    <d v="2026-02-12T17:28:00"/>
    <s v="NULL"/>
    <s v="Completed"/>
    <s v="Planning_AU_MCP"/>
    <n v="1"/>
    <s v="planning run02"/>
    <n v="10.07"/>
    <n v="0"/>
    <n v="10.07"/>
    <n v="0"/>
    <n v="0"/>
    <n v="10.07"/>
    <m/>
    <m/>
    <n v="0"/>
    <n v="0"/>
    <n v="10.07"/>
    <n v="0"/>
    <n v="10.07"/>
    <s v="No Error"/>
    <m/>
    <m/>
    <m/>
    <m/>
    <m/>
    <m/>
    <m/>
    <m/>
    <m/>
    <m/>
    <s v=""/>
  </r>
  <r>
    <s v="Planning (NII)"/>
    <s v="AUDBPlanning (NII)46065.7277777778"/>
    <s v="Not Found"/>
    <s v="export to ara"/>
    <s v="MCPAUDBPlanning (NII)export to ara"/>
    <s v="MCPAUDBPlanning (NII)"/>
    <s v="Not Started"/>
    <m/>
    <m/>
    <m/>
    <m/>
    <m/>
    <m/>
    <m/>
    <m/>
    <m/>
    <m/>
    <m/>
    <m/>
    <n v="2601"/>
    <x v="0"/>
    <x v="0"/>
    <s v="START export to ara"/>
    <s v="END export to ara"/>
    <d v="2026-02-12T17:28:00"/>
    <d v="2026-02-12T17:28:00"/>
    <d v="2026-02-12T17:28:00"/>
    <s v="NULL"/>
    <s v="Completed"/>
    <s v="Planning_AU_MCP"/>
    <n v="3"/>
    <s v="export to ara"/>
    <n v="0"/>
    <n v="0"/>
    <n v="0"/>
    <n v="0"/>
    <n v="0"/>
    <n v="0"/>
    <m/>
    <m/>
    <n v="0"/>
    <n v="0"/>
    <n v="0"/>
    <n v="0"/>
    <n v="0"/>
    <s v="No Error"/>
    <m/>
    <m/>
    <m/>
    <m/>
    <m/>
    <m/>
    <m/>
    <m/>
    <m/>
    <m/>
    <s v="export to ara"/>
  </r>
  <r>
    <s v="Planning (NII)"/>
    <s v="AUDBPlanning (NII)46065.7277777778"/>
    <s v="Not Found"/>
    <s v="planning run QRM Reporter exports"/>
    <s v="MCPAUDBPlanning (NII)planning run QRM Reporter exports"/>
    <s v="MCPAUDBPlanning (NII)"/>
    <s v="Not Started"/>
    <m/>
    <m/>
    <m/>
    <m/>
    <m/>
    <m/>
    <m/>
    <m/>
    <m/>
    <m/>
    <m/>
    <m/>
    <n v="2601"/>
    <x v="0"/>
    <x v="0"/>
    <s v="START planning run QRM Reporter exports"/>
    <s v="END planning run QRM Reporter exports"/>
    <d v="2026-02-12T17:28:00"/>
    <d v="2026-02-12T18:08:00"/>
    <d v="2026-02-12T18:09:00"/>
    <s v="NULL"/>
    <s v="Completed"/>
    <s v="Planning_AU_MCP"/>
    <n v="1"/>
    <s v="planning run QRM Reporter exports"/>
    <n v="0.67"/>
    <n v="0"/>
    <n v="0.67"/>
    <n v="0"/>
    <n v="0"/>
    <n v="0.67"/>
    <m/>
    <m/>
    <n v="0"/>
    <n v="0"/>
    <n v="0.67"/>
    <n v="0"/>
    <n v="0.67"/>
    <s v="No Error"/>
    <m/>
    <m/>
    <m/>
    <m/>
    <m/>
    <m/>
    <m/>
    <m/>
    <m/>
    <m/>
    <s v=""/>
  </r>
  <r>
    <s v="ITS"/>
    <s v="AUDBITS46065.75625"/>
    <s v="Not Found"/>
    <s v="Light Maintenance"/>
    <s v="MCPAUDBITSLight Maintenance"/>
    <s v="MCPAUDBITS"/>
    <s v="Not Started"/>
    <m/>
    <m/>
    <m/>
    <m/>
    <m/>
    <m/>
    <m/>
    <m/>
    <m/>
    <m/>
    <m/>
    <m/>
    <n v="2601"/>
    <x v="0"/>
    <x v="0"/>
    <s v="START Light Maintenance"/>
    <s v="END Light Maintenance"/>
    <d v="2026-02-12T18:09:00"/>
    <d v="2026-02-12T19:47:00"/>
    <d v="2026-02-12T19:47:00"/>
    <s v="NULL"/>
    <s v="Completed"/>
    <s v="ITS_AU_MCP"/>
    <n v="8"/>
    <s v="Light Maintenance"/>
    <n v="1.63"/>
    <n v="0"/>
    <n v="1.63"/>
    <n v="0"/>
    <n v="0"/>
    <n v="1.63"/>
    <m/>
    <m/>
    <n v="0"/>
    <n v="0"/>
    <n v="1.63"/>
    <n v="0"/>
    <n v="1.63"/>
    <s v="No Error"/>
    <m/>
    <m/>
    <m/>
    <m/>
    <m/>
    <m/>
    <m/>
    <m/>
    <m/>
    <m/>
    <s v="Light Maintenance"/>
  </r>
  <r>
    <s v="ITS"/>
    <s v="AUDBITS46065.8243055556"/>
    <s v="Not Found"/>
    <s v="ITS planning run"/>
    <s v="MCPAUDBITSITS planning run"/>
    <s v="MCPAUDBITS"/>
    <s v="Not Started"/>
    <m/>
    <m/>
    <m/>
    <m/>
    <m/>
    <m/>
    <m/>
    <m/>
    <m/>
    <m/>
    <m/>
    <m/>
    <n v="2601"/>
    <x v="0"/>
    <x v="0"/>
    <s v="START ITS planning run"/>
    <s v="END ITS planning run"/>
    <d v="2026-02-12T19:47:00"/>
    <d v="2026-02-12T19:59:00"/>
    <d v="2026-02-12T19:59:00"/>
    <s v="NULL"/>
    <s v="Completed"/>
    <s v="ITS_AU_MCP"/>
    <n v="1"/>
    <s v="ITS planning run"/>
    <n v="0.2"/>
    <n v="0"/>
    <n v="0.2"/>
    <n v="0"/>
    <n v="0"/>
    <n v="0.2"/>
    <m/>
    <m/>
    <n v="0"/>
    <n v="0"/>
    <n v="0.2"/>
    <n v="0"/>
    <n v="0.2"/>
    <s v="No Error"/>
    <m/>
    <m/>
    <m/>
    <m/>
    <m/>
    <m/>
    <m/>
    <m/>
    <m/>
    <m/>
    <s v=""/>
  </r>
  <r>
    <s v="TRISS"/>
    <s v="AUDBTRISS46065.8326388889"/>
    <s v="Not Found"/>
    <s v="TRISS export"/>
    <s v="MCPAUDBTRISSTRISS export"/>
    <s v="MCPAUDBTRISS"/>
    <s v="Not Started"/>
    <m/>
    <m/>
    <m/>
    <m/>
    <m/>
    <m/>
    <m/>
    <m/>
    <m/>
    <m/>
    <m/>
    <m/>
    <n v="2601"/>
    <x v="0"/>
    <x v="0"/>
    <s v="START TRISS export"/>
    <s v="END TRISS export"/>
    <d v="2026-02-12T19:59:00"/>
    <d v="2026-02-12T21:33:00"/>
    <s v="NULL"/>
    <s v="NULL"/>
    <s v="Completed"/>
    <s v="TRISS_AU_MCP"/>
    <n v="1"/>
    <s v="TRISS export"/>
    <n v="1.57"/>
    <n v="0"/>
    <n v="1.57"/>
    <n v="0"/>
    <n v="0"/>
    <n v="1.57"/>
    <m/>
    <m/>
    <n v="0"/>
    <n v="0"/>
    <n v="1.57"/>
    <n v="0"/>
    <n v="1.57"/>
    <s v="No Error"/>
    <m/>
    <m/>
    <m/>
    <m/>
    <m/>
    <m/>
    <m/>
    <m/>
    <m/>
    <m/>
    <s v=""/>
  </r>
  <r>
    <s v="Load Pos"/>
    <s v="BEGTLoad Pos46057.7131944444"/>
    <s v="Not Found"/>
    <s v="load"/>
    <s v="MCPBEGTLoad Posload"/>
    <s v="MCPBEGTLoad Pos"/>
    <s v="Not Started"/>
    <m/>
    <m/>
    <m/>
    <m/>
    <m/>
    <m/>
    <m/>
    <m/>
    <m/>
    <m/>
    <m/>
    <m/>
    <n v="2601"/>
    <x v="1"/>
    <x v="0"/>
    <s v="START load"/>
    <s v="END load"/>
    <d v="2026-02-04T17:07:00"/>
    <d v="2026-02-04T17:51:00"/>
    <d v="2026-02-04T17:51:00"/>
    <s v="NULL"/>
    <s v="Completed"/>
    <s v="Load_POS_BEGT_MCP"/>
    <n v="1"/>
    <s v="load"/>
    <n v="0.73"/>
    <n v="0"/>
    <n v="0.73"/>
    <n v="0"/>
    <n v="0"/>
    <n v="0.73"/>
    <m/>
    <m/>
    <n v="0"/>
    <n v="0"/>
    <n v="0.73"/>
    <n v="0"/>
    <n v="0.73"/>
    <s v="No Error"/>
    <m/>
    <m/>
    <m/>
    <m/>
    <m/>
    <m/>
    <m/>
    <m/>
    <m/>
    <m/>
    <s v=""/>
  </r>
  <r>
    <s v="Load Pos"/>
    <s v="BEGTLoad Pos46057.74375"/>
    <s v="Not Found"/>
    <s v="Light Maintenance"/>
    <s v="MCPBEGTLoad PosLight Maintenance"/>
    <s v="MCPBEGTLoad Pos"/>
    <s v="Not Started"/>
    <m/>
    <m/>
    <m/>
    <m/>
    <m/>
    <m/>
    <m/>
    <m/>
    <m/>
    <m/>
    <m/>
    <m/>
    <n v="2601"/>
    <x v="1"/>
    <x v="0"/>
    <s v="START Light Maintenance"/>
    <s v="END Light Maintenance"/>
    <d v="2026-02-04T17:51:00"/>
    <d v="2026-02-04T18:06:00"/>
    <d v="2026-02-04T18:06:00"/>
    <s v="NULL"/>
    <s v="Completed"/>
    <s v="Load_POS_BEGT_MCP"/>
    <n v="1"/>
    <s v="Light Maintenance"/>
    <n v="0.25"/>
    <n v="0"/>
    <n v="0.25"/>
    <n v="0"/>
    <n v="0"/>
    <n v="0.25"/>
    <m/>
    <m/>
    <n v="0"/>
    <n v="0"/>
    <n v="0.25"/>
    <n v="0"/>
    <n v="0.25"/>
    <s v="No Error"/>
    <m/>
    <m/>
    <m/>
    <m/>
    <m/>
    <m/>
    <m/>
    <m/>
    <m/>
    <m/>
    <s v=""/>
  </r>
  <r>
    <s v="Load Pos"/>
    <s v="BEGTLoad Pos46057.7541666667"/>
    <s v="Not Found"/>
    <s v="export to ara"/>
    <s v="MCPBEGTLoad Posexport to ara"/>
    <s v="MCPBEGTLoad Pos"/>
    <s v="Not Started"/>
    <m/>
    <m/>
    <m/>
    <m/>
    <m/>
    <m/>
    <m/>
    <m/>
    <m/>
    <m/>
    <m/>
    <m/>
    <n v="2601"/>
    <x v="1"/>
    <x v="0"/>
    <s v="START export to ara"/>
    <s v="END export to ara"/>
    <d v="2026-02-04T18:06:00"/>
    <d v="2026-02-04T18:07:00"/>
    <d v="2026-02-04T18:07:00"/>
    <s v="NULL"/>
    <s v="Completed"/>
    <s v="Load_POS_BEGT_MCP"/>
    <n v="1"/>
    <s v="export to ara"/>
    <n v="0.02"/>
    <n v="0"/>
    <n v="0.02"/>
    <n v="0"/>
    <n v="0"/>
    <n v="0.02"/>
    <m/>
    <m/>
    <n v="0"/>
    <n v="0"/>
    <n v="0.02"/>
    <n v="0"/>
    <n v="0.02"/>
    <s v="No Error"/>
    <m/>
    <m/>
    <m/>
    <m/>
    <m/>
    <m/>
    <m/>
    <m/>
    <m/>
    <m/>
    <s v=""/>
  </r>
  <r>
    <s v="Load Pos"/>
    <s v="BEGTLoad Pos46057.7548611111"/>
    <s v="Not Found"/>
    <s v="Stratification"/>
    <s v="MCPBEGTLoad PosStratification"/>
    <s v="MCPBEGTLoad Pos"/>
    <s v="Not Started"/>
    <m/>
    <m/>
    <m/>
    <m/>
    <m/>
    <m/>
    <m/>
    <m/>
    <m/>
    <m/>
    <m/>
    <m/>
    <n v="2601"/>
    <x v="1"/>
    <x v="0"/>
    <s v="START Stratification"/>
    <s v="END Stratification"/>
    <d v="2026-02-04T18:07:00"/>
    <d v="2026-02-04T18:13:00"/>
    <d v="2026-02-04T18:13:00"/>
    <s v="NULL"/>
    <s v="Completed"/>
    <s v="Load_POS_BEGT_MCP"/>
    <n v="1"/>
    <s v="Stratification"/>
    <n v="0.1"/>
    <n v="0"/>
    <n v="0.1"/>
    <n v="0"/>
    <n v="0"/>
    <n v="0.1"/>
    <m/>
    <m/>
    <n v="0"/>
    <n v="0"/>
    <n v="0.1"/>
    <n v="0"/>
    <n v="0.1"/>
    <s v="No Error"/>
    <m/>
    <m/>
    <m/>
    <m/>
    <m/>
    <m/>
    <m/>
    <m/>
    <m/>
    <m/>
    <s v=""/>
  </r>
  <r>
    <s v="Load Pos"/>
    <s v="BEGTLoad Pos46057.7590277778"/>
    <s v="Not Found"/>
    <s v="Position report OLAP exports"/>
    <s v="MCPBEGTLoad PosPosition report OLAP exports"/>
    <s v="MCPBEGTLoad Pos"/>
    <s v="Not Started"/>
    <m/>
    <m/>
    <m/>
    <m/>
    <m/>
    <m/>
    <m/>
    <m/>
    <m/>
    <m/>
    <m/>
    <m/>
    <n v="2601"/>
    <x v="1"/>
    <x v="0"/>
    <s v="START Position report OLAP exports"/>
    <s v="END Position report OLAP exports"/>
    <d v="2026-02-04T18:13:00"/>
    <d v="2026-02-04T18:28:00"/>
    <d v="2026-02-04T18:28:00"/>
    <s v="NULL"/>
    <s v="Completed"/>
    <s v="Load_POS_BEGT_MCP"/>
    <n v="1"/>
    <s v="Position report OLAP exports"/>
    <n v="0.25"/>
    <n v="0"/>
    <n v="0.25"/>
    <n v="0"/>
    <n v="0"/>
    <n v="0.25"/>
    <m/>
    <m/>
    <n v="0"/>
    <n v="0"/>
    <n v="0.25"/>
    <n v="0"/>
    <n v="0.25"/>
    <s v="No Error"/>
    <m/>
    <m/>
    <m/>
    <m/>
    <m/>
    <m/>
    <m/>
    <m/>
    <m/>
    <m/>
    <s v=""/>
  </r>
  <r>
    <s v="Load Pos"/>
    <s v="BEGTLoad Pos46057.7694444444"/>
    <s v="Not Found"/>
    <s v="copy from"/>
    <s v="MCPBEGTLoad Poscopy from"/>
    <s v="MCPBEGTLoad Pos"/>
    <s v="Not Started"/>
    <m/>
    <m/>
    <m/>
    <m/>
    <m/>
    <m/>
    <m/>
    <m/>
    <m/>
    <m/>
    <m/>
    <m/>
    <n v="2601"/>
    <x v="1"/>
    <x v="0"/>
    <s v="START copy from"/>
    <s v="END copy from"/>
    <d v="2026-02-04T18:28:00"/>
    <d v="2026-02-04T18:32:00"/>
    <d v="2026-02-04T18:32:00"/>
    <s v="NULL"/>
    <s v="Completed"/>
    <s v="Load_POS_BEGT_MCP"/>
    <n v="1"/>
    <s v="copy from"/>
    <n v="7.0000000000000007E-2"/>
    <n v="0"/>
    <n v="7.0000000000000007E-2"/>
    <n v="0"/>
    <n v="0"/>
    <n v="7.0000000000000007E-2"/>
    <m/>
    <m/>
    <n v="0"/>
    <n v="0"/>
    <n v="7.0000000000000007E-2"/>
    <n v="0"/>
    <n v="7.0000000000000007E-2"/>
    <s v="No Error"/>
    <m/>
    <m/>
    <m/>
    <m/>
    <m/>
    <m/>
    <m/>
    <m/>
    <m/>
    <m/>
    <s v=""/>
  </r>
  <r>
    <s v="Valuation (NPV)"/>
    <s v="BEGTValuation (NPV)46057.7722222222"/>
    <s v="Not Found"/>
    <s v="portfolio valuation run"/>
    <s v="MCPBEGTValuation (NPV)portfolio valuation run"/>
    <s v="MCPBEGTValuation (NPV)"/>
    <s v="Not Started"/>
    <m/>
    <m/>
    <m/>
    <m/>
    <m/>
    <m/>
    <m/>
    <m/>
    <m/>
    <m/>
    <m/>
    <m/>
    <n v="2601"/>
    <x v="1"/>
    <x v="0"/>
    <s v="START portfolio valuation run"/>
    <s v="END portfolio valuation run"/>
    <d v="2026-02-04T18:32:00"/>
    <d v="2026-02-04T18:45:00"/>
    <d v="2026-02-04T18:45:00"/>
    <s v="NULL"/>
    <s v="Completed"/>
    <s v="Valuation_BEGT_MCP"/>
    <n v="1"/>
    <s v="portfolio valuation run"/>
    <n v="0.22"/>
    <n v="0"/>
    <n v="0.22"/>
    <n v="0"/>
    <n v="0"/>
    <n v="0.22"/>
    <m/>
    <m/>
    <n v="0"/>
    <n v="0"/>
    <n v="0.22"/>
    <n v="0"/>
    <n v="0.22"/>
    <s v="No Error"/>
    <m/>
    <m/>
    <m/>
    <m/>
    <m/>
    <m/>
    <m/>
    <m/>
    <m/>
    <m/>
    <s v=""/>
  </r>
  <r>
    <s v="Valuation (NPV)"/>
    <s v="BEGTValuation (NPV)46057.78125"/>
    <s v="Not Found"/>
    <s v="export to ara"/>
    <s v="MCPBEGTValuation (NPV)export to ara"/>
    <s v="MCPBEGTValuation (NPV)"/>
    <s v="Not Started"/>
    <m/>
    <m/>
    <m/>
    <m/>
    <m/>
    <m/>
    <m/>
    <m/>
    <m/>
    <m/>
    <m/>
    <m/>
    <n v="2601"/>
    <x v="1"/>
    <x v="0"/>
    <s v="START export to ara"/>
    <s v="END export to ara"/>
    <d v="2026-02-04T18:45:00"/>
    <d v="2026-02-04T18:47:00"/>
    <d v="2026-02-04T18:47:00"/>
    <s v="NULL"/>
    <s v="Completed"/>
    <s v="Valuation_BEGT_MCP"/>
    <n v="2"/>
    <s v="export to ara"/>
    <n v="0.03"/>
    <n v="0"/>
    <n v="0.03"/>
    <n v="0"/>
    <n v="0"/>
    <n v="0.03"/>
    <m/>
    <m/>
    <n v="0"/>
    <n v="0"/>
    <n v="0.03"/>
    <n v="0"/>
    <n v="0.03"/>
    <s v="No Error"/>
    <m/>
    <m/>
    <m/>
    <m/>
    <m/>
    <m/>
    <m/>
    <m/>
    <m/>
    <m/>
    <s v=""/>
  </r>
  <r>
    <s v="Valuation (NPV)"/>
    <s v="BEGTValuation (NPV)46057.7826388889"/>
    <s v="Not Found"/>
    <s v="Light Maintenance"/>
    <s v="MCPBEGTValuation (NPV)Light Maintenance"/>
    <s v="MCPBEGTValuation (NPV)"/>
    <s v="Not Started"/>
    <m/>
    <m/>
    <m/>
    <m/>
    <m/>
    <m/>
    <m/>
    <m/>
    <m/>
    <m/>
    <m/>
    <m/>
    <n v="2601"/>
    <x v="1"/>
    <x v="0"/>
    <s v="START Light Maintenance"/>
    <s v="END Light Maintenance"/>
    <d v="2026-02-04T18:47:00"/>
    <d v="2026-02-04T19:04:00"/>
    <d v="2026-02-04T19:04:00"/>
    <s v="NULL"/>
    <s v="Completed"/>
    <s v="Valuation_BEGT_MCP"/>
    <n v="2"/>
    <s v="Light Maintenance"/>
    <n v="0.28000000000000003"/>
    <n v="0"/>
    <n v="0.28000000000000003"/>
    <n v="0"/>
    <n v="0"/>
    <n v="0.28000000000000003"/>
    <m/>
    <m/>
    <n v="0"/>
    <n v="0"/>
    <n v="0.28000000000000003"/>
    <n v="0"/>
    <n v="0.28000000000000003"/>
    <s v="No Error"/>
    <m/>
    <m/>
    <m/>
    <m/>
    <m/>
    <m/>
    <m/>
    <m/>
    <m/>
    <m/>
    <s v=""/>
  </r>
  <r>
    <s v="Valuation (NPV)"/>
    <s v="BEGTValuation (NPV)46057.7944444444"/>
    <s v="Not Found"/>
    <s v="valuation report exports"/>
    <s v="MCPBEGTValuation (NPV)valuation report exports"/>
    <s v="MCPBEGTValuation (NPV)"/>
    <s v="Not Started"/>
    <m/>
    <m/>
    <m/>
    <m/>
    <m/>
    <m/>
    <m/>
    <m/>
    <m/>
    <m/>
    <m/>
    <m/>
    <n v="2601"/>
    <x v="1"/>
    <x v="0"/>
    <s v="START valuation report exports"/>
    <s v="END valuation report exports"/>
    <d v="2026-02-04T19:04:00"/>
    <d v="2026-02-04T19:27:00"/>
    <d v="2026-02-04T19:27:00"/>
    <s v="NULL"/>
    <s v="Completed"/>
    <s v="Valuation_BEGT_MCP"/>
    <n v="1"/>
    <s v="valuation report exports"/>
    <n v="0.38"/>
    <n v="0"/>
    <n v="0.38"/>
    <n v="0"/>
    <n v="0"/>
    <n v="0.38"/>
    <m/>
    <m/>
    <n v="0"/>
    <n v="0"/>
    <n v="0.38"/>
    <n v="0"/>
    <n v="0.38"/>
    <s v="No Error"/>
    <m/>
    <m/>
    <m/>
    <m/>
    <m/>
    <m/>
    <m/>
    <m/>
    <m/>
    <m/>
    <s v=""/>
  </r>
  <r>
    <s v="Valuation (NPV)"/>
    <s v="BEGTValuation (NPV)46057.8104166667"/>
    <s v="Not Found"/>
    <s v="AIC portfolio valuation run"/>
    <s v="MCPBEGTValuation (NPV)AIC portfolio valuation run"/>
    <s v="MCPBEGTValuation (NPV)"/>
    <s v="Not Started"/>
    <m/>
    <m/>
    <m/>
    <m/>
    <m/>
    <m/>
    <m/>
    <m/>
    <m/>
    <m/>
    <m/>
    <m/>
    <n v="2601"/>
    <x v="1"/>
    <x v="0"/>
    <s v="START AIC portfolio valuation run"/>
    <s v="END AIC portfolio valuation run"/>
    <d v="2026-02-04T19:27:00"/>
    <d v="2026-02-05T00:45:00"/>
    <d v="2026-02-05T02:37:00"/>
    <s v="NULL"/>
    <s v="Completed"/>
    <s v="Valuation_BEGT_MCP"/>
    <n v="1"/>
    <s v="AIC portfolio valuation run"/>
    <n v="5.3"/>
    <n v="0"/>
    <n v="5.3"/>
    <n v="0"/>
    <n v="0"/>
    <n v="5.3"/>
    <m/>
    <m/>
    <n v="0"/>
    <n v="0"/>
    <n v="5.3"/>
    <n v="0"/>
    <n v="5.3"/>
    <s v="No Error"/>
    <m/>
    <m/>
    <m/>
    <m/>
    <m/>
    <m/>
    <m/>
    <m/>
    <m/>
    <m/>
    <s v=""/>
  </r>
  <r>
    <s v="Import Strategies"/>
    <s v="BEGTImport Strategies46058.1090277778"/>
    <s v="Not Found"/>
    <s v="import strategies"/>
    <s v="MCPBEGTImport Strategiesimport strategies"/>
    <s v="MCPBEGTImport Strategies"/>
    <s v="Not Started"/>
    <m/>
    <m/>
    <m/>
    <m/>
    <m/>
    <m/>
    <m/>
    <m/>
    <m/>
    <m/>
    <m/>
    <m/>
    <n v="2601"/>
    <x v="1"/>
    <x v="0"/>
    <s v="START import strategies"/>
    <s v="END import strategies"/>
    <d v="2026-02-05T02:37:00"/>
    <d v="2026-02-05T02:59:00"/>
    <d v="2026-02-05T03:00:00"/>
    <s v="NULL"/>
    <s v="Completed"/>
    <s v="Import_Strategies_BEGT_MCP"/>
    <n v="1"/>
    <s v="import strategies"/>
    <n v="0.37"/>
    <n v="0"/>
    <n v="0.37"/>
    <n v="0"/>
    <n v="0"/>
    <n v="0.37"/>
    <m/>
    <m/>
    <n v="0"/>
    <n v="0"/>
    <n v="0.37"/>
    <n v="0"/>
    <n v="0.37"/>
    <s v="No Error"/>
    <m/>
    <m/>
    <m/>
    <m/>
    <m/>
    <m/>
    <m/>
    <m/>
    <m/>
    <m/>
    <s v=""/>
  </r>
  <r>
    <s v="Planning (NII)"/>
    <s v="BEGTPlanning (NII)46058.125"/>
    <s v="Not Found"/>
    <s v="planning run01"/>
    <s v="MCPBEGTPlanning (NII)planning run01"/>
    <s v="MCPBEGTPlanning (NII)"/>
    <s v="Not Started"/>
    <m/>
    <m/>
    <m/>
    <m/>
    <m/>
    <m/>
    <m/>
    <m/>
    <m/>
    <m/>
    <m/>
    <m/>
    <n v="2601"/>
    <x v="1"/>
    <x v="0"/>
    <s v="START planning run01"/>
    <s v="END planning run01"/>
    <d v="2026-02-05T03:00:00"/>
    <d v="2026-02-05T06:36:00"/>
    <d v="2026-02-05T06:36:00"/>
    <s v="NULL"/>
    <s v="Completed"/>
    <s v="Planning_BEGT_MCP_2"/>
    <n v="1"/>
    <s v="planning run01"/>
    <n v="3.6"/>
    <n v="0"/>
    <n v="3.6"/>
    <n v="0"/>
    <n v="0"/>
    <n v="3.6"/>
    <m/>
    <m/>
    <n v="0"/>
    <n v="0"/>
    <n v="3.6"/>
    <n v="0"/>
    <n v="3.6"/>
    <s v="No Error"/>
    <m/>
    <m/>
    <m/>
    <m/>
    <m/>
    <m/>
    <m/>
    <m/>
    <m/>
    <m/>
    <s v=""/>
  </r>
  <r>
    <s v="Planning (NII)"/>
    <s v="BEGTPlanning (NII)46058.275"/>
    <s v="Not Found"/>
    <s v="MDL Processing"/>
    <s v="MCPBEGTPlanning (NII)MDL Processing"/>
    <s v="MCPBEGTPlanning (NII)"/>
    <s v="Not Started"/>
    <m/>
    <m/>
    <m/>
    <m/>
    <m/>
    <m/>
    <m/>
    <m/>
    <m/>
    <m/>
    <m/>
    <m/>
    <n v="2601"/>
    <x v="1"/>
    <x v="0"/>
    <s v="START MDL Processing"/>
    <s v="END MDL Processing"/>
    <d v="2026-02-05T06:36:00"/>
    <d v="2026-02-05T07:33:00"/>
    <d v="2026-02-05T07:33:00"/>
    <s v="NULL"/>
    <s v="Completed"/>
    <s v="Planning_BEGT_MCP_2"/>
    <n v="1"/>
    <s v="MDL Processing"/>
    <n v="0.95"/>
    <n v="0"/>
    <n v="0.95"/>
    <n v="0"/>
    <n v="0"/>
    <n v="0.95"/>
    <m/>
    <m/>
    <n v="0"/>
    <n v="0"/>
    <n v="0.95"/>
    <n v="0"/>
    <n v="0.95"/>
    <s v="No Error"/>
    <m/>
    <m/>
    <m/>
    <m/>
    <m/>
    <m/>
    <m/>
    <m/>
    <m/>
    <m/>
    <s v=""/>
  </r>
  <r>
    <s v="Planning (NII)"/>
    <s v="BEGTPlanning (NII)46058.3145833333"/>
    <s v="Not Found"/>
    <s v="planning run02"/>
    <s v="MCPBEGTPlanning (NII)planning run02"/>
    <s v="MCPBEGTPlanning (NII)"/>
    <s v="Not Started"/>
    <m/>
    <m/>
    <m/>
    <m/>
    <m/>
    <m/>
    <m/>
    <m/>
    <m/>
    <m/>
    <m/>
    <m/>
    <n v="2601"/>
    <x v="1"/>
    <x v="0"/>
    <s v="START planning run02"/>
    <s v="END planning run02"/>
    <d v="2026-02-05T07:33:00"/>
    <d v="2026-02-05T09:51:00"/>
    <d v="2026-02-05T09:51:00"/>
    <s v="NULL"/>
    <s v="Completed"/>
    <s v="Planning_BEGT_MCP_2"/>
    <n v="1"/>
    <s v="planning run02"/>
    <n v="2.2999999999999998"/>
    <n v="0"/>
    <n v="2.2999999999999998"/>
    <n v="0"/>
    <n v="0"/>
    <n v="2.2999999999999998"/>
    <m/>
    <m/>
    <n v="0"/>
    <n v="0"/>
    <n v="2.2999999999999998"/>
    <n v="0"/>
    <n v="2.2999999999999998"/>
    <s v="No Error"/>
    <m/>
    <m/>
    <m/>
    <m/>
    <m/>
    <m/>
    <m/>
    <m/>
    <m/>
    <m/>
    <s v=""/>
  </r>
  <r>
    <s v="Planning (NII)"/>
    <s v="BEGTPlanning (NII)46058.4104166667"/>
    <s v="Not Found"/>
    <s v="export to ara"/>
    <s v="MCPBEGTPlanning (NII)export to ara"/>
    <s v="MCPBEGTPlanning (NII)"/>
    <s v="Not Started"/>
    <m/>
    <m/>
    <m/>
    <m/>
    <m/>
    <m/>
    <m/>
    <m/>
    <m/>
    <m/>
    <m/>
    <m/>
    <n v="2601"/>
    <x v="1"/>
    <x v="0"/>
    <s v="START export to ara"/>
    <s v="END export to ara"/>
    <d v="2026-02-05T09:51:00"/>
    <d v="2026-02-05T09:53:00"/>
    <d v="2026-02-05T09:53:00"/>
    <s v="NULL"/>
    <s v="Completed"/>
    <s v="Planning_BEGT_MCP_2"/>
    <n v="3"/>
    <s v="export to ara"/>
    <n v="0.03"/>
    <n v="0"/>
    <n v="0.03"/>
    <n v="0"/>
    <n v="0"/>
    <n v="0.03"/>
    <m/>
    <m/>
    <n v="0"/>
    <n v="0"/>
    <n v="0.03"/>
    <n v="0"/>
    <n v="0.03"/>
    <s v="No Error"/>
    <m/>
    <m/>
    <m/>
    <m/>
    <m/>
    <m/>
    <m/>
    <m/>
    <m/>
    <m/>
    <s v="export to ara"/>
  </r>
  <r>
    <s v="Planning (NII)"/>
    <s v="BEGTPlanning (NII)46058.4118055556"/>
    <s v="Not Found"/>
    <s v="planning run exports"/>
    <s v="MCPBEGTPlanning (NII)planning run exports"/>
    <s v="MCPBEGTPlanning (NII)"/>
    <s v="Not Started"/>
    <m/>
    <m/>
    <m/>
    <m/>
    <m/>
    <m/>
    <m/>
    <m/>
    <m/>
    <m/>
    <m/>
    <m/>
    <n v="2601"/>
    <x v="1"/>
    <x v="0"/>
    <s v="START planning run exports"/>
    <s v="END planning run exports"/>
    <d v="2026-02-05T09:53:00"/>
    <d v="2026-02-05T09:53:00"/>
    <d v="2026-02-05T10:49:00"/>
    <s v="NULL"/>
    <s v="Completed"/>
    <s v="Planning_BEGT_MCP_2"/>
    <n v="1"/>
    <s v="planning run exports"/>
    <n v="0"/>
    <n v="0"/>
    <n v="0"/>
    <n v="0"/>
    <n v="0"/>
    <n v="0"/>
    <m/>
    <m/>
    <n v="0"/>
    <n v="0"/>
    <n v="0"/>
    <n v="0"/>
    <n v="0"/>
    <s v="No Error"/>
    <m/>
    <m/>
    <m/>
    <m/>
    <m/>
    <m/>
    <m/>
    <m/>
    <m/>
    <m/>
    <s v=""/>
  </r>
  <r>
    <s v="ITS"/>
    <s v="BEGTITS46058.4506944444"/>
    <s v="Not Found"/>
    <s v="ITS planning run"/>
    <s v="MCPBEGTITSITS planning run"/>
    <s v="MCPBEGTITS"/>
    <s v="Not Started"/>
    <m/>
    <m/>
    <m/>
    <m/>
    <m/>
    <m/>
    <m/>
    <m/>
    <m/>
    <m/>
    <m/>
    <m/>
    <n v="2601"/>
    <x v="1"/>
    <x v="0"/>
    <s v="START ITS planning run"/>
    <s v="END ITS planning run"/>
    <d v="2026-02-05T10:49:00"/>
    <d v="2026-02-05T11:11:00"/>
    <d v="2026-02-05T11:12:00"/>
    <s v="NULL"/>
    <s v="Completed"/>
    <s v="ITS_BEGT_MCP"/>
    <n v="1"/>
    <s v="ITS planning run"/>
    <n v="0.37"/>
    <n v="0"/>
    <n v="0.37"/>
    <n v="0"/>
    <n v="0"/>
    <n v="0.37"/>
    <m/>
    <m/>
    <n v="0"/>
    <n v="0"/>
    <n v="0.37"/>
    <n v="0"/>
    <n v="0.37"/>
    <s v="No Error"/>
    <m/>
    <m/>
    <m/>
    <m/>
    <m/>
    <m/>
    <m/>
    <m/>
    <m/>
    <m/>
    <s v=""/>
  </r>
  <r>
    <s v="GAP"/>
    <s v="BEGTGAP46058.4666666667"/>
    <s v="Not Found"/>
    <s v="gap planning"/>
    <s v="MCPBEGTGAPgap planning"/>
    <s v="MCPBEGTGAP"/>
    <s v="Not Started"/>
    <m/>
    <m/>
    <m/>
    <m/>
    <m/>
    <m/>
    <m/>
    <m/>
    <m/>
    <m/>
    <m/>
    <m/>
    <n v="2601"/>
    <x v="1"/>
    <x v="0"/>
    <s v="START gap planning"/>
    <s v="NULL"/>
    <d v="2026-02-05T11:12:00"/>
    <d v="2026-02-05T11:14:00"/>
    <d v="2026-02-05T11:48:00"/>
    <s v="Exception Info: Workflow finished with errors. (line: 33)  "/>
    <s v="Failed"/>
    <s v="GAP_BEGT_MCP"/>
    <n v="1"/>
    <s v="gap planning"/>
    <n v="0.03"/>
    <n v="0.03"/>
    <n v="0"/>
    <n v="0.56999999999999995"/>
    <n v="0.6"/>
    <n v="0.6"/>
    <m/>
    <m/>
    <n v="0.03"/>
    <n v="0.56999999999999995"/>
    <n v="0"/>
    <n v="0.6"/>
    <n v="0.6"/>
    <s v="Production Error"/>
    <s v="Execution &amp; Process Handling Errors"/>
    <s v="Execution &amp; Process Readiness Gaps"/>
    <s v="Script failed during workflow run as export filepath was not adjusted. This adjustment was missed as early task script (that handles workflow export filepath updates across locations) was not triggered by early task script coordinator at the right time"/>
    <m/>
    <m/>
    <s v="Single‑Location Impact"/>
    <s v="One‑Off"/>
    <s v="Missed early task script was triggered"/>
    <s v="Ensure workflow coordinator runs the early task script on next EOM run_x000a__x000a_Strengthen PS communication and coordination"/>
    <m/>
    <s v=""/>
  </r>
  <r>
    <s v="GAP"/>
    <s v="BEGTGAP46058.4916666667"/>
    <s v="Not Found"/>
    <s v="gap planning"/>
    <s v="MCPBEGTGAPgap planning"/>
    <s v="MCPBEGTGAP"/>
    <s v="Not Started"/>
    <m/>
    <m/>
    <m/>
    <m/>
    <m/>
    <m/>
    <m/>
    <m/>
    <m/>
    <m/>
    <m/>
    <m/>
    <n v="2601"/>
    <x v="1"/>
    <x v="0"/>
    <s v="START gap planning"/>
    <s v="NULL"/>
    <d v="2026-02-05T11:48:00"/>
    <d v="2026-02-05T12:52:00"/>
    <d v="2026-02-05T14:01:00"/>
    <s v="Exception Info: Workflow finished with errors. (line: 42)  "/>
    <s v="Failed"/>
    <s v="GAP_BEGT_MCP rr"/>
    <n v="2"/>
    <s v="gap planning"/>
    <n v="1.07"/>
    <n v="1.07"/>
    <n v="0"/>
    <n v="1.1499999999999999"/>
    <n v="2.2200000000000002"/>
    <n v="2.2200000000000002"/>
    <m/>
    <m/>
    <n v="1.07"/>
    <n v="1.1499999999999999"/>
    <n v="0"/>
    <n v="2.2199999999999998"/>
    <n v="2.2199999999999998"/>
    <s v="Tech"/>
    <s v="Platform &amp; Environment Issues"/>
    <s v="Platform/System Capacity &amp; Performance Issue"/>
    <s v="Distributed job failed on PROD_LQ_IR_ON_Then_Monthly_Gap and PROD_LAD_SF on succeeding runs of GAP process. Raised INC to Ops, who then cited &quot;some temporary network problem&quot; NO DEFINITIVE ROOT CAUSE"/>
    <m/>
    <m/>
    <s v="Partial Impact"/>
    <s v="One‑Off"/>
    <s v="Re-run of script"/>
    <s v="N/A, one off transient issue with network"/>
    <s v="INC14485851 | Incident | ServiceNow DevOps"/>
    <s v=""/>
  </r>
  <r>
    <s v="GAP"/>
    <s v="BEGTGAP46058.5840277778"/>
    <s v="Not Found"/>
    <s v="gap planning"/>
    <s v="MCPBEGTGAPgap planning"/>
    <s v="MCPBEGTGAP"/>
    <s v="Not Started"/>
    <m/>
    <m/>
    <m/>
    <m/>
    <m/>
    <m/>
    <m/>
    <m/>
    <m/>
    <m/>
    <m/>
    <m/>
    <n v="2601"/>
    <x v="1"/>
    <x v="0"/>
    <s v="START gap planning"/>
    <s v="END gap planning"/>
    <d v="2026-02-05T14:01:00"/>
    <d v="2026-02-05T16:03:00"/>
    <d v="2026-02-05T16:03:00"/>
    <s v="NULL"/>
    <s v="Completed"/>
    <s v="GAP_BEGT_MCP rr2 (INC14485851)"/>
    <n v="3"/>
    <s v="gap planning"/>
    <n v="2.0299999999999998"/>
    <n v="0"/>
    <n v="2.0299999999999998"/>
    <n v="0"/>
    <n v="0"/>
    <n v="2.0299999999999998"/>
    <m/>
    <m/>
    <n v="0"/>
    <n v="0"/>
    <n v="2.0299999999999998"/>
    <n v="0"/>
    <n v="2.0299999999999998"/>
    <s v="No Error"/>
    <m/>
    <m/>
    <m/>
    <m/>
    <m/>
    <m/>
    <m/>
    <m/>
    <m/>
    <m/>
    <s v="gap planning"/>
  </r>
  <r>
    <s v="EC"/>
    <s v="BEGTEC46058.66875"/>
    <s v="Not Found"/>
    <s v="Light Maintenance"/>
    <s v="MCPBEGTECLight Maintenance"/>
    <s v="MCPBEGTEC"/>
    <s v="Not Started"/>
    <m/>
    <m/>
    <m/>
    <m/>
    <m/>
    <m/>
    <m/>
    <m/>
    <m/>
    <m/>
    <m/>
    <m/>
    <n v="2601"/>
    <x v="1"/>
    <x v="0"/>
    <s v="START Light Maintenance"/>
    <s v="END Light Maintenance"/>
    <d v="2026-02-05T16:03:00"/>
    <d v="2026-02-05T17:29:00"/>
    <d v="2026-02-05T17:29:00"/>
    <s v="NULL"/>
    <s v="Completed"/>
    <s v="EC_BEGT_MCP"/>
    <n v="3"/>
    <s v="Light Maintenance"/>
    <n v="1.43"/>
    <n v="0"/>
    <n v="1.43"/>
    <n v="0"/>
    <n v="0"/>
    <n v="1.43"/>
    <m/>
    <m/>
    <n v="0"/>
    <n v="0"/>
    <n v="1.43"/>
    <n v="0"/>
    <n v="1.43"/>
    <s v="No Error"/>
    <m/>
    <m/>
    <m/>
    <m/>
    <m/>
    <m/>
    <m/>
    <m/>
    <m/>
    <m/>
    <s v="Light Maintenance"/>
  </r>
  <r>
    <s v="EC"/>
    <s v="BEGTEC46058.7284722222"/>
    <s v="Not Found"/>
    <s v="ing-ec valuation"/>
    <s v="MCPBEGTECing-ec valuation"/>
    <s v="MCPBEGTEC"/>
    <s v="Not Started"/>
    <m/>
    <m/>
    <m/>
    <m/>
    <m/>
    <m/>
    <m/>
    <m/>
    <m/>
    <m/>
    <m/>
    <m/>
    <n v="2601"/>
    <x v="1"/>
    <x v="0"/>
    <s v="START ing-ec valuation"/>
    <s v="END ing-ec valuation"/>
    <d v="2026-02-05T17:29:00"/>
    <d v="2026-02-05T17:46:00"/>
    <d v="2026-02-05T17:46:00"/>
    <s v="NULL"/>
    <s v="Completed"/>
    <s v="EC_BEGT_MCP"/>
    <n v="1"/>
    <s v="ing-ec valuation"/>
    <n v="0.28000000000000003"/>
    <n v="0"/>
    <n v="0.28000000000000003"/>
    <n v="0"/>
    <n v="0"/>
    <n v="0.28000000000000003"/>
    <m/>
    <m/>
    <n v="0"/>
    <n v="0"/>
    <n v="0.28000000000000003"/>
    <n v="0"/>
    <n v="0.28000000000000003"/>
    <s v="No Error"/>
    <m/>
    <m/>
    <m/>
    <m/>
    <m/>
    <m/>
    <m/>
    <m/>
    <m/>
    <m/>
    <s v=""/>
  </r>
  <r>
    <s v="EC"/>
    <s v="BEGTEC46058.7402777778"/>
    <s v="Not Found"/>
    <s v="ing-ec valuation OLAP exports"/>
    <s v="MCPBEGTECing-ec valuation OLAP exports"/>
    <s v="MCPBEGTEC"/>
    <s v="Not Started"/>
    <m/>
    <m/>
    <m/>
    <m/>
    <m/>
    <m/>
    <m/>
    <m/>
    <m/>
    <m/>
    <m/>
    <m/>
    <n v="2601"/>
    <x v="1"/>
    <x v="0"/>
    <s v="START ing-ec valuation OLAP exports"/>
    <s v="END ing-ec valuation OLAP exports"/>
    <d v="2026-02-05T17:46:00"/>
    <d v="2026-02-05T18:55:00"/>
    <d v="2026-02-05T18:55:00"/>
    <s v="NULL"/>
    <s v="Completed"/>
    <s v="EC_BEGT_MCP"/>
    <n v="1"/>
    <s v="ing-ec valuation OLAP exports"/>
    <n v="1.1499999999999999"/>
    <n v="0"/>
    <n v="1.1499999999999999"/>
    <n v="0"/>
    <n v="0"/>
    <n v="1.1499999999999999"/>
    <m/>
    <m/>
    <n v="0"/>
    <n v="0"/>
    <n v="1.1499999999999999"/>
    <n v="0"/>
    <n v="1.1499999999999999"/>
    <s v="No Error"/>
    <m/>
    <m/>
    <m/>
    <m/>
    <m/>
    <m/>
    <m/>
    <m/>
    <m/>
    <m/>
    <s v=""/>
  </r>
  <r>
    <s v="EC"/>
    <s v="BEGTEC46058.7881944444"/>
    <s v="Not Found"/>
    <s v="ing-ec valuation QRM Reporter exports"/>
    <s v="MCPBEGTECing-ec valuation QRM Reporter exports"/>
    <s v="MCPBEGTEC"/>
    <s v="Not Started"/>
    <m/>
    <m/>
    <m/>
    <m/>
    <m/>
    <m/>
    <m/>
    <m/>
    <m/>
    <m/>
    <m/>
    <m/>
    <n v="2601"/>
    <x v="1"/>
    <x v="0"/>
    <s v="START ing-ec valuation QRM Reporter exports"/>
    <s v="END ing-ec valuation QRM Reporter exports"/>
    <d v="2026-02-05T18:55:00"/>
    <d v="2026-02-05T18:57:00"/>
    <d v="2026-02-05T18:57:00"/>
    <s v="NULL"/>
    <s v="Completed"/>
    <s v="EC_BEGT_MCP"/>
    <n v="1"/>
    <s v="ing-ec valuation QRM Reporter exports"/>
    <n v="0.03"/>
    <n v="0"/>
    <n v="0.03"/>
    <n v="0"/>
    <n v="0"/>
    <n v="0.03"/>
    <m/>
    <m/>
    <n v="0"/>
    <n v="0"/>
    <n v="0.03"/>
    <n v="0"/>
    <n v="0.03"/>
    <s v="No Error"/>
    <m/>
    <m/>
    <m/>
    <m/>
    <m/>
    <m/>
    <m/>
    <m/>
    <m/>
    <m/>
    <s v=""/>
  </r>
  <r>
    <s v="KR"/>
    <s v="BEGTKR46058.7895833333"/>
    <s v="Not Found"/>
    <s v="Light Maintenance"/>
    <s v="MCPBEGTKRLight Maintenance"/>
    <s v="MCPBEGTKR"/>
    <s v="Not Started"/>
    <m/>
    <m/>
    <m/>
    <m/>
    <m/>
    <m/>
    <m/>
    <m/>
    <m/>
    <m/>
    <m/>
    <m/>
    <n v="2601"/>
    <x v="1"/>
    <x v="0"/>
    <s v="START Light Maintenance"/>
    <s v="END Light Maintenance"/>
    <d v="2026-02-05T18:57:00"/>
    <d v="2026-02-05T19:15:00"/>
    <d v="2026-02-05T19:15:00"/>
    <s v="NULL"/>
    <s v="Completed"/>
    <s v="KR_BEGT_MCP"/>
    <n v="4"/>
    <s v="Light Maintenance"/>
    <n v="0.3"/>
    <n v="0"/>
    <n v="0.3"/>
    <n v="0"/>
    <n v="0"/>
    <n v="0.3"/>
    <m/>
    <m/>
    <n v="0"/>
    <n v="0"/>
    <n v="0.3"/>
    <n v="0"/>
    <n v="0.3"/>
    <s v="No Error"/>
    <m/>
    <m/>
    <m/>
    <m/>
    <m/>
    <m/>
    <m/>
    <m/>
    <m/>
    <m/>
    <s v="Light Maintenance"/>
  </r>
  <r>
    <s v="KR"/>
    <s v="BEGTKR46058.8020833333"/>
    <s v="Not Found"/>
    <s v="bpv-kr valuation"/>
    <s v="MCPBEGTKRbpv-kr valuation"/>
    <s v="MCPBEGTKR"/>
    <s v="Not Started"/>
    <m/>
    <m/>
    <m/>
    <m/>
    <m/>
    <m/>
    <m/>
    <m/>
    <m/>
    <m/>
    <m/>
    <m/>
    <n v="2601"/>
    <x v="1"/>
    <x v="0"/>
    <s v="START bpv-kr valuation"/>
    <s v="END bpv-kr valuation"/>
    <d v="2026-02-05T19:15:00"/>
    <d v="2026-02-05T19:31:00"/>
    <d v="2026-02-05T19:31:00"/>
    <s v="NULL"/>
    <s v="Completed"/>
    <s v="KR_BEGT_MCP"/>
    <n v="1"/>
    <s v="bpv-kr valuation"/>
    <n v="0.27"/>
    <n v="0"/>
    <n v="0.27"/>
    <n v="0"/>
    <n v="0"/>
    <n v="0.27"/>
    <m/>
    <m/>
    <n v="0"/>
    <n v="0"/>
    <n v="0.27"/>
    <n v="0"/>
    <n v="0.27"/>
    <s v="No Error"/>
    <m/>
    <m/>
    <m/>
    <m/>
    <m/>
    <m/>
    <m/>
    <m/>
    <m/>
    <m/>
    <s v=""/>
  </r>
  <r>
    <s v="KR"/>
    <s v="BEGTKR46058.8131944444"/>
    <s v="Not Found"/>
    <s v="bpv-kr valuation OLAP exports"/>
    <s v="MCPBEGTKRbpv-kr valuation OLAP exports"/>
    <s v="MCPBEGTKR"/>
    <s v="Not Started"/>
    <m/>
    <m/>
    <m/>
    <m/>
    <m/>
    <m/>
    <m/>
    <m/>
    <m/>
    <m/>
    <m/>
    <m/>
    <n v="2601"/>
    <x v="1"/>
    <x v="0"/>
    <s v="START bpv-kr valuation OLAP exports"/>
    <s v="END bpv-kr valuation OLAP exports"/>
    <d v="2026-02-05T19:31:00"/>
    <d v="2026-02-05T20:04:00"/>
    <d v="2026-02-05T20:04:00"/>
    <s v="NULL"/>
    <s v="Completed"/>
    <s v="KR_BEGT_MCP"/>
    <n v="1"/>
    <s v="bpv-kr valuation OLAP exports"/>
    <n v="0.55000000000000004"/>
    <n v="0"/>
    <n v="0.55000000000000004"/>
    <n v="0"/>
    <n v="0"/>
    <n v="0.55000000000000004"/>
    <m/>
    <m/>
    <n v="0"/>
    <n v="0"/>
    <n v="0.55000000000000004"/>
    <n v="0"/>
    <n v="0.55000000000000004"/>
    <s v="No Error"/>
    <m/>
    <m/>
    <m/>
    <m/>
    <m/>
    <m/>
    <m/>
    <m/>
    <m/>
    <m/>
    <s v=""/>
  </r>
  <r>
    <s v="KR"/>
    <s v="BEGTKR46058.8361111111"/>
    <s v="Not Found"/>
    <s v="bpv-kr valuation QRM Reporter exports"/>
    <s v="MCPBEGTKRbpv-kr valuation QRM Reporter exports"/>
    <s v="MCPBEGTKR"/>
    <s v="Not Started"/>
    <m/>
    <m/>
    <m/>
    <m/>
    <m/>
    <m/>
    <m/>
    <m/>
    <m/>
    <m/>
    <m/>
    <m/>
    <n v="2601"/>
    <x v="1"/>
    <x v="0"/>
    <s v="START bpv-kr valuation QRM Reporter exports"/>
    <s v="END bpv-kr valuation QRM Reporter exports"/>
    <d v="2026-02-05T20:04:00"/>
    <d v="2026-02-05T20:04:00"/>
    <d v="2026-02-06T08:31:00"/>
    <s v="NULL"/>
    <s v="Completed"/>
    <s v="KR_BEGT_MCP"/>
    <n v="1"/>
    <s v="bpv-kr valuation QRM Reporter exports"/>
    <n v="0"/>
    <n v="0"/>
    <n v="0"/>
    <n v="0"/>
    <n v="0"/>
    <n v="0"/>
    <m/>
    <m/>
    <n v="0"/>
    <n v="0"/>
    <n v="0"/>
    <n v="0"/>
    <n v="0"/>
    <s v="No Error"/>
    <m/>
    <m/>
    <m/>
    <m/>
    <m/>
    <m/>
    <m/>
    <m/>
    <m/>
    <m/>
    <s v=""/>
  </r>
  <r>
    <s v="CSRBB Valuation"/>
    <s v="BEGTCSRBB Valuation46059.3548611111"/>
    <s v="Not Found"/>
    <s v="CSRBB Portfolio Valuation"/>
    <s v="MCPBEGTCSRBB ValuationCSRBB Portfolio Valuation"/>
    <s v="MCPBEGTCSRBB Valuation"/>
    <s v="Not Started"/>
    <m/>
    <m/>
    <m/>
    <m/>
    <m/>
    <m/>
    <m/>
    <m/>
    <m/>
    <m/>
    <m/>
    <m/>
    <n v="2601"/>
    <x v="1"/>
    <x v="0"/>
    <s v="START CSRBB Portfolio Valuation"/>
    <s v="END CSRBB Portfolio Valuation"/>
    <d v="2026-02-06T08:31:00"/>
    <d v="2026-02-06T08:52:00"/>
    <d v="2026-02-06T08:52:00"/>
    <s v="NULL"/>
    <s v="Completed"/>
    <s v="CSRBB_Valuation_BEGT_MCP"/>
    <n v="1"/>
    <s v="CSRBB Portfolio Valuation"/>
    <n v="0.35"/>
    <n v="0"/>
    <n v="0.35"/>
    <n v="0"/>
    <n v="0"/>
    <n v="0.35"/>
    <m/>
    <m/>
    <n v="0"/>
    <n v="0"/>
    <n v="0.35"/>
    <n v="0"/>
    <n v="0.35"/>
    <s v="No Error"/>
    <m/>
    <m/>
    <m/>
    <m/>
    <m/>
    <m/>
    <m/>
    <m/>
    <m/>
    <m/>
    <s v=""/>
  </r>
  <r>
    <s v="CSRBB Valuation"/>
    <s v="BEGTCSRBB Valuation46059.3694444444"/>
    <s v="Not Found"/>
    <s v="Light Maintenance"/>
    <s v="MCPBEGTCSRBB ValuationLight Maintenance"/>
    <s v="MCPBEGTCSRBB Valuation"/>
    <s v="Not Started"/>
    <m/>
    <m/>
    <m/>
    <m/>
    <m/>
    <m/>
    <m/>
    <m/>
    <m/>
    <m/>
    <m/>
    <m/>
    <n v="2601"/>
    <x v="1"/>
    <x v="0"/>
    <s v="START Light Maintenance"/>
    <s v="END Light Maintenance"/>
    <d v="2026-02-06T08:52:00"/>
    <d v="2026-02-06T09:13:00"/>
    <d v="2026-02-06T09:15:00"/>
    <s v="NULL"/>
    <s v="Completed"/>
    <s v="CSRBB_Valuation_BEGT_MCP"/>
    <n v="5"/>
    <s v="Light Maintenance"/>
    <n v="0.35"/>
    <n v="0"/>
    <n v="0.35"/>
    <n v="0"/>
    <n v="0"/>
    <n v="0.35"/>
    <m/>
    <m/>
    <n v="0"/>
    <n v="0"/>
    <n v="0.35"/>
    <n v="0"/>
    <n v="0.35"/>
    <s v="No Error"/>
    <m/>
    <m/>
    <m/>
    <m/>
    <m/>
    <m/>
    <m/>
    <m/>
    <m/>
    <m/>
    <s v="Light Maintenance"/>
  </r>
  <r>
    <s v="CSRBB Planning"/>
    <s v="BEGTCSRBB Planning46059.3854166667"/>
    <s v="Not Found"/>
    <s v="import CSRBB strategies"/>
    <s v="MCPBEGTCSRBB Planningimport CSRBB strategies"/>
    <s v="MCPBEGTCSRBB Planning"/>
    <s v="Not Started"/>
    <m/>
    <m/>
    <m/>
    <m/>
    <m/>
    <m/>
    <m/>
    <m/>
    <m/>
    <m/>
    <m/>
    <m/>
    <n v="2601"/>
    <x v="1"/>
    <x v="0"/>
    <s v="START import CSRBB strategies"/>
    <s v="END import CSRBB strategies"/>
    <d v="2026-02-06T09:15:00"/>
    <d v="2026-02-06T09:51:00"/>
    <d v="2026-02-06T09:51:00"/>
    <s v="NULL"/>
    <s v="Completed"/>
    <s v="CSRBB_Planning_BEGT_MCP"/>
    <n v="1"/>
    <s v="import CSRBB strategies"/>
    <n v="0.6"/>
    <n v="0"/>
    <n v="0.6"/>
    <n v="0"/>
    <n v="0"/>
    <n v="0.6"/>
    <m/>
    <m/>
    <n v="0"/>
    <n v="0"/>
    <n v="0.6"/>
    <n v="0"/>
    <n v="0.6"/>
    <s v="No Error"/>
    <m/>
    <m/>
    <m/>
    <m/>
    <m/>
    <m/>
    <m/>
    <m/>
    <m/>
    <m/>
    <s v=""/>
  </r>
  <r>
    <s v="CSRBB Planning"/>
    <s v="BEGTCSRBB Planning46059.4104166667"/>
    <s v="Not Found"/>
    <s v="CSRBB Planning Run"/>
    <s v="MCPBEGTCSRBB PlanningCSRBB Planning Run"/>
    <s v="MCPBEGTCSRBB Planning"/>
    <s v="Not Started"/>
    <m/>
    <m/>
    <m/>
    <m/>
    <m/>
    <m/>
    <m/>
    <m/>
    <m/>
    <m/>
    <m/>
    <m/>
    <n v="2601"/>
    <x v="1"/>
    <x v="0"/>
    <s v="START CSRBB Planning Run"/>
    <s v="END CSRBB Planning Run"/>
    <d v="2026-02-06T09:51:00"/>
    <d v="2026-02-06T11:52:00"/>
    <d v="2026-02-06T11:52:00"/>
    <s v="NULL"/>
    <s v="Completed"/>
    <s v="CSRBB_Planning_BEGT_MCP"/>
    <n v="1"/>
    <s v="CSRBB Planning Run"/>
    <n v="2.02"/>
    <n v="0"/>
    <n v="2.02"/>
    <n v="0"/>
    <n v="0"/>
    <n v="2.02"/>
    <m/>
    <m/>
    <n v="0"/>
    <n v="0"/>
    <n v="2.02"/>
    <n v="0"/>
    <n v="2.02"/>
    <s v="No Error"/>
    <m/>
    <m/>
    <m/>
    <m/>
    <m/>
    <m/>
    <m/>
    <m/>
    <m/>
    <m/>
    <s v=""/>
  </r>
  <r>
    <s v="CSRBB Planning"/>
    <s v="BEGTCSRBB Planning46059.4944444444"/>
    <s v="Not Found"/>
    <s v="export to ara"/>
    <s v="MCPBEGTCSRBB Planningexport to ara"/>
    <s v="MCPBEGTCSRBB Planning"/>
    <s v="Not Started"/>
    <m/>
    <m/>
    <m/>
    <m/>
    <m/>
    <m/>
    <m/>
    <m/>
    <m/>
    <m/>
    <m/>
    <m/>
    <n v="2601"/>
    <x v="1"/>
    <x v="0"/>
    <s v="START export to ara"/>
    <s v="END export to ara"/>
    <d v="2026-02-06T11:52:00"/>
    <d v="2026-02-06T11:52:00"/>
    <s v="NULL"/>
    <s v="NULL"/>
    <s v="Completed"/>
    <s v="CSRBB_Planning_BEGT_MCP"/>
    <n v="4"/>
    <s v="export to ara"/>
    <n v="0"/>
    <n v="0"/>
    <n v="0"/>
    <n v="0"/>
    <n v="0"/>
    <n v="0"/>
    <m/>
    <m/>
    <n v="0"/>
    <n v="0"/>
    <n v="0"/>
    <n v="0"/>
    <n v="0"/>
    <s v="No Error"/>
    <m/>
    <m/>
    <m/>
    <m/>
    <m/>
    <m/>
    <m/>
    <m/>
    <m/>
    <m/>
    <s v="export to ara"/>
  </r>
  <r>
    <s v="Load Pos"/>
    <s v="DEGTLoad Pos46057.69375"/>
    <s v="Not Found"/>
    <s v="load"/>
    <s v="MCPDEGTLoad Posload"/>
    <s v="MCPDEGTLoad Pos"/>
    <s v="Not Started"/>
    <m/>
    <m/>
    <m/>
    <m/>
    <m/>
    <m/>
    <m/>
    <m/>
    <m/>
    <m/>
    <m/>
    <m/>
    <n v="2601"/>
    <x v="2"/>
    <x v="0"/>
    <s v="START load"/>
    <s v="END load"/>
    <d v="2026-02-04T16:39:00"/>
    <d v="2026-02-04T17:26:00"/>
    <d v="2026-02-04T17:26:00"/>
    <s v="NULL"/>
    <s v="Completed"/>
    <s v="Load_POS_DEGT_MCP"/>
    <n v="1"/>
    <s v="load"/>
    <n v="0.78"/>
    <n v="0.78"/>
    <n v="0"/>
    <n v="0"/>
    <n v="0.78"/>
    <n v="0.78"/>
    <n v="0"/>
    <m/>
    <n v="0"/>
    <n v="0"/>
    <n v="0.78"/>
    <n v="0"/>
    <n v="0.78"/>
    <s v="No Error"/>
    <m/>
    <m/>
    <s v="Adjusted failed runtime to zero, as print marker for this step has a duplicate (conflict) between old and new model sub-processes under load pos"/>
    <m/>
    <m/>
    <m/>
    <m/>
    <m/>
    <m/>
    <m/>
    <s v=""/>
  </r>
  <r>
    <s v="Load Pos"/>
    <s v="DEGTLoad Pos46057.7263888889"/>
    <s v="Not Found"/>
    <s v="Stratification"/>
    <s v="MCPDEGTLoad PosStratification"/>
    <s v="MCPDEGTLoad Pos"/>
    <s v="Not Started"/>
    <m/>
    <m/>
    <m/>
    <m/>
    <m/>
    <m/>
    <m/>
    <m/>
    <m/>
    <m/>
    <m/>
    <m/>
    <n v="2601"/>
    <x v="2"/>
    <x v="0"/>
    <s v="START Stratification"/>
    <s v="END Stratification"/>
    <d v="2026-02-04T17:26:00"/>
    <d v="2026-02-04T17:33:00"/>
    <d v="2026-02-04T17:33:00"/>
    <s v="NULL"/>
    <s v="Completed"/>
    <s v="Load_POS_DEGT_MCP"/>
    <n v="1"/>
    <s v="Stratification"/>
    <n v="0.12"/>
    <n v="0.12"/>
    <n v="0"/>
    <n v="0"/>
    <n v="0.12"/>
    <n v="0.12"/>
    <n v="0"/>
    <m/>
    <n v="0"/>
    <n v="0"/>
    <n v="0.12"/>
    <n v="0"/>
    <n v="0.12"/>
    <s v="No Error"/>
    <m/>
    <m/>
    <s v="Adjusted failed runtime to zero, as print marker for this step has a duplicate (conflict) between old and new model sub-processes under load pos"/>
    <m/>
    <m/>
    <m/>
    <m/>
    <m/>
    <m/>
    <m/>
    <s v=""/>
  </r>
  <r>
    <s v="Load Pos"/>
    <s v="DEGTLoad Pos46057.73125"/>
    <s v="Not Found"/>
    <s v="Light Maintenance"/>
    <s v="MCPDEGTLoad PosLight Maintenance"/>
    <s v="MCPDEGTLoad Pos"/>
    <s v="Not Started"/>
    <m/>
    <m/>
    <m/>
    <m/>
    <m/>
    <m/>
    <m/>
    <m/>
    <m/>
    <m/>
    <m/>
    <m/>
    <n v="2601"/>
    <x v="2"/>
    <x v="0"/>
    <s v="START Light Maintenance"/>
    <s v="END Light Maintenance"/>
    <d v="2026-02-04T17:33:00"/>
    <d v="2026-02-04T17:48:00"/>
    <d v="2026-02-04T17:48:00"/>
    <s v="NULL"/>
    <s v="Completed"/>
    <s v="Load_POS_DEGT_MCP"/>
    <n v="1"/>
    <s v="Light Maintenance"/>
    <n v="0.25"/>
    <n v="0"/>
    <n v="0.25"/>
    <n v="0"/>
    <n v="0"/>
    <n v="0.25"/>
    <m/>
    <m/>
    <n v="0"/>
    <n v="0"/>
    <n v="0.25"/>
    <n v="0"/>
    <n v="0.25"/>
    <s v="No Error"/>
    <m/>
    <m/>
    <m/>
    <m/>
    <m/>
    <m/>
    <m/>
    <m/>
    <m/>
    <m/>
    <s v=""/>
  </r>
  <r>
    <s v="Load Pos"/>
    <s v="DEGTLoad Pos46057.7416666667"/>
    <s v="Not Found"/>
    <s v="Position report OLAP exports"/>
    <s v="MCPDEGTLoad PosPosition report OLAP exports"/>
    <s v="MCPDEGTLoad Pos"/>
    <s v="Not Started"/>
    <m/>
    <m/>
    <m/>
    <m/>
    <m/>
    <m/>
    <m/>
    <m/>
    <m/>
    <m/>
    <m/>
    <m/>
    <n v="2601"/>
    <x v="2"/>
    <x v="0"/>
    <s v="START Position report OLAP exports"/>
    <s v="END Position report OLAP exports"/>
    <d v="2026-02-04T17:48:00"/>
    <d v="2026-02-04T17:54:00"/>
    <d v="2026-02-04T17:54:00"/>
    <s v="NULL"/>
    <s v="Completed"/>
    <s v="Load_POS_DEGT_MCP"/>
    <n v="1"/>
    <s v="Position report OLAP exports"/>
    <n v="0.1"/>
    <n v="0"/>
    <n v="0.1"/>
    <n v="0"/>
    <n v="0"/>
    <n v="0.1"/>
    <m/>
    <m/>
    <n v="0"/>
    <n v="0"/>
    <n v="0.1"/>
    <n v="0"/>
    <n v="0.1"/>
    <s v="No Error"/>
    <m/>
    <m/>
    <m/>
    <m/>
    <m/>
    <m/>
    <m/>
    <m/>
    <m/>
    <m/>
    <s v=""/>
  </r>
  <r>
    <s v="Load Pos"/>
    <s v="DEGTLoad Pos46057.7458333333"/>
    <s v="Not Found"/>
    <s v="export to ara"/>
    <s v="MCPDEGTLoad Posexport to ara"/>
    <s v="MCPDEGTLoad Pos"/>
    <s v="Not Started"/>
    <m/>
    <m/>
    <m/>
    <m/>
    <m/>
    <m/>
    <m/>
    <m/>
    <m/>
    <m/>
    <m/>
    <m/>
    <n v="2601"/>
    <x v="2"/>
    <x v="0"/>
    <s v="START export to ara"/>
    <s v="END export to ara"/>
    <d v="2026-02-04T17:54:00"/>
    <d v="2026-02-04T17:56:00"/>
    <d v="2026-02-04T17:56:00"/>
    <s v="NULL"/>
    <s v="Completed"/>
    <s v="Load_POS_DEGT_MCP"/>
    <n v="1"/>
    <s v="export to ara"/>
    <n v="0.03"/>
    <n v="0"/>
    <n v="0.03"/>
    <n v="0"/>
    <n v="0"/>
    <n v="0.03"/>
    <m/>
    <m/>
    <n v="0"/>
    <n v="0"/>
    <n v="0.03"/>
    <n v="0"/>
    <n v="0.03"/>
    <s v="No Error"/>
    <m/>
    <m/>
    <m/>
    <m/>
    <m/>
    <m/>
    <m/>
    <m/>
    <m/>
    <m/>
    <s v=""/>
  </r>
  <r>
    <s v="Load Pos"/>
    <s v="DEGTLoad Pos46057.7472222222"/>
    <s v="Not Found"/>
    <s v="copy from"/>
    <s v="MCPDEGTLoad Poscopy from"/>
    <s v="MCPDEGTLoad Pos"/>
    <s v="Not Started"/>
    <m/>
    <m/>
    <m/>
    <m/>
    <m/>
    <m/>
    <m/>
    <m/>
    <m/>
    <m/>
    <m/>
    <m/>
    <n v="2601"/>
    <x v="2"/>
    <x v="0"/>
    <s v="START copy from"/>
    <s v="END copy from"/>
    <d v="2026-02-04T17:56:00"/>
    <d v="2026-02-04T18:02:00"/>
    <d v="2026-02-04T18:03:00"/>
    <s v="NULL"/>
    <s v="Completed"/>
    <s v="Load_POS_DEGT_MCP"/>
    <n v="1"/>
    <s v="copy from"/>
    <n v="0.1"/>
    <n v="0.1"/>
    <n v="0"/>
    <n v="0"/>
    <n v="0.1"/>
    <n v="0.1"/>
    <n v="0"/>
    <m/>
    <n v="0"/>
    <n v="0"/>
    <n v="0.1"/>
    <n v="0"/>
    <n v="0.1"/>
    <s v="No Error"/>
    <m/>
    <m/>
    <s v="Adjusted failed runtime to zero, as print marker for this step has a duplicate (conflict) between old and new model sub-processes under load pos"/>
    <m/>
    <m/>
    <m/>
    <m/>
    <m/>
    <m/>
    <m/>
    <s v=""/>
  </r>
  <r>
    <s v="Valuation (NPV)"/>
    <s v="DEGTValuation (NPV)46057.7520833333"/>
    <s v="Not Found"/>
    <s v="portfolio valuation run"/>
    <s v="MCPDEGTValuation (NPV)portfolio valuation run"/>
    <s v="MCPDEGTValuation (NPV)"/>
    <s v="Not Started"/>
    <m/>
    <m/>
    <m/>
    <m/>
    <m/>
    <m/>
    <m/>
    <m/>
    <m/>
    <m/>
    <m/>
    <m/>
    <n v="2601"/>
    <x v="2"/>
    <x v="0"/>
    <s v="START portfolio valuation run"/>
    <s v="END portfolio valuation run"/>
    <d v="2026-02-04T18:03:00"/>
    <d v="2026-02-04T18:29:00"/>
    <d v="2026-02-04T18:29:00"/>
    <s v="NULL"/>
    <s v="Completed"/>
    <s v="Valuation_DEGT_MCP"/>
    <n v="1"/>
    <s v="portfolio valuation run"/>
    <n v="0.43"/>
    <n v="0"/>
    <n v="0.43"/>
    <n v="0"/>
    <n v="0"/>
    <n v="0.43"/>
    <m/>
    <m/>
    <n v="0"/>
    <n v="0"/>
    <n v="0.43"/>
    <n v="0"/>
    <n v="0.43"/>
    <s v="No Error"/>
    <m/>
    <m/>
    <m/>
    <m/>
    <m/>
    <m/>
    <m/>
    <m/>
    <m/>
    <m/>
    <s v=""/>
  </r>
  <r>
    <s v="Valuation (NPV)"/>
    <s v="DEGTValuation (NPV)46057.7701388889"/>
    <s v="Not Found"/>
    <s v="export to ara"/>
    <s v="MCPDEGTValuation (NPV)export to ara"/>
    <s v="MCPDEGTValuation (NPV)"/>
    <s v="Not Started"/>
    <m/>
    <m/>
    <m/>
    <m/>
    <m/>
    <m/>
    <m/>
    <m/>
    <m/>
    <m/>
    <m/>
    <m/>
    <n v="2601"/>
    <x v="2"/>
    <x v="0"/>
    <s v="START export to ara"/>
    <s v="END export to ara"/>
    <d v="2026-02-04T18:29:00"/>
    <d v="2026-02-04T18:29:00"/>
    <d v="2026-02-04T18:29:00"/>
    <s v="NULL"/>
    <s v="Completed"/>
    <s v="Valuation_DEGT_MCP"/>
    <n v="2"/>
    <s v="export to ara"/>
    <n v="0"/>
    <n v="0"/>
    <n v="0"/>
    <n v="0"/>
    <n v="0"/>
    <n v="0"/>
    <m/>
    <m/>
    <n v="0"/>
    <n v="0"/>
    <n v="0"/>
    <n v="0"/>
    <n v="0"/>
    <s v="No Error"/>
    <m/>
    <m/>
    <m/>
    <m/>
    <m/>
    <m/>
    <m/>
    <m/>
    <m/>
    <m/>
    <s v=""/>
  </r>
  <r>
    <s v="Valuation (NPV)"/>
    <s v="DEGTValuation (NPV)46057.7701388889"/>
    <s v="Not Found"/>
    <s v="Light Maintenance"/>
    <s v="MCPDEGTValuation (NPV)Light Maintenance"/>
    <s v="MCPDEGTValuation (NPV)"/>
    <s v="Not Started"/>
    <m/>
    <m/>
    <m/>
    <m/>
    <m/>
    <m/>
    <m/>
    <m/>
    <m/>
    <m/>
    <m/>
    <m/>
    <n v="2601"/>
    <x v="2"/>
    <x v="0"/>
    <s v="START Light Maintenance"/>
    <s v="END Light Maintenance"/>
    <d v="2026-02-04T18:29:00"/>
    <d v="2026-02-04T18:44:00"/>
    <d v="2026-02-05T00:24:00"/>
    <s v="NULL"/>
    <s v="Completed"/>
    <s v="Valuation_DEGT_MCP"/>
    <n v="2"/>
    <s v="Light Maintenance"/>
    <n v="0.25"/>
    <n v="0"/>
    <n v="0.25"/>
    <n v="0"/>
    <n v="0"/>
    <n v="0.25"/>
    <m/>
    <m/>
    <n v="0"/>
    <n v="0"/>
    <n v="0.25"/>
    <n v="0"/>
    <n v="0.25"/>
    <s v="No Error"/>
    <m/>
    <m/>
    <m/>
    <m/>
    <m/>
    <m/>
    <m/>
    <m/>
    <m/>
    <m/>
    <s v=""/>
  </r>
  <r>
    <s v="Import Strategies"/>
    <s v="DEGTImport Strategies46058.0166666667"/>
    <s v="Not Found"/>
    <s v="import strategies"/>
    <s v="MCPDEGTImport Strategiesimport strategies"/>
    <s v="MCPDEGTImport Strategies"/>
    <s v="Not Started"/>
    <m/>
    <m/>
    <m/>
    <m/>
    <m/>
    <m/>
    <m/>
    <m/>
    <m/>
    <m/>
    <m/>
    <m/>
    <n v="2601"/>
    <x v="2"/>
    <x v="0"/>
    <s v="START import strategies"/>
    <s v="END import strategies"/>
    <d v="2026-02-05T00:24:00"/>
    <d v="2026-02-05T00:45:00"/>
    <d v="2026-02-05T00:46:00"/>
    <s v="NULL"/>
    <s v="Completed"/>
    <s v="Import_Strategies_DEGT_MCP"/>
    <n v="1"/>
    <s v="import strategies"/>
    <n v="0.35"/>
    <n v="0.35"/>
    <n v="0"/>
    <n v="0"/>
    <n v="0.35"/>
    <n v="0.35"/>
    <m/>
    <m/>
    <n v="0.35"/>
    <n v="0"/>
    <n v="0"/>
    <n v="0.35"/>
    <n v="0.35"/>
    <s v="Production Error"/>
    <s v="Execution &amp; Process Handling Errors"/>
    <s v="Execution &amp; Process Readiness Gaps"/>
    <s v="User inadvertently did not turn off Import Strategies (true to false) child script when the parent script was triggered, resulting in duplicate run"/>
    <m/>
    <m/>
    <s v="Single‑Location Impact"/>
    <s v="One‑Off"/>
    <s v="None"/>
    <s v="None. Human error when handling switches in Parent Script"/>
    <m/>
    <s v=""/>
  </r>
  <r>
    <s v="Planning (NII)"/>
    <s v="DEGTPlanning (NII)46058.0319444444"/>
    <s v="Not Found"/>
    <s v="planning run01"/>
    <s v="MCPDEGTPlanning (NII)planning run01"/>
    <s v="MCPDEGTPlanning (NII)"/>
    <s v="Not Started"/>
    <m/>
    <m/>
    <m/>
    <m/>
    <m/>
    <m/>
    <m/>
    <m/>
    <m/>
    <m/>
    <m/>
    <m/>
    <n v="2601"/>
    <x v="2"/>
    <x v="0"/>
    <s v="START planning run01"/>
    <s v="END planning run01"/>
    <d v="2026-02-05T00:46:00"/>
    <d v="2026-02-05T03:57:00"/>
    <d v="2026-02-05T03:57:00"/>
    <s v="NULL"/>
    <s v="Completed"/>
    <s v="Planning_DEGT_MCP_2"/>
    <n v="1"/>
    <s v="planning run01"/>
    <n v="3.18"/>
    <n v="3.18"/>
    <n v="0"/>
    <n v="0"/>
    <n v="3.18"/>
    <n v="3.18"/>
    <n v="0"/>
    <m/>
    <n v="0"/>
    <n v="0"/>
    <n v="3.18"/>
    <n v="0"/>
    <n v="3.18"/>
    <s v="No Error"/>
    <m/>
    <m/>
    <s v="Adjusted failed runtime to zero. Step completed successfully and found no malformed print marker"/>
    <m/>
    <m/>
    <m/>
    <m/>
    <m/>
    <m/>
    <m/>
    <s v=""/>
  </r>
  <r>
    <s v="Planning (NII)"/>
    <s v="DEGTPlanning (NII)46058.1645833333"/>
    <s v="Not Found"/>
    <s v="MDL Processing"/>
    <s v="MCPDEGTPlanning (NII)MDL Processing"/>
    <s v="MCPDEGTPlanning (NII)"/>
    <s v="Not Started"/>
    <m/>
    <m/>
    <m/>
    <m/>
    <m/>
    <m/>
    <m/>
    <m/>
    <m/>
    <m/>
    <m/>
    <m/>
    <n v="2601"/>
    <x v="2"/>
    <x v="0"/>
    <s v="START MDL Processing"/>
    <s v="END MDL Processing"/>
    <d v="2026-02-05T03:57:00"/>
    <d v="2026-02-05T05:05:00"/>
    <d v="2026-02-05T05:05:00"/>
    <s v="NULL"/>
    <s v="Completed"/>
    <s v="Planning_DEGT_MCP_2"/>
    <n v="1"/>
    <s v="MDL Processing"/>
    <n v="1.1299999999999999"/>
    <n v="0"/>
    <n v="1.1299999999999999"/>
    <n v="0"/>
    <n v="0"/>
    <n v="1.1299999999999999"/>
    <m/>
    <m/>
    <n v="0"/>
    <n v="0"/>
    <n v="1.1299999999999999"/>
    <n v="0"/>
    <n v="1.1299999999999999"/>
    <s v="No Error"/>
    <m/>
    <m/>
    <m/>
    <m/>
    <m/>
    <m/>
    <m/>
    <m/>
    <m/>
    <m/>
    <s v=""/>
  </r>
  <r>
    <s v="Planning (NII)"/>
    <s v="DEGTPlanning (NII)46058.2118055556"/>
    <s v="Not Found"/>
    <s v="planning run02"/>
    <s v="MCPDEGTPlanning (NII)planning run02"/>
    <s v="MCPDEGTPlanning (NII)"/>
    <s v="Not Started"/>
    <m/>
    <m/>
    <m/>
    <m/>
    <m/>
    <m/>
    <m/>
    <m/>
    <m/>
    <m/>
    <m/>
    <m/>
    <n v="2601"/>
    <x v="2"/>
    <x v="0"/>
    <s v="START planning run02"/>
    <s v="END planning run02"/>
    <d v="2026-02-05T05:05:00"/>
    <d v="2026-02-05T08:20:00"/>
    <d v="2026-02-05T08:20:00"/>
    <s v="NULL"/>
    <s v="Completed"/>
    <s v="Planning_DEGT_MCP_2"/>
    <n v="1"/>
    <s v="planning run02"/>
    <n v="3.25"/>
    <n v="0"/>
    <n v="3.25"/>
    <n v="0"/>
    <n v="0"/>
    <n v="3.25"/>
    <m/>
    <m/>
    <n v="0"/>
    <n v="0"/>
    <n v="3.25"/>
    <n v="0"/>
    <n v="3.25"/>
    <s v="No Error"/>
    <m/>
    <m/>
    <m/>
    <m/>
    <m/>
    <m/>
    <m/>
    <m/>
    <m/>
    <m/>
    <s v=""/>
  </r>
  <r>
    <s v="Planning (NII)"/>
    <s v="DEGTPlanning (NII)46058.3472222222"/>
    <s v="Not Found"/>
    <s v="export to ara"/>
    <s v="MCPDEGTPlanning (NII)export to ara"/>
    <s v="MCPDEGTPlanning (NII)"/>
    <s v="Not Started"/>
    <m/>
    <m/>
    <m/>
    <m/>
    <m/>
    <m/>
    <m/>
    <m/>
    <m/>
    <m/>
    <m/>
    <m/>
    <n v="2601"/>
    <x v="2"/>
    <x v="0"/>
    <s v="START export to ara"/>
    <s v="END export to ara"/>
    <d v="2026-02-05T08:20:00"/>
    <d v="2026-02-05T08:21:00"/>
    <d v="2026-02-05T08:21:00"/>
    <s v="NULL"/>
    <s v="Completed"/>
    <s v="Planning_DEGT_MCP_2"/>
    <n v="3"/>
    <s v="export to ara"/>
    <n v="0.02"/>
    <n v="0"/>
    <n v="0.02"/>
    <n v="0"/>
    <n v="0"/>
    <n v="0.02"/>
    <m/>
    <m/>
    <n v="0"/>
    <n v="0"/>
    <n v="0.02"/>
    <n v="0"/>
    <n v="0.02"/>
    <s v="No Error"/>
    <m/>
    <m/>
    <m/>
    <m/>
    <m/>
    <m/>
    <m/>
    <m/>
    <m/>
    <m/>
    <s v="export to ara"/>
  </r>
  <r>
    <s v="Planning (NII)"/>
    <s v="DEGTPlanning (NII)46058.3479166667"/>
    <s v="Not Found"/>
    <s v="planning run exports"/>
    <s v="MCPDEGTPlanning (NII)planning run exports"/>
    <s v="MCPDEGTPlanning (NII)"/>
    <s v="Not Started"/>
    <m/>
    <m/>
    <m/>
    <m/>
    <m/>
    <m/>
    <m/>
    <m/>
    <m/>
    <m/>
    <m/>
    <m/>
    <n v="2601"/>
    <x v="2"/>
    <x v="0"/>
    <s v="START planning run exports"/>
    <s v="END planning run exports"/>
    <d v="2026-02-05T08:21:00"/>
    <d v="2026-02-05T08:21:00"/>
    <d v="2026-02-05T08:22:00"/>
    <s v="NULL"/>
    <s v="Completed"/>
    <s v="Planning_DEGT_MCP_2"/>
    <n v="1"/>
    <s v="planning run exports"/>
    <n v="0"/>
    <n v="0"/>
    <n v="0"/>
    <n v="0.02"/>
    <n v="0.02"/>
    <n v="0.02"/>
    <m/>
    <n v="0"/>
    <n v="0"/>
    <n v="0"/>
    <n v="0"/>
    <n v="0"/>
    <n v="0"/>
    <s v="No Error"/>
    <m/>
    <m/>
    <m/>
    <m/>
    <m/>
    <m/>
    <m/>
    <m/>
    <m/>
    <m/>
    <s v=""/>
  </r>
  <r>
    <s v="GAP"/>
    <s v="DEGTGAP46058.3486111111"/>
    <s v="Not Found"/>
    <s v="gap planning"/>
    <s v="MCPDEGTGAPgap planning"/>
    <s v="MCPDEGTGAP"/>
    <s v="Not Started"/>
    <m/>
    <m/>
    <m/>
    <m/>
    <m/>
    <m/>
    <m/>
    <m/>
    <m/>
    <m/>
    <m/>
    <m/>
    <n v="2601"/>
    <x v="2"/>
    <x v="0"/>
    <s v="START gap planning"/>
    <s v="NULL"/>
    <d v="2026-02-05T08:22:00"/>
    <d v="2026-02-05T09:28:00"/>
    <d v="2026-02-05T11:49:00"/>
    <s v="running workflow PROD_LAD_SF failed: Invalid folder path: '\\sx9000077420\ALMFD\Asim\CSRBB Internal Deals'. | Error Details: System.Exception: Invalid folder path: '\\sx9000077420\ALMFD\Asim\CSRBB Internal Deals'.     at Qrm.Workflow.Infrastructure.SubmissionFacade.Common.WorkflowSubmissionValidatorExtensions.Validate(IWorkflowSubmissionValidator this, IActivityMetadataRepository metadataRepository, IHeavyWeightWorkflowReadOnly workflow, IEnumerable`1 interactionResults)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
    <s v="Failed"/>
    <s v="GAP_DEGT_MCP"/>
    <n v="1"/>
    <s v="gap planning"/>
    <n v="1.1000000000000001"/>
    <n v="1.1000000000000001"/>
    <n v="0"/>
    <n v="2.35"/>
    <n v="3.45"/>
    <n v="3.45"/>
    <m/>
    <m/>
    <n v="1.1000000000000001"/>
    <n v="2.35"/>
    <n v="0"/>
    <n v="3.45"/>
    <n v="3.45"/>
    <s v="Production Error"/>
    <s v="Execution &amp; Process Handling Errors"/>
    <s v="Execution &amp; Process Readiness Gaps"/>
    <s v="Script failed during workflow run as export filepath was not adjusted. This adjustment was missed as early task script (that handles workflow export filepath updates across locations) was not triggered by early task script coordinator at the right time"/>
    <m/>
    <m/>
    <s v="Single‑Location Impact"/>
    <s v="One‑Off"/>
    <s v="Missed early task script was triggered"/>
    <s v="Ensure workflow coordinator runs the early task script on next EOM run_x000a__x000a_Strengthen PS communication and coordination"/>
    <m/>
    <s v=""/>
  </r>
  <r>
    <s v="GAP"/>
    <s v="DEGTGAP46058.4923611111"/>
    <s v="Not Found"/>
    <s v="gap planning"/>
    <s v="MCPDEGTGAPgap planning"/>
    <s v="MCPDEGTGAP"/>
    <s v="Not Started"/>
    <m/>
    <m/>
    <m/>
    <m/>
    <m/>
    <m/>
    <m/>
    <m/>
    <m/>
    <m/>
    <m/>
    <m/>
    <n v="2601"/>
    <x v="2"/>
    <x v="0"/>
    <s v="START gap planning"/>
    <s v="NULL"/>
    <d v="2026-02-05T11:49:00"/>
    <d v="2026-02-05T12:26:00"/>
    <d v="2026-02-05T13:54:00"/>
    <s v="Exception Info: Workflow finished with errors. (line: 44)  "/>
    <s v="Failed"/>
    <s v="GAP_DEGT_MCP rr"/>
    <n v="2"/>
    <s v="gap planning"/>
    <n v="0.62"/>
    <n v="0.62"/>
    <n v="0"/>
    <n v="1.47"/>
    <n v="2.09"/>
    <n v="2.09"/>
    <m/>
    <m/>
    <n v="0.62"/>
    <n v="1.47"/>
    <n v="0"/>
    <n v="2.09"/>
    <n v="2.09"/>
    <s v="Tech"/>
    <s v="Platform &amp; Environment Issues"/>
    <s v="Platform/System Capacity &amp; Performance Issue"/>
    <s v="Distributed job failed on PROD_LQ_IR_ON_Then_Monthly_Gap and PROD_LAD_SF on succeeding runs of GAP process. Raised INC to Ops, who then cited &quot;some temporary network problem&quot; NO DEFINITIVE ROOT CAUSE"/>
    <m/>
    <m/>
    <s v="Partial Impact"/>
    <s v="One‑Off"/>
    <s v="Re-run of script"/>
    <s v="None. Appears to be a transient issue that caused failure, Ops could not pinpoint exact root cause"/>
    <s v="INC14485851 | Incident | ServiceNow DevOps"/>
    <s v=""/>
  </r>
  <r>
    <s v="GAP"/>
    <s v="DEGTGAP46058.5791666667"/>
    <s v="Not Found"/>
    <s v="gap planning"/>
    <s v="MCPDEGTGAPgap planning"/>
    <s v="MCPDEGTGAP"/>
    <s v="Not Started"/>
    <m/>
    <m/>
    <m/>
    <m/>
    <m/>
    <m/>
    <m/>
    <m/>
    <m/>
    <m/>
    <m/>
    <m/>
    <n v="2601"/>
    <x v="2"/>
    <x v="0"/>
    <s v="START gap planning"/>
    <s v="END gap planning"/>
    <d v="2026-02-05T13:54:00"/>
    <d v="2026-02-05T14:57:00"/>
    <d v="2026-02-05T16:00:00"/>
    <s v="NULL"/>
    <s v="Completed"/>
    <s v="GAP_DEGT_MCP rr2 (INC14485851)"/>
    <n v="3"/>
    <s v="gap planning"/>
    <n v="1.05"/>
    <n v="0"/>
    <n v="1.05"/>
    <n v="0"/>
    <n v="0"/>
    <n v="1.05"/>
    <m/>
    <m/>
    <n v="0"/>
    <n v="0"/>
    <n v="1.05"/>
    <n v="0"/>
    <n v="1.05"/>
    <s v="No Error"/>
    <m/>
    <m/>
    <m/>
    <m/>
    <m/>
    <m/>
    <m/>
    <m/>
    <m/>
    <m/>
    <s v="gap planning"/>
  </r>
  <r>
    <s v="Import Strategies"/>
    <s v="DEGTImport Strategies46058.6666666667"/>
    <s v="Not Found"/>
    <s v="import strategies"/>
    <s v="MCPDEGTImport Strategiesimport strategies"/>
    <s v="MCPDEGTImport Strategies"/>
    <s v="Not Started"/>
    <m/>
    <m/>
    <m/>
    <m/>
    <m/>
    <m/>
    <m/>
    <m/>
    <m/>
    <m/>
    <m/>
    <m/>
    <n v="2601"/>
    <x v="2"/>
    <x v="0"/>
    <s v="START import strategies"/>
    <s v="END import strategies"/>
    <d v="2026-02-05T16:00:00"/>
    <d v="2026-02-05T16:21:00"/>
    <d v="2026-02-05T16:22:00"/>
    <s v="NULL"/>
    <s v="Completed"/>
    <s v="Import_Strategies_DEGT_MCP"/>
    <n v="2"/>
    <s v="import strategies"/>
    <n v="0.35"/>
    <n v="0"/>
    <n v="0.35"/>
    <n v="0"/>
    <n v="0"/>
    <n v="0.35"/>
    <m/>
    <m/>
    <n v="0"/>
    <n v="0"/>
    <n v="0.35"/>
    <n v="0"/>
    <n v="0.35"/>
    <s v="No Error"/>
    <m/>
    <m/>
    <m/>
    <m/>
    <m/>
    <m/>
    <m/>
    <m/>
    <m/>
    <m/>
    <s v=""/>
  </r>
  <r>
    <s v="Planning (NII)"/>
    <s v="DEGTPlanning (NII)46058.6819444444"/>
    <s v="Not Found"/>
    <s v="planning run01"/>
    <s v="MCPDEGTPlanning (NII)planning run01"/>
    <s v="MCPDEGTPlanning (NII)"/>
    <s v="Not Started"/>
    <m/>
    <m/>
    <m/>
    <m/>
    <m/>
    <m/>
    <m/>
    <m/>
    <m/>
    <m/>
    <m/>
    <m/>
    <n v="2601"/>
    <x v="2"/>
    <x v="0"/>
    <s v="START planning run01"/>
    <s v="NULL"/>
    <d v="2026-02-05T16:22:00"/>
    <d v="2026-02-05T16:22:00"/>
    <d v="2026-02-11T15:21:00"/>
    <s v="NULL"/>
    <s v="Stopped"/>
    <s v="Planning_DEGT_MCP_2"/>
    <n v="2"/>
    <s v="planning run01"/>
    <n v="0"/>
    <n v="0"/>
    <n v="0"/>
    <n v="50.98"/>
    <n v="50.98"/>
    <n v="50.98"/>
    <m/>
    <n v="0"/>
    <n v="0"/>
    <n v="0"/>
    <n v="0"/>
    <n v="0"/>
    <n v="0"/>
    <s v="Production Error"/>
    <s v="Execution &amp; Process Handling Errors"/>
    <s v="Execution &amp; Process Readiness Gaps"/>
    <s v="This script was already completed previously, and this run was inadvertently triggered because the user did not turn off (true to false) this script in the next run of the Parent Script._x000a__x000a_Adjusted opportunity cost to zero, because next run pertains to ad-hoc RAS legacy runs, which took the user(client) several days to advise kick-off"/>
    <m/>
    <m/>
    <s v="Single‑Location Impact"/>
    <s v="One‑Off"/>
    <s v="No further action after script was stopped"/>
    <s v="None. Human error when handling switches in Parent Script"/>
    <m/>
    <s v=""/>
  </r>
  <r>
    <s v="Copy Portfolio"/>
    <s v="DEGTCopy Portfolio46064.6395833333"/>
    <s v="Not Found"/>
    <s v="Copy portfolio"/>
    <s v="MCPDEGTCopy PortfolioCopy portfolio"/>
    <s v="MCPDEGTCopy Portfolio"/>
    <s v="Not Started"/>
    <m/>
    <m/>
    <m/>
    <m/>
    <m/>
    <m/>
    <m/>
    <m/>
    <m/>
    <m/>
    <m/>
    <m/>
    <n v="2601"/>
    <x v="2"/>
    <x v="0"/>
    <s v="START Copy portfolio"/>
    <s v="END copy portfolio"/>
    <d v="2026-02-11T15:21:00"/>
    <d v="2026-02-11T17:13:00"/>
    <d v="2026-02-12T00:02:00"/>
    <s v="NULL"/>
    <s v="Completed"/>
    <s v="Copy_Portfolio_DEGT_MCP PORTM to RAS"/>
    <n v="1"/>
    <s v="Copy portfolio"/>
    <n v="1.87"/>
    <n v="0"/>
    <n v="1.87"/>
    <n v="0"/>
    <n v="0"/>
    <n v="1.87"/>
    <m/>
    <m/>
    <n v="0"/>
    <n v="0"/>
    <n v="1.87"/>
    <n v="0"/>
    <n v="1.87"/>
    <s v="No Error"/>
    <m/>
    <m/>
    <m/>
    <m/>
    <m/>
    <m/>
    <m/>
    <m/>
    <m/>
    <m/>
    <s v=""/>
  </r>
  <r>
    <s v="Load Pos (RAS)"/>
    <s v="DEGTLoad Pos (RAS)46065.0013888889"/>
    <s v="Not Found"/>
    <s v="load"/>
    <s v="MCPDEGTLoad Pos (RAS)load"/>
    <s v="MCPDEGTLoad Pos (RAS)"/>
    <s v="Not Started"/>
    <m/>
    <m/>
    <m/>
    <m/>
    <m/>
    <m/>
    <m/>
    <m/>
    <m/>
    <m/>
    <m/>
    <m/>
    <n v="2601"/>
    <x v="2"/>
    <x v="0"/>
    <s v="START load"/>
    <s v="END load"/>
    <d v="2026-02-12T00:02:00"/>
    <d v="2026-02-12T00:39:00"/>
    <d v="2026-02-12T00:39:00"/>
    <s v="NULL"/>
    <s v="Completed"/>
    <s v="Load_POS_DEGT_MCP_RAS (rr INC14536561)"/>
    <n v="2"/>
    <s v="load"/>
    <n v="0.62"/>
    <n v="0"/>
    <n v="0.62"/>
    <n v="0"/>
    <n v="0"/>
    <n v="0.62"/>
    <m/>
    <m/>
    <n v="0"/>
    <n v="0"/>
    <n v="0.62"/>
    <n v="0"/>
    <n v="0.62"/>
    <s v="No Error"/>
    <m/>
    <m/>
    <m/>
    <m/>
    <m/>
    <m/>
    <m/>
    <m/>
    <m/>
    <m/>
    <s v=""/>
  </r>
  <r>
    <s v="Load Pos (RAS)"/>
    <s v="DEGTLoad Pos (RAS)46065.0270833333"/>
    <s v="Not Found"/>
    <s v="Stratification"/>
    <s v="MCPDEGTLoad Pos (RAS)Stratification"/>
    <s v="MCPDEGTLoad Pos (RAS)"/>
    <s v="Not Started"/>
    <m/>
    <m/>
    <m/>
    <m/>
    <m/>
    <m/>
    <m/>
    <m/>
    <m/>
    <m/>
    <m/>
    <m/>
    <n v="2601"/>
    <x v="2"/>
    <x v="0"/>
    <s v="START Stratification"/>
    <s v="END Stratification"/>
    <d v="2026-02-12T00:39:00"/>
    <d v="2026-02-12T00:44:00"/>
    <d v="2026-02-12T00:44:00"/>
    <s v="NULL"/>
    <s v="Completed"/>
    <s v="Load_POS_DEGT_MCP_RAS (rr INC14536561)"/>
    <n v="2"/>
    <s v="Stratification"/>
    <n v="0.08"/>
    <n v="0"/>
    <n v="0.08"/>
    <n v="0"/>
    <n v="0"/>
    <n v="0.08"/>
    <m/>
    <m/>
    <n v="0"/>
    <n v="0"/>
    <n v="0.08"/>
    <n v="0"/>
    <n v="0.08"/>
    <s v="No Error"/>
    <m/>
    <m/>
    <m/>
    <m/>
    <m/>
    <m/>
    <m/>
    <m/>
    <m/>
    <m/>
    <s v=""/>
  </r>
  <r>
    <s v="Load Pos (RAS)"/>
    <s v="DEGTLoad Pos (RAS)46065.0305555556"/>
    <s v="Not Found"/>
    <s v="Light Maintenance"/>
    <s v="MCPDEGTLoad Pos (RAS)Light Maintenance"/>
    <s v="MCPDEGTLoad Pos (RAS)"/>
    <s v="Not Started"/>
    <m/>
    <m/>
    <m/>
    <m/>
    <m/>
    <m/>
    <m/>
    <m/>
    <m/>
    <m/>
    <m/>
    <m/>
    <n v="2601"/>
    <x v="2"/>
    <x v="0"/>
    <s v="START Light Maintenance"/>
    <s v="END Light Maintenance"/>
    <d v="2026-02-12T00:44:00"/>
    <d v="2026-02-12T02:51:00"/>
    <d v="2026-02-12T02:51:00"/>
    <s v="NULL"/>
    <s v="Completed"/>
    <s v="Load_POS_DEGT_MCP_RAS (rr INC14536561)"/>
    <n v="3"/>
    <s v="Light Maintenance"/>
    <n v="2.12"/>
    <n v="0"/>
    <n v="2.12"/>
    <n v="0"/>
    <n v="0"/>
    <n v="2.12"/>
    <m/>
    <m/>
    <n v="0"/>
    <n v="0"/>
    <n v="2.12"/>
    <n v="0"/>
    <n v="2.12"/>
    <s v="No Error"/>
    <m/>
    <m/>
    <m/>
    <m/>
    <m/>
    <m/>
    <m/>
    <m/>
    <m/>
    <m/>
    <s v="Light Maintenance"/>
  </r>
  <r>
    <s v="Load Pos (RAS)"/>
    <s v="DEGTLoad Pos (RAS)46065.11875"/>
    <s v="Not Found"/>
    <s v="Position report exports"/>
    <s v="MCPDEGTLoad Pos (RAS)Position report exports"/>
    <s v="MCPDEGTLoad Pos (RAS)"/>
    <s v="Not Started"/>
    <m/>
    <m/>
    <m/>
    <m/>
    <m/>
    <m/>
    <m/>
    <m/>
    <m/>
    <m/>
    <m/>
    <m/>
    <n v="2601"/>
    <x v="2"/>
    <x v="0"/>
    <s v="START Position report exports"/>
    <s v="END Position report exports"/>
    <d v="2026-02-12T02:51:00"/>
    <d v="2026-02-12T02:58:00"/>
    <d v="2026-02-12T02:58:00"/>
    <s v="NULL"/>
    <s v="Completed"/>
    <s v="Load_POS_DEGT_MCP_RAS (rr INC14536561)"/>
    <n v="1"/>
    <s v="Position report exports"/>
    <n v="0.12"/>
    <n v="0"/>
    <n v="0.12"/>
    <n v="0"/>
    <n v="0"/>
    <n v="0.12"/>
    <m/>
    <m/>
    <n v="0"/>
    <n v="0"/>
    <n v="0.12"/>
    <n v="0"/>
    <n v="0.12"/>
    <s v="No Error"/>
    <m/>
    <m/>
    <m/>
    <m/>
    <m/>
    <m/>
    <m/>
    <m/>
    <m/>
    <m/>
    <s v=""/>
  </r>
  <r>
    <s v="Load Pos (RAS)"/>
    <s v="DEGTLoad Pos (RAS)46065.1236111111"/>
    <s v="Not Found"/>
    <s v="export to ara"/>
    <s v="MCPDEGTLoad Pos (RAS)export to ara"/>
    <s v="MCPDEGTLoad Pos (RAS)"/>
    <s v="Not Started"/>
    <m/>
    <m/>
    <m/>
    <m/>
    <m/>
    <m/>
    <m/>
    <m/>
    <m/>
    <m/>
    <m/>
    <m/>
    <n v="2601"/>
    <x v="2"/>
    <x v="0"/>
    <s v="START export to ara"/>
    <s v="END export to ara"/>
    <d v="2026-02-12T02:58:00"/>
    <d v="2026-02-12T02:58:00"/>
    <d v="2026-02-12T02:58:00"/>
    <s v="NULL"/>
    <s v="Completed"/>
    <s v="Load_POS_DEGT_MCP_RAS (rr INC14536561)"/>
    <n v="4"/>
    <s v="export to ara"/>
    <n v="0"/>
    <n v="0"/>
    <n v="0"/>
    <n v="0"/>
    <n v="0"/>
    <n v="0"/>
    <m/>
    <m/>
    <n v="0"/>
    <n v="0"/>
    <n v="0"/>
    <n v="0"/>
    <n v="0"/>
    <s v="No Error"/>
    <m/>
    <m/>
    <m/>
    <m/>
    <m/>
    <m/>
    <m/>
    <m/>
    <m/>
    <m/>
    <s v="export to ara"/>
  </r>
  <r>
    <s v="Load Pos (RAS)"/>
    <s v="DEGTLoad Pos (RAS)46065.1236111111"/>
    <s v="Not Found"/>
    <s v="copy from"/>
    <s v="MCPDEGTLoad Pos (RAS)copy from"/>
    <s v="MCPDEGTLoad Pos (RAS)"/>
    <s v="Not Started"/>
    <m/>
    <m/>
    <m/>
    <m/>
    <m/>
    <m/>
    <m/>
    <m/>
    <m/>
    <m/>
    <m/>
    <m/>
    <n v="2601"/>
    <x v="2"/>
    <x v="0"/>
    <s v="START copy from"/>
    <s v="END copy from"/>
    <d v="2026-02-12T02:58:00"/>
    <d v="2026-02-12T03:17:00"/>
    <d v="2026-02-12T03:17:00"/>
    <s v="NULL"/>
    <s v="Completed"/>
    <s v="Load_POS_DEGT_MCP_RAS (rr INC14536561)"/>
    <n v="2"/>
    <s v="copy from"/>
    <n v="0.32"/>
    <n v="0"/>
    <n v="0.32"/>
    <n v="0"/>
    <n v="0"/>
    <n v="0.32"/>
    <m/>
    <m/>
    <n v="0"/>
    <n v="0"/>
    <n v="0.32"/>
    <n v="0"/>
    <n v="0.32"/>
    <s v="No Error"/>
    <m/>
    <m/>
    <m/>
    <m/>
    <m/>
    <m/>
    <m/>
    <m/>
    <m/>
    <m/>
    <s v=""/>
  </r>
  <r>
    <s v="Planning (NII) (RAS)"/>
    <s v="DEGTPlanning (NII) (RAS)46065.1368055556"/>
    <s v="Not Found"/>
    <s v="planning run"/>
    <s v="MCPDEGTPlanning (NII) (RAS)planning run"/>
    <s v="MCPDEGTPlanning (NII) (RAS)"/>
    <s v="Not Started"/>
    <m/>
    <m/>
    <m/>
    <m/>
    <m/>
    <m/>
    <m/>
    <m/>
    <m/>
    <m/>
    <m/>
    <m/>
    <n v="2601"/>
    <x v="2"/>
    <x v="0"/>
    <s v="START planning run"/>
    <s v="NULL"/>
    <d v="2026-02-12T03:17:00"/>
    <d v="2026-02-12T03:19:00"/>
    <d v="2026-02-12T04:36:00"/>
    <s v="running workflow PROD_Common_Planning_Run_DEGT failed: Could not find saved workflow with name PROD_Common_Planning_Run_DEGT | Error Details: System.ApplicationException: Could not find saved workflow with name PROD_Common_Planning_Run_DEGT     at Qrm.Workflow.Infrastructure.Interfaces.CollectionExtensionMethodsForWorkflow.FirstOrCreateException[T](IEnumerable`1 list, Func`1 createException)     at Qrm.Workflow.Infrastructure.SubmissionFacade.Common.WorkflowSubmissionDirector.a(String A_0, IActivityMetadataRepository A_1)     at Qrm.Workflow.Infrastructure.SubmissionFacade.Common.WorkflowSubmissionDirector.SubmitOrRunSavedWorkflow(IWorkflowExecutionSubmissionRequest submissionRequest, IActivityMetadataRepository metadataRepository, WorkflowExecutionIdentity executionId)     at Qrm.Workflow.Infrastructure.SubmissionFacade.Common.WorkflowSubmissionService.SubmitOrRunSavedWorkflow(IWorkflowExecutionSubmissionRequest submissionRequest)     at Qrm.Workflow.Infrastructure.SubmissionFacade.Scripting.WorkflowScriptingFacade.RunSavedWorkflow(IWorkflowExecutionSubmissionRequest workflowExecutionSubmissionRequest)     at Qrm.Core.Workflow.Common.Scripting.WorkflowScriptingObjectImplementation.&lt;&gt;c__DisplayClass12_0.&lt;RunSavedWorkflow&gt;b__0()     at QRM.Infrastructure.Service.Scripting.ScriptObjectImplementation.&lt;&gt;c__DisplayClass37_0.&lt;ScriptingCall&gt;b__0()     at QRM.Infrastructure.Service.Scripting.ScriptObjectImplementation.ScriptingCallWithReturnValue[T](Func`1 d, Boolean createWorkContext)"/>
    <s v="Failed"/>
    <s v="Planning_DEGT_MCP_RAS (rr INC14536561)"/>
    <n v="1"/>
    <s v="planning run"/>
    <n v="0.03"/>
    <n v="0.03"/>
    <n v="0"/>
    <n v="0.6"/>
    <n v="0.63"/>
    <n v="0.63"/>
    <m/>
    <m/>
    <n v="0.03"/>
    <n v="0.6"/>
    <n v="0"/>
    <n v="0.63"/>
    <n v="0.63"/>
    <s v="Production Error"/>
    <s v="Execution &amp; Process Handling Errors"/>
    <s v="Execution &amp; Process Readiness Gaps"/>
    <s v="Legacy (RAS portfolio) workflow &quot;PROD_Common_Planning_Run_DEGT&quot; not imported to database during early task script run because it was not included in the early task script"/>
    <m/>
    <m/>
    <s v="Single‑Location Impact"/>
    <s v="Recurring"/>
    <s v="Manual import of legacy planning run workflow"/>
    <s v="Action Required: Include in early task script for GT NII to accommodate legacy old model run (collaborate with Tact team)"/>
    <m/>
    <s v=""/>
  </r>
  <r>
    <s v="Planning (NII) (RAS)"/>
    <s v="DEGTPlanning (NII) (RAS)46065.1916666667"/>
    <s v="Not Found"/>
    <s v="planning run"/>
    <s v="MCPDEGTPlanning (NII) (RAS)planning run"/>
    <s v="MCPDEGTPlanning (NII) (RAS)"/>
    <s v="Not Started"/>
    <m/>
    <m/>
    <m/>
    <m/>
    <m/>
    <m/>
    <m/>
    <m/>
    <m/>
    <m/>
    <m/>
    <m/>
    <n v="2601"/>
    <x v="2"/>
    <x v="0"/>
    <s v="START planning run"/>
    <s v="NULL"/>
    <d v="2026-02-12T04:36:00"/>
    <d v="2026-02-12T04:50:00"/>
    <d v="2026-02-12T12:57:00"/>
    <s v="Exception Info: Workflow finished with errors. (line: 38)  "/>
    <s v="Failed"/>
    <s v="Planning_DEGT_MCP_RAS (rr2 INC14536561)"/>
    <n v="2"/>
    <s v="planning run"/>
    <n v="0.23"/>
    <n v="0.23"/>
    <n v="0"/>
    <n v="8.1199999999999992"/>
    <n v="8.35"/>
    <n v="8.35"/>
    <m/>
    <m/>
    <n v="0.23"/>
    <n v="8.1199999999999992"/>
    <n v="0"/>
    <n v="8.35"/>
    <n v="8.35"/>
    <s v="Tech"/>
    <s v="Platform &amp; Environment Issues"/>
    <s v="Platform/System Capacity &amp; Performance Issue"/>
    <s v="After INC was raised, Ops could not find any fatal error, only citing: &quot;task has been canceled, there's no specific logs about it. i found non-fatal which occure 100 times which can be connected with cancelation [Non-Fatal Error-8-10714] (99) Cannot resolve a balance sheet for the bucket 386744 in balance sheets forecasted in current process. It will be dropped from the simulation._x000a_This warning message E_DropBucketWithUnresolvedBalanceSheet has passed the upper limit of 100 and will be excluded in future output&quot;"/>
    <m/>
    <m/>
    <s v="Single‑Location Impact"/>
    <s v="One‑Off"/>
    <s v="Re-run was advised"/>
    <s v="None. Appears to be a transient issue that caused failure, Ops could not pinpoint exact root cause"/>
    <s v="INC14538253 | Incident | ServiceNow DevOps"/>
    <s v=""/>
  </r>
  <r>
    <s v="Planning (NII) (RAS)"/>
    <s v="DEGTPlanning (NII) (RAS)46065.5395833333"/>
    <s v="Not Found"/>
    <s v="planning run"/>
    <s v="MCPDEGTPlanning (NII) (RAS)planning run"/>
    <s v="MCPDEGTPlanning (NII) (RAS)"/>
    <s v="Not Started"/>
    <m/>
    <m/>
    <m/>
    <m/>
    <m/>
    <m/>
    <m/>
    <m/>
    <m/>
    <m/>
    <m/>
    <m/>
    <n v="2601"/>
    <x v="2"/>
    <x v="0"/>
    <s v="START planning run"/>
    <s v="END planning run"/>
    <d v="2026-02-12T12:57:00"/>
    <d v="2026-02-12T17:13:00"/>
    <d v="2026-02-12T17:13:00"/>
    <s v="NULL"/>
    <s v="Completed"/>
    <s v="Planning_DEGT_MCP_RAS (rr3 INC14538253)"/>
    <n v="3"/>
    <s v="planning run"/>
    <n v="4.2699999999999996"/>
    <n v="0"/>
    <n v="4.2699999999999996"/>
    <n v="0"/>
    <n v="0"/>
    <n v="4.2699999999999996"/>
    <m/>
    <m/>
    <n v="0"/>
    <n v="0"/>
    <n v="4.2699999999999996"/>
    <n v="0"/>
    <n v="4.2699999999999996"/>
    <s v="No Error"/>
    <m/>
    <m/>
    <m/>
    <m/>
    <m/>
    <m/>
    <m/>
    <m/>
    <m/>
    <m/>
    <s v="planning run"/>
  </r>
  <r>
    <s v="Planning (NII) (RAS)"/>
    <s v="DEGTPlanning (NII) (RAS)46065.7173611111"/>
    <s v="Not Found"/>
    <s v="export to ara"/>
    <s v="MCPDEGTPlanning (NII) (RAS)export to ara"/>
    <s v="MCPDEGTPlanning (NII) (RAS)"/>
    <s v="Not Started"/>
    <m/>
    <m/>
    <m/>
    <m/>
    <m/>
    <m/>
    <m/>
    <m/>
    <m/>
    <m/>
    <m/>
    <m/>
    <n v="2601"/>
    <x v="2"/>
    <x v="0"/>
    <s v="START export to ara"/>
    <s v="END export to ara"/>
    <d v="2026-02-12T17:13:00"/>
    <d v="2026-02-12T17:13:00"/>
    <d v="2026-02-12T17:13:00"/>
    <s v="NULL"/>
    <s v="Completed"/>
    <s v="Planning_DEGT_MCP_RAS (rr3 INC14538253)"/>
    <n v="5"/>
    <s v="export to ara"/>
    <n v="0"/>
    <n v="0"/>
    <n v="0"/>
    <n v="0"/>
    <n v="0"/>
    <n v="0"/>
    <m/>
    <m/>
    <n v="0"/>
    <n v="0"/>
    <n v="0"/>
    <n v="0"/>
    <n v="0"/>
    <s v="No Error"/>
    <m/>
    <m/>
    <m/>
    <m/>
    <m/>
    <m/>
    <m/>
    <m/>
    <m/>
    <m/>
    <s v="export to ara"/>
  </r>
  <r>
    <s v="Planning (NII) (RAS)"/>
    <s v="DEGTPlanning (NII) (RAS)46065.7173611111"/>
    <s v="Not Found"/>
    <s v="planning run QRM Reporter exports"/>
    <s v="MCPDEGTPlanning (NII) (RAS)planning run QRM Reporter exports"/>
    <s v="MCPDEGTPlanning (NII) (RAS)"/>
    <s v="Not Started"/>
    <m/>
    <m/>
    <m/>
    <m/>
    <m/>
    <m/>
    <m/>
    <m/>
    <m/>
    <m/>
    <m/>
    <m/>
    <n v="2601"/>
    <x v="2"/>
    <x v="0"/>
    <s v="START planning run QRM Reporter exports"/>
    <s v="END planning run QRM Reporter exports"/>
    <d v="2026-02-12T17:13:00"/>
    <d v="2026-02-12T17:57:00"/>
    <d v="2026-02-12T17:57:00"/>
    <s v="NULL"/>
    <s v="Completed"/>
    <s v="Planning_DEGT_MCP_RAS (rr3 INC14538253)"/>
    <n v="1"/>
    <s v="planning run QRM Reporter exports"/>
    <n v="0.73"/>
    <n v="0"/>
    <n v="0.73"/>
    <n v="0"/>
    <n v="0"/>
    <n v="0.73"/>
    <m/>
    <m/>
    <n v="0"/>
    <n v="0"/>
    <n v="0.73"/>
    <n v="0"/>
    <n v="0.73"/>
    <s v="No Error"/>
    <m/>
    <m/>
    <m/>
    <m/>
    <m/>
    <m/>
    <m/>
    <m/>
    <m/>
    <m/>
    <s v=""/>
  </r>
  <r>
    <s v="Planning (NII) (RAS)"/>
    <s v="DEGTPlanning (NII) (RAS)46065.7479166667"/>
    <s v="Not Found"/>
    <s v="planning run exports"/>
    <s v="MCPDEGTPlanning (NII) (RAS)planning run exports"/>
    <s v="MCPDEGTPlanning (NII) (RAS)"/>
    <s v="Not Started"/>
    <m/>
    <m/>
    <m/>
    <m/>
    <m/>
    <m/>
    <m/>
    <m/>
    <m/>
    <m/>
    <m/>
    <m/>
    <n v="2601"/>
    <x v="2"/>
    <x v="0"/>
    <s v="START planning run exports"/>
    <s v="END planning run exports"/>
    <d v="2026-02-12T17:57:00"/>
    <d v="2026-02-12T17:57:00"/>
    <s v="NULL"/>
    <s v="NULL"/>
    <s v="Completed"/>
    <s v="Planning_DEGT_MCP_RAS (rr3 INC14538253)"/>
    <n v="2"/>
    <s v="planning run exports"/>
    <n v="0"/>
    <n v="0"/>
    <n v="0"/>
    <n v="0"/>
    <n v="0"/>
    <n v="0"/>
    <m/>
    <m/>
    <n v="0"/>
    <n v="0"/>
    <n v="0"/>
    <n v="0"/>
    <n v="0"/>
    <s v="No Error"/>
    <m/>
    <m/>
    <m/>
    <m/>
    <m/>
    <m/>
    <m/>
    <m/>
    <m/>
    <m/>
    <s v=""/>
  </r>
  <r>
    <s v="Load Pos"/>
    <s v="NLBTRLoad Pos46058.5041666667"/>
    <s v="Not Found"/>
    <s v="load"/>
    <s v="MCPNLBTRLoad Posload"/>
    <s v="MCPNLBTRLoad Pos"/>
    <s v="Not Started"/>
    <m/>
    <m/>
    <m/>
    <m/>
    <m/>
    <m/>
    <m/>
    <m/>
    <m/>
    <m/>
    <m/>
    <m/>
    <n v="2601"/>
    <x v="3"/>
    <x v="0"/>
    <s v="START load"/>
    <s v="END load"/>
    <d v="2026-02-05T12:06:00"/>
    <d v="2026-02-05T13:04:00"/>
    <d v="2026-02-05T13:04:00"/>
    <s v="NULL"/>
    <s v="Completed"/>
    <s v="Load_POS_NLBTR_MCP"/>
    <n v="1"/>
    <s v="load"/>
    <n v="0.97"/>
    <n v="0"/>
    <n v="0.97"/>
    <n v="0"/>
    <n v="0"/>
    <n v="0.97"/>
    <m/>
    <m/>
    <n v="0"/>
    <n v="0"/>
    <n v="0.97"/>
    <n v="0"/>
    <n v="0.97"/>
    <s v="No Error"/>
    <m/>
    <m/>
    <m/>
    <m/>
    <m/>
    <m/>
    <m/>
    <m/>
    <m/>
    <m/>
    <s v=""/>
  </r>
  <r>
    <s v="Load Pos"/>
    <s v="NLBTRLoad Pos46058.5444444444"/>
    <s v="Not Found"/>
    <s v="Stratification"/>
    <s v="MCPNLBTRLoad PosStratification"/>
    <s v="MCPNLBTRLoad Pos"/>
    <s v="Not Started"/>
    <m/>
    <m/>
    <m/>
    <m/>
    <m/>
    <m/>
    <m/>
    <m/>
    <m/>
    <m/>
    <m/>
    <m/>
    <n v="2601"/>
    <x v="3"/>
    <x v="0"/>
    <s v="START Stratification"/>
    <s v="END Stratification"/>
    <d v="2026-02-05T13:04:00"/>
    <d v="2026-02-05T13:11:00"/>
    <d v="2026-02-05T13:11:00"/>
    <s v="NULL"/>
    <s v="Completed"/>
    <s v="Load_POS_NLBTR_MCP"/>
    <n v="1"/>
    <s v="Stratification"/>
    <n v="0.12"/>
    <n v="0"/>
    <n v="0.12"/>
    <n v="0"/>
    <n v="0"/>
    <n v="0.12"/>
    <m/>
    <m/>
    <n v="0"/>
    <n v="0"/>
    <n v="0.12"/>
    <n v="0"/>
    <n v="0.12"/>
    <s v="No Error"/>
    <m/>
    <m/>
    <m/>
    <m/>
    <m/>
    <m/>
    <m/>
    <m/>
    <m/>
    <m/>
    <s v=""/>
  </r>
  <r>
    <s v="Load Pos"/>
    <s v="NLBTRLoad Pos46058.5493055556"/>
    <s v="Not Found"/>
    <s v="Light Maintenance"/>
    <s v="MCPNLBTRLoad PosLight Maintenance"/>
    <s v="MCPNLBTRLoad Pos"/>
    <s v="Not Started"/>
    <m/>
    <m/>
    <m/>
    <m/>
    <m/>
    <m/>
    <m/>
    <m/>
    <m/>
    <m/>
    <m/>
    <m/>
    <n v="2601"/>
    <x v="3"/>
    <x v="0"/>
    <s v="START Light Maintenance"/>
    <s v="END Light Maintenance"/>
    <d v="2026-02-05T13:11:00"/>
    <d v="2026-02-05T13:31:00"/>
    <d v="2026-02-05T13:31:00"/>
    <s v="NULL"/>
    <s v="Completed"/>
    <s v="Load_POS_NLBTR_MCP"/>
    <n v="1"/>
    <s v="Light Maintenance"/>
    <n v="0.33"/>
    <n v="0"/>
    <n v="0.33"/>
    <n v="0"/>
    <n v="0"/>
    <n v="0.33"/>
    <m/>
    <m/>
    <n v="0"/>
    <n v="0"/>
    <n v="0.33"/>
    <n v="0"/>
    <n v="0.33"/>
    <s v="No Error"/>
    <m/>
    <m/>
    <m/>
    <m/>
    <m/>
    <m/>
    <m/>
    <m/>
    <m/>
    <m/>
    <s v=""/>
  </r>
  <r>
    <s v="Load Pos"/>
    <s v="NLBTRLoad Pos46058.5631944444"/>
    <s v="Not Found"/>
    <s v="Position report OLAP exports"/>
    <s v="MCPNLBTRLoad PosPosition report OLAP exports"/>
    <s v="MCPNLBTRLoad Pos"/>
    <s v="Not Started"/>
    <m/>
    <m/>
    <m/>
    <m/>
    <m/>
    <m/>
    <m/>
    <m/>
    <m/>
    <m/>
    <m/>
    <m/>
    <n v="2601"/>
    <x v="3"/>
    <x v="0"/>
    <s v="START Position report OLAP exports"/>
    <s v="END Position report OLAP exports"/>
    <d v="2026-02-05T13:31:00"/>
    <d v="2026-02-05T13:46:00"/>
    <d v="2026-02-05T13:46:00"/>
    <s v="NULL"/>
    <s v="Completed"/>
    <s v="Load_POS_NLBTR_MCP"/>
    <n v="1"/>
    <s v="Position report OLAP exports"/>
    <n v="0.25"/>
    <n v="0"/>
    <n v="0.25"/>
    <n v="0"/>
    <n v="0"/>
    <n v="0.25"/>
    <m/>
    <m/>
    <n v="0"/>
    <n v="0"/>
    <n v="0.25"/>
    <n v="0"/>
    <n v="0.25"/>
    <s v="No Error"/>
    <m/>
    <m/>
    <m/>
    <m/>
    <m/>
    <m/>
    <m/>
    <m/>
    <m/>
    <m/>
    <s v=""/>
  </r>
  <r>
    <s v="Load Pos"/>
    <s v="NLBTRLoad Pos46058.5736111111"/>
    <s v="Not Found"/>
    <s v="export to ara"/>
    <s v="MCPNLBTRLoad Posexport to ara"/>
    <s v="MCPNLBTRLoad Pos"/>
    <s v="Not Started"/>
    <m/>
    <m/>
    <m/>
    <m/>
    <m/>
    <m/>
    <m/>
    <m/>
    <m/>
    <m/>
    <m/>
    <m/>
    <n v="2601"/>
    <x v="3"/>
    <x v="0"/>
    <s v="START export to ara"/>
    <s v="END export to ara"/>
    <d v="2026-02-05T13:46:00"/>
    <d v="2026-02-05T13:48:00"/>
    <d v="2026-02-05T13:48:00"/>
    <s v="NULL"/>
    <s v="Completed"/>
    <s v="Load_POS_NLBTR_MCP"/>
    <n v="1"/>
    <s v="export to ara"/>
    <n v="0.03"/>
    <n v="0"/>
    <n v="0.03"/>
    <n v="0"/>
    <n v="0"/>
    <n v="0.03"/>
    <m/>
    <m/>
    <n v="0"/>
    <n v="0"/>
    <n v="0.03"/>
    <n v="0"/>
    <n v="0.03"/>
    <s v="No Error"/>
    <m/>
    <m/>
    <m/>
    <m/>
    <m/>
    <m/>
    <m/>
    <m/>
    <m/>
    <m/>
    <s v=""/>
  </r>
  <r>
    <s v="Load Pos"/>
    <s v="NLBTRLoad Pos46058.575"/>
    <s v="Not Found"/>
    <s v="copy from"/>
    <s v="MCPNLBTRLoad Poscopy from"/>
    <s v="MCPNLBTRLoad Pos"/>
    <s v="Not Started"/>
    <m/>
    <m/>
    <m/>
    <m/>
    <m/>
    <m/>
    <m/>
    <m/>
    <m/>
    <m/>
    <m/>
    <m/>
    <n v="2601"/>
    <x v="3"/>
    <x v="0"/>
    <s v="START copy from"/>
    <s v="END copy from"/>
    <d v="2026-02-05T13:48:00"/>
    <d v="2026-02-05T13:59:00"/>
    <d v="2026-02-05T14:00:00"/>
    <s v="NULL"/>
    <s v="Completed"/>
    <s v="Load_POS_NLBTR_MCP"/>
    <n v="1"/>
    <s v="copy from"/>
    <n v="0.18"/>
    <n v="0.18"/>
    <n v="0"/>
    <n v="0.02"/>
    <n v="0.2"/>
    <n v="0.2"/>
    <n v="0"/>
    <n v="0"/>
    <n v="0"/>
    <n v="0"/>
    <n v="0.18"/>
    <n v="0"/>
    <n v="0.18"/>
    <s v="No Error"/>
    <m/>
    <m/>
    <s v="Reason for failed and oppcost adj: “copy from” print markers ok; there is no failed run and no gap in timings, hence zeroed-out raw failed (0.18h) and oppcost (0.02h) figures"/>
    <m/>
    <m/>
    <m/>
    <m/>
    <m/>
    <m/>
    <m/>
    <s v=""/>
  </r>
  <r>
    <s v="Valuation (NPV)"/>
    <s v="NLBTRValuation (NPV)46058.5833333333"/>
    <s v="Not Found"/>
    <s v="portfolio valuation run"/>
    <s v="MCPNLBTRValuation (NPV)portfolio valuation run"/>
    <s v="MCPNLBTRValuation (NPV)"/>
    <s v="Not Started"/>
    <m/>
    <m/>
    <m/>
    <m/>
    <m/>
    <m/>
    <m/>
    <m/>
    <m/>
    <m/>
    <m/>
    <m/>
    <n v="2601"/>
    <x v="3"/>
    <x v="0"/>
    <s v="START portfolio valuation run"/>
    <s v="END portfolio valuation run"/>
    <d v="2026-02-05T14:00:00"/>
    <d v="2026-02-05T14:22:00"/>
    <d v="2026-02-05T14:22:00"/>
    <s v="NULL"/>
    <s v="Completed"/>
    <s v="Valuation_NLBTR_MCP"/>
    <n v="1"/>
    <s v="portfolio valuation run"/>
    <n v="0.37"/>
    <n v="0"/>
    <n v="0.37"/>
    <n v="0"/>
    <n v="0"/>
    <n v="0.37"/>
    <m/>
    <m/>
    <n v="0"/>
    <n v="0"/>
    <n v="0.37"/>
    <n v="0"/>
    <n v="0.37"/>
    <s v="No Error"/>
    <m/>
    <m/>
    <m/>
    <m/>
    <m/>
    <m/>
    <m/>
    <m/>
    <m/>
    <m/>
    <s v=""/>
  </r>
  <r>
    <s v="Valuation (NPV)"/>
    <s v="NLBTRValuation (NPV)46058.5986111111"/>
    <s v="Not Found"/>
    <s v="export to ara"/>
    <s v="MCPNLBTRValuation (NPV)export to ara"/>
    <s v="MCPNLBTRValuation (NPV)"/>
    <s v="Not Started"/>
    <m/>
    <m/>
    <m/>
    <m/>
    <m/>
    <m/>
    <m/>
    <m/>
    <m/>
    <m/>
    <m/>
    <m/>
    <n v="2601"/>
    <x v="3"/>
    <x v="0"/>
    <s v="START export to ara"/>
    <s v="END export to ara"/>
    <d v="2026-02-05T14:22:00"/>
    <d v="2026-02-05T14:22:00"/>
    <d v="2026-02-05T14:22:00"/>
    <s v="NULL"/>
    <s v="Completed"/>
    <s v="Valuation_NLBTR_MCP"/>
    <n v="2"/>
    <s v="export to ara"/>
    <n v="0"/>
    <n v="0"/>
    <n v="0"/>
    <n v="0"/>
    <n v="0"/>
    <n v="0"/>
    <m/>
    <m/>
    <n v="0"/>
    <n v="0"/>
    <n v="0"/>
    <n v="0"/>
    <n v="0"/>
    <s v="No Error"/>
    <m/>
    <m/>
    <m/>
    <m/>
    <m/>
    <m/>
    <m/>
    <m/>
    <m/>
    <m/>
    <s v=""/>
  </r>
  <r>
    <s v="Valuation (NPV)"/>
    <s v="NLBTRValuation (NPV)46058.5986111111"/>
    <s v="Not Found"/>
    <s v="Light Maintenance"/>
    <s v="MCPNLBTRValuation (NPV)Light Maintenance"/>
    <s v="MCPNLBTRValuation (NPV)"/>
    <s v="Not Started"/>
    <m/>
    <m/>
    <m/>
    <m/>
    <m/>
    <m/>
    <m/>
    <m/>
    <m/>
    <m/>
    <m/>
    <m/>
    <n v="2601"/>
    <x v="3"/>
    <x v="0"/>
    <s v="START Light Maintenance"/>
    <s v="END Light Maintenance"/>
    <d v="2026-02-05T14:22:00"/>
    <d v="2026-02-05T14:44:00"/>
    <d v="2026-02-05T14:44:00"/>
    <s v="NULL"/>
    <s v="Completed"/>
    <s v="Valuation_NLBTR_MCP"/>
    <n v="2"/>
    <s v="Light Maintenance"/>
    <n v="0.37"/>
    <n v="0"/>
    <n v="0.37"/>
    <n v="0"/>
    <n v="0"/>
    <n v="0.37"/>
    <m/>
    <m/>
    <n v="0"/>
    <n v="0"/>
    <n v="0.37"/>
    <n v="0"/>
    <n v="0.37"/>
    <s v="No Error"/>
    <m/>
    <m/>
    <m/>
    <m/>
    <m/>
    <m/>
    <m/>
    <m/>
    <m/>
    <m/>
    <s v=""/>
  </r>
  <r>
    <s v="Valuation (NPV)"/>
    <s v="NLBTRValuation (NPV)46058.6138888889"/>
    <s v="Not Found"/>
    <s v="valuation report OLAP exports"/>
    <s v="MCPNLBTRValuation (NPV)valuation report OLAP exports"/>
    <s v="MCPNLBTRValuation (NPV)"/>
    <s v="Not Started"/>
    <m/>
    <m/>
    <m/>
    <m/>
    <m/>
    <m/>
    <m/>
    <m/>
    <m/>
    <m/>
    <m/>
    <m/>
    <n v="2601"/>
    <x v="3"/>
    <x v="0"/>
    <s v="START valuation report OLAP exports"/>
    <s v="END valuation report OLAP exports"/>
    <d v="2026-02-05T14:44:00"/>
    <d v="2026-02-05T16:04:00"/>
    <d v="2026-02-05T16:04:00"/>
    <s v="NULL"/>
    <s v="Completed"/>
    <s v="Valuation_NLBTR_MCP"/>
    <n v="1"/>
    <s v="valuation report OLAP exports"/>
    <n v="1.33"/>
    <n v="0"/>
    <n v="1.33"/>
    <n v="0"/>
    <n v="0"/>
    <n v="1.33"/>
    <m/>
    <m/>
    <n v="0"/>
    <n v="0"/>
    <n v="1.33"/>
    <n v="0"/>
    <n v="1.33"/>
    <s v="No Error"/>
    <m/>
    <m/>
    <m/>
    <m/>
    <m/>
    <m/>
    <m/>
    <m/>
    <m/>
    <m/>
    <s v=""/>
  </r>
  <r>
    <s v="Valuation (NPV)"/>
    <s v="NLBTRValuation (NPV)46058.6694444444"/>
    <s v="Not Found"/>
    <s v="valuation report QRM Reporter exports"/>
    <s v="MCPNLBTRValuation (NPV)valuation report QRM Reporter exports"/>
    <s v="MCPNLBTRValuation (NPV)"/>
    <s v="Not Started"/>
    <m/>
    <m/>
    <m/>
    <m/>
    <m/>
    <m/>
    <m/>
    <m/>
    <m/>
    <m/>
    <m/>
    <m/>
    <n v="2601"/>
    <x v="3"/>
    <x v="0"/>
    <s v="START valuation report QRM Reporter exports"/>
    <s v="end valuation report QRM Reporter exports"/>
    <d v="2026-02-05T16:04:00"/>
    <d v="2026-02-05T16:08:00"/>
    <d v="2026-02-05T16:08:00"/>
    <s v="NULL"/>
    <s v="Completed"/>
    <s v="Valuation_NLBTR_MCP"/>
    <n v="1"/>
    <s v="valuation report QRM Reporter exports"/>
    <n v="7.0000000000000007E-2"/>
    <n v="0"/>
    <n v="7.0000000000000007E-2"/>
    <n v="0"/>
    <n v="0"/>
    <n v="7.0000000000000007E-2"/>
    <m/>
    <m/>
    <n v="0"/>
    <n v="0"/>
    <n v="7.0000000000000007E-2"/>
    <n v="0"/>
    <n v="7.0000000000000007E-2"/>
    <s v="No Error"/>
    <m/>
    <m/>
    <m/>
    <m/>
    <m/>
    <m/>
    <m/>
    <m/>
    <m/>
    <m/>
    <s v=""/>
  </r>
  <r>
    <s v="Valuation (NPV)"/>
    <s v="NLBTRValuation (NPV)46058.6722222222"/>
    <s v="Not Found"/>
    <s v="AIC portfolio valuation run"/>
    <s v="MCPNLBTRValuation (NPV)AIC portfolio valuation run"/>
    <s v="MCPNLBTRValuation (NPV)"/>
    <s v="Not Started"/>
    <m/>
    <m/>
    <m/>
    <m/>
    <m/>
    <m/>
    <m/>
    <m/>
    <m/>
    <m/>
    <m/>
    <m/>
    <n v="2601"/>
    <x v="3"/>
    <x v="0"/>
    <s v="START AIC portfolio valuation run"/>
    <s v="END AIC portfolio valuation run"/>
    <d v="2026-02-05T16:08:00"/>
    <d v="2026-02-05T16:08:00"/>
    <d v="2026-02-05T16:31:00"/>
    <s v="NULL"/>
    <s v="Completed"/>
    <s v="Valuation_NLBTR_MCP"/>
    <n v="1"/>
    <s v="AIC portfolio valuation run"/>
    <n v="0"/>
    <n v="0"/>
    <n v="0"/>
    <n v="0"/>
    <n v="0"/>
    <n v="0"/>
    <m/>
    <m/>
    <n v="0"/>
    <n v="0"/>
    <n v="0"/>
    <n v="0"/>
    <n v="0"/>
    <s v="No Error"/>
    <m/>
    <m/>
    <m/>
    <m/>
    <m/>
    <m/>
    <m/>
    <m/>
    <m/>
    <m/>
    <s v=""/>
  </r>
  <r>
    <s v="EC"/>
    <s v="NLBTREC46058.6881944444"/>
    <s v="Not Found"/>
    <s v="Light Maintenance"/>
    <s v="MCPNLBTRECLight Maintenance"/>
    <s v="MCPNLBTREC"/>
    <s v="Not Started"/>
    <m/>
    <m/>
    <m/>
    <m/>
    <m/>
    <m/>
    <m/>
    <m/>
    <m/>
    <m/>
    <m/>
    <m/>
    <n v="2601"/>
    <x v="3"/>
    <x v="0"/>
    <s v="START Light Maintenance"/>
    <s v="END Light Maintenance"/>
    <d v="2026-02-05T16:31:00"/>
    <d v="2026-02-05T16:45:00"/>
    <d v="2026-02-05T16:45:00"/>
    <s v="NULL"/>
    <s v="Completed"/>
    <s v="EC_NLBTR_MCP"/>
    <n v="3"/>
    <s v="Light Maintenance"/>
    <n v="0.23"/>
    <n v="0"/>
    <n v="0.23"/>
    <n v="0"/>
    <n v="0"/>
    <n v="0.23"/>
    <m/>
    <m/>
    <n v="0"/>
    <n v="0"/>
    <n v="0.23"/>
    <n v="0"/>
    <n v="0.23"/>
    <s v="No Error"/>
    <m/>
    <m/>
    <m/>
    <m/>
    <m/>
    <m/>
    <m/>
    <m/>
    <m/>
    <m/>
    <s v="Light Maintenance"/>
  </r>
  <r>
    <s v="EC"/>
    <s v="NLBTREC46058.6979166667"/>
    <s v="Not Found"/>
    <s v="ing-ec valuation"/>
    <s v="MCPNLBTRECing-ec valuation"/>
    <s v="MCPNLBTREC"/>
    <s v="Not Started"/>
    <m/>
    <m/>
    <m/>
    <m/>
    <m/>
    <m/>
    <m/>
    <m/>
    <m/>
    <m/>
    <m/>
    <m/>
    <n v="2601"/>
    <x v="3"/>
    <x v="0"/>
    <s v="START ing-ec valuation"/>
    <s v="END ing-ec valuation"/>
    <d v="2026-02-05T16:45:00"/>
    <d v="2026-02-05T17:17:00"/>
    <d v="2026-02-05T17:17:00"/>
    <s v="NULL"/>
    <s v="Completed"/>
    <s v="EC_NLBTR_MCP"/>
    <n v="1"/>
    <s v="ing-ec valuation"/>
    <n v="0.53"/>
    <n v="0"/>
    <n v="0.53"/>
    <n v="0"/>
    <n v="0"/>
    <n v="0.53"/>
    <m/>
    <m/>
    <n v="0"/>
    <n v="0"/>
    <n v="0.53"/>
    <n v="0"/>
    <n v="0.53"/>
    <s v="No Error"/>
    <m/>
    <m/>
    <m/>
    <m/>
    <m/>
    <m/>
    <m/>
    <m/>
    <m/>
    <m/>
    <s v=""/>
  </r>
  <r>
    <s v="EC"/>
    <s v="NLBTREC46058.7201388889"/>
    <s v="Not Found"/>
    <s v="ing-ec valuation OLAP exports"/>
    <s v="MCPNLBTRECing-ec valuation OLAP exports"/>
    <s v="MCPNLBTREC"/>
    <s v="Not Started"/>
    <m/>
    <m/>
    <m/>
    <m/>
    <m/>
    <m/>
    <m/>
    <m/>
    <m/>
    <m/>
    <m/>
    <m/>
    <n v="2601"/>
    <x v="3"/>
    <x v="0"/>
    <s v="START ing-ec valuation OLAP exports"/>
    <s v="END ing-ec valuation OLAP exports"/>
    <d v="2026-02-05T17:17:00"/>
    <d v="2026-02-05T20:41:00"/>
    <d v="2026-02-05T20:41:00"/>
    <s v="NULL"/>
    <s v="Completed"/>
    <s v="EC_NLBTR_MCP"/>
    <n v="1"/>
    <s v="ing-ec valuation OLAP exports"/>
    <n v="3.4"/>
    <n v="0"/>
    <n v="3.4"/>
    <n v="0"/>
    <n v="0"/>
    <n v="3.4"/>
    <m/>
    <m/>
    <n v="0"/>
    <n v="0"/>
    <n v="3.4"/>
    <n v="0"/>
    <n v="3.4"/>
    <s v="No Error"/>
    <m/>
    <m/>
    <m/>
    <m/>
    <m/>
    <m/>
    <m/>
    <m/>
    <m/>
    <m/>
    <s v=""/>
  </r>
  <r>
    <s v="EC"/>
    <s v="NLBTREC46058.8618055556"/>
    <s v="Not Found"/>
    <s v="ing-ec valuation QRM Reporter exports"/>
    <s v="MCPNLBTRECing-ec valuation QRM Reporter exports"/>
    <s v="MCPNLBTREC"/>
    <s v="Not Started"/>
    <m/>
    <m/>
    <m/>
    <m/>
    <m/>
    <m/>
    <m/>
    <m/>
    <m/>
    <m/>
    <m/>
    <m/>
    <n v="2601"/>
    <x v="3"/>
    <x v="0"/>
    <s v="START ing-ec valuation QRM Reporter exports"/>
    <s v="END ing-ec valuation QRM Reporter exports"/>
    <d v="2026-02-05T20:41:00"/>
    <d v="2026-02-05T20:47:00"/>
    <d v="2026-02-05T20:47:00"/>
    <s v="NULL"/>
    <s v="Completed"/>
    <s v="EC_NLBTR_MCP"/>
    <n v="1"/>
    <s v="ing-ec valuation QRM Reporter exports"/>
    <n v="0.1"/>
    <n v="0"/>
    <n v="0.1"/>
    <n v="0"/>
    <n v="0"/>
    <n v="0.1"/>
    <m/>
    <m/>
    <n v="0"/>
    <n v="0"/>
    <n v="0.1"/>
    <n v="0"/>
    <n v="0.1"/>
    <s v="No Error"/>
    <m/>
    <m/>
    <m/>
    <m/>
    <m/>
    <m/>
    <m/>
    <m/>
    <m/>
    <m/>
    <s v=""/>
  </r>
  <r>
    <s v="KR"/>
    <s v="NLBTRKR46058.8659722222"/>
    <s v="Not Found"/>
    <s v="Light Maintenance"/>
    <s v="MCPNLBTRKRLight Maintenance"/>
    <s v="MCPNLBTRKR"/>
    <s v="Not Started"/>
    <m/>
    <m/>
    <m/>
    <m/>
    <m/>
    <m/>
    <m/>
    <m/>
    <m/>
    <m/>
    <m/>
    <m/>
    <n v="2601"/>
    <x v="3"/>
    <x v="0"/>
    <s v="START Light Maintenance"/>
    <s v="END Light Maintenance"/>
    <d v="2026-02-05T20:47:00"/>
    <d v="2026-02-05T21:13:00"/>
    <d v="2026-02-05T21:13:00"/>
    <s v="NULL"/>
    <s v="Completed"/>
    <s v="KR_NLBTR_MCP"/>
    <n v="4"/>
    <s v="Light Maintenance"/>
    <n v="0.43"/>
    <n v="0"/>
    <n v="0.43"/>
    <n v="0"/>
    <n v="0"/>
    <n v="0.43"/>
    <m/>
    <m/>
    <n v="0"/>
    <n v="0"/>
    <n v="0.43"/>
    <n v="0"/>
    <n v="0.43"/>
    <s v="No Error"/>
    <m/>
    <m/>
    <m/>
    <m/>
    <m/>
    <m/>
    <m/>
    <m/>
    <m/>
    <m/>
    <s v="Light Maintenance"/>
  </r>
  <r>
    <s v="KR"/>
    <s v="NLBTRKR46058.8840277778"/>
    <s v="Not Found"/>
    <s v="bpv-kr valuation"/>
    <s v="MCPNLBTRKRbpv-kr valuation"/>
    <s v="MCPNLBTRKR"/>
    <s v="Not Started"/>
    <m/>
    <m/>
    <m/>
    <m/>
    <m/>
    <m/>
    <m/>
    <m/>
    <m/>
    <m/>
    <m/>
    <m/>
    <n v="2601"/>
    <x v="3"/>
    <x v="0"/>
    <s v="START bpv-kr valuation"/>
    <s v="END bpv-kr valuation"/>
    <d v="2026-02-05T21:13:00"/>
    <d v="2026-02-05T21:38:00"/>
    <d v="2026-02-05T21:38:00"/>
    <s v="NULL"/>
    <s v="Completed"/>
    <s v="KR_NLBTR_MCP"/>
    <n v="1"/>
    <s v="bpv-kr valuation"/>
    <n v="0.42"/>
    <n v="0"/>
    <n v="0.42"/>
    <n v="0"/>
    <n v="0"/>
    <n v="0.42"/>
    <m/>
    <m/>
    <n v="0"/>
    <n v="0"/>
    <n v="0.42"/>
    <n v="0"/>
    <n v="0.42"/>
    <s v="No Error"/>
    <m/>
    <m/>
    <m/>
    <m/>
    <m/>
    <m/>
    <m/>
    <m/>
    <m/>
    <m/>
    <s v=""/>
  </r>
  <r>
    <s v="KR"/>
    <s v="NLBTRKR46058.9013888889"/>
    <s v="Not Found"/>
    <s v="bpv-kr valuation OLAP exports"/>
    <s v="MCPNLBTRKRbpv-kr valuation OLAP exports"/>
    <s v="MCPNLBTRKR"/>
    <s v="Not Started"/>
    <m/>
    <m/>
    <m/>
    <m/>
    <m/>
    <m/>
    <m/>
    <m/>
    <m/>
    <m/>
    <m/>
    <m/>
    <n v="2601"/>
    <x v="3"/>
    <x v="0"/>
    <s v="START bpv-kr valuation OLAP exports"/>
    <s v="END bpv-kr valuation OLAP exports"/>
    <d v="2026-02-05T21:38:00"/>
    <d v="2026-02-05T23:23:00"/>
    <d v="2026-02-05T23:23:00"/>
    <s v="NULL"/>
    <s v="Completed"/>
    <s v="KR_NLBTR_MCP"/>
    <n v="1"/>
    <s v="bpv-kr valuation OLAP exports"/>
    <n v="1.75"/>
    <n v="0"/>
    <n v="1.75"/>
    <n v="0"/>
    <n v="0"/>
    <n v="1.75"/>
    <m/>
    <m/>
    <n v="0"/>
    <n v="0"/>
    <n v="1.75"/>
    <n v="0"/>
    <n v="1.75"/>
    <s v="No Error"/>
    <m/>
    <m/>
    <m/>
    <m/>
    <m/>
    <m/>
    <m/>
    <m/>
    <m/>
    <m/>
    <s v=""/>
  </r>
  <r>
    <s v="KR"/>
    <s v="NLBTRKR46058.9743055556"/>
    <s v="Not Found"/>
    <s v="bpv-kr valuation QRM Reporter exports"/>
    <s v="MCPNLBTRKRbpv-kr valuation QRM Reporter exports"/>
    <s v="MCPNLBTRKR"/>
    <s v="Not Started"/>
    <m/>
    <m/>
    <m/>
    <m/>
    <m/>
    <m/>
    <m/>
    <m/>
    <m/>
    <m/>
    <m/>
    <m/>
    <n v="2601"/>
    <x v="3"/>
    <x v="0"/>
    <s v="START bpv-kr valuation QRM Reporter exports"/>
    <s v="END bpv-kr valuation QRM Reporter exports"/>
    <d v="2026-02-05T23:23:00"/>
    <d v="2026-02-05T23:23:00"/>
    <d v="2026-02-05T23:25:00"/>
    <s v="NULL"/>
    <s v="Completed"/>
    <s v="KR_NLBTR_MCP"/>
    <n v="1"/>
    <s v="bpv-kr valuation QRM Reporter exports"/>
    <n v="0"/>
    <n v="0"/>
    <n v="0"/>
    <n v="0"/>
    <n v="0"/>
    <n v="0"/>
    <m/>
    <m/>
    <n v="0"/>
    <n v="0"/>
    <n v="0"/>
    <n v="0"/>
    <n v="0"/>
    <s v="No Error"/>
    <m/>
    <m/>
    <m/>
    <m/>
    <m/>
    <m/>
    <m/>
    <m/>
    <m/>
    <m/>
    <s v=""/>
  </r>
  <r>
    <s v="ITS"/>
    <s v="NLBTRITS46058.9756944444"/>
    <s v="Not Found"/>
    <s v="ITS planning run"/>
    <s v="MCPNLBTRITSITS planning run"/>
    <s v="MCPNLBTRITS"/>
    <s v="Not Started"/>
    <m/>
    <m/>
    <m/>
    <m/>
    <m/>
    <m/>
    <m/>
    <m/>
    <m/>
    <m/>
    <m/>
    <m/>
    <n v="2601"/>
    <x v="3"/>
    <x v="0"/>
    <s v="START ITS planning run"/>
    <s v="END ITS planning run"/>
    <d v="2026-02-05T23:25:00"/>
    <d v="2026-02-06T00:07:00"/>
    <d v="2026-02-06T00:08:00"/>
    <s v="NULL"/>
    <s v="Completed"/>
    <s v="ITS_NLBTR_MCP"/>
    <n v="1"/>
    <s v="ITS planning run"/>
    <n v="0.7"/>
    <n v="0"/>
    <n v="0.7"/>
    <n v="0"/>
    <n v="0"/>
    <n v="0.7"/>
    <m/>
    <m/>
    <n v="0"/>
    <n v="0"/>
    <n v="0.7"/>
    <n v="0"/>
    <n v="0.7"/>
    <s v="No Error"/>
    <m/>
    <m/>
    <m/>
    <m/>
    <m/>
    <m/>
    <m/>
    <m/>
    <m/>
    <m/>
    <s v=""/>
  </r>
  <r>
    <s v="GAP"/>
    <s v="NLBTRGAP46059.0055555556"/>
    <s v="Not Found"/>
    <s v="gap planning"/>
    <s v="MCPNLBTRGAPgap planning"/>
    <s v="MCPNLBTRGAP"/>
    <s v="Not Started"/>
    <m/>
    <m/>
    <m/>
    <m/>
    <m/>
    <m/>
    <m/>
    <m/>
    <m/>
    <m/>
    <m/>
    <m/>
    <n v="2601"/>
    <x v="3"/>
    <x v="0"/>
    <s v="START gap planning"/>
    <s v="END gap planning"/>
    <d v="2026-02-06T00:08:00"/>
    <d v="2026-02-06T04:02:00"/>
    <d v="2026-02-06T04:03:00"/>
    <s v="NULL"/>
    <s v="Completed"/>
    <s v="GAP_NLBTR_MCP"/>
    <n v="1"/>
    <s v="gap planning"/>
    <n v="3.9"/>
    <n v="0"/>
    <n v="3.9"/>
    <n v="0"/>
    <n v="0"/>
    <n v="3.9"/>
    <m/>
    <m/>
    <n v="0"/>
    <n v="0"/>
    <n v="3.9"/>
    <n v="0"/>
    <n v="3.9"/>
    <s v="No Error"/>
    <m/>
    <m/>
    <m/>
    <m/>
    <m/>
    <m/>
    <m/>
    <m/>
    <m/>
    <m/>
    <s v=""/>
  </r>
  <r>
    <s v="Import Strategies"/>
    <s v="NLBTRImport Strategies46059.16875"/>
    <s v="Not Found"/>
    <s v="import strategies"/>
    <s v="MCPNLBTRImport Strategiesimport strategies"/>
    <s v="MCPNLBTRImport Strategies"/>
    <s v="Not Started"/>
    <m/>
    <m/>
    <m/>
    <m/>
    <m/>
    <m/>
    <m/>
    <m/>
    <m/>
    <m/>
    <m/>
    <m/>
    <n v="2601"/>
    <x v="3"/>
    <x v="0"/>
    <s v="START import strategies"/>
    <s v="NULL"/>
    <d v="2026-02-06T04:03:00"/>
    <d v="2026-02-06T04:05:00"/>
    <d v="2026-02-06T04:25:00"/>
    <s v="Exception from QRM: Exception calling ImportPlanningStrategy: Exception calling ImportPlanningStrategy: Mismatch in planning tree during import: Expected Planning Tree 27 - NLGT Planning Tree  -- Details available: Y. -- Warnings available: N. (line: 35)  QRM error details:    "/>
    <s v="Failed"/>
    <s v="Import_Strategies_NLBTR_MCP"/>
    <n v="1"/>
    <s v="import strategies"/>
    <n v="0.03"/>
    <n v="0.03"/>
    <n v="0"/>
    <n v="0.33"/>
    <n v="0.36"/>
    <n v="0.36"/>
    <m/>
    <m/>
    <n v="0.03"/>
    <n v="0.33"/>
    <n v="0"/>
    <n v="0.36"/>
    <n v="0.36"/>
    <s v="Configuration"/>
    <s v="Existing Configuration &amp; ALM Engine Behavior"/>
    <s v="Static/Legacy Configuration Issue"/>
    <s v="This child script was part of legacy / old model parent script, and should have been removed prior to kick-off of Jan-EOM run. It was superseded by Import_Strategies_NLBTR_MCP_2"/>
    <m/>
    <m/>
    <s v="Single‑Location Impact"/>
    <s v="One‑Off"/>
    <s v="Remove from Parent Script"/>
    <s v="Action Required: Remove switch of Import_Strategies_NLBTR_MCP and retain Import_Strategies_NLBTR_MCP_2 in the parent script of new model"/>
    <s v="N/A"/>
    <s v=""/>
  </r>
  <r>
    <s v="Import Strategies"/>
    <s v="NLBTRImport Strategies46059.1840277778"/>
    <s v="Not Found"/>
    <s v="import strategies"/>
    <s v="MCPNLBTRImport Strategiesimport strategies"/>
    <s v="MCPNLBTRImport Strategies"/>
    <s v="Not Started"/>
    <m/>
    <m/>
    <m/>
    <m/>
    <m/>
    <m/>
    <m/>
    <m/>
    <m/>
    <m/>
    <m/>
    <m/>
    <n v="2601"/>
    <x v="3"/>
    <x v="0"/>
    <s v="START import strategies"/>
    <s v="END import strategies"/>
    <d v="2026-02-06T04:25:00"/>
    <d v="2026-02-06T05:22:00"/>
    <d v="2026-02-06T05:23:00"/>
    <s v="NULL"/>
    <s v="Completed"/>
    <s v="Import_Strategies_NLBTR_MCP_2"/>
    <n v="2"/>
    <s v="import strategies"/>
    <n v="0.95"/>
    <n v="0"/>
    <n v="0.95"/>
    <n v="0"/>
    <n v="0"/>
    <n v="0.95"/>
    <m/>
    <m/>
    <n v="0"/>
    <n v="0"/>
    <n v="0.95"/>
    <n v="0"/>
    <n v="0.95"/>
    <s v="No Error"/>
    <m/>
    <m/>
    <m/>
    <m/>
    <m/>
    <m/>
    <m/>
    <m/>
    <m/>
    <m/>
    <s v=""/>
  </r>
  <r>
    <s v="Planning (NII)"/>
    <s v="NLBTRPlanning (NII)46059.2243055556"/>
    <s v="Not Found"/>
    <s v="planning run01"/>
    <s v="MCPNLBTRPlanning (NII)planning run01"/>
    <s v="MCPNLBTRPlanning (NII)"/>
    <s v="Not Started"/>
    <m/>
    <m/>
    <m/>
    <m/>
    <m/>
    <m/>
    <m/>
    <m/>
    <m/>
    <m/>
    <m/>
    <m/>
    <n v="2601"/>
    <x v="3"/>
    <x v="0"/>
    <s v="START planning run01"/>
    <s v="END planning run01"/>
    <d v="2026-02-06T05:23:00"/>
    <d v="2026-02-06T13:08:00"/>
    <d v="2026-02-06T13:08:00"/>
    <s v="NULL"/>
    <s v="Completed"/>
    <s v="Planning_NLBTR_MCP_2"/>
    <n v="1"/>
    <s v="planning run01"/>
    <n v="7.75"/>
    <n v="0"/>
    <n v="7.75"/>
    <n v="0"/>
    <n v="0"/>
    <n v="7.75"/>
    <m/>
    <m/>
    <n v="0"/>
    <n v="0"/>
    <n v="7.75"/>
    <n v="0"/>
    <n v="7.75"/>
    <s v="No Error"/>
    <m/>
    <m/>
    <m/>
    <m/>
    <m/>
    <m/>
    <m/>
    <m/>
    <m/>
    <m/>
    <s v=""/>
  </r>
  <r>
    <s v="Planning (NII)"/>
    <s v="NLBTRPlanning (NII)46059.5472222222"/>
    <s v="Not Found"/>
    <s v="MDL Processing"/>
    <s v="MCPNLBTRPlanning (NII)MDL Processing"/>
    <s v="MCPNLBTRPlanning (NII)"/>
    <s v="Not Started"/>
    <m/>
    <m/>
    <m/>
    <m/>
    <m/>
    <m/>
    <m/>
    <m/>
    <m/>
    <m/>
    <m/>
    <m/>
    <n v="2601"/>
    <x v="3"/>
    <x v="0"/>
    <s v="START MDL Processing"/>
    <s v="END MDL Processing"/>
    <d v="2026-02-06T13:08:00"/>
    <d v="2026-02-06T13:44:00"/>
    <d v="2026-02-06T13:44:00"/>
    <s v="NULL"/>
    <s v="Completed"/>
    <s v="Planning_NLBTR_MCP_2"/>
    <n v="1"/>
    <s v="MDL Processing"/>
    <n v="0.6"/>
    <n v="0"/>
    <n v="0.6"/>
    <n v="0"/>
    <n v="0"/>
    <n v="0.6"/>
    <m/>
    <m/>
    <n v="0"/>
    <n v="0"/>
    <n v="0.6"/>
    <n v="0"/>
    <n v="0.6"/>
    <s v="No Error"/>
    <m/>
    <m/>
    <m/>
    <m/>
    <m/>
    <m/>
    <m/>
    <m/>
    <m/>
    <m/>
    <s v=""/>
  </r>
  <r>
    <s v="Planning (NII)"/>
    <s v="NLBTRPlanning (NII)46059.5722222222"/>
    <s v="Not Found"/>
    <s v="planning run02"/>
    <s v="MCPNLBTRPlanning (NII)planning run02"/>
    <s v="MCPNLBTRPlanning (NII)"/>
    <s v="Not Started"/>
    <m/>
    <m/>
    <m/>
    <m/>
    <m/>
    <m/>
    <m/>
    <m/>
    <m/>
    <m/>
    <m/>
    <m/>
    <n v="2601"/>
    <x v="3"/>
    <x v="0"/>
    <s v="START planning run02"/>
    <s v="END planning run02"/>
    <d v="2026-02-06T13:44:00"/>
    <d v="2026-02-06T18:58:00"/>
    <d v="2026-02-06T18:58:00"/>
    <s v="NULL"/>
    <s v="Completed"/>
    <s v="Planning_NLBTR_MCP_2"/>
    <n v="1"/>
    <s v="planning run02"/>
    <n v="5.23"/>
    <n v="0"/>
    <n v="5.23"/>
    <n v="0"/>
    <n v="0"/>
    <n v="5.23"/>
    <m/>
    <m/>
    <n v="0"/>
    <n v="0"/>
    <n v="5.23"/>
    <n v="0"/>
    <n v="5.23"/>
    <s v="No Error"/>
    <m/>
    <m/>
    <m/>
    <m/>
    <m/>
    <m/>
    <m/>
    <m/>
    <m/>
    <m/>
    <s v=""/>
  </r>
  <r>
    <s v="Planning (NII)"/>
    <s v="NLBTRPlanning (NII)46059.7902777778"/>
    <s v="Not Found"/>
    <s v="export to ara"/>
    <s v="MCPNLBTRPlanning (NII)export to ara"/>
    <s v="MCPNLBTRPlanning (NII)"/>
    <s v="Not Started"/>
    <m/>
    <m/>
    <m/>
    <m/>
    <m/>
    <m/>
    <m/>
    <m/>
    <m/>
    <m/>
    <m/>
    <m/>
    <n v="2601"/>
    <x v="3"/>
    <x v="0"/>
    <s v="START export to ara"/>
    <s v="END export to ara"/>
    <d v="2026-02-06T18:58:00"/>
    <d v="2026-02-06T18:58:00"/>
    <d v="2026-02-06T18:58:00"/>
    <s v="NULL"/>
    <s v="Completed"/>
    <s v="Planning_NLBTR_MCP_2"/>
    <n v="3"/>
    <s v="export to ara"/>
    <n v="0"/>
    <n v="0"/>
    <n v="0"/>
    <n v="0"/>
    <n v="0"/>
    <n v="0"/>
    <m/>
    <m/>
    <n v="0"/>
    <n v="0"/>
    <n v="0"/>
    <n v="0"/>
    <n v="0"/>
    <s v="No Error"/>
    <m/>
    <m/>
    <m/>
    <m/>
    <m/>
    <m/>
    <m/>
    <m/>
    <m/>
    <m/>
    <s v="export to ara"/>
  </r>
  <r>
    <s v="Planning (NII)"/>
    <s v="NLBTRPlanning (NII)46059.7902777778"/>
    <s v="Not Found"/>
    <s v="planning run exports"/>
    <s v="MCPNLBTRPlanning (NII)planning run exports"/>
    <s v="MCPNLBTRPlanning (NII)"/>
    <s v="Not Started"/>
    <m/>
    <m/>
    <m/>
    <m/>
    <m/>
    <m/>
    <m/>
    <m/>
    <m/>
    <m/>
    <m/>
    <m/>
    <n v="2601"/>
    <x v="3"/>
    <x v="0"/>
    <s v="START planning run exports"/>
    <s v="END planning run exports"/>
    <d v="2026-02-06T18:58:00"/>
    <d v="2026-02-06T20:22:00"/>
    <d v="2026-02-06T23:28:00"/>
    <s v="NULL"/>
    <s v="Completed"/>
    <s v="Planning_NLBTR_MCP_2"/>
    <n v="1"/>
    <s v="planning run exports"/>
    <n v="1.4"/>
    <n v="0"/>
    <n v="1.4"/>
    <n v="0"/>
    <n v="0"/>
    <n v="1.4"/>
    <m/>
    <m/>
    <n v="0"/>
    <n v="0"/>
    <n v="1.4"/>
    <n v="0"/>
    <n v="1.4"/>
    <s v="No Error"/>
    <m/>
    <m/>
    <m/>
    <m/>
    <m/>
    <m/>
    <m/>
    <m/>
    <m/>
    <m/>
    <s v=""/>
  </r>
  <r>
    <s v="CSRBB Valuation"/>
    <s v="NLBTRCSRBB Valuation46059.9777777778"/>
    <s v="Not Found"/>
    <s v="CSRBB Portfolio Valuation"/>
    <s v="MCPNLBTRCSRBB ValuationCSRBB Portfolio Valuation"/>
    <s v="MCPNLBTRCSRBB Valuation"/>
    <s v="Not Started"/>
    <m/>
    <m/>
    <m/>
    <m/>
    <m/>
    <m/>
    <m/>
    <m/>
    <m/>
    <m/>
    <m/>
    <m/>
    <n v="2601"/>
    <x v="3"/>
    <x v="0"/>
    <s v="START CSRBB Portfolio Valuation"/>
    <s v="END CSRBB Portfolio Valuation"/>
    <d v="2026-02-06T23:28:00"/>
    <d v="2026-02-07T00:02:00"/>
    <d v="2026-02-07T00:02:00"/>
    <s v="NULL"/>
    <s v="Completed"/>
    <s v="CSRBB_Valuation_NLBTR_MCP"/>
    <n v="1"/>
    <s v="CSRBB Portfolio Valuation"/>
    <n v="0.56999999999999995"/>
    <n v="0"/>
    <n v="0.56999999999999995"/>
    <n v="0"/>
    <n v="0"/>
    <n v="0.56999999999999995"/>
    <m/>
    <m/>
    <n v="0"/>
    <n v="0"/>
    <n v="0.56999999999999995"/>
    <n v="0"/>
    <n v="0.56999999999999995"/>
    <s v="No Error"/>
    <m/>
    <m/>
    <m/>
    <m/>
    <m/>
    <m/>
    <m/>
    <m/>
    <m/>
    <m/>
    <s v=""/>
  </r>
  <r>
    <s v="CSRBB Valuation"/>
    <s v="NLBTRCSRBB Valuation46060.0013888889"/>
    <s v="Not Found"/>
    <s v="Light Maintenance"/>
    <s v="MCPNLBTRCSRBB ValuationLight Maintenance"/>
    <s v="MCPNLBTRCSRBB Valuation"/>
    <s v="Not Started"/>
    <m/>
    <m/>
    <m/>
    <m/>
    <m/>
    <m/>
    <m/>
    <m/>
    <m/>
    <m/>
    <m/>
    <m/>
    <n v="2601"/>
    <x v="3"/>
    <x v="0"/>
    <s v="START Light Maintenance"/>
    <s v="END Light Maintenance"/>
    <d v="2026-02-07T00:02:00"/>
    <d v="2026-02-07T05:03:00"/>
    <d v="2026-02-08T22:41:00"/>
    <s v="NULL"/>
    <s v="Completed"/>
    <s v="CSRBB_Valuation_NLBTR_MCP"/>
    <n v="5"/>
    <s v="Light Maintenance"/>
    <n v="5.0199999999999996"/>
    <n v="0"/>
    <n v="5.0199999999999996"/>
    <n v="0"/>
    <n v="0"/>
    <n v="5.0199999999999996"/>
    <m/>
    <m/>
    <n v="0"/>
    <n v="0"/>
    <n v="5.0199999999999996"/>
    <n v="0"/>
    <n v="5.0199999999999996"/>
    <s v="No Error"/>
    <m/>
    <m/>
    <m/>
    <m/>
    <m/>
    <m/>
    <m/>
    <m/>
    <m/>
    <m/>
    <s v="Light Maintenance"/>
  </r>
  <r>
    <s v="CSRBB Planning"/>
    <s v="NLBTRCSRBB Planning46061.9451388889"/>
    <s v="Not Found"/>
    <s v="import CSRBB strategies"/>
    <s v="MCPNLBTRCSRBB Planningimport CSRBB strategies"/>
    <s v="MCPNLBTRCSRBB Planning"/>
    <s v="Not Started"/>
    <m/>
    <m/>
    <m/>
    <m/>
    <m/>
    <m/>
    <m/>
    <m/>
    <m/>
    <m/>
    <m/>
    <m/>
    <n v="2601"/>
    <x v="3"/>
    <x v="0"/>
    <s v="START import CSRBB strategies"/>
    <s v="NULL"/>
    <d v="2026-02-08T22:41:00"/>
    <d v="2026-02-08T23:04:00"/>
    <d v="2026-02-09T02:12:00"/>
    <s v="Exception from QRM: Exception calling ImportPlanningStrategy: Exception calling ImportPlanningStrategy: The file is corrupted.  -- Details available: Y. -- Warnings available: N. (line: 43)  QRM error details:    "/>
    <s v="Failed"/>
    <s v="CSRBB_Planning_NLBTR_MCP"/>
    <n v="1"/>
    <s v="import CSRBB strategies"/>
    <n v="0.38"/>
    <n v="0.38"/>
    <n v="0"/>
    <n v="0"/>
    <n v="0.38"/>
    <n v="0.38"/>
    <m/>
    <m/>
    <n v="0.38"/>
    <n v="0"/>
    <n v="0"/>
    <n v="0.38"/>
    <n v="0.38"/>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
  </r>
  <r>
    <s v="CSRBB Planning"/>
    <s v="NLBTRCSRBB Planning46062.0916666667"/>
    <s v="Not Found"/>
    <s v="import CSRBB strategies"/>
    <s v="MCPNLBTRCSRBB Planningimport CSRBB strategies"/>
    <s v="MCPNLBTRCSRBB Planning"/>
    <s v="Not Started"/>
    <m/>
    <m/>
    <m/>
    <m/>
    <m/>
    <m/>
    <m/>
    <m/>
    <m/>
    <m/>
    <m/>
    <m/>
    <n v="2601"/>
    <x v="3"/>
    <x v="0"/>
    <s v="START import CSRBB strategies"/>
    <s v="NULL"/>
    <d v="2026-02-09T02:12:00"/>
    <d v="2026-02-09T02:15:00"/>
    <d v="2026-02-09T05:22:00"/>
    <s v="Exception from QRM: Exception calling ImportPlanningStrategy: Exception calling ImportPlanningStrategy: The file is corrupted.  -- Details available: Y. -- Warnings available: N. (line: 43)  QRM error details:    "/>
    <s v="Failed"/>
    <s v="CSRBB_Planning_NLBTR_MCP rr from line 42 down"/>
    <n v="2"/>
    <s v="import CSRBB strategies"/>
    <n v="0.05"/>
    <n v="0.05"/>
    <n v="0"/>
    <n v="1.37"/>
    <n v="1.42"/>
    <n v="1.42"/>
    <m/>
    <m/>
    <n v="0.05"/>
    <n v="1.37"/>
    <n v="0"/>
    <n v="1.4200000000000002"/>
    <n v="1.4200000000000002"/>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
  </r>
  <r>
    <s v="CSRBB Planning"/>
    <s v="NLBTRCSRBB Planning46062.2236111111"/>
    <s v="Not Found"/>
    <s v="import CSRBB strategies"/>
    <s v="MCPNLBTRCSRBB Planningimport CSRBB strategies"/>
    <s v="MCPNLBTRCSRBB Planning"/>
    <s v="Not Started"/>
    <m/>
    <m/>
    <m/>
    <m/>
    <m/>
    <m/>
    <m/>
    <m/>
    <m/>
    <m/>
    <m/>
    <m/>
    <n v="2601"/>
    <x v="3"/>
    <x v="0"/>
    <s v="START import CSRBB strategies"/>
    <s v="NULL"/>
    <d v="2026-02-09T05:22:00"/>
    <d v="2026-02-09T05:34:00"/>
    <d v="2026-02-09T09:16:00"/>
    <s v="NULL"/>
    <s v="Completed"/>
    <s v="CSRBB_Planning_NLBTR_MCP rr creation of uncorrupted strategy"/>
    <n v="3"/>
    <s v="import CSRBB strategies"/>
    <n v="0.2"/>
    <n v="0.2"/>
    <n v="0"/>
    <n v="3.7"/>
    <n v="3.9"/>
    <n v="3.9"/>
    <n v="0"/>
    <m/>
    <n v="0"/>
    <n v="3.7"/>
    <n v="0.2"/>
    <n v="3.7"/>
    <n v="3.9000000000000004"/>
    <s v="Configuration"/>
    <s v="Existing Configuration &amp; ALM Engine Behavior"/>
    <s v="Static/Legacy Configuration Issue"/>
    <s v="Root Cause: There are two types of processes for CSRBB planning. For NLBTR, a dedicated strategy is created and further enriched using the set defaults file. Additionally, this strategy is placed in the “Strategies populated” folder. There is an issue with generating the enriched strategy using Set Defaults For CSRBB Strategy, which takes longer and results in the file becoming corrupted._x000a__x000a_Additional time was allocated to generate the enriched strategy before importing it. For Jan EOM, the problem occurred twice, and required a rerun of the Set Defaults For CSRBB Strategy, before proceeding with the subsequent Import Planning Strategy command_x000a__x000a_Reason for failed runtime adj: Calculated raw failed run 0.2h is incorrect, due to missing end marker (import CSRBB strategies) that was commented out during re-run"/>
    <m/>
    <m/>
    <s v="Single‑Location Impact"/>
    <s v="Recurring"/>
    <s v="Re-run &quot;step 1&quot; Set Defaults command after repeated failure; Wait for sufficient time; and then run the rest of the process(child script), starting with subsequent command Import Planning Strategy"/>
    <s v="Action Required: Possibly need to raise this to BOTS, appears to be outside the scope of TACT, _x000a__x000a_workaround: increase wait for file in the child script"/>
    <s v="N/A"/>
    <s v="import CSRBB strategies"/>
  </r>
  <r>
    <s v="CSRBB Planning"/>
    <s v="NLBTRCSRBB Planning46062.3861111111"/>
    <s v="Not Found"/>
    <s v="import CSRBB strategies"/>
    <s v="MCPNLBTRCSRBB Planningimport CSRBB strategies"/>
    <s v="MCPNLBTRCSRBB Planning"/>
    <s v="Not Started"/>
    <m/>
    <m/>
    <m/>
    <m/>
    <m/>
    <m/>
    <m/>
    <m/>
    <m/>
    <m/>
    <m/>
    <m/>
    <n v="2601"/>
    <x v="3"/>
    <x v="0"/>
    <s v="START import CSRBB strategies"/>
    <s v="END import CSRBB strategies"/>
    <d v="2026-02-09T09:16:00"/>
    <d v="2026-02-09T10:27:00"/>
    <d v="2026-02-09T10:27:00"/>
    <s v="NULL"/>
    <s v="Completed"/>
    <s v="CSRBB_Planning_NLBTR_MCP rr2"/>
    <n v="4"/>
    <s v="import CSRBB strategies"/>
    <n v="1.18"/>
    <n v="0"/>
    <n v="1.18"/>
    <n v="0"/>
    <n v="0"/>
    <n v="1.18"/>
    <m/>
    <m/>
    <n v="0"/>
    <n v="0"/>
    <n v="1.18"/>
    <n v="0"/>
    <n v="1.18"/>
    <s v="No Error"/>
    <m/>
    <m/>
    <m/>
    <m/>
    <m/>
    <m/>
    <m/>
    <m/>
    <m/>
    <m/>
    <s v="import CSRBB strategies"/>
  </r>
  <r>
    <s v="CSRBB Planning"/>
    <s v="NLBTRCSRBB Planning46062.4354166667"/>
    <s v="Not Found"/>
    <s v="CSRBB Planning Run"/>
    <s v="MCPNLBTRCSRBB PlanningCSRBB Planning Run"/>
    <s v="MCPNLBTRCSRBB Planning"/>
    <s v="Not Started"/>
    <m/>
    <m/>
    <m/>
    <m/>
    <m/>
    <m/>
    <m/>
    <m/>
    <m/>
    <m/>
    <m/>
    <m/>
    <n v="2601"/>
    <x v="3"/>
    <x v="0"/>
    <s v="START CSRBB Planning Run"/>
    <s v="END CSRBB Planning Run"/>
    <d v="2026-02-09T10:27:00"/>
    <d v="2026-02-09T13:28:00"/>
    <d v="2026-02-09T13:28:00"/>
    <s v="NULL"/>
    <s v="Completed"/>
    <s v="CSRBB_Planning_NLBTR_MCP rr2"/>
    <n v="1"/>
    <s v="CSRBB Planning Run"/>
    <n v="3.02"/>
    <n v="0"/>
    <n v="3.02"/>
    <n v="0"/>
    <n v="0"/>
    <n v="3.02"/>
    <m/>
    <m/>
    <n v="0"/>
    <n v="0"/>
    <n v="3.02"/>
    <n v="0"/>
    <n v="3.02"/>
    <s v="No Error"/>
    <m/>
    <m/>
    <m/>
    <m/>
    <m/>
    <m/>
    <m/>
    <m/>
    <m/>
    <m/>
    <s v=""/>
  </r>
  <r>
    <s v="CSRBB Planning"/>
    <s v="NLBTRCSRBB Planning46062.5611111111"/>
    <s v="Not Found"/>
    <s v="export to ara"/>
    <s v="MCPNLBTRCSRBB Planningexport to ara"/>
    <s v="MCPNLBTRCSRBB Planning"/>
    <s v="Not Started"/>
    <m/>
    <m/>
    <m/>
    <m/>
    <m/>
    <m/>
    <m/>
    <m/>
    <m/>
    <m/>
    <m/>
    <m/>
    <n v="2601"/>
    <x v="3"/>
    <x v="0"/>
    <s v="START export to ara"/>
    <s v="END export to ara"/>
    <d v="2026-02-09T13:28:00"/>
    <d v="2026-02-09T13:28:00"/>
    <d v="2026-02-10T10:53:00"/>
    <s v="NULL"/>
    <s v="Completed"/>
    <s v="CSRBB_Planning_NLBTR_MCP rr2"/>
    <n v="4"/>
    <s v="export to ara"/>
    <n v="0"/>
    <n v="0"/>
    <n v="0"/>
    <n v="0"/>
    <n v="0"/>
    <n v="0"/>
    <m/>
    <m/>
    <n v="0"/>
    <n v="0"/>
    <n v="0"/>
    <n v="0"/>
    <n v="0"/>
    <s v="No Error"/>
    <m/>
    <m/>
    <m/>
    <m/>
    <m/>
    <m/>
    <m/>
    <m/>
    <m/>
    <m/>
    <s v="export to ara"/>
  </r>
  <r>
    <s v="Copy Portfolio"/>
    <s v="NLBTRCopy Portfolio46063.4534722222"/>
    <s v="Not Found"/>
    <s v="Copy portfolio"/>
    <s v="MCPNLBTRCopy PortfolioCopy portfolio"/>
    <s v="MCPNLBTRCopy Portfolio"/>
    <s v="Not Started"/>
    <m/>
    <m/>
    <m/>
    <m/>
    <m/>
    <m/>
    <m/>
    <m/>
    <m/>
    <m/>
    <m/>
    <m/>
    <n v="2601"/>
    <x v="3"/>
    <x v="0"/>
    <s v="START Copy portfolio"/>
    <s v="END copy portfolio"/>
    <d v="2026-02-10T10:53:00"/>
    <d v="2026-02-10T13:14:00"/>
    <d v="2026-02-10T13:16:00"/>
    <s v="NULL"/>
    <s v="Completed"/>
    <s v="Copy_Portfolio_NLBTR old model"/>
    <n v="1"/>
    <s v="Copy portfolio"/>
    <n v="2.35"/>
    <n v="0"/>
    <n v="2.35"/>
    <n v="0"/>
    <n v="0"/>
    <n v="2.35"/>
    <m/>
    <m/>
    <n v="0"/>
    <n v="0"/>
    <n v="2.35"/>
    <n v="0"/>
    <n v="2.35"/>
    <s v="No Error"/>
    <m/>
    <m/>
    <m/>
    <m/>
    <m/>
    <m/>
    <m/>
    <m/>
    <m/>
    <m/>
    <s v=""/>
  </r>
  <r>
    <s v="Load Pos (RAS)"/>
    <s v="NLBTRLoad Pos (RAS)46063.5527777778"/>
    <s v="Not Found"/>
    <s v="load RAS"/>
    <s v="MCPNLBTRLoad Pos (RAS)load RAS"/>
    <s v="MCPNLBTRLoad Pos (RAS)"/>
    <s v="Not Started"/>
    <m/>
    <m/>
    <m/>
    <m/>
    <m/>
    <m/>
    <m/>
    <m/>
    <m/>
    <m/>
    <m/>
    <m/>
    <n v="2601"/>
    <x v="3"/>
    <x v="0"/>
    <s v="START load RAS"/>
    <s v="END load RAS"/>
    <d v="2026-02-10T13:16:00"/>
    <d v="2026-02-10T14:19:00"/>
    <d v="2026-02-10T14:19:00"/>
    <s v="NULL"/>
    <s v="Completed"/>
    <s v="LOAD_POS_NLBTR_MCP_RAS"/>
    <n v="1"/>
    <s v="load RAS"/>
    <n v="1.05"/>
    <n v="0"/>
    <n v="1.05"/>
    <n v="0"/>
    <n v="0"/>
    <n v="1.05"/>
    <m/>
    <m/>
    <n v="0"/>
    <n v="0"/>
    <n v="1.05"/>
    <n v="0"/>
    <n v="1.05"/>
    <s v="No Error"/>
    <m/>
    <m/>
    <m/>
    <m/>
    <m/>
    <m/>
    <m/>
    <m/>
    <m/>
    <m/>
    <s v=""/>
  </r>
  <r>
    <s v="Load Pos (RAS)"/>
    <s v="NLBTRLoad Pos (RAS)46063.5965277778"/>
    <s v="Not Found"/>
    <s v="Stratification RAS"/>
    <s v="MCPNLBTRLoad Pos (RAS)Stratification RAS"/>
    <s v="MCPNLBTRLoad Pos (RAS)"/>
    <s v="Not Started"/>
    <m/>
    <m/>
    <m/>
    <m/>
    <m/>
    <m/>
    <m/>
    <m/>
    <m/>
    <m/>
    <m/>
    <m/>
    <n v="2601"/>
    <x v="3"/>
    <x v="0"/>
    <s v="START Stratification RAS"/>
    <s v="END Stratification RAS"/>
    <d v="2026-02-10T14:19:00"/>
    <d v="2026-02-10T14:30:00"/>
    <d v="2026-02-10T14:30:00"/>
    <s v="NULL"/>
    <s v="Completed"/>
    <s v="LOAD_POS_NLBTR_MCP_RAS"/>
    <n v="1"/>
    <s v="Stratification RAS"/>
    <n v="0.18"/>
    <n v="0"/>
    <n v="0.18"/>
    <n v="0"/>
    <n v="0"/>
    <n v="0.18"/>
    <m/>
    <m/>
    <n v="0"/>
    <n v="0"/>
    <n v="0.18"/>
    <n v="0"/>
    <n v="0.18"/>
    <s v="No Error"/>
    <m/>
    <m/>
    <m/>
    <m/>
    <m/>
    <m/>
    <m/>
    <m/>
    <m/>
    <m/>
    <s v=""/>
  </r>
  <r>
    <s v="Load Pos (RAS)"/>
    <s v="NLBTRLoad Pos (RAS)46063.6041666667"/>
    <s v="Not Found"/>
    <s v="Light Maintenance"/>
    <s v="MCPNLBTRLoad Pos (RAS)Light Maintenance"/>
    <s v="MCPNLBTRLoad Pos (RAS)"/>
    <s v="Not Started"/>
    <m/>
    <m/>
    <m/>
    <m/>
    <m/>
    <m/>
    <m/>
    <m/>
    <m/>
    <m/>
    <m/>
    <m/>
    <n v="2601"/>
    <x v="3"/>
    <x v="0"/>
    <s v="START Light Maintenance"/>
    <s v="END Light Maintenance"/>
    <d v="2026-02-10T14:30:00"/>
    <d v="2026-02-10T14:57:00"/>
    <d v="2026-02-10T14:57:00"/>
    <s v="Exception Info: File  or folder '\\sx9000079291\NLBTR\Work\NLBTR_R2602_1_ICG2601_1_P\NPX9-QRM_DB_P\Report Books\RAS\' does not exist. (line: 112)  "/>
    <s v="Completed"/>
    <s v="LOAD_POS_NLBTR_MCP_RAS"/>
    <n v="6"/>
    <s v="Light Maintenance"/>
    <n v="0.45"/>
    <n v="0"/>
    <n v="0.45"/>
    <n v="0"/>
    <n v="0"/>
    <n v="0.45"/>
    <m/>
    <m/>
    <n v="0"/>
    <n v="0"/>
    <n v="0.45"/>
    <n v="0"/>
    <n v="0.45"/>
    <s v="No Error"/>
    <m/>
    <m/>
    <m/>
    <m/>
    <m/>
    <m/>
    <m/>
    <m/>
    <m/>
    <m/>
    <s v="Light Maintenance"/>
  </r>
  <r>
    <s v="Load Pos (RAS)"/>
    <s v="NLBTRLoad Pos (RAS)46063.6229166667"/>
    <s v="Not Found"/>
    <s v="Position report OLAP exports RAS"/>
    <s v="MCPNLBTRLoad Pos (RAS)Position report OLAP exports RAS"/>
    <s v="MCPNLBTRLoad Pos (RAS)"/>
    <s v="Not Started"/>
    <m/>
    <m/>
    <m/>
    <m/>
    <m/>
    <m/>
    <m/>
    <m/>
    <m/>
    <m/>
    <m/>
    <m/>
    <n v="2601"/>
    <x v="3"/>
    <x v="0"/>
    <s v="START Position report OLAP exports RAS"/>
    <s v="NULL"/>
    <d v="2026-02-10T14:57:00"/>
    <d v="2026-02-10T14:58:00"/>
    <d v="2026-02-10T15:58:00"/>
    <s v="Exception Info: File  or folder '\\sx9000079291\NLBTR\Work\NLBTR_R2602_1_ICG2601_1_P\NPX9-QRM_DB_P\Report Books\RAS\' does not exist. (line: 112)  "/>
    <s v="Failed"/>
    <s v="LOAD_POS_NLBTR_MCP_RAS"/>
    <n v="1"/>
    <s v="Position report OLAP exports RAS"/>
    <n v="0.02"/>
    <n v="0.02"/>
    <n v="0"/>
    <n v="1"/>
    <n v="1.02"/>
    <n v="1.02"/>
    <m/>
    <m/>
    <n v="0.02"/>
    <n v="1"/>
    <n v="0"/>
    <n v="1.02"/>
    <n v="1.02"/>
    <s v="Configuration"/>
    <s v="Existing Configuration &amp; ALM Engine Behavior"/>
    <s v="Static/Legacy Configuration Issue"/>
    <s v="Output folder (\Report Books\RAS\) was not created and resulted in folder does not exist error"/>
    <m/>
    <m/>
    <s v="Single‑Location Impact"/>
    <s v="One‑Off"/>
    <s v="For next run, insert simple if-then data structure that will create report subfolder if not exists"/>
    <s v="Action Required: insert simple if-then data structure that will create report subfolder if not exists in the child script"/>
    <s v="N/A"/>
    <s v=""/>
  </r>
  <r>
    <s v="Load Pos (RAS)"/>
    <s v="NLBTRLoad Pos (RAS)46063.6652777778"/>
    <s v="Not Found"/>
    <s v="Position report OLAP exports RAS"/>
    <s v="MCPNLBTRLoad Pos (RAS)Position report OLAP exports RAS"/>
    <s v="MCPNLBTRLoad Pos (RAS)"/>
    <s v="Not Started"/>
    <m/>
    <m/>
    <m/>
    <m/>
    <m/>
    <m/>
    <m/>
    <m/>
    <m/>
    <m/>
    <m/>
    <m/>
    <n v="2601"/>
    <x v="3"/>
    <x v="0"/>
    <s v="START Position report OLAP exports RAS"/>
    <s v="END Position report OLAP exports RAS"/>
    <d v="2026-02-10T15:58:00"/>
    <d v="2026-02-10T16:20:00"/>
    <d v="2026-02-10T16:20:00"/>
    <s v="NULL"/>
    <s v="Completed"/>
    <s v="LOAD_POS_NLBTR_MCP_RAS rr from line 112 down"/>
    <n v="2"/>
    <s v="Position report OLAP exports RAS"/>
    <n v="0.37"/>
    <n v="0"/>
    <n v="0.37"/>
    <n v="0"/>
    <n v="0"/>
    <n v="0.37"/>
    <m/>
    <m/>
    <n v="0"/>
    <n v="0"/>
    <n v="0.37"/>
    <n v="0"/>
    <n v="0.37"/>
    <s v="No Error"/>
    <m/>
    <m/>
    <m/>
    <m/>
    <m/>
    <m/>
    <m/>
    <m/>
    <m/>
    <m/>
    <s v=""/>
  </r>
  <r>
    <s v="Load Pos (RAS)"/>
    <s v="NLBTRLoad Pos (RAS)46063.6805555556"/>
    <s v="Not Found"/>
    <s v="copy from"/>
    <s v="MCPNLBTRLoad Pos (RAS)copy from"/>
    <s v="MCPNLBTRLoad Pos (RAS)"/>
    <s v="Not Started"/>
    <m/>
    <m/>
    <m/>
    <m/>
    <m/>
    <m/>
    <m/>
    <m/>
    <m/>
    <m/>
    <m/>
    <m/>
    <n v="2601"/>
    <x v="3"/>
    <x v="0"/>
    <s v="START copy from"/>
    <s v="END copy from"/>
    <d v="2026-02-10T16:20:00"/>
    <d v="2026-02-10T16:20:00"/>
    <d v="2026-02-10T17:42:00"/>
    <s v="NULL"/>
    <s v="Completed"/>
    <s v="LOAD_POS_NLBTR_MCP_RAS rr from line 112 down"/>
    <n v="2"/>
    <s v="copy from"/>
    <n v="0"/>
    <n v="0"/>
    <n v="0"/>
    <n v="0"/>
    <n v="0"/>
    <n v="0"/>
    <m/>
    <m/>
    <n v="0"/>
    <n v="0"/>
    <n v="0"/>
    <n v="0"/>
    <n v="0"/>
    <s v="No Error"/>
    <m/>
    <m/>
    <m/>
    <m/>
    <m/>
    <m/>
    <m/>
    <m/>
    <m/>
    <m/>
    <s v=""/>
  </r>
  <r>
    <s v="Valuation (NPV) (RAS)"/>
    <s v="NLBTRValuation (NPV) (RAS)46063.7375"/>
    <s v="Not Found"/>
    <s v="portfolio valuation run RAS"/>
    <s v="MCPNLBTRValuation (NPV) (RAS)portfolio valuation run RAS"/>
    <s v="MCPNLBTRValuation (NPV) (RAS)"/>
    <s v="Not Started"/>
    <m/>
    <m/>
    <m/>
    <m/>
    <m/>
    <m/>
    <m/>
    <m/>
    <m/>
    <m/>
    <m/>
    <m/>
    <n v="2601"/>
    <x v="3"/>
    <x v="0"/>
    <s v="START portfolio valuation run RAS"/>
    <s v="END portfolio valuation run RAS"/>
    <d v="2026-02-10T17:42:00"/>
    <d v="2026-02-10T18:03:00"/>
    <d v="2026-02-10T18:03:00"/>
    <s v="NULL"/>
    <s v="Completed"/>
    <s v="Valuation_NLBTR_MCP_RAS"/>
    <n v="1"/>
    <s v="portfolio valuation run RAS"/>
    <n v="0.35"/>
    <n v="0"/>
    <n v="0.35"/>
    <n v="0"/>
    <n v="0"/>
    <n v="0.35"/>
    <m/>
    <m/>
    <n v="0"/>
    <n v="0"/>
    <n v="0.35"/>
    <n v="0"/>
    <n v="0.35"/>
    <s v="No Error"/>
    <m/>
    <m/>
    <m/>
    <m/>
    <m/>
    <m/>
    <m/>
    <m/>
    <m/>
    <m/>
    <s v=""/>
  </r>
  <r>
    <s v="Valuation (NPV) (RAS)"/>
    <s v="NLBTRValuation (NPV) (RAS)46063.7520833333"/>
    <s v="Not Found"/>
    <s v="export to ara"/>
    <s v="MCPNLBTRValuation (NPV) (RAS)export to ara"/>
    <s v="MCPNLBTRValuation (NPV) (RAS)"/>
    <s v="Not Started"/>
    <m/>
    <m/>
    <m/>
    <m/>
    <m/>
    <m/>
    <m/>
    <m/>
    <m/>
    <m/>
    <m/>
    <m/>
    <n v="2601"/>
    <x v="3"/>
    <x v="0"/>
    <s v="START export to ara"/>
    <s v="END export to ara"/>
    <d v="2026-02-10T18:03:00"/>
    <d v="2026-02-10T18:03:00"/>
    <d v="2026-02-10T18:03:00"/>
    <s v="NULL"/>
    <s v="Completed"/>
    <s v="Valuation_NLBTR_MCP_RAS"/>
    <n v="5"/>
    <s v="export to ara"/>
    <n v="0"/>
    <n v="0"/>
    <n v="0"/>
    <n v="0"/>
    <n v="0"/>
    <n v="0"/>
    <m/>
    <m/>
    <n v="0"/>
    <n v="0"/>
    <n v="0"/>
    <n v="0"/>
    <n v="0"/>
    <s v="No Error"/>
    <m/>
    <m/>
    <m/>
    <m/>
    <m/>
    <m/>
    <m/>
    <m/>
    <m/>
    <m/>
    <s v="export to ara"/>
  </r>
  <r>
    <s v="Valuation (NPV) (RAS)"/>
    <s v="NLBTRValuation (NPV) (RAS)46063.7520833333"/>
    <s v="Not Found"/>
    <s v="Light Maintenance"/>
    <s v="MCPNLBTRValuation (NPV) (RAS)Light Maintenance"/>
    <s v="MCPNLBTRValuation (NPV) (RAS)"/>
    <s v="Not Started"/>
    <m/>
    <m/>
    <m/>
    <m/>
    <m/>
    <m/>
    <m/>
    <m/>
    <m/>
    <m/>
    <m/>
    <m/>
    <n v="2601"/>
    <x v="3"/>
    <x v="0"/>
    <s v="START Light Maintenance"/>
    <s v="END Light Maintenance"/>
    <d v="2026-02-10T18:03:00"/>
    <d v="2026-02-10T18:26:00"/>
    <d v="2026-02-10T18:26:00"/>
    <s v="NULL"/>
    <s v="Completed"/>
    <s v="Valuation_NLBTR_MCP_RAS"/>
    <n v="7"/>
    <s v="Light Maintenance"/>
    <n v="0.38"/>
    <n v="0"/>
    <n v="0.38"/>
    <n v="0"/>
    <n v="0"/>
    <n v="0.38"/>
    <m/>
    <m/>
    <n v="0"/>
    <n v="0"/>
    <n v="0.38"/>
    <n v="0"/>
    <n v="0.38"/>
    <s v="No Error"/>
    <m/>
    <m/>
    <m/>
    <m/>
    <m/>
    <m/>
    <m/>
    <m/>
    <m/>
    <m/>
    <s v="Light Maintenance"/>
  </r>
  <r>
    <s v="Valuation (NPV) (RAS)"/>
    <s v="NLBTRValuation (NPV) (RAS)46063.7680555556"/>
    <s v="Not Found"/>
    <s v="valuation report exports RAS"/>
    <s v="MCPNLBTRValuation (NPV) (RAS)valuation report exports RAS"/>
    <s v="MCPNLBTRValuation (NPV) (RAS)"/>
    <s v="Not Started"/>
    <m/>
    <m/>
    <m/>
    <m/>
    <m/>
    <m/>
    <m/>
    <m/>
    <m/>
    <m/>
    <m/>
    <m/>
    <n v="2601"/>
    <x v="3"/>
    <x v="0"/>
    <s v="START valuation report exports RAS"/>
    <s v="END valuation report exports RAS"/>
    <d v="2026-02-10T18:26:00"/>
    <d v="2026-02-10T20:06:00"/>
    <d v="2026-02-10T20:06:00"/>
    <s v="NULL"/>
    <s v="Completed"/>
    <s v="Valuation_NLBTR_MCP_RAS"/>
    <n v="1"/>
    <s v="valuation report exports RAS"/>
    <n v="1.67"/>
    <n v="0"/>
    <n v="1.67"/>
    <n v="0"/>
    <n v="0"/>
    <n v="1.67"/>
    <m/>
    <m/>
    <n v="0"/>
    <n v="0"/>
    <n v="1.67"/>
    <n v="0"/>
    <n v="1.67"/>
    <s v="No Error"/>
    <m/>
    <m/>
    <m/>
    <m/>
    <m/>
    <m/>
    <m/>
    <m/>
    <m/>
    <m/>
    <s v=""/>
  </r>
  <r>
    <s v="Valuation (NPV) (RAS)"/>
    <s v="NLBTRValuation (NPV) (RAS)46063.8375"/>
    <s v="Not Found"/>
    <s v="AIC portfolio valuation run RAS"/>
    <s v="MCPNLBTRValuation (NPV) (RAS)AIC portfolio valuation run RAS"/>
    <s v="MCPNLBTRValuation (NPV) (RAS)"/>
    <s v="Not Started"/>
    <m/>
    <m/>
    <m/>
    <m/>
    <m/>
    <m/>
    <m/>
    <m/>
    <m/>
    <m/>
    <m/>
    <m/>
    <n v="2601"/>
    <x v="3"/>
    <x v="0"/>
    <s v="START AIC portfolio valuation run RAS"/>
    <s v="END AIC portfolio valuation run RAS"/>
    <d v="2026-02-10T20:06:00"/>
    <d v="2026-02-10T20:06:00"/>
    <d v="2026-02-10T20:07:00"/>
    <s v="NULL"/>
    <s v="Completed"/>
    <s v="Valuation_NLBTR_MCP_RAS"/>
    <n v="1"/>
    <s v="AIC portfolio valuation run RAS"/>
    <n v="0"/>
    <n v="0"/>
    <n v="0"/>
    <n v="0"/>
    <n v="0"/>
    <n v="0"/>
    <m/>
    <m/>
    <n v="0"/>
    <n v="0"/>
    <n v="0"/>
    <n v="0"/>
    <n v="0"/>
    <s v="No Error"/>
    <m/>
    <m/>
    <s v="Old model (RAS) Valuation run completed past SLA"/>
    <m/>
    <m/>
    <m/>
    <m/>
    <m/>
    <m/>
    <m/>
    <s v=""/>
  </r>
  <r>
    <s v="Planning (NII) (RAS)"/>
    <s v="NLBTRPlanning (NII) (RAS)46063.8381944444"/>
    <s v="Not Found"/>
    <s v="planning run"/>
    <s v="MCPNLBTRPlanning (NII) (RAS)planning run"/>
    <s v="MCPNLBTRPlanning (NII) (RAS)"/>
    <s v="Not Started"/>
    <m/>
    <m/>
    <m/>
    <m/>
    <m/>
    <m/>
    <m/>
    <m/>
    <m/>
    <m/>
    <m/>
    <m/>
    <n v="2601"/>
    <x v="3"/>
    <x v="0"/>
    <s v="START planning run"/>
    <s v="END planning run"/>
    <d v="2026-02-10T20:07:00"/>
    <d v="2026-02-11T01:28:00"/>
    <d v="2026-02-11T01:28:00"/>
    <s v="NULL"/>
    <s v="Completed"/>
    <s v="Planning_NLBTR_MCP_RAS"/>
    <n v="1"/>
    <s v="planning run"/>
    <n v="5.35"/>
    <n v="0"/>
    <n v="5.35"/>
    <n v="0"/>
    <n v="0"/>
    <n v="5.35"/>
    <m/>
    <m/>
    <n v="0"/>
    <n v="0"/>
    <n v="5.35"/>
    <n v="0"/>
    <n v="5.35"/>
    <s v="No Error"/>
    <m/>
    <m/>
    <m/>
    <m/>
    <m/>
    <m/>
    <m/>
    <m/>
    <m/>
    <m/>
    <s v=""/>
  </r>
  <r>
    <s v="Planning (NII) (RAS)"/>
    <s v="NLBTRPlanning (NII) (RAS)46064.0611111111"/>
    <s v="Not Found"/>
    <s v="export to ara"/>
    <s v="MCPNLBTRPlanning (NII) (RAS)export to ara"/>
    <s v="MCPNLBTRPlanning (NII) (RAS)"/>
    <s v="Not Started"/>
    <m/>
    <m/>
    <m/>
    <m/>
    <m/>
    <m/>
    <m/>
    <m/>
    <m/>
    <m/>
    <m/>
    <m/>
    <n v="2601"/>
    <x v="3"/>
    <x v="0"/>
    <s v="START export to ara"/>
    <s v="END export to ara"/>
    <d v="2026-02-11T01:28:00"/>
    <d v="2026-02-11T01:28:00"/>
    <d v="2026-02-11T01:28:00"/>
    <s v="NULL"/>
    <s v="Completed"/>
    <s v="Planning_NLBTR_MCP_RAS"/>
    <n v="6"/>
    <s v="export to ara"/>
    <n v="0"/>
    <n v="0"/>
    <n v="0"/>
    <n v="0"/>
    <n v="0"/>
    <n v="0"/>
    <m/>
    <m/>
    <n v="0"/>
    <n v="0"/>
    <n v="0"/>
    <n v="0"/>
    <n v="0"/>
    <s v="No Error"/>
    <m/>
    <m/>
    <m/>
    <m/>
    <m/>
    <m/>
    <m/>
    <m/>
    <m/>
    <m/>
    <s v="export to ara"/>
  </r>
  <r>
    <s v="Planning (NII) (RAS)"/>
    <s v="NLBTRPlanning (NII) (RAS)46064.0611111111"/>
    <s v="Not Found"/>
    <s v="planning run QRM Reporter exports"/>
    <s v="MCPNLBTRPlanning (NII) (RAS)planning run QRM Reporter exports"/>
    <s v="MCPNLBTRPlanning (NII) (RAS)"/>
    <s v="Not Started"/>
    <m/>
    <m/>
    <m/>
    <m/>
    <m/>
    <m/>
    <m/>
    <m/>
    <m/>
    <m/>
    <m/>
    <m/>
    <n v="2601"/>
    <x v="3"/>
    <x v="0"/>
    <s v="START planning run QRM Reporter exports"/>
    <s v="END planning run QRM Reporter exports"/>
    <d v="2026-02-11T01:28:00"/>
    <d v="2026-02-11T04:09:00"/>
    <d v="2026-02-11T04:09:00"/>
    <s v="NULL"/>
    <s v="Completed"/>
    <s v="Planning_NLBTR_MCP_RAS"/>
    <n v="1"/>
    <s v="planning run QRM Reporter exports"/>
    <n v="2.68"/>
    <n v="0"/>
    <n v="2.68"/>
    <n v="0"/>
    <n v="0"/>
    <n v="2.68"/>
    <m/>
    <m/>
    <n v="0"/>
    <n v="0"/>
    <n v="2.68"/>
    <n v="0"/>
    <n v="2.68"/>
    <s v="No Error"/>
    <m/>
    <m/>
    <m/>
    <m/>
    <m/>
    <m/>
    <m/>
    <m/>
    <m/>
    <m/>
    <s v=""/>
  </r>
  <r>
    <s v="Planning (NII) (RAS)"/>
    <s v="NLBTRPlanning (NII) (RAS)46064.1729166667"/>
    <s v="Not Found"/>
    <s v="Full Maintenance"/>
    <s v="MCPNLBTRPlanning (NII) (RAS)Full Maintenance"/>
    <s v="MCPNLBTRPlanning (NII) (RAS)"/>
    <s v="Not Started"/>
    <m/>
    <m/>
    <m/>
    <m/>
    <m/>
    <m/>
    <m/>
    <m/>
    <m/>
    <m/>
    <m/>
    <m/>
    <n v="2601"/>
    <x v="3"/>
    <x v="0"/>
    <s v="START Full Maintenance"/>
    <s v="END Full Maintenance"/>
    <d v="2026-02-11T04:09:00"/>
    <d v="2026-02-11T16:16:00"/>
    <d v="2026-02-11T16:16:00"/>
    <s v="NULL"/>
    <s v="Completed"/>
    <s v="Planning_NLBTR_MCP_RAS"/>
    <n v="1"/>
    <s v="Full Maintenance"/>
    <n v="12.12"/>
    <n v="0"/>
    <n v="12.12"/>
    <n v="0"/>
    <n v="0"/>
    <n v="12.12"/>
    <m/>
    <m/>
    <n v="0"/>
    <n v="0"/>
    <n v="12.12"/>
    <n v="0"/>
    <n v="12.12"/>
    <s v="No Error"/>
    <m/>
    <m/>
    <m/>
    <m/>
    <m/>
    <m/>
    <m/>
    <m/>
    <m/>
    <m/>
    <s v=""/>
  </r>
  <r>
    <s v="Planning (NII) (RAS)"/>
    <s v="NLBTRPlanning (NII) (RAS)46064.6777777778"/>
    <s v="Not Found"/>
    <s v="planning run OLAP exports"/>
    <s v="MCPNLBTRPlanning (NII) (RAS)planning run OLAP exports"/>
    <s v="MCPNLBTRPlanning (NII) (RAS)"/>
    <s v="Not Started"/>
    <m/>
    <m/>
    <m/>
    <m/>
    <m/>
    <m/>
    <m/>
    <m/>
    <m/>
    <m/>
    <m/>
    <m/>
    <n v="2601"/>
    <x v="3"/>
    <x v="0"/>
    <s v="START planning run OLAP exports"/>
    <s v="END planning run OLAP exports"/>
    <d v="2026-02-11T16:16:00"/>
    <d v="2026-02-11T17:10:00"/>
    <s v="NULL"/>
    <s v="NULL"/>
    <s v="Completed"/>
    <s v="Planning_NLBTR_MCP_RAS"/>
    <n v="1"/>
    <s v="planning run OLAP exports"/>
    <n v="0.9"/>
    <n v="0"/>
    <n v="0.9"/>
    <n v="0"/>
    <n v="0"/>
    <n v="0.9"/>
    <m/>
    <m/>
    <n v="0"/>
    <n v="0"/>
    <n v="0.9"/>
    <n v="0"/>
    <n v="0.9"/>
    <s v="No Error"/>
    <m/>
    <m/>
    <s v="Old model (RAS) Planning run completed past SLA"/>
    <m/>
    <m/>
    <m/>
    <m/>
    <m/>
    <m/>
    <m/>
    <s v=""/>
  </r>
  <r>
    <s v="Delete Portfolio"/>
    <s v="RODBDelete Portfolio46059.5763888889"/>
    <s v="Not Found"/>
    <s v="Delete portfolio from"/>
    <s v="MCPRODBDelete PortfolioDelete portfolio from"/>
    <s v="MCPRODBDelete Portfolio"/>
    <s v="Not Started"/>
    <m/>
    <m/>
    <m/>
    <m/>
    <m/>
    <m/>
    <m/>
    <m/>
    <m/>
    <m/>
    <m/>
    <m/>
    <n v="2601"/>
    <x v="4"/>
    <x v="0"/>
    <s v="START Delete portfolio from"/>
    <s v="END Delete portfolio from"/>
    <d v="2026-02-06T13:50:00"/>
    <d v="2026-02-06T13:52:00"/>
    <d v="2026-02-06T13:53:00"/>
    <s v="NULL"/>
    <s v="Completed"/>
    <s v="Delete_Portfolio_RO_MCP"/>
    <n v="1"/>
    <s v="Delete portfolio from"/>
    <n v="0.03"/>
    <n v="0"/>
    <n v="0.03"/>
    <n v="0"/>
    <n v="0"/>
    <n v="0.03"/>
    <m/>
    <m/>
    <n v="0"/>
    <n v="0"/>
    <n v="0.03"/>
    <n v="0"/>
    <n v="0.03"/>
    <s v="No Error"/>
    <m/>
    <m/>
    <m/>
    <m/>
    <m/>
    <m/>
    <m/>
    <m/>
    <m/>
    <m/>
    <s v=""/>
  </r>
  <r>
    <s v="Load Compare MP"/>
    <s v="RODBLoad Compare MP46059.5784722222"/>
    <s v="Not Found"/>
    <s v="load Model parameters"/>
    <s v="MCPRODBLoad Compare MPload Model parameters"/>
    <s v="MCPRODBLoad Compare MP"/>
    <s v="Not Started"/>
    <m/>
    <m/>
    <m/>
    <m/>
    <m/>
    <m/>
    <m/>
    <m/>
    <m/>
    <m/>
    <m/>
    <m/>
    <n v="2601"/>
    <x v="4"/>
    <x v="0"/>
    <s v="START load Model parameters"/>
    <s v="END load Model parameters"/>
    <d v="2026-02-06T13:53:00"/>
    <d v="2026-02-06T13:58:00"/>
    <d v="2026-02-06T13:58:00"/>
    <s v="NULL"/>
    <s v="Completed"/>
    <s v="Load_compare_MP_RO_MCP"/>
    <n v="1"/>
    <s v="load Model parameters"/>
    <n v="0.08"/>
    <n v="0"/>
    <n v="0.08"/>
    <n v="0"/>
    <n v="0"/>
    <n v="0.08"/>
    <m/>
    <m/>
    <n v="0"/>
    <n v="0"/>
    <n v="0.08"/>
    <n v="0"/>
    <n v="0.08"/>
    <s v="No Error"/>
    <m/>
    <m/>
    <m/>
    <m/>
    <m/>
    <m/>
    <m/>
    <m/>
    <m/>
    <m/>
    <s v=""/>
  </r>
  <r>
    <s v="Load Compare MP"/>
    <s v="RODBLoad Compare MP46059.5819444444"/>
    <s v="Not Found"/>
    <s v="Model parameters comparison"/>
    <s v="MCPRODBLoad Compare MPModel parameters comparison"/>
    <s v="MCPRODBLoad Compare MP"/>
    <s v="Not Started"/>
    <m/>
    <m/>
    <m/>
    <m/>
    <m/>
    <m/>
    <m/>
    <m/>
    <m/>
    <m/>
    <m/>
    <m/>
    <n v="2601"/>
    <x v="4"/>
    <x v="0"/>
    <s v="START Model parameters comparison"/>
    <s v="END Model parameters comparison"/>
    <d v="2026-02-06T13:58:00"/>
    <d v="2026-02-06T13:58:00"/>
    <d v="2026-02-06T13:59:00"/>
    <s v="NULL"/>
    <s v="Completed"/>
    <s v="Load_compare_MP_RO_MCP"/>
    <n v="1"/>
    <s v="Model parameters comparison"/>
    <n v="0"/>
    <n v="0"/>
    <n v="0"/>
    <n v="0"/>
    <n v="0"/>
    <n v="0"/>
    <m/>
    <m/>
    <n v="0"/>
    <n v="0"/>
    <n v="0"/>
    <n v="0"/>
    <n v="0"/>
    <s v="No Error"/>
    <m/>
    <m/>
    <m/>
    <m/>
    <m/>
    <m/>
    <m/>
    <m/>
    <m/>
    <m/>
    <s v=""/>
  </r>
  <r>
    <s v="Load Compare Spreads"/>
    <s v="RODBLoad Compare Spreads46059.5826388889"/>
    <s v="Not Found"/>
    <s v="load Spreads"/>
    <s v="MCPRODBLoad Compare Spreadsload Spreads"/>
    <s v="MCPRODBLoad Compare Spreads"/>
    <s v="Not Started"/>
    <m/>
    <m/>
    <m/>
    <m/>
    <m/>
    <m/>
    <m/>
    <m/>
    <m/>
    <m/>
    <m/>
    <m/>
    <n v="2601"/>
    <x v="4"/>
    <x v="0"/>
    <s v="START load Spreads"/>
    <s v="END load Spreads"/>
    <d v="2026-02-06T13:59:00"/>
    <d v="2026-02-06T14:10:00"/>
    <d v="2026-02-06T14:10:00"/>
    <s v="NULL"/>
    <s v="Completed"/>
    <s v="Load_compare_Spreads_RO_MCP"/>
    <n v="1"/>
    <s v="load Spreads"/>
    <n v="0.18"/>
    <n v="0"/>
    <n v="0.18"/>
    <n v="0"/>
    <n v="0"/>
    <n v="0.18"/>
    <m/>
    <m/>
    <n v="0"/>
    <n v="0"/>
    <n v="0.18"/>
    <n v="0"/>
    <n v="0.18"/>
    <s v="No Error"/>
    <m/>
    <m/>
    <m/>
    <m/>
    <m/>
    <m/>
    <m/>
    <m/>
    <m/>
    <m/>
    <s v=""/>
  </r>
  <r>
    <s v="Load Compare Spreads"/>
    <s v="RODBLoad Compare Spreads46059.5902777778"/>
    <s v="Not Found"/>
    <s v="Spreads comparison"/>
    <s v="MCPRODBLoad Compare SpreadsSpreads comparison"/>
    <s v="MCPRODBLoad Compare Spreads"/>
    <s v="Not Started"/>
    <m/>
    <m/>
    <m/>
    <m/>
    <m/>
    <m/>
    <m/>
    <m/>
    <m/>
    <m/>
    <m/>
    <m/>
    <n v="2601"/>
    <x v="4"/>
    <x v="0"/>
    <s v="START Spreads comparison"/>
    <s v="END Spreads comparison"/>
    <d v="2026-02-06T14:10:00"/>
    <d v="2026-02-06T14:11:00"/>
    <d v="2026-02-09T08:57:00"/>
    <s v="NULL"/>
    <s v="Completed"/>
    <s v="Load_compare_Spreads_RO_MCP"/>
    <n v="1"/>
    <s v="Spreads comparison"/>
    <n v="0.02"/>
    <n v="0"/>
    <n v="0.02"/>
    <n v="0"/>
    <n v="0"/>
    <n v="0.02"/>
    <m/>
    <m/>
    <n v="0"/>
    <n v="0"/>
    <n v="0.02"/>
    <n v="0"/>
    <n v="0.02"/>
    <s v="No Error"/>
    <m/>
    <m/>
    <m/>
    <m/>
    <m/>
    <m/>
    <m/>
    <m/>
    <m/>
    <m/>
    <s v=""/>
  </r>
  <r>
    <s v="Load Pos"/>
    <s v="RODBLoad Pos46062.3729166667"/>
    <s v="Not Found"/>
    <s v="load"/>
    <s v="MCPRODBLoad Posload"/>
    <s v="MCPRODBLoad Pos"/>
    <s v="Not Started"/>
    <m/>
    <m/>
    <m/>
    <m/>
    <m/>
    <m/>
    <m/>
    <m/>
    <m/>
    <m/>
    <m/>
    <m/>
    <n v="2601"/>
    <x v="4"/>
    <x v="0"/>
    <s v="START load"/>
    <s v="END load"/>
    <d v="2026-02-09T08:57:00"/>
    <d v="2026-02-09T09:45:00"/>
    <d v="2026-02-09T09:45:00"/>
    <s v="NULL"/>
    <s v="Completed"/>
    <s v="Load_POS_RO_MCP"/>
    <n v="1"/>
    <s v="load"/>
    <n v="0.8"/>
    <n v="0.8"/>
    <n v="0"/>
    <n v="0"/>
    <n v="0.8"/>
    <n v="0.8"/>
    <m/>
    <m/>
    <n v="0.8"/>
    <n v="0"/>
    <n v="0"/>
    <n v="0.8"/>
    <n v="0.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Load Pos"/>
    <s v="RODBLoad Pos46062.40625"/>
    <s v="Not Found"/>
    <s v="Stratification"/>
    <s v="MCPRODBLoad PosStratification"/>
    <s v="MCPRODBLoad Pos"/>
    <s v="Not Started"/>
    <m/>
    <m/>
    <m/>
    <m/>
    <m/>
    <m/>
    <m/>
    <m/>
    <m/>
    <m/>
    <m/>
    <m/>
    <n v="2601"/>
    <x v="4"/>
    <x v="0"/>
    <s v="START Stratification"/>
    <s v="END Stratification"/>
    <d v="2026-02-09T09:45:00"/>
    <d v="2026-02-09T09:52:00"/>
    <d v="2026-02-09T09:52:00"/>
    <s v="NULL"/>
    <s v="Completed"/>
    <s v="Load_POS_RO_MCP"/>
    <n v="1"/>
    <s v="Stratification"/>
    <n v="0.12"/>
    <n v="0.12"/>
    <n v="0"/>
    <n v="0"/>
    <n v="0.12"/>
    <n v="0.12"/>
    <m/>
    <m/>
    <n v="0.12"/>
    <n v="0"/>
    <n v="0"/>
    <n v="0.12"/>
    <n v="0.12"/>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Load Pos"/>
    <s v="RODBLoad Pos46062.4111111111"/>
    <s v="Not Found"/>
    <s v="copy from"/>
    <s v="MCPRODBLoad Poscopy from"/>
    <s v="MCPRODBLoad Pos"/>
    <s v="Not Started"/>
    <m/>
    <m/>
    <m/>
    <m/>
    <m/>
    <m/>
    <m/>
    <m/>
    <m/>
    <m/>
    <m/>
    <m/>
    <n v="2601"/>
    <x v="4"/>
    <x v="0"/>
    <s v="START copy from"/>
    <s v="NULL"/>
    <d v="2026-02-09T09:52:00"/>
    <d v="2026-02-09T09:54:00"/>
    <d v="2026-02-09T12:47:00"/>
    <s v="Exception Info: There is not enough space on the disk.   (line: 99)  "/>
    <s v="Failed"/>
    <s v="Load_POS_RO_MCP"/>
    <n v="1"/>
    <s v="copy from"/>
    <n v="0.03"/>
    <n v="0.03"/>
    <n v="0"/>
    <n v="2.88"/>
    <n v="2.91"/>
    <n v="2.91"/>
    <m/>
    <m/>
    <n v="0.03"/>
    <n v="2.88"/>
    <n v="0"/>
    <n v="2.9099999999999997"/>
    <n v="2.9099999999999997"/>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Load Pos"/>
    <s v="RODBLoad Pos46062.5326388889"/>
    <s v="Not Found"/>
    <s v="copy from"/>
    <s v="MCPRODBLoad Poscopy from"/>
    <s v="MCPRODBLoad Pos"/>
    <s v="Not Started"/>
    <m/>
    <m/>
    <m/>
    <m/>
    <m/>
    <m/>
    <m/>
    <m/>
    <m/>
    <m/>
    <m/>
    <m/>
    <n v="2601"/>
    <x v="4"/>
    <x v="0"/>
    <s v="START copy from"/>
    <s v="END copy from"/>
    <d v="2026-02-09T12:47:00"/>
    <d v="2026-02-09T12:48:00"/>
    <d v="2026-02-09T12:50:00"/>
    <s v="NULL"/>
    <s v="Completed"/>
    <s v="Load_POS_RO_MCP (copy)"/>
    <n v="2"/>
    <s v="copy from"/>
    <n v="0.02"/>
    <n v="0.02"/>
    <n v="0"/>
    <n v="0.03"/>
    <n v="0.05"/>
    <n v="0.05"/>
    <m/>
    <m/>
    <n v="0.02"/>
    <n v="0.03"/>
    <n v="0"/>
    <n v="0.05"/>
    <n v="0.05"/>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Valuation (NPV)"/>
    <s v="RODBValuation (NPV)46062.5347222222"/>
    <s v="Not Found"/>
    <s v="portfolio valuation run"/>
    <s v="MCPRODBValuation (NPV)portfolio valuation run"/>
    <s v="MCPRODBValuation (NPV)"/>
    <s v="Not Started"/>
    <m/>
    <m/>
    <m/>
    <m/>
    <m/>
    <m/>
    <m/>
    <m/>
    <m/>
    <m/>
    <m/>
    <m/>
    <n v="2601"/>
    <x v="4"/>
    <x v="0"/>
    <s v="START portfolio valuation run"/>
    <s v="END portfolio valuation run"/>
    <d v="2026-02-09T12:50:00"/>
    <d v="2026-02-09T16:37:00"/>
    <d v="2026-02-09T16:37:00"/>
    <s v="NULL"/>
    <s v="Completed"/>
    <s v="Valuation_RO_MCP"/>
    <n v="1"/>
    <s v="portfolio valuation run"/>
    <n v="3.78"/>
    <n v="3.78"/>
    <n v="0"/>
    <n v="0"/>
    <n v="3.78"/>
    <n v="3.78"/>
    <m/>
    <m/>
    <n v="3.78"/>
    <n v="0"/>
    <n v="0"/>
    <n v="3.78"/>
    <n v="3.7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Valuation (NPV)"/>
    <s v="RODBValuation (NPV)46062.6923611111"/>
    <s v="Not Found"/>
    <s v="Light Maintenance"/>
    <s v="MCPRODBValuation (NPV)Light Maintenance"/>
    <s v="MCPRODBValuation (NPV)"/>
    <s v="Not Started"/>
    <m/>
    <m/>
    <m/>
    <m/>
    <m/>
    <m/>
    <m/>
    <m/>
    <m/>
    <m/>
    <m/>
    <m/>
    <n v="2601"/>
    <x v="4"/>
    <x v="0"/>
    <s v="START Light Maintenance"/>
    <s v="END Light Maintenance"/>
    <d v="2026-02-09T16:37:00"/>
    <d v="2026-02-09T17:03:00"/>
    <d v="2026-02-09T17:03:00"/>
    <s v="NULL"/>
    <s v="Completed"/>
    <s v="Valuation_RO_MCP"/>
    <n v="1"/>
    <s v="Light Maintenance"/>
    <n v="0.43"/>
    <n v="0"/>
    <n v="0.43"/>
    <n v="0"/>
    <n v="0"/>
    <n v="0.43"/>
    <n v="0.43"/>
    <m/>
    <n v="0.43"/>
    <n v="0"/>
    <n v="0"/>
    <n v="0.43"/>
    <n v="0.4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Valuation (NPV)"/>
    <s v="RODBValuation (NPV)46062.7104166667"/>
    <s v="Not Found"/>
    <s v="valuation report exports"/>
    <s v="MCPRODBValuation (NPV)valuation report exports"/>
    <s v="MCPRODBValuation (NPV)"/>
    <s v="Not Started"/>
    <m/>
    <m/>
    <m/>
    <m/>
    <m/>
    <m/>
    <m/>
    <m/>
    <m/>
    <m/>
    <m/>
    <m/>
    <n v="2601"/>
    <x v="4"/>
    <x v="0"/>
    <s v="START valuation report exports"/>
    <s v="END valuation report exports"/>
    <d v="2026-02-09T17:03:00"/>
    <d v="2026-02-09T17:05:00"/>
    <d v="2026-02-09T17:06:00"/>
    <s v="NULL"/>
    <s v="Completed"/>
    <s v="Valuation_RO_MCP"/>
    <n v="1"/>
    <s v="valuation report exports"/>
    <n v="0.03"/>
    <n v="0.03"/>
    <n v="0"/>
    <n v="0"/>
    <n v="0.03"/>
    <n v="0.03"/>
    <m/>
    <m/>
    <n v="0.03"/>
    <n v="0"/>
    <n v="0"/>
    <n v="0.03"/>
    <n v="0.0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CSRBB Valuation"/>
    <s v="RODBCSRBB Valuation46062.7125"/>
    <s v="Not Found"/>
    <s v="CSRBB Portfolio Valuation"/>
    <s v="MCPRODBCSRBB ValuationCSRBB Portfolio Valuation"/>
    <s v="MCPRODBCSRBB Valuation"/>
    <s v="Not Started"/>
    <m/>
    <m/>
    <m/>
    <m/>
    <m/>
    <m/>
    <m/>
    <m/>
    <m/>
    <m/>
    <m/>
    <m/>
    <n v="2601"/>
    <x v="4"/>
    <x v="0"/>
    <s v="START CSRBB Portfolio Valuation"/>
    <s v="END CSRBB Portfolio Valuation"/>
    <d v="2026-02-09T17:06:00"/>
    <d v="2026-02-09T17:38:00"/>
    <d v="2026-02-09T17:26:00"/>
    <s v="NULL"/>
    <s v="Completed"/>
    <s v="CSRBB_Valuation_RO_MCP"/>
    <n v="1"/>
    <s v="CSRBB Portfolio Valuation"/>
    <n v="0.53"/>
    <n v="0"/>
    <n v="0.53"/>
    <n v="0"/>
    <n v="0"/>
    <n v="0.53"/>
    <m/>
    <m/>
    <n v="0"/>
    <n v="0"/>
    <n v="0.53"/>
    <n v="0"/>
    <n v="0.53"/>
    <s v="No Error"/>
    <m/>
    <m/>
    <m/>
    <m/>
    <m/>
    <m/>
    <m/>
    <m/>
    <m/>
    <m/>
    <s v=""/>
  </r>
  <r>
    <s v="CSRBB Valuation"/>
    <s v="RODBCSRBB Valuation46062.7263888889"/>
    <s v="Not Found"/>
    <s v="Light Maintenance"/>
    <s v="MCPRODBCSRBB ValuationLight Maintenance"/>
    <s v="MCPRODBCSRBB Valuation"/>
    <s v="Not Started"/>
    <m/>
    <m/>
    <m/>
    <m/>
    <m/>
    <m/>
    <m/>
    <m/>
    <m/>
    <m/>
    <m/>
    <m/>
    <n v="2601"/>
    <x v="4"/>
    <x v="0"/>
    <s v="START Light Maintenance"/>
    <s v="END Light Maintenance"/>
    <d v="2026-02-09T17:26:00"/>
    <d v="2026-02-09T17:38:00"/>
    <d v="2026-02-09T17:39:00"/>
    <s v="NULL"/>
    <s v="Completed"/>
    <s v="CSRBB_Valuation_RO_MCP"/>
    <n v="2"/>
    <s v="Light Maintenance"/>
    <n v="0.2"/>
    <n v="0"/>
    <n v="0.2"/>
    <n v="0"/>
    <n v="0"/>
    <n v="0.2"/>
    <m/>
    <m/>
    <n v="0"/>
    <n v="0"/>
    <n v="0.2"/>
    <n v="0"/>
    <n v="0.2"/>
    <s v="No Error"/>
    <m/>
    <m/>
    <m/>
    <m/>
    <m/>
    <m/>
    <m/>
    <m/>
    <m/>
    <m/>
    <s v=""/>
  </r>
  <r>
    <s v="CSRBB Planning"/>
    <s v="RODBCSRBB Planning46062.7354166667"/>
    <s v="Not Found"/>
    <s v="import CSRBB strategies"/>
    <s v="MCPRODBCSRBB Planningimport CSRBB strategies"/>
    <s v="MCPRODBCSRBB Planning"/>
    <s v="Not Started"/>
    <m/>
    <m/>
    <m/>
    <m/>
    <m/>
    <m/>
    <m/>
    <m/>
    <m/>
    <m/>
    <m/>
    <m/>
    <n v="2601"/>
    <x v="4"/>
    <x v="0"/>
    <s v="START import CSRBB strategies"/>
    <s v="END import CSRBB strategies"/>
    <d v="2026-02-09T17:39:00"/>
    <d v="2026-02-09T19:14:00"/>
    <d v="2026-02-09T19:14:00"/>
    <s v="NULL"/>
    <s v="Completed"/>
    <s v="CSRBB_Planning_RO_MCP"/>
    <n v="1"/>
    <s v="import CSRBB strategies"/>
    <n v="1.58"/>
    <n v="0"/>
    <n v="1.58"/>
    <n v="0"/>
    <n v="0"/>
    <n v="1.58"/>
    <m/>
    <m/>
    <n v="0"/>
    <n v="0"/>
    <n v="1.58"/>
    <n v="0"/>
    <n v="1.58"/>
    <s v="No Error"/>
    <m/>
    <m/>
    <m/>
    <m/>
    <m/>
    <m/>
    <m/>
    <m/>
    <m/>
    <m/>
    <s v=""/>
  </r>
  <r>
    <s v="CSRBB Planning"/>
    <s v="RODBCSRBB Planning46062.8013888889"/>
    <s v="Not Found"/>
    <s v="CSRBB Planning Run"/>
    <s v="MCPRODBCSRBB PlanningCSRBB Planning Run"/>
    <s v="MCPRODBCSRBB Planning"/>
    <s v="Not Started"/>
    <m/>
    <m/>
    <m/>
    <m/>
    <m/>
    <m/>
    <m/>
    <m/>
    <m/>
    <m/>
    <m/>
    <m/>
    <n v="2601"/>
    <x v="4"/>
    <x v="0"/>
    <s v="START CSRBB Planning Run"/>
    <s v="END CSRBB Planning Run"/>
    <d v="2026-02-09T19:14:00"/>
    <d v="2026-02-09T20:19:00"/>
    <d v="2026-02-09T20:19:00"/>
    <s v="NULL"/>
    <s v="Completed"/>
    <s v="CSRBB_Planning_RO_MCP"/>
    <n v="1"/>
    <s v="CSRBB Planning Run"/>
    <n v="1.08"/>
    <n v="0"/>
    <n v="1.08"/>
    <n v="0"/>
    <n v="0"/>
    <n v="1.08"/>
    <m/>
    <m/>
    <n v="0"/>
    <n v="0"/>
    <n v="1.08"/>
    <n v="0"/>
    <n v="1.08"/>
    <s v="No Error"/>
    <m/>
    <m/>
    <m/>
    <m/>
    <m/>
    <m/>
    <m/>
    <m/>
    <m/>
    <m/>
    <s v=""/>
  </r>
  <r>
    <s v="CSRBB Planning"/>
    <s v="RODBCSRBB Planning46062.8465277778"/>
    <s v="Not Found"/>
    <s v="export to ara"/>
    <s v="MCPRODBCSRBB Planningexport to ara"/>
    <s v="MCPRODBCSRBB Planning"/>
    <s v="Not Started"/>
    <m/>
    <m/>
    <m/>
    <m/>
    <m/>
    <m/>
    <m/>
    <m/>
    <m/>
    <m/>
    <m/>
    <m/>
    <n v="2601"/>
    <x v="4"/>
    <x v="0"/>
    <s v="START export to ara"/>
    <s v="END export to ara"/>
    <d v="2026-02-09T20:19:00"/>
    <d v="2026-02-09T20:21:00"/>
    <d v="2026-02-10T08:27:00"/>
    <s v="NULL"/>
    <s v="Completed"/>
    <s v="CSRBB_Planning_RO_MCP"/>
    <n v="1"/>
    <s v="export to ara"/>
    <n v="0.03"/>
    <n v="0"/>
    <n v="0.03"/>
    <n v="0"/>
    <n v="0"/>
    <n v="0.03"/>
    <m/>
    <m/>
    <n v="0"/>
    <n v="0"/>
    <n v="0.03"/>
    <n v="0"/>
    <n v="0.03"/>
    <s v="No Error"/>
    <m/>
    <m/>
    <m/>
    <m/>
    <m/>
    <m/>
    <m/>
    <m/>
    <m/>
    <m/>
    <s v=""/>
  </r>
  <r>
    <s v="EC"/>
    <s v="RODBEC46063.3520833333"/>
    <s v="Not Found"/>
    <s v="Light Maintenance"/>
    <s v="MCPRODBECLight Maintenance"/>
    <s v="MCPRODBEC"/>
    <s v="Not Started"/>
    <m/>
    <m/>
    <m/>
    <m/>
    <m/>
    <m/>
    <m/>
    <m/>
    <m/>
    <m/>
    <m/>
    <m/>
    <n v="2601"/>
    <x v="4"/>
    <x v="0"/>
    <s v="START Light Maintenance"/>
    <s v="END Light Maintenance"/>
    <d v="2026-02-10T08:27:00"/>
    <d v="2026-02-10T08:42:00"/>
    <d v="2026-02-10T08:42:00"/>
    <s v="NULL"/>
    <s v="Completed"/>
    <s v="EC_RO_MCP"/>
    <n v="3"/>
    <s v="Light Maintenance"/>
    <n v="0.25"/>
    <n v="0"/>
    <n v="0.25"/>
    <n v="0"/>
    <n v="0"/>
    <n v="0.25"/>
    <m/>
    <m/>
    <n v="0"/>
    <n v="0"/>
    <n v="0.25"/>
    <n v="0"/>
    <n v="0.25"/>
    <s v="No Error"/>
    <m/>
    <m/>
    <m/>
    <m/>
    <m/>
    <m/>
    <m/>
    <m/>
    <m/>
    <m/>
    <s v="Light Maintenance"/>
  </r>
  <r>
    <s v="EC"/>
    <s v="RODBEC46063.3625"/>
    <s v="Not Found"/>
    <s v="ing-ec valuation"/>
    <s v="MCPRODBECing-ec valuation"/>
    <s v="MCPRODBEC"/>
    <s v="Not Started"/>
    <m/>
    <m/>
    <m/>
    <m/>
    <m/>
    <m/>
    <m/>
    <m/>
    <m/>
    <m/>
    <m/>
    <m/>
    <n v="2601"/>
    <x v="4"/>
    <x v="0"/>
    <s v="START ing-ec valuation"/>
    <s v="NULL"/>
    <d v="2026-02-10T08:42:00"/>
    <d v="2026-02-10T08:49:00"/>
    <d v="2026-02-10T10:03:00"/>
    <s v="Exception Info: Workflow finished with errors. (line: 43)  "/>
    <s v="Failed"/>
    <s v="EC_RO_MCP"/>
    <n v="1"/>
    <s v="ing-ec valuation"/>
    <n v="0.12"/>
    <n v="0.12"/>
    <n v="0"/>
    <n v="1.23"/>
    <n v="1.35"/>
    <n v="1.35"/>
    <m/>
    <m/>
    <n v="0.12"/>
    <n v="1.23"/>
    <n v="0"/>
    <n v="1.35"/>
    <n v="1.35"/>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EC"/>
    <s v="RODBEC46063.41875"/>
    <s v="Not Found"/>
    <s v="ing-ec valuation"/>
    <s v="MCPRODBECing-ec valuation"/>
    <s v="MCPRODBEC"/>
    <s v="Not Started"/>
    <m/>
    <m/>
    <m/>
    <m/>
    <m/>
    <m/>
    <m/>
    <m/>
    <m/>
    <m/>
    <m/>
    <m/>
    <n v="2601"/>
    <x v="4"/>
    <x v="0"/>
    <s v="START ing-ec valuation"/>
    <s v="END ing-ec valuation"/>
    <d v="2026-02-10T10:03:00"/>
    <d v="2026-02-10T14:50:00"/>
    <d v="2026-02-10T14:50:00"/>
    <s v="NULL"/>
    <s v="Completed"/>
    <s v="EC_RO_MCP _incorrect EC WF"/>
    <n v="2"/>
    <s v="ing-ec valuation"/>
    <n v="4.78"/>
    <n v="4.78"/>
    <n v="0"/>
    <n v="0"/>
    <n v="4.78"/>
    <n v="4.78"/>
    <m/>
    <m/>
    <n v="4.78"/>
    <n v="0"/>
    <n v="0"/>
    <n v="4.78"/>
    <n v="4.7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EC"/>
    <s v="RODBEC46063.6180555556"/>
    <s v="Not Found"/>
    <s v="ing-ec valuation exports"/>
    <s v="MCPRODBECing-ec valuation exports"/>
    <s v="MCPRODBEC"/>
    <s v="Not Started"/>
    <m/>
    <m/>
    <m/>
    <m/>
    <m/>
    <m/>
    <m/>
    <m/>
    <m/>
    <m/>
    <m/>
    <m/>
    <n v="2601"/>
    <x v="4"/>
    <x v="0"/>
    <s v="START ing-ec valuation exports"/>
    <s v="END ing-ec valuation exports"/>
    <d v="2026-02-10T14:50:00"/>
    <d v="2026-02-10T14:53:00"/>
    <d v="2026-02-10T14:58:00"/>
    <s v="NULL"/>
    <s v="Completed"/>
    <s v="EC_RO_MCP _incorrect EC WF"/>
    <n v="1"/>
    <s v="ing-ec valuation exports"/>
    <n v="0.05"/>
    <n v="0.05"/>
    <n v="0"/>
    <n v="0.08"/>
    <n v="0.13"/>
    <n v="0.13"/>
    <m/>
    <m/>
    <n v="0.05"/>
    <n v="0.08"/>
    <n v="0"/>
    <n v="0.13"/>
    <n v="0.1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KR"/>
    <s v="RODBKR46063.6236111111"/>
    <s v="Not Found"/>
    <s v="Light Maintenance"/>
    <s v="MCPRODBKRLight Maintenance"/>
    <s v="MCPRODBKR"/>
    <s v="Not Started"/>
    <m/>
    <m/>
    <m/>
    <m/>
    <m/>
    <m/>
    <m/>
    <m/>
    <m/>
    <m/>
    <m/>
    <m/>
    <n v="2601"/>
    <x v="4"/>
    <x v="0"/>
    <s v="START Light Maintenance"/>
    <s v="END Light Maintenance"/>
    <d v="2026-02-10T14:58:00"/>
    <d v="2026-02-10T15:15:00"/>
    <d v="2026-02-10T15:15:00"/>
    <s v="NULL"/>
    <s v="Completed"/>
    <s v="KR_RO_MCP"/>
    <n v="4"/>
    <s v="Light Maintenance"/>
    <n v="0.28000000000000003"/>
    <n v="0"/>
    <n v="0.28000000000000003"/>
    <n v="0"/>
    <n v="0"/>
    <n v="0.28000000000000003"/>
    <n v="0.28000000000000003"/>
    <m/>
    <n v="0.28000000000000003"/>
    <n v="0"/>
    <n v="0"/>
    <n v="0.28000000000000003"/>
    <n v="0.2800000000000000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Light Maintenance"/>
  </r>
  <r>
    <s v="KR"/>
    <s v="RODBKR46063.6354166667"/>
    <s v="Not Found"/>
    <s v="bpv-kr valuation"/>
    <s v="MCPRODBKRbpv-kr valuation"/>
    <s v="MCPRODBKR"/>
    <s v="Not Started"/>
    <m/>
    <m/>
    <m/>
    <m/>
    <m/>
    <m/>
    <m/>
    <m/>
    <m/>
    <m/>
    <m/>
    <m/>
    <n v="2601"/>
    <x v="4"/>
    <x v="0"/>
    <s v="START bpv-kr valuation"/>
    <s v="END bpv-kr valuation"/>
    <d v="2026-02-10T15:15:00"/>
    <d v="2026-02-10T18:32:00"/>
    <d v="2026-02-10T18:32:00"/>
    <s v="NULL"/>
    <s v="Completed"/>
    <s v="KR_RO_MCP"/>
    <n v="1"/>
    <s v="bpv-kr valuation"/>
    <n v="3.28"/>
    <n v="3.28"/>
    <n v="0"/>
    <n v="0"/>
    <n v="3.28"/>
    <n v="3.28"/>
    <m/>
    <m/>
    <n v="3.28"/>
    <n v="0"/>
    <n v="0"/>
    <n v="3.28"/>
    <n v="3.2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KR"/>
    <s v="RODBKR46063.7722222222"/>
    <s v="Not Found"/>
    <s v="bpv-kr valuation exports"/>
    <s v="MCPRODBKRbpv-kr valuation exports"/>
    <s v="MCPRODBKR"/>
    <s v="Not Started"/>
    <m/>
    <m/>
    <m/>
    <m/>
    <m/>
    <m/>
    <m/>
    <m/>
    <m/>
    <m/>
    <m/>
    <m/>
    <n v="2601"/>
    <x v="4"/>
    <x v="0"/>
    <s v="START bpv-kr valuation exports"/>
    <s v="END bpv-kr valuation exports"/>
    <d v="2026-02-10T18:32:00"/>
    <d v="2026-02-10T18:32:00"/>
    <d v="2026-02-12T08:30:00"/>
    <s v="NULL"/>
    <s v="Completed"/>
    <s v="KR_RO_MCP"/>
    <n v="1"/>
    <s v="bpv-kr valuation exports"/>
    <n v="0"/>
    <n v="0"/>
    <n v="0"/>
    <n v="17.5"/>
    <n v="17.5"/>
    <n v="17.5"/>
    <m/>
    <m/>
    <n v="0"/>
    <n v="17.5"/>
    <n v="0"/>
    <n v="17.5"/>
    <n v="17.5"/>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ITS"/>
    <s v="RODBITS46065.3541666667"/>
    <s v="Not Found"/>
    <s v="Light Maintenance"/>
    <s v="MCPRODBITSLight Maintenance"/>
    <s v="MCPRODBITS"/>
    <s v="Not Started"/>
    <m/>
    <m/>
    <m/>
    <m/>
    <m/>
    <m/>
    <m/>
    <m/>
    <m/>
    <m/>
    <m/>
    <m/>
    <n v="2601"/>
    <x v="4"/>
    <x v="0"/>
    <s v="START Light Maintenance"/>
    <s v="END Light Maintenance"/>
    <d v="2026-02-12T08:30:00"/>
    <d v="2026-02-12T08:53:00"/>
    <d v="2026-02-12T08:53:00"/>
    <s v="NULL"/>
    <s v="Completed"/>
    <s v="ITS_RO_MCP"/>
    <n v="5"/>
    <s v="Light Maintenance"/>
    <n v="0.38"/>
    <n v="0"/>
    <n v="0.38"/>
    <n v="0"/>
    <n v="0"/>
    <n v="0.38"/>
    <n v="0.38"/>
    <m/>
    <n v="0.38"/>
    <n v="0"/>
    <n v="0"/>
    <n v="0.38"/>
    <n v="0.3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Light Maintenance"/>
  </r>
  <r>
    <s v="ITS"/>
    <s v="RODBITS46065.3701388889"/>
    <s v="Not Found"/>
    <s v="ITS planning run"/>
    <s v="MCPRODBITSITS planning run"/>
    <s v="MCPRODBITS"/>
    <s v="Not Started"/>
    <m/>
    <m/>
    <m/>
    <m/>
    <m/>
    <m/>
    <m/>
    <m/>
    <m/>
    <m/>
    <m/>
    <m/>
    <n v="2601"/>
    <x v="4"/>
    <x v="0"/>
    <s v="START ITS planning run"/>
    <s v="END ITS planning run"/>
    <d v="2026-02-12T08:53:00"/>
    <d v="2026-02-12T09:06:00"/>
    <d v="2026-02-12T09:07:00"/>
    <s v="NULL"/>
    <s v="Completed"/>
    <s v="ITS_RO_MCP"/>
    <n v="1"/>
    <s v="ITS planning run"/>
    <n v="0.22"/>
    <n v="0.22"/>
    <n v="0"/>
    <n v="0.02"/>
    <n v="0.24"/>
    <n v="0.24"/>
    <m/>
    <m/>
    <n v="0.22"/>
    <n v="0.02"/>
    <n v="0"/>
    <n v="0.24"/>
    <n v="0.24"/>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Import Strategies"/>
    <s v="RODBImport Strategies46065.3798611111"/>
    <s v="Not Found"/>
    <s v="import strategies"/>
    <s v="MCPRODBImport Strategiesimport strategies"/>
    <s v="MCPRODBImport Strategies"/>
    <s v="Not Started"/>
    <m/>
    <m/>
    <m/>
    <m/>
    <m/>
    <m/>
    <m/>
    <m/>
    <m/>
    <m/>
    <m/>
    <m/>
    <n v="2601"/>
    <x v="4"/>
    <x v="0"/>
    <s v="START import strategies"/>
    <s v="END import strategies"/>
    <d v="2026-02-12T09:07:00"/>
    <d v="2026-02-12T09:15:00"/>
    <d v="2026-02-12T09:16:00"/>
    <s v="NULL"/>
    <s v="Completed"/>
    <s v="Import_Strategies_RO_MCP"/>
    <n v="1"/>
    <s v="import strategies"/>
    <n v="0.13"/>
    <n v="0"/>
    <n v="0.13"/>
    <n v="0"/>
    <n v="0"/>
    <n v="0.13"/>
    <m/>
    <m/>
    <n v="0"/>
    <n v="0"/>
    <n v="0.13"/>
    <n v="0"/>
    <n v="0.1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Planning (NII)"/>
    <s v="RODBPlanning (NII)46065.3861111111"/>
    <s v="Not Found"/>
    <s v="planning run01"/>
    <s v="MCPRODBPlanning (NII)planning run01"/>
    <s v="MCPRODBPlanning (NII)"/>
    <s v="Not Started"/>
    <m/>
    <m/>
    <m/>
    <m/>
    <m/>
    <m/>
    <m/>
    <m/>
    <m/>
    <m/>
    <m/>
    <m/>
    <n v="2601"/>
    <x v="4"/>
    <x v="0"/>
    <s v="START planning run01"/>
    <s v="END planning run01"/>
    <d v="2026-02-12T09:16:00"/>
    <d v="2026-02-12T15:25:00"/>
    <d v="2026-02-12T15:25:00"/>
    <s v="NULL"/>
    <s v="Completed"/>
    <s v="Planning_RO_MCP"/>
    <n v="1"/>
    <s v="planning run01"/>
    <n v="6.15"/>
    <n v="6.15"/>
    <n v="0"/>
    <n v="0"/>
    <n v="6.15"/>
    <n v="6.15"/>
    <m/>
    <m/>
    <n v="6.15"/>
    <n v="0"/>
    <n v="0"/>
    <n v="6.15"/>
    <n v="6.15"/>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Planning (NII)"/>
    <s v="RODBPlanning (NII)46065.6423611111"/>
    <s v="Not Found"/>
    <s v="MDL Processing"/>
    <s v="MCPRODBPlanning (NII)MDL Processing"/>
    <s v="MCPRODBPlanning (NII)"/>
    <s v="Not Started"/>
    <m/>
    <m/>
    <m/>
    <m/>
    <m/>
    <m/>
    <m/>
    <m/>
    <m/>
    <m/>
    <m/>
    <m/>
    <n v="2601"/>
    <x v="4"/>
    <x v="0"/>
    <s v="START MDL Processing"/>
    <s v="END MDL Processing"/>
    <d v="2026-02-12T15:25:00"/>
    <d v="2026-02-12T15:51:00"/>
    <d v="2026-02-12T15:51:00"/>
    <s v="NULL"/>
    <s v="Completed"/>
    <s v="Planning_RO_MCP"/>
    <n v="1"/>
    <s v="MDL Processing"/>
    <n v="0.43"/>
    <n v="0.43"/>
    <n v="0"/>
    <n v="0"/>
    <n v="0.43"/>
    <n v="0.43"/>
    <m/>
    <m/>
    <n v="0.43"/>
    <n v="0"/>
    <n v="0"/>
    <n v="0.43"/>
    <n v="0.43"/>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Planning (NII)"/>
    <s v="RODBPlanning (NII)46065.6604166667"/>
    <s v="Not Found"/>
    <s v="planning run02"/>
    <s v="MCPRODBPlanning (NII)planning run02"/>
    <s v="MCPRODBPlanning (NII)"/>
    <s v="Not Started"/>
    <m/>
    <m/>
    <m/>
    <m/>
    <m/>
    <m/>
    <m/>
    <m/>
    <m/>
    <m/>
    <m/>
    <m/>
    <n v="2601"/>
    <x v="4"/>
    <x v="0"/>
    <s v="START planning run02"/>
    <s v="END planning run02"/>
    <d v="2026-02-12T15:51:00"/>
    <d v="2026-02-12T17:49:00"/>
    <d v="2026-02-12T17:49:00"/>
    <s v="NULL"/>
    <s v="Completed"/>
    <s v="Planning_RO_MCP"/>
    <n v="1"/>
    <s v="planning run02"/>
    <n v="1.97"/>
    <n v="1.97"/>
    <n v="0"/>
    <n v="0"/>
    <n v="1.97"/>
    <n v="1.97"/>
    <m/>
    <m/>
    <n v="1.97"/>
    <n v="0"/>
    <n v="0"/>
    <n v="1.97"/>
    <n v="1.97"/>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Planning (NII)"/>
    <s v="RODBPlanning (NII)46065.7423611111"/>
    <s v="Not Found"/>
    <s v="export to ara"/>
    <s v="MCPRODBPlanning (NII)export to ara"/>
    <s v="MCPRODBPlanning (NII)"/>
    <s v="Not Started"/>
    <m/>
    <m/>
    <m/>
    <m/>
    <m/>
    <m/>
    <m/>
    <m/>
    <m/>
    <m/>
    <m/>
    <m/>
    <n v="2601"/>
    <x v="4"/>
    <x v="0"/>
    <s v="START export to ara"/>
    <s v="END export to ara"/>
    <d v="2026-02-12T17:49:00"/>
    <d v="2026-02-12T17:49:00"/>
    <d v="2026-02-12T17:49:00"/>
    <s v="NULL"/>
    <s v="Completed"/>
    <s v="Planning_RO_MCP"/>
    <n v="2"/>
    <s v="export to ara"/>
    <n v="0"/>
    <n v="0"/>
    <n v="0"/>
    <n v="0"/>
    <n v="0"/>
    <n v="0"/>
    <m/>
    <m/>
    <n v="0"/>
    <n v="0"/>
    <n v="0"/>
    <n v="0"/>
    <n v="0"/>
    <s v="No Error"/>
    <m/>
    <m/>
    <m/>
    <m/>
    <m/>
    <m/>
    <m/>
    <m/>
    <m/>
    <m/>
    <s v=""/>
  </r>
  <r>
    <s v="Planning (NII)"/>
    <s v="RODBPlanning (NII)46065.7423611111"/>
    <s v="Not Found"/>
    <s v="planning run exports"/>
    <s v="MCPRODBPlanning (NII)planning run exports"/>
    <s v="MCPRODBPlanning (NII)"/>
    <s v="Not Started"/>
    <m/>
    <m/>
    <m/>
    <m/>
    <m/>
    <m/>
    <m/>
    <m/>
    <m/>
    <m/>
    <m/>
    <m/>
    <n v="2601"/>
    <x v="4"/>
    <x v="0"/>
    <s v="START planning run exports"/>
    <s v="END planning run exports"/>
    <d v="2026-02-12T17:49:00"/>
    <d v="2026-02-12T20:15:00"/>
    <d v="2026-02-19T13:39:00"/>
    <s v="NULL"/>
    <s v="Completed"/>
    <s v="Planning_RO_MCP"/>
    <n v="1"/>
    <s v="planning run exports"/>
    <n v="2.4300000000000002"/>
    <n v="2.4300000000000002"/>
    <n v="0"/>
    <n v="61.65"/>
    <n v="64.08"/>
    <n v="64.08"/>
    <m/>
    <m/>
    <n v="2.4300000000000002"/>
    <n v="61.65"/>
    <n v="0"/>
    <n v="64.08"/>
    <n v="64.08"/>
    <s v="Data Quality"/>
    <s v="Enterprise/Central Data Providers"/>
    <s v="Data Content Integrity Issue"/>
    <s v="GFRS and GPC delivered incorrect MASS values _x000a_ GFRS delivered NULL values, GPC delivered old values of the MASS values, therefore a fix in the position files had to be implemented and rerun of entire process was required."/>
    <s v="Position"/>
    <m/>
    <s v="Single‑Location Impact"/>
    <s v="One‑Off"/>
    <s v="Fix in DAS and complete rerun"/>
    <s v="trying to brainstorm a DQ rule for MASS changes to be included in the DQ framework"/>
    <s v="CHG1648834"/>
    <s v=""/>
  </r>
  <r>
    <s v="Delete Portfolio"/>
    <s v="WBUSDelete Portfolio46059.5305555556"/>
    <s v="Not Found"/>
    <s v="Delete portfolio from"/>
    <s v="MCPWBUSDelete PortfolioDelete portfolio from"/>
    <s v="MCPWBUSDelete Portfolio"/>
    <s v="Not Started"/>
    <m/>
    <m/>
    <m/>
    <m/>
    <m/>
    <m/>
    <m/>
    <m/>
    <m/>
    <m/>
    <m/>
    <m/>
    <n v="2601"/>
    <x v="5"/>
    <x v="0"/>
    <s v="START Delete portfolio from"/>
    <s v="END Delete portfolio from"/>
    <d v="2026-02-06T12:44:00"/>
    <d v="2026-02-06T12:46:00"/>
    <d v="2026-02-06T12:48:00"/>
    <s v="NULL"/>
    <s v="Completed"/>
    <s v="Delete_Portfolio_US_MCP"/>
    <n v="1"/>
    <s v="Delete portfolio from"/>
    <n v="0.03"/>
    <n v="0.03"/>
    <n v="0"/>
    <n v="0.03"/>
    <n v="0.06"/>
    <n v="0.06"/>
    <m/>
    <m/>
    <n v="0.03"/>
    <n v="0.03"/>
    <n v="0"/>
    <n v="0.06"/>
    <n v="0.06"/>
    <s v="Production Error"/>
    <s v="Execution &amp; Process Handling Errors"/>
    <s v="Execution &amp; Process Readiness Gaps"/>
    <s v="Wrong flags used with the second run"/>
    <m/>
    <m/>
    <s v="Single‑Location Impact"/>
    <s v="One‑Off"/>
    <m/>
    <m/>
    <m/>
    <s v=""/>
  </r>
  <r>
    <s v="Load Compare MP"/>
    <s v="WBUSLoad Compare MP46059.5333333333"/>
    <s v="Not Found"/>
    <s v="load Model parameters"/>
    <s v="MCPWBUSLoad Compare MPload Model parameters"/>
    <s v="MCPWBUSLoad Compare MP"/>
    <s v="Not Started"/>
    <m/>
    <m/>
    <m/>
    <m/>
    <m/>
    <m/>
    <m/>
    <m/>
    <m/>
    <m/>
    <m/>
    <m/>
    <n v="2601"/>
    <x v="5"/>
    <x v="0"/>
    <s v="START load Model parameters"/>
    <s v="END load Model parameters"/>
    <d v="2026-02-06T12:48:00"/>
    <d v="2026-02-06T12:51:00"/>
    <d v="2026-02-06T12:51:00"/>
    <s v="NULL"/>
    <s v="Completed"/>
    <s v="Load_compare_MP_US_MCP"/>
    <n v="1"/>
    <s v="load Model parameters"/>
    <n v="0.05"/>
    <n v="0.05"/>
    <n v="0"/>
    <n v="0"/>
    <n v="0.05"/>
    <n v="0.05"/>
    <m/>
    <m/>
    <n v="0.05"/>
    <n v="0"/>
    <n v="0"/>
    <n v="0.05"/>
    <n v="0.05"/>
    <s v="Production Error"/>
    <s v="Execution &amp; Process Handling Errors"/>
    <s v="Execution &amp; Process Readiness Gaps"/>
    <s v="Wrong flags used with the second run"/>
    <m/>
    <m/>
    <s v="Single‑Location Impact"/>
    <s v="One‑Off"/>
    <m/>
    <m/>
    <m/>
    <s v=""/>
  </r>
  <r>
    <s v="Load Compare MP"/>
    <s v="WBUSLoad Compare MP46059.5354166667"/>
    <s v="Not Found"/>
    <s v="Model parameters comparison"/>
    <s v="MCPWBUSLoad Compare MPModel parameters comparison"/>
    <s v="MCPWBUSLoad Compare MP"/>
    <s v="Not Started"/>
    <m/>
    <m/>
    <m/>
    <m/>
    <m/>
    <m/>
    <m/>
    <m/>
    <m/>
    <m/>
    <m/>
    <m/>
    <n v="2601"/>
    <x v="5"/>
    <x v="0"/>
    <s v="START Model parameters comparison"/>
    <s v="END Model parameters comparison"/>
    <d v="2026-02-06T12:51:00"/>
    <d v="2026-02-06T12:51:00"/>
    <d v="2026-02-06T12:53:00"/>
    <s v="NULL"/>
    <s v="Completed"/>
    <s v="Load_compare_MP_US_MCP"/>
    <n v="1"/>
    <s v="Model parameters comparison"/>
    <n v="0"/>
    <n v="0"/>
    <n v="0"/>
    <n v="0.03"/>
    <n v="0.03"/>
    <n v="0.03"/>
    <m/>
    <m/>
    <n v="0"/>
    <n v="0.03"/>
    <n v="0"/>
    <n v="0.03"/>
    <n v="0.03"/>
    <s v="Production Error"/>
    <s v="Execution &amp; Process Handling Errors"/>
    <s v="Execution &amp; Process Readiness Gaps"/>
    <s v="Wrong flags used with the second run"/>
    <m/>
    <m/>
    <s v="Single‑Location Impact"/>
    <s v="One‑Off"/>
    <m/>
    <m/>
    <m/>
    <s v=""/>
  </r>
  <r>
    <s v="Load Compare Spreads"/>
    <s v="WBUSLoad Compare Spreads46059.5368055556"/>
    <s v="Not Found"/>
    <s v="load Spreads"/>
    <s v="MCPWBUSLoad Compare Spreadsload Spreads"/>
    <s v="MCPWBUSLoad Compare Spreads"/>
    <s v="Not Started"/>
    <m/>
    <m/>
    <m/>
    <m/>
    <m/>
    <m/>
    <m/>
    <m/>
    <m/>
    <m/>
    <m/>
    <m/>
    <n v="2601"/>
    <x v="5"/>
    <x v="0"/>
    <s v="START load Spreads"/>
    <s v="END load Spreads"/>
    <d v="2026-02-06T12:53:00"/>
    <d v="2026-02-06T13:15:00"/>
    <d v="2026-02-06T13:15:00"/>
    <s v="NULL"/>
    <s v="Completed"/>
    <s v="Load_compare_Spreads_US_MCP"/>
    <n v="1"/>
    <s v="load Spreads"/>
    <n v="0.37"/>
    <n v="0.37"/>
    <n v="0"/>
    <n v="0"/>
    <n v="0.37"/>
    <n v="0.37"/>
    <m/>
    <m/>
    <n v="0.37"/>
    <n v="0"/>
    <n v="0"/>
    <n v="0.37"/>
    <n v="0.37"/>
    <s v="Production Error"/>
    <s v="Execution &amp; Process Handling Errors"/>
    <s v="Execution &amp; Process Readiness Gaps"/>
    <s v="Wrong flags used with the second run"/>
    <m/>
    <m/>
    <s v="Single‑Location Impact"/>
    <s v="One‑Off"/>
    <m/>
    <m/>
    <m/>
    <s v=""/>
  </r>
  <r>
    <s v="Load Compare Spreads"/>
    <s v="WBUSLoad Compare Spreads46059.5520833333"/>
    <s v="Not Found"/>
    <s v="Spreads comparison"/>
    <s v="MCPWBUSLoad Compare SpreadsSpreads comparison"/>
    <s v="MCPWBUSLoad Compare Spreads"/>
    <s v="Not Started"/>
    <m/>
    <m/>
    <m/>
    <m/>
    <m/>
    <m/>
    <m/>
    <m/>
    <m/>
    <m/>
    <m/>
    <m/>
    <n v="2601"/>
    <x v="5"/>
    <x v="0"/>
    <s v="START Spreads comparison"/>
    <s v="END Spreads comparison"/>
    <d v="2026-02-06T13:15:00"/>
    <d v="2026-02-06T13:17:00"/>
    <d v="2026-02-09T10:31:00"/>
    <s v="NULL"/>
    <s v="Completed"/>
    <s v="Load_compare_Spreads_US_MCP"/>
    <n v="1"/>
    <s v="Spreads comparison"/>
    <n v="0.03"/>
    <n v="0.03"/>
    <n v="0"/>
    <n v="10.23"/>
    <n v="10.26"/>
    <n v="10.26"/>
    <m/>
    <m/>
    <n v="0.03"/>
    <n v="10.23"/>
    <n v="0"/>
    <n v="10.26"/>
    <n v="10.26"/>
    <s v="Production Error"/>
    <s v="Execution &amp; Process Handling Errors"/>
    <s v="Execution &amp; Process Readiness Gaps"/>
    <s v="Wrong flags used with the second run"/>
    <m/>
    <m/>
    <s v="Single‑Location Impact"/>
    <s v="One‑Off"/>
    <m/>
    <m/>
    <m/>
    <s v=""/>
  </r>
  <r>
    <s v="Delete Portfolio"/>
    <s v="WBUSDelete Portfolio46062.4381944444"/>
    <s v="Not Found"/>
    <s v="Delete portfolio from"/>
    <s v="MCPWBUSDelete PortfolioDelete portfolio from"/>
    <s v="MCPWBUSDelete Portfolio"/>
    <s v="Not Started"/>
    <m/>
    <m/>
    <m/>
    <m/>
    <m/>
    <m/>
    <m/>
    <m/>
    <m/>
    <m/>
    <m/>
    <m/>
    <n v="2601"/>
    <x v="5"/>
    <x v="0"/>
    <s v="START Delete portfolio from"/>
    <s v="END Delete portfolio from"/>
    <d v="2026-02-09T10:31:00"/>
    <d v="2026-02-09T10:34:00"/>
    <d v="2026-02-09T10:36:00"/>
    <s v="NULL"/>
    <s v="Completed"/>
    <s v="Delete_Portfolio_US_MCP"/>
    <n v="2"/>
    <s v="Delete portfolio from"/>
    <n v="0.05"/>
    <n v="0"/>
    <n v="0.05"/>
    <n v="0"/>
    <n v="0"/>
    <n v="0.05"/>
    <m/>
    <m/>
    <n v="0"/>
    <n v="0"/>
    <n v="0.05"/>
    <n v="0"/>
    <n v="0.05"/>
    <s v="No Error"/>
    <m/>
    <m/>
    <m/>
    <m/>
    <m/>
    <m/>
    <m/>
    <m/>
    <m/>
    <m/>
    <s v=""/>
  </r>
  <r>
    <s v="Load Compare MP"/>
    <s v="WBUSLoad Compare MP46062.4416666667"/>
    <s v="Not Found"/>
    <s v="load Model parameters"/>
    <s v="MCPWBUSLoad Compare MPload Model parameters"/>
    <s v="MCPWBUSLoad Compare MP"/>
    <s v="Not Started"/>
    <m/>
    <m/>
    <m/>
    <m/>
    <m/>
    <m/>
    <m/>
    <m/>
    <m/>
    <m/>
    <m/>
    <m/>
    <n v="2601"/>
    <x v="5"/>
    <x v="0"/>
    <s v="START load Model parameters"/>
    <s v="END load Model parameters"/>
    <d v="2026-02-09T10:36:00"/>
    <d v="2026-02-09T10:38:00"/>
    <d v="2026-02-09T10:38:00"/>
    <s v="NULL"/>
    <s v="Completed"/>
    <s v="Load_compare_MP_US_MCP"/>
    <n v="2"/>
    <s v="load Model parameters"/>
    <n v="0.03"/>
    <n v="0"/>
    <n v="0.03"/>
    <n v="0"/>
    <n v="0"/>
    <n v="0.03"/>
    <m/>
    <m/>
    <n v="0"/>
    <n v="0"/>
    <n v="0.03"/>
    <n v="0"/>
    <n v="0.03"/>
    <s v="No Error"/>
    <m/>
    <m/>
    <m/>
    <m/>
    <m/>
    <m/>
    <m/>
    <m/>
    <m/>
    <m/>
    <s v=""/>
  </r>
  <r>
    <s v="Load Compare MP"/>
    <s v="WBUSLoad Compare MP46062.4430555556"/>
    <s v="Not Found"/>
    <s v="Model parameters comparison"/>
    <s v="MCPWBUSLoad Compare MPModel parameters comparison"/>
    <s v="MCPWBUSLoad Compare MP"/>
    <s v="Not Started"/>
    <m/>
    <m/>
    <m/>
    <m/>
    <m/>
    <m/>
    <m/>
    <m/>
    <m/>
    <m/>
    <m/>
    <m/>
    <n v="2601"/>
    <x v="5"/>
    <x v="0"/>
    <s v="START Model parameters comparison"/>
    <s v="END Model parameters comparison"/>
    <d v="2026-02-09T10:38:00"/>
    <d v="2026-02-09T10:39:00"/>
    <d v="2026-02-09T10:40:00"/>
    <s v="NULL"/>
    <s v="Completed"/>
    <s v="Load_compare_MP_US_MCP"/>
    <n v="2"/>
    <s v="Model parameters comparison"/>
    <n v="0.02"/>
    <n v="0"/>
    <n v="0.02"/>
    <n v="0"/>
    <n v="0"/>
    <n v="0.02"/>
    <m/>
    <m/>
    <n v="0"/>
    <n v="0"/>
    <n v="0.02"/>
    <n v="0"/>
    <n v="0.02"/>
    <s v="No Error"/>
    <m/>
    <m/>
    <m/>
    <m/>
    <m/>
    <m/>
    <m/>
    <m/>
    <m/>
    <m/>
    <s v=""/>
  </r>
  <r>
    <s v="Load Compare Spreads"/>
    <s v="WBUSLoad Compare Spreads46062.4444444444"/>
    <s v="Not Found"/>
    <s v="load Spreads"/>
    <s v="MCPWBUSLoad Compare Spreadsload Spreads"/>
    <s v="MCPWBUSLoad Compare Spreads"/>
    <s v="Not Started"/>
    <m/>
    <m/>
    <m/>
    <m/>
    <m/>
    <m/>
    <m/>
    <m/>
    <m/>
    <m/>
    <m/>
    <m/>
    <n v="2601"/>
    <x v="5"/>
    <x v="0"/>
    <s v="START load Spreads"/>
    <s v="END load Spreads"/>
    <d v="2026-02-09T10:40:00"/>
    <d v="2026-02-09T11:03:00"/>
    <d v="2026-02-09T11:03:00"/>
    <s v="NULL"/>
    <s v="Completed"/>
    <s v="Load_compare_Spreads_US_MCP"/>
    <n v="2"/>
    <s v="load Spreads"/>
    <n v="0.38"/>
    <n v="0"/>
    <n v="0.38"/>
    <n v="0"/>
    <n v="0"/>
    <n v="0.38"/>
    <m/>
    <m/>
    <n v="0"/>
    <n v="0"/>
    <n v="0.38"/>
    <n v="0"/>
    <n v="0.38"/>
    <s v="No Error"/>
    <m/>
    <m/>
    <m/>
    <m/>
    <m/>
    <m/>
    <m/>
    <m/>
    <m/>
    <m/>
    <s v=""/>
  </r>
  <r>
    <s v="Load Compare Spreads"/>
    <s v="WBUSLoad Compare Spreads46062.4604166667"/>
    <s v="Not Found"/>
    <s v="Spreads comparison"/>
    <s v="MCPWBUSLoad Compare SpreadsSpreads comparison"/>
    <s v="MCPWBUSLoad Compare Spreads"/>
    <s v="Not Started"/>
    <m/>
    <m/>
    <m/>
    <m/>
    <m/>
    <m/>
    <m/>
    <m/>
    <m/>
    <m/>
    <m/>
    <m/>
    <n v="2601"/>
    <x v="5"/>
    <x v="0"/>
    <s v="START Spreads comparison"/>
    <s v="END Spreads comparison"/>
    <d v="2026-02-09T11:03:00"/>
    <d v="2026-02-09T11:04:00"/>
    <d v="2026-02-09T11:06:00"/>
    <s v="NULL"/>
    <s v="Completed"/>
    <s v="Load_compare_Spreads_US_MCP"/>
    <n v="2"/>
    <s v="Spreads comparison"/>
    <n v="0.02"/>
    <n v="0"/>
    <n v="0.02"/>
    <n v="0"/>
    <n v="0"/>
    <n v="0.02"/>
    <m/>
    <m/>
    <n v="0"/>
    <n v="0"/>
    <n v="0.02"/>
    <n v="0"/>
    <n v="0.02"/>
    <s v="No Error"/>
    <m/>
    <m/>
    <m/>
    <m/>
    <m/>
    <m/>
    <m/>
    <m/>
    <m/>
    <m/>
    <s v=""/>
  </r>
  <r>
    <s v="Load Pos"/>
    <s v="WBUSLoad Pos46062.4625"/>
    <s v="Not Found"/>
    <s v="load"/>
    <s v="MCPWBUSLoad Posload"/>
    <s v="MCPWBUSLoad Pos"/>
    <s v="Not Started"/>
    <m/>
    <m/>
    <m/>
    <m/>
    <m/>
    <m/>
    <m/>
    <m/>
    <m/>
    <m/>
    <m/>
    <m/>
    <n v="2601"/>
    <x v="5"/>
    <x v="0"/>
    <s v="START load"/>
    <s v="END load"/>
    <d v="2026-02-09T11:06:00"/>
    <d v="2026-02-09T11:39:00"/>
    <d v="2026-02-09T11:39:00"/>
    <s v="NULL"/>
    <s v="Completed"/>
    <s v="Load_POS_US_MCP"/>
    <n v="1"/>
    <s v="load"/>
    <n v="0.55000000000000004"/>
    <n v="0.55000000000000004"/>
    <n v="0"/>
    <n v="0"/>
    <n v="0.55000000000000004"/>
    <n v="0.55000000000000004"/>
    <m/>
    <m/>
    <n v="0.55000000000000004"/>
    <n v="0"/>
    <n v="0"/>
    <n v="0.55000000000000004"/>
    <n v="0.55000000000000004"/>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s v="Load Pos"/>
    <s v="WBUSLoad Pos46062.4854166667"/>
    <s v="Not Found"/>
    <s v="Stratification"/>
    <s v="MCPWBUSLoad PosStratification"/>
    <s v="MCPWBUSLoad Pos"/>
    <s v="Not Started"/>
    <m/>
    <m/>
    <m/>
    <m/>
    <m/>
    <m/>
    <m/>
    <m/>
    <m/>
    <m/>
    <m/>
    <m/>
    <n v="2601"/>
    <x v="5"/>
    <x v="0"/>
    <s v="START Stratification"/>
    <s v="END Stratification"/>
    <d v="2026-02-09T11:39:00"/>
    <d v="2026-02-09T11:45:00"/>
    <d v="2026-02-09T11:45:00"/>
    <s v="NULL"/>
    <s v="Completed"/>
    <s v="Load_POS_US_MCP"/>
    <n v="1"/>
    <s v="Stratification"/>
    <n v="0.1"/>
    <n v="0.1"/>
    <n v="0"/>
    <n v="0"/>
    <n v="0.1"/>
    <n v="0.1"/>
    <m/>
    <m/>
    <n v="0.1"/>
    <n v="0"/>
    <n v="0"/>
    <n v="0.1"/>
    <n v="0.1"/>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s v="Load Pos"/>
    <s v="WBUSLoad Pos46062.4895833333"/>
    <s v="Not Found"/>
    <s v="copy from"/>
    <s v="MCPWBUSLoad Poscopy from"/>
    <s v="MCPWBUSLoad Pos"/>
    <s v="Not Started"/>
    <m/>
    <m/>
    <m/>
    <m/>
    <m/>
    <m/>
    <m/>
    <m/>
    <m/>
    <m/>
    <m/>
    <m/>
    <n v="2601"/>
    <x v="5"/>
    <x v="0"/>
    <s v="START copy from"/>
    <s v="NULL"/>
    <d v="2026-02-09T11:45:00"/>
    <d v="2026-02-09T11:47:00"/>
    <d v="2026-02-09T12:26:00"/>
    <s v="Exception Info: There is not enough space on the disk.   (line: 96)  "/>
    <s v="Failed"/>
    <s v="Load_POS_US_MCP"/>
    <n v="1"/>
    <s v="copy from"/>
    <n v="0.03"/>
    <n v="0.03"/>
    <n v="0"/>
    <n v="0.65"/>
    <n v="0.68"/>
    <n v="0.68"/>
    <m/>
    <m/>
    <n v="0.03"/>
    <n v="0.65"/>
    <n v="0"/>
    <n v="0.68"/>
    <n v="0.68"/>
    <s v="Tech"/>
    <s v="Access &amp; Setup Issues"/>
    <s v="Access &amp; Environment Setup Failure"/>
    <s v="ISSUE: Fail due to not enough space on the disc_x000a_ROOT CAUSE: Not enough space in RES disk for US and RO server (missed housekeeping)_x000a_"/>
    <m/>
    <m/>
    <s v="Partial Impact"/>
    <s v="One‑Off"/>
    <s v="Old backups were moved to archive by Atlas team"/>
    <s v="Old backups were moved to archive by Atlas team"/>
    <s v="INC14516557"/>
    <s v=""/>
  </r>
  <r>
    <s v="Load Pos"/>
    <s v="WBUSLoad Pos46062.5180555556"/>
    <s v="Not Found"/>
    <s v="load"/>
    <s v="MCPWBUSLoad Posload"/>
    <s v="MCPWBUSLoad Pos"/>
    <s v="Not Started"/>
    <m/>
    <m/>
    <m/>
    <m/>
    <m/>
    <m/>
    <m/>
    <m/>
    <m/>
    <m/>
    <m/>
    <m/>
    <n v="2601"/>
    <x v="5"/>
    <x v="0"/>
    <s v="START load"/>
    <s v="END load"/>
    <d v="2026-02-09T12:26:00"/>
    <d v="2026-02-09T13:01:00"/>
    <d v="2026-02-09T13:01:00"/>
    <s v="NULL"/>
    <s v="Completed"/>
    <s v="Load_POS_US_MCP"/>
    <n v="2"/>
    <s v="load"/>
    <n v="0.57999999999999996"/>
    <n v="0"/>
    <n v="0.57999999999999996"/>
    <n v="0"/>
    <n v="0"/>
    <n v="0.57999999999999996"/>
    <m/>
    <m/>
    <n v="0"/>
    <n v="0"/>
    <n v="0.57999999999999996"/>
    <n v="0"/>
    <n v="0.57999999999999996"/>
    <s v="No Error"/>
    <m/>
    <m/>
    <m/>
    <m/>
    <m/>
    <m/>
    <m/>
    <m/>
    <m/>
    <m/>
    <s v=""/>
  </r>
  <r>
    <s v="Load Pos"/>
    <s v="WBUSLoad Pos46062.5423611111"/>
    <s v="Not Found"/>
    <s v="Stratification"/>
    <s v="MCPWBUSLoad PosStratification"/>
    <s v="MCPWBUSLoad Pos"/>
    <s v="Not Started"/>
    <m/>
    <m/>
    <m/>
    <m/>
    <m/>
    <m/>
    <m/>
    <m/>
    <m/>
    <m/>
    <m/>
    <m/>
    <n v="2601"/>
    <x v="5"/>
    <x v="0"/>
    <s v="START Stratification"/>
    <s v="END Stratification"/>
    <d v="2026-02-09T13:01:00"/>
    <d v="2026-02-09T13:06:00"/>
    <d v="2026-02-09T13:06:00"/>
    <s v="NULL"/>
    <s v="Completed"/>
    <s v="Load_POS_US_MCP"/>
    <n v="2"/>
    <s v="Stratification"/>
    <n v="0.08"/>
    <n v="0"/>
    <n v="0.08"/>
    <n v="0"/>
    <n v="0"/>
    <n v="0.08"/>
    <m/>
    <m/>
    <n v="0"/>
    <n v="0"/>
    <n v="0.08"/>
    <n v="0"/>
    <n v="0.08"/>
    <s v="No Error"/>
    <m/>
    <m/>
    <m/>
    <m/>
    <m/>
    <m/>
    <m/>
    <m/>
    <m/>
    <m/>
    <s v=""/>
  </r>
  <r>
    <s v="Load Pos"/>
    <s v="WBUSLoad Pos46062.5458333333"/>
    <s v="Not Found"/>
    <s v="copy from"/>
    <s v="MCPWBUSLoad Poscopy from"/>
    <s v="MCPWBUSLoad Pos"/>
    <s v="Not Started"/>
    <m/>
    <m/>
    <m/>
    <m/>
    <m/>
    <m/>
    <m/>
    <m/>
    <m/>
    <m/>
    <m/>
    <m/>
    <n v="2601"/>
    <x v="5"/>
    <x v="0"/>
    <s v="START copy from"/>
    <s v="END copy from"/>
    <d v="2026-02-09T13:06:00"/>
    <d v="2026-02-09T13:08:00"/>
    <d v="2026-02-09T13:09:00"/>
    <s v="NULL"/>
    <s v="Completed"/>
    <s v="Load_POS_US_MCP"/>
    <n v="2"/>
    <s v="copy from"/>
    <n v="0.03"/>
    <n v="0"/>
    <n v="0.03"/>
    <n v="0"/>
    <n v="0"/>
    <n v="0.03"/>
    <m/>
    <m/>
    <n v="0"/>
    <n v="0"/>
    <n v="0.03"/>
    <n v="0"/>
    <n v="0.03"/>
    <s v="No Error"/>
    <m/>
    <m/>
    <m/>
    <m/>
    <m/>
    <m/>
    <m/>
    <m/>
    <m/>
    <m/>
    <s v=""/>
  </r>
  <r>
    <s v="Valuation (NPV)"/>
    <s v="WBUSValuation (NPV)46062.5479166667"/>
    <s v="Not Found"/>
    <s v="portfolio valuation run"/>
    <s v="MCPWBUSValuation (NPV)portfolio valuation run"/>
    <s v="MCPWBUSValuation (NPV)"/>
    <s v="Not Started"/>
    <m/>
    <m/>
    <m/>
    <m/>
    <m/>
    <m/>
    <m/>
    <m/>
    <m/>
    <m/>
    <m/>
    <m/>
    <n v="2601"/>
    <x v="5"/>
    <x v="0"/>
    <s v="START portfolio valuation run"/>
    <s v="END portfolio valuation run"/>
    <d v="2026-02-09T13:09:00"/>
    <d v="2026-02-09T13:25:00"/>
    <d v="2026-02-09T13:25:00"/>
    <s v="NULL"/>
    <s v="Completed"/>
    <s v="Valuation_US_MCP"/>
    <n v="1"/>
    <s v="portfolio valuation run"/>
    <n v="0.27"/>
    <n v="0"/>
    <n v="0.27"/>
    <n v="0"/>
    <n v="0"/>
    <n v="0.27"/>
    <m/>
    <m/>
    <n v="0"/>
    <n v="0"/>
    <n v="0.27"/>
    <n v="0"/>
    <n v="0.27"/>
    <s v="No Error"/>
    <m/>
    <m/>
    <m/>
    <m/>
    <m/>
    <m/>
    <m/>
    <m/>
    <m/>
    <m/>
    <s v=""/>
  </r>
  <r>
    <s v="Valuation (NPV)"/>
    <s v="WBUSValuation (NPV)46062.5590277778"/>
    <s v="Not Found"/>
    <s v="Light Maintenance"/>
    <s v="MCPWBUSValuation (NPV)Light Maintenance"/>
    <s v="MCPWBUSValuation (NPV)"/>
    <s v="Not Started"/>
    <m/>
    <m/>
    <m/>
    <m/>
    <m/>
    <m/>
    <m/>
    <m/>
    <m/>
    <m/>
    <m/>
    <m/>
    <n v="2601"/>
    <x v="5"/>
    <x v="0"/>
    <s v="START Light Maintenance"/>
    <s v="END Light Maintenance"/>
    <d v="2026-02-09T13:25:00"/>
    <d v="2026-02-09T13:48:00"/>
    <d v="2026-02-09T13:48:00"/>
    <s v="NULL"/>
    <s v="Completed"/>
    <s v="Valuation_US_MCP"/>
    <n v="1"/>
    <s v="Light Maintenance"/>
    <n v="0.38"/>
    <n v="0"/>
    <n v="0.38"/>
    <n v="0"/>
    <n v="0"/>
    <n v="0.38"/>
    <m/>
    <m/>
    <n v="0"/>
    <n v="0"/>
    <n v="0.38"/>
    <n v="0"/>
    <n v="0.38"/>
    <s v="No Error"/>
    <m/>
    <m/>
    <m/>
    <m/>
    <m/>
    <m/>
    <m/>
    <m/>
    <m/>
    <m/>
    <s v=""/>
  </r>
  <r>
    <s v="Valuation (NPV)"/>
    <s v="WBUSValuation (NPV)46062.575"/>
    <s v="Not Found"/>
    <s v="valuation report OLAP exports"/>
    <s v="MCPWBUSValuation (NPV)valuation report OLAP exports"/>
    <s v="MCPWBUSValuation (NPV)"/>
    <s v="Not Started"/>
    <m/>
    <m/>
    <m/>
    <m/>
    <m/>
    <m/>
    <m/>
    <m/>
    <m/>
    <m/>
    <m/>
    <m/>
    <n v="2601"/>
    <x v="5"/>
    <x v="0"/>
    <s v="START valuation report OLAP exports"/>
    <s v="END valuation report OLAP exports"/>
    <d v="2026-02-09T13:48:00"/>
    <d v="2026-02-09T14:05:00"/>
    <d v="2026-02-09T14:07:00"/>
    <s v="NULL"/>
    <s v="Completed"/>
    <s v="Valuation_US_MCP"/>
    <n v="1"/>
    <s v="valuation report OLAP exports"/>
    <n v="0.28000000000000003"/>
    <n v="0"/>
    <n v="0.28000000000000003"/>
    <n v="0"/>
    <n v="0"/>
    <n v="0.28000000000000003"/>
    <m/>
    <m/>
    <n v="0"/>
    <n v="0"/>
    <n v="0.28000000000000003"/>
    <n v="0"/>
    <n v="0.28000000000000003"/>
    <s v="No Error"/>
    <m/>
    <m/>
    <m/>
    <m/>
    <m/>
    <m/>
    <m/>
    <m/>
    <m/>
    <m/>
    <s v=""/>
  </r>
  <r>
    <s v="CSRBB Valuation"/>
    <s v="WBUSCSRBB Valuation46062.5881944444"/>
    <s v="Not Found"/>
    <s v="CSRBB Portfolio Valuation"/>
    <s v="MCPWBUSCSRBB ValuationCSRBB Portfolio Valuation"/>
    <s v="MCPWBUSCSRBB Valuation"/>
    <s v="Not Started"/>
    <m/>
    <m/>
    <m/>
    <m/>
    <m/>
    <m/>
    <m/>
    <m/>
    <m/>
    <m/>
    <m/>
    <m/>
    <n v="2601"/>
    <x v="5"/>
    <x v="0"/>
    <s v="START CSRBB Portfolio Valuation"/>
    <s v="END CSRBB Portfolio Valuation"/>
    <d v="2026-02-09T14:07:00"/>
    <d v="2026-02-09T14:27:00"/>
    <d v="2026-02-09T14:29:00"/>
    <s v="NULL"/>
    <s v="Completed"/>
    <s v="CSRBB_Valuation_US_MCP"/>
    <n v="1"/>
    <s v="CSRBB Portfolio Valuation"/>
    <n v="0.33"/>
    <n v="0"/>
    <n v="0.33"/>
    <n v="0"/>
    <n v="0"/>
    <n v="0.33"/>
    <m/>
    <m/>
    <n v="0"/>
    <n v="0"/>
    <n v="0.33"/>
    <n v="0"/>
    <n v="0.33"/>
    <s v="No Error"/>
    <m/>
    <m/>
    <m/>
    <m/>
    <m/>
    <m/>
    <m/>
    <m/>
    <m/>
    <m/>
    <s v=""/>
  </r>
  <r>
    <s v="CSRBB Planning"/>
    <s v="WBUSCSRBB Planning46062.6034722222"/>
    <s v="Not Found"/>
    <s v="import CSRBB strategies"/>
    <s v="MCPWBUSCSRBB Planningimport CSRBB strategies"/>
    <s v="MCPWBUSCSRBB Planning"/>
    <s v="Not Started"/>
    <m/>
    <m/>
    <m/>
    <m/>
    <m/>
    <m/>
    <m/>
    <m/>
    <m/>
    <m/>
    <m/>
    <m/>
    <n v="2601"/>
    <x v="5"/>
    <x v="0"/>
    <s v="START import CSRBB strategies"/>
    <s v="END import CSRBB strategies"/>
    <d v="2026-02-09T14:29:00"/>
    <d v="2026-02-09T16:27:00"/>
    <d v="2026-02-09T16:27:00"/>
    <s v="NULL"/>
    <s v="Completed"/>
    <s v="CSRBB_Planning_US_MCP"/>
    <n v="1"/>
    <s v="import CSRBB strategies"/>
    <n v="1.97"/>
    <n v="0"/>
    <n v="1.97"/>
    <n v="0"/>
    <n v="0"/>
    <n v="1.97"/>
    <m/>
    <m/>
    <n v="0"/>
    <n v="0"/>
    <n v="1.97"/>
    <n v="0"/>
    <n v="1.97"/>
    <s v="No Error"/>
    <m/>
    <m/>
    <m/>
    <m/>
    <m/>
    <m/>
    <m/>
    <m/>
    <m/>
    <m/>
    <s v=""/>
  </r>
  <r>
    <s v="CSRBB Planning"/>
    <s v="WBUSCSRBB Planning46062.6854166667"/>
    <s v="Not Found"/>
    <s v="CSRBB Planning Run"/>
    <s v="MCPWBUSCSRBB PlanningCSRBB Planning Run"/>
    <s v="MCPWBUSCSRBB Planning"/>
    <s v="Not Started"/>
    <m/>
    <m/>
    <m/>
    <m/>
    <m/>
    <m/>
    <m/>
    <m/>
    <m/>
    <m/>
    <m/>
    <m/>
    <n v="2601"/>
    <x v="5"/>
    <x v="0"/>
    <s v="START CSRBB Planning Run"/>
    <s v="END CSRBB Planning Run"/>
    <d v="2026-02-09T16:27:00"/>
    <d v="2026-02-09T18:17:00"/>
    <d v="2026-02-09T18:22:00"/>
    <s v="NULL"/>
    <s v="Completed"/>
    <s v="CSRBB_Planning_US_MCP"/>
    <n v="1"/>
    <s v="CSRBB Planning Run"/>
    <n v="1.83"/>
    <n v="0"/>
    <n v="1.83"/>
    <n v="0"/>
    <n v="0"/>
    <n v="1.83"/>
    <m/>
    <m/>
    <n v="0"/>
    <n v="0"/>
    <n v="1.83"/>
    <n v="0"/>
    <n v="1.83"/>
    <s v="No Error"/>
    <m/>
    <m/>
    <m/>
    <m/>
    <m/>
    <m/>
    <m/>
    <m/>
    <m/>
    <m/>
    <s v=""/>
  </r>
  <r>
    <s v="GAP"/>
    <s v="WBUSGAP46062.7652777778"/>
    <s v="Not Found"/>
    <s v="gap planning"/>
    <s v="MCPWBUSGAPgap planning"/>
    <s v="MCPWBUSGAP"/>
    <s v="Not Started"/>
    <m/>
    <m/>
    <m/>
    <m/>
    <m/>
    <m/>
    <m/>
    <m/>
    <m/>
    <m/>
    <m/>
    <m/>
    <n v="2601"/>
    <x v="5"/>
    <x v="0"/>
    <s v="START gap planning"/>
    <s v="END gap planning"/>
    <d v="2026-02-09T18:22:00"/>
    <d v="2026-02-09T20:13:00"/>
    <d v="2026-02-09T20:14:00"/>
    <s v="NULL"/>
    <s v="Completed"/>
    <s v="GAP_US_MCP"/>
    <n v="1"/>
    <s v="gap planning"/>
    <n v="1.85"/>
    <n v="0"/>
    <n v="1.85"/>
    <n v="0"/>
    <n v="0"/>
    <n v="1.85"/>
    <m/>
    <m/>
    <n v="0"/>
    <n v="0"/>
    <n v="1.85"/>
    <n v="0"/>
    <n v="1.85"/>
    <s v="No Error"/>
    <m/>
    <m/>
    <m/>
    <m/>
    <m/>
    <m/>
    <m/>
    <m/>
    <m/>
    <m/>
    <s v=""/>
  </r>
  <r>
    <s v="KR"/>
    <s v="WBUSKR46062.8430555556"/>
    <s v="Not Found"/>
    <s v="Light Maintenance"/>
    <s v="MCPWBUSKRLight Maintenance"/>
    <s v="MCPWBUSKR"/>
    <s v="Not Started"/>
    <m/>
    <m/>
    <m/>
    <m/>
    <m/>
    <m/>
    <m/>
    <m/>
    <m/>
    <m/>
    <m/>
    <m/>
    <n v="2601"/>
    <x v="5"/>
    <x v="0"/>
    <s v="START Light Maintenance"/>
    <s v="END Light Maintenance"/>
    <d v="2026-02-09T20:14:00"/>
    <d v="2026-02-09T20:27:00"/>
    <d v="2026-02-09T20:27:00"/>
    <s v="NULL"/>
    <s v="Completed"/>
    <s v="KR_US_MCP"/>
    <n v="2"/>
    <s v="Light Maintenance"/>
    <n v="0.22"/>
    <n v="0"/>
    <n v="0.22"/>
    <n v="0"/>
    <n v="0"/>
    <n v="0.22"/>
    <m/>
    <m/>
    <n v="0"/>
    <n v="0"/>
    <n v="0.22"/>
    <n v="0"/>
    <n v="0.22"/>
    <s v="No Error"/>
    <m/>
    <m/>
    <m/>
    <m/>
    <m/>
    <m/>
    <m/>
    <m/>
    <m/>
    <m/>
    <s v=""/>
  </r>
  <r>
    <s v="KR"/>
    <s v="WBUSKR46062.8520833333"/>
    <s v="Not Found"/>
    <s v="bpv-kr valuation"/>
    <s v="MCPWBUSKRbpv-kr valuation"/>
    <s v="MCPWBUSKR"/>
    <s v="Not Started"/>
    <m/>
    <m/>
    <m/>
    <m/>
    <m/>
    <m/>
    <m/>
    <m/>
    <m/>
    <m/>
    <m/>
    <m/>
    <n v="2601"/>
    <x v="5"/>
    <x v="0"/>
    <s v="START bpv-kr valuation"/>
    <s v="END bpv-kr valuation"/>
    <d v="2026-02-09T20:27:00"/>
    <d v="2026-02-09T21:09:00"/>
    <d v="2026-02-09T21:13:00"/>
    <s v="NULL"/>
    <s v="Completed"/>
    <s v="KR_US_MCP"/>
    <n v="1"/>
    <s v="bpv-kr valuation"/>
    <n v="0.7"/>
    <n v="0"/>
    <n v="0.7"/>
    <n v="0"/>
    <n v="0"/>
    <n v="0.7"/>
    <m/>
    <m/>
    <n v="0"/>
    <n v="0"/>
    <n v="0.7"/>
    <n v="0"/>
    <n v="0.7"/>
    <s v="No Error"/>
    <m/>
    <m/>
    <m/>
    <m/>
    <m/>
    <m/>
    <m/>
    <m/>
    <m/>
    <m/>
    <s v=""/>
  </r>
  <r>
    <s v="Valuation AIC"/>
    <s v="WBUSValuation AIC46062.8840277778"/>
    <s v="Not Found"/>
    <s v="load AIC Spreads"/>
    <s v="MCPWBUSValuation AICload AIC Spreads"/>
    <s v="MCPWBUSValuation AIC"/>
    <s v="Not Started"/>
    <m/>
    <m/>
    <m/>
    <m/>
    <m/>
    <m/>
    <m/>
    <m/>
    <m/>
    <m/>
    <m/>
    <m/>
    <n v="2601"/>
    <x v="5"/>
    <x v="0"/>
    <s v="START load AIC Spreads"/>
    <s v="END load AIC Spreads"/>
    <d v="2026-02-09T21:13:00"/>
    <d v="2026-02-09T21:38:00"/>
    <d v="2026-02-09T21:38:00"/>
    <s v="NULL"/>
    <s v="Completed"/>
    <s v="Valuation_AIC_US_MCP"/>
    <n v="1"/>
    <s v="load AIC Spreads"/>
    <n v="0.42"/>
    <n v="0"/>
    <n v="0.42"/>
    <n v="0"/>
    <n v="0"/>
    <n v="0.42"/>
    <m/>
    <m/>
    <n v="0"/>
    <n v="0"/>
    <n v="0.42"/>
    <n v="0"/>
    <n v="0.42"/>
    <s v="No Error"/>
    <m/>
    <m/>
    <m/>
    <m/>
    <m/>
    <m/>
    <m/>
    <m/>
    <m/>
    <m/>
    <s v=""/>
  </r>
  <r>
    <s v="Valuation AIC"/>
    <s v="WBUSValuation AIC46062.9013888889"/>
    <s v="Not Found"/>
    <s v="AIC portfolio valuation run"/>
    <s v="MCPWBUSValuation AICAIC portfolio valuation run"/>
    <s v="MCPWBUSValuation AIC"/>
    <s v="Not Started"/>
    <m/>
    <m/>
    <m/>
    <m/>
    <m/>
    <m/>
    <m/>
    <m/>
    <m/>
    <m/>
    <m/>
    <m/>
    <n v="2601"/>
    <x v="5"/>
    <x v="0"/>
    <s v="START AIC portfolio valuation run"/>
    <s v="END AIC portfolio valuation run"/>
    <d v="2026-02-09T21:38:00"/>
    <d v="2026-02-09T21:49:00"/>
    <d v="2026-02-09T21:50:00"/>
    <s v="NULL"/>
    <s v="Completed"/>
    <s v="Valuation_AIC_US_MCP"/>
    <n v="1"/>
    <s v="AIC portfolio valuation run"/>
    <n v="0.18"/>
    <n v="0"/>
    <n v="0.18"/>
    <n v="0"/>
    <n v="0"/>
    <n v="0.18"/>
    <m/>
    <m/>
    <n v="0"/>
    <n v="0"/>
    <n v="0.18"/>
    <n v="0"/>
    <n v="0.18"/>
    <s v="No Error"/>
    <m/>
    <m/>
    <m/>
    <m/>
    <m/>
    <m/>
    <m/>
    <m/>
    <m/>
    <m/>
    <s v=""/>
  </r>
  <r>
    <s v="Import Strategies"/>
    <s v="WBUSImport Strategies46062.9097222222"/>
    <s v="Not Found"/>
    <s v="import strategies"/>
    <s v="MCPWBUSImport Strategiesimport strategies"/>
    <s v="MCPWBUSImport Strategies"/>
    <s v="Not Started"/>
    <m/>
    <m/>
    <m/>
    <m/>
    <m/>
    <m/>
    <m/>
    <m/>
    <m/>
    <m/>
    <m/>
    <m/>
    <n v="2601"/>
    <x v="5"/>
    <x v="0"/>
    <s v="START import strategies"/>
    <s v="END import strategies"/>
    <d v="2026-02-09T21:50:00"/>
    <d v="2026-02-09T21:55:00"/>
    <d v="2026-02-09T21:55:00"/>
    <s v="NULL"/>
    <s v="Completed"/>
    <s v="Import_Strategies_US_MCP"/>
    <n v="1"/>
    <s v="import strategies"/>
    <n v="0.08"/>
    <n v="0"/>
    <n v="0.08"/>
    <n v="0"/>
    <n v="0"/>
    <n v="0.08"/>
    <m/>
    <m/>
    <n v="0"/>
    <n v="0"/>
    <n v="0.08"/>
    <n v="0"/>
    <n v="0.08"/>
    <s v="No Error"/>
    <m/>
    <m/>
    <m/>
    <m/>
    <m/>
    <m/>
    <m/>
    <m/>
    <m/>
    <m/>
    <s v=""/>
  </r>
  <r>
    <s v="Planning (NII)"/>
    <s v="WBUSPlanning (NII)46062.9131944444"/>
    <s v="Not Found"/>
    <s v="planning run01"/>
    <s v="MCPWBUSPlanning (NII)planning run01"/>
    <s v="MCPWBUSPlanning (NII)"/>
    <s v="Not Started"/>
    <m/>
    <m/>
    <m/>
    <m/>
    <m/>
    <m/>
    <m/>
    <m/>
    <m/>
    <m/>
    <m/>
    <m/>
    <n v="2601"/>
    <x v="5"/>
    <x v="0"/>
    <s v="START planning run01"/>
    <s v="END planning run01"/>
    <d v="2026-02-09T21:55:00"/>
    <d v="2026-02-09T22:53:00"/>
    <d v="2026-02-09T22:53:00"/>
    <s v="NULL"/>
    <s v="Completed"/>
    <s v="Planning_US_MCP"/>
    <n v="1"/>
    <s v="planning run01"/>
    <n v="0.97"/>
    <n v="0"/>
    <n v="0.97"/>
    <n v="0"/>
    <n v="0"/>
    <n v="0.97"/>
    <m/>
    <m/>
    <n v="0"/>
    <n v="0"/>
    <n v="0.97"/>
    <n v="0"/>
    <n v="0.97"/>
    <s v="No Error"/>
    <m/>
    <m/>
    <m/>
    <m/>
    <m/>
    <m/>
    <m/>
    <m/>
    <m/>
    <m/>
    <s v=""/>
  </r>
  <r>
    <s v="Planning (NII)"/>
    <s v="WBUSPlanning (NII)46062.9534722222"/>
    <s v="Not Found"/>
    <s v="MDL Processing"/>
    <s v="MCPWBUSPlanning (NII)MDL Processing"/>
    <s v="MCPWBUSPlanning (NII)"/>
    <s v="Not Started"/>
    <m/>
    <m/>
    <m/>
    <m/>
    <m/>
    <m/>
    <m/>
    <m/>
    <m/>
    <m/>
    <m/>
    <m/>
    <n v="2601"/>
    <x v="5"/>
    <x v="0"/>
    <s v="START MDL Processing"/>
    <s v="END MDL Processing"/>
    <d v="2026-02-09T22:53:00"/>
    <d v="2026-02-09T23:00:00"/>
    <d v="2026-02-09T23:00:00"/>
    <s v="NULL"/>
    <s v="Completed"/>
    <s v="Planning_US_MCP"/>
    <n v="1"/>
    <s v="MDL Processing"/>
    <n v="0.12"/>
    <n v="0"/>
    <n v="0.12"/>
    <n v="0"/>
    <n v="0"/>
    <n v="0.12"/>
    <m/>
    <m/>
    <n v="0"/>
    <n v="0"/>
    <n v="0.12"/>
    <n v="0"/>
    <n v="0.12"/>
    <s v="No Error"/>
    <m/>
    <m/>
    <m/>
    <m/>
    <m/>
    <m/>
    <m/>
    <m/>
    <m/>
    <m/>
    <s v=""/>
  </r>
  <r>
    <s v="Planning (NII)"/>
    <s v="WBUSPlanning (NII)46062.9583333333"/>
    <s v="Not Found"/>
    <s v="planning run02"/>
    <s v="MCPWBUSPlanning (NII)planning run02"/>
    <s v="MCPWBUSPlanning (NII)"/>
    <s v="Not Started"/>
    <m/>
    <m/>
    <m/>
    <m/>
    <m/>
    <m/>
    <m/>
    <m/>
    <m/>
    <m/>
    <m/>
    <m/>
    <n v="2601"/>
    <x v="5"/>
    <x v="0"/>
    <s v="START planning run02"/>
    <s v="END planning run02"/>
    <d v="2026-02-09T23:00:00"/>
    <d v="2026-02-09T23:50:00"/>
    <d v="2026-02-09T23:50:00"/>
    <s v="NULL"/>
    <s v="Completed"/>
    <s v="Planning_US_MCP"/>
    <n v="1"/>
    <s v="planning run02"/>
    <n v="0.83"/>
    <n v="0"/>
    <n v="0.83"/>
    <n v="0"/>
    <n v="0"/>
    <n v="0.83"/>
    <m/>
    <m/>
    <n v="0"/>
    <n v="0"/>
    <n v="0.83"/>
    <n v="0"/>
    <n v="0.83"/>
    <s v="No Error"/>
    <m/>
    <m/>
    <m/>
    <m/>
    <m/>
    <m/>
    <m/>
    <m/>
    <m/>
    <m/>
    <s v=""/>
  </r>
  <r>
    <s v="Planning (NII)"/>
    <s v="WBUSPlanning (NII)46062.9930555556"/>
    <s v="Not Found"/>
    <s v="planning run OLAP exports"/>
    <s v="MCPWBUSPlanning (NII)planning run OLAP exports"/>
    <s v="MCPWBUSPlanning (NII)"/>
    <s v="Not Started"/>
    <m/>
    <m/>
    <m/>
    <m/>
    <m/>
    <m/>
    <m/>
    <m/>
    <m/>
    <m/>
    <m/>
    <m/>
    <n v="2601"/>
    <x v="5"/>
    <x v="0"/>
    <s v="START planning run OLAP exports"/>
    <s v="END planning run OLAP exports"/>
    <d v="2026-02-09T23:50:00"/>
    <d v="2026-02-10T00:22:00"/>
    <d v="2026-02-10T00:23:00"/>
    <s v="NULL"/>
    <s v="Completed"/>
    <s v="Planning_US_MCP"/>
    <n v="1"/>
    <s v="planning run OLAP exports"/>
    <n v="0.53"/>
    <n v="0"/>
    <n v="0.53"/>
    <n v="0"/>
    <n v="0"/>
    <n v="0.53"/>
    <m/>
    <m/>
    <n v="0"/>
    <n v="0"/>
    <n v="0.53"/>
    <n v="0"/>
    <n v="0.53"/>
    <s v="No Error"/>
    <m/>
    <m/>
    <m/>
    <m/>
    <m/>
    <m/>
    <m/>
    <m/>
    <m/>
    <m/>
    <s v=""/>
  </r>
  <r>
    <s v="ITS"/>
    <s v="WBUSITS46063.0159722222"/>
    <s v="Not Found"/>
    <s v="Light Maintenance"/>
    <s v="MCPWBUSITSLight Maintenance"/>
    <s v="MCPWBUSITS"/>
    <s v="Not Started"/>
    <m/>
    <m/>
    <m/>
    <m/>
    <m/>
    <m/>
    <m/>
    <m/>
    <m/>
    <m/>
    <m/>
    <m/>
    <n v="2601"/>
    <x v="5"/>
    <x v="0"/>
    <s v="START Light Maintenance"/>
    <s v="END Light Maintenance"/>
    <d v="2026-02-10T00:23:00"/>
    <d v="2026-02-10T01:09:00"/>
    <d v="2026-02-10T01:09:00"/>
    <s v="NULL"/>
    <s v="Completed"/>
    <s v="ITS_US_MCP"/>
    <n v="3"/>
    <s v="Light Maintenance"/>
    <n v="0.77"/>
    <n v="0"/>
    <n v="0.77"/>
    <n v="0"/>
    <n v="0"/>
    <n v="0.77"/>
    <m/>
    <m/>
    <n v="0"/>
    <n v="0"/>
    <n v="0.77"/>
    <n v="0"/>
    <n v="0.77"/>
    <s v="No Error"/>
    <m/>
    <m/>
    <m/>
    <m/>
    <m/>
    <m/>
    <m/>
    <m/>
    <m/>
    <m/>
    <s v="Light Maintenance"/>
  </r>
  <r>
    <s v="ITS"/>
    <s v="WBUSITS46063.0479166667"/>
    <s v="Not Found"/>
    <s v="ITS planning run"/>
    <s v="MCPWBUSITSITS planning run"/>
    <s v="MCPWBUSITS"/>
    <s v="Not Started"/>
    <m/>
    <m/>
    <m/>
    <m/>
    <m/>
    <m/>
    <m/>
    <m/>
    <m/>
    <m/>
    <m/>
    <m/>
    <n v="2601"/>
    <x v="5"/>
    <x v="0"/>
    <s v="START ITS planning run"/>
    <s v="END ITS planning run"/>
    <d v="2026-02-10T01:09:00"/>
    <d v="2026-02-10T01:27:00"/>
    <s v="NULL"/>
    <s v="NULL"/>
    <s v="Completed"/>
    <s v="ITS_US_MCP"/>
    <n v="1"/>
    <s v="ITS planning run"/>
    <n v="0.3"/>
    <n v="0"/>
    <n v="0.3"/>
    <n v="0"/>
    <n v="0"/>
    <n v="0.3"/>
    <m/>
    <m/>
    <n v="0"/>
    <n v="0"/>
    <n v="0.3"/>
    <n v="0"/>
    <n v="0.3"/>
    <s v="No Error"/>
    <m/>
    <m/>
    <m/>
    <m/>
    <m/>
    <m/>
    <m/>
    <m/>
    <m/>
    <m/>
    <s v=""/>
  </r>
  <r>
    <s v="Load Compare Spreads"/>
    <s v="BEDBLoad Compare Spreads46059.3930555556"/>
    <s v="Not Found"/>
    <s v="load spreads"/>
    <s v="MRPBEDBLoad Compare Spreadsload spreads"/>
    <s v="MRPBEDBLoad Compare Spreads"/>
    <s v="Not Started"/>
    <m/>
    <m/>
    <m/>
    <m/>
    <m/>
    <m/>
    <m/>
    <m/>
    <m/>
    <m/>
    <m/>
    <m/>
    <n v="2601"/>
    <x v="6"/>
    <x v="1"/>
    <s v="START load spreads"/>
    <s v="END load Spreads"/>
    <d v="2026-02-06T09:26:00"/>
    <d v="2026-02-06T09:38:00"/>
    <d v="2026-02-06T09:38:00"/>
    <s v="NULL"/>
    <s v="Completed"/>
    <s v="Load_compare_Spreads_BE_MRP"/>
    <n v="1"/>
    <s v="load spreads"/>
    <n v="0.2"/>
    <n v="0"/>
    <n v="0.2"/>
    <n v="0"/>
    <n v="0"/>
    <n v="0.2"/>
    <m/>
    <m/>
    <n v="0"/>
    <n v="0"/>
    <n v="0.2"/>
    <n v="0"/>
    <n v="0.2"/>
    <s v="No Error"/>
    <m/>
    <m/>
    <m/>
    <m/>
    <m/>
    <m/>
    <m/>
    <m/>
    <m/>
    <m/>
    <s v=""/>
  </r>
  <r>
    <s v="Load Compare Spreads"/>
    <s v="BEDBLoad Compare Spreads46059.4013888889"/>
    <s v="Not Found"/>
    <s v="Spreads comparison"/>
    <s v="MRPBEDBLoad Compare SpreadsSpreads comparison"/>
    <s v="MRPBEDBLoad Compare Spreads"/>
    <s v="Not Started"/>
    <m/>
    <m/>
    <m/>
    <m/>
    <m/>
    <m/>
    <m/>
    <m/>
    <m/>
    <m/>
    <m/>
    <m/>
    <n v="2601"/>
    <x v="6"/>
    <x v="1"/>
    <s v="START Spreads comparison"/>
    <s v="END Spreads comparison"/>
    <d v="2026-02-06T09:38:00"/>
    <d v="2026-02-06T09:39:00"/>
    <d v="2026-02-06T09:41:00"/>
    <s v="NULL"/>
    <s v="Completed"/>
    <s v="Load_compare_Spreads_BE_MRP"/>
    <n v="1"/>
    <s v="Spreads comparison"/>
    <n v="0.02"/>
    <n v="0"/>
    <n v="0.02"/>
    <n v="0"/>
    <n v="0"/>
    <n v="0.02"/>
    <m/>
    <m/>
    <n v="0"/>
    <n v="0"/>
    <n v="0.02"/>
    <n v="0"/>
    <n v="0.02"/>
    <s v="No Error"/>
    <m/>
    <m/>
    <m/>
    <m/>
    <m/>
    <m/>
    <m/>
    <m/>
    <m/>
    <m/>
    <s v=""/>
  </r>
  <r>
    <s v="Load Compare MP"/>
    <s v="BEDBLoad Compare MP46059.4034722222"/>
    <s v="Not Found"/>
    <s v="load MPs"/>
    <s v="MRPBEDBLoad Compare MPload MPs"/>
    <s v="MRPBEDBLoad Compare MP"/>
    <s v="Not Started"/>
    <m/>
    <m/>
    <m/>
    <m/>
    <m/>
    <m/>
    <m/>
    <m/>
    <m/>
    <m/>
    <m/>
    <m/>
    <n v="2601"/>
    <x v="6"/>
    <x v="1"/>
    <s v="START load MPs"/>
    <s v="END load MPs"/>
    <d v="2026-02-06T09:41:00"/>
    <d v="2026-02-06T09:45:00"/>
    <d v="2026-02-06T09:45:00"/>
    <s v="NULL"/>
    <s v="Completed"/>
    <s v="Load_compare_MP_BE_MRP"/>
    <n v="1"/>
    <s v="load MPs"/>
    <n v="7.0000000000000007E-2"/>
    <n v="0"/>
    <n v="7.0000000000000007E-2"/>
    <n v="0"/>
    <n v="0"/>
    <n v="7.0000000000000007E-2"/>
    <n v="7.0000000000000007E-2"/>
    <m/>
    <n v="7.0000000000000007E-2"/>
    <n v="0"/>
    <n v="0"/>
    <n v="7.0000000000000007E-2"/>
    <n v="7.0000000000000007E-2"/>
    <s v="Configuration"/>
    <s v="RFC/STP Driven Configuration Changes"/>
    <s v="Change-Induced Configuration Issue"/>
    <s v="Due to the missing parameter Riod_Historical Volumes in PAPI, the model parameters needed to be loaded in ARM as excel file. However, the MP were loaded via papi instead of using the excel file provided by users, therefore after MRM's confirmation the valuation was killed, and the MP were loaded manually"/>
    <m/>
    <n v="4864"/>
    <s v="Partial Impact"/>
    <s v="One‑Off"/>
    <s v="Kill the rum, load the excel in QRM and rerun the valuation"/>
    <m/>
    <m/>
    <s v=""/>
  </r>
  <r>
    <s v="Load Compare MP"/>
    <s v="BEDBLoad Compare MP46059.40625"/>
    <s v="Not Found"/>
    <s v="Model parameters comparison"/>
    <s v="MRPBEDBLoad Compare MPModel parameters comparison"/>
    <s v="MRPBEDBLoad Compare MP"/>
    <s v="Not Started"/>
    <m/>
    <m/>
    <m/>
    <m/>
    <m/>
    <m/>
    <m/>
    <m/>
    <m/>
    <m/>
    <m/>
    <m/>
    <n v="2601"/>
    <x v="6"/>
    <x v="1"/>
    <s v="START Model parameters comparison"/>
    <s v="END Model parameters comparison"/>
    <d v="2026-02-06T09:45:00"/>
    <d v="2026-02-06T09:45:00"/>
    <d v="2026-02-06T09:47:00"/>
    <s v="NULL"/>
    <s v="Completed"/>
    <s v="Load_compare_MP_BE_MRP"/>
    <n v="1"/>
    <s v="Model parameters comparison"/>
    <n v="0"/>
    <n v="0"/>
    <n v="0"/>
    <n v="0"/>
    <n v="0"/>
    <n v="0"/>
    <n v="0"/>
    <m/>
    <n v="0"/>
    <n v="0"/>
    <n v="0"/>
    <n v="0"/>
    <n v="0"/>
    <s v="No Error"/>
    <m/>
    <m/>
    <m/>
    <m/>
    <m/>
    <m/>
    <m/>
    <m/>
    <m/>
    <m/>
    <s v=""/>
  </r>
  <r>
    <s v="Load Market"/>
    <s v="BEDBLoad Market46059.4076388889"/>
    <s v="Not Found"/>
    <s v="load Market"/>
    <s v="MRPBEDBLoad Marketload Market"/>
    <s v="MRPBEDBLoad Market"/>
    <s v="Not Started"/>
    <m/>
    <m/>
    <m/>
    <m/>
    <m/>
    <m/>
    <m/>
    <m/>
    <m/>
    <m/>
    <m/>
    <m/>
    <n v="2601"/>
    <x v="6"/>
    <x v="1"/>
    <s v="START load Market"/>
    <s v="END load Market"/>
    <d v="2026-02-06T09:47:00"/>
    <d v="2026-02-06T10:32:00"/>
    <d v="2026-02-06T10:34:00"/>
    <s v="NULL"/>
    <s v="Completed"/>
    <s v="Load Market_BE_MRP"/>
    <n v="1"/>
    <s v="load Market"/>
    <n v="0.75"/>
    <n v="0"/>
    <n v="0.75"/>
    <n v="0"/>
    <n v="0"/>
    <n v="0.75"/>
    <m/>
    <m/>
    <n v="0"/>
    <n v="0"/>
    <n v="0.75"/>
    <n v="0"/>
    <n v="0.75"/>
    <s v="No Error"/>
    <m/>
    <m/>
    <m/>
    <m/>
    <m/>
    <m/>
    <m/>
    <m/>
    <m/>
    <m/>
    <s v=""/>
  </r>
  <r>
    <s v="Load Pos"/>
    <s v="BEDBLoad Pos46059.4402777778"/>
    <s v="Not Found"/>
    <s v="archive NTG"/>
    <s v="MRPBEDBLoad Posarchive NTG"/>
    <s v="MRPBEDBLoad Pos"/>
    <s v="Not Started"/>
    <m/>
    <m/>
    <m/>
    <m/>
    <m/>
    <m/>
    <m/>
    <m/>
    <m/>
    <m/>
    <m/>
    <m/>
    <n v="2601"/>
    <x v="6"/>
    <x v="1"/>
    <s v="START archive NTG"/>
    <s v="END archive NTG"/>
    <d v="2026-02-06T10:34:00"/>
    <d v="2026-02-06T10:34:00"/>
    <d v="2026-02-06T10:34:00"/>
    <s v="NULL"/>
    <s v="Completed"/>
    <s v="Load POS_BE_MRP"/>
    <n v="1"/>
    <s v="archive NTG"/>
    <n v="0"/>
    <n v="0"/>
    <n v="0"/>
    <n v="0"/>
    <n v="0"/>
    <n v="0"/>
    <m/>
    <m/>
    <n v="0"/>
    <n v="0"/>
    <n v="0"/>
    <n v="0"/>
    <n v="0"/>
    <s v="No Error"/>
    <m/>
    <m/>
    <m/>
    <m/>
    <m/>
    <m/>
    <m/>
    <m/>
    <m/>
    <m/>
    <s v=""/>
  </r>
  <r>
    <s v="Load Pos"/>
    <s v="BEDBLoad Pos46059.4402777778"/>
    <s v="Not Found"/>
    <s v="load Portfolio"/>
    <s v="MRPBEDBLoad Posload Portfolio"/>
    <s v="MRPBEDBLoad Pos"/>
    <s v="Not Started"/>
    <m/>
    <m/>
    <m/>
    <m/>
    <m/>
    <m/>
    <m/>
    <m/>
    <m/>
    <m/>
    <m/>
    <m/>
    <n v="2601"/>
    <x v="6"/>
    <x v="1"/>
    <s v="START load Portfolio"/>
    <s v="END load Portfolio"/>
    <d v="2026-02-06T10:34:00"/>
    <d v="2026-02-06T11:32:00"/>
    <d v="2026-02-06T11:32:00"/>
    <s v="NULL"/>
    <s v="Completed"/>
    <s v="Load POS_BE_MRP"/>
    <n v="1"/>
    <s v="load Portfolio"/>
    <n v="0.97"/>
    <n v="0"/>
    <n v="0.97"/>
    <n v="0"/>
    <n v="0"/>
    <n v="0.97"/>
    <m/>
    <m/>
    <n v="0"/>
    <n v="0"/>
    <n v="0.97"/>
    <n v="0"/>
    <n v="0.97"/>
    <s v="No Error"/>
    <m/>
    <m/>
    <m/>
    <m/>
    <m/>
    <m/>
    <m/>
    <m/>
    <m/>
    <m/>
    <s v=""/>
  </r>
  <r>
    <s v="Load Pos"/>
    <s v="BEDBLoad Pos46059.4805555556"/>
    <s v="Not Found"/>
    <s v="copy from"/>
    <s v="MRPBEDBLoad Poscopy from"/>
    <s v="MRPBEDBLoad Pos"/>
    <s v="Not Started"/>
    <m/>
    <m/>
    <m/>
    <m/>
    <m/>
    <m/>
    <m/>
    <m/>
    <m/>
    <m/>
    <m/>
    <m/>
    <n v="2601"/>
    <x v="6"/>
    <x v="1"/>
    <s v="START copy from"/>
    <s v="END copy from"/>
    <d v="2026-02-06T11:32:00"/>
    <d v="2026-02-06T11:33:00"/>
    <d v="2026-02-06T11:41:00"/>
    <s v="NULL"/>
    <s v="Completed"/>
    <s v="Load POS_BE_MRP"/>
    <n v="1"/>
    <s v="copy from"/>
    <n v="0.02"/>
    <n v="0"/>
    <n v="0.02"/>
    <n v="0"/>
    <n v="0"/>
    <n v="0.02"/>
    <m/>
    <m/>
    <n v="0"/>
    <n v="0"/>
    <n v="0.02"/>
    <n v="0"/>
    <n v="0.02"/>
    <s v="No Error"/>
    <m/>
    <m/>
    <m/>
    <m/>
    <m/>
    <m/>
    <m/>
    <m/>
    <m/>
    <m/>
    <s v=""/>
  </r>
  <r>
    <s v="Load Pos"/>
    <s v="BEDBLoad Pos46059.4868055556"/>
    <s v="Not Found"/>
    <s v="Stratification"/>
    <s v="MRPBEDBLoad PosStratification"/>
    <s v="MRPBEDBLoad Pos"/>
    <s v="Not Started"/>
    <m/>
    <m/>
    <m/>
    <m/>
    <m/>
    <m/>
    <m/>
    <m/>
    <m/>
    <m/>
    <m/>
    <m/>
    <n v="2601"/>
    <x v="6"/>
    <x v="1"/>
    <s v="START Stratification"/>
    <s v="END Stratification"/>
    <d v="2026-02-06T11:41:00"/>
    <d v="2026-02-06T11:48:00"/>
    <d v="2026-02-06T11:48:00"/>
    <s v="NULL"/>
    <s v="Completed"/>
    <s v="Load POS_BE_MRP"/>
    <n v="1"/>
    <s v="Stratification"/>
    <n v="0.12"/>
    <n v="0"/>
    <n v="0.12"/>
    <n v="0"/>
    <n v="0"/>
    <n v="0.12"/>
    <m/>
    <m/>
    <n v="0"/>
    <n v="0"/>
    <n v="0.12"/>
    <n v="0"/>
    <n v="0.12"/>
    <s v="No Error"/>
    <m/>
    <m/>
    <m/>
    <m/>
    <m/>
    <m/>
    <m/>
    <m/>
    <m/>
    <m/>
    <s v=""/>
  </r>
  <r>
    <s v="Load Pos"/>
    <s v="BEDBLoad Pos46059.4916666667"/>
    <s v="Not Found"/>
    <s v="Stratification OLAP exports"/>
    <s v="MRPBEDBLoad PosStratification OLAP exports"/>
    <s v="MRPBEDBLoad Pos"/>
    <s v="Not Started"/>
    <m/>
    <m/>
    <m/>
    <m/>
    <m/>
    <m/>
    <m/>
    <m/>
    <m/>
    <m/>
    <m/>
    <m/>
    <n v="2601"/>
    <x v="6"/>
    <x v="1"/>
    <s v="START Stratification OLAP exports"/>
    <s v="END Stratification OLAP exports"/>
    <d v="2026-02-06T11:48:00"/>
    <d v="2026-02-06T11:55:00"/>
    <d v="2026-02-06T11:56:00"/>
    <s v="NULL"/>
    <s v="Completed"/>
    <s v="Load POS_BE_MRP"/>
    <n v="1"/>
    <s v="Stratification OLAP exports"/>
    <n v="0.12"/>
    <n v="0"/>
    <n v="0.12"/>
    <n v="0"/>
    <n v="0"/>
    <n v="0.12"/>
    <m/>
    <m/>
    <n v="0"/>
    <n v="0"/>
    <n v="0.12"/>
    <n v="0"/>
    <n v="0.12"/>
    <s v="No Error"/>
    <m/>
    <m/>
    <m/>
    <m/>
    <m/>
    <m/>
    <m/>
    <m/>
    <m/>
    <m/>
    <s v=""/>
  </r>
  <r>
    <s v="Generate Load"/>
    <s v="BEDBGenerate Load46059.4972222222"/>
    <s v="Not Found"/>
    <s v="Generate DD SAV"/>
    <s v="MRPBEDBGenerate LoadGenerate DD SAV"/>
    <s v="MRPBEDBGenerate Load"/>
    <s v="Not Started"/>
    <m/>
    <m/>
    <m/>
    <m/>
    <m/>
    <m/>
    <m/>
    <m/>
    <m/>
    <m/>
    <m/>
    <m/>
    <n v="2601"/>
    <x v="6"/>
    <x v="1"/>
    <s v="START Generate DD SAV"/>
    <s v="END Generate DD SAV"/>
    <d v="2026-02-06T11:56:00"/>
    <d v="2026-02-06T11:58:00"/>
    <d v="2026-02-06T11:58:00"/>
    <s v="NULL"/>
    <s v="Completed"/>
    <s v="Generate_Load_DDSAV_BE_MRP"/>
    <n v="1"/>
    <s v="Generate DD SAV"/>
    <n v="0.03"/>
    <n v="0"/>
    <n v="0.03"/>
    <n v="0"/>
    <n v="0"/>
    <n v="0.03"/>
    <m/>
    <m/>
    <n v="0"/>
    <n v="0"/>
    <n v="0.03"/>
    <n v="0"/>
    <n v="0.03"/>
    <s v="No Error"/>
    <m/>
    <m/>
    <m/>
    <m/>
    <m/>
    <m/>
    <m/>
    <m/>
    <m/>
    <m/>
    <s v=""/>
  </r>
  <r>
    <s v="Generate Load"/>
    <s v="BEDBGenerate Load46059.4986111111"/>
    <s v="Not Found"/>
    <s v="Load DD SAV"/>
    <s v="MRPBEDBGenerate LoadLoad DD SAV"/>
    <s v="MRPBEDBGenerate Load"/>
    <s v="Not Started"/>
    <m/>
    <m/>
    <m/>
    <m/>
    <m/>
    <m/>
    <m/>
    <m/>
    <m/>
    <m/>
    <m/>
    <m/>
    <n v="2601"/>
    <x v="6"/>
    <x v="1"/>
    <s v="START Load DD SAV"/>
    <s v="END Load DD SAV"/>
    <d v="2026-02-06T11:58:00"/>
    <d v="2026-02-06T12:14:00"/>
    <d v="2026-02-06T12:15:00"/>
    <s v="NULL"/>
    <s v="Completed"/>
    <s v="Generate_Load_DDSAV_BE_MRP"/>
    <n v="1"/>
    <s v="Load DD SAV"/>
    <n v="0.27"/>
    <n v="0"/>
    <n v="0.27"/>
    <n v="0"/>
    <n v="0"/>
    <n v="0.27"/>
    <m/>
    <m/>
    <n v="0"/>
    <n v="0"/>
    <n v="0.27"/>
    <n v="0"/>
    <n v="0.27"/>
    <s v="No Error"/>
    <m/>
    <m/>
    <m/>
    <m/>
    <m/>
    <m/>
    <m/>
    <m/>
    <m/>
    <m/>
    <s v=""/>
  </r>
  <r>
    <s v="Generate Load"/>
    <s v="BEDBGenerate Load46059.5104166667"/>
    <s v="Not Found"/>
    <s v="Generate DD CFM"/>
    <s v="MRPBEDBGenerate LoadGenerate DD CFM"/>
    <s v="MRPBEDBGenerate Load"/>
    <s v="Not Started"/>
    <m/>
    <m/>
    <m/>
    <m/>
    <m/>
    <m/>
    <m/>
    <m/>
    <m/>
    <m/>
    <m/>
    <m/>
    <n v="2601"/>
    <x v="6"/>
    <x v="1"/>
    <s v="START Generate DD CFM"/>
    <s v="END Generate DD CFM"/>
    <d v="2026-02-06T12:15:00"/>
    <d v="2026-02-06T12:16:00"/>
    <d v="2026-02-06T12:16:00"/>
    <s v="NULL"/>
    <s v="Completed"/>
    <s v="Generate_Load_DDCFM_BE_MRP"/>
    <n v="1"/>
    <s v="Generate DD CFM"/>
    <n v="0.02"/>
    <n v="0"/>
    <n v="0.02"/>
    <n v="0"/>
    <n v="0"/>
    <n v="0.02"/>
    <m/>
    <m/>
    <n v="0"/>
    <n v="0"/>
    <n v="0.02"/>
    <n v="0"/>
    <n v="0.02"/>
    <s v="No Error"/>
    <m/>
    <m/>
    <m/>
    <m/>
    <m/>
    <m/>
    <m/>
    <m/>
    <m/>
    <m/>
    <s v=""/>
  </r>
  <r>
    <s v="Generate Load"/>
    <s v="BEDBGenerate Load46059.5111111111"/>
    <s v="Not Found"/>
    <s v="Load DD CFM"/>
    <s v="MRPBEDBGenerate LoadLoad DD CFM"/>
    <s v="MRPBEDBGenerate Load"/>
    <s v="Not Started"/>
    <m/>
    <m/>
    <m/>
    <m/>
    <m/>
    <m/>
    <m/>
    <m/>
    <m/>
    <m/>
    <m/>
    <m/>
    <n v="2601"/>
    <x v="6"/>
    <x v="1"/>
    <s v="START Load DD CFM"/>
    <s v="END Load DD CFM"/>
    <d v="2026-02-06T12:16:00"/>
    <d v="2026-02-06T12:31:00"/>
    <d v="2026-02-06T12:32:00"/>
    <s v="NULL"/>
    <s v="Completed"/>
    <s v="Generate_Load_DDCFM_BE_MRP"/>
    <n v="1"/>
    <s v="Load DD CFM"/>
    <n v="0.25"/>
    <n v="0"/>
    <n v="0.25"/>
    <n v="0"/>
    <n v="0"/>
    <n v="0.25"/>
    <m/>
    <m/>
    <n v="0"/>
    <n v="0"/>
    <n v="0.25"/>
    <n v="0"/>
    <n v="0.25"/>
    <s v="No Error"/>
    <m/>
    <m/>
    <m/>
    <m/>
    <m/>
    <m/>
    <m/>
    <m/>
    <m/>
    <m/>
    <s v=""/>
  </r>
  <r>
    <s v="Generate Load"/>
    <s v="BEDBGenerate Load46059.5222222222"/>
    <s v="Not Found"/>
    <s v="Generate DD MOR"/>
    <s v="MRPBEDBGenerate LoadGenerate DD MOR"/>
    <s v="MRPBEDBGenerate Load"/>
    <s v="Not Started"/>
    <m/>
    <m/>
    <m/>
    <m/>
    <m/>
    <m/>
    <m/>
    <m/>
    <m/>
    <m/>
    <m/>
    <m/>
    <n v="2601"/>
    <x v="6"/>
    <x v="1"/>
    <s v="START Generate DD MOR"/>
    <s v="END Generate DD MOR"/>
    <d v="2026-02-06T12:32:00"/>
    <d v="2026-02-06T12:33:00"/>
    <d v="2026-02-06T12:33:00"/>
    <s v="NULL"/>
    <s v="Completed"/>
    <s v="Generate_Load_DDMOR_BE_MRP"/>
    <n v="1"/>
    <s v="Generate DD MOR"/>
    <n v="0.02"/>
    <n v="0"/>
    <n v="0.02"/>
    <n v="0"/>
    <n v="0"/>
    <n v="0.02"/>
    <m/>
    <m/>
    <n v="0"/>
    <n v="0"/>
    <n v="0.02"/>
    <n v="0"/>
    <n v="0.02"/>
    <s v="No Error"/>
    <m/>
    <m/>
    <m/>
    <m/>
    <m/>
    <m/>
    <m/>
    <m/>
    <m/>
    <m/>
    <s v=""/>
  </r>
  <r>
    <s v="Generate Load"/>
    <s v="BEDBGenerate Load46059.5229166667"/>
    <s v="Not Found"/>
    <s v="Load DD MOR"/>
    <s v="MRPBEDBGenerate LoadLoad DD MOR"/>
    <s v="MRPBEDBGenerate Load"/>
    <s v="Not Started"/>
    <m/>
    <m/>
    <m/>
    <m/>
    <m/>
    <m/>
    <m/>
    <m/>
    <m/>
    <m/>
    <m/>
    <m/>
    <n v="2601"/>
    <x v="6"/>
    <x v="1"/>
    <s v="START Load DD MOR"/>
    <s v="END Load DD MOR"/>
    <d v="2026-02-06T12:33:00"/>
    <d v="2026-02-06T12:48:00"/>
    <d v="2026-02-06T15:56:00"/>
    <s v="NULL"/>
    <s v="Completed"/>
    <s v="Generate_Load_DDMOR_BE_MRP"/>
    <n v="1"/>
    <s v="Load DD MOR"/>
    <n v="0.25"/>
    <n v="0"/>
    <n v="0.25"/>
    <n v="0"/>
    <n v="0"/>
    <n v="0.25"/>
    <m/>
    <m/>
    <n v="0"/>
    <n v="0"/>
    <n v="0.25"/>
    <n v="0"/>
    <n v="0.25"/>
    <s v="No Error"/>
    <m/>
    <m/>
    <m/>
    <m/>
    <m/>
    <m/>
    <m/>
    <m/>
    <m/>
    <m/>
    <s v=""/>
  </r>
  <r>
    <s v="Valuation 1"/>
    <s v="BEDBValuation 146059.6638888889"/>
    <s v="Not Found"/>
    <s v="Light Maintenance"/>
    <s v="MRPBEDBValuation 1Light Maintenance"/>
    <s v="MRPBEDBValuation 1"/>
    <s v="Not Started"/>
    <m/>
    <m/>
    <m/>
    <m/>
    <m/>
    <m/>
    <m/>
    <m/>
    <m/>
    <m/>
    <m/>
    <m/>
    <n v="2601"/>
    <x v="6"/>
    <x v="1"/>
    <s v="START Light Maintenance"/>
    <s v="END Light Maintenance"/>
    <d v="2026-02-06T15:56:00"/>
    <d v="2026-02-06T16:29:00"/>
    <d v="2026-02-06T20:15:00"/>
    <s v="NULL"/>
    <s v="Completed"/>
    <s v="Valuation 1_BE_MRP"/>
    <n v="1"/>
    <s v="Light Maintenance"/>
    <n v="0.55000000000000004"/>
    <n v="0"/>
    <n v="0.55000000000000004"/>
    <n v="0.52"/>
    <n v="0.52"/>
    <n v="1.07"/>
    <n v="1.07"/>
    <m/>
    <n v="1.07"/>
    <n v="0.52"/>
    <n v="0"/>
    <n v="1.59"/>
    <n v="1.59"/>
    <s v="Configuration"/>
    <s v="RFC/STP Driven Configuration Changes"/>
    <s v="Change-Induced Configuration Issue"/>
    <s v="Due to the missing parameter Riod_Historical Volumes in PAPI, the model parameters needed to be loaded in ARM as excel file. However, the MP were loaded via papi instead of using the excel file provided by users, therefore after MRM's confirmation the valuation was killed, and the MP were loaded manually"/>
    <m/>
    <n v="4864"/>
    <s v="Partial Impact"/>
    <s v="One‑Off"/>
    <s v="Kill the rum, load the excel in QRM and rerun the valuation"/>
    <m/>
    <m/>
    <s v=""/>
  </r>
  <r>
    <s v="Valuation 1"/>
    <s v="BEDBValuation 146059.84375"/>
    <s v="Not Found"/>
    <s v="Light Maintenance"/>
    <s v="MRPBEDBValuation 1Light Maintenance"/>
    <s v="MRPBEDBValuation 1"/>
    <s v="Not Started"/>
    <m/>
    <m/>
    <m/>
    <m/>
    <m/>
    <m/>
    <m/>
    <m/>
    <m/>
    <m/>
    <m/>
    <m/>
    <n v="2601"/>
    <x v="6"/>
    <x v="1"/>
    <s v="START Light Maintenance"/>
    <s v="END Light Maintenance"/>
    <d v="2026-02-06T20:15:00"/>
    <d v="2026-02-06T20:34:00"/>
    <d v="2026-02-06T21:09:00"/>
    <s v="NULL"/>
    <s v="Completed"/>
    <s v="Valuation 1_BE_MRP rr"/>
    <n v="2"/>
    <s v="Light Maintenance"/>
    <n v="0.32"/>
    <n v="0"/>
    <n v="0.32"/>
    <n v="0"/>
    <n v="0"/>
    <n v="0.32"/>
    <m/>
    <m/>
    <n v="0"/>
    <n v="0"/>
    <n v="0.32"/>
    <n v="0"/>
    <n v="0.32"/>
    <s v="No Error"/>
    <m/>
    <m/>
    <m/>
    <m/>
    <m/>
    <m/>
    <m/>
    <m/>
    <m/>
    <m/>
    <s v=""/>
  </r>
  <r>
    <s v="Valuation 1"/>
    <s v="BEDBValuation 146059.88125"/>
    <s v="Not Found"/>
    <s v="export to ara"/>
    <s v="MRPBEDBValuation 1export to ara"/>
    <s v="MRPBEDBValuation 1"/>
    <s v="Not Started"/>
    <m/>
    <m/>
    <m/>
    <m/>
    <m/>
    <m/>
    <m/>
    <m/>
    <m/>
    <m/>
    <m/>
    <m/>
    <n v="2601"/>
    <x v="6"/>
    <x v="1"/>
    <s v="START export to ara"/>
    <s v="END export to ara"/>
    <d v="2026-02-06T21:09:00"/>
    <d v="2026-02-06T21:11:00"/>
    <d v="2026-02-06T21:12:00"/>
    <s v="NULL"/>
    <s v="Completed"/>
    <s v="Valuation 1_BE_MRP rr"/>
    <n v="1"/>
    <s v="export to ara"/>
    <n v="0.03"/>
    <n v="0"/>
    <n v="0.03"/>
    <n v="0"/>
    <n v="0"/>
    <n v="0.03"/>
    <m/>
    <m/>
    <n v="0"/>
    <n v="0"/>
    <n v="0.03"/>
    <n v="0"/>
    <n v="0.03"/>
    <s v="No Error"/>
    <m/>
    <m/>
    <m/>
    <m/>
    <m/>
    <m/>
    <m/>
    <m/>
    <m/>
    <m/>
    <s v=""/>
  </r>
  <r>
    <s v="CF Extraction"/>
    <s v="BEDBCF Extraction46059.8833333333"/>
    <s v="Not Found"/>
    <s v="CF Extraction"/>
    <s v="MRPBEDBCF ExtractionCF Extraction"/>
    <s v="MRPBEDBCF Extraction"/>
    <s v="Not Started"/>
    <m/>
    <m/>
    <m/>
    <m/>
    <m/>
    <m/>
    <m/>
    <m/>
    <m/>
    <m/>
    <m/>
    <m/>
    <n v="2601"/>
    <x v="6"/>
    <x v="1"/>
    <s v="START CF Extraction"/>
    <s v="END CF Extraction"/>
    <d v="2026-02-06T21:12:00"/>
    <d v="2026-02-06T21:20:00"/>
    <d v="2026-02-06T21:20:00"/>
    <s v="NULL"/>
    <s v="Completed"/>
    <s v="CF Extraction_BE_MRP"/>
    <n v="1"/>
    <s v="CF Extraction"/>
    <n v="0.13"/>
    <n v="0"/>
    <n v="0.13"/>
    <n v="0"/>
    <n v="0"/>
    <n v="0.13"/>
    <m/>
    <m/>
    <n v="0"/>
    <n v="0"/>
    <n v="0.13"/>
    <n v="0"/>
    <n v="0.13"/>
    <s v="No Error"/>
    <m/>
    <m/>
    <m/>
    <m/>
    <m/>
    <m/>
    <m/>
    <m/>
    <m/>
    <m/>
    <s v=""/>
  </r>
  <r>
    <s v="CF Extraction"/>
    <s v="BEDBCF Extraction46059.8888888889"/>
    <s v="Not Found"/>
    <s v="Light Maintenance"/>
    <s v="MRPBEDBCF ExtractionLight Maintenance"/>
    <s v="MRPBEDBCF Extraction"/>
    <s v="Not Started"/>
    <m/>
    <m/>
    <m/>
    <m/>
    <m/>
    <m/>
    <m/>
    <m/>
    <m/>
    <m/>
    <m/>
    <m/>
    <n v="2601"/>
    <x v="6"/>
    <x v="1"/>
    <s v="START Light Maintenance"/>
    <s v="END Light Maintenance"/>
    <d v="2026-02-06T21:20:00"/>
    <d v="2026-02-06T21:44:00"/>
    <d v="2026-02-06T21:44:00"/>
    <s v="NULL"/>
    <s v="Completed"/>
    <s v="CF Extraction old_BE_MRP"/>
    <n v="3"/>
    <s v="Light Maintenance"/>
    <n v="0.4"/>
    <n v="0"/>
    <n v="0.4"/>
    <n v="0"/>
    <n v="0"/>
    <n v="0.4"/>
    <m/>
    <m/>
    <n v="0"/>
    <n v="0"/>
    <n v="0.4"/>
    <n v="0"/>
    <n v="0.4"/>
    <s v="No Error"/>
    <m/>
    <m/>
    <m/>
    <m/>
    <m/>
    <m/>
    <m/>
    <m/>
    <m/>
    <m/>
    <s v="Light Maintenance"/>
  </r>
  <r>
    <s v="CF Extraction"/>
    <s v="BEDBCF Extraction46059.9055555556"/>
    <s v="Not Found"/>
    <s v="CF old Extraction"/>
    <s v="MRPBEDBCF ExtractionCF old Extraction"/>
    <s v="MRPBEDBCF Extraction"/>
    <s v="Not Started"/>
    <m/>
    <m/>
    <m/>
    <m/>
    <m/>
    <m/>
    <m/>
    <m/>
    <m/>
    <m/>
    <m/>
    <m/>
    <n v="2601"/>
    <x v="6"/>
    <x v="1"/>
    <s v="START CF old Extraction"/>
    <s v="END CF old Extraction"/>
    <d v="2026-02-06T21:44:00"/>
    <d v="2026-02-06T21:51:00"/>
    <d v="2026-02-06T21:52:00"/>
    <s v="NULL"/>
    <s v="Completed"/>
    <s v="CF Extraction old_BE_MRP"/>
    <n v="1"/>
    <s v="CF old Extraction"/>
    <n v="0.12"/>
    <n v="0"/>
    <n v="0.12"/>
    <n v="0"/>
    <n v="0"/>
    <n v="0.12"/>
    <m/>
    <m/>
    <n v="0"/>
    <n v="0"/>
    <n v="0.12"/>
    <n v="0"/>
    <n v="0.12"/>
    <s v="No Error"/>
    <m/>
    <m/>
    <m/>
    <m/>
    <m/>
    <m/>
    <m/>
    <m/>
    <m/>
    <m/>
    <s v=""/>
  </r>
  <r>
    <s v="Planning (NII)"/>
    <s v="BEDBPlanning (NII)46059.9111111111"/>
    <s v="Not Found"/>
    <s v="Planning run"/>
    <s v="MRPBEDBPlanning (NII)Planning run"/>
    <s v="MRPBEDBPlanning (NII)"/>
    <s v="Not Started"/>
    <m/>
    <m/>
    <m/>
    <m/>
    <m/>
    <m/>
    <m/>
    <m/>
    <m/>
    <m/>
    <m/>
    <m/>
    <n v="2601"/>
    <x v="6"/>
    <x v="1"/>
    <s v="START Planning run"/>
    <s v="END Planning run"/>
    <d v="2026-02-06T21:52:00"/>
    <d v="2026-02-07T02:17:00"/>
    <d v="2026-02-07T02:18:00"/>
    <s v="NULL"/>
    <s v="Completed"/>
    <s v="Planning_BE_MRP"/>
    <n v="1"/>
    <s v="Planning run"/>
    <n v="4.42"/>
    <n v="0"/>
    <n v="4.42"/>
    <n v="0"/>
    <n v="0"/>
    <n v="4.42"/>
    <m/>
    <m/>
    <n v="0"/>
    <n v="0"/>
    <n v="4.42"/>
    <n v="0"/>
    <n v="4.42"/>
    <s v="No Error"/>
    <m/>
    <m/>
    <m/>
    <m/>
    <m/>
    <m/>
    <m/>
    <m/>
    <m/>
    <m/>
    <s v=""/>
  </r>
  <r>
    <s v="Optimization"/>
    <s v="BEDBOptimization46060.0958333333"/>
    <s v="Not Found"/>
    <s v="CFM optimization1"/>
    <s v="MRPBEDBOptimizationCFM optimization1"/>
    <s v="MRPBEDBOptimization"/>
    <s v="Not Started"/>
    <m/>
    <m/>
    <m/>
    <m/>
    <m/>
    <m/>
    <m/>
    <m/>
    <m/>
    <m/>
    <m/>
    <m/>
    <n v="2601"/>
    <x v="6"/>
    <x v="1"/>
    <s v="START CFM optimization1"/>
    <s v="END CFM optimization1"/>
    <d v="2026-02-07T02:18:00"/>
    <d v="2026-02-07T03:27:00"/>
    <d v="2026-02-07T03:27:00"/>
    <s v="Could not delete optimization run: Exception calling Optimization_DeleteOptimizationRun: Exception calling Optimization_DeleteOptimizationRun: Unable to find optimizer run CF Match Replication BE-BE-EUR-RB-MCS-CAL-P99-F did you mean CF Match Replication?  -- Details available: Y. -- Warnings available: N."/>
    <s v="Completed"/>
    <s v="Optimization_BE_MRP"/>
    <n v="1"/>
    <s v="CFM optimization1"/>
    <n v="1.1499999999999999"/>
    <n v="0"/>
    <n v="1.1499999999999999"/>
    <n v="0"/>
    <n v="0"/>
    <n v="1.1499999999999999"/>
    <m/>
    <m/>
    <n v="0"/>
    <n v="0"/>
    <n v="1.1499999999999999"/>
    <n v="0"/>
    <n v="1.1499999999999999"/>
    <s v="No Error"/>
    <m/>
    <m/>
    <m/>
    <m/>
    <m/>
    <m/>
    <m/>
    <m/>
    <m/>
    <m/>
    <s v=""/>
  </r>
  <r>
    <s v="Optimization"/>
    <s v="BEDBOptimization46060.14375"/>
    <s v="Not Found"/>
    <s v="Super Light Maintenance"/>
    <s v="MRPBEDBOptimizationSuper Light Maintenance"/>
    <s v="MRPBEDBOptimization"/>
    <s v="Not Started"/>
    <m/>
    <m/>
    <m/>
    <m/>
    <m/>
    <m/>
    <m/>
    <m/>
    <m/>
    <m/>
    <m/>
    <m/>
    <n v="2601"/>
    <x v="6"/>
    <x v="1"/>
    <s v="START Super Light Maintenance"/>
    <s v="END Super Light Maintenance"/>
    <d v="2026-02-07T03:27:00"/>
    <d v="2026-02-07T03:40:00"/>
    <d v="2026-02-07T03:40:00"/>
    <s v="NULL"/>
    <s v="Completed"/>
    <s v="Optimization_BE_MRP"/>
    <n v="1"/>
    <s v="Super Light Maintenance"/>
    <n v="0.22"/>
    <n v="0"/>
    <n v="0.22"/>
    <n v="0"/>
    <n v="0"/>
    <n v="0.22"/>
    <m/>
    <m/>
    <n v="0"/>
    <n v="0"/>
    <n v="0.22"/>
    <n v="0"/>
    <n v="0.22"/>
    <s v="No Error"/>
    <m/>
    <m/>
    <m/>
    <m/>
    <m/>
    <m/>
    <m/>
    <m/>
    <m/>
    <m/>
    <s v=""/>
  </r>
  <r>
    <s v="Optimization"/>
    <s v="BEDBOptimization46060.1527777778"/>
    <s v="Not Found"/>
    <s v="CFM optimization1 OLAP exports"/>
    <s v="MRPBEDBOptimizationCFM optimization1 OLAP exports"/>
    <s v="MRPBEDBOptimization"/>
    <s v="Not Started"/>
    <m/>
    <m/>
    <m/>
    <m/>
    <m/>
    <m/>
    <m/>
    <m/>
    <m/>
    <m/>
    <m/>
    <m/>
    <n v="2601"/>
    <x v="6"/>
    <x v="1"/>
    <s v="START CFM optimization1 OLAP exports"/>
    <s v="END CFM optimization1 OLAP exports"/>
    <d v="2026-02-07T03:40:00"/>
    <d v="2026-02-07T03:48:00"/>
    <d v="2026-02-07T03:48:00"/>
    <s v="NULL"/>
    <s v="Completed"/>
    <s v="Optimization_BE_MRP"/>
    <n v="1"/>
    <s v="CFM optimization1 OLAP exports"/>
    <n v="0.13"/>
    <n v="0"/>
    <n v="0.13"/>
    <n v="0"/>
    <n v="0"/>
    <n v="0.13"/>
    <m/>
    <m/>
    <n v="0"/>
    <n v="0"/>
    <n v="0.13"/>
    <n v="0"/>
    <n v="0.13"/>
    <s v="No Error"/>
    <m/>
    <m/>
    <m/>
    <m/>
    <m/>
    <m/>
    <m/>
    <m/>
    <m/>
    <m/>
    <s v=""/>
  </r>
  <r>
    <s v="Optimization"/>
    <s v="BEDBOptimization46060.1583333333"/>
    <s v="Not Found"/>
    <s v="CFM optimization2"/>
    <s v="MRPBEDBOptimizationCFM optimization2"/>
    <s v="MRPBEDBOptimization"/>
    <s v="Not Started"/>
    <m/>
    <m/>
    <m/>
    <m/>
    <m/>
    <m/>
    <m/>
    <m/>
    <m/>
    <m/>
    <m/>
    <m/>
    <n v="2601"/>
    <x v="6"/>
    <x v="1"/>
    <s v="START CFM optimization2"/>
    <s v="END CFM optimization2"/>
    <d v="2026-02-07T03:48:00"/>
    <d v="2026-02-07T04:12:00"/>
    <d v="2026-02-07T04:12:00"/>
    <s v="Could not delete optimization run: Exception calling Optimization_DeleteOptimizationRun: Exception calling Optimization_DeleteOptimizationRun: Unable to find optimizer run CF Match Replication-BE-BE-EUR-RB-IND-CLE-P31-F-LQ did you mean CF Match Replication?  -- Details available: Y. -- Warnings available: N."/>
    <s v="Completed"/>
    <s v="Optimization_BE_MRP"/>
    <n v="1"/>
    <s v="CFM optimization2"/>
    <n v="0.4"/>
    <n v="0"/>
    <n v="0.4"/>
    <n v="0"/>
    <n v="0"/>
    <n v="0.4"/>
    <m/>
    <m/>
    <n v="0"/>
    <n v="0"/>
    <n v="0.4"/>
    <n v="0"/>
    <n v="0.4"/>
    <s v="No Error"/>
    <m/>
    <m/>
    <m/>
    <m/>
    <m/>
    <m/>
    <m/>
    <m/>
    <m/>
    <m/>
    <s v=""/>
  </r>
  <r>
    <s v="Optimization"/>
    <s v="BEDBOptimization46060.175"/>
    <s v="Not Found"/>
    <s v="Super Light Maintenance"/>
    <s v="MRPBEDBOptimizationSuper Light Maintenance"/>
    <s v="MRPBEDBOptimization"/>
    <s v="Not Started"/>
    <m/>
    <m/>
    <m/>
    <m/>
    <m/>
    <m/>
    <m/>
    <m/>
    <m/>
    <m/>
    <m/>
    <m/>
    <n v="2601"/>
    <x v="6"/>
    <x v="1"/>
    <s v="START Super Light Maintenance"/>
    <s v="END Super Light Maintenance"/>
    <d v="2026-02-07T04:12:00"/>
    <d v="2026-02-07T04:23:00"/>
    <d v="2026-02-07T04:23:00"/>
    <s v="NULL"/>
    <s v="Completed"/>
    <s v="Optimization_BE_MRP"/>
    <n v="2"/>
    <s v="Super Light Maintenance"/>
    <n v="0.18"/>
    <n v="0"/>
    <n v="0.18"/>
    <n v="0"/>
    <n v="0"/>
    <n v="0.18"/>
    <m/>
    <m/>
    <n v="0"/>
    <n v="0"/>
    <n v="0.18"/>
    <n v="0"/>
    <n v="0.18"/>
    <s v="No Error"/>
    <m/>
    <m/>
    <m/>
    <m/>
    <m/>
    <m/>
    <m/>
    <m/>
    <m/>
    <m/>
    <s v=""/>
  </r>
  <r>
    <s v="Optimization"/>
    <s v="BEDBOptimization46060.1826388889"/>
    <s v="Not Found"/>
    <s v="CFM optimization2 OLAP exports"/>
    <s v="MRPBEDBOptimizationCFM optimization2 OLAP exports"/>
    <s v="MRPBEDBOptimization"/>
    <s v="Not Started"/>
    <m/>
    <m/>
    <m/>
    <m/>
    <m/>
    <m/>
    <m/>
    <m/>
    <m/>
    <m/>
    <m/>
    <m/>
    <n v="2601"/>
    <x v="6"/>
    <x v="1"/>
    <s v="START CFM optimization2 OLAP exports"/>
    <s v="END CFM optimization2 OLAP exports"/>
    <d v="2026-02-07T04:23:00"/>
    <d v="2026-02-07T04:36:00"/>
    <d v="2026-02-07T04:36:00"/>
    <s v="NULL"/>
    <s v="Completed"/>
    <s v="Optimization_BE_MRP"/>
    <n v="1"/>
    <s v="CFM optimization2 OLAP exports"/>
    <n v="0.22"/>
    <n v="0"/>
    <n v="0.22"/>
    <n v="0"/>
    <n v="0"/>
    <n v="0.22"/>
    <m/>
    <m/>
    <n v="0"/>
    <n v="0"/>
    <n v="0.22"/>
    <n v="0"/>
    <n v="0.22"/>
    <s v="No Error"/>
    <m/>
    <m/>
    <m/>
    <m/>
    <m/>
    <m/>
    <m/>
    <m/>
    <m/>
    <m/>
    <s v=""/>
  </r>
  <r>
    <s v="Optimization"/>
    <s v="BEDBOptimization46060.1916666667"/>
    <s v="Not Found"/>
    <s v="Super Light Maintenance"/>
    <s v="MRPBEDBOptimizationSuper Light Maintenance"/>
    <s v="MRPBEDBOptimization"/>
    <s v="Not Started"/>
    <m/>
    <m/>
    <m/>
    <m/>
    <m/>
    <m/>
    <m/>
    <m/>
    <m/>
    <m/>
    <m/>
    <m/>
    <n v="2601"/>
    <x v="6"/>
    <x v="1"/>
    <s v="START Super Light Maintenance"/>
    <s v="END Super Light Maintenance"/>
    <d v="2026-02-07T04:36:00"/>
    <d v="2026-02-07T04:47:00"/>
    <d v="2026-02-07T04:47:00"/>
    <s v="Could not delete optimization run: Exception calling Optimization_DeleteOptimizationRun: Exception calling Optimization_DeleteOptimizationRun: Unable to find optimizer run BPV Replication (SAV) BE-BE-EUR-RB-IND-CAL-P84-F did you mean BPV Replication (SAV)?  -- Details available: Y. -- Warnings available: N."/>
    <s v="Completed"/>
    <s v="Optimization_BE_MRP"/>
    <n v="3"/>
    <s v="Super Light Maintenance"/>
    <n v="0.18"/>
    <n v="0"/>
    <n v="0.18"/>
    <n v="0"/>
    <n v="0"/>
    <n v="0.18"/>
    <m/>
    <m/>
    <n v="0"/>
    <n v="0"/>
    <n v="0.18"/>
    <n v="0"/>
    <n v="0.18"/>
    <s v="No Error"/>
    <m/>
    <m/>
    <m/>
    <m/>
    <m/>
    <m/>
    <m/>
    <m/>
    <m/>
    <m/>
    <s v="Super Light Maintenance"/>
  </r>
  <r>
    <s v="Optimization"/>
    <s v="BEDBOptimization46060.1993055556"/>
    <s v="Not Found"/>
    <s v="RoS/RIOD optimization"/>
    <s v="MRPBEDBOptimizationRoS/RIOD optimization"/>
    <s v="MRPBEDBOptimization"/>
    <s v="Not Started"/>
    <m/>
    <m/>
    <m/>
    <m/>
    <m/>
    <m/>
    <m/>
    <m/>
    <m/>
    <m/>
    <m/>
    <m/>
    <n v="2601"/>
    <x v="6"/>
    <x v="1"/>
    <s v="START RoS/RIOD optimization"/>
    <s v="END RoS/RIOD optimization"/>
    <d v="2026-02-07T04:47:00"/>
    <d v="2026-02-07T05:35:00"/>
    <d v="2026-02-07T05:35:00"/>
    <s v="Could not delete optimization run: Exception calling Optimization_DeleteOptimizationRun: Exception calling Optimization_DeleteOptimizationRun: Unable to find optimizer run RIOD Replication BE-BE-USD-RB-MCS-CAL-P03-F did you mean RIOD Replication?  -- Details available: Y. -- Warnings available: N."/>
    <s v="Completed"/>
    <s v="Optimization_BE_MRP"/>
    <n v="1"/>
    <s v="RoS/RIOD optimization"/>
    <n v="0.8"/>
    <n v="0"/>
    <n v="0.8"/>
    <n v="0"/>
    <n v="0"/>
    <n v="0.8"/>
    <m/>
    <m/>
    <n v="0"/>
    <n v="0"/>
    <n v="0.8"/>
    <n v="0"/>
    <n v="0.8"/>
    <s v="No Error"/>
    <m/>
    <m/>
    <m/>
    <m/>
    <m/>
    <m/>
    <m/>
    <m/>
    <m/>
    <m/>
    <s v=""/>
  </r>
  <r>
    <s v="Optimization"/>
    <s v="BEDBOptimization46060.2326388889"/>
    <s v="Not Found"/>
    <s v="Super Light Maintenance"/>
    <s v="MRPBEDBOptimizationSuper Light Maintenance"/>
    <s v="MRPBEDBOptimization"/>
    <s v="Not Started"/>
    <m/>
    <m/>
    <m/>
    <m/>
    <m/>
    <m/>
    <m/>
    <m/>
    <m/>
    <m/>
    <m/>
    <m/>
    <n v="2601"/>
    <x v="6"/>
    <x v="1"/>
    <s v="START Super Light Maintenance"/>
    <s v="END Super Light Maintenance"/>
    <d v="2026-02-07T05:35:00"/>
    <d v="2026-02-07T05:41:00"/>
    <d v="2026-02-07T05:41:00"/>
    <s v="NULL"/>
    <s v="Completed"/>
    <s v="Optimization_BE_MRP"/>
    <n v="4"/>
    <s v="Super Light Maintenance"/>
    <n v="0.1"/>
    <n v="0"/>
    <n v="0.1"/>
    <n v="0"/>
    <n v="0"/>
    <n v="0.1"/>
    <m/>
    <m/>
    <n v="0"/>
    <n v="0"/>
    <n v="0.1"/>
    <n v="0"/>
    <n v="0.1"/>
    <s v="No Error"/>
    <m/>
    <m/>
    <m/>
    <m/>
    <m/>
    <m/>
    <m/>
    <m/>
    <m/>
    <m/>
    <s v="Super Light Maintenance"/>
  </r>
  <r>
    <s v="Optimization"/>
    <s v="BEDBOptimization46060.2368055556"/>
    <s v="Not Found"/>
    <s v="RoS/RIOD optimization OLAP exports"/>
    <s v="MRPBEDBOptimizationRoS/RIOD optimization OLAP exports"/>
    <s v="MRPBEDBOptimization"/>
    <s v="Not Started"/>
    <m/>
    <m/>
    <m/>
    <m/>
    <m/>
    <m/>
    <m/>
    <m/>
    <m/>
    <m/>
    <m/>
    <m/>
    <n v="2601"/>
    <x v="6"/>
    <x v="1"/>
    <s v="START RoS/RIOD optimization OLAP exports"/>
    <s v="END RoS/RIOD optimization OLAP exports"/>
    <d v="2026-02-07T05:41:00"/>
    <d v="2026-02-07T06:05:00"/>
    <d v="2026-02-07T06:05:00"/>
    <s v="NULL"/>
    <s v="Completed"/>
    <s v="Optimization_BE_MRP"/>
    <n v="1"/>
    <s v="RoS/RIOD optimization OLAP exports"/>
    <n v="0.4"/>
    <n v="0"/>
    <n v="0.4"/>
    <n v="0"/>
    <n v="0"/>
    <n v="0.4"/>
    <m/>
    <m/>
    <n v="0"/>
    <n v="0"/>
    <n v="0.4"/>
    <n v="0"/>
    <n v="0.4"/>
    <s v="No Error"/>
    <m/>
    <m/>
    <m/>
    <m/>
    <m/>
    <m/>
    <m/>
    <m/>
    <m/>
    <m/>
    <s v=""/>
  </r>
  <r>
    <s v="Optimization"/>
    <s v="BEDBOptimization46060.2534722222"/>
    <s v="Not Found"/>
    <s v="Super Light Maintenance"/>
    <s v="MRPBEDBOptimizationSuper Light Maintenance"/>
    <s v="MRPBEDBOptimization"/>
    <s v="Not Started"/>
    <m/>
    <m/>
    <m/>
    <m/>
    <m/>
    <m/>
    <m/>
    <m/>
    <m/>
    <m/>
    <m/>
    <m/>
    <n v="2601"/>
    <x v="6"/>
    <x v="1"/>
    <s v="START Super Light Maintenance"/>
    <s v="END Super Light Maintenance"/>
    <d v="2026-02-07T06:05:00"/>
    <d v="2026-02-07T06:16:00"/>
    <d v="2026-02-07T06:16:00"/>
    <s v="NULL"/>
    <s v="Completed"/>
    <s v="Optimization_BE_MRP"/>
    <n v="5"/>
    <s v="Super Light Maintenance"/>
    <n v="0.18"/>
    <n v="0"/>
    <n v="0.18"/>
    <n v="0"/>
    <n v="0"/>
    <n v="0.18"/>
    <m/>
    <m/>
    <n v="0"/>
    <n v="0"/>
    <n v="0.18"/>
    <n v="0"/>
    <n v="0.18"/>
    <s v="No Error"/>
    <m/>
    <m/>
    <m/>
    <m/>
    <m/>
    <m/>
    <m/>
    <m/>
    <m/>
    <m/>
    <s v="Super Light Maintenance"/>
  </r>
  <r>
    <s v="Optimization"/>
    <s v="BEDBOptimization46060.2611111111"/>
    <s v="Not Found"/>
    <s v="RoM optimization"/>
    <s v="MRPBEDBOptimizationRoM optimization"/>
    <s v="MRPBEDBOptimization"/>
    <s v="Not Started"/>
    <m/>
    <m/>
    <m/>
    <m/>
    <m/>
    <m/>
    <m/>
    <m/>
    <m/>
    <m/>
    <m/>
    <m/>
    <n v="2601"/>
    <x v="6"/>
    <x v="1"/>
    <s v="START RoM optimization"/>
    <s v="END RoM optimization"/>
    <d v="2026-02-07T06:16:00"/>
    <d v="2026-02-07T06:29:00"/>
    <d v="2026-02-07T06:29:00"/>
    <s v="NULL"/>
    <s v="Completed"/>
    <s v="Optimization_BE_MRP"/>
    <n v="1"/>
    <s v="RoM optimization"/>
    <n v="0.22"/>
    <n v="0"/>
    <n v="0.22"/>
    <n v="0"/>
    <n v="0"/>
    <n v="0.22"/>
    <m/>
    <m/>
    <n v="0"/>
    <n v="0"/>
    <n v="0.22"/>
    <n v="0"/>
    <n v="0.22"/>
    <s v="No Error"/>
    <m/>
    <m/>
    <m/>
    <m/>
    <m/>
    <m/>
    <m/>
    <m/>
    <m/>
    <m/>
    <s v=""/>
  </r>
  <r>
    <s v="Optimization"/>
    <s v="BEDBOptimization46060.2701388889"/>
    <s v="Not Found"/>
    <s v="Super Light Maintenance"/>
    <s v="MRPBEDBOptimizationSuper Light Maintenance"/>
    <s v="MRPBEDBOptimization"/>
    <s v="Not Started"/>
    <m/>
    <m/>
    <m/>
    <m/>
    <m/>
    <m/>
    <m/>
    <m/>
    <m/>
    <m/>
    <m/>
    <m/>
    <n v="2601"/>
    <x v="6"/>
    <x v="1"/>
    <s v="START Super Light Maintenance"/>
    <s v="END Super Light Maintenance"/>
    <d v="2026-02-07T06:29:00"/>
    <d v="2026-02-07T06:35:00"/>
    <d v="2026-02-07T06:35:00"/>
    <s v="NULL"/>
    <s v="Completed"/>
    <s v="Optimization_BE_MRP"/>
    <n v="6"/>
    <s v="Super Light Maintenance"/>
    <n v="0.1"/>
    <n v="0"/>
    <n v="0.1"/>
    <n v="0"/>
    <n v="0"/>
    <n v="0.1"/>
    <m/>
    <m/>
    <n v="0"/>
    <n v="0"/>
    <n v="0.1"/>
    <n v="0"/>
    <n v="0.1"/>
    <s v="No Error"/>
    <m/>
    <m/>
    <m/>
    <m/>
    <m/>
    <m/>
    <m/>
    <m/>
    <m/>
    <m/>
    <s v="Super Light Maintenance"/>
  </r>
  <r>
    <s v="Optimization"/>
    <s v="BEDBOptimization46060.2743055556"/>
    <s v="Not Found"/>
    <s v="RoM optimization OLAP Exports"/>
    <s v="MRPBEDBOptimizationRoM optimization OLAP Exports"/>
    <s v="MRPBEDBOptimization"/>
    <s v="Not Started"/>
    <m/>
    <m/>
    <m/>
    <m/>
    <m/>
    <m/>
    <m/>
    <m/>
    <m/>
    <m/>
    <m/>
    <m/>
    <n v="2601"/>
    <x v="6"/>
    <x v="1"/>
    <s v="START RoM optimization OLAP Exports"/>
    <s v="END RoM optimization OLAP Exports"/>
    <d v="2026-02-07T06:35:00"/>
    <d v="2026-02-07T06:44:00"/>
    <s v="NULL"/>
    <s v="NULL"/>
    <s v="Completed"/>
    <s v="Optimization_BE_MRP"/>
    <n v="1"/>
    <s v="RoM optimization OLAP Exports"/>
    <n v="0.15"/>
    <n v="0"/>
    <n v="0.15"/>
    <n v="0"/>
    <n v="0"/>
    <n v="0.15"/>
    <m/>
    <m/>
    <n v="0"/>
    <n v="0"/>
    <n v="0.15"/>
    <n v="0"/>
    <n v="0.15"/>
    <s v="No Error"/>
    <m/>
    <m/>
    <m/>
    <m/>
    <m/>
    <m/>
    <m/>
    <m/>
    <m/>
    <m/>
    <s v=""/>
  </r>
  <r>
    <s v="Load Compare Spreads"/>
    <s v="FRDBLoad Compare Spreads46059.5270833333"/>
    <s v="Not Found"/>
    <s v="load spreads"/>
    <s v="MRPFRDBLoad Compare Spreadsload spreads"/>
    <s v="MRPFRDBLoad Compare Spreads"/>
    <s v="Not Started"/>
    <m/>
    <m/>
    <m/>
    <m/>
    <m/>
    <m/>
    <m/>
    <m/>
    <m/>
    <m/>
    <m/>
    <m/>
    <n v="2601"/>
    <x v="7"/>
    <x v="1"/>
    <s v="START load spreads"/>
    <s v="END load Spreads"/>
    <d v="2026-02-06T12:39:00"/>
    <d v="2026-02-06T12:51:00"/>
    <d v="2026-02-06T12:51:00"/>
    <s v="NULL"/>
    <s v="Completed"/>
    <s v="Load_compare_Spreads_FR_MRP"/>
    <n v="1"/>
    <s v="load spreads"/>
    <n v="0.2"/>
    <n v="0"/>
    <n v="0.2"/>
    <n v="0"/>
    <n v="0"/>
    <n v="0.2"/>
    <m/>
    <m/>
    <n v="0"/>
    <n v="0"/>
    <n v="0.2"/>
    <n v="0"/>
    <n v="0.2"/>
    <s v="No Error"/>
    <m/>
    <m/>
    <m/>
    <m/>
    <m/>
    <m/>
    <m/>
    <m/>
    <m/>
    <m/>
    <s v=""/>
  </r>
  <r>
    <s v="Load Compare Spreads"/>
    <s v="FRDBLoad Compare Spreads46059.5354166667"/>
    <s v="Not Found"/>
    <s v="Spreads comparison"/>
    <s v="MRPFRDBLoad Compare SpreadsSpreads comparison"/>
    <s v="MRPFRDBLoad Compare Spreads"/>
    <s v="Not Started"/>
    <m/>
    <m/>
    <m/>
    <m/>
    <m/>
    <m/>
    <m/>
    <m/>
    <m/>
    <m/>
    <m/>
    <m/>
    <n v="2601"/>
    <x v="7"/>
    <x v="1"/>
    <s v="START Spreads comparison"/>
    <s v="END Spreads comparison"/>
    <d v="2026-02-06T12:51:00"/>
    <d v="2026-02-06T12:53:00"/>
    <d v="2026-02-06T12:55:00"/>
    <s v="NULL"/>
    <s v="Completed"/>
    <s v="Load_compare_Spreads_FR_MRP"/>
    <n v="1"/>
    <s v="Spreads comparison"/>
    <n v="0.03"/>
    <n v="0"/>
    <n v="0.03"/>
    <n v="0"/>
    <n v="0"/>
    <n v="0.03"/>
    <m/>
    <m/>
    <n v="0"/>
    <n v="0"/>
    <n v="0.03"/>
    <n v="0"/>
    <n v="0.03"/>
    <s v="No Error"/>
    <m/>
    <m/>
    <m/>
    <m/>
    <m/>
    <m/>
    <m/>
    <m/>
    <m/>
    <m/>
    <s v=""/>
  </r>
  <r>
    <s v="Load Compare MP"/>
    <s v="FRDBLoad Compare MP46059.5381944444"/>
    <s v="Not Found"/>
    <s v="load MPs"/>
    <s v="MRPFRDBLoad Compare MPload MPs"/>
    <s v="MRPFRDBLoad Compare MP"/>
    <s v="Not Started"/>
    <m/>
    <m/>
    <m/>
    <m/>
    <m/>
    <m/>
    <m/>
    <m/>
    <m/>
    <m/>
    <m/>
    <m/>
    <n v="2601"/>
    <x v="7"/>
    <x v="1"/>
    <s v="START load MPs"/>
    <s v="END load MPs"/>
    <d v="2026-02-06T12:55:00"/>
    <d v="2026-02-06T12:58:00"/>
    <d v="2026-02-06T12:58:00"/>
    <s v="NULL"/>
    <s v="Completed"/>
    <s v="Load_compare_MP_FR_MRP"/>
    <n v="1"/>
    <s v="load MPs"/>
    <n v="0.05"/>
    <n v="0"/>
    <n v="0.05"/>
    <n v="0"/>
    <n v="0"/>
    <n v="0.05"/>
    <m/>
    <m/>
    <n v="0"/>
    <n v="0"/>
    <n v="0.05"/>
    <n v="0"/>
    <n v="0.05"/>
    <s v="No Error"/>
    <m/>
    <m/>
    <m/>
    <m/>
    <m/>
    <m/>
    <m/>
    <m/>
    <m/>
    <m/>
    <s v=""/>
  </r>
  <r>
    <s v="Load Compare MP"/>
    <s v="FRDBLoad Compare MP46059.5402777778"/>
    <s v="Not Found"/>
    <s v="Model parameters comparison"/>
    <s v="MRPFRDBLoad Compare MPModel parameters comparison"/>
    <s v="MRPFRDBLoad Compare MP"/>
    <s v="Not Started"/>
    <m/>
    <m/>
    <m/>
    <m/>
    <m/>
    <m/>
    <m/>
    <m/>
    <m/>
    <m/>
    <m/>
    <m/>
    <n v="2601"/>
    <x v="7"/>
    <x v="1"/>
    <s v="START Model parameters comparison"/>
    <s v="END Model parameters comparison"/>
    <d v="2026-02-06T12:58:00"/>
    <d v="2026-02-06T12:58:00"/>
    <d v="2026-02-09T22:36:00"/>
    <s v="NULL"/>
    <s v="Completed"/>
    <s v="Load_compare_MP_FR_MRP"/>
    <n v="1"/>
    <s v="Model parameters comparison"/>
    <n v="0"/>
    <n v="0"/>
    <n v="0"/>
    <n v="0"/>
    <n v="0"/>
    <n v="0"/>
    <m/>
    <m/>
    <n v="0"/>
    <n v="0"/>
    <n v="0"/>
    <n v="0"/>
    <n v="0"/>
    <s v="No Error"/>
    <m/>
    <m/>
    <m/>
    <m/>
    <m/>
    <m/>
    <m/>
    <m/>
    <m/>
    <m/>
    <s v=""/>
  </r>
  <r>
    <s v="Load Market"/>
    <s v="FRDBLoad Market46062.9416666667"/>
    <s v="Not Found"/>
    <s v="load Market"/>
    <s v="MRPFRDBLoad Marketload Market"/>
    <s v="MRPFRDBLoad Market"/>
    <s v="Not Started"/>
    <m/>
    <m/>
    <m/>
    <m/>
    <m/>
    <m/>
    <m/>
    <m/>
    <m/>
    <m/>
    <m/>
    <m/>
    <n v="2601"/>
    <x v="7"/>
    <x v="1"/>
    <s v="START load Market"/>
    <s v="END load Market"/>
    <d v="2026-02-09T22:36:00"/>
    <d v="2026-02-09T23:19:00"/>
    <d v="2026-02-09T23:20:00"/>
    <s v="NULL"/>
    <s v="Completed"/>
    <s v="Load Market_FR_MRP"/>
    <n v="1"/>
    <s v="load Market"/>
    <n v="0.72"/>
    <n v="0"/>
    <n v="0.72"/>
    <n v="0"/>
    <n v="0"/>
    <n v="0.72"/>
    <m/>
    <m/>
    <n v="0"/>
    <n v="0"/>
    <n v="0.72"/>
    <n v="0"/>
    <n v="0.72"/>
    <s v="No Error"/>
    <m/>
    <m/>
    <m/>
    <m/>
    <m/>
    <m/>
    <m/>
    <m/>
    <m/>
    <m/>
    <s v=""/>
  </r>
  <r>
    <s v="Load Pos"/>
    <s v="FRDBLoad Pos46062.9722222222"/>
    <s v="Not Found"/>
    <s v="load Portfolio"/>
    <s v="MRPFRDBLoad Posload Portfolio"/>
    <s v="MRPFRDBLoad Pos"/>
    <s v="Not Started"/>
    <m/>
    <m/>
    <m/>
    <m/>
    <m/>
    <m/>
    <m/>
    <m/>
    <m/>
    <m/>
    <m/>
    <m/>
    <n v="2601"/>
    <x v="7"/>
    <x v="1"/>
    <s v="START load Portfolio"/>
    <s v="END load Portfolio"/>
    <d v="2026-02-09T23:20:00"/>
    <d v="2026-02-09T23:59:00"/>
    <d v="2026-02-09T23:59:00"/>
    <s v="NULL"/>
    <s v="Completed"/>
    <s v="Load POS_FR_MRP"/>
    <n v="1"/>
    <s v="load Portfolio"/>
    <n v="0.65"/>
    <n v="0"/>
    <n v="0.65"/>
    <n v="0"/>
    <n v="0"/>
    <n v="0.65"/>
    <m/>
    <m/>
    <n v="0"/>
    <n v="0"/>
    <n v="0.65"/>
    <n v="0"/>
    <n v="0.65"/>
    <s v="No Error"/>
    <m/>
    <m/>
    <m/>
    <m/>
    <m/>
    <m/>
    <m/>
    <m/>
    <m/>
    <m/>
    <s v=""/>
  </r>
  <r>
    <s v="Load Pos"/>
    <s v="FRDBLoad Pos46062.9993055556"/>
    <s v="Not Found"/>
    <s v="copy from"/>
    <s v="MRPFRDBLoad Poscopy from"/>
    <s v="MRPFRDBLoad Pos"/>
    <s v="Not Started"/>
    <m/>
    <m/>
    <m/>
    <m/>
    <m/>
    <m/>
    <m/>
    <m/>
    <m/>
    <m/>
    <m/>
    <m/>
    <n v="2601"/>
    <x v="7"/>
    <x v="1"/>
    <s v="START copy from"/>
    <s v="END copy from"/>
    <d v="2026-02-09T23:59:00"/>
    <d v="2026-02-10T00:00:00"/>
    <d v="2026-02-10T04:36:00"/>
    <s v="NULL"/>
    <s v="Completed"/>
    <s v="Load POS_FR_MRP"/>
    <n v="1"/>
    <s v="copy from"/>
    <n v="0.02"/>
    <n v="0"/>
    <n v="0.02"/>
    <n v="0"/>
    <n v="0"/>
    <n v="0.02"/>
    <m/>
    <m/>
    <n v="0"/>
    <n v="0"/>
    <n v="0.02"/>
    <n v="0"/>
    <n v="0.02"/>
    <s v="No Error"/>
    <m/>
    <m/>
    <m/>
    <m/>
    <m/>
    <m/>
    <m/>
    <m/>
    <m/>
    <m/>
    <s v=""/>
  </r>
  <r>
    <s v="Generate Load"/>
    <s v="FRDBGenerate Load46063.1916666667"/>
    <s v="Not Found"/>
    <s v="Generate DD SAV"/>
    <s v="MRPFRDBGenerate LoadGenerate DD SAV"/>
    <s v="MRPFRDBGenerate Load"/>
    <s v="Not Started"/>
    <m/>
    <m/>
    <m/>
    <m/>
    <m/>
    <m/>
    <m/>
    <m/>
    <m/>
    <m/>
    <m/>
    <m/>
    <n v="2601"/>
    <x v="7"/>
    <x v="1"/>
    <s v="START Generate DD SAV"/>
    <s v="END Generate DD SAV"/>
    <d v="2026-02-10T04:36:00"/>
    <d v="2026-02-10T04:38:00"/>
    <d v="2026-02-10T04:38:00"/>
    <s v="NULL"/>
    <s v="Completed"/>
    <s v="Generate_Load_DDSAV_FR_MRP"/>
    <n v="1"/>
    <s v="Generate DD SAV"/>
    <n v="0.03"/>
    <n v="0"/>
    <n v="0.03"/>
    <n v="0"/>
    <n v="0"/>
    <n v="0.03"/>
    <m/>
    <m/>
    <n v="0"/>
    <n v="0"/>
    <n v="0.03"/>
    <n v="0"/>
    <n v="0.03"/>
    <s v="No Error"/>
    <m/>
    <m/>
    <m/>
    <m/>
    <m/>
    <m/>
    <m/>
    <m/>
    <m/>
    <m/>
    <s v=""/>
  </r>
  <r>
    <s v="Generate Load"/>
    <s v="FRDBGenerate Load46063.1930555556"/>
    <s v="Not Found"/>
    <s v="Load DD SAV"/>
    <s v="MRPFRDBGenerate LoadLoad DD SAV"/>
    <s v="MRPFRDBGenerate Load"/>
    <s v="Not Started"/>
    <m/>
    <m/>
    <m/>
    <m/>
    <m/>
    <m/>
    <m/>
    <m/>
    <m/>
    <m/>
    <m/>
    <m/>
    <n v="2601"/>
    <x v="7"/>
    <x v="1"/>
    <s v="START Load DD SAV"/>
    <s v="END Load DD SAV"/>
    <d v="2026-02-10T04:38:00"/>
    <d v="2026-02-10T04:53:00"/>
    <d v="2026-02-10T04:54:00"/>
    <s v="NULL"/>
    <s v="Completed"/>
    <s v="Generate_Load_DDSAV_FR_MRP"/>
    <n v="1"/>
    <s v="Load DD SAV"/>
    <n v="0.25"/>
    <n v="0"/>
    <n v="0.25"/>
    <n v="0"/>
    <n v="0"/>
    <n v="0.25"/>
    <m/>
    <m/>
    <n v="0"/>
    <n v="0"/>
    <n v="0.25"/>
    <n v="0"/>
    <n v="0.25"/>
    <s v="No Error"/>
    <m/>
    <m/>
    <m/>
    <m/>
    <m/>
    <m/>
    <m/>
    <m/>
    <m/>
    <m/>
    <s v=""/>
  </r>
  <r>
    <s v="Generate Load"/>
    <s v="FRDBGenerate Load46063.2041666667"/>
    <s v="Not Found"/>
    <s v="Generate DD MOR"/>
    <s v="MRPFRDBGenerate LoadGenerate DD MOR"/>
    <s v="MRPFRDBGenerate Load"/>
    <s v="Not Started"/>
    <m/>
    <m/>
    <m/>
    <m/>
    <m/>
    <m/>
    <m/>
    <m/>
    <m/>
    <m/>
    <m/>
    <m/>
    <n v="2601"/>
    <x v="7"/>
    <x v="1"/>
    <s v="START Generate DD MOR"/>
    <s v="END Generate DD MOR"/>
    <d v="2026-02-10T04:54:00"/>
    <d v="2026-02-10T04:55:00"/>
    <d v="2026-02-10T04:55:00"/>
    <s v="NULL"/>
    <s v="Completed"/>
    <s v="Generate_Load_DDMOR_FR_MRP"/>
    <n v="1"/>
    <s v="Generate DD MOR"/>
    <n v="0.02"/>
    <n v="0"/>
    <n v="0.02"/>
    <n v="0"/>
    <n v="0"/>
    <n v="0.02"/>
    <m/>
    <m/>
    <n v="0"/>
    <n v="0"/>
    <n v="0.02"/>
    <n v="0"/>
    <n v="0.02"/>
    <s v="No Error"/>
    <m/>
    <m/>
    <m/>
    <m/>
    <m/>
    <m/>
    <m/>
    <m/>
    <m/>
    <m/>
    <s v=""/>
  </r>
  <r>
    <s v="Generate Load"/>
    <s v="FRDBGenerate Load46063.2048611111"/>
    <s v="Not Found"/>
    <s v="Load DD MOR"/>
    <s v="MRPFRDBGenerate LoadLoad DD MOR"/>
    <s v="MRPFRDBGenerate Load"/>
    <s v="Not Started"/>
    <m/>
    <m/>
    <m/>
    <m/>
    <m/>
    <m/>
    <m/>
    <m/>
    <m/>
    <m/>
    <m/>
    <m/>
    <n v="2601"/>
    <x v="7"/>
    <x v="1"/>
    <s v="START Load DD MOR"/>
    <s v="END Load DD MOR"/>
    <d v="2026-02-10T04:55:00"/>
    <d v="2026-02-10T05:09:00"/>
    <d v="2026-02-10T05:10:00"/>
    <s v="NULL"/>
    <s v="Completed"/>
    <s v="Generate_Load_DDMOR_FR_MRP"/>
    <n v="1"/>
    <s v="Load DD MOR"/>
    <n v="0.23"/>
    <n v="0"/>
    <n v="0.23"/>
    <n v="0"/>
    <n v="0"/>
    <n v="0.23"/>
    <m/>
    <m/>
    <n v="0"/>
    <n v="0"/>
    <n v="0.23"/>
    <n v="0"/>
    <n v="0.23"/>
    <s v="No Error"/>
    <m/>
    <m/>
    <m/>
    <m/>
    <m/>
    <m/>
    <m/>
    <m/>
    <m/>
    <m/>
    <s v=""/>
  </r>
  <r>
    <s v="Valuation 1"/>
    <s v="FRDBValuation 146063.2152777778"/>
    <s v="Not Found"/>
    <s v="NPV1 run"/>
    <s v="MRPFRDBValuation 1NPV1 run"/>
    <s v="MRPFRDBValuation 1"/>
    <s v="Not Started"/>
    <m/>
    <m/>
    <m/>
    <m/>
    <m/>
    <m/>
    <m/>
    <m/>
    <m/>
    <m/>
    <m/>
    <m/>
    <n v="2601"/>
    <x v="7"/>
    <x v="1"/>
    <s v="START NPV1 run"/>
    <s v="END NPV1 run"/>
    <d v="2026-02-10T05:10:00"/>
    <d v="2026-02-10T05:38:00"/>
    <d v="2026-02-10T05:38:00"/>
    <s v="NULL"/>
    <s v="Completed"/>
    <s v="Valuation 1_FR_MRP"/>
    <n v="1"/>
    <s v="NPV1 run"/>
    <n v="0.47"/>
    <n v="0"/>
    <n v="0.47"/>
    <n v="0"/>
    <n v="0"/>
    <n v="0.47"/>
    <m/>
    <m/>
    <n v="0"/>
    <n v="0"/>
    <n v="0.47"/>
    <n v="0"/>
    <n v="0.47"/>
    <s v="No Error"/>
    <m/>
    <m/>
    <m/>
    <m/>
    <m/>
    <m/>
    <m/>
    <m/>
    <m/>
    <m/>
    <s v=""/>
  </r>
  <r>
    <s v="Valuation 1"/>
    <s v="FRDBValuation 146063.2347222222"/>
    <s v="Not Found"/>
    <s v="Light Maintenance"/>
    <s v="MRPFRDBValuation 1Light Maintenance"/>
    <s v="MRPFRDBValuation 1"/>
    <s v="Not Started"/>
    <m/>
    <m/>
    <m/>
    <m/>
    <m/>
    <m/>
    <m/>
    <m/>
    <m/>
    <m/>
    <m/>
    <m/>
    <n v="2601"/>
    <x v="7"/>
    <x v="1"/>
    <s v="START Light Maintenance"/>
    <s v="END Light Maintenance"/>
    <d v="2026-02-10T05:38:00"/>
    <d v="2026-02-10T05:58:00"/>
    <d v="2026-02-10T05:59:00"/>
    <s v="NULL"/>
    <s v="Completed"/>
    <s v="Valuation 1_FR_MRP"/>
    <n v="1"/>
    <s v="Light Maintenance"/>
    <n v="0.33"/>
    <n v="0"/>
    <n v="0.33"/>
    <n v="0"/>
    <n v="0"/>
    <n v="0.33"/>
    <m/>
    <m/>
    <n v="0"/>
    <n v="0"/>
    <n v="0.33"/>
    <n v="0"/>
    <n v="0.33"/>
    <s v="No Error"/>
    <m/>
    <m/>
    <m/>
    <m/>
    <m/>
    <m/>
    <m/>
    <m/>
    <m/>
    <m/>
    <s v=""/>
  </r>
  <r>
    <s v="CF Extraction"/>
    <s v="FRDBCF Extraction46063.2493055556"/>
    <s v="Not Found"/>
    <s v="CF Extraction"/>
    <s v="MRPFRDBCF ExtractionCF Extraction"/>
    <s v="MRPFRDBCF Extraction"/>
    <s v="Not Started"/>
    <m/>
    <m/>
    <m/>
    <m/>
    <m/>
    <m/>
    <m/>
    <m/>
    <m/>
    <m/>
    <m/>
    <m/>
    <n v="2601"/>
    <x v="7"/>
    <x v="1"/>
    <s v="START CF Extraction"/>
    <s v="END CF Extraction"/>
    <d v="2026-02-10T05:59:00"/>
    <d v="2026-02-10T06:06:00"/>
    <d v="2026-02-10T06:07:00"/>
    <s v="NULL"/>
    <s v="Completed"/>
    <s v="CF Extraction_FR_MRP"/>
    <n v="1"/>
    <s v="CF Extraction"/>
    <n v="0.12"/>
    <n v="0"/>
    <n v="0.12"/>
    <n v="0"/>
    <n v="0"/>
    <n v="0.12"/>
    <m/>
    <m/>
    <n v="0"/>
    <n v="0"/>
    <n v="0.12"/>
    <n v="0"/>
    <n v="0.12"/>
    <s v="No Error"/>
    <m/>
    <m/>
    <m/>
    <m/>
    <m/>
    <m/>
    <m/>
    <m/>
    <m/>
    <m/>
    <s v=""/>
  </r>
  <r>
    <s v="Optimization"/>
    <s v="FRDBOptimization46063.2548611111"/>
    <s v="Not Found"/>
    <s v="RoM optimization"/>
    <s v="MRPFRDBOptimizationRoM optimization"/>
    <s v="MRPFRDBOptimization"/>
    <s v="Not Started"/>
    <m/>
    <m/>
    <m/>
    <m/>
    <m/>
    <m/>
    <m/>
    <m/>
    <m/>
    <m/>
    <m/>
    <m/>
    <n v="2601"/>
    <x v="7"/>
    <x v="1"/>
    <s v="START RoM optimization"/>
    <s v="END RoM optimization"/>
    <d v="2026-02-10T06:07:00"/>
    <d v="2026-02-10T06:13:00"/>
    <d v="2026-02-10T06:13:00"/>
    <s v="Could not delete optimization run: Exception calling Optimization_DeleteOptimizationRun: Exception calling Optimization_DeleteOptimizationRun: Unable to find optimizer run BPV Replication (MOR)FR-FR-EUR-RB-IND-MOR-P01-F did you mean BPV Replication (MOR)?  -- Details available: Y. -- Warnings available: N."/>
    <s v="Completed"/>
    <s v="Optimization_FR_MRP"/>
    <n v="1"/>
    <s v="RoM optimization"/>
    <n v="0.1"/>
    <n v="0"/>
    <n v="0.1"/>
    <n v="0"/>
    <n v="0"/>
    <n v="0.1"/>
    <m/>
    <m/>
    <n v="0"/>
    <n v="0"/>
    <n v="0.1"/>
    <n v="0"/>
    <n v="0.1"/>
    <s v="No Error"/>
    <m/>
    <m/>
    <m/>
    <m/>
    <m/>
    <m/>
    <m/>
    <m/>
    <m/>
    <m/>
    <s v=""/>
  </r>
  <r>
    <s v="Optimization"/>
    <s v="FRDBOptimization46063.2590277778"/>
    <s v="Not Found"/>
    <s v="Super Light Maintenance"/>
    <s v="MRPFRDBOptimizationSuper Light Maintenance"/>
    <s v="MRPFRDBOptimization"/>
    <s v="Not Started"/>
    <m/>
    <m/>
    <m/>
    <m/>
    <m/>
    <m/>
    <m/>
    <m/>
    <m/>
    <m/>
    <m/>
    <m/>
    <n v="2601"/>
    <x v="7"/>
    <x v="1"/>
    <s v="START Super Light Maintenance"/>
    <s v="END Super Light Maintenance"/>
    <d v="2026-02-10T06:13:00"/>
    <d v="2026-02-10T06:30:00"/>
    <d v="2026-02-10T06:30:00"/>
    <s v="NULL"/>
    <s v="Completed"/>
    <s v="Optimization_FR_MRP"/>
    <n v="1"/>
    <s v="Super Light Maintenance"/>
    <n v="0.28000000000000003"/>
    <n v="0"/>
    <n v="0.28000000000000003"/>
    <n v="0"/>
    <n v="0"/>
    <n v="0.28000000000000003"/>
    <m/>
    <m/>
    <n v="0"/>
    <n v="0"/>
    <n v="0.28000000000000003"/>
    <n v="0"/>
    <n v="0.28000000000000003"/>
    <s v="No Error"/>
    <m/>
    <m/>
    <m/>
    <m/>
    <m/>
    <m/>
    <m/>
    <m/>
    <m/>
    <m/>
    <s v=""/>
  </r>
  <r>
    <s v="Optimization"/>
    <s v="FRDBOptimization46063.2708333333"/>
    <s v="Not Found"/>
    <s v="RoM OLAP export"/>
    <s v="MRPFRDBOptimizationRoM OLAP export"/>
    <s v="MRPFRDBOptimization"/>
    <s v="Not Started"/>
    <m/>
    <m/>
    <m/>
    <m/>
    <m/>
    <m/>
    <m/>
    <m/>
    <m/>
    <m/>
    <m/>
    <m/>
    <n v="2601"/>
    <x v="7"/>
    <x v="1"/>
    <s v="START RoM OLAP export"/>
    <s v="END RoM OLAP export"/>
    <d v="2026-02-10T06:30:00"/>
    <d v="2026-02-10T06:35:00"/>
    <d v="2026-02-10T06:35:00"/>
    <s v="NULL"/>
    <s v="Completed"/>
    <s v="Optimization_FR_MRP"/>
    <n v="1"/>
    <s v="RoM OLAP export"/>
    <n v="0.08"/>
    <n v="0"/>
    <n v="0.08"/>
    <n v="0"/>
    <n v="0"/>
    <n v="0.08"/>
    <m/>
    <m/>
    <n v="0"/>
    <n v="0"/>
    <n v="0.08"/>
    <n v="0"/>
    <n v="0.08"/>
    <s v="No Error"/>
    <m/>
    <m/>
    <m/>
    <m/>
    <m/>
    <m/>
    <m/>
    <m/>
    <m/>
    <m/>
    <s v=""/>
  </r>
  <r>
    <s v="Optimization"/>
    <s v="FRDBOptimization46063.2743055556"/>
    <s v="Not Found"/>
    <s v="RoS/RIOD optimization"/>
    <s v="MRPFRDBOptimizationRoS/RIOD optimization"/>
    <s v="MRPFRDBOptimization"/>
    <s v="Not Started"/>
    <m/>
    <m/>
    <m/>
    <m/>
    <m/>
    <m/>
    <m/>
    <m/>
    <m/>
    <m/>
    <m/>
    <m/>
    <n v="2601"/>
    <x v="7"/>
    <x v="1"/>
    <s v="START RoS/RIOD optimization"/>
    <s v="END RoS/RIOD optimization"/>
    <d v="2026-02-10T06:35:00"/>
    <d v="2026-02-10T06:37:00"/>
    <d v="2026-02-10T06:37:00"/>
    <s v="Could not delete optimization run: Exception calling Optimization_DeleteOptimizationRun: Exception calling Optimization_DeleteOptimizationRun: Unable to find optimizer run RIOD ReplicationFR-FR-EUR-WB-CAL-P01-F did you mean RIOD Replication?  -- Details available: Y. -- Warnings available: N."/>
    <s v="Completed"/>
    <s v="Optimization_FR_MRP"/>
    <n v="1"/>
    <s v="RoS/RIOD optimization"/>
    <n v="0.03"/>
    <n v="0"/>
    <n v="0.03"/>
    <n v="0"/>
    <n v="0"/>
    <n v="0.03"/>
    <m/>
    <m/>
    <n v="0"/>
    <n v="0"/>
    <n v="0.03"/>
    <n v="0"/>
    <n v="0.03"/>
    <s v="No Error"/>
    <m/>
    <m/>
    <m/>
    <m/>
    <m/>
    <m/>
    <m/>
    <m/>
    <m/>
    <m/>
    <s v=""/>
  </r>
  <r>
    <s v="Optimization"/>
    <s v="FRDBOptimization46063.2756944444"/>
    <s v="Not Found"/>
    <s v="Super Light Maintenance"/>
    <s v="MRPFRDBOptimizationSuper Light Maintenance"/>
    <s v="MRPFRDBOptimization"/>
    <s v="Not Started"/>
    <m/>
    <m/>
    <m/>
    <m/>
    <m/>
    <m/>
    <m/>
    <m/>
    <m/>
    <m/>
    <m/>
    <m/>
    <n v="2601"/>
    <x v="7"/>
    <x v="1"/>
    <s v="START Super Light Maintenance"/>
    <s v="END Super Light Maintenance"/>
    <d v="2026-02-10T06:37:00"/>
    <d v="2026-02-10T06:46:00"/>
    <d v="2026-02-10T06:46:00"/>
    <s v="NULL"/>
    <s v="Completed"/>
    <s v="Optimization_FR_MRP"/>
    <n v="2"/>
    <s v="Super Light Maintenance"/>
    <n v="0.15"/>
    <n v="0"/>
    <n v="0.15"/>
    <n v="0"/>
    <n v="0"/>
    <n v="0.15"/>
    <m/>
    <m/>
    <n v="0"/>
    <n v="0"/>
    <n v="0.15"/>
    <n v="0"/>
    <n v="0.15"/>
    <s v="No Error"/>
    <m/>
    <m/>
    <m/>
    <m/>
    <m/>
    <m/>
    <m/>
    <m/>
    <m/>
    <m/>
    <s v=""/>
  </r>
  <r>
    <s v="Optimization"/>
    <s v="FRDBOptimization46063.2819444444"/>
    <s v="Not Found"/>
    <s v="RoS/RIOD OLAP export"/>
    <s v="MRPFRDBOptimizationRoS/RIOD OLAP export"/>
    <s v="MRPFRDBOptimization"/>
    <s v="Not Started"/>
    <m/>
    <m/>
    <m/>
    <m/>
    <m/>
    <m/>
    <m/>
    <m/>
    <m/>
    <m/>
    <m/>
    <m/>
    <n v="2601"/>
    <x v="7"/>
    <x v="1"/>
    <s v="START RoS/RIOD OLAP export"/>
    <s v="END RoS/RIOD OLAP export"/>
    <d v="2026-02-10T06:46:00"/>
    <d v="2026-02-10T06:52:00"/>
    <s v="NULL"/>
    <s v="NULL"/>
    <s v="Completed"/>
    <s v="Optimization_FR_MRP"/>
    <n v="1"/>
    <s v="RoS/RIOD OLAP export"/>
    <n v="0.1"/>
    <n v="0"/>
    <n v="0.1"/>
    <n v="0"/>
    <n v="0"/>
    <n v="0.1"/>
    <m/>
    <m/>
    <n v="0"/>
    <n v="0"/>
    <n v="0.1"/>
    <n v="0"/>
    <n v="0.1"/>
    <s v="No Error"/>
    <m/>
    <m/>
    <m/>
    <m/>
    <m/>
    <m/>
    <m/>
    <m/>
    <m/>
    <m/>
    <s v=""/>
  </r>
  <r>
    <s v="Load Compare Spreads"/>
    <s v="ITDBLoad Compare Spreads46059.36875"/>
    <s v="Not Found"/>
    <s v="load spreads"/>
    <s v="MRPITDBLoad Compare Spreadsload spreads"/>
    <s v="MRPITDBLoad Compare Spreads"/>
    <s v="Not Started"/>
    <m/>
    <m/>
    <m/>
    <m/>
    <m/>
    <m/>
    <m/>
    <m/>
    <m/>
    <m/>
    <m/>
    <m/>
    <n v="2601"/>
    <x v="8"/>
    <x v="1"/>
    <s v="START load spreads"/>
    <s v="END load Spreads"/>
    <d v="2026-02-06T08:51:00"/>
    <d v="2026-02-06T09:02:00"/>
    <d v="2026-02-06T09:02:00"/>
    <s v="NULL"/>
    <s v="Completed"/>
    <s v="Load_compare_Spreads_IT_MRP"/>
    <n v="1"/>
    <s v="load spreads"/>
    <n v="0.18"/>
    <n v="0"/>
    <n v="0.18"/>
    <n v="0"/>
    <n v="0"/>
    <n v="0.18"/>
    <m/>
    <m/>
    <n v="0"/>
    <n v="0"/>
    <n v="0.18"/>
    <n v="0"/>
    <n v="0.18"/>
    <s v="No Error"/>
    <m/>
    <m/>
    <m/>
    <m/>
    <m/>
    <m/>
    <m/>
    <m/>
    <m/>
    <m/>
    <s v=""/>
  </r>
  <r>
    <s v="Load Compare Spreads"/>
    <s v="ITDBLoad Compare Spreads46059.3763888889"/>
    <s v="Not Found"/>
    <s v="Spreads comparison"/>
    <s v="MRPITDBLoad Compare SpreadsSpreads comparison"/>
    <s v="MRPITDBLoad Compare Spreads"/>
    <s v="Not Started"/>
    <m/>
    <m/>
    <m/>
    <m/>
    <m/>
    <m/>
    <m/>
    <m/>
    <m/>
    <m/>
    <m/>
    <m/>
    <n v="2601"/>
    <x v="8"/>
    <x v="1"/>
    <s v="START Spreads comparison"/>
    <s v="END Spreads comparison"/>
    <d v="2026-02-06T09:02:00"/>
    <d v="2026-02-06T09:03:00"/>
    <d v="2026-02-06T09:04:00"/>
    <s v="NULL"/>
    <s v="Completed"/>
    <s v="Load_compare_Spreads_IT_MRP"/>
    <n v="1"/>
    <s v="Spreads comparison"/>
    <n v="0.02"/>
    <n v="0"/>
    <n v="0.02"/>
    <n v="0"/>
    <n v="0"/>
    <n v="0.02"/>
    <m/>
    <m/>
    <n v="0"/>
    <n v="0"/>
    <n v="0.02"/>
    <n v="0"/>
    <n v="0.02"/>
    <s v="No Error"/>
    <m/>
    <m/>
    <m/>
    <m/>
    <m/>
    <m/>
    <m/>
    <m/>
    <m/>
    <m/>
    <s v=""/>
  </r>
  <r>
    <s v="Load Compare MP"/>
    <s v="ITDBLoad Compare MP46059.3777777778"/>
    <s v="Not Found"/>
    <s v="load Model parameters"/>
    <s v="MRPITDBLoad Compare MPload Model parameters"/>
    <s v="MRPITDBLoad Compare MP"/>
    <s v="Not Started"/>
    <m/>
    <m/>
    <m/>
    <m/>
    <m/>
    <m/>
    <m/>
    <m/>
    <m/>
    <m/>
    <m/>
    <m/>
    <n v="2601"/>
    <x v="8"/>
    <x v="1"/>
    <s v="START load Model parameters"/>
    <s v="END load Model parameters"/>
    <d v="2026-02-06T09:04:00"/>
    <d v="2026-02-06T09:06:00"/>
    <d v="2026-02-06T09:06:00"/>
    <s v="NULL"/>
    <s v="Completed"/>
    <s v="Load_compare_MP_IT_MRP"/>
    <n v="1"/>
    <s v="load Model parameters"/>
    <n v="0.03"/>
    <n v="0"/>
    <n v="0.03"/>
    <n v="0"/>
    <n v="0"/>
    <n v="0.03"/>
    <m/>
    <m/>
    <n v="0"/>
    <n v="0"/>
    <n v="0.03"/>
    <n v="0"/>
    <n v="0.03"/>
    <s v="No Error"/>
    <m/>
    <m/>
    <m/>
    <m/>
    <m/>
    <m/>
    <m/>
    <m/>
    <m/>
    <m/>
    <s v=""/>
  </r>
  <r>
    <s v="Load Compare MP"/>
    <s v="ITDBLoad Compare MP46059.3791666667"/>
    <s v="Not Found"/>
    <s v="Model parameters comparison"/>
    <s v="MRPITDBLoad Compare MPModel parameters comparison"/>
    <s v="MRPITDBLoad Compare MP"/>
    <s v="Not Started"/>
    <m/>
    <m/>
    <m/>
    <m/>
    <m/>
    <m/>
    <m/>
    <m/>
    <m/>
    <m/>
    <m/>
    <m/>
    <n v="2601"/>
    <x v="8"/>
    <x v="1"/>
    <s v="START Model parameters comparison"/>
    <s v="END Model parameters comparison"/>
    <d v="2026-02-06T09:06:00"/>
    <d v="2026-02-06T09:06:00"/>
    <d v="2026-02-09T23:32:00"/>
    <s v="NULL"/>
    <s v="Completed"/>
    <s v="Load_compare_MP_IT_MRP"/>
    <n v="1"/>
    <s v="Model parameters comparison"/>
    <n v="0"/>
    <n v="0"/>
    <n v="0"/>
    <n v="0"/>
    <n v="0"/>
    <n v="0"/>
    <m/>
    <m/>
    <n v="0"/>
    <n v="0"/>
    <n v="0"/>
    <n v="0"/>
    <n v="0"/>
    <s v="No Error"/>
    <m/>
    <m/>
    <m/>
    <m/>
    <m/>
    <m/>
    <m/>
    <m/>
    <m/>
    <m/>
    <s v=""/>
  </r>
  <r>
    <s v="Load Market"/>
    <s v="ITDBLoad Market46062.9805555556"/>
    <s v="Not Found"/>
    <s v="load Market"/>
    <s v="MRPITDBLoad Marketload Market"/>
    <s v="MRPITDBLoad Market"/>
    <s v="Not Started"/>
    <m/>
    <m/>
    <m/>
    <m/>
    <m/>
    <m/>
    <m/>
    <m/>
    <m/>
    <m/>
    <m/>
    <m/>
    <n v="2601"/>
    <x v="8"/>
    <x v="1"/>
    <s v="START load Market"/>
    <s v="END load Market"/>
    <d v="2026-02-09T23:32:00"/>
    <d v="2026-02-10T00:08:00"/>
    <d v="2026-02-10T00:08:00"/>
    <s v="NULL"/>
    <s v="Completed"/>
    <s v="Load Market_IT_MRP"/>
    <n v="1"/>
    <s v="load Market"/>
    <n v="0.6"/>
    <n v="0"/>
    <n v="0.6"/>
    <n v="0"/>
    <n v="0"/>
    <n v="0.6"/>
    <m/>
    <m/>
    <n v="0"/>
    <n v="0"/>
    <n v="0.6"/>
    <n v="0"/>
    <n v="0.6"/>
    <s v="No Error"/>
    <m/>
    <m/>
    <m/>
    <m/>
    <m/>
    <m/>
    <m/>
    <m/>
    <m/>
    <m/>
    <s v=""/>
  </r>
  <r>
    <s v="Create NTG"/>
    <s v="ITDBCreate NTG46063.0055555556"/>
    <s v="Not Found"/>
    <s v="create NTG"/>
    <s v="MRPITDBCreate NTGcreate NTG"/>
    <s v="MRPITDBCreate NTG"/>
    <s v="Not Started"/>
    <m/>
    <m/>
    <m/>
    <m/>
    <m/>
    <m/>
    <m/>
    <m/>
    <m/>
    <m/>
    <m/>
    <m/>
    <n v="2601"/>
    <x v="8"/>
    <x v="1"/>
    <s v="START create NTG"/>
    <s v="END create NTG"/>
    <d v="2026-02-10T00:08:00"/>
    <d v="2026-02-10T00:15:00"/>
    <d v="2026-02-10T00:16:00"/>
    <s v="NULL"/>
    <s v="Completed"/>
    <s v="Create NTG_IT_MRP"/>
    <n v="1"/>
    <s v="create NTG"/>
    <n v="0.12"/>
    <n v="0"/>
    <n v="0.12"/>
    <n v="0"/>
    <n v="0"/>
    <n v="0.12"/>
    <m/>
    <m/>
    <n v="0"/>
    <n v="0"/>
    <n v="0.12"/>
    <n v="0"/>
    <n v="0.12"/>
    <s v="No Error"/>
    <m/>
    <m/>
    <m/>
    <m/>
    <m/>
    <m/>
    <m/>
    <m/>
    <m/>
    <m/>
    <s v=""/>
  </r>
  <r>
    <s v="Load Pos"/>
    <s v="ITDBLoad Pos46063.0111111111"/>
    <s v="Not Found"/>
    <s v="load Portfolio"/>
    <s v="MRPITDBLoad Posload Portfolio"/>
    <s v="MRPITDBLoad Pos"/>
    <s v="Not Started"/>
    <m/>
    <m/>
    <m/>
    <m/>
    <m/>
    <m/>
    <m/>
    <m/>
    <m/>
    <m/>
    <m/>
    <m/>
    <n v="2601"/>
    <x v="8"/>
    <x v="1"/>
    <s v="START load Portfolio"/>
    <s v="END load Portfolio"/>
    <d v="2026-02-10T00:16:00"/>
    <d v="2026-02-10T01:01:00"/>
    <d v="2026-02-10T01:01:00"/>
    <s v="NULL"/>
    <s v="Completed"/>
    <s v="Load POS_IT_MRP"/>
    <n v="1"/>
    <s v="load Portfolio"/>
    <n v="0.75"/>
    <n v="0"/>
    <n v="0.75"/>
    <n v="0"/>
    <n v="0"/>
    <n v="0.75"/>
    <m/>
    <m/>
    <n v="0"/>
    <n v="0"/>
    <n v="0.75"/>
    <n v="0"/>
    <n v="0.75"/>
    <s v="No Error"/>
    <m/>
    <m/>
    <m/>
    <m/>
    <m/>
    <m/>
    <m/>
    <m/>
    <m/>
    <m/>
    <s v=""/>
  </r>
  <r>
    <s v="Load Pos"/>
    <s v="ITDBLoad Pos46063.0423611111"/>
    <s v="Not Found"/>
    <s v="copy from"/>
    <s v="MRPITDBLoad Poscopy from"/>
    <s v="MRPITDBLoad Pos"/>
    <s v="Not Started"/>
    <m/>
    <m/>
    <m/>
    <m/>
    <m/>
    <m/>
    <m/>
    <m/>
    <m/>
    <m/>
    <m/>
    <m/>
    <n v="2601"/>
    <x v="8"/>
    <x v="1"/>
    <s v="START copy from"/>
    <s v="END copy from"/>
    <d v="2026-02-10T01:01:00"/>
    <d v="2026-02-10T01:02:00"/>
    <d v="2026-02-10T01:02:00"/>
    <s v="NULL"/>
    <s v="Completed"/>
    <s v="Load POS_IT_MRP"/>
    <n v="1"/>
    <s v="copy from"/>
    <n v="0.02"/>
    <n v="0"/>
    <n v="0.02"/>
    <n v="0"/>
    <n v="0"/>
    <n v="0.02"/>
    <m/>
    <m/>
    <n v="0"/>
    <n v="0"/>
    <n v="0.02"/>
    <n v="0"/>
    <n v="0.02"/>
    <s v="No Error"/>
    <m/>
    <m/>
    <m/>
    <m/>
    <m/>
    <m/>
    <m/>
    <m/>
    <m/>
    <m/>
    <s v=""/>
  </r>
  <r>
    <s v="Load Pos"/>
    <s v="ITDBLoad Pos46063.0430555556"/>
    <s v="Not Found"/>
    <s v="Pos Detailed OLAP export"/>
    <s v="MRPITDBLoad PosPos Detailed OLAP export"/>
    <s v="MRPITDBLoad Pos"/>
    <s v="Not Started"/>
    <m/>
    <m/>
    <m/>
    <m/>
    <m/>
    <m/>
    <m/>
    <m/>
    <m/>
    <m/>
    <m/>
    <m/>
    <n v="2601"/>
    <x v="8"/>
    <x v="1"/>
    <s v="START Pos Detailed OLAP export"/>
    <s v="END Pos Detailed OLAP export"/>
    <d v="2026-02-10T01:02:00"/>
    <d v="2026-02-10T01:07:00"/>
    <d v="2026-02-10T01:07:00"/>
    <s v="NULL"/>
    <s v="Completed"/>
    <s v="Load POS_IT_MRP"/>
    <n v="1"/>
    <s v="Pos Detailed OLAP export"/>
    <n v="0.08"/>
    <n v="0"/>
    <n v="0.08"/>
    <n v="0"/>
    <n v="0"/>
    <n v="0.08"/>
    <m/>
    <m/>
    <n v="0"/>
    <n v="0"/>
    <n v="0.08"/>
    <n v="0"/>
    <n v="0.08"/>
    <s v="No Error"/>
    <m/>
    <m/>
    <m/>
    <m/>
    <m/>
    <m/>
    <m/>
    <m/>
    <m/>
    <m/>
    <s v=""/>
  </r>
  <r>
    <s v="Load Pos"/>
    <s v="ITDBLoad Pos46063.0465277778"/>
    <s v="Not Found"/>
    <s v="Stratification"/>
    <s v="MRPITDBLoad PosStratification"/>
    <s v="MRPITDBLoad Pos"/>
    <s v="Not Started"/>
    <m/>
    <m/>
    <m/>
    <m/>
    <m/>
    <m/>
    <m/>
    <m/>
    <m/>
    <m/>
    <m/>
    <m/>
    <n v="2601"/>
    <x v="8"/>
    <x v="1"/>
    <s v="START Stratification"/>
    <s v="END Stratification"/>
    <d v="2026-02-10T01:07:00"/>
    <d v="2026-02-10T01:15:00"/>
    <d v="2026-02-10T01:15:00"/>
    <s v="NULL"/>
    <s v="Completed"/>
    <s v="Load POS_IT_MRP"/>
    <n v="1"/>
    <s v="Stratification"/>
    <n v="0.13"/>
    <n v="0"/>
    <n v="0.13"/>
    <n v="0"/>
    <n v="0"/>
    <n v="0.13"/>
    <m/>
    <m/>
    <n v="0"/>
    <n v="0"/>
    <n v="0.13"/>
    <n v="0"/>
    <n v="0.13"/>
    <s v="No Error"/>
    <m/>
    <m/>
    <m/>
    <m/>
    <m/>
    <m/>
    <m/>
    <m/>
    <m/>
    <m/>
    <s v=""/>
  </r>
  <r>
    <s v="Load Pos"/>
    <s v="ITDBLoad Pos46063.0520833333"/>
    <s v="Not Found"/>
    <s v="Pos Stratified OLAP export"/>
    <s v="MRPITDBLoad PosPos Stratified OLAP export"/>
    <s v="MRPITDBLoad Pos"/>
    <s v="Not Started"/>
    <m/>
    <m/>
    <m/>
    <m/>
    <m/>
    <m/>
    <m/>
    <m/>
    <m/>
    <m/>
    <m/>
    <m/>
    <n v="2601"/>
    <x v="8"/>
    <x v="1"/>
    <s v="START Pos Stratified OLAP export"/>
    <s v="END Pos Stratified OLAP export"/>
    <d v="2026-02-10T01:15:00"/>
    <d v="2026-02-10T01:20:00"/>
    <d v="2026-02-10T01:21:00"/>
    <s v="NULL"/>
    <s v="Completed"/>
    <s v="Load POS_IT_MRP"/>
    <n v="1"/>
    <s v="Pos Stratified OLAP export"/>
    <n v="0.08"/>
    <n v="0"/>
    <n v="0.08"/>
    <n v="0"/>
    <n v="0"/>
    <n v="0.08"/>
    <m/>
    <m/>
    <n v="0"/>
    <n v="0"/>
    <n v="0.08"/>
    <n v="0"/>
    <n v="0.08"/>
    <s v="No Error"/>
    <m/>
    <m/>
    <m/>
    <m/>
    <m/>
    <m/>
    <m/>
    <m/>
    <m/>
    <m/>
    <s v=""/>
  </r>
  <r>
    <s v="Generate Load"/>
    <s v="ITDBGenerate Load46063.05625"/>
    <s v="Not Found"/>
    <s v="Generate DD SAV"/>
    <s v="MRPITDBGenerate LoadGenerate DD SAV"/>
    <s v="MRPITDBGenerate Load"/>
    <s v="Not Started"/>
    <m/>
    <m/>
    <m/>
    <m/>
    <m/>
    <m/>
    <m/>
    <m/>
    <m/>
    <m/>
    <m/>
    <m/>
    <n v="2601"/>
    <x v="8"/>
    <x v="1"/>
    <s v="START Generate DD SAV"/>
    <s v="END Generate DD SAV"/>
    <d v="2026-02-10T01:21:00"/>
    <d v="2026-02-10T01:21:00"/>
    <d v="2026-02-10T01:21:00"/>
    <s v="NULL"/>
    <s v="Completed"/>
    <s v="Generate_Load_DDSAV_IT_MRP"/>
    <n v="1"/>
    <s v="Generate DD SAV"/>
    <n v="0"/>
    <n v="0"/>
    <n v="0"/>
    <n v="0"/>
    <n v="0"/>
    <n v="0"/>
    <m/>
    <m/>
    <n v="0"/>
    <n v="0"/>
    <n v="0"/>
    <n v="0"/>
    <n v="0"/>
    <s v="No Error"/>
    <m/>
    <m/>
    <m/>
    <m/>
    <m/>
    <m/>
    <m/>
    <m/>
    <m/>
    <m/>
    <s v=""/>
  </r>
  <r>
    <s v="Generate Load"/>
    <s v="ITDBGenerate Load46063.05625"/>
    <s v="Not Found"/>
    <s v="Load DD SAV"/>
    <s v="MRPITDBGenerate LoadLoad DD SAV"/>
    <s v="MRPITDBGenerate Load"/>
    <s v="Not Started"/>
    <m/>
    <m/>
    <m/>
    <m/>
    <m/>
    <m/>
    <m/>
    <m/>
    <m/>
    <m/>
    <m/>
    <m/>
    <n v="2601"/>
    <x v="8"/>
    <x v="1"/>
    <s v="START Load DD SAV"/>
    <s v="END Load DD SAV"/>
    <d v="2026-02-10T01:21:00"/>
    <d v="2026-02-10T01:34:00"/>
    <d v="2026-02-10T01:35:00"/>
    <s v="NULL"/>
    <s v="Completed"/>
    <s v="Generate_Load_DDSAV_IT_MRP"/>
    <n v="1"/>
    <s v="Load DD SAV"/>
    <n v="0.22"/>
    <n v="0"/>
    <n v="0.22"/>
    <n v="0"/>
    <n v="0"/>
    <n v="0.22"/>
    <m/>
    <m/>
    <n v="0"/>
    <n v="0"/>
    <n v="0.22"/>
    <n v="0"/>
    <n v="0.22"/>
    <s v="No Error"/>
    <m/>
    <m/>
    <m/>
    <m/>
    <m/>
    <m/>
    <m/>
    <m/>
    <m/>
    <m/>
    <s v=""/>
  </r>
  <r>
    <s v="Generate Load"/>
    <s v="ITDBGenerate Load46063.0659722222"/>
    <s v="Not Found"/>
    <s v="Generate DD MOR"/>
    <s v="MRPITDBGenerate LoadGenerate DD MOR"/>
    <s v="MRPITDBGenerate Load"/>
    <s v="Not Started"/>
    <m/>
    <m/>
    <m/>
    <m/>
    <m/>
    <m/>
    <m/>
    <m/>
    <m/>
    <m/>
    <m/>
    <m/>
    <n v="2601"/>
    <x v="8"/>
    <x v="1"/>
    <s v="START Generate DD MOR"/>
    <s v="END Generate DD MOR"/>
    <d v="2026-02-10T01:35:00"/>
    <d v="2026-02-10T01:36:00"/>
    <d v="2026-02-10T01:36:00"/>
    <s v="NULL"/>
    <s v="Completed"/>
    <s v="Generate_Load_DDMOR_IT_MRP"/>
    <n v="1"/>
    <s v="Generate DD MOR"/>
    <n v="0.02"/>
    <n v="0"/>
    <n v="0.02"/>
    <n v="0"/>
    <n v="0"/>
    <n v="0.02"/>
    <m/>
    <m/>
    <n v="0"/>
    <n v="0"/>
    <n v="0.02"/>
    <n v="0"/>
    <n v="0.02"/>
    <s v="No Error"/>
    <m/>
    <m/>
    <m/>
    <m/>
    <m/>
    <m/>
    <m/>
    <m/>
    <m/>
    <m/>
    <s v=""/>
  </r>
  <r>
    <s v="Generate Load"/>
    <s v="ITDBGenerate Load46063.0666666667"/>
    <s v="Not Found"/>
    <s v="Load DD MOR"/>
    <s v="MRPITDBGenerate LoadLoad DD MOR"/>
    <s v="MRPITDBGenerate Load"/>
    <s v="Not Started"/>
    <m/>
    <m/>
    <m/>
    <m/>
    <m/>
    <m/>
    <m/>
    <m/>
    <m/>
    <m/>
    <m/>
    <m/>
    <n v="2601"/>
    <x v="8"/>
    <x v="1"/>
    <s v="START Load DD MOR"/>
    <s v="END Load DD MOR"/>
    <d v="2026-02-10T01:36:00"/>
    <d v="2026-02-10T01:47:00"/>
    <d v="2026-02-10T01:48:00"/>
    <s v="NULL"/>
    <s v="Completed"/>
    <s v="Generate_Load_DDMOR_IT_MRP"/>
    <n v="1"/>
    <s v="Load DD MOR"/>
    <n v="0.18"/>
    <n v="0"/>
    <n v="0.18"/>
    <n v="0"/>
    <n v="0"/>
    <n v="0.18"/>
    <m/>
    <m/>
    <n v="0"/>
    <n v="0"/>
    <n v="0.18"/>
    <n v="0"/>
    <n v="0.18"/>
    <s v="No Error"/>
    <m/>
    <m/>
    <m/>
    <m/>
    <m/>
    <m/>
    <m/>
    <m/>
    <m/>
    <m/>
    <s v=""/>
  </r>
  <r>
    <s v="Valuation 1"/>
    <s v="ITDBValuation 146063.075"/>
    <s v="Not Found"/>
    <s v="NPV1 run"/>
    <s v="MRPITDBValuation 1NPV1 run"/>
    <s v="MRPITDBValuation 1"/>
    <s v="Not Started"/>
    <m/>
    <m/>
    <m/>
    <m/>
    <m/>
    <m/>
    <m/>
    <m/>
    <m/>
    <m/>
    <m/>
    <m/>
    <n v="2601"/>
    <x v="8"/>
    <x v="1"/>
    <s v="START NPV1 run"/>
    <s v="END NPV1 run"/>
    <d v="2026-02-10T01:48:00"/>
    <d v="2026-02-10T02:37:00"/>
    <d v="2026-02-10T02:37:00"/>
    <s v="NULL"/>
    <s v="Completed"/>
    <s v="Valuation 1_IT_MRP"/>
    <n v="1"/>
    <s v="NPV1 run"/>
    <n v="0.82"/>
    <n v="0"/>
    <n v="0.82"/>
    <n v="0"/>
    <n v="0"/>
    <n v="0.82"/>
    <m/>
    <m/>
    <n v="0"/>
    <n v="0"/>
    <n v="0.82"/>
    <n v="0"/>
    <n v="0.82"/>
    <s v="No Error"/>
    <m/>
    <m/>
    <m/>
    <m/>
    <m/>
    <m/>
    <m/>
    <m/>
    <m/>
    <m/>
    <s v=""/>
  </r>
  <r>
    <s v="Valuation 1"/>
    <s v="ITDBValuation 146063.1090277778"/>
    <s v="Not Found"/>
    <s v="Light Maintenance"/>
    <s v="MRPITDBValuation 1Light Maintenance"/>
    <s v="MRPITDBValuation 1"/>
    <s v="Not Started"/>
    <m/>
    <m/>
    <m/>
    <m/>
    <m/>
    <m/>
    <m/>
    <m/>
    <m/>
    <m/>
    <m/>
    <m/>
    <n v="2601"/>
    <x v="8"/>
    <x v="1"/>
    <s v="START Light Maintenance"/>
    <s v="END Light Maintenance"/>
    <d v="2026-02-10T02:37:00"/>
    <d v="2026-02-10T03:03:00"/>
    <d v="2026-02-10T03:03:00"/>
    <s v="NULL"/>
    <s v="Completed"/>
    <s v="Valuation 1_IT_MRP"/>
    <n v="1"/>
    <s v="Light Maintenance"/>
    <n v="0.43"/>
    <n v="0"/>
    <n v="0.43"/>
    <n v="0"/>
    <n v="0"/>
    <n v="0.43"/>
    <m/>
    <m/>
    <n v="0"/>
    <n v="0"/>
    <n v="0.43"/>
    <n v="0"/>
    <n v="0.43"/>
    <s v="No Error"/>
    <m/>
    <m/>
    <m/>
    <m/>
    <m/>
    <m/>
    <m/>
    <m/>
    <m/>
    <m/>
    <s v=""/>
  </r>
  <r>
    <s v="Valuation 1"/>
    <s v="ITDBValuation 146063.1270833333"/>
    <s v="Not Found"/>
    <s v="NPV1 OLAP export"/>
    <s v="MRPITDBValuation 1NPV1 OLAP export"/>
    <s v="MRPITDBValuation 1"/>
    <s v="Not Started"/>
    <m/>
    <m/>
    <m/>
    <m/>
    <m/>
    <m/>
    <m/>
    <m/>
    <m/>
    <m/>
    <m/>
    <m/>
    <n v="2601"/>
    <x v="8"/>
    <x v="1"/>
    <s v="START NPV1 OLAP export"/>
    <s v="END NPV1 OLAP export"/>
    <d v="2026-02-10T03:03:00"/>
    <d v="2026-02-10T03:11:00"/>
    <d v="2026-02-10T03:12:00"/>
    <s v="NULL"/>
    <s v="Completed"/>
    <s v="Valuation 1_IT_MRP"/>
    <n v="1"/>
    <s v="NPV1 OLAP export"/>
    <n v="0.13"/>
    <n v="0"/>
    <n v="0.13"/>
    <n v="0"/>
    <n v="0"/>
    <n v="0.13"/>
    <m/>
    <m/>
    <n v="0"/>
    <n v="0"/>
    <n v="0.13"/>
    <n v="0"/>
    <n v="0.13"/>
    <s v="No Error"/>
    <m/>
    <m/>
    <m/>
    <m/>
    <m/>
    <m/>
    <m/>
    <m/>
    <m/>
    <m/>
    <s v=""/>
  </r>
  <r>
    <s v="CF Extraction"/>
    <s v="ITDBCF Extraction46063.1333333333"/>
    <s v="Not Found"/>
    <s v="CF Extraction"/>
    <s v="MRPITDBCF ExtractionCF Extraction"/>
    <s v="MRPITDBCF Extraction"/>
    <s v="Not Started"/>
    <m/>
    <m/>
    <m/>
    <m/>
    <m/>
    <m/>
    <m/>
    <m/>
    <m/>
    <m/>
    <m/>
    <m/>
    <n v="2601"/>
    <x v="8"/>
    <x v="1"/>
    <s v="START CF Extraction"/>
    <s v="END CF Extraction"/>
    <d v="2026-02-10T03:12:00"/>
    <d v="2026-02-10T03:17:00"/>
    <d v="2026-02-10T03:18:00"/>
    <s v="NULL"/>
    <s v="Completed"/>
    <s v="CF Extraction_IT_MRP"/>
    <n v="1"/>
    <s v="CF Extraction"/>
    <n v="0.08"/>
    <n v="0"/>
    <n v="0.08"/>
    <n v="0"/>
    <n v="0"/>
    <n v="0.08"/>
    <m/>
    <m/>
    <n v="0"/>
    <n v="0"/>
    <n v="0.08"/>
    <n v="0"/>
    <n v="0.08"/>
    <s v="No Error"/>
    <m/>
    <m/>
    <m/>
    <m/>
    <m/>
    <m/>
    <m/>
    <m/>
    <m/>
    <m/>
    <s v=""/>
  </r>
  <r>
    <s v="CF Extraction"/>
    <s v="ITDBCF Extraction46063.1375"/>
    <s v="Not Found"/>
    <s v="CF old Extraction"/>
    <s v="MRPITDBCF ExtractionCF old Extraction"/>
    <s v="MRPITDBCF Extraction"/>
    <s v="Not Started"/>
    <m/>
    <m/>
    <m/>
    <m/>
    <m/>
    <m/>
    <m/>
    <m/>
    <m/>
    <m/>
    <m/>
    <m/>
    <n v="2601"/>
    <x v="8"/>
    <x v="1"/>
    <s v="START CF old Extraction"/>
    <s v="END CF old Extraction"/>
    <d v="2026-02-10T03:18:00"/>
    <d v="2026-02-10T03:46:00"/>
    <d v="2026-02-10T03:46:00"/>
    <s v="NULL"/>
    <s v="Completed"/>
    <s v="CF Extraction old_IT_MRP"/>
    <n v="1"/>
    <s v="CF old Extraction"/>
    <n v="0.47"/>
    <n v="0"/>
    <n v="0.47"/>
    <n v="0"/>
    <n v="0"/>
    <n v="0.47"/>
    <m/>
    <m/>
    <n v="0"/>
    <n v="0"/>
    <n v="0.47"/>
    <n v="0"/>
    <n v="0.47"/>
    <s v="No Error"/>
    <m/>
    <m/>
    <m/>
    <m/>
    <m/>
    <m/>
    <m/>
    <m/>
    <m/>
    <m/>
    <s v=""/>
  </r>
  <r>
    <s v="Planning (NII)"/>
    <s v="ITDBPlanning (NII)46063.1569444444"/>
    <s v="Not Found"/>
    <s v="Planning run"/>
    <s v="MRPITDBPlanning (NII)Planning run"/>
    <s v="MRPITDBPlanning (NII)"/>
    <s v="Not Started"/>
    <m/>
    <m/>
    <m/>
    <m/>
    <m/>
    <m/>
    <m/>
    <m/>
    <m/>
    <m/>
    <m/>
    <m/>
    <n v="2601"/>
    <x v="8"/>
    <x v="1"/>
    <s v="START Planning run"/>
    <s v="END Planning run"/>
    <d v="2026-02-10T03:46:00"/>
    <d v="2026-02-10T04:28:00"/>
    <d v="2026-02-10T04:29:00"/>
    <s v="NULL"/>
    <s v="Completed"/>
    <s v="Planning_IT_MRP"/>
    <n v="1"/>
    <s v="Planning run"/>
    <n v="0.7"/>
    <n v="0"/>
    <n v="0.7"/>
    <n v="0"/>
    <n v="0"/>
    <n v="0.7"/>
    <m/>
    <m/>
    <n v="0"/>
    <n v="0"/>
    <n v="0.7"/>
    <n v="0"/>
    <n v="0.7"/>
    <s v="No Error"/>
    <m/>
    <m/>
    <m/>
    <m/>
    <m/>
    <m/>
    <m/>
    <m/>
    <m/>
    <m/>
    <s v=""/>
  </r>
  <r>
    <s v="Optimization"/>
    <s v="ITDBOptimization46063.1868055556"/>
    <s v="Not Found"/>
    <s v="RoS/RIOD optimization"/>
    <s v="MRPITDBOptimizationRoS/RIOD optimization"/>
    <s v="MRPITDBOptimization"/>
    <s v="Not Started"/>
    <m/>
    <m/>
    <m/>
    <m/>
    <m/>
    <m/>
    <m/>
    <m/>
    <m/>
    <m/>
    <m/>
    <m/>
    <n v="2601"/>
    <x v="8"/>
    <x v="1"/>
    <s v="START RoS/RIOD optimization"/>
    <s v="END RoS/RIOD optimization"/>
    <d v="2026-02-10T04:29:00"/>
    <d v="2026-02-10T04:50:00"/>
    <d v="2026-02-10T04:50:00"/>
    <s v="Could not delete optimization run: Exception calling Optimization_DeleteOptimizationRun: Exception calling Optimization_DeleteOptimizationRun: Unable to find optimizer run CF Match Replication ExtendedIT-IT-EUR-RB-IND-MOR-P02-1M did you mean CF Match Replication Extended?  -- Details available: Y. -- Warnings available: N."/>
    <s v="Completed"/>
    <s v="Optimization_IT_MRP"/>
    <n v="1"/>
    <s v="RoS/RIOD optimization"/>
    <n v="0.35"/>
    <n v="0"/>
    <n v="0.35"/>
    <n v="0"/>
    <n v="0"/>
    <n v="0.35"/>
    <m/>
    <m/>
    <n v="0"/>
    <n v="0"/>
    <n v="0.35"/>
    <n v="0"/>
    <n v="0.35"/>
    <s v="No Error"/>
    <m/>
    <m/>
    <m/>
    <m/>
    <m/>
    <m/>
    <m/>
    <m/>
    <m/>
    <m/>
    <s v=""/>
  </r>
  <r>
    <s v="Optimization"/>
    <s v="ITDBOptimization46063.2013888889"/>
    <s v="Not Found"/>
    <s v="CFM optimization"/>
    <s v="MRPITDBOptimizationCFM optimization"/>
    <s v="MRPITDBOptimization"/>
    <s v="Not Started"/>
    <m/>
    <m/>
    <m/>
    <m/>
    <m/>
    <m/>
    <m/>
    <m/>
    <m/>
    <m/>
    <m/>
    <m/>
    <n v="2601"/>
    <x v="8"/>
    <x v="1"/>
    <s v="START CFM optimization"/>
    <s v="END CFM optimization"/>
    <d v="2026-02-10T04:50:00"/>
    <d v="2026-02-10T04:57:00"/>
    <d v="2026-02-10T04:57:00"/>
    <s v="Could not delete optimization run: Exception calling Optimization_DeleteOptimizationRun: Exception calling Optimization_DeleteOptimizationRun: Unable to find optimizer run CF Match Replication ExtendedIT-IT-EUR-RB-IND-MOR-P02-1M did you mean CF Match Replication Extended?  -- Details available: Y. -- Warnings available: N."/>
    <s v="Completed"/>
    <s v="Optimization_IT_MRP"/>
    <n v="1"/>
    <s v="CFM optimization"/>
    <n v="0.12"/>
    <n v="0"/>
    <n v="0.12"/>
    <n v="0"/>
    <n v="0"/>
    <n v="0.12"/>
    <m/>
    <m/>
    <n v="0"/>
    <n v="0"/>
    <n v="0.12"/>
    <n v="0"/>
    <n v="0.12"/>
    <s v="No Error"/>
    <m/>
    <m/>
    <m/>
    <m/>
    <m/>
    <m/>
    <m/>
    <m/>
    <m/>
    <m/>
    <s v=""/>
  </r>
  <r>
    <s v="Optimization"/>
    <s v="ITDBOptimization46063.20625"/>
    <s v="Not Found"/>
    <s v="RoM optimization"/>
    <s v="MRPITDBOptimizationRoM optimization"/>
    <s v="MRPITDBOptimization"/>
    <s v="Not Started"/>
    <m/>
    <m/>
    <m/>
    <m/>
    <m/>
    <m/>
    <m/>
    <m/>
    <m/>
    <m/>
    <m/>
    <m/>
    <n v="2601"/>
    <x v="8"/>
    <x v="1"/>
    <s v="START RoM optimization"/>
    <s v="END RoM optimization"/>
    <d v="2026-02-10T04:57:00"/>
    <d v="2026-02-10T05:04:00"/>
    <s v="NULL"/>
    <s v="Could not delete optimization run: Exception calling Optimization_DeleteOptimizationRun: Exception calling Optimization_DeleteOptimizationRun: Unable to find optimizer run BPV Replication (MOR)IT-IT-EUR-RB-IND-MOR-P09-F did you mean BPV Replication (MOR)?  -- Details available: Y. -- Warnings available: N."/>
    <s v="Completed"/>
    <s v="Optimization_IT_MRP"/>
    <n v="1"/>
    <s v="RoM optimization"/>
    <n v="0.12"/>
    <n v="0"/>
    <n v="0.12"/>
    <n v="0"/>
    <n v="0"/>
    <n v="0.12"/>
    <m/>
    <m/>
    <n v="0"/>
    <n v="0"/>
    <n v="0.12"/>
    <n v="0"/>
    <n v="0.12"/>
    <s v="No Error"/>
    <m/>
    <m/>
    <m/>
    <m/>
    <m/>
    <m/>
    <m/>
    <m/>
    <m/>
    <m/>
    <s v=""/>
  </r>
  <r>
    <s v="Load Compare Spreads"/>
    <s v="LUDBLoad Compare Spreads46059.4083333333"/>
    <s v="Not Found"/>
    <s v="load spreads"/>
    <s v="MRPLUDBLoad Compare Spreadsload spreads"/>
    <s v="MRPLUDBLoad Compare Spreads"/>
    <s v="Not Started"/>
    <m/>
    <m/>
    <m/>
    <m/>
    <m/>
    <m/>
    <m/>
    <m/>
    <m/>
    <m/>
    <m/>
    <m/>
    <n v="2601"/>
    <x v="9"/>
    <x v="1"/>
    <s v="START load spreads"/>
    <s v="END load Spreads"/>
    <d v="2026-02-06T09:48:00"/>
    <d v="2026-02-06T09:58:00"/>
    <d v="2026-02-06T09:58:00"/>
    <s v="NULL"/>
    <s v="Completed"/>
    <s v="Load_compare_Spreads_LU_MRP"/>
    <n v="1"/>
    <s v="load spreads"/>
    <n v="0.17"/>
    <n v="0"/>
    <n v="0.17"/>
    <n v="0"/>
    <n v="0"/>
    <n v="0.17"/>
    <m/>
    <m/>
    <n v="0"/>
    <n v="0"/>
    <n v="0.17"/>
    <n v="0"/>
    <n v="0.17"/>
    <s v="No Error"/>
    <m/>
    <m/>
    <m/>
    <m/>
    <m/>
    <m/>
    <m/>
    <m/>
    <m/>
    <m/>
    <s v=""/>
  </r>
  <r>
    <s v="Load Compare Spreads"/>
    <s v="LUDBLoad Compare Spreads46059.4152777778"/>
    <s v="Not Found"/>
    <s v="Spreads comparison"/>
    <s v="MRPLUDBLoad Compare SpreadsSpreads comparison"/>
    <s v="MRPLUDBLoad Compare Spreads"/>
    <s v="Not Started"/>
    <m/>
    <m/>
    <m/>
    <m/>
    <m/>
    <m/>
    <m/>
    <m/>
    <m/>
    <m/>
    <m/>
    <m/>
    <n v="2601"/>
    <x v="9"/>
    <x v="1"/>
    <s v="START Spreads comparison"/>
    <s v="END Spreads comparison"/>
    <d v="2026-02-06T09:58:00"/>
    <d v="2026-02-06T09:58:00"/>
    <d v="2026-02-06T10:00:00"/>
    <s v="NULL"/>
    <s v="Completed"/>
    <s v="Load_compare_Spreads_LU_MRP"/>
    <n v="1"/>
    <s v="Spreads comparison"/>
    <n v="0"/>
    <n v="0"/>
    <n v="0"/>
    <n v="0"/>
    <n v="0"/>
    <n v="0"/>
    <m/>
    <m/>
    <n v="0"/>
    <n v="0"/>
    <n v="0"/>
    <n v="0"/>
    <n v="0"/>
    <s v="No Error"/>
    <m/>
    <m/>
    <m/>
    <m/>
    <m/>
    <m/>
    <m/>
    <m/>
    <m/>
    <m/>
    <s v=""/>
  </r>
  <r>
    <s v="Load Compare MP"/>
    <s v="LUDBLoad Compare MP46059.4166666667"/>
    <s v="Not Found"/>
    <s v="load MPs"/>
    <s v="MRPLUDBLoad Compare MPload MPs"/>
    <s v="MRPLUDBLoad Compare MP"/>
    <s v="Not Started"/>
    <m/>
    <m/>
    <m/>
    <m/>
    <m/>
    <m/>
    <m/>
    <m/>
    <m/>
    <m/>
    <m/>
    <m/>
    <n v="2601"/>
    <x v="9"/>
    <x v="1"/>
    <s v="START load MPs"/>
    <s v="END load MPs"/>
    <d v="2026-02-06T10:00:00"/>
    <d v="2026-02-06T10:04:00"/>
    <d v="2026-02-06T10:04:00"/>
    <s v="NULL"/>
    <s v="Completed"/>
    <s v="Load_compare_MP_LU_MRP"/>
    <n v="1"/>
    <s v="load MPs"/>
    <n v="7.0000000000000007E-2"/>
    <n v="0"/>
    <n v="7.0000000000000007E-2"/>
    <n v="0"/>
    <n v="0"/>
    <n v="7.0000000000000007E-2"/>
    <m/>
    <m/>
    <n v="0"/>
    <n v="0"/>
    <n v="7.0000000000000007E-2"/>
    <n v="0"/>
    <n v="7.0000000000000007E-2"/>
    <s v="No Error"/>
    <m/>
    <m/>
    <m/>
    <m/>
    <m/>
    <m/>
    <m/>
    <m/>
    <m/>
    <m/>
    <s v=""/>
  </r>
  <r>
    <s v="Load Compare MP"/>
    <s v="LUDBLoad Compare MP46059.4194444444"/>
    <s v="Not Found"/>
    <s v="Model parameters comparison"/>
    <s v="MRPLUDBLoad Compare MPModel parameters comparison"/>
    <s v="MRPLUDBLoad Compare MP"/>
    <s v="Not Started"/>
    <m/>
    <m/>
    <m/>
    <m/>
    <m/>
    <m/>
    <m/>
    <m/>
    <m/>
    <m/>
    <m/>
    <m/>
    <n v="2601"/>
    <x v="9"/>
    <x v="1"/>
    <s v="START Model parameters comparison"/>
    <s v="END Model parameters comparison"/>
    <d v="2026-02-06T10:04:00"/>
    <d v="2026-02-06T10:04:00"/>
    <d v="2026-02-06T10:05:00"/>
    <s v="NULL"/>
    <s v="Completed"/>
    <s v="Load_compare_MP_LU_MRP"/>
    <n v="1"/>
    <s v="Model parameters comparison"/>
    <n v="0"/>
    <n v="0"/>
    <n v="0"/>
    <n v="0"/>
    <n v="0"/>
    <n v="0"/>
    <m/>
    <m/>
    <n v="0"/>
    <n v="0"/>
    <n v="0"/>
    <n v="0"/>
    <n v="0"/>
    <s v="No Error"/>
    <m/>
    <m/>
    <m/>
    <m/>
    <m/>
    <m/>
    <m/>
    <m/>
    <m/>
    <m/>
    <s v=""/>
  </r>
  <r>
    <s v="Create NTG"/>
    <s v="LUDBCreate NTG46059.4201388889"/>
    <s v="Not Found"/>
    <s v="NTG Creation"/>
    <s v="MRPLUDBCreate NTGNTG Creation"/>
    <s v="MRPLUDBCreate NTG"/>
    <s v="Not Started"/>
    <m/>
    <m/>
    <m/>
    <m/>
    <m/>
    <m/>
    <m/>
    <m/>
    <m/>
    <m/>
    <m/>
    <m/>
    <n v="2601"/>
    <x v="9"/>
    <x v="1"/>
    <s v="START NTG Creation"/>
    <s v="END NTG Creation"/>
    <d v="2026-02-06T10:05:00"/>
    <d v="2026-02-06T10:06:00"/>
    <d v="2026-02-09T10:17:00"/>
    <s v="NULL"/>
    <s v="Completed"/>
    <s v="Create NTG_LU_MRP"/>
    <n v="1"/>
    <s v="NTG Creation"/>
    <n v="0.02"/>
    <n v="0"/>
    <n v="0.02"/>
    <n v="0"/>
    <n v="0"/>
    <n v="0.02"/>
    <m/>
    <m/>
    <n v="0"/>
    <n v="0"/>
    <n v="0.02"/>
    <n v="0"/>
    <n v="0.02"/>
    <s v="No Error"/>
    <m/>
    <m/>
    <m/>
    <m/>
    <m/>
    <m/>
    <m/>
    <m/>
    <m/>
    <m/>
    <s v=""/>
  </r>
  <r>
    <s v="Load Market"/>
    <s v="LUDBLoad Market46062.4284722222"/>
    <s v="Not Found"/>
    <s v="load Market"/>
    <s v="MRPLUDBLoad Marketload Market"/>
    <s v="MRPLUDBLoad Market"/>
    <s v="Not Started"/>
    <m/>
    <m/>
    <m/>
    <m/>
    <m/>
    <m/>
    <m/>
    <m/>
    <m/>
    <m/>
    <m/>
    <m/>
    <n v="2601"/>
    <x v="9"/>
    <x v="1"/>
    <s v="START load Market"/>
    <s v="END load Market"/>
    <d v="2026-02-09T10:17:00"/>
    <d v="2026-02-09T10:54:00"/>
    <d v="2026-02-09T15:43:00"/>
    <s v="NULL"/>
    <s v="Completed"/>
    <s v="Load Market_LU_MRP"/>
    <n v="1"/>
    <s v="load Market"/>
    <n v="0.62"/>
    <n v="0"/>
    <n v="0.62"/>
    <n v="0"/>
    <n v="0"/>
    <n v="0.62"/>
    <m/>
    <m/>
    <n v="0"/>
    <n v="0"/>
    <n v="0.62"/>
    <n v="0"/>
    <n v="0.62"/>
    <s v="No Error"/>
    <m/>
    <m/>
    <m/>
    <m/>
    <m/>
    <m/>
    <m/>
    <m/>
    <m/>
    <m/>
    <s v=""/>
  </r>
  <r>
    <s v="Load Pos"/>
    <s v="LUDBLoad Pos46062.6548611111"/>
    <s v="Not Found"/>
    <s v="load Portfolio"/>
    <s v="MRPLUDBLoad Posload Portfolio"/>
    <s v="MRPLUDBLoad Pos"/>
    <s v="Not Started"/>
    <m/>
    <m/>
    <m/>
    <m/>
    <m/>
    <m/>
    <m/>
    <m/>
    <m/>
    <m/>
    <m/>
    <m/>
    <n v="2601"/>
    <x v="9"/>
    <x v="1"/>
    <s v="START load Portfolio"/>
    <s v="END load Portfolio"/>
    <d v="2026-02-09T15:43:00"/>
    <d v="2026-02-09T16:32:00"/>
    <d v="2026-02-09T16:32:00"/>
    <s v="NULL"/>
    <s v="Completed"/>
    <s v="Load POS_LU_MRP"/>
    <n v="1"/>
    <s v="load Portfolio"/>
    <n v="0.82"/>
    <n v="0"/>
    <n v="0.82"/>
    <n v="0"/>
    <n v="0"/>
    <n v="0.82"/>
    <m/>
    <m/>
    <n v="0"/>
    <n v="0"/>
    <n v="0.82"/>
    <n v="0"/>
    <n v="0.82"/>
    <s v="No Error"/>
    <m/>
    <m/>
    <m/>
    <m/>
    <m/>
    <m/>
    <m/>
    <m/>
    <m/>
    <m/>
    <s v=""/>
  </r>
  <r>
    <s v="Load Pos"/>
    <s v="LUDBLoad Pos46062.6888888889"/>
    <s v="Not Found"/>
    <s v="copy from"/>
    <s v="MRPLUDBLoad Poscopy from"/>
    <s v="MRPLUDBLoad Pos"/>
    <s v="Not Started"/>
    <m/>
    <m/>
    <m/>
    <m/>
    <m/>
    <m/>
    <m/>
    <m/>
    <m/>
    <m/>
    <m/>
    <m/>
    <n v="2601"/>
    <x v="9"/>
    <x v="1"/>
    <s v="START copy from"/>
    <s v="END copy from"/>
    <d v="2026-02-09T16:32:00"/>
    <d v="2026-02-09T16:33:00"/>
    <d v="2026-02-09T16:33:00"/>
    <s v="NULL"/>
    <s v="Completed"/>
    <s v="Load POS_LU_MRP"/>
    <n v="1"/>
    <s v="copy from"/>
    <n v="0.02"/>
    <n v="0"/>
    <n v="0.02"/>
    <n v="0"/>
    <n v="0"/>
    <n v="0.02"/>
    <m/>
    <m/>
    <n v="0"/>
    <n v="0"/>
    <n v="0.02"/>
    <n v="0"/>
    <n v="0.02"/>
    <s v="No Error"/>
    <m/>
    <m/>
    <m/>
    <m/>
    <m/>
    <m/>
    <m/>
    <m/>
    <m/>
    <m/>
    <s v=""/>
  </r>
  <r>
    <s v="Load Pos"/>
    <s v="LUDBLoad Pos46062.6895833333"/>
    <s v="Not Found"/>
    <s v="Pos Detailed OLAP export"/>
    <s v="MRPLUDBLoad PosPos Detailed OLAP export"/>
    <s v="MRPLUDBLoad Pos"/>
    <s v="Not Started"/>
    <m/>
    <m/>
    <m/>
    <m/>
    <m/>
    <m/>
    <m/>
    <m/>
    <m/>
    <m/>
    <m/>
    <m/>
    <n v="2601"/>
    <x v="9"/>
    <x v="1"/>
    <s v="START Pos Detailed OLAP export"/>
    <s v="END Pos Detailed OLAP export"/>
    <d v="2026-02-09T16:33:00"/>
    <d v="2026-02-09T16:40:00"/>
    <d v="2026-02-09T16:40:00"/>
    <s v="NULL"/>
    <s v="Completed"/>
    <s v="Load POS_LU_MRP"/>
    <n v="1"/>
    <s v="Pos Detailed OLAP export"/>
    <n v="0.12"/>
    <n v="0"/>
    <n v="0.12"/>
    <n v="0"/>
    <n v="0"/>
    <n v="0.12"/>
    <m/>
    <m/>
    <n v="0"/>
    <n v="0"/>
    <n v="0.12"/>
    <n v="0"/>
    <n v="0.12"/>
    <s v="No Error"/>
    <m/>
    <m/>
    <m/>
    <m/>
    <m/>
    <m/>
    <m/>
    <m/>
    <m/>
    <m/>
    <s v=""/>
  </r>
  <r>
    <s v="Load Pos"/>
    <s v="LUDBLoad Pos46062.6944444444"/>
    <s v="Not Found"/>
    <s v="Stratification"/>
    <s v="MRPLUDBLoad PosStratification"/>
    <s v="MRPLUDBLoad Pos"/>
    <s v="Not Started"/>
    <m/>
    <m/>
    <m/>
    <m/>
    <m/>
    <m/>
    <m/>
    <m/>
    <m/>
    <m/>
    <m/>
    <m/>
    <n v="2601"/>
    <x v="9"/>
    <x v="1"/>
    <s v="START Stratification"/>
    <s v="END Stratification"/>
    <d v="2026-02-09T16:40:00"/>
    <d v="2026-02-09T16:47:00"/>
    <d v="2026-02-09T16:47:00"/>
    <s v="NULL"/>
    <s v="Completed"/>
    <s v="Load POS_LU_MRP"/>
    <n v="1"/>
    <s v="Stratification"/>
    <n v="0.12"/>
    <n v="0"/>
    <n v="0.12"/>
    <n v="0"/>
    <n v="0"/>
    <n v="0.12"/>
    <m/>
    <m/>
    <n v="0"/>
    <n v="0"/>
    <n v="0.12"/>
    <n v="0"/>
    <n v="0.12"/>
    <s v="No Error"/>
    <m/>
    <m/>
    <m/>
    <m/>
    <m/>
    <m/>
    <m/>
    <m/>
    <m/>
    <m/>
    <s v=""/>
  </r>
  <r>
    <s v="Load Pos"/>
    <s v="LUDBLoad Pos46062.6993055556"/>
    <s v="Not Found"/>
    <s v="Pos Stratified OLAP export"/>
    <s v="MRPLUDBLoad PosPos Stratified OLAP export"/>
    <s v="MRPLUDBLoad Pos"/>
    <s v="Not Started"/>
    <m/>
    <m/>
    <m/>
    <m/>
    <m/>
    <m/>
    <m/>
    <m/>
    <m/>
    <m/>
    <m/>
    <m/>
    <n v="2601"/>
    <x v="9"/>
    <x v="1"/>
    <s v="START Pos Stratified OLAP export"/>
    <s v="END Pos Stratified OLAP export"/>
    <d v="2026-02-09T16:47:00"/>
    <d v="2026-02-09T17:02:00"/>
    <d v="2026-02-09T17:03:00"/>
    <s v="NULL"/>
    <s v="Completed"/>
    <s v="Load POS_LU_MRP"/>
    <n v="1"/>
    <s v="Pos Stratified OLAP export"/>
    <n v="0.25"/>
    <n v="0"/>
    <n v="0.25"/>
    <n v="0"/>
    <n v="0"/>
    <n v="0.25"/>
    <m/>
    <m/>
    <n v="0"/>
    <n v="0"/>
    <n v="0.25"/>
    <n v="0"/>
    <n v="0.25"/>
    <s v="No Error"/>
    <m/>
    <m/>
    <m/>
    <m/>
    <m/>
    <m/>
    <m/>
    <m/>
    <m/>
    <m/>
    <s v=""/>
  </r>
  <r>
    <s v="Generate Load"/>
    <s v="LUDBGenerate Load46062.7104166667"/>
    <s v="Not Found"/>
    <s v="Generate DD SAV"/>
    <s v="MRPLUDBGenerate LoadGenerate DD SAV"/>
    <s v="MRPLUDBGenerate Load"/>
    <s v="Not Started"/>
    <m/>
    <m/>
    <m/>
    <m/>
    <m/>
    <m/>
    <m/>
    <m/>
    <m/>
    <m/>
    <m/>
    <m/>
    <n v="2601"/>
    <x v="9"/>
    <x v="1"/>
    <s v="START Generate DD SAV"/>
    <s v="END Generate DD SAV"/>
    <d v="2026-02-09T17:03:00"/>
    <d v="2026-02-09T17:05:00"/>
    <d v="2026-02-09T17:05:00"/>
    <s v="NULL"/>
    <s v="Completed"/>
    <s v="Generate_Load_DDSAV_LU_MRP"/>
    <n v="1"/>
    <s v="Generate DD SAV"/>
    <n v="0.03"/>
    <n v="0"/>
    <n v="0.03"/>
    <n v="0"/>
    <n v="0"/>
    <n v="0.03"/>
    <m/>
    <m/>
    <n v="0"/>
    <n v="0"/>
    <n v="0.03"/>
    <n v="0"/>
    <n v="0.03"/>
    <s v="No Error"/>
    <m/>
    <m/>
    <m/>
    <m/>
    <m/>
    <m/>
    <m/>
    <m/>
    <m/>
    <m/>
    <s v=""/>
  </r>
  <r>
    <s v="Generate Load"/>
    <s v="LUDBGenerate Load46062.7118055556"/>
    <s v="Not Found"/>
    <s v="Load DD SAV"/>
    <s v="MRPLUDBGenerate LoadLoad DD SAV"/>
    <s v="MRPLUDBGenerate Load"/>
    <s v="Not Started"/>
    <m/>
    <m/>
    <m/>
    <m/>
    <m/>
    <m/>
    <m/>
    <m/>
    <m/>
    <m/>
    <m/>
    <m/>
    <n v="2601"/>
    <x v="9"/>
    <x v="1"/>
    <s v="START Load DD SAV"/>
    <s v="END Load DD SAV"/>
    <d v="2026-02-09T17:05:00"/>
    <d v="2026-02-09T17:21:00"/>
    <d v="2026-02-09T17:22:00"/>
    <s v="NULL"/>
    <s v="Completed"/>
    <s v="Generate_Load_DDSAV_LU_MRP"/>
    <n v="1"/>
    <s v="Load DD SAV"/>
    <n v="0.27"/>
    <n v="0"/>
    <n v="0.27"/>
    <n v="0"/>
    <n v="0"/>
    <n v="0.27"/>
    <m/>
    <m/>
    <n v="0"/>
    <n v="0"/>
    <n v="0.27"/>
    <n v="0"/>
    <n v="0.27"/>
    <s v="No Error"/>
    <m/>
    <m/>
    <m/>
    <m/>
    <m/>
    <m/>
    <m/>
    <m/>
    <m/>
    <m/>
    <s v=""/>
  </r>
  <r>
    <s v="Generate Load"/>
    <s v="LUDBGenerate Load46062.7236111111"/>
    <s v="Not Found"/>
    <s v="Generate DD MOR"/>
    <s v="MRPLUDBGenerate LoadGenerate DD MOR"/>
    <s v="MRPLUDBGenerate Load"/>
    <s v="Not Started"/>
    <m/>
    <m/>
    <m/>
    <m/>
    <m/>
    <m/>
    <m/>
    <m/>
    <m/>
    <m/>
    <m/>
    <m/>
    <n v="2601"/>
    <x v="9"/>
    <x v="1"/>
    <s v="START Generate DD MOR"/>
    <s v="END Generate DD MOR"/>
    <d v="2026-02-09T17:22:00"/>
    <d v="2026-02-09T17:24:00"/>
    <d v="2026-02-09T17:24:00"/>
    <s v="NULL"/>
    <s v="Completed"/>
    <s v="Generate_Load_DDMOR_LU_MRP"/>
    <n v="1"/>
    <s v="Generate DD MOR"/>
    <n v="0.03"/>
    <n v="0"/>
    <n v="0.03"/>
    <n v="0"/>
    <n v="0"/>
    <n v="0.03"/>
    <m/>
    <m/>
    <n v="0"/>
    <n v="0"/>
    <n v="0.03"/>
    <n v="0"/>
    <n v="0.03"/>
    <s v="No Error"/>
    <m/>
    <m/>
    <m/>
    <m/>
    <m/>
    <m/>
    <m/>
    <m/>
    <m/>
    <m/>
    <s v=""/>
  </r>
  <r>
    <s v="Generate Load"/>
    <s v="LUDBGenerate Load46062.725"/>
    <s v="Not Found"/>
    <s v="Load DD MOR"/>
    <s v="MRPLUDBGenerate LoadLoad DD MOR"/>
    <s v="MRPLUDBGenerate Load"/>
    <s v="Not Started"/>
    <m/>
    <m/>
    <m/>
    <m/>
    <m/>
    <m/>
    <m/>
    <m/>
    <m/>
    <m/>
    <m/>
    <m/>
    <n v="2601"/>
    <x v="9"/>
    <x v="1"/>
    <s v="START Load DD MOR"/>
    <s v="END Load DD MOR"/>
    <d v="2026-02-09T17:24:00"/>
    <d v="2026-02-09T17:37:00"/>
    <d v="2026-02-09T17:39:00"/>
    <s v="NULL"/>
    <s v="Completed"/>
    <s v="Generate_Load_DDMOR_LU_MRP"/>
    <n v="1"/>
    <s v="Load DD MOR"/>
    <n v="0.22"/>
    <n v="0"/>
    <n v="0.22"/>
    <n v="0"/>
    <n v="0"/>
    <n v="0.22"/>
    <m/>
    <m/>
    <n v="0"/>
    <n v="0"/>
    <n v="0.22"/>
    <n v="0"/>
    <n v="0.22"/>
    <s v="No Error"/>
    <m/>
    <m/>
    <m/>
    <m/>
    <m/>
    <m/>
    <m/>
    <m/>
    <m/>
    <m/>
    <s v=""/>
  </r>
  <r>
    <s v="Valuation 1"/>
    <s v="LUDBValuation 146062.7354166667"/>
    <s v="Not Found"/>
    <s v="NPV1 run"/>
    <s v="MRPLUDBValuation 1NPV1 run"/>
    <s v="MRPLUDBValuation 1"/>
    <s v="Not Started"/>
    <m/>
    <m/>
    <m/>
    <m/>
    <m/>
    <m/>
    <m/>
    <m/>
    <m/>
    <m/>
    <m/>
    <m/>
    <n v="2601"/>
    <x v="9"/>
    <x v="1"/>
    <s v="START NPV1 run"/>
    <s v="END NPV1 run"/>
    <d v="2026-02-09T17:39:00"/>
    <d v="2026-02-09T18:35:00"/>
    <d v="2026-02-09T18:35:00"/>
    <s v="NULL"/>
    <s v="Completed"/>
    <s v="Valuation 1_LU_MRP"/>
    <n v="1"/>
    <s v="NPV1 run"/>
    <n v="0.93"/>
    <n v="0"/>
    <n v="0.93"/>
    <n v="0"/>
    <n v="0"/>
    <n v="0.93"/>
    <m/>
    <m/>
    <n v="0"/>
    <n v="0"/>
    <n v="0.93"/>
    <n v="0"/>
    <n v="0.93"/>
    <s v="No Error"/>
    <m/>
    <m/>
    <m/>
    <m/>
    <m/>
    <m/>
    <m/>
    <m/>
    <m/>
    <m/>
    <s v=""/>
  </r>
  <r>
    <s v="Valuation 1"/>
    <s v="LUDBValuation 146062.7743055556"/>
    <s v="Not Found"/>
    <s v="Light Maintenance"/>
    <s v="MRPLUDBValuation 1Light Maintenance"/>
    <s v="MRPLUDBValuation 1"/>
    <s v="Not Started"/>
    <m/>
    <m/>
    <m/>
    <m/>
    <m/>
    <m/>
    <m/>
    <m/>
    <m/>
    <m/>
    <m/>
    <m/>
    <n v="2601"/>
    <x v="9"/>
    <x v="1"/>
    <s v="START Light Maintenance"/>
    <s v="END Light Maintenance"/>
    <d v="2026-02-09T18:35:00"/>
    <d v="2026-02-09T19:02:00"/>
    <d v="2026-02-09T19:02:00"/>
    <s v="NULL"/>
    <s v="Completed"/>
    <s v="Valuation 1_LU_MRP"/>
    <n v="1"/>
    <s v="Light Maintenance"/>
    <n v="0.45"/>
    <n v="0"/>
    <n v="0.45"/>
    <n v="0"/>
    <n v="0"/>
    <n v="0.45"/>
    <m/>
    <m/>
    <n v="0"/>
    <n v="0"/>
    <n v="0.45"/>
    <n v="0"/>
    <n v="0.45"/>
    <s v="No Error"/>
    <m/>
    <m/>
    <m/>
    <m/>
    <m/>
    <m/>
    <m/>
    <m/>
    <m/>
    <m/>
    <s v=""/>
  </r>
  <r>
    <s v="Valuation 1"/>
    <s v="LUDBValuation 146062.7930555556"/>
    <s v="Not Found"/>
    <s v="NPV1 run OLAP exports"/>
    <s v="MRPLUDBValuation 1NPV1 run OLAP exports"/>
    <s v="MRPLUDBValuation 1"/>
    <s v="Not Started"/>
    <m/>
    <m/>
    <m/>
    <m/>
    <m/>
    <m/>
    <m/>
    <m/>
    <m/>
    <m/>
    <m/>
    <m/>
    <n v="2601"/>
    <x v="9"/>
    <x v="1"/>
    <s v="START NPV1 run OLAP exports"/>
    <s v="END NPV1 run OLAP exports"/>
    <d v="2026-02-09T19:02:00"/>
    <d v="2026-02-09T19:11:00"/>
    <d v="2026-02-09T19:12:00"/>
    <s v="NULL"/>
    <s v="Completed"/>
    <s v="Valuation 1_LU_MRP"/>
    <n v="1"/>
    <s v="NPV1 run OLAP exports"/>
    <n v="0.15"/>
    <n v="0"/>
    <n v="0.15"/>
    <n v="0"/>
    <n v="0"/>
    <n v="0.15"/>
    <m/>
    <m/>
    <n v="0"/>
    <n v="0"/>
    <n v="0.15"/>
    <n v="0"/>
    <n v="0.15"/>
    <s v="No Error"/>
    <m/>
    <m/>
    <m/>
    <m/>
    <m/>
    <m/>
    <m/>
    <m/>
    <m/>
    <m/>
    <s v=""/>
  </r>
  <r>
    <s v="CF Extraction"/>
    <s v="LUDBCF Extraction46062.8"/>
    <s v="Not Found"/>
    <s v="CF Extraction"/>
    <s v="MRPLUDBCF ExtractionCF Extraction"/>
    <s v="MRPLUDBCF Extraction"/>
    <s v="Not Started"/>
    <m/>
    <m/>
    <m/>
    <m/>
    <m/>
    <m/>
    <m/>
    <m/>
    <m/>
    <m/>
    <m/>
    <m/>
    <n v="2601"/>
    <x v="9"/>
    <x v="1"/>
    <s v="START CF Extraction"/>
    <s v="END CF Extraction"/>
    <d v="2026-02-09T19:12:00"/>
    <d v="2026-02-09T19:18:00"/>
    <d v="2026-02-09T19:19:00"/>
    <s v="NULL"/>
    <s v="Completed"/>
    <s v="CF Extraction_LU_MRP"/>
    <n v="1"/>
    <s v="CF Extraction"/>
    <n v="0.1"/>
    <n v="0"/>
    <n v="0.1"/>
    <n v="0"/>
    <n v="0"/>
    <n v="0.1"/>
    <m/>
    <m/>
    <n v="0"/>
    <n v="0"/>
    <n v="0.1"/>
    <n v="0"/>
    <n v="0.1"/>
    <s v="No Error"/>
    <m/>
    <m/>
    <m/>
    <m/>
    <m/>
    <m/>
    <m/>
    <m/>
    <m/>
    <m/>
    <s v=""/>
  </r>
  <r>
    <s v="Planning (NII)"/>
    <s v="LUDBPlanning (NII)46062.8048611111"/>
    <s v="Not Found"/>
    <s v="Planning run"/>
    <s v="MRPLUDBPlanning (NII)Planning run"/>
    <s v="MRPLUDBPlanning (NII)"/>
    <s v="Not Started"/>
    <m/>
    <m/>
    <m/>
    <m/>
    <m/>
    <m/>
    <m/>
    <m/>
    <m/>
    <m/>
    <m/>
    <m/>
    <n v="2601"/>
    <x v="9"/>
    <x v="1"/>
    <s v="START Planning run"/>
    <s v="END Planning run"/>
    <d v="2026-02-09T19:19:00"/>
    <d v="2026-02-09T19:56:00"/>
    <d v="2026-02-09T19:56:00"/>
    <s v="NULL"/>
    <s v="Completed"/>
    <s v="Planning_LU_MRP"/>
    <n v="1"/>
    <s v="Planning run"/>
    <n v="0.62"/>
    <n v="0"/>
    <n v="0.62"/>
    <n v="0"/>
    <n v="0"/>
    <n v="0.62"/>
    <m/>
    <m/>
    <n v="0"/>
    <n v="0"/>
    <n v="0.62"/>
    <n v="0"/>
    <n v="0.62"/>
    <s v="No Error"/>
    <m/>
    <m/>
    <m/>
    <m/>
    <m/>
    <m/>
    <m/>
    <m/>
    <m/>
    <m/>
    <s v=""/>
  </r>
  <r>
    <s v="Optimization"/>
    <s v="LUDBOptimization46062.8305555556"/>
    <s v="Not Found"/>
    <s v="RoM optimization"/>
    <s v="MRPLUDBOptimizationRoM optimization"/>
    <s v="MRPLUDBOptimization"/>
    <s v="Not Started"/>
    <m/>
    <m/>
    <m/>
    <m/>
    <m/>
    <m/>
    <m/>
    <m/>
    <m/>
    <m/>
    <m/>
    <m/>
    <n v="2601"/>
    <x v="9"/>
    <x v="1"/>
    <s v="START RoM optimization"/>
    <s v="END RoM optimization"/>
    <d v="2026-02-09T19:56:00"/>
    <d v="2026-02-09T20:02:00"/>
    <d v="2026-02-09T20:02:00"/>
    <s v="NULL"/>
    <s v="Completed"/>
    <s v="Optimization_LU_MRP"/>
    <n v="1"/>
    <s v="RoM optimization"/>
    <n v="0.1"/>
    <n v="0"/>
    <n v="0.1"/>
    <n v="0"/>
    <n v="0"/>
    <n v="0.1"/>
    <m/>
    <m/>
    <n v="0"/>
    <n v="0"/>
    <n v="0.1"/>
    <n v="0"/>
    <n v="0.1"/>
    <s v="No Error"/>
    <m/>
    <m/>
    <m/>
    <m/>
    <m/>
    <m/>
    <m/>
    <m/>
    <m/>
    <m/>
    <s v=""/>
  </r>
  <r>
    <s v="Optimization"/>
    <s v="LUDBOptimization46062.8347222222"/>
    <s v="Not Found"/>
    <s v="export to ara"/>
    <s v="MRPLUDBOptimizationexport to ara"/>
    <s v="MRPLUDBOptimization"/>
    <s v="Not Started"/>
    <m/>
    <m/>
    <m/>
    <m/>
    <m/>
    <m/>
    <m/>
    <m/>
    <m/>
    <m/>
    <m/>
    <m/>
    <n v="2601"/>
    <x v="9"/>
    <x v="1"/>
    <s v="START export to ara"/>
    <s v="END export to ara"/>
    <d v="2026-02-09T20:02:00"/>
    <d v="2026-02-09T20:02:00"/>
    <d v="2026-02-09T20:02:00"/>
    <s v="NULL"/>
    <s v="Completed"/>
    <s v="Optimization_LU_MRP"/>
    <n v="1"/>
    <s v="export to ara"/>
    <n v="0"/>
    <n v="0"/>
    <n v="0"/>
    <n v="0"/>
    <n v="0"/>
    <n v="0"/>
    <m/>
    <m/>
    <n v="0"/>
    <n v="0"/>
    <n v="0"/>
    <n v="0"/>
    <n v="0"/>
    <s v="No Error"/>
    <m/>
    <m/>
    <m/>
    <m/>
    <m/>
    <m/>
    <m/>
    <m/>
    <m/>
    <m/>
    <s v=""/>
  </r>
  <r>
    <s v="Optimization"/>
    <s v="LUDBOptimization46062.8347222222"/>
    <s v="Not Found"/>
    <s v="Light Maintenance"/>
    <s v="MRPLUDBOptimizationLight Maintenance"/>
    <s v="MRPLUDBOptimization"/>
    <s v="Not Started"/>
    <m/>
    <m/>
    <m/>
    <m/>
    <m/>
    <m/>
    <m/>
    <m/>
    <m/>
    <m/>
    <m/>
    <m/>
    <n v="2601"/>
    <x v="9"/>
    <x v="1"/>
    <s v="START Light Maintenance"/>
    <s v="END Light Maintenance"/>
    <d v="2026-02-09T20:02:00"/>
    <d v="2026-02-09T20:25:00"/>
    <d v="2026-02-09T20:25:00"/>
    <s v="NULL"/>
    <s v="Completed"/>
    <s v="Optimization_LU_MRP"/>
    <n v="2"/>
    <s v="Light Maintenance"/>
    <n v="0.38"/>
    <n v="0"/>
    <n v="0.38"/>
    <n v="0"/>
    <n v="0"/>
    <n v="0.38"/>
    <m/>
    <m/>
    <n v="0"/>
    <n v="0"/>
    <n v="0.38"/>
    <n v="0"/>
    <n v="0.38"/>
    <s v="No Error"/>
    <m/>
    <m/>
    <m/>
    <m/>
    <m/>
    <m/>
    <m/>
    <m/>
    <m/>
    <m/>
    <s v=""/>
  </r>
  <r>
    <s v="Optimization"/>
    <s v="LUDBOptimization46062.8506944444"/>
    <s v="Not Found"/>
    <s v="RoM optimization OLAP reports"/>
    <s v="MRPLUDBOptimizationRoM optimization OLAP reports"/>
    <s v="MRPLUDBOptimization"/>
    <s v="Not Started"/>
    <m/>
    <m/>
    <m/>
    <m/>
    <m/>
    <m/>
    <m/>
    <m/>
    <m/>
    <m/>
    <m/>
    <m/>
    <n v="2601"/>
    <x v="9"/>
    <x v="1"/>
    <s v="START RoM optimization OLAP reports"/>
    <s v="END RoM optimization OLAP reports"/>
    <d v="2026-02-09T20:25:00"/>
    <d v="2026-02-09T20:30:00"/>
    <s v="NULL"/>
    <s v="Could not delete optimization run: Exception calling Optimization_DeleteOptimizationRun: Exception calling Optimization_DeleteOptimizationRun: Unable to find optimizer run CFM LU-LU-EUR-RB-IND-MOR-P02-6M did you mean BPV Replication (MOR)?  -- Details available: Y. -- Warnings available: N."/>
    <s v="Completed"/>
    <s v="Optimization_LU_MRP"/>
    <n v="1"/>
    <s v="RoM optimization OLAP reports"/>
    <n v="0.08"/>
    <n v="0"/>
    <n v="0.08"/>
    <n v="0"/>
    <n v="0"/>
    <n v="0.08"/>
    <m/>
    <m/>
    <n v="0"/>
    <n v="0"/>
    <n v="0.08"/>
    <n v="0"/>
    <n v="0.08"/>
    <s v="No Error"/>
    <m/>
    <m/>
    <m/>
    <m/>
    <m/>
    <m/>
    <m/>
    <m/>
    <m/>
    <m/>
    <s v=""/>
  </r>
  <r>
    <s v="Load Compare MP"/>
    <s v="NL-MIDLoad Compare MP46058.425"/>
    <s v="Not Found"/>
    <s v="load MPs"/>
    <s v="MRPNL-MIDLoad Compare MPload MPs"/>
    <s v="MRPNL-MIDLoad Compare MP"/>
    <s v="Not Started"/>
    <m/>
    <m/>
    <m/>
    <m/>
    <m/>
    <m/>
    <m/>
    <m/>
    <m/>
    <m/>
    <m/>
    <m/>
    <n v="2601"/>
    <x v="10"/>
    <x v="1"/>
    <s v="START load MPs"/>
    <s v="END load MPs"/>
    <d v="2026-02-05T10:12:00"/>
    <d v="2026-02-05T10:16:00"/>
    <d v="2026-02-05T10:16:00"/>
    <s v="NULL"/>
    <s v="Completed"/>
    <s v="Load_compare_MP 1_NL_MRP"/>
    <n v="1"/>
    <s v="load MPs"/>
    <n v="7.0000000000000007E-2"/>
    <n v="7.0000000000000007E-2"/>
    <n v="0"/>
    <n v="0"/>
    <n v="7.0000000000000007E-2"/>
    <n v="7.0000000000000007E-2"/>
    <n v="0"/>
    <m/>
    <n v="0"/>
    <n v="0"/>
    <n v="7.0000000000000007E-2"/>
    <n v="0"/>
    <n v="7.0000000000000007E-2"/>
    <s v="No Error"/>
    <m/>
    <m/>
    <s v="Adjustment performed, no error but print markers are same between MP_1 script and MP_2 script"/>
    <m/>
    <m/>
    <m/>
    <m/>
    <m/>
    <m/>
    <m/>
    <s v=""/>
  </r>
  <r>
    <s v="Load Compare MP"/>
    <s v="NL-MIDLoad Compare MP46058.4277777778"/>
    <s v="Not Found"/>
    <s v="Model parameters comparison"/>
    <s v="MRPNL-MIDLoad Compare MPModel parameters comparison"/>
    <s v="MRPNL-MIDLoad Compare MP"/>
    <s v="Not Started"/>
    <m/>
    <m/>
    <m/>
    <m/>
    <m/>
    <m/>
    <m/>
    <m/>
    <m/>
    <m/>
    <m/>
    <m/>
    <n v="2601"/>
    <x v="10"/>
    <x v="1"/>
    <s v="START Model parameters comparison"/>
    <s v="END Model parameters comparison"/>
    <d v="2026-02-05T10:16:00"/>
    <d v="2026-02-05T10:17:00"/>
    <d v="2026-02-09T10:38:00"/>
    <s v="NULL"/>
    <s v="Completed"/>
    <s v="Load_compare_MP 1_NL_MRP"/>
    <n v="1"/>
    <s v="Model parameters comparison"/>
    <n v="0.02"/>
    <n v="0.02"/>
    <n v="0"/>
    <n v="26.35"/>
    <n v="26.37"/>
    <n v="26.37"/>
    <n v="0"/>
    <n v="0"/>
    <n v="0"/>
    <n v="0"/>
    <n v="0.02"/>
    <n v="0"/>
    <n v="0.02"/>
    <s v="No Error"/>
    <m/>
    <m/>
    <s v="Adjustment performed, no error but print markers are same between MP_1 script and MP_2 script"/>
    <m/>
    <m/>
    <m/>
    <m/>
    <m/>
    <m/>
    <m/>
    <s v=""/>
  </r>
  <r>
    <s v="Load Compare Spreads"/>
    <s v="NL-MIDLoad Compare Spreads46062.4430555556"/>
    <s v="Not Found"/>
    <s v="load spreads"/>
    <s v="MRPNL-MIDLoad Compare Spreadsload spreads"/>
    <s v="MRPNL-MIDLoad Compare Spreads"/>
    <s v="Not Started"/>
    <m/>
    <m/>
    <m/>
    <m/>
    <m/>
    <m/>
    <m/>
    <m/>
    <m/>
    <m/>
    <m/>
    <m/>
    <n v="2601"/>
    <x v="10"/>
    <x v="1"/>
    <s v="START load spreads"/>
    <s v="END load Spreads"/>
    <d v="2026-02-09T10:38:00"/>
    <d v="2026-02-09T10:48:00"/>
    <d v="2026-02-09T10:48:00"/>
    <s v="NULL"/>
    <s v="Completed"/>
    <s v="Load_compare_Spreads_NL_MRP"/>
    <n v="1"/>
    <s v="load spreads"/>
    <n v="0.17"/>
    <n v="0"/>
    <n v="0.17"/>
    <n v="0"/>
    <n v="0"/>
    <n v="0.17"/>
    <m/>
    <m/>
    <n v="0"/>
    <n v="0"/>
    <n v="0.17"/>
    <n v="0"/>
    <n v="0.17"/>
    <s v="No Error"/>
    <m/>
    <m/>
    <m/>
    <m/>
    <m/>
    <m/>
    <m/>
    <m/>
    <m/>
    <m/>
    <s v=""/>
  </r>
  <r>
    <s v="Load Compare Spreads"/>
    <s v="NL-MIDLoad Compare Spreads46062.45"/>
    <s v="Not Found"/>
    <s v="Spreads comparison"/>
    <s v="MRPNL-MIDLoad Compare SpreadsSpreads comparison"/>
    <s v="MRPNL-MIDLoad Compare Spreads"/>
    <s v="Not Started"/>
    <m/>
    <m/>
    <m/>
    <m/>
    <m/>
    <m/>
    <m/>
    <m/>
    <m/>
    <m/>
    <m/>
    <m/>
    <n v="2601"/>
    <x v="10"/>
    <x v="1"/>
    <s v="START Spreads comparison"/>
    <s v="END Spreads comparison"/>
    <d v="2026-02-09T10:48:00"/>
    <d v="2026-02-09T10:50:00"/>
    <d v="2026-02-09T12:15:00"/>
    <s v="NULL"/>
    <s v="Completed"/>
    <s v="Load_compare_Spreads_NL_MRP"/>
    <n v="1"/>
    <s v="Spreads comparison"/>
    <n v="0.03"/>
    <n v="0"/>
    <n v="0.03"/>
    <n v="0"/>
    <n v="0"/>
    <n v="0.03"/>
    <m/>
    <m/>
    <n v="0"/>
    <n v="0"/>
    <n v="0.03"/>
    <n v="0"/>
    <n v="0.03"/>
    <s v="No Error"/>
    <m/>
    <m/>
    <m/>
    <m/>
    <m/>
    <m/>
    <m/>
    <m/>
    <m/>
    <m/>
    <s v=""/>
  </r>
  <r>
    <s v="Copy Portfolio"/>
    <s v="NL-MIDCopy Portfolio46062.5104166667"/>
    <s v="Not Found"/>
    <s v="Copy portfolio"/>
    <s v="MRPNL-MIDCopy PortfolioCopy portfolio"/>
    <s v="MRPNL-MIDCopy Portfolio"/>
    <s v="Not Started"/>
    <m/>
    <m/>
    <m/>
    <m/>
    <m/>
    <m/>
    <m/>
    <m/>
    <m/>
    <m/>
    <m/>
    <m/>
    <n v="2601"/>
    <x v="10"/>
    <x v="1"/>
    <s v="START Copy portfolio"/>
    <s v="NULL"/>
    <d v="2026-02-09T12:15:00"/>
    <d v="2026-02-09T12:22:00"/>
    <d v="2026-02-09T12:43:00"/>
    <s v="NULL"/>
    <s v="Completed"/>
    <s v="Copy_Portfolio_NL_MRP_EOM"/>
    <n v="1"/>
    <s v="Copy portfolio"/>
    <n v="0.12"/>
    <n v="0.12"/>
    <n v="0"/>
    <n v="0.35"/>
    <n v="0.47"/>
    <n v="0.47"/>
    <n v="0"/>
    <n v="0"/>
    <n v="0"/>
    <n v="0"/>
    <n v="0.12"/>
    <n v="0"/>
    <n v="0.12"/>
    <s v="No Error"/>
    <m/>
    <m/>
    <s v="No error, copy portfolio, valuation, and assumption set was broken down into two parts for the PORTM_EOM USD DD fix"/>
    <m/>
    <m/>
    <m/>
    <m/>
    <m/>
    <m/>
    <m/>
    <s v=""/>
  </r>
  <r>
    <s v="Copy Portfolio"/>
    <s v="NL-MIDCopy Portfolio46062.5298611111"/>
    <s v="Not Found"/>
    <s v="Copy portfolio"/>
    <s v="MRPNL-MIDCopy PortfolioCopy portfolio"/>
    <s v="MRPNL-MIDCopy Portfolio"/>
    <s v="Not Started"/>
    <m/>
    <m/>
    <m/>
    <m/>
    <m/>
    <m/>
    <m/>
    <m/>
    <m/>
    <m/>
    <m/>
    <m/>
    <n v="2601"/>
    <x v="10"/>
    <x v="1"/>
    <s v="START Copy portfolio"/>
    <s v="NULL"/>
    <d v="2026-02-09T12:43:00"/>
    <d v="2026-02-09T14:37:00"/>
    <d v="2026-02-10T03:01:00"/>
    <s v="NULL"/>
    <s v="Completed"/>
    <s v="Copy_Portfolio_NL_MRP_EOM Part 2"/>
    <n v="2"/>
    <s v="Copy portfolio"/>
    <n v="1.9"/>
    <n v="0"/>
    <n v="1.9"/>
    <n v="0"/>
    <n v="0"/>
    <n v="1.9"/>
    <m/>
    <m/>
    <n v="0"/>
    <n v="0"/>
    <n v="1.9"/>
    <n v="0"/>
    <n v="1.9"/>
    <s v="No Error"/>
    <m/>
    <m/>
    <m/>
    <m/>
    <m/>
    <m/>
    <m/>
    <m/>
    <m/>
    <m/>
    <s v=""/>
  </r>
  <r>
    <s v="Load Market"/>
    <s v="NL-MIDLoad Market46063.1256944444"/>
    <s v="Not Found"/>
    <s v="load Market WD6"/>
    <s v="MRPNL-MIDLoad Marketload Market WD6"/>
    <s v="MRPNL-MIDLoad Market"/>
    <s v="Not Started"/>
    <m/>
    <m/>
    <m/>
    <m/>
    <m/>
    <m/>
    <m/>
    <m/>
    <m/>
    <m/>
    <m/>
    <m/>
    <n v="2601"/>
    <x v="10"/>
    <x v="1"/>
    <s v="START load Market WD6"/>
    <s v="END load Market WD6"/>
    <d v="2026-02-10T03:01:00"/>
    <d v="2026-02-10T03:44:00"/>
    <d v="2026-02-10T09:06:00"/>
    <s v="NULL"/>
    <s v="Completed"/>
    <s v="Load Market WD6_NL_MRP"/>
    <n v="1"/>
    <s v="load Market WD6"/>
    <n v="0.72"/>
    <n v="0"/>
    <n v="0.72"/>
    <n v="0"/>
    <n v="0"/>
    <n v="0.72"/>
    <m/>
    <m/>
    <n v="0"/>
    <n v="0"/>
    <n v="0.72"/>
    <n v="0"/>
    <n v="0.72"/>
    <s v="No Error"/>
    <m/>
    <m/>
    <m/>
    <m/>
    <m/>
    <m/>
    <m/>
    <m/>
    <m/>
    <m/>
    <s v=""/>
  </r>
  <r>
    <s v="Load Pos"/>
    <s v="NL-MIDLoad Pos46063.3791666667"/>
    <s v="Not Found"/>
    <s v="load Portfolio"/>
    <s v="MRPNL-MIDLoad Posload Portfolio"/>
    <s v="MRPNL-MIDLoad Pos"/>
    <s v="Not Started"/>
    <m/>
    <m/>
    <m/>
    <m/>
    <m/>
    <m/>
    <m/>
    <m/>
    <m/>
    <m/>
    <m/>
    <m/>
    <n v="2601"/>
    <x v="10"/>
    <x v="1"/>
    <s v="START load Portfolio"/>
    <s v="END load Portfolio"/>
    <d v="2026-02-10T09:06:00"/>
    <d v="2026-02-10T10:31:00"/>
    <d v="2026-02-10T10:31:00"/>
    <s v="NULL"/>
    <s v="Completed"/>
    <s v="Load POS_NL_MRP "/>
    <n v="1"/>
    <s v="load Portfolio"/>
    <n v="1.42"/>
    <n v="1.42"/>
    <n v="0"/>
    <n v="0"/>
    <n v="1.42"/>
    <n v="1.42"/>
    <m/>
    <m/>
    <n v="1.42"/>
    <n v="0"/>
    <n v="0"/>
    <n v="1.42"/>
    <n v="1.42"/>
    <s v="Data Quality"/>
    <s v="Enterprise/Central Data Providers"/>
    <s v="Data Availability Issue"/>
    <s v="LEASE positions and FMNLRB_POS2 were delayed in availability which means this original load of positions is incomplete. "/>
    <s v="Position"/>
    <m/>
    <s v="Single‑Location Impact"/>
    <s v="Recurring"/>
    <s v="Reload of positions"/>
    <s v="Align with data providers on SLA and RCA on the delays. These position data should be available already by WD7, 10 AM CET."/>
    <m/>
    <s v=""/>
  </r>
  <r>
    <s v="Load Pos"/>
    <s v="NL-MIDLoad Pos46063.4381944444"/>
    <s v="Not Found"/>
    <s v="copy from"/>
    <s v="MRPNL-MIDLoad Poscopy from"/>
    <s v="MRPNL-MIDLoad Pos"/>
    <s v="Not Started"/>
    <m/>
    <m/>
    <m/>
    <m/>
    <m/>
    <m/>
    <m/>
    <m/>
    <m/>
    <m/>
    <m/>
    <m/>
    <n v="2601"/>
    <x v="10"/>
    <x v="1"/>
    <s v="START copy from"/>
    <s v="END copy from"/>
    <d v="2026-02-10T10:31:00"/>
    <d v="2026-02-10T10:33:00"/>
    <d v="2026-02-10T10:39:00"/>
    <s v="NULL"/>
    <s v="Completed"/>
    <s v="Load POS_NL_MRP "/>
    <n v="1"/>
    <s v="copy from"/>
    <n v="0.03"/>
    <n v="0"/>
    <n v="0.03"/>
    <n v="0"/>
    <n v="0"/>
    <n v="0.03"/>
    <m/>
    <m/>
    <n v="0"/>
    <n v="0"/>
    <n v="0.03"/>
    <n v="0"/>
    <n v="0.03"/>
    <m/>
    <m/>
    <m/>
    <m/>
    <m/>
    <m/>
    <m/>
    <m/>
    <m/>
    <m/>
    <m/>
    <s v=""/>
  </r>
  <r>
    <s v="Load Pos"/>
    <s v="NL-MIDLoad Pos46063.44375"/>
    <s v="Not Found"/>
    <s v="Stratification"/>
    <s v="MRPNL-MIDLoad PosStratification"/>
    <s v="MRPNL-MIDLoad Pos"/>
    <s v="Not Started"/>
    <m/>
    <m/>
    <m/>
    <m/>
    <m/>
    <m/>
    <m/>
    <m/>
    <m/>
    <m/>
    <m/>
    <m/>
    <n v="2601"/>
    <x v="10"/>
    <x v="1"/>
    <s v="START Stratification"/>
    <s v="END Stratification"/>
    <d v="2026-02-10T10:39:00"/>
    <d v="2026-02-10T10:46:00"/>
    <d v="2026-02-10T10:46:00"/>
    <s v="NULL"/>
    <s v="Completed"/>
    <s v="Load POS_NL_MRP "/>
    <n v="1"/>
    <s v="Stratification"/>
    <n v="0.12"/>
    <n v="0.12"/>
    <n v="0"/>
    <n v="0"/>
    <n v="0.12"/>
    <n v="0.12"/>
    <m/>
    <m/>
    <n v="0.12"/>
    <n v="0"/>
    <n v="0"/>
    <n v="0.12"/>
    <n v="0.12"/>
    <s v="Data Quality"/>
    <s v="Enterprise/Central Data Providers"/>
    <s v="Data Availability Issue"/>
    <s v="LEASE positions and FMNLRB_POS2 were delayed in availability which means this original load of positions is incomplete. "/>
    <s v="Position"/>
    <m/>
    <s v="Single‑Location Impact"/>
    <s v="Recurring"/>
    <s v="Reload of positions"/>
    <s v="Align with data providers on SLA and RCA on the delays. These position data should be available already by WD7, 10 AM CET."/>
    <m/>
    <s v=""/>
  </r>
  <r>
    <s v="Load Pos"/>
    <s v="NL-MIDLoad Pos46063.4486111111"/>
    <s v="Not Found"/>
    <s v="Stratification OLAP exports"/>
    <s v="MRPNL-MIDLoad PosStratification OLAP exports"/>
    <s v="MRPNL-MIDLoad Pos"/>
    <s v="Not Started"/>
    <m/>
    <m/>
    <m/>
    <m/>
    <m/>
    <m/>
    <m/>
    <m/>
    <m/>
    <m/>
    <m/>
    <m/>
    <n v="2601"/>
    <x v="10"/>
    <x v="1"/>
    <s v="START Stratification OLAP exports"/>
    <s v="END Stratification OLAP exports"/>
    <d v="2026-02-10T10:46:00"/>
    <d v="2026-02-10T10:56:00"/>
    <d v="2026-02-10T10:58:00"/>
    <s v="NULL"/>
    <s v="Completed"/>
    <s v="Load POS_NL_MRP "/>
    <n v="1"/>
    <s v="Stratification OLAP exports"/>
    <n v="0.17"/>
    <n v="0.17"/>
    <n v="0"/>
    <n v="0.03"/>
    <n v="0.2"/>
    <n v="0.2"/>
    <n v="0"/>
    <n v="0"/>
    <n v="0"/>
    <n v="0"/>
    <n v="0.17"/>
    <n v="0"/>
    <n v="0.17"/>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s v="Load Pos"/>
    <s v="NL-MIDLoad Pos46063.4569444444"/>
    <s v="Not Found"/>
    <s v="load Portfolio"/>
    <s v="MRPNL-MIDLoad Posload Portfolio"/>
    <s v="MRPNL-MIDLoad Pos"/>
    <s v="Not Started"/>
    <m/>
    <m/>
    <m/>
    <m/>
    <m/>
    <m/>
    <m/>
    <m/>
    <m/>
    <m/>
    <m/>
    <m/>
    <n v="2601"/>
    <x v="10"/>
    <x v="1"/>
    <s v="START load Portfolio"/>
    <s v="NULL"/>
    <d v="2026-02-10T10:58:00"/>
    <d v="2026-02-10T11:21:00"/>
    <d v="2026-02-10T11:08:00"/>
    <s v="NULL"/>
    <s v="Completed"/>
    <s v="Load POS_NL_MRP RIOD USD"/>
    <n v="2"/>
    <s v="load Portfolio"/>
    <n v="0.38"/>
    <n v="0.38"/>
    <n v="0"/>
    <n v="-0.22"/>
    <n v="0.16"/>
    <n v="0.16"/>
    <n v="0"/>
    <n v="0"/>
    <n v="0"/>
    <n v="0"/>
    <n v="0.38"/>
    <n v="0"/>
    <n v="0.38"/>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s v="Load Pos"/>
    <s v="NL-MIDLoad Pos46063.4638888889"/>
    <s v="Not Found"/>
    <s v="Stratification"/>
    <s v="MRPNL-MIDLoad PosStratification"/>
    <s v="MRPNL-MIDLoad Pos"/>
    <s v="Not Started"/>
    <m/>
    <m/>
    <m/>
    <m/>
    <m/>
    <m/>
    <m/>
    <m/>
    <m/>
    <m/>
    <m/>
    <m/>
    <n v="2601"/>
    <x v="10"/>
    <x v="1"/>
    <s v="START Stratification"/>
    <s v="END Stratification"/>
    <d v="2026-02-10T11:08:00"/>
    <d v="2026-02-10T11:12:00"/>
    <d v="2026-02-10T11:12:00"/>
    <s v="NULL"/>
    <s v="Completed"/>
    <s v="Load POS_NL_MRP RIOD USD"/>
    <n v="2"/>
    <s v="Stratification"/>
    <n v="7.0000000000000007E-2"/>
    <n v="7.0000000000000007E-2"/>
    <n v="0"/>
    <n v="0"/>
    <n v="7.0000000000000007E-2"/>
    <n v="7.0000000000000007E-2"/>
    <n v="0"/>
    <n v="0"/>
    <n v="0"/>
    <n v="0"/>
    <n v="7.0000000000000007E-2"/>
    <n v="0"/>
    <n v="7.0000000000000007E-2"/>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s v="Load Pos"/>
    <s v="NL-MIDLoad Pos46063.4666666667"/>
    <s v="Not Found"/>
    <s v="Stratification OLAP exports"/>
    <s v="MRPNL-MIDLoad PosStratification OLAP exports"/>
    <s v="MRPNL-MIDLoad Pos"/>
    <s v="Not Started"/>
    <m/>
    <m/>
    <m/>
    <m/>
    <m/>
    <m/>
    <m/>
    <m/>
    <m/>
    <m/>
    <m/>
    <m/>
    <n v="2601"/>
    <x v="10"/>
    <x v="1"/>
    <s v="START Stratification OLAP exports"/>
    <s v="NULL"/>
    <d v="2026-02-10T11:12:00"/>
    <d v="2026-02-10T11:21:00"/>
    <d v="2026-02-10T12:48:00"/>
    <s v="NULL"/>
    <s v="Completed"/>
    <s v="Load POS_NL_MRP RIOD USD"/>
    <n v="2"/>
    <s v="Stratification OLAP exports"/>
    <n v="0.15"/>
    <n v="0.15"/>
    <n v="0"/>
    <n v="1.45"/>
    <n v="1.6"/>
    <n v="1.6"/>
    <n v="0"/>
    <n v="0"/>
    <n v="0"/>
    <n v="0"/>
    <n v="0.15"/>
    <n v="0"/>
    <n v="0.15"/>
    <s v="No Error"/>
    <m/>
    <m/>
    <s v="ADJUSTED. No error, this load is performed as a fix to resolve an issue with USD related positions and dummy deals in order to bypass a holiday in the US. So this load + runs related to USD are performed in PORTM_EOM with a different portfolio as of date compared to PORTM runs. The as-of-date for PORTM_EOM (USD runs) is Feb 17, since Feb 16 is a holiday in the US. "/>
    <m/>
    <m/>
    <m/>
    <m/>
    <m/>
    <m/>
    <m/>
    <s v=""/>
  </r>
  <r>
    <s v="Load Pos"/>
    <s v="NL-MIDLoad Pos46063.5333333333"/>
    <s v="Not Found"/>
    <s v="load Portfolio"/>
    <s v="MRPNL-MIDLoad Posload Portfolio"/>
    <s v="MRPNL-MIDLoad Pos"/>
    <s v="Not Started"/>
    <m/>
    <m/>
    <m/>
    <m/>
    <m/>
    <m/>
    <m/>
    <m/>
    <m/>
    <m/>
    <m/>
    <m/>
    <n v="2601"/>
    <x v="10"/>
    <x v="1"/>
    <s v="START load Portfolio"/>
    <s v="NULL"/>
    <d v="2026-02-10T12:48:00"/>
    <d v="2026-02-10T12:59:00"/>
    <d v="2026-02-10T13:13:00"/>
    <s v="NULL"/>
    <s v="Completed"/>
    <s v="Load POS_NL_MRP TD rerun "/>
    <n v="3"/>
    <s v="load Portfolio"/>
    <n v="0.18"/>
    <n v="0.18"/>
    <n v="0"/>
    <n v="0.23"/>
    <n v="0.41"/>
    <n v="0.41"/>
    <n v="0"/>
    <n v="0"/>
    <n v="0"/>
    <n v="0"/>
    <n v="0.18"/>
    <n v="0"/>
    <n v="0.18"/>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load Portfolio"/>
  </r>
  <r>
    <s v="Load Pos"/>
    <s v="NL-MIDLoad Pos46063.5506944444"/>
    <s v="Not Found"/>
    <s v="load Portfolio"/>
    <s v="MRPNL-MIDLoad Posload Portfolio"/>
    <s v="MRPNL-MIDLoad Pos"/>
    <s v="Not Started"/>
    <m/>
    <m/>
    <m/>
    <m/>
    <m/>
    <m/>
    <m/>
    <m/>
    <m/>
    <m/>
    <m/>
    <m/>
    <n v="2601"/>
    <x v="10"/>
    <x v="1"/>
    <s v="START load Portfolio"/>
    <s v="NULL"/>
    <d v="2026-02-10T13:13:00"/>
    <d v="2026-02-10T13:32:00"/>
    <d v="2026-02-10T13:16:00"/>
    <s v="NULL"/>
    <s v="Completed"/>
    <s v="Load POS_NL_MRP STRAT"/>
    <n v="4"/>
    <s v="load Portfolio"/>
    <n v="0.32"/>
    <n v="0.32"/>
    <n v="0"/>
    <n v="-0.27"/>
    <n v="0.05"/>
    <n v="0.05"/>
    <m/>
    <n v="0"/>
    <n v="0.32"/>
    <n v="0"/>
    <n v="0"/>
    <n v="0.32"/>
    <n v="0.32"/>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load Portfolio"/>
  </r>
  <r>
    <s v="Load Pos"/>
    <s v="NL-MIDLoad Pos46063.5527777778"/>
    <s v="Not Found"/>
    <s v="Stratification"/>
    <s v="MRPNL-MIDLoad PosStratification"/>
    <s v="MRPNL-MIDLoad Pos"/>
    <s v="Not Started"/>
    <m/>
    <m/>
    <m/>
    <m/>
    <m/>
    <m/>
    <m/>
    <m/>
    <m/>
    <m/>
    <m/>
    <m/>
    <n v="2601"/>
    <x v="10"/>
    <x v="1"/>
    <s v="START Stratification"/>
    <s v="END Stratification"/>
    <d v="2026-02-10T13:16:00"/>
    <d v="2026-02-10T13:24:00"/>
    <d v="2026-02-10T13:24:00"/>
    <s v="NULL"/>
    <s v="Completed"/>
    <s v="Load POS_NL_MRP STRAT"/>
    <n v="3"/>
    <s v="Stratification"/>
    <n v="0.13"/>
    <n v="0.13"/>
    <n v="0"/>
    <n v="0"/>
    <n v="0.13"/>
    <n v="0.13"/>
    <m/>
    <m/>
    <n v="0.13"/>
    <n v="0"/>
    <n v="0"/>
    <n v="0.13"/>
    <n v="0.13"/>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Stratification"/>
  </r>
  <r>
    <s v="Load Pos"/>
    <s v="NL-MIDLoad Pos46063.5583333333"/>
    <s v="Not Found"/>
    <s v="Stratification OLAP exports"/>
    <s v="MRPNL-MIDLoad PosStratification OLAP exports"/>
    <s v="MRPNL-MIDLoad Pos"/>
    <s v="Not Started"/>
    <m/>
    <m/>
    <m/>
    <m/>
    <m/>
    <m/>
    <m/>
    <m/>
    <m/>
    <m/>
    <m/>
    <m/>
    <n v="2601"/>
    <x v="10"/>
    <x v="1"/>
    <s v="START Stratification OLAP exports"/>
    <s v="END Stratification OLAP exports"/>
    <d v="2026-02-10T13:24:00"/>
    <d v="2026-02-10T13:31:00"/>
    <d v="2026-02-10T13:33:00"/>
    <s v="NULL"/>
    <s v="Completed"/>
    <s v="Load POS_NL_MRP STRAT"/>
    <n v="3"/>
    <s v="Stratification OLAP exports"/>
    <n v="0.12"/>
    <n v="0.12"/>
    <n v="0"/>
    <n v="0.03"/>
    <n v="0.15"/>
    <n v="0.15"/>
    <m/>
    <m/>
    <n v="0.12"/>
    <n v="0.03"/>
    <n v="0"/>
    <n v="0.15"/>
    <n v="0.15"/>
    <s v="Data Quality"/>
    <s v="Enterprise/Central Data Providers"/>
    <s v="Data Availability Issue"/>
    <s v="LEASE positions and FMNLRB_POS2 were delayed in availability which means this original load of positions is incomplete. This particular script loads the missing LEASE positions"/>
    <s v="Position"/>
    <m/>
    <s v="Single‑Location Impact"/>
    <s v="Recurring"/>
    <s v="Reload of positions"/>
    <s v="Align with data providers on SLA and RCA on the delays. These position data should be available already by WD7, 10 AM CET."/>
    <m/>
    <s v="Stratification OLAP exports"/>
  </r>
  <r>
    <s v="Generate Load"/>
    <s v="NL-MIDGenerate Load46063.5645833333"/>
    <s v="Not Found"/>
    <s v="Generate DD CFM"/>
    <s v="MRPNL-MIDGenerate LoadGenerate DD CFM"/>
    <s v="MRPNL-MIDGenerate Load"/>
    <s v="Not Started"/>
    <m/>
    <m/>
    <m/>
    <m/>
    <m/>
    <m/>
    <m/>
    <m/>
    <m/>
    <m/>
    <m/>
    <m/>
    <n v="2601"/>
    <x v="10"/>
    <x v="1"/>
    <s v="START Generate DD CFM"/>
    <s v="END Generate DD CFM"/>
    <d v="2026-02-10T13:33:00"/>
    <d v="2026-02-10T13:36:00"/>
    <d v="2026-02-10T13:36:00"/>
    <s v="NULL"/>
    <s v="Completed"/>
    <s v="Generate_Load_DDCFM_NL_MRP"/>
    <n v="1"/>
    <s v="Generate DD CFM"/>
    <n v="0.05"/>
    <n v="0.05"/>
    <n v="0"/>
    <n v="0"/>
    <n v="0.05"/>
    <n v="0.05"/>
    <n v="0"/>
    <n v="0"/>
    <n v="0"/>
    <n v="0"/>
    <n v="0.05"/>
    <n v="0"/>
    <n v="0.05"/>
    <s v="No Error"/>
    <m/>
    <m/>
    <s v="Adjusted. The original CFM dummy deal generation and load were used. "/>
    <m/>
    <m/>
    <m/>
    <m/>
    <m/>
    <m/>
    <m/>
    <s v=""/>
  </r>
  <r>
    <s v="Generate Load"/>
    <s v="NL-MIDGenerate Load46063.5666666667"/>
    <s v="Not Found"/>
    <s v="Load DD CFM"/>
    <s v="MRPNL-MIDGenerate LoadLoad DD CFM"/>
    <s v="MRPNL-MIDGenerate Load"/>
    <s v="Not Started"/>
    <m/>
    <m/>
    <m/>
    <m/>
    <m/>
    <m/>
    <m/>
    <m/>
    <m/>
    <m/>
    <m/>
    <m/>
    <n v="2601"/>
    <x v="10"/>
    <x v="1"/>
    <s v="START Load DD CFM"/>
    <s v="END Load DD CFM"/>
    <d v="2026-02-10T13:36:00"/>
    <d v="2026-02-10T14:05:00"/>
    <d v="2026-02-10T14:06:00"/>
    <s v="NULL"/>
    <s v="Completed"/>
    <s v="Generate_Load_DDCFM_NL_MRP"/>
    <n v="1"/>
    <s v="Load DD CFM"/>
    <n v="0.48"/>
    <n v="0"/>
    <n v="0.48"/>
    <n v="0"/>
    <n v="0"/>
    <n v="0.48"/>
    <m/>
    <m/>
    <n v="0"/>
    <n v="0"/>
    <n v="0.48"/>
    <n v="0"/>
    <n v="0.48"/>
    <s v="No Error"/>
    <m/>
    <m/>
    <m/>
    <m/>
    <m/>
    <m/>
    <m/>
    <m/>
    <m/>
    <m/>
    <s v=""/>
  </r>
  <r>
    <s v="Valuation 2"/>
    <s v="NL-MIDValuation 246063.5875"/>
    <s v="Not Found"/>
    <s v="NPV2 run"/>
    <s v="MRPNL-MIDValuation 2NPV2 run"/>
    <s v="MRPNL-MIDValuation 2"/>
    <s v="Not Started"/>
    <m/>
    <m/>
    <m/>
    <m/>
    <m/>
    <m/>
    <m/>
    <m/>
    <m/>
    <m/>
    <m/>
    <m/>
    <n v="2601"/>
    <x v="10"/>
    <x v="1"/>
    <s v="START NPV2 run"/>
    <s v="END NPV2 run"/>
    <d v="2026-02-10T14:06:00"/>
    <d v="2026-02-10T15:08:00"/>
    <d v="2026-02-10T15:17:00"/>
    <s v="NULL"/>
    <s v="Completed"/>
    <s v="Valuation 2_CFM_NL_MRP"/>
    <n v="1"/>
    <s v="NPV2 run"/>
    <n v="1.03"/>
    <n v="1.03"/>
    <n v="0"/>
    <n v="0.15"/>
    <n v="1.18"/>
    <n v="1.18"/>
    <m/>
    <m/>
    <n v="1.03"/>
    <n v="0.15"/>
    <n v="0"/>
    <n v="1.18"/>
    <n v="1.18"/>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m/>
    <s v="Single‑Location Impact"/>
    <s v="One‑Off"/>
    <s v="Rerun valuation"/>
    <s v="Alignment with TACT team on the missed handover, checking if controls can be setup in view of proper handover methodology"/>
    <m/>
    <s v=""/>
  </r>
  <r>
    <s v="Planning (NII)"/>
    <s v="NL-MIDPlanning (NII)46063.6368055556"/>
    <s v="Not Found"/>
    <s v="Planning run"/>
    <s v="MRPNL-MIDPlanning (NII)Planning run"/>
    <s v="MRPNL-MIDPlanning (NII)"/>
    <s v="Not Started"/>
    <m/>
    <m/>
    <m/>
    <m/>
    <m/>
    <m/>
    <m/>
    <m/>
    <m/>
    <m/>
    <m/>
    <m/>
    <n v="2601"/>
    <x v="10"/>
    <x v="1"/>
    <s v="START Planning run"/>
    <s v="END Planning run"/>
    <d v="2026-02-10T15:17:00"/>
    <d v="2026-02-10T15:43:00"/>
    <d v="2026-02-10T15:44:00"/>
    <s v="NULL"/>
    <s v="Completed"/>
    <s v="Planning_CFM_NL_MRP"/>
    <n v="1"/>
    <s v="Planning run"/>
    <n v="0.43"/>
    <n v="0.43"/>
    <n v="0"/>
    <n v="0.02"/>
    <n v="0.45"/>
    <n v="0.45"/>
    <m/>
    <m/>
    <n v="0.43"/>
    <n v="0.02"/>
    <n v="0"/>
    <n v="0.45"/>
    <n v="0.45"/>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m/>
    <s v="Single‑Location Impact"/>
    <s v="One‑Off"/>
    <s v="Rerun planning "/>
    <s v="Alignment with TACT team on the missed handover, checking if controls can be setup in view of proper handover methodology"/>
    <m/>
    <s v=""/>
  </r>
  <r>
    <s v="Optimization"/>
    <s v="NL-MIDOptimization46063.6555555556"/>
    <s v="Not Found"/>
    <s v="CFM optimization"/>
    <s v="MRPNL-MIDOptimizationCFM optimization"/>
    <s v="MRPNL-MIDOptimization"/>
    <s v="Not Started"/>
    <m/>
    <m/>
    <m/>
    <m/>
    <m/>
    <m/>
    <m/>
    <m/>
    <m/>
    <m/>
    <m/>
    <m/>
    <n v="2601"/>
    <x v="10"/>
    <x v="1"/>
    <s v="START CFM optimization"/>
    <s v="END CFM optimization"/>
    <d v="2026-02-10T15:44:00"/>
    <d v="2026-02-10T16:16:00"/>
    <d v="2026-02-10T16:16:00"/>
    <s v="Could not delete optimization run: Exception calling Optimization_DeleteOptimizationRun: Exception calling Optimization_DeleteOptimizationRun: Unable to find optimizer run CFMFL NL-NLREF-EUR-RB-MCS-LEN-P02-12M did you mean CFMFL NL-NLREF-EUR-RB-MCS-LEN-P02-3M?  -- Details available: Y. -- Warnings available: N."/>
    <s v="Completed"/>
    <s v="Optimization_CFM_NL_MRP"/>
    <n v="1"/>
    <s v="CFM optimization"/>
    <n v="0.53"/>
    <n v="0"/>
    <n v="0.53"/>
    <n v="0"/>
    <n v="0"/>
    <n v="0.53"/>
    <m/>
    <m/>
    <n v="0"/>
    <n v="0"/>
    <n v="0.53"/>
    <n v="0"/>
    <n v="0.53"/>
    <s v="No Error"/>
    <m/>
    <m/>
    <m/>
    <m/>
    <m/>
    <m/>
    <m/>
    <m/>
    <m/>
    <m/>
    <s v=""/>
  </r>
  <r>
    <s v="Optimization"/>
    <s v="NL-MIDOptimization46063.6777777778"/>
    <s v="Not Found"/>
    <s v="export to ara"/>
    <s v="MRPNL-MIDOptimizationexport to ara"/>
    <s v="MRPNL-MIDOptimization"/>
    <s v="Not Started"/>
    <m/>
    <m/>
    <m/>
    <m/>
    <m/>
    <m/>
    <m/>
    <m/>
    <m/>
    <m/>
    <m/>
    <m/>
    <n v="2601"/>
    <x v="10"/>
    <x v="1"/>
    <s v="START export to ara"/>
    <s v="END export to ara"/>
    <d v="2026-02-10T16:16:00"/>
    <d v="2026-02-10T16:18:00"/>
    <d v="2026-02-11T05:01:00"/>
    <s v="NULL"/>
    <s v="Completed"/>
    <s v="Optimization_CFM_NL_MRP"/>
    <n v="1"/>
    <s v="export to ara"/>
    <n v="0.03"/>
    <n v="0"/>
    <n v="0.03"/>
    <n v="0"/>
    <n v="0"/>
    <n v="0.03"/>
    <m/>
    <m/>
    <n v="0"/>
    <n v="0"/>
    <n v="0.03"/>
    <n v="0"/>
    <n v="0.03"/>
    <s v="No Error"/>
    <m/>
    <m/>
    <m/>
    <m/>
    <m/>
    <m/>
    <m/>
    <m/>
    <m/>
    <m/>
    <s v=""/>
  </r>
  <r>
    <s v="Load Market"/>
    <s v="NL-MIDLoad Market46064.2090277778"/>
    <s v="Not Found"/>
    <s v="load Market WD7"/>
    <s v="MRPNL-MIDLoad Marketload Market WD7"/>
    <s v="MRPNL-MIDLoad Market"/>
    <s v="Not Started"/>
    <m/>
    <m/>
    <m/>
    <m/>
    <m/>
    <m/>
    <m/>
    <m/>
    <m/>
    <m/>
    <m/>
    <m/>
    <n v="2601"/>
    <x v="10"/>
    <x v="1"/>
    <s v="START load Market WD7"/>
    <s v="NULL"/>
    <d v="2026-02-11T05:01:00"/>
    <d v="2026-02-11T05:18:00"/>
    <d v="2026-02-11T06:18:00"/>
    <s v="Exception Info: Workflow finished with errors. (line: 59)  "/>
    <s v="Failed"/>
    <s v="Load Market WD7_NL_MRP"/>
    <n v="1"/>
    <s v="load Market WD7"/>
    <n v="0.28000000000000003"/>
    <n v="0.28000000000000003"/>
    <n v="0"/>
    <n v="1"/>
    <n v="1.28"/>
    <n v="1.28"/>
    <m/>
    <m/>
    <n v="0.28000000000000003"/>
    <n v="1"/>
    <n v="0"/>
    <n v="1.28"/>
    <n v="1.28"/>
    <s v="Tech"/>
    <s v="Platform &amp; Environment Issues"/>
    <s v="Platform/System Capacity &amp; Performance Issue"/>
    <s v="Workflow for market data load failed. &quot;issue, not connected with authentication. looks like qrm has problem with job creation&quot;  NEED RCA FOR THIS, NO DEFINITIVE ROOT CAUSE"/>
    <m/>
    <m/>
    <s v="Single‑Location Impact"/>
    <s v="Recurring"/>
    <s v="Rerun of market data workflow solved issue"/>
    <s v="RCA c.o. NL MRP officers"/>
    <s v="INC14530946 "/>
    <s v=""/>
  </r>
  <r>
    <s v="Load Market"/>
    <s v="NL-MIDLoad Market46064.2625"/>
    <s v="Not Found"/>
    <s v="load Market WD7"/>
    <s v="MRPNL-MIDLoad Marketload Market WD7"/>
    <s v="MRPNL-MIDLoad Market"/>
    <s v="Not Started"/>
    <m/>
    <m/>
    <m/>
    <m/>
    <m/>
    <m/>
    <m/>
    <m/>
    <m/>
    <m/>
    <m/>
    <m/>
    <n v="2601"/>
    <x v="10"/>
    <x v="1"/>
    <s v="START load Market WD7"/>
    <s v="END load Market WD7"/>
    <d v="2026-02-11T06:18:00"/>
    <d v="2026-02-11T06:56:00"/>
    <d v="2026-02-11T10:10:00"/>
    <s v="NULL"/>
    <s v="Completed"/>
    <s v="Load Market WD7_NL_MRP rr test rerun due to TECH issue"/>
    <n v="2"/>
    <s v="load Market WD7"/>
    <n v="0.63"/>
    <n v="0"/>
    <n v="0.63"/>
    <n v="0"/>
    <n v="0"/>
    <n v="0.63"/>
    <m/>
    <m/>
    <n v="0"/>
    <n v="0"/>
    <n v="0.63"/>
    <n v="0"/>
    <n v="0.63"/>
    <s v="No Error"/>
    <m/>
    <m/>
    <m/>
    <m/>
    <m/>
    <m/>
    <m/>
    <m/>
    <m/>
    <m/>
    <s v=""/>
  </r>
  <r>
    <s v="Load Pos"/>
    <s v="NL-MIDLoad Pos46064.4236111111"/>
    <s v="Not Found"/>
    <s v="load Portfolio"/>
    <s v="MRPNL-MIDLoad Posload Portfolio"/>
    <s v="MRPNL-MIDLoad Pos"/>
    <s v="Not Started"/>
    <m/>
    <m/>
    <m/>
    <m/>
    <m/>
    <m/>
    <m/>
    <m/>
    <m/>
    <m/>
    <m/>
    <m/>
    <n v="2601"/>
    <x v="10"/>
    <x v="1"/>
    <s v="START load Portfolio"/>
    <s v="NULL"/>
    <d v="2026-02-11T10:10:00"/>
    <d v="2026-02-11T10:37:00"/>
    <d v="2026-02-11T10:23:00"/>
    <s v="NULL"/>
    <s v="Completed"/>
    <s v="Load POS_NL_MRP FMNLRB_POS2 "/>
    <n v="5"/>
    <s v="load Portfolio"/>
    <n v="0.45"/>
    <n v="0.45"/>
    <n v="0"/>
    <n v="-0.23"/>
    <n v="0.22"/>
    <n v="0.22"/>
    <m/>
    <n v="0"/>
    <n v="0.45"/>
    <n v="0"/>
    <n v="0"/>
    <n v="0.45"/>
    <n v="0.45"/>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load Portfolio"/>
  </r>
  <r>
    <s v="Load Pos"/>
    <s v="NL-MIDLoad Pos46064.4326388889"/>
    <s v="Not Found"/>
    <s v="Stratification"/>
    <s v="MRPNL-MIDLoad PosStratification"/>
    <s v="MRPNL-MIDLoad Pos"/>
    <s v="Not Started"/>
    <m/>
    <m/>
    <m/>
    <m/>
    <m/>
    <m/>
    <m/>
    <m/>
    <m/>
    <m/>
    <m/>
    <m/>
    <n v="2601"/>
    <x v="10"/>
    <x v="1"/>
    <s v="START Stratification"/>
    <s v="END Stratification"/>
    <d v="2026-02-11T10:23:00"/>
    <d v="2026-02-11T10:30:00"/>
    <d v="2026-02-11T10:30:00"/>
    <s v="NULL"/>
    <s v="Completed"/>
    <s v="Load POS_NL_MRP FMNLRB_POS2 "/>
    <n v="4"/>
    <s v="Stratification"/>
    <n v="0.12"/>
    <n v="0.12"/>
    <n v="0"/>
    <n v="0"/>
    <n v="0.12"/>
    <n v="0.12"/>
    <m/>
    <m/>
    <n v="0.12"/>
    <n v="0"/>
    <n v="0"/>
    <n v="0.12"/>
    <n v="0.12"/>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Stratification"/>
  </r>
  <r>
    <s v="Load Pos"/>
    <s v="NL-MIDLoad Pos46064.4375"/>
    <s v="Not Found"/>
    <s v="Stratification OLAP exports"/>
    <s v="MRPNL-MIDLoad PosStratification OLAP exports"/>
    <s v="MRPNL-MIDLoad Pos"/>
    <s v="Not Started"/>
    <m/>
    <m/>
    <m/>
    <m/>
    <m/>
    <m/>
    <m/>
    <m/>
    <m/>
    <m/>
    <m/>
    <m/>
    <n v="2601"/>
    <x v="10"/>
    <x v="1"/>
    <s v="START Stratification OLAP exports"/>
    <s v="NULL"/>
    <d v="2026-02-11T10:30:00"/>
    <d v="2026-02-11T10:37:00"/>
    <d v="2026-02-11T14:16:00"/>
    <s v="NULL"/>
    <s v="Completed"/>
    <s v="Load POS_NL_MRP FMNLRB_POS2 "/>
    <n v="4"/>
    <s v="Stratification OLAP exports"/>
    <n v="0.12"/>
    <n v="0"/>
    <n v="0.12"/>
    <n v="0"/>
    <n v="0"/>
    <n v="0.12"/>
    <m/>
    <m/>
    <n v="0"/>
    <n v="0"/>
    <n v="0.12"/>
    <n v="0"/>
    <n v="0.12"/>
    <s v="Data Quality"/>
    <s v="Enterprise/Central Data Providers"/>
    <s v="Data Availability Issue"/>
    <s v="LEASE positions and FMNLRB_POS2 were delayed in availability which means this original load of positions is incomplete. This particular script loads the missing FMNLRB_POS2 (or internal contracts from GPC) positions. Do note that users signed off that for CFM its fine if FMNLRB_POS2 was not in scope due to timing issue. "/>
    <s v="Position"/>
    <m/>
    <s v="Single‑Location Impact"/>
    <s v="Recurring"/>
    <s v="Reload of positions"/>
    <s v="Align with data providers on SLA and RCA on the delays. These position data should be available already by WD7, 10 AM CET."/>
    <m/>
    <s v="Stratification OLAP exports"/>
  </r>
  <r>
    <s v="Load Compare MP"/>
    <s v="NL-MIDLoad Compare MP46064.5944444444"/>
    <s v="Not Found"/>
    <s v="load MPs"/>
    <s v="MRPNL-MIDLoad Compare MPload MPs"/>
    <s v="MRPNL-MIDLoad Compare MP"/>
    <s v="Not Started"/>
    <m/>
    <m/>
    <m/>
    <m/>
    <m/>
    <m/>
    <m/>
    <m/>
    <m/>
    <m/>
    <m/>
    <m/>
    <n v="2601"/>
    <x v="10"/>
    <x v="1"/>
    <s v="START load MPs"/>
    <s v="END load MPs"/>
    <d v="2026-02-11T14:16:00"/>
    <d v="2026-02-11T14:20:00"/>
    <d v="2026-02-11T14:20:00"/>
    <s v="NULL"/>
    <s v="Completed"/>
    <s v="Load_compare_MP 2_NL_MRP"/>
    <n v="2"/>
    <s v="load MPs"/>
    <n v="7.0000000000000007E-2"/>
    <n v="7.0000000000000007E-2"/>
    <n v="0"/>
    <n v="0"/>
    <n v="7.0000000000000007E-2"/>
    <n v="7.0000000000000007E-2"/>
    <m/>
    <m/>
    <n v="7.0000000000000007E-2"/>
    <n v="0"/>
    <n v="0"/>
    <n v="7.0000000000000007E-2"/>
    <n v="7.0000000000000007E-2"/>
    <s v="Configuration"/>
    <s v="RFC/STP Driven Configuration Changes"/>
    <s v="Change-Induced Configuration Issue"/>
    <s v="Missed setup resulting in missing RIOD historical volumes if the MPs were imported from PAPI. "/>
    <s v="Model Parameters"/>
    <n v="4864"/>
    <s v="Partial Impact"/>
    <s v="One‑Off"/>
    <s v="Import model parameters using raw file from input folder (using q3 command)"/>
    <s v="Change governance policy; Create controls or potential tools that help manage missed RfC risks"/>
    <m/>
    <s v=""/>
  </r>
  <r>
    <s v="Load Compare MP"/>
    <s v="NL-MIDLoad Compare MP46064.5972222222"/>
    <s v="Not Found"/>
    <s v="Model parameters comparison"/>
    <s v="MRPNL-MIDLoad Compare MPModel parameters comparison"/>
    <s v="MRPNL-MIDLoad Compare MP"/>
    <s v="Not Started"/>
    <m/>
    <m/>
    <m/>
    <m/>
    <m/>
    <m/>
    <m/>
    <m/>
    <m/>
    <m/>
    <m/>
    <m/>
    <n v="2601"/>
    <x v="10"/>
    <x v="1"/>
    <s v="START Model parameters comparison"/>
    <s v="END Model parameters comparison"/>
    <d v="2026-02-11T14:20:00"/>
    <d v="2026-02-11T14:21:00"/>
    <d v="2026-02-11T15:05:00"/>
    <s v="NULL"/>
    <s v="Completed"/>
    <s v="Load_compare_MP 2_NL_MRP"/>
    <n v="2"/>
    <s v="Model parameters comparison"/>
    <n v="0.02"/>
    <n v="0.02"/>
    <n v="0"/>
    <n v="0.73"/>
    <n v="0.75"/>
    <n v="0.75"/>
    <m/>
    <m/>
    <n v="0.02"/>
    <n v="0.73"/>
    <n v="0"/>
    <n v="0.75"/>
    <n v="0.75"/>
    <s v="Configuration"/>
    <s v="RFC/STP Driven Configuration Changes"/>
    <s v="Change-Induced Configuration Issue"/>
    <s v="Missed setup resulting in missing RIOD historical volumes if the MPs were imported from PAPI. "/>
    <s v="Model Parameters"/>
    <n v="4864"/>
    <s v="Partial Impact"/>
    <s v="One‑Off"/>
    <s v="Import model parameters using raw file from input folder (using q3 command)"/>
    <s v="Change governance policy; Create controls or potential tools that help manage missed RfC risks"/>
    <m/>
    <s v=""/>
  </r>
  <r>
    <s v="Load Compare MP"/>
    <s v="NL-MIDLoad Compare MP46064.6284722222"/>
    <s v="Not Found"/>
    <s v="load MPs"/>
    <s v="MRPNL-MIDLoad Compare MPload MPs"/>
    <s v="MRPNL-MIDLoad Compare MP"/>
    <s v="Not Started"/>
    <m/>
    <m/>
    <m/>
    <m/>
    <m/>
    <m/>
    <m/>
    <m/>
    <m/>
    <m/>
    <m/>
    <m/>
    <n v="2601"/>
    <x v="10"/>
    <x v="1"/>
    <s v="START load MPs"/>
    <s v="NULL"/>
    <d v="2026-02-11T15:05:00"/>
    <d v="2026-02-11T15:07:00"/>
    <d v="2026-02-11T15:22:00"/>
    <s v="Exception from QRM: Exception calling ImportLookupTable: Exception calling ImportLookupTable: Sheet ING_CFH_Parameters is missing  -- Details available: Y. -- Warnings available: N. (line: 40)  QRM error details:    "/>
    <s v="Failed"/>
    <s v="Load_compare_MP 2_NL_MRP rr"/>
    <n v="3"/>
    <s v="load MPs"/>
    <n v="0.03"/>
    <n v="0.03"/>
    <n v="0"/>
    <n v="0.25"/>
    <n v="0.28000000000000003"/>
    <n v="0.28000000000000003"/>
    <m/>
    <m/>
    <n v="0.03"/>
    <n v="0.25"/>
    <n v="0"/>
    <n v="0.28000000000000003"/>
    <n v="0.28000000000000003"/>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load MPs"/>
  </r>
  <r>
    <s v="Load Compare MP"/>
    <s v="NL-MIDLoad Compare MP46064.6402777778"/>
    <s v="Not Found"/>
    <s v="load MPs"/>
    <s v="MRPNL-MIDLoad Compare MPload MPs"/>
    <s v="MRPNL-MIDLoad Compare MP"/>
    <s v="Not Started"/>
    <m/>
    <m/>
    <m/>
    <m/>
    <m/>
    <m/>
    <m/>
    <m/>
    <m/>
    <m/>
    <m/>
    <m/>
    <n v="2601"/>
    <x v="10"/>
    <x v="1"/>
    <s v="START load MPs"/>
    <s v="NULL"/>
    <d v="2026-02-11T15:22:00"/>
    <d v="2026-02-11T15:27:00"/>
    <d v="2026-02-11T15:25:00"/>
    <s v="NULL"/>
    <s v="Completed"/>
    <s v="Load_compare_MP 2_NL_MRP rr2"/>
    <n v="4"/>
    <s v="load MPs"/>
    <n v="0.08"/>
    <n v="0.08"/>
    <n v="0"/>
    <n v="-0.03"/>
    <n v="0.05"/>
    <n v="0.05"/>
    <m/>
    <m/>
    <n v="0.08"/>
    <n v="-0.03"/>
    <n v="0"/>
    <n v="0.05"/>
    <n v="0.05"/>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load MPs"/>
  </r>
  <r>
    <s v="Load Compare MP"/>
    <s v="NL-MIDLoad Compare MP46064.6423611111"/>
    <s v="Not Found"/>
    <s v="Model parameters comparison"/>
    <s v="MRPNL-MIDLoad Compare MPModel parameters comparison"/>
    <s v="MRPNL-MIDLoad Compare MP"/>
    <s v="Not Started"/>
    <m/>
    <m/>
    <m/>
    <m/>
    <m/>
    <m/>
    <m/>
    <m/>
    <m/>
    <m/>
    <m/>
    <m/>
    <n v="2601"/>
    <x v="10"/>
    <x v="1"/>
    <s v="START Model parameters comparison"/>
    <s v="END Model parameters comparison"/>
    <d v="2026-02-11T15:25:00"/>
    <d v="2026-02-11T15:26:00"/>
    <d v="2026-02-11T18:29:00"/>
    <s v="NULL"/>
    <s v="Completed"/>
    <s v="Load_compare_MP 2_NL_MRP rr2"/>
    <n v="3"/>
    <s v="Model parameters comparison"/>
    <n v="0.02"/>
    <n v="0.02"/>
    <n v="0"/>
    <n v="1.57"/>
    <n v="1.59"/>
    <n v="1.59"/>
    <m/>
    <m/>
    <n v="0.02"/>
    <n v="1.57"/>
    <n v="0"/>
    <n v="1.59"/>
    <n v="1.59"/>
    <s v="Data Quality"/>
    <s v="Business Data Providers"/>
    <s v="Data Content Integrity Issue"/>
    <s v="From Ahmad, who re-delivered the MPs: the second delivery was, for VOS reference  rate table were not picked up by QRM, we had an extra column called LIFETIME in our MP sheet. we adjusted and redeliver."/>
    <s v="Model Parameters"/>
    <m/>
    <s v="Single‑Location Impact"/>
    <s v="One‑Off"/>
    <s v="Redeliver model parameters"/>
    <s v="Align with users on the updates and controls for VOS changes in the future"/>
    <m/>
    <s v="Model parameters comparison"/>
  </r>
  <r>
    <s v="Load Compare MP"/>
    <s v="NL-MIDLoad Compare MP46064.7701388889"/>
    <s v="Not Found"/>
    <s v="load MPs"/>
    <s v="MRPNL-MIDLoad Compare MPload MPs"/>
    <s v="MRPNL-MIDLoad Compare MP"/>
    <s v="Not Started"/>
    <m/>
    <m/>
    <m/>
    <m/>
    <m/>
    <m/>
    <m/>
    <m/>
    <m/>
    <m/>
    <m/>
    <m/>
    <n v="2601"/>
    <x v="10"/>
    <x v="1"/>
    <s v="START load MPs"/>
    <s v="NULL"/>
    <d v="2026-02-11T18:29:00"/>
    <d v="2026-02-11T18:32:00"/>
    <d v="2026-02-11T18:31:00"/>
    <s v="NULL"/>
    <s v="Completed"/>
    <s v="Load_compare_MP 2_NL_MRP rr3"/>
    <n v="5"/>
    <s v="load MPs"/>
    <n v="0.05"/>
    <n v="0.05"/>
    <n v="0"/>
    <n v="0"/>
    <n v="0.05"/>
    <n v="0.05"/>
    <n v="0"/>
    <n v="0"/>
    <n v="0"/>
    <n v="0"/>
    <n v="0.05"/>
    <n v="0"/>
    <n v="0.05"/>
    <s v="No Error"/>
    <m/>
    <m/>
    <s v="ADJUSTED. The model parameter load print markers for 1st and 2nd load are the same, hence the flagging of error."/>
    <m/>
    <m/>
    <m/>
    <m/>
    <m/>
    <m/>
    <m/>
    <s v="load MPs"/>
  </r>
  <r>
    <s v="Load Compare MP"/>
    <s v="NL-MIDLoad Compare MP46064.7715277778"/>
    <s v="Not Found"/>
    <s v="v"/>
    <s v="MRPNL-MIDLoad Compare MPv"/>
    <s v="MRPNL-MIDLoad Compare MP"/>
    <s v="Not Started"/>
    <m/>
    <m/>
    <m/>
    <m/>
    <m/>
    <m/>
    <m/>
    <m/>
    <m/>
    <m/>
    <m/>
    <m/>
    <n v="2601"/>
    <x v="10"/>
    <x v="1"/>
    <s v="START Model parameters comparison"/>
    <s v="END Model parameters comparison"/>
    <d v="2026-02-11T18:31:00"/>
    <d v="2026-02-11T18:31:00"/>
    <d v="2026-02-11T19:06:00"/>
    <s v="NULL"/>
    <s v="Completed"/>
    <s v="Load_compare_MP 2_NL_MRP rr3"/>
    <n v="4"/>
    <s v="v"/>
    <n v="0"/>
    <n v="0"/>
    <n v="0"/>
    <n v="0"/>
    <n v="0"/>
    <n v="0"/>
    <n v="0"/>
    <n v="0"/>
    <n v="0"/>
    <n v="0"/>
    <n v="0"/>
    <n v="0"/>
    <n v="0"/>
    <s v="No Error"/>
    <m/>
    <m/>
    <m/>
    <m/>
    <m/>
    <m/>
    <m/>
    <m/>
    <m/>
    <m/>
    <s v="v"/>
  </r>
  <r>
    <s v="Load Compare MP"/>
    <s v="NL-MIDLoad Compare MP46064.7958333333"/>
    <s v="Not Found"/>
    <s v="load MPs"/>
    <s v="MRPNL-MIDLoad Compare MPload MPs"/>
    <s v="MRPNL-MIDLoad Compare MP"/>
    <s v="Not Started"/>
    <m/>
    <m/>
    <m/>
    <m/>
    <m/>
    <m/>
    <m/>
    <m/>
    <m/>
    <m/>
    <m/>
    <m/>
    <n v="2601"/>
    <x v="10"/>
    <x v="1"/>
    <s v="START load MPs"/>
    <s v="NULL"/>
    <d v="2026-02-11T19:06:00"/>
    <d v="2026-02-11T19:08:00"/>
    <d v="2026-02-11T19:07:00"/>
    <s v="NULL"/>
    <s v="Completed"/>
    <s v="Load_compare_MP 2_NL_MRP rr3"/>
    <n v="6"/>
    <s v="load MPs"/>
    <n v="0.03"/>
    <n v="0"/>
    <n v="0.03"/>
    <n v="0"/>
    <n v="0"/>
    <n v="0.03"/>
    <n v="0"/>
    <n v="0"/>
    <n v="0"/>
    <n v="0"/>
    <n v="0.03"/>
    <n v="0"/>
    <n v="0.03"/>
    <s v="No Error"/>
    <m/>
    <m/>
    <m/>
    <m/>
    <m/>
    <m/>
    <m/>
    <m/>
    <m/>
    <m/>
    <s v="load MPs"/>
  </r>
  <r>
    <s v="Load Compare MP"/>
    <s v="NL-MIDLoad Compare MP46064.7965277778"/>
    <s v="Not Found"/>
    <s v="Model parameters comparison"/>
    <s v="MRPNL-MIDLoad Compare MPModel parameters comparison"/>
    <s v="MRPNL-MIDLoad Compare MP"/>
    <s v="Not Started"/>
    <m/>
    <m/>
    <m/>
    <m/>
    <m/>
    <m/>
    <m/>
    <m/>
    <m/>
    <m/>
    <m/>
    <m/>
    <n v="2601"/>
    <x v="10"/>
    <x v="1"/>
    <s v="START Model parameters comparison"/>
    <s v="END Model parameters comparison"/>
    <d v="2026-02-11T19:07:00"/>
    <d v="2026-02-11T19:08:00"/>
    <d v="2026-02-11T19:27:00"/>
    <s v="NULL"/>
    <s v="Completed"/>
    <s v="Load_compare_MP 2_NL_MRP rr3"/>
    <n v="5"/>
    <s v="Model parameters comparison"/>
    <n v="0.02"/>
    <n v="0"/>
    <n v="0.02"/>
    <n v="0"/>
    <n v="0"/>
    <n v="0.02"/>
    <n v="0"/>
    <n v="0"/>
    <n v="0"/>
    <n v="0"/>
    <n v="0.02"/>
    <n v="0"/>
    <n v="0.02"/>
    <s v="No Error"/>
    <m/>
    <m/>
    <m/>
    <m/>
    <m/>
    <m/>
    <m/>
    <m/>
    <m/>
    <m/>
    <s v="Model parameters comparison"/>
  </r>
  <r>
    <s v="Optimization"/>
    <s v="NL-MIDOptimization46064.8104166667"/>
    <s v="Not Found"/>
    <s v="Light Maintenance"/>
    <s v="MRPNL-MIDOptimizationLight Maintenance"/>
    <s v="MRPNL-MIDOptimization"/>
    <s v="Not Started"/>
    <m/>
    <m/>
    <m/>
    <m/>
    <m/>
    <m/>
    <m/>
    <m/>
    <m/>
    <m/>
    <m/>
    <m/>
    <n v="2601"/>
    <x v="10"/>
    <x v="1"/>
    <s v="START Light Maintenance"/>
    <s v="END Light Maintenance"/>
    <d v="2026-02-11T19:27:00"/>
    <d v="2026-02-11T19:49:00"/>
    <d v="2026-02-11T19:49:00"/>
    <s v="NULL"/>
    <s v="Completed"/>
    <s v="Optimization_PCC_NL_MRP"/>
    <n v="1"/>
    <s v="Light Maintenance"/>
    <n v="0.37"/>
    <n v="0"/>
    <n v="0.37"/>
    <n v="0"/>
    <n v="0"/>
    <n v="0.37"/>
    <n v="0.37"/>
    <m/>
    <n v="0.37"/>
    <n v="0"/>
    <n v="0"/>
    <n v="0.37"/>
    <n v="0.37"/>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Optimization"/>
    <s v="NL-MIDOptimization46064.8256944444"/>
    <s v="Not Found"/>
    <s v="PCC optimization"/>
    <s v="MRPNL-MIDOptimizationPCC optimization"/>
    <s v="MRPNL-MIDOptimization"/>
    <s v="Not Started"/>
    <m/>
    <m/>
    <m/>
    <m/>
    <m/>
    <m/>
    <m/>
    <m/>
    <m/>
    <m/>
    <m/>
    <m/>
    <n v="2601"/>
    <x v="10"/>
    <x v="1"/>
    <s v="START PCC optimization"/>
    <s v="END PCC optimization"/>
    <d v="2026-02-11T19:49:00"/>
    <d v="2026-02-11T19:57:00"/>
    <d v="2026-02-11T19:57:00"/>
    <s v="NULL"/>
    <s v="Completed"/>
    <s v="Optimization_PCC_NL_MRP"/>
    <n v="1"/>
    <s v="PCC optimization"/>
    <n v="0.13"/>
    <n v="0.13"/>
    <n v="0"/>
    <n v="0"/>
    <n v="0.13"/>
    <n v="0.13"/>
    <m/>
    <m/>
    <n v="0.13"/>
    <n v="0"/>
    <n v="0"/>
    <n v="0.13"/>
    <n v="0.13"/>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Optimization"/>
    <s v="NL-MIDOptimization46064.83125"/>
    <s v="Not Found"/>
    <s v="PCC OLAP exports"/>
    <s v="MRPNL-MIDOptimizationPCC OLAP exports"/>
    <s v="MRPNL-MIDOptimization"/>
    <s v="Not Started"/>
    <m/>
    <m/>
    <m/>
    <m/>
    <m/>
    <m/>
    <m/>
    <m/>
    <m/>
    <m/>
    <m/>
    <m/>
    <n v="2601"/>
    <x v="10"/>
    <x v="1"/>
    <s v="START PCC OLAP exports"/>
    <s v="END PCC OLAP exports"/>
    <d v="2026-02-11T19:57:00"/>
    <d v="2026-02-11T20:00:00"/>
    <d v="2026-02-11T20:00:00"/>
    <s v="NULL"/>
    <s v="Completed"/>
    <s v="Optimization_PCC_NL_MRP"/>
    <n v="1"/>
    <s v="PCC OLAP exports"/>
    <n v="0.05"/>
    <n v="0.05"/>
    <n v="0"/>
    <n v="0"/>
    <n v="0.05"/>
    <n v="0.05"/>
    <m/>
    <m/>
    <n v="0.05"/>
    <n v="0"/>
    <n v="0"/>
    <n v="0.05"/>
    <n v="0.05"/>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Optimization"/>
    <s v="NL-MIDOptimization46064.8333333333"/>
    <s v="Not Found"/>
    <s v="export to ara"/>
    <s v="MRPNL-MIDOptimizationexport to ara"/>
    <s v="MRPNL-MIDOptimization"/>
    <s v="Not Started"/>
    <m/>
    <m/>
    <m/>
    <m/>
    <m/>
    <m/>
    <m/>
    <m/>
    <m/>
    <m/>
    <m/>
    <m/>
    <n v="2601"/>
    <x v="10"/>
    <x v="1"/>
    <s v="START export to ara"/>
    <s v="END export to ara"/>
    <d v="2026-02-11T20:00:00"/>
    <d v="2026-02-11T20:00:00"/>
    <d v="2026-02-11T20:00:00"/>
    <s v="NULL"/>
    <s v="Completed"/>
    <s v="Optimization_PCC_NL_MRP"/>
    <n v="2"/>
    <s v="export to ara"/>
    <n v="0"/>
    <n v="0"/>
    <n v="0"/>
    <n v="0"/>
    <n v="0"/>
    <n v="0"/>
    <m/>
    <m/>
    <n v="0"/>
    <n v="0"/>
    <n v="0"/>
    <n v="0"/>
    <n v="0"/>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Optimization"/>
    <s v="NL-MIDOptimization46064.8333333333"/>
    <s v="Not Found"/>
    <s v="Light Maintenance"/>
    <s v="MRPNL-MIDOptimizationLight Maintenance"/>
    <s v="MRPNL-MIDOptimization"/>
    <s v="Not Started"/>
    <m/>
    <m/>
    <m/>
    <m/>
    <m/>
    <m/>
    <m/>
    <m/>
    <m/>
    <m/>
    <m/>
    <m/>
    <n v="2601"/>
    <x v="10"/>
    <x v="1"/>
    <s v="START Light Maintenance"/>
    <s v="END Light Maintenance"/>
    <d v="2026-02-11T20:00:00"/>
    <d v="2026-02-11T20:11:00"/>
    <d v="2026-02-11T20:11:00"/>
    <s v="NULL"/>
    <s v="Completed"/>
    <s v="Optimization_PCC_NL_MRP"/>
    <n v="2"/>
    <s v="Light Maintenance"/>
    <n v="0.18"/>
    <n v="0"/>
    <n v="0.18"/>
    <n v="0"/>
    <n v="0"/>
    <n v="0.18"/>
    <n v="0.18"/>
    <m/>
    <n v="0.18"/>
    <n v="0"/>
    <n v="0"/>
    <n v="0.18"/>
    <n v="0.18"/>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Generate Load"/>
    <s v="NL-MIDGenerate Load46064.8409722222"/>
    <s v="Not Found"/>
    <s v="Generate DD SAV"/>
    <s v="MRPNL-MIDGenerate LoadGenerate DD SAV"/>
    <s v="MRPNL-MIDGenerate Load"/>
    <s v="Not Started"/>
    <m/>
    <m/>
    <m/>
    <m/>
    <m/>
    <m/>
    <m/>
    <m/>
    <m/>
    <m/>
    <m/>
    <m/>
    <n v="2601"/>
    <x v="10"/>
    <x v="1"/>
    <s v="START Generate DD SAV"/>
    <s v="END Generate DD SAV"/>
    <d v="2026-02-11T20:11:00"/>
    <d v="2026-02-11T20:13:00"/>
    <d v="2026-02-11T20:13:00"/>
    <s v="NULL"/>
    <s v="Completed"/>
    <s v="Generate_Load_DDSAV_NL_MRP"/>
    <n v="1"/>
    <s v="Generate DD SAV"/>
    <n v="0.03"/>
    <n v="0"/>
    <n v="0.03"/>
    <n v="0"/>
    <n v="0"/>
    <n v="0.03"/>
    <n v="0.03"/>
    <m/>
    <n v="0.03"/>
    <n v="0"/>
    <n v="0"/>
    <n v="0.03"/>
    <n v="0.03"/>
    <s v="Configuration"/>
    <s v="RFC/STP Driven Configuration Changes"/>
    <s v="Change-Induced Configuration Issue"/>
    <s v="This rerun is part of the missing SAV-P17 PCC optimization reruns that occurred because of a missed handover from TACT team on the replication pool config file which contains updates to SAV-P17 mapping for the dummy deals. "/>
    <m/>
    <s v="RfC 4698"/>
    <s v="Single‑Location Impact"/>
    <s v="One‑Off"/>
    <s v="Rerun"/>
    <s v="Alignment with TACT team on the missed handover, checking if controls can be setup in view of proper handover methodology"/>
    <m/>
    <s v=""/>
  </r>
  <r>
    <s v="Generate Load"/>
    <s v="NL-MIDGenerate Load46064.8423611111"/>
    <s v="Not Found"/>
    <s v="Load DD SAV"/>
    <s v="MRPNL-MIDGenerate LoadLoad DD SAV"/>
    <s v="MRPNL-MIDGenerate Load"/>
    <s v="Not Started"/>
    <m/>
    <m/>
    <m/>
    <m/>
    <m/>
    <m/>
    <m/>
    <m/>
    <m/>
    <m/>
    <m/>
    <m/>
    <n v="2601"/>
    <x v="10"/>
    <x v="1"/>
    <s v="START Load DD SAV"/>
    <s v="END Load DD SAV"/>
    <d v="2026-02-11T20:13:00"/>
    <d v="2026-02-11T20:35:00"/>
    <d v="2026-02-11T20:36:00"/>
    <s v="NULL"/>
    <s v="Completed"/>
    <s v="Generate_Load_DDSAV_NL_MRP"/>
    <n v="1"/>
    <s v="Load DD SAV"/>
    <n v="0.37"/>
    <n v="0.37"/>
    <n v="0"/>
    <n v="0"/>
    <n v="0.37"/>
    <n v="0.37"/>
    <m/>
    <m/>
    <n v="0.37"/>
    <n v="0"/>
    <n v="0"/>
    <n v="0.37"/>
    <n v="0.37"/>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s v="Valuation 1"/>
    <s v="NL-MIDValuation 146064.8583333333"/>
    <s v="Not Found"/>
    <s v="NPV1 CASA run"/>
    <s v="MRPNL-MIDValuation 1NPV1 CASA run"/>
    <s v="MRPNL-MIDValuation 1"/>
    <s v="Not Started"/>
    <m/>
    <m/>
    <m/>
    <m/>
    <m/>
    <m/>
    <m/>
    <m/>
    <m/>
    <m/>
    <m/>
    <m/>
    <n v="2601"/>
    <x v="10"/>
    <x v="1"/>
    <s v="START NPV1 CASA run"/>
    <s v="NULL"/>
    <d v="2026-02-11T20:36:00"/>
    <d v="2026-02-11T20:48:00"/>
    <d v="2026-02-11T20:54:00"/>
    <s v="Exception Info: Workflow finished with errors. (line: 31)  "/>
    <s v="Failed"/>
    <s v="Valuation 1_CASA_NL_MRP"/>
    <n v="1"/>
    <s v="NPV1 CASA run"/>
    <n v="0.2"/>
    <n v="0.2"/>
    <n v="0"/>
    <n v="0"/>
    <n v="0.2"/>
    <n v="0.2"/>
    <m/>
    <m/>
    <n v="0.2"/>
    <n v="0"/>
    <n v="0"/>
    <n v="0.2"/>
    <n v="0.2"/>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s v="Valuation 1"/>
    <s v="NL-MIDValuation 146064.8708333333"/>
    <s v="Not Found"/>
    <s v="NPV1 CASA run"/>
    <s v="MRPNL-MIDValuation 1NPV1 CASA run"/>
    <s v="MRPNL-MIDValuation 1"/>
    <s v="Not Started"/>
    <m/>
    <m/>
    <m/>
    <m/>
    <m/>
    <m/>
    <m/>
    <m/>
    <m/>
    <m/>
    <m/>
    <m/>
    <n v="2601"/>
    <x v="10"/>
    <x v="1"/>
    <s v="START NPV1 CASA run"/>
    <s v="END NPV1 CASA run"/>
    <d v="2026-02-11T20:54:00"/>
    <d v="2026-02-11T21:16:00"/>
    <d v="2026-02-11T21:17:00"/>
    <s v="NULL"/>
    <s v="Completed"/>
    <s v="Valuation 1_CASA_NL_MRP rr"/>
    <n v="2"/>
    <s v="NPV1 CASA run"/>
    <n v="0.37"/>
    <n v="0.37"/>
    <n v="0"/>
    <n v="0"/>
    <n v="0.37"/>
    <n v="0.37"/>
    <m/>
    <m/>
    <n v="0.37"/>
    <n v="0"/>
    <n v="0"/>
    <n v="0.37"/>
    <n v="0.37"/>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s v="Optimization"/>
    <s v="NL-MIDOptimization46064.8868055556"/>
    <s v="Not Found"/>
    <s v="RoS/RIOD optimization"/>
    <s v="MRPNL-MIDOptimizationRoS/RIOD optimization"/>
    <s v="MRPNL-MIDOptimization"/>
    <s v="Not Started"/>
    <m/>
    <m/>
    <m/>
    <m/>
    <m/>
    <m/>
    <m/>
    <m/>
    <m/>
    <m/>
    <m/>
    <m/>
    <n v="2601"/>
    <x v="10"/>
    <x v="1"/>
    <s v="START RoS/RIOD optimization"/>
    <s v="NULL"/>
    <d v="2026-02-11T21:17:00"/>
    <d v="2026-02-11T21:38:00"/>
    <d v="2026-02-11T21:49:00"/>
    <s v="Exception from QRM: Exception calling RunCycleWithOverride: Exception calling RunCycleWithOverride: Optimization RunRIOD Replication-NL-NLDBN-EUR-RB-IND-CAG-P11-F:  The following run(s) do not have any data to load, please review your run selections and filters:  &lt;Base&gt;    Objective Function: RIOD Replication – Objective 0  Objective Function: Helper - Save Portfolio Analysis Properties  Objective Function: RIOD Replication - Objective 1  Objective Function: RIOD Replication - Objective 2  Objective Function: RIOD Replication - Objective 3  -- Details available: Y. -- Warnings available: N. (line: 99)  QRM error details:    "/>
    <s v="Failed"/>
    <s v="Optimization_SAV_NL_MRP"/>
    <n v="1"/>
    <s v="RoS/RIOD optimization"/>
    <n v="0.35"/>
    <n v="0.35"/>
    <n v="0"/>
    <n v="0"/>
    <n v="0.35"/>
    <n v="0.35"/>
    <m/>
    <m/>
    <n v="0.35"/>
    <n v="0"/>
    <n v="0"/>
    <n v="0.35"/>
    <n v="0.35"/>
    <s v="Configuration"/>
    <s v="Existing Configuration &amp; ALM Engine Behavior"/>
    <s v="Static/Legacy Configuration Issue"/>
    <s v="Script should be updated because CAG pool is an empty pool so it is not needed to be ran. "/>
    <m/>
    <m/>
    <s v="Single‑Location Impact"/>
    <s v="One‑Off"/>
    <s v="Remove CAG pool from opti script"/>
    <s v="Alignment with TACT team on the missed handover, checking if controls can be setup in view of proper handover methodology"/>
    <m/>
    <s v=""/>
  </r>
  <r>
    <s v="Optimization"/>
    <s v="NL-MIDOptimization46064.9090277778"/>
    <s v="Not Found"/>
    <s v="RoS/RIOD optimization"/>
    <s v="MRPNL-MIDOptimizationRoS/RIOD optimization"/>
    <s v="MRPNL-MIDOptimization"/>
    <s v="Not Started"/>
    <m/>
    <m/>
    <m/>
    <m/>
    <m/>
    <m/>
    <m/>
    <m/>
    <m/>
    <m/>
    <m/>
    <m/>
    <n v="2601"/>
    <x v="10"/>
    <x v="1"/>
    <s v="START RoS/RIOD optimization"/>
    <s v="END RoS/RIOD optimization"/>
    <d v="2026-02-11T21:49:00"/>
    <d v="2026-02-11T21:58:00"/>
    <d v="2026-02-11T21:58:00"/>
    <s v="NULL"/>
    <s v="Completed"/>
    <s v="Optimization_SAV_NL_MRP rr"/>
    <n v="2"/>
    <s v="RoS/RIOD optimization"/>
    <n v="0.15"/>
    <n v="0.15"/>
    <n v="0"/>
    <n v="0"/>
    <n v="0.15"/>
    <n v="0.15"/>
    <m/>
    <m/>
    <n v="0.15"/>
    <n v="0"/>
    <n v="0"/>
    <n v="0.15"/>
    <n v="0.15"/>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
  </r>
  <r>
    <s v="Optimization"/>
    <s v="NL-MIDOptimization46064.9152777778"/>
    <s v="Not Found"/>
    <s v="export to ara"/>
    <s v="MRPNL-MIDOptimizationexport to ara"/>
    <s v="MRPNL-MIDOptimization"/>
    <s v="Not Started"/>
    <m/>
    <m/>
    <m/>
    <m/>
    <m/>
    <m/>
    <m/>
    <m/>
    <m/>
    <m/>
    <m/>
    <m/>
    <n v="2601"/>
    <x v="10"/>
    <x v="1"/>
    <s v="START export to ara"/>
    <s v="END export to ara"/>
    <d v="2026-02-11T21:58:00"/>
    <d v="2026-02-11T21:58:00"/>
    <d v="2026-02-11T22:00:00"/>
    <s v="NULL"/>
    <s v="Completed"/>
    <s v="Optimization_SAV_NL_MRP rr"/>
    <n v="3"/>
    <s v="export to ara"/>
    <n v="0"/>
    <n v="0"/>
    <n v="0"/>
    <n v="0"/>
    <n v="0"/>
    <n v="0"/>
    <m/>
    <m/>
    <n v="0"/>
    <n v="0"/>
    <n v="0"/>
    <n v="0"/>
    <n v="0"/>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export to ara"/>
  </r>
  <r>
    <s v="Optimization"/>
    <s v="NL-MIDOptimization46064.9166666667"/>
    <s v="Not Found"/>
    <s v="RoS/RIOD optimization"/>
    <s v="MRPNL-MIDOptimizationRoS/RIOD optimization"/>
    <s v="MRPNL-MIDOptimization"/>
    <s v="Not Started"/>
    <m/>
    <m/>
    <m/>
    <m/>
    <m/>
    <m/>
    <m/>
    <m/>
    <m/>
    <m/>
    <m/>
    <m/>
    <n v="2601"/>
    <x v="10"/>
    <x v="1"/>
    <s v="START RoS/RIOD optimization"/>
    <s v="NULL"/>
    <d v="2026-02-11T22:00:00"/>
    <d v="2026-02-11T22:02:00"/>
    <d v="2026-02-11T22:05:00"/>
    <s v="NULL"/>
    <s v="Completed"/>
    <s v="Optimization_SAV_NL_MRP rr Status change"/>
    <n v="3"/>
    <s v="RoS/RIOD optimization"/>
    <n v="0.03"/>
    <n v="0.03"/>
    <n v="0"/>
    <n v="0"/>
    <n v="0.03"/>
    <n v="0.03"/>
    <n v="0.03"/>
    <m/>
    <n v="0.03"/>
    <n v="0"/>
    <n v="0"/>
    <n v="0.03"/>
    <n v="0.03"/>
    <s v="Production Error"/>
    <s v="Execution &amp; Process Handling Errors"/>
    <s v="Execution &amp; Process Readiness Gaps"/>
    <s v="Missed stratification for PORTM_EOM positions"/>
    <m/>
    <m/>
    <s v="Single‑Location Impact"/>
    <s v="One‑Off"/>
    <s v="Rerun stratification"/>
    <s v="Better methodology and setup protocol when the funding date is a holiday in the US for NL MRP"/>
    <m/>
    <s v="RoS/RIOD optimization"/>
  </r>
  <r>
    <s v="Load Market"/>
    <s v="NL-MIDLoad Market46064.9201388889"/>
    <s v="Not Found"/>
    <s v="load Market WD8"/>
    <s v="MRPNL-MIDLoad Marketload Market WD8"/>
    <s v="MRPNL-MIDLoad Market"/>
    <s v="Not Started"/>
    <m/>
    <m/>
    <m/>
    <m/>
    <m/>
    <m/>
    <m/>
    <m/>
    <m/>
    <m/>
    <m/>
    <m/>
    <n v="2601"/>
    <x v="10"/>
    <x v="1"/>
    <s v="START load Market WD8"/>
    <s v="END load Market WD8"/>
    <d v="2026-02-11T22:05:00"/>
    <d v="2026-02-11T22:43:00"/>
    <d v="2026-02-11T23:19:00"/>
    <s v="NULL"/>
    <s v="Completed"/>
    <s v="Load Market WD8_NL_MRP"/>
    <n v="1"/>
    <s v="load Market WD8"/>
    <n v="0.63"/>
    <n v="0"/>
    <n v="0.63"/>
    <n v="0"/>
    <n v="0"/>
    <n v="0.63"/>
    <m/>
    <m/>
    <n v="0"/>
    <n v="0"/>
    <n v="0.63"/>
    <n v="0"/>
    <n v="0.63"/>
    <s v="No Error"/>
    <m/>
    <m/>
    <m/>
    <m/>
    <m/>
    <m/>
    <m/>
    <m/>
    <m/>
    <m/>
    <s v=""/>
  </r>
  <r>
    <s v="Load Pos"/>
    <s v="NL-MIDLoad Pos46064.9715277778"/>
    <s v="Not Found"/>
    <s v="load Portfolio"/>
    <s v="MRPNL-MIDLoad Posload Portfolio"/>
    <s v="MRPNL-MIDLoad Pos"/>
    <s v="Not Started"/>
    <m/>
    <m/>
    <m/>
    <m/>
    <m/>
    <m/>
    <m/>
    <m/>
    <m/>
    <m/>
    <m/>
    <m/>
    <n v="2601"/>
    <x v="10"/>
    <x v="1"/>
    <s v="START load Portfolio"/>
    <s v="END load Portfolio"/>
    <d v="2026-02-11T23:19:00"/>
    <d v="2026-02-11T23:30:00"/>
    <d v="2026-02-11T23:30:00"/>
    <s v="NULL"/>
    <s v="Completed"/>
    <s v="Load_POS_MOR_NL_MRP"/>
    <n v="6"/>
    <s v="load Portfolio"/>
    <n v="0.18"/>
    <n v="0"/>
    <n v="0.18"/>
    <n v="0"/>
    <n v="0"/>
    <n v="0.18"/>
    <n v="0"/>
    <n v="0"/>
    <n v="0"/>
    <n v="0"/>
    <n v="0.18"/>
    <n v="0"/>
    <n v="0.18"/>
    <s v="No Error"/>
    <m/>
    <m/>
    <s v="ADJUSTED. Same print markers for load of positions child scripts for NL MRP"/>
    <m/>
    <m/>
    <m/>
    <m/>
    <m/>
    <m/>
    <m/>
    <s v="load Portfolio"/>
  </r>
  <r>
    <s v="Load Pos"/>
    <s v="NL-MIDLoad Pos46064.9791666667"/>
    <s v="Not Found"/>
    <s v="Pos Detailed OLAP export"/>
    <s v="MRPNL-MIDLoad PosPos Detailed OLAP export"/>
    <s v="MRPNL-MIDLoad Pos"/>
    <s v="Not Started"/>
    <m/>
    <m/>
    <m/>
    <m/>
    <m/>
    <m/>
    <m/>
    <m/>
    <m/>
    <m/>
    <m/>
    <m/>
    <n v="2601"/>
    <x v="10"/>
    <x v="1"/>
    <s v="START Pos Detailed OLAP export"/>
    <s v="END Pos Detailed OLAP export"/>
    <d v="2026-02-11T23:30:00"/>
    <d v="2026-02-11T23:36:00"/>
    <d v="2026-02-11T23:36:00"/>
    <s v="NULL"/>
    <s v="Completed"/>
    <s v="Load_POS_MOR_NL_MRP"/>
    <n v="1"/>
    <s v="Pos Detailed OLAP export"/>
    <n v="0.1"/>
    <n v="0"/>
    <n v="0.1"/>
    <n v="0"/>
    <n v="0"/>
    <n v="0.1"/>
    <m/>
    <m/>
    <n v="0"/>
    <n v="0"/>
    <n v="0.1"/>
    <n v="0"/>
    <n v="0.1"/>
    <s v="No Error"/>
    <m/>
    <m/>
    <m/>
    <m/>
    <m/>
    <m/>
    <m/>
    <m/>
    <m/>
    <m/>
    <s v=""/>
  </r>
  <r>
    <s v="Load Pos"/>
    <s v="NL-MIDLoad Pos46064.9833333333"/>
    <s v="Not Found"/>
    <s v="Stratification"/>
    <s v="MRPNL-MIDLoad PosStratification"/>
    <s v="MRPNL-MIDLoad Pos"/>
    <s v="Not Started"/>
    <m/>
    <m/>
    <m/>
    <m/>
    <m/>
    <m/>
    <m/>
    <m/>
    <m/>
    <m/>
    <m/>
    <m/>
    <n v="2601"/>
    <x v="10"/>
    <x v="1"/>
    <s v="START Stratification"/>
    <s v="END Stratification"/>
    <d v="2026-02-11T23:36:00"/>
    <d v="2026-02-11T23:46:00"/>
    <d v="2026-02-11T23:47:00"/>
    <s v="NULL"/>
    <s v="Completed"/>
    <s v="Load_POS_MOR_NL_MRP"/>
    <n v="5"/>
    <s v="Stratification"/>
    <n v="0.17"/>
    <n v="0"/>
    <n v="0.17"/>
    <n v="0"/>
    <n v="0"/>
    <n v="0.17"/>
    <n v="0"/>
    <n v="0"/>
    <n v="0"/>
    <n v="0"/>
    <n v="0.17"/>
    <n v="0"/>
    <n v="0.17"/>
    <s v="No Error"/>
    <m/>
    <m/>
    <s v="ADJUSTED. Same print markers for load of positions child scripts for NL MRP"/>
    <m/>
    <m/>
    <m/>
    <m/>
    <m/>
    <m/>
    <m/>
    <s v="Stratification"/>
  </r>
  <r>
    <s v="Generate Load"/>
    <s v="NL-MIDGenerate Load46064.9909722222"/>
    <s v="Not Found"/>
    <s v="Generate DD MOR"/>
    <s v="MRPNL-MIDGenerate LoadGenerate DD MOR"/>
    <s v="MRPNL-MIDGenerate Load"/>
    <s v="Not Started"/>
    <m/>
    <m/>
    <m/>
    <m/>
    <m/>
    <m/>
    <m/>
    <m/>
    <m/>
    <m/>
    <m/>
    <m/>
    <n v="2601"/>
    <x v="10"/>
    <x v="1"/>
    <s v="START Generate DD MOR"/>
    <s v="END Generate DD MOR"/>
    <d v="2026-02-11T23:47:00"/>
    <d v="2026-02-11T23:48:00"/>
    <d v="2026-02-11T23:48:00"/>
    <s v="NULL"/>
    <s v="Completed"/>
    <s v="Generate_Load_DDMOR_NL_MRP"/>
    <n v="1"/>
    <s v="Generate DD MOR"/>
    <n v="0.02"/>
    <n v="0"/>
    <n v="0.02"/>
    <n v="0"/>
    <n v="0"/>
    <n v="0.02"/>
    <m/>
    <m/>
    <n v="0"/>
    <n v="0"/>
    <n v="0.02"/>
    <n v="0"/>
    <n v="0.02"/>
    <s v="No Error"/>
    <m/>
    <m/>
    <m/>
    <m/>
    <m/>
    <m/>
    <m/>
    <m/>
    <m/>
    <m/>
    <s v=""/>
  </r>
  <r>
    <s v="Generate Load"/>
    <s v="NL-MIDGenerate Load46064.9916666667"/>
    <s v="Not Found"/>
    <s v="Load DD MOR"/>
    <s v="MRPNL-MIDGenerate LoadLoad DD MOR"/>
    <s v="MRPNL-MIDGenerate Load"/>
    <s v="Not Started"/>
    <m/>
    <m/>
    <m/>
    <m/>
    <m/>
    <m/>
    <m/>
    <m/>
    <m/>
    <m/>
    <m/>
    <m/>
    <n v="2601"/>
    <x v="10"/>
    <x v="1"/>
    <s v="START Load DD MOR"/>
    <s v="END Load DD MOR"/>
    <d v="2026-02-11T23:48:00"/>
    <d v="2026-02-12T00:01:00"/>
    <d v="2026-02-12T00:02:00"/>
    <s v="NULL"/>
    <s v="Completed"/>
    <s v="Generate_Load_DDMOR_NL_MRP"/>
    <n v="1"/>
    <s v="Load DD MOR"/>
    <n v="0.22"/>
    <n v="0"/>
    <n v="0.22"/>
    <n v="0"/>
    <n v="0"/>
    <n v="0.22"/>
    <m/>
    <m/>
    <n v="0"/>
    <n v="0"/>
    <n v="0.22"/>
    <n v="0"/>
    <n v="0.22"/>
    <s v="No Error"/>
    <m/>
    <m/>
    <m/>
    <m/>
    <m/>
    <m/>
    <m/>
    <m/>
    <m/>
    <m/>
    <s v=""/>
  </r>
  <r>
    <s v="Valuation 1"/>
    <s v="NL-MIDValuation 146065.0013888889"/>
    <s v="Not Found"/>
    <s v="NPV1 MOR run"/>
    <s v="MRPNL-MIDValuation 1NPV1 MOR run"/>
    <s v="MRPNL-MIDValuation 1"/>
    <s v="Not Started"/>
    <m/>
    <m/>
    <m/>
    <m/>
    <m/>
    <m/>
    <m/>
    <m/>
    <m/>
    <m/>
    <m/>
    <m/>
    <n v="2601"/>
    <x v="10"/>
    <x v="1"/>
    <s v="START NPV1 MOR run"/>
    <s v="END NPV1 MOR run"/>
    <d v="2026-02-12T00:02:00"/>
    <d v="2026-02-12T01:41:00"/>
    <d v="2026-02-12T01:41:00"/>
    <s v="NULL"/>
    <s v="Completed"/>
    <s v="Valuation 1_MOR_NL_MRP"/>
    <n v="1"/>
    <s v="NPV1 MOR run"/>
    <n v="1.65"/>
    <n v="0"/>
    <n v="1.65"/>
    <n v="0"/>
    <n v="0"/>
    <n v="1.65"/>
    <m/>
    <m/>
    <n v="0"/>
    <n v="0"/>
    <n v="1.65"/>
    <n v="0"/>
    <n v="1.65"/>
    <s v="No Error"/>
    <m/>
    <m/>
    <m/>
    <m/>
    <m/>
    <m/>
    <m/>
    <m/>
    <m/>
    <m/>
    <s v=""/>
  </r>
  <r>
    <s v="CF Extraction"/>
    <s v="NL-MIDCF Extraction46065.0701388889"/>
    <s v="Not Found"/>
    <s v="CF Extraction"/>
    <s v="MRPNL-MIDCF ExtractionCF Extraction"/>
    <s v="MRPNL-MIDCF Extraction"/>
    <s v="Not Started"/>
    <m/>
    <m/>
    <m/>
    <m/>
    <m/>
    <m/>
    <m/>
    <m/>
    <m/>
    <m/>
    <m/>
    <m/>
    <n v="2601"/>
    <x v="10"/>
    <x v="1"/>
    <s v="START CF Extraction"/>
    <s v="END CF Extraction"/>
    <d v="2026-02-12T01:41:00"/>
    <d v="2026-02-12T01:53:00"/>
    <d v="2026-02-12T01:54:00"/>
    <s v="NULL"/>
    <s v="Completed"/>
    <s v="CF Extraction_NL_MRP"/>
    <n v="1"/>
    <s v="CF Extraction"/>
    <n v="0.2"/>
    <n v="0"/>
    <n v="0.2"/>
    <n v="0"/>
    <n v="0"/>
    <n v="0.2"/>
    <m/>
    <m/>
    <n v="0"/>
    <n v="0"/>
    <n v="0.2"/>
    <n v="0"/>
    <n v="0.2"/>
    <s v="No Error"/>
    <m/>
    <m/>
    <m/>
    <m/>
    <m/>
    <m/>
    <m/>
    <m/>
    <m/>
    <m/>
    <s v=""/>
  </r>
  <r>
    <s v="CF Extraction"/>
    <s v="NL-MIDCF Extraction46065.0791666667"/>
    <s v="Not Found"/>
    <s v="CF old Extraction"/>
    <s v="MRPNL-MIDCF ExtractionCF old Extraction"/>
    <s v="MRPNL-MIDCF Extraction"/>
    <s v="Not Started"/>
    <m/>
    <m/>
    <m/>
    <m/>
    <m/>
    <m/>
    <m/>
    <m/>
    <m/>
    <m/>
    <m/>
    <m/>
    <n v="2601"/>
    <x v="10"/>
    <x v="1"/>
    <s v="START CF old Extraction"/>
    <s v="END CF old Extraction"/>
    <d v="2026-02-12T01:54:00"/>
    <d v="2026-02-12T02:36:00"/>
    <d v="2026-02-12T02:36:00"/>
    <s v="NULL"/>
    <s v="Completed"/>
    <s v="CF Extraction old_NL_MRP"/>
    <n v="1"/>
    <s v="CF old Extraction"/>
    <n v="0.7"/>
    <n v="0"/>
    <n v="0.7"/>
    <n v="0"/>
    <n v="0"/>
    <n v="0.7"/>
    <m/>
    <m/>
    <n v="0"/>
    <n v="0"/>
    <n v="0.7"/>
    <n v="0"/>
    <n v="0.7"/>
    <s v="No Error"/>
    <m/>
    <m/>
    <m/>
    <m/>
    <m/>
    <m/>
    <m/>
    <m/>
    <m/>
    <m/>
    <s v=""/>
  </r>
  <r>
    <s v="Optimization"/>
    <s v="NL-MIDOptimization46065.1083333333"/>
    <s v="Not Found"/>
    <s v="RoM optimization"/>
    <s v="MRPNL-MIDOptimizationRoM optimization"/>
    <s v="MRPNL-MIDOptimization"/>
    <s v="Not Started"/>
    <m/>
    <m/>
    <m/>
    <m/>
    <m/>
    <m/>
    <m/>
    <m/>
    <m/>
    <m/>
    <m/>
    <m/>
    <n v="2601"/>
    <x v="10"/>
    <x v="1"/>
    <s v="START RoM optimization"/>
    <s v="END RoM optimization"/>
    <d v="2026-02-12T02:36:00"/>
    <d v="2026-02-12T02:47:00"/>
    <d v="2026-02-12T02:47:00"/>
    <s v="Could not delete optimization run: Exception calling Optimization_DeleteOptimizationRun: Exception calling Optimization_DeleteOptimizationRun: Unable to find optimizer run BPV Replication (MOR)-NL-NLWUH-EUR-RB-IND-MOR-P03-F did you mean BPV Replication (MOR)-NL-NLWUH-EUR-RB-IND-MOR-P01-F?  -- Details available: Y. -- Warnings available: N."/>
    <s v="Completed"/>
    <s v="Optimization_MOR_NL_MRP"/>
    <n v="1"/>
    <s v="RoM optimization"/>
    <n v="0.18"/>
    <n v="0"/>
    <n v="0.18"/>
    <n v="0"/>
    <n v="0"/>
    <n v="0.18"/>
    <m/>
    <m/>
    <n v="0"/>
    <n v="0"/>
    <n v="0.18"/>
    <n v="0"/>
    <n v="0.18"/>
    <s v="No Error"/>
    <m/>
    <m/>
    <m/>
    <m/>
    <m/>
    <m/>
    <m/>
    <m/>
    <m/>
    <m/>
    <s v=""/>
  </r>
  <r>
    <s v="Optimization"/>
    <s v="NL-MIDOptimization46065.1159722222"/>
    <s v="Not Found"/>
    <s v="export to ara"/>
    <s v="MRPNL-MIDOptimizationexport to ara"/>
    <s v="MRPNL-MIDOptimization"/>
    <s v="Not Started"/>
    <m/>
    <m/>
    <m/>
    <m/>
    <m/>
    <m/>
    <m/>
    <m/>
    <m/>
    <m/>
    <m/>
    <m/>
    <n v="2601"/>
    <x v="10"/>
    <x v="1"/>
    <s v="START export to ara"/>
    <s v="END export to ara"/>
    <d v="2026-02-12T02:47:00"/>
    <d v="2026-02-12T02:47:00"/>
    <d v="2026-02-12T02:47:00"/>
    <s v="NULL"/>
    <s v="Completed"/>
    <s v="Optimization_MOR_NL_MRP"/>
    <n v="4"/>
    <s v="export to ara"/>
    <n v="0"/>
    <n v="0"/>
    <n v="0"/>
    <n v="0"/>
    <n v="0"/>
    <n v="0"/>
    <m/>
    <m/>
    <n v="0"/>
    <n v="0"/>
    <n v="0"/>
    <n v="0"/>
    <n v="0"/>
    <s v="No Error"/>
    <m/>
    <m/>
    <m/>
    <m/>
    <m/>
    <m/>
    <m/>
    <m/>
    <m/>
    <m/>
    <s v="export to ara"/>
  </r>
  <r>
    <s v="Optimization"/>
    <s v="NL-MIDOptimization46065.1159722222"/>
    <s v="Not Found"/>
    <s v="Light Maintenance"/>
    <s v="MRPNL-MIDOptimizationLight Maintenance"/>
    <s v="MRPNL-MIDOptimization"/>
    <s v="Not Started"/>
    <m/>
    <m/>
    <m/>
    <m/>
    <m/>
    <m/>
    <m/>
    <m/>
    <m/>
    <m/>
    <m/>
    <m/>
    <n v="2601"/>
    <x v="10"/>
    <x v="1"/>
    <s v="START Light Maintenance"/>
    <s v="END Light Maintenance"/>
    <d v="2026-02-12T02:47:00"/>
    <d v="2026-02-12T03:06:00"/>
    <d v="2026-02-12T03:06:00"/>
    <s v="NULL"/>
    <s v="Completed"/>
    <s v="Optimization_MOR_NL_MRP"/>
    <n v="3"/>
    <s v="Light Maintenance"/>
    <n v="0.32"/>
    <n v="0"/>
    <n v="0.32"/>
    <n v="0"/>
    <n v="0"/>
    <n v="0.32"/>
    <m/>
    <m/>
    <n v="0"/>
    <n v="0"/>
    <n v="0.32"/>
    <n v="0"/>
    <n v="0.32"/>
    <s v="No Error"/>
    <m/>
    <m/>
    <m/>
    <m/>
    <m/>
    <m/>
    <m/>
    <m/>
    <m/>
    <m/>
    <s v="Light Maintenance"/>
  </r>
  <r>
    <s v="Optimization"/>
    <s v="NL-MIDOptimization46065.1291666667"/>
    <s v="Not Found"/>
    <s v="RoM1 OLAP exports"/>
    <s v="MRPNL-MIDOptimizationRoM1 OLAP exports"/>
    <s v="MRPNL-MIDOptimization"/>
    <s v="Not Started"/>
    <m/>
    <m/>
    <m/>
    <m/>
    <m/>
    <m/>
    <m/>
    <m/>
    <m/>
    <m/>
    <m/>
    <m/>
    <n v="2601"/>
    <x v="10"/>
    <x v="1"/>
    <s v="START RoM1 OLAP exports"/>
    <s v="END RoM1 OLAP exports"/>
    <d v="2026-02-12T03:06:00"/>
    <d v="2026-02-12T03:13:00"/>
    <d v="2026-02-12T03:13:00"/>
    <s v="NULL"/>
    <s v="Completed"/>
    <s v="Optimization_MOR_NL_MRP"/>
    <n v="1"/>
    <s v="RoM1 OLAP exports"/>
    <n v="0.12"/>
    <n v="0"/>
    <n v="0.12"/>
    <n v="0"/>
    <n v="0"/>
    <n v="0.12"/>
    <m/>
    <m/>
    <n v="0"/>
    <n v="0"/>
    <n v="0.12"/>
    <n v="0"/>
    <n v="0.12"/>
    <s v="No Error"/>
    <m/>
    <m/>
    <m/>
    <m/>
    <m/>
    <m/>
    <m/>
    <m/>
    <m/>
    <m/>
    <s v=""/>
  </r>
  <r>
    <s v="Optimization"/>
    <s v="NL-MIDOptimization46065.1340277778"/>
    <s v="Not Found"/>
    <s v="Light Maintenance"/>
    <s v="MRPNL-MIDOptimizationLight Maintenance"/>
    <s v="MRPNL-MIDOptimization"/>
    <s v="Not Started"/>
    <m/>
    <m/>
    <m/>
    <m/>
    <m/>
    <m/>
    <m/>
    <m/>
    <m/>
    <m/>
    <m/>
    <m/>
    <n v="2601"/>
    <x v="10"/>
    <x v="1"/>
    <s v="START Light Maintenance"/>
    <s v="END Light Maintenance"/>
    <d v="2026-02-12T03:13:00"/>
    <d v="2026-02-12T03:23:00"/>
    <d v="2026-02-12T03:23:00"/>
    <s v="NULL"/>
    <s v="Completed"/>
    <s v="Optimization_MOR_NL_MRP"/>
    <n v="4"/>
    <s v="Light Maintenance"/>
    <n v="0.17"/>
    <n v="0"/>
    <n v="0.17"/>
    <n v="0"/>
    <n v="0"/>
    <n v="0.17"/>
    <m/>
    <m/>
    <n v="0"/>
    <n v="0"/>
    <n v="0.17"/>
    <n v="0"/>
    <n v="0.17"/>
    <s v="No Error"/>
    <m/>
    <m/>
    <m/>
    <m/>
    <m/>
    <m/>
    <m/>
    <m/>
    <m/>
    <m/>
    <s v="Light Maintenance"/>
  </r>
  <r>
    <s v="Optimization"/>
    <s v="NL-MIDOptimization46065.1409722222"/>
    <s v="Not Found"/>
    <s v="RoM2 OLAP exports"/>
    <s v="MRPNL-MIDOptimizationRoM2 OLAP exports"/>
    <s v="MRPNL-MIDOptimization"/>
    <s v="Not Started"/>
    <m/>
    <m/>
    <m/>
    <m/>
    <m/>
    <m/>
    <m/>
    <m/>
    <m/>
    <m/>
    <m/>
    <m/>
    <n v="2601"/>
    <x v="10"/>
    <x v="1"/>
    <s v="START RoM2 OLAP exports"/>
    <s v="END RoM2 OLAP exports"/>
    <d v="2026-02-12T03:23:00"/>
    <d v="2026-02-12T03:27:00"/>
    <d v="2026-02-12T03:27:00"/>
    <s v="NULL"/>
    <s v="Completed"/>
    <s v="Optimization_MOR_NL_MRP"/>
    <n v="1"/>
    <s v="RoM2 OLAP exports"/>
    <n v="7.0000000000000007E-2"/>
    <n v="0"/>
    <n v="7.0000000000000007E-2"/>
    <n v="0"/>
    <n v="0"/>
    <n v="7.0000000000000007E-2"/>
    <m/>
    <m/>
    <n v="0"/>
    <n v="0"/>
    <n v="7.0000000000000007E-2"/>
    <n v="0"/>
    <n v="7.0000000000000007E-2"/>
    <s v="No Error"/>
    <m/>
    <m/>
    <m/>
    <m/>
    <m/>
    <m/>
    <m/>
    <m/>
    <m/>
    <m/>
    <s v=""/>
  </r>
  <r>
    <s v="Optimization"/>
    <s v="NL-MIDOptimization46065.14375"/>
    <s v="Not Found"/>
    <s v="Light Maintenance"/>
    <s v="MRPNL-MIDOptimizationLight Maintenance"/>
    <s v="MRPNL-MIDOptimization"/>
    <s v="Not Started"/>
    <m/>
    <m/>
    <m/>
    <m/>
    <m/>
    <m/>
    <m/>
    <m/>
    <m/>
    <m/>
    <m/>
    <m/>
    <n v="2601"/>
    <x v="10"/>
    <x v="1"/>
    <s v="START Light Maintenance"/>
    <s v="END Light Maintenance"/>
    <d v="2026-02-12T03:27:00"/>
    <d v="2026-02-12T03:37:00"/>
    <d v="2026-02-12T03:37:00"/>
    <s v="NULL"/>
    <s v="Completed"/>
    <s v="Optimization_MOR_NL_MRP"/>
    <n v="5"/>
    <s v="Light Maintenance"/>
    <n v="0.17"/>
    <n v="0"/>
    <n v="0.17"/>
    <n v="0"/>
    <n v="0"/>
    <n v="0.17"/>
    <m/>
    <m/>
    <n v="0"/>
    <n v="0"/>
    <n v="0.17"/>
    <n v="0"/>
    <n v="0.17"/>
    <s v="No Error"/>
    <m/>
    <m/>
    <m/>
    <m/>
    <m/>
    <m/>
    <m/>
    <m/>
    <m/>
    <m/>
    <s v="Light Maintenance"/>
  </r>
  <r>
    <s v="Optimization"/>
    <s v="NL-MIDOptimization46065.1506944444"/>
    <s v="Not Found"/>
    <s v="RoM3 OLAP exports"/>
    <s v="MRPNL-MIDOptimizationRoM3 OLAP exports"/>
    <s v="MRPNL-MIDOptimization"/>
    <s v="Not Started"/>
    <m/>
    <m/>
    <m/>
    <m/>
    <m/>
    <m/>
    <m/>
    <m/>
    <m/>
    <m/>
    <m/>
    <m/>
    <n v="2601"/>
    <x v="10"/>
    <x v="1"/>
    <s v="START RoM3 OLAP exports"/>
    <s v="END RoM3 OLAP exports"/>
    <d v="2026-02-12T03:37:00"/>
    <d v="2026-02-12T03:42:00"/>
    <d v="2026-02-12T03:42:00"/>
    <s v="NULL"/>
    <s v="Completed"/>
    <s v="Optimization_MOR_NL_MRP"/>
    <n v="1"/>
    <s v="RoM3 OLAP exports"/>
    <n v="0.08"/>
    <n v="0"/>
    <n v="0.08"/>
    <n v="0"/>
    <n v="0"/>
    <n v="0.08"/>
    <m/>
    <m/>
    <n v="0"/>
    <n v="0"/>
    <n v="0.08"/>
    <n v="0"/>
    <n v="0.08"/>
    <s v="No Error"/>
    <m/>
    <m/>
    <m/>
    <m/>
    <m/>
    <m/>
    <m/>
    <m/>
    <m/>
    <m/>
    <s v=""/>
  </r>
  <r>
    <s v="Optimization"/>
    <s v="NL-MIDOptimization46065.1541666667"/>
    <s v="Not Found"/>
    <s v="Light Maintenance"/>
    <s v="MRPNL-MIDOptimizationLight Maintenance"/>
    <s v="MRPNL-MIDOptimization"/>
    <s v="Not Started"/>
    <m/>
    <m/>
    <m/>
    <m/>
    <m/>
    <m/>
    <m/>
    <m/>
    <m/>
    <m/>
    <m/>
    <m/>
    <n v="2601"/>
    <x v="10"/>
    <x v="1"/>
    <s v="START Light Maintenance"/>
    <s v="END Light Maintenance"/>
    <d v="2026-02-12T03:42:00"/>
    <d v="2026-02-12T03:51:00"/>
    <d v="2026-02-12T03:51:00"/>
    <s v="NULL"/>
    <s v="Completed"/>
    <s v="Optimization_MOR_NL_MRP"/>
    <n v="6"/>
    <s v="Light Maintenance"/>
    <n v="0.15"/>
    <n v="0"/>
    <n v="0.15"/>
    <n v="0"/>
    <n v="0"/>
    <n v="0.15"/>
    <m/>
    <m/>
    <n v="0"/>
    <n v="0"/>
    <n v="0.15"/>
    <n v="0"/>
    <n v="0.15"/>
    <s v="No Error"/>
    <m/>
    <m/>
    <m/>
    <m/>
    <m/>
    <m/>
    <m/>
    <m/>
    <m/>
    <m/>
    <s v="Light Maintenance"/>
  </r>
  <r>
    <s v="Optimization"/>
    <s v="NL-MIDOptimization46065.1604166667"/>
    <s v="Not Found"/>
    <s v="RoM4 OLAP exports"/>
    <s v="MRPNL-MIDOptimizationRoM4 OLAP exports"/>
    <s v="MRPNL-MIDOptimization"/>
    <s v="Not Started"/>
    <m/>
    <m/>
    <m/>
    <m/>
    <m/>
    <m/>
    <m/>
    <m/>
    <m/>
    <m/>
    <m/>
    <m/>
    <n v="2601"/>
    <x v="10"/>
    <x v="1"/>
    <s v="START RoM4 OLAP exports"/>
    <s v="END RoM4 OLAP exports"/>
    <d v="2026-02-12T03:51:00"/>
    <d v="2026-02-12T03:55:00"/>
    <d v="2026-02-12T03:55:00"/>
    <s v="NULL"/>
    <s v="Completed"/>
    <s v="Optimization_MOR_NL_MRP"/>
    <n v="1"/>
    <s v="RoM4 OLAP exports"/>
    <n v="7.0000000000000007E-2"/>
    <n v="0"/>
    <n v="7.0000000000000007E-2"/>
    <n v="0"/>
    <n v="0"/>
    <n v="7.0000000000000007E-2"/>
    <m/>
    <m/>
    <n v="0"/>
    <n v="0"/>
    <n v="7.0000000000000007E-2"/>
    <n v="0"/>
    <n v="7.0000000000000007E-2"/>
    <s v="No Error"/>
    <m/>
    <m/>
    <m/>
    <m/>
    <m/>
    <m/>
    <m/>
    <m/>
    <m/>
    <m/>
    <s v=""/>
  </r>
  <r>
    <s v="Optimization"/>
    <s v="NL-MIDOptimization46065.1631944444"/>
    <s v="Not Found"/>
    <s v="Light Maintenance"/>
    <s v="MRPNL-MIDOptimizationLight Maintenance"/>
    <s v="MRPNL-MIDOptimization"/>
    <s v="Not Started"/>
    <m/>
    <m/>
    <m/>
    <m/>
    <m/>
    <m/>
    <m/>
    <m/>
    <m/>
    <m/>
    <m/>
    <m/>
    <n v="2601"/>
    <x v="10"/>
    <x v="1"/>
    <s v="START Light Maintenance"/>
    <s v="END Light Maintenance"/>
    <d v="2026-02-12T03:55:00"/>
    <d v="2026-02-12T04:05:00"/>
    <d v="2026-02-12T04:05:00"/>
    <s v="NULL"/>
    <s v="Completed"/>
    <s v="Optimization_MOR_NL_MRP"/>
    <n v="7"/>
    <s v="Light Maintenance"/>
    <n v="0.17"/>
    <n v="0"/>
    <n v="0.17"/>
    <n v="0"/>
    <n v="0"/>
    <n v="0.17"/>
    <m/>
    <m/>
    <n v="0"/>
    <n v="0"/>
    <n v="0.17"/>
    <n v="0"/>
    <n v="0.17"/>
    <s v="No Error"/>
    <m/>
    <m/>
    <m/>
    <m/>
    <m/>
    <m/>
    <m/>
    <m/>
    <m/>
    <m/>
    <s v="Light Maintenance"/>
  </r>
  <r>
    <s v="Optimization"/>
    <s v="NL-MIDOptimization46065.1701388889"/>
    <s v="Not Found"/>
    <s v="RoM5 OLAP exports"/>
    <s v="MRPNL-MIDOptimizationRoM5 OLAP exports"/>
    <s v="MRPNL-MIDOptimization"/>
    <s v="Not Started"/>
    <m/>
    <m/>
    <m/>
    <m/>
    <m/>
    <m/>
    <m/>
    <m/>
    <m/>
    <m/>
    <m/>
    <m/>
    <n v="2601"/>
    <x v="10"/>
    <x v="1"/>
    <s v="START RoM5 OLAP exports"/>
    <s v="END RoM5 OLAP exports"/>
    <d v="2026-02-12T04:05:00"/>
    <d v="2026-02-12T04:09:00"/>
    <d v="2026-02-12T04:09:00"/>
    <s v="NULL"/>
    <s v="Completed"/>
    <s v="Optimization_MOR_NL_MRP"/>
    <n v="1"/>
    <s v="RoM5 OLAP exports"/>
    <n v="7.0000000000000007E-2"/>
    <n v="0"/>
    <n v="7.0000000000000007E-2"/>
    <n v="0"/>
    <n v="0"/>
    <n v="7.0000000000000007E-2"/>
    <m/>
    <m/>
    <n v="0"/>
    <n v="0"/>
    <n v="7.0000000000000007E-2"/>
    <n v="0"/>
    <n v="7.0000000000000007E-2"/>
    <s v="No Error"/>
    <m/>
    <m/>
    <m/>
    <m/>
    <m/>
    <m/>
    <m/>
    <m/>
    <m/>
    <m/>
    <s v=""/>
  </r>
  <r>
    <s v="Optimization"/>
    <s v="NL-MIDOptimization46065.1729166667"/>
    <s v="Not Found"/>
    <s v="Light Maintenance"/>
    <s v="MRPNL-MIDOptimizationLight Maintenance"/>
    <s v="MRPNL-MIDOptimization"/>
    <s v="Not Started"/>
    <m/>
    <m/>
    <m/>
    <m/>
    <m/>
    <m/>
    <m/>
    <m/>
    <m/>
    <m/>
    <m/>
    <m/>
    <n v="2601"/>
    <x v="10"/>
    <x v="1"/>
    <s v="START Light Maintenance"/>
    <s v="END Light Maintenance"/>
    <d v="2026-02-12T04:09:00"/>
    <d v="2026-02-12T04:19:00"/>
    <d v="2026-02-12T04:19:00"/>
    <s v="NULL"/>
    <s v="Completed"/>
    <s v="Optimization_MOR_NL_MRP"/>
    <n v="8"/>
    <s v="Light Maintenance"/>
    <n v="0.17"/>
    <n v="0"/>
    <n v="0.17"/>
    <n v="0"/>
    <n v="0"/>
    <n v="0.17"/>
    <m/>
    <m/>
    <n v="0"/>
    <n v="0"/>
    <n v="0.17"/>
    <n v="0"/>
    <n v="0.17"/>
    <s v="No Error"/>
    <m/>
    <m/>
    <m/>
    <m/>
    <m/>
    <m/>
    <m/>
    <m/>
    <m/>
    <m/>
    <s v="Light Maintenance"/>
  </r>
  <r>
    <s v="Optimization"/>
    <s v="NL-MIDOptimization46065.1798611111"/>
    <s v="Not Found"/>
    <s v="RoM6 OLAP exports"/>
    <s v="MRPNL-MIDOptimizationRoM6 OLAP exports"/>
    <s v="MRPNL-MIDOptimization"/>
    <s v="Not Started"/>
    <m/>
    <m/>
    <m/>
    <m/>
    <m/>
    <m/>
    <m/>
    <m/>
    <m/>
    <m/>
    <m/>
    <m/>
    <n v="2601"/>
    <x v="10"/>
    <x v="1"/>
    <s v="START RoM6 OLAP exports"/>
    <s v="END RoM6 OLAP exports"/>
    <d v="2026-02-12T04:19:00"/>
    <d v="2026-02-12T04:23:00"/>
    <d v="2026-02-12T04:24:00"/>
    <s v="NULL"/>
    <s v="Completed"/>
    <s v="Optimization_MOR_NL_MRP"/>
    <n v="1"/>
    <s v="RoM6 OLAP exports"/>
    <n v="7.0000000000000007E-2"/>
    <n v="0"/>
    <n v="7.0000000000000007E-2"/>
    <n v="0"/>
    <n v="0"/>
    <n v="7.0000000000000007E-2"/>
    <m/>
    <m/>
    <n v="0"/>
    <n v="0"/>
    <n v="7.0000000000000007E-2"/>
    <n v="0"/>
    <n v="7.0000000000000007E-2"/>
    <s v="No Error"/>
    <m/>
    <m/>
    <m/>
    <m/>
    <m/>
    <m/>
    <m/>
    <m/>
    <m/>
    <m/>
    <s v=""/>
  </r>
  <r>
    <s v="Generate Load"/>
    <s v="NL-MIDGenerate Load46065.1833333333"/>
    <s v="Not Found"/>
    <s v="Load DD SAV"/>
    <s v="MRPNL-MIDGenerate LoadLoad DD SAV"/>
    <s v="MRPNL-MIDGenerate Load"/>
    <s v="Not Started"/>
    <m/>
    <m/>
    <m/>
    <m/>
    <m/>
    <m/>
    <m/>
    <m/>
    <m/>
    <m/>
    <m/>
    <m/>
    <n v="2601"/>
    <x v="10"/>
    <x v="1"/>
    <s v="START Load DD SAV"/>
    <s v="NULL"/>
    <d v="2026-02-12T04:24:00"/>
    <d v="2026-02-12T04:29:00"/>
    <d v="2026-02-12T04:29:00"/>
    <s v="NULL"/>
    <s v="Completed"/>
    <s v="Generate_Load_DDSAV_NL_MRP rr"/>
    <n v="2"/>
    <s v="Load DD SAV"/>
    <n v="0.08"/>
    <n v="0"/>
    <n v="0.08"/>
    <n v="0"/>
    <n v="0"/>
    <n v="0.08"/>
    <m/>
    <m/>
    <n v="0"/>
    <n v="0"/>
    <n v="0.08"/>
    <n v="0"/>
    <n v="0.08"/>
    <s v="No Error"/>
    <m/>
    <m/>
    <s v="This script contains only the stratification. GEN DD script was used for convenience, but no dummy deals were generated or lodade here. "/>
    <m/>
    <m/>
    <m/>
    <m/>
    <m/>
    <m/>
    <m/>
    <s v=""/>
  </r>
  <r>
    <s v="Valuation 1"/>
    <s v="NL-MIDValuation 146065.1868055556"/>
    <s v="Not Found"/>
    <s v="NPV1 CASA run"/>
    <s v="MRPNL-MIDValuation 1NPV1 CASA run"/>
    <s v="MRPNL-MIDValuation 1"/>
    <s v="Not Started"/>
    <m/>
    <m/>
    <m/>
    <m/>
    <m/>
    <m/>
    <m/>
    <m/>
    <m/>
    <m/>
    <m/>
    <m/>
    <n v="2601"/>
    <x v="10"/>
    <x v="1"/>
    <s v="START NPV1 CASA run"/>
    <s v="END NPV1 CASA run"/>
    <d v="2026-02-12T04:29:00"/>
    <d v="2026-02-12T04:53:00"/>
    <d v="2026-02-12T04:53:00"/>
    <s v="NULL"/>
    <s v="Completed"/>
    <s v="Valuation 1_CASA_NL_MRP rr2"/>
    <n v="3"/>
    <s v="NPV1 CASA run"/>
    <n v="0.4"/>
    <n v="0.4"/>
    <n v="0"/>
    <n v="0"/>
    <n v="0.4"/>
    <n v="0.4"/>
    <n v="0"/>
    <n v="0"/>
    <n v="0"/>
    <n v="0"/>
    <n v="0.4"/>
    <n v="0"/>
    <n v="0.4"/>
    <s v="No Error"/>
    <m/>
    <m/>
    <m/>
    <m/>
    <m/>
    <m/>
    <m/>
    <m/>
    <m/>
    <m/>
    <s v="NPV1 CASA run"/>
  </r>
  <r>
    <s v="Optimization"/>
    <s v="NL-MIDOptimization46065.2034722222"/>
    <s v="Not Found"/>
    <s v="RoS/RIOD optimization"/>
    <s v="MRPNL-MIDOptimizationRoS/RIOD optimization"/>
    <s v="MRPNL-MIDOptimization"/>
    <s v="Not Started"/>
    <m/>
    <m/>
    <m/>
    <m/>
    <m/>
    <m/>
    <m/>
    <m/>
    <m/>
    <m/>
    <m/>
    <m/>
    <n v="2601"/>
    <x v="10"/>
    <x v="1"/>
    <s v="START RoS/RIOD optimization"/>
    <s v="END RoS/RIOD optimization"/>
    <d v="2026-02-12T04:53:00"/>
    <d v="2026-02-12T05:21:00"/>
    <d v="2026-02-12T05:21:00"/>
    <s v="NULL"/>
    <s v="Completed"/>
    <s v="Optimization_SAV_NL_MRP rr2"/>
    <n v="4"/>
    <s v="RoS/RIOD optimization"/>
    <n v="0.47"/>
    <n v="0.47"/>
    <n v="0"/>
    <n v="0"/>
    <n v="0.47"/>
    <n v="0.47"/>
    <n v="0"/>
    <n v="0"/>
    <n v="0"/>
    <n v="0"/>
    <n v="0.47"/>
    <n v="0"/>
    <n v="0.47"/>
    <s v="No Error"/>
    <m/>
    <m/>
    <m/>
    <m/>
    <m/>
    <m/>
    <m/>
    <m/>
    <m/>
    <m/>
    <s v="RoS/RIOD optimization"/>
  </r>
  <r>
    <s v="Optimization"/>
    <s v="NL-MIDOptimization46065.2229166667"/>
    <s v="Not Found"/>
    <s v="export to ara"/>
    <s v="MRPNL-MIDOptimizationexport to ara"/>
    <s v="MRPNL-MIDOptimization"/>
    <s v="Not Started"/>
    <m/>
    <m/>
    <m/>
    <m/>
    <m/>
    <m/>
    <m/>
    <m/>
    <m/>
    <m/>
    <m/>
    <m/>
    <n v="2601"/>
    <x v="10"/>
    <x v="1"/>
    <s v="START export to ara"/>
    <s v="END export to ara"/>
    <d v="2026-02-12T05:21:00"/>
    <d v="2026-02-12T05:21:00"/>
    <d v="2026-02-12T05:22:00"/>
    <s v="NULL"/>
    <s v="Completed"/>
    <s v="Optimization_SAV_NL_MRP rr2"/>
    <n v="5"/>
    <s v="export to ara"/>
    <n v="0"/>
    <n v="0"/>
    <n v="0"/>
    <n v="0"/>
    <n v="0"/>
    <n v="0"/>
    <m/>
    <m/>
    <n v="0"/>
    <n v="0"/>
    <n v="0"/>
    <n v="0"/>
    <n v="0"/>
    <s v="No Error"/>
    <m/>
    <m/>
    <m/>
    <m/>
    <m/>
    <m/>
    <m/>
    <m/>
    <m/>
    <m/>
    <s v="export to ara"/>
  </r>
  <r>
    <s v="Valuation 1"/>
    <s v="NL-MIDValuation 146065.2236111111"/>
    <s v="Not Found"/>
    <s v="NPV1 CASA run"/>
    <s v="MRPNL-MIDValuation 1NPV1 CASA run"/>
    <s v="MRPNL-MIDValuation 1"/>
    <s v="Not Started"/>
    <m/>
    <m/>
    <m/>
    <m/>
    <m/>
    <m/>
    <m/>
    <m/>
    <m/>
    <m/>
    <m/>
    <m/>
    <n v="2601"/>
    <x v="10"/>
    <x v="1"/>
    <s v="START NPV1 CASA run"/>
    <s v="END NPV1 CASA run"/>
    <d v="2026-02-12T05:22:00"/>
    <d v="2026-02-12T05:40:00"/>
    <d v="2026-02-12T05:41:00"/>
    <s v="NULL"/>
    <s v="Completed"/>
    <s v="Valuation 1_CASA_NL_MRP USD RIOD"/>
    <n v="4"/>
    <s v="NPV1 CASA run"/>
    <n v="0.3"/>
    <n v="0"/>
    <n v="0.3"/>
    <n v="0"/>
    <n v="0"/>
    <n v="0.3"/>
    <m/>
    <m/>
    <n v="0"/>
    <n v="0"/>
    <n v="0.3"/>
    <n v="0"/>
    <n v="0.3"/>
    <s v="No Error"/>
    <m/>
    <m/>
    <m/>
    <m/>
    <m/>
    <m/>
    <m/>
    <m/>
    <m/>
    <m/>
    <s v="NPV1 CASA run"/>
  </r>
  <r>
    <s v="Optimization"/>
    <s v="NL-MIDOptimization46065.2368055556"/>
    <s v="Not Found"/>
    <s v="RoS/RIOD optimization"/>
    <s v="MRPNL-MIDOptimizationRoS/RIOD optimization"/>
    <s v="MRPNL-MIDOptimization"/>
    <s v="Not Started"/>
    <m/>
    <m/>
    <m/>
    <m/>
    <m/>
    <m/>
    <m/>
    <m/>
    <m/>
    <m/>
    <m/>
    <m/>
    <n v="2601"/>
    <x v="10"/>
    <x v="1"/>
    <s v="START RoS/RIOD optimization"/>
    <s v="END RoS/RIOD optimization"/>
    <d v="2026-02-12T05:41:00"/>
    <d v="2026-02-12T05:45:00"/>
    <d v="2026-02-12T05:45:00"/>
    <s v="Could not delete optimization run: Exception calling Optimization_DeleteOptimizationRun: Exception calling Optimization_DeleteOptimizationRun: Unable to find optimizer run RIOD Replication-NL-NLDBN-USD-WB-CAG-P03-F did you mean RIOD Replication-NL-NLDBN-USD-WB-CAG-P02-F?  -- Details available: Y. -- Warnings available: N."/>
    <s v="Completed"/>
    <s v="Optimization_SAV_NL_MRP USD RIOD"/>
    <n v="5"/>
    <s v="RoS/RIOD optimization"/>
    <n v="7.0000000000000007E-2"/>
    <n v="0"/>
    <n v="7.0000000000000007E-2"/>
    <n v="0"/>
    <n v="0"/>
    <n v="7.0000000000000007E-2"/>
    <m/>
    <m/>
    <n v="0"/>
    <n v="0"/>
    <n v="7.0000000000000007E-2"/>
    <n v="0"/>
    <n v="7.0000000000000007E-2"/>
    <s v="No Error"/>
    <m/>
    <m/>
    <m/>
    <m/>
    <m/>
    <m/>
    <m/>
    <m/>
    <m/>
    <m/>
    <s v="RoS/RIOD optimization"/>
  </r>
  <r>
    <s v="Optimization"/>
    <s v="NL-MIDOptimization46065.2395833333"/>
    <s v="Not Found"/>
    <s v="export to ara"/>
    <s v="MRPNL-MIDOptimizationexport to ara"/>
    <s v="MRPNL-MIDOptimization"/>
    <s v="Not Started"/>
    <m/>
    <m/>
    <m/>
    <m/>
    <m/>
    <m/>
    <m/>
    <m/>
    <m/>
    <m/>
    <m/>
    <m/>
    <n v="2601"/>
    <x v="10"/>
    <x v="1"/>
    <s v="START export to ara"/>
    <s v="END export to ara"/>
    <d v="2026-02-12T05:45:00"/>
    <d v="2026-02-12T05:45:00"/>
    <d v="2026-02-12T05:45:00"/>
    <s v="NULL"/>
    <s v="Completed"/>
    <s v="Optimization_SAV_NL_MRP USD RIOD"/>
    <n v="6"/>
    <s v="export to ara"/>
    <n v="0"/>
    <n v="0"/>
    <n v="0"/>
    <n v="0"/>
    <n v="0"/>
    <n v="0"/>
    <m/>
    <m/>
    <n v="0"/>
    <n v="0"/>
    <n v="0"/>
    <n v="0"/>
    <n v="0"/>
    <s v="No Error"/>
    <m/>
    <m/>
    <m/>
    <m/>
    <m/>
    <m/>
    <m/>
    <m/>
    <m/>
    <m/>
    <s v="export to ara"/>
  </r>
  <r>
    <s v="Optimization"/>
    <s v="NL-MIDOptimization46065.2395833333"/>
    <s v="Not Found"/>
    <s v="Light Maintenance"/>
    <s v="MRPNL-MIDOptimizationLight Maintenance"/>
    <s v="MRPNL-MIDOptimization"/>
    <s v="Not Started"/>
    <m/>
    <m/>
    <m/>
    <m/>
    <m/>
    <m/>
    <m/>
    <m/>
    <m/>
    <m/>
    <m/>
    <m/>
    <n v="2601"/>
    <x v="10"/>
    <x v="1"/>
    <s v="START Light Maintenance"/>
    <s v="END Light Maintenance"/>
    <d v="2026-02-12T05:45:00"/>
    <d v="2026-02-12T06:02:00"/>
    <d v="2026-02-12T07:34:00"/>
    <s v="NULL"/>
    <s v="Completed"/>
    <s v="Optimization_SAV_NL_MRP USD RIOD"/>
    <n v="9"/>
    <s v="Light Maintenance"/>
    <n v="0.28000000000000003"/>
    <n v="0"/>
    <n v="0.28000000000000003"/>
    <n v="0"/>
    <n v="0"/>
    <n v="0.28000000000000003"/>
    <m/>
    <m/>
    <n v="0"/>
    <n v="0"/>
    <n v="0.28000000000000003"/>
    <n v="0"/>
    <n v="0.28000000000000003"/>
    <s v="No Error"/>
    <m/>
    <m/>
    <m/>
    <m/>
    <m/>
    <m/>
    <m/>
    <m/>
    <m/>
    <m/>
    <s v="Light Maintenance"/>
  </r>
  <r>
    <s v="Generate Load"/>
    <s v="NL-MIDGenerate Load46065.3152777778"/>
    <s v="Not Found"/>
    <s v="Generate DD CFM"/>
    <s v="MRPNL-MIDGenerate LoadGenerate DD CFM"/>
    <s v="MRPNL-MIDGenerate Load"/>
    <s v="Not Started"/>
    <m/>
    <m/>
    <m/>
    <m/>
    <m/>
    <m/>
    <m/>
    <m/>
    <m/>
    <m/>
    <m/>
    <m/>
    <n v="2601"/>
    <x v="10"/>
    <x v="1"/>
    <s v="START Generate DD CFM"/>
    <s v="END Generate DD CFM"/>
    <d v="2026-02-12T07:34:00"/>
    <d v="2026-02-12T07:37:00"/>
    <d v="2026-02-12T08:04:00"/>
    <s v="NULL"/>
    <s v="Completed"/>
    <s v="Generate_Load_DDCFM_NL_MRP P17 deals"/>
    <n v="2"/>
    <s v="Generate DD CFM"/>
    <n v="0.05"/>
    <n v="0"/>
    <n v="0.05"/>
    <n v="0"/>
    <n v="0"/>
    <n v="0.05"/>
    <m/>
    <m/>
    <n v="0"/>
    <n v="0"/>
    <n v="0.05"/>
    <n v="0"/>
    <n v="0.05"/>
    <s v="No Error"/>
    <m/>
    <m/>
    <m/>
    <m/>
    <m/>
    <m/>
    <m/>
    <m/>
    <m/>
    <m/>
    <s v=""/>
  </r>
  <r>
    <s v="Valuation 2"/>
    <s v="NL-MIDValuation 246065.3361111111"/>
    <s v="Not Found"/>
    <s v="NPV2 run"/>
    <s v="MRPNL-MIDValuation 2NPV2 run"/>
    <s v="MRPNL-MIDValuation 2"/>
    <s v="Not Started"/>
    <m/>
    <m/>
    <m/>
    <m/>
    <m/>
    <m/>
    <m/>
    <m/>
    <m/>
    <m/>
    <m/>
    <m/>
    <n v="2601"/>
    <x v="10"/>
    <x v="1"/>
    <s v="START NPV2 run"/>
    <s v="END NPV2 run"/>
    <d v="2026-02-12T08:04:00"/>
    <d v="2026-02-12T09:06:00"/>
    <d v="2026-02-12T09:13:00"/>
    <s v="NULL"/>
    <s v="Completed"/>
    <s v="Valuation 2_CFM_NL_MRP SAV-P17 rerun"/>
    <n v="2"/>
    <s v="NPV2 run"/>
    <n v="1.03"/>
    <n v="0"/>
    <n v="1.03"/>
    <n v="0"/>
    <n v="0"/>
    <n v="1.03"/>
    <m/>
    <m/>
    <n v="0"/>
    <n v="0"/>
    <n v="1.03"/>
    <n v="0"/>
    <n v="1.03"/>
    <s v="No Error"/>
    <m/>
    <m/>
    <m/>
    <m/>
    <m/>
    <m/>
    <m/>
    <m/>
    <m/>
    <m/>
    <s v=""/>
  </r>
  <r>
    <s v="Planning (NII)"/>
    <s v="NL-MIDPlanning (NII)46065.3840277778"/>
    <s v="Not Found"/>
    <s v="Planning run"/>
    <s v="MRPNL-MIDPlanning (NII)Planning run"/>
    <s v="MRPNL-MIDPlanning (NII)"/>
    <s v="Not Started"/>
    <m/>
    <m/>
    <m/>
    <m/>
    <m/>
    <m/>
    <m/>
    <m/>
    <m/>
    <m/>
    <m/>
    <m/>
    <n v="2601"/>
    <x v="10"/>
    <x v="1"/>
    <s v="START Planning run"/>
    <s v="END Planning run"/>
    <d v="2026-02-12T09:13:00"/>
    <d v="2026-02-12T09:33:00"/>
    <d v="2026-02-12T09:36:00"/>
    <s v="NULL"/>
    <s v="Completed"/>
    <s v="Planning_CFM_NL_MRP SAV-P17 rerun"/>
    <n v="2"/>
    <s v="Planning run"/>
    <n v="0.33"/>
    <n v="0"/>
    <n v="0.33"/>
    <n v="0"/>
    <n v="0"/>
    <n v="0.33"/>
    <m/>
    <m/>
    <n v="0"/>
    <n v="0"/>
    <n v="0.33"/>
    <n v="0"/>
    <n v="0.33"/>
    <s v="No Error"/>
    <m/>
    <m/>
    <m/>
    <m/>
    <m/>
    <m/>
    <m/>
    <m/>
    <m/>
    <m/>
    <s v=""/>
  </r>
  <r>
    <s v="Optimization"/>
    <s v="NL-MIDOptimization46065.4"/>
    <s v="Not Found"/>
    <s v="PCC optimization"/>
    <s v="MRPNL-MIDOptimizationPCC optimization"/>
    <s v="MRPNL-MIDOptimization"/>
    <s v="Not Started"/>
    <m/>
    <m/>
    <m/>
    <m/>
    <m/>
    <m/>
    <m/>
    <m/>
    <m/>
    <m/>
    <m/>
    <m/>
    <n v="2601"/>
    <x v="10"/>
    <x v="1"/>
    <s v="START PCC optimization"/>
    <s v="END PCC optimization"/>
    <d v="2026-02-12T09:36:00"/>
    <d v="2026-02-12T09:41:00"/>
    <d v="2026-02-12T09:41:00"/>
    <s v="NULL"/>
    <s v="Completed"/>
    <s v="Optimization_PCC_NL_MRP SAV-P17 rerun "/>
    <n v="2"/>
    <s v="PCC optimization"/>
    <n v="0.08"/>
    <n v="0"/>
    <n v="0.08"/>
    <n v="0"/>
    <n v="0"/>
    <n v="0.08"/>
    <m/>
    <m/>
    <n v="0"/>
    <n v="0"/>
    <n v="0.08"/>
    <n v="0"/>
    <n v="0.08"/>
    <s v="No Error"/>
    <m/>
    <m/>
    <m/>
    <m/>
    <m/>
    <m/>
    <m/>
    <m/>
    <m/>
    <m/>
    <s v=""/>
  </r>
  <r>
    <s v="Optimization"/>
    <s v="NL-MIDOptimization46065.4034722222"/>
    <s v="Not Found"/>
    <s v="PCC OLAP exports"/>
    <s v="MRPNL-MIDOptimizationPCC OLAP exports"/>
    <s v="MRPNL-MIDOptimization"/>
    <s v="Not Started"/>
    <m/>
    <m/>
    <m/>
    <m/>
    <m/>
    <m/>
    <m/>
    <m/>
    <m/>
    <m/>
    <m/>
    <m/>
    <n v="2601"/>
    <x v="10"/>
    <x v="1"/>
    <s v="START PCC OLAP exports"/>
    <s v="END PCC OLAP exports"/>
    <d v="2026-02-12T09:41:00"/>
    <d v="2026-02-12T09:45:00"/>
    <d v="2026-02-12T09:45:00"/>
    <s v="NULL"/>
    <s v="Completed"/>
    <s v="Optimization_PCC_NL_MRP SAV-P17 rerun "/>
    <n v="2"/>
    <s v="PCC OLAP exports"/>
    <n v="7.0000000000000007E-2"/>
    <n v="0"/>
    <n v="7.0000000000000007E-2"/>
    <n v="0"/>
    <n v="0"/>
    <n v="7.0000000000000007E-2"/>
    <m/>
    <m/>
    <n v="0"/>
    <n v="0"/>
    <n v="7.0000000000000007E-2"/>
    <n v="0"/>
    <n v="7.0000000000000007E-2"/>
    <s v="No Error"/>
    <m/>
    <m/>
    <m/>
    <m/>
    <m/>
    <m/>
    <m/>
    <m/>
    <m/>
    <m/>
    <s v=""/>
  </r>
  <r>
    <s v="Optimization"/>
    <s v="NL-MIDOptimization46065.40625"/>
    <s v="Not Found"/>
    <s v="export to ara"/>
    <s v="MRPNL-MIDOptimizationexport to ara"/>
    <s v="MRPNL-MIDOptimization"/>
    <s v="Not Started"/>
    <m/>
    <m/>
    <m/>
    <m/>
    <m/>
    <m/>
    <m/>
    <m/>
    <m/>
    <m/>
    <m/>
    <m/>
    <n v="2601"/>
    <x v="10"/>
    <x v="1"/>
    <s v="START export to ara"/>
    <s v="END export to ara"/>
    <d v="2026-02-12T09:45:00"/>
    <d v="2026-02-12T09:45:00"/>
    <s v="NULL"/>
    <s v="NULL"/>
    <s v="Completed"/>
    <s v="Optimization_PCC_NL_MRP SAV-P17 rerun "/>
    <n v="7"/>
    <s v="export to ara"/>
    <n v="0"/>
    <n v="0"/>
    <n v="0"/>
    <n v="0"/>
    <n v="0"/>
    <n v="0"/>
    <m/>
    <m/>
    <n v="0"/>
    <n v="0"/>
    <n v="0"/>
    <n v="0"/>
    <n v="0"/>
    <s v="No Error"/>
    <m/>
    <m/>
    <m/>
    <m/>
    <m/>
    <m/>
    <m/>
    <m/>
    <m/>
    <m/>
    <s v="export to ara"/>
  </r>
  <r>
    <s v="Delete Portfolio"/>
    <s v="FRDBDelete Portfolio46059.5215277778"/>
    <s v="Not Found"/>
    <s v="Delete portfolio from"/>
    <s v="MCPFRDBDelete PortfolioDelete portfolio from"/>
    <s v="MCPFRDBDelete Portfolio"/>
    <s v="Not Started"/>
    <m/>
    <m/>
    <m/>
    <m/>
    <m/>
    <m/>
    <m/>
    <m/>
    <m/>
    <m/>
    <m/>
    <m/>
    <n v="2601"/>
    <x v="7"/>
    <x v="0"/>
    <s v="START Delete portfolio from"/>
    <s v="END Delete portfolio from"/>
    <d v="2026-02-06T12:31:00"/>
    <d v="2026-02-06T12:34:00"/>
    <d v="2026-02-06T12:35:00"/>
    <s v="NULL"/>
    <s v="Completed"/>
    <s v="Delete_Portfolio_FR_MCP"/>
    <n v="1"/>
    <s v="Delete portfolio from"/>
    <n v="0.05"/>
    <n v="0"/>
    <n v="0.05"/>
    <n v="0"/>
    <n v="0"/>
    <n v="0.05"/>
    <m/>
    <m/>
    <n v="0"/>
    <n v="0"/>
    <n v="0.05"/>
    <n v="0"/>
    <n v="0.05"/>
    <s v="No Error"/>
    <m/>
    <m/>
    <m/>
    <m/>
    <m/>
    <m/>
    <m/>
    <m/>
    <m/>
    <m/>
    <s v=""/>
  </r>
  <r>
    <s v="Load Compare MP"/>
    <s v="FRDBLoad Compare MP46059.5243055556"/>
    <s v="Not Found"/>
    <s v="load Model parameters"/>
    <s v="MCPFRDBLoad Compare MPload Model parameters"/>
    <s v="MCPFRDBLoad Compare MP"/>
    <s v="Not Started"/>
    <m/>
    <m/>
    <m/>
    <m/>
    <m/>
    <m/>
    <m/>
    <m/>
    <m/>
    <m/>
    <m/>
    <m/>
    <n v="2601"/>
    <x v="7"/>
    <x v="0"/>
    <s v="START load Model parameters"/>
    <s v="END load Model parameters"/>
    <d v="2026-02-06T12:35:00"/>
    <d v="2026-02-06T12:38:00"/>
    <d v="2026-02-06T12:38:00"/>
    <s v="NULL"/>
    <s v="Completed"/>
    <s v="Load_compare_MP_FR_MCP"/>
    <n v="1"/>
    <s v="load Model parameters"/>
    <n v="0.05"/>
    <n v="0"/>
    <n v="0.05"/>
    <n v="0"/>
    <n v="0"/>
    <n v="0.05"/>
    <m/>
    <m/>
    <n v="0"/>
    <n v="0"/>
    <n v="0.05"/>
    <n v="0"/>
    <n v="0.05"/>
    <s v="No Error"/>
    <m/>
    <m/>
    <m/>
    <m/>
    <m/>
    <m/>
    <m/>
    <m/>
    <m/>
    <m/>
    <s v=""/>
  </r>
  <r>
    <s v="Load Compare MP"/>
    <s v="FRDBLoad Compare MP46059.5263888889"/>
    <s v="Not Found"/>
    <s v="Model parameters comparison"/>
    <s v="MCPFRDBLoad Compare MPModel parameters comparison"/>
    <s v="MCPFRDBLoad Compare MP"/>
    <s v="Not Started"/>
    <m/>
    <m/>
    <m/>
    <m/>
    <m/>
    <m/>
    <m/>
    <m/>
    <m/>
    <m/>
    <m/>
    <m/>
    <n v="2601"/>
    <x v="7"/>
    <x v="0"/>
    <s v="START Model parameters comparison"/>
    <s v="END Model parameters comparison"/>
    <d v="2026-02-06T12:38:00"/>
    <d v="2026-02-06T12:38:00"/>
    <d v="2026-02-06T12:39:00"/>
    <s v="NULL"/>
    <s v="Completed"/>
    <s v="Load_compare_MP_FR_MCP"/>
    <n v="1"/>
    <s v="Model parameters comparison"/>
    <n v="0"/>
    <n v="0"/>
    <n v="0"/>
    <n v="0"/>
    <n v="0"/>
    <n v="0"/>
    <m/>
    <m/>
    <n v="0"/>
    <n v="0"/>
    <n v="0"/>
    <n v="0"/>
    <n v="0"/>
    <s v="No Error"/>
    <m/>
    <m/>
    <m/>
    <m/>
    <m/>
    <m/>
    <m/>
    <m/>
    <m/>
    <m/>
    <s v=""/>
  </r>
  <r>
    <s v="Load Compare Spreads"/>
    <s v="FRDBLoad Compare Spreads46059.5270833333"/>
    <s v="Not Found"/>
    <s v="load Spreads"/>
    <s v="MCPFRDBLoad Compare Spreadsload Spreads"/>
    <s v="MCPFRDBLoad Compare Spreads"/>
    <s v="Not Started"/>
    <m/>
    <m/>
    <m/>
    <m/>
    <m/>
    <m/>
    <m/>
    <m/>
    <m/>
    <m/>
    <m/>
    <m/>
    <n v="2601"/>
    <x v="7"/>
    <x v="0"/>
    <s v="START load Spreads"/>
    <s v="END load Spreads"/>
    <d v="2026-02-06T12:39:00"/>
    <d v="2026-02-06T12:50:00"/>
    <d v="2026-02-06T12:50:00"/>
    <s v="NULL"/>
    <s v="Completed"/>
    <s v="Load_compare_Spreads_FR_MCP"/>
    <n v="1"/>
    <s v="load Spreads"/>
    <n v="0.18"/>
    <n v="0"/>
    <n v="0.18"/>
    <n v="0"/>
    <n v="0"/>
    <n v="0.18"/>
    <m/>
    <m/>
    <n v="0"/>
    <n v="0"/>
    <n v="0.18"/>
    <n v="0"/>
    <n v="0.18"/>
    <s v="No Error"/>
    <m/>
    <m/>
    <m/>
    <m/>
    <m/>
    <m/>
    <m/>
    <m/>
    <m/>
    <m/>
    <s v=""/>
  </r>
  <r>
    <s v="Load Compare Spreads"/>
    <s v="FRDBLoad Compare Spreads46059.5347222222"/>
    <s v="Not Found"/>
    <s v="Spreads comparison"/>
    <s v="MCPFRDBLoad Compare SpreadsSpreads comparison"/>
    <s v="MCPFRDBLoad Compare Spreads"/>
    <s v="Not Started"/>
    <m/>
    <m/>
    <m/>
    <m/>
    <m/>
    <m/>
    <m/>
    <m/>
    <m/>
    <m/>
    <m/>
    <m/>
    <n v="2601"/>
    <x v="7"/>
    <x v="0"/>
    <s v="START Spreads comparison"/>
    <s v="END Spreads comparison"/>
    <d v="2026-02-06T12:50:00"/>
    <d v="2026-02-06T12:53:00"/>
    <d v="2026-02-09T21:02:00"/>
    <s v="NULL"/>
    <s v="Completed"/>
    <s v="Load_compare_Spreads_FR_MCP"/>
    <n v="1"/>
    <s v="Spreads comparison"/>
    <n v="0.05"/>
    <n v="0"/>
    <n v="0.05"/>
    <n v="0"/>
    <n v="0"/>
    <n v="0.05"/>
    <m/>
    <m/>
    <n v="0"/>
    <n v="0"/>
    <n v="0.05"/>
    <n v="0"/>
    <n v="0.05"/>
    <s v="No Error"/>
    <m/>
    <m/>
    <m/>
    <m/>
    <m/>
    <m/>
    <m/>
    <m/>
    <m/>
    <m/>
    <s v=""/>
  </r>
  <r>
    <s v="Load Pos"/>
    <s v="FRDBLoad Pos46062.8763888889"/>
    <s v="Not Found"/>
    <s v="load"/>
    <s v="MCPFRDBLoad Posload"/>
    <s v="MCPFRDBLoad Pos"/>
    <s v="Not Started"/>
    <m/>
    <m/>
    <m/>
    <m/>
    <m/>
    <m/>
    <m/>
    <m/>
    <m/>
    <m/>
    <m/>
    <m/>
    <n v="2601"/>
    <x v="7"/>
    <x v="0"/>
    <s v="START load"/>
    <s v="END load"/>
    <d v="2026-02-09T21:02:00"/>
    <d v="2026-02-09T21:41:00"/>
    <d v="2026-02-09T21:41:00"/>
    <s v="NULL"/>
    <s v="Completed"/>
    <s v="Load_POS_FR_MCP"/>
    <n v="1"/>
    <s v="load"/>
    <n v="0.65"/>
    <n v="0"/>
    <n v="0.65"/>
    <n v="0"/>
    <n v="0"/>
    <n v="0.65"/>
    <m/>
    <m/>
    <n v="0"/>
    <n v="0"/>
    <n v="0.65"/>
    <n v="0"/>
    <n v="0.65"/>
    <s v="No Error"/>
    <m/>
    <m/>
    <m/>
    <m/>
    <m/>
    <m/>
    <m/>
    <m/>
    <m/>
    <m/>
    <s v=""/>
  </r>
  <r>
    <s v="Load Pos"/>
    <s v="FRDBLoad Pos46062.9034722222"/>
    <s v="Not Found"/>
    <s v="Stratification"/>
    <s v="MCPFRDBLoad PosStratification"/>
    <s v="MCPFRDBLoad Pos"/>
    <s v="Not Started"/>
    <m/>
    <m/>
    <m/>
    <m/>
    <m/>
    <m/>
    <m/>
    <m/>
    <m/>
    <m/>
    <m/>
    <m/>
    <n v="2601"/>
    <x v="7"/>
    <x v="0"/>
    <s v="START Stratification"/>
    <s v="END Stratification"/>
    <d v="2026-02-09T21:41:00"/>
    <d v="2026-02-09T21:46:00"/>
    <d v="2026-02-09T21:46:00"/>
    <s v="NULL"/>
    <s v="Completed"/>
    <s v="Load_POS_FR_MCP"/>
    <n v="1"/>
    <s v="Stratification"/>
    <n v="0.08"/>
    <n v="0"/>
    <n v="0.08"/>
    <n v="0"/>
    <n v="0"/>
    <n v="0.08"/>
    <m/>
    <m/>
    <n v="0"/>
    <n v="0"/>
    <n v="0.08"/>
    <n v="0"/>
    <n v="0.08"/>
    <s v="No Error"/>
    <m/>
    <m/>
    <m/>
    <m/>
    <m/>
    <m/>
    <m/>
    <m/>
    <m/>
    <m/>
    <s v=""/>
  </r>
  <r>
    <s v="Load Pos"/>
    <s v="FRDBLoad Pos46062.9069444444"/>
    <s v="Not Found"/>
    <s v="Position report exports"/>
    <s v="MCPFRDBLoad PosPosition report exports"/>
    <s v="MCPFRDBLoad Pos"/>
    <s v="Not Started"/>
    <m/>
    <m/>
    <m/>
    <m/>
    <m/>
    <m/>
    <m/>
    <m/>
    <m/>
    <m/>
    <m/>
    <m/>
    <n v="2601"/>
    <x v="7"/>
    <x v="0"/>
    <s v="START Position report exports"/>
    <s v="END Position report exports"/>
    <d v="2026-02-09T21:46:00"/>
    <d v="2026-02-09T21:57:00"/>
    <d v="2026-02-09T21:57:00"/>
    <s v="NULL"/>
    <s v="Completed"/>
    <s v="Load_POS_FR_MCP"/>
    <n v="1"/>
    <s v="Position report exports"/>
    <n v="0.18"/>
    <n v="0"/>
    <n v="0.18"/>
    <n v="0"/>
    <n v="0"/>
    <n v="0.18"/>
    <m/>
    <m/>
    <n v="0"/>
    <n v="0"/>
    <n v="0.18"/>
    <n v="0"/>
    <n v="0.18"/>
    <s v="No Error"/>
    <m/>
    <m/>
    <m/>
    <m/>
    <m/>
    <m/>
    <m/>
    <m/>
    <m/>
    <m/>
    <s v=""/>
  </r>
  <r>
    <s v="Load Pos"/>
    <s v="FRDBLoad Pos46062.9145833333"/>
    <s v="Not Found"/>
    <s v="copy from"/>
    <s v="MCPFRDBLoad Poscopy from"/>
    <s v="MCPFRDBLoad Pos"/>
    <s v="Not Started"/>
    <m/>
    <m/>
    <m/>
    <m/>
    <m/>
    <m/>
    <m/>
    <m/>
    <m/>
    <m/>
    <m/>
    <m/>
    <n v="2601"/>
    <x v="7"/>
    <x v="0"/>
    <s v="START copy from"/>
    <s v="END copy from"/>
    <d v="2026-02-09T21:57:00"/>
    <d v="2026-02-09T21:59:00"/>
    <d v="2026-02-09T21:59:00"/>
    <s v="NULL"/>
    <s v="Completed"/>
    <s v="Load_POS_FR_MCP"/>
    <n v="1"/>
    <s v="copy from"/>
    <n v="0.03"/>
    <n v="0"/>
    <n v="0.03"/>
    <n v="0"/>
    <n v="0"/>
    <n v="0.03"/>
    <m/>
    <m/>
    <n v="0"/>
    <n v="0"/>
    <n v="0.03"/>
    <n v="0"/>
    <n v="0.03"/>
    <s v="No Error"/>
    <m/>
    <m/>
    <m/>
    <m/>
    <m/>
    <m/>
    <m/>
    <m/>
    <m/>
    <m/>
    <s v=""/>
  </r>
  <r>
    <s v="Valuation (NPV)"/>
    <s v="FRDBValuation (NPV)46062.9159722222"/>
    <s v="Not Found"/>
    <s v="portfolio valuation run"/>
    <s v="MCPFRDBValuation (NPV)portfolio valuation run"/>
    <s v="MCPFRDBValuation (NPV)"/>
    <s v="Not Started"/>
    <m/>
    <m/>
    <m/>
    <m/>
    <m/>
    <m/>
    <m/>
    <m/>
    <m/>
    <m/>
    <m/>
    <m/>
    <n v="2601"/>
    <x v="7"/>
    <x v="0"/>
    <s v="START portfolio valuation run"/>
    <s v="END portfolio valuation run"/>
    <d v="2026-02-09T21:59:00"/>
    <d v="2026-02-09T23:32:00"/>
    <d v="2026-02-09T23:32:00"/>
    <s v="NULL"/>
    <s v="Completed"/>
    <s v="Valuation_FR_MCP"/>
    <n v="1"/>
    <s v="portfolio valuation run"/>
    <n v="1.55"/>
    <n v="0"/>
    <n v="1.55"/>
    <n v="0"/>
    <n v="0"/>
    <n v="1.55"/>
    <m/>
    <m/>
    <n v="0"/>
    <n v="0"/>
    <n v="1.55"/>
    <n v="0"/>
    <n v="1.55"/>
    <s v="No Error"/>
    <m/>
    <m/>
    <m/>
    <m/>
    <m/>
    <m/>
    <m/>
    <m/>
    <m/>
    <m/>
    <s v=""/>
  </r>
  <r>
    <s v="Valuation (NPV)"/>
    <s v="FRDBValuation (NPV)46062.9805555556"/>
    <s v="Not Found"/>
    <s v="export to ara"/>
    <s v="MCPFRDBValuation (NPV)export to ara"/>
    <s v="MCPFRDBValuation (NPV)"/>
    <s v="Not Started"/>
    <m/>
    <m/>
    <m/>
    <m/>
    <m/>
    <m/>
    <m/>
    <m/>
    <m/>
    <m/>
    <m/>
    <m/>
    <n v="2601"/>
    <x v="7"/>
    <x v="0"/>
    <s v="START export to ara"/>
    <s v="END export to ara"/>
    <d v="2026-02-09T23:32:00"/>
    <d v="2026-02-09T23:33:00"/>
    <d v="2026-02-09T23:33:00"/>
    <s v="NULL"/>
    <s v="Completed"/>
    <s v="Valuation_FR_MCP"/>
    <n v="1"/>
    <s v="export to ara"/>
    <n v="0.02"/>
    <n v="0"/>
    <n v="0.02"/>
    <n v="0"/>
    <n v="0"/>
    <n v="0.02"/>
    <m/>
    <m/>
    <n v="0"/>
    <n v="0"/>
    <n v="0.02"/>
    <n v="0"/>
    <n v="0.02"/>
    <s v="No Error"/>
    <m/>
    <m/>
    <m/>
    <m/>
    <m/>
    <m/>
    <m/>
    <m/>
    <m/>
    <m/>
    <s v=""/>
  </r>
  <r>
    <s v="Valuation (NPV)"/>
    <s v="FRDBValuation (NPV)46062.98125"/>
    <s v="Not Found"/>
    <s v="Light Maintenance"/>
    <s v="MCPFRDBValuation (NPV)Light Maintenance"/>
    <s v="MCPFRDBValuation (NPV)"/>
    <s v="Not Started"/>
    <m/>
    <m/>
    <m/>
    <m/>
    <m/>
    <m/>
    <m/>
    <m/>
    <m/>
    <m/>
    <m/>
    <m/>
    <n v="2601"/>
    <x v="7"/>
    <x v="0"/>
    <s v="START Light Maintenance"/>
    <s v="END Light Maintenance"/>
    <d v="2026-02-09T23:33:00"/>
    <d v="2026-02-10T00:04:00"/>
    <d v="2026-02-10T00:04:00"/>
    <s v="NULL"/>
    <s v="Completed"/>
    <s v="Valuation_FR_MCP"/>
    <n v="1"/>
    <s v="Light Maintenance"/>
    <n v="0.52"/>
    <n v="0"/>
    <n v="0.52"/>
    <n v="0"/>
    <n v="0"/>
    <n v="0.52"/>
    <m/>
    <m/>
    <n v="0"/>
    <n v="0"/>
    <n v="0.52"/>
    <n v="0"/>
    <n v="0.52"/>
    <s v="No Error"/>
    <m/>
    <m/>
    <m/>
    <m/>
    <m/>
    <m/>
    <m/>
    <m/>
    <m/>
    <m/>
    <s v=""/>
  </r>
  <r>
    <s v="Valuation (NPV)"/>
    <s v="FRDBValuation (NPV)46063.0027777778"/>
    <s v="Not Found"/>
    <s v="valuation report QRM Reporter exports"/>
    <s v="MCPFRDBValuation (NPV)valuation report QRM Reporter exports"/>
    <s v="MCPFRDBValuation (NPV)"/>
    <s v="Not Started"/>
    <m/>
    <m/>
    <m/>
    <m/>
    <m/>
    <m/>
    <m/>
    <m/>
    <m/>
    <m/>
    <m/>
    <m/>
    <n v="2601"/>
    <x v="7"/>
    <x v="0"/>
    <s v="START valuation report QRM Reporter exports"/>
    <s v="END valuation report QRM Reporter exports"/>
    <d v="2026-02-10T00:04:00"/>
    <d v="2026-02-10T00:13:00"/>
    <d v="2026-02-10T09:52:00"/>
    <s v="NULL"/>
    <s v="Completed"/>
    <s v="Valuation_FR_MCP"/>
    <n v="1"/>
    <s v="valuation report QRM Reporter exports"/>
    <n v="0.15"/>
    <n v="0"/>
    <n v="0.15"/>
    <n v="0"/>
    <n v="0"/>
    <n v="0.15"/>
    <m/>
    <m/>
    <n v="0"/>
    <n v="0"/>
    <n v="0.15"/>
    <n v="0"/>
    <n v="0.15"/>
    <s v="No Error"/>
    <m/>
    <m/>
    <m/>
    <m/>
    <m/>
    <m/>
    <m/>
    <m/>
    <m/>
    <m/>
    <s v=""/>
  </r>
  <r>
    <s v="CSRBB Valuation"/>
    <s v="FRDBCSRBB Valuation46063.4111111111"/>
    <s v="Not Found"/>
    <s v="CSRBB Portfolio Valuation"/>
    <s v="MCPFRDBCSRBB ValuationCSRBB Portfolio Valuation"/>
    <s v="MCPFRDBCSRBB Valuation"/>
    <s v="Not Started"/>
    <m/>
    <m/>
    <m/>
    <m/>
    <m/>
    <m/>
    <m/>
    <m/>
    <m/>
    <m/>
    <m/>
    <m/>
    <n v="2601"/>
    <x v="7"/>
    <x v="0"/>
    <s v="START CSRBB Portfolio Valuation"/>
    <s v="END CSRBB Portfolio Valuation"/>
    <d v="2026-02-10T09:52:00"/>
    <d v="2026-02-10T10:22:00"/>
    <d v="2026-02-10T10:22:00"/>
    <s v="NULL"/>
    <s v="Completed"/>
    <s v="CSRBB_Valuation_FR_MCP"/>
    <n v="1"/>
    <s v="CSRBB Portfolio Valuation"/>
    <n v="0.5"/>
    <n v="0"/>
    <n v="0.5"/>
    <n v="0"/>
    <n v="0"/>
    <n v="0.5"/>
    <m/>
    <m/>
    <n v="0"/>
    <n v="0"/>
    <n v="0.5"/>
    <n v="0"/>
    <n v="0.5"/>
    <s v="No Error"/>
    <m/>
    <m/>
    <m/>
    <m/>
    <m/>
    <m/>
    <m/>
    <m/>
    <m/>
    <m/>
    <s v=""/>
  </r>
  <r>
    <s v="CSRBB Valuation"/>
    <s v="FRDBCSRBB Valuation46063.4319444444"/>
    <s v="Not Found"/>
    <s v="Light Maintenance"/>
    <s v="MCPFRDBCSRBB ValuationLight Maintenance"/>
    <s v="MCPFRDBCSRBB Valuation"/>
    <s v="Not Started"/>
    <m/>
    <m/>
    <m/>
    <m/>
    <m/>
    <m/>
    <m/>
    <m/>
    <m/>
    <m/>
    <m/>
    <m/>
    <n v="2601"/>
    <x v="7"/>
    <x v="0"/>
    <s v="START Light Maintenance"/>
    <s v="END Light Maintenance"/>
    <d v="2026-02-10T10:22:00"/>
    <d v="2026-02-10T10:40:00"/>
    <d v="2026-02-10T10:41:00"/>
    <s v="NULL"/>
    <s v="Completed"/>
    <s v="CSRBB_Valuation_FR_MCP"/>
    <n v="2"/>
    <s v="Light Maintenance"/>
    <n v="0.3"/>
    <n v="0"/>
    <n v="0.3"/>
    <n v="0"/>
    <n v="0"/>
    <n v="0.3"/>
    <m/>
    <m/>
    <n v="0"/>
    <n v="0"/>
    <n v="0.3"/>
    <n v="0"/>
    <n v="0.3"/>
    <s v="No Error"/>
    <m/>
    <m/>
    <m/>
    <m/>
    <m/>
    <m/>
    <m/>
    <m/>
    <m/>
    <m/>
    <s v=""/>
  </r>
  <r>
    <s v="CSRBB Planning"/>
    <s v="FRDBCSRBB Planning46063.4451388889"/>
    <s v="Not Found"/>
    <s v="import CSRBB strategies"/>
    <s v="MCPFRDBCSRBB Planningimport CSRBB strategies"/>
    <s v="MCPFRDBCSRBB Planning"/>
    <s v="Not Started"/>
    <m/>
    <m/>
    <m/>
    <m/>
    <m/>
    <m/>
    <m/>
    <m/>
    <m/>
    <m/>
    <m/>
    <m/>
    <n v="2601"/>
    <x v="7"/>
    <x v="0"/>
    <s v="START import CSRBB strategies"/>
    <s v="END import CSRBB strategies"/>
    <d v="2026-02-10T10:41:00"/>
    <d v="2026-02-10T12:14:00"/>
    <d v="2026-02-10T12:14:00"/>
    <s v="NULL"/>
    <s v="Completed"/>
    <s v="CSRBB_Planning_FR_MCP"/>
    <n v="1"/>
    <s v="import CSRBB strategies"/>
    <n v="1.55"/>
    <n v="0"/>
    <n v="1.55"/>
    <n v="0"/>
    <n v="0"/>
    <n v="1.55"/>
    <m/>
    <m/>
    <n v="0"/>
    <n v="0"/>
    <n v="1.55"/>
    <n v="0"/>
    <n v="1.55"/>
    <s v="No Error"/>
    <m/>
    <m/>
    <m/>
    <m/>
    <m/>
    <m/>
    <m/>
    <m/>
    <m/>
    <m/>
    <s v=""/>
  </r>
  <r>
    <s v="CSRBB Planning"/>
    <s v="FRDBCSRBB Planning46063.5097222222"/>
    <s v="Not Found"/>
    <s v="CSRBB Planning Run"/>
    <s v="MCPFRDBCSRBB PlanningCSRBB Planning Run"/>
    <s v="MCPFRDBCSRBB Planning"/>
    <s v="Not Started"/>
    <m/>
    <m/>
    <m/>
    <m/>
    <m/>
    <m/>
    <m/>
    <m/>
    <m/>
    <m/>
    <m/>
    <m/>
    <n v="2601"/>
    <x v="7"/>
    <x v="0"/>
    <s v="START CSRBB Planning Run"/>
    <s v="END CSRBB Planning Run"/>
    <d v="2026-02-10T12:14:00"/>
    <d v="2026-02-10T13:13:00"/>
    <d v="2026-02-10T13:13:00"/>
    <s v="NULL"/>
    <s v="Completed"/>
    <s v="CSRBB_Planning_FR_MCP"/>
    <n v="1"/>
    <s v="CSRBB Planning Run"/>
    <n v="0.98"/>
    <n v="0"/>
    <n v="0.98"/>
    <n v="0"/>
    <n v="0"/>
    <n v="0.98"/>
    <m/>
    <m/>
    <n v="0"/>
    <n v="0"/>
    <n v="0.98"/>
    <n v="0"/>
    <n v="0.98"/>
    <s v="No Error"/>
    <m/>
    <m/>
    <m/>
    <m/>
    <m/>
    <m/>
    <m/>
    <m/>
    <m/>
    <m/>
    <s v=""/>
  </r>
  <r>
    <s v="CSRBB Planning"/>
    <s v="FRDBCSRBB Planning46063.5506944444"/>
    <s v="Not Found"/>
    <s v="export to ara"/>
    <s v="MCPFRDBCSRBB Planningexport to ara"/>
    <s v="MCPFRDBCSRBB Planning"/>
    <s v="Not Started"/>
    <m/>
    <m/>
    <m/>
    <m/>
    <m/>
    <m/>
    <m/>
    <m/>
    <m/>
    <m/>
    <m/>
    <m/>
    <n v="2601"/>
    <x v="7"/>
    <x v="0"/>
    <s v="START export to ara"/>
    <s v="END export to ara"/>
    <d v="2026-02-10T13:13:00"/>
    <d v="2026-02-10T13:13:00"/>
    <d v="2026-02-10T13:15:00"/>
    <s v="NULL"/>
    <s v="Completed"/>
    <s v="CSRBB_Planning_FR_MCP"/>
    <n v="2"/>
    <s v="export to ara"/>
    <n v="0"/>
    <n v="0"/>
    <n v="0"/>
    <n v="0"/>
    <n v="0"/>
    <n v="0"/>
    <m/>
    <m/>
    <n v="0"/>
    <n v="0"/>
    <n v="0"/>
    <n v="0"/>
    <n v="0"/>
    <s v="No Error"/>
    <m/>
    <m/>
    <m/>
    <m/>
    <m/>
    <m/>
    <m/>
    <m/>
    <m/>
    <m/>
    <s v=""/>
  </r>
  <r>
    <s v="GAP"/>
    <s v="FRDBGAP46063.5520833333"/>
    <s v="Not Found"/>
    <s v="gap planning"/>
    <s v="MCPFRDBGAPgap planning"/>
    <s v="MCPFRDBGAP"/>
    <s v="Not Started"/>
    <m/>
    <m/>
    <m/>
    <m/>
    <m/>
    <m/>
    <m/>
    <m/>
    <m/>
    <m/>
    <m/>
    <m/>
    <n v="2601"/>
    <x v="7"/>
    <x v="0"/>
    <s v="START gap planning"/>
    <s v="END gap planning"/>
    <d v="2026-02-10T13:15:00"/>
    <d v="2026-02-10T14:50:00"/>
    <d v="2026-02-10T14:54:00"/>
    <s v="NULL"/>
    <s v="Completed"/>
    <s v="GAP_FR_MCP"/>
    <n v="1"/>
    <s v="gap planning"/>
    <n v="1.58"/>
    <n v="0"/>
    <n v="1.58"/>
    <n v="0"/>
    <n v="0"/>
    <n v="1.58"/>
    <m/>
    <m/>
    <n v="0"/>
    <n v="0"/>
    <n v="1.58"/>
    <n v="0"/>
    <n v="1.58"/>
    <s v="No Error"/>
    <m/>
    <m/>
    <m/>
    <m/>
    <m/>
    <m/>
    <m/>
    <m/>
    <m/>
    <m/>
    <s v=""/>
  </r>
  <r>
    <s v="EC"/>
    <s v="FRDBEC46063.6208333333"/>
    <s v="Not Found"/>
    <s v="Light Maintenance"/>
    <s v="MCPFRDBECLight Maintenance"/>
    <s v="MCPFRDBEC"/>
    <s v="Not Started"/>
    <m/>
    <m/>
    <m/>
    <m/>
    <m/>
    <m/>
    <m/>
    <m/>
    <m/>
    <m/>
    <m/>
    <m/>
    <n v="2601"/>
    <x v="7"/>
    <x v="0"/>
    <s v="START Light Maintenance"/>
    <s v="END Light Maintenance"/>
    <d v="2026-02-10T14:54:00"/>
    <d v="2026-02-10T15:09:00"/>
    <d v="2026-02-10T15:09:00"/>
    <s v="NULL"/>
    <s v="Completed"/>
    <s v="EC_FR_MCP"/>
    <n v="3"/>
    <s v="Light Maintenance"/>
    <n v="0.25"/>
    <n v="0"/>
    <n v="0.25"/>
    <n v="0"/>
    <n v="0"/>
    <n v="0.25"/>
    <m/>
    <m/>
    <n v="0"/>
    <n v="0"/>
    <n v="0.25"/>
    <n v="0"/>
    <n v="0.25"/>
    <s v="No Error"/>
    <m/>
    <m/>
    <m/>
    <m/>
    <m/>
    <m/>
    <m/>
    <m/>
    <m/>
    <m/>
    <s v="Light Maintenance"/>
  </r>
  <r>
    <s v="EC"/>
    <s v="FRDBEC46063.63125"/>
    <s v="Not Found"/>
    <s v="ing-ec valuation"/>
    <s v="MCPFRDBECing-ec valuation"/>
    <s v="MCPFRDBEC"/>
    <s v="Not Started"/>
    <m/>
    <m/>
    <m/>
    <m/>
    <m/>
    <m/>
    <m/>
    <m/>
    <m/>
    <m/>
    <m/>
    <m/>
    <n v="2601"/>
    <x v="7"/>
    <x v="0"/>
    <s v="START ing-ec valuation"/>
    <s v="END ing-ec valuation"/>
    <d v="2026-02-10T15:09:00"/>
    <d v="2026-02-10T16:41:00"/>
    <d v="2026-02-10T16:41:00"/>
    <s v="NULL"/>
    <s v="Completed"/>
    <s v="EC_FR_MCP"/>
    <n v="1"/>
    <s v="ing-ec valuation"/>
    <n v="1.53"/>
    <n v="0"/>
    <n v="1.53"/>
    <n v="0"/>
    <n v="0"/>
    <n v="1.53"/>
    <m/>
    <m/>
    <n v="0"/>
    <n v="0"/>
    <n v="1.53"/>
    <n v="0"/>
    <n v="1.53"/>
    <s v="No Error"/>
    <m/>
    <m/>
    <m/>
    <m/>
    <m/>
    <m/>
    <m/>
    <m/>
    <m/>
    <m/>
    <s v=""/>
  </r>
  <r>
    <s v="EC"/>
    <s v="FRDBEC46063.6951388889"/>
    <s v="Not Found"/>
    <s v="ing-ec valuation QRM reporter exports"/>
    <s v="MCPFRDBECing-ec valuation QRM reporter exports"/>
    <s v="MCPFRDBEC"/>
    <s v="Not Started"/>
    <m/>
    <m/>
    <m/>
    <m/>
    <m/>
    <m/>
    <m/>
    <m/>
    <m/>
    <m/>
    <m/>
    <m/>
    <n v="2601"/>
    <x v="7"/>
    <x v="0"/>
    <s v="START ing-ec valuation QRM reporter exports"/>
    <s v="END ing-ec valuation QRM reporter exports"/>
    <d v="2026-02-10T16:41:00"/>
    <d v="2026-02-10T16:43:00"/>
    <d v="2026-02-10T16:44:00"/>
    <s v="NULL"/>
    <s v="Completed"/>
    <s v="EC_FR_MCP"/>
    <n v="1"/>
    <s v="ing-ec valuation QRM reporter exports"/>
    <n v="0.03"/>
    <n v="0"/>
    <n v="0.03"/>
    <n v="0"/>
    <n v="0"/>
    <n v="0.03"/>
    <m/>
    <m/>
    <n v="0"/>
    <n v="0"/>
    <n v="0.03"/>
    <n v="0"/>
    <n v="0.03"/>
    <s v="No Error"/>
    <m/>
    <m/>
    <m/>
    <m/>
    <m/>
    <m/>
    <m/>
    <m/>
    <m/>
    <m/>
    <s v=""/>
  </r>
  <r>
    <s v="KR"/>
    <s v="FRDBKR46063.6972222222"/>
    <s v="Not Found"/>
    <s v="Light Maintenance"/>
    <s v="MCPFRDBKRLight Maintenance"/>
    <s v="MCPFRDBKR"/>
    <s v="Not Started"/>
    <m/>
    <m/>
    <m/>
    <m/>
    <m/>
    <m/>
    <m/>
    <m/>
    <m/>
    <m/>
    <m/>
    <m/>
    <n v="2601"/>
    <x v="7"/>
    <x v="0"/>
    <s v="START Light Maintenance"/>
    <s v="END Light Maintenance"/>
    <d v="2026-02-10T16:44:00"/>
    <d v="2026-02-10T16:56:00"/>
    <d v="2026-02-10T16:56:00"/>
    <s v="NULL"/>
    <s v="Completed"/>
    <s v="KR_FR_MCP"/>
    <n v="4"/>
    <s v="Light Maintenance"/>
    <n v="0.2"/>
    <n v="0"/>
    <n v="0.2"/>
    <n v="0"/>
    <n v="0"/>
    <n v="0.2"/>
    <m/>
    <m/>
    <n v="0"/>
    <n v="0"/>
    <n v="0.2"/>
    <n v="0"/>
    <n v="0.2"/>
    <s v="No Error"/>
    <m/>
    <m/>
    <m/>
    <m/>
    <m/>
    <m/>
    <m/>
    <m/>
    <m/>
    <m/>
    <s v="Light Maintenance"/>
  </r>
  <r>
    <s v="KR"/>
    <s v="FRDBKR46063.7055555556"/>
    <s v="Not Found"/>
    <s v="bpv-kr valuation"/>
    <s v="MCPFRDBKRbpv-kr valuation"/>
    <s v="MCPFRDBKR"/>
    <s v="Not Started"/>
    <m/>
    <m/>
    <m/>
    <m/>
    <m/>
    <m/>
    <m/>
    <m/>
    <m/>
    <m/>
    <m/>
    <m/>
    <n v="2601"/>
    <x v="7"/>
    <x v="0"/>
    <s v="START bpv-kr valuation"/>
    <s v="END bpv-kr valuation"/>
    <d v="2026-02-10T16:56:00"/>
    <d v="2026-02-10T17:52:00"/>
    <d v="2026-02-10T17:52:00"/>
    <s v="NULL"/>
    <s v="Completed"/>
    <s v="KR_FR_MCP"/>
    <n v="1"/>
    <s v="bpv-kr valuation"/>
    <n v="0.93"/>
    <n v="0"/>
    <n v="0.93"/>
    <n v="0"/>
    <n v="0"/>
    <n v="0.93"/>
    <m/>
    <m/>
    <n v="0"/>
    <n v="0"/>
    <n v="0.93"/>
    <n v="0"/>
    <n v="0.93"/>
    <s v="No Error"/>
    <m/>
    <m/>
    <m/>
    <m/>
    <m/>
    <m/>
    <m/>
    <m/>
    <m/>
    <m/>
    <s v=""/>
  </r>
  <r>
    <s v="KR"/>
    <s v="FRDBKR46063.7444444444"/>
    <s v="Not Found"/>
    <s v="bpv-kr valuation QRM reporter exports"/>
    <s v="MCPFRDBKRbpv-kr valuation QRM reporter exports"/>
    <s v="MCPFRDBKR"/>
    <s v="Not Started"/>
    <m/>
    <m/>
    <m/>
    <m/>
    <m/>
    <m/>
    <m/>
    <m/>
    <m/>
    <m/>
    <m/>
    <m/>
    <n v="2601"/>
    <x v="7"/>
    <x v="0"/>
    <s v="START bpv-kr valuation QRM reporter exports"/>
    <s v="END bpv-kr valuation QRM reporter exports"/>
    <d v="2026-02-10T17:52:00"/>
    <d v="2026-02-10T17:52:00"/>
    <d v="2026-02-11T06:08:00"/>
    <s v="NULL"/>
    <s v="Completed"/>
    <s v="KR_FR_MCP"/>
    <n v="1"/>
    <s v="bpv-kr valuation QRM reporter exports"/>
    <n v="0"/>
    <n v="0"/>
    <n v="0"/>
    <n v="0"/>
    <n v="0"/>
    <n v="0"/>
    <m/>
    <m/>
    <n v="0"/>
    <n v="0"/>
    <n v="0"/>
    <n v="0"/>
    <n v="0"/>
    <s v="No Error"/>
    <m/>
    <m/>
    <m/>
    <m/>
    <m/>
    <m/>
    <m/>
    <m/>
    <m/>
    <m/>
    <s v=""/>
  </r>
  <r>
    <s v="ITS"/>
    <s v="FRDBITS46064.2555555556"/>
    <s v="Not Found"/>
    <s v="Light Maintenance"/>
    <s v="MCPFRDBITSLight Maintenance"/>
    <s v="MCPFRDBITS"/>
    <s v="Not Started"/>
    <m/>
    <m/>
    <m/>
    <m/>
    <m/>
    <m/>
    <m/>
    <m/>
    <m/>
    <m/>
    <m/>
    <m/>
    <n v="2601"/>
    <x v="7"/>
    <x v="0"/>
    <s v="START Light Maintenance"/>
    <s v="END Light Maintenance"/>
    <d v="2026-02-11T06:08:00"/>
    <d v="2026-02-11T06:29:00"/>
    <d v="2026-02-11T06:29:00"/>
    <s v="NULL"/>
    <s v="Completed"/>
    <s v="ITS_FR_MCP"/>
    <n v="5"/>
    <s v="Light Maintenance"/>
    <n v="0.35"/>
    <n v="0"/>
    <n v="0.35"/>
    <n v="0"/>
    <n v="0"/>
    <n v="0.35"/>
    <m/>
    <m/>
    <n v="0"/>
    <n v="0"/>
    <n v="0.35"/>
    <n v="0"/>
    <n v="0.35"/>
    <s v="No Error"/>
    <m/>
    <m/>
    <m/>
    <m/>
    <m/>
    <m/>
    <m/>
    <m/>
    <m/>
    <m/>
    <s v="Light Maintenance"/>
  </r>
  <r>
    <s v="ITS"/>
    <s v="FRDBITS46064.2701388889"/>
    <s v="Not Found"/>
    <s v="ITS planning run"/>
    <s v="MCPFRDBITSITS planning run"/>
    <s v="MCPFRDBITS"/>
    <s v="Not Started"/>
    <m/>
    <m/>
    <m/>
    <m/>
    <m/>
    <m/>
    <m/>
    <m/>
    <m/>
    <m/>
    <m/>
    <m/>
    <n v="2601"/>
    <x v="7"/>
    <x v="0"/>
    <s v="START ITS planning run"/>
    <s v="END ITS planning run"/>
    <d v="2026-02-11T06:29:00"/>
    <d v="2026-02-11T06:42:00"/>
    <d v="2026-02-11T06:46:00"/>
    <s v="NULL"/>
    <s v="Completed"/>
    <s v="ITS_FR_MCP"/>
    <n v="1"/>
    <s v="ITS planning run"/>
    <n v="0.22"/>
    <n v="0"/>
    <n v="0.22"/>
    <n v="0"/>
    <n v="0"/>
    <n v="0.22"/>
    <m/>
    <m/>
    <n v="0"/>
    <n v="0"/>
    <n v="0.22"/>
    <n v="0"/>
    <n v="0.22"/>
    <s v="No Error"/>
    <m/>
    <m/>
    <m/>
    <m/>
    <m/>
    <m/>
    <m/>
    <m/>
    <m/>
    <m/>
    <s v=""/>
  </r>
  <r>
    <s v="Valuation AIC"/>
    <s v="FRDBValuation AIC46064.2819444444"/>
    <s v="Not Found"/>
    <s v="load AIC Spreads"/>
    <s v="MCPFRDBValuation AICload AIC Spreads"/>
    <s v="MCPFRDBValuation AIC"/>
    <s v="Not Started"/>
    <m/>
    <m/>
    <m/>
    <m/>
    <m/>
    <m/>
    <m/>
    <m/>
    <m/>
    <m/>
    <m/>
    <m/>
    <n v="2601"/>
    <x v="7"/>
    <x v="0"/>
    <s v="START load AIC Spreads"/>
    <s v="END load AIC Spreads"/>
    <d v="2026-02-11T06:46:00"/>
    <d v="2026-02-11T06:58:00"/>
    <d v="2026-02-11T06:58:00"/>
    <s v="NULL"/>
    <s v="Completed"/>
    <s v="Valuation_AIC_FR_MCP"/>
    <n v="1"/>
    <s v="load AIC Spreads"/>
    <n v="0.2"/>
    <n v="0"/>
    <n v="0.2"/>
    <n v="0"/>
    <n v="0"/>
    <n v="0.2"/>
    <m/>
    <m/>
    <n v="0"/>
    <n v="0"/>
    <n v="0.2"/>
    <n v="0"/>
    <n v="0.2"/>
    <s v="No Error"/>
    <m/>
    <m/>
    <m/>
    <m/>
    <m/>
    <m/>
    <m/>
    <m/>
    <m/>
    <m/>
    <s v=""/>
  </r>
  <r>
    <s v="Valuation AIC"/>
    <s v="FRDBValuation AIC46064.2902777778"/>
    <s v="Not Found"/>
    <s v="AIC portfolio valuation run"/>
    <s v="MCPFRDBValuation AICAIC portfolio valuation run"/>
    <s v="MCPFRDBValuation AIC"/>
    <s v="Not Started"/>
    <m/>
    <m/>
    <m/>
    <m/>
    <m/>
    <m/>
    <m/>
    <m/>
    <m/>
    <m/>
    <m/>
    <m/>
    <n v="2601"/>
    <x v="7"/>
    <x v="0"/>
    <s v="START AIC portfolio valuation run"/>
    <s v="END AIC portfolio valuation run"/>
    <d v="2026-02-11T06:58:00"/>
    <d v="2026-02-11T07:12:00"/>
    <d v="2026-02-11T07:14:00"/>
    <s v="NULL"/>
    <s v="Completed"/>
    <s v="Valuation_AIC_FR_MCP"/>
    <n v="1"/>
    <s v="AIC portfolio valuation run"/>
    <n v="0.23"/>
    <n v="0"/>
    <n v="0.23"/>
    <n v="0"/>
    <n v="0"/>
    <n v="0.23"/>
    <m/>
    <m/>
    <n v="0"/>
    <n v="0"/>
    <n v="0.23"/>
    <n v="0"/>
    <n v="0.23"/>
    <s v="No Error"/>
    <m/>
    <m/>
    <m/>
    <m/>
    <m/>
    <m/>
    <m/>
    <m/>
    <m/>
    <m/>
    <s v=""/>
  </r>
  <r>
    <s v="Import Strategies"/>
    <s v="FRDBImport Strategies46064.3013888889"/>
    <s v="Not Found"/>
    <s v="import strategies"/>
    <s v="MCPFRDBImport Strategiesimport strategies"/>
    <s v="MCPFRDBImport Strategies"/>
    <s v="Not Started"/>
    <m/>
    <m/>
    <m/>
    <m/>
    <m/>
    <m/>
    <m/>
    <m/>
    <m/>
    <m/>
    <m/>
    <m/>
    <n v="2601"/>
    <x v="7"/>
    <x v="0"/>
    <s v="START import strategies"/>
    <s v="END import strategies"/>
    <d v="2026-02-11T07:14:00"/>
    <d v="2026-02-11T07:22:00"/>
    <d v="2026-02-11T07:23:00"/>
    <s v="NULL"/>
    <s v="Completed"/>
    <s v="Import_Strategies_FR_MCP"/>
    <n v="1"/>
    <s v="import strategies"/>
    <n v="0.13"/>
    <n v="0"/>
    <n v="0.13"/>
    <n v="0"/>
    <n v="0"/>
    <n v="0.13"/>
    <m/>
    <m/>
    <n v="0"/>
    <n v="0"/>
    <n v="0.13"/>
    <n v="0"/>
    <n v="0.13"/>
    <s v="No Error"/>
    <m/>
    <m/>
    <m/>
    <m/>
    <m/>
    <m/>
    <m/>
    <m/>
    <m/>
    <m/>
    <s v=""/>
  </r>
  <r>
    <s v="Planning (NII)"/>
    <s v="FRDBPlanning (NII)46064.3076388889"/>
    <s v="Not Found"/>
    <s v="planning run01"/>
    <s v="MCPFRDBPlanning (NII)planning run01"/>
    <s v="MCPFRDBPlanning (NII)"/>
    <s v="Not Started"/>
    <m/>
    <m/>
    <m/>
    <m/>
    <m/>
    <m/>
    <m/>
    <m/>
    <m/>
    <m/>
    <m/>
    <m/>
    <n v="2601"/>
    <x v="7"/>
    <x v="0"/>
    <s v="START planning run01"/>
    <s v="NULL"/>
    <d v="2026-02-11T07:23:00"/>
    <d v="2026-02-11T18:29:00"/>
    <d v="2026-02-11T19:28:00"/>
    <s v="NULL"/>
    <s v="Unfinished"/>
    <s v="Planning_FR_MCP"/>
    <n v="1"/>
    <s v="planning run01"/>
    <n v="11.1"/>
    <n v="11.1"/>
    <n v="0"/>
    <n v="0"/>
    <n v="11.1"/>
    <n v="11.1"/>
    <m/>
    <m/>
    <n v="11.1"/>
    <n v="0"/>
    <n v="0"/>
    <n v="11.1"/>
    <n v="11.1"/>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s v="Planning (NII)"/>
    <s v="FRDBPlanning (NII)46064.8111111111"/>
    <s v="Not Found"/>
    <s v="planning run01"/>
    <s v="MCPFRDBPlanning (NII)planning run01"/>
    <s v="MCPFRDBPlanning (NII)"/>
    <s v="Not Started"/>
    <m/>
    <m/>
    <m/>
    <m/>
    <m/>
    <m/>
    <m/>
    <m/>
    <m/>
    <m/>
    <m/>
    <m/>
    <n v="2601"/>
    <x v="7"/>
    <x v="0"/>
    <s v="START planning run01"/>
    <s v="NULL"/>
    <d v="2026-02-11T19:28:00"/>
    <d v="2026-02-13T02:22:00"/>
    <d v="2026-02-16T04:44:00"/>
    <s v="Exception Info: Workflow finished with errors. (line: 37)  "/>
    <s v="Failed"/>
    <s v="Planning_FR_MCP rr"/>
    <n v="2"/>
    <s v="planning run01"/>
    <n v="30.9"/>
    <n v="30.9"/>
    <n v="0"/>
    <n v="13.73"/>
    <n v="44.63"/>
    <n v="44.63"/>
    <m/>
    <m/>
    <n v="30.9"/>
    <n v="13.73"/>
    <n v="0"/>
    <n v="44.629999999999995"/>
    <n v="44.629999999999995"/>
    <s v="Tech"/>
    <s v="Platform &amp; Environment Issues"/>
    <s v="Platform/System Capacity &amp; Performance Issue"/>
    <s v="The NII failed due to a ‘DATEDIFF function resulted in an overflow’ error within the workflow. Upon escalation to ATLAS for investigation, the issue was initially attributed to a data input discrepancy related to the date fields. However, further analysis determined that the data input was not the root cause of the error. The true root cause remains under investigation (INC14544643)."/>
    <m/>
    <m/>
    <s v="Single‑Location Impact"/>
    <s v="One‑Off"/>
    <s v="We initiated a manual execution of the affected workflow (Run 1) in QRM, which completed successfully without reproducing the error. This further confirms that the initial assessment of a date‑field discrepancy as the cause was incorrect. Following this validation, the subsequent runs were executed and completed in Q3 as expected."/>
    <m/>
    <s v="INC14544643 | Incident | ServiceNow DevOps"/>
    <s v=""/>
  </r>
  <r>
    <s v="Planning (NII)"/>
    <s v="FRDBPlanning (NII)13 02 2026  16:10:30"/>
    <s v="Not Found"/>
    <s v="planning run01"/>
    <s v="MCPFRDBPlanning (NII)planning run01"/>
    <s v="MCPFRDBPlanning (NII)"/>
    <s v="Not Started"/>
    <m/>
    <m/>
    <m/>
    <m/>
    <m/>
    <m/>
    <m/>
    <m/>
    <m/>
    <m/>
    <m/>
    <m/>
    <n v="2601"/>
    <x v="7"/>
    <x v="0"/>
    <s v="START planning run01"/>
    <s v="END planning run01"/>
    <s v="13 02 2026  16:10:30"/>
    <s v="14 02 2026  20:53:27"/>
    <d v="2026-02-16T04:44:00"/>
    <s v="NULL"/>
    <s v="Completed"/>
    <s v="Planning_FR_MCP rr2 (manual QRM run for Run 1 INC14544643)"/>
    <n v="1"/>
    <s v="planning run01"/>
    <n v="28.716666669999999"/>
    <n v="0"/>
    <n v="28.716666669999999"/>
    <n v="0"/>
    <n v="0"/>
    <n v="28.716666669999999"/>
    <m/>
    <m/>
    <n v="0"/>
    <n v="0"/>
    <n v="28.716666669999999"/>
    <n v="0"/>
    <n v="28.716666669999999"/>
    <s v="No Error"/>
    <m/>
    <m/>
    <m/>
    <m/>
    <m/>
    <m/>
    <m/>
    <m/>
    <m/>
    <m/>
    <s v=""/>
  </r>
  <r>
    <s v="Planning (NII)"/>
    <s v="FRDBPlanning (NII)46069.1972222222"/>
    <s v="Not Found"/>
    <s v="planning run01 mail only"/>
    <s v="MCPFRDBPlanning (NII)planning run01 mail only"/>
    <s v="MCPFRDBPlanning (NII)"/>
    <s v="Not Started"/>
    <m/>
    <m/>
    <m/>
    <m/>
    <m/>
    <m/>
    <m/>
    <m/>
    <m/>
    <m/>
    <m/>
    <m/>
    <n v="2601"/>
    <x v="7"/>
    <x v="0"/>
    <s v="START planning run01 mail only"/>
    <s v="END planning run01 mail only"/>
    <d v="2026-02-16T04:44:00"/>
    <d v="2026-02-16T04:44:00"/>
    <d v="2026-02-16T04:44:00"/>
    <s v="NULL"/>
    <s v="Completed"/>
    <s v="Planning_FR_MCP rr2 (after manual QRM run for Run 1 INC14544643)"/>
    <n v="1"/>
    <s v="planning run01 mail only"/>
    <n v="0"/>
    <n v="0"/>
    <n v="0"/>
    <n v="0"/>
    <n v="0"/>
    <n v="0"/>
    <m/>
    <m/>
    <n v="0"/>
    <n v="0"/>
    <n v="0"/>
    <n v="0"/>
    <n v="0"/>
    <s v="No Error"/>
    <m/>
    <m/>
    <m/>
    <m/>
    <m/>
    <m/>
    <m/>
    <m/>
    <m/>
    <m/>
    <s v=""/>
  </r>
  <r>
    <s v="Planning (NII)"/>
    <s v="FRDBPlanning (NII)46069.1972222222"/>
    <s v="Not Found"/>
    <s v="MDL Processing"/>
    <s v="MCPFRDBPlanning (NII)MDL Processing"/>
    <s v="MCPFRDBPlanning (NII)"/>
    <s v="Not Started"/>
    <m/>
    <m/>
    <m/>
    <m/>
    <m/>
    <m/>
    <m/>
    <m/>
    <m/>
    <m/>
    <m/>
    <m/>
    <n v="2601"/>
    <x v="7"/>
    <x v="0"/>
    <s v="START MDL Processing"/>
    <s v="END MDL Processing"/>
    <d v="2026-02-16T04:44:00"/>
    <d v="2026-02-16T05:03:00"/>
    <d v="2026-02-16T05:03:00"/>
    <s v="NULL"/>
    <s v="Completed"/>
    <s v="Planning_FR_MCP rr2 (after manual QRM run for Run 1 INC14544643)"/>
    <n v="1"/>
    <s v="MDL Processing"/>
    <n v="0.32"/>
    <n v="0"/>
    <n v="0.32"/>
    <n v="0"/>
    <n v="0"/>
    <n v="0.32"/>
    <m/>
    <m/>
    <n v="0"/>
    <n v="0"/>
    <n v="0.32"/>
    <n v="0"/>
    <n v="0.32"/>
    <s v="No Error"/>
    <m/>
    <m/>
    <m/>
    <m/>
    <m/>
    <m/>
    <m/>
    <m/>
    <m/>
    <m/>
    <s v=""/>
  </r>
  <r>
    <s v="Planning (NII)"/>
    <s v="FRDBPlanning (NII)46069.2104166667"/>
    <s v="Not Found"/>
    <s v="planning run02"/>
    <s v="MCPFRDBPlanning (NII)planning run02"/>
    <s v="MCPFRDBPlanning (NII)"/>
    <s v="Not Started"/>
    <m/>
    <m/>
    <m/>
    <m/>
    <m/>
    <m/>
    <m/>
    <m/>
    <m/>
    <m/>
    <m/>
    <m/>
    <n v="2601"/>
    <x v="7"/>
    <x v="0"/>
    <s v="START planning run02"/>
    <s v="END planning run02"/>
    <d v="2026-02-16T05:03:00"/>
    <d v="2026-02-16T05:37:00"/>
    <d v="2026-02-16T05:37:00"/>
    <s v="NULL"/>
    <s v="Completed"/>
    <s v="Planning_FR_MCP rr2 (after manual QRM run for Run 1 INC14544643)"/>
    <n v="1"/>
    <s v="planning run02"/>
    <n v="0.56999999999999995"/>
    <n v="0"/>
    <n v="0.56999999999999995"/>
    <n v="0"/>
    <n v="0"/>
    <n v="0.56999999999999995"/>
    <m/>
    <m/>
    <n v="0"/>
    <n v="0"/>
    <n v="0.56999999999999995"/>
    <n v="0"/>
    <n v="0.56999999999999995"/>
    <s v="No Error"/>
    <m/>
    <m/>
    <m/>
    <m/>
    <m/>
    <m/>
    <m/>
    <m/>
    <m/>
    <m/>
    <s v=""/>
  </r>
  <r>
    <s v="Planning (NII)"/>
    <s v="FRDBPlanning (NII)46069.2340277778"/>
    <s v="Not Found"/>
    <s v="export to ara"/>
    <s v="MCPFRDBPlanning (NII)export to ara"/>
    <s v="MCPFRDBPlanning (NII)"/>
    <s v="Not Started"/>
    <m/>
    <m/>
    <m/>
    <m/>
    <m/>
    <m/>
    <m/>
    <m/>
    <m/>
    <m/>
    <m/>
    <m/>
    <n v="2601"/>
    <x v="7"/>
    <x v="0"/>
    <s v="START export to ara"/>
    <s v="END export to ara"/>
    <d v="2026-02-16T05:37:00"/>
    <d v="2026-02-16T05:39:00"/>
    <d v="2026-02-16T05:39:00"/>
    <s v="NULL"/>
    <s v="Completed"/>
    <s v="Planning_FR_MCP rr2 (after manual QRM run for Run 1 INC14544643)"/>
    <n v="3"/>
    <s v="export to ara"/>
    <n v="0.03"/>
    <n v="0"/>
    <n v="0.03"/>
    <n v="0"/>
    <n v="0"/>
    <n v="0.03"/>
    <m/>
    <m/>
    <n v="0"/>
    <n v="0"/>
    <n v="0.03"/>
    <n v="0"/>
    <n v="0.03"/>
    <s v="No Error"/>
    <m/>
    <m/>
    <m/>
    <m/>
    <m/>
    <m/>
    <m/>
    <m/>
    <m/>
    <m/>
    <s v="export to ara"/>
  </r>
  <r>
    <s v="Planning (NII)"/>
    <s v="FRDBPlanning (NII)46069.2354166667"/>
    <s v="Not Found"/>
    <s v="planning run QRM reporter exports"/>
    <s v="MCPFRDBPlanning (NII)planning run QRM reporter exports"/>
    <s v="MCPFRDBPlanning (NII)"/>
    <s v="Not Started"/>
    <m/>
    <m/>
    <m/>
    <m/>
    <m/>
    <m/>
    <m/>
    <m/>
    <m/>
    <m/>
    <m/>
    <m/>
    <n v="2601"/>
    <x v="7"/>
    <x v="0"/>
    <s v="START planning run QRM reporter exports"/>
    <s v="END planning run QRM reporter exports"/>
    <d v="2026-02-16T05:39:00"/>
    <d v="2026-02-16T05:44:00"/>
    <d v="2026-02-16T05:44:00"/>
    <s v="NULL"/>
    <s v="Completed"/>
    <s v="Planning_FR_MCP rr2 (after manual QRM run for Run 1 INC14544643)"/>
    <n v="1"/>
    <s v="planning run QRM reporter exports"/>
    <n v="0.08"/>
    <n v="0"/>
    <n v="0.08"/>
    <n v="0"/>
    <n v="0"/>
    <n v="0.08"/>
    <m/>
    <m/>
    <n v="0"/>
    <n v="0"/>
    <n v="0.08"/>
    <n v="0"/>
    <n v="0.08"/>
    <s v="No Error"/>
    <m/>
    <m/>
    <m/>
    <m/>
    <m/>
    <m/>
    <m/>
    <m/>
    <m/>
    <m/>
    <s v=""/>
  </r>
  <r>
    <s v="Planning (NII)"/>
    <s v="FRDBPlanning (NII)46069.2388888889"/>
    <s v="Not Found"/>
    <s v="planning run OLAP exports"/>
    <s v="MCPFRDBPlanning (NII)planning run OLAP exports"/>
    <s v="MCPFRDBPlanning (NII)"/>
    <s v="Not Started"/>
    <m/>
    <m/>
    <m/>
    <m/>
    <m/>
    <m/>
    <m/>
    <m/>
    <m/>
    <m/>
    <m/>
    <m/>
    <n v="2601"/>
    <x v="7"/>
    <x v="0"/>
    <s v="START planning run OLAP exports"/>
    <s v="END planning run OLAP exports"/>
    <d v="2026-02-16T05:44:00"/>
    <d v="2026-02-16T07:59:00"/>
    <s v="NULL"/>
    <s v="NULL"/>
    <s v="Completed"/>
    <s v="Planning_FR_MCP rr2 (after manual QRM run for Run 1 INC14544643)"/>
    <n v="1"/>
    <s v="planning run OLAP exports"/>
    <n v="2.25"/>
    <n v="0"/>
    <n v="2.25"/>
    <n v="0"/>
    <n v="0"/>
    <n v="2.25"/>
    <m/>
    <m/>
    <n v="0"/>
    <n v="0"/>
    <n v="2.25"/>
    <n v="0"/>
    <n v="2.25"/>
    <s v="No Error"/>
    <m/>
    <m/>
    <m/>
    <m/>
    <m/>
    <m/>
    <m/>
    <m/>
    <m/>
    <m/>
    <s v=""/>
  </r>
  <r>
    <s v="ICDB"/>
    <s v="ICDBICDB46062.4847222222"/>
    <s v="Not Found"/>
    <s v="Delete portfolio from"/>
    <s v="MCPICDBICDBDelete portfolio from"/>
    <s v="MCPICDBICDB"/>
    <s v="Not Started"/>
    <m/>
    <m/>
    <m/>
    <m/>
    <m/>
    <m/>
    <m/>
    <m/>
    <m/>
    <m/>
    <m/>
    <m/>
    <n v="2601"/>
    <x v="11"/>
    <x v="0"/>
    <s v="START Delete portfolio from"/>
    <s v="END Delete portfolio from"/>
    <d v="2026-02-09T11:38:00"/>
    <d v="2026-02-09T11:40:00"/>
    <d v="2026-02-09T13:00:00"/>
    <s v="NULL"/>
    <s v="Completed"/>
    <s v="ICDB_MCP 202601 DEL,MP, Spreads, copy port"/>
    <n v="1"/>
    <s v="Delete portfolio from"/>
    <n v="0.03"/>
    <n v="0"/>
    <n v="0.03"/>
    <n v="0"/>
    <n v="0"/>
    <n v="0.03"/>
    <m/>
    <m/>
    <n v="0"/>
    <n v="0"/>
    <n v="0.03"/>
    <n v="0"/>
    <n v="0.03"/>
    <s v="No Error"/>
    <m/>
    <m/>
    <m/>
    <m/>
    <m/>
    <m/>
    <m/>
    <m/>
    <m/>
    <m/>
    <s v=""/>
  </r>
  <r>
    <s v="ICDB"/>
    <s v="ICDBICDB46062.5416666667"/>
    <s v="Not Found"/>
    <s v="load model parameters from"/>
    <s v="MCPICDBICDBload model parameters from"/>
    <s v="MCPICDBICDB"/>
    <s v="Not Started"/>
    <m/>
    <m/>
    <m/>
    <m/>
    <m/>
    <m/>
    <m/>
    <m/>
    <m/>
    <m/>
    <m/>
    <m/>
    <n v="2601"/>
    <x v="11"/>
    <x v="0"/>
    <s v="START load model parameters from"/>
    <s v="END load model parameters from"/>
    <d v="2026-02-09T13:00:00"/>
    <d v="2026-02-09T13:01:00"/>
    <d v="2026-02-09T13:01:00"/>
    <s v="NULL"/>
    <s v="Completed"/>
    <s v="ICDB_MCP 202601 DEL,MP, Spreads, copy port"/>
    <n v="1"/>
    <s v="load model parameters from"/>
    <n v="0.02"/>
    <n v="0"/>
    <n v="0.02"/>
    <n v="0"/>
    <n v="0"/>
    <n v="0.02"/>
    <m/>
    <m/>
    <n v="0"/>
    <n v="0"/>
    <n v="0.02"/>
    <n v="0"/>
    <n v="0.02"/>
    <s v="No Error"/>
    <m/>
    <m/>
    <m/>
    <m/>
    <m/>
    <m/>
    <m/>
    <m/>
    <m/>
    <m/>
    <s v=""/>
  </r>
  <r>
    <s v="ICDB"/>
    <s v="ICDBICDB46062.5423611111"/>
    <s v="Not Found"/>
    <s v="compare model parameters from"/>
    <s v="MCPICDBICDBcompare model parameters from"/>
    <s v="MCPICDBICDB"/>
    <s v="Not Started"/>
    <m/>
    <m/>
    <m/>
    <m/>
    <m/>
    <m/>
    <m/>
    <m/>
    <m/>
    <m/>
    <m/>
    <m/>
    <n v="2601"/>
    <x v="11"/>
    <x v="0"/>
    <s v="START compare model parameters from"/>
    <s v="END compare model parameters from"/>
    <d v="2026-02-09T13:01:00"/>
    <d v="2026-02-09T13:06:00"/>
    <d v="2026-02-09T13:06:00"/>
    <s v="NULL"/>
    <s v="Completed"/>
    <s v="ICDB_MCP 202601 DEL,MP, Spreads, copy port"/>
    <n v="1"/>
    <s v="compare model parameters from"/>
    <n v="0.08"/>
    <n v="0"/>
    <n v="0.08"/>
    <n v="0"/>
    <n v="0"/>
    <n v="0.08"/>
    <m/>
    <m/>
    <n v="0"/>
    <n v="0"/>
    <n v="0.08"/>
    <n v="0"/>
    <n v="0.08"/>
    <s v="No Error"/>
    <m/>
    <m/>
    <m/>
    <m/>
    <m/>
    <m/>
    <m/>
    <m/>
    <m/>
    <m/>
    <s v=""/>
  </r>
  <r>
    <s v="ICDB"/>
    <s v="ICDBICDB46062.5458333333"/>
    <s v="Not Found"/>
    <s v="Portfolio Copy | NLWB_Lending | Live on ALM Core"/>
    <s v="MCPICDBICDBPortfolio Copy | NLWB_Lending | Live on ALM Core"/>
    <s v="MCPICDBICDB"/>
    <s v="Not Started"/>
    <m/>
    <m/>
    <m/>
    <m/>
    <m/>
    <m/>
    <m/>
    <m/>
    <m/>
    <m/>
    <m/>
    <m/>
    <n v="2601"/>
    <x v="11"/>
    <x v="0"/>
    <s v="START Portfolio Copy | NLWB_Lending | Live on ALM Core"/>
    <s v="END Portfolio Copy | NLWB_Lending | Live on ALM Core"/>
    <d v="2026-02-09T13:06:00"/>
    <d v="2026-02-09T13:46:00"/>
    <d v="2026-02-09T13:46:00"/>
    <s v="NULL"/>
    <s v="Completed"/>
    <s v="ICDB_MCP 202601 DEL,MP, Spreads, copy port"/>
    <n v="1"/>
    <s v="Portfolio Copy | NLWB_Lending | Live on ALM Core"/>
    <n v="0.67"/>
    <n v="0"/>
    <n v="0.67"/>
    <n v="0"/>
    <n v="0"/>
    <n v="0.67"/>
    <m/>
    <m/>
    <n v="0"/>
    <n v="0"/>
    <n v="0.67"/>
    <n v="0"/>
    <n v="0.67"/>
    <s v="No Error"/>
    <m/>
    <m/>
    <m/>
    <m/>
    <m/>
    <m/>
    <m/>
    <m/>
    <m/>
    <m/>
    <s v=""/>
  </r>
  <r>
    <s v="ICDB"/>
    <s v="ICDBICDB46062.5736111111"/>
    <s v="Not Found"/>
    <s v="Portfolio Copy | London | Live on ALM Core"/>
    <s v="MCPICDBICDBPortfolio Copy | London | Live on ALM Core"/>
    <s v="MCPICDBICDB"/>
    <s v="Not Started"/>
    <m/>
    <m/>
    <m/>
    <m/>
    <m/>
    <m/>
    <m/>
    <m/>
    <m/>
    <m/>
    <m/>
    <m/>
    <n v="2601"/>
    <x v="11"/>
    <x v="0"/>
    <s v="START Portfolio Copy | London | Live on ALM Core"/>
    <s v="END Portfolio Copy | London | Live on ALM Core"/>
    <d v="2026-02-09T13:46:00"/>
    <d v="2026-02-09T14:40:00"/>
    <d v="2026-02-09T14:40:00"/>
    <s v="NULL"/>
    <s v="Completed"/>
    <s v="ICDB_MCP 202601 DEL,MP, Spreads, copy port"/>
    <n v="1"/>
    <s v="Portfolio Copy | London | Live on ALM Core"/>
    <n v="0.9"/>
    <n v="0"/>
    <n v="0.9"/>
    <n v="0"/>
    <n v="0"/>
    <n v="0.9"/>
    <m/>
    <m/>
    <n v="0"/>
    <n v="0"/>
    <n v="0.9"/>
    <n v="0"/>
    <n v="0.9"/>
    <s v="No Error"/>
    <m/>
    <m/>
    <m/>
    <m/>
    <m/>
    <m/>
    <m/>
    <m/>
    <m/>
    <m/>
    <s v=""/>
  </r>
  <r>
    <s v="ICDB"/>
    <s v="ICDBICDB46062.6111111111"/>
    <s v="Not Found"/>
    <s v="Portfolio Copy | Dublin | Live on ALM Core"/>
    <s v="MCPICDBICDBPortfolio Copy | Dublin | Live on ALM Core"/>
    <s v="MCPICDBICDB"/>
    <s v="Not Started"/>
    <m/>
    <m/>
    <m/>
    <m/>
    <m/>
    <m/>
    <m/>
    <m/>
    <m/>
    <m/>
    <m/>
    <m/>
    <n v="2601"/>
    <x v="11"/>
    <x v="0"/>
    <s v="START Portfolio Copy | Dublin | Live on ALM Core"/>
    <s v="END Portfolio Copy | Dublin | Live on ALM Core"/>
    <d v="2026-02-09T14:40:00"/>
    <d v="2026-02-09T14:41:00"/>
    <d v="2026-02-09T14:41:00"/>
    <s v="NULL"/>
    <s v="Completed"/>
    <s v="ICDB_MCP 202601 DEL,MP, Spreads, copy port"/>
    <n v="1"/>
    <s v="Portfolio Copy | Dublin | Live on ALM Core"/>
    <n v="0.02"/>
    <n v="0"/>
    <n v="0.02"/>
    <n v="0"/>
    <n v="0"/>
    <n v="0.02"/>
    <m/>
    <m/>
    <n v="0"/>
    <n v="0"/>
    <n v="0.02"/>
    <n v="0"/>
    <n v="0.02"/>
    <s v="No Error"/>
    <m/>
    <m/>
    <m/>
    <m/>
    <m/>
    <m/>
    <m/>
    <m/>
    <m/>
    <m/>
    <s v=""/>
  </r>
  <r>
    <s v="ICDB"/>
    <s v="ICDBICDB46062.6118055556"/>
    <s v="Not Found"/>
    <s v="Portfolio Copy | Singapore | Live on ALM Core"/>
    <s v="MCPICDBICDBPortfolio Copy | Singapore | Live on ALM Core"/>
    <s v="MCPICDBICDB"/>
    <s v="Not Started"/>
    <m/>
    <m/>
    <m/>
    <m/>
    <m/>
    <m/>
    <m/>
    <m/>
    <m/>
    <m/>
    <m/>
    <m/>
    <n v="2601"/>
    <x v="11"/>
    <x v="0"/>
    <s v="START Portfolio Copy | Singapore | Live on ALM Core"/>
    <s v="END Portfolio Copy | Singapore | Live on ALM Core"/>
    <d v="2026-02-09T14:41:00"/>
    <d v="2026-02-09T15:20:00"/>
    <d v="2026-02-09T15:20:00"/>
    <s v="NULL"/>
    <s v="Completed"/>
    <s v="ICDB_MCP 202601 DEL,MP, Spreads, copy port"/>
    <n v="1"/>
    <s v="Portfolio Copy | Singapore | Live on ALM Core"/>
    <n v="0.65"/>
    <n v="0"/>
    <n v="0.65"/>
    <n v="0"/>
    <n v="0"/>
    <n v="0.65"/>
    <m/>
    <m/>
    <n v="0"/>
    <n v="0"/>
    <n v="0.65"/>
    <n v="0"/>
    <n v="0.65"/>
    <s v="No Error"/>
    <m/>
    <m/>
    <m/>
    <m/>
    <m/>
    <m/>
    <m/>
    <m/>
    <m/>
    <m/>
    <s v=""/>
  </r>
  <r>
    <s v="ICDB"/>
    <s v="ICDBICDB46062.6388888889"/>
    <s v="Not Found"/>
    <s v="Portfolio Copy | Hong_Kong | Live on ALM Core"/>
    <s v="MCPICDBICDBPortfolio Copy | Hong_Kong | Live on ALM Core"/>
    <s v="MCPICDBICDB"/>
    <s v="Not Started"/>
    <m/>
    <m/>
    <m/>
    <m/>
    <m/>
    <m/>
    <m/>
    <m/>
    <m/>
    <m/>
    <m/>
    <m/>
    <n v="2601"/>
    <x v="11"/>
    <x v="0"/>
    <s v="START Portfolio Copy | Hong_Kong | Live on ALM Core"/>
    <s v="END Portfolio Copy | Hong_Kong | Live on ALM Core"/>
    <d v="2026-02-09T15:20:00"/>
    <d v="2026-02-09T16:14:00"/>
    <d v="2026-02-09T16:14:00"/>
    <s v="NULL"/>
    <s v="Completed"/>
    <s v="ICDB_MCP 202601 DEL,MP, Spreads, copy port"/>
    <n v="1"/>
    <s v="Portfolio Copy | Hong_Kong | Live on ALM Core"/>
    <n v="0.9"/>
    <n v="0"/>
    <n v="0.9"/>
    <n v="0"/>
    <n v="0"/>
    <n v="0.9"/>
    <m/>
    <m/>
    <n v="0"/>
    <n v="0"/>
    <n v="0.9"/>
    <n v="0"/>
    <n v="0.9"/>
    <s v="No Error"/>
    <m/>
    <m/>
    <m/>
    <m/>
    <m/>
    <m/>
    <m/>
    <m/>
    <m/>
    <m/>
    <s v=""/>
  </r>
  <r>
    <s v="ICDB"/>
    <s v="ICDBICDB46062.6763888889"/>
    <s v="Not Found"/>
    <s v="Portfolio Copy | Sofia | Live on ALM Core"/>
    <s v="MCPICDBICDBPortfolio Copy | Sofia | Live on ALM Core"/>
    <s v="MCPICDBICDB"/>
    <s v="Not Started"/>
    <m/>
    <m/>
    <m/>
    <m/>
    <m/>
    <m/>
    <m/>
    <m/>
    <m/>
    <m/>
    <m/>
    <m/>
    <n v="2601"/>
    <x v="11"/>
    <x v="0"/>
    <s v="START Portfolio Copy | Sofia | Live on ALM Core"/>
    <s v="END Portfolio Copy | Sofia | Live on ALM Core"/>
    <d v="2026-02-09T16:14:00"/>
    <d v="2026-02-09T16:57:00"/>
    <d v="2026-02-09T16:57:00"/>
    <s v="NULL"/>
    <s v="Completed"/>
    <s v="ICDB_MCP 202601 DEL,MP, Spreads, copy port"/>
    <n v="1"/>
    <s v="Portfolio Copy | Sofia | Live on ALM Core"/>
    <n v="0.72"/>
    <n v="0"/>
    <n v="0.72"/>
    <n v="0"/>
    <n v="0"/>
    <n v="0.72"/>
    <m/>
    <m/>
    <n v="0"/>
    <n v="0"/>
    <n v="0.72"/>
    <n v="0"/>
    <n v="0.72"/>
    <s v="No Error"/>
    <m/>
    <m/>
    <m/>
    <m/>
    <m/>
    <m/>
    <m/>
    <m/>
    <m/>
    <m/>
    <s v=""/>
  </r>
  <r>
    <s v="ICDB"/>
    <s v="ICDBICDB46062.70625"/>
    <s v="Not Found"/>
    <s v="Portfolio Copy | Vienna | Live on ALM Core"/>
    <s v="MCPICDBICDBPortfolio Copy | Vienna | Live on ALM Core"/>
    <s v="MCPICDBICDB"/>
    <s v="Not Started"/>
    <m/>
    <m/>
    <m/>
    <m/>
    <m/>
    <m/>
    <m/>
    <m/>
    <m/>
    <m/>
    <m/>
    <m/>
    <n v="2601"/>
    <x v="11"/>
    <x v="0"/>
    <s v="START Portfolio Copy | Vienna | Live on ALM Core"/>
    <s v="END Portfolio Copy | Vienna | Live on ALM Core"/>
    <d v="2026-02-09T16:57:00"/>
    <d v="2026-02-09T16:57:00"/>
    <d v="2026-02-09T16:57:00"/>
    <s v="NULL"/>
    <s v="Completed"/>
    <s v="ICDB_MCP 202601 DEL,MP, Spreads, copy port"/>
    <n v="1"/>
    <s v="Portfolio Copy | Vienna | Live on ALM Core"/>
    <n v="0"/>
    <n v="0"/>
    <n v="0"/>
    <n v="0"/>
    <n v="0"/>
    <n v="0"/>
    <m/>
    <m/>
    <n v="0"/>
    <n v="0"/>
    <n v="0"/>
    <n v="0"/>
    <n v="0"/>
    <s v="No Error"/>
    <m/>
    <m/>
    <m/>
    <m/>
    <m/>
    <m/>
    <m/>
    <m/>
    <m/>
    <m/>
    <s v=""/>
  </r>
  <r>
    <s v="ICDB"/>
    <s v="ICDBICDB46062.70625"/>
    <s v="Not Found"/>
    <s v="Portfolio Copy | Prague | Live on ALM Core"/>
    <s v="MCPICDBICDBPortfolio Copy | Prague | Live on ALM Core"/>
    <s v="MCPICDBICDB"/>
    <s v="Not Started"/>
    <m/>
    <m/>
    <m/>
    <m/>
    <m/>
    <m/>
    <m/>
    <m/>
    <m/>
    <m/>
    <m/>
    <m/>
    <n v="2601"/>
    <x v="11"/>
    <x v="0"/>
    <s v="START Portfolio Copy | Prague | Live on ALM Core"/>
    <s v="END Portfolio Copy | Prague | Live on ALM Core"/>
    <d v="2026-02-09T16:57:00"/>
    <d v="2026-02-09T17:37:00"/>
    <d v="2026-02-09T17:37:00"/>
    <s v="NULL"/>
    <s v="Completed"/>
    <s v="ICDB_MCP 202601 DEL,MP, Spreads, copy port"/>
    <n v="1"/>
    <s v="Portfolio Copy | Prague | Live on ALM Core"/>
    <n v="0.67"/>
    <n v="0"/>
    <n v="0.67"/>
    <n v="0"/>
    <n v="0"/>
    <n v="0.67"/>
    <m/>
    <m/>
    <n v="0"/>
    <n v="0"/>
    <n v="0.67"/>
    <n v="0"/>
    <n v="0.67"/>
    <s v="No Error"/>
    <m/>
    <m/>
    <m/>
    <m/>
    <m/>
    <m/>
    <m/>
    <m/>
    <m/>
    <m/>
    <s v=""/>
  </r>
  <r>
    <s v="ICDB"/>
    <s v="ICDBICDB46062.7340277778"/>
    <s v="Not Found"/>
    <s v="Portfolio Copy | Beijing | Other live location"/>
    <s v="MCPICDBICDBPortfolio Copy | Beijing | Other live location"/>
    <s v="MCPICDBICDB"/>
    <s v="Not Started"/>
    <m/>
    <m/>
    <m/>
    <m/>
    <m/>
    <m/>
    <m/>
    <m/>
    <m/>
    <m/>
    <m/>
    <m/>
    <n v="2601"/>
    <x v="11"/>
    <x v="0"/>
    <s v="START Portfolio Copy | Beijing | Other live location"/>
    <s v="END Portfolio Copy | Beijing | Other live location"/>
    <d v="2026-02-09T17:37:00"/>
    <d v="2026-02-09T17:39:00"/>
    <d v="2026-02-09T17:39:00"/>
    <s v="NULL"/>
    <s v="Completed"/>
    <s v="ICDB_MCP 202601 DEL,MP, Spreads, copy port"/>
    <n v="1"/>
    <s v="Portfolio Copy | Beijing | Other live location"/>
    <n v="0.03"/>
    <n v="0"/>
    <n v="0.03"/>
    <n v="0"/>
    <n v="0"/>
    <n v="0.03"/>
    <m/>
    <m/>
    <n v="0"/>
    <n v="0"/>
    <n v="0.03"/>
    <n v="0"/>
    <n v="0.03"/>
    <s v="No Error"/>
    <m/>
    <m/>
    <m/>
    <m/>
    <m/>
    <m/>
    <m/>
    <m/>
    <m/>
    <m/>
    <s v=""/>
  </r>
  <r>
    <s v="ICDB"/>
    <s v="ICDBICDB46062.7354166667"/>
    <s v="Not Found"/>
    <s v="Portfolio Copy | Shanghai | Other live location"/>
    <s v="MCPICDBICDBPortfolio Copy | Shanghai | Other live location"/>
    <s v="MCPICDBICDB"/>
    <s v="Not Started"/>
    <m/>
    <m/>
    <m/>
    <m/>
    <m/>
    <m/>
    <m/>
    <m/>
    <m/>
    <m/>
    <m/>
    <m/>
    <n v="2601"/>
    <x v="11"/>
    <x v="0"/>
    <s v="START Portfolio Copy | Shanghai | Other live location"/>
    <s v="END Portfolio Copy | Shanghai | Other live location"/>
    <d v="2026-02-09T17:39:00"/>
    <d v="2026-02-09T17:39:00"/>
    <d v="2026-02-09T17:39:00"/>
    <s v="NULL"/>
    <s v="Completed"/>
    <s v="ICDB_MCP 202601 DEL,MP, Spreads, copy port"/>
    <n v="1"/>
    <s v="Portfolio Copy | Shanghai | Other live location"/>
    <n v="0"/>
    <n v="0"/>
    <n v="0"/>
    <n v="0"/>
    <n v="0"/>
    <n v="0"/>
    <m/>
    <m/>
    <n v="0"/>
    <n v="0"/>
    <n v="0"/>
    <n v="0"/>
    <n v="0"/>
    <s v="No Error"/>
    <m/>
    <m/>
    <m/>
    <m/>
    <m/>
    <m/>
    <m/>
    <m/>
    <m/>
    <m/>
    <s v=""/>
  </r>
  <r>
    <s v="ICDB"/>
    <s v="ICDBICDB46062.7354166667"/>
    <s v="Not Found"/>
    <s v="Portfolio Copy | Budapest | Live on ALM Core"/>
    <s v="MCPICDBICDBPortfolio Copy | Budapest | Live on ALM Core"/>
    <s v="MCPICDBICDB"/>
    <s v="Not Started"/>
    <m/>
    <m/>
    <m/>
    <m/>
    <m/>
    <m/>
    <m/>
    <m/>
    <m/>
    <m/>
    <m/>
    <m/>
    <n v="2601"/>
    <x v="11"/>
    <x v="0"/>
    <s v="START Portfolio Copy | Budapest | Live on ALM Core"/>
    <s v="END Portfolio Copy | Budapest | Live on ALM Core"/>
    <d v="2026-02-09T17:39:00"/>
    <d v="2026-02-09T17:40:00"/>
    <d v="2026-02-09T17:40:00"/>
    <s v="NULL"/>
    <s v="Completed"/>
    <s v="ICDB_MCP 202601 DEL,MP, Spreads, copy port"/>
    <n v="1"/>
    <s v="Portfolio Copy | Budapest | Live on ALM Core"/>
    <n v="0.02"/>
    <n v="0"/>
    <n v="0.02"/>
    <n v="0"/>
    <n v="0"/>
    <n v="0.02"/>
    <m/>
    <m/>
    <n v="0"/>
    <n v="0"/>
    <n v="0.02"/>
    <n v="0"/>
    <n v="0.02"/>
    <s v="No Error"/>
    <m/>
    <m/>
    <m/>
    <m/>
    <m/>
    <m/>
    <m/>
    <m/>
    <m/>
    <m/>
    <s v=""/>
  </r>
  <r>
    <s v="ICDB"/>
    <s v="ICDBICDB46062.7361111111"/>
    <s v="Not Found"/>
    <s v="Portfolio Copy | Tokyo | Live on ALM Core"/>
    <s v="MCPICDBICDBPortfolio Copy | Tokyo | Live on ALM Core"/>
    <s v="MCPICDBICDB"/>
    <s v="Not Started"/>
    <m/>
    <m/>
    <m/>
    <m/>
    <m/>
    <m/>
    <m/>
    <m/>
    <m/>
    <m/>
    <m/>
    <m/>
    <n v="2601"/>
    <x v="11"/>
    <x v="0"/>
    <s v="START Portfolio Copy | Tokyo | Live on ALM Core"/>
    <s v="END Portfolio Copy | Tokyo | Live on ALM Core"/>
    <d v="2026-02-09T17:40:00"/>
    <d v="2026-02-09T17:41:00"/>
    <d v="2026-02-09T17:41:00"/>
    <s v="NULL"/>
    <s v="Completed"/>
    <s v="ICDB_MCP 202601 DEL,MP, Spreads, copy port"/>
    <n v="1"/>
    <s v="Portfolio Copy | Tokyo | Live on ALM Core"/>
    <n v="0.02"/>
    <n v="0"/>
    <n v="0.02"/>
    <n v="0"/>
    <n v="0"/>
    <n v="0.02"/>
    <m/>
    <m/>
    <n v="0"/>
    <n v="0"/>
    <n v="0.02"/>
    <n v="0"/>
    <n v="0.02"/>
    <s v="No Error"/>
    <m/>
    <m/>
    <m/>
    <m/>
    <m/>
    <m/>
    <m/>
    <m/>
    <m/>
    <m/>
    <s v=""/>
  </r>
  <r>
    <s v="ICDB"/>
    <s v="ICDBICDB46062.7368055556"/>
    <s v="Not Found"/>
    <s v="Portfolio Copy | Manila | Other live location"/>
    <s v="MCPICDBICDBPortfolio Copy | Manila | Other live location"/>
    <s v="MCPICDBICDB"/>
    <s v="Not Started"/>
    <m/>
    <m/>
    <m/>
    <m/>
    <m/>
    <m/>
    <m/>
    <m/>
    <m/>
    <m/>
    <m/>
    <m/>
    <n v="2601"/>
    <x v="11"/>
    <x v="0"/>
    <s v="START Portfolio Copy | Manila | Other live location"/>
    <s v="END Portfolio Copy | Manila | Other live location"/>
    <d v="2026-02-09T17:41:00"/>
    <d v="2026-02-09T17:41:00"/>
    <d v="2026-02-09T17:41:00"/>
    <s v="NULL"/>
    <s v="Completed"/>
    <s v="ICDB_MCP 202601 DEL,MP, Spreads, copy port"/>
    <n v="1"/>
    <s v="Portfolio Copy | Manila | Other live location"/>
    <n v="0"/>
    <n v="0"/>
    <n v="0"/>
    <n v="0"/>
    <n v="0"/>
    <n v="0"/>
    <m/>
    <m/>
    <n v="0"/>
    <n v="0"/>
    <n v="0"/>
    <n v="0"/>
    <n v="0"/>
    <s v="No Error"/>
    <m/>
    <m/>
    <m/>
    <m/>
    <m/>
    <m/>
    <m/>
    <m/>
    <m/>
    <m/>
    <s v=""/>
  </r>
  <r>
    <s v="ICDB"/>
    <s v="ICDBICDB46062.7368055556"/>
    <s v="Not Found"/>
    <s v="Portfolio Copy | Bratislava | Live on ALM Core"/>
    <s v="MCPICDBICDBPortfolio Copy | Bratislava | Live on ALM Core"/>
    <s v="MCPICDBICDB"/>
    <s v="Not Started"/>
    <m/>
    <m/>
    <m/>
    <m/>
    <m/>
    <m/>
    <m/>
    <m/>
    <m/>
    <m/>
    <m/>
    <m/>
    <n v="2601"/>
    <x v="11"/>
    <x v="0"/>
    <s v="START Portfolio Copy | Bratislava | Live on ALM Core"/>
    <s v="END Portfolio Copy | Bratislava | Live on ALM Core"/>
    <d v="2026-02-09T17:41:00"/>
    <d v="2026-02-09T17:42:00"/>
    <d v="2026-02-09T17:42:00"/>
    <s v="NULL"/>
    <s v="Completed"/>
    <s v="ICDB_MCP 202601 DEL,MP, Spreads, copy port"/>
    <n v="1"/>
    <s v="Portfolio Copy | Bratislava | Live on ALM Core"/>
    <n v="0.02"/>
    <n v="0"/>
    <n v="0.02"/>
    <n v="0"/>
    <n v="0"/>
    <n v="0.02"/>
    <m/>
    <m/>
    <n v="0"/>
    <n v="0"/>
    <n v="0.02"/>
    <n v="0"/>
    <n v="0.02"/>
    <s v="No Error"/>
    <m/>
    <m/>
    <m/>
    <m/>
    <m/>
    <m/>
    <m/>
    <m/>
    <m/>
    <m/>
    <s v=""/>
  </r>
  <r>
    <s v="ICDB"/>
    <s v="ICDBICDB46062.7375"/>
    <s v="Not Found"/>
    <s v="Portfolio Copy | Seoul | Live on ALM Core"/>
    <s v="MCPICDBICDBPortfolio Copy | Seoul | Live on ALM Core"/>
    <s v="MCPICDBICDB"/>
    <s v="Not Started"/>
    <m/>
    <m/>
    <m/>
    <m/>
    <m/>
    <m/>
    <m/>
    <m/>
    <m/>
    <m/>
    <m/>
    <m/>
    <n v="2601"/>
    <x v="11"/>
    <x v="0"/>
    <s v="START Portfolio Copy | Seoul | Live on ALM Core"/>
    <s v="END Portfolio Copy | Seoul | Live on ALM Core"/>
    <d v="2026-02-09T17:42:00"/>
    <d v="2026-02-09T17:42:00"/>
    <d v="2026-02-09T17:42:00"/>
    <s v="NULL"/>
    <s v="Completed"/>
    <s v="ICDB_MCP 202601 DEL,MP, Spreads, copy port"/>
    <n v="1"/>
    <s v="Portfolio Copy | Seoul | Live on ALM Core"/>
    <n v="0"/>
    <n v="0"/>
    <n v="0"/>
    <n v="0"/>
    <n v="0"/>
    <n v="0"/>
    <m/>
    <m/>
    <n v="0"/>
    <n v="0"/>
    <n v="0"/>
    <n v="0"/>
    <n v="0"/>
    <s v="No Error"/>
    <m/>
    <m/>
    <m/>
    <m/>
    <m/>
    <m/>
    <m/>
    <m/>
    <m/>
    <m/>
    <s v=""/>
  </r>
  <r>
    <s v="ICDB"/>
    <s v="ICDBICDB46062.7375"/>
    <s v="Not Found"/>
    <s v="Portfolio Copy | Taipei | Live on ALM Core"/>
    <s v="MCPICDBICDBPortfolio Copy | Taipei | Live on ALM Core"/>
    <s v="MCPICDBICDB"/>
    <s v="Not Started"/>
    <m/>
    <m/>
    <m/>
    <m/>
    <m/>
    <m/>
    <m/>
    <m/>
    <m/>
    <m/>
    <m/>
    <m/>
    <n v="2601"/>
    <x v="11"/>
    <x v="0"/>
    <s v="START Portfolio Copy | Taipei | Live on ALM Core"/>
    <s v="END Portfolio Copy | Taipei | Live on ALM Core"/>
    <d v="2026-02-09T17:42:00"/>
    <d v="2026-02-09T17:43:00"/>
    <d v="2026-02-09T17:43:00"/>
    <s v="NULL"/>
    <s v="Completed"/>
    <s v="ICDB_MCP 202601 DEL,MP, Spreads, copy port"/>
    <n v="1"/>
    <s v="Portfolio Copy | Taipei | Live on ALM Core"/>
    <n v="0.02"/>
    <n v="0"/>
    <n v="0.02"/>
    <n v="0"/>
    <n v="0"/>
    <n v="0.02"/>
    <m/>
    <m/>
    <n v="0"/>
    <n v="0"/>
    <n v="0.02"/>
    <n v="0"/>
    <n v="0.02"/>
    <s v="No Error"/>
    <m/>
    <m/>
    <m/>
    <m/>
    <m/>
    <m/>
    <m/>
    <m/>
    <m/>
    <m/>
    <s v=""/>
  </r>
  <r>
    <s v="ICDB"/>
    <s v="ICDBICDB46062.7381944444"/>
    <s v="Not Found"/>
    <s v="Portfolio Copy | NLWB_BMG | Live on ALM Core"/>
    <s v="MCPICDBICDBPortfolio Copy | NLWB_BMG | Live on ALM Core"/>
    <s v="MCPICDBICDB"/>
    <s v="Not Started"/>
    <m/>
    <m/>
    <m/>
    <m/>
    <m/>
    <m/>
    <m/>
    <m/>
    <m/>
    <m/>
    <m/>
    <m/>
    <n v="2601"/>
    <x v="11"/>
    <x v="0"/>
    <s v="START Portfolio Copy | NLWB_BMG | Live on ALM Core"/>
    <s v="END Portfolio Copy | NLWB_BMG | Live on ALM Core"/>
    <d v="2026-02-09T17:43:00"/>
    <d v="2026-02-09T17:44:00"/>
    <d v="2026-02-09T17:44:00"/>
    <s v="NULL"/>
    <s v="Completed"/>
    <s v="ICDB_MCP 202601 DEL,MP, Spreads, copy port"/>
    <n v="1"/>
    <s v="Portfolio Copy | NLWB_BMG | Live on ALM Core"/>
    <n v="0.02"/>
    <n v="0"/>
    <n v="0.02"/>
    <n v="0"/>
    <n v="0"/>
    <n v="0.02"/>
    <m/>
    <m/>
    <n v="0"/>
    <n v="0"/>
    <n v="0.02"/>
    <n v="0"/>
    <n v="0.02"/>
    <s v="No Error"/>
    <m/>
    <m/>
    <m/>
    <m/>
    <m/>
    <m/>
    <m/>
    <m/>
    <m/>
    <m/>
    <s v=""/>
  </r>
  <r>
    <s v="ICDB"/>
    <s v="ICDBICDB46062.7388888889"/>
    <s v="Not Found"/>
    <s v="Portfolio Copy | NLWB_FM_Banking_books | Live on ALM Core"/>
    <s v="MCPICDBICDBPortfolio Copy | NLWB_FM_Banking_books | Live on ALM Core"/>
    <s v="MCPICDBICDB"/>
    <s v="Not Started"/>
    <m/>
    <m/>
    <m/>
    <m/>
    <m/>
    <m/>
    <m/>
    <m/>
    <m/>
    <m/>
    <m/>
    <m/>
    <n v="2601"/>
    <x v="11"/>
    <x v="0"/>
    <s v="START Portfolio Copy | NLWB_FM_Banking_books | Live on ALM Core"/>
    <s v="END Portfolio Copy | NLWB_FM_Banking_books | Live on ALM Core"/>
    <d v="2026-02-09T17:44:00"/>
    <d v="2026-02-09T17:44:00"/>
    <d v="2026-02-09T17:44:00"/>
    <s v="NULL"/>
    <s v="Completed"/>
    <s v="ICDB_MCP 202601 DEL,MP, Spreads, copy port"/>
    <n v="1"/>
    <s v="Portfolio Copy | NLWB_FM_Banking_books | Live on ALM Core"/>
    <n v="0"/>
    <n v="0"/>
    <n v="0"/>
    <n v="0"/>
    <n v="0"/>
    <n v="0"/>
    <m/>
    <m/>
    <n v="0"/>
    <n v="0"/>
    <n v="0"/>
    <n v="0"/>
    <n v="0"/>
    <s v="No Error"/>
    <m/>
    <m/>
    <m/>
    <m/>
    <m/>
    <m/>
    <m/>
    <m/>
    <m/>
    <m/>
    <s v=""/>
  </r>
  <r>
    <s v="ICDB"/>
    <s v="ICDBICDB46062.7388888889"/>
    <s v="Not Found"/>
    <s v="Portfolio Copy | NLWB_Trade_Finance_Services | Live on ALM Core"/>
    <s v="MCPICDBICDBPortfolio Copy | NLWB_Trade_Finance_Services | Live on ALM Core"/>
    <s v="MCPICDBICDB"/>
    <s v="Not Started"/>
    <m/>
    <m/>
    <m/>
    <m/>
    <m/>
    <m/>
    <m/>
    <m/>
    <m/>
    <m/>
    <m/>
    <m/>
    <n v="2601"/>
    <x v="11"/>
    <x v="0"/>
    <s v="START Portfolio Copy | NLWB_Trade_Finance_Services | Live on ALM Core"/>
    <s v="END Portfolio Copy | NLWB_Trade_Finance_Services | Live on ALM Core"/>
    <d v="2026-02-09T17:44:00"/>
    <d v="2026-02-09T17:45:00"/>
    <d v="2026-02-09T17:45:00"/>
    <s v="NULL"/>
    <s v="Completed"/>
    <s v="ICDB_MCP 202601 DEL,MP, Spreads, copy port"/>
    <n v="1"/>
    <s v="Portfolio Copy | NLWB_Trade_Finance_Services | Live on ALM Core"/>
    <n v="0.02"/>
    <n v="0"/>
    <n v="0.02"/>
    <n v="0"/>
    <n v="0"/>
    <n v="0.02"/>
    <m/>
    <m/>
    <n v="0"/>
    <n v="0"/>
    <n v="0.02"/>
    <n v="0"/>
    <n v="0.02"/>
    <s v="No Error"/>
    <m/>
    <m/>
    <m/>
    <m/>
    <m/>
    <m/>
    <m/>
    <m/>
    <m/>
    <m/>
    <s v=""/>
  </r>
  <r>
    <s v="ICDB"/>
    <s v="ICDBICDB46062.7395833333"/>
    <s v="Not Found"/>
    <s v="Portfolio Copy | Kiev | Live on ALM Core"/>
    <s v="MCPICDBICDBPortfolio Copy | Kiev | Live on ALM Core"/>
    <s v="MCPICDBICDB"/>
    <s v="Not Started"/>
    <m/>
    <m/>
    <m/>
    <m/>
    <m/>
    <m/>
    <m/>
    <m/>
    <m/>
    <m/>
    <m/>
    <m/>
    <n v="2601"/>
    <x v="11"/>
    <x v="0"/>
    <s v="START Portfolio Copy | Kiev | Live on ALM Core"/>
    <s v="END Portfolio Copy | Kiev | Live on ALM Core"/>
    <d v="2026-02-09T17:45:00"/>
    <d v="2026-02-09T17:45:00"/>
    <d v="2026-02-09T17:45:00"/>
    <s v="NULL"/>
    <s v="Completed"/>
    <s v="ICDB_MCP 202601 DEL,MP, Spreads, copy port"/>
    <n v="1"/>
    <s v="Portfolio Copy | Kiev | Live on ALM Core"/>
    <n v="0"/>
    <n v="0"/>
    <n v="0"/>
    <n v="0"/>
    <n v="0"/>
    <n v="0"/>
    <m/>
    <m/>
    <n v="0"/>
    <n v="0"/>
    <n v="0"/>
    <n v="0"/>
    <n v="0"/>
    <s v="No Error"/>
    <m/>
    <m/>
    <m/>
    <m/>
    <m/>
    <m/>
    <m/>
    <m/>
    <m/>
    <m/>
    <s v=""/>
  </r>
  <r>
    <s v="ICDB"/>
    <s v="ICDBICDB46062.7395833333"/>
    <s v="Not Found"/>
    <s v="Portfolio Copy | Geneva | Other live location"/>
    <s v="MCPICDBICDBPortfolio Copy | Geneva | Other live location"/>
    <s v="MCPICDBICDB"/>
    <s v="Not Started"/>
    <m/>
    <m/>
    <m/>
    <m/>
    <m/>
    <m/>
    <m/>
    <m/>
    <m/>
    <m/>
    <m/>
    <m/>
    <n v="2601"/>
    <x v="11"/>
    <x v="0"/>
    <s v="START Portfolio Copy | Geneva | Other live location"/>
    <s v="END Portfolio Copy | Geneva | Other live location"/>
    <d v="2026-02-09T17:45:00"/>
    <d v="2026-02-09T17:46:00"/>
    <d v="2026-02-09T17:46:00"/>
    <s v="NULL"/>
    <s v="Completed"/>
    <s v="ICDB_MCP 202601 DEL,MP, Spreads, copy port"/>
    <n v="1"/>
    <s v="Portfolio Copy | Geneva | Other live location"/>
    <n v="0.02"/>
    <n v="0"/>
    <n v="0.02"/>
    <n v="0"/>
    <n v="0"/>
    <n v="0.02"/>
    <m/>
    <m/>
    <n v="0"/>
    <n v="0"/>
    <n v="0.02"/>
    <n v="0"/>
    <n v="0.02"/>
    <s v="No Error"/>
    <m/>
    <m/>
    <m/>
    <m/>
    <m/>
    <m/>
    <m/>
    <m/>
    <m/>
    <m/>
    <s v=""/>
  </r>
  <r>
    <s v="ICDB"/>
    <s v="ICDBICDB46062.7402777778"/>
    <s v="Not Found"/>
    <s v="Portfolio Copy | Brussels | Live on ALM Core"/>
    <s v="MCPICDBICDBPortfolio Copy | Brussels | Live on ALM Core"/>
    <s v="MCPICDBICDB"/>
    <s v="Not Started"/>
    <m/>
    <m/>
    <m/>
    <m/>
    <m/>
    <m/>
    <m/>
    <m/>
    <m/>
    <m/>
    <m/>
    <m/>
    <n v="2601"/>
    <x v="11"/>
    <x v="0"/>
    <s v="START Portfolio Copy | Brussels | Live on ALM Core"/>
    <s v="END Portfolio Copy | Brussels | Live on ALM Core"/>
    <d v="2026-02-09T17:46:00"/>
    <d v="2026-02-09T18:29:00"/>
    <d v="2026-02-09T18:29:00"/>
    <s v="NULL"/>
    <s v="Completed"/>
    <s v="ICDB_MCP 202601 DEL,MP, Spreads, copy port"/>
    <n v="1"/>
    <s v="Portfolio Copy | Brussels | Live on ALM Core"/>
    <n v="0.72"/>
    <n v="0"/>
    <n v="0.72"/>
    <n v="0"/>
    <n v="0"/>
    <n v="0.72"/>
    <m/>
    <m/>
    <n v="0"/>
    <n v="0"/>
    <n v="0.72"/>
    <n v="0"/>
    <n v="0.72"/>
    <s v="No Error"/>
    <m/>
    <m/>
    <m/>
    <m/>
    <m/>
    <m/>
    <m/>
    <m/>
    <m/>
    <m/>
    <s v=""/>
  </r>
  <r>
    <s v="ICDB"/>
    <s v="ICDBICDB46062.7701388889"/>
    <s v="Not Found"/>
    <s v="Portfolio Copy | Belgium_FM_banking_book | Live on ALM Core"/>
    <s v="MCPICDBICDBPortfolio Copy | Belgium_FM_banking_book | Live on ALM Core"/>
    <s v="MCPICDBICDB"/>
    <s v="Not Started"/>
    <m/>
    <m/>
    <m/>
    <m/>
    <m/>
    <m/>
    <m/>
    <m/>
    <m/>
    <m/>
    <m/>
    <m/>
    <n v="2601"/>
    <x v="11"/>
    <x v="0"/>
    <s v="START Portfolio Copy | Belgium_FM_banking_book | Live on ALM Core"/>
    <s v="END Portfolio Copy | Belgium_FM_banking_book | Live on ALM Core"/>
    <d v="2026-02-09T18:29:00"/>
    <d v="2026-02-09T18:29:00"/>
    <d v="2026-02-09T18:30:00"/>
    <s v="NULL"/>
    <s v="Completed"/>
    <s v="ICDB_MCP 202601 DEL,MP, Spreads, copy port"/>
    <n v="1"/>
    <s v="Portfolio Copy | Belgium_FM_banking_book | Live on ALM Core"/>
    <n v="0"/>
    <n v="0"/>
    <n v="0"/>
    <n v="0"/>
    <n v="0"/>
    <n v="0"/>
    <m/>
    <m/>
    <n v="0"/>
    <n v="0"/>
    <n v="0"/>
    <n v="0"/>
    <n v="0"/>
    <s v="No Error"/>
    <m/>
    <m/>
    <m/>
    <m/>
    <m/>
    <m/>
    <m/>
    <m/>
    <m/>
    <m/>
    <s v=""/>
  </r>
  <r>
    <s v="ICDB"/>
    <s v="ICDBICDB46062.7708333333"/>
    <s v="Not Found"/>
    <s v="Portfolio Copy | Luxembourg | Live on ALM Core"/>
    <s v="MCPICDBICDBPortfolio Copy | Luxembourg | Live on ALM Core"/>
    <s v="MCPICDBICDB"/>
    <s v="Not Started"/>
    <m/>
    <m/>
    <m/>
    <m/>
    <m/>
    <m/>
    <m/>
    <m/>
    <m/>
    <m/>
    <m/>
    <m/>
    <n v="2601"/>
    <x v="11"/>
    <x v="0"/>
    <s v="START Portfolio Copy | Luxembourg | Live on ALM Core"/>
    <s v="END Portfolio Copy | Luxembourg | Live on ALM Core"/>
    <d v="2026-02-09T18:30:00"/>
    <d v="2026-02-09T18:30:00"/>
    <d v="2026-02-10T11:53:00"/>
    <s v="NULL"/>
    <s v="Completed"/>
    <s v="ICDB_MCP 202601 DEL,MP, Spreads, copy port"/>
    <n v="1"/>
    <s v="Portfolio Copy | Luxembourg | Live on ALM Core"/>
    <n v="0"/>
    <n v="0"/>
    <n v="0"/>
    <n v="0"/>
    <n v="0"/>
    <n v="0"/>
    <m/>
    <m/>
    <n v="0"/>
    <n v="0"/>
    <n v="0"/>
    <n v="0"/>
    <n v="0"/>
    <s v="No Error"/>
    <m/>
    <m/>
    <m/>
    <m/>
    <m/>
    <m/>
    <m/>
    <m/>
    <m/>
    <m/>
    <s v=""/>
  </r>
  <r>
    <s v="ICDB"/>
    <s v="ICDBICDB46063.4951388889"/>
    <s v="Not Found"/>
    <s v="Load | NLWB_Lending | Live on ALM Core"/>
    <s v="MCPICDBICDBLoad | NLWB_Lending | Live on ALM Core"/>
    <s v="MCPICDBICDB"/>
    <s v="Not Started"/>
    <m/>
    <m/>
    <m/>
    <m/>
    <m/>
    <m/>
    <m/>
    <m/>
    <m/>
    <m/>
    <m/>
    <m/>
    <n v="2601"/>
    <x v="11"/>
    <x v="0"/>
    <s v="START Load | NLWB_Lending | Live on ALM Core"/>
    <s v="END Load | NLWB_Lending | Live on ALM Core"/>
    <d v="2026-02-10T11:53:00"/>
    <d v="2026-02-10T12:31:00"/>
    <d v="2026-02-10T12:31:00"/>
    <s v="NULL"/>
    <s v="Completed"/>
    <s v="ICDB_MCP 202601 load pos live locations part 1"/>
    <n v="1"/>
    <s v="Load | NLWB_Lending | Live on ALM Core"/>
    <n v="0.63"/>
    <n v="0"/>
    <n v="0.63"/>
    <n v="0"/>
    <n v="0"/>
    <n v="0.63"/>
    <m/>
    <m/>
    <n v="0"/>
    <n v="0"/>
    <n v="0.63"/>
    <n v="0"/>
    <n v="0.63"/>
    <s v="No Error"/>
    <m/>
    <m/>
    <m/>
    <m/>
    <m/>
    <m/>
    <m/>
    <m/>
    <m/>
    <m/>
    <s v=""/>
  </r>
  <r>
    <s v="ICDB"/>
    <s v="ICDBICDB46063.5215277778"/>
    <s v="Not Found"/>
    <s v="Load | London | Live on ALM Core"/>
    <s v="MCPICDBICDBLoad | London | Live on ALM Core"/>
    <s v="MCPICDBICDB"/>
    <s v="Not Started"/>
    <m/>
    <m/>
    <m/>
    <m/>
    <m/>
    <m/>
    <m/>
    <m/>
    <m/>
    <m/>
    <m/>
    <m/>
    <n v="2601"/>
    <x v="11"/>
    <x v="0"/>
    <s v="START Load | London | Live on ALM Core"/>
    <s v="END Load | London | Live on ALM Core"/>
    <d v="2026-02-10T12:31:00"/>
    <d v="2026-02-10T13:15:00"/>
    <d v="2026-02-10T13:15:00"/>
    <s v="NULL"/>
    <s v="Completed"/>
    <s v="ICDB_MCP 202601 load pos live locations part 1"/>
    <n v="1"/>
    <s v="Load | London | Live on ALM Core"/>
    <n v="0.73"/>
    <n v="0"/>
    <n v="0.73"/>
    <n v="0"/>
    <n v="0"/>
    <n v="0.73"/>
    <m/>
    <m/>
    <n v="0"/>
    <n v="0"/>
    <n v="0.73"/>
    <n v="0"/>
    <n v="0.73"/>
    <s v="No Error"/>
    <m/>
    <m/>
    <m/>
    <m/>
    <m/>
    <m/>
    <m/>
    <m/>
    <m/>
    <m/>
    <s v=""/>
  </r>
  <r>
    <s v="ICDB"/>
    <s v="ICDBICDB46063.5520833333"/>
    <s v="Not Found"/>
    <s v="Load | Dublin | Live on ALM Core"/>
    <s v="MCPICDBICDBLoad | Dublin | Live on ALM Core"/>
    <s v="MCPICDBICDB"/>
    <s v="Not Started"/>
    <m/>
    <m/>
    <m/>
    <m/>
    <m/>
    <m/>
    <m/>
    <m/>
    <m/>
    <m/>
    <m/>
    <m/>
    <n v="2601"/>
    <x v="11"/>
    <x v="0"/>
    <s v="START Load | Dublin | Live on ALM Core"/>
    <s v="END Load | Dublin | Live on ALM Core"/>
    <d v="2026-02-10T13:15:00"/>
    <d v="2026-02-10T13:51:00"/>
    <d v="2026-02-10T13:51:00"/>
    <s v="NULL"/>
    <s v="Completed"/>
    <s v="ICDB_MCP 202601 load pos live locations part 1"/>
    <n v="1"/>
    <s v="Load | Dublin | Live on ALM Core"/>
    <n v="0.6"/>
    <n v="0"/>
    <n v="0.6"/>
    <n v="0"/>
    <n v="0"/>
    <n v="0.6"/>
    <m/>
    <m/>
    <n v="0"/>
    <n v="0"/>
    <n v="0.6"/>
    <n v="0"/>
    <n v="0.6"/>
    <s v="No Error"/>
    <m/>
    <m/>
    <m/>
    <m/>
    <m/>
    <m/>
    <m/>
    <m/>
    <m/>
    <m/>
    <s v=""/>
  </r>
  <r>
    <s v="ICDB"/>
    <s v="ICDBICDB46063.5770833333"/>
    <s v="Not Found"/>
    <s v="Load | Singapore | Live on ALM Core"/>
    <s v="MCPICDBICDBLoad | Singapore | Live on ALM Core"/>
    <s v="MCPICDBICDB"/>
    <s v="Not Started"/>
    <m/>
    <m/>
    <m/>
    <m/>
    <m/>
    <m/>
    <m/>
    <m/>
    <m/>
    <m/>
    <m/>
    <m/>
    <n v="2601"/>
    <x v="11"/>
    <x v="0"/>
    <s v="START Load | Singapore | Live on ALM Core"/>
    <s v="END Load | Singapore | Live on ALM Core"/>
    <d v="2026-02-10T13:51:00"/>
    <d v="2026-02-10T14:41:00"/>
    <d v="2026-02-10T14:41:00"/>
    <s v="NULL"/>
    <s v="Completed"/>
    <s v="ICDB_MCP 202601 load pos live locations part 1"/>
    <n v="1"/>
    <s v="Load | Singapore | Live on ALM Core"/>
    <n v="0.83"/>
    <n v="0"/>
    <n v="0.83"/>
    <n v="0"/>
    <n v="0"/>
    <n v="0.83"/>
    <m/>
    <m/>
    <n v="0"/>
    <n v="0"/>
    <n v="0.83"/>
    <n v="0"/>
    <n v="0.83"/>
    <s v="No Error"/>
    <m/>
    <m/>
    <m/>
    <m/>
    <m/>
    <m/>
    <m/>
    <m/>
    <m/>
    <m/>
    <s v=""/>
  </r>
  <r>
    <s v="ICDB"/>
    <s v="ICDBICDB46063.6118055556"/>
    <s v="Not Found"/>
    <s v="Load | Vienna | Live on ALM Core"/>
    <s v="MCPICDBICDBLoad | Vienna | Live on ALM Core"/>
    <s v="MCPICDBICDB"/>
    <s v="Not Started"/>
    <m/>
    <m/>
    <m/>
    <m/>
    <m/>
    <m/>
    <m/>
    <m/>
    <m/>
    <m/>
    <m/>
    <m/>
    <n v="2601"/>
    <x v="11"/>
    <x v="0"/>
    <s v="START Load | Vienna | Live on ALM Core"/>
    <s v="END Load | Vienna | Live on ALM Core"/>
    <d v="2026-02-10T14:41:00"/>
    <d v="2026-02-10T15:15:00"/>
    <d v="2026-02-10T15:15:00"/>
    <s v="NULL"/>
    <s v="Completed"/>
    <s v="ICDB_MCP 202601 load pos live locations part 1"/>
    <n v="1"/>
    <s v="Load | Vienna | Live on ALM Core"/>
    <n v="0.56999999999999995"/>
    <n v="0"/>
    <n v="0.56999999999999995"/>
    <n v="0"/>
    <n v="0"/>
    <n v="0.56999999999999995"/>
    <m/>
    <m/>
    <n v="0"/>
    <n v="0"/>
    <n v="0.56999999999999995"/>
    <n v="0"/>
    <n v="0.56999999999999995"/>
    <s v="No Error"/>
    <m/>
    <m/>
    <m/>
    <m/>
    <m/>
    <m/>
    <m/>
    <m/>
    <m/>
    <m/>
    <s v=""/>
  </r>
  <r>
    <s v="ICDB"/>
    <s v="ICDBICDB46063.6354166667"/>
    <s v="Not Found"/>
    <s v="Load | Prague | Live on ALM Core"/>
    <s v="MCPICDBICDBLoad | Prague | Live on ALM Core"/>
    <s v="MCPICDBICDB"/>
    <s v="Not Started"/>
    <m/>
    <m/>
    <m/>
    <m/>
    <m/>
    <m/>
    <m/>
    <m/>
    <m/>
    <m/>
    <m/>
    <m/>
    <n v="2601"/>
    <x v="11"/>
    <x v="0"/>
    <s v="START Load | Prague | Live on ALM Core"/>
    <s v="END Load | Prague | Live on ALM Core"/>
    <d v="2026-02-10T15:15:00"/>
    <d v="2026-02-10T15:57:00"/>
    <d v="2026-02-10T15:57:00"/>
    <s v="NULL"/>
    <s v="Completed"/>
    <s v="ICDB_MCP 202601 load pos live locations part 1"/>
    <n v="1"/>
    <s v="Load | Prague | Live on ALM Core"/>
    <n v="0.7"/>
    <n v="0"/>
    <n v="0.7"/>
    <n v="0"/>
    <n v="0"/>
    <n v="0.7"/>
    <m/>
    <m/>
    <n v="0"/>
    <n v="0"/>
    <n v="0.7"/>
    <n v="0"/>
    <n v="0.7"/>
    <s v="No Error"/>
    <m/>
    <m/>
    <m/>
    <m/>
    <m/>
    <m/>
    <m/>
    <m/>
    <m/>
    <m/>
    <s v=""/>
  </r>
  <r>
    <s v="ICDB"/>
    <s v="ICDBICDB46063.6645833333"/>
    <s v="Not Found"/>
    <s v="Load | Budapest | Live on ALM Core"/>
    <s v="MCPICDBICDBLoad | Budapest | Live on ALM Core"/>
    <s v="MCPICDBICDB"/>
    <s v="Not Started"/>
    <m/>
    <m/>
    <m/>
    <m/>
    <m/>
    <m/>
    <m/>
    <m/>
    <m/>
    <m/>
    <m/>
    <m/>
    <n v="2601"/>
    <x v="11"/>
    <x v="0"/>
    <s v="START Load | Budapest | Live on ALM Core"/>
    <s v="END Load | Budapest | Live on ALM Core"/>
    <d v="2026-02-10T15:57:00"/>
    <d v="2026-02-10T16:42:00"/>
    <d v="2026-02-10T16:42:00"/>
    <s v="NULL"/>
    <s v="Completed"/>
    <s v="ICDB_MCP 202601 load pos live locations part 1"/>
    <n v="1"/>
    <s v="Load | Budapest | Live on ALM Core"/>
    <n v="0.75"/>
    <n v="0"/>
    <n v="0.75"/>
    <n v="0"/>
    <n v="0"/>
    <n v="0.75"/>
    <m/>
    <m/>
    <n v="0"/>
    <n v="0"/>
    <n v="0.75"/>
    <n v="0"/>
    <n v="0.75"/>
    <s v="No Error"/>
    <m/>
    <m/>
    <m/>
    <m/>
    <m/>
    <m/>
    <m/>
    <m/>
    <m/>
    <m/>
    <s v=""/>
  </r>
  <r>
    <s v="ICDB"/>
    <s v="ICDBICDB46063.6958333333"/>
    <s v="Not Found"/>
    <s v="Load | Tokyo | Live on ALM Core"/>
    <s v="MCPICDBICDBLoad | Tokyo | Live on ALM Core"/>
    <s v="MCPICDBICDB"/>
    <s v="Not Started"/>
    <m/>
    <m/>
    <m/>
    <m/>
    <m/>
    <m/>
    <m/>
    <m/>
    <m/>
    <m/>
    <m/>
    <m/>
    <n v="2601"/>
    <x v="11"/>
    <x v="0"/>
    <s v="START Load | Tokyo | Live on ALM Core"/>
    <s v="END Load | Tokyo | Live on ALM Core"/>
    <d v="2026-02-10T16:42:00"/>
    <d v="2026-02-10T17:21:00"/>
    <d v="2026-02-10T17:21:00"/>
    <s v="NULL"/>
    <s v="Completed"/>
    <s v="ICDB_MCP 202601 load pos live locations part 1"/>
    <n v="1"/>
    <s v="Load | Tokyo | Live on ALM Core"/>
    <n v="0.65"/>
    <n v="0"/>
    <n v="0.65"/>
    <n v="0"/>
    <n v="0"/>
    <n v="0.65"/>
    <m/>
    <m/>
    <n v="0"/>
    <n v="0"/>
    <n v="0.65"/>
    <n v="0"/>
    <n v="0.65"/>
    <s v="No Error"/>
    <m/>
    <m/>
    <m/>
    <m/>
    <m/>
    <m/>
    <m/>
    <m/>
    <m/>
    <m/>
    <s v=""/>
  </r>
  <r>
    <s v="ICDB"/>
    <s v="ICDBICDB46063.7229166667"/>
    <s v="Not Found"/>
    <s v="Load | Bratislava | Live on ALM Core"/>
    <s v="MCPICDBICDBLoad | Bratislava | Live on ALM Core"/>
    <s v="MCPICDBICDB"/>
    <s v="Not Started"/>
    <m/>
    <m/>
    <m/>
    <m/>
    <m/>
    <m/>
    <m/>
    <m/>
    <m/>
    <m/>
    <m/>
    <m/>
    <n v="2601"/>
    <x v="11"/>
    <x v="0"/>
    <s v="START Load | Bratislava | Live on ALM Core"/>
    <s v="END Load | Bratislava | Live on ALM Core"/>
    <d v="2026-02-10T17:21:00"/>
    <d v="2026-02-10T17:56:00"/>
    <d v="2026-02-10T17:56:00"/>
    <s v="NULL"/>
    <s v="Completed"/>
    <s v="ICDB_MCP 202601 load pos live locations part 1"/>
    <n v="1"/>
    <s v="Load | Bratislava | Live on ALM Core"/>
    <n v="0.57999999999999996"/>
    <n v="0"/>
    <n v="0.57999999999999996"/>
    <n v="0"/>
    <n v="0"/>
    <n v="0.57999999999999996"/>
    <m/>
    <m/>
    <n v="0"/>
    <n v="0"/>
    <n v="0.57999999999999996"/>
    <n v="0"/>
    <n v="0.57999999999999996"/>
    <s v="No Error"/>
    <m/>
    <m/>
    <m/>
    <m/>
    <m/>
    <m/>
    <m/>
    <m/>
    <m/>
    <m/>
    <s v=""/>
  </r>
  <r>
    <s v="ICDB"/>
    <s v="ICDBICDB46063.7472222222"/>
    <s v="Not Found"/>
    <s v="Load | Seoul | Live on ALM Core"/>
    <s v="MCPICDBICDBLoad | Seoul | Live on ALM Core"/>
    <s v="MCPICDBICDB"/>
    <s v="Not Started"/>
    <m/>
    <m/>
    <m/>
    <m/>
    <m/>
    <m/>
    <m/>
    <m/>
    <m/>
    <m/>
    <m/>
    <m/>
    <n v="2601"/>
    <x v="11"/>
    <x v="0"/>
    <s v="START Load | Seoul | Live on ALM Core"/>
    <s v="END Load | Seoul | Live on ALM Core"/>
    <d v="2026-02-10T17:56:00"/>
    <d v="2026-02-10T18:33:00"/>
    <d v="2026-02-10T18:33:00"/>
    <s v="NULL"/>
    <s v="Completed"/>
    <s v="ICDB_MCP 202601 load pos live locations part 1"/>
    <n v="1"/>
    <s v="Load | Seoul | Live on ALM Core"/>
    <n v="0.62"/>
    <n v="0"/>
    <n v="0.62"/>
    <n v="0"/>
    <n v="0"/>
    <n v="0.62"/>
    <m/>
    <m/>
    <n v="0"/>
    <n v="0"/>
    <n v="0.62"/>
    <n v="0"/>
    <n v="0.62"/>
    <s v="No Error"/>
    <m/>
    <m/>
    <m/>
    <m/>
    <m/>
    <m/>
    <m/>
    <m/>
    <m/>
    <m/>
    <s v=""/>
  </r>
  <r>
    <s v="ICDB"/>
    <s v="ICDBICDB46063.7729166667"/>
    <s v="Not Found"/>
    <s v="Load | Taipei | Live on ALM Core"/>
    <s v="MCPICDBICDBLoad | Taipei | Live on ALM Core"/>
    <s v="MCPICDBICDB"/>
    <s v="Not Started"/>
    <m/>
    <m/>
    <m/>
    <m/>
    <m/>
    <m/>
    <m/>
    <m/>
    <m/>
    <m/>
    <m/>
    <m/>
    <n v="2601"/>
    <x v="11"/>
    <x v="0"/>
    <s v="START Load | Taipei | Live on ALM Core"/>
    <s v="END Load | Taipei | Live on ALM Core"/>
    <d v="2026-02-10T18:33:00"/>
    <d v="2026-02-10T19:09:00"/>
    <d v="2026-02-10T19:09:00"/>
    <s v="NULL"/>
    <s v="Completed"/>
    <s v="ICDB_MCP 202601 load pos live locations part 1"/>
    <n v="1"/>
    <s v="Load | Taipei | Live on ALM Core"/>
    <n v="0.6"/>
    <n v="0"/>
    <n v="0.6"/>
    <n v="0"/>
    <n v="0"/>
    <n v="0.6"/>
    <m/>
    <m/>
    <n v="0"/>
    <n v="0"/>
    <n v="0.6"/>
    <n v="0"/>
    <n v="0.6"/>
    <s v="No Error"/>
    <m/>
    <m/>
    <m/>
    <m/>
    <m/>
    <m/>
    <m/>
    <m/>
    <m/>
    <m/>
    <s v=""/>
  </r>
  <r>
    <s v="ICDB"/>
    <s v="ICDBICDB46063.7979166667"/>
    <s v="Not Found"/>
    <s v="Load | NLWB_BMG | Live on ALM Core"/>
    <s v="MCPICDBICDBLoad | NLWB_BMG | Live on ALM Core"/>
    <s v="MCPICDBICDB"/>
    <s v="Not Started"/>
    <m/>
    <m/>
    <m/>
    <m/>
    <m/>
    <m/>
    <m/>
    <m/>
    <m/>
    <m/>
    <m/>
    <m/>
    <n v="2601"/>
    <x v="11"/>
    <x v="0"/>
    <s v="START Load | NLWB_BMG | Live on ALM Core"/>
    <s v="END Load | NLWB_BMG | Live on ALM Core"/>
    <d v="2026-02-10T19:09:00"/>
    <d v="2026-02-10T19:42:00"/>
    <d v="2026-02-10T19:42:00"/>
    <s v="NULL"/>
    <s v="Completed"/>
    <s v="ICDB_MCP 202601 load pos live locations part 1"/>
    <n v="1"/>
    <s v="Load | NLWB_BMG | Live on ALM Core"/>
    <n v="0.55000000000000004"/>
    <n v="0"/>
    <n v="0.55000000000000004"/>
    <n v="0"/>
    <n v="0"/>
    <n v="0.55000000000000004"/>
    <m/>
    <m/>
    <n v="0"/>
    <n v="0"/>
    <n v="0.55000000000000004"/>
    <n v="0"/>
    <n v="0.55000000000000004"/>
    <s v="No Error"/>
    <m/>
    <m/>
    <m/>
    <m/>
    <m/>
    <m/>
    <m/>
    <m/>
    <m/>
    <m/>
    <s v=""/>
  </r>
  <r>
    <s v="ICDB"/>
    <s v="ICDBICDB46063.8208333333"/>
    <s v="Not Found"/>
    <s v="Load | NLWB_Trade_Finance_Services | Live on ALM Core"/>
    <s v="MCPICDBICDBLoad | NLWB_Trade_Finance_Services | Live on ALM Core"/>
    <s v="MCPICDBICDB"/>
    <s v="Not Started"/>
    <m/>
    <m/>
    <m/>
    <m/>
    <m/>
    <m/>
    <m/>
    <m/>
    <m/>
    <m/>
    <m/>
    <m/>
    <n v="2601"/>
    <x v="11"/>
    <x v="0"/>
    <s v="START Load | NLWB_Trade_Finance_Services | Live on ALM Core"/>
    <s v="END Load | NLWB_Trade_Finance_Services | Live on ALM Core"/>
    <d v="2026-02-10T19:42:00"/>
    <d v="2026-02-10T20:12:00"/>
    <d v="2026-02-10T20:12:00"/>
    <s v="NULL"/>
    <s v="Completed"/>
    <s v="ICDB_MCP 202601 load pos live locations part 1"/>
    <n v="1"/>
    <s v="Load | NLWB_Trade_Finance_Services | Live on ALM Core"/>
    <n v="0.5"/>
    <n v="0"/>
    <n v="0.5"/>
    <n v="0"/>
    <n v="0"/>
    <n v="0.5"/>
    <m/>
    <m/>
    <n v="0"/>
    <n v="0"/>
    <n v="0.5"/>
    <n v="0"/>
    <n v="0.5"/>
    <s v="No Error"/>
    <m/>
    <m/>
    <m/>
    <m/>
    <m/>
    <m/>
    <m/>
    <m/>
    <m/>
    <m/>
    <s v=""/>
  </r>
  <r>
    <s v="ICDB"/>
    <s v="ICDBICDB46063.8416666667"/>
    <s v="Not Found"/>
    <s v="Load | Brussels | Live on ALM Core"/>
    <s v="MCPICDBICDBLoad | Brussels | Live on ALM Core"/>
    <s v="MCPICDBICDB"/>
    <s v="Not Started"/>
    <m/>
    <m/>
    <m/>
    <m/>
    <m/>
    <m/>
    <m/>
    <m/>
    <m/>
    <m/>
    <m/>
    <m/>
    <n v="2601"/>
    <x v="11"/>
    <x v="0"/>
    <s v="START Load | Brussels | Live on ALM Core"/>
    <s v="END Load | Brussels | Live on ALM Core"/>
    <d v="2026-02-10T20:12:00"/>
    <d v="2026-02-10T20:48:00"/>
    <d v="2026-02-10T20:48:00"/>
    <s v="NULL"/>
    <s v="Completed"/>
    <s v="ICDB_MCP 202601 load pos live locations part 1"/>
    <n v="1"/>
    <s v="Load | Brussels | Live on ALM Core"/>
    <n v="0.6"/>
    <n v="0"/>
    <n v="0.6"/>
    <n v="0"/>
    <n v="0"/>
    <n v="0.6"/>
    <m/>
    <m/>
    <n v="0"/>
    <n v="0"/>
    <n v="0.6"/>
    <n v="0"/>
    <n v="0.6"/>
    <s v="No Error"/>
    <m/>
    <m/>
    <m/>
    <m/>
    <m/>
    <m/>
    <m/>
    <m/>
    <m/>
    <m/>
    <s v=""/>
  </r>
  <r>
    <s v="ICDB"/>
    <s v="ICDBICDB46063.8666666667"/>
    <s v="Not Found"/>
    <s v="Load | Luxembourg | Live on ALM Core"/>
    <s v="MCPICDBICDBLoad | Luxembourg | Live on ALM Core"/>
    <s v="MCPICDBICDB"/>
    <s v="Not Started"/>
    <m/>
    <m/>
    <m/>
    <m/>
    <m/>
    <m/>
    <m/>
    <m/>
    <m/>
    <m/>
    <m/>
    <m/>
    <n v="2601"/>
    <x v="11"/>
    <x v="0"/>
    <s v="START Load | Luxembourg | Live on ALM Core"/>
    <s v="END Load | Luxembourg | Live on ALM Core"/>
    <d v="2026-02-10T20:48:00"/>
    <d v="2026-02-10T21:21:00"/>
    <d v="2026-02-10T21:23:00"/>
    <s v="NULL"/>
    <s v="Completed"/>
    <s v="ICDB_MCP 202601 load pos live locations part 1"/>
    <n v="1"/>
    <s v="Load | Luxembourg | Live on ALM Core"/>
    <n v="0.55000000000000004"/>
    <n v="0"/>
    <n v="0.55000000000000004"/>
    <n v="0"/>
    <n v="0"/>
    <n v="0.55000000000000004"/>
    <m/>
    <m/>
    <n v="0"/>
    <n v="0"/>
    <n v="0.55000000000000004"/>
    <n v="0"/>
    <n v="0.55000000000000004"/>
    <s v="No Error"/>
    <m/>
    <m/>
    <m/>
    <m/>
    <m/>
    <m/>
    <m/>
    <m/>
    <m/>
    <m/>
    <s v=""/>
  </r>
  <r>
    <s v="ICDB"/>
    <s v="ICDBICDB46063.8909722222"/>
    <s v="Not Found"/>
    <s v="Load | NLWB_FM_Banking_books | Live on ALM Core"/>
    <s v="MCPICDBICDBLoad | NLWB_FM_Banking_books | Live on ALM Core"/>
    <s v="MCPICDBICDB"/>
    <s v="Not Started"/>
    <m/>
    <m/>
    <m/>
    <m/>
    <m/>
    <m/>
    <m/>
    <m/>
    <m/>
    <m/>
    <m/>
    <m/>
    <n v="2601"/>
    <x v="11"/>
    <x v="0"/>
    <s v="START Load | NLWB_FM_Banking_books | Live on ALM Core"/>
    <s v="END Load | NLWB_FM_Banking_books | Live on ALM Core"/>
    <d v="2026-02-10T21:23:00"/>
    <d v="2026-02-10T22:02:00"/>
    <d v="2026-02-10T22:02:00"/>
    <s v="NULL"/>
    <s v="Completed"/>
    <s v="ICDB_MCP 202601 load pos live locations part 2 Banking books "/>
    <n v="1"/>
    <s v="Load | NLWB_FM_Banking_books | Live on ALM Core"/>
    <n v="0.65"/>
    <n v="0"/>
    <n v="0.65"/>
    <n v="0"/>
    <n v="0"/>
    <n v="0.65"/>
    <m/>
    <m/>
    <n v="0"/>
    <n v="0"/>
    <n v="0.65"/>
    <n v="0"/>
    <n v="0.65"/>
    <s v="No Error"/>
    <m/>
    <m/>
    <m/>
    <m/>
    <m/>
    <m/>
    <m/>
    <m/>
    <m/>
    <m/>
    <s v=""/>
  </r>
  <r>
    <s v="ICDB"/>
    <s v="ICDBICDB46063.9180555556"/>
    <s v="Not Found"/>
    <s v="Load | Belgium_FM_banking_book | Live on ALM Core"/>
    <s v="MCPICDBICDBLoad | Belgium_FM_banking_book | Live on ALM Core"/>
    <s v="MCPICDBICDB"/>
    <s v="Not Started"/>
    <m/>
    <m/>
    <m/>
    <m/>
    <m/>
    <m/>
    <m/>
    <m/>
    <m/>
    <m/>
    <m/>
    <m/>
    <n v="2601"/>
    <x v="11"/>
    <x v="0"/>
    <s v="START Load | Belgium_FM_banking_book | Live on ALM Core"/>
    <s v="END Load | Belgium_FM_banking_book | Live on ALM Core"/>
    <d v="2026-02-10T22:02:00"/>
    <d v="2026-02-10T22:20:00"/>
    <d v="2026-02-10T22:22:00"/>
    <s v="NULL"/>
    <s v="Completed"/>
    <s v="ICDB_MCP 202601 load pos live locations part 2 Banking books "/>
    <n v="1"/>
    <s v="Load | Belgium_FM_banking_book | Live on ALM Core"/>
    <n v="0.3"/>
    <n v="0"/>
    <n v="0.3"/>
    <n v="0"/>
    <n v="0"/>
    <n v="0.3"/>
    <m/>
    <m/>
    <n v="0"/>
    <n v="0"/>
    <n v="0.3"/>
    <n v="0"/>
    <n v="0.3"/>
    <s v="No Error"/>
    <m/>
    <m/>
    <m/>
    <m/>
    <m/>
    <m/>
    <m/>
    <m/>
    <m/>
    <m/>
    <s v=""/>
  </r>
  <r>
    <s v="ICDB"/>
    <s v="ICDBICDB46063.9319444444"/>
    <s v="Not Found"/>
    <s v="Load | Hong_Kong | Live on ALM Core"/>
    <s v="MCPICDBICDBLoad | Hong_Kong | Live on ALM Core"/>
    <s v="MCPICDBICDB"/>
    <s v="Not Started"/>
    <m/>
    <m/>
    <m/>
    <m/>
    <m/>
    <m/>
    <m/>
    <m/>
    <m/>
    <m/>
    <m/>
    <m/>
    <n v="2601"/>
    <x v="11"/>
    <x v="0"/>
    <s v="START Load | Hong_Kong | Live on ALM Core"/>
    <s v="END Load | Hong_Kong | Live on ALM Core"/>
    <d v="2026-02-10T22:22:00"/>
    <d v="2026-02-10T23:01:00"/>
    <d v="2026-02-10T23:01:00"/>
    <s v="NULL"/>
    <s v="Completed"/>
    <s v="ICDB_MCP 202601 load pos live locations part 3 HK, sofia, kiev "/>
    <n v="1"/>
    <s v="Load | Hong_Kong | Live on ALM Core"/>
    <n v="0.65"/>
    <n v="0"/>
    <n v="0.65"/>
    <n v="0"/>
    <n v="0"/>
    <n v="0.65"/>
    <m/>
    <m/>
    <n v="0"/>
    <n v="0"/>
    <n v="0.65"/>
    <n v="0"/>
    <n v="0.65"/>
    <s v="No Error"/>
    <m/>
    <m/>
    <m/>
    <m/>
    <m/>
    <m/>
    <m/>
    <m/>
    <m/>
    <m/>
    <s v=""/>
  </r>
  <r>
    <s v="ICDB"/>
    <s v="ICDBICDB46063.9590277778"/>
    <s v="Not Found"/>
    <s v="Load | Sofia | Live on ALM Core"/>
    <s v="MCPICDBICDBLoad | Sofia | Live on ALM Core"/>
    <s v="MCPICDBICDB"/>
    <s v="Not Started"/>
    <m/>
    <m/>
    <m/>
    <m/>
    <m/>
    <m/>
    <m/>
    <m/>
    <m/>
    <m/>
    <m/>
    <m/>
    <n v="2601"/>
    <x v="11"/>
    <x v="0"/>
    <s v="START Load | Sofia | Live on ALM Core"/>
    <s v="END Load | Sofia | Live on ALM Core"/>
    <d v="2026-02-10T23:01:00"/>
    <d v="2026-02-10T23:35:00"/>
    <d v="2026-02-10T23:35:00"/>
    <s v="NULL"/>
    <s v="Completed"/>
    <s v="ICDB_MCP 202601 load pos live locations part 3 HK, sofia, kiev "/>
    <n v="1"/>
    <s v="Load | Sofia | Live on ALM Core"/>
    <n v="0.56999999999999995"/>
    <n v="0"/>
    <n v="0.56999999999999995"/>
    <n v="0"/>
    <n v="0"/>
    <n v="0.56999999999999995"/>
    <m/>
    <m/>
    <n v="0"/>
    <n v="0"/>
    <n v="0.56999999999999995"/>
    <n v="0"/>
    <n v="0.56999999999999995"/>
    <s v="No Error"/>
    <m/>
    <m/>
    <m/>
    <m/>
    <m/>
    <m/>
    <m/>
    <m/>
    <m/>
    <m/>
    <s v=""/>
  </r>
  <r>
    <s v="ICDB"/>
    <s v="ICDBICDB46063.9826388889"/>
    <s v="Not Found"/>
    <s v="Load | Kiev | Live on ALM Core"/>
    <s v="MCPICDBICDBLoad | Kiev | Live on ALM Core"/>
    <s v="MCPICDBICDB"/>
    <s v="Not Started"/>
    <m/>
    <m/>
    <m/>
    <m/>
    <m/>
    <m/>
    <m/>
    <m/>
    <m/>
    <m/>
    <m/>
    <m/>
    <n v="2601"/>
    <x v="11"/>
    <x v="0"/>
    <s v="START Load | Kiev | Live on ALM Core"/>
    <s v="END Load | Kiev | Live on ALM Core"/>
    <d v="2026-02-10T23:35:00"/>
    <d v="2026-02-11T00:08:00"/>
    <d v="2026-02-11T00:10:00"/>
    <s v="NULL"/>
    <s v="Completed"/>
    <s v="ICDB_MCP 202601 load pos live locations part 3 HK, sofia, kiev "/>
    <n v="1"/>
    <s v="Load | Kiev | Live on ALM Core"/>
    <n v="0.55000000000000004"/>
    <n v="0"/>
    <n v="0.55000000000000004"/>
    <n v="0"/>
    <n v="0"/>
    <n v="0.55000000000000004"/>
    <m/>
    <m/>
    <n v="0"/>
    <n v="0"/>
    <n v="0.55000000000000004"/>
    <n v="0"/>
    <n v="0.55000000000000004"/>
    <s v="Data Quality"/>
    <s v="Enterprise/Central Data Providers"/>
    <s v="Input Format/Naming Non-compliance"/>
    <s v="Incorrect value in column NEXT_INTR_DATE in source file GFRSBM_POS_LOC_U0624_0768_20260131. Change request was needed to adjust the date in the file"/>
    <s v="Position"/>
    <m/>
    <s v="Single‑Location Impact"/>
    <s v="Recurring"/>
    <s v="Change request to adjust the date"/>
    <s v="CRM reached out data providers to adjust this file, investigation is still ongoing"/>
    <s v="CHG1641004"/>
    <s v=""/>
  </r>
  <r>
    <s v="ICDB"/>
    <s v="ICDBICDB46064.0069444444"/>
    <s v="Not Found"/>
    <s v="copy from"/>
    <s v="MCPICDBICDBcopy from"/>
    <s v="MCPICDBICDB"/>
    <s v="Not Started"/>
    <m/>
    <m/>
    <m/>
    <m/>
    <m/>
    <m/>
    <m/>
    <m/>
    <m/>
    <m/>
    <m/>
    <m/>
    <n v="2601"/>
    <x v="11"/>
    <x v="0"/>
    <s v="START copy from"/>
    <s v="END copy from"/>
    <d v="2026-02-11T00:10:00"/>
    <d v="2026-02-11T00:12:00"/>
    <d v="2026-02-11T00:12:00"/>
    <s v="NULL"/>
    <s v="Completed"/>
    <s v="ICDB_MCP 202601 copy db + Valuation live locations"/>
    <n v="1"/>
    <s v="copy from"/>
    <n v="0.03"/>
    <n v="0"/>
    <n v="0.03"/>
    <n v="0"/>
    <n v="0"/>
    <n v="0.03"/>
    <m/>
    <m/>
    <n v="0"/>
    <n v="0"/>
    <n v="0.03"/>
    <n v="0"/>
    <n v="0.03"/>
    <s v="No Error"/>
    <m/>
    <m/>
    <m/>
    <m/>
    <m/>
    <m/>
    <m/>
    <m/>
    <m/>
    <m/>
    <s v=""/>
  </r>
  <r>
    <s v="ICDB"/>
    <s v="ICDBICDB46064.0083333333"/>
    <s v="Not Found"/>
    <s v="Portfolio Valuation | NLWB_Lending | Live on ALM Core"/>
    <s v="MCPICDBICDBPortfolio Valuation | NLWB_Lending | Live on ALM Core"/>
    <s v="MCPICDBICDB"/>
    <s v="Not Started"/>
    <m/>
    <m/>
    <m/>
    <m/>
    <m/>
    <m/>
    <m/>
    <m/>
    <m/>
    <m/>
    <m/>
    <m/>
    <n v="2601"/>
    <x v="11"/>
    <x v="0"/>
    <s v="START Portfolio Valuation | NLWB_Lending | Live on ALM Core"/>
    <s v="END Portfolio Valuation | NLWB_Lending | Live on ALM Core"/>
    <d v="2026-02-11T00:12:00"/>
    <d v="2026-02-11T00:25:00"/>
    <d v="2026-02-11T00:25:00"/>
    <s v="NULL"/>
    <s v="Completed"/>
    <s v="ICDB_MCP 202601 copy db + Valuation live locations"/>
    <n v="1"/>
    <s v="Portfolio Valuation | NLWB_Lending | Live on ALM Core"/>
    <n v="0.22"/>
    <n v="0"/>
    <n v="0.22"/>
    <n v="0"/>
    <n v="0"/>
    <n v="0.22"/>
    <m/>
    <m/>
    <n v="0"/>
    <n v="0"/>
    <n v="0.22"/>
    <n v="0"/>
    <n v="0.22"/>
    <s v="No Error"/>
    <m/>
    <m/>
    <m/>
    <m/>
    <m/>
    <m/>
    <m/>
    <m/>
    <m/>
    <m/>
    <s v=""/>
  </r>
  <r>
    <s v="ICDB"/>
    <s v="ICDBICDB46064.0173611111"/>
    <s v="Not Found"/>
    <s v="Super Light Maintenance"/>
    <s v="MCPICDBICDBSuper Light Maintenance"/>
    <s v="MCPICDBICDB"/>
    <s v="Not Started"/>
    <m/>
    <m/>
    <m/>
    <m/>
    <m/>
    <m/>
    <m/>
    <m/>
    <m/>
    <m/>
    <m/>
    <m/>
    <n v="2601"/>
    <x v="11"/>
    <x v="0"/>
    <s v="START Super Light Maintenance"/>
    <s v="END Super Light Maintenance"/>
    <d v="2026-02-11T00:25:00"/>
    <d v="2026-02-11T00:49:00"/>
    <d v="2026-02-11T00:49:00"/>
    <s v="NULL"/>
    <s v="Completed"/>
    <s v="ICDB_MCP 202601 copy db + Valuation live locations"/>
    <n v="1"/>
    <s v="Super Light Maintenance"/>
    <n v="0.4"/>
    <n v="0"/>
    <n v="0.4"/>
    <n v="0"/>
    <n v="0"/>
    <n v="0.4"/>
    <m/>
    <m/>
    <n v="0"/>
    <n v="0"/>
    <n v="0.4"/>
    <n v="0"/>
    <n v="0.4"/>
    <s v="No Error"/>
    <m/>
    <m/>
    <m/>
    <m/>
    <m/>
    <m/>
    <m/>
    <m/>
    <m/>
    <m/>
    <s v=""/>
  </r>
  <r>
    <s v="ICDB"/>
    <s v="ICDBICDB46064.0340277778"/>
    <s v="Not Found"/>
    <s v="Portfolio Valuation | London | Live on ALM Core"/>
    <s v="MCPICDBICDBPortfolio Valuation | London | Live on ALM Core"/>
    <s v="MCPICDBICDB"/>
    <s v="Not Started"/>
    <m/>
    <m/>
    <m/>
    <m/>
    <m/>
    <m/>
    <m/>
    <m/>
    <m/>
    <m/>
    <m/>
    <m/>
    <n v="2601"/>
    <x v="11"/>
    <x v="0"/>
    <s v="START Portfolio Valuation | London | Live on ALM Core"/>
    <s v="END Portfolio Valuation | London | Live on ALM Core"/>
    <d v="2026-02-11T00:49:00"/>
    <d v="2026-02-11T01:04:00"/>
    <d v="2026-02-11T01:04:00"/>
    <s v="NULL"/>
    <s v="Completed"/>
    <s v="ICDB_MCP 202601 copy db + Valuation live locations"/>
    <n v="1"/>
    <s v="Portfolio Valuation | London | Live on ALM Core"/>
    <n v="0.25"/>
    <n v="0"/>
    <n v="0.25"/>
    <n v="0"/>
    <n v="0"/>
    <n v="0.25"/>
    <m/>
    <m/>
    <n v="0"/>
    <n v="0"/>
    <n v="0.25"/>
    <n v="0"/>
    <n v="0.25"/>
    <s v="No Error"/>
    <m/>
    <m/>
    <m/>
    <m/>
    <m/>
    <m/>
    <m/>
    <m/>
    <m/>
    <m/>
    <s v=""/>
  </r>
  <r>
    <s v="ICDB"/>
    <s v="ICDBICDB46064.0444444444"/>
    <s v="Not Found"/>
    <s v="Super Light Maintenance"/>
    <s v="MCPICDBICDBSuper Light Maintenance"/>
    <s v="MCPICDBICDB"/>
    <s v="Not Started"/>
    <m/>
    <m/>
    <m/>
    <m/>
    <m/>
    <m/>
    <m/>
    <m/>
    <m/>
    <m/>
    <m/>
    <m/>
    <n v="2601"/>
    <x v="11"/>
    <x v="0"/>
    <s v="START Super Light Maintenance"/>
    <s v="END Super Light Maintenance"/>
    <d v="2026-02-11T01:04:00"/>
    <d v="2026-02-11T01:14:00"/>
    <d v="2026-02-11T01:14:00"/>
    <s v="NULL"/>
    <s v="Completed"/>
    <s v="ICDB_MCP 202601 copy db + Valuation live locations"/>
    <n v="2"/>
    <s v="Super Light Maintenance"/>
    <n v="0.17"/>
    <n v="0"/>
    <n v="0.17"/>
    <n v="0"/>
    <n v="0"/>
    <n v="0.17"/>
    <m/>
    <m/>
    <n v="0"/>
    <n v="0"/>
    <n v="0.17"/>
    <n v="0"/>
    <n v="0.17"/>
    <s v="No Error"/>
    <m/>
    <m/>
    <m/>
    <m/>
    <m/>
    <m/>
    <m/>
    <m/>
    <m/>
    <m/>
    <s v=""/>
  </r>
  <r>
    <s v="ICDB"/>
    <s v="ICDBICDB46064.0513888889"/>
    <s v="Not Found"/>
    <s v="Portfolio Valuation | Dublin | Live on ALM Core"/>
    <s v="MCPICDBICDBPortfolio Valuation | Dublin | Live on ALM Core"/>
    <s v="MCPICDBICDB"/>
    <s v="Not Started"/>
    <m/>
    <m/>
    <m/>
    <m/>
    <m/>
    <m/>
    <m/>
    <m/>
    <m/>
    <m/>
    <m/>
    <m/>
    <n v="2601"/>
    <x v="11"/>
    <x v="0"/>
    <s v="START Portfolio Valuation | Dublin | Live on ALM Core"/>
    <s v="END Portfolio Valuation | Dublin | Live on ALM Core"/>
    <d v="2026-02-11T01:14:00"/>
    <d v="2026-02-11T01:26:00"/>
    <d v="2026-02-11T01:26:00"/>
    <s v="NULL"/>
    <s v="Completed"/>
    <s v="ICDB_MCP 202601 copy db + Valuation live locations"/>
    <n v="1"/>
    <s v="Portfolio Valuation | Dublin | Live on ALM Core"/>
    <n v="0.2"/>
    <n v="0"/>
    <n v="0.2"/>
    <n v="0"/>
    <n v="0"/>
    <n v="0.2"/>
    <m/>
    <m/>
    <n v="0"/>
    <n v="0"/>
    <n v="0.2"/>
    <n v="0"/>
    <n v="0.2"/>
    <s v="No Error"/>
    <m/>
    <m/>
    <m/>
    <m/>
    <m/>
    <m/>
    <m/>
    <m/>
    <m/>
    <m/>
    <s v=""/>
  </r>
  <r>
    <s v="ICDB"/>
    <s v="ICDBICDB46064.0597222222"/>
    <s v="Not Found"/>
    <s v="Super Light Maintenance"/>
    <s v="MCPICDBICDBSuper Light Maintenance"/>
    <s v="MCPICDBICDB"/>
    <s v="Not Started"/>
    <m/>
    <m/>
    <m/>
    <m/>
    <m/>
    <m/>
    <m/>
    <m/>
    <m/>
    <m/>
    <m/>
    <m/>
    <n v="2601"/>
    <x v="11"/>
    <x v="0"/>
    <s v="START Super Light Maintenance"/>
    <s v="END Super Light Maintenance"/>
    <d v="2026-02-11T01:26:00"/>
    <d v="2026-02-11T01:35:00"/>
    <d v="2026-02-11T01:35:00"/>
    <s v="NULL"/>
    <s v="Completed"/>
    <s v="ICDB_MCP 202601 copy db + Valuation live locations"/>
    <n v="3"/>
    <s v="Super Light Maintenance"/>
    <n v="0.15"/>
    <n v="0"/>
    <n v="0.15"/>
    <n v="0"/>
    <n v="0"/>
    <n v="0.15"/>
    <m/>
    <m/>
    <n v="0"/>
    <n v="0"/>
    <n v="0.15"/>
    <n v="0"/>
    <n v="0.15"/>
    <s v="No Error"/>
    <m/>
    <m/>
    <m/>
    <m/>
    <m/>
    <m/>
    <m/>
    <m/>
    <m/>
    <m/>
    <s v="Super Light Maintenance"/>
  </r>
  <r>
    <s v="ICDB"/>
    <s v="ICDBICDB46064.0659722222"/>
    <s v="Not Found"/>
    <s v="Portfolio Valuation | Singapore | Live on ALM Core"/>
    <s v="MCPICDBICDBPortfolio Valuation | Singapore | Live on ALM Core"/>
    <s v="MCPICDBICDB"/>
    <s v="Not Started"/>
    <m/>
    <m/>
    <m/>
    <m/>
    <m/>
    <m/>
    <m/>
    <m/>
    <m/>
    <m/>
    <m/>
    <m/>
    <n v="2601"/>
    <x v="11"/>
    <x v="0"/>
    <s v="START Portfolio Valuation | Singapore | Live on ALM Core"/>
    <s v="END Portfolio Valuation | Singapore | Live on ALM Core"/>
    <d v="2026-02-11T01:35:00"/>
    <d v="2026-02-11T01:49:00"/>
    <d v="2026-02-11T01:49:00"/>
    <s v="NULL"/>
    <s v="Completed"/>
    <s v="ICDB_MCP 202601 copy db + Valuation live locations"/>
    <n v="1"/>
    <s v="Portfolio Valuation | Singapore | Live on ALM Core"/>
    <n v="0.23"/>
    <n v="0"/>
    <n v="0.23"/>
    <n v="0"/>
    <n v="0"/>
    <n v="0.23"/>
    <m/>
    <m/>
    <n v="0"/>
    <n v="0"/>
    <n v="0.23"/>
    <n v="0"/>
    <n v="0.23"/>
    <s v="No Error"/>
    <m/>
    <m/>
    <m/>
    <m/>
    <m/>
    <m/>
    <m/>
    <m/>
    <m/>
    <m/>
    <s v=""/>
  </r>
  <r>
    <s v="ICDB"/>
    <s v="ICDBICDB46064.0756944444"/>
    <s v="Not Found"/>
    <s v="Super Light Maintenance"/>
    <s v="MCPICDBICDBSuper Light Maintenance"/>
    <s v="MCPICDBICDB"/>
    <s v="Not Started"/>
    <m/>
    <m/>
    <m/>
    <m/>
    <m/>
    <m/>
    <m/>
    <m/>
    <m/>
    <m/>
    <m/>
    <m/>
    <n v="2601"/>
    <x v="11"/>
    <x v="0"/>
    <s v="START Super Light Maintenance"/>
    <s v="END Super Light Maintenance"/>
    <d v="2026-02-11T01:49:00"/>
    <d v="2026-02-11T01:59:00"/>
    <d v="2026-02-11T01:59:00"/>
    <s v="NULL"/>
    <s v="Completed"/>
    <s v="ICDB_MCP 202601 copy db + Valuation live locations"/>
    <n v="4"/>
    <s v="Super Light Maintenance"/>
    <n v="0.17"/>
    <n v="0"/>
    <n v="0.17"/>
    <n v="0"/>
    <n v="0"/>
    <n v="0.17"/>
    <m/>
    <m/>
    <n v="0"/>
    <n v="0"/>
    <n v="0.17"/>
    <n v="0"/>
    <n v="0.17"/>
    <s v="No Error"/>
    <m/>
    <m/>
    <m/>
    <m/>
    <m/>
    <m/>
    <m/>
    <m/>
    <m/>
    <m/>
    <s v="Super Light Maintenance"/>
  </r>
  <r>
    <s v="ICDB"/>
    <s v="ICDBICDB46064.0826388889"/>
    <s v="Not Found"/>
    <s v="Portfolio Valuation | Hong_Kong | Live on ALM Core"/>
    <s v="MCPICDBICDBPortfolio Valuation | Hong_Kong | Live on ALM Core"/>
    <s v="MCPICDBICDB"/>
    <s v="Not Started"/>
    <m/>
    <m/>
    <m/>
    <m/>
    <m/>
    <m/>
    <m/>
    <m/>
    <m/>
    <m/>
    <m/>
    <m/>
    <n v="2601"/>
    <x v="11"/>
    <x v="0"/>
    <s v="START Portfolio Valuation | Hong_Kong | Live on ALM Core"/>
    <s v="END Portfolio Valuation | Hong_Kong | Live on ALM Core"/>
    <d v="2026-02-11T01:59:00"/>
    <d v="2026-02-11T02:10:00"/>
    <d v="2026-02-11T02:10:00"/>
    <s v="NULL"/>
    <s v="Completed"/>
    <s v="ICDB_MCP 202601 copy db + Valuation live locations"/>
    <n v="1"/>
    <s v="Portfolio Valuation | Hong_Kong | Live on ALM Core"/>
    <n v="0.18"/>
    <n v="0"/>
    <n v="0.18"/>
    <n v="0"/>
    <n v="0"/>
    <n v="0.18"/>
    <m/>
    <m/>
    <n v="0"/>
    <n v="0"/>
    <n v="0.18"/>
    <n v="0"/>
    <n v="0.18"/>
    <s v="No Error"/>
    <m/>
    <m/>
    <m/>
    <m/>
    <m/>
    <m/>
    <m/>
    <m/>
    <m/>
    <m/>
    <s v=""/>
  </r>
  <r>
    <s v="ICDB"/>
    <s v="ICDBICDB46064.0902777778"/>
    <s v="Not Found"/>
    <s v="Super Light Maintenance"/>
    <s v="MCPICDBICDBSuper Light Maintenance"/>
    <s v="MCPICDBICDB"/>
    <s v="Not Started"/>
    <m/>
    <m/>
    <m/>
    <m/>
    <m/>
    <m/>
    <m/>
    <m/>
    <m/>
    <m/>
    <m/>
    <m/>
    <n v="2601"/>
    <x v="11"/>
    <x v="0"/>
    <s v="START Super Light Maintenance"/>
    <s v="END Super Light Maintenance"/>
    <d v="2026-02-11T02:10:00"/>
    <d v="2026-02-11T02:20:00"/>
    <d v="2026-02-11T02:20:00"/>
    <s v="NULL"/>
    <s v="Completed"/>
    <s v="ICDB_MCP 202601 copy db + Valuation live locations"/>
    <n v="5"/>
    <s v="Super Light Maintenance"/>
    <n v="0.17"/>
    <n v="0"/>
    <n v="0.17"/>
    <n v="0"/>
    <n v="0"/>
    <n v="0.17"/>
    <m/>
    <m/>
    <n v="0"/>
    <n v="0"/>
    <n v="0.17"/>
    <n v="0"/>
    <n v="0.17"/>
    <s v="No Error"/>
    <m/>
    <m/>
    <m/>
    <m/>
    <m/>
    <m/>
    <m/>
    <m/>
    <m/>
    <m/>
    <s v="Super Light Maintenance"/>
  </r>
  <r>
    <s v="ICDB"/>
    <s v="ICDBICDB46064.0972222222"/>
    <s v="Not Found"/>
    <s v="Portfolio Valuation | Sofia | Live on ALM Core"/>
    <s v="MCPICDBICDBPortfolio Valuation | Sofia | Live on ALM Core"/>
    <s v="MCPICDBICDB"/>
    <s v="Not Started"/>
    <m/>
    <m/>
    <m/>
    <m/>
    <m/>
    <m/>
    <m/>
    <m/>
    <m/>
    <m/>
    <m/>
    <m/>
    <n v="2601"/>
    <x v="11"/>
    <x v="0"/>
    <s v="START Portfolio Valuation | Sofia | Live on ALM Core"/>
    <s v="END Portfolio Valuation | Sofia | Live on ALM Core"/>
    <d v="2026-02-11T02:20:00"/>
    <d v="2026-02-11T02:26:00"/>
    <d v="2026-02-11T02:26:00"/>
    <s v="NULL"/>
    <s v="Completed"/>
    <s v="ICDB_MCP 202601 copy db + Valuation live locations"/>
    <n v="1"/>
    <s v="Portfolio Valuation | Sofia | Live on ALM Core"/>
    <n v="0.1"/>
    <n v="0"/>
    <n v="0.1"/>
    <n v="0"/>
    <n v="0"/>
    <n v="0.1"/>
    <m/>
    <m/>
    <n v="0"/>
    <n v="0"/>
    <n v="0.1"/>
    <n v="0"/>
    <n v="0.1"/>
    <s v="No Error"/>
    <m/>
    <m/>
    <m/>
    <m/>
    <m/>
    <m/>
    <m/>
    <m/>
    <m/>
    <m/>
    <s v=""/>
  </r>
  <r>
    <s v="ICDB"/>
    <s v="ICDBICDB46064.1013888889"/>
    <s v="Not Found"/>
    <s v="Super Light Maintenance"/>
    <s v="MCPICDBICDBSuper Light Maintenance"/>
    <s v="MCPICDBICDB"/>
    <s v="Not Started"/>
    <m/>
    <m/>
    <m/>
    <m/>
    <m/>
    <m/>
    <m/>
    <m/>
    <m/>
    <m/>
    <m/>
    <m/>
    <n v="2601"/>
    <x v="11"/>
    <x v="0"/>
    <s v="START Super Light Maintenance"/>
    <s v="END Super Light Maintenance"/>
    <d v="2026-02-11T02:26:00"/>
    <d v="2026-02-11T02:34:00"/>
    <d v="2026-02-11T02:34:00"/>
    <s v="NULL"/>
    <s v="Completed"/>
    <s v="ICDB_MCP 202601 copy db + Valuation live locations"/>
    <n v="6"/>
    <s v="Super Light Maintenance"/>
    <n v="0.13"/>
    <n v="0"/>
    <n v="0.13"/>
    <n v="0"/>
    <n v="0"/>
    <n v="0.13"/>
    <m/>
    <m/>
    <n v="0"/>
    <n v="0"/>
    <n v="0.13"/>
    <n v="0"/>
    <n v="0.13"/>
    <s v="No Error"/>
    <m/>
    <m/>
    <m/>
    <m/>
    <m/>
    <m/>
    <m/>
    <m/>
    <m/>
    <m/>
    <s v="Super Light Maintenance"/>
  </r>
  <r>
    <s v="ICDB"/>
    <s v="ICDBICDB46064.1069444444"/>
    <s v="Not Found"/>
    <s v="Portfolio Valuation | Vienna | Live on ALM Core"/>
    <s v="MCPICDBICDBPortfolio Valuation | Vienna | Live on ALM Core"/>
    <s v="MCPICDBICDB"/>
    <s v="Not Started"/>
    <m/>
    <m/>
    <m/>
    <m/>
    <m/>
    <m/>
    <m/>
    <m/>
    <m/>
    <m/>
    <m/>
    <m/>
    <n v="2601"/>
    <x v="11"/>
    <x v="0"/>
    <s v="START Portfolio Valuation | Vienna | Live on ALM Core"/>
    <s v="END Portfolio Valuation | Vienna | Live on ALM Core"/>
    <d v="2026-02-11T02:34:00"/>
    <d v="2026-02-11T02:40:00"/>
    <d v="2026-02-11T02:40:00"/>
    <s v="NULL"/>
    <s v="Completed"/>
    <s v="ICDB_MCP 202601 copy db + Valuation live locations"/>
    <n v="1"/>
    <s v="Portfolio Valuation | Vienna | Live on ALM Core"/>
    <n v="0.1"/>
    <n v="0"/>
    <n v="0.1"/>
    <n v="0"/>
    <n v="0"/>
    <n v="0.1"/>
    <m/>
    <m/>
    <n v="0"/>
    <n v="0"/>
    <n v="0.1"/>
    <n v="0"/>
    <n v="0.1"/>
    <s v="No Error"/>
    <m/>
    <m/>
    <m/>
    <m/>
    <m/>
    <m/>
    <m/>
    <m/>
    <m/>
    <m/>
    <s v=""/>
  </r>
  <r>
    <s v="ICDB"/>
    <s v="ICDBICDB46064.1111111111"/>
    <s v="Not Found"/>
    <s v="Super Light Maintenance"/>
    <s v="MCPICDBICDBSuper Light Maintenance"/>
    <s v="MCPICDBICDB"/>
    <s v="Not Started"/>
    <m/>
    <m/>
    <m/>
    <m/>
    <m/>
    <m/>
    <m/>
    <m/>
    <m/>
    <m/>
    <m/>
    <m/>
    <n v="2601"/>
    <x v="11"/>
    <x v="0"/>
    <s v="START Super Light Maintenance"/>
    <s v="END Super Light Maintenance"/>
    <d v="2026-02-11T02:40:00"/>
    <d v="2026-02-11T02:47:00"/>
    <d v="2026-02-11T02:47:00"/>
    <s v="NULL"/>
    <s v="Completed"/>
    <s v="ICDB_MCP 202601 copy db + Valuation live locations"/>
    <n v="7"/>
    <s v="Super Light Maintenance"/>
    <n v="0.12"/>
    <n v="0"/>
    <n v="0.12"/>
    <n v="0"/>
    <n v="0"/>
    <n v="0.12"/>
    <m/>
    <m/>
    <n v="0"/>
    <n v="0"/>
    <n v="0.12"/>
    <n v="0"/>
    <n v="0.12"/>
    <s v="No Error"/>
    <m/>
    <m/>
    <m/>
    <m/>
    <m/>
    <m/>
    <m/>
    <m/>
    <m/>
    <m/>
    <s v="Super Light Maintenance"/>
  </r>
  <r>
    <s v="ICDB"/>
    <s v="ICDBICDB46064.1159722222"/>
    <s v="Not Found"/>
    <s v="Portfolio Valuation | Prague | Live on ALM Core"/>
    <s v="MCPICDBICDBPortfolio Valuation | Prague | Live on ALM Core"/>
    <s v="MCPICDBICDB"/>
    <s v="Not Started"/>
    <m/>
    <m/>
    <m/>
    <m/>
    <m/>
    <m/>
    <m/>
    <m/>
    <m/>
    <m/>
    <m/>
    <m/>
    <n v="2601"/>
    <x v="11"/>
    <x v="0"/>
    <s v="START Portfolio Valuation | Prague | Live on ALM Core"/>
    <s v="END Portfolio Valuation | Prague | Live on ALM Core"/>
    <d v="2026-02-11T02:47:00"/>
    <d v="2026-02-11T02:59:00"/>
    <d v="2026-02-11T02:59:00"/>
    <s v="NULL"/>
    <s v="Completed"/>
    <s v="ICDB_MCP 202601 copy db + Valuation live locations"/>
    <n v="1"/>
    <s v="Portfolio Valuation | Prague | Live on ALM Core"/>
    <n v="0.2"/>
    <n v="0"/>
    <n v="0.2"/>
    <n v="0"/>
    <n v="0"/>
    <n v="0.2"/>
    <m/>
    <m/>
    <n v="0"/>
    <n v="0"/>
    <n v="0.2"/>
    <n v="0"/>
    <n v="0.2"/>
    <s v="No Error"/>
    <m/>
    <m/>
    <m/>
    <m/>
    <m/>
    <m/>
    <m/>
    <m/>
    <m/>
    <m/>
    <s v=""/>
  </r>
  <r>
    <s v="ICDB"/>
    <s v="ICDBICDB46064.1243055556"/>
    <s v="Not Found"/>
    <s v="Super Light Maintenance"/>
    <s v="MCPICDBICDBSuper Light Maintenance"/>
    <s v="MCPICDBICDB"/>
    <s v="Not Started"/>
    <m/>
    <m/>
    <m/>
    <m/>
    <m/>
    <m/>
    <m/>
    <m/>
    <m/>
    <m/>
    <m/>
    <m/>
    <n v="2601"/>
    <x v="11"/>
    <x v="0"/>
    <s v="START Super Light Maintenance"/>
    <s v="END Super Light Maintenance"/>
    <d v="2026-02-11T02:59:00"/>
    <d v="2026-02-11T03:09:00"/>
    <d v="2026-02-11T03:09:00"/>
    <s v="NULL"/>
    <s v="Completed"/>
    <s v="ICDB_MCP 202601 copy db + Valuation live locations"/>
    <n v="8"/>
    <s v="Super Light Maintenance"/>
    <n v="0.17"/>
    <n v="0"/>
    <n v="0.17"/>
    <n v="0"/>
    <n v="0"/>
    <n v="0.17"/>
    <m/>
    <m/>
    <n v="0"/>
    <n v="0"/>
    <n v="0.17"/>
    <n v="0"/>
    <n v="0.17"/>
    <s v="No Error"/>
    <m/>
    <m/>
    <m/>
    <m/>
    <m/>
    <m/>
    <m/>
    <m/>
    <m/>
    <m/>
    <s v="Super Light Maintenance"/>
  </r>
  <r>
    <s v="ICDB"/>
    <s v="ICDBICDB46064.13125"/>
    <s v="Not Found"/>
    <s v="Portfolio Valuation | Budapest | Live on ALM Core"/>
    <s v="MCPICDBICDBPortfolio Valuation | Budapest | Live on ALM Core"/>
    <s v="MCPICDBICDB"/>
    <s v="Not Started"/>
    <m/>
    <m/>
    <m/>
    <m/>
    <m/>
    <m/>
    <m/>
    <m/>
    <m/>
    <m/>
    <m/>
    <m/>
    <n v="2601"/>
    <x v="11"/>
    <x v="0"/>
    <s v="START Portfolio Valuation | Budapest | Live on ALM Core"/>
    <s v="END Portfolio Valuation | Budapest | Live on ALM Core"/>
    <d v="2026-02-11T03:09:00"/>
    <d v="2026-02-11T03:22:00"/>
    <d v="2026-02-11T03:22:00"/>
    <s v="NULL"/>
    <s v="Completed"/>
    <s v="ICDB_MCP 202601 copy db + Valuation live locations"/>
    <n v="1"/>
    <s v="Portfolio Valuation | Budapest | Live on ALM Core"/>
    <n v="0.22"/>
    <n v="0"/>
    <n v="0.22"/>
    <n v="0"/>
    <n v="0"/>
    <n v="0.22"/>
    <m/>
    <m/>
    <n v="0"/>
    <n v="0"/>
    <n v="0.22"/>
    <n v="0"/>
    <n v="0.22"/>
    <s v="No Error"/>
    <m/>
    <m/>
    <m/>
    <m/>
    <m/>
    <m/>
    <m/>
    <m/>
    <m/>
    <m/>
    <s v=""/>
  </r>
  <r>
    <s v="ICDB"/>
    <s v="ICDBICDB46064.1402777778"/>
    <s v="Not Found"/>
    <s v="Super Light Maintenance"/>
    <s v="MCPICDBICDBSuper Light Maintenance"/>
    <s v="MCPICDBICDB"/>
    <s v="Not Started"/>
    <m/>
    <m/>
    <m/>
    <m/>
    <m/>
    <m/>
    <m/>
    <m/>
    <m/>
    <m/>
    <m/>
    <m/>
    <n v="2601"/>
    <x v="11"/>
    <x v="0"/>
    <s v="START Super Light Maintenance"/>
    <s v="END Super Light Maintenance"/>
    <d v="2026-02-11T03:22:00"/>
    <d v="2026-02-11T03:34:00"/>
    <d v="2026-02-11T03:34:00"/>
    <s v="NULL"/>
    <s v="Completed"/>
    <s v="ICDB_MCP 202601 copy db + Valuation live locations"/>
    <n v="9"/>
    <s v="Super Light Maintenance"/>
    <n v="0.2"/>
    <n v="0"/>
    <n v="0.2"/>
    <n v="0"/>
    <n v="0"/>
    <n v="0.2"/>
    <m/>
    <m/>
    <n v="0"/>
    <n v="0"/>
    <n v="0.2"/>
    <n v="0"/>
    <n v="0.2"/>
    <s v="No Error"/>
    <m/>
    <m/>
    <m/>
    <m/>
    <m/>
    <m/>
    <m/>
    <m/>
    <m/>
    <m/>
    <s v="Super Light Maintenance"/>
  </r>
  <r>
    <s v="ICDB"/>
    <s v="ICDBICDB46064.1486111111"/>
    <s v="Not Found"/>
    <s v="Portfolio Valuation | Tokyo | Live on ALM Core"/>
    <s v="MCPICDBICDBPortfolio Valuation | Tokyo | Live on ALM Core"/>
    <s v="MCPICDBICDB"/>
    <s v="Not Started"/>
    <m/>
    <m/>
    <m/>
    <m/>
    <m/>
    <m/>
    <m/>
    <m/>
    <m/>
    <m/>
    <m/>
    <m/>
    <n v="2601"/>
    <x v="11"/>
    <x v="0"/>
    <s v="START Portfolio Valuation | Tokyo | Live on ALM Core"/>
    <s v="END Portfolio Valuation | Tokyo | Live on ALM Core"/>
    <d v="2026-02-11T03:34:00"/>
    <d v="2026-02-11T03:47:00"/>
    <d v="2026-02-11T03:47:00"/>
    <s v="NULL"/>
    <s v="Completed"/>
    <s v="ICDB_MCP 202601 copy db + Valuation live locations"/>
    <n v="1"/>
    <s v="Portfolio Valuation | Tokyo | Live on ALM Core"/>
    <n v="0.22"/>
    <n v="0"/>
    <n v="0.22"/>
    <n v="0"/>
    <n v="0"/>
    <n v="0.22"/>
    <m/>
    <m/>
    <n v="0"/>
    <n v="0"/>
    <n v="0.22"/>
    <n v="0"/>
    <n v="0.22"/>
    <s v="No Error"/>
    <m/>
    <m/>
    <m/>
    <m/>
    <m/>
    <m/>
    <m/>
    <m/>
    <m/>
    <m/>
    <s v=""/>
  </r>
  <r>
    <s v="ICDB"/>
    <s v="ICDBICDB46064.1576388889"/>
    <s v="Not Found"/>
    <s v="Super Light Maintenance"/>
    <s v="MCPICDBICDBSuper Light Maintenance"/>
    <s v="MCPICDBICDB"/>
    <s v="Not Started"/>
    <m/>
    <m/>
    <m/>
    <m/>
    <m/>
    <m/>
    <m/>
    <m/>
    <m/>
    <m/>
    <m/>
    <m/>
    <n v="2601"/>
    <x v="11"/>
    <x v="0"/>
    <s v="START Super Light Maintenance"/>
    <s v="END Super Light Maintenance"/>
    <d v="2026-02-11T03:47:00"/>
    <d v="2026-02-11T03:57:00"/>
    <d v="2026-02-11T03:57:00"/>
    <s v="NULL"/>
    <s v="Completed"/>
    <s v="ICDB_MCP 202601 copy db + Valuation live locations"/>
    <n v="10"/>
    <s v="Super Light Maintenance"/>
    <n v="0.17"/>
    <n v="0"/>
    <n v="0.17"/>
    <n v="0"/>
    <n v="0"/>
    <n v="0.17"/>
    <m/>
    <m/>
    <n v="0"/>
    <n v="0"/>
    <n v="0.17"/>
    <n v="0"/>
    <n v="0.17"/>
    <s v="No Error"/>
    <m/>
    <m/>
    <m/>
    <m/>
    <m/>
    <m/>
    <m/>
    <m/>
    <m/>
    <m/>
    <s v="Super Light Maintenance"/>
  </r>
  <r>
    <s v="ICDB"/>
    <s v="ICDBICDB46064.1645833333"/>
    <s v="Not Found"/>
    <s v="Portfolio Valuation | Bratislava | Live on ALM Core"/>
    <s v="MCPICDBICDBPortfolio Valuation | Bratislava | Live on ALM Core"/>
    <s v="MCPICDBICDB"/>
    <s v="Not Started"/>
    <m/>
    <m/>
    <m/>
    <m/>
    <m/>
    <m/>
    <m/>
    <m/>
    <m/>
    <m/>
    <m/>
    <m/>
    <n v="2601"/>
    <x v="11"/>
    <x v="0"/>
    <s v="START Portfolio Valuation | Bratislava | Live on ALM Core"/>
    <s v="END Portfolio Valuation | Bratislava | Live on ALM Core"/>
    <d v="2026-02-11T03:57:00"/>
    <d v="2026-02-11T04:07:00"/>
    <d v="2026-02-11T04:07:00"/>
    <s v="NULL"/>
    <s v="Completed"/>
    <s v="ICDB_MCP 202601 copy db + Valuation live locations"/>
    <n v="1"/>
    <s v="Portfolio Valuation | Bratislava | Live on ALM Core"/>
    <n v="0.17"/>
    <n v="0"/>
    <n v="0.17"/>
    <n v="0"/>
    <n v="0"/>
    <n v="0.17"/>
    <m/>
    <m/>
    <n v="0"/>
    <n v="0"/>
    <n v="0.17"/>
    <n v="0"/>
    <n v="0.17"/>
    <s v="No Error"/>
    <m/>
    <m/>
    <m/>
    <m/>
    <m/>
    <m/>
    <m/>
    <m/>
    <m/>
    <m/>
    <s v=""/>
  </r>
  <r>
    <s v="ICDB"/>
    <s v="ICDBICDB46064.1715277778"/>
    <s v="Not Found"/>
    <s v="Super Light Maintenance"/>
    <s v="MCPICDBICDBSuper Light Maintenance"/>
    <s v="MCPICDBICDB"/>
    <s v="Not Started"/>
    <m/>
    <m/>
    <m/>
    <m/>
    <m/>
    <m/>
    <m/>
    <m/>
    <m/>
    <m/>
    <m/>
    <m/>
    <n v="2601"/>
    <x v="11"/>
    <x v="0"/>
    <s v="START Super Light Maintenance"/>
    <s v="END Super Light Maintenance"/>
    <d v="2026-02-11T04:07:00"/>
    <d v="2026-02-11T04:17:00"/>
    <d v="2026-02-11T04:17:00"/>
    <s v="NULL"/>
    <s v="Completed"/>
    <s v="ICDB_MCP 202601 copy db + Valuation live locations"/>
    <n v="11"/>
    <s v="Super Light Maintenance"/>
    <n v="0.17"/>
    <n v="0"/>
    <n v="0.17"/>
    <n v="0"/>
    <n v="0"/>
    <n v="0.17"/>
    <m/>
    <m/>
    <n v="0"/>
    <n v="0"/>
    <n v="0.17"/>
    <n v="0"/>
    <n v="0.17"/>
    <s v="No Error"/>
    <m/>
    <m/>
    <m/>
    <m/>
    <m/>
    <m/>
    <m/>
    <m/>
    <m/>
    <m/>
    <s v="Super Light Maintenance"/>
  </r>
  <r>
    <s v="ICDB"/>
    <s v="ICDBICDB46064.1784722222"/>
    <s v="Not Found"/>
    <s v="Portfolio Valuation | Seoul | Live on ALM Core"/>
    <s v="MCPICDBICDBPortfolio Valuation | Seoul | Live on ALM Core"/>
    <s v="MCPICDBICDB"/>
    <s v="Not Started"/>
    <m/>
    <m/>
    <m/>
    <m/>
    <m/>
    <m/>
    <m/>
    <m/>
    <m/>
    <m/>
    <m/>
    <m/>
    <n v="2601"/>
    <x v="11"/>
    <x v="0"/>
    <s v="START Portfolio Valuation | Seoul | Live on ALM Core"/>
    <s v="END Portfolio Valuation | Seoul | Live on ALM Core"/>
    <d v="2026-02-11T04:17:00"/>
    <d v="2026-02-11T04:31:00"/>
    <d v="2026-02-11T04:31:00"/>
    <s v="NULL"/>
    <s v="Completed"/>
    <s v="ICDB_MCP 202601 copy db + Valuation live locations"/>
    <n v="1"/>
    <s v="Portfolio Valuation | Seoul | Live on ALM Core"/>
    <n v="0.23"/>
    <n v="0"/>
    <n v="0.23"/>
    <n v="0"/>
    <n v="0"/>
    <n v="0.23"/>
    <m/>
    <m/>
    <n v="0"/>
    <n v="0"/>
    <n v="0.23"/>
    <n v="0"/>
    <n v="0.23"/>
    <s v="No Error"/>
    <m/>
    <m/>
    <m/>
    <m/>
    <m/>
    <m/>
    <m/>
    <m/>
    <m/>
    <m/>
    <s v=""/>
  </r>
  <r>
    <s v="ICDB"/>
    <s v="ICDBICDB46064.1881944444"/>
    <s v="Not Found"/>
    <s v="Super Light Maintenance"/>
    <s v="MCPICDBICDBSuper Light Maintenance"/>
    <s v="MCPICDBICDB"/>
    <s v="Not Started"/>
    <m/>
    <m/>
    <m/>
    <m/>
    <m/>
    <m/>
    <m/>
    <m/>
    <m/>
    <m/>
    <m/>
    <m/>
    <n v="2601"/>
    <x v="11"/>
    <x v="0"/>
    <s v="START Super Light Maintenance"/>
    <s v="END Super Light Maintenance"/>
    <d v="2026-02-11T04:31:00"/>
    <d v="2026-02-11T04:42:00"/>
    <d v="2026-02-11T04:42:00"/>
    <s v="NULL"/>
    <s v="Completed"/>
    <s v="ICDB_MCP 202601 copy db + Valuation live locations"/>
    <n v="12"/>
    <s v="Super Light Maintenance"/>
    <n v="0.18"/>
    <n v="0"/>
    <n v="0.18"/>
    <n v="0"/>
    <n v="0"/>
    <n v="0.18"/>
    <m/>
    <m/>
    <n v="0"/>
    <n v="0"/>
    <n v="0.18"/>
    <n v="0"/>
    <n v="0.18"/>
    <s v="No Error"/>
    <m/>
    <m/>
    <m/>
    <m/>
    <m/>
    <m/>
    <m/>
    <m/>
    <m/>
    <m/>
    <s v="Super Light Maintenance"/>
  </r>
  <r>
    <s v="ICDB"/>
    <s v="ICDBICDB46064.1958333333"/>
    <s v="Not Found"/>
    <s v="Portfolio Valuation | Taipei | Live on ALM Core"/>
    <s v="MCPICDBICDBPortfolio Valuation | Taipei | Live on ALM Core"/>
    <s v="MCPICDBICDB"/>
    <s v="Not Started"/>
    <m/>
    <m/>
    <m/>
    <m/>
    <m/>
    <m/>
    <m/>
    <m/>
    <m/>
    <m/>
    <m/>
    <m/>
    <n v="2601"/>
    <x v="11"/>
    <x v="0"/>
    <s v="START Portfolio Valuation | Taipei | Live on ALM Core"/>
    <s v="END Portfolio Valuation | Taipei | Live on ALM Core"/>
    <d v="2026-02-11T04:42:00"/>
    <d v="2026-02-11T04:58:00"/>
    <d v="2026-02-11T04:58:00"/>
    <s v="NULL"/>
    <s v="Completed"/>
    <s v="ICDB_MCP 202601 copy db + Valuation live locations"/>
    <n v="1"/>
    <s v="Portfolio Valuation | Taipei | Live on ALM Core"/>
    <n v="0.27"/>
    <n v="0"/>
    <n v="0.27"/>
    <n v="0"/>
    <n v="0"/>
    <n v="0.27"/>
    <m/>
    <m/>
    <n v="0"/>
    <n v="0"/>
    <n v="0.27"/>
    <n v="0"/>
    <n v="0.27"/>
    <s v="No Error"/>
    <m/>
    <m/>
    <m/>
    <m/>
    <m/>
    <m/>
    <m/>
    <m/>
    <m/>
    <m/>
    <s v=""/>
  </r>
  <r>
    <s v="ICDB"/>
    <s v="ICDBICDB46064.2069444444"/>
    <s v="Not Found"/>
    <s v="Super Light Maintenance"/>
    <s v="MCPICDBICDBSuper Light Maintenance"/>
    <s v="MCPICDBICDB"/>
    <s v="Not Started"/>
    <m/>
    <m/>
    <m/>
    <m/>
    <m/>
    <m/>
    <m/>
    <m/>
    <m/>
    <m/>
    <m/>
    <m/>
    <n v="2601"/>
    <x v="11"/>
    <x v="0"/>
    <s v="START Super Light Maintenance"/>
    <s v="END Super Light Maintenance"/>
    <d v="2026-02-11T04:58:00"/>
    <d v="2026-02-11T05:09:00"/>
    <d v="2026-02-11T05:09:00"/>
    <s v="NULL"/>
    <s v="Completed"/>
    <s v="ICDB_MCP 202601 copy db + Valuation live locations"/>
    <n v="13"/>
    <s v="Super Light Maintenance"/>
    <n v="0.18"/>
    <n v="0"/>
    <n v="0.18"/>
    <n v="0"/>
    <n v="0"/>
    <n v="0.18"/>
    <m/>
    <m/>
    <n v="0"/>
    <n v="0"/>
    <n v="0.18"/>
    <n v="0"/>
    <n v="0.18"/>
    <s v="No Error"/>
    <m/>
    <m/>
    <m/>
    <m/>
    <m/>
    <m/>
    <m/>
    <m/>
    <m/>
    <m/>
    <s v="Super Light Maintenance"/>
  </r>
  <r>
    <s v="ICDB"/>
    <s v="ICDBICDB46064.2145833333"/>
    <s v="Not Found"/>
    <s v="Portfolio Valuation | NLWB_BMG | Live on ALM Core"/>
    <s v="MCPICDBICDBPortfolio Valuation | NLWB_BMG | Live on ALM Core"/>
    <s v="MCPICDBICDB"/>
    <s v="Not Started"/>
    <m/>
    <m/>
    <m/>
    <m/>
    <m/>
    <m/>
    <m/>
    <m/>
    <m/>
    <m/>
    <m/>
    <m/>
    <n v="2601"/>
    <x v="11"/>
    <x v="0"/>
    <s v="START Portfolio Valuation | NLWB_BMG | Live on ALM Core"/>
    <s v="END Portfolio Valuation | NLWB_BMG | Live on ALM Core"/>
    <d v="2026-02-11T05:09:00"/>
    <d v="2026-02-11T05:16:00"/>
    <d v="2026-02-11T05:16:00"/>
    <s v="NULL"/>
    <s v="Completed"/>
    <s v="ICDB_MCP 202601 copy db + Valuation live locations"/>
    <n v="1"/>
    <s v="Portfolio Valuation | NLWB_BMG | Live on ALM Core"/>
    <n v="0.12"/>
    <n v="0"/>
    <n v="0.12"/>
    <n v="0"/>
    <n v="0"/>
    <n v="0.12"/>
    <m/>
    <m/>
    <n v="0"/>
    <n v="0"/>
    <n v="0.12"/>
    <n v="0"/>
    <n v="0.12"/>
    <s v="No Error"/>
    <m/>
    <m/>
    <m/>
    <m/>
    <m/>
    <m/>
    <m/>
    <m/>
    <m/>
    <m/>
    <s v=""/>
  </r>
  <r>
    <s v="ICDB"/>
    <s v="ICDBICDB46064.2194444444"/>
    <s v="Not Found"/>
    <s v="Super Light Maintenance"/>
    <s v="MCPICDBICDBSuper Light Maintenance"/>
    <s v="MCPICDBICDB"/>
    <s v="Not Started"/>
    <m/>
    <m/>
    <m/>
    <m/>
    <m/>
    <m/>
    <m/>
    <m/>
    <m/>
    <m/>
    <m/>
    <m/>
    <n v="2601"/>
    <x v="11"/>
    <x v="0"/>
    <s v="START Super Light Maintenance"/>
    <s v="END Super Light Maintenance"/>
    <d v="2026-02-11T05:16:00"/>
    <d v="2026-02-11T05:26:00"/>
    <d v="2026-02-11T05:26:00"/>
    <s v="NULL"/>
    <s v="Completed"/>
    <s v="ICDB_MCP 202601 copy db + Valuation live locations"/>
    <n v="14"/>
    <s v="Super Light Maintenance"/>
    <n v="0.17"/>
    <n v="0"/>
    <n v="0.17"/>
    <n v="0"/>
    <n v="0"/>
    <n v="0.17"/>
    <m/>
    <m/>
    <n v="0"/>
    <n v="0"/>
    <n v="0.17"/>
    <n v="0"/>
    <n v="0.17"/>
    <s v="No Error"/>
    <m/>
    <m/>
    <m/>
    <m/>
    <m/>
    <m/>
    <m/>
    <m/>
    <m/>
    <m/>
    <s v="Super Light Maintenance"/>
  </r>
  <r>
    <s v="ICDB"/>
    <s v="ICDBICDB46064.2263888889"/>
    <s v="Not Found"/>
    <s v="Portfolio Valuation | NLWB_FM_Banking_books | Live on ALM Core"/>
    <s v="MCPICDBICDBPortfolio Valuation | NLWB_FM_Banking_books | Live on ALM Core"/>
    <s v="MCPICDBICDB"/>
    <s v="Not Started"/>
    <m/>
    <m/>
    <m/>
    <m/>
    <m/>
    <m/>
    <m/>
    <m/>
    <m/>
    <m/>
    <m/>
    <m/>
    <n v="2601"/>
    <x v="11"/>
    <x v="0"/>
    <s v="START Portfolio Valuation | NLWB_FM_Banking_books | Live on ALM Core"/>
    <s v="END Portfolio Valuation | NLWB_FM_Banking_books | Live on ALM Core"/>
    <d v="2026-02-11T05:26:00"/>
    <d v="2026-02-11T05:38:00"/>
    <d v="2026-02-11T05:38:00"/>
    <s v="NULL"/>
    <s v="Completed"/>
    <s v="ICDB_MCP 202601 copy db + Valuation live locations"/>
    <n v="1"/>
    <s v="Portfolio Valuation | NLWB_FM_Banking_books | Live on ALM Core"/>
    <n v="0.2"/>
    <n v="0"/>
    <n v="0.2"/>
    <n v="0"/>
    <n v="0"/>
    <n v="0.2"/>
    <m/>
    <m/>
    <n v="0"/>
    <n v="0"/>
    <n v="0.2"/>
    <n v="0"/>
    <n v="0.2"/>
    <s v="No Error"/>
    <m/>
    <m/>
    <m/>
    <m/>
    <m/>
    <m/>
    <m/>
    <m/>
    <m/>
    <m/>
    <s v=""/>
  </r>
  <r>
    <s v="ICDB"/>
    <s v="ICDBICDB46064.2347222222"/>
    <s v="Not Found"/>
    <s v="Super Light Maintenance"/>
    <s v="MCPICDBICDBSuper Light Maintenance"/>
    <s v="MCPICDBICDB"/>
    <s v="Not Started"/>
    <m/>
    <m/>
    <m/>
    <m/>
    <m/>
    <m/>
    <m/>
    <m/>
    <m/>
    <m/>
    <m/>
    <m/>
    <n v="2601"/>
    <x v="11"/>
    <x v="0"/>
    <s v="START Super Light Maintenance"/>
    <s v="END Super Light Maintenance"/>
    <d v="2026-02-11T05:38:00"/>
    <d v="2026-02-11T05:48:00"/>
    <d v="2026-02-11T05:48:00"/>
    <s v="NULL"/>
    <s v="Completed"/>
    <s v="ICDB_MCP 202601 copy db + Valuation live locations"/>
    <n v="15"/>
    <s v="Super Light Maintenance"/>
    <n v="0.17"/>
    <n v="0"/>
    <n v="0.17"/>
    <n v="0"/>
    <n v="0"/>
    <n v="0.17"/>
    <m/>
    <m/>
    <n v="0"/>
    <n v="0"/>
    <n v="0.17"/>
    <n v="0"/>
    <n v="0.17"/>
    <s v="No Error"/>
    <m/>
    <m/>
    <m/>
    <m/>
    <m/>
    <m/>
    <m/>
    <m/>
    <m/>
    <m/>
    <s v="Super Light Maintenance"/>
  </r>
  <r>
    <s v="ICDB"/>
    <s v="ICDBICDB46064.2416666667"/>
    <s v="Not Found"/>
    <s v="Portfolio Valuation | NLWB_Trade_Finance_Services | Live on ALM Core"/>
    <s v="MCPICDBICDBPortfolio Valuation | NLWB_Trade_Finance_Services | Live on ALM Core"/>
    <s v="MCPICDBICDB"/>
    <s v="Not Started"/>
    <m/>
    <m/>
    <m/>
    <m/>
    <m/>
    <m/>
    <m/>
    <m/>
    <m/>
    <m/>
    <m/>
    <m/>
    <n v="2601"/>
    <x v="11"/>
    <x v="0"/>
    <s v="START Portfolio Valuation | NLWB_Trade_Finance_Services | Live on ALM Core"/>
    <s v="END Portfolio Valuation | NLWB_Trade_Finance_Services | Live on ALM Core"/>
    <d v="2026-02-11T05:48:00"/>
    <d v="2026-02-11T05:57:00"/>
    <d v="2026-02-11T05:57:00"/>
    <s v="NULL"/>
    <s v="Completed"/>
    <s v="ICDB_MCP 202601 copy db + Valuation live locations"/>
    <n v="1"/>
    <s v="Portfolio Valuation | NLWB_Trade_Finance_Services | Live on ALM Core"/>
    <n v="0.15"/>
    <n v="0"/>
    <n v="0.15"/>
    <n v="0"/>
    <n v="0"/>
    <n v="0.15"/>
    <m/>
    <m/>
    <n v="0"/>
    <n v="0"/>
    <n v="0.15"/>
    <n v="0"/>
    <n v="0.15"/>
    <s v="No Error"/>
    <m/>
    <m/>
    <m/>
    <m/>
    <m/>
    <m/>
    <m/>
    <m/>
    <m/>
    <m/>
    <s v=""/>
  </r>
  <r>
    <s v="ICDB"/>
    <s v="ICDBICDB46064.2479166667"/>
    <s v="Not Found"/>
    <s v="Super Light Maintenance"/>
    <s v="MCPICDBICDBSuper Light Maintenance"/>
    <s v="MCPICDBICDB"/>
    <s v="Not Started"/>
    <m/>
    <m/>
    <m/>
    <m/>
    <m/>
    <m/>
    <m/>
    <m/>
    <m/>
    <m/>
    <m/>
    <m/>
    <n v="2601"/>
    <x v="11"/>
    <x v="0"/>
    <s v="START Super Light Maintenance"/>
    <s v="END Super Light Maintenance"/>
    <d v="2026-02-11T05:57:00"/>
    <d v="2026-02-11T06:06:00"/>
    <d v="2026-02-11T06:06:00"/>
    <s v="NULL"/>
    <s v="Completed"/>
    <s v="ICDB_MCP 202601 copy db + Valuation live locations"/>
    <n v="16"/>
    <s v="Super Light Maintenance"/>
    <n v="0.15"/>
    <n v="0"/>
    <n v="0.15"/>
    <n v="0"/>
    <n v="0"/>
    <n v="0.15"/>
    <m/>
    <m/>
    <n v="0"/>
    <n v="0"/>
    <n v="0.15"/>
    <n v="0"/>
    <n v="0.15"/>
    <s v="No Error"/>
    <m/>
    <m/>
    <m/>
    <m/>
    <m/>
    <m/>
    <m/>
    <m/>
    <m/>
    <m/>
    <s v="Super Light Maintenance"/>
  </r>
  <r>
    <s v="ICDB"/>
    <s v="ICDBICDB46064.2541666667"/>
    <s v="Not Found"/>
    <s v="Portfolio Valuation | Kiev | Live on ALM Core"/>
    <s v="MCPICDBICDBPortfolio Valuation | Kiev | Live on ALM Core"/>
    <s v="MCPICDBICDB"/>
    <s v="Not Started"/>
    <m/>
    <m/>
    <m/>
    <m/>
    <m/>
    <m/>
    <m/>
    <m/>
    <m/>
    <m/>
    <m/>
    <m/>
    <n v="2601"/>
    <x v="11"/>
    <x v="0"/>
    <s v="START Portfolio Valuation | Kiev | Live on ALM Core"/>
    <s v="END Portfolio Valuation | Kiev | Live on ALM Core"/>
    <d v="2026-02-11T06:06:00"/>
    <d v="2026-02-11T06:13:00"/>
    <d v="2026-02-11T06:13:00"/>
    <s v="NULL"/>
    <s v="Completed"/>
    <s v="ICDB_MCP 202601 copy db + Valuation live locations"/>
    <n v="1"/>
    <s v="Portfolio Valuation | Kiev | Live on ALM Core"/>
    <n v="0.12"/>
    <n v="0"/>
    <n v="0.12"/>
    <n v="0"/>
    <n v="0"/>
    <n v="0.12"/>
    <m/>
    <m/>
    <n v="0"/>
    <n v="0"/>
    <n v="0.12"/>
    <n v="0"/>
    <n v="0.12"/>
    <s v="No Error"/>
    <m/>
    <m/>
    <m/>
    <m/>
    <m/>
    <m/>
    <m/>
    <m/>
    <m/>
    <m/>
    <s v=""/>
  </r>
  <r>
    <s v="ICDB"/>
    <s v="ICDBICDB46064.2590277778"/>
    <s v="Not Found"/>
    <s v="Super Light Maintenance"/>
    <s v="MCPICDBICDBSuper Light Maintenance"/>
    <s v="MCPICDBICDB"/>
    <s v="Not Started"/>
    <m/>
    <m/>
    <m/>
    <m/>
    <m/>
    <m/>
    <m/>
    <m/>
    <m/>
    <m/>
    <m/>
    <m/>
    <n v="2601"/>
    <x v="11"/>
    <x v="0"/>
    <s v="START Super Light Maintenance"/>
    <s v="END Super Light Maintenance"/>
    <d v="2026-02-11T06:13:00"/>
    <d v="2026-02-11T06:22:00"/>
    <d v="2026-02-11T06:22:00"/>
    <s v="NULL"/>
    <s v="Completed"/>
    <s v="ICDB_MCP 202601 copy db + Valuation live locations"/>
    <n v="17"/>
    <s v="Super Light Maintenance"/>
    <n v="0.15"/>
    <n v="0"/>
    <n v="0.15"/>
    <n v="0"/>
    <n v="0"/>
    <n v="0.15"/>
    <m/>
    <m/>
    <n v="0"/>
    <n v="0"/>
    <n v="0.15"/>
    <n v="0"/>
    <n v="0.15"/>
    <s v="No Error"/>
    <m/>
    <m/>
    <m/>
    <m/>
    <m/>
    <m/>
    <m/>
    <m/>
    <m/>
    <m/>
    <s v="Super Light Maintenance"/>
  </r>
  <r>
    <s v="ICDB"/>
    <s v="ICDBICDB46064.2652777778"/>
    <s v="Not Found"/>
    <s v="Portfolio Valuation | Brussels | Live on ALM Core"/>
    <s v="MCPICDBICDBPortfolio Valuation | Brussels | Live on ALM Core"/>
    <s v="MCPICDBICDB"/>
    <s v="Not Started"/>
    <m/>
    <m/>
    <m/>
    <m/>
    <m/>
    <m/>
    <m/>
    <m/>
    <m/>
    <m/>
    <m/>
    <m/>
    <n v="2601"/>
    <x v="11"/>
    <x v="0"/>
    <s v="START Portfolio Valuation | Brussels | Live on ALM Core"/>
    <s v="END Portfolio Valuation | Brussels | Live on ALM Core"/>
    <d v="2026-02-11T06:22:00"/>
    <d v="2026-02-11T06:33:00"/>
    <d v="2026-02-11T06:33:00"/>
    <s v="NULL"/>
    <s v="Completed"/>
    <s v="ICDB_MCP 202601 copy db + Valuation live locations"/>
    <n v="1"/>
    <s v="Portfolio Valuation | Brussels | Live on ALM Core"/>
    <n v="0.18"/>
    <n v="0"/>
    <n v="0.18"/>
    <n v="0"/>
    <n v="0"/>
    <n v="0.18"/>
    <m/>
    <m/>
    <n v="0"/>
    <n v="0"/>
    <n v="0.18"/>
    <n v="0"/>
    <n v="0.18"/>
    <s v="No Error"/>
    <m/>
    <m/>
    <m/>
    <m/>
    <m/>
    <m/>
    <m/>
    <m/>
    <m/>
    <m/>
    <s v=""/>
  </r>
  <r>
    <s v="ICDB"/>
    <s v="ICDBICDB46064.2729166667"/>
    <s v="Not Found"/>
    <s v="Super Light Maintenance"/>
    <s v="MCPICDBICDBSuper Light Maintenance"/>
    <s v="MCPICDBICDB"/>
    <s v="Not Started"/>
    <m/>
    <m/>
    <m/>
    <m/>
    <m/>
    <m/>
    <m/>
    <m/>
    <m/>
    <m/>
    <m/>
    <m/>
    <n v="2601"/>
    <x v="11"/>
    <x v="0"/>
    <s v="START Super Light Maintenance"/>
    <s v="END Super Light Maintenance"/>
    <d v="2026-02-11T06:33:00"/>
    <d v="2026-02-11T06:42:00"/>
    <d v="2026-02-11T06:42:00"/>
    <s v="NULL"/>
    <s v="Completed"/>
    <s v="ICDB_MCP 202601 copy db + Valuation live locations"/>
    <n v="18"/>
    <s v="Super Light Maintenance"/>
    <n v="0.15"/>
    <n v="0"/>
    <n v="0.15"/>
    <n v="0"/>
    <n v="0"/>
    <n v="0.15"/>
    <m/>
    <m/>
    <n v="0"/>
    <n v="0"/>
    <n v="0.15"/>
    <n v="0"/>
    <n v="0.15"/>
    <s v="No Error"/>
    <m/>
    <m/>
    <m/>
    <m/>
    <m/>
    <m/>
    <m/>
    <m/>
    <m/>
    <m/>
    <s v="Super Light Maintenance"/>
  </r>
  <r>
    <s v="ICDB"/>
    <s v="ICDBICDB46064.2791666667"/>
    <s v="Not Found"/>
    <s v="Portfolio Valuation | Belgium_FM_banking_book | Live on ALM Core"/>
    <s v="MCPICDBICDBPortfolio Valuation | Belgium_FM_banking_book | Live on ALM Core"/>
    <s v="MCPICDBICDB"/>
    <s v="Not Started"/>
    <m/>
    <m/>
    <m/>
    <m/>
    <m/>
    <m/>
    <m/>
    <m/>
    <m/>
    <m/>
    <m/>
    <m/>
    <n v="2601"/>
    <x v="11"/>
    <x v="0"/>
    <s v="START Portfolio Valuation | Belgium_FM_banking_book | Live on ALM Core"/>
    <s v="END Portfolio Valuation | Belgium_FM_banking_book | Live on ALM Core"/>
    <d v="2026-02-11T06:42:00"/>
    <d v="2026-02-11T06:48:00"/>
    <d v="2026-02-11T06:48:00"/>
    <s v="NULL"/>
    <s v="Completed"/>
    <s v="ICDB_MCP 202601 copy db + Valuation live locations"/>
    <n v="1"/>
    <s v="Portfolio Valuation | Belgium_FM_banking_book | Live on ALM Core"/>
    <n v="0.1"/>
    <n v="0"/>
    <n v="0.1"/>
    <n v="0"/>
    <n v="0"/>
    <n v="0.1"/>
    <m/>
    <m/>
    <n v="0"/>
    <n v="0"/>
    <n v="0.1"/>
    <n v="0"/>
    <n v="0.1"/>
    <s v="No Error"/>
    <m/>
    <m/>
    <m/>
    <m/>
    <m/>
    <m/>
    <m/>
    <m/>
    <m/>
    <m/>
    <s v=""/>
  </r>
  <r>
    <s v="ICDB"/>
    <s v="ICDBICDB46064.2833333333"/>
    <s v="Not Found"/>
    <s v="Super Light Maintenance"/>
    <s v="MCPICDBICDBSuper Light Maintenance"/>
    <s v="MCPICDBICDB"/>
    <s v="Not Started"/>
    <m/>
    <m/>
    <m/>
    <m/>
    <m/>
    <m/>
    <m/>
    <m/>
    <m/>
    <m/>
    <m/>
    <m/>
    <n v="2601"/>
    <x v="11"/>
    <x v="0"/>
    <s v="START Super Light Maintenance"/>
    <s v="END Super Light Maintenance"/>
    <d v="2026-02-11T06:48:00"/>
    <d v="2026-02-11T06:56:00"/>
    <d v="2026-02-11T06:56:00"/>
    <s v="NULL"/>
    <s v="Completed"/>
    <s v="ICDB_MCP 202601 copy db + Valuation live locations"/>
    <n v="19"/>
    <s v="Super Light Maintenance"/>
    <n v="0.13"/>
    <n v="0"/>
    <n v="0.13"/>
    <n v="0"/>
    <n v="0"/>
    <n v="0.13"/>
    <m/>
    <m/>
    <n v="0"/>
    <n v="0"/>
    <n v="0.13"/>
    <n v="0"/>
    <n v="0.13"/>
    <s v="No Error"/>
    <m/>
    <m/>
    <m/>
    <m/>
    <m/>
    <m/>
    <m/>
    <m/>
    <m/>
    <m/>
    <s v="Super Light Maintenance"/>
  </r>
  <r>
    <s v="ICDB"/>
    <s v="ICDBICDB46064.2888888889"/>
    <s v="Not Found"/>
    <s v="Portfolio Valuation | Luxembourg | Live on ALM Core"/>
    <s v="MCPICDBICDBPortfolio Valuation | Luxembourg | Live on ALM Core"/>
    <s v="MCPICDBICDB"/>
    <s v="Not Started"/>
    <m/>
    <m/>
    <m/>
    <m/>
    <m/>
    <m/>
    <m/>
    <m/>
    <m/>
    <m/>
    <m/>
    <m/>
    <n v="2601"/>
    <x v="11"/>
    <x v="0"/>
    <s v="START Portfolio Valuation | Luxembourg | Live on ALM Core"/>
    <s v="END Portfolio Valuation | Luxembourg | Live on ALM Core"/>
    <d v="2026-02-11T06:56:00"/>
    <d v="2026-02-11T07:01:00"/>
    <d v="2026-02-11T07:01:00"/>
    <s v="NULL"/>
    <s v="Completed"/>
    <s v="ICDB_MCP 202601 copy db + Valuation live locations"/>
    <n v="1"/>
    <s v="Portfolio Valuation | Luxembourg | Live on ALM Core"/>
    <n v="0.08"/>
    <n v="0"/>
    <n v="0.08"/>
    <n v="0"/>
    <n v="0"/>
    <n v="0.08"/>
    <m/>
    <m/>
    <n v="0"/>
    <n v="0"/>
    <n v="0.08"/>
    <n v="0"/>
    <n v="0.08"/>
    <s v="No Error"/>
    <m/>
    <m/>
    <m/>
    <m/>
    <m/>
    <m/>
    <m/>
    <m/>
    <m/>
    <m/>
    <s v=""/>
  </r>
  <r>
    <s v="ICDB"/>
    <s v="ICDBICDB46064.2923611111"/>
    <s v="Not Found"/>
    <s v="Super Light Maintenance"/>
    <s v="MCPICDBICDBSuper Light Maintenance"/>
    <s v="MCPICDBICDB"/>
    <s v="Not Started"/>
    <m/>
    <m/>
    <m/>
    <m/>
    <m/>
    <m/>
    <m/>
    <m/>
    <m/>
    <m/>
    <m/>
    <m/>
    <n v="2601"/>
    <x v="11"/>
    <x v="0"/>
    <s v="START Super Light Maintenance"/>
    <s v="END Super Light Maintenance"/>
    <d v="2026-02-11T07:01:00"/>
    <d v="2026-02-11T07:10:00"/>
    <d v="2026-02-11T10:52:00"/>
    <s v="NULL"/>
    <s v="Completed"/>
    <s v="ICDB_MCP 202601 copy db + Valuation live locations"/>
    <n v="20"/>
    <s v="Super Light Maintenance"/>
    <n v="0.15"/>
    <n v="0"/>
    <n v="0.15"/>
    <n v="0"/>
    <n v="0"/>
    <n v="0.15"/>
    <m/>
    <m/>
    <n v="0"/>
    <n v="0"/>
    <n v="0.15"/>
    <n v="0"/>
    <n v="0.15"/>
    <s v="No Error"/>
    <m/>
    <m/>
    <m/>
    <m/>
    <m/>
    <m/>
    <m/>
    <m/>
    <m/>
    <m/>
    <s v="Super Light Maintenance"/>
  </r>
  <r>
    <s v="ICDB"/>
    <s v="ICDBICDB46064.4527777778"/>
    <s v="Not Found"/>
    <s v="CSRBB Valuation | NLWB_Lending | Live on ALM Core"/>
    <s v="MCPICDBICDBCSRBB Valuation | NLWB_Lending | Live on ALM Core"/>
    <s v="MCPICDBICDB"/>
    <s v="Not Started"/>
    <m/>
    <m/>
    <m/>
    <m/>
    <m/>
    <m/>
    <m/>
    <m/>
    <m/>
    <m/>
    <m/>
    <m/>
    <n v="2601"/>
    <x v="11"/>
    <x v="0"/>
    <s v="START CSRBB Valuation | NLWB_Lending | Live on ALM Core"/>
    <s v="NULL"/>
    <d v="2026-02-11T10:52:00"/>
    <d v="2026-02-11T11:04:00"/>
    <d v="2026-02-11T11:04:00"/>
    <s v="NULL"/>
    <s v="Unfinished"/>
    <s v="ICDB_MCP 202601 CSRBB + planning run live locations"/>
    <n v="1"/>
    <s v="CSRBB Valuation | NLWB_Lending | Live on ALM Core"/>
    <n v="0.2"/>
    <m/>
    <n v="0.2"/>
    <m/>
    <n v="0"/>
    <n v="0.2"/>
    <m/>
    <m/>
    <n v="0"/>
    <n v="0"/>
    <n v="0.2"/>
    <n v="0"/>
    <n v="0.2"/>
    <s v="No Error"/>
    <m/>
    <m/>
    <m/>
    <m/>
    <m/>
    <m/>
    <m/>
    <m/>
    <m/>
    <m/>
    <s v=""/>
  </r>
  <r>
    <s v="ICDB"/>
    <s v="ICDBICDB46064.4611111111"/>
    <s v="Not Found"/>
    <s v="Super Light Maintenance"/>
    <s v="MCPICDBICDBSuper Light Maintenance"/>
    <s v="MCPICDBICDB"/>
    <s v="Not Started"/>
    <m/>
    <m/>
    <m/>
    <m/>
    <m/>
    <m/>
    <m/>
    <m/>
    <m/>
    <m/>
    <m/>
    <m/>
    <n v="2601"/>
    <x v="11"/>
    <x v="0"/>
    <s v="START Super Light Maintenance"/>
    <s v="END Super Light Maintenance"/>
    <d v="2026-02-11T11:04:00"/>
    <d v="2026-02-11T11:15:00"/>
    <d v="2026-02-11T11:15:00"/>
    <s v="NULL"/>
    <s v="Completed"/>
    <s v="ICDB_MCP 202601 CSRBB + planning run live locations"/>
    <n v="21"/>
    <s v="Super Light Maintenance"/>
    <n v="0.18"/>
    <n v="0"/>
    <n v="0.18"/>
    <n v="0"/>
    <n v="0"/>
    <n v="0.18"/>
    <m/>
    <m/>
    <n v="0"/>
    <n v="0"/>
    <n v="0.18"/>
    <n v="0"/>
    <n v="0.18"/>
    <s v="No Error"/>
    <m/>
    <m/>
    <m/>
    <m/>
    <m/>
    <m/>
    <m/>
    <m/>
    <m/>
    <m/>
    <s v="Super Light Maintenance"/>
  </r>
  <r>
    <s v="ICDB"/>
    <s v="ICDBICDB46064.46875"/>
    <s v="Not Found"/>
    <s v="CSRBB Valuation | London | Live on ALM Core"/>
    <s v="MCPICDBICDBCSRBB Valuation | London | Live on ALM Core"/>
    <s v="MCPICDBICDB"/>
    <s v="Not Started"/>
    <m/>
    <m/>
    <m/>
    <m/>
    <m/>
    <m/>
    <m/>
    <m/>
    <m/>
    <m/>
    <m/>
    <m/>
    <n v="2601"/>
    <x v="11"/>
    <x v="0"/>
    <s v="START CSRBB Valuation | London | Live on ALM Core"/>
    <s v="END CSRBB Valuation | London | Live on ALM Core"/>
    <d v="2026-02-11T11:15:00"/>
    <d v="2026-02-11T11:25:00"/>
    <d v="2026-02-11T11:25:00"/>
    <s v="NULL"/>
    <s v="Completed"/>
    <s v="ICDB_MCP 202601 CSRBB + planning run live locations"/>
    <n v="1"/>
    <s v="CSRBB Valuation | London | Live on ALM Core"/>
    <n v="0.17"/>
    <n v="0"/>
    <n v="0.17"/>
    <n v="0"/>
    <n v="0"/>
    <n v="0.17"/>
    <m/>
    <m/>
    <n v="0"/>
    <n v="0"/>
    <n v="0.17"/>
    <n v="0"/>
    <n v="0.17"/>
    <s v="No Error"/>
    <m/>
    <m/>
    <m/>
    <m/>
    <m/>
    <m/>
    <m/>
    <m/>
    <m/>
    <m/>
    <s v=""/>
  </r>
  <r>
    <s v="ICDB"/>
    <s v="ICDBICDB46064.4756944444"/>
    <s v="Not Found"/>
    <s v="Super Light Maintenance"/>
    <s v="MCPICDBICDBSuper Light Maintenance"/>
    <s v="MCPICDBICDB"/>
    <s v="Not Started"/>
    <m/>
    <m/>
    <m/>
    <m/>
    <m/>
    <m/>
    <m/>
    <m/>
    <m/>
    <m/>
    <m/>
    <m/>
    <n v="2601"/>
    <x v="11"/>
    <x v="0"/>
    <s v="START Super Light Maintenance"/>
    <s v="END Super Light Maintenance"/>
    <d v="2026-02-11T11:25:00"/>
    <d v="2026-02-11T11:33:00"/>
    <d v="2026-02-11T11:33:00"/>
    <s v="NULL"/>
    <s v="Completed"/>
    <s v="ICDB_MCP 202601 CSRBB + planning run live locations"/>
    <n v="22"/>
    <s v="Super Light Maintenance"/>
    <n v="0.13"/>
    <n v="0"/>
    <n v="0.13"/>
    <n v="0"/>
    <n v="0"/>
    <n v="0.13"/>
    <m/>
    <m/>
    <n v="0"/>
    <n v="0"/>
    <n v="0.13"/>
    <n v="0"/>
    <n v="0.13"/>
    <s v="No Error"/>
    <m/>
    <m/>
    <m/>
    <m/>
    <m/>
    <m/>
    <m/>
    <m/>
    <m/>
    <m/>
    <s v="Super Light Maintenance"/>
  </r>
  <r>
    <s v="ICDB"/>
    <s v="ICDBICDB46064.48125"/>
    <s v="Not Found"/>
    <s v="CSRBB Valuation | Singapore | Live on ALM Core"/>
    <s v="MCPICDBICDBCSRBB Valuation | Singapore | Live on ALM Core"/>
    <s v="MCPICDBICDB"/>
    <s v="Not Started"/>
    <m/>
    <m/>
    <m/>
    <m/>
    <m/>
    <m/>
    <m/>
    <m/>
    <m/>
    <m/>
    <m/>
    <m/>
    <n v="2601"/>
    <x v="11"/>
    <x v="0"/>
    <s v="START CSRBB Valuation | Singapore | Live on ALM Core"/>
    <s v="END CSRBB Valuation | Singapore | Live on ALM Core"/>
    <d v="2026-02-11T11:33:00"/>
    <d v="2026-02-11T11:48:00"/>
    <d v="2026-02-11T11:48:00"/>
    <s v="NULL"/>
    <s v="Completed"/>
    <s v="ICDB_MCP 202601 CSRBB + planning run live locations"/>
    <n v="1"/>
    <s v="CSRBB Valuation | Singapore | Live on ALM Core"/>
    <n v="0.25"/>
    <n v="0"/>
    <n v="0.25"/>
    <n v="0"/>
    <n v="0"/>
    <n v="0.25"/>
    <m/>
    <m/>
    <n v="0"/>
    <n v="0"/>
    <n v="0.25"/>
    <n v="0"/>
    <n v="0.25"/>
    <s v="No Error"/>
    <m/>
    <m/>
    <m/>
    <m/>
    <m/>
    <m/>
    <m/>
    <m/>
    <m/>
    <m/>
    <s v=""/>
  </r>
  <r>
    <s v="ICDB"/>
    <s v="ICDBICDB46064.4916666667"/>
    <s v="Not Found"/>
    <s v="Super Light Maintenance"/>
    <s v="MCPICDBICDBSuper Light Maintenance"/>
    <s v="MCPICDBICDB"/>
    <s v="Not Started"/>
    <m/>
    <m/>
    <m/>
    <m/>
    <m/>
    <m/>
    <m/>
    <m/>
    <m/>
    <m/>
    <m/>
    <m/>
    <n v="2601"/>
    <x v="11"/>
    <x v="0"/>
    <s v="START Super Light Maintenance"/>
    <s v="END Super Light Maintenance"/>
    <d v="2026-02-11T11:48:00"/>
    <d v="2026-02-11T11:58:00"/>
    <d v="2026-02-11T11:58:00"/>
    <s v="NULL"/>
    <s v="Completed"/>
    <s v="ICDB_MCP 202601 CSRBB + planning run live locations"/>
    <n v="23"/>
    <s v="Super Light Maintenance"/>
    <n v="0.17"/>
    <n v="0"/>
    <n v="0.17"/>
    <n v="0"/>
    <n v="0"/>
    <n v="0.17"/>
    <m/>
    <m/>
    <n v="0"/>
    <n v="0"/>
    <n v="0.17"/>
    <n v="0"/>
    <n v="0.17"/>
    <s v="No Error"/>
    <m/>
    <m/>
    <m/>
    <m/>
    <m/>
    <m/>
    <m/>
    <m/>
    <m/>
    <m/>
    <s v="Super Light Maintenance"/>
  </r>
  <r>
    <s v="ICDB"/>
    <s v="ICDBICDB46064.4986111111"/>
    <s v="Not Found"/>
    <s v="CSRBB Valuation | Hong_Kong | Live on ALM Core"/>
    <s v="MCPICDBICDBCSRBB Valuation | Hong_Kong | Live on ALM Core"/>
    <s v="MCPICDBICDB"/>
    <s v="Not Started"/>
    <m/>
    <m/>
    <m/>
    <m/>
    <m/>
    <m/>
    <m/>
    <m/>
    <m/>
    <m/>
    <m/>
    <m/>
    <n v="2601"/>
    <x v="11"/>
    <x v="0"/>
    <s v="START CSRBB Valuation | Hong_Kong | Live on ALM Core"/>
    <s v="END CSRBB Valuation | Hong_Kong | Live on ALM Core"/>
    <d v="2026-02-11T11:58:00"/>
    <d v="2026-02-11T12:09:00"/>
    <d v="2026-02-11T12:09:00"/>
    <s v="NULL"/>
    <s v="Completed"/>
    <s v="ICDB_MCP 202601 CSRBB + planning run live locations"/>
    <n v="1"/>
    <s v="CSRBB Valuation | Hong_Kong | Live on ALM Core"/>
    <n v="0.18"/>
    <n v="0"/>
    <n v="0.18"/>
    <n v="0"/>
    <n v="0"/>
    <n v="0.18"/>
    <m/>
    <m/>
    <n v="0"/>
    <n v="0"/>
    <n v="0.18"/>
    <n v="0"/>
    <n v="0.18"/>
    <s v="No Error"/>
    <m/>
    <m/>
    <m/>
    <m/>
    <m/>
    <m/>
    <m/>
    <m/>
    <m/>
    <m/>
    <s v=""/>
  </r>
  <r>
    <s v="ICDB"/>
    <s v="ICDBICDB46064.50625"/>
    <s v="Not Found"/>
    <s v="Super Light Maintenance"/>
    <s v="MCPICDBICDBSuper Light Maintenance"/>
    <s v="MCPICDBICDB"/>
    <s v="Not Started"/>
    <m/>
    <m/>
    <m/>
    <m/>
    <m/>
    <m/>
    <m/>
    <m/>
    <m/>
    <m/>
    <m/>
    <m/>
    <n v="2601"/>
    <x v="11"/>
    <x v="0"/>
    <s v="START Super Light Maintenance"/>
    <s v="END Super Light Maintenance"/>
    <d v="2026-02-11T12:09:00"/>
    <d v="2026-02-11T12:18:00"/>
    <d v="2026-02-11T12:18:00"/>
    <s v="NULL"/>
    <s v="Completed"/>
    <s v="ICDB_MCP 202601 CSRBB + planning run live locations"/>
    <n v="24"/>
    <s v="Super Light Maintenance"/>
    <n v="0.15"/>
    <n v="0"/>
    <n v="0.15"/>
    <n v="0"/>
    <n v="0"/>
    <n v="0.15"/>
    <m/>
    <m/>
    <n v="0"/>
    <n v="0"/>
    <n v="0.15"/>
    <n v="0"/>
    <n v="0.15"/>
    <s v="No Error"/>
    <m/>
    <m/>
    <m/>
    <m/>
    <m/>
    <m/>
    <m/>
    <m/>
    <m/>
    <m/>
    <s v="Super Light Maintenance"/>
  </r>
  <r>
    <s v="ICDB"/>
    <s v="ICDBICDB46064.5125"/>
    <s v="Not Found"/>
    <s v="CSRBB Valuation | Sofia | Live on ALM Core"/>
    <s v="MCPICDBICDBCSRBB Valuation | Sofia | Live on ALM Core"/>
    <s v="MCPICDBICDB"/>
    <s v="Not Started"/>
    <m/>
    <m/>
    <m/>
    <m/>
    <m/>
    <m/>
    <m/>
    <m/>
    <m/>
    <m/>
    <m/>
    <m/>
    <n v="2601"/>
    <x v="11"/>
    <x v="0"/>
    <s v="START CSRBB Valuation | Sofia | Live on ALM Core"/>
    <s v="END CSRBB Valuation | Sofia | Live on ALM Core"/>
    <d v="2026-02-11T12:18:00"/>
    <d v="2026-02-11T12:26:00"/>
    <d v="2026-02-11T12:26:00"/>
    <s v="NULL"/>
    <s v="Completed"/>
    <s v="ICDB_MCP 202601 CSRBB + planning run live locations"/>
    <n v="1"/>
    <s v="CSRBB Valuation | Sofia | Live on ALM Core"/>
    <n v="0.13"/>
    <n v="0"/>
    <n v="0.13"/>
    <n v="0"/>
    <n v="0"/>
    <n v="0.13"/>
    <m/>
    <m/>
    <n v="0"/>
    <n v="0"/>
    <n v="0.13"/>
    <n v="0"/>
    <n v="0.13"/>
    <s v="No Error"/>
    <m/>
    <m/>
    <m/>
    <m/>
    <m/>
    <m/>
    <m/>
    <m/>
    <m/>
    <m/>
    <s v=""/>
  </r>
  <r>
    <s v="ICDB"/>
    <s v="ICDBICDB46064.5180555556"/>
    <s v="Not Found"/>
    <s v="Super Light Maintenance"/>
    <s v="MCPICDBICDBSuper Light Maintenance"/>
    <s v="MCPICDBICDB"/>
    <s v="Not Started"/>
    <m/>
    <m/>
    <m/>
    <m/>
    <m/>
    <m/>
    <m/>
    <m/>
    <m/>
    <m/>
    <m/>
    <m/>
    <n v="2601"/>
    <x v="11"/>
    <x v="0"/>
    <s v="START Super Light Maintenance"/>
    <s v="END Super Light Maintenance"/>
    <d v="2026-02-11T12:26:00"/>
    <d v="2026-02-11T12:35:00"/>
    <d v="2026-02-11T12:35:00"/>
    <s v="NULL"/>
    <s v="Completed"/>
    <s v="ICDB_MCP 202601 CSRBB + planning run live locations"/>
    <n v="25"/>
    <s v="Super Light Maintenance"/>
    <n v="0.15"/>
    <n v="0"/>
    <n v="0.15"/>
    <n v="0"/>
    <n v="0"/>
    <n v="0.15"/>
    <m/>
    <m/>
    <n v="0"/>
    <n v="0"/>
    <n v="0.15"/>
    <n v="0"/>
    <n v="0.15"/>
    <s v="No Error"/>
    <m/>
    <m/>
    <m/>
    <m/>
    <m/>
    <m/>
    <m/>
    <m/>
    <m/>
    <m/>
    <s v="Super Light Maintenance"/>
  </r>
  <r>
    <s v="ICDB"/>
    <s v="ICDBICDB46064.5243055556"/>
    <s v="Not Found"/>
    <s v="CSRBB Valuation | Prague | Live on ALM Core"/>
    <s v="MCPICDBICDBCSRBB Valuation | Prague | Live on ALM Core"/>
    <s v="MCPICDBICDB"/>
    <s v="Not Started"/>
    <m/>
    <m/>
    <m/>
    <m/>
    <m/>
    <m/>
    <m/>
    <m/>
    <m/>
    <m/>
    <m/>
    <m/>
    <n v="2601"/>
    <x v="11"/>
    <x v="0"/>
    <s v="START CSRBB Valuation | Prague | Live on ALM Core"/>
    <s v="END CSRBB Valuation | Prague | Live on ALM Core"/>
    <d v="2026-02-11T12:35:00"/>
    <d v="2026-02-11T12:46:00"/>
    <d v="2026-02-11T12:46:00"/>
    <s v="NULL"/>
    <s v="Completed"/>
    <s v="ICDB_MCP 202601 CSRBB + planning run live locations"/>
    <n v="1"/>
    <s v="CSRBB Valuation | Prague | Live on ALM Core"/>
    <n v="0.18"/>
    <n v="0"/>
    <n v="0.18"/>
    <n v="0"/>
    <n v="0"/>
    <n v="0.18"/>
    <m/>
    <m/>
    <n v="0"/>
    <n v="0"/>
    <n v="0.18"/>
    <n v="0"/>
    <n v="0.18"/>
    <s v="No Error"/>
    <m/>
    <m/>
    <m/>
    <m/>
    <m/>
    <m/>
    <m/>
    <m/>
    <m/>
    <m/>
    <s v=""/>
  </r>
  <r>
    <s v="ICDB"/>
    <s v="ICDBICDB46064.5319444444"/>
    <s v="Not Found"/>
    <s v="Super Light Maintenance"/>
    <s v="MCPICDBICDBSuper Light Maintenance"/>
    <s v="MCPICDBICDB"/>
    <s v="Not Started"/>
    <m/>
    <m/>
    <m/>
    <m/>
    <m/>
    <m/>
    <m/>
    <m/>
    <m/>
    <m/>
    <m/>
    <m/>
    <n v="2601"/>
    <x v="11"/>
    <x v="0"/>
    <s v="START Super Light Maintenance"/>
    <s v="END Super Light Maintenance"/>
    <d v="2026-02-11T12:46:00"/>
    <d v="2026-02-11T12:56:00"/>
    <d v="2026-02-11T12:56:00"/>
    <s v="NULL"/>
    <s v="Completed"/>
    <s v="ICDB_MCP 202601 CSRBB + planning run live locations"/>
    <n v="26"/>
    <s v="Super Light Maintenance"/>
    <n v="0.17"/>
    <n v="0"/>
    <n v="0.17"/>
    <n v="0"/>
    <n v="0"/>
    <n v="0.17"/>
    <m/>
    <m/>
    <n v="0"/>
    <n v="0"/>
    <n v="0.17"/>
    <n v="0"/>
    <n v="0.17"/>
    <s v="No Error"/>
    <m/>
    <m/>
    <m/>
    <m/>
    <m/>
    <m/>
    <m/>
    <m/>
    <m/>
    <m/>
    <s v="Super Light Maintenance"/>
  </r>
  <r>
    <s v="ICDB"/>
    <s v="ICDBICDB46064.5388888889"/>
    <s v="Not Found"/>
    <s v="CSRBB Valuation | Brussels | Live on ALM Core"/>
    <s v="MCPICDBICDBCSRBB Valuation | Brussels | Live on ALM Core"/>
    <s v="MCPICDBICDB"/>
    <s v="Not Started"/>
    <m/>
    <m/>
    <m/>
    <m/>
    <m/>
    <m/>
    <m/>
    <m/>
    <m/>
    <m/>
    <m/>
    <m/>
    <n v="2601"/>
    <x v="11"/>
    <x v="0"/>
    <s v="START CSRBB Valuation | Brussels | Live on ALM Core"/>
    <s v="END CSRBB Valuation | Brussels | Live on ALM Core"/>
    <d v="2026-02-11T12:56:00"/>
    <d v="2026-02-11T13:07:00"/>
    <d v="2026-02-11T13:07:00"/>
    <s v="NULL"/>
    <s v="Completed"/>
    <s v="ICDB_MCP 202601 CSRBB + planning run live locations"/>
    <n v="1"/>
    <s v="CSRBB Valuation | Brussels | Live on ALM Core"/>
    <n v="0.18"/>
    <n v="0"/>
    <n v="0.18"/>
    <n v="0"/>
    <n v="0"/>
    <n v="0.18"/>
    <m/>
    <m/>
    <n v="0"/>
    <n v="0"/>
    <n v="0.18"/>
    <n v="0"/>
    <n v="0.18"/>
    <s v="No Error"/>
    <m/>
    <m/>
    <m/>
    <m/>
    <m/>
    <m/>
    <m/>
    <m/>
    <m/>
    <m/>
    <s v=""/>
  </r>
  <r>
    <s v="ICDB"/>
    <s v="ICDBICDB46064.5465277778"/>
    <s v="Not Found"/>
    <s v="Super Light Maintenance"/>
    <s v="MCPICDBICDBSuper Light Maintenance"/>
    <s v="MCPICDBICDB"/>
    <s v="Not Started"/>
    <m/>
    <m/>
    <m/>
    <m/>
    <m/>
    <m/>
    <m/>
    <m/>
    <m/>
    <m/>
    <m/>
    <m/>
    <n v="2601"/>
    <x v="11"/>
    <x v="0"/>
    <s v="START Super Light Maintenance"/>
    <s v="END Super Light Maintenance"/>
    <d v="2026-02-11T13:07:00"/>
    <d v="2026-02-11T13:16:00"/>
    <d v="2026-02-11T13:16:00"/>
    <s v="NULL"/>
    <s v="Completed"/>
    <s v="ICDB_MCP 202601 CSRBB + planning run live locations"/>
    <n v="27"/>
    <s v="Super Light Maintenance"/>
    <n v="0.15"/>
    <n v="0"/>
    <n v="0.15"/>
    <n v="0"/>
    <n v="0"/>
    <n v="0.15"/>
    <m/>
    <m/>
    <n v="0"/>
    <n v="0"/>
    <n v="0.15"/>
    <n v="0"/>
    <n v="0.15"/>
    <s v="No Error"/>
    <m/>
    <m/>
    <m/>
    <m/>
    <m/>
    <m/>
    <m/>
    <m/>
    <m/>
    <m/>
    <s v="Super Light Maintenance"/>
  </r>
  <r>
    <s v="ICDB"/>
    <s v="ICDBICDB46064.5527777778"/>
    <s v="Not Found"/>
    <s v="CSRBB planning | NLWB_Lending | Live on ALM Core"/>
    <s v="MCPICDBICDBCSRBB planning | NLWB_Lending | Live on ALM Core"/>
    <s v="MCPICDBICDB"/>
    <s v="Not Started"/>
    <m/>
    <m/>
    <m/>
    <m/>
    <m/>
    <m/>
    <m/>
    <m/>
    <m/>
    <m/>
    <m/>
    <m/>
    <n v="2601"/>
    <x v="11"/>
    <x v="0"/>
    <s v="START CSRBB planning | NLWB_Lending | Live on ALM Core"/>
    <s v="END CSRBB planning | NLWB_Lending | Live on ALM Core"/>
    <d v="2026-02-11T13:16:00"/>
    <d v="2026-02-11T15:19:00"/>
    <d v="2026-02-11T15:19:00"/>
    <s v="NULL"/>
    <s v="Completed"/>
    <s v="ICDB_MCP 202601 CSRBB + planning run live locations"/>
    <n v="1"/>
    <s v="CSRBB planning | NLWB_Lending | Live on ALM Core"/>
    <n v="2.0499999999999998"/>
    <n v="0"/>
    <n v="2.0499999999999998"/>
    <n v="0"/>
    <n v="0"/>
    <n v="2.0499999999999998"/>
    <m/>
    <m/>
    <n v="0"/>
    <n v="0"/>
    <n v="2.0499999999999998"/>
    <n v="0"/>
    <n v="2.0499999999999998"/>
    <s v="No Error"/>
    <m/>
    <m/>
    <m/>
    <m/>
    <m/>
    <m/>
    <m/>
    <m/>
    <m/>
    <m/>
    <s v=""/>
  </r>
  <r>
    <s v="ICDB"/>
    <s v="ICDBICDB46064.6381944444"/>
    <s v="Not Found"/>
    <s v="CSRBB planning | London | Live on ALM Core"/>
    <s v="MCPICDBICDBCSRBB planning | London | Live on ALM Core"/>
    <s v="MCPICDBICDB"/>
    <s v="Not Started"/>
    <m/>
    <m/>
    <m/>
    <m/>
    <m/>
    <m/>
    <m/>
    <m/>
    <m/>
    <m/>
    <m/>
    <m/>
    <n v="2601"/>
    <x v="11"/>
    <x v="0"/>
    <s v="START CSRBB planning | London | Live on ALM Core"/>
    <s v="END CSRBB planning | London | Live on ALM Core"/>
    <d v="2026-02-11T15:19:00"/>
    <d v="2026-02-11T17:06:00"/>
    <d v="2026-02-11T17:06:00"/>
    <s v="NULL"/>
    <s v="Completed"/>
    <s v="ICDB_MCP 202601 CSRBB + planning run live locations"/>
    <n v="1"/>
    <s v="CSRBB planning | London | Live on ALM Core"/>
    <n v="1.78"/>
    <n v="0"/>
    <n v="1.78"/>
    <n v="0"/>
    <n v="0"/>
    <n v="1.78"/>
    <m/>
    <m/>
    <n v="0"/>
    <n v="0"/>
    <n v="1.78"/>
    <n v="0"/>
    <n v="1.78"/>
    <s v="No Error"/>
    <m/>
    <m/>
    <m/>
    <m/>
    <m/>
    <m/>
    <m/>
    <m/>
    <m/>
    <m/>
    <s v=""/>
  </r>
  <r>
    <s v="ICDB"/>
    <s v="ICDBICDB46064.7125"/>
    <s v="Not Found"/>
    <s v="CSRBB planning | Singapore | Live on ALM Core"/>
    <s v="MCPICDBICDBCSRBB planning | Singapore | Live on ALM Core"/>
    <s v="MCPICDBICDB"/>
    <s v="Not Started"/>
    <m/>
    <m/>
    <m/>
    <m/>
    <m/>
    <m/>
    <m/>
    <m/>
    <m/>
    <m/>
    <m/>
    <m/>
    <n v="2601"/>
    <x v="11"/>
    <x v="0"/>
    <s v="START CSRBB planning | Singapore | Live on ALM Core"/>
    <s v="END CSRBB planning | Singapore | Live on ALM Core"/>
    <d v="2026-02-11T17:06:00"/>
    <d v="2026-02-11T18:14:00"/>
    <d v="2026-02-11T18:14:00"/>
    <s v="NULL"/>
    <s v="Completed"/>
    <s v="ICDB_MCP 202601 CSRBB + planning run live locations"/>
    <n v="1"/>
    <s v="CSRBB planning | Singapore | Live on ALM Core"/>
    <n v="1.1299999999999999"/>
    <n v="0"/>
    <n v="1.1299999999999999"/>
    <n v="0"/>
    <n v="0"/>
    <n v="1.1299999999999999"/>
    <m/>
    <m/>
    <n v="0"/>
    <n v="0"/>
    <n v="1.1299999999999999"/>
    <n v="0"/>
    <n v="1.1299999999999999"/>
    <s v="No Error"/>
    <m/>
    <m/>
    <m/>
    <m/>
    <m/>
    <m/>
    <m/>
    <m/>
    <m/>
    <m/>
    <s v=""/>
  </r>
  <r>
    <s v="ICDB"/>
    <s v="ICDBICDB46064.7597222222"/>
    <s v="Not Found"/>
    <s v="CSRBB planning | Hong_Kong | Live on ALM Core"/>
    <s v="MCPICDBICDBCSRBB planning | Hong_Kong | Live on ALM Core"/>
    <s v="MCPICDBICDB"/>
    <s v="Not Started"/>
    <m/>
    <m/>
    <m/>
    <m/>
    <m/>
    <m/>
    <m/>
    <m/>
    <m/>
    <m/>
    <m/>
    <m/>
    <n v="2601"/>
    <x v="11"/>
    <x v="0"/>
    <s v="START CSRBB planning | Hong_Kong | Live on ALM Core"/>
    <s v="NULL"/>
    <d v="2026-02-11T18:14:00"/>
    <d v="2026-02-11T18:29:00"/>
    <d v="2026-02-11T20:11:00"/>
    <s v="NULL"/>
    <s v="Unfinished"/>
    <s v="ICDB_MCP 202601 CSRBB + planning run live locations"/>
    <n v="1"/>
    <s v="CSRBB planning | Hong_Kong | Live on ALM Core"/>
    <n v="0.25"/>
    <n v="0.25"/>
    <n v="0"/>
    <n v="0"/>
    <n v="0.25"/>
    <n v="0.25"/>
    <m/>
    <m/>
    <n v="0.25"/>
    <n v="0"/>
    <n v="0"/>
    <n v="0.25"/>
    <n v="0.25"/>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s v="ICDB"/>
    <s v="ICDBICDB46064.8409722222"/>
    <s v="Not Found"/>
    <s v="CSRBB planning | Hong_Kong | Live on ALM Core"/>
    <s v="MCPICDBICDBCSRBB planning | Hong_Kong | Live on ALM Core"/>
    <s v="MCPICDBICDB"/>
    <s v="Not Started"/>
    <m/>
    <m/>
    <m/>
    <m/>
    <m/>
    <m/>
    <m/>
    <m/>
    <m/>
    <m/>
    <m/>
    <m/>
    <n v="2601"/>
    <x v="11"/>
    <x v="0"/>
    <s v="START CSRBB planning | Hong_Kong | Live on ALM Core"/>
    <s v="END CSRBB planning | Hong_Kong | Live on ALM Core"/>
    <d v="2026-02-11T20:11:00"/>
    <d v="2026-02-11T21:11:00"/>
    <d v="2026-02-11T21:11:00"/>
    <s v="NULL"/>
    <s v="Completed"/>
    <s v="ICDB_MCP 202601 CSRBB + planning run live locations rr"/>
    <n v="2"/>
    <s v="CSRBB planning | Hong_Kong | Live on ALM Core"/>
    <n v="1"/>
    <n v="0"/>
    <n v="1"/>
    <n v="0"/>
    <n v="0"/>
    <n v="1"/>
    <m/>
    <m/>
    <n v="0"/>
    <n v="0"/>
    <n v="1"/>
    <n v="0"/>
    <n v="1"/>
    <s v="No Error"/>
    <m/>
    <m/>
    <m/>
    <m/>
    <m/>
    <m/>
    <m/>
    <m/>
    <m/>
    <m/>
    <s v=""/>
  </r>
  <r>
    <s v="ICDB"/>
    <s v="ICDBICDB46064.8826388889"/>
    <s v="Not Found"/>
    <s v="CSRBB planning | Sofia | Live on ALM Core"/>
    <s v="MCPICDBICDBCSRBB planning | Sofia | Live on ALM Core"/>
    <s v="MCPICDBICDB"/>
    <s v="Not Started"/>
    <m/>
    <m/>
    <m/>
    <m/>
    <m/>
    <m/>
    <m/>
    <m/>
    <m/>
    <m/>
    <m/>
    <m/>
    <n v="2601"/>
    <x v="11"/>
    <x v="0"/>
    <s v="START CSRBB planning | Sofia | Live on ALM Core"/>
    <s v="END CSRBB planning | Sofia | Live on ALM Core"/>
    <d v="2026-02-11T21:11:00"/>
    <d v="2026-02-11T22:08:00"/>
    <d v="2026-02-11T22:08:00"/>
    <s v="NULL"/>
    <s v="Completed"/>
    <s v="ICDB_MCP 202601 CSRBB + planning run live locations rr"/>
    <n v="1"/>
    <s v="CSRBB planning | Sofia | Live on ALM Core"/>
    <n v="0.95"/>
    <n v="0"/>
    <n v="0.95"/>
    <n v="0"/>
    <n v="0"/>
    <n v="0.95"/>
    <m/>
    <m/>
    <n v="0"/>
    <n v="0"/>
    <n v="0.95"/>
    <n v="0"/>
    <n v="0.95"/>
    <s v="No Error"/>
    <m/>
    <m/>
    <m/>
    <m/>
    <m/>
    <m/>
    <m/>
    <m/>
    <m/>
    <m/>
    <s v=""/>
  </r>
  <r>
    <s v="ICDB"/>
    <s v="ICDBICDB46064.9222222222"/>
    <s v="Not Found"/>
    <s v="CSRBB planning | Prague | Live on ALM Core"/>
    <s v="MCPICDBICDBCSRBB planning | Prague | Live on ALM Core"/>
    <s v="MCPICDBICDB"/>
    <s v="Not Started"/>
    <m/>
    <m/>
    <m/>
    <m/>
    <m/>
    <m/>
    <m/>
    <m/>
    <m/>
    <m/>
    <m/>
    <m/>
    <n v="2601"/>
    <x v="11"/>
    <x v="0"/>
    <s v="START CSRBB planning | Prague | Live on ALM Core"/>
    <s v="END CSRBB planning | Prague | Live on ALM Core"/>
    <d v="2026-02-11T22:08:00"/>
    <d v="2026-02-11T23:13:00"/>
    <d v="2026-02-11T23:13:00"/>
    <s v="NULL"/>
    <s v="Completed"/>
    <s v="ICDB_MCP 202601 CSRBB + planning run live locations rr"/>
    <n v="1"/>
    <s v="CSRBB planning | Prague | Live on ALM Core"/>
    <n v="1.08"/>
    <n v="0"/>
    <n v="1.08"/>
    <n v="0"/>
    <n v="0"/>
    <n v="1.08"/>
    <m/>
    <m/>
    <n v="0"/>
    <n v="0"/>
    <n v="1.08"/>
    <n v="0"/>
    <n v="1.08"/>
    <s v="No Error"/>
    <m/>
    <m/>
    <m/>
    <m/>
    <m/>
    <m/>
    <m/>
    <m/>
    <m/>
    <m/>
    <s v=""/>
  </r>
  <r>
    <s v="ICDB"/>
    <s v="ICDBICDB46064.9673611111"/>
    <s v="Not Found"/>
    <s v="CSRBB planning | Brussels | Live on ALM Core"/>
    <s v="MCPICDBICDBCSRBB planning | Brussels | Live on ALM Core"/>
    <s v="MCPICDBICDB"/>
    <s v="Not Started"/>
    <m/>
    <m/>
    <m/>
    <m/>
    <m/>
    <m/>
    <m/>
    <m/>
    <m/>
    <m/>
    <m/>
    <m/>
    <n v="2601"/>
    <x v="11"/>
    <x v="0"/>
    <s v="START CSRBB planning | Brussels | Live on ALM Core"/>
    <s v="END CSRBB planning | Brussels | Live on ALM Core"/>
    <d v="2026-02-11T23:13:00"/>
    <d v="2026-02-12T00:13:00"/>
    <d v="2026-02-12T00:13:00"/>
    <s v="NULL"/>
    <s v="Completed"/>
    <s v="ICDB_MCP 202601 CSRBB + planning run live locations rr"/>
    <n v="1"/>
    <s v="CSRBB planning | Brussels | Live on ALM Core"/>
    <n v="1"/>
    <n v="0"/>
    <n v="1"/>
    <n v="0"/>
    <n v="0"/>
    <n v="1"/>
    <m/>
    <m/>
    <n v="0"/>
    <n v="0"/>
    <n v="1"/>
    <n v="0"/>
    <n v="1"/>
    <s v="No Error"/>
    <m/>
    <m/>
    <m/>
    <m/>
    <m/>
    <m/>
    <m/>
    <m/>
    <m/>
    <m/>
    <s v=""/>
  </r>
  <r>
    <s v="ICDB"/>
    <s v="ICDBICDB46065.0090277778"/>
    <s v="Not Found"/>
    <s v="planning | NLWB_Lending | Live on ALM Core"/>
    <s v="MCPICDBICDBplanning | NLWB_Lending | Live on ALM Core"/>
    <s v="MCPICDBICDB"/>
    <s v="Not Started"/>
    <m/>
    <m/>
    <m/>
    <m/>
    <m/>
    <m/>
    <m/>
    <m/>
    <m/>
    <m/>
    <m/>
    <m/>
    <n v="2601"/>
    <x v="11"/>
    <x v="0"/>
    <s v="START planning | NLWB_Lending | Live on ALM Core"/>
    <s v="END planning | NLWB_Lending | Live on ALM Core"/>
    <d v="2026-02-12T00:13:00"/>
    <d v="2026-02-12T02:55:00"/>
    <d v="2026-02-12T02:55:00"/>
    <s v="NULL"/>
    <s v="Completed"/>
    <s v="ICDB_MCP 202601 CSRBB + planning run live locations rr"/>
    <n v="1"/>
    <s v="planning | NLWB_Lending | Live on ALM Core"/>
    <n v="2.7"/>
    <n v="0"/>
    <n v="2.7"/>
    <n v="0"/>
    <n v="0"/>
    <n v="2.7"/>
    <m/>
    <m/>
    <n v="0"/>
    <n v="0"/>
    <n v="2.7"/>
    <n v="0"/>
    <n v="2.7"/>
    <s v="No Error"/>
    <m/>
    <m/>
    <m/>
    <m/>
    <m/>
    <m/>
    <m/>
    <m/>
    <m/>
    <m/>
    <s v=""/>
  </r>
  <r>
    <s v="ICDB"/>
    <s v="ICDBICDB46065.1215277778"/>
    <s v="Not Found"/>
    <s v="planning | London | Live on ALM Core"/>
    <s v="MCPICDBICDBplanning | London | Live on ALM Core"/>
    <s v="MCPICDBICDB"/>
    <s v="Not Started"/>
    <m/>
    <m/>
    <m/>
    <m/>
    <m/>
    <m/>
    <m/>
    <m/>
    <m/>
    <m/>
    <m/>
    <m/>
    <n v="2601"/>
    <x v="11"/>
    <x v="0"/>
    <s v="START planning | London | Live on ALM Core"/>
    <s v="END planning | London | Live on ALM Core"/>
    <d v="2026-02-12T02:55:00"/>
    <d v="2026-02-12T04:00:00"/>
    <d v="2026-02-12T04:00:00"/>
    <s v="NULL"/>
    <s v="Completed"/>
    <s v="ICDB_MCP 202601 CSRBB + planning run live locations rr"/>
    <n v="1"/>
    <s v="planning | London | Live on ALM Core"/>
    <n v="1.08"/>
    <n v="0"/>
    <n v="1.08"/>
    <n v="0"/>
    <n v="0"/>
    <n v="1.08"/>
    <m/>
    <m/>
    <n v="0"/>
    <n v="0"/>
    <n v="1.08"/>
    <n v="0"/>
    <n v="1.08"/>
    <s v="No Error"/>
    <m/>
    <m/>
    <m/>
    <m/>
    <m/>
    <m/>
    <m/>
    <m/>
    <m/>
    <m/>
    <s v=""/>
  </r>
  <r>
    <s v="ICDB"/>
    <s v="ICDBICDB46065.1666666667"/>
    <s v="Not Found"/>
    <s v="planning | Dublin | Live on ALM Core"/>
    <s v="MCPICDBICDBplanning | Dublin | Live on ALM Core"/>
    <s v="MCPICDBICDB"/>
    <s v="Not Started"/>
    <m/>
    <m/>
    <m/>
    <m/>
    <m/>
    <m/>
    <m/>
    <m/>
    <m/>
    <m/>
    <m/>
    <m/>
    <n v="2601"/>
    <x v="11"/>
    <x v="0"/>
    <s v="START planning | Dublin | Live on ALM Core"/>
    <s v="END planning | Dublin | Live on ALM Core"/>
    <d v="2026-02-12T04:00:00"/>
    <d v="2026-02-12T04:27:00"/>
    <d v="2026-02-12T04:27:00"/>
    <s v="NULL"/>
    <s v="Completed"/>
    <s v="ICDB_MCP 202601 CSRBB + planning run live locations rr"/>
    <n v="1"/>
    <s v="planning | Dublin | Live on ALM Core"/>
    <n v="0.45"/>
    <n v="0"/>
    <n v="0.45"/>
    <n v="0"/>
    <n v="0"/>
    <n v="0.45"/>
    <m/>
    <m/>
    <n v="0"/>
    <n v="0"/>
    <n v="0.45"/>
    <n v="0"/>
    <n v="0.45"/>
    <s v="No Error"/>
    <m/>
    <m/>
    <m/>
    <m/>
    <m/>
    <m/>
    <m/>
    <m/>
    <m/>
    <m/>
    <s v=""/>
  </r>
  <r>
    <s v="ICDB"/>
    <s v="ICDBICDB46065.1854166667"/>
    <s v="Not Found"/>
    <s v="planning | Singapore | Live on ALM Core"/>
    <s v="MCPICDBICDBplanning | Singapore | Live on ALM Core"/>
    <s v="MCPICDBICDB"/>
    <s v="Not Started"/>
    <m/>
    <m/>
    <m/>
    <m/>
    <m/>
    <m/>
    <m/>
    <m/>
    <m/>
    <m/>
    <m/>
    <m/>
    <n v="2601"/>
    <x v="11"/>
    <x v="0"/>
    <s v="START planning | Singapore | Live on ALM Core"/>
    <s v="END planning | Singapore | Live on ALM Core"/>
    <d v="2026-02-12T04:27:00"/>
    <d v="2026-02-12T05:53:00"/>
    <d v="2026-02-12T05:53:00"/>
    <s v="NULL"/>
    <s v="Completed"/>
    <s v="ICDB_MCP 202601 CSRBB + planning run live locations rr"/>
    <n v="1"/>
    <s v="planning | Singapore | Live on ALM Core"/>
    <n v="1.43"/>
    <n v="0"/>
    <n v="1.43"/>
    <n v="0"/>
    <n v="0"/>
    <n v="1.43"/>
    <m/>
    <m/>
    <n v="0"/>
    <n v="0"/>
    <n v="1.43"/>
    <n v="0"/>
    <n v="1.43"/>
    <s v="No Error"/>
    <m/>
    <m/>
    <m/>
    <m/>
    <m/>
    <m/>
    <m/>
    <m/>
    <m/>
    <m/>
    <s v=""/>
  </r>
  <r>
    <s v="ICDB"/>
    <s v="ICDBICDB46065.2451388889"/>
    <s v="Not Found"/>
    <s v="planning | Hong_Kong | Live on ALM Core"/>
    <s v="MCPICDBICDBplanning | Hong_Kong | Live on ALM Core"/>
    <s v="MCPICDBICDB"/>
    <s v="Not Started"/>
    <m/>
    <m/>
    <m/>
    <m/>
    <m/>
    <m/>
    <m/>
    <m/>
    <m/>
    <m/>
    <m/>
    <m/>
    <n v="2601"/>
    <x v="11"/>
    <x v="0"/>
    <s v="START planning | Hong_Kong | Live on ALM Core"/>
    <s v="END planning | Hong_Kong | Live on ALM Core"/>
    <d v="2026-02-12T05:53:00"/>
    <d v="2026-02-12T06:19:00"/>
    <d v="2026-02-12T06:19:00"/>
    <s v="NULL"/>
    <s v="Completed"/>
    <s v="ICDB_MCP 202601 CSRBB + planning run live locations rr"/>
    <n v="1"/>
    <s v="planning | Hong_Kong | Live on ALM Core"/>
    <n v="0.43"/>
    <n v="0"/>
    <n v="0.43"/>
    <n v="0"/>
    <n v="0"/>
    <n v="0.43"/>
    <m/>
    <m/>
    <n v="0"/>
    <n v="0"/>
    <n v="0.43"/>
    <n v="0"/>
    <n v="0.43"/>
    <s v="No Error"/>
    <m/>
    <m/>
    <m/>
    <m/>
    <m/>
    <m/>
    <m/>
    <m/>
    <m/>
    <m/>
    <s v=""/>
  </r>
  <r>
    <s v="ICDB"/>
    <s v="ICDBICDB46065.2631944444"/>
    <s v="Not Found"/>
    <s v="planning | Sofia | Live on ALM Core"/>
    <s v="MCPICDBICDBplanning | Sofia | Live on ALM Core"/>
    <s v="MCPICDBICDB"/>
    <s v="Not Started"/>
    <m/>
    <m/>
    <m/>
    <m/>
    <m/>
    <m/>
    <m/>
    <m/>
    <m/>
    <m/>
    <m/>
    <m/>
    <n v="2601"/>
    <x v="11"/>
    <x v="0"/>
    <s v="START planning | Sofia | Live on ALM Core"/>
    <s v="END planning | Sofia | Live on ALM Core"/>
    <d v="2026-02-12T06:19:00"/>
    <d v="2026-02-12T06:40:00"/>
    <d v="2026-02-12T06:40:00"/>
    <s v="NULL"/>
    <s v="Completed"/>
    <s v="ICDB_MCP 202601 CSRBB + planning run live locations rr"/>
    <n v="1"/>
    <s v="planning | Sofia | Live on ALM Core"/>
    <n v="0.35"/>
    <n v="0"/>
    <n v="0.35"/>
    <n v="0"/>
    <n v="0"/>
    <n v="0.35"/>
    <m/>
    <m/>
    <n v="0"/>
    <n v="0"/>
    <n v="0.35"/>
    <n v="0"/>
    <n v="0.35"/>
    <s v="No Error"/>
    <m/>
    <m/>
    <m/>
    <m/>
    <m/>
    <m/>
    <m/>
    <m/>
    <m/>
    <m/>
    <s v=""/>
  </r>
  <r>
    <s v="ICDB"/>
    <s v="ICDBICDB46065.2777777778"/>
    <s v="Not Found"/>
    <s v="planning | Vienna | Live on ALM Core"/>
    <s v="MCPICDBICDBplanning | Vienna | Live on ALM Core"/>
    <s v="MCPICDBICDB"/>
    <s v="Not Started"/>
    <m/>
    <m/>
    <m/>
    <m/>
    <m/>
    <m/>
    <m/>
    <m/>
    <m/>
    <m/>
    <m/>
    <m/>
    <n v="2601"/>
    <x v="11"/>
    <x v="0"/>
    <s v="START planning | Vienna | Live on ALM Core"/>
    <s v="END planning | Vienna | Live on ALM Core"/>
    <d v="2026-02-12T06:40:00"/>
    <d v="2026-02-12T07:02:00"/>
    <d v="2026-02-12T07:02:00"/>
    <s v="NULL"/>
    <s v="Completed"/>
    <s v="ICDB_MCP 202601 CSRBB + planning run live locations rr"/>
    <n v="1"/>
    <s v="planning | Vienna | Live on ALM Core"/>
    <n v="0.37"/>
    <n v="0"/>
    <n v="0.37"/>
    <n v="0"/>
    <n v="0"/>
    <n v="0.37"/>
    <m/>
    <m/>
    <n v="0"/>
    <n v="0"/>
    <n v="0.37"/>
    <n v="0"/>
    <n v="0.37"/>
    <s v="No Error"/>
    <m/>
    <m/>
    <m/>
    <m/>
    <m/>
    <m/>
    <m/>
    <m/>
    <m/>
    <m/>
    <s v=""/>
  </r>
  <r>
    <s v="ICDB"/>
    <s v="ICDBICDB46065.2930555556"/>
    <s v="Not Found"/>
    <s v="planning | Prague | Live on ALM Core"/>
    <s v="MCPICDBICDBplanning | Prague | Live on ALM Core"/>
    <s v="MCPICDBICDB"/>
    <s v="Not Started"/>
    <m/>
    <m/>
    <m/>
    <m/>
    <m/>
    <m/>
    <m/>
    <m/>
    <m/>
    <m/>
    <m/>
    <m/>
    <n v="2601"/>
    <x v="11"/>
    <x v="0"/>
    <s v="START planning | Prague | Live on ALM Core"/>
    <s v="END planning | Prague | Live on ALM Core"/>
    <d v="2026-02-12T07:02:00"/>
    <d v="2026-02-12T07:27:00"/>
    <d v="2026-02-12T07:27:00"/>
    <s v="NULL"/>
    <s v="Completed"/>
    <s v="ICDB_MCP 202601 CSRBB + planning run live locations rr"/>
    <n v="1"/>
    <s v="planning | Prague | Live on ALM Core"/>
    <n v="0.42"/>
    <n v="0"/>
    <n v="0.42"/>
    <n v="0"/>
    <n v="0"/>
    <n v="0.42"/>
    <m/>
    <m/>
    <n v="0"/>
    <n v="0"/>
    <n v="0.42"/>
    <n v="0"/>
    <n v="0.42"/>
    <s v="No Error"/>
    <m/>
    <m/>
    <m/>
    <m/>
    <m/>
    <m/>
    <m/>
    <m/>
    <m/>
    <m/>
    <s v=""/>
  </r>
  <r>
    <s v="ICDB"/>
    <s v="ICDBICDB46065.3104166667"/>
    <s v="Not Found"/>
    <s v="planning | Budapest | Live on ALM Core"/>
    <s v="MCPICDBICDBplanning | Budapest | Live on ALM Core"/>
    <s v="MCPICDBICDB"/>
    <s v="Not Started"/>
    <m/>
    <m/>
    <m/>
    <m/>
    <m/>
    <m/>
    <m/>
    <m/>
    <m/>
    <m/>
    <m/>
    <m/>
    <n v="2601"/>
    <x v="11"/>
    <x v="0"/>
    <s v="START planning | Budapest | Live on ALM Core"/>
    <s v="END planning | Budapest | Live on ALM Core"/>
    <d v="2026-02-12T07:27:00"/>
    <d v="2026-02-12T07:55:00"/>
    <d v="2026-02-12T07:55:00"/>
    <s v="NULL"/>
    <s v="Completed"/>
    <s v="ICDB_MCP 202601 CSRBB + planning run live locations rr"/>
    <n v="1"/>
    <s v="planning | Budapest | Live on ALM Core"/>
    <n v="0.47"/>
    <n v="0"/>
    <n v="0.47"/>
    <n v="0"/>
    <n v="0"/>
    <n v="0.47"/>
    <m/>
    <m/>
    <n v="0"/>
    <n v="0"/>
    <n v="0.47"/>
    <n v="0"/>
    <n v="0.47"/>
    <s v="No Error"/>
    <m/>
    <m/>
    <m/>
    <m/>
    <m/>
    <m/>
    <m/>
    <m/>
    <m/>
    <m/>
    <s v=""/>
  </r>
  <r>
    <s v="ICDB"/>
    <s v="ICDBICDB46065.3298611111"/>
    <s v="Not Found"/>
    <s v="planning | Tokyo | Live on ALM Core"/>
    <s v="MCPICDBICDBplanning | Tokyo | Live on ALM Core"/>
    <s v="MCPICDBICDB"/>
    <s v="Not Started"/>
    <m/>
    <m/>
    <m/>
    <m/>
    <m/>
    <m/>
    <m/>
    <m/>
    <m/>
    <m/>
    <m/>
    <m/>
    <n v="2601"/>
    <x v="11"/>
    <x v="0"/>
    <s v="START planning | Tokyo | Live on ALM Core"/>
    <s v="END planning | Tokyo | Live on ALM Core"/>
    <d v="2026-02-12T07:55:00"/>
    <d v="2026-02-12T08:25:00"/>
    <d v="2026-02-12T08:25:00"/>
    <s v="NULL"/>
    <s v="Completed"/>
    <s v="ICDB_MCP 202601 CSRBB + planning run live locations rr"/>
    <n v="1"/>
    <s v="planning | Tokyo | Live on ALM Core"/>
    <n v="0.5"/>
    <n v="0"/>
    <n v="0.5"/>
    <n v="0"/>
    <n v="0"/>
    <n v="0.5"/>
    <m/>
    <m/>
    <n v="0"/>
    <n v="0"/>
    <n v="0.5"/>
    <n v="0"/>
    <n v="0.5"/>
    <s v="No Error"/>
    <m/>
    <m/>
    <m/>
    <m/>
    <m/>
    <m/>
    <m/>
    <m/>
    <m/>
    <m/>
    <s v=""/>
  </r>
  <r>
    <s v="ICDB"/>
    <s v="ICDBICDB46065.3506944444"/>
    <s v="Not Found"/>
    <s v="planning | Bratislava | Live on ALM Core"/>
    <s v="MCPICDBICDBplanning | Bratislava | Live on ALM Core"/>
    <s v="MCPICDBICDB"/>
    <s v="Not Started"/>
    <m/>
    <m/>
    <m/>
    <m/>
    <m/>
    <m/>
    <m/>
    <m/>
    <m/>
    <m/>
    <m/>
    <m/>
    <n v="2601"/>
    <x v="11"/>
    <x v="0"/>
    <s v="START planning | Bratislava | Live on ALM Core"/>
    <s v="END planning | Bratislava | Live on ALM Core"/>
    <d v="2026-02-12T08:25:00"/>
    <d v="2026-02-12T08:45:00"/>
    <d v="2026-02-12T08:45:00"/>
    <s v="NULL"/>
    <s v="Completed"/>
    <s v="ICDB_MCP 202601 CSRBB + planning run live locations rr"/>
    <n v="1"/>
    <s v="planning | Bratislava | Live on ALM Core"/>
    <n v="0.33"/>
    <n v="0"/>
    <n v="0.33"/>
    <n v="0"/>
    <n v="0"/>
    <n v="0.33"/>
    <m/>
    <m/>
    <n v="0"/>
    <n v="0"/>
    <n v="0.33"/>
    <n v="0"/>
    <n v="0.33"/>
    <s v="No Error"/>
    <m/>
    <m/>
    <m/>
    <m/>
    <m/>
    <m/>
    <m/>
    <m/>
    <m/>
    <m/>
    <s v=""/>
  </r>
  <r>
    <s v="ICDB"/>
    <s v="ICDBICDB46065.3645833333"/>
    <s v="Not Found"/>
    <s v="planning | Seoul | Live on ALM Core"/>
    <s v="MCPICDBICDBplanning | Seoul | Live on ALM Core"/>
    <s v="MCPICDBICDB"/>
    <s v="Not Started"/>
    <m/>
    <m/>
    <m/>
    <m/>
    <m/>
    <m/>
    <m/>
    <m/>
    <m/>
    <m/>
    <m/>
    <m/>
    <n v="2601"/>
    <x v="11"/>
    <x v="0"/>
    <s v="START planning | Seoul | Live on ALM Core"/>
    <s v="END planning | Seoul | Live on ALM Core"/>
    <d v="2026-02-12T08:45:00"/>
    <d v="2026-02-12T09:10:00"/>
    <d v="2026-02-12T09:10:00"/>
    <s v="NULL"/>
    <s v="Completed"/>
    <s v="ICDB_MCP 202601 CSRBB + planning run live locations rr"/>
    <n v="1"/>
    <s v="planning | Seoul | Live on ALM Core"/>
    <n v="0.42"/>
    <n v="0"/>
    <n v="0.42"/>
    <n v="0"/>
    <n v="0"/>
    <n v="0.42"/>
    <m/>
    <m/>
    <n v="0"/>
    <n v="0"/>
    <n v="0.42"/>
    <n v="0"/>
    <n v="0.42"/>
    <s v="No Error"/>
    <m/>
    <m/>
    <m/>
    <m/>
    <m/>
    <m/>
    <m/>
    <m/>
    <m/>
    <m/>
    <s v=""/>
  </r>
  <r>
    <s v="ICDB"/>
    <s v="ICDBICDB46065.3819444444"/>
    <s v="Not Found"/>
    <s v="planning | Taipei | Live on ALM Core"/>
    <s v="MCPICDBICDBplanning | Taipei | Live on ALM Core"/>
    <s v="MCPICDBICDB"/>
    <s v="Not Started"/>
    <m/>
    <m/>
    <m/>
    <m/>
    <m/>
    <m/>
    <m/>
    <m/>
    <m/>
    <m/>
    <m/>
    <m/>
    <n v="2601"/>
    <x v="11"/>
    <x v="0"/>
    <s v="START planning | Taipei | Live on ALM Core"/>
    <s v="END planning | Taipei | Live on ALM Core"/>
    <d v="2026-02-12T09:10:00"/>
    <d v="2026-02-12T09:33:00"/>
    <d v="2026-02-12T09:33:00"/>
    <s v="NULL"/>
    <s v="Completed"/>
    <s v="ICDB_MCP 202601 CSRBB + planning run live locations rr"/>
    <n v="1"/>
    <s v="planning | Taipei | Live on ALM Core"/>
    <n v="0.38"/>
    <n v="0"/>
    <n v="0.38"/>
    <n v="0"/>
    <n v="0"/>
    <n v="0.38"/>
    <m/>
    <m/>
    <n v="0"/>
    <n v="0"/>
    <n v="0.38"/>
    <n v="0"/>
    <n v="0.38"/>
    <s v="No Error"/>
    <m/>
    <m/>
    <m/>
    <m/>
    <m/>
    <m/>
    <m/>
    <m/>
    <m/>
    <m/>
    <s v=""/>
  </r>
  <r>
    <s v="ICDB"/>
    <s v="ICDBICDB46065.3979166667"/>
    <s v="Not Found"/>
    <s v="planning | NLWB_BMG | Live on ALM Core"/>
    <s v="MCPICDBICDBplanning | NLWB_BMG | Live on ALM Core"/>
    <s v="MCPICDBICDB"/>
    <s v="Not Started"/>
    <m/>
    <m/>
    <m/>
    <m/>
    <m/>
    <m/>
    <m/>
    <m/>
    <m/>
    <m/>
    <m/>
    <m/>
    <n v="2601"/>
    <x v="11"/>
    <x v="0"/>
    <s v="START planning | NLWB_BMG | Live on ALM Core"/>
    <s v="END planning | NLWB_BMG | Live on ALM Core"/>
    <d v="2026-02-12T09:33:00"/>
    <d v="2026-02-12T09:57:00"/>
    <d v="2026-02-12T09:57:00"/>
    <s v="NULL"/>
    <s v="Completed"/>
    <s v="ICDB_MCP 202601 CSRBB + planning run live locations rr"/>
    <n v="1"/>
    <s v="planning | NLWB_BMG | Live on ALM Core"/>
    <n v="0.4"/>
    <n v="0"/>
    <n v="0.4"/>
    <n v="0"/>
    <n v="0"/>
    <n v="0.4"/>
    <m/>
    <m/>
    <n v="0"/>
    <n v="0"/>
    <n v="0.4"/>
    <n v="0"/>
    <n v="0.4"/>
    <s v="No Error"/>
    <m/>
    <m/>
    <m/>
    <m/>
    <m/>
    <m/>
    <m/>
    <m/>
    <m/>
    <m/>
    <s v=""/>
  </r>
  <r>
    <s v="ICDB"/>
    <s v="ICDBICDB46065.4145833333"/>
    <s v="Not Found"/>
    <s v="planning | NLWB_FM_Banking_books | Live on ALM Core"/>
    <s v="MCPICDBICDBplanning | NLWB_FM_Banking_books | Live on ALM Core"/>
    <s v="MCPICDBICDB"/>
    <s v="Not Started"/>
    <m/>
    <m/>
    <m/>
    <m/>
    <m/>
    <m/>
    <m/>
    <m/>
    <m/>
    <m/>
    <m/>
    <m/>
    <n v="2601"/>
    <x v="11"/>
    <x v="0"/>
    <s v="START planning | NLWB_FM_Banking_books | Live on ALM Core"/>
    <s v="END planning | NLWB_FM_Banking_books | Live on ALM Core"/>
    <d v="2026-02-12T09:57:00"/>
    <d v="2026-02-12T10:32:00"/>
    <d v="2026-02-12T10:32:00"/>
    <s v="NULL"/>
    <s v="Completed"/>
    <s v="ICDB_MCP 202601 CSRBB + planning run live locations rr"/>
    <n v="1"/>
    <s v="planning | NLWB_FM_Banking_books | Live on ALM Core"/>
    <n v="0.57999999999999996"/>
    <n v="0"/>
    <n v="0.57999999999999996"/>
    <n v="0"/>
    <n v="0"/>
    <n v="0.57999999999999996"/>
    <m/>
    <m/>
    <n v="0"/>
    <n v="0"/>
    <n v="0.57999999999999996"/>
    <n v="0"/>
    <n v="0.57999999999999996"/>
    <s v="No Error"/>
    <m/>
    <m/>
    <m/>
    <m/>
    <m/>
    <m/>
    <m/>
    <m/>
    <m/>
    <m/>
    <s v=""/>
  </r>
  <r>
    <s v="ICDB"/>
    <s v="ICDBICDB46065.4388888889"/>
    <s v="Not Found"/>
    <s v="planning | NLWB_Trade_Finance_Services | Live on ALM Core"/>
    <s v="MCPICDBICDBplanning | NLWB_Trade_Finance_Services | Live on ALM Core"/>
    <s v="MCPICDBICDB"/>
    <s v="Not Started"/>
    <m/>
    <m/>
    <m/>
    <m/>
    <m/>
    <m/>
    <m/>
    <m/>
    <m/>
    <m/>
    <m/>
    <m/>
    <n v="2601"/>
    <x v="11"/>
    <x v="0"/>
    <s v="START planning | NLWB_Trade_Finance_Services | Live on ALM Core"/>
    <s v="END planning | NLWB_Trade_Finance_Services | Live on ALM Core"/>
    <d v="2026-02-12T10:32:00"/>
    <d v="2026-02-12T10:56:00"/>
    <d v="2026-02-12T10:56:00"/>
    <s v="NULL"/>
    <s v="Completed"/>
    <s v="ICDB_MCP 202601 CSRBB + planning run live locations rr"/>
    <n v="1"/>
    <s v="planning | NLWB_Trade_Finance_Services | Live on ALM Core"/>
    <n v="0.4"/>
    <n v="0"/>
    <n v="0.4"/>
    <n v="0"/>
    <n v="0"/>
    <n v="0.4"/>
    <m/>
    <m/>
    <n v="0"/>
    <n v="0"/>
    <n v="0.4"/>
    <n v="0"/>
    <n v="0.4"/>
    <s v="No Error"/>
    <m/>
    <m/>
    <m/>
    <m/>
    <m/>
    <m/>
    <m/>
    <m/>
    <m/>
    <m/>
    <s v=""/>
  </r>
  <r>
    <s v="ICDB"/>
    <s v="ICDBICDB46065.4555555556"/>
    <s v="Not Found"/>
    <s v="planning | Kiev | Live on ALM Core"/>
    <s v="MCPICDBICDBplanning | Kiev | Live on ALM Core"/>
    <s v="MCPICDBICDB"/>
    <s v="Not Started"/>
    <m/>
    <m/>
    <m/>
    <m/>
    <m/>
    <m/>
    <m/>
    <m/>
    <m/>
    <m/>
    <m/>
    <m/>
    <n v="2601"/>
    <x v="11"/>
    <x v="0"/>
    <s v="START planning | Kiev | Live on ALM Core"/>
    <s v="END planning | Kiev | Live on ALM Core"/>
    <d v="2026-02-12T10:56:00"/>
    <d v="2026-02-12T11:18:00"/>
    <d v="2026-02-12T11:18:00"/>
    <s v="NULL"/>
    <s v="Completed"/>
    <s v="ICDB_MCP 202601 CSRBB + planning run live locations rr"/>
    <n v="1"/>
    <s v="planning | Kiev | Live on ALM Core"/>
    <n v="0.37"/>
    <n v="0"/>
    <n v="0.37"/>
    <n v="0"/>
    <n v="0"/>
    <n v="0.37"/>
    <m/>
    <m/>
    <n v="0"/>
    <n v="0"/>
    <n v="0.37"/>
    <n v="0"/>
    <n v="0.37"/>
    <s v="No Error"/>
    <m/>
    <m/>
    <m/>
    <m/>
    <m/>
    <m/>
    <m/>
    <m/>
    <m/>
    <m/>
    <s v=""/>
  </r>
  <r>
    <s v="ICDB"/>
    <s v="ICDBICDB46065.4708333333"/>
    <s v="Not Found"/>
    <s v="planning | Brussels | Live on ALM Core"/>
    <s v="MCPICDBICDBplanning | Brussels | Live on ALM Core"/>
    <s v="MCPICDBICDB"/>
    <s v="Not Started"/>
    <m/>
    <m/>
    <m/>
    <m/>
    <m/>
    <m/>
    <m/>
    <m/>
    <m/>
    <m/>
    <m/>
    <m/>
    <n v="2601"/>
    <x v="11"/>
    <x v="0"/>
    <s v="START planning | Brussels | Live on ALM Core"/>
    <s v="END planning | Brussels | Live on ALM Core"/>
    <d v="2026-02-12T11:18:00"/>
    <d v="2026-02-12T12:17:00"/>
    <d v="2026-02-12T12:17:00"/>
    <s v="NULL"/>
    <s v="Completed"/>
    <s v="ICDB_MCP 202601 CSRBB + planning run live locations rr"/>
    <n v="1"/>
    <s v="planning | Brussels | Live on ALM Core"/>
    <n v="0.98"/>
    <n v="0"/>
    <n v="0.98"/>
    <n v="0"/>
    <n v="0"/>
    <n v="0.98"/>
    <m/>
    <m/>
    <n v="0"/>
    <n v="0"/>
    <n v="0.98"/>
    <n v="0"/>
    <n v="0.98"/>
    <s v="No Error"/>
    <m/>
    <m/>
    <m/>
    <m/>
    <m/>
    <m/>
    <m/>
    <m/>
    <m/>
    <m/>
    <s v=""/>
  </r>
  <r>
    <s v="ICDB"/>
    <s v="ICDBICDB46065.5118055556"/>
    <s v="Not Found"/>
    <s v="planning | Belgium_FM_banking_book | Live on ALM Core"/>
    <s v="MCPICDBICDBplanning | Belgium_FM_banking_book | Live on ALM Core"/>
    <s v="MCPICDBICDB"/>
    <s v="Not Started"/>
    <m/>
    <m/>
    <m/>
    <m/>
    <m/>
    <m/>
    <m/>
    <m/>
    <m/>
    <m/>
    <m/>
    <m/>
    <n v="2601"/>
    <x v="11"/>
    <x v="0"/>
    <s v="START planning | Belgium_FM_banking_book | Live on ALM Core"/>
    <s v="END planning | Belgium_FM_banking_book | Live on ALM Core"/>
    <d v="2026-02-12T12:17:00"/>
    <d v="2026-02-12T12:38:00"/>
    <d v="2026-02-12T12:38:00"/>
    <s v="NULL"/>
    <s v="Completed"/>
    <s v="ICDB_MCP 202601 CSRBB + planning run live locations rr"/>
    <n v="1"/>
    <s v="planning | Belgium_FM_banking_book | Live on ALM Core"/>
    <n v="0.35"/>
    <n v="0"/>
    <n v="0.35"/>
    <n v="0"/>
    <n v="0"/>
    <n v="0.35"/>
    <m/>
    <m/>
    <n v="0"/>
    <n v="0"/>
    <n v="0.35"/>
    <n v="0"/>
    <n v="0.35"/>
    <s v="No Error"/>
    <m/>
    <m/>
    <m/>
    <m/>
    <m/>
    <m/>
    <m/>
    <m/>
    <m/>
    <m/>
    <s v=""/>
  </r>
  <r>
    <s v="ICDB"/>
    <s v="ICDBICDB46065.5263888889"/>
    <s v="Not Found"/>
    <s v="planning | Luxembourg | Live on ALM Core"/>
    <s v="MCPICDBICDBplanning | Luxembourg | Live on ALM Core"/>
    <s v="MCPICDBICDB"/>
    <s v="Not Started"/>
    <m/>
    <m/>
    <m/>
    <m/>
    <m/>
    <m/>
    <m/>
    <m/>
    <m/>
    <m/>
    <m/>
    <m/>
    <n v="2601"/>
    <x v="11"/>
    <x v="0"/>
    <s v="START planning | Luxembourg | Live on ALM Core"/>
    <s v="END planning | Luxembourg | Live on ALM Core"/>
    <d v="2026-02-12T12:38:00"/>
    <d v="2026-02-12T12:55:00"/>
    <d v="2026-02-12T12:57:00"/>
    <s v="NULL"/>
    <s v="Completed"/>
    <s v="ICDB_MCP 202601 CSRBB + planning run live locations rr"/>
    <n v="1"/>
    <s v="planning | Luxembourg | Live on ALM Core"/>
    <n v="0.28000000000000003"/>
    <n v="0"/>
    <n v="0.28000000000000003"/>
    <n v="0"/>
    <n v="0"/>
    <n v="0.28000000000000003"/>
    <m/>
    <m/>
    <n v="0"/>
    <n v="0"/>
    <n v="0.28000000000000003"/>
    <n v="0"/>
    <n v="0.28000000000000003"/>
    <s v="No Error"/>
    <m/>
    <m/>
    <m/>
    <m/>
    <m/>
    <m/>
    <m/>
    <m/>
    <m/>
    <m/>
    <s v=""/>
  </r>
  <r>
    <s v="ICDB"/>
    <s v="ICDBICDB46065.5395833333"/>
    <s v="Not Found"/>
    <s v="Load | Beijing | Other live location"/>
    <s v="MCPICDBICDBLoad | Beijing | Other live location"/>
    <s v="MCPICDBICDB"/>
    <s v="Not Started"/>
    <m/>
    <m/>
    <m/>
    <m/>
    <m/>
    <m/>
    <m/>
    <m/>
    <m/>
    <m/>
    <m/>
    <m/>
    <n v="2601"/>
    <x v="11"/>
    <x v="0"/>
    <s v="START Load | Beijing | Other live location"/>
    <s v="END Load | Beijing | Other live location"/>
    <d v="2026-02-12T12:57:00"/>
    <d v="2026-02-12T13:29:00"/>
    <d v="2026-02-12T13:29:00"/>
    <s v="NULL"/>
    <s v="Completed"/>
    <s v="ICDB_MCP 202601 load + valuation + planning other live locations"/>
    <n v="1"/>
    <s v="Load | Beijing | Other live location"/>
    <n v="0.53"/>
    <n v="0"/>
    <n v="0.53"/>
    <n v="0"/>
    <n v="0"/>
    <n v="0.53"/>
    <m/>
    <m/>
    <n v="0"/>
    <n v="0"/>
    <n v="0.53"/>
    <n v="0"/>
    <n v="0.53"/>
    <s v="No Error"/>
    <m/>
    <m/>
    <m/>
    <m/>
    <m/>
    <m/>
    <m/>
    <m/>
    <m/>
    <m/>
    <s v=""/>
  </r>
  <r>
    <s v="ICDB"/>
    <s v="ICDBICDB46065.5618055556"/>
    <s v="Not Found"/>
    <s v="Load | Shanghai | Other live location"/>
    <s v="MCPICDBICDBLoad | Shanghai | Other live location"/>
    <s v="MCPICDBICDB"/>
    <s v="Not Started"/>
    <m/>
    <m/>
    <m/>
    <m/>
    <m/>
    <m/>
    <m/>
    <m/>
    <m/>
    <m/>
    <m/>
    <m/>
    <n v="2601"/>
    <x v="11"/>
    <x v="0"/>
    <s v="START Load | Shanghai | Other live location"/>
    <s v="END Load | Shanghai | Other live location"/>
    <d v="2026-02-12T13:29:00"/>
    <d v="2026-02-12T14:10:00"/>
    <d v="2026-02-12T14:10:00"/>
    <s v="NULL"/>
    <s v="Completed"/>
    <s v="ICDB_MCP 202601 load + valuation + planning other live locations"/>
    <n v="1"/>
    <s v="Load | Shanghai | Other live location"/>
    <n v="0.68"/>
    <n v="0"/>
    <n v="0.68"/>
    <n v="0"/>
    <n v="0"/>
    <n v="0.68"/>
    <m/>
    <m/>
    <n v="0"/>
    <n v="0"/>
    <n v="0.68"/>
    <n v="0"/>
    <n v="0.68"/>
    <s v="No Error"/>
    <m/>
    <m/>
    <m/>
    <m/>
    <m/>
    <m/>
    <m/>
    <m/>
    <m/>
    <m/>
    <s v=""/>
  </r>
  <r>
    <s v="ICDB"/>
    <s v="ICDBICDB46065.5902777778"/>
    <s v="Not Found"/>
    <s v="Load | Manila | Other live location"/>
    <s v="MCPICDBICDBLoad | Manila | Other live location"/>
    <s v="MCPICDBICDB"/>
    <s v="Not Started"/>
    <m/>
    <m/>
    <m/>
    <m/>
    <m/>
    <m/>
    <m/>
    <m/>
    <m/>
    <m/>
    <m/>
    <m/>
    <n v="2601"/>
    <x v="11"/>
    <x v="0"/>
    <s v="START Load | Manila | Other live location"/>
    <s v="END Load | Manila | Other live location"/>
    <d v="2026-02-12T14:10:00"/>
    <d v="2026-02-12T14:49:00"/>
    <d v="2026-02-12T14:49:00"/>
    <s v="NULL"/>
    <s v="Completed"/>
    <s v="ICDB_MCP 202601 load + valuation + planning other live locations"/>
    <n v="1"/>
    <s v="Load | Manila | Other live location"/>
    <n v="0.65"/>
    <n v="0"/>
    <n v="0.65"/>
    <n v="0"/>
    <n v="0"/>
    <n v="0.65"/>
    <m/>
    <m/>
    <n v="0"/>
    <n v="0"/>
    <n v="0.65"/>
    <n v="0"/>
    <n v="0.65"/>
    <s v="No Error"/>
    <m/>
    <m/>
    <m/>
    <m/>
    <m/>
    <m/>
    <m/>
    <m/>
    <m/>
    <m/>
    <s v=""/>
  </r>
  <r>
    <s v="ICDB"/>
    <s v="ICDBICDB46065.6173611111"/>
    <s v="Not Found"/>
    <s v="Load | Geneva | Other live location"/>
    <s v="MCPICDBICDBLoad | Geneva | Other live location"/>
    <s v="MCPICDBICDB"/>
    <s v="Not Started"/>
    <m/>
    <m/>
    <m/>
    <m/>
    <m/>
    <m/>
    <m/>
    <m/>
    <m/>
    <m/>
    <m/>
    <m/>
    <n v="2601"/>
    <x v="11"/>
    <x v="0"/>
    <s v="START Load | Geneva | Other live location"/>
    <s v="END Load | Geneva | Other live location"/>
    <d v="2026-02-12T14:49:00"/>
    <d v="2026-02-12T15:22:00"/>
    <d v="2026-02-12T15:22:00"/>
    <s v="NULL"/>
    <s v="Completed"/>
    <s v="ICDB_MCP 202601 load + valuation + planning other live locations"/>
    <n v="1"/>
    <s v="Load | Geneva | Other live location"/>
    <n v="0.55000000000000004"/>
    <n v="0"/>
    <n v="0.55000000000000004"/>
    <n v="0"/>
    <n v="0"/>
    <n v="0.55000000000000004"/>
    <m/>
    <m/>
    <n v="0"/>
    <n v="0"/>
    <n v="0.55000000000000004"/>
    <n v="0"/>
    <n v="0.55000000000000004"/>
    <s v="No Error"/>
    <m/>
    <m/>
    <m/>
    <m/>
    <m/>
    <m/>
    <m/>
    <m/>
    <m/>
    <m/>
    <s v=""/>
  </r>
  <r>
    <s v="ICDB"/>
    <s v="ICDBICDB46065.6402777778"/>
    <s v="Not Found"/>
    <s v="Portfolio Valuation | Beijing | Other live location"/>
    <s v="MCPICDBICDBPortfolio Valuation | Beijing | Other live location"/>
    <s v="MCPICDBICDB"/>
    <s v="Not Started"/>
    <m/>
    <m/>
    <m/>
    <m/>
    <m/>
    <m/>
    <m/>
    <m/>
    <m/>
    <m/>
    <m/>
    <m/>
    <n v="2601"/>
    <x v="11"/>
    <x v="0"/>
    <s v="START Portfolio Valuation | Beijing | Other live location"/>
    <s v="END Portfolio Valuation | Beijing | Other live location"/>
    <d v="2026-02-12T15:22:00"/>
    <d v="2026-02-12T15:27:00"/>
    <d v="2026-02-12T15:27:00"/>
    <s v="NULL"/>
    <s v="Completed"/>
    <s v="ICDB_MCP 202601 load + valuation + planning other live locations"/>
    <n v="1"/>
    <s v="Portfolio Valuation | Beijing | Other live location"/>
    <n v="0.08"/>
    <n v="0"/>
    <n v="0.08"/>
    <n v="0"/>
    <n v="0"/>
    <n v="0.08"/>
    <m/>
    <m/>
    <n v="0"/>
    <n v="0"/>
    <n v="0.08"/>
    <n v="0"/>
    <n v="0.08"/>
    <s v="No Error"/>
    <m/>
    <m/>
    <m/>
    <m/>
    <m/>
    <m/>
    <m/>
    <m/>
    <m/>
    <m/>
    <s v=""/>
  </r>
  <r>
    <s v="ICDB"/>
    <s v="ICDBICDB46065.64375"/>
    <s v="Not Found"/>
    <s v="Super Light Maintenance"/>
    <s v="MCPICDBICDBSuper Light Maintenance"/>
    <s v="MCPICDBICDB"/>
    <s v="Not Started"/>
    <m/>
    <m/>
    <m/>
    <m/>
    <m/>
    <m/>
    <m/>
    <m/>
    <m/>
    <m/>
    <m/>
    <m/>
    <n v="2601"/>
    <x v="11"/>
    <x v="0"/>
    <s v="START Super Light Maintenance"/>
    <s v="END Super Light Maintenance"/>
    <d v="2026-02-12T15:27:00"/>
    <d v="2026-02-12T15:45:00"/>
    <d v="2026-02-12T15:45:00"/>
    <s v="NULL"/>
    <s v="Completed"/>
    <s v="ICDB_MCP 202601 load + valuation + planning other live locations"/>
    <n v="28"/>
    <s v="Super Light Maintenance"/>
    <n v="0.3"/>
    <n v="0"/>
    <n v="0.3"/>
    <n v="0"/>
    <n v="0"/>
    <n v="0.3"/>
    <m/>
    <m/>
    <n v="0"/>
    <n v="0"/>
    <n v="0.3"/>
    <n v="0"/>
    <n v="0.3"/>
    <s v="No Error"/>
    <m/>
    <m/>
    <m/>
    <m/>
    <m/>
    <m/>
    <m/>
    <m/>
    <m/>
    <m/>
    <s v="Super Light Maintenance"/>
  </r>
  <r>
    <s v="ICDB"/>
    <s v="ICDBICDB46065.65625"/>
    <s v="Not Found"/>
    <s v="Portfolio Valuation | Shanghai | Other live location"/>
    <s v="MCPICDBICDBPortfolio Valuation | Shanghai | Other live location"/>
    <s v="MCPICDBICDB"/>
    <s v="Not Started"/>
    <m/>
    <m/>
    <m/>
    <m/>
    <m/>
    <m/>
    <m/>
    <m/>
    <m/>
    <m/>
    <m/>
    <m/>
    <n v="2601"/>
    <x v="11"/>
    <x v="0"/>
    <s v="START Portfolio Valuation | Shanghai | Other live location"/>
    <s v="END Portfolio Valuation | Shanghai | Other live location"/>
    <d v="2026-02-12T15:45:00"/>
    <d v="2026-02-12T15:51:00"/>
    <d v="2026-02-12T15:51:00"/>
    <s v="NULL"/>
    <s v="Completed"/>
    <s v="ICDB_MCP 202601 load + valuation + planning other live locations"/>
    <n v="1"/>
    <s v="Portfolio Valuation | Shanghai | Other live location"/>
    <n v="0.1"/>
    <n v="0"/>
    <n v="0.1"/>
    <n v="0"/>
    <n v="0"/>
    <n v="0.1"/>
    <m/>
    <m/>
    <n v="0"/>
    <n v="0"/>
    <n v="0.1"/>
    <n v="0"/>
    <n v="0.1"/>
    <s v="No Error"/>
    <m/>
    <m/>
    <m/>
    <m/>
    <m/>
    <m/>
    <m/>
    <m/>
    <m/>
    <m/>
    <s v=""/>
  </r>
  <r>
    <s v="ICDB"/>
    <s v="ICDBICDB46065.6604166667"/>
    <s v="Not Found"/>
    <s v="Super Light Maintenance"/>
    <s v="MCPICDBICDBSuper Light Maintenance"/>
    <s v="MCPICDBICDB"/>
    <s v="Not Started"/>
    <m/>
    <m/>
    <m/>
    <m/>
    <m/>
    <m/>
    <m/>
    <m/>
    <m/>
    <m/>
    <m/>
    <m/>
    <n v="2601"/>
    <x v="11"/>
    <x v="0"/>
    <s v="START Super Light Maintenance"/>
    <s v="END Super Light Maintenance"/>
    <d v="2026-02-12T15:51:00"/>
    <d v="2026-02-12T16:00:00"/>
    <d v="2026-02-12T16:00:00"/>
    <s v="NULL"/>
    <s v="Completed"/>
    <s v="ICDB_MCP 202601 load + valuation + planning other live locations"/>
    <n v="29"/>
    <s v="Super Light Maintenance"/>
    <n v="0.15"/>
    <n v="0"/>
    <n v="0.15"/>
    <n v="0"/>
    <n v="0"/>
    <n v="0.15"/>
    <m/>
    <m/>
    <n v="0"/>
    <n v="0"/>
    <n v="0.15"/>
    <n v="0"/>
    <n v="0.15"/>
    <s v="No Error"/>
    <m/>
    <m/>
    <m/>
    <m/>
    <m/>
    <m/>
    <m/>
    <m/>
    <m/>
    <m/>
    <s v="Super Light Maintenance"/>
  </r>
  <r>
    <s v="ICDB"/>
    <s v="ICDBICDB46065.6666666667"/>
    <s v="Not Found"/>
    <s v="Portfolio Valuation | Manila | Other live location"/>
    <s v="MCPICDBICDBPortfolio Valuation | Manila | Other live location"/>
    <s v="MCPICDBICDB"/>
    <s v="Not Started"/>
    <m/>
    <m/>
    <m/>
    <m/>
    <m/>
    <m/>
    <m/>
    <m/>
    <m/>
    <m/>
    <m/>
    <m/>
    <n v="2601"/>
    <x v="11"/>
    <x v="0"/>
    <s v="START Portfolio Valuation | Manila | Other live location"/>
    <s v="END Portfolio Valuation | Manila | Other live location"/>
    <d v="2026-02-12T16:00:00"/>
    <d v="2026-02-12T16:08:00"/>
    <d v="2026-02-12T16:08:00"/>
    <s v="NULL"/>
    <s v="Completed"/>
    <s v="ICDB_MCP 202601 load + valuation + planning other live locations"/>
    <n v="1"/>
    <s v="Portfolio Valuation | Manila | Other live location"/>
    <n v="0.13"/>
    <n v="0"/>
    <n v="0.13"/>
    <n v="0"/>
    <n v="0"/>
    <n v="0.13"/>
    <m/>
    <m/>
    <n v="0"/>
    <n v="0"/>
    <n v="0.13"/>
    <n v="0"/>
    <n v="0.13"/>
    <s v="No Error"/>
    <m/>
    <m/>
    <m/>
    <m/>
    <m/>
    <m/>
    <m/>
    <m/>
    <m/>
    <m/>
    <s v=""/>
  </r>
  <r>
    <s v="ICDB"/>
    <s v="ICDBICDB46065.6722222222"/>
    <s v="Not Found"/>
    <s v="Super Light Maintenance"/>
    <s v="MCPICDBICDBSuper Light Maintenance"/>
    <s v="MCPICDBICDB"/>
    <s v="Not Started"/>
    <m/>
    <m/>
    <m/>
    <m/>
    <m/>
    <m/>
    <m/>
    <m/>
    <m/>
    <m/>
    <m/>
    <m/>
    <n v="2601"/>
    <x v="11"/>
    <x v="0"/>
    <s v="START Super Light Maintenance"/>
    <s v="END Super Light Maintenance"/>
    <d v="2026-02-12T16:08:00"/>
    <d v="2026-02-12T16:17:00"/>
    <d v="2026-02-12T16:17:00"/>
    <s v="NULL"/>
    <s v="Completed"/>
    <s v="ICDB_MCP 202601 load + valuation + planning other live locations"/>
    <n v="30"/>
    <s v="Super Light Maintenance"/>
    <n v="0.15"/>
    <n v="0"/>
    <n v="0.15"/>
    <n v="0"/>
    <n v="0"/>
    <n v="0.15"/>
    <m/>
    <m/>
    <n v="0"/>
    <n v="0"/>
    <n v="0.15"/>
    <n v="0"/>
    <n v="0.15"/>
    <s v="No Error"/>
    <m/>
    <m/>
    <m/>
    <m/>
    <m/>
    <m/>
    <m/>
    <m/>
    <m/>
    <m/>
    <s v="Super Light Maintenance"/>
  </r>
  <r>
    <s v="ICDB"/>
    <s v="ICDBICDB46065.6784722222"/>
    <s v="Not Found"/>
    <s v="Portfolio Valuation | Geneva | Other live location"/>
    <s v="MCPICDBICDBPortfolio Valuation | Geneva | Other live location"/>
    <s v="MCPICDBICDB"/>
    <s v="Not Started"/>
    <m/>
    <m/>
    <m/>
    <m/>
    <m/>
    <m/>
    <m/>
    <m/>
    <m/>
    <m/>
    <m/>
    <m/>
    <n v="2601"/>
    <x v="11"/>
    <x v="0"/>
    <s v="START Portfolio Valuation | Geneva | Other live location"/>
    <s v="END Portfolio Valuation | Geneva | Other live location"/>
    <d v="2026-02-12T16:17:00"/>
    <d v="2026-02-12T16:30:00"/>
    <d v="2026-02-12T16:30:00"/>
    <s v="NULL"/>
    <s v="Completed"/>
    <s v="ICDB_MCP 202601 load + valuation + planning other live locations"/>
    <n v="1"/>
    <s v="Portfolio Valuation | Geneva | Other live location"/>
    <n v="0.22"/>
    <n v="0"/>
    <n v="0.22"/>
    <n v="0"/>
    <n v="0"/>
    <n v="0.22"/>
    <m/>
    <m/>
    <n v="0"/>
    <n v="0"/>
    <n v="0.22"/>
    <n v="0"/>
    <n v="0.22"/>
    <s v="No Error"/>
    <m/>
    <m/>
    <m/>
    <m/>
    <m/>
    <m/>
    <m/>
    <m/>
    <m/>
    <m/>
    <s v=""/>
  </r>
  <r>
    <s v="ICDB"/>
    <s v="ICDBICDB46065.6875"/>
    <s v="Not Found"/>
    <s v="Super Light Maintenance"/>
    <s v="MCPICDBICDBSuper Light Maintenance"/>
    <s v="MCPICDBICDB"/>
    <s v="Not Started"/>
    <m/>
    <m/>
    <m/>
    <m/>
    <m/>
    <m/>
    <m/>
    <m/>
    <m/>
    <m/>
    <m/>
    <m/>
    <n v="2601"/>
    <x v="11"/>
    <x v="0"/>
    <s v="START Super Light Maintenance"/>
    <s v="END Super Light Maintenance"/>
    <d v="2026-02-12T16:30:00"/>
    <d v="2026-02-12T16:40:00"/>
    <d v="2026-02-12T16:41:00"/>
    <s v="NULL"/>
    <s v="Completed"/>
    <s v="ICDB_MCP 202601 load + valuation + planning other live locations"/>
    <n v="31"/>
    <s v="Super Light Maintenance"/>
    <n v="0.17"/>
    <n v="0"/>
    <n v="0.17"/>
    <n v="0.02"/>
    <n v="0.02"/>
    <n v="0.19"/>
    <n v="0"/>
    <n v="0"/>
    <n v="0"/>
    <n v="0"/>
    <n v="0.17"/>
    <n v="0"/>
    <n v="0.17"/>
    <s v="No Error"/>
    <m/>
    <m/>
    <m/>
    <m/>
    <m/>
    <m/>
    <m/>
    <m/>
    <m/>
    <m/>
    <s v="Super Light Maintenance"/>
  </r>
  <r>
    <s v="ICDB"/>
    <s v="ICDBICDB46065.6951388889"/>
    <s v="Not Found"/>
    <s v="planning | Beijing | Other live location"/>
    <s v="MCPICDBICDBplanning | Beijing | Other live location"/>
    <s v="MCPICDBICDB"/>
    <s v="Not Started"/>
    <m/>
    <m/>
    <m/>
    <m/>
    <m/>
    <m/>
    <m/>
    <m/>
    <m/>
    <m/>
    <m/>
    <m/>
    <n v="2601"/>
    <x v="11"/>
    <x v="0"/>
    <s v="START planning | Beijing | Other live location"/>
    <s v="END planning | Beijing | Other live location"/>
    <d v="2026-02-12T16:41:00"/>
    <d v="2026-02-12T17:04:00"/>
    <d v="2026-02-12T17:04:00"/>
    <s v="NULL"/>
    <s v="Completed"/>
    <s v="ICDB_MCP 202601 load + valuation + planning other live locations"/>
    <n v="1"/>
    <s v="planning | Beijing | Other live location"/>
    <n v="0.38"/>
    <n v="0"/>
    <n v="0.38"/>
    <n v="0"/>
    <n v="0"/>
    <n v="0.38"/>
    <m/>
    <m/>
    <n v="0"/>
    <n v="0"/>
    <n v="0.38"/>
    <n v="0"/>
    <n v="0.38"/>
    <s v="No Error"/>
    <m/>
    <m/>
    <m/>
    <m/>
    <m/>
    <m/>
    <m/>
    <m/>
    <m/>
    <m/>
    <s v=""/>
  </r>
  <r>
    <s v="ICDB"/>
    <s v="ICDBICDB46065.7111111111"/>
    <s v="Not Found"/>
    <s v="planning | Shanghai | Other live location"/>
    <s v="MCPICDBICDBplanning | Shanghai | Other live location"/>
    <s v="MCPICDBICDB"/>
    <s v="Not Started"/>
    <m/>
    <m/>
    <m/>
    <m/>
    <m/>
    <m/>
    <m/>
    <m/>
    <m/>
    <m/>
    <m/>
    <m/>
    <n v="2601"/>
    <x v="11"/>
    <x v="0"/>
    <s v="START planning | Shanghai | Other live location"/>
    <s v="END planning | Shanghai | Other live location"/>
    <d v="2026-02-12T17:04:00"/>
    <d v="2026-02-12T17:23:00"/>
    <d v="2026-02-12T17:23:00"/>
    <s v="NULL"/>
    <s v="Completed"/>
    <s v="ICDB_MCP 202601 load + valuation + planning other live locations"/>
    <n v="1"/>
    <s v="planning | Shanghai | Other live location"/>
    <n v="0.32"/>
    <n v="0"/>
    <n v="0.32"/>
    <n v="0"/>
    <n v="0"/>
    <n v="0.32"/>
    <m/>
    <m/>
    <n v="0"/>
    <n v="0"/>
    <n v="0.32"/>
    <n v="0"/>
    <n v="0.32"/>
    <s v="No Error"/>
    <m/>
    <m/>
    <m/>
    <m/>
    <m/>
    <m/>
    <m/>
    <m/>
    <m/>
    <m/>
    <s v=""/>
  </r>
  <r>
    <s v="ICDB"/>
    <s v="ICDBICDB46065.7243055556"/>
    <s v="Not Found"/>
    <s v="planning | Manila | Other live location"/>
    <s v="MCPICDBICDBplanning | Manila | Other live location"/>
    <s v="MCPICDBICDB"/>
    <s v="Not Started"/>
    <m/>
    <m/>
    <m/>
    <m/>
    <m/>
    <m/>
    <m/>
    <m/>
    <m/>
    <m/>
    <m/>
    <m/>
    <n v="2601"/>
    <x v="11"/>
    <x v="0"/>
    <s v="START planning | Manila | Other live location"/>
    <s v="NULL"/>
    <d v="2026-02-12T17:23:00"/>
    <d v="2026-02-12T17:43:00"/>
    <d v="2026-02-13T07:04:00"/>
    <s v="Exception from QRM: Exception calling RunCycleWithOverride: Exception calling RunCycleWithOverride: Distributed processing failed: Error from node: SX9000114733:System.ServiceModel.FaultException`1[Microsoft.Hpc.ExceptionWrapper]: Logon failure: the user has not been granted the requested logon type at this computerException of type 'Microsoft.Hpc.Activation.NodeManagerException' was thrown. (Fault Detail is equal to Microsoft.Hpc.ExceptionWrapper).  -- Details available: Y. -- Warnings available: Y. (line: 3812)  QRM error details:    "/>
    <s v="Failed"/>
    <s v="ICDB_MCP 202601 load + valuation + planning other live locations"/>
    <n v="1"/>
    <s v="planning | Manila | Other live location"/>
    <n v="0.33"/>
    <n v="0.33"/>
    <n v="0"/>
    <n v="3.07"/>
    <n v="3.4"/>
    <n v="3.4"/>
    <m/>
    <m/>
    <n v="0.33"/>
    <n v="3.07"/>
    <n v="0"/>
    <n v="3.4"/>
    <n v="3.4"/>
    <s v="Tech"/>
    <s v="Access &amp; Setup Issues"/>
    <s v="Access &amp; Environment Setup Failure"/>
    <s v="Error message: he user has not been granted the requested logon type at this computerException of type 'Microsoft.Hpc.Activation.NodeManagerException' was thrown.    This means login was rejected to the anylytical server because it was not configured correctly for access rights."/>
    <m/>
    <m/>
    <s v="Single‑Location Impact"/>
    <s v="One‑Off"/>
    <s v="Rerun"/>
    <s v="Access rights is apparently fixed "/>
    <s v="INC14548865"/>
    <s v=""/>
  </r>
  <r>
    <s v="ICDB"/>
    <s v="ICDBICDB46066.2944444444"/>
    <s v="Not Found"/>
    <s v="planning | Manila | Other live location"/>
    <s v="MCPICDBICDBplanning | Manila | Other live location"/>
    <s v="MCPICDBICDB"/>
    <s v="Not Started"/>
    <m/>
    <m/>
    <m/>
    <m/>
    <m/>
    <m/>
    <m/>
    <m/>
    <m/>
    <m/>
    <m/>
    <m/>
    <n v="2601"/>
    <x v="11"/>
    <x v="0"/>
    <s v="START planning | Manila | Other live location"/>
    <s v="END planning | Manila | Other live location"/>
    <d v="2026-02-13T07:04:00"/>
    <d v="2026-02-13T07:26:00"/>
    <d v="2026-02-13T07:26:00"/>
    <s v="NULL"/>
    <s v="Completed"/>
    <s v="ICDB_MCP 202601 NII Manila onwards"/>
    <n v="2"/>
    <s v="planning | Manila | Other live location"/>
    <n v="0.37"/>
    <n v="0"/>
    <n v="0.37"/>
    <n v="0"/>
    <n v="0"/>
    <n v="0.37"/>
    <m/>
    <m/>
    <n v="0"/>
    <n v="0"/>
    <n v="0.37"/>
    <n v="0"/>
    <n v="0.37"/>
    <s v="No Error"/>
    <m/>
    <m/>
    <m/>
    <m/>
    <m/>
    <m/>
    <m/>
    <m/>
    <m/>
    <m/>
    <s v=""/>
  </r>
  <r>
    <s v="ICDB"/>
    <s v="ICDBICDB46066.3097222222"/>
    <s v="Not Found"/>
    <s v="planning | Geneva | Other live location"/>
    <s v="MCPICDBICDBplanning | Geneva | Other live location"/>
    <s v="MCPICDBICDB"/>
    <s v="Not Started"/>
    <m/>
    <m/>
    <m/>
    <m/>
    <m/>
    <m/>
    <m/>
    <m/>
    <m/>
    <m/>
    <m/>
    <m/>
    <n v="2601"/>
    <x v="11"/>
    <x v="0"/>
    <s v="START planning | Geneva | Other live location"/>
    <s v="END planning | Geneva | Other live location"/>
    <d v="2026-02-13T07:26:00"/>
    <d v="2026-02-13T07:51:00"/>
    <d v="2026-02-13T07:51:00"/>
    <s v="NULL"/>
    <s v="Completed"/>
    <s v="ICDB_MCP 202601 NII Manila onwards"/>
    <n v="1"/>
    <s v="planning | Geneva | Other live location"/>
    <n v="0.42"/>
    <n v="0"/>
    <n v="0.42"/>
    <n v="0"/>
    <n v="0"/>
    <n v="0.42"/>
    <m/>
    <m/>
    <n v="0"/>
    <n v="0"/>
    <n v="0.42"/>
    <n v="0"/>
    <n v="0.42"/>
    <s v="No Error"/>
    <m/>
    <m/>
    <m/>
    <m/>
    <m/>
    <m/>
    <m/>
    <m/>
    <m/>
    <m/>
    <s v=""/>
  </r>
  <r>
    <s v="ICDB"/>
    <s v="ICDBICDB46066.3270833333"/>
    <s v="Not Found"/>
    <s v="export to ara"/>
    <s v="MCPICDBICDBexport to ara"/>
    <s v="MCPICDBICDB"/>
    <s v="Not Started"/>
    <m/>
    <m/>
    <m/>
    <m/>
    <m/>
    <m/>
    <m/>
    <m/>
    <m/>
    <m/>
    <m/>
    <m/>
    <n v="2601"/>
    <x v="11"/>
    <x v="0"/>
    <s v="START export to ara"/>
    <s v="END export to ara"/>
    <d v="2026-02-13T07:51:00"/>
    <d v="2026-02-13T07:53:00"/>
    <d v="2026-02-13T07:54:00"/>
    <s v="NULL"/>
    <s v="Completed"/>
    <s v="ICDB_MCP 202601 NII Manila onwards"/>
    <n v="1"/>
    <s v="export to ara"/>
    <n v="0.03"/>
    <n v="0"/>
    <n v="0.03"/>
    <n v="0"/>
    <n v="0"/>
    <n v="0.03"/>
    <m/>
    <m/>
    <n v="0"/>
    <n v="0"/>
    <n v="0.03"/>
    <n v="0"/>
    <n v="0.03"/>
    <s v="No Error"/>
    <m/>
    <m/>
    <m/>
    <m/>
    <m/>
    <m/>
    <m/>
    <m/>
    <m/>
    <m/>
    <s v=""/>
  </r>
  <r>
    <s v="ICDB"/>
    <s v="ICDBICDB46066.3291666667"/>
    <s v="Not Found"/>
    <s v="gap run | NLWB_Lending | Live on ALM Core"/>
    <s v="MCPICDBICDBgap run | NLWB_Lending | Live on ALM Core"/>
    <s v="MCPICDBICDB"/>
    <s v="Not Started"/>
    <m/>
    <m/>
    <m/>
    <m/>
    <m/>
    <m/>
    <m/>
    <m/>
    <m/>
    <m/>
    <m/>
    <m/>
    <n v="2601"/>
    <x v="11"/>
    <x v="0"/>
    <s v="START gap run | NLWB_Lending | Live on ALM Core"/>
    <s v="END gap run | NLWB_Lending | Live on ALM Core"/>
    <d v="2026-02-13T07:54:00"/>
    <d v="2026-02-13T08:27:00"/>
    <d v="2026-02-13T08:27:00"/>
    <s v="NULL"/>
    <s v="Completed"/>
    <s v="ICDB_MCP 202601 GAP"/>
    <n v="1"/>
    <s v="gap run | NLWB_Lending | Live on ALM Core"/>
    <n v="0.55000000000000004"/>
    <n v="0"/>
    <n v="0.55000000000000004"/>
    <n v="0"/>
    <n v="0"/>
    <n v="0.55000000000000004"/>
    <m/>
    <m/>
    <n v="0"/>
    <n v="0"/>
    <n v="0.55000000000000004"/>
    <n v="0"/>
    <n v="0.55000000000000004"/>
    <s v="No Error"/>
    <m/>
    <m/>
    <m/>
    <m/>
    <m/>
    <m/>
    <m/>
    <m/>
    <m/>
    <m/>
    <s v=""/>
  </r>
  <r>
    <s v="ICDB"/>
    <s v="ICDBICDB46066.3520833333"/>
    <s v="Not Found"/>
    <s v="gap run | London | Live on ALM Core"/>
    <s v="MCPICDBICDBgap run | London | Live on ALM Core"/>
    <s v="MCPICDBICDB"/>
    <s v="Not Started"/>
    <m/>
    <m/>
    <m/>
    <m/>
    <m/>
    <m/>
    <m/>
    <m/>
    <m/>
    <m/>
    <m/>
    <m/>
    <n v="2601"/>
    <x v="11"/>
    <x v="0"/>
    <s v="START gap run | London | Live on ALM Core"/>
    <s v="END gap run | London | Live on ALM Core"/>
    <d v="2026-02-13T08:27:00"/>
    <d v="2026-02-13T08:58:00"/>
    <d v="2026-02-13T08:58:00"/>
    <s v="NULL"/>
    <s v="Completed"/>
    <s v="ICDB_MCP 202601 GAP"/>
    <n v="1"/>
    <s v="gap run | London | Live on ALM Core"/>
    <n v="0.52"/>
    <n v="0"/>
    <n v="0.52"/>
    <n v="0"/>
    <n v="0"/>
    <n v="0.52"/>
    <m/>
    <m/>
    <n v="0"/>
    <n v="0"/>
    <n v="0.52"/>
    <n v="0"/>
    <n v="0.52"/>
    <s v="No Error"/>
    <m/>
    <m/>
    <m/>
    <m/>
    <m/>
    <m/>
    <m/>
    <m/>
    <m/>
    <m/>
    <s v=""/>
  </r>
  <r>
    <s v="ICDB"/>
    <s v="ICDBICDB46066.3736111111"/>
    <s v="Not Found"/>
    <s v="gap run | Dublin | Live on ALM Core"/>
    <s v="MCPICDBICDBgap run | Dublin | Live on ALM Core"/>
    <s v="MCPICDBICDB"/>
    <s v="Not Started"/>
    <m/>
    <m/>
    <m/>
    <m/>
    <m/>
    <m/>
    <m/>
    <m/>
    <m/>
    <m/>
    <m/>
    <m/>
    <n v="2601"/>
    <x v="11"/>
    <x v="0"/>
    <s v="START gap run | Dublin | Live on ALM Core"/>
    <s v="END gap run | Dublin | Live on ALM Core"/>
    <d v="2026-02-13T08:58:00"/>
    <d v="2026-02-13T09:24:00"/>
    <d v="2026-02-13T09:24:00"/>
    <s v="NULL"/>
    <s v="Completed"/>
    <s v="ICDB_MCP 202601 GAP"/>
    <n v="1"/>
    <s v="gap run | Dublin | Live on ALM Core"/>
    <n v="0.43"/>
    <n v="0"/>
    <n v="0.43"/>
    <n v="0"/>
    <n v="0"/>
    <n v="0.43"/>
    <m/>
    <m/>
    <n v="0"/>
    <n v="0"/>
    <n v="0.43"/>
    <n v="0"/>
    <n v="0.43"/>
    <s v="No Error"/>
    <m/>
    <m/>
    <m/>
    <m/>
    <m/>
    <m/>
    <m/>
    <m/>
    <m/>
    <m/>
    <s v=""/>
  </r>
  <r>
    <s v="ICDB"/>
    <s v="ICDBICDB46066.3916666667"/>
    <s v="Not Found"/>
    <s v="gap run | Singapore | Live on ALM Core"/>
    <s v="MCPICDBICDBgap run | Singapore | Live on ALM Core"/>
    <s v="MCPICDBICDB"/>
    <s v="Not Started"/>
    <m/>
    <m/>
    <m/>
    <m/>
    <m/>
    <m/>
    <m/>
    <m/>
    <m/>
    <m/>
    <m/>
    <m/>
    <n v="2601"/>
    <x v="11"/>
    <x v="0"/>
    <s v="START gap run | Singapore | Live on ALM Core"/>
    <s v="END gap run | Singapore | Live on ALM Core"/>
    <d v="2026-02-13T09:24:00"/>
    <d v="2026-02-13T09:57:00"/>
    <d v="2026-02-13T09:57:00"/>
    <s v="NULL"/>
    <s v="Completed"/>
    <s v="ICDB_MCP 202601 GAP"/>
    <n v="1"/>
    <s v="gap run | Singapore | Live on ALM Core"/>
    <n v="0.55000000000000004"/>
    <n v="0"/>
    <n v="0.55000000000000004"/>
    <n v="0"/>
    <n v="0"/>
    <n v="0.55000000000000004"/>
    <m/>
    <m/>
    <n v="0"/>
    <n v="0"/>
    <n v="0.55000000000000004"/>
    <n v="0"/>
    <n v="0.55000000000000004"/>
    <s v="No Error"/>
    <m/>
    <m/>
    <m/>
    <m/>
    <m/>
    <m/>
    <m/>
    <m/>
    <m/>
    <m/>
    <s v=""/>
  </r>
  <r>
    <s v="ICDB"/>
    <s v="ICDBICDB46066.4145833333"/>
    <s v="Not Found"/>
    <s v="gap run | Hong_Kong | Live on ALM Core"/>
    <s v="MCPICDBICDBgap run | Hong_Kong | Live on ALM Core"/>
    <s v="MCPICDBICDB"/>
    <s v="Not Started"/>
    <m/>
    <m/>
    <m/>
    <m/>
    <m/>
    <m/>
    <m/>
    <m/>
    <m/>
    <m/>
    <m/>
    <m/>
    <n v="2601"/>
    <x v="11"/>
    <x v="0"/>
    <s v="START gap run | Hong_Kong | Live on ALM Core"/>
    <s v="END gap run | Hong_Kong | Live on ALM Core"/>
    <d v="2026-02-13T09:57:00"/>
    <d v="2026-02-13T10:15:00"/>
    <d v="2026-02-13T10:15:00"/>
    <s v="NULL"/>
    <s v="Completed"/>
    <s v="ICDB_MCP 202601 GAP"/>
    <n v="1"/>
    <s v="gap run | Hong_Kong | Live on ALM Core"/>
    <n v="0.3"/>
    <n v="0"/>
    <n v="0.3"/>
    <n v="0"/>
    <n v="0"/>
    <n v="0.3"/>
    <m/>
    <m/>
    <n v="0"/>
    <n v="0"/>
    <n v="0.3"/>
    <n v="0"/>
    <n v="0.3"/>
    <s v="No Error"/>
    <m/>
    <m/>
    <m/>
    <m/>
    <m/>
    <m/>
    <m/>
    <m/>
    <m/>
    <m/>
    <s v=""/>
  </r>
  <r>
    <s v="ICDB"/>
    <s v="ICDBICDB46066.4270833333"/>
    <s v="Not Found"/>
    <s v="gap run | Sofia | Live on ALM Core"/>
    <s v="MCPICDBICDBgap run | Sofia | Live on ALM Core"/>
    <s v="MCPICDBICDB"/>
    <s v="Not Started"/>
    <m/>
    <m/>
    <m/>
    <m/>
    <m/>
    <m/>
    <m/>
    <m/>
    <m/>
    <m/>
    <m/>
    <m/>
    <n v="2601"/>
    <x v="11"/>
    <x v="0"/>
    <s v="START gap run | Sofia | Live on ALM Core"/>
    <s v="END gap run | Sofia | Live on ALM Core"/>
    <d v="2026-02-13T10:15:00"/>
    <d v="2026-02-13T10:36:00"/>
    <d v="2026-02-13T10:36:00"/>
    <s v="NULL"/>
    <s v="Completed"/>
    <s v="ICDB_MCP 202601 GAP"/>
    <n v="1"/>
    <s v="gap run | Sofia | Live on ALM Core"/>
    <n v="0.35"/>
    <n v="0"/>
    <n v="0.35"/>
    <n v="0"/>
    <n v="0"/>
    <n v="0.35"/>
    <m/>
    <m/>
    <n v="0"/>
    <n v="0"/>
    <n v="0.35"/>
    <n v="0"/>
    <n v="0.35"/>
    <s v="No Error"/>
    <m/>
    <m/>
    <m/>
    <m/>
    <m/>
    <m/>
    <m/>
    <m/>
    <m/>
    <m/>
    <s v=""/>
  </r>
  <r>
    <s v="ICDB"/>
    <s v="ICDBICDB46066.4416666667"/>
    <s v="Not Found"/>
    <s v="gap run | Vienna | Live on ALM Core"/>
    <s v="MCPICDBICDBgap run | Vienna | Live on ALM Core"/>
    <s v="MCPICDBICDB"/>
    <s v="Not Started"/>
    <m/>
    <m/>
    <m/>
    <m/>
    <m/>
    <m/>
    <m/>
    <m/>
    <m/>
    <m/>
    <m/>
    <m/>
    <n v="2601"/>
    <x v="11"/>
    <x v="0"/>
    <s v="START gap run | Vienna | Live on ALM Core"/>
    <s v="END gap run | Vienna | Live on ALM Core"/>
    <d v="2026-02-13T10:36:00"/>
    <d v="2026-02-13T10:52:00"/>
    <d v="2026-02-13T10:52:00"/>
    <s v="NULL"/>
    <s v="Completed"/>
    <s v="ICDB_MCP 202601 GAP"/>
    <n v="1"/>
    <s v="gap run | Vienna | Live on ALM Core"/>
    <n v="0.27"/>
    <n v="0"/>
    <n v="0.27"/>
    <n v="0"/>
    <n v="0"/>
    <n v="0.27"/>
    <m/>
    <m/>
    <n v="0"/>
    <n v="0"/>
    <n v="0.27"/>
    <n v="0"/>
    <n v="0.27"/>
    <s v="No Error"/>
    <m/>
    <m/>
    <m/>
    <m/>
    <m/>
    <m/>
    <m/>
    <m/>
    <m/>
    <m/>
    <s v=""/>
  </r>
  <r>
    <s v="ICDB"/>
    <s v="ICDBICDB46066.4527777778"/>
    <s v="Not Found"/>
    <s v="gap run | Prague | Live on ALM Core"/>
    <s v="MCPICDBICDBgap run | Prague | Live on ALM Core"/>
    <s v="MCPICDBICDB"/>
    <s v="Not Started"/>
    <m/>
    <m/>
    <m/>
    <m/>
    <m/>
    <m/>
    <m/>
    <m/>
    <m/>
    <m/>
    <m/>
    <m/>
    <n v="2601"/>
    <x v="11"/>
    <x v="0"/>
    <s v="START gap run | Prague | Live on ALM Core"/>
    <s v="END gap run | Prague | Live on ALM Core"/>
    <d v="2026-02-13T10:52:00"/>
    <d v="2026-02-13T11:13:00"/>
    <d v="2026-02-13T11:13:00"/>
    <s v="NULL"/>
    <s v="Completed"/>
    <s v="ICDB_MCP 202601 GAP"/>
    <n v="1"/>
    <s v="gap run | Prague | Live on ALM Core"/>
    <n v="0.35"/>
    <n v="0"/>
    <n v="0.35"/>
    <n v="0"/>
    <n v="0"/>
    <n v="0.35"/>
    <m/>
    <m/>
    <n v="0"/>
    <n v="0"/>
    <n v="0.35"/>
    <n v="0"/>
    <n v="0.35"/>
    <s v="No Error"/>
    <m/>
    <m/>
    <m/>
    <m/>
    <m/>
    <m/>
    <m/>
    <m/>
    <m/>
    <m/>
    <s v=""/>
  </r>
  <r>
    <s v="ICDB"/>
    <s v="ICDBICDB46066.4673611111"/>
    <s v="Not Found"/>
    <s v="gap run | Beijing | Other live location"/>
    <s v="MCPICDBICDBgap run | Beijing | Other live location"/>
    <s v="MCPICDBICDB"/>
    <s v="Not Started"/>
    <m/>
    <m/>
    <m/>
    <m/>
    <m/>
    <m/>
    <m/>
    <m/>
    <m/>
    <m/>
    <m/>
    <m/>
    <n v="2601"/>
    <x v="11"/>
    <x v="0"/>
    <s v="START gap run | Beijing | Other live location"/>
    <s v="END gap run | Beijing | Other live location"/>
    <d v="2026-02-13T11:13:00"/>
    <d v="2026-02-13T11:38:00"/>
    <d v="2026-02-13T11:38:00"/>
    <s v="NULL"/>
    <s v="Completed"/>
    <s v="ICDB_MCP 202601 GAP"/>
    <n v="1"/>
    <s v="gap run | Beijing | Other live location"/>
    <n v="0.42"/>
    <n v="0"/>
    <n v="0.42"/>
    <n v="0"/>
    <n v="0"/>
    <n v="0.42"/>
    <m/>
    <m/>
    <n v="0"/>
    <n v="0"/>
    <n v="0.42"/>
    <n v="0"/>
    <n v="0.42"/>
    <s v="No Error"/>
    <m/>
    <m/>
    <m/>
    <m/>
    <m/>
    <m/>
    <m/>
    <m/>
    <m/>
    <m/>
    <s v=""/>
  </r>
  <r>
    <s v="ICDB"/>
    <s v="ICDBICDB46066.4847222222"/>
    <s v="Not Found"/>
    <s v="gap run | Shanghai | Other live location"/>
    <s v="MCPICDBICDBgap run | Shanghai | Other live location"/>
    <s v="MCPICDBICDB"/>
    <s v="Not Started"/>
    <m/>
    <m/>
    <m/>
    <m/>
    <m/>
    <m/>
    <m/>
    <m/>
    <m/>
    <m/>
    <m/>
    <m/>
    <n v="2601"/>
    <x v="11"/>
    <x v="0"/>
    <s v="START gap run | Shanghai | Other live location"/>
    <s v="END gap run | Shanghai | Other live location"/>
    <d v="2026-02-13T11:38:00"/>
    <d v="2026-02-13T11:57:00"/>
    <d v="2026-02-13T11:57:00"/>
    <s v="NULL"/>
    <s v="Completed"/>
    <s v="ICDB_MCP 202601 GAP"/>
    <n v="1"/>
    <s v="gap run | Shanghai | Other live location"/>
    <n v="0.32"/>
    <n v="0"/>
    <n v="0.32"/>
    <n v="0"/>
    <n v="0"/>
    <n v="0.32"/>
    <m/>
    <m/>
    <n v="0"/>
    <n v="0"/>
    <n v="0.32"/>
    <n v="0"/>
    <n v="0.32"/>
    <s v="No Error"/>
    <m/>
    <m/>
    <m/>
    <m/>
    <m/>
    <m/>
    <m/>
    <m/>
    <m/>
    <m/>
    <s v=""/>
  </r>
  <r>
    <s v="ICDB"/>
    <s v="ICDBICDB46066.4979166667"/>
    <s v="Not Found"/>
    <s v="gap run | Budapest | Live on ALM Core"/>
    <s v="MCPICDBICDBgap run | Budapest | Live on ALM Core"/>
    <s v="MCPICDBICDB"/>
    <s v="Not Started"/>
    <m/>
    <m/>
    <m/>
    <m/>
    <m/>
    <m/>
    <m/>
    <m/>
    <m/>
    <m/>
    <m/>
    <m/>
    <n v="2601"/>
    <x v="11"/>
    <x v="0"/>
    <s v="START gap run | Budapest | Live on ALM Core"/>
    <s v="END gap run | Budapest | Live on ALM Core"/>
    <d v="2026-02-13T11:57:00"/>
    <d v="2026-02-13T12:14:00"/>
    <d v="2026-02-13T12:14:00"/>
    <s v="NULL"/>
    <s v="Completed"/>
    <s v="ICDB_MCP 202601 GAP"/>
    <n v="1"/>
    <s v="gap run | Budapest | Live on ALM Core"/>
    <n v="0.28000000000000003"/>
    <n v="0"/>
    <n v="0.28000000000000003"/>
    <n v="0"/>
    <n v="0"/>
    <n v="0.28000000000000003"/>
    <m/>
    <m/>
    <n v="0"/>
    <n v="0"/>
    <n v="0.28000000000000003"/>
    <n v="0"/>
    <n v="0.28000000000000003"/>
    <s v="No Error"/>
    <m/>
    <m/>
    <m/>
    <m/>
    <m/>
    <m/>
    <m/>
    <m/>
    <m/>
    <m/>
    <s v=""/>
  </r>
  <r>
    <s v="ICDB"/>
    <s v="ICDBICDB46066.5097222222"/>
    <s v="Not Found"/>
    <s v="gap run | Tokyo | Live on ALM Core"/>
    <s v="MCPICDBICDBgap run | Tokyo | Live on ALM Core"/>
    <s v="MCPICDBICDB"/>
    <s v="Not Started"/>
    <m/>
    <m/>
    <m/>
    <m/>
    <m/>
    <m/>
    <m/>
    <m/>
    <m/>
    <m/>
    <m/>
    <m/>
    <n v="2601"/>
    <x v="11"/>
    <x v="0"/>
    <s v="START gap run | Tokyo | Live on ALM Core"/>
    <s v="END gap run | Tokyo | Live on ALM Core"/>
    <d v="2026-02-13T12:14:00"/>
    <d v="2026-02-13T12:32:00"/>
    <d v="2026-02-13T12:32:00"/>
    <s v="NULL"/>
    <s v="Completed"/>
    <s v="ICDB_MCP 202601 GAP"/>
    <n v="1"/>
    <s v="gap run | Tokyo | Live on ALM Core"/>
    <n v="0.3"/>
    <n v="0"/>
    <n v="0.3"/>
    <n v="0"/>
    <n v="0"/>
    <n v="0.3"/>
    <m/>
    <m/>
    <n v="0"/>
    <n v="0"/>
    <n v="0.3"/>
    <n v="0"/>
    <n v="0.3"/>
    <s v="No Error"/>
    <m/>
    <m/>
    <m/>
    <m/>
    <m/>
    <m/>
    <m/>
    <m/>
    <m/>
    <m/>
    <s v=""/>
  </r>
  <r>
    <s v="ICDB"/>
    <s v="ICDBICDB46066.5222222222"/>
    <s v="Not Found"/>
    <s v="gap run | Manila | Other live location"/>
    <s v="MCPICDBICDBgap run | Manila | Other live location"/>
    <s v="MCPICDBICDB"/>
    <s v="Not Started"/>
    <m/>
    <m/>
    <m/>
    <m/>
    <m/>
    <m/>
    <m/>
    <m/>
    <m/>
    <m/>
    <m/>
    <m/>
    <n v="2601"/>
    <x v="11"/>
    <x v="0"/>
    <s v="START gap run | Manila | Other live location"/>
    <s v="END gap run | Manila | Other live location"/>
    <d v="2026-02-13T12:32:00"/>
    <d v="2026-02-13T12:48:00"/>
    <d v="2026-02-13T12:48:00"/>
    <s v="NULL"/>
    <s v="Completed"/>
    <s v="ICDB_MCP 202601 GAP"/>
    <n v="1"/>
    <s v="gap run | Manila | Other live location"/>
    <n v="0.27"/>
    <n v="0"/>
    <n v="0.27"/>
    <n v="0"/>
    <n v="0"/>
    <n v="0.27"/>
    <m/>
    <m/>
    <n v="0"/>
    <n v="0"/>
    <n v="0.27"/>
    <n v="0"/>
    <n v="0.27"/>
    <s v="No Error"/>
    <m/>
    <m/>
    <m/>
    <m/>
    <m/>
    <m/>
    <m/>
    <m/>
    <m/>
    <m/>
    <s v=""/>
  </r>
  <r>
    <s v="ICDB"/>
    <s v="ICDBICDB46066.5333333333"/>
    <s v="Not Found"/>
    <s v="gap run | Bratislava | Live on ALM Core"/>
    <s v="MCPICDBICDBgap run | Bratislava | Live on ALM Core"/>
    <s v="MCPICDBICDB"/>
    <s v="Not Started"/>
    <m/>
    <m/>
    <m/>
    <m/>
    <m/>
    <m/>
    <m/>
    <m/>
    <m/>
    <m/>
    <m/>
    <m/>
    <n v="2601"/>
    <x v="11"/>
    <x v="0"/>
    <s v="START gap run | Bratislava | Live on ALM Core"/>
    <s v="END gap run | Bratislava | Live on ALM Core"/>
    <d v="2026-02-13T12:48:00"/>
    <d v="2026-02-13T13:03:00"/>
    <d v="2026-02-13T13:03:00"/>
    <s v="NULL"/>
    <s v="Completed"/>
    <s v="ICDB_MCP 202601 GAP"/>
    <n v="1"/>
    <s v="gap run | Bratislava | Live on ALM Core"/>
    <n v="0.25"/>
    <n v="0"/>
    <n v="0.25"/>
    <n v="0"/>
    <n v="0"/>
    <n v="0.25"/>
    <m/>
    <m/>
    <n v="0"/>
    <n v="0"/>
    <n v="0.25"/>
    <n v="0"/>
    <n v="0.25"/>
    <s v="No Error"/>
    <m/>
    <m/>
    <m/>
    <m/>
    <m/>
    <m/>
    <m/>
    <m/>
    <m/>
    <m/>
    <s v=""/>
  </r>
  <r>
    <s v="ICDB"/>
    <s v="ICDBICDB46066.54375"/>
    <s v="Not Found"/>
    <s v="gap run | Seoul | Live on ALM Core"/>
    <s v="MCPICDBICDBgap run | Seoul | Live on ALM Core"/>
    <s v="MCPICDBICDB"/>
    <s v="Not Started"/>
    <m/>
    <m/>
    <m/>
    <m/>
    <m/>
    <m/>
    <m/>
    <m/>
    <m/>
    <m/>
    <m/>
    <m/>
    <n v="2601"/>
    <x v="11"/>
    <x v="0"/>
    <s v="START gap run | Seoul | Live on ALM Core"/>
    <s v="END gap run | Seoul | Live on ALM Core"/>
    <d v="2026-02-13T13:03:00"/>
    <d v="2026-02-13T13:22:00"/>
    <d v="2026-02-13T13:22:00"/>
    <s v="NULL"/>
    <s v="Completed"/>
    <s v="ICDB_MCP 202601 GAP"/>
    <n v="1"/>
    <s v="gap run | Seoul | Live on ALM Core"/>
    <n v="0.32"/>
    <n v="0"/>
    <n v="0.32"/>
    <n v="0"/>
    <n v="0"/>
    <n v="0.32"/>
    <m/>
    <m/>
    <n v="0"/>
    <n v="0"/>
    <n v="0.32"/>
    <n v="0"/>
    <n v="0.32"/>
    <s v="No Error"/>
    <m/>
    <m/>
    <m/>
    <m/>
    <m/>
    <m/>
    <m/>
    <m/>
    <m/>
    <m/>
    <s v=""/>
  </r>
  <r>
    <s v="ICDB"/>
    <s v="ICDBICDB46066.5569444444"/>
    <s v="Not Found"/>
    <s v="gap run | Taipei | Live on ALM Core"/>
    <s v="MCPICDBICDBgap run | Taipei | Live on ALM Core"/>
    <s v="MCPICDBICDB"/>
    <s v="Not Started"/>
    <m/>
    <m/>
    <m/>
    <m/>
    <m/>
    <m/>
    <m/>
    <m/>
    <m/>
    <m/>
    <m/>
    <m/>
    <n v="2601"/>
    <x v="11"/>
    <x v="0"/>
    <s v="START gap run | Taipei | Live on ALM Core"/>
    <s v="END gap run | Taipei | Live on ALM Core"/>
    <d v="2026-02-13T13:22:00"/>
    <d v="2026-02-13T13:39:00"/>
    <d v="2026-02-13T13:39:00"/>
    <s v="NULL"/>
    <s v="Completed"/>
    <s v="ICDB_MCP 202601 GAP"/>
    <n v="1"/>
    <s v="gap run | Taipei | Live on ALM Core"/>
    <n v="0.28000000000000003"/>
    <n v="0"/>
    <n v="0.28000000000000003"/>
    <n v="0"/>
    <n v="0"/>
    <n v="0.28000000000000003"/>
    <m/>
    <m/>
    <n v="0"/>
    <n v="0"/>
    <n v="0.28000000000000003"/>
    <n v="0"/>
    <n v="0.28000000000000003"/>
    <s v="No Error"/>
    <m/>
    <m/>
    <m/>
    <m/>
    <m/>
    <m/>
    <m/>
    <m/>
    <m/>
    <m/>
    <s v=""/>
  </r>
  <r>
    <s v="ICDB"/>
    <s v="ICDBICDB46066.56875"/>
    <s v="Not Found"/>
    <s v="gap run | NLWB_BMG | Live on ALM Core"/>
    <s v="MCPICDBICDBgap run | NLWB_BMG | Live on ALM Core"/>
    <s v="MCPICDBICDB"/>
    <s v="Not Started"/>
    <m/>
    <m/>
    <m/>
    <m/>
    <m/>
    <m/>
    <m/>
    <m/>
    <m/>
    <m/>
    <m/>
    <m/>
    <n v="2601"/>
    <x v="11"/>
    <x v="0"/>
    <s v="START gap run | NLWB_BMG | Live on ALM Core"/>
    <s v="END gap run | NLWB_BMG | Live on ALM Core"/>
    <d v="2026-02-13T13:39:00"/>
    <d v="2026-02-13T13:55:00"/>
    <d v="2026-02-13T13:55:00"/>
    <s v="NULL"/>
    <s v="Completed"/>
    <s v="ICDB_MCP 202601 GAP"/>
    <n v="1"/>
    <s v="gap run | NLWB_BMG | Live on ALM Core"/>
    <n v="0.27"/>
    <n v="0"/>
    <n v="0.27"/>
    <n v="0"/>
    <n v="0"/>
    <n v="0.27"/>
    <m/>
    <m/>
    <n v="0"/>
    <n v="0"/>
    <n v="0.27"/>
    <n v="0"/>
    <n v="0.27"/>
    <s v="No Error"/>
    <m/>
    <m/>
    <m/>
    <m/>
    <m/>
    <m/>
    <m/>
    <m/>
    <m/>
    <m/>
    <s v=""/>
  </r>
  <r>
    <s v="ICDB"/>
    <s v="ICDBICDB46066.5798611111"/>
    <s v="Not Found"/>
    <s v="gap run | NLWB_FM_Banking_books | Live on ALM Core"/>
    <s v="MCPICDBICDBgap run | NLWB_FM_Banking_books | Live on ALM Core"/>
    <s v="MCPICDBICDB"/>
    <s v="Not Started"/>
    <m/>
    <m/>
    <m/>
    <m/>
    <m/>
    <m/>
    <m/>
    <m/>
    <m/>
    <m/>
    <m/>
    <m/>
    <n v="2601"/>
    <x v="11"/>
    <x v="0"/>
    <s v="START gap run | NLWB_FM_Banking_books | Live on ALM Core"/>
    <s v="END gap run | NLWB_FM_Banking_books | Live on ALM Core"/>
    <d v="2026-02-13T13:55:00"/>
    <d v="2026-02-13T14:58:00"/>
    <d v="2026-02-13T14:58:00"/>
    <s v="NULL"/>
    <s v="Completed"/>
    <s v="ICDB_MCP 202601 GAP"/>
    <n v="1"/>
    <s v="gap run | NLWB_FM_Banking_books | Live on ALM Core"/>
    <n v="1.05"/>
    <n v="0"/>
    <n v="1.05"/>
    <n v="0"/>
    <n v="0"/>
    <n v="1.05"/>
    <m/>
    <m/>
    <n v="0"/>
    <n v="0"/>
    <n v="1.05"/>
    <n v="0"/>
    <n v="1.05"/>
    <s v="No Error"/>
    <m/>
    <m/>
    <m/>
    <m/>
    <m/>
    <m/>
    <m/>
    <m/>
    <m/>
    <m/>
    <s v=""/>
  </r>
  <r>
    <s v="ICDB"/>
    <s v="ICDBICDB46066.6236111111"/>
    <s v="Not Found"/>
    <s v="gap run | NLWB_Trade_Finance_Services | Live on ALM Core"/>
    <s v="MCPICDBICDBgap run | NLWB_Trade_Finance_Services | Live on ALM Core"/>
    <s v="MCPICDBICDB"/>
    <s v="Not Started"/>
    <m/>
    <m/>
    <m/>
    <m/>
    <m/>
    <m/>
    <m/>
    <m/>
    <m/>
    <m/>
    <m/>
    <m/>
    <n v="2601"/>
    <x v="11"/>
    <x v="0"/>
    <s v="START gap run | NLWB_Trade_Finance_Services | Live on ALM Core"/>
    <s v="END gap run | NLWB_Trade_Finance_Services | Live on ALM Core"/>
    <d v="2026-02-13T14:58:00"/>
    <d v="2026-02-13T15:32:00"/>
    <d v="2026-02-13T15:32:00"/>
    <s v="NULL"/>
    <s v="Completed"/>
    <s v="ICDB_MCP 202601 GAP"/>
    <n v="1"/>
    <s v="gap run | NLWB_Trade_Finance_Services | Live on ALM Core"/>
    <n v="0.56999999999999995"/>
    <n v="0"/>
    <n v="0.56999999999999995"/>
    <n v="0"/>
    <n v="0"/>
    <n v="0.56999999999999995"/>
    <m/>
    <m/>
    <n v="0"/>
    <n v="0"/>
    <n v="0.56999999999999995"/>
    <n v="0"/>
    <n v="0.56999999999999995"/>
    <s v="No Error"/>
    <m/>
    <m/>
    <m/>
    <m/>
    <m/>
    <m/>
    <m/>
    <m/>
    <m/>
    <m/>
    <s v=""/>
  </r>
  <r>
    <s v="ICDB"/>
    <s v="ICDBICDB46066.6472222222"/>
    <s v="Not Found"/>
    <s v="gap run | Kiev | Live on ALM Core"/>
    <s v="MCPICDBICDBgap run | Kiev | Live on ALM Core"/>
    <s v="MCPICDBICDB"/>
    <s v="Not Started"/>
    <m/>
    <m/>
    <m/>
    <m/>
    <m/>
    <m/>
    <m/>
    <m/>
    <m/>
    <m/>
    <m/>
    <m/>
    <n v="2601"/>
    <x v="11"/>
    <x v="0"/>
    <s v="START gap run | Kiev | Live on ALM Core"/>
    <s v="END gap run | Kiev | Live on ALM Core"/>
    <d v="2026-02-13T15:32:00"/>
    <d v="2026-02-13T15:46:00"/>
    <d v="2026-02-13T15:46:00"/>
    <s v="NULL"/>
    <s v="Completed"/>
    <s v="ICDB_MCP 202601 GAP"/>
    <n v="1"/>
    <s v="gap run | Kiev | Live on ALM Core"/>
    <n v="0.23"/>
    <n v="0"/>
    <n v="0.23"/>
    <n v="0"/>
    <n v="0"/>
    <n v="0.23"/>
    <m/>
    <m/>
    <n v="0"/>
    <n v="0"/>
    <n v="0.23"/>
    <n v="0"/>
    <n v="0.23"/>
    <s v="No Error"/>
    <m/>
    <m/>
    <m/>
    <m/>
    <m/>
    <m/>
    <m/>
    <m/>
    <m/>
    <m/>
    <s v=""/>
  </r>
  <r>
    <s v="ICDB"/>
    <s v="ICDBICDB46066.6569444444"/>
    <s v="Not Found"/>
    <s v="gap run | Geneva | Other live location"/>
    <s v="MCPICDBICDBgap run | Geneva | Other live location"/>
    <s v="MCPICDBICDB"/>
    <s v="Not Started"/>
    <m/>
    <m/>
    <m/>
    <m/>
    <m/>
    <m/>
    <m/>
    <m/>
    <m/>
    <m/>
    <m/>
    <m/>
    <n v="2601"/>
    <x v="11"/>
    <x v="0"/>
    <s v="START gap run | Geneva | Other live location"/>
    <s v="END gap run | Geneva | Other live location"/>
    <d v="2026-02-13T15:46:00"/>
    <d v="2026-02-13T15:58:00"/>
    <d v="2026-02-13T15:58:00"/>
    <s v="NULL"/>
    <s v="Completed"/>
    <s v="ICDB_MCP 202601 GAP"/>
    <n v="1"/>
    <s v="gap run | Geneva | Other live location"/>
    <n v="0.2"/>
    <n v="0"/>
    <n v="0.2"/>
    <n v="0"/>
    <n v="0"/>
    <n v="0.2"/>
    <m/>
    <m/>
    <n v="0"/>
    <n v="0"/>
    <n v="0.2"/>
    <n v="0"/>
    <n v="0.2"/>
    <s v="No Error"/>
    <m/>
    <m/>
    <m/>
    <m/>
    <m/>
    <m/>
    <m/>
    <m/>
    <m/>
    <m/>
    <s v=""/>
  </r>
  <r>
    <s v="ICDB"/>
    <s v="ICDBICDB46066.6652777778"/>
    <s v="Not Found"/>
    <s v="gap run | Brussels | Live on ALM Core"/>
    <s v="MCPICDBICDBgap run | Brussels | Live on ALM Core"/>
    <s v="MCPICDBICDB"/>
    <s v="Not Started"/>
    <m/>
    <m/>
    <m/>
    <m/>
    <m/>
    <m/>
    <m/>
    <m/>
    <m/>
    <m/>
    <m/>
    <m/>
    <n v="2601"/>
    <x v="11"/>
    <x v="0"/>
    <s v="START gap run | Brussels | Live on ALM Core"/>
    <s v="END gap run | Brussels | Live on ALM Core"/>
    <d v="2026-02-13T15:58:00"/>
    <d v="2026-02-13T16:14:00"/>
    <d v="2026-02-13T16:14:00"/>
    <s v="NULL"/>
    <s v="Completed"/>
    <s v="ICDB_MCP 202601 GAP"/>
    <n v="1"/>
    <s v="gap run | Brussels | Live on ALM Core"/>
    <n v="0.27"/>
    <n v="0"/>
    <n v="0.27"/>
    <n v="0"/>
    <n v="0"/>
    <n v="0.27"/>
    <m/>
    <m/>
    <n v="0"/>
    <n v="0"/>
    <n v="0.27"/>
    <n v="0"/>
    <n v="0.27"/>
    <s v="No Error"/>
    <m/>
    <m/>
    <m/>
    <m/>
    <m/>
    <m/>
    <m/>
    <m/>
    <m/>
    <m/>
    <s v=""/>
  </r>
  <r>
    <s v="ICDB"/>
    <s v="ICDBICDB46066.6763888889"/>
    <s v="Not Found"/>
    <s v="gap run | Belgium_FM_banking_book | Live on ALM Core"/>
    <s v="MCPICDBICDBgap run | Belgium_FM_banking_book | Live on ALM Core"/>
    <s v="MCPICDBICDB"/>
    <s v="Not Started"/>
    <m/>
    <m/>
    <m/>
    <m/>
    <m/>
    <m/>
    <m/>
    <m/>
    <m/>
    <m/>
    <m/>
    <m/>
    <n v="2601"/>
    <x v="11"/>
    <x v="0"/>
    <s v="START gap run | Belgium_FM_banking_book | Live on ALM Core"/>
    <s v="END gap run | Belgium_FM_banking_book | Live on ALM Core"/>
    <d v="2026-02-13T16:14:00"/>
    <d v="2026-02-13T16:29:00"/>
    <d v="2026-02-13T16:29:00"/>
    <s v="NULL"/>
    <s v="Completed"/>
    <s v="ICDB_MCP 202601 GAP"/>
    <n v="1"/>
    <s v="gap run | Belgium_FM_banking_book | Live on ALM Core"/>
    <n v="0.25"/>
    <n v="0"/>
    <n v="0.25"/>
    <n v="0"/>
    <n v="0"/>
    <n v="0.25"/>
    <m/>
    <m/>
    <n v="0"/>
    <n v="0"/>
    <n v="0.25"/>
    <n v="0"/>
    <n v="0.25"/>
    <s v="No Error"/>
    <m/>
    <m/>
    <m/>
    <m/>
    <m/>
    <m/>
    <m/>
    <m/>
    <m/>
    <m/>
    <s v=""/>
  </r>
  <r>
    <s v="ICDB"/>
    <s v="ICDBICDB46066.6868055556"/>
    <s v="Not Found"/>
    <s v="gap run | Luxembourg | Live on ALM Core"/>
    <s v="MCPICDBICDBgap run | Luxembourg | Live on ALM Core"/>
    <s v="MCPICDBICDB"/>
    <s v="Not Started"/>
    <m/>
    <m/>
    <m/>
    <m/>
    <m/>
    <m/>
    <m/>
    <m/>
    <m/>
    <m/>
    <m/>
    <m/>
    <n v="2601"/>
    <x v="11"/>
    <x v="0"/>
    <s v="START gap run | Luxembourg | Live on ALM Core"/>
    <s v="END gap run | Luxembourg | Live on ALM Core"/>
    <d v="2026-02-13T16:29:00"/>
    <d v="2026-02-13T16:45:00"/>
    <d v="2026-02-13T16:48:00"/>
    <s v="NULL"/>
    <s v="Completed"/>
    <s v="ICDB_MCP 202601 GAP"/>
    <n v="1"/>
    <s v="gap run | Luxembourg | Live on ALM Core"/>
    <n v="0.27"/>
    <n v="0"/>
    <n v="0.27"/>
    <n v="0"/>
    <n v="0"/>
    <n v="0.27"/>
    <m/>
    <m/>
    <n v="0"/>
    <n v="0"/>
    <n v="0.27"/>
    <n v="0"/>
    <n v="0.27"/>
    <s v="No Error"/>
    <m/>
    <m/>
    <m/>
    <m/>
    <m/>
    <m/>
    <m/>
    <m/>
    <m/>
    <m/>
    <s v=""/>
  </r>
  <r>
    <s v="ICDB"/>
    <s v="ICDBICDB46066.7"/>
    <s v="Not Found"/>
    <s v="BPV KR valuation | NLWB_Lending | Live on ALM Core"/>
    <s v="MCPICDBICDBBPV KR valuation | NLWB_Lending | Live on ALM Core"/>
    <s v="MCPICDBICDB"/>
    <s v="Not Started"/>
    <m/>
    <m/>
    <m/>
    <m/>
    <m/>
    <m/>
    <m/>
    <m/>
    <m/>
    <m/>
    <m/>
    <m/>
    <n v="2601"/>
    <x v="11"/>
    <x v="0"/>
    <s v="START BPV KR valuation | NLWB_Lending | Live on ALM Core"/>
    <s v="END BPV KR valuation | NLWB_Lending | Live on ALM Core"/>
    <d v="2026-02-13T16:48:00"/>
    <d v="2026-02-13T17:03:00"/>
    <d v="2026-02-13T17:03:00"/>
    <s v="NULL"/>
    <s v="Completed"/>
    <s v="ICDB_MCP 202601 KR EC"/>
    <n v="1"/>
    <s v="BPV KR valuation | NLWB_Lending | Live on ALM Core"/>
    <n v="0.25"/>
    <n v="0"/>
    <n v="0.25"/>
    <n v="0"/>
    <n v="0"/>
    <n v="0.25"/>
    <m/>
    <m/>
    <n v="0"/>
    <n v="0"/>
    <n v="0.25"/>
    <n v="0"/>
    <n v="0.25"/>
    <s v="No Error"/>
    <m/>
    <m/>
    <m/>
    <m/>
    <m/>
    <m/>
    <m/>
    <m/>
    <m/>
    <m/>
    <s v=""/>
  </r>
  <r>
    <s v="ICDB"/>
    <s v="ICDBICDB46066.7104166667"/>
    <s v="Not Found"/>
    <s v="Super Light Maintenance"/>
    <s v="MCPICDBICDBSuper Light Maintenance"/>
    <s v="MCPICDBICDB"/>
    <s v="Not Started"/>
    <m/>
    <m/>
    <m/>
    <m/>
    <m/>
    <m/>
    <m/>
    <m/>
    <m/>
    <m/>
    <m/>
    <m/>
    <n v="2601"/>
    <x v="11"/>
    <x v="0"/>
    <s v="START Super Light Maintenance"/>
    <s v="END Super Light Maintenance"/>
    <d v="2026-02-13T17:03:00"/>
    <d v="2026-02-13T17:28:00"/>
    <d v="2026-02-13T17:28:00"/>
    <s v="NULL"/>
    <s v="Completed"/>
    <s v="ICDB_MCP 202601 KR EC"/>
    <n v="32"/>
    <s v="Super Light Maintenance"/>
    <n v="0.42"/>
    <n v="0"/>
    <n v="0.42"/>
    <n v="0"/>
    <n v="0"/>
    <n v="0.42"/>
    <m/>
    <m/>
    <n v="0"/>
    <n v="0"/>
    <n v="0.42"/>
    <n v="0"/>
    <n v="0.42"/>
    <s v="No Error"/>
    <m/>
    <m/>
    <m/>
    <m/>
    <m/>
    <m/>
    <m/>
    <m/>
    <m/>
    <m/>
    <s v="Super Light Maintenance"/>
  </r>
  <r>
    <s v="ICDB"/>
    <s v="ICDBICDB46066.7277777778"/>
    <s v="Not Found"/>
    <s v="BPV KR valuation | London | Live on ALM Core"/>
    <s v="MCPICDBICDBBPV KR valuation | London | Live on ALM Core"/>
    <s v="MCPICDBICDB"/>
    <s v="Not Started"/>
    <m/>
    <m/>
    <m/>
    <m/>
    <m/>
    <m/>
    <m/>
    <m/>
    <m/>
    <m/>
    <m/>
    <m/>
    <n v="2601"/>
    <x v="11"/>
    <x v="0"/>
    <s v="START BPV KR valuation | London | Live on ALM Core"/>
    <s v="END BPV KR valuation | London | Live on ALM Core"/>
    <d v="2026-02-13T17:28:00"/>
    <d v="2026-02-13T17:41:00"/>
    <d v="2026-02-13T17:41:00"/>
    <s v="NULL"/>
    <s v="Completed"/>
    <s v="ICDB_MCP 202601 KR EC"/>
    <n v="1"/>
    <s v="BPV KR valuation | London | Live on ALM Core"/>
    <n v="0.22"/>
    <n v="0"/>
    <n v="0.22"/>
    <n v="0"/>
    <n v="0"/>
    <n v="0.22"/>
    <m/>
    <m/>
    <n v="0"/>
    <n v="0"/>
    <n v="0.22"/>
    <n v="0"/>
    <n v="0.22"/>
    <s v="No Error"/>
    <m/>
    <m/>
    <m/>
    <m/>
    <m/>
    <m/>
    <m/>
    <m/>
    <m/>
    <m/>
    <s v=""/>
  </r>
  <r>
    <s v="ICDB"/>
    <s v="ICDBICDB46066.7368055556"/>
    <s v="Not Found"/>
    <s v="Super Light Maintenance"/>
    <s v="MCPICDBICDBSuper Light Maintenance"/>
    <s v="MCPICDBICDB"/>
    <s v="Not Started"/>
    <m/>
    <m/>
    <m/>
    <m/>
    <m/>
    <m/>
    <m/>
    <m/>
    <m/>
    <m/>
    <m/>
    <m/>
    <n v="2601"/>
    <x v="11"/>
    <x v="0"/>
    <s v="START Super Light Maintenance"/>
    <s v="END Super Light Maintenance"/>
    <d v="2026-02-13T17:41:00"/>
    <d v="2026-02-13T17:52:00"/>
    <d v="2026-02-13T17:52:00"/>
    <s v="NULL"/>
    <s v="Completed"/>
    <s v="ICDB_MCP 202601 KR EC"/>
    <n v="33"/>
    <s v="Super Light Maintenance"/>
    <n v="0.18"/>
    <n v="0"/>
    <n v="0.18"/>
    <n v="0"/>
    <n v="0"/>
    <n v="0.18"/>
    <m/>
    <m/>
    <n v="0"/>
    <n v="0"/>
    <n v="0.18"/>
    <n v="0"/>
    <n v="0.18"/>
    <s v="No Error"/>
    <m/>
    <m/>
    <m/>
    <m/>
    <m/>
    <m/>
    <m/>
    <m/>
    <m/>
    <m/>
    <s v="Super Light Maintenance"/>
  </r>
  <r>
    <s v="ICDB"/>
    <s v="ICDBICDB46066.7444444444"/>
    <s v="Not Found"/>
    <s v="BPV KR valuation | Dublin | Live on ALM Core"/>
    <s v="MCPICDBICDBBPV KR valuation | Dublin | Live on ALM Core"/>
    <s v="MCPICDBICDB"/>
    <s v="Not Started"/>
    <m/>
    <m/>
    <m/>
    <m/>
    <m/>
    <m/>
    <m/>
    <m/>
    <m/>
    <m/>
    <m/>
    <m/>
    <n v="2601"/>
    <x v="11"/>
    <x v="0"/>
    <s v="START BPV KR valuation | Dublin | Live on ALM Core"/>
    <s v="END BPV KR valuation | Dublin | Live on ALM Core"/>
    <d v="2026-02-13T17:52:00"/>
    <d v="2026-02-13T18:07:00"/>
    <d v="2026-02-13T18:07:00"/>
    <s v="NULL"/>
    <s v="Completed"/>
    <s v="ICDB_MCP 202601 KR EC"/>
    <n v="1"/>
    <s v="BPV KR valuation | Dublin | Live on ALM Core"/>
    <n v="0.25"/>
    <n v="0"/>
    <n v="0.25"/>
    <n v="0"/>
    <n v="0"/>
    <n v="0.25"/>
    <m/>
    <m/>
    <n v="0"/>
    <n v="0"/>
    <n v="0.25"/>
    <n v="0"/>
    <n v="0.25"/>
    <s v="No Error"/>
    <m/>
    <m/>
    <m/>
    <m/>
    <m/>
    <m/>
    <m/>
    <m/>
    <m/>
    <m/>
    <s v=""/>
  </r>
  <r>
    <s v="ICDB"/>
    <s v="ICDBICDB46066.7548611111"/>
    <s v="Not Found"/>
    <s v="Super Light Maintenance"/>
    <s v="MCPICDBICDBSuper Light Maintenance"/>
    <s v="MCPICDBICDB"/>
    <s v="Not Started"/>
    <m/>
    <m/>
    <m/>
    <m/>
    <m/>
    <m/>
    <m/>
    <m/>
    <m/>
    <m/>
    <m/>
    <m/>
    <n v="2601"/>
    <x v="11"/>
    <x v="0"/>
    <s v="START Super Light Maintenance"/>
    <s v="END Super Light Maintenance"/>
    <d v="2026-02-13T18:07:00"/>
    <d v="2026-02-13T18:17:00"/>
    <d v="2026-02-13T18:17:00"/>
    <s v="NULL"/>
    <s v="Completed"/>
    <s v="ICDB_MCP 202601 KR EC"/>
    <n v="34"/>
    <s v="Super Light Maintenance"/>
    <n v="0.17"/>
    <n v="0"/>
    <n v="0.17"/>
    <n v="0"/>
    <n v="0"/>
    <n v="0.17"/>
    <m/>
    <m/>
    <n v="0"/>
    <n v="0"/>
    <n v="0.17"/>
    <n v="0"/>
    <n v="0.17"/>
    <s v="No Error"/>
    <m/>
    <m/>
    <m/>
    <m/>
    <m/>
    <m/>
    <m/>
    <m/>
    <m/>
    <m/>
    <s v="Super Light Maintenance"/>
  </r>
  <r>
    <s v="ICDB"/>
    <s v="ICDBICDB46066.7618055556"/>
    <s v="Not Found"/>
    <s v="BPV KR valuation | false | Live on ALM Core"/>
    <s v="MCPICDBICDBBPV KR valuation | false | Live on ALM Core"/>
    <s v="MCPICDBICDB"/>
    <s v="Not Started"/>
    <m/>
    <m/>
    <m/>
    <m/>
    <m/>
    <m/>
    <m/>
    <m/>
    <m/>
    <m/>
    <m/>
    <m/>
    <n v="2601"/>
    <x v="11"/>
    <x v="0"/>
    <s v="START BPV KR valuation | false | Live on ALM Core"/>
    <s v="END BPV KR valuation | false | Live on ALM Core"/>
    <d v="2026-02-13T18:17:00"/>
    <d v="2026-02-13T18:33:00"/>
    <d v="2026-02-13T18:33:00"/>
    <s v="NULL"/>
    <s v="Completed"/>
    <s v="ICDB_MCP 202601 KR EC"/>
    <n v="1"/>
    <s v="BPV KR valuation | false | Live on ALM Core"/>
    <n v="0.27"/>
    <n v="0"/>
    <n v="0.27"/>
    <n v="0"/>
    <n v="0"/>
    <n v="0.27"/>
    <m/>
    <m/>
    <n v="0"/>
    <n v="0"/>
    <n v="0.27"/>
    <n v="0"/>
    <n v="0.27"/>
    <s v="No Error"/>
    <m/>
    <m/>
    <m/>
    <m/>
    <m/>
    <m/>
    <m/>
    <m/>
    <m/>
    <m/>
    <s v=""/>
  </r>
  <r>
    <s v="ICDB"/>
    <s v="ICDBICDB46066.7729166667"/>
    <s v="Not Found"/>
    <s v="Super Light Maintenance"/>
    <s v="MCPICDBICDBSuper Light Maintenance"/>
    <s v="MCPICDBICDB"/>
    <s v="Not Started"/>
    <m/>
    <m/>
    <m/>
    <m/>
    <m/>
    <m/>
    <m/>
    <m/>
    <m/>
    <m/>
    <m/>
    <m/>
    <n v="2601"/>
    <x v="11"/>
    <x v="0"/>
    <s v="START Super Light Maintenance"/>
    <s v="END Super Light Maintenance"/>
    <d v="2026-02-13T18:33:00"/>
    <d v="2026-02-13T18:45:00"/>
    <d v="2026-02-13T18:45:00"/>
    <s v="NULL"/>
    <s v="Completed"/>
    <s v="ICDB_MCP 202601 KR EC"/>
    <n v="35"/>
    <s v="Super Light Maintenance"/>
    <n v="0.2"/>
    <n v="0"/>
    <n v="0.2"/>
    <n v="0"/>
    <n v="0"/>
    <n v="0.2"/>
    <m/>
    <m/>
    <n v="0"/>
    <n v="0"/>
    <n v="0.2"/>
    <n v="0"/>
    <n v="0.2"/>
    <s v="No Error"/>
    <m/>
    <m/>
    <m/>
    <m/>
    <m/>
    <m/>
    <m/>
    <m/>
    <m/>
    <m/>
    <s v="Super Light Maintenance"/>
  </r>
  <r>
    <s v="ICDB"/>
    <s v="ICDBICDB46066.78125"/>
    <s v="Not Found"/>
    <s v="BPV KR valuation | Hong_Kong | Live on ALM Core"/>
    <s v="MCPICDBICDBBPV KR valuation | Hong_Kong | Live on ALM Core"/>
    <s v="MCPICDBICDB"/>
    <s v="Not Started"/>
    <m/>
    <m/>
    <m/>
    <m/>
    <m/>
    <m/>
    <m/>
    <m/>
    <m/>
    <m/>
    <m/>
    <m/>
    <n v="2601"/>
    <x v="11"/>
    <x v="0"/>
    <s v="START BPV KR valuation | Hong_Kong | Live on ALM Core"/>
    <s v="END BPV KR valuation | Hong_Kong | Live on ALM Core"/>
    <d v="2026-02-13T18:45:00"/>
    <d v="2026-02-13T18:58:00"/>
    <d v="2026-02-13T18:58:00"/>
    <s v="NULL"/>
    <s v="Completed"/>
    <s v="ICDB_MCP 202601 KR EC"/>
    <n v="1"/>
    <s v="BPV KR valuation | Hong_Kong | Live on ALM Core"/>
    <n v="0.22"/>
    <n v="0"/>
    <n v="0.22"/>
    <n v="0"/>
    <n v="0"/>
    <n v="0.22"/>
    <m/>
    <m/>
    <n v="0"/>
    <n v="0"/>
    <n v="0.22"/>
    <n v="0"/>
    <n v="0.22"/>
    <s v="No Error"/>
    <m/>
    <m/>
    <m/>
    <m/>
    <m/>
    <m/>
    <m/>
    <m/>
    <m/>
    <m/>
    <s v=""/>
  </r>
  <r>
    <s v="ICDB"/>
    <s v="ICDBICDB46066.7902777778"/>
    <s v="Not Found"/>
    <s v="Super Light Maintenance"/>
    <s v="MCPICDBICDBSuper Light Maintenance"/>
    <s v="MCPICDBICDB"/>
    <s v="Not Started"/>
    <m/>
    <m/>
    <m/>
    <m/>
    <m/>
    <m/>
    <m/>
    <m/>
    <m/>
    <m/>
    <m/>
    <m/>
    <n v="2601"/>
    <x v="11"/>
    <x v="0"/>
    <s v="START Super Light Maintenance"/>
    <s v="END Super Light Maintenance"/>
    <d v="2026-02-13T18:58:00"/>
    <d v="2026-02-13T19:10:00"/>
    <d v="2026-02-13T19:10:00"/>
    <s v="NULL"/>
    <s v="Completed"/>
    <s v="ICDB_MCP 202601 KR EC"/>
    <n v="36"/>
    <s v="Super Light Maintenance"/>
    <n v="0.2"/>
    <n v="0"/>
    <n v="0.2"/>
    <n v="0"/>
    <n v="0"/>
    <n v="0.2"/>
    <m/>
    <m/>
    <n v="0"/>
    <n v="0"/>
    <n v="0.2"/>
    <n v="0"/>
    <n v="0.2"/>
    <s v="No Error"/>
    <m/>
    <m/>
    <m/>
    <m/>
    <m/>
    <m/>
    <m/>
    <m/>
    <m/>
    <m/>
    <s v="Super Light Maintenance"/>
  </r>
  <r>
    <s v="ICDB"/>
    <s v="ICDBICDB46066.7986111111"/>
    <s v="Not Found"/>
    <s v="BPV KR valuation | Sofia | Live on ALM Core"/>
    <s v="MCPICDBICDBBPV KR valuation | Sofia | Live on ALM Core"/>
    <s v="MCPICDBICDB"/>
    <s v="Not Started"/>
    <m/>
    <m/>
    <m/>
    <m/>
    <m/>
    <m/>
    <m/>
    <m/>
    <m/>
    <m/>
    <m/>
    <m/>
    <n v="2601"/>
    <x v="11"/>
    <x v="0"/>
    <s v="START BPV KR valuation | Sofia | Live on ALM Core"/>
    <s v="END BPV KR valuation | Sofia | Live on ALM Core"/>
    <d v="2026-02-13T19:10:00"/>
    <d v="2026-02-13T19:17:00"/>
    <d v="2026-02-13T19:17:00"/>
    <s v="NULL"/>
    <s v="Completed"/>
    <s v="ICDB_MCP 202601 KR EC"/>
    <n v="1"/>
    <s v="BPV KR valuation | Sofia | Live on ALM Core"/>
    <n v="0.12"/>
    <n v="0"/>
    <n v="0.12"/>
    <n v="0"/>
    <n v="0"/>
    <n v="0.12"/>
    <m/>
    <m/>
    <n v="0"/>
    <n v="0"/>
    <n v="0.12"/>
    <n v="0"/>
    <n v="0.12"/>
    <s v="No Error"/>
    <m/>
    <m/>
    <m/>
    <m/>
    <m/>
    <m/>
    <m/>
    <m/>
    <m/>
    <m/>
    <s v=""/>
  </r>
  <r>
    <s v="ICDB"/>
    <s v="ICDBICDB46066.8034722222"/>
    <s v="Not Found"/>
    <s v="Super Light Maintenance"/>
    <s v="MCPICDBICDBSuper Light Maintenance"/>
    <s v="MCPICDBICDB"/>
    <s v="Not Started"/>
    <m/>
    <m/>
    <m/>
    <m/>
    <m/>
    <m/>
    <m/>
    <m/>
    <m/>
    <m/>
    <m/>
    <m/>
    <n v="2601"/>
    <x v="11"/>
    <x v="0"/>
    <s v="START Super Light Maintenance"/>
    <s v="END Super Light Maintenance"/>
    <d v="2026-02-13T19:17:00"/>
    <d v="2026-02-13T19:27:00"/>
    <d v="2026-02-13T19:27:00"/>
    <s v="NULL"/>
    <s v="Completed"/>
    <s v="ICDB_MCP 202601 KR EC"/>
    <n v="37"/>
    <s v="Super Light Maintenance"/>
    <n v="0.17"/>
    <n v="0"/>
    <n v="0.17"/>
    <n v="0"/>
    <n v="0"/>
    <n v="0.17"/>
    <m/>
    <m/>
    <n v="0"/>
    <n v="0"/>
    <n v="0.17"/>
    <n v="0"/>
    <n v="0.17"/>
    <s v="No Error"/>
    <m/>
    <m/>
    <m/>
    <m/>
    <m/>
    <m/>
    <m/>
    <m/>
    <m/>
    <m/>
    <s v="Super Light Maintenance"/>
  </r>
  <r>
    <s v="ICDB"/>
    <s v="ICDBICDB46066.8104166667"/>
    <s v="Not Found"/>
    <s v="BPV KR valuation | Vienna | Live on ALM Core"/>
    <s v="MCPICDBICDBBPV KR valuation | Vienna | Live on ALM Core"/>
    <s v="MCPICDBICDB"/>
    <s v="Not Started"/>
    <m/>
    <m/>
    <m/>
    <m/>
    <m/>
    <m/>
    <m/>
    <m/>
    <m/>
    <m/>
    <m/>
    <m/>
    <n v="2601"/>
    <x v="11"/>
    <x v="0"/>
    <s v="START BPV KR valuation | Vienna | Live on ALM Core"/>
    <s v="END BPV KR valuation | Vienna | Live on ALM Core"/>
    <d v="2026-02-13T19:27:00"/>
    <d v="2026-02-13T19:32:00"/>
    <d v="2026-02-13T19:32:00"/>
    <s v="NULL"/>
    <s v="Completed"/>
    <s v="ICDB_MCP 202601 KR EC"/>
    <n v="1"/>
    <s v="BPV KR valuation | Vienna | Live on ALM Core"/>
    <n v="0.08"/>
    <n v="0"/>
    <n v="0.08"/>
    <n v="0"/>
    <n v="0"/>
    <n v="0.08"/>
    <m/>
    <m/>
    <n v="0"/>
    <n v="0"/>
    <n v="0.08"/>
    <n v="0"/>
    <n v="0.08"/>
    <s v="No Error"/>
    <m/>
    <m/>
    <m/>
    <m/>
    <m/>
    <m/>
    <m/>
    <m/>
    <m/>
    <m/>
    <s v=""/>
  </r>
  <r>
    <s v="ICDB"/>
    <s v="ICDBICDB46066.8138888889"/>
    <s v="Not Found"/>
    <s v="Super Light Maintenance"/>
    <s v="MCPICDBICDBSuper Light Maintenance"/>
    <s v="MCPICDBICDB"/>
    <s v="Not Started"/>
    <m/>
    <m/>
    <m/>
    <m/>
    <m/>
    <m/>
    <m/>
    <m/>
    <m/>
    <m/>
    <m/>
    <m/>
    <n v="2601"/>
    <x v="11"/>
    <x v="0"/>
    <s v="START Super Light Maintenance"/>
    <s v="END Super Light Maintenance"/>
    <d v="2026-02-13T19:32:00"/>
    <d v="2026-02-13T19:40:00"/>
    <d v="2026-02-13T19:40:00"/>
    <s v="NULL"/>
    <s v="Completed"/>
    <s v="ICDB_MCP 202601 KR EC"/>
    <n v="38"/>
    <s v="Super Light Maintenance"/>
    <n v="0.13"/>
    <n v="0"/>
    <n v="0.13"/>
    <n v="0"/>
    <n v="0"/>
    <n v="0.13"/>
    <m/>
    <m/>
    <n v="0"/>
    <n v="0"/>
    <n v="0.13"/>
    <n v="0"/>
    <n v="0.13"/>
    <s v="No Error"/>
    <m/>
    <m/>
    <m/>
    <m/>
    <m/>
    <m/>
    <m/>
    <m/>
    <m/>
    <m/>
    <s v="Super Light Maintenance"/>
  </r>
  <r>
    <s v="ICDB"/>
    <s v="ICDBICDB46066.8194444444"/>
    <s v="Not Found"/>
    <s v="BPV KR valuation | Prague | Live on ALM Core"/>
    <s v="MCPICDBICDBBPV KR valuation | Prague | Live on ALM Core"/>
    <s v="MCPICDBICDB"/>
    <s v="Not Started"/>
    <m/>
    <m/>
    <m/>
    <m/>
    <m/>
    <m/>
    <m/>
    <m/>
    <m/>
    <m/>
    <m/>
    <m/>
    <n v="2601"/>
    <x v="11"/>
    <x v="0"/>
    <s v="START BPV KR valuation | Prague | Live on ALM Core"/>
    <s v="END BPV KR valuation | Prague | Live on ALM Core"/>
    <d v="2026-02-13T19:40:00"/>
    <d v="2026-02-13T19:54:00"/>
    <d v="2026-02-13T19:54:00"/>
    <s v="NULL"/>
    <s v="Completed"/>
    <s v="ICDB_MCP 202601 KR EC"/>
    <n v="1"/>
    <s v="BPV KR valuation | Prague | Live on ALM Core"/>
    <n v="0.23"/>
    <n v="0"/>
    <n v="0.23"/>
    <n v="0"/>
    <n v="0"/>
    <n v="0.23"/>
    <m/>
    <m/>
    <n v="0"/>
    <n v="0"/>
    <n v="0.23"/>
    <n v="0"/>
    <n v="0.23"/>
    <s v="No Error"/>
    <m/>
    <m/>
    <m/>
    <m/>
    <m/>
    <m/>
    <m/>
    <m/>
    <m/>
    <m/>
    <s v=""/>
  </r>
  <r>
    <s v="ICDB"/>
    <s v="ICDBICDB46066.8291666667"/>
    <s v="Not Found"/>
    <s v="Super Light Maintenance"/>
    <s v="MCPICDBICDBSuper Light Maintenance"/>
    <s v="MCPICDBICDB"/>
    <s v="Not Started"/>
    <m/>
    <m/>
    <m/>
    <m/>
    <m/>
    <m/>
    <m/>
    <m/>
    <m/>
    <m/>
    <m/>
    <m/>
    <n v="2601"/>
    <x v="11"/>
    <x v="0"/>
    <s v="START Super Light Maintenance"/>
    <s v="END Super Light Maintenance"/>
    <d v="2026-02-13T19:54:00"/>
    <d v="2026-02-13T20:06:00"/>
    <d v="2026-02-13T20:06:00"/>
    <s v="NULL"/>
    <s v="Completed"/>
    <s v="ICDB_MCP 202601 KR EC"/>
    <n v="39"/>
    <s v="Super Light Maintenance"/>
    <n v="0.2"/>
    <n v="0"/>
    <n v="0.2"/>
    <n v="0"/>
    <n v="0"/>
    <n v="0.2"/>
    <m/>
    <m/>
    <n v="0"/>
    <n v="0"/>
    <n v="0.2"/>
    <n v="0"/>
    <n v="0.2"/>
    <s v="No Error"/>
    <m/>
    <m/>
    <m/>
    <m/>
    <m/>
    <m/>
    <m/>
    <m/>
    <m/>
    <m/>
    <s v="Super Light Maintenance"/>
  </r>
  <r>
    <s v="ICDB"/>
    <s v="ICDBICDB46066.8375"/>
    <s v="Not Found"/>
    <s v="BPV KR valuation | Beijing | Non-live location"/>
    <s v="MCPICDBICDBBPV KR valuation | Beijing | Non-live location"/>
    <s v="MCPICDBICDB"/>
    <s v="Not Started"/>
    <m/>
    <m/>
    <m/>
    <m/>
    <m/>
    <m/>
    <m/>
    <m/>
    <m/>
    <m/>
    <m/>
    <m/>
    <n v="2601"/>
    <x v="11"/>
    <x v="0"/>
    <s v="START BPV KR valuation | Beijing | Non-live location"/>
    <s v="END BPV KR valuation | Beijing | Non-live location"/>
    <d v="2026-02-13T20:06:00"/>
    <d v="2026-02-13T20:12:00"/>
    <d v="2026-02-13T20:12:00"/>
    <s v="NULL"/>
    <s v="Completed"/>
    <s v="ICDB_MCP 202601 KR EC"/>
    <n v="1"/>
    <s v="BPV KR valuation | Beijing | Non-live location"/>
    <n v="0.1"/>
    <n v="0"/>
    <n v="0.1"/>
    <n v="0"/>
    <n v="0"/>
    <n v="0.1"/>
    <m/>
    <m/>
    <n v="0"/>
    <n v="0"/>
    <n v="0.1"/>
    <n v="0"/>
    <n v="0.1"/>
    <s v="No Error"/>
    <m/>
    <m/>
    <m/>
    <m/>
    <m/>
    <m/>
    <m/>
    <m/>
    <m/>
    <m/>
    <s v=""/>
  </r>
  <r>
    <s v="ICDB"/>
    <s v="ICDBICDB46066.8416666667"/>
    <s v="Not Found"/>
    <s v="Super Light Maintenance"/>
    <s v="MCPICDBICDBSuper Light Maintenance"/>
    <s v="MCPICDBICDB"/>
    <s v="Not Started"/>
    <m/>
    <m/>
    <m/>
    <m/>
    <m/>
    <m/>
    <m/>
    <m/>
    <m/>
    <m/>
    <m/>
    <m/>
    <n v="2601"/>
    <x v="11"/>
    <x v="0"/>
    <s v="START Super Light Maintenance"/>
    <s v="END Super Light Maintenance"/>
    <d v="2026-02-13T20:12:00"/>
    <d v="2026-02-13T20:19:00"/>
    <d v="2026-02-13T20:19:00"/>
    <s v="NULL"/>
    <s v="Completed"/>
    <s v="ICDB_MCP 202601 KR EC"/>
    <n v="40"/>
    <s v="Super Light Maintenance"/>
    <n v="0.12"/>
    <n v="0"/>
    <n v="0.12"/>
    <n v="0"/>
    <n v="0"/>
    <n v="0.12"/>
    <m/>
    <m/>
    <n v="0"/>
    <n v="0"/>
    <n v="0.12"/>
    <n v="0"/>
    <n v="0.12"/>
    <s v="No Error"/>
    <m/>
    <m/>
    <m/>
    <m/>
    <m/>
    <m/>
    <m/>
    <m/>
    <m/>
    <m/>
    <s v="Super Light Maintenance"/>
  </r>
  <r>
    <s v="ICDB"/>
    <s v="ICDBICDB46066.8465277778"/>
    <s v="Not Found"/>
    <s v="BPV KR valuation | Shanghai | Non-live location"/>
    <s v="MCPICDBICDBBPV KR valuation | Shanghai | Non-live location"/>
    <s v="MCPICDBICDB"/>
    <s v="Not Started"/>
    <m/>
    <m/>
    <m/>
    <m/>
    <m/>
    <m/>
    <m/>
    <m/>
    <m/>
    <m/>
    <m/>
    <m/>
    <n v="2601"/>
    <x v="11"/>
    <x v="0"/>
    <s v="START BPV KR valuation | Shanghai | Non-live location"/>
    <s v="END BPV KR valuation | Shanghai | Non-live location"/>
    <d v="2026-02-13T20:19:00"/>
    <d v="2026-02-13T20:27:00"/>
    <d v="2026-02-13T20:27:00"/>
    <s v="NULL"/>
    <s v="Completed"/>
    <s v="ICDB_MCP 202601 KR EC"/>
    <n v="1"/>
    <s v="BPV KR valuation | Shanghai | Non-live location"/>
    <n v="0.13"/>
    <n v="0"/>
    <n v="0.13"/>
    <n v="0"/>
    <n v="0"/>
    <n v="0.13"/>
    <m/>
    <m/>
    <n v="0"/>
    <n v="0"/>
    <n v="0.13"/>
    <n v="0"/>
    <n v="0.13"/>
    <s v="No Error"/>
    <m/>
    <m/>
    <m/>
    <m/>
    <m/>
    <m/>
    <m/>
    <m/>
    <m/>
    <m/>
    <s v=""/>
  </r>
  <r>
    <s v="ICDB"/>
    <s v="ICDBICDB46066.8520833333"/>
    <s v="Not Found"/>
    <s v="Super Light Maintenance"/>
    <s v="MCPICDBICDBSuper Light Maintenance"/>
    <s v="MCPICDBICDB"/>
    <s v="Not Started"/>
    <m/>
    <m/>
    <m/>
    <m/>
    <m/>
    <m/>
    <m/>
    <m/>
    <m/>
    <m/>
    <m/>
    <m/>
    <n v="2601"/>
    <x v="11"/>
    <x v="0"/>
    <s v="START Super Light Maintenance"/>
    <s v="END Super Light Maintenance"/>
    <d v="2026-02-13T20:27:00"/>
    <d v="2026-02-13T20:37:00"/>
    <d v="2026-02-13T20:37:00"/>
    <s v="NULL"/>
    <s v="Completed"/>
    <s v="ICDB_MCP 202601 KR EC"/>
    <n v="41"/>
    <s v="Super Light Maintenance"/>
    <n v="0.17"/>
    <n v="0"/>
    <n v="0.17"/>
    <n v="0"/>
    <n v="0"/>
    <n v="0.17"/>
    <m/>
    <m/>
    <n v="0"/>
    <n v="0"/>
    <n v="0.17"/>
    <n v="0"/>
    <n v="0.17"/>
    <s v="No Error"/>
    <m/>
    <m/>
    <m/>
    <m/>
    <m/>
    <m/>
    <m/>
    <m/>
    <m/>
    <m/>
    <s v="Super Light Maintenance"/>
  </r>
  <r>
    <s v="ICDB"/>
    <s v="ICDBICDB46066.8590277778"/>
    <s v="Not Found"/>
    <s v="BPV KR valuation | Budapest | Live on ALM Core"/>
    <s v="MCPICDBICDBBPV KR valuation | Budapest | Live on ALM Core"/>
    <s v="MCPICDBICDB"/>
    <s v="Not Started"/>
    <m/>
    <m/>
    <m/>
    <m/>
    <m/>
    <m/>
    <m/>
    <m/>
    <m/>
    <m/>
    <m/>
    <m/>
    <n v="2601"/>
    <x v="11"/>
    <x v="0"/>
    <s v="START BPV KR valuation | Budapest | Live on ALM Core"/>
    <s v="END BPV KR valuation | Budapest | Live on ALM Core"/>
    <d v="2026-02-13T20:37:00"/>
    <d v="2026-02-13T20:53:00"/>
    <d v="2026-02-13T20:53:00"/>
    <s v="NULL"/>
    <s v="Completed"/>
    <s v="ICDB_MCP 202601 KR EC"/>
    <n v="1"/>
    <s v="BPV KR valuation | Budapest | Live on ALM Core"/>
    <n v="0.27"/>
    <n v="0"/>
    <n v="0.27"/>
    <n v="0"/>
    <n v="0"/>
    <n v="0.27"/>
    <m/>
    <m/>
    <n v="0"/>
    <n v="0"/>
    <n v="0.27"/>
    <n v="0"/>
    <n v="0.27"/>
    <s v="No Error"/>
    <m/>
    <m/>
    <m/>
    <m/>
    <m/>
    <m/>
    <m/>
    <m/>
    <m/>
    <m/>
    <s v=""/>
  </r>
  <r>
    <s v="ICDB"/>
    <s v="ICDBICDB46066.8701388889"/>
    <s v="Not Found"/>
    <s v="Super Light Maintenance"/>
    <s v="MCPICDBICDBSuper Light Maintenance"/>
    <s v="MCPICDBICDB"/>
    <s v="Not Started"/>
    <m/>
    <m/>
    <m/>
    <m/>
    <m/>
    <m/>
    <m/>
    <m/>
    <m/>
    <m/>
    <m/>
    <m/>
    <n v="2601"/>
    <x v="11"/>
    <x v="0"/>
    <s v="START Super Light Maintenance"/>
    <s v="END Super Light Maintenance"/>
    <d v="2026-02-13T20:53:00"/>
    <d v="2026-02-13T21:06:00"/>
    <d v="2026-02-13T21:06:00"/>
    <s v="NULL"/>
    <s v="Completed"/>
    <s v="ICDB_MCP 202601 KR EC"/>
    <n v="42"/>
    <s v="Super Light Maintenance"/>
    <n v="0.22"/>
    <n v="0"/>
    <n v="0.22"/>
    <n v="0"/>
    <n v="0"/>
    <n v="0.22"/>
    <m/>
    <m/>
    <n v="0"/>
    <n v="0"/>
    <n v="0.22"/>
    <n v="0"/>
    <n v="0.22"/>
    <s v="No Error"/>
    <m/>
    <m/>
    <m/>
    <m/>
    <m/>
    <m/>
    <m/>
    <m/>
    <m/>
    <m/>
    <s v="Super Light Maintenance"/>
  </r>
  <r>
    <s v="ICDB"/>
    <s v="ICDBICDB46066.8791666667"/>
    <s v="Not Found"/>
    <s v="BPV KR valuation | Tokyo | Live on ALM Core"/>
    <s v="MCPICDBICDBBPV KR valuation | Tokyo | Live on ALM Core"/>
    <s v="MCPICDBICDB"/>
    <s v="Not Started"/>
    <m/>
    <m/>
    <m/>
    <m/>
    <m/>
    <m/>
    <m/>
    <m/>
    <m/>
    <m/>
    <m/>
    <m/>
    <n v="2601"/>
    <x v="11"/>
    <x v="0"/>
    <s v="START BPV KR valuation | Tokyo | Live on ALM Core"/>
    <s v="END BPV KR valuation | Tokyo | Live on ALM Core"/>
    <d v="2026-02-13T21:06:00"/>
    <d v="2026-02-13T21:26:00"/>
    <d v="2026-02-13T21:26:00"/>
    <s v="NULL"/>
    <s v="Completed"/>
    <s v="ICDB_MCP 202601 KR EC"/>
    <n v="1"/>
    <s v="BPV KR valuation | Tokyo | Live on ALM Core"/>
    <n v="0.33"/>
    <n v="0"/>
    <n v="0.33"/>
    <n v="0"/>
    <n v="0"/>
    <n v="0.33"/>
    <m/>
    <m/>
    <n v="0"/>
    <n v="0"/>
    <n v="0.33"/>
    <n v="0"/>
    <n v="0.33"/>
    <s v="No Error"/>
    <m/>
    <m/>
    <m/>
    <m/>
    <m/>
    <m/>
    <m/>
    <m/>
    <m/>
    <m/>
    <s v=""/>
  </r>
  <r>
    <s v="ICDB"/>
    <s v="ICDBICDB46066.8930555556"/>
    <s v="Not Found"/>
    <s v="Super Light Maintenance"/>
    <s v="MCPICDBICDBSuper Light Maintenance"/>
    <s v="MCPICDBICDB"/>
    <s v="Not Started"/>
    <m/>
    <m/>
    <m/>
    <m/>
    <m/>
    <m/>
    <m/>
    <m/>
    <m/>
    <m/>
    <m/>
    <m/>
    <n v="2601"/>
    <x v="11"/>
    <x v="0"/>
    <s v="START Super Light Maintenance"/>
    <s v="END Super Light Maintenance"/>
    <d v="2026-02-13T21:26:00"/>
    <d v="2026-02-13T21:38:00"/>
    <d v="2026-02-13T21:38:00"/>
    <s v="NULL"/>
    <s v="Completed"/>
    <s v="ICDB_MCP 202601 KR EC"/>
    <n v="43"/>
    <s v="Super Light Maintenance"/>
    <n v="0.2"/>
    <n v="0"/>
    <n v="0.2"/>
    <n v="0"/>
    <n v="0"/>
    <n v="0.2"/>
    <m/>
    <m/>
    <n v="0"/>
    <n v="0"/>
    <n v="0.2"/>
    <n v="0"/>
    <n v="0.2"/>
    <s v="No Error"/>
    <m/>
    <m/>
    <m/>
    <m/>
    <m/>
    <m/>
    <m/>
    <m/>
    <m/>
    <m/>
    <s v="Super Light Maintenance"/>
  </r>
  <r>
    <s v="ICDB"/>
    <s v="ICDBICDB46066.9013888889"/>
    <s v="Not Found"/>
    <s v="BPV KR valuation | Manila | Other live location"/>
    <s v="MCPICDBICDBBPV KR valuation | Manila | Other live location"/>
    <s v="MCPICDBICDB"/>
    <s v="Not Started"/>
    <m/>
    <m/>
    <m/>
    <m/>
    <m/>
    <m/>
    <m/>
    <m/>
    <m/>
    <m/>
    <m/>
    <m/>
    <n v="2601"/>
    <x v="11"/>
    <x v="0"/>
    <s v="START BPV KR valuation | Manila | Other live location"/>
    <s v="END BPV KR valuation | Manila | Other live location"/>
    <d v="2026-02-13T21:38:00"/>
    <d v="2026-02-13T21:48:00"/>
    <d v="2026-02-13T21:48:00"/>
    <s v="NULL"/>
    <s v="Completed"/>
    <s v="ICDB_MCP 202601 KR EC"/>
    <n v="1"/>
    <s v="BPV KR valuation | Manila | Other live location"/>
    <n v="0.17"/>
    <n v="0"/>
    <n v="0.17"/>
    <n v="0"/>
    <n v="0"/>
    <n v="0.17"/>
    <m/>
    <m/>
    <n v="0"/>
    <n v="0"/>
    <n v="0.17"/>
    <n v="0"/>
    <n v="0.17"/>
    <s v="No Error"/>
    <m/>
    <m/>
    <m/>
    <m/>
    <m/>
    <m/>
    <m/>
    <m/>
    <m/>
    <m/>
    <s v=""/>
  </r>
  <r>
    <s v="ICDB"/>
    <s v="ICDBICDB46066.9083333333"/>
    <s v="Not Found"/>
    <s v="Super Light Maintenance"/>
    <s v="MCPICDBICDBSuper Light Maintenance"/>
    <s v="MCPICDBICDB"/>
    <s v="Not Started"/>
    <m/>
    <m/>
    <m/>
    <m/>
    <m/>
    <m/>
    <m/>
    <m/>
    <m/>
    <m/>
    <m/>
    <m/>
    <n v="2601"/>
    <x v="11"/>
    <x v="0"/>
    <s v="START Super Light Maintenance"/>
    <s v="END Super Light Maintenance"/>
    <d v="2026-02-13T21:48:00"/>
    <d v="2026-02-13T21:58:00"/>
    <d v="2026-02-13T21:58:00"/>
    <s v="NULL"/>
    <s v="Completed"/>
    <s v="ICDB_MCP 202601 KR EC"/>
    <n v="44"/>
    <s v="Super Light Maintenance"/>
    <n v="0.17"/>
    <n v="0"/>
    <n v="0.17"/>
    <n v="0"/>
    <n v="0"/>
    <n v="0.17"/>
    <m/>
    <m/>
    <n v="0"/>
    <n v="0"/>
    <n v="0.17"/>
    <n v="0"/>
    <n v="0.17"/>
    <s v="No Error"/>
    <m/>
    <m/>
    <m/>
    <m/>
    <m/>
    <m/>
    <m/>
    <m/>
    <m/>
    <m/>
    <s v="Super Light Maintenance"/>
  </r>
  <r>
    <s v="ICDB"/>
    <s v="ICDBICDB46066.9152777778"/>
    <s v="Not Found"/>
    <s v="BPV KR valuation | Bratislava | Live on ALM Core"/>
    <s v="MCPICDBICDBBPV KR valuation | Bratislava | Live on ALM Core"/>
    <s v="MCPICDBICDB"/>
    <s v="Not Started"/>
    <m/>
    <m/>
    <m/>
    <m/>
    <m/>
    <m/>
    <m/>
    <m/>
    <m/>
    <m/>
    <m/>
    <m/>
    <n v="2601"/>
    <x v="11"/>
    <x v="0"/>
    <s v="START BPV KR valuation | Bratislava | Live on ALM Core"/>
    <s v="END BPV KR valuation | Bratislava | Live on ALM Core"/>
    <d v="2026-02-13T21:58:00"/>
    <d v="2026-02-13T22:11:00"/>
    <d v="2026-02-13T22:11:00"/>
    <s v="NULL"/>
    <s v="Completed"/>
    <s v="ICDB_MCP 202601 KR EC"/>
    <n v="1"/>
    <s v="BPV KR valuation | Bratislava | Live on ALM Core"/>
    <n v="0.22"/>
    <n v="0"/>
    <n v="0.22"/>
    <n v="0"/>
    <n v="0"/>
    <n v="0.22"/>
    <m/>
    <m/>
    <n v="0"/>
    <n v="0"/>
    <n v="0.22"/>
    <n v="0"/>
    <n v="0.22"/>
    <s v="No Error"/>
    <m/>
    <m/>
    <m/>
    <m/>
    <m/>
    <m/>
    <m/>
    <m/>
    <m/>
    <m/>
    <s v=""/>
  </r>
  <r>
    <s v="ICDB"/>
    <s v="ICDBICDB46066.9243055556"/>
    <s v="Not Found"/>
    <s v="Super Light Maintenance"/>
    <s v="MCPICDBICDBSuper Light Maintenance"/>
    <s v="MCPICDBICDB"/>
    <s v="Not Started"/>
    <m/>
    <m/>
    <m/>
    <m/>
    <m/>
    <m/>
    <m/>
    <m/>
    <m/>
    <m/>
    <m/>
    <m/>
    <n v="2601"/>
    <x v="11"/>
    <x v="0"/>
    <s v="START Super Light Maintenance"/>
    <s v="END Super Light Maintenance"/>
    <d v="2026-02-13T22:11:00"/>
    <d v="2026-02-13T22:22:00"/>
    <d v="2026-02-13T22:22:00"/>
    <s v="NULL"/>
    <s v="Completed"/>
    <s v="ICDB_MCP 202601 KR EC"/>
    <n v="45"/>
    <s v="Super Light Maintenance"/>
    <n v="0.18"/>
    <n v="0"/>
    <n v="0.18"/>
    <n v="0"/>
    <n v="0"/>
    <n v="0.18"/>
    <m/>
    <m/>
    <n v="0"/>
    <n v="0"/>
    <n v="0.18"/>
    <n v="0"/>
    <n v="0.18"/>
    <s v="No Error"/>
    <m/>
    <m/>
    <m/>
    <m/>
    <m/>
    <m/>
    <m/>
    <m/>
    <m/>
    <m/>
    <s v="Super Light Maintenance"/>
  </r>
  <r>
    <s v="ICDB"/>
    <s v="ICDBICDB46066.9319444444"/>
    <s v="Not Found"/>
    <s v="BPV KR valuation | Seoul | Live on ALM Core"/>
    <s v="MCPICDBICDBBPV KR valuation | Seoul | Live on ALM Core"/>
    <s v="MCPICDBICDB"/>
    <s v="Not Started"/>
    <m/>
    <m/>
    <m/>
    <m/>
    <m/>
    <m/>
    <m/>
    <m/>
    <m/>
    <m/>
    <m/>
    <m/>
    <n v="2601"/>
    <x v="11"/>
    <x v="0"/>
    <s v="START BPV KR valuation | Seoul | Live on ALM Core"/>
    <s v="END BPV KR valuation | Seoul | Live on ALM Core"/>
    <d v="2026-02-13T22:22:00"/>
    <d v="2026-02-13T22:42:00"/>
    <d v="2026-02-13T22:42:00"/>
    <s v="NULL"/>
    <s v="Completed"/>
    <s v="ICDB_MCP 202601 KR EC"/>
    <n v="1"/>
    <s v="BPV KR valuation | Seoul | Live on ALM Core"/>
    <n v="0.33"/>
    <n v="0"/>
    <n v="0.33"/>
    <n v="0"/>
    <n v="0"/>
    <n v="0.33"/>
    <m/>
    <m/>
    <n v="0"/>
    <n v="0"/>
    <n v="0.33"/>
    <n v="0"/>
    <n v="0.33"/>
    <s v="No Error"/>
    <m/>
    <m/>
    <m/>
    <m/>
    <m/>
    <m/>
    <m/>
    <m/>
    <m/>
    <m/>
    <s v=""/>
  </r>
  <r>
    <s v="ICDB"/>
    <s v="ICDBICDB46066.9458333333"/>
    <s v="Not Found"/>
    <s v="Super Light Maintenance"/>
    <s v="MCPICDBICDBSuper Light Maintenance"/>
    <s v="MCPICDBICDB"/>
    <s v="Not Started"/>
    <m/>
    <m/>
    <m/>
    <m/>
    <m/>
    <m/>
    <m/>
    <m/>
    <m/>
    <m/>
    <m/>
    <m/>
    <n v="2601"/>
    <x v="11"/>
    <x v="0"/>
    <s v="START Super Light Maintenance"/>
    <s v="END Super Light Maintenance"/>
    <d v="2026-02-13T22:42:00"/>
    <d v="2026-02-13T22:55:00"/>
    <d v="2026-02-13T22:55:00"/>
    <s v="NULL"/>
    <s v="Completed"/>
    <s v="ICDB_MCP 202601 KR EC"/>
    <n v="46"/>
    <s v="Super Light Maintenance"/>
    <n v="0.22"/>
    <n v="0"/>
    <n v="0.22"/>
    <n v="0"/>
    <n v="0"/>
    <n v="0.22"/>
    <m/>
    <m/>
    <n v="0"/>
    <n v="0"/>
    <n v="0.22"/>
    <n v="0"/>
    <n v="0.22"/>
    <s v="No Error"/>
    <m/>
    <m/>
    <m/>
    <m/>
    <m/>
    <m/>
    <m/>
    <m/>
    <m/>
    <m/>
    <s v="Super Light Maintenance"/>
  </r>
  <r>
    <s v="ICDB"/>
    <s v="ICDBICDB46066.9548611111"/>
    <s v="Not Found"/>
    <s v="BPV KR valuation | Taipei | Other live location"/>
    <s v="MCPICDBICDBBPV KR valuation | Taipei | Other live location"/>
    <s v="MCPICDBICDB"/>
    <s v="Not Started"/>
    <m/>
    <m/>
    <m/>
    <m/>
    <m/>
    <m/>
    <m/>
    <m/>
    <m/>
    <m/>
    <m/>
    <m/>
    <n v="2601"/>
    <x v="11"/>
    <x v="0"/>
    <s v="START BPV KR valuation | Taipei | Other live location"/>
    <s v="END BPV KR valuation | Taipei | Other live location"/>
    <d v="2026-02-13T22:55:00"/>
    <d v="2026-02-13T23:11:00"/>
    <d v="2026-02-13T23:11:00"/>
    <s v="NULL"/>
    <s v="Completed"/>
    <s v="ICDB_MCP 202601 KR EC"/>
    <n v="1"/>
    <s v="BPV KR valuation | Taipei | Other live location"/>
    <n v="0.27"/>
    <n v="0"/>
    <n v="0.27"/>
    <n v="0"/>
    <n v="0"/>
    <n v="0.27"/>
    <m/>
    <m/>
    <n v="0"/>
    <n v="0"/>
    <n v="0.27"/>
    <n v="0"/>
    <n v="0.27"/>
    <s v="No Error"/>
    <m/>
    <m/>
    <m/>
    <m/>
    <m/>
    <m/>
    <m/>
    <m/>
    <m/>
    <m/>
    <s v=""/>
  </r>
  <r>
    <s v="ICDB"/>
    <s v="ICDBICDB46066.9659722222"/>
    <s v="Not Found"/>
    <s v="Super Light Maintenance"/>
    <s v="MCPICDBICDBSuper Light Maintenance"/>
    <s v="MCPICDBICDB"/>
    <s v="Not Started"/>
    <m/>
    <m/>
    <m/>
    <m/>
    <m/>
    <m/>
    <m/>
    <m/>
    <m/>
    <m/>
    <m/>
    <m/>
    <n v="2601"/>
    <x v="11"/>
    <x v="0"/>
    <s v="START Super Light Maintenance"/>
    <s v="END Super Light Maintenance"/>
    <d v="2026-02-13T23:11:00"/>
    <d v="2026-02-13T23:22:00"/>
    <d v="2026-02-13T23:22:00"/>
    <s v="NULL"/>
    <s v="Completed"/>
    <s v="ICDB_MCP 202601 KR EC"/>
    <n v="47"/>
    <s v="Super Light Maintenance"/>
    <n v="0.18"/>
    <n v="0"/>
    <n v="0.18"/>
    <n v="0"/>
    <n v="0"/>
    <n v="0.18"/>
    <m/>
    <m/>
    <n v="0"/>
    <n v="0"/>
    <n v="0.18"/>
    <n v="0"/>
    <n v="0.18"/>
    <s v="No Error"/>
    <m/>
    <m/>
    <m/>
    <m/>
    <m/>
    <m/>
    <m/>
    <m/>
    <m/>
    <m/>
    <s v="Super Light Maintenance"/>
  </r>
  <r>
    <s v="ICDB"/>
    <s v="ICDBICDB46066.9736111111"/>
    <s v="Not Found"/>
    <s v="BPV KR valuation | NLWB_BMG | Live on ALM Core"/>
    <s v="MCPICDBICDBBPV KR valuation | NLWB_BMG | Live on ALM Core"/>
    <s v="MCPICDBICDB"/>
    <s v="Not Started"/>
    <m/>
    <m/>
    <m/>
    <m/>
    <m/>
    <m/>
    <m/>
    <m/>
    <m/>
    <m/>
    <m/>
    <m/>
    <n v="2601"/>
    <x v="11"/>
    <x v="0"/>
    <s v="START BPV KR valuation | NLWB_BMG | Live on ALM Core"/>
    <s v="END BPV KR valuation | NLWB_BMG | Live on ALM Core"/>
    <d v="2026-02-13T23:22:00"/>
    <d v="2026-02-13T23:31:00"/>
    <d v="2026-02-13T23:31:00"/>
    <s v="NULL"/>
    <s v="Completed"/>
    <s v="ICDB_MCP 202601 KR EC"/>
    <n v="1"/>
    <s v="BPV KR valuation | NLWB_BMG | Live on ALM Core"/>
    <n v="0.15"/>
    <n v="0"/>
    <n v="0.15"/>
    <n v="0"/>
    <n v="0"/>
    <n v="0.15"/>
    <m/>
    <m/>
    <n v="0"/>
    <n v="0"/>
    <n v="0.15"/>
    <n v="0"/>
    <n v="0.15"/>
    <s v="No Error"/>
    <m/>
    <m/>
    <m/>
    <m/>
    <m/>
    <m/>
    <m/>
    <m/>
    <m/>
    <m/>
    <s v=""/>
  </r>
  <r>
    <s v="ICDB"/>
    <s v="ICDBICDB46066.9798611111"/>
    <s v="Not Found"/>
    <s v="Super Light Maintenance"/>
    <s v="MCPICDBICDBSuper Light Maintenance"/>
    <s v="MCPICDBICDB"/>
    <s v="Not Started"/>
    <m/>
    <m/>
    <m/>
    <m/>
    <m/>
    <m/>
    <m/>
    <m/>
    <m/>
    <m/>
    <m/>
    <m/>
    <n v="2601"/>
    <x v="11"/>
    <x v="0"/>
    <s v="START Super Light Maintenance"/>
    <s v="END Super Light Maintenance"/>
    <d v="2026-02-13T23:31:00"/>
    <d v="2026-02-13T23:43:00"/>
    <d v="2026-02-13T23:43:00"/>
    <s v="NULL"/>
    <s v="Completed"/>
    <s v="ICDB_MCP 202601 KR EC"/>
    <n v="48"/>
    <s v="Super Light Maintenance"/>
    <n v="0.2"/>
    <n v="0"/>
    <n v="0.2"/>
    <n v="0"/>
    <n v="0"/>
    <n v="0.2"/>
    <m/>
    <m/>
    <n v="0"/>
    <n v="0"/>
    <n v="0.2"/>
    <n v="0"/>
    <n v="0.2"/>
    <s v="No Error"/>
    <m/>
    <m/>
    <m/>
    <m/>
    <m/>
    <m/>
    <m/>
    <m/>
    <m/>
    <m/>
    <s v="Super Light Maintenance"/>
  </r>
  <r>
    <s v="ICDB"/>
    <s v="ICDBICDB46066.9881944444"/>
    <s v="Not Found"/>
    <s v="BPV KR valuation | NLWB_FM_Banking_books | Live on ALM Core"/>
    <s v="MCPICDBICDBBPV KR valuation | NLWB_FM_Banking_books | Live on ALM Core"/>
    <s v="MCPICDBICDB"/>
    <s v="Not Started"/>
    <m/>
    <m/>
    <m/>
    <m/>
    <m/>
    <m/>
    <m/>
    <m/>
    <m/>
    <m/>
    <m/>
    <m/>
    <n v="2601"/>
    <x v="11"/>
    <x v="0"/>
    <s v="START BPV KR valuation | NLWB_FM_Banking_books | Live on ALM Core"/>
    <s v="END BPV KR valuation | NLWB_FM_Banking_books | Live on ALM Core"/>
    <d v="2026-02-13T23:43:00"/>
    <d v="2026-02-14T00:01:00"/>
    <d v="2026-02-14T00:01:00"/>
    <s v="NULL"/>
    <s v="Completed"/>
    <s v="ICDB_MCP 202601 KR EC"/>
    <n v="1"/>
    <s v="BPV KR valuation | NLWB_FM_Banking_books | Live on ALM Core"/>
    <n v="0.3"/>
    <n v="0"/>
    <n v="0.3"/>
    <n v="0"/>
    <n v="0"/>
    <n v="0.3"/>
    <m/>
    <m/>
    <n v="0"/>
    <n v="0"/>
    <n v="0.3"/>
    <n v="0"/>
    <n v="0.3"/>
    <s v="No Error"/>
    <m/>
    <m/>
    <m/>
    <m/>
    <m/>
    <m/>
    <m/>
    <m/>
    <m/>
    <m/>
    <s v=""/>
  </r>
  <r>
    <s v="ICDB"/>
    <s v="ICDBICDB46067.0006944444"/>
    <s v="Not Found"/>
    <s v="Super Light Maintenance"/>
    <s v="MCPICDBICDBSuper Light Maintenance"/>
    <s v="MCPICDBICDB"/>
    <s v="Not Started"/>
    <m/>
    <m/>
    <m/>
    <m/>
    <m/>
    <m/>
    <m/>
    <m/>
    <m/>
    <m/>
    <m/>
    <m/>
    <n v="2601"/>
    <x v="11"/>
    <x v="0"/>
    <s v="START Super Light Maintenance"/>
    <s v="END Super Light Maintenance"/>
    <d v="2026-02-14T00:01:00"/>
    <d v="2026-02-14T00:12:00"/>
    <d v="2026-02-14T00:12:00"/>
    <s v="NULL"/>
    <s v="Completed"/>
    <s v="ICDB_MCP 202601 KR EC"/>
    <n v="49"/>
    <s v="Super Light Maintenance"/>
    <n v="0.18"/>
    <n v="0"/>
    <n v="0.18"/>
    <n v="0"/>
    <n v="0"/>
    <n v="0.18"/>
    <m/>
    <m/>
    <n v="0"/>
    <n v="0"/>
    <n v="0.18"/>
    <n v="0"/>
    <n v="0.18"/>
    <s v="No Error"/>
    <m/>
    <m/>
    <m/>
    <m/>
    <m/>
    <m/>
    <m/>
    <m/>
    <m/>
    <m/>
    <s v="Super Light Maintenance"/>
  </r>
  <r>
    <s v="ICDB"/>
    <s v="ICDBICDB46067.0083333333"/>
    <s v="Not Found"/>
    <s v="BPV KR valuation | NLWB_Trade_Finance_Services | Live on ALM Core"/>
    <s v="MCPICDBICDBBPV KR valuation | NLWB_Trade_Finance_Services | Live on ALM Core"/>
    <s v="MCPICDBICDB"/>
    <s v="Not Started"/>
    <m/>
    <m/>
    <m/>
    <m/>
    <m/>
    <m/>
    <m/>
    <m/>
    <m/>
    <m/>
    <m/>
    <m/>
    <n v="2601"/>
    <x v="11"/>
    <x v="0"/>
    <s v="START BPV KR valuation | NLWB_Trade_Finance_Services | Live on ALM Core"/>
    <s v="END BPV KR valuation | NLWB_Trade_Finance_Services | Live on ALM Core"/>
    <d v="2026-02-14T00:12:00"/>
    <d v="2026-02-14T00:24:00"/>
    <d v="2026-02-14T00:24:00"/>
    <s v="NULL"/>
    <s v="Completed"/>
    <s v="ICDB_MCP 202601 KR EC"/>
    <n v="1"/>
    <s v="BPV KR valuation | NLWB_Trade_Finance_Services | Live on ALM Core"/>
    <n v="0.2"/>
    <n v="0"/>
    <n v="0.2"/>
    <n v="0"/>
    <n v="0"/>
    <n v="0.2"/>
    <m/>
    <m/>
    <n v="0"/>
    <n v="0"/>
    <n v="0.2"/>
    <n v="0"/>
    <n v="0.2"/>
    <s v="No Error"/>
    <m/>
    <m/>
    <m/>
    <m/>
    <m/>
    <m/>
    <m/>
    <m/>
    <m/>
    <m/>
    <s v=""/>
  </r>
  <r>
    <s v="ICDB"/>
    <s v="ICDBICDB46067.0166666667"/>
    <s v="Not Found"/>
    <s v="Super Light Maintenance"/>
    <s v="MCPICDBICDBSuper Light Maintenance"/>
    <s v="MCPICDBICDB"/>
    <s v="Not Started"/>
    <m/>
    <m/>
    <m/>
    <m/>
    <m/>
    <m/>
    <m/>
    <m/>
    <m/>
    <m/>
    <m/>
    <m/>
    <n v="2601"/>
    <x v="11"/>
    <x v="0"/>
    <s v="START Super Light Maintenance"/>
    <s v="END Super Light Maintenance"/>
    <d v="2026-02-14T00:24:00"/>
    <d v="2026-02-14T00:34:00"/>
    <d v="2026-02-14T00:34:00"/>
    <s v="NULL"/>
    <s v="Completed"/>
    <s v="ICDB_MCP 202601 KR EC"/>
    <n v="50"/>
    <s v="Super Light Maintenance"/>
    <n v="0.17"/>
    <n v="0"/>
    <n v="0.17"/>
    <n v="0"/>
    <n v="0"/>
    <n v="0.17"/>
    <m/>
    <m/>
    <n v="0"/>
    <n v="0"/>
    <n v="0.17"/>
    <n v="0"/>
    <n v="0.17"/>
    <s v="No Error"/>
    <m/>
    <m/>
    <m/>
    <m/>
    <m/>
    <m/>
    <m/>
    <m/>
    <m/>
    <m/>
    <s v="Super Light Maintenance"/>
  </r>
  <r>
    <s v="ICDB"/>
    <s v="ICDBICDB46067.0236111111"/>
    <s v="Not Found"/>
    <s v="BPV KR valuation | Kiev | Live on ALM Core"/>
    <s v="MCPICDBICDBBPV KR valuation | Kiev | Live on ALM Core"/>
    <s v="MCPICDBICDB"/>
    <s v="Not Started"/>
    <m/>
    <m/>
    <m/>
    <m/>
    <m/>
    <m/>
    <m/>
    <m/>
    <m/>
    <m/>
    <m/>
    <m/>
    <n v="2601"/>
    <x v="11"/>
    <x v="0"/>
    <s v="START BPV KR valuation | Kiev | Live on ALM Core"/>
    <s v="END BPV KR valuation | Kiev | Live on ALM Core"/>
    <d v="2026-02-14T00:34:00"/>
    <d v="2026-02-14T00:42:00"/>
    <d v="2026-02-14T00:42:00"/>
    <s v="NULL"/>
    <s v="Completed"/>
    <s v="ICDB_MCP 202601 KR EC"/>
    <n v="1"/>
    <s v="BPV KR valuation | Kiev | Live on ALM Core"/>
    <n v="0.13"/>
    <n v="0"/>
    <n v="0.13"/>
    <n v="0"/>
    <n v="0"/>
    <n v="0.13"/>
    <m/>
    <m/>
    <n v="0"/>
    <n v="0"/>
    <n v="0.13"/>
    <n v="0"/>
    <n v="0.13"/>
    <s v="No Error"/>
    <m/>
    <m/>
    <m/>
    <m/>
    <m/>
    <m/>
    <m/>
    <m/>
    <m/>
    <m/>
    <s v=""/>
  </r>
  <r>
    <s v="ICDB"/>
    <s v="ICDBICDB46067.0291666667"/>
    <s v="Not Found"/>
    <s v="Super Light Maintenance"/>
    <s v="MCPICDBICDBSuper Light Maintenance"/>
    <s v="MCPICDBICDB"/>
    <s v="Not Started"/>
    <m/>
    <m/>
    <m/>
    <m/>
    <m/>
    <m/>
    <m/>
    <m/>
    <m/>
    <m/>
    <m/>
    <m/>
    <n v="2601"/>
    <x v="11"/>
    <x v="0"/>
    <s v="START Super Light Maintenance"/>
    <s v="END Super Light Maintenance"/>
    <d v="2026-02-14T00:42:00"/>
    <d v="2026-02-14T00:51:00"/>
    <d v="2026-02-14T00:51:00"/>
    <s v="NULL"/>
    <s v="Completed"/>
    <s v="ICDB_MCP 202601 KR EC"/>
    <n v="51"/>
    <s v="Super Light Maintenance"/>
    <n v="0.15"/>
    <n v="0"/>
    <n v="0.15"/>
    <n v="0"/>
    <n v="0"/>
    <n v="0.15"/>
    <m/>
    <m/>
    <n v="0"/>
    <n v="0"/>
    <n v="0.15"/>
    <n v="0"/>
    <n v="0.15"/>
    <s v="No Error"/>
    <m/>
    <m/>
    <m/>
    <m/>
    <m/>
    <m/>
    <m/>
    <m/>
    <m/>
    <m/>
    <s v="Super Light Maintenance"/>
  </r>
  <r>
    <s v="ICDB"/>
    <s v="ICDBICDB46067.0354166667"/>
    <s v="Not Found"/>
    <s v="BPV KR valuation | Geneva | Other live location"/>
    <s v="MCPICDBICDBBPV KR valuation | Geneva | Other live location"/>
    <s v="MCPICDBICDB"/>
    <s v="Not Started"/>
    <m/>
    <m/>
    <m/>
    <m/>
    <m/>
    <m/>
    <m/>
    <m/>
    <m/>
    <m/>
    <m/>
    <m/>
    <n v="2601"/>
    <x v="11"/>
    <x v="0"/>
    <s v="START BPV KR valuation | Geneva | Other live location"/>
    <s v="END BPV KR valuation | Geneva | Other live location"/>
    <d v="2026-02-14T00:51:00"/>
    <d v="2026-02-14T01:08:00"/>
    <d v="2026-02-14T01:08:00"/>
    <s v="NULL"/>
    <s v="Completed"/>
    <s v="ICDB_MCP 202601 KR EC"/>
    <n v="1"/>
    <s v="BPV KR valuation | Geneva | Other live location"/>
    <n v="0.28000000000000003"/>
    <n v="0"/>
    <n v="0.28000000000000003"/>
    <n v="0"/>
    <n v="0"/>
    <n v="0.28000000000000003"/>
    <m/>
    <m/>
    <n v="0"/>
    <n v="0"/>
    <n v="0.28000000000000003"/>
    <n v="0"/>
    <n v="0.28000000000000003"/>
    <s v="No Error"/>
    <m/>
    <m/>
    <m/>
    <m/>
    <m/>
    <m/>
    <m/>
    <m/>
    <m/>
    <m/>
    <s v=""/>
  </r>
  <r>
    <s v="ICDB"/>
    <s v="ICDBICDB46067.0472222222"/>
    <s v="Not Found"/>
    <s v="Super Light Maintenance"/>
    <s v="MCPICDBICDBSuper Light Maintenance"/>
    <s v="MCPICDBICDB"/>
    <s v="Not Started"/>
    <m/>
    <m/>
    <m/>
    <m/>
    <m/>
    <m/>
    <m/>
    <m/>
    <m/>
    <m/>
    <m/>
    <m/>
    <n v="2601"/>
    <x v="11"/>
    <x v="0"/>
    <s v="START Super Light Maintenance"/>
    <s v="END Super Light Maintenance"/>
    <d v="2026-02-14T01:08:00"/>
    <d v="2026-02-14T01:21:00"/>
    <d v="2026-02-14T01:21:00"/>
    <s v="NULL"/>
    <s v="Completed"/>
    <s v="ICDB_MCP 202601 KR EC"/>
    <n v="52"/>
    <s v="Super Light Maintenance"/>
    <n v="0.22"/>
    <n v="0"/>
    <n v="0.22"/>
    <n v="0"/>
    <n v="0"/>
    <n v="0.22"/>
    <m/>
    <m/>
    <n v="0"/>
    <n v="0"/>
    <n v="0.22"/>
    <n v="0"/>
    <n v="0.22"/>
    <s v="No Error"/>
    <m/>
    <m/>
    <m/>
    <m/>
    <m/>
    <m/>
    <m/>
    <m/>
    <m/>
    <m/>
    <s v="Super Light Maintenance"/>
  </r>
  <r>
    <s v="ICDB"/>
    <s v="ICDBICDB46067.05625"/>
    <s v="Not Found"/>
    <s v="BPV KR valuation | Brussels | Live on ALM Core"/>
    <s v="MCPICDBICDBBPV KR valuation | Brussels | Live on ALM Core"/>
    <s v="MCPICDBICDB"/>
    <s v="Not Started"/>
    <m/>
    <m/>
    <m/>
    <m/>
    <m/>
    <m/>
    <m/>
    <m/>
    <m/>
    <m/>
    <m/>
    <m/>
    <n v="2601"/>
    <x v="11"/>
    <x v="0"/>
    <s v="START BPV KR valuation | Brussels | Live on ALM Core"/>
    <s v="END BPV KR valuation | Brussels | Live on ALM Core"/>
    <d v="2026-02-14T01:21:00"/>
    <d v="2026-02-14T01:31:00"/>
    <d v="2026-02-14T01:31:00"/>
    <s v="NULL"/>
    <s v="Completed"/>
    <s v="ICDB_MCP 202601 KR EC"/>
    <n v="1"/>
    <s v="BPV KR valuation | Brussels | Live on ALM Core"/>
    <n v="0.17"/>
    <n v="0"/>
    <n v="0.17"/>
    <n v="0"/>
    <n v="0"/>
    <n v="0.17"/>
    <m/>
    <m/>
    <n v="0"/>
    <n v="0"/>
    <n v="0.17"/>
    <n v="0"/>
    <n v="0.17"/>
    <s v="No Error"/>
    <m/>
    <m/>
    <m/>
    <m/>
    <m/>
    <m/>
    <m/>
    <m/>
    <m/>
    <m/>
    <s v=""/>
  </r>
  <r>
    <s v="ICDB"/>
    <s v="ICDBICDB46067.0631944444"/>
    <s v="Not Found"/>
    <s v="Super Light Maintenance"/>
    <s v="MCPICDBICDBSuper Light Maintenance"/>
    <s v="MCPICDBICDB"/>
    <s v="Not Started"/>
    <m/>
    <m/>
    <m/>
    <m/>
    <m/>
    <m/>
    <m/>
    <m/>
    <m/>
    <m/>
    <m/>
    <m/>
    <n v="2601"/>
    <x v="11"/>
    <x v="0"/>
    <s v="START Super Light Maintenance"/>
    <s v="END Super Light Maintenance"/>
    <d v="2026-02-14T01:31:00"/>
    <d v="2026-02-14T01:41:00"/>
    <d v="2026-02-14T01:41:00"/>
    <s v="NULL"/>
    <s v="Completed"/>
    <s v="ICDB_MCP 202601 KR EC"/>
    <n v="53"/>
    <s v="Super Light Maintenance"/>
    <n v="0.17"/>
    <n v="0"/>
    <n v="0.17"/>
    <n v="0"/>
    <n v="0"/>
    <n v="0.17"/>
    <m/>
    <m/>
    <n v="0"/>
    <n v="0"/>
    <n v="0.17"/>
    <n v="0"/>
    <n v="0.17"/>
    <s v="No Error"/>
    <m/>
    <m/>
    <m/>
    <m/>
    <m/>
    <m/>
    <m/>
    <m/>
    <m/>
    <m/>
    <s v="Super Light Maintenance"/>
  </r>
  <r>
    <s v="ICDB"/>
    <s v="ICDBICDB46067.0701388889"/>
    <s v="Not Found"/>
    <s v="BPV KR valuation | Belgium_FM_banking_book | Live on ALM Core"/>
    <s v="MCPICDBICDBBPV KR valuation | Belgium_FM_banking_book | Live on ALM Core"/>
    <s v="MCPICDBICDB"/>
    <s v="Not Started"/>
    <m/>
    <m/>
    <m/>
    <m/>
    <m/>
    <m/>
    <m/>
    <m/>
    <m/>
    <m/>
    <m/>
    <m/>
    <n v="2601"/>
    <x v="11"/>
    <x v="0"/>
    <s v="START BPV KR valuation | Belgium_FM_banking_book | Live on ALM Core"/>
    <s v="END BPV KR valuation | Belgium_FM_banking_book | Live on ALM Core"/>
    <d v="2026-02-14T01:41:00"/>
    <d v="2026-02-14T01:47:00"/>
    <d v="2026-02-14T01:47:00"/>
    <s v="NULL"/>
    <s v="Completed"/>
    <s v="ICDB_MCP 202601 KR EC"/>
    <n v="1"/>
    <s v="BPV KR valuation | Belgium_FM_banking_book | Live on ALM Core"/>
    <n v="0.1"/>
    <n v="0"/>
    <n v="0.1"/>
    <n v="0"/>
    <n v="0"/>
    <n v="0.1"/>
    <m/>
    <m/>
    <n v="0"/>
    <n v="0"/>
    <n v="0.1"/>
    <n v="0"/>
    <n v="0.1"/>
    <s v="No Error"/>
    <m/>
    <m/>
    <m/>
    <m/>
    <m/>
    <m/>
    <m/>
    <m/>
    <m/>
    <m/>
    <s v=""/>
  </r>
  <r>
    <s v="ICDB"/>
    <s v="ICDBICDB46067.0743055556"/>
    <s v="Not Found"/>
    <s v="Super Light Maintenance"/>
    <s v="MCPICDBICDBSuper Light Maintenance"/>
    <s v="MCPICDBICDB"/>
    <s v="Not Started"/>
    <m/>
    <m/>
    <m/>
    <m/>
    <m/>
    <m/>
    <m/>
    <m/>
    <m/>
    <m/>
    <m/>
    <m/>
    <n v="2601"/>
    <x v="11"/>
    <x v="0"/>
    <s v="START Super Light Maintenance"/>
    <s v="END Super Light Maintenance"/>
    <d v="2026-02-14T01:47:00"/>
    <d v="2026-02-14T01:55:00"/>
    <d v="2026-02-14T01:55:00"/>
    <s v="NULL"/>
    <s v="Completed"/>
    <s v="ICDB_MCP 202601 KR EC"/>
    <n v="54"/>
    <s v="Super Light Maintenance"/>
    <n v="0.13"/>
    <n v="0"/>
    <n v="0.13"/>
    <n v="0"/>
    <n v="0"/>
    <n v="0.13"/>
    <m/>
    <m/>
    <n v="0"/>
    <n v="0"/>
    <n v="0.13"/>
    <n v="0"/>
    <n v="0.13"/>
    <s v="No Error"/>
    <m/>
    <m/>
    <m/>
    <m/>
    <m/>
    <m/>
    <m/>
    <m/>
    <m/>
    <m/>
    <s v="Super Light Maintenance"/>
  </r>
  <r>
    <s v="ICDB"/>
    <s v="ICDBICDB46067.0798611111"/>
    <s v="Not Found"/>
    <s v="BPV KR valuation | Luxembourg | Live on ALM Core"/>
    <s v="MCPICDBICDBBPV KR valuation | Luxembourg | Live on ALM Core"/>
    <s v="MCPICDBICDB"/>
    <s v="Not Started"/>
    <m/>
    <m/>
    <m/>
    <m/>
    <m/>
    <m/>
    <m/>
    <m/>
    <m/>
    <m/>
    <m/>
    <m/>
    <n v="2601"/>
    <x v="11"/>
    <x v="0"/>
    <s v="START BPV KR valuation | Luxembourg | Live on ALM Core"/>
    <s v="END BPV KR valuation | Luxembourg | Live on ALM Core"/>
    <d v="2026-02-14T01:55:00"/>
    <d v="2026-02-14T02:03:00"/>
    <d v="2026-02-14T02:03:00"/>
    <s v="NULL"/>
    <s v="Completed"/>
    <s v="ICDB_MCP 202601 KR EC"/>
    <n v="1"/>
    <s v="BPV KR valuation | Luxembourg | Live on ALM Core"/>
    <n v="0.13"/>
    <n v="0"/>
    <n v="0.13"/>
    <n v="0"/>
    <n v="0"/>
    <n v="0.13"/>
    <m/>
    <m/>
    <n v="0"/>
    <n v="0"/>
    <n v="0.13"/>
    <n v="0"/>
    <n v="0.13"/>
    <s v="No Error"/>
    <m/>
    <m/>
    <m/>
    <m/>
    <m/>
    <m/>
    <m/>
    <m/>
    <m/>
    <m/>
    <s v=""/>
  </r>
  <r>
    <s v="ICDB"/>
    <s v="ICDBICDB46067.0854166667"/>
    <s v="Not Found"/>
    <s v="Super Light Maintenance"/>
    <s v="MCPICDBICDBSuper Light Maintenance"/>
    <s v="MCPICDBICDB"/>
    <s v="Not Started"/>
    <m/>
    <m/>
    <m/>
    <m/>
    <m/>
    <m/>
    <m/>
    <m/>
    <m/>
    <m/>
    <m/>
    <m/>
    <n v="2601"/>
    <x v="11"/>
    <x v="0"/>
    <s v="START Super Light Maintenance"/>
    <s v="END Super Light Maintenance"/>
    <d v="2026-02-14T02:03:00"/>
    <d v="2026-02-14T02:14:00"/>
    <d v="2026-02-14T02:14:00"/>
    <s v="NULL"/>
    <s v="Completed"/>
    <s v="ICDB_MCP 202601 KR EC"/>
    <n v="55"/>
    <s v="Super Light Maintenance"/>
    <n v="0.18"/>
    <n v="0"/>
    <n v="0.18"/>
    <n v="0"/>
    <n v="0"/>
    <n v="0.18"/>
    <m/>
    <m/>
    <n v="0"/>
    <n v="0"/>
    <n v="0.18"/>
    <n v="0"/>
    <n v="0.18"/>
    <s v="No Error"/>
    <m/>
    <m/>
    <m/>
    <m/>
    <m/>
    <m/>
    <m/>
    <m/>
    <m/>
    <m/>
    <s v="Super Light Maintenance"/>
  </r>
  <r>
    <s v="ICDB"/>
    <s v="ICDBICDB46067.0930555556"/>
    <s v="Not Found"/>
    <s v="EC valuation | NLWB_Lending | Live on ALM Core"/>
    <s v="MCPICDBICDBEC valuation | NLWB_Lending | Live on ALM Core"/>
    <s v="MCPICDBICDB"/>
    <s v="Not Started"/>
    <m/>
    <m/>
    <m/>
    <m/>
    <m/>
    <m/>
    <m/>
    <m/>
    <m/>
    <m/>
    <m/>
    <m/>
    <n v="2601"/>
    <x v="11"/>
    <x v="0"/>
    <s v="START EC valuation | NLWB_Lending | Live on ALM Core"/>
    <s v="END EC valuation | NLWB_Lending | Live on ALM Core"/>
    <d v="2026-02-14T02:14:00"/>
    <d v="2026-02-14T02:23:00"/>
    <d v="2026-02-14T02:23:00"/>
    <s v="NULL"/>
    <s v="Completed"/>
    <s v="ICDB_MCP 202601 KR EC"/>
    <n v="1"/>
    <s v="EC valuation | NLWB_Lending | Live on ALM Core"/>
    <n v="0.15"/>
    <n v="0"/>
    <n v="0.15"/>
    <n v="0"/>
    <n v="0"/>
    <n v="0.15"/>
    <m/>
    <m/>
    <n v="0"/>
    <n v="0"/>
    <n v="0.15"/>
    <n v="0"/>
    <n v="0.15"/>
    <s v="No Error"/>
    <m/>
    <m/>
    <m/>
    <m/>
    <m/>
    <m/>
    <m/>
    <m/>
    <m/>
    <m/>
    <s v=""/>
  </r>
  <r>
    <s v="ICDB"/>
    <s v="ICDBICDB46067.0993055556"/>
    <s v="Not Found"/>
    <s v="Super Light Maintenance"/>
    <s v="MCPICDBICDBSuper Light Maintenance"/>
    <s v="MCPICDBICDB"/>
    <s v="Not Started"/>
    <m/>
    <m/>
    <m/>
    <m/>
    <m/>
    <m/>
    <m/>
    <m/>
    <m/>
    <m/>
    <m/>
    <m/>
    <n v="2601"/>
    <x v="11"/>
    <x v="0"/>
    <s v="START Super Light Maintenance"/>
    <s v="END Super Light Maintenance"/>
    <d v="2026-02-14T02:23:00"/>
    <d v="2026-02-14T02:30:00"/>
    <d v="2026-02-14T02:30:00"/>
    <s v="NULL"/>
    <s v="Completed"/>
    <s v="ICDB_MCP 202601 KR EC"/>
    <n v="56"/>
    <s v="Super Light Maintenance"/>
    <n v="0.12"/>
    <n v="0"/>
    <n v="0.12"/>
    <n v="0"/>
    <n v="0"/>
    <n v="0.12"/>
    <m/>
    <m/>
    <n v="0"/>
    <n v="0"/>
    <n v="0.12"/>
    <n v="0"/>
    <n v="0.12"/>
    <s v="No Error"/>
    <m/>
    <m/>
    <m/>
    <m/>
    <m/>
    <m/>
    <m/>
    <m/>
    <m/>
    <m/>
    <s v="Super Light Maintenance"/>
  </r>
  <r>
    <s v="ICDB"/>
    <s v="ICDBICDB46067.1041666667"/>
    <s v="Not Found"/>
    <s v="EC valuation | London | Live on ALM Core"/>
    <s v="MCPICDBICDBEC valuation | London | Live on ALM Core"/>
    <s v="MCPICDBICDB"/>
    <s v="Not Started"/>
    <m/>
    <m/>
    <m/>
    <m/>
    <m/>
    <m/>
    <m/>
    <m/>
    <m/>
    <m/>
    <m/>
    <m/>
    <n v="2601"/>
    <x v="11"/>
    <x v="0"/>
    <s v="START EC valuation | London | Live on ALM Core"/>
    <s v="END EC valuation | London | Live on ALM Core"/>
    <d v="2026-02-14T02:30:00"/>
    <d v="2026-02-14T02:40:00"/>
    <d v="2026-02-14T02:40:00"/>
    <s v="NULL"/>
    <s v="Completed"/>
    <s v="ICDB_MCP 202601 KR EC"/>
    <n v="1"/>
    <s v="EC valuation | London | Live on ALM Core"/>
    <n v="0.17"/>
    <n v="0"/>
    <n v="0.17"/>
    <n v="0"/>
    <n v="0"/>
    <n v="0.17"/>
    <m/>
    <m/>
    <n v="0"/>
    <n v="0"/>
    <n v="0.17"/>
    <n v="0"/>
    <n v="0.17"/>
    <s v="No Error"/>
    <m/>
    <m/>
    <m/>
    <m/>
    <m/>
    <m/>
    <m/>
    <m/>
    <m/>
    <m/>
    <s v=""/>
  </r>
  <r>
    <s v="ICDB"/>
    <s v="ICDBICDB46067.1111111111"/>
    <s v="Not Found"/>
    <s v="Super Light Maintenance"/>
    <s v="MCPICDBICDBSuper Light Maintenance"/>
    <s v="MCPICDBICDB"/>
    <s v="Not Started"/>
    <m/>
    <m/>
    <m/>
    <m/>
    <m/>
    <m/>
    <m/>
    <m/>
    <m/>
    <m/>
    <m/>
    <m/>
    <n v="2601"/>
    <x v="11"/>
    <x v="0"/>
    <s v="START Super Light Maintenance"/>
    <s v="END Super Light Maintenance"/>
    <d v="2026-02-14T02:40:00"/>
    <d v="2026-02-14T02:47:00"/>
    <d v="2026-02-14T02:47:00"/>
    <s v="NULL"/>
    <s v="Completed"/>
    <s v="ICDB_MCP 202601 KR EC"/>
    <n v="57"/>
    <s v="Super Light Maintenance"/>
    <n v="0.12"/>
    <n v="0"/>
    <n v="0.12"/>
    <n v="0"/>
    <n v="0"/>
    <n v="0.12"/>
    <m/>
    <m/>
    <n v="0"/>
    <n v="0"/>
    <n v="0.12"/>
    <n v="0"/>
    <n v="0.12"/>
    <s v="No Error"/>
    <m/>
    <m/>
    <m/>
    <m/>
    <m/>
    <m/>
    <m/>
    <m/>
    <m/>
    <m/>
    <s v="Super Light Maintenance"/>
  </r>
  <r>
    <s v="ICDB"/>
    <s v="ICDBICDB46067.1159722222"/>
    <s v="Not Found"/>
    <s v="EC valuation | Dublin | Live on ALM Core"/>
    <s v="MCPICDBICDBEC valuation | Dublin | Live on ALM Core"/>
    <s v="MCPICDBICDB"/>
    <s v="Not Started"/>
    <m/>
    <m/>
    <m/>
    <m/>
    <m/>
    <m/>
    <m/>
    <m/>
    <m/>
    <m/>
    <m/>
    <m/>
    <n v="2601"/>
    <x v="11"/>
    <x v="0"/>
    <s v="START EC valuation | Dublin | Live on ALM Core"/>
    <s v="END EC valuation | Dublin | Live on ALM Core"/>
    <d v="2026-02-14T02:47:00"/>
    <d v="2026-02-14T02:56:00"/>
    <d v="2026-02-14T02:56:00"/>
    <s v="NULL"/>
    <s v="Completed"/>
    <s v="ICDB_MCP 202601 KR EC"/>
    <n v="1"/>
    <s v="EC valuation | Dublin | Live on ALM Core"/>
    <n v="0.15"/>
    <n v="0"/>
    <n v="0.15"/>
    <n v="0"/>
    <n v="0"/>
    <n v="0.15"/>
    <m/>
    <m/>
    <n v="0"/>
    <n v="0"/>
    <n v="0.15"/>
    <n v="0"/>
    <n v="0.15"/>
    <s v="No Error"/>
    <m/>
    <m/>
    <m/>
    <m/>
    <m/>
    <m/>
    <m/>
    <m/>
    <m/>
    <m/>
    <s v=""/>
  </r>
  <r>
    <s v="ICDB"/>
    <s v="ICDBICDB46067.1222222222"/>
    <s v="Not Found"/>
    <s v="Super Light Maintenance"/>
    <s v="MCPICDBICDBSuper Light Maintenance"/>
    <s v="MCPICDBICDB"/>
    <s v="Not Started"/>
    <m/>
    <m/>
    <m/>
    <m/>
    <m/>
    <m/>
    <m/>
    <m/>
    <m/>
    <m/>
    <m/>
    <m/>
    <n v="2601"/>
    <x v="11"/>
    <x v="0"/>
    <s v="START Super Light Maintenance"/>
    <s v="END Super Light Maintenance"/>
    <d v="2026-02-14T02:56:00"/>
    <d v="2026-02-14T03:04:00"/>
    <d v="2026-02-14T03:04:00"/>
    <s v="NULL"/>
    <s v="Completed"/>
    <s v="ICDB_MCP 202601 KR EC"/>
    <n v="58"/>
    <s v="Super Light Maintenance"/>
    <n v="0.13"/>
    <n v="0"/>
    <n v="0.13"/>
    <n v="0"/>
    <n v="0"/>
    <n v="0.13"/>
    <m/>
    <m/>
    <n v="0"/>
    <n v="0"/>
    <n v="0.13"/>
    <n v="0"/>
    <n v="0.13"/>
    <s v="No Error"/>
    <m/>
    <m/>
    <m/>
    <m/>
    <m/>
    <m/>
    <m/>
    <m/>
    <m/>
    <m/>
    <s v="Super Light Maintenance"/>
  </r>
  <r>
    <s v="ICDB"/>
    <s v="ICDBICDB46067.1277777778"/>
    <s v="Not Found"/>
    <s v="EC valuation | Singapore | Live on ALM Core"/>
    <s v="MCPICDBICDBEC valuation | Singapore | Live on ALM Core"/>
    <s v="MCPICDBICDB"/>
    <s v="Not Started"/>
    <m/>
    <m/>
    <m/>
    <m/>
    <m/>
    <m/>
    <m/>
    <m/>
    <m/>
    <m/>
    <m/>
    <m/>
    <n v="2601"/>
    <x v="11"/>
    <x v="0"/>
    <s v="START EC valuation | Singapore | Live on ALM Core"/>
    <s v="END EC valuation | Singapore | Live on ALM Core"/>
    <d v="2026-02-14T03:04:00"/>
    <d v="2026-02-14T03:23:00"/>
    <d v="2026-02-14T03:23:00"/>
    <s v="NULL"/>
    <s v="Completed"/>
    <s v="ICDB_MCP 202601 KR EC"/>
    <n v="1"/>
    <s v="EC valuation | Singapore | Live on ALM Core"/>
    <n v="0.32"/>
    <n v="0"/>
    <n v="0.32"/>
    <n v="0"/>
    <n v="0"/>
    <n v="0.32"/>
    <m/>
    <m/>
    <n v="0"/>
    <n v="0"/>
    <n v="0.32"/>
    <n v="0"/>
    <n v="0.32"/>
    <s v="No Error"/>
    <m/>
    <m/>
    <m/>
    <m/>
    <m/>
    <m/>
    <m/>
    <m/>
    <m/>
    <m/>
    <s v=""/>
  </r>
  <r>
    <s v="ICDB"/>
    <s v="ICDBICDB46067.1409722222"/>
    <s v="Not Found"/>
    <s v="Super Light Maintenance"/>
    <s v="MCPICDBICDBSuper Light Maintenance"/>
    <s v="MCPICDBICDB"/>
    <s v="Not Started"/>
    <m/>
    <m/>
    <m/>
    <m/>
    <m/>
    <m/>
    <m/>
    <m/>
    <m/>
    <m/>
    <m/>
    <m/>
    <n v="2601"/>
    <x v="11"/>
    <x v="0"/>
    <s v="START Super Light Maintenance"/>
    <s v="END Super Light Maintenance"/>
    <d v="2026-02-14T03:23:00"/>
    <d v="2026-02-14T03:31:00"/>
    <d v="2026-02-14T03:31:00"/>
    <s v="NULL"/>
    <s v="Completed"/>
    <s v="ICDB_MCP 202601 KR EC"/>
    <n v="59"/>
    <s v="Super Light Maintenance"/>
    <n v="0.13"/>
    <n v="0"/>
    <n v="0.13"/>
    <n v="0"/>
    <n v="0"/>
    <n v="0.13"/>
    <m/>
    <m/>
    <n v="0"/>
    <n v="0"/>
    <n v="0.13"/>
    <n v="0"/>
    <n v="0.13"/>
    <s v="No Error"/>
    <m/>
    <m/>
    <m/>
    <m/>
    <m/>
    <m/>
    <m/>
    <m/>
    <m/>
    <m/>
    <s v="Super Light Maintenance"/>
  </r>
  <r>
    <s v="ICDB"/>
    <s v="ICDBICDB46067.1465277778"/>
    <s v="Not Found"/>
    <s v="EC valuation | Hong_Kong | Live on ALM Core"/>
    <s v="MCPICDBICDBEC valuation | Hong_Kong | Live on ALM Core"/>
    <s v="MCPICDBICDB"/>
    <s v="Not Started"/>
    <m/>
    <m/>
    <m/>
    <m/>
    <m/>
    <m/>
    <m/>
    <m/>
    <m/>
    <m/>
    <m/>
    <m/>
    <n v="2601"/>
    <x v="11"/>
    <x v="0"/>
    <s v="START EC valuation | Hong_Kong | Live on ALM Core"/>
    <s v="END EC valuation | Hong_Kong | Live on ALM Core"/>
    <d v="2026-02-14T03:31:00"/>
    <d v="2026-02-14T03:38:00"/>
    <d v="2026-02-14T03:38:00"/>
    <s v="NULL"/>
    <s v="Completed"/>
    <s v="ICDB_MCP 202601 KR EC"/>
    <n v="1"/>
    <s v="EC valuation | Hong_Kong | Live on ALM Core"/>
    <n v="0.12"/>
    <n v="0"/>
    <n v="0.12"/>
    <n v="0"/>
    <n v="0"/>
    <n v="0.12"/>
    <m/>
    <m/>
    <n v="0"/>
    <n v="0"/>
    <n v="0.12"/>
    <n v="0"/>
    <n v="0.12"/>
    <s v="No Error"/>
    <m/>
    <m/>
    <m/>
    <m/>
    <m/>
    <m/>
    <m/>
    <m/>
    <m/>
    <m/>
    <s v=""/>
  </r>
  <r>
    <s v="ICDB"/>
    <s v="ICDBICDB46067.1513888889"/>
    <s v="Not Found"/>
    <s v="Super Light Maintenance"/>
    <s v="MCPICDBICDBSuper Light Maintenance"/>
    <s v="MCPICDBICDB"/>
    <s v="Not Started"/>
    <m/>
    <m/>
    <m/>
    <m/>
    <m/>
    <m/>
    <m/>
    <m/>
    <m/>
    <m/>
    <m/>
    <m/>
    <n v="2601"/>
    <x v="11"/>
    <x v="0"/>
    <s v="START Super Light Maintenance"/>
    <s v="END Super Light Maintenance"/>
    <d v="2026-02-14T03:38:00"/>
    <d v="2026-02-14T03:46:00"/>
    <d v="2026-02-14T03:46:00"/>
    <s v="NULL"/>
    <s v="Completed"/>
    <s v="ICDB_MCP 202601 KR EC"/>
    <n v="60"/>
    <s v="Super Light Maintenance"/>
    <n v="0.13"/>
    <n v="0"/>
    <n v="0.13"/>
    <n v="0"/>
    <n v="0"/>
    <n v="0.13"/>
    <m/>
    <m/>
    <n v="0"/>
    <n v="0"/>
    <n v="0.13"/>
    <n v="0"/>
    <n v="0.13"/>
    <s v="No Error"/>
    <m/>
    <m/>
    <m/>
    <m/>
    <m/>
    <m/>
    <m/>
    <m/>
    <m/>
    <m/>
    <s v="Super Light Maintenance"/>
  </r>
  <r>
    <s v="ICDB"/>
    <s v="ICDBICDB46067.1569444444"/>
    <s v="Not Found"/>
    <s v="EC valuation | Sofia | Live on ALM Core"/>
    <s v="MCPICDBICDBEC valuation | Sofia | Live on ALM Core"/>
    <s v="MCPICDBICDB"/>
    <s v="Not Started"/>
    <m/>
    <m/>
    <m/>
    <m/>
    <m/>
    <m/>
    <m/>
    <m/>
    <m/>
    <m/>
    <m/>
    <m/>
    <n v="2601"/>
    <x v="11"/>
    <x v="0"/>
    <s v="START EC valuation | Sofia | Live on ALM Core"/>
    <s v="END EC valuation | Sofia | Live on ALM Core"/>
    <d v="2026-02-14T03:46:00"/>
    <d v="2026-02-14T03:51:00"/>
    <d v="2026-02-14T03:51:00"/>
    <s v="NULL"/>
    <s v="Completed"/>
    <s v="ICDB_MCP 202601 KR EC"/>
    <n v="1"/>
    <s v="EC valuation | Sofia | Live on ALM Core"/>
    <n v="0.08"/>
    <n v="0"/>
    <n v="0.08"/>
    <n v="0"/>
    <n v="0"/>
    <n v="0.08"/>
    <m/>
    <m/>
    <n v="0"/>
    <n v="0"/>
    <n v="0.08"/>
    <n v="0"/>
    <n v="0.08"/>
    <s v="No Error"/>
    <m/>
    <m/>
    <m/>
    <m/>
    <m/>
    <m/>
    <m/>
    <m/>
    <m/>
    <m/>
    <s v=""/>
  </r>
  <r>
    <s v="ICDB"/>
    <s v="ICDBICDB46067.1604166667"/>
    <s v="Not Found"/>
    <s v="Super Light Maintenance"/>
    <s v="MCPICDBICDBSuper Light Maintenance"/>
    <s v="MCPICDBICDB"/>
    <s v="Not Started"/>
    <m/>
    <m/>
    <m/>
    <m/>
    <m/>
    <m/>
    <m/>
    <m/>
    <m/>
    <m/>
    <m/>
    <m/>
    <n v="2601"/>
    <x v="11"/>
    <x v="0"/>
    <s v="START Super Light Maintenance"/>
    <s v="END Super Light Maintenance"/>
    <d v="2026-02-14T03:51:00"/>
    <d v="2026-02-14T03:59:00"/>
    <d v="2026-02-14T03:59:00"/>
    <s v="NULL"/>
    <s v="Completed"/>
    <s v="ICDB_MCP 202601 KR EC"/>
    <n v="61"/>
    <s v="Super Light Maintenance"/>
    <n v="0.13"/>
    <n v="0"/>
    <n v="0.13"/>
    <n v="0"/>
    <n v="0"/>
    <n v="0.13"/>
    <m/>
    <m/>
    <n v="0"/>
    <n v="0"/>
    <n v="0.13"/>
    <n v="0"/>
    <n v="0.13"/>
    <s v="No Error"/>
    <m/>
    <m/>
    <m/>
    <m/>
    <m/>
    <m/>
    <m/>
    <m/>
    <m/>
    <m/>
    <s v="Super Light Maintenance"/>
  </r>
  <r>
    <s v="ICDB"/>
    <s v="ICDBICDB46067.1659722222"/>
    <s v="Not Found"/>
    <s v="EC valuation | Vienna | Live on ALM Core"/>
    <s v="MCPICDBICDBEC valuation | Vienna | Live on ALM Core"/>
    <s v="MCPICDBICDB"/>
    <s v="Not Started"/>
    <m/>
    <m/>
    <m/>
    <m/>
    <m/>
    <m/>
    <m/>
    <m/>
    <m/>
    <m/>
    <m/>
    <m/>
    <n v="2601"/>
    <x v="11"/>
    <x v="0"/>
    <s v="START EC valuation | Vienna | Live on ALM Core"/>
    <s v="END EC valuation | Vienna | Live on ALM Core"/>
    <d v="2026-02-14T03:59:00"/>
    <d v="2026-02-14T04:04:00"/>
    <d v="2026-02-14T04:04:00"/>
    <s v="NULL"/>
    <s v="Completed"/>
    <s v="ICDB_MCP 202601 KR EC"/>
    <n v="1"/>
    <s v="EC valuation | Vienna | Live on ALM Core"/>
    <n v="0.08"/>
    <n v="0"/>
    <n v="0.08"/>
    <n v="0"/>
    <n v="0"/>
    <n v="0.08"/>
    <m/>
    <m/>
    <n v="0"/>
    <n v="0"/>
    <n v="0.08"/>
    <n v="0"/>
    <n v="0.08"/>
    <s v="No Error"/>
    <m/>
    <m/>
    <m/>
    <m/>
    <m/>
    <m/>
    <m/>
    <m/>
    <m/>
    <m/>
    <s v=""/>
  </r>
  <r>
    <s v="ICDB"/>
    <s v="ICDBICDB46067.1694444444"/>
    <s v="Not Found"/>
    <s v="Super Light Maintenance"/>
    <s v="MCPICDBICDBSuper Light Maintenance"/>
    <s v="MCPICDBICDB"/>
    <s v="Not Started"/>
    <m/>
    <m/>
    <m/>
    <m/>
    <m/>
    <m/>
    <m/>
    <m/>
    <m/>
    <m/>
    <m/>
    <m/>
    <n v="2601"/>
    <x v="11"/>
    <x v="0"/>
    <s v="START Super Light Maintenance"/>
    <s v="END Super Light Maintenance"/>
    <d v="2026-02-14T04:04:00"/>
    <d v="2026-02-14T04:11:00"/>
    <d v="2026-02-14T04:11:00"/>
    <s v="NULL"/>
    <s v="Completed"/>
    <s v="ICDB_MCP 202601 KR EC"/>
    <n v="62"/>
    <s v="Super Light Maintenance"/>
    <n v="0.12"/>
    <n v="0"/>
    <n v="0.12"/>
    <n v="0"/>
    <n v="0"/>
    <n v="0.12"/>
    <m/>
    <m/>
    <n v="0"/>
    <n v="0"/>
    <n v="0.12"/>
    <n v="0"/>
    <n v="0.12"/>
    <s v="No Error"/>
    <m/>
    <m/>
    <m/>
    <m/>
    <m/>
    <m/>
    <m/>
    <m/>
    <m/>
    <m/>
    <s v="Super Light Maintenance"/>
  </r>
  <r>
    <s v="ICDB"/>
    <s v="ICDBICDB46067.1743055556"/>
    <s v="Not Found"/>
    <s v="EC valuation | Prague | Live on ALM Core"/>
    <s v="MCPICDBICDBEC valuation | Prague | Live on ALM Core"/>
    <s v="MCPICDBICDB"/>
    <s v="Not Started"/>
    <m/>
    <m/>
    <m/>
    <m/>
    <m/>
    <m/>
    <m/>
    <m/>
    <m/>
    <m/>
    <m/>
    <m/>
    <n v="2601"/>
    <x v="11"/>
    <x v="0"/>
    <s v="START EC valuation | Prague | Live on ALM Core"/>
    <s v="END EC valuation | Prague | Live on ALM Core"/>
    <d v="2026-02-14T04:11:00"/>
    <d v="2026-02-14T04:20:00"/>
    <d v="2026-02-14T04:20:00"/>
    <s v="NULL"/>
    <s v="Completed"/>
    <s v="ICDB_MCP 202601 KR EC"/>
    <n v="1"/>
    <s v="EC valuation | Prague | Live on ALM Core"/>
    <n v="0.15"/>
    <n v="0"/>
    <n v="0.15"/>
    <n v="0"/>
    <n v="0"/>
    <n v="0.15"/>
    <m/>
    <m/>
    <n v="0"/>
    <n v="0"/>
    <n v="0.15"/>
    <n v="0"/>
    <n v="0.15"/>
    <s v="No Error"/>
    <m/>
    <m/>
    <m/>
    <m/>
    <m/>
    <m/>
    <m/>
    <m/>
    <m/>
    <m/>
    <s v=""/>
  </r>
  <r>
    <s v="ICDB"/>
    <s v="ICDBICDB46067.1805555556"/>
    <s v="Not Found"/>
    <s v="Super Light Maintenance"/>
    <s v="MCPICDBICDBSuper Light Maintenance"/>
    <s v="MCPICDBICDB"/>
    <s v="Not Started"/>
    <m/>
    <m/>
    <m/>
    <m/>
    <m/>
    <m/>
    <m/>
    <m/>
    <m/>
    <m/>
    <m/>
    <m/>
    <n v="2601"/>
    <x v="11"/>
    <x v="0"/>
    <s v="START Super Light Maintenance"/>
    <s v="END Super Light Maintenance"/>
    <d v="2026-02-14T04:20:00"/>
    <d v="2026-02-14T04:29:00"/>
    <d v="2026-02-14T04:29:00"/>
    <s v="NULL"/>
    <s v="Completed"/>
    <s v="ICDB_MCP 202601 KR EC"/>
    <n v="63"/>
    <s v="Super Light Maintenance"/>
    <n v="0.15"/>
    <n v="0"/>
    <n v="0.15"/>
    <n v="0"/>
    <n v="0"/>
    <n v="0.15"/>
    <m/>
    <m/>
    <n v="0"/>
    <n v="0"/>
    <n v="0.15"/>
    <n v="0"/>
    <n v="0.15"/>
    <s v="No Error"/>
    <m/>
    <m/>
    <m/>
    <m/>
    <m/>
    <m/>
    <m/>
    <m/>
    <m/>
    <m/>
    <s v="Super Light Maintenance"/>
  </r>
  <r>
    <s v="ICDB"/>
    <s v="ICDBICDB46067.1868055556"/>
    <s v="Not Found"/>
    <s v="EC valuation | Beijing | Non-live location"/>
    <s v="MCPICDBICDBEC valuation | Beijing | Non-live location"/>
    <s v="MCPICDBICDB"/>
    <s v="Not Started"/>
    <m/>
    <m/>
    <m/>
    <m/>
    <m/>
    <m/>
    <m/>
    <m/>
    <m/>
    <m/>
    <m/>
    <m/>
    <n v="2601"/>
    <x v="11"/>
    <x v="0"/>
    <s v="START EC valuation | Beijing | Non-live location"/>
    <s v="END EC valuation | Beijing | Non-live location"/>
    <d v="2026-02-14T04:29:00"/>
    <d v="2026-02-14T04:33:00"/>
    <d v="2026-02-14T04:33:00"/>
    <s v="NULL"/>
    <s v="Completed"/>
    <s v="ICDB_MCP 202601 KR EC"/>
    <n v="1"/>
    <s v="EC valuation | Beijing | Non-live location"/>
    <n v="7.0000000000000007E-2"/>
    <n v="0"/>
    <n v="7.0000000000000007E-2"/>
    <n v="0"/>
    <n v="0"/>
    <n v="7.0000000000000007E-2"/>
    <m/>
    <m/>
    <n v="0"/>
    <n v="0"/>
    <n v="7.0000000000000007E-2"/>
    <n v="0"/>
    <n v="7.0000000000000007E-2"/>
    <s v="No Error"/>
    <m/>
    <m/>
    <m/>
    <m/>
    <m/>
    <m/>
    <m/>
    <m/>
    <m/>
    <m/>
    <s v=""/>
  </r>
  <r>
    <s v="ICDB"/>
    <s v="ICDBICDB46067.1895833333"/>
    <s v="Not Found"/>
    <s v="Super Light Maintenance"/>
    <s v="MCPICDBICDBSuper Light Maintenance"/>
    <s v="MCPICDBICDB"/>
    <s v="Not Started"/>
    <m/>
    <m/>
    <m/>
    <m/>
    <m/>
    <m/>
    <m/>
    <m/>
    <m/>
    <m/>
    <m/>
    <m/>
    <n v="2601"/>
    <x v="11"/>
    <x v="0"/>
    <s v="START Super Light Maintenance"/>
    <s v="END Super Light Maintenance"/>
    <d v="2026-02-14T04:33:00"/>
    <d v="2026-02-14T04:40:00"/>
    <d v="2026-02-14T04:40:00"/>
    <s v="NULL"/>
    <s v="Completed"/>
    <s v="ICDB_MCP 202601 KR EC"/>
    <n v="64"/>
    <s v="Super Light Maintenance"/>
    <n v="0.12"/>
    <n v="0"/>
    <n v="0.12"/>
    <n v="0"/>
    <n v="0"/>
    <n v="0.12"/>
    <m/>
    <m/>
    <n v="0"/>
    <n v="0"/>
    <n v="0.12"/>
    <n v="0"/>
    <n v="0.12"/>
    <s v="No Error"/>
    <m/>
    <m/>
    <m/>
    <m/>
    <m/>
    <m/>
    <m/>
    <m/>
    <m/>
    <m/>
    <s v="Super Light Maintenance"/>
  </r>
  <r>
    <s v="ICDB"/>
    <s v="ICDBICDB46067.1944444444"/>
    <s v="Not Found"/>
    <s v="EC valuation | Shanghai | Non-live location"/>
    <s v="MCPICDBICDBEC valuation | Shanghai | Non-live location"/>
    <s v="MCPICDBICDB"/>
    <s v="Not Started"/>
    <m/>
    <m/>
    <m/>
    <m/>
    <m/>
    <m/>
    <m/>
    <m/>
    <m/>
    <m/>
    <m/>
    <m/>
    <n v="2601"/>
    <x v="11"/>
    <x v="0"/>
    <s v="START EC valuation | Shanghai | Non-live location"/>
    <s v="END EC valuation | Shanghai | Non-live location"/>
    <d v="2026-02-14T04:40:00"/>
    <d v="2026-02-14T04:46:00"/>
    <d v="2026-02-14T04:46:00"/>
    <s v="NULL"/>
    <s v="Completed"/>
    <s v="ICDB_MCP 202601 KR EC"/>
    <n v="1"/>
    <s v="EC valuation | Shanghai | Non-live location"/>
    <n v="0.1"/>
    <n v="0"/>
    <n v="0.1"/>
    <n v="0"/>
    <n v="0"/>
    <n v="0.1"/>
    <m/>
    <m/>
    <n v="0"/>
    <n v="0"/>
    <n v="0.1"/>
    <n v="0"/>
    <n v="0.1"/>
    <s v="No Error"/>
    <m/>
    <m/>
    <m/>
    <m/>
    <m/>
    <m/>
    <m/>
    <m/>
    <m/>
    <m/>
    <s v=""/>
  </r>
  <r>
    <s v="ICDB"/>
    <s v="ICDBICDB46067.1986111111"/>
    <s v="Not Found"/>
    <s v="Super Light Maintenance"/>
    <s v="MCPICDBICDBSuper Light Maintenance"/>
    <s v="MCPICDBICDB"/>
    <s v="Not Started"/>
    <m/>
    <m/>
    <m/>
    <m/>
    <m/>
    <m/>
    <m/>
    <m/>
    <m/>
    <m/>
    <m/>
    <m/>
    <n v="2601"/>
    <x v="11"/>
    <x v="0"/>
    <s v="START Super Light Maintenance"/>
    <s v="END Super Light Maintenance"/>
    <d v="2026-02-14T04:46:00"/>
    <d v="2026-02-14T04:54:00"/>
    <d v="2026-02-14T04:54:00"/>
    <s v="NULL"/>
    <s v="Completed"/>
    <s v="ICDB_MCP 202601 KR EC"/>
    <n v="65"/>
    <s v="Super Light Maintenance"/>
    <n v="0.13"/>
    <n v="0"/>
    <n v="0.13"/>
    <n v="0"/>
    <n v="0"/>
    <n v="0.13"/>
    <m/>
    <m/>
    <n v="0"/>
    <n v="0"/>
    <n v="0.13"/>
    <n v="0"/>
    <n v="0.13"/>
    <s v="No Error"/>
    <m/>
    <m/>
    <m/>
    <m/>
    <m/>
    <m/>
    <m/>
    <m/>
    <m/>
    <m/>
    <s v="Super Light Maintenance"/>
  </r>
  <r>
    <s v="ICDB"/>
    <s v="ICDBICDB46067.2041666667"/>
    <s v="Not Found"/>
    <s v="EC valuation | Budapest | Live on ALM Core"/>
    <s v="MCPICDBICDBEC valuation | Budapest | Live on ALM Core"/>
    <s v="MCPICDBICDB"/>
    <s v="Not Started"/>
    <m/>
    <m/>
    <m/>
    <m/>
    <m/>
    <m/>
    <m/>
    <m/>
    <m/>
    <m/>
    <m/>
    <m/>
    <n v="2601"/>
    <x v="11"/>
    <x v="0"/>
    <s v="START EC valuation | Budapest | Live on ALM Core"/>
    <s v="END EC valuation | Budapest | Live on ALM Core"/>
    <d v="2026-02-14T04:54:00"/>
    <d v="2026-02-14T05:07:00"/>
    <d v="2026-02-14T05:07:00"/>
    <s v="NULL"/>
    <s v="Completed"/>
    <s v="ICDB_MCP 202601 KR EC"/>
    <n v="1"/>
    <s v="EC valuation | Budapest | Live on ALM Core"/>
    <n v="0.22"/>
    <n v="0"/>
    <n v="0.22"/>
    <n v="0"/>
    <n v="0"/>
    <n v="0.22"/>
    <m/>
    <m/>
    <n v="0"/>
    <n v="0"/>
    <n v="0.22"/>
    <n v="0"/>
    <n v="0.22"/>
    <s v="No Error"/>
    <m/>
    <m/>
    <m/>
    <m/>
    <m/>
    <m/>
    <m/>
    <m/>
    <m/>
    <m/>
    <s v=""/>
  </r>
  <r>
    <s v="ICDB"/>
    <s v="ICDBICDB46067.2131944444"/>
    <s v="Not Found"/>
    <s v="Super Light Maintenance"/>
    <s v="MCPICDBICDBSuper Light Maintenance"/>
    <s v="MCPICDBICDB"/>
    <s v="Not Started"/>
    <m/>
    <m/>
    <m/>
    <m/>
    <m/>
    <m/>
    <m/>
    <m/>
    <m/>
    <m/>
    <m/>
    <m/>
    <n v="2601"/>
    <x v="11"/>
    <x v="0"/>
    <s v="START Super Light Maintenance"/>
    <s v="END Super Light Maintenance"/>
    <d v="2026-02-14T05:07:00"/>
    <d v="2026-02-14T05:16:00"/>
    <d v="2026-02-14T05:16:00"/>
    <s v="NULL"/>
    <s v="Completed"/>
    <s v="ICDB_MCP 202601 KR EC"/>
    <n v="66"/>
    <s v="Super Light Maintenance"/>
    <n v="0.15"/>
    <n v="0"/>
    <n v="0.15"/>
    <n v="0"/>
    <n v="0"/>
    <n v="0.15"/>
    <m/>
    <m/>
    <n v="0"/>
    <n v="0"/>
    <n v="0.15"/>
    <n v="0"/>
    <n v="0.15"/>
    <s v="No Error"/>
    <m/>
    <m/>
    <m/>
    <m/>
    <m/>
    <m/>
    <m/>
    <m/>
    <m/>
    <m/>
    <s v="Super Light Maintenance"/>
  </r>
  <r>
    <s v="ICDB"/>
    <s v="ICDBICDB46067.2194444444"/>
    <s v="Not Found"/>
    <s v="EC valuation | Tokyo | Live on ALM Core"/>
    <s v="MCPICDBICDBEC valuation | Tokyo | Live on ALM Core"/>
    <s v="MCPICDBICDB"/>
    <s v="Not Started"/>
    <m/>
    <m/>
    <m/>
    <m/>
    <m/>
    <m/>
    <m/>
    <m/>
    <m/>
    <m/>
    <m/>
    <m/>
    <n v="2601"/>
    <x v="11"/>
    <x v="0"/>
    <s v="START EC valuation | Tokyo | Live on ALM Core"/>
    <s v="END EC valuation | Tokyo | Live on ALM Core"/>
    <d v="2026-02-14T05:16:00"/>
    <d v="2026-02-14T05:25:00"/>
    <d v="2026-02-14T05:25:00"/>
    <s v="NULL"/>
    <s v="Completed"/>
    <s v="ICDB_MCP 202601 KR EC"/>
    <n v="1"/>
    <s v="EC valuation | Tokyo | Live on ALM Core"/>
    <n v="0.15"/>
    <n v="0"/>
    <n v="0.15"/>
    <n v="0"/>
    <n v="0"/>
    <n v="0.15"/>
    <m/>
    <m/>
    <n v="0"/>
    <n v="0"/>
    <n v="0.15"/>
    <n v="0"/>
    <n v="0.15"/>
    <s v="No Error"/>
    <m/>
    <m/>
    <m/>
    <m/>
    <m/>
    <m/>
    <m/>
    <m/>
    <m/>
    <m/>
    <s v=""/>
  </r>
  <r>
    <s v="ICDB"/>
    <s v="ICDBICDB46067.2256944444"/>
    <s v="Not Found"/>
    <s v="Super Light Maintenance"/>
    <s v="MCPICDBICDBSuper Light Maintenance"/>
    <s v="MCPICDBICDB"/>
    <s v="Not Started"/>
    <m/>
    <m/>
    <m/>
    <m/>
    <m/>
    <m/>
    <m/>
    <m/>
    <m/>
    <m/>
    <m/>
    <m/>
    <n v="2601"/>
    <x v="11"/>
    <x v="0"/>
    <s v="START Super Light Maintenance"/>
    <s v="END Super Light Maintenance"/>
    <d v="2026-02-14T05:25:00"/>
    <d v="2026-02-14T05:34:00"/>
    <d v="2026-02-14T05:34:00"/>
    <s v="NULL"/>
    <s v="Completed"/>
    <s v="ICDB_MCP 202601 KR EC"/>
    <n v="67"/>
    <s v="Super Light Maintenance"/>
    <n v="0.15"/>
    <n v="0"/>
    <n v="0.15"/>
    <n v="0"/>
    <n v="0"/>
    <n v="0.15"/>
    <m/>
    <m/>
    <n v="0"/>
    <n v="0"/>
    <n v="0.15"/>
    <n v="0"/>
    <n v="0.15"/>
    <s v="No Error"/>
    <m/>
    <m/>
    <m/>
    <m/>
    <m/>
    <m/>
    <m/>
    <m/>
    <m/>
    <m/>
    <s v="Super Light Maintenance"/>
  </r>
  <r>
    <s v="ICDB"/>
    <s v="ICDBICDB46067.2319444444"/>
    <s v="Not Found"/>
    <s v="EC valuation | Manila | Other live location"/>
    <s v="MCPICDBICDBEC valuation | Manila | Other live location"/>
    <s v="MCPICDBICDB"/>
    <s v="Not Started"/>
    <m/>
    <m/>
    <m/>
    <m/>
    <m/>
    <m/>
    <m/>
    <m/>
    <m/>
    <m/>
    <m/>
    <m/>
    <n v="2601"/>
    <x v="11"/>
    <x v="0"/>
    <s v="START EC valuation | Manila | Other live location"/>
    <s v="END EC valuation | Manila | Other live location"/>
    <d v="2026-02-14T05:34:00"/>
    <d v="2026-02-14T05:42:00"/>
    <d v="2026-02-14T05:42:00"/>
    <s v="NULL"/>
    <s v="Completed"/>
    <s v="ICDB_MCP 202601 KR EC"/>
    <n v="1"/>
    <s v="EC valuation | Manila | Other live location"/>
    <n v="0.13"/>
    <n v="0"/>
    <n v="0.13"/>
    <n v="0"/>
    <n v="0"/>
    <n v="0.13"/>
    <m/>
    <m/>
    <n v="0"/>
    <n v="0"/>
    <n v="0.13"/>
    <n v="0"/>
    <n v="0.13"/>
    <s v="No Error"/>
    <m/>
    <m/>
    <m/>
    <m/>
    <m/>
    <m/>
    <m/>
    <m/>
    <m/>
    <m/>
    <s v=""/>
  </r>
  <r>
    <s v="ICDB"/>
    <s v="ICDBICDB46067.2375"/>
    <s v="Not Found"/>
    <s v="Super Light Maintenance"/>
    <s v="MCPICDBICDBSuper Light Maintenance"/>
    <s v="MCPICDBICDB"/>
    <s v="Not Started"/>
    <m/>
    <m/>
    <m/>
    <m/>
    <m/>
    <m/>
    <m/>
    <m/>
    <m/>
    <m/>
    <m/>
    <m/>
    <n v="2601"/>
    <x v="11"/>
    <x v="0"/>
    <s v="START Super Light Maintenance"/>
    <s v="END Super Light Maintenance"/>
    <d v="2026-02-14T05:42:00"/>
    <d v="2026-02-14T05:49:00"/>
    <d v="2026-02-14T05:50:00"/>
    <s v="NULL"/>
    <s v="Completed"/>
    <s v="ICDB_MCP 202601 KR EC"/>
    <n v="68"/>
    <s v="Super Light Maintenance"/>
    <n v="0.12"/>
    <n v="0"/>
    <n v="0.12"/>
    <n v="0"/>
    <n v="0"/>
    <n v="0.12"/>
    <m/>
    <m/>
    <n v="0"/>
    <n v="0"/>
    <n v="0.12"/>
    <n v="0"/>
    <n v="0.12"/>
    <s v="No Error"/>
    <m/>
    <m/>
    <m/>
    <m/>
    <m/>
    <m/>
    <m/>
    <m/>
    <m/>
    <m/>
    <s v="Super Light Maintenance"/>
  </r>
  <r>
    <s v="ICDB"/>
    <s v="ICDBICDB46067.2430555556"/>
    <s v="Not Found"/>
    <s v="EC valuation | Bratislava | Live on ALM Core"/>
    <s v="MCPICDBICDBEC valuation | Bratislava | Live on ALM Core"/>
    <s v="MCPICDBICDB"/>
    <s v="Not Started"/>
    <m/>
    <m/>
    <m/>
    <m/>
    <m/>
    <m/>
    <m/>
    <m/>
    <m/>
    <m/>
    <m/>
    <m/>
    <n v="2601"/>
    <x v="11"/>
    <x v="0"/>
    <s v="START EC valuation | Bratislava | Live on ALM Core"/>
    <s v="END EC valuation | Bratislava | Live on ALM Core"/>
    <d v="2026-02-14T05:50:00"/>
    <d v="2026-02-14T05:55:00"/>
    <d v="2026-02-14T05:55:00"/>
    <s v="NULL"/>
    <s v="Completed"/>
    <s v="ICDB_MCP 202601 KR EC"/>
    <n v="1"/>
    <s v="EC valuation | Bratislava | Live on ALM Core"/>
    <n v="0.08"/>
    <n v="0"/>
    <n v="0.08"/>
    <n v="0"/>
    <n v="0"/>
    <n v="0.08"/>
    <m/>
    <m/>
    <n v="0"/>
    <n v="0"/>
    <n v="0.08"/>
    <n v="0"/>
    <n v="0.08"/>
    <s v="No Error"/>
    <m/>
    <m/>
    <m/>
    <m/>
    <m/>
    <m/>
    <m/>
    <m/>
    <m/>
    <m/>
    <s v=""/>
  </r>
  <r>
    <s v="ICDB"/>
    <s v="ICDBICDB46067.2465277778"/>
    <s v="Not Found"/>
    <s v="Super Light Maintenance"/>
    <s v="MCPICDBICDBSuper Light Maintenance"/>
    <s v="MCPICDBICDB"/>
    <s v="Not Started"/>
    <m/>
    <m/>
    <m/>
    <m/>
    <m/>
    <m/>
    <m/>
    <m/>
    <m/>
    <m/>
    <m/>
    <m/>
    <n v="2601"/>
    <x v="11"/>
    <x v="0"/>
    <s v="START Super Light Maintenance"/>
    <s v="END Super Light Maintenance"/>
    <d v="2026-02-14T05:55:00"/>
    <d v="2026-02-14T06:02:00"/>
    <d v="2026-02-14T06:02:00"/>
    <s v="NULL"/>
    <s v="Completed"/>
    <s v="ICDB_MCP 202601 KR EC"/>
    <n v="69"/>
    <s v="Super Light Maintenance"/>
    <n v="0.12"/>
    <n v="0"/>
    <n v="0.12"/>
    <n v="0"/>
    <n v="0"/>
    <n v="0.12"/>
    <m/>
    <m/>
    <n v="0"/>
    <n v="0"/>
    <n v="0.12"/>
    <n v="0"/>
    <n v="0.12"/>
    <s v="No Error"/>
    <m/>
    <m/>
    <m/>
    <m/>
    <m/>
    <m/>
    <m/>
    <m/>
    <m/>
    <m/>
    <s v="Super Light Maintenance"/>
  </r>
  <r>
    <s v="ICDB"/>
    <s v="ICDBICDB46067.2513888889"/>
    <s v="Not Found"/>
    <s v="EC valuation | Seoul | Live on ALM Core"/>
    <s v="MCPICDBICDBEC valuation | Seoul | Live on ALM Core"/>
    <s v="MCPICDBICDB"/>
    <s v="Not Started"/>
    <m/>
    <m/>
    <m/>
    <m/>
    <m/>
    <m/>
    <m/>
    <m/>
    <m/>
    <m/>
    <m/>
    <m/>
    <n v="2601"/>
    <x v="11"/>
    <x v="0"/>
    <s v="START EC valuation | Seoul | Live on ALM Core"/>
    <s v="END EC valuation | Seoul | Live on ALM Core"/>
    <d v="2026-02-14T06:02:00"/>
    <d v="2026-02-14T06:10:00"/>
    <d v="2026-02-14T06:10:00"/>
    <s v="NULL"/>
    <s v="Completed"/>
    <s v="ICDB_MCP 202601 KR EC"/>
    <n v="1"/>
    <s v="EC valuation | Seoul | Live on ALM Core"/>
    <n v="0.13"/>
    <n v="0"/>
    <n v="0.13"/>
    <n v="0"/>
    <n v="0"/>
    <n v="0.13"/>
    <m/>
    <m/>
    <n v="0"/>
    <n v="0"/>
    <n v="0.13"/>
    <n v="0"/>
    <n v="0.13"/>
    <s v="No Error"/>
    <m/>
    <m/>
    <m/>
    <m/>
    <m/>
    <m/>
    <m/>
    <m/>
    <m/>
    <m/>
    <s v=""/>
  </r>
  <r>
    <s v="ICDB"/>
    <s v="ICDBICDB46067.2569444444"/>
    <s v="Not Found"/>
    <s v="Super Light Maintenance"/>
    <s v="MCPICDBICDBSuper Light Maintenance"/>
    <s v="MCPICDBICDB"/>
    <s v="Not Started"/>
    <m/>
    <m/>
    <m/>
    <m/>
    <m/>
    <m/>
    <m/>
    <m/>
    <m/>
    <m/>
    <m/>
    <m/>
    <n v="2601"/>
    <x v="11"/>
    <x v="0"/>
    <s v="START Super Light Maintenance"/>
    <s v="END Super Light Maintenance"/>
    <d v="2026-02-14T06:10:00"/>
    <d v="2026-02-14T06:18:00"/>
    <d v="2026-02-14T06:18:00"/>
    <s v="NULL"/>
    <s v="Completed"/>
    <s v="ICDB_MCP 202601 KR EC"/>
    <n v="70"/>
    <s v="Super Light Maintenance"/>
    <n v="0.13"/>
    <n v="0"/>
    <n v="0.13"/>
    <n v="0"/>
    <n v="0"/>
    <n v="0.13"/>
    <m/>
    <m/>
    <n v="0"/>
    <n v="0"/>
    <n v="0.13"/>
    <n v="0"/>
    <n v="0.13"/>
    <s v="No Error"/>
    <m/>
    <m/>
    <m/>
    <m/>
    <m/>
    <m/>
    <m/>
    <m/>
    <m/>
    <m/>
    <s v="Super Light Maintenance"/>
  </r>
  <r>
    <s v="ICDB"/>
    <s v="ICDBICDB46067.2625"/>
    <s v="Not Found"/>
    <s v="EC valuation | Taipei | Other live location"/>
    <s v="MCPICDBICDBEC valuation | Taipei | Other live location"/>
    <s v="MCPICDBICDB"/>
    <s v="Not Started"/>
    <m/>
    <m/>
    <m/>
    <m/>
    <m/>
    <m/>
    <m/>
    <m/>
    <m/>
    <m/>
    <m/>
    <m/>
    <n v="2601"/>
    <x v="11"/>
    <x v="0"/>
    <s v="START EC valuation | Taipei | Other live location"/>
    <s v="END EC valuation | Taipei | Other live location"/>
    <d v="2026-02-14T06:18:00"/>
    <d v="2026-02-14T06:25:00"/>
    <d v="2026-02-14T06:25:00"/>
    <s v="NULL"/>
    <s v="Completed"/>
    <s v="ICDB_MCP 202601 KR EC"/>
    <n v="1"/>
    <s v="EC valuation | Taipei | Other live location"/>
    <n v="0.12"/>
    <n v="0"/>
    <n v="0.12"/>
    <n v="0"/>
    <n v="0"/>
    <n v="0.12"/>
    <m/>
    <m/>
    <n v="0"/>
    <n v="0"/>
    <n v="0.12"/>
    <n v="0"/>
    <n v="0.12"/>
    <s v="No Error"/>
    <m/>
    <m/>
    <m/>
    <m/>
    <m/>
    <m/>
    <m/>
    <m/>
    <m/>
    <m/>
    <s v=""/>
  </r>
  <r>
    <s v="ICDB"/>
    <s v="ICDBICDB46067.2673611111"/>
    <s v="Not Found"/>
    <s v="Super Light Maintenance"/>
    <s v="MCPICDBICDBSuper Light Maintenance"/>
    <s v="MCPICDBICDB"/>
    <s v="Not Started"/>
    <m/>
    <m/>
    <m/>
    <m/>
    <m/>
    <m/>
    <m/>
    <m/>
    <m/>
    <m/>
    <m/>
    <m/>
    <n v="2601"/>
    <x v="11"/>
    <x v="0"/>
    <s v="START Super Light Maintenance"/>
    <s v="END Super Light Maintenance"/>
    <d v="2026-02-14T06:25:00"/>
    <d v="2026-02-14T06:33:00"/>
    <d v="2026-02-14T06:33:00"/>
    <s v="NULL"/>
    <s v="Completed"/>
    <s v="ICDB_MCP 202601 KR EC"/>
    <n v="71"/>
    <s v="Super Light Maintenance"/>
    <n v="0.13"/>
    <n v="0"/>
    <n v="0.13"/>
    <n v="0"/>
    <n v="0"/>
    <n v="0.13"/>
    <m/>
    <m/>
    <n v="0"/>
    <n v="0"/>
    <n v="0.13"/>
    <n v="0"/>
    <n v="0.13"/>
    <s v="No Error"/>
    <m/>
    <m/>
    <m/>
    <m/>
    <m/>
    <m/>
    <m/>
    <m/>
    <m/>
    <m/>
    <s v="Super Light Maintenance"/>
  </r>
  <r>
    <s v="ICDB"/>
    <s v="ICDBICDB46067.2729166667"/>
    <s v="Not Found"/>
    <s v="EC valuation | NLWB_BMG | Live on ALM Core"/>
    <s v="MCPICDBICDBEC valuation | NLWB_BMG | Live on ALM Core"/>
    <s v="MCPICDBICDB"/>
    <s v="Not Started"/>
    <m/>
    <m/>
    <m/>
    <m/>
    <m/>
    <m/>
    <m/>
    <m/>
    <m/>
    <m/>
    <m/>
    <m/>
    <n v="2601"/>
    <x v="11"/>
    <x v="0"/>
    <s v="START EC valuation | NLWB_BMG | Live on ALM Core"/>
    <s v="END EC valuation | NLWB_BMG | Live on ALM Core"/>
    <d v="2026-02-14T06:33:00"/>
    <d v="2026-02-14T06:38:00"/>
    <d v="2026-02-14T06:38:00"/>
    <s v="NULL"/>
    <s v="Completed"/>
    <s v="ICDB_MCP 202601 KR EC"/>
    <n v="1"/>
    <s v="EC valuation | NLWB_BMG | Live on ALM Core"/>
    <n v="0.08"/>
    <n v="0"/>
    <n v="0.08"/>
    <n v="0"/>
    <n v="0"/>
    <n v="0.08"/>
    <m/>
    <m/>
    <n v="0"/>
    <n v="0"/>
    <n v="0.08"/>
    <n v="0"/>
    <n v="0.08"/>
    <s v="No Error"/>
    <m/>
    <m/>
    <m/>
    <m/>
    <m/>
    <m/>
    <m/>
    <m/>
    <m/>
    <m/>
    <s v=""/>
  </r>
  <r>
    <s v="ICDB"/>
    <s v="ICDBICDB46067.2763888889"/>
    <s v="Not Found"/>
    <s v="Super Light Maintenance"/>
    <s v="MCPICDBICDBSuper Light Maintenance"/>
    <s v="MCPICDBICDB"/>
    <s v="Not Started"/>
    <m/>
    <m/>
    <m/>
    <m/>
    <m/>
    <m/>
    <m/>
    <m/>
    <m/>
    <m/>
    <m/>
    <m/>
    <n v="2601"/>
    <x v="11"/>
    <x v="0"/>
    <s v="START Super Light Maintenance"/>
    <s v="END Super Light Maintenance"/>
    <d v="2026-02-14T06:38:00"/>
    <d v="2026-02-14T06:46:00"/>
    <d v="2026-02-14T06:46:00"/>
    <s v="NULL"/>
    <s v="Completed"/>
    <s v="ICDB_MCP 202601 KR EC"/>
    <n v="72"/>
    <s v="Super Light Maintenance"/>
    <n v="0.13"/>
    <n v="0"/>
    <n v="0.13"/>
    <n v="0"/>
    <n v="0"/>
    <n v="0.13"/>
    <m/>
    <m/>
    <n v="0"/>
    <n v="0"/>
    <n v="0.13"/>
    <n v="0"/>
    <n v="0.13"/>
    <s v="No Error"/>
    <m/>
    <m/>
    <m/>
    <m/>
    <m/>
    <m/>
    <m/>
    <m/>
    <m/>
    <m/>
    <s v="Super Light Maintenance"/>
  </r>
  <r>
    <s v="ICDB"/>
    <s v="ICDBICDB46067.2819444444"/>
    <s v="Not Found"/>
    <s v="EC valuation | NLWB_FM_Banking_books | Live on ALM Core"/>
    <s v="MCPICDBICDBEC valuation | NLWB_FM_Banking_books | Live on ALM Core"/>
    <s v="MCPICDBICDB"/>
    <s v="Not Started"/>
    <m/>
    <m/>
    <m/>
    <m/>
    <m/>
    <m/>
    <m/>
    <m/>
    <m/>
    <m/>
    <m/>
    <m/>
    <n v="2601"/>
    <x v="11"/>
    <x v="0"/>
    <s v="START EC valuation | NLWB_FM_Banking_books | Live on ALM Core"/>
    <s v="END EC valuation | NLWB_FM_Banking_books | Live on ALM Core"/>
    <d v="2026-02-14T06:46:00"/>
    <d v="2026-02-14T07:07:00"/>
    <d v="2026-02-14T07:07:00"/>
    <s v="NULL"/>
    <s v="Completed"/>
    <s v="ICDB_MCP 202601 KR EC"/>
    <n v="1"/>
    <s v="EC valuation | NLWB_FM_Banking_books | Live on ALM Core"/>
    <n v="0.35"/>
    <n v="0"/>
    <n v="0.35"/>
    <n v="0"/>
    <n v="0"/>
    <n v="0.35"/>
    <m/>
    <m/>
    <n v="0"/>
    <n v="0"/>
    <n v="0.35"/>
    <n v="0"/>
    <n v="0.35"/>
    <s v="No Error"/>
    <m/>
    <m/>
    <m/>
    <m/>
    <m/>
    <m/>
    <m/>
    <m/>
    <m/>
    <m/>
    <s v=""/>
  </r>
  <r>
    <s v="ICDB"/>
    <s v="ICDBICDB46067.2965277778"/>
    <s v="Not Found"/>
    <s v="Super Light Maintenance"/>
    <s v="MCPICDBICDBSuper Light Maintenance"/>
    <s v="MCPICDBICDB"/>
    <s v="Not Started"/>
    <m/>
    <m/>
    <m/>
    <m/>
    <m/>
    <m/>
    <m/>
    <m/>
    <m/>
    <m/>
    <m/>
    <m/>
    <n v="2601"/>
    <x v="11"/>
    <x v="0"/>
    <s v="START Super Light Maintenance"/>
    <s v="END Super Light Maintenance"/>
    <d v="2026-02-14T07:07:00"/>
    <d v="2026-02-14T07:16:00"/>
    <d v="2026-02-14T07:16:00"/>
    <s v="NULL"/>
    <s v="Completed"/>
    <s v="ICDB_MCP 202601 KR EC"/>
    <n v="73"/>
    <s v="Super Light Maintenance"/>
    <n v="0.15"/>
    <n v="0"/>
    <n v="0.15"/>
    <n v="0"/>
    <n v="0"/>
    <n v="0.15"/>
    <m/>
    <m/>
    <n v="0"/>
    <n v="0"/>
    <n v="0.15"/>
    <n v="0"/>
    <n v="0.15"/>
    <s v="No Error"/>
    <m/>
    <m/>
    <m/>
    <m/>
    <m/>
    <m/>
    <m/>
    <m/>
    <m/>
    <m/>
    <s v="Super Light Maintenance"/>
  </r>
  <r>
    <s v="ICDB"/>
    <s v="ICDBICDB46067.3027777778"/>
    <s v="Not Found"/>
    <s v="EC valuation | NLWB_Trade_Finance_Services | Live on ALM Core"/>
    <s v="MCPICDBICDBEC valuation | NLWB_Trade_Finance_Services | Live on ALM Core"/>
    <s v="MCPICDBICDB"/>
    <s v="Not Started"/>
    <m/>
    <m/>
    <m/>
    <m/>
    <m/>
    <m/>
    <m/>
    <m/>
    <m/>
    <m/>
    <m/>
    <m/>
    <n v="2601"/>
    <x v="11"/>
    <x v="0"/>
    <s v="START EC valuation | NLWB_Trade_Finance_Services | Live on ALM Core"/>
    <s v="END EC valuation | NLWB_Trade_Finance_Services | Live on ALM Core"/>
    <d v="2026-02-14T07:16:00"/>
    <d v="2026-02-14T07:24:00"/>
    <d v="2026-02-14T07:24:00"/>
    <s v="NULL"/>
    <s v="Completed"/>
    <s v="ICDB_MCP 202601 KR EC"/>
    <n v="1"/>
    <s v="EC valuation | NLWB_Trade_Finance_Services | Live on ALM Core"/>
    <n v="0.13"/>
    <n v="0"/>
    <n v="0.13"/>
    <n v="0"/>
    <n v="0"/>
    <n v="0.13"/>
    <m/>
    <m/>
    <n v="0"/>
    <n v="0"/>
    <n v="0.13"/>
    <n v="0"/>
    <n v="0.13"/>
    <s v="No Error"/>
    <m/>
    <m/>
    <m/>
    <m/>
    <m/>
    <m/>
    <m/>
    <m/>
    <m/>
    <m/>
    <s v=""/>
  </r>
  <r>
    <s v="ICDB"/>
    <s v="ICDBICDB46067.3083333333"/>
    <s v="Not Found"/>
    <s v="Super Light Maintenance"/>
    <s v="MCPICDBICDBSuper Light Maintenance"/>
    <s v="MCPICDBICDB"/>
    <s v="Not Started"/>
    <m/>
    <m/>
    <m/>
    <m/>
    <m/>
    <m/>
    <m/>
    <m/>
    <m/>
    <m/>
    <m/>
    <m/>
    <n v="2601"/>
    <x v="11"/>
    <x v="0"/>
    <s v="START Super Light Maintenance"/>
    <s v="END Super Light Maintenance"/>
    <d v="2026-02-14T07:24:00"/>
    <d v="2026-02-14T07:32:00"/>
    <d v="2026-02-14T07:32:00"/>
    <s v="NULL"/>
    <s v="Completed"/>
    <s v="ICDB_MCP 202601 KR EC"/>
    <n v="74"/>
    <s v="Super Light Maintenance"/>
    <n v="0.13"/>
    <n v="0"/>
    <n v="0.13"/>
    <n v="0"/>
    <n v="0"/>
    <n v="0.13"/>
    <m/>
    <m/>
    <n v="0"/>
    <n v="0"/>
    <n v="0.13"/>
    <n v="0"/>
    <n v="0.13"/>
    <s v="No Error"/>
    <m/>
    <m/>
    <m/>
    <m/>
    <m/>
    <m/>
    <m/>
    <m/>
    <m/>
    <m/>
    <s v="Super Light Maintenance"/>
  </r>
  <r>
    <s v="ICDB"/>
    <s v="ICDBICDB46067.3138888889"/>
    <s v="Not Found"/>
    <s v="EC valuation | Kiev | Live on ALM Core"/>
    <s v="MCPICDBICDBEC valuation | Kiev | Live on ALM Core"/>
    <s v="MCPICDBICDB"/>
    <s v="Not Started"/>
    <m/>
    <m/>
    <m/>
    <m/>
    <m/>
    <m/>
    <m/>
    <m/>
    <m/>
    <m/>
    <m/>
    <m/>
    <n v="2601"/>
    <x v="11"/>
    <x v="0"/>
    <s v="START EC valuation | Kiev | Live on ALM Core"/>
    <s v="END EC valuation | Kiev | Live on ALM Core"/>
    <d v="2026-02-14T07:32:00"/>
    <d v="2026-02-14T07:37:00"/>
    <d v="2026-02-14T07:37:00"/>
    <s v="NULL"/>
    <s v="Completed"/>
    <s v="ICDB_MCP 202601 KR EC"/>
    <n v="1"/>
    <s v="EC valuation | Kiev | Live on ALM Core"/>
    <n v="0.08"/>
    <n v="0"/>
    <n v="0.08"/>
    <n v="0"/>
    <n v="0"/>
    <n v="0.08"/>
    <m/>
    <m/>
    <n v="0"/>
    <n v="0"/>
    <n v="0.08"/>
    <n v="0"/>
    <n v="0.08"/>
    <s v="No Error"/>
    <m/>
    <m/>
    <m/>
    <m/>
    <m/>
    <m/>
    <m/>
    <m/>
    <m/>
    <m/>
    <s v=""/>
  </r>
  <r>
    <s v="ICDB"/>
    <s v="ICDBICDB46067.3173611111"/>
    <s v="Not Found"/>
    <s v="Super Light Maintenance"/>
    <s v="MCPICDBICDBSuper Light Maintenance"/>
    <s v="MCPICDBICDB"/>
    <s v="Not Started"/>
    <m/>
    <m/>
    <m/>
    <m/>
    <m/>
    <m/>
    <m/>
    <m/>
    <m/>
    <m/>
    <m/>
    <m/>
    <n v="2601"/>
    <x v="11"/>
    <x v="0"/>
    <s v="START Super Light Maintenance"/>
    <s v="END Super Light Maintenance"/>
    <d v="2026-02-14T07:37:00"/>
    <d v="2026-02-14T07:44:00"/>
    <d v="2026-02-14T07:44:00"/>
    <s v="NULL"/>
    <s v="Completed"/>
    <s v="ICDB_MCP 202601 KR EC"/>
    <n v="75"/>
    <s v="Super Light Maintenance"/>
    <n v="0.12"/>
    <n v="0"/>
    <n v="0.12"/>
    <n v="0"/>
    <n v="0"/>
    <n v="0.12"/>
    <m/>
    <m/>
    <n v="0"/>
    <n v="0"/>
    <n v="0.12"/>
    <n v="0"/>
    <n v="0.12"/>
    <s v="No Error"/>
    <m/>
    <m/>
    <m/>
    <m/>
    <m/>
    <m/>
    <m/>
    <m/>
    <m/>
    <m/>
    <s v="Super Light Maintenance"/>
  </r>
  <r>
    <s v="ICDB"/>
    <s v="ICDBICDB46067.3222222222"/>
    <s v="Not Found"/>
    <s v="EC valuation | Geneva | Other live location"/>
    <s v="MCPICDBICDBEC valuation | Geneva | Other live location"/>
    <s v="MCPICDBICDB"/>
    <s v="Not Started"/>
    <m/>
    <m/>
    <m/>
    <m/>
    <m/>
    <m/>
    <m/>
    <m/>
    <m/>
    <m/>
    <m/>
    <m/>
    <n v="2601"/>
    <x v="11"/>
    <x v="0"/>
    <s v="START EC valuation | Geneva | Other live location"/>
    <s v="END EC valuation | Geneva | Other live location"/>
    <d v="2026-02-14T07:44:00"/>
    <d v="2026-02-14T07:50:00"/>
    <d v="2026-02-14T07:50:00"/>
    <s v="NULL"/>
    <s v="Completed"/>
    <s v="ICDB_MCP 202601 KR EC"/>
    <n v="1"/>
    <s v="EC valuation | Geneva | Other live location"/>
    <n v="0.1"/>
    <n v="0"/>
    <n v="0.1"/>
    <n v="0"/>
    <n v="0"/>
    <n v="0.1"/>
    <m/>
    <m/>
    <n v="0"/>
    <n v="0"/>
    <n v="0.1"/>
    <n v="0"/>
    <n v="0.1"/>
    <s v="No Error"/>
    <m/>
    <m/>
    <m/>
    <m/>
    <m/>
    <m/>
    <m/>
    <m/>
    <m/>
    <m/>
    <s v=""/>
  </r>
  <r>
    <s v="ICDB"/>
    <s v="ICDBICDB46067.3263888889"/>
    <s v="Not Found"/>
    <s v="Super Light Maintenance"/>
    <s v="MCPICDBICDBSuper Light Maintenance"/>
    <s v="MCPICDBICDB"/>
    <s v="Not Started"/>
    <m/>
    <m/>
    <m/>
    <m/>
    <m/>
    <m/>
    <m/>
    <m/>
    <m/>
    <m/>
    <m/>
    <m/>
    <n v="2601"/>
    <x v="11"/>
    <x v="0"/>
    <s v="START Super Light Maintenance"/>
    <s v="END Super Light Maintenance"/>
    <d v="2026-02-14T07:50:00"/>
    <d v="2026-02-14T07:57:00"/>
    <d v="2026-02-14T07:57:00"/>
    <s v="NULL"/>
    <s v="Completed"/>
    <s v="ICDB_MCP 202601 KR EC"/>
    <n v="76"/>
    <s v="Super Light Maintenance"/>
    <n v="0.12"/>
    <n v="0"/>
    <n v="0.12"/>
    <n v="0"/>
    <n v="0"/>
    <n v="0.12"/>
    <m/>
    <m/>
    <n v="0"/>
    <n v="0"/>
    <n v="0.12"/>
    <n v="0"/>
    <n v="0.12"/>
    <s v="No Error"/>
    <m/>
    <m/>
    <m/>
    <m/>
    <m/>
    <m/>
    <m/>
    <m/>
    <m/>
    <m/>
    <s v="Super Light Maintenance"/>
  </r>
  <r>
    <s v="ICDB"/>
    <s v="ICDBICDB46067.33125"/>
    <s v="Not Found"/>
    <s v="EC valuation | Brussels | Live on ALM Core"/>
    <s v="MCPICDBICDBEC valuation | Brussels | Live on ALM Core"/>
    <s v="MCPICDBICDB"/>
    <s v="Not Started"/>
    <m/>
    <m/>
    <m/>
    <m/>
    <m/>
    <m/>
    <m/>
    <m/>
    <m/>
    <m/>
    <m/>
    <m/>
    <n v="2601"/>
    <x v="11"/>
    <x v="0"/>
    <s v="START EC valuation | Brussels | Live on ALM Core"/>
    <s v="END EC valuation | Brussels | Live on ALM Core"/>
    <d v="2026-02-14T07:57:00"/>
    <d v="2026-02-14T08:04:00"/>
    <d v="2026-02-14T08:04:00"/>
    <s v="NULL"/>
    <s v="Completed"/>
    <s v="ICDB_MCP 202601 KR EC"/>
    <n v="1"/>
    <s v="EC valuation | Brussels | Live on ALM Core"/>
    <n v="0.12"/>
    <n v="0"/>
    <n v="0.12"/>
    <n v="0"/>
    <n v="0"/>
    <n v="0.12"/>
    <m/>
    <m/>
    <n v="0"/>
    <n v="0"/>
    <n v="0.12"/>
    <n v="0"/>
    <n v="0.12"/>
    <s v="No Error"/>
    <m/>
    <m/>
    <m/>
    <m/>
    <m/>
    <m/>
    <m/>
    <m/>
    <m/>
    <m/>
    <s v=""/>
  </r>
  <r>
    <s v="ICDB"/>
    <s v="ICDBICDB46067.3361111111"/>
    <s v="Not Found"/>
    <s v="Super Light Maintenance"/>
    <s v="MCPICDBICDBSuper Light Maintenance"/>
    <s v="MCPICDBICDB"/>
    <s v="Not Started"/>
    <m/>
    <m/>
    <m/>
    <m/>
    <m/>
    <m/>
    <m/>
    <m/>
    <m/>
    <m/>
    <m/>
    <m/>
    <n v="2601"/>
    <x v="11"/>
    <x v="0"/>
    <s v="START Super Light Maintenance"/>
    <s v="END Super Light Maintenance"/>
    <d v="2026-02-14T08:04:00"/>
    <d v="2026-02-14T08:12:00"/>
    <d v="2026-02-14T08:12:00"/>
    <s v="NULL"/>
    <s v="Completed"/>
    <s v="ICDB_MCP 202601 KR EC"/>
    <n v="77"/>
    <s v="Super Light Maintenance"/>
    <n v="0.13"/>
    <n v="0"/>
    <n v="0.13"/>
    <n v="0"/>
    <n v="0"/>
    <n v="0.13"/>
    <m/>
    <m/>
    <n v="0"/>
    <n v="0"/>
    <n v="0.13"/>
    <n v="0"/>
    <n v="0.13"/>
    <s v="No Error"/>
    <m/>
    <m/>
    <m/>
    <m/>
    <m/>
    <m/>
    <m/>
    <m/>
    <m/>
    <m/>
    <s v="Super Light Maintenance"/>
  </r>
  <r>
    <s v="ICDB"/>
    <s v="ICDBICDB46067.3416666667"/>
    <s v="Not Found"/>
    <s v="EC valuation | Belgium_FM_banking_book | Live on ALM Core"/>
    <s v="MCPICDBICDBEC valuation | Belgium_FM_banking_book | Live on ALM Core"/>
    <s v="MCPICDBICDB"/>
    <s v="Not Started"/>
    <m/>
    <m/>
    <m/>
    <m/>
    <m/>
    <m/>
    <m/>
    <m/>
    <m/>
    <m/>
    <m/>
    <m/>
    <n v="2601"/>
    <x v="11"/>
    <x v="0"/>
    <s v="START EC valuation | Belgium_FM_banking_book | Live on ALM Core"/>
    <s v="END EC valuation | Belgium_FM_banking_book | Live on ALM Core"/>
    <d v="2026-02-14T08:12:00"/>
    <d v="2026-02-14T08:18:00"/>
    <d v="2026-02-14T08:18:00"/>
    <s v="NULL"/>
    <s v="Completed"/>
    <s v="ICDB_MCP 202601 KR EC"/>
    <n v="1"/>
    <s v="EC valuation | Belgium_FM_banking_book | Live on ALM Core"/>
    <n v="0.1"/>
    <n v="0"/>
    <n v="0.1"/>
    <n v="0"/>
    <n v="0"/>
    <n v="0.1"/>
    <m/>
    <m/>
    <n v="0"/>
    <n v="0"/>
    <n v="0.1"/>
    <n v="0"/>
    <n v="0.1"/>
    <s v="No Error"/>
    <m/>
    <m/>
    <m/>
    <m/>
    <m/>
    <m/>
    <m/>
    <m/>
    <m/>
    <m/>
    <s v=""/>
  </r>
  <r>
    <s v="ICDB"/>
    <s v="ICDBICDB46067.3458333333"/>
    <s v="Not Found"/>
    <s v="Super Light Maintenance"/>
    <s v="MCPICDBICDBSuper Light Maintenance"/>
    <s v="MCPICDBICDB"/>
    <s v="Not Started"/>
    <m/>
    <m/>
    <m/>
    <m/>
    <m/>
    <m/>
    <m/>
    <m/>
    <m/>
    <m/>
    <m/>
    <m/>
    <n v="2601"/>
    <x v="11"/>
    <x v="0"/>
    <s v="START Super Light Maintenance"/>
    <s v="END Super Light Maintenance"/>
    <d v="2026-02-14T08:18:00"/>
    <d v="2026-02-14T08:26:00"/>
    <d v="2026-02-14T08:26:00"/>
    <s v="NULL"/>
    <s v="Completed"/>
    <s v="ICDB_MCP 202601 KR EC"/>
    <n v="78"/>
    <s v="Super Light Maintenance"/>
    <n v="0.13"/>
    <n v="0"/>
    <n v="0.13"/>
    <n v="0"/>
    <n v="0"/>
    <n v="0.13"/>
    <m/>
    <m/>
    <n v="0"/>
    <n v="0"/>
    <n v="0.13"/>
    <n v="0"/>
    <n v="0.13"/>
    <s v="No Error"/>
    <m/>
    <m/>
    <m/>
    <m/>
    <m/>
    <m/>
    <m/>
    <m/>
    <m/>
    <m/>
    <s v="Super Light Maintenance"/>
  </r>
  <r>
    <s v="ICDB"/>
    <s v="ICDBICDB46067.3513888889"/>
    <s v="Not Found"/>
    <s v="EC valuation | Luxembourg | Live on ALM Core"/>
    <s v="MCPICDBICDBEC valuation | Luxembourg | Live on ALM Core"/>
    <s v="MCPICDBICDB"/>
    <s v="Not Started"/>
    <m/>
    <m/>
    <m/>
    <m/>
    <m/>
    <m/>
    <m/>
    <m/>
    <m/>
    <m/>
    <m/>
    <m/>
    <n v="2601"/>
    <x v="11"/>
    <x v="0"/>
    <s v="START EC valuation | Luxembourg | Live on ALM Core"/>
    <s v="END EC valuation | Luxembourg | Live on ALM Core"/>
    <d v="2026-02-14T08:26:00"/>
    <d v="2026-02-14T08:31:00"/>
    <d v="2026-02-14T08:31:00"/>
    <s v="NULL"/>
    <s v="Completed"/>
    <s v="ICDB_MCP 202601 KR EC"/>
    <n v="1"/>
    <s v="EC valuation | Luxembourg | Live on ALM Core"/>
    <n v="0.08"/>
    <n v="0"/>
    <n v="0.08"/>
    <n v="0"/>
    <n v="0"/>
    <n v="0.08"/>
    <m/>
    <m/>
    <n v="0"/>
    <n v="0"/>
    <n v="0.08"/>
    <n v="0"/>
    <n v="0.08"/>
    <s v="No Error"/>
    <m/>
    <m/>
    <m/>
    <m/>
    <m/>
    <m/>
    <m/>
    <m/>
    <m/>
    <m/>
    <s v=""/>
  </r>
  <r>
    <s v="ICDB"/>
    <s v="ICDBICDB46067.3548611111"/>
    <s v="Not Found"/>
    <s v="Super Light Maintenance"/>
    <s v="MCPICDBICDBSuper Light Maintenance"/>
    <s v="MCPICDBICDB"/>
    <s v="Not Started"/>
    <m/>
    <m/>
    <m/>
    <m/>
    <m/>
    <m/>
    <m/>
    <m/>
    <m/>
    <m/>
    <m/>
    <m/>
    <n v="2601"/>
    <x v="11"/>
    <x v="0"/>
    <s v="START Super Light Maintenance"/>
    <s v="END Super Light Maintenance"/>
    <d v="2026-02-14T08:31:00"/>
    <d v="2026-02-14T08:39:00"/>
    <d v="2026-02-14T08:43:00"/>
    <s v="NULL"/>
    <s v="Completed"/>
    <s v="ICDB_MCP 202601 KR EC"/>
    <n v="79"/>
    <s v="Super Light Maintenance"/>
    <n v="0.13"/>
    <n v="0"/>
    <n v="0.13"/>
    <n v="0"/>
    <n v="0"/>
    <n v="0.13"/>
    <m/>
    <m/>
    <n v="0"/>
    <n v="0"/>
    <n v="0.13"/>
    <n v="0"/>
    <n v="0.13"/>
    <s v="No Error"/>
    <m/>
    <m/>
    <m/>
    <m/>
    <m/>
    <m/>
    <m/>
    <m/>
    <m/>
    <m/>
    <s v="Super Light Maintenance"/>
  </r>
  <r>
    <s v="ICDB"/>
    <s v="ICDBICDB46067.3631944444"/>
    <s v="Not Found"/>
    <s v="load AIC Spreads"/>
    <s v="MCPICDBICDBload AIC Spreads"/>
    <s v="MCPICDBICDB"/>
    <s v="Not Started"/>
    <m/>
    <m/>
    <m/>
    <m/>
    <m/>
    <m/>
    <m/>
    <m/>
    <m/>
    <m/>
    <m/>
    <m/>
    <n v="2601"/>
    <x v="11"/>
    <x v="0"/>
    <s v="START load AIC Spreads"/>
    <s v="END load AIC Spreads"/>
    <d v="2026-02-14T08:43:00"/>
    <d v="2026-02-14T09:55:00"/>
    <d v="2026-02-14T09:55:00"/>
    <s v="NULL"/>
    <s v="Completed"/>
    <s v="ICDB_MCP 202601 Valuation_AIC_IRRBBCORE_MCP"/>
    <n v="1"/>
    <s v="load AIC Spreads"/>
    <n v="1.2"/>
    <n v="0"/>
    <n v="1.2"/>
    <n v="0"/>
    <n v="0"/>
    <n v="1.2"/>
    <m/>
    <m/>
    <n v="0"/>
    <n v="0"/>
    <n v="1.2"/>
    <n v="0"/>
    <n v="1.2"/>
    <s v="No Error"/>
    <m/>
    <m/>
    <m/>
    <m/>
    <m/>
    <m/>
    <m/>
    <m/>
    <m/>
    <m/>
    <s v=""/>
  </r>
  <r>
    <s v="ICDB"/>
    <s v="ICDBICDB46067.4131944444"/>
    <s v="Not Found"/>
    <s v="Valuation AIC | NLWB_Lending | Live on ALM Core"/>
    <s v="MCPICDBICDBValuation AIC | NLWB_Lending | Live on ALM Core"/>
    <s v="MCPICDBICDB"/>
    <s v="Not Started"/>
    <m/>
    <m/>
    <m/>
    <m/>
    <m/>
    <m/>
    <m/>
    <m/>
    <m/>
    <m/>
    <m/>
    <m/>
    <n v="2601"/>
    <x v="11"/>
    <x v="0"/>
    <s v="START Valuation AIC | NLWB_Lending | Live on ALM Core"/>
    <s v="END Valuation AIC | NLWB_Lending | Live on ALM Core"/>
    <d v="2026-02-14T09:55:00"/>
    <d v="2026-02-14T10:17:00"/>
    <d v="2026-02-14T10:17:00"/>
    <s v="NULL"/>
    <s v="Completed"/>
    <s v="ICDB_MCP 202601 Valuation_AIC_IRRBBCORE_MCP"/>
    <n v="1"/>
    <s v="Valuation AIC | NLWB_Lending | Live on ALM Core"/>
    <n v="0.37"/>
    <n v="0"/>
    <n v="0.37"/>
    <n v="0"/>
    <n v="0"/>
    <n v="0.37"/>
    <m/>
    <m/>
    <n v="0"/>
    <n v="0"/>
    <n v="0.37"/>
    <n v="0"/>
    <n v="0.37"/>
    <s v="No Error"/>
    <m/>
    <m/>
    <m/>
    <m/>
    <m/>
    <m/>
    <m/>
    <m/>
    <m/>
    <m/>
    <s v=""/>
  </r>
  <r>
    <s v="ICDB"/>
    <s v="ICDBICDB46067.4284722222"/>
    <s v="Not Found"/>
    <s v="Valuation AIC | NLWB_FM_Banking_books | Live on ALM Core"/>
    <s v="MCPICDBICDBValuation AIC | NLWB_FM_Banking_books | Live on ALM Core"/>
    <s v="MCPICDBICDB"/>
    <s v="Not Started"/>
    <m/>
    <m/>
    <m/>
    <m/>
    <m/>
    <m/>
    <m/>
    <m/>
    <m/>
    <m/>
    <m/>
    <m/>
    <n v="2601"/>
    <x v="11"/>
    <x v="0"/>
    <s v="START Valuation AIC | NLWB_FM_Banking_books | Live on ALM Core"/>
    <s v="END Valuation AIC | NLWB_FM_Banking_books | Live on ALM Core"/>
    <d v="2026-02-14T10:17:00"/>
    <d v="2026-02-14T10:29:00"/>
    <d v="2026-02-14T10:29:00"/>
    <s v="NULL"/>
    <s v="Completed"/>
    <s v="ICDB_MCP 202601 Valuation_AIC_IRRBBCORE_MCP"/>
    <n v="1"/>
    <s v="Valuation AIC | NLWB_FM_Banking_books | Live on ALM Core"/>
    <n v="0.2"/>
    <n v="0"/>
    <n v="0.2"/>
    <n v="0"/>
    <n v="0"/>
    <n v="0.2"/>
    <m/>
    <m/>
    <n v="0"/>
    <n v="0"/>
    <n v="0.2"/>
    <n v="0"/>
    <n v="0.2"/>
    <s v="No Error"/>
    <m/>
    <m/>
    <m/>
    <m/>
    <m/>
    <m/>
    <m/>
    <m/>
    <m/>
    <m/>
    <s v=""/>
  </r>
  <r>
    <s v="ICDB"/>
    <s v="ICDBICDB46067.4368055556"/>
    <s v="Not Found"/>
    <s v="Valuation AIC | NLWB_BMG | Live on ALM Core"/>
    <s v="MCPICDBICDBValuation AIC | NLWB_BMG | Live on ALM Core"/>
    <s v="MCPICDBICDB"/>
    <s v="Not Started"/>
    <m/>
    <m/>
    <m/>
    <m/>
    <m/>
    <m/>
    <m/>
    <m/>
    <m/>
    <m/>
    <m/>
    <m/>
    <n v="2601"/>
    <x v="11"/>
    <x v="0"/>
    <s v="START Valuation AIC | NLWB_BMG | Live on ALM Core"/>
    <s v="END Valuation AIC | NLWB_BMG | Live on ALM Core"/>
    <d v="2026-02-14T10:29:00"/>
    <d v="2026-02-14T10:39:00"/>
    <d v="2026-02-14T10:39:00"/>
    <s v="NULL"/>
    <s v="Completed"/>
    <s v="ICDB_MCP 202601 Valuation_AIC_IRRBBCORE_MCP"/>
    <n v="1"/>
    <s v="Valuation AIC | NLWB_BMG | Live on ALM Core"/>
    <n v="0.17"/>
    <n v="0"/>
    <n v="0.17"/>
    <n v="0"/>
    <n v="0"/>
    <n v="0.17"/>
    <m/>
    <m/>
    <n v="0"/>
    <n v="0"/>
    <n v="0.17"/>
    <n v="0"/>
    <n v="0.17"/>
    <s v="No Error"/>
    <m/>
    <m/>
    <m/>
    <m/>
    <m/>
    <m/>
    <m/>
    <m/>
    <m/>
    <m/>
    <s v=""/>
  </r>
  <r>
    <s v="ICDB"/>
    <s v="ICDBICDB46067.44375"/>
    <s v="Not Found"/>
    <s v="Valuation AIC | NLWB_Trade_Finance_Services | Live on ALM Core"/>
    <s v="MCPICDBICDBValuation AIC | NLWB_Trade_Finance_Services | Live on ALM Core"/>
    <s v="MCPICDBICDB"/>
    <s v="Not Started"/>
    <m/>
    <m/>
    <m/>
    <m/>
    <m/>
    <m/>
    <m/>
    <m/>
    <m/>
    <m/>
    <m/>
    <m/>
    <n v="2601"/>
    <x v="11"/>
    <x v="0"/>
    <s v="START Valuation AIC | NLWB_Trade_Finance_Services | Live on ALM Core"/>
    <s v="END Valuation AIC | NLWB_Trade_Finance_Services | Live on ALM Core"/>
    <d v="2026-02-14T10:39:00"/>
    <d v="2026-02-14T11:14:00"/>
    <d v="2026-02-14T11:14:00"/>
    <s v="NULL"/>
    <s v="Completed"/>
    <s v="ICDB_MCP 202601 Valuation_AIC_IRRBBCORE_MCP"/>
    <n v="1"/>
    <s v="Valuation AIC | NLWB_Trade_Finance_Services | Live on ALM Core"/>
    <n v="0.57999999999999996"/>
    <n v="0"/>
    <n v="0.57999999999999996"/>
    <n v="0"/>
    <n v="0"/>
    <n v="0.57999999999999996"/>
    <m/>
    <m/>
    <n v="0"/>
    <n v="0"/>
    <n v="0.57999999999999996"/>
    <n v="0"/>
    <n v="0.57999999999999996"/>
    <s v="No Error"/>
    <m/>
    <m/>
    <m/>
    <m/>
    <m/>
    <m/>
    <m/>
    <m/>
    <m/>
    <m/>
    <s v=""/>
  </r>
  <r>
    <s v="ICDB"/>
    <s v="ICDBICDB46067.4680555556"/>
    <s v="Not Found"/>
    <s v="Valuation AIC | Brussels | Live on ALM Core"/>
    <s v="MCPICDBICDBValuation AIC | Brussels | Live on ALM Core"/>
    <s v="MCPICDBICDB"/>
    <s v="Not Started"/>
    <m/>
    <m/>
    <m/>
    <m/>
    <m/>
    <m/>
    <m/>
    <m/>
    <m/>
    <m/>
    <m/>
    <m/>
    <n v="2601"/>
    <x v="11"/>
    <x v="0"/>
    <s v="START Valuation AIC | Brussels | Live on ALM Core"/>
    <s v="END Valuation AIC | Brussels | Live on ALM Core"/>
    <d v="2026-02-14T11:14:00"/>
    <d v="2026-02-14T11:24:00"/>
    <s v="NULL"/>
    <s v="NULL"/>
    <s v="Completed"/>
    <s v="ICDB_MCP 202601 Valuation_AIC_IRRBBCORE_MCP"/>
    <n v="1"/>
    <s v="Valuation AIC | Brussels | Live on ALM Core"/>
    <n v="0.17"/>
    <n v="0"/>
    <n v="0.17"/>
    <n v="0"/>
    <n v="0"/>
    <n v="0.17"/>
    <m/>
    <m/>
    <n v="0"/>
    <n v="0"/>
    <n v="0.17"/>
    <n v="0"/>
    <n v="0.17"/>
    <s v="No Error"/>
    <m/>
    <m/>
    <m/>
    <m/>
    <m/>
    <m/>
    <m/>
    <m/>
    <m/>
    <m/>
    <s v=""/>
  </r>
  <r>
    <s v="Delete Portfolio"/>
    <s v="ESDBDelete Portfolio46059.5291666667"/>
    <s v="Not Found"/>
    <s v="Delete portfolio from"/>
    <s v="MCPESDBDelete PortfolioDelete portfolio from"/>
    <s v="MCPESDBDelete Portfolio"/>
    <s v="Not Started"/>
    <m/>
    <m/>
    <m/>
    <m/>
    <m/>
    <m/>
    <m/>
    <m/>
    <m/>
    <m/>
    <m/>
    <m/>
    <n v="2601"/>
    <x v="12"/>
    <x v="0"/>
    <s v="START Delete portfolio from"/>
    <s v="END Delete portfolio from"/>
    <d v="2026-02-06T12:42:00"/>
    <d v="2026-02-06T12:45:00"/>
    <d v="2026-02-06T12:46:00"/>
    <s v="NULL"/>
    <s v="Completed"/>
    <s v="Delete_Portfolio_ES_MCP"/>
    <n v="1"/>
    <s v="Delete portfolio from"/>
    <n v="0.05"/>
    <n v="0"/>
    <n v="0.05"/>
    <n v="0"/>
    <n v="0"/>
    <n v="0.05"/>
    <m/>
    <m/>
    <n v="0"/>
    <n v="0"/>
    <n v="0.05"/>
    <n v="0"/>
    <n v="0.05"/>
    <s v="No Error"/>
    <m/>
    <m/>
    <m/>
    <m/>
    <m/>
    <m/>
    <m/>
    <m/>
    <m/>
    <m/>
    <s v=""/>
  </r>
  <r>
    <s v="Load Compare MP"/>
    <s v="ESDBLoad Compare MP46059.5319444444"/>
    <s v="Not Found"/>
    <s v="load Model parameters"/>
    <s v="MCPESDBLoad Compare MPload Model parameters"/>
    <s v="MCPESDBLoad Compare MP"/>
    <s v="Not Started"/>
    <m/>
    <m/>
    <m/>
    <m/>
    <m/>
    <m/>
    <m/>
    <m/>
    <m/>
    <m/>
    <m/>
    <m/>
    <n v="2601"/>
    <x v="12"/>
    <x v="0"/>
    <s v="START load Model parameters"/>
    <s v="END load Model parameters"/>
    <d v="2026-02-06T12:46:00"/>
    <d v="2026-02-06T12:49:00"/>
    <d v="2026-02-06T12:49:00"/>
    <s v="NULL"/>
    <s v="Completed"/>
    <s v="Load_compare_MP_ES_MCP"/>
    <n v="1"/>
    <s v="load Model parameters"/>
    <n v="0.05"/>
    <n v="0"/>
    <n v="0.05"/>
    <n v="0"/>
    <n v="0"/>
    <n v="0.05"/>
    <m/>
    <m/>
    <n v="0"/>
    <n v="0"/>
    <n v="0.05"/>
    <n v="0"/>
    <n v="0.05"/>
    <s v="No Error"/>
    <m/>
    <m/>
    <m/>
    <m/>
    <m/>
    <m/>
    <m/>
    <m/>
    <m/>
    <m/>
    <s v=""/>
  </r>
  <r>
    <s v="Load Compare MP"/>
    <s v="ESDBLoad Compare MP46059.5340277778"/>
    <s v="Not Found"/>
    <s v="Model parameters comparison"/>
    <s v="MCPESDBLoad Compare MPModel parameters comparison"/>
    <s v="MCPESDBLoad Compare MP"/>
    <s v="Not Started"/>
    <m/>
    <m/>
    <m/>
    <m/>
    <m/>
    <m/>
    <m/>
    <m/>
    <m/>
    <m/>
    <m/>
    <m/>
    <n v="2601"/>
    <x v="12"/>
    <x v="0"/>
    <s v="START Model parameters comparison"/>
    <s v="END Model parameters comparison"/>
    <d v="2026-02-06T12:49:00"/>
    <d v="2026-02-06T12:49:00"/>
    <d v="2026-02-06T12:50:00"/>
    <s v="NULL"/>
    <s v="Completed"/>
    <s v="Load_compare_MP_ES_MCP"/>
    <n v="1"/>
    <s v="Model parameters comparison"/>
    <n v="0"/>
    <n v="0"/>
    <n v="0"/>
    <n v="0"/>
    <n v="0"/>
    <n v="0"/>
    <m/>
    <m/>
    <n v="0"/>
    <n v="0"/>
    <n v="0"/>
    <n v="0"/>
    <n v="0"/>
    <s v="No Error"/>
    <m/>
    <m/>
    <m/>
    <m/>
    <m/>
    <m/>
    <m/>
    <m/>
    <m/>
    <m/>
    <s v=""/>
  </r>
  <r>
    <s v="Load Compare Spreads"/>
    <s v="ESDBLoad Compare Spreads46059.5347222222"/>
    <s v="Not Found"/>
    <s v="load Spreads"/>
    <s v="MCPESDBLoad Compare Spreadsload Spreads"/>
    <s v="MCPESDBLoad Compare Spreads"/>
    <s v="Not Started"/>
    <m/>
    <m/>
    <m/>
    <m/>
    <m/>
    <m/>
    <m/>
    <m/>
    <m/>
    <m/>
    <m/>
    <m/>
    <n v="2601"/>
    <x v="12"/>
    <x v="0"/>
    <s v="START load Spreads"/>
    <s v="END load Spreads"/>
    <d v="2026-02-06T12:50:00"/>
    <d v="2026-02-06T13:12:00"/>
    <d v="2026-02-06T13:12:00"/>
    <s v="NULL"/>
    <s v="Completed"/>
    <s v="Load_compare_Spreads_ES_MCP"/>
    <n v="1"/>
    <s v="load Spreads"/>
    <n v="0.37"/>
    <n v="0"/>
    <n v="0.37"/>
    <n v="0"/>
    <n v="0"/>
    <n v="0.37"/>
    <m/>
    <m/>
    <n v="0"/>
    <n v="0"/>
    <n v="0.37"/>
    <n v="0"/>
    <n v="0.37"/>
    <s v="No Error"/>
    <m/>
    <m/>
    <m/>
    <m/>
    <m/>
    <m/>
    <m/>
    <m/>
    <m/>
    <m/>
    <s v=""/>
  </r>
  <r>
    <s v="Load Compare Spreads"/>
    <s v="ESDBLoad Compare Spreads46059.55"/>
    <s v="Not Found"/>
    <s v="Spreads comparison"/>
    <s v="MCPESDBLoad Compare SpreadsSpreads comparison"/>
    <s v="MCPESDBLoad Compare Spreads"/>
    <s v="Not Started"/>
    <m/>
    <m/>
    <m/>
    <m/>
    <m/>
    <m/>
    <m/>
    <m/>
    <m/>
    <m/>
    <m/>
    <m/>
    <n v="2601"/>
    <x v="12"/>
    <x v="0"/>
    <s v="START Spreads comparison"/>
    <s v="END Spreads comparison"/>
    <d v="2026-02-06T13:12:00"/>
    <d v="2026-02-06T13:14:00"/>
    <d v="2026-02-12T05:21:00"/>
    <s v="NULL"/>
    <s v="Completed"/>
    <s v="Load_compare_Spreads_ES_MCP"/>
    <n v="1"/>
    <s v="Spreads comparison"/>
    <n v="0.03"/>
    <n v="0"/>
    <n v="0.03"/>
    <n v="0"/>
    <n v="0"/>
    <n v="0.03"/>
    <m/>
    <m/>
    <n v="0"/>
    <n v="0"/>
    <n v="0.03"/>
    <n v="0"/>
    <n v="0.03"/>
    <s v="No Error"/>
    <m/>
    <m/>
    <m/>
    <m/>
    <m/>
    <m/>
    <m/>
    <m/>
    <m/>
    <m/>
    <s v=""/>
  </r>
  <r>
    <s v="Load Pos"/>
    <s v="ESDBLoad Pos46065.2229166667"/>
    <s v="Not Found"/>
    <s v="Generate NTG"/>
    <s v="MCPESDBLoad PosGenerate NTG"/>
    <s v="MCPESDBLoad Pos"/>
    <s v="Not Started"/>
    <m/>
    <m/>
    <m/>
    <m/>
    <m/>
    <m/>
    <m/>
    <m/>
    <m/>
    <m/>
    <m/>
    <m/>
    <n v="2601"/>
    <x v="12"/>
    <x v="0"/>
    <s v="START Generate NTG"/>
    <s v="END Generate NTG"/>
    <d v="2026-02-12T05:21:00"/>
    <d v="2026-02-12T05:34:00"/>
    <d v="2026-02-12T05:34:00"/>
    <s v="NULL"/>
    <s v="Completed"/>
    <s v="Load_POS_ES_MCP"/>
    <n v="1"/>
    <s v="Generate NTG"/>
    <n v="0.22"/>
    <n v="0.22"/>
    <n v="0"/>
    <n v="0"/>
    <n v="0.22"/>
    <n v="0.22"/>
    <m/>
    <m/>
    <n v="0.22"/>
    <n v="0"/>
    <n v="0"/>
    <n v="0.22"/>
    <n v="0.22"/>
    <s v="Data Quality"/>
    <s v="Business Data Providers"/>
    <s v="Data Content Integrity Issue"/>
    <s v="ISSUE: Fail due to incorrect NTG file_x000a_ROOT CAUSE: NTG file provided by MRM's had an error in WAMD column with improper date format_x000a_SOLUTION: New file was provided rerun performed; Opportunity cost was however due to the error in positions file delivered by GFRS"/>
    <s v="NTG"/>
    <m/>
    <s v="Single‑Location Impact"/>
    <s v="One‑Off"/>
    <s v=" New file was provided rerun performed"/>
    <s v="reache out to the team to ask about controls"/>
    <m/>
    <s v=""/>
  </r>
  <r>
    <s v="Load Pos"/>
    <s v="ESDBLoad Pos46065.2319444444"/>
    <s v="Not Found"/>
    <s v="load"/>
    <s v="MCPESDBLoad Posload"/>
    <s v="MCPESDBLoad Pos"/>
    <s v="Not Started"/>
    <m/>
    <m/>
    <m/>
    <m/>
    <m/>
    <m/>
    <m/>
    <m/>
    <m/>
    <m/>
    <m/>
    <m/>
    <n v="2601"/>
    <x v="12"/>
    <x v="0"/>
    <s v="START load"/>
    <s v="NULL"/>
    <d v="2026-02-12T05:34:00"/>
    <d v="2026-02-12T06:29:00"/>
    <d v="2026-02-12T13:11:00"/>
    <s v="Exception from QRM: Exception calling RunCycleWithOverride: Exception calling RunCycleWithOverride: The component: 'Executing SQL Statement Task (49ef4192-653e-484a-9228-56b05a496901)' failed.  Conversion failed when converting date and/or time from character string. Problems with the query, &quot;ResultSet&quot; property not set correctly, parameters not set correctly, or connection not established correctly  failed sql statement: INSERT _SQLXForm_Src___sx9000079291_ESDB_LOC_ESDB_POSREP_NTG_MCP_QRM_txt_a8371aa1_2aa5_43b8_8a93_303c30f2f4f8  ([MARGIN2], [VW_GCD99_NAME_GCDIM99], [FTPSPREAD1], [FTPSPREAD2], [FTPSPREAD3], [VW_GCD102_NAME_GCDIM102], [VW_GCD28_NAME_GCDIM28], [FACE_AMT], [BOOK_VALUE], [GROSS_WAC], [NET_WAC], [MARGIN], [WAMD], [CUSIP], [LIFE_CAP], [MOTORESETD], [LORIGDATE], [SETTL_DATD], [AMORTDELAY], [PYMTFREQ_NAME_PAYMT_PRD], [EVNTFREQ_NAME_RESET_PRD], [CRNCDESC_NAME_CRNCID], [INDXDESC_NAME_INDXID], [LOCKOUTPRD], [VW_AMORTIZATIONS_NAME_AMORT_TYPE], [LIFE_FLOOR], [INTRTYPE_NAME_INTBASTYPE], [CMPNDINTR], [TRANSACTID], [VW_GCD07_NAME_GCDIM07], [VW_GCD06_NAME_GCDIM06], [VW_GCD09_NAME_GCDIM09], [VW_GCD10_NAME_GCDIM10], [VW_GCD39_NAME_GCDIM39], [VW_GCD40_NAME_GCDIM40], [VW_GCD49_NAME_GCDIM49], [VW_GCD56_NAME_GCDIM56], [VW_GCD57_NAME_GCDIM57], [VW_GCD54_NAME_GCDIM54], [VW_GCD66_NAME_GCDIM66], [VW_GCD70_NAME_GCDIM70], [VW_GCD71_NAME_GCDIM71], [VW_GCD74_NAME_GCDIM74], [VW_GCD76_NAME_GCDIM76], [VW_GCD82_NAME_GCDIM82], [VW_GCD15_NAME_GCDIM15], [VW_GCD95_NAME_GCDIM95], [VW_GCD97_NAME_GCDIM97], [VW_GCD98_NAME_GCDIM98], [TRADE_DATE], [NEXT_PDATE], [VW_GCD11_NAME_GCDIM11], [NCUSTOM9], [NCUSTOM10], [VW_GCD81_NAME_GCDIM81], [Correction or Deletion Indicator], [VW_GCD12_NAME_GCDIM12], [VW_GCD13_NAME_GCDIM13], [VW_GCD14_NAME_GCDIM14], [NCUSTOM7], [NCUSTOM8], [NCUSTOM12], [VW_GCD43_NAME_GCDIM43], [VW_GCD42_NAME_GCDIM42], [NCUSTOM4], [DCUSTOM3], [VW_GCD44_NAME_GCDIM44], [VW_GCD45_NAME_GCDIM45], [VW_GCD46_NAME_GCDIM46], [NCUSTOM29], [VW_GCD47_NAME_GCDIM47], [VW_GCD01_NAME_GCDIM01], [VW_GCD18_NAME_GCDIM18], [YC_DESC_NAME_YCID], [MTM_PRICE], [VW_GCD02_NAME_GCDIM02], [VW_GCD03_NAME_GCDIM03], [VW_GCD04_NAME_GCDIM04], [VW_GCD05_NAME_GCD Please see the diagnostic report for more details.  -- Details available: Y. -- Warnings available: N. (line: 78)  QRM error details:    "/>
    <s v="Failed"/>
    <s v="Load_POS_ES_MCP"/>
    <n v="1"/>
    <s v="load"/>
    <n v="0.92"/>
    <n v="0.92"/>
    <n v="0"/>
    <n v="6.7"/>
    <n v="7.62"/>
    <n v="7.62"/>
    <m/>
    <m/>
    <n v="0.92"/>
    <n v="6.7"/>
    <n v="0"/>
    <n v="7.62"/>
    <n v="7.62"/>
    <s v="Data Quality"/>
    <s v="Business Data Providers"/>
    <s v="Data Content Integrity Issue"/>
    <s v="ISSUE: Fail due to incorrect NTG file_x000a_ROOT CAUSE: NTG file provided by MRM's had an error in WAMD column with improper date format_x000a_SOLUTION: New file was provided rerun performed; Opportunity cost was however due to the error in positions file delivered by GFRS"/>
    <s v="NTG"/>
    <m/>
    <s v="Single‑Location Impact"/>
    <s v="One‑Off"/>
    <s v=" New file was provided rerun performed"/>
    <s v="reache out to the team to ask about controls"/>
    <m/>
    <s v=""/>
  </r>
  <r>
    <s v="Load Pos"/>
    <s v="ESDBLoad Pos46065.5493055556"/>
    <s v="Not Found"/>
    <s v="Generate NTG"/>
    <s v="MCPESDBLoad PosGenerate NTG"/>
    <s v="MCPESDBLoad Pos"/>
    <s v="Not Started"/>
    <m/>
    <m/>
    <m/>
    <m/>
    <m/>
    <m/>
    <m/>
    <m/>
    <m/>
    <m/>
    <m/>
    <m/>
    <n v="2601"/>
    <x v="12"/>
    <x v="0"/>
    <s v="START Generate NTG"/>
    <s v="END Generate NTG"/>
    <d v="2026-02-12T13:11:00"/>
    <d v="2026-02-12T13:25:00"/>
    <d v="2026-02-12T13:25:00"/>
    <s v="NULL"/>
    <s v="Completed"/>
    <s v="Load_POS_ES_MCP"/>
    <n v="2"/>
    <s v="Generate NTG"/>
    <n v="0.23"/>
    <n v="0"/>
    <n v="0.23"/>
    <n v="0"/>
    <n v="0"/>
    <n v="0.23"/>
    <m/>
    <m/>
    <n v="0"/>
    <n v="0"/>
    <n v="0.23"/>
    <n v="0"/>
    <n v="0.23"/>
    <s v="No Error"/>
    <m/>
    <m/>
    <m/>
    <m/>
    <m/>
    <m/>
    <m/>
    <m/>
    <m/>
    <m/>
    <s v=""/>
  </r>
  <r>
    <s v="Load Pos"/>
    <s v="ESDBLoad Pos46065.5590277778"/>
    <s v="Not Found"/>
    <s v="load"/>
    <s v="MCPESDBLoad Posload"/>
    <s v="MCPESDBLoad Pos"/>
    <s v="Not Started"/>
    <m/>
    <m/>
    <m/>
    <m/>
    <m/>
    <m/>
    <m/>
    <m/>
    <m/>
    <m/>
    <m/>
    <m/>
    <n v="2601"/>
    <x v="12"/>
    <x v="0"/>
    <s v="START load"/>
    <s v="END load"/>
    <d v="2026-02-12T13:25:00"/>
    <d v="2026-02-12T14:27:00"/>
    <d v="2026-02-12T14:27:00"/>
    <s v="NULL"/>
    <s v="Completed"/>
    <s v="Load_POS_ES_MCP"/>
    <n v="2"/>
    <s v="load"/>
    <n v="1.03"/>
    <n v="0"/>
    <n v="1.03"/>
    <n v="0"/>
    <n v="0"/>
    <n v="1.03"/>
    <m/>
    <m/>
    <n v="0"/>
    <n v="0"/>
    <n v="1.03"/>
    <n v="0"/>
    <n v="1.03"/>
    <s v="No Error"/>
    <m/>
    <m/>
    <m/>
    <m/>
    <m/>
    <m/>
    <m/>
    <m/>
    <m/>
    <m/>
    <s v=""/>
  </r>
  <r>
    <s v="Load Pos"/>
    <s v="ESDBLoad Pos46065.6020833333"/>
    <s v="Not Found"/>
    <s v="Stratification"/>
    <s v="MCPESDBLoad PosStratification"/>
    <s v="MCPESDBLoad Pos"/>
    <s v="Not Started"/>
    <m/>
    <m/>
    <m/>
    <m/>
    <m/>
    <m/>
    <m/>
    <m/>
    <m/>
    <m/>
    <m/>
    <m/>
    <n v="2601"/>
    <x v="12"/>
    <x v="0"/>
    <s v="START Stratification"/>
    <s v="END Stratification"/>
    <d v="2026-02-12T14:27:00"/>
    <d v="2026-02-12T14:32:00"/>
    <d v="2026-02-12T14:32:00"/>
    <s v="NULL"/>
    <s v="Completed"/>
    <s v="Load_POS_ES_MCP"/>
    <n v="1"/>
    <s v="Stratification"/>
    <n v="0.08"/>
    <n v="0"/>
    <n v="0.08"/>
    <n v="0"/>
    <n v="0"/>
    <n v="0.08"/>
    <m/>
    <m/>
    <n v="0"/>
    <n v="0"/>
    <n v="0.08"/>
    <n v="0"/>
    <n v="0.08"/>
    <s v="No Error"/>
    <m/>
    <m/>
    <m/>
    <m/>
    <m/>
    <m/>
    <m/>
    <m/>
    <m/>
    <m/>
    <s v=""/>
  </r>
  <r>
    <s v="Load Pos"/>
    <s v="ESDBLoad Pos46065.6055555556"/>
    <s v="Not Found"/>
    <s v="Position report OLAP exports"/>
    <s v="MCPESDBLoad PosPosition report OLAP exports"/>
    <s v="MCPESDBLoad Pos"/>
    <s v="Not Started"/>
    <m/>
    <m/>
    <m/>
    <m/>
    <m/>
    <m/>
    <m/>
    <m/>
    <m/>
    <m/>
    <m/>
    <m/>
    <n v="2601"/>
    <x v="12"/>
    <x v="0"/>
    <s v="START Position report OLAP exports"/>
    <s v="END Position report OLAP exports"/>
    <d v="2026-02-12T14:32:00"/>
    <d v="2026-02-12T14:45:00"/>
    <d v="2026-02-12T14:45:00"/>
    <s v="NULL"/>
    <s v="Completed"/>
    <s v="Load_POS_ES_MCP"/>
    <n v="1"/>
    <s v="Position report OLAP exports"/>
    <n v="0.22"/>
    <n v="0"/>
    <n v="0.22"/>
    <n v="0"/>
    <n v="0"/>
    <n v="0.22"/>
    <m/>
    <m/>
    <n v="0"/>
    <n v="0"/>
    <n v="0.22"/>
    <n v="0"/>
    <n v="0.22"/>
    <s v="No Error"/>
    <m/>
    <m/>
    <m/>
    <m/>
    <m/>
    <m/>
    <m/>
    <m/>
    <m/>
    <m/>
    <s v=""/>
  </r>
  <r>
    <s v="Load Pos"/>
    <s v="ESDBLoad Pos46065.6145833333"/>
    <s v="Not Found"/>
    <s v="copy from"/>
    <s v="MCPESDBLoad Poscopy from"/>
    <s v="MCPESDBLoad Pos"/>
    <s v="Not Started"/>
    <m/>
    <m/>
    <m/>
    <m/>
    <m/>
    <m/>
    <m/>
    <m/>
    <m/>
    <m/>
    <m/>
    <m/>
    <n v="2601"/>
    <x v="12"/>
    <x v="0"/>
    <s v="START copy from"/>
    <s v="END copy from"/>
    <d v="2026-02-12T14:45:00"/>
    <d v="2026-02-12T14:46:00"/>
    <d v="2026-02-12T14:49:00"/>
    <s v="NULL"/>
    <s v="Completed"/>
    <s v="Load_POS_ES_MCP"/>
    <n v="1"/>
    <s v="copy from"/>
    <n v="0.02"/>
    <n v="0"/>
    <n v="0.02"/>
    <n v="0"/>
    <n v="0"/>
    <n v="0.02"/>
    <m/>
    <m/>
    <n v="0"/>
    <n v="0"/>
    <n v="0.02"/>
    <n v="0"/>
    <n v="0.02"/>
    <s v="No Error"/>
    <m/>
    <m/>
    <m/>
    <m/>
    <m/>
    <m/>
    <m/>
    <m/>
    <m/>
    <m/>
    <s v=""/>
  </r>
  <r>
    <s v="Valuation (NPV)"/>
    <s v="ESDBValuation (NPV)46065.6173611111"/>
    <s v="Not Found"/>
    <s v="portfolio valuation run"/>
    <s v="MCPESDBValuation (NPV)portfolio valuation run"/>
    <s v="MCPESDBValuation (NPV)"/>
    <s v="Not Started"/>
    <m/>
    <m/>
    <m/>
    <m/>
    <m/>
    <m/>
    <m/>
    <m/>
    <m/>
    <m/>
    <m/>
    <m/>
    <n v="2601"/>
    <x v="12"/>
    <x v="0"/>
    <s v="START portfolio valuation run"/>
    <s v="END portfolio valuation run"/>
    <d v="2026-02-12T14:49:00"/>
    <d v="2026-02-12T18:50:00"/>
    <d v="2026-02-12T18:50:00"/>
    <s v="NULL"/>
    <s v="Completed"/>
    <s v="Valuation_ES_MCP"/>
    <n v="1"/>
    <s v="portfolio valuation run"/>
    <n v="4.0199999999999996"/>
    <n v="0"/>
    <n v="4.0199999999999996"/>
    <n v="0"/>
    <n v="0"/>
    <n v="4.0199999999999996"/>
    <m/>
    <m/>
    <n v="0"/>
    <n v="0"/>
    <n v="4.0199999999999996"/>
    <n v="0"/>
    <n v="4.0199999999999996"/>
    <s v="No Error"/>
    <m/>
    <m/>
    <m/>
    <m/>
    <m/>
    <m/>
    <m/>
    <m/>
    <m/>
    <m/>
    <s v=""/>
  </r>
  <r>
    <s v="Valuation (NPV)"/>
    <s v="ESDBValuation (NPV)46065.7847222222"/>
    <s v="Not Found"/>
    <s v="export to ara"/>
    <s v="MCPESDBValuation (NPV)export to ara"/>
    <s v="MCPESDBValuation (NPV)"/>
    <s v="Not Started"/>
    <m/>
    <m/>
    <m/>
    <m/>
    <m/>
    <m/>
    <m/>
    <m/>
    <m/>
    <m/>
    <m/>
    <m/>
    <n v="2601"/>
    <x v="12"/>
    <x v="0"/>
    <s v="START export to ara"/>
    <s v="END export to ara"/>
    <d v="2026-02-12T18:50:00"/>
    <d v="2026-02-12T18:50:00"/>
    <d v="2026-02-12T18:50:00"/>
    <s v="NULL"/>
    <s v="Completed"/>
    <s v="Valuation_ES_MCP"/>
    <n v="1"/>
    <s v="export to ara"/>
    <n v="0"/>
    <n v="0"/>
    <n v="0"/>
    <n v="0"/>
    <n v="0"/>
    <n v="0"/>
    <m/>
    <m/>
    <n v="0"/>
    <n v="0"/>
    <n v="0"/>
    <n v="0"/>
    <n v="0"/>
    <s v="No Error"/>
    <m/>
    <m/>
    <m/>
    <m/>
    <m/>
    <m/>
    <m/>
    <m/>
    <m/>
    <m/>
    <s v=""/>
  </r>
  <r>
    <s v="Valuation (NPV)"/>
    <s v="ESDBValuation (NPV)46065.7847222222"/>
    <s v="Not Found"/>
    <s v="Light Maintenance"/>
    <s v="MCPESDBValuation (NPV)Light Maintenance"/>
    <s v="MCPESDBValuation (NPV)"/>
    <s v="Not Started"/>
    <m/>
    <m/>
    <m/>
    <m/>
    <m/>
    <m/>
    <m/>
    <m/>
    <m/>
    <m/>
    <m/>
    <m/>
    <n v="2601"/>
    <x v="12"/>
    <x v="0"/>
    <s v="START Light Maintenance"/>
    <s v="END Light Maintenance"/>
    <d v="2026-02-12T18:50:00"/>
    <d v="2026-02-12T19:29:00"/>
    <d v="2026-02-12T19:29:00"/>
    <s v="NULL"/>
    <s v="Completed"/>
    <s v="Valuation_ES_MCP"/>
    <n v="1"/>
    <s v="Light Maintenance"/>
    <n v="0.65"/>
    <n v="0"/>
    <n v="0.65"/>
    <n v="0"/>
    <n v="0"/>
    <n v="0.65"/>
    <m/>
    <m/>
    <n v="0"/>
    <n v="0"/>
    <n v="0.65"/>
    <n v="0"/>
    <n v="0.65"/>
    <s v="No Error"/>
    <m/>
    <m/>
    <m/>
    <m/>
    <m/>
    <m/>
    <m/>
    <m/>
    <m/>
    <m/>
    <s v=""/>
  </r>
  <r>
    <s v="Valuation (NPV)"/>
    <s v="ESDBValuation (NPV)46065.8118055556"/>
    <s v="Not Found"/>
    <s v="valuation report OLAP exports"/>
    <s v="MCPESDBValuation (NPV)valuation report OLAP exports"/>
    <s v="MCPESDBValuation (NPV)"/>
    <s v="Not Started"/>
    <m/>
    <m/>
    <m/>
    <m/>
    <m/>
    <m/>
    <m/>
    <m/>
    <m/>
    <m/>
    <m/>
    <m/>
    <n v="2601"/>
    <x v="12"/>
    <x v="0"/>
    <s v="START valuation report OLAP exports"/>
    <s v="END valuation report OLAP exports"/>
    <d v="2026-02-12T19:29:00"/>
    <d v="2026-02-12T20:18:00"/>
    <d v="2026-02-12T20:18:00"/>
    <s v="NULL"/>
    <s v="Completed"/>
    <s v="Valuation_ES_MCP"/>
    <n v="1"/>
    <s v="valuation report OLAP exports"/>
    <n v="0.82"/>
    <n v="0"/>
    <n v="0.82"/>
    <n v="0"/>
    <n v="0"/>
    <n v="0.82"/>
    <m/>
    <m/>
    <n v="0"/>
    <n v="0"/>
    <n v="0.82"/>
    <n v="0"/>
    <n v="0.82"/>
    <s v="No Error"/>
    <m/>
    <m/>
    <m/>
    <m/>
    <m/>
    <m/>
    <m/>
    <m/>
    <m/>
    <m/>
    <s v=""/>
  </r>
  <r>
    <s v="Valuation (NPV)"/>
    <s v="ESDBValuation (NPV)46065.8458333333"/>
    <s v="Not Found"/>
    <s v="valuation report QRM reporter exports"/>
    <s v="MCPESDBValuation (NPV)valuation report QRM reporter exports"/>
    <s v="MCPESDBValuation (NPV)"/>
    <s v="Not Started"/>
    <m/>
    <m/>
    <m/>
    <m/>
    <m/>
    <m/>
    <m/>
    <m/>
    <m/>
    <m/>
    <m/>
    <m/>
    <n v="2601"/>
    <x v="12"/>
    <x v="0"/>
    <s v="START valuation report QRM reporter exports"/>
    <s v="END valuation report QRM reporter exports"/>
    <d v="2026-02-12T20:18:00"/>
    <d v="2026-02-12T20:21:00"/>
    <d v="2026-02-12T20:22:00"/>
    <s v="NULL"/>
    <s v="Completed"/>
    <s v="Valuation_ES_MCP"/>
    <n v="1"/>
    <s v="valuation report QRM reporter exports"/>
    <n v="0.05"/>
    <n v="0"/>
    <n v="0.05"/>
    <n v="0"/>
    <n v="0"/>
    <n v="0.05"/>
    <m/>
    <m/>
    <n v="0"/>
    <n v="0"/>
    <n v="0.05"/>
    <n v="0"/>
    <n v="0.05"/>
    <s v="No Error"/>
    <m/>
    <m/>
    <m/>
    <m/>
    <m/>
    <m/>
    <m/>
    <m/>
    <m/>
    <m/>
    <s v=""/>
  </r>
  <r>
    <s v="CSRBB Valuation"/>
    <s v="ESDBCSRBB Valuation46065.8486111111"/>
    <s v="Not Found"/>
    <s v="CSRBB Portfolio Valuation"/>
    <s v="MCPESDBCSRBB ValuationCSRBB Portfolio Valuation"/>
    <s v="MCPESDBCSRBB Valuation"/>
    <s v="Not Started"/>
    <m/>
    <m/>
    <m/>
    <m/>
    <m/>
    <m/>
    <m/>
    <m/>
    <m/>
    <m/>
    <m/>
    <m/>
    <n v="2601"/>
    <x v="12"/>
    <x v="0"/>
    <s v="START CSRBB Portfolio Valuation"/>
    <s v="END CSRBB Portfolio Valuation"/>
    <d v="2026-02-12T20:22:00"/>
    <d v="2026-02-12T21:11:00"/>
    <d v="2026-02-12T21:11:00"/>
    <s v="NULL"/>
    <s v="Completed"/>
    <s v="CSRBB_Valuation_ES_MCP"/>
    <n v="1"/>
    <s v="CSRBB Portfolio Valuation"/>
    <n v="0.82"/>
    <n v="0"/>
    <n v="0.82"/>
    <n v="0"/>
    <n v="0"/>
    <n v="0.82"/>
    <m/>
    <m/>
    <n v="0"/>
    <n v="0"/>
    <n v="0.82"/>
    <n v="0"/>
    <n v="0.82"/>
    <s v="No Error"/>
    <m/>
    <m/>
    <m/>
    <m/>
    <m/>
    <m/>
    <m/>
    <m/>
    <m/>
    <m/>
    <s v=""/>
  </r>
  <r>
    <s v="CSRBB Valuation"/>
    <s v="ESDBCSRBB Valuation46065.8826388889"/>
    <s v="Not Found"/>
    <s v="Light Maintenance"/>
    <s v="MCPESDBCSRBB ValuationLight Maintenance"/>
    <s v="MCPESDBCSRBB Valuation"/>
    <s v="Not Started"/>
    <m/>
    <m/>
    <m/>
    <m/>
    <m/>
    <m/>
    <m/>
    <m/>
    <m/>
    <m/>
    <m/>
    <m/>
    <n v="2601"/>
    <x v="12"/>
    <x v="0"/>
    <s v="START Light Maintenance"/>
    <s v="END Light Maintenance"/>
    <d v="2026-02-12T21:11:00"/>
    <d v="2026-02-12T21:33:00"/>
    <d v="2026-02-12T21:33:00"/>
    <s v="NULL"/>
    <s v="Completed"/>
    <s v="CSRBB_Valuation_ES_MCP"/>
    <n v="2"/>
    <s v="Light Maintenance"/>
    <n v="0.37"/>
    <n v="0"/>
    <n v="0.37"/>
    <n v="0"/>
    <n v="0"/>
    <n v="0.37"/>
    <m/>
    <m/>
    <n v="0"/>
    <n v="0"/>
    <n v="0.37"/>
    <n v="0"/>
    <n v="0.37"/>
    <s v="No Error"/>
    <m/>
    <m/>
    <m/>
    <m/>
    <m/>
    <m/>
    <m/>
    <m/>
    <m/>
    <m/>
    <s v=""/>
  </r>
  <r>
    <s v="CSRBB Planning"/>
    <s v="ESDBCSRBB Planning46065.8979166667"/>
    <s v="Not Found"/>
    <s v="import CSRBB strategies"/>
    <s v="MCPESDBCSRBB Planningimport CSRBB strategies"/>
    <s v="MCPESDBCSRBB Planning"/>
    <s v="Not Started"/>
    <m/>
    <m/>
    <m/>
    <m/>
    <m/>
    <m/>
    <m/>
    <m/>
    <m/>
    <m/>
    <m/>
    <m/>
    <n v="2601"/>
    <x v="12"/>
    <x v="0"/>
    <s v="START import CSRBB strategies"/>
    <s v="END import CSRBB strategies"/>
    <d v="2026-02-12T21:33:00"/>
    <d v="2026-02-12T22:36:00"/>
    <d v="2026-02-12T22:36:00"/>
    <s v="NULL"/>
    <s v="Completed"/>
    <s v="CSRBB_Planning_ES_MCP"/>
    <n v="1"/>
    <s v="import CSRBB strategies"/>
    <n v="1.05"/>
    <n v="0"/>
    <n v="1.05"/>
    <n v="0"/>
    <n v="0"/>
    <n v="1.05"/>
    <m/>
    <m/>
    <n v="0"/>
    <n v="0"/>
    <n v="1.05"/>
    <n v="0"/>
    <n v="1.05"/>
    <s v="No Error"/>
    <m/>
    <m/>
    <m/>
    <m/>
    <m/>
    <m/>
    <m/>
    <m/>
    <m/>
    <m/>
    <s v=""/>
  </r>
  <r>
    <s v="CSRBB Planning"/>
    <s v="ESDBCSRBB Planning46065.9416666667"/>
    <s v="Not Found"/>
    <s v="CSRBB Planning Run"/>
    <s v="MCPESDBCSRBB PlanningCSRBB Planning Run"/>
    <s v="MCPESDBCSRBB Planning"/>
    <s v="Not Started"/>
    <m/>
    <m/>
    <m/>
    <m/>
    <m/>
    <m/>
    <m/>
    <m/>
    <m/>
    <m/>
    <m/>
    <m/>
    <n v="2601"/>
    <x v="12"/>
    <x v="0"/>
    <s v="START CSRBB Planning Run"/>
    <s v="END CSRBB Planning Run"/>
    <d v="2026-02-12T22:36:00"/>
    <d v="2026-02-13T00:23:00"/>
    <d v="2026-02-13T00:23:00"/>
    <s v="NULL"/>
    <s v="Completed"/>
    <s v="CSRBB_Planning_ES_MCP"/>
    <n v="1"/>
    <s v="CSRBB Planning Run"/>
    <n v="1.78"/>
    <n v="0"/>
    <n v="1.78"/>
    <n v="0"/>
    <n v="0"/>
    <n v="1.78"/>
    <m/>
    <m/>
    <n v="0"/>
    <n v="0"/>
    <n v="1.78"/>
    <n v="0"/>
    <n v="1.78"/>
    <s v="No Error"/>
    <m/>
    <m/>
    <m/>
    <m/>
    <m/>
    <m/>
    <m/>
    <m/>
    <m/>
    <m/>
    <s v=""/>
  </r>
  <r>
    <s v="CSRBB Planning"/>
    <s v="ESDBCSRBB Planning46066.0159722222"/>
    <s v="Not Found"/>
    <s v="export to ara"/>
    <s v="MCPESDBCSRBB Planningexport to ara"/>
    <s v="MCPESDBCSRBB Planning"/>
    <s v="Not Started"/>
    <m/>
    <m/>
    <m/>
    <m/>
    <m/>
    <m/>
    <m/>
    <m/>
    <m/>
    <m/>
    <m/>
    <m/>
    <n v="2601"/>
    <x v="12"/>
    <x v="0"/>
    <s v="START export to ara"/>
    <s v="END export to ara"/>
    <d v="2026-02-13T00:23:00"/>
    <d v="2026-02-13T00:23:00"/>
    <d v="2026-02-13T00:24:00"/>
    <s v="NULL"/>
    <s v="Completed"/>
    <s v="CSRBB_Planning_ES_MCP"/>
    <n v="2"/>
    <s v="export to ara"/>
    <n v="0"/>
    <n v="0"/>
    <n v="0"/>
    <n v="0"/>
    <n v="0"/>
    <n v="0"/>
    <m/>
    <m/>
    <n v="0"/>
    <n v="0"/>
    <n v="0"/>
    <n v="0"/>
    <n v="0"/>
    <s v="No Error"/>
    <m/>
    <m/>
    <m/>
    <m/>
    <m/>
    <m/>
    <m/>
    <m/>
    <m/>
    <m/>
    <s v=""/>
  </r>
  <r>
    <s v="GAP"/>
    <s v="ESDBGAP46066.0166666667"/>
    <s v="Not Found"/>
    <s v="gap planning"/>
    <s v="MCPESDBGAPgap planning"/>
    <s v="MCPESDBGAP"/>
    <s v="Not Started"/>
    <m/>
    <m/>
    <m/>
    <m/>
    <m/>
    <m/>
    <m/>
    <m/>
    <m/>
    <m/>
    <m/>
    <m/>
    <n v="2601"/>
    <x v="12"/>
    <x v="0"/>
    <s v="START gap planning"/>
    <s v="END gap planning"/>
    <d v="2026-02-13T00:24:00"/>
    <d v="2026-02-13T05:02:00"/>
    <d v="2026-02-13T05:03:00"/>
    <s v="NULL"/>
    <s v="Completed"/>
    <s v="GAP_ES_MCP"/>
    <n v="1"/>
    <s v="gap planning"/>
    <n v="4.63"/>
    <n v="0"/>
    <n v="4.63"/>
    <n v="0"/>
    <n v="0"/>
    <n v="4.63"/>
    <m/>
    <m/>
    <n v="0"/>
    <n v="0"/>
    <n v="4.63"/>
    <n v="0"/>
    <n v="4.63"/>
    <s v="No Error"/>
    <m/>
    <m/>
    <m/>
    <m/>
    <m/>
    <m/>
    <m/>
    <m/>
    <m/>
    <m/>
    <s v=""/>
  </r>
  <r>
    <s v="EC"/>
    <s v="ESDBEC46066.2104166667"/>
    <s v="Not Found"/>
    <s v="Light Maintenance"/>
    <s v="MCPESDBECLight Maintenance"/>
    <s v="MCPESDBEC"/>
    <s v="Not Started"/>
    <m/>
    <m/>
    <m/>
    <m/>
    <m/>
    <m/>
    <m/>
    <m/>
    <m/>
    <m/>
    <m/>
    <m/>
    <n v="2601"/>
    <x v="12"/>
    <x v="0"/>
    <s v="START Light Maintenance"/>
    <s v="END Light Maintenance"/>
    <d v="2026-02-13T05:03:00"/>
    <d v="2026-02-13T05:38:00"/>
    <d v="2026-02-13T05:38:00"/>
    <s v="NULL"/>
    <s v="Completed"/>
    <s v="EC_ES_MCP"/>
    <n v="3"/>
    <s v="Light Maintenance"/>
    <n v="0.57999999999999996"/>
    <n v="0"/>
    <n v="0.57999999999999996"/>
    <n v="0"/>
    <n v="0"/>
    <n v="0.57999999999999996"/>
    <m/>
    <m/>
    <n v="0"/>
    <n v="0"/>
    <n v="0.57999999999999996"/>
    <n v="0"/>
    <n v="0.57999999999999996"/>
    <s v="No Error"/>
    <m/>
    <m/>
    <m/>
    <m/>
    <m/>
    <m/>
    <m/>
    <m/>
    <m/>
    <m/>
    <s v="Light Maintenance"/>
  </r>
  <r>
    <s v="EC"/>
    <s v="ESDBEC46066.2347222222"/>
    <s v="Not Found"/>
    <s v="ing-ec valuation"/>
    <s v="MCPESDBECing-ec valuation"/>
    <s v="MCPESDBEC"/>
    <s v="Not Started"/>
    <m/>
    <m/>
    <m/>
    <m/>
    <m/>
    <m/>
    <m/>
    <m/>
    <m/>
    <m/>
    <m/>
    <m/>
    <n v="2601"/>
    <x v="12"/>
    <x v="0"/>
    <s v="START ing-ec valuation"/>
    <s v="END ing-ec valuation"/>
    <d v="2026-02-13T05:38:00"/>
    <d v="2026-02-13T11:55:00"/>
    <d v="2026-02-13T11:55:00"/>
    <s v="NULL"/>
    <s v="Completed"/>
    <s v="EC_ES_MCP"/>
    <n v="1"/>
    <s v="ing-ec valuation"/>
    <n v="6.28"/>
    <n v="0"/>
    <n v="6.28"/>
    <n v="0"/>
    <n v="0"/>
    <n v="6.28"/>
    <m/>
    <m/>
    <n v="0"/>
    <n v="0"/>
    <n v="6.28"/>
    <n v="0"/>
    <n v="6.28"/>
    <s v="No Error"/>
    <m/>
    <m/>
    <m/>
    <m/>
    <m/>
    <m/>
    <m/>
    <m/>
    <m/>
    <m/>
    <s v=""/>
  </r>
  <r>
    <s v="EC"/>
    <s v="ESDBEC46066.4965277778"/>
    <s v="Not Found"/>
    <s v="ing-ec valuation exports from ARA"/>
    <s v="MCPESDBECing-ec valuation exports from ARA"/>
    <s v="MCPESDBEC"/>
    <s v="Not Started"/>
    <m/>
    <m/>
    <m/>
    <m/>
    <m/>
    <m/>
    <m/>
    <m/>
    <m/>
    <m/>
    <m/>
    <m/>
    <n v="2601"/>
    <x v="12"/>
    <x v="0"/>
    <s v="START ing-ec valuation exports from ARA"/>
    <s v="END ing-ec valuation exports from ARA"/>
    <d v="2026-02-13T11:55:00"/>
    <d v="2026-02-13T11:55:00"/>
    <d v="2026-02-13T11:55:00"/>
    <s v="NULL"/>
    <s v="Completed"/>
    <s v="EC_ES_MCP"/>
    <n v="1"/>
    <s v="ing-ec valuation exports from ARA"/>
    <n v="0"/>
    <n v="0"/>
    <n v="0"/>
    <n v="0"/>
    <n v="0"/>
    <n v="0"/>
    <m/>
    <m/>
    <n v="0"/>
    <n v="0"/>
    <n v="0"/>
    <n v="0"/>
    <n v="0"/>
    <s v="No Error"/>
    <m/>
    <m/>
    <m/>
    <m/>
    <m/>
    <m/>
    <m/>
    <m/>
    <m/>
    <m/>
    <s v=""/>
  </r>
  <r>
    <s v="EC"/>
    <s v="ESDBEC46066.4965277778"/>
    <s v="Not Found"/>
    <s v="ing-ec valuation QRM reporter exports"/>
    <s v="MCPESDBECing-ec valuation QRM reporter exports"/>
    <s v="MCPESDBEC"/>
    <s v="Not Started"/>
    <m/>
    <m/>
    <m/>
    <m/>
    <m/>
    <m/>
    <m/>
    <m/>
    <m/>
    <m/>
    <m/>
    <m/>
    <n v="2601"/>
    <x v="12"/>
    <x v="0"/>
    <s v="START ing-ec valuation QRM reporter exports"/>
    <s v="END ing-ec valuation QRM reporter exports"/>
    <d v="2026-02-13T11:55:00"/>
    <d v="2026-02-13T13:01:00"/>
    <d v="2026-02-13T13:02:00"/>
    <s v="NULL"/>
    <s v="Completed"/>
    <s v="EC_ES_MCP"/>
    <n v="1"/>
    <s v="ing-ec valuation QRM reporter exports"/>
    <n v="1.1000000000000001"/>
    <n v="0"/>
    <n v="1.1000000000000001"/>
    <n v="0"/>
    <n v="0"/>
    <n v="1.1000000000000001"/>
    <m/>
    <m/>
    <n v="0"/>
    <n v="0"/>
    <n v="1.1000000000000001"/>
    <n v="0"/>
    <n v="1.1000000000000001"/>
    <s v="No Error"/>
    <m/>
    <m/>
    <m/>
    <m/>
    <m/>
    <m/>
    <m/>
    <m/>
    <m/>
    <m/>
    <s v=""/>
  </r>
  <r>
    <s v="KR"/>
    <s v="ESDBKR46066.5430555556"/>
    <s v="Not Found"/>
    <s v="Light Maintenance"/>
    <s v="MCPESDBKRLight Maintenance"/>
    <s v="MCPESDBKR"/>
    <s v="Not Started"/>
    <m/>
    <m/>
    <m/>
    <m/>
    <m/>
    <m/>
    <m/>
    <m/>
    <m/>
    <m/>
    <m/>
    <m/>
    <n v="2601"/>
    <x v="12"/>
    <x v="0"/>
    <s v="START Light Maintenance"/>
    <s v="END Light Maintenance"/>
    <d v="2026-02-13T13:02:00"/>
    <d v="2026-02-13T13:22:00"/>
    <d v="2026-02-13T13:22:00"/>
    <s v="NULL"/>
    <s v="Completed"/>
    <s v="KR_ES_MCP"/>
    <n v="4"/>
    <s v="Light Maintenance"/>
    <n v="0.33"/>
    <n v="0"/>
    <n v="0.33"/>
    <n v="0"/>
    <n v="0"/>
    <n v="0.33"/>
    <m/>
    <m/>
    <n v="0"/>
    <n v="0"/>
    <n v="0.33"/>
    <n v="0"/>
    <n v="0.33"/>
    <s v="No Error"/>
    <m/>
    <m/>
    <m/>
    <m/>
    <m/>
    <m/>
    <m/>
    <m/>
    <m/>
    <m/>
    <s v="Light Maintenance"/>
  </r>
  <r>
    <s v="KR"/>
    <s v="ESDBKR46066.5569444444"/>
    <s v="Not Found"/>
    <s v="bpv-kr valuation"/>
    <s v="MCPESDBKRbpv-kr valuation"/>
    <s v="MCPESDBKR"/>
    <s v="Not Started"/>
    <m/>
    <m/>
    <m/>
    <m/>
    <m/>
    <m/>
    <m/>
    <m/>
    <m/>
    <m/>
    <m/>
    <m/>
    <n v="2601"/>
    <x v="12"/>
    <x v="0"/>
    <s v="START bpv-kr valuation"/>
    <s v="END bpv-kr valuation"/>
    <d v="2026-02-13T13:22:00"/>
    <d v="2026-02-13T18:45:00"/>
    <d v="2026-02-13T18:45:00"/>
    <s v="NULL"/>
    <s v="Completed"/>
    <s v="KR_ES_MCP"/>
    <n v="1"/>
    <s v="bpv-kr valuation"/>
    <n v="5.38"/>
    <n v="0"/>
    <n v="5.38"/>
    <n v="0"/>
    <n v="0"/>
    <n v="5.38"/>
    <m/>
    <m/>
    <n v="0"/>
    <n v="0"/>
    <n v="5.38"/>
    <n v="0"/>
    <n v="5.38"/>
    <s v="No Error"/>
    <m/>
    <m/>
    <m/>
    <m/>
    <m/>
    <m/>
    <m/>
    <m/>
    <m/>
    <m/>
    <s v=""/>
  </r>
  <r>
    <s v="KR"/>
    <s v="ESDBKR46066.78125"/>
    <s v="Not Found"/>
    <s v="bpv-kr valuation QRM Reporter exports"/>
    <s v="MCPESDBKRbpv-kr valuation QRM Reporter exports"/>
    <s v="MCPESDBKR"/>
    <s v="Not Started"/>
    <m/>
    <m/>
    <m/>
    <m/>
    <m/>
    <m/>
    <m/>
    <m/>
    <m/>
    <m/>
    <m/>
    <m/>
    <n v="2601"/>
    <x v="12"/>
    <x v="0"/>
    <s v="START bpv-kr valuation QRM Reporter exports"/>
    <s v="END bpv-kr valuation QRM Reporter exports"/>
    <d v="2026-02-13T18:45:00"/>
    <d v="2026-02-13T18:46:00"/>
    <d v="2026-02-13T18:47:00"/>
    <s v="NULL"/>
    <s v="Completed"/>
    <s v="KR_ES_MCP"/>
    <n v="1"/>
    <s v="bpv-kr valuation QRM Reporter exports"/>
    <n v="0.02"/>
    <n v="0"/>
    <n v="0.02"/>
    <n v="0"/>
    <n v="0"/>
    <n v="0.02"/>
    <m/>
    <m/>
    <n v="0"/>
    <n v="0"/>
    <n v="0.02"/>
    <n v="0"/>
    <n v="0.02"/>
    <s v="No Error"/>
    <m/>
    <m/>
    <m/>
    <m/>
    <m/>
    <m/>
    <m/>
    <m/>
    <m/>
    <m/>
    <s v=""/>
  </r>
  <r>
    <s v="Import Strategies"/>
    <s v="ESDBImport Strategies46066.7826388889"/>
    <s v="Not Found"/>
    <s v="import strategies"/>
    <s v="MCPESDBImport Strategiesimport strategies"/>
    <s v="MCPESDBImport Strategies"/>
    <s v="Not Started"/>
    <m/>
    <m/>
    <m/>
    <m/>
    <m/>
    <m/>
    <m/>
    <m/>
    <m/>
    <m/>
    <m/>
    <m/>
    <n v="2601"/>
    <x v="12"/>
    <x v="0"/>
    <s v="START import strategies"/>
    <s v="NULL"/>
    <d v="2026-02-13T18:47:00"/>
    <d v="2026-02-13T18:52:00"/>
    <d v="2026-02-16T10:32:00"/>
    <s v="Exception from QRM: Exception calling ImportPlanningStrategy: Exception calling ImportPlanningStrategy: Equation text cannot be parsed: 1000*([BSN:ING - L - Variable Rate - AC - MC (1680280)][Growth Entry][0]  + [BSN:ING - L - Variable Rate - AC - MC (1680271)][Growth Entry][0])   * ([RI:EUR-VoS-FTR-1M-ESP-RB-1][0]/100  -- Details available: Y. -- Warnings available: N. (line: 31)  QRM error details:    "/>
    <s v="Failed"/>
    <s v="Import_Strategies_ES_MCP"/>
    <n v="1"/>
    <s v="import strategies"/>
    <n v="0.08"/>
    <n v="0.08"/>
    <n v="0"/>
    <n v="6.53"/>
    <n v="6.61"/>
    <n v="6.61"/>
    <m/>
    <m/>
    <n v="0.08"/>
    <n v="6.53"/>
    <n v="0"/>
    <n v="6.61"/>
    <n v="6.61"/>
    <s v="Data Quality"/>
    <s v="Business Data Providers"/>
    <s v="Data Content Integrity Issue"/>
    <s v="ISSUE: import failed due to error in the file_x000a_ROOT CAUSE: there was a data issue in the file: Specifically, for Planning Node 1680271, the import fails due to a missing closing parenthesis in the file, which results in the formula within the cell being unrecognized._x000a_SOLUTION: file corrected; and reimport"/>
    <s v="Strategies"/>
    <m/>
    <s v="Single‑Location Impact"/>
    <s v="One‑Off"/>
    <s v="file corrected and reimported"/>
    <s v="the issue was with strategist tool that creats strategies. Teams are in contact with file provider, "/>
    <m/>
    <s v=""/>
  </r>
  <r>
    <s v="Import Strategies"/>
    <s v="ESDBImport Strategies46069.4388888889"/>
    <s v="Not Found"/>
    <s v="import strategies"/>
    <s v="MCPESDBImport Strategiesimport strategies"/>
    <s v="MCPESDBImport Strategies"/>
    <s v="Not Started"/>
    <m/>
    <m/>
    <m/>
    <m/>
    <m/>
    <m/>
    <m/>
    <m/>
    <m/>
    <m/>
    <m/>
    <m/>
    <n v="2601"/>
    <x v="12"/>
    <x v="0"/>
    <s v="START import strategies"/>
    <s v="NULL"/>
    <d v="2026-02-16T10:32:00"/>
    <d v="2026-02-16T10:37:00"/>
    <d v="2026-02-16T10:43:00"/>
    <s v="Exception from QRM: Exception calling ImportPlanningStrategy: Exception calling ImportPlanningStrategy: Equation text cannot be parsed: 1000*([BSN:ING - L - Variable Rate - AC - MC (1680280)][Growth Entry][0]  + [BSN:ING - L - Variable Rate - AC - MC (1680271)][Growth Entry][0])   * ([RI:EUR-VoS-FTR-1M-ESP-RB-1][0]/100  -- Details available: Y. -- Warnings available: N. (line: 31)  QRM error details:    "/>
    <s v="Failed"/>
    <s v="Import_Strategies_ES_MCP"/>
    <n v="2"/>
    <s v="import strategies"/>
    <n v="0.08"/>
    <n v="0.08"/>
    <n v="0"/>
    <n v="0.1"/>
    <n v="0.18"/>
    <n v="0.18"/>
    <m/>
    <m/>
    <n v="0.08"/>
    <n v="0.1"/>
    <n v="0"/>
    <n v="0.18"/>
    <n v="0.18"/>
    <s v="Production Error"/>
    <s v="Execution &amp; Process Handling Errors"/>
    <s v="Execution &amp; Process Readiness Gaps"/>
    <s v="ISSUE: script failed due to wrong file used_x000a_SOLUTION: file renamed and rerun"/>
    <m/>
    <m/>
    <s v="Single‑Location Impact"/>
    <s v="One‑Off"/>
    <s v="file renamed ad rerun"/>
    <s v="human error"/>
    <m/>
    <s v=""/>
  </r>
  <r>
    <s v="Import Strategies"/>
    <s v="ESDBImport Strategies46069.4465277778"/>
    <s v="Not Found"/>
    <s v="import strategies"/>
    <s v="MCPESDBImport Strategiesimport strategies"/>
    <s v="MCPESDBImport Strategies"/>
    <s v="Not Started"/>
    <m/>
    <m/>
    <m/>
    <m/>
    <m/>
    <m/>
    <m/>
    <m/>
    <m/>
    <m/>
    <m/>
    <m/>
    <n v="2601"/>
    <x v="12"/>
    <x v="0"/>
    <s v="START import strategies"/>
    <s v="END import strategies"/>
    <d v="2026-02-16T10:43:00"/>
    <d v="2026-02-16T10:52:00"/>
    <d v="2026-02-16T10:53:00"/>
    <s v="NULL"/>
    <s v="Completed"/>
    <s v="Import_Strategies_ES_MCP"/>
    <n v="3"/>
    <s v="import strategies"/>
    <n v="0.15"/>
    <n v="0"/>
    <n v="0.15"/>
    <n v="0"/>
    <n v="0"/>
    <n v="0.15"/>
    <m/>
    <m/>
    <n v="0"/>
    <n v="0"/>
    <n v="0.15"/>
    <n v="0"/>
    <n v="0.15"/>
    <s v="No Error"/>
    <m/>
    <m/>
    <m/>
    <m/>
    <m/>
    <m/>
    <m/>
    <m/>
    <m/>
    <m/>
    <s v="import strategies"/>
  </r>
  <r>
    <s v="Planning (NII)"/>
    <s v="ESDBPlanning (NII)46069.4534722222"/>
    <s v="Not Found"/>
    <s v="planning run01"/>
    <s v="MCPESDBPlanning (NII)planning run01"/>
    <s v="MCPESDBPlanning (NII)"/>
    <s v="Not Started"/>
    <m/>
    <m/>
    <m/>
    <m/>
    <m/>
    <m/>
    <m/>
    <m/>
    <m/>
    <m/>
    <m/>
    <m/>
    <n v="2601"/>
    <x v="12"/>
    <x v="0"/>
    <s v="START planning run01"/>
    <s v="END planning run01"/>
    <d v="2026-02-16T10:53:00"/>
    <d v="2026-02-16T15:59:00"/>
    <d v="2026-02-16T15:59:00"/>
    <s v="NULL"/>
    <s v="Completed"/>
    <s v="Planning_ES_MCP"/>
    <n v="1"/>
    <s v="planning run01"/>
    <n v="5.0999999999999996"/>
    <n v="0"/>
    <n v="5.0999999999999996"/>
    <n v="0"/>
    <n v="0"/>
    <n v="5.0999999999999996"/>
    <m/>
    <m/>
    <n v="0"/>
    <n v="0"/>
    <n v="5.0999999999999996"/>
    <n v="0"/>
    <n v="5.0999999999999996"/>
    <s v="No Error"/>
    <m/>
    <m/>
    <m/>
    <m/>
    <m/>
    <m/>
    <m/>
    <m/>
    <m/>
    <m/>
    <s v=""/>
  </r>
  <r>
    <s v="Planning (NII)"/>
    <s v="ESDBPlanning (NII)46069.6659722222"/>
    <s v="Not Found"/>
    <s v="MDL Processing"/>
    <s v="MCPESDBPlanning (NII)MDL Processing"/>
    <s v="MCPESDBPlanning (NII)"/>
    <s v="Not Started"/>
    <m/>
    <m/>
    <m/>
    <m/>
    <m/>
    <m/>
    <m/>
    <m/>
    <m/>
    <m/>
    <m/>
    <m/>
    <n v="2601"/>
    <x v="12"/>
    <x v="0"/>
    <s v="START MDL Processing"/>
    <s v="END MDL Processing"/>
    <d v="2026-02-16T15:59:00"/>
    <d v="2026-02-16T17:28:00"/>
    <d v="2026-02-16T17:28:00"/>
    <s v="NULL"/>
    <s v="Completed"/>
    <s v="Planning_ES_MCP"/>
    <n v="1"/>
    <s v="MDL Processing"/>
    <n v="1.48"/>
    <n v="0"/>
    <n v="1.48"/>
    <n v="0"/>
    <n v="0"/>
    <n v="1.48"/>
    <m/>
    <m/>
    <n v="0"/>
    <n v="0"/>
    <n v="1.48"/>
    <n v="0"/>
    <n v="1.48"/>
    <s v="No Error"/>
    <m/>
    <m/>
    <m/>
    <m/>
    <m/>
    <m/>
    <m/>
    <m/>
    <m/>
    <m/>
    <s v=""/>
  </r>
  <r>
    <s v="Planning (NII)"/>
    <s v="ESDBPlanning (NII)46069.7277777778"/>
    <s v="Not Found"/>
    <s v="planning run02"/>
    <s v="MCPESDBPlanning (NII)planning run02"/>
    <s v="MCPESDBPlanning (NII)"/>
    <s v="Not Started"/>
    <m/>
    <m/>
    <m/>
    <m/>
    <m/>
    <m/>
    <m/>
    <m/>
    <m/>
    <m/>
    <m/>
    <m/>
    <n v="2601"/>
    <x v="12"/>
    <x v="0"/>
    <s v="START planning run02"/>
    <s v="END planning run02"/>
    <d v="2026-02-16T17:28:00"/>
    <d v="2026-02-17T00:24:00"/>
    <d v="2026-02-17T00:24:00"/>
    <s v="NULL"/>
    <s v="Completed"/>
    <s v="Planning_ES_MCP"/>
    <n v="1"/>
    <s v="planning run02"/>
    <n v="6.93"/>
    <n v="0"/>
    <n v="6.93"/>
    <n v="0"/>
    <n v="0"/>
    <n v="6.93"/>
    <m/>
    <m/>
    <n v="0"/>
    <n v="0"/>
    <n v="6.93"/>
    <n v="0"/>
    <n v="6.93"/>
    <s v="No Error"/>
    <m/>
    <m/>
    <m/>
    <m/>
    <m/>
    <m/>
    <m/>
    <m/>
    <m/>
    <m/>
    <s v=""/>
  </r>
  <r>
    <s v="Planning (NII)"/>
    <s v="ESDBPlanning (NII)46070.0166666667"/>
    <s v="Not Found"/>
    <s v="Full Maintenance"/>
    <s v="MCPESDBPlanning (NII)Full Maintenance"/>
    <s v="MCPESDBPlanning (NII)"/>
    <s v="Not Started"/>
    <m/>
    <m/>
    <m/>
    <m/>
    <m/>
    <m/>
    <m/>
    <m/>
    <m/>
    <m/>
    <m/>
    <m/>
    <n v="2601"/>
    <x v="12"/>
    <x v="0"/>
    <s v="START Full Maintenance"/>
    <s v="END Full Maintenance"/>
    <d v="2026-02-17T00:24:00"/>
    <d v="2026-02-17T10:33:00"/>
    <d v="2026-02-17T10:33:00"/>
    <s v="NULL"/>
    <s v="Completed"/>
    <s v="Planning_ES_MCP"/>
    <n v="1"/>
    <s v="Full Maintenance"/>
    <n v="10.15"/>
    <n v="0"/>
    <n v="10.15"/>
    <n v="0"/>
    <n v="0"/>
    <n v="10.15"/>
    <m/>
    <m/>
    <n v="0"/>
    <n v="0"/>
    <n v="10.15"/>
    <n v="0"/>
    <n v="10.15"/>
    <s v="No Error"/>
    <m/>
    <m/>
    <m/>
    <m/>
    <m/>
    <m/>
    <m/>
    <m/>
    <m/>
    <m/>
    <s v=""/>
  </r>
  <r>
    <s v="Planning (NII)"/>
    <s v="ESDBPlanning (NII)46070.4395833333"/>
    <s v="Not Found"/>
    <s v="planning run QRM reporter exports"/>
    <s v="MCPESDBPlanning (NII)planning run QRM reporter exports"/>
    <s v="MCPESDBPlanning (NII)"/>
    <s v="Not Started"/>
    <m/>
    <m/>
    <m/>
    <m/>
    <m/>
    <m/>
    <m/>
    <m/>
    <m/>
    <m/>
    <m/>
    <m/>
    <n v="2601"/>
    <x v="12"/>
    <x v="0"/>
    <s v="START planning run QRM reporter exports"/>
    <s v="END planning run QRM reporter exports"/>
    <d v="2026-02-17T10:33:00"/>
    <d v="2026-02-17T12:02:00"/>
    <d v="2026-02-17T12:02:00"/>
    <s v="NULL"/>
    <s v="Completed"/>
    <s v="Planning_ES_MCP"/>
    <n v="1"/>
    <s v="planning run QRM reporter exports"/>
    <n v="1.48"/>
    <n v="0"/>
    <n v="1.48"/>
    <n v="0"/>
    <n v="0"/>
    <n v="1.48"/>
    <m/>
    <m/>
    <n v="0"/>
    <n v="0"/>
    <n v="1.48"/>
    <n v="0"/>
    <n v="1.48"/>
    <s v="No Error"/>
    <m/>
    <m/>
    <m/>
    <m/>
    <m/>
    <m/>
    <m/>
    <m/>
    <m/>
    <m/>
    <s v=""/>
  </r>
  <r>
    <s v="Planning (NII)"/>
    <s v="ESDBPlanning (NII)46070.5013888889"/>
    <s v="Not Found"/>
    <s v="planning run OLAP exports"/>
    <s v="MCPESDBPlanning (NII)planning run OLAP exports"/>
    <s v="MCPESDBPlanning (NII)"/>
    <s v="Not Started"/>
    <m/>
    <m/>
    <m/>
    <m/>
    <m/>
    <m/>
    <m/>
    <m/>
    <m/>
    <m/>
    <m/>
    <m/>
    <n v="2601"/>
    <x v="12"/>
    <x v="0"/>
    <s v="START planning run OLAP exports"/>
    <s v="END planning run OLAP exports"/>
    <d v="2026-02-17T12:02:00"/>
    <d v="2026-02-17T17:03:00"/>
    <d v="2026-02-17T17:07:00"/>
    <s v="NULL"/>
    <s v="Completed"/>
    <s v="Planning_ES_MCP"/>
    <n v="1"/>
    <s v="planning run OLAP exports"/>
    <n v="5.0199999999999996"/>
    <n v="0"/>
    <n v="5.0199999999999996"/>
    <n v="0"/>
    <n v="0"/>
    <n v="5.0199999999999996"/>
    <m/>
    <m/>
    <n v="0"/>
    <n v="0"/>
    <n v="5.0199999999999996"/>
    <n v="0"/>
    <n v="5.0199999999999996"/>
    <s v="No Error"/>
    <m/>
    <m/>
    <m/>
    <m/>
    <m/>
    <m/>
    <m/>
    <m/>
    <m/>
    <m/>
    <s v=""/>
  </r>
  <r>
    <s v="Valuation AIC"/>
    <s v="ESDBValuation AIC46070.7131944444"/>
    <s v="Not Found"/>
    <s v="load AIC Spreads"/>
    <s v="MCPESDBValuation AICload AIC Spreads"/>
    <s v="MCPESDBValuation AIC"/>
    <s v="Not Started"/>
    <m/>
    <m/>
    <m/>
    <m/>
    <m/>
    <m/>
    <m/>
    <m/>
    <m/>
    <m/>
    <m/>
    <m/>
    <n v="2601"/>
    <x v="12"/>
    <x v="0"/>
    <s v="START load AIC Spreads"/>
    <s v="END load AIC Spreads"/>
    <d v="2026-02-17T17:07:00"/>
    <d v="2026-02-17T17:28:00"/>
    <d v="2026-02-17T17:28:00"/>
    <s v="NULL"/>
    <s v="Completed"/>
    <s v="Valuation_AIC_ES_MCP"/>
    <n v="1"/>
    <s v="load AIC Spreads"/>
    <n v="0.35"/>
    <n v="0"/>
    <n v="0.35"/>
    <n v="0"/>
    <n v="0"/>
    <n v="0.35"/>
    <m/>
    <m/>
    <n v="0"/>
    <n v="0"/>
    <n v="0.35"/>
    <n v="0"/>
    <n v="0.35"/>
    <s v="No Error"/>
    <m/>
    <m/>
    <m/>
    <m/>
    <m/>
    <m/>
    <m/>
    <m/>
    <m/>
    <m/>
    <s v=""/>
  </r>
  <r>
    <s v="Valuation AIC"/>
    <s v="ESDBValuation AIC46070.7277777778"/>
    <s v="Not Found"/>
    <s v="AIC portfolio valuation run"/>
    <s v="MCPESDBValuation AICAIC portfolio valuation run"/>
    <s v="MCPESDBValuation AIC"/>
    <s v="Not Started"/>
    <m/>
    <m/>
    <m/>
    <m/>
    <m/>
    <m/>
    <m/>
    <m/>
    <m/>
    <m/>
    <m/>
    <m/>
    <n v="2601"/>
    <x v="12"/>
    <x v="0"/>
    <s v="START AIC portfolio valuation run"/>
    <s v="END AIC portfolio valuation run"/>
    <d v="2026-02-17T17:28:00"/>
    <d v="2026-02-17T18:54:00"/>
    <d v="2026-02-17T18:55:00"/>
    <s v="NULL"/>
    <s v="Completed"/>
    <s v="Valuation_AIC_ES_MCP"/>
    <n v="1"/>
    <s v="AIC portfolio valuation run"/>
    <n v="1.43"/>
    <n v="0"/>
    <n v="1.43"/>
    <n v="0"/>
    <n v="0"/>
    <n v="1.43"/>
    <m/>
    <m/>
    <n v="0"/>
    <n v="0"/>
    <n v="1.43"/>
    <n v="0"/>
    <n v="1.43"/>
    <s v="No Error"/>
    <m/>
    <m/>
    <m/>
    <m/>
    <m/>
    <m/>
    <m/>
    <m/>
    <m/>
    <m/>
    <s v=""/>
  </r>
  <r>
    <s v="ITS"/>
    <s v="ESDBITS46070.7881944444"/>
    <s v="Not Found"/>
    <s v="Light Maintenance"/>
    <s v="MCPESDBITSLight Maintenance"/>
    <s v="MCPESDBITS"/>
    <s v="Not Started"/>
    <m/>
    <m/>
    <m/>
    <m/>
    <m/>
    <m/>
    <m/>
    <m/>
    <m/>
    <m/>
    <m/>
    <m/>
    <n v="2601"/>
    <x v="12"/>
    <x v="0"/>
    <s v="START Light Maintenance"/>
    <s v="END Light Maintenance"/>
    <d v="2026-02-17T18:55:00"/>
    <d v="2026-02-17T19:16:00"/>
    <d v="2026-02-17T19:16:00"/>
    <s v="NULL"/>
    <s v="Completed"/>
    <s v="ITS_ES_MCP"/>
    <n v="5"/>
    <s v="Light Maintenance"/>
    <n v="0.35"/>
    <n v="0"/>
    <n v="0.35"/>
    <n v="0"/>
    <n v="0"/>
    <n v="0.35"/>
    <m/>
    <m/>
    <n v="0"/>
    <n v="0"/>
    <n v="0.35"/>
    <n v="0"/>
    <n v="0.35"/>
    <s v="No Error"/>
    <m/>
    <m/>
    <m/>
    <m/>
    <m/>
    <m/>
    <m/>
    <m/>
    <m/>
    <m/>
    <s v="Light Maintenance"/>
  </r>
  <r>
    <s v="ITS"/>
    <s v="ESDBITS46070.8027777778"/>
    <s v="Not Found"/>
    <s v="ITS planning run"/>
    <s v="MCPESDBITSITS planning run"/>
    <s v="MCPESDBITS"/>
    <s v="Not Started"/>
    <m/>
    <m/>
    <m/>
    <m/>
    <m/>
    <m/>
    <m/>
    <m/>
    <m/>
    <m/>
    <m/>
    <m/>
    <n v="2601"/>
    <x v="12"/>
    <x v="0"/>
    <s v="START ITS planning run"/>
    <s v="END ITS planning run"/>
    <d v="2026-02-17T19:16:00"/>
    <d v="2026-02-17T19:59:00"/>
    <s v="NULL"/>
    <s v="NULL"/>
    <s v="Completed"/>
    <s v="ITS_ES_MCP"/>
    <n v="1"/>
    <s v="ITS planning run"/>
    <n v="0.72"/>
    <n v="0"/>
    <n v="0.72"/>
    <n v="0"/>
    <n v="0"/>
    <n v="0.72"/>
    <m/>
    <m/>
    <n v="0"/>
    <n v="0"/>
    <n v="0.72"/>
    <n v="0"/>
    <n v="0.72"/>
    <s v="No Error"/>
    <m/>
    <m/>
    <m/>
    <m/>
    <m/>
    <m/>
    <m/>
    <m/>
    <m/>
    <m/>
    <s v=""/>
  </r>
  <r>
    <s v="Delete Portfolio"/>
    <s v="ITDBDelete Portfolio46059.1958333333"/>
    <s v="Not Found"/>
    <s v="Delete portfolio from"/>
    <s v="MCPITDBDelete PortfolioDelete portfolio from"/>
    <s v="MCPITDBDelete Portfolio"/>
    <s v="Not Started"/>
    <m/>
    <m/>
    <m/>
    <m/>
    <m/>
    <m/>
    <m/>
    <m/>
    <m/>
    <m/>
    <m/>
    <m/>
    <n v="2601"/>
    <x v="8"/>
    <x v="0"/>
    <s v="START Delete portfolio from"/>
    <s v="END Delete portfolio from"/>
    <d v="2026-02-06T04:42:00"/>
    <d v="2026-02-06T04:45:00"/>
    <d v="2026-02-06T04:45:00"/>
    <s v="NULL"/>
    <s v="Completed"/>
    <s v="Delete_Portfolio_IT_MCP"/>
    <n v="1"/>
    <s v="Delete portfolio from"/>
    <n v="0.05"/>
    <n v="0"/>
    <n v="0.05"/>
    <n v="0"/>
    <n v="0"/>
    <n v="0.05"/>
    <m/>
    <m/>
    <n v="0"/>
    <n v="0"/>
    <n v="0.05"/>
    <n v="0"/>
    <n v="0.05"/>
    <s v="No Error"/>
    <m/>
    <m/>
    <m/>
    <m/>
    <m/>
    <m/>
    <m/>
    <m/>
    <m/>
    <m/>
    <s v=""/>
  </r>
  <r>
    <s v="Load Compare MP"/>
    <s v="ITDBLoad Compare MP46059.1979166667"/>
    <s v="Not Found"/>
    <s v="load Model parameters"/>
    <s v="MCPITDBLoad Compare MPload Model parameters"/>
    <s v="MCPITDBLoad Compare MP"/>
    <s v="Not Started"/>
    <m/>
    <m/>
    <m/>
    <m/>
    <m/>
    <m/>
    <m/>
    <m/>
    <m/>
    <m/>
    <m/>
    <m/>
    <n v="2601"/>
    <x v="8"/>
    <x v="0"/>
    <s v="START load Model parameters"/>
    <s v="NULL"/>
    <d v="2026-02-06T04:45:00"/>
    <d v="2026-02-06T04:47:00"/>
    <d v="2026-02-06T04:48:00"/>
    <s v="Exception from QRM: Exception calling ImportSavedWorkflow: Exception calling ImportSavedWorkflow: There is already a workflow with the name 'PROD_MPs_Load_IT'  -- Details available: Y. -- Warnings available: N. (line: 43)  QRM error details:    "/>
    <s v="Failed"/>
    <s v="Load_compare_MP_IT_MCP"/>
    <n v="1"/>
    <s v="load Model parameters"/>
    <n v="0.03"/>
    <n v="0.03"/>
    <n v="0"/>
    <n v="0.02"/>
    <n v="0.05"/>
    <n v="0.05"/>
    <m/>
    <m/>
    <n v="0.03"/>
    <n v="0.02"/>
    <n v="0"/>
    <n v="0.05"/>
    <n v="0.05"/>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_x000a__x000a_Import of load_mps are already in the early tasks why were the child scripts not updated/adjusted?"/>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s v="Load Compare MP"/>
    <s v="ITDBLoad Compare MP46059.2"/>
    <s v="Not Found"/>
    <s v="load Model parameters"/>
    <s v="MCPITDBLoad Compare MPload Model parameters"/>
    <s v="MCPITDBLoad Compare MP"/>
    <s v="Not Started"/>
    <m/>
    <m/>
    <m/>
    <m/>
    <m/>
    <m/>
    <m/>
    <m/>
    <m/>
    <m/>
    <m/>
    <m/>
    <n v="2601"/>
    <x v="8"/>
    <x v="0"/>
    <s v="START load Model parameters"/>
    <s v="NULL"/>
    <d v="2026-02-06T04:48:00"/>
    <d v="2026-02-06T04:51:00"/>
    <d v="2026-02-06T06:57:00"/>
    <s v="Exception Info: Workflow finished with errors. (line: 44)  "/>
    <s v="Failed"/>
    <s v="Load_compare_MP_IT_MCP rr removed import workflow"/>
    <n v="2"/>
    <s v="load Model parameters"/>
    <n v="0.05"/>
    <n v="0.05"/>
    <n v="0"/>
    <n v="2.1"/>
    <n v="2.15"/>
    <n v="2.15"/>
    <m/>
    <m/>
    <n v="0.05"/>
    <n v="2.1"/>
    <n v="0"/>
    <n v="2.15"/>
    <n v="2.15"/>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s v="Load Compare MP"/>
    <s v="ITDBLoad Compare MP46059.2895833333"/>
    <s v="Not Found"/>
    <s v="load Model parameters"/>
    <s v="MCPITDBLoad Compare MPload Model parameters"/>
    <s v="MCPITDBLoad Compare MP"/>
    <s v="Not Started"/>
    <m/>
    <m/>
    <m/>
    <m/>
    <m/>
    <m/>
    <m/>
    <m/>
    <m/>
    <m/>
    <m/>
    <m/>
    <n v="2601"/>
    <x v="8"/>
    <x v="0"/>
    <s v="START load Model parameters"/>
    <s v="END load Model parameters"/>
    <d v="2026-02-06T06:57:00"/>
    <d v="2026-02-06T07:02:00"/>
    <d v="2026-02-06T07:02:00"/>
    <s v="NULL"/>
    <s v="Completed"/>
    <s v="Load_compare_MP_IT_MCP rr updated workflow path "/>
    <n v="3"/>
    <s v="load Model parameters"/>
    <n v="0.08"/>
    <n v="0.08"/>
    <n v="0"/>
    <n v="0"/>
    <n v="0.08"/>
    <n v="0.08"/>
    <m/>
    <m/>
    <n v="0.08"/>
    <n v="0"/>
    <n v="0"/>
    <n v="0.08"/>
    <n v="0.08"/>
    <s v="Configuration"/>
    <s v="RFC/STP Driven Configuration Changes"/>
    <s v="Change-Induced Configuration Issue"/>
    <s v="Missed setup resulting in missing RIOD historical volumes if the MPs were imported from PAPI. "/>
    <m/>
    <n v="4864"/>
    <s v="Partial Impact"/>
    <s v="One‑Off"/>
    <s v="Import model parameters using raw file from input folder (using q3 command)"/>
    <s v="Change governance policy; Create controls or potential tools that help manage missed RfC risks"/>
    <m/>
    <s v="load Model parameters"/>
  </r>
  <r>
    <s v="Load Compare MP"/>
    <s v="ITDBLoad Compare MP46059.2930555556"/>
    <s v="Not Found"/>
    <s v="Model parameters comparison"/>
    <s v="MCPITDBLoad Compare MPModel parameters comparison"/>
    <s v="MCPITDBLoad Compare MP"/>
    <s v="Not Started"/>
    <m/>
    <m/>
    <m/>
    <m/>
    <m/>
    <m/>
    <m/>
    <m/>
    <m/>
    <m/>
    <m/>
    <m/>
    <n v="2601"/>
    <x v="8"/>
    <x v="0"/>
    <s v="START Model parameters comparison"/>
    <s v="END Model parameters comparison"/>
    <d v="2026-02-06T07:02:00"/>
    <d v="2026-02-06T07:02:00"/>
    <d v="2026-02-06T07:03:00"/>
    <s v="NULL"/>
    <s v="Completed"/>
    <s v="Load_compare_MP_IT_MCP rr updated workflow path "/>
    <n v="1"/>
    <s v="Model parameters comparison"/>
    <n v="0"/>
    <n v="0"/>
    <n v="0"/>
    <n v="0.02"/>
    <n v="0.02"/>
    <n v="0.02"/>
    <m/>
    <n v="0"/>
    <n v="0"/>
    <n v="0"/>
    <n v="0"/>
    <n v="0"/>
    <n v="0"/>
    <s v="No Error"/>
    <m/>
    <m/>
    <m/>
    <m/>
    <m/>
    <m/>
    <m/>
    <m/>
    <m/>
    <m/>
    <s v=""/>
  </r>
  <r>
    <s v="Load Compare Spreads"/>
    <s v="ITDBLoad Compare Spreads46059.29375"/>
    <s v="Not Found"/>
    <s v="load Spreads"/>
    <s v="MCPITDBLoad Compare Spreadsload Spreads"/>
    <s v="MCPITDBLoad Compare Spreads"/>
    <s v="Not Started"/>
    <m/>
    <m/>
    <m/>
    <m/>
    <m/>
    <m/>
    <m/>
    <m/>
    <m/>
    <m/>
    <m/>
    <m/>
    <n v="2601"/>
    <x v="8"/>
    <x v="0"/>
    <s v="START load Spreads"/>
    <s v="END load Spreads"/>
    <d v="2026-02-06T07:03:00"/>
    <d v="2026-02-06T07:13:00"/>
    <d v="2026-02-06T07:13:00"/>
    <s v="NULL"/>
    <s v="Completed"/>
    <s v="Load_compare_Spreads_IT_MCP"/>
    <n v="1"/>
    <s v="load Spreads"/>
    <n v="0.17"/>
    <n v="0"/>
    <n v="0.17"/>
    <n v="0"/>
    <n v="0"/>
    <n v="0.17"/>
    <m/>
    <m/>
    <n v="0"/>
    <n v="0"/>
    <n v="0.17"/>
    <n v="0"/>
    <n v="0.17"/>
    <s v="No Error"/>
    <m/>
    <m/>
    <m/>
    <m/>
    <m/>
    <m/>
    <m/>
    <m/>
    <m/>
    <m/>
    <s v=""/>
  </r>
  <r>
    <s v="Load Compare Spreads"/>
    <s v="ITDBLoad Compare Spreads46059.3006944444"/>
    <s v="Not Found"/>
    <s v="Spreads comparison"/>
    <s v="MCPITDBLoad Compare SpreadsSpreads comparison"/>
    <s v="MCPITDBLoad Compare Spreads"/>
    <s v="Not Started"/>
    <m/>
    <m/>
    <m/>
    <m/>
    <m/>
    <m/>
    <m/>
    <m/>
    <m/>
    <m/>
    <m/>
    <m/>
    <n v="2601"/>
    <x v="8"/>
    <x v="0"/>
    <s v="START Spreads comparison"/>
    <s v="END Spreads comparison"/>
    <d v="2026-02-06T07:13:00"/>
    <d v="2026-02-06T07:14:00"/>
    <d v="2026-02-09T09:25:00"/>
    <s v="NULL"/>
    <s v="Completed"/>
    <s v="Load_compare_Spreads_IT_MCP"/>
    <n v="1"/>
    <s v="Spreads comparison"/>
    <n v="0.02"/>
    <n v="0"/>
    <n v="0.02"/>
    <n v="0"/>
    <n v="0"/>
    <n v="0.02"/>
    <m/>
    <m/>
    <n v="0"/>
    <n v="0"/>
    <n v="0.02"/>
    <n v="0"/>
    <n v="0.02"/>
    <s v="No Error"/>
    <m/>
    <m/>
    <m/>
    <m/>
    <m/>
    <m/>
    <m/>
    <m/>
    <m/>
    <m/>
    <s v=""/>
  </r>
  <r>
    <s v="Load Compare MP"/>
    <s v="ITDBLoad Compare MP46062.3923611111"/>
    <s v="Not Found"/>
    <s v="load Model parameters"/>
    <s v="MCPITDBLoad Compare MPload Model parameters"/>
    <s v="MCPITDBLoad Compare MP"/>
    <s v="Not Started"/>
    <m/>
    <m/>
    <m/>
    <m/>
    <m/>
    <m/>
    <m/>
    <m/>
    <m/>
    <m/>
    <m/>
    <m/>
    <n v="2601"/>
    <x v="8"/>
    <x v="0"/>
    <s v="START load Model parameters"/>
    <s v="END load Model parameters"/>
    <d v="2026-02-09T09:25:00"/>
    <d v="2026-02-09T09:28:00"/>
    <d v="2026-02-09T09:28:00"/>
    <s v="NULL"/>
    <s v="Completed"/>
    <s v="Load_compare_MP_IT_MCP rr"/>
    <n v="4"/>
    <s v="load Model parameters"/>
    <n v="0.05"/>
    <n v="0"/>
    <n v="0.05"/>
    <n v="0"/>
    <n v="0"/>
    <n v="0.05"/>
    <m/>
    <m/>
    <n v="0"/>
    <n v="0"/>
    <n v="0.05"/>
    <n v="0"/>
    <n v="0.05"/>
    <s v="No Error"/>
    <m/>
    <m/>
    <m/>
    <m/>
    <m/>
    <m/>
    <m/>
    <m/>
    <m/>
    <m/>
    <s v="load Model parameters"/>
  </r>
  <r>
    <s v="Load Compare MP"/>
    <s v="ITDBLoad Compare MP46062.3944444444"/>
    <s v="Not Found"/>
    <s v="Model parameters comparison"/>
    <s v="MCPITDBLoad Compare MPModel parameters comparison"/>
    <s v="MCPITDBLoad Compare MP"/>
    <s v="Not Started"/>
    <m/>
    <m/>
    <m/>
    <m/>
    <m/>
    <m/>
    <m/>
    <m/>
    <m/>
    <m/>
    <m/>
    <m/>
    <n v="2601"/>
    <x v="8"/>
    <x v="0"/>
    <s v="START Model parameters comparison"/>
    <s v="END Model parameters comparison"/>
    <d v="2026-02-09T09:28:00"/>
    <d v="2026-02-09T09:28:00"/>
    <d v="2026-02-09T20:01:00"/>
    <s v="NULL"/>
    <s v="Completed"/>
    <s v="Load_compare_MP_IT_MCP rr"/>
    <n v="2"/>
    <s v="Model parameters comparison"/>
    <n v="0"/>
    <n v="0"/>
    <n v="0"/>
    <n v="0"/>
    <n v="0"/>
    <n v="0"/>
    <m/>
    <m/>
    <n v="0"/>
    <n v="0"/>
    <n v="0"/>
    <n v="0"/>
    <n v="0"/>
    <s v="No Error"/>
    <m/>
    <m/>
    <m/>
    <m/>
    <m/>
    <m/>
    <m/>
    <m/>
    <m/>
    <m/>
    <s v=""/>
  </r>
  <r>
    <s v="Load Pos"/>
    <s v="ITDBLoad Pos46062.8340277778"/>
    <s v="Not Found"/>
    <s v="load"/>
    <s v="MCPITDBLoad Posload"/>
    <s v="MCPITDBLoad Pos"/>
    <s v="Not Started"/>
    <m/>
    <m/>
    <m/>
    <m/>
    <m/>
    <m/>
    <m/>
    <m/>
    <m/>
    <m/>
    <m/>
    <m/>
    <n v="2601"/>
    <x v="8"/>
    <x v="0"/>
    <s v="START load"/>
    <s v="NULL"/>
    <d v="2026-02-09T20:01:00"/>
    <d v="2026-02-09T20:36:00"/>
    <d v="2026-02-10T04:41:00"/>
    <s v="Exception Info: File  '\\sx9000079291\ITDB\Work\Locations input files\2025-01\IT_MCP_NTG.xlsx' does not exist. (line: 54)  "/>
    <s v="Failed"/>
    <s v="Load_POS_IT_MCP"/>
    <n v="1"/>
    <s v="load"/>
    <n v="0.57999999999999996"/>
    <n v="0.57999999999999996"/>
    <n v="0"/>
    <n v="0.68"/>
    <n v="1.26"/>
    <n v="1.26"/>
    <m/>
    <m/>
    <n v="0.57999999999999996"/>
    <n v="0.68"/>
    <n v="0"/>
    <n v="1.26"/>
    <n v="1.26"/>
    <s v="Data Quality"/>
    <s v="Business Data Providers"/>
    <s v="Input Format/Naming Non-compliance"/>
    <s v="NTG file name provided by users did not match script file naming. _x000a_I sent a message to them immediately after with the correct naming convention for next prod cycle. "/>
    <s v="NTG"/>
    <m/>
    <s v="Single‑Location Impact"/>
    <s v="Recurring"/>
    <s v="User alignment for compliance"/>
    <s v="Action Required: Have NTG dropped in DAS instead of locations input folder. This will avoid any issue with file naming convention / issues with NTG creation process. _x000a__x000a_Fix: implement wait for file in parent script"/>
    <m/>
    <s v=""/>
  </r>
  <r>
    <s v="Load Pos"/>
    <s v="ITDBLoad Pos46063.1951388889"/>
    <s v="Not Found"/>
    <s v="load"/>
    <s v="MCPITDBLoad Posload"/>
    <s v="MCPITDBLoad Pos"/>
    <s v="Not Started"/>
    <m/>
    <m/>
    <m/>
    <m/>
    <m/>
    <m/>
    <m/>
    <m/>
    <m/>
    <m/>
    <m/>
    <m/>
    <n v="2601"/>
    <x v="8"/>
    <x v="0"/>
    <s v="START load"/>
    <s v="END load"/>
    <d v="2026-02-10T04:41:00"/>
    <d v="2026-02-10T05:02:00"/>
    <d v="2026-02-10T05:02:00"/>
    <s v="NULL"/>
    <s v="Completed"/>
    <s v="Load_POS_IT_MCP rr mismatch in NTG file name"/>
    <n v="2"/>
    <s v="load"/>
    <n v="0.35"/>
    <n v="0"/>
    <n v="0.35"/>
    <n v="0"/>
    <n v="0"/>
    <n v="0.35"/>
    <m/>
    <m/>
    <n v="0"/>
    <n v="0"/>
    <n v="0.35"/>
    <n v="0"/>
    <n v="0.35"/>
    <s v="No Error"/>
    <m/>
    <m/>
    <m/>
    <m/>
    <m/>
    <m/>
    <m/>
    <m/>
    <m/>
    <m/>
    <s v=""/>
  </r>
  <r>
    <s v="Load Pos"/>
    <s v="ITDBLoad Pos46063.2097222222"/>
    <s v="Not Found"/>
    <s v="Stratification"/>
    <s v="MCPITDBLoad PosStratification"/>
    <s v="MCPITDBLoad Pos"/>
    <s v="Not Started"/>
    <m/>
    <m/>
    <m/>
    <m/>
    <m/>
    <m/>
    <m/>
    <m/>
    <m/>
    <m/>
    <m/>
    <m/>
    <n v="2601"/>
    <x v="8"/>
    <x v="0"/>
    <s v="START Stratification"/>
    <s v="END Stratification"/>
    <d v="2026-02-10T05:02:00"/>
    <d v="2026-02-10T05:07:00"/>
    <d v="2026-02-10T05:07:00"/>
    <s v="NULL"/>
    <s v="Completed"/>
    <s v="Load_POS_IT_MCP rr mismatch in NTG file name"/>
    <n v="1"/>
    <s v="Stratification"/>
    <n v="0.08"/>
    <n v="0"/>
    <n v="0.08"/>
    <n v="0"/>
    <n v="0"/>
    <n v="0.08"/>
    <m/>
    <m/>
    <n v="0"/>
    <n v="0"/>
    <n v="0.08"/>
    <n v="0"/>
    <n v="0.08"/>
    <s v="No Error"/>
    <m/>
    <m/>
    <m/>
    <m/>
    <m/>
    <m/>
    <m/>
    <m/>
    <m/>
    <m/>
    <s v=""/>
  </r>
  <r>
    <s v="Load Pos"/>
    <s v="ITDBLoad Pos46063.2131944444"/>
    <s v="Not Found"/>
    <s v="Position report OLAP exports"/>
    <s v="MCPITDBLoad PosPosition report OLAP exports"/>
    <s v="MCPITDBLoad Pos"/>
    <s v="Not Started"/>
    <m/>
    <m/>
    <m/>
    <m/>
    <m/>
    <m/>
    <m/>
    <m/>
    <m/>
    <m/>
    <m/>
    <m/>
    <n v="2601"/>
    <x v="8"/>
    <x v="0"/>
    <s v="START Position report OLAP exports"/>
    <s v="END Position report OLAP exports"/>
    <d v="2026-02-10T05:07:00"/>
    <d v="2026-02-10T05:17:00"/>
    <d v="2026-02-10T05:17:00"/>
    <s v="NULL"/>
    <s v="Completed"/>
    <s v="Load_POS_IT_MCP rr mismatch in NTG file name"/>
    <n v="1"/>
    <s v="Position report OLAP exports"/>
    <n v="0.17"/>
    <n v="0"/>
    <n v="0.17"/>
    <n v="0"/>
    <n v="0"/>
    <n v="0.17"/>
    <m/>
    <m/>
    <n v="0"/>
    <n v="0"/>
    <n v="0.17"/>
    <n v="0"/>
    <n v="0.17"/>
    <s v="No Error"/>
    <m/>
    <m/>
    <m/>
    <m/>
    <m/>
    <m/>
    <m/>
    <m/>
    <m/>
    <m/>
    <s v=""/>
  </r>
  <r>
    <s v="Load Pos"/>
    <s v="ITDBLoad Pos46063.2201388889"/>
    <s v="Not Found"/>
    <s v="copy from"/>
    <s v="MCPITDBLoad Poscopy from"/>
    <s v="MCPITDBLoad Pos"/>
    <s v="Not Started"/>
    <m/>
    <m/>
    <m/>
    <m/>
    <m/>
    <m/>
    <m/>
    <m/>
    <m/>
    <m/>
    <m/>
    <m/>
    <n v="2601"/>
    <x v="8"/>
    <x v="0"/>
    <s v="START copy from"/>
    <s v="END copy from"/>
    <d v="2026-02-10T05:17:00"/>
    <d v="2026-02-10T05:19:00"/>
    <d v="2026-02-10T05:20:00"/>
    <s v="NULL"/>
    <s v="Completed"/>
    <s v="Load_POS_IT_MCP rr mismatch in NTG file name"/>
    <n v="1"/>
    <s v="copy from"/>
    <n v="0.03"/>
    <n v="0"/>
    <n v="0.03"/>
    <n v="0"/>
    <n v="0"/>
    <n v="0.03"/>
    <m/>
    <m/>
    <n v="0"/>
    <n v="0"/>
    <n v="0.03"/>
    <n v="0"/>
    <n v="0.03"/>
    <s v="No Error"/>
    <m/>
    <m/>
    <m/>
    <m/>
    <m/>
    <m/>
    <m/>
    <m/>
    <m/>
    <m/>
    <s v=""/>
  </r>
  <r>
    <s v="Valuation (NPV)"/>
    <s v="ITDBValuation (NPV)46063.2222222222"/>
    <s v="Not Found"/>
    <s v="portfolio valuation run"/>
    <s v="MCPITDBValuation (NPV)portfolio valuation run"/>
    <s v="MCPITDBValuation (NPV)"/>
    <s v="Not Started"/>
    <m/>
    <m/>
    <m/>
    <m/>
    <m/>
    <m/>
    <m/>
    <m/>
    <m/>
    <m/>
    <m/>
    <m/>
    <n v="2601"/>
    <x v="8"/>
    <x v="0"/>
    <s v="START portfolio valuation run"/>
    <s v="END portfolio valuation run"/>
    <d v="2026-02-10T05:20:00"/>
    <d v="2026-02-10T08:14:00"/>
    <d v="2026-02-10T08:14:00"/>
    <s v="NULL"/>
    <s v="Completed"/>
    <s v="Valuation_IT_MCP"/>
    <n v="1"/>
    <s v="portfolio valuation run"/>
    <n v="2.9"/>
    <n v="0"/>
    <n v="2.9"/>
    <n v="0"/>
    <n v="0"/>
    <n v="2.9"/>
    <m/>
    <m/>
    <n v="0"/>
    <n v="0"/>
    <n v="2.9"/>
    <n v="0"/>
    <n v="2.9"/>
    <s v="No Error"/>
    <m/>
    <m/>
    <m/>
    <m/>
    <m/>
    <m/>
    <m/>
    <m/>
    <m/>
    <m/>
    <s v=""/>
  </r>
  <r>
    <s v="Valuation (NPV)"/>
    <s v="ITDBValuation (NPV)46063.3430555556"/>
    <s v="Not Found"/>
    <s v="export to ara"/>
    <s v="MCPITDBValuation (NPV)export to ara"/>
    <s v="MCPITDBValuation (NPV)"/>
    <s v="Not Started"/>
    <m/>
    <m/>
    <m/>
    <m/>
    <m/>
    <m/>
    <m/>
    <m/>
    <m/>
    <m/>
    <m/>
    <m/>
    <n v="2601"/>
    <x v="8"/>
    <x v="0"/>
    <s v="START export to ara"/>
    <s v="END export to ara"/>
    <d v="2026-02-10T08:14:00"/>
    <d v="2026-02-10T08:16:00"/>
    <d v="2026-02-10T08:16:00"/>
    <s v="NULL"/>
    <s v="Completed"/>
    <s v="Valuation_IT_MCP"/>
    <n v="1"/>
    <s v="export to ara"/>
    <n v="0.03"/>
    <n v="0"/>
    <n v="0.03"/>
    <n v="0"/>
    <n v="0"/>
    <n v="0.03"/>
    <m/>
    <m/>
    <n v="0"/>
    <n v="0"/>
    <n v="0.03"/>
    <n v="0"/>
    <n v="0.03"/>
    <s v="No Error"/>
    <m/>
    <m/>
    <m/>
    <m/>
    <m/>
    <m/>
    <m/>
    <m/>
    <m/>
    <m/>
    <s v=""/>
  </r>
  <r>
    <s v="Valuation (NPV)"/>
    <s v="ITDBValuation (NPV)46063.3444444444"/>
    <s v="Not Found"/>
    <s v="Light Maintenance"/>
    <s v="MCPITDBValuation (NPV)Light Maintenance"/>
    <s v="MCPITDBValuation (NPV)"/>
    <s v="Not Started"/>
    <m/>
    <m/>
    <m/>
    <m/>
    <m/>
    <m/>
    <m/>
    <m/>
    <m/>
    <m/>
    <m/>
    <m/>
    <n v="2601"/>
    <x v="8"/>
    <x v="0"/>
    <s v="START Light Maintenance"/>
    <s v="END Light Maintenance"/>
    <d v="2026-02-10T08:16:00"/>
    <d v="2026-02-10T08:50:00"/>
    <d v="2026-02-10T08:50:00"/>
    <s v="NULL"/>
    <s v="Completed"/>
    <s v="Valuation_IT_MCP"/>
    <n v="1"/>
    <s v="Light Maintenance"/>
    <n v="0.56999999999999995"/>
    <n v="0"/>
    <n v="0.56999999999999995"/>
    <n v="0"/>
    <n v="0"/>
    <n v="0.56999999999999995"/>
    <m/>
    <m/>
    <n v="0"/>
    <n v="0"/>
    <n v="0.56999999999999995"/>
    <n v="0"/>
    <n v="0.56999999999999995"/>
    <s v="No Error"/>
    <m/>
    <m/>
    <m/>
    <m/>
    <m/>
    <m/>
    <m/>
    <m/>
    <m/>
    <m/>
    <s v=""/>
  </r>
  <r>
    <s v="Valuation (NPV)"/>
    <s v="ITDBValuation (NPV)46063.3680555556"/>
    <s v="Not Found"/>
    <s v="valuation report OLAP exports"/>
    <s v="MCPITDBValuation (NPV)valuation report OLAP exports"/>
    <s v="MCPITDBValuation (NPV)"/>
    <s v="Not Started"/>
    <m/>
    <m/>
    <m/>
    <m/>
    <m/>
    <m/>
    <m/>
    <m/>
    <m/>
    <m/>
    <m/>
    <m/>
    <n v="2601"/>
    <x v="8"/>
    <x v="0"/>
    <s v="START valuation report OLAP exports"/>
    <s v="END valuation report OLAP exports"/>
    <d v="2026-02-10T08:50:00"/>
    <d v="2026-02-10T09:13:00"/>
    <d v="2026-02-10T09:13:00"/>
    <s v="NULL"/>
    <s v="Completed"/>
    <s v="Valuation_IT_MCP"/>
    <n v="1"/>
    <s v="valuation report OLAP exports"/>
    <n v="0.38"/>
    <n v="0"/>
    <n v="0.38"/>
    <n v="0"/>
    <n v="0"/>
    <n v="0.38"/>
    <m/>
    <m/>
    <n v="0"/>
    <n v="0"/>
    <n v="0.38"/>
    <n v="0"/>
    <n v="0.38"/>
    <s v="No Error"/>
    <m/>
    <m/>
    <m/>
    <m/>
    <m/>
    <m/>
    <m/>
    <m/>
    <m/>
    <m/>
    <s v=""/>
  </r>
  <r>
    <s v="Valuation (NPV)"/>
    <s v="ITDBValuation (NPV)46063.3840277778"/>
    <s v="Not Found"/>
    <s v="valuation report QRM reporter exports"/>
    <s v="MCPITDBValuation (NPV)valuation report QRM reporter exports"/>
    <s v="MCPITDBValuation (NPV)"/>
    <s v="Not Started"/>
    <m/>
    <m/>
    <m/>
    <m/>
    <m/>
    <m/>
    <m/>
    <m/>
    <m/>
    <m/>
    <m/>
    <m/>
    <n v="2601"/>
    <x v="8"/>
    <x v="0"/>
    <s v="START valuation report QRM reporter exports"/>
    <s v="END valuation report QRM reporter exports"/>
    <d v="2026-02-10T09:13:00"/>
    <d v="2026-02-10T09:15:00"/>
    <d v="2026-02-10T09:16:00"/>
    <s v="NULL"/>
    <s v="Completed"/>
    <s v="Valuation_IT_MCP"/>
    <n v="1"/>
    <s v="valuation report QRM reporter exports"/>
    <n v="0.03"/>
    <n v="0"/>
    <n v="0.03"/>
    <n v="0"/>
    <n v="0"/>
    <n v="0.03"/>
    <m/>
    <m/>
    <n v="0"/>
    <n v="0"/>
    <n v="0.03"/>
    <n v="0"/>
    <n v="0.03"/>
    <s v="No Error"/>
    <m/>
    <m/>
    <m/>
    <m/>
    <m/>
    <m/>
    <m/>
    <m/>
    <m/>
    <m/>
    <s v=""/>
  </r>
  <r>
    <s v="GAP"/>
    <s v="ITDBGAP46063.3861111111"/>
    <s v="Not Found"/>
    <s v="gap planning"/>
    <s v="MCPITDBGAPgap planning"/>
    <s v="MCPITDBGAP"/>
    <s v="Not Started"/>
    <m/>
    <m/>
    <m/>
    <m/>
    <m/>
    <m/>
    <m/>
    <m/>
    <m/>
    <m/>
    <m/>
    <m/>
    <n v="2601"/>
    <x v="8"/>
    <x v="0"/>
    <s v="START gap planning"/>
    <s v="END gap planning"/>
    <d v="2026-02-10T09:16:00"/>
    <d v="2026-02-10T11:55:00"/>
    <d v="2026-02-10T11:58:00"/>
    <s v="NULL"/>
    <s v="Completed"/>
    <s v="GAP_IT_MCP"/>
    <n v="1"/>
    <s v="gap planning"/>
    <n v="2.65"/>
    <n v="0"/>
    <n v="2.65"/>
    <n v="0"/>
    <n v="0"/>
    <n v="2.65"/>
    <m/>
    <m/>
    <n v="0"/>
    <n v="0"/>
    <n v="2.65"/>
    <n v="0"/>
    <n v="2.65"/>
    <s v="No Error"/>
    <m/>
    <m/>
    <m/>
    <m/>
    <m/>
    <m/>
    <m/>
    <m/>
    <m/>
    <m/>
    <s v=""/>
  </r>
  <r>
    <s v="CSRBB Valuation"/>
    <s v="ITDBCSRBB Valuation46063.4986111111"/>
    <s v="Not Found"/>
    <s v="CSRBB Portfolio Valuation"/>
    <s v="MCPITDBCSRBB ValuationCSRBB Portfolio Valuation"/>
    <s v="MCPITDBCSRBB Valuation"/>
    <s v="Not Started"/>
    <m/>
    <m/>
    <m/>
    <m/>
    <m/>
    <m/>
    <m/>
    <m/>
    <m/>
    <m/>
    <m/>
    <m/>
    <n v="2601"/>
    <x v="8"/>
    <x v="0"/>
    <s v="START CSRBB Portfolio Valuation"/>
    <s v="END CSRBB Portfolio Valuation"/>
    <d v="2026-02-10T11:58:00"/>
    <d v="2026-02-10T13:12:00"/>
    <d v="2026-02-10T13:13:00"/>
    <s v="NULL"/>
    <s v="Completed"/>
    <s v="CSRBB_Valuation_IT_MCP"/>
    <n v="1"/>
    <s v="CSRBB Portfolio Valuation"/>
    <n v="1.23"/>
    <n v="0"/>
    <n v="1.23"/>
    <n v="0"/>
    <n v="0"/>
    <n v="1.23"/>
    <m/>
    <m/>
    <n v="0"/>
    <n v="0"/>
    <n v="1.23"/>
    <n v="0"/>
    <n v="1.23"/>
    <s v="No Error"/>
    <m/>
    <m/>
    <m/>
    <m/>
    <m/>
    <m/>
    <m/>
    <m/>
    <m/>
    <m/>
    <s v=""/>
  </r>
  <r>
    <s v="CSRBB Valuation"/>
    <s v="ITDBCSRBB Valuation46063.5506944444"/>
    <s v="Not Found"/>
    <s v="Light Maintenance"/>
    <s v="MCPITDBCSRBB ValuationLight Maintenance"/>
    <s v="MCPITDBCSRBB Valuation"/>
    <s v="Not Started"/>
    <m/>
    <m/>
    <m/>
    <m/>
    <m/>
    <m/>
    <m/>
    <m/>
    <m/>
    <m/>
    <m/>
    <m/>
    <n v="2601"/>
    <x v="8"/>
    <x v="0"/>
    <s v="START Light Maintenance"/>
    <s v="END Light Maintenance"/>
    <d v="2026-02-10T13:13:00"/>
    <d v="2026-02-10T13:40:00"/>
    <d v="2026-02-10T13:43:00"/>
    <s v="NULL"/>
    <s v="Completed"/>
    <s v="CSRBB_Valuation_IT_MCP"/>
    <n v="2"/>
    <s v="Light Maintenance"/>
    <n v="0.45"/>
    <n v="0"/>
    <n v="0.45"/>
    <n v="0"/>
    <n v="0"/>
    <n v="0.45"/>
    <m/>
    <m/>
    <n v="0"/>
    <n v="0"/>
    <n v="0.45"/>
    <n v="0"/>
    <n v="0.45"/>
    <s v="No Error"/>
    <m/>
    <m/>
    <m/>
    <m/>
    <m/>
    <m/>
    <m/>
    <m/>
    <m/>
    <m/>
    <s v=""/>
  </r>
  <r>
    <s v="CSRBB Planning"/>
    <s v="ITDBCSRBB Planning46063.5715277778"/>
    <s v="Not Found"/>
    <s v="import CSRBB strategies"/>
    <s v="MCPITDBCSRBB Planningimport CSRBB strategies"/>
    <s v="MCPITDBCSRBB Planning"/>
    <s v="Not Started"/>
    <m/>
    <m/>
    <m/>
    <m/>
    <m/>
    <m/>
    <m/>
    <m/>
    <m/>
    <m/>
    <m/>
    <m/>
    <n v="2601"/>
    <x v="8"/>
    <x v="0"/>
    <s v="START import CSRBB strategies"/>
    <s v="END import CSRBB strategies"/>
    <d v="2026-02-10T13:43:00"/>
    <d v="2026-02-10T15:13:00"/>
    <d v="2026-02-10T15:13:00"/>
    <s v="NULL"/>
    <s v="Completed"/>
    <s v="CSRBB_Planning_IT_MCP"/>
    <n v="1"/>
    <s v="import CSRBB strategies"/>
    <n v="1.5"/>
    <n v="0"/>
    <n v="1.5"/>
    <n v="0"/>
    <n v="0"/>
    <n v="1.5"/>
    <m/>
    <m/>
    <n v="0"/>
    <n v="0"/>
    <n v="1.5"/>
    <n v="0"/>
    <n v="1.5"/>
    <s v="No Error"/>
    <m/>
    <m/>
    <m/>
    <m/>
    <m/>
    <m/>
    <m/>
    <m/>
    <m/>
    <m/>
    <s v=""/>
  </r>
  <r>
    <s v="CSRBB Planning"/>
    <s v="ITDBCSRBB Planning46063.6340277778"/>
    <s v="Not Found"/>
    <s v="CSRBB Planning Run"/>
    <s v="MCPITDBCSRBB PlanningCSRBB Planning Run"/>
    <s v="MCPITDBCSRBB Planning"/>
    <s v="Not Started"/>
    <m/>
    <m/>
    <m/>
    <m/>
    <m/>
    <m/>
    <m/>
    <m/>
    <m/>
    <m/>
    <m/>
    <m/>
    <n v="2601"/>
    <x v="8"/>
    <x v="0"/>
    <s v="START CSRBB Planning Run"/>
    <s v="END CSRBB Planning Run"/>
    <d v="2026-02-10T15:13:00"/>
    <d v="2026-02-10T16:23:00"/>
    <d v="2026-02-10T16:23:00"/>
    <s v="NULL"/>
    <s v="Completed"/>
    <s v="CSRBB_Planning_IT_MCP"/>
    <n v="1"/>
    <s v="CSRBB Planning Run"/>
    <n v="1.17"/>
    <n v="0"/>
    <n v="1.17"/>
    <n v="0"/>
    <n v="0"/>
    <n v="1.17"/>
    <m/>
    <m/>
    <n v="0"/>
    <n v="0"/>
    <n v="1.17"/>
    <n v="0"/>
    <n v="1.17"/>
    <s v="No Error"/>
    <m/>
    <m/>
    <m/>
    <m/>
    <m/>
    <m/>
    <m/>
    <m/>
    <m/>
    <m/>
    <s v=""/>
  </r>
  <r>
    <s v="CSRBB Planning"/>
    <s v="ITDBCSRBB Planning46063.6826388889"/>
    <s v="Not Found"/>
    <s v="export to ara"/>
    <s v="MCPITDBCSRBB Planningexport to ara"/>
    <s v="MCPITDBCSRBB Planning"/>
    <s v="Not Started"/>
    <m/>
    <m/>
    <m/>
    <m/>
    <m/>
    <m/>
    <m/>
    <m/>
    <m/>
    <m/>
    <m/>
    <m/>
    <n v="2601"/>
    <x v="8"/>
    <x v="0"/>
    <s v="START export to ara"/>
    <s v="END export to ara"/>
    <d v="2026-02-10T16:23:00"/>
    <d v="2026-02-10T16:25:00"/>
    <d v="2026-02-10T16:28:00"/>
    <s v="NULL"/>
    <s v="Completed"/>
    <s v="CSRBB_Planning_IT_MCP"/>
    <n v="2"/>
    <s v="export to ara"/>
    <n v="0.03"/>
    <n v="0"/>
    <n v="0.03"/>
    <n v="0"/>
    <n v="0"/>
    <n v="0.03"/>
    <m/>
    <m/>
    <n v="0"/>
    <n v="0"/>
    <n v="0.03"/>
    <n v="0"/>
    <n v="0.03"/>
    <s v="No Error"/>
    <m/>
    <m/>
    <m/>
    <m/>
    <m/>
    <m/>
    <m/>
    <m/>
    <m/>
    <m/>
    <s v=""/>
  </r>
  <r>
    <s v="EC"/>
    <s v="ITDBEC46063.6861111111"/>
    <s v="Not Found"/>
    <s v="Light Maintenance"/>
    <s v="MCPITDBECLight Maintenance"/>
    <s v="MCPITDBEC"/>
    <s v="Not Started"/>
    <m/>
    <m/>
    <m/>
    <m/>
    <m/>
    <m/>
    <m/>
    <m/>
    <m/>
    <m/>
    <m/>
    <m/>
    <n v="2601"/>
    <x v="8"/>
    <x v="0"/>
    <s v="START Light Maintenance"/>
    <s v="END Light Maintenance"/>
    <d v="2026-02-10T16:28:00"/>
    <d v="2026-02-10T16:42:00"/>
    <d v="2026-02-10T16:42:00"/>
    <s v="NULL"/>
    <s v="Completed"/>
    <s v="EC_IT_MCP"/>
    <n v="3"/>
    <s v="Light Maintenance"/>
    <n v="0.23"/>
    <n v="0"/>
    <n v="0.23"/>
    <n v="0"/>
    <n v="0"/>
    <n v="0.23"/>
    <m/>
    <m/>
    <n v="0"/>
    <n v="0"/>
    <n v="0.23"/>
    <n v="0"/>
    <n v="0.23"/>
    <s v="No Error"/>
    <m/>
    <m/>
    <m/>
    <m/>
    <m/>
    <m/>
    <m/>
    <m/>
    <m/>
    <m/>
    <s v="Light Maintenance"/>
  </r>
  <r>
    <s v="EC"/>
    <s v="ITDBEC46063.6958333333"/>
    <s v="Not Found"/>
    <s v="ing-ec valuation"/>
    <s v="MCPITDBECing-ec valuation"/>
    <s v="MCPITDBEC"/>
    <s v="Not Started"/>
    <m/>
    <m/>
    <m/>
    <m/>
    <m/>
    <m/>
    <m/>
    <m/>
    <m/>
    <m/>
    <m/>
    <m/>
    <n v="2601"/>
    <x v="8"/>
    <x v="0"/>
    <s v="START ing-ec valuation"/>
    <s v="END ing-ec valuation"/>
    <d v="2026-02-10T16:42:00"/>
    <d v="2026-02-10T20:57:00"/>
    <d v="2026-02-10T20:57:00"/>
    <s v="NULL"/>
    <s v="Completed"/>
    <s v="EC_IT_MCP"/>
    <n v="1"/>
    <s v="ing-ec valuation"/>
    <n v="4.25"/>
    <n v="0"/>
    <n v="4.25"/>
    <n v="0"/>
    <n v="0"/>
    <n v="4.25"/>
    <m/>
    <m/>
    <n v="0"/>
    <n v="0"/>
    <n v="4.25"/>
    <n v="0"/>
    <n v="4.25"/>
    <s v="No Error"/>
    <m/>
    <m/>
    <m/>
    <m/>
    <m/>
    <m/>
    <m/>
    <m/>
    <m/>
    <m/>
    <s v=""/>
  </r>
  <r>
    <s v="EC"/>
    <s v="ITDBEC46063.8729166667"/>
    <s v="Not Found"/>
    <s v="export to ara"/>
    <s v="MCPITDBECexport to ara"/>
    <s v="MCPITDBEC"/>
    <s v="Not Started"/>
    <m/>
    <m/>
    <m/>
    <m/>
    <m/>
    <m/>
    <m/>
    <m/>
    <m/>
    <m/>
    <m/>
    <m/>
    <n v="2601"/>
    <x v="8"/>
    <x v="0"/>
    <s v="START export to ara"/>
    <s v="END export to ara"/>
    <d v="2026-02-10T20:57:00"/>
    <d v="2026-02-10T20:59:00"/>
    <d v="2026-02-10T20:59:00"/>
    <s v="NULL"/>
    <s v="Completed"/>
    <s v="EC_IT_MCP"/>
    <n v="3"/>
    <s v="export to ara"/>
    <n v="0.03"/>
    <n v="0"/>
    <n v="0.03"/>
    <n v="0"/>
    <n v="0"/>
    <n v="0.03"/>
    <m/>
    <m/>
    <n v="0"/>
    <n v="0"/>
    <n v="0.03"/>
    <n v="0"/>
    <n v="0.03"/>
    <s v="No Error"/>
    <m/>
    <m/>
    <m/>
    <m/>
    <m/>
    <m/>
    <m/>
    <m/>
    <m/>
    <m/>
    <s v="export to ara"/>
  </r>
  <r>
    <s v="EC"/>
    <s v="ITDBEC46063.8743055556"/>
    <s v="Not Found"/>
    <s v="ing-ec valuation exports"/>
    <s v="MCPITDBECing-ec valuation exports"/>
    <s v="MCPITDBEC"/>
    <s v="Not Started"/>
    <m/>
    <m/>
    <m/>
    <m/>
    <m/>
    <m/>
    <m/>
    <m/>
    <m/>
    <m/>
    <m/>
    <m/>
    <n v="2601"/>
    <x v="8"/>
    <x v="0"/>
    <s v="START ing-ec valuation exports"/>
    <s v="END ing-ec valuation exports"/>
    <d v="2026-02-10T20:59:00"/>
    <d v="2026-02-10T21:20:00"/>
    <d v="2026-02-10T21:21:00"/>
    <s v="NULL"/>
    <s v="Completed"/>
    <s v="EC_IT_MCP"/>
    <n v="1"/>
    <s v="ing-ec valuation exports"/>
    <n v="0.35"/>
    <n v="0"/>
    <n v="0.35"/>
    <n v="0"/>
    <n v="0"/>
    <n v="0.35"/>
    <m/>
    <m/>
    <n v="0"/>
    <n v="0"/>
    <n v="0.35"/>
    <n v="0"/>
    <n v="0.35"/>
    <s v="No Error"/>
    <m/>
    <m/>
    <m/>
    <m/>
    <m/>
    <m/>
    <m/>
    <m/>
    <m/>
    <m/>
    <s v=""/>
  </r>
  <r>
    <s v="KR"/>
    <s v="ITDBKR46063.8895833333"/>
    <s v="Not Found"/>
    <s v="Light Maintenance"/>
    <s v="MCPITDBKRLight Maintenance"/>
    <s v="MCPITDBKR"/>
    <s v="Not Started"/>
    <m/>
    <m/>
    <m/>
    <m/>
    <m/>
    <m/>
    <m/>
    <m/>
    <m/>
    <m/>
    <m/>
    <m/>
    <n v="2601"/>
    <x v="8"/>
    <x v="0"/>
    <s v="START Light Maintenance"/>
    <s v="END Light Maintenance"/>
    <d v="2026-02-10T21:21:00"/>
    <d v="2026-02-10T21:41:00"/>
    <d v="2026-02-10T21:41:00"/>
    <s v="NULL"/>
    <s v="Completed"/>
    <s v="KR_IT_MCP"/>
    <n v="4"/>
    <s v="Light Maintenance"/>
    <n v="0.33"/>
    <n v="0"/>
    <n v="0.33"/>
    <n v="0"/>
    <n v="0"/>
    <n v="0.33"/>
    <m/>
    <m/>
    <n v="0"/>
    <n v="0"/>
    <n v="0.33"/>
    <n v="0"/>
    <n v="0.33"/>
    <s v="No Error"/>
    <m/>
    <m/>
    <m/>
    <m/>
    <m/>
    <m/>
    <m/>
    <m/>
    <m/>
    <m/>
    <s v="Light Maintenance"/>
  </r>
  <r>
    <s v="KR"/>
    <s v="ITDBKR46063.9034722222"/>
    <s v="Not Found"/>
    <s v="bpv-kr valuation"/>
    <s v="MCPITDBKRbpv-kr valuation"/>
    <s v="MCPITDBKR"/>
    <s v="Not Started"/>
    <m/>
    <m/>
    <m/>
    <m/>
    <m/>
    <m/>
    <m/>
    <m/>
    <m/>
    <m/>
    <m/>
    <m/>
    <n v="2601"/>
    <x v="8"/>
    <x v="0"/>
    <s v="START bpv-kr valuation"/>
    <s v="END bpv-kr valuation"/>
    <d v="2026-02-10T21:41:00"/>
    <d v="2026-02-11T00:42:00"/>
    <d v="2026-02-11T00:42:00"/>
    <s v="NULL"/>
    <s v="Completed"/>
    <s v="KR_IT_MCP"/>
    <n v="1"/>
    <s v="bpv-kr valuation"/>
    <n v="3.02"/>
    <n v="0"/>
    <n v="3.02"/>
    <n v="0"/>
    <n v="0"/>
    <n v="3.02"/>
    <m/>
    <m/>
    <n v="0"/>
    <n v="0"/>
    <n v="3.02"/>
    <n v="0"/>
    <n v="3.02"/>
    <s v="No Error"/>
    <m/>
    <m/>
    <m/>
    <m/>
    <m/>
    <m/>
    <m/>
    <m/>
    <m/>
    <m/>
    <s v=""/>
  </r>
  <r>
    <s v="KR"/>
    <s v="ITDBKR46064.0291666667"/>
    <s v="Not Found"/>
    <s v="export to ara"/>
    <s v="MCPITDBKRexport to ara"/>
    <s v="MCPITDBKR"/>
    <s v="Not Started"/>
    <m/>
    <m/>
    <m/>
    <m/>
    <m/>
    <m/>
    <m/>
    <m/>
    <m/>
    <m/>
    <m/>
    <m/>
    <n v="2601"/>
    <x v="8"/>
    <x v="0"/>
    <s v="START export to ara"/>
    <s v="END export to ara"/>
    <d v="2026-02-11T00:42:00"/>
    <d v="2026-02-11T00:44:00"/>
    <d v="2026-02-11T00:44:00"/>
    <s v="NULL"/>
    <s v="Completed"/>
    <s v="KR_IT_MCP"/>
    <n v="4"/>
    <s v="export to ara"/>
    <n v="0.03"/>
    <n v="0"/>
    <n v="0.03"/>
    <n v="0"/>
    <n v="0"/>
    <n v="0.03"/>
    <m/>
    <m/>
    <n v="0"/>
    <n v="0"/>
    <n v="0.03"/>
    <n v="0"/>
    <n v="0.03"/>
    <s v="No Error"/>
    <m/>
    <m/>
    <m/>
    <m/>
    <m/>
    <m/>
    <m/>
    <m/>
    <m/>
    <m/>
    <s v="export to ara"/>
  </r>
  <r>
    <s v="KR"/>
    <s v="ITDBKR46064.0305555556"/>
    <s v="Not Found"/>
    <s v="bpv-kr valuation exports"/>
    <s v="MCPITDBKRbpv-kr valuation exports"/>
    <s v="MCPITDBKR"/>
    <s v="Not Started"/>
    <m/>
    <m/>
    <m/>
    <m/>
    <m/>
    <m/>
    <m/>
    <m/>
    <m/>
    <m/>
    <m/>
    <m/>
    <n v="2601"/>
    <x v="8"/>
    <x v="0"/>
    <s v="START bpv-kr valuation exports"/>
    <s v="END bpv-kr valuation exports"/>
    <d v="2026-02-11T00:44:00"/>
    <d v="2026-02-11T00:44:00"/>
    <d v="2026-02-12T04:54:00"/>
    <s v="NULL"/>
    <s v="Completed"/>
    <s v="KR_IT_MCP"/>
    <n v="1"/>
    <s v="bpv-kr valuation exports"/>
    <n v="0"/>
    <n v="0"/>
    <n v="0"/>
    <n v="0"/>
    <n v="0"/>
    <n v="0"/>
    <m/>
    <m/>
    <n v="0"/>
    <n v="0"/>
    <n v="0"/>
    <n v="0"/>
    <n v="0"/>
    <s v="No Error"/>
    <m/>
    <m/>
    <m/>
    <m/>
    <m/>
    <m/>
    <m/>
    <m/>
    <m/>
    <m/>
    <s v=""/>
  </r>
  <r>
    <s v="Valuation AIC"/>
    <s v="ITDBValuation AIC46065.2041666667"/>
    <s v="Not Found"/>
    <s v="load AIC Spreads"/>
    <s v="MCPITDBValuation AICload AIC Spreads"/>
    <s v="MCPITDBValuation AIC"/>
    <s v="Not Started"/>
    <m/>
    <m/>
    <m/>
    <m/>
    <m/>
    <m/>
    <m/>
    <m/>
    <m/>
    <m/>
    <m/>
    <m/>
    <n v="2601"/>
    <x v="8"/>
    <x v="0"/>
    <s v="START load AIC Spreads"/>
    <s v="END load AIC Spreads"/>
    <d v="2026-02-12T04:54:00"/>
    <d v="2026-02-12T05:04:00"/>
    <d v="2026-02-12T05:04:00"/>
    <s v="NULL"/>
    <s v="Completed"/>
    <s v="Valuation_AIC_IT_MCP"/>
    <n v="1"/>
    <s v="load AIC Spreads"/>
    <n v="0.17"/>
    <n v="0"/>
    <n v="0.17"/>
    <n v="0"/>
    <n v="0"/>
    <n v="0.17"/>
    <m/>
    <m/>
    <n v="0"/>
    <n v="0"/>
    <n v="0.17"/>
    <n v="0"/>
    <n v="0.17"/>
    <s v="No Error"/>
    <m/>
    <m/>
    <m/>
    <m/>
    <m/>
    <m/>
    <m/>
    <m/>
    <m/>
    <m/>
    <s v=""/>
  </r>
  <r>
    <s v="Valuation AIC"/>
    <s v="ITDBValuation AIC46065.2111111111"/>
    <s v="Not Found"/>
    <s v="AIC portfolio valuation run"/>
    <s v="MCPITDBValuation AICAIC portfolio valuation run"/>
    <s v="MCPITDBValuation AIC"/>
    <s v="Not Started"/>
    <m/>
    <m/>
    <m/>
    <m/>
    <m/>
    <m/>
    <m/>
    <m/>
    <m/>
    <m/>
    <m/>
    <m/>
    <n v="2601"/>
    <x v="8"/>
    <x v="0"/>
    <s v="START AIC portfolio valuation run"/>
    <s v="END AIC portfolio valuation run"/>
    <d v="2026-02-12T05:04:00"/>
    <d v="2026-02-12T05:36:00"/>
    <d v="2026-02-16T04:40:00"/>
    <s v="NULL"/>
    <s v="Completed"/>
    <s v="Valuation_AIC_IT_MCP"/>
    <n v="1"/>
    <s v="AIC portfolio valuation run"/>
    <n v="0.53"/>
    <n v="0"/>
    <n v="0.53"/>
    <n v="0"/>
    <n v="0"/>
    <n v="0.53"/>
    <m/>
    <m/>
    <n v="0"/>
    <n v="0"/>
    <n v="0.53"/>
    <n v="0"/>
    <n v="0.53"/>
    <s v="No Error"/>
    <m/>
    <m/>
    <m/>
    <m/>
    <m/>
    <m/>
    <m/>
    <m/>
    <m/>
    <m/>
    <s v=""/>
  </r>
  <r>
    <s v="ITS"/>
    <s v="ITDBITS46069.1944444444"/>
    <s v="Not Found"/>
    <s v="Light Maintenance"/>
    <s v="MCPITDBITSLight Maintenance"/>
    <s v="MCPITDBITS"/>
    <s v="Not Started"/>
    <m/>
    <m/>
    <m/>
    <m/>
    <m/>
    <m/>
    <m/>
    <m/>
    <m/>
    <m/>
    <m/>
    <m/>
    <n v="2601"/>
    <x v="8"/>
    <x v="0"/>
    <s v="START Light Maintenance"/>
    <s v="END Light Maintenance"/>
    <d v="2026-02-16T04:40:00"/>
    <d v="2026-02-16T05:00:00"/>
    <d v="2026-02-16T05:00:00"/>
    <s v="NULL"/>
    <s v="Completed"/>
    <s v="ITS_IT_MCP"/>
    <n v="5"/>
    <s v="Light Maintenance"/>
    <n v="0.33"/>
    <n v="0"/>
    <n v="0.33"/>
    <n v="0"/>
    <n v="0"/>
    <n v="0.33"/>
    <m/>
    <m/>
    <n v="0"/>
    <n v="0"/>
    <n v="0.33"/>
    <n v="0"/>
    <n v="0.33"/>
    <s v="No Error"/>
    <m/>
    <m/>
    <m/>
    <m/>
    <m/>
    <m/>
    <m/>
    <m/>
    <m/>
    <m/>
    <s v="Light Maintenance"/>
  </r>
  <r>
    <s v="ITS"/>
    <s v="ITDBITS46069.2083333333"/>
    <s v="Not Found"/>
    <s v="ITS planning run"/>
    <s v="MCPITDBITSITS planning run"/>
    <s v="MCPITDBITS"/>
    <s v="Not Started"/>
    <m/>
    <m/>
    <m/>
    <m/>
    <m/>
    <m/>
    <m/>
    <m/>
    <m/>
    <m/>
    <m/>
    <m/>
    <n v="2601"/>
    <x v="8"/>
    <x v="0"/>
    <s v="START ITS planning run"/>
    <s v="END ITS planning run"/>
    <d v="2026-02-16T05:00:00"/>
    <d v="2026-02-16T05:10:00"/>
    <d v="2026-02-16T05:11:00"/>
    <s v="NULL"/>
    <s v="Completed"/>
    <s v="ITS_IT_MCP"/>
    <n v="1"/>
    <s v="ITS planning run"/>
    <n v="0.17"/>
    <n v="0"/>
    <n v="0.17"/>
    <n v="0"/>
    <n v="0"/>
    <n v="0.17"/>
    <m/>
    <m/>
    <n v="0"/>
    <n v="0"/>
    <n v="0.17"/>
    <n v="0"/>
    <n v="0.17"/>
    <s v="No Error"/>
    <m/>
    <m/>
    <m/>
    <m/>
    <m/>
    <m/>
    <m/>
    <m/>
    <m/>
    <m/>
    <s v=""/>
  </r>
  <r>
    <s v="Import Strategies"/>
    <s v="ITDBImport Strategies46069.2159722222"/>
    <s v="Not Found"/>
    <s v="import strategies"/>
    <s v="MCPITDBImport Strategiesimport strategies"/>
    <s v="MCPITDBImport Strategies"/>
    <s v="Not Started"/>
    <m/>
    <m/>
    <m/>
    <m/>
    <m/>
    <m/>
    <m/>
    <m/>
    <m/>
    <m/>
    <m/>
    <m/>
    <n v="2601"/>
    <x v="8"/>
    <x v="0"/>
    <s v="START import strategies"/>
    <s v="END import strategies"/>
    <d v="2026-02-16T05:11:00"/>
    <d v="2026-02-16T05:14:00"/>
    <d v="2026-02-16T05:15:00"/>
    <s v="NULL"/>
    <s v="Completed"/>
    <s v="Import_Strategies_IT_MCP"/>
    <n v="1"/>
    <s v="import strategies"/>
    <n v="0.05"/>
    <n v="0"/>
    <n v="0.05"/>
    <n v="0"/>
    <n v="0"/>
    <n v="0.05"/>
    <m/>
    <m/>
    <n v="0"/>
    <n v="0"/>
    <n v="0.05"/>
    <n v="0"/>
    <n v="0.05"/>
    <s v="No Error"/>
    <m/>
    <m/>
    <m/>
    <m/>
    <m/>
    <m/>
    <m/>
    <m/>
    <m/>
    <m/>
    <s v=""/>
  </r>
  <r>
    <s v="Planning (NII)"/>
    <s v="ITDBPlanning (NII)46069.21875"/>
    <s v="Not Found"/>
    <s v="planning run01"/>
    <s v="MCPITDBPlanning (NII)planning run01"/>
    <s v="MCPITDBPlanning (NII)"/>
    <s v="Not Started"/>
    <m/>
    <m/>
    <m/>
    <m/>
    <m/>
    <m/>
    <m/>
    <m/>
    <m/>
    <m/>
    <m/>
    <m/>
    <n v="2601"/>
    <x v="8"/>
    <x v="0"/>
    <s v="START planning run01"/>
    <s v="NULL"/>
    <d v="2026-02-16T05:15:00"/>
    <d v="2026-02-16T05:26:00"/>
    <d v="2026-02-16T12:28:00"/>
    <s v="Exception Info: Workflow finished with errors. (line: 37)  "/>
    <s v="Failed"/>
    <s v="Planning_IT_MCP"/>
    <n v="1"/>
    <s v="planning run01"/>
    <n v="0.18"/>
    <n v="0.18"/>
    <n v="0"/>
    <n v="7.03"/>
    <n v="7.21"/>
    <n v="7.21"/>
    <m/>
    <m/>
    <n v="0.18"/>
    <n v="7.03"/>
    <n v="0"/>
    <n v="7.21"/>
    <n v="7.21"/>
    <s v="Tech"/>
    <s v="Platform &amp; Environment Issues"/>
    <s v="Platform/System Capacity &amp; Performance Issue"/>
    <s v="File in use' for one of the PLN log files in the folder.  (File Locking Conflict)"/>
    <m/>
    <m/>
    <s v="Single‑Location Impact"/>
    <s v="One‑Off"/>
    <s v="Rerun once given greenlight by OPS"/>
    <s v="Raise potential RCA for log file in use. "/>
    <s v="INC14561528"/>
    <s v=""/>
  </r>
  <r>
    <s v="Planning (NII)"/>
    <s v="ITDBPlanning (NII)46069.5194444444"/>
    <s v="Not Found"/>
    <s v="planning run01"/>
    <s v="MCPITDBPlanning (NII)planning run01"/>
    <s v="MCPITDBPlanning (NII)"/>
    <s v="Not Started"/>
    <m/>
    <m/>
    <m/>
    <m/>
    <m/>
    <m/>
    <m/>
    <m/>
    <m/>
    <m/>
    <m/>
    <m/>
    <n v="2601"/>
    <x v="8"/>
    <x v="0"/>
    <s v="START planning run01"/>
    <s v="END planning run01"/>
    <d v="2026-02-16T12:28:00"/>
    <d v="2026-02-16T15:06:00"/>
    <d v="2026-02-16T15:06:00"/>
    <s v="NULL"/>
    <s v="Completed"/>
    <s v="Planning_IT_MCP rr file in use"/>
    <n v="2"/>
    <s v="planning run01"/>
    <n v="2.63"/>
    <n v="0"/>
    <n v="2.63"/>
    <n v="0"/>
    <n v="0"/>
    <n v="2.63"/>
    <m/>
    <m/>
    <n v="0"/>
    <n v="0"/>
    <n v="2.63"/>
    <n v="0"/>
    <n v="2.63"/>
    <s v="No Error"/>
    <m/>
    <m/>
    <m/>
    <m/>
    <m/>
    <m/>
    <m/>
    <m/>
    <m/>
    <m/>
    <s v=""/>
  </r>
  <r>
    <s v="Planning (NII)"/>
    <s v="ITDBPlanning (NII)46069.6291666667"/>
    <s v="Not Found"/>
    <s v="MDL Processing"/>
    <s v="MCPITDBPlanning (NII)MDL Processing"/>
    <s v="MCPITDBPlanning (NII)"/>
    <s v="Not Started"/>
    <m/>
    <m/>
    <m/>
    <m/>
    <m/>
    <m/>
    <m/>
    <m/>
    <m/>
    <m/>
    <m/>
    <m/>
    <n v="2601"/>
    <x v="8"/>
    <x v="0"/>
    <s v="START MDL Processing"/>
    <s v="END MDL Processing"/>
    <d v="2026-02-16T15:06:00"/>
    <d v="2026-02-16T15:18:00"/>
    <d v="2026-02-16T15:18:00"/>
    <s v="NULL"/>
    <s v="Completed"/>
    <s v="Planning_IT_MCP rr file in use"/>
    <n v="1"/>
    <s v="MDL Processing"/>
    <n v="0.2"/>
    <n v="0"/>
    <n v="0.2"/>
    <n v="0"/>
    <n v="0"/>
    <n v="0.2"/>
    <m/>
    <m/>
    <n v="0"/>
    <n v="0"/>
    <n v="0.2"/>
    <n v="0"/>
    <n v="0.2"/>
    <s v="No Error"/>
    <m/>
    <m/>
    <m/>
    <m/>
    <m/>
    <m/>
    <m/>
    <m/>
    <m/>
    <m/>
    <s v=""/>
  </r>
  <r>
    <s v="Planning (NII)"/>
    <s v="ITDBPlanning (NII)46069.6375"/>
    <s v="Not Found"/>
    <s v="planning run02"/>
    <s v="MCPITDBPlanning (NII)planning run02"/>
    <s v="MCPITDBPlanning (NII)"/>
    <s v="Not Started"/>
    <m/>
    <m/>
    <m/>
    <m/>
    <m/>
    <m/>
    <m/>
    <m/>
    <m/>
    <m/>
    <m/>
    <m/>
    <n v="2601"/>
    <x v="8"/>
    <x v="0"/>
    <s v="START planning run02"/>
    <s v="END planning run02"/>
    <d v="2026-02-16T15:18:00"/>
    <d v="2026-02-16T17:46:00"/>
    <d v="2026-02-16T17:46:00"/>
    <s v="NULL"/>
    <s v="Completed"/>
    <s v="Planning_IT_MCP rr file in use"/>
    <n v="1"/>
    <s v="planning run02"/>
    <n v="2.4700000000000002"/>
    <n v="0"/>
    <n v="2.4700000000000002"/>
    <n v="0"/>
    <n v="0"/>
    <n v="2.4700000000000002"/>
    <m/>
    <m/>
    <n v="0"/>
    <n v="0"/>
    <n v="2.4700000000000002"/>
    <n v="0"/>
    <n v="2.4700000000000002"/>
    <s v="No Error"/>
    <m/>
    <m/>
    <m/>
    <m/>
    <m/>
    <m/>
    <m/>
    <m/>
    <m/>
    <m/>
    <s v=""/>
  </r>
  <r>
    <s v="Planning (NII)"/>
    <s v="ITDBPlanning (NII)46069.7402777778"/>
    <s v="Not Found"/>
    <s v="export to ara"/>
    <s v="MCPITDBPlanning (NII)export to ara"/>
    <s v="MCPITDBPlanning (NII)"/>
    <s v="Not Started"/>
    <m/>
    <m/>
    <m/>
    <m/>
    <m/>
    <m/>
    <m/>
    <m/>
    <m/>
    <m/>
    <m/>
    <m/>
    <n v="2601"/>
    <x v="8"/>
    <x v="0"/>
    <s v="START export to ara"/>
    <s v="END export to ara"/>
    <d v="2026-02-16T17:46:00"/>
    <d v="2026-02-16T17:48:00"/>
    <d v="2026-02-16T17:48:00"/>
    <s v="NULL"/>
    <s v="Completed"/>
    <s v="Planning_IT_MCP rr file in use"/>
    <n v="5"/>
    <s v="export to ara"/>
    <n v="0.03"/>
    <n v="0"/>
    <n v="0.03"/>
    <n v="0"/>
    <n v="0"/>
    <n v="0.03"/>
    <m/>
    <m/>
    <n v="0"/>
    <n v="0"/>
    <n v="0.03"/>
    <n v="0"/>
    <n v="0.03"/>
    <s v="No Error"/>
    <m/>
    <m/>
    <m/>
    <m/>
    <m/>
    <m/>
    <m/>
    <m/>
    <m/>
    <m/>
    <s v="export to ara"/>
  </r>
  <r>
    <s v="Planning (NII)"/>
    <s v="ITDBPlanning (NII)46069.7416666667"/>
    <s v="Not Found"/>
    <s v="planning run QRM reporter exports"/>
    <s v="MCPITDBPlanning (NII)planning run QRM reporter exports"/>
    <s v="MCPITDBPlanning (NII)"/>
    <s v="Not Started"/>
    <m/>
    <m/>
    <m/>
    <m/>
    <m/>
    <m/>
    <m/>
    <m/>
    <m/>
    <m/>
    <m/>
    <m/>
    <n v="2601"/>
    <x v="8"/>
    <x v="0"/>
    <s v="START planning run QRM reporter exports"/>
    <s v="END planning run QRM reporter exports"/>
    <d v="2026-02-16T17:48:00"/>
    <d v="2026-02-16T18:07:00"/>
    <d v="2026-02-16T18:07:00"/>
    <s v="NULL"/>
    <s v="Completed"/>
    <s v="Planning_IT_MCP rr file in use"/>
    <n v="1"/>
    <s v="planning run QRM reporter exports"/>
    <n v="0.32"/>
    <n v="0"/>
    <n v="0.32"/>
    <n v="0"/>
    <n v="0"/>
    <n v="0.32"/>
    <m/>
    <m/>
    <n v="0"/>
    <n v="0"/>
    <n v="0.32"/>
    <n v="0"/>
    <n v="0.32"/>
    <s v="No Error"/>
    <m/>
    <m/>
    <m/>
    <m/>
    <m/>
    <m/>
    <m/>
    <m/>
    <m/>
    <m/>
    <s v=""/>
  </r>
  <r>
    <s v="Planning (NII)"/>
    <s v="ITDBPlanning (NII)46069.7548611111"/>
    <s v="Not Found"/>
    <s v="planning run OLAP exports"/>
    <s v="MCPITDBPlanning (NII)planning run OLAP exports"/>
    <s v="MCPITDBPlanning (NII)"/>
    <s v="Not Started"/>
    <m/>
    <m/>
    <m/>
    <m/>
    <m/>
    <m/>
    <m/>
    <m/>
    <m/>
    <m/>
    <m/>
    <m/>
    <n v="2601"/>
    <x v="8"/>
    <x v="0"/>
    <s v="START planning run OLAP exports"/>
    <s v="END planning run OLAP exports"/>
    <d v="2026-02-16T18:07:00"/>
    <d v="2026-02-16T23:04:00"/>
    <s v="NULL"/>
    <s v="NULL"/>
    <s v="Completed"/>
    <s v="Planning_IT_MCP rr file in use"/>
    <n v="1"/>
    <s v="planning run OLAP exports"/>
    <n v="4.95"/>
    <n v="0"/>
    <n v="4.95"/>
    <n v="0"/>
    <n v="0"/>
    <n v="4.95"/>
    <m/>
    <m/>
    <n v="0"/>
    <n v="0"/>
    <n v="4.95"/>
    <n v="0"/>
    <n v="4.95"/>
    <s v="No Error"/>
    <m/>
    <m/>
    <m/>
    <m/>
    <m/>
    <m/>
    <m/>
    <m/>
    <m/>
    <m/>
    <s v=""/>
  </r>
  <r>
    <s v="Delete Portfolio"/>
    <s v="LUDBDelete Portfolio46059.5215277778"/>
    <s v="Not Found"/>
    <s v="Delete portfolio from"/>
    <s v="MCPLUDBDelete PortfolioDelete portfolio from"/>
    <s v="MCPLUDBDelete Portfolio"/>
    <s v="Not Started"/>
    <m/>
    <m/>
    <m/>
    <m/>
    <m/>
    <m/>
    <m/>
    <m/>
    <m/>
    <m/>
    <m/>
    <m/>
    <n v="2601"/>
    <x v="9"/>
    <x v="0"/>
    <s v="START Delete portfolio from"/>
    <s v="END Delete portfolio from"/>
    <d v="2026-02-06T12:31:00"/>
    <d v="2026-02-06T12:32:00"/>
    <d v="2026-02-06T13:45:00"/>
    <s v="NULL"/>
    <s v="Completed"/>
    <s v="Delete_Portfolio_MCP"/>
    <n v="1"/>
    <s v="Delete portfolio from"/>
    <n v="0.02"/>
    <n v="0.02"/>
    <n v="0"/>
    <n v="1.22"/>
    <n v="1.24"/>
    <n v="1.24"/>
    <m/>
    <m/>
    <n v="0.02"/>
    <n v="1.22"/>
    <n v="0"/>
    <n v="1.24"/>
    <n v="1.24"/>
    <s v="Production Error"/>
    <s v="Execution &amp; Process Handling Errors"/>
    <s v="Execution &amp; Process Readiness Gaps"/>
    <s v="Wrong flag (true/falsa) chosen for run by accident; MP needed to be rerun afterwards_x000a_"/>
    <m/>
    <m/>
    <s v="Single‑Location Impact"/>
    <s v="One‑Off"/>
    <s v="rerun"/>
    <s v="accidental action"/>
    <m/>
    <s v=""/>
  </r>
  <r>
    <s v="Load MP"/>
    <s v="LUDBLoad MP46059.5729166667"/>
    <s v="Not Found"/>
    <s v="load Model parameters"/>
    <s v="MCPLUDBLoad MPload Model parameters"/>
    <s v="MCPLUDBLoad MP"/>
    <s v="Not Started"/>
    <m/>
    <m/>
    <m/>
    <m/>
    <m/>
    <m/>
    <m/>
    <m/>
    <m/>
    <m/>
    <m/>
    <m/>
    <n v="2601"/>
    <x v="9"/>
    <x v="0"/>
    <s v="START load Model parameters"/>
    <s v="END load Model parameters"/>
    <d v="2026-02-06T13:45:00"/>
    <d v="2026-02-06T13:48:00"/>
    <d v="2026-02-06T13:48:00"/>
    <s v="Exception Info: File  or folder '\\sx9000079291\LUDB\Work\Q3_COMPARE_FILES_MCP\202601' does not exist. (line: 47)  "/>
    <s v="Completed"/>
    <s v="Load_MP_MCP"/>
    <n v="1"/>
    <s v="load Model parameters"/>
    <n v="0.05"/>
    <n v="0.05"/>
    <n v="0"/>
    <n v="0"/>
    <n v="0.05"/>
    <n v="0.05"/>
    <m/>
    <m/>
    <n v="0.05"/>
    <n v="0"/>
    <n v="0"/>
    <n v="0.05"/>
    <n v="0.05"/>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Load MP"/>
    <s v="LUDBLoad MP46059.575"/>
    <s v="Not Found"/>
    <s v="Model parameters comparison"/>
    <s v="MCPLUDBLoad MPModel parameters comparison"/>
    <s v="MCPLUDBLoad MP"/>
    <s v="Not Started"/>
    <m/>
    <m/>
    <m/>
    <m/>
    <m/>
    <m/>
    <m/>
    <m/>
    <m/>
    <m/>
    <m/>
    <m/>
    <n v="2601"/>
    <x v="9"/>
    <x v="0"/>
    <s v="START Model parameters comparison"/>
    <s v="NULL"/>
    <d v="2026-02-06T13:48:00"/>
    <d v="2026-02-06T13:49:00"/>
    <d v="2026-02-06T14:26:00"/>
    <s v="Exception Info: File  or folder '\\sx9000079291\LUDB\Work\Q3_COMPARE_FILES_MCP\202601' does not exist. (line: 47)  "/>
    <s v="Failed"/>
    <s v="Load_MP_MCP"/>
    <n v="1"/>
    <s v="Model parameters comparison"/>
    <n v="0.02"/>
    <n v="0.02"/>
    <n v="0"/>
    <n v="0.62"/>
    <n v="0.64"/>
    <n v="0.64"/>
    <m/>
    <m/>
    <n v="0.02"/>
    <n v="0.62"/>
    <n v="0"/>
    <n v="0.64"/>
    <n v="0.6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Load MP"/>
    <s v="LUDBLoad MP46059.6013888889"/>
    <s v="Not Found"/>
    <s v="load Model parameters"/>
    <s v="MCPLUDBLoad MPload Model parameters"/>
    <s v="MCPLUDBLoad MP"/>
    <s v="Not Started"/>
    <m/>
    <m/>
    <m/>
    <m/>
    <m/>
    <m/>
    <m/>
    <m/>
    <m/>
    <m/>
    <m/>
    <m/>
    <n v="2601"/>
    <x v="9"/>
    <x v="0"/>
    <s v="START load Model parameters"/>
    <s v="NULL"/>
    <d v="2026-02-06T14:26:00"/>
    <d v="2026-02-06T14:26:00"/>
    <d v="2026-02-06T14:31:00"/>
    <s v="Exception Info: Parameter for alm process is empty (line: 18)  "/>
    <s v="Failed"/>
    <s v="Load_MP_MCP"/>
    <n v="2"/>
    <s v="load Model parameters"/>
    <n v="0"/>
    <n v="0"/>
    <n v="0"/>
    <n v="0.08"/>
    <n v="0.08"/>
    <n v="0.08"/>
    <m/>
    <m/>
    <n v="0"/>
    <n v="0.08"/>
    <n v="0"/>
    <n v="0.08"/>
    <n v="0.08"/>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Load Compare MP"/>
    <s v="LUDBLoad Compare MP46059.6048611111"/>
    <s v="Not Found"/>
    <s v="load Model parameters"/>
    <s v="MCPLUDBLoad Compare MPload Model parameters"/>
    <s v="MCPLUDBLoad Compare MP"/>
    <s v="Not Started"/>
    <m/>
    <m/>
    <m/>
    <m/>
    <m/>
    <m/>
    <m/>
    <m/>
    <m/>
    <m/>
    <m/>
    <m/>
    <n v="2601"/>
    <x v="9"/>
    <x v="0"/>
    <s v="START load Model parameters"/>
    <s v="NULL"/>
    <d v="2026-02-06T14:31:00"/>
    <d v="2026-02-06T14:32:00"/>
    <d v="2026-02-06T14:33:00"/>
    <s v="NULL"/>
    <s v="Stopped"/>
    <s v="Load_compare_MP_LU_MCP"/>
    <n v="3"/>
    <s v="load Model parameters"/>
    <n v="0.02"/>
    <n v="0.02"/>
    <n v="0"/>
    <n v="0.02"/>
    <n v="0.04"/>
    <n v="0.04"/>
    <m/>
    <m/>
    <n v="0.02"/>
    <n v="0.02"/>
    <n v="0"/>
    <n v="0.04"/>
    <n v="0.0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load Model parameters"/>
  </r>
  <r>
    <s v="Load MP"/>
    <s v="LUDBLoad MP46059.60625"/>
    <s v="Not Found"/>
    <s v="load Model parameters"/>
    <s v="MCPLUDBLoad MPload Model parameters"/>
    <s v="MCPLUDBLoad MP"/>
    <s v="Not Started"/>
    <m/>
    <m/>
    <m/>
    <m/>
    <m/>
    <m/>
    <m/>
    <m/>
    <m/>
    <m/>
    <m/>
    <m/>
    <n v="2601"/>
    <x v="9"/>
    <x v="0"/>
    <s v="START load Model parameters"/>
    <s v="END load Model parameters"/>
    <d v="2026-02-06T14:33:00"/>
    <d v="2026-02-06T14:36:00"/>
    <d v="2026-02-06T14:36:00"/>
    <s v="NULL"/>
    <s v="Completed"/>
    <s v="Load_MP_MCP"/>
    <n v="4"/>
    <s v="load Model parameters"/>
    <n v="0.05"/>
    <n v="0.05"/>
    <n v="0"/>
    <n v="0"/>
    <n v="0.05"/>
    <n v="0.05"/>
    <m/>
    <m/>
    <n v="0.05"/>
    <n v="0"/>
    <n v="0"/>
    <n v="0.05"/>
    <n v="0.05"/>
    <s v="Production Error"/>
    <s v="Execution &amp; Process Handling Errors"/>
    <s v="Execution &amp; Process Readiness Gaps"/>
    <s v="Wrong flag (true/falsa) chosen for run by accident; MP needed to be rerun afterwards_x000a_"/>
    <m/>
    <m/>
    <s v="Partial Impact"/>
    <s v="One‑Off"/>
    <s v="rerun"/>
    <s v="accidental action"/>
    <m/>
    <s v="load Model parameters"/>
  </r>
  <r>
    <s v="Load MP"/>
    <s v="LUDBLoad MP46059.6083333333"/>
    <s v="Not Found"/>
    <s v="Model parameters comparison"/>
    <s v="MCPLUDBLoad MPModel parameters comparison"/>
    <s v="MCPLUDBLoad MP"/>
    <s v="Not Started"/>
    <m/>
    <m/>
    <m/>
    <m/>
    <m/>
    <m/>
    <m/>
    <m/>
    <m/>
    <m/>
    <m/>
    <m/>
    <n v="2601"/>
    <x v="9"/>
    <x v="0"/>
    <s v="START Model parameters comparison"/>
    <s v="END Model parameters comparison"/>
    <d v="2026-02-06T14:36:00"/>
    <d v="2026-02-06T14:36:00"/>
    <d v="2026-02-06T14:38:00"/>
    <s v="NULL"/>
    <s v="Completed"/>
    <s v="Load_MP_MCP"/>
    <n v="2"/>
    <s v="Model parameters comparison"/>
    <n v="0"/>
    <n v="0"/>
    <n v="0"/>
    <n v="0.03"/>
    <n v="0.03"/>
    <n v="0.03"/>
    <m/>
    <m/>
    <n v="0"/>
    <n v="0.03"/>
    <n v="0"/>
    <n v="0.03"/>
    <n v="0.03"/>
    <s v="Production Error"/>
    <s v="Execution &amp; Process Handling Errors"/>
    <s v="Execution &amp; Process Readiness Gaps"/>
    <s v="Wrong flag (true/falsa) chosen for run by accident; MP needed to be rerun afterwards_x000a_"/>
    <m/>
    <m/>
    <s v="Partial Impact"/>
    <s v="One‑Off"/>
    <s v="rerun"/>
    <s v="accidental action"/>
    <m/>
    <s v=""/>
  </r>
  <r>
    <s v="Load Spreads"/>
    <s v="LUDBLoad Spreads46059.6097222222"/>
    <s v="Not Found"/>
    <s v="load Spreads"/>
    <s v="MCPLUDBLoad Spreadsload Spreads"/>
    <s v="MCPLUDBLoad Spreads"/>
    <s v="Not Started"/>
    <m/>
    <m/>
    <m/>
    <m/>
    <m/>
    <m/>
    <m/>
    <m/>
    <m/>
    <m/>
    <m/>
    <m/>
    <n v="2601"/>
    <x v="9"/>
    <x v="0"/>
    <s v="START load Spreads"/>
    <s v="NULL"/>
    <d v="2026-02-06T14:38:00"/>
    <d v="2026-02-06T14:39:00"/>
    <d v="2026-02-06T14:54:00"/>
    <s v="Exception Info: File  '\\sx9000079291\Datafiles\Source\Logs\QAST\PARAMETERFILES\LQMA\Tooling Config\SandwichSpreadConfig.xlsx' does not exist. (line: 22)  "/>
    <s v="Failed"/>
    <s v="Load_Spreads_MCP"/>
    <n v="1"/>
    <s v="load Spreads"/>
    <n v="0.02"/>
    <n v="0.02"/>
    <n v="0"/>
    <n v="0.25"/>
    <n v="0.27"/>
    <n v="0.27"/>
    <m/>
    <m/>
    <n v="0.02"/>
    <n v="0.25"/>
    <n v="0"/>
    <n v="0.27"/>
    <n v="0.27"/>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Delete Portfolio"/>
    <s v="LUDBDelete Portfolio46059.6208333333"/>
    <s v="Not Found"/>
    <s v="Delete portfolio from"/>
    <s v="MCPLUDBDelete PortfolioDelete portfolio from"/>
    <s v="MCPLUDBDelete Portfolio"/>
    <s v="Not Started"/>
    <m/>
    <m/>
    <m/>
    <m/>
    <m/>
    <m/>
    <m/>
    <m/>
    <m/>
    <m/>
    <m/>
    <m/>
    <n v="2601"/>
    <x v="9"/>
    <x v="0"/>
    <s v="START Delete portfolio from"/>
    <s v="END Delete portfolio from"/>
    <d v="2026-02-06T14:54:00"/>
    <d v="2026-02-06T14:56:00"/>
    <d v="2026-02-06T15:02:00"/>
    <s v="NULL"/>
    <s v="Completed"/>
    <s v="Delete_Portfolio_MCP"/>
    <n v="2"/>
    <s v="Delete portfolio from"/>
    <n v="0.03"/>
    <n v="0"/>
    <n v="0.03"/>
    <n v="0"/>
    <n v="0"/>
    <n v="0.03"/>
    <m/>
    <m/>
    <n v="0"/>
    <n v="0"/>
    <n v="0.03"/>
    <n v="0"/>
    <n v="0.03"/>
    <s v="No Error"/>
    <m/>
    <m/>
    <m/>
    <m/>
    <m/>
    <m/>
    <m/>
    <m/>
    <m/>
    <m/>
    <s v=""/>
  </r>
  <r>
    <s v="Load MP"/>
    <s v="LUDBLoad MP46059.6263888889"/>
    <s v="Not Found"/>
    <s v="load Model parameters"/>
    <s v="MCPLUDBLoad MPload Model parameters"/>
    <s v="MCPLUDBLoad MP"/>
    <s v="Not Started"/>
    <m/>
    <m/>
    <m/>
    <m/>
    <m/>
    <m/>
    <m/>
    <m/>
    <m/>
    <m/>
    <m/>
    <m/>
    <n v="2601"/>
    <x v="9"/>
    <x v="0"/>
    <s v="START load Model parameters"/>
    <s v="END load Model parameters"/>
    <d v="2026-02-06T15:02:00"/>
    <d v="2026-02-06T15:05:00"/>
    <d v="2026-02-06T15:05:00"/>
    <s v="NULL"/>
    <s v="Completed"/>
    <s v="Load_MP_MCP"/>
    <n v="5"/>
    <s v="load Model parameters"/>
    <n v="0.05"/>
    <n v="0"/>
    <n v="0.05"/>
    <n v="0"/>
    <n v="0"/>
    <n v="0.05"/>
    <m/>
    <m/>
    <n v="0"/>
    <n v="0"/>
    <n v="0.05"/>
    <n v="0"/>
    <n v="0.05"/>
    <s v="No Error"/>
    <m/>
    <m/>
    <m/>
    <m/>
    <m/>
    <m/>
    <m/>
    <m/>
    <m/>
    <m/>
    <s v="load Model parameters"/>
  </r>
  <r>
    <s v="Load MP"/>
    <s v="LUDBLoad MP46059.6284722222"/>
    <s v="Not Found"/>
    <s v="Model parameters comparison"/>
    <s v="MCPLUDBLoad MPModel parameters comparison"/>
    <s v="MCPLUDBLoad MP"/>
    <s v="Not Started"/>
    <m/>
    <m/>
    <m/>
    <m/>
    <m/>
    <m/>
    <m/>
    <m/>
    <m/>
    <m/>
    <m/>
    <m/>
    <n v="2601"/>
    <x v="9"/>
    <x v="0"/>
    <s v="START Model parameters comparison"/>
    <s v="END Model parameters comparison"/>
    <d v="2026-02-06T15:05:00"/>
    <d v="2026-02-06T15:06:00"/>
    <d v="2026-02-06T15:08:00"/>
    <s v="NULL"/>
    <s v="Completed"/>
    <s v="Load_MP_MCP"/>
    <n v="3"/>
    <s v="Model parameters comparison"/>
    <n v="0.02"/>
    <n v="0"/>
    <n v="0.02"/>
    <n v="0"/>
    <n v="0"/>
    <n v="0.02"/>
    <m/>
    <m/>
    <n v="0"/>
    <n v="0"/>
    <n v="0.02"/>
    <n v="0"/>
    <n v="0.02"/>
    <s v="No Error"/>
    <m/>
    <m/>
    <m/>
    <m/>
    <m/>
    <m/>
    <m/>
    <m/>
    <m/>
    <m/>
    <s v="Model parameters comparison"/>
  </r>
  <r>
    <s v="Load Spreads"/>
    <s v="LUDBLoad Spreads46059.6305555556"/>
    <s v="Not Found"/>
    <s v="load Spreads"/>
    <s v="MCPLUDBLoad Spreadsload Spreads"/>
    <s v="MCPLUDBLoad Spreads"/>
    <s v="Not Started"/>
    <m/>
    <m/>
    <m/>
    <m/>
    <m/>
    <m/>
    <m/>
    <m/>
    <m/>
    <m/>
    <m/>
    <m/>
    <n v="2601"/>
    <x v="9"/>
    <x v="0"/>
    <s v="START load Spreads"/>
    <s v="NULL"/>
    <d v="2026-02-06T15:08:00"/>
    <d v="2026-02-06T15:08:00"/>
    <d v="2026-02-06T15:19:00"/>
    <s v="Exception Info: Folder '\\sx9000079291\BAS\Work\MCP\2026-01-31\05 - Spreads' does not exist. (line: 22)  "/>
    <s v="Failed"/>
    <s v="Load_Spreads_MCP"/>
    <n v="2"/>
    <s v="load Spreads"/>
    <n v="0"/>
    <n v="0"/>
    <n v="0"/>
    <n v="0.18"/>
    <n v="0.18"/>
    <n v="0.18"/>
    <m/>
    <m/>
    <n v="0"/>
    <n v="0.18"/>
    <n v="0"/>
    <n v="0.18"/>
    <n v="0.18"/>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Load Spreads"/>
    <s v="LUDBLoad Spreads46059.6381944444"/>
    <s v="Not Found"/>
    <s v="load Spreads"/>
    <s v="MCPLUDBLoad Spreadsload Spreads"/>
    <s v="MCPLUDBLoad Spreads"/>
    <s v="Not Started"/>
    <m/>
    <m/>
    <m/>
    <m/>
    <m/>
    <m/>
    <m/>
    <m/>
    <m/>
    <m/>
    <m/>
    <m/>
    <n v="2601"/>
    <x v="9"/>
    <x v="0"/>
    <s v="START load Spreads"/>
    <s v="END load Spreads"/>
    <d v="2026-02-06T15:19:00"/>
    <d v="2026-02-06T15:27:00"/>
    <d v="2026-02-06T15:27:00"/>
    <s v="Exception Info: Object reference not set to an instance of an object. (line: 50)  "/>
    <s v="Completed"/>
    <s v="Load_Spreads_MCP"/>
    <n v="3"/>
    <s v="load Spreads"/>
    <n v="0.13"/>
    <n v="0.13"/>
    <n v="0"/>
    <n v="0"/>
    <n v="0.13"/>
    <n v="0.13"/>
    <m/>
    <m/>
    <n v="0.13"/>
    <n v="0"/>
    <n v="0"/>
    <n v="0.13"/>
    <n v="0.13"/>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load Spreads"/>
  </r>
  <r>
    <s v="Load Spreads"/>
    <s v="LUDBLoad Spreads46059.64375"/>
    <s v="Not Found"/>
    <s v="Spreads comparison"/>
    <s v="MCPLUDBLoad SpreadsSpreads comparison"/>
    <s v="MCPLUDBLoad Spreads"/>
    <s v="Not Started"/>
    <m/>
    <m/>
    <m/>
    <m/>
    <m/>
    <m/>
    <m/>
    <m/>
    <m/>
    <m/>
    <m/>
    <m/>
    <n v="2601"/>
    <x v="9"/>
    <x v="0"/>
    <s v="START Spreads comparison"/>
    <s v="NULL"/>
    <d v="2026-02-06T15:27:00"/>
    <d v="2026-02-06T15:28:00"/>
    <d v="2026-02-06T15:41:00"/>
    <s v="Exception Info: Object reference not set to an instance of an object. (line: 50)  "/>
    <s v="Failed"/>
    <s v="Load_Spreads_MCP"/>
    <n v="1"/>
    <s v="Spreads comparison"/>
    <n v="0.02"/>
    <n v="0.02"/>
    <n v="0"/>
    <n v="0.22"/>
    <n v="0.24"/>
    <n v="0.24"/>
    <m/>
    <m/>
    <n v="0.02"/>
    <n v="0.22"/>
    <n v="0"/>
    <n v="0.24"/>
    <n v="0.2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_x000a__x000a_Major improvements especially with orchestration scripts should have full testing scope"/>
    <m/>
    <s v=""/>
  </r>
  <r>
    <s v="Load Spreads"/>
    <s v="LUDBLoad Spreads46059.6534722222"/>
    <s v="Not Found"/>
    <s v="load Spreads"/>
    <s v="MCPLUDBLoad Spreadsload Spreads"/>
    <s v="MCPLUDBLoad Spreads"/>
    <s v="Not Started"/>
    <m/>
    <m/>
    <m/>
    <m/>
    <m/>
    <m/>
    <m/>
    <m/>
    <m/>
    <m/>
    <m/>
    <m/>
    <n v="2601"/>
    <x v="9"/>
    <x v="0"/>
    <s v="START load Spreads"/>
    <s v="END load Spreads"/>
    <d v="2026-02-06T15:41:00"/>
    <d v="2026-02-06T15:50:00"/>
    <d v="2026-02-06T15:50:00"/>
    <s v="NULL"/>
    <s v="Completed"/>
    <s v="Load_Spreads_MCP"/>
    <n v="4"/>
    <s v="load Spreads"/>
    <n v="0.15"/>
    <n v="0"/>
    <n v="0.15"/>
    <n v="0"/>
    <n v="0"/>
    <n v="0.15"/>
    <m/>
    <m/>
    <n v="0"/>
    <n v="0"/>
    <n v="0.15"/>
    <n v="0"/>
    <n v="0.15"/>
    <s v="No Error"/>
    <m/>
    <m/>
    <m/>
    <m/>
    <m/>
    <m/>
    <m/>
    <m/>
    <m/>
    <m/>
    <s v="load Spreads"/>
  </r>
  <r>
    <s v="Load Spreads"/>
    <s v="LUDBLoad Spreads46059.6597222222"/>
    <s v="Not Found"/>
    <s v="Spreads comparison"/>
    <s v="MCPLUDBLoad SpreadsSpreads comparison"/>
    <s v="MCPLUDBLoad Spreads"/>
    <s v="Not Started"/>
    <m/>
    <m/>
    <m/>
    <m/>
    <m/>
    <m/>
    <m/>
    <m/>
    <m/>
    <m/>
    <m/>
    <m/>
    <n v="2601"/>
    <x v="9"/>
    <x v="0"/>
    <s v="START Spreads comparison"/>
    <s v="END Spreads comparison"/>
    <d v="2026-02-06T15:50:00"/>
    <d v="2026-02-06T15:51:00"/>
    <d v="2026-02-09T21:10:00"/>
    <s v="NULL"/>
    <s v="Completed"/>
    <s v="Load_Spreads_MCP"/>
    <n v="2"/>
    <s v="Spreads comparison"/>
    <n v="0.02"/>
    <n v="0"/>
    <n v="0.02"/>
    <n v="0"/>
    <n v="0"/>
    <n v="0.02"/>
    <m/>
    <m/>
    <n v="0"/>
    <n v="0"/>
    <n v="0.02"/>
    <n v="0"/>
    <n v="0.02"/>
    <s v="No Error"/>
    <m/>
    <m/>
    <m/>
    <m/>
    <m/>
    <m/>
    <m/>
    <m/>
    <m/>
    <m/>
    <s v=""/>
  </r>
  <r>
    <s v="Load Pos"/>
    <s v="LUDBLoad Pos46062.8819444444"/>
    <s v="Not Found"/>
    <s v="load"/>
    <s v="MCPLUDBLoad Posload"/>
    <s v="MCPLUDBLoad Pos"/>
    <s v="Not Started"/>
    <m/>
    <m/>
    <m/>
    <m/>
    <m/>
    <m/>
    <m/>
    <m/>
    <m/>
    <m/>
    <m/>
    <m/>
    <n v="2601"/>
    <x v="9"/>
    <x v="0"/>
    <s v="START load"/>
    <s v="NULL"/>
    <d v="2026-02-09T21:10:00"/>
    <d v="2026-02-09T21:45:00"/>
    <d v="2026-02-09T21:40:00"/>
    <s v="NULL"/>
    <s v="Completed"/>
    <s v="Load_POS_MCP"/>
    <n v="1"/>
    <s v="load"/>
    <n v="0.57999999999999996"/>
    <n v="0.57999999999999996"/>
    <n v="0"/>
    <n v="0"/>
    <n v="0.57999999999999996"/>
    <n v="0.57999999999999996"/>
    <m/>
    <m/>
    <n v="0.57999999999999996"/>
    <n v="0"/>
    <n v="0"/>
    <n v="0.57999999999999996"/>
    <n v="0.57999999999999996"/>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Load Pos"/>
    <s v="LUDBLoad Pos46062.9027777778"/>
    <s v="Not Found"/>
    <s v="Stratification"/>
    <s v="MCPLUDBLoad PosStratification"/>
    <s v="MCPLUDBLoad Pos"/>
    <s v="Not Started"/>
    <m/>
    <m/>
    <m/>
    <m/>
    <m/>
    <m/>
    <m/>
    <m/>
    <m/>
    <m/>
    <m/>
    <m/>
    <n v="2601"/>
    <x v="9"/>
    <x v="0"/>
    <s v="START Stratification"/>
    <s v="END Stratification"/>
    <d v="2026-02-09T21:40:00"/>
    <d v="2026-02-09T21:44:00"/>
    <d v="2026-02-09T21:46:00"/>
    <s v="NULL"/>
    <s v="Completed"/>
    <s v="Load_POS_MCP"/>
    <n v="1"/>
    <s v="Stratification"/>
    <n v="7.0000000000000007E-2"/>
    <n v="7.0000000000000007E-2"/>
    <n v="0"/>
    <n v="0"/>
    <n v="7.0000000000000007E-2"/>
    <n v="7.0000000000000007E-2"/>
    <m/>
    <m/>
    <n v="7.0000000000000007E-2"/>
    <n v="0"/>
    <n v="0"/>
    <n v="7.0000000000000007E-2"/>
    <n v="7.0000000000000007E-2"/>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POS MCP Export"/>
    <s v="LUDBPOS MCP Export46062.9069444444"/>
    <s v="Not Found"/>
    <s v="Position report exports"/>
    <s v="MCPLUDBPOS MCP ExportPosition report exports"/>
    <s v="MCPLUDBPOS MCP Export"/>
    <s v="Not Started"/>
    <m/>
    <m/>
    <m/>
    <m/>
    <m/>
    <m/>
    <m/>
    <m/>
    <m/>
    <m/>
    <m/>
    <m/>
    <n v="2601"/>
    <x v="9"/>
    <x v="0"/>
    <s v="START Position report exports"/>
    <s v="END Position report exports"/>
    <d v="2026-02-09T21:46:00"/>
    <d v="2026-02-09T22:03:00"/>
    <d v="2026-02-09T22:05:00"/>
    <s v="NULL"/>
    <s v="Completed"/>
    <s v="POS_MCP_Export"/>
    <n v="1"/>
    <s v="Position report exports"/>
    <n v="0.28000000000000003"/>
    <n v="0.28000000000000003"/>
    <n v="0"/>
    <n v="0"/>
    <n v="0.28000000000000003"/>
    <n v="0.28000000000000003"/>
    <m/>
    <m/>
    <n v="0.28000000000000003"/>
    <n v="0"/>
    <n v="0"/>
    <n v="0.28000000000000003"/>
    <n v="0.28000000000000003"/>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Valuation (NPV)"/>
    <s v="LUDBValuation (NPV)46062.9201388889"/>
    <s v="Not Found"/>
    <s v="portfolio valuation run"/>
    <s v="MCPLUDBValuation (NPV)portfolio valuation run"/>
    <s v="MCPLUDBValuation (NPV)"/>
    <s v="Not Started"/>
    <m/>
    <m/>
    <m/>
    <m/>
    <m/>
    <m/>
    <m/>
    <m/>
    <m/>
    <m/>
    <m/>
    <m/>
    <n v="2601"/>
    <x v="9"/>
    <x v="0"/>
    <s v="START portfolio valuation run"/>
    <s v="END portfolio valuation run"/>
    <d v="2026-02-09T22:05:00"/>
    <d v="2026-02-09T23:54:00"/>
    <d v="2026-02-09T23:54:00"/>
    <s v="NULL"/>
    <s v="Completed"/>
    <s v="Valuation_MCP"/>
    <n v="1"/>
    <s v="portfolio valuation run"/>
    <n v="1.82"/>
    <n v="1.82"/>
    <n v="0"/>
    <n v="0"/>
    <n v="1.82"/>
    <n v="1.82"/>
    <m/>
    <m/>
    <n v="1.82"/>
    <n v="0"/>
    <n v="0"/>
    <n v="1.82"/>
    <n v="1.82"/>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Valuation (NPV)"/>
    <s v="LUDBValuation (NPV)46062.9958333333"/>
    <s v="Not Found"/>
    <s v="export to ara"/>
    <s v="MCPLUDBValuation (NPV)export to ara"/>
    <s v="MCPLUDBValuation (NPV)"/>
    <s v="Not Started"/>
    <m/>
    <m/>
    <m/>
    <m/>
    <m/>
    <m/>
    <m/>
    <m/>
    <m/>
    <m/>
    <m/>
    <m/>
    <n v="2601"/>
    <x v="9"/>
    <x v="0"/>
    <s v="START export to ara"/>
    <s v="END export to ara"/>
    <d v="2026-02-09T23:54:00"/>
    <d v="2026-02-09T23:54:00"/>
    <d v="2026-02-09T23:56:00"/>
    <s v="NULL"/>
    <s v="Completed"/>
    <s v="Valuation_MCP"/>
    <n v="1"/>
    <s v="export to ara"/>
    <n v="0"/>
    <n v="0"/>
    <n v="0"/>
    <n v="0"/>
    <n v="0"/>
    <n v="0"/>
    <m/>
    <m/>
    <n v="0"/>
    <n v="0"/>
    <n v="0"/>
    <n v="0"/>
    <n v="0"/>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Valuation (NPV)"/>
    <s v="LUDBValuation (NPV)46062.9972222222"/>
    <s v="Not Found"/>
    <s v="Light Maintenance"/>
    <s v="MCPLUDBValuation (NPV)Light Maintenance"/>
    <s v="MCPLUDBValuation (NPV)"/>
    <s v="Not Started"/>
    <m/>
    <m/>
    <m/>
    <m/>
    <m/>
    <m/>
    <m/>
    <m/>
    <m/>
    <m/>
    <m/>
    <m/>
    <n v="2601"/>
    <x v="9"/>
    <x v="0"/>
    <s v="START Light Maintenance"/>
    <s v="END Light Maintenance"/>
    <d v="2026-02-09T23:56:00"/>
    <d v="2026-02-10T00:26:00"/>
    <d v="2026-02-10T00:26:00"/>
    <s v="NULL"/>
    <s v="Completed"/>
    <s v="Valuation_MCP_Export"/>
    <n v="1"/>
    <s v="Light Maintenance"/>
    <n v="0.5"/>
    <n v="0"/>
    <n v="0.5"/>
    <n v="0"/>
    <n v="0"/>
    <n v="0.5"/>
    <n v="0.5"/>
    <m/>
    <n v="0.5"/>
    <n v="0"/>
    <n v="0"/>
    <n v="0.5"/>
    <n v="0.5"/>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Valuation (NPV)"/>
    <s v="LUDBValuation (NPV)46063.0180555556"/>
    <s v="Not Found"/>
    <s v="valuation report OLAP exports"/>
    <s v="MCPLUDBValuation (NPV)valuation report OLAP exports"/>
    <s v="MCPLUDBValuation (NPV)"/>
    <s v="Not Started"/>
    <m/>
    <m/>
    <m/>
    <m/>
    <m/>
    <m/>
    <m/>
    <m/>
    <m/>
    <m/>
    <m/>
    <m/>
    <n v="2601"/>
    <x v="9"/>
    <x v="0"/>
    <s v="START valuation report OLAP exports"/>
    <s v="END valuation report OLAP exports"/>
    <d v="2026-02-10T00:26:00"/>
    <d v="2026-02-10T00:36:00"/>
    <d v="2026-02-10T00:36:00"/>
    <s v="NULL"/>
    <s v="Completed"/>
    <s v="Valuation_MCP_Export"/>
    <n v="1"/>
    <s v="valuation report OLAP exports"/>
    <n v="0.17"/>
    <n v="0.17"/>
    <n v="0"/>
    <n v="0"/>
    <n v="0.17"/>
    <n v="0.17"/>
    <m/>
    <m/>
    <n v="0.17"/>
    <n v="0"/>
    <n v="0"/>
    <n v="0.17"/>
    <n v="0.17"/>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Valuation (NPV)"/>
    <s v="LUDBValuation (NPV)46063.025"/>
    <s v="Not Found"/>
    <s v="valuation report QRM Reporter exports"/>
    <s v="MCPLUDBValuation (NPV)valuation report QRM Reporter exports"/>
    <s v="MCPLUDBValuation (NPV)"/>
    <s v="Not Started"/>
    <m/>
    <m/>
    <m/>
    <m/>
    <m/>
    <m/>
    <m/>
    <m/>
    <m/>
    <m/>
    <m/>
    <m/>
    <n v="2601"/>
    <x v="9"/>
    <x v="0"/>
    <s v="START valuation report QRM Reporter exports"/>
    <s v="END valuation report QRM Reporter exports"/>
    <d v="2026-02-10T00:36:00"/>
    <d v="2026-02-10T00:41:00"/>
    <d v="2026-02-10T15:10:00"/>
    <s v="NULL"/>
    <s v="Completed"/>
    <s v="Valuation_MCP_Export"/>
    <n v="1"/>
    <s v="valuation report QRM Reporter exports"/>
    <n v="0.08"/>
    <n v="0.08"/>
    <n v="0"/>
    <n v="11.17"/>
    <n v="11.25"/>
    <n v="11.25"/>
    <m/>
    <m/>
    <n v="0.08"/>
    <n v="11.17"/>
    <n v="0"/>
    <n v="11.25"/>
    <n v="11.25"/>
    <s v="Configuration"/>
    <s v="RFC/STP Driven Configuration Changes"/>
    <s v="Change-Induced Configuration Issue"/>
    <s v="ROOT CAUSE: During UAT, an issue was identified with the source file FMLUDB_POS_GT related to RFC4099. The data in the file was incorrect, therefore it was decided to proceed with a technical go‑live for the flow, as the MDS/REF data was intertwined with the FIRI LOANS RFC4587, making separation difficult._x000a_It was assumed that disabling the File Loader (FL) job would prevent the file from being processed in DAS. However, the disable functionality for the FL job had not been adjusted, and as a result, the file was still processed._x000a_SOLUTION: Change request was raised to disable the file"/>
    <m/>
    <s v="4099/4587"/>
    <s v="Single‑Location Impact"/>
    <s v="One‑Off"/>
    <s v=" Change request was raised to disable the file"/>
    <s v="as per UAT, new file was tested in the Feb UAT and it has now been signed off as correct. So no action needed, it should be used in the flow from March PRD."/>
    <s v="CHG1641240"/>
    <s v=""/>
  </r>
  <r>
    <s v="Load Pos"/>
    <s v="LUDBLoad Pos46063.6319444444"/>
    <s v="Not Found"/>
    <s v="load"/>
    <s v="MCPLUDBLoad Posload"/>
    <s v="MCPLUDBLoad Pos"/>
    <s v="Not Started"/>
    <m/>
    <m/>
    <m/>
    <m/>
    <m/>
    <m/>
    <m/>
    <m/>
    <m/>
    <m/>
    <m/>
    <m/>
    <n v="2601"/>
    <x v="9"/>
    <x v="0"/>
    <s v="START load"/>
    <s v="NULL"/>
    <d v="2026-02-10T15:10:00"/>
    <d v="2026-02-10T15:46:00"/>
    <d v="2026-02-10T15:40:00"/>
    <s v="NULL"/>
    <s v="Completed"/>
    <s v="Load_POS_MCP"/>
    <n v="2"/>
    <s v="load"/>
    <n v="0.6"/>
    <n v="0"/>
    <n v="0.6"/>
    <n v="0"/>
    <n v="0"/>
    <n v="0.6"/>
    <m/>
    <m/>
    <n v="0"/>
    <n v="0"/>
    <n v="0.6"/>
    <n v="0"/>
    <n v="0.6"/>
    <s v="No Error"/>
    <m/>
    <m/>
    <m/>
    <m/>
    <m/>
    <m/>
    <m/>
    <m/>
    <m/>
    <m/>
    <s v=""/>
  </r>
  <r>
    <s v="Load Pos"/>
    <s v="LUDBLoad Pos46063.6527777778"/>
    <s v="Not Found"/>
    <s v="Stratification"/>
    <s v="MCPLUDBLoad PosStratification"/>
    <s v="MCPLUDBLoad Pos"/>
    <s v="Not Started"/>
    <m/>
    <m/>
    <m/>
    <m/>
    <m/>
    <m/>
    <m/>
    <m/>
    <m/>
    <m/>
    <m/>
    <m/>
    <n v="2601"/>
    <x v="9"/>
    <x v="0"/>
    <s v="START Stratification"/>
    <s v="END Stratification"/>
    <d v="2026-02-10T15:40:00"/>
    <d v="2026-02-10T15:45:00"/>
    <d v="2026-02-10T15:48:00"/>
    <s v="NULL"/>
    <s v="Completed"/>
    <s v="Load_POS_MCP"/>
    <n v="2"/>
    <s v="Stratification"/>
    <n v="0.08"/>
    <n v="0"/>
    <n v="0.08"/>
    <n v="0"/>
    <n v="0"/>
    <n v="0.08"/>
    <m/>
    <m/>
    <n v="0"/>
    <n v="0"/>
    <n v="0.08"/>
    <n v="0"/>
    <n v="0.08"/>
    <s v="No Error"/>
    <m/>
    <m/>
    <m/>
    <m/>
    <m/>
    <m/>
    <m/>
    <m/>
    <m/>
    <m/>
    <s v=""/>
  </r>
  <r>
    <s v="POS MCP Export"/>
    <s v="LUDBPOS MCP Export46063.6583333333"/>
    <s v="Not Found"/>
    <s v="Position report exports"/>
    <s v="MCPLUDBPOS MCP ExportPosition report exports"/>
    <s v="MCPLUDBPOS MCP Export"/>
    <s v="Not Started"/>
    <m/>
    <m/>
    <m/>
    <m/>
    <m/>
    <m/>
    <m/>
    <m/>
    <m/>
    <m/>
    <m/>
    <m/>
    <n v="2601"/>
    <x v="9"/>
    <x v="0"/>
    <s v="START Position report exports"/>
    <s v="END Position report exports"/>
    <d v="2026-02-10T15:48:00"/>
    <d v="2026-02-10T16:06:00"/>
    <d v="2026-02-10T16:09:00"/>
    <s v="NULL"/>
    <s v="Completed"/>
    <s v="POS_MCP_Export"/>
    <n v="2"/>
    <s v="Position report exports"/>
    <n v="0.3"/>
    <n v="0.3"/>
    <n v="0"/>
    <n v="0.05"/>
    <n v="0.35"/>
    <n v="0.35"/>
    <m/>
    <m/>
    <n v="0.3"/>
    <n v="0.05"/>
    <n v="0"/>
    <n v="0.35"/>
    <n v="0.35"/>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s v="Valuation (NPV)"/>
    <s v="LUDBValuation (NPV)46063.6729166667"/>
    <s v="Not Found"/>
    <s v="portfolio valuation run"/>
    <s v="MCPLUDBValuation (NPV)portfolio valuation run"/>
    <s v="MCPLUDBValuation (NPV)"/>
    <s v="Not Started"/>
    <m/>
    <m/>
    <m/>
    <m/>
    <m/>
    <m/>
    <m/>
    <m/>
    <m/>
    <m/>
    <m/>
    <m/>
    <n v="2601"/>
    <x v="9"/>
    <x v="0"/>
    <s v="START portfolio valuation run"/>
    <s v="END portfolio valuation run"/>
    <d v="2026-02-10T16:09:00"/>
    <d v="2026-02-10T17:47:00"/>
    <d v="2026-02-10T17:47:00"/>
    <s v="NULL"/>
    <s v="Completed"/>
    <s v="Valuation_MCP"/>
    <n v="2"/>
    <s v="portfolio valuation run"/>
    <n v="1.63"/>
    <n v="0"/>
    <n v="1.63"/>
    <n v="0"/>
    <n v="0"/>
    <n v="1.63"/>
    <m/>
    <m/>
    <n v="0"/>
    <n v="0"/>
    <n v="1.63"/>
    <n v="0"/>
    <n v="1.63"/>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s v="Valuation (NPV)"/>
    <s v="LUDBValuation (NPV)46063.7409722222"/>
    <s v="Not Found"/>
    <s v="export to ara"/>
    <s v="MCPLUDBValuation (NPV)export to ara"/>
    <s v="MCPLUDBValuation (NPV)"/>
    <s v="Not Started"/>
    <m/>
    <m/>
    <m/>
    <m/>
    <m/>
    <m/>
    <m/>
    <m/>
    <m/>
    <m/>
    <m/>
    <m/>
    <n v="2601"/>
    <x v="9"/>
    <x v="0"/>
    <s v="START export to ara"/>
    <s v="NULL"/>
    <d v="2026-02-10T17:47:00"/>
    <d v="2026-02-10T17:48:00"/>
    <d v="2026-02-11T09:18:00"/>
    <s v="Exception Info: Conversion failed when converting date and/or time from character string.  17:47:08 @JobNameToRun: RA_Q3Call_QRM @ToServer:  @L_PRD2UAT_LoadType:  @SourceEnvFromDatabaseName: PRD @TargetEnvironment: Production @CallType: QRM2RA @LoadType: Full Load @ForcedReload: 0   17:47:08 Start database location check   17:47:08 Start CallType and LoadType combination check   17:47:08 Evaluate ExecutionPriority   17:47:08 Execution Priority for BatchlogId: 199111 evaluated as 0   17:47:08 Reportingdate is empty: Fetch Reportingdate from server SX9000079202.ad.ing.net database LUDB_R2602_1_MCP2601_1_P table portdesc with SSIS from source with job: RA_FetchQRMReportingDate   Job 'RA_FetchQRMReportingDate' started successfully.  17:47:08 Waiting for 5 seconds for job RA_FetchQRMReportingDate to finish   17:47:13 Waiting for 10 seconds for job RA_FetchQRMReportingDate to finish   17:47:18 Waiting for 15 seconds for job RA_FetchQRMReportingDate to finish   17:47:23 Waiting for 20 seconds for job RA_FetchQRMReportingDate to finish   199111 -  has Failed at 2026-02-10 17:47:28.4900000. Triggered by user   17:47:28 Error or manual stop occurred when running job RA_FetchQRMReportingDate status 0   (line: 45)  "/>
    <s v="Failed"/>
    <s v="Valuation_MCP"/>
    <n v="2"/>
    <s v="export to ara"/>
    <n v="0.02"/>
    <n v="0.02"/>
    <n v="0"/>
    <n v="5.3"/>
    <n v="5.32"/>
    <n v="5.32"/>
    <m/>
    <m/>
    <n v="0.02"/>
    <n v="5.3"/>
    <n v="0"/>
    <n v="5.3199999999999994"/>
    <n v="5.319999999999999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s v="POS MCP Export"/>
    <s v="LUDBPOS MCP Export46064.3875"/>
    <s v="Not Found"/>
    <s v="Position report exports"/>
    <s v="MCPLUDBPOS MCP ExportPosition report exports"/>
    <s v="MCPLUDBPOS MCP Export"/>
    <s v="Not Started"/>
    <m/>
    <m/>
    <m/>
    <m/>
    <m/>
    <m/>
    <m/>
    <m/>
    <m/>
    <m/>
    <m/>
    <m/>
    <n v="2601"/>
    <x v="9"/>
    <x v="0"/>
    <s v="START Position report exports"/>
    <s v="NULL"/>
    <d v="2026-02-11T09:18:00"/>
    <d v="2026-02-11T10:02:00"/>
    <d v="2026-02-11T10:02:00"/>
    <s v="Exception Info: Workflow finished with errors. (line: 13)  "/>
    <s v="Failed"/>
    <s v="POS_MCP_Export"/>
    <n v="3"/>
    <s v="Position report exports"/>
    <n v="0.17"/>
    <n v="0.17"/>
    <n v="0"/>
    <n v="0.56999999999999995"/>
    <n v="0.74"/>
    <n v="0.74"/>
    <m/>
    <m/>
    <n v="0.17"/>
    <n v="0.56999999999999995"/>
    <n v="0"/>
    <n v="0.74"/>
    <n v="0.74"/>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Position report exports"/>
  </r>
  <r>
    <s v="POS MCP Export"/>
    <s v="LUDBPOS MCP Export46064.4180555556"/>
    <s v="Not Found"/>
    <s v="Position report exports"/>
    <s v="MCPLUDBPOS MCP ExportPosition report exports"/>
    <s v="MCPLUDBPOS MCP Export"/>
    <s v="Not Started"/>
    <m/>
    <m/>
    <m/>
    <m/>
    <m/>
    <m/>
    <m/>
    <m/>
    <m/>
    <m/>
    <m/>
    <m/>
    <n v="2601"/>
    <x v="9"/>
    <x v="0"/>
    <s v="START Position report exports"/>
    <s v="END Position report exports"/>
    <d v="2026-02-11T10:02:00"/>
    <d v="2026-02-11T10:16:00"/>
    <d v="2026-02-11T10:26:00"/>
    <s v="NULL"/>
    <s v="Completed"/>
    <s v="POS_MCP_Export"/>
    <n v="4"/>
    <s v="Position report exports"/>
    <n v="0.23"/>
    <n v="0"/>
    <n v="0.23"/>
    <n v="0"/>
    <n v="0"/>
    <n v="0.23"/>
    <m/>
    <m/>
    <n v="0"/>
    <n v="0"/>
    <n v="0.23"/>
    <n v="0"/>
    <n v="0.23"/>
    <s v="No Error"/>
    <m/>
    <m/>
    <m/>
    <m/>
    <m/>
    <m/>
    <m/>
    <m/>
    <m/>
    <m/>
    <s v="Position report exports"/>
  </r>
  <r>
    <s v="Valuation (NPV)"/>
    <s v="LUDBValuation (NPV)46064.4347222222"/>
    <s v="Not Found"/>
    <s v="Light Maintenance"/>
    <s v="MCPLUDBValuation (NPV)Light Maintenance"/>
    <s v="MCPLUDBValuation (NPV)"/>
    <s v="Not Started"/>
    <m/>
    <m/>
    <m/>
    <m/>
    <m/>
    <m/>
    <m/>
    <m/>
    <m/>
    <m/>
    <m/>
    <m/>
    <n v="2601"/>
    <x v="9"/>
    <x v="0"/>
    <s v="START Light Maintenance"/>
    <s v="END Light Maintenance"/>
    <d v="2026-02-11T10:26:00"/>
    <d v="2026-02-11T10:52:00"/>
    <d v="2026-02-11T10:52:00"/>
    <s v="NULL"/>
    <s v="Completed"/>
    <s v="Valuation_MCP_Export"/>
    <n v="2"/>
    <s v="Light Maintenance"/>
    <n v="0.43"/>
    <n v="0"/>
    <n v="0.43"/>
    <n v="0"/>
    <n v="0"/>
    <n v="0.43"/>
    <m/>
    <m/>
    <n v="0"/>
    <n v="0"/>
    <n v="0.43"/>
    <n v="0"/>
    <n v="0.43"/>
    <s v="No Error"/>
    <m/>
    <m/>
    <m/>
    <m/>
    <m/>
    <m/>
    <m/>
    <m/>
    <m/>
    <m/>
    <s v=""/>
  </r>
  <r>
    <s v="Valuation (NPV)"/>
    <s v="LUDBValuation (NPV)46064.4527777778"/>
    <s v="Not Found"/>
    <s v="valuation report OLAP exports"/>
    <s v="MCPLUDBValuation (NPV)valuation report OLAP exports"/>
    <s v="MCPLUDBValuation (NPV)"/>
    <s v="Not Started"/>
    <m/>
    <m/>
    <m/>
    <m/>
    <m/>
    <m/>
    <m/>
    <m/>
    <m/>
    <m/>
    <m/>
    <m/>
    <n v="2601"/>
    <x v="9"/>
    <x v="0"/>
    <s v="START valuation report OLAP exports"/>
    <s v="END valuation report OLAP exports"/>
    <d v="2026-02-11T10:52:00"/>
    <d v="2026-02-11T11:09:00"/>
    <d v="2026-02-11T11:09:00"/>
    <s v="NULL"/>
    <s v="Completed"/>
    <s v="Valuation_MCP_Export"/>
    <n v="2"/>
    <s v="valuation report OLAP exports"/>
    <n v="0.28000000000000003"/>
    <n v="0"/>
    <n v="0.28000000000000003"/>
    <n v="0"/>
    <n v="0"/>
    <n v="0.28000000000000003"/>
    <m/>
    <m/>
    <n v="0"/>
    <n v="0"/>
    <n v="0.28000000000000003"/>
    <n v="0"/>
    <n v="0.28000000000000003"/>
    <s v="No Error"/>
    <m/>
    <m/>
    <m/>
    <m/>
    <m/>
    <m/>
    <m/>
    <m/>
    <m/>
    <m/>
    <s v=""/>
  </r>
  <r>
    <s v="Valuation (NPV)"/>
    <s v="LUDBValuation (NPV)46064.4645833333"/>
    <s v="Not Found"/>
    <s v="valuation report QRM Reporter exports"/>
    <s v="MCPLUDBValuation (NPV)valuation report QRM Reporter exports"/>
    <s v="MCPLUDBValuation (NPV)"/>
    <s v="Not Started"/>
    <m/>
    <m/>
    <m/>
    <m/>
    <m/>
    <m/>
    <m/>
    <m/>
    <m/>
    <m/>
    <m/>
    <m/>
    <n v="2601"/>
    <x v="9"/>
    <x v="0"/>
    <s v="START valuation report QRM Reporter exports"/>
    <s v="END valuation report QRM Reporter exports"/>
    <d v="2026-02-11T11:09:00"/>
    <d v="2026-02-11T11:14:00"/>
    <d v="2026-02-11T11:41:00"/>
    <s v="NULL"/>
    <s v="Completed"/>
    <s v="Valuation_MCP_Export"/>
    <n v="2"/>
    <s v="valuation report QRM Reporter exports"/>
    <n v="0.08"/>
    <n v="0.08"/>
    <n v="0"/>
    <n v="0.45"/>
    <n v="0.53"/>
    <n v="0.53"/>
    <m/>
    <m/>
    <n v="0.08"/>
    <n v="0.45"/>
    <n v="0"/>
    <n v="0.53"/>
    <n v="0.53"/>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s v="CSRBB Valuation"/>
    <s v="LUDBCSRBB Valuation46064.4868055556"/>
    <s v="Not Found"/>
    <s v="CSRBB Portfolio Valuation"/>
    <s v="MCPLUDBCSRBB ValuationCSRBB Portfolio Valuation"/>
    <s v="MCPLUDBCSRBB Valuation"/>
    <s v="Not Started"/>
    <m/>
    <m/>
    <m/>
    <m/>
    <m/>
    <m/>
    <m/>
    <m/>
    <m/>
    <m/>
    <m/>
    <m/>
    <n v="2601"/>
    <x v="9"/>
    <x v="0"/>
    <s v="START CSRBB Portfolio Valuation"/>
    <s v="END CSRBB Portfolio Valuation"/>
    <d v="2026-02-11T11:41:00"/>
    <d v="2026-02-11T12:03:00"/>
    <d v="2026-02-11T12:03:00"/>
    <s v="NULL"/>
    <s v="Completed"/>
    <s v="CSRBB_Valuation_LU_MCP"/>
    <n v="1"/>
    <s v="CSRBB Portfolio Valuation"/>
    <n v="0.37"/>
    <n v="0"/>
    <n v="0.37"/>
    <n v="0"/>
    <n v="0"/>
    <n v="0.37"/>
    <m/>
    <m/>
    <n v="0"/>
    <n v="0"/>
    <n v="0.37"/>
    <n v="0"/>
    <n v="0.37"/>
    <s v="No Error"/>
    <m/>
    <m/>
    <m/>
    <m/>
    <m/>
    <m/>
    <m/>
    <m/>
    <m/>
    <m/>
    <s v=""/>
  </r>
  <r>
    <s v="CSRBB Valuation"/>
    <s v="LUDBCSRBB Valuation46064.5020833333"/>
    <s v="Not Found"/>
    <s v="Light Maintenance"/>
    <s v="MCPLUDBCSRBB ValuationLight Maintenance"/>
    <s v="MCPLUDBCSRBB Valuation"/>
    <s v="Not Started"/>
    <m/>
    <m/>
    <m/>
    <m/>
    <m/>
    <m/>
    <m/>
    <m/>
    <m/>
    <m/>
    <m/>
    <m/>
    <n v="2601"/>
    <x v="9"/>
    <x v="0"/>
    <s v="START Light Maintenance"/>
    <s v="END Light Maintenance"/>
    <d v="2026-02-11T12:03:00"/>
    <d v="2026-02-11T12:21:00"/>
    <d v="2026-02-11T12:24:00"/>
    <s v="NULL"/>
    <s v="Completed"/>
    <s v="CSRBB_Valuation_LU_MCP"/>
    <n v="3"/>
    <s v="Light Maintenance"/>
    <n v="0.3"/>
    <n v="0"/>
    <n v="0.3"/>
    <n v="0"/>
    <n v="0"/>
    <n v="0.3"/>
    <m/>
    <m/>
    <n v="0"/>
    <n v="0"/>
    <n v="0.3"/>
    <n v="0"/>
    <n v="0.3"/>
    <s v="No Error"/>
    <m/>
    <m/>
    <m/>
    <m/>
    <m/>
    <m/>
    <m/>
    <m/>
    <m/>
    <m/>
    <s v="Light Maintenance"/>
  </r>
  <r>
    <s v="CSRBB Planning"/>
    <s v="LUDBCSRBB Planning46064.5166666667"/>
    <s v="Not Found"/>
    <s v="import CSRBB strategies"/>
    <s v="MCPLUDBCSRBB Planningimport CSRBB strategies"/>
    <s v="MCPLUDBCSRBB Planning"/>
    <s v="Not Started"/>
    <m/>
    <m/>
    <m/>
    <m/>
    <m/>
    <m/>
    <m/>
    <m/>
    <m/>
    <m/>
    <m/>
    <m/>
    <n v="2601"/>
    <x v="9"/>
    <x v="0"/>
    <s v="START import CSRBB strategies"/>
    <s v="END import CSRBB strategies"/>
    <d v="2026-02-11T12:24:00"/>
    <d v="2026-02-11T13:51:00"/>
    <d v="2026-02-11T13:51:00"/>
    <s v="NULL"/>
    <s v="Completed"/>
    <s v="CSRBB_Planning_LU_MCP"/>
    <n v="1"/>
    <s v="import CSRBB strategies"/>
    <n v="1.45"/>
    <n v="0"/>
    <n v="1.45"/>
    <n v="0"/>
    <n v="0"/>
    <n v="1.45"/>
    <m/>
    <m/>
    <n v="0"/>
    <n v="0"/>
    <n v="1.45"/>
    <n v="0"/>
    <n v="1.45"/>
    <s v="No Error"/>
    <m/>
    <m/>
    <m/>
    <m/>
    <m/>
    <m/>
    <m/>
    <m/>
    <m/>
    <m/>
    <s v=""/>
  </r>
  <r>
    <s v="CSRBB Planning"/>
    <s v="LUDBCSRBB Planning46064.5770833333"/>
    <s v="Not Found"/>
    <s v="CSRBB Planning Run"/>
    <s v="MCPLUDBCSRBB PlanningCSRBB Planning Run"/>
    <s v="MCPLUDBCSRBB Planning"/>
    <s v="Not Started"/>
    <m/>
    <m/>
    <m/>
    <m/>
    <m/>
    <m/>
    <m/>
    <m/>
    <m/>
    <m/>
    <m/>
    <m/>
    <n v="2601"/>
    <x v="9"/>
    <x v="0"/>
    <s v="START CSRBB Planning Run"/>
    <s v="END CSRBB Planning Run"/>
    <d v="2026-02-11T13:51:00"/>
    <d v="2026-02-11T14:46:00"/>
    <d v="2026-02-11T15:18:00"/>
    <s v="NULL"/>
    <s v="Completed"/>
    <s v="CSRBB_Planning_LU_MCP"/>
    <n v="1"/>
    <s v="CSRBB Planning Run"/>
    <n v="0.92"/>
    <n v="0"/>
    <n v="0.92"/>
    <n v="0"/>
    <n v="0"/>
    <n v="0.92"/>
    <m/>
    <m/>
    <n v="0"/>
    <n v="0"/>
    <n v="0.92"/>
    <n v="0"/>
    <n v="0.92"/>
    <s v="No Error"/>
    <m/>
    <m/>
    <m/>
    <m/>
    <m/>
    <m/>
    <m/>
    <m/>
    <m/>
    <m/>
    <s v=""/>
  </r>
  <r>
    <s v="Valuation AIC"/>
    <s v="LUDBValuation AIC46064.6375"/>
    <s v="Not Found"/>
    <s v="load AIC Spreads"/>
    <s v="MCPLUDBValuation AICload AIC Spreads"/>
    <s v="MCPLUDBValuation AIC"/>
    <s v="Not Started"/>
    <m/>
    <m/>
    <m/>
    <m/>
    <m/>
    <m/>
    <m/>
    <m/>
    <m/>
    <m/>
    <m/>
    <m/>
    <n v="2601"/>
    <x v="9"/>
    <x v="0"/>
    <s v="START load AIC Spreads"/>
    <s v="END load AIC Spreads"/>
    <d v="2026-02-11T15:18:00"/>
    <d v="2026-02-11T15:27:00"/>
    <d v="2026-02-11T15:28:00"/>
    <s v="NULL"/>
    <s v="Completed"/>
    <s v="Valuation_AIC_MCP"/>
    <n v="1"/>
    <s v="load AIC Spreads"/>
    <n v="0.15"/>
    <n v="0"/>
    <n v="0.15"/>
    <n v="0.02"/>
    <n v="0.02"/>
    <n v="0.17"/>
    <m/>
    <n v="0"/>
    <n v="0"/>
    <n v="0"/>
    <n v="0.15"/>
    <n v="0"/>
    <n v="0.15"/>
    <s v="No Error"/>
    <m/>
    <m/>
    <m/>
    <m/>
    <m/>
    <m/>
    <m/>
    <m/>
    <m/>
    <m/>
    <s v=""/>
  </r>
  <r>
    <s v="Valuation AIC"/>
    <s v="LUDBValuation AIC46064.6444444444"/>
    <s v="Not Found"/>
    <s v="AIC portfolio valuation run"/>
    <s v="MCPLUDBValuation AICAIC portfolio valuation run"/>
    <s v="MCPLUDBValuation AIC"/>
    <s v="Not Started"/>
    <m/>
    <m/>
    <m/>
    <m/>
    <m/>
    <m/>
    <m/>
    <m/>
    <m/>
    <m/>
    <m/>
    <m/>
    <n v="2601"/>
    <x v="9"/>
    <x v="0"/>
    <s v="START AIC portfolio valuation run"/>
    <s v="END AIC portfolio valuation run"/>
    <d v="2026-02-11T15:28:00"/>
    <d v="2026-02-11T15:54:00"/>
    <d v="2026-02-12T09:09:00"/>
    <s v="NULL"/>
    <s v="Completed"/>
    <s v="Valuation_AIC_MCP"/>
    <n v="1"/>
    <s v="AIC portfolio valuation run"/>
    <n v="0.43"/>
    <n v="0"/>
    <n v="0.43"/>
    <n v="6.25"/>
    <n v="6.25"/>
    <n v="6.68"/>
    <m/>
    <n v="0"/>
    <n v="0"/>
    <n v="0"/>
    <n v="0.43"/>
    <n v="0"/>
    <n v="0.43"/>
    <s v="No Error"/>
    <m/>
    <m/>
    <m/>
    <m/>
    <m/>
    <m/>
    <m/>
    <m/>
    <m/>
    <m/>
    <s v=""/>
  </r>
  <r>
    <s v="EC"/>
    <s v="LUDBEC46065.38125"/>
    <s v="Not Found"/>
    <s v="Full Maintenance"/>
    <s v="MCPLUDBECFull Maintenance"/>
    <s v="MCPLUDBEC"/>
    <s v="Not Started"/>
    <m/>
    <m/>
    <m/>
    <m/>
    <m/>
    <m/>
    <m/>
    <m/>
    <m/>
    <m/>
    <m/>
    <m/>
    <n v="2601"/>
    <x v="9"/>
    <x v="0"/>
    <s v="START Full Maintenance"/>
    <s v="END Full Maintenance"/>
    <d v="2026-02-12T09:09:00"/>
    <d v="2026-02-12T14:00:00"/>
    <d v="2026-02-12T14:00:00"/>
    <s v="NULL"/>
    <s v="Completed"/>
    <s v="EC_MCP"/>
    <n v="1"/>
    <s v="Full Maintenance"/>
    <n v="4.8499999999999996"/>
    <n v="0"/>
    <n v="4.8499999999999996"/>
    <n v="0"/>
    <n v="0"/>
    <n v="4.8499999999999996"/>
    <m/>
    <m/>
    <n v="0"/>
    <n v="0"/>
    <n v="4.8499999999999996"/>
    <n v="0"/>
    <n v="4.8499999999999996"/>
    <s v="No Error"/>
    <m/>
    <m/>
    <m/>
    <m/>
    <m/>
    <m/>
    <m/>
    <m/>
    <m/>
    <m/>
    <s v=""/>
  </r>
  <r>
    <s v="EC"/>
    <s v="LUDBEC46065.5833333333"/>
    <s v="Not Found"/>
    <s v="ing-ec valuation"/>
    <s v="MCPLUDBECing-ec valuation"/>
    <s v="MCPLUDBEC"/>
    <s v="Not Started"/>
    <m/>
    <m/>
    <m/>
    <m/>
    <m/>
    <m/>
    <m/>
    <m/>
    <m/>
    <m/>
    <m/>
    <m/>
    <n v="2601"/>
    <x v="9"/>
    <x v="0"/>
    <s v="START ing-ec valuation"/>
    <s v="END ing-ec valuation"/>
    <d v="2026-02-12T14:00:00"/>
    <d v="2026-02-12T16:36:00"/>
    <d v="2026-02-12T16:37:00"/>
    <s v="NULL"/>
    <s v="Completed"/>
    <s v="EC_MCP"/>
    <n v="1"/>
    <s v="ing-ec valuation"/>
    <n v="2.6"/>
    <n v="0"/>
    <n v="2.6"/>
    <n v="0"/>
    <n v="0"/>
    <n v="2.6"/>
    <m/>
    <m/>
    <n v="0"/>
    <n v="0"/>
    <n v="2.6"/>
    <n v="0"/>
    <n v="2.6"/>
    <s v="No Error"/>
    <m/>
    <m/>
    <m/>
    <m/>
    <m/>
    <m/>
    <m/>
    <m/>
    <m/>
    <m/>
    <s v=""/>
  </r>
  <r>
    <s v="EC"/>
    <s v="LUDBEC46065.6923611111"/>
    <s v="Not Found"/>
    <s v="ing-ec valuation exports"/>
    <s v="MCPLUDBECing-ec valuation exports"/>
    <s v="MCPLUDBEC"/>
    <s v="Not Started"/>
    <m/>
    <m/>
    <m/>
    <m/>
    <m/>
    <m/>
    <m/>
    <m/>
    <m/>
    <m/>
    <m/>
    <m/>
    <n v="2601"/>
    <x v="9"/>
    <x v="0"/>
    <s v="START ing-ec valuation exports"/>
    <s v="NULL"/>
    <d v="2026-02-12T16:37:00"/>
    <d v="2026-02-12T17:15:00"/>
    <d v="2026-02-13T05:57:00"/>
    <s v="Exception Info: File  or folder 'LUDB\Work\TRISS' does not exist. (line: 26)  "/>
    <s v="Failed"/>
    <s v="EC_NPV_Export"/>
    <n v="1"/>
    <s v="ing-ec valuation exports"/>
    <n v="0.63"/>
    <n v="0.63"/>
    <n v="0"/>
    <n v="1.95"/>
    <n v="2.58"/>
    <n v="2.58"/>
    <m/>
    <m/>
    <n v="0.63"/>
    <n v="1.95"/>
    <n v="0"/>
    <n v="2.58"/>
    <n v="2.58"/>
    <s v="Configuration"/>
    <s v="RFC/STP Driven Configuration Changes"/>
    <s v="Change-Induced Configuration Issue"/>
    <s v="ROOT CAUSE: LU is being used for testing new way of running scripts with trigger script; due to differences between UAT and PROD as well as human errors scripts fail_x000a_SOLUTION: The script was correcte/issueinvestigated and solved on the spot FOR LOCATION OFFICER PLEASE BE MORE SPECIFIC"/>
    <m/>
    <m/>
    <s v="Partial Impact"/>
    <s v="One‑Off"/>
    <s v="The script was correcte/issueinvestigated and solved on the spot"/>
    <s v="Rerto is being schedule to talk about the solution"/>
    <m/>
    <s v=""/>
  </r>
  <r>
    <s v="EC"/>
    <s v="LUDBEC46066.2479166667"/>
    <s v="Not Found"/>
    <s v="ing-ec valuation exports"/>
    <s v="MCPLUDBECing-ec valuation exports"/>
    <s v="MCPLUDBEC"/>
    <s v="Not Started"/>
    <m/>
    <m/>
    <m/>
    <m/>
    <m/>
    <m/>
    <m/>
    <m/>
    <m/>
    <m/>
    <m/>
    <m/>
    <n v="2601"/>
    <x v="9"/>
    <x v="0"/>
    <s v="START ing-ec valuation exports"/>
    <s v="END ing-ec valuation exports"/>
    <d v="2026-02-13T05:57:00"/>
    <d v="2026-02-13T06:32:00"/>
    <d v="2026-02-13T08:42:00"/>
    <s v="NULL"/>
    <s v="Completed"/>
    <s v="EC_NPV_Export rr"/>
    <n v="2"/>
    <s v="ing-ec valuation exports"/>
    <n v="0.57999999999999996"/>
    <n v="0"/>
    <n v="0.57999999999999996"/>
    <n v="0"/>
    <n v="0"/>
    <n v="0.57999999999999996"/>
    <m/>
    <m/>
    <n v="0"/>
    <n v="0"/>
    <n v="0.57999999999999996"/>
    <n v="0"/>
    <n v="0.57999999999999996"/>
    <s v="No Error"/>
    <m/>
    <m/>
    <m/>
    <m/>
    <m/>
    <m/>
    <m/>
    <m/>
    <m/>
    <m/>
    <s v=""/>
  </r>
  <r>
    <s v="KR"/>
    <s v="LUDBKR46066.3625"/>
    <s v="Not Found"/>
    <s v="Light Maintenance"/>
    <s v="MCPLUDBKRLight Maintenance"/>
    <s v="MCPLUDBKR"/>
    <s v="Not Started"/>
    <m/>
    <m/>
    <m/>
    <m/>
    <m/>
    <m/>
    <m/>
    <m/>
    <m/>
    <m/>
    <m/>
    <m/>
    <n v="2601"/>
    <x v="9"/>
    <x v="0"/>
    <s v="START Light Maintenance"/>
    <s v="END Light Maintenance"/>
    <d v="2026-02-13T08:42:00"/>
    <d v="2026-02-13T08:55:00"/>
    <d v="2026-02-13T08:55:00"/>
    <s v="NULL"/>
    <s v="Completed"/>
    <s v="KR_MCP"/>
    <n v="4"/>
    <s v="Light Maintenance"/>
    <n v="0.22"/>
    <n v="0"/>
    <n v="0.22"/>
    <n v="0"/>
    <n v="0"/>
    <n v="0.22"/>
    <m/>
    <m/>
    <n v="0"/>
    <n v="0"/>
    <n v="0.22"/>
    <n v="0"/>
    <n v="0.22"/>
    <s v="No Error"/>
    <m/>
    <m/>
    <m/>
    <m/>
    <m/>
    <m/>
    <m/>
    <m/>
    <m/>
    <m/>
    <s v="Light Maintenance"/>
  </r>
  <r>
    <s v="KR"/>
    <s v="LUDBKR46066.3715277778"/>
    <s v="Not Found"/>
    <s v="bpv-kr valuation"/>
    <s v="MCPLUDBKRbpv-kr valuation"/>
    <s v="MCPLUDBKR"/>
    <s v="Not Started"/>
    <m/>
    <m/>
    <m/>
    <m/>
    <m/>
    <m/>
    <m/>
    <m/>
    <m/>
    <m/>
    <m/>
    <m/>
    <n v="2601"/>
    <x v="9"/>
    <x v="0"/>
    <s v="START bpv-kr valuation"/>
    <s v="END bpv-kr valuation"/>
    <d v="2026-02-13T08:55:00"/>
    <d v="2026-02-13T10:29:00"/>
    <d v="2026-02-13T10:31:00"/>
    <s v="NULL"/>
    <s v="Completed"/>
    <s v="KR_MCP"/>
    <n v="1"/>
    <s v="bpv-kr valuation"/>
    <n v="1.57"/>
    <n v="0"/>
    <n v="1.57"/>
    <n v="0"/>
    <n v="0"/>
    <n v="1.57"/>
    <m/>
    <m/>
    <n v="0"/>
    <n v="0"/>
    <n v="1.57"/>
    <n v="0"/>
    <n v="1.57"/>
    <s v="No Error"/>
    <m/>
    <m/>
    <m/>
    <m/>
    <m/>
    <m/>
    <m/>
    <m/>
    <m/>
    <m/>
    <s v=""/>
  </r>
  <r>
    <s v="KR"/>
    <s v="LUDBKR46066.4381944444"/>
    <s v="Not Found"/>
    <s v="bpv-kr valuation exports"/>
    <s v="MCPLUDBKRbpv-kr valuation exports"/>
    <s v="MCPLUDBKR"/>
    <s v="Not Started"/>
    <m/>
    <m/>
    <m/>
    <m/>
    <m/>
    <m/>
    <m/>
    <m/>
    <m/>
    <m/>
    <m/>
    <m/>
    <n v="2601"/>
    <x v="9"/>
    <x v="0"/>
    <s v="START bpv-kr valuation exports"/>
    <s v="END bpv-kr valuation exports"/>
    <d v="2026-02-13T10:31:00"/>
    <d v="2026-02-13T11:01:00"/>
    <d v="2026-02-13T11:02:00"/>
    <s v="NULL"/>
    <s v="Completed"/>
    <s v="KR_BPV_Export"/>
    <n v="1"/>
    <s v="bpv-kr valuation exports"/>
    <n v="0.5"/>
    <n v="0.5"/>
    <n v="0"/>
    <n v="0.02"/>
    <n v="0.52"/>
    <n v="0.52"/>
    <n v="0"/>
    <n v="0"/>
    <n v="0"/>
    <n v="0"/>
    <n v="0.5"/>
    <n v="0"/>
    <n v="0.5"/>
    <s v="No Error"/>
    <m/>
    <m/>
    <m/>
    <m/>
    <m/>
    <m/>
    <m/>
    <m/>
    <m/>
    <m/>
    <s v=""/>
  </r>
  <r>
    <s v="GAP"/>
    <s v="LUDBGAP46066.4597222222"/>
    <s v="Not Found"/>
    <s v="gap planning"/>
    <s v="MCPLUDBGAPgap planning"/>
    <s v="MCPLUDBGAP"/>
    <s v="Not Started"/>
    <m/>
    <m/>
    <m/>
    <m/>
    <m/>
    <m/>
    <m/>
    <m/>
    <m/>
    <m/>
    <m/>
    <m/>
    <n v="2601"/>
    <x v="9"/>
    <x v="0"/>
    <s v="START gap planning"/>
    <s v="END gap planning"/>
    <d v="2026-02-13T11:02:00"/>
    <d v="2026-02-13T11:47:00"/>
    <d v="2026-02-13T13:53:00"/>
    <s v="NULL"/>
    <s v="Completed"/>
    <s v="GAP_MCP"/>
    <n v="1"/>
    <s v="gap planning"/>
    <n v="0.75"/>
    <n v="0"/>
    <n v="0.75"/>
    <n v="0"/>
    <n v="0"/>
    <n v="0.75"/>
    <m/>
    <m/>
    <n v="0"/>
    <n v="0"/>
    <n v="0.75"/>
    <n v="0"/>
    <n v="0.75"/>
    <s v="No Error"/>
    <m/>
    <m/>
    <m/>
    <m/>
    <m/>
    <m/>
    <m/>
    <m/>
    <m/>
    <m/>
    <s v=""/>
  </r>
  <r>
    <s v="Import Strategies"/>
    <s v="LUDBImport Strategies46066.5784722222"/>
    <s v="Not Found"/>
    <s v="import strategies IG"/>
    <s v="MCPLUDBImport Strategiesimport strategies IG"/>
    <s v="MCPLUDBImport Strategies"/>
    <s v="Not Started"/>
    <m/>
    <m/>
    <m/>
    <m/>
    <m/>
    <m/>
    <m/>
    <m/>
    <m/>
    <m/>
    <m/>
    <m/>
    <n v="2601"/>
    <x v="9"/>
    <x v="0"/>
    <s v="START import strategies IG"/>
    <s v="END import strategies IG"/>
    <d v="2026-02-13T13:53:00"/>
    <d v="2026-02-13T13:55:00"/>
    <d v="2026-02-13T13:57:00"/>
    <s v="NULL"/>
    <s v="Completed"/>
    <s v="Import_Strategies_IG_MCP"/>
    <n v="1"/>
    <s v="import strategies IG"/>
    <n v="0.03"/>
    <n v="0"/>
    <n v="0.03"/>
    <n v="0"/>
    <n v="0"/>
    <n v="0.03"/>
    <m/>
    <m/>
    <n v="0"/>
    <n v="0"/>
    <n v="0.03"/>
    <n v="0"/>
    <n v="0.03"/>
    <s v="No Error"/>
    <m/>
    <m/>
    <m/>
    <m/>
    <m/>
    <m/>
    <m/>
    <m/>
    <m/>
    <m/>
    <s v=""/>
  </r>
  <r>
    <s v="Import Strategies"/>
    <s v="LUDBImport Strategies46066.58125"/>
    <s v="Not Found"/>
    <s v="import strategies Risk"/>
    <s v="MCPLUDBImport Strategiesimport strategies Risk"/>
    <s v="MCPLUDBImport Strategies"/>
    <s v="Not Started"/>
    <m/>
    <m/>
    <m/>
    <m/>
    <m/>
    <m/>
    <m/>
    <m/>
    <m/>
    <m/>
    <m/>
    <m/>
    <n v="2601"/>
    <x v="9"/>
    <x v="0"/>
    <s v="START import strategies Risk"/>
    <s v="END import strategies Risk"/>
    <d v="2026-02-13T13:57:00"/>
    <d v="2026-02-13T13:59:00"/>
    <d v="2026-02-13T14:01:00"/>
    <s v="NULL"/>
    <s v="Completed"/>
    <s v="Import_Strategies_Risk_MCP"/>
    <n v="1"/>
    <s v="import strategies Risk"/>
    <n v="0.03"/>
    <n v="0"/>
    <n v="0.03"/>
    <n v="0"/>
    <n v="0"/>
    <n v="0.03"/>
    <m/>
    <m/>
    <n v="0"/>
    <n v="0"/>
    <n v="0.03"/>
    <n v="0"/>
    <n v="0.03"/>
    <s v="No Error"/>
    <m/>
    <m/>
    <m/>
    <m/>
    <m/>
    <m/>
    <m/>
    <m/>
    <m/>
    <m/>
    <s v=""/>
  </r>
  <r>
    <s v="Planning (NII)"/>
    <s v="LUDBPlanning (NII)46066.5840277778"/>
    <s v="Not Found"/>
    <s v="planning run01"/>
    <s v="MCPLUDBPlanning (NII)planning run01"/>
    <s v="MCPLUDBPlanning (NII)"/>
    <s v="Not Started"/>
    <m/>
    <m/>
    <m/>
    <m/>
    <m/>
    <m/>
    <m/>
    <m/>
    <m/>
    <m/>
    <m/>
    <m/>
    <n v="2601"/>
    <x v="9"/>
    <x v="0"/>
    <s v="START planning run01"/>
    <s v="END planning run01"/>
    <d v="2026-02-13T14:01:00"/>
    <d v="2026-02-13T21:57:00"/>
    <d v="2026-02-13T21:57:00"/>
    <s v="NULL"/>
    <s v="Completed"/>
    <s v="Planning_MCP"/>
    <n v="1"/>
    <s v="planning run01"/>
    <n v="7.93"/>
    <n v="0"/>
    <n v="7.93"/>
    <n v="0"/>
    <n v="0"/>
    <n v="7.93"/>
    <m/>
    <m/>
    <n v="0"/>
    <n v="0"/>
    <n v="7.93"/>
    <n v="0"/>
    <n v="7.93"/>
    <s v="No Error"/>
    <m/>
    <m/>
    <m/>
    <m/>
    <m/>
    <m/>
    <m/>
    <m/>
    <m/>
    <m/>
    <s v=""/>
  </r>
  <r>
    <s v="Planning (NII)"/>
    <s v="LUDBPlanning (NII)46066.9145833333"/>
    <s v="Not Found"/>
    <s v="MDL Processing"/>
    <s v="MCPLUDBPlanning (NII)MDL Processing"/>
    <s v="MCPLUDBPlanning (NII)"/>
    <s v="Not Started"/>
    <m/>
    <m/>
    <m/>
    <m/>
    <m/>
    <m/>
    <m/>
    <m/>
    <m/>
    <m/>
    <m/>
    <m/>
    <n v="2601"/>
    <x v="9"/>
    <x v="0"/>
    <s v="START MDL Processing"/>
    <s v="END MDL Processing"/>
    <d v="2026-02-13T21:57:00"/>
    <d v="2026-02-13T22:11:00"/>
    <d v="2026-02-13T22:11:00"/>
    <s v="NULL"/>
    <s v="Completed"/>
    <s v="Planning_MCP"/>
    <n v="1"/>
    <s v="MDL Processing"/>
    <n v="0.23"/>
    <n v="0"/>
    <n v="0.23"/>
    <n v="0"/>
    <n v="0"/>
    <n v="0.23"/>
    <m/>
    <m/>
    <n v="0"/>
    <n v="0"/>
    <n v="0.23"/>
    <n v="0"/>
    <n v="0.23"/>
    <s v="No Error"/>
    <m/>
    <m/>
    <m/>
    <m/>
    <m/>
    <m/>
    <m/>
    <m/>
    <m/>
    <m/>
    <s v=""/>
  </r>
  <r>
    <s v="Planning (NII)"/>
    <s v="LUDBPlanning (NII)46066.9243055556"/>
    <s v="Not Found"/>
    <s v="planning run02"/>
    <s v="MCPLUDBPlanning (NII)planning run02"/>
    <s v="MCPLUDBPlanning (NII)"/>
    <s v="Not Started"/>
    <m/>
    <m/>
    <m/>
    <m/>
    <m/>
    <m/>
    <m/>
    <m/>
    <m/>
    <m/>
    <m/>
    <m/>
    <n v="2601"/>
    <x v="9"/>
    <x v="0"/>
    <s v="START planning run02"/>
    <s v="END planning run02"/>
    <d v="2026-02-13T22:11:00"/>
    <d v="2026-02-13T23:26:00"/>
    <d v="2026-02-13T23:26:00"/>
    <s v="NULL"/>
    <s v="Completed"/>
    <s v="Planning_MCP"/>
    <n v="1"/>
    <s v="planning run02"/>
    <n v="1.25"/>
    <n v="0"/>
    <n v="1.25"/>
    <n v="0"/>
    <n v="0"/>
    <n v="1.25"/>
    <m/>
    <m/>
    <n v="0"/>
    <n v="0"/>
    <n v="1.25"/>
    <n v="0"/>
    <n v="1.25"/>
    <s v="No Error"/>
    <m/>
    <m/>
    <m/>
    <m/>
    <m/>
    <m/>
    <m/>
    <m/>
    <m/>
    <m/>
    <s v=""/>
  </r>
  <r>
    <s v="Planning (NII)"/>
    <s v="LUDBPlanning (NII)46066.9763888889"/>
    <s v="Not Found"/>
    <s v="export to ara"/>
    <s v="MCPLUDBPlanning (NII)export to ara"/>
    <s v="MCPLUDBPlanning (NII)"/>
    <s v="Not Started"/>
    <m/>
    <m/>
    <m/>
    <m/>
    <m/>
    <m/>
    <m/>
    <m/>
    <m/>
    <m/>
    <m/>
    <m/>
    <n v="2601"/>
    <x v="9"/>
    <x v="0"/>
    <s v="START export to ara"/>
    <s v="END export to ara"/>
    <d v="2026-02-13T23:26:00"/>
    <d v="2026-02-13T23:28:00"/>
    <d v="2026-02-13T23:30:00"/>
    <s v="NULL"/>
    <s v="Completed"/>
    <s v="Planning_MCP"/>
    <n v="3"/>
    <s v="export to ara"/>
    <n v="0.03"/>
    <n v="0"/>
    <n v="0.03"/>
    <n v="0"/>
    <n v="0"/>
    <n v="0.03"/>
    <m/>
    <m/>
    <n v="0"/>
    <n v="0"/>
    <n v="0.03"/>
    <n v="0"/>
    <n v="0.03"/>
    <s v="No Error"/>
    <m/>
    <m/>
    <m/>
    <m/>
    <m/>
    <m/>
    <m/>
    <m/>
    <m/>
    <m/>
    <s v="export to ara"/>
  </r>
  <r>
    <s v="Planning (NII)"/>
    <s v="LUDBPlanning (NII)46066.9791666667"/>
    <s v="Not Found"/>
    <s v="Light Maintenance"/>
    <s v="MCPLUDBPlanning (NII)Light Maintenance"/>
    <s v="MCPLUDBPlanning (NII)"/>
    <s v="Not Started"/>
    <m/>
    <m/>
    <m/>
    <m/>
    <m/>
    <m/>
    <m/>
    <m/>
    <m/>
    <m/>
    <m/>
    <m/>
    <n v="2601"/>
    <x v="9"/>
    <x v="0"/>
    <s v="START Light Maintenance"/>
    <s v="END Light Maintenance"/>
    <d v="2026-02-13T23:30:00"/>
    <d v="2026-02-14T01:25:00"/>
    <d v="2026-02-14T01:25:00"/>
    <s v="NULL"/>
    <s v="Completed"/>
    <s v="Planning_MCP_Export"/>
    <n v="5"/>
    <s v="Light Maintenance"/>
    <n v="1.92"/>
    <n v="0"/>
    <n v="1.92"/>
    <n v="0"/>
    <n v="0"/>
    <n v="1.92"/>
    <m/>
    <m/>
    <n v="0"/>
    <n v="0"/>
    <n v="1.92"/>
    <n v="0"/>
    <n v="1.92"/>
    <s v="No Error"/>
    <m/>
    <m/>
    <m/>
    <m/>
    <m/>
    <m/>
    <m/>
    <m/>
    <m/>
    <m/>
    <s v="Light Maintenance"/>
  </r>
  <r>
    <s v="Planning (NII)"/>
    <s v="LUDBPlanning (NII)46067.0590277778"/>
    <s v="Not Found"/>
    <s v="planning run OLAP exports"/>
    <s v="MCPLUDBPlanning (NII)planning run OLAP exports"/>
    <s v="MCPLUDBPlanning (NII)"/>
    <s v="Not Started"/>
    <m/>
    <m/>
    <m/>
    <m/>
    <m/>
    <m/>
    <m/>
    <m/>
    <m/>
    <m/>
    <m/>
    <m/>
    <n v="2601"/>
    <x v="9"/>
    <x v="0"/>
    <s v="START planning run OLAP exports"/>
    <s v="NULL"/>
    <d v="2026-02-14T01:25:00"/>
    <d v="2026-02-14T01:41:00"/>
    <d v="2026-02-16T09:29:00"/>
    <s v="Exception Info: Workflow finished with errors. (line: 29)  "/>
    <s v="Failed"/>
    <s v="Planning_MCP_Export"/>
    <n v="1"/>
    <s v="planning run OLAP exports"/>
    <n v="0.27"/>
    <n v="0.27"/>
    <n v="0"/>
    <n v="5.48"/>
    <n v="5.75"/>
    <n v="5.75"/>
    <m/>
    <m/>
    <n v="0.27"/>
    <n v="5.48"/>
    <n v="0"/>
    <n v="5.75"/>
    <n v="5.75"/>
    <s v="Tech"/>
    <s v="Platform &amp; Environment Issues"/>
    <s v="Platform/System Capacity &amp; Performance Issue"/>
    <s v="ISSUE: script failed due to issues with workflow_x000a_ROOT CAUSE: OLAP cube didn't work properly_x000a_SOLUTION: RERUN"/>
    <m/>
    <m/>
    <s v="Global / Multi‑Location Impact"/>
    <s v="Recurring"/>
    <s v="rerun"/>
    <s v="reached out to team responible"/>
    <m/>
    <s v=""/>
  </r>
  <r>
    <s v="Valuation (NPV)"/>
    <s v="LUDBValuation (NPV)46069.3951388889"/>
    <s v="Not Found"/>
    <s v="valuation report QRM Reporter exports"/>
    <s v="MCPLUDBValuation (NPV)valuation report QRM Reporter exports"/>
    <s v="MCPLUDBValuation (NPV)"/>
    <s v="Not Started"/>
    <m/>
    <m/>
    <m/>
    <m/>
    <m/>
    <m/>
    <m/>
    <m/>
    <m/>
    <m/>
    <m/>
    <m/>
    <n v="2601"/>
    <x v="9"/>
    <x v="0"/>
    <s v="START valuation report QRM Reporter exports"/>
    <s v="END valuation report QRM Reporter exports"/>
    <d v="2026-02-16T09:29:00"/>
    <d v="2026-02-16T09:30:00"/>
    <d v="2026-02-16T10:01:00"/>
    <s v="NULL"/>
    <s v="Completed"/>
    <s v="Valuation_MCP_Export valshock"/>
    <n v="3"/>
    <s v="valuation report QRM Reporter exports"/>
    <n v="0.02"/>
    <n v="0"/>
    <n v="0.02"/>
    <n v="0"/>
    <n v="0"/>
    <n v="0.02"/>
    <m/>
    <m/>
    <n v="0"/>
    <n v="0"/>
    <n v="0.02"/>
    <n v="0"/>
    <n v="0.02"/>
    <s v="No Error"/>
    <m/>
    <m/>
    <m/>
    <m/>
    <m/>
    <m/>
    <m/>
    <m/>
    <m/>
    <m/>
    <s v="valuation report QRM Reporter exports"/>
  </r>
  <r>
    <s v="KR"/>
    <s v="LUDBKR46069.4173611111"/>
    <s v="Not Found"/>
    <s v="bpv-kr valuation exports"/>
    <s v="MCPLUDBKRbpv-kr valuation exports"/>
    <s v="MCPLUDBKR"/>
    <s v="Not Started"/>
    <m/>
    <m/>
    <m/>
    <m/>
    <m/>
    <m/>
    <m/>
    <m/>
    <m/>
    <m/>
    <m/>
    <m/>
    <n v="2601"/>
    <x v="9"/>
    <x v="0"/>
    <s v="START bpv-kr valuation exports"/>
    <s v="END bpv-kr valuation exports"/>
    <d v="2026-02-16T10:01:00"/>
    <d v="2026-02-16T10:23:00"/>
    <d v="2026-02-16T10:56:00"/>
    <s v="NULL"/>
    <s v="Completed"/>
    <s v="KR_BPV_Export valshock"/>
    <n v="2"/>
    <s v="bpv-kr valuation exports"/>
    <n v="0.37"/>
    <n v="0"/>
    <n v="0.37"/>
    <n v="0"/>
    <n v="0"/>
    <n v="0.37"/>
    <m/>
    <m/>
    <n v="0"/>
    <n v="0"/>
    <n v="0.37"/>
    <n v="0"/>
    <n v="0.37"/>
    <s v="No Error"/>
    <m/>
    <m/>
    <m/>
    <m/>
    <m/>
    <m/>
    <m/>
    <m/>
    <m/>
    <m/>
    <s v=""/>
  </r>
  <r>
    <s v="Planning (NII)"/>
    <s v="LUDBPlanning (NII)46069.4555555556"/>
    <s v="Not Found"/>
    <s v="Light Maintenance"/>
    <s v="MCPLUDBPlanning (NII)Light Maintenance"/>
    <s v="MCPLUDBPlanning (NII)"/>
    <s v="Not Started"/>
    <m/>
    <m/>
    <m/>
    <m/>
    <m/>
    <m/>
    <m/>
    <m/>
    <m/>
    <m/>
    <m/>
    <m/>
    <n v="2601"/>
    <x v="9"/>
    <x v="0"/>
    <s v="START Light Maintenance"/>
    <s v="END Light Maintenance"/>
    <d v="2026-02-16T10:56:00"/>
    <d v="2026-02-16T11:06:00"/>
    <d v="2026-02-16T11:06:00"/>
    <s v="NULL"/>
    <s v="Completed"/>
    <s v="Planning_MCP_Export"/>
    <n v="6"/>
    <s v="Light Maintenance"/>
    <n v="0.17"/>
    <n v="0"/>
    <n v="0.17"/>
    <n v="0"/>
    <n v="0"/>
    <n v="0.17"/>
    <m/>
    <m/>
    <n v="0"/>
    <n v="0"/>
    <n v="0.17"/>
    <n v="0"/>
    <n v="0.17"/>
    <s v="No Error"/>
    <m/>
    <m/>
    <m/>
    <m/>
    <m/>
    <m/>
    <m/>
    <m/>
    <m/>
    <m/>
    <s v="Light Maintenance"/>
  </r>
  <r>
    <s v="Planning (NII)"/>
    <s v="LUDBPlanning (NII)46069.4625"/>
    <s v="Not Found"/>
    <s v="planning run OLAP exports"/>
    <s v="MCPLUDBPlanning (NII)planning run OLAP exports"/>
    <s v="MCPLUDBPlanning (NII)"/>
    <s v="Not Started"/>
    <m/>
    <m/>
    <m/>
    <m/>
    <m/>
    <m/>
    <m/>
    <m/>
    <m/>
    <m/>
    <m/>
    <m/>
    <n v="2601"/>
    <x v="9"/>
    <x v="0"/>
    <s v="START planning run OLAP exports"/>
    <s v="END planning run OLAP exports"/>
    <d v="2026-02-16T11:06:00"/>
    <d v="2026-02-16T12:08:00"/>
    <d v="2026-02-16T12:08:00"/>
    <s v="NULL"/>
    <s v="Completed"/>
    <s v="Planning_MCP_Export"/>
    <n v="2"/>
    <s v="planning run OLAP exports"/>
    <n v="1.03"/>
    <n v="0"/>
    <n v="1.03"/>
    <n v="0"/>
    <n v="0"/>
    <n v="1.03"/>
    <m/>
    <m/>
    <n v="0"/>
    <n v="0"/>
    <n v="1.03"/>
    <n v="0"/>
    <n v="1.03"/>
    <s v="No Error"/>
    <m/>
    <m/>
    <m/>
    <m/>
    <m/>
    <m/>
    <m/>
    <m/>
    <m/>
    <m/>
    <s v=""/>
  </r>
  <r>
    <s v="Planning (NII)"/>
    <s v="LUDBPlanning (NII)46069.5055555556"/>
    <s v="Not Found"/>
    <s v="planning run QRM reporter exports"/>
    <s v="MCPLUDBPlanning (NII)planning run QRM reporter exports"/>
    <s v="MCPLUDBPlanning (NII)"/>
    <s v="Not Started"/>
    <m/>
    <m/>
    <m/>
    <m/>
    <m/>
    <m/>
    <m/>
    <m/>
    <m/>
    <m/>
    <m/>
    <m/>
    <n v="2601"/>
    <x v="9"/>
    <x v="0"/>
    <s v="START planning run QRM reporter exports"/>
    <s v="END planning run QRM reporter exports"/>
    <d v="2026-02-16T12:08:00"/>
    <d v="2026-02-16T12:21:00"/>
    <s v="NULL"/>
    <s v="NULL"/>
    <s v="Completed"/>
    <s v="Planning_MCP_Export"/>
    <n v="1"/>
    <s v="planning run QRM reporter exports"/>
    <n v="0.22"/>
    <n v="0"/>
    <n v="0.22"/>
    <n v="0"/>
    <n v="0"/>
    <n v="0.22"/>
    <m/>
    <m/>
    <n v="0"/>
    <n v="0"/>
    <n v="0.22"/>
    <n v="0"/>
    <n v="0.22"/>
    <s v="No Error"/>
    <m/>
    <m/>
    <m/>
    <m/>
    <m/>
    <m/>
    <m/>
    <m/>
    <m/>
    <m/>
    <s v=""/>
  </r>
  <r>
    <s v="Delete Portfolio"/>
    <s v="NLRBDelete Portfolio46059.55"/>
    <s v="Not Found"/>
    <s v="Delete portfolio from"/>
    <s v="MCPNLRBDelete PortfolioDelete portfolio from"/>
    <s v="MCPNLRBDelete Portfolio"/>
    <s v="Not Started"/>
    <m/>
    <m/>
    <m/>
    <m/>
    <m/>
    <m/>
    <m/>
    <m/>
    <m/>
    <m/>
    <m/>
    <m/>
    <n v="2601"/>
    <x v="13"/>
    <x v="0"/>
    <s v="START Delete portfolio from"/>
    <s v="END Delete portfolio from"/>
    <d v="2026-02-06T13:12:00"/>
    <d v="2026-02-06T13:15:00"/>
    <d v="2026-02-06T13:16:00"/>
    <s v="NULL"/>
    <s v="Completed"/>
    <s v="Delete_Portfolio_NL_MCP"/>
    <n v="1"/>
    <s v="Delete portfolio from"/>
    <n v="0.05"/>
    <n v="0.05"/>
    <n v="0"/>
    <n v="0.02"/>
    <n v="7.0000000000000007E-2"/>
    <n v="7.0000000000000007E-2"/>
    <m/>
    <n v="0"/>
    <n v="0.05"/>
    <n v="0"/>
    <n v="0"/>
    <n v="0.05"/>
    <n v="0.05"/>
    <s v="Production Error"/>
    <s v="Execution &amp; Process Handling Errors"/>
    <s v="Execution &amp; Process Readiness Gaps"/>
    <s v="unintentional run"/>
    <m/>
    <m/>
    <s v="Single‑Location Impact"/>
    <s v="One‑Off"/>
    <s v="rerun"/>
    <s v="N/A"/>
    <m/>
    <s v=""/>
  </r>
  <r>
    <s v="Load Compare MP"/>
    <s v="NLRBLoad Compare MP46059.5527777778"/>
    <s v="Not Found"/>
    <s v="load Model parameters"/>
    <s v="MCPNLRBLoad Compare MPload Model parameters"/>
    <s v="MCPNLRBLoad Compare MP"/>
    <s v="Not Started"/>
    <m/>
    <m/>
    <m/>
    <m/>
    <m/>
    <m/>
    <m/>
    <m/>
    <m/>
    <m/>
    <m/>
    <m/>
    <n v="2601"/>
    <x v="13"/>
    <x v="0"/>
    <s v="START load Model parameters"/>
    <s v="NULL"/>
    <d v="2026-02-06T13:16:00"/>
    <d v="2026-02-06T13:18:00"/>
    <d v="2026-02-09T19:30:00"/>
    <s v="Exception from QRM: Exception calling ImportLookupTable: Exception calling ImportLookupTable: Worksheet &quot;ING_PF_4factor_DAF&quot; import terminated: &quot;1.67594E-05&quot; is an invalid numeric value for row 46.  -- Details available: Y. -- Warnings available: N. (line: 45)  QRM error details:    "/>
    <s v="Failed"/>
    <s v="Load_compare_MP_NL_MCP_2601"/>
    <n v="1"/>
    <s v="load Model parameters"/>
    <n v="0.03"/>
    <n v="0.03"/>
    <n v="0"/>
    <n v="16.7"/>
    <n v="16.73"/>
    <n v="16.73"/>
    <m/>
    <m/>
    <n v="0.03"/>
    <n v="16.7"/>
    <n v="0"/>
    <n v="16.73"/>
    <n v="16.73"/>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corrected and rerun"/>
    <s v="Enhancing PS communication"/>
    <m/>
    <s v=""/>
  </r>
  <r>
    <s v="Delete Portfolio"/>
    <s v="NLRBDelete Portfolio46062.8125"/>
    <s v="Not Found"/>
    <s v="Delete portfolio from"/>
    <s v="MCPNLRBDelete PortfolioDelete portfolio from"/>
    <s v="MCPNLRBDelete Portfolio"/>
    <s v="Not Started"/>
    <m/>
    <m/>
    <m/>
    <m/>
    <m/>
    <m/>
    <m/>
    <m/>
    <m/>
    <m/>
    <m/>
    <m/>
    <n v="2601"/>
    <x v="13"/>
    <x v="0"/>
    <s v="START Delete portfolio from"/>
    <s v="END Delete portfolio from"/>
    <d v="2026-02-09T19:30:00"/>
    <d v="2026-02-09T19:32:00"/>
    <d v="2026-02-09T19:33:00"/>
    <s v="NULL"/>
    <s v="Completed"/>
    <s v="Delete_Portfolio_NL_MCP"/>
    <n v="2"/>
    <s v="Delete portfolio from"/>
    <n v="0.03"/>
    <n v="0"/>
    <n v="0.03"/>
    <n v="0"/>
    <n v="0"/>
    <n v="0.03"/>
    <m/>
    <m/>
    <n v="0"/>
    <n v="0"/>
    <n v="0.03"/>
    <n v="0"/>
    <n v="0.03"/>
    <s v="No Error"/>
    <m/>
    <m/>
    <m/>
    <m/>
    <m/>
    <m/>
    <m/>
    <m/>
    <m/>
    <m/>
    <s v=""/>
  </r>
  <r>
    <s v="Load Compare MP"/>
    <s v="NLRBLoad Compare MP46062.8145833333"/>
    <s v="Not Found"/>
    <s v="load Model parameters"/>
    <s v="MCPNLRBLoad Compare MPload Model parameters"/>
    <s v="MCPNLRBLoad Compare MP"/>
    <s v="Not Started"/>
    <m/>
    <m/>
    <m/>
    <m/>
    <m/>
    <m/>
    <m/>
    <m/>
    <m/>
    <m/>
    <m/>
    <m/>
    <n v="2601"/>
    <x v="13"/>
    <x v="0"/>
    <s v="START load Model parameters"/>
    <s v="NULL"/>
    <d v="2026-02-09T19:33:00"/>
    <d v="2026-02-09T19:35:00"/>
    <d v="2026-02-10T10:39:00"/>
    <s v="Exception from QRM: Exception calling ImportLookupTable: Exception calling ImportLookupTable: Worksheet &quot;ING_PF_4factor_DAF&quot; import terminated: &quot;1.67594E-05&quot; is an invalid numeric value for row 46.  -- Details available: Y. -- Warnings available: N. (line: 45)  QRM error details:    "/>
    <s v="Failed"/>
    <s v="Load_compare_MP_NL_MCP_2601"/>
    <n v="2"/>
    <s v="load Model parameters"/>
    <n v="0.03"/>
    <n v="0.03"/>
    <n v="0"/>
    <n v="6.65"/>
    <n v="6.68"/>
    <n v="6.68"/>
    <m/>
    <m/>
    <n v="0.03"/>
    <n v="6.65"/>
    <n v="0"/>
    <n v="6.6800000000000006"/>
    <n v="6.6800000000000006"/>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corrected and rerun"/>
    <s v="Enhancing PS communication"/>
    <m/>
    <s v=""/>
  </r>
  <r>
    <s v="Load Compare MP"/>
    <s v="NLRBLoad Compare MP46063.44375"/>
    <s v="Not Found"/>
    <s v="load Model parameters"/>
    <s v="MCPNLRBLoad Compare MPload Model parameters"/>
    <s v="MCPNLRBLoad Compare MP"/>
    <s v="Not Started"/>
    <m/>
    <m/>
    <m/>
    <m/>
    <m/>
    <m/>
    <m/>
    <m/>
    <m/>
    <m/>
    <m/>
    <m/>
    <n v="2601"/>
    <x v="13"/>
    <x v="0"/>
    <s v="START load Model parameters"/>
    <s v="NULL"/>
    <d v="2026-02-10T10:39:00"/>
    <d v="2026-02-10T10:41:00"/>
    <d v="2026-02-10T12:09:00"/>
    <s v="Exception from QRM: Exception calling ImportLookupTable: Exception calling ImportLookupTable: Sheet ING_PF_4factor_SpreadPerTenor is missing  -- Details available: Y. -- Warnings available: N. (line: 45)  QRM error details:    "/>
    <s v="Failed"/>
    <s v="Load_compare_MP_NL_MCP_2601"/>
    <n v="3"/>
    <s v="load Model parameters"/>
    <n v="0.03"/>
    <n v="0.03"/>
    <n v="0"/>
    <n v="1.47"/>
    <n v="1.5"/>
    <n v="1.5"/>
    <m/>
    <m/>
    <n v="0.03"/>
    <n v="1.47"/>
    <n v="0"/>
    <n v="1.5"/>
    <n v="1.5"/>
    <s v="Production Error"/>
    <s v="Execution &amp; Process Handling Errors"/>
    <s v="Execution &amp; Process Readiness Gaps"/>
    <s v="The communication in the team directed to use workaround just in case even though it was not needed for NL_MCP (the location officer missed that NL MCP is not impacted by the riod mp issue as mentioned by the users)_x000a_"/>
    <s v="Model Parameters"/>
    <m/>
    <s v="Single‑Location Impact"/>
    <s v="One‑Off"/>
    <s v="file loaded vis PAPI after approval"/>
    <s v="Enhancing PS communication"/>
    <m/>
    <s v="load Model parameters"/>
  </r>
  <r>
    <s v="Load Compare MP"/>
    <s v="NLRBLoad Compare MP46063.50625"/>
    <s v="Not Found"/>
    <s v="load Model parameters"/>
    <s v="MCPNLRBLoad Compare MPload Model parameters"/>
    <s v="MCPNLRBLoad Compare MP"/>
    <s v="Not Started"/>
    <m/>
    <m/>
    <m/>
    <m/>
    <m/>
    <m/>
    <m/>
    <m/>
    <m/>
    <m/>
    <m/>
    <m/>
    <n v="2601"/>
    <x v="13"/>
    <x v="0"/>
    <s v="START load Model parameters"/>
    <s v="END load Model parameters"/>
    <d v="2026-02-10T12:09:00"/>
    <d v="2026-02-10T12:15:00"/>
    <d v="2026-02-10T12:15:00"/>
    <s v="NULL"/>
    <s v="Completed"/>
    <s v="Load_compare_MP_NL_MCP_2601_1"/>
    <n v="4"/>
    <s v="load Model parameters"/>
    <n v="0.1"/>
    <n v="0"/>
    <n v="0.1"/>
    <n v="0"/>
    <n v="0"/>
    <n v="0.1"/>
    <m/>
    <m/>
    <n v="0"/>
    <n v="0"/>
    <n v="0.1"/>
    <n v="0"/>
    <n v="0.1"/>
    <s v="No Error"/>
    <m/>
    <m/>
    <m/>
    <m/>
    <m/>
    <m/>
    <m/>
    <m/>
    <m/>
    <m/>
    <s v="load Model parameters"/>
  </r>
  <r>
    <s v="Load Compare MP"/>
    <s v="NLRBLoad Compare MP46063.5104166667"/>
    <s v="Not Found"/>
    <s v="Model parameters comparison"/>
    <s v="MCPNLRBLoad Compare MPModel parameters comparison"/>
    <s v="MCPNLRBLoad Compare MP"/>
    <s v="Not Started"/>
    <m/>
    <m/>
    <m/>
    <m/>
    <m/>
    <m/>
    <m/>
    <m/>
    <m/>
    <m/>
    <m/>
    <m/>
    <n v="2601"/>
    <x v="13"/>
    <x v="0"/>
    <s v="START Model parameters comparison"/>
    <s v="END Model parameters comparison"/>
    <d v="2026-02-10T12:15:00"/>
    <d v="2026-02-10T12:15:00"/>
    <d v="2026-02-10T12:59:00"/>
    <s v="NULL"/>
    <s v="Completed"/>
    <s v="Load_compare_MP_NL_MCP_2601_1"/>
    <n v="1"/>
    <s v="Model parameters comparison"/>
    <n v="0"/>
    <n v="0"/>
    <n v="0"/>
    <n v="0"/>
    <n v="0"/>
    <n v="0"/>
    <m/>
    <m/>
    <n v="0"/>
    <n v="0"/>
    <n v="0"/>
    <n v="0"/>
    <n v="0"/>
    <s v="No Error"/>
    <m/>
    <m/>
    <m/>
    <m/>
    <m/>
    <m/>
    <m/>
    <m/>
    <m/>
    <m/>
    <s v=""/>
  </r>
  <r>
    <s v="Load Compare Spreads"/>
    <s v="NLRBLoad Compare Spreads46063.5409722222"/>
    <s v="Not Found"/>
    <s v="load Spreads"/>
    <s v="MCPNLRBLoad Compare Spreadsload Spreads"/>
    <s v="MCPNLRBLoad Compare Spreads"/>
    <s v="Not Started"/>
    <m/>
    <m/>
    <m/>
    <m/>
    <m/>
    <m/>
    <m/>
    <m/>
    <m/>
    <m/>
    <m/>
    <m/>
    <n v="2601"/>
    <x v="13"/>
    <x v="0"/>
    <s v="START load Spreads"/>
    <s v="END load Spreads"/>
    <d v="2026-02-10T12:59:00"/>
    <d v="2026-02-10T13:10:00"/>
    <d v="2026-02-10T13:10:00"/>
    <s v="NULL"/>
    <s v="Completed"/>
    <s v="Load_compare_Spreads_NL_MCP"/>
    <n v="1"/>
    <s v="load Spreads"/>
    <n v="0.18"/>
    <n v="0"/>
    <n v="0.18"/>
    <n v="0"/>
    <n v="0"/>
    <n v="0.18"/>
    <m/>
    <m/>
    <n v="0"/>
    <n v="0"/>
    <n v="0.18"/>
    <n v="0"/>
    <n v="0.18"/>
    <s v="No Error"/>
    <m/>
    <m/>
    <m/>
    <m/>
    <m/>
    <m/>
    <m/>
    <m/>
    <m/>
    <m/>
    <s v=""/>
  </r>
  <r>
    <s v="Load Compare Spreads"/>
    <s v="NLRBLoad Compare Spreads46063.5486111111"/>
    <s v="Not Found"/>
    <s v="Spreads comparison"/>
    <s v="MCPNLRBLoad Compare SpreadsSpreads comparison"/>
    <s v="MCPNLRBLoad Compare Spreads"/>
    <s v="Not Started"/>
    <m/>
    <m/>
    <m/>
    <m/>
    <m/>
    <m/>
    <m/>
    <m/>
    <m/>
    <m/>
    <m/>
    <m/>
    <n v="2601"/>
    <x v="13"/>
    <x v="0"/>
    <s v="START Spreads comparison"/>
    <s v="END Spreads comparison"/>
    <d v="2026-02-10T13:10:00"/>
    <d v="2026-02-10T13:11:00"/>
    <d v="2026-02-10T16:53:00"/>
    <s v="NULL"/>
    <s v="Completed"/>
    <s v="Load_compare_Spreads_NL_MCP"/>
    <n v="1"/>
    <s v="Spreads comparison"/>
    <n v="0.02"/>
    <n v="0"/>
    <n v="0.02"/>
    <n v="0"/>
    <n v="0"/>
    <n v="0.02"/>
    <m/>
    <m/>
    <n v="0"/>
    <n v="0"/>
    <n v="0.02"/>
    <n v="0"/>
    <n v="0.02"/>
    <s v="No Error"/>
    <m/>
    <m/>
    <m/>
    <m/>
    <m/>
    <m/>
    <m/>
    <m/>
    <m/>
    <m/>
    <s v=""/>
  </r>
  <r>
    <s v="Load Pos"/>
    <s v="NLRBLoad Pos46063.7034722222"/>
    <s v="Not Found"/>
    <s v="load"/>
    <s v="MCPNLRBLoad Posload"/>
    <s v="MCPNLRBLoad Pos"/>
    <s v="Not Started"/>
    <m/>
    <m/>
    <m/>
    <m/>
    <m/>
    <m/>
    <m/>
    <m/>
    <m/>
    <m/>
    <m/>
    <m/>
    <n v="2601"/>
    <x v="13"/>
    <x v="0"/>
    <s v="START load"/>
    <s v="END load"/>
    <d v="2026-02-10T16:53:00"/>
    <d v="2026-02-10T18:58:00"/>
    <d v="2026-02-10T18:58:00"/>
    <s v="NULL"/>
    <s v="Completed"/>
    <s v="Load_POS_NL_MCP"/>
    <n v="1"/>
    <s v="load"/>
    <n v="2.08"/>
    <n v="0"/>
    <n v="2.08"/>
    <n v="0"/>
    <n v="0"/>
    <n v="2.08"/>
    <m/>
    <m/>
    <n v="0"/>
    <n v="0"/>
    <n v="2.08"/>
    <n v="0"/>
    <n v="2.08"/>
    <s v="No Error"/>
    <m/>
    <m/>
    <m/>
    <m/>
    <m/>
    <m/>
    <m/>
    <m/>
    <m/>
    <m/>
    <s v=""/>
  </r>
  <r>
    <s v="Load Pos"/>
    <s v="NLRBLoad Pos46063.7902777778"/>
    <s v="Not Found"/>
    <s v="Stratification"/>
    <s v="MCPNLRBLoad PosStratification"/>
    <s v="MCPNLRBLoad Pos"/>
    <s v="Not Started"/>
    <m/>
    <m/>
    <m/>
    <m/>
    <m/>
    <m/>
    <m/>
    <m/>
    <m/>
    <m/>
    <m/>
    <m/>
    <n v="2601"/>
    <x v="13"/>
    <x v="0"/>
    <s v="START Stratification"/>
    <s v="END Stratification"/>
    <d v="2026-02-10T18:58:00"/>
    <d v="2026-02-10T19:08:00"/>
    <d v="2026-02-10T19:08:00"/>
    <s v="NULL"/>
    <s v="Completed"/>
    <s v="Load_POS_NL_MCP"/>
    <n v="1"/>
    <s v="Stratification"/>
    <n v="0.17"/>
    <n v="0"/>
    <n v="0.17"/>
    <n v="0"/>
    <n v="0"/>
    <n v="0.17"/>
    <m/>
    <m/>
    <n v="0"/>
    <n v="0"/>
    <n v="0.17"/>
    <n v="0"/>
    <n v="0.17"/>
    <s v="No Error"/>
    <m/>
    <m/>
    <m/>
    <m/>
    <m/>
    <m/>
    <m/>
    <m/>
    <m/>
    <m/>
    <s v=""/>
  </r>
  <r>
    <s v="Load Pos"/>
    <s v="NLRBLoad Pos46063.7972222222"/>
    <s v="Not Found"/>
    <s v="copy from"/>
    <s v="MCPNLRBLoad Poscopy from"/>
    <s v="MCPNLRBLoad Pos"/>
    <s v="Not Started"/>
    <m/>
    <m/>
    <m/>
    <m/>
    <m/>
    <m/>
    <m/>
    <m/>
    <m/>
    <m/>
    <m/>
    <m/>
    <n v="2601"/>
    <x v="13"/>
    <x v="0"/>
    <s v="START copy from"/>
    <s v="END copy from"/>
    <d v="2026-02-10T19:08:00"/>
    <d v="2026-02-10T19:10:00"/>
    <d v="2026-02-10T19:11:00"/>
    <s v="NULL"/>
    <s v="Completed"/>
    <s v="Load_POS_NL_MCP"/>
    <n v="1"/>
    <s v="copy from"/>
    <n v="0.03"/>
    <n v="0"/>
    <n v="0.03"/>
    <n v="0"/>
    <n v="0"/>
    <n v="0.03"/>
    <m/>
    <m/>
    <n v="0"/>
    <n v="0"/>
    <n v="0.03"/>
    <n v="0"/>
    <n v="0.03"/>
    <s v="No Error"/>
    <m/>
    <m/>
    <m/>
    <m/>
    <m/>
    <m/>
    <m/>
    <m/>
    <m/>
    <m/>
    <s v=""/>
  </r>
  <r>
    <s v="Load ELP and Mortgages"/>
    <s v="NLRBLoad ELP and Mortgages46063.7993055556"/>
    <s v="Not Found"/>
    <s v="load ELP and Mortgages"/>
    <s v="MCPNLRBLoad ELP and Mortgagesload ELP and Mortgages"/>
    <s v="MCPNLRBLoad ELP and Mortgages"/>
    <s v="Not Started"/>
    <m/>
    <m/>
    <m/>
    <m/>
    <m/>
    <m/>
    <m/>
    <m/>
    <m/>
    <m/>
    <m/>
    <m/>
    <n v="2601"/>
    <x v="13"/>
    <x v="0"/>
    <s v="START load ELP and Mortgages"/>
    <s v="END load ELP and Mortgages"/>
    <d v="2026-02-10T19:11:00"/>
    <d v="2026-02-10T19:47:00"/>
    <d v="2026-02-10T19:48:00"/>
    <s v="NULL"/>
    <s v="Completed"/>
    <s v="Load_ELP and mortgages_NL_MCP"/>
    <n v="1"/>
    <s v="load ELP and Mortgages"/>
    <n v="0.6"/>
    <n v="0"/>
    <n v="0.6"/>
    <n v="0"/>
    <n v="0"/>
    <n v="0.6"/>
    <m/>
    <m/>
    <n v="0"/>
    <n v="0"/>
    <n v="0.6"/>
    <n v="0"/>
    <n v="0.6"/>
    <s v="No Error"/>
    <m/>
    <m/>
    <m/>
    <m/>
    <m/>
    <m/>
    <m/>
    <m/>
    <m/>
    <m/>
    <s v=""/>
  </r>
  <r>
    <s v="Valuation (NPV)"/>
    <s v="NLRBValuation (NPV)46063.825"/>
    <s v="Not Found"/>
    <s v="portfolio valuation run"/>
    <s v="MCPNLRBValuation (NPV)portfolio valuation run"/>
    <s v="MCPNLRBValuation (NPV)"/>
    <s v="Not Started"/>
    <m/>
    <m/>
    <m/>
    <m/>
    <m/>
    <m/>
    <m/>
    <m/>
    <m/>
    <m/>
    <m/>
    <m/>
    <n v="2601"/>
    <x v="13"/>
    <x v="0"/>
    <s v="START portfolio valuation run"/>
    <s v="END portfolio valuation run"/>
    <d v="2026-02-10T19:48:00"/>
    <d v="2026-02-11T04:02:00"/>
    <d v="2026-02-11T04:02:00"/>
    <s v="NULL"/>
    <s v="Completed"/>
    <s v="Valuation_NL_MCP"/>
    <n v="1"/>
    <s v="portfolio valuation run"/>
    <n v="8.23"/>
    <n v="0"/>
    <n v="8.23"/>
    <n v="0"/>
    <n v="0"/>
    <n v="8.23"/>
    <m/>
    <m/>
    <n v="0"/>
    <n v="0"/>
    <n v="8.23"/>
    <n v="0"/>
    <n v="8.23"/>
    <s v="No Error"/>
    <m/>
    <m/>
    <m/>
    <m/>
    <m/>
    <m/>
    <m/>
    <m/>
    <m/>
    <m/>
    <s v=""/>
  </r>
  <r>
    <s v="Valuation (NPV)"/>
    <s v="NLRBValuation (NPV)46064.1680555556"/>
    <s v="Not Found"/>
    <s v="export to ara"/>
    <s v="MCPNLRBValuation (NPV)export to ara"/>
    <s v="MCPNLRBValuation (NPV)"/>
    <s v="Not Started"/>
    <m/>
    <m/>
    <m/>
    <m/>
    <m/>
    <m/>
    <m/>
    <m/>
    <m/>
    <m/>
    <m/>
    <m/>
    <n v="2601"/>
    <x v="13"/>
    <x v="0"/>
    <s v="START export to ara"/>
    <s v="END export to ara"/>
    <d v="2026-02-11T04:02:00"/>
    <d v="2026-02-11T04:04:00"/>
    <d v="2026-02-11T04:04:00"/>
    <s v="NULL"/>
    <s v="Completed"/>
    <s v="Valuation_NL_MCP"/>
    <n v="1"/>
    <s v="export to ara"/>
    <n v="0.03"/>
    <n v="0"/>
    <n v="0.03"/>
    <n v="0"/>
    <n v="0"/>
    <n v="0.03"/>
    <m/>
    <m/>
    <n v="0"/>
    <n v="0"/>
    <n v="0.03"/>
    <n v="0"/>
    <n v="0.03"/>
    <s v="No Error"/>
    <m/>
    <m/>
    <m/>
    <m/>
    <m/>
    <m/>
    <m/>
    <m/>
    <m/>
    <m/>
    <s v=""/>
  </r>
  <r>
    <s v="Valuation (NPV)"/>
    <s v="NLRBValuation (NPV)46064.1694444444"/>
    <s v="Not Found"/>
    <s v="Light Maintenance"/>
    <s v="MCPNLRBValuation (NPV)Light Maintenance"/>
    <s v="MCPNLRBValuation (NPV)"/>
    <s v="Not Started"/>
    <m/>
    <m/>
    <m/>
    <m/>
    <m/>
    <m/>
    <m/>
    <m/>
    <m/>
    <m/>
    <m/>
    <m/>
    <n v="2601"/>
    <x v="13"/>
    <x v="0"/>
    <s v="START Light Maintenance"/>
    <s v="END Light Maintenance"/>
    <d v="2026-02-11T04:04:00"/>
    <d v="2026-02-11T04:38:00"/>
    <d v="2026-02-11T04:38:00"/>
    <s v="NULL"/>
    <s v="Completed"/>
    <s v="Valuation_NL_MCP"/>
    <n v="1"/>
    <s v="Light Maintenance"/>
    <n v="0.56999999999999995"/>
    <n v="0"/>
    <n v="0.56999999999999995"/>
    <n v="0"/>
    <n v="0"/>
    <n v="0.56999999999999995"/>
    <m/>
    <m/>
    <n v="0"/>
    <n v="0"/>
    <n v="0.56999999999999995"/>
    <n v="0"/>
    <n v="0.56999999999999995"/>
    <s v="No Error"/>
    <m/>
    <m/>
    <m/>
    <m/>
    <m/>
    <m/>
    <m/>
    <m/>
    <m/>
    <m/>
    <s v=""/>
  </r>
  <r>
    <s v="Valuation (NPV)"/>
    <s v="NLRBValuation (NPV)46064.1930555556"/>
    <s v="Not Found"/>
    <s v="valuation report OLAP exports"/>
    <s v="MCPNLRBValuation (NPV)valuation report OLAP exports"/>
    <s v="MCPNLRBValuation (NPV)"/>
    <s v="Not Started"/>
    <m/>
    <m/>
    <m/>
    <m/>
    <m/>
    <m/>
    <m/>
    <m/>
    <m/>
    <m/>
    <m/>
    <m/>
    <n v="2601"/>
    <x v="13"/>
    <x v="0"/>
    <s v="START valuation report OLAP exports"/>
    <s v="END valuation report OLAP exports"/>
    <d v="2026-02-11T04:38:00"/>
    <d v="2026-02-11T04:52:00"/>
    <d v="2026-02-11T12:46:00"/>
    <s v="NULL"/>
    <s v="Completed"/>
    <s v="Valuation_NL_MCP"/>
    <n v="1"/>
    <s v="valuation report OLAP exports"/>
    <n v="0.23"/>
    <n v="0"/>
    <n v="0.23"/>
    <n v="0"/>
    <n v="0"/>
    <n v="0.23"/>
    <m/>
    <m/>
    <n v="0"/>
    <n v="0"/>
    <n v="0.23"/>
    <n v="0"/>
    <n v="0.23"/>
    <s v="No Error"/>
    <m/>
    <m/>
    <m/>
    <m/>
    <m/>
    <m/>
    <m/>
    <m/>
    <m/>
    <m/>
    <s v=""/>
  </r>
  <r>
    <s v="Finance Strategies"/>
    <s v="NLRBFinance Strategies46064.5319444444"/>
    <s v="Not Found"/>
    <s v="import finance strategies"/>
    <s v="MCPNLRBFinance Strategiesimport finance strategies"/>
    <s v="MCPNLRBFinance Strategies"/>
    <s v="Not Started"/>
    <m/>
    <m/>
    <m/>
    <m/>
    <m/>
    <m/>
    <m/>
    <m/>
    <m/>
    <m/>
    <m/>
    <m/>
    <n v="2601"/>
    <x v="13"/>
    <x v="0"/>
    <s v="START import finance strategies"/>
    <s v="NULL"/>
    <d v="2026-02-11T12:46:00"/>
    <d v="2026-02-11T12:49:00"/>
    <d v="2026-02-11T14:38:00"/>
    <s v="Exception from QRM: Exception calling ImportPlanningStrategy: Exception calling ImportPlanningStrategy: The strategy cannot be imported because the node, ING - R - Variable Rate - AC - SCF, located in row 5601 of the Bottom Up Growth worksheet doesn't exist in the database.  -- Details available: Y. -- Warnings available: N. (line: 33)  QRM error details:    "/>
    <s v="Failed"/>
    <s v="Finance_Strategies_NL_MCP"/>
    <n v="1"/>
    <s v="import finance strategies"/>
    <n v="0.05"/>
    <n v="0.05"/>
    <n v="0"/>
    <n v="1.82"/>
    <n v="1.87"/>
    <n v="1.87"/>
    <m/>
    <m/>
    <n v="0.05"/>
    <n v="1.82"/>
    <n v="0"/>
    <n v="1.87"/>
    <n v="1.87"/>
    <s v="Configuration"/>
    <s v="RFC/STP Driven Configuration Changes"/>
    <s v="Change-Induced Configuration Issue"/>
    <s v="ISSUE: Import of strategies failed because of a mismach between the file and the planning tree_x000a_ROOT CAUSE: The RFC 4646 was correctly implemented in UAT however duruing implementation in PROD something went wrong and the planning tree was not updated correctly &gt;  that lead to improper data in NLRB db. After a fix the new strategies had to be exported to populated folder_x000a_"/>
    <m/>
    <n v="4646"/>
    <s v="Single‑Location Impact"/>
    <s v="Recurring"/>
    <s v="Strategies were exported. Populated and loaded properly to QRM"/>
    <s v="The impact was understood and the user noted the action for the future"/>
    <m/>
    <s v=""/>
  </r>
  <r>
    <s v="Finance Strategies"/>
    <s v="NLRBFinance Strategies46064.6097222222"/>
    <s v="Not Found"/>
    <s v="import finance strategies"/>
    <s v="MCPNLRBFinance Strategiesimport finance strategies"/>
    <s v="MCPNLRBFinance Strategies"/>
    <s v="Not Started"/>
    <m/>
    <m/>
    <m/>
    <m/>
    <m/>
    <m/>
    <m/>
    <m/>
    <m/>
    <m/>
    <m/>
    <m/>
    <n v="2601"/>
    <x v="13"/>
    <x v="0"/>
    <s v="START import finance strategies"/>
    <s v="END import finance strategies"/>
    <d v="2026-02-11T14:38:00"/>
    <d v="2026-02-11T14:43:00"/>
    <d v="2026-02-11T15:36:00"/>
    <s v="NULL"/>
    <s v="Completed"/>
    <s v="Finance_Strategies_NL_MCP"/>
    <n v="2"/>
    <s v="import finance strategies"/>
    <n v="0.08"/>
    <n v="0"/>
    <n v="0.08"/>
    <n v="0"/>
    <n v="0"/>
    <n v="0.08"/>
    <m/>
    <m/>
    <n v="0"/>
    <n v="0"/>
    <n v="0.08"/>
    <n v="0"/>
    <n v="0.08"/>
    <s v="No Error"/>
    <m/>
    <m/>
    <m/>
    <m/>
    <m/>
    <m/>
    <m/>
    <m/>
    <m/>
    <m/>
    <s v=""/>
  </r>
  <r>
    <s v="Finance Planning"/>
    <s v="NLRBFinance Planning46064.65"/>
    <s v="Not Found"/>
    <s v="Finance planning"/>
    <s v="MCPNLRBFinance PlanningFinance planning"/>
    <s v="MCPNLRBFinance Planning"/>
    <s v="Not Started"/>
    <m/>
    <m/>
    <m/>
    <m/>
    <m/>
    <m/>
    <m/>
    <m/>
    <m/>
    <m/>
    <m/>
    <m/>
    <n v="2601"/>
    <x v="13"/>
    <x v="0"/>
    <s v="START Finance planning"/>
    <s v="NULL"/>
    <d v="2026-02-11T15:36:00"/>
    <d v="2026-02-11T18:29:00"/>
    <d v="2026-02-12T03:01:00"/>
    <s v="NULL"/>
    <s v="Unfinished"/>
    <s v="Finance_Planning_NL_MCP"/>
    <n v="1"/>
    <s v="Finance planning"/>
    <n v="2.88"/>
    <n v="2.88"/>
    <n v="0"/>
    <n v="0"/>
    <n v="2.88"/>
    <n v="2.88"/>
    <m/>
    <m/>
    <n v="2.88"/>
    <n v="0"/>
    <n v="0"/>
    <n v="2.88"/>
    <n v="2.88"/>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s v="Finance Planning"/>
    <s v="NLRBFinance Planning46065.1256944444"/>
    <s v="Not Found"/>
    <s v="Finance planning"/>
    <s v="MCPNLRBFinance PlanningFinance planning"/>
    <s v="MCPNLRBFinance Planning"/>
    <s v="Not Started"/>
    <m/>
    <m/>
    <m/>
    <m/>
    <m/>
    <m/>
    <m/>
    <m/>
    <m/>
    <m/>
    <m/>
    <m/>
    <n v="2601"/>
    <x v="13"/>
    <x v="0"/>
    <s v="START Finance planning"/>
    <s v="END Finance planning"/>
    <d v="2026-02-12T03:01:00"/>
    <d v="2026-02-12T16:48:00"/>
    <d v="2026-02-12T16:48:00"/>
    <s v="NULL"/>
    <s v="Completed"/>
    <s v="Finance_Planning_NL_MCP rr"/>
    <n v="2"/>
    <s v="Finance planning"/>
    <n v="13.78"/>
    <n v="0"/>
    <n v="13.78"/>
    <n v="0"/>
    <n v="0"/>
    <n v="13.78"/>
    <m/>
    <m/>
    <n v="0"/>
    <n v="0"/>
    <n v="13.78"/>
    <n v="0"/>
    <n v="13.78"/>
    <s v="No Error"/>
    <m/>
    <m/>
    <m/>
    <m/>
    <m/>
    <m/>
    <m/>
    <m/>
    <m/>
    <m/>
    <s v=""/>
  </r>
  <r>
    <s v="Finance Planning"/>
    <s v="NLRBFinance Planning46065.7"/>
    <s v="Not Found"/>
    <s v="Light Maintenance"/>
    <s v="MCPNLRBFinance PlanningLight Maintenance"/>
    <s v="MCPNLRBFinance Planning"/>
    <s v="Not Started"/>
    <m/>
    <m/>
    <m/>
    <m/>
    <m/>
    <m/>
    <m/>
    <m/>
    <m/>
    <m/>
    <m/>
    <m/>
    <n v="2601"/>
    <x v="13"/>
    <x v="0"/>
    <s v="START Light Maintenance"/>
    <s v="END Light Maintenance"/>
    <d v="2026-02-12T16:48:00"/>
    <d v="2026-02-12T17:25:00"/>
    <d v="2026-02-12T17:25:00"/>
    <s v="NULL"/>
    <s v="Completed"/>
    <s v="Finance_Planning_NL_MCP rr"/>
    <n v="2"/>
    <s v="Light Maintenance"/>
    <n v="0.62"/>
    <n v="0"/>
    <n v="0.62"/>
    <n v="0"/>
    <n v="0"/>
    <n v="0.62"/>
    <m/>
    <m/>
    <n v="0"/>
    <n v="0"/>
    <n v="0.62"/>
    <n v="0"/>
    <n v="0.62"/>
    <s v="No Error"/>
    <m/>
    <m/>
    <m/>
    <m/>
    <m/>
    <m/>
    <m/>
    <m/>
    <m/>
    <m/>
    <s v=""/>
  </r>
  <r>
    <s v="Finance Planning"/>
    <s v="NLRBFinance Planning46065.7256944444"/>
    <s v="Not Found"/>
    <s v="Finance planning OLAP export"/>
    <s v="MCPNLRBFinance PlanningFinance planning OLAP export"/>
    <s v="MCPNLRBFinance Planning"/>
    <s v="Not Started"/>
    <m/>
    <m/>
    <m/>
    <m/>
    <m/>
    <m/>
    <m/>
    <m/>
    <m/>
    <m/>
    <m/>
    <m/>
    <n v="2601"/>
    <x v="13"/>
    <x v="0"/>
    <s v="START Finance planning OLAP export"/>
    <s v="END Finance planning OLAP export"/>
    <d v="2026-02-12T17:25:00"/>
    <d v="2026-02-12T17:40:00"/>
    <d v="2026-02-13T11:09:00"/>
    <s v="NULL"/>
    <s v="Completed"/>
    <s v="Finance_Planning_NL_MCP rr"/>
    <n v="1"/>
    <s v="Finance planning OLAP export"/>
    <n v="0.25"/>
    <n v="0"/>
    <n v="0.25"/>
    <n v="0"/>
    <n v="0"/>
    <n v="0.25"/>
    <m/>
    <m/>
    <n v="0"/>
    <n v="0"/>
    <n v="0.25"/>
    <n v="0"/>
    <n v="0.25"/>
    <s v="No Error"/>
    <m/>
    <m/>
    <m/>
    <m/>
    <m/>
    <m/>
    <m/>
    <m/>
    <m/>
    <m/>
    <s v=""/>
  </r>
  <r>
    <s v="Import Strategies"/>
    <s v="NLRBImport Strategies46066.4645833333"/>
    <s v="Not Found"/>
    <s v="import strategies"/>
    <s v="MCPNLRBImport Strategiesimport strategies"/>
    <s v="MCPNLRBImport Strategies"/>
    <s v="Not Started"/>
    <m/>
    <m/>
    <m/>
    <m/>
    <m/>
    <m/>
    <m/>
    <m/>
    <m/>
    <m/>
    <m/>
    <m/>
    <n v="2601"/>
    <x v="13"/>
    <x v="0"/>
    <s v="START import strategies"/>
    <s v="END import strategies"/>
    <d v="2026-02-13T11:09:00"/>
    <d v="2026-02-13T11:13:00"/>
    <d v="2026-02-13T11:14:00"/>
    <s v="NULL"/>
    <s v="Completed"/>
    <s v="Import_Strategies_NL_MCP"/>
    <n v="1"/>
    <s v="import strategies"/>
    <n v="7.0000000000000007E-2"/>
    <n v="0"/>
    <n v="7.0000000000000007E-2"/>
    <n v="0"/>
    <n v="0"/>
    <n v="7.0000000000000007E-2"/>
    <m/>
    <m/>
    <n v="0"/>
    <n v="0"/>
    <n v="7.0000000000000007E-2"/>
    <n v="0"/>
    <n v="7.0000000000000007E-2"/>
    <s v="No Error"/>
    <m/>
    <m/>
    <m/>
    <m/>
    <m/>
    <m/>
    <m/>
    <m/>
    <m/>
    <m/>
    <s v=""/>
  </r>
  <r>
    <s v="Planning (NII)"/>
    <s v="NLRBPlanning (NII)46066.4680555556"/>
    <s v="Not Found"/>
    <s v="combined planning run"/>
    <s v="MCPNLRBPlanning (NII)combined planning run"/>
    <s v="MCPNLRBPlanning (NII)"/>
    <s v="Not Started"/>
    <m/>
    <m/>
    <m/>
    <m/>
    <m/>
    <m/>
    <m/>
    <m/>
    <m/>
    <m/>
    <m/>
    <m/>
    <n v="2601"/>
    <x v="13"/>
    <x v="0"/>
    <s v="START combined planning run"/>
    <s v="END combined planning run"/>
    <d v="2026-02-13T11:14:00"/>
    <d v="2026-02-14T08:11:00"/>
    <d v="2026-02-14T08:11:00"/>
    <s v="NULL"/>
    <s v="Completed"/>
    <s v="Combined_Planning_NL_MCP"/>
    <n v="1"/>
    <s v="combined planning run"/>
    <n v="20.95"/>
    <n v="0"/>
    <n v="20.95"/>
    <n v="0"/>
    <n v="0"/>
    <n v="20.95"/>
    <m/>
    <m/>
    <n v="0"/>
    <n v="0"/>
    <n v="20.95"/>
    <n v="0"/>
    <n v="20.95"/>
    <s v="No Error"/>
    <m/>
    <m/>
    <m/>
    <m/>
    <m/>
    <m/>
    <m/>
    <m/>
    <m/>
    <m/>
    <s v=""/>
  </r>
  <r>
    <s v="Planning (NII)"/>
    <s v="NLRBPlanning (NII)46067.3409722222"/>
    <s v="Not Found"/>
    <s v="export to ara"/>
    <s v="MCPNLRBPlanning (NII)export to ara"/>
    <s v="MCPNLRBPlanning (NII)"/>
    <s v="Not Started"/>
    <m/>
    <m/>
    <m/>
    <m/>
    <m/>
    <m/>
    <m/>
    <m/>
    <m/>
    <m/>
    <m/>
    <m/>
    <n v="2601"/>
    <x v="13"/>
    <x v="0"/>
    <s v="START export to ara"/>
    <s v="END export to ara"/>
    <d v="2026-02-14T08:11:00"/>
    <d v="2026-02-14T08:13:00"/>
    <d v="2026-02-14T08:13:00"/>
    <s v="NULL"/>
    <s v="Completed"/>
    <s v="Combined_Planning_NL_MCP"/>
    <n v="2"/>
    <s v="export to ara"/>
    <n v="0.03"/>
    <n v="0"/>
    <n v="0.03"/>
    <n v="0"/>
    <n v="0"/>
    <n v="0.03"/>
    <m/>
    <m/>
    <n v="0"/>
    <n v="0"/>
    <n v="0.03"/>
    <n v="0"/>
    <n v="0.03"/>
    <s v="No Error"/>
    <m/>
    <m/>
    <m/>
    <m/>
    <m/>
    <m/>
    <m/>
    <m/>
    <m/>
    <m/>
    <s v=""/>
  </r>
  <r>
    <s v="Planning (NII)"/>
    <s v="NLRBPlanning (NII)46067.3423611111"/>
    <s v="Not Found"/>
    <s v="planning run exports from ARA"/>
    <s v="MCPNLRBPlanning (NII)planning run exports from ARA"/>
    <s v="MCPNLRBPlanning (NII)"/>
    <s v="Not Started"/>
    <m/>
    <m/>
    <m/>
    <m/>
    <m/>
    <m/>
    <m/>
    <m/>
    <m/>
    <m/>
    <m/>
    <m/>
    <n v="2601"/>
    <x v="13"/>
    <x v="0"/>
    <s v="START planning run exports from ARA"/>
    <s v="END planning run exports from ARA"/>
    <d v="2026-02-14T08:13:00"/>
    <d v="2026-02-14T08:13:00"/>
    <d v="2026-02-14T08:17:00"/>
    <s v="NULL"/>
    <s v="Completed"/>
    <s v="Combined_Planning_NL_MCP"/>
    <n v="1"/>
    <s v="planning run exports from ARA"/>
    <n v="0"/>
    <n v="0"/>
    <n v="0"/>
    <n v="0"/>
    <n v="0"/>
    <n v="0"/>
    <m/>
    <m/>
    <n v="0"/>
    <n v="0"/>
    <n v="0"/>
    <n v="0"/>
    <n v="0"/>
    <s v="No Error"/>
    <m/>
    <m/>
    <m/>
    <m/>
    <m/>
    <m/>
    <m/>
    <m/>
    <m/>
    <m/>
    <s v=""/>
  </r>
  <r>
    <s v="Valuation AIC"/>
    <s v="NLRBValuation AIC46067.3451388889"/>
    <s v="Not Found"/>
    <s v="load AIC Spreads"/>
    <s v="MCPNLRBValuation AICload AIC Spreads"/>
    <s v="MCPNLRBValuation AIC"/>
    <s v="Not Started"/>
    <m/>
    <m/>
    <m/>
    <m/>
    <m/>
    <m/>
    <m/>
    <m/>
    <m/>
    <m/>
    <m/>
    <m/>
    <n v="2601"/>
    <x v="13"/>
    <x v="0"/>
    <s v="START load AIC Spreads"/>
    <s v="END load AIC Spreads"/>
    <d v="2026-02-14T08:17:00"/>
    <d v="2026-02-14T08:25:00"/>
    <d v="2026-02-14T08:25:00"/>
    <s v="NULL"/>
    <s v="Completed"/>
    <s v="Valuation_AIC_NL_MCP"/>
    <n v="1"/>
    <s v="load AIC Spreads"/>
    <n v="0.13"/>
    <n v="0"/>
    <n v="0.13"/>
    <n v="0"/>
    <n v="0"/>
    <n v="0.13"/>
    <m/>
    <m/>
    <n v="0"/>
    <n v="0"/>
    <n v="0.13"/>
    <n v="0"/>
    <n v="0.13"/>
    <s v="No Error"/>
    <m/>
    <m/>
    <m/>
    <m/>
    <m/>
    <m/>
    <m/>
    <m/>
    <m/>
    <m/>
    <s v=""/>
  </r>
  <r>
    <s v="Valuation AIC"/>
    <s v="NLRBValuation AIC46067.3506944444"/>
    <s v="Not Found"/>
    <s v="AIC portfolio valuation run"/>
    <s v="MCPNLRBValuation AICAIC portfolio valuation run"/>
    <s v="MCPNLRBValuation AIC"/>
    <s v="Not Started"/>
    <m/>
    <m/>
    <m/>
    <m/>
    <m/>
    <m/>
    <m/>
    <m/>
    <m/>
    <m/>
    <m/>
    <m/>
    <n v="2601"/>
    <x v="13"/>
    <x v="0"/>
    <s v="START AIC portfolio valuation run"/>
    <s v="END AIC portfolio valuation run"/>
    <d v="2026-02-14T08:25:00"/>
    <d v="2026-02-14T09:40:00"/>
    <d v="2026-02-14T09:41:00"/>
    <s v="NULL"/>
    <s v="Completed"/>
    <s v="Valuation_AIC_NL_MCP"/>
    <n v="1"/>
    <s v="AIC portfolio valuation run"/>
    <n v="1.25"/>
    <n v="0"/>
    <n v="1.25"/>
    <n v="0"/>
    <n v="0"/>
    <n v="1.25"/>
    <m/>
    <m/>
    <n v="0"/>
    <n v="0"/>
    <n v="1.25"/>
    <n v="0"/>
    <n v="1.25"/>
    <s v="No Error"/>
    <m/>
    <m/>
    <m/>
    <m/>
    <m/>
    <m/>
    <m/>
    <m/>
    <m/>
    <m/>
    <s v=""/>
  </r>
  <r>
    <s v="KR"/>
    <s v="NLRBKR46067.4034722222"/>
    <s v="Not Found"/>
    <s v="Light Maintenance"/>
    <s v="MCPNLRBKRLight Maintenance"/>
    <s v="MCPNLRBKR"/>
    <s v="Not Started"/>
    <m/>
    <m/>
    <m/>
    <m/>
    <m/>
    <m/>
    <m/>
    <m/>
    <m/>
    <m/>
    <m/>
    <m/>
    <n v="2601"/>
    <x v="13"/>
    <x v="0"/>
    <s v="START Light Maintenance"/>
    <s v="END Light Maintenance"/>
    <d v="2026-02-14T09:41:00"/>
    <d v="2026-02-14T13:25:00"/>
    <d v="2026-02-14T13:25:00"/>
    <s v="NULL"/>
    <s v="Completed"/>
    <s v="KR_NL_MCP"/>
    <n v="3"/>
    <s v="Light Maintenance"/>
    <n v="3.73"/>
    <n v="0"/>
    <n v="3.73"/>
    <n v="0"/>
    <n v="0"/>
    <n v="3.73"/>
    <n v="3.73"/>
    <m/>
    <n v="3.73"/>
    <n v="0"/>
    <n v="0"/>
    <n v="3.73"/>
    <n v="3.73"/>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s v="KR"/>
    <s v="NLRBKR46067.5590277778"/>
    <s v="Not Found"/>
    <s v="bpv-kr valuation"/>
    <s v="MCPNLRBKRbpv-kr valuation"/>
    <s v="MCPNLRBKR"/>
    <s v="Not Started"/>
    <m/>
    <m/>
    <m/>
    <m/>
    <m/>
    <m/>
    <m/>
    <m/>
    <m/>
    <m/>
    <m/>
    <m/>
    <n v="2601"/>
    <x v="13"/>
    <x v="0"/>
    <s v="START bpv-kr valuation"/>
    <s v="NULL"/>
    <d v="2026-02-14T13:25:00"/>
    <d v="2026-02-14T13:33:00"/>
    <d v="2026-02-16T04:25:00"/>
    <s v="Exception Info: Workflow finished with errors. (line: 40)  "/>
    <s v="Failed"/>
    <s v="KR_NL_MCP"/>
    <n v="1"/>
    <s v="bpv-kr valuation"/>
    <n v="0.13"/>
    <n v="0.13"/>
    <n v="0"/>
    <n v="0.42"/>
    <n v="0.55000000000000004"/>
    <n v="0.55000000000000004"/>
    <m/>
    <m/>
    <n v="0.13"/>
    <n v="0.42"/>
    <n v="0"/>
    <n v="0.55000000000000004"/>
    <n v="0.55000000000000004"/>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
  </r>
  <r>
    <s v="KR"/>
    <s v="NLRBKR46069.1840277778"/>
    <s v="Not Found"/>
    <s v="bpv-kr valuation"/>
    <s v="MCPNLRBKRbpv-kr valuation"/>
    <s v="MCPNLRBKR"/>
    <s v="Not Started"/>
    <m/>
    <m/>
    <m/>
    <m/>
    <m/>
    <m/>
    <m/>
    <m/>
    <m/>
    <m/>
    <m/>
    <m/>
    <n v="2601"/>
    <x v="13"/>
    <x v="0"/>
    <s v="START bpv-kr valuation"/>
    <s v="END bpv-kr valuation"/>
    <d v="2026-02-16T04:25:00"/>
    <d v="2026-02-16T12:30:00"/>
    <d v="2026-02-16T12:31:00"/>
    <s v="NULL"/>
    <s v="Completed"/>
    <s v="KR_NL_MCP rr workaround"/>
    <n v="1"/>
    <s v="bpv-kr valuation"/>
    <n v="8.08"/>
    <n v="0"/>
    <n v="8.08"/>
    <n v="0"/>
    <n v="0"/>
    <n v="8.08"/>
    <m/>
    <m/>
    <n v="0"/>
    <n v="0"/>
    <n v="8.08"/>
    <n v="0"/>
    <n v="8.08"/>
    <s v="No Error"/>
    <m/>
    <m/>
    <m/>
    <m/>
    <m/>
    <m/>
    <m/>
    <m/>
    <m/>
    <m/>
    <s v=""/>
  </r>
  <r>
    <s v="EC"/>
    <s v="NLRBEC46069.5215277778"/>
    <s v="Not Found"/>
    <s v="Light Maintenance"/>
    <s v="MCPNLRBECLight Maintenance"/>
    <s v="MCPNLRBEC"/>
    <s v="Not Started"/>
    <m/>
    <m/>
    <m/>
    <m/>
    <m/>
    <m/>
    <m/>
    <m/>
    <m/>
    <m/>
    <m/>
    <m/>
    <n v="2601"/>
    <x v="13"/>
    <x v="0"/>
    <s v="START Light Maintenance"/>
    <s v="NULL"/>
    <d v="2026-02-16T12:31:00"/>
    <d v="2026-02-16T12:44:00"/>
    <d v="2026-02-16T12:51:00"/>
    <s v="NULL"/>
    <s v="Stopped"/>
    <s v="EC_NL_MCP"/>
    <n v="4"/>
    <s v="Light Maintenance"/>
    <n v="0.22"/>
    <n v="0.22"/>
    <n v="0"/>
    <n v="0.12"/>
    <n v="0.34"/>
    <n v="0.34"/>
    <m/>
    <m/>
    <n v="0.22"/>
    <n v="0.12"/>
    <n v="0"/>
    <n v="0.33999999999999997"/>
    <n v="0.33999999999999997"/>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s v="EC"/>
    <s v="NLRBEC46069.5354166667"/>
    <s v="Not Found"/>
    <s v="Light Maintenance"/>
    <s v="MCPNLRBECLight Maintenance"/>
    <s v="MCPNLRBEC"/>
    <s v="Not Started"/>
    <m/>
    <m/>
    <m/>
    <m/>
    <m/>
    <m/>
    <m/>
    <m/>
    <m/>
    <m/>
    <m/>
    <m/>
    <n v="2601"/>
    <x v="13"/>
    <x v="0"/>
    <s v="START Light Maintenance"/>
    <s v="END Light Maintenance"/>
    <d v="2026-02-16T12:51:00"/>
    <d v="2026-02-16T13:01:00"/>
    <d v="2026-02-16T13:01:00"/>
    <s v="NULL"/>
    <s v="Completed"/>
    <s v="EC_NL_MCP"/>
    <n v="5"/>
    <s v="Light Maintenance"/>
    <n v="0.17"/>
    <n v="0"/>
    <n v="0.17"/>
    <n v="0"/>
    <n v="0"/>
    <n v="0.17"/>
    <n v="0.17"/>
    <m/>
    <n v="0.17"/>
    <n v="0"/>
    <n v="0"/>
    <n v="0.17"/>
    <n v="0.17"/>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Light Maintenance"/>
  </r>
  <r>
    <s v="EC"/>
    <s v="NLRBEC46069.5423611111"/>
    <s v="Not Found"/>
    <s v="ing-ec valuation"/>
    <s v="MCPNLRBECing-ec valuation"/>
    <s v="MCPNLRBEC"/>
    <s v="Not Started"/>
    <m/>
    <m/>
    <m/>
    <m/>
    <m/>
    <m/>
    <m/>
    <m/>
    <m/>
    <m/>
    <m/>
    <m/>
    <n v="2601"/>
    <x v="13"/>
    <x v="0"/>
    <s v="START ing-ec valuation"/>
    <s v="NULL"/>
    <d v="2026-02-16T13:01:00"/>
    <d v="2026-02-16T13:08:00"/>
    <d v="2026-02-16T13:12:00"/>
    <s v="Exception Info: Workflow finished with errors. (line: 40)  "/>
    <s v="Failed"/>
    <s v="EC_NL_MCP"/>
    <n v="1"/>
    <s v="ing-ec valuation"/>
    <n v="0.12"/>
    <n v="0.12"/>
    <n v="0"/>
    <n v="7.0000000000000007E-2"/>
    <n v="0.19"/>
    <n v="0.19"/>
    <m/>
    <m/>
    <n v="0.12"/>
    <n v="7.0000000000000007E-2"/>
    <n v="0"/>
    <n v="0.19"/>
    <n v="0.19"/>
    <s v="Configuration"/>
    <s v="RFC/STP Driven Configuration Changes"/>
    <s v="Unintended Configuration Impact"/>
    <s v="PS is testing testing new trigger scripts as new way of working. As one of the changes the workflow was adjusted for the new way of work which imapcted the other locations that were not using a new script. As a workaround the scripts were adjusted and rerun perfomed"/>
    <m/>
    <s v="-"/>
    <s v="Partial Impact"/>
    <s v="One‑Off"/>
    <s v="script adjusted and rerun"/>
    <s v="In retro meeting about trigger script it was rasied and the action plan is being considered"/>
    <m/>
    <s v=""/>
  </r>
  <r>
    <s v="EC"/>
    <s v="NLRBEC46069.55"/>
    <s v="Not Found"/>
    <s v="Light Maintenance"/>
    <s v="MCPNLRBECLight Maintenance"/>
    <s v="MCPNLRBEC"/>
    <s v="Not Started"/>
    <m/>
    <m/>
    <m/>
    <m/>
    <m/>
    <m/>
    <m/>
    <m/>
    <m/>
    <m/>
    <m/>
    <m/>
    <n v="2601"/>
    <x v="13"/>
    <x v="0"/>
    <s v="START Light Maintenance"/>
    <s v="END Light Maintenance"/>
    <d v="2026-02-16T13:12:00"/>
    <d v="2026-02-16T13:20:00"/>
    <d v="2026-02-16T13:20:00"/>
    <s v="NULL"/>
    <s v="Completed"/>
    <s v="EC_NL_MCP"/>
    <n v="6"/>
    <s v="Light Maintenance"/>
    <n v="0.13"/>
    <n v="0"/>
    <n v="0.13"/>
    <n v="0"/>
    <n v="0"/>
    <n v="0.13"/>
    <m/>
    <m/>
    <n v="0"/>
    <n v="0"/>
    <n v="0.13"/>
    <n v="0"/>
    <n v="0.13"/>
    <s v="No Error"/>
    <m/>
    <m/>
    <m/>
    <m/>
    <m/>
    <m/>
    <m/>
    <m/>
    <m/>
    <m/>
    <s v="Light Maintenance"/>
  </r>
  <r>
    <s v="EC"/>
    <s v="NLRBEC46069.5555555556"/>
    <s v="Not Found"/>
    <s v="ing-ec valuation"/>
    <s v="MCPNLRBECing-ec valuation"/>
    <s v="MCPNLRBEC"/>
    <s v="Not Started"/>
    <m/>
    <m/>
    <m/>
    <m/>
    <m/>
    <m/>
    <m/>
    <m/>
    <m/>
    <m/>
    <m/>
    <m/>
    <n v="2601"/>
    <x v="13"/>
    <x v="0"/>
    <s v="START ing-ec valuation"/>
    <s v="END ing-ec valuation"/>
    <d v="2026-02-16T13:20:00"/>
    <d v="2026-02-17T04:12:00"/>
    <d v="2026-02-17T04:12:00"/>
    <s v="NULL"/>
    <s v="Completed"/>
    <s v="EC_NL_MCP"/>
    <n v="2"/>
    <s v="ing-ec valuation"/>
    <n v="14.87"/>
    <n v="0"/>
    <n v="14.87"/>
    <n v="0"/>
    <n v="0"/>
    <n v="14.87"/>
    <m/>
    <m/>
    <n v="0"/>
    <n v="0"/>
    <n v="14.87"/>
    <n v="0"/>
    <n v="14.87"/>
    <s v="No Error"/>
    <m/>
    <m/>
    <m/>
    <m/>
    <m/>
    <m/>
    <m/>
    <m/>
    <m/>
    <m/>
    <s v=""/>
  </r>
  <r>
    <s v="EC"/>
    <s v="NLRBEC46070.175"/>
    <s v="Not Found"/>
    <s v="export to ara"/>
    <s v="MCPNLRBECexport to ara"/>
    <s v="MCPNLRBEC"/>
    <s v="Not Started"/>
    <m/>
    <m/>
    <m/>
    <m/>
    <m/>
    <m/>
    <m/>
    <m/>
    <m/>
    <m/>
    <m/>
    <m/>
    <n v="2601"/>
    <x v="13"/>
    <x v="0"/>
    <s v="START export to ara"/>
    <s v="END export to ara"/>
    <d v="2026-02-17T04:12:00"/>
    <d v="2026-02-17T04:14:00"/>
    <d v="2026-02-17T04:15:00"/>
    <s v="NULL"/>
    <s v="Completed"/>
    <s v="EC_NL_MCP"/>
    <n v="3"/>
    <s v="export to ara"/>
    <n v="0.03"/>
    <n v="0"/>
    <n v="0.03"/>
    <n v="0"/>
    <n v="0"/>
    <n v="0.03"/>
    <m/>
    <m/>
    <n v="0"/>
    <n v="0"/>
    <n v="0.03"/>
    <n v="0"/>
    <n v="0.03"/>
    <s v="No Error"/>
    <m/>
    <m/>
    <m/>
    <m/>
    <m/>
    <m/>
    <m/>
    <m/>
    <m/>
    <m/>
    <s v="export to ara"/>
  </r>
  <r>
    <s v="ITS"/>
    <s v="NLRBITS46070.1770833333"/>
    <s v="Not Found"/>
    <s v="Light Maintenance"/>
    <s v="MCPNLRBITSLight Maintenance"/>
    <s v="MCPNLRBITS"/>
    <s v="Not Started"/>
    <m/>
    <m/>
    <m/>
    <m/>
    <m/>
    <m/>
    <m/>
    <m/>
    <m/>
    <m/>
    <m/>
    <m/>
    <n v="2601"/>
    <x v="13"/>
    <x v="0"/>
    <s v="START Light Maintenance"/>
    <s v="END Light Maintenance"/>
    <d v="2026-02-17T04:15:00"/>
    <d v="2026-02-17T04:43:00"/>
    <d v="2026-02-17T04:43:00"/>
    <s v="NULL"/>
    <s v="Completed"/>
    <s v="ITS_NL_MCP"/>
    <n v="7"/>
    <s v="Light Maintenance"/>
    <n v="0.47"/>
    <n v="0"/>
    <n v="0.47"/>
    <n v="0"/>
    <n v="0"/>
    <n v="0.47"/>
    <m/>
    <m/>
    <n v="0"/>
    <n v="0"/>
    <n v="0.47"/>
    <n v="0"/>
    <n v="0.47"/>
    <s v="No Error"/>
    <m/>
    <m/>
    <m/>
    <m/>
    <m/>
    <m/>
    <m/>
    <m/>
    <m/>
    <m/>
    <s v="Light Maintenance"/>
  </r>
  <r>
    <s v="ITS"/>
    <s v="NLRBITS46070.1965277778"/>
    <s v="Not Found"/>
    <s v="ITS planning run"/>
    <s v="MCPNLRBITSITS planning run"/>
    <s v="MCPNLRBITS"/>
    <s v="Not Started"/>
    <m/>
    <m/>
    <m/>
    <m/>
    <m/>
    <m/>
    <m/>
    <m/>
    <m/>
    <m/>
    <m/>
    <m/>
    <n v="2601"/>
    <x v="13"/>
    <x v="0"/>
    <s v="START ITS planning run"/>
    <s v="END ITS planning run"/>
    <d v="2026-02-17T04:43:00"/>
    <d v="2026-02-17T05:41:00"/>
    <d v="2026-02-17T05:42:00"/>
    <s v="NULL"/>
    <s v="Completed"/>
    <s v="ITS_NL_MCP"/>
    <n v="1"/>
    <s v="ITS planning run"/>
    <n v="0.97"/>
    <n v="0"/>
    <n v="0.97"/>
    <n v="0"/>
    <n v="0"/>
    <n v="0.97"/>
    <m/>
    <m/>
    <n v="0"/>
    <n v="0"/>
    <n v="0.97"/>
    <n v="0"/>
    <n v="0.97"/>
    <s v="No Error"/>
    <m/>
    <m/>
    <m/>
    <m/>
    <m/>
    <m/>
    <m/>
    <m/>
    <m/>
    <m/>
    <s v=""/>
  </r>
  <r>
    <s v="GAP"/>
    <s v="NLRBGAP46070.2375"/>
    <s v="Not Found"/>
    <s v="gap planning"/>
    <s v="MCPNLRBGAPgap planning"/>
    <s v="MCPNLRBGAP"/>
    <s v="Not Started"/>
    <m/>
    <m/>
    <m/>
    <m/>
    <m/>
    <m/>
    <m/>
    <m/>
    <m/>
    <m/>
    <m/>
    <m/>
    <n v="2601"/>
    <x v="13"/>
    <x v="0"/>
    <s v="START gap planning"/>
    <s v="END gap planning"/>
    <d v="2026-02-17T05:42:00"/>
    <d v="2026-02-17T07:03:00"/>
    <d v="2026-02-17T07:04:00"/>
    <s v="NULL"/>
    <s v="Completed"/>
    <s v="GAP_NL_MCP"/>
    <n v="1"/>
    <s v="gap planning"/>
    <n v="1.35"/>
    <n v="0"/>
    <n v="1.35"/>
    <n v="0"/>
    <n v="0"/>
    <n v="1.35"/>
    <m/>
    <m/>
    <n v="0"/>
    <n v="0"/>
    <n v="1.35"/>
    <n v="0"/>
    <n v="1.35"/>
    <s v="No Error"/>
    <m/>
    <m/>
    <m/>
    <m/>
    <m/>
    <m/>
    <m/>
    <m/>
    <m/>
    <m/>
    <s v=""/>
  </r>
  <r>
    <s v="Copy Portfolio"/>
    <s v="NLRBCopy Portfolio46070.2944444444"/>
    <s v="Not Found"/>
    <s v="copy PORTM portfolio"/>
    <s v="MCPNLRBCopy Portfoliocopy PORTM portfolio"/>
    <s v="MCPNLRBCopy Portfolio"/>
    <s v="Not Started"/>
    <m/>
    <m/>
    <m/>
    <m/>
    <m/>
    <m/>
    <m/>
    <m/>
    <m/>
    <m/>
    <m/>
    <m/>
    <n v="2601"/>
    <x v="13"/>
    <x v="0"/>
    <s v="START copy PORTM portfolio"/>
    <s v="END copy PORTM portfolio"/>
    <d v="2026-02-17T07:04:00"/>
    <d v="2026-02-17T08:20:00"/>
    <d v="2026-02-17T08:20:00"/>
    <s v="NULL"/>
    <s v="Completed"/>
    <s v="Copy_Portfolio_SLM_NL_MCP"/>
    <n v="1"/>
    <s v="copy PORTM portfolio"/>
    <n v="1.27"/>
    <n v="0"/>
    <n v="1.27"/>
    <n v="0"/>
    <n v="0"/>
    <n v="1.27"/>
    <m/>
    <m/>
    <n v="0"/>
    <n v="0"/>
    <n v="1.27"/>
    <n v="0"/>
    <n v="1.27"/>
    <s v="No Error"/>
    <m/>
    <m/>
    <m/>
    <m/>
    <m/>
    <m/>
    <m/>
    <m/>
    <m/>
    <m/>
    <s v=""/>
  </r>
  <r>
    <s v="SLM"/>
    <s v="NLRBSLM46070.3472222222"/>
    <s v="Not Found"/>
    <s v="load SLM"/>
    <s v="MCPNLRBSLMload SLM"/>
    <s v="MCPNLRBSLM"/>
    <s v="Not Started"/>
    <m/>
    <m/>
    <m/>
    <m/>
    <m/>
    <m/>
    <m/>
    <m/>
    <m/>
    <m/>
    <m/>
    <m/>
    <n v="2601"/>
    <x v="13"/>
    <x v="0"/>
    <s v="START load SLM"/>
    <s v="END load SLM"/>
    <d v="2026-02-17T08:20:00"/>
    <d v="2026-02-17T09:32:00"/>
    <d v="2026-02-17T09:32:00"/>
    <s v="NULL"/>
    <s v="Completed"/>
    <s v="SLM_NL_MCP"/>
    <n v="1"/>
    <s v="load SLM"/>
    <n v="1.2"/>
    <n v="0"/>
    <n v="1.2"/>
    <n v="0"/>
    <n v="0"/>
    <n v="1.2"/>
    <m/>
    <m/>
    <n v="0"/>
    <n v="0"/>
    <n v="1.2"/>
    <n v="0"/>
    <n v="1.2"/>
    <s v="No Error"/>
    <m/>
    <m/>
    <m/>
    <m/>
    <m/>
    <m/>
    <m/>
    <m/>
    <m/>
    <m/>
    <s v=""/>
  </r>
  <r>
    <s v="SLM"/>
    <s v="NLRBSLM46070.3972222222"/>
    <s v="Not Found"/>
    <s v="SLM run"/>
    <s v="MCPNLRBSLMSLM run"/>
    <s v="MCPNLRBSLM"/>
    <s v="Not Started"/>
    <m/>
    <m/>
    <m/>
    <m/>
    <m/>
    <m/>
    <m/>
    <m/>
    <m/>
    <m/>
    <m/>
    <m/>
    <n v="2601"/>
    <x v="13"/>
    <x v="0"/>
    <s v="START SLM run"/>
    <s v="END SLM run"/>
    <d v="2026-02-17T09:32:00"/>
    <d v="2026-02-17T10:24:00"/>
    <s v="NULL"/>
    <s v="NULL"/>
    <s v="Completed"/>
    <s v="SLM_NL_MCP"/>
    <n v="1"/>
    <s v="SLM run"/>
    <n v="0.87"/>
    <n v="0"/>
    <n v="0.87"/>
    <n v="0"/>
    <n v="0"/>
    <n v="0.87"/>
    <m/>
    <m/>
    <n v="0"/>
    <n v="0"/>
    <n v="0.87"/>
    <n v="0"/>
    <n v="0.87"/>
    <s v="No Error"/>
    <m/>
    <m/>
    <m/>
    <m/>
    <m/>
    <m/>
    <m/>
    <m/>
    <m/>
    <m/>
    <s v=""/>
  </r>
  <r>
    <s v="Delete Portfolio"/>
    <s v="TRDBDelete Portfolio46059.5722222222"/>
    <s v="Not Found"/>
    <s v="Delete portfolio from"/>
    <s v="MCPTRDBDelete PortfolioDelete portfolio from"/>
    <s v="MCPTRDBDelete Portfolio"/>
    <s v="Not Started"/>
    <m/>
    <m/>
    <m/>
    <m/>
    <m/>
    <m/>
    <m/>
    <m/>
    <m/>
    <m/>
    <m/>
    <m/>
    <n v="2601"/>
    <x v="14"/>
    <x v="0"/>
    <s v="START Delete portfolio from"/>
    <s v="END Delete portfolio from"/>
    <d v="2026-02-06T13:44:00"/>
    <d v="2026-02-06T13:46:00"/>
    <d v="2026-02-06T13:47:00"/>
    <s v="NULL"/>
    <s v="Completed"/>
    <s v="Delete_Portfolio_TR_MCP"/>
    <n v="1"/>
    <s v="Delete portfolio from"/>
    <n v="0.03"/>
    <n v="0"/>
    <n v="0.03"/>
    <n v="0"/>
    <n v="0"/>
    <n v="0.03"/>
    <m/>
    <m/>
    <n v="0"/>
    <n v="0"/>
    <n v="0.03"/>
    <n v="0"/>
    <n v="0.03"/>
    <s v="No Error"/>
    <m/>
    <m/>
    <m/>
    <m/>
    <m/>
    <m/>
    <m/>
    <m/>
    <m/>
    <m/>
    <s v=""/>
  </r>
  <r>
    <s v="Load Compare MP"/>
    <s v="TRDBLoad Compare MP46059.5743055556"/>
    <s v="Not Found"/>
    <s v="load Model parameters"/>
    <s v="MCPTRDBLoad Compare MPload Model parameters"/>
    <s v="MCPTRDBLoad Compare MP"/>
    <s v="Not Started"/>
    <m/>
    <m/>
    <m/>
    <m/>
    <m/>
    <m/>
    <m/>
    <m/>
    <m/>
    <m/>
    <m/>
    <m/>
    <n v="2601"/>
    <x v="14"/>
    <x v="0"/>
    <s v="START load Model parameters"/>
    <s v="END load Model parameters"/>
    <d v="2026-02-06T13:47:00"/>
    <d v="2026-02-06T13:51:00"/>
    <d v="2026-02-06T13:51:00"/>
    <s v="NULL"/>
    <s v="Completed"/>
    <s v="Load_compare_MP_TR_MCP"/>
    <n v="1"/>
    <s v="load Model parameters"/>
    <n v="7.0000000000000007E-2"/>
    <n v="0"/>
    <n v="7.0000000000000007E-2"/>
    <n v="0"/>
    <n v="0"/>
    <n v="7.0000000000000007E-2"/>
    <m/>
    <m/>
    <n v="0"/>
    <n v="0"/>
    <n v="7.0000000000000007E-2"/>
    <n v="0"/>
    <n v="7.0000000000000007E-2"/>
    <s v="No Error"/>
    <m/>
    <m/>
    <m/>
    <m/>
    <m/>
    <m/>
    <m/>
    <m/>
    <m/>
    <m/>
    <s v=""/>
  </r>
  <r>
    <s v="Load Compare MP"/>
    <s v="TRDBLoad Compare MP46059.5770833333"/>
    <s v="Not Found"/>
    <s v="Model parameters comparison"/>
    <s v="MCPTRDBLoad Compare MPModel parameters comparison"/>
    <s v="MCPTRDBLoad Compare MP"/>
    <s v="Not Started"/>
    <m/>
    <m/>
    <m/>
    <m/>
    <m/>
    <m/>
    <m/>
    <m/>
    <m/>
    <m/>
    <m/>
    <m/>
    <n v="2601"/>
    <x v="14"/>
    <x v="0"/>
    <s v="START Model parameters comparison"/>
    <s v="END Model parameters comparison"/>
    <d v="2026-02-06T13:51:00"/>
    <d v="2026-02-06T13:51:00"/>
    <d v="2026-02-06T13:51:00"/>
    <s v="NULL"/>
    <s v="Completed"/>
    <s v="Load_compare_MP_TR_MCP"/>
    <n v="1"/>
    <s v="Model parameters comparison"/>
    <n v="0"/>
    <n v="0"/>
    <n v="0"/>
    <n v="0"/>
    <n v="0"/>
    <n v="0"/>
    <m/>
    <m/>
    <n v="0"/>
    <n v="0"/>
    <n v="0"/>
    <n v="0"/>
    <n v="0"/>
    <s v="No Error"/>
    <m/>
    <m/>
    <m/>
    <m/>
    <m/>
    <m/>
    <m/>
    <m/>
    <m/>
    <m/>
    <s v=""/>
  </r>
  <r>
    <s v="Cost Pricing"/>
    <s v="TRDBCost Pricing46059.5770833333"/>
    <s v="Not Found"/>
    <s v="Generate Ex-ante DD NTG"/>
    <s v="MCPTRDBCost PricingGenerate Ex-ante DD NTG"/>
    <s v="MCPTRDBCost Pricing"/>
    <s v="Not Started"/>
    <m/>
    <m/>
    <m/>
    <m/>
    <m/>
    <m/>
    <m/>
    <m/>
    <m/>
    <m/>
    <m/>
    <m/>
    <n v="2601"/>
    <x v="14"/>
    <x v="0"/>
    <s v="START Generate Ex-ante DD NTG"/>
    <s v="END Generate Ex-ante DD NTG"/>
    <d v="2026-02-06T13:51:00"/>
    <d v="2026-02-06T13:53:00"/>
    <d v="2026-02-06T13:53:00"/>
    <s v="NULL"/>
    <s v="Completed"/>
    <s v="Cost_Pricing_TR_MCP"/>
    <n v="1"/>
    <s v="Generate Ex-ante DD NTG"/>
    <n v="0.03"/>
    <n v="0"/>
    <n v="0.03"/>
    <n v="0"/>
    <n v="0"/>
    <n v="0.03"/>
    <m/>
    <m/>
    <n v="0"/>
    <n v="0"/>
    <n v="0.03"/>
    <n v="0"/>
    <n v="0.03"/>
    <s v="No Error"/>
    <m/>
    <m/>
    <m/>
    <m/>
    <m/>
    <m/>
    <m/>
    <m/>
    <m/>
    <m/>
    <s v=""/>
  </r>
  <r>
    <s v="Cost Pricing"/>
    <s v="TRDBCost Pricing46059.5784722222"/>
    <s v="Not Found"/>
    <s v="load dummy deals"/>
    <s v="MCPTRDBCost Pricingload dummy deals"/>
    <s v="MCPTRDBCost Pricing"/>
    <s v="Not Started"/>
    <m/>
    <m/>
    <m/>
    <m/>
    <m/>
    <m/>
    <m/>
    <m/>
    <m/>
    <m/>
    <m/>
    <m/>
    <n v="2601"/>
    <x v="14"/>
    <x v="0"/>
    <s v="START load dummy deals"/>
    <s v="END load dummy deals"/>
    <d v="2026-02-06T13:53:00"/>
    <d v="2026-02-06T14:00:00"/>
    <d v="2026-02-06T14:00:00"/>
    <s v="NULL"/>
    <s v="Completed"/>
    <s v="Cost_Pricing_TR_MCP"/>
    <n v="1"/>
    <s v="load dummy deals"/>
    <n v="0.12"/>
    <n v="0"/>
    <n v="0.12"/>
    <n v="0"/>
    <n v="0"/>
    <n v="0.12"/>
    <m/>
    <m/>
    <n v="0"/>
    <n v="0"/>
    <n v="0.12"/>
    <n v="0"/>
    <n v="0.12"/>
    <s v="No Error"/>
    <m/>
    <m/>
    <m/>
    <m/>
    <m/>
    <m/>
    <m/>
    <m/>
    <m/>
    <m/>
    <s v=""/>
  </r>
  <r>
    <s v="Cost Pricing"/>
    <s v="TRDBCost Pricing46059.5833333333"/>
    <s v="Not Found"/>
    <s v="Ex-ante valuation"/>
    <s v="MCPTRDBCost PricingEx-ante valuation"/>
    <s v="MCPTRDBCost Pricing"/>
    <s v="Not Started"/>
    <m/>
    <m/>
    <m/>
    <m/>
    <m/>
    <m/>
    <m/>
    <m/>
    <m/>
    <m/>
    <m/>
    <m/>
    <n v="2601"/>
    <x v="14"/>
    <x v="0"/>
    <s v="START Ex-ante valuation"/>
    <s v="END Ex-ante valuation"/>
    <d v="2026-02-06T14:00:00"/>
    <d v="2026-02-06T14:17:00"/>
    <d v="2026-02-06T14:17:00"/>
    <s v="NULL"/>
    <s v="Completed"/>
    <s v="Cost_Pricing_TR_MCP"/>
    <n v="1"/>
    <s v="Ex-ante valuation"/>
    <n v="0.28000000000000003"/>
    <n v="0"/>
    <n v="0.28000000000000003"/>
    <n v="0"/>
    <n v="0"/>
    <n v="0.28000000000000003"/>
    <m/>
    <m/>
    <n v="0"/>
    <n v="0"/>
    <n v="0.28000000000000003"/>
    <n v="0"/>
    <n v="0.28000000000000003"/>
    <s v="No Error"/>
    <m/>
    <m/>
    <m/>
    <m/>
    <m/>
    <m/>
    <m/>
    <m/>
    <m/>
    <m/>
    <s v=""/>
  </r>
  <r>
    <s v="Load Compare Spreads"/>
    <s v="TRDBLoad Compare Spreads46059.5951388889"/>
    <s v="Not Found"/>
    <s v="load Spreads"/>
    <s v="MCPTRDBLoad Compare Spreadsload Spreads"/>
    <s v="MCPTRDBLoad Compare Spreads"/>
    <s v="Not Started"/>
    <m/>
    <m/>
    <m/>
    <m/>
    <m/>
    <m/>
    <m/>
    <m/>
    <m/>
    <m/>
    <m/>
    <m/>
    <n v="2601"/>
    <x v="14"/>
    <x v="0"/>
    <s v="START load Spreads"/>
    <s v="END load Spreads"/>
    <d v="2026-02-06T14:17:00"/>
    <d v="2026-02-06T15:00:00"/>
    <d v="2026-02-06T15:00:00"/>
    <s v="NULL"/>
    <s v="Completed"/>
    <s v="Load_compare_Spreads_TR_MCP"/>
    <n v="1"/>
    <s v="load Spreads"/>
    <n v="0.72"/>
    <n v="0"/>
    <n v="0.72"/>
    <n v="0"/>
    <n v="0"/>
    <n v="0.72"/>
    <m/>
    <m/>
    <n v="0"/>
    <n v="0"/>
    <n v="0.72"/>
    <n v="0"/>
    <n v="0.72"/>
    <s v="No Error"/>
    <m/>
    <m/>
    <m/>
    <m/>
    <m/>
    <m/>
    <m/>
    <m/>
    <m/>
    <m/>
    <s v=""/>
  </r>
  <r>
    <s v="Load Compare Spreads"/>
    <s v="TRDBLoad Compare Spreads46059.625"/>
    <s v="Not Found"/>
    <s v="Spreads comparison"/>
    <s v="MCPTRDBLoad Compare SpreadsSpreads comparison"/>
    <s v="MCPTRDBLoad Compare Spreads"/>
    <s v="Not Started"/>
    <m/>
    <m/>
    <m/>
    <m/>
    <m/>
    <m/>
    <m/>
    <m/>
    <m/>
    <m/>
    <m/>
    <m/>
    <n v="2601"/>
    <x v="14"/>
    <x v="0"/>
    <s v="START Spreads comparison"/>
    <s v="END Spreads comparison"/>
    <d v="2026-02-06T15:00:00"/>
    <d v="2026-02-06T15:05:00"/>
    <d v="2026-02-06T15:20:00"/>
    <s v="NULL"/>
    <s v="Completed"/>
    <s v="Load_compare_Spreads_TR_MCP"/>
    <n v="1"/>
    <s v="Spreads comparison"/>
    <n v="0.08"/>
    <n v="0"/>
    <n v="0.08"/>
    <n v="0"/>
    <n v="0"/>
    <n v="0.08"/>
    <m/>
    <m/>
    <n v="0"/>
    <n v="0"/>
    <n v="0.08"/>
    <n v="0"/>
    <n v="0.08"/>
    <s v="No Error"/>
    <m/>
    <m/>
    <m/>
    <m/>
    <m/>
    <m/>
    <m/>
    <m/>
    <m/>
    <m/>
    <s v=""/>
  </r>
  <r>
    <s v="Load Pos"/>
    <s v="TRDBLoad Pos46059.6388888889"/>
    <s v="Not Found"/>
    <s v="load"/>
    <s v="MCPTRDBLoad Posload"/>
    <s v="MCPTRDBLoad Pos"/>
    <s v="Not Started"/>
    <m/>
    <m/>
    <m/>
    <m/>
    <m/>
    <m/>
    <m/>
    <m/>
    <m/>
    <m/>
    <m/>
    <m/>
    <n v="2601"/>
    <x v="14"/>
    <x v="0"/>
    <s v="START load"/>
    <s v="END load"/>
    <d v="2026-02-06T15:20:00"/>
    <d v="2026-02-06T16:11:00"/>
    <d v="2026-02-06T16:11:00"/>
    <s v="NULL"/>
    <s v="Completed"/>
    <s v="Load_POS_TR_MCP"/>
    <n v="1"/>
    <s v="load"/>
    <n v="0.85"/>
    <n v="0"/>
    <n v="0.85"/>
    <n v="0"/>
    <n v="0"/>
    <n v="0.85"/>
    <m/>
    <m/>
    <n v="0"/>
    <n v="0"/>
    <n v="0.85"/>
    <n v="0"/>
    <n v="0.85"/>
    <s v="No Error"/>
    <m/>
    <m/>
    <m/>
    <m/>
    <m/>
    <m/>
    <m/>
    <m/>
    <m/>
    <m/>
    <s v=""/>
  </r>
  <r>
    <s v="Load Pos"/>
    <s v="TRDBLoad Pos46059.6743055556"/>
    <s v="Not Found"/>
    <s v="Stratification"/>
    <s v="MCPTRDBLoad PosStratification"/>
    <s v="MCPTRDBLoad Pos"/>
    <s v="Not Started"/>
    <m/>
    <m/>
    <m/>
    <m/>
    <m/>
    <m/>
    <m/>
    <m/>
    <m/>
    <m/>
    <m/>
    <m/>
    <n v="2601"/>
    <x v="14"/>
    <x v="0"/>
    <s v="START Stratification"/>
    <s v="END Stratification"/>
    <d v="2026-02-06T16:11:00"/>
    <d v="2026-02-06T16:17:00"/>
    <d v="2026-02-06T16:17:00"/>
    <s v="NULL"/>
    <s v="Completed"/>
    <s v="Load_POS_TR_MCP"/>
    <n v="1"/>
    <s v="Stratification"/>
    <n v="0.1"/>
    <n v="0"/>
    <n v="0.1"/>
    <n v="0"/>
    <n v="0"/>
    <n v="0.1"/>
    <m/>
    <m/>
    <n v="0"/>
    <n v="0"/>
    <n v="0.1"/>
    <n v="0"/>
    <n v="0.1"/>
    <s v="No Error"/>
    <m/>
    <m/>
    <m/>
    <m/>
    <m/>
    <m/>
    <m/>
    <m/>
    <m/>
    <m/>
    <s v=""/>
  </r>
  <r>
    <s v="Load Pos"/>
    <s v="TRDBLoad Pos46059.6784722222"/>
    <s v="Not Found"/>
    <s v="Position report exports"/>
    <s v="MCPTRDBLoad PosPosition report exports"/>
    <s v="MCPTRDBLoad Pos"/>
    <s v="Not Started"/>
    <m/>
    <m/>
    <m/>
    <m/>
    <m/>
    <m/>
    <m/>
    <m/>
    <m/>
    <m/>
    <m/>
    <m/>
    <n v="2601"/>
    <x v="14"/>
    <x v="0"/>
    <s v="START Position report exports"/>
    <s v="END Position report exports"/>
    <d v="2026-02-06T16:17:00"/>
    <d v="2026-02-06T16:28:00"/>
    <d v="2026-02-06T16:28:00"/>
    <s v="NULL"/>
    <s v="Completed"/>
    <s v="Load_POS_TR_MCP"/>
    <n v="1"/>
    <s v="Position report exports"/>
    <n v="0.18"/>
    <n v="0"/>
    <n v="0.18"/>
    <n v="0"/>
    <n v="0"/>
    <n v="0.18"/>
    <m/>
    <m/>
    <n v="0"/>
    <n v="0"/>
    <n v="0.18"/>
    <n v="0"/>
    <n v="0.18"/>
    <s v="No Error"/>
    <m/>
    <m/>
    <m/>
    <m/>
    <m/>
    <m/>
    <m/>
    <m/>
    <m/>
    <m/>
    <s v=""/>
  </r>
  <r>
    <s v="Load Pos"/>
    <s v="TRDBLoad Pos46059.6861111111"/>
    <s v="Not Found"/>
    <s v="copy from"/>
    <s v="MCPTRDBLoad Poscopy from"/>
    <s v="MCPTRDBLoad Pos"/>
    <s v="Not Started"/>
    <m/>
    <m/>
    <m/>
    <m/>
    <m/>
    <m/>
    <m/>
    <m/>
    <m/>
    <m/>
    <m/>
    <m/>
    <n v="2601"/>
    <x v="14"/>
    <x v="0"/>
    <s v="START copy from"/>
    <s v="END copy from"/>
    <d v="2026-02-06T16:28:00"/>
    <d v="2026-02-06T16:30:00"/>
    <d v="2026-02-09T10:47:00"/>
    <s v="NULL"/>
    <s v="Completed"/>
    <s v="Load_POS_TR_MCP"/>
    <n v="1"/>
    <s v="copy from"/>
    <n v="0.03"/>
    <n v="0"/>
    <n v="0.03"/>
    <n v="0"/>
    <n v="0"/>
    <n v="0.03"/>
    <m/>
    <m/>
    <n v="0"/>
    <n v="0"/>
    <n v="0.03"/>
    <n v="0"/>
    <n v="0.03"/>
    <s v="No Error"/>
    <m/>
    <m/>
    <m/>
    <m/>
    <m/>
    <m/>
    <m/>
    <m/>
    <m/>
    <m/>
    <s v=""/>
  </r>
  <r>
    <s v="Valuation (NPV)"/>
    <s v="TRDBValuation (NPV)46062.4493055556"/>
    <s v="Not Found"/>
    <s v="portfolio valuation run"/>
    <s v="MCPTRDBValuation (NPV)portfolio valuation run"/>
    <s v="MCPTRDBValuation (NPV)"/>
    <s v="Not Started"/>
    <m/>
    <m/>
    <m/>
    <m/>
    <m/>
    <m/>
    <m/>
    <m/>
    <m/>
    <m/>
    <m/>
    <m/>
    <n v="2601"/>
    <x v="14"/>
    <x v="0"/>
    <s v="START portfolio valuation run"/>
    <s v="NULL"/>
    <d v="2026-02-09T10:47:00"/>
    <d v="2026-02-09T10:49:00"/>
    <d v="2026-02-09T11:40:00"/>
    <s v="Exception Info: Workflow finished with errors. (line: 47)  "/>
    <s v="Failed"/>
    <s v="Valuation_TR_MCP"/>
    <n v="1"/>
    <s v="portfolio valuation run"/>
    <n v="0.03"/>
    <n v="0.03"/>
    <n v="0"/>
    <n v="0.85"/>
    <n v="0.88"/>
    <n v="0.88"/>
    <m/>
    <m/>
    <n v="0.03"/>
    <n v="0.85"/>
    <n v="0"/>
    <n v="0.88"/>
    <n v="0.88"/>
    <s v="Tech"/>
    <s v="Platform &amp; Environment Issues"/>
    <s v="Platform/System Capacity &amp; Performance Issue"/>
    <s v="authentication issue on node server, issue solved after rerun"/>
    <m/>
    <m/>
    <s v="Partial Impact"/>
    <s v="One‑Off"/>
    <s v="rerun the script"/>
    <s v="unknown"/>
    <s v="INC14517289 | Incident | ServiceNow DevOps"/>
    <s v=""/>
  </r>
  <r>
    <s v="Valuation (NPV)"/>
    <s v="TRDBValuation (NPV)46062.4861111111"/>
    <s v="Not Found"/>
    <s v="portfolio valuation run"/>
    <s v="MCPTRDBValuation (NPV)portfolio valuation run"/>
    <s v="MCPTRDBValuation (NPV)"/>
    <s v="Not Started"/>
    <m/>
    <m/>
    <m/>
    <m/>
    <m/>
    <m/>
    <m/>
    <m/>
    <m/>
    <m/>
    <m/>
    <m/>
    <n v="2601"/>
    <x v="14"/>
    <x v="0"/>
    <s v="START portfolio valuation run"/>
    <s v="END portfolio valuation run"/>
    <d v="2026-02-09T11:40:00"/>
    <d v="2026-02-09T13:08:00"/>
    <d v="2026-02-09T13:08:00"/>
    <s v="NULL"/>
    <s v="Completed"/>
    <s v="Valuation_TR_MCP INC14517289"/>
    <n v="2"/>
    <s v="portfolio valuation run"/>
    <n v="1.47"/>
    <n v="0"/>
    <n v="1.47"/>
    <n v="0"/>
    <n v="0"/>
    <n v="1.47"/>
    <m/>
    <m/>
    <n v="0"/>
    <n v="0"/>
    <n v="1.47"/>
    <n v="0"/>
    <n v="1.47"/>
    <s v="No Error"/>
    <m/>
    <m/>
    <m/>
    <m/>
    <m/>
    <m/>
    <m/>
    <m/>
    <m/>
    <m/>
    <s v=""/>
  </r>
  <r>
    <s v="Valuation (NPV)"/>
    <s v="TRDBValuation (NPV)46062.5472222222"/>
    <s v="Not Found"/>
    <s v="export to ara"/>
    <s v="MCPTRDBValuation (NPV)export to ara"/>
    <s v="MCPTRDBValuation (NPV)"/>
    <s v="Not Started"/>
    <m/>
    <m/>
    <m/>
    <m/>
    <m/>
    <m/>
    <m/>
    <m/>
    <m/>
    <m/>
    <m/>
    <m/>
    <n v="2601"/>
    <x v="14"/>
    <x v="0"/>
    <s v="START export to ara"/>
    <s v="END export to ara"/>
    <d v="2026-02-09T13:08:00"/>
    <d v="2026-02-09T13:09:00"/>
    <d v="2026-02-09T13:09:00"/>
    <s v="NULL"/>
    <s v="Completed"/>
    <s v="Valuation_TR_MCP INC14517289"/>
    <n v="1"/>
    <s v="export to ara"/>
    <n v="0.02"/>
    <n v="0"/>
    <n v="0.02"/>
    <n v="0"/>
    <n v="0"/>
    <n v="0.02"/>
    <m/>
    <m/>
    <n v="0"/>
    <n v="0"/>
    <n v="0.02"/>
    <n v="0"/>
    <n v="0.02"/>
    <s v="No Error"/>
    <m/>
    <m/>
    <m/>
    <m/>
    <m/>
    <m/>
    <m/>
    <m/>
    <m/>
    <m/>
    <s v=""/>
  </r>
  <r>
    <s v="Valuation (NPV)"/>
    <s v="TRDBValuation (NPV)46062.5479166667"/>
    <s v="Not Found"/>
    <s v="Light Maintenance"/>
    <s v="MCPTRDBValuation (NPV)Light Maintenance"/>
    <s v="MCPTRDBValuation (NPV)"/>
    <s v="Not Started"/>
    <m/>
    <m/>
    <m/>
    <m/>
    <m/>
    <m/>
    <m/>
    <m/>
    <m/>
    <m/>
    <m/>
    <m/>
    <n v="2601"/>
    <x v="14"/>
    <x v="0"/>
    <s v="START Light Maintenance"/>
    <s v="END Light Maintenance"/>
    <d v="2026-02-09T13:09:00"/>
    <d v="2026-02-09T13:49:00"/>
    <d v="2026-02-09T13:49:00"/>
    <s v="NULL"/>
    <s v="Completed"/>
    <s v="Valuation_TR_MCP INC14517289"/>
    <n v="1"/>
    <s v="Light Maintenance"/>
    <n v="0.67"/>
    <n v="0"/>
    <n v="0.67"/>
    <n v="0"/>
    <n v="0"/>
    <n v="0.67"/>
    <m/>
    <m/>
    <n v="0"/>
    <n v="0"/>
    <n v="0.67"/>
    <n v="0"/>
    <n v="0.67"/>
    <s v="No Error"/>
    <m/>
    <m/>
    <m/>
    <m/>
    <m/>
    <m/>
    <m/>
    <m/>
    <m/>
    <m/>
    <s v=""/>
  </r>
  <r>
    <s v="Valuation (NPV)"/>
    <s v="TRDBValuation (NPV)46062.5756944444"/>
    <s v="Not Found"/>
    <s v="valuation report OLAP exports"/>
    <s v="MCPTRDBValuation (NPV)valuation report OLAP exports"/>
    <s v="MCPTRDBValuation (NPV)"/>
    <s v="Not Started"/>
    <m/>
    <m/>
    <m/>
    <m/>
    <m/>
    <m/>
    <m/>
    <m/>
    <m/>
    <m/>
    <m/>
    <m/>
    <n v="2601"/>
    <x v="14"/>
    <x v="0"/>
    <s v="START valuation report OLAP exports"/>
    <s v="END valuation report OLAP exports"/>
    <d v="2026-02-09T13:49:00"/>
    <d v="2026-02-09T14:14:00"/>
    <d v="2026-02-09T14:14:00"/>
    <s v="NULL"/>
    <s v="Completed"/>
    <s v="Valuation_TR_MCP INC14517289"/>
    <n v="1"/>
    <s v="valuation report OLAP exports"/>
    <n v="0.42"/>
    <n v="0"/>
    <n v="0.42"/>
    <n v="0"/>
    <n v="0"/>
    <n v="0.42"/>
    <m/>
    <m/>
    <n v="0"/>
    <n v="0"/>
    <n v="0.42"/>
    <n v="0"/>
    <n v="0.42"/>
    <s v="No Error"/>
    <m/>
    <m/>
    <m/>
    <m/>
    <m/>
    <m/>
    <m/>
    <m/>
    <m/>
    <m/>
    <s v=""/>
  </r>
  <r>
    <s v="Valuation (NPV)"/>
    <s v="TRDBValuation (NPV)46062.5930555556"/>
    <s v="Not Found"/>
    <s v="valuation report QRM report exports"/>
    <s v="MCPTRDBValuation (NPV)valuation report QRM report exports"/>
    <s v="MCPTRDBValuation (NPV)"/>
    <s v="Not Started"/>
    <m/>
    <m/>
    <m/>
    <m/>
    <m/>
    <m/>
    <m/>
    <m/>
    <m/>
    <m/>
    <m/>
    <m/>
    <n v="2601"/>
    <x v="14"/>
    <x v="0"/>
    <s v="START valuation report QRM report exports"/>
    <s v="NULL"/>
    <d v="2026-02-09T14:14:00"/>
    <d v="2026-02-09T14:16:00"/>
    <d v="2026-02-09T14:38:00"/>
    <s v="Exception Info: File  '\\sx9000079291\TRDB\Work\TRDB_R2602_1_MCP2601_1_P\NPX9-QRM_DB_P\Report Books\\ING_PRE_ANALYSIS_REPORT_STRATIFIED Adjusted.xlsm' does not exist. (line: 109)  "/>
    <s v="Failed"/>
    <s v="Valuation_TR_MCP INC14517289"/>
    <n v="1"/>
    <s v="valuation report QRM report exports"/>
    <n v="0.03"/>
    <n v="0.03"/>
    <n v="0"/>
    <n v="0.37"/>
    <n v="0.4"/>
    <n v="0.4"/>
    <m/>
    <m/>
    <n v="0.03"/>
    <n v="0.37"/>
    <n v="0"/>
    <n v="0.4"/>
    <n v="0.4"/>
    <s v="Production Error"/>
    <s v="Execution &amp; Process Handling Errors"/>
    <s v="Execution &amp; Process Readiness Gaps"/>
    <s v="Someone removed reports from previous mnonth reporting folder resulting in script failure. Reports were manually moved back to the folder to resolve it."/>
    <m/>
    <m/>
    <s v="Single‑Location Impact"/>
    <s v="One‑Off"/>
    <s v="move missing files in the folder"/>
    <s v="Action Required: add WAIT FOR FILE in the script"/>
    <s v="-"/>
    <s v=""/>
  </r>
  <r>
    <s v="Valuation (NPV)"/>
    <s v="TRDBValuation (NPV)46062.6097222222"/>
    <s v="Not Found"/>
    <s v="valuation report QRM report exports"/>
    <s v="MCPTRDBValuation (NPV)valuation report QRM report exports"/>
    <s v="MCPTRDBValuation (NPV)"/>
    <s v="Not Started"/>
    <m/>
    <m/>
    <m/>
    <m/>
    <m/>
    <m/>
    <m/>
    <m/>
    <m/>
    <m/>
    <m/>
    <m/>
    <n v="2601"/>
    <x v="14"/>
    <x v="0"/>
    <s v="START valuation report QRM report exports"/>
    <s v="END valuation report QRM report exports"/>
    <d v="2026-02-09T14:38:00"/>
    <d v="2026-02-09T14:46:00"/>
    <d v="2026-02-09T14:48:00"/>
    <s v="NULL"/>
    <s v="Completed"/>
    <s v="Valuation_TR_MCP files missing in the folder"/>
    <n v="1"/>
    <s v="valuation report QRM report exports"/>
    <n v="0.13"/>
    <n v="0"/>
    <n v="0.13"/>
    <n v="0"/>
    <n v="0"/>
    <n v="0.13"/>
    <m/>
    <m/>
    <n v="0"/>
    <n v="0"/>
    <n v="0.13"/>
    <n v="0"/>
    <n v="0.13"/>
    <s v="No Error"/>
    <m/>
    <m/>
    <m/>
    <m/>
    <m/>
    <m/>
    <m/>
    <m/>
    <m/>
    <m/>
    <s v=""/>
  </r>
  <r>
    <s v="CSRBB Valuation"/>
    <s v="TRDBCSRBB Valuation46062.6166666667"/>
    <s v="Not Found"/>
    <s v="CSRBB Portfolio Valuation"/>
    <s v="MCPTRDBCSRBB ValuationCSRBB Portfolio Valuation"/>
    <s v="MCPTRDBCSRBB Valuation"/>
    <s v="Not Started"/>
    <m/>
    <m/>
    <m/>
    <m/>
    <m/>
    <m/>
    <m/>
    <m/>
    <m/>
    <m/>
    <m/>
    <m/>
    <n v="2601"/>
    <x v="14"/>
    <x v="0"/>
    <s v="START CSRBB Portfolio Valuation"/>
    <s v="END CSRBB Portfolio Valuation"/>
    <d v="2026-02-09T14:48:00"/>
    <d v="2026-02-09T15:04:00"/>
    <d v="2026-02-09T15:04:00"/>
    <s v="NULL"/>
    <s v="Completed"/>
    <s v="CSRBB_Valuation_TR_MCP"/>
    <n v="1"/>
    <s v="CSRBB Portfolio Valuation"/>
    <n v="0.27"/>
    <n v="0"/>
    <n v="0.27"/>
    <n v="0"/>
    <n v="0"/>
    <n v="0.27"/>
    <m/>
    <m/>
    <n v="0"/>
    <n v="0"/>
    <n v="0.27"/>
    <n v="0"/>
    <n v="0.27"/>
    <s v="No Error"/>
    <m/>
    <m/>
    <m/>
    <m/>
    <m/>
    <m/>
    <m/>
    <m/>
    <m/>
    <m/>
    <s v=""/>
  </r>
  <r>
    <s v="CSRBB Valuation"/>
    <s v="TRDBCSRBB Valuation46062.6277777778"/>
    <s v="Not Found"/>
    <s v="Light Maintenance"/>
    <s v="MCPTRDBCSRBB ValuationLight Maintenance"/>
    <s v="MCPTRDBCSRBB Valuation"/>
    <s v="Not Started"/>
    <m/>
    <m/>
    <m/>
    <m/>
    <m/>
    <m/>
    <m/>
    <m/>
    <m/>
    <m/>
    <m/>
    <m/>
    <n v="2601"/>
    <x v="14"/>
    <x v="0"/>
    <s v="START Light Maintenance"/>
    <s v="END Light Maintenance"/>
    <d v="2026-02-09T15:04:00"/>
    <d v="2026-02-09T15:21:00"/>
    <d v="2026-02-09T15:22:00"/>
    <s v="NULL"/>
    <s v="Completed"/>
    <s v="CSRBB_Valuation_TR_MCP"/>
    <n v="2"/>
    <s v="Light Maintenance"/>
    <n v="0.28000000000000003"/>
    <n v="0"/>
    <n v="0.28000000000000003"/>
    <n v="0"/>
    <n v="0"/>
    <n v="0.28000000000000003"/>
    <m/>
    <m/>
    <n v="0"/>
    <n v="0"/>
    <n v="0.28000000000000003"/>
    <n v="0"/>
    <n v="0.28000000000000003"/>
    <s v="No Error"/>
    <m/>
    <m/>
    <m/>
    <m/>
    <m/>
    <m/>
    <m/>
    <m/>
    <m/>
    <m/>
    <s v=""/>
  </r>
  <r>
    <s v="CSRBB Planning"/>
    <s v="TRDBCSRBB Planning46062.6402777778"/>
    <s v="Not Found"/>
    <s v="import CSRBB strategies"/>
    <s v="MCPTRDBCSRBB Planningimport CSRBB strategies"/>
    <s v="MCPTRDBCSRBB Planning"/>
    <s v="Not Started"/>
    <m/>
    <m/>
    <m/>
    <m/>
    <m/>
    <m/>
    <m/>
    <m/>
    <m/>
    <m/>
    <m/>
    <m/>
    <n v="2601"/>
    <x v="14"/>
    <x v="0"/>
    <s v="START import CSRBB strategies"/>
    <s v="END import CSRBB strategies"/>
    <d v="2026-02-09T15:22:00"/>
    <d v="2026-02-09T17:12:00"/>
    <d v="2026-02-09T17:12:00"/>
    <s v="NULL"/>
    <s v="Completed"/>
    <s v="CSRBB_Planning_TR_MCP"/>
    <n v="1"/>
    <s v="import CSRBB strategies"/>
    <n v="1.83"/>
    <n v="0"/>
    <n v="1.83"/>
    <n v="0"/>
    <n v="0"/>
    <n v="1.83"/>
    <m/>
    <m/>
    <n v="0"/>
    <n v="0"/>
    <n v="1.83"/>
    <n v="0"/>
    <n v="1.83"/>
    <s v="No Error"/>
    <m/>
    <m/>
    <m/>
    <m/>
    <m/>
    <m/>
    <m/>
    <m/>
    <m/>
    <m/>
    <s v=""/>
  </r>
  <r>
    <s v="CSRBB Planning"/>
    <s v="TRDBCSRBB Planning46062.7166666667"/>
    <s v="Not Found"/>
    <s v="CSRBB Planning Run"/>
    <s v="MCPTRDBCSRBB PlanningCSRBB Planning Run"/>
    <s v="MCPTRDBCSRBB Planning"/>
    <s v="Not Started"/>
    <m/>
    <m/>
    <m/>
    <m/>
    <m/>
    <m/>
    <m/>
    <m/>
    <m/>
    <m/>
    <m/>
    <m/>
    <n v="2601"/>
    <x v="14"/>
    <x v="0"/>
    <s v="START CSRBB Planning Run"/>
    <s v="END CSRBB Planning Run"/>
    <d v="2026-02-09T17:12:00"/>
    <d v="2026-02-09T18:38:00"/>
    <d v="2026-02-09T18:38:00"/>
    <s v="NULL"/>
    <s v="Completed"/>
    <s v="CSRBB_Planning_TR_MCP"/>
    <n v="1"/>
    <s v="CSRBB Planning Run"/>
    <n v="1.43"/>
    <n v="0"/>
    <n v="1.43"/>
    <n v="0"/>
    <n v="0"/>
    <n v="1.43"/>
    <m/>
    <m/>
    <n v="0"/>
    <n v="0"/>
    <n v="1.43"/>
    <n v="0"/>
    <n v="1.43"/>
    <s v="No Error"/>
    <m/>
    <m/>
    <m/>
    <m/>
    <m/>
    <m/>
    <m/>
    <m/>
    <m/>
    <m/>
    <s v=""/>
  </r>
  <r>
    <s v="CSRBB Planning"/>
    <s v="TRDBCSRBB Planning46062.7763888889"/>
    <s v="Not Found"/>
    <s v="export to ara"/>
    <s v="MCPTRDBCSRBB Planningexport to ara"/>
    <s v="MCPTRDBCSRBB Planning"/>
    <s v="Not Started"/>
    <m/>
    <m/>
    <m/>
    <m/>
    <m/>
    <m/>
    <m/>
    <m/>
    <m/>
    <m/>
    <m/>
    <m/>
    <n v="2601"/>
    <x v="14"/>
    <x v="0"/>
    <s v="START export to ara"/>
    <s v="END export to ara"/>
    <d v="2026-02-09T18:38:00"/>
    <d v="2026-02-09T18:40:00"/>
    <d v="2026-02-10T08:21:00"/>
    <s v="NULL"/>
    <s v="Completed"/>
    <s v="CSRBB_Planning_TR_MCP"/>
    <n v="2"/>
    <s v="export to ara"/>
    <n v="0.03"/>
    <n v="0"/>
    <n v="0.03"/>
    <n v="0"/>
    <n v="0"/>
    <n v="0.03"/>
    <m/>
    <m/>
    <n v="0"/>
    <n v="0"/>
    <n v="0.03"/>
    <n v="0"/>
    <n v="0.03"/>
    <s v="No Error"/>
    <m/>
    <m/>
    <m/>
    <m/>
    <m/>
    <m/>
    <m/>
    <m/>
    <m/>
    <m/>
    <s v=""/>
  </r>
  <r>
    <s v="GAP"/>
    <s v="TRDBGAP46063.3479166667"/>
    <s v="Not Found"/>
    <s v="gap planning"/>
    <s v="MCPTRDBGAPgap planning"/>
    <s v="MCPTRDBGAP"/>
    <s v="Not Started"/>
    <m/>
    <m/>
    <m/>
    <m/>
    <m/>
    <m/>
    <m/>
    <m/>
    <m/>
    <m/>
    <m/>
    <m/>
    <n v="2601"/>
    <x v="14"/>
    <x v="0"/>
    <s v="START gap planning"/>
    <s v="END gap planning"/>
    <d v="2026-02-10T08:21:00"/>
    <d v="2026-02-10T10:12:00"/>
    <d v="2026-02-10T10:13:00"/>
    <s v="NULL"/>
    <s v="Completed"/>
    <s v="GAP_TR_MCP"/>
    <n v="1"/>
    <s v="gap planning"/>
    <n v="1.85"/>
    <n v="0"/>
    <n v="1.85"/>
    <n v="0"/>
    <n v="0"/>
    <n v="1.85"/>
    <m/>
    <m/>
    <n v="0"/>
    <n v="0"/>
    <n v="1.85"/>
    <n v="0"/>
    <n v="1.85"/>
    <s v="No Error"/>
    <m/>
    <m/>
    <m/>
    <m/>
    <m/>
    <m/>
    <m/>
    <m/>
    <m/>
    <m/>
    <s v=""/>
  </r>
  <r>
    <s v="EC"/>
    <s v="TRDBEC46063.4256944444"/>
    <s v="Not Found"/>
    <s v="Light Maintenance"/>
    <s v="MCPTRDBECLight Maintenance"/>
    <s v="MCPTRDBEC"/>
    <s v="Not Started"/>
    <m/>
    <m/>
    <m/>
    <m/>
    <m/>
    <m/>
    <m/>
    <m/>
    <m/>
    <m/>
    <m/>
    <m/>
    <n v="2601"/>
    <x v="14"/>
    <x v="0"/>
    <s v="START Light Maintenance"/>
    <s v="END Light Maintenance"/>
    <d v="2026-02-10T10:13:00"/>
    <d v="2026-02-10T10:26:00"/>
    <d v="2026-02-10T10:26:00"/>
    <s v="NULL"/>
    <s v="Completed"/>
    <s v="EC_TR_MCP"/>
    <n v="3"/>
    <s v="Light Maintenance"/>
    <n v="0.22"/>
    <n v="0"/>
    <n v="0.22"/>
    <n v="0"/>
    <n v="0"/>
    <n v="0.22"/>
    <n v="0.22"/>
    <m/>
    <n v="0.22"/>
    <n v="0"/>
    <n v="0"/>
    <n v="0.22"/>
    <n v="0.22"/>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 INC14525257 "/>
    <s v="Light Maintenance"/>
  </r>
  <r>
    <s v="EC"/>
    <s v="TRDBEC46063.4347222222"/>
    <s v="Not Found"/>
    <s v="ing-ec valuation"/>
    <s v="MCPTRDBECing-ec valuation"/>
    <s v="MCPTRDBEC"/>
    <s v="Not Started"/>
    <m/>
    <m/>
    <m/>
    <m/>
    <m/>
    <m/>
    <m/>
    <m/>
    <m/>
    <m/>
    <m/>
    <m/>
    <n v="2601"/>
    <x v="14"/>
    <x v="0"/>
    <s v="START ing-ec valuation"/>
    <s v="NULL"/>
    <d v="2026-02-10T10:26:00"/>
    <d v="2026-02-10T10:31:00"/>
    <d v="2026-02-10T11:14:00"/>
    <s v="Exception Info: Workflow finished with errors. (line: 48)  "/>
    <s v="Failed"/>
    <s v="EC_TR_MCP"/>
    <n v="1"/>
    <s v="ing-ec valuation"/>
    <n v="0.08"/>
    <n v="0.08"/>
    <n v="0"/>
    <n v="0.72"/>
    <n v="0.8"/>
    <n v="0.8"/>
    <m/>
    <m/>
    <n v="0.08"/>
    <n v="0.72"/>
    <n v="0"/>
    <n v="0.79999999999999993"/>
    <n v="0.79999999999999993"/>
    <s v="Configuration"/>
    <s v="RFC/STP Driven Configuration Changes"/>
    <s v="Unintended Configuration Impact"/>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 INC14525257 "/>
    <s v=""/>
  </r>
  <r>
    <s v="EC"/>
    <s v="TRDBEC46063.4680555556"/>
    <s v="Not Found"/>
    <s v="Light Maintenance"/>
    <s v="MCPTRDBECLight Maintenance"/>
    <s v="MCPTRDBEC"/>
    <s v="Not Started"/>
    <m/>
    <m/>
    <m/>
    <m/>
    <m/>
    <m/>
    <m/>
    <m/>
    <m/>
    <m/>
    <m/>
    <m/>
    <n v="2601"/>
    <x v="14"/>
    <x v="0"/>
    <s v="START Light Maintenance"/>
    <s v="NULL"/>
    <d v="2026-02-10T11:14:00"/>
    <d v="2026-02-10T13:38:00"/>
    <d v="2026-02-10T11:15:00"/>
    <s v="NULL"/>
    <s v="Completed"/>
    <s v="EC_TR_MCP_incorrect EC WF"/>
    <n v="4"/>
    <s v="Light Maintenance"/>
    <n v="2.4"/>
    <n v="0"/>
    <n v="2.4"/>
    <n v="0"/>
    <n v="0"/>
    <n v="2.4"/>
    <m/>
    <m/>
    <n v="0"/>
    <n v="0"/>
    <n v="2.4"/>
    <n v="0"/>
    <n v="2.4"/>
    <s v="No Error"/>
    <m/>
    <m/>
    <m/>
    <m/>
    <m/>
    <m/>
    <m/>
    <m/>
    <m/>
    <m/>
    <s v="Light Maintenance"/>
  </r>
  <r>
    <s v="EC"/>
    <s v="TRDBEC46063.46875"/>
    <s v="Not Found"/>
    <s v="ing-ec valuation"/>
    <s v="MCPTRDBECing-ec valuation"/>
    <s v="MCPTRDBEC"/>
    <s v="Not Started"/>
    <m/>
    <m/>
    <m/>
    <m/>
    <m/>
    <m/>
    <m/>
    <m/>
    <m/>
    <m/>
    <m/>
    <m/>
    <n v="2601"/>
    <x v="14"/>
    <x v="0"/>
    <s v="START ing-ec valuation"/>
    <s v="END ing-ec valuation"/>
    <d v="2026-02-10T11:15:00"/>
    <d v="2026-02-10T13:35:00"/>
    <d v="2026-02-10T13:35:00"/>
    <s v="NULL"/>
    <s v="Completed"/>
    <s v="EC_TR_MCP_incorrect EC WF"/>
    <n v="2"/>
    <s v="ing-ec valuation"/>
    <n v="2.33"/>
    <n v="0"/>
    <n v="2.33"/>
    <n v="0"/>
    <n v="0"/>
    <n v="2.33"/>
    <m/>
    <m/>
    <n v="0"/>
    <n v="0"/>
    <n v="2.33"/>
    <n v="0"/>
    <n v="2.33"/>
    <s v="No Error"/>
    <m/>
    <m/>
    <m/>
    <m/>
    <m/>
    <m/>
    <m/>
    <m/>
    <m/>
    <m/>
    <s v=""/>
  </r>
  <r>
    <s v="EC"/>
    <s v="TRDBEC46063.5659722222"/>
    <s v="Not Found"/>
    <s v="ing-ec valuation QRM Report exports"/>
    <s v="MCPTRDBECing-ec valuation QRM Report exports"/>
    <s v="MCPTRDBEC"/>
    <s v="Not Started"/>
    <m/>
    <m/>
    <m/>
    <m/>
    <m/>
    <m/>
    <m/>
    <m/>
    <m/>
    <m/>
    <m/>
    <m/>
    <n v="2601"/>
    <x v="14"/>
    <x v="0"/>
    <s v="START ing-ec valuation QRM Report exports"/>
    <s v="END ing-ec valuation QRM Report exports"/>
    <d v="2026-02-10T13:35:00"/>
    <d v="2026-02-10T13:38:00"/>
    <d v="2026-02-10T13:39:00"/>
    <s v="NULL"/>
    <s v="Completed"/>
    <s v="EC_TR_MCP_incorrect EC WF"/>
    <n v="1"/>
    <s v="ing-ec valuation QRM Report exports"/>
    <n v="0.05"/>
    <n v="0"/>
    <n v="0.05"/>
    <n v="0"/>
    <n v="0"/>
    <n v="0.05"/>
    <m/>
    <m/>
    <n v="0"/>
    <n v="0"/>
    <n v="0.05"/>
    <n v="0"/>
    <n v="0.05"/>
    <s v="No Error"/>
    <m/>
    <m/>
    <m/>
    <m/>
    <m/>
    <m/>
    <m/>
    <m/>
    <m/>
    <m/>
    <s v=""/>
  </r>
  <r>
    <s v="KR"/>
    <s v="TRDBKR46063.56875"/>
    <s v="Not Found"/>
    <s v="Light Maintenance"/>
    <s v="MCPTRDBKRLight Maintenance"/>
    <s v="MCPTRDBKR"/>
    <s v="Not Started"/>
    <m/>
    <m/>
    <m/>
    <m/>
    <m/>
    <m/>
    <m/>
    <m/>
    <m/>
    <m/>
    <m/>
    <m/>
    <n v="2601"/>
    <x v="14"/>
    <x v="0"/>
    <s v="START Light Maintenance"/>
    <s v="END Light Maintenance"/>
    <d v="2026-02-10T13:39:00"/>
    <d v="2026-02-10T13:52:00"/>
    <d v="2026-02-10T13:52:00"/>
    <s v="NULL"/>
    <s v="Completed"/>
    <s v="KR_TR_MCP"/>
    <n v="5"/>
    <s v="Light Maintenance"/>
    <n v="0.22"/>
    <n v="0"/>
    <n v="0.22"/>
    <n v="0"/>
    <n v="0"/>
    <n v="0.22"/>
    <m/>
    <m/>
    <n v="0"/>
    <n v="0"/>
    <n v="0.22"/>
    <n v="0"/>
    <n v="0.22"/>
    <s v="No Error"/>
    <m/>
    <m/>
    <m/>
    <m/>
    <m/>
    <m/>
    <m/>
    <m/>
    <m/>
    <m/>
    <s v="Light Maintenance"/>
  </r>
  <r>
    <s v="KR"/>
    <s v="TRDBKR46063.5777777778"/>
    <s v="Not Found"/>
    <s v="bpv-kr valuation"/>
    <s v="MCPTRDBKRbpv-kr valuation"/>
    <s v="MCPTRDBKR"/>
    <s v="Not Started"/>
    <m/>
    <m/>
    <m/>
    <m/>
    <m/>
    <m/>
    <m/>
    <m/>
    <m/>
    <m/>
    <m/>
    <m/>
    <n v="2601"/>
    <x v="14"/>
    <x v="0"/>
    <s v="START bpv-kr valuation"/>
    <s v="END bpv-kr valuation"/>
    <d v="2026-02-10T13:52:00"/>
    <d v="2026-02-10T16:03:00"/>
    <d v="2026-02-10T16:03:00"/>
    <s v="NULL"/>
    <s v="Completed"/>
    <s v="KR_TR_MCP"/>
    <n v="1"/>
    <s v="bpv-kr valuation"/>
    <n v="2.1800000000000002"/>
    <n v="0"/>
    <n v="2.1800000000000002"/>
    <n v="0"/>
    <n v="0"/>
    <n v="2.1800000000000002"/>
    <m/>
    <m/>
    <n v="0"/>
    <n v="0"/>
    <n v="2.1800000000000002"/>
    <n v="0"/>
    <n v="2.1800000000000002"/>
    <s v="No Error"/>
    <m/>
    <m/>
    <m/>
    <m/>
    <m/>
    <m/>
    <m/>
    <m/>
    <m/>
    <m/>
    <s v=""/>
  </r>
  <r>
    <s v="KR"/>
    <s v="TRDBKR46063.66875"/>
    <s v="Not Found"/>
    <s v="bpv-kr valuation exports"/>
    <s v="MCPTRDBKRbpv-kr valuation exports"/>
    <s v="MCPTRDBKR"/>
    <s v="Not Started"/>
    <m/>
    <m/>
    <m/>
    <m/>
    <m/>
    <m/>
    <m/>
    <m/>
    <m/>
    <m/>
    <m/>
    <m/>
    <n v="2601"/>
    <x v="14"/>
    <x v="0"/>
    <s v="START bpv-kr valuation exports"/>
    <s v="END bpv-kr valuation exports"/>
    <d v="2026-02-10T16:03:00"/>
    <d v="2026-02-10T16:04:00"/>
    <d v="2026-02-10T16:09:00"/>
    <s v="NULL"/>
    <s v="Completed"/>
    <s v="KR_TR_MCP"/>
    <n v="1"/>
    <s v="bpv-kr valuation exports"/>
    <n v="0.02"/>
    <n v="0"/>
    <n v="0.02"/>
    <n v="0"/>
    <n v="0"/>
    <n v="0.02"/>
    <m/>
    <m/>
    <n v="0"/>
    <n v="0"/>
    <n v="0.02"/>
    <n v="0"/>
    <n v="0.02"/>
    <s v="No Error"/>
    <m/>
    <m/>
    <m/>
    <m/>
    <m/>
    <m/>
    <m/>
    <m/>
    <m/>
    <m/>
    <s v=""/>
  </r>
  <r>
    <s v="Valuation AIC"/>
    <s v="TRDBValuation AIC46063.6729166667"/>
    <s v="Not Found"/>
    <s v="load AIC Spreads"/>
    <s v="MCPTRDBValuation AICload AIC Spreads"/>
    <s v="MCPTRDBValuation AIC"/>
    <s v="Not Started"/>
    <m/>
    <m/>
    <m/>
    <m/>
    <m/>
    <m/>
    <m/>
    <m/>
    <m/>
    <m/>
    <m/>
    <m/>
    <n v="2601"/>
    <x v="14"/>
    <x v="0"/>
    <s v="START load AIC Spreads"/>
    <s v="END load AIC Spreads"/>
    <d v="2026-02-10T16:09:00"/>
    <d v="2026-02-10T17:00:00"/>
    <d v="2026-02-10T17:00:00"/>
    <s v="NULL"/>
    <s v="Completed"/>
    <s v="Valuation_AIC_TR_MCP"/>
    <n v="1"/>
    <s v="load AIC Spreads"/>
    <n v="0.85"/>
    <n v="0"/>
    <n v="0.85"/>
    <n v="0"/>
    <n v="0"/>
    <n v="0.85"/>
    <m/>
    <m/>
    <n v="0"/>
    <n v="0"/>
    <n v="0.85"/>
    <n v="0"/>
    <n v="0.85"/>
    <s v="No Error"/>
    <m/>
    <m/>
    <m/>
    <m/>
    <m/>
    <m/>
    <m/>
    <m/>
    <m/>
    <m/>
    <s v=""/>
  </r>
  <r>
    <s v="Valuation AIC"/>
    <s v="TRDBValuation AIC46063.7083333333"/>
    <s v="Not Found"/>
    <s v="AIC portfolio valuation run"/>
    <s v="MCPTRDBValuation AICAIC portfolio valuation run"/>
    <s v="MCPTRDBValuation AIC"/>
    <s v="Not Started"/>
    <m/>
    <m/>
    <m/>
    <m/>
    <m/>
    <m/>
    <m/>
    <m/>
    <m/>
    <m/>
    <m/>
    <m/>
    <n v="2601"/>
    <x v="14"/>
    <x v="0"/>
    <s v="START AIC portfolio valuation run"/>
    <s v="END AIC portfolio valuation run"/>
    <d v="2026-02-10T17:00:00"/>
    <d v="2026-02-10T17:25:00"/>
    <d v="2026-02-16T15:43:00"/>
    <s v="NULL"/>
    <s v="Completed"/>
    <s v="Valuation_AIC_TR_MCP"/>
    <n v="1"/>
    <s v="AIC portfolio valuation run"/>
    <n v="0.42"/>
    <n v="0"/>
    <n v="0.42"/>
    <n v="0"/>
    <n v="0"/>
    <n v="0.42"/>
    <m/>
    <m/>
    <n v="0"/>
    <n v="0"/>
    <n v="0.42"/>
    <n v="0"/>
    <n v="0.42"/>
    <s v="No Error"/>
    <m/>
    <m/>
    <m/>
    <m/>
    <m/>
    <m/>
    <m/>
    <m/>
    <m/>
    <m/>
    <s v=""/>
  </r>
  <r>
    <s v="ITS"/>
    <s v="TRDBITS46069.6548611111"/>
    <s v="Not Found"/>
    <s v="Light Maintenance"/>
    <s v="MCPTRDBITSLight Maintenance"/>
    <s v="MCPTRDBITS"/>
    <s v="Not Started"/>
    <m/>
    <m/>
    <m/>
    <m/>
    <m/>
    <m/>
    <m/>
    <m/>
    <m/>
    <m/>
    <m/>
    <m/>
    <n v="2601"/>
    <x v="14"/>
    <x v="0"/>
    <s v="START Light Maintenance"/>
    <s v="END Light Maintenance"/>
    <d v="2026-02-16T15:43:00"/>
    <d v="2026-02-16T16:02:00"/>
    <d v="2026-02-16T16:02:00"/>
    <s v="NULL"/>
    <s v="Completed"/>
    <s v="ITS_TR_MCP"/>
    <n v="6"/>
    <s v="Light Maintenance"/>
    <n v="0.32"/>
    <n v="0"/>
    <n v="0.32"/>
    <n v="0"/>
    <n v="0"/>
    <n v="0.32"/>
    <m/>
    <m/>
    <n v="0"/>
    <n v="0"/>
    <n v="0.32"/>
    <n v="0"/>
    <n v="0.32"/>
    <s v="No Error"/>
    <m/>
    <m/>
    <m/>
    <m/>
    <m/>
    <m/>
    <m/>
    <m/>
    <m/>
    <m/>
    <s v="Light Maintenance"/>
  </r>
  <r>
    <s v="ITS"/>
    <s v="TRDBITS46069.6680555556"/>
    <s v="Not Found"/>
    <s v="ITS planning run"/>
    <s v="MCPTRDBITSITS planning run"/>
    <s v="MCPTRDBITS"/>
    <s v="Not Started"/>
    <m/>
    <m/>
    <m/>
    <m/>
    <m/>
    <m/>
    <m/>
    <m/>
    <m/>
    <m/>
    <m/>
    <m/>
    <n v="2601"/>
    <x v="14"/>
    <x v="0"/>
    <s v="START ITS planning run"/>
    <s v="END ITS planning run"/>
    <d v="2026-02-16T16:02:00"/>
    <d v="2026-02-16T16:12:00"/>
    <d v="2026-02-16T16:13:00"/>
    <s v="NULL"/>
    <s v="Completed"/>
    <s v="ITS_TR_MCP"/>
    <n v="1"/>
    <s v="ITS planning run"/>
    <n v="0.17"/>
    <n v="0"/>
    <n v="0.17"/>
    <n v="0"/>
    <n v="0"/>
    <n v="0.17"/>
    <m/>
    <m/>
    <n v="0"/>
    <n v="0"/>
    <n v="0.17"/>
    <n v="0"/>
    <n v="0.17"/>
    <s v="No Error"/>
    <m/>
    <m/>
    <m/>
    <m/>
    <m/>
    <m/>
    <m/>
    <m/>
    <m/>
    <m/>
    <s v=""/>
  </r>
  <r>
    <s v="Import Strategies"/>
    <s v="TRDBImport Strategies46069.6756944444"/>
    <s v="Not Found"/>
    <s v="import strategies"/>
    <s v="MCPTRDBImport Strategiesimport strategies"/>
    <s v="MCPTRDBImport Strategies"/>
    <s v="Not Started"/>
    <m/>
    <m/>
    <m/>
    <m/>
    <m/>
    <m/>
    <m/>
    <m/>
    <m/>
    <m/>
    <m/>
    <m/>
    <n v="2601"/>
    <x v="14"/>
    <x v="0"/>
    <s v="START import strategies"/>
    <s v="END import strategies"/>
    <d v="2026-02-16T16:13:00"/>
    <d v="2026-02-16T16:23:00"/>
    <d v="2026-02-16T16:23:00"/>
    <s v="NULL"/>
    <s v="Completed"/>
    <s v="Import_Strategies_TR_MCP"/>
    <n v="1"/>
    <s v="import strategies"/>
    <n v="0.17"/>
    <n v="0"/>
    <n v="0.17"/>
    <n v="0"/>
    <n v="0"/>
    <n v="0.17"/>
    <m/>
    <m/>
    <n v="0"/>
    <n v="0"/>
    <n v="0.17"/>
    <n v="0"/>
    <n v="0.17"/>
    <s v="No Error"/>
    <m/>
    <m/>
    <m/>
    <m/>
    <m/>
    <m/>
    <m/>
    <m/>
    <m/>
    <m/>
    <s v=""/>
  </r>
  <r>
    <s v="Planning (NII)"/>
    <s v="TRDBPlanning (NII)46069.6826388889"/>
    <s v="Not Found"/>
    <s v="planning run01"/>
    <s v="MCPTRDBPlanning (NII)planning run01"/>
    <s v="MCPTRDBPlanning (NII)"/>
    <s v="Not Started"/>
    <m/>
    <m/>
    <m/>
    <m/>
    <m/>
    <m/>
    <m/>
    <m/>
    <m/>
    <m/>
    <m/>
    <m/>
    <n v="2601"/>
    <x v="14"/>
    <x v="0"/>
    <s v="START planning run01"/>
    <s v="END planning run01"/>
    <d v="2026-02-16T16:23:00"/>
    <d v="2026-02-16T21:05:00"/>
    <d v="2026-02-16T21:05:00"/>
    <s v="NULL"/>
    <s v="Completed"/>
    <s v="Planning_TR_MCP"/>
    <n v="1"/>
    <s v="planning run01"/>
    <n v="4.7"/>
    <n v="0"/>
    <n v="4.7"/>
    <n v="0"/>
    <n v="0"/>
    <n v="4.7"/>
    <m/>
    <m/>
    <n v="0"/>
    <n v="0"/>
    <n v="4.7"/>
    <n v="0"/>
    <n v="4.7"/>
    <s v="No Error"/>
    <m/>
    <m/>
    <m/>
    <m/>
    <m/>
    <m/>
    <m/>
    <m/>
    <m/>
    <m/>
    <s v=""/>
  </r>
  <r>
    <s v="Planning (NII)"/>
    <s v="TRDBPlanning (NII)46069.8784722222"/>
    <s v="Not Found"/>
    <s v="MDL Processing"/>
    <s v="MCPTRDBPlanning (NII)MDL Processing"/>
    <s v="MCPTRDBPlanning (NII)"/>
    <s v="Not Started"/>
    <m/>
    <m/>
    <m/>
    <m/>
    <m/>
    <m/>
    <m/>
    <m/>
    <m/>
    <m/>
    <m/>
    <m/>
    <n v="2601"/>
    <x v="14"/>
    <x v="0"/>
    <s v="START MDL Processing"/>
    <s v="END MDL Processing"/>
    <d v="2026-02-16T21:05:00"/>
    <d v="2026-02-16T21:38:00"/>
    <d v="2026-02-16T21:38:00"/>
    <s v="NULL"/>
    <s v="Completed"/>
    <s v="Planning_TR_MCP"/>
    <n v="1"/>
    <s v="MDL Processing"/>
    <n v="0.55000000000000004"/>
    <n v="0"/>
    <n v="0.55000000000000004"/>
    <n v="0"/>
    <n v="0"/>
    <n v="0.55000000000000004"/>
    <m/>
    <m/>
    <n v="0"/>
    <n v="0"/>
    <n v="0.55000000000000004"/>
    <n v="0"/>
    <n v="0.55000000000000004"/>
    <s v="No Error"/>
    <m/>
    <m/>
    <m/>
    <m/>
    <m/>
    <m/>
    <m/>
    <m/>
    <m/>
    <m/>
    <s v=""/>
  </r>
  <r>
    <s v="Planning (NII)"/>
    <s v="TRDBPlanning (NII)46069.9013888889"/>
    <s v="Not Found"/>
    <s v="planning run02"/>
    <s v="MCPTRDBPlanning (NII)planning run02"/>
    <s v="MCPTRDBPlanning (NII)"/>
    <s v="Not Started"/>
    <m/>
    <m/>
    <m/>
    <m/>
    <m/>
    <m/>
    <m/>
    <m/>
    <m/>
    <m/>
    <m/>
    <m/>
    <n v="2601"/>
    <x v="14"/>
    <x v="0"/>
    <s v="START planning run02"/>
    <s v="END planning run02"/>
    <d v="2026-02-16T21:38:00"/>
    <d v="2026-02-17T01:20:00"/>
    <d v="2026-02-17T01:20:00"/>
    <s v="NULL"/>
    <s v="Completed"/>
    <s v="Planning_TR_MCP"/>
    <n v="1"/>
    <s v="planning run02"/>
    <n v="3.7"/>
    <n v="0"/>
    <n v="3.7"/>
    <n v="0"/>
    <n v="0"/>
    <n v="3.7"/>
    <m/>
    <m/>
    <n v="0"/>
    <n v="0"/>
    <n v="3.7"/>
    <n v="0"/>
    <n v="3.7"/>
    <s v="No Error"/>
    <m/>
    <m/>
    <m/>
    <m/>
    <m/>
    <m/>
    <m/>
    <m/>
    <m/>
    <m/>
    <s v=""/>
  </r>
  <r>
    <s v="Planning (NII)"/>
    <s v="TRDBPlanning (NII)46070.0555555556"/>
    <s v="Not Found"/>
    <s v="export to ara"/>
    <s v="MCPTRDBPlanning (NII)export to ara"/>
    <s v="MCPTRDBPlanning (NII)"/>
    <s v="Not Started"/>
    <m/>
    <m/>
    <m/>
    <m/>
    <m/>
    <m/>
    <m/>
    <m/>
    <m/>
    <m/>
    <m/>
    <m/>
    <n v="2601"/>
    <x v="14"/>
    <x v="0"/>
    <s v="START export to ara"/>
    <s v="END export to ara"/>
    <d v="2026-02-17T01:20:00"/>
    <d v="2026-02-17T01:22:00"/>
    <d v="2026-02-17T01:22:00"/>
    <s v="NULL"/>
    <s v="Completed"/>
    <s v="Planning_TR_MCP"/>
    <n v="3"/>
    <s v="export to ara"/>
    <n v="0.03"/>
    <n v="0"/>
    <n v="0.03"/>
    <n v="0"/>
    <n v="0"/>
    <n v="0.03"/>
    <m/>
    <m/>
    <n v="0"/>
    <n v="0"/>
    <n v="0.03"/>
    <n v="0"/>
    <n v="0.03"/>
    <s v="No Error"/>
    <m/>
    <m/>
    <m/>
    <m/>
    <m/>
    <m/>
    <m/>
    <m/>
    <m/>
    <m/>
    <s v="export to ara"/>
  </r>
  <r>
    <s v="Planning (NII)"/>
    <s v="TRDBPlanning (NII)46070.0569444444"/>
    <s v="Not Found"/>
    <s v="planning run QRM reporter exports"/>
    <s v="MCPTRDBPlanning (NII)planning run QRM reporter exports"/>
    <s v="MCPTRDBPlanning (NII)"/>
    <s v="Not Started"/>
    <m/>
    <m/>
    <m/>
    <m/>
    <m/>
    <m/>
    <m/>
    <m/>
    <m/>
    <m/>
    <m/>
    <m/>
    <n v="2601"/>
    <x v="14"/>
    <x v="0"/>
    <s v="START planning run QRM reporter exports"/>
    <s v="END planning run QRM reporter exports"/>
    <d v="2026-02-17T01:22:00"/>
    <d v="2026-02-17T01:42:00"/>
    <d v="2026-02-17T01:42:00"/>
    <s v="NULL"/>
    <s v="Completed"/>
    <s v="Planning_TR_MCP"/>
    <n v="1"/>
    <s v="planning run QRM reporter exports"/>
    <n v="0.33"/>
    <n v="0"/>
    <n v="0.33"/>
    <n v="0"/>
    <n v="0"/>
    <n v="0.33"/>
    <m/>
    <m/>
    <n v="0"/>
    <n v="0"/>
    <n v="0.33"/>
    <n v="0"/>
    <n v="0.33"/>
    <s v="No Error"/>
    <m/>
    <m/>
    <m/>
    <m/>
    <m/>
    <m/>
    <m/>
    <m/>
    <m/>
    <m/>
    <s v=""/>
  </r>
  <r>
    <s v="Planning (NII)"/>
    <s v="TRDBPlanning (NII)46070.0708333333"/>
    <s v="Not Found"/>
    <s v="planning run OLAP exports"/>
    <s v="MCPTRDBPlanning (NII)planning run OLAP exports"/>
    <s v="MCPTRDBPlanning (NII)"/>
    <s v="Not Started"/>
    <m/>
    <m/>
    <m/>
    <m/>
    <m/>
    <m/>
    <m/>
    <m/>
    <m/>
    <m/>
    <m/>
    <m/>
    <n v="2601"/>
    <x v="14"/>
    <x v="0"/>
    <s v="START planning run OLAP exports"/>
    <s v="END planning run OLAP exports"/>
    <d v="2026-02-17T01:42:00"/>
    <d v="2026-02-17T03:08:00"/>
    <s v="NULL"/>
    <s v="NULL"/>
    <s v="Completed"/>
    <s v="Planning_TR_MCP"/>
    <n v="1"/>
    <s v="planning run OLAP exports"/>
    <n v="1.43"/>
    <n v="0"/>
    <n v="1.43"/>
    <n v="0"/>
    <n v="0"/>
    <n v="1.43"/>
    <m/>
    <m/>
    <n v="0"/>
    <n v="0"/>
    <n v="1.43"/>
    <n v="0"/>
    <n v="1.43"/>
    <s v="No Error"/>
    <m/>
    <m/>
    <m/>
    <m/>
    <m/>
    <m/>
    <m/>
    <m/>
    <m/>
    <m/>
    <s v=""/>
  </r>
  <r>
    <s v="Delete Portfolio"/>
    <s v="BEDBDelete Portfolio46059.6409722222"/>
    <s v="Not Found"/>
    <s v="Delete portfolio from"/>
    <s v="MCPBEDBDelete PortfolioDelete portfolio from"/>
    <s v="MCPBEDBDelete Portfolio"/>
    <s v="Not Started"/>
    <m/>
    <m/>
    <m/>
    <m/>
    <m/>
    <m/>
    <m/>
    <m/>
    <m/>
    <m/>
    <m/>
    <m/>
    <n v="2601"/>
    <x v="6"/>
    <x v="0"/>
    <s v="START Delete portfolio from"/>
    <s v="END Delete portfolio from"/>
    <d v="2026-02-06T15:23:00"/>
    <d v="2026-02-06T15:24:00"/>
    <d v="2026-02-06T15:27:00"/>
    <s v="NULL"/>
    <s v="Completed"/>
    <s v="Delete_Portfolio_MCP"/>
    <n v="1"/>
    <s v="Delete portfolio from"/>
    <n v="0.02"/>
    <n v="0"/>
    <n v="0.02"/>
    <n v="0"/>
    <n v="0"/>
    <n v="0.02"/>
    <m/>
    <m/>
    <n v="0"/>
    <n v="0"/>
    <n v="0.02"/>
    <n v="0"/>
    <n v="0.02"/>
    <s v="No Error"/>
    <m/>
    <m/>
    <m/>
    <m/>
    <m/>
    <m/>
    <m/>
    <m/>
    <m/>
    <m/>
    <s v=""/>
  </r>
  <r>
    <s v="Load MP"/>
    <s v="BEDBLoad MP46059.64375"/>
    <s v="Not Found"/>
    <s v="load Model parameters"/>
    <s v="MCPBEDBLoad MPload Model parameters"/>
    <s v="MCPBEDBLoad MP"/>
    <s v="Not Started"/>
    <m/>
    <m/>
    <m/>
    <m/>
    <m/>
    <m/>
    <m/>
    <m/>
    <m/>
    <m/>
    <m/>
    <m/>
    <n v="2601"/>
    <x v="6"/>
    <x v="0"/>
    <s v="START load Model parameters"/>
    <s v="END load Model parameters"/>
    <d v="2026-02-06T15:27:00"/>
    <d v="2026-02-06T15:29:00"/>
    <d v="2026-02-06T15:29:00"/>
    <s v="NULL"/>
    <s v="Completed"/>
    <s v="Load_MP_MCP"/>
    <n v="1"/>
    <s v="load Model parameters"/>
    <n v="0.03"/>
    <n v="0"/>
    <n v="0.03"/>
    <n v="0"/>
    <n v="0"/>
    <n v="0.03"/>
    <m/>
    <m/>
    <n v="0"/>
    <n v="0"/>
    <n v="0.03"/>
    <n v="0"/>
    <n v="0.03"/>
    <s v="No Error"/>
    <m/>
    <m/>
    <m/>
    <m/>
    <m/>
    <m/>
    <m/>
    <m/>
    <m/>
    <m/>
    <s v=""/>
  </r>
  <r>
    <s v="Load MP"/>
    <s v="BEDBLoad MP46059.6451388889"/>
    <s v="Not Found"/>
    <s v="Model parameters comparison"/>
    <s v="MCPBEDBLoad MPModel parameters comparison"/>
    <s v="MCPBEDBLoad MP"/>
    <s v="Not Started"/>
    <m/>
    <m/>
    <m/>
    <m/>
    <m/>
    <m/>
    <m/>
    <m/>
    <m/>
    <m/>
    <m/>
    <m/>
    <n v="2601"/>
    <x v="6"/>
    <x v="0"/>
    <s v="START Model parameters comparison"/>
    <s v="END Model parameters comparison"/>
    <d v="2026-02-06T15:29:00"/>
    <d v="2026-02-06T15:29:00"/>
    <d v="2026-02-06T15:31:00"/>
    <s v="NULL"/>
    <s v="Completed"/>
    <s v="Load_MP_MCP"/>
    <n v="1"/>
    <s v="Model parameters comparison"/>
    <n v="0"/>
    <n v="0"/>
    <n v="0"/>
    <n v="0"/>
    <n v="0"/>
    <n v="0"/>
    <m/>
    <m/>
    <n v="0"/>
    <n v="0"/>
    <n v="0"/>
    <n v="0"/>
    <n v="0"/>
    <s v="No Error"/>
    <m/>
    <m/>
    <m/>
    <m/>
    <m/>
    <m/>
    <m/>
    <m/>
    <m/>
    <m/>
    <s v=""/>
  </r>
  <r>
    <s v="Load Spreads"/>
    <s v="BEDBLoad Spreads46059.6465277778"/>
    <s v="Not Found"/>
    <s v="load Spreads"/>
    <s v="MCPBEDBLoad Spreadsload Spreads"/>
    <s v="MCPBEDBLoad Spreads"/>
    <s v="Not Started"/>
    <m/>
    <m/>
    <m/>
    <m/>
    <m/>
    <m/>
    <m/>
    <m/>
    <m/>
    <m/>
    <m/>
    <m/>
    <n v="2601"/>
    <x v="6"/>
    <x v="0"/>
    <s v="START load Spreads"/>
    <s v="NULL"/>
    <d v="2026-02-06T15:31:00"/>
    <d v="2026-02-06T15:33:00"/>
    <d v="2026-02-06T15:51:00"/>
    <s v="NULL"/>
    <s v="Stopped"/>
    <s v="Load_Spreads_MCP"/>
    <n v="1"/>
    <s v="load Spreads"/>
    <n v="0.03"/>
    <n v="0.03"/>
    <n v="0"/>
    <n v="0.3"/>
    <n v="0.33"/>
    <n v="0.33"/>
    <m/>
    <n v="3.3333333333333333E-2"/>
    <n v="0.03"/>
    <n v="3.3333333333333333E-2"/>
    <n v="0"/>
    <n v="6.3333333333333325E-2"/>
    <n v="6.3333333333333325E-2"/>
    <s v="Production Error"/>
    <s v="Execution &amp; Process Handling Errors"/>
    <s v="Execution &amp; Process Readiness Gaps"/>
    <s v="Testing the new script, the parent script had more items to be run as it needed to be, therefore I stopped all the scripts"/>
    <m/>
    <m/>
    <s v="Single‑Location Impact"/>
    <s v="One‑Off"/>
    <m/>
    <m/>
    <m/>
    <s v=""/>
  </r>
  <r>
    <s v="Load Spreads"/>
    <s v="BEDBLoad Spreads46059.6604166667"/>
    <s v="Not Found"/>
    <s v="load Spreads"/>
    <s v="MCPBEDBLoad Spreadsload Spreads"/>
    <s v="MCPBEDBLoad Spreads"/>
    <s v="Not Started"/>
    <m/>
    <m/>
    <m/>
    <m/>
    <m/>
    <m/>
    <m/>
    <m/>
    <m/>
    <m/>
    <m/>
    <m/>
    <n v="2601"/>
    <x v="6"/>
    <x v="0"/>
    <s v="START load Spreads"/>
    <s v="END load Spreads"/>
    <d v="2026-02-06T15:51:00"/>
    <d v="2026-02-06T16:02:00"/>
    <d v="2026-02-06T16:02:00"/>
    <s v="NULL"/>
    <s v="Completed"/>
    <s v="Load_Spreads_MCP"/>
    <n v="2"/>
    <s v="load Spreads"/>
    <n v="0.18"/>
    <n v="0"/>
    <n v="0.18"/>
    <n v="0"/>
    <n v="0"/>
    <n v="0.18"/>
    <m/>
    <m/>
    <n v="0"/>
    <n v="0"/>
    <n v="0.18"/>
    <n v="0"/>
    <n v="0.18"/>
    <s v="No Error"/>
    <m/>
    <m/>
    <m/>
    <m/>
    <m/>
    <m/>
    <m/>
    <m/>
    <m/>
    <m/>
    <s v=""/>
  </r>
  <r>
    <s v="Load Spreads"/>
    <s v="BEDBLoad Spreads46059.6680555556"/>
    <s v="Not Found"/>
    <s v="Spreads comparison"/>
    <s v="MCPBEDBLoad SpreadsSpreads comparison"/>
    <s v="MCPBEDBLoad Spreads"/>
    <s v="Not Started"/>
    <m/>
    <m/>
    <m/>
    <m/>
    <m/>
    <m/>
    <m/>
    <m/>
    <m/>
    <m/>
    <m/>
    <m/>
    <n v="2601"/>
    <x v="6"/>
    <x v="0"/>
    <s v="START Spreads comparison"/>
    <s v="END Spreads comparison"/>
    <d v="2026-02-06T16:02:00"/>
    <d v="2026-02-06T16:03:00"/>
    <d v="2026-02-06T16:06:00"/>
    <s v="NULL"/>
    <s v="Completed"/>
    <s v="Load_Spreads_MCP"/>
    <n v="1"/>
    <s v="Spreads comparison"/>
    <n v="0.02"/>
    <n v="0"/>
    <n v="0.02"/>
    <n v="0"/>
    <n v="0"/>
    <n v="0.02"/>
    <m/>
    <m/>
    <n v="0"/>
    <n v="0"/>
    <n v="0.02"/>
    <n v="0"/>
    <n v="0.02"/>
    <s v="No Error"/>
    <m/>
    <m/>
    <m/>
    <m/>
    <m/>
    <m/>
    <m/>
    <m/>
    <m/>
    <m/>
    <s v=""/>
  </r>
  <r>
    <s v="Load Pos"/>
    <s v="BEDBLoad Pos46059.6708333333"/>
    <s v="Not Found"/>
    <s v="load"/>
    <s v="MCPBEDBLoad Posload"/>
    <s v="MCPBEDBLoad Pos"/>
    <s v="Not Started"/>
    <m/>
    <m/>
    <m/>
    <m/>
    <m/>
    <m/>
    <m/>
    <m/>
    <m/>
    <m/>
    <m/>
    <m/>
    <n v="2601"/>
    <x v="6"/>
    <x v="0"/>
    <s v="START load"/>
    <s v="END load"/>
    <d v="2026-02-06T16:06:00"/>
    <d v="2026-02-06T17:13:00"/>
    <d v="2026-02-06T17:13:00"/>
    <s v="NULL"/>
    <s v="Completed"/>
    <s v="Load_POS_MCP"/>
    <n v="1"/>
    <s v="load"/>
    <n v="1.1200000000000001"/>
    <n v="0"/>
    <n v="1.1200000000000001"/>
    <n v="0"/>
    <n v="0"/>
    <n v="1.1200000000000001"/>
    <m/>
    <m/>
    <n v="0"/>
    <n v="0"/>
    <n v="1.1200000000000001"/>
    <n v="0"/>
    <n v="1.1200000000000001"/>
    <s v="No Error"/>
    <m/>
    <m/>
    <m/>
    <m/>
    <m/>
    <m/>
    <m/>
    <m/>
    <m/>
    <m/>
    <s v=""/>
  </r>
  <r>
    <s v="Load Pos"/>
    <s v="BEDBLoad Pos46059.7173611111"/>
    <s v="Not Found"/>
    <s v="Stratification"/>
    <s v="MCPBEDBLoad PosStratification"/>
    <s v="MCPBEDBLoad Pos"/>
    <s v="Not Started"/>
    <m/>
    <m/>
    <m/>
    <m/>
    <m/>
    <m/>
    <m/>
    <m/>
    <m/>
    <m/>
    <m/>
    <m/>
    <n v="2601"/>
    <x v="6"/>
    <x v="0"/>
    <s v="START Stratification"/>
    <s v="END Stratification"/>
    <d v="2026-02-06T17:13:00"/>
    <d v="2026-02-06T17:20:00"/>
    <d v="2026-02-07T06:47:00"/>
    <s v="NULL"/>
    <s v="Completed"/>
    <s v="Load_POS_MCP"/>
    <n v="1"/>
    <s v="Stratification"/>
    <n v="0.12"/>
    <n v="0"/>
    <n v="0.12"/>
    <n v="0"/>
    <n v="0"/>
    <n v="0.12"/>
    <m/>
    <m/>
    <n v="0"/>
    <n v="0"/>
    <n v="0.12"/>
    <n v="0"/>
    <n v="0.12"/>
    <s v="No Error"/>
    <m/>
    <m/>
    <m/>
    <m/>
    <m/>
    <m/>
    <m/>
    <m/>
    <m/>
    <m/>
    <s v=""/>
  </r>
  <r>
    <s v="Valuation (NPV)"/>
    <s v="BEDBValuation (NPV)46060.2826388889"/>
    <s v="Not Found"/>
    <s v="portfolio valuation run"/>
    <s v="MCPBEDBValuation (NPV)portfolio valuation run"/>
    <s v="MCPBEDBValuation (NPV)"/>
    <s v="Not Started"/>
    <m/>
    <m/>
    <m/>
    <m/>
    <m/>
    <m/>
    <m/>
    <m/>
    <m/>
    <m/>
    <m/>
    <m/>
    <n v="2601"/>
    <x v="6"/>
    <x v="0"/>
    <s v="START portfolio valuation run"/>
    <s v="END portfolio valuation run"/>
    <d v="2026-02-07T06:47:00"/>
    <d v="2026-02-07T20:11:00"/>
    <d v="2026-02-08T19:55:00"/>
    <s v="NULL"/>
    <s v="Completed"/>
    <s v="Valuation_MCP"/>
    <n v="1"/>
    <s v="portfolio valuation run"/>
    <n v="13.4"/>
    <n v="13.4"/>
    <n v="0"/>
    <n v="0"/>
    <n v="13.4"/>
    <n v="13.4"/>
    <n v="0"/>
    <m/>
    <n v="0"/>
    <n v="0"/>
    <n v="13.4"/>
    <n v="0"/>
    <n v="13.4"/>
    <s v="No Error"/>
    <m/>
    <m/>
    <s v="only the email part was reran"/>
    <m/>
    <m/>
    <m/>
    <m/>
    <m/>
    <m/>
    <m/>
    <s v=""/>
  </r>
  <r>
    <s v="Valuation (NPV)"/>
    <s v="BEDBValuation (NPV)46061.8298611111"/>
    <s v="Not Found"/>
    <s v="export to ara"/>
    <s v="MCPBEDBValuation (NPV)export to ara"/>
    <s v="MCPBEDBValuation (NPV)"/>
    <s v="Not Started"/>
    <m/>
    <m/>
    <m/>
    <m/>
    <m/>
    <m/>
    <m/>
    <m/>
    <m/>
    <m/>
    <m/>
    <m/>
    <n v="2601"/>
    <x v="6"/>
    <x v="0"/>
    <s v="START export to ara"/>
    <s v="END export to ara"/>
    <d v="2026-02-08T19:55:00"/>
    <d v="2026-02-08T19:55:00"/>
    <d v="2026-02-08T19:57:00"/>
    <s v="NULL"/>
    <s v="Completed"/>
    <s v="Valuation_MCP ara"/>
    <n v="1"/>
    <s v="export to ara"/>
    <n v="0"/>
    <n v="0"/>
    <n v="0"/>
    <n v="0"/>
    <n v="0"/>
    <n v="0"/>
    <m/>
    <m/>
    <n v="0"/>
    <n v="0"/>
    <n v="0"/>
    <n v="0"/>
    <n v="0"/>
    <s v="No Error"/>
    <m/>
    <m/>
    <m/>
    <m/>
    <m/>
    <m/>
    <m/>
    <m/>
    <m/>
    <m/>
    <s v=""/>
  </r>
  <r>
    <s v="Valuation (NPV)"/>
    <s v="BEDBValuation (NPV)46061.8298611111"/>
    <s v="Not Found"/>
    <s v="portfolio valuation run"/>
    <s v="MCPBEDBValuation (NPV)portfolio valuation run"/>
    <s v="MCPBEDBValuation (NPV)"/>
    <s v="Not Started"/>
    <m/>
    <m/>
    <m/>
    <m/>
    <m/>
    <m/>
    <m/>
    <m/>
    <m/>
    <m/>
    <m/>
    <m/>
    <n v="2601"/>
    <x v="6"/>
    <x v="0"/>
    <s v="START portfolio valuation run"/>
    <s v="NULL"/>
    <d v="2026-02-08T19:55:00"/>
    <d v="2026-02-08T19:56:00"/>
    <d v="2026-02-08T19:55:00"/>
    <s v="NULL"/>
    <s v="Completed"/>
    <s v="Valuation_MCP ara"/>
    <n v="2"/>
    <s v="portfolio valuation run"/>
    <n v="0.02"/>
    <n v="0"/>
    <n v="0.02"/>
    <n v="0"/>
    <n v="0"/>
    <n v="0.02"/>
    <m/>
    <m/>
    <n v="0"/>
    <n v="0"/>
    <n v="0.02"/>
    <n v="0"/>
    <n v="0.02"/>
    <s v="No Error"/>
    <m/>
    <m/>
    <m/>
    <m/>
    <m/>
    <m/>
    <m/>
    <m/>
    <m/>
    <m/>
    <s v=""/>
  </r>
  <r>
    <s v="Valuation (NPV)"/>
    <s v="BEDBValuation (NPV)46061.83125"/>
    <s v="Not Found"/>
    <s v="Light Maintenance"/>
    <s v="MCPBEDBValuation (NPV)Light Maintenance"/>
    <s v="MCPBEDBValuation (NPV)"/>
    <s v="Not Started"/>
    <m/>
    <m/>
    <m/>
    <m/>
    <m/>
    <m/>
    <m/>
    <m/>
    <m/>
    <m/>
    <m/>
    <m/>
    <n v="2601"/>
    <x v="6"/>
    <x v="0"/>
    <s v="START Light Maintenance"/>
    <s v="END Light Maintenance"/>
    <d v="2026-02-08T19:57:00"/>
    <d v="2026-02-08T20:43:00"/>
    <d v="2026-02-08T20:43:00"/>
    <s v="NULL"/>
    <s v="Completed"/>
    <s v="Valuation_MCP_Export"/>
    <n v="1"/>
    <s v="Light Maintenance"/>
    <n v="0.77"/>
    <n v="0"/>
    <n v="0.77"/>
    <n v="0"/>
    <n v="0"/>
    <n v="0.77"/>
    <m/>
    <m/>
    <n v="0"/>
    <n v="0"/>
    <n v="0.77"/>
    <n v="0"/>
    <n v="0.77"/>
    <s v="No Error"/>
    <m/>
    <m/>
    <m/>
    <m/>
    <m/>
    <m/>
    <m/>
    <m/>
    <m/>
    <m/>
    <s v=""/>
  </r>
  <r>
    <s v="Valuation (NPV)"/>
    <s v="BEDBValuation (NPV)46061.8631944444"/>
    <s v="Not Found"/>
    <s v="valuation report OLAP exports"/>
    <s v="MCPBEDBValuation (NPV)valuation report OLAP exports"/>
    <s v="MCPBEDBValuation (NPV)"/>
    <s v="Not Started"/>
    <m/>
    <m/>
    <m/>
    <m/>
    <m/>
    <m/>
    <m/>
    <m/>
    <m/>
    <m/>
    <m/>
    <m/>
    <n v="2601"/>
    <x v="6"/>
    <x v="0"/>
    <s v="START valuation report OLAP exports"/>
    <s v="END valuation report OLAP exports"/>
    <d v="2026-02-08T20:43:00"/>
    <d v="2026-02-08T21:33:00"/>
    <d v="2026-02-08T21:33:00"/>
    <s v="NULL"/>
    <s v="Completed"/>
    <s v="Valuation_MCP_Export"/>
    <n v="1"/>
    <s v="valuation report OLAP exports"/>
    <n v="0.83"/>
    <n v="0"/>
    <n v="0.83"/>
    <n v="0"/>
    <n v="0"/>
    <n v="0.83"/>
    <m/>
    <m/>
    <n v="0"/>
    <n v="0"/>
    <n v="0.83"/>
    <n v="0"/>
    <n v="0.83"/>
    <s v="No Error"/>
    <m/>
    <m/>
    <m/>
    <m/>
    <m/>
    <m/>
    <m/>
    <m/>
    <m/>
    <m/>
    <s v=""/>
  </r>
  <r>
    <s v="Valuation (NPV)"/>
    <s v="BEDBValuation (NPV)46061.8979166667"/>
    <s v="Not Found"/>
    <s v="valuation report QRM Reporter exports"/>
    <s v="MCPBEDBValuation (NPV)valuation report QRM Reporter exports"/>
    <s v="MCPBEDBValuation (NPV)"/>
    <s v="Not Started"/>
    <m/>
    <m/>
    <m/>
    <m/>
    <m/>
    <m/>
    <m/>
    <m/>
    <m/>
    <m/>
    <m/>
    <m/>
    <n v="2601"/>
    <x v="6"/>
    <x v="0"/>
    <s v="START valuation report QRM Reporter exports"/>
    <s v="END valuation report QRM Reporter exports"/>
    <d v="2026-02-08T21:33:00"/>
    <d v="2026-02-08T21:41:00"/>
    <d v="2026-02-09T13:50:00"/>
    <s v="NULL"/>
    <s v="Completed"/>
    <s v="Valuation_MCP_Export"/>
    <n v="1"/>
    <s v="valuation report QRM Reporter exports"/>
    <n v="0.13"/>
    <n v="0"/>
    <n v="0.13"/>
    <n v="0"/>
    <n v="0"/>
    <n v="0.13"/>
    <m/>
    <m/>
    <n v="0"/>
    <n v="0"/>
    <n v="0.13"/>
    <n v="0"/>
    <n v="0.13"/>
    <s v="No Error"/>
    <m/>
    <m/>
    <m/>
    <m/>
    <m/>
    <m/>
    <m/>
    <m/>
    <m/>
    <m/>
    <s v=""/>
  </r>
  <r>
    <s v="Import Strategies"/>
    <s v="BEDBImport Strategies46062.5763888889"/>
    <s v="Not Found"/>
    <s v="import strategies Risk"/>
    <s v="MCPBEDBImport Strategiesimport strategies Risk"/>
    <s v="MCPBEDBImport Strategies"/>
    <s v="Not Started"/>
    <m/>
    <m/>
    <m/>
    <m/>
    <m/>
    <m/>
    <m/>
    <m/>
    <m/>
    <m/>
    <m/>
    <m/>
    <n v="2601"/>
    <x v="6"/>
    <x v="0"/>
    <s v="START import strategies Risk"/>
    <s v="END import strategies Risk"/>
    <d v="2026-02-09T13:50:00"/>
    <d v="2026-02-09T13:56:00"/>
    <d v="2026-02-09T14:00:00"/>
    <s v="NULL"/>
    <s v="Completed"/>
    <s v="Import_Strategies_Risk_MCP"/>
    <n v="1"/>
    <s v="import strategies Risk"/>
    <n v="0.1"/>
    <n v="0"/>
    <n v="0.1"/>
    <n v="0"/>
    <n v="0"/>
    <n v="0.1"/>
    <m/>
    <m/>
    <n v="0"/>
    <n v="0"/>
    <n v="0.1"/>
    <n v="0"/>
    <n v="0.1"/>
    <s v="No Error"/>
    <m/>
    <m/>
    <m/>
    <m/>
    <m/>
    <m/>
    <m/>
    <m/>
    <m/>
    <m/>
    <s v=""/>
  </r>
  <r>
    <s v="Planning (NII)"/>
    <s v="BEDBPlanning (NII)46062.5833333333"/>
    <s v="Not Found"/>
    <s v="combined planning run"/>
    <s v="MCPBEDBPlanning (NII)combined planning run"/>
    <s v="MCPBEDBPlanning (NII)"/>
    <s v="Not Started"/>
    <m/>
    <m/>
    <m/>
    <m/>
    <m/>
    <m/>
    <m/>
    <m/>
    <m/>
    <m/>
    <m/>
    <m/>
    <n v="2601"/>
    <x v="6"/>
    <x v="0"/>
    <s v="START combined planning run"/>
    <s v="END combined planning run"/>
    <d v="2026-02-09T14:00:00"/>
    <d v="2026-02-10T22:27:00"/>
    <d v="2026-02-10T22:27:00"/>
    <s v="NULL"/>
    <s v="Completed"/>
    <s v="Planning_MCP"/>
    <n v="1"/>
    <s v="combined planning run"/>
    <n v="32.450000000000003"/>
    <n v="32.450000000000003"/>
    <n v="0"/>
    <n v="0"/>
    <n v="32.450000000000003"/>
    <n v="32.450000000000003"/>
    <n v="0"/>
    <m/>
    <n v="0"/>
    <n v="0"/>
    <n v="32.450000000000003"/>
    <n v="0"/>
    <n v="32.450000000000003"/>
    <s v="No Error"/>
    <m/>
    <m/>
    <s v="No error, this is the successful and useful run"/>
    <m/>
    <m/>
    <m/>
    <m/>
    <m/>
    <m/>
    <m/>
    <s v=""/>
  </r>
  <r>
    <s v="Planning (NII)"/>
    <s v="BEDBPlanning (NII)46063.9354166667"/>
    <s v="Not Found"/>
    <s v="export to ara"/>
    <s v="MCPBEDBPlanning (NII)export to ara"/>
    <s v="MCPBEDBPlanning (NII)"/>
    <s v="Not Started"/>
    <m/>
    <m/>
    <m/>
    <m/>
    <m/>
    <m/>
    <m/>
    <m/>
    <m/>
    <m/>
    <m/>
    <m/>
    <n v="2601"/>
    <x v="6"/>
    <x v="0"/>
    <s v="START export to ara"/>
    <s v="END export to ara"/>
    <d v="2026-02-10T22:27:00"/>
    <d v="2026-02-10T22:29:00"/>
    <d v="2026-02-10T22:31:00"/>
    <s v="NULL"/>
    <s v="Completed"/>
    <s v="Planning_MCP"/>
    <n v="2"/>
    <s v="export to ara"/>
    <n v="0.03"/>
    <n v="0"/>
    <n v="0.03"/>
    <n v="0"/>
    <n v="0"/>
    <n v="0.03"/>
    <m/>
    <m/>
    <n v="0"/>
    <n v="0"/>
    <n v="0.03"/>
    <n v="0"/>
    <n v="0.03"/>
    <s v="No Error"/>
    <m/>
    <m/>
    <m/>
    <m/>
    <m/>
    <m/>
    <m/>
    <m/>
    <m/>
    <m/>
    <s v=""/>
  </r>
  <r>
    <s v="Planning (NII)"/>
    <s v="BEDBPlanning (NII)46063.9381944444"/>
    <s v="Not Found"/>
    <s v="Light Maintenance"/>
    <s v="MCPBEDBPlanning (NII)Light Maintenance"/>
    <s v="MCPBEDBPlanning (NII)"/>
    <s v="Not Started"/>
    <m/>
    <m/>
    <m/>
    <m/>
    <m/>
    <m/>
    <m/>
    <m/>
    <m/>
    <m/>
    <m/>
    <m/>
    <n v="2601"/>
    <x v="6"/>
    <x v="0"/>
    <s v="START Light Maintenance"/>
    <s v="END Light Maintenance"/>
    <d v="2026-02-10T22:31:00"/>
    <d v="2026-02-11T02:30:00"/>
    <d v="2026-02-11T02:30:00"/>
    <s v="NULL"/>
    <s v="Completed"/>
    <s v="Planning_MCP_Export"/>
    <n v="2"/>
    <s v="Light Maintenance"/>
    <n v="3.98"/>
    <n v="0"/>
    <n v="3.98"/>
    <n v="0"/>
    <n v="0"/>
    <n v="3.98"/>
    <m/>
    <m/>
    <n v="0"/>
    <n v="0"/>
    <n v="3.98"/>
    <n v="0"/>
    <n v="3.98"/>
    <s v="No Error"/>
    <m/>
    <m/>
    <m/>
    <m/>
    <m/>
    <m/>
    <m/>
    <m/>
    <m/>
    <m/>
    <s v=""/>
  </r>
  <r>
    <s v="Planning (NII)"/>
    <s v="BEDBPlanning (NII)46064.1041666667"/>
    <s v="Not Found"/>
    <s v="planning run QRM reporter exports"/>
    <s v="MCPBEDBPlanning (NII)planning run QRM reporter exports"/>
    <s v="MCPBEDBPlanning (NII)"/>
    <s v="Not Started"/>
    <m/>
    <m/>
    <m/>
    <m/>
    <m/>
    <m/>
    <m/>
    <m/>
    <m/>
    <m/>
    <m/>
    <m/>
    <n v="2601"/>
    <x v="6"/>
    <x v="0"/>
    <s v="START planning run QRM reporter exports"/>
    <s v="END planning run QRM reporter exports"/>
    <d v="2026-02-11T02:30:00"/>
    <d v="2026-02-11T09:29:00"/>
    <d v="2026-02-11T11:37:00"/>
    <s v="NULL"/>
    <s v="Completed"/>
    <s v="Planning_MCP_Export"/>
    <n v="1"/>
    <s v="planning run QRM reporter exports"/>
    <n v="6.98"/>
    <n v="6.98"/>
    <n v="0"/>
    <n v="2.13"/>
    <n v="9.11"/>
    <n v="9.11"/>
    <n v="0"/>
    <m/>
    <n v="0"/>
    <n v="2.13"/>
    <n v="6.98"/>
    <n v="2.13"/>
    <n v="9.11"/>
    <s v="Configuration"/>
    <s v="Existing Configuration &amp; ALM Engine Behavior"/>
    <s v="ALM Engine Defect"/>
    <s v="Primary contraint issue that led to a failed task in HPC affecting the run and skipping one scenario S613_CBR_Dwn (opp cost for missing scenario)"/>
    <m/>
    <m/>
    <s v="Single‑Location Impact"/>
    <s v="Recurring"/>
    <s v="rerun the planning run with the missing scenario"/>
    <s v="Primary contraint issue to be fixed in the new update of QRM"/>
    <s v="INC14525775"/>
    <s v=""/>
  </r>
  <r>
    <s v="Planning (NII)"/>
    <s v="BEDBPlanning (NII)46064.4840277778"/>
    <s v="Not Found"/>
    <s v="combined planning run"/>
    <s v="MCPBEDBPlanning (NII)combined planning run"/>
    <s v="MCPBEDBPlanning (NII)"/>
    <s v="Not Started"/>
    <m/>
    <m/>
    <m/>
    <m/>
    <m/>
    <m/>
    <m/>
    <m/>
    <m/>
    <m/>
    <m/>
    <m/>
    <n v="2601"/>
    <x v="6"/>
    <x v="0"/>
    <s v="START combined planning run"/>
    <s v="NULL"/>
    <d v="2026-02-11T11:37:00"/>
    <d v="2026-02-11T18:29:00"/>
    <d v="2026-02-11T20:08:00"/>
    <s v="NULL"/>
    <s v="Unfinished"/>
    <s v="Planning_MCP BE rr only missing scenario"/>
    <n v="2"/>
    <s v="combined planning run"/>
    <n v="6.87"/>
    <n v="6.87"/>
    <n v="0"/>
    <n v="0"/>
    <n v="6.87"/>
    <n v="6.87"/>
    <m/>
    <m/>
    <n v="6.87"/>
    <n v="0"/>
    <n v="0"/>
    <n v="6.87"/>
    <n v="6.87"/>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s v="INC14536561 | Incident | ServiceNow DevOps"/>
    <s v=""/>
  </r>
  <r>
    <s v="Planning (NII)"/>
    <s v="BEDBPlanning (NII)46064.8388888889"/>
    <s v="Not Found"/>
    <s v="combined planning run"/>
    <s v="MCPBEDBPlanning (NII)combined planning run"/>
    <s v="MCPBEDBPlanning (NII)"/>
    <s v="Not Started"/>
    <m/>
    <m/>
    <m/>
    <m/>
    <m/>
    <m/>
    <m/>
    <m/>
    <m/>
    <m/>
    <m/>
    <m/>
    <n v="2601"/>
    <x v="6"/>
    <x v="0"/>
    <s v="START combined planning run"/>
    <s v="END combined planning run"/>
    <d v="2026-02-11T20:08:00"/>
    <d v="2026-02-12T16:07:00"/>
    <d v="2026-02-12T16:07:00"/>
    <s v="NULL"/>
    <s v="Completed"/>
    <s v="Planning_MCP BE rr only missing scenario rr"/>
    <n v="3"/>
    <s v="combined planning run"/>
    <n v="19.98"/>
    <n v="0"/>
    <n v="19.98"/>
    <n v="0"/>
    <n v="0"/>
    <n v="19.98"/>
    <n v="19.98"/>
    <m/>
    <n v="19.98"/>
    <n v="0"/>
    <n v="0"/>
    <n v="19.98"/>
    <n v="19.98"/>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combined planning run"/>
  </r>
  <r>
    <s v="Planning (NII)"/>
    <s v="BEDBPlanning (NII)46065.6715277778"/>
    <s v="Not Found"/>
    <s v="export to ara"/>
    <s v="MCPBEDBPlanning (NII)export to ara"/>
    <s v="MCPBEDBPlanning (NII)"/>
    <s v="Not Started"/>
    <m/>
    <m/>
    <m/>
    <m/>
    <m/>
    <m/>
    <m/>
    <m/>
    <m/>
    <m/>
    <m/>
    <m/>
    <n v="2601"/>
    <x v="6"/>
    <x v="0"/>
    <s v="START export to ara"/>
    <s v="END export to ara"/>
    <d v="2026-02-12T16:07:00"/>
    <d v="2026-02-12T16:07:00"/>
    <d v="2026-02-12T16:53:00"/>
    <s v="NULL"/>
    <s v="Completed"/>
    <s v="Planning_MCP BE rr only missing scenario rr"/>
    <n v="3"/>
    <s v="export to ara"/>
    <n v="0"/>
    <n v="0"/>
    <n v="0"/>
    <n v="0"/>
    <n v="0"/>
    <n v="0"/>
    <n v="0"/>
    <m/>
    <n v="0"/>
    <n v="0"/>
    <n v="0"/>
    <n v="0"/>
    <n v="0"/>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export to ara"/>
  </r>
  <r>
    <s v="Planning (NII)"/>
    <s v="BEDBPlanning (NII)46065.7034722222"/>
    <s v="Not Found"/>
    <s v="Light Maintenance"/>
    <s v="MCPBEDBPlanning (NII)Light Maintenance"/>
    <s v="MCPBEDBPlanning (NII)"/>
    <s v="Not Started"/>
    <m/>
    <m/>
    <m/>
    <m/>
    <m/>
    <m/>
    <m/>
    <m/>
    <m/>
    <m/>
    <m/>
    <m/>
    <n v="2601"/>
    <x v="6"/>
    <x v="0"/>
    <s v="START Light Maintenance"/>
    <s v="END Light Maintenance"/>
    <d v="2026-02-12T16:53:00"/>
    <d v="2026-02-12T17:52:00"/>
    <d v="2026-02-12T17:52:00"/>
    <s v="NULL"/>
    <s v="Completed"/>
    <s v="Planning_MCP_Export BE with the rerun"/>
    <n v="3"/>
    <s v="Light Maintenance"/>
    <n v="0.98"/>
    <n v="0"/>
    <n v="0.98"/>
    <n v="0"/>
    <n v="0"/>
    <n v="0.98"/>
    <n v="0.98"/>
    <m/>
    <n v="0.98"/>
    <n v="0"/>
    <n v="0"/>
    <n v="0.98"/>
    <n v="0.98"/>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Light Maintenance"/>
  </r>
  <r>
    <s v="Planning (NII)"/>
    <s v="BEDBPlanning (NII)46065.7444444444"/>
    <s v="Not Found"/>
    <s v="planning run QRM reporter exports"/>
    <s v="MCPBEDBPlanning (NII)planning run QRM reporter exports"/>
    <s v="MCPBEDBPlanning (NII)"/>
    <s v="Not Started"/>
    <m/>
    <m/>
    <m/>
    <m/>
    <m/>
    <m/>
    <m/>
    <m/>
    <m/>
    <m/>
    <m/>
    <m/>
    <n v="2601"/>
    <x v="6"/>
    <x v="0"/>
    <s v="START planning run QRM reporter exports"/>
    <s v="END planning run QRM reporter exports"/>
    <d v="2026-02-12T17:52:00"/>
    <d v="2026-02-13T01:27:00"/>
    <d v="2026-02-13T01:29:00"/>
    <s v="NULL"/>
    <s v="Completed"/>
    <s v="Planning_MCP_Export BE with the rerun"/>
    <n v="2"/>
    <s v="planning run QRM reporter exports"/>
    <n v="7.58"/>
    <n v="0"/>
    <n v="7.58"/>
    <n v="0"/>
    <n v="0"/>
    <n v="7.58"/>
    <n v="7.58"/>
    <m/>
    <n v="7.58"/>
    <n v="0"/>
    <n v="0"/>
    <n v="7.58"/>
    <n v="7.58"/>
    <s v="Configuration"/>
    <s v="Existing Configuration &amp; ALM Engine Behavior"/>
    <s v="ALM Engine Defect"/>
    <s v="Primary contraint issue that led to a failed task in HPC affecting the run and skipping one scenario S613_CBR_Dwn"/>
    <m/>
    <m/>
    <s v="Single‑Location Impact"/>
    <s v="Recurring"/>
    <s v="rerun the planning run with the missing scenario"/>
    <s v="Primary contraint issue to be fixed in the new update of QRM"/>
    <s v="INC14525775"/>
    <s v=""/>
  </r>
  <r>
    <s v="EC"/>
    <s v="BEDBEC46066.0618055556"/>
    <s v="Not Found"/>
    <s v="Full Maintenance"/>
    <s v="MCPBEDBECFull Maintenance"/>
    <s v="MCPBEDBEC"/>
    <s v="Not Started"/>
    <m/>
    <m/>
    <m/>
    <m/>
    <m/>
    <m/>
    <m/>
    <m/>
    <m/>
    <m/>
    <m/>
    <m/>
    <n v="2601"/>
    <x v="6"/>
    <x v="0"/>
    <s v="START Full Maintenance"/>
    <s v="END Full Maintenance"/>
    <d v="2026-02-13T01:29:00"/>
    <d v="2026-02-13T10:31:00"/>
    <d v="2026-02-13T10:31:00"/>
    <s v="NULL"/>
    <s v="Completed"/>
    <s v="EC_BE_MCP"/>
    <n v="1"/>
    <s v="Full Maintenance"/>
    <n v="9.0299999999999994"/>
    <n v="0"/>
    <n v="9.0299999999999994"/>
    <n v="0"/>
    <n v="0"/>
    <n v="9.0299999999999994"/>
    <m/>
    <m/>
    <n v="0"/>
    <n v="0"/>
    <n v="9.0299999999999994"/>
    <n v="0"/>
    <n v="9.0299999999999994"/>
    <s v="No Error"/>
    <m/>
    <m/>
    <m/>
    <m/>
    <m/>
    <m/>
    <m/>
    <m/>
    <m/>
    <m/>
    <s v=""/>
  </r>
  <r>
    <s v="EC"/>
    <s v="BEDBEC46066.4381944444"/>
    <s v="Not Found"/>
    <s v="ing-ec valuation"/>
    <s v="MCPBEDBECing-ec valuation"/>
    <s v="MCPBEDBEC"/>
    <s v="Not Started"/>
    <m/>
    <m/>
    <m/>
    <m/>
    <m/>
    <m/>
    <m/>
    <m/>
    <m/>
    <m/>
    <m/>
    <m/>
    <n v="2601"/>
    <x v="6"/>
    <x v="0"/>
    <s v="START ing-ec valuation"/>
    <s v="NULL"/>
    <d v="2026-02-13T10:31:00"/>
    <d v="2026-02-13T10:40:00"/>
    <d v="2026-02-13T11:11:00"/>
    <s v="Exception Info: Workflow finished with errors. (line: 39)  "/>
    <s v="Failed"/>
    <s v="EC_BE_MCP"/>
    <n v="1"/>
    <s v="ing-ec valuation"/>
    <n v="0.15"/>
    <n v="0.15"/>
    <n v="0"/>
    <n v="0.52"/>
    <n v="0.67"/>
    <n v="0.67"/>
    <m/>
    <m/>
    <n v="0.15"/>
    <n v="0.52"/>
    <n v="0"/>
    <n v="0.67"/>
    <n v="0.67"/>
    <s v="Configuration"/>
    <s v="RFC/STP Driven Configuration Changes"/>
    <s v="Change-Induced Configuration Issue"/>
    <s v="With the introduction of trigger scripts, KR and EC common workflows were changed by TACT to only have export and DB maintenance. Therefore we needed to perform workaround by adding PROD_COMMON_NPV with KR / EC variables. "/>
    <m/>
    <m/>
    <s v="Global / Multi‑Location Impact"/>
    <s v="One‑Off"/>
    <s v="Workaround performed via addition of &quot;PROD_COMMON_NPV&quot; before the KR and EC 'export' workflows. "/>
    <s v="TACT to perform structural fix (via reversion of workflows) + improve controls on their end to have oversight on actual impact of changing things in production. _x000a__x000a_Major improvements especially with orchestration scripts should have full testing scope"/>
    <s v="INC14525257"/>
    <s v=""/>
  </r>
  <r>
    <s v="EC"/>
    <s v="BEDBEC46066.4659722222"/>
    <s v="Not Found"/>
    <s v="ing-ec valuation"/>
    <s v="MCPBEDBECing-ec valuation"/>
    <s v="MCPBEDBEC"/>
    <s v="Not Started"/>
    <m/>
    <m/>
    <m/>
    <m/>
    <m/>
    <m/>
    <m/>
    <m/>
    <m/>
    <m/>
    <m/>
    <m/>
    <n v="2601"/>
    <x v="6"/>
    <x v="0"/>
    <s v="START ing-ec valuation"/>
    <s v="END ing-ec valuation"/>
    <d v="2026-02-13T11:11:00"/>
    <d v="2026-02-14T12:35:00"/>
    <d v="2026-02-14T12:35:00"/>
    <s v="NULL"/>
    <s v="Completed"/>
    <s v="EC_BE_MCP rr"/>
    <n v="2"/>
    <s v="ing-ec valuation"/>
    <n v="25.4"/>
    <n v="0"/>
    <n v="25.4"/>
    <n v="0"/>
    <n v="0"/>
    <n v="25.4"/>
    <m/>
    <m/>
    <n v="0"/>
    <n v="0"/>
    <n v="25.4"/>
    <n v="0"/>
    <n v="25.4"/>
    <s v="No Error"/>
    <m/>
    <m/>
    <m/>
    <m/>
    <m/>
    <m/>
    <m/>
    <m/>
    <m/>
    <m/>
    <s v=""/>
  </r>
  <r>
    <s v="EC"/>
    <s v="BEDBEC46067.5243055556"/>
    <s v="Not Found"/>
    <s v="ing-ec valuation exports"/>
    <s v="MCPBEDBECing-ec valuation exports"/>
    <s v="MCPBEDBEC"/>
    <s v="Not Started"/>
    <m/>
    <m/>
    <m/>
    <m/>
    <m/>
    <m/>
    <m/>
    <m/>
    <m/>
    <m/>
    <m/>
    <m/>
    <n v="2601"/>
    <x v="6"/>
    <x v="0"/>
    <s v="START ing-ec valuation exports"/>
    <s v="END ing-ec valuation exports"/>
    <d v="2026-02-14T12:35:00"/>
    <d v="2026-02-14T12:41:00"/>
    <d v="2026-02-14T12:43:00"/>
    <s v="NULL"/>
    <s v="Completed"/>
    <s v="EC_BE_MCP rr"/>
    <n v="1"/>
    <s v="ing-ec valuation exports"/>
    <n v="0.1"/>
    <n v="0"/>
    <n v="0.1"/>
    <n v="0"/>
    <n v="0"/>
    <n v="0.1"/>
    <m/>
    <m/>
    <n v="0"/>
    <n v="0"/>
    <n v="0.1"/>
    <n v="0"/>
    <n v="0.1"/>
    <s v="No Error"/>
    <m/>
    <m/>
    <m/>
    <m/>
    <m/>
    <m/>
    <m/>
    <m/>
    <m/>
    <m/>
    <s v=""/>
  </r>
  <r>
    <s v="KR"/>
    <s v="BEDBKR46067.5298611111"/>
    <s v="Not Found"/>
    <s v="Light Maintenance"/>
    <s v="MCPBEDBKRLight Maintenance"/>
    <s v="MCPBEDBKR"/>
    <s v="Not Started"/>
    <m/>
    <m/>
    <m/>
    <m/>
    <m/>
    <m/>
    <m/>
    <m/>
    <m/>
    <m/>
    <m/>
    <m/>
    <n v="2601"/>
    <x v="6"/>
    <x v="0"/>
    <s v="START Light Maintenance"/>
    <s v="END Light Maintenance"/>
    <d v="2026-02-14T12:43:00"/>
    <d v="2026-02-14T13:20:00"/>
    <d v="2026-02-14T13:20:00"/>
    <s v="NULL"/>
    <s v="Completed"/>
    <s v="KR_BE_MCP"/>
    <n v="4"/>
    <s v="Light Maintenance"/>
    <n v="0.62"/>
    <n v="0"/>
    <n v="0.62"/>
    <n v="0"/>
    <n v="0"/>
    <n v="0.62"/>
    <m/>
    <m/>
    <n v="0"/>
    <n v="0"/>
    <n v="0.62"/>
    <n v="0"/>
    <n v="0.62"/>
    <s v="No Error"/>
    <m/>
    <m/>
    <m/>
    <m/>
    <m/>
    <m/>
    <m/>
    <m/>
    <m/>
    <m/>
    <s v="Light Maintenance"/>
  </r>
  <r>
    <s v="KR"/>
    <s v="BEDBKR46067.5555555556"/>
    <s v="Not Found"/>
    <s v="bpv-kr valuation"/>
    <s v="MCPBEDBKRbpv-kr valuation"/>
    <s v="MCPBEDBKR"/>
    <s v="Not Started"/>
    <m/>
    <m/>
    <m/>
    <m/>
    <m/>
    <m/>
    <m/>
    <m/>
    <m/>
    <m/>
    <m/>
    <m/>
    <n v="2601"/>
    <x v="6"/>
    <x v="0"/>
    <s v="START bpv-kr valuation"/>
    <s v="END bpv-kr valuation"/>
    <d v="2026-02-14T13:20:00"/>
    <d v="2026-02-15T04:02:00"/>
    <d v="2026-02-15T04:02:00"/>
    <s v="NULL"/>
    <s v="Completed"/>
    <s v="KR_BE_MCP"/>
    <n v="1"/>
    <s v="bpv-kr valuation"/>
    <n v="14.7"/>
    <n v="0"/>
    <n v="14.7"/>
    <n v="0"/>
    <n v="0"/>
    <n v="14.7"/>
    <m/>
    <m/>
    <n v="0"/>
    <n v="0"/>
    <n v="14.7"/>
    <n v="0"/>
    <n v="14.7"/>
    <s v="No Error"/>
    <m/>
    <m/>
    <m/>
    <m/>
    <m/>
    <m/>
    <m/>
    <m/>
    <m/>
    <m/>
    <s v=""/>
  </r>
  <r>
    <s v="KR"/>
    <s v="BEDBKR46068.1680555556"/>
    <s v="Not Found"/>
    <s v="export to ara"/>
    <s v="MCPBEDBKRexport to ara"/>
    <s v="MCPBEDBKR"/>
    <s v="Not Started"/>
    <m/>
    <m/>
    <m/>
    <m/>
    <m/>
    <m/>
    <m/>
    <m/>
    <m/>
    <m/>
    <m/>
    <m/>
    <n v="2601"/>
    <x v="6"/>
    <x v="0"/>
    <s v="START export to ara"/>
    <s v="END export to ara"/>
    <d v="2026-02-15T04:02:00"/>
    <d v="2026-02-15T04:02:00"/>
    <d v="2026-02-15T04:02:00"/>
    <s v="NULL"/>
    <s v="Completed"/>
    <s v="KR_BE_MCP"/>
    <n v="4"/>
    <s v="export to ara"/>
    <n v="0"/>
    <n v="0"/>
    <n v="0"/>
    <n v="0"/>
    <n v="0"/>
    <n v="0"/>
    <m/>
    <m/>
    <n v="0"/>
    <n v="0"/>
    <n v="0"/>
    <n v="0"/>
    <n v="0"/>
    <s v="No Error"/>
    <m/>
    <m/>
    <m/>
    <m/>
    <m/>
    <m/>
    <m/>
    <m/>
    <m/>
    <m/>
    <s v="export to ara"/>
  </r>
  <r>
    <s v="KR"/>
    <s v="BEDBKR46068.1680555556"/>
    <s v="Not Found"/>
    <s v="bpv-kr valuation exports"/>
    <s v="MCPBEDBKRbpv-kr valuation exports"/>
    <s v="MCPBEDBKR"/>
    <s v="Not Started"/>
    <m/>
    <m/>
    <m/>
    <m/>
    <m/>
    <m/>
    <m/>
    <m/>
    <m/>
    <m/>
    <m/>
    <m/>
    <n v="2601"/>
    <x v="6"/>
    <x v="0"/>
    <s v="START bpv-kr valuation exports"/>
    <s v="END bpv-kr valuation exports"/>
    <d v="2026-02-15T04:02:00"/>
    <d v="2026-02-15T04:02:00"/>
    <d v="2026-02-15T18:16:00"/>
    <s v="NULL"/>
    <s v="Completed"/>
    <s v="KR_BE_MCP"/>
    <n v="1"/>
    <s v="bpv-kr valuation exports"/>
    <n v="0"/>
    <n v="0"/>
    <n v="0"/>
    <n v="0"/>
    <n v="0"/>
    <n v="0"/>
    <m/>
    <m/>
    <n v="0"/>
    <n v="0"/>
    <n v="0"/>
    <n v="0"/>
    <n v="0"/>
    <s v="No Error"/>
    <m/>
    <m/>
    <m/>
    <m/>
    <m/>
    <m/>
    <m/>
    <m/>
    <m/>
    <m/>
    <s v=""/>
  </r>
  <r>
    <s v="Valuation AIC"/>
    <s v="BEDBValuation AIC46068.7611111111"/>
    <s v="Not Found"/>
    <s v="load AIC Spreads"/>
    <s v="MCPBEDBValuation AICload AIC Spreads"/>
    <s v="MCPBEDBValuation AIC"/>
    <s v="Not Started"/>
    <m/>
    <m/>
    <m/>
    <m/>
    <m/>
    <m/>
    <m/>
    <m/>
    <m/>
    <m/>
    <m/>
    <m/>
    <n v="2601"/>
    <x v="6"/>
    <x v="0"/>
    <s v="START load AIC Spreads"/>
    <s v="END load AIC Spreads"/>
    <d v="2026-02-15T18:16:00"/>
    <d v="2026-02-15T18:27:00"/>
    <d v="2026-02-15T18:27:00"/>
    <s v="NULL"/>
    <s v="Completed"/>
    <s v="Valuation_AIC_BE_MCP"/>
    <n v="1"/>
    <s v="load AIC Spreads"/>
    <n v="0.18"/>
    <n v="0"/>
    <n v="0.18"/>
    <n v="0"/>
    <n v="0"/>
    <n v="0.18"/>
    <m/>
    <m/>
    <n v="0"/>
    <n v="0"/>
    <n v="0.18"/>
    <n v="0"/>
    <n v="0.18"/>
    <s v="No Error"/>
    <m/>
    <m/>
    <m/>
    <m/>
    <m/>
    <m/>
    <m/>
    <m/>
    <m/>
    <m/>
    <s v=""/>
  </r>
  <r>
    <s v="Valuation AIC"/>
    <s v="BEDBValuation AIC46068.76875"/>
    <s v="Not Found"/>
    <s v="AIC portfolio valuation run"/>
    <s v="MCPBEDBValuation AICAIC portfolio valuation run"/>
    <s v="MCPBEDBValuation AIC"/>
    <s v="Not Started"/>
    <m/>
    <m/>
    <m/>
    <m/>
    <m/>
    <m/>
    <m/>
    <m/>
    <m/>
    <m/>
    <m/>
    <m/>
    <n v="2601"/>
    <x v="6"/>
    <x v="0"/>
    <s v="START AIC portfolio valuation run"/>
    <s v="END AIC portfolio valuation run"/>
    <d v="2026-02-15T18:27:00"/>
    <d v="2026-02-15T20:20:00"/>
    <d v="2026-02-15T20:22:00"/>
    <s v="NULL"/>
    <s v="Completed"/>
    <s v="Valuation_AIC_BE_MCP"/>
    <n v="1"/>
    <s v="AIC portfolio valuation run"/>
    <n v="1.88"/>
    <n v="0"/>
    <n v="1.88"/>
    <n v="0"/>
    <n v="0"/>
    <n v="1.88"/>
    <m/>
    <m/>
    <n v="0"/>
    <n v="0"/>
    <n v="1.88"/>
    <n v="0"/>
    <n v="1.88"/>
    <s v="No Error"/>
    <m/>
    <m/>
    <m/>
    <m/>
    <m/>
    <m/>
    <m/>
    <m/>
    <m/>
    <m/>
    <s v=""/>
  </r>
  <r>
    <s v="GAP"/>
    <s v="BEDBGAP46068.8486111111"/>
    <s v="Not Found"/>
    <s v="gap planning"/>
    <s v="MCPBEDBGAPgap planning"/>
    <s v="MCPBEDBGAP"/>
    <s v="Not Started"/>
    <m/>
    <m/>
    <m/>
    <m/>
    <m/>
    <m/>
    <m/>
    <m/>
    <m/>
    <m/>
    <m/>
    <m/>
    <n v="2601"/>
    <x v="6"/>
    <x v="0"/>
    <s v="START gap planning"/>
    <s v="END gap planning"/>
    <d v="2026-02-15T20:22:00"/>
    <d v="2026-02-15T22:26:00"/>
    <s v="NULL"/>
    <s v="NULL"/>
    <s v="Completed"/>
    <s v="GAP_BE_MCP"/>
    <n v="1"/>
    <s v="gap planning"/>
    <n v="2.0699999999999998"/>
    <n v="0"/>
    <n v="2.0699999999999998"/>
    <n v="0"/>
    <n v="0"/>
    <n v="2.0699999999999998"/>
    <m/>
    <m/>
    <n v="0"/>
    <n v="0"/>
    <n v="2.0699999999999998"/>
    <n v="0"/>
    <n v="2.0699999999999998"/>
    <s v="No Error"/>
    <m/>
    <m/>
    <m/>
    <m/>
    <m/>
    <m/>
    <m/>
    <m/>
    <m/>
    <m/>
    <s v=""/>
  </r>
  <r>
    <s v="EVE (Monthly)"/>
    <s v="BEDBEVE (Monthly)46073.0416666667"/>
    <s v="Not Found"/>
    <s v="eve optionality copy run parameters"/>
    <s v="MCPBEDBEVE (Monthly)eve optionality copy run parameters"/>
    <s v="MCPBEDBEVE (Monthly)"/>
    <s v="Not Started"/>
    <m/>
    <m/>
    <m/>
    <m/>
    <m/>
    <m/>
    <m/>
    <m/>
    <m/>
    <m/>
    <m/>
    <m/>
    <n v="2601"/>
    <x v="6"/>
    <x v="0"/>
    <s v="START eve optionality copy run parameters"/>
    <s v="END eve optionality copy run parameters"/>
    <d v="2026-02-20T01:00:00"/>
    <d v="2026-02-20T01:00:00"/>
    <d v="2026-02-20T01:00:00"/>
    <s v="NULL"/>
    <s v="Completed"/>
    <s v="EVE_Monthly_BE_MCP"/>
    <n v="1"/>
    <s v="eve optionality copy run parameters"/>
    <n v="0"/>
    <n v="0"/>
    <n v="0"/>
    <n v="0"/>
    <n v="0"/>
    <n v="0"/>
    <m/>
    <m/>
    <n v="0"/>
    <n v="0"/>
    <n v="0"/>
    <n v="0"/>
    <n v="0"/>
    <s v="No Error"/>
    <m/>
    <m/>
    <m/>
    <m/>
    <m/>
    <m/>
    <m/>
    <m/>
    <m/>
    <m/>
    <s v=""/>
  </r>
  <r>
    <s v="EVE (Monthly)"/>
    <s v="BEDBEVE (Monthly)46073.0416666667"/>
    <s v="Not Found"/>
    <s v="EVE Optionality SCF BE Valuation run"/>
    <s v="MCPBEDBEVE (Monthly)EVE Optionality SCF BE Valuation run"/>
    <s v="MCPBEDBEVE (Monthly)"/>
    <s v="Not Started"/>
    <m/>
    <m/>
    <m/>
    <m/>
    <m/>
    <m/>
    <m/>
    <m/>
    <m/>
    <m/>
    <m/>
    <m/>
    <n v="2601"/>
    <x v="6"/>
    <x v="0"/>
    <s v="START EVE Optionality SCF BE Valuation run"/>
    <s v="END EVE Optionality SCF BE Valuation run"/>
    <d v="2026-02-20T01:00:00"/>
    <d v="2026-02-20T03:36:00"/>
    <s v="NULL"/>
    <s v="NULL"/>
    <s v="Completed"/>
    <s v="EVE_Monthly_BE_MCP"/>
    <n v="1"/>
    <s v="EVE Optionality SCF BE Valuation run"/>
    <n v="2.6"/>
    <n v="0"/>
    <n v="2.6"/>
    <n v="0"/>
    <n v="0"/>
    <n v="2.6"/>
    <m/>
    <m/>
    <n v="0"/>
    <n v="0"/>
    <n v="2.6"/>
    <n v="0"/>
    <n v="2.6"/>
    <s v="No Error"/>
    <m/>
    <m/>
    <m/>
    <m/>
    <m/>
    <m/>
    <m/>
    <m/>
    <m/>
    <m/>
    <s v=""/>
  </r>
  <r>
    <s v="Load Pos"/>
    <s v="ESDBLoad Pos46071.3736111111"/>
    <s v="Not Found"/>
    <s v="load Portfolio"/>
    <s v="MRPESDBLoad Posload Portfolio"/>
    <s v="MRPESDBLoad Pos"/>
    <s v="Not Started"/>
    <m/>
    <m/>
    <m/>
    <m/>
    <m/>
    <m/>
    <m/>
    <m/>
    <m/>
    <m/>
    <m/>
    <m/>
    <n v="2601"/>
    <x v="12"/>
    <x v="1"/>
    <s v="START load Portfolio"/>
    <s v="END load Portfolio"/>
    <d v="2026-02-18T08:58:00"/>
    <d v="2026-02-18T09:49:00"/>
    <d v="2026-02-18T09:49:00"/>
    <s v="NULL"/>
    <s v="Completed"/>
    <s v="Load POS_ES_MRP"/>
    <n v="1"/>
    <s v="load Portfolio"/>
    <n v="0.85"/>
    <n v="0.85"/>
    <n v="0"/>
    <n v="0"/>
    <n v="0.85"/>
    <n v="0.85"/>
    <n v="0"/>
    <m/>
    <n v="0"/>
    <n v="0"/>
    <n v="0.85"/>
    <n v="0"/>
    <n v="0.85"/>
    <s v="No Error"/>
    <m/>
    <m/>
    <m/>
    <m/>
    <m/>
    <m/>
    <m/>
    <m/>
    <m/>
    <m/>
    <s v=""/>
  </r>
  <r>
    <s v="Load Pos"/>
    <s v="ESDBLoad Pos46071.4090277778"/>
    <s v="Not Found"/>
    <s v="copy from"/>
    <s v="MRPESDBLoad Poscopy from"/>
    <s v="MRPESDBLoad Pos"/>
    <s v="Not Started"/>
    <m/>
    <m/>
    <m/>
    <m/>
    <m/>
    <m/>
    <m/>
    <m/>
    <m/>
    <m/>
    <m/>
    <m/>
    <n v="2601"/>
    <x v="12"/>
    <x v="1"/>
    <s v="START copy from"/>
    <s v="END copy from"/>
    <d v="2026-02-18T09:49:00"/>
    <d v="2026-02-18T09:50:00"/>
    <d v="2026-02-18T09:50:00"/>
    <s v="NULL"/>
    <s v="Completed"/>
    <s v="Load POS_ES_MRP"/>
    <n v="1"/>
    <s v="copy from"/>
    <n v="0.02"/>
    <n v="0.02"/>
    <n v="0"/>
    <n v="0"/>
    <n v="0.02"/>
    <n v="0.02"/>
    <n v="0"/>
    <m/>
    <n v="0"/>
    <n v="0"/>
    <n v="0.02"/>
    <n v="0"/>
    <n v="0.02"/>
    <s v="No Error"/>
    <m/>
    <m/>
    <m/>
    <m/>
    <m/>
    <m/>
    <m/>
    <m/>
    <m/>
    <m/>
    <s v=""/>
  </r>
  <r>
    <s v="Load Pos"/>
    <s v="ESDBLoad Pos46071.4097222222"/>
    <s v="Not Found"/>
    <s v="Stratification"/>
    <s v="MRPESDBLoad PosStratification"/>
    <s v="MRPESDBLoad Pos"/>
    <s v="Not Started"/>
    <m/>
    <m/>
    <m/>
    <m/>
    <m/>
    <m/>
    <m/>
    <m/>
    <m/>
    <m/>
    <m/>
    <m/>
    <n v="2601"/>
    <x v="12"/>
    <x v="1"/>
    <s v="START Stratification"/>
    <s v="END Stratification"/>
    <d v="2026-02-18T09:50:00"/>
    <d v="2026-02-18T09:58:00"/>
    <d v="2026-02-18T15:30:00"/>
    <s v="NULL"/>
    <s v="Completed"/>
    <s v="Load POS_ES_MRP"/>
    <n v="1"/>
    <s v="Stratification"/>
    <n v="0.13"/>
    <n v="0.13"/>
    <n v="0"/>
    <n v="5.53"/>
    <n v="5.66"/>
    <n v="5.66"/>
    <n v="0"/>
    <n v="0"/>
    <n v="0"/>
    <n v="0"/>
    <n v="0.13"/>
    <n v="0"/>
    <n v="0.13"/>
    <s v="No Error"/>
    <m/>
    <m/>
    <m/>
    <m/>
    <m/>
    <m/>
    <m/>
    <m/>
    <m/>
    <m/>
    <s v=""/>
  </r>
  <r>
    <s v="Load Compare Spreads"/>
    <s v="ESDBLoad Compare Spreads46071.6458333333"/>
    <s v="Not Found"/>
    <s v="load Spreads"/>
    <s v="MRPESDBLoad Compare Spreadsload Spreads"/>
    <s v="MRPESDBLoad Compare Spreads"/>
    <s v="Not Started"/>
    <m/>
    <m/>
    <m/>
    <m/>
    <m/>
    <m/>
    <m/>
    <m/>
    <m/>
    <m/>
    <m/>
    <m/>
    <n v="2601"/>
    <x v="12"/>
    <x v="1"/>
    <s v="START load Spreads"/>
    <s v="END load Spreads"/>
    <d v="2026-02-18T15:30:00"/>
    <d v="2026-02-18T15:51:00"/>
    <d v="2026-02-18T15:51:00"/>
    <s v="NULL"/>
    <s v="Completed"/>
    <s v="Load_compare_Spreads_ES_MRP"/>
    <n v="1"/>
    <s v="load Spreads"/>
    <n v="0.35"/>
    <n v="0"/>
    <n v="0.35"/>
    <n v="0"/>
    <n v="0"/>
    <n v="0.35"/>
    <m/>
    <m/>
    <n v="0"/>
    <n v="0"/>
    <n v="0.35"/>
    <n v="0"/>
    <n v="0.35"/>
    <s v="No Error"/>
    <m/>
    <m/>
    <m/>
    <m/>
    <m/>
    <m/>
    <m/>
    <m/>
    <m/>
    <m/>
    <s v=""/>
  </r>
  <r>
    <s v="Load Compare Spreads"/>
    <s v="ESDBLoad Compare Spreads46071.6604166667"/>
    <s v="Not Found"/>
    <s v="Spreads comparison"/>
    <s v="MRPESDBLoad Compare SpreadsSpreads comparison"/>
    <s v="MRPESDBLoad Compare Spreads"/>
    <s v="Not Started"/>
    <m/>
    <m/>
    <m/>
    <m/>
    <m/>
    <m/>
    <m/>
    <m/>
    <m/>
    <m/>
    <m/>
    <m/>
    <n v="2601"/>
    <x v="12"/>
    <x v="1"/>
    <s v="START Spreads comparison"/>
    <s v="END Spreads comparison"/>
    <d v="2026-02-18T15:51:00"/>
    <d v="2026-02-18T15:52:00"/>
    <d v="2026-02-18T21:06:00"/>
    <s v="NULL"/>
    <s v="Completed"/>
    <s v="Load_compare_Spreads_ES_MRP"/>
    <n v="1"/>
    <s v="Spreads comparison"/>
    <n v="0.02"/>
    <n v="0"/>
    <n v="0.02"/>
    <n v="0"/>
    <n v="0"/>
    <n v="0.02"/>
    <m/>
    <m/>
    <n v="0"/>
    <n v="0"/>
    <n v="0.02"/>
    <n v="0"/>
    <n v="0.02"/>
    <s v="No Error"/>
    <m/>
    <m/>
    <m/>
    <m/>
    <m/>
    <m/>
    <m/>
    <m/>
    <m/>
    <m/>
    <s v=""/>
  </r>
  <r>
    <s v="Load Market"/>
    <s v="ESDBLoad Market46071.8791666667"/>
    <s v="Not Found"/>
    <s v="load Market"/>
    <s v="MRPESDBLoad Marketload Market"/>
    <s v="MRPESDBLoad Market"/>
    <s v="Not Started"/>
    <m/>
    <m/>
    <m/>
    <m/>
    <m/>
    <m/>
    <m/>
    <m/>
    <m/>
    <m/>
    <m/>
    <m/>
    <n v="2601"/>
    <x v="12"/>
    <x v="1"/>
    <s v="START load Market"/>
    <s v="END load Market"/>
    <d v="2026-02-18T21:06:00"/>
    <d v="2026-02-18T21:49:00"/>
    <d v="2026-02-19T11:30:00"/>
    <s v="NULL"/>
    <s v="Completed"/>
    <s v="Load Market_ES_MRP"/>
    <n v="1"/>
    <s v="load Market"/>
    <n v="0.72"/>
    <n v="0"/>
    <n v="0.72"/>
    <n v="0"/>
    <n v="0"/>
    <n v="0.72"/>
    <m/>
    <m/>
    <n v="0"/>
    <n v="0"/>
    <n v="0.72"/>
    <n v="0"/>
    <n v="0.72"/>
    <s v="No Error"/>
    <m/>
    <m/>
    <m/>
    <m/>
    <m/>
    <m/>
    <m/>
    <m/>
    <m/>
    <m/>
    <s v=""/>
  </r>
  <r>
    <s v="Load Compare MP"/>
    <s v="ESDBLoad Compare MP46072.4791666667"/>
    <s v="Not Found"/>
    <s v="load MPs"/>
    <s v="MRPESDBLoad Compare MPload MPs"/>
    <s v="MRPESDBLoad Compare MP"/>
    <s v="Not Started"/>
    <m/>
    <m/>
    <m/>
    <m/>
    <m/>
    <m/>
    <m/>
    <m/>
    <m/>
    <m/>
    <m/>
    <m/>
    <n v="2601"/>
    <x v="12"/>
    <x v="1"/>
    <s v="START load MPs"/>
    <s v="END load MPs"/>
    <d v="2026-02-19T11:30:00"/>
    <d v="2026-02-19T11:32:00"/>
    <d v="2026-02-19T11:32:00"/>
    <s v="NULL"/>
    <s v="Completed"/>
    <s v="Load_compare_MP_ES_MRP"/>
    <n v="1"/>
    <s v="load MPs"/>
    <n v="0.03"/>
    <n v="0.03"/>
    <n v="0"/>
    <n v="0"/>
    <n v="0.03"/>
    <n v="0.03"/>
    <m/>
    <m/>
    <n v="0.03"/>
    <n v="0"/>
    <n v="0"/>
    <n v="0.03"/>
    <n v="0.03"/>
    <s v="Data Quality"/>
    <s v="Business Data Providers"/>
    <s v="Business Driven Input Change"/>
    <s v="Business decided to change level of 1 of the parameters, therefore new template was provided and parameters were reloaded."/>
    <s v="Model Parameters"/>
    <m/>
    <s v="Single‑Location Impact"/>
    <s v="One‑Off"/>
    <s v="-"/>
    <s v="-"/>
    <s v="-"/>
    <s v=""/>
  </r>
  <r>
    <s v="Load Compare MP"/>
    <s v="ESDBLoad Compare MP46072.4805555556"/>
    <s v="Not Found"/>
    <s v="Model parameters comparison"/>
    <s v="MRPESDBLoad Compare MPModel parameters comparison"/>
    <s v="MRPESDBLoad Compare MP"/>
    <s v="Not Started"/>
    <m/>
    <m/>
    <m/>
    <m/>
    <m/>
    <m/>
    <m/>
    <m/>
    <m/>
    <m/>
    <m/>
    <m/>
    <n v="2601"/>
    <x v="12"/>
    <x v="1"/>
    <s v="START Model parameters comparison"/>
    <s v="END Model parameters comparison"/>
    <d v="2026-02-19T11:32:00"/>
    <d v="2026-02-19T11:32:00"/>
    <d v="2026-02-19T14:03:00"/>
    <s v="NULL"/>
    <s v="Completed"/>
    <s v="Load_compare_MP_ES_MRP"/>
    <n v="1"/>
    <s v="Model parameters comparison"/>
    <n v="0"/>
    <n v="0"/>
    <n v="0"/>
    <n v="2.52"/>
    <n v="2.52"/>
    <n v="2.52"/>
    <m/>
    <m/>
    <n v="0"/>
    <n v="2.52"/>
    <n v="0"/>
    <n v="2.52"/>
    <n v="2.52"/>
    <s v="Data Quality"/>
    <s v="Business Data Providers"/>
    <s v="Business Driven Input Change"/>
    <s v="Business decided to change level of 1 of the parameters, therefore new template was provided and parameters were reloaded."/>
    <s v="Model Parameters"/>
    <m/>
    <s v="Single‑Location Impact"/>
    <s v="One‑Off"/>
    <s v="-"/>
    <s v="-"/>
    <s v="-"/>
    <s v=""/>
  </r>
  <r>
    <s v="Create NTG"/>
    <s v="ESDBCreate NTG46072.5854166667"/>
    <s v="Not Found"/>
    <s v="create NTG"/>
    <s v="MRPESDBCreate NTGcreate NTG"/>
    <s v="MRPESDBCreate NTG"/>
    <s v="Not Started"/>
    <m/>
    <m/>
    <m/>
    <m/>
    <m/>
    <m/>
    <m/>
    <m/>
    <m/>
    <m/>
    <m/>
    <m/>
    <n v="2601"/>
    <x v="12"/>
    <x v="1"/>
    <s v="START create NTG"/>
    <s v="END create NTG"/>
    <d v="2026-02-19T14:03:00"/>
    <d v="2026-02-19T14:18:00"/>
    <d v="2026-02-19T14:27:00"/>
    <s v="NULL"/>
    <s v="Completed"/>
    <s v="Create NTG_ES_MRP"/>
    <n v="1"/>
    <s v="create NTG"/>
    <n v="0.25"/>
    <n v="0"/>
    <n v="0.25"/>
    <n v="0"/>
    <n v="0"/>
    <n v="0.25"/>
    <m/>
    <m/>
    <n v="0"/>
    <n v="0"/>
    <n v="0.25"/>
    <n v="0"/>
    <n v="0.25"/>
    <s v="No Error"/>
    <m/>
    <m/>
    <m/>
    <m/>
    <m/>
    <m/>
    <m/>
    <m/>
    <m/>
    <m/>
    <s v=""/>
  </r>
  <r>
    <s v="Load Pos"/>
    <s v="ESDBLoad Pos46072.6020833333"/>
    <s v="Not Found"/>
    <s v="load Portfolio"/>
    <s v="MRPESDBLoad Posload Portfolio"/>
    <s v="MRPESDBLoad Pos"/>
    <s v="Not Started"/>
    <m/>
    <m/>
    <m/>
    <m/>
    <m/>
    <m/>
    <m/>
    <m/>
    <m/>
    <m/>
    <m/>
    <m/>
    <n v="2601"/>
    <x v="12"/>
    <x v="1"/>
    <s v="START load Portfolio"/>
    <s v="END load Portfolio"/>
    <d v="2026-02-19T14:27:00"/>
    <d v="2026-02-19T14:43:00"/>
    <d v="2026-02-19T14:43:00"/>
    <s v="NULL"/>
    <s v="Completed"/>
    <s v="Load POS_ES_MRP_NTG only"/>
    <n v="2"/>
    <s v="load Portfolio"/>
    <n v="0.27"/>
    <n v="0"/>
    <n v="0.27"/>
    <n v="0"/>
    <n v="0"/>
    <n v="0.27"/>
    <m/>
    <m/>
    <n v="0"/>
    <n v="0"/>
    <n v="0.27"/>
    <n v="0"/>
    <n v="0.27"/>
    <s v="No Error"/>
    <m/>
    <m/>
    <m/>
    <m/>
    <m/>
    <m/>
    <m/>
    <m/>
    <m/>
    <m/>
    <s v=""/>
  </r>
  <r>
    <s v="Load Pos"/>
    <s v="ESDBLoad Pos46072.6131944444"/>
    <s v="Not Found"/>
    <s v="copy from"/>
    <s v="MRPESDBLoad Poscopy from"/>
    <s v="MRPESDBLoad Pos"/>
    <s v="Not Started"/>
    <m/>
    <m/>
    <m/>
    <m/>
    <m/>
    <m/>
    <m/>
    <m/>
    <m/>
    <m/>
    <m/>
    <m/>
    <n v="2601"/>
    <x v="12"/>
    <x v="1"/>
    <s v="START copy from"/>
    <s v="END copy from"/>
    <d v="2026-02-19T14:43:00"/>
    <d v="2026-02-19T14:45:00"/>
    <d v="2026-02-19T14:45:00"/>
    <s v="NULL"/>
    <s v="Completed"/>
    <s v="Load POS_ES_MRP_NTG only"/>
    <n v="2"/>
    <s v="copy from"/>
    <n v="0.03"/>
    <n v="0"/>
    <n v="0.03"/>
    <n v="0"/>
    <n v="0"/>
    <n v="0.03"/>
    <m/>
    <m/>
    <n v="0"/>
    <n v="0"/>
    <n v="0.03"/>
    <n v="0"/>
    <n v="0.03"/>
    <s v="No Error"/>
    <m/>
    <m/>
    <m/>
    <m/>
    <m/>
    <m/>
    <m/>
    <m/>
    <m/>
    <m/>
    <s v=""/>
  </r>
  <r>
    <s v="Load Pos"/>
    <s v="ESDBLoad Pos46072.6145833333"/>
    <s v="Not Found"/>
    <s v="Stratification"/>
    <s v="MRPESDBLoad PosStratification"/>
    <s v="MRPESDBLoad Pos"/>
    <s v="Not Started"/>
    <m/>
    <m/>
    <m/>
    <m/>
    <m/>
    <m/>
    <m/>
    <m/>
    <m/>
    <m/>
    <m/>
    <m/>
    <n v="2601"/>
    <x v="12"/>
    <x v="1"/>
    <s v="START Stratification"/>
    <s v="END Stratification"/>
    <d v="2026-02-19T14:45:00"/>
    <d v="2026-02-19T14:52:00"/>
    <d v="2026-02-19T15:22:00"/>
    <s v="NULL"/>
    <s v="Completed"/>
    <s v="Load POS_ES_MRP_NTG only"/>
    <n v="2"/>
    <s v="Stratification"/>
    <n v="0.12"/>
    <n v="0"/>
    <n v="0.12"/>
    <n v="0"/>
    <n v="0"/>
    <n v="0.12"/>
    <m/>
    <m/>
    <n v="0"/>
    <n v="0"/>
    <n v="0.12"/>
    <n v="0"/>
    <n v="0.12"/>
    <s v="No Error"/>
    <m/>
    <m/>
    <m/>
    <m/>
    <m/>
    <m/>
    <m/>
    <m/>
    <m/>
    <m/>
    <s v=""/>
  </r>
  <r>
    <s v="Load Compare MP"/>
    <s v="ESDBLoad Compare MP46072.6402777778"/>
    <s v="Not Found"/>
    <s v="load MPs"/>
    <s v="MRPESDBLoad Compare MPload MPs"/>
    <s v="MRPESDBLoad Compare MP"/>
    <s v="Not Started"/>
    <m/>
    <m/>
    <m/>
    <m/>
    <m/>
    <m/>
    <m/>
    <m/>
    <m/>
    <m/>
    <m/>
    <m/>
    <n v="2601"/>
    <x v="12"/>
    <x v="1"/>
    <s v="START load MPs"/>
    <s v="END load MPs"/>
    <d v="2026-02-19T15:22:00"/>
    <d v="2026-02-19T15:25:00"/>
    <d v="2026-02-19T15:25:00"/>
    <s v="NULL"/>
    <s v="Completed"/>
    <s v="Load_compare_MP_ES_MRP_rr updated MPs"/>
    <n v="2"/>
    <s v="load MPs"/>
    <n v="0.05"/>
    <n v="0"/>
    <n v="0.05"/>
    <n v="0"/>
    <n v="0"/>
    <n v="0.05"/>
    <m/>
    <m/>
    <n v="0"/>
    <n v="0"/>
    <n v="0.05"/>
    <n v="0"/>
    <n v="0.05"/>
    <s v="No Error"/>
    <m/>
    <m/>
    <m/>
    <m/>
    <m/>
    <m/>
    <m/>
    <m/>
    <m/>
    <m/>
    <s v=""/>
  </r>
  <r>
    <s v="Load Compare MP"/>
    <s v="ESDBLoad Compare MP46072.6423611111"/>
    <s v="Not Found"/>
    <s v="Model parameters comparison"/>
    <s v="MRPESDBLoad Compare MPModel parameters comparison"/>
    <s v="MRPESDBLoad Compare MP"/>
    <s v="Not Started"/>
    <m/>
    <m/>
    <m/>
    <m/>
    <m/>
    <m/>
    <m/>
    <m/>
    <m/>
    <m/>
    <m/>
    <m/>
    <n v="2601"/>
    <x v="12"/>
    <x v="1"/>
    <s v="START Model parameters comparison"/>
    <s v="END Model parameters comparison"/>
    <d v="2026-02-19T15:25:00"/>
    <d v="2026-02-19T15:25:00"/>
    <d v="2026-02-19T17:05:00"/>
    <s v="NULL"/>
    <s v="Completed"/>
    <s v="Load_compare_MP_ES_MRP_rr updated MPs"/>
    <n v="2"/>
    <s v="Model parameters comparison"/>
    <n v="0"/>
    <n v="0"/>
    <n v="0"/>
    <n v="0"/>
    <n v="0"/>
    <n v="0"/>
    <m/>
    <m/>
    <n v="0"/>
    <n v="0"/>
    <n v="0"/>
    <n v="0"/>
    <n v="0"/>
    <s v="No Error"/>
    <m/>
    <m/>
    <m/>
    <m/>
    <m/>
    <m/>
    <m/>
    <m/>
    <m/>
    <m/>
    <s v=""/>
  </r>
  <r>
    <s v="Generate Load"/>
    <s v="ESDBGenerate Load46072.7118055556"/>
    <s v="Not Found"/>
    <s v="Generate DD SAV"/>
    <s v="MRPESDBGenerate LoadGenerate DD SAV"/>
    <s v="MRPESDBGenerate Load"/>
    <s v="Not Started"/>
    <m/>
    <m/>
    <m/>
    <m/>
    <m/>
    <m/>
    <m/>
    <m/>
    <m/>
    <m/>
    <m/>
    <m/>
    <n v="2601"/>
    <x v="12"/>
    <x v="1"/>
    <s v="START Generate DD SAV"/>
    <s v="END Generate DD SAV"/>
    <d v="2026-02-19T17:05:00"/>
    <d v="2026-02-19T17:06:00"/>
    <d v="2026-02-19T17:06:00"/>
    <s v="NULL"/>
    <s v="Completed"/>
    <s v="Generate_Load_DDSAV_ES_MRP"/>
    <n v="1"/>
    <s v="Generate DD SAV"/>
    <n v="0.02"/>
    <n v="0"/>
    <n v="0.02"/>
    <n v="0"/>
    <n v="0"/>
    <n v="0.02"/>
    <m/>
    <m/>
    <n v="0"/>
    <n v="0"/>
    <n v="0.02"/>
    <n v="0"/>
    <n v="0.02"/>
    <s v="No Error"/>
    <m/>
    <m/>
    <m/>
    <m/>
    <m/>
    <m/>
    <m/>
    <m/>
    <m/>
    <m/>
    <s v=""/>
  </r>
  <r>
    <s v="Generate Load"/>
    <s v="ESDBGenerate Load46072.7125"/>
    <s v="Not Found"/>
    <s v="Load DD SAV"/>
    <s v="MRPESDBGenerate LoadLoad DD SAV"/>
    <s v="MRPESDBGenerate Load"/>
    <s v="Not Started"/>
    <m/>
    <m/>
    <m/>
    <m/>
    <m/>
    <m/>
    <m/>
    <m/>
    <m/>
    <m/>
    <m/>
    <m/>
    <n v="2601"/>
    <x v="12"/>
    <x v="1"/>
    <s v="START Load DD SAV"/>
    <s v="END Load DD SAV"/>
    <d v="2026-02-19T17:06:00"/>
    <d v="2026-02-19T17:19:00"/>
    <d v="2026-02-19T17:20:00"/>
    <s v="NULL"/>
    <s v="Completed"/>
    <s v="Generate_Load_DDSAV_ES_MRP"/>
    <n v="1"/>
    <s v="Load DD SAV"/>
    <n v="0.22"/>
    <n v="0"/>
    <n v="0.22"/>
    <n v="0"/>
    <n v="0"/>
    <n v="0.22"/>
    <m/>
    <m/>
    <n v="0"/>
    <n v="0"/>
    <n v="0.22"/>
    <n v="0"/>
    <n v="0.22"/>
    <s v="No Error"/>
    <m/>
    <m/>
    <m/>
    <m/>
    <m/>
    <m/>
    <m/>
    <m/>
    <m/>
    <m/>
    <s v=""/>
  </r>
  <r>
    <s v="Generate Load"/>
    <s v="ESDBGenerate Load46072.7222222222"/>
    <s v="Not Found"/>
    <s v="Generate DD MOR"/>
    <s v="MRPESDBGenerate LoadGenerate DD MOR"/>
    <s v="MRPESDBGenerate Load"/>
    <s v="Not Started"/>
    <m/>
    <m/>
    <m/>
    <m/>
    <m/>
    <m/>
    <m/>
    <m/>
    <m/>
    <m/>
    <m/>
    <m/>
    <n v="2601"/>
    <x v="12"/>
    <x v="1"/>
    <s v="START Generate DD MOR"/>
    <s v="END Generate DD MOR"/>
    <d v="2026-02-19T17:20:00"/>
    <d v="2026-02-19T17:21:00"/>
    <d v="2026-02-19T17:21:00"/>
    <s v="NULL"/>
    <s v="Completed"/>
    <s v="Generate_Load_DDMOR_ES_MRP"/>
    <n v="1"/>
    <s v="Generate DD MOR"/>
    <n v="0.02"/>
    <n v="0"/>
    <n v="0.02"/>
    <n v="0"/>
    <n v="0"/>
    <n v="0.02"/>
    <m/>
    <m/>
    <n v="0"/>
    <n v="0"/>
    <n v="0.02"/>
    <n v="0"/>
    <n v="0.02"/>
    <s v="No Error"/>
    <m/>
    <m/>
    <m/>
    <m/>
    <m/>
    <m/>
    <m/>
    <m/>
    <m/>
    <m/>
    <s v=""/>
  </r>
  <r>
    <s v="Generate Load"/>
    <s v="ESDBGenerate Load46072.7229166667"/>
    <s v="Not Found"/>
    <s v="Load DD MOR"/>
    <s v="MRPESDBGenerate LoadLoad DD MOR"/>
    <s v="MRPESDBGenerate Load"/>
    <s v="Not Started"/>
    <m/>
    <m/>
    <m/>
    <m/>
    <m/>
    <m/>
    <m/>
    <m/>
    <m/>
    <m/>
    <m/>
    <m/>
    <n v="2601"/>
    <x v="12"/>
    <x v="1"/>
    <s v="START Load DD MOR"/>
    <s v="END Load DD MOR"/>
    <d v="2026-02-19T17:21:00"/>
    <d v="2026-02-19T17:33:00"/>
    <d v="2026-02-19T17:34:00"/>
    <s v="NULL"/>
    <s v="Completed"/>
    <s v="Generate_Load_DDMOR_ES_MRP"/>
    <n v="1"/>
    <s v="Load DD MOR"/>
    <n v="0.2"/>
    <n v="0"/>
    <n v="0.2"/>
    <n v="0"/>
    <n v="0"/>
    <n v="0.2"/>
    <m/>
    <m/>
    <n v="0"/>
    <n v="0"/>
    <n v="0.2"/>
    <n v="0"/>
    <n v="0.2"/>
    <s v="No Error"/>
    <m/>
    <m/>
    <m/>
    <m/>
    <m/>
    <m/>
    <m/>
    <m/>
    <m/>
    <m/>
    <s v=""/>
  </r>
  <r>
    <s v="Valuation 1"/>
    <s v="ESDBValuation 146072.7319444444"/>
    <s v="Not Found"/>
    <s v="NPV1 run"/>
    <s v="MRPESDBValuation 1NPV1 run"/>
    <s v="MRPESDBValuation 1"/>
    <s v="Not Started"/>
    <m/>
    <m/>
    <m/>
    <m/>
    <m/>
    <m/>
    <m/>
    <m/>
    <m/>
    <m/>
    <m/>
    <m/>
    <n v="2601"/>
    <x v="12"/>
    <x v="1"/>
    <s v="START NPV1 run"/>
    <s v="END NPV1 run"/>
    <d v="2026-02-19T17:34:00"/>
    <d v="2026-02-19T19:28:00"/>
    <d v="2026-02-19T19:35:00"/>
    <s v="NULL"/>
    <s v="Completed"/>
    <s v="Valuation 1_ES_MRP"/>
    <n v="1"/>
    <s v="NPV1 run"/>
    <n v="1.9"/>
    <n v="0"/>
    <n v="1.9"/>
    <n v="0"/>
    <n v="0"/>
    <n v="1.9"/>
    <m/>
    <m/>
    <n v="0"/>
    <n v="0"/>
    <n v="1.9"/>
    <n v="0"/>
    <n v="1.9"/>
    <s v="No Error"/>
    <m/>
    <m/>
    <m/>
    <m/>
    <m/>
    <m/>
    <m/>
    <m/>
    <m/>
    <m/>
    <s v=""/>
  </r>
  <r>
    <s v="CF Extraction"/>
    <s v="ESDBCF Extraction46072.8159722222"/>
    <s v="Not Found"/>
    <s v="CF Extraction"/>
    <s v="MRPESDBCF ExtractionCF Extraction"/>
    <s v="MRPESDBCF Extraction"/>
    <s v="Not Started"/>
    <m/>
    <m/>
    <m/>
    <m/>
    <m/>
    <m/>
    <m/>
    <m/>
    <m/>
    <m/>
    <m/>
    <m/>
    <n v="2601"/>
    <x v="12"/>
    <x v="1"/>
    <s v="START CF Extraction"/>
    <s v="END CF Extraction"/>
    <d v="2026-02-19T19:35:00"/>
    <d v="2026-02-19T19:37:00"/>
    <d v="2026-02-19T19:37:00"/>
    <s v="NULL"/>
    <s v="Completed"/>
    <s v="CF Extraction_ES_MRP"/>
    <n v="1"/>
    <s v="CF Extraction"/>
    <n v="0.03"/>
    <n v="0"/>
    <n v="0.03"/>
    <n v="0"/>
    <n v="0"/>
    <n v="0.03"/>
    <m/>
    <m/>
    <n v="0"/>
    <n v="0"/>
    <n v="0.03"/>
    <n v="0"/>
    <n v="0.03"/>
    <s v="No Error"/>
    <m/>
    <m/>
    <m/>
    <m/>
    <m/>
    <m/>
    <m/>
    <m/>
    <m/>
    <m/>
    <s v=""/>
  </r>
  <r>
    <s v="Optimization"/>
    <s v="ESDBOptimization46072.8173611111"/>
    <s v="Not Found"/>
    <s v="RoM optimization"/>
    <s v="MRPESDBOptimizationRoM optimization"/>
    <s v="MRPESDBOptimization"/>
    <s v="Not Started"/>
    <m/>
    <m/>
    <m/>
    <m/>
    <m/>
    <m/>
    <m/>
    <m/>
    <m/>
    <m/>
    <m/>
    <m/>
    <n v="2601"/>
    <x v="12"/>
    <x v="1"/>
    <s v="START RoM optimization"/>
    <s v="END RoM optimization"/>
    <d v="2026-02-19T19:37:00"/>
    <d v="2026-02-19T20:19:00"/>
    <d v="2026-02-19T20:19:00"/>
    <s v="Could not delete optimization run: Exception calling Optimization_DeleteOptimizationRun: Exception calling Optimization_DeleteOptimizationRun: Unable to find optimizer run BPV Replication (MOR)ES-ES-EUR-RB-IND-CLE-P08-F did you mean BPV Replication (MOR)?  -- Details available: Y. -- Warnings available: N."/>
    <s v="Completed"/>
    <s v="Optimization_ES_MRP"/>
    <n v="1"/>
    <s v="RoM optimization"/>
    <n v="0.7"/>
    <n v="0"/>
    <n v="0.7"/>
    <n v="0"/>
    <n v="0"/>
    <n v="0.7"/>
    <m/>
    <m/>
    <n v="0"/>
    <n v="0"/>
    <n v="0.7"/>
    <n v="0"/>
    <n v="0.7"/>
    <s v="No Error"/>
    <m/>
    <m/>
    <m/>
    <m/>
    <m/>
    <m/>
    <m/>
    <m/>
    <m/>
    <m/>
    <s v=""/>
  </r>
  <r>
    <s v="Optimization"/>
    <s v="ESDBOptimization46072.8465277778"/>
    <s v="Not Found"/>
    <s v="RoS/RIOD optimization"/>
    <s v="MRPESDBOptimizationRoS/RIOD optimization"/>
    <s v="MRPESDBOptimization"/>
    <s v="Not Started"/>
    <m/>
    <m/>
    <m/>
    <m/>
    <m/>
    <m/>
    <m/>
    <m/>
    <m/>
    <m/>
    <m/>
    <m/>
    <n v="2601"/>
    <x v="12"/>
    <x v="1"/>
    <s v="START RoS/RIOD optimization"/>
    <s v="END RoS/RIOD optimization"/>
    <d v="2026-02-19T20:19:00"/>
    <d v="2026-02-19T21:17:00"/>
    <d v="2026-02-19T21:18:00"/>
    <s v="Could not delete optimization run: Exception calling Optimization_DeleteOptimizationRun: Exception calling Optimization_DeleteOptimizationRun: Unable to find optimizer run RIOD Replication ES-ES-EUR-WB-CAL-P01-F did you mean RIOD Replication?  -- Details available: Y. -- Warnings available: N."/>
    <s v="Completed"/>
    <s v="Optimization_ES_MRP"/>
    <n v="1"/>
    <s v="RoS/RIOD optimization"/>
    <n v="0.97"/>
    <n v="0"/>
    <n v="0.97"/>
    <n v="0"/>
    <n v="0"/>
    <n v="0.97"/>
    <m/>
    <m/>
    <n v="0"/>
    <n v="0"/>
    <n v="0.97"/>
    <n v="0"/>
    <n v="0.97"/>
    <s v="No Error"/>
    <m/>
    <m/>
    <m/>
    <m/>
    <m/>
    <m/>
    <m/>
    <m/>
    <m/>
    <m/>
    <s v=""/>
  </r>
  <r>
    <s v="GAP"/>
    <s v="ESDBGAP46072.8875"/>
    <s v="Not Found"/>
    <s v="gap run"/>
    <s v="MRPESDBGAPgap run"/>
    <s v="MRPESDBGAP"/>
    <s v="Not Started"/>
    <m/>
    <m/>
    <m/>
    <m/>
    <m/>
    <m/>
    <m/>
    <m/>
    <m/>
    <m/>
    <m/>
    <m/>
    <n v="2601"/>
    <x v="12"/>
    <x v="1"/>
    <s v="START gap run"/>
    <s v="END gap run"/>
    <d v="2026-02-19T21:18:00"/>
    <d v="2026-02-20T03:11:00"/>
    <s v="NULL"/>
    <s v="NULL"/>
    <s v="Completed"/>
    <s v="Gap_ES_MRP"/>
    <n v="1"/>
    <s v="gap run"/>
    <n v="5.88"/>
    <n v="0"/>
    <n v="5.88"/>
    <n v="0"/>
    <n v="0"/>
    <n v="5.88"/>
    <m/>
    <m/>
    <n v="0"/>
    <n v="0"/>
    <n v="5.88"/>
    <n v="0"/>
    <n v="5.88"/>
    <s v="No Error"/>
    <m/>
    <m/>
    <m/>
    <m/>
    <m/>
    <m/>
    <m/>
    <m/>
    <m/>
    <m/>
    <s v=""/>
  </r>
  <r>
    <s v="Delete Portfolio"/>
    <s v="DEDBDelete Portfolio46059.1763888889"/>
    <s v="Not Found"/>
    <s v="Delete portfolio from"/>
    <s v="MCPDEDBDelete PortfolioDelete portfolio from"/>
    <s v="MCPDEDBDelete Portfolio"/>
    <s v="Not Started"/>
    <m/>
    <m/>
    <m/>
    <m/>
    <m/>
    <m/>
    <m/>
    <m/>
    <m/>
    <m/>
    <m/>
    <m/>
    <n v="2601"/>
    <x v="15"/>
    <x v="0"/>
    <s v="START Delete portfolio from"/>
    <s v="END Delete portfolio from"/>
    <d v="2026-02-06T04:14:00"/>
    <d v="2026-02-06T04:17:00"/>
    <d v="2026-02-06T04:18:00"/>
    <s v="NULL"/>
    <s v="Completed"/>
    <s v="Delete_Portfolio_DE_MCP"/>
    <n v="1"/>
    <s v="Delete portfolio from"/>
    <n v="0.05"/>
    <n v="0"/>
    <n v="0.05"/>
    <n v="0"/>
    <n v="0"/>
    <n v="0.05"/>
    <m/>
    <m/>
    <n v="0"/>
    <n v="0"/>
    <n v="0.05"/>
    <n v="0"/>
    <n v="0.05"/>
    <s v="No Error"/>
    <m/>
    <m/>
    <m/>
    <m/>
    <m/>
    <m/>
    <m/>
    <m/>
    <m/>
    <m/>
    <s v=""/>
  </r>
  <r>
    <s v="Load Compare MP"/>
    <s v="DEDBLoad Compare MP46059.1791666667"/>
    <s v="Not Found"/>
    <s v="load Model parameters"/>
    <s v="MCPDEDBLoad Compare MPload Model parameters"/>
    <s v="MCPDEDBLoad Compare MP"/>
    <s v="Not Started"/>
    <m/>
    <m/>
    <m/>
    <m/>
    <m/>
    <m/>
    <m/>
    <m/>
    <m/>
    <m/>
    <m/>
    <m/>
    <n v="2601"/>
    <x v="15"/>
    <x v="0"/>
    <s v="START load Model parameters"/>
    <s v="NULL"/>
    <d v="2026-02-06T04:18:00"/>
    <d v="2026-02-06T04:20:00"/>
    <d v="2026-02-06T04:48:00"/>
    <s v="Exception from QRM: Exception calling ImportSavedWorkflow: Exception calling ImportSavedWorkflow: There is already a workflow with the name 'PROD_MPs_Load_DE'  -- Details available: Y. -- Warnings available: N. (line: 42)  QRM error details:    "/>
    <s v="Failed"/>
    <s v="Load_compare_MP_DE_MCP"/>
    <n v="1"/>
    <s v="load Model parameters"/>
    <n v="0.03"/>
    <n v="0.03"/>
    <n v="0"/>
    <n v="0.47"/>
    <n v="0.5"/>
    <n v="0.5"/>
    <m/>
    <m/>
    <n v="0.03"/>
    <n v="0.47"/>
    <n v="0"/>
    <n v="0.5"/>
    <n v="0.5"/>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_x000a__x000a_Import of load_mps are already in the early tasks why were the child scripts not updated/adjusted?"/>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s v="Load Compare MP"/>
    <s v="DEDBLoad Compare MP46059.2"/>
    <s v="Not Found"/>
    <s v="load Model parameters"/>
    <s v="MCPDEDBLoad Compare MPload Model parameters"/>
    <s v="MCPDEDBLoad Compare MP"/>
    <s v="Not Started"/>
    <m/>
    <m/>
    <m/>
    <m/>
    <m/>
    <m/>
    <m/>
    <m/>
    <m/>
    <m/>
    <m/>
    <m/>
    <n v="2601"/>
    <x v="15"/>
    <x v="0"/>
    <s v="START load Model parameters"/>
    <s v="NULL"/>
    <d v="2026-02-06T04:48:00"/>
    <d v="2026-02-06T04:52:00"/>
    <d v="2026-02-06T06:37:00"/>
    <s v="Exception Info: Workflow finished with errors. (line: 43)  "/>
    <s v="Failed"/>
    <s v="Load_compare_MP_DE_MCP rr removed import workflow"/>
    <n v="2"/>
    <s v="load Model parameters"/>
    <n v="7.0000000000000007E-2"/>
    <n v="7.0000000000000007E-2"/>
    <n v="0"/>
    <n v="1.75"/>
    <n v="1.82"/>
    <n v="1.82"/>
    <m/>
    <m/>
    <n v="7.0000000000000007E-2"/>
    <n v="1.75"/>
    <n v="0"/>
    <n v="1.82"/>
    <n v="1.82"/>
    <s v="Production Error"/>
    <s v="Execution &amp; Process Handling Errors"/>
    <s v="Execution &amp; Process Readiness Gaps"/>
    <s v="Addition of Load_MPs workflow in the early task workflow script _x000a_should not have been performed / incorrectly performed. We can simply import the existing workflows and not adjust the path anymore."/>
    <m/>
    <m/>
    <s v="Global / Multi‑Location Impact"/>
    <s v="One‑Off"/>
    <s v="Go to each DB + update the import path of each model parameter workflow"/>
    <s v="Action Required: Update the workflow early task script to only import the existing model parameter workflows without adjustment (as the import path shouldn’t change anyways from month-to-month). This will avoid any issues with import path / issue with 'workflow being imported exists'"/>
    <m/>
    <s v=""/>
  </r>
  <r>
    <s v="Load Compare MP"/>
    <s v="DEDBLoad Compare MP46059.2756944444"/>
    <s v="Not Found"/>
    <s v="load Model parameters"/>
    <s v="MCPDEDBLoad Compare MPload Model parameters"/>
    <s v="MCPDEDBLoad Compare MP"/>
    <s v="Not Started"/>
    <m/>
    <m/>
    <m/>
    <m/>
    <m/>
    <m/>
    <m/>
    <m/>
    <m/>
    <m/>
    <m/>
    <m/>
    <n v="2601"/>
    <x v="15"/>
    <x v="0"/>
    <s v="START load Model parameters"/>
    <s v="END load Model parameters"/>
    <d v="2026-02-06T06:37:00"/>
    <d v="2026-02-06T06:40:00"/>
    <d v="2026-02-06T06:40:00"/>
    <s v="NULL"/>
    <s v="Completed"/>
    <s v="Load_compare_MP_DE_MCP rr updated workflow path"/>
    <n v="3"/>
    <s v="load Model parameters"/>
    <n v="0.05"/>
    <n v="0"/>
    <n v="0.05"/>
    <n v="0"/>
    <n v="0"/>
    <n v="0.05"/>
    <m/>
    <m/>
    <n v="0"/>
    <n v="0"/>
    <n v="0.05"/>
    <n v="0"/>
    <n v="0.05"/>
    <s v="No Error"/>
    <m/>
    <m/>
    <m/>
    <m/>
    <m/>
    <m/>
    <m/>
    <m/>
    <m/>
    <m/>
    <s v="load Model parameters"/>
  </r>
  <r>
    <s v="Load Compare MP"/>
    <s v="DEDBLoad Compare MP46059.2777777778"/>
    <s v="Not Found"/>
    <s v="Model parameters comparison"/>
    <s v="MCPDEDBLoad Compare MPModel parameters comparison"/>
    <s v="MCPDEDBLoad Compare MP"/>
    <s v="Not Started"/>
    <m/>
    <m/>
    <m/>
    <m/>
    <m/>
    <m/>
    <m/>
    <m/>
    <m/>
    <m/>
    <m/>
    <m/>
    <n v="2601"/>
    <x v="15"/>
    <x v="0"/>
    <s v="START Model parameters comparison"/>
    <s v="END Model parameters comparison"/>
    <d v="2026-02-06T06:40:00"/>
    <d v="2026-02-06T06:40:00"/>
    <d v="2026-02-06T06:42:00"/>
    <s v="NULL"/>
    <s v="Completed"/>
    <s v="Load_compare_MP_DE_MCP rr updated workflow path"/>
    <n v="1"/>
    <s v="Model parameters comparison"/>
    <n v="0"/>
    <n v="0"/>
    <n v="0"/>
    <n v="0"/>
    <n v="0"/>
    <n v="0"/>
    <m/>
    <m/>
    <n v="0"/>
    <n v="0"/>
    <n v="0"/>
    <n v="0"/>
    <n v="0"/>
    <s v="No Error"/>
    <m/>
    <m/>
    <m/>
    <m/>
    <m/>
    <m/>
    <m/>
    <m/>
    <m/>
    <m/>
    <s v=""/>
  </r>
  <r>
    <s v="Load Compare Spreads"/>
    <s v="DEDBLoad Compare Spreads46059.2791666667"/>
    <s v="Not Found"/>
    <s v="load Spreads"/>
    <s v="MCPDEDBLoad Compare Spreadsload Spreads"/>
    <s v="MCPDEDBLoad Compare Spreads"/>
    <s v="Not Started"/>
    <m/>
    <m/>
    <m/>
    <m/>
    <m/>
    <m/>
    <m/>
    <m/>
    <m/>
    <m/>
    <m/>
    <m/>
    <n v="2601"/>
    <x v="15"/>
    <x v="0"/>
    <s v="START load Spreads"/>
    <s v="END load Spreads"/>
    <d v="2026-02-06T06:42:00"/>
    <d v="2026-02-06T07:02:00"/>
    <d v="2026-02-06T07:02:00"/>
    <s v="NULL"/>
    <s v="Completed"/>
    <s v="Load_compare_Spreads_DE_MCP"/>
    <n v="1"/>
    <s v="load Spreads"/>
    <n v="0.33"/>
    <n v="0.33"/>
    <n v="0"/>
    <n v="0"/>
    <n v="0.33"/>
    <n v="0.33"/>
    <m/>
    <n v="32.116666666814126"/>
    <n v="0.33"/>
    <n v="32.116666666814126"/>
    <n v="0"/>
    <n v="32.446666666814124"/>
    <n v="32.446666666814124"/>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Load Compare Spreads"/>
    <s v="DEDBLoad Compare Spreads46059.2930555556"/>
    <s v="Not Found"/>
    <s v="Spreads comparison"/>
    <s v="MCPDEDBLoad Compare SpreadsSpreads comparison"/>
    <s v="MCPDEDBLoad Compare Spreads"/>
    <s v="Not Started"/>
    <m/>
    <m/>
    <m/>
    <m/>
    <m/>
    <m/>
    <m/>
    <m/>
    <m/>
    <m/>
    <m/>
    <m/>
    <n v="2601"/>
    <x v="15"/>
    <x v="0"/>
    <s v="START Spreads comparison"/>
    <s v="END Spreads comparison"/>
    <d v="2026-02-06T07:02:00"/>
    <d v="2026-02-06T07:04:00"/>
    <d v="2026-02-06T07:05:00"/>
    <s v="NULL"/>
    <s v="Completed"/>
    <s v="Load_compare_Spreads_DE_MCP"/>
    <n v="1"/>
    <s v="Spreads comparison"/>
    <n v="0.03"/>
    <n v="0.03"/>
    <n v="0"/>
    <n v="0.02"/>
    <n v="0.05"/>
    <n v="0.05"/>
    <m/>
    <m/>
    <n v="0.03"/>
    <n v="0.02"/>
    <n v="0"/>
    <n v="0.05"/>
    <n v="0.05"/>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Load Index History"/>
    <s v="DEDBLoad Index History46059.2951388889"/>
    <s v="Not Found"/>
    <s v="index history"/>
    <s v="MCPDEDBLoad Index Historyindex history"/>
    <s v="MCPDEDBLoad Index History"/>
    <s v="Not Started"/>
    <m/>
    <m/>
    <m/>
    <m/>
    <m/>
    <m/>
    <m/>
    <m/>
    <m/>
    <m/>
    <m/>
    <m/>
    <n v="2601"/>
    <x v="15"/>
    <x v="0"/>
    <s v="START index history"/>
    <s v="END index history"/>
    <d v="2026-02-06T07:05:00"/>
    <d v="2026-02-06T07:06:00"/>
    <d v="2026-02-06T07:07:00"/>
    <s v="NULL"/>
    <s v="Completed"/>
    <s v="Load_Index_History_DE_MCP"/>
    <n v="1"/>
    <s v="index history"/>
    <n v="0.02"/>
    <n v="0"/>
    <n v="0.02"/>
    <n v="0"/>
    <n v="0"/>
    <n v="0.02"/>
    <m/>
    <m/>
    <n v="0"/>
    <n v="0"/>
    <n v="0.02"/>
    <n v="0"/>
    <n v="0.02"/>
    <s v="No Error"/>
    <m/>
    <m/>
    <m/>
    <m/>
    <m/>
    <m/>
    <m/>
    <m/>
    <m/>
    <m/>
    <s v=""/>
  </r>
  <r>
    <s v="Load Pos"/>
    <s v="DEDBLoad Pos46059.2965277778"/>
    <s v="Not Found"/>
    <s v="load"/>
    <s v="MCPDEDBLoad Posload"/>
    <s v="MCPDEDBLoad Pos"/>
    <s v="Not Started"/>
    <m/>
    <m/>
    <m/>
    <m/>
    <m/>
    <m/>
    <m/>
    <m/>
    <m/>
    <m/>
    <m/>
    <m/>
    <n v="2601"/>
    <x v="15"/>
    <x v="0"/>
    <s v="START load"/>
    <s v="END load"/>
    <d v="2026-02-06T07:07:00"/>
    <d v="2026-02-06T08:02:00"/>
    <d v="2026-02-06T08:02:00"/>
    <s v="NULL"/>
    <s v="Completed"/>
    <s v="Load_POS_DE_MCP"/>
    <n v="1"/>
    <s v="load"/>
    <n v="0.92"/>
    <n v="0"/>
    <n v="0.92"/>
    <n v="0"/>
    <n v="0"/>
    <n v="0.92"/>
    <m/>
    <m/>
    <n v="0"/>
    <n v="0"/>
    <n v="0.92"/>
    <n v="0"/>
    <n v="0.92"/>
    <s v="No Error"/>
    <m/>
    <m/>
    <m/>
    <m/>
    <m/>
    <m/>
    <m/>
    <m/>
    <m/>
    <m/>
    <s v=""/>
  </r>
  <r>
    <s v="Load Pos"/>
    <s v="DEDBLoad Pos46059.3347222222"/>
    <s v="Not Found"/>
    <s v="Stratification"/>
    <s v="MCPDEDBLoad PosStratification"/>
    <s v="MCPDEDBLoad Pos"/>
    <s v="Not Started"/>
    <m/>
    <m/>
    <m/>
    <m/>
    <m/>
    <m/>
    <m/>
    <m/>
    <m/>
    <m/>
    <m/>
    <m/>
    <n v="2601"/>
    <x v="15"/>
    <x v="0"/>
    <s v="START Stratification"/>
    <s v="END Stratification"/>
    <d v="2026-02-06T08:02:00"/>
    <d v="2026-02-06T08:11:00"/>
    <d v="2026-02-06T08:11:00"/>
    <s v="NULL"/>
    <s v="Completed"/>
    <s v="Load_POS_DE_MCP"/>
    <n v="1"/>
    <s v="Stratification"/>
    <n v="0.15"/>
    <n v="0"/>
    <n v="0.15"/>
    <n v="0"/>
    <n v="0"/>
    <n v="0.15"/>
    <m/>
    <m/>
    <n v="0"/>
    <n v="0"/>
    <n v="0.15"/>
    <n v="0"/>
    <n v="0.15"/>
    <s v="No Error"/>
    <m/>
    <m/>
    <m/>
    <m/>
    <m/>
    <m/>
    <m/>
    <m/>
    <m/>
    <m/>
    <s v=""/>
  </r>
  <r>
    <s v="Load Pos"/>
    <s v="DEDBLoad Pos46059.3409722222"/>
    <s v="Not Found"/>
    <s v="copy from"/>
    <s v="MCPDEDBLoad Poscopy from"/>
    <s v="MCPDEDBLoad Pos"/>
    <s v="Not Started"/>
    <m/>
    <m/>
    <m/>
    <m/>
    <m/>
    <m/>
    <m/>
    <m/>
    <m/>
    <m/>
    <m/>
    <m/>
    <n v="2601"/>
    <x v="15"/>
    <x v="0"/>
    <s v="START copy from"/>
    <s v="END copy from"/>
    <d v="2026-02-06T08:11:00"/>
    <d v="2026-02-06T08:12:00"/>
    <d v="2026-02-06T08:12:00"/>
    <s v="NULL"/>
    <s v="Completed"/>
    <s v="Load_POS_DE_MCP"/>
    <n v="1"/>
    <s v="copy from"/>
    <n v="0.02"/>
    <n v="0"/>
    <n v="0.02"/>
    <n v="0"/>
    <n v="0"/>
    <n v="0.02"/>
    <m/>
    <m/>
    <n v="0"/>
    <n v="0"/>
    <n v="0.02"/>
    <n v="0"/>
    <n v="0.02"/>
    <s v="No Error"/>
    <m/>
    <m/>
    <m/>
    <m/>
    <m/>
    <m/>
    <m/>
    <m/>
    <m/>
    <m/>
    <s v=""/>
  </r>
  <r>
    <s v="Load Pos"/>
    <s v="DEDBLoad Pos46059.3416666667"/>
    <s v="Not Found"/>
    <s v="export to ara"/>
    <s v="MCPDEDBLoad Posexport to ara"/>
    <s v="MCPDEDBLoad Pos"/>
    <s v="Not Started"/>
    <m/>
    <m/>
    <m/>
    <m/>
    <m/>
    <m/>
    <m/>
    <m/>
    <m/>
    <m/>
    <m/>
    <m/>
    <n v="2601"/>
    <x v="15"/>
    <x v="0"/>
    <s v="START export to ara"/>
    <s v="END export to ara"/>
    <d v="2026-02-06T08:12:00"/>
    <d v="2026-02-06T08:14:00"/>
    <d v="2026-02-06T08:15:00"/>
    <s v="NULL"/>
    <s v="Completed"/>
    <s v="Load_POS_DE_MCP"/>
    <n v="1"/>
    <s v="export to ara"/>
    <n v="0.03"/>
    <n v="0"/>
    <n v="0.03"/>
    <n v="0"/>
    <n v="0"/>
    <n v="0.03"/>
    <m/>
    <m/>
    <n v="0"/>
    <n v="0"/>
    <n v="0.03"/>
    <n v="0"/>
    <n v="0.03"/>
    <s v="No Error"/>
    <m/>
    <m/>
    <m/>
    <m/>
    <m/>
    <m/>
    <m/>
    <m/>
    <m/>
    <m/>
    <s v=""/>
  </r>
  <r>
    <s v="Valuation (NPV)"/>
    <s v="DEDBValuation (NPV)46059.34375"/>
    <s v="Not Found"/>
    <s v="portfolio valuation run"/>
    <s v="MCPDEDBValuation (NPV)portfolio valuation run"/>
    <s v="MCPDEDBValuation (NPV)"/>
    <s v="Not Started"/>
    <m/>
    <m/>
    <m/>
    <m/>
    <m/>
    <m/>
    <m/>
    <m/>
    <m/>
    <m/>
    <m/>
    <m/>
    <n v="2601"/>
    <x v="15"/>
    <x v="0"/>
    <s v="START portfolio valuation run"/>
    <s v="END portfolio valuation run"/>
    <d v="2026-02-06T08:15:00"/>
    <d v="2026-02-06T13:19:00"/>
    <d v="2026-02-06T13:19:00"/>
    <s v="NULL"/>
    <s v="Completed"/>
    <s v="Valuation_DE_MCP"/>
    <n v="1"/>
    <s v="portfolio valuation run"/>
    <n v="5.07"/>
    <n v="5.07"/>
    <n v="0"/>
    <n v="0"/>
    <n v="5.07"/>
    <n v="5.07"/>
    <m/>
    <m/>
    <n v="5.07"/>
    <n v="0"/>
    <n v="0"/>
    <n v="5.07"/>
    <n v="5.07"/>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Valuation (NPV)"/>
    <s v="DEDBValuation (NPV)46059.5548611111"/>
    <s v="Not Found"/>
    <s v="export to ara"/>
    <s v="MCPDEDBValuation (NPV)export to ara"/>
    <s v="MCPDEDBValuation (NPV)"/>
    <s v="Not Started"/>
    <m/>
    <m/>
    <m/>
    <m/>
    <m/>
    <m/>
    <m/>
    <m/>
    <m/>
    <m/>
    <m/>
    <m/>
    <n v="2601"/>
    <x v="15"/>
    <x v="0"/>
    <s v="START export to ara"/>
    <s v="END export to ara"/>
    <d v="2026-02-06T13:19:00"/>
    <d v="2026-02-06T13:19:00"/>
    <d v="2026-02-06T13:19:00"/>
    <s v="NULL"/>
    <s v="Completed"/>
    <s v="Valuation_DE_MCP"/>
    <n v="2"/>
    <s v="export to ara"/>
    <n v="0"/>
    <n v="0"/>
    <n v="0"/>
    <n v="0"/>
    <n v="0"/>
    <n v="0"/>
    <n v="0"/>
    <m/>
    <n v="0"/>
    <n v="0"/>
    <n v="0"/>
    <n v="0"/>
    <n v="0"/>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Valuation (NPV)"/>
    <s v="DEDBValuation (NPV)46059.5548611111"/>
    <s v="Not Found"/>
    <s v="Light Maintenance"/>
    <s v="MCPDEDBValuation (NPV)Light Maintenance"/>
    <s v="MCPDEDBValuation (NPV)"/>
    <s v="Not Started"/>
    <m/>
    <m/>
    <m/>
    <m/>
    <m/>
    <m/>
    <m/>
    <m/>
    <m/>
    <m/>
    <m/>
    <m/>
    <n v="2601"/>
    <x v="15"/>
    <x v="0"/>
    <s v="START Light Maintenance"/>
    <s v="END Light Maintenance"/>
    <d v="2026-02-06T13:19:00"/>
    <d v="2026-02-06T14:22:00"/>
    <d v="2026-02-06T14:22:00"/>
    <s v="NULL"/>
    <s v="Completed"/>
    <s v="Valuation_DE_MCP"/>
    <n v="1"/>
    <s v="Light Maintenance"/>
    <n v="1.05"/>
    <n v="0"/>
    <n v="1.05"/>
    <n v="0"/>
    <n v="0"/>
    <n v="1.05"/>
    <n v="1.05"/>
    <m/>
    <n v="1.05"/>
    <n v="0"/>
    <n v="0"/>
    <n v="1.05"/>
    <n v="1.05"/>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Valuation (NPV)"/>
    <s v="DEDBValuation (NPV)46059.5986111111"/>
    <s v="Not Found"/>
    <s v="valuation report exports from ARA"/>
    <s v="MCPDEDBValuation (NPV)valuation report exports from ARA"/>
    <s v="MCPDEDBValuation (NPV)"/>
    <s v="Not Started"/>
    <m/>
    <m/>
    <m/>
    <m/>
    <m/>
    <m/>
    <m/>
    <m/>
    <m/>
    <m/>
    <m/>
    <m/>
    <n v="2601"/>
    <x v="15"/>
    <x v="0"/>
    <s v="START valuation report exports from ARA"/>
    <s v="END valuation report exports from ARA"/>
    <d v="2026-02-06T14:22:00"/>
    <d v="2026-02-06T14:22:00"/>
    <d v="2026-02-06T14:28:00"/>
    <s v="NULL"/>
    <s v="Completed"/>
    <s v="Valuation_DE_MCP"/>
    <n v="1"/>
    <s v="valuation report exports from ARA"/>
    <n v="0"/>
    <n v="0"/>
    <n v="0"/>
    <n v="0.1"/>
    <n v="0.1"/>
    <n v="0.1"/>
    <m/>
    <m/>
    <n v="0"/>
    <n v="0.1"/>
    <n v="0"/>
    <n v="0.1"/>
    <n v="0.1"/>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Valuation (NPV)"/>
    <s v="DEDBValuation (NPV)46059.6027777778"/>
    <s v="Not Found"/>
    <s v="valuation report QRM Reporter exports"/>
    <s v="MCPDEDBValuation (NPV)valuation report QRM Reporter exports"/>
    <s v="MCPDEDBValuation (NPV)"/>
    <s v="Not Started"/>
    <m/>
    <m/>
    <m/>
    <m/>
    <m/>
    <m/>
    <m/>
    <m/>
    <m/>
    <m/>
    <m/>
    <m/>
    <n v="2601"/>
    <x v="15"/>
    <x v="0"/>
    <s v="START valuation report QRM Reporter exports"/>
    <s v="END valuation report QRM Reporter exports"/>
    <d v="2026-02-06T14:28:00"/>
    <d v="2026-02-06T14:49:00"/>
    <d v="2026-02-09T08:48:00"/>
    <s v="NULL"/>
    <s v="Completed"/>
    <s v="Valuation_DE_MCP"/>
    <n v="1"/>
    <s v="valuation report QRM Reporter exports"/>
    <n v="0.35"/>
    <n v="0.35"/>
    <n v="0"/>
    <n v="6.98"/>
    <n v="7.33"/>
    <n v="7.33"/>
    <m/>
    <m/>
    <n v="0.35"/>
    <n v="6.98"/>
    <n v="0"/>
    <n v="7.33"/>
    <n v="7.3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EC"/>
    <s v="DEDBEC46062.3666666667"/>
    <s v="Not Found"/>
    <s v="Full Maintenance"/>
    <s v="MCPDEDBECFull Maintenance"/>
    <s v="MCPDEDBEC"/>
    <s v="Not Started"/>
    <m/>
    <m/>
    <m/>
    <m/>
    <m/>
    <m/>
    <m/>
    <m/>
    <m/>
    <m/>
    <m/>
    <m/>
    <n v="2601"/>
    <x v="15"/>
    <x v="0"/>
    <s v="START Full Maintenance"/>
    <s v="END Full Maintenance"/>
    <d v="2026-02-09T08:48:00"/>
    <d v="2026-02-09T13:30:00"/>
    <d v="2026-02-09T13:30:00"/>
    <s v="NULL"/>
    <s v="Completed"/>
    <s v="EC_MCP"/>
    <n v="1"/>
    <s v="Full Maintenance"/>
    <n v="4.7"/>
    <n v="0"/>
    <n v="4.7"/>
    <n v="0"/>
    <n v="0"/>
    <n v="4.7"/>
    <n v="4.7"/>
    <m/>
    <n v="4.7"/>
    <n v="0"/>
    <n v="0"/>
    <n v="4.7"/>
    <n v="4.7"/>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EC"/>
    <s v="DEDBEC46062.5625"/>
    <s v="Not Found"/>
    <s v="ing-ec valuation"/>
    <s v="MCPDEDBECing-ec valuation"/>
    <s v="MCPDEDBEC"/>
    <s v="Not Started"/>
    <m/>
    <m/>
    <m/>
    <m/>
    <m/>
    <m/>
    <m/>
    <m/>
    <m/>
    <m/>
    <m/>
    <m/>
    <n v="2601"/>
    <x v="15"/>
    <x v="0"/>
    <s v="START ing-ec valuation"/>
    <s v="END ing-ec valuation"/>
    <d v="2026-02-09T13:30:00"/>
    <d v="2026-02-10T00:05:00"/>
    <d v="2026-02-10T05:00:00"/>
    <s v="NULL"/>
    <s v="Completed"/>
    <s v="EC_MCP"/>
    <n v="1"/>
    <s v="ing-ec valuation"/>
    <n v="10.58"/>
    <n v="10.58"/>
    <n v="0"/>
    <n v="1"/>
    <n v="11.58"/>
    <n v="11.58"/>
    <m/>
    <m/>
    <n v="10.58"/>
    <n v="1"/>
    <n v="0"/>
    <n v="11.58"/>
    <n v="11.58"/>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KR"/>
    <s v="DEDBKR46063.2083333333"/>
    <s v="Not Found"/>
    <s v="Light Maintenance"/>
    <s v="MCPDEDBKRLight Maintenance"/>
    <s v="MCPDEDBKR"/>
    <s v="Not Started"/>
    <m/>
    <m/>
    <m/>
    <m/>
    <m/>
    <m/>
    <m/>
    <m/>
    <m/>
    <m/>
    <m/>
    <m/>
    <n v="2601"/>
    <x v="15"/>
    <x v="0"/>
    <s v="START Light Maintenance"/>
    <s v="END Light Maintenance"/>
    <d v="2026-02-10T05:00:00"/>
    <d v="2026-02-10T05:17:00"/>
    <d v="2026-02-10T05:17:00"/>
    <s v="NULL"/>
    <s v="Completed"/>
    <s v="KR_MCP Germany"/>
    <n v="2"/>
    <s v="Light Maintenance"/>
    <n v="0.28000000000000003"/>
    <n v="0"/>
    <n v="0.28000000000000003"/>
    <n v="0"/>
    <n v="0"/>
    <n v="0.28000000000000003"/>
    <n v="0.28000000000000003"/>
    <m/>
    <n v="0.28000000000000003"/>
    <n v="0"/>
    <n v="0"/>
    <n v="0.28000000000000003"/>
    <n v="0.2800000000000000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KR"/>
    <s v="DEDBKR46063.2201388889"/>
    <s v="Not Found"/>
    <s v="bpv-kr valuation"/>
    <s v="MCPDEDBKRbpv-kr valuation"/>
    <s v="MCPDEDBKR"/>
    <s v="Not Started"/>
    <m/>
    <m/>
    <m/>
    <m/>
    <m/>
    <m/>
    <m/>
    <m/>
    <m/>
    <m/>
    <m/>
    <m/>
    <n v="2601"/>
    <x v="15"/>
    <x v="0"/>
    <s v="START bpv-kr valuation"/>
    <s v="END bpv-kr valuation"/>
    <d v="2026-02-10T05:17:00"/>
    <d v="2026-02-10T11:40:00"/>
    <d v="2026-02-10T11:40:00"/>
    <s v="NULL"/>
    <s v="Completed"/>
    <s v="KR_MCP Germany"/>
    <n v="1"/>
    <s v="bpv-kr valuation"/>
    <n v="6.38"/>
    <n v="6.38"/>
    <n v="0"/>
    <n v="0"/>
    <n v="6.38"/>
    <n v="6.38"/>
    <m/>
    <m/>
    <n v="6.38"/>
    <n v="0"/>
    <n v="0"/>
    <n v="6.38"/>
    <n v="6.38"/>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KR"/>
    <s v="DEDBKR46063.4861111111"/>
    <s v="Not Found"/>
    <s v="export to ara"/>
    <s v="MCPDEDBKRexport to ara"/>
    <s v="MCPDEDBKR"/>
    <s v="Not Started"/>
    <m/>
    <m/>
    <m/>
    <m/>
    <m/>
    <m/>
    <m/>
    <m/>
    <m/>
    <m/>
    <m/>
    <m/>
    <n v="2601"/>
    <x v="15"/>
    <x v="0"/>
    <s v="START export to ara"/>
    <s v="END export to ara"/>
    <d v="2026-02-10T11:40:00"/>
    <d v="2026-02-10T11:42:00"/>
    <d v="2026-02-10T11:42:00"/>
    <s v="NULL"/>
    <s v="Completed"/>
    <s v="KR_MCP Germany"/>
    <n v="3"/>
    <s v="export to ara"/>
    <n v="0.03"/>
    <n v="0"/>
    <n v="0.03"/>
    <n v="0"/>
    <n v="0"/>
    <n v="0.03"/>
    <n v="0.03"/>
    <m/>
    <n v="0.03"/>
    <n v="0"/>
    <n v="0"/>
    <n v="0.03"/>
    <n v="0.03"/>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export to ara"/>
  </r>
  <r>
    <s v="KR"/>
    <s v="DEDBKR46063.4875"/>
    <s v="Not Found"/>
    <s v="bpv-kr valuation QRM reporter exports"/>
    <s v="MCPDEDBKRbpv-kr valuation QRM reporter exports"/>
    <s v="MCPDEDBKR"/>
    <s v="Not Started"/>
    <m/>
    <m/>
    <m/>
    <m/>
    <m/>
    <m/>
    <m/>
    <m/>
    <m/>
    <m/>
    <m/>
    <m/>
    <n v="2601"/>
    <x v="15"/>
    <x v="0"/>
    <s v="START bpv-kr valuation QRM reporter exports"/>
    <s v="END bpv-kr valuation QRM reporter exports"/>
    <d v="2026-02-10T11:42:00"/>
    <d v="2026-02-10T13:10:00"/>
    <d v="2026-02-10T13:10:00"/>
    <s v="NULL"/>
    <s v="Completed"/>
    <s v="KR_MCP Germany"/>
    <n v="1"/>
    <s v="bpv-kr valuation QRM reporter exports"/>
    <n v="1.47"/>
    <n v="1.47"/>
    <n v="0"/>
    <n v="0"/>
    <n v="1.47"/>
    <n v="1.47"/>
    <m/>
    <m/>
    <n v="1.47"/>
    <n v="0"/>
    <n v="0"/>
    <n v="1.47"/>
    <n v="1.47"/>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KR"/>
    <s v="DEDBKR46063.5486111111"/>
    <s v="Not Found"/>
    <s v="bpv-kr valuation exports from ARA"/>
    <s v="MCPDEDBKRbpv-kr valuation exports from ARA"/>
    <s v="MCPDEDBKR"/>
    <s v="Not Started"/>
    <m/>
    <m/>
    <m/>
    <m/>
    <m/>
    <m/>
    <m/>
    <m/>
    <m/>
    <m/>
    <m/>
    <m/>
    <n v="2601"/>
    <x v="15"/>
    <x v="0"/>
    <s v="START bpv-kr valuation exports from ARA"/>
    <s v="END bpv-kr valuation exports from ARA"/>
    <d v="2026-02-10T13:10:00"/>
    <d v="2026-02-10T13:10:00"/>
    <d v="2026-02-10T13:17:00"/>
    <s v="NULL"/>
    <s v="Completed"/>
    <s v="KR_MCP Germany"/>
    <n v="1"/>
    <s v="bpv-kr valuation exports from ARA"/>
    <n v="0"/>
    <n v="0"/>
    <n v="0"/>
    <n v="0.12"/>
    <n v="0.12"/>
    <n v="0.12"/>
    <m/>
    <m/>
    <n v="0"/>
    <n v="0.12"/>
    <n v="0"/>
    <n v="0.12"/>
    <n v="0.12"/>
    <s v="Data Quality"/>
    <s v="Business Data Providers"/>
    <s v="Business Driven Input Change"/>
    <s v="Users updated the mortgage and consumer loan spread. The root cause was a change in methodology of these spreads in January, including a change in the data source, which was improperly implemented in the first file."/>
    <s v="Spreads"/>
    <m/>
    <s v="Single‑Location Impact"/>
    <s v="One‑Off"/>
    <s v="Redelivery of spreads + rerun of NPV, EC and KR"/>
    <s v="Action Required: Discussion with DE MRMs to have better understanding of where controls can be setup or proper documentation to avoid issues related to changes in data output methodologies."/>
    <s v="•ESM0548493"/>
    <s v=""/>
  </r>
  <r>
    <s v="Valuation AIC"/>
    <s v="DEDBValuation AIC46063.5534722222"/>
    <s v="Not Found"/>
    <s v="load AIC Spreads"/>
    <s v="MCPDEDBValuation AICload AIC Spreads"/>
    <s v="MCPDEDBValuation AIC"/>
    <s v="Not Started"/>
    <m/>
    <m/>
    <m/>
    <m/>
    <m/>
    <m/>
    <m/>
    <m/>
    <m/>
    <m/>
    <m/>
    <m/>
    <n v="2601"/>
    <x v="15"/>
    <x v="0"/>
    <s v="START load AIC Spreads"/>
    <s v="END load AIC Spreads"/>
    <d v="2026-02-10T13:17:00"/>
    <d v="2026-02-10T13:44:00"/>
    <d v="2026-02-10T13:44:00"/>
    <s v="NULL"/>
    <s v="Completed"/>
    <s v="Valuation_AIC_DE_MCP"/>
    <n v="1"/>
    <s v="load AIC Spreads"/>
    <n v="0.45"/>
    <n v="0"/>
    <n v="0.45"/>
    <n v="0"/>
    <n v="0"/>
    <n v="0.45"/>
    <m/>
    <m/>
    <n v="0"/>
    <n v="0"/>
    <n v="0.45"/>
    <n v="0"/>
    <n v="0.45"/>
    <s v="No Error"/>
    <m/>
    <m/>
    <m/>
    <m/>
    <m/>
    <m/>
    <m/>
    <m/>
    <m/>
    <m/>
    <s v=""/>
  </r>
  <r>
    <s v="Valuation AIC"/>
    <s v="DEDBValuation AIC46063.5722222222"/>
    <s v="Not Found"/>
    <s v="AIC portfolio valuation run"/>
    <s v="MCPDEDBValuation AICAIC portfolio valuation run"/>
    <s v="MCPDEDBValuation AIC"/>
    <s v="Not Started"/>
    <m/>
    <m/>
    <m/>
    <m/>
    <m/>
    <m/>
    <m/>
    <m/>
    <m/>
    <m/>
    <m/>
    <m/>
    <n v="2601"/>
    <x v="15"/>
    <x v="0"/>
    <s v="START AIC portfolio valuation run"/>
    <s v="END AIC portfolio valuation run"/>
    <d v="2026-02-10T13:44:00"/>
    <d v="2026-02-10T15:01:00"/>
    <d v="2026-02-10T15:03:00"/>
    <s v="NULL"/>
    <s v="Completed"/>
    <s v="Valuation_AIC_DE_MCP"/>
    <n v="1"/>
    <s v="AIC portfolio valuation run"/>
    <n v="1.28"/>
    <n v="0"/>
    <n v="1.28"/>
    <n v="0"/>
    <n v="0"/>
    <n v="1.28"/>
    <m/>
    <m/>
    <n v="0"/>
    <n v="0"/>
    <n v="1.28"/>
    <n v="0"/>
    <n v="1.28"/>
    <s v="No Error"/>
    <m/>
    <m/>
    <m/>
    <m/>
    <m/>
    <m/>
    <m/>
    <m/>
    <m/>
    <m/>
    <s v=""/>
  </r>
  <r>
    <s v="CSRBB Valuation"/>
    <s v="DEDBCSRBB Valuation46063.6270833333"/>
    <s v="Not Found"/>
    <s v="CSRBB Portfolio Valuation"/>
    <s v="MCPDEDBCSRBB ValuationCSRBB Portfolio Valuation"/>
    <s v="MCPDEDBCSRBB Valuation"/>
    <s v="Not Started"/>
    <m/>
    <m/>
    <m/>
    <m/>
    <m/>
    <m/>
    <m/>
    <m/>
    <m/>
    <m/>
    <m/>
    <m/>
    <n v="2601"/>
    <x v="15"/>
    <x v="0"/>
    <s v="START CSRBB Portfolio Valuation"/>
    <s v="END CSRBB Portfolio Valuation"/>
    <d v="2026-02-10T15:03:00"/>
    <d v="2026-02-10T15:50:00"/>
    <d v="2026-02-11T11:18:00"/>
    <s v="NULL"/>
    <s v="Completed"/>
    <s v="CSRBB_Valuation_DE_MCP"/>
    <n v="1"/>
    <s v="CSRBB Portfolio Valuation"/>
    <n v="0.78"/>
    <n v="0"/>
    <n v="0.78"/>
    <n v="0"/>
    <n v="0"/>
    <n v="0.78"/>
    <m/>
    <m/>
    <n v="0"/>
    <n v="0"/>
    <n v="0.78"/>
    <n v="0"/>
    <n v="0.78"/>
    <s v="No Error"/>
    <m/>
    <m/>
    <m/>
    <m/>
    <m/>
    <m/>
    <m/>
    <m/>
    <m/>
    <m/>
    <s v=""/>
  </r>
  <r>
    <s v="CSRBB Planning"/>
    <s v="DEDBCSRBB Planning46064.4708333333"/>
    <s v="Not Found"/>
    <s v="import CSRBB strategies"/>
    <s v="MCPDEDBCSRBB Planningimport CSRBB strategies"/>
    <s v="MCPDEDBCSRBB Planning"/>
    <s v="Not Started"/>
    <m/>
    <m/>
    <m/>
    <m/>
    <m/>
    <m/>
    <m/>
    <m/>
    <m/>
    <m/>
    <m/>
    <m/>
    <n v="2601"/>
    <x v="15"/>
    <x v="0"/>
    <s v="START import CSRBB strategies"/>
    <s v="END import CSRBB strategies"/>
    <d v="2026-02-11T11:18:00"/>
    <d v="2026-02-11T12:41:00"/>
    <d v="2026-02-11T12:41:00"/>
    <s v="NULL"/>
    <s v="Completed"/>
    <s v="CSRBB_Planning_DE_MCP"/>
    <n v="1"/>
    <s v="import CSRBB strategies"/>
    <n v="1.38"/>
    <n v="0"/>
    <n v="1.38"/>
    <n v="0"/>
    <n v="0"/>
    <n v="1.38"/>
    <m/>
    <m/>
    <n v="0"/>
    <n v="0"/>
    <n v="1.38"/>
    <n v="0"/>
    <n v="1.38"/>
    <s v="No Error"/>
    <m/>
    <m/>
    <m/>
    <m/>
    <m/>
    <m/>
    <m/>
    <m/>
    <m/>
    <m/>
    <s v=""/>
  </r>
  <r>
    <s v="CSRBB Planning"/>
    <s v="DEDBCSRBB Planning46064.5284722222"/>
    <s v="Not Found"/>
    <s v="CSRBB Planning Run"/>
    <s v="MCPDEDBCSRBB PlanningCSRBB Planning Run"/>
    <s v="MCPDEDBCSRBB Planning"/>
    <s v="Not Started"/>
    <m/>
    <m/>
    <m/>
    <m/>
    <m/>
    <m/>
    <m/>
    <m/>
    <m/>
    <m/>
    <m/>
    <m/>
    <n v="2601"/>
    <x v="15"/>
    <x v="0"/>
    <s v="START CSRBB Planning Run"/>
    <s v="END CSRBB Planning Run"/>
    <d v="2026-02-11T12:41:00"/>
    <d v="2026-02-11T15:09:00"/>
    <d v="2026-02-11T15:09:00"/>
    <s v="NULL"/>
    <s v="Completed"/>
    <s v="CSRBB_Planning_DE_MCP"/>
    <n v="1"/>
    <s v="CSRBB Planning Run"/>
    <n v="2.4700000000000002"/>
    <n v="0"/>
    <n v="2.4700000000000002"/>
    <n v="0"/>
    <n v="0"/>
    <n v="2.4700000000000002"/>
    <m/>
    <m/>
    <n v="0"/>
    <n v="0"/>
    <n v="2.4700000000000002"/>
    <n v="0"/>
    <n v="2.4700000000000002"/>
    <s v="No Error"/>
    <m/>
    <m/>
    <m/>
    <m/>
    <m/>
    <m/>
    <m/>
    <m/>
    <m/>
    <m/>
    <s v=""/>
  </r>
  <r>
    <s v="CSRBB Planning"/>
    <s v="DEDBCSRBB Planning46064.63125"/>
    <s v="Not Found"/>
    <s v="export to ara"/>
    <s v="MCPDEDBCSRBB Planningexport to ara"/>
    <s v="MCPDEDBCSRBB Planning"/>
    <s v="Not Started"/>
    <m/>
    <m/>
    <m/>
    <m/>
    <m/>
    <m/>
    <m/>
    <m/>
    <m/>
    <m/>
    <m/>
    <m/>
    <n v="2601"/>
    <x v="15"/>
    <x v="0"/>
    <s v="START export to ara"/>
    <s v="END export to ara"/>
    <d v="2026-02-11T15:09:00"/>
    <d v="2026-02-11T15:11:00"/>
    <d v="2026-02-11T15:14:00"/>
    <s v="NULL"/>
    <s v="Completed"/>
    <s v="CSRBB_Planning_DE_MCP"/>
    <n v="4"/>
    <s v="export to ara"/>
    <n v="0.03"/>
    <n v="0"/>
    <n v="0.03"/>
    <n v="0"/>
    <n v="0"/>
    <n v="0.03"/>
    <m/>
    <m/>
    <n v="0"/>
    <n v="0"/>
    <n v="0.03"/>
    <n v="0"/>
    <n v="0.03"/>
    <s v="No Error"/>
    <m/>
    <m/>
    <m/>
    <m/>
    <m/>
    <m/>
    <m/>
    <m/>
    <m/>
    <m/>
    <s v="export to ara"/>
  </r>
  <r>
    <s v="Import Strategies"/>
    <s v="DEDBImport Strategies46064.6347222222"/>
    <s v="Not Found"/>
    <s v="import strategies"/>
    <s v="MCPDEDBImport Strategiesimport strategies"/>
    <s v="MCPDEDBImport Strategies"/>
    <s v="Not Started"/>
    <m/>
    <m/>
    <m/>
    <m/>
    <m/>
    <m/>
    <m/>
    <m/>
    <m/>
    <m/>
    <m/>
    <m/>
    <n v="2601"/>
    <x v="15"/>
    <x v="0"/>
    <s v="START import strategies"/>
    <s v="END import strategies"/>
    <d v="2026-02-11T15:14:00"/>
    <d v="2026-02-11T15:22:00"/>
    <d v="2026-02-11T15:25:00"/>
    <s v="NULL"/>
    <s v="Completed"/>
    <s v="Import_Strategies_DE_MCP"/>
    <n v="1"/>
    <s v="import strategies"/>
    <n v="0.13"/>
    <n v="0"/>
    <n v="0.13"/>
    <n v="0"/>
    <n v="0"/>
    <n v="0.13"/>
    <m/>
    <m/>
    <n v="0"/>
    <n v="0"/>
    <n v="0.13"/>
    <n v="0"/>
    <n v="0.13"/>
    <s v="No Error"/>
    <m/>
    <m/>
    <m/>
    <m/>
    <m/>
    <m/>
    <m/>
    <m/>
    <m/>
    <m/>
    <s v=""/>
  </r>
  <r>
    <s v="Planning (NII)"/>
    <s v="DEDBPlanning (NII)46064.6423611111"/>
    <s v="Not Found"/>
    <s v="planning run"/>
    <s v="MCPDEDBPlanning (NII)planning run"/>
    <s v="MCPDEDBPlanning (NII)"/>
    <s v="Not Started"/>
    <m/>
    <m/>
    <m/>
    <m/>
    <m/>
    <m/>
    <m/>
    <m/>
    <m/>
    <m/>
    <m/>
    <m/>
    <n v="2601"/>
    <x v="15"/>
    <x v="0"/>
    <s v="START planning run"/>
    <s v="NULL"/>
    <d v="2026-02-11T15:25:00"/>
    <d v="2026-02-11T18:29:00"/>
    <d v="2026-02-11T20:02:00"/>
    <s v="NULL"/>
    <s v="Unfinished"/>
    <s v="Planning_DE_MCP "/>
    <n v="1"/>
    <s v="planning run"/>
    <n v="3.07"/>
    <n v="3.07"/>
    <n v="0"/>
    <n v="0"/>
    <n v="3.07"/>
    <n v="3.07"/>
    <m/>
    <m/>
    <n v="3.07"/>
    <n v="0"/>
    <n v="0"/>
    <n v="3.07"/>
    <n v="3.07"/>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Stop current runs and rerun once Q3 is available. Q3 freeze was fixed alongside Atlas team. "/>
    <s v="Action Required: Post-mortem to be created for RCA with Atlas team. "/>
    <s v="INC14536561"/>
    <s v=""/>
  </r>
  <r>
    <s v="Planning (NII)"/>
    <s v="DEDBPlanning (NII)46064.8347222222"/>
    <s v="Not Found"/>
    <s v="planning run"/>
    <s v="MCPDEDBPlanning (NII)planning run"/>
    <s v="MCPDEDBPlanning (NII)"/>
    <s v="Not Started"/>
    <m/>
    <m/>
    <m/>
    <m/>
    <m/>
    <m/>
    <m/>
    <m/>
    <m/>
    <m/>
    <m/>
    <m/>
    <n v="2601"/>
    <x v="15"/>
    <x v="0"/>
    <s v="START planning run"/>
    <s v="NULL"/>
    <d v="2026-02-11T20:02:00"/>
    <d v="2026-02-12T04:50:00"/>
    <d v="2026-02-12T04:50:00"/>
    <s v="Exception Info: Workflow finished with errors. (line: 108)  "/>
    <s v="Failed"/>
    <s v="Planning_DE_MCP rr"/>
    <n v="2"/>
    <s v="planning run"/>
    <n v="8.8000000000000007"/>
    <n v="8.8000000000000007"/>
    <n v="0"/>
    <n v="0"/>
    <n v="8.8000000000000007"/>
    <n v="8.8000000000000007"/>
    <m/>
    <m/>
    <n v="8.8000000000000007"/>
    <n v="0"/>
    <n v="0"/>
    <n v="8.8000000000000007"/>
    <n v="8.8000000000000007"/>
    <s v="Production Error"/>
    <s v="Execution &amp; Process Handling Errors"/>
    <s v="Accidental or Unintentional Actions"/>
    <s v="Misclick to be honest. We only stopped the script in Q3 but not HPC, so I was trying to stop all the HPC runs affected by Q3 freeze. I mistakenly cancelled this rerun. "/>
    <m/>
    <m/>
    <s v="Single‑Location Impact"/>
    <s v="One‑Off"/>
    <s v="Kick off rerun of planning for Germany"/>
    <s v="Action Required: I would say do better and be more vigilant, but more structural action for this would be to have a formal document on what to do when Q3 freeze occurs"/>
    <m/>
    <s v=""/>
  </r>
  <r>
    <s v="Planning (NII)"/>
    <s v="DEDBPlanning (NII)46065.2013888889"/>
    <s v="Not Found"/>
    <s v="planning run"/>
    <s v="MCPDEDBPlanning (NII)planning run"/>
    <s v="MCPDEDBPlanning (NII)"/>
    <s v="Not Started"/>
    <m/>
    <m/>
    <m/>
    <m/>
    <m/>
    <m/>
    <m/>
    <m/>
    <m/>
    <m/>
    <m/>
    <m/>
    <n v="2601"/>
    <x v="15"/>
    <x v="0"/>
    <s v="START planning run"/>
    <s v="END planning run"/>
    <d v="2026-02-12T04:50:00"/>
    <d v="2026-02-13T05:45:00"/>
    <d v="2026-02-13T05:45:00"/>
    <s v="NULL"/>
    <s v="Completed"/>
    <s v="Planning_DE_MCP rr 2"/>
    <n v="3"/>
    <s v="planning run"/>
    <n v="24.92"/>
    <n v="24.92"/>
    <n v="0"/>
    <n v="0"/>
    <n v="24.92"/>
    <n v="24.92"/>
    <n v="0"/>
    <m/>
    <n v="0"/>
    <n v="0"/>
    <n v="24.92"/>
    <n v="0"/>
    <n v="24.92"/>
    <s v="No Error"/>
    <m/>
    <m/>
    <m/>
    <m/>
    <m/>
    <m/>
    <m/>
    <m/>
    <m/>
    <m/>
    <s v="planning run"/>
  </r>
  <r>
    <s v="Planning (NII)"/>
    <s v="DEDBPlanning (NII)46066.2395833333"/>
    <s v="Not Found"/>
    <s v="export to ara"/>
    <s v="MCPDEDBPlanning (NII)export to ara"/>
    <s v="MCPDEDBPlanning (NII)"/>
    <s v="Not Started"/>
    <m/>
    <m/>
    <m/>
    <m/>
    <m/>
    <m/>
    <m/>
    <m/>
    <m/>
    <m/>
    <m/>
    <m/>
    <n v="2601"/>
    <x v="15"/>
    <x v="0"/>
    <s v="START export to ara"/>
    <s v="END export to ara"/>
    <d v="2026-02-13T05:45:00"/>
    <d v="2026-02-13T05:47:00"/>
    <d v="2026-02-13T05:47:00"/>
    <s v="NULL"/>
    <s v="Completed"/>
    <s v="Planning_DE_MCP rr 2"/>
    <n v="5"/>
    <s v="export to ara"/>
    <n v="0.03"/>
    <n v="0"/>
    <n v="0.03"/>
    <n v="0"/>
    <n v="0"/>
    <n v="0.03"/>
    <m/>
    <m/>
    <n v="0"/>
    <n v="0"/>
    <n v="0.03"/>
    <n v="0"/>
    <n v="0.03"/>
    <s v="No Error"/>
    <m/>
    <m/>
    <m/>
    <m/>
    <m/>
    <m/>
    <m/>
    <m/>
    <m/>
    <m/>
    <s v="export to ara"/>
  </r>
  <r>
    <s v="Planning (NII)"/>
    <s v="DEDBPlanning (NII)46066.2409722222"/>
    <s v="Not Found"/>
    <s v="planning run exports from ARA"/>
    <s v="MCPDEDBPlanning (NII)planning run exports from ARA"/>
    <s v="MCPDEDBPlanning (NII)"/>
    <s v="Not Started"/>
    <m/>
    <m/>
    <m/>
    <m/>
    <m/>
    <m/>
    <m/>
    <m/>
    <m/>
    <m/>
    <m/>
    <m/>
    <n v="2601"/>
    <x v="15"/>
    <x v="0"/>
    <s v="START planning run exports from ARA"/>
    <s v="END planning run exports from ARA"/>
    <d v="2026-02-13T05:47:00"/>
    <d v="2026-02-13T05:47:00"/>
    <d v="2026-02-13T05:47:00"/>
    <s v="NULL"/>
    <s v="Completed"/>
    <s v="Planning_DE_MCP rr 2"/>
    <n v="1"/>
    <s v="planning run exports from ARA"/>
    <n v="0"/>
    <n v="0"/>
    <n v="0"/>
    <n v="0"/>
    <n v="0"/>
    <n v="0"/>
    <m/>
    <m/>
    <n v="0"/>
    <n v="0"/>
    <n v="0"/>
    <n v="0"/>
    <n v="0"/>
    <s v="No Error"/>
    <m/>
    <m/>
    <m/>
    <m/>
    <m/>
    <m/>
    <m/>
    <m/>
    <m/>
    <m/>
    <s v=""/>
  </r>
  <r>
    <s v="Planning (NII)"/>
    <s v="DEDBPlanning (NII)46066.2409722222"/>
    <s v="Not Found"/>
    <s v="planning run QRM reporter exports"/>
    <s v="MCPDEDBPlanning (NII)planning run QRM reporter exports"/>
    <s v="MCPDEDBPlanning (NII)"/>
    <s v="Not Started"/>
    <m/>
    <m/>
    <m/>
    <m/>
    <m/>
    <m/>
    <m/>
    <m/>
    <m/>
    <m/>
    <m/>
    <m/>
    <n v="2601"/>
    <x v="15"/>
    <x v="0"/>
    <s v="START planning run QRM reporter exports"/>
    <s v="END planning run QRM reporter exports"/>
    <d v="2026-02-13T05:47:00"/>
    <d v="2026-02-13T05:47:00"/>
    <d v="2026-02-13T05:47:00"/>
    <s v="NULL"/>
    <s v="Completed"/>
    <s v="Planning_DE_MCP rr 2"/>
    <n v="1"/>
    <s v="planning run QRM reporter exports"/>
    <n v="0"/>
    <n v="0"/>
    <n v="0"/>
    <n v="0"/>
    <n v="0"/>
    <n v="0"/>
    <m/>
    <m/>
    <n v="0"/>
    <n v="0"/>
    <n v="0"/>
    <n v="0"/>
    <n v="0"/>
    <s v="No Error"/>
    <m/>
    <m/>
    <m/>
    <m/>
    <m/>
    <m/>
    <m/>
    <m/>
    <m/>
    <m/>
    <s v=""/>
  </r>
  <r>
    <s v="Planning (NII)"/>
    <s v="DEDBPlanning (NII)46066.2409722222"/>
    <s v="Not Found"/>
    <s v="planning run OLAP exports"/>
    <s v="MCPDEDBPlanning (NII)planning run OLAP exports"/>
    <s v="MCPDEDBPlanning (NII)"/>
    <s v="Not Started"/>
    <m/>
    <m/>
    <m/>
    <m/>
    <m/>
    <m/>
    <m/>
    <m/>
    <m/>
    <m/>
    <m/>
    <m/>
    <n v="2601"/>
    <x v="15"/>
    <x v="0"/>
    <s v="START planning run OLAP exports"/>
    <s v="END planning run OLAP exports"/>
    <d v="2026-02-13T05:47:00"/>
    <d v="2026-02-13T09:18:00"/>
    <d v="2026-02-13T10:20:00"/>
    <s v="NULL"/>
    <s v="Completed"/>
    <s v="Planning_DE_MCP rr 2"/>
    <n v="1"/>
    <s v="planning run OLAP exports"/>
    <n v="3.52"/>
    <n v="3.52"/>
    <n v="0"/>
    <n v="1.03"/>
    <n v="4.55"/>
    <n v="4.55"/>
    <n v="0"/>
    <m/>
    <n v="0"/>
    <n v="1.03"/>
    <n v="3.52"/>
    <n v="1.03"/>
    <n v="4.55"/>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s v="ITS"/>
    <s v="DEDBITS46066.4305555556"/>
    <s v="Not Found"/>
    <s v="Light Maintenance"/>
    <s v="MCPDEDBITSLight Maintenance"/>
    <s v="MCPDEDBITS"/>
    <s v="Not Started"/>
    <m/>
    <m/>
    <m/>
    <m/>
    <m/>
    <m/>
    <m/>
    <m/>
    <m/>
    <m/>
    <m/>
    <m/>
    <n v="2601"/>
    <x v="15"/>
    <x v="0"/>
    <s v="START Light Maintenance"/>
    <s v="END Light Maintenance"/>
    <d v="2026-02-13T10:20:00"/>
    <d v="2026-02-13T14:09:00"/>
    <d v="2026-02-13T14:09:00"/>
    <s v="NULL"/>
    <s v="Completed"/>
    <s v="ITS_DE_MCP"/>
    <n v="3"/>
    <s v="Light Maintenance"/>
    <n v="3.82"/>
    <n v="0"/>
    <n v="3.82"/>
    <n v="0"/>
    <n v="0"/>
    <n v="3.82"/>
    <m/>
    <m/>
    <n v="0"/>
    <n v="0"/>
    <n v="3.82"/>
    <n v="0"/>
    <n v="3.82"/>
    <s v="No Error"/>
    <m/>
    <m/>
    <m/>
    <m/>
    <m/>
    <m/>
    <m/>
    <m/>
    <m/>
    <m/>
    <s v="Light Maintenance"/>
  </r>
  <r>
    <s v="ITS"/>
    <s v="DEDBITS46066.5895833333"/>
    <s v="Not Found"/>
    <s v="ITS planning run"/>
    <s v="MCPDEDBITSITS planning run"/>
    <s v="MCPDEDBITS"/>
    <s v="Not Started"/>
    <m/>
    <m/>
    <m/>
    <m/>
    <m/>
    <m/>
    <m/>
    <m/>
    <m/>
    <m/>
    <m/>
    <m/>
    <n v="2601"/>
    <x v="15"/>
    <x v="0"/>
    <s v="START ITS planning run"/>
    <s v="END ITS planning run"/>
    <d v="2026-02-13T14:09:00"/>
    <d v="2026-02-13T14:30:00"/>
    <d v="2026-02-13T14:31:00"/>
    <s v="NULL"/>
    <s v="Completed"/>
    <s v="ITS_DE_MCP"/>
    <n v="1"/>
    <s v="ITS planning run"/>
    <n v="0.35"/>
    <n v="0"/>
    <n v="0.35"/>
    <n v="0"/>
    <n v="0"/>
    <n v="0.35"/>
    <m/>
    <m/>
    <n v="0"/>
    <n v="0"/>
    <n v="0.35"/>
    <n v="0"/>
    <n v="0.35"/>
    <s v="No Error"/>
    <m/>
    <m/>
    <m/>
    <m/>
    <m/>
    <m/>
    <m/>
    <m/>
    <m/>
    <m/>
    <s v=""/>
  </r>
  <r>
    <s v="GAP"/>
    <s v="DEDBGAP46066.6048611111"/>
    <s v="Not Found"/>
    <s v="gap planning"/>
    <s v="MCPDEDBGAPgap planning"/>
    <s v="MCPDEDBGAP"/>
    <s v="Not Started"/>
    <m/>
    <m/>
    <m/>
    <m/>
    <m/>
    <m/>
    <m/>
    <m/>
    <m/>
    <m/>
    <m/>
    <m/>
    <n v="2601"/>
    <x v="15"/>
    <x v="0"/>
    <s v="START gap planning"/>
    <s v="END gap planning"/>
    <d v="2026-02-13T14:31:00"/>
    <d v="2026-02-13T18:08:00"/>
    <d v="2026-02-13T18:08:00"/>
    <s v="NULL"/>
    <s v="Completed"/>
    <s v="GAP_DE_MCP"/>
    <n v="1"/>
    <s v="gap planning"/>
    <n v="3.62"/>
    <n v="0"/>
    <n v="3.62"/>
    <n v="0"/>
    <n v="0"/>
    <n v="3.62"/>
    <m/>
    <m/>
    <n v="0"/>
    <n v="0"/>
    <n v="3.62"/>
    <n v="0"/>
    <n v="3.62"/>
    <s v="No Error"/>
    <m/>
    <m/>
    <m/>
    <m/>
    <m/>
    <m/>
    <m/>
    <m/>
    <m/>
    <m/>
    <s v=""/>
  </r>
  <r>
    <s v="GAP"/>
    <s v="DEDBGAP46066.7555555556"/>
    <s v="Not Found"/>
    <s v="export to ara"/>
    <s v="MCPDEDBGAPexport to ara"/>
    <s v="MCPDEDBGAP"/>
    <s v="Not Started"/>
    <m/>
    <m/>
    <m/>
    <m/>
    <m/>
    <m/>
    <m/>
    <m/>
    <m/>
    <m/>
    <m/>
    <m/>
    <n v="2601"/>
    <x v="15"/>
    <x v="0"/>
    <s v="START export to ara"/>
    <s v="END export to ara"/>
    <d v="2026-02-13T18:08:00"/>
    <d v="2026-02-13T18:10:00"/>
    <d v="2026-02-16T10:15:00"/>
    <s v="NULL"/>
    <s v="Completed"/>
    <s v="GAP_DE_MCP"/>
    <n v="6"/>
    <s v="export to ara"/>
    <n v="0.03"/>
    <n v="0"/>
    <n v="0.03"/>
    <n v="0"/>
    <n v="0"/>
    <n v="0.03"/>
    <m/>
    <m/>
    <n v="0"/>
    <n v="0"/>
    <n v="0.03"/>
    <n v="0"/>
    <n v="0.03"/>
    <s v="No Error"/>
    <m/>
    <m/>
    <m/>
    <m/>
    <m/>
    <m/>
    <m/>
    <m/>
    <m/>
    <m/>
    <s v="export to ara"/>
  </r>
  <r>
    <s v="Planning (NII)"/>
    <s v="DEDBPlanning (NII)46069.4270833333"/>
    <s v="Not Found"/>
    <s v="planning run"/>
    <s v="MCPDEDBPlanning (NII)planning run"/>
    <s v="MCPDEDBPlanning (NII)"/>
    <s v="Not Started"/>
    <m/>
    <m/>
    <m/>
    <m/>
    <m/>
    <m/>
    <m/>
    <m/>
    <m/>
    <m/>
    <m/>
    <m/>
    <n v="2601"/>
    <x v="15"/>
    <x v="0"/>
    <s v="START planning run"/>
    <s v="END planning run"/>
    <d v="2026-02-16T10:15:00"/>
    <d v="2026-02-17T00:08:00"/>
    <d v="2026-02-17T00:08:00"/>
    <s v="NULL"/>
    <s v="Completed"/>
    <s v="Planning_DE_MCP rr missing scenarios"/>
    <n v="4"/>
    <s v="planning run"/>
    <n v="13.88"/>
    <n v="0"/>
    <n v="13.88"/>
    <n v="0"/>
    <n v="0"/>
    <n v="13.88"/>
    <n v="13.88"/>
    <m/>
    <n v="13.88"/>
    <n v="0"/>
    <n v="0"/>
    <n v="13.88"/>
    <n v="13.88"/>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planning run"/>
  </r>
  <r>
    <s v="Planning (NII)"/>
    <s v="DEDBPlanning (NII)46070.0055555556"/>
    <s v="Not Found"/>
    <s v="export to ara"/>
    <s v="MCPDEDBPlanning (NII)export to ara"/>
    <s v="MCPDEDBPlanning (NII)"/>
    <s v="Not Started"/>
    <m/>
    <m/>
    <m/>
    <m/>
    <m/>
    <m/>
    <m/>
    <m/>
    <m/>
    <m/>
    <m/>
    <m/>
    <n v="2601"/>
    <x v="15"/>
    <x v="0"/>
    <s v="START export to ara"/>
    <s v="END export to ara"/>
    <d v="2026-02-17T00:08:00"/>
    <d v="2026-02-17T00:10:00"/>
    <d v="2026-02-17T00:10:00"/>
    <s v="NULL"/>
    <s v="Completed"/>
    <s v="Planning_DE_MCP rr missing scenarios"/>
    <n v="7"/>
    <s v="export to ara"/>
    <n v="0.03"/>
    <n v="0"/>
    <n v="0.03"/>
    <n v="0"/>
    <n v="0"/>
    <n v="0.03"/>
    <n v="0.03"/>
    <m/>
    <n v="0.03"/>
    <n v="0"/>
    <n v="0"/>
    <n v="0.03"/>
    <n v="0.03"/>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export to ara"/>
  </r>
  <r>
    <s v="Planning (NII)"/>
    <s v="DEDBPlanning (NII)46070.0069444444"/>
    <s v="Not Found"/>
    <s v="planning run exports from ARA"/>
    <s v="MCPDEDBPlanning (NII)planning run exports from ARA"/>
    <s v="MCPDEDBPlanning (NII)"/>
    <s v="Not Started"/>
    <m/>
    <m/>
    <m/>
    <m/>
    <m/>
    <m/>
    <m/>
    <m/>
    <m/>
    <m/>
    <m/>
    <m/>
    <n v="2601"/>
    <x v="15"/>
    <x v="0"/>
    <s v="START planning run exports from ARA"/>
    <s v="END planning run exports from ARA"/>
    <d v="2026-02-17T00:10:00"/>
    <d v="2026-02-17T00:10:00"/>
    <d v="2026-02-17T00:10:00"/>
    <s v="NULL"/>
    <s v="Completed"/>
    <s v="Planning_DE_MCP rr missing scenarios"/>
    <n v="2"/>
    <s v="planning run exports from ARA"/>
    <n v="0"/>
    <n v="0"/>
    <n v="0"/>
    <n v="0"/>
    <n v="0"/>
    <n v="0"/>
    <n v="0"/>
    <m/>
    <n v="0"/>
    <n v="0"/>
    <n v="0"/>
    <n v="0"/>
    <n v="0"/>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s v="Planning (NII)"/>
    <s v="DEDBPlanning (NII)46070.0069444444"/>
    <s v="Not Found"/>
    <s v="planning run QRM reporter exports"/>
    <s v="MCPDEDBPlanning (NII)planning run QRM reporter exports"/>
    <s v="MCPDEDBPlanning (NII)"/>
    <s v="Not Started"/>
    <m/>
    <m/>
    <m/>
    <m/>
    <m/>
    <m/>
    <m/>
    <m/>
    <m/>
    <m/>
    <m/>
    <m/>
    <n v="2601"/>
    <x v="15"/>
    <x v="0"/>
    <s v="START planning run QRM reporter exports"/>
    <s v="END planning run QRM reporter exports"/>
    <d v="2026-02-17T00:10:00"/>
    <d v="2026-02-17T00:10:00"/>
    <d v="2026-02-17T00:10:00"/>
    <s v="NULL"/>
    <s v="Completed"/>
    <s v="Planning_DE_MCP rr missing scenarios"/>
    <n v="2"/>
    <s v="planning run QRM reporter exports"/>
    <n v="0"/>
    <n v="0"/>
    <n v="0"/>
    <n v="0"/>
    <n v="0"/>
    <n v="0"/>
    <n v="0"/>
    <m/>
    <n v="0"/>
    <n v="0"/>
    <n v="0"/>
    <n v="0"/>
    <n v="0"/>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s v="Planning (NII)"/>
    <s v="DEDBPlanning (NII)46070.0069444444"/>
    <s v="Not Found"/>
    <s v="planning run OLAP exports"/>
    <s v="MCPDEDBPlanning (NII)planning run OLAP exports"/>
    <s v="MCPDEDBPlanning (NII)"/>
    <s v="Not Started"/>
    <m/>
    <m/>
    <m/>
    <m/>
    <m/>
    <m/>
    <m/>
    <m/>
    <m/>
    <m/>
    <m/>
    <m/>
    <n v="2601"/>
    <x v="15"/>
    <x v="0"/>
    <s v="START planning run OLAP exports"/>
    <s v="END planning run OLAP exports"/>
    <d v="2026-02-17T00:10:00"/>
    <d v="2026-02-17T04:13:00"/>
    <d v="2026-02-19T10:20:00"/>
    <s v="NULL"/>
    <s v="Completed"/>
    <s v="Planning_DE_MCP rr missing scenarios"/>
    <n v="2"/>
    <s v="planning run OLAP exports"/>
    <n v="4.05"/>
    <n v="0"/>
    <n v="4.05"/>
    <n v="0"/>
    <n v="0"/>
    <n v="4.05"/>
    <n v="4.05"/>
    <m/>
    <n v="4.05"/>
    <n v="0"/>
    <n v="0"/>
    <n v="4.05"/>
    <n v="4.05"/>
    <s v="Tech"/>
    <s v="Platform &amp; Environment Issues"/>
    <s v="Platform/System Capacity &amp; Performance Issue"/>
    <s v="Two missing scenarios even though Q3 logs and PCP logs showed completed successfully. "/>
    <m/>
    <m/>
    <s v="Single‑Location Impact"/>
    <s v="Recurring"/>
    <s v="Planning scenario completeness check -&gt; rerun for those two missing scenarios only"/>
    <s v="Action Required: RCA to be performed by Atlas team to identify if issue is primary key or any other TECH related issue. "/>
    <s v="INC14606251."/>
    <s v=""/>
  </r>
  <r>
    <s v="Load Compare Spreads"/>
    <s v="DEDBLoad Compare Spreads46072.4305555556"/>
    <s v="Not Found"/>
    <s v="load Spreads"/>
    <s v="MCPDEDBLoad Compare Spreadsload Spreads"/>
    <s v="MCPDEDBLoad Compare Spreads"/>
    <s v="Not Started"/>
    <m/>
    <m/>
    <m/>
    <m/>
    <m/>
    <m/>
    <m/>
    <m/>
    <m/>
    <m/>
    <m/>
    <m/>
    <n v="2601"/>
    <x v="15"/>
    <x v="0"/>
    <s v="START load Spreads"/>
    <s v="END load Spreads"/>
    <d v="2026-02-19T10:20:00"/>
    <d v="2026-02-19T10:39:00"/>
    <d v="2026-02-19T10:39:00"/>
    <s v="NULL"/>
    <s v="Completed"/>
    <s v="Load_compare_Spreads_DE_MCP"/>
    <n v="2"/>
    <s v="load Spreads"/>
    <n v="0.32"/>
    <n v="0"/>
    <n v="0.32"/>
    <n v="0"/>
    <n v="0"/>
    <n v="0.32"/>
    <m/>
    <m/>
    <n v="0"/>
    <n v="0"/>
    <n v="0.32"/>
    <n v="0"/>
    <n v="0.32"/>
    <s v="No Error"/>
    <m/>
    <m/>
    <m/>
    <m/>
    <m/>
    <m/>
    <m/>
    <m/>
    <m/>
    <m/>
    <s v=""/>
  </r>
  <r>
    <s v="Load Compare Spreads"/>
    <s v="DEDBLoad Compare Spreads46072.44375"/>
    <s v="Not Found"/>
    <s v="Spreads comparison"/>
    <s v="MCPDEDBLoad Compare SpreadsSpreads comparison"/>
    <s v="MCPDEDBLoad Compare Spreads"/>
    <s v="Not Started"/>
    <m/>
    <m/>
    <m/>
    <m/>
    <m/>
    <m/>
    <m/>
    <m/>
    <m/>
    <m/>
    <m/>
    <m/>
    <n v="2601"/>
    <x v="15"/>
    <x v="0"/>
    <s v="START Spreads comparison"/>
    <s v="END Spreads comparison"/>
    <d v="2026-02-19T10:39:00"/>
    <d v="2026-02-19T10:41:00"/>
    <d v="2026-02-19T10:42:00"/>
    <s v="NULL"/>
    <s v="Completed"/>
    <s v="Load_compare_Spreads_DE_MCP"/>
    <n v="2"/>
    <s v="Spreads comparison"/>
    <n v="0.03"/>
    <n v="0"/>
    <n v="0.03"/>
    <n v="0"/>
    <n v="0"/>
    <n v="0.03"/>
    <m/>
    <m/>
    <n v="0"/>
    <n v="0"/>
    <n v="0.03"/>
    <n v="0"/>
    <n v="0.03"/>
    <s v="No Error"/>
    <m/>
    <m/>
    <m/>
    <m/>
    <m/>
    <m/>
    <m/>
    <m/>
    <m/>
    <m/>
    <s v=""/>
  </r>
  <r>
    <s v="Valuation (NPV)"/>
    <s v="DEDBValuation (NPV)46072.4458333333"/>
    <s v="Not Found"/>
    <s v="portfolio valuation run"/>
    <s v="MCPDEDBValuation (NPV)portfolio valuation run"/>
    <s v="MCPDEDBValuation (NPV)"/>
    <s v="Not Started"/>
    <m/>
    <m/>
    <m/>
    <m/>
    <m/>
    <m/>
    <m/>
    <m/>
    <m/>
    <m/>
    <m/>
    <m/>
    <n v="2601"/>
    <x v="15"/>
    <x v="0"/>
    <s v="START portfolio valuation run"/>
    <s v="END portfolio valuation run"/>
    <d v="2026-02-19T10:42:00"/>
    <d v="2026-02-19T16:59:00"/>
    <d v="2026-02-19T16:59:00"/>
    <s v="NULL"/>
    <s v="Completed"/>
    <s v="Valuation_DE_MCP rerun, new spreads"/>
    <n v="2"/>
    <s v="portfolio valuation run"/>
    <n v="6.28"/>
    <n v="0"/>
    <n v="6.28"/>
    <n v="0"/>
    <n v="0"/>
    <n v="6.28"/>
    <m/>
    <m/>
    <n v="0"/>
    <n v="0"/>
    <n v="6.28"/>
    <n v="0"/>
    <n v="6.28"/>
    <s v="No Error"/>
    <m/>
    <m/>
    <m/>
    <m/>
    <m/>
    <m/>
    <m/>
    <m/>
    <m/>
    <m/>
    <s v=""/>
  </r>
  <r>
    <s v="Valuation (NPV)"/>
    <s v="DEDBValuation (NPV)46072.7076388889"/>
    <s v="Not Found"/>
    <s v="export to ara"/>
    <s v="MCPDEDBValuation (NPV)export to ara"/>
    <s v="MCPDEDBValuation (NPV)"/>
    <s v="Not Started"/>
    <m/>
    <m/>
    <m/>
    <m/>
    <m/>
    <m/>
    <m/>
    <m/>
    <m/>
    <m/>
    <m/>
    <m/>
    <n v="2601"/>
    <x v="15"/>
    <x v="0"/>
    <s v="START export to ara"/>
    <s v="END export to ara"/>
    <d v="2026-02-19T16:59:00"/>
    <d v="2026-02-19T17:01:00"/>
    <d v="2026-02-19T17:01:00"/>
    <s v="NULL"/>
    <s v="Completed"/>
    <s v="Valuation_DE_MCP rerun, new spreads"/>
    <n v="8"/>
    <s v="export to ara"/>
    <n v="0.03"/>
    <n v="0"/>
    <n v="0.03"/>
    <n v="0"/>
    <n v="0"/>
    <n v="0.03"/>
    <m/>
    <m/>
    <n v="0"/>
    <n v="0"/>
    <n v="0.03"/>
    <n v="0"/>
    <n v="0.03"/>
    <s v="No Error"/>
    <m/>
    <m/>
    <m/>
    <m/>
    <m/>
    <m/>
    <m/>
    <m/>
    <m/>
    <m/>
    <s v="export to ara"/>
  </r>
  <r>
    <s v="Valuation (NPV)"/>
    <s v="DEDBValuation (NPV)46072.7090277778"/>
    <s v="Not Found"/>
    <s v="Light Maintenance"/>
    <s v="MCPDEDBValuation (NPV)Light Maintenance"/>
    <s v="MCPDEDBValuation (NPV)"/>
    <s v="Not Started"/>
    <m/>
    <m/>
    <m/>
    <m/>
    <m/>
    <m/>
    <m/>
    <m/>
    <m/>
    <m/>
    <m/>
    <m/>
    <n v="2601"/>
    <x v="15"/>
    <x v="0"/>
    <s v="START Light Maintenance"/>
    <s v="END Light Maintenance"/>
    <d v="2026-02-19T17:01:00"/>
    <d v="2026-02-19T18:19:00"/>
    <d v="2026-02-19T18:19:00"/>
    <s v="NULL"/>
    <s v="Completed"/>
    <s v="Valuation_DE_MCP rerun, new spreads"/>
    <n v="4"/>
    <s v="Light Maintenance"/>
    <n v="1.3"/>
    <n v="0"/>
    <n v="1.3"/>
    <n v="0"/>
    <n v="0"/>
    <n v="1.3"/>
    <m/>
    <m/>
    <n v="0"/>
    <n v="0"/>
    <n v="1.3"/>
    <n v="0"/>
    <n v="1.3"/>
    <s v="No Error"/>
    <m/>
    <m/>
    <m/>
    <m/>
    <m/>
    <m/>
    <m/>
    <m/>
    <m/>
    <m/>
    <s v="Light Maintenance"/>
  </r>
  <r>
    <s v="Valuation (NPV)"/>
    <s v="DEDBValuation (NPV)46072.7631944444"/>
    <s v="Not Found"/>
    <s v="valuation report exports from ARA"/>
    <s v="MCPDEDBValuation (NPV)valuation report exports from ARA"/>
    <s v="MCPDEDBValuation (NPV)"/>
    <s v="Not Started"/>
    <m/>
    <m/>
    <m/>
    <m/>
    <m/>
    <m/>
    <m/>
    <m/>
    <m/>
    <m/>
    <m/>
    <m/>
    <n v="2601"/>
    <x v="15"/>
    <x v="0"/>
    <s v="START valuation report exports from ARA"/>
    <s v="END valuation report exports from ARA"/>
    <d v="2026-02-19T18:19:00"/>
    <d v="2026-02-19T18:19:00"/>
    <d v="2026-02-19T18:25:00"/>
    <s v="NULL"/>
    <s v="Completed"/>
    <s v="Valuation_DE_MCP rerun, new spreads"/>
    <n v="2"/>
    <s v="valuation report exports from ARA"/>
    <n v="0"/>
    <n v="0"/>
    <n v="0"/>
    <n v="0"/>
    <n v="0"/>
    <n v="0"/>
    <m/>
    <m/>
    <n v="0"/>
    <n v="0"/>
    <n v="0"/>
    <n v="0"/>
    <n v="0"/>
    <s v="No Error"/>
    <m/>
    <m/>
    <m/>
    <m/>
    <m/>
    <m/>
    <m/>
    <m/>
    <m/>
    <m/>
    <s v=""/>
  </r>
  <r>
    <s v="Valuation (NPV)"/>
    <s v="DEDBValuation (NPV)46072.7673611111"/>
    <s v="Not Found"/>
    <s v="valuation report QRM Reporter exports"/>
    <s v="MCPDEDBValuation (NPV)valuation report QRM Reporter exports"/>
    <s v="MCPDEDBValuation (NPV)"/>
    <s v="Not Started"/>
    <m/>
    <m/>
    <m/>
    <m/>
    <m/>
    <m/>
    <m/>
    <m/>
    <m/>
    <m/>
    <m/>
    <m/>
    <n v="2601"/>
    <x v="15"/>
    <x v="0"/>
    <s v="START valuation report QRM Reporter exports"/>
    <s v="END valuation report QRM Reporter exports"/>
    <d v="2026-02-19T18:25:00"/>
    <d v="2026-02-19T18:25:00"/>
    <d v="2026-02-19T18:26:00"/>
    <s v="NULL"/>
    <s v="Completed"/>
    <s v="Valuation_DE_MCP rerun, new spreads"/>
    <n v="2"/>
    <s v="valuation report QRM Reporter exports"/>
    <n v="0"/>
    <n v="0"/>
    <n v="0"/>
    <n v="0"/>
    <n v="0"/>
    <n v="0"/>
    <m/>
    <m/>
    <n v="0"/>
    <n v="0"/>
    <n v="0"/>
    <n v="0"/>
    <n v="0"/>
    <s v="No Error"/>
    <m/>
    <m/>
    <m/>
    <m/>
    <m/>
    <m/>
    <m/>
    <m/>
    <m/>
    <m/>
    <s v=""/>
  </r>
  <r>
    <s v="KR"/>
    <s v="DEDBKR46072.7680555556"/>
    <s v="Not Found"/>
    <s v="Light Maintenance"/>
    <s v="MCPDEDBKRLight Maintenance"/>
    <s v="MCPDEDBKR"/>
    <s v="Not Started"/>
    <m/>
    <m/>
    <m/>
    <m/>
    <m/>
    <m/>
    <m/>
    <m/>
    <m/>
    <m/>
    <m/>
    <m/>
    <n v="2601"/>
    <x v="15"/>
    <x v="0"/>
    <s v="START Light Maintenance"/>
    <s v="END Light Maintenance"/>
    <d v="2026-02-19T18:26:00"/>
    <d v="2026-02-19T18:40:00"/>
    <d v="2026-02-19T18:40:00"/>
    <s v="NULL"/>
    <s v="Completed"/>
    <s v="KR_DE_MCP rerun, new spreads"/>
    <n v="5"/>
    <s v="Light Maintenance"/>
    <n v="0.23"/>
    <n v="0"/>
    <n v="0.23"/>
    <n v="0"/>
    <n v="0"/>
    <n v="0.23"/>
    <m/>
    <m/>
    <n v="0"/>
    <n v="0"/>
    <n v="0.23"/>
    <n v="0"/>
    <n v="0.23"/>
    <s v="No Error"/>
    <m/>
    <m/>
    <m/>
    <m/>
    <m/>
    <m/>
    <m/>
    <m/>
    <m/>
    <m/>
    <s v="Light Maintenance"/>
  </r>
  <r>
    <s v="KR"/>
    <s v="DEDBKR46072.7777777778"/>
    <s v="Not Found"/>
    <s v="bpv-kr valuation"/>
    <s v="MCPDEDBKRbpv-kr valuation"/>
    <s v="MCPDEDBKR"/>
    <s v="Not Started"/>
    <m/>
    <m/>
    <m/>
    <m/>
    <m/>
    <m/>
    <m/>
    <m/>
    <m/>
    <m/>
    <m/>
    <m/>
    <n v="2601"/>
    <x v="15"/>
    <x v="0"/>
    <s v="START bpv-kr valuation"/>
    <s v="END bpv-kr valuation"/>
    <d v="2026-02-19T18:40:00"/>
    <d v="2026-02-20T02:17:00"/>
    <d v="2026-02-20T02:17:00"/>
    <s v="NULL"/>
    <s v="Completed"/>
    <s v="KR_DE_MCP rerun, new spreads"/>
    <n v="2"/>
    <s v="bpv-kr valuation"/>
    <n v="7.62"/>
    <n v="0"/>
    <n v="7.62"/>
    <n v="0"/>
    <n v="0"/>
    <n v="7.62"/>
    <m/>
    <m/>
    <n v="0"/>
    <n v="0"/>
    <n v="7.62"/>
    <n v="0"/>
    <n v="7.62"/>
    <s v="No Error"/>
    <m/>
    <m/>
    <m/>
    <m/>
    <m/>
    <m/>
    <m/>
    <m/>
    <m/>
    <m/>
    <s v=""/>
  </r>
  <r>
    <s v="KR"/>
    <s v="DEDBKR46073.0951388889"/>
    <s v="Not Found"/>
    <s v="export to ara"/>
    <s v="MCPDEDBKRexport to ara"/>
    <s v="MCPDEDBKR"/>
    <s v="Not Started"/>
    <m/>
    <m/>
    <m/>
    <m/>
    <m/>
    <m/>
    <m/>
    <m/>
    <m/>
    <m/>
    <m/>
    <m/>
    <n v="2601"/>
    <x v="15"/>
    <x v="0"/>
    <s v="START export to ara"/>
    <s v="END export to ara"/>
    <d v="2026-02-20T02:17:00"/>
    <d v="2026-02-20T02:19:00"/>
    <d v="2026-02-20T02:19:00"/>
    <s v="NULL"/>
    <s v="Completed"/>
    <s v="KR_DE_MCP rerun, new spreads"/>
    <n v="9"/>
    <s v="export to ara"/>
    <n v="0.03"/>
    <n v="0"/>
    <n v="0.03"/>
    <n v="0"/>
    <n v="0"/>
    <n v="0.03"/>
    <m/>
    <m/>
    <n v="0"/>
    <n v="0"/>
    <n v="0.03"/>
    <n v="0"/>
    <n v="0.03"/>
    <s v="No Error"/>
    <m/>
    <m/>
    <m/>
    <m/>
    <m/>
    <m/>
    <m/>
    <m/>
    <m/>
    <m/>
    <s v="export to ara"/>
  </r>
  <r>
    <s v="KR"/>
    <s v="DEDBKR46073.0965277778"/>
    <s v="Not Found"/>
    <s v="bpv-kr valuation QRM reporter exports"/>
    <s v="MCPDEDBKRbpv-kr valuation QRM reporter exports"/>
    <s v="MCPDEDBKR"/>
    <s v="Not Started"/>
    <m/>
    <m/>
    <m/>
    <m/>
    <m/>
    <m/>
    <m/>
    <m/>
    <m/>
    <m/>
    <m/>
    <m/>
    <n v="2601"/>
    <x v="15"/>
    <x v="0"/>
    <s v="START bpv-kr valuation QRM reporter exports"/>
    <s v="END bpv-kr valuation QRM reporter exports"/>
    <d v="2026-02-20T02:19:00"/>
    <d v="2026-02-20T02:19:00"/>
    <d v="2026-02-20T02:19:00"/>
    <s v="NULL"/>
    <s v="Completed"/>
    <s v="KR_DE_MCP rerun, new spreads"/>
    <n v="2"/>
    <s v="bpv-kr valuation QRM reporter exports"/>
    <n v="0"/>
    <n v="0"/>
    <n v="0"/>
    <n v="0"/>
    <n v="0"/>
    <n v="0"/>
    <m/>
    <m/>
    <n v="0"/>
    <n v="0"/>
    <n v="0"/>
    <n v="0"/>
    <n v="0"/>
    <s v="No Error"/>
    <m/>
    <m/>
    <m/>
    <m/>
    <m/>
    <m/>
    <m/>
    <m/>
    <m/>
    <m/>
    <s v=""/>
  </r>
  <r>
    <s v="KR"/>
    <s v="DEDBKR46073.0965277778"/>
    <s v="Not Found"/>
    <s v="bpv-kr valuation exports from ARA"/>
    <s v="MCPDEDBKRbpv-kr valuation exports from ARA"/>
    <s v="MCPDEDBKR"/>
    <s v="Not Started"/>
    <m/>
    <m/>
    <m/>
    <m/>
    <m/>
    <m/>
    <m/>
    <m/>
    <m/>
    <m/>
    <m/>
    <m/>
    <n v="2601"/>
    <x v="15"/>
    <x v="0"/>
    <s v="START bpv-kr valuation exports from ARA"/>
    <s v="END bpv-kr valuation exports from ARA"/>
    <d v="2026-02-20T02:19:00"/>
    <d v="2026-02-20T02:19:00"/>
    <d v="2026-02-20T09:52:00"/>
    <s v="NULL"/>
    <s v="Completed"/>
    <s v="KR_DE_MCP rerun, new spreads"/>
    <n v="2"/>
    <s v="bpv-kr valuation exports from ARA"/>
    <n v="0"/>
    <n v="0"/>
    <n v="0"/>
    <n v="0"/>
    <n v="0"/>
    <n v="0"/>
    <m/>
    <m/>
    <n v="0"/>
    <n v="0"/>
    <n v="0"/>
    <n v="0"/>
    <n v="0"/>
    <s v="No Error"/>
    <m/>
    <m/>
    <m/>
    <m/>
    <m/>
    <m/>
    <m/>
    <m/>
    <m/>
    <m/>
    <s v=""/>
  </r>
  <r>
    <s v="EC"/>
    <s v="DEDBEC46073.4111111111"/>
    <s v="Not Found"/>
    <s v="Light Maintenance"/>
    <s v="MCPDEDBECLight Maintenance"/>
    <s v="MCPDEDBEC"/>
    <s v="Not Started"/>
    <m/>
    <m/>
    <m/>
    <m/>
    <m/>
    <m/>
    <m/>
    <m/>
    <m/>
    <m/>
    <m/>
    <m/>
    <n v="2601"/>
    <x v="15"/>
    <x v="0"/>
    <s v="START Light Maintenance"/>
    <s v="END Light Maintenance"/>
    <d v="2026-02-20T09:52:00"/>
    <d v="2026-02-20T10:33:00"/>
    <d v="2026-02-20T10:33:00"/>
    <s v="NULL"/>
    <s v="Completed"/>
    <s v="EC_DE_MCP"/>
    <n v="6"/>
    <s v="Light Maintenance"/>
    <n v="0.68"/>
    <n v="0"/>
    <n v="0.68"/>
    <n v="0"/>
    <n v="0"/>
    <n v="0.68"/>
    <m/>
    <m/>
    <n v="0"/>
    <n v="0"/>
    <n v="0.68"/>
    <n v="0"/>
    <n v="0.68"/>
    <s v="No Error"/>
    <m/>
    <m/>
    <m/>
    <m/>
    <m/>
    <m/>
    <m/>
    <m/>
    <m/>
    <m/>
    <s v="Light Maintenance"/>
  </r>
  <r>
    <s v="EC"/>
    <s v="DEDBEC46073.4395833333"/>
    <s v="Not Found"/>
    <s v="ing-ec valuation"/>
    <s v="MCPDEDBECing-ec valuation"/>
    <s v="MCPDEDBEC"/>
    <s v="Not Started"/>
    <m/>
    <m/>
    <m/>
    <m/>
    <m/>
    <m/>
    <m/>
    <m/>
    <m/>
    <m/>
    <m/>
    <m/>
    <n v="2601"/>
    <x v="15"/>
    <x v="0"/>
    <s v="START ing-ec valuation"/>
    <s v="END ing-ec valuation"/>
    <d v="2026-02-20T10:33:00"/>
    <d v="2026-02-20T18:31:00"/>
    <d v="2026-02-20T18:31:00"/>
    <s v="NULL"/>
    <s v="Completed"/>
    <s v="EC_DE_MCP"/>
    <n v="2"/>
    <s v="ing-ec valuation"/>
    <n v="7.97"/>
    <n v="0"/>
    <n v="7.97"/>
    <n v="0"/>
    <n v="0"/>
    <n v="7.97"/>
    <m/>
    <m/>
    <n v="0"/>
    <n v="0"/>
    <n v="7.97"/>
    <n v="0"/>
    <n v="7.97"/>
    <s v="No Error"/>
    <m/>
    <m/>
    <m/>
    <m/>
    <m/>
    <m/>
    <m/>
    <m/>
    <m/>
    <m/>
    <s v=""/>
  </r>
  <r>
    <s v="EC"/>
    <s v="DEDBEC46073.7715277778"/>
    <s v="Not Found"/>
    <s v="export to ara"/>
    <s v="MCPDEDBECexport to ara"/>
    <s v="MCPDEDBEC"/>
    <s v="Not Started"/>
    <m/>
    <m/>
    <m/>
    <m/>
    <m/>
    <m/>
    <m/>
    <m/>
    <m/>
    <m/>
    <m/>
    <m/>
    <n v="2601"/>
    <x v="15"/>
    <x v="0"/>
    <s v="START export to ara"/>
    <s v="END export to ara"/>
    <d v="2026-02-20T18:31:00"/>
    <d v="2026-02-20T18:33:00"/>
    <d v="2026-02-20T18:33:00"/>
    <s v="NULL"/>
    <s v="Completed"/>
    <s v="EC_DE_MCP"/>
    <n v="10"/>
    <s v="export to ara"/>
    <n v="0.03"/>
    <n v="0"/>
    <n v="0.03"/>
    <n v="0"/>
    <n v="0"/>
    <n v="0.03"/>
    <m/>
    <m/>
    <n v="0"/>
    <n v="0"/>
    <n v="0.03"/>
    <n v="0"/>
    <n v="0.03"/>
    <s v="No Error"/>
    <m/>
    <m/>
    <m/>
    <m/>
    <m/>
    <m/>
    <m/>
    <m/>
    <m/>
    <m/>
    <s v="export to ara"/>
  </r>
  <r>
    <s v="EC"/>
    <s v="DEDBEC46073.7729166667"/>
    <s v="Not Found"/>
    <s v="ing-ec valuation QRM reporter exports"/>
    <s v="MCPDEDBECing-ec valuation QRM reporter exports"/>
    <s v="MCPDEDBEC"/>
    <s v="Not Started"/>
    <m/>
    <m/>
    <m/>
    <m/>
    <m/>
    <m/>
    <m/>
    <m/>
    <m/>
    <m/>
    <m/>
    <m/>
    <n v="2601"/>
    <x v="15"/>
    <x v="0"/>
    <s v="START ing-ec valuation QRM reporter exports"/>
    <s v="END ing-ec valuation QRM reporter exports"/>
    <d v="2026-02-20T18:33:00"/>
    <d v="2026-02-20T18:33:00"/>
    <d v="2026-02-20T18:33:00"/>
    <s v="NULL"/>
    <s v="Completed"/>
    <s v="EC_DE_MCP"/>
    <n v="1"/>
    <s v="ing-ec valuation QRM reporter exports"/>
    <n v="0"/>
    <n v="0"/>
    <n v="0"/>
    <n v="0"/>
    <n v="0"/>
    <n v="0"/>
    <m/>
    <m/>
    <n v="0"/>
    <n v="0"/>
    <n v="0"/>
    <n v="0"/>
    <n v="0"/>
    <s v="No Error"/>
    <m/>
    <m/>
    <m/>
    <m/>
    <m/>
    <m/>
    <m/>
    <m/>
    <m/>
    <m/>
    <s v=""/>
  </r>
  <r>
    <s v="EC"/>
    <s v="DEDBEC46073.7729166667"/>
    <s v="Not Found"/>
    <s v="ing-ec valuation exports from ARA"/>
    <s v="MCPDEDBECing-ec valuation exports from ARA"/>
    <s v="MCPDEDBEC"/>
    <s v="Not Started"/>
    <m/>
    <m/>
    <m/>
    <m/>
    <m/>
    <m/>
    <m/>
    <m/>
    <m/>
    <m/>
    <m/>
    <m/>
    <n v="2601"/>
    <x v="15"/>
    <x v="0"/>
    <s v="START ing-ec valuation exports from ARA"/>
    <s v="END ing-ec valuation exports from ARA"/>
    <d v="2026-02-20T18:33:00"/>
    <d v="2026-02-20T18:33:00"/>
    <d v="2026-02-24T10:50:00"/>
    <s v="NULL"/>
    <s v="Completed"/>
    <s v="EC_DE_MCP"/>
    <n v="1"/>
    <s v="ing-ec valuation exports from ARA"/>
    <n v="0"/>
    <n v="0"/>
    <n v="0"/>
    <n v="0"/>
    <n v="0"/>
    <n v="0"/>
    <m/>
    <m/>
    <n v="0"/>
    <n v="0"/>
    <n v="0"/>
    <n v="0"/>
    <n v="0"/>
    <s v="No Error"/>
    <m/>
    <m/>
    <m/>
    <m/>
    <m/>
    <m/>
    <m/>
    <m/>
    <m/>
    <m/>
    <s v=""/>
  </r>
  <r>
    <s v="Load Pos"/>
    <s v="RODBLoad Pos46072.56875"/>
    <s v="Not Found"/>
    <s v="load"/>
    <s v="MCPRODBLoad Posload"/>
    <s v="MCPRODBLoad Pos"/>
    <s v="Not Started"/>
    <m/>
    <m/>
    <m/>
    <m/>
    <m/>
    <m/>
    <m/>
    <m/>
    <m/>
    <m/>
    <m/>
    <m/>
    <n v="2601"/>
    <x v="4"/>
    <x v="0"/>
    <s v="START load"/>
    <s v="END load"/>
    <d v="2026-02-19T13:39:00"/>
    <d v="2026-02-19T14:24:00"/>
    <d v="2026-02-19T14:24:00"/>
    <s v="NULL"/>
    <s v="Completed"/>
    <s v="Load_POS_RO_MCP"/>
    <n v="2"/>
    <s v="load"/>
    <n v="0.75"/>
    <n v="0"/>
    <n v="0.75"/>
    <n v="0"/>
    <n v="0"/>
    <n v="0.75"/>
    <m/>
    <m/>
    <n v="0"/>
    <n v="0"/>
    <n v="0.75"/>
    <n v="0"/>
    <n v="0.75"/>
    <s v="No Error"/>
    <m/>
    <m/>
    <m/>
    <m/>
    <m/>
    <m/>
    <m/>
    <m/>
    <m/>
    <m/>
    <s v=""/>
  </r>
  <r>
    <s v="Load Pos"/>
    <s v="RODBLoad Pos46072.6"/>
    <s v="Not Found"/>
    <s v="Stratification"/>
    <s v="MCPRODBLoad PosStratification"/>
    <s v="MCPRODBLoad Pos"/>
    <s v="Not Started"/>
    <m/>
    <m/>
    <m/>
    <m/>
    <m/>
    <m/>
    <m/>
    <m/>
    <m/>
    <m/>
    <m/>
    <m/>
    <n v="2601"/>
    <x v="4"/>
    <x v="0"/>
    <s v="START Stratification"/>
    <s v="END Stratification"/>
    <d v="2026-02-19T14:24:00"/>
    <d v="2026-02-19T14:30:00"/>
    <d v="2026-02-19T14:30:00"/>
    <s v="NULL"/>
    <s v="Completed"/>
    <s v="Load_POS_RO_MCP"/>
    <n v="2"/>
    <s v="Stratification"/>
    <n v="0.1"/>
    <n v="0"/>
    <n v="0.1"/>
    <n v="0"/>
    <n v="0"/>
    <n v="0.1"/>
    <m/>
    <m/>
    <n v="0"/>
    <n v="0"/>
    <n v="0.1"/>
    <n v="0"/>
    <n v="0.1"/>
    <s v="No Error"/>
    <m/>
    <m/>
    <m/>
    <m/>
    <m/>
    <m/>
    <m/>
    <m/>
    <m/>
    <m/>
    <s v=""/>
  </r>
  <r>
    <s v="Load Pos"/>
    <s v="RODBLoad Pos46072.6041666667"/>
    <s v="Not Found"/>
    <s v="copy from"/>
    <s v="MCPRODBLoad Poscopy from"/>
    <s v="MCPRODBLoad Pos"/>
    <s v="Not Started"/>
    <m/>
    <m/>
    <m/>
    <m/>
    <m/>
    <m/>
    <m/>
    <m/>
    <m/>
    <m/>
    <m/>
    <m/>
    <n v="2601"/>
    <x v="4"/>
    <x v="0"/>
    <s v="START copy from"/>
    <s v="END copy from"/>
    <d v="2026-02-19T14:30:00"/>
    <d v="2026-02-19T14:53:00"/>
    <d v="2026-02-19T14:53:00"/>
    <s v="NULL"/>
    <s v="Completed"/>
    <s v="Load_POS_RO_MCP"/>
    <n v="3"/>
    <s v="copy from"/>
    <n v="0.38"/>
    <n v="0"/>
    <n v="0.38"/>
    <n v="0"/>
    <n v="0"/>
    <n v="0.38"/>
    <m/>
    <m/>
    <n v="0"/>
    <n v="0"/>
    <n v="0.38"/>
    <n v="0"/>
    <n v="0.38"/>
    <s v="No Error"/>
    <m/>
    <m/>
    <m/>
    <m/>
    <m/>
    <m/>
    <m/>
    <m/>
    <m/>
    <m/>
    <s v="copy from"/>
  </r>
  <r>
    <s v="Valuation (NPV)"/>
    <s v="RODBValuation (NPV)46072.6201388889"/>
    <s v="Not Found"/>
    <s v="portfolio valuation run"/>
    <s v="MCPRODBValuation (NPV)portfolio valuation run"/>
    <s v="MCPRODBValuation (NPV)"/>
    <s v="Not Started"/>
    <m/>
    <m/>
    <m/>
    <m/>
    <m/>
    <m/>
    <m/>
    <m/>
    <m/>
    <m/>
    <m/>
    <m/>
    <n v="2601"/>
    <x v="4"/>
    <x v="0"/>
    <s v="START portfolio valuation run"/>
    <s v="END portfolio valuation run"/>
    <d v="2026-02-19T14:53:00"/>
    <d v="2026-02-19T18:16:00"/>
    <d v="2026-02-19T18:16:00"/>
    <s v="NULL"/>
    <s v="Completed"/>
    <s v="Valuation_RO_MCP"/>
    <n v="2"/>
    <s v="portfolio valuation run"/>
    <n v="3.38"/>
    <n v="0"/>
    <n v="3.38"/>
    <n v="0"/>
    <n v="0"/>
    <n v="3.38"/>
    <m/>
    <m/>
    <n v="0"/>
    <n v="0"/>
    <n v="3.38"/>
    <n v="0"/>
    <n v="3.38"/>
    <s v="No Error"/>
    <m/>
    <m/>
    <m/>
    <m/>
    <m/>
    <m/>
    <m/>
    <m/>
    <m/>
    <m/>
    <s v=""/>
  </r>
  <r>
    <s v="Valuation (NPV)"/>
    <s v="RODBValuation (NPV)46072.7611111111"/>
    <s v="Not Found"/>
    <s v="Light Maintenance"/>
    <s v="MCPRODBValuation (NPV)Light Maintenance"/>
    <s v="MCPRODBValuation (NPV)"/>
    <s v="Not Started"/>
    <m/>
    <m/>
    <m/>
    <m/>
    <m/>
    <m/>
    <m/>
    <m/>
    <m/>
    <m/>
    <m/>
    <m/>
    <n v="2601"/>
    <x v="4"/>
    <x v="0"/>
    <s v="START Light Maintenance"/>
    <s v="END Light Maintenance"/>
    <d v="2026-02-19T18:16:00"/>
    <d v="2026-02-19T22:33:00"/>
    <d v="2026-02-19T22:33:00"/>
    <s v="NULL"/>
    <s v="Completed"/>
    <s v="Valuation_RO_MCP"/>
    <n v="6"/>
    <s v="Light Maintenance"/>
    <n v="4.28"/>
    <n v="0"/>
    <n v="4.28"/>
    <n v="0"/>
    <n v="0"/>
    <n v="4.28"/>
    <m/>
    <m/>
    <n v="0"/>
    <n v="0"/>
    <n v="4.28"/>
    <n v="0"/>
    <n v="4.28"/>
    <s v="No Error"/>
    <m/>
    <m/>
    <m/>
    <m/>
    <m/>
    <m/>
    <m/>
    <m/>
    <m/>
    <m/>
    <s v="Light Maintenance"/>
  </r>
  <r>
    <s v="Valuation (NPV)"/>
    <s v="RODBValuation (NPV)46072.9395833333"/>
    <s v="Not Found"/>
    <s v="valuation report exports"/>
    <s v="MCPRODBValuation (NPV)valuation report exports"/>
    <s v="MCPRODBValuation (NPV)"/>
    <s v="Not Started"/>
    <m/>
    <m/>
    <m/>
    <m/>
    <m/>
    <m/>
    <m/>
    <m/>
    <m/>
    <m/>
    <m/>
    <m/>
    <n v="2601"/>
    <x v="4"/>
    <x v="0"/>
    <s v="START valuation report exports"/>
    <s v="END valuation report exports"/>
    <d v="2026-02-19T22:33:00"/>
    <d v="2026-02-19T22:33:00"/>
    <d v="2026-02-19T22:36:00"/>
    <s v="NULL"/>
    <s v="Completed"/>
    <s v="Valuation_RO_MCP"/>
    <n v="2"/>
    <s v="valuation report exports"/>
    <n v="0"/>
    <n v="0"/>
    <n v="0"/>
    <n v="0"/>
    <n v="0"/>
    <n v="0"/>
    <m/>
    <m/>
    <n v="0"/>
    <n v="0"/>
    <n v="0"/>
    <n v="0"/>
    <n v="0"/>
    <s v="No Error"/>
    <m/>
    <m/>
    <m/>
    <m/>
    <m/>
    <m/>
    <m/>
    <m/>
    <m/>
    <m/>
    <s v=""/>
  </r>
  <r>
    <s v="ITS"/>
    <s v="RODBITS46072.9416666667"/>
    <s v="Not Found"/>
    <s v="Light Maintenance"/>
    <s v="MCPRODBITSLight Maintenance"/>
    <s v="MCPRODBITS"/>
    <s v="Not Started"/>
    <m/>
    <m/>
    <m/>
    <m/>
    <m/>
    <m/>
    <m/>
    <m/>
    <m/>
    <m/>
    <m/>
    <m/>
    <n v="2601"/>
    <x v="4"/>
    <x v="0"/>
    <s v="START Light Maintenance"/>
    <s v="END Light Maintenance"/>
    <d v="2026-02-19T22:36:00"/>
    <d v="2026-02-19T22:42:00"/>
    <d v="2026-02-19T22:42:00"/>
    <s v="NULL"/>
    <s v="Completed"/>
    <s v="ITS_RO_MCP"/>
    <n v="7"/>
    <s v="Light Maintenance"/>
    <n v="0.1"/>
    <n v="0"/>
    <n v="0.1"/>
    <n v="0"/>
    <n v="0"/>
    <n v="0.1"/>
    <m/>
    <m/>
    <n v="0"/>
    <n v="0"/>
    <n v="0.1"/>
    <n v="0"/>
    <n v="0.1"/>
    <s v="No Error"/>
    <m/>
    <m/>
    <m/>
    <m/>
    <m/>
    <m/>
    <m/>
    <m/>
    <m/>
    <m/>
    <s v="Light Maintenance"/>
  </r>
  <r>
    <s v="ITS"/>
    <s v="RODBITS46072.9458333333"/>
    <s v="Not Found"/>
    <s v="ITS planning run"/>
    <s v="MCPRODBITSITS planning run"/>
    <s v="MCPRODBITS"/>
    <s v="Not Started"/>
    <m/>
    <m/>
    <m/>
    <m/>
    <m/>
    <m/>
    <m/>
    <m/>
    <m/>
    <m/>
    <m/>
    <m/>
    <n v="2601"/>
    <x v="4"/>
    <x v="0"/>
    <s v="START ITS planning run"/>
    <s v="END ITS planning run"/>
    <d v="2026-02-19T22:42:00"/>
    <d v="2026-02-19T22:58:00"/>
    <d v="2026-02-19T23:00:00"/>
    <s v="NULL"/>
    <s v="Completed"/>
    <s v="ITS_RO_MCP"/>
    <n v="2"/>
    <s v="ITS planning run"/>
    <n v="0.27"/>
    <n v="0"/>
    <n v="0.27"/>
    <n v="0"/>
    <n v="0"/>
    <n v="0.27"/>
    <m/>
    <m/>
    <n v="0"/>
    <n v="0"/>
    <n v="0.27"/>
    <n v="0"/>
    <n v="0.27"/>
    <s v="No Error"/>
    <m/>
    <m/>
    <m/>
    <m/>
    <m/>
    <m/>
    <m/>
    <m/>
    <m/>
    <m/>
    <s v=""/>
  </r>
  <r>
    <s v="EC"/>
    <s v="RODBEC46072.9583333333"/>
    <s v="Not Found"/>
    <s v="Light Maintenance"/>
    <s v="MCPRODBECLight Maintenance"/>
    <s v="MCPRODBEC"/>
    <s v="Not Started"/>
    <m/>
    <m/>
    <m/>
    <m/>
    <m/>
    <m/>
    <m/>
    <m/>
    <m/>
    <m/>
    <m/>
    <m/>
    <n v="2601"/>
    <x v="4"/>
    <x v="0"/>
    <s v="START Light Maintenance"/>
    <s v="END Light Maintenance"/>
    <d v="2026-02-19T23:00:00"/>
    <d v="2026-02-19T23:15:00"/>
    <d v="2026-02-19T23:15:00"/>
    <s v="NULL"/>
    <s v="Completed"/>
    <s v="EC_RO_MCP"/>
    <n v="8"/>
    <s v="Light Maintenance"/>
    <n v="0.25"/>
    <n v="0"/>
    <n v="0.25"/>
    <n v="0"/>
    <n v="0"/>
    <n v="0.25"/>
    <m/>
    <m/>
    <n v="0"/>
    <n v="0"/>
    <n v="0.25"/>
    <n v="0"/>
    <n v="0.25"/>
    <s v="No Error"/>
    <m/>
    <m/>
    <m/>
    <m/>
    <m/>
    <m/>
    <m/>
    <m/>
    <m/>
    <m/>
    <s v="Light Maintenance"/>
  </r>
  <r>
    <s v="EC"/>
    <s v="RODBEC46072.96875"/>
    <s v="Not Found"/>
    <s v="ing-ec valuation"/>
    <s v="MCPRODBECing-ec valuation"/>
    <s v="MCPRODBEC"/>
    <s v="Not Started"/>
    <m/>
    <m/>
    <m/>
    <m/>
    <m/>
    <m/>
    <m/>
    <m/>
    <m/>
    <m/>
    <m/>
    <m/>
    <n v="2601"/>
    <x v="4"/>
    <x v="0"/>
    <s v="START ing-ec valuation"/>
    <s v="END ing-ec valuation"/>
    <d v="2026-02-19T23:15:00"/>
    <d v="2026-02-20T05:34:00"/>
    <d v="2026-02-20T05:34:00"/>
    <s v="NULL"/>
    <s v="Completed"/>
    <s v="EC_RO_MCP"/>
    <n v="3"/>
    <s v="ing-ec valuation"/>
    <n v="6.32"/>
    <n v="0"/>
    <n v="6.32"/>
    <n v="0"/>
    <n v="0"/>
    <n v="6.32"/>
    <m/>
    <m/>
    <n v="0"/>
    <n v="0"/>
    <n v="6.32"/>
    <n v="0"/>
    <n v="6.32"/>
    <s v="No Error"/>
    <m/>
    <m/>
    <m/>
    <m/>
    <m/>
    <m/>
    <m/>
    <m/>
    <m/>
    <m/>
    <s v="ing-ec valuation"/>
  </r>
  <r>
    <s v="EC"/>
    <s v="RODBEC46073.2319444444"/>
    <s v="Not Found"/>
    <s v="ing-ec valuation exports"/>
    <s v="MCPRODBECing-ec valuation exports"/>
    <s v="MCPRODBEC"/>
    <s v="Not Started"/>
    <m/>
    <m/>
    <m/>
    <m/>
    <m/>
    <m/>
    <m/>
    <m/>
    <m/>
    <m/>
    <m/>
    <m/>
    <n v="2601"/>
    <x v="4"/>
    <x v="0"/>
    <s v="START ing-ec valuation exports"/>
    <s v="END ing-ec valuation exports"/>
    <d v="2026-02-20T05:34:00"/>
    <d v="2026-02-20T05:34:00"/>
    <d v="2026-02-20T05:36:00"/>
    <s v="NULL"/>
    <s v="Completed"/>
    <s v="EC_RO_MCP"/>
    <n v="2"/>
    <s v="ing-ec valuation exports"/>
    <n v="0"/>
    <n v="0"/>
    <n v="0"/>
    <n v="0"/>
    <n v="0"/>
    <n v="0"/>
    <m/>
    <m/>
    <n v="0"/>
    <n v="0"/>
    <n v="0"/>
    <n v="0"/>
    <n v="0"/>
    <s v="No Error"/>
    <m/>
    <m/>
    <m/>
    <m/>
    <m/>
    <m/>
    <m/>
    <m/>
    <m/>
    <m/>
    <s v=""/>
  </r>
  <r>
    <s v="KR"/>
    <s v="RODBKR46073.2333333333"/>
    <s v="Not Found"/>
    <s v="Light Maintenance"/>
    <s v="MCPRODBKRLight Maintenance"/>
    <s v="MCPRODBKR"/>
    <s v="Not Started"/>
    <m/>
    <m/>
    <m/>
    <m/>
    <m/>
    <m/>
    <m/>
    <m/>
    <m/>
    <m/>
    <m/>
    <m/>
    <n v="2601"/>
    <x v="4"/>
    <x v="0"/>
    <s v="START Light Maintenance"/>
    <s v="END Light Maintenance"/>
    <d v="2026-02-20T05:36:00"/>
    <d v="2026-02-20T05:52:00"/>
    <d v="2026-02-20T05:52:00"/>
    <s v="NULL"/>
    <s v="Completed"/>
    <s v="KR_RO_MCP"/>
    <n v="9"/>
    <s v="Light Maintenance"/>
    <n v="0.27"/>
    <n v="0"/>
    <n v="0.27"/>
    <n v="0"/>
    <n v="0"/>
    <n v="0.27"/>
    <m/>
    <m/>
    <n v="0"/>
    <n v="0"/>
    <n v="0.27"/>
    <n v="0"/>
    <n v="0.27"/>
    <s v="No Error"/>
    <m/>
    <m/>
    <m/>
    <m/>
    <m/>
    <m/>
    <m/>
    <m/>
    <m/>
    <m/>
    <s v="Light Maintenance"/>
  </r>
  <r>
    <s v="KR"/>
    <s v="RODBKR46073.2444444444"/>
    <s v="Not Found"/>
    <s v="bpv-kr valuation"/>
    <s v="MCPRODBKRbpv-kr valuation"/>
    <s v="MCPRODBKR"/>
    <s v="Not Started"/>
    <m/>
    <m/>
    <m/>
    <m/>
    <m/>
    <m/>
    <m/>
    <m/>
    <m/>
    <m/>
    <m/>
    <m/>
    <n v="2601"/>
    <x v="4"/>
    <x v="0"/>
    <s v="START bpv-kr valuation"/>
    <s v="END bpv-kr valuation"/>
    <d v="2026-02-20T05:52:00"/>
    <d v="2026-02-20T08:43:00"/>
    <d v="2026-02-20T08:43:00"/>
    <s v="NULL"/>
    <s v="Completed"/>
    <s v="KR_RO_MCP"/>
    <n v="2"/>
    <s v="bpv-kr valuation"/>
    <n v="2.85"/>
    <n v="0"/>
    <n v="2.85"/>
    <n v="0"/>
    <n v="0"/>
    <n v="2.85"/>
    <m/>
    <m/>
    <n v="0"/>
    <n v="0"/>
    <n v="2.85"/>
    <n v="0"/>
    <n v="2.85"/>
    <s v="No Error"/>
    <m/>
    <m/>
    <m/>
    <m/>
    <m/>
    <m/>
    <m/>
    <m/>
    <m/>
    <m/>
    <s v=""/>
  </r>
  <r>
    <s v="KR"/>
    <s v="RODBKR46073.3631944444"/>
    <s v="Not Found"/>
    <s v="bpv-kr valuation exports"/>
    <s v="MCPRODBKRbpv-kr valuation exports"/>
    <s v="MCPRODBKR"/>
    <s v="Not Started"/>
    <m/>
    <m/>
    <m/>
    <m/>
    <m/>
    <m/>
    <m/>
    <m/>
    <m/>
    <m/>
    <m/>
    <m/>
    <n v="2601"/>
    <x v="4"/>
    <x v="0"/>
    <s v="START bpv-kr valuation exports"/>
    <s v="END bpv-kr valuation exports"/>
    <d v="2026-02-20T08:43:00"/>
    <d v="2026-02-20T08:43:00"/>
    <d v="2026-02-20T08:43:00"/>
    <s v="NULL"/>
    <s v="Completed"/>
    <s v="KR_RO_MCP"/>
    <n v="2"/>
    <s v="bpv-kr valuation exports"/>
    <n v="0"/>
    <n v="0"/>
    <n v="0"/>
    <n v="0"/>
    <n v="0"/>
    <n v="0"/>
    <m/>
    <m/>
    <n v="0"/>
    <n v="0"/>
    <n v="0"/>
    <n v="0"/>
    <n v="0"/>
    <s v="No Error"/>
    <m/>
    <m/>
    <m/>
    <m/>
    <m/>
    <m/>
    <m/>
    <m/>
    <m/>
    <m/>
    <s v=""/>
  </r>
  <r>
    <s v="Planning (NII)"/>
    <s v="RODBPlanning (NII)46073.3631944444"/>
    <s v="Not Found"/>
    <s v="planning run01"/>
    <s v="MCPRODBPlanning (NII)planning run01"/>
    <s v="MCPRODBPlanning (NII)"/>
    <s v="Not Started"/>
    <m/>
    <m/>
    <m/>
    <m/>
    <m/>
    <m/>
    <m/>
    <m/>
    <m/>
    <m/>
    <m/>
    <m/>
    <n v="2601"/>
    <x v="4"/>
    <x v="0"/>
    <s v="START planning run01"/>
    <s v="END planning run01"/>
    <d v="2026-02-20T08:43:00"/>
    <d v="2026-02-20T14:47:00"/>
    <d v="2026-02-20T14:47:00"/>
    <s v="NULL"/>
    <s v="Completed"/>
    <s v="Planning_RO_MCP"/>
    <n v="2"/>
    <s v="planning run01"/>
    <n v="6.07"/>
    <n v="0"/>
    <n v="6.07"/>
    <n v="0"/>
    <n v="0"/>
    <n v="6.07"/>
    <m/>
    <m/>
    <n v="0"/>
    <n v="0"/>
    <n v="6.07"/>
    <n v="0"/>
    <n v="6.07"/>
    <s v="No Error"/>
    <m/>
    <m/>
    <m/>
    <m/>
    <m/>
    <m/>
    <m/>
    <m/>
    <m/>
    <m/>
    <s v=""/>
  </r>
  <r>
    <s v="Planning (NII)"/>
    <s v="RODBPlanning (NII)46073.6159722222"/>
    <s v="Not Found"/>
    <s v="MDL Processing"/>
    <s v="MCPRODBPlanning (NII)MDL Processing"/>
    <s v="MCPRODBPlanning (NII)"/>
    <s v="Not Started"/>
    <m/>
    <m/>
    <m/>
    <m/>
    <m/>
    <m/>
    <m/>
    <m/>
    <m/>
    <m/>
    <m/>
    <m/>
    <n v="2601"/>
    <x v="4"/>
    <x v="0"/>
    <s v="START MDL Processing"/>
    <s v="END MDL Processing"/>
    <d v="2026-02-20T14:47:00"/>
    <d v="2026-02-20T15:12:00"/>
    <d v="2026-02-20T15:12:00"/>
    <s v="NULL"/>
    <s v="Completed"/>
    <s v="Planning_RO_MCP"/>
    <n v="2"/>
    <s v="MDL Processing"/>
    <n v="0.42"/>
    <n v="0"/>
    <n v="0.42"/>
    <n v="0"/>
    <n v="0"/>
    <n v="0.42"/>
    <m/>
    <m/>
    <n v="0"/>
    <n v="0"/>
    <n v="0.42"/>
    <n v="0"/>
    <n v="0.42"/>
    <s v="No Error"/>
    <m/>
    <m/>
    <m/>
    <m/>
    <m/>
    <m/>
    <m/>
    <m/>
    <m/>
    <m/>
    <s v=""/>
  </r>
  <r>
    <s v="Planning (NII)"/>
    <s v="RODBPlanning (NII)46073.6333333333"/>
    <s v="Not Found"/>
    <s v="planning run02"/>
    <s v="MCPRODBPlanning (NII)planning run02"/>
    <s v="MCPRODBPlanning (NII)"/>
    <s v="Not Started"/>
    <m/>
    <m/>
    <m/>
    <m/>
    <m/>
    <m/>
    <m/>
    <m/>
    <m/>
    <m/>
    <m/>
    <m/>
    <n v="2601"/>
    <x v="4"/>
    <x v="0"/>
    <s v="START planning run02"/>
    <s v="END planning run02"/>
    <d v="2026-02-20T15:12:00"/>
    <d v="2026-02-20T17:20:00"/>
    <d v="2026-02-20T17:20:00"/>
    <s v="NULL"/>
    <s v="Completed"/>
    <s v="Planning_RO_MCP"/>
    <n v="2"/>
    <s v="planning run02"/>
    <n v="2.13"/>
    <n v="0"/>
    <n v="2.13"/>
    <n v="0"/>
    <n v="0"/>
    <n v="2.13"/>
    <m/>
    <m/>
    <n v="0"/>
    <n v="0"/>
    <n v="2.13"/>
    <n v="0"/>
    <n v="2.13"/>
    <s v="No Error"/>
    <m/>
    <m/>
    <m/>
    <m/>
    <m/>
    <m/>
    <m/>
    <m/>
    <m/>
    <m/>
    <s v=""/>
  </r>
  <r>
    <s v="Planning (NII)"/>
    <s v="RODBPlanning (NII)46073.7222222222"/>
    <s v="Not Found"/>
    <s v="planning run exports"/>
    <s v="MCPRODBPlanning (NII)planning run exports"/>
    <s v="MCPRODBPlanning (NII)"/>
    <s v="Not Started"/>
    <m/>
    <m/>
    <m/>
    <m/>
    <m/>
    <m/>
    <m/>
    <m/>
    <m/>
    <m/>
    <m/>
    <m/>
    <n v="2601"/>
    <x v="4"/>
    <x v="0"/>
    <s v="START planning run exports"/>
    <s v="END planning run exports"/>
    <d v="2026-02-20T17:20:00"/>
    <d v="2026-02-20T17:20:00"/>
    <s v="NULL"/>
    <s v="NULL"/>
    <s v="Completed"/>
    <s v="Planning_RO_MCP"/>
    <n v="2"/>
    <s v="planning run exports"/>
    <n v="0"/>
    <n v="0"/>
    <n v="0"/>
    <n v="0"/>
    <n v="0"/>
    <n v="0"/>
    <m/>
    <m/>
    <n v="0"/>
    <n v="0"/>
    <n v="0"/>
    <n v="0"/>
    <n v="0"/>
    <s v="No Error"/>
    <m/>
    <m/>
    <m/>
    <m/>
    <m/>
    <m/>
    <m/>
    <m/>
    <m/>
    <m/>
    <s v=""/>
  </r>
  <r>
    <s v="Planning (NII)"/>
    <s v="RODBPlanning (NII)46073.7222222222"/>
    <s v="Not Found"/>
    <s v="export to ara"/>
    <s v="MCPRODBPlanning (NII)export to ara"/>
    <s v="MCPRODBPlanning (NII)"/>
    <s v="Not Started"/>
    <m/>
    <m/>
    <m/>
    <m/>
    <m/>
    <m/>
    <m/>
    <m/>
    <m/>
    <m/>
    <m/>
    <m/>
    <n v="2601"/>
    <x v="4"/>
    <x v="0"/>
    <s v="START export to ara"/>
    <s v="END export to ara"/>
    <d v="2026-02-20T17:20:00"/>
    <d v="2026-02-20T17:20:00"/>
    <d v="2026-02-20T17:20:00"/>
    <s v="NULL"/>
    <s v="Completed"/>
    <s v="Planning_RO_MCP"/>
    <n v="3"/>
    <s v="export to ara"/>
    <n v="0"/>
    <n v="0"/>
    <n v="0"/>
    <n v="0"/>
    <n v="0"/>
    <n v="0"/>
    <m/>
    <m/>
    <n v="0"/>
    <n v="0"/>
    <n v="0"/>
    <n v="0"/>
    <n v="0"/>
    <s v="No Error"/>
    <m/>
    <m/>
    <m/>
    <m/>
    <m/>
    <m/>
    <m/>
    <m/>
    <m/>
    <m/>
    <s v="export to ara"/>
  </r>
  <r>
    <s v="Delete Portfolio"/>
    <s v="PLDBDelete Portfolio46059.6694444444"/>
    <s v="Not Found"/>
    <s v="Delete portfolio from"/>
    <s v="MCPPLDBDelete PortfolioDelete portfolio from"/>
    <s v="MCPPLDBDelete Portfolio"/>
    <s v="Not Started"/>
    <m/>
    <m/>
    <m/>
    <m/>
    <m/>
    <m/>
    <m/>
    <m/>
    <m/>
    <m/>
    <m/>
    <m/>
    <n v="2601"/>
    <x v="16"/>
    <x v="0"/>
    <s v="START Delete portfolio from"/>
    <s v="END Delete portfolio from"/>
    <d v="2026-02-06T16:04:00"/>
    <d v="2026-02-06T16:07:00"/>
    <d v="2026-02-06T16:09:00"/>
    <s v="NULL"/>
    <s v="Completed"/>
    <s v="Delete_Portfolio_PL_MCP"/>
    <n v="1"/>
    <s v="Delete portfolio from"/>
    <n v="0.05"/>
    <n v="0"/>
    <n v="0.05"/>
    <n v="0"/>
    <n v="0"/>
    <n v="0.05"/>
    <m/>
    <m/>
    <n v="0"/>
    <n v="0"/>
    <n v="0.05"/>
    <n v="0"/>
    <n v="0.05"/>
    <s v="No Error"/>
    <m/>
    <m/>
    <m/>
    <m/>
    <m/>
    <m/>
    <m/>
    <m/>
    <m/>
    <m/>
    <s v=""/>
  </r>
  <r>
    <s v="Load Compare MP"/>
    <s v="PLDBLoad Compare MP46059.6729166667"/>
    <s v="Not Found"/>
    <s v="load Model parameters"/>
    <s v="MCPPLDBLoad Compare MPload Model parameters"/>
    <s v="MCPPLDBLoad Compare MP"/>
    <s v="Not Started"/>
    <m/>
    <m/>
    <m/>
    <m/>
    <m/>
    <m/>
    <m/>
    <m/>
    <m/>
    <m/>
    <m/>
    <m/>
    <n v="2601"/>
    <x v="16"/>
    <x v="0"/>
    <s v="START load Model parameters"/>
    <s v="END load Model parameters"/>
    <d v="2026-02-06T16:09:00"/>
    <d v="2026-02-06T16:13:00"/>
    <d v="2026-02-06T16:13:00"/>
    <s v="NULL"/>
    <s v="Completed"/>
    <s v="Load_compare_MP_PL_MCP"/>
    <n v="1"/>
    <s v="load Model parameters"/>
    <n v="7.0000000000000007E-2"/>
    <n v="7.0000000000000007E-2"/>
    <n v="0"/>
    <n v="0"/>
    <n v="7.0000000000000007E-2"/>
    <n v="7.0000000000000007E-2"/>
    <m/>
    <m/>
    <n v="7.0000000000000007E-2"/>
    <n v="0"/>
    <n v="0"/>
    <n v="7.0000000000000007E-2"/>
    <n v="7.0000000000000007E-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Load Compare MP"/>
    <s v="PLDBLoad Compare MP46059.6756944444"/>
    <s v="Not Found"/>
    <s v="Model parameters comparison"/>
    <s v="MCPPLDBLoad Compare MPModel parameters comparison"/>
    <s v="MCPPLDBLoad Compare MP"/>
    <s v="Not Started"/>
    <m/>
    <m/>
    <m/>
    <m/>
    <m/>
    <m/>
    <m/>
    <m/>
    <m/>
    <m/>
    <m/>
    <m/>
    <n v="2601"/>
    <x v="16"/>
    <x v="0"/>
    <s v="START Model parameters comparison"/>
    <s v="END Model parameters comparison"/>
    <d v="2026-02-06T16:13:00"/>
    <d v="2026-02-06T16:13:00"/>
    <d v="2026-02-09T09:18:00"/>
    <s v="NULL"/>
    <s v="Completed"/>
    <s v="Load_compare_MP_PL_MCP"/>
    <n v="1"/>
    <s v="Model parameters comparison"/>
    <n v="0"/>
    <n v="0"/>
    <n v="0"/>
    <n v="6.08"/>
    <n v="6.08"/>
    <n v="6.08"/>
    <m/>
    <m/>
    <n v="0"/>
    <n v="6.08"/>
    <n v="0"/>
    <n v="6.08"/>
    <n v="6.08"/>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Load Compare Spreads"/>
    <s v="PLDBLoad Compare Spreads46062.3875"/>
    <s v="Not Found"/>
    <s v="load Spreads"/>
    <s v="MCPPLDBLoad Compare Spreadsload Spreads"/>
    <s v="MCPPLDBLoad Compare Spreads"/>
    <s v="Not Started"/>
    <m/>
    <m/>
    <m/>
    <m/>
    <m/>
    <m/>
    <m/>
    <m/>
    <m/>
    <m/>
    <m/>
    <m/>
    <n v="2601"/>
    <x v="16"/>
    <x v="0"/>
    <s v="START load Spreads"/>
    <s v="END load Spreads"/>
    <d v="2026-02-09T09:18:00"/>
    <d v="2026-02-09T09:36:00"/>
    <d v="2026-02-09T09:36:00"/>
    <s v="NULL"/>
    <s v="Completed"/>
    <s v="Load_compare_Spreads_PL_MCP"/>
    <n v="1"/>
    <s v="load Spreads"/>
    <n v="0.3"/>
    <n v="0"/>
    <n v="0.3"/>
    <n v="0"/>
    <n v="0"/>
    <n v="0.3"/>
    <m/>
    <m/>
    <n v="0"/>
    <n v="0"/>
    <n v="0.3"/>
    <n v="0"/>
    <n v="0.3"/>
    <s v="No Error"/>
    <m/>
    <m/>
    <m/>
    <m/>
    <m/>
    <m/>
    <m/>
    <m/>
    <m/>
    <m/>
    <s v=""/>
  </r>
  <r>
    <s v="Load Compare Spreads"/>
    <s v="PLDBLoad Compare Spreads46062.4"/>
    <s v="Not Found"/>
    <s v="Spreads comparison"/>
    <s v="MCPPLDBLoad Compare SpreadsSpreads comparison"/>
    <s v="MCPPLDBLoad Compare Spreads"/>
    <s v="Not Started"/>
    <m/>
    <m/>
    <m/>
    <m/>
    <m/>
    <m/>
    <m/>
    <m/>
    <m/>
    <m/>
    <m/>
    <m/>
    <n v="2601"/>
    <x v="16"/>
    <x v="0"/>
    <s v="START Spreads comparison"/>
    <s v="END Spreads comparison"/>
    <d v="2026-02-09T09:36:00"/>
    <d v="2026-02-09T09:38:00"/>
    <d v="2026-02-09T10:53:00"/>
    <s v="NULL"/>
    <s v="Completed"/>
    <s v="Load_compare_Spreads_PL_MCP"/>
    <n v="1"/>
    <s v="Spreads comparison"/>
    <n v="0.03"/>
    <n v="0"/>
    <n v="0.03"/>
    <n v="0"/>
    <n v="0"/>
    <n v="0.03"/>
    <m/>
    <m/>
    <n v="0"/>
    <n v="0"/>
    <n v="0.03"/>
    <n v="0"/>
    <n v="0.03"/>
    <s v="No Error"/>
    <m/>
    <m/>
    <m/>
    <m/>
    <m/>
    <m/>
    <m/>
    <m/>
    <m/>
    <m/>
    <s v=""/>
  </r>
  <r>
    <s v="Load Pos"/>
    <s v="PLDBLoad Pos46062.4534722222"/>
    <s v="Not Found"/>
    <s v="Stratification"/>
    <s v="MCPPLDBLoad PosStratification"/>
    <s v="MCPPLDBLoad Pos"/>
    <s v="Not Started"/>
    <m/>
    <m/>
    <m/>
    <m/>
    <m/>
    <m/>
    <m/>
    <m/>
    <m/>
    <m/>
    <m/>
    <m/>
    <n v="2601"/>
    <x v="16"/>
    <x v="0"/>
    <s v="START Stratification"/>
    <s v="END Stratification"/>
    <d v="2026-02-09T10:53:00"/>
    <d v="2026-02-09T12:20:00"/>
    <d v="2026-02-09T10:53:00"/>
    <s v="NULL"/>
    <s v="Completed"/>
    <s v="Load_POS_PL_MCP"/>
    <n v="1"/>
    <s v="Stratification"/>
    <n v="1.45"/>
    <n v="0"/>
    <n v="1.45"/>
    <n v="0"/>
    <n v="0"/>
    <n v="1.45"/>
    <m/>
    <m/>
    <n v="0"/>
    <n v="0"/>
    <n v="1.45"/>
    <n v="0"/>
    <n v="1.45"/>
    <s v="No Error"/>
    <m/>
    <m/>
    <m/>
    <m/>
    <m/>
    <m/>
    <m/>
    <m/>
    <m/>
    <m/>
    <s v=""/>
  </r>
  <r>
    <s v="Load Pos"/>
    <s v="PLDBLoad Pos46062.4534722222"/>
    <s v="Not Found"/>
    <s v="load"/>
    <s v="MCPPLDBLoad Posload"/>
    <s v="MCPPLDBLoad Pos"/>
    <s v="Not Started"/>
    <m/>
    <m/>
    <m/>
    <m/>
    <m/>
    <m/>
    <m/>
    <m/>
    <m/>
    <m/>
    <m/>
    <m/>
    <n v="2601"/>
    <x v="16"/>
    <x v="0"/>
    <s v="START load"/>
    <s v="NULL"/>
    <d v="2026-02-09T10:53:00"/>
    <d v="2026-02-09T12:39:00"/>
    <d v="2026-02-09T12:20:00"/>
    <s v="NULL"/>
    <s v="Completed"/>
    <s v="Load_POS_PL_MCP"/>
    <n v="1"/>
    <s v="load"/>
    <n v="1.77"/>
    <n v="0"/>
    <n v="1.77"/>
    <n v="0"/>
    <n v="0"/>
    <n v="1.77"/>
    <m/>
    <m/>
    <n v="0"/>
    <n v="0"/>
    <n v="1.77"/>
    <n v="0"/>
    <n v="1.77"/>
    <s v="No Error"/>
    <m/>
    <m/>
    <m/>
    <m/>
    <m/>
    <m/>
    <m/>
    <m/>
    <m/>
    <m/>
    <s v=""/>
  </r>
  <r>
    <s v="Load Pos"/>
    <s v="PLDBLoad Pos46062.5138888889"/>
    <s v="Not Found"/>
    <s v="Position report OLAP exports"/>
    <s v="MCPPLDBLoad PosPosition report OLAP exports"/>
    <s v="MCPPLDBLoad Pos"/>
    <s v="Not Started"/>
    <m/>
    <m/>
    <m/>
    <m/>
    <m/>
    <m/>
    <m/>
    <m/>
    <m/>
    <m/>
    <m/>
    <m/>
    <n v="2601"/>
    <x v="16"/>
    <x v="0"/>
    <s v="START Position report OLAP exports"/>
    <s v="END Position report OLAP exports"/>
    <d v="2026-02-09T12:20:00"/>
    <d v="2026-02-09T12:36:00"/>
    <d v="2026-02-09T12:36:00"/>
    <s v="NULL"/>
    <s v="Completed"/>
    <s v="Load_POS_PL_MCP"/>
    <n v="1"/>
    <s v="Position report OLAP exports"/>
    <n v="0.27"/>
    <n v="0"/>
    <n v="0.27"/>
    <n v="0"/>
    <n v="0"/>
    <n v="0.27"/>
    <m/>
    <m/>
    <n v="0"/>
    <n v="0"/>
    <n v="0.27"/>
    <n v="0"/>
    <n v="0.27"/>
    <s v="No Error"/>
    <m/>
    <m/>
    <m/>
    <m/>
    <m/>
    <m/>
    <m/>
    <m/>
    <m/>
    <m/>
    <s v=""/>
  </r>
  <r>
    <s v="Load Pos"/>
    <s v="PLDBLoad Pos46062.525"/>
    <s v="Not Found"/>
    <s v="copy from"/>
    <s v="MCPPLDBLoad Poscopy from"/>
    <s v="MCPPLDBLoad Pos"/>
    <s v="Not Started"/>
    <m/>
    <m/>
    <m/>
    <m/>
    <m/>
    <m/>
    <m/>
    <m/>
    <m/>
    <m/>
    <m/>
    <m/>
    <n v="2601"/>
    <x v="16"/>
    <x v="0"/>
    <s v="START copy from"/>
    <s v="END copy from"/>
    <d v="2026-02-09T12:36:00"/>
    <d v="2026-02-09T12:38:00"/>
    <d v="2026-02-09T12:39:00"/>
    <s v="NULL"/>
    <s v="Completed"/>
    <s v="Load_POS_PL_MCP"/>
    <n v="1"/>
    <s v="copy from"/>
    <n v="0.03"/>
    <n v="0"/>
    <n v="0.03"/>
    <n v="0"/>
    <n v="0"/>
    <n v="0.03"/>
    <m/>
    <m/>
    <n v="0"/>
    <n v="0"/>
    <n v="0.03"/>
    <n v="0"/>
    <n v="0.03"/>
    <s v="No Error"/>
    <m/>
    <m/>
    <m/>
    <m/>
    <m/>
    <m/>
    <m/>
    <m/>
    <m/>
    <m/>
    <s v=""/>
  </r>
  <r>
    <s v="Valuation (NPV)"/>
    <s v="PLDBValuation (NPV)46062.5270833333"/>
    <s v="Not Found"/>
    <s v="portfolio valuation run"/>
    <s v="MCPPLDBValuation (NPV)portfolio valuation run"/>
    <s v="MCPPLDBValuation (NPV)"/>
    <s v="Not Started"/>
    <m/>
    <m/>
    <m/>
    <m/>
    <m/>
    <m/>
    <m/>
    <m/>
    <m/>
    <m/>
    <m/>
    <m/>
    <n v="2601"/>
    <x v="16"/>
    <x v="0"/>
    <s v="START portfolio valuation run"/>
    <s v="END portfolio valuation run"/>
    <d v="2026-02-09T12:39:00"/>
    <d v="2026-02-09T14:19:00"/>
    <d v="2026-02-09T14:19:00"/>
    <s v="NULL"/>
    <s v="Completed"/>
    <s v="Valuation_PL_MCP"/>
    <n v="1"/>
    <s v="portfolio valuation run"/>
    <n v="1.67"/>
    <n v="1.67"/>
    <n v="0"/>
    <n v="0"/>
    <n v="1.67"/>
    <n v="1.67"/>
    <m/>
    <m/>
    <n v="1.67"/>
    <n v="0"/>
    <n v="0"/>
    <n v="1.67"/>
    <n v="1.67"/>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62.5965277778"/>
    <s v="Not Found"/>
    <s v="export to ara"/>
    <s v="MCPPLDBValuation (NPV)export to ara"/>
    <s v="MCPPLDBValuation (NPV)"/>
    <s v="Not Started"/>
    <m/>
    <m/>
    <m/>
    <m/>
    <m/>
    <m/>
    <m/>
    <m/>
    <m/>
    <m/>
    <m/>
    <m/>
    <n v="2601"/>
    <x v="16"/>
    <x v="0"/>
    <s v="START export to ara"/>
    <s v="END export to ara"/>
    <d v="2026-02-09T14:19:00"/>
    <d v="2026-02-09T14:19:00"/>
    <d v="2026-02-09T14:19:00"/>
    <s v="NULL"/>
    <s v="Completed"/>
    <s v="Valuation_PL_MCP"/>
    <n v="1"/>
    <s v="export to ara"/>
    <n v="0"/>
    <n v="0"/>
    <n v="0"/>
    <n v="0"/>
    <n v="0"/>
    <n v="0"/>
    <n v="0"/>
    <m/>
    <n v="0"/>
    <n v="0"/>
    <n v="0"/>
    <n v="0"/>
    <n v="0"/>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62.5965277778"/>
    <s v="Not Found"/>
    <s v="Light Maintenance"/>
    <s v="MCPPLDBValuation (NPV)Light Maintenance"/>
    <s v="MCPPLDBValuation (NPV)"/>
    <s v="Not Started"/>
    <m/>
    <m/>
    <m/>
    <m/>
    <m/>
    <m/>
    <m/>
    <m/>
    <m/>
    <m/>
    <m/>
    <m/>
    <n v="2601"/>
    <x v="16"/>
    <x v="0"/>
    <s v="START Light Maintenance"/>
    <s v="END Light Maintenance"/>
    <d v="2026-02-09T14:19:00"/>
    <d v="2026-02-09T14:56:00"/>
    <d v="2026-02-09T14:56:00"/>
    <s v="NULL"/>
    <s v="Completed"/>
    <s v="Valuation_PL_MCP"/>
    <n v="1"/>
    <s v="Light Maintenance"/>
    <n v="0.62"/>
    <n v="0"/>
    <n v="0.62"/>
    <n v="0"/>
    <n v="0"/>
    <n v="0.62"/>
    <n v="0.62"/>
    <m/>
    <n v="0.62"/>
    <n v="0"/>
    <n v="0"/>
    <n v="0.62"/>
    <n v="0.6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62.6222222222"/>
    <s v="Not Found"/>
    <s v="valuation report OLAP exports"/>
    <s v="MCPPLDBValuation (NPV)valuation report OLAP exports"/>
    <s v="MCPPLDBValuation (NPV)"/>
    <s v="Not Started"/>
    <m/>
    <m/>
    <m/>
    <m/>
    <m/>
    <m/>
    <m/>
    <m/>
    <m/>
    <m/>
    <m/>
    <m/>
    <n v="2601"/>
    <x v="16"/>
    <x v="0"/>
    <s v="START valuation report OLAP exports"/>
    <s v="END valuation report OLAP exports"/>
    <d v="2026-02-09T14:56:00"/>
    <d v="2026-02-09T15:51:00"/>
    <d v="2026-02-09T15:51:00"/>
    <s v="NULL"/>
    <s v="Completed"/>
    <s v="Valuation_PL_MCP"/>
    <n v="1"/>
    <s v="valuation report OLAP exports"/>
    <n v="0.92"/>
    <n v="0.92"/>
    <n v="0"/>
    <n v="0"/>
    <n v="0.92"/>
    <n v="0.92"/>
    <m/>
    <m/>
    <n v="0.92"/>
    <n v="0"/>
    <n v="0"/>
    <n v="0.92"/>
    <n v="0.9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62.6604166667"/>
    <s v="Not Found"/>
    <s v="valuation report QRM Reporter exports"/>
    <s v="MCPPLDBValuation (NPV)valuation report QRM Reporter exports"/>
    <s v="MCPPLDBValuation (NPV)"/>
    <s v="Not Started"/>
    <m/>
    <m/>
    <m/>
    <m/>
    <m/>
    <m/>
    <m/>
    <m/>
    <m/>
    <m/>
    <m/>
    <m/>
    <n v="2601"/>
    <x v="16"/>
    <x v="0"/>
    <s v="START valuation report QRM Reporter exports"/>
    <s v="END valuation report QRM Reporter exports"/>
    <d v="2026-02-09T15:51:00"/>
    <d v="2026-02-09T15:54:00"/>
    <d v="2026-02-10T03:00:00"/>
    <s v="NULL"/>
    <s v="Completed"/>
    <s v="Valuation_PL_MCP"/>
    <n v="1"/>
    <s v="valuation report QRM Reporter exports"/>
    <n v="0.05"/>
    <n v="0.05"/>
    <n v="0"/>
    <n v="1.1000000000000001"/>
    <n v="1.1499999999999999"/>
    <n v="1.1499999999999999"/>
    <m/>
    <m/>
    <n v="0.05"/>
    <n v="1.1000000000000001"/>
    <n v="0"/>
    <n v="1.1500000000000001"/>
    <n v="1.1500000000000001"/>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CSRBB Valuation"/>
    <s v="PLDBCSRBB Valuation46063.125"/>
    <s v="Not Found"/>
    <s v="CSRBB Portfolio Valuation"/>
    <s v="MCPPLDBCSRBB ValuationCSRBB Portfolio Valuation"/>
    <s v="MCPPLDBCSRBB Valuation"/>
    <s v="Not Started"/>
    <m/>
    <m/>
    <m/>
    <m/>
    <m/>
    <m/>
    <m/>
    <m/>
    <m/>
    <m/>
    <m/>
    <m/>
    <n v="2601"/>
    <x v="16"/>
    <x v="0"/>
    <s v="START CSRBB Portfolio Valuation"/>
    <s v="END CSRBB Portfolio Valuation"/>
    <d v="2026-02-10T03:00:00"/>
    <d v="2026-02-10T03:44:00"/>
    <d v="2026-02-10T03:44:00"/>
    <s v="NULL"/>
    <s v="Completed"/>
    <s v="CSRBB_Valuation_PL_MCP"/>
    <n v="1"/>
    <s v="CSRBB Portfolio Valuation"/>
    <n v="0.73"/>
    <n v="0"/>
    <n v="0.73"/>
    <n v="0"/>
    <n v="0"/>
    <n v="0.73"/>
    <m/>
    <m/>
    <n v="0"/>
    <n v="0"/>
    <n v="0.73"/>
    <n v="0"/>
    <n v="0.73"/>
    <s v="No Error"/>
    <m/>
    <m/>
    <m/>
    <m/>
    <m/>
    <m/>
    <m/>
    <m/>
    <m/>
    <m/>
    <s v=""/>
  </r>
  <r>
    <s v="CSRBB Valuation"/>
    <s v="PLDBCSRBB Valuation46063.1555555556"/>
    <s v="Not Found"/>
    <s v="Light Maintenance"/>
    <s v="MCPPLDBCSRBB ValuationLight Maintenance"/>
    <s v="MCPPLDBCSRBB Valuation"/>
    <s v="Not Started"/>
    <m/>
    <m/>
    <m/>
    <m/>
    <m/>
    <m/>
    <m/>
    <m/>
    <m/>
    <m/>
    <m/>
    <m/>
    <n v="2601"/>
    <x v="16"/>
    <x v="0"/>
    <s v="START Light Maintenance"/>
    <s v="END Light Maintenance"/>
    <d v="2026-02-10T03:44:00"/>
    <d v="2026-02-10T04:05:00"/>
    <d v="2026-02-10T04:06:00"/>
    <s v="NULL"/>
    <s v="Completed"/>
    <s v="CSRBB_Valuation_PL_MCP"/>
    <n v="2"/>
    <s v="Light Maintenance"/>
    <n v="0.35"/>
    <n v="0"/>
    <n v="0.35"/>
    <n v="0"/>
    <n v="0"/>
    <n v="0.35"/>
    <m/>
    <m/>
    <n v="0"/>
    <n v="0"/>
    <n v="0.35"/>
    <n v="0"/>
    <n v="0.35"/>
    <s v="No Error"/>
    <m/>
    <m/>
    <m/>
    <m/>
    <m/>
    <m/>
    <m/>
    <m/>
    <m/>
    <m/>
    <s v=""/>
  </r>
  <r>
    <s v="CSRBB Planning"/>
    <s v="PLDBCSRBB Planning46063.1708333333"/>
    <s v="Not Found"/>
    <s v="import CSRBB strategies"/>
    <s v="MCPPLDBCSRBB Planningimport CSRBB strategies"/>
    <s v="MCPPLDBCSRBB Planning"/>
    <s v="Not Started"/>
    <m/>
    <m/>
    <m/>
    <m/>
    <m/>
    <m/>
    <m/>
    <m/>
    <m/>
    <m/>
    <m/>
    <m/>
    <n v="2601"/>
    <x v="16"/>
    <x v="0"/>
    <s v="START import CSRBB strategies"/>
    <s v="END import CSRBB strategies"/>
    <d v="2026-02-10T04:06:00"/>
    <d v="2026-02-10T05:23:00"/>
    <d v="2026-02-10T05:23:00"/>
    <s v="NULL"/>
    <s v="Completed"/>
    <s v="CSRBB_Planning_PL_MCP"/>
    <n v="1"/>
    <s v="import CSRBB strategies"/>
    <n v="1.28"/>
    <n v="0"/>
    <n v="1.28"/>
    <n v="0"/>
    <n v="0"/>
    <n v="1.28"/>
    <m/>
    <m/>
    <n v="0"/>
    <n v="0"/>
    <n v="1.28"/>
    <n v="0"/>
    <n v="1.28"/>
    <s v="No Error"/>
    <m/>
    <m/>
    <m/>
    <m/>
    <m/>
    <m/>
    <m/>
    <m/>
    <m/>
    <m/>
    <s v=""/>
  </r>
  <r>
    <s v="CSRBB Planning"/>
    <s v="PLDBCSRBB Planning46063.2243055556"/>
    <s v="Not Found"/>
    <s v="CSRBB Planning Run"/>
    <s v="MCPPLDBCSRBB PlanningCSRBB Planning Run"/>
    <s v="MCPPLDBCSRBB Planning"/>
    <s v="Not Started"/>
    <m/>
    <m/>
    <m/>
    <m/>
    <m/>
    <m/>
    <m/>
    <m/>
    <m/>
    <m/>
    <m/>
    <m/>
    <n v="2601"/>
    <x v="16"/>
    <x v="0"/>
    <s v="START CSRBB Planning Run"/>
    <s v="END CSRBB Planning Run"/>
    <d v="2026-02-10T05:23:00"/>
    <d v="2026-02-10T07:37:00"/>
    <d v="2026-02-10T07:38:00"/>
    <s v="NULL"/>
    <s v="Completed"/>
    <s v="CSRBB_Planning_PL_MCP"/>
    <n v="1"/>
    <s v="CSRBB Planning Run"/>
    <n v="2.23"/>
    <n v="0"/>
    <n v="2.23"/>
    <n v="0"/>
    <n v="0"/>
    <n v="2.23"/>
    <m/>
    <m/>
    <n v="0"/>
    <n v="0"/>
    <n v="2.23"/>
    <n v="0"/>
    <n v="2.23"/>
    <s v="No Error"/>
    <m/>
    <m/>
    <m/>
    <m/>
    <m/>
    <m/>
    <m/>
    <m/>
    <m/>
    <m/>
    <s v=""/>
  </r>
  <r>
    <s v="EC"/>
    <s v="PLDBEC46063.3180555556"/>
    <s v="Not Found"/>
    <s v="Light Maintenance"/>
    <s v="MCPPLDBECLight Maintenance"/>
    <s v="MCPPLDBEC"/>
    <s v="Not Started"/>
    <m/>
    <m/>
    <m/>
    <m/>
    <m/>
    <m/>
    <m/>
    <m/>
    <m/>
    <m/>
    <m/>
    <m/>
    <n v="2601"/>
    <x v="16"/>
    <x v="0"/>
    <s v="START Light Maintenance"/>
    <s v="END Light Maintenance"/>
    <d v="2026-02-10T07:38:00"/>
    <d v="2026-02-10T07:54:00"/>
    <d v="2026-02-10T07:54:00"/>
    <s v="NULL"/>
    <s v="Completed"/>
    <s v="EC_PL_MCP"/>
    <n v="3"/>
    <s v="Light Maintenance"/>
    <n v="0.27"/>
    <n v="0"/>
    <n v="0.27"/>
    <n v="0"/>
    <n v="0"/>
    <n v="0.27"/>
    <m/>
    <m/>
    <n v="0"/>
    <n v="0"/>
    <n v="0.27"/>
    <n v="0"/>
    <n v="0.27"/>
    <s v="No Error"/>
    <m/>
    <m/>
    <m/>
    <m/>
    <m/>
    <m/>
    <m/>
    <m/>
    <m/>
    <m/>
    <s v="Light Maintenance"/>
  </r>
  <r>
    <s v="EC"/>
    <s v="PLDBEC46063.3291666667"/>
    <s v="Not Found"/>
    <s v="ing-ec valuation"/>
    <s v="MCPPLDBECing-ec valuation"/>
    <s v="MCPPLDBEC"/>
    <s v="Not Started"/>
    <m/>
    <m/>
    <m/>
    <m/>
    <m/>
    <m/>
    <m/>
    <m/>
    <m/>
    <m/>
    <m/>
    <m/>
    <n v="2601"/>
    <x v="16"/>
    <x v="0"/>
    <s v="START ing-ec valuation"/>
    <s v="END ing-ec valuation"/>
    <d v="2026-02-10T07:54:00"/>
    <d v="2026-02-10T12:55:00"/>
    <d v="2026-02-10T12:55:00"/>
    <s v="NULL"/>
    <s v="Completed"/>
    <s v="EC_PL_MCP"/>
    <n v="1"/>
    <s v="ing-ec valuation"/>
    <n v="5.0199999999999996"/>
    <n v="5.0199999999999996"/>
    <n v="0"/>
    <n v="0"/>
    <n v="5.0199999999999996"/>
    <n v="5.0199999999999996"/>
    <m/>
    <m/>
    <n v="5.0199999999999996"/>
    <n v="0"/>
    <n v="0"/>
    <n v="5.0199999999999996"/>
    <n v="5.0199999999999996"/>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EC"/>
    <s v="PLDBEC46063.5381944444"/>
    <s v="Not Found"/>
    <s v="ing-ec valuation QRM reporter exports"/>
    <s v="MCPPLDBECing-ec valuation QRM reporter exports"/>
    <s v="MCPPLDBEC"/>
    <s v="Not Started"/>
    <m/>
    <m/>
    <m/>
    <m/>
    <m/>
    <m/>
    <m/>
    <m/>
    <m/>
    <m/>
    <m/>
    <m/>
    <n v="2601"/>
    <x v="16"/>
    <x v="0"/>
    <s v="START ing-ec valuation QRM reporter exports"/>
    <s v="END ing-ec valuation QRM reporter exports"/>
    <d v="2026-02-10T12:55:00"/>
    <d v="2026-02-10T13:58:00"/>
    <d v="2026-02-10T13:58:00"/>
    <s v="NULL"/>
    <s v="Completed"/>
    <s v="EC_PL_MCP"/>
    <n v="1"/>
    <s v="ing-ec valuation QRM reporter exports"/>
    <n v="1.05"/>
    <n v="1.05"/>
    <n v="0"/>
    <n v="0"/>
    <n v="1.05"/>
    <n v="1.05"/>
    <m/>
    <m/>
    <n v="1.05"/>
    <n v="0"/>
    <n v="0"/>
    <n v="1.05"/>
    <n v="1.05"/>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EC"/>
    <s v="PLDBEC46063.5819444444"/>
    <s v="Not Found"/>
    <s v="export to ara"/>
    <s v="MCPPLDBECexport to ara"/>
    <s v="MCPPLDBEC"/>
    <s v="Not Started"/>
    <m/>
    <m/>
    <m/>
    <m/>
    <m/>
    <m/>
    <m/>
    <m/>
    <m/>
    <m/>
    <m/>
    <m/>
    <n v="2601"/>
    <x v="16"/>
    <x v="0"/>
    <s v="START export to ara"/>
    <s v="END export to ara"/>
    <d v="2026-02-10T13:58:00"/>
    <d v="2026-02-10T14:00:00"/>
    <d v="2026-02-10T14:06:00"/>
    <s v="NULL"/>
    <s v="Completed"/>
    <s v="EC_PL_MCP"/>
    <n v="2"/>
    <s v="export to ara"/>
    <n v="0.03"/>
    <n v="0"/>
    <n v="0.03"/>
    <n v="0"/>
    <n v="0"/>
    <n v="0.03"/>
    <n v="0.03"/>
    <m/>
    <n v="0.03"/>
    <n v="0"/>
    <n v="0"/>
    <n v="0.03"/>
    <n v="0.03"/>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KR"/>
    <s v="PLDBKR46063.5875"/>
    <s v="Not Found"/>
    <s v="Light Maintenance"/>
    <s v="MCPPLDBKRLight Maintenance"/>
    <s v="MCPPLDBKR"/>
    <s v="Not Started"/>
    <m/>
    <m/>
    <m/>
    <m/>
    <m/>
    <m/>
    <m/>
    <m/>
    <m/>
    <m/>
    <m/>
    <m/>
    <n v="2601"/>
    <x v="16"/>
    <x v="0"/>
    <s v="START Light Maintenance"/>
    <s v="END Light Maintenance"/>
    <d v="2026-02-10T14:06:00"/>
    <d v="2026-02-10T14:25:00"/>
    <d v="2026-02-10T14:25:00"/>
    <s v="NULL"/>
    <s v="Completed"/>
    <s v="KR_PL_MCP"/>
    <n v="4"/>
    <s v="Light Maintenance"/>
    <n v="0.32"/>
    <n v="0"/>
    <n v="0.32"/>
    <n v="0"/>
    <n v="0"/>
    <n v="0.32"/>
    <n v="0.32"/>
    <m/>
    <n v="0.32"/>
    <n v="0"/>
    <n v="0"/>
    <n v="0.32"/>
    <n v="0.3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Light Maintenance"/>
  </r>
  <r>
    <s v="KR"/>
    <s v="PLDBKR46063.6006944444"/>
    <s v="Not Found"/>
    <s v="bpv-kr valuation"/>
    <s v="MCPPLDBKRbpv-kr valuation"/>
    <s v="MCPPLDBKR"/>
    <s v="Not Started"/>
    <m/>
    <m/>
    <m/>
    <m/>
    <m/>
    <m/>
    <m/>
    <m/>
    <m/>
    <m/>
    <m/>
    <m/>
    <n v="2601"/>
    <x v="16"/>
    <x v="0"/>
    <s v="START bpv-kr valuation"/>
    <s v="NULL"/>
    <d v="2026-02-10T14:25:00"/>
    <d v="2026-02-10T15:16:00"/>
    <d v="2026-02-11T11:05:00"/>
    <s v="Exception Info: Workflow finished with errors. (line: 41)  "/>
    <s v="Stopped"/>
    <s v="KR_PL_MCP"/>
    <n v="1"/>
    <s v="bpv-kr valuation"/>
    <n v="0.85"/>
    <n v="0.85"/>
    <n v="0"/>
    <n v="8.82"/>
    <n v="9.67"/>
    <n v="9.67"/>
    <m/>
    <m/>
    <n v="0.85"/>
    <n v="8.82"/>
    <n v="0"/>
    <n v="9.67"/>
    <n v="9.67"/>
    <s v="Tech"/>
    <s v="Platform &amp; Environment Issues"/>
    <s v="Platform/System Capacity &amp; Performance Issue"/>
    <s v="KR script was stopped to give way for MRP runs"/>
    <m/>
    <m/>
    <s v="Single‑Location Impact"/>
    <s v="One‑Off"/>
    <s v="After pausing the script to allow the MRP reports to run, we immediately re‑queued the report once the Q3 slot was confirmed."/>
    <m/>
    <m/>
    <s v=""/>
  </r>
  <r>
    <s v="KR"/>
    <s v="PLDBKR46064.4618055556"/>
    <s v="Not Found"/>
    <s v="Light Maintenance"/>
    <s v="MCPPLDBKRLight Maintenance"/>
    <s v="MCPPLDBKR"/>
    <s v="Not Started"/>
    <m/>
    <m/>
    <m/>
    <m/>
    <m/>
    <m/>
    <m/>
    <m/>
    <m/>
    <m/>
    <m/>
    <m/>
    <n v="2601"/>
    <x v="16"/>
    <x v="0"/>
    <s v="START Light Maintenance"/>
    <s v="END Light Maintenance"/>
    <d v="2026-02-11T11:05:00"/>
    <d v="2026-02-11T11:19:00"/>
    <d v="2026-02-11T11:19:00"/>
    <s v="NULL"/>
    <s v="Completed"/>
    <s v="KR_PL_MCP"/>
    <n v="5"/>
    <s v="Light Maintenance"/>
    <n v="0.23"/>
    <n v="0"/>
    <n v="0.23"/>
    <n v="0"/>
    <n v="0"/>
    <n v="0.23"/>
    <m/>
    <m/>
    <n v="0"/>
    <n v="0"/>
    <n v="0.23"/>
    <n v="0"/>
    <n v="0.23"/>
    <s v="No Error"/>
    <m/>
    <m/>
    <m/>
    <m/>
    <m/>
    <m/>
    <m/>
    <m/>
    <m/>
    <m/>
    <s v="Light Maintenance"/>
  </r>
  <r>
    <s v="KR"/>
    <s v="PLDBKR46064.4715277778"/>
    <s v="Not Found"/>
    <s v="bpv-kr valuation"/>
    <s v="MCPPLDBKRbpv-kr valuation"/>
    <s v="MCPPLDBKR"/>
    <s v="Not Started"/>
    <m/>
    <m/>
    <m/>
    <m/>
    <m/>
    <m/>
    <m/>
    <m/>
    <m/>
    <m/>
    <m/>
    <m/>
    <n v="2601"/>
    <x v="16"/>
    <x v="0"/>
    <s v="START bpv-kr valuation"/>
    <s v="END bpv-kr valuation"/>
    <d v="2026-02-11T11:19:00"/>
    <d v="2026-02-11T14:19:00"/>
    <d v="2026-02-11T14:19:00"/>
    <s v="NULL"/>
    <s v="Completed"/>
    <s v="KR_PL_MCP"/>
    <n v="2"/>
    <s v="bpv-kr valuation"/>
    <n v="3"/>
    <n v="0"/>
    <n v="3"/>
    <n v="0"/>
    <n v="0"/>
    <n v="3"/>
    <m/>
    <m/>
    <n v="0"/>
    <n v="0"/>
    <n v="3"/>
    <n v="0"/>
    <n v="3"/>
    <s v="No Error"/>
    <m/>
    <m/>
    <m/>
    <m/>
    <m/>
    <m/>
    <m/>
    <m/>
    <m/>
    <m/>
    <s v=""/>
  </r>
  <r>
    <s v="KR"/>
    <s v="PLDBKR46064.5965277778"/>
    <s v="Not Found"/>
    <s v="bpv-kr valuation QRM reporter exports"/>
    <s v="MCPPLDBKRbpv-kr valuation QRM reporter exports"/>
    <s v="MCPPLDBKR"/>
    <s v="Not Started"/>
    <m/>
    <m/>
    <m/>
    <m/>
    <m/>
    <m/>
    <m/>
    <m/>
    <m/>
    <m/>
    <m/>
    <m/>
    <n v="2601"/>
    <x v="16"/>
    <x v="0"/>
    <s v="START bpv-kr valuation QRM reporter exports"/>
    <s v="END bpv-kr valuation QRM reporter exports"/>
    <d v="2026-02-11T14:19:00"/>
    <d v="2026-02-11T14:20:00"/>
    <d v="2026-02-11T14:21:00"/>
    <s v="NULL"/>
    <s v="Completed"/>
    <s v="KR_PL_MCP"/>
    <n v="1"/>
    <s v="bpv-kr valuation QRM reporter exports"/>
    <n v="0.02"/>
    <n v="0"/>
    <n v="0.02"/>
    <n v="0"/>
    <n v="0"/>
    <n v="0.02"/>
    <m/>
    <m/>
    <n v="0"/>
    <n v="0"/>
    <n v="0.02"/>
    <n v="0"/>
    <n v="0.02"/>
    <s v="No Error"/>
    <m/>
    <m/>
    <m/>
    <m/>
    <m/>
    <m/>
    <m/>
    <m/>
    <m/>
    <m/>
    <s v=""/>
  </r>
  <r>
    <s v="GAP"/>
    <s v="PLDBGAP46064.5979166667"/>
    <s v="Not Found"/>
    <s v="gap planning"/>
    <s v="MCPPLDBGAPgap planning"/>
    <s v="MCPPLDBGAP"/>
    <s v="Not Started"/>
    <m/>
    <m/>
    <m/>
    <m/>
    <m/>
    <m/>
    <m/>
    <m/>
    <m/>
    <m/>
    <m/>
    <m/>
    <n v="2601"/>
    <x v="16"/>
    <x v="0"/>
    <s v="START gap planning"/>
    <s v="NULL"/>
    <d v="2026-02-11T14:21:00"/>
    <d v="2026-02-11T16:59:00"/>
    <d v="2026-02-12T03:22:00"/>
    <s v="Exception Info: Workflow finished with errors. (line: 33)  "/>
    <s v="Stopped"/>
    <s v="GAP_PL_MCP"/>
    <n v="1"/>
    <s v="gap planning"/>
    <n v="2.63"/>
    <n v="2.63"/>
    <n v="0"/>
    <n v="0.02"/>
    <n v="2.65"/>
    <n v="2.65"/>
    <m/>
    <m/>
    <n v="2.63"/>
    <n v="0.02"/>
    <n v="0"/>
    <n v="2.65"/>
    <n v="2.65"/>
    <s v="Configuration"/>
    <s v="RFC/STP Driven Configuration Changes"/>
    <s v="Change-Induced Configuration Issue"/>
    <s v="Q3 experienced a system-wide processing stoppage, resulting in no movement across active, queued, and scheduled scripts. This technical outage has been logged under INC14536561."/>
    <m/>
    <m/>
    <s v="Global / Multi‑Location Impact"/>
    <s v="One‑Off"/>
    <s v="ATLAS performed a backend restart of Q3 to restore normal processing flow. As a result, all active, queued, and scheduled scripts were automatically moved to Cancelled / Stopped / Failed status. These scripts required manual re‑queuing to resume processing."/>
    <m/>
    <m/>
    <s v=""/>
  </r>
  <r>
    <s v="GAP"/>
    <s v="PLDBGAP46065.1402777778"/>
    <s v="Not Found"/>
    <s v="gap planning"/>
    <s v="MCPPLDBGAPgap planning"/>
    <s v="MCPPLDBGAP"/>
    <s v="Not Started"/>
    <m/>
    <m/>
    <m/>
    <m/>
    <m/>
    <m/>
    <m/>
    <m/>
    <m/>
    <m/>
    <m/>
    <m/>
    <n v="2601"/>
    <x v="16"/>
    <x v="0"/>
    <s v="START gap planning"/>
    <s v="END gap planning"/>
    <d v="2026-02-12T03:22:00"/>
    <d v="2026-02-12T08:08:00"/>
    <d v="2026-02-12T09:58:00"/>
    <s v="NULL"/>
    <s v="Completed"/>
    <s v="GAP_PL_MCP rr due to Q3 stopped working (INC14536561)"/>
    <n v="2"/>
    <s v="gap planning"/>
    <n v="4.7699999999999996"/>
    <n v="0"/>
    <n v="4.7699999999999996"/>
    <n v="0"/>
    <n v="0"/>
    <n v="4.7699999999999996"/>
    <m/>
    <m/>
    <n v="0"/>
    <n v="0"/>
    <n v="4.7699999999999996"/>
    <n v="0"/>
    <n v="4.7699999999999996"/>
    <s v="No Error"/>
    <m/>
    <m/>
    <m/>
    <m/>
    <m/>
    <m/>
    <m/>
    <m/>
    <m/>
    <m/>
    <s v=""/>
  </r>
  <r>
    <s v="Valuation AIC"/>
    <s v="PLDBValuation AIC46065.4152777778"/>
    <s v="Not Found"/>
    <s v="load AIC Spreads"/>
    <s v="MCPPLDBValuation AICload AIC Spreads"/>
    <s v="MCPPLDBValuation AIC"/>
    <s v="Not Started"/>
    <m/>
    <m/>
    <m/>
    <m/>
    <m/>
    <m/>
    <m/>
    <m/>
    <m/>
    <m/>
    <m/>
    <m/>
    <n v="2601"/>
    <x v="16"/>
    <x v="0"/>
    <s v="START load AIC Spreads"/>
    <s v="END load AIC Spreads"/>
    <d v="2026-02-12T09:58:00"/>
    <d v="2026-02-12T10:18:00"/>
    <d v="2026-02-12T10:18:00"/>
    <s v="NULL"/>
    <s v="Completed"/>
    <s v="Valuation_AIC_PL_MCP"/>
    <n v="1"/>
    <s v="load AIC Spreads"/>
    <n v="0.33"/>
    <n v="0"/>
    <n v="0.33"/>
    <n v="0"/>
    <n v="0"/>
    <n v="0.33"/>
    <m/>
    <m/>
    <n v="0"/>
    <n v="0"/>
    <n v="0.33"/>
    <n v="0"/>
    <n v="0.33"/>
    <s v="No Error"/>
    <m/>
    <m/>
    <m/>
    <m/>
    <m/>
    <m/>
    <m/>
    <m/>
    <m/>
    <m/>
    <s v=""/>
  </r>
  <r>
    <s v="Valuation AIC"/>
    <s v="PLDBValuation AIC46065.4291666667"/>
    <s v="Not Found"/>
    <s v="AIC portfolio valuation run"/>
    <s v="MCPPLDBValuation AICAIC portfolio valuation run"/>
    <s v="MCPPLDBValuation AIC"/>
    <s v="Not Started"/>
    <m/>
    <m/>
    <m/>
    <m/>
    <m/>
    <m/>
    <m/>
    <m/>
    <m/>
    <m/>
    <m/>
    <m/>
    <n v="2601"/>
    <x v="16"/>
    <x v="0"/>
    <s v="START AIC portfolio valuation run"/>
    <s v="END AIC portfolio valuation run"/>
    <d v="2026-02-12T10:18:00"/>
    <d v="2026-02-12T11:21:00"/>
    <d v="2026-02-13T15:53:00"/>
    <s v="NULL"/>
    <s v="Completed"/>
    <s v="Valuation_AIC_PL_MCP"/>
    <n v="1"/>
    <s v="AIC portfolio valuation run"/>
    <n v="1.05"/>
    <n v="0"/>
    <n v="1.05"/>
    <n v="0"/>
    <n v="0"/>
    <n v="1.05"/>
    <m/>
    <m/>
    <n v="0"/>
    <n v="0"/>
    <n v="1.05"/>
    <n v="0"/>
    <n v="1.05"/>
    <s v="No Error"/>
    <m/>
    <m/>
    <m/>
    <m/>
    <m/>
    <m/>
    <m/>
    <m/>
    <m/>
    <m/>
    <s v=""/>
  </r>
  <r>
    <s v="Import Strategies"/>
    <s v="PLDBImport Strategies46066.6618055556"/>
    <s v="Not Found"/>
    <s v="import strategies"/>
    <s v="MCPPLDBImport Strategiesimport strategies"/>
    <s v="MCPPLDBImport Strategies"/>
    <s v="Not Started"/>
    <m/>
    <m/>
    <m/>
    <m/>
    <m/>
    <m/>
    <m/>
    <m/>
    <m/>
    <m/>
    <m/>
    <m/>
    <n v="2601"/>
    <x v="16"/>
    <x v="0"/>
    <s v="START import strategies"/>
    <s v="NULL"/>
    <d v="2026-02-13T15:53:00"/>
    <d v="2026-02-13T15:59:00"/>
    <d v="2026-02-16T08:48:00"/>
    <s v="Exception from QRM: Exception calling ImportPlanningStrategy: Exception calling ImportPlanningStrategy: Equation text cannot be parsed: 1000* ([BSN:ING - L - Variable Rate - AC - MC (1727236)][Growth Entry][0] + [BSN:ING - L - Variable Rate - AC - MC 1727232)][Growth Entry][0])  * ( 1 - [RI:PLN-VoS-FTR-1M-POL-RB-1][0] /100)  -- Details available: Y. -- Warnings available: N. (line: 36)  QRM error details:    "/>
    <s v="Failed"/>
    <s v="Import_Strategies_PL_MCP"/>
    <n v="1"/>
    <s v="import strategies"/>
    <n v="0.1"/>
    <n v="0.1"/>
    <n v="0"/>
    <n v="5.82"/>
    <n v="5.92"/>
    <n v="5.92"/>
    <m/>
    <m/>
    <n v="0.1"/>
    <n v="5.82"/>
    <n v="0"/>
    <n v="5.92"/>
    <n v="5.92"/>
    <s v="Data Quality"/>
    <s v="Business Data Providers"/>
    <s v="Data Content Integrity Issue"/>
    <s v="Data quality issue identified in the strategy input file: a missing parenthesis in the ‘Equation’ field is causing the formula to be unrecognized, resulting in an import failure. (User's fault) manual tasks"/>
    <s v="Strategies"/>
    <m/>
    <s v="Single‑Location Impact"/>
    <s v="One‑Off"/>
    <s v="Location MRM completed the review and updates, then redelivered the file. Upon receipt, we proceeded to trigger the import rerun"/>
    <m/>
    <m/>
    <s v=""/>
  </r>
  <r>
    <s v="Import Strategies"/>
    <s v="PLDBImport Strategies46069.3666666667"/>
    <s v="Not Found"/>
    <s v="import strategies"/>
    <s v="MCPPLDBImport Strategiesimport strategies"/>
    <s v="MCPPLDBImport Strategies"/>
    <s v="Not Started"/>
    <m/>
    <m/>
    <m/>
    <m/>
    <m/>
    <m/>
    <m/>
    <m/>
    <m/>
    <m/>
    <m/>
    <m/>
    <n v="2601"/>
    <x v="16"/>
    <x v="0"/>
    <s v="START import strategies"/>
    <s v="END import strategies"/>
    <d v="2026-02-16T08:48:00"/>
    <d v="2026-02-16T08:59:00"/>
    <d v="2026-02-16T09:00:00"/>
    <s v="NULL"/>
    <s v="Completed"/>
    <s v="Import_Strategies_PL_MCP"/>
    <n v="2"/>
    <s v="import strategies"/>
    <n v="0.18"/>
    <n v="0.18"/>
    <n v="0"/>
    <n v="0.02"/>
    <n v="0.2"/>
    <n v="0.2"/>
    <m/>
    <m/>
    <n v="0.18"/>
    <n v="0.02"/>
    <n v="0"/>
    <n v="0.19999999999999998"/>
    <n v="0.19999999999999998"/>
    <s v="Data Quality"/>
    <s v="Business Data Providers"/>
    <s v="Data Content Integrity Issue"/>
    <s v="Data quality issue identified in the strategy input file: a missing parenthesis in the ‘Equation’ field is causing the formula to be unrecognized, resulting in an import failure. (User's fault) manual tasks"/>
    <s v="Strategies"/>
    <m/>
    <s v="Single‑Location Impact"/>
    <s v="One‑Off"/>
    <s v="Location MRM completed the review and updates, then redelivered the file. Upon receipt, we proceeded to trigger the import rerun"/>
    <m/>
    <m/>
    <s v=""/>
  </r>
  <r>
    <s v="Planning (NII)"/>
    <s v="PLDBPlanning (NII)46069.375"/>
    <s v="Not Found"/>
    <s v="planning run01"/>
    <s v="MCPPLDBPlanning (NII)planning run01"/>
    <s v="MCPPLDBPlanning (NII)"/>
    <s v="Not Started"/>
    <m/>
    <m/>
    <m/>
    <m/>
    <m/>
    <m/>
    <m/>
    <m/>
    <m/>
    <m/>
    <m/>
    <m/>
    <n v="2601"/>
    <x v="16"/>
    <x v="0"/>
    <s v="START planning run01"/>
    <s v="NULL"/>
    <d v="2026-02-16T09:00:00"/>
    <d v="2026-02-16T09:27:00"/>
    <d v="2026-02-16T13:13:00"/>
    <s v="NULL"/>
    <s v="Stopped"/>
    <s v="Planning_PL_MCP"/>
    <n v="1"/>
    <s v="planning run01"/>
    <n v="0.45"/>
    <n v="0.45"/>
    <n v="0"/>
    <n v="3.77"/>
    <n v="4.22"/>
    <n v="4.22"/>
    <m/>
    <m/>
    <n v="0.45"/>
    <n v="3.77"/>
    <n v="0"/>
    <n v="4.22"/>
    <n v="4.22"/>
    <s v="Production Error"/>
    <s v="Execution &amp; Process Handling Errors"/>
    <s v="Execution &amp; Process Readiness Gaps"/>
    <s v="The NII script was triggered immediately after the strategy import; however, a late aftercare request from users should have been completed beforehand. The aftercare pertains to a recurring issue involving currency discrepancies reflected from both the replication pool and the position. (PS team coordination)"/>
    <m/>
    <m/>
    <s v="Single‑Location Impact"/>
    <s v="One‑Off"/>
    <s v="NII was triggered for rerun immediately after we completed the required aftercare."/>
    <m/>
    <m/>
    <s v=""/>
  </r>
  <r>
    <s v="Planning (NII)"/>
    <s v="PLDBPlanning (NII)46069.5506944444"/>
    <s v="Not Found"/>
    <s v="planning run01"/>
    <s v="MCPPLDBPlanning (NII)planning run01"/>
    <s v="MCPPLDBPlanning (NII)"/>
    <s v="Not Started"/>
    <m/>
    <m/>
    <m/>
    <m/>
    <m/>
    <m/>
    <m/>
    <m/>
    <m/>
    <m/>
    <m/>
    <m/>
    <n v="2601"/>
    <x v="16"/>
    <x v="0"/>
    <s v="START planning run01"/>
    <s v="END planning run01"/>
    <d v="2026-02-16T13:13:00"/>
    <d v="2026-02-16T22:18:00"/>
    <d v="2026-02-16T22:18:00"/>
    <s v="NULL"/>
    <s v="Completed"/>
    <s v="Planning_PL_MCP rr post aftercare"/>
    <n v="2"/>
    <s v="planning run01"/>
    <n v="9.08"/>
    <n v="9.08"/>
    <n v="0"/>
    <n v="0"/>
    <n v="9.08"/>
    <n v="9.08"/>
    <m/>
    <m/>
    <n v="9.08"/>
    <n v="0"/>
    <n v="0"/>
    <n v="9.08"/>
    <n v="9.08"/>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Planning (NII)"/>
    <s v="PLDBPlanning (NII)46069.9291666667"/>
    <s v="Not Found"/>
    <s v="MDL Processing"/>
    <s v="MCPPLDBPlanning (NII)MDL Processing"/>
    <s v="MCPPLDBPlanning (NII)"/>
    <s v="Not Started"/>
    <m/>
    <m/>
    <m/>
    <m/>
    <m/>
    <m/>
    <m/>
    <m/>
    <m/>
    <m/>
    <m/>
    <m/>
    <n v="2601"/>
    <x v="16"/>
    <x v="0"/>
    <s v="START MDL Processing"/>
    <s v="END MDL Processing"/>
    <d v="2026-02-16T22:18:00"/>
    <d v="2026-02-16T23:20:00"/>
    <d v="2026-02-16T23:20:00"/>
    <s v="NULL"/>
    <s v="Completed"/>
    <s v="Planning_PL_MCP rr post aftercare"/>
    <n v="1"/>
    <s v="MDL Processing"/>
    <n v="1.03"/>
    <n v="1.03"/>
    <n v="0"/>
    <n v="0"/>
    <n v="1.03"/>
    <n v="1.03"/>
    <m/>
    <m/>
    <n v="1.03"/>
    <n v="0"/>
    <n v="0"/>
    <n v="1.03"/>
    <n v="1.03"/>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Planning (NII)"/>
    <s v="PLDBPlanning (NII)46069.9722222222"/>
    <s v="Not Found"/>
    <s v="planning run02"/>
    <s v="MCPPLDBPlanning (NII)planning run02"/>
    <s v="MCPPLDBPlanning (NII)"/>
    <s v="Not Started"/>
    <m/>
    <m/>
    <m/>
    <m/>
    <m/>
    <m/>
    <m/>
    <m/>
    <m/>
    <m/>
    <m/>
    <m/>
    <n v="2601"/>
    <x v="16"/>
    <x v="0"/>
    <s v="START planning run02"/>
    <s v="END planning run02"/>
    <d v="2026-02-16T23:20:00"/>
    <d v="2026-02-17T03:45:00"/>
    <d v="2026-02-17T03:45:00"/>
    <s v="NULL"/>
    <s v="Completed"/>
    <s v="Planning_PL_MCP rr post aftercare"/>
    <n v="1"/>
    <s v="planning run02"/>
    <n v="4.42"/>
    <n v="4.42"/>
    <n v="0"/>
    <n v="0"/>
    <n v="4.42"/>
    <n v="4.42"/>
    <m/>
    <m/>
    <n v="4.42"/>
    <n v="0"/>
    <n v="0"/>
    <n v="4.42"/>
    <n v="4.42"/>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Planning (NII)"/>
    <s v="PLDBPlanning (NII)46070.15625"/>
    <s v="Not Found"/>
    <s v="export to ara"/>
    <s v="MCPPLDBPlanning (NII)export to ara"/>
    <s v="MCPPLDBPlanning (NII)"/>
    <s v="Not Started"/>
    <m/>
    <m/>
    <m/>
    <m/>
    <m/>
    <m/>
    <m/>
    <m/>
    <m/>
    <m/>
    <m/>
    <m/>
    <n v="2601"/>
    <x v="16"/>
    <x v="0"/>
    <s v="START export to ara"/>
    <s v="END export to ara"/>
    <d v="2026-02-17T03:45:00"/>
    <d v="2026-02-17T03:45:00"/>
    <d v="2026-02-17T03:45:00"/>
    <s v="NULL"/>
    <s v="Completed"/>
    <s v="Planning_PL_MCP rr post aftercare"/>
    <n v="3"/>
    <s v="export to ara"/>
    <n v="0"/>
    <n v="0"/>
    <n v="0"/>
    <n v="0"/>
    <n v="0"/>
    <n v="0"/>
    <m/>
    <m/>
    <n v="0"/>
    <n v="0"/>
    <n v="0"/>
    <n v="0"/>
    <n v="0"/>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export to ara"/>
  </r>
  <r>
    <s v="Planning (NII)"/>
    <s v="PLDBPlanning (NII)46070.15625"/>
    <s v="Not Found"/>
    <s v="Light Maintenance"/>
    <s v="MCPPLDBPlanning (NII)Light Maintenance"/>
    <s v="MCPPLDBPlanning (NII)"/>
    <s v="Not Started"/>
    <m/>
    <m/>
    <m/>
    <m/>
    <m/>
    <m/>
    <m/>
    <m/>
    <m/>
    <m/>
    <m/>
    <m/>
    <n v="2601"/>
    <x v="16"/>
    <x v="0"/>
    <s v="START Light Maintenance"/>
    <s v="END Light Maintenance"/>
    <d v="2026-02-17T03:45:00"/>
    <d v="2026-02-17T07:07:00"/>
    <d v="2026-02-17T07:07:00"/>
    <s v="NULL"/>
    <s v="Completed"/>
    <s v="Planning_PL_MCP rr post aftercare"/>
    <n v="6"/>
    <s v="Light Maintenance"/>
    <n v="3.37"/>
    <n v="0"/>
    <n v="3.37"/>
    <n v="0"/>
    <n v="0"/>
    <n v="3.37"/>
    <n v="3.37"/>
    <m/>
    <n v="3.37"/>
    <n v="0"/>
    <n v="0"/>
    <n v="3.37"/>
    <n v="3.37"/>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Light Maintenance"/>
  </r>
  <r>
    <s v="Planning (NII)"/>
    <s v="PLDBPlanning (NII)46070.2965277778"/>
    <s v="Not Found"/>
    <s v="planning run QRM reporter exports"/>
    <s v="MCPPLDBPlanning (NII)planning run QRM reporter exports"/>
    <s v="MCPPLDBPlanning (NII)"/>
    <s v="Not Started"/>
    <m/>
    <m/>
    <m/>
    <m/>
    <m/>
    <m/>
    <m/>
    <m/>
    <m/>
    <m/>
    <m/>
    <m/>
    <n v="2601"/>
    <x v="16"/>
    <x v="0"/>
    <s v="START planning run QRM reporter exports"/>
    <s v="END planning run QRM reporter exports"/>
    <d v="2026-02-17T07:07:00"/>
    <d v="2026-02-17T09:22:00"/>
    <d v="2026-02-17T16:31:00"/>
    <s v="NULL"/>
    <s v="Completed"/>
    <s v="Planning_PL_MCP rr post aftercare"/>
    <n v="1"/>
    <s v="planning run QRM reporter exports"/>
    <n v="2.25"/>
    <n v="2.25"/>
    <n v="0"/>
    <n v="7.15"/>
    <n v="9.4"/>
    <n v="9.4"/>
    <m/>
    <m/>
    <n v="2.25"/>
    <n v="7.15"/>
    <n v="0"/>
    <n v="9.4"/>
    <n v="9.4"/>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FTP EVE SOT"/>
    <s v="PLDBFTP EVE SOT46070.4729166667"/>
    <s v="Not Found"/>
    <s v="FTP EVE SOT analysis"/>
    <s v="MCPPLDBFTP EVE SOTFTP EVE SOT analysis"/>
    <s v="MCPPLDBFTP EVE SOT"/>
    <s v="Not Started"/>
    <m/>
    <m/>
    <m/>
    <m/>
    <m/>
    <m/>
    <m/>
    <m/>
    <m/>
    <m/>
    <m/>
    <m/>
    <n v="2601"/>
    <x v="16"/>
    <x v="0"/>
    <s v="START FTP EVE SOT analysis"/>
    <s v="NULL"/>
    <d v="2026-02-17T11:21:00"/>
    <d v="2026-02-17T11:22:00"/>
    <d v="2026-02-17T15:43:00"/>
    <s v="Exception Info: Workflow finished with errors. (line: 40)  "/>
    <s v="Failed"/>
    <s v="FTP_EVE_SOT_PL_MCP"/>
    <n v="1"/>
    <s v="FTP EVE SOT analysis"/>
    <n v="0.02"/>
    <n v="0.02"/>
    <n v="0"/>
    <n v="4.3499999999999996"/>
    <n v="4.37"/>
    <n v="4.37"/>
    <m/>
    <m/>
    <n v="0.02"/>
    <n v="4.3499999999999996"/>
    <n v="0"/>
    <n v="4.3699999999999992"/>
    <n v="4.3699999999999992"/>
    <s v="Configuration"/>
    <s v="Existing Configuration &amp; ALM Engine Behavior"/>
    <s v="Static/Legacy Configuration Issue"/>
    <s v="Workflow issue for folder path identified."/>
    <m/>
    <m/>
    <s v="Single‑Location Impact"/>
    <s v="One‑Off"/>
    <s v="The folder path for the impacted workflow has been corrected, and a rerun was initiated. The rerun completed successfully."/>
    <m/>
    <m/>
    <s v=""/>
  </r>
  <r>
    <s v="FTP EVE SOT"/>
    <s v="PLDBFTP EVE SOT46070.6548611111"/>
    <s v="Not Found"/>
    <s v="FTP EVE SOT analysis"/>
    <s v="MCPPLDBFTP EVE SOTFTP EVE SOT analysis"/>
    <s v="MCPPLDBFTP EVE SOT"/>
    <s v="Not Started"/>
    <m/>
    <m/>
    <m/>
    <m/>
    <m/>
    <m/>
    <m/>
    <m/>
    <m/>
    <m/>
    <m/>
    <m/>
    <n v="2601"/>
    <x v="16"/>
    <x v="0"/>
    <s v="START FTP EVE SOT analysis"/>
    <s v="END FTP EVE SOT analysis"/>
    <d v="2026-02-17T15:43:00"/>
    <d v="2026-02-18T05:17:00"/>
    <s v="NULL"/>
    <s v="NULL"/>
    <s v="Completed"/>
    <s v="FTP_EVE_SOT_PL_MCP"/>
    <n v="2"/>
    <s v="FTP EVE SOT analysis"/>
    <n v="13.57"/>
    <n v="0"/>
    <n v="13.57"/>
    <n v="0"/>
    <n v="0"/>
    <n v="13.57"/>
    <m/>
    <m/>
    <n v="0"/>
    <n v="0"/>
    <n v="13.57"/>
    <n v="0"/>
    <n v="13.57"/>
    <s v="No Error"/>
    <m/>
    <m/>
    <m/>
    <m/>
    <m/>
    <m/>
    <m/>
    <m/>
    <m/>
    <m/>
    <s v=""/>
  </r>
  <r>
    <s v="ITS"/>
    <s v="PLDBITS46070.6881944444"/>
    <s v="Not Found"/>
    <s v="Light Maintenance"/>
    <s v="MCPPLDBITSLight Maintenance"/>
    <s v="MCPPLDBITS"/>
    <s v="Not Started"/>
    <m/>
    <m/>
    <m/>
    <m/>
    <m/>
    <m/>
    <m/>
    <m/>
    <m/>
    <m/>
    <m/>
    <m/>
    <n v="2601"/>
    <x v="16"/>
    <x v="0"/>
    <s v="START Light Maintenance"/>
    <s v="END Light Maintenance"/>
    <d v="2026-02-17T16:31:00"/>
    <d v="2026-02-17T16:42:00"/>
    <d v="2026-02-17T16:42:00"/>
    <s v="NULL"/>
    <s v="Completed"/>
    <s v="ITS_PL_MCP"/>
    <n v="7"/>
    <s v="Light Maintenance"/>
    <n v="0.18"/>
    <n v="0"/>
    <n v="0.18"/>
    <n v="0"/>
    <n v="0"/>
    <n v="0.18"/>
    <m/>
    <m/>
    <n v="0"/>
    <n v="0"/>
    <n v="0.18"/>
    <n v="0"/>
    <n v="0.18"/>
    <s v="No Error"/>
    <m/>
    <m/>
    <m/>
    <m/>
    <m/>
    <m/>
    <m/>
    <m/>
    <m/>
    <m/>
    <s v="Light Maintenance"/>
  </r>
  <r>
    <s v="ITS"/>
    <s v="PLDBITS46070.6958333333"/>
    <s v="Not Found"/>
    <s v="ITS planning run"/>
    <s v="MCPPLDBITSITS planning run"/>
    <s v="MCPPLDBITS"/>
    <s v="Not Started"/>
    <m/>
    <m/>
    <m/>
    <m/>
    <m/>
    <m/>
    <m/>
    <m/>
    <m/>
    <m/>
    <m/>
    <m/>
    <n v="2601"/>
    <x v="16"/>
    <x v="0"/>
    <s v="START ITS planning run"/>
    <s v="END ITS planning run"/>
    <d v="2026-02-17T16:42:00"/>
    <d v="2026-02-17T17:03:00"/>
    <d v="2026-02-18T09:16:00"/>
    <s v="NULL"/>
    <s v="Completed"/>
    <s v="ITS_PL_MCP"/>
    <n v="1"/>
    <s v="ITS planning run"/>
    <n v="0.35"/>
    <n v="0"/>
    <n v="0.35"/>
    <n v="0"/>
    <n v="0"/>
    <n v="0.35"/>
    <m/>
    <m/>
    <n v="0"/>
    <n v="0"/>
    <n v="0.35"/>
    <n v="0"/>
    <n v="0.35"/>
    <s v="No Error"/>
    <m/>
    <m/>
    <m/>
    <m/>
    <m/>
    <m/>
    <m/>
    <m/>
    <m/>
    <m/>
    <s v=""/>
  </r>
  <r>
    <s v="SOLO"/>
    <s v="PLDBSOLO46071.3861111111"/>
    <s v="Not Found"/>
    <s v="import SOLO strategies"/>
    <s v="MCPPLDBSOLOimport SOLO strategies"/>
    <s v="MCPPLDBSOLO"/>
    <s v="Not Started"/>
    <m/>
    <m/>
    <m/>
    <m/>
    <m/>
    <m/>
    <m/>
    <m/>
    <m/>
    <m/>
    <m/>
    <m/>
    <n v="2601"/>
    <x v="16"/>
    <x v="0"/>
    <s v="START import SOLO strategies"/>
    <s v="END import SOLO strategies"/>
    <d v="2026-02-18T09:16:00"/>
    <d v="2026-02-18T09:23:00"/>
    <d v="2026-02-18T09:23:00"/>
    <s v="NULL"/>
    <s v="Completed"/>
    <s v="SOLO_PL_MCP"/>
    <n v="1"/>
    <s v="import SOLO strategies"/>
    <n v="0.12"/>
    <n v="0"/>
    <n v="0.12"/>
    <n v="0"/>
    <n v="0"/>
    <n v="0.12"/>
    <n v="0.12"/>
    <n v="5.2666666667209938"/>
    <n v="0.12"/>
    <n v="5.2666666667209938"/>
    <n v="0"/>
    <n v="5.3866666667209939"/>
    <n v="5.3866666667209939"/>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SOLO"/>
    <s v="PLDBSOLO46071.3909722222"/>
    <s v="Not Found"/>
    <s v="SOLO planning"/>
    <s v="MCPPLDBSOLOSOLO planning"/>
    <s v="MCPPLDBSOLO"/>
    <s v="Not Started"/>
    <m/>
    <m/>
    <m/>
    <m/>
    <m/>
    <m/>
    <m/>
    <m/>
    <m/>
    <m/>
    <m/>
    <m/>
    <n v="2601"/>
    <x v="16"/>
    <x v="0"/>
    <s v="START SOLO planning"/>
    <s v="END SOLO planning"/>
    <d v="2026-02-18T09:23:00"/>
    <d v="2026-02-18T15:20:00"/>
    <d v="2026-02-18T15:20:00"/>
    <s v="NULL"/>
    <s v="Completed"/>
    <s v="SOLO_PL_MCP"/>
    <n v="1"/>
    <s v="SOLO planning"/>
    <n v="5.95"/>
    <n v="0"/>
    <n v="5.95"/>
    <n v="0"/>
    <n v="0"/>
    <n v="5.95"/>
    <n v="5.95"/>
    <m/>
    <n v="5.95"/>
    <n v="0"/>
    <n v="0"/>
    <n v="5.95"/>
    <n v="5.95"/>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SOLO"/>
    <s v="PLDBSOLO46071.6388888889"/>
    <s v="Not Found"/>
    <s v="Light Maintenance"/>
    <s v="MCPPLDBSOLOLight Maintenance"/>
    <s v="MCPPLDBSOLO"/>
    <s v="Not Started"/>
    <m/>
    <m/>
    <m/>
    <m/>
    <m/>
    <m/>
    <m/>
    <m/>
    <m/>
    <m/>
    <m/>
    <m/>
    <n v="2601"/>
    <x v="16"/>
    <x v="0"/>
    <s v="START Light Maintenance"/>
    <s v="END Light Maintenance"/>
    <d v="2026-02-18T15:20:00"/>
    <d v="2026-02-18T17:01:00"/>
    <d v="2026-02-18T17:01:00"/>
    <s v="NULL"/>
    <s v="Completed"/>
    <s v="SOLO_PL_MCP"/>
    <n v="8"/>
    <s v="Light Maintenance"/>
    <n v="1.68"/>
    <n v="0"/>
    <n v="1.68"/>
    <n v="0"/>
    <n v="0"/>
    <n v="1.68"/>
    <n v="1.68"/>
    <m/>
    <n v="1.68"/>
    <n v="0"/>
    <n v="0"/>
    <n v="1.68"/>
    <n v="1.68"/>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Light Maintenance"/>
  </r>
  <r>
    <s v="SOLO"/>
    <s v="PLDBSOLO46071.7090277778"/>
    <s v="Not Found"/>
    <s v="SOLO planning QRM reporter exports"/>
    <s v="MCPPLDBSOLOSOLO planning QRM reporter exports"/>
    <s v="MCPPLDBSOLO"/>
    <s v="Not Started"/>
    <m/>
    <m/>
    <m/>
    <m/>
    <m/>
    <m/>
    <m/>
    <m/>
    <m/>
    <m/>
    <m/>
    <m/>
    <n v="2601"/>
    <x v="16"/>
    <x v="0"/>
    <s v="START SOLO planning QRM reporter exports"/>
    <s v="END SOLO planning QRM reporter exports"/>
    <d v="2026-02-18T17:01:00"/>
    <d v="2026-02-18T17:50:00"/>
    <d v="2026-02-18T17:50:00"/>
    <s v="NULL"/>
    <s v="Completed"/>
    <s v="SOLO_PL_MCP"/>
    <n v="1"/>
    <s v="SOLO planning QRM reporter exports"/>
    <n v="0.82"/>
    <n v="0"/>
    <n v="0.82"/>
    <n v="0"/>
    <n v="0"/>
    <n v="0.82"/>
    <n v="0.82"/>
    <m/>
    <n v="0.82"/>
    <n v="0"/>
    <n v="0"/>
    <n v="0.82"/>
    <n v="0.82"/>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SOLO"/>
    <s v="PLDBSOLO46071.7430555556"/>
    <s v="Not Found"/>
    <s v="SOLO planning OLAP exports"/>
    <s v="MCPPLDBSOLOSOLO planning OLAP exports"/>
    <s v="MCPPLDBSOLO"/>
    <s v="Not Started"/>
    <m/>
    <m/>
    <m/>
    <m/>
    <m/>
    <m/>
    <m/>
    <m/>
    <m/>
    <m/>
    <m/>
    <m/>
    <n v="2601"/>
    <x v="16"/>
    <x v="0"/>
    <s v="START SOLO planning OLAP exports"/>
    <s v="END SOLO planning OLAP exports"/>
    <d v="2026-02-18T17:50:00"/>
    <d v="2026-02-18T19:34:00"/>
    <d v="2026-02-18T19:36:00"/>
    <s v="NULL"/>
    <s v="Completed"/>
    <s v="SOLO_PL_MCP"/>
    <n v="1"/>
    <s v="SOLO planning OLAP exports"/>
    <n v="1.73"/>
    <n v="0"/>
    <n v="1.73"/>
    <n v="0"/>
    <n v="0"/>
    <n v="1.73"/>
    <n v="1.73"/>
    <m/>
    <n v="1.73"/>
    <n v="0"/>
    <n v="0"/>
    <n v="1.73"/>
    <n v="1.73"/>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
  </r>
  <r>
    <s v="SOT Create"/>
    <s v="PLDBSOT Create46071.8166666667"/>
    <s v="Not Found"/>
    <s v="NII SOT planning trees creation"/>
    <s v="MCPPLDBSOT CreateNII SOT planning trees creation"/>
    <s v="MCPPLDBSOT Create"/>
    <s v="Not Started"/>
    <m/>
    <m/>
    <m/>
    <m/>
    <m/>
    <m/>
    <m/>
    <m/>
    <m/>
    <m/>
    <m/>
    <m/>
    <n v="2601"/>
    <x v="16"/>
    <x v="0"/>
    <s v="START NII SOT planning trees creation"/>
    <s v="END NII SOT planning trees creation"/>
    <d v="2026-02-18T19:36:00"/>
    <d v="2026-02-18T19:39:00"/>
    <d v="2026-02-19T11:18:00"/>
    <s v="NULL"/>
    <s v="Completed"/>
    <s v="SOT_Create_PL_MCP"/>
    <n v="1"/>
    <s v="NII SOT planning trees creation"/>
    <n v="0.05"/>
    <n v="0"/>
    <n v="0.05"/>
    <n v="0"/>
    <n v="0"/>
    <n v="0.05"/>
    <n v="0.05"/>
    <m/>
    <n v="0.05"/>
    <n v="0"/>
    <n v="0"/>
    <n v="0.05"/>
    <n v="0.05"/>
    <s v="Configuration"/>
    <s v="RFC/STP Driven Configuration Changes"/>
    <s v="Change-Induced Configuration Issue"/>
    <s v="A rerun of the SOT Create process was required following the execution rerun for NII due to a missed replication‑pool update."/>
    <m/>
    <s v="Incoming RfCs - PL Portfolio 4 Mortgages - Planning tree redesign fix"/>
    <s v="Single‑Location Impact"/>
    <s v="One‑Off"/>
    <s v="SOT Create process was triggered for a rerun after confirming stable data in NII following its rerun."/>
    <m/>
    <m/>
    <s v=""/>
  </r>
  <r>
    <s v="Load Compare MP"/>
    <s v="PLDBLoad Compare MP46072.4708333333"/>
    <s v="Not Found"/>
    <s v="load Model parameters"/>
    <s v="MCPPLDBLoad Compare MPload Model parameters"/>
    <s v="MCPPLDBLoad Compare MP"/>
    <s v="Not Started"/>
    <m/>
    <m/>
    <m/>
    <m/>
    <m/>
    <m/>
    <m/>
    <m/>
    <m/>
    <m/>
    <m/>
    <m/>
    <n v="2601"/>
    <x v="16"/>
    <x v="0"/>
    <s v="START load Model parameters"/>
    <s v="END load Model parameters"/>
    <d v="2026-02-19T11:18:00"/>
    <d v="2026-02-19T11:23:00"/>
    <d v="2026-02-19T11:23:00"/>
    <s v="NULL"/>
    <s v="Completed"/>
    <s v="Load_compare_MP_PL_MCP ESM0548459"/>
    <n v="2"/>
    <s v="load Model parameters"/>
    <n v="0.08"/>
    <n v="0"/>
    <n v="0.08"/>
    <n v="0"/>
    <n v="0"/>
    <n v="0.08"/>
    <m/>
    <n v="7.3000000000465661"/>
    <n v="0"/>
    <n v="7.3000000000465661"/>
    <n v="0.08"/>
    <n v="7.3000000000465661"/>
    <n v="7.380000000046566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Load Compare MP"/>
    <s v="PLDBLoad Compare MP46072.4743055556"/>
    <s v="Not Found"/>
    <s v="Model parameters comparison"/>
    <s v="MCPPLDBLoad Compare MPModel parameters comparison"/>
    <s v="MCPPLDBLoad Compare MP"/>
    <s v="Not Started"/>
    <m/>
    <m/>
    <m/>
    <m/>
    <m/>
    <m/>
    <m/>
    <m/>
    <m/>
    <m/>
    <m/>
    <m/>
    <n v="2601"/>
    <x v="16"/>
    <x v="0"/>
    <s v="START Model parameters comparison"/>
    <s v="END Model parameters comparison"/>
    <d v="2026-02-19T11:23:00"/>
    <d v="2026-02-19T11:24:00"/>
    <d v="2026-02-19T11:53:00"/>
    <s v="NULL"/>
    <s v="Completed"/>
    <s v="Load_compare_MP_PL_MCP ESM0548459"/>
    <n v="2"/>
    <s v="Model parameters comparison"/>
    <n v="0.02"/>
    <n v="0"/>
    <n v="0.02"/>
    <n v="0"/>
    <n v="0"/>
    <n v="0.02"/>
    <m/>
    <m/>
    <n v="0"/>
    <n v="0"/>
    <n v="0.02"/>
    <n v="0"/>
    <n v="0.02"/>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72.4951388889"/>
    <s v="Not Found"/>
    <s v="portfolio valuation run"/>
    <s v="MCPPLDBValuation (NPV)portfolio valuation run"/>
    <s v="MCPPLDBValuation (NPV)"/>
    <s v="Not Started"/>
    <m/>
    <m/>
    <m/>
    <m/>
    <m/>
    <m/>
    <m/>
    <m/>
    <m/>
    <m/>
    <m/>
    <m/>
    <n v="2601"/>
    <x v="16"/>
    <x v="0"/>
    <s v="START portfolio valuation run"/>
    <s v="END portfolio valuation run"/>
    <d v="2026-02-19T11:53:00"/>
    <d v="2026-02-19T13:39:00"/>
    <d v="2026-02-19T13:39:00"/>
    <s v="NULL"/>
    <s v="Completed"/>
    <s v="Valuation_PL_MCP ESM0548459 "/>
    <n v="2"/>
    <s v="portfolio valuation run"/>
    <n v="1.77"/>
    <n v="0"/>
    <n v="1.77"/>
    <n v="0"/>
    <n v="0"/>
    <n v="1.77"/>
    <m/>
    <m/>
    <n v="0"/>
    <n v="0"/>
    <n v="1.77"/>
    <n v="0"/>
    <n v="1.77"/>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72.56875"/>
    <s v="Not Found"/>
    <s v="export to ara"/>
    <s v="MCPPLDBValuation (NPV)export to ara"/>
    <s v="MCPPLDBValuation (NPV)"/>
    <s v="Not Started"/>
    <m/>
    <m/>
    <m/>
    <m/>
    <m/>
    <m/>
    <m/>
    <m/>
    <m/>
    <m/>
    <m/>
    <m/>
    <n v="2601"/>
    <x v="16"/>
    <x v="0"/>
    <s v="START export to ara"/>
    <s v="END export to ara"/>
    <d v="2026-02-19T13:39:00"/>
    <d v="2026-02-19T13:39:00"/>
    <d v="2026-02-19T13:39:00"/>
    <s v="NULL"/>
    <s v="Completed"/>
    <s v="Valuation_PL_MCP ESM0548459 "/>
    <n v="4"/>
    <s v="export to ara"/>
    <n v="0"/>
    <n v="0"/>
    <n v="0"/>
    <n v="0"/>
    <n v="0"/>
    <n v="0"/>
    <m/>
    <m/>
    <n v="0"/>
    <n v="0"/>
    <n v="0"/>
    <n v="0"/>
    <n v="0"/>
    <s v="No Error"/>
    <m/>
    <m/>
    <m/>
    <m/>
    <m/>
    <m/>
    <m/>
    <m/>
    <m/>
    <m/>
    <s v="export to ara"/>
  </r>
  <r>
    <s v="Valuation (NPV)"/>
    <s v="PLDBValuation (NPV)46072.56875"/>
    <s v="Not Found"/>
    <s v="Light Maintenance"/>
    <s v="MCPPLDBValuation (NPV)Light Maintenance"/>
    <s v="MCPPLDBValuation (NPV)"/>
    <s v="Not Started"/>
    <m/>
    <m/>
    <m/>
    <m/>
    <m/>
    <m/>
    <m/>
    <m/>
    <m/>
    <m/>
    <m/>
    <m/>
    <n v="2601"/>
    <x v="16"/>
    <x v="0"/>
    <s v="START Light Maintenance"/>
    <s v="END Light Maintenance"/>
    <d v="2026-02-19T13:39:00"/>
    <d v="2026-02-19T14:16:00"/>
    <d v="2026-02-19T14:16:00"/>
    <s v="NULL"/>
    <s v="Completed"/>
    <s v="Valuation_PL_MCP ESM0548459 "/>
    <n v="9"/>
    <s v="Light Maintenance"/>
    <n v="0.62"/>
    <n v="0"/>
    <n v="0.62"/>
    <n v="0"/>
    <n v="0"/>
    <n v="0.62"/>
    <m/>
    <m/>
    <n v="0"/>
    <n v="0"/>
    <n v="0.62"/>
    <n v="0"/>
    <n v="0.62"/>
    <s v="No Error"/>
    <m/>
    <m/>
    <m/>
    <m/>
    <m/>
    <m/>
    <m/>
    <m/>
    <m/>
    <m/>
    <s v="Light Maintenance"/>
  </r>
  <r>
    <s v="Valuation (NPV)"/>
    <s v="PLDBValuation (NPV)46072.5944444444"/>
    <s v="Not Found"/>
    <s v="valuation report OLAP exports"/>
    <s v="MCPPLDBValuation (NPV)valuation report OLAP exports"/>
    <s v="MCPPLDBValuation (NPV)"/>
    <s v="Not Started"/>
    <m/>
    <m/>
    <m/>
    <m/>
    <m/>
    <m/>
    <m/>
    <m/>
    <m/>
    <m/>
    <m/>
    <m/>
    <n v="2601"/>
    <x v="16"/>
    <x v="0"/>
    <s v="START valuation report OLAP exports"/>
    <s v="END valuation report OLAP exports"/>
    <d v="2026-02-19T14:16:00"/>
    <d v="2026-02-19T15:12:00"/>
    <d v="2026-02-19T15:12:00"/>
    <s v="NULL"/>
    <s v="Completed"/>
    <s v="Valuation_PL_MCP ESM0548459 "/>
    <n v="2"/>
    <s v="valuation report OLAP exports"/>
    <n v="0.93"/>
    <n v="0"/>
    <n v="0.93"/>
    <n v="0"/>
    <n v="0"/>
    <n v="0.93"/>
    <m/>
    <m/>
    <n v="0"/>
    <n v="0"/>
    <n v="0.93"/>
    <n v="0"/>
    <n v="0.93"/>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Valuation (NPV)"/>
    <s v="PLDBValuation (NPV)46072.6333333333"/>
    <s v="Not Found"/>
    <s v="valuation report QRM Reporter exports"/>
    <s v="MCPPLDBValuation (NPV)valuation report QRM Reporter exports"/>
    <s v="MCPPLDBValuation (NPV)"/>
    <s v="Not Started"/>
    <m/>
    <m/>
    <m/>
    <m/>
    <m/>
    <m/>
    <m/>
    <m/>
    <m/>
    <m/>
    <m/>
    <m/>
    <n v="2601"/>
    <x v="16"/>
    <x v="0"/>
    <s v="START valuation report QRM Reporter exports"/>
    <s v="END valuation report QRM Reporter exports"/>
    <d v="2026-02-19T15:12:00"/>
    <d v="2026-02-19T16:36:00"/>
    <d v="2026-02-20T09:01:00"/>
    <s v="NULL"/>
    <s v="Completed"/>
    <s v="Valuation_PL_MCP ESM0548459 "/>
    <n v="2"/>
    <s v="valuation report QRM Reporter exports"/>
    <n v="1.4"/>
    <n v="0"/>
    <n v="1.4"/>
    <n v="0"/>
    <n v="0"/>
    <n v="1.4"/>
    <m/>
    <m/>
    <n v="0"/>
    <n v="0"/>
    <n v="1.4"/>
    <n v="0"/>
    <n v="1.4"/>
    <s v="Data Quality"/>
    <s v="Business Data Providers"/>
    <s v="Business Driven Input Change"/>
    <s v="Redelivery of model parameters FOR LOCATION OFFICER PLEASE ENRICHED DESCRIPTION"/>
    <s v="Model Parameters"/>
    <m/>
    <s v="Single‑Location Impact"/>
    <s v="One‑Off"/>
    <s v="Location MRMs provided a revised file for the model parameters, which required PhiSigma to rerun the process to re‑consume the updated data which will subsequently require reruns for Valuation and EC reports."/>
    <m/>
    <m/>
    <s v=""/>
  </r>
  <r>
    <s v="EC"/>
    <s v="PLDBEC46073.3756944444"/>
    <s v="Not Found"/>
    <s v="Light Maintenance"/>
    <s v="MCPPLDBECLight Maintenance"/>
    <s v="MCPPLDBEC"/>
    <s v="Not Started"/>
    <m/>
    <m/>
    <m/>
    <m/>
    <m/>
    <m/>
    <m/>
    <m/>
    <m/>
    <m/>
    <m/>
    <m/>
    <n v="2601"/>
    <x v="16"/>
    <x v="0"/>
    <s v="START Light Maintenance"/>
    <s v="END Light Maintenance"/>
    <d v="2026-02-20T09:01:00"/>
    <d v="2026-02-20T09:15:00"/>
    <d v="2026-02-20T09:15:00"/>
    <s v="NULL"/>
    <s v="Completed"/>
    <s v="EC_PL_MCP ESM0548459 "/>
    <n v="10"/>
    <s v="Light Maintenance"/>
    <n v="0.23"/>
    <n v="0"/>
    <n v="0.23"/>
    <n v="0"/>
    <n v="0"/>
    <n v="0.23"/>
    <m/>
    <m/>
    <n v="0"/>
    <n v="0"/>
    <n v="0.23"/>
    <n v="0"/>
    <n v="0.23"/>
    <s v="No Error"/>
    <m/>
    <m/>
    <m/>
    <m/>
    <m/>
    <m/>
    <m/>
    <m/>
    <m/>
    <m/>
    <s v="Light Maintenance"/>
  </r>
  <r>
    <s v="EC"/>
    <s v="PLDBEC46073.3854166667"/>
    <s v="Not Found"/>
    <s v="ing-ec valuation"/>
    <s v="MCPPLDBECing-ec valuation"/>
    <s v="MCPPLDBEC"/>
    <s v="Not Started"/>
    <m/>
    <m/>
    <m/>
    <m/>
    <m/>
    <m/>
    <m/>
    <m/>
    <m/>
    <m/>
    <m/>
    <m/>
    <n v="2601"/>
    <x v="16"/>
    <x v="0"/>
    <s v="START ing-ec valuation"/>
    <s v="END ing-ec valuation"/>
    <d v="2026-02-20T09:15:00"/>
    <d v="2026-02-20T14:18:00"/>
    <d v="2026-02-20T14:18:00"/>
    <s v="NULL"/>
    <s v="Completed"/>
    <s v="EC_PL_MCP ESM0548459 "/>
    <n v="2"/>
    <s v="ing-ec valuation"/>
    <n v="5.05"/>
    <n v="0"/>
    <n v="5.05"/>
    <n v="0"/>
    <n v="0"/>
    <n v="5.05"/>
    <m/>
    <m/>
    <n v="0"/>
    <n v="0"/>
    <n v="5.05"/>
    <n v="0"/>
    <n v="5.05"/>
    <s v="No Error"/>
    <m/>
    <m/>
    <m/>
    <m/>
    <m/>
    <m/>
    <m/>
    <m/>
    <m/>
    <m/>
    <s v=""/>
  </r>
  <r>
    <s v="EC"/>
    <s v="PLDBEC46073.5958333333"/>
    <s v="Not Found"/>
    <s v="ing-ec valuation QRM reporter exports"/>
    <s v="MCPPLDBECing-ec valuation QRM reporter exports"/>
    <s v="MCPPLDBEC"/>
    <s v="Not Started"/>
    <m/>
    <m/>
    <m/>
    <m/>
    <m/>
    <m/>
    <m/>
    <m/>
    <m/>
    <m/>
    <m/>
    <m/>
    <n v="2601"/>
    <x v="16"/>
    <x v="0"/>
    <s v="START ing-ec valuation QRM reporter exports"/>
    <s v="END ing-ec valuation QRM reporter exports"/>
    <d v="2026-02-20T14:18:00"/>
    <d v="2026-02-20T15:45:00"/>
    <d v="2026-02-20T15:45:00"/>
    <s v="NULL"/>
    <s v="Completed"/>
    <s v="EC_PL_MCP ESM0548459 "/>
    <n v="2"/>
    <s v="ing-ec valuation QRM reporter exports"/>
    <n v="1.45"/>
    <n v="0"/>
    <n v="1.45"/>
    <n v="0"/>
    <n v="0"/>
    <n v="1.45"/>
    <m/>
    <m/>
    <n v="0"/>
    <n v="0"/>
    <n v="1.45"/>
    <n v="0"/>
    <n v="1.45"/>
    <s v="No Error"/>
    <m/>
    <m/>
    <m/>
    <m/>
    <m/>
    <m/>
    <m/>
    <m/>
    <m/>
    <m/>
    <s v=""/>
  </r>
  <r>
    <s v="EC"/>
    <s v="PLDBEC46073.65625"/>
    <s v="Not Found"/>
    <s v="export to ara"/>
    <s v="MCPPLDBECexport to ara"/>
    <s v="MCPPLDBEC"/>
    <s v="Not Started"/>
    <m/>
    <m/>
    <m/>
    <m/>
    <m/>
    <m/>
    <m/>
    <m/>
    <m/>
    <m/>
    <m/>
    <m/>
    <n v="2601"/>
    <x v="16"/>
    <x v="0"/>
    <s v="START export to ara"/>
    <s v="END export to ara"/>
    <d v="2026-02-20T15:45:00"/>
    <d v="2026-02-20T15:45:00"/>
    <d v="2026-02-20T15:46:00"/>
    <s v="NULL"/>
    <s v="Completed"/>
    <s v="EC_PL_MCP ESM0548459 "/>
    <n v="5"/>
    <s v="export to ara"/>
    <n v="0"/>
    <n v="0"/>
    <n v="0"/>
    <n v="0"/>
    <n v="0"/>
    <n v="0"/>
    <m/>
    <m/>
    <n v="0"/>
    <n v="0"/>
    <n v="0"/>
    <n v="0"/>
    <n v="0"/>
    <s v="No Error"/>
    <m/>
    <m/>
    <m/>
    <m/>
    <m/>
    <m/>
    <m/>
    <m/>
    <m/>
    <m/>
    <s v="export to ara"/>
  </r>
  <r>
    <s v="Import Strategies"/>
    <s v="PLDBImport Strategies46073.6569444444"/>
    <s v="Not Found"/>
    <s v="import strategies"/>
    <s v="MCPPLDBImport Strategiesimport strategies"/>
    <s v="MCPPLDBImport Strategies"/>
    <s v="Not Started"/>
    <m/>
    <m/>
    <m/>
    <m/>
    <m/>
    <m/>
    <m/>
    <m/>
    <m/>
    <m/>
    <m/>
    <m/>
    <n v="2601"/>
    <x v="16"/>
    <x v="0"/>
    <s v="START import strategies"/>
    <s v="NULL"/>
    <d v="2026-02-20T15:46:00"/>
    <d v="2026-02-20T15:49:00"/>
    <d v="2026-02-20T16:38:00"/>
    <s v="Exception from QRM: Exception calling ImportPlanningStrategy: Exception calling ImportPlanningStrategy: Violation of PRIMARY KEY constraint 'PK__portsprd__3DFFA055'. Cannot insert duplicate key in object 'dbo.portsprd'. The duplicate key value is (2039892).  The statement has been terminated.  -- Details available: Y. -- Warnings available: N. (line: 34)  QRM error details:    "/>
    <s v="Failed"/>
    <s v="Import_Strategies_PL_MCP ESM0549311"/>
    <n v="3"/>
    <s v="import strategies"/>
    <n v="0.05"/>
    <n v="0.05"/>
    <n v="0"/>
    <n v="0.82"/>
    <n v="0.87"/>
    <n v="0.87"/>
    <m/>
    <m/>
    <n v="0.05"/>
    <n v="0.82"/>
    <n v="0"/>
    <n v="0.87"/>
    <n v="0.87"/>
    <s v="Configuration"/>
    <s v="RFC/STP Driven Configuration Changes"/>
    <s v="Change-Induced Configuration Issue"/>
    <s v="NII had to be rerun after new strategies were received due to a missed replication‑pool update. The maturity‑ladder node for Portfolio 4 was not implemented correctly, resulting in missing new‑investment volumes for the mortgages portfolio. Although Portfolio 4 was added to the planning tree, the replication pool from Portfolio 1 was not properly applied, so no volumes were created. For this version, we reverted to the December approach, consolidating all planning under Portfolio 1."/>
    <s v="Strategies"/>
    <s v="Incoming RfCs - PL Portfolio 4 Mortgages - Planning tree redesign fix"/>
    <s v="Single‑Location Impact"/>
    <s v="One‑Off"/>
    <s v="NII was triggered for rerun immediately after we received the latest strategies. "/>
    <m/>
    <m/>
    <s v="import strategies"/>
  </r>
  <r>
    <s v="Import Strategies"/>
    <s v="PLDBImport Strategies46073.6930555556"/>
    <s v="Not Found"/>
    <s v="import strategies"/>
    <s v="MCPPLDBImport Strategiesimport strategies"/>
    <s v="MCPPLDBImport Strategies"/>
    <s v="Not Started"/>
    <m/>
    <m/>
    <m/>
    <m/>
    <m/>
    <m/>
    <m/>
    <m/>
    <m/>
    <m/>
    <m/>
    <m/>
    <n v="2601"/>
    <x v="16"/>
    <x v="0"/>
    <s v="START import strategies"/>
    <s v="END import strategies"/>
    <d v="2026-02-20T16:38:00"/>
    <d v="2026-02-20T16:51:00"/>
    <d v="2026-02-20T16:52:00"/>
    <s v="NULL"/>
    <s v="Completed"/>
    <s v="Import_Strategies_PL_MCP ESM0549311"/>
    <n v="4"/>
    <s v="import strategies"/>
    <n v="0.22"/>
    <n v="0"/>
    <n v="0.22"/>
    <n v="0"/>
    <n v="0"/>
    <n v="0.22"/>
    <m/>
    <m/>
    <n v="0"/>
    <n v="0"/>
    <n v="0.22"/>
    <n v="0"/>
    <n v="0.22"/>
    <s v="No Error"/>
    <m/>
    <m/>
    <m/>
    <m/>
    <m/>
    <m/>
    <m/>
    <m/>
    <m/>
    <m/>
    <s v="import strategies"/>
  </r>
  <r>
    <s v="Planning (NII)"/>
    <s v="PLDBPlanning (NII)46073.7027777778"/>
    <s v="Not Found"/>
    <s v="planning run01"/>
    <s v="MCPPLDBPlanning (NII)planning run01"/>
    <s v="MCPPLDBPlanning (NII)"/>
    <s v="Not Started"/>
    <m/>
    <m/>
    <m/>
    <m/>
    <m/>
    <m/>
    <m/>
    <m/>
    <m/>
    <m/>
    <m/>
    <m/>
    <n v="2601"/>
    <x v="16"/>
    <x v="0"/>
    <s v="START planning run01"/>
    <s v="END planning run01"/>
    <d v="2026-02-20T16:52:00"/>
    <d v="2026-02-21T01:22:00"/>
    <d v="2026-02-21T01:22:00"/>
    <s v="NULL"/>
    <s v="Completed"/>
    <s v="Planning_PL_MCP ESM0549311"/>
    <n v="3"/>
    <s v="planning run01"/>
    <n v="8.5"/>
    <n v="0"/>
    <n v="8.5"/>
    <n v="0"/>
    <n v="0"/>
    <n v="8.5"/>
    <m/>
    <m/>
    <n v="0"/>
    <n v="0"/>
    <n v="8.5"/>
    <n v="0"/>
    <n v="8.5"/>
    <s v="No Error"/>
    <m/>
    <m/>
    <m/>
    <m/>
    <m/>
    <m/>
    <m/>
    <m/>
    <m/>
    <m/>
    <s v="planning run01"/>
  </r>
  <r>
    <s v="Planning (NII)"/>
    <s v="PLDBPlanning (NII)46074.0569444444"/>
    <s v="Not Found"/>
    <s v="MDL Processing"/>
    <s v="MCPPLDBPlanning (NII)MDL Processing"/>
    <s v="MCPPLDBPlanning (NII)"/>
    <s v="Not Started"/>
    <m/>
    <m/>
    <m/>
    <m/>
    <m/>
    <m/>
    <m/>
    <m/>
    <m/>
    <m/>
    <m/>
    <m/>
    <n v="2601"/>
    <x v="16"/>
    <x v="0"/>
    <s v="START MDL Processing"/>
    <s v="END MDL Processing"/>
    <d v="2026-02-21T01:22:00"/>
    <d v="2026-02-21T02:15:00"/>
    <d v="2026-02-21T02:15:00"/>
    <s v="NULL"/>
    <s v="Completed"/>
    <s v="Planning_PL_MCP ESM0549311"/>
    <n v="2"/>
    <s v="MDL Processing"/>
    <n v="0.88"/>
    <n v="0"/>
    <n v="0.88"/>
    <n v="0"/>
    <n v="0"/>
    <n v="0.88"/>
    <m/>
    <m/>
    <n v="0"/>
    <n v="0"/>
    <n v="0.88"/>
    <n v="0"/>
    <n v="0.88"/>
    <s v="No Error"/>
    <m/>
    <m/>
    <m/>
    <m/>
    <m/>
    <m/>
    <m/>
    <m/>
    <m/>
    <m/>
    <s v=""/>
  </r>
  <r>
    <s v="Planning (NII)"/>
    <s v="PLDBPlanning (NII)46074.09375"/>
    <s v="Not Found"/>
    <s v="planning run02"/>
    <s v="MCPPLDBPlanning (NII)planning run02"/>
    <s v="MCPPLDBPlanning (NII)"/>
    <s v="Not Started"/>
    <m/>
    <m/>
    <m/>
    <m/>
    <m/>
    <m/>
    <m/>
    <m/>
    <m/>
    <m/>
    <m/>
    <m/>
    <n v="2601"/>
    <x v="16"/>
    <x v="0"/>
    <s v="START planning run02"/>
    <s v="END planning run02"/>
    <d v="2026-02-21T02:15:00"/>
    <d v="2026-02-21T06:49:00"/>
    <d v="2026-02-21T06:49:00"/>
    <s v="NULL"/>
    <s v="Completed"/>
    <s v="Planning_PL_MCP ESM0549311"/>
    <n v="2"/>
    <s v="planning run02"/>
    <n v="4.57"/>
    <n v="0"/>
    <n v="4.57"/>
    <n v="0"/>
    <n v="0"/>
    <n v="4.57"/>
    <m/>
    <m/>
    <n v="0"/>
    <n v="0"/>
    <n v="4.57"/>
    <n v="0"/>
    <n v="4.57"/>
    <s v="No Error"/>
    <m/>
    <m/>
    <m/>
    <m/>
    <m/>
    <m/>
    <m/>
    <m/>
    <m/>
    <m/>
    <s v=""/>
  </r>
  <r>
    <s v="Planning (NII)"/>
    <s v="PLDBPlanning (NII)46074.2840277778"/>
    <s v="Not Found"/>
    <s v="export to ara"/>
    <s v="MCPPLDBPlanning (NII)export to ara"/>
    <s v="MCPPLDBPlanning (NII)"/>
    <s v="Not Started"/>
    <m/>
    <m/>
    <m/>
    <m/>
    <m/>
    <m/>
    <m/>
    <m/>
    <m/>
    <m/>
    <m/>
    <m/>
    <n v="2601"/>
    <x v="16"/>
    <x v="0"/>
    <s v="START export to ara"/>
    <s v="END export to ara"/>
    <d v="2026-02-21T06:49:00"/>
    <d v="2026-02-21T06:49:00"/>
    <d v="2026-02-21T06:49:00"/>
    <s v="NULL"/>
    <s v="Completed"/>
    <s v="Planning_PL_MCP ESM0549311"/>
    <n v="6"/>
    <s v="export to ara"/>
    <n v="0"/>
    <n v="0"/>
    <n v="0"/>
    <n v="0"/>
    <n v="0"/>
    <n v="0"/>
    <m/>
    <m/>
    <n v="0"/>
    <n v="0"/>
    <n v="0"/>
    <n v="0"/>
    <n v="0"/>
    <s v="No Error"/>
    <m/>
    <m/>
    <m/>
    <m/>
    <m/>
    <m/>
    <m/>
    <m/>
    <m/>
    <m/>
    <s v="export to ara"/>
  </r>
  <r>
    <s v="Planning (NII)"/>
    <s v="PLDBPlanning (NII)46074.2840277778"/>
    <s v="Not Found"/>
    <s v="Light Maintenance"/>
    <s v="MCPPLDBPlanning (NII)Light Maintenance"/>
    <s v="MCPPLDBPlanning (NII)"/>
    <s v="Not Started"/>
    <m/>
    <m/>
    <m/>
    <m/>
    <m/>
    <m/>
    <m/>
    <m/>
    <m/>
    <m/>
    <m/>
    <m/>
    <n v="2601"/>
    <x v="16"/>
    <x v="0"/>
    <s v="START Light Maintenance"/>
    <s v="END Light Maintenance"/>
    <d v="2026-02-21T06:49:00"/>
    <d v="2026-02-21T09:58:00"/>
    <d v="2026-02-21T09:58:00"/>
    <s v="NULL"/>
    <s v="Completed"/>
    <s v="Planning_PL_MCP ESM0549311"/>
    <n v="11"/>
    <s v="Light Maintenance"/>
    <n v="3.15"/>
    <n v="0"/>
    <n v="3.15"/>
    <n v="0"/>
    <n v="0"/>
    <n v="3.15"/>
    <m/>
    <m/>
    <n v="0"/>
    <n v="0"/>
    <n v="3.15"/>
    <n v="0"/>
    <n v="3.15"/>
    <s v="No Error"/>
    <m/>
    <m/>
    <m/>
    <m/>
    <m/>
    <m/>
    <m/>
    <m/>
    <m/>
    <m/>
    <s v="Light Maintenance"/>
  </r>
  <r>
    <s v="Planning (NII)"/>
    <s v="PLDBPlanning (NII)46074.4152777778"/>
    <s v="Not Found"/>
    <s v="planning run QRM reporter exports"/>
    <s v="MCPPLDBPlanning (NII)planning run QRM reporter exports"/>
    <s v="MCPPLDBPlanning (NII)"/>
    <s v="Not Started"/>
    <m/>
    <m/>
    <m/>
    <m/>
    <m/>
    <m/>
    <m/>
    <m/>
    <m/>
    <m/>
    <m/>
    <m/>
    <n v="2601"/>
    <x v="16"/>
    <x v="0"/>
    <s v="START planning run QRM reporter exports"/>
    <s v="END planning run QRM reporter exports"/>
    <d v="2026-02-21T09:58:00"/>
    <d v="2026-02-21T12:29:00"/>
    <d v="2026-02-24T16:45:00"/>
    <s v="NULL"/>
    <s v="Completed"/>
    <s v="Planning_PL_MCP ESM0549311"/>
    <n v="2"/>
    <s v="planning run QRM reporter exports"/>
    <n v="2.52"/>
    <n v="0"/>
    <n v="2.52"/>
    <n v="0"/>
    <n v="0"/>
    <n v="2.52"/>
    <m/>
    <m/>
    <n v="0"/>
    <n v="0"/>
    <n v="2.52"/>
    <n v="0"/>
    <n v="2.52"/>
    <s v="No Error"/>
    <m/>
    <m/>
    <m/>
    <m/>
    <m/>
    <m/>
    <m/>
    <m/>
    <m/>
    <m/>
    <s v=""/>
  </r>
  <r>
    <s v="SOLO"/>
    <s v="PLDBSOLO46077.6979166667"/>
    <s v="Not Found"/>
    <s v="import SOLO strategies"/>
    <s v="MCPPLDBSOLOimport SOLO strategies"/>
    <s v="MCPPLDBSOLO"/>
    <s v="Not Started"/>
    <m/>
    <m/>
    <m/>
    <m/>
    <m/>
    <m/>
    <m/>
    <m/>
    <m/>
    <m/>
    <m/>
    <m/>
    <n v="2601"/>
    <x v="16"/>
    <x v="0"/>
    <s v="START import SOLO strategies"/>
    <s v="END import SOLO strategies"/>
    <d v="2026-02-24T16:45:00"/>
    <d v="2026-02-24T16:55:00"/>
    <d v="2026-02-24T16:55:00"/>
    <s v="NULL"/>
    <s v="Completed"/>
    <s v="SOLO_PL_MCP"/>
    <n v="2"/>
    <s v="import SOLO strategies"/>
    <n v="0.17"/>
    <n v="0"/>
    <n v="0.17"/>
    <n v="0"/>
    <n v="0"/>
    <n v="0.17"/>
    <m/>
    <m/>
    <n v="0"/>
    <n v="0"/>
    <n v="0.17"/>
    <n v="0"/>
    <n v="0.17"/>
    <s v="No Error"/>
    <m/>
    <m/>
    <m/>
    <m/>
    <m/>
    <m/>
    <m/>
    <m/>
    <m/>
    <m/>
    <s v=""/>
  </r>
  <r>
    <s v="SOLO"/>
    <s v="PLDBSOLO46077.7048611111"/>
    <s v="Not Found"/>
    <s v="SOLO planning"/>
    <s v="MCPPLDBSOLOSOLO planning"/>
    <s v="MCPPLDBSOLO"/>
    <s v="Not Started"/>
    <m/>
    <m/>
    <m/>
    <m/>
    <m/>
    <m/>
    <m/>
    <m/>
    <m/>
    <m/>
    <m/>
    <m/>
    <n v="2601"/>
    <x v="16"/>
    <x v="0"/>
    <s v="START SOLO planning"/>
    <s v="END SOLO planning"/>
    <d v="2026-02-24T16:55:00"/>
    <d v="2026-02-24T19:54:00"/>
    <d v="2026-02-24T19:54:00"/>
    <s v="NULL"/>
    <s v="Completed"/>
    <s v="SOLO_PL_MCP"/>
    <n v="2"/>
    <s v="SOLO planning"/>
    <n v="2.98"/>
    <n v="0"/>
    <n v="2.98"/>
    <n v="0"/>
    <n v="0"/>
    <n v="2.98"/>
    <m/>
    <m/>
    <n v="0"/>
    <n v="0"/>
    <n v="2.98"/>
    <n v="0"/>
    <n v="2.98"/>
    <s v="No Error"/>
    <m/>
    <m/>
    <m/>
    <m/>
    <m/>
    <m/>
    <m/>
    <m/>
    <m/>
    <m/>
    <s v=""/>
  </r>
  <r>
    <s v="SOLO"/>
    <s v="PLDBSOLO46077.8291666667"/>
    <s v="Not Found"/>
    <s v="Light Maintenance"/>
    <s v="MCPPLDBSOLOLight Maintenance"/>
    <s v="MCPPLDBSOLO"/>
    <s v="Not Started"/>
    <m/>
    <m/>
    <m/>
    <m/>
    <m/>
    <m/>
    <m/>
    <m/>
    <m/>
    <m/>
    <m/>
    <m/>
    <n v="2601"/>
    <x v="16"/>
    <x v="0"/>
    <s v="START Light Maintenance"/>
    <s v="END Light Maintenance"/>
    <d v="2026-02-24T19:54:00"/>
    <d v="2026-02-24T21:49:00"/>
    <d v="2026-02-24T21:49:00"/>
    <s v="NULL"/>
    <s v="Completed"/>
    <s v="SOLO_PL_MCP"/>
    <n v="12"/>
    <s v="Light Maintenance"/>
    <n v="1.92"/>
    <n v="0"/>
    <n v="1.92"/>
    <n v="0"/>
    <n v="0"/>
    <n v="1.92"/>
    <m/>
    <m/>
    <n v="0"/>
    <n v="0"/>
    <n v="1.92"/>
    <n v="0"/>
    <n v="1.92"/>
    <s v="No Error"/>
    <m/>
    <m/>
    <m/>
    <m/>
    <m/>
    <m/>
    <m/>
    <m/>
    <m/>
    <m/>
    <s v="Light Maintenance"/>
  </r>
  <r>
    <s v="SOLO"/>
    <s v="PLDBSOLO46077.9090277778"/>
    <s v="Not Found"/>
    <s v="SOLO planning QRM reporter exports"/>
    <s v="MCPPLDBSOLOSOLO planning QRM reporter exports"/>
    <s v="MCPPLDBSOLO"/>
    <s v="Not Started"/>
    <m/>
    <m/>
    <m/>
    <m/>
    <m/>
    <m/>
    <m/>
    <m/>
    <m/>
    <m/>
    <m/>
    <m/>
    <n v="2601"/>
    <x v="16"/>
    <x v="0"/>
    <s v="START SOLO planning QRM reporter exports"/>
    <s v="END SOLO planning QRM reporter exports"/>
    <d v="2026-02-24T21:49:00"/>
    <d v="2026-02-24T21:49:00"/>
    <d v="2026-02-24T21:49:00"/>
    <s v="NULL"/>
    <s v="Completed"/>
    <s v="SOLO_PL_MCP"/>
    <n v="2"/>
    <s v="SOLO planning QRM reporter exports"/>
    <n v="0"/>
    <n v="0"/>
    <n v="0"/>
    <n v="0"/>
    <n v="0"/>
    <n v="0"/>
    <m/>
    <m/>
    <n v="0"/>
    <n v="0"/>
    <n v="0"/>
    <n v="0"/>
    <n v="0"/>
    <s v="No Error"/>
    <m/>
    <m/>
    <m/>
    <m/>
    <m/>
    <m/>
    <m/>
    <m/>
    <m/>
    <m/>
    <s v=""/>
  </r>
  <r>
    <s v="SOLO"/>
    <s v="PLDBSOLO46077.9090277778"/>
    <s v="Not Found"/>
    <s v="SOLO planning QRM reporter exports"/>
    <s v="MCPPLDBSOLOSOLO planning QRM reporter exports"/>
    <s v="MCPPLDBSOLO"/>
    <s v="Not Started"/>
    <m/>
    <m/>
    <m/>
    <m/>
    <m/>
    <m/>
    <m/>
    <m/>
    <m/>
    <m/>
    <m/>
    <m/>
    <n v="2601"/>
    <x v="16"/>
    <x v="0"/>
    <s v="START SOLO planning QRM reporter exports"/>
    <s v="END SOLO planning QRM reporter exports"/>
    <d v="2026-02-24T21:49:00"/>
    <d v="2026-02-24T21:49:00"/>
    <d v="2026-02-24T21:49:00"/>
    <s v="NULL"/>
    <s v="Completed"/>
    <s v="SOLO_PL_MCP"/>
    <n v="2"/>
    <s v="SOLO planning QRM reporter exports"/>
    <n v="0"/>
    <n v="0"/>
    <n v="0"/>
    <n v="0"/>
    <n v="0"/>
    <n v="0"/>
    <m/>
    <m/>
    <n v="0"/>
    <n v="0"/>
    <n v="0"/>
    <n v="0"/>
    <n v="0"/>
    <s v="No Error"/>
    <m/>
    <m/>
    <m/>
    <m/>
    <m/>
    <m/>
    <m/>
    <m/>
    <m/>
    <m/>
    <s v=""/>
  </r>
  <r>
    <s v="ICG Early Task"/>
    <s v="BEGTICG Early Task46055.73125"/>
    <s v="Not Found"/>
    <s v="early tasks"/>
    <s v="ICGBEGTICG Early Taskearly tasks"/>
    <s v="ICGBEGTICG Early Task"/>
    <s v="Not Started"/>
    <m/>
    <m/>
    <m/>
    <m/>
    <m/>
    <m/>
    <m/>
    <m/>
    <m/>
    <m/>
    <m/>
    <m/>
    <n v="2601"/>
    <x v="1"/>
    <x v="2"/>
    <s v="START early tasks"/>
    <s v="END early tasks"/>
    <d v="2026-02-02T17:33:00"/>
    <d v="2026-02-02T17:54:00"/>
    <d v="2026-02-03T07:41:00"/>
    <s v="NULL"/>
    <s v="Completed"/>
    <s v="BEDB_R2602_1_ICG2601_1_P early tasks"/>
    <n v="1"/>
    <s v="early tasks"/>
    <n v="0.35"/>
    <n v="0"/>
    <n v="0.35"/>
    <n v="0"/>
    <n v="0"/>
    <n v="0.35"/>
    <m/>
    <m/>
    <n v="0"/>
    <n v="0"/>
    <n v="0.35"/>
    <n v="0"/>
    <n v="0.35"/>
    <s v="No Error"/>
    <m/>
    <m/>
    <m/>
    <m/>
    <m/>
    <m/>
    <m/>
    <m/>
    <m/>
    <m/>
    <s v=""/>
  </r>
  <r>
    <s v="ICG"/>
    <s v="BEGTICG46056.3201388889"/>
    <s v="Not Found"/>
    <s v="copy from"/>
    <s v="ICGBEGTICGcopy from"/>
    <s v="ICGBEGTICG"/>
    <s v="Not Started"/>
    <m/>
    <m/>
    <m/>
    <m/>
    <m/>
    <m/>
    <m/>
    <m/>
    <m/>
    <m/>
    <m/>
    <m/>
    <n v="2601"/>
    <x v="1"/>
    <x v="2"/>
    <s v="START copy from"/>
    <s v="END copy from"/>
    <d v="2026-02-03T07:41:00"/>
    <d v="2026-02-03T09:28:00"/>
    <d v="2026-02-03T07:42:00"/>
    <s v="NULL"/>
    <s v="Completed"/>
    <s v="BEDB_R2602_1_ICG2601_1_P NIRM"/>
    <n v="1"/>
    <s v="copy from"/>
    <n v="1.78"/>
    <n v="0"/>
    <n v="1.78"/>
    <n v="0"/>
    <n v="0"/>
    <n v="1.78"/>
    <m/>
    <m/>
    <n v="0"/>
    <n v="0"/>
    <n v="1.78"/>
    <n v="0"/>
    <n v="1.78"/>
    <s v="No Error"/>
    <m/>
    <m/>
    <m/>
    <m/>
    <m/>
    <m/>
    <m/>
    <m/>
    <m/>
    <m/>
    <s v=""/>
  </r>
  <r>
    <s v="ICG"/>
    <s v="BEGTICG46056.3208333333"/>
    <s v="Not Found"/>
    <s v="Load SQL-to-SQL + stratify previous"/>
    <s v="ICGBEGTICGLoad SQL-to-SQL + stratify previous"/>
    <s v="ICGBEGTICG"/>
    <s v="Not Started"/>
    <m/>
    <m/>
    <m/>
    <m/>
    <m/>
    <m/>
    <m/>
    <m/>
    <m/>
    <m/>
    <m/>
    <m/>
    <n v="2601"/>
    <x v="1"/>
    <x v="2"/>
    <s v="START Load SQL-to-SQL + stratify previous"/>
    <s v="END Load SQL-to-SQL + stratify previous"/>
    <d v="2026-02-03T07:42:00"/>
    <d v="2026-02-03T08:28:00"/>
    <d v="2026-02-03T08:28:00"/>
    <s v="NULL"/>
    <s v="Completed"/>
    <s v="BEDB_R2602_1_ICG2601_1_P NIRM"/>
    <n v="1"/>
    <s v="Load SQL-to-SQL + stratify previous"/>
    <n v="0.77"/>
    <n v="0"/>
    <n v="0.77"/>
    <n v="0"/>
    <n v="0"/>
    <n v="0.77"/>
    <m/>
    <m/>
    <n v="0"/>
    <n v="0"/>
    <n v="0.77"/>
    <n v="0"/>
    <n v="0.77"/>
    <s v="No Error"/>
    <m/>
    <m/>
    <m/>
    <m/>
    <m/>
    <m/>
    <m/>
    <m/>
    <m/>
    <m/>
    <s v=""/>
  </r>
  <r>
    <s v="ICG"/>
    <s v="BEGTICG46056.3527777778"/>
    <s v="Not Found"/>
    <s v="Load SQL-to-SQL + stratify current"/>
    <s v="ICGBEGTICGLoad SQL-to-SQL + stratify current"/>
    <s v="ICGBEGTICG"/>
    <s v="Not Started"/>
    <m/>
    <m/>
    <m/>
    <m/>
    <m/>
    <m/>
    <m/>
    <m/>
    <m/>
    <m/>
    <m/>
    <m/>
    <n v="2601"/>
    <x v="1"/>
    <x v="2"/>
    <s v="START Load SQL-to-SQL + stratify current"/>
    <s v="END Load SQL-to-SQL + stratify current"/>
    <d v="2026-02-03T08:28:00"/>
    <d v="2026-02-03T09:26:00"/>
    <d v="2026-02-03T09:26:00"/>
    <s v="NULL"/>
    <s v="Completed"/>
    <s v="BEDB_R2602_1_ICG2601_1_P NIRM"/>
    <n v="1"/>
    <s v="Load SQL-to-SQL + stratify current"/>
    <n v="0.97"/>
    <n v="0"/>
    <n v="0.97"/>
    <n v="0"/>
    <n v="0"/>
    <n v="0.97"/>
    <m/>
    <m/>
    <n v="0"/>
    <n v="0"/>
    <n v="0.97"/>
    <n v="0"/>
    <n v="0.97"/>
    <s v="No Error"/>
    <m/>
    <m/>
    <m/>
    <m/>
    <m/>
    <m/>
    <m/>
    <m/>
    <m/>
    <m/>
    <s v=""/>
  </r>
  <r>
    <s v="ICG"/>
    <s v="BEGTICG46056.3930555556"/>
    <s v="Not Found"/>
    <s v="DB copy from"/>
    <s v="ICGBEGTICGDB copy from"/>
    <s v="ICGBEGTICG"/>
    <s v="Not Started"/>
    <m/>
    <m/>
    <m/>
    <m/>
    <m/>
    <m/>
    <m/>
    <m/>
    <m/>
    <m/>
    <m/>
    <m/>
    <n v="2601"/>
    <x v="1"/>
    <x v="2"/>
    <s v="START DB copy from"/>
    <s v="NULL"/>
    <d v="2026-02-03T09:26:00"/>
    <d v="2026-02-03T18:28:00"/>
    <d v="2026-02-03T09:28:00"/>
    <s v="NULL"/>
    <s v="Completed"/>
    <s v="BEDB_R2602_1_ICG2601_1_P NIRM"/>
    <n v="1"/>
    <s v="DB copy from"/>
    <n v="9.0299999999999994"/>
    <n v="0"/>
    <n v="9.0299999999999994"/>
    <n v="0"/>
    <n v="0"/>
    <n v="9.0299999999999994"/>
    <m/>
    <m/>
    <n v="0"/>
    <n v="0"/>
    <n v="9.0299999999999994"/>
    <n v="0"/>
    <n v="9.0299999999999994"/>
    <s v="No Error"/>
    <m/>
    <m/>
    <m/>
    <m/>
    <m/>
    <m/>
    <m/>
    <m/>
    <m/>
    <m/>
    <s v=""/>
  </r>
  <r>
    <s v="ICG"/>
    <s v="BEGTICG46056.3944444444"/>
    <s v="Not Found"/>
    <s v="P-1 M-1 NPV"/>
    <s v="ICGBEGTICGP-1 M-1 NPV"/>
    <s v="ICGBEGTICG"/>
    <s v="Not Started"/>
    <m/>
    <m/>
    <m/>
    <m/>
    <m/>
    <m/>
    <m/>
    <m/>
    <m/>
    <m/>
    <m/>
    <m/>
    <n v="2601"/>
    <x v="1"/>
    <x v="2"/>
    <s v="START P-1 M-1 NPV"/>
    <s v="END P-1 M-1 NPV"/>
    <d v="2026-02-03T09:28:00"/>
    <d v="2026-02-03T09:40:00"/>
    <d v="2026-02-03T09:40:00"/>
    <s v="NULL"/>
    <s v="Completed"/>
    <s v="BEDB_R2602_1_ICG2601_1_P NIRM"/>
    <n v="1"/>
    <s v="P-1 M-1 NPV"/>
    <n v="0.2"/>
    <n v="0"/>
    <n v="0.2"/>
    <n v="0"/>
    <n v="0"/>
    <n v="0.2"/>
    <m/>
    <m/>
    <n v="0"/>
    <n v="0"/>
    <n v="0.2"/>
    <n v="0"/>
    <n v="0.2"/>
    <s v="No Error"/>
    <m/>
    <m/>
    <m/>
    <m/>
    <m/>
    <m/>
    <m/>
    <m/>
    <m/>
    <m/>
    <s v=""/>
  </r>
  <r>
    <s v="ICG"/>
    <s v="BEGTICG46056.4027777778"/>
    <s v="Not Found"/>
    <s v="P-1 M-1 Non-IRM planning"/>
    <s v="ICGBEGTICGP-1 M-1 Non-IRM planning"/>
    <s v="ICGBEGTICG"/>
    <s v="Not Started"/>
    <m/>
    <m/>
    <m/>
    <m/>
    <m/>
    <m/>
    <m/>
    <m/>
    <m/>
    <m/>
    <m/>
    <m/>
    <n v="2601"/>
    <x v="1"/>
    <x v="2"/>
    <s v="START P-1 M-1 Non-IRM planning"/>
    <s v="END P-1 M-1 Non-IRM planning"/>
    <d v="2026-02-03T09:40:00"/>
    <d v="2026-02-03T11:14:00"/>
    <d v="2026-02-03T11:14:00"/>
    <s v="NULL"/>
    <s v="Completed"/>
    <s v="BEDB_R2602_1_ICG2601_1_P NIRM"/>
    <n v="1"/>
    <s v="P-1 M-1 Non-IRM planning"/>
    <n v="1.57"/>
    <n v="0"/>
    <n v="1.57"/>
    <n v="0"/>
    <n v="0"/>
    <n v="1.57"/>
    <m/>
    <m/>
    <n v="0"/>
    <n v="0"/>
    <n v="1.57"/>
    <n v="0"/>
    <n v="1.57"/>
    <s v="No Error"/>
    <m/>
    <m/>
    <m/>
    <m/>
    <m/>
    <m/>
    <m/>
    <m/>
    <m/>
    <m/>
    <s v=""/>
  </r>
  <r>
    <s v="ICG"/>
    <s v="BEGTICG46056.4680555556"/>
    <s v="Not Found"/>
    <s v="P-0 M-0 NPV"/>
    <s v="ICGBEGTICGP-0 M-0 NPV"/>
    <s v="ICGBEGTICG"/>
    <s v="Not Started"/>
    <m/>
    <m/>
    <m/>
    <m/>
    <m/>
    <m/>
    <m/>
    <m/>
    <m/>
    <m/>
    <m/>
    <m/>
    <n v="2601"/>
    <x v="1"/>
    <x v="2"/>
    <s v="START P-0 M-0 NPV"/>
    <s v="END P-0 M-0 NPV"/>
    <d v="2026-02-03T11:14:00"/>
    <d v="2026-02-03T11:24:00"/>
    <d v="2026-02-03T11:24:00"/>
    <s v="NULL"/>
    <s v="Completed"/>
    <s v="BEDB_R2602_1_ICG2601_1_P NIRM"/>
    <n v="1"/>
    <s v="P-0 M-0 NPV"/>
    <n v="0.17"/>
    <n v="0"/>
    <n v="0.17"/>
    <n v="0"/>
    <n v="0"/>
    <n v="0.17"/>
    <m/>
    <m/>
    <n v="0"/>
    <n v="0"/>
    <n v="0.17"/>
    <n v="0"/>
    <n v="0.17"/>
    <s v="No Error"/>
    <m/>
    <m/>
    <m/>
    <m/>
    <m/>
    <m/>
    <m/>
    <m/>
    <m/>
    <m/>
    <s v=""/>
  </r>
  <r>
    <s v="ICG"/>
    <s v="BEGTICG46056.475"/>
    <s v="Not Found"/>
    <s v="P-0 M-0 Non-IRM planning"/>
    <s v="ICGBEGTICGP-0 M-0 Non-IRM planning"/>
    <s v="ICGBEGTICG"/>
    <s v="Not Started"/>
    <m/>
    <m/>
    <m/>
    <m/>
    <m/>
    <m/>
    <m/>
    <m/>
    <m/>
    <m/>
    <m/>
    <m/>
    <n v="2601"/>
    <x v="1"/>
    <x v="2"/>
    <s v="START P-0 M-0 Non-IRM planning"/>
    <s v="END P-0 M-0 Non-IRM planning"/>
    <d v="2026-02-03T11:24:00"/>
    <d v="2026-02-03T12:48:00"/>
    <d v="2026-02-03T12:48:00"/>
    <s v="NULL"/>
    <s v="Completed"/>
    <s v="BEDB_R2602_1_ICG2601_1_P NIRM"/>
    <n v="1"/>
    <s v="P-0 M-0 Non-IRM planning"/>
    <n v="1.4"/>
    <n v="0"/>
    <n v="1.4"/>
    <n v="0"/>
    <n v="0"/>
    <n v="1.4"/>
    <m/>
    <m/>
    <n v="0"/>
    <n v="0"/>
    <n v="1.4"/>
    <n v="0"/>
    <n v="1.4"/>
    <s v="No Error"/>
    <m/>
    <m/>
    <m/>
    <m/>
    <m/>
    <m/>
    <m/>
    <m/>
    <m/>
    <m/>
    <s v=""/>
  </r>
  <r>
    <s v="ICG"/>
    <s v="BEGTICG46056.5333333333"/>
    <s v="Not Found"/>
    <s v="update statistics"/>
    <s v="ICGBEGTICGupdate statistics"/>
    <s v="ICGBEGTICG"/>
    <s v="Not Started"/>
    <m/>
    <m/>
    <m/>
    <m/>
    <m/>
    <m/>
    <m/>
    <m/>
    <m/>
    <m/>
    <m/>
    <m/>
    <n v="2601"/>
    <x v="1"/>
    <x v="2"/>
    <s v="START update statistics"/>
    <s v="END update statistics"/>
    <d v="2026-02-03T12:48:00"/>
    <d v="2026-02-03T17:41:00"/>
    <d v="2026-02-03T17:41:00"/>
    <s v="NULL"/>
    <s v="Completed"/>
    <s v="BEDB_R2602_1_ICG2601_1_P NIRM"/>
    <n v="1"/>
    <s v="update statistics"/>
    <n v="4.88"/>
    <n v="0"/>
    <n v="4.88"/>
    <n v="0"/>
    <n v="0"/>
    <n v="4.88"/>
    <m/>
    <m/>
    <n v="0"/>
    <n v="0"/>
    <n v="4.88"/>
    <n v="0"/>
    <n v="4.88"/>
    <s v="No Error"/>
    <m/>
    <m/>
    <m/>
    <m/>
    <m/>
    <m/>
    <m/>
    <m/>
    <m/>
    <m/>
    <s v=""/>
  </r>
  <r>
    <s v="ICG"/>
    <s v="BEGTICG46056.7368055556"/>
    <s v="Not Found"/>
    <s v="Export of DFA Non-IRM report"/>
    <s v="ICGBEGTICGExport of DFA Non-IRM report"/>
    <s v="ICGBEGTICG"/>
    <s v="Not Started"/>
    <m/>
    <m/>
    <m/>
    <m/>
    <m/>
    <m/>
    <m/>
    <m/>
    <m/>
    <m/>
    <m/>
    <m/>
    <n v="2601"/>
    <x v="1"/>
    <x v="2"/>
    <s v="START Export of DFA Non-IRM report"/>
    <s v="END Export of DFA Non-IRM report"/>
    <d v="2026-02-03T17:41:00"/>
    <d v="2026-02-03T18:23:00"/>
    <d v="2026-02-03T18:23:00"/>
    <s v="NULL"/>
    <s v="Completed"/>
    <s v="BEDB_R2602_1_ICG2601_1_P NIRM"/>
    <n v="1"/>
    <s v="Export of DFA Non-IRM report"/>
    <n v="0.7"/>
    <n v="0"/>
    <n v="0.7"/>
    <n v="0"/>
    <n v="0"/>
    <n v="0.7"/>
    <m/>
    <m/>
    <n v="0"/>
    <n v="0"/>
    <n v="0.7"/>
    <n v="0"/>
    <n v="0.7"/>
    <s v="No Error"/>
    <m/>
    <m/>
    <m/>
    <m/>
    <m/>
    <m/>
    <m/>
    <m/>
    <m/>
    <m/>
    <s v=""/>
  </r>
  <r>
    <s v="ICG"/>
    <s v="BEGTICG46056.7659722222"/>
    <s v="Not Found"/>
    <s v="Export of Market Forecast report"/>
    <s v="ICGBEGTICGExport of Market Forecast report"/>
    <s v="ICGBEGTICG"/>
    <s v="Not Started"/>
    <m/>
    <m/>
    <m/>
    <m/>
    <m/>
    <m/>
    <m/>
    <m/>
    <m/>
    <m/>
    <m/>
    <m/>
    <n v="2601"/>
    <x v="1"/>
    <x v="2"/>
    <s v="START Export of Market Forecast report"/>
    <s v="END Export of Market Forecast report"/>
    <d v="2026-02-03T18:23:00"/>
    <d v="2026-02-03T18:27:00"/>
    <d v="2026-02-04T17:07:00"/>
    <s v="NULL"/>
    <s v="Completed"/>
    <s v="BEDB_R2602_1_ICG2601_1_P NIRM"/>
    <n v="1"/>
    <s v="Export of Market Forecast report"/>
    <n v="7.0000000000000007E-2"/>
    <n v="0"/>
    <n v="7.0000000000000007E-2"/>
    <n v="0"/>
    <n v="0"/>
    <n v="7.0000000000000007E-2"/>
    <m/>
    <m/>
    <n v="0"/>
    <n v="0"/>
    <n v="7.0000000000000007E-2"/>
    <n v="0"/>
    <n v="7.0000000000000007E-2"/>
    <s v="No Error"/>
    <m/>
    <m/>
    <m/>
    <m/>
    <m/>
    <m/>
    <m/>
    <m/>
    <m/>
    <m/>
    <s v=""/>
  </r>
  <r>
    <s v="ICG"/>
    <s v="BEGTICG46056.91875"/>
    <s v="Not Found"/>
    <s v="Load SQL-to-SQL + stratify previous"/>
    <s v="ICGBEGTICGLoad SQL-to-SQL + stratify previous"/>
    <s v="ICGBEGTICG"/>
    <s v="Not Started"/>
    <m/>
    <m/>
    <m/>
    <m/>
    <m/>
    <m/>
    <m/>
    <m/>
    <m/>
    <m/>
    <m/>
    <m/>
    <n v="2601"/>
    <x v="1"/>
    <x v="2"/>
    <s v="START Load SQL-to-SQL + stratify previous"/>
    <s v="END Load SQL-to-SQL + stratify previous"/>
    <d v="2026-02-03T22:03:00"/>
    <d v="2026-02-03T22:53:00"/>
    <d v="2026-02-03T22:53:00"/>
    <s v="NULL"/>
    <s v="Completed"/>
    <s v="BEDB_R2602_1_ICG2601_2_P IRM"/>
    <n v="1"/>
    <s v="Load SQL-to-SQL + stratify previous"/>
    <n v="0.83"/>
    <n v="0"/>
    <n v="0.83"/>
    <n v="0"/>
    <n v="0"/>
    <n v="0.83"/>
    <m/>
    <m/>
    <n v="0"/>
    <n v="0"/>
    <n v="0.83"/>
    <n v="0"/>
    <n v="0.83"/>
    <s v="No Error"/>
    <m/>
    <m/>
    <m/>
    <m/>
    <m/>
    <m/>
    <m/>
    <m/>
    <m/>
    <m/>
    <s v=""/>
  </r>
  <r>
    <s v="ICG"/>
    <s v="BEGTICG46056.9534722222"/>
    <s v="Not Found"/>
    <s v="Load SQL-to-SQL + stratify current"/>
    <s v="ICGBEGTICGLoad SQL-to-SQL + stratify current"/>
    <s v="ICGBEGTICG"/>
    <s v="Not Started"/>
    <m/>
    <m/>
    <m/>
    <m/>
    <m/>
    <m/>
    <m/>
    <m/>
    <m/>
    <m/>
    <m/>
    <m/>
    <n v="2601"/>
    <x v="1"/>
    <x v="2"/>
    <s v="START Load SQL-to-SQL + stratify current"/>
    <s v="END Load SQL-to-SQL + stratify current"/>
    <d v="2026-02-03T22:53:00"/>
    <d v="2026-02-03T23:39:00"/>
    <d v="2026-02-03T23:39:00"/>
    <s v="NULL"/>
    <s v="Completed"/>
    <s v="BEDB_R2602_1_ICG2601_2_P IRM"/>
    <n v="1"/>
    <s v="Load SQL-to-SQL + stratify current"/>
    <n v="0.77"/>
    <n v="0"/>
    <n v="0.77"/>
    <n v="0"/>
    <n v="0"/>
    <n v="0.77"/>
    <m/>
    <m/>
    <n v="0"/>
    <n v="0"/>
    <n v="0.77"/>
    <n v="0"/>
    <n v="0.77"/>
    <s v="No Error"/>
    <m/>
    <m/>
    <m/>
    <m/>
    <m/>
    <m/>
    <m/>
    <m/>
    <m/>
    <m/>
    <s v=""/>
  </r>
  <r>
    <s v="ICG"/>
    <s v="BEGTICG46056.9854166667"/>
    <s v="Not Found"/>
    <s v="P-1 M-1 NPV"/>
    <s v="ICGBEGTICGP-1 M-1 NPV"/>
    <s v="ICGBEGTICG"/>
    <s v="Not Started"/>
    <m/>
    <m/>
    <m/>
    <m/>
    <m/>
    <m/>
    <m/>
    <m/>
    <m/>
    <m/>
    <m/>
    <m/>
    <n v="2601"/>
    <x v="1"/>
    <x v="2"/>
    <s v="START P-1 M-1 NPV"/>
    <s v="END P-1 M-1 NPV"/>
    <d v="2026-02-03T23:39:00"/>
    <d v="2026-02-03T23:52:00"/>
    <d v="2026-02-03T23:52:00"/>
    <s v="NULL"/>
    <s v="Completed"/>
    <s v="BEDB_R2602_1_ICG2601_2_P IRM"/>
    <n v="1"/>
    <s v="P-1 M-1 NPV"/>
    <n v="0.22"/>
    <n v="0"/>
    <n v="0.22"/>
    <n v="0"/>
    <n v="0"/>
    <n v="0.22"/>
    <m/>
    <m/>
    <n v="0"/>
    <n v="0"/>
    <n v="0.22"/>
    <n v="0"/>
    <n v="0.22"/>
    <s v="No Error"/>
    <m/>
    <m/>
    <m/>
    <m/>
    <m/>
    <m/>
    <m/>
    <m/>
    <m/>
    <m/>
    <s v=""/>
  </r>
  <r>
    <s v="ICG"/>
    <s v="BEGTICG46056.9944444444"/>
    <s v="Not Found"/>
    <s v="P-1 M-1 IRM planning"/>
    <s v="ICGBEGTICGP-1 M-1 IRM planning"/>
    <s v="ICGBEGTICG"/>
    <s v="Not Started"/>
    <m/>
    <m/>
    <m/>
    <m/>
    <m/>
    <m/>
    <m/>
    <m/>
    <m/>
    <m/>
    <m/>
    <m/>
    <n v="2601"/>
    <x v="1"/>
    <x v="2"/>
    <s v="START P-1 M-1 IRM planning"/>
    <s v="END P-1 M-1 IRM planning"/>
    <d v="2026-02-03T23:52:00"/>
    <d v="2026-02-04T01:47:00"/>
    <d v="2026-02-04T01:48:00"/>
    <s v="NULL"/>
    <s v="Completed"/>
    <s v="BEDB_R2602_1_ICG2601_2_P IRM"/>
    <n v="1"/>
    <s v="P-1 M-1 IRM planning"/>
    <n v="1.92"/>
    <n v="0"/>
    <n v="1.92"/>
    <n v="0"/>
    <n v="0"/>
    <n v="1.92"/>
    <m/>
    <m/>
    <n v="0"/>
    <n v="0"/>
    <n v="1.92"/>
    <n v="0"/>
    <n v="1.92"/>
    <s v="No Error"/>
    <m/>
    <m/>
    <m/>
    <m/>
    <m/>
    <m/>
    <m/>
    <m/>
    <m/>
    <m/>
    <s v=""/>
  </r>
  <r>
    <s v="ICG"/>
    <s v="BEGTICG46057.075"/>
    <s v="Not Found"/>
    <s v="P-0 M-0 NPV"/>
    <s v="ICGBEGTICGP-0 M-0 NPV"/>
    <s v="ICGBEGTICG"/>
    <s v="Not Started"/>
    <m/>
    <m/>
    <m/>
    <m/>
    <m/>
    <m/>
    <m/>
    <m/>
    <m/>
    <m/>
    <m/>
    <m/>
    <n v="2601"/>
    <x v="1"/>
    <x v="2"/>
    <s v="START P-0 M-0 NPV"/>
    <s v="END P-0 M-0 NPV"/>
    <d v="2026-02-04T01:48:00"/>
    <d v="2026-02-04T01:57:00"/>
    <d v="2026-02-04T01:57:00"/>
    <s v="NULL"/>
    <s v="Completed"/>
    <s v="BEDB_R2602_1_ICG2601_2_P IRM"/>
    <n v="1"/>
    <s v="P-0 M-0 NPV"/>
    <n v="0.15"/>
    <n v="0"/>
    <n v="0.15"/>
    <n v="0"/>
    <n v="0"/>
    <n v="0.15"/>
    <m/>
    <m/>
    <n v="0"/>
    <n v="0"/>
    <n v="0.15"/>
    <n v="0"/>
    <n v="0.15"/>
    <s v="No Error"/>
    <m/>
    <m/>
    <m/>
    <m/>
    <m/>
    <m/>
    <m/>
    <m/>
    <m/>
    <m/>
    <s v=""/>
  </r>
  <r>
    <s v="ICG"/>
    <s v="BEGTICG46057.08125"/>
    <s v="Not Found"/>
    <s v="P-0 M-0 IRM planning"/>
    <s v="ICGBEGTICGP-0 M-0 IRM planning"/>
    <s v="ICGBEGTICG"/>
    <s v="Not Started"/>
    <m/>
    <m/>
    <m/>
    <m/>
    <m/>
    <m/>
    <m/>
    <m/>
    <m/>
    <m/>
    <m/>
    <m/>
    <n v="2601"/>
    <x v="1"/>
    <x v="2"/>
    <s v="START P-0 M-0 IRM planning"/>
    <s v="END P-0 M-0 IRM planning"/>
    <d v="2026-02-04T01:57:00"/>
    <d v="2026-02-04T03:36:00"/>
    <d v="2026-02-04T03:36:00"/>
    <s v="NULL"/>
    <s v="Completed"/>
    <s v="BEDB_R2602_1_ICG2601_2_P IRM"/>
    <n v="1"/>
    <s v="P-0 M-0 IRM planning"/>
    <n v="1.65"/>
    <n v="0"/>
    <n v="1.65"/>
    <n v="0"/>
    <n v="0"/>
    <n v="1.65"/>
    <m/>
    <m/>
    <n v="0"/>
    <n v="0"/>
    <n v="1.65"/>
    <n v="0"/>
    <n v="1.65"/>
    <s v="No Error"/>
    <m/>
    <m/>
    <m/>
    <m/>
    <m/>
    <m/>
    <m/>
    <m/>
    <m/>
    <m/>
    <s v=""/>
  </r>
  <r>
    <s v="ICG"/>
    <s v="BEGTICG46057.15"/>
    <s v="Not Found"/>
    <s v="update statistics"/>
    <s v="ICGBEGTICGupdate statistics"/>
    <s v="ICGBEGTICG"/>
    <s v="Not Started"/>
    <m/>
    <m/>
    <m/>
    <m/>
    <m/>
    <m/>
    <m/>
    <m/>
    <m/>
    <m/>
    <m/>
    <m/>
    <n v="2601"/>
    <x v="1"/>
    <x v="2"/>
    <s v="START update statistics"/>
    <s v="END update statistics"/>
    <d v="2026-02-04T03:36:00"/>
    <d v="2026-02-04T09:00:00"/>
    <d v="2026-02-04T09:00:00"/>
    <s v="NULL"/>
    <s v="Completed"/>
    <s v="BEDB_R2602_1_ICG2601_2_P IRM"/>
    <n v="1"/>
    <s v="update statistics"/>
    <n v="5.4"/>
    <n v="0"/>
    <n v="5.4"/>
    <n v="0"/>
    <n v="0"/>
    <n v="5.4"/>
    <m/>
    <m/>
    <n v="0"/>
    <n v="0"/>
    <n v="5.4"/>
    <n v="0"/>
    <n v="5.4"/>
    <s v="No Error"/>
    <m/>
    <m/>
    <m/>
    <m/>
    <m/>
    <m/>
    <m/>
    <m/>
    <m/>
    <m/>
    <s v=""/>
  </r>
  <r>
    <s v="ICG"/>
    <s v="BEGTICG46057.375"/>
    <s v="Not Found"/>
    <s v="Export of DFA IRM report"/>
    <s v="ICGBEGTICGExport of DFA IRM report"/>
    <s v="ICGBEGTICG"/>
    <s v="Not Started"/>
    <m/>
    <m/>
    <m/>
    <m/>
    <m/>
    <m/>
    <m/>
    <m/>
    <m/>
    <m/>
    <m/>
    <m/>
    <n v="2601"/>
    <x v="1"/>
    <x v="2"/>
    <s v="START Export of DFA IRM report"/>
    <s v="END Export of DFA IRM report"/>
    <d v="2026-02-04T09:00:00"/>
    <d v="2026-02-04T10:33:00"/>
    <d v="2026-02-04T10:33:00"/>
    <s v="NULL"/>
    <s v="Completed"/>
    <s v="BEDB_R2602_1_ICG2601_2_P IRM"/>
    <n v="1"/>
    <s v="Export of DFA IRM report"/>
    <n v="1.55"/>
    <n v="0"/>
    <n v="1.55"/>
    <n v="0"/>
    <n v="0"/>
    <n v="1.55"/>
    <m/>
    <m/>
    <n v="0"/>
    <n v="0"/>
    <n v="1.55"/>
    <n v="0"/>
    <n v="1.55"/>
    <s v="No Error"/>
    <m/>
    <m/>
    <m/>
    <m/>
    <m/>
    <m/>
    <m/>
    <m/>
    <m/>
    <m/>
    <s v=""/>
  </r>
  <r>
    <s v="ICG"/>
    <s v="BEGTICG46057.4395833333"/>
    <s v="Not Found"/>
    <s v="Export of Market Forecast report"/>
    <s v="ICGBEGTICGExport of Market Forecast report"/>
    <s v="ICGBEGTICG"/>
    <s v="Not Started"/>
    <m/>
    <m/>
    <m/>
    <m/>
    <m/>
    <m/>
    <m/>
    <m/>
    <m/>
    <m/>
    <m/>
    <m/>
    <n v="2601"/>
    <x v="1"/>
    <x v="2"/>
    <s v="START Export of Market Forecast report"/>
    <s v="END Export of Market Forecast report"/>
    <d v="2026-02-04T10:33:00"/>
    <d v="2026-02-04T10:38:00"/>
    <s v="NULL"/>
    <s v="NULL"/>
    <s v="Completed"/>
    <s v="BEDB_R2602_1_ICG2601_2_P IRM"/>
    <n v="1"/>
    <s v="Export of Market Forecast report"/>
    <n v="0.08"/>
    <n v="0"/>
    <n v="0.08"/>
    <n v="0"/>
    <n v="0"/>
    <n v="0.08"/>
    <m/>
    <m/>
    <n v="0"/>
    <n v="0"/>
    <n v="0.08"/>
    <n v="0"/>
    <n v="0.08"/>
    <s v="No Error"/>
    <m/>
    <m/>
    <m/>
    <m/>
    <m/>
    <m/>
    <m/>
    <m/>
    <m/>
    <m/>
    <s v=""/>
  </r>
  <r>
    <s v="ICG Early Task"/>
    <s v="DEGTICG Early Task46055.7298611111"/>
    <s v="Not Found"/>
    <s v="early tasks"/>
    <s v="ICGDEGTICG Early Taskearly tasks"/>
    <s v="ICGDEGTICG Early Task"/>
    <s v="Not Started"/>
    <m/>
    <m/>
    <m/>
    <m/>
    <m/>
    <m/>
    <m/>
    <m/>
    <m/>
    <m/>
    <m/>
    <m/>
    <n v="2601"/>
    <x v="2"/>
    <x v="2"/>
    <s v="START early tasks"/>
    <s v="END early tasks"/>
    <d v="2026-02-02T17:31:00"/>
    <d v="2026-02-02T17:54:00"/>
    <d v="2026-02-03T05:38:00"/>
    <s v="NULL"/>
    <s v="Completed"/>
    <s v="DEDB_R2602_1_ICG2601_1_P early tasks"/>
    <n v="1"/>
    <s v="early tasks"/>
    <n v="0.38"/>
    <n v="0"/>
    <n v="0.38"/>
    <n v="0"/>
    <n v="0"/>
    <n v="0.38"/>
    <m/>
    <m/>
    <n v="0"/>
    <n v="0"/>
    <n v="0.38"/>
    <n v="0"/>
    <n v="0.38"/>
    <s v="No Error"/>
    <m/>
    <m/>
    <m/>
    <m/>
    <m/>
    <m/>
    <m/>
    <m/>
    <m/>
    <m/>
    <s v=""/>
  </r>
  <r>
    <s v="ICG"/>
    <s v="DEGTICG46056.2347222222"/>
    <s v="Not Found"/>
    <s v="copy from"/>
    <s v="ICGDEGTICGcopy from"/>
    <s v="ICGDEGTICG"/>
    <s v="Not Started"/>
    <m/>
    <m/>
    <m/>
    <m/>
    <m/>
    <m/>
    <m/>
    <m/>
    <m/>
    <m/>
    <m/>
    <m/>
    <n v="2601"/>
    <x v="2"/>
    <x v="2"/>
    <s v="START copy from"/>
    <s v="END copy from"/>
    <d v="2026-02-03T05:38:00"/>
    <d v="2026-02-03T07:13:00"/>
    <d v="2026-02-03T05:39:00"/>
    <s v="NULL"/>
    <s v="Completed"/>
    <s v="DEDB_R2602_1_ICG2601_1_P NIRM"/>
    <n v="1"/>
    <s v="copy from"/>
    <n v="1.58"/>
    <n v="1.58"/>
    <n v="0"/>
    <n v="-1.57"/>
    <n v="0.01"/>
    <n v="0.01"/>
    <m/>
    <m/>
    <n v="1.58"/>
    <n v="-1.57"/>
    <n v="0"/>
    <n v="1.0000000000000009E-2"/>
    <n v="1.0000000000000009E-2"/>
    <m/>
    <m/>
    <m/>
    <m/>
    <m/>
    <m/>
    <m/>
    <m/>
    <m/>
    <m/>
    <m/>
    <s v=""/>
  </r>
  <r>
    <s v="ICG"/>
    <s v="DEGTICG46056.2354166667"/>
    <s v="Not Found"/>
    <s v="Load SQL-to-SQL + stratify previous"/>
    <s v="ICGDEGTICGLoad SQL-to-SQL + stratify previous"/>
    <s v="ICGDEGTICG"/>
    <s v="Not Started"/>
    <m/>
    <m/>
    <m/>
    <m/>
    <m/>
    <m/>
    <m/>
    <m/>
    <m/>
    <m/>
    <m/>
    <m/>
    <n v="2601"/>
    <x v="2"/>
    <x v="2"/>
    <s v="START Load SQL-to-SQL + stratify previous"/>
    <s v="END Load SQL-to-SQL + stratify previous"/>
    <d v="2026-02-03T05:39:00"/>
    <d v="2026-02-03T06:27:00"/>
    <d v="2026-02-03T06:27:00"/>
    <s v="NULL"/>
    <s v="Completed"/>
    <s v="DEDB_R2602_1_ICG2601_1_P NIRM"/>
    <n v="1"/>
    <s v="Load SQL-to-SQL + stratify previous"/>
    <n v="0.8"/>
    <n v="0"/>
    <n v="0.8"/>
    <n v="0"/>
    <n v="0"/>
    <n v="0.8"/>
    <m/>
    <m/>
    <n v="0"/>
    <n v="0"/>
    <n v="0.8"/>
    <n v="0"/>
    <n v="0.8"/>
    <s v="No Error"/>
    <m/>
    <m/>
    <m/>
    <m/>
    <m/>
    <m/>
    <m/>
    <m/>
    <m/>
    <m/>
    <s v=""/>
  </r>
  <r>
    <s v="ICG"/>
    <s v="DEGTICG46056.26875"/>
    <s v="Not Found"/>
    <s v="Load SQL-to-SQL + stratify current"/>
    <s v="ICGDEGTICGLoad SQL-to-SQL + stratify current"/>
    <s v="ICGDEGTICG"/>
    <s v="Not Started"/>
    <m/>
    <m/>
    <m/>
    <m/>
    <m/>
    <m/>
    <m/>
    <m/>
    <m/>
    <m/>
    <m/>
    <m/>
    <n v="2601"/>
    <x v="2"/>
    <x v="2"/>
    <s v="START Load SQL-to-SQL + stratify current"/>
    <s v="END Load SQL-to-SQL + stratify current"/>
    <d v="2026-02-03T06:27:00"/>
    <d v="2026-02-03T07:12:00"/>
    <d v="2026-02-03T07:12:00"/>
    <s v="NULL"/>
    <s v="Completed"/>
    <s v="DEDB_R2602_1_ICG2601_1_P NIRM"/>
    <n v="1"/>
    <s v="Load SQL-to-SQL + stratify current"/>
    <n v="0.75"/>
    <n v="0"/>
    <n v="0.75"/>
    <n v="0"/>
    <n v="0"/>
    <n v="0.75"/>
    <m/>
    <m/>
    <n v="0"/>
    <n v="0"/>
    <n v="0.75"/>
    <n v="0"/>
    <n v="0.75"/>
    <s v="No Error"/>
    <m/>
    <m/>
    <m/>
    <m/>
    <m/>
    <m/>
    <m/>
    <m/>
    <m/>
    <m/>
    <s v=""/>
  </r>
  <r>
    <s v="ICG"/>
    <s v="DEGTICG46056.3"/>
    <s v="Not Found"/>
    <s v="DB copy from"/>
    <s v="ICGDEGTICGDB copy from"/>
    <s v="ICGDEGTICG"/>
    <s v="Not Started"/>
    <m/>
    <m/>
    <m/>
    <m/>
    <m/>
    <m/>
    <m/>
    <m/>
    <m/>
    <m/>
    <m/>
    <m/>
    <n v="2601"/>
    <x v="2"/>
    <x v="2"/>
    <s v="START DB copy from"/>
    <s v="NULL"/>
    <d v="2026-02-03T07:12:00"/>
    <d v="2026-02-03T19:25:00"/>
    <d v="2026-02-03T07:13:00"/>
    <s v="NULL"/>
    <s v="Completed"/>
    <s v="DEDB_R2602_1_ICG2601_1_P NIRM"/>
    <n v="1"/>
    <s v="DB copy from"/>
    <n v="12.22"/>
    <n v="0"/>
    <n v="12.22"/>
    <n v="0"/>
    <n v="0"/>
    <n v="12.22"/>
    <m/>
    <m/>
    <n v="0"/>
    <n v="0"/>
    <n v="12.22"/>
    <n v="0"/>
    <n v="12.22"/>
    <s v="No Error"/>
    <m/>
    <m/>
    <m/>
    <m/>
    <m/>
    <m/>
    <m/>
    <m/>
    <m/>
    <m/>
    <s v=""/>
  </r>
  <r>
    <s v="ICG"/>
    <s v="DEGTICG46056.3006944444"/>
    <s v="Not Found"/>
    <s v="P-1 M-1 NPV"/>
    <s v="ICGDEGTICGP-1 M-1 NPV"/>
    <s v="ICGDEGTICG"/>
    <s v="Not Started"/>
    <m/>
    <m/>
    <m/>
    <m/>
    <m/>
    <m/>
    <m/>
    <m/>
    <m/>
    <m/>
    <m/>
    <m/>
    <n v="2601"/>
    <x v="2"/>
    <x v="2"/>
    <s v="START P-1 M-1 NPV"/>
    <s v="END P-1 M-1 NPV"/>
    <d v="2026-02-03T07:13:00"/>
    <d v="2026-02-03T07:40:00"/>
    <d v="2026-02-03T07:40:00"/>
    <s v="NULL"/>
    <s v="Completed"/>
    <s v="DEDB_R2602_1_ICG2601_1_P NIRM"/>
    <n v="1"/>
    <s v="P-1 M-1 NPV"/>
    <n v="0.45"/>
    <n v="0"/>
    <n v="0.45"/>
    <n v="0"/>
    <n v="0"/>
    <n v="0.45"/>
    <m/>
    <m/>
    <n v="0"/>
    <n v="0"/>
    <n v="0.45"/>
    <n v="0"/>
    <n v="0.45"/>
    <s v="No Error"/>
    <m/>
    <m/>
    <m/>
    <m/>
    <m/>
    <m/>
    <m/>
    <m/>
    <m/>
    <m/>
    <s v=""/>
  </r>
  <r>
    <s v="ICG"/>
    <s v="DEGTICG46056.3194444444"/>
    <s v="Not Found"/>
    <s v="P-1 M-1 Non-IRM planning"/>
    <s v="ICGDEGTICGP-1 M-1 Non-IRM planning"/>
    <s v="ICGDEGTICG"/>
    <s v="Not Started"/>
    <m/>
    <m/>
    <m/>
    <m/>
    <m/>
    <m/>
    <m/>
    <m/>
    <m/>
    <m/>
    <m/>
    <m/>
    <n v="2601"/>
    <x v="2"/>
    <x v="2"/>
    <s v="START P-1 M-1 Non-IRM planning"/>
    <s v="END P-1 M-1 Non-IRM planning"/>
    <d v="2026-02-03T07:40:00"/>
    <d v="2026-02-03T09:45:00"/>
    <d v="2026-02-03T09:45:00"/>
    <s v="NULL"/>
    <s v="Completed"/>
    <s v="DEDB_R2602_1_ICG2601_1_P NIRM"/>
    <n v="1"/>
    <s v="P-1 M-1 Non-IRM planning"/>
    <n v="2.08"/>
    <n v="0"/>
    <n v="2.08"/>
    <n v="0"/>
    <n v="0"/>
    <n v="2.08"/>
    <m/>
    <m/>
    <n v="0"/>
    <n v="0"/>
    <n v="2.08"/>
    <n v="0"/>
    <n v="2.08"/>
    <s v="No Error"/>
    <m/>
    <m/>
    <m/>
    <m/>
    <m/>
    <m/>
    <m/>
    <m/>
    <m/>
    <m/>
    <s v=""/>
  </r>
  <r>
    <s v="ICG"/>
    <s v="DEGTICG46056.40625"/>
    <s v="Not Found"/>
    <s v="P-0 M-0 NPV"/>
    <s v="ICGDEGTICGP-0 M-0 NPV"/>
    <s v="ICGDEGTICG"/>
    <s v="Not Started"/>
    <m/>
    <m/>
    <m/>
    <m/>
    <m/>
    <m/>
    <m/>
    <m/>
    <m/>
    <m/>
    <m/>
    <m/>
    <n v="2601"/>
    <x v="2"/>
    <x v="2"/>
    <s v="START P-0 M-0 NPV"/>
    <s v="END P-0 M-0 NPV"/>
    <d v="2026-02-03T09:45:00"/>
    <d v="2026-02-03T10:11:00"/>
    <d v="2026-02-03T10:11:00"/>
    <s v="NULL"/>
    <s v="Completed"/>
    <s v="DEDB_R2602_1_ICG2601_1_P NIRM"/>
    <n v="1"/>
    <s v="P-0 M-0 NPV"/>
    <n v="0.43"/>
    <n v="0"/>
    <n v="0.43"/>
    <n v="0"/>
    <n v="0"/>
    <n v="0.43"/>
    <m/>
    <m/>
    <n v="0"/>
    <n v="0"/>
    <n v="0.43"/>
    <n v="0"/>
    <n v="0.43"/>
    <s v="No Error"/>
    <m/>
    <m/>
    <m/>
    <m/>
    <m/>
    <m/>
    <m/>
    <m/>
    <m/>
    <m/>
    <s v=""/>
  </r>
  <r>
    <s v="ICG"/>
    <s v="DEGTICG46056.4243055556"/>
    <s v="Not Found"/>
    <s v="P-0 M-0 Non-IRM planning"/>
    <s v="ICGDEGTICGP-0 M-0 Non-IRM planning"/>
    <s v="ICGDEGTICG"/>
    <s v="Not Started"/>
    <m/>
    <m/>
    <m/>
    <m/>
    <m/>
    <m/>
    <m/>
    <m/>
    <m/>
    <m/>
    <m/>
    <m/>
    <n v="2601"/>
    <x v="2"/>
    <x v="2"/>
    <s v="START P-0 M-0 Non-IRM planning"/>
    <s v="END P-0 M-0 Non-IRM planning"/>
    <d v="2026-02-03T10:11:00"/>
    <d v="2026-02-03T12:18:00"/>
    <d v="2026-02-03T12:18:00"/>
    <s v="NULL"/>
    <s v="Completed"/>
    <s v="DEDB_R2602_1_ICG2601_1_P NIRM"/>
    <n v="1"/>
    <s v="P-0 M-0 Non-IRM planning"/>
    <n v="2.12"/>
    <n v="0"/>
    <n v="2.12"/>
    <n v="0"/>
    <n v="0"/>
    <n v="2.12"/>
    <m/>
    <m/>
    <n v="0"/>
    <n v="0"/>
    <n v="2.12"/>
    <n v="0"/>
    <n v="2.12"/>
    <s v="No Error"/>
    <m/>
    <m/>
    <m/>
    <m/>
    <m/>
    <m/>
    <m/>
    <m/>
    <m/>
    <m/>
    <s v=""/>
  </r>
  <r>
    <s v="ICG"/>
    <s v="DEGTICG46056.5125"/>
    <s v="Not Found"/>
    <s v="update statistics"/>
    <s v="ICGDEGTICGupdate statistics"/>
    <s v="ICGDEGTICG"/>
    <s v="Not Started"/>
    <m/>
    <m/>
    <m/>
    <m/>
    <m/>
    <m/>
    <m/>
    <m/>
    <m/>
    <m/>
    <m/>
    <m/>
    <n v="2601"/>
    <x v="2"/>
    <x v="2"/>
    <s v="START update statistics"/>
    <s v="END update statistics"/>
    <d v="2026-02-03T12:18:00"/>
    <d v="2026-02-03T18:03:00"/>
    <d v="2026-02-03T18:03:00"/>
    <s v="NULL"/>
    <s v="Completed"/>
    <s v="DEDB_R2602_1_ICG2601_1_P NIRM"/>
    <n v="1"/>
    <s v="update statistics"/>
    <n v="5.75"/>
    <n v="0"/>
    <n v="5.75"/>
    <n v="0"/>
    <n v="0"/>
    <n v="5.75"/>
    <m/>
    <m/>
    <n v="0"/>
    <n v="0"/>
    <n v="5.75"/>
    <n v="0"/>
    <n v="5.75"/>
    <s v="No Error"/>
    <m/>
    <m/>
    <m/>
    <m/>
    <m/>
    <m/>
    <m/>
    <m/>
    <m/>
    <m/>
    <s v=""/>
  </r>
  <r>
    <s v="ICG"/>
    <s v="DEGTICG46056.7520833333"/>
    <s v="Not Found"/>
    <s v="Export of DFA report"/>
    <s v="ICGDEGTICGExport of DFA report"/>
    <s v="ICGDEGTICG"/>
    <s v="Not Started"/>
    <m/>
    <m/>
    <m/>
    <m/>
    <m/>
    <m/>
    <m/>
    <m/>
    <m/>
    <m/>
    <m/>
    <m/>
    <n v="2601"/>
    <x v="2"/>
    <x v="2"/>
    <s v="START Export of DFA report"/>
    <s v="END Export of DFA report"/>
    <d v="2026-02-03T18:03:00"/>
    <d v="2026-02-03T19:19:00"/>
    <d v="2026-02-03T19:19:00"/>
    <s v="NULL"/>
    <s v="Completed"/>
    <s v="DEDB_R2602_1_ICG2601_1_P NIRM"/>
    <n v="1"/>
    <s v="Export of DFA report"/>
    <n v="1.27"/>
    <n v="0"/>
    <n v="1.27"/>
    <n v="0"/>
    <n v="0"/>
    <n v="1.27"/>
    <m/>
    <m/>
    <n v="0"/>
    <n v="0"/>
    <n v="1.27"/>
    <n v="0"/>
    <n v="1.27"/>
    <s v="No Error"/>
    <m/>
    <m/>
    <m/>
    <m/>
    <m/>
    <m/>
    <m/>
    <m/>
    <m/>
    <m/>
    <s v=""/>
  </r>
  <r>
    <s v="ICG"/>
    <s v="DEGTICG46056.8048611111"/>
    <s v="Not Found"/>
    <s v="Export of Market Forecast report"/>
    <s v="ICGDEGTICGExport of Market Forecast report"/>
    <s v="ICGDEGTICG"/>
    <s v="Not Started"/>
    <m/>
    <m/>
    <m/>
    <m/>
    <m/>
    <m/>
    <m/>
    <m/>
    <m/>
    <m/>
    <m/>
    <m/>
    <n v="2601"/>
    <x v="2"/>
    <x v="2"/>
    <s v="START Export of Market Forecast report"/>
    <s v="END Export of Market Forecast report"/>
    <d v="2026-02-03T19:19:00"/>
    <d v="2026-02-03T19:24:00"/>
    <d v="2026-02-04T16:39:00"/>
    <s v="NULL"/>
    <s v="Completed"/>
    <s v="DEDB_R2602_1_ICG2601_1_P NIRM"/>
    <n v="1"/>
    <s v="Export of Market Forecast report"/>
    <n v="0.08"/>
    <n v="0"/>
    <n v="0.08"/>
    <n v="0"/>
    <n v="0"/>
    <n v="0.08"/>
    <m/>
    <m/>
    <n v="0"/>
    <n v="0"/>
    <n v="0.08"/>
    <n v="0"/>
    <n v="0.08"/>
    <s v="No Error"/>
    <m/>
    <m/>
    <m/>
    <m/>
    <m/>
    <m/>
    <m/>
    <m/>
    <m/>
    <m/>
    <s v=""/>
  </r>
  <r>
    <s v="ICG"/>
    <s v="DEGTICG46056.9173611111"/>
    <s v="Not Found"/>
    <s v="Load SQL-to-SQL + stratify previous"/>
    <s v="ICGDEGTICGLoad SQL-to-SQL + stratify previous"/>
    <s v="ICGDEGTICG"/>
    <s v="Not Started"/>
    <m/>
    <m/>
    <m/>
    <m/>
    <m/>
    <m/>
    <m/>
    <m/>
    <m/>
    <m/>
    <m/>
    <m/>
    <n v="2601"/>
    <x v="2"/>
    <x v="2"/>
    <s v="START Load SQL-to-SQL + stratify previous"/>
    <s v="END Load SQL-to-SQL + stratify previous"/>
    <d v="2026-02-03T22:01:00"/>
    <d v="2026-02-03T22:48:00"/>
    <d v="2026-02-03T22:48:00"/>
    <s v="NULL"/>
    <s v="Completed"/>
    <s v="DEDB_R2602_1_ICG2601_2_P IRM"/>
    <n v="1"/>
    <s v="Load SQL-to-SQL + stratify previous"/>
    <n v="0.78"/>
    <n v="0"/>
    <n v="0.78"/>
    <n v="0"/>
    <n v="0"/>
    <n v="0.78"/>
    <m/>
    <m/>
    <n v="0"/>
    <n v="0"/>
    <n v="0.78"/>
    <n v="0"/>
    <n v="0.78"/>
    <s v="No Error"/>
    <m/>
    <m/>
    <m/>
    <m/>
    <m/>
    <m/>
    <m/>
    <m/>
    <m/>
    <m/>
    <s v=""/>
  </r>
  <r>
    <s v="ICG"/>
    <s v="DEGTICG46056.95"/>
    <s v="Not Found"/>
    <s v="Load SQL-to-SQL + stratify current"/>
    <s v="ICGDEGTICGLoad SQL-to-SQL + stratify current"/>
    <s v="ICGDEGTICG"/>
    <s v="Not Started"/>
    <m/>
    <m/>
    <m/>
    <m/>
    <m/>
    <m/>
    <m/>
    <m/>
    <m/>
    <m/>
    <m/>
    <m/>
    <n v="2601"/>
    <x v="2"/>
    <x v="2"/>
    <s v="START Load SQL-to-SQL + stratify current"/>
    <s v="END Load SQL-to-SQL + stratify current"/>
    <d v="2026-02-03T22:48:00"/>
    <d v="2026-02-03T23:32:00"/>
    <d v="2026-02-03T23:32:00"/>
    <s v="NULL"/>
    <s v="Completed"/>
    <s v="DEDB_R2602_1_ICG2601_2_P IRM"/>
    <n v="1"/>
    <s v="Load SQL-to-SQL + stratify current"/>
    <n v="0.73"/>
    <n v="0"/>
    <n v="0.73"/>
    <n v="0"/>
    <n v="0"/>
    <n v="0.73"/>
    <m/>
    <m/>
    <n v="0"/>
    <n v="0"/>
    <n v="0.73"/>
    <n v="0"/>
    <n v="0.73"/>
    <s v="No Error"/>
    <m/>
    <m/>
    <m/>
    <m/>
    <m/>
    <m/>
    <m/>
    <m/>
    <m/>
    <m/>
    <s v=""/>
  </r>
  <r>
    <s v="ICG"/>
    <s v="DEGTICG46056.9805555556"/>
    <s v="Not Found"/>
    <s v="P-1 M-1 NPV"/>
    <s v="ICGDEGTICGP-1 M-1 NPV"/>
    <s v="ICGDEGTICG"/>
    <s v="Not Started"/>
    <m/>
    <m/>
    <m/>
    <m/>
    <m/>
    <m/>
    <m/>
    <m/>
    <m/>
    <m/>
    <m/>
    <m/>
    <n v="2601"/>
    <x v="2"/>
    <x v="2"/>
    <s v="START P-1 M-1 NPV"/>
    <s v="END P-1 M-1 NPV"/>
    <d v="2026-02-03T23:32:00"/>
    <d v="2026-02-03T23:58:00"/>
    <d v="2026-02-03T23:58:00"/>
    <s v="NULL"/>
    <s v="Completed"/>
    <s v="DEDB_R2602_1_ICG2601_2_P IRM"/>
    <n v="1"/>
    <s v="P-1 M-1 NPV"/>
    <n v="0.43"/>
    <n v="0"/>
    <n v="0.43"/>
    <n v="0"/>
    <n v="0"/>
    <n v="0.43"/>
    <m/>
    <m/>
    <n v="0"/>
    <n v="0"/>
    <n v="0.43"/>
    <n v="0"/>
    <n v="0.43"/>
    <s v="No Error"/>
    <m/>
    <m/>
    <m/>
    <m/>
    <m/>
    <m/>
    <m/>
    <m/>
    <m/>
    <m/>
    <s v=""/>
  </r>
  <r>
    <s v="ICG"/>
    <s v="DEGTICG46056.9986111111"/>
    <s v="Not Found"/>
    <s v="P-1 M-1 IRM planning"/>
    <s v="ICGDEGTICGP-1 M-1 IRM planning"/>
    <s v="ICGDEGTICG"/>
    <s v="Not Started"/>
    <m/>
    <m/>
    <m/>
    <m/>
    <m/>
    <m/>
    <m/>
    <m/>
    <m/>
    <m/>
    <m/>
    <m/>
    <n v="2601"/>
    <x v="2"/>
    <x v="2"/>
    <s v="START P-1 M-1 IRM planning"/>
    <s v="END P-1 M-1 IRM planning"/>
    <d v="2026-02-03T23:58:00"/>
    <d v="2026-02-04T00:43:00"/>
    <d v="2026-02-04T00:43:00"/>
    <s v="NULL"/>
    <s v="Completed"/>
    <s v="DEDB_R2602_1_ICG2601_2_P IRM"/>
    <n v="1"/>
    <s v="P-1 M-1 IRM planning"/>
    <n v="0.75"/>
    <n v="0"/>
    <n v="0.75"/>
    <n v="0"/>
    <n v="0"/>
    <n v="0.75"/>
    <m/>
    <m/>
    <n v="0"/>
    <n v="0"/>
    <n v="0.75"/>
    <n v="0"/>
    <n v="0.75"/>
    <s v="No Error"/>
    <m/>
    <m/>
    <m/>
    <m/>
    <m/>
    <m/>
    <m/>
    <m/>
    <m/>
    <m/>
    <s v=""/>
  </r>
  <r>
    <s v="ICG"/>
    <s v="DEGTICG46057.0298611111"/>
    <s v="Not Found"/>
    <s v="P-0 M-0 NPV"/>
    <s v="ICGDEGTICGP-0 M-0 NPV"/>
    <s v="ICGDEGTICG"/>
    <s v="Not Started"/>
    <m/>
    <m/>
    <m/>
    <m/>
    <m/>
    <m/>
    <m/>
    <m/>
    <m/>
    <m/>
    <m/>
    <m/>
    <n v="2601"/>
    <x v="2"/>
    <x v="2"/>
    <s v="START P-0 M-0 NPV"/>
    <s v="END P-0 M-0 NPV"/>
    <d v="2026-02-04T00:43:00"/>
    <d v="2026-02-04T01:09:00"/>
    <d v="2026-02-04T01:09:00"/>
    <s v="NULL"/>
    <s v="Completed"/>
    <s v="DEDB_R2602_1_ICG2601_2_P IRM"/>
    <n v="1"/>
    <s v="P-0 M-0 NPV"/>
    <n v="0.43"/>
    <n v="0"/>
    <n v="0.43"/>
    <n v="0"/>
    <n v="0"/>
    <n v="0.43"/>
    <m/>
    <m/>
    <n v="0"/>
    <n v="0"/>
    <n v="0.43"/>
    <n v="0"/>
    <n v="0.43"/>
    <s v="No Error"/>
    <m/>
    <m/>
    <m/>
    <m/>
    <m/>
    <m/>
    <m/>
    <m/>
    <m/>
    <m/>
    <s v=""/>
  </r>
  <r>
    <s v="ICG"/>
    <s v="DEGTICG46057.0479166667"/>
    <s v="Not Found"/>
    <s v="P-0 M-0 IRM planning"/>
    <s v="ICGDEGTICGP-0 M-0 IRM planning"/>
    <s v="ICGDEGTICG"/>
    <s v="Not Started"/>
    <m/>
    <m/>
    <m/>
    <m/>
    <m/>
    <m/>
    <m/>
    <m/>
    <m/>
    <m/>
    <m/>
    <m/>
    <n v="2601"/>
    <x v="2"/>
    <x v="2"/>
    <s v="START P-0 M-0 IRM planning"/>
    <s v="END P-0 M-0 IRM planning"/>
    <d v="2026-02-04T01:09:00"/>
    <d v="2026-02-04T01:43:00"/>
    <d v="2026-02-04T01:43:00"/>
    <s v="NULL"/>
    <s v="Completed"/>
    <s v="DEDB_R2602_1_ICG2601_2_P IRM"/>
    <n v="1"/>
    <s v="P-0 M-0 IRM planning"/>
    <n v="0.56999999999999995"/>
    <n v="0"/>
    <n v="0.56999999999999995"/>
    <n v="0"/>
    <n v="0"/>
    <n v="0.56999999999999995"/>
    <m/>
    <m/>
    <n v="0"/>
    <n v="0"/>
    <n v="0.56999999999999995"/>
    <n v="0"/>
    <n v="0.56999999999999995"/>
    <s v="No Error"/>
    <m/>
    <m/>
    <m/>
    <m/>
    <m/>
    <m/>
    <m/>
    <m/>
    <m/>
    <m/>
    <s v=""/>
  </r>
  <r>
    <s v="ICG"/>
    <s v="DEGTICG46057.0715277778"/>
    <s v="Not Found"/>
    <s v="update statistics"/>
    <s v="ICGDEGTICGupdate statistics"/>
    <s v="ICGDEGTICG"/>
    <s v="Not Started"/>
    <m/>
    <m/>
    <m/>
    <m/>
    <m/>
    <m/>
    <m/>
    <m/>
    <m/>
    <m/>
    <m/>
    <m/>
    <n v="2601"/>
    <x v="2"/>
    <x v="2"/>
    <s v="START update statistics"/>
    <s v="END update statistics"/>
    <d v="2026-02-04T01:43:00"/>
    <d v="2026-02-04T07:19:00"/>
    <d v="2026-02-04T07:19:00"/>
    <s v="NULL"/>
    <s v="Completed"/>
    <s v="DEDB_R2602_1_ICG2601_2_P IRM"/>
    <n v="1"/>
    <s v="update statistics"/>
    <n v="5.6"/>
    <n v="0"/>
    <n v="5.6"/>
    <n v="0"/>
    <n v="0"/>
    <n v="5.6"/>
    <m/>
    <m/>
    <n v="0"/>
    <n v="0"/>
    <n v="5.6"/>
    <n v="0"/>
    <n v="5.6"/>
    <s v="No Error"/>
    <m/>
    <m/>
    <m/>
    <m/>
    <m/>
    <m/>
    <m/>
    <m/>
    <m/>
    <m/>
    <s v=""/>
  </r>
  <r>
    <s v="ICG"/>
    <s v="DEGTICG46057.3048611111"/>
    <s v="Not Found"/>
    <s v="Export of DFA report"/>
    <s v="ICGDEGTICGExport of DFA report"/>
    <s v="ICGDEGTICG"/>
    <s v="Not Started"/>
    <m/>
    <m/>
    <m/>
    <m/>
    <m/>
    <m/>
    <m/>
    <m/>
    <m/>
    <m/>
    <m/>
    <m/>
    <n v="2601"/>
    <x v="2"/>
    <x v="2"/>
    <s v="START Export of DFA report"/>
    <s v="END Export of DFA report"/>
    <d v="2026-02-04T07:19:00"/>
    <d v="2026-02-04T07:32:00"/>
    <d v="2026-02-04T07:32:00"/>
    <s v="NULL"/>
    <s v="Completed"/>
    <s v="DEDB_R2602_1_ICG2601_2_P IRM"/>
    <n v="1"/>
    <s v="Export of DFA report"/>
    <n v="0.22"/>
    <n v="0"/>
    <n v="0.22"/>
    <n v="0"/>
    <n v="0"/>
    <n v="0.22"/>
    <m/>
    <m/>
    <n v="0"/>
    <n v="0"/>
    <n v="0.22"/>
    <n v="0"/>
    <n v="0.22"/>
    <s v="No Error"/>
    <m/>
    <m/>
    <m/>
    <m/>
    <m/>
    <m/>
    <m/>
    <m/>
    <m/>
    <m/>
    <s v=""/>
  </r>
  <r>
    <s v="ICG"/>
    <s v="DEGTICG46057.3138888889"/>
    <s v="Not Found"/>
    <s v="Export of Market Forecast report"/>
    <s v="ICGDEGTICGExport of Market Forecast report"/>
    <s v="ICGDEGTICG"/>
    <s v="Not Started"/>
    <m/>
    <m/>
    <m/>
    <m/>
    <m/>
    <m/>
    <m/>
    <m/>
    <m/>
    <m/>
    <m/>
    <m/>
    <n v="2601"/>
    <x v="2"/>
    <x v="2"/>
    <s v="START Export of Market Forecast report"/>
    <s v="END Export of Market Forecast report"/>
    <d v="2026-02-04T07:32:00"/>
    <d v="2026-02-04T07:36:00"/>
    <s v="NULL"/>
    <s v="NULL"/>
    <s v="Completed"/>
    <s v="DEDB_R2602_1_ICG2601_2_P IRM"/>
    <n v="1"/>
    <s v="Export of Market Forecast report"/>
    <n v="7.0000000000000007E-2"/>
    <n v="0"/>
    <n v="7.0000000000000007E-2"/>
    <n v="0"/>
    <n v="0"/>
    <n v="7.0000000000000007E-2"/>
    <m/>
    <m/>
    <n v="0"/>
    <n v="0"/>
    <n v="7.0000000000000007E-2"/>
    <n v="0"/>
    <n v="7.0000000000000007E-2"/>
    <s v="No Error"/>
    <m/>
    <m/>
    <m/>
    <m/>
    <m/>
    <m/>
    <m/>
    <m/>
    <m/>
    <m/>
    <s v=""/>
  </r>
  <r>
    <s v="ICG Early Task"/>
    <s v="FRDBICG Early Task46055.7256944444"/>
    <s v="Not Found"/>
    <s v="early tasks"/>
    <s v="ICGFRDBICG Early Taskearly tasks"/>
    <s v="ICGFRDBICG Early Task"/>
    <s v="Not Started"/>
    <m/>
    <m/>
    <m/>
    <m/>
    <m/>
    <m/>
    <m/>
    <m/>
    <m/>
    <m/>
    <m/>
    <m/>
    <n v="2601"/>
    <x v="7"/>
    <x v="2"/>
    <s v="START early tasks"/>
    <s v="END early tasks"/>
    <d v="2026-02-02T17:25:00"/>
    <d v="2026-02-02T17:32:00"/>
    <d v="2026-02-03T05:32:00"/>
    <s v="NULL"/>
    <s v="Completed"/>
    <s v="FRDB_R2602_1_ICG2601_1_P early tasks"/>
    <n v="1"/>
    <s v="early tasks"/>
    <n v="0.12"/>
    <n v="0"/>
    <n v="0.12"/>
    <n v="0"/>
    <n v="0"/>
    <n v="0.12"/>
    <m/>
    <m/>
    <n v="0"/>
    <n v="0"/>
    <n v="0.12"/>
    <n v="0"/>
    <n v="0.12"/>
    <s v="No Error"/>
    <m/>
    <m/>
    <m/>
    <m/>
    <m/>
    <m/>
    <m/>
    <m/>
    <m/>
    <m/>
    <s v=""/>
  </r>
  <r>
    <s v="ICG"/>
    <s v="FRDBICG46056.2305555556"/>
    <s v="Not Found"/>
    <s v="copy from"/>
    <s v="ICGFRDBICGcopy from"/>
    <s v="ICGFRDBICG"/>
    <s v="Not Started"/>
    <m/>
    <m/>
    <m/>
    <m/>
    <m/>
    <m/>
    <m/>
    <m/>
    <m/>
    <m/>
    <m/>
    <m/>
    <n v="2601"/>
    <x v="7"/>
    <x v="2"/>
    <s v="START copy from"/>
    <s v="END copy from"/>
    <d v="2026-02-03T05:32:00"/>
    <d v="2026-02-03T06:42:00"/>
    <d v="2026-02-03T05:33:00"/>
    <s v="NULL"/>
    <s v="Completed"/>
    <s v="FRDB_R2602_1_ICG2601_1_P ICG all"/>
    <n v="1"/>
    <s v="copy from"/>
    <n v="1.17"/>
    <n v="0"/>
    <n v="1.17"/>
    <n v="0"/>
    <n v="0"/>
    <n v="1.17"/>
    <m/>
    <m/>
    <n v="0"/>
    <n v="0"/>
    <n v="1.17"/>
    <n v="0"/>
    <n v="1.17"/>
    <s v="No Error"/>
    <m/>
    <m/>
    <m/>
    <m/>
    <m/>
    <m/>
    <m/>
    <m/>
    <m/>
    <m/>
    <s v=""/>
  </r>
  <r>
    <s v="ICG"/>
    <s v="FRDBICG46056.23125"/>
    <s v="Not Found"/>
    <s v="Load SQL-to-SQL + stratify previous"/>
    <s v="ICGFRDBICGLoad SQL-to-SQL + stratify previous"/>
    <s v="ICGFRDBICG"/>
    <s v="Not Started"/>
    <m/>
    <m/>
    <m/>
    <m/>
    <m/>
    <m/>
    <m/>
    <m/>
    <m/>
    <m/>
    <m/>
    <m/>
    <n v="2601"/>
    <x v="7"/>
    <x v="2"/>
    <s v="START Load SQL-to-SQL + stratify previous"/>
    <s v="NULL"/>
    <d v="2026-02-03T05:33:00"/>
    <d v="2026-02-03T09:12:00"/>
    <d v="2026-02-03T06:06:00"/>
    <s v="NULL"/>
    <s v="Completed"/>
    <s v="FRDB_R2602_1_ICG2601_1_P ICG all"/>
    <n v="1"/>
    <s v="Load SQL-to-SQL + stratify previous"/>
    <n v="3.65"/>
    <n v="0"/>
    <n v="3.65"/>
    <n v="0"/>
    <n v="0"/>
    <n v="3.65"/>
    <m/>
    <m/>
    <n v="0"/>
    <n v="0"/>
    <n v="3.65"/>
    <n v="0"/>
    <n v="3.65"/>
    <s v="No Error"/>
    <m/>
    <m/>
    <m/>
    <m/>
    <m/>
    <m/>
    <m/>
    <m/>
    <m/>
    <m/>
    <s v=""/>
  </r>
  <r>
    <s v="ICG"/>
    <s v="FRDBICG46056.2541666667"/>
    <s v="Not Found"/>
    <s v="Load SQL-to-SQL + stratify current"/>
    <s v="ICGFRDBICGLoad SQL-to-SQL + stratify current"/>
    <s v="ICGFRDBICG"/>
    <s v="Not Started"/>
    <m/>
    <m/>
    <m/>
    <m/>
    <m/>
    <m/>
    <m/>
    <m/>
    <m/>
    <m/>
    <m/>
    <m/>
    <n v="2601"/>
    <x v="7"/>
    <x v="2"/>
    <s v="START Load SQL-to-SQL + stratify current"/>
    <s v="END Load SQL-to-SQL + stratify current"/>
    <d v="2026-02-03T06:06:00"/>
    <d v="2026-02-03T06:41:00"/>
    <d v="2026-02-03T06:41:00"/>
    <s v="NULL"/>
    <s v="Completed"/>
    <s v="FRDB_R2602_1_ICG2601_1_P ICG all"/>
    <n v="1"/>
    <s v="Load SQL-to-SQL + stratify current"/>
    <n v="0.57999999999999996"/>
    <n v="0"/>
    <n v="0.57999999999999996"/>
    <n v="0"/>
    <n v="0"/>
    <n v="0.57999999999999996"/>
    <m/>
    <m/>
    <n v="0"/>
    <n v="0"/>
    <n v="0.57999999999999996"/>
    <n v="0"/>
    <n v="0.57999999999999996"/>
    <s v="No Error"/>
    <m/>
    <m/>
    <m/>
    <m/>
    <m/>
    <m/>
    <m/>
    <m/>
    <m/>
    <m/>
    <s v=""/>
  </r>
  <r>
    <s v="ICG"/>
    <s v="FRDBICG46056.2784722222"/>
    <s v="Not Found"/>
    <s v="DB copy from"/>
    <s v="ICGFRDBICGDB copy from"/>
    <s v="ICGFRDBICG"/>
    <s v="Not Started"/>
    <m/>
    <m/>
    <m/>
    <m/>
    <m/>
    <m/>
    <m/>
    <m/>
    <m/>
    <m/>
    <m/>
    <m/>
    <n v="2601"/>
    <x v="7"/>
    <x v="2"/>
    <s v="START DB copy from"/>
    <s v="NULL"/>
    <d v="2026-02-03T06:41:00"/>
    <d v="2026-02-03T09:12:00"/>
    <d v="2026-02-03T06:42:00"/>
    <s v="NULL"/>
    <s v="Completed"/>
    <s v="FRDB_R2602_1_ICG2601_1_P ICG all"/>
    <n v="1"/>
    <s v="DB copy from"/>
    <n v="2.52"/>
    <n v="0"/>
    <n v="2.52"/>
    <n v="0"/>
    <n v="0"/>
    <n v="2.52"/>
    <m/>
    <m/>
    <n v="0"/>
    <n v="0"/>
    <n v="2.52"/>
    <n v="0"/>
    <n v="2.52"/>
    <s v="No Error"/>
    <m/>
    <m/>
    <m/>
    <m/>
    <m/>
    <m/>
    <m/>
    <m/>
    <m/>
    <m/>
    <s v=""/>
  </r>
  <r>
    <s v="ICG"/>
    <s v="FRDBICG46056.2791666667"/>
    <s v="Not Found"/>
    <s v="P-1 M-1 NPV"/>
    <s v="ICGFRDBICGP-1 M-1 NPV"/>
    <s v="ICGFRDBICG"/>
    <s v="Not Started"/>
    <m/>
    <m/>
    <m/>
    <m/>
    <m/>
    <m/>
    <m/>
    <m/>
    <m/>
    <m/>
    <m/>
    <m/>
    <n v="2601"/>
    <x v="7"/>
    <x v="2"/>
    <s v="START P-1 M-1 NPV"/>
    <s v="END P-1 M-1 NPV"/>
    <d v="2026-02-03T06:42:00"/>
    <d v="2026-02-03T06:48:00"/>
    <d v="2026-02-03T06:48:00"/>
    <s v="NULL"/>
    <s v="Completed"/>
    <s v="FRDB_R2602_1_ICG2601_1_P ICG all"/>
    <n v="1"/>
    <s v="P-1 M-1 NPV"/>
    <n v="0.1"/>
    <n v="0"/>
    <n v="0.1"/>
    <n v="0"/>
    <n v="0"/>
    <n v="0.1"/>
    <m/>
    <m/>
    <n v="0"/>
    <n v="0"/>
    <n v="0.1"/>
    <n v="0"/>
    <n v="0.1"/>
    <s v="No Error"/>
    <m/>
    <m/>
    <m/>
    <m/>
    <m/>
    <m/>
    <m/>
    <m/>
    <m/>
    <m/>
    <s v=""/>
  </r>
  <r>
    <s v="ICG"/>
    <s v="FRDBICG46056.2833333333"/>
    <s v="Not Found"/>
    <s v="P-1 M-1 planning"/>
    <s v="ICGFRDBICGP-1 M-1 planning"/>
    <s v="ICGFRDBICG"/>
    <s v="Not Started"/>
    <m/>
    <m/>
    <m/>
    <m/>
    <m/>
    <m/>
    <m/>
    <m/>
    <m/>
    <m/>
    <m/>
    <m/>
    <n v="2601"/>
    <x v="7"/>
    <x v="2"/>
    <s v="START P-1 M-1 planning"/>
    <s v="END P-1 M-1 planning"/>
    <d v="2026-02-03T06:48:00"/>
    <d v="2026-02-03T07:19:00"/>
    <d v="2026-02-03T07:19:00"/>
    <s v="NULL"/>
    <s v="Completed"/>
    <s v="FRDB_R2602_1_ICG2601_1_P ICG all"/>
    <n v="1"/>
    <s v="P-1 M-1 planning"/>
    <n v="0.52"/>
    <n v="0"/>
    <n v="0.52"/>
    <n v="0"/>
    <n v="0"/>
    <n v="0.52"/>
    <m/>
    <m/>
    <n v="0"/>
    <n v="0"/>
    <n v="0.52"/>
    <n v="0"/>
    <n v="0.52"/>
    <s v="No Error"/>
    <m/>
    <m/>
    <m/>
    <m/>
    <m/>
    <m/>
    <m/>
    <m/>
    <m/>
    <m/>
    <s v=""/>
  </r>
  <r>
    <s v="ICG"/>
    <s v="FRDBICG46056.3048611111"/>
    <s v="Not Found"/>
    <s v="P-0 M-0 NPV"/>
    <s v="ICGFRDBICGP-0 M-0 NPV"/>
    <s v="ICGFRDBICG"/>
    <s v="Not Started"/>
    <m/>
    <m/>
    <m/>
    <m/>
    <m/>
    <m/>
    <m/>
    <m/>
    <m/>
    <m/>
    <m/>
    <m/>
    <n v="2601"/>
    <x v="7"/>
    <x v="2"/>
    <s v="START P-0 M-0 NPV"/>
    <s v="END P-0 M-0 NPV"/>
    <d v="2026-02-03T07:19:00"/>
    <d v="2026-02-03T07:23:00"/>
    <d v="2026-02-03T07:23:00"/>
    <s v="NULL"/>
    <s v="Completed"/>
    <s v="FRDB_R2602_1_ICG2601_1_P ICG all"/>
    <n v="1"/>
    <s v="P-0 M-0 NPV"/>
    <n v="7.0000000000000007E-2"/>
    <n v="0"/>
    <n v="7.0000000000000007E-2"/>
    <n v="0"/>
    <n v="0"/>
    <n v="7.0000000000000007E-2"/>
    <m/>
    <m/>
    <n v="0"/>
    <n v="0"/>
    <n v="7.0000000000000007E-2"/>
    <n v="0"/>
    <n v="7.0000000000000007E-2"/>
    <s v="No Error"/>
    <m/>
    <m/>
    <m/>
    <m/>
    <m/>
    <m/>
    <m/>
    <m/>
    <m/>
    <m/>
    <s v=""/>
  </r>
  <r>
    <s v="ICG"/>
    <s v="FRDBICG46056.3076388889"/>
    <s v="Not Found"/>
    <s v="P-0 M-0 planning"/>
    <s v="ICGFRDBICGP-0 M-0 planning"/>
    <s v="ICGFRDBICG"/>
    <s v="Not Started"/>
    <m/>
    <m/>
    <m/>
    <m/>
    <m/>
    <m/>
    <m/>
    <m/>
    <m/>
    <m/>
    <m/>
    <m/>
    <n v="2601"/>
    <x v="7"/>
    <x v="2"/>
    <s v="START P-0 M-0 planning"/>
    <s v="END P-0 M-0 planning"/>
    <d v="2026-02-03T07:23:00"/>
    <d v="2026-02-03T07:50:00"/>
    <d v="2026-02-03T07:50:00"/>
    <s v="NULL"/>
    <s v="Completed"/>
    <s v="FRDB_R2602_1_ICG2601_1_P ICG all"/>
    <n v="1"/>
    <s v="P-0 M-0 planning"/>
    <n v="0.45"/>
    <n v="0"/>
    <n v="0.45"/>
    <n v="0"/>
    <n v="0"/>
    <n v="0.45"/>
    <m/>
    <m/>
    <n v="0"/>
    <n v="0"/>
    <n v="0.45"/>
    <n v="0"/>
    <n v="0.45"/>
    <s v="No Error"/>
    <m/>
    <m/>
    <m/>
    <m/>
    <m/>
    <m/>
    <m/>
    <m/>
    <m/>
    <m/>
    <s v=""/>
  </r>
  <r>
    <s v="ICG"/>
    <s v="FRDBICG46056.3263888889"/>
    <s v="Not Found"/>
    <s v="update statistics light"/>
    <s v="ICGFRDBICGupdate statistics light"/>
    <s v="ICGFRDBICG"/>
    <s v="Not Started"/>
    <m/>
    <m/>
    <m/>
    <m/>
    <m/>
    <m/>
    <m/>
    <m/>
    <m/>
    <m/>
    <m/>
    <m/>
    <n v="2601"/>
    <x v="7"/>
    <x v="2"/>
    <s v="START update statistics light"/>
    <s v="END update statistics light"/>
    <d v="2026-02-03T07:50:00"/>
    <d v="2026-02-03T07:53:00"/>
    <d v="2026-02-03T07:53:00"/>
    <s v="NULL"/>
    <s v="Completed"/>
    <s v="FRDB_R2602_1_ICG2601_1_P ICG all"/>
    <n v="1"/>
    <s v="update statistics light"/>
    <n v="0.05"/>
    <n v="0"/>
    <n v="0.05"/>
    <n v="0"/>
    <n v="0"/>
    <n v="0.05"/>
    <m/>
    <m/>
    <n v="0"/>
    <n v="0"/>
    <n v="0.05"/>
    <n v="0"/>
    <n v="0.05"/>
    <s v="No Error"/>
    <m/>
    <m/>
    <m/>
    <m/>
    <m/>
    <m/>
    <m/>
    <m/>
    <m/>
    <m/>
    <s v=""/>
  </r>
  <r>
    <s v="ICG"/>
    <s v="FRDBICG46056.3284722222"/>
    <s v="Not Found"/>
    <s v="Export of DFA report"/>
    <s v="ICGFRDBICGExport of DFA report"/>
    <s v="ICGFRDBICG"/>
    <s v="Not Started"/>
    <m/>
    <m/>
    <m/>
    <m/>
    <m/>
    <m/>
    <m/>
    <m/>
    <m/>
    <m/>
    <m/>
    <m/>
    <n v="2601"/>
    <x v="7"/>
    <x v="2"/>
    <s v="START Export of DFA report"/>
    <s v="END Export of DFA report"/>
    <d v="2026-02-03T07:53:00"/>
    <d v="2026-02-03T09:11:00"/>
    <s v="NULL"/>
    <s v="NULL"/>
    <s v="Completed"/>
    <s v="FRDB_R2602_1_ICG2601_1_P ICG all"/>
    <n v="1"/>
    <s v="Export of DFA report"/>
    <n v="1.3"/>
    <n v="0"/>
    <n v="1.3"/>
    <n v="0"/>
    <n v="0"/>
    <n v="1.3"/>
    <m/>
    <m/>
    <n v="0"/>
    <n v="0"/>
    <n v="1.3"/>
    <n v="0"/>
    <n v="1.3"/>
    <s v="No Error"/>
    <m/>
    <m/>
    <m/>
    <m/>
    <m/>
    <m/>
    <m/>
    <m/>
    <m/>
    <m/>
    <s v=""/>
  </r>
  <r>
    <s v="ICG Early Task"/>
    <s v="ITDBICG Early Task46055.7270833333"/>
    <s v="Not Found"/>
    <s v="early tasks"/>
    <s v="ICGITDBICG Early Taskearly tasks"/>
    <s v="ICGITDBICG Early Task"/>
    <s v="Not Started"/>
    <m/>
    <m/>
    <m/>
    <m/>
    <m/>
    <m/>
    <m/>
    <m/>
    <m/>
    <m/>
    <m/>
    <m/>
    <n v="2601"/>
    <x v="8"/>
    <x v="2"/>
    <s v="START early tasks"/>
    <s v="END early tasks"/>
    <d v="2026-02-02T17:27:00"/>
    <d v="2026-02-02T17:32:00"/>
    <d v="2026-02-03T05:32:00"/>
    <s v="NULL"/>
    <s v="Completed"/>
    <s v="ITDB_R2602_1_ICG2601_1_P early tasks"/>
    <n v="1"/>
    <s v="early tasks"/>
    <n v="0.08"/>
    <n v="0"/>
    <n v="0.08"/>
    <n v="0"/>
    <n v="0"/>
    <n v="0.08"/>
    <m/>
    <m/>
    <n v="0"/>
    <n v="0"/>
    <n v="0.08"/>
    <n v="0"/>
    <n v="0.08"/>
    <s v="No Error"/>
    <m/>
    <m/>
    <m/>
    <m/>
    <m/>
    <m/>
    <m/>
    <m/>
    <m/>
    <m/>
    <s v=""/>
  </r>
  <r>
    <s v="ICG"/>
    <s v="ITDBICG46056.2305555556"/>
    <s v="Not Found"/>
    <s v="copy from"/>
    <s v="ICGITDBICGcopy from"/>
    <s v="ICGITDBICG"/>
    <s v="Not Started"/>
    <m/>
    <m/>
    <m/>
    <m/>
    <m/>
    <m/>
    <m/>
    <m/>
    <m/>
    <m/>
    <m/>
    <m/>
    <n v="2601"/>
    <x v="8"/>
    <x v="2"/>
    <s v="START copy from"/>
    <s v="END copy from"/>
    <d v="2026-02-03T05:32:00"/>
    <d v="2026-02-03T06:28:00"/>
    <d v="2026-02-03T05:33:00"/>
    <s v="NULL"/>
    <s v="Completed"/>
    <s v="ITDB_R2602_1_ICG2601_1_P ICG all"/>
    <n v="1"/>
    <s v="copy from"/>
    <n v="0.93"/>
    <n v="0"/>
    <n v="0.93"/>
    <n v="0"/>
    <n v="0"/>
    <n v="0.93"/>
    <m/>
    <m/>
    <n v="0"/>
    <n v="0"/>
    <n v="0.93"/>
    <n v="0"/>
    <n v="0.93"/>
    <s v="No Error"/>
    <m/>
    <m/>
    <m/>
    <m/>
    <m/>
    <m/>
    <m/>
    <m/>
    <m/>
    <m/>
    <s v=""/>
  </r>
  <r>
    <s v="ICG"/>
    <s v="ITDBICG46056.23125"/>
    <s v="Not Found"/>
    <s v="Load SQL-to-SQL + stratify previous"/>
    <s v="ICGITDBICGLoad SQL-to-SQL + stratify previous"/>
    <s v="ICGITDBICG"/>
    <s v="Not Started"/>
    <m/>
    <m/>
    <m/>
    <m/>
    <m/>
    <m/>
    <m/>
    <m/>
    <m/>
    <m/>
    <m/>
    <m/>
    <n v="2601"/>
    <x v="8"/>
    <x v="2"/>
    <s v="START Load SQL-to-SQL + stratify previous"/>
    <s v="END Load SQL-to-SQL + stratify previous"/>
    <d v="2026-02-03T05:33:00"/>
    <d v="2026-02-03T06:02:00"/>
    <d v="2026-02-03T06:02:00"/>
    <s v="NULL"/>
    <s v="Completed"/>
    <s v="ITDB_R2602_1_ICG2601_1_P ICG all"/>
    <n v="1"/>
    <s v="Load SQL-to-SQL + stratify previous"/>
    <n v="0.48"/>
    <n v="0"/>
    <n v="0.48"/>
    <n v="0"/>
    <n v="0"/>
    <n v="0.48"/>
    <m/>
    <m/>
    <n v="0"/>
    <n v="0"/>
    <n v="0.48"/>
    <n v="0"/>
    <n v="0.48"/>
    <s v="No Error"/>
    <m/>
    <m/>
    <m/>
    <m/>
    <m/>
    <m/>
    <m/>
    <m/>
    <m/>
    <m/>
    <s v=""/>
  </r>
  <r>
    <s v="ICG"/>
    <s v="ITDBICG46056.2513888889"/>
    <s v="Not Found"/>
    <s v="Load SQL-to-SQL + stratify current"/>
    <s v="ICGITDBICGLoad SQL-to-SQL + stratify current"/>
    <s v="ICGITDBICG"/>
    <s v="Not Started"/>
    <m/>
    <m/>
    <m/>
    <m/>
    <m/>
    <m/>
    <m/>
    <m/>
    <m/>
    <m/>
    <m/>
    <m/>
    <n v="2601"/>
    <x v="8"/>
    <x v="2"/>
    <s v="START Load SQL-to-SQL + stratify current"/>
    <s v="END Load SQL-to-SQL + stratify current"/>
    <d v="2026-02-03T06:02:00"/>
    <d v="2026-02-03T06:27:00"/>
    <d v="2026-02-03T06:28:00"/>
    <s v="NULL"/>
    <s v="Completed"/>
    <s v="ITDB_R2602_1_ICG2601_1_P ICG all"/>
    <n v="1"/>
    <s v="Load SQL-to-SQL + stratify current"/>
    <n v="0.42"/>
    <n v="0"/>
    <n v="0.42"/>
    <n v="0"/>
    <n v="0"/>
    <n v="0.42"/>
    <m/>
    <m/>
    <n v="0"/>
    <n v="0"/>
    <n v="0.42"/>
    <n v="0"/>
    <n v="0.42"/>
    <s v="No Error"/>
    <m/>
    <m/>
    <m/>
    <m/>
    <m/>
    <m/>
    <m/>
    <m/>
    <m/>
    <m/>
    <s v=""/>
  </r>
  <r>
    <s v="ICG"/>
    <s v="ITDBICG46056.2694444444"/>
    <s v="Not Found"/>
    <s v="P-1 M-1 NPV"/>
    <s v="ICGITDBICGP-1 M-1 NPV"/>
    <s v="ICGITDBICG"/>
    <s v="Not Started"/>
    <m/>
    <m/>
    <m/>
    <m/>
    <m/>
    <m/>
    <m/>
    <m/>
    <m/>
    <m/>
    <m/>
    <m/>
    <n v="2601"/>
    <x v="8"/>
    <x v="2"/>
    <s v="START P-1 M-1 NPV"/>
    <s v="END P-1 M-1 NPV"/>
    <d v="2026-02-03T06:28:00"/>
    <d v="2026-02-03T06:35:00"/>
    <d v="2026-02-03T06:35:00"/>
    <s v="NULL"/>
    <s v="Completed"/>
    <s v="ITDB_R2602_1_ICG2601_1_P ICG all"/>
    <n v="1"/>
    <s v="P-1 M-1 NPV"/>
    <n v="0.12"/>
    <n v="0"/>
    <n v="0.12"/>
    <n v="0"/>
    <n v="0"/>
    <n v="0.12"/>
    <m/>
    <m/>
    <n v="0"/>
    <n v="0"/>
    <n v="0.12"/>
    <n v="0"/>
    <n v="0.12"/>
    <s v="No Error"/>
    <m/>
    <m/>
    <m/>
    <m/>
    <m/>
    <m/>
    <m/>
    <m/>
    <m/>
    <m/>
    <s v=""/>
  </r>
  <r>
    <s v="ICG"/>
    <s v="ITDBICG46056.2743055556"/>
    <s v="Not Found"/>
    <s v="P-1 M-1 planning"/>
    <s v="ICGITDBICGP-1 M-1 planning"/>
    <s v="ICGITDBICG"/>
    <s v="Not Started"/>
    <m/>
    <m/>
    <m/>
    <m/>
    <m/>
    <m/>
    <m/>
    <m/>
    <m/>
    <m/>
    <m/>
    <m/>
    <n v="2601"/>
    <x v="8"/>
    <x v="2"/>
    <s v="START P-1 M-1 planning"/>
    <s v="END P-1 M-1 planning"/>
    <d v="2026-02-03T06:35:00"/>
    <d v="2026-02-03T07:46:00"/>
    <d v="2026-02-03T07:46:00"/>
    <s v="NULL"/>
    <s v="Completed"/>
    <s v="ITDB_R2602_1_ICG2601_1_P ICG all"/>
    <n v="1"/>
    <s v="P-1 M-1 planning"/>
    <n v="1.18"/>
    <n v="0"/>
    <n v="1.18"/>
    <n v="0"/>
    <n v="0"/>
    <n v="1.18"/>
    <m/>
    <m/>
    <n v="0"/>
    <n v="0"/>
    <n v="1.18"/>
    <n v="0"/>
    <n v="1.18"/>
    <s v="No Error"/>
    <m/>
    <m/>
    <m/>
    <m/>
    <m/>
    <m/>
    <m/>
    <m/>
    <m/>
    <m/>
    <s v=""/>
  </r>
  <r>
    <s v="ICG"/>
    <s v="ITDBICG46056.3236111111"/>
    <s v="Not Found"/>
    <s v="P-0 M-0 NPV"/>
    <s v="ICGITDBICGP-0 M-0 NPV"/>
    <s v="ICGITDBICG"/>
    <s v="Not Started"/>
    <m/>
    <m/>
    <m/>
    <m/>
    <m/>
    <m/>
    <m/>
    <m/>
    <m/>
    <m/>
    <m/>
    <m/>
    <n v="2601"/>
    <x v="8"/>
    <x v="2"/>
    <s v="START P-0 M-0 NPV"/>
    <s v="END P-0 M-0 NPV"/>
    <d v="2026-02-03T07:46:00"/>
    <d v="2026-02-03T07:51:00"/>
    <d v="2026-02-03T07:51:00"/>
    <s v="NULL"/>
    <s v="Completed"/>
    <s v="ITDB_R2602_1_ICG2601_1_P ICG all"/>
    <n v="1"/>
    <s v="P-0 M-0 NPV"/>
    <n v="0.08"/>
    <n v="0"/>
    <n v="0.08"/>
    <n v="0"/>
    <n v="0"/>
    <n v="0.08"/>
    <m/>
    <m/>
    <n v="0"/>
    <n v="0"/>
    <n v="0.08"/>
    <n v="0"/>
    <n v="0.08"/>
    <s v="No Error"/>
    <m/>
    <m/>
    <m/>
    <m/>
    <m/>
    <m/>
    <m/>
    <m/>
    <m/>
    <m/>
    <s v=""/>
  </r>
  <r>
    <s v="ICG"/>
    <s v="ITDBICG46056.3270833333"/>
    <s v="Not Found"/>
    <s v="P-0 M-0 planning"/>
    <s v="ICGITDBICGP-0 M-0 planning"/>
    <s v="ICGITDBICG"/>
    <s v="Not Started"/>
    <m/>
    <m/>
    <m/>
    <m/>
    <m/>
    <m/>
    <m/>
    <m/>
    <m/>
    <m/>
    <m/>
    <m/>
    <n v="2601"/>
    <x v="8"/>
    <x v="2"/>
    <s v="START P-0 M-0 planning"/>
    <s v="END P-0 M-0 planning"/>
    <d v="2026-02-03T07:51:00"/>
    <d v="2026-02-03T08:54:00"/>
    <d v="2026-02-03T08:54:00"/>
    <s v="NULL"/>
    <s v="Completed"/>
    <s v="ITDB_R2602_1_ICG2601_1_P ICG all"/>
    <n v="1"/>
    <s v="P-0 M-0 planning"/>
    <n v="1.05"/>
    <n v="0"/>
    <n v="1.05"/>
    <n v="0"/>
    <n v="0"/>
    <n v="1.05"/>
    <m/>
    <m/>
    <n v="0"/>
    <n v="0"/>
    <n v="1.05"/>
    <n v="0"/>
    <n v="1.05"/>
    <s v="No Error"/>
    <m/>
    <m/>
    <m/>
    <m/>
    <m/>
    <m/>
    <m/>
    <m/>
    <m/>
    <m/>
    <s v=""/>
  </r>
  <r>
    <s v="ICG"/>
    <s v="ITDBICG46056.3708333333"/>
    <s v="Not Found"/>
    <s v="update statistics light"/>
    <s v="ICGITDBICGupdate statistics light"/>
    <s v="ICGITDBICG"/>
    <s v="Not Started"/>
    <m/>
    <m/>
    <m/>
    <m/>
    <m/>
    <m/>
    <m/>
    <m/>
    <m/>
    <m/>
    <m/>
    <m/>
    <n v="2601"/>
    <x v="8"/>
    <x v="2"/>
    <s v="START update statistics light"/>
    <s v="END update statistics light"/>
    <d v="2026-02-03T08:54:00"/>
    <d v="2026-02-03T08:57:00"/>
    <d v="2026-02-03T08:57:00"/>
    <s v="NULL"/>
    <s v="Completed"/>
    <s v="ITDB_R2602_1_ICG2601_1_P ICG all"/>
    <n v="1"/>
    <s v="update statistics light"/>
    <n v="0.05"/>
    <n v="0"/>
    <n v="0.05"/>
    <n v="0"/>
    <n v="0"/>
    <n v="0.05"/>
    <m/>
    <m/>
    <n v="0"/>
    <n v="0"/>
    <n v="0.05"/>
    <n v="0"/>
    <n v="0.05"/>
    <s v="No Error"/>
    <m/>
    <m/>
    <m/>
    <m/>
    <m/>
    <m/>
    <m/>
    <m/>
    <m/>
    <m/>
    <s v=""/>
  </r>
  <r>
    <s v="ICG"/>
    <s v="ITDBICG46056.3729166667"/>
    <s v="Not Found"/>
    <s v="Export of DFA report"/>
    <s v="ICGITDBICGExport of DFA report"/>
    <s v="ICGITDBICG"/>
    <s v="Not Started"/>
    <m/>
    <m/>
    <m/>
    <m/>
    <m/>
    <m/>
    <m/>
    <m/>
    <m/>
    <m/>
    <m/>
    <m/>
    <n v="2601"/>
    <x v="8"/>
    <x v="2"/>
    <s v="START Export of DFA report"/>
    <s v="END Export of DFA report"/>
    <d v="2026-02-03T08:57:00"/>
    <d v="2026-02-03T12:23:00"/>
    <s v="NULL"/>
    <s v="NULL"/>
    <s v="Completed"/>
    <s v="ITDB_R2602_1_ICG2601_1_P ICG all"/>
    <n v="1"/>
    <s v="Export of DFA report"/>
    <n v="3.43"/>
    <n v="0"/>
    <n v="3.43"/>
    <n v="0"/>
    <n v="0"/>
    <n v="3.43"/>
    <m/>
    <m/>
    <n v="0"/>
    <n v="0"/>
    <n v="3.43"/>
    <n v="0"/>
    <n v="3.43"/>
    <s v="No Error"/>
    <m/>
    <m/>
    <m/>
    <m/>
    <m/>
    <m/>
    <m/>
    <m/>
    <m/>
    <m/>
    <s v=""/>
  </r>
  <r>
    <s v="ICG Early Task"/>
    <s v="WBUSICG Early Task46055.7277777778"/>
    <s v="Not Found"/>
    <s v="early tasks"/>
    <s v="ICGWBUSICG Early Taskearly tasks"/>
    <s v="ICGWBUSICG Early Task"/>
    <s v="Not Started"/>
    <m/>
    <m/>
    <m/>
    <m/>
    <m/>
    <m/>
    <m/>
    <m/>
    <m/>
    <m/>
    <m/>
    <m/>
    <n v="2601"/>
    <x v="5"/>
    <x v="2"/>
    <s v="START early tasks"/>
    <s v="END early tasks"/>
    <d v="2026-02-02T17:28:00"/>
    <d v="2026-02-02T17:33:00"/>
    <d v="2026-02-03T05:36:00"/>
    <s v="NULL"/>
    <s v="Completed"/>
    <s v="WBUS_R2602_1_ICG2601_1_P early tasks"/>
    <n v="1"/>
    <s v="early tasks"/>
    <n v="0.08"/>
    <n v="0"/>
    <n v="0.08"/>
    <n v="0"/>
    <n v="0"/>
    <n v="0.08"/>
    <m/>
    <m/>
    <n v="0"/>
    <n v="0"/>
    <n v="0.08"/>
    <n v="0"/>
    <n v="0.08"/>
    <s v="No Error"/>
    <m/>
    <m/>
    <m/>
    <m/>
    <m/>
    <m/>
    <m/>
    <m/>
    <m/>
    <m/>
    <s v=""/>
  </r>
  <r>
    <s v="ICG"/>
    <s v="WBUSICG46056.2333333333"/>
    <s v="Not Found"/>
    <s v="Load SQL-to-SQL + stratify previous completed"/>
    <s v="ICGWBUSICGLoad SQL-to-SQL + stratify previous completed"/>
    <s v="ICGWBUSICG"/>
    <s v="Not Started"/>
    <m/>
    <m/>
    <m/>
    <m/>
    <m/>
    <m/>
    <m/>
    <m/>
    <m/>
    <m/>
    <m/>
    <m/>
    <n v="2601"/>
    <x v="5"/>
    <x v="2"/>
    <s v="START Load SQL-to-SQL + stratify previous completed"/>
    <s v="END Load SQL-to-SQL + stratify previous completed"/>
    <d v="2026-02-03T05:36:00"/>
    <d v="2026-02-03T06:07:00"/>
    <d v="2026-02-03T05:36:00"/>
    <s v="NULL"/>
    <s v="Completed"/>
    <s v="WBUS_R2602_1_ICG2601_1_P ICG all"/>
    <n v="1"/>
    <s v="Load SQL-to-SQL + stratify previous completed"/>
    <n v="0.52"/>
    <n v="0"/>
    <n v="0.52"/>
    <n v="0"/>
    <n v="0"/>
    <n v="0.52"/>
    <m/>
    <m/>
    <n v="0"/>
    <n v="0"/>
    <n v="0.52"/>
    <n v="0"/>
    <n v="0.52"/>
    <s v="No Error"/>
    <m/>
    <m/>
    <m/>
    <m/>
    <m/>
    <m/>
    <m/>
    <m/>
    <m/>
    <m/>
    <s v=""/>
  </r>
  <r>
    <s v="ICG"/>
    <s v="WBUSICG46056.2333333333"/>
    <s v="Not Found"/>
    <s v="copy from"/>
    <s v="ICGWBUSICGcopy from"/>
    <s v="ICGWBUSICG"/>
    <s v="Not Started"/>
    <m/>
    <m/>
    <m/>
    <m/>
    <m/>
    <m/>
    <m/>
    <m/>
    <m/>
    <m/>
    <m/>
    <m/>
    <n v="2601"/>
    <x v="5"/>
    <x v="2"/>
    <s v="START copy from"/>
    <s v="END copy from"/>
    <d v="2026-02-03T05:36:00"/>
    <d v="2026-02-03T06:42:00"/>
    <d v="2026-02-03T05:37:00"/>
    <s v="NULL"/>
    <s v="Completed"/>
    <s v="WBUS_R2602_1_ICG2601_1_P ICG all"/>
    <n v="1"/>
    <s v="copy from"/>
    <n v="1.1000000000000001"/>
    <n v="0"/>
    <n v="1.1000000000000001"/>
    <n v="0"/>
    <n v="0"/>
    <n v="1.1000000000000001"/>
    <m/>
    <m/>
    <n v="0"/>
    <n v="0"/>
    <n v="1.1000000000000001"/>
    <n v="0"/>
    <n v="1.1000000000000001"/>
    <s v="No Error"/>
    <m/>
    <m/>
    <m/>
    <m/>
    <m/>
    <m/>
    <m/>
    <m/>
    <m/>
    <m/>
    <s v=""/>
  </r>
  <r>
    <s v="ICG"/>
    <s v="WBUSICG46056.2340277778"/>
    <s v="Not Found"/>
    <s v="Load SQL-to-SQL + stratify previous"/>
    <s v="ICGWBUSICGLoad SQL-to-SQL + stratify previous"/>
    <s v="ICGWBUSICG"/>
    <s v="Not Started"/>
    <m/>
    <m/>
    <m/>
    <m/>
    <m/>
    <m/>
    <m/>
    <m/>
    <m/>
    <m/>
    <m/>
    <m/>
    <n v="2601"/>
    <x v="5"/>
    <x v="2"/>
    <s v="START Load SQL-to-SQL + stratify previous"/>
    <s v="NULL"/>
    <d v="2026-02-03T05:37:00"/>
    <d v="2026-02-03T21:28:00"/>
    <d v="2026-02-03T06:07:00"/>
    <s v="NULL"/>
    <s v="Completed"/>
    <s v="WBUS_R2602_1_ICG2601_1_P ICG all"/>
    <n v="1"/>
    <s v="Load SQL-to-SQL + stratify previous"/>
    <n v="15.85"/>
    <n v="0"/>
    <n v="15.85"/>
    <n v="0"/>
    <n v="0"/>
    <n v="15.85"/>
    <m/>
    <m/>
    <n v="0"/>
    <n v="0"/>
    <n v="15.85"/>
    <n v="0"/>
    <n v="15.85"/>
    <s v="No Error"/>
    <m/>
    <m/>
    <m/>
    <m/>
    <m/>
    <m/>
    <m/>
    <m/>
    <m/>
    <m/>
    <s v=""/>
  </r>
  <r>
    <s v="ICG"/>
    <s v="WBUSICG46056.2548611111"/>
    <s v="Not Found"/>
    <s v="Load SQL-to-SQL + stratify current"/>
    <s v="ICGWBUSICGLoad SQL-to-SQL + stratify current"/>
    <s v="ICGWBUSICG"/>
    <s v="Not Started"/>
    <m/>
    <m/>
    <m/>
    <m/>
    <m/>
    <m/>
    <m/>
    <m/>
    <m/>
    <m/>
    <m/>
    <m/>
    <n v="2601"/>
    <x v="5"/>
    <x v="2"/>
    <s v="START Load SQL-to-SQL + stratify current"/>
    <s v="END Load SQL-to-SQL + stratify current"/>
    <d v="2026-02-03T06:07:00"/>
    <d v="2026-02-03T06:41:00"/>
    <d v="2026-02-03T06:41:00"/>
    <s v="NULL"/>
    <s v="Completed"/>
    <s v="WBUS_R2602_1_ICG2601_1_P ICG all"/>
    <n v="1"/>
    <s v="Load SQL-to-SQL + stratify current"/>
    <n v="0.56999999999999995"/>
    <n v="0"/>
    <n v="0.56999999999999995"/>
    <n v="0"/>
    <n v="0"/>
    <n v="0.56999999999999995"/>
    <m/>
    <m/>
    <n v="0"/>
    <n v="0"/>
    <n v="0.56999999999999995"/>
    <n v="0"/>
    <n v="0.56999999999999995"/>
    <s v="No Error"/>
    <m/>
    <m/>
    <m/>
    <m/>
    <m/>
    <m/>
    <m/>
    <m/>
    <m/>
    <m/>
    <s v=""/>
  </r>
  <r>
    <s v="ICG"/>
    <s v="WBUSICG46056.2784722222"/>
    <s v="Not Found"/>
    <s v="DB copy from"/>
    <s v="ICGWBUSICGDB copy from"/>
    <s v="ICGWBUSICG"/>
    <s v="Not Started"/>
    <m/>
    <m/>
    <m/>
    <m/>
    <m/>
    <m/>
    <m/>
    <m/>
    <m/>
    <m/>
    <m/>
    <m/>
    <n v="2601"/>
    <x v="5"/>
    <x v="2"/>
    <s v="START DB copy from"/>
    <s v="NULL"/>
    <d v="2026-02-03T06:41:00"/>
    <d v="2026-02-03T21:28:00"/>
    <d v="2026-02-03T06:42:00"/>
    <s v="NULL"/>
    <s v="Completed"/>
    <s v="WBUS_R2602_1_ICG2601_1_P ICG all"/>
    <n v="1"/>
    <s v="DB copy from"/>
    <n v="14.78"/>
    <n v="0"/>
    <n v="14.78"/>
    <n v="0"/>
    <n v="0"/>
    <n v="14.78"/>
    <m/>
    <m/>
    <n v="0"/>
    <n v="0"/>
    <n v="14.78"/>
    <n v="0"/>
    <n v="14.78"/>
    <s v="No Error"/>
    <m/>
    <m/>
    <m/>
    <m/>
    <m/>
    <m/>
    <m/>
    <m/>
    <m/>
    <m/>
    <s v=""/>
  </r>
  <r>
    <s v="ICG"/>
    <s v="WBUSICG46056.2791666667"/>
    <s v="Not Found"/>
    <s v="P-1 M-1 NPV"/>
    <s v="ICGWBUSICGP-1 M-1 NPV"/>
    <s v="ICGWBUSICG"/>
    <s v="Not Started"/>
    <m/>
    <m/>
    <m/>
    <m/>
    <m/>
    <m/>
    <m/>
    <m/>
    <m/>
    <m/>
    <m/>
    <m/>
    <n v="2601"/>
    <x v="5"/>
    <x v="2"/>
    <s v="START P-1 M-1 NPV"/>
    <s v="END P-1 M-1 NPV"/>
    <d v="2026-02-03T06:42:00"/>
    <d v="2026-02-03T06:49:00"/>
    <d v="2026-02-03T06:49:00"/>
    <s v="NULL"/>
    <s v="Completed"/>
    <s v="WBUS_R2602_1_ICG2601_1_P ICG all"/>
    <n v="1"/>
    <s v="P-1 M-1 NPV"/>
    <n v="0.12"/>
    <n v="0"/>
    <n v="0.12"/>
    <n v="0"/>
    <n v="0"/>
    <n v="0.12"/>
    <m/>
    <m/>
    <n v="0"/>
    <n v="0"/>
    <n v="0.12"/>
    <n v="0"/>
    <n v="0.12"/>
    <s v="No Error"/>
    <m/>
    <m/>
    <m/>
    <m/>
    <m/>
    <m/>
    <m/>
    <m/>
    <m/>
    <m/>
    <s v=""/>
  </r>
  <r>
    <s v="ICG"/>
    <s v="WBUSICG46056.2840277778"/>
    <s v="Not Found"/>
    <s v="P-1 M-1 planning"/>
    <s v="ICGWBUSICGP-1 M-1 planning"/>
    <s v="ICGWBUSICG"/>
    <s v="Not Started"/>
    <m/>
    <m/>
    <m/>
    <m/>
    <m/>
    <m/>
    <m/>
    <m/>
    <m/>
    <m/>
    <m/>
    <m/>
    <n v="2601"/>
    <x v="5"/>
    <x v="2"/>
    <s v="START P-1 M-1 planning"/>
    <s v="END P-1 M-1 planning"/>
    <d v="2026-02-03T06:49:00"/>
    <d v="2026-02-03T07:23:00"/>
    <d v="2026-02-03T07:23:00"/>
    <s v="NULL"/>
    <s v="Completed"/>
    <s v="WBUS_R2602_1_ICG2601_1_P ICG all"/>
    <n v="1"/>
    <s v="P-1 M-1 planning"/>
    <n v="0.56999999999999995"/>
    <n v="0"/>
    <n v="0.56999999999999995"/>
    <n v="0"/>
    <n v="0"/>
    <n v="0.56999999999999995"/>
    <m/>
    <m/>
    <n v="0"/>
    <n v="0"/>
    <n v="0.56999999999999995"/>
    <n v="0"/>
    <n v="0.56999999999999995"/>
    <s v="No Error"/>
    <m/>
    <m/>
    <m/>
    <m/>
    <m/>
    <m/>
    <m/>
    <m/>
    <m/>
    <m/>
    <s v=""/>
  </r>
  <r>
    <s v="ICG"/>
    <s v="WBUSICG46056.3076388889"/>
    <s v="Not Found"/>
    <s v="P-0 M-0 NPV"/>
    <s v="ICGWBUSICGP-0 M-0 NPV"/>
    <s v="ICGWBUSICG"/>
    <s v="Not Started"/>
    <m/>
    <m/>
    <m/>
    <m/>
    <m/>
    <m/>
    <m/>
    <m/>
    <m/>
    <m/>
    <m/>
    <m/>
    <n v="2601"/>
    <x v="5"/>
    <x v="2"/>
    <s v="START P-0 M-0 NPV"/>
    <s v="END P-0 M-0 NPV"/>
    <d v="2026-02-03T07:23:00"/>
    <d v="2026-02-03T07:27:00"/>
    <d v="2026-02-03T07:27:00"/>
    <s v="NULL"/>
    <s v="Completed"/>
    <s v="WBUS_R2602_1_ICG2601_1_P ICG all"/>
    <n v="1"/>
    <s v="P-0 M-0 NPV"/>
    <n v="7.0000000000000007E-2"/>
    <n v="0"/>
    <n v="7.0000000000000007E-2"/>
    <n v="0"/>
    <n v="0"/>
    <n v="7.0000000000000007E-2"/>
    <m/>
    <m/>
    <n v="0"/>
    <n v="0"/>
    <n v="7.0000000000000007E-2"/>
    <n v="0"/>
    <n v="7.0000000000000007E-2"/>
    <s v="No Error"/>
    <m/>
    <m/>
    <m/>
    <m/>
    <m/>
    <m/>
    <m/>
    <m/>
    <m/>
    <m/>
    <s v=""/>
  </r>
  <r>
    <s v="ICG"/>
    <s v="WBUSICG46056.3104166667"/>
    <s v="Not Found"/>
    <s v="P-0 M-0 planning"/>
    <s v="ICGWBUSICGP-0 M-0 planning"/>
    <s v="ICGWBUSICG"/>
    <s v="Not Started"/>
    <m/>
    <m/>
    <m/>
    <m/>
    <m/>
    <m/>
    <m/>
    <m/>
    <m/>
    <m/>
    <m/>
    <m/>
    <n v="2601"/>
    <x v="5"/>
    <x v="2"/>
    <s v="START P-0 M-0 planning"/>
    <s v="END P-0 M-0 planning"/>
    <d v="2026-02-03T07:27:00"/>
    <d v="2026-02-03T08:05:00"/>
    <d v="2026-02-03T08:05:00"/>
    <s v="NULL"/>
    <s v="Completed"/>
    <s v="WBUS_R2602_1_ICG2601_1_P ICG all"/>
    <n v="1"/>
    <s v="P-0 M-0 planning"/>
    <n v="0.63"/>
    <n v="0"/>
    <n v="0.63"/>
    <n v="0"/>
    <n v="0"/>
    <n v="0.63"/>
    <m/>
    <m/>
    <n v="0"/>
    <n v="0"/>
    <n v="0.63"/>
    <n v="0"/>
    <n v="0.63"/>
    <s v="No Error"/>
    <m/>
    <m/>
    <m/>
    <m/>
    <m/>
    <m/>
    <m/>
    <m/>
    <m/>
    <m/>
    <s v=""/>
  </r>
  <r>
    <s v="ICG"/>
    <s v="WBUSICG46056.3368055556"/>
    <s v="Not Found"/>
    <s v="update statistics light"/>
    <s v="ICGWBUSICGupdate statistics light"/>
    <s v="ICGWBUSICG"/>
    <s v="Not Started"/>
    <m/>
    <m/>
    <m/>
    <m/>
    <m/>
    <m/>
    <m/>
    <m/>
    <m/>
    <m/>
    <m/>
    <m/>
    <n v="2601"/>
    <x v="5"/>
    <x v="2"/>
    <s v="START update statistics light"/>
    <s v="END update statistics light"/>
    <d v="2026-02-03T08:05:00"/>
    <d v="2026-02-03T08:08:00"/>
    <d v="2026-02-03T08:08:00"/>
    <s v="NULL"/>
    <s v="Completed"/>
    <s v="WBUS_R2602_1_ICG2601_1_P ICG all"/>
    <n v="1"/>
    <s v="update statistics light"/>
    <n v="0.05"/>
    <n v="0"/>
    <n v="0.05"/>
    <n v="0"/>
    <n v="0"/>
    <n v="0.05"/>
    <m/>
    <m/>
    <n v="0"/>
    <n v="0"/>
    <n v="0.05"/>
    <n v="0"/>
    <n v="0.05"/>
    <s v="No Error"/>
    <m/>
    <m/>
    <m/>
    <m/>
    <m/>
    <m/>
    <m/>
    <m/>
    <m/>
    <m/>
    <s v=""/>
  </r>
  <r>
    <s v="ICG"/>
    <s v="WBUSICG46056.3388888889"/>
    <s v="Not Found"/>
    <s v="Export of DFA report"/>
    <s v="ICGWBUSICGExport of DFA report"/>
    <s v="ICGWBUSICG"/>
    <s v="Not Started"/>
    <m/>
    <m/>
    <m/>
    <m/>
    <m/>
    <m/>
    <m/>
    <m/>
    <m/>
    <m/>
    <m/>
    <m/>
    <n v="2601"/>
    <x v="5"/>
    <x v="2"/>
    <s v="START Export of DFA report"/>
    <s v="END Export of DFA report"/>
    <d v="2026-02-03T08:08:00"/>
    <d v="2026-02-03T21:28:00"/>
    <s v="NULL"/>
    <s v="NULL"/>
    <s v="Completed"/>
    <s v="WBUS_R2602_1_ICG2601_1_P ICG all"/>
    <n v="1"/>
    <s v="Export of DFA report"/>
    <n v="13.33"/>
    <n v="0"/>
    <n v="13.33"/>
    <n v="0"/>
    <n v="0"/>
    <n v="13.33"/>
    <m/>
    <m/>
    <n v="0"/>
    <n v="0"/>
    <n v="13.33"/>
    <n v="0"/>
    <n v="13.33"/>
    <s v="No Error"/>
    <m/>
    <m/>
    <m/>
    <m/>
    <m/>
    <m/>
    <m/>
    <m/>
    <m/>
    <m/>
    <s v=""/>
  </r>
  <r>
    <s v="ICG Early Task"/>
    <s v="NLBTRICG Early Task46055.7291666667"/>
    <s v="Not Found"/>
    <s v="early tasks"/>
    <s v="ICGNLBTRICG Early Taskearly tasks"/>
    <s v="ICGNLBTRICG Early Task"/>
    <s v="Not Started"/>
    <m/>
    <m/>
    <m/>
    <m/>
    <m/>
    <m/>
    <m/>
    <m/>
    <m/>
    <m/>
    <m/>
    <m/>
    <n v="2601"/>
    <x v="3"/>
    <x v="2"/>
    <s v="START early tasks"/>
    <s v="END early tasks"/>
    <d v="2026-02-02T17:30:00"/>
    <d v="2026-02-02T18:04:00"/>
    <d v="2026-02-03T12:12:00"/>
    <s v="NULL"/>
    <s v="Completed"/>
    <s v="NLBTR_R2602_1_ICG2601_1_P early tasks"/>
    <n v="1"/>
    <s v="early tasks"/>
    <n v="0.56999999999999995"/>
    <n v="0"/>
    <n v="0.56999999999999995"/>
    <n v="0"/>
    <n v="0"/>
    <n v="0.56999999999999995"/>
    <m/>
    <m/>
    <n v="0"/>
    <n v="0"/>
    <n v="0.56999999999999995"/>
    <n v="0"/>
    <n v="0.56999999999999995"/>
    <s v="No Error"/>
    <m/>
    <m/>
    <m/>
    <m/>
    <m/>
    <m/>
    <m/>
    <m/>
    <m/>
    <m/>
    <s v=""/>
  </r>
  <r>
    <s v="Not Found"/>
    <s v="NLBTRNot Found46056.5083333333"/>
    <s v="Not Found"/>
    <s v="Load SQL-to-SQL + stratify previous"/>
    <s v="ICGNLBTRNot FoundLoad SQL-to-SQL + stratify previous"/>
    <s v="ICGNLBTRNot Found"/>
    <s v="Not Started"/>
    <m/>
    <m/>
    <m/>
    <m/>
    <m/>
    <m/>
    <m/>
    <m/>
    <m/>
    <m/>
    <m/>
    <m/>
    <n v="2601"/>
    <x v="3"/>
    <x v="2"/>
    <s v="START Load SQL-to-SQL + stratify previous"/>
    <s v="NULL"/>
    <d v="2026-02-03T12:12:00"/>
    <d v="2026-02-03T12:12:00"/>
    <d v="2026-02-03T12:14:00"/>
    <s v="NULL"/>
    <s v="Stopped"/>
    <s v="&lt;new script&gt;"/>
    <n v="1"/>
    <s v="Load SQL-to-SQL + stratify previous"/>
    <n v="0"/>
    <n v="0"/>
    <n v="0"/>
    <n v="0.03"/>
    <n v="0.03"/>
    <n v="0.03"/>
    <m/>
    <m/>
    <n v="0"/>
    <n v="0.03"/>
    <n v="0"/>
    <n v="0.03"/>
    <n v="0.03"/>
    <s v="Production Error"/>
    <s v="Execution &amp; Process Handling Errors"/>
    <s v="Accidental or Unintentional Actions"/>
    <s v="User incorrectly triggered the NLBTR ICG 1_P script without proper name e.g., NLBTR_R2602_1_ICG2601_1_P NIRM"/>
    <m/>
    <s v="N/A"/>
    <s v="Single‑Location Impact"/>
    <s v="One‑Off"/>
    <s v="User stopped script and proceeded with a rerun"/>
    <s v="User just needs to be more careful when preparing scripts to run when processing ICG script generator"/>
    <s v="N/A"/>
    <s v=""/>
  </r>
  <r>
    <s v="ICG"/>
    <s v="NLBTRICG46056.5097222222"/>
    <s v="Not Found"/>
    <s v="Load SQL-to-SQL + stratify previous"/>
    <s v="ICGNLBTRICGLoad SQL-to-SQL + stratify previous"/>
    <s v="ICGNLBTRICG"/>
    <s v="Not Started"/>
    <m/>
    <m/>
    <m/>
    <m/>
    <m/>
    <m/>
    <m/>
    <m/>
    <m/>
    <m/>
    <m/>
    <m/>
    <n v="2601"/>
    <x v="3"/>
    <x v="2"/>
    <s v="START Load SQL-to-SQL + stratify previous"/>
    <s v="NULL"/>
    <d v="2026-02-03T12:14:00"/>
    <d v="2026-02-03T12:15:00"/>
    <d v="2026-02-03T12:59:00"/>
    <s v="Exception Info: Execution result: BatchId = -2, ViewName = , Message = A batch 8480with same parameters is still running! (line: 72)  "/>
    <s v="Failed"/>
    <s v="NLBTR_R2602_1_ICG2601_1_P NIRM"/>
    <n v="2"/>
    <s v="Load SQL-to-SQL + stratify previous"/>
    <n v="0.02"/>
    <n v="0.02"/>
    <n v="0"/>
    <n v="0.73"/>
    <n v="0.75"/>
    <n v="0.75"/>
    <m/>
    <m/>
    <n v="0.02"/>
    <n v="0.73"/>
    <n v="0"/>
    <n v="0.75"/>
    <n v="0.75"/>
    <s v="Tech"/>
    <s v="Platform &amp; Environment Issues"/>
    <s v="Platform/System Capacity &amp; Performance Issue"/>
    <s v="In Q3 the Load SQL Portfolio command failed as DAS table had been locked due to batch 8480 kept running"/>
    <m/>
    <s v="N/A"/>
    <s v="Single‑Location Impact"/>
    <s v="One‑Off"/>
    <s v="INC was raised so that Ops can update ProcessStatus from CREATED to FAILED in order to stop the batch running state from maintaining locked table state."/>
    <s v="Known issue with resolution that lies on Ops side to execute was identified"/>
    <s v="INC14471991 | Incident | ServiceNow DevOps"/>
    <s v=""/>
  </r>
  <r>
    <s v="ICG"/>
    <s v="NLBTRICG46056.5409722222"/>
    <s v="Not Found"/>
    <s v="Load SQL-to-SQL + stratify previous"/>
    <s v="ICGNLBTRICGLoad SQL-to-SQL + stratify previous"/>
    <s v="ICGNLBTRICG"/>
    <s v="Not Started"/>
    <m/>
    <m/>
    <m/>
    <m/>
    <m/>
    <m/>
    <m/>
    <m/>
    <m/>
    <m/>
    <m/>
    <m/>
    <n v="2601"/>
    <x v="3"/>
    <x v="2"/>
    <s v="START Load SQL-to-SQL + stratify previous"/>
    <s v="END Load SQL-to-SQL + stratify previous"/>
    <d v="2026-02-03T12:59:00"/>
    <d v="2026-02-03T14:09:00"/>
    <d v="2026-02-03T14:09:00"/>
    <s v="NULL"/>
    <s v="Completed"/>
    <s v="NLBTR_R2602_1_ICG2601_1_P NIRM rr (INC14471991)"/>
    <n v="3"/>
    <s v="Load SQL-to-SQL + stratify previous"/>
    <n v="1.17"/>
    <n v="0"/>
    <n v="1.17"/>
    <n v="0"/>
    <n v="0"/>
    <n v="1.17"/>
    <m/>
    <m/>
    <n v="0"/>
    <n v="0"/>
    <n v="1.17"/>
    <n v="0"/>
    <n v="1.17"/>
    <s v="No Error"/>
    <m/>
    <m/>
    <m/>
    <m/>
    <m/>
    <m/>
    <m/>
    <m/>
    <m/>
    <m/>
    <s v="Load SQL-to-SQL + stratify previous"/>
  </r>
  <r>
    <s v="ICG"/>
    <s v="NLBTRICG46056.5895833333"/>
    <s v="Not Found"/>
    <s v="Load SQL-to-SQL + stratify current"/>
    <s v="ICGNLBTRICGLoad SQL-to-SQL + stratify current"/>
    <s v="ICGNLBTRICG"/>
    <s v="Not Started"/>
    <m/>
    <m/>
    <m/>
    <m/>
    <m/>
    <m/>
    <m/>
    <m/>
    <m/>
    <m/>
    <m/>
    <m/>
    <n v="2601"/>
    <x v="3"/>
    <x v="2"/>
    <s v="START Load SQL-to-SQL + stratify current"/>
    <s v="END Load SQL-to-SQL + stratify current"/>
    <d v="2026-02-03T14:09:00"/>
    <d v="2026-02-03T15:09:00"/>
    <d v="2026-02-03T15:09:00"/>
    <s v="NULL"/>
    <s v="Completed"/>
    <s v="NLBTR_R2602_1_ICG2601_1_P NIRM rr (INC14471991)"/>
    <n v="1"/>
    <s v="Load SQL-to-SQL + stratify current"/>
    <n v="1"/>
    <n v="0"/>
    <n v="1"/>
    <n v="0"/>
    <n v="0"/>
    <n v="1"/>
    <m/>
    <m/>
    <n v="0"/>
    <n v="0"/>
    <n v="1"/>
    <n v="0"/>
    <n v="1"/>
    <s v="No Error"/>
    <m/>
    <m/>
    <m/>
    <m/>
    <m/>
    <m/>
    <m/>
    <m/>
    <m/>
    <m/>
    <s v=""/>
  </r>
  <r>
    <s v="ICG"/>
    <s v="NLBTRICG46056.63125"/>
    <s v="Not Found"/>
    <s v="DB copy from"/>
    <s v="ICGNLBTRICGDB copy from"/>
    <s v="ICGNLBTRICG"/>
    <s v="Not Started"/>
    <m/>
    <m/>
    <m/>
    <m/>
    <m/>
    <m/>
    <m/>
    <m/>
    <m/>
    <m/>
    <m/>
    <m/>
    <n v="2601"/>
    <x v="3"/>
    <x v="2"/>
    <s v="START DB copy from"/>
    <s v="END DB copy from"/>
    <d v="2026-02-03T15:09:00"/>
    <d v="2026-02-03T15:11:00"/>
    <d v="2026-02-03T15:11:00"/>
    <s v="NULL"/>
    <s v="Completed"/>
    <s v="NLBTR_R2602_1_ICG2601_1_P NIRM rr (INC14471991)"/>
    <n v="1"/>
    <s v="DB copy from"/>
    <n v="0.03"/>
    <n v="0"/>
    <n v="0.03"/>
    <n v="0"/>
    <n v="0"/>
    <n v="0.03"/>
    <m/>
    <m/>
    <n v="0"/>
    <n v="0"/>
    <n v="0.03"/>
    <n v="0"/>
    <n v="0.03"/>
    <s v="No Error"/>
    <m/>
    <m/>
    <m/>
    <m/>
    <m/>
    <m/>
    <m/>
    <m/>
    <m/>
    <m/>
    <s v=""/>
  </r>
  <r>
    <s v="ICG"/>
    <s v="NLBTRICG46056.6326388889"/>
    <s v="Not Found"/>
    <s v="P-1 M-1 NPV"/>
    <s v="ICGNLBTRICGP-1 M-1 NPV"/>
    <s v="ICGNLBTRICG"/>
    <s v="Not Started"/>
    <m/>
    <m/>
    <m/>
    <m/>
    <m/>
    <m/>
    <m/>
    <m/>
    <m/>
    <m/>
    <m/>
    <m/>
    <n v="2601"/>
    <x v="3"/>
    <x v="2"/>
    <s v="START P-1 M-1 NPV"/>
    <s v="END P-1 M-1 NPV"/>
    <d v="2026-02-03T15:11:00"/>
    <d v="2026-02-03T15:30:00"/>
    <d v="2026-02-03T15:30:00"/>
    <s v="NULL"/>
    <s v="Completed"/>
    <s v="NLBTR_R2602_1_ICG2601_1_P NIRM rr (INC14471991)"/>
    <n v="1"/>
    <s v="P-1 M-1 NPV"/>
    <n v="0.32"/>
    <n v="0"/>
    <n v="0.32"/>
    <n v="0"/>
    <n v="0"/>
    <n v="0.32"/>
    <m/>
    <m/>
    <n v="0"/>
    <n v="0"/>
    <n v="0.32"/>
    <n v="0"/>
    <n v="0.32"/>
    <s v="No Error"/>
    <m/>
    <m/>
    <m/>
    <m/>
    <m/>
    <m/>
    <m/>
    <m/>
    <m/>
    <m/>
    <s v=""/>
  </r>
  <r>
    <s v="ICG"/>
    <s v="NLBTRICG46056.6458333333"/>
    <s v="Not Found"/>
    <s v="P-1 M-1 Non-IRM planning"/>
    <s v="ICGNLBTRICGP-1 M-1 Non-IRM planning"/>
    <s v="ICGNLBTRICG"/>
    <s v="Not Started"/>
    <m/>
    <m/>
    <m/>
    <m/>
    <m/>
    <m/>
    <m/>
    <m/>
    <m/>
    <m/>
    <m/>
    <m/>
    <n v="2601"/>
    <x v="3"/>
    <x v="2"/>
    <s v="START P-1 M-1 Non-IRM planning"/>
    <s v="END P-1 M-1 Non-IRM planning"/>
    <d v="2026-02-03T15:30:00"/>
    <d v="2026-02-03T18:53:00"/>
    <d v="2026-02-03T18:53:00"/>
    <s v="NULL"/>
    <s v="Completed"/>
    <s v="NLBTR_R2602_1_ICG2601_1_P NIRM rr (INC14471991)"/>
    <n v="1"/>
    <s v="P-1 M-1 Non-IRM planning"/>
    <n v="3.38"/>
    <n v="0"/>
    <n v="3.38"/>
    <n v="0"/>
    <n v="0"/>
    <n v="3.38"/>
    <m/>
    <m/>
    <n v="0"/>
    <n v="0"/>
    <n v="3.38"/>
    <n v="0"/>
    <n v="3.38"/>
    <s v="No Error"/>
    <m/>
    <m/>
    <m/>
    <m/>
    <m/>
    <m/>
    <m/>
    <m/>
    <m/>
    <m/>
    <s v=""/>
  </r>
  <r>
    <s v="ICG"/>
    <s v="NLBTRICG46056.7868055556"/>
    <s v="Not Found"/>
    <s v="P-1 M-0 NPV"/>
    <s v="ICGNLBTRICGP-1 M-0 NPV"/>
    <s v="ICGNLBTRICG"/>
    <s v="Not Started"/>
    <m/>
    <m/>
    <m/>
    <m/>
    <m/>
    <m/>
    <m/>
    <m/>
    <m/>
    <m/>
    <m/>
    <m/>
    <n v="2601"/>
    <x v="3"/>
    <x v="2"/>
    <s v="START P-1 M-0 NPV"/>
    <s v="END P-1 M-0 NPV"/>
    <d v="2026-02-03T18:53:00"/>
    <d v="2026-02-03T19:12:00"/>
    <d v="2026-02-03T19:12:00"/>
    <s v="NULL"/>
    <s v="Completed"/>
    <s v="NLBTR_R2602_1_ICG2601_1_P NIRM rr (INC14471991)"/>
    <n v="1"/>
    <s v="P-1 M-0 NPV"/>
    <n v="0.32"/>
    <n v="0"/>
    <n v="0.32"/>
    <n v="0"/>
    <n v="0"/>
    <n v="0.32"/>
    <m/>
    <m/>
    <n v="0"/>
    <n v="0"/>
    <n v="0.32"/>
    <n v="0"/>
    <n v="0.32"/>
    <s v="No Error"/>
    <m/>
    <m/>
    <m/>
    <m/>
    <m/>
    <m/>
    <m/>
    <m/>
    <m/>
    <m/>
    <s v=""/>
  </r>
  <r>
    <s v="ICG"/>
    <s v="NLBTRICG46056.8"/>
    <s v="Not Found"/>
    <s v="P-1 M-0 Non-IRM planning"/>
    <s v="ICGNLBTRICGP-1 M-0 Non-IRM planning"/>
    <s v="ICGNLBTRICG"/>
    <s v="Not Started"/>
    <m/>
    <m/>
    <m/>
    <m/>
    <m/>
    <m/>
    <m/>
    <m/>
    <m/>
    <m/>
    <m/>
    <m/>
    <n v="2601"/>
    <x v="3"/>
    <x v="2"/>
    <s v="START P-1 M-0 Non-IRM planning"/>
    <s v="END P-1 M-0 Non-IRM planning"/>
    <d v="2026-02-03T19:12:00"/>
    <d v="2026-02-03T22:24:00"/>
    <d v="2026-02-03T22:24:00"/>
    <s v="NULL"/>
    <s v="Completed"/>
    <s v="NLBTR_R2602_1_ICG2601_1_P NIRM rr (INC14471991)"/>
    <n v="1"/>
    <s v="P-1 M-0 Non-IRM planning"/>
    <n v="3.2"/>
    <n v="0"/>
    <n v="3.2"/>
    <n v="0"/>
    <n v="0"/>
    <n v="3.2"/>
    <m/>
    <m/>
    <n v="0"/>
    <n v="0"/>
    <n v="3.2"/>
    <n v="0"/>
    <n v="3.2"/>
    <s v="No Error"/>
    <m/>
    <m/>
    <m/>
    <m/>
    <m/>
    <m/>
    <m/>
    <m/>
    <m/>
    <m/>
    <s v=""/>
  </r>
  <r>
    <s v="ICG"/>
    <s v="NLBTRICG46056.9333333333"/>
    <s v="Not Found"/>
    <s v="P-0 M-0 NPV"/>
    <s v="ICGNLBTRICGP-0 M-0 NPV"/>
    <s v="ICGNLBTRICG"/>
    <s v="Not Started"/>
    <m/>
    <m/>
    <m/>
    <m/>
    <m/>
    <m/>
    <m/>
    <m/>
    <m/>
    <m/>
    <m/>
    <m/>
    <n v="2601"/>
    <x v="3"/>
    <x v="2"/>
    <s v="START P-0 M-0 NPV"/>
    <s v="END P-0 M-0 NPV"/>
    <d v="2026-02-03T22:24:00"/>
    <d v="2026-02-03T22:47:00"/>
    <d v="2026-02-03T22:47:00"/>
    <s v="NULL"/>
    <s v="Completed"/>
    <s v="NLBTR_R2602_1_ICG2601_1_P NIRM rr (INC14471991)"/>
    <n v="1"/>
    <s v="P-0 M-0 NPV"/>
    <n v="0.38"/>
    <n v="0"/>
    <n v="0.38"/>
    <n v="0"/>
    <n v="0"/>
    <n v="0.38"/>
    <m/>
    <m/>
    <n v="0"/>
    <n v="0"/>
    <n v="0.38"/>
    <n v="0"/>
    <n v="0.38"/>
    <s v="No Error"/>
    <m/>
    <m/>
    <m/>
    <m/>
    <m/>
    <m/>
    <m/>
    <m/>
    <m/>
    <m/>
    <s v=""/>
  </r>
  <r>
    <s v="ICG"/>
    <s v="NLBTRICG46056.9493055556"/>
    <s v="Not Found"/>
    <s v="P-0 M-0 Non-IRM planning"/>
    <s v="ICGNLBTRICGP-0 M-0 Non-IRM planning"/>
    <s v="ICGNLBTRICG"/>
    <s v="Not Started"/>
    <m/>
    <m/>
    <m/>
    <m/>
    <m/>
    <m/>
    <m/>
    <m/>
    <m/>
    <m/>
    <m/>
    <m/>
    <n v="2601"/>
    <x v="3"/>
    <x v="2"/>
    <s v="START P-0 M-0 Non-IRM planning"/>
    <s v="END P-0 M-0 Non-IRM planning"/>
    <d v="2026-02-03T22:47:00"/>
    <d v="2026-02-04T02:50:00"/>
    <d v="2026-02-04T02:50:00"/>
    <s v="NULL"/>
    <s v="Completed"/>
    <s v="NLBTR_R2602_1_ICG2601_1_P NIRM rr (INC14471991)"/>
    <n v="1"/>
    <s v="P-0 M-0 Non-IRM planning"/>
    <n v="4.05"/>
    <n v="0"/>
    <n v="4.05"/>
    <n v="0"/>
    <n v="0"/>
    <n v="4.05"/>
    <m/>
    <m/>
    <n v="0"/>
    <n v="0"/>
    <n v="4.05"/>
    <n v="0"/>
    <n v="4.05"/>
    <s v="No Error"/>
    <m/>
    <m/>
    <m/>
    <m/>
    <m/>
    <m/>
    <m/>
    <m/>
    <m/>
    <m/>
    <s v=""/>
  </r>
  <r>
    <s v="ICG"/>
    <s v="NLBTRICG46057.1180555556"/>
    <s v="Not Found"/>
    <s v="update statistics"/>
    <s v="ICGNLBTRICGupdate statistics"/>
    <s v="ICGNLBTRICG"/>
    <s v="Not Started"/>
    <m/>
    <m/>
    <m/>
    <m/>
    <m/>
    <m/>
    <m/>
    <m/>
    <m/>
    <m/>
    <m/>
    <m/>
    <n v="2601"/>
    <x v="3"/>
    <x v="2"/>
    <s v="START update statistics"/>
    <s v="END update statistics"/>
    <d v="2026-02-04T02:50:00"/>
    <d v="2026-02-04T09:25:00"/>
    <d v="2026-02-04T09:25:00"/>
    <s v="NULL"/>
    <s v="Completed"/>
    <s v="NLBTR_R2602_1_ICG2601_1_P NIRM rr (INC14471991)"/>
    <n v="1"/>
    <s v="update statistics"/>
    <n v="6.58"/>
    <n v="0"/>
    <n v="6.58"/>
    <n v="0"/>
    <n v="0"/>
    <n v="6.58"/>
    <m/>
    <m/>
    <n v="0"/>
    <n v="0"/>
    <n v="6.58"/>
    <n v="0"/>
    <n v="6.58"/>
    <s v="No Error"/>
    <m/>
    <m/>
    <m/>
    <m/>
    <m/>
    <m/>
    <m/>
    <m/>
    <m/>
    <m/>
    <s v=""/>
  </r>
  <r>
    <s v="ICG"/>
    <s v="NLBTRICG46057.3923611111"/>
    <s v="Not Found"/>
    <s v="Export of DFA_BASE_IMP_FWD Non-IRM report"/>
    <s v="ICGNLBTRICGExport of DFA_BASE_IMP_FWD Non-IRM report"/>
    <s v="ICGNLBTRICG"/>
    <s v="Not Started"/>
    <m/>
    <m/>
    <m/>
    <m/>
    <m/>
    <m/>
    <m/>
    <m/>
    <m/>
    <m/>
    <m/>
    <m/>
    <n v="2601"/>
    <x v="3"/>
    <x v="2"/>
    <s v="START Export of DFA_BASE_IMP_FWD Non-IRM report"/>
    <s v="END Export of DFA_BASE_IMP_FWD Non-IRM report"/>
    <d v="2026-02-04T09:25:00"/>
    <d v="2026-02-04T11:19:00"/>
    <d v="2026-02-04T11:19:00"/>
    <s v="NULL"/>
    <s v="Completed"/>
    <s v="NLBTR_R2602_1_ICG2601_1_P NIRM rr (INC14471991)"/>
    <n v="1"/>
    <s v="Export of DFA_BASE_IMP_FWD Non-IRM report"/>
    <n v="1.9"/>
    <n v="0"/>
    <n v="1.9"/>
    <n v="0"/>
    <n v="0"/>
    <n v="1.9"/>
    <m/>
    <m/>
    <n v="0"/>
    <n v="0"/>
    <n v="1.9"/>
    <n v="0"/>
    <n v="1.9"/>
    <s v="No Error"/>
    <m/>
    <m/>
    <m/>
    <m/>
    <m/>
    <m/>
    <m/>
    <m/>
    <m/>
    <m/>
    <s v=""/>
  </r>
  <r>
    <s v="ICG"/>
    <s v="NLBTRICG46057.4715277778"/>
    <s v="Not Found"/>
    <s v="Export of DFA_NONE_IMP_FWD Non-IRM report"/>
    <s v="ICGNLBTRICGExport of DFA_NONE_IMP_FWD Non-IRM report"/>
    <s v="ICGNLBTRICG"/>
    <s v="Not Started"/>
    <m/>
    <m/>
    <m/>
    <m/>
    <m/>
    <m/>
    <m/>
    <m/>
    <m/>
    <m/>
    <m/>
    <m/>
    <n v="2601"/>
    <x v="3"/>
    <x v="2"/>
    <s v="START Export of DFA_NONE_IMP_FWD Non-IRM report"/>
    <s v="END Export of DFA_NONE_IMP_FWD Non-IRM report"/>
    <d v="2026-02-04T11:19:00"/>
    <d v="2026-02-04T13:11:00"/>
    <d v="2026-02-04T13:11:00"/>
    <s v="NULL"/>
    <s v="Completed"/>
    <s v="NLBTR_R2602_1_ICG2601_1_P NIRM rr (INC14471991)"/>
    <n v="1"/>
    <s v="Export of DFA_NONE_IMP_FWD Non-IRM report"/>
    <n v="1.87"/>
    <n v="0"/>
    <n v="1.87"/>
    <n v="0"/>
    <n v="0"/>
    <n v="1.87"/>
    <m/>
    <m/>
    <n v="0"/>
    <n v="0"/>
    <n v="1.87"/>
    <n v="0"/>
    <n v="1.87"/>
    <s v="No Error"/>
    <m/>
    <m/>
    <m/>
    <m/>
    <m/>
    <m/>
    <m/>
    <m/>
    <m/>
    <m/>
    <s v=""/>
  </r>
  <r>
    <s v="ICG"/>
    <s v="NLBTRICG46057.5493055556"/>
    <s v="Not Found"/>
    <s v="Export of Market Forecast report"/>
    <s v="ICGNLBTRICGExport of Market Forecast report"/>
    <s v="ICGNLBTRICG"/>
    <s v="Not Started"/>
    <m/>
    <m/>
    <m/>
    <m/>
    <m/>
    <m/>
    <m/>
    <m/>
    <m/>
    <m/>
    <m/>
    <m/>
    <n v="2601"/>
    <x v="3"/>
    <x v="2"/>
    <s v="START Export of Market Forecast report"/>
    <s v="END Export of Market Forecast report"/>
    <d v="2026-02-04T13:11:00"/>
    <d v="2026-02-04T13:16:00"/>
    <d v="2026-02-05T12:06:00"/>
    <s v="NULL"/>
    <s v="Completed"/>
    <s v="NLBTR_R2602_1_ICG2601_1_P NIRM rr (INC14471991)"/>
    <n v="1"/>
    <s v="Export of Market Forecast report"/>
    <n v="0.08"/>
    <n v="0"/>
    <n v="0.08"/>
    <n v="0"/>
    <n v="0"/>
    <n v="0.08"/>
    <m/>
    <m/>
    <n v="0"/>
    <n v="0"/>
    <n v="0.08"/>
    <n v="0"/>
    <n v="0.08"/>
    <s v="No Error"/>
    <m/>
    <m/>
    <m/>
    <m/>
    <m/>
    <m/>
    <m/>
    <m/>
    <m/>
    <m/>
    <s v=""/>
  </r>
  <r>
    <s v="ICG"/>
    <s v="NLBTRICG46057.5548611111"/>
    <s v="Not Found"/>
    <s v="Load SQL-to-SQL + stratify previous"/>
    <s v="ICGNLBTRICGLoad SQL-to-SQL + stratify previous"/>
    <s v="ICGNLBTRICG"/>
    <s v="Not Started"/>
    <m/>
    <m/>
    <m/>
    <m/>
    <m/>
    <m/>
    <m/>
    <m/>
    <m/>
    <m/>
    <m/>
    <m/>
    <n v="2601"/>
    <x v="3"/>
    <x v="2"/>
    <s v="START Load SQL-to-SQL + stratify previous"/>
    <s v="END Load SQL-to-SQL + stratify previous"/>
    <d v="2026-02-04T13:19:00"/>
    <d v="2026-02-04T14:24:00"/>
    <d v="2026-02-04T14:24:00"/>
    <s v="NULL"/>
    <s v="Completed"/>
    <s v="NLBTR_R2602_1_ICG2601_2_P IRM"/>
    <n v="1"/>
    <s v="Load SQL-to-SQL + stratify previous"/>
    <n v="1.08"/>
    <n v="0"/>
    <n v="1.08"/>
    <n v="0"/>
    <n v="0"/>
    <n v="1.08"/>
    <m/>
    <m/>
    <n v="0"/>
    <n v="0"/>
    <n v="1.08"/>
    <n v="0"/>
    <n v="1.08"/>
    <s v="No Error"/>
    <m/>
    <m/>
    <m/>
    <m/>
    <m/>
    <m/>
    <m/>
    <m/>
    <m/>
    <m/>
    <s v=""/>
  </r>
  <r>
    <s v="ICG"/>
    <s v="NLBTRICG46057.6"/>
    <s v="Not Found"/>
    <s v="Load SQL-to-SQL + stratify current"/>
    <s v="ICGNLBTRICGLoad SQL-to-SQL + stratify current"/>
    <s v="ICGNLBTRICG"/>
    <s v="Not Started"/>
    <m/>
    <m/>
    <m/>
    <m/>
    <m/>
    <m/>
    <m/>
    <m/>
    <m/>
    <m/>
    <m/>
    <m/>
    <n v="2601"/>
    <x v="3"/>
    <x v="2"/>
    <s v="START Load SQL-to-SQL + stratify current"/>
    <s v="END Load SQL-to-SQL + stratify current"/>
    <d v="2026-02-04T14:24:00"/>
    <d v="2026-02-04T15:31:00"/>
    <d v="2026-02-04T15:32:00"/>
    <s v="NULL"/>
    <s v="Completed"/>
    <s v="NLBTR_R2602_1_ICG2601_2_P IRM"/>
    <n v="1"/>
    <s v="Load SQL-to-SQL + stratify current"/>
    <n v="1.1200000000000001"/>
    <n v="0"/>
    <n v="1.1200000000000001"/>
    <n v="0"/>
    <n v="0"/>
    <n v="1.1200000000000001"/>
    <m/>
    <m/>
    <n v="0"/>
    <n v="0"/>
    <n v="1.1200000000000001"/>
    <n v="0"/>
    <n v="1.1200000000000001"/>
    <s v="No Error"/>
    <m/>
    <m/>
    <m/>
    <m/>
    <m/>
    <m/>
    <m/>
    <m/>
    <m/>
    <m/>
    <s v=""/>
  </r>
  <r>
    <s v="ICG"/>
    <s v="NLBTRICG46057.6472222222"/>
    <s v="Not Found"/>
    <s v="P-1 M-1 NPV"/>
    <s v="ICGNLBTRICGP-1 M-1 NPV"/>
    <s v="ICGNLBTRICG"/>
    <s v="Not Started"/>
    <m/>
    <m/>
    <m/>
    <m/>
    <m/>
    <m/>
    <m/>
    <m/>
    <m/>
    <m/>
    <m/>
    <m/>
    <n v="2601"/>
    <x v="3"/>
    <x v="2"/>
    <s v="START P-1 M-1 NPV"/>
    <s v="END P-1 M-1 NPV"/>
    <d v="2026-02-04T15:32:00"/>
    <d v="2026-02-04T15:52:00"/>
    <d v="2026-02-04T15:52:00"/>
    <s v="NULL"/>
    <s v="Completed"/>
    <s v="NLBTR_R2602_1_ICG2601_2_P IRM"/>
    <n v="1"/>
    <s v="P-1 M-1 NPV"/>
    <n v="0.33"/>
    <n v="0"/>
    <n v="0.33"/>
    <n v="0"/>
    <n v="0"/>
    <n v="0.33"/>
    <m/>
    <m/>
    <n v="0"/>
    <n v="0"/>
    <n v="0.33"/>
    <n v="0"/>
    <n v="0.33"/>
    <s v="No Error"/>
    <m/>
    <m/>
    <m/>
    <m/>
    <m/>
    <m/>
    <m/>
    <m/>
    <m/>
    <m/>
    <s v=""/>
  </r>
  <r>
    <s v="ICG"/>
    <s v="NLBTRICG46057.6611111111"/>
    <s v="Not Found"/>
    <s v="P-1 M-1 IRM planning"/>
    <s v="ICGNLBTRICGP-1 M-1 IRM planning"/>
    <s v="ICGNLBTRICG"/>
    <s v="Not Started"/>
    <m/>
    <m/>
    <m/>
    <m/>
    <m/>
    <m/>
    <m/>
    <m/>
    <m/>
    <m/>
    <m/>
    <m/>
    <n v="2601"/>
    <x v="3"/>
    <x v="2"/>
    <s v="START P-1 M-1 IRM planning"/>
    <s v="END P-1 M-1 IRM planning"/>
    <d v="2026-02-04T15:52:00"/>
    <d v="2026-02-04T18:02:00"/>
    <d v="2026-02-04T18:02:00"/>
    <s v="NULL"/>
    <s v="Completed"/>
    <s v="NLBTR_R2602_1_ICG2601_2_P IRM"/>
    <n v="1"/>
    <s v="P-1 M-1 IRM planning"/>
    <n v="2.17"/>
    <n v="0"/>
    <n v="2.17"/>
    <n v="0"/>
    <n v="0"/>
    <n v="2.17"/>
    <m/>
    <m/>
    <n v="0"/>
    <n v="0"/>
    <n v="2.17"/>
    <n v="0"/>
    <n v="2.17"/>
    <s v="No Error"/>
    <m/>
    <m/>
    <m/>
    <m/>
    <m/>
    <m/>
    <m/>
    <m/>
    <m/>
    <m/>
    <s v=""/>
  </r>
  <r>
    <s v="ICG"/>
    <s v="NLBTRICG46057.7513888889"/>
    <s v="Not Found"/>
    <s v="P-1 M-0 NPV"/>
    <s v="ICGNLBTRICGP-1 M-0 NPV"/>
    <s v="ICGNLBTRICG"/>
    <s v="Not Started"/>
    <m/>
    <m/>
    <m/>
    <m/>
    <m/>
    <m/>
    <m/>
    <m/>
    <m/>
    <m/>
    <m/>
    <m/>
    <n v="2601"/>
    <x v="3"/>
    <x v="2"/>
    <s v="START P-1 M-0 NPV"/>
    <s v="END P-1 M-0 NPV"/>
    <d v="2026-02-04T18:02:00"/>
    <d v="2026-02-04T18:19:00"/>
    <d v="2026-02-04T18:19:00"/>
    <s v="NULL"/>
    <s v="Completed"/>
    <s v="NLBTR_R2602_1_ICG2601_2_P IRM"/>
    <n v="1"/>
    <s v="P-1 M-0 NPV"/>
    <n v="0.28000000000000003"/>
    <n v="0"/>
    <n v="0.28000000000000003"/>
    <n v="0"/>
    <n v="0"/>
    <n v="0.28000000000000003"/>
    <m/>
    <m/>
    <n v="0"/>
    <n v="0"/>
    <n v="0.28000000000000003"/>
    <n v="0"/>
    <n v="0.28000000000000003"/>
    <s v="No Error"/>
    <m/>
    <m/>
    <m/>
    <m/>
    <m/>
    <m/>
    <m/>
    <m/>
    <m/>
    <m/>
    <s v=""/>
  </r>
  <r>
    <s v="ICG"/>
    <s v="NLBTRICG46057.7631944444"/>
    <s v="Not Found"/>
    <s v="P-1 M-0 IRM planning"/>
    <s v="ICGNLBTRICGP-1 M-0 IRM planning"/>
    <s v="ICGNLBTRICG"/>
    <s v="Not Started"/>
    <m/>
    <m/>
    <m/>
    <m/>
    <m/>
    <m/>
    <m/>
    <m/>
    <m/>
    <m/>
    <m/>
    <m/>
    <n v="2601"/>
    <x v="3"/>
    <x v="2"/>
    <s v="START P-1 M-0 IRM planning"/>
    <s v="END P-1 M-0 IRM planning"/>
    <d v="2026-02-04T18:19:00"/>
    <d v="2026-02-04T20:26:00"/>
    <d v="2026-02-04T20:27:00"/>
    <s v="NULL"/>
    <s v="Completed"/>
    <s v="NLBTR_R2602_1_ICG2601_2_P IRM"/>
    <n v="1"/>
    <s v="P-1 M-0 IRM planning"/>
    <n v="2.12"/>
    <n v="0"/>
    <n v="2.12"/>
    <n v="0"/>
    <n v="0"/>
    <n v="2.12"/>
    <m/>
    <m/>
    <n v="0"/>
    <n v="0"/>
    <n v="2.12"/>
    <n v="0"/>
    <n v="2.12"/>
    <s v="No Error"/>
    <m/>
    <m/>
    <m/>
    <m/>
    <m/>
    <m/>
    <m/>
    <m/>
    <m/>
    <m/>
    <s v=""/>
  </r>
  <r>
    <s v="ICG"/>
    <s v="NLBTRICG46057.8520833333"/>
    <s v="Not Found"/>
    <s v="P-0 M-0 NPV"/>
    <s v="ICGNLBTRICGP-0 M-0 NPV"/>
    <s v="ICGNLBTRICG"/>
    <s v="Not Started"/>
    <m/>
    <m/>
    <m/>
    <m/>
    <m/>
    <m/>
    <m/>
    <m/>
    <m/>
    <m/>
    <m/>
    <m/>
    <n v="2601"/>
    <x v="3"/>
    <x v="2"/>
    <s v="START P-0 M-0 NPV"/>
    <s v="END P-0 M-0 NPV"/>
    <d v="2026-02-04T20:27:00"/>
    <d v="2026-02-04T20:46:00"/>
    <d v="2026-02-04T20:46:00"/>
    <s v="NULL"/>
    <s v="Completed"/>
    <s v="NLBTR_R2602_1_ICG2601_2_P IRM"/>
    <n v="1"/>
    <s v="P-0 M-0 NPV"/>
    <n v="0.32"/>
    <n v="0"/>
    <n v="0.32"/>
    <n v="0"/>
    <n v="0"/>
    <n v="0.32"/>
    <m/>
    <m/>
    <n v="0"/>
    <n v="0"/>
    <n v="0.32"/>
    <n v="0"/>
    <n v="0.32"/>
    <s v="No Error"/>
    <m/>
    <m/>
    <m/>
    <m/>
    <m/>
    <m/>
    <m/>
    <m/>
    <m/>
    <m/>
    <s v=""/>
  </r>
  <r>
    <s v="ICG"/>
    <s v="NLBTRICG46057.8652777778"/>
    <s v="Not Found"/>
    <s v="P-0 M-0 IRM planning"/>
    <s v="ICGNLBTRICGP-0 M-0 IRM planning"/>
    <s v="ICGNLBTRICG"/>
    <s v="Not Started"/>
    <m/>
    <m/>
    <m/>
    <m/>
    <m/>
    <m/>
    <m/>
    <m/>
    <m/>
    <m/>
    <m/>
    <m/>
    <n v="2601"/>
    <x v="3"/>
    <x v="2"/>
    <s v="START P-0 M-0 IRM planning"/>
    <s v="END P-0 M-0 IRM planning"/>
    <d v="2026-02-04T20:46:00"/>
    <d v="2026-02-04T22:53:00"/>
    <d v="2026-02-04T22:53:00"/>
    <s v="NULL"/>
    <s v="Completed"/>
    <s v="NLBTR_R2602_1_ICG2601_2_P IRM"/>
    <n v="1"/>
    <s v="P-0 M-0 IRM planning"/>
    <n v="2.12"/>
    <n v="0"/>
    <n v="2.12"/>
    <n v="0"/>
    <n v="0"/>
    <n v="2.12"/>
    <m/>
    <m/>
    <n v="0"/>
    <n v="0"/>
    <n v="2.12"/>
    <n v="0"/>
    <n v="2.12"/>
    <s v="No Error"/>
    <m/>
    <m/>
    <m/>
    <m/>
    <m/>
    <m/>
    <m/>
    <m/>
    <m/>
    <m/>
    <s v=""/>
  </r>
  <r>
    <s v="ICG"/>
    <s v="NLBTRICG46057.9534722222"/>
    <s v="Not Found"/>
    <s v="update statistics light"/>
    <s v="ICGNLBTRICGupdate statistics light"/>
    <s v="ICGNLBTRICG"/>
    <s v="Not Started"/>
    <m/>
    <m/>
    <m/>
    <m/>
    <m/>
    <m/>
    <m/>
    <m/>
    <m/>
    <m/>
    <m/>
    <m/>
    <n v="2601"/>
    <x v="3"/>
    <x v="2"/>
    <s v="START update statistics light"/>
    <s v="END update statistics light"/>
    <d v="2026-02-04T22:53:00"/>
    <d v="2026-02-05T06:26:00"/>
    <d v="2026-02-05T06:26:00"/>
    <s v="NULL"/>
    <s v="Completed"/>
    <s v="NLBTR_R2602_1_ICG2601_2_P IRM"/>
    <n v="1"/>
    <s v="update statistics light"/>
    <n v="7.55"/>
    <n v="0"/>
    <n v="7.55"/>
    <n v="0"/>
    <n v="0"/>
    <n v="7.55"/>
    <m/>
    <m/>
    <n v="0"/>
    <n v="0"/>
    <n v="7.55"/>
    <n v="0"/>
    <n v="7.55"/>
    <s v="No Error"/>
    <m/>
    <m/>
    <m/>
    <m/>
    <m/>
    <m/>
    <m/>
    <m/>
    <m/>
    <m/>
    <s v=""/>
  </r>
  <r>
    <s v="ICG"/>
    <s v="NLBTRICG46058.2680555556"/>
    <s v="Not Found"/>
    <s v="Export of DFA_BASE_IMP_FWD IRM report"/>
    <s v="ICGNLBTRICGExport of DFA_BASE_IMP_FWD IRM report"/>
    <s v="ICGNLBTRICG"/>
    <s v="Not Started"/>
    <m/>
    <m/>
    <m/>
    <m/>
    <m/>
    <m/>
    <m/>
    <m/>
    <m/>
    <m/>
    <m/>
    <m/>
    <n v="2601"/>
    <x v="3"/>
    <x v="2"/>
    <s v="START Export of DFA_BASE_IMP_FWD IRM report"/>
    <s v="END Export of DFA_BASE_IMP_FWD IRM report"/>
    <d v="2026-02-05T06:26:00"/>
    <d v="2026-02-05T08:36:00"/>
    <d v="2026-02-05T08:36:00"/>
    <s v="NULL"/>
    <s v="Completed"/>
    <s v="NLBTR_R2602_1_ICG2601_2_P IRM"/>
    <n v="1"/>
    <s v="Export of DFA_BASE_IMP_FWD IRM report"/>
    <n v="2.17"/>
    <n v="0"/>
    <n v="2.17"/>
    <n v="0"/>
    <n v="0"/>
    <n v="2.17"/>
    <m/>
    <m/>
    <n v="0"/>
    <n v="0"/>
    <n v="2.17"/>
    <n v="0"/>
    <n v="2.17"/>
    <s v="No Error"/>
    <m/>
    <m/>
    <m/>
    <m/>
    <m/>
    <m/>
    <m/>
    <m/>
    <m/>
    <m/>
    <s v=""/>
  </r>
  <r>
    <s v="ICG"/>
    <s v="NLBTRICG46058.3583333333"/>
    <s v="Not Found"/>
    <s v="Export of DFA_NONE_IMP_FWD IRM report"/>
    <s v="ICGNLBTRICGExport of DFA_NONE_IMP_FWD IRM report"/>
    <s v="ICGNLBTRICG"/>
    <s v="Not Started"/>
    <m/>
    <m/>
    <m/>
    <m/>
    <m/>
    <m/>
    <m/>
    <m/>
    <m/>
    <m/>
    <m/>
    <m/>
    <n v="2601"/>
    <x v="3"/>
    <x v="2"/>
    <s v="START Export of DFA_NONE_IMP_FWD IRM report"/>
    <s v="END Export of DFA_NONE_IMP_FWD IRM report"/>
    <d v="2026-02-05T08:36:00"/>
    <d v="2026-02-05T10:45:00"/>
    <d v="2026-02-05T10:45:00"/>
    <s v="NULL"/>
    <s v="Completed"/>
    <s v="NLBTR_R2602_1_ICG2601_2_P IRM"/>
    <n v="1"/>
    <s v="Export of DFA_NONE_IMP_FWD IRM report"/>
    <n v="2.15"/>
    <n v="0"/>
    <n v="2.15"/>
    <n v="0"/>
    <n v="0"/>
    <n v="2.15"/>
    <m/>
    <m/>
    <n v="0"/>
    <n v="0"/>
    <n v="2.15"/>
    <n v="0"/>
    <n v="2.15"/>
    <s v="No Error"/>
    <m/>
    <m/>
    <m/>
    <m/>
    <m/>
    <m/>
    <m/>
    <m/>
    <m/>
    <m/>
    <s v=""/>
  </r>
  <r>
    <s v="ICG"/>
    <s v="NLBTRICG46058.4479166667"/>
    <s v="Not Found"/>
    <s v="Export of Market Forecast report"/>
    <s v="ICGNLBTRICGExport of Market Forecast report"/>
    <s v="ICGNLBTRICG"/>
    <s v="Not Started"/>
    <m/>
    <m/>
    <m/>
    <m/>
    <m/>
    <m/>
    <m/>
    <m/>
    <m/>
    <m/>
    <m/>
    <m/>
    <n v="2601"/>
    <x v="3"/>
    <x v="2"/>
    <s v="START Export of Market Forecast report"/>
    <s v="END Export of Market Forecast report"/>
    <d v="2026-02-05T10:45:00"/>
    <d v="2026-02-05T10:54:00"/>
    <s v="NULL"/>
    <s v="NULL"/>
    <s v="Completed"/>
    <s v="NLBTR_R2602_1_ICG2601_2_P IRM"/>
    <n v="1"/>
    <s v="Export of Market Forecast report"/>
    <n v="0.15"/>
    <n v="0"/>
    <n v="0.15"/>
    <n v="0"/>
    <n v="0"/>
    <n v="0.15"/>
    <m/>
    <m/>
    <n v="0"/>
    <n v="0"/>
    <n v="0.15"/>
    <n v="0"/>
    <n v="0.15"/>
    <s v="No Error"/>
    <m/>
    <m/>
    <m/>
    <m/>
    <m/>
    <m/>
    <m/>
    <m/>
    <m/>
    <m/>
    <s v=""/>
  </r>
  <r>
    <s v="SOT"/>
    <s v="DEDBSOT46077.4513888889"/>
    <s v="Not Found"/>
    <s v="SOT"/>
    <s v="MCPDEDBSOTSOT"/>
    <s v="MCPDEDBSOT"/>
    <s v="Not Started"/>
    <m/>
    <m/>
    <m/>
    <m/>
    <m/>
    <m/>
    <m/>
    <m/>
    <m/>
    <m/>
    <m/>
    <m/>
    <n v="2601"/>
    <x v="15"/>
    <x v="0"/>
    <s v="START SOT"/>
    <s v="END SOT"/>
    <d v="2026-02-24T10:50:00"/>
    <d v="2026-02-24T13:15:00"/>
    <d v="2026-02-24T13:15:00"/>
    <s v="NULL"/>
    <s v="Completed"/>
    <s v="SOT_DE_MCP"/>
    <n v="1"/>
    <s v="SOT"/>
    <n v="2.42"/>
    <n v="0"/>
    <n v="2.42"/>
    <n v="0"/>
    <n v="0"/>
    <n v="2.42"/>
    <m/>
    <m/>
    <n v="0"/>
    <n v="0"/>
    <n v="2.42"/>
    <n v="0"/>
    <n v="2.42"/>
    <s v="No Error"/>
    <m/>
    <m/>
    <m/>
    <m/>
    <m/>
    <m/>
    <m/>
    <m/>
    <m/>
    <m/>
    <s v=""/>
  </r>
  <r>
    <s v="SOT"/>
    <s v="DEDBSOT46077.5520833333"/>
    <s v="Not Found"/>
    <s v="SOT QRM reporter exports"/>
    <s v="MCPDEDBSOTSOT QRM reporter exports"/>
    <s v="MCPDEDBSOT"/>
    <s v="Not Started"/>
    <m/>
    <m/>
    <m/>
    <m/>
    <m/>
    <m/>
    <m/>
    <m/>
    <m/>
    <m/>
    <m/>
    <m/>
    <n v="2601"/>
    <x v="15"/>
    <x v="0"/>
    <s v="START SOT QRM reporter exports"/>
    <s v="END SOT QRM reporter exports"/>
    <d v="2026-02-24T13:15:00"/>
    <d v="2026-02-24T13:28:00"/>
    <s v="NULL"/>
    <s v="NULL"/>
    <s v="Completed"/>
    <s v="SOT_DE_MCP"/>
    <n v="1"/>
    <s v="SOT QRM reporter exports"/>
    <n v="0.22"/>
    <n v="0"/>
    <n v="0.22"/>
    <n v="0"/>
    <n v="0"/>
    <n v="0.22"/>
    <m/>
    <m/>
    <n v="0"/>
    <n v="0"/>
    <n v="0.22"/>
    <n v="0"/>
    <n v="0.22"/>
    <s v="No Error"/>
    <m/>
    <m/>
    <m/>
    <m/>
    <m/>
    <m/>
    <m/>
    <m/>
    <m/>
    <m/>
    <s v=""/>
  </r>
  <r>
    <s v="Load Compare MP"/>
    <s v="BEDBLoad Compare MP46059.4034722222"/>
    <s v="Not Found"/>
    <s v="load MPs"/>
    <s v="MRPBEDBLoad Compare MPload MPs"/>
    <s v="MRPBEDBLoad Compare MP"/>
    <s v="Not Started"/>
    <m/>
    <m/>
    <m/>
    <m/>
    <m/>
    <m/>
    <m/>
    <m/>
    <m/>
    <m/>
    <m/>
    <m/>
    <n v="2601"/>
    <x v="6"/>
    <x v="1"/>
    <s v="START load MPs"/>
    <s v="END load MPs"/>
    <d v="2026-02-06T09:41:00"/>
    <d v="2026-02-06T09:45:00"/>
    <d v="2026-02-06T09:45:00"/>
    <s v="NULL"/>
    <s v="Completed"/>
    <s v="Load_compare_MP_BE_MRP"/>
    <n v="1"/>
    <s v="load MPs"/>
    <n v="7.0000000000000007E-2"/>
    <n v="0"/>
    <n v="7.0000000000000007E-2"/>
    <n v="0"/>
    <n v="0"/>
    <n v="7.0000000000000007E-2"/>
    <m/>
    <m/>
    <n v="0"/>
    <n v="0"/>
    <n v="7.0000000000000007E-2"/>
    <n v="0"/>
    <n v="7.0000000000000007E-2"/>
    <s v="No Error"/>
    <m/>
    <m/>
    <m/>
    <m/>
    <m/>
    <m/>
    <m/>
    <m/>
    <m/>
    <m/>
    <s v=""/>
  </r>
  <r>
    <s v="SOLO"/>
    <s v="PLDBSOLO46077.9090277778"/>
    <s v="Not Found"/>
    <s v="SOLO planning OLAP exports"/>
    <s v="MCPPLDBSOLOSOLO planning OLAP exports"/>
    <s v="MCPPLDBSOLO"/>
    <s v="Not Started"/>
    <m/>
    <m/>
    <m/>
    <m/>
    <m/>
    <m/>
    <m/>
    <m/>
    <m/>
    <m/>
    <m/>
    <m/>
    <n v="2601"/>
    <x v="16"/>
    <x v="0"/>
    <s v="START SOLO planning OLAP exports"/>
    <s v="END SOLO planning OLAP exports"/>
    <d v="2026-02-24T21:49:00"/>
    <d v="2026-02-24T23:17:00"/>
    <d v="2026-02-25T09:38:00"/>
    <s v="NULL"/>
    <s v="Completed"/>
    <s v="SOLO_PL_MCP"/>
    <n v="2"/>
    <s v="SOLO planning OLAP exports"/>
    <n v="1.47"/>
    <n v="0"/>
    <n v="1.47"/>
    <n v="0"/>
    <n v="0"/>
    <n v="1.47"/>
    <m/>
    <m/>
    <n v="0"/>
    <n v="0"/>
    <n v="1.47"/>
    <n v="0"/>
    <n v="1.47"/>
    <s v="No Error"/>
    <m/>
    <m/>
    <m/>
    <m/>
    <m/>
    <m/>
    <m/>
    <m/>
    <m/>
    <m/>
    <s v=""/>
  </r>
  <r>
    <s v="SOT Create"/>
    <s v="PLDBSOT Create46078.4013888889"/>
    <s v="Not Found"/>
    <s v="NII SOT planning trees creation"/>
    <s v="MCPPLDBSOT CreateNII SOT planning trees creation"/>
    <s v="MCPPLDBSOT Create"/>
    <s v="Not Started"/>
    <m/>
    <m/>
    <m/>
    <m/>
    <m/>
    <m/>
    <m/>
    <m/>
    <m/>
    <m/>
    <m/>
    <m/>
    <n v="2601"/>
    <x v="16"/>
    <x v="0"/>
    <s v="START NII SOT planning trees creation"/>
    <s v="END NII SOT planning trees creation"/>
    <d v="2026-02-25T09:38:00"/>
    <d v="2026-02-25T09:40:00"/>
    <d v="2026-02-25T16:37:00"/>
    <s v="NULL"/>
    <s v="Completed"/>
    <s v="SOT_Create_PL_MCP after NII+Solo reruns"/>
    <n v="2"/>
    <s v="NII SOT planning trees creation"/>
    <n v="0.03"/>
    <n v="0"/>
    <n v="0.03"/>
    <n v="0"/>
    <n v="0"/>
    <n v="0.03"/>
    <m/>
    <m/>
    <n v="0"/>
    <n v="0"/>
    <n v="0.03"/>
    <n v="0"/>
    <n v="0.03"/>
    <s v="No Error"/>
    <m/>
    <m/>
    <m/>
    <m/>
    <m/>
    <m/>
    <m/>
    <m/>
    <m/>
    <m/>
    <s v=""/>
  </r>
  <r>
    <s v="SOT"/>
    <s v="PLDBSOT46078.6923611111"/>
    <s v="Not Found"/>
    <s v="NII SOT planning run import"/>
    <s v="MCPPLDBSOTNII SOT planning run import"/>
    <s v="MCPPLDBSOT"/>
    <s v="Not Started"/>
    <m/>
    <m/>
    <m/>
    <m/>
    <m/>
    <m/>
    <m/>
    <m/>
    <m/>
    <m/>
    <m/>
    <m/>
    <n v="2601"/>
    <x v="16"/>
    <x v="0"/>
    <s v="START NII SOT planning run import"/>
    <s v="END NII SOT planning run import"/>
    <d v="2026-02-25T16:37:00"/>
    <d v="2026-02-25T16:40:00"/>
    <d v="2026-02-25T16:40:00"/>
    <s v="NULL"/>
    <s v="Completed"/>
    <s v="SOT_PL_MCP"/>
    <n v="1"/>
    <s v="NII SOT planning run import"/>
    <n v="0.05"/>
    <n v="0"/>
    <n v="0.05"/>
    <n v="0"/>
    <n v="0"/>
    <n v="0.05"/>
    <m/>
    <m/>
    <n v="0"/>
    <n v="0"/>
    <n v="0.05"/>
    <n v="0"/>
    <n v="0.05"/>
    <s v="No Error"/>
    <m/>
    <m/>
    <m/>
    <m/>
    <m/>
    <m/>
    <m/>
    <m/>
    <m/>
    <m/>
    <s v=""/>
  </r>
  <r>
    <s v="SOT"/>
    <s v="PLDBSOT46078.6944444444"/>
    <s v="Not Found"/>
    <s v="SOT planning"/>
    <s v="MCPPLDBSOTSOT planning"/>
    <s v="MCPPLDBSOT"/>
    <s v="Not Started"/>
    <m/>
    <m/>
    <m/>
    <m/>
    <m/>
    <m/>
    <m/>
    <m/>
    <m/>
    <m/>
    <m/>
    <m/>
    <n v="2601"/>
    <x v="16"/>
    <x v="0"/>
    <s v="START SOT planning"/>
    <s v="END SOT planning"/>
    <d v="2026-02-25T16:40:00"/>
    <d v="2026-02-25T19:18:00"/>
    <d v="2026-02-25T19:18:00"/>
    <s v="NULL"/>
    <s v="Completed"/>
    <s v="SOT_PL_MCP"/>
    <n v="1"/>
    <s v="SOT planning"/>
    <n v="2.63"/>
    <n v="0"/>
    <n v="2.63"/>
    <n v="0"/>
    <n v="0"/>
    <n v="2.63"/>
    <m/>
    <m/>
    <n v="0"/>
    <n v="0"/>
    <n v="2.63"/>
    <n v="0"/>
    <n v="2.63"/>
    <s v="No Error"/>
    <m/>
    <m/>
    <m/>
    <m/>
    <m/>
    <m/>
    <m/>
    <m/>
    <m/>
    <m/>
    <s v=""/>
  </r>
  <r>
    <s v="SOT"/>
    <s v="PLDBSOT46078.8041666667"/>
    <s v="Not Found"/>
    <s v="Light Maintenance"/>
    <s v="MCPPLDBSOTLight Maintenance"/>
    <s v="MCPPLDBSOT"/>
    <s v="Not Started"/>
    <m/>
    <m/>
    <m/>
    <m/>
    <m/>
    <m/>
    <m/>
    <m/>
    <m/>
    <m/>
    <m/>
    <m/>
    <n v="2601"/>
    <x v="16"/>
    <x v="0"/>
    <s v="START Light Maintenance"/>
    <s v="END Light Maintenance"/>
    <d v="2026-02-25T19:18:00"/>
    <d v="2026-02-25T19:49:00"/>
    <d v="2026-02-25T19:49:00"/>
    <s v="NULL"/>
    <s v="Completed"/>
    <s v="SOT_PL_MCP"/>
    <n v="13"/>
    <s v="Light Maintenance"/>
    <n v="0.52"/>
    <n v="0"/>
    <n v="0.52"/>
    <n v="0"/>
    <n v="0"/>
    <n v="0.52"/>
    <m/>
    <m/>
    <n v="0"/>
    <n v="0"/>
    <n v="0.52"/>
    <n v="0"/>
    <n v="0.52"/>
    <s v="No Error"/>
    <m/>
    <m/>
    <m/>
    <m/>
    <m/>
    <m/>
    <m/>
    <m/>
    <m/>
    <m/>
    <s v="Light Maintenance"/>
  </r>
  <r>
    <s v="SOT"/>
    <s v="PLDBSOT46078.8256944444"/>
    <s v="Not Found"/>
    <s v="SOT planning OLAP exports"/>
    <s v="MCPPLDBSOTSOT planning OLAP exports"/>
    <s v="MCPPLDBSOT"/>
    <s v="Not Started"/>
    <m/>
    <m/>
    <m/>
    <m/>
    <m/>
    <m/>
    <m/>
    <m/>
    <m/>
    <m/>
    <m/>
    <m/>
    <n v="2601"/>
    <x v="16"/>
    <x v="0"/>
    <s v="START SOT planning OLAP exports"/>
    <s v="NULL"/>
    <d v="2026-02-25T19:49:00"/>
    <d v="2026-02-25T19:52:00"/>
    <d v="2026-02-26T04:29:00"/>
    <s v="Exception Info: Workflow finished with errors. (line: 78)  "/>
    <s v="Failed"/>
    <s v="SOT_PL_MCP"/>
    <n v="1"/>
    <s v="SOT planning OLAP exports"/>
    <n v="0.05"/>
    <n v="0.05"/>
    <n v="0"/>
    <n v="0.48"/>
    <n v="0.53"/>
    <n v="0.53"/>
    <m/>
    <m/>
    <n v="0.05"/>
    <n v="0.48"/>
    <n v="0"/>
    <n v="0.53"/>
    <n v="0.53"/>
    <s v="Configuration"/>
    <s v="Existing Configuration &amp; ALM Engine Behavior"/>
    <s v="Static/Legacy Configuration Issue"/>
    <s v="The script failed during the export step due to an SOT export‑workflow configuration issue, where shocks were incorrectly set to ‘BASE’ instead of ‘NO_DISBURSEMENT,’ resulting in errors."/>
    <m/>
    <m/>
    <s v="Single‑Location Impact"/>
    <s v="One‑Off"/>
    <s v="We corrected the workflow configuration in QRM and escalated the issue to Atlas and TACT for further investigation. The script was then retriggered from the export step where it previously failed, and it completed successfully."/>
    <s v="TACT team has already implemented the correction in the export workflow configuration. The issue should no longer occur from the next cycle onward."/>
    <m/>
    <s v=""/>
  </r>
  <r>
    <s v="SOT"/>
    <s v="PLDBSOT46079.1868055556"/>
    <s v="Not Found"/>
    <s v="SOT planning OLAP exports"/>
    <s v="MCPPLDBSOTSOT planning OLAP exports"/>
    <s v="MCPPLDBSOT"/>
    <s v="Not Started"/>
    <m/>
    <m/>
    <m/>
    <m/>
    <m/>
    <m/>
    <m/>
    <m/>
    <m/>
    <m/>
    <m/>
    <m/>
    <n v="2601"/>
    <x v="16"/>
    <x v="0"/>
    <s v="START SOT planning OLAP exports"/>
    <s v="END SOT planning OLAP exports"/>
    <d v="2026-02-26T04:29:00"/>
    <d v="2026-02-26T08:36:00"/>
    <s v="NULL"/>
    <s v="NULL"/>
    <s v="Completed"/>
    <s v="SOT_PL_MCP rr export only (INC14544643)"/>
    <n v="2"/>
    <s v="SOT planning OLAP exports"/>
    <n v="4.12"/>
    <n v="0"/>
    <n v="4.12"/>
    <n v="0"/>
    <n v="0"/>
    <n v="4.12"/>
    <m/>
    <m/>
    <n v="0"/>
    <n v="0"/>
    <n v="4.12"/>
    <n v="0"/>
    <n v="4.12"/>
    <s v="No Error"/>
    <m/>
    <m/>
    <m/>
    <m/>
    <m/>
    <m/>
    <m/>
    <m/>
    <m/>
    <m/>
    <s v=""/>
  </r>
  <r>
    <s v="Copy Portfolio"/>
    <s v="NL-EOMCopy Portfolio"/>
    <s v="Not Found"/>
    <s v="Copy_Portfolio_NL_MRP_EOM"/>
    <s v="MRPNL-EOMCopy PortfolioCopy_Portfolio_NL_MRP_EOM"/>
    <s v="MRPNL-EOMCopy Portfolio"/>
    <s v="Not Started"/>
    <m/>
    <m/>
    <m/>
    <m/>
    <m/>
    <m/>
    <m/>
    <m/>
    <m/>
    <m/>
    <m/>
    <m/>
    <n v="2601"/>
    <x v="17"/>
    <x v="1"/>
    <m/>
    <m/>
    <m/>
    <d v="2026-02-23T00:00:00"/>
    <m/>
    <m/>
    <s v="Completed"/>
    <s v="Copy_Portfolio_NL_MRP_EOM"/>
    <m/>
    <s v="Copy_Portfolio_NL_MRP_EOM"/>
    <n v="0.23"/>
    <m/>
    <m/>
    <m/>
    <m/>
    <m/>
    <m/>
    <m/>
    <n v="0"/>
    <n v="0"/>
    <n v="0.23"/>
    <n v="0"/>
    <n v="0.23"/>
    <s v="No Error"/>
    <m/>
    <m/>
    <m/>
    <m/>
    <m/>
    <m/>
    <m/>
    <m/>
    <m/>
    <m/>
    <s v=""/>
  </r>
  <r>
    <s v="Load Market"/>
    <s v="NL-EOMLoad Market"/>
    <s v="Not Found"/>
    <s v="Load_Market_WD16_NL_EOM_MRP_CFM"/>
    <s v="MRPNL-EOMLoad MarketLoad_Market_WD16_NL_EOM_MRP_CFM"/>
    <s v="MRPNL-EOMLoad Market"/>
    <s v="Not Started"/>
    <m/>
    <m/>
    <m/>
    <m/>
    <m/>
    <m/>
    <m/>
    <m/>
    <m/>
    <m/>
    <m/>
    <m/>
    <n v="2601"/>
    <x v="17"/>
    <x v="1"/>
    <m/>
    <m/>
    <m/>
    <d v="2026-02-23T00:00:00"/>
    <m/>
    <m/>
    <s v="Completed"/>
    <s v="Load_Market_WD16_NL_EOM_MRP_CFM"/>
    <m/>
    <s v="Load_Market_WD16_NL_EOM_MRP_CFM"/>
    <n v="0.67"/>
    <m/>
    <m/>
    <m/>
    <m/>
    <m/>
    <m/>
    <m/>
    <n v="0"/>
    <n v="0"/>
    <n v="0.67"/>
    <n v="0"/>
    <n v="0.67"/>
    <m/>
    <m/>
    <m/>
    <m/>
    <m/>
    <m/>
    <m/>
    <m/>
    <m/>
    <m/>
    <m/>
    <s v=""/>
  </r>
  <r>
    <s v="Optimization"/>
    <s v="NL-EOMOptimization"/>
    <s v="Not Found"/>
    <s v="NLRB_R2602_1_MRP2601_1_P EOM CFM"/>
    <s v="MRPNL-EOMOptimizationNLRB_R2602_1_MRP2601_1_P EOM CFM"/>
    <s v="MRPNL-EOMOptimization"/>
    <s v="Not Started"/>
    <m/>
    <m/>
    <m/>
    <m/>
    <m/>
    <m/>
    <m/>
    <m/>
    <m/>
    <m/>
    <m/>
    <m/>
    <n v="2601"/>
    <x v="17"/>
    <x v="1"/>
    <m/>
    <m/>
    <m/>
    <d v="2026-02-24T00:00:00"/>
    <m/>
    <m/>
    <s v="Completed"/>
    <s v="NLRB_R2602_1_MRP2601_1_P EOM CFM"/>
    <m/>
    <s v="NLRB_R2602_1_MRP2601_1_P EOM CFM"/>
    <n v="4.0199999999999996"/>
    <m/>
    <m/>
    <m/>
    <m/>
    <m/>
    <m/>
    <m/>
    <n v="0"/>
    <n v="0"/>
    <n v="4.0199999999999996"/>
    <n v="0"/>
    <n v="4.0199999999999996"/>
    <m/>
    <m/>
    <m/>
    <m/>
    <m/>
    <m/>
    <m/>
    <m/>
    <m/>
    <m/>
    <m/>
    <s v=""/>
  </r>
  <r>
    <s v="Optimization"/>
    <s v="NL-EOMOptimization"/>
    <s v="Not Found"/>
    <s v="NLRB_R2602_1_MRP2601_1_P EOM CFM rr"/>
    <s v="MRPNL-EOMOptimizationNLRB_R2602_1_MRP2601_1_P EOM CFM rr"/>
    <s v="MRPNL-EOMOptimization"/>
    <s v="Not Started"/>
    <m/>
    <m/>
    <m/>
    <m/>
    <m/>
    <m/>
    <m/>
    <m/>
    <m/>
    <m/>
    <m/>
    <m/>
    <n v="2601"/>
    <x v="17"/>
    <x v="1"/>
    <m/>
    <m/>
    <m/>
    <d v="2026-02-24T00:00:00"/>
    <m/>
    <m/>
    <s v="Completed"/>
    <s v="NLRB_R2602_1_MRP2601_1_P EOM CFM rr"/>
    <m/>
    <s v="NLRB_R2602_1_MRP2601_1_P EOM CFM rr"/>
    <n v="2.08"/>
    <m/>
    <m/>
    <m/>
    <m/>
    <m/>
    <m/>
    <m/>
    <n v="0"/>
    <n v="0"/>
    <n v="2.08"/>
    <n v="0"/>
    <n v="2.08"/>
    <m/>
    <m/>
    <m/>
    <m/>
    <m/>
    <m/>
    <m/>
    <m/>
    <m/>
    <m/>
    <m/>
    <s v=""/>
  </r>
  <r>
    <s v="Load Market"/>
    <s v="NL-EOMLoad Market"/>
    <s v="Not Found"/>
    <s v="Load_Market_WD17_NL_EOM_MRP_MTG"/>
    <s v="MRPNL-EOMLoad MarketLoad_Market_WD17_NL_EOM_MRP_MTG"/>
    <s v="MRPNL-EOMLoad Market"/>
    <s v="Not Started"/>
    <m/>
    <m/>
    <m/>
    <m/>
    <m/>
    <m/>
    <m/>
    <m/>
    <m/>
    <m/>
    <m/>
    <m/>
    <n v="2601"/>
    <x v="17"/>
    <x v="1"/>
    <m/>
    <m/>
    <m/>
    <d v="2026-02-24T00:00:00"/>
    <m/>
    <m/>
    <s v="Completed"/>
    <s v="Load_Market_WD17_NL_EOM_MRP_MTG"/>
    <m/>
    <s v="Load_Market_WD17_NL_EOM_MRP_MTG"/>
    <n v="1.32"/>
    <m/>
    <m/>
    <m/>
    <m/>
    <m/>
    <m/>
    <m/>
    <n v="0"/>
    <n v="0"/>
    <n v="1.32"/>
    <n v="0"/>
    <n v="1.32"/>
    <m/>
    <m/>
    <m/>
    <m/>
    <m/>
    <m/>
    <m/>
    <m/>
    <m/>
    <m/>
    <m/>
    <s v=""/>
  </r>
  <r>
    <s v="Optimization"/>
    <s v="NL-EOMOptimization"/>
    <s v="Not Found"/>
    <s v="NLRB_R2602_1_MRP2601_1_P EOM MTG"/>
    <s v="MRPNL-EOMOptimizationNLRB_R2602_1_MRP2601_1_P EOM MTG"/>
    <s v="MRPNL-EOMOptimization"/>
    <s v="Not Started"/>
    <m/>
    <m/>
    <m/>
    <m/>
    <m/>
    <m/>
    <m/>
    <m/>
    <m/>
    <m/>
    <m/>
    <m/>
    <n v="2601"/>
    <x v="17"/>
    <x v="1"/>
    <m/>
    <m/>
    <m/>
    <d v="2026-02-25T00:00:00"/>
    <m/>
    <m/>
    <s v="Completed"/>
    <s v="NLRB_R2602_1_MRP2601_1_P EOM MTG"/>
    <m/>
    <s v="NLRB_R2602_1_MRP2601_1_P EOM MTG"/>
    <n v="5.25"/>
    <m/>
    <m/>
    <m/>
    <m/>
    <m/>
    <m/>
    <m/>
    <n v="0"/>
    <n v="0"/>
    <n v="5.25"/>
    <n v="0"/>
    <n v="5.25"/>
    <m/>
    <m/>
    <m/>
    <m/>
    <m/>
    <m/>
    <m/>
    <m/>
    <m/>
    <m/>
    <m/>
    <s v=""/>
  </r>
  <r>
    <s v="Optimization"/>
    <s v="NL-EOMOptimization"/>
    <s v="Not Found"/>
    <s v="NLRB_R2602_1_MRP2601_1_P EOM MTG RERUN"/>
    <s v="MRPNL-EOMOptimizationNLRB_R2602_1_MRP2601_1_P EOM MTG RERUN"/>
    <s v="MRPNL-EOMOptimization"/>
    <s v="Not Started"/>
    <m/>
    <m/>
    <m/>
    <m/>
    <m/>
    <m/>
    <m/>
    <m/>
    <m/>
    <m/>
    <m/>
    <m/>
    <n v="2601"/>
    <x v="17"/>
    <x v="1"/>
    <m/>
    <m/>
    <m/>
    <d v="2026-02-25T00:00:00"/>
    <m/>
    <m/>
    <s v="Stopped"/>
    <s v="NLRB_R2602_1_MRP2601_1_P EOM MTG RERUN"/>
    <m/>
    <s v="NLRB_R2602_1_MRP2601_1_P EOM MTG RERUN"/>
    <n v="3.7"/>
    <m/>
    <m/>
    <m/>
    <m/>
    <m/>
    <m/>
    <m/>
    <n v="0"/>
    <n v="0"/>
    <n v="3.7"/>
    <n v="0"/>
    <n v="3.7"/>
    <m/>
    <m/>
    <m/>
    <m/>
    <m/>
    <m/>
    <m/>
    <m/>
    <m/>
    <m/>
    <m/>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3">
  <r>
    <s v="WBNL"/>
    <s v="WBNLWBNL46083.9652777778"/>
    <m/>
    <s v="export to ara"/>
    <s v="MRPWBNLWBNLexport to ara"/>
    <s v="MRPWBNLWBNL"/>
    <x v="0"/>
    <s v="Completed"/>
    <x v="0"/>
    <x v="0"/>
    <s v="N"/>
    <m/>
    <m/>
    <m/>
    <n v="2602"/>
    <s v="WBNL"/>
    <s v="MRP"/>
    <s v="START export to ara"/>
    <s v="END export to ara"/>
    <d v="2026-03-02T23:10:00"/>
    <d v="2026-03-02T23:10:00"/>
    <d v="2026-03-02T23:11:00"/>
    <s v="NULL"/>
    <s v="Completed"/>
    <x v="0"/>
    <n v="1"/>
    <s v="export to ara"/>
    <n v="0"/>
    <n v="0"/>
    <n v="0"/>
    <n v="0"/>
    <n v="0"/>
    <n v="0"/>
    <m/>
    <m/>
    <n v="0"/>
    <n v="0"/>
    <n v="0"/>
    <n v="0"/>
    <n v="0"/>
    <m/>
    <m/>
    <m/>
    <m/>
    <m/>
    <m/>
    <m/>
    <m/>
    <m/>
    <m/>
    <m/>
    <m/>
    <m/>
  </r>
  <r>
    <s v="WBNL"/>
    <s v="WBNLWBNL46083.9659722222"/>
    <m/>
    <s v="export to ara"/>
    <s v="MRPWBNLWBNLexport to ara"/>
    <s v="MRPWBNLWBNL"/>
    <x v="0"/>
    <s v="Completed"/>
    <x v="0"/>
    <x v="1"/>
    <s v="N"/>
    <m/>
    <m/>
    <m/>
    <n v="2602"/>
    <s v="WBNL"/>
    <s v="MRP"/>
    <s v="START export to ara"/>
    <s v="END export to ara"/>
    <d v="2026-03-02T23:11:00"/>
    <d v="2026-03-02T23:11:00"/>
    <d v="2026-03-03T17:19:00"/>
    <s v="NULL"/>
    <s v="Completed"/>
    <x v="1"/>
    <n v="2"/>
    <s v="export to ara"/>
    <n v="0"/>
    <n v="0"/>
    <n v="0"/>
    <n v="0"/>
    <n v="0"/>
    <n v="0"/>
    <m/>
    <m/>
    <n v="0"/>
    <n v="0"/>
    <n v="0"/>
    <n v="0"/>
    <n v="0"/>
    <m/>
    <m/>
    <m/>
    <m/>
    <m/>
    <m/>
    <m/>
    <m/>
    <m/>
    <m/>
    <m/>
    <m/>
    <m/>
  </r>
  <r>
    <s v="ICG Early Task"/>
    <s v="BEGTICG Early Task46084.2138888889"/>
    <m/>
    <s v="early tasks"/>
    <s v="ICGBEGTICG Early Taskearly tasks"/>
    <s v="ICGBEGTICG Early Task"/>
    <x v="0"/>
    <s v="Completed"/>
    <x v="0"/>
    <x v="2"/>
    <s v="N"/>
    <m/>
    <m/>
    <m/>
    <n v="2602"/>
    <s v="BEGT"/>
    <s v="ICG"/>
    <s v="START early tasks"/>
    <s v="END early tasks"/>
    <d v="2026-03-03T05:08:00"/>
    <d v="2026-03-03T05:20:00"/>
    <d v="2026-03-03T06:08:00"/>
    <s v="NULL"/>
    <s v="Completed"/>
    <x v="2"/>
    <n v="1"/>
    <s v="early tasks"/>
    <n v="0.2"/>
    <n v="0"/>
    <n v="0.2"/>
    <n v="0"/>
    <n v="0"/>
    <n v="0.2"/>
    <m/>
    <m/>
    <n v="0"/>
    <n v="0"/>
    <n v="0.2"/>
    <n v="0"/>
    <n v="0.2"/>
    <m/>
    <m/>
    <m/>
    <m/>
    <m/>
    <m/>
    <m/>
    <m/>
    <m/>
    <m/>
    <m/>
    <m/>
    <m/>
  </r>
  <r>
    <s v="ICG Early Task"/>
    <s v="DEGTICG Early Task46084.2138888889"/>
    <m/>
    <s v="early tasks"/>
    <s v="ICGDEGTICG Early Taskearly tasks"/>
    <s v="ICGDEGTICG Early Task"/>
    <x v="0"/>
    <s v="Completed"/>
    <x v="0"/>
    <x v="3"/>
    <s v="N"/>
    <m/>
    <m/>
    <m/>
    <n v="2602"/>
    <s v="DEGT"/>
    <s v="ICG"/>
    <s v="START early tasks"/>
    <s v="END early tasks"/>
    <d v="2026-03-03T05:08:00"/>
    <d v="2026-03-03T05:20:00"/>
    <d v="2026-03-03T05:35:00"/>
    <s v="NULL"/>
    <s v="Completed"/>
    <x v="3"/>
    <n v="1"/>
    <s v="early tasks"/>
    <n v="0.2"/>
    <n v="0"/>
    <n v="0.2"/>
    <n v="0"/>
    <n v="0"/>
    <n v="0.2"/>
    <m/>
    <m/>
    <n v="0"/>
    <n v="0"/>
    <n v="0.2"/>
    <n v="0"/>
    <n v="0.2"/>
    <m/>
    <m/>
    <m/>
    <m/>
    <m/>
    <m/>
    <m/>
    <m/>
    <m/>
    <m/>
    <m/>
    <m/>
    <m/>
  </r>
  <r>
    <s v="ICG Early Task"/>
    <s v="NLBTRICG Early Task46084.2145833333"/>
    <m/>
    <s v="early tasks"/>
    <s v="ICGNLBTRICG Early Taskearly tasks"/>
    <s v="ICGNLBTRICG Early Task"/>
    <x v="0"/>
    <s v="Completed"/>
    <x v="0"/>
    <x v="4"/>
    <s v="N"/>
    <m/>
    <m/>
    <m/>
    <n v="2602"/>
    <s v="NLBTR"/>
    <s v="ICG"/>
    <s v="START early tasks"/>
    <s v="END early tasks"/>
    <d v="2026-03-03T05:09:00"/>
    <d v="2026-03-03T05:29:00"/>
    <d v="2026-03-03T05:34:00"/>
    <s v="NULL"/>
    <s v="Completed"/>
    <x v="4"/>
    <n v="1"/>
    <s v="early tasks"/>
    <n v="0.33"/>
    <n v="0"/>
    <n v="0.33"/>
    <n v="0"/>
    <n v="0"/>
    <n v="0.33"/>
    <m/>
    <m/>
    <n v="0"/>
    <n v="0"/>
    <n v="0.33"/>
    <n v="0"/>
    <n v="0.33"/>
    <m/>
    <m/>
    <m/>
    <m/>
    <m/>
    <m/>
    <m/>
    <m/>
    <m/>
    <m/>
    <m/>
    <m/>
    <m/>
  </r>
  <r>
    <s v="ICG Early Task"/>
    <s v="FRDBICG Early Task46084.2145833333"/>
    <m/>
    <s v="early tasks"/>
    <s v="ICGFRDBICG Early Taskearly tasks"/>
    <s v="ICGFRDBICG Early Task"/>
    <x v="0"/>
    <s v="Completed"/>
    <x v="0"/>
    <x v="5"/>
    <s v="N"/>
    <m/>
    <m/>
    <m/>
    <n v="2602"/>
    <s v="FRDB"/>
    <s v="ICG"/>
    <s v="START early tasks"/>
    <s v="END early tasks"/>
    <d v="2026-03-03T05:09:00"/>
    <d v="2026-03-03T05:14:00"/>
    <d v="2026-03-03T05:37:00"/>
    <s v="NULL"/>
    <s v="Completed"/>
    <x v="5"/>
    <n v="1"/>
    <s v="early tasks"/>
    <n v="0.08"/>
    <n v="0"/>
    <n v="0.08"/>
    <n v="0"/>
    <n v="0"/>
    <n v="0.08"/>
    <m/>
    <m/>
    <n v="0"/>
    <n v="0"/>
    <n v="0.08"/>
    <n v="0"/>
    <n v="0.08"/>
    <m/>
    <m/>
    <m/>
    <m/>
    <m/>
    <m/>
    <m/>
    <m/>
    <m/>
    <m/>
    <m/>
    <m/>
    <m/>
  </r>
  <r>
    <s v="ICG Early Task"/>
    <s v="ITDBICG Early Task46084.2152777778"/>
    <m/>
    <s v="early tasks"/>
    <s v="ICGITDBICG Early Taskearly tasks"/>
    <s v="ICGITDBICG Early Task"/>
    <x v="0"/>
    <s v="Completed"/>
    <x v="0"/>
    <x v="6"/>
    <s v="N"/>
    <m/>
    <m/>
    <m/>
    <n v="2602"/>
    <s v="ITDB"/>
    <s v="ICG"/>
    <s v="START early tasks"/>
    <s v="END early tasks"/>
    <d v="2026-03-03T05:10:00"/>
    <d v="2026-03-03T05:13:00"/>
    <d v="2026-03-03T05:38:00"/>
    <s v="NULL"/>
    <s v="Completed"/>
    <x v="6"/>
    <n v="1"/>
    <s v="early tasks"/>
    <n v="0.05"/>
    <n v="0"/>
    <n v="0.05"/>
    <n v="0"/>
    <n v="0"/>
    <n v="0.05"/>
    <m/>
    <m/>
    <n v="0"/>
    <n v="0"/>
    <n v="0.05"/>
    <n v="0"/>
    <n v="0.05"/>
    <m/>
    <m/>
    <m/>
    <m/>
    <m/>
    <m/>
    <m/>
    <m/>
    <m/>
    <m/>
    <m/>
    <m/>
    <m/>
  </r>
  <r>
    <s v="ICG Early Task"/>
    <s v="WBUSICG Early Task46084.2159722222"/>
    <m/>
    <s v="early tasks"/>
    <s v="ICGWBUSICG Early Taskearly tasks"/>
    <s v="ICGWBUSICG Early Task"/>
    <x v="0"/>
    <s v="Completed"/>
    <x v="0"/>
    <x v="7"/>
    <s v="N"/>
    <m/>
    <m/>
    <m/>
    <n v="2602"/>
    <s v="WBUS"/>
    <s v="ICG"/>
    <s v="START early tasks"/>
    <s v="END early tasks"/>
    <d v="2026-03-03T05:11:00"/>
    <d v="2026-03-03T05:13:00"/>
    <d v="2026-03-03T05:43:00"/>
    <s v="NULL"/>
    <s v="Completed"/>
    <x v="7"/>
    <n v="1"/>
    <s v="early tasks"/>
    <n v="0.03"/>
    <n v="0"/>
    <n v="0.03"/>
    <n v="0"/>
    <n v="0"/>
    <n v="0.03"/>
    <m/>
    <m/>
    <n v="0"/>
    <n v="0"/>
    <n v="0.03"/>
    <n v="0"/>
    <n v="0.03"/>
    <m/>
    <m/>
    <m/>
    <m/>
    <m/>
    <m/>
    <m/>
    <m/>
    <m/>
    <m/>
    <m/>
    <m/>
    <m/>
  </r>
  <r>
    <s v="ICG"/>
    <s v="NLBTRICG46084.2319444444"/>
    <m/>
    <s v="Load SQL-to-SQL + stratify previous ICG"/>
    <s v="ICGNLBTRICGLoad SQL-to-SQL + stratify previous ICG"/>
    <s v="ICGNLBTRICG"/>
    <x v="0"/>
    <s v="Completed"/>
    <x v="0"/>
    <x v="8"/>
    <s v="N"/>
    <m/>
    <m/>
    <m/>
    <n v="2602"/>
    <s v="NLBTR"/>
    <s v="ICG"/>
    <s v="START Load SQL-to-SQL + stratify previous ICG"/>
    <s v="END Load SQL-to-SQL + stratify previous ICG"/>
    <d v="2026-03-03T05:34:00"/>
    <d v="2026-03-03T06:19:00"/>
    <d v="2026-03-03T06:19:00"/>
    <s v="NULL"/>
    <s v="Completed"/>
    <x v="8"/>
    <n v="1"/>
    <s v="Load SQL-to-SQL + stratify previous ICG"/>
    <n v="0.75"/>
    <n v="0"/>
    <n v="0.75"/>
    <n v="0"/>
    <n v="0"/>
    <n v="0.75"/>
    <m/>
    <m/>
    <n v="0"/>
    <n v="0"/>
    <n v="0.75"/>
    <n v="0"/>
    <n v="0.75"/>
    <m/>
    <m/>
    <m/>
    <m/>
    <m/>
    <m/>
    <m/>
    <m/>
    <m/>
    <m/>
    <m/>
    <m/>
    <m/>
  </r>
  <r>
    <s v="ICG"/>
    <s v="DEGTICG46084.2326388889"/>
    <m/>
    <s v="Load SQL-to-SQL + stratify previous ICG"/>
    <s v="ICGDEGTICGLoad SQL-to-SQL + stratify previous ICG"/>
    <s v="ICGDEGTICG"/>
    <x v="0"/>
    <s v="Completed"/>
    <x v="0"/>
    <x v="9"/>
    <s v="N"/>
    <m/>
    <m/>
    <m/>
    <n v="2602"/>
    <s v="DEGT"/>
    <s v="ICG"/>
    <s v="START Load SQL-to-SQL + stratify previous ICG"/>
    <s v="END Load SQL-to-SQL + stratify previous ICG"/>
    <d v="2026-03-03T05:35:00"/>
    <d v="2026-03-03T06:07:00"/>
    <d v="2026-03-03T06:07:00"/>
    <s v="NULL"/>
    <s v="Completed"/>
    <x v="9"/>
    <n v="1"/>
    <s v="Load SQL-to-SQL + stratify previous ICG"/>
    <n v="0.53"/>
    <n v="0"/>
    <n v="0.53"/>
    <n v="0"/>
    <n v="0"/>
    <n v="0.53"/>
    <m/>
    <m/>
    <n v="0"/>
    <n v="0"/>
    <n v="0.53"/>
    <n v="0"/>
    <n v="0.53"/>
    <m/>
    <m/>
    <m/>
    <m/>
    <m/>
    <m/>
    <m/>
    <m/>
    <m/>
    <m/>
    <m/>
    <m/>
    <m/>
  </r>
  <r>
    <s v="ICG"/>
    <s v="FRDBICG46084.2340277778"/>
    <m/>
    <s v="Load SQL-to-SQL + stratify previous ICG"/>
    <s v="ICGFRDBICGLoad SQL-to-SQL + stratify previous ICG"/>
    <s v="ICGFRDBICG"/>
    <x v="0"/>
    <s v="Failed"/>
    <x v="0"/>
    <x v="10"/>
    <s v="N"/>
    <m/>
    <m/>
    <m/>
    <n v="2602"/>
    <s v="FRDB"/>
    <s v="ICG"/>
    <s v="START Load SQL-to-SQL + stratify previous ICG"/>
    <s v="NULL"/>
    <d v="2026-03-03T05:37:00"/>
    <d v="2026-03-03T10:03:00"/>
    <d v="2026-03-03T05:55: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1)  "/>
    <s v="Failed"/>
    <x v="10"/>
    <n v="1"/>
    <s v="Load SQL-to-SQL + stratify previous ICG"/>
    <n v="4.43"/>
    <n v="4.43"/>
    <n v="0"/>
    <n v="-4.13"/>
    <n v="0.3"/>
    <n v="0.3"/>
    <m/>
    <m/>
    <n v="4.43"/>
    <n v="-4.13"/>
    <n v="0"/>
    <n v="0.3"/>
    <n v="0.3"/>
    <m/>
    <m/>
    <m/>
    <m/>
    <m/>
    <m/>
    <m/>
    <m/>
    <m/>
    <m/>
    <m/>
    <m/>
    <m/>
  </r>
  <r>
    <s v="ICG"/>
    <s v="ITDBICG46084.2347222222"/>
    <m/>
    <s v="Load SQL-to-SQL + stratify previous ICG"/>
    <s v="ICGITDBICGLoad SQL-to-SQL + stratify previous ICG"/>
    <s v="ICGITDBICG"/>
    <x v="0"/>
    <s v="Completed"/>
    <x v="0"/>
    <x v="11"/>
    <s v="N"/>
    <m/>
    <m/>
    <m/>
    <n v="2602"/>
    <s v="ITDB"/>
    <s v="ICG"/>
    <s v="START Load SQL-to-SQL + stratify previous ICG"/>
    <s v="END Load SQL-to-SQL + stratify previous ICG"/>
    <d v="2026-03-03T05:38:00"/>
    <d v="2026-03-03T05:59:00"/>
    <d v="2026-03-03T05:59:00"/>
    <s v="NULL"/>
    <s v="Completed"/>
    <x v="11"/>
    <n v="1"/>
    <s v="Load SQL-to-SQL + stratify previous ICG"/>
    <n v="0.35"/>
    <n v="0"/>
    <n v="0.35"/>
    <n v="0"/>
    <n v="0"/>
    <n v="0.35"/>
    <m/>
    <m/>
    <n v="0"/>
    <n v="0"/>
    <n v="0.35"/>
    <n v="0"/>
    <n v="0.35"/>
    <m/>
    <m/>
    <m/>
    <m/>
    <m/>
    <m/>
    <m/>
    <m/>
    <m/>
    <m/>
    <m/>
    <m/>
    <m/>
  </r>
  <r>
    <s v="ICG"/>
    <s v="WBUSICG46084.2381944444"/>
    <m/>
    <s v="Load SQL-to-SQL + stratify previous ICG"/>
    <s v="ICGWBUSICGLoad SQL-to-SQL + stratify previous ICG"/>
    <s v="ICGWBUSICG"/>
    <x v="0"/>
    <s v="Completed"/>
    <x v="0"/>
    <x v="12"/>
    <s v="N"/>
    <m/>
    <m/>
    <m/>
    <n v="2602"/>
    <s v="WBUS"/>
    <s v="ICG"/>
    <s v="START Load SQL-to-SQL + stratify previous ICG"/>
    <s v="END Load SQL-to-SQL + stratify previous ICG"/>
    <d v="2026-03-03T05:43:00"/>
    <d v="2026-03-03T06:01:00"/>
    <d v="2026-03-03T06:01:00"/>
    <s v="NULL"/>
    <s v="Completed"/>
    <x v="12"/>
    <n v="1"/>
    <s v="Load SQL-to-SQL + stratify previous ICG"/>
    <n v="0.3"/>
    <n v="0"/>
    <n v="0.3"/>
    <n v="0"/>
    <n v="0"/>
    <n v="0.3"/>
    <m/>
    <m/>
    <n v="0"/>
    <n v="0"/>
    <n v="0.3"/>
    <n v="0"/>
    <n v="0.3"/>
    <m/>
    <m/>
    <m/>
    <m/>
    <m/>
    <m/>
    <m/>
    <m/>
    <m/>
    <m/>
    <m/>
    <m/>
    <m/>
  </r>
  <r>
    <s v="ICG"/>
    <s v="FRDBICG46084.2465277778"/>
    <m/>
    <s v="Load SQL-to-SQL + stratify current ICG"/>
    <s v="ICGFRDBICGLoad SQL-to-SQL + stratify current ICG"/>
    <s v="ICGFRDBICG"/>
    <x v="0"/>
    <s v="Completed"/>
    <x v="0"/>
    <x v="13"/>
    <s v="N"/>
    <m/>
    <m/>
    <m/>
    <n v="2602"/>
    <s v="FRDB"/>
    <s v="ICG"/>
    <s v="START Load SQL-to-SQL + stratify current ICG"/>
    <s v="END Load SQL-to-SQL + stratify current ICG"/>
    <d v="2026-03-03T05:55:00"/>
    <d v="2026-03-03T06:13:00"/>
    <d v="2026-03-03T06:13:00"/>
    <s v="NULL"/>
    <s v="Completed"/>
    <x v="10"/>
    <n v="1"/>
    <s v="Load SQL-to-SQL + stratify current ICG"/>
    <n v="0.3"/>
    <n v="0"/>
    <n v="0.3"/>
    <n v="0"/>
    <n v="0"/>
    <n v="0.3"/>
    <m/>
    <m/>
    <n v="0"/>
    <n v="0"/>
    <n v="0.3"/>
    <n v="0"/>
    <n v="0.3"/>
    <m/>
    <m/>
    <m/>
    <m/>
    <m/>
    <m/>
    <m/>
    <m/>
    <m/>
    <m/>
    <m/>
    <m/>
    <m/>
  </r>
  <r>
    <s v="ICG"/>
    <s v="ITDBICG46084.2493055556"/>
    <m/>
    <s v="Load SQL-to-SQL + stratify current ICG"/>
    <s v="ICGITDBICGLoad SQL-to-SQL + stratify current ICG"/>
    <s v="ICGITDBICG"/>
    <x v="0"/>
    <s v="Completed"/>
    <x v="0"/>
    <x v="14"/>
    <s v="N"/>
    <m/>
    <m/>
    <m/>
    <n v="2602"/>
    <s v="ITDB"/>
    <s v="ICG"/>
    <s v="START Load SQL-to-SQL + stratify current ICG"/>
    <s v="END Load SQL-to-SQL + stratify current ICG"/>
    <d v="2026-03-03T05:59:00"/>
    <d v="2026-03-03T06:20:00"/>
    <d v="2026-03-03T06:20:00"/>
    <s v="NULL"/>
    <s v="Completed"/>
    <x v="11"/>
    <n v="1"/>
    <s v="Load SQL-to-SQL + stratify current ICG"/>
    <n v="0.35"/>
    <n v="0"/>
    <n v="0.35"/>
    <n v="0"/>
    <n v="0"/>
    <n v="0.35"/>
    <m/>
    <m/>
    <n v="0"/>
    <n v="0"/>
    <n v="0.35"/>
    <n v="0"/>
    <n v="0.35"/>
    <m/>
    <m/>
    <m/>
    <m/>
    <m/>
    <m/>
    <m/>
    <m/>
    <m/>
    <m/>
    <m/>
    <m/>
    <m/>
  </r>
  <r>
    <s v="ICG"/>
    <s v="WBUSICG46084.2506944444"/>
    <m/>
    <s v="Load SQL-to-SQL + stratify current ICG"/>
    <s v="ICGWBUSICGLoad SQL-to-SQL + stratify current ICG"/>
    <s v="ICGWBUSICG"/>
    <x v="0"/>
    <s v="Completed"/>
    <x v="0"/>
    <x v="15"/>
    <s v="N"/>
    <m/>
    <m/>
    <m/>
    <n v="2602"/>
    <s v="WBUS"/>
    <s v="ICG"/>
    <s v="START Load SQL-to-SQL + stratify current ICG"/>
    <s v="END Load SQL-to-SQL + stratify current ICG"/>
    <d v="2026-03-03T06:01:00"/>
    <d v="2026-03-03T06:19:00"/>
    <d v="2026-03-03T06:19:00"/>
    <s v="NULL"/>
    <s v="Completed"/>
    <x v="12"/>
    <n v="1"/>
    <s v="Load SQL-to-SQL + stratify current ICG"/>
    <n v="0.3"/>
    <n v="0"/>
    <n v="0.3"/>
    <n v="0"/>
    <n v="0"/>
    <n v="0.3"/>
    <m/>
    <m/>
    <n v="0"/>
    <n v="0"/>
    <n v="0.3"/>
    <n v="0"/>
    <n v="0.3"/>
    <m/>
    <m/>
    <m/>
    <m/>
    <m/>
    <m/>
    <m/>
    <m/>
    <m/>
    <m/>
    <m/>
    <m/>
    <m/>
  </r>
  <r>
    <s v="ICG"/>
    <s v="DEGTICG46084.2548611111"/>
    <m/>
    <s v="Load SQL-to-SQL + stratify current ICG"/>
    <s v="ICGDEGTICGLoad SQL-to-SQL + stratify current ICG"/>
    <s v="ICGDEGTICG"/>
    <x v="0"/>
    <s v="Completed"/>
    <x v="0"/>
    <x v="16"/>
    <s v="N"/>
    <m/>
    <m/>
    <m/>
    <n v="2602"/>
    <s v="DEGT"/>
    <s v="ICG"/>
    <s v="START Load SQL-to-SQL + stratify current ICG"/>
    <s v="END Load SQL-to-SQL + stratify current ICG"/>
    <d v="2026-03-03T06:07:00"/>
    <d v="2026-03-03T06:37:00"/>
    <d v="2026-03-03T06:37:00"/>
    <s v="NULL"/>
    <s v="Completed"/>
    <x v="9"/>
    <n v="1"/>
    <s v="Load SQL-to-SQL + stratify current ICG"/>
    <n v="0.5"/>
    <n v="0"/>
    <n v="0.5"/>
    <n v="0"/>
    <n v="0"/>
    <n v="0.5"/>
    <m/>
    <m/>
    <n v="0"/>
    <n v="0"/>
    <n v="0.5"/>
    <n v="0"/>
    <n v="0.5"/>
    <m/>
    <m/>
    <m/>
    <m/>
    <m/>
    <m/>
    <m/>
    <m/>
    <m/>
    <m/>
    <m/>
    <m/>
    <m/>
  </r>
  <r>
    <s v="ICG"/>
    <s v="BEGTICG46084.2555555556"/>
    <m/>
    <s v="Load SQL-to-SQL + stratify previous ICG"/>
    <s v="ICGBEGTICGLoad SQL-to-SQL + stratify previous ICG"/>
    <s v="ICGBEGTICG"/>
    <x v="0"/>
    <s v="Completed"/>
    <x v="0"/>
    <x v="17"/>
    <s v="N"/>
    <m/>
    <m/>
    <m/>
    <n v="2602"/>
    <s v="BEGT"/>
    <s v="ICG"/>
    <s v="START Load SQL-to-SQL + stratify previous ICG"/>
    <s v="END Load SQL-to-SQL + stratify previous ICG"/>
    <d v="2026-03-03T06:08:00"/>
    <d v="2026-03-03T06:39:00"/>
    <d v="2026-03-03T06:39:00"/>
    <s v="NULL"/>
    <s v="Completed"/>
    <x v="13"/>
    <n v="1"/>
    <s v="Load SQL-to-SQL + stratify previous ICG"/>
    <n v="0.52"/>
    <n v="0"/>
    <n v="0.52"/>
    <n v="0"/>
    <n v="0"/>
    <n v="0.52"/>
    <m/>
    <m/>
    <n v="0"/>
    <n v="0"/>
    <n v="0.52"/>
    <n v="0"/>
    <n v="0.52"/>
    <m/>
    <m/>
    <m/>
    <m/>
    <m/>
    <m/>
    <m/>
    <m/>
    <m/>
    <m/>
    <m/>
    <m/>
    <m/>
  </r>
  <r>
    <s v="ICG"/>
    <s v="FRDBICG46084.2590277778"/>
    <m/>
    <s v="DB copy from ICG"/>
    <s v="ICGFRDBICGDB copy from ICG"/>
    <s v="ICGFRDBICG"/>
    <x v="0"/>
    <s v="Completed"/>
    <x v="0"/>
    <x v="18"/>
    <s v="N"/>
    <m/>
    <m/>
    <m/>
    <n v="2602"/>
    <s v="FRDB"/>
    <s v="ICG"/>
    <s v="START DB copy from ICG"/>
    <s v="END DB copy from ICG"/>
    <d v="2026-03-03T06:13:00"/>
    <d v="2026-03-03T06:14:00"/>
    <d v="2026-03-03T06:14:00"/>
    <s v="NULL"/>
    <s v="Completed"/>
    <x v="10"/>
    <n v="1"/>
    <s v="DB copy from ICG"/>
    <n v="0.02"/>
    <n v="0"/>
    <n v="0.02"/>
    <n v="0"/>
    <n v="0"/>
    <n v="0.02"/>
    <m/>
    <m/>
    <n v="0"/>
    <n v="0"/>
    <n v="0.02"/>
    <n v="0"/>
    <n v="0.02"/>
    <m/>
    <m/>
    <m/>
    <m/>
    <m/>
    <m/>
    <m/>
    <m/>
    <m/>
    <m/>
    <m/>
    <m/>
    <m/>
  </r>
  <r>
    <s v="ICG"/>
    <s v="FRDBICG46084.2597222222"/>
    <m/>
    <s v="P-1 M-1 NPV ICG"/>
    <s v="ICGFRDBICGP-1 M-1 NPV ICG"/>
    <s v="ICGFRDBICG"/>
    <x v="0"/>
    <s v="Completed"/>
    <x v="0"/>
    <x v="19"/>
    <s v="N"/>
    <m/>
    <m/>
    <m/>
    <n v="2602"/>
    <s v="FRDB"/>
    <s v="ICG"/>
    <s v="START P-1 M-1 NPV ICG"/>
    <s v="END P-1 M-1 NPV ICG"/>
    <d v="2026-03-03T06:14:00"/>
    <d v="2026-03-03T06:25:00"/>
    <d v="2026-03-03T06:25:00"/>
    <s v="NULL"/>
    <s v="Completed"/>
    <x v="10"/>
    <n v="1"/>
    <s v="P-1 M-1 NPV ICG"/>
    <n v="0.18"/>
    <n v="0"/>
    <n v="0.18"/>
    <n v="0"/>
    <n v="0"/>
    <n v="0.18"/>
    <m/>
    <m/>
    <n v="0"/>
    <n v="0"/>
    <n v="0.18"/>
    <n v="0"/>
    <n v="0.18"/>
    <m/>
    <m/>
    <m/>
    <m/>
    <m/>
    <m/>
    <m/>
    <m/>
    <m/>
    <m/>
    <m/>
    <m/>
    <m/>
  </r>
  <r>
    <s v="ICG"/>
    <s v="NLBTRICG46084.2631944444"/>
    <m/>
    <s v="Load SQL-to-SQL + stratify current ICG"/>
    <s v="ICGNLBTRICGLoad SQL-to-SQL + stratify current ICG"/>
    <s v="ICGNLBTRICG"/>
    <x v="0"/>
    <s v="Completed"/>
    <x v="0"/>
    <x v="20"/>
    <s v="N"/>
    <m/>
    <m/>
    <m/>
    <n v="2602"/>
    <s v="NLBTR"/>
    <s v="ICG"/>
    <s v="START Load SQL-to-SQL + stratify current ICG"/>
    <s v="END Load SQL-to-SQL + stratify current ICG"/>
    <d v="2026-03-03T06:19:00"/>
    <d v="2026-03-03T07:02:00"/>
    <d v="2026-03-03T07:02:00"/>
    <s v="NULL"/>
    <s v="Completed"/>
    <x v="8"/>
    <n v="1"/>
    <s v="Load SQL-to-SQL + stratify current ICG"/>
    <n v="0.72"/>
    <n v="0"/>
    <n v="0.72"/>
    <n v="0"/>
    <n v="0"/>
    <n v="0.72"/>
    <m/>
    <m/>
    <n v="0"/>
    <n v="0"/>
    <n v="0.72"/>
    <n v="0"/>
    <n v="0.72"/>
    <m/>
    <m/>
    <m/>
    <m/>
    <m/>
    <m/>
    <m/>
    <m/>
    <m/>
    <m/>
    <m/>
    <m/>
    <m/>
  </r>
  <r>
    <s v="ICG"/>
    <s v="WBUSICG46084.2631944444"/>
    <m/>
    <s v="DB copy from ICG"/>
    <s v="ICGWBUSICGDB copy from ICG"/>
    <s v="ICGWBUSICG"/>
    <x v="0"/>
    <s v="Completed"/>
    <x v="0"/>
    <x v="21"/>
    <s v="N"/>
    <m/>
    <m/>
    <m/>
    <n v="2602"/>
    <s v="WBUS"/>
    <s v="ICG"/>
    <s v="START DB copy from ICG"/>
    <s v="END DB copy from ICG"/>
    <d v="2026-03-03T06:19:00"/>
    <d v="2026-03-03T06:21:00"/>
    <d v="2026-03-03T06:21:00"/>
    <s v="NULL"/>
    <s v="Completed"/>
    <x v="12"/>
    <n v="1"/>
    <s v="DB copy from ICG"/>
    <n v="0.03"/>
    <n v="0"/>
    <n v="0.03"/>
    <n v="0"/>
    <n v="0"/>
    <n v="0.03"/>
    <m/>
    <m/>
    <n v="0"/>
    <n v="0"/>
    <n v="0.03"/>
    <n v="0"/>
    <n v="0.03"/>
    <m/>
    <m/>
    <m/>
    <m/>
    <m/>
    <m/>
    <m/>
    <m/>
    <m/>
    <m/>
    <m/>
    <m/>
    <m/>
  </r>
  <r>
    <s v="ICG"/>
    <s v="ITDBICG46084.2638888889"/>
    <m/>
    <s v="DB copy from ICG"/>
    <s v="ICGITDBICGDB copy from ICG"/>
    <s v="ICGITDBICG"/>
    <x v="0"/>
    <s v="Completed"/>
    <x v="0"/>
    <x v="22"/>
    <s v="N"/>
    <m/>
    <m/>
    <m/>
    <n v="2602"/>
    <s v="ITDB"/>
    <s v="ICG"/>
    <s v="START DB copy from ICG"/>
    <s v="END DB copy from ICG"/>
    <d v="2026-03-03T06:20:00"/>
    <d v="2026-03-03T06:21:00"/>
    <d v="2026-03-03T06:21:00"/>
    <s v="NULL"/>
    <s v="Completed"/>
    <x v="11"/>
    <n v="1"/>
    <s v="DB copy from ICG"/>
    <n v="0.02"/>
    <n v="0"/>
    <n v="0.02"/>
    <n v="0"/>
    <n v="0"/>
    <n v="0.02"/>
    <m/>
    <m/>
    <n v="0"/>
    <n v="0"/>
    <n v="0.02"/>
    <n v="0"/>
    <n v="0.02"/>
    <m/>
    <m/>
    <m/>
    <m/>
    <m/>
    <m/>
    <m/>
    <m/>
    <m/>
    <m/>
    <m/>
    <m/>
    <m/>
  </r>
  <r>
    <s v="ICG"/>
    <s v="WBUSICG46084.2645833333"/>
    <m/>
    <s v="P-1 M-1 NPV ICG"/>
    <s v="ICGWBUSICGP-1 M-1 NPV ICG"/>
    <s v="ICGWBUSICG"/>
    <x v="0"/>
    <s v="Completed"/>
    <x v="0"/>
    <x v="23"/>
    <s v="N"/>
    <m/>
    <m/>
    <m/>
    <n v="2602"/>
    <s v="WBUS"/>
    <s v="ICG"/>
    <s v="START P-1 M-1 NPV ICG"/>
    <s v="END P-1 M-1 NPV ICG"/>
    <d v="2026-03-03T06:21:00"/>
    <d v="2026-03-03T06:28:00"/>
    <d v="2026-03-03T06:28:00"/>
    <s v="NULL"/>
    <s v="Completed"/>
    <x v="12"/>
    <n v="1"/>
    <s v="P-1 M-1 NPV ICG"/>
    <n v="0.12"/>
    <n v="0"/>
    <n v="0.12"/>
    <n v="0"/>
    <n v="0"/>
    <n v="0.12"/>
    <m/>
    <m/>
    <n v="0"/>
    <n v="0"/>
    <n v="0.12"/>
    <n v="0"/>
    <n v="0.12"/>
    <m/>
    <m/>
    <m/>
    <m/>
    <m/>
    <m/>
    <m/>
    <m/>
    <m/>
    <m/>
    <m/>
    <m/>
    <m/>
  </r>
  <r>
    <s v="ICG"/>
    <s v="ITDBICG46084.2645833333"/>
    <m/>
    <s v="P-1 M-1 NPV ICG"/>
    <s v="ICGITDBICGP-1 M-1 NPV ICG"/>
    <s v="ICGITDBICG"/>
    <x v="0"/>
    <s v="Completed"/>
    <x v="0"/>
    <x v="24"/>
    <s v="N"/>
    <m/>
    <m/>
    <m/>
    <n v="2602"/>
    <s v="ITDB"/>
    <s v="ICG"/>
    <s v="START P-1 M-1 NPV ICG"/>
    <s v="END P-1 M-1 NPV ICG"/>
    <d v="2026-03-03T06:21:00"/>
    <d v="2026-03-03T06:30:00"/>
    <d v="2026-03-03T06:30:00"/>
    <s v="NULL"/>
    <s v="Completed"/>
    <x v="11"/>
    <n v="1"/>
    <s v="P-1 M-1 NPV ICG"/>
    <n v="0.15"/>
    <n v="0"/>
    <n v="0.15"/>
    <n v="0"/>
    <n v="0"/>
    <n v="0.15"/>
    <m/>
    <m/>
    <n v="0"/>
    <n v="0"/>
    <n v="0.15"/>
    <n v="0"/>
    <n v="0.15"/>
    <m/>
    <m/>
    <m/>
    <m/>
    <m/>
    <m/>
    <m/>
    <m/>
    <m/>
    <m/>
    <m/>
    <m/>
    <m/>
  </r>
  <r>
    <s v="ICG"/>
    <s v="FRDBICG46084.2673611111"/>
    <m/>
    <s v="P-1 M-1 planning ICG"/>
    <s v="ICGFRDBICGP-1 M-1 planning ICG"/>
    <s v="ICGFRDBICG"/>
    <x v="0"/>
    <s v="Completed"/>
    <x v="0"/>
    <x v="25"/>
    <s v="N"/>
    <m/>
    <m/>
    <m/>
    <n v="2602"/>
    <s v="FRDB"/>
    <s v="ICG"/>
    <s v="START P-1 M-1 planning ICG"/>
    <s v="END P-1 M-1 planning ICG"/>
    <d v="2026-03-03T06:25:00"/>
    <d v="2026-03-03T08:08:00"/>
    <d v="2026-03-03T08:09:00"/>
    <s v="NULL"/>
    <s v="Completed"/>
    <x v="10"/>
    <n v="1"/>
    <s v="P-1 M-1 planning ICG"/>
    <n v="1.72"/>
    <n v="0"/>
    <n v="1.72"/>
    <n v="0.02"/>
    <n v="0.02"/>
    <n v="1.74"/>
    <m/>
    <m/>
    <n v="0"/>
    <n v="0.02"/>
    <n v="1.72"/>
    <n v="0.02"/>
    <n v="1.74"/>
    <m/>
    <m/>
    <m/>
    <m/>
    <m/>
    <m/>
    <m/>
    <m/>
    <m/>
    <m/>
    <m/>
    <m/>
    <m/>
  </r>
  <r>
    <s v="ICG"/>
    <s v="WBUSICG46084.2694444444"/>
    <m/>
    <s v="P-1 M-1 planning ICG"/>
    <s v="ICGWBUSICGP-1 M-1 planning ICG"/>
    <s v="ICGWBUSICG"/>
    <x v="0"/>
    <s v="Completed"/>
    <x v="0"/>
    <x v="26"/>
    <s v="N"/>
    <m/>
    <m/>
    <m/>
    <n v="2602"/>
    <s v="WBUS"/>
    <s v="ICG"/>
    <s v="START P-1 M-1 planning ICG"/>
    <s v="END P-1 M-1 planning ICG"/>
    <d v="2026-03-03T06:28:00"/>
    <d v="2026-03-03T10:18:00"/>
    <d v="2026-03-03T10:18:00"/>
    <s v="NULL"/>
    <s v="Completed"/>
    <x v="12"/>
    <n v="1"/>
    <s v="P-1 M-1 planning ICG"/>
    <n v="3.83"/>
    <n v="0"/>
    <n v="3.83"/>
    <n v="0"/>
    <n v="0"/>
    <n v="3.83"/>
    <m/>
    <m/>
    <n v="0"/>
    <n v="0"/>
    <n v="3.83"/>
    <n v="0"/>
    <n v="3.83"/>
    <m/>
    <m/>
    <m/>
    <m/>
    <m/>
    <m/>
    <m/>
    <m/>
    <m/>
    <m/>
    <m/>
    <m/>
    <m/>
  </r>
  <r>
    <s v="ICG"/>
    <s v="ITDBICG46084.2708333333"/>
    <m/>
    <s v="P-1 M-1 planning ICG"/>
    <s v="ICGITDBICGP-1 M-1 planning ICG"/>
    <s v="ICGITDBICG"/>
    <x v="0"/>
    <s v="Completed"/>
    <x v="0"/>
    <x v="27"/>
    <s v="N"/>
    <m/>
    <m/>
    <m/>
    <n v="2602"/>
    <s v="ITDB"/>
    <s v="ICG"/>
    <s v="START P-1 M-1 planning ICG"/>
    <s v="END P-1 M-1 planning ICG"/>
    <d v="2026-03-03T06:30:00"/>
    <d v="2026-03-03T09:58:00"/>
    <d v="2026-03-03T09:58:00"/>
    <s v="NULL"/>
    <s v="Completed"/>
    <x v="11"/>
    <n v="1"/>
    <s v="P-1 M-1 planning ICG"/>
    <n v="3.47"/>
    <n v="0"/>
    <n v="3.47"/>
    <n v="0"/>
    <n v="0"/>
    <n v="3.47"/>
    <m/>
    <m/>
    <n v="0"/>
    <n v="0"/>
    <n v="3.47"/>
    <n v="0"/>
    <n v="3.47"/>
    <m/>
    <m/>
    <m/>
    <m/>
    <m/>
    <m/>
    <m/>
    <m/>
    <m/>
    <m/>
    <m/>
    <m/>
    <m/>
  </r>
  <r>
    <s v="ICG"/>
    <s v="DEGTICG46084.2756944444"/>
    <m/>
    <s v="DB copy from ICG"/>
    <s v="ICGDEGTICGDB copy from ICG"/>
    <s v="ICGDEGTICG"/>
    <x v="0"/>
    <s v="Completed"/>
    <x v="0"/>
    <x v="28"/>
    <s v="N"/>
    <m/>
    <m/>
    <m/>
    <n v="2602"/>
    <s v="DEGT"/>
    <s v="ICG"/>
    <s v="START DB copy from ICG"/>
    <s v="END DB copy from ICG"/>
    <d v="2026-03-03T06:37:00"/>
    <d v="2026-03-03T06:38:00"/>
    <d v="2026-03-03T06:38:00"/>
    <s v="NULL"/>
    <s v="Completed"/>
    <x v="9"/>
    <n v="1"/>
    <s v="DB copy from ICG"/>
    <n v="0.02"/>
    <n v="0"/>
    <n v="0.02"/>
    <n v="0"/>
    <n v="0"/>
    <n v="0.02"/>
    <m/>
    <m/>
    <n v="0"/>
    <n v="0"/>
    <n v="0.02"/>
    <n v="0"/>
    <n v="0.02"/>
    <m/>
    <m/>
    <m/>
    <m/>
    <m/>
    <m/>
    <m/>
    <m/>
    <m/>
    <m/>
    <m/>
    <m/>
    <m/>
  </r>
  <r>
    <s v="ICG"/>
    <s v="DEGTICG46084.2763888889"/>
    <m/>
    <s v="P-1 M-1 NPV ICG"/>
    <s v="ICGDEGTICGP-1 M-1 NPV ICG"/>
    <s v="ICGDEGTICG"/>
    <x v="0"/>
    <s v="Completed"/>
    <x v="0"/>
    <x v="29"/>
    <s v="N"/>
    <m/>
    <m/>
    <m/>
    <n v="2602"/>
    <s v="DEGT"/>
    <s v="ICG"/>
    <s v="START P-1 M-1 NPV ICG"/>
    <s v="END P-1 M-1 NPV ICG"/>
    <d v="2026-03-03T06:38:00"/>
    <d v="2026-03-03T06:58:00"/>
    <d v="2026-03-03T06:58:00"/>
    <s v="NULL"/>
    <s v="Completed"/>
    <x v="9"/>
    <n v="1"/>
    <s v="P-1 M-1 NPV ICG"/>
    <n v="0.33"/>
    <n v="0"/>
    <n v="0.33"/>
    <n v="0"/>
    <n v="0"/>
    <n v="0.33"/>
    <m/>
    <m/>
    <n v="0"/>
    <n v="0"/>
    <n v="0.33"/>
    <n v="0"/>
    <n v="0.33"/>
    <m/>
    <m/>
    <m/>
    <m/>
    <m/>
    <m/>
    <m/>
    <m/>
    <m/>
    <m/>
    <m/>
    <m/>
    <m/>
  </r>
  <r>
    <s v="ICG"/>
    <s v="BEGTICG46084.2770833333"/>
    <m/>
    <s v="Load SQL-to-SQL + stratify current ICG"/>
    <s v="ICGBEGTICGLoad SQL-to-SQL + stratify current ICG"/>
    <s v="ICGBEGTICG"/>
    <x v="0"/>
    <s v="Completed"/>
    <x v="0"/>
    <x v="30"/>
    <s v="N"/>
    <m/>
    <m/>
    <m/>
    <n v="2602"/>
    <s v="BEGT"/>
    <s v="ICG"/>
    <s v="START Load SQL-to-SQL + stratify current ICG"/>
    <s v="END Load SQL-to-SQL + stratify current ICG"/>
    <d v="2026-03-03T06:39:00"/>
    <d v="2026-03-03T07:12:00"/>
    <d v="2026-03-03T07:12:00"/>
    <s v="NULL"/>
    <s v="Completed"/>
    <x v="13"/>
    <n v="1"/>
    <s v="Load SQL-to-SQL + stratify current ICG"/>
    <n v="0.55000000000000004"/>
    <n v="0"/>
    <n v="0.55000000000000004"/>
    <n v="0"/>
    <n v="0"/>
    <n v="0.55000000000000004"/>
    <m/>
    <m/>
    <n v="0"/>
    <n v="0"/>
    <n v="0.55000000000000004"/>
    <n v="0"/>
    <n v="0.55000000000000004"/>
    <m/>
    <m/>
    <m/>
    <m/>
    <m/>
    <m/>
    <m/>
    <m/>
    <m/>
    <m/>
    <m/>
    <m/>
    <m/>
  </r>
  <r>
    <s v="ICG"/>
    <s v="DEGTICG46084.2902777778"/>
    <m/>
    <s v="P-1 M-1 Non-IRM planning ICG"/>
    <s v="ICGDEGTICGP-1 M-1 Non-IRM planning ICG"/>
    <s v="ICGDEGTICG"/>
    <x v="0"/>
    <s v="Completed"/>
    <x v="0"/>
    <x v="31"/>
    <s v="N"/>
    <m/>
    <m/>
    <m/>
    <n v="2602"/>
    <s v="DEGT"/>
    <s v="ICG"/>
    <s v="START P-1 M-1 Non-IRM planning ICG"/>
    <s v="END P-1 M-1 Non-IRM planning ICG"/>
    <d v="2026-03-03T06:58:00"/>
    <d v="2026-03-03T15:23:00"/>
    <d v="2026-03-03T15:23:00"/>
    <s v="NULL"/>
    <s v="Completed"/>
    <x v="9"/>
    <n v="1"/>
    <s v="P-1 M-1 Non-IRM planning ICG"/>
    <n v="8.42"/>
    <n v="0"/>
    <n v="8.42"/>
    <n v="0"/>
    <n v="0"/>
    <n v="8.42"/>
    <m/>
    <m/>
    <n v="0"/>
    <n v="0"/>
    <n v="8.42"/>
    <n v="0"/>
    <n v="8.42"/>
    <m/>
    <m/>
    <m/>
    <m/>
    <m/>
    <m/>
    <m/>
    <m/>
    <m/>
    <m/>
    <m/>
    <m/>
    <m/>
  </r>
  <r>
    <s v="ICG"/>
    <s v="NLBTRICG46084.2930555556"/>
    <m/>
    <s v="DB copy from ICG"/>
    <s v="ICGNLBTRICGDB copy from ICG"/>
    <s v="ICGNLBTRICG"/>
    <x v="0"/>
    <s v="Completed"/>
    <x v="0"/>
    <x v="32"/>
    <s v="N"/>
    <m/>
    <m/>
    <m/>
    <n v="2602"/>
    <s v="NLBTR"/>
    <s v="ICG"/>
    <s v="START DB copy from ICG"/>
    <s v="END DB copy from ICG"/>
    <d v="2026-03-03T07:02:00"/>
    <d v="2026-03-03T07:03:00"/>
    <d v="2026-03-03T07:03:00"/>
    <s v="NULL"/>
    <s v="Completed"/>
    <x v="8"/>
    <n v="1"/>
    <s v="DB copy from ICG"/>
    <n v="0.02"/>
    <n v="0"/>
    <n v="0.02"/>
    <n v="0"/>
    <n v="0"/>
    <n v="0.02"/>
    <m/>
    <m/>
    <n v="0"/>
    <n v="0"/>
    <n v="0.02"/>
    <n v="0"/>
    <n v="0.02"/>
    <m/>
    <m/>
    <m/>
    <m/>
    <m/>
    <m/>
    <m/>
    <m/>
    <m/>
    <m/>
    <m/>
    <m/>
    <m/>
  </r>
  <r>
    <s v="ICG"/>
    <s v="NLBTRICG46084.29375"/>
    <m/>
    <s v="P-1 M-1 NPV ICG"/>
    <s v="ICGNLBTRICGP-1 M-1 NPV ICG"/>
    <s v="ICGNLBTRICG"/>
    <x v="0"/>
    <s v="Completed"/>
    <x v="0"/>
    <x v="33"/>
    <s v="N"/>
    <m/>
    <m/>
    <m/>
    <n v="2602"/>
    <s v="NLBTR"/>
    <s v="ICG"/>
    <s v="START P-1 M-1 NPV ICG"/>
    <s v="END P-1 M-1 NPV ICG"/>
    <d v="2026-03-03T07:03:00"/>
    <d v="2026-03-03T07:33:00"/>
    <d v="2026-03-03T07:33:00"/>
    <s v="NULL"/>
    <s v="Completed"/>
    <x v="8"/>
    <n v="1"/>
    <s v="P-1 M-1 NPV ICG"/>
    <n v="0.5"/>
    <n v="0"/>
    <n v="0.5"/>
    <n v="0"/>
    <n v="0"/>
    <n v="0.5"/>
    <m/>
    <m/>
    <n v="0"/>
    <n v="0"/>
    <n v="0.5"/>
    <n v="0"/>
    <n v="0.5"/>
    <m/>
    <m/>
    <m/>
    <m/>
    <m/>
    <m/>
    <m/>
    <m/>
    <m/>
    <m/>
    <m/>
    <m/>
    <m/>
  </r>
  <r>
    <s v="ICG"/>
    <s v="BEGTICG46084.3"/>
    <m/>
    <s v="DB copy from ICG"/>
    <s v="ICGBEGTICGDB copy from ICG"/>
    <s v="ICGBEGTICG"/>
    <x v="0"/>
    <s v="Completed"/>
    <x v="0"/>
    <x v="34"/>
    <s v="N"/>
    <m/>
    <m/>
    <m/>
    <n v="2602"/>
    <s v="BEGT"/>
    <s v="ICG"/>
    <s v="START DB copy from ICG"/>
    <s v="END DB copy from ICG"/>
    <d v="2026-03-03T07:12:00"/>
    <d v="2026-03-03T07:14:00"/>
    <d v="2026-03-03T07:14:00"/>
    <s v="NULL"/>
    <s v="Completed"/>
    <x v="13"/>
    <n v="1"/>
    <s v="DB copy from ICG"/>
    <n v="0.03"/>
    <n v="0"/>
    <n v="0.03"/>
    <n v="0"/>
    <n v="0"/>
    <n v="0.03"/>
    <m/>
    <m/>
    <n v="0"/>
    <n v="0"/>
    <n v="0.03"/>
    <n v="0"/>
    <n v="0.03"/>
    <m/>
    <m/>
    <m/>
    <m/>
    <m/>
    <m/>
    <m/>
    <m/>
    <m/>
    <m/>
    <m/>
    <m/>
    <m/>
  </r>
  <r>
    <s v="ICG"/>
    <s v="BEGTICG46084.3013888889"/>
    <m/>
    <s v="P-1 M-1 NPV ICG"/>
    <s v="ICGBEGTICGP-1 M-1 NPV ICG"/>
    <s v="ICGBEGTICG"/>
    <x v="0"/>
    <s v="Completed"/>
    <x v="0"/>
    <x v="35"/>
    <s v="N"/>
    <m/>
    <m/>
    <m/>
    <n v="2602"/>
    <s v="BEGT"/>
    <s v="ICG"/>
    <s v="START P-1 M-1 NPV ICG"/>
    <s v="END P-1 M-1 NPV ICG"/>
    <d v="2026-03-03T07:14:00"/>
    <d v="2026-03-03T07:27:00"/>
    <d v="2026-03-03T07:27:00"/>
    <s v="NULL"/>
    <s v="Completed"/>
    <x v="13"/>
    <n v="1"/>
    <s v="P-1 M-1 NPV ICG"/>
    <n v="0.22"/>
    <n v="0"/>
    <n v="0.22"/>
    <n v="0"/>
    <n v="0"/>
    <n v="0.22"/>
    <m/>
    <m/>
    <n v="0"/>
    <n v="0"/>
    <n v="0.22"/>
    <n v="0"/>
    <n v="0.22"/>
    <m/>
    <m/>
    <m/>
    <m/>
    <m/>
    <m/>
    <m/>
    <m/>
    <m/>
    <m/>
    <m/>
    <m/>
    <m/>
  </r>
  <r>
    <s v="ICG"/>
    <s v="BEGTICG46084.3104166667"/>
    <m/>
    <s v="P-1 M-1 Non-IRM planning ICG"/>
    <s v="ICGBEGTICGP-1 M-1 Non-IRM planning ICG"/>
    <s v="ICGBEGTICG"/>
    <x v="0"/>
    <s v="Completed"/>
    <x v="0"/>
    <x v="36"/>
    <s v="N"/>
    <m/>
    <m/>
    <m/>
    <n v="2602"/>
    <s v="BEGT"/>
    <s v="ICG"/>
    <s v="START P-1 M-1 Non-IRM planning ICG"/>
    <s v="END P-1 M-1 Non-IRM planning ICG"/>
    <d v="2026-03-03T07:27:00"/>
    <d v="2026-03-03T13:55:00"/>
    <d v="2026-03-03T13:55:00"/>
    <s v="NULL"/>
    <s v="Completed"/>
    <x v="13"/>
    <n v="1"/>
    <s v="P-1 M-1 Non-IRM planning ICG"/>
    <n v="6.47"/>
    <n v="0"/>
    <n v="6.47"/>
    <n v="0"/>
    <n v="0"/>
    <n v="6.47"/>
    <m/>
    <m/>
    <n v="0"/>
    <n v="0"/>
    <n v="6.47"/>
    <n v="0"/>
    <n v="6.47"/>
    <m/>
    <m/>
    <m/>
    <m/>
    <m/>
    <m/>
    <m/>
    <m/>
    <m/>
    <m/>
    <m/>
    <m/>
    <m/>
  </r>
  <r>
    <s v="ICG"/>
    <s v="NLBTRICG46084.3145833333"/>
    <m/>
    <s v="P-1 M-1 Non-IRM planning ICG"/>
    <s v="ICGNLBTRICGP-1 M-1 Non-IRM planning ICG"/>
    <s v="ICGNLBTRICG"/>
    <x v="0"/>
    <s v="Completed"/>
    <x v="0"/>
    <x v="37"/>
    <s v="N"/>
    <m/>
    <m/>
    <m/>
    <n v="2602"/>
    <s v="NLBTR"/>
    <s v="ICG"/>
    <s v="START P-1 M-1 Non-IRM planning ICG"/>
    <s v="END P-1 M-1 Non-IRM planning ICG"/>
    <d v="2026-03-03T07:33:00"/>
    <d v="2026-03-04T01:40:00"/>
    <d v="2026-03-04T01:40:00"/>
    <s v="NULL"/>
    <s v="Completed"/>
    <x v="8"/>
    <n v="1"/>
    <s v="P-1 M-1 Non-IRM planning ICG"/>
    <n v="18.12"/>
    <n v="0"/>
    <n v="18.12"/>
    <n v="0"/>
    <n v="0"/>
    <n v="18.12"/>
    <m/>
    <m/>
    <n v="0"/>
    <n v="0"/>
    <n v="18.12"/>
    <n v="0"/>
    <n v="18.12"/>
    <m/>
    <m/>
    <m/>
    <m/>
    <m/>
    <m/>
    <m/>
    <m/>
    <m/>
    <m/>
    <m/>
    <m/>
    <m/>
  </r>
  <r>
    <s v="ICG"/>
    <s v="FRDBICG46084.3395833333"/>
    <m/>
    <s v="P-0 M-0 NPV ICG"/>
    <s v="ICGFRDBICGP-0 M-0 NPV ICG"/>
    <s v="ICGFRDBICG"/>
    <x v="0"/>
    <s v="Completed"/>
    <x v="0"/>
    <x v="38"/>
    <s v="N"/>
    <m/>
    <m/>
    <m/>
    <n v="2602"/>
    <s v="FRDB"/>
    <s v="ICG"/>
    <s v="START P-0 M-0 NPV ICG"/>
    <s v="END P-0 M-0 NPV ICG"/>
    <d v="2026-03-03T08:09:00"/>
    <d v="2026-03-03T08:12:00"/>
    <d v="2026-03-03T08:12:00"/>
    <s v="NULL"/>
    <s v="Completed"/>
    <x v="10"/>
    <n v="1"/>
    <s v="P-0 M-0 NPV ICG"/>
    <n v="0.05"/>
    <n v="0"/>
    <n v="0.05"/>
    <n v="0"/>
    <n v="0"/>
    <n v="0.05"/>
    <m/>
    <m/>
    <n v="0"/>
    <n v="0"/>
    <n v="0.05"/>
    <n v="0"/>
    <n v="0.05"/>
    <m/>
    <m/>
    <m/>
    <m/>
    <m/>
    <m/>
    <m/>
    <m/>
    <m/>
    <m/>
    <m/>
    <m/>
    <m/>
  </r>
  <r>
    <s v="ICG"/>
    <s v="FRDBICG46084.3416666667"/>
    <m/>
    <s v="P-0 M-0 planning ICG"/>
    <s v="ICGFRDBICGP-0 M-0 planning ICG"/>
    <s v="ICGFRDBICG"/>
    <x v="0"/>
    <s v="Completed"/>
    <x v="0"/>
    <x v="39"/>
    <s v="N"/>
    <m/>
    <m/>
    <m/>
    <n v="2602"/>
    <s v="FRDB"/>
    <s v="ICG"/>
    <s v="START P-0 M-0 planning ICG"/>
    <s v="END P-0 M-0 planning ICG"/>
    <d v="2026-03-03T08:12:00"/>
    <d v="2026-03-03T10:01:00"/>
    <d v="2026-03-03T10:01:00"/>
    <s v="NULL"/>
    <s v="Completed"/>
    <x v="10"/>
    <n v="1"/>
    <s v="P-0 M-0 planning ICG"/>
    <n v="1.82"/>
    <n v="0"/>
    <n v="1.82"/>
    <n v="0"/>
    <n v="0"/>
    <n v="1.82"/>
    <m/>
    <m/>
    <n v="0"/>
    <n v="0"/>
    <n v="1.82"/>
    <n v="0"/>
    <n v="1.82"/>
    <m/>
    <m/>
    <m/>
    <m/>
    <m/>
    <m/>
    <m/>
    <m/>
    <m/>
    <m/>
    <m/>
    <m/>
    <m/>
  </r>
  <r>
    <s v="ICG"/>
    <s v="ITDBICG46084.4152777778"/>
    <m/>
    <s v="P-0 M-0 NPV ICG"/>
    <s v="ICGITDBICGP-0 M-0 NPV ICG"/>
    <s v="ICGITDBICG"/>
    <x v="0"/>
    <s v="Completed"/>
    <x v="0"/>
    <x v="40"/>
    <s v="N"/>
    <m/>
    <m/>
    <m/>
    <n v="2602"/>
    <s v="ITDB"/>
    <s v="ICG"/>
    <s v="START P-0 M-0 NPV ICG"/>
    <s v="END P-0 M-0 NPV ICG"/>
    <d v="2026-03-03T09:58:00"/>
    <d v="2026-03-03T10:03:00"/>
    <d v="2026-03-03T10:03:00"/>
    <s v="NULL"/>
    <s v="Completed"/>
    <x v="11"/>
    <n v="1"/>
    <s v="P-0 M-0 NPV ICG"/>
    <n v="0.08"/>
    <n v="0"/>
    <n v="0.08"/>
    <n v="0"/>
    <n v="0"/>
    <n v="0.08"/>
    <m/>
    <m/>
    <n v="0"/>
    <n v="0"/>
    <n v="0.08"/>
    <n v="0"/>
    <n v="0.08"/>
    <m/>
    <m/>
    <m/>
    <m/>
    <m/>
    <m/>
    <m/>
    <m/>
    <m/>
    <m/>
    <m/>
    <m/>
    <m/>
  </r>
  <r>
    <s v="ICG"/>
    <s v="FRDBICG46084.4173611111"/>
    <m/>
    <s v="update statistics light ICG"/>
    <s v="ICGFRDBICGupdate statistics light ICG"/>
    <s v="ICGFRDBICG"/>
    <x v="0"/>
    <s v="Failed"/>
    <x v="0"/>
    <x v="41"/>
    <s v="N"/>
    <m/>
    <m/>
    <m/>
    <n v="2602"/>
    <s v="FRDB"/>
    <s v="ICG"/>
    <s v="START update statistics light ICG"/>
    <s v="NULL"/>
    <d v="2026-03-03T10:01:00"/>
    <d v="2026-03-03T10:03:00"/>
    <d v="2026-03-03T10:38: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1)  "/>
    <s v="Failed"/>
    <x v="10"/>
    <n v="1"/>
    <s v="update statistics light ICG"/>
    <n v="0.03"/>
    <n v="0.03"/>
    <n v="0"/>
    <n v="0.57999999999999996"/>
    <n v="0.61"/>
    <n v="0.61"/>
    <m/>
    <m/>
    <n v="0.03"/>
    <n v="0.57999999999999996"/>
    <n v="0"/>
    <n v="0.61"/>
    <n v="0.61"/>
    <m/>
    <m/>
    <m/>
    <m/>
    <m/>
    <m/>
    <m/>
    <m/>
    <m/>
    <m/>
    <m/>
    <m/>
    <m/>
  </r>
  <r>
    <s v="ICG"/>
    <s v="ITDBICG46084.41875"/>
    <m/>
    <s v="P-0 M-0 planning ICG"/>
    <s v="ICGITDBICGP-0 M-0 planning ICG"/>
    <s v="ICGITDBICG"/>
    <x v="0"/>
    <s v="Completed"/>
    <x v="0"/>
    <x v="42"/>
    <s v="N"/>
    <m/>
    <m/>
    <m/>
    <n v="2602"/>
    <s v="ITDB"/>
    <s v="ICG"/>
    <s v="START P-0 M-0 planning ICG"/>
    <s v="END P-0 M-0 planning ICG"/>
    <d v="2026-03-03T10:03:00"/>
    <d v="2026-03-03T13:51:00"/>
    <d v="2026-03-03T13:51:00"/>
    <s v="NULL"/>
    <s v="Completed"/>
    <x v="11"/>
    <n v="1"/>
    <s v="P-0 M-0 planning ICG"/>
    <n v="3.8"/>
    <n v="0"/>
    <n v="3.8"/>
    <n v="0"/>
    <n v="0"/>
    <n v="3.8"/>
    <m/>
    <m/>
    <n v="0"/>
    <n v="0"/>
    <n v="3.8"/>
    <n v="0"/>
    <n v="3.8"/>
    <m/>
    <m/>
    <m/>
    <m/>
    <m/>
    <m/>
    <m/>
    <m/>
    <m/>
    <m/>
    <m/>
    <m/>
    <m/>
  </r>
  <r>
    <s v="ICG"/>
    <s v="WBUSICG46084.4291666667"/>
    <m/>
    <s v="P-0 M-0 NPV ICG"/>
    <s v="ICGWBUSICGP-0 M-0 NPV ICG"/>
    <s v="ICGWBUSICG"/>
    <x v="0"/>
    <s v="Completed"/>
    <x v="0"/>
    <x v="43"/>
    <s v="N"/>
    <m/>
    <m/>
    <m/>
    <n v="2602"/>
    <s v="WBUS"/>
    <s v="ICG"/>
    <s v="START P-0 M-0 NPV ICG"/>
    <s v="END P-0 M-0 NPV ICG"/>
    <d v="2026-03-03T10:18:00"/>
    <d v="2026-03-03T10:22:00"/>
    <d v="2026-03-03T10:22:00"/>
    <s v="NULL"/>
    <s v="Completed"/>
    <x v="12"/>
    <n v="1"/>
    <s v="P-0 M-0 NPV ICG"/>
    <n v="7.0000000000000007E-2"/>
    <n v="0"/>
    <n v="7.0000000000000007E-2"/>
    <n v="0"/>
    <n v="0"/>
    <n v="7.0000000000000007E-2"/>
    <m/>
    <m/>
    <n v="0"/>
    <n v="0"/>
    <n v="7.0000000000000007E-2"/>
    <n v="0"/>
    <n v="7.0000000000000007E-2"/>
    <m/>
    <m/>
    <m/>
    <m/>
    <m/>
    <m/>
    <m/>
    <m/>
    <m/>
    <m/>
    <m/>
    <m/>
    <m/>
  </r>
  <r>
    <s v="ICG"/>
    <s v="WBUSICG46084.4319444444"/>
    <m/>
    <s v="P-0 M-0 planning ICG"/>
    <s v="ICGWBUSICGP-0 M-0 planning ICG"/>
    <s v="ICGWBUSICG"/>
    <x v="0"/>
    <s v="Completed"/>
    <x v="0"/>
    <x v="44"/>
    <s v="N"/>
    <m/>
    <m/>
    <m/>
    <n v="2602"/>
    <s v="WBUS"/>
    <s v="ICG"/>
    <s v="START P-0 M-0 planning ICG"/>
    <s v="END P-0 M-0 planning ICG"/>
    <d v="2026-03-03T10:22:00"/>
    <d v="2026-03-03T13:55:00"/>
    <d v="2026-03-03T13:55:00"/>
    <s v="NULL"/>
    <s v="Completed"/>
    <x v="12"/>
    <n v="1"/>
    <s v="P-0 M-0 planning ICG"/>
    <n v="3.55"/>
    <n v="0"/>
    <n v="3.55"/>
    <n v="0"/>
    <n v="0"/>
    <n v="3.55"/>
    <m/>
    <m/>
    <n v="0"/>
    <n v="0"/>
    <n v="3.55"/>
    <n v="0"/>
    <n v="3.55"/>
    <m/>
    <m/>
    <m/>
    <m/>
    <m/>
    <m/>
    <m/>
    <m/>
    <m/>
    <m/>
    <m/>
    <m/>
    <m/>
  </r>
  <r>
    <s v="ICG"/>
    <s v="FRDBICG46084.4430555556"/>
    <m/>
    <s v="update statistics light ICG"/>
    <s v="ICGFRDBICGupdate statistics light ICG"/>
    <s v="ICGFRDBICG"/>
    <x v="0"/>
    <s v="Completed"/>
    <x v="0"/>
    <x v="45"/>
    <s v="N"/>
    <m/>
    <m/>
    <m/>
    <n v="2602"/>
    <s v="FRDB"/>
    <s v="ICG"/>
    <s v="START update statistics light ICG"/>
    <s v="END update statistics light ICG"/>
    <d v="2026-03-03T10:38:00"/>
    <d v="2026-03-03T10:44:00"/>
    <d v="2026-03-03T10:44:00"/>
    <s v="NULL"/>
    <s v="Completed"/>
    <x v="14"/>
    <n v="2"/>
    <s v="update statistics light ICG"/>
    <n v="0.1"/>
    <n v="0"/>
    <n v="0.1"/>
    <n v="0"/>
    <n v="0"/>
    <n v="0.1"/>
    <m/>
    <m/>
    <n v="0"/>
    <n v="0"/>
    <n v="0.1"/>
    <n v="0"/>
    <n v="0.1"/>
    <m/>
    <m/>
    <m/>
    <m/>
    <m/>
    <m/>
    <m/>
    <m/>
    <m/>
    <m/>
    <m/>
    <m/>
    <m/>
  </r>
  <r>
    <s v="ICG"/>
    <s v="FRDBICG46084.4472222222"/>
    <m/>
    <s v="Export of DFA report ICG"/>
    <s v="ICGFRDBICGExport of DFA report ICG"/>
    <s v="ICGFRDBICG"/>
    <x v="0"/>
    <s v="Completed"/>
    <x v="0"/>
    <x v="46"/>
    <s v="N"/>
    <m/>
    <m/>
    <m/>
    <n v="2602"/>
    <s v="FRDB"/>
    <s v="ICG"/>
    <s v="START Export of DFA report ICG"/>
    <s v="END Export of DFA report ICG"/>
    <d v="2026-03-03T10:44:00"/>
    <d v="2026-03-03T11:06:00"/>
    <s v="NULL"/>
    <s v="NULL"/>
    <s v="Completed"/>
    <x v="14"/>
    <n v="1"/>
    <s v="Export of DFA report ICG"/>
    <n v="0.37"/>
    <n v="0"/>
    <n v="0.37"/>
    <n v="0"/>
    <n v="0"/>
    <n v="0.37"/>
    <m/>
    <m/>
    <n v="0"/>
    <n v="0"/>
    <n v="0.37"/>
    <n v="0"/>
    <n v="0.37"/>
    <m/>
    <m/>
    <m/>
    <m/>
    <m/>
    <m/>
    <m/>
    <m/>
    <m/>
    <m/>
    <m/>
    <m/>
    <m/>
  </r>
  <r>
    <s v="ICG"/>
    <s v="ITDBICG46084.5770833333"/>
    <m/>
    <s v="update statistics light ICG"/>
    <s v="ICGITDBICGupdate statistics light ICG"/>
    <s v="ICGITDBICG"/>
    <x v="0"/>
    <s v="Failed"/>
    <x v="0"/>
    <x v="47"/>
    <s v="N"/>
    <m/>
    <m/>
    <m/>
    <n v="2602"/>
    <s v="ITDB"/>
    <s v="ICG"/>
    <s v="START update statistics light ICG"/>
    <s v="NULL"/>
    <d v="2026-03-03T13:51:00"/>
    <d v="2026-03-03T13:52:00"/>
    <d v="2026-03-03T14:08: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213)  "/>
    <s v="Failed"/>
    <x v="11"/>
    <n v="1"/>
    <s v="update statistics light ICG"/>
    <n v="0.02"/>
    <n v="0.02"/>
    <n v="0"/>
    <n v="0.27"/>
    <n v="0.28999999999999998"/>
    <n v="0.28999999999999998"/>
    <m/>
    <m/>
    <n v="0.02"/>
    <n v="0.27"/>
    <n v="0"/>
    <n v="0.28999999999999998"/>
    <n v="0.28999999999999998"/>
    <m/>
    <m/>
    <m/>
    <m/>
    <m/>
    <m/>
    <m/>
    <m/>
    <m/>
    <m/>
    <m/>
    <m/>
    <m/>
  </r>
  <r>
    <s v="ICG"/>
    <s v="BEGTICG46084.5798611111"/>
    <m/>
    <s v="P-0 M-0 NPV ICG"/>
    <s v="ICGBEGTICGP-0 M-0 NPV ICG"/>
    <s v="ICGBEGTICG"/>
    <x v="0"/>
    <s v="Completed"/>
    <x v="0"/>
    <x v="48"/>
    <s v="N"/>
    <m/>
    <m/>
    <m/>
    <n v="2602"/>
    <s v="BEGT"/>
    <s v="ICG"/>
    <s v="START P-0 M-0 NPV ICG"/>
    <s v="END P-0 M-0 NPV ICG"/>
    <d v="2026-03-03T13:55:00"/>
    <d v="2026-03-03T14:02:00"/>
    <d v="2026-03-03T14:02:00"/>
    <s v="NULL"/>
    <s v="Completed"/>
    <x v="13"/>
    <n v="1"/>
    <s v="P-0 M-0 NPV ICG"/>
    <n v="0.12"/>
    <n v="0"/>
    <n v="0.12"/>
    <n v="0"/>
    <n v="0"/>
    <n v="0.12"/>
    <m/>
    <m/>
    <n v="0"/>
    <n v="0"/>
    <n v="0.12"/>
    <n v="0"/>
    <n v="0.12"/>
    <m/>
    <m/>
    <m/>
    <m/>
    <m/>
    <m/>
    <m/>
    <m/>
    <m/>
    <m/>
    <m/>
    <m/>
    <m/>
  </r>
  <r>
    <s v="ICG"/>
    <s v="WBUSICG46084.5798611111"/>
    <m/>
    <s v="update statistics light ICG"/>
    <s v="ICGWBUSICGupdate statistics light ICG"/>
    <s v="ICGWBUSICG"/>
    <x v="0"/>
    <s v="Failed"/>
    <x v="0"/>
    <x v="49"/>
    <s v="N"/>
    <m/>
    <m/>
    <m/>
    <n v="2602"/>
    <s v="WBUS"/>
    <s v="ICG"/>
    <s v="START update statistics light ICG"/>
    <s v="NULL"/>
    <d v="2026-03-03T13:55:00"/>
    <d v="2026-03-03T13:57:00"/>
    <d v="2026-03-03T14:13:00"/>
    <s v="Exception Info: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VIEW SERVER STATE permission was denied on object 'server', database 'master'.  The user does not have permission to perform this action. (line: 388)  "/>
    <s v="Failed"/>
    <x v="12"/>
    <n v="1"/>
    <s v="update statistics light ICG"/>
    <n v="0.03"/>
    <n v="0.03"/>
    <n v="0"/>
    <n v="0.27"/>
    <n v="0.3"/>
    <n v="0.3"/>
    <m/>
    <m/>
    <n v="0.03"/>
    <n v="0.27"/>
    <n v="0"/>
    <n v="0.3"/>
    <n v="0.3"/>
    <m/>
    <m/>
    <m/>
    <m/>
    <m/>
    <m/>
    <m/>
    <m/>
    <m/>
    <m/>
    <m/>
    <m/>
    <m/>
  </r>
  <r>
    <s v="ICG"/>
    <s v="BEGTICG46084.5847222222"/>
    <m/>
    <s v="P-0 M-0 Non-IRM planning ICG"/>
    <s v="ICGBEGTICGP-0 M-0 Non-IRM planning ICG"/>
    <s v="ICGBEGTICG"/>
    <x v="0"/>
    <s v="Completed"/>
    <x v="0"/>
    <x v="50"/>
    <s v="N"/>
    <m/>
    <m/>
    <m/>
    <n v="2602"/>
    <s v="BEGT"/>
    <s v="ICG"/>
    <s v="START P-0 M-0 Non-IRM planning ICG"/>
    <s v="END P-0 M-0 Non-IRM planning ICG"/>
    <d v="2026-03-03T14:02:00"/>
    <d v="2026-03-03T19:57:00"/>
    <d v="2026-03-03T19:57:00"/>
    <s v="NULL"/>
    <s v="Completed"/>
    <x v="13"/>
    <n v="1"/>
    <s v="P-0 M-0 Non-IRM planning ICG"/>
    <n v="5.92"/>
    <n v="0"/>
    <n v="5.92"/>
    <n v="0"/>
    <n v="0"/>
    <n v="5.92"/>
    <m/>
    <m/>
    <n v="0"/>
    <n v="0"/>
    <n v="5.92"/>
    <n v="0"/>
    <n v="5.92"/>
    <m/>
    <m/>
    <m/>
    <m/>
    <m/>
    <m/>
    <m/>
    <m/>
    <m/>
    <m/>
    <m/>
    <m/>
    <m/>
  </r>
  <r>
    <s v="ICG"/>
    <s v="ITDBICG46084.5888888889"/>
    <m/>
    <s v="Light Maintenance ICG"/>
    <s v="ICGITDBICGLight Maintenance ICG"/>
    <s v="ICGITDBICG"/>
    <x v="0"/>
    <s v="Completed"/>
    <x v="0"/>
    <x v="51"/>
    <s v="N"/>
    <m/>
    <m/>
    <m/>
    <n v="2602"/>
    <s v="ITDB"/>
    <s v="ICG"/>
    <s v="START Light Maintenance ICG"/>
    <s v="END Light Maintenance ICG"/>
    <d v="2026-03-03T14:08:00"/>
    <d v="2026-03-03T14:18:00"/>
    <d v="2026-03-03T14:18:00"/>
    <s v="NULL"/>
    <s v="Completed"/>
    <x v="15"/>
    <n v="1"/>
    <s v="Light Maintenance ICG"/>
    <n v="0.17"/>
    <n v="0"/>
    <n v="0.17"/>
    <n v="0"/>
    <n v="0"/>
    <n v="0.17"/>
    <m/>
    <m/>
    <n v="0"/>
    <n v="0"/>
    <n v="0.17"/>
    <n v="0"/>
    <n v="0.17"/>
    <m/>
    <m/>
    <m/>
    <m/>
    <m/>
    <m/>
    <m/>
    <m/>
    <m/>
    <m/>
    <m/>
    <m/>
    <m/>
  </r>
  <r>
    <s v="ICG"/>
    <s v="WBUSICG46084.5923611111"/>
    <m/>
    <s v="Light Maintenance"/>
    <s v="ICGWBUSICGLight Maintenance"/>
    <s v="ICGWBUSICG"/>
    <x v="0"/>
    <s v="Completed"/>
    <x v="0"/>
    <x v="52"/>
    <s v="N"/>
    <m/>
    <m/>
    <m/>
    <n v="2602"/>
    <s v="WBUS"/>
    <s v="ICG"/>
    <s v="START Light Maintenance"/>
    <s v="END Light Maintenance"/>
    <d v="2026-03-03T14:13:00"/>
    <d v="2026-03-03T14:18:00"/>
    <d v="2026-03-03T14:18:00"/>
    <s v="NULL"/>
    <s v="Completed"/>
    <x v="16"/>
    <n v="1"/>
    <s v="Light Maintenance"/>
    <n v="0.08"/>
    <n v="0"/>
    <n v="0.08"/>
    <n v="0"/>
    <n v="0"/>
    <n v="0.08"/>
    <m/>
    <m/>
    <n v="0"/>
    <n v="0"/>
    <n v="0.08"/>
    <n v="0"/>
    <n v="0.08"/>
    <m/>
    <m/>
    <m/>
    <m/>
    <m/>
    <m/>
    <m/>
    <m/>
    <m/>
    <m/>
    <m/>
    <m/>
    <m/>
  </r>
  <r>
    <s v="ICG"/>
    <s v="ITDBICG46084.5958333333"/>
    <m/>
    <s v="Export of DFA report ICG"/>
    <s v="ICGITDBICGExport of DFA report ICG"/>
    <s v="ICGITDBICG"/>
    <x v="0"/>
    <s v="Completed"/>
    <x v="0"/>
    <x v="53"/>
    <s v="N"/>
    <m/>
    <m/>
    <m/>
    <n v="2602"/>
    <s v="ITDB"/>
    <s v="ICG"/>
    <s v="START Export of DFA report ICG"/>
    <s v="END Export of DFA report ICG"/>
    <d v="2026-03-03T14:18:00"/>
    <d v="2026-03-03T15:04:00"/>
    <s v="NULL"/>
    <s v="NULL"/>
    <s v="Completed"/>
    <x v="15"/>
    <n v="1"/>
    <s v="Export of DFA report ICG"/>
    <n v="0.77"/>
    <n v="0"/>
    <n v="0.77"/>
    <n v="0"/>
    <n v="0"/>
    <n v="0.77"/>
    <m/>
    <m/>
    <n v="0"/>
    <n v="0"/>
    <n v="0.77"/>
    <n v="0"/>
    <n v="0.77"/>
    <m/>
    <m/>
    <m/>
    <m/>
    <m/>
    <m/>
    <m/>
    <m/>
    <m/>
    <m/>
    <m/>
    <m/>
    <m/>
  </r>
  <r>
    <s v="ICG"/>
    <s v="WBUSICG46084.5958333333"/>
    <m/>
    <s v="Export of DFA report ICG"/>
    <s v="ICGWBUSICGExport of DFA report ICG"/>
    <s v="ICGWBUSICG"/>
    <x v="0"/>
    <s v="Completed"/>
    <x v="0"/>
    <x v="54"/>
    <s v="N"/>
    <m/>
    <m/>
    <m/>
    <n v="2602"/>
    <s v="WBUS"/>
    <s v="ICG"/>
    <s v="START Export of DFA report ICG"/>
    <s v="END Export of DFA report ICG"/>
    <d v="2026-03-03T14:18:00"/>
    <d v="2026-03-03T14:35:00"/>
    <s v="NULL"/>
    <s v="NULL"/>
    <s v="Completed"/>
    <x v="16"/>
    <n v="1"/>
    <s v="Export of DFA report ICG"/>
    <n v="0.28000000000000003"/>
    <n v="0"/>
    <n v="0.28000000000000003"/>
    <n v="0"/>
    <n v="0"/>
    <n v="0.28000000000000003"/>
    <m/>
    <m/>
    <n v="0"/>
    <n v="0"/>
    <n v="0.28000000000000003"/>
    <n v="0"/>
    <n v="0.28000000000000003"/>
    <m/>
    <m/>
    <m/>
    <m/>
    <m/>
    <m/>
    <m/>
    <m/>
    <m/>
    <m/>
    <m/>
    <m/>
    <m/>
  </r>
  <r>
    <s v="ICG"/>
    <s v="DEGTICG46084.6409722222"/>
    <m/>
    <s v="P-0 M-0 NPV ICG"/>
    <s v="ICGDEGTICGP-0 M-0 NPV ICG"/>
    <s v="ICGDEGTICG"/>
    <x v="0"/>
    <s v="Completed"/>
    <x v="0"/>
    <x v="55"/>
    <s v="N"/>
    <m/>
    <m/>
    <m/>
    <n v="2602"/>
    <s v="DEGT"/>
    <s v="ICG"/>
    <s v="START P-0 M-0 NPV ICG"/>
    <s v="END P-0 M-0 NPV ICG"/>
    <d v="2026-03-03T15:23:00"/>
    <d v="2026-03-03T15:36:00"/>
    <d v="2026-03-03T15:36:00"/>
    <s v="NULL"/>
    <s v="Completed"/>
    <x v="9"/>
    <n v="1"/>
    <s v="P-0 M-0 NPV ICG"/>
    <n v="0.22"/>
    <n v="0"/>
    <n v="0.22"/>
    <n v="0"/>
    <n v="0"/>
    <n v="0.22"/>
    <m/>
    <m/>
    <n v="0"/>
    <n v="0"/>
    <n v="0.22"/>
    <n v="0"/>
    <n v="0.22"/>
    <m/>
    <m/>
    <m/>
    <m/>
    <m/>
    <m/>
    <m/>
    <m/>
    <m/>
    <m/>
    <m/>
    <m/>
    <m/>
  </r>
  <r>
    <s v="ICG"/>
    <s v="DEGTICG46084.65"/>
    <m/>
    <s v="P-0 M-0 Non-IRM planning ICG"/>
    <s v="ICGDEGTICGP-0 M-0 Non-IRM planning ICG"/>
    <s v="ICGDEGTICG"/>
    <x v="0"/>
    <s v="Completed"/>
    <x v="0"/>
    <x v="56"/>
    <s v="N"/>
    <m/>
    <m/>
    <m/>
    <n v="2602"/>
    <s v="DEGT"/>
    <s v="ICG"/>
    <s v="START P-0 M-0 Non-IRM planning ICG"/>
    <s v="END P-0 M-0 Non-IRM planning ICG"/>
    <d v="2026-03-03T15:36:00"/>
    <d v="2026-03-04T00:18:00"/>
    <d v="2026-03-04T00:18:00"/>
    <s v="NULL"/>
    <s v="Completed"/>
    <x v="9"/>
    <n v="1"/>
    <s v="P-0 M-0 Non-IRM planning ICG"/>
    <n v="8.6999999999999993"/>
    <n v="0"/>
    <n v="8.6999999999999993"/>
    <n v="0"/>
    <n v="0"/>
    <n v="8.6999999999999993"/>
    <m/>
    <m/>
    <n v="0"/>
    <n v="0"/>
    <n v="8.6999999999999993"/>
    <n v="0"/>
    <n v="8.6999999999999993"/>
    <m/>
    <m/>
    <m/>
    <m/>
    <m/>
    <m/>
    <m/>
    <m/>
    <m/>
    <m/>
    <m/>
    <m/>
    <m/>
  </r>
  <r>
    <s v="WBNL"/>
    <s v="WBNLWBNL46084.7215277778"/>
    <m/>
    <s v="export to ara"/>
    <s v="MRPWBNLWBNLexport to ara"/>
    <s v="MRPWBNLWBNL"/>
    <x v="0"/>
    <s v="Completed"/>
    <x v="0"/>
    <x v="57"/>
    <s v="N"/>
    <m/>
    <m/>
    <m/>
    <n v="2602"/>
    <s v="WBNL"/>
    <s v="MRP"/>
    <s v="START export to ara"/>
    <s v="END export to ara"/>
    <d v="2026-03-03T17:19:00"/>
    <d v="2026-03-03T17:19:00"/>
    <d v="2026-03-04T10:43:00"/>
    <s v="NULL"/>
    <s v="Completed"/>
    <x v="17"/>
    <n v="3"/>
    <s v="export to ara"/>
    <n v="0"/>
    <n v="0"/>
    <n v="0"/>
    <n v="0"/>
    <n v="0"/>
    <n v="0"/>
    <m/>
    <m/>
    <n v="0"/>
    <n v="0"/>
    <n v="0"/>
    <n v="0"/>
    <n v="0"/>
    <m/>
    <m/>
    <m/>
    <m/>
    <m/>
    <m/>
    <m/>
    <m/>
    <m/>
    <m/>
    <m/>
    <m/>
    <m/>
  </r>
  <r>
    <s v="ICG"/>
    <s v="BEGTICG46084.83125"/>
    <m/>
    <s v="update statistics ICG"/>
    <s v="ICGBEGTICGupdate statistics ICG"/>
    <s v="ICGBEGTICG"/>
    <x v="0"/>
    <s v="Completed"/>
    <x v="0"/>
    <x v="58"/>
    <s v="N"/>
    <m/>
    <m/>
    <m/>
    <n v="2602"/>
    <s v="BEGT"/>
    <s v="ICG"/>
    <s v="START update statistics ICG"/>
    <s v="END update statistics ICG"/>
    <d v="2026-03-03T19:57:00"/>
    <d v="2026-03-03T20:37:00"/>
    <d v="2026-03-03T20:37:00"/>
    <s v="NULL"/>
    <s v="Completed"/>
    <x v="13"/>
    <n v="1"/>
    <s v="update statistics ICG"/>
    <n v="0.67"/>
    <n v="0"/>
    <n v="0.67"/>
    <n v="0"/>
    <n v="0"/>
    <n v="0.67"/>
    <m/>
    <m/>
    <n v="0"/>
    <n v="0"/>
    <n v="0.67"/>
    <n v="0"/>
    <n v="0.67"/>
    <m/>
    <m/>
    <m/>
    <m/>
    <m/>
    <m/>
    <m/>
    <m/>
    <m/>
    <m/>
    <m/>
    <m/>
    <m/>
  </r>
  <r>
    <s v="ICG"/>
    <s v="BEGTICG46084.8590277778"/>
    <m/>
    <s v="Export of DFA Non-IRM report ICG"/>
    <s v="ICGBEGTICGExport of DFA Non-IRM report ICG"/>
    <s v="ICGBEGTICG"/>
    <x v="0"/>
    <s v="Completed"/>
    <x v="0"/>
    <x v="59"/>
    <s v="N"/>
    <m/>
    <m/>
    <m/>
    <n v="2602"/>
    <s v="BEGT"/>
    <s v="ICG"/>
    <s v="START Export of DFA Non-IRM report ICG"/>
    <s v="END Export of DFA Non-IRM report ICG"/>
    <d v="2026-03-03T20:37:00"/>
    <d v="2026-03-03T21:07:00"/>
    <d v="2026-03-03T21:07:00"/>
    <s v="NULL"/>
    <s v="Completed"/>
    <x v="13"/>
    <n v="1"/>
    <s v="Export of DFA Non-IRM report ICG"/>
    <n v="0.5"/>
    <n v="0"/>
    <n v="0.5"/>
    <n v="0"/>
    <n v="0"/>
    <n v="0.5"/>
    <m/>
    <m/>
    <n v="0"/>
    <n v="0"/>
    <n v="0.5"/>
    <n v="0"/>
    <n v="0.5"/>
    <m/>
    <m/>
    <m/>
    <m/>
    <m/>
    <m/>
    <m/>
    <m/>
    <m/>
    <m/>
    <m/>
    <m/>
    <m/>
  </r>
  <r>
    <s v="ICG"/>
    <s v="BEGTICG46084.8798611111"/>
    <m/>
    <s v="Export of Market Forecast report ICG"/>
    <s v="ICGBEGTICGExport of Market Forecast report ICG"/>
    <s v="ICGBEGTICG"/>
    <x v="0"/>
    <s v="Completed"/>
    <x v="0"/>
    <x v="60"/>
    <s v="N"/>
    <m/>
    <m/>
    <m/>
    <n v="2602"/>
    <s v="BEGT"/>
    <s v="ICG"/>
    <s v="START Export of Market Forecast report ICG"/>
    <s v="END Export of Market Forecast report ICG"/>
    <d v="2026-03-03T21:07:00"/>
    <d v="2026-03-03T21:10:00"/>
    <d v="2026-03-05T02:54:00"/>
    <s v="NULL"/>
    <s v="Completed"/>
    <x v="13"/>
    <n v="1"/>
    <s v="Export of Market Forecast report ICG"/>
    <n v="0.05"/>
    <n v="0"/>
    <n v="0.05"/>
    <n v="0"/>
    <n v="0"/>
    <n v="0.05"/>
    <m/>
    <m/>
    <n v="0"/>
    <n v="0"/>
    <n v="0.05"/>
    <n v="0"/>
    <n v="0.05"/>
    <m/>
    <m/>
    <m/>
    <m/>
    <m/>
    <m/>
    <m/>
    <m/>
    <m/>
    <m/>
    <m/>
    <m/>
    <m/>
  </r>
  <r>
    <s v="ICG"/>
    <s v="BEGTICG46084.89375"/>
    <m/>
    <s v="Load SQL-to-SQL + stratify previous ICG"/>
    <s v="ICGBEGTICGLoad SQL-to-SQL + stratify previous ICG"/>
    <s v="ICGBEGTICG"/>
    <x v="0"/>
    <s v="Completed"/>
    <x v="0"/>
    <x v="61"/>
    <s v="N"/>
    <m/>
    <m/>
    <m/>
    <n v="2602"/>
    <s v="BEGT"/>
    <s v="ICG"/>
    <s v="START Load SQL-to-SQL + stratify previous ICG"/>
    <s v="END Load SQL-to-SQL + stratify previous ICG"/>
    <d v="2026-03-03T21:27:00"/>
    <d v="2026-03-03T22:03:00"/>
    <d v="2026-03-03T22:03:00"/>
    <s v="NULL"/>
    <s v="Completed"/>
    <x v="18"/>
    <n v="1"/>
    <s v="Load SQL-to-SQL + stratify previous ICG"/>
    <n v="0.6"/>
    <n v="0"/>
    <n v="0.6"/>
    <n v="0"/>
    <n v="0"/>
    <n v="0.6"/>
    <m/>
    <m/>
    <n v="0"/>
    <n v="0"/>
    <n v="0.6"/>
    <n v="0"/>
    <n v="0.6"/>
    <m/>
    <m/>
    <m/>
    <m/>
    <m/>
    <m/>
    <m/>
    <m/>
    <m/>
    <m/>
    <m/>
    <m/>
    <m/>
  </r>
  <r>
    <s v="ICG"/>
    <s v="BEGTICG46084.91875"/>
    <m/>
    <s v="Load SQL-to-SQL + stratify current ICG"/>
    <s v="ICGBEGTICGLoad SQL-to-SQL + stratify current ICG"/>
    <s v="ICGBEGTICG"/>
    <x v="0"/>
    <s v="Completed"/>
    <x v="0"/>
    <x v="62"/>
    <s v="N"/>
    <m/>
    <m/>
    <m/>
    <n v="2602"/>
    <s v="BEGT"/>
    <s v="ICG"/>
    <s v="START Load SQL-to-SQL + stratify current ICG"/>
    <s v="END Load SQL-to-SQL + stratify current ICG"/>
    <d v="2026-03-03T22:03:00"/>
    <d v="2026-03-03T22:37:00"/>
    <d v="2026-03-03T22:38:00"/>
    <s v="NULL"/>
    <s v="Completed"/>
    <x v="18"/>
    <n v="1"/>
    <s v="Load SQL-to-SQL + stratify current ICG"/>
    <n v="0.56999999999999995"/>
    <n v="0"/>
    <n v="0.56999999999999995"/>
    <n v="0"/>
    <n v="0"/>
    <n v="0.56999999999999995"/>
    <m/>
    <m/>
    <n v="0"/>
    <n v="0"/>
    <n v="0.56999999999999995"/>
    <n v="0"/>
    <n v="0.56999999999999995"/>
    <m/>
    <m/>
    <m/>
    <m/>
    <m/>
    <m/>
    <m/>
    <m/>
    <m/>
    <m/>
    <m/>
    <m/>
    <m/>
  </r>
  <r>
    <s v="ICG"/>
    <s v="BEGTICG46084.9430555556"/>
    <m/>
    <s v="P-1 M-1 NPV ICG"/>
    <s v="ICGBEGTICGP-1 M-1 NPV ICG"/>
    <s v="ICGBEGTICG"/>
    <x v="0"/>
    <s v="Completed"/>
    <x v="0"/>
    <x v="63"/>
    <s v="N"/>
    <m/>
    <m/>
    <m/>
    <n v="2602"/>
    <s v="BEGT"/>
    <s v="ICG"/>
    <s v="START P-1 M-1 NPV ICG"/>
    <s v="END P-1 M-1 NPV ICG"/>
    <d v="2026-03-03T22:38:00"/>
    <d v="2026-03-03T22:53:00"/>
    <d v="2026-03-03T22:53:00"/>
    <s v="NULL"/>
    <s v="Completed"/>
    <x v="18"/>
    <n v="1"/>
    <s v="P-1 M-1 NPV ICG"/>
    <n v="0.25"/>
    <n v="0"/>
    <n v="0.25"/>
    <n v="0"/>
    <n v="0"/>
    <n v="0.25"/>
    <m/>
    <m/>
    <n v="0"/>
    <n v="0"/>
    <n v="0.25"/>
    <n v="0"/>
    <n v="0.25"/>
    <m/>
    <m/>
    <m/>
    <m/>
    <m/>
    <m/>
    <m/>
    <m/>
    <m/>
    <m/>
    <m/>
    <m/>
    <m/>
  </r>
  <r>
    <s v="ICG"/>
    <s v="BEGTICG46084.9534722222"/>
    <m/>
    <s v="P-1 M-1 IRM planning ICG"/>
    <s v="ICGBEGTICGP-1 M-1 IRM planning ICG"/>
    <s v="ICGBEGTICG"/>
    <x v="0"/>
    <s v="Completed"/>
    <x v="0"/>
    <x v="64"/>
    <s v="N"/>
    <m/>
    <m/>
    <m/>
    <n v="2602"/>
    <s v="BEGT"/>
    <s v="ICG"/>
    <s v="START P-1 M-1 IRM planning ICG"/>
    <s v="END P-1 M-1 IRM planning ICG"/>
    <d v="2026-03-03T22:53:00"/>
    <d v="2026-03-04T04:04:00"/>
    <d v="2026-03-04T04:05:00"/>
    <s v="NULL"/>
    <s v="Completed"/>
    <x v="18"/>
    <n v="1"/>
    <s v="P-1 M-1 IRM planning ICG"/>
    <n v="5.18"/>
    <n v="0"/>
    <n v="5.18"/>
    <n v="0"/>
    <n v="0"/>
    <n v="5.18"/>
    <m/>
    <m/>
    <n v="0"/>
    <n v="0"/>
    <n v="5.18"/>
    <n v="0"/>
    <n v="5.18"/>
    <m/>
    <m/>
    <m/>
    <m/>
    <m/>
    <m/>
    <m/>
    <m/>
    <m/>
    <m/>
    <m/>
    <m/>
    <m/>
  </r>
  <r>
    <s v="ICG"/>
    <s v="DEGTICG46085.0125"/>
    <m/>
    <s v="update statistics ICG"/>
    <s v="ICGDEGTICGupdate statistics ICG"/>
    <s v="ICGDEGTICG"/>
    <x v="0"/>
    <s v="Completed"/>
    <x v="0"/>
    <x v="65"/>
    <s v="N"/>
    <m/>
    <m/>
    <m/>
    <n v="2602"/>
    <s v="DEGT"/>
    <s v="ICG"/>
    <s v="START update statistics ICG"/>
    <s v="END update statistics ICG"/>
    <d v="2026-03-04T00:18:00"/>
    <d v="2026-03-04T01:06:00"/>
    <d v="2026-03-04T01:07:00"/>
    <s v="NULL"/>
    <s v="Completed"/>
    <x v="9"/>
    <n v="1"/>
    <s v="update statistics ICG"/>
    <n v="0.8"/>
    <n v="0"/>
    <n v="0.8"/>
    <n v="0"/>
    <n v="0"/>
    <n v="0.8"/>
    <m/>
    <m/>
    <n v="0"/>
    <n v="0"/>
    <n v="0.8"/>
    <n v="0"/>
    <n v="0.8"/>
    <m/>
    <m/>
    <m/>
    <m/>
    <m/>
    <m/>
    <m/>
    <m/>
    <m/>
    <m/>
    <m/>
    <m/>
    <m/>
  </r>
  <r>
    <s v="ICG"/>
    <s v="DEGTICG46085.0465277778"/>
    <m/>
    <s v="Export of DFA report ICG"/>
    <s v="ICGDEGTICGExport of DFA report ICG"/>
    <s v="ICGDEGTICG"/>
    <x v="0"/>
    <s v="Completed"/>
    <x v="0"/>
    <x v="66"/>
    <s v="N"/>
    <m/>
    <m/>
    <m/>
    <n v="2602"/>
    <s v="DEGT"/>
    <s v="ICG"/>
    <s v="START Export of DFA report ICG"/>
    <s v="END Export of DFA report ICG"/>
    <d v="2026-03-04T01:07:00"/>
    <d v="2026-03-04T02:17:00"/>
    <d v="2026-03-04T02:17:00"/>
    <s v="NULL"/>
    <s v="Completed"/>
    <x v="9"/>
    <n v="1"/>
    <s v="Export of DFA report ICG"/>
    <n v="1.17"/>
    <n v="0"/>
    <n v="1.17"/>
    <n v="0"/>
    <n v="0"/>
    <n v="1.17"/>
    <m/>
    <m/>
    <n v="0"/>
    <n v="0"/>
    <n v="1.17"/>
    <n v="0"/>
    <n v="1.17"/>
    <m/>
    <m/>
    <m/>
    <m/>
    <m/>
    <m/>
    <m/>
    <m/>
    <m/>
    <m/>
    <m/>
    <m/>
    <m/>
  </r>
  <r>
    <s v="ICG"/>
    <s v="NLBTRICG46085.0694444444"/>
    <m/>
    <s v="P-1 M-0 NPV ICG"/>
    <s v="ICGNLBTRICGP-1 M-0 NPV ICG"/>
    <s v="ICGNLBTRICG"/>
    <x v="0"/>
    <s v="Completed"/>
    <x v="0"/>
    <x v="67"/>
    <s v="N"/>
    <m/>
    <m/>
    <m/>
    <n v="2602"/>
    <s v="NLBTR"/>
    <s v="ICG"/>
    <s v="START P-1 M-0 NPV ICG"/>
    <s v="END P-1 M-0 NPV ICG"/>
    <d v="2026-03-04T01:40:00"/>
    <d v="2026-03-04T02:01:00"/>
    <d v="2026-03-04T02:01:00"/>
    <s v="NULL"/>
    <s v="Completed"/>
    <x v="8"/>
    <n v="1"/>
    <s v="P-1 M-0 NPV ICG"/>
    <n v="0.35"/>
    <n v="0"/>
    <n v="0.35"/>
    <n v="0"/>
    <n v="0"/>
    <n v="0.35"/>
    <m/>
    <m/>
    <n v="0"/>
    <n v="0"/>
    <n v="0.35"/>
    <n v="0"/>
    <n v="0.35"/>
    <m/>
    <m/>
    <m/>
    <m/>
    <m/>
    <m/>
    <m/>
    <m/>
    <m/>
    <m/>
    <m/>
    <m/>
    <m/>
  </r>
  <r>
    <s v="ICG"/>
    <s v="NLBTRICG46085.0840277778"/>
    <m/>
    <s v="P-1 M-0 Non-IRM planning ICG"/>
    <s v="ICGNLBTRICGP-1 M-0 Non-IRM planning ICG"/>
    <s v="ICGNLBTRICG"/>
    <x v="0"/>
    <s v="Completed"/>
    <x v="0"/>
    <x v="68"/>
    <s v="N"/>
    <m/>
    <m/>
    <m/>
    <n v="2602"/>
    <s v="NLBTR"/>
    <s v="ICG"/>
    <s v="START P-1 M-0 Non-IRM planning ICG"/>
    <s v="END P-1 M-0 Non-IRM planning ICG"/>
    <d v="2026-03-04T02:01:00"/>
    <d v="2026-03-04T20:14:00"/>
    <d v="2026-03-04T20:14:00"/>
    <s v="NULL"/>
    <s v="Completed"/>
    <x v="8"/>
    <n v="1"/>
    <s v="P-1 M-0 Non-IRM planning ICG"/>
    <n v="18.22"/>
    <n v="0"/>
    <n v="18.22"/>
    <n v="0"/>
    <n v="0"/>
    <n v="18.22"/>
    <m/>
    <m/>
    <n v="0"/>
    <n v="0"/>
    <n v="18.22"/>
    <n v="0"/>
    <n v="18.22"/>
    <m/>
    <m/>
    <m/>
    <m/>
    <m/>
    <m/>
    <m/>
    <m/>
    <m/>
    <m/>
    <m/>
    <m/>
    <m/>
  </r>
  <r>
    <s v="ICG"/>
    <s v="DEGTICG46085.0951388889"/>
    <m/>
    <s v="Export of Market Forecast report ICG"/>
    <s v="ICGDEGTICGExport of Market Forecast report ICG"/>
    <s v="ICGDEGTICG"/>
    <x v="0"/>
    <s v="Completed"/>
    <x v="0"/>
    <x v="69"/>
    <s v="N"/>
    <m/>
    <m/>
    <m/>
    <n v="2602"/>
    <s v="DEGT"/>
    <s v="ICG"/>
    <s v="START Export of Market Forecast report ICG"/>
    <s v="END Export of Market Forecast report ICG"/>
    <d v="2026-03-04T02:17:00"/>
    <d v="2026-03-04T02:20:00"/>
    <d v="2026-03-05T02:29:00"/>
    <s v="NULL"/>
    <s v="Completed"/>
    <x v="9"/>
    <n v="1"/>
    <s v="Export of Market Forecast report ICG"/>
    <n v="0.05"/>
    <n v="0"/>
    <n v="0.05"/>
    <n v="0"/>
    <n v="0"/>
    <n v="0.05"/>
    <m/>
    <m/>
    <n v="0"/>
    <n v="0"/>
    <n v="0.05"/>
    <n v="0"/>
    <n v="0.05"/>
    <m/>
    <m/>
    <m/>
    <m/>
    <m/>
    <m/>
    <m/>
    <m/>
    <m/>
    <m/>
    <m/>
    <m/>
    <m/>
  </r>
  <r>
    <s v="ICG"/>
    <s v="DEGTICG46085.1284722222"/>
    <m/>
    <s v="Load SQL-to-SQL + stratify previous ICG"/>
    <s v="ICGDEGTICGLoad SQL-to-SQL + stratify previous ICG"/>
    <s v="ICGDEGTICG"/>
    <x v="0"/>
    <s v="Completed"/>
    <x v="0"/>
    <x v="70"/>
    <s v="N"/>
    <m/>
    <m/>
    <m/>
    <n v="2602"/>
    <s v="DEGT"/>
    <s v="ICG"/>
    <s v="START Load SQL-to-SQL + stratify previous ICG"/>
    <s v="END Load SQL-to-SQL + stratify previous ICG"/>
    <d v="2026-03-04T03:05:00"/>
    <d v="2026-03-04T03:38:00"/>
    <d v="2026-03-04T03:39:00"/>
    <s v="NULL"/>
    <s v="Completed"/>
    <x v="19"/>
    <n v="1"/>
    <s v="Load SQL-to-SQL + stratify previous ICG"/>
    <n v="0.55000000000000004"/>
    <n v="0"/>
    <n v="0.55000000000000004"/>
    <n v="0"/>
    <n v="0"/>
    <n v="0.55000000000000004"/>
    <m/>
    <m/>
    <n v="0"/>
    <n v="0"/>
    <n v="0.55000000000000004"/>
    <n v="0"/>
    <n v="0.55000000000000004"/>
    <m/>
    <m/>
    <m/>
    <m/>
    <m/>
    <m/>
    <m/>
    <m/>
    <m/>
    <m/>
    <m/>
    <m/>
    <m/>
  </r>
  <r>
    <s v="ICG"/>
    <s v="DEGTICG46085.1520833333"/>
    <m/>
    <s v="Load SQL-to-SQL + stratify current ICG"/>
    <s v="ICGDEGTICGLoad SQL-to-SQL + stratify current ICG"/>
    <s v="ICGDEGTICG"/>
    <x v="0"/>
    <s v="Completed"/>
    <x v="0"/>
    <x v="71"/>
    <s v="N"/>
    <m/>
    <m/>
    <m/>
    <n v="2602"/>
    <s v="DEGT"/>
    <s v="ICG"/>
    <s v="START Load SQL-to-SQL + stratify current ICG"/>
    <s v="END Load SQL-to-SQL + stratify current ICG"/>
    <d v="2026-03-04T03:39:00"/>
    <d v="2026-03-04T04:10:00"/>
    <d v="2026-03-04T04:10:00"/>
    <s v="NULL"/>
    <s v="Completed"/>
    <x v="19"/>
    <n v="1"/>
    <s v="Load SQL-to-SQL + stratify current ICG"/>
    <n v="0.52"/>
    <n v="0"/>
    <n v="0.52"/>
    <n v="0"/>
    <n v="0"/>
    <n v="0.52"/>
    <m/>
    <m/>
    <n v="0"/>
    <n v="0"/>
    <n v="0.52"/>
    <n v="0"/>
    <n v="0.52"/>
    <m/>
    <m/>
    <m/>
    <m/>
    <m/>
    <m/>
    <m/>
    <m/>
    <m/>
    <m/>
    <m/>
    <m/>
    <m/>
  </r>
  <r>
    <s v="ICG"/>
    <s v="BEGTICG46085.1701388889"/>
    <m/>
    <s v="P-0 M-0 NPV ICG"/>
    <s v="ICGBEGTICGP-0 M-0 NPV ICG"/>
    <s v="ICGBEGTICG"/>
    <x v="0"/>
    <s v="Completed"/>
    <x v="0"/>
    <x v="72"/>
    <s v="N"/>
    <m/>
    <m/>
    <m/>
    <n v="2602"/>
    <s v="BEGT"/>
    <s v="ICG"/>
    <s v="START P-0 M-0 NPV ICG"/>
    <s v="END P-0 M-0 NPV ICG"/>
    <d v="2026-03-04T04:05:00"/>
    <d v="2026-03-04T04:13:00"/>
    <d v="2026-03-04T04:13:00"/>
    <s v="NULL"/>
    <s v="Completed"/>
    <x v="18"/>
    <n v="1"/>
    <s v="P-0 M-0 NPV ICG"/>
    <n v="0.13"/>
    <n v="0"/>
    <n v="0.13"/>
    <n v="0"/>
    <n v="0"/>
    <n v="0.13"/>
    <m/>
    <m/>
    <n v="0"/>
    <n v="0"/>
    <n v="0.13"/>
    <n v="0"/>
    <n v="0.13"/>
    <m/>
    <m/>
    <m/>
    <m/>
    <m/>
    <m/>
    <m/>
    <m/>
    <m/>
    <m/>
    <m/>
    <m/>
    <m/>
  </r>
  <r>
    <s v="ICG"/>
    <s v="DEGTICG46085.1736111111"/>
    <m/>
    <s v="P-1 M-1 NPV ICG"/>
    <s v="ICGDEGTICGP-1 M-1 NPV ICG"/>
    <s v="ICGDEGTICG"/>
    <x v="0"/>
    <s v="Completed"/>
    <x v="0"/>
    <x v="73"/>
    <s v="N"/>
    <m/>
    <m/>
    <m/>
    <n v="2602"/>
    <s v="DEGT"/>
    <s v="ICG"/>
    <s v="START P-1 M-1 NPV ICG"/>
    <s v="END P-1 M-1 NPV ICG"/>
    <d v="2026-03-04T04:10:00"/>
    <d v="2026-03-04T04:31:00"/>
    <d v="2026-03-04T04:31:00"/>
    <s v="NULL"/>
    <s v="Completed"/>
    <x v="19"/>
    <n v="1"/>
    <s v="P-1 M-1 NPV ICG"/>
    <n v="0.35"/>
    <n v="0"/>
    <n v="0.35"/>
    <n v="0"/>
    <n v="0"/>
    <n v="0.35"/>
    <m/>
    <m/>
    <n v="0"/>
    <n v="0"/>
    <n v="0.35"/>
    <n v="0"/>
    <n v="0.35"/>
    <m/>
    <m/>
    <m/>
    <m/>
    <m/>
    <m/>
    <m/>
    <m/>
    <m/>
    <m/>
    <m/>
    <m/>
    <m/>
  </r>
  <r>
    <s v="ICG"/>
    <s v="BEGTICG46085.1756944444"/>
    <m/>
    <s v="P-0 M-0 IRM planning ICG"/>
    <s v="ICGBEGTICGP-0 M-0 IRM planning ICG"/>
    <s v="ICGBEGTICG"/>
    <x v="0"/>
    <s v="Completed"/>
    <x v="0"/>
    <x v="74"/>
    <s v="N"/>
    <m/>
    <m/>
    <m/>
    <n v="2602"/>
    <s v="BEGT"/>
    <s v="ICG"/>
    <s v="START P-0 M-0 IRM planning ICG"/>
    <s v="END P-0 M-0 IRM planning ICG"/>
    <d v="2026-03-04T04:13:00"/>
    <d v="2026-03-04T09:51:00"/>
    <d v="2026-03-04T09:51:00"/>
    <s v="NULL"/>
    <s v="Completed"/>
    <x v="18"/>
    <n v="1"/>
    <s v="P-0 M-0 IRM planning ICG"/>
    <n v="5.63"/>
    <n v="0"/>
    <n v="5.63"/>
    <n v="0"/>
    <n v="0"/>
    <n v="5.63"/>
    <m/>
    <m/>
    <n v="0"/>
    <n v="0"/>
    <n v="5.63"/>
    <n v="0"/>
    <n v="5.63"/>
    <m/>
    <m/>
    <m/>
    <m/>
    <m/>
    <m/>
    <m/>
    <m/>
    <m/>
    <m/>
    <m/>
    <m/>
    <m/>
  </r>
  <r>
    <s v="ICG"/>
    <s v="DEGTICG46085.1881944444"/>
    <m/>
    <s v="P-1 M-1 IRM planning ICG"/>
    <s v="ICGDEGTICGP-1 M-1 IRM planning ICG"/>
    <s v="ICGDEGTICG"/>
    <x v="0"/>
    <s v="Completed"/>
    <x v="0"/>
    <x v="75"/>
    <s v="N"/>
    <m/>
    <m/>
    <m/>
    <n v="2602"/>
    <s v="DEGT"/>
    <s v="ICG"/>
    <s v="START P-1 M-1 IRM planning ICG"/>
    <s v="END P-1 M-1 IRM planning ICG"/>
    <d v="2026-03-04T04:31:00"/>
    <d v="2026-03-04T06:33:00"/>
    <d v="2026-03-04T06:33:00"/>
    <s v="NULL"/>
    <s v="Completed"/>
    <x v="19"/>
    <n v="1"/>
    <s v="P-1 M-1 IRM planning ICG"/>
    <n v="2.0299999999999998"/>
    <n v="0"/>
    <n v="2.0299999999999998"/>
    <n v="0"/>
    <n v="0"/>
    <n v="2.0299999999999998"/>
    <m/>
    <m/>
    <n v="0"/>
    <n v="0"/>
    <n v="2.0299999999999998"/>
    <n v="0"/>
    <n v="2.0299999999999998"/>
    <m/>
    <m/>
    <m/>
    <m/>
    <m/>
    <m/>
    <m/>
    <m/>
    <m/>
    <m/>
    <m/>
    <m/>
    <m/>
  </r>
  <r>
    <s v="ICG"/>
    <s v="DEGTICG46085.2729166667"/>
    <m/>
    <s v="P-0 M-0 NPV ICG"/>
    <s v="ICGDEGTICGP-0 M-0 NPV ICG"/>
    <s v="ICGDEGTICG"/>
    <x v="0"/>
    <s v="Completed"/>
    <x v="0"/>
    <x v="76"/>
    <s v="N"/>
    <m/>
    <m/>
    <m/>
    <n v="2602"/>
    <s v="DEGT"/>
    <s v="ICG"/>
    <s v="START P-0 M-0 NPV ICG"/>
    <s v="END P-0 M-0 NPV ICG"/>
    <d v="2026-03-04T06:33:00"/>
    <d v="2026-03-04T06:47:00"/>
    <d v="2026-03-04T06:47:00"/>
    <s v="NULL"/>
    <s v="Completed"/>
    <x v="19"/>
    <n v="1"/>
    <s v="P-0 M-0 NPV ICG"/>
    <n v="0.23"/>
    <n v="0"/>
    <n v="0.23"/>
    <n v="0"/>
    <n v="0"/>
    <n v="0.23"/>
    <m/>
    <m/>
    <n v="0"/>
    <n v="0"/>
    <n v="0.23"/>
    <n v="0"/>
    <n v="0.23"/>
    <m/>
    <m/>
    <m/>
    <m/>
    <m/>
    <m/>
    <m/>
    <m/>
    <m/>
    <m/>
    <m/>
    <m/>
    <m/>
  </r>
  <r>
    <s v="ICG"/>
    <s v="DEGTICG46085.2826388889"/>
    <m/>
    <s v="P-0 M-0 IRM planning ICG"/>
    <s v="ICGDEGTICGP-0 M-0 IRM planning ICG"/>
    <s v="ICGDEGTICG"/>
    <x v="0"/>
    <s v="Completed"/>
    <x v="0"/>
    <x v="77"/>
    <s v="N"/>
    <m/>
    <m/>
    <m/>
    <n v="2602"/>
    <s v="DEGT"/>
    <s v="ICG"/>
    <s v="START P-0 M-0 IRM planning ICG"/>
    <s v="END P-0 M-0 IRM planning ICG"/>
    <d v="2026-03-04T06:47:00"/>
    <d v="2026-03-04T08:35:00"/>
    <d v="2026-03-04T08:35:00"/>
    <s v="NULL"/>
    <s v="Completed"/>
    <x v="19"/>
    <n v="1"/>
    <s v="P-0 M-0 IRM planning ICG"/>
    <n v="1.8"/>
    <n v="0"/>
    <n v="1.8"/>
    <n v="0"/>
    <n v="0"/>
    <n v="1.8"/>
    <m/>
    <m/>
    <n v="0"/>
    <n v="0"/>
    <n v="1.8"/>
    <n v="0"/>
    <n v="1.8"/>
    <m/>
    <m/>
    <m/>
    <m/>
    <m/>
    <m/>
    <m/>
    <m/>
    <m/>
    <m/>
    <m/>
    <m/>
    <m/>
  </r>
  <r>
    <s v="ICG"/>
    <s v="DEGTICG46085.3576388889"/>
    <m/>
    <s v="update statistics ICG"/>
    <s v="ICGDEGTICGupdate statistics ICG"/>
    <s v="ICGDEGTICG"/>
    <x v="0"/>
    <s v="Completed"/>
    <x v="0"/>
    <x v="78"/>
    <s v="N"/>
    <m/>
    <m/>
    <m/>
    <n v="2602"/>
    <s v="DEGT"/>
    <s v="ICG"/>
    <s v="START update statistics ICG"/>
    <s v="END update statistics ICG"/>
    <d v="2026-03-04T08:35:00"/>
    <d v="2026-03-04T10:23:00"/>
    <d v="2026-03-04T10:24:00"/>
    <s v="NULL"/>
    <s v="Completed"/>
    <x v="19"/>
    <n v="1"/>
    <s v="update statistics ICG"/>
    <n v="1.8"/>
    <n v="0"/>
    <n v="1.8"/>
    <n v="0"/>
    <n v="0"/>
    <n v="1.8"/>
    <m/>
    <m/>
    <n v="0"/>
    <n v="0"/>
    <n v="1.8"/>
    <n v="0"/>
    <n v="1.8"/>
    <m/>
    <m/>
    <m/>
    <m/>
    <m/>
    <m/>
    <m/>
    <m/>
    <m/>
    <m/>
    <m/>
    <m/>
    <m/>
  </r>
  <r>
    <s v="ICG"/>
    <s v="BEGTICG46085.4104166667"/>
    <m/>
    <s v="update statistics ICG"/>
    <s v="ICGBEGTICGupdate statistics ICG"/>
    <s v="ICGBEGTICG"/>
    <x v="0"/>
    <s v="Completed"/>
    <x v="0"/>
    <x v="79"/>
    <s v="N"/>
    <m/>
    <m/>
    <m/>
    <n v="2602"/>
    <s v="BEGT"/>
    <s v="ICG"/>
    <s v="START update statistics ICG"/>
    <s v="END update statistics ICG"/>
    <d v="2026-03-04T09:51:00"/>
    <d v="2026-03-04T10:36:00"/>
    <d v="2026-03-04T10:36:00"/>
    <s v="NULL"/>
    <s v="Completed"/>
    <x v="18"/>
    <n v="1"/>
    <s v="update statistics ICG"/>
    <n v="0.75"/>
    <n v="0"/>
    <n v="0.75"/>
    <n v="0"/>
    <n v="0"/>
    <n v="0.75"/>
    <m/>
    <m/>
    <n v="0"/>
    <n v="0"/>
    <n v="0.75"/>
    <n v="0"/>
    <n v="0.75"/>
    <m/>
    <m/>
    <m/>
    <m/>
    <m/>
    <m/>
    <m/>
    <m/>
    <m/>
    <m/>
    <m/>
    <m/>
    <m/>
  </r>
  <r>
    <s v="ICG"/>
    <s v="DEGTICG46085.4333333333"/>
    <m/>
    <s v="Export of DFA report ICG"/>
    <s v="ICGDEGTICGExport of DFA report ICG"/>
    <s v="ICGDEGTICG"/>
    <x v="0"/>
    <s v="Completed"/>
    <x v="0"/>
    <x v="80"/>
    <s v="N"/>
    <m/>
    <m/>
    <m/>
    <n v="2602"/>
    <s v="DEGT"/>
    <s v="ICG"/>
    <s v="START Export of DFA report ICG"/>
    <s v="END Export of DFA report ICG"/>
    <d v="2026-03-04T10:24:00"/>
    <d v="2026-03-04T10:41:00"/>
    <d v="2026-03-04T10:41:00"/>
    <s v="NULL"/>
    <s v="Completed"/>
    <x v="19"/>
    <n v="1"/>
    <s v="Export of DFA report ICG"/>
    <n v="0.28000000000000003"/>
    <n v="0"/>
    <n v="0.28000000000000003"/>
    <n v="0"/>
    <n v="0"/>
    <n v="0.28000000000000003"/>
    <m/>
    <m/>
    <n v="0"/>
    <n v="0"/>
    <n v="0.28000000000000003"/>
    <n v="0"/>
    <n v="0.28000000000000003"/>
    <m/>
    <m/>
    <m/>
    <m/>
    <m/>
    <m/>
    <m/>
    <m/>
    <m/>
    <m/>
    <m/>
    <m/>
    <m/>
  </r>
  <r>
    <s v="ICG"/>
    <s v="BEGTICG46085.4416666667"/>
    <m/>
    <s v="Export of DFA IRM report ICG"/>
    <s v="ICGBEGTICGExport of DFA IRM report ICG"/>
    <s v="ICGBEGTICG"/>
    <x v="0"/>
    <s v="Completed"/>
    <x v="0"/>
    <x v="81"/>
    <s v="N"/>
    <m/>
    <m/>
    <m/>
    <n v="2602"/>
    <s v="BEGT"/>
    <s v="ICG"/>
    <s v="START Export of DFA IRM report ICG"/>
    <s v="END Export of DFA IRM report ICG"/>
    <d v="2026-03-04T10:36:00"/>
    <d v="2026-03-04T12:03:00"/>
    <d v="2026-03-04T12:03:00"/>
    <s v="NULL"/>
    <s v="Completed"/>
    <x v="18"/>
    <n v="1"/>
    <s v="Export of DFA IRM report ICG"/>
    <n v="1.45"/>
    <n v="0"/>
    <n v="1.45"/>
    <n v="0"/>
    <n v="0"/>
    <n v="1.45"/>
    <m/>
    <m/>
    <n v="0"/>
    <n v="0"/>
    <n v="1.45"/>
    <n v="0"/>
    <n v="1.45"/>
    <m/>
    <m/>
    <m/>
    <m/>
    <m/>
    <m/>
    <m/>
    <m/>
    <m/>
    <m/>
    <m/>
    <m/>
    <m/>
  </r>
  <r>
    <s v="ICG"/>
    <s v="DEGTICG46085.4451388889"/>
    <m/>
    <s v="Export of Market Forecast report ICG"/>
    <s v="ICGDEGTICGExport of Market Forecast report ICG"/>
    <s v="ICGDEGTICG"/>
    <x v="0"/>
    <s v="Completed"/>
    <x v="0"/>
    <x v="82"/>
    <s v="N"/>
    <m/>
    <m/>
    <m/>
    <n v="2602"/>
    <s v="DEGT"/>
    <s v="ICG"/>
    <s v="START Export of Market Forecast report ICG"/>
    <s v="END Export of Market Forecast report ICG"/>
    <d v="2026-03-04T10:41:00"/>
    <d v="2026-03-04T10:47:00"/>
    <s v="NULL"/>
    <s v="NULL"/>
    <s v="Completed"/>
    <x v="19"/>
    <n v="1"/>
    <s v="Export of Market Forecast report ICG"/>
    <n v="0.1"/>
    <n v="0"/>
    <n v="0.1"/>
    <n v="0"/>
    <n v="0"/>
    <n v="0.1"/>
    <m/>
    <m/>
    <n v="0"/>
    <n v="0"/>
    <n v="0.1"/>
    <n v="0"/>
    <n v="0.1"/>
    <m/>
    <m/>
    <m/>
    <m/>
    <m/>
    <m/>
    <m/>
    <m/>
    <m/>
    <m/>
    <m/>
    <m/>
    <m/>
  </r>
  <r>
    <s v="WBNL"/>
    <s v="WBNLWBNL46085.4465277778"/>
    <m/>
    <s v="export to ara"/>
    <s v="MRPWBNLWBNLexport to ara"/>
    <s v="MRPWBNLWBNL"/>
    <x v="0"/>
    <s v="Completed"/>
    <x v="0"/>
    <x v="83"/>
    <s v="N"/>
    <m/>
    <m/>
    <m/>
    <n v="2602"/>
    <s v="WBNL"/>
    <s v="MRP"/>
    <s v="START export to ara"/>
    <s v="END export to ara"/>
    <d v="2026-03-04T10:43:00"/>
    <d v="2026-03-04T10:43:00"/>
    <d v="2026-03-04T12:56:00"/>
    <s v="NULL"/>
    <s v="Completed"/>
    <x v="20"/>
    <n v="4"/>
    <s v="export to ara"/>
    <n v="0"/>
    <n v="0"/>
    <n v="0"/>
    <n v="2.2200000000000002"/>
    <n v="2.2200000000000002"/>
    <n v="2.2200000000000002"/>
    <m/>
    <m/>
    <n v="0"/>
    <n v="2.2200000000000002"/>
    <n v="0"/>
    <n v="2.2200000000000002"/>
    <n v="2.2200000000000002"/>
    <m/>
    <m/>
    <m/>
    <m/>
    <m/>
    <m/>
    <m/>
    <m/>
    <m/>
    <m/>
    <m/>
    <m/>
    <m/>
  </r>
  <r>
    <s v="ICG"/>
    <s v="BEGTICG46085.5020833333"/>
    <m/>
    <s v="Export of Market Forecast report ICG"/>
    <s v="ICGBEGTICGExport of Market Forecast report ICG"/>
    <s v="ICGBEGTICG"/>
    <x v="0"/>
    <s v="Completed"/>
    <x v="0"/>
    <x v="84"/>
    <s v="N"/>
    <m/>
    <m/>
    <m/>
    <n v="2602"/>
    <s v="BEGT"/>
    <s v="ICG"/>
    <s v="START Export of Market Forecast report ICG"/>
    <s v="END Export of Market Forecast report ICG"/>
    <d v="2026-03-04T12:03:00"/>
    <d v="2026-03-04T12:06:00"/>
    <s v="NULL"/>
    <s v="NULL"/>
    <s v="Completed"/>
    <x v="18"/>
    <n v="1"/>
    <s v="Export of Market Forecast report ICG"/>
    <n v="0.05"/>
    <n v="0"/>
    <n v="0.05"/>
    <n v="0"/>
    <n v="0"/>
    <n v="0.05"/>
    <m/>
    <m/>
    <n v="0"/>
    <n v="0"/>
    <n v="0.05"/>
    <n v="0"/>
    <n v="0.05"/>
    <m/>
    <m/>
    <m/>
    <m/>
    <m/>
    <m/>
    <m/>
    <m/>
    <m/>
    <m/>
    <m/>
    <m/>
    <m/>
  </r>
  <r>
    <s v="WBNL"/>
    <s v="WBNLWBNL46085.5388888889"/>
    <m/>
    <s v="export to ara"/>
    <s v="MRPWBNLWBNLexport to ara"/>
    <s v="MRPWBNLWBNL"/>
    <x v="0"/>
    <s v="Completed"/>
    <x v="0"/>
    <x v="85"/>
    <s v="N"/>
    <m/>
    <m/>
    <m/>
    <n v="2602"/>
    <s v="WBNL"/>
    <s v="MRP"/>
    <s v="START export to ara"/>
    <s v="END export to ara"/>
    <d v="2026-03-04T12:56:00"/>
    <d v="2026-03-04T12:56:00"/>
    <s v="NULL"/>
    <s v="NULL"/>
    <s v="Completed"/>
    <x v="21"/>
    <n v="5"/>
    <s v="export to ara"/>
    <n v="0"/>
    <n v="0"/>
    <n v="0"/>
    <n v="0"/>
    <n v="0"/>
    <n v="0"/>
    <m/>
    <m/>
    <n v="0"/>
    <n v="0"/>
    <n v="0"/>
    <n v="0"/>
    <n v="0"/>
    <m/>
    <m/>
    <m/>
    <m/>
    <m/>
    <m/>
    <m/>
    <m/>
    <m/>
    <m/>
    <m/>
    <m/>
    <m/>
  </r>
  <r>
    <s v="ICG"/>
    <s v="NLBTRICG46085.8430555556"/>
    <m/>
    <s v="P-0 M-0 NPV ICG"/>
    <s v="ICGNLBTRICGP-0 M-0 NPV ICG"/>
    <s v="ICGNLBTRICG"/>
    <x v="0"/>
    <s v="Completed"/>
    <x v="0"/>
    <x v="86"/>
    <s v="N"/>
    <m/>
    <m/>
    <m/>
    <n v="2602"/>
    <s v="NLBTR"/>
    <s v="ICG"/>
    <s v="START P-0 M-0 NPV ICG"/>
    <s v="END P-0 M-0 NPV ICG"/>
    <d v="2026-03-04T20:14:00"/>
    <d v="2026-03-04T20:29:00"/>
    <d v="2026-03-04T20:29:00"/>
    <s v="NULL"/>
    <s v="Completed"/>
    <x v="8"/>
    <n v="1"/>
    <s v="P-0 M-0 NPV ICG"/>
    <n v="0.25"/>
    <n v="0"/>
    <n v="0.25"/>
    <n v="0"/>
    <n v="0"/>
    <n v="0.25"/>
    <m/>
    <m/>
    <n v="0"/>
    <n v="0"/>
    <n v="0.25"/>
    <n v="0"/>
    <n v="0.25"/>
    <m/>
    <m/>
    <m/>
    <m/>
    <m/>
    <m/>
    <m/>
    <m/>
    <m/>
    <m/>
    <m/>
    <m/>
    <m/>
  </r>
  <r>
    <s v="ICG"/>
    <s v="NLBTRICG46085.8534722222"/>
    <m/>
    <s v="P-0 M-0 Non-IRM planning ICG"/>
    <s v="ICGNLBTRICGP-0 M-0 Non-IRM planning ICG"/>
    <s v="ICGNLBTRICG"/>
    <x v="0"/>
    <s v="Completed"/>
    <x v="0"/>
    <x v="87"/>
    <s v="N"/>
    <m/>
    <m/>
    <m/>
    <n v="2602"/>
    <s v="NLBTR"/>
    <s v="ICG"/>
    <s v="START P-0 M-0 Non-IRM planning ICG"/>
    <s v="END P-0 M-0 Non-IRM planning ICG"/>
    <d v="2026-03-04T20:29:00"/>
    <d v="2026-03-05T14:37:00"/>
    <d v="2026-03-05T14:37:00"/>
    <s v="NULL"/>
    <s v="Completed"/>
    <x v="8"/>
    <n v="1"/>
    <s v="P-0 M-0 Non-IRM planning ICG"/>
    <n v="18.13"/>
    <n v="0"/>
    <n v="18.13"/>
    <n v="0"/>
    <n v="0"/>
    <n v="18.13"/>
    <m/>
    <m/>
    <n v="0"/>
    <n v="0"/>
    <n v="18.13"/>
    <n v="0"/>
    <n v="18.13"/>
    <m/>
    <m/>
    <m/>
    <m/>
    <m/>
    <m/>
    <m/>
    <m/>
    <m/>
    <m/>
    <m/>
    <m/>
    <m/>
  </r>
  <r>
    <s v="Load Pos"/>
    <s v="DEGTLoad Pos46086.1034722222"/>
    <m/>
    <s v="load"/>
    <s v="MCPDEGTLoad Posload"/>
    <s v="MCPDEGTLoad Pos"/>
    <x v="1"/>
    <s v="For Rerun"/>
    <x v="0"/>
    <x v="88"/>
    <s v="Y"/>
    <m/>
    <m/>
    <m/>
    <n v="2602"/>
    <s v="DEGT"/>
    <s v="MCP"/>
    <s v="START load"/>
    <s v="END load"/>
    <d v="2026-03-05T02:29:00"/>
    <d v="2026-03-05T03:01:00"/>
    <d v="2026-03-05T03:01:00"/>
    <s v="NULL"/>
    <s v="Completed"/>
    <x v="22"/>
    <n v="1"/>
    <s v="load"/>
    <n v="0.53"/>
    <n v="0.53"/>
    <n v="0"/>
    <n v="0"/>
    <n v="0.53"/>
    <n v="0.53"/>
    <m/>
    <m/>
    <n v="0.53"/>
    <n v="0"/>
    <n v="0"/>
    <n v="0.53"/>
    <n v="0.53"/>
    <m/>
    <m/>
    <m/>
    <m/>
    <m/>
    <m/>
    <m/>
    <m/>
    <m/>
    <m/>
    <m/>
    <m/>
    <m/>
  </r>
  <r>
    <s v="Load Pos"/>
    <s v="BEGTLoad Pos46086.1208333333"/>
    <m/>
    <s v="load"/>
    <s v="MCPBEGTLoad Posload"/>
    <s v="MCPBEGTLoad Pos"/>
    <x v="1"/>
    <s v="For Rerun"/>
    <x v="0"/>
    <x v="89"/>
    <s v="Y"/>
    <m/>
    <m/>
    <m/>
    <n v="2602"/>
    <s v="BEGT"/>
    <s v="MCP"/>
    <s v="START load"/>
    <s v="END load"/>
    <d v="2026-03-05T02:54:00"/>
    <d v="2026-03-05T03:27:00"/>
    <d v="2026-03-05T03:27:00"/>
    <s v="NULL"/>
    <s v="Completed"/>
    <x v="23"/>
    <n v="1"/>
    <s v="load"/>
    <n v="0.55000000000000004"/>
    <n v="0.55000000000000004"/>
    <n v="0"/>
    <n v="0"/>
    <n v="0.55000000000000004"/>
    <n v="0.55000000000000004"/>
    <m/>
    <m/>
    <n v="0.55000000000000004"/>
    <n v="0"/>
    <n v="0"/>
    <n v="0.55000000000000004"/>
    <n v="0.55000000000000004"/>
    <m/>
    <m/>
    <m/>
    <m/>
    <m/>
    <m/>
    <m/>
    <m/>
    <m/>
    <m/>
    <m/>
    <m/>
    <m/>
  </r>
  <r>
    <s v="Load Pos"/>
    <s v="DEGTLoad Pos46086.1256944444"/>
    <m/>
    <s v="Stratification"/>
    <s v="MCPDEGTLoad PosStratification"/>
    <s v="MCPDEGTLoad Pos"/>
    <x v="1"/>
    <s v="For Rerun"/>
    <x v="0"/>
    <x v="90"/>
    <s v="Y"/>
    <m/>
    <m/>
    <m/>
    <n v="2602"/>
    <s v="DEGT"/>
    <s v="MCP"/>
    <s v="START Stratification"/>
    <s v="END Stratification"/>
    <d v="2026-03-05T03:01:00"/>
    <d v="2026-03-05T03:08:00"/>
    <d v="2026-03-05T03:08:00"/>
    <s v="NULL"/>
    <s v="Completed"/>
    <x v="22"/>
    <n v="1"/>
    <s v="Stratification"/>
    <n v="0.12"/>
    <n v="0.12"/>
    <n v="0"/>
    <n v="0"/>
    <n v="0.12"/>
    <n v="0.12"/>
    <m/>
    <m/>
    <n v="0.12"/>
    <n v="0"/>
    <n v="0"/>
    <n v="0.12"/>
    <n v="0.12"/>
    <m/>
    <m/>
    <m/>
    <m/>
    <m/>
    <m/>
    <m/>
    <m/>
    <m/>
    <m/>
    <m/>
    <m/>
    <m/>
  </r>
  <r>
    <s v="Load Pos"/>
    <s v="DEGTLoad Pos46086.1305555556"/>
    <m/>
    <s v="Light Maintenance"/>
    <s v="MCPDEGTLoad PosLight Maintenance"/>
    <s v="MCPDEGTLoad Pos"/>
    <x v="1"/>
    <s v="For Rerun"/>
    <x v="0"/>
    <x v="91"/>
    <s v="Y"/>
    <m/>
    <m/>
    <m/>
    <n v="2602"/>
    <s v="DEGT"/>
    <s v="MCP"/>
    <s v="START Light Maintenance"/>
    <s v="END Light Maintenance"/>
    <d v="2026-03-05T03:08:00"/>
    <d v="2026-03-05T03:14:00"/>
    <d v="2026-03-05T03:14:00"/>
    <s v="NULL"/>
    <s v="Completed"/>
    <x v="22"/>
    <n v="1"/>
    <s v="Light Maintenance"/>
    <n v="0.1"/>
    <n v="0"/>
    <n v="0.1"/>
    <n v="0"/>
    <n v="0"/>
    <n v="0.1"/>
    <m/>
    <m/>
    <n v="0"/>
    <n v="0"/>
    <n v="0.1"/>
    <n v="0"/>
    <n v="0.1"/>
    <m/>
    <m/>
    <m/>
    <m/>
    <m/>
    <m/>
    <m/>
    <m/>
    <m/>
    <m/>
    <m/>
    <m/>
    <m/>
  </r>
  <r>
    <s v="Load Pos"/>
    <s v="DEGTLoad Pos46086.1347222222"/>
    <m/>
    <s v="Position report OLAP exports"/>
    <s v="MCPDEGTLoad PosPosition report OLAP exports"/>
    <s v="MCPDEGTLoad Pos"/>
    <x v="1"/>
    <s v="For Rerun"/>
    <x v="0"/>
    <x v="92"/>
    <s v="Y"/>
    <m/>
    <m/>
    <m/>
    <n v="2602"/>
    <s v="DEGT"/>
    <s v="MCP"/>
    <s v="START Position report OLAP exports"/>
    <s v="END Position report OLAP exports"/>
    <d v="2026-03-05T03:14:00"/>
    <d v="2026-03-05T03:18:00"/>
    <d v="2026-03-05T03:18:00"/>
    <s v="NULL"/>
    <s v="Completed"/>
    <x v="22"/>
    <n v="1"/>
    <s v="Position report OLAP exports"/>
    <n v="7.0000000000000007E-2"/>
    <n v="7.0000000000000007E-2"/>
    <n v="0"/>
    <n v="0"/>
    <n v="7.0000000000000007E-2"/>
    <n v="7.0000000000000007E-2"/>
    <m/>
    <m/>
    <n v="7.0000000000000007E-2"/>
    <n v="0"/>
    <n v="0"/>
    <n v="7.0000000000000007E-2"/>
    <n v="7.0000000000000007E-2"/>
    <m/>
    <m/>
    <m/>
    <m/>
    <m/>
    <m/>
    <m/>
    <m/>
    <m/>
    <m/>
    <m/>
    <m/>
    <m/>
  </r>
  <r>
    <s v="Load Pos"/>
    <s v="DEGTLoad Pos46086.1375"/>
    <m/>
    <s v="copy from"/>
    <s v="MCPDEGTLoad Poscopy from"/>
    <s v="MCPDEGTLoad Pos"/>
    <x v="1"/>
    <s v="For Rerun"/>
    <x v="0"/>
    <x v="93"/>
    <s v="Y"/>
    <m/>
    <m/>
    <m/>
    <n v="2602"/>
    <s v="DEGT"/>
    <s v="MCP"/>
    <s v="START copy from"/>
    <s v="END copy from"/>
    <d v="2026-03-05T03:18:00"/>
    <d v="2026-03-05T03:23:00"/>
    <d v="2026-03-05T03:24:00"/>
    <s v="NULL"/>
    <s v="Completed"/>
    <x v="22"/>
    <n v="1"/>
    <s v="copy from"/>
    <n v="0.08"/>
    <n v="0.08"/>
    <n v="0"/>
    <n v="0"/>
    <n v="0.08"/>
    <n v="0.08"/>
    <m/>
    <m/>
    <n v="0.08"/>
    <n v="0"/>
    <n v="0"/>
    <n v="0.08"/>
    <n v="0.08"/>
    <m/>
    <m/>
    <m/>
    <m/>
    <m/>
    <m/>
    <m/>
    <m/>
    <m/>
    <m/>
    <m/>
    <m/>
    <m/>
  </r>
  <r>
    <s v="Valuation (NPV)"/>
    <s v="DEGTValuation (NPV)46086.1416666667"/>
    <m/>
    <s v="portfolio valuation run"/>
    <s v="MCPDEGTValuation (NPV)portfolio valuation run"/>
    <s v="MCPDEGTValuation (NPV)"/>
    <x v="1"/>
    <s v="For Rerun"/>
    <x v="0"/>
    <x v="94"/>
    <s v="Y"/>
    <m/>
    <m/>
    <m/>
    <n v="2602"/>
    <s v="DEGT"/>
    <s v="MCP"/>
    <s v="START portfolio valuation run"/>
    <s v="END portfolio valuation run"/>
    <d v="2026-03-05T03:24:00"/>
    <d v="2026-03-05T03:40:00"/>
    <d v="2026-03-05T03:40:00"/>
    <s v="NULL"/>
    <s v="Completed"/>
    <x v="24"/>
    <n v="1"/>
    <s v="portfolio valuation run"/>
    <n v="0.27"/>
    <n v="0.27"/>
    <n v="0"/>
    <n v="0"/>
    <n v="0.27"/>
    <n v="0.27"/>
    <m/>
    <m/>
    <n v="0.27"/>
    <n v="0"/>
    <n v="0"/>
    <n v="0.27"/>
    <n v="0.27"/>
    <m/>
    <m/>
    <m/>
    <m/>
    <m/>
    <m/>
    <m/>
    <m/>
    <m/>
    <m/>
    <m/>
    <m/>
    <m/>
  </r>
  <r>
    <s v="Load Pos"/>
    <s v="BEGTLoad Pos46086.14375"/>
    <m/>
    <s v="Light Maintenance"/>
    <s v="MCPBEGTLoad PosLight Maintenance"/>
    <s v="MCPBEGTLoad Pos"/>
    <x v="1"/>
    <s v="For Rerun"/>
    <x v="0"/>
    <x v="95"/>
    <s v="Y"/>
    <m/>
    <m/>
    <m/>
    <n v="2602"/>
    <s v="BEGT"/>
    <s v="MCP"/>
    <s v="START Light Maintenance"/>
    <s v="END Light Maintenance"/>
    <d v="2026-03-05T03:27:00"/>
    <d v="2026-03-05T03:33:00"/>
    <d v="2026-03-05T03:33:00"/>
    <s v="NULL"/>
    <s v="Completed"/>
    <x v="23"/>
    <n v="1"/>
    <s v="Light Maintenance"/>
    <n v="0.1"/>
    <n v="0"/>
    <n v="0.1"/>
    <n v="0"/>
    <n v="0"/>
    <n v="0.1"/>
    <m/>
    <m/>
    <n v="0"/>
    <n v="0"/>
    <n v="0.1"/>
    <n v="0"/>
    <n v="0.1"/>
    <m/>
    <m/>
    <m/>
    <m/>
    <m/>
    <m/>
    <m/>
    <m/>
    <m/>
    <m/>
    <m/>
    <m/>
    <m/>
  </r>
  <r>
    <s v="Load Pos"/>
    <s v="BEGTLoad Pos46086.1479166667"/>
    <m/>
    <s v="Stratification"/>
    <s v="MCPBEGTLoad PosStratification"/>
    <s v="MCPBEGTLoad Pos"/>
    <x v="1"/>
    <s v="For Rerun"/>
    <x v="0"/>
    <x v="96"/>
    <s v="Y"/>
    <m/>
    <m/>
    <m/>
    <n v="2602"/>
    <s v="BEGT"/>
    <s v="MCP"/>
    <s v="START Stratification"/>
    <s v="END Stratification"/>
    <d v="2026-03-05T03:33:00"/>
    <d v="2026-03-05T03:39:00"/>
    <d v="2026-03-05T03:39:00"/>
    <s v="NULL"/>
    <s v="Completed"/>
    <x v="23"/>
    <n v="1"/>
    <s v="Stratification"/>
    <n v="0.1"/>
    <n v="0.1"/>
    <n v="0"/>
    <n v="0"/>
    <n v="0.1"/>
    <n v="0.1"/>
    <m/>
    <m/>
    <n v="0.1"/>
    <n v="0"/>
    <n v="0"/>
    <n v="0.1"/>
    <n v="0.1"/>
    <m/>
    <m/>
    <m/>
    <m/>
    <m/>
    <m/>
    <m/>
    <m/>
    <m/>
    <m/>
    <m/>
    <m/>
    <m/>
  </r>
  <r>
    <s v="Load Pos"/>
    <s v="BEGTLoad Pos46086.1520833333"/>
    <m/>
    <s v="Position report OLAP exports"/>
    <s v="MCPBEGTLoad PosPosition report OLAP exports"/>
    <s v="MCPBEGTLoad Pos"/>
    <x v="1"/>
    <s v="For Rerun"/>
    <x v="0"/>
    <x v="97"/>
    <s v="Y"/>
    <m/>
    <m/>
    <m/>
    <n v="2602"/>
    <s v="BEGT"/>
    <s v="MCP"/>
    <s v="START Position report OLAP exports"/>
    <s v="END Position report OLAP exports"/>
    <d v="2026-03-05T03:39:00"/>
    <d v="2026-03-05T03:44:00"/>
    <d v="2026-03-05T03:44:00"/>
    <s v="NULL"/>
    <s v="Completed"/>
    <x v="23"/>
    <n v="1"/>
    <s v="Position report OLAP exports"/>
    <n v="0.08"/>
    <n v="0.08"/>
    <n v="0"/>
    <n v="0"/>
    <n v="0.08"/>
    <n v="0.08"/>
    <m/>
    <m/>
    <n v="0.08"/>
    <n v="0"/>
    <n v="0"/>
    <n v="0.08"/>
    <n v="0.08"/>
    <m/>
    <m/>
    <m/>
    <m/>
    <m/>
    <m/>
    <m/>
    <m/>
    <m/>
    <m/>
    <m/>
    <m/>
    <m/>
  </r>
  <r>
    <s v="Valuation (NPV)"/>
    <s v="DEGTValuation (NPV)46086.1527777778"/>
    <m/>
    <s v="export to ara"/>
    <s v="MCPDEGTValuation (NPV)export to ara"/>
    <s v="MCPDEGTValuation (NPV)"/>
    <x v="1"/>
    <s v="For Rerun"/>
    <x v="0"/>
    <x v="98"/>
    <s v="Y"/>
    <m/>
    <m/>
    <m/>
    <n v="2602"/>
    <s v="DEGT"/>
    <s v="MCP"/>
    <s v="START export to ara"/>
    <s v="END export to ara"/>
    <d v="2026-03-05T03:40:00"/>
    <d v="2026-03-05T03:40:00"/>
    <d v="2026-03-05T03:40:00"/>
    <s v="NULL"/>
    <s v="Completed"/>
    <x v="24"/>
    <n v="1"/>
    <s v="export to ara"/>
    <n v="0"/>
    <n v="0"/>
    <n v="0"/>
    <n v="0"/>
    <n v="0"/>
    <n v="0"/>
    <m/>
    <m/>
    <n v="0"/>
    <n v="0"/>
    <n v="0"/>
    <n v="0"/>
    <n v="0"/>
    <m/>
    <m/>
    <m/>
    <m/>
    <m/>
    <m/>
    <m/>
    <m/>
    <m/>
    <m/>
    <m/>
    <m/>
    <m/>
  </r>
  <r>
    <s v="Valuation (NPV)"/>
    <s v="DEGTValuation (NPV)46086.1527777778"/>
    <m/>
    <s v="Light Maintenance"/>
    <s v="MCPDEGTValuation (NPV)Light Maintenance"/>
    <s v="MCPDEGTValuation (NPV)"/>
    <x v="1"/>
    <s v="For Rerun"/>
    <x v="0"/>
    <x v="99"/>
    <s v="Y"/>
    <m/>
    <m/>
    <m/>
    <n v="2602"/>
    <s v="DEGT"/>
    <s v="MCP"/>
    <s v="START Light Maintenance"/>
    <s v="END Light Maintenance"/>
    <d v="2026-03-05T03:40:00"/>
    <d v="2026-03-05T03:46:00"/>
    <d v="2026-03-05T05:33:00"/>
    <s v="NULL"/>
    <s v="Completed"/>
    <x v="24"/>
    <n v="2"/>
    <s v="Light Maintenance"/>
    <n v="0.1"/>
    <n v="0"/>
    <n v="0.1"/>
    <n v="0"/>
    <n v="0"/>
    <n v="0.1"/>
    <m/>
    <m/>
    <n v="0"/>
    <n v="0"/>
    <n v="0.1"/>
    <n v="0"/>
    <n v="0.1"/>
    <m/>
    <m/>
    <m/>
    <m/>
    <m/>
    <m/>
    <m/>
    <m/>
    <m/>
    <m/>
    <m/>
    <m/>
    <m/>
  </r>
  <r>
    <s v="Load Pos"/>
    <s v="BEGTLoad Pos46086.1555555556"/>
    <m/>
    <s v="copy from"/>
    <s v="MCPBEGTLoad Poscopy from"/>
    <s v="MCPBEGTLoad Pos"/>
    <x v="1"/>
    <s v="For Rerun"/>
    <x v="0"/>
    <x v="100"/>
    <s v="Y"/>
    <m/>
    <m/>
    <m/>
    <n v="2602"/>
    <s v="BEGT"/>
    <s v="MCP"/>
    <s v="START copy from"/>
    <s v="END copy from"/>
    <d v="2026-03-05T03:44:00"/>
    <d v="2026-03-05T03:48:00"/>
    <d v="2026-03-05T03:48:00"/>
    <s v="NULL"/>
    <s v="Completed"/>
    <x v="23"/>
    <n v="1"/>
    <s v="copy from"/>
    <n v="7.0000000000000007E-2"/>
    <n v="7.0000000000000007E-2"/>
    <n v="0"/>
    <n v="0"/>
    <n v="7.0000000000000007E-2"/>
    <n v="7.0000000000000007E-2"/>
    <m/>
    <m/>
    <n v="7.0000000000000007E-2"/>
    <n v="0"/>
    <n v="0"/>
    <n v="7.0000000000000007E-2"/>
    <n v="7.0000000000000007E-2"/>
    <m/>
    <m/>
    <m/>
    <m/>
    <m/>
    <m/>
    <m/>
    <m/>
    <m/>
    <m/>
    <m/>
    <m/>
    <m/>
  </r>
  <r>
    <s v="Valuation (NPV)"/>
    <s v="BEGTValuation (NPV)46086.1583333333"/>
    <m/>
    <s v="portfolio valuation run"/>
    <s v="MCPBEGTValuation (NPV)portfolio valuation run"/>
    <s v="MCPBEGTValuation (NPV)"/>
    <x v="1"/>
    <s v="For Rerun"/>
    <x v="0"/>
    <x v="101"/>
    <s v="Y"/>
    <m/>
    <m/>
    <m/>
    <n v="2602"/>
    <s v="BEGT"/>
    <s v="MCP"/>
    <s v="START portfolio valuation run"/>
    <s v="END portfolio valuation run"/>
    <d v="2026-03-05T03:48:00"/>
    <d v="2026-03-05T04:00:00"/>
    <d v="2026-03-05T04:00:00"/>
    <s v="NULL"/>
    <s v="Completed"/>
    <x v="25"/>
    <n v="1"/>
    <s v="portfolio valuation run"/>
    <n v="0.2"/>
    <n v="0.2"/>
    <n v="0"/>
    <n v="0"/>
    <n v="0.2"/>
    <n v="0.2"/>
    <m/>
    <m/>
    <n v="0.2"/>
    <n v="0"/>
    <n v="0"/>
    <n v="0.2"/>
    <n v="0.2"/>
    <m/>
    <m/>
    <m/>
    <m/>
    <m/>
    <m/>
    <m/>
    <m/>
    <m/>
    <m/>
    <m/>
    <m/>
    <m/>
  </r>
  <r>
    <s v="Valuation (NPV)"/>
    <s v="BEGTValuation (NPV)46086.1666666667"/>
    <m/>
    <s v="export to ara"/>
    <s v="MCPBEGTValuation (NPV)export to ara"/>
    <s v="MCPBEGTValuation (NPV)"/>
    <x v="1"/>
    <s v="For Rerun"/>
    <x v="0"/>
    <x v="102"/>
    <s v="Y"/>
    <m/>
    <m/>
    <m/>
    <n v="2602"/>
    <s v="BEGT"/>
    <s v="MCP"/>
    <s v="START export to ara"/>
    <s v="END export to ara"/>
    <d v="2026-03-05T04:00:00"/>
    <d v="2026-03-05T04:00:00"/>
    <d v="2026-03-05T04:00:00"/>
    <s v="NULL"/>
    <s v="Completed"/>
    <x v="25"/>
    <n v="1"/>
    <s v="export to ara"/>
    <n v="0"/>
    <n v="0"/>
    <n v="0"/>
    <n v="0"/>
    <n v="0"/>
    <n v="0"/>
    <m/>
    <m/>
    <n v="0"/>
    <n v="0"/>
    <n v="0"/>
    <n v="0"/>
    <n v="0"/>
    <m/>
    <m/>
    <m/>
    <m/>
    <m/>
    <m/>
    <m/>
    <m/>
    <m/>
    <m/>
    <m/>
    <m/>
    <m/>
  </r>
  <r>
    <s v="Valuation (NPV)"/>
    <s v="BEGTValuation (NPV)46086.1666666667"/>
    <m/>
    <s v="Light Maintenance"/>
    <s v="MCPBEGTValuation (NPV)Light Maintenance"/>
    <s v="MCPBEGTValuation (NPV)"/>
    <x v="1"/>
    <s v="For Rerun"/>
    <x v="0"/>
    <x v="103"/>
    <s v="Y"/>
    <m/>
    <m/>
    <m/>
    <n v="2602"/>
    <s v="BEGT"/>
    <s v="MCP"/>
    <s v="START Light Maintenance"/>
    <s v="END Light Maintenance"/>
    <d v="2026-03-05T04:00:00"/>
    <d v="2026-03-05T04:06:00"/>
    <d v="2026-03-05T04:06:00"/>
    <s v="NULL"/>
    <s v="Completed"/>
    <x v="25"/>
    <n v="2"/>
    <s v="Light Maintenance"/>
    <n v="0.1"/>
    <n v="0"/>
    <n v="0.1"/>
    <n v="0"/>
    <n v="0"/>
    <n v="0.1"/>
    <m/>
    <m/>
    <n v="0"/>
    <n v="0"/>
    <n v="0.1"/>
    <n v="0"/>
    <n v="0.1"/>
    <m/>
    <m/>
    <m/>
    <m/>
    <m/>
    <m/>
    <m/>
    <m/>
    <m/>
    <m/>
    <m/>
    <m/>
    <m/>
  </r>
  <r>
    <s v="Valuation (NPV)"/>
    <s v="BEGTValuation (NPV)46086.1708333333"/>
    <m/>
    <s v="valuation report exports"/>
    <s v="MCPBEGTValuation (NPV)valuation report exports"/>
    <s v="MCPBEGTValuation (NPV)"/>
    <x v="1"/>
    <s v="For Rerun"/>
    <x v="0"/>
    <x v="104"/>
    <s v="Y"/>
    <m/>
    <m/>
    <m/>
    <n v="2602"/>
    <s v="BEGT"/>
    <s v="MCP"/>
    <s v="START valuation report exports"/>
    <s v="END valuation report exports"/>
    <d v="2026-03-05T04:06:00"/>
    <d v="2026-03-05T04:28:00"/>
    <d v="2026-03-05T04:28:00"/>
    <s v="NULL"/>
    <s v="Completed"/>
    <x v="25"/>
    <n v="1"/>
    <s v="valuation report exports"/>
    <n v="0.37"/>
    <n v="0.37"/>
    <n v="0"/>
    <n v="0"/>
    <n v="0.37"/>
    <n v="0.37"/>
    <m/>
    <m/>
    <n v="0.37"/>
    <n v="0"/>
    <n v="0"/>
    <n v="0.37"/>
    <n v="0.37"/>
    <m/>
    <m/>
    <m/>
    <m/>
    <m/>
    <m/>
    <m/>
    <m/>
    <m/>
    <m/>
    <m/>
    <m/>
    <m/>
  </r>
  <r>
    <s v="Valuation (NPV)"/>
    <s v="BEGTValuation (NPV)46086.1861111111"/>
    <m/>
    <s v="AIC portfolio valuation run"/>
    <s v="MCPBEGTValuation (NPV)AIC portfolio valuation run"/>
    <s v="MCPBEGTValuation (NPV)"/>
    <x v="1"/>
    <s v="For Rerun"/>
    <x v="0"/>
    <x v="105"/>
    <s v="Y"/>
    <m/>
    <m/>
    <m/>
    <n v="2602"/>
    <s v="BEGT"/>
    <s v="MCP"/>
    <s v="START AIC portfolio valuation run"/>
    <s v="END AIC portfolio valuation run"/>
    <d v="2026-03-05T04:28:00"/>
    <d v="2026-03-05T04:57:00"/>
    <d v="2026-03-05T05:45:00"/>
    <s v="NULL"/>
    <s v="Completed"/>
    <x v="25"/>
    <n v="1"/>
    <s v="AIC portfolio valuation run"/>
    <n v="0.48"/>
    <n v="0.48"/>
    <n v="0"/>
    <n v="0.8"/>
    <n v="1.28"/>
    <n v="1.28"/>
    <m/>
    <m/>
    <n v="0.48"/>
    <n v="0.8"/>
    <n v="0"/>
    <n v="1.28"/>
    <n v="1.28"/>
    <m/>
    <m/>
    <m/>
    <m/>
    <m/>
    <m/>
    <m/>
    <m/>
    <m/>
    <m/>
    <m/>
    <m/>
    <m/>
  </r>
  <r>
    <s v="GAP"/>
    <s v="DEGTGAP46086.23125"/>
    <m/>
    <s v="gap planning"/>
    <s v="MCPDEGTGAPgap planning"/>
    <s v="MCPDEGTGAP"/>
    <x v="1"/>
    <s v="For Rerun"/>
    <x v="0"/>
    <x v="106"/>
    <s v="Y"/>
    <m/>
    <m/>
    <m/>
    <n v="2602"/>
    <s v="DEGT"/>
    <s v="MCP"/>
    <s v="START gap planning"/>
    <s v="NULL"/>
    <d v="2026-03-05T05:33:00"/>
    <d v="2026-03-05T06:43:00"/>
    <d v="2026-03-05T09:37:00"/>
    <s v="Exception Info: Workflow finished with errors. (line: 44)  "/>
    <s v="Failed"/>
    <x v="26"/>
    <n v="1"/>
    <s v="gap planning"/>
    <n v="1.17"/>
    <n v="1.17"/>
    <n v="0"/>
    <n v="2.9"/>
    <n v="4.07"/>
    <n v="4.07"/>
    <m/>
    <m/>
    <n v="1.17"/>
    <n v="2.9"/>
    <n v="0"/>
    <n v="4.07"/>
    <n v="4.07"/>
    <m/>
    <m/>
    <m/>
    <m/>
    <m/>
    <m/>
    <m/>
    <m/>
    <m/>
    <m/>
    <m/>
    <m/>
    <m/>
  </r>
  <r>
    <s v="ITS"/>
    <s v="BEGTITS46086.2395833333"/>
    <m/>
    <s v="ITS planning run"/>
    <s v="MCPBEGTITSITS planning run"/>
    <s v="MCPBEGTITS"/>
    <x v="1"/>
    <s v="For Rerun"/>
    <x v="0"/>
    <x v="107"/>
    <s v="Y"/>
    <m/>
    <m/>
    <m/>
    <n v="2602"/>
    <s v="BEGT"/>
    <s v="MCP"/>
    <s v="START ITS planning run"/>
    <s v="END ITS planning run"/>
    <d v="2026-03-05T05:45:00"/>
    <d v="2026-03-05T06:03:00"/>
    <d v="2026-03-05T06:04:00"/>
    <s v="NULL"/>
    <s v="Completed"/>
    <x v="27"/>
    <n v="1"/>
    <s v="ITS planning run"/>
    <n v="0.3"/>
    <n v="0.3"/>
    <n v="0"/>
    <n v="0.02"/>
    <n v="0.32"/>
    <n v="0.32"/>
    <m/>
    <m/>
    <n v="0.3"/>
    <n v="0.02"/>
    <n v="0"/>
    <n v="0.32"/>
    <n v="0.32"/>
    <m/>
    <m/>
    <m/>
    <m/>
    <m/>
    <m/>
    <m/>
    <m/>
    <m/>
    <m/>
    <m/>
    <m/>
    <m/>
  </r>
  <r>
    <s v="GAP"/>
    <s v="BEGTGAP46086.2527777778"/>
    <m/>
    <s v="gap planning"/>
    <s v="MCPBEGTGAPgap planning"/>
    <s v="MCPBEGTGAP"/>
    <x v="1"/>
    <s v="For Rerun"/>
    <x v="0"/>
    <x v="108"/>
    <s v="Y"/>
    <m/>
    <m/>
    <m/>
    <n v="2602"/>
    <s v="BEGT"/>
    <s v="MCP"/>
    <s v="START gap planning"/>
    <s v="NULL"/>
    <d v="2026-03-05T06:04:00"/>
    <d v="2026-03-05T07:16:00"/>
    <d v="2026-03-05T09:29:00"/>
    <s v="Exception Info: Workflow finished with errors. (line: 42)  "/>
    <s v="Failed"/>
    <x v="28"/>
    <n v="1"/>
    <s v="gap planning"/>
    <n v="1.2"/>
    <n v="1.2"/>
    <n v="0"/>
    <n v="2.2200000000000002"/>
    <n v="3.42"/>
    <n v="3.42"/>
    <m/>
    <m/>
    <n v="1.2"/>
    <n v="2.2200000000000002"/>
    <n v="0"/>
    <n v="3.42"/>
    <n v="3.42"/>
    <m/>
    <m/>
    <m/>
    <m/>
    <m/>
    <m/>
    <m/>
    <m/>
    <m/>
    <m/>
    <m/>
    <m/>
    <m/>
  </r>
  <r>
    <s v="GAP"/>
    <s v="BEGTGAP46086.3951388889"/>
    <m/>
    <s v="gap planning"/>
    <s v="MCPBEGTGAPgap planning"/>
    <s v="MCPBEGTGAP"/>
    <x v="1"/>
    <s v="For Rerun"/>
    <x v="0"/>
    <x v="109"/>
    <s v="Y"/>
    <m/>
    <m/>
    <m/>
    <n v="2602"/>
    <s v="BEGT"/>
    <s v="MCP"/>
    <s v="START gap planning"/>
    <s v="END gap planning"/>
    <d v="2026-03-05T09:29:00"/>
    <d v="2026-03-05T09:36:00"/>
    <d v="2026-03-05T09:37:00"/>
    <s v="NULL"/>
    <s v="Completed"/>
    <x v="29"/>
    <n v="2"/>
    <s v="gap planning"/>
    <n v="0.12"/>
    <n v="0.12"/>
    <n v="0"/>
    <n v="0.02"/>
    <n v="0.14000000000000001"/>
    <n v="0.14000000000000001"/>
    <m/>
    <m/>
    <n v="0.12"/>
    <n v="0.02"/>
    <n v="0"/>
    <n v="0.14000000000000001"/>
    <n v="0.14000000000000001"/>
    <m/>
    <m/>
    <m/>
    <m/>
    <m/>
    <m/>
    <m/>
    <m/>
    <m/>
    <m/>
    <m/>
    <m/>
    <m/>
  </r>
  <r>
    <s v="GAP"/>
    <s v="DEGTGAP46086.4006944444"/>
    <m/>
    <s v="gap planning"/>
    <s v="MCPDEGTGAPgap planning"/>
    <s v="MCPDEGTGAP"/>
    <x v="1"/>
    <s v="For Rerun"/>
    <x v="0"/>
    <x v="110"/>
    <s v="Y"/>
    <m/>
    <m/>
    <m/>
    <n v="2602"/>
    <s v="DEGT"/>
    <s v="MCP"/>
    <s v="START gap planning"/>
    <s v="END gap planning"/>
    <d v="2026-03-05T09:37:00"/>
    <d v="2026-03-05T09:43:00"/>
    <d v="2026-03-05T23:54:00"/>
    <s v="NULL"/>
    <s v="Completed"/>
    <x v="30"/>
    <n v="2"/>
    <s v="gap planning"/>
    <n v="0.1"/>
    <n v="0.1"/>
    <n v="0"/>
    <n v="7.28"/>
    <n v="7.38"/>
    <n v="7.38"/>
    <m/>
    <m/>
    <n v="0.1"/>
    <n v="7.28"/>
    <n v="0"/>
    <n v="7.38"/>
    <n v="7.38"/>
    <m/>
    <m/>
    <m/>
    <m/>
    <m/>
    <m/>
    <m/>
    <m/>
    <m/>
    <m/>
    <m/>
    <m/>
    <m/>
  </r>
  <r>
    <s v="EC"/>
    <s v="BEGTEC46086.4006944444"/>
    <m/>
    <s v="Light Maintenance ing-ec valuation"/>
    <s v="MCPBEGTECLight Maintenance ing-ec valuation"/>
    <s v="MCPBEGTEC"/>
    <x v="1"/>
    <s v="For Rerun"/>
    <x v="0"/>
    <x v="111"/>
    <s v="Y"/>
    <m/>
    <m/>
    <m/>
    <n v="2602"/>
    <s v="BEGT"/>
    <s v="MCP"/>
    <s v="START Light Maintenance ing-ec valuation"/>
    <s v="END Light Maintenance ing-ec valuation"/>
    <d v="2026-03-05T09:37:00"/>
    <d v="2026-03-05T09:42:00"/>
    <d v="2026-03-05T09:42:00"/>
    <s v="NULL"/>
    <s v="Completed"/>
    <x v="31"/>
    <n v="1"/>
    <s v="Light Maintenance ing-ec valuation"/>
    <n v="0.08"/>
    <n v="0"/>
    <n v="0.08"/>
    <n v="0"/>
    <n v="0"/>
    <n v="0.08"/>
    <m/>
    <m/>
    <n v="0"/>
    <n v="0"/>
    <n v="0.08"/>
    <n v="0"/>
    <n v="0.08"/>
    <m/>
    <m/>
    <m/>
    <m/>
    <m/>
    <m/>
    <m/>
    <m/>
    <m/>
    <m/>
    <m/>
    <m/>
    <m/>
  </r>
  <r>
    <s v="EC"/>
    <s v="BEGTEC46086.4041666667"/>
    <m/>
    <s v="ing-ec valuation"/>
    <s v="MCPBEGTECing-ec valuation"/>
    <s v="MCPBEGTEC"/>
    <x v="1"/>
    <s v="For Rerun"/>
    <x v="0"/>
    <x v="112"/>
    <s v="Y"/>
    <m/>
    <m/>
    <m/>
    <n v="2602"/>
    <s v="BEGT"/>
    <s v="MCP"/>
    <s v="START ing-ec valuation"/>
    <s v="END ing-ec valuation"/>
    <d v="2026-03-05T09:42:00"/>
    <d v="2026-03-05T09:55:00"/>
    <d v="2026-03-05T09:55:00"/>
    <s v="NULL"/>
    <s v="Completed"/>
    <x v="31"/>
    <n v="1"/>
    <s v="ing-ec valuation"/>
    <n v="0.22"/>
    <n v="0.22"/>
    <n v="0"/>
    <n v="0"/>
    <n v="0.22"/>
    <n v="0.22"/>
    <m/>
    <m/>
    <n v="0.22"/>
    <n v="0"/>
    <n v="0"/>
    <n v="0.22"/>
    <n v="0.22"/>
    <m/>
    <m/>
    <m/>
    <m/>
    <m/>
    <m/>
    <m/>
    <m/>
    <m/>
    <m/>
    <m/>
    <m/>
    <m/>
  </r>
  <r>
    <s v="EC"/>
    <s v="BEGTEC46086.4131944444"/>
    <m/>
    <s v="ing-ec valuation OLAP exports"/>
    <s v="MCPBEGTECing-ec valuation OLAP exports"/>
    <s v="MCPBEGTEC"/>
    <x v="1"/>
    <s v="For Rerun"/>
    <x v="0"/>
    <x v="113"/>
    <s v="Y"/>
    <m/>
    <m/>
    <m/>
    <n v="2602"/>
    <s v="BEGT"/>
    <s v="MCP"/>
    <s v="START ing-ec valuation OLAP exports"/>
    <s v="END ing-ec valuation OLAP exports"/>
    <d v="2026-03-05T09:55:00"/>
    <d v="2026-03-05T11:03:00"/>
    <d v="2026-03-05T11:03:00"/>
    <s v="NULL"/>
    <s v="Completed"/>
    <x v="31"/>
    <n v="1"/>
    <s v="ing-ec valuation OLAP exports"/>
    <n v="1.1299999999999999"/>
    <n v="1.1299999999999999"/>
    <n v="0"/>
    <n v="0"/>
    <n v="1.1299999999999999"/>
    <n v="1.1299999999999999"/>
    <m/>
    <m/>
    <n v="1.1299999999999999"/>
    <n v="0"/>
    <n v="0"/>
    <n v="1.1299999999999999"/>
    <n v="1.1299999999999999"/>
    <m/>
    <m/>
    <m/>
    <m/>
    <m/>
    <m/>
    <m/>
    <m/>
    <m/>
    <m/>
    <m/>
    <m/>
    <m/>
  </r>
  <r>
    <s v="EC"/>
    <s v="BEGTEC46086.4604166667"/>
    <m/>
    <s v="ing-ec valuation QRM Reporter exports"/>
    <s v="MCPBEGTECing-ec valuation QRM Reporter exports"/>
    <s v="MCPBEGTEC"/>
    <x v="1"/>
    <s v="For Rerun"/>
    <x v="0"/>
    <x v="114"/>
    <s v="Y"/>
    <m/>
    <m/>
    <m/>
    <n v="2602"/>
    <s v="BEGT"/>
    <s v="MCP"/>
    <s v="START ing-ec valuation QRM Reporter exports"/>
    <s v="END ing-ec valuation QRM Reporter exports"/>
    <d v="2026-03-05T11:03:00"/>
    <d v="2026-03-05T11:06:00"/>
    <d v="2026-03-05T11:06:00"/>
    <s v="NULL"/>
    <s v="Completed"/>
    <x v="31"/>
    <n v="1"/>
    <s v="ing-ec valuation QRM Reporter exports"/>
    <n v="0.05"/>
    <n v="0.05"/>
    <n v="0"/>
    <n v="0"/>
    <n v="0.05"/>
    <n v="0.05"/>
    <m/>
    <m/>
    <n v="0.05"/>
    <n v="0"/>
    <n v="0"/>
    <n v="0.05"/>
    <n v="0.05"/>
    <m/>
    <m/>
    <m/>
    <m/>
    <m/>
    <m/>
    <m/>
    <m/>
    <m/>
    <m/>
    <m/>
    <m/>
    <m/>
  </r>
  <r>
    <s v="KR"/>
    <s v="BEGTKR46086.4625"/>
    <m/>
    <s v="Light Maintenance BPV KR valuation"/>
    <s v="MCPBEGTKRLight Maintenance BPV KR valuation"/>
    <s v="MCPBEGTKR"/>
    <x v="1"/>
    <s v="For Rerun"/>
    <x v="0"/>
    <x v="115"/>
    <s v="Y"/>
    <m/>
    <m/>
    <m/>
    <n v="2602"/>
    <s v="BEGT"/>
    <s v="MCP"/>
    <s v="START Light Maintenance BPV KR valuation"/>
    <s v="END Light Maintenance BPV KR valuation"/>
    <d v="2026-03-05T11:06:00"/>
    <d v="2026-03-05T11:12:00"/>
    <d v="2026-03-05T11:12:00"/>
    <s v="NULL"/>
    <s v="Completed"/>
    <x v="32"/>
    <n v="1"/>
    <s v="Light Maintenance BPV KR valuation"/>
    <n v="0.1"/>
    <n v="0"/>
    <n v="0.1"/>
    <n v="0"/>
    <n v="0"/>
    <n v="0.1"/>
    <m/>
    <m/>
    <n v="0"/>
    <n v="0"/>
    <n v="0.1"/>
    <n v="0"/>
    <n v="0.1"/>
    <m/>
    <m/>
    <m/>
    <m/>
    <m/>
    <m/>
    <m/>
    <m/>
    <m/>
    <m/>
    <m/>
    <m/>
    <m/>
  </r>
  <r>
    <s v="KR"/>
    <s v="BEGTKR46086.4666666667"/>
    <m/>
    <s v="bpv-kr valuation"/>
    <s v="MCPBEGTKRbpv-kr valuation"/>
    <s v="MCPBEGTKR"/>
    <x v="1"/>
    <s v="For Rerun"/>
    <x v="0"/>
    <x v="116"/>
    <s v="Y"/>
    <m/>
    <m/>
    <m/>
    <n v="2602"/>
    <s v="BEGT"/>
    <s v="MCP"/>
    <s v="START bpv-kr valuation"/>
    <s v="END bpv-kr valuation"/>
    <d v="2026-03-05T11:12:00"/>
    <d v="2026-03-05T11:25:00"/>
    <d v="2026-03-05T11:25:00"/>
    <s v="NULL"/>
    <s v="Completed"/>
    <x v="32"/>
    <n v="1"/>
    <s v="bpv-kr valuation"/>
    <n v="0.22"/>
    <n v="0.22"/>
    <n v="0"/>
    <n v="0"/>
    <n v="0.22"/>
    <n v="0.22"/>
    <m/>
    <m/>
    <n v="0.22"/>
    <n v="0"/>
    <n v="0"/>
    <n v="0.22"/>
    <n v="0.22"/>
    <m/>
    <m/>
    <m/>
    <m/>
    <m/>
    <m/>
    <m/>
    <m/>
    <m/>
    <m/>
    <m/>
    <m/>
    <m/>
  </r>
  <r>
    <s v="KR"/>
    <s v="BEGTKR46086.4756944444"/>
    <m/>
    <s v="bpv-kr valuation OLAP exports"/>
    <s v="MCPBEGTKRbpv-kr valuation OLAP exports"/>
    <s v="MCPBEGTKR"/>
    <x v="1"/>
    <s v="For Rerun"/>
    <x v="0"/>
    <x v="117"/>
    <s v="Y"/>
    <m/>
    <m/>
    <m/>
    <n v="2602"/>
    <s v="BEGT"/>
    <s v="MCP"/>
    <s v="START bpv-kr valuation OLAP exports"/>
    <s v="END bpv-kr valuation OLAP exports"/>
    <d v="2026-03-05T11:25:00"/>
    <d v="2026-03-05T12:16:00"/>
    <d v="2026-03-05T12:16:00"/>
    <s v="NULL"/>
    <s v="Completed"/>
    <x v="32"/>
    <n v="1"/>
    <s v="bpv-kr valuation OLAP exports"/>
    <n v="0.85"/>
    <n v="0.85"/>
    <n v="0"/>
    <n v="0"/>
    <n v="0.85"/>
    <n v="0.85"/>
    <m/>
    <m/>
    <n v="0.85"/>
    <n v="0"/>
    <n v="0"/>
    <n v="0.85"/>
    <n v="0.85"/>
    <m/>
    <m/>
    <m/>
    <m/>
    <m/>
    <m/>
    <m/>
    <m/>
    <m/>
    <m/>
    <m/>
    <m/>
    <m/>
  </r>
  <r>
    <s v="KR"/>
    <s v="BEGTKR46086.5111111111"/>
    <m/>
    <s v="bpv-kr valuation QRM Reporter exports"/>
    <s v="MCPBEGTKRbpv-kr valuation QRM Reporter exports"/>
    <s v="MCPBEGTKR"/>
    <x v="1"/>
    <s v="For Rerun"/>
    <x v="0"/>
    <x v="118"/>
    <s v="Y"/>
    <m/>
    <m/>
    <m/>
    <n v="2602"/>
    <s v="BEGT"/>
    <s v="MCP"/>
    <s v="START bpv-kr valuation QRM Reporter exports"/>
    <s v="END bpv-kr valuation QRM Reporter exports"/>
    <d v="2026-03-05T12:16:00"/>
    <d v="2026-03-05T12:16:00"/>
    <d v="2026-03-05T13:46:00"/>
    <s v="NULL"/>
    <s v="Completed"/>
    <x v="32"/>
    <n v="1"/>
    <s v="bpv-kr valuation QRM Reporter exports"/>
    <n v="0"/>
    <n v="0"/>
    <n v="0"/>
    <n v="1.5"/>
    <n v="1.5"/>
    <n v="1.5"/>
    <m/>
    <m/>
    <n v="0"/>
    <n v="1.5"/>
    <n v="0"/>
    <n v="1.5"/>
    <n v="1.5"/>
    <m/>
    <m/>
    <m/>
    <m/>
    <m/>
    <m/>
    <m/>
    <m/>
    <m/>
    <m/>
    <m/>
    <m/>
    <m/>
  </r>
  <r>
    <s v="CSRBB Valuation (Qtr)"/>
    <s v="BEGTCSRBB Valuation (Qtr)46086.5736111111"/>
    <m/>
    <s v="CSRBB Portfolio Valuation Qtr"/>
    <s v="MCPBEGTCSRBB Valuation (Qtr)CSRBB Portfolio Valuation Qtr"/>
    <s v="MCPBEGTCSRBB Valuation (Qtr)"/>
    <x v="1"/>
    <s v="For Rerun"/>
    <x v="0"/>
    <x v="119"/>
    <s v="N"/>
    <m/>
    <m/>
    <m/>
    <n v="2602"/>
    <s v="BEGT"/>
    <s v="MCP"/>
    <s v="START CSRBB Portfolio Valuation Qtr"/>
    <s v="END CSRBB Portfolio Valuation Qtr"/>
    <d v="2026-03-05T13:46:00"/>
    <d v="2026-03-05T13:57:00"/>
    <d v="2026-03-05T13:57:00"/>
    <s v="NULL"/>
    <s v="Completed"/>
    <x v="33"/>
    <n v="1"/>
    <s v="CSRBB Portfolio Valuation Qtr"/>
    <n v="0.18"/>
    <n v="0"/>
    <n v="0.18"/>
    <n v="0"/>
    <n v="0"/>
    <n v="0.18"/>
    <m/>
    <m/>
    <n v="0"/>
    <n v="0"/>
    <n v="0.18"/>
    <n v="0"/>
    <n v="0.18"/>
    <m/>
    <m/>
    <m/>
    <m/>
    <m/>
    <m/>
    <m/>
    <m/>
    <m/>
    <m/>
    <m/>
    <m/>
    <m/>
  </r>
  <r>
    <s v="CSRBB Valuation (Qtr)"/>
    <s v="BEGTCSRBB Valuation (Qtr)46086.58125"/>
    <m/>
    <s v="Light Maintenance CSRBB Portfolio Valuation Qtr"/>
    <s v="MCPBEGTCSRBB Valuation (Qtr)Light Maintenance CSRBB Portfolio Valuation Qtr"/>
    <s v="MCPBEGTCSRBB Valuation (Qtr)"/>
    <x v="1"/>
    <s v="For Rerun"/>
    <x v="0"/>
    <x v="120"/>
    <s v="N"/>
    <m/>
    <m/>
    <m/>
    <n v="2602"/>
    <s v="BEGT"/>
    <s v="MCP"/>
    <s v="START Light Maintenance CSRBB Portfolio Valuation Qtr"/>
    <s v="END Light Maintenance CSRBB Portfolio Valuation Qtr"/>
    <d v="2026-03-05T13:57:00"/>
    <d v="2026-03-05T14:02:00"/>
    <d v="2026-03-06T08:10:00"/>
    <s v="NULL"/>
    <s v="Completed"/>
    <x v="33"/>
    <n v="1"/>
    <s v="Light Maintenance CSRBB Portfolio Valuation Qtr"/>
    <n v="0.08"/>
    <n v="0"/>
    <n v="0.08"/>
    <n v="0"/>
    <n v="0"/>
    <n v="0.08"/>
    <m/>
    <m/>
    <n v="0"/>
    <n v="0"/>
    <n v="0.08"/>
    <n v="0"/>
    <n v="0.08"/>
    <m/>
    <m/>
    <m/>
    <m/>
    <m/>
    <m/>
    <m/>
    <m/>
    <m/>
    <m/>
    <m/>
    <m/>
    <m/>
  </r>
  <r>
    <s v="ICG"/>
    <s v="NLBTRICG46086.6090277778"/>
    <m/>
    <s v="update statistics ICG"/>
    <s v="ICGNLBTRICGupdate statistics ICG"/>
    <s v="ICGNLBTRICG"/>
    <x v="0"/>
    <s v="Completed"/>
    <x v="0"/>
    <x v="121"/>
    <s v="N"/>
    <m/>
    <m/>
    <m/>
    <n v="2602"/>
    <s v="NLBTR"/>
    <s v="ICG"/>
    <s v="START update statistics ICG"/>
    <s v="END update statistics ICG"/>
    <d v="2026-03-05T14:37:00"/>
    <d v="2026-03-05T16:42:00"/>
    <d v="2026-03-05T16:42:00"/>
    <s v="NULL"/>
    <s v="Completed"/>
    <x v="8"/>
    <n v="1"/>
    <s v="update statistics ICG"/>
    <n v="2.08"/>
    <n v="0"/>
    <n v="2.08"/>
    <n v="0"/>
    <n v="0"/>
    <n v="2.08"/>
    <m/>
    <m/>
    <n v="0"/>
    <n v="0"/>
    <n v="2.08"/>
    <n v="0"/>
    <n v="2.08"/>
    <m/>
    <m/>
    <m/>
    <m/>
    <m/>
    <m/>
    <m/>
    <m/>
    <m/>
    <m/>
    <m/>
    <m/>
    <m/>
  </r>
  <r>
    <s v="Delete Portfolio"/>
    <s v="TRDBDelete Portfolio46086.6527777778"/>
    <m/>
    <s v="Delete portfolio from"/>
    <s v="MCPTRDBDelete PortfolioDelete portfolio from"/>
    <s v="MCPTRDBDelete Portfolio"/>
    <x v="0"/>
    <s v="Completed"/>
    <x v="0"/>
    <x v="122"/>
    <s v="Y"/>
    <m/>
    <m/>
    <m/>
    <n v="2602"/>
    <s v="TRDB"/>
    <s v="MCP"/>
    <s v="START Delete portfolio from"/>
    <s v="END Delete portfolio from"/>
    <d v="2026-03-05T15:40:00"/>
    <d v="2026-03-05T15:43:00"/>
    <d v="2026-03-05T15:44:00"/>
    <s v="NULL"/>
    <s v="Completed"/>
    <x v="34"/>
    <n v="1"/>
    <s v="Delete portfolio from"/>
    <n v="0.05"/>
    <n v="0"/>
    <n v="0.05"/>
    <n v="0"/>
    <n v="0"/>
    <n v="0.05"/>
    <m/>
    <m/>
    <n v="0"/>
    <n v="0"/>
    <n v="0.05"/>
    <n v="0"/>
    <n v="0.05"/>
    <m/>
    <m/>
    <m/>
    <m/>
    <m/>
    <m/>
    <m/>
    <m/>
    <m/>
    <m/>
    <m/>
    <m/>
    <m/>
  </r>
  <r>
    <s v="Load Compare MP"/>
    <s v="TRDBLoad Compare MP46086.6555555556"/>
    <m/>
    <s v="load Model parameters"/>
    <s v="MCPTRDBLoad Compare MPload Model parameters"/>
    <s v="MCPTRDBLoad Compare MP"/>
    <x v="0"/>
    <s v="Failed"/>
    <x v="0"/>
    <x v="123"/>
    <s v="Y"/>
    <m/>
    <m/>
    <m/>
    <n v="2602"/>
    <s v="TRDB"/>
    <s v="MCP"/>
    <s v="START load Model parameters"/>
    <s v="NULL"/>
    <d v="2026-03-05T15:44:00"/>
    <d v="2026-03-05T15:45:00"/>
    <d v="2026-03-06T08:35:00"/>
    <s v="Exception Info: File  '\\sx9000079291\BAS\Work\MCP_PREPARATION\PLTs\PROD_MPs_Load_TR.xml' does not exist. (line: 42)  "/>
    <s v="Failed"/>
    <x v="35"/>
    <n v="1"/>
    <s v="load Model parameters"/>
    <n v="0.02"/>
    <n v="0.02"/>
    <n v="0"/>
    <n v="5.83"/>
    <n v="5.85"/>
    <n v="5.85"/>
    <m/>
    <m/>
    <n v="0.02"/>
    <n v="5.83"/>
    <n v="0"/>
    <n v="5.85"/>
    <n v="5.85"/>
    <m/>
    <m/>
    <m/>
    <m/>
    <m/>
    <m/>
    <m/>
    <m/>
    <m/>
    <m/>
    <m/>
    <m/>
    <m/>
  </r>
  <r>
    <s v="ICG"/>
    <s v="NLBTRICG46086.6958333333"/>
    <m/>
    <s v="Export of DFA_BASE_IMP_FWD Non-IRM report ICG"/>
    <s v="ICGNLBTRICGExport of DFA_BASE_IMP_FWD Non-IRM report ICG"/>
    <s v="ICGNLBTRICG"/>
    <x v="0"/>
    <s v="Completed"/>
    <x v="0"/>
    <x v="124"/>
    <s v="N"/>
    <m/>
    <m/>
    <m/>
    <n v="2602"/>
    <s v="NLBTR"/>
    <s v="ICG"/>
    <s v="START Export of DFA_BASE_IMP_FWD Non-IRM report ICG"/>
    <s v="END Export of DFA_BASE_IMP_FWD Non-IRM report ICG"/>
    <d v="2026-03-05T16:42:00"/>
    <d v="2026-03-05T18:44:00"/>
    <d v="2026-03-05T18:44:00"/>
    <s v="NULL"/>
    <s v="Completed"/>
    <x v="8"/>
    <n v="1"/>
    <s v="Export of DFA_BASE_IMP_FWD Non-IRM report ICG"/>
    <n v="2.0299999999999998"/>
    <n v="0"/>
    <n v="2.0299999999999998"/>
    <n v="0"/>
    <n v="0"/>
    <n v="2.0299999999999998"/>
    <m/>
    <m/>
    <n v="0"/>
    <n v="0"/>
    <n v="2.0299999999999998"/>
    <n v="0"/>
    <n v="2.0299999999999998"/>
    <m/>
    <m/>
    <m/>
    <m/>
    <m/>
    <m/>
    <m/>
    <m/>
    <m/>
    <m/>
    <m/>
    <m/>
    <m/>
  </r>
  <r>
    <s v="ICG"/>
    <s v="NLBTRICG46086.7805555556"/>
    <m/>
    <s v="Export of DFA_NONE_IMP_FWD Non-IRM report ICG"/>
    <s v="ICGNLBTRICGExport of DFA_NONE_IMP_FWD Non-IRM report ICG"/>
    <s v="ICGNLBTRICG"/>
    <x v="0"/>
    <s v="Completed"/>
    <x v="0"/>
    <x v="125"/>
    <s v="N"/>
    <m/>
    <m/>
    <m/>
    <n v="2602"/>
    <s v="NLBTR"/>
    <s v="ICG"/>
    <s v="START Export of DFA_NONE_IMP_FWD Non-IRM report ICG"/>
    <s v="END Export of DFA_NONE_IMP_FWD Non-IRM report ICG"/>
    <d v="2026-03-05T18:44:00"/>
    <d v="2026-03-05T20:35:00"/>
    <d v="2026-03-05T20:35:00"/>
    <s v="NULL"/>
    <s v="Completed"/>
    <x v="8"/>
    <n v="1"/>
    <s v="Export of DFA_NONE_IMP_FWD Non-IRM report ICG"/>
    <n v="1.85"/>
    <n v="0"/>
    <n v="1.85"/>
    <n v="0"/>
    <n v="0"/>
    <n v="1.85"/>
    <m/>
    <m/>
    <n v="0"/>
    <n v="0"/>
    <n v="1.85"/>
    <n v="0"/>
    <n v="1.85"/>
    <m/>
    <m/>
    <m/>
    <m/>
    <m/>
    <m/>
    <m/>
    <m/>
    <m/>
    <m/>
    <m/>
    <m/>
    <m/>
  </r>
  <r>
    <s v="ICG"/>
    <s v="NLBTRICG46086.8576388889"/>
    <m/>
    <s v="Export of Market Forecast report ICG"/>
    <s v="ICGNLBTRICGExport of Market Forecast report ICG"/>
    <s v="ICGNLBTRICG"/>
    <x v="0"/>
    <s v="Completed"/>
    <x v="0"/>
    <x v="126"/>
    <s v="N"/>
    <m/>
    <m/>
    <m/>
    <n v="2602"/>
    <s v="NLBTR"/>
    <s v="ICG"/>
    <s v="START Export of Market Forecast report ICG"/>
    <s v="END Export of Market Forecast report ICG"/>
    <d v="2026-03-05T20:35:00"/>
    <d v="2026-03-05T20:42:00"/>
    <d v="2026-03-07T06:50:00"/>
    <s v="NULL"/>
    <s v="Completed"/>
    <x v="8"/>
    <n v="1"/>
    <s v="Export of Market Forecast report ICG"/>
    <n v="0.12"/>
    <n v="0"/>
    <n v="0.12"/>
    <n v="0"/>
    <n v="0"/>
    <n v="0.12"/>
    <m/>
    <m/>
    <n v="0"/>
    <n v="0"/>
    <n v="0.12"/>
    <n v="0"/>
    <n v="0.12"/>
    <m/>
    <m/>
    <m/>
    <m/>
    <m/>
    <m/>
    <m/>
    <m/>
    <m/>
    <m/>
    <m/>
    <m/>
    <m/>
  </r>
  <r>
    <s v="ICG"/>
    <s v="NLBTRICG46086.9770833333"/>
    <m/>
    <s v="Load SQL-to-SQL + stratify previous ICG"/>
    <s v="ICGNLBTRICGLoad SQL-to-SQL + stratify previous ICG"/>
    <s v="ICGNLBTRICG"/>
    <x v="0"/>
    <s v="Completed"/>
    <x v="0"/>
    <x v="127"/>
    <s v="N"/>
    <m/>
    <m/>
    <m/>
    <n v="2602"/>
    <s v="NLBTR"/>
    <s v="ICG"/>
    <s v="START Load SQL-to-SQL + stratify previous ICG"/>
    <s v="END Load SQL-to-SQL + stratify previous ICG"/>
    <d v="2026-03-05T23:27:00"/>
    <d v="2026-03-06T00:18:00"/>
    <d v="2026-03-06T00:18:00"/>
    <s v="NULL"/>
    <s v="Completed"/>
    <x v="36"/>
    <n v="1"/>
    <s v="Load SQL-to-SQL + stratify previous ICG"/>
    <n v="0.85"/>
    <n v="0"/>
    <n v="0.85"/>
    <n v="0"/>
    <n v="0"/>
    <n v="0.85"/>
    <m/>
    <m/>
    <n v="0"/>
    <n v="0"/>
    <n v="0.85"/>
    <n v="0"/>
    <n v="0.85"/>
    <m/>
    <m/>
    <m/>
    <m/>
    <m/>
    <m/>
    <m/>
    <m/>
    <m/>
    <m/>
    <m/>
    <m/>
    <m/>
  </r>
  <r>
    <s v="Import Strategies"/>
    <s v="DEGTImport Strategies46086.9958333333"/>
    <m/>
    <s v="import strategies"/>
    <s v="MCPDEGTImport Strategiesimport strategies"/>
    <s v="MCPDEGTImport Strategies"/>
    <x v="1"/>
    <s v="For Rerun"/>
    <x v="0"/>
    <x v="128"/>
    <s v="Y"/>
    <m/>
    <m/>
    <m/>
    <n v="2602"/>
    <s v="DEGT"/>
    <s v="MCP"/>
    <s v="START import strategies"/>
    <s v="END import strategies"/>
    <d v="2026-03-05T23:54:00"/>
    <d v="2026-03-06T00:11:00"/>
    <d v="2026-03-06T00:12:00"/>
    <s v="NULL"/>
    <s v="Completed"/>
    <x v="37"/>
    <n v="1"/>
    <s v="import strategies"/>
    <n v="0.28000000000000003"/>
    <n v="0.28000000000000003"/>
    <n v="0"/>
    <n v="0"/>
    <n v="0.28000000000000003"/>
    <n v="0.28000000000000003"/>
    <m/>
    <m/>
    <n v="0.28000000000000003"/>
    <n v="0"/>
    <n v="0"/>
    <n v="0.28000000000000003"/>
    <n v="0.28000000000000003"/>
    <m/>
    <m/>
    <m/>
    <m/>
    <m/>
    <m/>
    <m/>
    <m/>
    <m/>
    <m/>
    <m/>
    <m/>
    <m/>
  </r>
  <r>
    <s v="Planning (NII)"/>
    <s v="DEGTPlanning (NII)46087.0083333333"/>
    <m/>
    <s v="planning run01"/>
    <s v="MCPDEGTPlanning (NII)planning run01"/>
    <s v="MCPDEGTPlanning (NII)"/>
    <x v="1"/>
    <s v="For Rerun"/>
    <x v="0"/>
    <x v="129"/>
    <s v="Y"/>
    <m/>
    <m/>
    <m/>
    <n v="2602"/>
    <s v="DEGT"/>
    <s v="MCP"/>
    <s v="START planning run01"/>
    <s v="END planning run01"/>
    <d v="2026-03-06T00:12:00"/>
    <d v="2026-03-06T03:20:00"/>
    <d v="2026-03-06T03:20:00"/>
    <s v="NULL"/>
    <s v="Completed"/>
    <x v="38"/>
    <n v="1"/>
    <s v="planning run01"/>
    <n v="3.13"/>
    <n v="3.13"/>
    <n v="0"/>
    <n v="0"/>
    <n v="3.13"/>
    <n v="3.13"/>
    <m/>
    <m/>
    <n v="3.13"/>
    <n v="0"/>
    <n v="0"/>
    <n v="3.13"/>
    <n v="3.13"/>
    <m/>
    <m/>
    <m/>
    <m/>
    <m/>
    <m/>
    <m/>
    <m/>
    <m/>
    <m/>
    <m/>
    <m/>
    <m/>
  </r>
  <r>
    <s v="ICG"/>
    <s v="NLBTRICG46087.0125"/>
    <m/>
    <s v="Load SQL-to-SQL + stratify current ICG"/>
    <s v="ICGNLBTRICGLoad SQL-to-SQL + stratify current ICG"/>
    <s v="ICGNLBTRICG"/>
    <x v="0"/>
    <s v="Completed"/>
    <x v="0"/>
    <x v="130"/>
    <s v="N"/>
    <m/>
    <m/>
    <m/>
    <n v="2602"/>
    <s v="NLBTR"/>
    <s v="ICG"/>
    <s v="START Load SQL-to-SQL + stratify current ICG"/>
    <s v="END Load SQL-to-SQL + stratify current ICG"/>
    <d v="2026-03-06T00:18:00"/>
    <d v="2026-03-06T01:10:00"/>
    <d v="2026-03-06T01:10:00"/>
    <s v="NULL"/>
    <s v="Completed"/>
    <x v="36"/>
    <n v="1"/>
    <s v="Load SQL-to-SQL + stratify current ICG"/>
    <n v="0.87"/>
    <n v="0"/>
    <n v="0.87"/>
    <n v="0"/>
    <n v="0"/>
    <n v="0.87"/>
    <m/>
    <m/>
    <n v="0"/>
    <n v="0"/>
    <n v="0.87"/>
    <n v="0"/>
    <n v="0.87"/>
    <m/>
    <m/>
    <m/>
    <m/>
    <m/>
    <m/>
    <m/>
    <m/>
    <m/>
    <m/>
    <m/>
    <m/>
    <m/>
  </r>
  <r>
    <s v="ICG"/>
    <s v="NLBTRICG46087.0486111111"/>
    <m/>
    <s v="P-1 M-1 NPV ICG"/>
    <s v="ICGNLBTRICGP-1 M-1 NPV ICG"/>
    <s v="ICGNLBTRICG"/>
    <x v="0"/>
    <s v="Completed"/>
    <x v="0"/>
    <x v="131"/>
    <s v="N"/>
    <m/>
    <m/>
    <m/>
    <n v="2602"/>
    <s v="NLBTR"/>
    <s v="ICG"/>
    <s v="START P-1 M-1 NPV ICG"/>
    <s v="END P-1 M-1 NPV ICG"/>
    <d v="2026-03-06T01:10:00"/>
    <d v="2026-03-06T01:42:00"/>
    <d v="2026-03-06T01:42:00"/>
    <s v="NULL"/>
    <s v="Completed"/>
    <x v="36"/>
    <n v="1"/>
    <s v="P-1 M-1 NPV ICG"/>
    <n v="0.53"/>
    <n v="0"/>
    <n v="0.53"/>
    <n v="0"/>
    <n v="0"/>
    <n v="0.53"/>
    <m/>
    <m/>
    <n v="0"/>
    <n v="0"/>
    <n v="0.53"/>
    <n v="0"/>
    <n v="0.53"/>
    <m/>
    <m/>
    <m/>
    <m/>
    <m/>
    <m/>
    <m/>
    <m/>
    <m/>
    <m/>
    <m/>
    <m/>
    <m/>
  </r>
  <r>
    <s v="ICG"/>
    <s v="NLBTRICG46087.0708333333"/>
    <m/>
    <s v="P-1 M-1 IRM planning ICG"/>
    <s v="ICGNLBTRICGP-1 M-1 IRM planning ICG"/>
    <s v="ICGNLBTRICG"/>
    <x v="0"/>
    <s v="Completed"/>
    <x v="0"/>
    <x v="132"/>
    <s v="N"/>
    <m/>
    <m/>
    <m/>
    <n v="2602"/>
    <s v="NLBTR"/>
    <s v="ICG"/>
    <s v="START P-1 M-1 IRM planning ICG"/>
    <s v="END P-1 M-1 IRM planning ICG"/>
    <d v="2026-03-06T01:42:00"/>
    <d v="2026-03-06T09:31:00"/>
    <d v="2026-03-06T09:32:00"/>
    <s v="NULL"/>
    <s v="Completed"/>
    <x v="36"/>
    <n v="1"/>
    <s v="P-1 M-1 IRM planning ICG"/>
    <n v="7.82"/>
    <n v="0"/>
    <n v="7.82"/>
    <n v="0"/>
    <n v="0"/>
    <n v="7.82"/>
    <m/>
    <m/>
    <n v="0"/>
    <n v="0"/>
    <n v="7.82"/>
    <n v="0"/>
    <n v="7.82"/>
    <m/>
    <m/>
    <m/>
    <m/>
    <m/>
    <m/>
    <m/>
    <m/>
    <m/>
    <m/>
    <m/>
    <m/>
    <m/>
  </r>
  <r>
    <s v="Planning (NII)"/>
    <s v="DEGTPlanning (NII)46087.1388888889"/>
    <m/>
    <s v="MDL Processing"/>
    <s v="MCPDEGTPlanning (NII)MDL Processing"/>
    <s v="MCPDEGTPlanning (NII)"/>
    <x v="1"/>
    <s v="For Rerun"/>
    <x v="0"/>
    <x v="133"/>
    <s v="Y"/>
    <m/>
    <m/>
    <m/>
    <n v="2602"/>
    <s v="DEGT"/>
    <s v="MCP"/>
    <s v="START MDL Processing"/>
    <s v="END MDL Processing"/>
    <d v="2026-03-06T03:20:00"/>
    <d v="2026-03-06T07:24:00"/>
    <d v="2026-03-06T07:24:00"/>
    <s v="NULL"/>
    <s v="Completed"/>
    <x v="38"/>
    <n v="1"/>
    <s v="MDL Processing"/>
    <n v="4.07"/>
    <n v="4.07"/>
    <n v="0"/>
    <n v="0"/>
    <n v="4.07"/>
    <n v="4.07"/>
    <m/>
    <m/>
    <n v="4.07"/>
    <n v="0"/>
    <n v="0"/>
    <n v="4.07"/>
    <n v="4.07"/>
    <m/>
    <m/>
    <m/>
    <m/>
    <m/>
    <m/>
    <m/>
    <m/>
    <m/>
    <m/>
    <m/>
    <m/>
    <m/>
  </r>
  <r>
    <s v="Planning (NII)"/>
    <s v="DEGTPlanning (NII)46087.3083333333"/>
    <m/>
    <s v="planning run02"/>
    <s v="MCPDEGTPlanning (NII)planning run02"/>
    <s v="MCPDEGTPlanning (NII)"/>
    <x v="1"/>
    <s v="For Rerun"/>
    <x v="0"/>
    <x v="134"/>
    <s v="Y"/>
    <m/>
    <m/>
    <m/>
    <n v="2602"/>
    <s v="DEGT"/>
    <s v="MCP"/>
    <s v="START planning run02"/>
    <s v="END planning run02"/>
    <d v="2026-03-06T07:24:00"/>
    <d v="2026-03-06T09:28:00"/>
    <d v="2026-03-06T09:28:00"/>
    <s v="NULL"/>
    <s v="Completed"/>
    <x v="38"/>
    <n v="1"/>
    <s v="planning run02"/>
    <n v="2.0699999999999998"/>
    <n v="2.0699999999999998"/>
    <n v="0"/>
    <n v="0"/>
    <n v="2.0699999999999998"/>
    <n v="2.0699999999999998"/>
    <m/>
    <m/>
    <n v="2.0699999999999998"/>
    <n v="0"/>
    <n v="0"/>
    <n v="2.0699999999999998"/>
    <n v="2.0699999999999998"/>
    <m/>
    <m/>
    <m/>
    <m/>
    <m/>
    <m/>
    <m/>
    <m/>
    <m/>
    <m/>
    <m/>
    <m/>
    <m/>
  </r>
  <r>
    <s v="Import Strategies"/>
    <s v="BEGTImport Strategies46087.3402777778"/>
    <m/>
    <s v="import strategies"/>
    <s v="MCPBEGTImport Strategiesimport strategies"/>
    <s v="MCPBEGTImport Strategies"/>
    <x v="1"/>
    <s v="For Rerun"/>
    <x v="0"/>
    <x v="135"/>
    <s v="Y"/>
    <m/>
    <m/>
    <m/>
    <n v="2602"/>
    <s v="BEGT"/>
    <s v="MCP"/>
    <s v="START import strategies"/>
    <s v="END import strategies"/>
    <d v="2026-03-06T08:10:00"/>
    <d v="2026-03-06T08:27:00"/>
    <d v="2026-03-06T08:28:00"/>
    <s v="NULL"/>
    <s v="Completed"/>
    <x v="39"/>
    <n v="1"/>
    <s v="import strategies"/>
    <n v="0.28000000000000003"/>
    <n v="0.28000000000000003"/>
    <n v="0"/>
    <n v="0.02"/>
    <n v="0.3"/>
    <n v="0.3"/>
    <m/>
    <m/>
    <n v="0.28000000000000003"/>
    <n v="0.02"/>
    <n v="0"/>
    <n v="0.3"/>
    <n v="0.3"/>
    <m/>
    <m/>
    <m/>
    <m/>
    <m/>
    <m/>
    <m/>
    <m/>
    <m/>
    <m/>
    <m/>
    <m/>
    <m/>
  </r>
  <r>
    <s v="Planning (NII)"/>
    <s v="BEGTPlanning (NII)46087.3527777778"/>
    <m/>
    <s v="planning run01"/>
    <s v="MCPBEGTPlanning (NII)planning run01"/>
    <s v="MCPBEGTPlanning (NII)"/>
    <x v="1"/>
    <s v="For Rerun"/>
    <x v="0"/>
    <x v="136"/>
    <s v="Y"/>
    <m/>
    <m/>
    <m/>
    <n v="2602"/>
    <s v="BEGT"/>
    <s v="MCP"/>
    <s v="START planning run01"/>
    <s v="END planning run01"/>
    <d v="2026-03-06T08:28:00"/>
    <d v="2026-03-06T11:47:00"/>
    <d v="2026-03-06T11:47:00"/>
    <s v="NULL"/>
    <s v="Completed"/>
    <x v="40"/>
    <n v="1"/>
    <s v="planning run01"/>
    <n v="3.32"/>
    <n v="3.32"/>
    <n v="0"/>
    <n v="0"/>
    <n v="3.32"/>
    <n v="3.32"/>
    <m/>
    <m/>
    <n v="3.32"/>
    <n v="0"/>
    <n v="0"/>
    <n v="3.32"/>
    <n v="3.32"/>
    <m/>
    <m/>
    <m/>
    <m/>
    <m/>
    <m/>
    <m/>
    <m/>
    <m/>
    <m/>
    <m/>
    <m/>
    <m/>
  </r>
  <r>
    <s v="Load Compare MP"/>
    <s v="TRDBLoad Compare MP46087.3576388889"/>
    <m/>
    <s v="load Model parameters"/>
    <s v="MCPTRDBLoad Compare MPload Model parameters"/>
    <s v="MCPTRDBLoad Compare MP"/>
    <x v="0"/>
    <s v="Completed"/>
    <x v="0"/>
    <x v="137"/>
    <s v="Y"/>
    <m/>
    <m/>
    <m/>
    <n v="2602"/>
    <s v="TRDB"/>
    <s v="MCP"/>
    <s v="START load Model parameters"/>
    <s v="END load Model parameters"/>
    <d v="2026-03-06T08:35:00"/>
    <d v="2026-03-06T08:39:00"/>
    <d v="2026-03-06T08:39:00"/>
    <s v="NULL"/>
    <s v="Completed"/>
    <x v="41"/>
    <n v="2"/>
    <s v="load Model parameters"/>
    <n v="7.0000000000000007E-2"/>
    <n v="0"/>
    <n v="7.0000000000000007E-2"/>
    <n v="0"/>
    <n v="0"/>
    <n v="7.0000000000000007E-2"/>
    <m/>
    <m/>
    <n v="0"/>
    <n v="0"/>
    <n v="7.0000000000000007E-2"/>
    <n v="0"/>
    <n v="7.0000000000000007E-2"/>
    <m/>
    <m/>
    <m/>
    <m/>
    <m/>
    <m/>
    <m/>
    <m/>
    <m/>
    <m/>
    <m/>
    <m/>
    <m/>
  </r>
  <r>
    <s v="Delete Portfolio"/>
    <s v="ITDBDelete Portfolio46087.3590277778"/>
    <m/>
    <s v="Delete portfolio from"/>
    <s v="MCPITDBDelete PortfolioDelete portfolio from"/>
    <s v="MCPITDBDelete Portfolio"/>
    <x v="0"/>
    <s v="Completed"/>
    <x v="0"/>
    <x v="138"/>
    <s v="Y"/>
    <m/>
    <m/>
    <m/>
    <n v="2602"/>
    <s v="ITDB"/>
    <s v="MCP"/>
    <s v="START Delete portfolio from"/>
    <s v="END Delete portfolio from"/>
    <d v="2026-03-06T08:37:00"/>
    <d v="2026-03-06T08:39:00"/>
    <d v="2026-03-06T08:39:00"/>
    <s v="NULL"/>
    <s v="Completed"/>
    <x v="42"/>
    <n v="1"/>
    <s v="Delete portfolio from"/>
    <n v="0.03"/>
    <n v="0.03"/>
    <n v="0"/>
    <n v="0"/>
    <n v="0.03"/>
    <n v="0.03"/>
    <m/>
    <m/>
    <n v="0.03"/>
    <n v="0"/>
    <n v="0"/>
    <n v="0.03"/>
    <n v="0.03"/>
    <m/>
    <m/>
    <m/>
    <m/>
    <m/>
    <m/>
    <m/>
    <m/>
    <m/>
    <m/>
    <m/>
    <m/>
    <m/>
  </r>
  <r>
    <s v="Load Compare MP"/>
    <s v="TRDBLoad Compare MP46087.3604166667"/>
    <m/>
    <s v="Model parameters comparison"/>
    <s v="MCPTRDBLoad Compare MPModel parameters comparison"/>
    <s v="MCPTRDBLoad Compare MP"/>
    <x v="0"/>
    <s v="Completed"/>
    <x v="0"/>
    <x v="139"/>
    <s v="Y"/>
    <m/>
    <m/>
    <m/>
    <n v="2602"/>
    <s v="TRDB"/>
    <s v="MCP"/>
    <s v="START Model parameters comparison"/>
    <s v="END Model parameters comparison"/>
    <d v="2026-03-06T08:39:00"/>
    <d v="2026-03-06T08:39:00"/>
    <d v="2026-03-06T08:39:00"/>
    <s v="NULL"/>
    <s v="Completed"/>
    <x v="41"/>
    <n v="1"/>
    <s v="Model parameters comparison"/>
    <n v="0"/>
    <n v="0"/>
    <n v="0"/>
    <n v="0"/>
    <n v="0"/>
    <n v="0"/>
    <m/>
    <m/>
    <n v="0"/>
    <n v="0"/>
    <n v="0"/>
    <n v="0"/>
    <n v="0"/>
    <m/>
    <m/>
    <m/>
    <m/>
    <m/>
    <m/>
    <m/>
    <m/>
    <m/>
    <m/>
    <m/>
    <m/>
    <m/>
  </r>
  <r>
    <s v="Load Compare MP"/>
    <s v="ITDBLoad Compare MP46087.3604166667"/>
    <m/>
    <s v="load Model parameters"/>
    <s v="MCPITDBLoad Compare MPload Model parameters"/>
    <s v="MCPITDBLoad Compare MP"/>
    <x v="0"/>
    <s v="Completed"/>
    <x v="0"/>
    <x v="140"/>
    <s v="Y"/>
    <m/>
    <m/>
    <m/>
    <n v="2602"/>
    <s v="ITDB"/>
    <s v="MCP"/>
    <s v="START load Model parameters"/>
    <s v="END load Model parameters"/>
    <d v="2026-03-06T08:39:00"/>
    <d v="2026-03-06T08:42:00"/>
    <d v="2026-03-06T08:42:00"/>
    <s v="NULL"/>
    <s v="Completed"/>
    <x v="43"/>
    <n v="1"/>
    <s v="load Model parameters"/>
    <n v="0.05"/>
    <n v="0.05"/>
    <n v="0"/>
    <n v="0"/>
    <n v="0.05"/>
    <n v="0.05"/>
    <m/>
    <m/>
    <n v="0.05"/>
    <n v="0"/>
    <n v="0"/>
    <n v="0.05"/>
    <n v="0.05"/>
    <m/>
    <m/>
    <m/>
    <m/>
    <m/>
    <m/>
    <m/>
    <m/>
    <m/>
    <m/>
    <m/>
    <m/>
    <m/>
  </r>
  <r>
    <s v="Cost Pricing"/>
    <s v="TRDBCost Pricing46087.3604166667"/>
    <m/>
    <s v="Generate Ex-ante DD NTG"/>
    <s v="MCPTRDBCost PricingGenerate Ex-ante DD NTG"/>
    <s v="MCPTRDBCost Pricing"/>
    <x v="0"/>
    <s v="Completed"/>
    <x v="0"/>
    <x v="141"/>
    <s v="Y"/>
    <m/>
    <m/>
    <m/>
    <n v="2602"/>
    <s v="TRDB"/>
    <s v="MCP"/>
    <s v="START Generate Ex-ante DD NTG"/>
    <s v="END Generate Ex-ante DD NTG"/>
    <d v="2026-03-06T08:39:00"/>
    <d v="2026-03-06T08:40:00"/>
    <d v="2026-03-06T08:40:00"/>
    <s v="NULL"/>
    <s v="Completed"/>
    <x v="44"/>
    <n v="1"/>
    <s v="Generate Ex-ante DD NTG"/>
    <n v="0.02"/>
    <n v="0"/>
    <n v="0.02"/>
    <n v="0"/>
    <n v="0"/>
    <n v="0.02"/>
    <m/>
    <m/>
    <n v="0"/>
    <n v="0"/>
    <n v="0.02"/>
    <n v="0"/>
    <n v="0.02"/>
    <m/>
    <m/>
    <m/>
    <m/>
    <m/>
    <m/>
    <m/>
    <m/>
    <m/>
    <m/>
    <m/>
    <m/>
    <m/>
  </r>
  <r>
    <s v="Cost Pricing"/>
    <s v="TRDBCost Pricing46087.3611111111"/>
    <m/>
    <s v="load dummy deals"/>
    <s v="MCPTRDBCost Pricingload dummy deals"/>
    <s v="MCPTRDBCost Pricing"/>
    <x v="0"/>
    <s v="Completed"/>
    <x v="0"/>
    <x v="142"/>
    <s v="Y"/>
    <m/>
    <m/>
    <m/>
    <n v="2602"/>
    <s v="TRDB"/>
    <s v="MCP"/>
    <s v="START load dummy deals"/>
    <s v="END load dummy deals"/>
    <d v="2026-03-06T08:40:00"/>
    <d v="2026-03-06T08:45:00"/>
    <d v="2026-03-06T08:45:00"/>
    <s v="NULL"/>
    <s v="Completed"/>
    <x v="44"/>
    <n v="1"/>
    <s v="load dummy deals"/>
    <n v="0.08"/>
    <n v="0"/>
    <n v="0.08"/>
    <n v="0"/>
    <n v="0"/>
    <n v="0.08"/>
    <m/>
    <m/>
    <n v="0"/>
    <n v="0"/>
    <n v="0.08"/>
    <n v="0"/>
    <n v="0.08"/>
    <m/>
    <m/>
    <m/>
    <m/>
    <m/>
    <m/>
    <m/>
    <m/>
    <m/>
    <m/>
    <m/>
    <m/>
    <m/>
  </r>
  <r>
    <s v="Load Compare MP"/>
    <s v="ITDBLoad Compare MP46087.3625"/>
    <m/>
    <s v="Model parameters comparison"/>
    <s v="MCPITDBLoad Compare MPModel parameters comparison"/>
    <s v="MCPITDBLoad Compare MP"/>
    <x v="0"/>
    <s v="Completed"/>
    <x v="0"/>
    <x v="143"/>
    <s v="Y"/>
    <m/>
    <m/>
    <m/>
    <n v="2602"/>
    <s v="ITDB"/>
    <s v="MCP"/>
    <s v="START Model parameters comparison"/>
    <s v="END Model parameters comparison"/>
    <d v="2026-03-06T08:42:00"/>
    <d v="2026-03-06T08:42:00"/>
    <d v="2026-03-06T08:42:00"/>
    <s v="NULL"/>
    <s v="Completed"/>
    <x v="43"/>
    <n v="1"/>
    <s v="Model parameters comparison"/>
    <n v="0"/>
    <n v="0"/>
    <n v="0"/>
    <n v="0"/>
    <n v="0"/>
    <n v="0"/>
    <m/>
    <m/>
    <n v="0"/>
    <n v="0"/>
    <n v="0"/>
    <n v="0"/>
    <n v="0"/>
    <m/>
    <m/>
    <m/>
    <m/>
    <m/>
    <m/>
    <m/>
    <m/>
    <m/>
    <m/>
    <m/>
    <m/>
    <m/>
  </r>
  <r>
    <s v="Load Compare Spreads"/>
    <s v="ITDBLoad Compare Spreads46087.3625"/>
    <m/>
    <s v="load Spreads"/>
    <s v="MCPITDBLoad Compare Spreadsload Spreads"/>
    <s v="MCPITDBLoad Compare Spreads"/>
    <x v="0"/>
    <s v="Completed"/>
    <x v="0"/>
    <x v="144"/>
    <s v="Y"/>
    <m/>
    <m/>
    <m/>
    <n v="2602"/>
    <s v="ITDB"/>
    <s v="MCP"/>
    <s v="START load Spreads"/>
    <s v="END load Spreads"/>
    <d v="2026-03-06T08:42:00"/>
    <d v="2026-03-06T08:53:00"/>
    <d v="2026-03-06T08:53:00"/>
    <s v="NULL"/>
    <s v="Completed"/>
    <x v="45"/>
    <n v="1"/>
    <s v="load Spreads"/>
    <n v="0.18"/>
    <n v="0.18"/>
    <n v="0"/>
    <n v="0"/>
    <n v="0.18"/>
    <n v="0.18"/>
    <m/>
    <m/>
    <n v="0.18"/>
    <n v="0"/>
    <n v="0"/>
    <n v="0.18"/>
    <n v="0.18"/>
    <m/>
    <m/>
    <m/>
    <m/>
    <m/>
    <m/>
    <m/>
    <m/>
    <m/>
    <m/>
    <m/>
    <m/>
    <m/>
  </r>
  <r>
    <s v="Cost Pricing"/>
    <s v="TRDBCost Pricing46087.3645833333"/>
    <m/>
    <s v="Ex-ante valuation"/>
    <s v="MCPTRDBCost PricingEx-ante valuation"/>
    <s v="MCPTRDBCost Pricing"/>
    <x v="0"/>
    <s v="Completed"/>
    <x v="0"/>
    <x v="145"/>
    <s v="Y"/>
    <m/>
    <m/>
    <m/>
    <n v="2602"/>
    <s v="TRDB"/>
    <s v="MCP"/>
    <s v="START Ex-ante valuation"/>
    <s v="END Ex-ante valuation"/>
    <d v="2026-03-06T08:45:00"/>
    <d v="2026-03-06T08:59:00"/>
    <d v="2026-03-06T09:00:00"/>
    <s v="NULL"/>
    <s v="Completed"/>
    <x v="44"/>
    <n v="1"/>
    <s v="Ex-ante valuation"/>
    <n v="0.23"/>
    <n v="0"/>
    <n v="0.23"/>
    <n v="0"/>
    <n v="0"/>
    <n v="0.23"/>
    <m/>
    <m/>
    <n v="0"/>
    <n v="0"/>
    <n v="0.23"/>
    <n v="0"/>
    <n v="0.23"/>
    <m/>
    <m/>
    <m/>
    <m/>
    <m/>
    <m/>
    <m/>
    <m/>
    <m/>
    <m/>
    <m/>
    <m/>
    <m/>
  </r>
  <r>
    <s v="Delete Portfolio"/>
    <s v="DEDBDelete Portfolio46087.3680555556"/>
    <m/>
    <s v="Delete portfolio from"/>
    <s v="MCPDEDBDelete PortfolioDelete portfolio from"/>
    <s v="MCPDEDBDelete Portfolio"/>
    <x v="0"/>
    <s v="Completed"/>
    <x v="0"/>
    <x v="146"/>
    <s v="Y"/>
    <m/>
    <m/>
    <m/>
    <n v="2602"/>
    <s v="DEDB"/>
    <s v="MCP"/>
    <s v="START Delete portfolio from"/>
    <s v="END Delete portfolio from"/>
    <d v="2026-03-06T08:50:00"/>
    <d v="2026-03-06T08:52:00"/>
    <d v="2026-03-06T08:53:00"/>
    <s v="NULL"/>
    <s v="Completed"/>
    <x v="46"/>
    <n v="1"/>
    <s v="Delete portfolio from"/>
    <n v="0.03"/>
    <n v="0"/>
    <n v="0.03"/>
    <n v="0"/>
    <n v="0"/>
    <n v="0.03"/>
    <m/>
    <m/>
    <n v="0"/>
    <n v="0"/>
    <n v="0.03"/>
    <n v="0"/>
    <n v="0.03"/>
    <m/>
    <m/>
    <m/>
    <m/>
    <m/>
    <m/>
    <m/>
    <m/>
    <m/>
    <m/>
    <m/>
    <m/>
    <m/>
  </r>
  <r>
    <s v="Load Compare Spreads"/>
    <s v="ITDBLoad Compare Spreads46087.3694444444"/>
    <m/>
    <s v="load Spreads"/>
    <s v="MRPITDBLoad Compare Spreadsload Spreads"/>
    <s v="MRPITDBLoad Compare Spreads"/>
    <x v="0"/>
    <s v="Completed"/>
    <x v="0"/>
    <x v="147"/>
    <s v="Y"/>
    <m/>
    <m/>
    <m/>
    <n v="2602"/>
    <s v="ITDB"/>
    <s v="MRP"/>
    <s v="START load Spreads"/>
    <s v="END load Spreads"/>
    <d v="2026-03-06T08:52:00"/>
    <d v="2026-03-06T09:01:00"/>
    <d v="2026-03-06T09:01:00"/>
    <s v="NULL"/>
    <s v="Completed"/>
    <x v="47"/>
    <n v="1"/>
    <s v="load Spreads"/>
    <n v="0.15"/>
    <n v="0"/>
    <n v="0.15"/>
    <n v="0"/>
    <n v="0"/>
    <n v="0.15"/>
    <m/>
    <m/>
    <n v="0"/>
    <n v="0"/>
    <n v="0.15"/>
    <n v="0"/>
    <n v="0.15"/>
    <m/>
    <m/>
    <m/>
    <m/>
    <m/>
    <m/>
    <m/>
    <m/>
    <m/>
    <m/>
    <m/>
    <m/>
    <m/>
  </r>
  <r>
    <s v="Load Compare MP"/>
    <s v="DEDBLoad Compare MP46087.3701388889"/>
    <m/>
    <s v="load Model parameters"/>
    <s v="MCPDEDBLoad Compare MPload Model parameters"/>
    <s v="MCPDEDBLoad Compare MP"/>
    <x v="0"/>
    <s v="Completed"/>
    <x v="0"/>
    <x v="148"/>
    <s v="Y"/>
    <m/>
    <m/>
    <m/>
    <n v="2602"/>
    <s v="DEDB"/>
    <s v="MCP"/>
    <s v="START load Model parameters"/>
    <s v="END load Model parameters"/>
    <d v="2026-03-06T08:53:00"/>
    <d v="2026-03-06T08:56:00"/>
    <d v="2026-03-06T08:56:00"/>
    <s v="NULL"/>
    <s v="Completed"/>
    <x v="48"/>
    <n v="1"/>
    <s v="load Model parameters"/>
    <n v="0.05"/>
    <n v="0"/>
    <n v="0.05"/>
    <n v="0"/>
    <n v="0"/>
    <n v="0.05"/>
    <m/>
    <m/>
    <n v="0"/>
    <n v="0"/>
    <n v="0.05"/>
    <n v="0"/>
    <n v="0.05"/>
    <m/>
    <m/>
    <m/>
    <m/>
    <m/>
    <m/>
    <m/>
    <m/>
    <m/>
    <m/>
    <m/>
    <m/>
    <m/>
  </r>
  <r>
    <s v="Load Compare Spreads"/>
    <s v="ITDBLoad Compare Spreads46087.3701388889"/>
    <m/>
    <s v="Spreads comparison"/>
    <s v="MCPITDBLoad Compare SpreadsSpreads comparison"/>
    <s v="MCPITDBLoad Compare Spreads"/>
    <x v="0"/>
    <s v="Completed"/>
    <x v="0"/>
    <x v="149"/>
    <s v="Y"/>
    <m/>
    <m/>
    <m/>
    <n v="2602"/>
    <s v="ITDB"/>
    <s v="MCP"/>
    <s v="START Spreads comparison"/>
    <s v="END Spreads comparison"/>
    <d v="2026-03-06T08:53:00"/>
    <d v="2026-03-06T08:54:00"/>
    <d v="2026-03-06T10:17:00"/>
    <s v="NULL"/>
    <s v="Completed"/>
    <x v="45"/>
    <n v="1"/>
    <s v="Spreads comparison"/>
    <n v="0.02"/>
    <n v="0.02"/>
    <n v="0"/>
    <n v="1.38"/>
    <n v="1.4"/>
    <n v="1.4"/>
    <m/>
    <m/>
    <n v="0.02"/>
    <n v="1.38"/>
    <n v="0"/>
    <n v="1.4"/>
    <n v="1.4"/>
    <m/>
    <m/>
    <m/>
    <m/>
    <m/>
    <m/>
    <m/>
    <m/>
    <m/>
    <m/>
    <m/>
    <m/>
    <m/>
  </r>
  <r>
    <s v="Load Compare MP"/>
    <s v="DEDBLoad Compare MP46087.3722222222"/>
    <m/>
    <s v="Model parameters comparison"/>
    <s v="MCPDEDBLoad Compare MPModel parameters comparison"/>
    <s v="MCPDEDBLoad Compare MP"/>
    <x v="0"/>
    <s v="Completed"/>
    <x v="0"/>
    <x v="150"/>
    <s v="Y"/>
    <m/>
    <m/>
    <m/>
    <n v="2602"/>
    <s v="DEDB"/>
    <s v="MCP"/>
    <s v="START Model parameters comparison"/>
    <s v="END Model parameters comparison"/>
    <d v="2026-03-06T08:56:00"/>
    <d v="2026-03-06T08:56:00"/>
    <d v="2026-03-06T08:57:00"/>
    <s v="NULL"/>
    <s v="Completed"/>
    <x v="48"/>
    <n v="1"/>
    <s v="Model parameters comparison"/>
    <n v="0"/>
    <n v="0"/>
    <n v="0"/>
    <n v="0"/>
    <n v="0"/>
    <n v="0"/>
    <m/>
    <m/>
    <n v="0"/>
    <n v="0"/>
    <n v="0"/>
    <n v="0"/>
    <n v="0"/>
    <m/>
    <m/>
    <m/>
    <m/>
    <m/>
    <m/>
    <m/>
    <m/>
    <m/>
    <m/>
    <m/>
    <m/>
    <m/>
  </r>
  <r>
    <s v="Load Compare Spreads"/>
    <s v="DEDBLoad Compare Spreads46087.3729166667"/>
    <m/>
    <s v="load Spreads"/>
    <s v="MCPDEDBLoad Compare Spreadsload Spreads"/>
    <s v="MCPDEDBLoad Compare Spreads"/>
    <x v="0"/>
    <s v="Completed"/>
    <x v="0"/>
    <x v="151"/>
    <s v="Y"/>
    <m/>
    <m/>
    <m/>
    <n v="2602"/>
    <s v="DEDB"/>
    <s v="MCP"/>
    <s v="START load Spreads"/>
    <s v="END load Spreads"/>
    <d v="2026-03-06T08:57:00"/>
    <d v="2026-03-06T09:17:00"/>
    <d v="2026-03-06T09:17:00"/>
    <s v="NULL"/>
    <s v="Completed"/>
    <x v="49"/>
    <n v="1"/>
    <s v="load Spreads"/>
    <n v="0.33"/>
    <n v="0"/>
    <n v="0.33"/>
    <n v="0"/>
    <n v="0"/>
    <n v="0.33"/>
    <m/>
    <m/>
    <n v="0"/>
    <n v="0"/>
    <n v="0.33"/>
    <n v="0"/>
    <n v="0.33"/>
    <m/>
    <m/>
    <m/>
    <m/>
    <m/>
    <m/>
    <m/>
    <m/>
    <m/>
    <m/>
    <m/>
    <m/>
    <m/>
  </r>
  <r>
    <s v="Load Compare Spreads"/>
    <s v="TRDBLoad Compare Spreads46087.375"/>
    <m/>
    <s v="load Spreads"/>
    <s v="MCPTRDBLoad Compare Spreadsload Spreads"/>
    <s v="MCPTRDBLoad Compare Spreads"/>
    <x v="0"/>
    <s v="Completed"/>
    <x v="0"/>
    <x v="152"/>
    <s v="Y"/>
    <m/>
    <m/>
    <m/>
    <n v="2602"/>
    <s v="TRDB"/>
    <s v="MCP"/>
    <s v="START load Spreads"/>
    <s v="END load Spreads"/>
    <d v="2026-03-06T09:00:00"/>
    <d v="2026-03-06T09:41:00"/>
    <d v="2026-03-06T09:41:00"/>
    <s v="NULL"/>
    <s v="Completed"/>
    <x v="50"/>
    <n v="1"/>
    <s v="load Spreads"/>
    <n v="0.68"/>
    <n v="0"/>
    <n v="0.68"/>
    <n v="0"/>
    <n v="0"/>
    <n v="0.68"/>
    <m/>
    <m/>
    <n v="0"/>
    <n v="0"/>
    <n v="0.68"/>
    <n v="0"/>
    <n v="0.68"/>
    <m/>
    <m/>
    <m/>
    <m/>
    <m/>
    <m/>
    <m/>
    <m/>
    <m/>
    <m/>
    <m/>
    <m/>
    <m/>
  </r>
  <r>
    <s v="Load Compare Spreads"/>
    <s v="ITDBLoad Compare Spreads46087.3756944444"/>
    <m/>
    <s v="Spreads comparison"/>
    <s v="MRPITDBLoad Compare SpreadsSpreads comparison"/>
    <s v="MRPITDBLoad Compare Spreads"/>
    <x v="0"/>
    <s v="Completed"/>
    <x v="0"/>
    <x v="153"/>
    <s v="Y"/>
    <m/>
    <m/>
    <m/>
    <n v="2602"/>
    <s v="ITDB"/>
    <s v="MRP"/>
    <s v="START Spreads comparison"/>
    <s v="END Spreads comparison"/>
    <d v="2026-03-06T09:01:00"/>
    <d v="2026-03-06T09:02:00"/>
    <d v="2026-03-06T10:05:00"/>
    <s v="NULL"/>
    <s v="Completed"/>
    <x v="47"/>
    <n v="1"/>
    <s v="Spreads comparison"/>
    <n v="0.02"/>
    <n v="0"/>
    <n v="0.02"/>
    <n v="0"/>
    <n v="0"/>
    <n v="0.02"/>
    <m/>
    <m/>
    <n v="0"/>
    <n v="0"/>
    <n v="0.02"/>
    <n v="0"/>
    <n v="0.02"/>
    <m/>
    <m/>
    <m/>
    <m/>
    <m/>
    <m/>
    <m/>
    <m/>
    <m/>
    <m/>
    <m/>
    <m/>
    <m/>
  </r>
  <r>
    <s v="Load Compare Spreads"/>
    <s v="DEDBLoad Compare Spreads46087.3868055556"/>
    <m/>
    <s v="Spreads comparison"/>
    <s v="MCPDEDBLoad Compare SpreadsSpreads comparison"/>
    <s v="MCPDEDBLoad Compare Spreads"/>
    <x v="0"/>
    <s v="Completed"/>
    <x v="0"/>
    <x v="154"/>
    <s v="Y"/>
    <m/>
    <m/>
    <m/>
    <n v="2602"/>
    <s v="DEDB"/>
    <s v="MCP"/>
    <s v="START Spreads comparison"/>
    <s v="END Spreads comparison"/>
    <d v="2026-03-06T09:17:00"/>
    <d v="2026-03-06T09:18:00"/>
    <d v="2026-03-06T09:19:00"/>
    <s v="NULL"/>
    <s v="Completed"/>
    <x v="49"/>
    <n v="1"/>
    <s v="Spreads comparison"/>
    <n v="0.02"/>
    <n v="0"/>
    <n v="0.02"/>
    <n v="0"/>
    <n v="0"/>
    <n v="0.02"/>
    <m/>
    <m/>
    <n v="0"/>
    <n v="0"/>
    <n v="0.02"/>
    <n v="0"/>
    <n v="0.02"/>
    <m/>
    <m/>
    <m/>
    <m/>
    <m/>
    <m/>
    <m/>
    <m/>
    <m/>
    <m/>
    <m/>
    <m/>
    <m/>
  </r>
  <r>
    <s v="Load Index History"/>
    <s v="DEDBLoad Index History46087.3881944444"/>
    <m/>
    <s v="index history"/>
    <s v="MCPDEDBLoad Index Historyindex history"/>
    <s v="MCPDEDBLoad Index History"/>
    <x v="1"/>
    <s v="For Rerun"/>
    <x v="0"/>
    <x v="155"/>
    <s v="N"/>
    <m/>
    <m/>
    <m/>
    <n v="2602"/>
    <s v="DEDB"/>
    <s v="MCP"/>
    <s v="START index history"/>
    <s v="END index history"/>
    <d v="2026-03-06T09:19:00"/>
    <d v="2026-03-06T09:19:00"/>
    <d v="2026-03-06T10:12:00"/>
    <s v="NULL"/>
    <s v="Completed"/>
    <x v="51"/>
    <n v="1"/>
    <s v="index history"/>
    <n v="0"/>
    <n v="0"/>
    <n v="0"/>
    <n v="0"/>
    <n v="0"/>
    <n v="0"/>
    <m/>
    <m/>
    <n v="0"/>
    <n v="0"/>
    <n v="0"/>
    <n v="0"/>
    <n v="0"/>
    <m/>
    <m/>
    <m/>
    <m/>
    <m/>
    <m/>
    <m/>
    <m/>
    <m/>
    <m/>
    <m/>
    <m/>
    <m/>
  </r>
  <r>
    <s v="Planning (NII)"/>
    <s v="DEGTPlanning (NII)46087.3944444444"/>
    <m/>
    <s v="export to ara NII"/>
    <s v="MCPDEGTPlanning (NII)export to ara NII"/>
    <s v="MCPDEGTPlanning (NII)"/>
    <x v="1"/>
    <s v="For Rerun"/>
    <x v="0"/>
    <x v="156"/>
    <s v="Y"/>
    <m/>
    <m/>
    <m/>
    <n v="2602"/>
    <s v="DEGT"/>
    <s v="MCP"/>
    <s v="START export to ara NII"/>
    <s v="END export to ara NII"/>
    <d v="2026-03-06T09:28:00"/>
    <d v="2026-03-06T09:29:00"/>
    <d v="2026-03-06T09:29:00"/>
    <s v="NULL"/>
    <s v="Completed"/>
    <x v="38"/>
    <n v="1"/>
    <s v="export to ara NII"/>
    <n v="0.02"/>
    <n v="0"/>
    <n v="0.02"/>
    <n v="0"/>
    <n v="0"/>
    <n v="0.02"/>
    <m/>
    <m/>
    <n v="0"/>
    <n v="0"/>
    <n v="0.02"/>
    <n v="0"/>
    <n v="0.02"/>
    <m/>
    <m/>
    <m/>
    <m/>
    <m/>
    <m/>
    <m/>
    <m/>
    <m/>
    <m/>
    <m/>
    <m/>
    <m/>
  </r>
  <r>
    <s v="Planning (NII)"/>
    <s v="DEGTPlanning (NII)46087.3951388889"/>
    <m/>
    <s v="planning run exports"/>
    <s v="MCPDEGTPlanning (NII)planning run exports"/>
    <s v="MCPDEGTPlanning (NII)"/>
    <x v="1"/>
    <s v="For Rerun"/>
    <x v="0"/>
    <x v="157"/>
    <s v="Y"/>
    <m/>
    <m/>
    <m/>
    <n v="2602"/>
    <s v="DEGT"/>
    <s v="MCP"/>
    <s v="START planning run exports"/>
    <s v="END planning run exports"/>
    <d v="2026-03-06T09:29:00"/>
    <d v="2026-03-06T09:29:00"/>
    <d v="2026-03-07T00:41:00"/>
    <s v="NULL"/>
    <s v="Completed"/>
    <x v="38"/>
    <n v="1"/>
    <s v="planning run exports"/>
    <n v="0"/>
    <n v="0"/>
    <n v="0"/>
    <n v="7.52"/>
    <n v="7.52"/>
    <n v="7.52"/>
    <m/>
    <m/>
    <n v="0"/>
    <n v="7.52"/>
    <n v="0"/>
    <n v="7.52"/>
    <n v="7.52"/>
    <m/>
    <m/>
    <m/>
    <m/>
    <m/>
    <m/>
    <m/>
    <m/>
    <m/>
    <m/>
    <m/>
    <m/>
    <m/>
  </r>
  <r>
    <s v="ICG"/>
    <s v="NLBTRICG46087.3972222222"/>
    <m/>
    <s v="P-1 M-0 NPV ICG"/>
    <s v="ICGNLBTRICGP-1 M-0 NPV ICG"/>
    <s v="ICGNLBTRICG"/>
    <x v="0"/>
    <s v="Completed"/>
    <x v="0"/>
    <x v="158"/>
    <s v="N"/>
    <m/>
    <m/>
    <m/>
    <n v="2602"/>
    <s v="NLBTR"/>
    <s v="ICG"/>
    <s v="START P-1 M-0 NPV ICG"/>
    <s v="END P-1 M-0 NPV ICG"/>
    <d v="2026-03-06T09:32:00"/>
    <d v="2026-03-06T09:47:00"/>
    <d v="2026-03-06T09:47:00"/>
    <s v="NULL"/>
    <s v="Completed"/>
    <x v="36"/>
    <n v="1"/>
    <s v="P-1 M-0 NPV ICG"/>
    <n v="0.25"/>
    <n v="0"/>
    <n v="0.25"/>
    <n v="0"/>
    <n v="0"/>
    <n v="0.25"/>
    <m/>
    <m/>
    <n v="0"/>
    <n v="0"/>
    <n v="0.25"/>
    <n v="0"/>
    <n v="0.25"/>
    <m/>
    <m/>
    <m/>
    <m/>
    <m/>
    <m/>
    <m/>
    <m/>
    <m/>
    <m/>
    <m/>
    <m/>
    <m/>
  </r>
  <r>
    <s v="Load Compare Spreads"/>
    <s v="TRDBLoad Compare Spreads46087.4034722222"/>
    <m/>
    <s v="Spreads comparison"/>
    <s v="MCPTRDBLoad Compare SpreadsSpreads comparison"/>
    <s v="MCPTRDBLoad Compare Spreads"/>
    <x v="0"/>
    <s v="Completed"/>
    <x v="0"/>
    <x v="159"/>
    <s v="Y"/>
    <m/>
    <m/>
    <m/>
    <n v="2602"/>
    <s v="TRDB"/>
    <s v="MCP"/>
    <s v="START Spreads comparison"/>
    <s v="END Spreads comparison"/>
    <d v="2026-03-06T09:41:00"/>
    <d v="2026-03-06T09:45:00"/>
    <d v="2026-03-08T05:00:00"/>
    <s v="NULL"/>
    <s v="Completed"/>
    <x v="50"/>
    <n v="1"/>
    <s v="Spreads comparison"/>
    <n v="7.0000000000000007E-2"/>
    <n v="0"/>
    <n v="7.0000000000000007E-2"/>
    <n v="0"/>
    <n v="0"/>
    <n v="7.0000000000000007E-2"/>
    <m/>
    <m/>
    <n v="0"/>
    <n v="0"/>
    <n v="7.0000000000000007E-2"/>
    <n v="0"/>
    <n v="7.0000000000000007E-2"/>
    <m/>
    <m/>
    <m/>
    <m/>
    <m/>
    <m/>
    <m/>
    <m/>
    <m/>
    <m/>
    <m/>
    <m/>
    <m/>
  </r>
  <r>
    <s v="Load Compare Spreads"/>
    <s v="BEDBLoad Compare Spreads46087.4055555556"/>
    <m/>
    <s v="load Spreads"/>
    <s v="MRPBEDBLoad Compare Spreadsload Spreads"/>
    <s v="MRPBEDBLoad Compare Spreads"/>
    <x v="0"/>
    <s v="Completed"/>
    <x v="0"/>
    <x v="160"/>
    <s v="Y"/>
    <m/>
    <m/>
    <m/>
    <n v="2602"/>
    <s v="BEDB"/>
    <s v="MRP"/>
    <s v="START load Spreads"/>
    <s v="END load Spreads"/>
    <d v="2026-03-06T09:44:00"/>
    <d v="2026-03-06T09:55:00"/>
    <d v="2026-03-06T09:55:00"/>
    <s v="NULL"/>
    <s v="Completed"/>
    <x v="52"/>
    <n v="1"/>
    <s v="load Spreads"/>
    <n v="0.18"/>
    <n v="0"/>
    <n v="0.18"/>
    <n v="0"/>
    <n v="0"/>
    <n v="0.18"/>
    <m/>
    <m/>
    <n v="0"/>
    <n v="0"/>
    <n v="0.18"/>
    <n v="0"/>
    <n v="0.18"/>
    <m/>
    <m/>
    <m/>
    <m/>
    <m/>
    <m/>
    <m/>
    <m/>
    <m/>
    <m/>
    <m/>
    <m/>
    <m/>
  </r>
  <r>
    <s v="ICG"/>
    <s v="NLBTRICG46087.4076388889"/>
    <m/>
    <s v="P-1 M-0 IRM planning ICG"/>
    <s v="ICGNLBTRICGP-1 M-0 IRM planning ICG"/>
    <s v="ICGNLBTRICG"/>
    <x v="0"/>
    <s v="Completed"/>
    <x v="0"/>
    <x v="161"/>
    <s v="N"/>
    <m/>
    <m/>
    <m/>
    <n v="2602"/>
    <s v="NLBTR"/>
    <s v="ICG"/>
    <s v="START P-1 M-0 IRM planning ICG"/>
    <s v="END P-1 M-0 IRM planning ICG"/>
    <d v="2026-03-06T09:47:00"/>
    <d v="2026-03-06T16:45:00"/>
    <d v="2026-03-06T16:45:00"/>
    <s v="NULL"/>
    <s v="Completed"/>
    <x v="36"/>
    <n v="1"/>
    <s v="P-1 M-0 IRM planning ICG"/>
    <n v="6.97"/>
    <n v="0"/>
    <n v="6.97"/>
    <n v="0"/>
    <n v="0"/>
    <n v="6.97"/>
    <m/>
    <m/>
    <n v="0"/>
    <n v="0"/>
    <n v="6.97"/>
    <n v="0"/>
    <n v="6.97"/>
    <m/>
    <m/>
    <m/>
    <m/>
    <m/>
    <m/>
    <m/>
    <m/>
    <m/>
    <m/>
    <m/>
    <m/>
    <m/>
  </r>
  <r>
    <s v="Load Compare Spreads"/>
    <s v="BEDBLoad Compare Spreads46087.4131944444"/>
    <m/>
    <s v="Spreads comparison"/>
    <s v="MRPBEDBLoad Compare SpreadsSpreads comparison"/>
    <s v="MRPBEDBLoad Compare Spreads"/>
    <x v="0"/>
    <s v="Completed"/>
    <x v="0"/>
    <x v="162"/>
    <s v="Y"/>
    <m/>
    <m/>
    <m/>
    <n v="2602"/>
    <s v="BEDB"/>
    <s v="MRP"/>
    <s v="START Spreads comparison"/>
    <s v="END Spreads comparison"/>
    <d v="2026-03-06T09:55:00"/>
    <d v="2026-03-06T09:56:00"/>
    <d v="2026-03-06T09:57:00"/>
    <s v="NULL"/>
    <s v="Completed"/>
    <x v="52"/>
    <n v="1"/>
    <s v="Spreads comparison"/>
    <n v="0.02"/>
    <n v="0"/>
    <n v="0.02"/>
    <n v="0"/>
    <n v="0"/>
    <n v="0.02"/>
    <m/>
    <m/>
    <n v="0"/>
    <n v="0"/>
    <n v="0.02"/>
    <n v="0"/>
    <n v="0.02"/>
    <m/>
    <m/>
    <m/>
    <m/>
    <m/>
    <m/>
    <m/>
    <m/>
    <m/>
    <m/>
    <m/>
    <m/>
    <m/>
  </r>
  <r>
    <s v="Load Compare MP"/>
    <s v="BEDBLoad Compare MP46087.4145833333"/>
    <m/>
    <s v="load MPs"/>
    <s v="MRPBEDBLoad Compare MPload MPs"/>
    <s v="MRPBEDBLoad Compare MP"/>
    <x v="0"/>
    <s v="Completed"/>
    <x v="0"/>
    <x v="163"/>
    <s v="Y"/>
    <m/>
    <m/>
    <m/>
    <n v="2602"/>
    <s v="BEDB"/>
    <s v="MRP"/>
    <s v="START load MPs"/>
    <s v="END load MPs"/>
    <d v="2026-03-06T09:57:00"/>
    <d v="2026-03-06T10:00:00"/>
    <d v="2026-03-06T10:00:00"/>
    <s v="NULL"/>
    <s v="Completed"/>
    <x v="53"/>
    <n v="1"/>
    <s v="load MPs"/>
    <n v="0.05"/>
    <n v="0"/>
    <n v="0.05"/>
    <n v="0"/>
    <n v="0"/>
    <n v="0.05"/>
    <m/>
    <m/>
    <n v="0"/>
    <n v="0"/>
    <n v="0.05"/>
    <n v="0"/>
    <n v="0.05"/>
    <m/>
    <m/>
    <m/>
    <m/>
    <m/>
    <m/>
    <m/>
    <m/>
    <m/>
    <m/>
    <m/>
    <m/>
    <m/>
  </r>
  <r>
    <s v="Load Compare MP"/>
    <s v="BEDBLoad Compare MP46087.4166666667"/>
    <m/>
    <s v="Model parameters comparison"/>
    <s v="MRPBEDBLoad Compare MPModel parameters comparison"/>
    <s v="MRPBEDBLoad Compare MP"/>
    <x v="0"/>
    <s v="Completed"/>
    <x v="0"/>
    <x v="164"/>
    <s v="Y"/>
    <m/>
    <m/>
    <m/>
    <n v="2602"/>
    <s v="BEDB"/>
    <s v="MRP"/>
    <s v="START Model parameters comparison"/>
    <s v="END Model parameters comparison"/>
    <d v="2026-03-06T10:00:00"/>
    <d v="2026-03-06T10:00:00"/>
    <d v="2026-03-06T10:02:00"/>
    <s v="NULL"/>
    <s v="Completed"/>
    <x v="53"/>
    <n v="1"/>
    <s v="Model parameters comparison"/>
    <n v="0"/>
    <n v="0"/>
    <n v="0"/>
    <n v="0"/>
    <n v="0"/>
    <n v="0"/>
    <m/>
    <m/>
    <n v="0"/>
    <n v="0"/>
    <n v="0"/>
    <n v="0"/>
    <n v="0"/>
    <m/>
    <m/>
    <m/>
    <m/>
    <m/>
    <m/>
    <m/>
    <m/>
    <m/>
    <m/>
    <m/>
    <m/>
    <m/>
  </r>
  <r>
    <s v="Load Market"/>
    <s v="BEDBLoad Market46087.4180555556"/>
    <m/>
    <s v="load Market"/>
    <s v="MRPBEDBLoad Marketload Market"/>
    <s v="MRPBEDBLoad Market"/>
    <x v="0"/>
    <s v="Completed"/>
    <x v="0"/>
    <x v="165"/>
    <s v="N"/>
    <m/>
    <m/>
    <m/>
    <n v="2602"/>
    <s v="BEDB"/>
    <s v="MRP"/>
    <s v="START load Market"/>
    <s v="END load Market"/>
    <d v="2026-03-06T10:02:00"/>
    <d v="2026-03-06T10:43:00"/>
    <d v="2026-03-06T10:44:00"/>
    <s v="NULL"/>
    <s v="Completed"/>
    <x v="54"/>
    <n v="1"/>
    <s v="load Market"/>
    <n v="0.68"/>
    <n v="0"/>
    <n v="0.68"/>
    <n v="0"/>
    <n v="0"/>
    <n v="0.68"/>
    <m/>
    <m/>
    <n v="0"/>
    <n v="0"/>
    <n v="0.68"/>
    <n v="0"/>
    <n v="0.68"/>
    <m/>
    <m/>
    <m/>
    <m/>
    <m/>
    <m/>
    <m/>
    <m/>
    <m/>
    <m/>
    <m/>
    <m/>
    <m/>
  </r>
  <r>
    <s v="Load Compare MP"/>
    <s v="ITDBLoad Compare MP46087.4201388889"/>
    <m/>
    <s v="load Model parameters"/>
    <s v="MRPITDBLoad Compare MPload Model parameters"/>
    <s v="MRPITDBLoad Compare MP"/>
    <x v="0"/>
    <s v="Completed"/>
    <x v="0"/>
    <x v="166"/>
    <s v="Y"/>
    <m/>
    <m/>
    <m/>
    <n v="2602"/>
    <s v="ITDB"/>
    <s v="MRP"/>
    <s v="START load Model parameters"/>
    <s v="END load Model parameters"/>
    <d v="2026-03-06T10:05:00"/>
    <d v="2026-03-06T10:06:00"/>
    <d v="2026-03-06T10:06:00"/>
    <s v="NULL"/>
    <s v="Completed"/>
    <x v="55"/>
    <n v="1"/>
    <s v="load Model parameters"/>
    <n v="0.02"/>
    <n v="0"/>
    <n v="0.02"/>
    <n v="0"/>
    <n v="0"/>
    <n v="0.02"/>
    <m/>
    <m/>
    <n v="0"/>
    <n v="0"/>
    <n v="0.02"/>
    <n v="0"/>
    <n v="0.02"/>
    <m/>
    <m/>
    <m/>
    <m/>
    <m/>
    <m/>
    <m/>
    <m/>
    <m/>
    <m/>
    <m/>
    <m/>
    <m/>
  </r>
  <r>
    <s v="Load Compare MP"/>
    <s v="ITDBLoad Compare MP46087.4208333333"/>
    <m/>
    <s v="Model parameters comparison"/>
    <s v="MRPITDBLoad Compare MPModel parameters comparison"/>
    <s v="MRPITDBLoad Compare MP"/>
    <x v="0"/>
    <s v="Completed"/>
    <x v="0"/>
    <x v="167"/>
    <s v="Y"/>
    <m/>
    <m/>
    <m/>
    <n v="2602"/>
    <s v="ITDB"/>
    <s v="MRP"/>
    <s v="START Model parameters comparison"/>
    <s v="END Model parameters comparison"/>
    <d v="2026-03-06T10:06:00"/>
    <d v="2026-03-06T10:07:00"/>
    <d v="2026-03-09T23:02:00"/>
    <s v="NULL"/>
    <s v="Completed"/>
    <x v="55"/>
    <n v="1"/>
    <s v="Model parameters comparison"/>
    <n v="0.02"/>
    <n v="0"/>
    <n v="0.02"/>
    <n v="0"/>
    <n v="0"/>
    <n v="0.02"/>
    <m/>
    <m/>
    <n v="0"/>
    <n v="0"/>
    <n v="0.02"/>
    <n v="0"/>
    <n v="0.02"/>
    <m/>
    <m/>
    <m/>
    <m/>
    <m/>
    <m/>
    <m/>
    <m/>
    <m/>
    <m/>
    <m/>
    <m/>
    <m/>
  </r>
  <r>
    <s v="Load Pos"/>
    <s v="DEDBLoad Pos46087.425"/>
    <m/>
    <s v="load"/>
    <s v="MCPDEDBLoad Posload"/>
    <s v="MCPDEDBLoad Pos"/>
    <x v="1"/>
    <s v="For Rerun"/>
    <x v="0"/>
    <x v="168"/>
    <s v="Y"/>
    <m/>
    <m/>
    <m/>
    <n v="2602"/>
    <s v="DEDB"/>
    <s v="MCP"/>
    <s v="START load"/>
    <s v="END load"/>
    <d v="2026-03-06T10:12:00"/>
    <d v="2026-03-06T10:49:00"/>
    <d v="2026-03-06T10:49:00"/>
    <s v="NULL"/>
    <s v="Completed"/>
    <x v="56"/>
    <n v="1"/>
    <s v="load"/>
    <n v="0.62"/>
    <n v="0.62"/>
    <n v="0"/>
    <n v="0"/>
    <n v="0.62"/>
    <n v="0.62"/>
    <m/>
    <m/>
    <n v="0.62"/>
    <n v="0"/>
    <n v="0"/>
    <n v="0.62"/>
    <n v="0.62"/>
    <m/>
    <m/>
    <m/>
    <m/>
    <m/>
    <m/>
    <m/>
    <m/>
    <m/>
    <m/>
    <m/>
    <m/>
    <m/>
  </r>
  <r>
    <s v="Load Compare MP"/>
    <s v="ITDBLoad Compare MP46087.4284722222"/>
    <m/>
    <s v="load Model parameters"/>
    <s v="MCPITDBLoad Compare MPload Model parameters"/>
    <s v="MCPITDBLoad Compare MP"/>
    <x v="0"/>
    <s v="Completed"/>
    <x v="0"/>
    <x v="169"/>
    <s v="Y"/>
    <m/>
    <m/>
    <m/>
    <n v="2602"/>
    <s v="ITDB"/>
    <s v="MCP"/>
    <s v="START load Model parameters"/>
    <s v="END load Model parameters"/>
    <d v="2026-03-06T10:17:00"/>
    <d v="2026-03-06T10:20:00"/>
    <d v="2026-03-06T10:20:00"/>
    <s v="NULL"/>
    <s v="Completed"/>
    <x v="57"/>
    <n v="2"/>
    <s v="load Model parameters"/>
    <n v="0.05"/>
    <n v="0.05"/>
    <n v="0"/>
    <n v="0"/>
    <n v="0.05"/>
    <n v="0.05"/>
    <m/>
    <m/>
    <n v="0.05"/>
    <n v="0"/>
    <n v="0"/>
    <n v="0.05"/>
    <n v="0.05"/>
    <m/>
    <m/>
    <m/>
    <m/>
    <m/>
    <m/>
    <m/>
    <m/>
    <m/>
    <m/>
    <m/>
    <m/>
    <m/>
  </r>
  <r>
    <s v="Load Compare MP"/>
    <s v="ITDBLoad Compare MP46087.4305555556"/>
    <m/>
    <s v="Model parameters comparison"/>
    <s v="MCPITDBLoad Compare MPModel parameters comparison"/>
    <s v="MCPITDBLoad Compare MP"/>
    <x v="0"/>
    <s v="Completed"/>
    <x v="0"/>
    <x v="170"/>
    <s v="Y"/>
    <m/>
    <m/>
    <m/>
    <n v="2602"/>
    <s v="ITDB"/>
    <s v="MCP"/>
    <s v="START Model parameters comparison"/>
    <s v="END Model parameters comparison"/>
    <d v="2026-03-06T10:20:00"/>
    <d v="2026-03-06T10:21:00"/>
    <d v="2026-03-09T14:13:00"/>
    <s v="NULL"/>
    <s v="Completed"/>
    <x v="57"/>
    <n v="2"/>
    <s v="Model parameters comparison"/>
    <n v="0.02"/>
    <n v="0.02"/>
    <n v="0"/>
    <n v="16.87"/>
    <n v="16.89"/>
    <n v="16.89"/>
    <m/>
    <m/>
    <n v="0.02"/>
    <n v="16.87"/>
    <n v="0"/>
    <n v="16.89"/>
    <n v="16.89"/>
    <m/>
    <m/>
    <m/>
    <m/>
    <m/>
    <m/>
    <m/>
    <m/>
    <m/>
    <m/>
    <m/>
    <m/>
    <m/>
  </r>
  <r>
    <s v="Load Pos"/>
    <s v="BEDBLoad Pos46087.4472222222"/>
    <m/>
    <s v="archive NTG"/>
    <s v="MRPBEDBLoad Posarchive NTG"/>
    <s v="MRPBEDBLoad Pos"/>
    <x v="0"/>
    <s v="Completed"/>
    <x v="0"/>
    <x v="171"/>
    <s v="Y"/>
    <m/>
    <m/>
    <m/>
    <n v="2602"/>
    <s v="BEDB"/>
    <s v="MRP"/>
    <s v="START archive NTG"/>
    <s v="END archive NTG"/>
    <d v="2026-03-06T10:44:00"/>
    <d v="2026-03-06T10:44:00"/>
    <d v="2026-03-06T10:44:00"/>
    <s v="NULL"/>
    <s v="Completed"/>
    <x v="58"/>
    <n v="1"/>
    <s v="archive NTG"/>
    <n v="0"/>
    <n v="0"/>
    <n v="0"/>
    <n v="0"/>
    <n v="0"/>
    <n v="0"/>
    <m/>
    <m/>
    <n v="0"/>
    <n v="0"/>
    <n v="0"/>
    <n v="0"/>
    <n v="0"/>
    <m/>
    <m/>
    <m/>
    <m/>
    <m/>
    <m/>
    <m/>
    <m/>
    <m/>
    <m/>
    <m/>
    <m/>
    <m/>
  </r>
  <r>
    <s v="Load Pos"/>
    <s v="BEDBLoad Pos46087.4472222222"/>
    <m/>
    <s v="load Portfolio"/>
    <s v="MRPBEDBLoad Posload Portfolio"/>
    <s v="MRPBEDBLoad Pos"/>
    <x v="0"/>
    <s v="Completed"/>
    <x v="0"/>
    <x v="172"/>
    <s v="Y"/>
    <m/>
    <m/>
    <m/>
    <n v="2602"/>
    <s v="BEDB"/>
    <s v="MRP"/>
    <s v="START load Portfolio"/>
    <s v="END load Portfolio"/>
    <d v="2026-03-06T10:44:00"/>
    <d v="2026-03-06T11:21:00"/>
    <d v="2026-03-06T11:21:00"/>
    <s v="NULL"/>
    <s v="Completed"/>
    <x v="58"/>
    <n v="1"/>
    <s v="load Portfolio"/>
    <n v="0.62"/>
    <n v="0"/>
    <n v="0.62"/>
    <n v="0"/>
    <n v="0"/>
    <n v="0.62"/>
    <m/>
    <m/>
    <n v="0"/>
    <n v="0"/>
    <n v="0.62"/>
    <n v="0"/>
    <n v="0.62"/>
    <m/>
    <m/>
    <m/>
    <m/>
    <m/>
    <m/>
    <m/>
    <m/>
    <m/>
    <m/>
    <m/>
    <m/>
    <m/>
  </r>
  <r>
    <s v="Load Pos"/>
    <s v="DEDBLoad Pos46087.4506944444"/>
    <m/>
    <s v="Stratification"/>
    <s v="MCPDEDBLoad PosStratification"/>
    <s v="MCPDEDBLoad Pos"/>
    <x v="1"/>
    <s v="For Rerun"/>
    <x v="0"/>
    <x v="173"/>
    <s v="Y"/>
    <m/>
    <m/>
    <m/>
    <n v="2602"/>
    <s v="DEDB"/>
    <s v="MCP"/>
    <s v="START Stratification"/>
    <s v="END Stratification"/>
    <d v="2026-03-06T10:49:00"/>
    <d v="2026-03-06T10:57:00"/>
    <d v="2026-03-06T10:57:00"/>
    <s v="NULL"/>
    <s v="Completed"/>
    <x v="56"/>
    <n v="1"/>
    <s v="Stratification"/>
    <n v="0.13"/>
    <n v="0.13"/>
    <n v="0"/>
    <n v="0"/>
    <n v="0.13"/>
    <n v="0.13"/>
    <m/>
    <m/>
    <n v="0.13"/>
    <n v="0"/>
    <n v="0"/>
    <n v="0.13"/>
    <n v="0.13"/>
    <m/>
    <m/>
    <m/>
    <m/>
    <m/>
    <m/>
    <m/>
    <m/>
    <m/>
    <m/>
    <m/>
    <m/>
    <m/>
  </r>
  <r>
    <s v="Load Pos"/>
    <s v="DEDBLoad Pos46087.45625"/>
    <m/>
    <s v="copy from"/>
    <s v="MCPDEDBLoad Poscopy from"/>
    <s v="MCPDEDBLoad Pos"/>
    <x v="1"/>
    <s v="For Rerun"/>
    <x v="0"/>
    <x v="174"/>
    <s v="Y"/>
    <m/>
    <m/>
    <m/>
    <n v="2602"/>
    <s v="DEDB"/>
    <s v="MCP"/>
    <s v="START copy from"/>
    <s v="END copy from"/>
    <d v="2026-03-06T10:57:00"/>
    <d v="2026-03-06T10:59:00"/>
    <d v="2026-03-06T10:59:00"/>
    <s v="NULL"/>
    <s v="Completed"/>
    <x v="56"/>
    <n v="1"/>
    <s v="copy from"/>
    <n v="0.03"/>
    <n v="0.03"/>
    <n v="0"/>
    <n v="0"/>
    <n v="0.03"/>
    <n v="0.03"/>
    <m/>
    <m/>
    <n v="0.03"/>
    <n v="0"/>
    <n v="0"/>
    <n v="0.03"/>
    <n v="0.03"/>
    <m/>
    <m/>
    <m/>
    <m/>
    <m/>
    <m/>
    <m/>
    <m/>
    <m/>
    <m/>
    <m/>
    <m/>
    <m/>
  </r>
  <r>
    <s v="Load Pos"/>
    <s v="DEDBLoad Pos46087.4576388889"/>
    <m/>
    <s v="export to ara"/>
    <s v="MCPDEDBLoad Posexport to ara"/>
    <s v="MCPDEDBLoad Pos"/>
    <x v="1"/>
    <s v="For Rerun"/>
    <x v="0"/>
    <x v="175"/>
    <s v="Y"/>
    <m/>
    <m/>
    <m/>
    <n v="2602"/>
    <s v="DEDB"/>
    <s v="MCP"/>
    <s v="START export to ara"/>
    <s v="END export to ara"/>
    <d v="2026-03-06T10:59:00"/>
    <d v="2026-03-06T11:01:00"/>
    <d v="2026-03-06T11:01:00"/>
    <s v="NULL"/>
    <s v="Completed"/>
    <x v="56"/>
    <n v="1"/>
    <s v="export to ara"/>
    <n v="0.03"/>
    <n v="0"/>
    <n v="0.03"/>
    <n v="0"/>
    <n v="0"/>
    <n v="0.03"/>
    <m/>
    <m/>
    <n v="0"/>
    <n v="0"/>
    <n v="0.03"/>
    <n v="0"/>
    <n v="0.03"/>
    <m/>
    <m/>
    <m/>
    <m/>
    <m/>
    <m/>
    <m/>
    <m/>
    <m/>
    <m/>
    <m/>
    <m/>
    <m/>
  </r>
  <r>
    <s v="Valuation (NPV)"/>
    <s v="DEDBValuation (NPV)46087.4590277778"/>
    <m/>
    <s v="portfolio valuation run"/>
    <s v="MCPDEDBValuation (NPV)portfolio valuation run"/>
    <s v="MCPDEDBValuation (NPV)"/>
    <x v="1"/>
    <s v="For Rerun"/>
    <x v="0"/>
    <x v="176"/>
    <s v="Y"/>
    <m/>
    <m/>
    <m/>
    <n v="2602"/>
    <s v="DEDB"/>
    <s v="MCP"/>
    <s v="START portfolio valuation run"/>
    <s v="NULL"/>
    <d v="2026-03-06T11:01:00"/>
    <d v="2026-03-06T11:18:00"/>
    <d v="2026-03-09T11:14:00"/>
    <s v="Exception Info: Workflow finished with errors. (line: 36)  "/>
    <s v="Failed"/>
    <x v="59"/>
    <n v="1"/>
    <s v="portfolio valuation run"/>
    <n v="0.28000000000000003"/>
    <n v="0.28000000000000003"/>
    <n v="0"/>
    <n v="12.93"/>
    <n v="13.21"/>
    <n v="13.21"/>
    <m/>
    <m/>
    <n v="0.28000000000000003"/>
    <n v="12.93"/>
    <n v="0"/>
    <n v="13.21"/>
    <n v="13.21"/>
    <m/>
    <m/>
    <m/>
    <m/>
    <m/>
    <m/>
    <m/>
    <m/>
    <m/>
    <m/>
    <m/>
    <m/>
    <m/>
  </r>
  <r>
    <s v="Load Pos"/>
    <s v="BEDBLoad Pos46087.4729166667"/>
    <m/>
    <s v="copy from"/>
    <s v="MRPBEDBLoad Poscopy from"/>
    <s v="MRPBEDBLoad Pos"/>
    <x v="0"/>
    <s v="Completed"/>
    <x v="0"/>
    <x v="177"/>
    <s v="Y"/>
    <m/>
    <m/>
    <m/>
    <n v="2602"/>
    <s v="BEDB"/>
    <s v="MRP"/>
    <s v="START copy from"/>
    <s v="END copy from"/>
    <d v="2026-03-06T11:21:00"/>
    <d v="2026-03-06T11:23:00"/>
    <d v="2026-03-06T11:29:00"/>
    <s v="NULL"/>
    <s v="Completed"/>
    <x v="58"/>
    <n v="1"/>
    <s v="copy from"/>
    <n v="0.03"/>
    <n v="0"/>
    <n v="0.03"/>
    <n v="0"/>
    <n v="0"/>
    <n v="0.03"/>
    <m/>
    <m/>
    <n v="0"/>
    <n v="0"/>
    <n v="0.03"/>
    <n v="0"/>
    <n v="0.03"/>
    <m/>
    <m/>
    <m/>
    <m/>
    <m/>
    <m/>
    <m/>
    <m/>
    <m/>
    <m/>
    <m/>
    <m/>
    <m/>
  </r>
  <r>
    <s v="Load Pos"/>
    <s v="BEDBLoad Pos46087.4784722222"/>
    <m/>
    <s v="Stratification"/>
    <s v="MRPBEDBLoad PosStratification"/>
    <s v="MRPBEDBLoad Pos"/>
    <x v="0"/>
    <s v="Completed"/>
    <x v="0"/>
    <x v="178"/>
    <s v="Y"/>
    <m/>
    <m/>
    <m/>
    <n v="2602"/>
    <s v="BEDB"/>
    <s v="MRP"/>
    <s v="START Stratification"/>
    <s v="END Stratification"/>
    <d v="2026-03-06T11:29:00"/>
    <d v="2026-03-06T11:36:00"/>
    <d v="2026-03-06T11:36:00"/>
    <s v="NULL"/>
    <s v="Completed"/>
    <x v="58"/>
    <n v="1"/>
    <s v="Stratification"/>
    <n v="0.12"/>
    <n v="0"/>
    <n v="0.12"/>
    <n v="0"/>
    <n v="0"/>
    <n v="0.12"/>
    <m/>
    <m/>
    <n v="0"/>
    <n v="0"/>
    <n v="0.12"/>
    <n v="0"/>
    <n v="0.12"/>
    <m/>
    <m/>
    <m/>
    <m/>
    <m/>
    <m/>
    <m/>
    <m/>
    <m/>
    <m/>
    <m/>
    <m/>
    <m/>
  </r>
  <r>
    <s v="Load Pos"/>
    <s v="BEDBLoad Pos46087.4833333333"/>
    <m/>
    <s v="Stratification OLAP exports"/>
    <s v="MRPBEDBLoad PosStratification OLAP exports"/>
    <s v="MRPBEDBLoad Pos"/>
    <x v="0"/>
    <s v="Completed"/>
    <x v="0"/>
    <x v="179"/>
    <s v="Y"/>
    <m/>
    <m/>
    <m/>
    <n v="2602"/>
    <s v="BEDB"/>
    <s v="MRP"/>
    <s v="START Stratification OLAP exports"/>
    <s v="END Stratification OLAP exports"/>
    <d v="2026-03-06T11:36:00"/>
    <d v="2026-03-06T11:41:00"/>
    <d v="2026-03-06T11:41:00"/>
    <s v="NULL"/>
    <s v="Completed"/>
    <x v="58"/>
    <n v="1"/>
    <s v="Stratification OLAP exports"/>
    <n v="0.08"/>
    <n v="0"/>
    <n v="0.08"/>
    <n v="0"/>
    <n v="0"/>
    <n v="0.08"/>
    <m/>
    <m/>
    <n v="0"/>
    <n v="0"/>
    <n v="0.08"/>
    <n v="0"/>
    <n v="0.08"/>
    <m/>
    <m/>
    <m/>
    <m/>
    <m/>
    <m/>
    <m/>
    <m/>
    <m/>
    <m/>
    <m/>
    <m/>
    <m/>
  </r>
  <r>
    <s v="Generate Load"/>
    <s v="BEDBGenerate Load46087.4868055556"/>
    <m/>
    <s v="Generate DD SAV"/>
    <s v="MRPBEDBGenerate LoadGenerate DD SAV"/>
    <s v="MRPBEDBGenerate Load"/>
    <x v="0"/>
    <s v="Failed"/>
    <x v="0"/>
    <x v="180"/>
    <s v="N"/>
    <m/>
    <m/>
    <m/>
    <n v="2602"/>
    <s v="BEDB"/>
    <s v="MRP"/>
    <s v="START Generate DD SAV"/>
    <s v="NULL"/>
    <d v="2026-03-06T11:41:00"/>
    <d v="2026-03-06T11:42:00"/>
    <d v="2026-03-06T12:27:00"/>
    <s v="Exception Info: The given key was not present in the dictionary. (line: 56)  "/>
    <s v="Failed"/>
    <x v="60"/>
    <n v="1"/>
    <s v="Generate DD SAV"/>
    <n v="0.02"/>
    <n v="0.02"/>
    <n v="0"/>
    <n v="0.75"/>
    <n v="0.77"/>
    <n v="0.77"/>
    <m/>
    <m/>
    <n v="0.02"/>
    <n v="0.75"/>
    <n v="0"/>
    <n v="0.77"/>
    <n v="0.77"/>
    <m/>
    <m/>
    <m/>
    <m/>
    <m/>
    <m/>
    <m/>
    <m/>
    <m/>
    <m/>
    <m/>
    <m/>
    <m/>
  </r>
  <r>
    <s v="Planning (NII)"/>
    <s v="BEGTPlanning (NII)46087.4909722222"/>
    <m/>
    <s v="MDL Processing"/>
    <s v="MCPBEGTPlanning (NII)MDL Processing"/>
    <s v="MCPBEGTPlanning (NII)"/>
    <x v="1"/>
    <s v="For Rerun"/>
    <x v="0"/>
    <x v="181"/>
    <s v="Y"/>
    <m/>
    <m/>
    <m/>
    <n v="2602"/>
    <s v="BEGT"/>
    <s v="MCP"/>
    <s v="START MDL Processing"/>
    <s v="END MDL Processing"/>
    <d v="2026-03-06T11:47:00"/>
    <d v="2026-03-06T13:23:00"/>
    <d v="2026-03-06T13:23:00"/>
    <s v="NULL"/>
    <s v="Completed"/>
    <x v="40"/>
    <n v="1"/>
    <s v="MDL Processing"/>
    <n v="1.6"/>
    <n v="1.6"/>
    <n v="0"/>
    <n v="0"/>
    <n v="1.6"/>
    <n v="1.6"/>
    <m/>
    <m/>
    <n v="1.6"/>
    <n v="0"/>
    <n v="0"/>
    <n v="1.6"/>
    <n v="1.6"/>
    <m/>
    <m/>
    <m/>
    <m/>
    <m/>
    <m/>
    <m/>
    <m/>
    <m/>
    <m/>
    <m/>
    <m/>
    <m/>
  </r>
  <r>
    <s v="Generate Load"/>
    <s v="BEDBGenerate Load46087.51875"/>
    <m/>
    <s v="Generate DD SAV"/>
    <s v="MRPBEDBGenerate LoadGenerate DD SAV"/>
    <s v="MRPBEDBGenerate Load"/>
    <x v="0"/>
    <s v="Failed"/>
    <x v="0"/>
    <x v="182"/>
    <s v="N"/>
    <m/>
    <m/>
    <m/>
    <n v="2602"/>
    <s v="BEDB"/>
    <s v="MRP"/>
    <s v="START Generate DD SAV"/>
    <s v="NULL"/>
    <d v="2026-03-06T12:27:00"/>
    <d v="2026-03-06T12:27:00"/>
    <d v="2026-03-06T12:57:00"/>
    <s v="Exception Info: The given key was not present in the dictionary. (line: 56)  "/>
    <s v="Failed"/>
    <x v="61"/>
    <n v="2"/>
    <s v="Generate DD SAV"/>
    <n v="0"/>
    <n v="0"/>
    <n v="0"/>
    <n v="0.5"/>
    <n v="0.5"/>
    <n v="0.5"/>
    <m/>
    <m/>
    <n v="0"/>
    <n v="0.5"/>
    <n v="0"/>
    <n v="0.5"/>
    <n v="0.5"/>
    <m/>
    <m/>
    <m/>
    <m/>
    <m/>
    <m/>
    <m/>
    <m/>
    <m/>
    <m/>
    <m/>
    <m/>
    <m/>
  </r>
  <r>
    <s v="Generate Load"/>
    <s v="BEDBGenerate Load46087.5395833333"/>
    <m/>
    <s v="Generate DD SAV"/>
    <s v="MRPBEDBGenerate LoadGenerate DD SAV"/>
    <s v="MRPBEDBGenerate Load"/>
    <x v="0"/>
    <s v="Failed"/>
    <x v="0"/>
    <x v="183"/>
    <s v="N"/>
    <m/>
    <m/>
    <m/>
    <n v="2602"/>
    <s v="BEDB"/>
    <s v="MRP"/>
    <s v="START Generate DD SAV"/>
    <s v="NULL"/>
    <d v="2026-03-06T12:57:00"/>
    <d v="2026-03-06T12:59:00"/>
    <d v="2026-03-06T13:00:00"/>
    <s v="Exception Info: The process cannot access the file '\\sx9000079291\Datafiles\Source\Logs\QAST\PARAMETERFILES\LQMA\Tooling_Config\NiiSpreadToolConfiguration.xlsx' because it is being used by another process. (line: 56)  "/>
    <s v="Failed"/>
    <x v="62"/>
    <n v="3"/>
    <s v="Generate DD SAV"/>
    <n v="0.03"/>
    <n v="0.03"/>
    <n v="0"/>
    <n v="0.02"/>
    <n v="0.05"/>
    <n v="0.05"/>
    <m/>
    <m/>
    <n v="0.03"/>
    <n v="0.02"/>
    <n v="0"/>
    <n v="0.05"/>
    <n v="0.05"/>
    <m/>
    <m/>
    <m/>
    <m/>
    <m/>
    <m/>
    <m/>
    <m/>
    <m/>
    <m/>
    <m/>
    <m/>
    <m/>
  </r>
  <r>
    <s v="Generate Load"/>
    <s v="BEDBGenerate Load46087.5416666667"/>
    <m/>
    <s v="Generate DD SAV"/>
    <s v="MRPBEDBGenerate LoadGenerate DD SAV"/>
    <s v="MRPBEDBGenerate Load"/>
    <x v="0"/>
    <s v="Failed"/>
    <x v="0"/>
    <x v="184"/>
    <s v="N"/>
    <m/>
    <m/>
    <m/>
    <n v="2602"/>
    <s v="BEDB"/>
    <s v="MRP"/>
    <s v="START Generate DD SAV"/>
    <s v="NULL"/>
    <d v="2026-03-06T13:00:00"/>
    <d v="2026-03-06T13:01:00"/>
    <d v="2026-03-06T13:07:00"/>
    <s v="Exception Info: The given key was not present in the dictionary. (line: 56)  "/>
    <s v="Failed"/>
    <x v="63"/>
    <n v="4"/>
    <s v="Generate DD SAV"/>
    <n v="0.02"/>
    <n v="0.02"/>
    <n v="0"/>
    <n v="0.1"/>
    <n v="0.12"/>
    <n v="0.12"/>
    <m/>
    <m/>
    <n v="0.02"/>
    <n v="0.1"/>
    <n v="0"/>
    <n v="0.12"/>
    <n v="0.12"/>
    <m/>
    <m/>
    <m/>
    <m/>
    <m/>
    <m/>
    <m/>
    <m/>
    <m/>
    <m/>
    <m/>
    <m/>
    <m/>
  </r>
  <r>
    <s v="Generate Load"/>
    <s v="BEDBGenerate Load46087.5465277778"/>
    <m/>
    <s v="Generate DD SAV"/>
    <s v="MRPBEDBGenerate LoadGenerate DD SAV"/>
    <s v="MRPBEDBGenerate Load"/>
    <x v="0"/>
    <s v="Completed"/>
    <x v="0"/>
    <x v="185"/>
    <s v="N"/>
    <m/>
    <m/>
    <m/>
    <n v="2602"/>
    <s v="BEDB"/>
    <s v="MRP"/>
    <s v="START Generate DD SAV"/>
    <s v="END Generate DD SAV"/>
    <d v="2026-03-06T13:07:00"/>
    <d v="2026-03-06T13:08:00"/>
    <d v="2026-03-06T13:08:00"/>
    <s v="NULL"/>
    <s v="Completed"/>
    <x v="64"/>
    <n v="5"/>
    <s v="Generate DD SAV"/>
    <n v="0.02"/>
    <n v="0"/>
    <n v="0.02"/>
    <n v="0"/>
    <n v="0"/>
    <n v="0.02"/>
    <m/>
    <m/>
    <n v="0"/>
    <n v="0"/>
    <n v="0.02"/>
    <n v="0"/>
    <n v="0.02"/>
    <m/>
    <m/>
    <m/>
    <m/>
    <m/>
    <m/>
    <m/>
    <m/>
    <m/>
    <m/>
    <m/>
    <m/>
    <m/>
  </r>
  <r>
    <s v="Generate Load"/>
    <s v="BEDBGenerate Load46087.5472222222"/>
    <m/>
    <s v="Load DD SAV"/>
    <s v="MRPBEDBGenerate LoadLoad DD SAV"/>
    <s v="MRPBEDBGenerate Load"/>
    <x v="0"/>
    <s v="Completed"/>
    <x v="0"/>
    <x v="186"/>
    <s v="N"/>
    <m/>
    <m/>
    <m/>
    <n v="2602"/>
    <s v="BEDB"/>
    <s v="MRP"/>
    <s v="START Load DD SAV"/>
    <s v="END Load DD SAV"/>
    <d v="2026-03-06T13:08:00"/>
    <d v="2026-03-06T13:18:00"/>
    <d v="2026-03-06T13:19:00"/>
    <s v="NULL"/>
    <s v="Completed"/>
    <x v="64"/>
    <n v="1"/>
    <s v="Load DD SAV"/>
    <n v="0.17"/>
    <n v="0"/>
    <n v="0.17"/>
    <n v="0"/>
    <n v="0"/>
    <n v="0.17"/>
    <m/>
    <m/>
    <n v="0"/>
    <n v="0"/>
    <n v="0.17"/>
    <n v="0"/>
    <n v="0.17"/>
    <m/>
    <m/>
    <m/>
    <m/>
    <m/>
    <m/>
    <m/>
    <m/>
    <m/>
    <m/>
    <m/>
    <m/>
    <m/>
  </r>
  <r>
    <s v="Generate Load"/>
    <s v="BEDBGenerate Load46087.5548611111"/>
    <m/>
    <s v="Generate DD CFM"/>
    <s v="MRPBEDBGenerate LoadGenerate DD CFM"/>
    <s v="MRPBEDBGenerate Load"/>
    <x v="0"/>
    <s v="Failed"/>
    <x v="0"/>
    <x v="187"/>
    <s v="N"/>
    <m/>
    <m/>
    <m/>
    <n v="2602"/>
    <s v="BEDB"/>
    <s v="MRP"/>
    <s v="START Generate DD CFM"/>
    <s v="NULL"/>
    <d v="2026-03-06T13:19:00"/>
    <d v="2026-03-06T13:20:00"/>
    <d v="2026-03-06T13:47:00"/>
    <s v="Exception Info: The process cannot access the file '\\sx9000079291\Datafiles\Source\Logs\QAST\PARAMETERFILES\LQMA\Tooling_Config\NiiSpreadToolConfiguration.xlsx' because it is being used by another process. (line: 56)  "/>
    <s v="Failed"/>
    <x v="65"/>
    <n v="1"/>
    <s v="Generate DD CFM"/>
    <n v="0.02"/>
    <n v="0.02"/>
    <n v="0"/>
    <n v="0.45"/>
    <n v="0.47"/>
    <n v="0.47"/>
    <m/>
    <m/>
    <n v="0.02"/>
    <n v="0.45"/>
    <n v="0"/>
    <n v="0.47"/>
    <n v="0.47"/>
    <m/>
    <m/>
    <m/>
    <m/>
    <m/>
    <m/>
    <m/>
    <m/>
    <m/>
    <m/>
    <m/>
    <m/>
    <m/>
  </r>
  <r>
    <s v="Delete Portfolio"/>
    <s v="RODBDelete Portfolio46087.55625"/>
    <m/>
    <s v="Delete portfolio from"/>
    <s v="MCPRODBDelete PortfolioDelete portfolio from"/>
    <s v="MCPRODBDelete Portfolio"/>
    <x v="0"/>
    <s v="Completed"/>
    <x v="0"/>
    <x v="188"/>
    <s v="Y"/>
    <m/>
    <m/>
    <m/>
    <n v="2602"/>
    <s v="RODB"/>
    <s v="MCP"/>
    <s v="START Delete portfolio from"/>
    <s v="END Delete portfolio from"/>
    <d v="2026-03-06T13:21:00"/>
    <d v="2026-03-06T13:23:00"/>
    <d v="2026-03-06T13:24:00"/>
    <s v="NULL"/>
    <s v="Completed"/>
    <x v="66"/>
    <n v="1"/>
    <s v="Delete portfolio from"/>
    <n v="0.03"/>
    <n v="0"/>
    <n v="0.03"/>
    <n v="0"/>
    <n v="0"/>
    <n v="0.03"/>
    <m/>
    <m/>
    <n v="0"/>
    <n v="0"/>
    <n v="0.03"/>
    <n v="0"/>
    <n v="0.03"/>
    <m/>
    <m/>
    <m/>
    <m/>
    <m/>
    <m/>
    <m/>
    <m/>
    <m/>
    <m/>
    <m/>
    <m/>
    <m/>
  </r>
  <r>
    <s v="Planning (NII)"/>
    <s v="BEGTPlanning (NII)46087.5576388889"/>
    <m/>
    <s v="planning run02"/>
    <s v="MCPBEGTPlanning (NII)planning run02"/>
    <s v="MCPBEGTPlanning (NII)"/>
    <x v="1"/>
    <s v="For Rerun"/>
    <x v="0"/>
    <x v="189"/>
    <s v="Y"/>
    <m/>
    <m/>
    <m/>
    <n v="2602"/>
    <s v="BEGT"/>
    <s v="MCP"/>
    <s v="START planning run02"/>
    <s v="END planning run02"/>
    <d v="2026-03-06T13:23:00"/>
    <d v="2026-03-06T15:36:00"/>
    <d v="2026-03-06T15:36:00"/>
    <s v="NULL"/>
    <s v="Completed"/>
    <x v="40"/>
    <n v="1"/>
    <s v="planning run02"/>
    <n v="2.2200000000000002"/>
    <n v="2.2200000000000002"/>
    <n v="0"/>
    <n v="0"/>
    <n v="2.2200000000000002"/>
    <n v="2.2200000000000002"/>
    <m/>
    <m/>
    <n v="2.2200000000000002"/>
    <n v="0"/>
    <n v="0"/>
    <n v="2.2200000000000002"/>
    <n v="2.2200000000000002"/>
    <m/>
    <m/>
    <m/>
    <m/>
    <m/>
    <m/>
    <m/>
    <m/>
    <m/>
    <m/>
    <m/>
    <m/>
    <m/>
  </r>
  <r>
    <s v="Load Compare MP"/>
    <s v="RODBLoad Compare MP46087.5583333333"/>
    <m/>
    <s v="load Model parameters"/>
    <s v="MCPRODBLoad Compare MPload Model parameters"/>
    <s v="MCPRODBLoad Compare MP"/>
    <x v="0"/>
    <s v="Completed"/>
    <x v="0"/>
    <x v="190"/>
    <s v="Y"/>
    <m/>
    <m/>
    <m/>
    <n v="2602"/>
    <s v="RODB"/>
    <s v="MCP"/>
    <s v="START load Model parameters"/>
    <s v="END load Model parameters"/>
    <d v="2026-03-06T13:24:00"/>
    <d v="2026-03-06T13:27:00"/>
    <d v="2026-03-06T13:27:00"/>
    <s v="NULL"/>
    <s v="Completed"/>
    <x v="67"/>
    <n v="1"/>
    <s v="load Model parameters"/>
    <n v="0.05"/>
    <n v="0"/>
    <n v="0.05"/>
    <n v="0"/>
    <n v="0"/>
    <n v="0.05"/>
    <m/>
    <m/>
    <n v="0"/>
    <n v="0"/>
    <n v="0.05"/>
    <n v="0"/>
    <n v="0.05"/>
    <m/>
    <m/>
    <m/>
    <m/>
    <m/>
    <m/>
    <m/>
    <m/>
    <m/>
    <m/>
    <m/>
    <m/>
    <m/>
  </r>
  <r>
    <s v="Load Compare MP"/>
    <s v="RODBLoad Compare MP46087.5604166667"/>
    <m/>
    <s v="Model parameters comparison"/>
    <s v="MCPRODBLoad Compare MPModel parameters comparison"/>
    <s v="MCPRODBLoad Compare MP"/>
    <x v="0"/>
    <s v="Completed"/>
    <x v="0"/>
    <x v="191"/>
    <s v="Y"/>
    <m/>
    <m/>
    <m/>
    <n v="2602"/>
    <s v="RODB"/>
    <s v="MCP"/>
    <s v="START Model parameters comparison"/>
    <s v="END Model parameters comparison"/>
    <d v="2026-03-06T13:27:00"/>
    <d v="2026-03-06T13:27:00"/>
    <d v="2026-03-06T13:28:00"/>
    <s v="NULL"/>
    <s v="Completed"/>
    <x v="67"/>
    <n v="1"/>
    <s v="Model parameters comparison"/>
    <n v="0"/>
    <n v="0"/>
    <n v="0"/>
    <n v="0"/>
    <n v="0"/>
    <n v="0"/>
    <m/>
    <m/>
    <n v="0"/>
    <n v="0"/>
    <n v="0"/>
    <n v="0"/>
    <n v="0"/>
    <m/>
    <m/>
    <m/>
    <m/>
    <m/>
    <m/>
    <m/>
    <m/>
    <m/>
    <m/>
    <m/>
    <m/>
    <m/>
  </r>
  <r>
    <s v="Load Compare Spreads"/>
    <s v="RODBLoad Compare Spreads46087.5611111111"/>
    <m/>
    <s v="load Spreads"/>
    <s v="MCPRODBLoad Compare Spreadsload Spreads"/>
    <s v="MCPRODBLoad Compare Spreads"/>
    <x v="0"/>
    <s v="Completed"/>
    <x v="0"/>
    <x v="192"/>
    <s v="Y"/>
    <m/>
    <m/>
    <m/>
    <n v="2602"/>
    <s v="RODB"/>
    <s v="MCP"/>
    <s v="START load Spreads"/>
    <s v="END load Spreads"/>
    <d v="2026-03-06T13:28:00"/>
    <d v="2026-03-06T13:38:00"/>
    <d v="2026-03-06T13:38:00"/>
    <s v="NULL"/>
    <s v="Completed"/>
    <x v="68"/>
    <n v="1"/>
    <s v="load Spreads"/>
    <n v="0.17"/>
    <n v="0"/>
    <n v="0.17"/>
    <n v="0"/>
    <n v="0"/>
    <n v="0.17"/>
    <m/>
    <m/>
    <n v="0"/>
    <n v="0"/>
    <n v="0.17"/>
    <n v="0"/>
    <n v="0.17"/>
    <m/>
    <m/>
    <m/>
    <m/>
    <m/>
    <m/>
    <m/>
    <m/>
    <m/>
    <m/>
    <m/>
    <m/>
    <m/>
  </r>
  <r>
    <s v="Load Compare Spreads"/>
    <s v="RODBLoad Compare Spreads46087.5680555556"/>
    <m/>
    <s v="Spreads comparison"/>
    <s v="MCPRODBLoad Compare SpreadsSpreads comparison"/>
    <s v="MCPRODBLoad Compare Spreads"/>
    <x v="0"/>
    <s v="Completed"/>
    <x v="0"/>
    <x v="193"/>
    <s v="Y"/>
    <m/>
    <m/>
    <m/>
    <n v="2602"/>
    <s v="RODB"/>
    <s v="MCP"/>
    <s v="START Spreads comparison"/>
    <s v="END Spreads comparison"/>
    <d v="2026-03-06T13:38:00"/>
    <d v="2026-03-06T13:38:00"/>
    <d v="2026-03-10T06:33:00"/>
    <s v="NULL"/>
    <s v="Completed"/>
    <x v="68"/>
    <n v="1"/>
    <s v="Spreads comparison"/>
    <n v="0"/>
    <n v="0"/>
    <n v="0"/>
    <n v="0"/>
    <n v="0"/>
    <n v="0"/>
    <m/>
    <m/>
    <n v="0"/>
    <n v="0"/>
    <n v="0"/>
    <n v="0"/>
    <n v="0"/>
    <m/>
    <m/>
    <m/>
    <m/>
    <m/>
    <m/>
    <m/>
    <m/>
    <m/>
    <m/>
    <m/>
    <m/>
    <m/>
  </r>
  <r>
    <s v="Generate Load"/>
    <s v="BEDBGenerate Load46087.5743055556"/>
    <m/>
    <s v="Generate DD CFM"/>
    <s v="MRPBEDBGenerate LoadGenerate DD CFM"/>
    <s v="MRPBEDBGenerate Load"/>
    <x v="0"/>
    <s v="Completed"/>
    <x v="0"/>
    <x v="194"/>
    <s v="N"/>
    <m/>
    <m/>
    <m/>
    <n v="2602"/>
    <s v="BEDB"/>
    <s v="MRP"/>
    <s v="START Generate DD CFM"/>
    <s v="END Generate DD CFM"/>
    <d v="2026-03-06T13:47:00"/>
    <d v="2026-03-06T13:48:00"/>
    <d v="2026-03-06T13:48:00"/>
    <s v="NULL"/>
    <s v="Completed"/>
    <x v="69"/>
    <n v="2"/>
    <s v="Generate DD CFM"/>
    <n v="0.02"/>
    <n v="0"/>
    <n v="0.02"/>
    <n v="0"/>
    <n v="0"/>
    <n v="0.02"/>
    <m/>
    <m/>
    <n v="0"/>
    <n v="0"/>
    <n v="0.02"/>
    <n v="0"/>
    <n v="0.02"/>
    <m/>
    <m/>
    <m/>
    <m/>
    <m/>
    <m/>
    <m/>
    <m/>
    <m/>
    <m/>
    <m/>
    <m/>
    <m/>
  </r>
  <r>
    <s v="Generate Load"/>
    <s v="BEDBGenerate Load46087.575"/>
    <m/>
    <s v="Load DD CFM"/>
    <s v="MRPBEDBGenerate LoadLoad DD CFM"/>
    <s v="MRPBEDBGenerate Load"/>
    <x v="0"/>
    <s v="Completed"/>
    <x v="0"/>
    <x v="195"/>
    <s v="N"/>
    <m/>
    <m/>
    <m/>
    <n v="2602"/>
    <s v="BEDB"/>
    <s v="MRP"/>
    <s v="START Load DD CFM"/>
    <s v="END Load DD CFM"/>
    <d v="2026-03-06T13:48:00"/>
    <d v="2026-03-06T13:58:00"/>
    <d v="2026-03-06T13:59:00"/>
    <s v="NULL"/>
    <s v="Completed"/>
    <x v="69"/>
    <n v="1"/>
    <s v="Load DD CFM"/>
    <n v="0.17"/>
    <n v="0"/>
    <n v="0.17"/>
    <n v="0"/>
    <n v="0"/>
    <n v="0.17"/>
    <m/>
    <m/>
    <n v="0"/>
    <n v="0"/>
    <n v="0.17"/>
    <n v="0"/>
    <n v="0.17"/>
    <m/>
    <m/>
    <m/>
    <m/>
    <m/>
    <m/>
    <m/>
    <m/>
    <m/>
    <m/>
    <m/>
    <m/>
    <m/>
  </r>
  <r>
    <s v="Generate Load"/>
    <s v="BEDBGenerate Load46087.5826388889"/>
    <m/>
    <s v="Generate DD MOR"/>
    <s v="MRPBEDBGenerate LoadGenerate DD MOR"/>
    <s v="MRPBEDBGenerate Load"/>
    <x v="0"/>
    <s v="Completed"/>
    <x v="0"/>
    <x v="196"/>
    <s v="N"/>
    <m/>
    <m/>
    <m/>
    <n v="2602"/>
    <s v="BEDB"/>
    <s v="MRP"/>
    <s v="START Generate DD MOR"/>
    <s v="END Generate DD MOR"/>
    <d v="2026-03-06T13:59:00"/>
    <d v="2026-03-06T13:59:00"/>
    <d v="2026-03-06T13:59:00"/>
    <s v="NULL"/>
    <s v="Completed"/>
    <x v="70"/>
    <n v="1"/>
    <s v="Generate DD MOR"/>
    <n v="0"/>
    <n v="0"/>
    <n v="0"/>
    <n v="0"/>
    <n v="0"/>
    <n v="0"/>
    <m/>
    <m/>
    <n v="0"/>
    <n v="0"/>
    <n v="0"/>
    <n v="0"/>
    <n v="0"/>
    <m/>
    <m/>
    <m/>
    <m/>
    <m/>
    <m/>
    <m/>
    <m/>
    <m/>
    <m/>
    <m/>
    <m/>
    <m/>
  </r>
  <r>
    <s v="Generate Load"/>
    <s v="BEDBGenerate Load46087.5826388889"/>
    <m/>
    <s v="Load DD MOR"/>
    <s v="MRPBEDBGenerate LoadLoad DD MOR"/>
    <s v="MRPBEDBGenerate Load"/>
    <x v="0"/>
    <s v="Completed"/>
    <x v="0"/>
    <x v="197"/>
    <s v="N"/>
    <m/>
    <m/>
    <m/>
    <n v="2602"/>
    <s v="BEDB"/>
    <s v="MRP"/>
    <s v="START Load DD MOR"/>
    <s v="END Load DD MOR"/>
    <d v="2026-03-06T13:59:00"/>
    <d v="2026-03-06T14:08:00"/>
    <d v="2026-03-06T16:28:00"/>
    <s v="NULL"/>
    <s v="Completed"/>
    <x v="70"/>
    <n v="1"/>
    <s v="Load DD MOR"/>
    <n v="0.15"/>
    <n v="0"/>
    <n v="0.15"/>
    <n v="0"/>
    <n v="0"/>
    <n v="0.15"/>
    <m/>
    <m/>
    <n v="0"/>
    <n v="0"/>
    <n v="0.15"/>
    <n v="0"/>
    <n v="0.15"/>
    <m/>
    <m/>
    <m/>
    <m/>
    <m/>
    <m/>
    <m/>
    <m/>
    <m/>
    <m/>
    <m/>
    <m/>
    <m/>
  </r>
  <r>
    <s v="Planning (NII)"/>
    <s v="BEGTPlanning (NII)46087.65"/>
    <m/>
    <s v="export to ara NII"/>
    <s v="MCPBEGTPlanning (NII)export to ara NII"/>
    <s v="MCPBEGTPlanning (NII)"/>
    <x v="1"/>
    <s v="For Rerun"/>
    <x v="0"/>
    <x v="198"/>
    <s v="Y"/>
    <m/>
    <m/>
    <m/>
    <n v="2602"/>
    <s v="BEGT"/>
    <s v="MCP"/>
    <s v="START export to ara NII"/>
    <s v="END export to ara NII"/>
    <d v="2026-03-06T15:36:00"/>
    <d v="2026-03-06T15:38:00"/>
    <d v="2026-03-06T15:38:00"/>
    <s v="NULL"/>
    <s v="Completed"/>
    <x v="40"/>
    <n v="1"/>
    <s v="export to ara NII"/>
    <n v="0.03"/>
    <n v="0"/>
    <n v="0.03"/>
    <n v="0"/>
    <n v="0"/>
    <n v="0.03"/>
    <m/>
    <m/>
    <n v="0"/>
    <n v="0"/>
    <n v="0.03"/>
    <n v="0"/>
    <n v="0.03"/>
    <m/>
    <m/>
    <m/>
    <m/>
    <m/>
    <m/>
    <m/>
    <m/>
    <m/>
    <m/>
    <m/>
    <m/>
    <m/>
  </r>
  <r>
    <s v="Planning (NII)"/>
    <s v="BEGTPlanning (NII)46087.6513888889"/>
    <m/>
    <s v="planning run exports"/>
    <s v="MCPBEGTPlanning (NII)planning run exports"/>
    <s v="MCPBEGTPlanning (NII)"/>
    <x v="1"/>
    <s v="For Rerun"/>
    <x v="0"/>
    <x v="199"/>
    <s v="Y"/>
    <m/>
    <m/>
    <m/>
    <n v="2602"/>
    <s v="BEGT"/>
    <s v="MCP"/>
    <s v="START planning run exports"/>
    <s v="END planning run exports"/>
    <d v="2026-03-06T15:38:00"/>
    <d v="2026-03-06T15:38:00"/>
    <d v="2026-03-06T16:00:00"/>
    <s v="NULL"/>
    <s v="Completed"/>
    <x v="40"/>
    <n v="1"/>
    <s v="planning run exports"/>
    <n v="0"/>
    <n v="0"/>
    <n v="0"/>
    <n v="0.37"/>
    <n v="0.37"/>
    <n v="0.37"/>
    <m/>
    <m/>
    <n v="0"/>
    <n v="0.37"/>
    <n v="0"/>
    <n v="0.37"/>
    <n v="0.37"/>
    <m/>
    <m/>
    <m/>
    <m/>
    <m/>
    <m/>
    <m/>
    <m/>
    <m/>
    <m/>
    <m/>
    <m/>
    <m/>
  </r>
  <r>
    <s v="CSRBB Planning"/>
    <s v="BEGTCSRBB Planning46087.6666666667"/>
    <m/>
    <s v="import CSRBB strategies"/>
    <s v="MCPBEGTCSRBB Planningimport CSRBB strategies"/>
    <s v="MCPBEGTCSRBB Planning"/>
    <x v="1"/>
    <s v="For Rerun"/>
    <x v="0"/>
    <x v="200"/>
    <s v="Y"/>
    <m/>
    <m/>
    <m/>
    <n v="2602"/>
    <s v="BEGT"/>
    <s v="MCP"/>
    <s v="START import CSRBB strategies"/>
    <s v="END import CSRBB strategies"/>
    <d v="2026-03-06T16:00:00"/>
    <d v="2026-03-06T19:25:00"/>
    <d v="2026-03-06T19:25:00"/>
    <s v="NULL"/>
    <s v="Completed"/>
    <x v="71"/>
    <n v="1"/>
    <s v="import CSRBB strategies"/>
    <n v="3.42"/>
    <n v="3.42"/>
    <n v="0"/>
    <n v="0"/>
    <n v="3.42"/>
    <n v="3.42"/>
    <m/>
    <m/>
    <n v="3.42"/>
    <n v="0"/>
    <n v="0"/>
    <n v="3.42"/>
    <n v="3.42"/>
    <m/>
    <m/>
    <m/>
    <m/>
    <m/>
    <m/>
    <m/>
    <m/>
    <m/>
    <m/>
    <m/>
    <m/>
    <m/>
  </r>
  <r>
    <s v="Valuation 1"/>
    <s v="BEDBValuation 146087.6861111111"/>
    <m/>
    <s v="Light Maintenance"/>
    <s v="MRPBEDBValuation 1Light Maintenance"/>
    <s v="MRPBEDBValuation 1"/>
    <x v="0"/>
    <s v="Completed"/>
    <x v="0"/>
    <x v="201"/>
    <s v="N"/>
    <m/>
    <m/>
    <m/>
    <n v="2602"/>
    <s v="BEDB"/>
    <s v="MRP"/>
    <s v="START Light Maintenance"/>
    <s v="END Light Maintenance"/>
    <d v="2026-03-06T16:28:00"/>
    <d v="2026-03-06T16:35:00"/>
    <d v="2026-03-06T16:56:00"/>
    <s v="NULL"/>
    <s v="Completed"/>
    <x v="72"/>
    <n v="1"/>
    <s v="Light Maintenance"/>
    <n v="0.12"/>
    <n v="0"/>
    <n v="0.12"/>
    <n v="0"/>
    <n v="0"/>
    <n v="0.12"/>
    <m/>
    <m/>
    <n v="0"/>
    <n v="0"/>
    <n v="0.12"/>
    <n v="0"/>
    <n v="0.12"/>
    <m/>
    <m/>
    <m/>
    <m/>
    <m/>
    <m/>
    <m/>
    <m/>
    <m/>
    <m/>
    <m/>
    <m/>
    <m/>
  </r>
  <r>
    <s v="Delete Portfolio"/>
    <s v="WBUSDelete Portfolio46087.6875"/>
    <m/>
    <s v="Delete portfolio from"/>
    <s v="MCPWBUSDelete PortfolioDelete portfolio from"/>
    <s v="MCPWBUSDelete Portfolio"/>
    <x v="0"/>
    <s v="Completed"/>
    <x v="0"/>
    <x v="202"/>
    <s v="Y"/>
    <m/>
    <m/>
    <m/>
    <n v="2602"/>
    <s v="WBUS"/>
    <s v="MCP"/>
    <s v="START Delete portfolio from"/>
    <s v="END Delete portfolio from"/>
    <d v="2026-03-06T16:30:00"/>
    <d v="2026-03-06T16:32:00"/>
    <d v="2026-03-06T16:35:00"/>
    <s v="NULL"/>
    <s v="Completed"/>
    <x v="73"/>
    <n v="1"/>
    <s v="Delete portfolio from"/>
    <n v="0.03"/>
    <n v="0"/>
    <n v="0.03"/>
    <n v="0"/>
    <n v="0"/>
    <n v="0.03"/>
    <m/>
    <m/>
    <n v="0"/>
    <n v="0"/>
    <n v="0.03"/>
    <n v="0"/>
    <n v="0.03"/>
    <m/>
    <m/>
    <m/>
    <m/>
    <m/>
    <m/>
    <m/>
    <m/>
    <m/>
    <m/>
    <m/>
    <m/>
    <m/>
  </r>
  <r>
    <s v="Load Compare MP"/>
    <s v="WBUSLoad Compare MP46087.6909722222"/>
    <m/>
    <s v="load Model parameters"/>
    <s v="MCPWBUSLoad Compare MPload Model parameters"/>
    <s v="MCPWBUSLoad Compare MP"/>
    <x v="0"/>
    <s v="Completed"/>
    <x v="0"/>
    <x v="203"/>
    <s v="Y"/>
    <m/>
    <m/>
    <m/>
    <n v="2602"/>
    <s v="WBUS"/>
    <s v="MCP"/>
    <s v="START load Model parameters"/>
    <s v="END load Model parameters"/>
    <d v="2026-03-06T16:35:00"/>
    <d v="2026-03-06T16:37:00"/>
    <d v="2026-03-06T16:37:00"/>
    <s v="NULL"/>
    <s v="Completed"/>
    <x v="74"/>
    <n v="1"/>
    <s v="load Model parameters"/>
    <n v="0.03"/>
    <n v="0"/>
    <n v="0.03"/>
    <n v="0"/>
    <n v="0"/>
    <n v="0.03"/>
    <m/>
    <m/>
    <n v="0"/>
    <n v="0"/>
    <n v="0.03"/>
    <n v="0"/>
    <n v="0.03"/>
    <m/>
    <m/>
    <m/>
    <m/>
    <m/>
    <m/>
    <m/>
    <m/>
    <m/>
    <m/>
    <m/>
    <m/>
    <m/>
  </r>
  <r>
    <s v="Load Compare MP"/>
    <s v="WBUSLoad Compare MP46087.6923611111"/>
    <m/>
    <s v="Model parameters comparison"/>
    <s v="MCPWBUSLoad Compare MPModel parameters comparison"/>
    <s v="MCPWBUSLoad Compare MP"/>
    <x v="0"/>
    <s v="Completed"/>
    <x v="0"/>
    <x v="204"/>
    <s v="Y"/>
    <m/>
    <m/>
    <m/>
    <n v="2602"/>
    <s v="WBUS"/>
    <s v="MCP"/>
    <s v="START Model parameters comparison"/>
    <s v="END Model parameters comparison"/>
    <d v="2026-03-06T16:37:00"/>
    <d v="2026-03-06T16:37:00"/>
    <d v="2026-03-06T16:38:00"/>
    <s v="NULL"/>
    <s v="Completed"/>
    <x v="74"/>
    <n v="1"/>
    <s v="Model parameters comparison"/>
    <n v="0"/>
    <n v="0"/>
    <n v="0"/>
    <n v="0"/>
    <n v="0"/>
    <n v="0"/>
    <m/>
    <m/>
    <n v="0"/>
    <n v="0"/>
    <n v="0"/>
    <n v="0"/>
    <n v="0"/>
    <m/>
    <m/>
    <m/>
    <m/>
    <m/>
    <m/>
    <m/>
    <m/>
    <m/>
    <m/>
    <m/>
    <m/>
    <m/>
  </r>
  <r>
    <s v="Load Compare Spreads"/>
    <s v="WBUSLoad Compare Spreads46087.6930555556"/>
    <m/>
    <s v="load Spreads"/>
    <s v="MCPWBUSLoad Compare Spreadsload Spreads"/>
    <s v="MCPWBUSLoad Compare Spreads"/>
    <x v="0"/>
    <s v="Completed"/>
    <x v="0"/>
    <x v="205"/>
    <s v="Y"/>
    <m/>
    <m/>
    <m/>
    <n v="2602"/>
    <s v="WBUS"/>
    <s v="MCP"/>
    <s v="START load Spreads"/>
    <s v="END load Spreads"/>
    <d v="2026-03-06T16:38:00"/>
    <d v="2026-03-06T16:57:00"/>
    <d v="2026-03-06T16:57:00"/>
    <s v="NULL"/>
    <s v="Completed"/>
    <x v="75"/>
    <n v="1"/>
    <s v="load Spreads"/>
    <n v="0.32"/>
    <n v="0"/>
    <n v="0.32"/>
    <n v="0"/>
    <n v="0"/>
    <n v="0.32"/>
    <m/>
    <m/>
    <n v="0"/>
    <n v="0"/>
    <n v="0.32"/>
    <n v="0"/>
    <n v="0.32"/>
    <m/>
    <m/>
    <m/>
    <m/>
    <m/>
    <m/>
    <m/>
    <m/>
    <m/>
    <m/>
    <m/>
    <m/>
    <m/>
  </r>
  <r>
    <s v="Delete Portfolio"/>
    <s v="NLRBDelete Portfolio46087.6965277778"/>
    <m/>
    <s v="Delete portfolio from"/>
    <s v="MCPNLRBDelete PortfolioDelete portfolio from"/>
    <s v="MCPNLRBDelete Portfolio"/>
    <x v="0"/>
    <s v="Completed"/>
    <x v="0"/>
    <x v="206"/>
    <s v="Y"/>
    <m/>
    <m/>
    <m/>
    <n v="2602"/>
    <s v="NLRB"/>
    <s v="MCP"/>
    <s v="START Delete portfolio from"/>
    <s v="END Delete portfolio from"/>
    <d v="2026-03-06T16:43:00"/>
    <d v="2026-03-06T16:45:00"/>
    <d v="2026-03-06T16:46:00"/>
    <s v="NULL"/>
    <s v="Completed"/>
    <x v="76"/>
    <n v="1"/>
    <s v="Delete portfolio from"/>
    <n v="0.03"/>
    <n v="0"/>
    <n v="0.03"/>
    <n v="0"/>
    <n v="0"/>
    <n v="0.03"/>
    <m/>
    <m/>
    <n v="0"/>
    <n v="0"/>
    <n v="0.03"/>
    <n v="0"/>
    <n v="0.03"/>
    <m/>
    <m/>
    <m/>
    <m/>
    <m/>
    <m/>
    <m/>
    <m/>
    <m/>
    <m/>
    <m/>
    <m/>
    <m/>
  </r>
  <r>
    <s v="ICG"/>
    <s v="NLBTRICG46087.6979166667"/>
    <m/>
    <s v="P-0 M-0 NPV ICG"/>
    <s v="ICGNLBTRICGP-0 M-0 NPV ICG"/>
    <s v="ICGNLBTRICG"/>
    <x v="0"/>
    <s v="Completed"/>
    <x v="0"/>
    <x v="207"/>
    <s v="N"/>
    <m/>
    <m/>
    <m/>
    <n v="2602"/>
    <s v="NLBTR"/>
    <s v="ICG"/>
    <s v="START P-0 M-0 NPV ICG"/>
    <s v="END P-0 M-0 NPV ICG"/>
    <d v="2026-03-06T16:45:00"/>
    <d v="2026-03-06T17:01:00"/>
    <d v="2026-03-06T17:01:00"/>
    <s v="NULL"/>
    <s v="Completed"/>
    <x v="36"/>
    <n v="1"/>
    <s v="P-0 M-0 NPV ICG"/>
    <n v="0.27"/>
    <n v="0"/>
    <n v="0.27"/>
    <n v="0"/>
    <n v="0"/>
    <n v="0.27"/>
    <m/>
    <m/>
    <n v="0"/>
    <n v="0"/>
    <n v="0.27"/>
    <n v="0"/>
    <n v="0.27"/>
    <m/>
    <m/>
    <m/>
    <m/>
    <m/>
    <m/>
    <m/>
    <m/>
    <m/>
    <m/>
    <m/>
    <m/>
    <m/>
  </r>
  <r>
    <s v="Load Compare MP"/>
    <s v="NLRBLoad Compare MP46087.6986111111"/>
    <m/>
    <s v="load Model parameters"/>
    <s v="MCPNLRBLoad Compare MPload Model parameters"/>
    <s v="MCPNLRBLoad Compare MP"/>
    <x v="0"/>
    <s v="Completed"/>
    <x v="0"/>
    <x v="208"/>
    <s v="Y"/>
    <m/>
    <m/>
    <m/>
    <n v="2602"/>
    <s v="NLRB"/>
    <s v="MCP"/>
    <s v="START load Model parameters"/>
    <s v="END load Model parameters"/>
    <d v="2026-03-06T16:46:00"/>
    <d v="2026-03-06T16:50:00"/>
    <d v="2026-03-06T16:50:00"/>
    <s v="NULL"/>
    <s v="Completed"/>
    <x v="77"/>
    <n v="1"/>
    <s v="load Model parameters"/>
    <n v="7.0000000000000007E-2"/>
    <n v="0"/>
    <n v="7.0000000000000007E-2"/>
    <n v="0"/>
    <n v="0"/>
    <n v="7.0000000000000007E-2"/>
    <m/>
    <m/>
    <n v="0"/>
    <n v="0"/>
    <n v="7.0000000000000007E-2"/>
    <n v="0"/>
    <n v="7.0000000000000007E-2"/>
    <m/>
    <m/>
    <m/>
    <m/>
    <m/>
    <m/>
    <m/>
    <m/>
    <m/>
    <m/>
    <m/>
    <m/>
    <m/>
  </r>
  <r>
    <s v="Load Compare MP"/>
    <s v="NLRBLoad Compare MP46087.7013888889"/>
    <m/>
    <s v="Model parameters comparison"/>
    <s v="MCPNLRBLoad Compare MPModel parameters comparison"/>
    <s v="MCPNLRBLoad Compare MP"/>
    <x v="0"/>
    <s v="Completed"/>
    <x v="0"/>
    <x v="209"/>
    <s v="Y"/>
    <m/>
    <m/>
    <m/>
    <n v="2602"/>
    <s v="NLRB"/>
    <s v="MCP"/>
    <s v="START Model parameters comparison"/>
    <s v="END Model parameters comparison"/>
    <d v="2026-03-06T16:50:00"/>
    <d v="2026-03-06T16:50:00"/>
    <d v="2026-03-06T16:51:00"/>
    <s v="NULL"/>
    <s v="Completed"/>
    <x v="77"/>
    <n v="1"/>
    <s v="Model parameters comparison"/>
    <n v="0"/>
    <n v="0"/>
    <n v="0"/>
    <n v="0"/>
    <n v="0"/>
    <n v="0"/>
    <m/>
    <m/>
    <n v="0"/>
    <n v="0"/>
    <n v="0"/>
    <n v="0"/>
    <n v="0"/>
    <m/>
    <m/>
    <m/>
    <m/>
    <m/>
    <m/>
    <m/>
    <m/>
    <m/>
    <m/>
    <m/>
    <m/>
    <m/>
  </r>
  <r>
    <s v="Load Compare Spreads"/>
    <s v="NLRBLoad Compare Spreads46087.7020833333"/>
    <m/>
    <s v="load Spreads"/>
    <s v="MCPNLRBLoad Compare Spreadsload Spreads"/>
    <s v="MCPNLRBLoad Compare Spreads"/>
    <x v="0"/>
    <s v="Completed"/>
    <x v="0"/>
    <x v="210"/>
    <s v="Y"/>
    <m/>
    <m/>
    <m/>
    <n v="2602"/>
    <s v="NLRB"/>
    <s v="MCP"/>
    <s v="START load Spreads"/>
    <s v="END load Spreads"/>
    <d v="2026-03-06T16:51:00"/>
    <d v="2026-03-06T17:01:00"/>
    <d v="2026-03-06T17:01:00"/>
    <s v="NULL"/>
    <s v="Completed"/>
    <x v="78"/>
    <n v="1"/>
    <s v="load Spreads"/>
    <n v="0.17"/>
    <n v="0"/>
    <n v="0.17"/>
    <n v="0"/>
    <n v="0"/>
    <n v="0.17"/>
    <m/>
    <m/>
    <n v="0"/>
    <n v="0"/>
    <n v="0.17"/>
    <n v="0"/>
    <n v="0.17"/>
    <m/>
    <m/>
    <m/>
    <m/>
    <m/>
    <m/>
    <m/>
    <m/>
    <m/>
    <m/>
    <m/>
    <m/>
    <m/>
  </r>
  <r>
    <s v="Valuation 1"/>
    <s v="BEDBValuation 146087.7055555556"/>
    <m/>
    <s v="export to ara"/>
    <s v="MRPBEDBValuation 1export to ara"/>
    <s v="MRPBEDBValuation 1"/>
    <x v="0"/>
    <s v="Completed"/>
    <x v="0"/>
    <x v="211"/>
    <s v="N"/>
    <m/>
    <m/>
    <m/>
    <n v="2602"/>
    <s v="BEDB"/>
    <s v="MRP"/>
    <s v="START export to ara"/>
    <s v="END export to ara"/>
    <d v="2026-03-06T16:56:00"/>
    <d v="2026-03-06T16:57:00"/>
    <d v="2026-03-06T16:58:00"/>
    <s v="NULL"/>
    <s v="Completed"/>
    <x v="72"/>
    <n v="1"/>
    <s v="export to ara"/>
    <n v="0.02"/>
    <n v="0"/>
    <n v="0.02"/>
    <n v="0"/>
    <n v="0"/>
    <n v="0.02"/>
    <m/>
    <m/>
    <n v="0"/>
    <n v="0"/>
    <n v="0.02"/>
    <n v="0"/>
    <n v="0.02"/>
    <m/>
    <m/>
    <m/>
    <m/>
    <m/>
    <m/>
    <m/>
    <m/>
    <m/>
    <m/>
    <m/>
    <m/>
    <m/>
  </r>
  <r>
    <s v="Load Compare Spreads"/>
    <s v="WBUSLoad Compare Spreads46087.70625"/>
    <m/>
    <s v="Spreads comparison"/>
    <s v="MCPWBUSLoad Compare SpreadsSpreads comparison"/>
    <s v="MCPWBUSLoad Compare Spreads"/>
    <x v="0"/>
    <s v="Completed"/>
    <x v="0"/>
    <x v="212"/>
    <s v="Y"/>
    <m/>
    <m/>
    <m/>
    <n v="2602"/>
    <s v="WBUS"/>
    <s v="MCP"/>
    <s v="START Spreads comparison"/>
    <s v="END Spreads comparison"/>
    <d v="2026-03-06T16:57:00"/>
    <d v="2026-03-06T16:59:00"/>
    <d v="2026-03-09T15:36:00"/>
    <s v="NULL"/>
    <s v="Completed"/>
    <x v="75"/>
    <n v="1"/>
    <s v="Spreads comparison"/>
    <n v="0.03"/>
    <n v="0"/>
    <n v="0.03"/>
    <n v="0"/>
    <n v="0"/>
    <n v="0.03"/>
    <m/>
    <m/>
    <n v="0"/>
    <n v="0"/>
    <n v="0.03"/>
    <n v="0"/>
    <n v="0.03"/>
    <m/>
    <m/>
    <m/>
    <m/>
    <m/>
    <m/>
    <m/>
    <m/>
    <m/>
    <m/>
    <m/>
    <m/>
    <m/>
  </r>
  <r>
    <s v="CF Extraction"/>
    <s v="BEDBCF Extraction46087.7069444444"/>
    <m/>
    <s v="CF Extraction"/>
    <s v="MRPBEDBCF ExtractionCF Extraction"/>
    <s v="MRPBEDBCF Extraction"/>
    <x v="0"/>
    <s v="Completed"/>
    <x v="0"/>
    <x v="213"/>
    <s v="N"/>
    <m/>
    <m/>
    <m/>
    <n v="2602"/>
    <s v="BEDB"/>
    <s v="MRP"/>
    <s v="START CF Extraction"/>
    <s v="END CF Extraction"/>
    <d v="2026-03-06T16:58:00"/>
    <d v="2026-03-06T17:06:00"/>
    <d v="2026-03-06T17:07:00"/>
    <s v="NULL"/>
    <s v="Completed"/>
    <x v="79"/>
    <n v="1"/>
    <s v="CF Extraction"/>
    <n v="0.13"/>
    <n v="0.13"/>
    <n v="0"/>
    <n v="0"/>
    <n v="0.13"/>
    <n v="0.13"/>
    <m/>
    <m/>
    <n v="0.13"/>
    <n v="0"/>
    <n v="0"/>
    <n v="0.13"/>
    <n v="0.13"/>
    <m/>
    <m/>
    <m/>
    <m/>
    <m/>
    <m/>
    <m/>
    <m/>
    <m/>
    <m/>
    <m/>
    <m/>
    <m/>
  </r>
  <r>
    <s v="Load Compare Spreads"/>
    <s v="NLRBLoad Compare Spreads46087.7090277778"/>
    <m/>
    <s v="Spreads comparison"/>
    <s v="MCPNLRBLoad Compare SpreadsSpreads comparison"/>
    <s v="MCPNLRBLoad Compare Spreads"/>
    <x v="0"/>
    <s v="Completed"/>
    <x v="0"/>
    <x v="214"/>
    <s v="Y"/>
    <m/>
    <m/>
    <m/>
    <n v="2602"/>
    <s v="NLRB"/>
    <s v="MCP"/>
    <s v="START Spreads comparison"/>
    <s v="END Spreads comparison"/>
    <d v="2026-03-06T17:01:00"/>
    <d v="2026-03-06T17:02:00"/>
    <d v="2026-03-10T10:38:00"/>
    <s v="NULL"/>
    <s v="Completed"/>
    <x v="78"/>
    <n v="1"/>
    <s v="Spreads comparison"/>
    <n v="0.02"/>
    <n v="0"/>
    <n v="0.02"/>
    <n v="0"/>
    <n v="0"/>
    <n v="0.02"/>
    <m/>
    <m/>
    <n v="0"/>
    <n v="0"/>
    <n v="0.02"/>
    <n v="0"/>
    <n v="0.02"/>
    <m/>
    <m/>
    <m/>
    <m/>
    <m/>
    <m/>
    <m/>
    <m/>
    <m/>
    <m/>
    <m/>
    <m/>
    <m/>
  </r>
  <r>
    <s v="ICG"/>
    <s v="NLBTRICG46087.7090277778"/>
    <m/>
    <s v="P-0 M-0 IRM planning ICG"/>
    <s v="ICGNLBTRICGP-0 M-0 IRM planning ICG"/>
    <s v="ICGNLBTRICG"/>
    <x v="0"/>
    <s v="Completed"/>
    <x v="0"/>
    <x v="215"/>
    <s v="N"/>
    <m/>
    <m/>
    <m/>
    <n v="2602"/>
    <s v="NLBTR"/>
    <s v="ICG"/>
    <s v="START P-0 M-0 IRM planning ICG"/>
    <s v="END P-0 M-0 IRM planning ICG"/>
    <d v="2026-03-06T17:01:00"/>
    <d v="2026-03-07T00:30:00"/>
    <d v="2026-03-07T00:30:00"/>
    <s v="NULL"/>
    <s v="Completed"/>
    <x v="36"/>
    <n v="1"/>
    <s v="P-0 M-0 IRM planning ICG"/>
    <n v="7.48"/>
    <n v="0"/>
    <n v="7.48"/>
    <n v="0"/>
    <n v="0"/>
    <n v="7.48"/>
    <m/>
    <m/>
    <n v="0"/>
    <n v="0"/>
    <n v="7.48"/>
    <n v="0"/>
    <n v="7.48"/>
    <m/>
    <m/>
    <m/>
    <m/>
    <m/>
    <m/>
    <m/>
    <m/>
    <m/>
    <m/>
    <m/>
    <m/>
    <m/>
  </r>
  <r>
    <s v="Delete Portfolio"/>
    <s v="PLDBDelete Portfolio46087.7118055556"/>
    <m/>
    <s v="Delete portfolio from"/>
    <s v="MCPPLDBDelete PortfolioDelete portfolio from"/>
    <s v="MCPPLDBDelete Portfolio"/>
    <x v="0"/>
    <s v="Completed"/>
    <x v="0"/>
    <x v="216"/>
    <s v="Y"/>
    <m/>
    <m/>
    <m/>
    <n v="2602"/>
    <s v="PLDB"/>
    <s v="MCP"/>
    <s v="START Delete portfolio from"/>
    <s v="END Delete portfolio from"/>
    <d v="2026-03-06T17:05:00"/>
    <d v="2026-03-06T17:06:00"/>
    <d v="2026-03-06T17:07:00"/>
    <s v="NULL"/>
    <s v="Completed"/>
    <x v="80"/>
    <n v="1"/>
    <s v="Delete portfolio from"/>
    <n v="0.02"/>
    <n v="0"/>
    <n v="0.02"/>
    <n v="0"/>
    <n v="0"/>
    <n v="0.02"/>
    <m/>
    <m/>
    <n v="0"/>
    <n v="0"/>
    <n v="0.02"/>
    <n v="0"/>
    <n v="0.02"/>
    <m/>
    <m/>
    <m/>
    <m/>
    <m/>
    <m/>
    <m/>
    <m/>
    <m/>
    <m/>
    <m/>
    <m/>
    <m/>
  </r>
  <r>
    <s v="CF Extraction"/>
    <s v="BEDBCF Extraction46087.7131944444"/>
    <m/>
    <s v="Light Maintenance"/>
    <s v="MRPBEDBCF ExtractionLight Maintenance"/>
    <s v="MRPBEDBCF Extraction"/>
    <x v="0"/>
    <s v="Completed"/>
    <x v="0"/>
    <x v="217"/>
    <s v="N"/>
    <m/>
    <m/>
    <m/>
    <n v="2602"/>
    <s v="BEDB"/>
    <s v="MRP"/>
    <s v="START Light Maintenance"/>
    <s v="END Light Maintenance"/>
    <d v="2026-03-06T17:07:00"/>
    <d v="2026-03-06T17:11:00"/>
    <d v="2026-03-06T17:11:00"/>
    <s v="NULL"/>
    <s v="Completed"/>
    <x v="81"/>
    <n v="2"/>
    <s v="Light Maintenance"/>
    <n v="7.0000000000000007E-2"/>
    <n v="0"/>
    <n v="7.0000000000000007E-2"/>
    <n v="0"/>
    <n v="0"/>
    <n v="7.0000000000000007E-2"/>
    <m/>
    <m/>
    <n v="0"/>
    <n v="0"/>
    <n v="7.0000000000000007E-2"/>
    <n v="0"/>
    <n v="7.0000000000000007E-2"/>
    <m/>
    <m/>
    <m/>
    <m/>
    <m/>
    <m/>
    <m/>
    <m/>
    <m/>
    <m/>
    <m/>
    <m/>
    <m/>
  </r>
  <r>
    <s v="Load Compare MP"/>
    <s v="PLDBLoad Compare MP46087.7131944444"/>
    <m/>
    <s v="load Model parameters"/>
    <s v="MCPPLDBLoad Compare MPload Model parameters"/>
    <s v="MCPPLDBLoad Compare MP"/>
    <x v="0"/>
    <s v="Completed"/>
    <x v="0"/>
    <x v="218"/>
    <s v="Y"/>
    <m/>
    <m/>
    <m/>
    <n v="2602"/>
    <s v="PLDB"/>
    <s v="MCP"/>
    <s v="START load Model parameters"/>
    <s v="END load Model parameters"/>
    <d v="2026-03-06T17:07:00"/>
    <d v="2026-03-06T17:10:00"/>
    <d v="2026-03-06T17:10:00"/>
    <s v="NULL"/>
    <s v="Completed"/>
    <x v="82"/>
    <n v="1"/>
    <s v="load Model parameters"/>
    <n v="0.05"/>
    <n v="0.05"/>
    <n v="0"/>
    <n v="0"/>
    <n v="0.05"/>
    <n v="0.05"/>
    <m/>
    <m/>
    <n v="0.05"/>
    <n v="0"/>
    <n v="0"/>
    <n v="0.05"/>
    <n v="0.05"/>
    <m/>
    <m/>
    <m/>
    <m/>
    <m/>
    <m/>
    <m/>
    <m/>
    <m/>
    <m/>
    <m/>
    <m/>
    <m/>
  </r>
  <r>
    <s v="Load Compare MP"/>
    <s v="PLDBLoad Compare MP46087.7152777778"/>
    <m/>
    <s v="Model parameters comparison"/>
    <s v="MCPPLDBLoad Compare MPModel parameters comparison"/>
    <s v="MCPPLDBLoad Compare MP"/>
    <x v="0"/>
    <s v="Completed"/>
    <x v="0"/>
    <x v="219"/>
    <s v="Y"/>
    <m/>
    <m/>
    <m/>
    <n v="2602"/>
    <s v="PLDB"/>
    <s v="MCP"/>
    <s v="START Model parameters comparison"/>
    <s v="END Model parameters comparison"/>
    <d v="2026-03-06T17:10:00"/>
    <d v="2026-03-06T17:10:00"/>
    <d v="2026-03-08T00:06:00"/>
    <s v="NULL"/>
    <s v="Completed"/>
    <x v="82"/>
    <n v="1"/>
    <s v="Model parameters comparison"/>
    <n v="0"/>
    <n v="0"/>
    <n v="0"/>
    <n v="0"/>
    <n v="0"/>
    <n v="0"/>
    <m/>
    <m/>
    <n v="0"/>
    <n v="0"/>
    <n v="0"/>
    <n v="0"/>
    <n v="0"/>
    <m/>
    <m/>
    <m/>
    <m/>
    <m/>
    <m/>
    <m/>
    <m/>
    <m/>
    <m/>
    <m/>
    <m/>
    <m/>
  </r>
  <r>
    <s v="CF Extraction"/>
    <s v="BEDBCF Extraction46087.7159722222"/>
    <m/>
    <s v="CF old Extraction"/>
    <s v="MRPBEDBCF ExtractionCF old Extraction"/>
    <s v="MRPBEDBCF Extraction"/>
    <x v="0"/>
    <s v="Completed"/>
    <x v="0"/>
    <x v="220"/>
    <s v="N"/>
    <m/>
    <m/>
    <m/>
    <n v="2602"/>
    <s v="BEDB"/>
    <s v="MRP"/>
    <s v="START CF old Extraction"/>
    <s v="END CF old Extraction"/>
    <d v="2026-03-06T17:11:00"/>
    <d v="2026-03-06T17:20:00"/>
    <d v="2026-03-06T17:21:00"/>
    <s v="NULL"/>
    <s v="Completed"/>
    <x v="81"/>
    <n v="1"/>
    <s v="CF old Extraction"/>
    <n v="0.15"/>
    <n v="0"/>
    <n v="0.15"/>
    <n v="0"/>
    <n v="0"/>
    <n v="0.15"/>
    <m/>
    <m/>
    <n v="0"/>
    <n v="0"/>
    <n v="0.15"/>
    <n v="0"/>
    <n v="0.15"/>
    <m/>
    <m/>
    <m/>
    <m/>
    <m/>
    <m/>
    <m/>
    <m/>
    <m/>
    <m/>
    <m/>
    <m/>
    <m/>
  </r>
  <r>
    <s v="Planning (NII)"/>
    <s v="BEDBPlanning (NII)46087.7229166667"/>
    <m/>
    <s v="Planning run"/>
    <s v="MRPBEDBPlanning (NII)Planning run"/>
    <s v="MRPBEDBPlanning (NII)"/>
    <x v="0"/>
    <s v="Failed"/>
    <x v="0"/>
    <x v="221"/>
    <s v="Y"/>
    <m/>
    <m/>
    <m/>
    <n v="2602"/>
    <s v="BEDB"/>
    <s v="MRP"/>
    <s v="START Planning run"/>
    <s v="NULL"/>
    <d v="2026-03-06T17:21:00"/>
    <d v="2026-03-06T19:18:00"/>
    <d v="2026-03-06T20:45:00"/>
    <s v="Exception Info: Workflow finished with errors. (line: 34)  "/>
    <s v="Failed"/>
    <x v="83"/>
    <n v="1"/>
    <s v="Planning run"/>
    <n v="1.95"/>
    <n v="1.95"/>
    <n v="0"/>
    <n v="0"/>
    <n v="1.95"/>
    <n v="1.95"/>
    <m/>
    <m/>
    <n v="1.95"/>
    <n v="0"/>
    <n v="0"/>
    <n v="1.95"/>
    <n v="1.95"/>
    <m/>
    <m/>
    <m/>
    <m/>
    <m/>
    <m/>
    <m/>
    <m/>
    <m/>
    <m/>
    <m/>
    <m/>
    <m/>
  </r>
  <r>
    <s v="CSRBB Planning"/>
    <s v="BEGTCSRBB Planning46087.8090277778"/>
    <m/>
    <s v="CSRBB Planning Run"/>
    <s v="MCPBEGTCSRBB PlanningCSRBB Planning Run"/>
    <s v="MCPBEGTCSRBB Planning"/>
    <x v="1"/>
    <s v="For Rerun"/>
    <x v="0"/>
    <x v="222"/>
    <s v="Y"/>
    <m/>
    <m/>
    <m/>
    <n v="2602"/>
    <s v="BEGT"/>
    <s v="MCP"/>
    <s v="START CSRBB Planning Run"/>
    <s v="END CSRBB Planning Run"/>
    <d v="2026-03-06T19:25:00"/>
    <d v="2026-03-06T21:08:00"/>
    <d v="2026-03-06T21:08:00"/>
    <s v="NULL"/>
    <s v="Completed"/>
    <x v="71"/>
    <n v="1"/>
    <s v="CSRBB Planning Run"/>
    <n v="1.72"/>
    <n v="1.72"/>
    <n v="0"/>
    <n v="0"/>
    <n v="1.72"/>
    <n v="1.72"/>
    <m/>
    <m/>
    <n v="1.72"/>
    <n v="0"/>
    <n v="0"/>
    <n v="1.72"/>
    <n v="1.72"/>
    <m/>
    <m/>
    <m/>
    <m/>
    <m/>
    <m/>
    <m/>
    <m/>
    <m/>
    <m/>
    <m/>
    <m/>
    <m/>
  </r>
  <r>
    <s v="Optimization"/>
    <s v="BEDBOptimization46087.8645833333"/>
    <m/>
    <s v="CFM optimization1"/>
    <s v="MRPBEDBOptimizationCFM optimization1"/>
    <s v="MRPBEDBOptimization"/>
    <x v="0"/>
    <s v="Completed"/>
    <x v="0"/>
    <x v="223"/>
    <s v="N"/>
    <m/>
    <m/>
    <m/>
    <n v="2602"/>
    <s v="BEDB"/>
    <s v="MRP"/>
    <s v="START CFM optimization1"/>
    <s v="END CFM optimization1"/>
    <d v="2026-03-06T20:45:00"/>
    <d v="2026-03-06T22:39:00"/>
    <d v="2026-03-06T22:39:00"/>
    <s v="NULL"/>
    <s v="Completed"/>
    <x v="84"/>
    <n v="1"/>
    <s v="CFM optimization1"/>
    <n v="1.9"/>
    <n v="1.9"/>
    <n v="0"/>
    <n v="0"/>
    <n v="1.9"/>
    <n v="1.9"/>
    <m/>
    <m/>
    <n v="1.9"/>
    <n v="0"/>
    <n v="0"/>
    <n v="1.9"/>
    <n v="1.9"/>
    <m/>
    <m/>
    <m/>
    <m/>
    <m/>
    <m/>
    <m/>
    <m/>
    <m/>
    <m/>
    <m/>
    <m/>
    <m/>
  </r>
  <r>
    <s v="CSRBB Planning"/>
    <s v="BEGTCSRBB Planning46087.8805555556"/>
    <m/>
    <s v="export to ara CSRBB Planning"/>
    <s v="MCPBEGTCSRBB Planningexport to ara CSRBB Planning"/>
    <s v="MCPBEGTCSRBB Planning"/>
    <x v="1"/>
    <s v="For Rerun"/>
    <x v="0"/>
    <x v="224"/>
    <s v="Y"/>
    <m/>
    <m/>
    <m/>
    <n v="2602"/>
    <s v="BEGT"/>
    <s v="MCP"/>
    <s v="START export to ara CSRBB Planning"/>
    <s v="END export to ara CSRBB Planning"/>
    <d v="2026-03-06T21:08:00"/>
    <d v="2026-03-06T21:08:00"/>
    <d v="2026-03-07T00:40:00"/>
    <s v="NULL"/>
    <s v="Completed"/>
    <x v="71"/>
    <n v="1"/>
    <s v="export to ara CSRBB Planning"/>
    <n v="0"/>
    <n v="0"/>
    <n v="0"/>
    <n v="0"/>
    <n v="0"/>
    <n v="0"/>
    <m/>
    <m/>
    <n v="0"/>
    <n v="0"/>
    <n v="0"/>
    <n v="0"/>
    <n v="0"/>
    <m/>
    <m/>
    <m/>
    <m/>
    <m/>
    <m/>
    <m/>
    <m/>
    <m/>
    <m/>
    <m/>
    <m/>
    <m/>
  </r>
  <r>
    <s v="Optimization"/>
    <s v="BEDBOptimization46087.94375"/>
    <m/>
    <s v="Super Light Maintenance"/>
    <s v="MRPBEDBOptimizationSuper Light Maintenance"/>
    <s v="MRPBEDBOptimization"/>
    <x v="0"/>
    <s v="Completed"/>
    <x v="0"/>
    <x v="225"/>
    <s v="N"/>
    <m/>
    <m/>
    <m/>
    <n v="2602"/>
    <s v="BEDB"/>
    <s v="MRP"/>
    <s v="START Super Light Maintenance"/>
    <s v="END Super Light Maintenance"/>
    <d v="2026-03-06T22:39:00"/>
    <d v="2026-03-06T23:01:00"/>
    <d v="2026-03-06T23:01:00"/>
    <s v="NULL"/>
    <s v="Completed"/>
    <x v="84"/>
    <n v="1"/>
    <s v="Super Light Maintenance"/>
    <n v="0.37"/>
    <n v="0"/>
    <n v="0.37"/>
    <n v="0"/>
    <n v="0"/>
    <n v="0.37"/>
    <m/>
    <m/>
    <n v="0"/>
    <n v="0"/>
    <n v="0.37"/>
    <n v="0"/>
    <n v="0.37"/>
    <m/>
    <m/>
    <m/>
    <m/>
    <m/>
    <m/>
    <m/>
    <m/>
    <m/>
    <m/>
    <m/>
    <m/>
    <m/>
  </r>
  <r>
    <s v="Optimization"/>
    <s v="BEDBOptimization46087.9590277778"/>
    <m/>
    <s v="CFM optimization1 OLAP exports"/>
    <s v="MRPBEDBOptimizationCFM optimization1 OLAP exports"/>
    <s v="MRPBEDBOptimization"/>
    <x v="0"/>
    <s v="Completed"/>
    <x v="0"/>
    <x v="226"/>
    <s v="N"/>
    <m/>
    <m/>
    <m/>
    <n v="2602"/>
    <s v="BEDB"/>
    <s v="MRP"/>
    <s v="START CFM optimization1 OLAP exports"/>
    <s v="END CFM optimization1 OLAP exports"/>
    <d v="2026-03-06T23:01:00"/>
    <d v="2026-03-06T23:11:00"/>
    <d v="2026-03-06T23:11:00"/>
    <s v="NULL"/>
    <s v="Completed"/>
    <x v="84"/>
    <n v="1"/>
    <s v="CFM optimization1 OLAP exports"/>
    <n v="0.17"/>
    <n v="0.17"/>
    <n v="0"/>
    <n v="0"/>
    <n v="0.17"/>
    <n v="0.17"/>
    <m/>
    <m/>
    <n v="0.17"/>
    <n v="0"/>
    <n v="0"/>
    <n v="0.17"/>
    <n v="0.17"/>
    <m/>
    <m/>
    <m/>
    <m/>
    <m/>
    <m/>
    <m/>
    <m/>
    <m/>
    <m/>
    <m/>
    <m/>
    <m/>
  </r>
  <r>
    <s v="Optimization"/>
    <s v="BEDBOptimization46087.9659722222"/>
    <m/>
    <s v="CFM optimization2"/>
    <s v="MRPBEDBOptimizationCFM optimization2"/>
    <s v="MRPBEDBOptimization"/>
    <x v="0"/>
    <s v="Completed"/>
    <x v="0"/>
    <x v="227"/>
    <s v="N"/>
    <m/>
    <m/>
    <m/>
    <n v="2602"/>
    <s v="BEDB"/>
    <s v="MRP"/>
    <s v="START CFM optimization2"/>
    <s v="END CFM optimization2"/>
    <d v="2026-03-06T23:11:00"/>
    <d v="2026-03-07T00:28:00"/>
    <d v="2026-03-07T00:28:00"/>
    <s v="NULL"/>
    <s v="Completed"/>
    <x v="84"/>
    <n v="1"/>
    <s v="CFM optimization2"/>
    <n v="1.28"/>
    <n v="1.28"/>
    <n v="0"/>
    <n v="0"/>
    <n v="1.28"/>
    <n v="1.28"/>
    <m/>
    <m/>
    <n v="1.28"/>
    <n v="0"/>
    <n v="0"/>
    <n v="1.28"/>
    <n v="1.28"/>
    <m/>
    <m/>
    <m/>
    <m/>
    <m/>
    <m/>
    <m/>
    <m/>
    <m/>
    <m/>
    <m/>
    <m/>
    <m/>
  </r>
  <r>
    <s v="Optimization"/>
    <s v="BEDBOptimization46088.0194444444"/>
    <m/>
    <s v="Super Light Maintenance"/>
    <s v="MRPBEDBOptimizationSuper Light Maintenance"/>
    <s v="MRPBEDBOptimization"/>
    <x v="0"/>
    <s v="Completed"/>
    <x v="0"/>
    <x v="228"/>
    <s v="N"/>
    <m/>
    <m/>
    <m/>
    <n v="2602"/>
    <s v="BEDB"/>
    <s v="MRP"/>
    <s v="START Super Light Maintenance"/>
    <s v="END Super Light Maintenance"/>
    <d v="2026-03-07T00:28:00"/>
    <d v="2026-03-07T00:33:00"/>
    <d v="2026-03-07T00:33:00"/>
    <s v="NULL"/>
    <s v="Completed"/>
    <x v="84"/>
    <n v="2"/>
    <s v="Super Light Maintenance"/>
    <n v="0.08"/>
    <n v="0"/>
    <n v="0.08"/>
    <n v="0"/>
    <n v="0"/>
    <n v="0.08"/>
    <m/>
    <m/>
    <n v="0"/>
    <n v="0"/>
    <n v="0.08"/>
    <n v="0"/>
    <n v="0.08"/>
    <m/>
    <m/>
    <m/>
    <m/>
    <m/>
    <m/>
    <m/>
    <m/>
    <m/>
    <m/>
    <m/>
    <m/>
    <m/>
  </r>
  <r>
    <s v="ICG"/>
    <s v="NLBTRICG46088.0208333333"/>
    <m/>
    <s v="update statistics light ICG"/>
    <s v="ICGNLBTRICGupdate statistics light ICG"/>
    <s v="ICGNLBTRICG"/>
    <x v="0"/>
    <s v="Completed"/>
    <x v="0"/>
    <x v="229"/>
    <s v="N"/>
    <m/>
    <m/>
    <m/>
    <n v="2602"/>
    <s v="NLBTR"/>
    <s v="ICG"/>
    <s v="START update statistics light ICG"/>
    <s v="END update statistics light ICG"/>
    <d v="2026-03-07T00:30:00"/>
    <d v="2026-03-07T01:39:00"/>
    <d v="2026-03-07T01:39:00"/>
    <s v="NULL"/>
    <s v="Completed"/>
    <x v="36"/>
    <n v="1"/>
    <s v="update statistics light ICG"/>
    <n v="1.1499999999999999"/>
    <n v="0"/>
    <n v="1.1499999999999999"/>
    <n v="0"/>
    <n v="0"/>
    <n v="1.1499999999999999"/>
    <m/>
    <m/>
    <n v="0"/>
    <n v="0"/>
    <n v="1.1499999999999999"/>
    <n v="0"/>
    <n v="1.1499999999999999"/>
    <m/>
    <m/>
    <m/>
    <m/>
    <m/>
    <m/>
    <m/>
    <m/>
    <m/>
    <m/>
    <m/>
    <m/>
    <m/>
  </r>
  <r>
    <s v="Optimization"/>
    <s v="BEDBOptimization46088.0229166667"/>
    <m/>
    <s v="CFM optimization2 OLAP exports"/>
    <s v="MRPBEDBOptimizationCFM optimization2 OLAP exports"/>
    <s v="MRPBEDBOptimization"/>
    <x v="0"/>
    <s v="Completed"/>
    <x v="0"/>
    <x v="230"/>
    <s v="N"/>
    <m/>
    <m/>
    <m/>
    <n v="2602"/>
    <s v="BEDB"/>
    <s v="MRP"/>
    <s v="START CFM optimization2 OLAP exports"/>
    <s v="END CFM optimization2 OLAP exports"/>
    <d v="2026-03-07T00:33:00"/>
    <d v="2026-03-07T00:42:00"/>
    <d v="2026-03-07T00:42:00"/>
    <s v="NULL"/>
    <s v="Completed"/>
    <x v="84"/>
    <n v="1"/>
    <s v="CFM optimization2 OLAP exports"/>
    <n v="0.15"/>
    <n v="0.15"/>
    <n v="0"/>
    <n v="0"/>
    <n v="0.15"/>
    <n v="0.15"/>
    <m/>
    <m/>
    <n v="0.15"/>
    <n v="0"/>
    <n v="0"/>
    <n v="0.15"/>
    <n v="0.15"/>
    <m/>
    <m/>
    <m/>
    <m/>
    <m/>
    <m/>
    <m/>
    <m/>
    <m/>
    <m/>
    <m/>
    <m/>
    <m/>
  </r>
  <r>
    <s v="Load to ARA"/>
    <s v="BEGTLoad to ARA46088.0277777778"/>
    <m/>
    <s v="export to ara"/>
    <s v="MCPBEGTLoad to ARAexport to ara"/>
    <s v="MCPBEGTLoad to ARA"/>
    <x v="0"/>
    <s v="Completed"/>
    <x v="0"/>
    <x v="231"/>
    <s v="N"/>
    <m/>
    <m/>
    <m/>
    <n v="2602"/>
    <s v="BEGT"/>
    <s v="MCP"/>
    <s v="START export to ara"/>
    <s v="END export to ara"/>
    <d v="2026-03-07T00:40:00"/>
    <d v="2026-03-07T00:40:00"/>
    <d v="2026-03-07T00:41:00"/>
    <s v="NULL"/>
    <s v="Completed"/>
    <x v="85"/>
    <n v="2"/>
    <s v="export to ara"/>
    <n v="0"/>
    <n v="0"/>
    <n v="0"/>
    <n v="0"/>
    <n v="0"/>
    <n v="0"/>
    <m/>
    <m/>
    <n v="0"/>
    <n v="0"/>
    <n v="0"/>
    <n v="0"/>
    <n v="0"/>
    <m/>
    <m/>
    <m/>
    <m/>
    <m/>
    <m/>
    <m/>
    <m/>
    <m/>
    <m/>
    <m/>
    <m/>
    <m/>
  </r>
  <r>
    <s v="Copy DB with Runs"/>
    <s v="BEGTCopy DB with Runs46088.0284722222"/>
    <m/>
    <s v="copy from"/>
    <s v="MCPBEGTCopy DB with Runscopy from"/>
    <s v="MCPBEGTCopy DB with Runs"/>
    <x v="0"/>
    <s v="Completed"/>
    <x v="0"/>
    <x v="232"/>
    <s v="N"/>
    <m/>
    <m/>
    <m/>
    <n v="2602"/>
    <s v="BEGT"/>
    <s v="MCP"/>
    <s v="START copy from"/>
    <s v="END copy from"/>
    <d v="2026-03-07T00:41:00"/>
    <d v="2026-03-07T01:06:00"/>
    <d v="2026-03-09T11:09:00"/>
    <s v="NULL"/>
    <s v="Completed"/>
    <x v="86"/>
    <n v="2"/>
    <s v="copy from"/>
    <n v="0.42"/>
    <n v="0.42"/>
    <n v="0"/>
    <n v="7.15"/>
    <n v="7.57"/>
    <n v="7.57"/>
    <m/>
    <m/>
    <n v="0.42"/>
    <n v="7.15"/>
    <n v="0"/>
    <n v="7.57"/>
    <n v="7.57"/>
    <m/>
    <m/>
    <m/>
    <m/>
    <m/>
    <m/>
    <m/>
    <m/>
    <m/>
    <m/>
    <m/>
    <m/>
    <m/>
  </r>
  <r>
    <s v="GAP"/>
    <s v="DEGTGAP46088.0284722222"/>
    <m/>
    <s v="gap planning"/>
    <s v="MCPDEGTGAPgap planning"/>
    <s v="MCPDEGTGAP"/>
    <x v="1"/>
    <s v="For Rerun"/>
    <x v="0"/>
    <x v="233"/>
    <s v="Y"/>
    <m/>
    <m/>
    <m/>
    <n v="2602"/>
    <s v="DEGT"/>
    <s v="MCP"/>
    <s v="START gap planning"/>
    <s v="NULL"/>
    <d v="2026-03-07T00:41:00"/>
    <d v="2026-03-07T01:58:00"/>
    <d v="2026-03-07T02:00:00"/>
    <s v="Exception Info: Workflow finished with errors. (line: 44)  "/>
    <s v="Failed"/>
    <x v="26"/>
    <n v="3"/>
    <s v="gap planning"/>
    <n v="1.28"/>
    <n v="1.28"/>
    <n v="0"/>
    <n v="0"/>
    <n v="1.28"/>
    <n v="1.28"/>
    <m/>
    <m/>
    <n v="1.28"/>
    <n v="0"/>
    <n v="0"/>
    <n v="1.28"/>
    <n v="1.28"/>
    <m/>
    <m/>
    <m/>
    <m/>
    <m/>
    <m/>
    <m/>
    <m/>
    <m/>
    <m/>
    <m/>
    <m/>
    <m/>
  </r>
  <r>
    <s v="Optimization"/>
    <s v="BEDBOptimization46088.0291666667"/>
    <m/>
    <s v="Super Light Maintenance"/>
    <s v="MRPBEDBOptimizationSuper Light Maintenance"/>
    <s v="MRPBEDBOptimization"/>
    <x v="0"/>
    <s v="Completed"/>
    <x v="0"/>
    <x v="234"/>
    <s v="N"/>
    <m/>
    <m/>
    <m/>
    <n v="2602"/>
    <s v="BEDB"/>
    <s v="MRP"/>
    <s v="START Super Light Maintenance"/>
    <s v="END Super Light Maintenance"/>
    <d v="2026-03-07T00:42:00"/>
    <d v="2026-03-07T00:46:00"/>
    <d v="2026-03-07T00:46:00"/>
    <s v="NULL"/>
    <s v="Completed"/>
    <x v="84"/>
    <n v="3"/>
    <s v="Super Light Maintenance"/>
    <n v="7.0000000000000007E-2"/>
    <n v="0"/>
    <n v="7.0000000000000007E-2"/>
    <n v="0"/>
    <n v="0"/>
    <n v="7.0000000000000007E-2"/>
    <m/>
    <m/>
    <n v="0"/>
    <n v="0"/>
    <n v="7.0000000000000007E-2"/>
    <n v="0"/>
    <n v="7.0000000000000007E-2"/>
    <m/>
    <m/>
    <m/>
    <m/>
    <m/>
    <m/>
    <m/>
    <m/>
    <m/>
    <m/>
    <m/>
    <m/>
    <m/>
  </r>
  <r>
    <s v="Optimization"/>
    <s v="BEDBOptimization46088.0319444444"/>
    <m/>
    <s v="RoS/RIOD optimization"/>
    <s v="MRPBEDBOptimizationRoS/RIOD optimization"/>
    <s v="MRPBEDBOptimization"/>
    <x v="0"/>
    <s v="Completed"/>
    <x v="0"/>
    <x v="235"/>
    <s v="N"/>
    <m/>
    <m/>
    <m/>
    <n v="2602"/>
    <s v="BEDB"/>
    <s v="MRP"/>
    <s v="START RoS/RIOD optimization"/>
    <s v="END RoS/RIOD optimization"/>
    <d v="2026-03-07T00:46:00"/>
    <d v="2026-03-07T01:27:00"/>
    <d v="2026-03-07T01:27:00"/>
    <s v="NULL"/>
    <s v="Completed"/>
    <x v="84"/>
    <n v="1"/>
    <s v="RoS/RIOD optimization"/>
    <n v="0.68"/>
    <n v="0.68"/>
    <n v="0"/>
    <n v="0"/>
    <n v="0.68"/>
    <n v="0.68"/>
    <m/>
    <m/>
    <n v="0.68"/>
    <n v="0"/>
    <n v="0"/>
    <n v="0.68"/>
    <n v="0.68"/>
    <m/>
    <m/>
    <m/>
    <m/>
    <m/>
    <m/>
    <m/>
    <m/>
    <m/>
    <m/>
    <m/>
    <m/>
    <m/>
  </r>
  <r>
    <s v="Optimization"/>
    <s v="BEDBOptimization46088.0604166667"/>
    <m/>
    <s v="Super Light Maintenance"/>
    <s v="MRPBEDBOptimizationSuper Light Maintenance"/>
    <s v="MRPBEDBOptimization"/>
    <x v="0"/>
    <s v="Completed"/>
    <x v="0"/>
    <x v="236"/>
    <s v="N"/>
    <m/>
    <m/>
    <m/>
    <n v="2602"/>
    <s v="BEDB"/>
    <s v="MRP"/>
    <s v="START Super Light Maintenance"/>
    <s v="END Super Light Maintenance"/>
    <d v="2026-03-07T01:27:00"/>
    <d v="2026-03-07T01:30:00"/>
    <d v="2026-03-07T01:30:00"/>
    <s v="NULL"/>
    <s v="Completed"/>
    <x v="84"/>
    <n v="4"/>
    <s v="Super Light Maintenance"/>
    <n v="0.05"/>
    <n v="0"/>
    <n v="0.05"/>
    <n v="0"/>
    <n v="0"/>
    <n v="0.05"/>
    <m/>
    <m/>
    <n v="0"/>
    <n v="0"/>
    <n v="0.05"/>
    <n v="0"/>
    <n v="0.05"/>
    <m/>
    <m/>
    <m/>
    <m/>
    <m/>
    <m/>
    <m/>
    <m/>
    <m/>
    <m/>
    <m/>
    <m/>
    <m/>
  </r>
  <r>
    <s v="Optimization"/>
    <s v="BEDBOptimization46088.0625"/>
    <m/>
    <s v="RoS/RIOD optimization OLAP exports"/>
    <s v="MRPBEDBOptimizationRoS/RIOD optimization OLAP exports"/>
    <s v="MRPBEDBOptimization"/>
    <x v="0"/>
    <s v="Completed"/>
    <x v="0"/>
    <x v="237"/>
    <s v="N"/>
    <m/>
    <m/>
    <m/>
    <n v="2602"/>
    <s v="BEDB"/>
    <s v="MRP"/>
    <s v="START RoS/RIOD optimization OLAP exports"/>
    <s v="END RoS/RIOD optimization OLAP exports"/>
    <d v="2026-03-07T01:30:00"/>
    <d v="2026-03-07T01:42:00"/>
    <d v="2026-03-07T01:42:00"/>
    <s v="NULL"/>
    <s v="Completed"/>
    <x v="84"/>
    <n v="1"/>
    <s v="RoS/RIOD optimization OLAP exports"/>
    <n v="0.2"/>
    <n v="0.2"/>
    <n v="0"/>
    <n v="0"/>
    <n v="0.2"/>
    <n v="0.2"/>
    <m/>
    <m/>
    <n v="0.2"/>
    <n v="0"/>
    <n v="0"/>
    <n v="0.2"/>
    <n v="0.2"/>
    <m/>
    <m/>
    <m/>
    <m/>
    <m/>
    <m/>
    <m/>
    <m/>
    <m/>
    <m/>
    <m/>
    <m/>
    <m/>
  </r>
  <r>
    <s v="ICG"/>
    <s v="NLBTRICG46088.06875"/>
    <m/>
    <s v="Export of DFA_BASE_IMP_FWD IRM report ICG"/>
    <s v="ICGNLBTRICGExport of DFA_BASE_IMP_FWD IRM report ICG"/>
    <s v="ICGNLBTRICG"/>
    <x v="0"/>
    <s v="Completed"/>
    <x v="0"/>
    <x v="238"/>
    <s v="N"/>
    <m/>
    <m/>
    <m/>
    <n v="2602"/>
    <s v="NLBTR"/>
    <s v="ICG"/>
    <s v="START Export of DFA_BASE_IMP_FWD IRM report ICG"/>
    <s v="END Export of DFA_BASE_IMP_FWD IRM report ICG"/>
    <d v="2026-03-07T01:39:00"/>
    <d v="2026-03-07T03:56:00"/>
    <d v="2026-03-07T03:56:00"/>
    <s v="NULL"/>
    <s v="Completed"/>
    <x v="36"/>
    <n v="1"/>
    <s v="Export of DFA_BASE_IMP_FWD IRM report ICG"/>
    <n v="2.2799999999999998"/>
    <n v="0"/>
    <n v="2.2799999999999998"/>
    <n v="0"/>
    <n v="0"/>
    <n v="2.2799999999999998"/>
    <m/>
    <m/>
    <n v="0"/>
    <n v="0"/>
    <n v="2.2799999999999998"/>
    <n v="0"/>
    <n v="2.2799999999999998"/>
    <m/>
    <m/>
    <m/>
    <m/>
    <m/>
    <m/>
    <m/>
    <m/>
    <m/>
    <m/>
    <m/>
    <m/>
    <m/>
  </r>
  <r>
    <s v="Optimization"/>
    <s v="BEDBOptimization46088.0708333333"/>
    <m/>
    <s v="Super Light Maintenance"/>
    <s v="MRPBEDBOptimizationSuper Light Maintenance"/>
    <s v="MRPBEDBOptimization"/>
    <x v="0"/>
    <s v="Completed"/>
    <x v="0"/>
    <x v="239"/>
    <s v="N"/>
    <m/>
    <m/>
    <m/>
    <n v="2602"/>
    <s v="BEDB"/>
    <s v="MRP"/>
    <s v="START Super Light Maintenance"/>
    <s v="END Super Light Maintenance"/>
    <d v="2026-03-07T01:42:00"/>
    <d v="2026-03-07T01:46:00"/>
    <d v="2026-03-07T01:46:00"/>
    <s v="NULL"/>
    <s v="Completed"/>
    <x v="84"/>
    <n v="5"/>
    <s v="Super Light Maintenance"/>
    <n v="7.0000000000000007E-2"/>
    <n v="0"/>
    <n v="7.0000000000000007E-2"/>
    <n v="0"/>
    <n v="0"/>
    <n v="7.0000000000000007E-2"/>
    <m/>
    <m/>
    <n v="0"/>
    <n v="0"/>
    <n v="7.0000000000000007E-2"/>
    <n v="0"/>
    <n v="7.0000000000000007E-2"/>
    <m/>
    <m/>
    <m/>
    <m/>
    <m/>
    <m/>
    <m/>
    <m/>
    <m/>
    <m/>
    <m/>
    <m/>
    <m/>
  </r>
  <r>
    <s v="Optimization"/>
    <s v="BEDBOptimization46088.0736111111"/>
    <m/>
    <s v="RoM optimization"/>
    <s v="MRPBEDBOptimizationRoM optimization"/>
    <s v="MRPBEDBOptimization"/>
    <x v="0"/>
    <s v="Completed"/>
    <x v="0"/>
    <x v="240"/>
    <s v="N"/>
    <m/>
    <m/>
    <m/>
    <n v="2602"/>
    <s v="BEDB"/>
    <s v="MRP"/>
    <s v="START RoM optimization"/>
    <s v="END RoM optimization"/>
    <d v="2026-03-07T01:46:00"/>
    <d v="2026-03-07T01:48:00"/>
    <d v="2026-03-07T01:48:00"/>
    <s v="NULL"/>
    <s v="Completed"/>
    <x v="84"/>
    <n v="1"/>
    <s v="RoM optimization"/>
    <n v="0.03"/>
    <n v="0.03"/>
    <n v="0"/>
    <n v="0"/>
    <n v="0.03"/>
    <n v="0.03"/>
    <m/>
    <m/>
    <n v="0.03"/>
    <n v="0"/>
    <n v="0"/>
    <n v="0.03"/>
    <n v="0.03"/>
    <m/>
    <m/>
    <m/>
    <m/>
    <m/>
    <m/>
    <m/>
    <m/>
    <m/>
    <m/>
    <m/>
    <m/>
    <m/>
  </r>
  <r>
    <s v="Optimization"/>
    <s v="BEDBOptimization46088.075"/>
    <m/>
    <s v="Super Light Maintenance"/>
    <s v="MRPBEDBOptimizationSuper Light Maintenance"/>
    <s v="MRPBEDBOptimization"/>
    <x v="0"/>
    <s v="Completed"/>
    <x v="0"/>
    <x v="241"/>
    <s v="N"/>
    <m/>
    <m/>
    <m/>
    <n v="2602"/>
    <s v="BEDB"/>
    <s v="MRP"/>
    <s v="START Super Light Maintenance"/>
    <s v="END Super Light Maintenance"/>
    <d v="2026-03-07T01:48:00"/>
    <d v="2026-03-07T01:51:00"/>
    <d v="2026-03-07T01:51:00"/>
    <s v="NULL"/>
    <s v="Completed"/>
    <x v="84"/>
    <n v="6"/>
    <s v="Super Light Maintenance"/>
    <n v="0.05"/>
    <n v="0"/>
    <n v="0.05"/>
    <n v="0"/>
    <n v="0"/>
    <n v="0.05"/>
    <m/>
    <m/>
    <n v="0"/>
    <n v="0"/>
    <n v="0.05"/>
    <n v="0"/>
    <n v="0.05"/>
    <m/>
    <m/>
    <m/>
    <m/>
    <m/>
    <m/>
    <m/>
    <m/>
    <m/>
    <m/>
    <m/>
    <m/>
    <m/>
  </r>
  <r>
    <s v="Optimization"/>
    <s v="BEDBOptimization46088.0770833333"/>
    <m/>
    <s v="RoM optimization OLAP Exports"/>
    <s v="MRPBEDBOptimizationRoM optimization OLAP Exports"/>
    <s v="MRPBEDBOptimization"/>
    <x v="0"/>
    <s v="Completed"/>
    <x v="0"/>
    <x v="242"/>
    <s v="N"/>
    <m/>
    <m/>
    <m/>
    <n v="2602"/>
    <s v="BEDB"/>
    <s v="MRP"/>
    <s v="START RoM optimization OLAP Exports"/>
    <s v="END RoM optimization OLAP Exports"/>
    <d v="2026-03-07T01:51:00"/>
    <d v="2026-03-07T01:54:00"/>
    <d v="2026-03-07T01:54:00"/>
    <s v="NULL"/>
    <s v="Completed"/>
    <x v="84"/>
    <n v="1"/>
    <s v="RoM optimization OLAP Exports"/>
    <n v="0.05"/>
    <n v="0.05"/>
    <n v="0"/>
    <n v="0"/>
    <n v="0.05"/>
    <n v="0.05"/>
    <m/>
    <m/>
    <n v="0.05"/>
    <n v="0"/>
    <n v="0"/>
    <n v="0.05"/>
    <n v="0.05"/>
    <m/>
    <m/>
    <m/>
    <m/>
    <m/>
    <m/>
    <m/>
    <m/>
    <m/>
    <m/>
    <m/>
    <m/>
    <m/>
  </r>
  <r>
    <s v="Load to ARA"/>
    <s v="BEDBLoad to ARA46088.0791666667"/>
    <m/>
    <s v="export to ara"/>
    <s v="MRPBEDBLoad to ARAexport to ara"/>
    <s v="MRPBEDBLoad to ARA"/>
    <x v="0"/>
    <s v="Completed"/>
    <x v="0"/>
    <x v="243"/>
    <s v="N"/>
    <m/>
    <m/>
    <m/>
    <n v="2602"/>
    <s v="BEDB"/>
    <s v="MRP"/>
    <s v="START export to ara"/>
    <s v="END export to ara"/>
    <d v="2026-03-07T01:54:00"/>
    <d v="2026-03-07T01:56:00"/>
    <d v="2026-03-09T17:09:00"/>
    <s v="NULL"/>
    <s v="Completed"/>
    <x v="87"/>
    <n v="2"/>
    <s v="export to ara"/>
    <n v="0.03"/>
    <n v="0"/>
    <n v="0.03"/>
    <n v="0"/>
    <n v="0"/>
    <n v="0.03"/>
    <m/>
    <m/>
    <n v="0"/>
    <n v="0"/>
    <n v="0.03"/>
    <n v="0"/>
    <n v="0.03"/>
    <m/>
    <m/>
    <m/>
    <m/>
    <m/>
    <m/>
    <m/>
    <m/>
    <m/>
    <m/>
    <m/>
    <m/>
    <m/>
  </r>
  <r>
    <s v="Load to ARA"/>
    <s v="DEGTLoad to ARA46088.0833333333"/>
    <m/>
    <s v="export to ara"/>
    <s v="MCPDEGTLoad to ARAexport to ara"/>
    <s v="MCPDEGTLoad to ARA"/>
    <x v="0"/>
    <s v="Completed"/>
    <x v="0"/>
    <x v="244"/>
    <s v="N"/>
    <m/>
    <m/>
    <m/>
    <n v="2602"/>
    <s v="DEGT"/>
    <s v="MCP"/>
    <s v="START export to ara"/>
    <s v="END export to ara"/>
    <d v="2026-03-07T02:00:00"/>
    <d v="2026-03-07T02:00:00"/>
    <d v="2026-03-07T02:01:00"/>
    <s v="NULL"/>
    <s v="Completed"/>
    <x v="88"/>
    <n v="2"/>
    <s v="export to ara"/>
    <n v="0"/>
    <n v="0"/>
    <n v="0"/>
    <n v="0"/>
    <n v="0"/>
    <n v="0"/>
    <m/>
    <m/>
    <n v="0"/>
    <n v="0"/>
    <n v="0"/>
    <n v="0"/>
    <n v="0"/>
    <m/>
    <m/>
    <m/>
    <m/>
    <m/>
    <m/>
    <m/>
    <m/>
    <m/>
    <m/>
    <m/>
    <m/>
    <m/>
  </r>
  <r>
    <s v="Copy DB with Runs"/>
    <s v="DEGTCopy DB with Runs46088.0840277778"/>
    <m/>
    <s v="copy from"/>
    <s v="MCPDEGTCopy DB with Runscopy from"/>
    <s v="MCPDEGTCopy DB with Runs"/>
    <x v="0"/>
    <s v="Completed"/>
    <x v="0"/>
    <x v="245"/>
    <s v="N"/>
    <m/>
    <m/>
    <m/>
    <n v="2602"/>
    <s v="DEGT"/>
    <s v="MCP"/>
    <s v="START copy from"/>
    <s v="END copy from"/>
    <d v="2026-03-07T02:01:00"/>
    <d v="2026-03-07T02:21:00"/>
    <d v="2026-03-10T11:02:00"/>
    <s v="NULL"/>
    <s v="Completed"/>
    <x v="89"/>
    <n v="2"/>
    <s v="copy from"/>
    <n v="0.33"/>
    <n v="0.33"/>
    <n v="0"/>
    <n v="20.03"/>
    <n v="20.36"/>
    <n v="20.36"/>
    <m/>
    <m/>
    <n v="0.33"/>
    <n v="20.03"/>
    <n v="0"/>
    <n v="20.36"/>
    <n v="20.36"/>
    <m/>
    <m/>
    <m/>
    <m/>
    <m/>
    <m/>
    <m/>
    <m/>
    <m/>
    <m/>
    <m/>
    <m/>
    <m/>
  </r>
  <r>
    <s v="ICG"/>
    <s v="NLBTRICG46088.1638888889"/>
    <m/>
    <s v="Export of DFA_NONE_IMP_FWD IRM report ICG"/>
    <s v="ICGNLBTRICGExport of DFA_NONE_IMP_FWD IRM report ICG"/>
    <s v="ICGNLBTRICG"/>
    <x v="0"/>
    <s v="Completed"/>
    <x v="0"/>
    <x v="246"/>
    <s v="N"/>
    <m/>
    <m/>
    <m/>
    <n v="2602"/>
    <s v="NLBTR"/>
    <s v="ICG"/>
    <s v="START Export of DFA_NONE_IMP_FWD IRM report ICG"/>
    <s v="END Export of DFA_NONE_IMP_FWD IRM report ICG"/>
    <d v="2026-03-07T03:56:00"/>
    <d v="2026-03-07T05:47:00"/>
    <d v="2026-03-07T05:47:00"/>
    <s v="NULL"/>
    <s v="Completed"/>
    <x v="36"/>
    <n v="1"/>
    <s v="Export of DFA_NONE_IMP_FWD IRM report ICG"/>
    <n v="1.85"/>
    <n v="0"/>
    <n v="1.85"/>
    <n v="0"/>
    <n v="0"/>
    <n v="1.85"/>
    <m/>
    <m/>
    <n v="0"/>
    <n v="0"/>
    <n v="1.85"/>
    <n v="0"/>
    <n v="1.85"/>
    <m/>
    <m/>
    <m/>
    <m/>
    <m/>
    <m/>
    <m/>
    <m/>
    <m/>
    <m/>
    <m/>
    <m/>
    <m/>
  </r>
  <r>
    <s v="Delete Portfolio"/>
    <s v="BEDBDelete Portfolio46088.1805555556"/>
    <m/>
    <s v="Delete portfolio from"/>
    <s v="MCPBEDBDelete PortfolioDelete portfolio from"/>
    <s v="MCPBEDBDelete Portfolio"/>
    <x v="0"/>
    <s v="Completed"/>
    <x v="0"/>
    <x v="247"/>
    <s v="Y"/>
    <m/>
    <m/>
    <m/>
    <n v="2602"/>
    <s v="BEDB"/>
    <s v="MCP"/>
    <s v="START Delete portfolio from"/>
    <s v="END Delete portfolio from"/>
    <d v="2026-03-07T04:20:00"/>
    <d v="2026-03-07T04:22:00"/>
    <d v="2026-03-07T04:23:00"/>
    <s v="NULL"/>
    <s v="Completed"/>
    <x v="80"/>
    <n v="1"/>
    <s v="Delete portfolio from"/>
    <n v="0.03"/>
    <n v="0"/>
    <n v="0.03"/>
    <n v="0"/>
    <n v="0"/>
    <n v="0.03"/>
    <m/>
    <m/>
    <n v="0"/>
    <n v="0"/>
    <n v="0.03"/>
    <n v="0"/>
    <n v="0.03"/>
    <m/>
    <m/>
    <m/>
    <m/>
    <m/>
    <m/>
    <m/>
    <m/>
    <m/>
    <m/>
    <m/>
    <m/>
    <m/>
  </r>
  <r>
    <s v="Load Compare MP"/>
    <s v="BEDBLoad Compare MP46088.1826388889"/>
    <m/>
    <s v="load Model parameters"/>
    <s v="MCPBEDBLoad Compare MPload Model parameters"/>
    <s v="MCPBEDBLoad Compare MP"/>
    <x v="1"/>
    <s v="For Rerun"/>
    <x v="0"/>
    <x v="248"/>
    <s v="Y"/>
    <m/>
    <m/>
    <m/>
    <n v="2602"/>
    <s v="BEDB"/>
    <s v="MCP"/>
    <s v="START load Model parameters"/>
    <s v="END load Model parameters"/>
    <d v="2026-03-07T04:23:00"/>
    <d v="2026-03-07T04:26:00"/>
    <d v="2026-03-07T04:26:00"/>
    <s v="NULL"/>
    <s v="Completed"/>
    <x v="82"/>
    <n v="1"/>
    <s v="load Model parameters"/>
    <n v="0.05"/>
    <n v="0.05"/>
    <n v="0"/>
    <n v="0"/>
    <n v="0.05"/>
    <n v="0.05"/>
    <m/>
    <m/>
    <n v="0.05"/>
    <n v="0"/>
    <n v="0"/>
    <n v="0.05"/>
    <n v="0.05"/>
    <m/>
    <m/>
    <m/>
    <m/>
    <m/>
    <m/>
    <m/>
    <m/>
    <m/>
    <m/>
    <m/>
    <m/>
    <m/>
  </r>
  <r>
    <s v="Load Compare MP"/>
    <s v="BEDBLoad Compare MP46088.1847222222"/>
    <m/>
    <s v="Model parameters comparison"/>
    <s v="MCPBEDBLoad Compare MPModel parameters comparison"/>
    <s v="MCPBEDBLoad Compare MP"/>
    <x v="1"/>
    <s v="For Rerun"/>
    <x v="0"/>
    <x v="249"/>
    <s v="Y"/>
    <m/>
    <m/>
    <m/>
    <n v="2602"/>
    <s v="BEDB"/>
    <s v="MCP"/>
    <s v="START Model parameters comparison"/>
    <s v="END Model parameters comparison"/>
    <d v="2026-03-07T04:26:00"/>
    <d v="2026-03-07T04:26:00"/>
    <d v="2026-03-07T04:27:00"/>
    <s v="NULL"/>
    <s v="Completed"/>
    <x v="82"/>
    <n v="1"/>
    <s v="Model parameters comparison"/>
    <n v="0"/>
    <n v="0"/>
    <n v="0"/>
    <n v="0"/>
    <n v="0"/>
    <n v="0"/>
    <m/>
    <m/>
    <n v="0"/>
    <n v="0"/>
    <n v="0"/>
    <n v="0"/>
    <n v="0"/>
    <m/>
    <m/>
    <m/>
    <m/>
    <m/>
    <m/>
    <m/>
    <m/>
    <m/>
    <m/>
    <m/>
    <m/>
    <m/>
  </r>
  <r>
    <s v="Load Compare Spreads"/>
    <s v="BEDBLoad Compare Spreads46088.1854166667"/>
    <m/>
    <s v="load Spreads"/>
    <s v="MCPBEDBLoad Compare Spreadsload Spreads"/>
    <s v="MCPBEDBLoad Compare Spreads"/>
    <x v="0"/>
    <s v="Completed"/>
    <x v="0"/>
    <x v="250"/>
    <s v="Y"/>
    <m/>
    <m/>
    <m/>
    <n v="2602"/>
    <s v="BEDB"/>
    <s v="MCP"/>
    <s v="START load Spreads"/>
    <s v="END load Spreads"/>
    <d v="2026-03-07T04:27:00"/>
    <d v="2026-03-07T04:37:00"/>
    <d v="2026-03-07T04:37:00"/>
    <s v="NULL"/>
    <s v="Completed"/>
    <x v="90"/>
    <n v="1"/>
    <s v="load Spreads"/>
    <n v="0.17"/>
    <n v="0"/>
    <n v="0.17"/>
    <n v="0"/>
    <n v="0"/>
    <n v="0.17"/>
    <m/>
    <m/>
    <n v="0"/>
    <n v="0"/>
    <n v="0.17"/>
    <n v="0"/>
    <n v="0.17"/>
    <m/>
    <m/>
    <m/>
    <m/>
    <m/>
    <m/>
    <m/>
    <m/>
    <m/>
    <m/>
    <m/>
    <m/>
    <m/>
  </r>
  <r>
    <s v="Load Compare Spreads"/>
    <s v="BEDBLoad Compare Spreads46088.1923611111"/>
    <m/>
    <s v="Spreads comparison"/>
    <s v="MCPBEDBLoad Compare SpreadsSpreads comparison"/>
    <s v="MCPBEDBLoad Compare Spreads"/>
    <x v="0"/>
    <s v="Completed"/>
    <x v="0"/>
    <x v="251"/>
    <s v="Y"/>
    <m/>
    <m/>
    <m/>
    <n v="2602"/>
    <s v="BEDB"/>
    <s v="MCP"/>
    <s v="START Spreads comparison"/>
    <s v="END Spreads comparison"/>
    <d v="2026-03-07T04:37:00"/>
    <d v="2026-03-07T04:38:00"/>
    <d v="2026-03-07T04:40:00"/>
    <s v="NULL"/>
    <s v="Completed"/>
    <x v="90"/>
    <n v="1"/>
    <s v="Spreads comparison"/>
    <n v="0.02"/>
    <n v="0"/>
    <n v="0.02"/>
    <n v="0"/>
    <n v="0"/>
    <n v="0.02"/>
    <m/>
    <m/>
    <n v="0"/>
    <n v="0"/>
    <n v="0.02"/>
    <n v="0"/>
    <n v="0.02"/>
    <m/>
    <m/>
    <m/>
    <m/>
    <m/>
    <m/>
    <m/>
    <m/>
    <m/>
    <m/>
    <m/>
    <m/>
    <m/>
  </r>
  <r>
    <s v="Load Pos"/>
    <s v="BEDBLoad Pos46088.1944444444"/>
    <m/>
    <s v="load"/>
    <s v="MCPBEDBLoad Posload"/>
    <s v="MCPBEDBLoad Pos"/>
    <x v="0"/>
    <s v="Completed"/>
    <x v="0"/>
    <x v="252"/>
    <s v="Y"/>
    <m/>
    <m/>
    <m/>
    <n v="2602"/>
    <s v="BEDB"/>
    <s v="MCP"/>
    <s v="START load"/>
    <s v="END load"/>
    <d v="2026-03-07T04:40:00"/>
    <d v="2026-03-07T05:28:00"/>
    <d v="2026-03-07T05:28:00"/>
    <s v="NULL"/>
    <s v="Completed"/>
    <x v="91"/>
    <n v="1"/>
    <s v="load"/>
    <n v="0.8"/>
    <n v="0"/>
    <n v="0.8"/>
    <n v="0"/>
    <n v="0"/>
    <n v="0.8"/>
    <m/>
    <m/>
    <n v="0"/>
    <n v="0"/>
    <n v="0.8"/>
    <n v="0"/>
    <n v="0.8"/>
    <m/>
    <m/>
    <m/>
    <m/>
    <m/>
    <m/>
    <m/>
    <m/>
    <m/>
    <m/>
    <m/>
    <m/>
    <m/>
  </r>
  <r>
    <s v="Load Pos"/>
    <s v="BEDBLoad Pos46088.2277777778"/>
    <m/>
    <s v="Stratification"/>
    <s v="MCPBEDBLoad PosStratification"/>
    <s v="MCPBEDBLoad Pos"/>
    <x v="0"/>
    <s v="Completed"/>
    <x v="0"/>
    <x v="253"/>
    <s v="Y"/>
    <m/>
    <m/>
    <m/>
    <n v="2602"/>
    <s v="BEDB"/>
    <s v="MCP"/>
    <s v="START Stratification"/>
    <s v="END Stratification"/>
    <d v="2026-03-07T05:28:00"/>
    <d v="2026-03-07T05:36:00"/>
    <d v="2026-03-07T05:37:00"/>
    <s v="NULL"/>
    <s v="Completed"/>
    <x v="91"/>
    <n v="1"/>
    <s v="Stratification"/>
    <n v="0.13"/>
    <n v="0"/>
    <n v="0.13"/>
    <n v="0"/>
    <n v="0"/>
    <n v="0.13"/>
    <m/>
    <m/>
    <n v="0"/>
    <n v="0"/>
    <n v="0.13"/>
    <n v="0"/>
    <n v="0.13"/>
    <m/>
    <m/>
    <m/>
    <m/>
    <m/>
    <m/>
    <m/>
    <m/>
    <m/>
    <m/>
    <m/>
    <m/>
    <m/>
  </r>
  <r>
    <s v="Valuation (NPV)"/>
    <s v="BEDBValuation (NPV)46088.2340277778"/>
    <m/>
    <s v="portfolio valuation run"/>
    <s v="MCPBEDBValuation (NPV)portfolio valuation run"/>
    <s v="MCPBEDBValuation (NPV)"/>
    <x v="1"/>
    <s v="For Rerun"/>
    <x v="0"/>
    <x v="254"/>
    <s v="Y"/>
    <m/>
    <m/>
    <m/>
    <n v="2602"/>
    <s v="BEDB"/>
    <s v="MCP"/>
    <s v="START portfolio valuation run"/>
    <s v="END portfolio valuation run"/>
    <d v="2026-03-07T05:37:00"/>
    <d v="2026-03-07T14:22:00"/>
    <d v="2026-03-07T14:22:00"/>
    <s v="NULL"/>
    <s v="Completed"/>
    <x v="92"/>
    <n v="1"/>
    <s v="portfolio valuation run"/>
    <n v="8.75"/>
    <n v="8.75"/>
    <n v="0"/>
    <n v="0"/>
    <n v="8.75"/>
    <n v="8.75"/>
    <m/>
    <m/>
    <n v="8.75"/>
    <n v="0"/>
    <n v="0"/>
    <n v="8.75"/>
    <n v="8.75"/>
    <m/>
    <m/>
    <m/>
    <m/>
    <m/>
    <m/>
    <m/>
    <m/>
    <m/>
    <m/>
    <m/>
    <m/>
    <m/>
  </r>
  <r>
    <s v="ICG"/>
    <s v="NLBTRICG46088.2409722222"/>
    <m/>
    <s v="Export of Market Forecast report ICG"/>
    <s v="ICGNLBTRICGExport of Market Forecast report ICG"/>
    <s v="ICGNLBTRICG"/>
    <x v="0"/>
    <s v="Completed"/>
    <x v="0"/>
    <x v="255"/>
    <s v="N"/>
    <m/>
    <m/>
    <m/>
    <n v="2602"/>
    <s v="NLBTR"/>
    <s v="ICG"/>
    <s v="START Export of Market Forecast report ICG"/>
    <s v="END Export of Market Forecast report ICG"/>
    <d v="2026-03-07T05:47:00"/>
    <d v="2026-03-07T05:53:00"/>
    <s v="NULL"/>
    <s v="NULL"/>
    <s v="Completed"/>
    <x v="36"/>
    <n v="1"/>
    <s v="Export of Market Forecast report ICG"/>
    <n v="0.1"/>
    <n v="0"/>
    <n v="0.1"/>
    <n v="0"/>
    <n v="0"/>
    <n v="0.1"/>
    <m/>
    <m/>
    <n v="0"/>
    <n v="0"/>
    <n v="0.1"/>
    <n v="0"/>
    <n v="0.1"/>
    <m/>
    <m/>
    <m/>
    <m/>
    <m/>
    <m/>
    <m/>
    <m/>
    <m/>
    <m/>
    <m/>
    <m/>
    <m/>
  </r>
  <r>
    <s v="Load Pos"/>
    <s v="NLBTRLoad Pos46088.2847222222"/>
    <m/>
    <s v="load"/>
    <s v="MCPNLBTRLoad Posload"/>
    <s v="MCPNLBTRLoad Pos"/>
    <x v="1"/>
    <s v="For Rerun"/>
    <x v="0"/>
    <x v="256"/>
    <s v="Y"/>
    <m/>
    <m/>
    <m/>
    <n v="2602"/>
    <s v="NLBTR"/>
    <s v="MCP"/>
    <s v="START load"/>
    <s v="END load"/>
    <d v="2026-03-07T06:50:00"/>
    <d v="2026-03-07T07:30:00"/>
    <d v="2026-03-07T07:30:00"/>
    <s v="NULL"/>
    <s v="Completed"/>
    <x v="93"/>
    <n v="1"/>
    <s v="load"/>
    <n v="0.67"/>
    <n v="0.67"/>
    <n v="0"/>
    <n v="0"/>
    <n v="0.67"/>
    <n v="0.67"/>
    <m/>
    <m/>
    <n v="0.67"/>
    <n v="0"/>
    <n v="0"/>
    <n v="0.67"/>
    <n v="0.67"/>
    <m/>
    <m/>
    <m/>
    <m/>
    <m/>
    <m/>
    <m/>
    <m/>
    <m/>
    <m/>
    <m/>
    <m/>
    <m/>
  </r>
  <r>
    <s v="Load Pos"/>
    <s v="NLBTRLoad Pos46088.3125"/>
    <m/>
    <s v="Stratification"/>
    <s v="MCPNLBTRLoad PosStratification"/>
    <s v="MCPNLBTRLoad Pos"/>
    <x v="1"/>
    <s v="For Rerun"/>
    <x v="0"/>
    <x v="257"/>
    <s v="Y"/>
    <m/>
    <m/>
    <m/>
    <n v="2602"/>
    <s v="NLBTR"/>
    <s v="MCP"/>
    <s v="START Stratification"/>
    <s v="END Stratification"/>
    <d v="2026-03-07T07:30:00"/>
    <d v="2026-03-07T07:37:00"/>
    <d v="2026-03-07T07:37:00"/>
    <s v="NULL"/>
    <s v="Completed"/>
    <x v="93"/>
    <n v="1"/>
    <s v="Stratification"/>
    <n v="0.12"/>
    <n v="0.12"/>
    <n v="0"/>
    <n v="0"/>
    <n v="0.12"/>
    <n v="0.12"/>
    <m/>
    <m/>
    <n v="0.12"/>
    <n v="0"/>
    <n v="0"/>
    <n v="0.12"/>
    <n v="0.12"/>
    <m/>
    <m/>
    <m/>
    <m/>
    <m/>
    <m/>
    <m/>
    <m/>
    <m/>
    <m/>
    <m/>
    <m/>
    <m/>
  </r>
  <r>
    <s v="Load Pos"/>
    <s v="NLBTRLoad Pos46088.3173611111"/>
    <m/>
    <s v="Light Maintenance Load Portfolio"/>
    <s v="MCPNLBTRLoad PosLight Maintenance Load Portfolio"/>
    <s v="MCPNLBTRLoad Pos"/>
    <x v="1"/>
    <s v="For Rerun"/>
    <x v="0"/>
    <x v="258"/>
    <s v="Y"/>
    <m/>
    <m/>
    <m/>
    <n v="2602"/>
    <s v="NLBTR"/>
    <s v="MCP"/>
    <s v="START Light Maintenance Load Portfolio"/>
    <s v="END Light Maintenance Load Portfolio"/>
    <d v="2026-03-07T07:37:00"/>
    <d v="2026-03-07T07:43:00"/>
    <d v="2026-03-07T07:43:00"/>
    <s v="NULL"/>
    <s v="Completed"/>
    <x v="93"/>
    <n v="1"/>
    <s v="Light Maintenance Load Portfolio"/>
    <n v="0.1"/>
    <n v="0"/>
    <n v="0.1"/>
    <n v="0"/>
    <n v="0"/>
    <n v="0.1"/>
    <m/>
    <m/>
    <n v="0"/>
    <n v="0"/>
    <n v="0.1"/>
    <n v="0"/>
    <n v="0.1"/>
    <m/>
    <m/>
    <m/>
    <m/>
    <m/>
    <m/>
    <m/>
    <m/>
    <m/>
    <m/>
    <m/>
    <m/>
    <m/>
  </r>
  <r>
    <s v="Load Pos"/>
    <s v="NLBTRLoad Pos46088.3215277778"/>
    <m/>
    <s v="Position report OLAP exports"/>
    <s v="MCPNLBTRLoad PosPosition report OLAP exports"/>
    <s v="MCPNLBTRLoad Pos"/>
    <x v="1"/>
    <s v="For Rerun"/>
    <x v="0"/>
    <x v="259"/>
    <s v="Y"/>
    <m/>
    <m/>
    <m/>
    <n v="2602"/>
    <s v="NLBTR"/>
    <s v="MCP"/>
    <s v="START Position report OLAP exports"/>
    <s v="END Position report OLAP exports"/>
    <d v="2026-03-07T07:43:00"/>
    <d v="2026-03-07T07:54:00"/>
    <d v="2026-03-07T07:54:00"/>
    <s v="NULL"/>
    <s v="Completed"/>
    <x v="93"/>
    <n v="1"/>
    <s v="Position report OLAP exports"/>
    <n v="0.18"/>
    <n v="0.18"/>
    <n v="0"/>
    <n v="0"/>
    <n v="0.18"/>
    <n v="0.18"/>
    <m/>
    <m/>
    <n v="0.18"/>
    <n v="0"/>
    <n v="0"/>
    <n v="0.18"/>
    <n v="0.18"/>
    <m/>
    <m/>
    <m/>
    <m/>
    <m/>
    <m/>
    <m/>
    <m/>
    <m/>
    <m/>
    <m/>
    <m/>
    <m/>
  </r>
  <r>
    <s v="Load Pos"/>
    <s v="NLBTRLoad Pos46088.3291666667"/>
    <m/>
    <s v="export to ara Load Portfolio"/>
    <s v="MCPNLBTRLoad Posexport to ara Load Portfolio"/>
    <s v="MCPNLBTRLoad Pos"/>
    <x v="1"/>
    <s v="For Rerun"/>
    <x v="0"/>
    <x v="260"/>
    <s v="Y"/>
    <m/>
    <m/>
    <m/>
    <n v="2602"/>
    <s v="NLBTR"/>
    <s v="MCP"/>
    <s v="START export to ara Load Portfolio"/>
    <s v="END export to ara Load Portfolio"/>
    <d v="2026-03-07T07:54:00"/>
    <d v="2026-03-07T07:54:00"/>
    <d v="2026-03-07T07:54:00"/>
    <s v="NULL"/>
    <s v="Completed"/>
    <x v="93"/>
    <n v="1"/>
    <s v="export to ara Load Portfolio"/>
    <n v="0"/>
    <n v="0"/>
    <n v="0"/>
    <n v="0"/>
    <n v="0"/>
    <n v="0"/>
    <m/>
    <m/>
    <n v="0"/>
    <n v="0"/>
    <n v="0"/>
    <n v="0"/>
    <n v="0"/>
    <m/>
    <m/>
    <m/>
    <m/>
    <m/>
    <m/>
    <m/>
    <m/>
    <m/>
    <m/>
    <m/>
    <m/>
    <m/>
  </r>
  <r>
    <s v="Load Pos"/>
    <s v="NLBTRLoad Pos46088.3291666667"/>
    <m/>
    <s v="copy from"/>
    <s v="MCPNLBTRLoad Poscopy from"/>
    <s v="MCPNLBTRLoad Pos"/>
    <x v="1"/>
    <s v="For Rerun"/>
    <x v="0"/>
    <x v="261"/>
    <s v="Y"/>
    <m/>
    <m/>
    <m/>
    <n v="2602"/>
    <s v="NLBTR"/>
    <s v="MCP"/>
    <s v="START copy from"/>
    <s v="END copy from"/>
    <d v="2026-03-07T07:54:00"/>
    <d v="2026-03-07T08:05:00"/>
    <d v="2026-03-07T08:06:00"/>
    <s v="NULL"/>
    <s v="Completed"/>
    <x v="93"/>
    <n v="1"/>
    <s v="copy from"/>
    <n v="0.18"/>
    <n v="0.18"/>
    <n v="0"/>
    <n v="0"/>
    <n v="0.18"/>
    <n v="0.18"/>
    <m/>
    <m/>
    <n v="0.18"/>
    <n v="0"/>
    <n v="0"/>
    <n v="0.18"/>
    <n v="0.18"/>
    <m/>
    <m/>
    <m/>
    <m/>
    <m/>
    <m/>
    <m/>
    <m/>
    <m/>
    <m/>
    <m/>
    <m/>
    <m/>
  </r>
  <r>
    <s v="Valuation (NPV)"/>
    <s v="NLBTRValuation (NPV)46088.3375"/>
    <m/>
    <s v="portfolio valuation run"/>
    <s v="MCPNLBTRValuation (NPV)portfolio valuation run"/>
    <s v="MCPNLBTRValuation (NPV)"/>
    <x v="1"/>
    <s v="For Rerun"/>
    <x v="0"/>
    <x v="262"/>
    <s v="Y"/>
    <m/>
    <m/>
    <m/>
    <n v="2602"/>
    <s v="NLBTR"/>
    <s v="MCP"/>
    <s v="START portfolio valuation run"/>
    <s v="END portfolio valuation run"/>
    <d v="2026-03-07T08:06:00"/>
    <d v="2026-03-07T08:24:00"/>
    <d v="2026-03-07T08:24:00"/>
    <s v="NULL"/>
    <s v="Completed"/>
    <x v="94"/>
    <n v="1"/>
    <s v="portfolio valuation run"/>
    <n v="0.3"/>
    <n v="0.3"/>
    <n v="0"/>
    <n v="0"/>
    <n v="0.3"/>
    <n v="0.3"/>
    <m/>
    <m/>
    <n v="0.3"/>
    <n v="0"/>
    <n v="0"/>
    <n v="0.3"/>
    <n v="0.3"/>
    <m/>
    <m/>
    <m/>
    <m/>
    <m/>
    <m/>
    <m/>
    <m/>
    <m/>
    <m/>
    <m/>
    <m/>
    <m/>
  </r>
  <r>
    <s v="Valuation (NPV)"/>
    <s v="NLBTRValuation (NPV)46088.35"/>
    <m/>
    <s v="export to ara"/>
    <s v="MCPNLBTRValuation (NPV)export to ara"/>
    <s v="MCPNLBTRValuation (NPV)"/>
    <x v="1"/>
    <s v="For Rerun"/>
    <x v="0"/>
    <x v="263"/>
    <s v="Y"/>
    <m/>
    <m/>
    <m/>
    <n v="2602"/>
    <s v="NLBTR"/>
    <s v="MCP"/>
    <s v="START export to ara"/>
    <s v="END export to ara"/>
    <d v="2026-03-07T08:24:00"/>
    <d v="2026-03-07T08:24:00"/>
    <d v="2026-03-07T08:24:00"/>
    <s v="NULL"/>
    <s v="Completed"/>
    <x v="94"/>
    <n v="1"/>
    <s v="export to ara"/>
    <n v="0"/>
    <n v="0"/>
    <n v="0"/>
    <n v="0"/>
    <n v="0"/>
    <n v="0"/>
    <m/>
    <m/>
    <n v="0"/>
    <n v="0"/>
    <n v="0"/>
    <n v="0"/>
    <n v="0"/>
    <m/>
    <m/>
    <m/>
    <m/>
    <m/>
    <m/>
    <m/>
    <m/>
    <m/>
    <m/>
    <m/>
    <m/>
    <m/>
  </r>
  <r>
    <s v="Valuation (NPV)"/>
    <s v="NLBTRValuation (NPV)46088.35"/>
    <m/>
    <s v="Light Maintenance portfolio valuation"/>
    <s v="MCPNLBTRValuation (NPV)Light Maintenance portfolio valuation"/>
    <s v="MCPNLBTRValuation (NPV)"/>
    <x v="1"/>
    <s v="For Rerun"/>
    <x v="0"/>
    <x v="264"/>
    <s v="Y"/>
    <m/>
    <m/>
    <m/>
    <n v="2602"/>
    <s v="NLBTR"/>
    <s v="MCP"/>
    <s v="START Light Maintenance portfolio valuation"/>
    <s v="END Light Maintenance portfolio valuation"/>
    <d v="2026-03-07T08:24:00"/>
    <d v="2026-03-07T08:32:00"/>
    <d v="2026-03-07T08:32:00"/>
    <s v="NULL"/>
    <s v="Completed"/>
    <x v="94"/>
    <n v="1"/>
    <s v="Light Maintenance portfolio valuation"/>
    <n v="0.13"/>
    <n v="0"/>
    <n v="0.13"/>
    <n v="0"/>
    <n v="0"/>
    <n v="0.13"/>
    <m/>
    <m/>
    <n v="0"/>
    <n v="0"/>
    <n v="0.13"/>
    <n v="0"/>
    <n v="0.13"/>
    <m/>
    <m/>
    <m/>
    <m/>
    <m/>
    <m/>
    <m/>
    <m/>
    <m/>
    <m/>
    <m/>
    <m/>
    <m/>
  </r>
  <r>
    <s v="Valuation (NPV)"/>
    <s v="NLBTRValuation (NPV)46088.3555555556"/>
    <m/>
    <s v="valuation report OLAP exports"/>
    <s v="MCPNLBTRValuation (NPV)valuation report OLAP exports"/>
    <s v="MCPNLBTRValuation (NPV)"/>
    <x v="1"/>
    <s v="For Rerun"/>
    <x v="0"/>
    <x v="265"/>
    <s v="Y"/>
    <m/>
    <m/>
    <m/>
    <n v="2602"/>
    <s v="NLBTR"/>
    <s v="MCP"/>
    <s v="START valuation report OLAP exports"/>
    <s v="END valuation report OLAP exports"/>
    <d v="2026-03-07T08:32:00"/>
    <d v="2026-03-07T10:08:00"/>
    <d v="2026-03-07T10:08:00"/>
    <s v="NULL"/>
    <s v="Completed"/>
    <x v="94"/>
    <n v="1"/>
    <s v="valuation report OLAP exports"/>
    <n v="1.6"/>
    <n v="1.6"/>
    <n v="0"/>
    <n v="0"/>
    <n v="1.6"/>
    <n v="1.6"/>
    <m/>
    <m/>
    <n v="1.6"/>
    <n v="0"/>
    <n v="0"/>
    <n v="1.6"/>
    <n v="1.6"/>
    <m/>
    <m/>
    <m/>
    <m/>
    <m/>
    <m/>
    <m/>
    <m/>
    <m/>
    <m/>
    <m/>
    <m/>
    <m/>
  </r>
  <r>
    <s v="Valuation (NPV)"/>
    <s v="NLBTRValuation (NPV)46088.4222222222"/>
    <m/>
    <s v="valuation report QRM Reporter exports"/>
    <s v="MCPNLBTRValuation (NPV)valuation report QRM Reporter exports"/>
    <s v="MCPNLBTRValuation (NPV)"/>
    <x v="1"/>
    <s v="For Rerun"/>
    <x v="0"/>
    <x v="266"/>
    <s v="Y"/>
    <m/>
    <m/>
    <m/>
    <n v="2602"/>
    <s v="NLBTR"/>
    <s v="MCP"/>
    <s v="START valuation report QRM Reporter exports"/>
    <s v="end valuation report QRM Reporter exports"/>
    <d v="2026-03-07T10:08:00"/>
    <d v="2026-03-07T10:11:00"/>
    <d v="2026-03-07T10:11:00"/>
    <s v="NULL"/>
    <s v="Completed"/>
    <x v="94"/>
    <n v="1"/>
    <s v="valuation report QRM Reporter exports"/>
    <n v="0.05"/>
    <n v="0.05"/>
    <n v="0"/>
    <n v="0"/>
    <n v="0.05"/>
    <n v="0.05"/>
    <m/>
    <m/>
    <n v="0.05"/>
    <n v="0"/>
    <n v="0"/>
    <n v="0.05"/>
    <n v="0.05"/>
    <m/>
    <m/>
    <m/>
    <m/>
    <m/>
    <m/>
    <m/>
    <m/>
    <m/>
    <m/>
    <m/>
    <m/>
    <m/>
  </r>
  <r>
    <s v="Valuation (NPV)"/>
    <s v="NLBTRValuation (NPV)46088.4243055556"/>
    <m/>
    <s v="AIC portfolio valuation run"/>
    <s v="MCPNLBTRValuation (NPV)AIC portfolio valuation run"/>
    <s v="MCPNLBTRValuation (NPV)"/>
    <x v="1"/>
    <s v="For Rerun"/>
    <x v="0"/>
    <x v="267"/>
    <s v="Y"/>
    <m/>
    <m/>
    <m/>
    <n v="2602"/>
    <s v="NLBTR"/>
    <s v="MCP"/>
    <s v="START AIC portfolio valuation run"/>
    <s v="END AIC portfolio valuation run"/>
    <d v="2026-03-07T10:11:00"/>
    <d v="2026-03-07T10:12:00"/>
    <d v="2026-03-07T10:12:00"/>
    <s v="NULL"/>
    <s v="Completed"/>
    <x v="94"/>
    <n v="1"/>
    <s v="AIC portfolio valuation run"/>
    <n v="0.02"/>
    <n v="0.02"/>
    <n v="0"/>
    <n v="0"/>
    <n v="0.02"/>
    <n v="0.02"/>
    <m/>
    <m/>
    <n v="0.02"/>
    <n v="0"/>
    <n v="0"/>
    <n v="0.02"/>
    <n v="0.02"/>
    <m/>
    <m/>
    <m/>
    <m/>
    <m/>
    <m/>
    <m/>
    <m/>
    <m/>
    <m/>
    <m/>
    <m/>
    <m/>
  </r>
  <r>
    <s v="CSRBB Valuation"/>
    <s v="NLBTRCSRBB Valuation46088.425"/>
    <m/>
    <s v="CSRBB Portfolio Valuation"/>
    <s v="MCPNLBTRCSRBB ValuationCSRBB Portfolio Valuation"/>
    <s v="MCPNLBTRCSRBB Valuation"/>
    <x v="1"/>
    <s v="For Rerun"/>
    <x v="0"/>
    <x v="268"/>
    <s v="Y"/>
    <m/>
    <m/>
    <m/>
    <n v="2602"/>
    <s v="NLBTR"/>
    <s v="MCP"/>
    <s v="START CSRBB Portfolio Valuation"/>
    <s v="NULL"/>
    <d v="2026-03-07T10:12:00"/>
    <d v="2026-03-07T10:50:00"/>
    <d v="2026-03-07T10:50:00"/>
    <s v="NULL"/>
    <s v="Completed"/>
    <x v="95"/>
    <n v="1"/>
    <s v="CSRBB Portfolio Valuation"/>
    <n v="0.63"/>
    <n v="0.63"/>
    <n v="0"/>
    <n v="0"/>
    <n v="0.63"/>
    <n v="0.63"/>
    <m/>
    <m/>
    <n v="0.63"/>
    <n v="0"/>
    <n v="0"/>
    <n v="0.63"/>
    <n v="0.63"/>
    <m/>
    <m/>
    <m/>
    <m/>
    <m/>
    <m/>
    <m/>
    <m/>
    <m/>
    <m/>
    <m/>
    <m/>
    <m/>
  </r>
  <r>
    <s v="CSRBB Valuation"/>
    <s v="NLBTRCSRBB Valuation46088.425"/>
    <m/>
    <s v="Light Maintenance CSRBB valuation"/>
    <s v="MCPNLBTRCSRBB ValuationLight Maintenance CSRBB valuation"/>
    <s v="MCPNLBTRCSRBB Valuation"/>
    <x v="1"/>
    <s v="For Rerun"/>
    <x v="0"/>
    <x v="269"/>
    <s v="Y"/>
    <m/>
    <m/>
    <m/>
    <n v="2602"/>
    <s v="NLBTR"/>
    <s v="MCP"/>
    <s v="START Light Maintenance CSRBB valuation"/>
    <s v="END Light Maintenance CSRBB valuation"/>
    <d v="2026-03-07T10:12:00"/>
    <d v="2026-03-07T10:49:00"/>
    <d v="2026-03-07T10:12:00"/>
    <s v="NULL"/>
    <s v="Completed"/>
    <x v="95"/>
    <n v="1"/>
    <s v="Light Maintenance CSRBB valuation"/>
    <n v="0.62"/>
    <n v="0"/>
    <n v="0.62"/>
    <n v="0"/>
    <n v="0"/>
    <n v="0.62"/>
    <m/>
    <m/>
    <n v="0"/>
    <n v="0"/>
    <n v="0.62"/>
    <n v="0"/>
    <n v="0.62"/>
    <m/>
    <m/>
    <m/>
    <m/>
    <m/>
    <m/>
    <m/>
    <m/>
    <m/>
    <m/>
    <m/>
    <m/>
    <m/>
  </r>
  <r>
    <s v="EC"/>
    <s v="NLBTREC46088.4513888889"/>
    <m/>
    <s v="Light Maintenance ing-ec valuation"/>
    <s v="MCPNLBTRECLight Maintenance ing-ec valuation"/>
    <s v="MCPNLBTREC"/>
    <x v="1"/>
    <s v="For Rerun"/>
    <x v="0"/>
    <x v="270"/>
    <s v="Y"/>
    <m/>
    <m/>
    <m/>
    <n v="2602"/>
    <s v="NLBTR"/>
    <s v="MCP"/>
    <s v="START Light Maintenance ing-ec valuation"/>
    <s v="END Light Maintenance ing-ec valuation"/>
    <d v="2026-03-07T10:50:00"/>
    <d v="2026-03-07T10:54:00"/>
    <d v="2026-03-07T10:54:00"/>
    <s v="NULL"/>
    <s v="Completed"/>
    <x v="96"/>
    <n v="1"/>
    <s v="Light Maintenance ing-ec valuation"/>
    <n v="7.0000000000000007E-2"/>
    <n v="0"/>
    <n v="7.0000000000000007E-2"/>
    <n v="0"/>
    <n v="0"/>
    <n v="7.0000000000000007E-2"/>
    <m/>
    <m/>
    <n v="0"/>
    <n v="0"/>
    <n v="7.0000000000000007E-2"/>
    <n v="0"/>
    <n v="7.0000000000000007E-2"/>
    <m/>
    <m/>
    <m/>
    <m/>
    <m/>
    <m/>
    <m/>
    <m/>
    <m/>
    <m/>
    <m/>
    <m/>
    <m/>
  </r>
  <r>
    <s v="EC"/>
    <s v="NLBTREC46088.4541666667"/>
    <m/>
    <s v="ing-ec valuation"/>
    <s v="MCPNLBTRECing-ec valuation"/>
    <s v="MCPNLBTREC"/>
    <x v="1"/>
    <s v="For Rerun"/>
    <x v="0"/>
    <x v="271"/>
    <s v="Y"/>
    <m/>
    <m/>
    <m/>
    <n v="2602"/>
    <s v="NLBTR"/>
    <s v="MCP"/>
    <s v="START ing-ec valuation"/>
    <s v="END ing-ec valuation"/>
    <d v="2026-03-07T10:54:00"/>
    <d v="2026-03-07T11:18:00"/>
    <d v="2026-03-07T11:18:00"/>
    <s v="NULL"/>
    <s v="Completed"/>
    <x v="96"/>
    <n v="1"/>
    <s v="ing-ec valuation"/>
    <n v="0.4"/>
    <n v="0.4"/>
    <n v="0"/>
    <n v="0"/>
    <n v="0.4"/>
    <n v="0.4"/>
    <m/>
    <m/>
    <n v="0.4"/>
    <n v="0"/>
    <n v="0"/>
    <n v="0.4"/>
    <n v="0.4"/>
    <m/>
    <m/>
    <m/>
    <m/>
    <m/>
    <m/>
    <m/>
    <m/>
    <m/>
    <m/>
    <m/>
    <m/>
    <m/>
  </r>
  <r>
    <s v="EC"/>
    <s v="NLBTREC46088.4708333333"/>
    <m/>
    <s v="ing-ec valuation OLAP exports"/>
    <s v="MCPNLBTRECing-ec valuation OLAP exports"/>
    <s v="MCPNLBTREC"/>
    <x v="1"/>
    <s v="For Rerun"/>
    <x v="0"/>
    <x v="272"/>
    <s v="Y"/>
    <m/>
    <m/>
    <m/>
    <n v="2602"/>
    <s v="NLBTR"/>
    <s v="MCP"/>
    <s v="START ing-ec valuation OLAP exports"/>
    <s v="END ing-ec valuation OLAP exports"/>
    <d v="2026-03-07T11:18:00"/>
    <d v="2026-03-07T15:28:00"/>
    <d v="2026-03-07T15:28:00"/>
    <s v="NULL"/>
    <s v="Completed"/>
    <x v="96"/>
    <n v="1"/>
    <s v="ing-ec valuation OLAP exports"/>
    <n v="4.17"/>
    <n v="4.17"/>
    <n v="0"/>
    <n v="0"/>
    <n v="4.17"/>
    <n v="4.17"/>
    <m/>
    <m/>
    <n v="4.17"/>
    <n v="0"/>
    <n v="0"/>
    <n v="4.17"/>
    <n v="4.17"/>
    <m/>
    <m/>
    <m/>
    <m/>
    <m/>
    <m/>
    <m/>
    <m/>
    <m/>
    <m/>
    <m/>
    <m/>
    <m/>
  </r>
  <r>
    <s v="Valuation (NPV)"/>
    <s v="BEDBValuation (NPV)46088.5986111111"/>
    <m/>
    <s v="export to ara"/>
    <s v="MCPBEDBValuation (NPV)export to ara"/>
    <s v="MCPBEDBValuation (NPV)"/>
    <x v="1"/>
    <s v="For Rerun"/>
    <x v="0"/>
    <x v="273"/>
    <s v="Y"/>
    <m/>
    <m/>
    <m/>
    <n v="2602"/>
    <s v="BEDB"/>
    <s v="MCP"/>
    <s v="START export to ara"/>
    <s v="END export to ara"/>
    <d v="2026-03-07T14:22:00"/>
    <d v="2026-03-07T14:24:00"/>
    <d v="2026-03-07T14:26:00"/>
    <s v="NULL"/>
    <s v="Completed"/>
    <x v="92"/>
    <n v="1"/>
    <s v="export to ara"/>
    <n v="0.03"/>
    <n v="0"/>
    <n v="0.03"/>
    <n v="0"/>
    <n v="0"/>
    <n v="0.03"/>
    <m/>
    <m/>
    <n v="0"/>
    <n v="0"/>
    <n v="0.03"/>
    <n v="0"/>
    <n v="0.03"/>
    <m/>
    <m/>
    <m/>
    <m/>
    <m/>
    <m/>
    <m/>
    <m/>
    <m/>
    <m/>
    <m/>
    <m/>
    <m/>
  </r>
  <r>
    <s v="Valuation (NPV)"/>
    <s v="BEDBValuation (NPV)46088.6013888889"/>
    <m/>
    <s v="Light Maintenance"/>
    <s v="MCPBEDBValuation (NPV)Light Maintenance"/>
    <s v="MCPBEDBValuation (NPV)"/>
    <x v="1"/>
    <s v="For Rerun"/>
    <x v="0"/>
    <x v="274"/>
    <s v="Y"/>
    <m/>
    <m/>
    <m/>
    <n v="2602"/>
    <s v="BEDB"/>
    <s v="MCP"/>
    <s v="START Light Maintenance"/>
    <s v="END Light Maintenance"/>
    <d v="2026-03-07T14:26:00"/>
    <d v="2026-03-07T14:50:00"/>
    <d v="2026-03-07T14:50:00"/>
    <s v="NULL"/>
    <s v="Completed"/>
    <x v="97"/>
    <n v="1"/>
    <s v="Light Maintenance"/>
    <n v="0.4"/>
    <n v="0"/>
    <n v="0.4"/>
    <n v="0"/>
    <n v="0"/>
    <n v="0.4"/>
    <m/>
    <m/>
    <n v="0"/>
    <n v="0"/>
    <n v="0.4"/>
    <n v="0"/>
    <n v="0.4"/>
    <m/>
    <m/>
    <m/>
    <m/>
    <m/>
    <m/>
    <m/>
    <m/>
    <m/>
    <m/>
    <m/>
    <m/>
    <m/>
  </r>
  <r>
    <s v="Valuation (NPV)"/>
    <s v="BEDBValuation (NPV)46088.6180555556"/>
    <m/>
    <s v="valuation report OLAP exports"/>
    <s v="MCPBEDBValuation (NPV)valuation report OLAP exports"/>
    <s v="MCPBEDBValuation (NPV)"/>
    <x v="1"/>
    <s v="For Rerun"/>
    <x v="0"/>
    <x v="275"/>
    <s v="Y"/>
    <m/>
    <m/>
    <m/>
    <n v="2602"/>
    <s v="BEDB"/>
    <s v="MCP"/>
    <s v="START valuation report OLAP exports"/>
    <s v="END valuation report OLAP exports"/>
    <d v="2026-03-07T14:50:00"/>
    <d v="2026-03-07T15:40:00"/>
    <d v="2026-03-07T15:40:00"/>
    <s v="NULL"/>
    <s v="Completed"/>
    <x v="97"/>
    <n v="1"/>
    <s v="valuation report OLAP exports"/>
    <n v="0.83"/>
    <n v="0.83"/>
    <n v="0"/>
    <n v="0"/>
    <n v="0.83"/>
    <n v="0.83"/>
    <m/>
    <m/>
    <n v="0.83"/>
    <n v="0"/>
    <n v="0"/>
    <n v="0.83"/>
    <n v="0.83"/>
    <m/>
    <m/>
    <m/>
    <m/>
    <m/>
    <m/>
    <m/>
    <m/>
    <m/>
    <m/>
    <m/>
    <m/>
    <m/>
  </r>
  <r>
    <s v="EC"/>
    <s v="NLBTREC46088.6444444444"/>
    <m/>
    <s v="ing-ec valuation QRM Reporter exports"/>
    <s v="MCPNLBTRECing-ec valuation QRM Reporter exports"/>
    <s v="MCPNLBTREC"/>
    <x v="1"/>
    <s v="For Rerun"/>
    <x v="0"/>
    <x v="276"/>
    <s v="Y"/>
    <m/>
    <m/>
    <m/>
    <n v="2602"/>
    <s v="NLBTR"/>
    <s v="MCP"/>
    <s v="START ing-ec valuation QRM Reporter exports"/>
    <s v="END ing-ec valuation QRM Reporter exports"/>
    <d v="2026-03-07T15:28:00"/>
    <d v="2026-03-07T15:35:00"/>
    <d v="2026-03-07T15:36:00"/>
    <s v="NULL"/>
    <s v="Completed"/>
    <x v="96"/>
    <n v="1"/>
    <s v="ing-ec valuation QRM Reporter exports"/>
    <n v="0.12"/>
    <n v="0.12"/>
    <n v="0"/>
    <n v="0"/>
    <n v="0.12"/>
    <n v="0.12"/>
    <m/>
    <m/>
    <n v="0.12"/>
    <n v="0"/>
    <n v="0"/>
    <n v="0.12"/>
    <n v="0.12"/>
    <m/>
    <m/>
    <m/>
    <m/>
    <m/>
    <m/>
    <m/>
    <m/>
    <m/>
    <m/>
    <m/>
    <m/>
    <m/>
  </r>
  <r>
    <s v="KR"/>
    <s v="NLBTRKR46088.65"/>
    <m/>
    <s v="Light Maintenance KR valuation"/>
    <s v="MCPNLBTRKRLight Maintenance KR valuation"/>
    <s v="MCPNLBTRKR"/>
    <x v="1"/>
    <s v="For Rerun"/>
    <x v="0"/>
    <x v="277"/>
    <s v="Y"/>
    <m/>
    <m/>
    <m/>
    <n v="2602"/>
    <s v="NLBTR"/>
    <s v="MCP"/>
    <s v="START Light Maintenance KR valuation"/>
    <s v="END Light Maintenance KR valuation"/>
    <d v="2026-03-07T15:36:00"/>
    <d v="2026-03-07T15:42:00"/>
    <d v="2026-03-07T15:42:00"/>
    <s v="NULL"/>
    <s v="Completed"/>
    <x v="98"/>
    <n v="1"/>
    <s v="Light Maintenance KR valuation"/>
    <n v="0.1"/>
    <n v="0"/>
    <n v="0.1"/>
    <n v="0"/>
    <n v="0"/>
    <n v="0.1"/>
    <m/>
    <m/>
    <n v="0"/>
    <n v="0"/>
    <n v="0.1"/>
    <n v="0"/>
    <n v="0.1"/>
    <m/>
    <m/>
    <m/>
    <m/>
    <m/>
    <m/>
    <m/>
    <m/>
    <m/>
    <m/>
    <m/>
    <m/>
    <m/>
  </r>
  <r>
    <s v="Valuation (NPV)"/>
    <s v="BEDBValuation (NPV)46088.6527777778"/>
    <m/>
    <s v="valuation report QRM Reporter exports"/>
    <s v="MCPBEDBValuation (NPV)valuation report QRM Reporter exports"/>
    <s v="MCPBEDBValuation (NPV)"/>
    <x v="1"/>
    <s v="For Rerun"/>
    <x v="0"/>
    <x v="278"/>
    <s v="Y"/>
    <m/>
    <m/>
    <m/>
    <n v="2602"/>
    <s v="BEDB"/>
    <s v="MCP"/>
    <s v="START valuation report QRM Reporter exports"/>
    <s v="END valuation report QRM Reporter exports"/>
    <d v="2026-03-07T15:40:00"/>
    <d v="2026-03-07T15:45:00"/>
    <d v="2026-03-08T20:19:00"/>
    <s v="NULL"/>
    <s v="Completed"/>
    <x v="97"/>
    <n v="1"/>
    <s v="valuation report QRM Reporter exports"/>
    <n v="0.08"/>
    <n v="0.08"/>
    <n v="0"/>
    <n v="0"/>
    <n v="0.08"/>
    <n v="0.08"/>
    <m/>
    <m/>
    <n v="0.08"/>
    <n v="0"/>
    <n v="0"/>
    <n v="0.08"/>
    <n v="0.08"/>
    <m/>
    <m/>
    <m/>
    <m/>
    <m/>
    <m/>
    <m/>
    <m/>
    <m/>
    <m/>
    <m/>
    <m/>
    <m/>
  </r>
  <r>
    <s v="KR"/>
    <s v="NLBTRKR46088.6541666667"/>
    <m/>
    <s v="bpv-kr valuation"/>
    <s v="MCPNLBTRKRbpv-kr valuation"/>
    <s v="MCPNLBTRKR"/>
    <x v="1"/>
    <s v="For Rerun"/>
    <x v="0"/>
    <x v="279"/>
    <s v="Y"/>
    <m/>
    <m/>
    <m/>
    <n v="2602"/>
    <s v="NLBTR"/>
    <s v="MCP"/>
    <s v="START bpv-kr valuation"/>
    <s v="END bpv-kr valuation"/>
    <d v="2026-03-07T15:42:00"/>
    <d v="2026-03-07T16:04:00"/>
    <d v="2026-03-07T16:04:00"/>
    <s v="NULL"/>
    <s v="Completed"/>
    <x v="98"/>
    <n v="1"/>
    <s v="bpv-kr valuation"/>
    <n v="0.37"/>
    <n v="0.37"/>
    <n v="0"/>
    <n v="0"/>
    <n v="0.37"/>
    <n v="0.37"/>
    <m/>
    <m/>
    <n v="0.37"/>
    <n v="0"/>
    <n v="0"/>
    <n v="0.37"/>
    <n v="0.37"/>
    <m/>
    <m/>
    <m/>
    <m/>
    <m/>
    <m/>
    <m/>
    <m/>
    <m/>
    <m/>
    <m/>
    <m/>
    <m/>
  </r>
  <r>
    <s v="KR"/>
    <s v="NLBTRKR46088.6694444444"/>
    <m/>
    <s v="bpv-kr valuation OLAP exports"/>
    <s v="MCPNLBTRKRbpv-kr valuation OLAP exports"/>
    <s v="MCPNLBTRKR"/>
    <x v="1"/>
    <s v="For Rerun"/>
    <x v="0"/>
    <x v="280"/>
    <s v="Y"/>
    <m/>
    <m/>
    <m/>
    <n v="2602"/>
    <s v="NLBTR"/>
    <s v="MCP"/>
    <s v="START bpv-kr valuation OLAP exports"/>
    <s v="END bpv-kr valuation OLAP exports"/>
    <d v="2026-03-07T16:04:00"/>
    <d v="2026-03-07T17:53:00"/>
    <d v="2026-03-07T17:53:00"/>
    <s v="NULL"/>
    <s v="Completed"/>
    <x v="98"/>
    <n v="1"/>
    <s v="bpv-kr valuation OLAP exports"/>
    <n v="1.82"/>
    <n v="1.82"/>
    <n v="0"/>
    <n v="0"/>
    <n v="1.82"/>
    <n v="1.82"/>
    <m/>
    <m/>
    <n v="1.82"/>
    <n v="0"/>
    <n v="0"/>
    <n v="1.82"/>
    <n v="1.82"/>
    <m/>
    <m/>
    <m/>
    <m/>
    <m/>
    <m/>
    <m/>
    <m/>
    <m/>
    <m/>
    <m/>
    <m/>
    <m/>
  </r>
  <r>
    <s v="KR"/>
    <s v="NLBTRKR46088.7451388889"/>
    <m/>
    <s v="bpv-kr valuation QRM Reporter exports"/>
    <s v="MCPNLBTRKRbpv-kr valuation QRM Reporter exports"/>
    <s v="MCPNLBTRKR"/>
    <x v="1"/>
    <s v="For Rerun"/>
    <x v="0"/>
    <x v="281"/>
    <s v="Y"/>
    <m/>
    <m/>
    <m/>
    <n v="2602"/>
    <s v="NLBTR"/>
    <s v="MCP"/>
    <s v="START bpv-kr valuation QRM Reporter exports"/>
    <s v="END bpv-kr valuation QRM Reporter exports"/>
    <d v="2026-03-07T17:53:00"/>
    <d v="2026-03-07T17:53:00"/>
    <d v="2026-03-07T17:54:00"/>
    <s v="NULL"/>
    <s v="Completed"/>
    <x v="98"/>
    <n v="1"/>
    <s v="bpv-kr valuation QRM Reporter exports"/>
    <n v="0"/>
    <n v="0"/>
    <n v="0"/>
    <n v="0"/>
    <n v="0"/>
    <n v="0"/>
    <m/>
    <m/>
    <n v="0"/>
    <n v="0"/>
    <n v="0"/>
    <n v="0"/>
    <n v="0"/>
    <m/>
    <m/>
    <m/>
    <m/>
    <m/>
    <m/>
    <m/>
    <m/>
    <m/>
    <m/>
    <m/>
    <m/>
    <m/>
  </r>
  <r>
    <s v="ITS"/>
    <s v="NLBTRITS46088.7458333333"/>
    <m/>
    <s v="ITS planning run"/>
    <s v="MCPNLBTRITSITS planning run"/>
    <s v="MCPNLBTRITS"/>
    <x v="1"/>
    <s v="For Rerun"/>
    <x v="0"/>
    <x v="282"/>
    <s v="Y"/>
    <m/>
    <m/>
    <m/>
    <n v="2602"/>
    <s v="NLBTR"/>
    <s v="MCP"/>
    <s v="START ITS planning run"/>
    <s v="END ITS planning run"/>
    <d v="2026-03-07T17:54:00"/>
    <d v="2026-03-07T18:29:00"/>
    <d v="2026-03-07T18:30:00"/>
    <s v="NULL"/>
    <s v="Completed"/>
    <x v="99"/>
    <n v="1"/>
    <s v="ITS planning run"/>
    <n v="0.57999999999999996"/>
    <n v="0.57999999999999996"/>
    <n v="0"/>
    <n v="0"/>
    <n v="0.57999999999999996"/>
    <n v="0.57999999999999996"/>
    <m/>
    <m/>
    <n v="0.57999999999999996"/>
    <n v="0"/>
    <n v="0"/>
    <n v="0.57999999999999996"/>
    <n v="0.57999999999999996"/>
    <m/>
    <m/>
    <m/>
    <m/>
    <m/>
    <m/>
    <m/>
    <m/>
    <m/>
    <m/>
    <m/>
    <m/>
    <m/>
  </r>
  <r>
    <s v="GAP"/>
    <s v="NLBTRGAP46088.7708333333"/>
    <m/>
    <s v="gap planning"/>
    <s v="MCPNLBTRGAPgap planning"/>
    <s v="MCPNLBTRGAP"/>
    <x v="1"/>
    <s v="For Rerun"/>
    <x v="0"/>
    <x v="283"/>
    <s v="Y"/>
    <m/>
    <m/>
    <m/>
    <n v="2602"/>
    <s v="NLBTR"/>
    <s v="MCP"/>
    <s v="START gap planning"/>
    <s v="NULL"/>
    <d v="2026-03-07T18:30:00"/>
    <d v="2026-03-07T20:52:00"/>
    <d v="2026-03-08T01:09:00"/>
    <s v="Exception Info: Workflow finished with errors. (line: 44)  "/>
    <s v="Failed"/>
    <x v="100"/>
    <n v="1"/>
    <s v="gap planning"/>
    <n v="2.37"/>
    <n v="2.37"/>
    <n v="0"/>
    <n v="0"/>
    <n v="2.37"/>
    <n v="2.37"/>
    <m/>
    <m/>
    <n v="2.37"/>
    <n v="0"/>
    <n v="0"/>
    <n v="2.37"/>
    <n v="2.37"/>
    <m/>
    <m/>
    <m/>
    <m/>
    <m/>
    <m/>
    <m/>
    <m/>
    <m/>
    <m/>
    <m/>
    <m/>
    <m/>
  </r>
  <r>
    <s v="Load Compare Spreads"/>
    <s v="LUDBLoad Compare Spreads46089.0020833333"/>
    <m/>
    <s v="load Spreads"/>
    <s v="MRPLUDBLoad Compare Spreadsload Spreads"/>
    <s v="MRPLUDBLoad Compare Spreads"/>
    <x v="0"/>
    <s v="Completed"/>
    <x v="0"/>
    <x v="284"/>
    <s v="Y"/>
    <m/>
    <m/>
    <m/>
    <n v="2602"/>
    <s v="LUDB"/>
    <s v="MRP"/>
    <s v="START load Spreads"/>
    <s v="END load Spreads"/>
    <d v="2026-03-08T00:03:00"/>
    <d v="2026-03-08T00:13:00"/>
    <d v="2026-03-08T00:13:00"/>
    <s v="NULL"/>
    <s v="Completed"/>
    <x v="101"/>
    <n v="1"/>
    <s v="load Spreads"/>
    <n v="0.17"/>
    <n v="0"/>
    <n v="0.17"/>
    <n v="0"/>
    <n v="0"/>
    <n v="0.17"/>
    <m/>
    <m/>
    <n v="0"/>
    <n v="0"/>
    <n v="0.17"/>
    <n v="0"/>
    <n v="0.17"/>
    <m/>
    <m/>
    <m/>
    <m/>
    <m/>
    <m/>
    <m/>
    <m/>
    <m/>
    <m/>
    <m/>
    <m/>
    <m/>
  </r>
  <r>
    <s v="Load Compare Spreads"/>
    <s v="PLDBLoad Compare Spreads46089.0041666667"/>
    <m/>
    <s v="load Spreads"/>
    <s v="MCPPLDBLoad Compare Spreadsload Spreads"/>
    <s v="MCPPLDBLoad Compare Spreads"/>
    <x v="0"/>
    <s v="Completed"/>
    <x v="0"/>
    <x v="285"/>
    <s v="Y"/>
    <m/>
    <m/>
    <m/>
    <n v="2602"/>
    <s v="PLDB"/>
    <s v="MCP"/>
    <s v="START load Spreads"/>
    <s v="END load Spreads"/>
    <d v="2026-03-08T00:06:00"/>
    <d v="2026-03-08T00:34:00"/>
    <d v="2026-03-08T00:34:00"/>
    <s v="NULL"/>
    <s v="Completed"/>
    <x v="90"/>
    <n v="1"/>
    <s v="load Spreads"/>
    <n v="0.47"/>
    <n v="0"/>
    <n v="0.47"/>
    <n v="0"/>
    <n v="0"/>
    <n v="0.47"/>
    <m/>
    <m/>
    <n v="0"/>
    <n v="0"/>
    <n v="0.47"/>
    <n v="0"/>
    <n v="0.47"/>
    <m/>
    <m/>
    <m/>
    <m/>
    <m/>
    <m/>
    <m/>
    <m/>
    <m/>
    <m/>
    <m/>
    <m/>
    <m/>
  </r>
  <r>
    <s v="Load Compare Spreads"/>
    <s v="LUDBLoad Compare Spreads46089.0090277778"/>
    <m/>
    <s v="Spreads comparison"/>
    <s v="MRPLUDBLoad Compare SpreadsSpreads comparison"/>
    <s v="MRPLUDBLoad Compare Spreads"/>
    <x v="0"/>
    <s v="Completed"/>
    <x v="0"/>
    <x v="286"/>
    <s v="Y"/>
    <m/>
    <m/>
    <m/>
    <n v="2602"/>
    <s v="LUDB"/>
    <s v="MRP"/>
    <s v="START Spreads comparison"/>
    <s v="END Spreads comparison"/>
    <d v="2026-03-08T00:13:00"/>
    <d v="2026-03-08T00:13:00"/>
    <d v="2026-03-08T00:14:00"/>
    <s v="NULL"/>
    <s v="Completed"/>
    <x v="101"/>
    <n v="1"/>
    <s v="Spreads comparison"/>
    <n v="0"/>
    <n v="0"/>
    <n v="0"/>
    <n v="0"/>
    <n v="0"/>
    <n v="0"/>
    <m/>
    <m/>
    <n v="0"/>
    <n v="0"/>
    <n v="0"/>
    <n v="0"/>
    <n v="0"/>
    <m/>
    <m/>
    <m/>
    <m/>
    <m/>
    <m/>
    <m/>
    <m/>
    <m/>
    <m/>
    <m/>
    <m/>
    <m/>
  </r>
  <r>
    <s v="Load Compare MP"/>
    <s v="LUDBLoad Compare MP46089.0097222222"/>
    <m/>
    <s v="load MPs"/>
    <s v="MRPLUDBLoad Compare MPload MPs"/>
    <s v="MRPLUDBLoad Compare MP"/>
    <x v="0"/>
    <s v="Completed"/>
    <x v="0"/>
    <x v="287"/>
    <s v="Y"/>
    <m/>
    <m/>
    <m/>
    <n v="2602"/>
    <s v="LUDB"/>
    <s v="MRP"/>
    <s v="START load MPs"/>
    <s v="END load MPs"/>
    <d v="2026-03-08T00:14:00"/>
    <d v="2026-03-08T00:17:00"/>
    <d v="2026-03-08T00:17:00"/>
    <s v="NULL"/>
    <s v="Completed"/>
    <x v="102"/>
    <n v="1"/>
    <s v="load MPs"/>
    <n v="0.05"/>
    <n v="0"/>
    <n v="0.05"/>
    <n v="0"/>
    <n v="0"/>
    <n v="0.05"/>
    <m/>
    <m/>
    <n v="0"/>
    <n v="0"/>
    <n v="0.05"/>
    <n v="0"/>
    <n v="0.05"/>
    <m/>
    <m/>
    <m/>
    <m/>
    <m/>
    <m/>
    <m/>
    <m/>
    <m/>
    <m/>
    <m/>
    <m/>
    <m/>
  </r>
  <r>
    <s v="Load Compare MP"/>
    <s v="LUDBLoad Compare MP46089.0118055556"/>
    <m/>
    <s v="Model parameters comparison"/>
    <s v="MRPLUDBLoad Compare MPModel parameters comparison"/>
    <s v="MRPLUDBLoad Compare MP"/>
    <x v="0"/>
    <s v="Completed"/>
    <x v="0"/>
    <x v="288"/>
    <s v="Y"/>
    <m/>
    <m/>
    <m/>
    <n v="2602"/>
    <s v="LUDB"/>
    <s v="MRP"/>
    <s v="START Model parameters comparison"/>
    <s v="END Model parameters comparison"/>
    <d v="2026-03-08T00:17:00"/>
    <d v="2026-03-08T00:18:00"/>
    <d v="2026-03-08T00:19:00"/>
    <s v="NULL"/>
    <s v="Completed"/>
    <x v="102"/>
    <n v="1"/>
    <s v="Model parameters comparison"/>
    <n v="0.02"/>
    <n v="0"/>
    <n v="0.02"/>
    <n v="0"/>
    <n v="0"/>
    <n v="0.02"/>
    <m/>
    <m/>
    <n v="0"/>
    <n v="0"/>
    <n v="0.02"/>
    <n v="0"/>
    <n v="0.02"/>
    <m/>
    <m/>
    <m/>
    <m/>
    <m/>
    <m/>
    <m/>
    <m/>
    <m/>
    <m/>
    <m/>
    <m/>
    <m/>
  </r>
  <r>
    <s v="Load Market"/>
    <s v="LUDBLoad Market46089.0131944444"/>
    <m/>
    <s v="load Market"/>
    <s v="MRPLUDBLoad Marketload Market"/>
    <s v="MRPLUDBLoad Market"/>
    <x v="0"/>
    <s v="Completed"/>
    <x v="0"/>
    <x v="289"/>
    <s v="N"/>
    <m/>
    <m/>
    <m/>
    <n v="2602"/>
    <s v="LUDB"/>
    <s v="MRP"/>
    <s v="START load Market"/>
    <s v="END load Market"/>
    <d v="2026-03-08T00:19:00"/>
    <d v="2026-03-08T00:55:00"/>
    <d v="2026-03-08T00:55:00"/>
    <s v="NULL"/>
    <s v="Completed"/>
    <x v="103"/>
    <n v="1"/>
    <s v="load Market"/>
    <n v="0.6"/>
    <n v="0"/>
    <n v="0.6"/>
    <n v="0"/>
    <n v="0"/>
    <n v="0.6"/>
    <m/>
    <m/>
    <n v="0"/>
    <n v="0"/>
    <n v="0.6"/>
    <n v="0"/>
    <n v="0.6"/>
    <m/>
    <m/>
    <m/>
    <m/>
    <m/>
    <m/>
    <m/>
    <m/>
    <m/>
    <m/>
    <m/>
    <m/>
    <m/>
  </r>
  <r>
    <s v="Load Compare Spreads"/>
    <s v="PLDBLoad Compare Spreads46089.0236111111"/>
    <m/>
    <s v="Spreads comparison"/>
    <s v="MCPPLDBLoad Compare SpreadsSpreads comparison"/>
    <s v="MCPPLDBLoad Compare Spreads"/>
    <x v="0"/>
    <s v="Completed"/>
    <x v="0"/>
    <x v="290"/>
    <s v="Y"/>
    <m/>
    <m/>
    <m/>
    <n v="2602"/>
    <s v="PLDB"/>
    <s v="MCP"/>
    <s v="START Spreads comparison"/>
    <s v="END Spreads comparison"/>
    <d v="2026-03-08T00:34:00"/>
    <d v="2026-03-08T00:35:00"/>
    <d v="2026-03-10T10:02:00"/>
    <s v="NULL"/>
    <s v="Completed"/>
    <x v="90"/>
    <n v="1"/>
    <s v="Spreads comparison"/>
    <n v="0.02"/>
    <n v="0"/>
    <n v="0.02"/>
    <n v="0"/>
    <n v="0"/>
    <n v="0.02"/>
    <m/>
    <m/>
    <n v="0"/>
    <n v="0"/>
    <n v="0.02"/>
    <n v="0"/>
    <n v="0.02"/>
    <m/>
    <m/>
    <m/>
    <m/>
    <m/>
    <m/>
    <m/>
    <m/>
    <m/>
    <m/>
    <m/>
    <m/>
    <m/>
  </r>
  <r>
    <s v="Create NTG"/>
    <s v="LUDBCreate NTG46089.0381944444"/>
    <m/>
    <s v="NTG Creation"/>
    <s v="MRPLUDBCreate NTGNTG Creation"/>
    <s v="MRPLUDBCreate NTG"/>
    <x v="0"/>
    <s v="Completed"/>
    <x v="0"/>
    <x v="291"/>
    <s v="N"/>
    <m/>
    <m/>
    <m/>
    <n v="2602"/>
    <s v="LUDB"/>
    <s v="MRP"/>
    <s v="START NTG Creation"/>
    <s v="END NTG Creation"/>
    <d v="2026-03-08T00:55:00"/>
    <d v="2026-03-08T00:56:00"/>
    <d v="2026-03-09T16:27:00"/>
    <s v="NULL"/>
    <s v="Completed"/>
    <x v="104"/>
    <n v="1"/>
    <s v="NTG Creation"/>
    <n v="0.02"/>
    <n v="0"/>
    <n v="0.02"/>
    <n v="0"/>
    <n v="0"/>
    <n v="0.02"/>
    <m/>
    <m/>
    <n v="0"/>
    <n v="0"/>
    <n v="0.02"/>
    <n v="0"/>
    <n v="0.02"/>
    <m/>
    <m/>
    <m/>
    <m/>
    <m/>
    <m/>
    <m/>
    <m/>
    <m/>
    <m/>
    <m/>
    <m/>
    <m/>
  </r>
  <r>
    <s v="GAP"/>
    <s v="NLBTRGAP46089.0479166667"/>
    <m/>
    <s v="gap planning"/>
    <s v="MCPNLBTRGAPgap planning"/>
    <s v="MCPNLBTRGAP"/>
    <x v="1"/>
    <s v="For Rerun"/>
    <x v="0"/>
    <x v="292"/>
    <s v="Y"/>
    <m/>
    <m/>
    <m/>
    <n v="2602"/>
    <s v="NLBTR"/>
    <s v="MCP"/>
    <s v="START gap planning"/>
    <s v="END gap planning"/>
    <d v="2026-03-08T01:09:00"/>
    <d v="2026-03-08T02:56:00"/>
    <d v="2026-03-08T02:57:00"/>
    <s v="NULL"/>
    <s v="Completed"/>
    <x v="105"/>
    <n v="2"/>
    <s v="gap planning"/>
    <n v="1.78"/>
    <n v="1.78"/>
    <n v="0"/>
    <n v="0"/>
    <n v="1.78"/>
    <n v="1.78"/>
    <m/>
    <m/>
    <n v="1.78"/>
    <n v="0"/>
    <n v="0"/>
    <n v="1.78"/>
    <n v="1.78"/>
    <m/>
    <m/>
    <m/>
    <m/>
    <m/>
    <m/>
    <m/>
    <m/>
    <m/>
    <m/>
    <m/>
    <m/>
    <m/>
  </r>
  <r>
    <s v="Import Strategies"/>
    <s v="NLBTRImport Strategies46089.1229166667"/>
    <m/>
    <s v="import strategies"/>
    <s v="MCPNLBTRImport Strategiesimport strategies"/>
    <s v="MCPNLBTRImport Strategies"/>
    <x v="1"/>
    <s v="For Rerun"/>
    <x v="0"/>
    <x v="293"/>
    <s v="Y"/>
    <m/>
    <m/>
    <m/>
    <n v="2602"/>
    <s v="NLBTR"/>
    <s v="MCP"/>
    <s v="START import strategies"/>
    <s v="END import strategies"/>
    <d v="2026-03-08T02:57:00"/>
    <d v="2026-03-08T03:42:00"/>
    <d v="2026-03-08T03:43:00"/>
    <s v="NULL"/>
    <s v="Completed"/>
    <x v="106"/>
    <n v="1"/>
    <s v="import strategies"/>
    <n v="0.75"/>
    <n v="0.75"/>
    <n v="0"/>
    <n v="0"/>
    <n v="0.75"/>
    <n v="0.75"/>
    <m/>
    <m/>
    <n v="0.75"/>
    <n v="0"/>
    <n v="0"/>
    <n v="0.75"/>
    <n v="0.75"/>
    <m/>
    <m/>
    <m/>
    <m/>
    <m/>
    <m/>
    <m/>
    <m/>
    <m/>
    <m/>
    <m/>
    <m/>
    <m/>
  </r>
  <r>
    <s v="Planning (NII)"/>
    <s v="NLBTRPlanning (NII)46089.1548611111"/>
    <m/>
    <s v="planning run01"/>
    <s v="MCPNLBTRPlanning (NII)planning run01"/>
    <s v="MCPNLBTRPlanning (NII)"/>
    <x v="1"/>
    <s v="For Rerun"/>
    <x v="0"/>
    <x v="294"/>
    <s v="Y"/>
    <m/>
    <m/>
    <m/>
    <n v="2602"/>
    <s v="NLBTR"/>
    <s v="MCP"/>
    <s v="START planning run01"/>
    <s v="END planning run01"/>
    <d v="2026-03-08T03:43:00"/>
    <d v="2026-03-08T09:39:00"/>
    <d v="2026-03-08T09:39:00"/>
    <s v="NULL"/>
    <s v="Completed"/>
    <x v="107"/>
    <n v="1"/>
    <s v="planning run01"/>
    <n v="5.93"/>
    <n v="5.93"/>
    <n v="0"/>
    <n v="0"/>
    <n v="5.93"/>
    <n v="5.93"/>
    <m/>
    <m/>
    <n v="5.93"/>
    <n v="0"/>
    <n v="0"/>
    <n v="5.93"/>
    <n v="5.93"/>
    <m/>
    <m/>
    <m/>
    <m/>
    <m/>
    <m/>
    <m/>
    <m/>
    <m/>
    <m/>
    <m/>
    <m/>
    <m/>
  </r>
  <r>
    <s v="Load Pos"/>
    <s v="TRDBLoad Pos46089.2083333333"/>
    <m/>
    <s v="load"/>
    <s v="MCPTRDBLoad Posload"/>
    <s v="MCPTRDBLoad Pos"/>
    <x v="0"/>
    <s v="Completed"/>
    <x v="0"/>
    <x v="295"/>
    <s v="Y"/>
    <m/>
    <m/>
    <m/>
    <n v="2602"/>
    <s v="TRDB"/>
    <s v="MCP"/>
    <s v="START load"/>
    <s v="END load"/>
    <d v="2026-03-08T05:00:00"/>
    <d v="2026-03-08T05:19:00"/>
    <d v="2026-03-08T05:19:00"/>
    <s v="NULL"/>
    <s v="Completed"/>
    <x v="108"/>
    <n v="1"/>
    <s v="load"/>
    <n v="0.32"/>
    <n v="0"/>
    <n v="0.32"/>
    <n v="0"/>
    <n v="0"/>
    <n v="0.32"/>
    <m/>
    <m/>
    <n v="0"/>
    <n v="0"/>
    <n v="0.32"/>
    <n v="0"/>
    <n v="0.32"/>
    <m/>
    <m/>
    <m/>
    <m/>
    <m/>
    <m/>
    <m/>
    <m/>
    <m/>
    <m/>
    <m/>
    <m/>
    <m/>
  </r>
  <r>
    <s v="Load Pos"/>
    <s v="TRDBLoad Pos46089.2215277778"/>
    <m/>
    <s v="Stratification"/>
    <s v="MCPTRDBLoad PosStratification"/>
    <s v="MCPTRDBLoad Pos"/>
    <x v="0"/>
    <s v="Completed"/>
    <x v="0"/>
    <x v="296"/>
    <s v="Y"/>
    <m/>
    <m/>
    <m/>
    <n v="2602"/>
    <s v="TRDB"/>
    <s v="MCP"/>
    <s v="START Stratification"/>
    <s v="END Stratification"/>
    <d v="2026-03-08T05:19:00"/>
    <d v="2026-03-08T05:26:00"/>
    <d v="2026-03-08T05:26:00"/>
    <s v="NULL"/>
    <s v="Completed"/>
    <x v="108"/>
    <n v="1"/>
    <s v="Stratification"/>
    <n v="0.12"/>
    <n v="0"/>
    <n v="0.12"/>
    <n v="0"/>
    <n v="0"/>
    <n v="0.12"/>
    <m/>
    <m/>
    <n v="0"/>
    <n v="0"/>
    <n v="0.12"/>
    <n v="0"/>
    <n v="0.12"/>
    <m/>
    <m/>
    <m/>
    <m/>
    <m/>
    <m/>
    <m/>
    <m/>
    <m/>
    <m/>
    <m/>
    <m/>
    <m/>
  </r>
  <r>
    <s v="Load Pos"/>
    <s v="TRDBLoad Pos46089.2263888889"/>
    <m/>
    <s v="Position report exports"/>
    <s v="MCPTRDBLoad PosPosition report exports"/>
    <s v="MCPTRDBLoad Pos"/>
    <x v="0"/>
    <s v="Completed"/>
    <x v="0"/>
    <x v="297"/>
    <s v="Y"/>
    <m/>
    <m/>
    <m/>
    <n v="2602"/>
    <s v="TRDB"/>
    <s v="MCP"/>
    <s v="START Position report exports"/>
    <s v="END Position report exports"/>
    <d v="2026-03-08T05:26:00"/>
    <d v="2026-03-08T05:36:00"/>
    <d v="2026-03-08T05:36:00"/>
    <s v="NULL"/>
    <s v="Completed"/>
    <x v="108"/>
    <n v="1"/>
    <s v="Position report exports"/>
    <n v="0.17"/>
    <n v="0"/>
    <n v="0.17"/>
    <n v="0"/>
    <n v="0"/>
    <n v="0.17"/>
    <m/>
    <m/>
    <n v="0"/>
    <n v="0"/>
    <n v="0.17"/>
    <n v="0"/>
    <n v="0.17"/>
    <m/>
    <m/>
    <m/>
    <m/>
    <m/>
    <m/>
    <m/>
    <m/>
    <m/>
    <m/>
    <m/>
    <m/>
    <m/>
  </r>
  <r>
    <s v="Load Pos"/>
    <s v="TRDBLoad Pos46089.2333333333"/>
    <m/>
    <s v="copy from"/>
    <s v="MCPTRDBLoad Poscopy from"/>
    <s v="MCPTRDBLoad Pos"/>
    <x v="0"/>
    <s v="Completed"/>
    <x v="0"/>
    <x v="298"/>
    <s v="Y"/>
    <m/>
    <m/>
    <m/>
    <n v="2602"/>
    <s v="TRDB"/>
    <s v="MCP"/>
    <s v="START copy from"/>
    <s v="END copy from"/>
    <d v="2026-03-08T05:36:00"/>
    <d v="2026-03-08T05:37:00"/>
    <d v="2026-03-10T20:00:00"/>
    <s v="NULL"/>
    <s v="Completed"/>
    <x v="108"/>
    <n v="1"/>
    <s v="copy from"/>
    <n v="0.02"/>
    <n v="0.02"/>
    <n v="0"/>
    <n v="26"/>
    <n v="26.02"/>
    <n v="26.02"/>
    <m/>
    <m/>
    <n v="0.02"/>
    <n v="26"/>
    <n v="0"/>
    <n v="26.02"/>
    <n v="26.02"/>
    <m/>
    <m/>
    <m/>
    <m/>
    <m/>
    <m/>
    <m/>
    <m/>
    <m/>
    <m/>
    <m/>
    <m/>
    <m/>
  </r>
  <r>
    <s v="Planning (NII)"/>
    <s v="NLBTRPlanning (NII)46089.4020833333"/>
    <m/>
    <s v="MDL Processing"/>
    <s v="MCPNLBTRPlanning (NII)MDL Processing"/>
    <s v="MCPNLBTRPlanning (NII)"/>
    <x v="1"/>
    <s v="For Rerun"/>
    <x v="0"/>
    <x v="299"/>
    <s v="Y"/>
    <m/>
    <m/>
    <m/>
    <n v="2602"/>
    <s v="NLBTR"/>
    <s v="MCP"/>
    <s v="START MDL Processing"/>
    <s v="END MDL Processing"/>
    <d v="2026-03-08T09:39:00"/>
    <d v="2026-03-08T15:34:00"/>
    <d v="2026-03-08T15:34:00"/>
    <s v="NULL"/>
    <s v="Completed"/>
    <x v="107"/>
    <n v="1"/>
    <s v="MDL Processing"/>
    <n v="5.92"/>
    <n v="5.92"/>
    <n v="0"/>
    <n v="0"/>
    <n v="5.92"/>
    <n v="5.92"/>
    <m/>
    <m/>
    <n v="5.92"/>
    <n v="0"/>
    <n v="0"/>
    <n v="5.92"/>
    <n v="5.92"/>
    <m/>
    <m/>
    <m/>
    <m/>
    <m/>
    <m/>
    <m/>
    <m/>
    <m/>
    <m/>
    <m/>
    <m/>
    <m/>
  </r>
  <r>
    <s v="Planning (NII)"/>
    <s v="NLBTRPlanning (NII)46089.6486111111"/>
    <m/>
    <s v="planning run02"/>
    <s v="MCPNLBTRPlanning (NII)planning run02"/>
    <s v="MCPNLBTRPlanning (NII)"/>
    <x v="1"/>
    <s v="For Rerun"/>
    <x v="0"/>
    <x v="300"/>
    <s v="Y"/>
    <m/>
    <m/>
    <m/>
    <n v="2602"/>
    <s v="NLBTR"/>
    <s v="MCP"/>
    <s v="START planning run02"/>
    <s v="END planning run02"/>
    <d v="2026-03-08T15:34:00"/>
    <d v="2026-03-08T19:39:00"/>
    <d v="2026-03-08T19:39:00"/>
    <s v="NULL"/>
    <s v="Completed"/>
    <x v="107"/>
    <n v="1"/>
    <s v="planning run02"/>
    <n v="4.08"/>
    <n v="4.08"/>
    <n v="0"/>
    <n v="0"/>
    <n v="4.08"/>
    <n v="4.08"/>
    <m/>
    <m/>
    <n v="4.08"/>
    <n v="0"/>
    <n v="0"/>
    <n v="4.08"/>
    <n v="4.08"/>
    <m/>
    <m/>
    <m/>
    <m/>
    <m/>
    <m/>
    <m/>
    <m/>
    <m/>
    <m/>
    <m/>
    <m/>
    <m/>
  </r>
  <r>
    <s v="Planning (NII)"/>
    <s v="NLBTRPlanning (NII)46089.81875"/>
    <m/>
    <s v="export to ara NII"/>
    <s v="MCPNLBTRPlanning (NII)export to ara NII"/>
    <s v="MCPNLBTRPlanning (NII)"/>
    <x v="1"/>
    <s v="For Rerun"/>
    <x v="0"/>
    <x v="301"/>
    <s v="Y"/>
    <m/>
    <m/>
    <m/>
    <n v="2602"/>
    <s v="NLBTR"/>
    <s v="MCP"/>
    <s v="START export to ara NII"/>
    <s v="END export to ara NII"/>
    <d v="2026-03-08T19:39:00"/>
    <d v="2026-03-08T19:41:00"/>
    <d v="2026-03-08T19:41:00"/>
    <s v="NULL"/>
    <s v="Completed"/>
    <x v="107"/>
    <n v="1"/>
    <s v="export to ara NII"/>
    <n v="0.03"/>
    <n v="0"/>
    <n v="0.03"/>
    <n v="0"/>
    <n v="0"/>
    <n v="0.03"/>
    <m/>
    <m/>
    <n v="0"/>
    <n v="0"/>
    <n v="0.03"/>
    <n v="0"/>
    <n v="0.03"/>
    <m/>
    <m/>
    <m/>
    <m/>
    <m/>
    <m/>
    <m/>
    <m/>
    <m/>
    <m/>
    <m/>
    <m/>
    <m/>
  </r>
  <r>
    <s v="Planning (NII)"/>
    <s v="NLBTRPlanning (NII)46089.8201388889"/>
    <m/>
    <s v="planning run exports"/>
    <s v="MCPNLBTRPlanning (NII)planning run exports"/>
    <s v="MCPNLBTRPlanning (NII)"/>
    <x v="1"/>
    <s v="For Rerun"/>
    <x v="0"/>
    <x v="302"/>
    <s v="Y"/>
    <m/>
    <m/>
    <m/>
    <n v="2602"/>
    <s v="NLBTR"/>
    <s v="MCP"/>
    <s v="START planning run exports"/>
    <s v="END planning run exports"/>
    <d v="2026-03-08T19:41:00"/>
    <d v="2026-03-08T20:51:00"/>
    <d v="2026-03-11T09:53:00"/>
    <s v="NULL"/>
    <s v="Completed"/>
    <x v="107"/>
    <n v="1"/>
    <s v="planning run exports"/>
    <n v="1.17"/>
    <n v="1.17"/>
    <n v="0"/>
    <n v="31.88"/>
    <n v="33.049999999999997"/>
    <n v="33.049999999999997"/>
    <m/>
    <m/>
    <n v="1.17"/>
    <n v="31.88"/>
    <n v="0"/>
    <n v="33.049999999999997"/>
    <n v="33.049999999999997"/>
    <m/>
    <m/>
    <m/>
    <m/>
    <m/>
    <m/>
    <m/>
    <m/>
    <m/>
    <m/>
    <m/>
    <m/>
    <m/>
  </r>
  <r>
    <s v="Copy DB with Runs"/>
    <s v="BEDBCopy DB with Runs46089.8465277778"/>
    <m/>
    <s v="copy from"/>
    <s v="MCPBEDBCopy DB with Runscopy from"/>
    <s v="MCPBEDBCopy DB with Runs"/>
    <x v="0"/>
    <s v="Completed"/>
    <x v="0"/>
    <x v="303"/>
    <s v="N"/>
    <m/>
    <m/>
    <m/>
    <n v="2602"/>
    <s v="BEDB"/>
    <s v="MCP"/>
    <s v="START copy from"/>
    <s v="END copy from"/>
    <d v="2026-03-08T20:19:00"/>
    <d v="2026-03-08T20:23:00"/>
    <d v="2026-03-09T07:41:00"/>
    <s v="NULL"/>
    <s v="Completed"/>
    <x v="109"/>
    <n v="1"/>
    <s v="copy from"/>
    <n v="7.0000000000000007E-2"/>
    <n v="7.0000000000000007E-2"/>
    <n v="0"/>
    <n v="3.68"/>
    <n v="3.75"/>
    <n v="3.75"/>
    <m/>
    <m/>
    <n v="7.0000000000000007E-2"/>
    <n v="3.68"/>
    <n v="0"/>
    <n v="3.75"/>
    <n v="3.75"/>
    <m/>
    <m/>
    <m/>
    <m/>
    <m/>
    <m/>
    <m/>
    <m/>
    <m/>
    <m/>
    <m/>
    <m/>
    <m/>
  </r>
  <r>
    <s v="Delete Portfolio"/>
    <s v="AUDBDelete Portfolio46090.1756944444"/>
    <m/>
    <s v="Delete portfolio from"/>
    <s v="MCPAUDBDelete PortfolioDelete portfolio from"/>
    <s v="MCPAUDBDelete Portfolio"/>
    <x v="0"/>
    <s v="Completed"/>
    <x v="0"/>
    <x v="304"/>
    <s v="Y"/>
    <m/>
    <m/>
    <m/>
    <n v="2602"/>
    <s v="AUDB"/>
    <s v="MCP"/>
    <s v="START Delete portfolio from"/>
    <s v="END Delete portfolio from"/>
    <d v="2026-03-09T04:13:00"/>
    <d v="2026-03-09T04:17:00"/>
    <d v="2026-03-10T09:40:00"/>
    <s v="NULL"/>
    <s v="Completed"/>
    <x v="110"/>
    <n v="1"/>
    <s v="Delete portfolio from"/>
    <n v="7.0000000000000007E-2"/>
    <n v="7.0000000000000007E-2"/>
    <n v="0"/>
    <n v="18.38"/>
    <n v="18.45"/>
    <n v="18.45"/>
    <m/>
    <m/>
    <n v="7.0000000000000007E-2"/>
    <n v="18.38"/>
    <n v="0"/>
    <n v="18.45"/>
    <n v="18.45"/>
    <m/>
    <m/>
    <m/>
    <m/>
    <m/>
    <m/>
    <m/>
    <m/>
    <m/>
    <m/>
    <m/>
    <m/>
    <m/>
  </r>
  <r>
    <s v="Delete Portfolio"/>
    <s v="FRDBDelete Portfolio46090.2277777778"/>
    <m/>
    <s v="Delete portfolio from"/>
    <s v="MCPFRDBDelete PortfolioDelete portfolio from"/>
    <s v="MCPFRDBDelete Portfolio"/>
    <x v="0"/>
    <s v="Completed"/>
    <x v="0"/>
    <x v="305"/>
    <s v="Y"/>
    <m/>
    <m/>
    <m/>
    <n v="2602"/>
    <s v="FRDB"/>
    <s v="MCP"/>
    <s v="START Delete portfolio from"/>
    <s v="END Delete portfolio from"/>
    <d v="2026-03-09T05:28:00"/>
    <d v="2026-03-09T05:31:00"/>
    <d v="2026-03-09T05:32:00"/>
    <s v="NULL"/>
    <s v="Completed"/>
    <x v="111"/>
    <n v="1"/>
    <s v="Delete portfolio from"/>
    <n v="0.05"/>
    <n v="0"/>
    <n v="0.05"/>
    <n v="0"/>
    <n v="0"/>
    <n v="0.05"/>
    <m/>
    <m/>
    <n v="0"/>
    <n v="0"/>
    <n v="0.05"/>
    <n v="0"/>
    <n v="0.05"/>
    <m/>
    <m/>
    <m/>
    <m/>
    <m/>
    <m/>
    <m/>
    <m/>
    <m/>
    <m/>
    <m/>
    <m/>
    <m/>
  </r>
  <r>
    <s v="Load Compare MP"/>
    <s v="FRDBLoad Compare MP46090.2305555556"/>
    <m/>
    <s v="load Model parameters"/>
    <s v="MCPFRDBLoad Compare MPload Model parameters"/>
    <s v="MCPFRDBLoad Compare MP"/>
    <x v="0"/>
    <s v="Completed"/>
    <x v="0"/>
    <x v="306"/>
    <s v="Y"/>
    <m/>
    <m/>
    <m/>
    <n v="2602"/>
    <s v="FRDB"/>
    <s v="MCP"/>
    <s v="START load Model parameters"/>
    <s v="END load Model parameters"/>
    <d v="2026-03-09T05:32:00"/>
    <d v="2026-03-09T05:36:00"/>
    <d v="2026-03-09T05:36:00"/>
    <s v="NULL"/>
    <s v="Completed"/>
    <x v="112"/>
    <n v="1"/>
    <s v="load Model parameters"/>
    <n v="7.0000000000000007E-2"/>
    <n v="0"/>
    <n v="7.0000000000000007E-2"/>
    <n v="0"/>
    <n v="0"/>
    <n v="7.0000000000000007E-2"/>
    <m/>
    <m/>
    <n v="0"/>
    <n v="0"/>
    <n v="7.0000000000000007E-2"/>
    <n v="0"/>
    <n v="7.0000000000000007E-2"/>
    <m/>
    <m/>
    <m/>
    <m/>
    <m/>
    <m/>
    <m/>
    <m/>
    <m/>
    <m/>
    <m/>
    <m/>
    <m/>
  </r>
  <r>
    <s v="Load Compare MP"/>
    <s v="FRDBLoad Compare MP46090.2333333333"/>
    <m/>
    <s v="Model parameters comparison"/>
    <s v="MCPFRDBLoad Compare MPModel parameters comparison"/>
    <s v="MCPFRDBLoad Compare MP"/>
    <x v="0"/>
    <s v="Completed"/>
    <x v="0"/>
    <x v="307"/>
    <s v="Y"/>
    <m/>
    <m/>
    <m/>
    <n v="2602"/>
    <s v="FRDB"/>
    <s v="MCP"/>
    <s v="START Model parameters comparison"/>
    <s v="END Model parameters comparison"/>
    <d v="2026-03-09T05:36:00"/>
    <d v="2026-03-09T05:36:00"/>
    <d v="2026-03-09T05:37:00"/>
    <s v="NULL"/>
    <s v="Completed"/>
    <x v="112"/>
    <n v="1"/>
    <s v="Model parameters comparison"/>
    <n v="0"/>
    <n v="0"/>
    <n v="0"/>
    <n v="0"/>
    <n v="0"/>
    <n v="0"/>
    <m/>
    <m/>
    <n v="0"/>
    <n v="0"/>
    <n v="0"/>
    <n v="0"/>
    <n v="0"/>
    <m/>
    <m/>
    <m/>
    <m/>
    <m/>
    <m/>
    <m/>
    <m/>
    <m/>
    <m/>
    <m/>
    <m/>
    <m/>
  </r>
  <r>
    <s v="Load Compare Spreads"/>
    <s v="FRDBLoad Compare Spreads46090.2340277778"/>
    <m/>
    <s v="load Spreads"/>
    <s v="MCPFRDBLoad Compare Spreadsload Spreads"/>
    <s v="MCPFRDBLoad Compare Spreads"/>
    <x v="0"/>
    <s v="Completed"/>
    <x v="0"/>
    <x v="308"/>
    <s v="Y"/>
    <m/>
    <m/>
    <m/>
    <n v="2602"/>
    <s v="FRDB"/>
    <s v="MCP"/>
    <s v="START load Spreads"/>
    <s v="END load Spreads"/>
    <d v="2026-03-09T05:37:00"/>
    <d v="2026-03-09T05:49:00"/>
    <d v="2026-03-09T05:49:00"/>
    <s v="NULL"/>
    <s v="Completed"/>
    <x v="113"/>
    <n v="1"/>
    <s v="load Spreads"/>
    <n v="0.2"/>
    <n v="0"/>
    <n v="0.2"/>
    <n v="0"/>
    <n v="0"/>
    <n v="0.2"/>
    <m/>
    <m/>
    <n v="0"/>
    <n v="0"/>
    <n v="0.2"/>
    <n v="0"/>
    <n v="0.2"/>
    <m/>
    <m/>
    <m/>
    <m/>
    <m/>
    <m/>
    <m/>
    <m/>
    <m/>
    <m/>
    <m/>
    <m/>
    <m/>
  </r>
  <r>
    <s v="Load Compare Spreads"/>
    <s v="FRDBLoad Compare Spreads46090.2423611111"/>
    <m/>
    <s v="Spreads comparison"/>
    <s v="MCPFRDBLoad Compare SpreadsSpreads comparison"/>
    <s v="MCPFRDBLoad Compare Spreads"/>
    <x v="0"/>
    <s v="Completed"/>
    <x v="0"/>
    <x v="309"/>
    <s v="Y"/>
    <m/>
    <m/>
    <m/>
    <n v="2602"/>
    <s v="FRDB"/>
    <s v="MCP"/>
    <s v="START Spreads comparison"/>
    <s v="END Spreads comparison"/>
    <d v="2026-03-09T05:49:00"/>
    <d v="2026-03-09T05:50:00"/>
    <d v="2026-03-10T03:29:00"/>
    <s v="NULL"/>
    <s v="Completed"/>
    <x v="113"/>
    <n v="1"/>
    <s v="Spreads comparison"/>
    <n v="0.02"/>
    <n v="0"/>
    <n v="0.02"/>
    <n v="0"/>
    <n v="0"/>
    <n v="0.02"/>
    <m/>
    <m/>
    <n v="0"/>
    <n v="0"/>
    <n v="0.02"/>
    <n v="0"/>
    <n v="0.02"/>
    <m/>
    <m/>
    <m/>
    <m/>
    <m/>
    <m/>
    <m/>
    <m/>
    <m/>
    <m/>
    <m/>
    <m/>
    <m/>
  </r>
  <r>
    <s v="Valuation AIC"/>
    <s v="BEDBValuation AIC46090.3201388889"/>
    <m/>
    <s v="load AIC Spreads"/>
    <s v="MCPBEDBValuation AICload AIC Spreads"/>
    <s v="MCPBEDBValuation AIC"/>
    <x v="1"/>
    <s v="For Rerun"/>
    <x v="0"/>
    <x v="310"/>
    <s v="Y"/>
    <m/>
    <m/>
    <m/>
    <n v="2602"/>
    <s v="BEDB"/>
    <s v="MCP"/>
    <s v="START load AIC Spreads"/>
    <s v="END load AIC Spreads"/>
    <d v="2026-03-09T07:41:00"/>
    <d v="2026-03-09T07:51:00"/>
    <d v="2026-03-09T07:51:00"/>
    <s v="NULL"/>
    <s v="Completed"/>
    <x v="114"/>
    <n v="1"/>
    <s v="load AIC Spreads"/>
    <n v="0.17"/>
    <n v="0.17"/>
    <n v="0"/>
    <n v="0"/>
    <n v="0.17"/>
    <n v="0.17"/>
    <m/>
    <m/>
    <n v="0.17"/>
    <n v="0"/>
    <n v="0"/>
    <n v="0.17"/>
    <n v="0.17"/>
    <m/>
    <m/>
    <m/>
    <m/>
    <m/>
    <m/>
    <m/>
    <m/>
    <m/>
    <m/>
    <m/>
    <m/>
    <m/>
  </r>
  <r>
    <s v="Load Compare Spreads"/>
    <s v="FRDBLoad Compare Spreads46090.3229166667"/>
    <m/>
    <s v="load Spreads"/>
    <s v="MRPFRDBLoad Compare Spreadsload Spreads"/>
    <s v="MRPFRDBLoad Compare Spreads"/>
    <x v="0"/>
    <s v="Completed"/>
    <x v="0"/>
    <x v="311"/>
    <s v="Y"/>
    <m/>
    <m/>
    <m/>
    <n v="2602"/>
    <s v="FRDB"/>
    <s v="MRP"/>
    <s v="START load Spreads"/>
    <s v="END load Spreads"/>
    <d v="2026-03-09T07:45:00"/>
    <d v="2026-03-09T07:55:00"/>
    <d v="2026-03-09T07:55:00"/>
    <s v="NULL"/>
    <s v="Completed"/>
    <x v="115"/>
    <n v="1"/>
    <s v="load Spreads"/>
    <n v="0.17"/>
    <n v="0"/>
    <n v="0.17"/>
    <n v="0"/>
    <n v="0"/>
    <n v="0.17"/>
    <m/>
    <m/>
    <n v="0"/>
    <n v="0"/>
    <n v="0.17"/>
    <n v="0"/>
    <n v="0.17"/>
    <m/>
    <m/>
    <m/>
    <m/>
    <m/>
    <m/>
    <m/>
    <m/>
    <m/>
    <m/>
    <m/>
    <m/>
    <m/>
  </r>
  <r>
    <s v="Valuation AIC"/>
    <s v="BEDBValuation AIC46090.3270833333"/>
    <m/>
    <s v="AIC portfolio valuation run"/>
    <s v="MCPBEDBValuation AICAIC portfolio valuation run"/>
    <s v="MCPBEDBValuation AIC"/>
    <x v="1"/>
    <s v="For Rerun"/>
    <x v="0"/>
    <x v="312"/>
    <s v="Y"/>
    <m/>
    <m/>
    <m/>
    <n v="2602"/>
    <s v="BEDB"/>
    <s v="MCP"/>
    <s v="START AIC portfolio valuation run"/>
    <s v="END AIC portfolio valuation run"/>
    <d v="2026-03-09T07:51:00"/>
    <d v="2026-03-09T09:30:00"/>
    <d v="2026-03-09T09:31:00"/>
    <s v="NULL"/>
    <s v="Completed"/>
    <x v="114"/>
    <n v="1"/>
    <s v="AIC portfolio valuation run"/>
    <n v="1.65"/>
    <n v="1.65"/>
    <n v="0"/>
    <n v="0.02"/>
    <n v="1.67"/>
    <n v="1.67"/>
    <m/>
    <m/>
    <n v="1.65"/>
    <n v="0.02"/>
    <n v="0"/>
    <n v="1.67"/>
    <n v="1.67"/>
    <m/>
    <m/>
    <m/>
    <m/>
    <m/>
    <m/>
    <m/>
    <m/>
    <m/>
    <m/>
    <m/>
    <m/>
    <m/>
  </r>
  <r>
    <s v="Load Compare Spreads"/>
    <s v="FRDBLoad Compare Spreads46090.3298611111"/>
    <m/>
    <s v="Spreads comparison"/>
    <s v="MRPFRDBLoad Compare SpreadsSpreads comparison"/>
    <s v="MRPFRDBLoad Compare Spreads"/>
    <x v="0"/>
    <s v="Completed"/>
    <x v="0"/>
    <x v="313"/>
    <s v="Y"/>
    <m/>
    <m/>
    <m/>
    <n v="2602"/>
    <s v="FRDB"/>
    <s v="MRP"/>
    <s v="START Spreads comparison"/>
    <s v="END Spreads comparison"/>
    <d v="2026-03-09T07:55:00"/>
    <d v="2026-03-09T07:56:00"/>
    <d v="2026-03-09T07:57:00"/>
    <s v="NULL"/>
    <s v="Completed"/>
    <x v="115"/>
    <n v="1"/>
    <s v="Spreads comparison"/>
    <n v="0.02"/>
    <n v="0"/>
    <n v="0.02"/>
    <n v="0"/>
    <n v="0"/>
    <n v="0.02"/>
    <m/>
    <m/>
    <n v="0"/>
    <n v="0"/>
    <n v="0.02"/>
    <n v="0"/>
    <n v="0.02"/>
    <m/>
    <m/>
    <m/>
    <m/>
    <m/>
    <m/>
    <m/>
    <m/>
    <m/>
    <m/>
    <m/>
    <m/>
    <m/>
  </r>
  <r>
    <s v="Load Compare MP"/>
    <s v="FRDBLoad Compare MP46090.33125"/>
    <m/>
    <s v="load MPs"/>
    <s v="MRPFRDBLoad Compare MPload MPs"/>
    <s v="MRPFRDBLoad Compare MP"/>
    <x v="0"/>
    <s v="Completed"/>
    <x v="0"/>
    <x v="314"/>
    <s v="Y"/>
    <m/>
    <m/>
    <m/>
    <n v="2602"/>
    <s v="FRDB"/>
    <s v="MRP"/>
    <s v="START load MPs"/>
    <s v="END load MPs"/>
    <d v="2026-03-09T07:57:00"/>
    <d v="2026-03-09T08:00:00"/>
    <d v="2026-03-09T08:00:00"/>
    <s v="NULL"/>
    <s v="Completed"/>
    <x v="116"/>
    <n v="1"/>
    <s v="load MPs"/>
    <n v="0.05"/>
    <n v="0.05"/>
    <n v="0"/>
    <n v="0"/>
    <n v="0.05"/>
    <n v="0.05"/>
    <m/>
    <m/>
    <n v="0.05"/>
    <n v="0"/>
    <n v="0"/>
    <n v="0.05"/>
    <n v="0.05"/>
    <m/>
    <m/>
    <m/>
    <m/>
    <m/>
    <m/>
    <m/>
    <m/>
    <m/>
    <m/>
    <m/>
    <m/>
    <m/>
  </r>
  <r>
    <s v="Load Compare MP"/>
    <s v="FRDBLoad Compare MP46090.3333333333"/>
    <m/>
    <s v="Model parameters comparison"/>
    <s v="MRPFRDBLoad Compare MPModel parameters comparison"/>
    <s v="MRPFRDBLoad Compare MP"/>
    <x v="0"/>
    <s v="Completed"/>
    <x v="0"/>
    <x v="315"/>
    <s v="Y"/>
    <m/>
    <m/>
    <m/>
    <n v="2602"/>
    <s v="FRDB"/>
    <s v="MRP"/>
    <s v="START Model parameters comparison"/>
    <s v="END Model parameters comparison"/>
    <d v="2026-03-09T08:00:00"/>
    <d v="2026-03-09T08:00:00"/>
    <d v="2026-03-09T13:15:00"/>
    <s v="NULL"/>
    <s v="Completed"/>
    <x v="116"/>
    <n v="1"/>
    <s v="Model parameters comparison"/>
    <n v="0"/>
    <n v="0"/>
    <n v="0"/>
    <n v="5.25"/>
    <n v="5.25"/>
    <n v="5.25"/>
    <m/>
    <m/>
    <n v="0"/>
    <n v="5.25"/>
    <n v="0"/>
    <n v="5.25"/>
    <n v="5.25"/>
    <m/>
    <m/>
    <m/>
    <m/>
    <m/>
    <m/>
    <m/>
    <m/>
    <m/>
    <m/>
    <m/>
    <m/>
    <m/>
  </r>
  <r>
    <s v="GAP"/>
    <s v="BEDBGAP46090.3965277778"/>
    <m/>
    <s v="gap planning"/>
    <s v="MCPBEDBGAPgap planning"/>
    <s v="MCPBEDBGAP"/>
    <x v="1"/>
    <s v="For Rerun"/>
    <x v="0"/>
    <x v="316"/>
    <s v="Y"/>
    <m/>
    <m/>
    <m/>
    <n v="2602"/>
    <s v="BEDB"/>
    <s v="MCP"/>
    <s v="START gap planning"/>
    <s v="END gap planning"/>
    <d v="2026-03-09T09:31:00"/>
    <d v="2026-03-09T11:12:00"/>
    <d v="2026-03-09T11:30:00"/>
    <s v="NULL"/>
    <s v="Completed"/>
    <x v="117"/>
    <n v="1"/>
    <s v="gap planning"/>
    <n v="1.68"/>
    <n v="1.68"/>
    <n v="0"/>
    <n v="0.3"/>
    <n v="1.98"/>
    <n v="1.98"/>
    <m/>
    <m/>
    <n v="1.68"/>
    <n v="0.3"/>
    <n v="0"/>
    <n v="1.98"/>
    <n v="1.98"/>
    <m/>
    <m/>
    <m/>
    <m/>
    <m/>
    <m/>
    <m/>
    <m/>
    <m/>
    <m/>
    <m/>
    <m/>
    <m/>
  </r>
  <r>
    <s v="Load Compare Spreads"/>
    <s v="NLRB-MIDLoad Compare Spreads46090.4548611111"/>
    <m/>
    <s v="load Spreads"/>
    <s v="MRPNLRB-MIDLoad Compare Spreadsload Spreads"/>
    <s v="MRPNLRB-MIDLoad Compare Spreads"/>
    <x v="0"/>
    <s v="Completed"/>
    <x v="0"/>
    <x v="317"/>
    <s v="Y"/>
    <m/>
    <m/>
    <m/>
    <n v="2602"/>
    <s v="NLRB-MID"/>
    <s v="MRP"/>
    <s v="START load Spreads"/>
    <s v="END load Spreads"/>
    <d v="2026-03-09T10:55:00"/>
    <d v="2026-03-09T11:04:00"/>
    <d v="2026-03-09T11:04:00"/>
    <s v="NULL"/>
    <s v="Completed"/>
    <x v="118"/>
    <n v="1"/>
    <s v="load Spreads"/>
    <n v="0.15"/>
    <n v="0"/>
    <n v="0.15"/>
    <n v="0"/>
    <n v="0"/>
    <n v="0.15"/>
    <m/>
    <m/>
    <n v="0"/>
    <n v="0"/>
    <n v="0.15"/>
    <n v="0"/>
    <n v="0.15"/>
    <m/>
    <m/>
    <m/>
    <m/>
    <m/>
    <m/>
    <m/>
    <m/>
    <m/>
    <m/>
    <m/>
    <m/>
    <m/>
  </r>
  <r>
    <s v="Load Compare Spreads"/>
    <s v="NLRB-MIDLoad Compare Spreads46090.4611111111"/>
    <m/>
    <s v="Spreads comparison"/>
    <s v="MRPNLRB-MIDLoad Compare SpreadsSpreads comparison"/>
    <s v="MRPNLRB-MIDLoad Compare Spreads"/>
    <x v="0"/>
    <s v="Completed"/>
    <x v="0"/>
    <x v="318"/>
    <s v="Y"/>
    <m/>
    <m/>
    <m/>
    <n v="2602"/>
    <s v="NLRB-MID"/>
    <s v="MRP"/>
    <s v="START Spreads comparison"/>
    <s v="END Spreads comparison"/>
    <d v="2026-03-09T11:04:00"/>
    <d v="2026-03-09T11:04:00"/>
    <d v="2026-03-09T11:05:00"/>
    <s v="NULL"/>
    <s v="Completed"/>
    <x v="118"/>
    <n v="1"/>
    <s v="Spreads comparison"/>
    <n v="0"/>
    <n v="0"/>
    <n v="0"/>
    <n v="0"/>
    <n v="0"/>
    <n v="0"/>
    <m/>
    <m/>
    <n v="0"/>
    <n v="0"/>
    <n v="0"/>
    <n v="0"/>
    <n v="0"/>
    <m/>
    <m/>
    <m/>
    <m/>
    <m/>
    <m/>
    <m/>
    <m/>
    <m/>
    <m/>
    <m/>
    <m/>
    <m/>
  </r>
  <r>
    <s v="Load Compare MP"/>
    <s v="NLRB-MIDLoad Compare MP46090.4618055556"/>
    <m/>
    <s v="load MPs"/>
    <s v="MRPNLRB-MIDLoad Compare MPload MPs"/>
    <s v="MRPNLRB-MIDLoad Compare MP"/>
    <x v="0"/>
    <s v="Completed"/>
    <x v="0"/>
    <x v="319"/>
    <s v="Y"/>
    <m/>
    <m/>
    <m/>
    <n v="2602"/>
    <s v="NLRB-MID"/>
    <s v="MRP"/>
    <s v="START load MPs"/>
    <s v="END load MPs"/>
    <d v="2026-03-09T11:05:00"/>
    <d v="2026-03-09T11:08:00"/>
    <d v="2026-03-09T11:08:00"/>
    <s v="NULL"/>
    <s v="Completed"/>
    <x v="119"/>
    <n v="1"/>
    <s v="load MPs"/>
    <n v="0.05"/>
    <n v="0.05"/>
    <n v="0"/>
    <n v="0"/>
    <n v="0.05"/>
    <n v="0.05"/>
    <m/>
    <m/>
    <n v="0.05"/>
    <n v="0"/>
    <n v="0"/>
    <n v="0.05"/>
    <n v="0.05"/>
    <m/>
    <m/>
    <m/>
    <m/>
    <m/>
    <m/>
    <m/>
    <m/>
    <m/>
    <m/>
    <m/>
    <m/>
    <m/>
  </r>
  <r>
    <s v="Load Compare MP"/>
    <s v="NLRB-MIDLoad Compare MP46090.4638888889"/>
    <m/>
    <s v="Model parameters comparison"/>
    <s v="MRPNLRB-MIDLoad Compare MPModel parameters comparison"/>
    <s v="MRPNLRB-MIDLoad Compare MP"/>
    <x v="0"/>
    <s v="Completed"/>
    <x v="0"/>
    <x v="320"/>
    <s v="Y"/>
    <m/>
    <m/>
    <m/>
    <n v="2602"/>
    <s v="NLRB-MID"/>
    <s v="MRP"/>
    <s v="START Model parameters comparison"/>
    <s v="END Model parameters comparison"/>
    <d v="2026-03-09T11:08:00"/>
    <d v="2026-03-09T11:09:00"/>
    <d v="2026-03-10T04:01:00"/>
    <s v="NULL"/>
    <s v="Completed"/>
    <x v="119"/>
    <n v="1"/>
    <s v="Model parameters comparison"/>
    <n v="0.02"/>
    <n v="0.02"/>
    <n v="0"/>
    <n v="5.87"/>
    <n v="5.89"/>
    <n v="5.89"/>
    <m/>
    <m/>
    <n v="0.02"/>
    <n v="5.87"/>
    <n v="0"/>
    <n v="5.89"/>
    <n v="5.89"/>
    <m/>
    <m/>
    <m/>
    <m/>
    <m/>
    <m/>
    <m/>
    <m/>
    <m/>
    <m/>
    <m/>
    <m/>
    <m/>
  </r>
  <r>
    <s v="CSRBB Valuation"/>
    <s v="BEGTCSRBB Valuation46090.4645833333"/>
    <m/>
    <s v="CSRBB Portfolio Valuation"/>
    <s v="MCPBEGTCSRBB ValuationCSRBB Portfolio Valuation"/>
    <s v="MCPBEGTCSRBB Valuation"/>
    <x v="1"/>
    <s v="For Rerun"/>
    <x v="0"/>
    <x v="321"/>
    <s v="Y"/>
    <m/>
    <m/>
    <m/>
    <n v="2602"/>
    <s v="BEGT"/>
    <s v="MCP"/>
    <s v="START CSRBB Portfolio Valuation"/>
    <s v="NULL"/>
    <d v="2026-03-09T11:09:00"/>
    <d v="2026-03-09T11:10:00"/>
    <d v="2026-03-09T12:23:00"/>
    <s v="Exception Info: Workflow finished with errors. (line: 30)  "/>
    <s v="Failed"/>
    <x v="120"/>
    <n v="1"/>
    <s v="CSRBB Portfolio Valuation"/>
    <n v="0.02"/>
    <n v="0.02"/>
    <n v="0"/>
    <n v="1.22"/>
    <n v="1.24"/>
    <n v="1.24"/>
    <m/>
    <m/>
    <n v="0.02"/>
    <n v="1.22"/>
    <n v="0"/>
    <n v="1.24"/>
    <n v="1.24"/>
    <m/>
    <m/>
    <m/>
    <m/>
    <m/>
    <m/>
    <m/>
    <m/>
    <m/>
    <m/>
    <m/>
    <m/>
    <m/>
  </r>
  <r>
    <s v="Valuation (NPV)"/>
    <s v="DEDBValuation (NPV)46090.4680555556"/>
    <m/>
    <s v="portfolio valuation run"/>
    <s v="MCPDEDBValuation (NPV)portfolio valuation run"/>
    <s v="MCPDEDBValuation (NPV)"/>
    <x v="1"/>
    <s v="For Rerun"/>
    <x v="0"/>
    <x v="322"/>
    <s v="Y"/>
    <m/>
    <m/>
    <m/>
    <n v="2602"/>
    <s v="DEDB"/>
    <s v="MCP"/>
    <s v="START portfolio valuation run"/>
    <s v="END portfolio valuation run"/>
    <d v="2026-03-09T11:14:00"/>
    <d v="2026-03-09T15:24:00"/>
    <d v="2026-03-09T15:24:00"/>
    <s v="NULL"/>
    <s v="Completed"/>
    <x v="121"/>
    <n v="2"/>
    <s v="portfolio valuation run"/>
    <n v="4.17"/>
    <n v="4.17"/>
    <n v="0"/>
    <n v="0"/>
    <n v="4.17"/>
    <n v="4.17"/>
    <m/>
    <m/>
    <n v="4.17"/>
    <n v="0"/>
    <n v="0"/>
    <n v="4.17"/>
    <n v="4.17"/>
    <m/>
    <m/>
    <m/>
    <m/>
    <m/>
    <m/>
    <m/>
    <m/>
    <m/>
    <m/>
    <m/>
    <m/>
    <m/>
  </r>
  <r>
    <s v="Planning (NII)"/>
    <s v="BEDBPlanning (NII)46090.4791666667"/>
    <m/>
    <s v="combined planning run"/>
    <s v="MCPBEDBPlanning (NII)combined planning run"/>
    <s v="MCPBEDBPlanning (NII)"/>
    <x v="1"/>
    <s v="For Rerun"/>
    <x v="0"/>
    <x v="323"/>
    <s v="Y"/>
    <m/>
    <m/>
    <m/>
    <n v="2602"/>
    <s v="BEDB"/>
    <s v="MCP"/>
    <s v="START combined planning run"/>
    <s v="NULL"/>
    <d v="2026-03-09T11:30:00"/>
    <d v="2026-03-09T11:30:00"/>
    <d v="2026-03-09T12:50:00"/>
    <s v="Exception Info: Workflow finished with errors. (line: 25)  "/>
    <s v="Failed"/>
    <x v="122"/>
    <n v="1"/>
    <s v="combined planning run"/>
    <n v="0"/>
    <n v="0"/>
    <n v="0"/>
    <n v="1.33"/>
    <n v="1.33"/>
    <n v="1.33"/>
    <m/>
    <m/>
    <n v="0"/>
    <n v="1.33"/>
    <n v="0"/>
    <n v="1.33"/>
    <n v="1.33"/>
    <m/>
    <m/>
    <m/>
    <m/>
    <m/>
    <m/>
    <m/>
    <m/>
    <m/>
    <m/>
    <m/>
    <m/>
    <m/>
  </r>
  <r>
    <s v="CSRBB Valuation"/>
    <s v="BEGTCSRBB Valuation46090.5159722222"/>
    <m/>
    <s v="CSRBB Portfolio Valuation"/>
    <s v="MCPBEGTCSRBB ValuationCSRBB Portfolio Valuation"/>
    <s v="MCPBEGTCSRBB Valuation"/>
    <x v="1"/>
    <s v="For Rerun"/>
    <x v="0"/>
    <x v="324"/>
    <s v="Y"/>
    <m/>
    <m/>
    <m/>
    <n v="2602"/>
    <s v="BEGT"/>
    <s v="MCP"/>
    <s v="START CSRBB Portfolio Valuation"/>
    <s v="END CSRBB Portfolio Valuation"/>
    <d v="2026-03-09T12:23:00"/>
    <d v="2026-03-09T12:36:00"/>
    <d v="2026-03-09T12:36:00"/>
    <s v="NULL"/>
    <s v="Completed"/>
    <x v="123"/>
    <n v="2"/>
    <s v="CSRBB Portfolio Valuation"/>
    <n v="0.22"/>
    <n v="0.22"/>
    <n v="0"/>
    <n v="0"/>
    <n v="0.22"/>
    <n v="0.22"/>
    <m/>
    <m/>
    <n v="0.22"/>
    <n v="0"/>
    <n v="0"/>
    <n v="0.22"/>
    <n v="0.22"/>
    <m/>
    <m/>
    <m/>
    <m/>
    <m/>
    <m/>
    <m/>
    <m/>
    <m/>
    <m/>
    <m/>
    <m/>
    <m/>
  </r>
  <r>
    <s v="CSRBB Valuation"/>
    <s v="BEGTCSRBB Valuation46090.525"/>
    <m/>
    <s v="Light Maintenance CSRBB Valuation"/>
    <s v="MCPBEGTCSRBB ValuationLight Maintenance CSRBB Valuation"/>
    <s v="MCPBEGTCSRBB Valuation"/>
    <x v="1"/>
    <s v="For Rerun"/>
    <x v="0"/>
    <x v="325"/>
    <s v="Y"/>
    <m/>
    <m/>
    <m/>
    <n v="2602"/>
    <s v="BEGT"/>
    <s v="MCP"/>
    <s v="START Light Maintenance CSRBB Valuation"/>
    <s v="END Light Maintenance CSRBB Valuation"/>
    <d v="2026-03-09T12:36:00"/>
    <d v="2026-03-09T13:19:00"/>
    <d v="2026-03-09T14:00:00"/>
    <s v="NULL"/>
    <s v="Completed"/>
    <x v="123"/>
    <n v="1"/>
    <s v="Light Maintenance CSRBB Valuation"/>
    <n v="0.72"/>
    <n v="0"/>
    <n v="0.72"/>
    <n v="0"/>
    <n v="0"/>
    <n v="0.72"/>
    <m/>
    <m/>
    <n v="0"/>
    <n v="0"/>
    <n v="0.72"/>
    <n v="0"/>
    <n v="0.72"/>
    <m/>
    <m/>
    <m/>
    <m/>
    <m/>
    <m/>
    <m/>
    <m/>
    <m/>
    <m/>
    <m/>
    <m/>
    <m/>
  </r>
  <r>
    <s v="Planning (NII)"/>
    <s v="BEDBPlanning (NII)46090.5347222222"/>
    <m/>
    <s v="combined planning run"/>
    <s v="MCPBEDBPlanning (NII)combined planning run"/>
    <s v="MCPBEDBPlanning (NII)"/>
    <x v="1"/>
    <s v="For Rerun"/>
    <x v="0"/>
    <x v="326"/>
    <s v="Y"/>
    <m/>
    <m/>
    <m/>
    <n v="2602"/>
    <s v="BEDB"/>
    <s v="MCP"/>
    <s v="START combined planning run"/>
    <s v="NULL"/>
    <d v="2026-03-09T12:50:00"/>
    <d v="2026-03-09T12:59:00"/>
    <d v="2026-03-09T14:47:00"/>
    <s v="Exception Info: Workflow finished with errors. (line: 25)  "/>
    <s v="Failed"/>
    <x v="122"/>
    <n v="2"/>
    <s v="combined planning run"/>
    <n v="0.15"/>
    <n v="0.15"/>
    <n v="0"/>
    <n v="1.8"/>
    <n v="1.95"/>
    <n v="1.95"/>
    <m/>
    <m/>
    <n v="0.15"/>
    <n v="1.8"/>
    <n v="0"/>
    <n v="1.95"/>
    <n v="1.95"/>
    <m/>
    <m/>
    <m/>
    <m/>
    <m/>
    <m/>
    <m/>
    <m/>
    <m/>
    <m/>
    <m/>
    <m/>
    <m/>
  </r>
  <r>
    <s v="Load Compare MP"/>
    <s v="FRDBLoad Compare MP46090.5520833333"/>
    <m/>
    <s v="load MPs"/>
    <s v="MRPFRDBLoad Compare MPload MPs"/>
    <s v="MRPFRDBLoad Compare MP"/>
    <x v="0"/>
    <s v="Completed"/>
    <x v="0"/>
    <x v="327"/>
    <s v="Y"/>
    <m/>
    <m/>
    <m/>
    <n v="2602"/>
    <s v="FRDB"/>
    <s v="MRP"/>
    <s v="START load MPs"/>
    <s v="END load MPs"/>
    <d v="2026-03-09T13:15:00"/>
    <d v="2026-03-09T13:17:00"/>
    <d v="2026-03-09T13:17:00"/>
    <s v="NULL"/>
    <s v="Completed"/>
    <x v="124"/>
    <n v="2"/>
    <s v="load MPs"/>
    <n v="0.03"/>
    <n v="0"/>
    <n v="0.03"/>
    <n v="0"/>
    <n v="0"/>
    <n v="0.03"/>
    <m/>
    <m/>
    <n v="0"/>
    <n v="0"/>
    <n v="0.03"/>
    <n v="0"/>
    <n v="0.03"/>
    <m/>
    <m/>
    <m/>
    <m/>
    <m/>
    <m/>
    <m/>
    <m/>
    <m/>
    <m/>
    <m/>
    <m/>
    <m/>
  </r>
  <r>
    <s v="Load Compare MP"/>
    <s v="FRDBLoad Compare MP46090.5534722222"/>
    <m/>
    <s v="Model parameters comparison"/>
    <s v="MRPFRDBLoad Compare MPModel parameters comparison"/>
    <s v="MRPFRDBLoad Compare MP"/>
    <x v="0"/>
    <s v="Completed"/>
    <x v="0"/>
    <x v="328"/>
    <s v="Y"/>
    <m/>
    <m/>
    <m/>
    <n v="2602"/>
    <s v="FRDB"/>
    <s v="MRP"/>
    <s v="START Model parameters comparison"/>
    <s v="END Model parameters comparison"/>
    <d v="2026-03-09T13:17:00"/>
    <d v="2026-03-09T13:17:00"/>
    <d v="2026-03-10T10:24:00"/>
    <s v="NULL"/>
    <s v="Completed"/>
    <x v="124"/>
    <n v="2"/>
    <s v="Model parameters comparison"/>
    <n v="0"/>
    <n v="0"/>
    <n v="0"/>
    <n v="0"/>
    <n v="0"/>
    <n v="0"/>
    <m/>
    <m/>
    <n v="0"/>
    <n v="0"/>
    <n v="0"/>
    <n v="0"/>
    <n v="0"/>
    <m/>
    <m/>
    <m/>
    <m/>
    <m/>
    <m/>
    <m/>
    <m/>
    <m/>
    <m/>
    <m/>
    <m/>
    <m/>
  </r>
  <r>
    <s v="Import Strategies"/>
    <s v="BEGTImport Strategies46090.5833333333"/>
    <m/>
    <s v="import strategies"/>
    <s v="MCPBEGTImport Strategiesimport strategies"/>
    <s v="MCPBEGTImport Strategies"/>
    <x v="1"/>
    <s v="For Rerun"/>
    <x v="0"/>
    <x v="329"/>
    <s v="Y"/>
    <m/>
    <m/>
    <m/>
    <n v="2602"/>
    <s v="BEGT"/>
    <s v="MCP"/>
    <s v="START import strategies"/>
    <s v="END import strategies"/>
    <d v="2026-03-09T14:00:00"/>
    <d v="2026-03-09T14:20:00"/>
    <d v="2026-03-09T14:55:00"/>
    <s v="NULL"/>
    <s v="Completed"/>
    <x v="125"/>
    <n v="2"/>
    <s v="import strategies"/>
    <n v="0.33"/>
    <n v="0.33"/>
    <n v="0"/>
    <n v="0.57999999999999996"/>
    <n v="0.91"/>
    <n v="0.91"/>
    <m/>
    <m/>
    <n v="0.33"/>
    <n v="0.57999999999999996"/>
    <n v="0"/>
    <n v="0.91"/>
    <n v="0.91"/>
    <m/>
    <m/>
    <m/>
    <m/>
    <m/>
    <m/>
    <m/>
    <m/>
    <m/>
    <m/>
    <m/>
    <m/>
    <m/>
  </r>
  <r>
    <s v="Delete Portfolio"/>
    <s v="ITDBDelete Portfolio46090.5923611111"/>
    <m/>
    <s v="Delete portfolio from"/>
    <s v="MCPITDBDelete PortfolioDelete portfolio from"/>
    <s v="MCPITDBDelete Portfolio"/>
    <x v="0"/>
    <s v="Completed"/>
    <x v="0"/>
    <x v="330"/>
    <s v="Y"/>
    <m/>
    <m/>
    <m/>
    <n v="2602"/>
    <s v="ITDB"/>
    <s v="MCP"/>
    <s v="START Delete portfolio from"/>
    <s v="END Delete portfolio from"/>
    <d v="2026-03-09T14:13:00"/>
    <d v="2026-03-09T14:14:00"/>
    <d v="2026-03-09T14:15:00"/>
    <s v="NULL"/>
    <s v="Completed"/>
    <x v="80"/>
    <n v="2"/>
    <s v="Delete portfolio from"/>
    <n v="0.02"/>
    <n v="0.02"/>
    <n v="0"/>
    <n v="0.02"/>
    <n v="0.04"/>
    <n v="0.04"/>
    <m/>
    <m/>
    <n v="0.02"/>
    <n v="0.02"/>
    <n v="0"/>
    <n v="0.04"/>
    <n v="0.04"/>
    <m/>
    <m/>
    <m/>
    <m/>
    <m/>
    <m/>
    <m/>
    <m/>
    <m/>
    <m/>
    <m/>
    <m/>
    <m/>
  </r>
  <r>
    <s v="Load Compare MP"/>
    <s v="ITDBLoad Compare MP46090.59375"/>
    <m/>
    <s v="load Model parameters"/>
    <s v="MCPITDBLoad Compare MPload Model parameters"/>
    <s v="MCPITDBLoad Compare MP"/>
    <x v="0"/>
    <s v="Completed"/>
    <x v="0"/>
    <x v="331"/>
    <s v="Y"/>
    <m/>
    <m/>
    <m/>
    <n v="2602"/>
    <s v="ITDB"/>
    <s v="MCP"/>
    <s v="START load Model parameters"/>
    <s v="END load Model parameters"/>
    <d v="2026-03-09T14:15:00"/>
    <d v="2026-03-09T14:18:00"/>
    <d v="2026-03-09T14:18:00"/>
    <s v="NULL"/>
    <s v="Completed"/>
    <x v="82"/>
    <n v="3"/>
    <s v="load Model parameters"/>
    <n v="0.05"/>
    <n v="0.05"/>
    <n v="0"/>
    <n v="0"/>
    <n v="0.05"/>
    <n v="0.05"/>
    <m/>
    <m/>
    <n v="0.05"/>
    <n v="0"/>
    <n v="0"/>
    <n v="0.05"/>
    <n v="0.05"/>
    <m/>
    <m/>
    <m/>
    <m/>
    <m/>
    <m/>
    <m/>
    <m/>
    <m/>
    <m/>
    <m/>
    <m/>
    <m/>
  </r>
  <r>
    <s v="Load Compare MP"/>
    <s v="ITDBLoad Compare MP46090.5958333333"/>
    <m/>
    <s v="Model parameters comparison"/>
    <s v="MCPITDBLoad Compare MPModel parameters comparison"/>
    <s v="MCPITDBLoad Compare MP"/>
    <x v="0"/>
    <s v="Completed"/>
    <x v="0"/>
    <x v="332"/>
    <s v="Y"/>
    <m/>
    <m/>
    <m/>
    <n v="2602"/>
    <s v="ITDB"/>
    <s v="MCP"/>
    <s v="START Model parameters comparison"/>
    <s v="END Model parameters comparison"/>
    <d v="2026-03-09T14:18:00"/>
    <d v="2026-03-09T14:18:00"/>
    <d v="2026-03-09T14:19:00"/>
    <s v="NULL"/>
    <s v="Completed"/>
    <x v="82"/>
    <n v="3"/>
    <s v="Model parameters comparison"/>
    <n v="0"/>
    <n v="0"/>
    <n v="0"/>
    <n v="0.02"/>
    <n v="0.02"/>
    <n v="0.02"/>
    <m/>
    <m/>
    <n v="0"/>
    <n v="0.02"/>
    <n v="0"/>
    <n v="0.02"/>
    <n v="0.02"/>
    <m/>
    <m/>
    <m/>
    <m/>
    <m/>
    <m/>
    <m/>
    <m/>
    <m/>
    <m/>
    <m/>
    <m/>
    <m/>
  </r>
  <r>
    <s v="Load Compare Spreads"/>
    <s v="ITDBLoad Compare Spreads46090.5965277778"/>
    <m/>
    <s v="load Spreads"/>
    <s v="MCPITDBLoad Compare Spreadsload Spreads"/>
    <s v="MCPITDBLoad Compare Spreads"/>
    <x v="0"/>
    <s v="Stopped"/>
    <x v="0"/>
    <x v="333"/>
    <s v="Y"/>
    <m/>
    <m/>
    <m/>
    <n v="2602"/>
    <s v="ITDB"/>
    <s v="MCP"/>
    <s v="START load Spreads"/>
    <s v="NULL"/>
    <d v="2026-03-09T14:19:00"/>
    <s v="NULL"/>
    <d v="2026-03-09T14:23:00"/>
    <s v="NULL"/>
    <s v="Stopped"/>
    <x v="90"/>
    <n v="2"/>
    <s v="load Spreads"/>
    <s v="NULL"/>
    <n v="0"/>
    <s v="NULL"/>
    <n v="0"/>
    <n v="0"/>
    <s v="NULL"/>
    <m/>
    <m/>
    <n v="0"/>
    <n v="0"/>
    <s v="NULL"/>
    <n v="0"/>
    <s v="NULL"/>
    <m/>
    <m/>
    <m/>
    <m/>
    <m/>
    <m/>
    <m/>
    <m/>
    <m/>
    <m/>
    <m/>
    <m/>
    <m/>
  </r>
  <r>
    <s v="Delete Portfolio"/>
    <s v="ITDBDelete Portfolio46090.5993055556"/>
    <m/>
    <s v="Delete portfolio from"/>
    <s v="MCPITDBDelete PortfolioDelete portfolio from"/>
    <s v="MCPITDBDelete Portfolio"/>
    <x v="0"/>
    <s v="Completed"/>
    <x v="0"/>
    <x v="334"/>
    <s v="Y"/>
    <m/>
    <m/>
    <m/>
    <n v="2602"/>
    <s v="ITDB"/>
    <s v="MCP"/>
    <s v="START Delete portfolio from"/>
    <s v="END Delete portfolio from"/>
    <d v="2026-03-09T14:23:00"/>
    <d v="2026-03-09T14:24:00"/>
    <d v="2026-03-09T14:25:00"/>
    <s v="NULL"/>
    <s v="Completed"/>
    <x v="80"/>
    <n v="3"/>
    <s v="Delete portfolio from"/>
    <n v="0.02"/>
    <n v="0"/>
    <n v="0.02"/>
    <n v="0"/>
    <n v="0"/>
    <n v="0.02"/>
    <m/>
    <m/>
    <n v="0"/>
    <n v="0"/>
    <n v="0.02"/>
    <n v="0"/>
    <n v="0.02"/>
    <m/>
    <m/>
    <m/>
    <m/>
    <m/>
    <m/>
    <m/>
    <m/>
    <m/>
    <m/>
    <m/>
    <m/>
    <m/>
  </r>
  <r>
    <s v="Load Compare MP"/>
    <s v="ITDBLoad Compare MP46090.6006944444"/>
    <m/>
    <s v="load Model parameters"/>
    <s v="MCPITDBLoad Compare MPload Model parameters"/>
    <s v="MCPITDBLoad Compare MP"/>
    <x v="0"/>
    <s v="Completed"/>
    <x v="0"/>
    <x v="335"/>
    <s v="Y"/>
    <m/>
    <m/>
    <m/>
    <n v="2602"/>
    <s v="ITDB"/>
    <s v="MCP"/>
    <s v="START load Model parameters"/>
    <s v="END load Model parameters"/>
    <d v="2026-03-09T14:25:00"/>
    <d v="2026-03-09T14:28:00"/>
    <d v="2026-03-09T14:28:00"/>
    <s v="NULL"/>
    <s v="Completed"/>
    <x v="82"/>
    <n v="4"/>
    <s v="load Model parameters"/>
    <n v="0.05"/>
    <n v="0"/>
    <n v="0.05"/>
    <n v="0"/>
    <n v="0"/>
    <n v="0.05"/>
    <m/>
    <m/>
    <n v="0"/>
    <n v="0"/>
    <n v="0.05"/>
    <n v="0"/>
    <n v="0.05"/>
    <m/>
    <m/>
    <m/>
    <m/>
    <m/>
    <m/>
    <m/>
    <m/>
    <m/>
    <m/>
    <m/>
    <m/>
    <m/>
  </r>
  <r>
    <s v="Load Compare MP"/>
    <s v="ITDBLoad Compare MP46090.6027777778"/>
    <m/>
    <s v="Model parameters comparison"/>
    <s v="MCPITDBLoad Compare MPModel parameters comparison"/>
    <s v="MCPITDBLoad Compare MP"/>
    <x v="0"/>
    <s v="Completed"/>
    <x v="0"/>
    <x v="336"/>
    <s v="Y"/>
    <m/>
    <m/>
    <m/>
    <n v="2602"/>
    <s v="ITDB"/>
    <s v="MCP"/>
    <s v="START Model parameters comparison"/>
    <s v="END Model parameters comparison"/>
    <d v="2026-03-09T14:28:00"/>
    <d v="2026-03-09T14:28:00"/>
    <d v="2026-03-09T14:29:00"/>
    <s v="NULL"/>
    <s v="Completed"/>
    <x v="82"/>
    <n v="4"/>
    <s v="Model parameters comparison"/>
    <n v="0"/>
    <n v="0"/>
    <n v="0"/>
    <n v="0"/>
    <n v="0"/>
    <n v="0"/>
    <m/>
    <m/>
    <n v="0"/>
    <n v="0"/>
    <n v="0"/>
    <n v="0"/>
    <n v="0"/>
    <m/>
    <m/>
    <m/>
    <m/>
    <m/>
    <m/>
    <m/>
    <m/>
    <m/>
    <m/>
    <m/>
    <m/>
    <m/>
  </r>
  <r>
    <s v="Load Compare Spreads"/>
    <s v="ITDBLoad Compare Spreads46090.6034722222"/>
    <m/>
    <s v="load Spreads"/>
    <s v="MCPITDBLoad Compare Spreadsload Spreads"/>
    <s v="MCPITDBLoad Compare Spreads"/>
    <x v="0"/>
    <s v="Completed"/>
    <x v="0"/>
    <x v="337"/>
    <s v="Y"/>
    <m/>
    <m/>
    <m/>
    <n v="2602"/>
    <s v="ITDB"/>
    <s v="MCP"/>
    <s v="START load Spreads"/>
    <s v="END load Spreads"/>
    <d v="2026-03-09T14:29:00"/>
    <d v="2026-03-09T14:38:00"/>
    <d v="2026-03-09T14:38:00"/>
    <s v="NULL"/>
    <s v="Completed"/>
    <x v="90"/>
    <n v="3"/>
    <s v="load Spreads"/>
    <n v="0.15"/>
    <n v="0"/>
    <n v="0.15"/>
    <n v="0"/>
    <n v="0"/>
    <n v="0.15"/>
    <m/>
    <m/>
    <n v="0"/>
    <n v="0"/>
    <n v="0.15"/>
    <n v="0"/>
    <n v="0.15"/>
    <m/>
    <m/>
    <m/>
    <m/>
    <m/>
    <m/>
    <m/>
    <m/>
    <m/>
    <m/>
    <m/>
    <m/>
    <m/>
  </r>
  <r>
    <s v="Load Compare Spreads"/>
    <s v="ITDBLoad Compare Spreads46090.6097222222"/>
    <m/>
    <s v="Spreads comparison"/>
    <s v="MCPITDBLoad Compare SpreadsSpreads comparison"/>
    <s v="MCPITDBLoad Compare Spreads"/>
    <x v="0"/>
    <s v="Completed"/>
    <x v="0"/>
    <x v="338"/>
    <s v="Y"/>
    <m/>
    <m/>
    <m/>
    <n v="2602"/>
    <s v="ITDB"/>
    <s v="MCP"/>
    <s v="START Spreads comparison"/>
    <s v="END Spreads comparison"/>
    <d v="2026-03-09T14:38:00"/>
    <d v="2026-03-09T14:39:00"/>
    <d v="2026-03-10T04:21:00"/>
    <s v="NULL"/>
    <s v="Completed"/>
    <x v="90"/>
    <n v="2"/>
    <s v="Spreads comparison"/>
    <n v="0.02"/>
    <n v="0"/>
    <n v="0.02"/>
    <n v="0"/>
    <n v="0"/>
    <n v="0.02"/>
    <m/>
    <m/>
    <n v="0"/>
    <n v="0"/>
    <n v="0.02"/>
    <n v="0"/>
    <n v="0.02"/>
    <m/>
    <m/>
    <m/>
    <m/>
    <m/>
    <m/>
    <m/>
    <m/>
    <m/>
    <m/>
    <m/>
    <m/>
    <m/>
  </r>
  <r>
    <s v="Planning (NII)"/>
    <s v="BEDBPlanning (NII)46090.6159722222"/>
    <m/>
    <s v="combined planning run"/>
    <s v="MCPBEDBPlanning (NII)combined planning run"/>
    <s v="MCPBEDBPlanning (NII)"/>
    <x v="1"/>
    <s v="For Rerun"/>
    <x v="0"/>
    <x v="339"/>
    <s v="Y"/>
    <m/>
    <m/>
    <m/>
    <n v="2602"/>
    <s v="BEDB"/>
    <s v="MCP"/>
    <s v="START combined planning run"/>
    <s v="NULL"/>
    <d v="2026-03-09T14:47:00"/>
    <d v="2026-03-09T14:56:00"/>
    <d v="2026-03-10T09:49:00"/>
    <s v="Exception Info: Workflow finished with errors. (line: 25)  "/>
    <s v="Failed"/>
    <x v="122"/>
    <n v="3"/>
    <s v="combined planning run"/>
    <n v="0.15"/>
    <n v="0.15"/>
    <n v="0"/>
    <n v="7.88"/>
    <n v="8.0299999999999994"/>
    <n v="8.0299999999999994"/>
    <m/>
    <m/>
    <n v="0.15"/>
    <n v="7.88"/>
    <n v="0"/>
    <n v="8.0299999999999994"/>
    <n v="8.0299999999999994"/>
    <m/>
    <m/>
    <m/>
    <m/>
    <m/>
    <m/>
    <m/>
    <m/>
    <m/>
    <m/>
    <m/>
    <m/>
    <m/>
  </r>
  <r>
    <s v="Planning (NII)"/>
    <s v="BEGTPlanning (NII)46090.6215277778"/>
    <m/>
    <s v="planning run01"/>
    <s v="MCPBEGTPlanning (NII)planning run01"/>
    <s v="MCPBEGTPlanning (NII)"/>
    <x v="1"/>
    <s v="For Rerun"/>
    <x v="0"/>
    <x v="340"/>
    <s v="Y"/>
    <m/>
    <m/>
    <m/>
    <n v="2602"/>
    <s v="BEGT"/>
    <s v="MCP"/>
    <s v="START planning run01"/>
    <s v="END planning run01"/>
    <d v="2026-03-09T14:55:00"/>
    <d v="2026-03-09T18:38:00"/>
    <d v="2026-03-09T18:38:00"/>
    <s v="NULL"/>
    <s v="Completed"/>
    <x v="126"/>
    <n v="2"/>
    <s v="planning run01"/>
    <n v="3.72"/>
    <n v="3.72"/>
    <n v="0"/>
    <n v="0"/>
    <n v="3.72"/>
    <n v="3.72"/>
    <m/>
    <m/>
    <n v="3.72"/>
    <n v="0"/>
    <n v="0"/>
    <n v="3.72"/>
    <n v="3.72"/>
    <m/>
    <m/>
    <m/>
    <m/>
    <m/>
    <m/>
    <m/>
    <m/>
    <m/>
    <m/>
    <m/>
    <m/>
    <m/>
  </r>
  <r>
    <s v="Valuation (NPV)"/>
    <s v="DEDBValuation (NPV)46090.6416666667"/>
    <m/>
    <s v="export to ara"/>
    <s v="MCPDEDBValuation (NPV)export to ara"/>
    <s v="MCPDEDBValuation (NPV)"/>
    <x v="1"/>
    <s v="For Rerun"/>
    <x v="0"/>
    <x v="341"/>
    <s v="Y"/>
    <m/>
    <m/>
    <m/>
    <n v="2602"/>
    <s v="DEDB"/>
    <s v="MCP"/>
    <s v="START export to ara"/>
    <s v="END export to ara"/>
    <d v="2026-03-09T15:24:00"/>
    <d v="2026-03-09T15:24:00"/>
    <d v="2026-03-09T15:24:00"/>
    <s v="NULL"/>
    <s v="Completed"/>
    <x v="121"/>
    <n v="2"/>
    <s v="export to ara"/>
    <n v="0"/>
    <n v="0"/>
    <n v="0"/>
    <n v="0"/>
    <n v="0"/>
    <n v="0"/>
    <m/>
    <m/>
    <n v="0"/>
    <n v="0"/>
    <n v="0"/>
    <n v="0"/>
    <n v="0"/>
    <m/>
    <m/>
    <m/>
    <m/>
    <m/>
    <m/>
    <m/>
    <m/>
    <m/>
    <m/>
    <m/>
    <m/>
    <m/>
  </r>
  <r>
    <s v="Valuation (NPV)"/>
    <s v="DEDBValuation (NPV)46090.6416666667"/>
    <m/>
    <s v="Light Maintenance"/>
    <s v="MCPDEDBValuation (NPV)Light Maintenance"/>
    <s v="MCPDEDBValuation (NPV)"/>
    <x v="1"/>
    <s v="For Rerun"/>
    <x v="0"/>
    <x v="342"/>
    <s v="Y"/>
    <m/>
    <m/>
    <m/>
    <n v="2602"/>
    <s v="DEDB"/>
    <s v="MCP"/>
    <s v="START Light Maintenance"/>
    <s v="END Light Maintenance"/>
    <d v="2026-03-09T15:24:00"/>
    <d v="2026-03-09T15:36:00"/>
    <d v="2026-03-09T15:36:00"/>
    <s v="NULL"/>
    <s v="Completed"/>
    <x v="121"/>
    <n v="1"/>
    <s v="Light Maintenance"/>
    <n v="0.2"/>
    <n v="0"/>
    <n v="0.2"/>
    <n v="0"/>
    <n v="0"/>
    <n v="0.2"/>
    <m/>
    <m/>
    <n v="0"/>
    <n v="0"/>
    <n v="0.2"/>
    <n v="0"/>
    <n v="0.2"/>
    <m/>
    <m/>
    <m/>
    <m/>
    <m/>
    <m/>
    <m/>
    <m/>
    <m/>
    <m/>
    <m/>
    <m/>
    <m/>
  </r>
  <r>
    <s v="Load Pos"/>
    <s v="WBUSLoad Pos46090.65"/>
    <m/>
    <s v="load"/>
    <s v="MCPWBUSLoad Posload"/>
    <s v="MCPWBUSLoad Pos"/>
    <x v="0"/>
    <s v="Completed"/>
    <x v="0"/>
    <x v="343"/>
    <s v="Y"/>
    <m/>
    <m/>
    <m/>
    <n v="2602"/>
    <s v="WBUS"/>
    <s v="MCP"/>
    <s v="START load"/>
    <s v="END load"/>
    <d v="2026-03-09T15:36:00"/>
    <d v="2026-03-09T15:54:00"/>
    <d v="2026-03-09T15:54:00"/>
    <s v="NULL"/>
    <s v="Completed"/>
    <x v="127"/>
    <n v="1"/>
    <s v="load"/>
    <n v="0.3"/>
    <n v="0"/>
    <n v="0.3"/>
    <n v="0"/>
    <n v="0"/>
    <n v="0.3"/>
    <m/>
    <m/>
    <n v="0"/>
    <n v="0"/>
    <n v="0.3"/>
    <n v="0"/>
    <n v="0.3"/>
    <m/>
    <m/>
    <m/>
    <m/>
    <m/>
    <m/>
    <m/>
    <m/>
    <m/>
    <m/>
    <m/>
    <m/>
    <m/>
  </r>
  <r>
    <s v="Valuation (NPV)"/>
    <s v="DEDBValuation (NPV)46090.65"/>
    <m/>
    <s v="valuation report exports from ARA"/>
    <s v="MCPDEDBValuation (NPV)valuation report exports from ARA"/>
    <s v="MCPDEDBValuation (NPV)"/>
    <x v="1"/>
    <s v="For Rerun"/>
    <x v="0"/>
    <x v="344"/>
    <s v="Y"/>
    <m/>
    <m/>
    <m/>
    <n v="2602"/>
    <s v="DEDB"/>
    <s v="MCP"/>
    <s v="START valuation report exports from ARA"/>
    <s v="END valuation report exports from ARA"/>
    <d v="2026-03-09T15:36:00"/>
    <d v="2026-03-09T15:37:00"/>
    <d v="2026-03-09T15:41:00"/>
    <s v="NULL"/>
    <s v="Completed"/>
    <x v="121"/>
    <n v="1"/>
    <s v="valuation report exports from ARA"/>
    <n v="0.02"/>
    <n v="0.02"/>
    <n v="0"/>
    <n v="7.0000000000000007E-2"/>
    <n v="0.09"/>
    <n v="0.09"/>
    <m/>
    <m/>
    <n v="0.02"/>
    <n v="7.0000000000000007E-2"/>
    <n v="0"/>
    <n v="0.09"/>
    <n v="0.09"/>
    <m/>
    <m/>
    <m/>
    <m/>
    <m/>
    <m/>
    <m/>
    <m/>
    <m/>
    <m/>
    <m/>
    <m/>
    <m/>
  </r>
  <r>
    <s v="Valuation (NPV)"/>
    <s v="DEDBValuation (NPV)46090.6534722222"/>
    <m/>
    <s v="valuation report QRM Reporter exports"/>
    <s v="MCPDEDBValuation (NPV)valuation report QRM Reporter exports"/>
    <s v="MCPDEDBValuation (NPV)"/>
    <x v="1"/>
    <s v="For Rerun"/>
    <x v="0"/>
    <x v="345"/>
    <s v="Y"/>
    <m/>
    <m/>
    <m/>
    <n v="2602"/>
    <s v="DEDB"/>
    <s v="MCP"/>
    <s v="START valuation report QRM Reporter exports"/>
    <s v="END valuation report QRM Reporter exports"/>
    <d v="2026-03-09T15:41:00"/>
    <d v="2026-03-09T16:02:00"/>
    <d v="2026-03-09T16:03:00"/>
    <s v="NULL"/>
    <s v="Completed"/>
    <x v="121"/>
    <n v="1"/>
    <s v="valuation report QRM Reporter exports"/>
    <n v="0.35"/>
    <n v="0.35"/>
    <n v="0"/>
    <n v="0.02"/>
    <n v="0.37"/>
    <n v="0.37"/>
    <m/>
    <m/>
    <n v="0.35"/>
    <n v="0.02"/>
    <n v="0"/>
    <n v="0.37"/>
    <n v="0.37"/>
    <m/>
    <m/>
    <m/>
    <m/>
    <m/>
    <m/>
    <m/>
    <m/>
    <m/>
    <m/>
    <m/>
    <m/>
    <m/>
  </r>
  <r>
    <s v="Load Pos"/>
    <s v="WBUSLoad Pos46090.6625"/>
    <m/>
    <s v="Stratification"/>
    <s v="MCPWBUSLoad PosStratification"/>
    <s v="MCPWBUSLoad Pos"/>
    <x v="0"/>
    <s v="Completed"/>
    <x v="0"/>
    <x v="346"/>
    <s v="Y"/>
    <m/>
    <m/>
    <m/>
    <n v="2602"/>
    <s v="WBUS"/>
    <s v="MCP"/>
    <s v="START Stratification"/>
    <s v="END Stratification"/>
    <d v="2026-03-09T15:54:00"/>
    <d v="2026-03-09T15:58:00"/>
    <d v="2026-03-09T15:58:00"/>
    <s v="NULL"/>
    <s v="Completed"/>
    <x v="127"/>
    <n v="1"/>
    <s v="Stratification"/>
    <n v="7.0000000000000007E-2"/>
    <n v="0"/>
    <n v="7.0000000000000007E-2"/>
    <n v="0"/>
    <n v="0"/>
    <n v="7.0000000000000007E-2"/>
    <m/>
    <m/>
    <n v="0"/>
    <n v="0"/>
    <n v="7.0000000000000007E-2"/>
    <n v="0"/>
    <n v="7.0000000000000007E-2"/>
    <m/>
    <m/>
    <m/>
    <m/>
    <m/>
    <m/>
    <m/>
    <m/>
    <m/>
    <m/>
    <m/>
    <m/>
    <m/>
  </r>
  <r>
    <s v="Load Pos"/>
    <s v="WBUSLoad Pos46090.6652777778"/>
    <m/>
    <s v="copy from"/>
    <s v="MCPWBUSLoad Poscopy from"/>
    <s v="MCPWBUSLoad Pos"/>
    <x v="0"/>
    <s v="Completed"/>
    <x v="0"/>
    <x v="347"/>
    <s v="Y"/>
    <m/>
    <m/>
    <m/>
    <n v="2602"/>
    <s v="WBUS"/>
    <s v="MCP"/>
    <s v="START copy from"/>
    <s v="END copy from"/>
    <d v="2026-03-09T15:58:00"/>
    <d v="2026-03-09T15:59:00"/>
    <d v="2026-03-09T16:00:00"/>
    <s v="NULL"/>
    <s v="Completed"/>
    <x v="127"/>
    <n v="1"/>
    <s v="copy from"/>
    <n v="0.02"/>
    <n v="0"/>
    <n v="0.02"/>
    <n v="0"/>
    <n v="0"/>
    <n v="0.02"/>
    <m/>
    <m/>
    <n v="0"/>
    <n v="0"/>
    <n v="0.02"/>
    <n v="0"/>
    <n v="0.02"/>
    <m/>
    <m/>
    <m/>
    <m/>
    <m/>
    <m/>
    <m/>
    <m/>
    <m/>
    <m/>
    <m/>
    <m/>
    <m/>
  </r>
  <r>
    <s v="Load to ARA"/>
    <s v="WBUSLoad to ARA46090.6666666667"/>
    <m/>
    <s v="export to ara ACC"/>
    <s v="MCPWBUSLoad to ARAexport to ara ACC"/>
    <s v="MCPWBUSLoad to ARA"/>
    <x v="0"/>
    <s v="Completed"/>
    <x v="0"/>
    <x v="348"/>
    <s v="N"/>
    <m/>
    <m/>
    <m/>
    <n v="2602"/>
    <s v="WBUS"/>
    <s v="MCP"/>
    <s v="START export to ara ACC"/>
    <s v="END export to ara ACC"/>
    <d v="2026-03-09T16:00:00"/>
    <d v="2026-03-09T16:00:00"/>
    <d v="2026-03-09T16:01:00"/>
    <s v="NULL"/>
    <s v="Completed"/>
    <x v="128"/>
    <n v="1"/>
    <s v="export to ara ACC"/>
    <n v="0"/>
    <n v="0"/>
    <n v="0"/>
    <n v="0"/>
    <n v="0"/>
    <n v="0"/>
    <m/>
    <m/>
    <n v="0"/>
    <n v="0"/>
    <n v="0"/>
    <n v="0"/>
    <n v="0"/>
    <m/>
    <m/>
    <m/>
    <m/>
    <m/>
    <m/>
    <m/>
    <m/>
    <m/>
    <m/>
    <m/>
    <m/>
    <m/>
  </r>
  <r>
    <s v="Valuation (NPV)"/>
    <s v="WBUSValuation (NPV)46090.6673611111"/>
    <m/>
    <s v="portfolio valuation run"/>
    <s v="MCPWBUSValuation (NPV)portfolio valuation run"/>
    <s v="MCPWBUSValuation (NPV)"/>
    <x v="0"/>
    <s v="Completed"/>
    <x v="0"/>
    <x v="349"/>
    <s v="Y"/>
    <m/>
    <m/>
    <m/>
    <n v="2602"/>
    <s v="WBUS"/>
    <s v="MCP"/>
    <s v="START portfolio valuation run"/>
    <s v="END portfolio valuation run"/>
    <d v="2026-03-09T16:01:00"/>
    <d v="2026-03-09T16:14:00"/>
    <d v="2026-03-09T16:14:00"/>
    <s v="NULL"/>
    <s v="Completed"/>
    <x v="129"/>
    <n v="1"/>
    <s v="portfolio valuation run"/>
    <n v="0.22"/>
    <n v="0"/>
    <n v="0.22"/>
    <n v="0"/>
    <n v="0"/>
    <n v="0.22"/>
    <m/>
    <m/>
    <n v="0"/>
    <n v="0"/>
    <n v="0.22"/>
    <n v="0"/>
    <n v="0.22"/>
    <m/>
    <m/>
    <m/>
    <m/>
    <m/>
    <m/>
    <m/>
    <m/>
    <m/>
    <m/>
    <m/>
    <m/>
    <m/>
  </r>
  <r>
    <s v="KR"/>
    <s v="DEDBKR46090.66875"/>
    <m/>
    <s v="Light Maintenance"/>
    <s v="MCPDEDBKRLight Maintenance"/>
    <s v="MCPDEDBKR"/>
    <x v="1"/>
    <s v="For Rerun"/>
    <x v="0"/>
    <x v="350"/>
    <s v="Y"/>
    <m/>
    <m/>
    <m/>
    <n v="2602"/>
    <s v="DEDB"/>
    <s v="MCP"/>
    <s v="START Light Maintenance"/>
    <s v="END Light Maintenance"/>
    <d v="2026-03-09T16:03:00"/>
    <d v="2026-03-09T16:06:00"/>
    <d v="2026-03-09T16:06:00"/>
    <s v="NULL"/>
    <s v="Completed"/>
    <x v="130"/>
    <n v="2"/>
    <s v="Light Maintenance"/>
    <n v="0.05"/>
    <n v="0"/>
    <n v="0.05"/>
    <n v="0"/>
    <n v="0"/>
    <n v="0.05"/>
    <m/>
    <m/>
    <n v="0"/>
    <n v="0"/>
    <n v="0.05"/>
    <n v="0"/>
    <n v="0.05"/>
    <m/>
    <m/>
    <m/>
    <m/>
    <m/>
    <m/>
    <m/>
    <m/>
    <m/>
    <m/>
    <m/>
    <m/>
    <m/>
  </r>
  <r>
    <s v="KR"/>
    <s v="DEDBKR46090.6708333333"/>
    <m/>
    <s v="bpv-kr valuation"/>
    <s v="MCPDEDBKRbpv-kr valuation"/>
    <s v="MCPDEDBKR"/>
    <x v="1"/>
    <s v="For Rerun"/>
    <x v="0"/>
    <x v="351"/>
    <s v="Y"/>
    <m/>
    <m/>
    <m/>
    <n v="2602"/>
    <s v="DEDB"/>
    <s v="MCP"/>
    <s v="START bpv-kr valuation"/>
    <s v="END bpv-kr valuation"/>
    <d v="2026-03-09T16:06:00"/>
    <d v="2026-03-09T20:22:00"/>
    <d v="2026-03-09T20:22:00"/>
    <s v="NULL"/>
    <s v="Completed"/>
    <x v="130"/>
    <n v="1"/>
    <s v="bpv-kr valuation"/>
    <n v="4.2699999999999996"/>
    <n v="4.2699999999999996"/>
    <n v="0"/>
    <n v="0"/>
    <n v="4.2699999999999996"/>
    <n v="4.2699999999999996"/>
    <m/>
    <m/>
    <n v="4.2699999999999996"/>
    <n v="0"/>
    <n v="0"/>
    <n v="4.2699999999999996"/>
    <n v="4.2699999999999996"/>
    <m/>
    <m/>
    <m/>
    <m/>
    <m/>
    <m/>
    <m/>
    <m/>
    <m/>
    <m/>
    <m/>
    <m/>
    <m/>
  </r>
  <r>
    <s v="Valuation (NPV)"/>
    <s v="WBUSValuation (NPV)46090.6763888889"/>
    <m/>
    <s v="Light Maintenance Portfolio Valuation"/>
    <s v="MCPWBUSValuation (NPV)Light Maintenance Portfolio Valuation"/>
    <s v="MCPWBUSValuation (NPV)"/>
    <x v="0"/>
    <s v="Completed"/>
    <x v="0"/>
    <x v="352"/>
    <s v="Y"/>
    <m/>
    <m/>
    <m/>
    <n v="2602"/>
    <s v="WBUS"/>
    <s v="MCP"/>
    <s v="START Light Maintenance Portfolio Valuation"/>
    <s v="END Light Maintenance Portfolio Valuation"/>
    <d v="2026-03-09T16:14:00"/>
    <d v="2026-03-09T16:21:00"/>
    <d v="2026-03-09T16:21:00"/>
    <s v="NULL"/>
    <s v="Completed"/>
    <x v="129"/>
    <n v="1"/>
    <s v="Light Maintenance Portfolio Valuation"/>
    <n v="0.12"/>
    <n v="0"/>
    <n v="0.12"/>
    <n v="0"/>
    <n v="0"/>
    <n v="0.12"/>
    <m/>
    <m/>
    <n v="0"/>
    <n v="0"/>
    <n v="0.12"/>
    <n v="0"/>
    <n v="0.12"/>
    <m/>
    <m/>
    <m/>
    <m/>
    <m/>
    <m/>
    <m/>
    <m/>
    <m/>
    <m/>
    <m/>
    <m/>
    <m/>
  </r>
  <r>
    <s v="Valuation (NPV)"/>
    <s v="WBUSValuation (NPV)46090.68125"/>
    <m/>
    <s v="valuation report OLAP exports"/>
    <s v="MCPWBUSValuation (NPV)valuation report OLAP exports"/>
    <s v="MCPWBUSValuation (NPV)"/>
    <x v="0"/>
    <s v="Completed"/>
    <x v="0"/>
    <x v="353"/>
    <s v="Y"/>
    <m/>
    <m/>
    <m/>
    <n v="2602"/>
    <s v="WBUS"/>
    <s v="MCP"/>
    <s v="START valuation report OLAP exports"/>
    <s v="END valuation report OLAP exports"/>
    <d v="2026-03-09T16:21:00"/>
    <d v="2026-03-09T16:29:00"/>
    <d v="2026-03-09T16:30:00"/>
    <s v="NULL"/>
    <s v="Completed"/>
    <x v="129"/>
    <n v="1"/>
    <s v="valuation report OLAP exports"/>
    <n v="0.13"/>
    <n v="0"/>
    <n v="0.13"/>
    <n v="0"/>
    <n v="0"/>
    <n v="0.13"/>
    <m/>
    <m/>
    <n v="0"/>
    <n v="0"/>
    <n v="0.13"/>
    <n v="0"/>
    <n v="0.13"/>
    <m/>
    <m/>
    <m/>
    <m/>
    <m/>
    <m/>
    <m/>
    <m/>
    <m/>
    <m/>
    <m/>
    <m/>
    <m/>
  </r>
  <r>
    <s v="Load Pos"/>
    <s v="LUDBLoad Pos46090.6854166667"/>
    <m/>
    <s v="load Portfolio"/>
    <s v="MRPLUDBLoad Posload Portfolio"/>
    <s v="MRPLUDBLoad Pos"/>
    <x v="0"/>
    <s v="Completed"/>
    <x v="0"/>
    <x v="354"/>
    <s v="Y"/>
    <m/>
    <m/>
    <m/>
    <n v="2602"/>
    <s v="LUDB"/>
    <s v="MRP"/>
    <s v="START load Portfolio"/>
    <s v="END load Portfolio"/>
    <d v="2026-03-09T16:27:00"/>
    <d v="2026-03-09T16:51:00"/>
    <d v="2026-03-09T16:51:00"/>
    <s v="NULL"/>
    <s v="Completed"/>
    <x v="131"/>
    <n v="1"/>
    <s v="load Portfolio"/>
    <n v="0.4"/>
    <n v="0"/>
    <n v="0.4"/>
    <n v="0"/>
    <n v="0"/>
    <n v="0.4"/>
    <m/>
    <m/>
    <n v="0"/>
    <n v="0"/>
    <n v="0.4"/>
    <n v="0"/>
    <n v="0.4"/>
    <m/>
    <m/>
    <m/>
    <m/>
    <m/>
    <m/>
    <m/>
    <m/>
    <m/>
    <m/>
    <m/>
    <m/>
    <m/>
  </r>
  <r>
    <s v="Load to ARA"/>
    <s v="WBUSLoad to ARA46090.6875"/>
    <m/>
    <s v="export to ara ACC"/>
    <s v="MCPWBUSLoad to ARAexport to ara ACC"/>
    <s v="MCPWBUSLoad to ARA"/>
    <x v="0"/>
    <s v="Completed"/>
    <x v="0"/>
    <x v="355"/>
    <s v="N"/>
    <m/>
    <m/>
    <m/>
    <n v="2602"/>
    <s v="WBUS"/>
    <s v="MCP"/>
    <s v="START export to ara ACC"/>
    <s v="END export to ara ACC"/>
    <d v="2026-03-09T16:30:00"/>
    <d v="2026-03-09T16:30:00"/>
    <d v="2026-03-09T16:31:00"/>
    <s v="NULL"/>
    <s v="Completed"/>
    <x v="128"/>
    <n v="2"/>
    <s v="export to ara ACC"/>
    <n v="0"/>
    <n v="0"/>
    <n v="0"/>
    <n v="0"/>
    <n v="0"/>
    <n v="0"/>
    <m/>
    <m/>
    <n v="0"/>
    <n v="0"/>
    <n v="0"/>
    <n v="0"/>
    <n v="0"/>
    <m/>
    <m/>
    <m/>
    <m/>
    <m/>
    <m/>
    <m/>
    <m/>
    <m/>
    <m/>
    <m/>
    <m/>
    <m/>
  </r>
  <r>
    <s v="CSRBB Valuation"/>
    <s v="WBUSCSRBB Valuation46090.6881944444"/>
    <m/>
    <s v="CSRBB Portfolio Valuation"/>
    <s v="MCPWBUSCSRBB ValuationCSRBB Portfolio Valuation"/>
    <s v="MCPWBUSCSRBB Valuation"/>
    <x v="0"/>
    <s v="Completed"/>
    <x v="0"/>
    <x v="356"/>
    <s v="Y"/>
    <m/>
    <m/>
    <m/>
    <n v="2602"/>
    <s v="WBUS"/>
    <s v="MCP"/>
    <s v="START CSRBB Portfolio Valuation"/>
    <s v="END CSRBB Portfolio Valuation"/>
    <d v="2026-03-09T16:31:00"/>
    <d v="2026-03-09T16:44:00"/>
    <d v="2026-03-09T16:45:00"/>
    <s v="NULL"/>
    <s v="Completed"/>
    <x v="132"/>
    <n v="1"/>
    <s v="CSRBB Portfolio Valuation"/>
    <n v="0.22"/>
    <n v="0"/>
    <n v="0.22"/>
    <n v="0"/>
    <n v="0"/>
    <n v="0.22"/>
    <m/>
    <m/>
    <n v="0"/>
    <n v="0"/>
    <n v="0.22"/>
    <n v="0"/>
    <n v="0.22"/>
    <m/>
    <m/>
    <m/>
    <m/>
    <m/>
    <m/>
    <m/>
    <m/>
    <m/>
    <m/>
    <m/>
    <m/>
    <m/>
  </r>
  <r>
    <s v="CSRBB Planning"/>
    <s v="WBUSCSRBB Planning46090.6979166667"/>
    <m/>
    <s v="import CSRBB strategies"/>
    <s v="MCPWBUSCSRBB Planningimport CSRBB strategies"/>
    <s v="MCPWBUSCSRBB Planning"/>
    <x v="0"/>
    <s v="Completed"/>
    <x v="0"/>
    <x v="357"/>
    <s v="Y"/>
    <m/>
    <m/>
    <m/>
    <n v="2602"/>
    <s v="WBUS"/>
    <s v="MCP"/>
    <s v="START import CSRBB strategies"/>
    <s v="END import CSRBB strategies"/>
    <d v="2026-03-09T16:45:00"/>
    <d v="2026-03-09T17:36:00"/>
    <d v="2026-03-09T17:36:00"/>
    <s v="NULL"/>
    <s v="Completed"/>
    <x v="133"/>
    <n v="1"/>
    <s v="import CSRBB strategies"/>
    <n v="0.85"/>
    <n v="0"/>
    <n v="0.85"/>
    <n v="0"/>
    <n v="0"/>
    <n v="0.85"/>
    <m/>
    <m/>
    <n v="0"/>
    <n v="0"/>
    <n v="0.85"/>
    <n v="0"/>
    <n v="0.85"/>
    <m/>
    <m/>
    <m/>
    <m/>
    <m/>
    <m/>
    <m/>
    <m/>
    <m/>
    <m/>
    <m/>
    <m/>
    <m/>
  </r>
  <r>
    <s v="Load Pos"/>
    <s v="LUDBLoad Pos46090.7020833333"/>
    <m/>
    <s v="copy from"/>
    <s v="MRPLUDBLoad Poscopy from"/>
    <s v="MRPLUDBLoad Pos"/>
    <x v="0"/>
    <s v="Completed"/>
    <x v="0"/>
    <x v="358"/>
    <s v="Y"/>
    <m/>
    <m/>
    <m/>
    <n v="2602"/>
    <s v="LUDB"/>
    <s v="MRP"/>
    <s v="START copy from"/>
    <s v="END copy from"/>
    <d v="2026-03-09T16:51:00"/>
    <d v="2026-03-09T16:53:00"/>
    <d v="2026-03-09T16:53:00"/>
    <s v="NULL"/>
    <s v="Completed"/>
    <x v="131"/>
    <n v="1"/>
    <s v="copy from"/>
    <n v="0.03"/>
    <n v="0"/>
    <n v="0.03"/>
    <n v="0"/>
    <n v="0"/>
    <n v="0.03"/>
    <m/>
    <m/>
    <n v="0"/>
    <n v="0"/>
    <n v="0.03"/>
    <n v="0"/>
    <n v="0.03"/>
    <m/>
    <m/>
    <m/>
    <m/>
    <m/>
    <m/>
    <m/>
    <m/>
    <m/>
    <m/>
    <m/>
    <m/>
    <m/>
  </r>
  <r>
    <s v="Load Pos"/>
    <s v="LUDBLoad Pos46090.7034722222"/>
    <m/>
    <s v="Pos Detailed OLAP export"/>
    <s v="MRPLUDBLoad PosPos Detailed OLAP export"/>
    <s v="MRPLUDBLoad Pos"/>
    <x v="0"/>
    <s v="Completed"/>
    <x v="0"/>
    <x v="359"/>
    <s v="Y"/>
    <m/>
    <m/>
    <m/>
    <n v="2602"/>
    <s v="LUDB"/>
    <s v="MRP"/>
    <s v="START Pos Detailed OLAP export"/>
    <s v="END Pos Detailed OLAP export"/>
    <d v="2026-03-09T16:53:00"/>
    <d v="2026-03-09T16:56:00"/>
    <d v="2026-03-09T16:56:00"/>
    <s v="NULL"/>
    <s v="Completed"/>
    <x v="131"/>
    <n v="1"/>
    <s v="Pos Detailed OLAP export"/>
    <n v="0.05"/>
    <n v="0"/>
    <n v="0.05"/>
    <n v="0"/>
    <n v="0"/>
    <n v="0.05"/>
    <m/>
    <m/>
    <n v="0"/>
    <n v="0"/>
    <n v="0.05"/>
    <n v="0"/>
    <n v="0.05"/>
    <m/>
    <m/>
    <m/>
    <m/>
    <m/>
    <m/>
    <m/>
    <m/>
    <m/>
    <m/>
    <m/>
    <m/>
    <m/>
  </r>
  <r>
    <s v="Load Pos"/>
    <s v="LUDBLoad Pos46090.7055555556"/>
    <m/>
    <s v="Stratification"/>
    <s v="MRPLUDBLoad PosStratification"/>
    <s v="MRPLUDBLoad Pos"/>
    <x v="0"/>
    <s v="Completed"/>
    <x v="0"/>
    <x v="360"/>
    <s v="Y"/>
    <m/>
    <m/>
    <m/>
    <n v="2602"/>
    <s v="LUDB"/>
    <s v="MRP"/>
    <s v="START Stratification"/>
    <s v="END Stratification"/>
    <d v="2026-03-09T16:56:00"/>
    <d v="2026-03-09T17:03:00"/>
    <d v="2026-03-09T17:03:00"/>
    <s v="NULL"/>
    <s v="Completed"/>
    <x v="131"/>
    <n v="1"/>
    <s v="Stratification"/>
    <n v="0.12"/>
    <n v="0"/>
    <n v="0.12"/>
    <n v="0"/>
    <n v="0"/>
    <n v="0.12"/>
    <m/>
    <m/>
    <n v="0"/>
    <n v="0"/>
    <n v="0.12"/>
    <n v="0"/>
    <n v="0.12"/>
    <m/>
    <m/>
    <m/>
    <m/>
    <m/>
    <m/>
    <m/>
    <m/>
    <m/>
    <m/>
    <m/>
    <m/>
    <m/>
  </r>
  <r>
    <s v="Load Pos"/>
    <s v="LUDBLoad Pos46090.7104166667"/>
    <m/>
    <s v="Pos Stratified OLAP export"/>
    <s v="MRPLUDBLoad PosPos Stratified OLAP export"/>
    <s v="MRPLUDBLoad Pos"/>
    <x v="0"/>
    <s v="Completed"/>
    <x v="0"/>
    <x v="361"/>
    <s v="Y"/>
    <m/>
    <m/>
    <m/>
    <n v="2602"/>
    <s v="LUDB"/>
    <s v="MRP"/>
    <s v="START Pos Stratified OLAP export"/>
    <s v="END Pos Stratified OLAP export"/>
    <d v="2026-03-09T17:03:00"/>
    <d v="2026-03-09T17:05:00"/>
    <d v="2026-03-09T17:06:00"/>
    <s v="NULL"/>
    <s v="Completed"/>
    <x v="131"/>
    <n v="1"/>
    <s v="Pos Stratified OLAP export"/>
    <n v="0.03"/>
    <n v="0"/>
    <n v="0.03"/>
    <n v="0"/>
    <n v="0"/>
    <n v="0.03"/>
    <m/>
    <m/>
    <n v="0"/>
    <n v="0"/>
    <n v="0.03"/>
    <n v="0"/>
    <n v="0.03"/>
    <m/>
    <m/>
    <m/>
    <m/>
    <m/>
    <m/>
    <m/>
    <m/>
    <m/>
    <m/>
    <m/>
    <m/>
    <m/>
  </r>
  <r>
    <s v="Generate Load"/>
    <s v="LUDBGenerate Load46090.7125"/>
    <m/>
    <s v="Generate DD SAV"/>
    <s v="MRPLUDBGenerate LoadGenerate DD SAV"/>
    <s v="MRPLUDBGenerate Load"/>
    <x v="0"/>
    <s v="Completed"/>
    <x v="0"/>
    <x v="362"/>
    <s v="N"/>
    <m/>
    <m/>
    <m/>
    <n v="2602"/>
    <s v="LUDB"/>
    <s v="MRP"/>
    <s v="START Generate DD SAV"/>
    <s v="END Generate DD SAV"/>
    <d v="2026-03-09T17:06:00"/>
    <d v="2026-03-09T17:06:00"/>
    <d v="2026-03-09T17:06:00"/>
    <s v="NULL"/>
    <s v="Completed"/>
    <x v="134"/>
    <n v="1"/>
    <s v="Generate DD SAV"/>
    <n v="0"/>
    <n v="0"/>
    <n v="0"/>
    <n v="0"/>
    <n v="0"/>
    <n v="0"/>
    <m/>
    <m/>
    <n v="0"/>
    <n v="0"/>
    <n v="0"/>
    <n v="0"/>
    <n v="0"/>
    <m/>
    <m/>
    <m/>
    <m/>
    <m/>
    <m/>
    <m/>
    <m/>
    <m/>
    <m/>
    <m/>
    <m/>
    <m/>
  </r>
  <r>
    <s v="Generate Load"/>
    <s v="LUDBGenerate Load46090.7125"/>
    <m/>
    <s v="Load DD SAV"/>
    <s v="MRPLUDBGenerate LoadLoad DD SAV"/>
    <s v="MRPLUDBGenerate Load"/>
    <x v="0"/>
    <s v="Completed"/>
    <x v="0"/>
    <x v="363"/>
    <s v="N"/>
    <m/>
    <m/>
    <m/>
    <n v="2602"/>
    <s v="LUDB"/>
    <s v="MRP"/>
    <s v="START Load DD SAV"/>
    <s v="END Load DD SAV"/>
    <d v="2026-03-09T17:06:00"/>
    <d v="2026-03-09T17:14:00"/>
    <d v="2026-03-09T17:15:00"/>
    <s v="NULL"/>
    <s v="Completed"/>
    <x v="134"/>
    <n v="1"/>
    <s v="Load DD SAV"/>
    <n v="0.13"/>
    <n v="0"/>
    <n v="0.13"/>
    <n v="0"/>
    <n v="0"/>
    <n v="0.13"/>
    <m/>
    <m/>
    <n v="0"/>
    <n v="0"/>
    <n v="0.13"/>
    <n v="0"/>
    <n v="0.13"/>
    <m/>
    <m/>
    <m/>
    <m/>
    <m/>
    <m/>
    <m/>
    <m/>
    <m/>
    <m/>
    <m/>
    <m/>
    <m/>
  </r>
  <r>
    <s v="Valuation 1"/>
    <s v="BEDBValuation 146090.7145833333"/>
    <m/>
    <s v="Light Maintenance"/>
    <s v="MRPBEDBValuation 1Light Maintenance"/>
    <s v="MRPBEDBValuation 1"/>
    <x v="0"/>
    <s v="Completed"/>
    <x v="0"/>
    <x v="364"/>
    <s v="N"/>
    <m/>
    <m/>
    <m/>
    <n v="2602"/>
    <s v="BEDB"/>
    <s v="MRP"/>
    <s v="START Light Maintenance"/>
    <s v="END Light Maintenance"/>
    <d v="2026-03-09T17:09:00"/>
    <d v="2026-03-09T17:14:00"/>
    <d v="2026-03-09T18:04:00"/>
    <s v="NULL"/>
    <s v="Completed"/>
    <x v="72"/>
    <n v="3"/>
    <s v="Light Maintenance"/>
    <n v="0.08"/>
    <n v="0"/>
    <n v="0.08"/>
    <n v="0"/>
    <n v="0"/>
    <n v="0.08"/>
    <m/>
    <m/>
    <n v="0"/>
    <n v="0"/>
    <n v="0.08"/>
    <n v="0"/>
    <n v="0.08"/>
    <m/>
    <m/>
    <m/>
    <m/>
    <m/>
    <m/>
    <m/>
    <m/>
    <m/>
    <m/>
    <m/>
    <m/>
    <m/>
  </r>
  <r>
    <s v="Generate Load"/>
    <s v="LUDBGenerate Load46090.71875"/>
    <m/>
    <s v="Generate DD MOR"/>
    <s v="MRPLUDBGenerate LoadGenerate DD MOR"/>
    <s v="MRPLUDBGenerate Load"/>
    <x v="0"/>
    <s v="Completed"/>
    <x v="0"/>
    <x v="365"/>
    <s v="N"/>
    <m/>
    <m/>
    <m/>
    <n v="2602"/>
    <s v="LUDB"/>
    <s v="MRP"/>
    <s v="START Generate DD MOR"/>
    <s v="END Generate DD MOR"/>
    <d v="2026-03-09T17:15:00"/>
    <d v="2026-03-09T17:15:00"/>
    <d v="2026-03-09T17:15:00"/>
    <s v="NULL"/>
    <s v="Completed"/>
    <x v="135"/>
    <n v="1"/>
    <s v="Generate DD MOR"/>
    <n v="0"/>
    <n v="0"/>
    <n v="0"/>
    <n v="0"/>
    <n v="0"/>
    <n v="0"/>
    <m/>
    <m/>
    <n v="0"/>
    <n v="0"/>
    <n v="0"/>
    <n v="0"/>
    <n v="0"/>
    <m/>
    <m/>
    <m/>
    <m/>
    <m/>
    <m/>
    <m/>
    <m/>
    <m/>
    <m/>
    <m/>
    <m/>
    <m/>
  </r>
  <r>
    <s v="Generate Load"/>
    <s v="LUDBGenerate Load46090.71875"/>
    <m/>
    <s v="Load DD MOR"/>
    <s v="MRPLUDBGenerate LoadLoad DD MOR"/>
    <s v="MRPLUDBGenerate Load"/>
    <x v="0"/>
    <s v="Completed"/>
    <x v="0"/>
    <x v="366"/>
    <s v="N"/>
    <m/>
    <m/>
    <m/>
    <n v="2602"/>
    <s v="LUDB"/>
    <s v="MRP"/>
    <s v="START Load DD MOR"/>
    <s v="END Load DD MOR"/>
    <d v="2026-03-09T17:15:00"/>
    <d v="2026-03-09T17:23:00"/>
    <d v="2026-03-09T17:24:00"/>
    <s v="NULL"/>
    <s v="Completed"/>
    <x v="135"/>
    <n v="1"/>
    <s v="Load DD MOR"/>
    <n v="0.13"/>
    <n v="0"/>
    <n v="0.13"/>
    <n v="0"/>
    <n v="0"/>
    <n v="0.13"/>
    <m/>
    <m/>
    <n v="0"/>
    <n v="0"/>
    <n v="0.13"/>
    <n v="0"/>
    <n v="0.13"/>
    <m/>
    <m/>
    <m/>
    <m/>
    <m/>
    <m/>
    <m/>
    <m/>
    <m/>
    <m/>
    <m/>
    <m/>
    <m/>
  </r>
  <r>
    <s v="Valuation 1"/>
    <s v="LUDBValuation 146090.725"/>
    <m/>
    <s v="NPV1 run"/>
    <s v="MRPLUDBValuation 1NPV1 run"/>
    <s v="MRPLUDBValuation 1"/>
    <x v="0"/>
    <s v="Completed"/>
    <x v="0"/>
    <x v="367"/>
    <s v="N"/>
    <m/>
    <m/>
    <m/>
    <n v="2602"/>
    <s v="LUDB"/>
    <s v="MRP"/>
    <s v="START NPV1 run"/>
    <s v="END NPV1 run"/>
    <d v="2026-03-09T17:24:00"/>
    <d v="2026-03-09T18:02:00"/>
    <d v="2026-03-09T18:02:00"/>
    <s v="NULL"/>
    <s v="Completed"/>
    <x v="136"/>
    <n v="1"/>
    <s v="NPV1 run"/>
    <n v="0.63"/>
    <n v="0"/>
    <n v="0.63"/>
    <n v="0"/>
    <n v="0"/>
    <n v="0.63"/>
    <m/>
    <m/>
    <n v="0"/>
    <n v="0"/>
    <n v="0.63"/>
    <n v="0"/>
    <n v="0.63"/>
    <m/>
    <m/>
    <m/>
    <m/>
    <m/>
    <m/>
    <m/>
    <m/>
    <m/>
    <m/>
    <m/>
    <m/>
    <m/>
  </r>
  <r>
    <s v="CSRBB Planning"/>
    <s v="WBUSCSRBB Planning46090.7333333333"/>
    <m/>
    <s v="CSRBB Planning Run"/>
    <s v="MCPWBUSCSRBB PlanningCSRBB Planning Run"/>
    <s v="MCPWBUSCSRBB Planning"/>
    <x v="0"/>
    <s v="Completed"/>
    <x v="0"/>
    <x v="368"/>
    <s v="Y"/>
    <m/>
    <m/>
    <m/>
    <n v="2602"/>
    <s v="WBUS"/>
    <s v="MCP"/>
    <s v="START CSRBB Planning Run"/>
    <s v="END CSRBB Planning Run"/>
    <d v="2026-03-09T17:36:00"/>
    <d v="2026-03-09T18:32:00"/>
    <d v="2026-03-09T18:33:00"/>
    <s v="NULL"/>
    <s v="Completed"/>
    <x v="133"/>
    <n v="1"/>
    <s v="CSRBB Planning Run"/>
    <n v="0.93"/>
    <n v="0"/>
    <n v="0.93"/>
    <n v="0"/>
    <n v="0"/>
    <n v="0.93"/>
    <m/>
    <m/>
    <n v="0"/>
    <n v="0"/>
    <n v="0.93"/>
    <n v="0"/>
    <n v="0.93"/>
    <m/>
    <m/>
    <m/>
    <m/>
    <m/>
    <m/>
    <m/>
    <m/>
    <m/>
    <m/>
    <m/>
    <m/>
    <m/>
  </r>
  <r>
    <s v="Valuation 1"/>
    <s v="LUDBValuation 146090.7513888889"/>
    <m/>
    <s v="Light Maintenance"/>
    <s v="MRPLUDBValuation 1Light Maintenance"/>
    <s v="MRPLUDBValuation 1"/>
    <x v="0"/>
    <s v="Completed"/>
    <x v="0"/>
    <x v="369"/>
    <s v="N"/>
    <m/>
    <m/>
    <m/>
    <n v="2602"/>
    <s v="LUDB"/>
    <s v="MRP"/>
    <s v="START Light Maintenance"/>
    <s v="END Light Maintenance"/>
    <d v="2026-03-09T18:02:00"/>
    <d v="2026-03-09T18:08:00"/>
    <d v="2026-03-09T18:08:00"/>
    <s v="NULL"/>
    <s v="Completed"/>
    <x v="136"/>
    <n v="1"/>
    <s v="Light Maintenance"/>
    <n v="0.1"/>
    <n v="0"/>
    <n v="0.1"/>
    <n v="0"/>
    <n v="0"/>
    <n v="0.1"/>
    <m/>
    <m/>
    <n v="0"/>
    <n v="0"/>
    <n v="0.1"/>
    <n v="0"/>
    <n v="0.1"/>
    <m/>
    <m/>
    <m/>
    <m/>
    <m/>
    <m/>
    <m/>
    <m/>
    <m/>
    <m/>
    <m/>
    <m/>
    <m/>
  </r>
  <r>
    <s v="Valuation 1"/>
    <s v="BEDBValuation 146090.7527777778"/>
    <m/>
    <s v="export to ara"/>
    <s v="MRPBEDBValuation 1export to ara"/>
    <s v="MRPBEDBValuation 1"/>
    <x v="0"/>
    <s v="Completed"/>
    <x v="0"/>
    <x v="370"/>
    <s v="N"/>
    <m/>
    <m/>
    <m/>
    <n v="2602"/>
    <s v="BEDB"/>
    <s v="MRP"/>
    <s v="START export to ara"/>
    <s v="END export to ara"/>
    <d v="2026-03-09T18:04:00"/>
    <d v="2026-03-09T18:06:00"/>
    <d v="2026-03-09T18:07:00"/>
    <s v="NULL"/>
    <s v="Completed"/>
    <x v="72"/>
    <n v="3"/>
    <s v="export to ara"/>
    <n v="0.03"/>
    <n v="0"/>
    <n v="0.03"/>
    <n v="0"/>
    <n v="0"/>
    <n v="0.03"/>
    <m/>
    <m/>
    <n v="0"/>
    <n v="0"/>
    <n v="0.03"/>
    <n v="0"/>
    <n v="0.03"/>
    <m/>
    <m/>
    <m/>
    <m/>
    <m/>
    <m/>
    <m/>
    <m/>
    <m/>
    <m/>
    <m/>
    <m/>
    <m/>
  </r>
  <r>
    <s v="Optimization"/>
    <s v="BEDBOptimization46090.7548611111"/>
    <m/>
    <s v="CFM optimization1"/>
    <s v="MRPBEDBOptimizationCFM optimization1"/>
    <s v="MRPBEDBOptimization"/>
    <x v="0"/>
    <s v="Completed"/>
    <x v="0"/>
    <x v="371"/>
    <s v="N"/>
    <m/>
    <m/>
    <m/>
    <n v="2602"/>
    <s v="BEDB"/>
    <s v="MRP"/>
    <s v="START CFM optimization1"/>
    <s v="END CFM optimization1"/>
    <d v="2026-03-09T18:07:00"/>
    <d v="2026-03-09T18:26:00"/>
    <d v="2026-03-09T18:26:00"/>
    <s v="NULL"/>
    <s v="Completed"/>
    <x v="84"/>
    <n v="2"/>
    <s v="CFM optimization1"/>
    <n v="0.32"/>
    <n v="0.32"/>
    <n v="0"/>
    <n v="0"/>
    <n v="0.32"/>
    <n v="0.32"/>
    <m/>
    <m/>
    <n v="0.32"/>
    <n v="0"/>
    <n v="0"/>
    <n v="0.32"/>
    <n v="0.32"/>
    <m/>
    <m/>
    <m/>
    <m/>
    <m/>
    <m/>
    <m/>
    <m/>
    <m/>
    <m/>
    <m/>
    <m/>
    <m/>
  </r>
  <r>
    <s v="Valuation 1"/>
    <s v="LUDBValuation 146090.7555555556"/>
    <m/>
    <s v="NPV1 run OLAP exports"/>
    <s v="MRPLUDBValuation 1NPV1 run OLAP exports"/>
    <s v="MRPLUDBValuation 1"/>
    <x v="0"/>
    <s v="Completed"/>
    <x v="0"/>
    <x v="372"/>
    <s v="N"/>
    <m/>
    <m/>
    <m/>
    <n v="2602"/>
    <s v="LUDB"/>
    <s v="MRP"/>
    <s v="START NPV1 run OLAP exports"/>
    <s v="END NPV1 run OLAP exports"/>
    <d v="2026-03-09T18:08:00"/>
    <d v="2026-03-09T18:13:00"/>
    <d v="2026-03-09T18:14:00"/>
    <s v="NULL"/>
    <s v="Completed"/>
    <x v="136"/>
    <n v="1"/>
    <s v="NPV1 run OLAP exports"/>
    <n v="0.08"/>
    <n v="0"/>
    <n v="0.08"/>
    <n v="0"/>
    <n v="0"/>
    <n v="0.08"/>
    <m/>
    <m/>
    <n v="0"/>
    <n v="0"/>
    <n v="0.08"/>
    <n v="0"/>
    <n v="0.08"/>
    <m/>
    <m/>
    <m/>
    <m/>
    <m/>
    <m/>
    <m/>
    <m/>
    <m/>
    <m/>
    <m/>
    <m/>
    <m/>
  </r>
  <r>
    <s v="CF Extraction"/>
    <s v="LUDBCF Extraction46090.7597222222"/>
    <m/>
    <s v="CF Extraction"/>
    <s v="MRPLUDBCF ExtractionCF Extraction"/>
    <s v="MRPLUDBCF Extraction"/>
    <x v="0"/>
    <s v="Completed"/>
    <x v="0"/>
    <x v="373"/>
    <s v="N"/>
    <m/>
    <m/>
    <m/>
    <n v="2602"/>
    <s v="LUDB"/>
    <s v="MRP"/>
    <s v="START CF Extraction"/>
    <s v="END CF Extraction"/>
    <d v="2026-03-09T18:14:00"/>
    <d v="2026-03-09T18:20:00"/>
    <d v="2026-03-09T18:20:00"/>
    <s v="NULL"/>
    <s v="Completed"/>
    <x v="137"/>
    <n v="1"/>
    <s v="CF Extraction"/>
    <n v="0.1"/>
    <n v="0"/>
    <n v="0.1"/>
    <n v="0"/>
    <n v="0"/>
    <n v="0.1"/>
    <m/>
    <m/>
    <n v="0"/>
    <n v="0"/>
    <n v="0.1"/>
    <n v="0"/>
    <n v="0.1"/>
    <m/>
    <m/>
    <m/>
    <m/>
    <m/>
    <m/>
    <m/>
    <m/>
    <m/>
    <m/>
    <m/>
    <m/>
    <m/>
  </r>
  <r>
    <s v="Planning (NII)"/>
    <s v="LUDBPlanning (NII)46090.7638888889"/>
    <m/>
    <s v="Planning run"/>
    <s v="MRPLUDBPlanning (NII)Planning run"/>
    <s v="MRPLUDBPlanning (NII)"/>
    <x v="0"/>
    <s v="Completed"/>
    <x v="0"/>
    <x v="374"/>
    <s v="Y"/>
    <m/>
    <m/>
    <m/>
    <n v="2602"/>
    <s v="LUDB"/>
    <s v="MRP"/>
    <s v="START Planning run"/>
    <s v="END Planning run"/>
    <d v="2026-03-09T18:20:00"/>
    <d v="2026-03-09T18:52:00"/>
    <d v="2026-03-09T18:53:00"/>
    <s v="NULL"/>
    <s v="Completed"/>
    <x v="138"/>
    <n v="1"/>
    <s v="Planning run"/>
    <n v="0.53"/>
    <n v="0"/>
    <n v="0.53"/>
    <n v="0"/>
    <n v="0"/>
    <n v="0.53"/>
    <m/>
    <m/>
    <n v="0"/>
    <n v="0"/>
    <n v="0.53"/>
    <n v="0"/>
    <n v="0.53"/>
    <m/>
    <m/>
    <m/>
    <m/>
    <m/>
    <m/>
    <m/>
    <m/>
    <m/>
    <m/>
    <m/>
    <m/>
    <m/>
  </r>
  <r>
    <s v="Optimization"/>
    <s v="BEDBOptimization46090.7680555556"/>
    <m/>
    <s v="Super Light Maintenance"/>
    <s v="MRPBEDBOptimizationSuper Light Maintenance"/>
    <s v="MRPBEDBOptimization"/>
    <x v="0"/>
    <s v="Completed"/>
    <x v="0"/>
    <x v="375"/>
    <s v="N"/>
    <m/>
    <m/>
    <m/>
    <n v="2602"/>
    <s v="BEDB"/>
    <s v="MRP"/>
    <s v="START Super Light Maintenance"/>
    <s v="END Super Light Maintenance"/>
    <d v="2026-03-09T18:26:00"/>
    <d v="2026-03-09T18:30:00"/>
    <d v="2026-03-09T18:30:00"/>
    <s v="NULL"/>
    <s v="Completed"/>
    <x v="84"/>
    <n v="7"/>
    <s v="Super Light Maintenance"/>
    <n v="7.0000000000000007E-2"/>
    <n v="0"/>
    <n v="7.0000000000000007E-2"/>
    <n v="0"/>
    <n v="0"/>
    <n v="7.0000000000000007E-2"/>
    <m/>
    <m/>
    <n v="0"/>
    <n v="0"/>
    <n v="7.0000000000000007E-2"/>
    <n v="0"/>
    <n v="7.0000000000000007E-2"/>
    <m/>
    <m/>
    <m/>
    <m/>
    <m/>
    <m/>
    <m/>
    <m/>
    <m/>
    <m/>
    <m/>
    <m/>
    <m/>
  </r>
  <r>
    <s v="Optimization"/>
    <s v="BEDBOptimization46090.7708333333"/>
    <m/>
    <s v="CFM optimization1 OLAP exports"/>
    <s v="MRPBEDBOptimizationCFM optimization1 OLAP exports"/>
    <s v="MRPBEDBOptimization"/>
    <x v="0"/>
    <s v="Completed"/>
    <x v="0"/>
    <x v="376"/>
    <s v="N"/>
    <m/>
    <m/>
    <m/>
    <n v="2602"/>
    <s v="BEDB"/>
    <s v="MRP"/>
    <s v="START CFM optimization1 OLAP exports"/>
    <s v="END CFM optimization1 OLAP exports"/>
    <d v="2026-03-09T18:30:00"/>
    <d v="2026-03-09T18:34:00"/>
    <d v="2026-03-09T18:34:00"/>
    <s v="NULL"/>
    <s v="Completed"/>
    <x v="84"/>
    <n v="2"/>
    <s v="CFM optimization1 OLAP exports"/>
    <n v="7.0000000000000007E-2"/>
    <n v="0"/>
    <n v="7.0000000000000007E-2"/>
    <n v="0"/>
    <n v="0"/>
    <n v="7.0000000000000007E-2"/>
    <m/>
    <m/>
    <n v="0"/>
    <n v="0"/>
    <n v="7.0000000000000007E-2"/>
    <n v="0"/>
    <n v="7.0000000000000007E-2"/>
    <m/>
    <m/>
    <m/>
    <m/>
    <m/>
    <m/>
    <m/>
    <m/>
    <m/>
    <m/>
    <m/>
    <m/>
    <m/>
  </r>
  <r>
    <s v="GAP"/>
    <s v="WBUSGAP46090.7729166667"/>
    <m/>
    <s v="gap planning"/>
    <s v="MCPWBUSGAPgap planning"/>
    <s v="MCPWBUSGAP"/>
    <x v="0"/>
    <s v="Failed"/>
    <x v="0"/>
    <x v="377"/>
    <s v="Y"/>
    <m/>
    <m/>
    <m/>
    <n v="2602"/>
    <s v="WBUS"/>
    <s v="MCP"/>
    <s v="START gap planning"/>
    <s v="NULL"/>
    <d v="2026-03-09T18:33:00"/>
    <d v="2026-03-09T19:59:00"/>
    <d v="2026-03-11T15:13:00"/>
    <s v="Exception Info: Workflow finished with errors. (line: 42)  "/>
    <s v="Failed"/>
    <x v="139"/>
    <n v="1"/>
    <s v="gap planning"/>
    <n v="1.43"/>
    <n v="1.43"/>
    <n v="0"/>
    <n v="24.22"/>
    <n v="25.65"/>
    <n v="25.65"/>
    <m/>
    <m/>
    <n v="1.43"/>
    <n v="24.22"/>
    <n v="0"/>
    <n v="25.65"/>
    <n v="25.65"/>
    <m/>
    <m/>
    <m/>
    <m/>
    <m/>
    <m/>
    <m/>
    <m/>
    <m/>
    <m/>
    <m/>
    <m/>
    <m/>
  </r>
  <r>
    <s v="Optimization"/>
    <s v="BEDBOptimization46090.7736111111"/>
    <m/>
    <s v="CFM optimization2"/>
    <s v="MRPBEDBOptimizationCFM optimization2"/>
    <s v="MRPBEDBOptimization"/>
    <x v="0"/>
    <s v="Completed"/>
    <x v="0"/>
    <x v="378"/>
    <s v="N"/>
    <m/>
    <m/>
    <m/>
    <n v="2602"/>
    <s v="BEDB"/>
    <s v="MRP"/>
    <s v="START CFM optimization2"/>
    <s v="END CFM optimization2"/>
    <d v="2026-03-09T18:34:00"/>
    <d v="2026-03-09T18:40:00"/>
    <d v="2026-03-09T18:40:00"/>
    <s v="NULL"/>
    <s v="Completed"/>
    <x v="84"/>
    <n v="2"/>
    <s v="CFM optimization2"/>
    <n v="0.1"/>
    <n v="0.1"/>
    <n v="0"/>
    <n v="0"/>
    <n v="0.1"/>
    <n v="0.1"/>
    <m/>
    <m/>
    <n v="0.1"/>
    <n v="0"/>
    <n v="0"/>
    <n v="0.1"/>
    <n v="0.1"/>
    <m/>
    <m/>
    <m/>
    <m/>
    <m/>
    <m/>
    <m/>
    <m/>
    <m/>
    <m/>
    <m/>
    <m/>
    <m/>
  </r>
  <r>
    <s v="Planning (NII)"/>
    <s v="BEGTPlanning (NII)46090.7763888889"/>
    <m/>
    <s v="MDL Processing"/>
    <s v="MCPBEGTPlanning (NII)MDL Processing"/>
    <s v="MCPBEGTPlanning (NII)"/>
    <x v="1"/>
    <s v="For Rerun"/>
    <x v="0"/>
    <x v="379"/>
    <s v="Y"/>
    <m/>
    <m/>
    <m/>
    <n v="2602"/>
    <s v="BEGT"/>
    <s v="MCP"/>
    <s v="START MDL Processing"/>
    <s v="END MDL Processing"/>
    <d v="2026-03-09T18:38:00"/>
    <d v="2026-03-09T18:48:00"/>
    <d v="2026-03-09T18:48:00"/>
    <s v="NULL"/>
    <s v="Completed"/>
    <x v="126"/>
    <n v="2"/>
    <s v="MDL Processing"/>
    <n v="0.17"/>
    <n v="0.17"/>
    <n v="0"/>
    <n v="0"/>
    <n v="0.17"/>
    <n v="0.17"/>
    <m/>
    <m/>
    <n v="0.17"/>
    <n v="0"/>
    <n v="0"/>
    <n v="0.17"/>
    <n v="0.17"/>
    <m/>
    <m/>
    <m/>
    <m/>
    <m/>
    <m/>
    <m/>
    <m/>
    <m/>
    <m/>
    <m/>
    <m/>
    <m/>
  </r>
  <r>
    <s v="Optimization"/>
    <s v="BEDBOptimization46090.7777777778"/>
    <m/>
    <s v="Super Light Maintenance"/>
    <s v="MRPBEDBOptimizationSuper Light Maintenance"/>
    <s v="MRPBEDBOptimization"/>
    <x v="0"/>
    <s v="Completed"/>
    <x v="0"/>
    <x v="380"/>
    <s v="N"/>
    <m/>
    <m/>
    <m/>
    <n v="2602"/>
    <s v="BEDB"/>
    <s v="MRP"/>
    <s v="START Super Light Maintenance"/>
    <s v="END Super Light Maintenance"/>
    <d v="2026-03-09T18:40:00"/>
    <d v="2026-03-09T18:43:00"/>
    <d v="2026-03-09T18:43:00"/>
    <s v="NULL"/>
    <s v="Completed"/>
    <x v="84"/>
    <n v="8"/>
    <s v="Super Light Maintenance"/>
    <n v="0.05"/>
    <n v="0"/>
    <n v="0.05"/>
    <n v="0"/>
    <n v="0"/>
    <n v="0.05"/>
    <m/>
    <m/>
    <n v="0"/>
    <n v="0"/>
    <n v="0.05"/>
    <n v="0"/>
    <n v="0.05"/>
    <m/>
    <m/>
    <m/>
    <m/>
    <m/>
    <m/>
    <m/>
    <m/>
    <m/>
    <m/>
    <m/>
    <m/>
    <m/>
  </r>
  <r>
    <s v="Optimization"/>
    <s v="BEDBOptimization46090.7798611111"/>
    <m/>
    <s v="CFM optimization2 OLAP exports"/>
    <s v="MRPBEDBOptimizationCFM optimization2 OLAP exports"/>
    <s v="MRPBEDBOptimization"/>
    <x v="0"/>
    <s v="Completed"/>
    <x v="0"/>
    <x v="381"/>
    <s v="N"/>
    <m/>
    <m/>
    <m/>
    <n v="2602"/>
    <s v="BEDB"/>
    <s v="MRP"/>
    <s v="START CFM optimization2 OLAP exports"/>
    <s v="END CFM optimization2 OLAP exports"/>
    <d v="2026-03-09T18:43:00"/>
    <d v="2026-03-09T18:43:00"/>
    <d v="2026-03-09T18:43:00"/>
    <s v="NULL"/>
    <s v="Completed"/>
    <x v="84"/>
    <n v="2"/>
    <s v="CFM optimization2 OLAP exports"/>
    <n v="0"/>
    <n v="0"/>
    <n v="0"/>
    <n v="0"/>
    <n v="0"/>
    <n v="0"/>
    <m/>
    <m/>
    <n v="0"/>
    <n v="0"/>
    <n v="0"/>
    <n v="0"/>
    <n v="0"/>
    <m/>
    <m/>
    <m/>
    <m/>
    <m/>
    <m/>
    <m/>
    <m/>
    <m/>
    <m/>
    <m/>
    <m/>
    <m/>
  </r>
  <r>
    <s v="Optimization"/>
    <s v="BEDBOptimization46090.7798611111"/>
    <m/>
    <s v="Super Light Maintenance"/>
    <s v="MRPBEDBOptimizationSuper Light Maintenance"/>
    <s v="MRPBEDBOptimization"/>
    <x v="0"/>
    <s v="Completed"/>
    <x v="0"/>
    <x v="382"/>
    <s v="N"/>
    <m/>
    <m/>
    <m/>
    <n v="2602"/>
    <s v="BEDB"/>
    <s v="MRP"/>
    <s v="START Super Light Maintenance"/>
    <s v="END Super Light Maintenance"/>
    <d v="2026-03-09T18:43:00"/>
    <d v="2026-03-09T18:45:00"/>
    <d v="2026-03-09T18:45:00"/>
    <s v="NULL"/>
    <s v="Completed"/>
    <x v="84"/>
    <n v="9"/>
    <s v="Super Light Maintenance"/>
    <n v="0.03"/>
    <n v="0"/>
    <n v="0.03"/>
    <n v="0"/>
    <n v="0"/>
    <n v="0.03"/>
    <m/>
    <m/>
    <n v="0"/>
    <n v="0"/>
    <n v="0.03"/>
    <n v="0"/>
    <n v="0.03"/>
    <m/>
    <m/>
    <m/>
    <m/>
    <m/>
    <m/>
    <m/>
    <m/>
    <m/>
    <m/>
    <m/>
    <m/>
    <m/>
  </r>
  <r>
    <s v="Optimization"/>
    <s v="BEDBOptimization46090.78125"/>
    <m/>
    <s v="RoS/RIOD optimization"/>
    <s v="MRPBEDBOptimizationRoS/RIOD optimization"/>
    <s v="MRPBEDBOptimization"/>
    <x v="0"/>
    <s v="Completed"/>
    <x v="0"/>
    <x v="383"/>
    <s v="N"/>
    <m/>
    <m/>
    <m/>
    <n v="2602"/>
    <s v="BEDB"/>
    <s v="MRP"/>
    <s v="START RoS/RIOD optimization"/>
    <s v="END RoS/RIOD optimization"/>
    <d v="2026-03-09T18:45:00"/>
    <d v="2026-03-09T19:27:00"/>
    <d v="2026-03-09T19:27:00"/>
    <s v="NULL"/>
    <s v="Completed"/>
    <x v="84"/>
    <n v="2"/>
    <s v="RoS/RIOD optimization"/>
    <n v="0.7"/>
    <n v="0"/>
    <n v="0.7"/>
    <n v="0"/>
    <n v="0"/>
    <n v="0.7"/>
    <m/>
    <m/>
    <n v="0"/>
    <n v="0"/>
    <n v="0.7"/>
    <n v="0"/>
    <n v="0.7"/>
    <m/>
    <m/>
    <m/>
    <m/>
    <m/>
    <m/>
    <m/>
    <m/>
    <m/>
    <m/>
    <m/>
    <m/>
    <m/>
  </r>
  <r>
    <s v="Planning (NII)"/>
    <s v="BEGTPlanning (NII)46090.7833333333"/>
    <m/>
    <s v="planning run02"/>
    <s v="MCPBEGTPlanning (NII)planning run02"/>
    <s v="MCPBEGTPlanning (NII)"/>
    <x v="1"/>
    <s v="For Rerun"/>
    <x v="0"/>
    <x v="384"/>
    <s v="Y"/>
    <m/>
    <m/>
    <m/>
    <n v="2602"/>
    <s v="BEGT"/>
    <s v="MCP"/>
    <s v="START planning run02"/>
    <s v="END planning run02"/>
    <d v="2026-03-09T18:48:00"/>
    <d v="2026-03-09T20:47:00"/>
    <d v="2026-03-09T20:47:00"/>
    <s v="NULL"/>
    <s v="Completed"/>
    <x v="126"/>
    <n v="2"/>
    <s v="planning run02"/>
    <n v="1.98"/>
    <n v="1.98"/>
    <n v="0"/>
    <n v="0"/>
    <n v="1.98"/>
    <n v="1.98"/>
    <m/>
    <m/>
    <n v="1.98"/>
    <n v="0"/>
    <n v="0"/>
    <n v="1.98"/>
    <n v="1.98"/>
    <m/>
    <m/>
    <m/>
    <m/>
    <m/>
    <m/>
    <m/>
    <m/>
    <m/>
    <m/>
    <m/>
    <m/>
    <m/>
  </r>
  <r>
    <s v="Optimization"/>
    <s v="LUDBOptimization46090.7868055556"/>
    <m/>
    <s v="RoM optimization"/>
    <s v="MRPLUDBOptimizationRoM optimization"/>
    <s v="MRPLUDBOptimization"/>
    <x v="0"/>
    <s v="Completed"/>
    <x v="0"/>
    <x v="385"/>
    <s v="N"/>
    <m/>
    <m/>
    <m/>
    <n v="2602"/>
    <s v="LUDB"/>
    <s v="MRP"/>
    <s v="START RoM optimization"/>
    <s v="END RoM optimization"/>
    <d v="2026-03-09T18:53:00"/>
    <d v="2026-03-09T18:54:00"/>
    <d v="2026-03-09T18:54:00"/>
    <s v="NULL"/>
    <s v="Completed"/>
    <x v="140"/>
    <n v="1"/>
    <s v="RoM optimization"/>
    <n v="0.02"/>
    <n v="0.02"/>
    <n v="0"/>
    <n v="0"/>
    <n v="0.02"/>
    <n v="0.02"/>
    <m/>
    <m/>
    <n v="0.02"/>
    <n v="0"/>
    <n v="0"/>
    <n v="0.02"/>
    <n v="0.02"/>
    <m/>
    <m/>
    <m/>
    <m/>
    <m/>
    <m/>
    <m/>
    <m/>
    <m/>
    <m/>
    <m/>
    <m/>
    <m/>
  </r>
  <r>
    <s v="Optimization"/>
    <s v="LUDBOptimization46090.7875"/>
    <m/>
    <s v="export to ara"/>
    <s v="MRPLUDBOptimizationexport to ara"/>
    <s v="MRPLUDBOptimization"/>
    <x v="0"/>
    <s v="Completed"/>
    <x v="0"/>
    <x v="386"/>
    <s v="N"/>
    <m/>
    <m/>
    <m/>
    <n v="2602"/>
    <s v="LUDB"/>
    <s v="MRP"/>
    <s v="START export to ara"/>
    <s v="END export to ara"/>
    <d v="2026-03-09T18:54:00"/>
    <d v="2026-03-09T18:56:00"/>
    <d v="2026-03-09T18:56:00"/>
    <s v="NULL"/>
    <s v="Completed"/>
    <x v="140"/>
    <n v="1"/>
    <s v="export to ara"/>
    <n v="0.03"/>
    <n v="0"/>
    <n v="0.03"/>
    <n v="0"/>
    <n v="0"/>
    <n v="0.03"/>
    <m/>
    <m/>
    <n v="0"/>
    <n v="0"/>
    <n v="0.03"/>
    <n v="0"/>
    <n v="0.03"/>
    <m/>
    <m/>
    <m/>
    <m/>
    <m/>
    <m/>
    <m/>
    <m/>
    <m/>
    <m/>
    <m/>
    <m/>
    <m/>
  </r>
  <r>
    <s v="Optimization"/>
    <s v="LUDBOptimization46090.7888888889"/>
    <m/>
    <s v="Light Maintenance"/>
    <s v="MRPLUDBOptimizationLight Maintenance"/>
    <s v="MRPLUDBOptimization"/>
    <x v="0"/>
    <s v="Completed"/>
    <x v="0"/>
    <x v="387"/>
    <s v="N"/>
    <m/>
    <m/>
    <m/>
    <n v="2602"/>
    <s v="LUDB"/>
    <s v="MRP"/>
    <s v="START Light Maintenance"/>
    <s v="END Light Maintenance"/>
    <d v="2026-03-09T18:56:00"/>
    <d v="2026-03-09T19:01:00"/>
    <d v="2026-03-09T19:01:00"/>
    <s v="NULL"/>
    <s v="Completed"/>
    <x v="140"/>
    <n v="2"/>
    <s v="Light Maintenance"/>
    <n v="0.08"/>
    <n v="0"/>
    <n v="0.08"/>
    <n v="0"/>
    <n v="0"/>
    <n v="0.08"/>
    <m/>
    <m/>
    <n v="0"/>
    <n v="0"/>
    <n v="0.08"/>
    <n v="0"/>
    <n v="0.08"/>
    <m/>
    <m/>
    <m/>
    <m/>
    <m/>
    <m/>
    <m/>
    <m/>
    <m/>
    <m/>
    <m/>
    <m/>
    <m/>
  </r>
  <r>
    <s v="Optimization"/>
    <s v="LUDBOptimization46090.7923611111"/>
    <m/>
    <s v="RoM optimization OLAP reports"/>
    <s v="MRPLUDBOptimizationRoM optimization OLAP reports"/>
    <s v="MRPLUDBOptimization"/>
    <x v="0"/>
    <s v="Completed"/>
    <x v="0"/>
    <x v="388"/>
    <s v="N"/>
    <m/>
    <m/>
    <m/>
    <n v="2602"/>
    <s v="LUDB"/>
    <s v="MRP"/>
    <s v="START RoM optimization OLAP reports"/>
    <s v="END RoM optimization OLAP reports"/>
    <d v="2026-03-09T19:01:00"/>
    <d v="2026-03-09T19:03:00"/>
    <d v="2026-03-09T19:21:00"/>
    <s v="NULL"/>
    <s v="Completed"/>
    <x v="140"/>
    <n v="1"/>
    <s v="RoM optimization OLAP reports"/>
    <n v="0.03"/>
    <n v="0.03"/>
    <n v="0"/>
    <n v="0"/>
    <n v="0.03"/>
    <n v="0.03"/>
    <m/>
    <m/>
    <n v="0.03"/>
    <n v="0"/>
    <n v="0"/>
    <n v="0.03"/>
    <n v="0.03"/>
    <m/>
    <m/>
    <m/>
    <m/>
    <m/>
    <m/>
    <m/>
    <m/>
    <m/>
    <m/>
    <m/>
    <m/>
    <m/>
  </r>
  <r>
    <s v="Load to ARA"/>
    <s v="LUDBLoad to ARA46090.80625"/>
    <m/>
    <s v="export to ara"/>
    <s v="MRPLUDBLoad to ARAexport to ara"/>
    <s v="MRPLUDBLoad to ARA"/>
    <x v="0"/>
    <s v="Completed"/>
    <x v="0"/>
    <x v="389"/>
    <s v="N"/>
    <m/>
    <m/>
    <m/>
    <n v="2602"/>
    <s v="LUDB"/>
    <s v="MRP"/>
    <s v="START export to ara"/>
    <s v="END export to ara"/>
    <d v="2026-03-09T19:21:00"/>
    <d v="2026-03-09T19:21:00"/>
    <d v="2026-03-10T07:33:00"/>
    <s v="NULL"/>
    <s v="Completed"/>
    <x v="141"/>
    <n v="2"/>
    <s v="export to ara"/>
    <n v="0"/>
    <n v="0"/>
    <n v="0"/>
    <n v="0"/>
    <n v="0"/>
    <n v="0"/>
    <m/>
    <m/>
    <n v="0"/>
    <n v="0"/>
    <n v="0"/>
    <n v="0"/>
    <n v="0"/>
    <m/>
    <m/>
    <m/>
    <m/>
    <m/>
    <m/>
    <m/>
    <m/>
    <m/>
    <m/>
    <m/>
    <m/>
    <m/>
  </r>
  <r>
    <s v="Delete Portfolio"/>
    <s v="LUDBDelete Portfolio46090.8076388889"/>
    <m/>
    <s v="Delete portfolio from"/>
    <s v="MCPLUDBDelete PortfolioDelete portfolio from"/>
    <s v="MCPLUDBDelete Portfolio"/>
    <x v="1"/>
    <s v="For Rerun"/>
    <x v="0"/>
    <x v="390"/>
    <s v="Y"/>
    <m/>
    <m/>
    <m/>
    <n v="2602"/>
    <s v="LUDB"/>
    <s v="MCP"/>
    <s v="START Delete portfolio from"/>
    <s v="END Delete portfolio from"/>
    <d v="2026-03-09T19:23:00"/>
    <d v="2026-03-09T19:24:00"/>
    <d v="2026-03-09T19:25:00"/>
    <s v="NULL"/>
    <s v="Completed"/>
    <x v="80"/>
    <n v="1"/>
    <s v="Delete portfolio from"/>
    <n v="0.02"/>
    <n v="0.02"/>
    <n v="0"/>
    <n v="0"/>
    <n v="0.02"/>
    <n v="0.02"/>
    <m/>
    <m/>
    <n v="0.02"/>
    <n v="0"/>
    <n v="0"/>
    <n v="0.02"/>
    <n v="0.02"/>
    <m/>
    <m/>
    <m/>
    <m/>
    <m/>
    <m/>
    <m/>
    <m/>
    <m/>
    <m/>
    <m/>
    <m/>
    <m/>
  </r>
  <r>
    <s v="Load Compare MP"/>
    <s v="LUDBLoad Compare MP46090.8090277778"/>
    <m/>
    <s v="load Model parameters"/>
    <s v="MCPLUDBLoad Compare MPload Model parameters"/>
    <s v="MCPLUDBLoad Compare MP"/>
    <x v="0"/>
    <s v="Completed"/>
    <x v="0"/>
    <x v="391"/>
    <s v="Y"/>
    <m/>
    <m/>
    <m/>
    <n v="2602"/>
    <s v="LUDB"/>
    <s v="MCP"/>
    <s v="START load Model parameters"/>
    <s v="END load Model parameters"/>
    <d v="2026-03-09T19:25:00"/>
    <d v="2026-03-09T19:27:00"/>
    <d v="2026-03-09T19:27:00"/>
    <s v="NULL"/>
    <s v="Completed"/>
    <x v="82"/>
    <n v="1"/>
    <s v="load Model parameters"/>
    <n v="0.03"/>
    <n v="0.03"/>
    <n v="0"/>
    <n v="0"/>
    <n v="0.03"/>
    <n v="0.03"/>
    <m/>
    <m/>
    <n v="0.03"/>
    <n v="0"/>
    <n v="0"/>
    <n v="0.03"/>
    <n v="0.03"/>
    <m/>
    <m/>
    <m/>
    <m/>
    <m/>
    <m/>
    <m/>
    <m/>
    <m/>
    <m/>
    <m/>
    <m/>
    <m/>
  </r>
  <r>
    <s v="Load Compare MP"/>
    <s v="LUDBLoad Compare MP46090.8104166667"/>
    <m/>
    <s v="Model parameters comparison"/>
    <s v="MCPLUDBLoad Compare MPModel parameters comparison"/>
    <s v="MCPLUDBLoad Compare MP"/>
    <x v="0"/>
    <s v="Completed"/>
    <x v="0"/>
    <x v="392"/>
    <s v="Y"/>
    <m/>
    <m/>
    <m/>
    <n v="2602"/>
    <s v="LUDB"/>
    <s v="MCP"/>
    <s v="START Model parameters comparison"/>
    <s v="END Model parameters comparison"/>
    <d v="2026-03-09T19:27:00"/>
    <d v="2026-03-09T19:27:00"/>
    <d v="2026-03-09T19:28:00"/>
    <s v="NULL"/>
    <s v="Completed"/>
    <x v="82"/>
    <n v="1"/>
    <s v="Model parameters comparison"/>
    <n v="0"/>
    <n v="0"/>
    <n v="0"/>
    <n v="0"/>
    <n v="0"/>
    <n v="0"/>
    <m/>
    <m/>
    <n v="0"/>
    <n v="0"/>
    <n v="0"/>
    <n v="0"/>
    <n v="0"/>
    <m/>
    <m/>
    <m/>
    <m/>
    <m/>
    <m/>
    <m/>
    <m/>
    <m/>
    <m/>
    <m/>
    <m/>
    <m/>
  </r>
  <r>
    <s v="Optimization"/>
    <s v="BEDBOptimization46090.8104166667"/>
    <m/>
    <s v="Super Light Maintenance"/>
    <s v="MRPBEDBOptimizationSuper Light Maintenance"/>
    <s v="MRPBEDBOptimization"/>
    <x v="0"/>
    <s v="Completed"/>
    <x v="0"/>
    <x v="393"/>
    <s v="N"/>
    <m/>
    <m/>
    <m/>
    <n v="2602"/>
    <s v="BEDB"/>
    <s v="MRP"/>
    <s v="START Super Light Maintenance"/>
    <s v="END Super Light Maintenance"/>
    <d v="2026-03-09T19:27:00"/>
    <d v="2026-03-09T19:30:00"/>
    <d v="2026-03-09T19:30:00"/>
    <s v="NULL"/>
    <s v="Completed"/>
    <x v="84"/>
    <n v="10"/>
    <s v="Super Light Maintenance"/>
    <n v="0.05"/>
    <n v="0"/>
    <n v="0.05"/>
    <n v="0"/>
    <n v="0"/>
    <n v="0.05"/>
    <m/>
    <m/>
    <n v="0"/>
    <n v="0"/>
    <n v="0.05"/>
    <n v="0"/>
    <n v="0.05"/>
    <m/>
    <m/>
    <m/>
    <m/>
    <m/>
    <m/>
    <m/>
    <m/>
    <m/>
    <m/>
    <m/>
    <m/>
    <m/>
  </r>
  <r>
    <s v="Load Compare Spreads"/>
    <s v="LUDBLoad Compare Spreads46090.8111111111"/>
    <m/>
    <s v="load Spreads"/>
    <s v="MCPLUDBLoad Compare Spreadsload Spreads"/>
    <s v="MCPLUDBLoad Compare Spreads"/>
    <x v="0"/>
    <s v="Completed"/>
    <x v="0"/>
    <x v="394"/>
    <s v="Y"/>
    <m/>
    <m/>
    <m/>
    <n v="2602"/>
    <s v="LUDB"/>
    <s v="MCP"/>
    <s v="START load Spreads"/>
    <s v="END load Spreads"/>
    <d v="2026-03-09T19:28:00"/>
    <d v="2026-03-09T19:37:00"/>
    <d v="2026-03-09T19:37:00"/>
    <s v="NULL"/>
    <s v="Completed"/>
    <x v="90"/>
    <n v="1"/>
    <s v="load Spreads"/>
    <n v="0.15"/>
    <n v="0.15"/>
    <n v="0"/>
    <n v="0"/>
    <n v="0.15"/>
    <n v="0.15"/>
    <m/>
    <m/>
    <n v="0.15"/>
    <n v="0"/>
    <n v="0"/>
    <n v="0.15"/>
    <n v="0.15"/>
    <m/>
    <m/>
    <m/>
    <m/>
    <m/>
    <m/>
    <m/>
    <m/>
    <m/>
    <m/>
    <m/>
    <m/>
    <m/>
  </r>
  <r>
    <s v="Optimization"/>
    <s v="BEDBOptimization46090.8125"/>
    <m/>
    <s v="RoS/RIOD optimization OLAP exports"/>
    <s v="MRPBEDBOptimizationRoS/RIOD optimization OLAP exports"/>
    <s v="MRPBEDBOptimization"/>
    <x v="0"/>
    <s v="Completed"/>
    <x v="0"/>
    <x v="395"/>
    <s v="N"/>
    <m/>
    <m/>
    <m/>
    <n v="2602"/>
    <s v="BEDB"/>
    <s v="MRP"/>
    <s v="START RoS/RIOD optimization OLAP exports"/>
    <s v="END RoS/RIOD optimization OLAP exports"/>
    <d v="2026-03-09T19:30:00"/>
    <d v="2026-03-09T19:30:00"/>
    <d v="2026-03-09T19:30:00"/>
    <s v="NULL"/>
    <s v="Completed"/>
    <x v="84"/>
    <n v="2"/>
    <s v="RoS/RIOD optimization OLAP exports"/>
    <n v="0"/>
    <n v="0"/>
    <n v="0"/>
    <n v="0"/>
    <n v="0"/>
    <n v="0"/>
    <m/>
    <m/>
    <n v="0"/>
    <n v="0"/>
    <n v="0"/>
    <n v="0"/>
    <n v="0"/>
    <m/>
    <m/>
    <m/>
    <m/>
    <m/>
    <m/>
    <m/>
    <m/>
    <m/>
    <m/>
    <m/>
    <m/>
    <m/>
  </r>
  <r>
    <s v="Optimization"/>
    <s v="BEDBOptimization46090.8125"/>
    <m/>
    <s v="Super Light Maintenance"/>
    <s v="MRPBEDBOptimizationSuper Light Maintenance"/>
    <s v="MRPBEDBOptimization"/>
    <x v="0"/>
    <s v="Completed"/>
    <x v="0"/>
    <x v="396"/>
    <s v="N"/>
    <m/>
    <m/>
    <m/>
    <n v="2602"/>
    <s v="BEDB"/>
    <s v="MRP"/>
    <s v="START Super Light Maintenance"/>
    <s v="END Super Light Maintenance"/>
    <d v="2026-03-09T19:30:00"/>
    <d v="2026-03-09T19:33:00"/>
    <d v="2026-03-09T19:33:00"/>
    <s v="NULL"/>
    <s v="Completed"/>
    <x v="84"/>
    <n v="11"/>
    <s v="Super Light Maintenance"/>
    <n v="0.05"/>
    <n v="0"/>
    <n v="0.05"/>
    <n v="0"/>
    <n v="0"/>
    <n v="0.05"/>
    <m/>
    <m/>
    <n v="0"/>
    <n v="0"/>
    <n v="0.05"/>
    <n v="0"/>
    <n v="0.05"/>
    <m/>
    <m/>
    <m/>
    <m/>
    <m/>
    <m/>
    <m/>
    <m/>
    <m/>
    <m/>
    <m/>
    <m/>
    <m/>
  </r>
  <r>
    <s v="Optimization"/>
    <s v="BEDBOptimization46090.8145833333"/>
    <m/>
    <s v="RoM optimization"/>
    <s v="MRPBEDBOptimizationRoM optimization"/>
    <s v="MRPBEDBOptimization"/>
    <x v="0"/>
    <s v="Completed"/>
    <x v="0"/>
    <x v="397"/>
    <s v="N"/>
    <m/>
    <m/>
    <m/>
    <n v="2602"/>
    <s v="BEDB"/>
    <s v="MRP"/>
    <s v="START RoM optimization"/>
    <s v="END RoM optimization"/>
    <d v="2026-03-09T19:33:00"/>
    <d v="2026-03-09T21:11:00"/>
    <d v="2026-03-09T21:11:00"/>
    <s v="NULL"/>
    <s v="Completed"/>
    <x v="84"/>
    <n v="2"/>
    <s v="RoM optimization"/>
    <n v="1.63"/>
    <n v="0"/>
    <n v="1.63"/>
    <n v="0"/>
    <n v="0"/>
    <n v="1.63"/>
    <m/>
    <m/>
    <n v="0"/>
    <n v="0"/>
    <n v="1.63"/>
    <n v="0"/>
    <n v="1.63"/>
    <m/>
    <m/>
    <m/>
    <m/>
    <m/>
    <m/>
    <m/>
    <m/>
    <m/>
    <m/>
    <m/>
    <m/>
    <m/>
  </r>
  <r>
    <s v="Load Compare Spreads"/>
    <s v="LUDBLoad Compare Spreads46090.8173611111"/>
    <m/>
    <s v="Spreads comparison"/>
    <s v="MCPLUDBLoad Compare SpreadsSpreads comparison"/>
    <s v="MCPLUDBLoad Compare Spreads"/>
    <x v="0"/>
    <s v="Completed"/>
    <x v="0"/>
    <x v="398"/>
    <s v="Y"/>
    <m/>
    <m/>
    <m/>
    <n v="2602"/>
    <s v="LUDB"/>
    <s v="MCP"/>
    <s v="START Spreads comparison"/>
    <s v="END Spreads comparison"/>
    <d v="2026-03-09T19:37:00"/>
    <d v="2026-03-09T19:38:00"/>
    <d v="2026-03-09T19:39:00"/>
    <s v="NULL"/>
    <s v="Completed"/>
    <x v="90"/>
    <n v="1"/>
    <s v="Spreads comparison"/>
    <n v="0.02"/>
    <n v="0.02"/>
    <n v="0"/>
    <n v="0"/>
    <n v="0.02"/>
    <n v="0.02"/>
    <m/>
    <m/>
    <n v="0.02"/>
    <n v="0"/>
    <n v="0"/>
    <n v="0.02"/>
    <n v="0.02"/>
    <m/>
    <m/>
    <m/>
    <m/>
    <m/>
    <m/>
    <m/>
    <m/>
    <m/>
    <m/>
    <m/>
    <m/>
    <m/>
  </r>
  <r>
    <s v="Load Pos"/>
    <s v="LUDBLoad Pos46090.81875"/>
    <m/>
    <s v="load"/>
    <s v="MCPLUDBLoad Posload"/>
    <s v="MCPLUDBLoad Pos"/>
    <x v="1"/>
    <s v="For Rerun"/>
    <x v="0"/>
    <x v="399"/>
    <s v="Y"/>
    <m/>
    <m/>
    <m/>
    <n v="2602"/>
    <s v="LUDB"/>
    <s v="MCP"/>
    <s v="START load"/>
    <s v="END load"/>
    <d v="2026-03-09T19:39:00"/>
    <d v="2026-03-09T19:57:00"/>
    <d v="2026-03-09T19:57:00"/>
    <s v="NULL"/>
    <s v="Completed"/>
    <x v="91"/>
    <n v="1"/>
    <s v="load"/>
    <n v="0.3"/>
    <n v="0.3"/>
    <n v="0"/>
    <n v="0"/>
    <n v="0.3"/>
    <n v="0.3"/>
    <m/>
    <m/>
    <n v="0.3"/>
    <n v="0"/>
    <n v="0"/>
    <n v="0.3"/>
    <n v="0.3"/>
    <m/>
    <m/>
    <m/>
    <m/>
    <m/>
    <m/>
    <m/>
    <m/>
    <m/>
    <m/>
    <m/>
    <m/>
    <m/>
  </r>
  <r>
    <s v="Load Pos"/>
    <s v="LUDBLoad Pos46090.83125"/>
    <m/>
    <s v="load NTG"/>
    <s v="MCPLUDBLoad Posload NTG"/>
    <s v="MCPLUDBLoad Pos"/>
    <x v="1"/>
    <s v="For Rerun"/>
    <x v="0"/>
    <x v="400"/>
    <s v="Y"/>
    <m/>
    <m/>
    <m/>
    <n v="2602"/>
    <s v="LUDB"/>
    <s v="MCP"/>
    <s v="START load NTG"/>
    <s v="END load NTG"/>
    <d v="2026-03-09T19:57:00"/>
    <d v="2026-03-09T19:57:00"/>
    <d v="2026-03-09T19:57:00"/>
    <s v="NULL"/>
    <s v="Completed"/>
    <x v="91"/>
    <n v="1"/>
    <s v="load NTG"/>
    <n v="0"/>
    <n v="0"/>
    <n v="0"/>
    <n v="0"/>
    <n v="0"/>
    <n v="0"/>
    <m/>
    <m/>
    <n v="0"/>
    <n v="0"/>
    <n v="0"/>
    <n v="0"/>
    <n v="0"/>
    <m/>
    <m/>
    <m/>
    <m/>
    <m/>
    <m/>
    <m/>
    <m/>
    <m/>
    <m/>
    <m/>
    <m/>
    <m/>
  </r>
  <r>
    <s v="Load Pos"/>
    <s v="LUDBLoad Pos46090.83125"/>
    <m/>
    <s v="Stratification"/>
    <s v="MCPLUDBLoad PosStratification"/>
    <s v="MCPLUDBLoad Pos"/>
    <x v="1"/>
    <s v="For Rerun"/>
    <x v="0"/>
    <x v="401"/>
    <s v="Y"/>
    <m/>
    <m/>
    <m/>
    <n v="2602"/>
    <s v="LUDB"/>
    <s v="MCP"/>
    <s v="START Stratification"/>
    <s v="END Stratification"/>
    <d v="2026-03-09T19:57:00"/>
    <d v="2026-03-09T20:02:00"/>
    <d v="2026-03-09T20:03:00"/>
    <s v="NULL"/>
    <s v="Completed"/>
    <x v="91"/>
    <n v="1"/>
    <s v="Stratification"/>
    <n v="0.08"/>
    <n v="0.08"/>
    <n v="0"/>
    <n v="0"/>
    <n v="0.08"/>
    <n v="0.08"/>
    <m/>
    <m/>
    <n v="0.08"/>
    <n v="0"/>
    <n v="0"/>
    <n v="0.08"/>
    <n v="0.08"/>
    <m/>
    <m/>
    <m/>
    <m/>
    <m/>
    <m/>
    <m/>
    <m/>
    <m/>
    <m/>
    <m/>
    <m/>
    <m/>
  </r>
  <r>
    <s v="POS MCP Export"/>
    <s v="LUDBPOS MCP Export46090.8354166667"/>
    <m/>
    <s v="Position report OLAP exports"/>
    <s v="MCPLUDBPOS MCP ExportPosition report OLAP exports"/>
    <s v="MCPLUDBPOS MCP Export"/>
    <x v="1"/>
    <s v="For Rerun"/>
    <x v="0"/>
    <x v="402"/>
    <s v="N"/>
    <m/>
    <m/>
    <m/>
    <n v="2602"/>
    <s v="LUDB"/>
    <s v="MCP"/>
    <s v="START Position report OLAP exports"/>
    <s v="END Position report OLAP exports"/>
    <d v="2026-03-09T20:03:00"/>
    <d v="2026-03-09T20:11:00"/>
    <d v="2026-03-09T20:12:00"/>
    <s v="NULL"/>
    <s v="Completed"/>
    <x v="142"/>
    <n v="1"/>
    <s v="Position report OLAP exports"/>
    <n v="0.13"/>
    <n v="0.13"/>
    <n v="0"/>
    <n v="0"/>
    <n v="0.13"/>
    <n v="0.13"/>
    <m/>
    <m/>
    <n v="0.13"/>
    <n v="0"/>
    <n v="0"/>
    <n v="0.13"/>
    <n v="0.13"/>
    <m/>
    <m/>
    <m/>
    <m/>
    <m/>
    <m/>
    <m/>
    <m/>
    <m/>
    <m/>
    <m/>
    <m/>
    <m/>
  </r>
  <r>
    <s v="Valuation (NPV)"/>
    <s v="LUDBValuation (NPV)46090.8416666667"/>
    <m/>
    <s v="portfolio valuation run"/>
    <s v="MCPLUDBValuation (NPV)portfolio valuation run"/>
    <s v="MCPLUDBValuation (NPV)"/>
    <x v="1"/>
    <s v="For Rerun"/>
    <x v="0"/>
    <x v="403"/>
    <s v="Y"/>
    <m/>
    <m/>
    <m/>
    <n v="2602"/>
    <s v="LUDB"/>
    <s v="MCP"/>
    <s v="START portfolio valuation run"/>
    <s v="END portfolio valuation run"/>
    <d v="2026-03-09T20:12:00"/>
    <d v="2026-03-09T21:21:00"/>
    <d v="2026-03-09T21:21:00"/>
    <s v="NULL"/>
    <s v="Completed"/>
    <x v="92"/>
    <n v="1"/>
    <s v="portfolio valuation run"/>
    <n v="1.1499999999999999"/>
    <n v="1.1499999999999999"/>
    <n v="0"/>
    <n v="0"/>
    <n v="1.1499999999999999"/>
    <n v="1.1499999999999999"/>
    <m/>
    <m/>
    <n v="1.1499999999999999"/>
    <n v="0"/>
    <n v="0"/>
    <n v="1.1499999999999999"/>
    <n v="1.1499999999999999"/>
    <m/>
    <m/>
    <m/>
    <m/>
    <m/>
    <m/>
    <m/>
    <m/>
    <m/>
    <m/>
    <m/>
    <m/>
    <m/>
  </r>
  <r>
    <s v="KR"/>
    <s v="DEDBKR46090.8486111111"/>
    <m/>
    <s v="export to ara"/>
    <s v="MCPDEDBKRexport to ara"/>
    <s v="MCPDEDBKR"/>
    <x v="1"/>
    <s v="For Rerun"/>
    <x v="0"/>
    <x v="404"/>
    <s v="Y"/>
    <m/>
    <m/>
    <m/>
    <n v="2602"/>
    <s v="DEDB"/>
    <s v="MCP"/>
    <s v="START export to ara"/>
    <s v="END export to ara"/>
    <d v="2026-03-09T20:22:00"/>
    <d v="2026-03-09T20:23:00"/>
    <d v="2026-03-09T20:23:00"/>
    <s v="NULL"/>
    <s v="Completed"/>
    <x v="130"/>
    <n v="3"/>
    <s v="export to ara"/>
    <n v="0.02"/>
    <n v="0"/>
    <n v="0.02"/>
    <n v="0"/>
    <n v="0"/>
    <n v="0.02"/>
    <m/>
    <m/>
    <n v="0"/>
    <n v="0"/>
    <n v="0.02"/>
    <n v="0"/>
    <n v="0.02"/>
    <m/>
    <m/>
    <m/>
    <m/>
    <m/>
    <m/>
    <m/>
    <m/>
    <m/>
    <m/>
    <m/>
    <m/>
    <m/>
  </r>
  <r>
    <s v="KR"/>
    <s v="DEDBKR46090.8493055556"/>
    <m/>
    <s v="bpv-kr valuation QRM reporter exports"/>
    <s v="MCPDEDBKRbpv-kr valuation QRM reporter exports"/>
    <s v="MCPDEDBKR"/>
    <x v="1"/>
    <s v="For Rerun"/>
    <x v="0"/>
    <x v="405"/>
    <s v="Y"/>
    <m/>
    <m/>
    <m/>
    <n v="2602"/>
    <s v="DEDB"/>
    <s v="MCP"/>
    <s v="START bpv-kr valuation QRM reporter exports"/>
    <s v="END bpv-kr valuation QRM reporter exports"/>
    <d v="2026-03-09T20:23:00"/>
    <d v="2026-03-09T21:03:00"/>
    <d v="2026-03-09T21:03:00"/>
    <s v="NULL"/>
    <s v="Completed"/>
    <x v="130"/>
    <n v="1"/>
    <s v="bpv-kr valuation QRM reporter exports"/>
    <n v="0.67"/>
    <n v="0.67"/>
    <n v="0"/>
    <n v="0"/>
    <n v="0.67"/>
    <n v="0.67"/>
    <m/>
    <m/>
    <n v="0.67"/>
    <n v="0"/>
    <n v="0"/>
    <n v="0.67"/>
    <n v="0.67"/>
    <m/>
    <m/>
    <m/>
    <m/>
    <m/>
    <m/>
    <m/>
    <m/>
    <m/>
    <m/>
    <m/>
    <m/>
    <m/>
  </r>
  <r>
    <s v="Planning (NII)"/>
    <s v="BEGTPlanning (NII)46090.8659722222"/>
    <m/>
    <s v="export to ara NII"/>
    <s v="MCPBEGTPlanning (NII)export to ara NII"/>
    <s v="MCPBEGTPlanning (NII)"/>
    <x v="1"/>
    <s v="For Rerun"/>
    <x v="0"/>
    <x v="406"/>
    <s v="Y"/>
    <m/>
    <m/>
    <m/>
    <n v="2602"/>
    <s v="BEGT"/>
    <s v="MCP"/>
    <s v="START export to ara NII"/>
    <s v="END export to ara NII"/>
    <d v="2026-03-09T20:47:00"/>
    <d v="2026-03-09T20:48:00"/>
    <d v="2026-03-09T20:48:00"/>
    <s v="NULL"/>
    <s v="Completed"/>
    <x v="126"/>
    <n v="2"/>
    <s v="export to ara NII"/>
    <n v="0.02"/>
    <n v="0"/>
    <n v="0.02"/>
    <n v="0"/>
    <n v="0"/>
    <n v="0.02"/>
    <m/>
    <m/>
    <n v="0"/>
    <n v="0"/>
    <n v="0.02"/>
    <n v="0"/>
    <n v="0.02"/>
    <m/>
    <m/>
    <m/>
    <m/>
    <m/>
    <m/>
    <m/>
    <m/>
    <m/>
    <m/>
    <m/>
    <m/>
    <m/>
  </r>
  <r>
    <s v="Planning (NII)"/>
    <s v="BEGTPlanning (NII)46090.8666666667"/>
    <m/>
    <s v="planning run exports"/>
    <s v="MCPBEGTPlanning (NII)planning run exports"/>
    <s v="MCPBEGTPlanning (NII)"/>
    <x v="1"/>
    <s v="For Rerun"/>
    <x v="0"/>
    <x v="407"/>
    <s v="Y"/>
    <m/>
    <m/>
    <m/>
    <n v="2602"/>
    <s v="BEGT"/>
    <s v="MCP"/>
    <s v="START planning run exports"/>
    <s v="END planning run exports"/>
    <d v="2026-03-09T20:48:00"/>
    <d v="2026-03-09T20:48:00"/>
    <d v="2026-03-10T06:05:00"/>
    <s v="NULL"/>
    <s v="Completed"/>
    <x v="126"/>
    <n v="2"/>
    <s v="planning run exports"/>
    <n v="0"/>
    <n v="0"/>
    <n v="0"/>
    <n v="2.08"/>
    <n v="2.08"/>
    <n v="2.08"/>
    <m/>
    <m/>
    <n v="0"/>
    <n v="2.08"/>
    <n v="0"/>
    <n v="2.08"/>
    <n v="2.08"/>
    <m/>
    <m/>
    <m/>
    <m/>
    <m/>
    <m/>
    <m/>
    <m/>
    <m/>
    <m/>
    <m/>
    <m/>
    <m/>
  </r>
  <r>
    <s v="KR"/>
    <s v="DEDBKR46090.8770833333"/>
    <m/>
    <s v="bpv-kr valuation exports from ARA"/>
    <s v="MCPDEDBKRbpv-kr valuation exports from ARA"/>
    <s v="MCPDEDBKR"/>
    <x v="1"/>
    <s v="For Rerun"/>
    <x v="0"/>
    <x v="408"/>
    <s v="Y"/>
    <m/>
    <m/>
    <m/>
    <n v="2602"/>
    <s v="DEDB"/>
    <s v="MCP"/>
    <s v="START bpv-kr valuation exports from ARA"/>
    <s v="END bpv-kr valuation exports from ARA"/>
    <d v="2026-03-09T21:03:00"/>
    <d v="2026-03-09T21:03:00"/>
    <d v="2026-03-09T21:03:00"/>
    <s v="NULL"/>
    <s v="Completed"/>
    <x v="130"/>
    <n v="1"/>
    <s v="bpv-kr valuation exports from ARA"/>
    <n v="0"/>
    <n v="0"/>
    <n v="0"/>
    <n v="0"/>
    <n v="0"/>
    <n v="0"/>
    <m/>
    <m/>
    <n v="0"/>
    <n v="0"/>
    <n v="0"/>
    <n v="0"/>
    <n v="0"/>
    <m/>
    <m/>
    <m/>
    <m/>
    <m/>
    <m/>
    <m/>
    <m/>
    <m/>
    <m/>
    <m/>
    <m/>
    <m/>
  </r>
  <r>
    <s v="CSRBB Valuation"/>
    <s v="DEDBCSRBB Valuation46090.8770833333"/>
    <m/>
    <s v="CSRBB Portfolio Valuation"/>
    <s v="MCPDEDBCSRBB ValuationCSRBB Portfolio Valuation"/>
    <s v="MCPDEDBCSRBB Valuation"/>
    <x v="1"/>
    <s v="For Rerun"/>
    <x v="0"/>
    <x v="409"/>
    <s v="Y"/>
    <m/>
    <m/>
    <m/>
    <n v="2602"/>
    <s v="DEDB"/>
    <s v="MCP"/>
    <s v="START CSRBB Portfolio Valuation"/>
    <s v="END CSRBB Portfolio Valuation"/>
    <d v="2026-03-09T21:03:00"/>
    <d v="2026-03-09T21:50:00"/>
    <d v="2026-03-09T21:51:00"/>
    <s v="NULL"/>
    <s v="Completed"/>
    <x v="143"/>
    <n v="1"/>
    <s v="CSRBB Portfolio Valuation"/>
    <n v="0.78"/>
    <n v="0.78"/>
    <n v="0"/>
    <n v="0"/>
    <n v="0.78"/>
    <n v="0.78"/>
    <m/>
    <m/>
    <n v="0.78"/>
    <n v="0"/>
    <n v="0"/>
    <n v="0.78"/>
    <n v="0.78"/>
    <m/>
    <m/>
    <m/>
    <m/>
    <m/>
    <m/>
    <m/>
    <m/>
    <m/>
    <m/>
    <m/>
    <m/>
    <m/>
  </r>
  <r>
    <s v="Optimization"/>
    <s v="BEDBOptimization46090.8826388889"/>
    <m/>
    <s v="Super Light Maintenance"/>
    <s v="MRPBEDBOptimizationSuper Light Maintenance"/>
    <s v="MRPBEDBOptimization"/>
    <x v="0"/>
    <s v="Completed"/>
    <x v="0"/>
    <x v="410"/>
    <s v="N"/>
    <m/>
    <m/>
    <m/>
    <n v="2602"/>
    <s v="BEDB"/>
    <s v="MRP"/>
    <s v="START Super Light Maintenance"/>
    <s v="END Super Light Maintenance"/>
    <d v="2026-03-09T21:11:00"/>
    <d v="2026-03-09T21:14:00"/>
    <d v="2026-03-09T21:14:00"/>
    <s v="NULL"/>
    <s v="Completed"/>
    <x v="84"/>
    <n v="12"/>
    <s v="Super Light Maintenance"/>
    <n v="0.05"/>
    <n v="0"/>
    <n v="0.05"/>
    <n v="0"/>
    <n v="0"/>
    <n v="0.05"/>
    <m/>
    <m/>
    <n v="0"/>
    <n v="0"/>
    <n v="0.05"/>
    <n v="0"/>
    <n v="0.05"/>
    <m/>
    <m/>
    <m/>
    <m/>
    <m/>
    <m/>
    <m/>
    <m/>
    <m/>
    <m/>
    <m/>
    <m/>
    <m/>
  </r>
  <r>
    <s v="Optimization"/>
    <s v="BEDBOptimization46090.8847222222"/>
    <m/>
    <s v="RoM optimization OLAP Exports"/>
    <s v="MRPBEDBOptimizationRoM optimization OLAP Exports"/>
    <s v="MRPBEDBOptimization"/>
    <x v="0"/>
    <s v="Completed"/>
    <x v="0"/>
    <x v="411"/>
    <s v="N"/>
    <m/>
    <m/>
    <m/>
    <n v="2602"/>
    <s v="BEDB"/>
    <s v="MRP"/>
    <s v="START RoM optimization OLAP Exports"/>
    <s v="END RoM optimization OLAP Exports"/>
    <d v="2026-03-09T21:14:00"/>
    <d v="2026-03-09T21:15:00"/>
    <d v="2026-03-09T21:15:00"/>
    <s v="NULL"/>
    <s v="Completed"/>
    <x v="84"/>
    <n v="2"/>
    <s v="RoM optimization OLAP Exports"/>
    <n v="0.02"/>
    <n v="0"/>
    <n v="0.02"/>
    <n v="0"/>
    <n v="0"/>
    <n v="0.02"/>
    <m/>
    <m/>
    <n v="0"/>
    <n v="0"/>
    <n v="0.02"/>
    <n v="0"/>
    <n v="0.02"/>
    <m/>
    <m/>
    <m/>
    <m/>
    <m/>
    <m/>
    <m/>
    <m/>
    <m/>
    <m/>
    <m/>
    <m/>
    <m/>
  </r>
  <r>
    <s v="Load to ARA"/>
    <s v="BEDBLoad to ARA46090.8854166667"/>
    <m/>
    <s v="export to ara"/>
    <s v="MRPBEDBLoad to ARAexport to ara"/>
    <s v="MRPBEDBLoad to ARA"/>
    <x v="0"/>
    <s v="Completed"/>
    <x v="0"/>
    <x v="412"/>
    <s v="N"/>
    <m/>
    <m/>
    <m/>
    <n v="2602"/>
    <s v="BEDB"/>
    <s v="MRP"/>
    <s v="START export to ara"/>
    <s v="END export to ara"/>
    <d v="2026-03-09T21:15:00"/>
    <d v="2026-03-09T21:15:00"/>
    <d v="2026-03-10T08:14:00"/>
    <s v="NULL"/>
    <s v="Completed"/>
    <x v="87"/>
    <n v="4"/>
    <s v="export to ara"/>
    <n v="0"/>
    <n v="0"/>
    <n v="0"/>
    <n v="0"/>
    <n v="0"/>
    <n v="0"/>
    <m/>
    <m/>
    <n v="0"/>
    <n v="0"/>
    <n v="0"/>
    <n v="0"/>
    <n v="0"/>
    <m/>
    <m/>
    <m/>
    <m/>
    <m/>
    <m/>
    <m/>
    <m/>
    <m/>
    <m/>
    <m/>
    <m/>
    <m/>
  </r>
  <r>
    <s v="Valuation (NPV)"/>
    <s v="LUDBValuation (NPV)46090.8895833333"/>
    <m/>
    <s v="export to ara Portfolio Valuation"/>
    <s v="MCPLUDBValuation (NPV)export to ara Portfolio Valuation"/>
    <s v="MCPLUDBValuation (NPV)"/>
    <x v="1"/>
    <s v="For Rerun"/>
    <x v="0"/>
    <x v="413"/>
    <s v="Y"/>
    <m/>
    <m/>
    <m/>
    <n v="2602"/>
    <s v="LUDB"/>
    <s v="MCP"/>
    <s v="START export to ara Portfolio Valuation"/>
    <s v="END export to ara Portfolio Valuation"/>
    <d v="2026-03-09T21:21:00"/>
    <d v="2026-03-09T21:23:00"/>
    <d v="2026-03-09T21:24:00"/>
    <s v="NULL"/>
    <s v="Completed"/>
    <x v="92"/>
    <n v="1"/>
    <s v="export to ara Portfolio Valuation"/>
    <n v="0.03"/>
    <n v="0"/>
    <n v="0.03"/>
    <n v="0"/>
    <n v="0"/>
    <n v="0.03"/>
    <m/>
    <m/>
    <n v="0"/>
    <n v="0"/>
    <n v="0.03"/>
    <n v="0"/>
    <n v="0.03"/>
    <m/>
    <m/>
    <m/>
    <m/>
    <m/>
    <m/>
    <m/>
    <m/>
    <m/>
    <m/>
    <m/>
    <m/>
    <m/>
  </r>
  <r>
    <s v="Valuation (NPV)"/>
    <s v="LUDBValuation (NPV)46090.8916666667"/>
    <m/>
    <s v="Light Maintenance"/>
    <s v="MCPLUDBValuation (NPV)Light Maintenance"/>
    <s v="MCPLUDBValuation (NPV)"/>
    <x v="1"/>
    <s v="For Rerun"/>
    <x v="0"/>
    <x v="414"/>
    <s v="Y"/>
    <m/>
    <m/>
    <m/>
    <n v="2602"/>
    <s v="LUDB"/>
    <s v="MCP"/>
    <s v="START Light Maintenance"/>
    <s v="END Light Maintenance"/>
    <d v="2026-03-09T21:24:00"/>
    <d v="2026-03-09T21:34:00"/>
    <d v="2026-03-09T21:34:00"/>
    <s v="NULL"/>
    <s v="Completed"/>
    <x v="97"/>
    <n v="1"/>
    <s v="Light Maintenance"/>
    <n v="0.17"/>
    <n v="0"/>
    <n v="0.17"/>
    <n v="0"/>
    <n v="0"/>
    <n v="0.17"/>
    <m/>
    <m/>
    <n v="0"/>
    <n v="0"/>
    <n v="0.17"/>
    <n v="0"/>
    <n v="0.17"/>
    <m/>
    <m/>
    <m/>
    <m/>
    <m/>
    <m/>
    <m/>
    <m/>
    <m/>
    <m/>
    <m/>
    <m/>
    <m/>
  </r>
  <r>
    <s v="Valuation (NPV)"/>
    <s v="LUDBValuation (NPV)46090.8986111111"/>
    <m/>
    <s v="valuation report OLAP exports"/>
    <s v="MCPLUDBValuation (NPV)valuation report OLAP exports"/>
    <s v="MCPLUDBValuation (NPV)"/>
    <x v="1"/>
    <s v="For Rerun"/>
    <x v="0"/>
    <x v="415"/>
    <s v="Y"/>
    <m/>
    <m/>
    <m/>
    <n v="2602"/>
    <s v="LUDB"/>
    <s v="MCP"/>
    <s v="START valuation report OLAP exports"/>
    <s v="END valuation report OLAP exports"/>
    <d v="2026-03-09T21:34:00"/>
    <d v="2026-03-09T21:50:00"/>
    <d v="2026-03-09T21:50:00"/>
    <s v="NULL"/>
    <s v="Completed"/>
    <x v="97"/>
    <n v="1"/>
    <s v="valuation report OLAP exports"/>
    <n v="0.27"/>
    <n v="0.27"/>
    <n v="0"/>
    <n v="0"/>
    <n v="0.27"/>
    <n v="0.27"/>
    <m/>
    <m/>
    <n v="0.27"/>
    <n v="0"/>
    <n v="0"/>
    <n v="0.27"/>
    <n v="0.27"/>
    <m/>
    <m/>
    <m/>
    <m/>
    <m/>
    <m/>
    <m/>
    <m/>
    <m/>
    <m/>
    <m/>
    <m/>
    <m/>
  </r>
  <r>
    <s v="Valuation (NPV)"/>
    <s v="LUDBValuation (NPV)46090.9097222222"/>
    <m/>
    <s v="valuation report QRM Reporter exports"/>
    <s v="MCPLUDBValuation (NPV)valuation report QRM Reporter exports"/>
    <s v="MCPLUDBValuation (NPV)"/>
    <x v="1"/>
    <s v="For Rerun"/>
    <x v="0"/>
    <x v="416"/>
    <s v="Y"/>
    <m/>
    <m/>
    <m/>
    <n v="2602"/>
    <s v="LUDB"/>
    <s v="MCP"/>
    <s v="START valuation report QRM Reporter exports"/>
    <s v="END valuation report QRM Reporter exports"/>
    <d v="2026-03-09T21:50:00"/>
    <d v="2026-03-09T21:57:00"/>
    <d v="2026-03-09T21:58:00"/>
    <s v="NULL"/>
    <s v="Completed"/>
    <x v="97"/>
    <n v="1"/>
    <s v="valuation report QRM Reporter exports"/>
    <n v="0.12"/>
    <n v="0.12"/>
    <n v="0"/>
    <n v="0"/>
    <n v="0.12"/>
    <n v="0.12"/>
    <m/>
    <m/>
    <n v="0.12"/>
    <n v="0"/>
    <n v="0"/>
    <n v="0.12"/>
    <n v="0.12"/>
    <m/>
    <m/>
    <m/>
    <m/>
    <m/>
    <m/>
    <m/>
    <m/>
    <m/>
    <m/>
    <m/>
    <m/>
    <m/>
  </r>
  <r>
    <s v="EC"/>
    <s v="DEDBEC46090.9104166667"/>
    <m/>
    <s v="Light Maintenance"/>
    <s v="MCPDEDBECLight Maintenance"/>
    <s v="MCPDEDBEC"/>
    <x v="1"/>
    <s v="For Rerun"/>
    <x v="0"/>
    <x v="417"/>
    <s v="Y"/>
    <m/>
    <m/>
    <m/>
    <n v="2602"/>
    <s v="DEDB"/>
    <s v="MCP"/>
    <s v="START Light Maintenance"/>
    <s v="END Light Maintenance"/>
    <d v="2026-03-09T21:51:00"/>
    <d v="2026-03-09T22:41:00"/>
    <d v="2026-03-09T22:41:00"/>
    <s v="NULL"/>
    <s v="Completed"/>
    <x v="144"/>
    <n v="3"/>
    <s v="Light Maintenance"/>
    <n v="0.83"/>
    <n v="0"/>
    <n v="0.83"/>
    <n v="0"/>
    <n v="0"/>
    <n v="0.83"/>
    <m/>
    <m/>
    <n v="0"/>
    <n v="0"/>
    <n v="0.83"/>
    <n v="0"/>
    <n v="0.83"/>
    <m/>
    <m/>
    <m/>
    <m/>
    <m/>
    <m/>
    <m/>
    <m/>
    <m/>
    <m/>
    <m/>
    <m/>
    <m/>
  </r>
  <r>
    <s v="CSRBB Valuation"/>
    <s v="LUDBCSRBB Valuation46090.9152777778"/>
    <m/>
    <s v="CSRBB Portfolio Valuation"/>
    <s v="MCPLUDBCSRBB ValuationCSRBB Portfolio Valuation"/>
    <s v="MCPLUDBCSRBB Valuation"/>
    <x v="1"/>
    <s v="For Rerun"/>
    <x v="0"/>
    <x v="418"/>
    <s v="Y"/>
    <m/>
    <m/>
    <m/>
    <n v="2602"/>
    <s v="LUDB"/>
    <s v="MCP"/>
    <s v="START CSRBB Portfolio Valuation"/>
    <s v="END CSRBB Portfolio Valuation"/>
    <d v="2026-03-09T21:58:00"/>
    <d v="2026-03-09T22:20:00"/>
    <d v="2026-03-10T10:09:00"/>
    <s v="NULL"/>
    <s v="Completed"/>
    <x v="145"/>
    <n v="1"/>
    <s v="CSRBB Portfolio Valuation"/>
    <n v="0.37"/>
    <n v="0.37"/>
    <n v="0"/>
    <n v="6.15"/>
    <n v="6.52"/>
    <n v="6.52"/>
    <m/>
    <m/>
    <n v="0.37"/>
    <n v="6.15"/>
    <n v="0"/>
    <n v="6.52"/>
    <n v="6.52"/>
    <m/>
    <m/>
    <m/>
    <m/>
    <m/>
    <m/>
    <m/>
    <m/>
    <m/>
    <m/>
    <m/>
    <m/>
    <m/>
  </r>
  <r>
    <s v="EC"/>
    <s v="DEDBEC46090.9451388889"/>
    <m/>
    <s v="ing-ec valuation"/>
    <s v="MCPDEDBECing-ec valuation"/>
    <s v="MCPDEDBEC"/>
    <x v="1"/>
    <s v="For Rerun"/>
    <x v="0"/>
    <x v="419"/>
    <s v="Y"/>
    <m/>
    <m/>
    <m/>
    <n v="2602"/>
    <s v="DEDB"/>
    <s v="MCP"/>
    <s v="START ing-ec valuation"/>
    <s v="END ing-ec valuation"/>
    <d v="2026-03-09T22:41:00"/>
    <d v="2026-03-10T04:17:00"/>
    <d v="2026-03-10T04:17:00"/>
    <s v="NULL"/>
    <s v="Completed"/>
    <x v="144"/>
    <n v="1"/>
    <s v="ing-ec valuation"/>
    <n v="5.6"/>
    <n v="5.6"/>
    <n v="0"/>
    <n v="0"/>
    <n v="5.6"/>
    <n v="5.6"/>
    <m/>
    <m/>
    <n v="5.6"/>
    <n v="0"/>
    <n v="0"/>
    <n v="5.6"/>
    <n v="5.6"/>
    <m/>
    <m/>
    <m/>
    <m/>
    <m/>
    <m/>
    <m/>
    <m/>
    <m/>
    <m/>
    <m/>
    <m/>
    <m/>
  </r>
  <r>
    <s v="Load Market"/>
    <s v="ITDBLoad Market46090.9597222222"/>
    <m/>
    <s v="load Market"/>
    <s v="MRPITDBLoad Marketload Market"/>
    <s v="MRPITDBLoad Market"/>
    <x v="0"/>
    <s v="Completed"/>
    <x v="0"/>
    <x v="420"/>
    <s v="N"/>
    <m/>
    <m/>
    <m/>
    <n v="2602"/>
    <s v="ITDB"/>
    <s v="MRP"/>
    <s v="START load Market"/>
    <s v="END load Market"/>
    <d v="2026-03-09T23:02:00"/>
    <d v="2026-03-09T23:32:00"/>
    <d v="2026-03-09T23:33:00"/>
    <s v="NULL"/>
    <s v="Completed"/>
    <x v="146"/>
    <n v="1"/>
    <s v="load Market"/>
    <n v="0.5"/>
    <n v="0.5"/>
    <n v="0"/>
    <n v="0"/>
    <n v="0.5"/>
    <n v="0.5"/>
    <m/>
    <m/>
    <n v="0.5"/>
    <n v="0"/>
    <n v="0"/>
    <n v="0.5"/>
    <n v="0.5"/>
    <m/>
    <m/>
    <m/>
    <m/>
    <m/>
    <m/>
    <m/>
    <m/>
    <m/>
    <m/>
    <m/>
    <m/>
    <m/>
  </r>
  <r>
    <s v="Create NTG"/>
    <s v="ITDBCreate NTG46090.98125"/>
    <m/>
    <s v="create NTG"/>
    <s v="MRPITDBCreate NTGcreate NTG"/>
    <s v="MRPITDBCreate NTG"/>
    <x v="0"/>
    <s v="Completed"/>
    <x v="0"/>
    <x v="421"/>
    <s v="N"/>
    <m/>
    <m/>
    <m/>
    <n v="2602"/>
    <s v="ITDB"/>
    <s v="MRP"/>
    <s v="START create NTG"/>
    <s v="END create NTG"/>
    <d v="2026-03-09T23:33:00"/>
    <d v="2026-03-09T23:37:00"/>
    <d v="2026-03-09T23:38:00"/>
    <s v="NULL"/>
    <s v="Completed"/>
    <x v="147"/>
    <n v="1"/>
    <s v="create NTG"/>
    <n v="7.0000000000000007E-2"/>
    <n v="0"/>
    <n v="7.0000000000000007E-2"/>
    <n v="0"/>
    <n v="0"/>
    <n v="7.0000000000000007E-2"/>
    <m/>
    <m/>
    <n v="0"/>
    <n v="0"/>
    <n v="7.0000000000000007E-2"/>
    <n v="0"/>
    <n v="7.0000000000000007E-2"/>
    <m/>
    <m/>
    <m/>
    <m/>
    <m/>
    <m/>
    <m/>
    <m/>
    <m/>
    <m/>
    <m/>
    <m/>
    <m/>
  </r>
  <r>
    <s v="Load Pos"/>
    <s v="ITDBLoad Pos46090.9847222222"/>
    <m/>
    <s v="load Portfolio"/>
    <s v="MRPITDBLoad Posload Portfolio"/>
    <s v="MRPITDBLoad Pos"/>
    <x v="0"/>
    <s v="Completed"/>
    <x v="0"/>
    <x v="422"/>
    <s v="Y"/>
    <m/>
    <m/>
    <m/>
    <n v="2602"/>
    <s v="ITDB"/>
    <s v="MRP"/>
    <s v="START load Portfolio"/>
    <s v="END load Portfolio"/>
    <d v="2026-03-09T23:38:00"/>
    <d v="2026-03-10T00:05:00"/>
    <d v="2026-03-10T00:05:00"/>
    <s v="NULL"/>
    <s v="Completed"/>
    <x v="148"/>
    <n v="1"/>
    <s v="load Portfolio"/>
    <n v="0.45"/>
    <n v="0"/>
    <n v="0.45"/>
    <n v="0"/>
    <n v="0"/>
    <n v="0.45"/>
    <m/>
    <m/>
    <n v="0"/>
    <n v="0"/>
    <n v="0.45"/>
    <n v="0"/>
    <n v="0.45"/>
    <m/>
    <m/>
    <m/>
    <m/>
    <m/>
    <m/>
    <m/>
    <m/>
    <m/>
    <m/>
    <m/>
    <m/>
    <m/>
  </r>
  <r>
    <s v="Load Pos"/>
    <s v="ITDBLoad Pos46091.0034722222"/>
    <m/>
    <s v="copy from"/>
    <s v="MRPITDBLoad Poscopy from"/>
    <s v="MRPITDBLoad Pos"/>
    <x v="0"/>
    <s v="Completed"/>
    <x v="0"/>
    <x v="423"/>
    <s v="Y"/>
    <m/>
    <m/>
    <m/>
    <n v="2602"/>
    <s v="ITDB"/>
    <s v="MRP"/>
    <s v="START copy from"/>
    <s v="END copy from"/>
    <d v="2026-03-10T00:05:00"/>
    <d v="2026-03-10T00:06:00"/>
    <d v="2026-03-10T00:06:00"/>
    <s v="NULL"/>
    <s v="Completed"/>
    <x v="148"/>
    <n v="1"/>
    <s v="copy from"/>
    <n v="0.02"/>
    <n v="0"/>
    <n v="0.02"/>
    <n v="0"/>
    <n v="0"/>
    <n v="0.02"/>
    <m/>
    <m/>
    <n v="0"/>
    <n v="0"/>
    <n v="0.02"/>
    <n v="0"/>
    <n v="0.02"/>
    <m/>
    <m/>
    <m/>
    <m/>
    <m/>
    <m/>
    <m/>
    <m/>
    <m/>
    <m/>
    <m/>
    <m/>
    <m/>
  </r>
  <r>
    <s v="Load Pos"/>
    <s v="ITDBLoad Pos46091.0041666667"/>
    <m/>
    <s v="Pos Detailed OLAP export"/>
    <s v="MRPITDBLoad PosPos Detailed OLAP export"/>
    <s v="MRPITDBLoad Pos"/>
    <x v="0"/>
    <s v="Completed"/>
    <x v="0"/>
    <x v="424"/>
    <s v="Y"/>
    <m/>
    <m/>
    <m/>
    <n v="2602"/>
    <s v="ITDB"/>
    <s v="MRP"/>
    <s v="START Pos Detailed OLAP export"/>
    <s v="END Pos Detailed OLAP export"/>
    <d v="2026-03-10T00:06:00"/>
    <d v="2026-03-10T00:10:00"/>
    <d v="2026-03-10T00:10:00"/>
    <s v="NULL"/>
    <s v="Completed"/>
    <x v="148"/>
    <n v="1"/>
    <s v="Pos Detailed OLAP export"/>
    <n v="7.0000000000000007E-2"/>
    <n v="0"/>
    <n v="7.0000000000000007E-2"/>
    <n v="0"/>
    <n v="0"/>
    <n v="7.0000000000000007E-2"/>
    <m/>
    <m/>
    <n v="0"/>
    <n v="0"/>
    <n v="7.0000000000000007E-2"/>
    <n v="0"/>
    <n v="7.0000000000000007E-2"/>
    <m/>
    <m/>
    <m/>
    <m/>
    <m/>
    <m/>
    <m/>
    <m/>
    <m/>
    <m/>
    <m/>
    <m/>
    <m/>
  </r>
  <r>
    <s v="Load Pos"/>
    <s v="ITDBLoad Pos46091.0069444444"/>
    <m/>
    <s v="Stratification"/>
    <s v="MRPITDBLoad PosStratification"/>
    <s v="MRPITDBLoad Pos"/>
    <x v="0"/>
    <s v="Completed"/>
    <x v="0"/>
    <x v="425"/>
    <s v="Y"/>
    <m/>
    <m/>
    <m/>
    <n v="2602"/>
    <s v="ITDB"/>
    <s v="MRP"/>
    <s v="START Stratification"/>
    <s v="END Stratification"/>
    <d v="2026-03-10T00:10:00"/>
    <d v="2026-03-10T00:16:00"/>
    <d v="2026-03-10T00:16:00"/>
    <s v="NULL"/>
    <s v="Completed"/>
    <x v="148"/>
    <n v="1"/>
    <s v="Stratification"/>
    <n v="0.1"/>
    <n v="0"/>
    <n v="0.1"/>
    <n v="0"/>
    <n v="0"/>
    <n v="0.1"/>
    <m/>
    <m/>
    <n v="0"/>
    <n v="0"/>
    <n v="0.1"/>
    <n v="0"/>
    <n v="0.1"/>
    <m/>
    <m/>
    <m/>
    <m/>
    <m/>
    <m/>
    <m/>
    <m/>
    <m/>
    <m/>
    <m/>
    <m/>
    <m/>
  </r>
  <r>
    <s v="Load Pos"/>
    <s v="ITDBLoad Pos46091.0111111111"/>
    <m/>
    <s v="Pos Stratified OLAP export"/>
    <s v="MRPITDBLoad PosPos Stratified OLAP export"/>
    <s v="MRPITDBLoad Pos"/>
    <x v="0"/>
    <s v="Completed"/>
    <x v="0"/>
    <x v="426"/>
    <s v="Y"/>
    <m/>
    <m/>
    <m/>
    <n v="2602"/>
    <s v="ITDB"/>
    <s v="MRP"/>
    <s v="START Pos Stratified OLAP export"/>
    <s v="END Pos Stratified OLAP export"/>
    <d v="2026-03-10T00:16:00"/>
    <d v="2026-03-10T00:18:00"/>
    <d v="2026-03-10T00:18:00"/>
    <s v="NULL"/>
    <s v="Completed"/>
    <x v="148"/>
    <n v="1"/>
    <s v="Pos Stratified OLAP export"/>
    <n v="0.03"/>
    <n v="0"/>
    <n v="0.03"/>
    <n v="0"/>
    <n v="0"/>
    <n v="0.03"/>
    <m/>
    <m/>
    <n v="0"/>
    <n v="0"/>
    <n v="0.03"/>
    <n v="0"/>
    <n v="0.03"/>
    <m/>
    <m/>
    <m/>
    <m/>
    <m/>
    <m/>
    <m/>
    <m/>
    <m/>
    <m/>
    <m/>
    <m/>
    <m/>
  </r>
  <r>
    <s v="Generate Load"/>
    <s v="ITDBGenerate Load46091.0125"/>
    <m/>
    <s v="Generate DD SAV"/>
    <s v="MRPITDBGenerate LoadGenerate DD SAV"/>
    <s v="MRPITDBGenerate Load"/>
    <x v="0"/>
    <s v="Completed"/>
    <x v="0"/>
    <x v="427"/>
    <s v="N"/>
    <m/>
    <m/>
    <m/>
    <n v="2602"/>
    <s v="ITDB"/>
    <s v="MRP"/>
    <s v="START Generate DD SAV"/>
    <s v="END Generate DD SAV"/>
    <d v="2026-03-10T00:18:00"/>
    <d v="2026-03-10T00:19:00"/>
    <d v="2026-03-10T00:19:00"/>
    <s v="NULL"/>
    <s v="Completed"/>
    <x v="149"/>
    <n v="1"/>
    <s v="Generate DD SAV"/>
    <n v="0.02"/>
    <n v="0"/>
    <n v="0.02"/>
    <n v="0"/>
    <n v="0"/>
    <n v="0.02"/>
    <m/>
    <m/>
    <n v="0"/>
    <n v="0"/>
    <n v="0.02"/>
    <n v="0"/>
    <n v="0.02"/>
    <m/>
    <m/>
    <m/>
    <m/>
    <m/>
    <m/>
    <m/>
    <m/>
    <m/>
    <m/>
    <m/>
    <m/>
    <m/>
  </r>
  <r>
    <s v="Generate Load"/>
    <s v="ITDBGenerate Load46091.0131944444"/>
    <m/>
    <s v="Load DD SAV"/>
    <s v="MRPITDBGenerate LoadLoad DD SAV"/>
    <s v="MRPITDBGenerate Load"/>
    <x v="0"/>
    <s v="Completed"/>
    <x v="0"/>
    <x v="428"/>
    <s v="N"/>
    <m/>
    <m/>
    <m/>
    <n v="2602"/>
    <s v="ITDB"/>
    <s v="MRP"/>
    <s v="START Load DD SAV"/>
    <s v="END Load DD SAV"/>
    <d v="2026-03-10T00:19:00"/>
    <d v="2026-03-10T00:27:00"/>
    <d v="2026-03-10T00:27:00"/>
    <s v="NULL"/>
    <s v="Completed"/>
    <x v="149"/>
    <n v="1"/>
    <s v="Load DD SAV"/>
    <n v="0.13"/>
    <n v="0"/>
    <n v="0.13"/>
    <n v="0"/>
    <n v="0"/>
    <n v="0.13"/>
    <m/>
    <m/>
    <n v="0"/>
    <n v="0"/>
    <n v="0.13"/>
    <n v="0"/>
    <n v="0.13"/>
    <m/>
    <m/>
    <m/>
    <m/>
    <m/>
    <m/>
    <m/>
    <m/>
    <m/>
    <m/>
    <m/>
    <m/>
    <m/>
  </r>
  <r>
    <s v="Generate Load"/>
    <s v="ITDBGenerate Load46091.01875"/>
    <m/>
    <s v="Generate DD MOR"/>
    <s v="MRPITDBGenerate LoadGenerate DD MOR"/>
    <s v="MRPITDBGenerate Load"/>
    <x v="0"/>
    <s v="Completed"/>
    <x v="0"/>
    <x v="429"/>
    <s v="N"/>
    <m/>
    <m/>
    <m/>
    <n v="2602"/>
    <s v="ITDB"/>
    <s v="MRP"/>
    <s v="START Generate DD MOR"/>
    <s v="END Generate DD MOR"/>
    <d v="2026-03-10T00:27:00"/>
    <d v="2026-03-10T00:28:00"/>
    <d v="2026-03-10T00:28:00"/>
    <s v="NULL"/>
    <s v="Completed"/>
    <x v="150"/>
    <n v="1"/>
    <s v="Generate DD MOR"/>
    <n v="0.02"/>
    <n v="0"/>
    <n v="0.02"/>
    <n v="0"/>
    <n v="0"/>
    <n v="0.02"/>
    <m/>
    <m/>
    <n v="0"/>
    <n v="0"/>
    <n v="0.02"/>
    <n v="0"/>
    <n v="0.02"/>
    <m/>
    <m/>
    <m/>
    <m/>
    <m/>
    <m/>
    <m/>
    <m/>
    <m/>
    <m/>
    <m/>
    <m/>
    <m/>
  </r>
  <r>
    <s v="Generate Load"/>
    <s v="ITDBGenerate Load46091.0194444444"/>
    <m/>
    <s v="Load DD MOR"/>
    <s v="MRPITDBGenerate LoadLoad DD MOR"/>
    <s v="MRPITDBGenerate Load"/>
    <x v="0"/>
    <s v="Completed"/>
    <x v="0"/>
    <x v="430"/>
    <s v="N"/>
    <m/>
    <m/>
    <m/>
    <n v="2602"/>
    <s v="ITDB"/>
    <s v="MRP"/>
    <s v="START Load DD MOR"/>
    <s v="END Load DD MOR"/>
    <d v="2026-03-10T00:28:00"/>
    <d v="2026-03-10T00:36:00"/>
    <d v="2026-03-10T00:36:00"/>
    <s v="NULL"/>
    <s v="Completed"/>
    <x v="150"/>
    <n v="1"/>
    <s v="Load DD MOR"/>
    <n v="0.13"/>
    <n v="0"/>
    <n v="0.13"/>
    <n v="0"/>
    <n v="0"/>
    <n v="0.13"/>
    <m/>
    <m/>
    <n v="0"/>
    <n v="0"/>
    <n v="0.13"/>
    <n v="0"/>
    <n v="0.13"/>
    <m/>
    <m/>
    <m/>
    <m/>
    <m/>
    <m/>
    <m/>
    <m/>
    <m/>
    <m/>
    <m/>
    <m/>
    <m/>
  </r>
  <r>
    <s v="Valuation 1"/>
    <s v="ITDBValuation 146091.025"/>
    <m/>
    <s v="NPV1 run"/>
    <s v="MRPITDBValuation 1NPV1 run"/>
    <s v="MRPITDBValuation 1"/>
    <x v="0"/>
    <s v="Completed"/>
    <x v="0"/>
    <x v="431"/>
    <s v="N"/>
    <m/>
    <m/>
    <m/>
    <n v="2602"/>
    <s v="ITDB"/>
    <s v="MRP"/>
    <s v="START NPV1 run"/>
    <s v="END NPV1 run"/>
    <d v="2026-03-10T00:36:00"/>
    <d v="2026-03-10T01:32:00"/>
    <d v="2026-03-10T01:32:00"/>
    <s v="NULL"/>
    <s v="Completed"/>
    <x v="151"/>
    <n v="1"/>
    <s v="NPV1 run"/>
    <n v="0.93"/>
    <n v="0"/>
    <n v="0.93"/>
    <n v="0"/>
    <n v="0"/>
    <n v="0.93"/>
    <m/>
    <m/>
    <n v="0"/>
    <n v="0"/>
    <n v="0.93"/>
    <n v="0"/>
    <n v="0.93"/>
    <m/>
    <m/>
    <m/>
    <m/>
    <m/>
    <m/>
    <m/>
    <m/>
    <m/>
    <m/>
    <m/>
    <m/>
    <m/>
  </r>
  <r>
    <s v="Valuation 1"/>
    <s v="ITDBValuation 146091.0638888889"/>
    <m/>
    <s v="Light Maintenance"/>
    <s v="MRPITDBValuation 1Light Maintenance"/>
    <s v="MRPITDBValuation 1"/>
    <x v="0"/>
    <s v="Completed"/>
    <x v="0"/>
    <x v="432"/>
    <s v="N"/>
    <m/>
    <m/>
    <m/>
    <n v="2602"/>
    <s v="ITDB"/>
    <s v="MRP"/>
    <s v="START Light Maintenance"/>
    <s v="END Light Maintenance"/>
    <d v="2026-03-10T01:32:00"/>
    <d v="2026-03-10T01:39:00"/>
    <d v="2026-03-10T01:39:00"/>
    <s v="NULL"/>
    <s v="Completed"/>
    <x v="151"/>
    <n v="1"/>
    <s v="Light Maintenance"/>
    <n v="0.12"/>
    <n v="0"/>
    <n v="0.12"/>
    <n v="0"/>
    <n v="0"/>
    <n v="0.12"/>
    <m/>
    <m/>
    <n v="0"/>
    <n v="0"/>
    <n v="0.12"/>
    <n v="0"/>
    <n v="0.12"/>
    <m/>
    <m/>
    <m/>
    <m/>
    <m/>
    <m/>
    <m/>
    <m/>
    <m/>
    <m/>
    <m/>
    <m/>
    <m/>
  </r>
  <r>
    <s v="Valuation 1"/>
    <s v="ITDBValuation 146091.06875"/>
    <m/>
    <s v="NPV1 OLAP export"/>
    <s v="MRPITDBValuation 1NPV1 OLAP export"/>
    <s v="MRPITDBValuation 1"/>
    <x v="0"/>
    <s v="Completed"/>
    <x v="0"/>
    <x v="433"/>
    <s v="N"/>
    <m/>
    <m/>
    <m/>
    <n v="2602"/>
    <s v="ITDB"/>
    <s v="MRP"/>
    <s v="START NPV1 OLAP export"/>
    <s v="END NPV1 OLAP export"/>
    <d v="2026-03-10T01:39:00"/>
    <d v="2026-03-10T01:46:00"/>
    <d v="2026-03-10T01:46:00"/>
    <s v="NULL"/>
    <s v="Completed"/>
    <x v="151"/>
    <n v="1"/>
    <s v="NPV1 OLAP export"/>
    <n v="0.12"/>
    <n v="0"/>
    <n v="0.12"/>
    <n v="0"/>
    <n v="0"/>
    <n v="0.12"/>
    <m/>
    <m/>
    <n v="0"/>
    <n v="0"/>
    <n v="0.12"/>
    <n v="0"/>
    <n v="0.12"/>
    <m/>
    <m/>
    <m/>
    <m/>
    <m/>
    <m/>
    <m/>
    <m/>
    <m/>
    <m/>
    <m/>
    <m/>
    <m/>
  </r>
  <r>
    <s v="CF Extraction"/>
    <s v="ITDBCF Extraction46091.0736111111"/>
    <m/>
    <s v="CF Extraction"/>
    <s v="MRPITDBCF ExtractionCF Extraction"/>
    <s v="MRPITDBCF Extraction"/>
    <x v="0"/>
    <s v="Completed"/>
    <x v="0"/>
    <x v="434"/>
    <s v="N"/>
    <m/>
    <m/>
    <m/>
    <n v="2602"/>
    <s v="ITDB"/>
    <s v="MRP"/>
    <s v="START CF Extraction"/>
    <s v="END CF Extraction"/>
    <d v="2026-03-10T01:46:00"/>
    <d v="2026-03-10T01:53:00"/>
    <d v="2026-03-10T01:54:00"/>
    <s v="NULL"/>
    <s v="Completed"/>
    <x v="152"/>
    <n v="1"/>
    <s v="CF Extraction"/>
    <n v="0.12"/>
    <n v="0"/>
    <n v="0.12"/>
    <n v="0"/>
    <n v="0"/>
    <n v="0.12"/>
    <m/>
    <m/>
    <n v="0"/>
    <n v="0"/>
    <n v="0.12"/>
    <n v="0"/>
    <n v="0.12"/>
    <m/>
    <m/>
    <m/>
    <m/>
    <m/>
    <m/>
    <m/>
    <m/>
    <m/>
    <m/>
    <m/>
    <m/>
    <m/>
  </r>
  <r>
    <s v="CF Extraction"/>
    <s v="ITDBCF Extraction46091.0791666667"/>
    <m/>
    <s v="CF old Extraction"/>
    <s v="MRPITDBCF ExtractionCF old Extraction"/>
    <s v="MRPITDBCF Extraction"/>
    <x v="0"/>
    <s v="Completed"/>
    <x v="0"/>
    <x v="435"/>
    <s v="N"/>
    <m/>
    <m/>
    <m/>
    <n v="2602"/>
    <s v="ITDB"/>
    <s v="MRP"/>
    <s v="START CF old Extraction"/>
    <s v="END CF old Extraction"/>
    <d v="2026-03-10T01:54:00"/>
    <d v="2026-03-10T02:04:00"/>
    <d v="2026-03-10T02:05:00"/>
    <s v="NULL"/>
    <s v="Completed"/>
    <x v="153"/>
    <n v="1"/>
    <s v="CF old Extraction"/>
    <n v="0.17"/>
    <n v="0"/>
    <n v="0.17"/>
    <n v="0"/>
    <n v="0"/>
    <n v="0.17"/>
    <m/>
    <m/>
    <n v="0"/>
    <n v="0"/>
    <n v="0.17"/>
    <n v="0"/>
    <n v="0.17"/>
    <m/>
    <m/>
    <m/>
    <m/>
    <m/>
    <m/>
    <m/>
    <m/>
    <m/>
    <m/>
    <m/>
    <m/>
    <m/>
  </r>
  <r>
    <s v="Planning (NII)"/>
    <s v="ITDBPlanning (NII)46091.0868055556"/>
    <m/>
    <s v="Planning run"/>
    <s v="MRPITDBPlanning (NII)Planning run"/>
    <s v="MRPITDBPlanning (NII)"/>
    <x v="0"/>
    <s v="Completed"/>
    <x v="0"/>
    <x v="436"/>
    <s v="Y"/>
    <m/>
    <m/>
    <m/>
    <n v="2602"/>
    <s v="ITDB"/>
    <s v="MRP"/>
    <s v="START Planning run"/>
    <s v="END Planning run"/>
    <d v="2026-03-10T02:05:00"/>
    <d v="2026-03-10T02:45:00"/>
    <d v="2026-03-10T02:46:00"/>
    <s v="NULL"/>
    <s v="Completed"/>
    <x v="154"/>
    <n v="1"/>
    <s v="Planning run"/>
    <n v="0.67"/>
    <n v="0"/>
    <n v="0.67"/>
    <n v="0"/>
    <n v="0"/>
    <n v="0.67"/>
    <m/>
    <m/>
    <n v="0"/>
    <n v="0"/>
    <n v="0.67"/>
    <n v="0"/>
    <n v="0.67"/>
    <m/>
    <m/>
    <m/>
    <m/>
    <m/>
    <m/>
    <m/>
    <m/>
    <m/>
    <m/>
    <m/>
    <m/>
    <m/>
  </r>
  <r>
    <s v="Optimization"/>
    <s v="ITDBOptimization46091.1152777778"/>
    <m/>
    <s v="RoS/RIOD optimization"/>
    <s v="MRPITDBOptimizationRoS/RIOD optimization"/>
    <s v="MRPITDBOptimization"/>
    <x v="0"/>
    <s v="Failed"/>
    <x v="0"/>
    <x v="437"/>
    <s v="N"/>
    <m/>
    <m/>
    <m/>
    <n v="2602"/>
    <s v="ITDB"/>
    <s v="MRP"/>
    <s v="START RoS/RIOD optimization"/>
    <s v="NULL"/>
    <d v="2026-03-10T02:46:00"/>
    <d v="2026-03-10T03:00:00"/>
    <d v="2026-03-10T06:55:00"/>
    <s v="Exception Info: Could not find a part of the path '\\SX9000079202.ad.ing.net\QRMSQLTEMP\CLIENT1782\output'. (line: 75)  "/>
    <s v="Failed"/>
    <x v="155"/>
    <n v="1"/>
    <s v="RoS/RIOD optimization"/>
    <n v="0.23"/>
    <n v="0.23"/>
    <n v="0"/>
    <n v="2.92"/>
    <n v="3.15"/>
    <n v="3.15"/>
    <m/>
    <m/>
    <n v="0.23"/>
    <n v="2.92"/>
    <n v="0"/>
    <n v="3.15"/>
    <n v="3.15"/>
    <m/>
    <m/>
    <m/>
    <m/>
    <m/>
    <m/>
    <m/>
    <m/>
    <m/>
    <m/>
    <m/>
    <m/>
    <m/>
  </r>
  <r>
    <s v="Load Pos"/>
    <s v="FRDBLoad Pos46091.1451388889"/>
    <m/>
    <s v="load"/>
    <s v="MCPFRDBLoad Posload"/>
    <s v="MCPFRDBLoad Pos"/>
    <x v="0"/>
    <s v="Completed"/>
    <x v="0"/>
    <x v="438"/>
    <s v="Y"/>
    <m/>
    <m/>
    <m/>
    <n v="2602"/>
    <s v="FRDB"/>
    <s v="MCP"/>
    <s v="START load"/>
    <s v="END load"/>
    <d v="2026-03-10T03:29:00"/>
    <d v="2026-03-10T03:47:00"/>
    <d v="2026-03-10T03:47:00"/>
    <s v="NULL"/>
    <s v="Completed"/>
    <x v="156"/>
    <n v="1"/>
    <s v="load"/>
    <n v="0.3"/>
    <n v="0"/>
    <n v="0.3"/>
    <n v="0"/>
    <n v="0"/>
    <n v="0.3"/>
    <m/>
    <m/>
    <n v="0"/>
    <n v="0"/>
    <n v="0.3"/>
    <n v="0"/>
    <n v="0.3"/>
    <m/>
    <m/>
    <m/>
    <m/>
    <m/>
    <m/>
    <m/>
    <m/>
    <m/>
    <m/>
    <m/>
    <m/>
    <m/>
  </r>
  <r>
    <s v="Load Pos"/>
    <s v="FRDBLoad Pos46091.1576388889"/>
    <m/>
    <s v="Stratification"/>
    <s v="MCPFRDBLoad PosStratification"/>
    <s v="MCPFRDBLoad Pos"/>
    <x v="0"/>
    <s v="Completed"/>
    <x v="0"/>
    <x v="439"/>
    <s v="Y"/>
    <m/>
    <m/>
    <m/>
    <n v="2602"/>
    <s v="FRDB"/>
    <s v="MCP"/>
    <s v="START Stratification"/>
    <s v="END Stratification"/>
    <d v="2026-03-10T03:47:00"/>
    <d v="2026-03-10T03:52:00"/>
    <d v="2026-03-10T03:52:00"/>
    <s v="NULL"/>
    <s v="Completed"/>
    <x v="156"/>
    <n v="1"/>
    <s v="Stratification"/>
    <n v="0.08"/>
    <n v="0"/>
    <n v="0.08"/>
    <n v="0"/>
    <n v="0"/>
    <n v="0.08"/>
    <m/>
    <m/>
    <n v="0"/>
    <n v="0"/>
    <n v="0.08"/>
    <n v="0"/>
    <n v="0.08"/>
    <m/>
    <m/>
    <m/>
    <m/>
    <m/>
    <m/>
    <m/>
    <m/>
    <m/>
    <m/>
    <m/>
    <m/>
    <m/>
  </r>
  <r>
    <s v="Load Pos"/>
    <s v="FRDBLoad Pos46091.1611111111"/>
    <m/>
    <s v="Position report exports"/>
    <s v="MCPFRDBLoad PosPosition report exports"/>
    <s v="MCPFRDBLoad Pos"/>
    <x v="0"/>
    <s v="Completed"/>
    <x v="0"/>
    <x v="440"/>
    <s v="Y"/>
    <m/>
    <m/>
    <m/>
    <n v="2602"/>
    <s v="FRDB"/>
    <s v="MCP"/>
    <s v="START Position report exports"/>
    <s v="END Position report exports"/>
    <d v="2026-03-10T03:52:00"/>
    <d v="2026-03-10T03:59:00"/>
    <d v="2026-03-10T03:59:00"/>
    <s v="NULL"/>
    <s v="Completed"/>
    <x v="156"/>
    <n v="1"/>
    <s v="Position report exports"/>
    <n v="0.12"/>
    <n v="0"/>
    <n v="0.12"/>
    <n v="0"/>
    <n v="0"/>
    <n v="0.12"/>
    <m/>
    <m/>
    <n v="0"/>
    <n v="0"/>
    <n v="0.12"/>
    <n v="0"/>
    <n v="0.12"/>
    <m/>
    <m/>
    <m/>
    <m/>
    <m/>
    <m/>
    <m/>
    <m/>
    <m/>
    <m/>
    <m/>
    <m/>
    <m/>
  </r>
  <r>
    <s v="Load Pos"/>
    <s v="FRDBLoad Pos46091.1659722222"/>
    <m/>
    <s v="copy from"/>
    <s v="MCPFRDBLoad Poscopy from"/>
    <s v="MCPFRDBLoad Pos"/>
    <x v="0"/>
    <s v="Completed"/>
    <x v="0"/>
    <x v="441"/>
    <s v="Y"/>
    <m/>
    <m/>
    <m/>
    <n v="2602"/>
    <s v="FRDB"/>
    <s v="MCP"/>
    <s v="START copy from"/>
    <s v="END copy from"/>
    <d v="2026-03-10T03:59:00"/>
    <d v="2026-03-10T04:01:00"/>
    <d v="2026-03-10T04:01:00"/>
    <s v="NULL"/>
    <s v="Completed"/>
    <x v="156"/>
    <n v="1"/>
    <s v="copy from"/>
    <n v="0.03"/>
    <n v="0.03"/>
    <n v="0"/>
    <n v="0"/>
    <n v="0.03"/>
    <n v="0.03"/>
    <m/>
    <m/>
    <n v="0.03"/>
    <n v="0"/>
    <n v="0"/>
    <n v="0.03"/>
    <n v="0.03"/>
    <m/>
    <m/>
    <m/>
    <m/>
    <m/>
    <m/>
    <m/>
    <m/>
    <m/>
    <m/>
    <m/>
    <m/>
    <m/>
  </r>
  <r>
    <s v="Load Market"/>
    <s v="NLRB-MIDLoad Market46091.1673611111"/>
    <m/>
    <s v="load Market WD6"/>
    <s v="MRPNLRB-MIDLoad Marketload Market WD6"/>
    <s v="MRPNLRB-MIDLoad Market"/>
    <x v="0"/>
    <s v="Completed"/>
    <x v="0"/>
    <x v="442"/>
    <s v="N"/>
    <m/>
    <m/>
    <m/>
    <n v="2602"/>
    <s v="NLRB-MID"/>
    <s v="MRP"/>
    <s v="START load Market WD6"/>
    <s v="END load Market WD6"/>
    <d v="2026-03-10T04:01:00"/>
    <d v="2026-03-10T04:38:00"/>
    <d v="2026-03-10T15:45:00"/>
    <s v="NULL"/>
    <s v="Completed"/>
    <x v="157"/>
    <n v="1"/>
    <s v="load Market WD6"/>
    <n v="0.62"/>
    <n v="0"/>
    <n v="0.62"/>
    <n v="0"/>
    <n v="0"/>
    <n v="0.62"/>
    <m/>
    <m/>
    <n v="0"/>
    <n v="0"/>
    <n v="0.62"/>
    <n v="0"/>
    <n v="0.62"/>
    <m/>
    <m/>
    <m/>
    <m/>
    <m/>
    <m/>
    <m/>
    <m/>
    <m/>
    <m/>
    <m/>
    <m/>
    <m/>
  </r>
  <r>
    <s v="Valuation (NPV)"/>
    <s v="FRDBValuation (NPV)46091.1673611111"/>
    <m/>
    <s v="portfolio valuation run"/>
    <s v="MCPFRDBValuation (NPV)portfolio valuation run"/>
    <s v="MCPFRDBValuation (NPV)"/>
    <x v="0"/>
    <s v="Completed"/>
    <x v="0"/>
    <x v="443"/>
    <s v="Y"/>
    <m/>
    <m/>
    <m/>
    <n v="2602"/>
    <s v="FRDB"/>
    <s v="MCP"/>
    <s v="START portfolio valuation run"/>
    <s v="END portfolio valuation run"/>
    <d v="2026-03-10T04:01:00"/>
    <d v="2026-03-10T04:52:00"/>
    <d v="2026-03-10T04:52:00"/>
    <s v="NULL"/>
    <s v="Completed"/>
    <x v="158"/>
    <n v="1"/>
    <s v="portfolio valuation run"/>
    <n v="0.85"/>
    <n v="0"/>
    <n v="0.85"/>
    <n v="0"/>
    <n v="0"/>
    <n v="0.85"/>
    <m/>
    <m/>
    <n v="0"/>
    <n v="0"/>
    <n v="0.85"/>
    <n v="0"/>
    <n v="0.85"/>
    <m/>
    <m/>
    <m/>
    <m/>
    <m/>
    <m/>
    <m/>
    <m/>
    <m/>
    <m/>
    <m/>
    <m/>
    <m/>
  </r>
  <r>
    <s v="EC"/>
    <s v="DEDBEC46091.1784722222"/>
    <m/>
    <s v="export to ara"/>
    <s v="MCPDEDBECexport to ara"/>
    <s v="MCPDEDBEC"/>
    <x v="1"/>
    <s v="For Rerun"/>
    <x v="0"/>
    <x v="444"/>
    <s v="Y"/>
    <m/>
    <m/>
    <m/>
    <n v="2602"/>
    <s v="DEDB"/>
    <s v="MCP"/>
    <s v="START export to ara"/>
    <s v="END export to ara"/>
    <d v="2026-03-10T04:17:00"/>
    <d v="2026-03-10T04:17:00"/>
    <d v="2026-03-10T04:17:00"/>
    <s v="NULL"/>
    <s v="Completed"/>
    <x v="144"/>
    <n v="4"/>
    <s v="export to ara"/>
    <n v="0"/>
    <n v="0"/>
    <n v="0"/>
    <n v="0"/>
    <n v="0"/>
    <n v="0"/>
    <m/>
    <m/>
    <n v="0"/>
    <n v="0"/>
    <n v="0"/>
    <n v="0"/>
    <n v="0"/>
    <m/>
    <m/>
    <m/>
    <m/>
    <m/>
    <m/>
    <m/>
    <m/>
    <m/>
    <m/>
    <m/>
    <m/>
    <m/>
  </r>
  <r>
    <s v="EC"/>
    <s v="DEDBEC46091.1784722222"/>
    <m/>
    <s v="ing-ec valuation QRM reporter exports"/>
    <s v="MCPDEDBECing-ec valuation QRM reporter exports"/>
    <s v="MCPDEDBEC"/>
    <x v="1"/>
    <s v="For Rerun"/>
    <x v="0"/>
    <x v="445"/>
    <s v="Y"/>
    <m/>
    <m/>
    <m/>
    <n v="2602"/>
    <s v="DEDB"/>
    <s v="MCP"/>
    <s v="START ing-ec valuation QRM reporter exports"/>
    <s v="END ing-ec valuation QRM reporter exports"/>
    <d v="2026-03-10T04:17:00"/>
    <d v="2026-03-10T04:17:00"/>
    <d v="2026-03-10T04:17:00"/>
    <s v="NULL"/>
    <s v="Completed"/>
    <x v="144"/>
    <n v="1"/>
    <s v="ing-ec valuation QRM reporter exports"/>
    <n v="0"/>
    <n v="0"/>
    <n v="0"/>
    <n v="0"/>
    <n v="0"/>
    <n v="0"/>
    <m/>
    <m/>
    <n v="0"/>
    <n v="0"/>
    <n v="0"/>
    <n v="0"/>
    <n v="0"/>
    <m/>
    <m/>
    <m/>
    <m/>
    <m/>
    <m/>
    <m/>
    <m/>
    <m/>
    <m/>
    <m/>
    <m/>
    <m/>
  </r>
  <r>
    <s v="EC"/>
    <s v="DEDBEC46091.1784722222"/>
    <m/>
    <s v="ing-ec valuation exports from ARA"/>
    <s v="MCPDEDBECing-ec valuation exports from ARA"/>
    <s v="MCPDEDBEC"/>
    <x v="1"/>
    <s v="For Rerun"/>
    <x v="0"/>
    <x v="446"/>
    <s v="Y"/>
    <m/>
    <m/>
    <m/>
    <n v="2602"/>
    <s v="DEDB"/>
    <s v="MCP"/>
    <s v="START ing-ec valuation exports from ARA"/>
    <s v="END ing-ec valuation exports from ARA"/>
    <d v="2026-03-10T04:17:00"/>
    <d v="2026-03-10T04:17:00"/>
    <d v="2026-03-10T04:19:00"/>
    <s v="NULL"/>
    <s v="Completed"/>
    <x v="144"/>
    <n v="1"/>
    <s v="ing-ec valuation exports from ARA"/>
    <n v="0"/>
    <n v="0"/>
    <n v="0"/>
    <n v="0.03"/>
    <n v="0.03"/>
    <n v="0.03"/>
    <m/>
    <m/>
    <n v="0"/>
    <n v="0.03"/>
    <n v="0"/>
    <n v="0.03"/>
    <n v="0.03"/>
    <m/>
    <m/>
    <m/>
    <m/>
    <m/>
    <m/>
    <m/>
    <m/>
    <m/>
    <m/>
    <m/>
    <m/>
    <m/>
  </r>
  <r>
    <s v="GAP"/>
    <s v="DEDBGAP46091.1798611111"/>
    <m/>
    <s v="gap planning"/>
    <s v="MCPDEDBGAPgap planning"/>
    <s v="MCPDEDBGAP"/>
    <x v="1"/>
    <s v="For Rerun"/>
    <x v="0"/>
    <x v="447"/>
    <s v="Y"/>
    <m/>
    <m/>
    <m/>
    <n v="2602"/>
    <s v="DEDB"/>
    <s v="MCP"/>
    <s v="START gap planning"/>
    <s v="NULL"/>
    <d v="2026-03-10T04:19:00"/>
    <d v="2026-03-10T07:01:00"/>
    <d v="2026-03-10T09:19:00"/>
    <s v="Exception Info: Workflow finished with errors. (line: 46)  "/>
    <s v="Failed"/>
    <x v="159"/>
    <n v="1"/>
    <s v="gap planning"/>
    <n v="2.7"/>
    <n v="2.7"/>
    <n v="0"/>
    <n v="2.2999999999999998"/>
    <n v="5"/>
    <n v="5"/>
    <m/>
    <m/>
    <n v="2.7"/>
    <n v="2.2999999999999998"/>
    <n v="0"/>
    <n v="5"/>
    <n v="5"/>
    <m/>
    <m/>
    <m/>
    <m/>
    <m/>
    <m/>
    <m/>
    <m/>
    <m/>
    <m/>
    <m/>
    <m/>
    <m/>
  </r>
  <r>
    <s v="Load Pos"/>
    <s v="ITDBLoad Pos46091.18125"/>
    <m/>
    <s v="load"/>
    <s v="MCPITDBLoad Posload"/>
    <s v="MCPITDBLoad Pos"/>
    <x v="0"/>
    <s v="Completed"/>
    <x v="0"/>
    <x v="448"/>
    <s v="Y"/>
    <m/>
    <m/>
    <m/>
    <n v="2602"/>
    <s v="ITDB"/>
    <s v="MCP"/>
    <s v="START load"/>
    <s v="END load"/>
    <d v="2026-03-10T04:21:00"/>
    <d v="2026-03-10T04:38:00"/>
    <d v="2026-03-10T04:38:00"/>
    <s v="NULL"/>
    <s v="Completed"/>
    <x v="91"/>
    <n v="1"/>
    <s v="load"/>
    <n v="0.28000000000000003"/>
    <n v="0.28000000000000003"/>
    <n v="0"/>
    <n v="0"/>
    <n v="0.28000000000000003"/>
    <n v="0.28000000000000003"/>
    <m/>
    <m/>
    <n v="0.28000000000000003"/>
    <n v="0"/>
    <n v="0"/>
    <n v="0.28000000000000003"/>
    <n v="0.28000000000000003"/>
    <m/>
    <m/>
    <m/>
    <m/>
    <m/>
    <m/>
    <m/>
    <m/>
    <m/>
    <m/>
    <m/>
    <m/>
    <m/>
  </r>
  <r>
    <s v="Load Pos"/>
    <s v="ITDBLoad Pos46091.1930555556"/>
    <m/>
    <s v="load NTG"/>
    <s v="MCPITDBLoad Posload NTG"/>
    <s v="MCPITDBLoad Pos"/>
    <x v="0"/>
    <s v="Completed"/>
    <x v="0"/>
    <x v="449"/>
    <s v="Y"/>
    <m/>
    <m/>
    <m/>
    <n v="2602"/>
    <s v="ITDB"/>
    <s v="MCP"/>
    <s v="START load NTG"/>
    <s v="END load NTG"/>
    <d v="2026-03-10T04:38:00"/>
    <d v="2026-03-10T04:38:00"/>
    <d v="2026-03-10T04:38:00"/>
    <s v="NULL"/>
    <s v="Completed"/>
    <x v="91"/>
    <n v="1"/>
    <s v="load NTG"/>
    <n v="0"/>
    <n v="0"/>
    <n v="0"/>
    <n v="0"/>
    <n v="0"/>
    <n v="0"/>
    <m/>
    <m/>
    <n v="0"/>
    <n v="0"/>
    <n v="0"/>
    <n v="0"/>
    <n v="0"/>
    <m/>
    <m/>
    <m/>
    <m/>
    <m/>
    <m/>
    <m/>
    <m/>
    <m/>
    <m/>
    <m/>
    <m/>
    <m/>
  </r>
  <r>
    <s v="Load Pos"/>
    <s v="ITDBLoad Pos46091.1930555556"/>
    <m/>
    <s v="Stratification"/>
    <s v="MCPITDBLoad PosStratification"/>
    <s v="MCPITDBLoad Pos"/>
    <x v="0"/>
    <s v="Completed"/>
    <x v="0"/>
    <x v="450"/>
    <s v="Y"/>
    <m/>
    <m/>
    <m/>
    <n v="2602"/>
    <s v="ITDB"/>
    <s v="MCP"/>
    <s v="START Stratification"/>
    <s v="END Stratification"/>
    <d v="2026-03-10T04:38:00"/>
    <d v="2026-03-10T04:44:00"/>
    <d v="2026-03-10T04:45:00"/>
    <s v="NULL"/>
    <s v="Completed"/>
    <x v="91"/>
    <n v="1"/>
    <s v="Stratification"/>
    <n v="0.1"/>
    <n v="0.1"/>
    <n v="0"/>
    <n v="0.02"/>
    <n v="0.12"/>
    <n v="0.12"/>
    <m/>
    <m/>
    <n v="0.1"/>
    <n v="0.02"/>
    <n v="0"/>
    <n v="0.12"/>
    <n v="0.12"/>
    <m/>
    <m/>
    <m/>
    <m/>
    <m/>
    <m/>
    <m/>
    <m/>
    <m/>
    <m/>
    <m/>
    <m/>
    <m/>
  </r>
  <r>
    <s v="Valuation (NPV)"/>
    <s v="ITDBValuation (NPV)46091.1979166667"/>
    <m/>
    <s v="portfolio valuation run"/>
    <s v="MCPITDBValuation (NPV)portfolio valuation run"/>
    <s v="MCPITDBValuation (NPV)"/>
    <x v="0"/>
    <s v="Completed"/>
    <x v="0"/>
    <x v="451"/>
    <s v="Y"/>
    <m/>
    <m/>
    <m/>
    <n v="2602"/>
    <s v="ITDB"/>
    <s v="MCP"/>
    <s v="START portfolio valuation run"/>
    <s v="END portfolio valuation run"/>
    <d v="2026-03-10T04:45:00"/>
    <d v="2026-03-10T06:00:00"/>
    <d v="2026-03-10T06:00:00"/>
    <s v="NULL"/>
    <s v="Completed"/>
    <x v="92"/>
    <n v="1"/>
    <s v="portfolio valuation run"/>
    <n v="1.25"/>
    <n v="1.25"/>
    <n v="0"/>
    <n v="0"/>
    <n v="1.25"/>
    <n v="1.25"/>
    <m/>
    <m/>
    <n v="1.25"/>
    <n v="0"/>
    <n v="0"/>
    <n v="1.25"/>
    <n v="1.25"/>
    <m/>
    <m/>
    <m/>
    <m/>
    <m/>
    <m/>
    <m/>
    <m/>
    <m/>
    <m/>
    <m/>
    <m/>
    <m/>
  </r>
  <r>
    <s v="Valuation (NPV)"/>
    <s v="FRDBValuation (NPV)46091.2027777778"/>
    <m/>
    <s v="export to ara Portfolio Valuation"/>
    <s v="MCPFRDBValuation (NPV)export to ara Portfolio Valuation"/>
    <s v="MCPFRDBValuation (NPV)"/>
    <x v="0"/>
    <s v="Completed"/>
    <x v="0"/>
    <x v="452"/>
    <s v="Y"/>
    <m/>
    <m/>
    <m/>
    <n v="2602"/>
    <s v="FRDB"/>
    <s v="MCP"/>
    <s v="START export to ara Portfolio Valuation"/>
    <s v="END export to ara Portfolio Valuation"/>
    <d v="2026-03-10T04:52:00"/>
    <d v="2026-03-10T04:52:00"/>
    <d v="2026-03-10T04:52:00"/>
    <s v="NULL"/>
    <s v="Completed"/>
    <x v="158"/>
    <n v="1"/>
    <s v="export to ara Portfolio Valuation"/>
    <n v="0"/>
    <n v="0"/>
    <n v="0"/>
    <n v="0"/>
    <n v="0"/>
    <n v="0"/>
    <m/>
    <m/>
    <n v="0"/>
    <n v="0"/>
    <n v="0"/>
    <n v="0"/>
    <n v="0"/>
    <m/>
    <m/>
    <m/>
    <m/>
    <m/>
    <m/>
    <m/>
    <m/>
    <m/>
    <m/>
    <m/>
    <m/>
    <m/>
  </r>
  <r>
    <s v="Valuation (NPV)"/>
    <s v="FRDBValuation (NPV)46091.2027777778"/>
    <m/>
    <s v="Light Maintenance Portfolio Valuation"/>
    <s v="MCPFRDBValuation (NPV)Light Maintenance Portfolio Valuation"/>
    <s v="MCPFRDBValuation (NPV)"/>
    <x v="0"/>
    <s v="Completed"/>
    <x v="0"/>
    <x v="453"/>
    <s v="Y"/>
    <m/>
    <m/>
    <m/>
    <n v="2602"/>
    <s v="FRDB"/>
    <s v="MCP"/>
    <s v="START Light Maintenance Portfolio Valuation"/>
    <s v="END Light Maintenance Portfolio Valuation"/>
    <d v="2026-03-10T04:52:00"/>
    <d v="2026-03-10T05:00:00"/>
    <d v="2026-03-10T05:00:00"/>
    <s v="NULL"/>
    <s v="Completed"/>
    <x v="158"/>
    <n v="1"/>
    <s v="Light Maintenance Portfolio Valuation"/>
    <n v="0.13"/>
    <n v="0"/>
    <n v="0.13"/>
    <n v="0"/>
    <n v="0"/>
    <n v="0.13"/>
    <m/>
    <m/>
    <n v="0"/>
    <n v="0"/>
    <n v="0.13"/>
    <n v="0"/>
    <n v="0.13"/>
    <m/>
    <m/>
    <m/>
    <m/>
    <m/>
    <m/>
    <m/>
    <m/>
    <m/>
    <m/>
    <m/>
    <m/>
    <m/>
  </r>
  <r>
    <s v="Valuation (NPV)"/>
    <s v="FRDBValuation (NPV)46091.2083333333"/>
    <m/>
    <s v="valuation report QRM Reporter exports"/>
    <s v="MCPFRDBValuation (NPV)valuation report QRM Reporter exports"/>
    <s v="MCPFRDBValuation (NPV)"/>
    <x v="0"/>
    <s v="Completed"/>
    <x v="0"/>
    <x v="454"/>
    <s v="Y"/>
    <m/>
    <m/>
    <m/>
    <n v="2602"/>
    <s v="FRDB"/>
    <s v="MCP"/>
    <s v="START valuation report QRM Reporter exports"/>
    <s v="END valuation report QRM Reporter exports"/>
    <d v="2026-03-10T05:00:00"/>
    <d v="2026-03-10T05:07:00"/>
    <d v="2026-03-10T05:08:00"/>
    <s v="NULL"/>
    <s v="Completed"/>
    <x v="158"/>
    <n v="1"/>
    <s v="valuation report QRM Reporter exports"/>
    <n v="0.12"/>
    <n v="0"/>
    <n v="0.12"/>
    <n v="0"/>
    <n v="0"/>
    <n v="0.12"/>
    <m/>
    <m/>
    <n v="0"/>
    <n v="0"/>
    <n v="0.12"/>
    <n v="0"/>
    <n v="0.12"/>
    <m/>
    <m/>
    <m/>
    <m/>
    <m/>
    <m/>
    <m/>
    <m/>
    <m/>
    <m/>
    <m/>
    <m/>
    <m/>
  </r>
  <r>
    <s v="CSRBB Valuation"/>
    <s v="FRDBCSRBB Valuation46091.2138888889"/>
    <m/>
    <s v="CSRBB Portfolio Valuation"/>
    <s v="MCPFRDBCSRBB ValuationCSRBB Portfolio Valuation"/>
    <s v="MCPFRDBCSRBB Valuation"/>
    <x v="0"/>
    <s v="Completed"/>
    <x v="0"/>
    <x v="455"/>
    <s v="Y"/>
    <m/>
    <m/>
    <m/>
    <n v="2602"/>
    <s v="FRDB"/>
    <s v="MCP"/>
    <s v="START CSRBB Portfolio Valuation"/>
    <s v="END CSRBB Portfolio Valuation"/>
    <d v="2026-03-10T05:08:00"/>
    <d v="2026-03-10T05:27:00"/>
    <d v="2026-03-10T05:27:00"/>
    <s v="NULL"/>
    <s v="Completed"/>
    <x v="160"/>
    <n v="1"/>
    <s v="CSRBB Portfolio Valuation"/>
    <n v="0.32"/>
    <n v="0"/>
    <n v="0.32"/>
    <n v="0"/>
    <n v="0"/>
    <n v="0.32"/>
    <m/>
    <m/>
    <n v="0"/>
    <n v="0"/>
    <n v="0.32"/>
    <n v="0"/>
    <n v="0.32"/>
    <m/>
    <m/>
    <m/>
    <m/>
    <m/>
    <m/>
    <m/>
    <m/>
    <m/>
    <m/>
    <m/>
    <m/>
    <m/>
  </r>
  <r>
    <s v="CSRBB Valuation"/>
    <s v="FRDBCSRBB Valuation46091.2270833333"/>
    <m/>
    <s v="Light Maintenance CSRBB Valuation"/>
    <s v="MCPFRDBCSRBB ValuationLight Maintenance CSRBB Valuation"/>
    <s v="MCPFRDBCSRBB Valuation"/>
    <x v="0"/>
    <s v="Completed"/>
    <x v="0"/>
    <x v="456"/>
    <s v="Y"/>
    <m/>
    <m/>
    <m/>
    <n v="2602"/>
    <s v="FRDB"/>
    <s v="MCP"/>
    <s v="START Light Maintenance CSRBB Valuation"/>
    <s v="END Light Maintenance CSRBB Valuation"/>
    <d v="2026-03-10T05:27:00"/>
    <d v="2026-03-10T05:33:00"/>
    <d v="2026-03-10T05:34:00"/>
    <s v="NULL"/>
    <s v="Completed"/>
    <x v="160"/>
    <n v="1"/>
    <s v="Light Maintenance CSRBB Valuation"/>
    <n v="0.1"/>
    <n v="0"/>
    <n v="0.1"/>
    <n v="0"/>
    <n v="0"/>
    <n v="0.1"/>
    <m/>
    <m/>
    <n v="0"/>
    <n v="0"/>
    <n v="0.1"/>
    <n v="0"/>
    <n v="0.1"/>
    <m/>
    <m/>
    <m/>
    <m/>
    <m/>
    <m/>
    <m/>
    <m/>
    <m/>
    <m/>
    <m/>
    <m/>
    <m/>
  </r>
  <r>
    <s v="CSRBB Planning"/>
    <s v="FRDBCSRBB Planning46091.2319444444"/>
    <m/>
    <s v="import CSRBB strategies"/>
    <s v="MCPFRDBCSRBB Planningimport CSRBB strategies"/>
    <s v="MCPFRDBCSRBB Planning"/>
    <x v="0"/>
    <s v="Completed"/>
    <x v="0"/>
    <x v="457"/>
    <s v="Y"/>
    <m/>
    <m/>
    <m/>
    <n v="2602"/>
    <s v="FRDB"/>
    <s v="MCP"/>
    <s v="START import CSRBB strategies"/>
    <s v="END import CSRBB strategies"/>
    <d v="2026-03-10T05:34:00"/>
    <d v="2026-03-10T06:34:00"/>
    <d v="2026-03-10T06:34:00"/>
    <s v="NULL"/>
    <s v="Completed"/>
    <x v="161"/>
    <n v="1"/>
    <s v="import CSRBB strategies"/>
    <n v="1"/>
    <n v="0"/>
    <n v="1"/>
    <n v="0"/>
    <n v="0"/>
    <n v="1"/>
    <m/>
    <m/>
    <n v="0"/>
    <n v="0"/>
    <n v="1"/>
    <n v="0"/>
    <n v="1"/>
    <m/>
    <m/>
    <m/>
    <m/>
    <m/>
    <m/>
    <m/>
    <m/>
    <m/>
    <m/>
    <m/>
    <m/>
    <m/>
  </r>
  <r>
    <s v="Valuation (NPV)"/>
    <s v="ITDBValuation (NPV)46091.25"/>
    <m/>
    <s v="export to ara Portfolio Valuation"/>
    <s v="MCPITDBValuation (NPV)export to ara Portfolio Valuation"/>
    <s v="MCPITDBValuation (NPV)"/>
    <x v="0"/>
    <s v="Completed"/>
    <x v="0"/>
    <x v="458"/>
    <s v="Y"/>
    <m/>
    <m/>
    <m/>
    <n v="2602"/>
    <s v="ITDB"/>
    <s v="MCP"/>
    <s v="START export to ara Portfolio Valuation"/>
    <s v="END export to ara Portfolio Valuation"/>
    <d v="2026-03-10T06:00:00"/>
    <d v="2026-03-10T06:00:00"/>
    <d v="2026-03-10T06:02:00"/>
    <s v="NULL"/>
    <s v="Completed"/>
    <x v="92"/>
    <n v="1"/>
    <s v="export to ara Portfolio Valuation"/>
    <n v="0"/>
    <n v="0"/>
    <n v="0"/>
    <n v="0"/>
    <n v="0"/>
    <n v="0"/>
    <m/>
    <m/>
    <n v="0"/>
    <n v="0"/>
    <n v="0"/>
    <n v="0"/>
    <n v="0"/>
    <m/>
    <m/>
    <m/>
    <m/>
    <m/>
    <m/>
    <m/>
    <m/>
    <m/>
    <m/>
    <m/>
    <m/>
    <m/>
  </r>
  <r>
    <s v="Valuation (NPV)"/>
    <s v="ITDBValuation (NPV)46091.2513888889"/>
    <m/>
    <s v="Light Maintenance"/>
    <s v="MCPITDBValuation (NPV)Light Maintenance"/>
    <s v="MCPITDBValuation (NPV)"/>
    <x v="0"/>
    <s v="Completed"/>
    <x v="0"/>
    <x v="459"/>
    <s v="Y"/>
    <m/>
    <m/>
    <m/>
    <n v="2602"/>
    <s v="ITDB"/>
    <s v="MCP"/>
    <s v="START Light Maintenance"/>
    <s v="END Light Maintenance"/>
    <d v="2026-03-10T06:02:00"/>
    <d v="2026-03-10T06:12:00"/>
    <d v="2026-03-10T06:12:00"/>
    <s v="NULL"/>
    <s v="Completed"/>
    <x v="97"/>
    <n v="1"/>
    <s v="Light Maintenance"/>
    <n v="0.17"/>
    <n v="0"/>
    <n v="0.17"/>
    <n v="0"/>
    <n v="0"/>
    <n v="0.17"/>
    <m/>
    <m/>
    <n v="0"/>
    <n v="0"/>
    <n v="0.17"/>
    <n v="0"/>
    <n v="0.17"/>
    <m/>
    <m/>
    <m/>
    <m/>
    <m/>
    <m/>
    <m/>
    <m/>
    <m/>
    <m/>
    <m/>
    <m/>
    <m/>
  </r>
  <r>
    <s v="Load to ARA"/>
    <s v="BEGTLoad to ARA46091.2534722222"/>
    <m/>
    <s v="export to ara"/>
    <s v="MCPBEGTLoad to ARAexport to ara"/>
    <s v="MCPBEGTLoad to ARA"/>
    <x v="0"/>
    <s v="Completed"/>
    <x v="0"/>
    <x v="460"/>
    <s v="N"/>
    <m/>
    <m/>
    <m/>
    <n v="2602"/>
    <s v="BEGT"/>
    <s v="MCP"/>
    <s v="START export to ara"/>
    <s v="END export to ara"/>
    <d v="2026-03-10T06:05:00"/>
    <d v="2026-03-10T06:05:00"/>
    <d v="2026-03-10T10:45:00"/>
    <s v="NULL"/>
    <s v="Completed"/>
    <x v="85"/>
    <n v="3"/>
    <s v="export to ara"/>
    <n v="0"/>
    <n v="0"/>
    <n v="0"/>
    <n v="0"/>
    <n v="0"/>
    <n v="0"/>
    <m/>
    <m/>
    <n v="0"/>
    <n v="0"/>
    <n v="0"/>
    <n v="0"/>
    <n v="0"/>
    <m/>
    <m/>
    <m/>
    <m/>
    <m/>
    <m/>
    <m/>
    <m/>
    <m/>
    <m/>
    <m/>
    <m/>
    <m/>
  </r>
  <r>
    <s v="Valuation (NPV)"/>
    <s v="ITDBValuation (NPV)46091.2583333333"/>
    <m/>
    <s v="valuation report OLAP exports"/>
    <s v="MCPITDBValuation (NPV)valuation report OLAP exports"/>
    <s v="MCPITDBValuation (NPV)"/>
    <x v="0"/>
    <s v="Completed"/>
    <x v="0"/>
    <x v="461"/>
    <s v="Y"/>
    <m/>
    <m/>
    <m/>
    <n v="2602"/>
    <s v="ITDB"/>
    <s v="MCP"/>
    <s v="START valuation report OLAP exports"/>
    <s v="END valuation report OLAP exports"/>
    <d v="2026-03-10T06:12:00"/>
    <d v="2026-03-10T06:12:00"/>
    <d v="2026-03-10T06:12:00"/>
    <s v="NULL"/>
    <s v="Completed"/>
    <x v="97"/>
    <n v="1"/>
    <s v="valuation report OLAP exports"/>
    <n v="0"/>
    <n v="0"/>
    <n v="0"/>
    <n v="0"/>
    <n v="0"/>
    <n v="0"/>
    <m/>
    <m/>
    <n v="0"/>
    <n v="0"/>
    <n v="0"/>
    <n v="0"/>
    <n v="0"/>
    <m/>
    <m/>
    <m/>
    <m/>
    <m/>
    <m/>
    <m/>
    <m/>
    <m/>
    <m/>
    <m/>
    <m/>
    <m/>
  </r>
  <r>
    <s v="Valuation (NPV)"/>
    <s v="ITDBValuation (NPV)46091.2583333333"/>
    <m/>
    <s v="valuation report QRM Reporter exports"/>
    <s v="MCPITDBValuation (NPV)valuation report QRM Reporter exports"/>
    <s v="MCPITDBValuation (NPV)"/>
    <x v="0"/>
    <s v="Completed"/>
    <x v="0"/>
    <x v="462"/>
    <s v="Y"/>
    <m/>
    <m/>
    <m/>
    <n v="2602"/>
    <s v="ITDB"/>
    <s v="MCP"/>
    <s v="START valuation report QRM Reporter exports"/>
    <s v="END valuation report QRM Reporter exports"/>
    <d v="2026-03-10T06:12:00"/>
    <d v="2026-03-10T06:21:00"/>
    <d v="2026-03-10T06:21:00"/>
    <s v="NULL"/>
    <s v="Completed"/>
    <x v="97"/>
    <n v="1"/>
    <s v="valuation report QRM Reporter exports"/>
    <n v="0.15"/>
    <n v="0.15"/>
    <n v="0"/>
    <n v="0"/>
    <n v="0.15"/>
    <n v="0.15"/>
    <m/>
    <m/>
    <n v="0.15"/>
    <n v="0"/>
    <n v="0"/>
    <n v="0.15"/>
    <n v="0.15"/>
    <m/>
    <m/>
    <m/>
    <m/>
    <m/>
    <m/>
    <m/>
    <m/>
    <m/>
    <m/>
    <m/>
    <m/>
    <m/>
  </r>
  <r>
    <s v="CSRBB Valuation"/>
    <s v="ITDBCSRBB Valuation46091.2645833333"/>
    <m/>
    <s v="CSRBB Portfolio Valuation"/>
    <s v="MCPITDBCSRBB ValuationCSRBB Portfolio Valuation"/>
    <s v="MCPITDBCSRBB Valuation"/>
    <x v="0"/>
    <s v="Completed"/>
    <x v="0"/>
    <x v="463"/>
    <s v="Y"/>
    <m/>
    <m/>
    <m/>
    <n v="2602"/>
    <s v="ITDB"/>
    <s v="MCP"/>
    <s v="START CSRBB Portfolio Valuation"/>
    <s v="END CSRBB Portfolio Valuation"/>
    <d v="2026-03-10T06:21:00"/>
    <d v="2026-03-10T06:49:00"/>
    <d v="2026-03-11T07:28:00"/>
    <s v="NULL"/>
    <s v="Completed"/>
    <x v="145"/>
    <n v="1"/>
    <s v="CSRBB Portfolio Valuation"/>
    <n v="0.47"/>
    <n v="0.47"/>
    <n v="0"/>
    <n v="13.65"/>
    <n v="14.12"/>
    <n v="14.12"/>
    <m/>
    <m/>
    <n v="0.47"/>
    <n v="13.65"/>
    <n v="0"/>
    <n v="14.12"/>
    <n v="14.12"/>
    <m/>
    <m/>
    <m/>
    <m/>
    <m/>
    <m/>
    <m/>
    <m/>
    <m/>
    <m/>
    <m/>
    <m/>
    <m/>
  </r>
  <r>
    <s v="Load Pos"/>
    <s v="RODBLoad Pos46091.2729166667"/>
    <m/>
    <s v="load"/>
    <s v="MCPRODBLoad Posload"/>
    <s v="MCPRODBLoad Pos"/>
    <x v="0"/>
    <s v="Completed"/>
    <x v="0"/>
    <x v="464"/>
    <s v="Y"/>
    <m/>
    <m/>
    <m/>
    <n v="2602"/>
    <s v="RODB"/>
    <s v="MCP"/>
    <s v="START load"/>
    <s v="END load"/>
    <d v="2026-03-10T06:33:00"/>
    <d v="2026-03-10T06:56:00"/>
    <d v="2026-03-10T06:56:00"/>
    <s v="NULL"/>
    <s v="Completed"/>
    <x v="162"/>
    <n v="1"/>
    <s v="load"/>
    <n v="0.38"/>
    <n v="0"/>
    <n v="0.38"/>
    <n v="0"/>
    <n v="0"/>
    <n v="0.38"/>
    <m/>
    <m/>
    <n v="0"/>
    <n v="0"/>
    <n v="0.38"/>
    <n v="0"/>
    <n v="0.38"/>
    <m/>
    <m/>
    <m/>
    <m/>
    <m/>
    <m/>
    <m/>
    <m/>
    <m/>
    <m/>
    <m/>
    <m/>
    <m/>
  </r>
  <r>
    <s v="CSRBB Planning"/>
    <s v="FRDBCSRBB Planning46091.2736111111"/>
    <m/>
    <s v="CSRBB Planning Run"/>
    <s v="MCPFRDBCSRBB PlanningCSRBB Planning Run"/>
    <s v="MCPFRDBCSRBB Planning"/>
    <x v="0"/>
    <s v="Completed"/>
    <x v="0"/>
    <x v="465"/>
    <s v="Y"/>
    <m/>
    <m/>
    <m/>
    <n v="2602"/>
    <s v="FRDB"/>
    <s v="MCP"/>
    <s v="START CSRBB Planning Run"/>
    <s v="END CSRBB Planning Run"/>
    <d v="2026-03-10T06:34:00"/>
    <d v="2026-03-10T07:38:00"/>
    <d v="2026-03-10T07:38:00"/>
    <s v="NULL"/>
    <s v="Completed"/>
    <x v="161"/>
    <n v="1"/>
    <s v="CSRBB Planning Run"/>
    <n v="1.07"/>
    <n v="0"/>
    <n v="1.07"/>
    <n v="0"/>
    <n v="0"/>
    <n v="1.07"/>
    <m/>
    <m/>
    <n v="0"/>
    <n v="0"/>
    <n v="1.07"/>
    <n v="0"/>
    <n v="1.07"/>
    <m/>
    <m/>
    <m/>
    <m/>
    <m/>
    <m/>
    <m/>
    <m/>
    <m/>
    <m/>
    <m/>
    <m/>
    <m/>
  </r>
  <r>
    <s v="Optimization"/>
    <s v="ITDBOptimization46091.2881944444"/>
    <m/>
    <s v="RoS/RIOD optimization"/>
    <s v="MRPITDBOptimizationRoS/RIOD optimization"/>
    <s v="MRPITDBOptimization"/>
    <x v="0"/>
    <s v="Completed"/>
    <x v="0"/>
    <x v="466"/>
    <s v="N"/>
    <m/>
    <m/>
    <m/>
    <n v="2602"/>
    <s v="ITDB"/>
    <s v="MRP"/>
    <s v="START RoS/RIOD optimization"/>
    <s v="END RoS/RIOD optimization"/>
    <d v="2026-03-10T06:55:00"/>
    <d v="2026-03-10T07:06:00"/>
    <d v="2026-03-10T07:06:00"/>
    <s v="NULL"/>
    <s v="Completed"/>
    <x v="163"/>
    <n v="2"/>
    <s v="RoS/RIOD optimization"/>
    <n v="0.18"/>
    <n v="0"/>
    <n v="0.18"/>
    <n v="0"/>
    <n v="0"/>
    <n v="0.18"/>
    <m/>
    <m/>
    <n v="0"/>
    <n v="0"/>
    <n v="0.18"/>
    <n v="0"/>
    <n v="0.18"/>
    <m/>
    <m/>
    <m/>
    <m/>
    <m/>
    <m/>
    <m/>
    <m/>
    <m/>
    <m/>
    <m/>
    <m/>
    <m/>
  </r>
  <r>
    <s v="Load Pos"/>
    <s v="RODBLoad Pos46091.2888888889"/>
    <m/>
    <s v="Stratification"/>
    <s v="MCPRODBLoad PosStratification"/>
    <s v="MCPRODBLoad Pos"/>
    <x v="0"/>
    <s v="Completed"/>
    <x v="0"/>
    <x v="467"/>
    <s v="Y"/>
    <m/>
    <m/>
    <m/>
    <n v="2602"/>
    <s v="RODB"/>
    <s v="MCP"/>
    <s v="START Stratification"/>
    <s v="END Stratification"/>
    <d v="2026-03-10T06:56:00"/>
    <d v="2026-03-10T07:03:00"/>
    <d v="2026-03-10T07:03:00"/>
    <s v="NULL"/>
    <s v="Completed"/>
    <x v="162"/>
    <n v="1"/>
    <s v="Stratification"/>
    <n v="0.12"/>
    <n v="0"/>
    <n v="0.12"/>
    <n v="0"/>
    <n v="0"/>
    <n v="0.12"/>
    <m/>
    <m/>
    <n v="0"/>
    <n v="0"/>
    <n v="0.12"/>
    <n v="0"/>
    <n v="0.12"/>
    <m/>
    <m/>
    <m/>
    <m/>
    <m/>
    <m/>
    <m/>
    <m/>
    <m/>
    <m/>
    <m/>
    <m/>
    <m/>
  </r>
  <r>
    <s v="Load Pos"/>
    <s v="RODBLoad Pos46091.29375"/>
    <m/>
    <s v="copy from"/>
    <s v="MCPRODBLoad Poscopy from"/>
    <s v="MCPRODBLoad Pos"/>
    <x v="0"/>
    <s v="Completed"/>
    <x v="0"/>
    <x v="468"/>
    <s v="Y"/>
    <m/>
    <m/>
    <m/>
    <n v="2602"/>
    <s v="RODB"/>
    <s v="MCP"/>
    <s v="START copy from"/>
    <s v="END copy from"/>
    <d v="2026-03-10T07:03:00"/>
    <d v="2026-03-10T07:05:00"/>
    <d v="2026-03-10T07:06:00"/>
    <s v="NULL"/>
    <s v="Completed"/>
    <x v="162"/>
    <n v="1"/>
    <s v="copy from"/>
    <n v="0.03"/>
    <n v="0.03"/>
    <n v="0"/>
    <n v="0.02"/>
    <n v="0.05"/>
    <n v="0.05"/>
    <m/>
    <m/>
    <n v="0.03"/>
    <n v="0.02"/>
    <n v="0"/>
    <n v="0.05"/>
    <n v="0.05"/>
    <m/>
    <m/>
    <m/>
    <m/>
    <m/>
    <m/>
    <m/>
    <m/>
    <m/>
    <m/>
    <m/>
    <m/>
    <m/>
  </r>
  <r>
    <s v="Optimization"/>
    <s v="ITDBOptimization46091.2958333333"/>
    <m/>
    <s v="CFM optimization"/>
    <s v="MRPITDBOptimizationCFM optimization"/>
    <s v="MRPITDBOptimization"/>
    <x v="0"/>
    <s v="Completed"/>
    <x v="0"/>
    <x v="469"/>
    <s v="N"/>
    <m/>
    <m/>
    <m/>
    <n v="2602"/>
    <s v="ITDB"/>
    <s v="MRP"/>
    <s v="START CFM optimization"/>
    <s v="END CFM optimization"/>
    <d v="2026-03-10T07:06:00"/>
    <d v="2026-03-10T07:28:00"/>
    <d v="2026-03-10T07:28:00"/>
    <s v="NULL"/>
    <s v="Completed"/>
    <x v="163"/>
    <n v="1"/>
    <s v="CFM optimization"/>
    <n v="0.37"/>
    <n v="0"/>
    <n v="0.37"/>
    <n v="0"/>
    <n v="0"/>
    <n v="0.37"/>
    <m/>
    <m/>
    <n v="0"/>
    <n v="0"/>
    <n v="0.37"/>
    <n v="0"/>
    <n v="0.37"/>
    <m/>
    <m/>
    <m/>
    <m/>
    <m/>
    <m/>
    <m/>
    <m/>
    <m/>
    <m/>
    <m/>
    <m/>
    <m/>
  </r>
  <r>
    <s v="Valuation (NPV)"/>
    <s v="RODBValuation (NPV)46091.2958333333"/>
    <m/>
    <s v="portfolio valuation run"/>
    <s v="MCPRODBValuation (NPV)portfolio valuation run"/>
    <s v="MCPRODBValuation (NPV)"/>
    <x v="0"/>
    <s v="Completed"/>
    <x v="0"/>
    <x v="470"/>
    <s v="Y"/>
    <m/>
    <m/>
    <m/>
    <n v="2602"/>
    <s v="RODB"/>
    <s v="MCP"/>
    <s v="START portfolio valuation run"/>
    <s v="END portfolio valuation run"/>
    <d v="2026-03-10T07:06:00"/>
    <d v="2026-03-10T08:52:00"/>
    <d v="2026-03-10T08:52:00"/>
    <s v="NULL"/>
    <s v="Completed"/>
    <x v="164"/>
    <n v="1"/>
    <s v="portfolio valuation run"/>
    <n v="1.77"/>
    <n v="0"/>
    <n v="1.77"/>
    <n v="0"/>
    <n v="0"/>
    <n v="1.77"/>
    <m/>
    <m/>
    <n v="0"/>
    <n v="0"/>
    <n v="1.77"/>
    <n v="0"/>
    <n v="1.77"/>
    <m/>
    <m/>
    <m/>
    <m/>
    <m/>
    <m/>
    <m/>
    <m/>
    <m/>
    <m/>
    <m/>
    <m/>
    <m/>
  </r>
  <r>
    <s v="Optimization"/>
    <s v="ITDBOptimization46091.3111111111"/>
    <m/>
    <s v="RoM optimization"/>
    <s v="MRPITDBOptimizationRoM optimization"/>
    <s v="MRPITDBOptimization"/>
    <x v="0"/>
    <s v="Completed"/>
    <x v="0"/>
    <x v="471"/>
    <s v="N"/>
    <m/>
    <m/>
    <m/>
    <n v="2602"/>
    <s v="ITDB"/>
    <s v="MRP"/>
    <s v="START RoM optimization"/>
    <s v="END RoM optimization"/>
    <d v="2026-03-10T07:28:00"/>
    <d v="2026-03-10T07:35:00"/>
    <d v="2026-03-10T07:35:00"/>
    <s v="NULL"/>
    <s v="Completed"/>
    <x v="163"/>
    <n v="1"/>
    <s v="RoM optimization"/>
    <n v="0.12"/>
    <n v="0.12"/>
    <n v="0"/>
    <n v="0"/>
    <n v="0.12"/>
    <n v="0.12"/>
    <m/>
    <m/>
    <n v="0.12"/>
    <n v="0"/>
    <n v="0"/>
    <n v="0.12"/>
    <n v="0.12"/>
    <m/>
    <m/>
    <m/>
    <m/>
    <m/>
    <m/>
    <m/>
    <m/>
    <m/>
    <m/>
    <m/>
    <m/>
    <m/>
  </r>
  <r>
    <s v="Optimization"/>
    <s v="LUDBOptimization46091.3145833333"/>
    <m/>
    <s v="RoM optimization"/>
    <s v="MRPLUDBOptimizationRoM optimization"/>
    <s v="MRPLUDBOptimization"/>
    <x v="0"/>
    <s v="Completed"/>
    <x v="0"/>
    <x v="472"/>
    <s v="N"/>
    <m/>
    <m/>
    <m/>
    <n v="2602"/>
    <s v="LUDB"/>
    <s v="MRP"/>
    <s v="START RoM optimization"/>
    <s v="END RoM optimization"/>
    <d v="2026-03-10T07:33:00"/>
    <d v="2026-03-10T07:33:00"/>
    <d v="2026-03-10T07:33:00"/>
    <s v="NULL"/>
    <s v="Completed"/>
    <x v="165"/>
    <n v="2"/>
    <s v="RoM optimization"/>
    <n v="0"/>
    <n v="0"/>
    <n v="0"/>
    <n v="0"/>
    <n v="0"/>
    <n v="0"/>
    <m/>
    <m/>
    <n v="0"/>
    <n v="0"/>
    <n v="0"/>
    <n v="0"/>
    <n v="0"/>
    <m/>
    <m/>
    <m/>
    <m/>
    <m/>
    <m/>
    <m/>
    <m/>
    <m/>
    <m/>
    <m/>
    <m/>
    <m/>
  </r>
  <r>
    <s v="Optimization"/>
    <s v="LUDBOptimization46091.3145833333"/>
    <m/>
    <s v="export to ara"/>
    <s v="MRPLUDBOptimizationexport to ara"/>
    <s v="MRPLUDBOptimization"/>
    <x v="0"/>
    <s v="Stopped"/>
    <x v="0"/>
    <x v="473"/>
    <s v="N"/>
    <m/>
    <m/>
    <m/>
    <n v="2602"/>
    <s v="LUDB"/>
    <s v="MRP"/>
    <s v="START export to ara"/>
    <s v="NULL"/>
    <d v="2026-03-10T07:33:00"/>
    <d v="2026-03-10T07:34:00"/>
    <d v="2026-03-10T07:41:00"/>
    <s v="NULL"/>
    <s v="Stopped"/>
    <x v="165"/>
    <n v="3"/>
    <s v="export to ara"/>
    <n v="0.02"/>
    <n v="0.02"/>
    <n v="0"/>
    <n v="0.12"/>
    <n v="0.14000000000000001"/>
    <n v="0.14000000000000001"/>
    <m/>
    <m/>
    <n v="0.02"/>
    <n v="0.12"/>
    <n v="0"/>
    <n v="0.14000000000000001"/>
    <n v="0.14000000000000001"/>
    <m/>
    <m/>
    <m/>
    <m/>
    <m/>
    <m/>
    <m/>
    <m/>
    <m/>
    <m/>
    <m/>
    <m/>
    <m/>
  </r>
  <r>
    <s v="Load to ARA"/>
    <s v="ITDBLoad to ARA46091.3159722222"/>
    <m/>
    <s v="export to ara"/>
    <s v="MRPITDBLoad to ARAexport to ara"/>
    <s v="MRPITDBLoad to ARA"/>
    <x v="0"/>
    <s v="Completed"/>
    <x v="0"/>
    <x v="474"/>
    <s v="N"/>
    <m/>
    <m/>
    <m/>
    <n v="2602"/>
    <s v="ITDB"/>
    <s v="MRP"/>
    <s v="START export to ara"/>
    <s v="END export to ara"/>
    <d v="2026-03-10T07:35:00"/>
    <d v="2026-03-10T07:37:00"/>
    <d v="2026-03-10T08:10:00"/>
    <s v="NULL"/>
    <s v="Completed"/>
    <x v="166"/>
    <n v="1"/>
    <s v="export to ara"/>
    <n v="0.03"/>
    <n v="0"/>
    <n v="0.03"/>
    <n v="0"/>
    <n v="0"/>
    <n v="0.03"/>
    <m/>
    <m/>
    <n v="0"/>
    <n v="0"/>
    <n v="0.03"/>
    <n v="0"/>
    <n v="0.03"/>
    <m/>
    <m/>
    <m/>
    <m/>
    <m/>
    <m/>
    <m/>
    <m/>
    <m/>
    <m/>
    <m/>
    <m/>
    <m/>
  </r>
  <r>
    <s v="CSRBB Planning"/>
    <s v="FRDBCSRBB Planning46091.3180555556"/>
    <m/>
    <s v="export to ara CSRBB Planning"/>
    <s v="MCPFRDBCSRBB Planningexport to ara CSRBB Planning"/>
    <s v="MCPFRDBCSRBB Planning"/>
    <x v="0"/>
    <s v="Completed"/>
    <x v="0"/>
    <x v="475"/>
    <s v="Y"/>
    <m/>
    <m/>
    <m/>
    <n v="2602"/>
    <s v="FRDB"/>
    <s v="MCP"/>
    <s v="START export to ara CSRBB Planning"/>
    <s v="END export to ara CSRBB Planning"/>
    <d v="2026-03-10T07:38:00"/>
    <d v="2026-03-10T07:39:00"/>
    <d v="2026-03-10T07:40:00"/>
    <s v="NULL"/>
    <s v="Completed"/>
    <x v="161"/>
    <n v="1"/>
    <s v="export to ara CSRBB Planning"/>
    <n v="0.02"/>
    <n v="0"/>
    <n v="0.02"/>
    <n v="0"/>
    <n v="0"/>
    <n v="0.02"/>
    <m/>
    <m/>
    <n v="0"/>
    <n v="0"/>
    <n v="0.02"/>
    <n v="0"/>
    <n v="0.02"/>
    <m/>
    <m/>
    <m/>
    <m/>
    <m/>
    <m/>
    <m/>
    <m/>
    <m/>
    <m/>
    <m/>
    <m/>
    <m/>
  </r>
  <r>
    <s v="ITS"/>
    <s v="FRDBITS46091.3194444444"/>
    <m/>
    <s v="Light Maintenance ITS planning"/>
    <s v="MCPFRDBITSLight Maintenance ITS planning"/>
    <s v="MCPFRDBITS"/>
    <x v="0"/>
    <s v="Completed"/>
    <x v="0"/>
    <x v="476"/>
    <s v="Y"/>
    <m/>
    <m/>
    <m/>
    <n v="2602"/>
    <s v="FRDB"/>
    <s v="MCP"/>
    <s v="START Light Maintenance ITS planning"/>
    <s v="END Light Maintenance ITS planning"/>
    <d v="2026-03-10T07:40:00"/>
    <d v="2026-03-10T07:45:00"/>
    <d v="2026-03-10T07:45:00"/>
    <s v="NULL"/>
    <s v="Completed"/>
    <x v="167"/>
    <n v="1"/>
    <s v="Light Maintenance ITS planning"/>
    <n v="0.08"/>
    <n v="0"/>
    <n v="0.08"/>
    <n v="0"/>
    <n v="0"/>
    <n v="0.08"/>
    <m/>
    <m/>
    <n v="0"/>
    <n v="0"/>
    <n v="0.08"/>
    <n v="0"/>
    <n v="0.08"/>
    <m/>
    <m/>
    <m/>
    <m/>
    <m/>
    <m/>
    <m/>
    <m/>
    <m/>
    <m/>
    <m/>
    <m/>
    <m/>
  </r>
  <r>
    <s v="Optimization"/>
    <s v="LUDBOptimization46091.3201388889"/>
    <m/>
    <s v="RoM optimization"/>
    <s v="MRPLUDBOptimizationRoM optimization"/>
    <s v="MRPLUDBOptimization"/>
    <x v="0"/>
    <s v="Completed"/>
    <x v="0"/>
    <x v="477"/>
    <s v="N"/>
    <m/>
    <m/>
    <m/>
    <n v="2602"/>
    <s v="LUDB"/>
    <s v="MRP"/>
    <s v="START RoM optimization"/>
    <s v="END RoM optimization"/>
    <d v="2026-03-10T07:41:00"/>
    <d v="2026-03-10T07:47:00"/>
    <d v="2026-03-10T07:47:00"/>
    <s v="NULL"/>
    <s v="Completed"/>
    <x v="168"/>
    <n v="3"/>
    <s v="RoM optimization"/>
    <n v="0.1"/>
    <n v="0"/>
    <n v="0.1"/>
    <n v="0"/>
    <n v="0"/>
    <n v="0.1"/>
    <m/>
    <m/>
    <n v="0"/>
    <n v="0"/>
    <n v="0.1"/>
    <n v="0"/>
    <n v="0.1"/>
    <m/>
    <m/>
    <m/>
    <m/>
    <m/>
    <m/>
    <m/>
    <m/>
    <m/>
    <m/>
    <m/>
    <m/>
    <m/>
  </r>
  <r>
    <s v="ITS"/>
    <s v="FRDBITS46091.3229166667"/>
    <m/>
    <s v="ITS planning run"/>
    <s v="MCPFRDBITSITS planning run"/>
    <s v="MCPFRDBITS"/>
    <x v="0"/>
    <s v="Completed"/>
    <x v="0"/>
    <x v="478"/>
    <s v="Y"/>
    <m/>
    <m/>
    <m/>
    <n v="2602"/>
    <s v="FRDB"/>
    <s v="MCP"/>
    <s v="START ITS planning run"/>
    <s v="END ITS planning run"/>
    <d v="2026-03-10T07:45:00"/>
    <d v="2026-03-10T08:04:00"/>
    <d v="2026-03-10T08:04:00"/>
    <s v="NULL"/>
    <s v="Completed"/>
    <x v="167"/>
    <n v="1"/>
    <s v="ITS planning run"/>
    <n v="0.32"/>
    <n v="0"/>
    <n v="0.32"/>
    <n v="0"/>
    <n v="0"/>
    <n v="0.32"/>
    <m/>
    <m/>
    <n v="0"/>
    <n v="0"/>
    <n v="0.32"/>
    <n v="0"/>
    <n v="0.32"/>
    <m/>
    <m/>
    <m/>
    <m/>
    <m/>
    <m/>
    <m/>
    <m/>
    <m/>
    <m/>
    <m/>
    <m/>
    <m/>
  </r>
  <r>
    <s v="Optimization"/>
    <s v="LUDBOptimization46091.3243055556"/>
    <m/>
    <s v="export to ara"/>
    <s v="MRPLUDBOptimizationexport to ara"/>
    <s v="MRPLUDBOptimization"/>
    <x v="0"/>
    <s v="Completed"/>
    <x v="0"/>
    <x v="479"/>
    <s v="N"/>
    <m/>
    <m/>
    <m/>
    <n v="2602"/>
    <s v="LUDB"/>
    <s v="MRP"/>
    <s v="START export to ara"/>
    <s v="END export to ara"/>
    <d v="2026-03-10T07:47:00"/>
    <d v="2026-03-10T07:49:00"/>
    <d v="2026-03-10T07:49:00"/>
    <s v="NULL"/>
    <s v="Completed"/>
    <x v="168"/>
    <n v="4"/>
    <s v="export to ara"/>
    <n v="0.03"/>
    <n v="0"/>
    <n v="0.03"/>
    <n v="0"/>
    <n v="0"/>
    <n v="0.03"/>
    <m/>
    <m/>
    <n v="0"/>
    <n v="0"/>
    <n v="0.03"/>
    <n v="0"/>
    <n v="0.03"/>
    <m/>
    <m/>
    <m/>
    <m/>
    <m/>
    <m/>
    <m/>
    <m/>
    <m/>
    <m/>
    <m/>
    <m/>
    <m/>
  </r>
  <r>
    <s v="Optimization"/>
    <s v="LUDBOptimization46091.3256944444"/>
    <m/>
    <s v="Light Maintenance"/>
    <s v="MRPLUDBOptimizationLight Maintenance"/>
    <s v="MRPLUDBOptimization"/>
    <x v="0"/>
    <s v="Completed"/>
    <x v="0"/>
    <x v="480"/>
    <s v="N"/>
    <m/>
    <m/>
    <m/>
    <n v="2602"/>
    <s v="LUDB"/>
    <s v="MRP"/>
    <s v="START Light Maintenance"/>
    <s v="END Light Maintenance"/>
    <d v="2026-03-10T07:49:00"/>
    <d v="2026-03-10T07:53:00"/>
    <d v="2026-03-10T07:53:00"/>
    <s v="NULL"/>
    <s v="Completed"/>
    <x v="168"/>
    <n v="3"/>
    <s v="Light Maintenance"/>
    <n v="7.0000000000000007E-2"/>
    <n v="0"/>
    <n v="7.0000000000000007E-2"/>
    <n v="0"/>
    <n v="0"/>
    <n v="7.0000000000000007E-2"/>
    <m/>
    <m/>
    <n v="0"/>
    <n v="0"/>
    <n v="7.0000000000000007E-2"/>
    <n v="0"/>
    <n v="7.0000000000000007E-2"/>
    <m/>
    <m/>
    <m/>
    <m/>
    <m/>
    <m/>
    <m/>
    <m/>
    <m/>
    <m/>
    <m/>
    <m/>
    <m/>
  </r>
  <r>
    <s v="Optimization"/>
    <s v="LUDBOptimization46091.3284722222"/>
    <m/>
    <s v="RoM optimization OLAP reports"/>
    <s v="MRPLUDBOptimizationRoM optimization OLAP reports"/>
    <s v="MRPLUDBOptimization"/>
    <x v="0"/>
    <s v="Completed"/>
    <x v="0"/>
    <x v="481"/>
    <s v="N"/>
    <m/>
    <m/>
    <m/>
    <n v="2602"/>
    <s v="LUDB"/>
    <s v="MRP"/>
    <s v="START RoM optimization OLAP reports"/>
    <s v="END RoM optimization OLAP reports"/>
    <d v="2026-03-10T07:53:00"/>
    <d v="2026-03-10T07:56:00"/>
    <s v="NULL"/>
    <s v="NULL"/>
    <s v="Completed"/>
    <x v="168"/>
    <n v="2"/>
    <s v="RoM optimization OLAP reports"/>
    <n v="0.05"/>
    <n v="0"/>
    <n v="0.05"/>
    <n v="0"/>
    <n v="0"/>
    <n v="0.05"/>
    <m/>
    <m/>
    <n v="0"/>
    <n v="0"/>
    <n v="0.05"/>
    <n v="0"/>
    <n v="0.05"/>
    <m/>
    <m/>
    <m/>
    <m/>
    <m/>
    <m/>
    <m/>
    <m/>
    <m/>
    <m/>
    <m/>
    <m/>
    <m/>
  </r>
  <r>
    <s v="EC"/>
    <s v="FRDBEC46091.3361111111"/>
    <m/>
    <s v="Light Maintenance ing-ec valuation"/>
    <s v="MCPFRDBECLight Maintenance ing-ec valuation"/>
    <s v="MCPFRDBEC"/>
    <x v="0"/>
    <s v="Completed"/>
    <x v="0"/>
    <x v="482"/>
    <s v="Y"/>
    <m/>
    <m/>
    <m/>
    <n v="2602"/>
    <s v="FRDB"/>
    <s v="MCP"/>
    <s v="START Light Maintenance ing-ec valuation"/>
    <s v="END Light Maintenance ing-ec valuation"/>
    <d v="2026-03-10T08:04:00"/>
    <d v="2026-03-10T08:09:00"/>
    <d v="2026-03-10T08:09:00"/>
    <s v="NULL"/>
    <s v="Completed"/>
    <x v="169"/>
    <n v="1"/>
    <s v="Light Maintenance ing-ec valuation"/>
    <n v="0.08"/>
    <n v="0"/>
    <n v="0.08"/>
    <n v="0"/>
    <n v="0"/>
    <n v="0.08"/>
    <m/>
    <m/>
    <n v="0"/>
    <n v="0"/>
    <n v="0.08"/>
    <n v="0"/>
    <n v="0.08"/>
    <m/>
    <m/>
    <m/>
    <m/>
    <m/>
    <m/>
    <m/>
    <m/>
    <m/>
    <m/>
    <m/>
    <m/>
    <m/>
  </r>
  <r>
    <s v="EC"/>
    <s v="FRDBEC46091.3395833333"/>
    <m/>
    <s v="ing-ec valuation"/>
    <s v="MCPFRDBECing-ec valuation"/>
    <s v="MCPFRDBEC"/>
    <x v="0"/>
    <s v="Completed"/>
    <x v="0"/>
    <x v="483"/>
    <s v="Y"/>
    <m/>
    <m/>
    <m/>
    <n v="2602"/>
    <s v="FRDB"/>
    <s v="MCP"/>
    <s v="START ing-ec valuation"/>
    <s v="END ing-ec valuation"/>
    <d v="2026-03-10T08:09:00"/>
    <d v="2026-03-10T09:19:00"/>
    <d v="2026-03-10T09:19:00"/>
    <s v="NULL"/>
    <s v="Completed"/>
    <x v="169"/>
    <n v="1"/>
    <s v="ing-ec valuation"/>
    <n v="1.17"/>
    <n v="0"/>
    <n v="1.17"/>
    <n v="0"/>
    <n v="0"/>
    <n v="1.17"/>
    <m/>
    <m/>
    <n v="0"/>
    <n v="0"/>
    <n v="1.17"/>
    <n v="0"/>
    <n v="1.17"/>
    <m/>
    <m/>
    <m/>
    <m/>
    <m/>
    <m/>
    <m/>
    <m/>
    <m/>
    <m/>
    <m/>
    <m/>
    <m/>
  </r>
  <r>
    <s v="Optimization"/>
    <s v="ITDBOptimization46091.3402777778"/>
    <m/>
    <s v="RoM optimization"/>
    <s v="MRPITDBOptimizationRoM optimization"/>
    <s v="MRPITDBOptimization"/>
    <x v="0"/>
    <s v="Completed"/>
    <x v="0"/>
    <x v="484"/>
    <s v="N"/>
    <m/>
    <m/>
    <m/>
    <n v="2602"/>
    <s v="ITDB"/>
    <s v="MRP"/>
    <s v="START RoM optimization"/>
    <s v="END RoM optimization"/>
    <d v="2026-03-10T08:10:00"/>
    <d v="2026-03-10T08:27:00"/>
    <d v="2026-03-10T09:36:00"/>
    <s v="NULL"/>
    <s v="Completed"/>
    <x v="170"/>
    <n v="2"/>
    <s v="RoM optimization"/>
    <n v="0.28000000000000003"/>
    <n v="0"/>
    <n v="0.28000000000000003"/>
    <n v="0"/>
    <n v="0"/>
    <n v="0.28000000000000003"/>
    <m/>
    <m/>
    <n v="0"/>
    <n v="0"/>
    <n v="0.28000000000000003"/>
    <n v="0"/>
    <n v="0.28000000000000003"/>
    <m/>
    <m/>
    <m/>
    <m/>
    <m/>
    <m/>
    <m/>
    <m/>
    <m/>
    <m/>
    <m/>
    <m/>
    <m/>
  </r>
  <r>
    <s v="CF Extraction"/>
    <s v="BEDBCF Extraction46091.3430555556"/>
    <m/>
    <s v="CF Extraction"/>
    <s v="MRPBEDBCF ExtractionCF Extraction"/>
    <s v="MRPBEDBCF Extraction"/>
    <x v="0"/>
    <s v="Completed"/>
    <x v="0"/>
    <x v="485"/>
    <s v="N"/>
    <m/>
    <m/>
    <m/>
    <n v="2602"/>
    <s v="BEDB"/>
    <s v="MRP"/>
    <s v="START CF Extraction"/>
    <s v="END CF Extraction"/>
    <d v="2026-03-10T08:14:00"/>
    <d v="2026-03-10T08:22:00"/>
    <d v="2026-03-10T08:22:00"/>
    <s v="NULL"/>
    <s v="Completed"/>
    <x v="171"/>
    <n v="2"/>
    <s v="CF Extraction"/>
    <n v="0.13"/>
    <n v="0"/>
    <n v="0.13"/>
    <n v="0"/>
    <n v="0"/>
    <n v="0.13"/>
    <m/>
    <m/>
    <n v="0"/>
    <n v="0"/>
    <n v="0.13"/>
    <n v="0"/>
    <n v="0.13"/>
    <m/>
    <m/>
    <m/>
    <m/>
    <m/>
    <m/>
    <m/>
    <m/>
    <m/>
    <m/>
    <m/>
    <m/>
    <m/>
  </r>
  <r>
    <s v="Planning (NII)"/>
    <s v="BEDBPlanning (NII)46091.3486111111"/>
    <m/>
    <s v="Planning run"/>
    <s v="MRPBEDBPlanning (NII)Planning run"/>
    <s v="MRPBEDBPlanning (NII)"/>
    <x v="0"/>
    <s v="Failed"/>
    <x v="0"/>
    <x v="486"/>
    <s v="Y"/>
    <m/>
    <m/>
    <m/>
    <n v="2602"/>
    <s v="BEDB"/>
    <s v="MRP"/>
    <s v="START Planning run"/>
    <s v="NULL"/>
    <d v="2026-03-10T08:22:00"/>
    <d v="2026-03-10T10:38:00"/>
    <d v="2026-03-10T11:13:00"/>
    <s v="Exception Info: Workflow finished with errors. (line: 34)  "/>
    <s v="Failed"/>
    <x v="172"/>
    <n v="2"/>
    <s v="Planning run"/>
    <n v="2.27"/>
    <n v="2.27"/>
    <n v="0"/>
    <n v="0.57999999999999996"/>
    <n v="2.85"/>
    <n v="2.85"/>
    <m/>
    <m/>
    <n v="2.27"/>
    <n v="0.57999999999999996"/>
    <n v="0"/>
    <n v="2.85"/>
    <n v="2.85"/>
    <m/>
    <m/>
    <m/>
    <m/>
    <m/>
    <m/>
    <m/>
    <m/>
    <m/>
    <m/>
    <m/>
    <m/>
    <m/>
  </r>
  <r>
    <s v="Valuation (NPV)"/>
    <s v="RODBValuation (NPV)46091.3694444444"/>
    <m/>
    <s v="Light Maintenance"/>
    <s v="MCPRODBValuation (NPV)Light Maintenance"/>
    <s v="MCPRODBValuation (NPV)"/>
    <x v="0"/>
    <s v="Completed"/>
    <x v="0"/>
    <x v="487"/>
    <s v="Y"/>
    <m/>
    <m/>
    <m/>
    <n v="2602"/>
    <s v="RODB"/>
    <s v="MCP"/>
    <s v="START Light Maintenance"/>
    <s v="END Light Maintenance"/>
    <d v="2026-03-10T08:52:00"/>
    <d v="2026-03-10T09:03:00"/>
    <d v="2026-03-10T09:03:00"/>
    <s v="NULL"/>
    <s v="Completed"/>
    <x v="164"/>
    <n v="1"/>
    <s v="Light Maintenance"/>
    <n v="0.18"/>
    <n v="0"/>
    <n v="0.18"/>
    <n v="0"/>
    <n v="0"/>
    <n v="0.18"/>
    <m/>
    <m/>
    <n v="0"/>
    <n v="0"/>
    <n v="0.18"/>
    <n v="0"/>
    <n v="0.18"/>
    <m/>
    <m/>
    <m/>
    <m/>
    <m/>
    <m/>
    <m/>
    <m/>
    <m/>
    <m/>
    <m/>
    <m/>
    <m/>
  </r>
  <r>
    <s v="Valuation (NPV)"/>
    <s v="RODBValuation (NPV)46091.3770833333"/>
    <m/>
    <s v="valuation report exports"/>
    <s v="MCPRODBValuation (NPV)valuation report exports"/>
    <s v="MCPRODBValuation (NPV)"/>
    <x v="0"/>
    <s v="Completed"/>
    <x v="0"/>
    <x v="488"/>
    <s v="Y"/>
    <m/>
    <m/>
    <m/>
    <n v="2602"/>
    <s v="RODB"/>
    <s v="MCP"/>
    <s v="START valuation report exports"/>
    <s v="END valuation report exports"/>
    <d v="2026-03-10T09:03:00"/>
    <d v="2026-03-10T09:10:00"/>
    <d v="2026-03-10T09:10:00"/>
    <s v="NULL"/>
    <s v="Completed"/>
    <x v="164"/>
    <n v="1"/>
    <s v="valuation report exports"/>
    <n v="0.12"/>
    <n v="0"/>
    <n v="0.12"/>
    <n v="0"/>
    <n v="0"/>
    <n v="0.12"/>
    <m/>
    <m/>
    <n v="0"/>
    <n v="0"/>
    <n v="0.12"/>
    <n v="0"/>
    <n v="0.12"/>
    <m/>
    <m/>
    <m/>
    <m/>
    <m/>
    <m/>
    <m/>
    <m/>
    <m/>
    <m/>
    <m/>
    <m/>
    <m/>
  </r>
  <r>
    <s v="CSRBB Valuation"/>
    <s v="RODBCSRBB Valuation46091.3819444444"/>
    <m/>
    <s v="CSRBB Portfolio Valuation"/>
    <s v="MCPRODBCSRBB ValuationCSRBB Portfolio Valuation"/>
    <s v="MCPRODBCSRBB Valuation"/>
    <x v="0"/>
    <s v="Completed"/>
    <x v="0"/>
    <x v="489"/>
    <s v="Y"/>
    <m/>
    <m/>
    <m/>
    <n v="2602"/>
    <s v="RODB"/>
    <s v="MCP"/>
    <s v="START CSRBB Portfolio Valuation"/>
    <s v="END CSRBB Portfolio Valuation"/>
    <d v="2026-03-10T09:10:00"/>
    <d v="2026-03-10T09:33:00"/>
    <d v="2026-03-10T09:29:00"/>
    <s v="NULL"/>
    <s v="Completed"/>
    <x v="173"/>
    <n v="1"/>
    <s v="CSRBB Portfolio Valuation"/>
    <n v="0.38"/>
    <n v="0"/>
    <n v="0.38"/>
    <n v="0"/>
    <n v="0"/>
    <n v="0.38"/>
    <m/>
    <m/>
    <n v="0"/>
    <n v="0"/>
    <n v="0.38"/>
    <n v="0"/>
    <n v="0.38"/>
    <m/>
    <m/>
    <m/>
    <m/>
    <m/>
    <m/>
    <m/>
    <m/>
    <m/>
    <m/>
    <m/>
    <m/>
    <m/>
  </r>
  <r>
    <s v="GAP"/>
    <s v="DEDBGAP46091.3881944444"/>
    <m/>
    <s v="gap planning"/>
    <s v="MCPDEDBGAPgap planning"/>
    <s v="MCPDEDBGAP"/>
    <x v="1"/>
    <s v="For Rerun"/>
    <x v="0"/>
    <x v="490"/>
    <s v="Y"/>
    <m/>
    <m/>
    <m/>
    <n v="2602"/>
    <s v="DEDB"/>
    <s v="MCP"/>
    <s v="START gap planning"/>
    <s v="END gap planning"/>
    <d v="2026-03-10T09:19:00"/>
    <d v="2026-03-10T09:19:00"/>
    <d v="2026-03-11T11:27:00"/>
    <s v="NULL"/>
    <s v="Completed"/>
    <x v="174"/>
    <n v="2"/>
    <s v="gap planning"/>
    <n v="0"/>
    <n v="0"/>
    <n v="0"/>
    <n v="15.13"/>
    <n v="15.13"/>
    <n v="15.13"/>
    <m/>
    <m/>
    <n v="0"/>
    <n v="15.13"/>
    <n v="0"/>
    <n v="15.13"/>
    <n v="15.13"/>
    <m/>
    <m/>
    <m/>
    <m/>
    <m/>
    <m/>
    <m/>
    <m/>
    <m/>
    <m/>
    <m/>
    <m/>
    <m/>
  </r>
  <r>
    <s v="EC"/>
    <s v="FRDBEC46091.3881944444"/>
    <m/>
    <s v="ing-ec valuation QRM reporter exports"/>
    <s v="MCPFRDBECing-ec valuation QRM reporter exports"/>
    <s v="MCPFRDBEC"/>
    <x v="0"/>
    <s v="Completed"/>
    <x v="0"/>
    <x v="491"/>
    <s v="Y"/>
    <m/>
    <m/>
    <m/>
    <n v="2602"/>
    <s v="FRDB"/>
    <s v="MCP"/>
    <s v="START ing-ec valuation QRM reporter exports"/>
    <s v="END ing-ec valuation QRM reporter exports"/>
    <d v="2026-03-10T09:19:00"/>
    <d v="2026-03-10T09:23:00"/>
    <d v="2026-03-10T09:24:00"/>
    <s v="NULL"/>
    <s v="Completed"/>
    <x v="169"/>
    <n v="1"/>
    <s v="ing-ec valuation QRM reporter exports"/>
    <n v="7.0000000000000007E-2"/>
    <n v="0"/>
    <n v="7.0000000000000007E-2"/>
    <n v="0"/>
    <n v="0"/>
    <n v="7.0000000000000007E-2"/>
    <m/>
    <m/>
    <n v="0"/>
    <n v="0"/>
    <n v="7.0000000000000007E-2"/>
    <n v="0"/>
    <n v="7.0000000000000007E-2"/>
    <m/>
    <m/>
    <m/>
    <m/>
    <m/>
    <m/>
    <m/>
    <m/>
    <m/>
    <m/>
    <m/>
    <m/>
    <m/>
  </r>
  <r>
    <s v="KR"/>
    <s v="FRDBKR46091.3916666667"/>
    <m/>
    <s v="Light Maintenance bpv-kr valuation"/>
    <s v="MCPFRDBKRLight Maintenance bpv-kr valuation"/>
    <s v="MCPFRDBKR"/>
    <x v="0"/>
    <s v="Completed"/>
    <x v="0"/>
    <x v="492"/>
    <s v="Y"/>
    <m/>
    <m/>
    <m/>
    <n v="2602"/>
    <s v="FRDB"/>
    <s v="MCP"/>
    <s v="START Light Maintenance bpv-kr valuation"/>
    <s v="END Light Maintenance bpv-kr valuation"/>
    <d v="2026-03-10T09:24:00"/>
    <d v="2026-03-10T09:28:00"/>
    <d v="2026-03-10T09:28:00"/>
    <s v="NULL"/>
    <s v="Completed"/>
    <x v="175"/>
    <n v="1"/>
    <s v="Light Maintenance bpv-kr valuation"/>
    <n v="7.0000000000000007E-2"/>
    <n v="0"/>
    <n v="7.0000000000000007E-2"/>
    <n v="0"/>
    <n v="0"/>
    <n v="7.0000000000000007E-2"/>
    <m/>
    <m/>
    <n v="0"/>
    <n v="0"/>
    <n v="7.0000000000000007E-2"/>
    <n v="0"/>
    <n v="7.0000000000000007E-2"/>
    <m/>
    <m/>
    <m/>
    <m/>
    <m/>
    <m/>
    <m/>
    <m/>
    <m/>
    <m/>
    <m/>
    <m/>
    <m/>
  </r>
  <r>
    <s v="KR"/>
    <s v="FRDBKR46091.3944444444"/>
    <m/>
    <s v="bpv-kr valuation"/>
    <s v="MCPFRDBKRbpv-kr valuation"/>
    <s v="MCPFRDBKR"/>
    <x v="0"/>
    <s v="Completed"/>
    <x v="0"/>
    <x v="493"/>
    <s v="Y"/>
    <m/>
    <m/>
    <m/>
    <n v="2602"/>
    <s v="FRDB"/>
    <s v="MCP"/>
    <s v="START bpv-kr valuation"/>
    <s v="END bpv-kr valuation"/>
    <d v="2026-03-10T09:28:00"/>
    <d v="2026-03-10T10:12:00"/>
    <d v="2026-03-10T10:12:00"/>
    <s v="NULL"/>
    <s v="Completed"/>
    <x v="175"/>
    <n v="1"/>
    <s v="bpv-kr valuation"/>
    <n v="0.73"/>
    <n v="0"/>
    <n v="0.73"/>
    <n v="0"/>
    <n v="0"/>
    <n v="0.73"/>
    <m/>
    <m/>
    <n v="0"/>
    <n v="0"/>
    <n v="0.73"/>
    <n v="0"/>
    <n v="0.73"/>
    <m/>
    <m/>
    <m/>
    <m/>
    <m/>
    <m/>
    <m/>
    <m/>
    <m/>
    <m/>
    <m/>
    <m/>
    <m/>
  </r>
  <r>
    <s v="CSRBB Valuation"/>
    <s v="RODBCSRBB Valuation46091.3951388889"/>
    <m/>
    <s v="Light Maintenance"/>
    <s v="MCPRODBCSRBB ValuationLight Maintenance"/>
    <s v="MCPRODBCSRBB Valuation"/>
    <x v="0"/>
    <s v="Completed"/>
    <x v="0"/>
    <x v="494"/>
    <s v="Y"/>
    <m/>
    <m/>
    <m/>
    <n v="2602"/>
    <s v="RODB"/>
    <s v="MCP"/>
    <s v="START Light Maintenance"/>
    <s v="END Light Maintenance"/>
    <d v="2026-03-10T09:29:00"/>
    <d v="2026-03-10T09:33:00"/>
    <d v="2026-03-10T09:34:00"/>
    <s v="NULL"/>
    <s v="Completed"/>
    <x v="173"/>
    <n v="2"/>
    <s v="Light Maintenance"/>
    <n v="7.0000000000000007E-2"/>
    <n v="0"/>
    <n v="7.0000000000000007E-2"/>
    <n v="0"/>
    <n v="0"/>
    <n v="7.0000000000000007E-2"/>
    <m/>
    <m/>
    <n v="0"/>
    <n v="0"/>
    <n v="7.0000000000000007E-2"/>
    <n v="0"/>
    <n v="7.0000000000000007E-2"/>
    <m/>
    <m/>
    <m/>
    <m/>
    <m/>
    <m/>
    <m/>
    <m/>
    <m/>
    <m/>
    <m/>
    <m/>
    <m/>
  </r>
  <r>
    <s v="CSRBB Planning"/>
    <s v="RODBCSRBB Planning46091.3986111111"/>
    <m/>
    <s v="import CSRBB strategies"/>
    <s v="MCPRODBCSRBB Planningimport CSRBB strategies"/>
    <s v="MCPRODBCSRBB Planning"/>
    <x v="0"/>
    <s v="Completed"/>
    <x v="0"/>
    <x v="495"/>
    <s v="Y"/>
    <m/>
    <m/>
    <m/>
    <n v="2602"/>
    <s v="RODB"/>
    <s v="MCP"/>
    <s v="START import CSRBB strategies"/>
    <s v="END import CSRBB strategies"/>
    <d v="2026-03-10T09:34:00"/>
    <d v="2026-03-10T10:38:00"/>
    <d v="2026-03-10T10:38:00"/>
    <s v="NULL"/>
    <s v="Completed"/>
    <x v="176"/>
    <n v="1"/>
    <s v="import CSRBB strategies"/>
    <n v="1.07"/>
    <n v="0"/>
    <n v="1.07"/>
    <n v="0"/>
    <n v="0"/>
    <n v="1.07"/>
    <m/>
    <m/>
    <n v="0"/>
    <n v="0"/>
    <n v="1.07"/>
    <n v="0"/>
    <n v="1.07"/>
    <m/>
    <m/>
    <m/>
    <m/>
    <m/>
    <m/>
    <m/>
    <m/>
    <m/>
    <m/>
    <m/>
    <m/>
    <m/>
  </r>
  <r>
    <s v="Load to ARA"/>
    <s v="ITDBLoad to ARA46091.4"/>
    <m/>
    <s v="export to ara"/>
    <s v="MRPITDBLoad to ARAexport to ara"/>
    <s v="MRPITDBLoad to ARA"/>
    <x v="0"/>
    <s v="Completed"/>
    <x v="0"/>
    <x v="496"/>
    <s v="N"/>
    <m/>
    <m/>
    <m/>
    <n v="2602"/>
    <s v="ITDB"/>
    <s v="MRP"/>
    <s v="START export to ara"/>
    <s v="END export to ara"/>
    <d v="2026-03-10T09:36:00"/>
    <d v="2026-03-10T09:38:00"/>
    <d v="2026-03-17T12:30:00"/>
    <s v="NULL"/>
    <s v="Completed"/>
    <x v="166"/>
    <n v="2"/>
    <s v="export to ara"/>
    <n v="0.03"/>
    <n v="0"/>
    <n v="0.03"/>
    <n v="0"/>
    <n v="0"/>
    <n v="0.03"/>
    <m/>
    <m/>
    <n v="0"/>
    <n v="0"/>
    <n v="0.03"/>
    <n v="0"/>
    <n v="0.03"/>
    <m/>
    <m/>
    <m/>
    <m/>
    <m/>
    <m/>
    <m/>
    <m/>
    <m/>
    <m/>
    <m/>
    <m/>
    <m/>
  </r>
  <r>
    <s v="Delete Portfolio"/>
    <s v="AUDBDelete Portfolio46091.4027777778"/>
    <m/>
    <s v="Delete portfolio from"/>
    <s v="MCPAUDBDelete PortfolioDelete portfolio from"/>
    <s v="MCPAUDBDelete Portfolio"/>
    <x v="0"/>
    <s v="Completed"/>
    <x v="0"/>
    <x v="497"/>
    <s v="Y"/>
    <m/>
    <m/>
    <m/>
    <n v="2602"/>
    <s v="AUDB"/>
    <s v="MCP"/>
    <s v="START Delete portfolio from"/>
    <s v="END Delete portfolio from"/>
    <d v="2026-03-10T09:40:00"/>
    <d v="2026-03-10T09:41:00"/>
    <d v="2026-03-10T09:43:00"/>
    <s v="NULL"/>
    <s v="Completed"/>
    <x v="110"/>
    <n v="2"/>
    <s v="Delete portfolio from"/>
    <n v="0.02"/>
    <n v="0"/>
    <n v="0.02"/>
    <n v="0"/>
    <n v="0"/>
    <n v="0.02"/>
    <m/>
    <m/>
    <n v="0"/>
    <n v="0"/>
    <n v="0.02"/>
    <n v="0"/>
    <n v="0.02"/>
    <m/>
    <m/>
    <m/>
    <m/>
    <m/>
    <m/>
    <m/>
    <m/>
    <m/>
    <m/>
    <m/>
    <m/>
    <m/>
  </r>
  <r>
    <s v="Load Compare MP"/>
    <s v="AUDBLoad Compare MP46091.4048611111"/>
    <m/>
    <s v="load Model parameters"/>
    <s v="MCPAUDBLoad Compare MPload Model parameters"/>
    <s v="MCPAUDBLoad Compare MP"/>
    <x v="0"/>
    <s v="Completed"/>
    <x v="0"/>
    <x v="498"/>
    <s v="Y"/>
    <m/>
    <m/>
    <m/>
    <n v="2602"/>
    <s v="AUDB"/>
    <s v="MCP"/>
    <s v="START load Model parameters"/>
    <s v="END load Model parameters"/>
    <d v="2026-03-10T09:43:00"/>
    <d v="2026-03-10T09:46:00"/>
    <d v="2026-03-10T09:46:00"/>
    <s v="NULL"/>
    <s v="Completed"/>
    <x v="177"/>
    <n v="1"/>
    <s v="load Model parameters"/>
    <n v="0.05"/>
    <n v="0"/>
    <n v="0.05"/>
    <n v="0"/>
    <n v="0"/>
    <n v="0.05"/>
    <m/>
    <m/>
    <n v="0"/>
    <n v="0"/>
    <n v="0.05"/>
    <n v="0"/>
    <n v="0.05"/>
    <m/>
    <m/>
    <m/>
    <m/>
    <m/>
    <m/>
    <m/>
    <m/>
    <m/>
    <m/>
    <m/>
    <m/>
    <m/>
  </r>
  <r>
    <s v="Load Compare MP"/>
    <s v="AUDBLoad Compare MP46091.4069444444"/>
    <m/>
    <s v="Model parameters comparison"/>
    <s v="MCPAUDBLoad Compare MPModel parameters comparison"/>
    <s v="MCPAUDBLoad Compare MP"/>
    <x v="0"/>
    <s v="Completed"/>
    <x v="0"/>
    <x v="499"/>
    <s v="Y"/>
    <m/>
    <m/>
    <m/>
    <n v="2602"/>
    <s v="AUDB"/>
    <s v="MCP"/>
    <s v="START Model parameters comparison"/>
    <s v="END Model parameters comparison"/>
    <d v="2026-03-10T09:46:00"/>
    <d v="2026-03-10T09:46:00"/>
    <d v="2026-03-10T09:47:00"/>
    <s v="NULL"/>
    <s v="Completed"/>
    <x v="177"/>
    <n v="1"/>
    <s v="Model parameters comparison"/>
    <n v="0"/>
    <n v="0"/>
    <n v="0"/>
    <n v="0"/>
    <n v="0"/>
    <n v="0"/>
    <m/>
    <m/>
    <n v="0"/>
    <n v="0"/>
    <n v="0"/>
    <n v="0"/>
    <n v="0"/>
    <m/>
    <m/>
    <m/>
    <m/>
    <m/>
    <m/>
    <m/>
    <m/>
    <m/>
    <m/>
    <m/>
    <m/>
    <m/>
  </r>
  <r>
    <s v="Load Compare Spreads"/>
    <s v="AUDBLoad Compare Spreads46091.4076388889"/>
    <m/>
    <s v="load Spreads"/>
    <s v="MCPAUDBLoad Compare Spreadsload Spreads"/>
    <s v="MCPAUDBLoad Compare Spreads"/>
    <x v="0"/>
    <s v="Completed"/>
    <x v="0"/>
    <x v="500"/>
    <s v="Y"/>
    <m/>
    <m/>
    <m/>
    <n v="2602"/>
    <s v="AUDB"/>
    <s v="MCP"/>
    <s v="START load Spreads"/>
    <s v="END load Spreads"/>
    <d v="2026-03-10T09:47:00"/>
    <d v="2026-03-10T09:54:00"/>
    <d v="2026-03-10T09:54:00"/>
    <s v="NULL"/>
    <s v="Completed"/>
    <x v="178"/>
    <n v="1"/>
    <s v="load Spreads"/>
    <n v="0.12"/>
    <n v="0"/>
    <n v="0.12"/>
    <n v="0"/>
    <n v="0"/>
    <n v="0.12"/>
    <m/>
    <m/>
    <n v="0"/>
    <n v="0"/>
    <n v="0.12"/>
    <n v="0"/>
    <n v="0.12"/>
    <m/>
    <m/>
    <m/>
    <m/>
    <m/>
    <m/>
    <m/>
    <m/>
    <m/>
    <m/>
    <m/>
    <m/>
    <m/>
  </r>
  <r>
    <s v="Valuation AIC"/>
    <s v="BEDBValuation AIC46091.4090277778"/>
    <m/>
    <s v="load AIC Spreads"/>
    <s v="MCPBEDBValuation AICload AIC Spreads"/>
    <s v="MCPBEDBValuation AIC"/>
    <x v="1"/>
    <s v="For Rerun"/>
    <x v="0"/>
    <x v="501"/>
    <s v="Y"/>
    <m/>
    <m/>
    <m/>
    <n v="2602"/>
    <s v="BEDB"/>
    <s v="MCP"/>
    <s v="START load AIC Spreads"/>
    <s v="END load AIC Spreads"/>
    <d v="2026-03-10T09:49:00"/>
    <d v="2026-03-10T10:00:00"/>
    <d v="2026-03-10T10:00:00"/>
    <s v="NULL"/>
    <s v="Completed"/>
    <x v="114"/>
    <n v="2"/>
    <s v="load AIC Spreads"/>
    <n v="0.18"/>
    <n v="0.18"/>
    <n v="0"/>
    <n v="0"/>
    <n v="0.18"/>
    <n v="0.18"/>
    <m/>
    <m/>
    <n v="0.18"/>
    <n v="0"/>
    <n v="0"/>
    <n v="0.18"/>
    <n v="0.18"/>
    <m/>
    <m/>
    <m/>
    <m/>
    <m/>
    <m/>
    <m/>
    <m/>
    <m/>
    <m/>
    <m/>
    <m/>
    <m/>
  </r>
  <r>
    <s v="Load Compare Spreads"/>
    <s v="AUDBLoad Compare Spreads46091.4125"/>
    <m/>
    <s v="Spreads comparison"/>
    <s v="MCPAUDBLoad Compare SpreadsSpreads comparison"/>
    <s v="MCPAUDBLoad Compare Spreads"/>
    <x v="0"/>
    <s v="Completed"/>
    <x v="0"/>
    <x v="502"/>
    <s v="Y"/>
    <m/>
    <m/>
    <m/>
    <n v="2602"/>
    <s v="AUDB"/>
    <s v="MCP"/>
    <s v="START Spreads comparison"/>
    <s v="END Spreads comparison"/>
    <d v="2026-03-10T09:54:00"/>
    <d v="2026-03-10T09:55:00"/>
    <d v="2026-03-10T09:56:00"/>
    <s v="NULL"/>
    <s v="Completed"/>
    <x v="178"/>
    <n v="1"/>
    <s v="Spreads comparison"/>
    <n v="0.02"/>
    <n v="0"/>
    <n v="0.02"/>
    <n v="0"/>
    <n v="0"/>
    <n v="0.02"/>
    <m/>
    <m/>
    <n v="0"/>
    <n v="0"/>
    <n v="0.02"/>
    <n v="0"/>
    <n v="0.02"/>
    <m/>
    <m/>
    <m/>
    <m/>
    <m/>
    <m/>
    <m/>
    <m/>
    <m/>
    <m/>
    <m/>
    <m/>
    <m/>
  </r>
  <r>
    <s v="Load Pos"/>
    <s v="AUDBLoad Pos46091.4138888889"/>
    <m/>
    <s v="load"/>
    <s v="MCPAUDBLoad Posload"/>
    <s v="MCPAUDBLoad Pos"/>
    <x v="0"/>
    <s v="Completed"/>
    <x v="0"/>
    <x v="503"/>
    <s v="Y"/>
    <m/>
    <m/>
    <m/>
    <n v="2602"/>
    <s v="AUDB"/>
    <s v="MCP"/>
    <s v="START load"/>
    <s v="END load"/>
    <d v="2026-03-10T09:56:00"/>
    <d v="2026-03-10T10:12:00"/>
    <d v="2026-03-10T10:12:00"/>
    <s v="NULL"/>
    <s v="Completed"/>
    <x v="179"/>
    <n v="1"/>
    <s v="load"/>
    <n v="0.27"/>
    <n v="0"/>
    <n v="0.27"/>
    <n v="0"/>
    <n v="0"/>
    <n v="0.27"/>
    <m/>
    <m/>
    <n v="0"/>
    <n v="0"/>
    <n v="0.27"/>
    <n v="0"/>
    <n v="0.27"/>
    <m/>
    <m/>
    <m/>
    <m/>
    <m/>
    <m/>
    <m/>
    <m/>
    <m/>
    <m/>
    <m/>
    <m/>
    <m/>
  </r>
  <r>
    <s v="Valuation AIC"/>
    <s v="BEDBValuation AIC46091.4166666667"/>
    <m/>
    <s v="AIC portfolio valuation run"/>
    <s v="MCPBEDBValuation AICAIC portfolio valuation run"/>
    <s v="MCPBEDBValuation AIC"/>
    <x v="1"/>
    <s v="For Rerun"/>
    <x v="0"/>
    <x v="504"/>
    <s v="Y"/>
    <m/>
    <m/>
    <m/>
    <n v="2602"/>
    <s v="BEDB"/>
    <s v="MCP"/>
    <s v="START AIC portfolio valuation run"/>
    <s v="END AIC portfolio valuation run"/>
    <d v="2026-03-10T10:00:00"/>
    <d v="2026-03-10T11:39:00"/>
    <d v="2026-03-10T11:42:00"/>
    <s v="NULL"/>
    <s v="Completed"/>
    <x v="114"/>
    <n v="2"/>
    <s v="AIC portfolio valuation run"/>
    <n v="1.65"/>
    <n v="1.65"/>
    <n v="0"/>
    <n v="0.05"/>
    <n v="1.7"/>
    <n v="1.7"/>
    <m/>
    <m/>
    <n v="1.65"/>
    <n v="0.05"/>
    <n v="0"/>
    <n v="1.7"/>
    <n v="1.7"/>
    <m/>
    <m/>
    <m/>
    <m/>
    <m/>
    <m/>
    <m/>
    <m/>
    <m/>
    <m/>
    <m/>
    <m/>
    <m/>
  </r>
  <r>
    <s v="Load Pos"/>
    <s v="PLDBLoad Pos46091.4180555556"/>
    <m/>
    <s v="load"/>
    <s v="MCPPLDBLoad Posload"/>
    <s v="MCPPLDBLoad Pos"/>
    <x v="0"/>
    <s v="Completed"/>
    <x v="0"/>
    <x v="505"/>
    <s v="Y"/>
    <m/>
    <m/>
    <m/>
    <n v="2602"/>
    <s v="PLDB"/>
    <s v="MCP"/>
    <s v="START load"/>
    <s v="END load"/>
    <d v="2026-03-10T10:02:00"/>
    <d v="2026-03-10T11:00:00"/>
    <d v="2026-03-10T11:00:00"/>
    <s v="NULL"/>
    <s v="Completed"/>
    <x v="91"/>
    <n v="1"/>
    <s v="load"/>
    <n v="0.97"/>
    <n v="0"/>
    <n v="0.97"/>
    <n v="0"/>
    <n v="0"/>
    <n v="0.97"/>
    <m/>
    <m/>
    <n v="0"/>
    <n v="0"/>
    <n v="0.97"/>
    <n v="0"/>
    <n v="0.97"/>
    <m/>
    <m/>
    <m/>
    <m/>
    <m/>
    <m/>
    <m/>
    <m/>
    <m/>
    <m/>
    <m/>
    <m/>
    <m/>
  </r>
  <r>
    <s v="CSRBB Planning"/>
    <s v="LUDBCSRBB Planning46091.4229166667"/>
    <m/>
    <s v="import CSRBB strategies"/>
    <s v="MCPLUDBCSRBB Planningimport CSRBB strategies"/>
    <s v="MCPLUDBCSRBB Planning"/>
    <x v="1"/>
    <s v="For Rerun"/>
    <x v="0"/>
    <x v="506"/>
    <s v="Y"/>
    <m/>
    <m/>
    <m/>
    <n v="2602"/>
    <s v="LUDB"/>
    <s v="MCP"/>
    <s v="START import CSRBB strategies"/>
    <s v="END import CSRBB strategies"/>
    <d v="2026-03-10T10:09:00"/>
    <d v="2026-03-10T11:00:00"/>
    <d v="2026-03-10T11:00:00"/>
    <s v="NULL"/>
    <s v="Completed"/>
    <x v="180"/>
    <n v="1"/>
    <s v="import CSRBB strategies"/>
    <n v="0.85"/>
    <n v="0.85"/>
    <n v="0"/>
    <n v="0"/>
    <n v="0.85"/>
    <n v="0.85"/>
    <m/>
    <m/>
    <n v="0.85"/>
    <n v="0"/>
    <n v="0"/>
    <n v="0.85"/>
    <n v="0.85"/>
    <m/>
    <m/>
    <m/>
    <m/>
    <m/>
    <m/>
    <m/>
    <m/>
    <m/>
    <m/>
    <m/>
    <m/>
    <m/>
  </r>
  <r>
    <s v="KR"/>
    <s v="FRDBKR46091.425"/>
    <m/>
    <s v="bpv-kr valuation QRM reporter exports"/>
    <s v="MCPFRDBKRbpv-kr valuation QRM reporter exports"/>
    <s v="MCPFRDBKR"/>
    <x v="0"/>
    <s v="Completed"/>
    <x v="0"/>
    <x v="507"/>
    <s v="Y"/>
    <m/>
    <m/>
    <m/>
    <n v="2602"/>
    <s v="FRDB"/>
    <s v="MCP"/>
    <s v="START bpv-kr valuation QRM reporter exports"/>
    <s v="END bpv-kr valuation QRM reporter exports"/>
    <d v="2026-03-10T10:12:00"/>
    <d v="2026-03-10T10:12:00"/>
    <d v="2026-03-10T10:16:00"/>
    <s v="NULL"/>
    <s v="Completed"/>
    <x v="175"/>
    <n v="1"/>
    <s v="bpv-kr valuation QRM reporter exports"/>
    <n v="0"/>
    <n v="0"/>
    <n v="0"/>
    <n v="0"/>
    <n v="0"/>
    <n v="0"/>
    <m/>
    <m/>
    <n v="0"/>
    <n v="0"/>
    <n v="0"/>
    <n v="0"/>
    <n v="0"/>
    <m/>
    <m/>
    <m/>
    <m/>
    <m/>
    <m/>
    <m/>
    <m/>
    <m/>
    <m/>
    <m/>
    <m/>
    <m/>
  </r>
  <r>
    <s v="Load Pos"/>
    <s v="AUDBLoad Pos46091.425"/>
    <m/>
    <s v="Stratification"/>
    <s v="MCPAUDBLoad PosStratification"/>
    <s v="MCPAUDBLoad Pos"/>
    <x v="0"/>
    <s v="Completed"/>
    <x v="0"/>
    <x v="508"/>
    <s v="Y"/>
    <m/>
    <m/>
    <m/>
    <n v="2602"/>
    <s v="AUDB"/>
    <s v="MCP"/>
    <s v="START Stratification"/>
    <s v="END Stratification"/>
    <d v="2026-03-10T10:12:00"/>
    <d v="2026-03-10T10:17:00"/>
    <d v="2026-03-10T10:17:00"/>
    <s v="NULL"/>
    <s v="Completed"/>
    <x v="179"/>
    <n v="1"/>
    <s v="Stratification"/>
    <n v="0.08"/>
    <n v="0"/>
    <n v="0.08"/>
    <n v="0"/>
    <n v="0"/>
    <n v="0.08"/>
    <m/>
    <m/>
    <n v="0"/>
    <n v="0"/>
    <n v="0.08"/>
    <n v="0"/>
    <n v="0.08"/>
    <m/>
    <m/>
    <m/>
    <m/>
    <m/>
    <m/>
    <m/>
    <m/>
    <m/>
    <m/>
    <m/>
    <m/>
    <m/>
  </r>
  <r>
    <s v="Valuation AIC"/>
    <s v="FRDBValuation AIC46091.4277777778"/>
    <m/>
    <s v="load AIC Spreads"/>
    <s v="MCPFRDBValuation AICload AIC Spreads"/>
    <s v="MCPFRDBValuation AIC"/>
    <x v="0"/>
    <s v="Completed"/>
    <x v="0"/>
    <x v="509"/>
    <s v="Y"/>
    <m/>
    <m/>
    <m/>
    <n v="2602"/>
    <s v="FRDB"/>
    <s v="MCP"/>
    <s v="START load AIC Spreads"/>
    <s v="END load AIC Spreads"/>
    <d v="2026-03-10T10:16:00"/>
    <d v="2026-03-10T10:27:00"/>
    <d v="2026-03-10T10:27:00"/>
    <s v="NULL"/>
    <s v="Completed"/>
    <x v="181"/>
    <n v="1"/>
    <s v="load AIC Spreads"/>
    <n v="0.18"/>
    <n v="0"/>
    <n v="0.18"/>
    <n v="0"/>
    <n v="0"/>
    <n v="0.18"/>
    <m/>
    <m/>
    <n v="0"/>
    <n v="0"/>
    <n v="0.18"/>
    <n v="0"/>
    <n v="0.18"/>
    <m/>
    <m/>
    <m/>
    <m/>
    <m/>
    <m/>
    <m/>
    <m/>
    <m/>
    <m/>
    <m/>
    <m/>
    <m/>
  </r>
  <r>
    <s v="Load Pos"/>
    <s v="AUDBLoad Pos46091.4284722222"/>
    <m/>
    <s v="Position report OLAP exports"/>
    <s v="MCPAUDBLoad PosPosition report OLAP exports"/>
    <s v="MCPAUDBLoad Pos"/>
    <x v="0"/>
    <s v="Completed"/>
    <x v="0"/>
    <x v="510"/>
    <s v="Y"/>
    <m/>
    <m/>
    <m/>
    <n v="2602"/>
    <s v="AUDB"/>
    <s v="MCP"/>
    <s v="START Position report OLAP exports"/>
    <s v="END Position report OLAP exports"/>
    <d v="2026-03-10T10:17:00"/>
    <d v="2026-03-10T10:24:00"/>
    <d v="2026-03-10T10:24:00"/>
    <s v="NULL"/>
    <s v="Completed"/>
    <x v="179"/>
    <n v="1"/>
    <s v="Position report OLAP exports"/>
    <n v="0.12"/>
    <n v="0"/>
    <n v="0.12"/>
    <n v="0"/>
    <n v="0"/>
    <n v="0.12"/>
    <m/>
    <m/>
    <n v="0"/>
    <n v="0"/>
    <n v="0.12"/>
    <n v="0"/>
    <n v="0.12"/>
    <m/>
    <m/>
    <m/>
    <m/>
    <m/>
    <m/>
    <m/>
    <m/>
    <m/>
    <m/>
    <m/>
    <m/>
    <m/>
  </r>
  <r>
    <s v="Load Market"/>
    <s v="FRDBLoad Market46091.4333333333"/>
    <m/>
    <s v="load Market"/>
    <s v="MRPFRDBLoad Marketload Market"/>
    <s v="MRPFRDBLoad Market"/>
    <x v="0"/>
    <s v="Completed"/>
    <x v="0"/>
    <x v="511"/>
    <s v="N"/>
    <m/>
    <m/>
    <m/>
    <n v="2602"/>
    <s v="FRDB"/>
    <s v="MRP"/>
    <s v="START load Market"/>
    <s v="END load Market"/>
    <d v="2026-03-10T10:24:00"/>
    <d v="2026-03-10T11:02:00"/>
    <d v="2026-03-10T11:03:00"/>
    <s v="NULL"/>
    <s v="Completed"/>
    <x v="182"/>
    <n v="1"/>
    <s v="load Market"/>
    <n v="0.63"/>
    <n v="0"/>
    <n v="0.63"/>
    <n v="0"/>
    <n v="0"/>
    <n v="0.63"/>
    <m/>
    <m/>
    <n v="0"/>
    <n v="0"/>
    <n v="0.63"/>
    <n v="0"/>
    <n v="0.63"/>
    <m/>
    <m/>
    <m/>
    <m/>
    <m/>
    <m/>
    <m/>
    <m/>
    <m/>
    <m/>
    <m/>
    <m/>
    <m/>
  </r>
  <r>
    <s v="Load Pos"/>
    <s v="AUDBLoad Pos46091.4333333333"/>
    <m/>
    <s v="copy from"/>
    <s v="MCPAUDBLoad Poscopy from"/>
    <s v="MCPAUDBLoad Pos"/>
    <x v="0"/>
    <s v="Completed"/>
    <x v="0"/>
    <x v="512"/>
    <s v="Y"/>
    <m/>
    <m/>
    <m/>
    <n v="2602"/>
    <s v="AUDB"/>
    <s v="MCP"/>
    <s v="START copy from"/>
    <s v="END copy from"/>
    <d v="2026-03-10T10:24:00"/>
    <d v="2026-03-10T10:25:00"/>
    <d v="2026-03-10T10:26:00"/>
    <s v="NULL"/>
    <s v="Completed"/>
    <x v="179"/>
    <n v="1"/>
    <s v="copy from"/>
    <n v="0.02"/>
    <n v="0.02"/>
    <n v="0"/>
    <n v="0.02"/>
    <n v="0.04"/>
    <n v="0.04"/>
    <m/>
    <m/>
    <n v="0.02"/>
    <n v="0.02"/>
    <n v="0"/>
    <n v="0.04"/>
    <n v="0.04"/>
    <m/>
    <m/>
    <m/>
    <m/>
    <m/>
    <m/>
    <m/>
    <m/>
    <m/>
    <m/>
    <m/>
    <m/>
    <m/>
  </r>
  <r>
    <s v="Valuation (NPV)"/>
    <s v="AUDBValuation (NPV)46091.4347222222"/>
    <m/>
    <s v="portfolio valuation run"/>
    <s v="MCPAUDBValuation (NPV)portfolio valuation run"/>
    <s v="MCPAUDBValuation (NPV)"/>
    <x v="0"/>
    <s v="Completed"/>
    <x v="0"/>
    <x v="513"/>
    <s v="Y"/>
    <m/>
    <m/>
    <m/>
    <n v="2602"/>
    <s v="AUDB"/>
    <s v="MCP"/>
    <s v="START portfolio valuation run"/>
    <s v="END portfolio valuation run"/>
    <d v="2026-03-10T10:26:00"/>
    <d v="2026-03-10T10:48:00"/>
    <d v="2026-03-10T10:48:00"/>
    <s v="NULL"/>
    <s v="Completed"/>
    <x v="183"/>
    <n v="1"/>
    <s v="portfolio valuation run"/>
    <n v="0.37"/>
    <n v="0"/>
    <n v="0.37"/>
    <n v="0"/>
    <n v="0"/>
    <n v="0.37"/>
    <m/>
    <m/>
    <n v="0"/>
    <n v="0"/>
    <n v="0.37"/>
    <n v="0"/>
    <n v="0.37"/>
    <m/>
    <m/>
    <m/>
    <m/>
    <m/>
    <m/>
    <m/>
    <m/>
    <m/>
    <m/>
    <m/>
    <m/>
    <m/>
  </r>
  <r>
    <s v="Valuation AIC"/>
    <s v="FRDBValuation AIC46091.4354166667"/>
    <m/>
    <s v="AIC portfolio valuation run"/>
    <s v="MCPFRDBValuation AICAIC portfolio valuation run"/>
    <s v="MCPFRDBValuation AIC"/>
    <x v="0"/>
    <s v="Completed"/>
    <x v="0"/>
    <x v="514"/>
    <s v="Y"/>
    <m/>
    <m/>
    <m/>
    <n v="2602"/>
    <s v="FRDB"/>
    <s v="MCP"/>
    <s v="START AIC portfolio valuation run"/>
    <s v="END AIC portfolio valuation run"/>
    <d v="2026-03-10T10:27:00"/>
    <d v="2026-03-10T10:42:00"/>
    <d v="2026-03-10T10:43:00"/>
    <s v="NULL"/>
    <s v="Completed"/>
    <x v="181"/>
    <n v="1"/>
    <s v="AIC portfolio valuation run"/>
    <n v="0.25"/>
    <n v="0"/>
    <n v="0.25"/>
    <n v="0"/>
    <n v="0"/>
    <n v="0.25"/>
    <m/>
    <m/>
    <n v="0"/>
    <n v="0"/>
    <n v="0.25"/>
    <n v="0"/>
    <n v="0.25"/>
    <m/>
    <m/>
    <m/>
    <m/>
    <m/>
    <m/>
    <m/>
    <m/>
    <m/>
    <m/>
    <m/>
    <m/>
    <m/>
  </r>
  <r>
    <s v="CSRBB Planning"/>
    <s v="RODBCSRBB Planning46091.4430555556"/>
    <m/>
    <s v="CSRBB Planning Run"/>
    <s v="MCPRODBCSRBB PlanningCSRBB Planning Run"/>
    <s v="MCPRODBCSRBB Planning"/>
    <x v="0"/>
    <s v="Completed"/>
    <x v="0"/>
    <x v="515"/>
    <s v="Y"/>
    <m/>
    <m/>
    <m/>
    <n v="2602"/>
    <s v="RODB"/>
    <s v="MCP"/>
    <s v="START CSRBB Planning Run"/>
    <s v="END CSRBB Planning Run"/>
    <d v="2026-03-10T10:38:00"/>
    <d v="2026-03-10T11:30:00"/>
    <d v="2026-03-10T11:30:00"/>
    <s v="NULL"/>
    <s v="Completed"/>
    <x v="176"/>
    <n v="1"/>
    <s v="CSRBB Planning Run"/>
    <n v="0.87"/>
    <n v="0"/>
    <n v="0.87"/>
    <n v="0"/>
    <n v="0"/>
    <n v="0.87"/>
    <m/>
    <m/>
    <n v="0"/>
    <n v="0"/>
    <n v="0.87"/>
    <n v="0"/>
    <n v="0.87"/>
    <m/>
    <m/>
    <m/>
    <m/>
    <m/>
    <m/>
    <m/>
    <m/>
    <m/>
    <m/>
    <m/>
    <m/>
    <m/>
  </r>
  <r>
    <s v="Load Pos"/>
    <s v="NLRBLoad Pos46091.4430555556"/>
    <m/>
    <s v="load"/>
    <s v="MCPNLRBLoad Posload"/>
    <s v="MCPNLRBLoad Pos"/>
    <x v="0"/>
    <s v="Completed"/>
    <x v="0"/>
    <x v="516"/>
    <s v="Y"/>
    <m/>
    <m/>
    <m/>
    <n v="2602"/>
    <s v="NLRB"/>
    <s v="MCP"/>
    <s v="START load"/>
    <s v="END load"/>
    <d v="2026-03-10T10:38:00"/>
    <d v="2026-03-10T12:02:00"/>
    <d v="2026-03-10T12:02:00"/>
    <s v="NULL"/>
    <s v="Completed"/>
    <x v="184"/>
    <n v="1"/>
    <s v="load"/>
    <n v="1.4"/>
    <n v="1.4"/>
    <n v="0"/>
    <n v="0"/>
    <n v="1.4"/>
    <n v="1.4"/>
    <m/>
    <m/>
    <n v="1.4"/>
    <n v="0"/>
    <n v="0"/>
    <n v="1.4"/>
    <n v="1.4"/>
    <m/>
    <m/>
    <m/>
    <m/>
    <m/>
    <m/>
    <m/>
    <m/>
    <m/>
    <m/>
    <m/>
    <m/>
    <m/>
  </r>
  <r>
    <s v="Import Strategies"/>
    <s v="FRDBImport Strategies46091.4465277778"/>
    <m/>
    <s v="import strategies"/>
    <s v="MCPFRDBImport Strategiesimport strategies"/>
    <s v="MCPFRDBImport Strategies"/>
    <x v="0"/>
    <s v="Completed"/>
    <x v="0"/>
    <x v="517"/>
    <s v="Y"/>
    <m/>
    <m/>
    <m/>
    <n v="2602"/>
    <s v="FRDB"/>
    <s v="MCP"/>
    <s v="START import strategies"/>
    <s v="END import strategies"/>
    <d v="2026-03-10T10:43:00"/>
    <d v="2026-03-10T10:50:00"/>
    <d v="2026-03-10T11:02:00"/>
    <s v="NULL"/>
    <s v="Completed"/>
    <x v="185"/>
    <n v="1"/>
    <s v="import strategies"/>
    <n v="0.12"/>
    <n v="0"/>
    <n v="0.12"/>
    <n v="0"/>
    <n v="0"/>
    <n v="0.12"/>
    <m/>
    <m/>
    <n v="0"/>
    <n v="0"/>
    <n v="0.12"/>
    <n v="0"/>
    <n v="0.12"/>
    <m/>
    <m/>
    <m/>
    <m/>
    <m/>
    <m/>
    <m/>
    <m/>
    <m/>
    <m/>
    <m/>
    <m/>
    <m/>
  </r>
  <r>
    <s v="Planning (NII)"/>
    <s v="BEGTPlanning (NII)46091.4479166667"/>
    <m/>
    <s v="planning run exports"/>
    <s v="MCPBEGTPlanning (NII)planning run exports"/>
    <s v="MCPBEGTPlanning (NII)"/>
    <x v="1"/>
    <s v="For Rerun"/>
    <x v="0"/>
    <x v="518"/>
    <s v="Y"/>
    <m/>
    <m/>
    <m/>
    <n v="2602"/>
    <s v="BEGT"/>
    <s v="MCP"/>
    <s v="START planning run exports"/>
    <s v="NULL"/>
    <d v="2026-03-10T10:45:00"/>
    <d v="2026-03-10T11:13:00"/>
    <d v="2026-03-10T11:19:00"/>
    <s v="NULL"/>
    <s v="Stopped"/>
    <x v="186"/>
    <n v="3"/>
    <s v="planning run exports"/>
    <n v="0.47"/>
    <n v="0.47"/>
    <n v="0"/>
    <n v="0.1"/>
    <n v="0.56999999999999995"/>
    <n v="0.56999999999999995"/>
    <m/>
    <m/>
    <n v="0.47"/>
    <n v="0.1"/>
    <n v="0"/>
    <n v="0.56999999999999995"/>
    <n v="0.56999999999999995"/>
    <m/>
    <m/>
    <m/>
    <m/>
    <m/>
    <m/>
    <m/>
    <m/>
    <m/>
    <m/>
    <m/>
    <m/>
    <m/>
  </r>
  <r>
    <s v="Valuation (NPV)"/>
    <s v="AUDBValuation (NPV)46091.45"/>
    <m/>
    <s v="Light Maintenance Portfolio Valuation"/>
    <s v="MCPAUDBValuation (NPV)Light Maintenance Portfolio Valuation"/>
    <s v="MCPAUDBValuation (NPV)"/>
    <x v="0"/>
    <s v="Completed"/>
    <x v="0"/>
    <x v="519"/>
    <s v="Y"/>
    <m/>
    <m/>
    <m/>
    <n v="2602"/>
    <s v="AUDB"/>
    <s v="MCP"/>
    <s v="START Light Maintenance Portfolio Valuation"/>
    <s v="END Light Maintenance Portfolio Valuation"/>
    <d v="2026-03-10T10:48:00"/>
    <d v="2026-03-10T10:56:00"/>
    <d v="2026-03-10T10:56:00"/>
    <s v="NULL"/>
    <s v="Completed"/>
    <x v="183"/>
    <n v="1"/>
    <s v="Light Maintenance Portfolio Valuation"/>
    <n v="0.13"/>
    <n v="0"/>
    <n v="0.13"/>
    <n v="0"/>
    <n v="0"/>
    <n v="0.13"/>
    <m/>
    <m/>
    <n v="0"/>
    <n v="0"/>
    <n v="0.13"/>
    <n v="0"/>
    <n v="0.13"/>
    <m/>
    <m/>
    <m/>
    <m/>
    <m/>
    <m/>
    <m/>
    <m/>
    <m/>
    <m/>
    <m/>
    <m/>
    <m/>
  </r>
  <r>
    <s v="Valuation (NPV)"/>
    <s v="AUDBValuation (NPV)46091.4555555556"/>
    <m/>
    <s v="valuation report OLAP exports"/>
    <s v="MCPAUDBValuation (NPV)valuation report OLAP exports"/>
    <s v="MCPAUDBValuation (NPV)"/>
    <x v="0"/>
    <s v="Completed"/>
    <x v="0"/>
    <x v="520"/>
    <s v="Y"/>
    <m/>
    <m/>
    <m/>
    <n v="2602"/>
    <s v="AUDB"/>
    <s v="MCP"/>
    <s v="START valuation report OLAP exports"/>
    <s v="END valuation report OLAP exports"/>
    <d v="2026-03-10T10:56:00"/>
    <d v="2026-03-10T11:12:00"/>
    <d v="2026-03-10T11:12:00"/>
    <s v="NULL"/>
    <s v="Completed"/>
    <x v="183"/>
    <n v="1"/>
    <s v="valuation report OLAP exports"/>
    <n v="0.27"/>
    <n v="0"/>
    <n v="0.27"/>
    <n v="0"/>
    <n v="0"/>
    <n v="0.27"/>
    <m/>
    <m/>
    <n v="0"/>
    <n v="0"/>
    <n v="0.27"/>
    <n v="0"/>
    <n v="0.27"/>
    <m/>
    <m/>
    <m/>
    <m/>
    <m/>
    <m/>
    <m/>
    <m/>
    <m/>
    <m/>
    <m/>
    <m/>
    <m/>
  </r>
  <r>
    <s v="Load Pos"/>
    <s v="PLDBLoad Pos46091.4583333333"/>
    <m/>
    <s v="load NTG"/>
    <s v="MCPPLDBLoad Posload NTG"/>
    <s v="MCPPLDBLoad Pos"/>
    <x v="0"/>
    <s v="Completed"/>
    <x v="0"/>
    <x v="521"/>
    <s v="Y"/>
    <m/>
    <m/>
    <m/>
    <n v="2602"/>
    <s v="PLDB"/>
    <s v="MCP"/>
    <s v="START load NTG"/>
    <s v="END load NTG"/>
    <d v="2026-03-10T11:00:00"/>
    <d v="2026-03-10T11:00:00"/>
    <d v="2026-03-10T11:00:00"/>
    <s v="NULL"/>
    <s v="Completed"/>
    <x v="91"/>
    <n v="1"/>
    <s v="load NTG"/>
    <n v="0"/>
    <n v="0"/>
    <n v="0"/>
    <n v="0"/>
    <n v="0"/>
    <n v="0"/>
    <m/>
    <m/>
    <n v="0"/>
    <n v="0"/>
    <n v="0"/>
    <n v="0"/>
    <n v="0"/>
    <m/>
    <m/>
    <m/>
    <m/>
    <m/>
    <m/>
    <m/>
    <m/>
    <m/>
    <m/>
    <m/>
    <m/>
    <m/>
  </r>
  <r>
    <s v="Load Pos"/>
    <s v="PLDBLoad Pos46091.4583333333"/>
    <m/>
    <s v="Stratification"/>
    <s v="MCPPLDBLoad PosStratification"/>
    <s v="MCPPLDBLoad Pos"/>
    <x v="0"/>
    <s v="Completed"/>
    <x v="1"/>
    <x v="522"/>
    <s v="Y"/>
    <m/>
    <m/>
    <m/>
    <n v="2602"/>
    <s v="PLDB"/>
    <s v="MCP"/>
    <s v="START Stratification"/>
    <s v="NULL"/>
    <d v="2026-03-10T11:00:00"/>
    <s v="NULL"/>
    <d v="2026-03-10T11:13:00"/>
    <s v="NULL"/>
    <s v="Stopped"/>
    <x v="91"/>
    <n v="1"/>
    <s v="Stratification"/>
    <s v="NULL"/>
    <n v="0"/>
    <s v="NULL"/>
    <n v="0"/>
    <n v="0"/>
    <s v="NULL"/>
    <m/>
    <m/>
    <n v="0"/>
    <n v="0"/>
    <s v="NULL"/>
    <n v="0"/>
    <s v="NULL"/>
    <m/>
    <m/>
    <m/>
    <m/>
    <m/>
    <m/>
    <m/>
    <m/>
    <m/>
    <m/>
    <m/>
    <m/>
    <m/>
  </r>
  <r>
    <s v="CSRBB Planning"/>
    <s v="LUDBCSRBB Planning46091.4583333333"/>
    <m/>
    <s v="CSRBB Planning Run"/>
    <s v="MCPLUDBCSRBB PlanningCSRBB Planning Run"/>
    <s v="MCPLUDBCSRBB Planning"/>
    <x v="1"/>
    <s v="For Rerun"/>
    <x v="0"/>
    <x v="523"/>
    <s v="Y"/>
    <m/>
    <m/>
    <m/>
    <n v="2602"/>
    <s v="LUDB"/>
    <s v="MCP"/>
    <s v="START CSRBB Planning Run"/>
    <s v="END CSRBB Planning Run"/>
    <d v="2026-03-10T11:00:00"/>
    <d v="2026-03-10T11:40:00"/>
    <d v="2026-03-11T06:24:00"/>
    <s v="NULL"/>
    <s v="Completed"/>
    <x v="180"/>
    <n v="1"/>
    <s v="CSRBB Planning Run"/>
    <n v="0.67"/>
    <n v="0.67"/>
    <n v="0"/>
    <n v="7.73"/>
    <n v="8.4"/>
    <n v="8.4"/>
    <m/>
    <m/>
    <n v="0.67"/>
    <n v="7.73"/>
    <n v="0"/>
    <n v="8.4"/>
    <n v="8.4"/>
    <m/>
    <m/>
    <m/>
    <m/>
    <m/>
    <m/>
    <m/>
    <m/>
    <m/>
    <m/>
    <m/>
    <m/>
    <m/>
  </r>
  <r>
    <s v="Planning (NII)"/>
    <s v="FRDBPlanning (NII)46091.4597222222"/>
    <m/>
    <s v="planning run01"/>
    <s v="MCPFRDBPlanning (NII)planning run01"/>
    <s v="MCPFRDBPlanning (NII)"/>
    <x v="0"/>
    <s v="Completed"/>
    <x v="0"/>
    <x v="524"/>
    <s v="Y"/>
    <m/>
    <m/>
    <m/>
    <n v="2602"/>
    <s v="FRDB"/>
    <s v="MCP"/>
    <s v="START planning run01"/>
    <s v="END planning run01"/>
    <d v="2026-03-10T11:02:00"/>
    <d v="2026-03-10T15:07:00"/>
    <d v="2026-03-10T15:07:00"/>
    <s v="NULL"/>
    <s v="Completed"/>
    <x v="187"/>
    <n v="1"/>
    <s v="planning run01"/>
    <n v="4.08"/>
    <n v="0"/>
    <n v="4.08"/>
    <n v="0"/>
    <n v="0"/>
    <n v="4.08"/>
    <m/>
    <m/>
    <n v="0"/>
    <n v="0"/>
    <n v="4.08"/>
    <n v="0"/>
    <n v="4.08"/>
    <m/>
    <m/>
    <m/>
    <m/>
    <m/>
    <m/>
    <m/>
    <m/>
    <m/>
    <m/>
    <m/>
    <m/>
    <m/>
  </r>
  <r>
    <s v="Planning (NII)"/>
    <s v="DEGTPlanning (NII)46091.4597222222"/>
    <m/>
    <s v="planning run exports"/>
    <s v="MCPDEGTPlanning (NII)planning run exports"/>
    <s v="MCPDEGTPlanning (NII)"/>
    <x v="1"/>
    <s v="For Rerun"/>
    <x v="0"/>
    <x v="525"/>
    <s v="Y"/>
    <m/>
    <m/>
    <m/>
    <n v="2602"/>
    <s v="DEGT"/>
    <s v="MCP"/>
    <s v="START planning run exports"/>
    <s v="NULL"/>
    <d v="2026-03-10T11:02:00"/>
    <d v="2026-03-10T11:12:00"/>
    <d v="2026-03-10T11:19:00"/>
    <s v="NULL"/>
    <s v="Stopped"/>
    <x v="188"/>
    <n v="2"/>
    <s v="planning run exports"/>
    <n v="0.17"/>
    <n v="0.17"/>
    <n v="0"/>
    <n v="0.12"/>
    <n v="0.28999999999999998"/>
    <n v="0.28999999999999998"/>
    <m/>
    <m/>
    <n v="0.17"/>
    <n v="0.12"/>
    <n v="0"/>
    <n v="0.28999999999999998"/>
    <n v="0.28999999999999998"/>
    <m/>
    <m/>
    <m/>
    <m/>
    <m/>
    <m/>
    <m/>
    <m/>
    <m/>
    <m/>
    <m/>
    <m/>
    <m/>
  </r>
  <r>
    <s v="Load Pos"/>
    <s v="FRDBLoad Pos46091.4604166667"/>
    <m/>
    <s v="load Portfolio"/>
    <s v="MRPFRDBLoad Posload Portfolio"/>
    <s v="MRPFRDBLoad Pos"/>
    <x v="0"/>
    <s v="Completed"/>
    <x v="0"/>
    <x v="526"/>
    <s v="Y"/>
    <m/>
    <m/>
    <m/>
    <n v="2602"/>
    <s v="FRDB"/>
    <s v="MRP"/>
    <s v="START load Portfolio"/>
    <s v="END load Portfolio"/>
    <d v="2026-03-10T11:03:00"/>
    <d v="2026-03-10T11:24:00"/>
    <d v="2026-03-10T11:24:00"/>
    <s v="NULL"/>
    <s v="Completed"/>
    <x v="189"/>
    <n v="1"/>
    <s v="load Portfolio"/>
    <n v="0.35"/>
    <n v="0"/>
    <n v="0.35"/>
    <n v="0"/>
    <n v="0"/>
    <n v="0.35"/>
    <m/>
    <m/>
    <n v="0"/>
    <n v="0"/>
    <n v="0.35"/>
    <n v="0"/>
    <n v="0.35"/>
    <m/>
    <m/>
    <m/>
    <m/>
    <m/>
    <m/>
    <m/>
    <m/>
    <m/>
    <m/>
    <m/>
    <m/>
    <m/>
  </r>
  <r>
    <s v="Valuation (NPV)"/>
    <s v="AUDBValuation (NPV)46091.4666666667"/>
    <m/>
    <s v="valuation run QRM Reporter exports"/>
    <s v="MCPAUDBValuation (NPV)valuation run QRM Reporter exports"/>
    <s v="MCPAUDBValuation (NPV)"/>
    <x v="0"/>
    <s v="Completed"/>
    <x v="0"/>
    <x v="527"/>
    <s v="Y"/>
    <m/>
    <m/>
    <m/>
    <n v="2602"/>
    <s v="AUDB"/>
    <s v="MCP"/>
    <s v="START valuation run QRM Reporter exports"/>
    <s v="END valuation run QRM Reporter exports"/>
    <d v="2026-03-10T11:12:00"/>
    <d v="2026-03-10T11:18:00"/>
    <d v="2026-03-10T11:26:00"/>
    <s v="NULL"/>
    <s v="Completed"/>
    <x v="183"/>
    <n v="1"/>
    <s v="valuation run QRM Reporter exports"/>
    <n v="0.1"/>
    <n v="0"/>
    <n v="0.1"/>
    <n v="0"/>
    <n v="0"/>
    <n v="0.1"/>
    <m/>
    <m/>
    <n v="0"/>
    <n v="0"/>
    <n v="0.1"/>
    <n v="0"/>
    <n v="0.1"/>
    <m/>
    <m/>
    <m/>
    <m/>
    <m/>
    <m/>
    <m/>
    <m/>
    <m/>
    <m/>
    <m/>
    <m/>
    <m/>
  </r>
  <r>
    <s v="Optimization"/>
    <s v="BEDBOptimization46091.4673611111"/>
    <m/>
    <s v="CFM optimization1"/>
    <s v="MRPBEDBOptimizationCFM optimization1"/>
    <s v="MRPBEDBOptimization"/>
    <x v="0"/>
    <s v="Completed"/>
    <x v="0"/>
    <x v="528"/>
    <s v="N"/>
    <m/>
    <m/>
    <m/>
    <n v="2602"/>
    <s v="BEDB"/>
    <s v="MRP"/>
    <s v="START CFM optimization1"/>
    <s v="END CFM optimization1"/>
    <d v="2026-03-10T11:13:00"/>
    <d v="2026-03-10T12:50:00"/>
    <d v="2026-03-10T12:50:00"/>
    <s v="NULL"/>
    <s v="Completed"/>
    <x v="190"/>
    <n v="3"/>
    <s v="CFM optimization1"/>
    <n v="1.62"/>
    <n v="0"/>
    <n v="1.62"/>
    <n v="0"/>
    <n v="0"/>
    <n v="1.62"/>
    <m/>
    <m/>
    <n v="0"/>
    <n v="0"/>
    <n v="1.62"/>
    <n v="0"/>
    <n v="1.62"/>
    <m/>
    <m/>
    <m/>
    <m/>
    <m/>
    <m/>
    <m/>
    <m/>
    <m/>
    <m/>
    <m/>
    <m/>
    <m/>
  </r>
  <r>
    <s v="Valuation (NPV)"/>
    <s v="PLDBValuation (NPV)46091.4673611111"/>
    <m/>
    <s v="portfolio valuation run"/>
    <s v="MCPPLDBValuation (NPV)portfolio valuation run"/>
    <s v="MCPPLDBValuation (NPV)"/>
    <x v="0"/>
    <s v="Completed"/>
    <x v="0"/>
    <x v="529"/>
    <s v="Y"/>
    <m/>
    <m/>
    <m/>
    <n v="2602"/>
    <s v="PLDB"/>
    <s v="MCP"/>
    <s v="START portfolio valuation run"/>
    <s v="END portfolio valuation run"/>
    <d v="2026-03-10T11:13:00"/>
    <d v="2026-03-10T14:14:00"/>
    <d v="2026-03-10T14:14:00"/>
    <s v="NULL"/>
    <s v="Completed"/>
    <x v="92"/>
    <n v="1"/>
    <s v="portfolio valuation run"/>
    <n v="3.02"/>
    <n v="3.02"/>
    <n v="0"/>
    <n v="0"/>
    <n v="3.02"/>
    <n v="3.02"/>
    <m/>
    <m/>
    <n v="3.02"/>
    <n v="0"/>
    <n v="0"/>
    <n v="3.02"/>
    <n v="3.02"/>
    <m/>
    <m/>
    <m/>
    <m/>
    <m/>
    <m/>
    <m/>
    <m/>
    <m/>
    <m/>
    <m/>
    <m/>
    <m/>
  </r>
  <r>
    <s v="Planning (NII)"/>
    <s v="BEGTPlanning (NII)46091.4715277778"/>
    <m/>
    <s v="planning run exports"/>
    <s v="MCPBEGTPlanning (NII)planning run exports"/>
    <s v="MCPBEGTPlanning (NII)"/>
    <x v="1"/>
    <s v="For Rerun"/>
    <x v="0"/>
    <x v="530"/>
    <s v="Y"/>
    <m/>
    <m/>
    <m/>
    <n v="2602"/>
    <s v="BEGT"/>
    <s v="MCP"/>
    <s v="START planning run exports"/>
    <s v="END planning run exports"/>
    <d v="2026-03-10T11:19:00"/>
    <d v="2026-03-10T11:59:00"/>
    <d v="2026-03-10T15:08:00"/>
    <s v="NULL"/>
    <s v="Completed"/>
    <x v="186"/>
    <n v="4"/>
    <s v="planning run exports"/>
    <n v="0.67"/>
    <n v="0.67"/>
    <n v="0"/>
    <n v="3.15"/>
    <n v="3.82"/>
    <n v="3.82"/>
    <m/>
    <m/>
    <n v="0.67"/>
    <n v="3.15"/>
    <n v="0"/>
    <n v="3.82"/>
    <n v="3.82"/>
    <m/>
    <m/>
    <m/>
    <m/>
    <m/>
    <m/>
    <m/>
    <m/>
    <m/>
    <m/>
    <m/>
    <m/>
    <m/>
  </r>
  <r>
    <s v="Planning (NII)"/>
    <s v="DEGTPlanning (NII)46091.4715277778"/>
    <m/>
    <s v="planning run exports"/>
    <s v="MCPDEGTPlanning (NII)planning run exports"/>
    <s v="MCPDEGTPlanning (NII)"/>
    <x v="1"/>
    <s v="For Rerun"/>
    <x v="0"/>
    <x v="531"/>
    <s v="Y"/>
    <m/>
    <m/>
    <m/>
    <n v="2602"/>
    <s v="DEGT"/>
    <s v="MCP"/>
    <s v="START planning run exports"/>
    <s v="END planning run exports"/>
    <d v="2026-03-10T11:19:00"/>
    <d v="2026-03-10T11:56:00"/>
    <d v="2026-03-12T16:57:00"/>
    <s v="NULL"/>
    <s v="Completed"/>
    <x v="188"/>
    <n v="3"/>
    <s v="planning run exports"/>
    <n v="0.62"/>
    <n v="0.62"/>
    <n v="0"/>
    <n v="31.02"/>
    <n v="31.64"/>
    <n v="31.64"/>
    <m/>
    <m/>
    <n v="0.62"/>
    <n v="31.02"/>
    <n v="0"/>
    <n v="31.64"/>
    <n v="31.64"/>
    <m/>
    <m/>
    <m/>
    <m/>
    <m/>
    <m/>
    <m/>
    <m/>
    <m/>
    <m/>
    <m/>
    <m/>
    <m/>
  </r>
  <r>
    <s v="Load Pos"/>
    <s v="FRDBLoad Pos46091.475"/>
    <m/>
    <s v="copy from"/>
    <s v="MRPFRDBLoad Poscopy from"/>
    <s v="MRPFRDBLoad Pos"/>
    <x v="0"/>
    <s v="Completed"/>
    <x v="0"/>
    <x v="532"/>
    <s v="Y"/>
    <m/>
    <m/>
    <m/>
    <n v="2602"/>
    <s v="FRDB"/>
    <s v="MRP"/>
    <s v="START copy from"/>
    <s v="END copy from"/>
    <d v="2026-03-10T11:24:00"/>
    <d v="2026-03-10T11:25:00"/>
    <d v="2026-03-10T11:33:00"/>
    <s v="NULL"/>
    <s v="Completed"/>
    <x v="189"/>
    <n v="1"/>
    <s v="copy from"/>
    <n v="0.02"/>
    <n v="0"/>
    <n v="0.02"/>
    <n v="0"/>
    <n v="0"/>
    <n v="0.02"/>
    <m/>
    <m/>
    <n v="0"/>
    <n v="0"/>
    <n v="0.02"/>
    <n v="0"/>
    <n v="0.02"/>
    <m/>
    <m/>
    <m/>
    <m/>
    <m/>
    <m/>
    <m/>
    <m/>
    <m/>
    <m/>
    <m/>
    <m/>
    <m/>
  </r>
  <r>
    <s v="CSRBB Valuation"/>
    <s v="AUDBCSRBB Valuation46091.4763888889"/>
    <m/>
    <s v="CSRBB Portfolio Valuation"/>
    <s v="MCPAUDBCSRBB ValuationCSRBB Portfolio Valuation"/>
    <s v="MCPAUDBCSRBB Valuation"/>
    <x v="0"/>
    <s v="Completed"/>
    <x v="0"/>
    <x v="533"/>
    <s v="Y"/>
    <m/>
    <m/>
    <m/>
    <n v="2602"/>
    <s v="AUDB"/>
    <s v="MCP"/>
    <s v="START CSRBB Portfolio Valuation"/>
    <s v="END CSRBB Portfolio Valuation"/>
    <d v="2026-03-10T11:26:00"/>
    <d v="2026-03-10T11:38:00"/>
    <d v="2026-03-10T11:38:00"/>
    <s v="NULL"/>
    <s v="Completed"/>
    <x v="191"/>
    <n v="1"/>
    <s v="CSRBB Portfolio Valuation"/>
    <n v="0.2"/>
    <n v="0"/>
    <n v="0.2"/>
    <n v="0"/>
    <n v="0"/>
    <n v="0.2"/>
    <m/>
    <m/>
    <n v="0"/>
    <n v="0"/>
    <n v="0.2"/>
    <n v="0"/>
    <n v="0.2"/>
    <m/>
    <m/>
    <m/>
    <m/>
    <m/>
    <m/>
    <m/>
    <m/>
    <m/>
    <m/>
    <m/>
    <m/>
    <m/>
  </r>
  <r>
    <s v="ICDB"/>
    <s v="ICDBICDB46091.4791666667"/>
    <m/>
    <s v="Delete portfolio from"/>
    <s v="MCPICDBICDBDelete portfolio from"/>
    <s v="MCPICDBICDB"/>
    <x v="0"/>
    <s v="Completed"/>
    <x v="0"/>
    <x v="534"/>
    <s v="Y"/>
    <m/>
    <m/>
    <m/>
    <n v="2602"/>
    <s v="ICDB"/>
    <s v="MCP"/>
    <s v="START Delete portfolio from"/>
    <s v="END Delete portfolio from"/>
    <d v="2026-03-10T11:30:00"/>
    <d v="2026-03-10T11:31:00"/>
    <d v="2026-03-10T12:55:00"/>
    <s v="NULL"/>
    <s v="Completed"/>
    <x v="192"/>
    <n v="1"/>
    <s v="Delete portfolio from"/>
    <n v="0.02"/>
    <n v="0"/>
    <n v="0.02"/>
    <n v="0"/>
    <n v="0"/>
    <n v="0.02"/>
    <m/>
    <m/>
    <n v="0"/>
    <n v="0"/>
    <n v="0.02"/>
    <n v="0"/>
    <n v="0.02"/>
    <m/>
    <m/>
    <m/>
    <m/>
    <m/>
    <m/>
    <m/>
    <m/>
    <m/>
    <m/>
    <m/>
    <m/>
    <m/>
  </r>
  <r>
    <s v="CSRBB Planning"/>
    <s v="RODBCSRBB Planning46091.4791666667"/>
    <m/>
    <s v="export to ara"/>
    <s v="MCPRODBCSRBB Planningexport to ara"/>
    <s v="MCPRODBCSRBB Planning"/>
    <x v="0"/>
    <s v="Completed"/>
    <x v="0"/>
    <x v="535"/>
    <s v="Y"/>
    <m/>
    <m/>
    <m/>
    <n v="2602"/>
    <s v="RODB"/>
    <s v="MCP"/>
    <s v="START export to ara"/>
    <s v="END export to ara"/>
    <d v="2026-03-10T11:30:00"/>
    <d v="2026-03-10T11:32:00"/>
    <d v="2026-03-10T11:41:00"/>
    <s v="NULL"/>
    <s v="Completed"/>
    <x v="176"/>
    <n v="1"/>
    <s v="export to ara"/>
    <n v="0.03"/>
    <n v="0"/>
    <n v="0.03"/>
    <n v="0"/>
    <n v="0"/>
    <n v="0.03"/>
    <m/>
    <m/>
    <n v="0"/>
    <n v="0"/>
    <n v="0.03"/>
    <n v="0"/>
    <n v="0.03"/>
    <m/>
    <m/>
    <m/>
    <m/>
    <m/>
    <m/>
    <m/>
    <m/>
    <m/>
    <m/>
    <m/>
    <m/>
    <m/>
  </r>
  <r>
    <s v="Generate Load"/>
    <s v="FRDBGenerate Load46091.48125"/>
    <m/>
    <s v="Generate DD SAV"/>
    <s v="MRPFRDBGenerate LoadGenerate DD SAV"/>
    <s v="MRPFRDBGenerate Load"/>
    <x v="0"/>
    <s v="Completed"/>
    <x v="0"/>
    <x v="536"/>
    <s v="N"/>
    <m/>
    <m/>
    <m/>
    <n v="2602"/>
    <s v="FRDB"/>
    <s v="MRP"/>
    <s v="START Generate DD SAV"/>
    <s v="END Generate DD SAV"/>
    <d v="2026-03-10T11:33:00"/>
    <d v="2026-03-10T11:33:00"/>
    <d v="2026-03-10T11:33:00"/>
    <s v="NULL"/>
    <s v="Completed"/>
    <x v="193"/>
    <n v="1"/>
    <s v="Generate DD SAV"/>
    <n v="0"/>
    <n v="0"/>
    <n v="0"/>
    <n v="0"/>
    <n v="0"/>
    <n v="0"/>
    <m/>
    <m/>
    <n v="0"/>
    <n v="0"/>
    <n v="0"/>
    <n v="0"/>
    <n v="0"/>
    <m/>
    <m/>
    <m/>
    <m/>
    <m/>
    <m/>
    <m/>
    <m/>
    <m/>
    <m/>
    <m/>
    <m/>
    <m/>
  </r>
  <r>
    <s v="Generate Load"/>
    <s v="FRDBGenerate Load46091.48125"/>
    <m/>
    <s v="Load DD SAV"/>
    <s v="MRPFRDBGenerate LoadLoad DD SAV"/>
    <s v="MRPFRDBGenerate Load"/>
    <x v="0"/>
    <s v="Completed"/>
    <x v="0"/>
    <x v="537"/>
    <s v="N"/>
    <m/>
    <m/>
    <m/>
    <n v="2602"/>
    <s v="FRDB"/>
    <s v="MRP"/>
    <s v="START Load DD SAV"/>
    <s v="END Load DD SAV"/>
    <d v="2026-03-10T11:33:00"/>
    <d v="2026-03-10T11:43:00"/>
    <d v="2026-03-10T11:43:00"/>
    <s v="NULL"/>
    <s v="Completed"/>
    <x v="193"/>
    <n v="1"/>
    <s v="Load DD SAV"/>
    <n v="0.17"/>
    <n v="0"/>
    <n v="0.17"/>
    <n v="0"/>
    <n v="0"/>
    <n v="0.17"/>
    <m/>
    <m/>
    <n v="0"/>
    <n v="0"/>
    <n v="0.17"/>
    <n v="0"/>
    <n v="0.17"/>
    <m/>
    <m/>
    <m/>
    <m/>
    <m/>
    <m/>
    <m/>
    <m/>
    <m/>
    <m/>
    <m/>
    <m/>
    <m/>
  </r>
  <r>
    <s v="CSRBB Valuation"/>
    <s v="AUDBCSRBB Valuation46091.4847222222"/>
    <m/>
    <s v="Light Maintenance CSRBB valuation"/>
    <s v="MCPAUDBCSRBB ValuationLight Maintenance CSRBB valuation"/>
    <s v="MCPAUDBCSRBB Valuation"/>
    <x v="0"/>
    <s v="Completed"/>
    <x v="0"/>
    <x v="538"/>
    <s v="Y"/>
    <m/>
    <m/>
    <m/>
    <n v="2602"/>
    <s v="AUDB"/>
    <s v="MCP"/>
    <s v="START Light Maintenance CSRBB valuation"/>
    <s v="END Light Maintenance CSRBB valuation"/>
    <d v="2026-03-10T11:38:00"/>
    <d v="2026-03-10T11:42:00"/>
    <d v="2026-03-10T11:43:00"/>
    <s v="NULL"/>
    <s v="Completed"/>
    <x v="191"/>
    <n v="1"/>
    <s v="Light Maintenance CSRBB valuation"/>
    <n v="7.0000000000000007E-2"/>
    <n v="0"/>
    <n v="7.0000000000000007E-2"/>
    <n v="0"/>
    <n v="0"/>
    <n v="7.0000000000000007E-2"/>
    <m/>
    <m/>
    <n v="0"/>
    <n v="0"/>
    <n v="7.0000000000000007E-2"/>
    <n v="0"/>
    <n v="7.0000000000000007E-2"/>
    <m/>
    <m/>
    <m/>
    <m/>
    <m/>
    <m/>
    <m/>
    <m/>
    <m/>
    <m/>
    <m/>
    <m/>
    <m/>
  </r>
  <r>
    <s v="EC"/>
    <s v="RODBEC46091.4868055556"/>
    <m/>
    <s v="Light Maintenance"/>
    <s v="MCPRODBECLight Maintenance"/>
    <s v="MCPRODBEC"/>
    <x v="0"/>
    <s v="Completed"/>
    <x v="0"/>
    <x v="539"/>
    <s v="Y"/>
    <m/>
    <m/>
    <m/>
    <n v="2602"/>
    <s v="RODB"/>
    <s v="MCP"/>
    <s v="START Light Maintenance"/>
    <s v="END Light Maintenance"/>
    <d v="2026-03-10T11:41:00"/>
    <d v="2026-03-10T11:45:00"/>
    <d v="2026-03-10T11:45:00"/>
    <s v="NULL"/>
    <s v="Completed"/>
    <x v="194"/>
    <n v="3"/>
    <s v="Light Maintenance"/>
    <n v="7.0000000000000007E-2"/>
    <n v="0"/>
    <n v="7.0000000000000007E-2"/>
    <n v="0"/>
    <n v="0"/>
    <n v="7.0000000000000007E-2"/>
    <m/>
    <m/>
    <n v="0"/>
    <n v="0"/>
    <n v="7.0000000000000007E-2"/>
    <n v="0"/>
    <n v="7.0000000000000007E-2"/>
    <m/>
    <m/>
    <m/>
    <m/>
    <m/>
    <m/>
    <m/>
    <m/>
    <m/>
    <m/>
    <m/>
    <m/>
    <m/>
  </r>
  <r>
    <s v="EC"/>
    <s v="BEDBEC46091.4875"/>
    <m/>
    <s v="ing-ec valuation"/>
    <s v="MCPBEDBECing-ec valuation"/>
    <s v="MCPBEDBEC"/>
    <x v="1"/>
    <s v="For Rerun"/>
    <x v="0"/>
    <x v="540"/>
    <s v="Y"/>
    <m/>
    <m/>
    <m/>
    <n v="2602"/>
    <s v="BEDB"/>
    <s v="MCP"/>
    <s v="START ing-ec valuation"/>
    <s v="NULL"/>
    <d v="2026-03-10T11:42:00"/>
    <s v="NULL"/>
    <d v="2026-03-10T15:18:00"/>
    <s v="NULL"/>
    <s v="Stopped"/>
    <x v="195"/>
    <n v="1"/>
    <s v="ing-ec valuation"/>
    <s v="NULL"/>
    <n v="0"/>
    <s v="NULL"/>
    <n v="0"/>
    <n v="0"/>
    <s v="NULL"/>
    <m/>
    <m/>
    <n v="0"/>
    <n v="0"/>
    <s v="NULL"/>
    <n v="0"/>
    <s v="NULL"/>
    <m/>
    <m/>
    <m/>
    <m/>
    <m/>
    <m/>
    <m/>
    <m/>
    <m/>
    <m/>
    <m/>
    <m/>
    <m/>
  </r>
  <r>
    <s v="CSRBB Planning"/>
    <s v="AUDBCSRBB Planning46091.4881944444"/>
    <m/>
    <s v="CSRBB Planning Light Maintenance"/>
    <s v="MCPAUDBCSRBB PlanningCSRBB Planning Light Maintenance"/>
    <s v="MCPAUDBCSRBB Planning"/>
    <x v="0"/>
    <s v="Completed"/>
    <x v="0"/>
    <x v="541"/>
    <s v="Y"/>
    <m/>
    <m/>
    <m/>
    <n v="2602"/>
    <s v="AUDB"/>
    <s v="MCP"/>
    <s v="START CSRBB Planning Light Maintenance"/>
    <s v="END CSRBB Planning Light Maintenance"/>
    <d v="2026-03-10T11:43:00"/>
    <d v="2026-03-10T11:47:00"/>
    <d v="2026-03-10T11:47:00"/>
    <s v="NULL"/>
    <s v="Completed"/>
    <x v="196"/>
    <n v="1"/>
    <s v="CSRBB Planning Light Maintenance"/>
    <n v="7.0000000000000007E-2"/>
    <n v="0"/>
    <n v="7.0000000000000007E-2"/>
    <n v="0"/>
    <n v="0"/>
    <n v="7.0000000000000007E-2"/>
    <m/>
    <m/>
    <n v="0"/>
    <n v="0"/>
    <n v="7.0000000000000007E-2"/>
    <n v="0"/>
    <n v="7.0000000000000007E-2"/>
    <m/>
    <m/>
    <m/>
    <m/>
    <m/>
    <m/>
    <m/>
    <m/>
    <m/>
    <m/>
    <m/>
    <m/>
    <m/>
  </r>
  <r>
    <s v="Generate Load"/>
    <s v="FRDBGenerate Load46091.4881944444"/>
    <m/>
    <s v="Generate DD MOR"/>
    <s v="MRPFRDBGenerate LoadGenerate DD MOR"/>
    <s v="MRPFRDBGenerate Load"/>
    <x v="0"/>
    <s v="Completed"/>
    <x v="0"/>
    <x v="542"/>
    <s v="N"/>
    <m/>
    <m/>
    <m/>
    <n v="2602"/>
    <s v="FRDB"/>
    <s v="MRP"/>
    <s v="START Generate DD MOR"/>
    <s v="END Generate DD MOR"/>
    <d v="2026-03-10T11:43:00"/>
    <d v="2026-03-10T11:44:00"/>
    <d v="2026-03-10T11:44:00"/>
    <s v="NULL"/>
    <s v="Completed"/>
    <x v="197"/>
    <n v="1"/>
    <s v="Generate DD MOR"/>
    <n v="0.02"/>
    <n v="0"/>
    <n v="0.02"/>
    <n v="0"/>
    <n v="0"/>
    <n v="0.02"/>
    <m/>
    <m/>
    <n v="0"/>
    <n v="0"/>
    <n v="0.02"/>
    <n v="0"/>
    <n v="0.02"/>
    <m/>
    <m/>
    <m/>
    <m/>
    <m/>
    <m/>
    <m/>
    <m/>
    <m/>
    <m/>
    <m/>
    <m/>
    <m/>
  </r>
  <r>
    <s v="Generate Load"/>
    <s v="FRDBGenerate Load46091.4888888889"/>
    <m/>
    <s v="Load DD MOR"/>
    <s v="MRPFRDBGenerate LoadLoad DD MOR"/>
    <s v="MRPFRDBGenerate Load"/>
    <x v="0"/>
    <s v="Completed"/>
    <x v="0"/>
    <x v="543"/>
    <s v="N"/>
    <m/>
    <m/>
    <m/>
    <n v="2602"/>
    <s v="FRDB"/>
    <s v="MRP"/>
    <s v="START Load DD MOR"/>
    <s v="END Load DD MOR"/>
    <d v="2026-03-10T11:44:00"/>
    <d v="2026-03-10T11:53:00"/>
    <d v="2026-03-10T11:55:00"/>
    <s v="NULL"/>
    <s v="Completed"/>
    <x v="197"/>
    <n v="1"/>
    <s v="Load DD MOR"/>
    <n v="0.15"/>
    <n v="0"/>
    <n v="0.15"/>
    <n v="0"/>
    <n v="0"/>
    <n v="0.15"/>
    <m/>
    <m/>
    <n v="0"/>
    <n v="0"/>
    <n v="0.15"/>
    <n v="0"/>
    <n v="0.15"/>
    <m/>
    <m/>
    <m/>
    <m/>
    <m/>
    <m/>
    <m/>
    <m/>
    <m/>
    <m/>
    <m/>
    <m/>
    <m/>
  </r>
  <r>
    <s v="EC"/>
    <s v="RODBEC46091.4895833333"/>
    <m/>
    <s v="ing-ec valuation"/>
    <s v="MCPRODBECing-ec valuation"/>
    <s v="MCPRODBEC"/>
    <x v="0"/>
    <s v="Completed"/>
    <x v="0"/>
    <x v="544"/>
    <s v="Y"/>
    <m/>
    <m/>
    <m/>
    <n v="2602"/>
    <s v="RODB"/>
    <s v="MCP"/>
    <s v="START ing-ec valuation"/>
    <s v="END ing-ec valuation"/>
    <d v="2026-03-10T11:45:00"/>
    <d v="2026-03-10T16:34:00"/>
    <d v="2026-03-10T16:34:00"/>
    <s v="NULL"/>
    <s v="Completed"/>
    <x v="194"/>
    <n v="1"/>
    <s v="ing-ec valuation"/>
    <n v="4.82"/>
    <n v="0"/>
    <n v="4.82"/>
    <n v="0"/>
    <n v="0"/>
    <n v="4.82"/>
    <m/>
    <m/>
    <n v="0"/>
    <n v="0"/>
    <n v="4.82"/>
    <n v="0"/>
    <n v="4.82"/>
    <m/>
    <m/>
    <m/>
    <m/>
    <m/>
    <m/>
    <m/>
    <m/>
    <m/>
    <m/>
    <m/>
    <m/>
    <m/>
  </r>
  <r>
    <s v="CSRBB Planning"/>
    <s v="AUDBCSRBB Planning46091.4909722222"/>
    <m/>
    <s v="import CSRBB strategies"/>
    <s v="MCPAUDBCSRBB Planningimport CSRBB strategies"/>
    <s v="MCPAUDBCSRBB Planning"/>
    <x v="0"/>
    <s v="Completed"/>
    <x v="0"/>
    <x v="545"/>
    <s v="Y"/>
    <m/>
    <m/>
    <m/>
    <n v="2602"/>
    <s v="AUDB"/>
    <s v="MCP"/>
    <s v="START import CSRBB strategies"/>
    <s v="END import CSRBB strategies"/>
    <d v="2026-03-10T11:47:00"/>
    <d v="2026-03-10T12:42:00"/>
    <d v="2026-03-10T12:42:00"/>
    <s v="NULL"/>
    <s v="Completed"/>
    <x v="196"/>
    <n v="1"/>
    <s v="import CSRBB strategies"/>
    <n v="0.92"/>
    <n v="0"/>
    <n v="0.92"/>
    <n v="0"/>
    <n v="0"/>
    <n v="0.92"/>
    <m/>
    <m/>
    <n v="0"/>
    <n v="0"/>
    <n v="0.92"/>
    <n v="0"/>
    <n v="0.92"/>
    <m/>
    <m/>
    <m/>
    <m/>
    <m/>
    <m/>
    <m/>
    <m/>
    <m/>
    <m/>
    <m/>
    <m/>
    <m/>
  </r>
  <r>
    <s v="Valuation 1"/>
    <s v="FRDBValuation 146091.4965277778"/>
    <m/>
    <s v="NPV1 run"/>
    <s v="MRPFRDBValuation 1NPV1 run"/>
    <s v="MRPFRDBValuation 1"/>
    <x v="0"/>
    <s v="Completed"/>
    <x v="0"/>
    <x v="546"/>
    <s v="N"/>
    <m/>
    <m/>
    <m/>
    <n v="2602"/>
    <s v="FRDB"/>
    <s v="MRP"/>
    <s v="START NPV1 run"/>
    <s v="END NPV1 run"/>
    <d v="2026-03-10T11:55:00"/>
    <d v="2026-03-10T12:26:00"/>
    <d v="2026-03-10T12:26:00"/>
    <s v="NULL"/>
    <s v="Completed"/>
    <x v="198"/>
    <n v="1"/>
    <s v="NPV1 run"/>
    <n v="0.52"/>
    <n v="0"/>
    <n v="0.52"/>
    <n v="0"/>
    <n v="0"/>
    <n v="0.52"/>
    <m/>
    <m/>
    <n v="0"/>
    <n v="0"/>
    <n v="0.52"/>
    <n v="0"/>
    <n v="0.52"/>
    <m/>
    <m/>
    <m/>
    <m/>
    <m/>
    <m/>
    <m/>
    <m/>
    <m/>
    <m/>
    <m/>
    <m/>
    <m/>
  </r>
  <r>
    <s v="Load Pos"/>
    <s v="NLRBLoad Pos46091.5013888889"/>
    <m/>
    <s v="Stratification"/>
    <s v="MCPNLRBLoad PosStratification"/>
    <s v="MCPNLRBLoad Pos"/>
    <x v="0"/>
    <s v="Completed"/>
    <x v="0"/>
    <x v="547"/>
    <s v="Y"/>
    <m/>
    <m/>
    <m/>
    <n v="2602"/>
    <s v="NLRB"/>
    <s v="MCP"/>
    <s v="START Stratification"/>
    <s v="END Stratification"/>
    <d v="2026-03-10T12:02:00"/>
    <d v="2026-03-10T12:13:00"/>
    <d v="2026-03-10T12:13:00"/>
    <s v="NULL"/>
    <s v="Completed"/>
    <x v="184"/>
    <n v="1"/>
    <s v="Stratification"/>
    <n v="0.18"/>
    <n v="0.18"/>
    <n v="0"/>
    <n v="0"/>
    <n v="0.18"/>
    <n v="0.18"/>
    <m/>
    <m/>
    <n v="0.18"/>
    <n v="0"/>
    <n v="0"/>
    <n v="0.18"/>
    <n v="0.18"/>
    <m/>
    <m/>
    <m/>
    <m/>
    <m/>
    <m/>
    <m/>
    <m/>
    <m/>
    <m/>
    <m/>
    <m/>
    <m/>
  </r>
  <r>
    <s v="Load Pos"/>
    <s v="NLRBLoad Pos46091.5090277778"/>
    <m/>
    <s v="copy from"/>
    <s v="MCPNLRBLoad Poscopy from"/>
    <s v="MCPNLRBLoad Pos"/>
    <x v="0"/>
    <s v="Completed"/>
    <x v="0"/>
    <x v="548"/>
    <s v="Y"/>
    <m/>
    <m/>
    <m/>
    <n v="2602"/>
    <s v="NLRB"/>
    <s v="MCP"/>
    <s v="START copy from"/>
    <s v="END copy from"/>
    <d v="2026-03-10T12:13:00"/>
    <d v="2026-03-10T12:14:00"/>
    <d v="2026-03-10T12:15:00"/>
    <s v="NULL"/>
    <s v="Completed"/>
    <x v="184"/>
    <n v="1"/>
    <s v="copy from"/>
    <n v="0.02"/>
    <n v="0.02"/>
    <n v="0"/>
    <n v="0.02"/>
    <n v="0.04"/>
    <n v="0.04"/>
    <m/>
    <m/>
    <n v="0.02"/>
    <n v="0.02"/>
    <n v="0"/>
    <n v="0.04"/>
    <n v="0.04"/>
    <m/>
    <m/>
    <m/>
    <m/>
    <m/>
    <m/>
    <m/>
    <m/>
    <m/>
    <m/>
    <m/>
    <m/>
    <m/>
  </r>
  <r>
    <s v="Load ELP and Mortgages"/>
    <s v="NLRBLoad ELP and Mortgages46091.5104166667"/>
    <m/>
    <s v="load ELP and Mortgages"/>
    <s v="MCPNLRBLoad ELP and Mortgagesload ELP and Mortgages"/>
    <s v="MCPNLRBLoad ELP and Mortgages"/>
    <x v="0"/>
    <s v="Completed"/>
    <x v="0"/>
    <x v="549"/>
    <s v="N"/>
    <m/>
    <m/>
    <m/>
    <n v="2602"/>
    <s v="NLRB"/>
    <s v="MCP"/>
    <s v="START load ELP and Mortgages"/>
    <s v="END load ELP and Mortgages"/>
    <d v="2026-03-10T12:15:00"/>
    <d v="2026-03-10T12:50:00"/>
    <d v="2026-03-10T12:51:00"/>
    <s v="NULL"/>
    <s v="Completed"/>
    <x v="199"/>
    <n v="1"/>
    <s v="load ELP and Mortgages"/>
    <n v="0.57999999999999996"/>
    <n v="0"/>
    <n v="0.57999999999999996"/>
    <n v="0"/>
    <n v="0"/>
    <n v="0.57999999999999996"/>
    <m/>
    <m/>
    <n v="0"/>
    <n v="0"/>
    <n v="0.57999999999999996"/>
    <n v="0"/>
    <n v="0.57999999999999996"/>
    <m/>
    <m/>
    <m/>
    <m/>
    <m/>
    <m/>
    <m/>
    <m/>
    <m/>
    <m/>
    <m/>
    <m/>
    <m/>
  </r>
  <r>
    <s v="Valuation 1"/>
    <s v="FRDBValuation 146091.5180555556"/>
    <m/>
    <s v="Light Maintenance"/>
    <s v="MRPFRDBValuation 1Light Maintenance"/>
    <s v="MRPFRDBValuation 1"/>
    <x v="0"/>
    <s v="Completed"/>
    <x v="0"/>
    <x v="550"/>
    <s v="N"/>
    <m/>
    <m/>
    <m/>
    <n v="2602"/>
    <s v="FRDB"/>
    <s v="MRP"/>
    <s v="START Light Maintenance"/>
    <s v="END Light Maintenance"/>
    <d v="2026-03-10T12:26:00"/>
    <d v="2026-03-10T12:33:00"/>
    <d v="2026-03-10T12:34:00"/>
    <s v="NULL"/>
    <s v="Completed"/>
    <x v="198"/>
    <n v="1"/>
    <s v="Light Maintenance"/>
    <n v="0.12"/>
    <n v="0"/>
    <n v="0.12"/>
    <n v="0"/>
    <n v="0"/>
    <n v="0.12"/>
    <m/>
    <m/>
    <n v="0"/>
    <n v="0"/>
    <n v="0.12"/>
    <n v="0"/>
    <n v="0.12"/>
    <m/>
    <m/>
    <m/>
    <m/>
    <m/>
    <m/>
    <m/>
    <m/>
    <m/>
    <m/>
    <m/>
    <m/>
    <m/>
  </r>
  <r>
    <s v="CF Extraction"/>
    <s v="FRDBCF Extraction46091.5236111111"/>
    <m/>
    <s v="CF Extraction"/>
    <s v="MRPFRDBCF ExtractionCF Extraction"/>
    <s v="MRPFRDBCF Extraction"/>
    <x v="0"/>
    <s v="Completed"/>
    <x v="0"/>
    <x v="551"/>
    <s v="N"/>
    <m/>
    <m/>
    <m/>
    <n v="2602"/>
    <s v="FRDB"/>
    <s v="MRP"/>
    <s v="START CF Extraction"/>
    <s v="END CF Extraction"/>
    <d v="2026-03-10T12:34:00"/>
    <d v="2026-03-10T12:41:00"/>
    <d v="2026-03-10T12:42:00"/>
    <s v="NULL"/>
    <s v="Completed"/>
    <x v="200"/>
    <n v="1"/>
    <s v="CF Extraction"/>
    <n v="0.12"/>
    <n v="0"/>
    <n v="0.12"/>
    <n v="0"/>
    <n v="0"/>
    <n v="0.12"/>
    <m/>
    <m/>
    <n v="0"/>
    <n v="0"/>
    <n v="0.12"/>
    <n v="0"/>
    <n v="0.12"/>
    <m/>
    <m/>
    <m/>
    <m/>
    <m/>
    <m/>
    <m/>
    <m/>
    <m/>
    <m/>
    <m/>
    <m/>
    <m/>
  </r>
  <r>
    <s v="Optimization"/>
    <s v="FRDBOptimization46091.5291666667"/>
    <m/>
    <s v="RoM optimization"/>
    <s v="MRPFRDBOptimizationRoM optimization"/>
    <s v="MRPFRDBOptimization"/>
    <x v="0"/>
    <s v="Completed"/>
    <x v="0"/>
    <x v="552"/>
    <s v="N"/>
    <m/>
    <m/>
    <m/>
    <n v="2602"/>
    <s v="FRDB"/>
    <s v="MRP"/>
    <s v="START RoM optimization"/>
    <s v="END RoM optimization"/>
    <d v="2026-03-10T12:42:00"/>
    <d v="2026-03-10T12:47:00"/>
    <d v="2026-03-10T12:47:00"/>
    <s v="NULL"/>
    <s v="Completed"/>
    <x v="201"/>
    <n v="1"/>
    <s v="RoM optimization"/>
    <n v="0.08"/>
    <n v="0"/>
    <n v="0.08"/>
    <n v="0"/>
    <n v="0"/>
    <n v="0.08"/>
    <m/>
    <m/>
    <n v="0"/>
    <n v="0"/>
    <n v="0.08"/>
    <n v="0"/>
    <n v="0.08"/>
    <m/>
    <m/>
    <m/>
    <m/>
    <m/>
    <m/>
    <m/>
    <m/>
    <m/>
    <m/>
    <m/>
    <m/>
    <m/>
  </r>
  <r>
    <s v="CSRBB Planning"/>
    <s v="AUDBCSRBB Planning46091.5291666667"/>
    <m/>
    <s v="CSRBB Planning Run"/>
    <s v="MCPAUDBCSRBB PlanningCSRBB Planning Run"/>
    <s v="MCPAUDBCSRBB Planning"/>
    <x v="0"/>
    <s v="Completed"/>
    <x v="0"/>
    <x v="553"/>
    <s v="Y"/>
    <m/>
    <m/>
    <m/>
    <n v="2602"/>
    <s v="AUDB"/>
    <s v="MCP"/>
    <s v="START CSRBB Planning Run"/>
    <s v="END CSRBB Planning Run"/>
    <d v="2026-03-10T12:42:00"/>
    <d v="2026-03-10T13:24:00"/>
    <d v="2026-03-10T13:24:00"/>
    <s v="NULL"/>
    <s v="Completed"/>
    <x v="196"/>
    <n v="1"/>
    <s v="CSRBB Planning Run"/>
    <n v="0.7"/>
    <n v="0"/>
    <n v="0.7"/>
    <n v="0"/>
    <n v="0"/>
    <n v="0.7"/>
    <m/>
    <m/>
    <n v="0"/>
    <n v="0"/>
    <n v="0.7"/>
    <n v="0"/>
    <n v="0.7"/>
    <m/>
    <m/>
    <m/>
    <m/>
    <m/>
    <m/>
    <m/>
    <m/>
    <m/>
    <m/>
    <m/>
    <m/>
    <m/>
  </r>
  <r>
    <s v="Optimization"/>
    <s v="FRDBOptimization46091.5326388889"/>
    <m/>
    <s v="Super Light Maintenance"/>
    <s v="MRPFRDBOptimizationSuper Light Maintenance"/>
    <s v="MRPFRDBOptimization"/>
    <x v="0"/>
    <s v="Completed"/>
    <x v="0"/>
    <x v="554"/>
    <s v="N"/>
    <m/>
    <m/>
    <m/>
    <n v="2602"/>
    <s v="FRDB"/>
    <s v="MRP"/>
    <s v="START Super Light Maintenance"/>
    <s v="END Super Light Maintenance"/>
    <d v="2026-03-10T12:47:00"/>
    <d v="2026-03-10T12:50:00"/>
    <d v="2026-03-10T12:50:00"/>
    <s v="NULL"/>
    <s v="Completed"/>
    <x v="201"/>
    <n v="1"/>
    <s v="Super Light Maintenance"/>
    <n v="0.05"/>
    <n v="0"/>
    <n v="0.05"/>
    <n v="0"/>
    <n v="0"/>
    <n v="0.05"/>
    <m/>
    <m/>
    <n v="0"/>
    <n v="0"/>
    <n v="0.05"/>
    <n v="0"/>
    <n v="0.05"/>
    <m/>
    <m/>
    <m/>
    <m/>
    <m/>
    <m/>
    <m/>
    <m/>
    <m/>
    <m/>
    <m/>
    <m/>
    <m/>
  </r>
  <r>
    <s v="Optimization"/>
    <s v="BEDBOptimization46091.5347222222"/>
    <m/>
    <s v="Super Light Maintenance"/>
    <s v="MRPBEDBOptimizationSuper Light Maintenance"/>
    <s v="MRPBEDBOptimization"/>
    <x v="0"/>
    <s v="Completed"/>
    <x v="0"/>
    <x v="555"/>
    <s v="N"/>
    <m/>
    <m/>
    <m/>
    <n v="2602"/>
    <s v="BEDB"/>
    <s v="MRP"/>
    <s v="START Super Light Maintenance"/>
    <s v="END Super Light Maintenance"/>
    <d v="2026-03-10T12:50:00"/>
    <d v="2026-03-10T12:55:00"/>
    <d v="2026-03-10T12:55:00"/>
    <s v="NULL"/>
    <s v="Completed"/>
    <x v="190"/>
    <n v="13"/>
    <s v="Super Light Maintenance"/>
    <n v="0.08"/>
    <n v="0"/>
    <n v="0.08"/>
    <n v="0"/>
    <n v="0"/>
    <n v="0.08"/>
    <m/>
    <m/>
    <n v="0"/>
    <n v="0"/>
    <n v="0.08"/>
    <n v="0"/>
    <n v="0.08"/>
    <m/>
    <m/>
    <m/>
    <m/>
    <m/>
    <m/>
    <m/>
    <m/>
    <m/>
    <m/>
    <m/>
    <m/>
    <m/>
  </r>
  <r>
    <s v="Optimization"/>
    <s v="FRDBOptimization46091.5347222222"/>
    <m/>
    <s v="RoM OLAP export"/>
    <s v="MRPFRDBOptimizationRoM OLAP export"/>
    <s v="MRPFRDBOptimization"/>
    <x v="0"/>
    <s v="Completed"/>
    <x v="0"/>
    <x v="556"/>
    <s v="N"/>
    <m/>
    <m/>
    <m/>
    <n v="2602"/>
    <s v="FRDB"/>
    <s v="MRP"/>
    <s v="START RoM OLAP export"/>
    <s v="END RoM OLAP export"/>
    <d v="2026-03-10T12:50:00"/>
    <d v="2026-03-10T12:56:00"/>
    <d v="2026-03-10T12:56:00"/>
    <s v="NULL"/>
    <s v="Completed"/>
    <x v="201"/>
    <n v="1"/>
    <s v="RoM OLAP export"/>
    <n v="0.1"/>
    <n v="0"/>
    <n v="0.1"/>
    <n v="0"/>
    <n v="0"/>
    <n v="0.1"/>
    <m/>
    <m/>
    <n v="0"/>
    <n v="0"/>
    <n v="0.1"/>
    <n v="0"/>
    <n v="0.1"/>
    <m/>
    <m/>
    <m/>
    <m/>
    <m/>
    <m/>
    <m/>
    <m/>
    <m/>
    <m/>
    <m/>
    <m/>
    <m/>
  </r>
  <r>
    <s v="Valuation (NPV)"/>
    <s v="NLRBValuation (NPV)46091.5354166667"/>
    <m/>
    <s v="portfolio valuation run"/>
    <s v="MCPNLRBValuation (NPV)portfolio valuation run"/>
    <s v="MCPNLRBValuation (NPV)"/>
    <x v="0"/>
    <s v="Failed"/>
    <x v="0"/>
    <x v="557"/>
    <s v="Y"/>
    <m/>
    <m/>
    <m/>
    <n v="2602"/>
    <s v="NLRB"/>
    <s v="MCP"/>
    <s v="START portfolio valuation run"/>
    <s v="NULL"/>
    <d v="2026-03-10T12:51:00"/>
    <d v="2026-03-10T13:09:00"/>
    <d v="2026-03-10T13:45:00"/>
    <s v="Exception Info: Workflow finished with errors. (line: 34)  "/>
    <s v="Failed"/>
    <x v="202"/>
    <n v="1"/>
    <s v="portfolio valuation run"/>
    <n v="0.3"/>
    <n v="0.3"/>
    <n v="0"/>
    <n v="0.6"/>
    <n v="0.9"/>
    <n v="0.9"/>
    <m/>
    <m/>
    <n v="0.3"/>
    <n v="0.6"/>
    <n v="0"/>
    <n v="0.9"/>
    <n v="0.9"/>
    <m/>
    <m/>
    <m/>
    <m/>
    <m/>
    <m/>
    <m/>
    <m/>
    <m/>
    <m/>
    <m/>
    <m/>
    <m/>
  </r>
  <r>
    <s v="Optimization"/>
    <s v="BEDBOptimization46091.5381944444"/>
    <m/>
    <s v="CFM optimization2"/>
    <s v="MRPBEDBOptimizationCFM optimization2"/>
    <s v="MRPBEDBOptimization"/>
    <x v="0"/>
    <s v="Completed"/>
    <x v="0"/>
    <x v="558"/>
    <s v="N"/>
    <m/>
    <m/>
    <m/>
    <n v="2602"/>
    <s v="BEDB"/>
    <s v="MRP"/>
    <s v="START CFM optimization2"/>
    <s v="END CFM optimization2"/>
    <d v="2026-03-10T12:55:00"/>
    <d v="2026-03-10T14:02:00"/>
    <d v="2026-03-10T14:04:00"/>
    <s v="NULL"/>
    <s v="Completed"/>
    <x v="190"/>
    <n v="3"/>
    <s v="CFM optimization2"/>
    <n v="1.1200000000000001"/>
    <n v="0"/>
    <n v="1.1200000000000001"/>
    <n v="0"/>
    <n v="0"/>
    <n v="1.1200000000000001"/>
    <m/>
    <m/>
    <n v="0"/>
    <n v="0"/>
    <n v="1.1200000000000001"/>
    <n v="0"/>
    <n v="1.1200000000000001"/>
    <m/>
    <m/>
    <m/>
    <m/>
    <m/>
    <m/>
    <m/>
    <m/>
    <m/>
    <m/>
    <m/>
    <m/>
    <m/>
  </r>
  <r>
    <s v="ICDB"/>
    <s v="ICDBICDB46091.5381944444"/>
    <m/>
    <s v="load model parameters from"/>
    <s v="MCPICDBICDBload model parameters from"/>
    <s v="MCPICDBICDB"/>
    <x v="0"/>
    <s v="Completed"/>
    <x v="0"/>
    <x v="559"/>
    <s v="Y"/>
    <m/>
    <m/>
    <m/>
    <n v="2602"/>
    <s v="ICDB"/>
    <s v="MCP"/>
    <s v="START load model parameters from"/>
    <s v="END load model parameters from"/>
    <d v="2026-03-10T12:55:00"/>
    <d v="2026-03-10T12:56:00"/>
    <d v="2026-03-10T12:56:00"/>
    <s v="NULL"/>
    <s v="Completed"/>
    <x v="192"/>
    <n v="1"/>
    <s v="load model parameters from"/>
    <n v="0.02"/>
    <n v="0"/>
    <n v="0.02"/>
    <n v="0"/>
    <n v="0"/>
    <n v="0.02"/>
    <m/>
    <m/>
    <n v="0"/>
    <n v="0"/>
    <n v="0.02"/>
    <n v="0"/>
    <n v="0.02"/>
    <m/>
    <m/>
    <m/>
    <m/>
    <m/>
    <m/>
    <m/>
    <m/>
    <m/>
    <m/>
    <m/>
    <m/>
    <m/>
  </r>
  <r>
    <s v="Optimization"/>
    <s v="FRDBOptimization46091.5388888889"/>
    <m/>
    <s v="RoS/RIOD optimization"/>
    <s v="MRPFRDBOptimizationRoS/RIOD optimization"/>
    <s v="MRPFRDBOptimization"/>
    <x v="0"/>
    <s v="Failed"/>
    <x v="0"/>
    <x v="560"/>
    <s v="N"/>
    <m/>
    <m/>
    <m/>
    <n v="2602"/>
    <s v="FRDB"/>
    <s v="MRP"/>
    <s v="START RoS/RIOD optimization"/>
    <s v="NULL"/>
    <d v="2026-03-10T12:56:00"/>
    <d v="2026-03-10T12:56:00"/>
    <d v="2026-03-10T13:43:00"/>
    <s v="Exception Info: Could not find a part of the path '\\sx9000079155.ad.ing.net\QRMSQLTEMP\CLIENT1781\output'. (line: 81)  "/>
    <s v="Failed"/>
    <x v="201"/>
    <n v="1"/>
    <s v="RoS/RIOD optimization"/>
    <n v="0"/>
    <n v="0"/>
    <n v="0"/>
    <n v="0.78"/>
    <n v="0.78"/>
    <n v="0.78"/>
    <m/>
    <m/>
    <n v="0"/>
    <n v="0.78"/>
    <n v="0"/>
    <n v="0.78"/>
    <n v="0.78"/>
    <m/>
    <m/>
    <m/>
    <m/>
    <m/>
    <m/>
    <m/>
    <m/>
    <m/>
    <m/>
    <m/>
    <m/>
    <m/>
  </r>
  <r>
    <s v="ICDB"/>
    <s v="ICDBICDB46091.5388888889"/>
    <m/>
    <s v="compare model parameters from"/>
    <s v="MCPICDBICDBcompare model parameters from"/>
    <s v="MCPICDBICDB"/>
    <x v="0"/>
    <s v="Completed"/>
    <x v="0"/>
    <x v="561"/>
    <s v="Y"/>
    <m/>
    <m/>
    <m/>
    <n v="2602"/>
    <s v="ICDB"/>
    <s v="MCP"/>
    <s v="START compare model parameters from"/>
    <s v="END compare model parameters from"/>
    <d v="2026-03-10T12:56:00"/>
    <d v="2026-03-10T12:58:00"/>
    <d v="2026-03-10T12:58:00"/>
    <s v="NULL"/>
    <s v="Completed"/>
    <x v="192"/>
    <n v="1"/>
    <s v="compare model parameters from"/>
    <n v="0.03"/>
    <n v="0"/>
    <n v="0.03"/>
    <n v="0"/>
    <n v="0"/>
    <n v="0.03"/>
    <m/>
    <m/>
    <n v="0"/>
    <n v="0"/>
    <n v="0.03"/>
    <n v="0"/>
    <n v="0.03"/>
    <m/>
    <m/>
    <m/>
    <m/>
    <m/>
    <m/>
    <m/>
    <m/>
    <m/>
    <m/>
    <m/>
    <m/>
    <m/>
  </r>
  <r>
    <s v="ICDB"/>
    <s v="ICDBICDB46091.5402777778"/>
    <m/>
    <s v="Portfolio Copy | NLWB_Lending | Live on ALM Core"/>
    <s v="MCPICDBICDBPortfolio Copy | NLWB_Lending | Live on ALM Core"/>
    <s v="MCPICDBICDB"/>
    <x v="0"/>
    <s v="Completed"/>
    <x v="0"/>
    <x v="562"/>
    <s v="Y"/>
    <m/>
    <m/>
    <m/>
    <n v="2602"/>
    <s v="ICDB"/>
    <s v="MCP"/>
    <s v="START Portfolio Copy | NLWB_Lending | Live on ALM Core"/>
    <s v="END Portfolio Copy | NLWB_Lending | Live on ALM Core"/>
    <d v="2026-03-10T12:58:00"/>
    <d v="2026-03-10T13:21:00"/>
    <d v="2026-03-10T13:21:00"/>
    <s v="NULL"/>
    <s v="Completed"/>
    <x v="192"/>
    <n v="1"/>
    <s v="Portfolio Copy | NLWB_Lending | Live on ALM Core"/>
    <n v="0.38"/>
    <n v="0"/>
    <n v="0.38"/>
    <n v="0"/>
    <n v="0"/>
    <n v="0.38"/>
    <m/>
    <m/>
    <n v="0"/>
    <n v="0"/>
    <n v="0.38"/>
    <n v="0"/>
    <n v="0.38"/>
    <m/>
    <m/>
    <m/>
    <m/>
    <m/>
    <m/>
    <m/>
    <m/>
    <m/>
    <m/>
    <m/>
    <m/>
    <m/>
  </r>
  <r>
    <s v="ICDB"/>
    <s v="ICDBICDB46091.55625"/>
    <m/>
    <s v="Portfolio Copy | London | Live on ALM Core"/>
    <s v="MCPICDBICDBPortfolio Copy | London | Live on ALM Core"/>
    <s v="MCPICDBICDB"/>
    <x v="0"/>
    <s v="Completed"/>
    <x v="0"/>
    <x v="563"/>
    <s v="Y"/>
    <m/>
    <m/>
    <m/>
    <n v="2602"/>
    <s v="ICDB"/>
    <s v="MCP"/>
    <s v="START Portfolio Copy | London | Live on ALM Core"/>
    <s v="END Portfolio Copy | London | Live on ALM Core"/>
    <d v="2026-03-10T13:21:00"/>
    <d v="2026-03-10T13:43:00"/>
    <d v="2026-03-10T13:43:00"/>
    <s v="NULL"/>
    <s v="Completed"/>
    <x v="192"/>
    <n v="1"/>
    <s v="Portfolio Copy | London | Live on ALM Core"/>
    <n v="0.37"/>
    <n v="0"/>
    <n v="0.37"/>
    <n v="0"/>
    <n v="0"/>
    <n v="0.37"/>
    <m/>
    <m/>
    <n v="0"/>
    <n v="0"/>
    <n v="0.37"/>
    <n v="0"/>
    <n v="0.37"/>
    <m/>
    <m/>
    <m/>
    <m/>
    <m/>
    <m/>
    <m/>
    <m/>
    <m/>
    <m/>
    <m/>
    <m/>
    <m/>
  </r>
  <r>
    <s v="CSRBB Planning"/>
    <s v="AUDBCSRBB Planning46091.5583333333"/>
    <m/>
    <s v="CSRBB Planning export to ara"/>
    <s v="MCPAUDBCSRBB PlanningCSRBB Planning export to ara"/>
    <s v="MCPAUDBCSRBB Planning"/>
    <x v="0"/>
    <s v="Completed"/>
    <x v="0"/>
    <x v="564"/>
    <s v="Y"/>
    <m/>
    <m/>
    <m/>
    <n v="2602"/>
    <s v="AUDB"/>
    <s v="MCP"/>
    <s v="START CSRBB Planning export to ara"/>
    <s v="END CSRBB Planning export to ara"/>
    <d v="2026-03-10T13:24:00"/>
    <d v="2026-03-10T13:25:00"/>
    <d v="2026-03-10T13:26:00"/>
    <s v="NULL"/>
    <s v="Completed"/>
    <x v="196"/>
    <n v="1"/>
    <s v="CSRBB Planning export to ara"/>
    <n v="0.02"/>
    <n v="0"/>
    <n v="0.02"/>
    <n v="0"/>
    <n v="0"/>
    <n v="0.02"/>
    <m/>
    <m/>
    <n v="0"/>
    <n v="0"/>
    <n v="0.02"/>
    <n v="0"/>
    <n v="0.02"/>
    <m/>
    <m/>
    <m/>
    <m/>
    <m/>
    <m/>
    <m/>
    <m/>
    <m/>
    <m/>
    <m/>
    <m/>
    <m/>
  </r>
  <r>
    <s v="KR"/>
    <s v="AUDBKR46091.5597222222"/>
    <m/>
    <s v="Light Maintenance bpv-kr valuation"/>
    <s v="MCPAUDBKRLight Maintenance bpv-kr valuation"/>
    <s v="MCPAUDBKR"/>
    <x v="0"/>
    <s v="Completed"/>
    <x v="0"/>
    <x v="565"/>
    <s v="Y"/>
    <m/>
    <m/>
    <m/>
    <n v="2602"/>
    <s v="AUDB"/>
    <s v="MCP"/>
    <s v="START Light Maintenance bpv-kr valuation"/>
    <s v="END Light Maintenance bpv-kr valuation"/>
    <d v="2026-03-10T13:26:00"/>
    <d v="2026-03-10T13:32:00"/>
    <d v="2026-03-10T13:32:00"/>
    <s v="NULL"/>
    <s v="Completed"/>
    <x v="203"/>
    <n v="1"/>
    <s v="Light Maintenance bpv-kr valuation"/>
    <n v="0.1"/>
    <n v="0"/>
    <n v="0.1"/>
    <n v="0"/>
    <n v="0"/>
    <n v="0.1"/>
    <m/>
    <m/>
    <n v="0"/>
    <n v="0"/>
    <n v="0.1"/>
    <n v="0"/>
    <n v="0.1"/>
    <m/>
    <m/>
    <m/>
    <m/>
    <m/>
    <m/>
    <m/>
    <m/>
    <m/>
    <m/>
    <m/>
    <m/>
    <m/>
  </r>
  <r>
    <s v="KR"/>
    <s v="AUDBKR46091.5638888889"/>
    <m/>
    <s v="bpv-kr valuation"/>
    <s v="MCPAUDBKRbpv-kr valuation"/>
    <s v="MCPAUDBKR"/>
    <x v="0"/>
    <s v="Failed"/>
    <x v="0"/>
    <x v="566"/>
    <s v="Y"/>
    <m/>
    <m/>
    <m/>
    <n v="2602"/>
    <s v="AUDB"/>
    <s v="MCP"/>
    <s v="START bpv-kr valuation"/>
    <s v="NULL"/>
    <d v="2026-03-10T13:32:00"/>
    <d v="2026-03-10T13:37:00"/>
    <d v="2026-03-11T07:05:00"/>
    <s v="Exception Info: Workflow finished with errors. (line: 40)  "/>
    <s v="Failed"/>
    <x v="203"/>
    <n v="1"/>
    <s v="bpv-kr valuation"/>
    <n v="0.08"/>
    <n v="0.08"/>
    <n v="0"/>
    <n v="6.47"/>
    <n v="6.55"/>
    <n v="6.55"/>
    <m/>
    <m/>
    <n v="0.08"/>
    <n v="6.47"/>
    <n v="0"/>
    <n v="6.55"/>
    <n v="6.55"/>
    <m/>
    <m/>
    <m/>
    <m/>
    <m/>
    <m/>
    <m/>
    <m/>
    <m/>
    <m/>
    <m/>
    <m/>
    <m/>
  </r>
  <r>
    <s v="Optimization"/>
    <s v="FRDBOptimization46091.5715277778"/>
    <m/>
    <s v="RoS/RIOD optimization"/>
    <s v="MRPFRDBOptimizationRoS/RIOD optimization"/>
    <s v="MRPFRDBOptimization"/>
    <x v="0"/>
    <s v="Completed"/>
    <x v="0"/>
    <x v="567"/>
    <s v="N"/>
    <m/>
    <m/>
    <m/>
    <n v="2602"/>
    <s v="FRDB"/>
    <s v="MRP"/>
    <s v="START RoS/RIOD optimization"/>
    <s v="END RoS/RIOD optimization"/>
    <d v="2026-03-10T13:43:00"/>
    <d v="2026-03-10T13:50:00"/>
    <d v="2026-03-10T13:50:00"/>
    <s v="NULL"/>
    <s v="Completed"/>
    <x v="204"/>
    <n v="2"/>
    <s v="RoS/RIOD optimization"/>
    <n v="0.12"/>
    <n v="0"/>
    <n v="0.12"/>
    <n v="0"/>
    <n v="0"/>
    <n v="0.12"/>
    <m/>
    <m/>
    <n v="0"/>
    <n v="0"/>
    <n v="0.12"/>
    <n v="0"/>
    <n v="0.12"/>
    <m/>
    <m/>
    <m/>
    <m/>
    <m/>
    <m/>
    <m/>
    <m/>
    <m/>
    <m/>
    <m/>
    <m/>
    <m/>
  </r>
  <r>
    <s v="ICDB"/>
    <s v="ICDBICDB46091.5715277778"/>
    <m/>
    <s v="Portfolio Copy | Dublin | Live on ALM Core"/>
    <s v="MCPICDBICDBPortfolio Copy | Dublin | Live on ALM Core"/>
    <s v="MCPICDBICDB"/>
    <x v="0"/>
    <s v="Completed"/>
    <x v="0"/>
    <x v="568"/>
    <s v="Y"/>
    <m/>
    <m/>
    <m/>
    <n v="2602"/>
    <s v="ICDB"/>
    <s v="MCP"/>
    <s v="START Portfolio Copy | Dublin | Live on ALM Core"/>
    <s v="END Portfolio Copy | Dublin | Live on ALM Core"/>
    <d v="2026-03-10T13:43:00"/>
    <d v="2026-03-10T13:44:00"/>
    <d v="2026-03-10T13:44:00"/>
    <s v="NULL"/>
    <s v="Completed"/>
    <x v="192"/>
    <n v="1"/>
    <s v="Portfolio Copy | Dublin | Live on ALM Core"/>
    <n v="0.02"/>
    <n v="0"/>
    <n v="0.02"/>
    <n v="0"/>
    <n v="0"/>
    <n v="0.02"/>
    <m/>
    <m/>
    <n v="0"/>
    <n v="0"/>
    <n v="0.02"/>
    <n v="0"/>
    <n v="0.02"/>
    <m/>
    <m/>
    <m/>
    <m/>
    <m/>
    <m/>
    <m/>
    <m/>
    <m/>
    <m/>
    <m/>
    <m/>
    <m/>
  </r>
  <r>
    <s v="ICDB"/>
    <s v="ICDBICDB46091.5722222222"/>
    <m/>
    <s v="Portfolio Copy | Singapore | Live on ALM Core"/>
    <s v="MCPICDBICDBPortfolio Copy | Singapore | Live on ALM Core"/>
    <s v="MCPICDBICDB"/>
    <x v="0"/>
    <s v="Completed"/>
    <x v="0"/>
    <x v="569"/>
    <s v="Y"/>
    <m/>
    <m/>
    <m/>
    <n v="2602"/>
    <s v="ICDB"/>
    <s v="MCP"/>
    <s v="START Portfolio Copy | Singapore | Live on ALM Core"/>
    <s v="END Portfolio Copy | Singapore | Live on ALM Core"/>
    <d v="2026-03-10T13:44:00"/>
    <d v="2026-03-10T14:09:00"/>
    <d v="2026-03-10T14:09:00"/>
    <s v="NULL"/>
    <s v="Completed"/>
    <x v="192"/>
    <n v="1"/>
    <s v="Portfolio Copy | Singapore | Live on ALM Core"/>
    <n v="0.42"/>
    <n v="0"/>
    <n v="0.42"/>
    <n v="0"/>
    <n v="0"/>
    <n v="0.42"/>
    <m/>
    <m/>
    <n v="0"/>
    <n v="0"/>
    <n v="0.42"/>
    <n v="0"/>
    <n v="0.42"/>
    <m/>
    <m/>
    <m/>
    <m/>
    <m/>
    <m/>
    <m/>
    <m/>
    <m/>
    <m/>
    <m/>
    <m/>
    <m/>
  </r>
  <r>
    <s v="Valuation (NPV)"/>
    <s v="NLRBValuation (NPV)46091.5729166667"/>
    <m/>
    <s v="portfolio valuation run"/>
    <s v="MCPNLRBValuation (NPV)portfolio valuation run"/>
    <s v="MCPNLRBValuation (NPV)"/>
    <x v="0"/>
    <s v="Failed"/>
    <x v="0"/>
    <x v="570"/>
    <s v="Y"/>
    <m/>
    <m/>
    <m/>
    <n v="2602"/>
    <s v="NLRB"/>
    <s v="MCP"/>
    <s v="START portfolio valuation run"/>
    <s v="NULL"/>
    <d v="2026-03-10T13:45:00"/>
    <d v="2026-03-10T13:55:00"/>
    <d v="2026-03-10T14:57:00"/>
    <s v="Exception Info: Workflow finished with errors. (line: 34)  "/>
    <s v="Failed"/>
    <x v="202"/>
    <n v="2"/>
    <s v="portfolio valuation run"/>
    <n v="0.17"/>
    <n v="0.17"/>
    <n v="0"/>
    <n v="1.03"/>
    <n v="1.2"/>
    <n v="1.2"/>
    <m/>
    <m/>
    <n v="0.17"/>
    <n v="1.03"/>
    <n v="0"/>
    <n v="1.2"/>
    <n v="1.2"/>
    <m/>
    <m/>
    <m/>
    <m/>
    <m/>
    <m/>
    <m/>
    <m/>
    <m/>
    <m/>
    <m/>
    <m/>
    <m/>
  </r>
  <r>
    <s v="Optimization"/>
    <s v="FRDBOptimization46091.5763888889"/>
    <m/>
    <s v="Super Light Maintenance"/>
    <s v="MRPFRDBOptimizationSuper Light Maintenance"/>
    <s v="MRPFRDBOptimization"/>
    <x v="0"/>
    <s v="Completed"/>
    <x v="0"/>
    <x v="571"/>
    <s v="N"/>
    <m/>
    <m/>
    <m/>
    <n v="2602"/>
    <s v="FRDB"/>
    <s v="MRP"/>
    <s v="START Super Light Maintenance"/>
    <s v="END Super Light Maintenance"/>
    <d v="2026-03-10T13:50:00"/>
    <d v="2026-03-10T13:54:00"/>
    <d v="2026-03-10T13:54:00"/>
    <s v="NULL"/>
    <s v="Completed"/>
    <x v="204"/>
    <n v="2"/>
    <s v="Super Light Maintenance"/>
    <n v="7.0000000000000007E-2"/>
    <n v="0"/>
    <n v="7.0000000000000007E-2"/>
    <n v="0"/>
    <n v="0"/>
    <n v="7.0000000000000007E-2"/>
    <m/>
    <m/>
    <n v="0"/>
    <n v="0"/>
    <n v="7.0000000000000007E-2"/>
    <n v="0"/>
    <n v="7.0000000000000007E-2"/>
    <m/>
    <m/>
    <m/>
    <m/>
    <m/>
    <m/>
    <m/>
    <m/>
    <m/>
    <m/>
    <m/>
    <m/>
    <m/>
  </r>
  <r>
    <s v="Optimization"/>
    <s v="FRDBOptimization46091.5791666667"/>
    <m/>
    <s v="RoS/RIOD OLAP export"/>
    <s v="MRPFRDBOptimizationRoS/RIOD OLAP export"/>
    <s v="MRPFRDBOptimization"/>
    <x v="0"/>
    <s v="Completed"/>
    <x v="0"/>
    <x v="572"/>
    <s v="N"/>
    <m/>
    <m/>
    <m/>
    <n v="2602"/>
    <s v="FRDB"/>
    <s v="MRP"/>
    <s v="START RoS/RIOD OLAP export"/>
    <s v="END RoS/RIOD OLAP export"/>
    <d v="2026-03-10T13:54:00"/>
    <d v="2026-03-10T14:02:00"/>
    <d v="2026-03-10T14:03:00"/>
    <s v="NULL"/>
    <s v="Completed"/>
    <x v="204"/>
    <n v="1"/>
    <s v="RoS/RIOD OLAP export"/>
    <n v="0.13"/>
    <n v="0"/>
    <n v="0.13"/>
    <n v="0"/>
    <n v="0"/>
    <n v="0.13"/>
    <m/>
    <m/>
    <n v="0"/>
    <n v="0"/>
    <n v="0.13"/>
    <n v="0"/>
    <n v="0.13"/>
    <m/>
    <m/>
    <m/>
    <m/>
    <m/>
    <m/>
    <m/>
    <m/>
    <m/>
    <m/>
    <m/>
    <m/>
    <m/>
  </r>
  <r>
    <s v="Load to ARA"/>
    <s v="FRDBLoad to ARA46091.5854166667"/>
    <m/>
    <s v="export to ara"/>
    <s v="MRPFRDBLoad to ARAexport to ara"/>
    <s v="MRPFRDBLoad to ARA"/>
    <x v="0"/>
    <s v="Completed"/>
    <x v="0"/>
    <x v="573"/>
    <s v="N"/>
    <m/>
    <m/>
    <m/>
    <n v="2602"/>
    <s v="FRDB"/>
    <s v="MRP"/>
    <s v="START export to ara"/>
    <s v="END export to ara"/>
    <d v="2026-03-10T14:03:00"/>
    <d v="2026-03-10T14:04:00"/>
    <s v="NULL"/>
    <s v="NULL"/>
    <s v="Completed"/>
    <x v="205"/>
    <n v="1"/>
    <s v="export to ara"/>
    <n v="0.02"/>
    <n v="0"/>
    <n v="0.02"/>
    <n v="0"/>
    <n v="0"/>
    <n v="0.02"/>
    <m/>
    <m/>
    <n v="0"/>
    <n v="0"/>
    <n v="0.02"/>
    <n v="0"/>
    <n v="0.02"/>
    <m/>
    <m/>
    <m/>
    <m/>
    <m/>
    <m/>
    <m/>
    <m/>
    <m/>
    <m/>
    <m/>
    <m/>
    <m/>
  </r>
  <r>
    <s v="Optimization"/>
    <s v="BEDBOptimization46091.5861111111"/>
    <m/>
    <s v="Super Light Maintenance"/>
    <s v="MRPBEDBOptimizationSuper Light Maintenance"/>
    <s v="MRPBEDBOptimization"/>
    <x v="0"/>
    <s v="Completed"/>
    <x v="0"/>
    <x v="574"/>
    <s v="N"/>
    <m/>
    <m/>
    <m/>
    <n v="2602"/>
    <s v="BEDB"/>
    <s v="MRP"/>
    <s v="START Super Light Maintenance"/>
    <s v="END Super Light Maintenance"/>
    <d v="2026-03-10T14:04:00"/>
    <d v="2026-03-10T14:08:00"/>
    <s v="NULL"/>
    <s v="NULL"/>
    <s v="Completed"/>
    <x v="190"/>
    <n v="14"/>
    <s v="Super Light Maintenance"/>
    <n v="7.0000000000000007E-2"/>
    <n v="0"/>
    <n v="7.0000000000000007E-2"/>
    <n v="0"/>
    <n v="0"/>
    <n v="7.0000000000000007E-2"/>
    <m/>
    <m/>
    <n v="0"/>
    <n v="0"/>
    <n v="7.0000000000000007E-2"/>
    <n v="0"/>
    <n v="7.0000000000000007E-2"/>
    <m/>
    <m/>
    <m/>
    <m/>
    <m/>
    <m/>
    <m/>
    <m/>
    <m/>
    <m/>
    <m/>
    <m/>
    <m/>
  </r>
  <r>
    <s v="ICDB"/>
    <s v="ICDBICDB46091.5895833333"/>
    <m/>
    <s v="Portfolio Copy | Hong_Kong | Live on ALM Core"/>
    <s v="MCPICDBICDBPortfolio Copy | Hong_Kong | Live on ALM Core"/>
    <s v="MCPICDBICDB"/>
    <x v="0"/>
    <s v="Completed"/>
    <x v="0"/>
    <x v="575"/>
    <s v="Y"/>
    <m/>
    <m/>
    <m/>
    <n v="2602"/>
    <s v="ICDB"/>
    <s v="MCP"/>
    <s v="START Portfolio Copy | Hong_Kong | Live on ALM Core"/>
    <s v="END Portfolio Copy | Hong_Kong | Live on ALM Core"/>
    <d v="2026-03-10T14:09:00"/>
    <d v="2026-03-10T14:30:00"/>
    <d v="2026-03-10T14:30:00"/>
    <s v="NULL"/>
    <s v="Completed"/>
    <x v="192"/>
    <n v="1"/>
    <s v="Portfolio Copy | Hong_Kong | Live on ALM Core"/>
    <n v="0.35"/>
    <n v="0"/>
    <n v="0.35"/>
    <n v="0"/>
    <n v="0"/>
    <n v="0.35"/>
    <m/>
    <m/>
    <n v="0"/>
    <n v="0"/>
    <n v="0.35"/>
    <n v="0"/>
    <n v="0.35"/>
    <m/>
    <m/>
    <m/>
    <m/>
    <m/>
    <m/>
    <m/>
    <m/>
    <m/>
    <m/>
    <m/>
    <m/>
    <m/>
  </r>
  <r>
    <s v="Valuation (NPV)"/>
    <s v="PLDBValuation (NPV)46091.5930555556"/>
    <m/>
    <s v="export to ara Portfolio Valuation"/>
    <s v="MCPPLDBValuation (NPV)export to ara Portfolio Valuation"/>
    <s v="MCPPLDBValuation (NPV)"/>
    <x v="0"/>
    <s v="Completed"/>
    <x v="0"/>
    <x v="576"/>
    <s v="Y"/>
    <m/>
    <m/>
    <m/>
    <n v="2602"/>
    <s v="PLDB"/>
    <s v="MCP"/>
    <s v="START export to ara Portfolio Valuation"/>
    <s v="END export to ara Portfolio Valuation"/>
    <d v="2026-03-10T14:14:00"/>
    <d v="2026-03-10T14:16:00"/>
    <d v="2026-03-10T14:17:00"/>
    <s v="NULL"/>
    <s v="Completed"/>
    <x v="92"/>
    <n v="1"/>
    <s v="export to ara Portfolio Valuation"/>
    <n v="0.03"/>
    <n v="0"/>
    <n v="0.03"/>
    <n v="0"/>
    <n v="0"/>
    <n v="0.03"/>
    <m/>
    <m/>
    <n v="0"/>
    <n v="0"/>
    <n v="0.03"/>
    <n v="0"/>
    <n v="0.03"/>
    <m/>
    <m/>
    <m/>
    <m/>
    <m/>
    <m/>
    <m/>
    <m/>
    <m/>
    <m/>
    <m/>
    <m/>
    <m/>
  </r>
  <r>
    <s v="Valuation (NPV)"/>
    <s v="PLDBValuation (NPV)46091.5951388889"/>
    <m/>
    <s v="Light Maintenance"/>
    <s v="MCPPLDBValuation (NPV)Light Maintenance"/>
    <s v="MCPPLDBValuation (NPV)"/>
    <x v="0"/>
    <s v="Completed"/>
    <x v="0"/>
    <x v="577"/>
    <s v="Y"/>
    <m/>
    <m/>
    <m/>
    <n v="2602"/>
    <s v="PLDB"/>
    <s v="MCP"/>
    <s v="START Light Maintenance"/>
    <s v="END Light Maintenance"/>
    <d v="2026-03-10T14:17:00"/>
    <d v="2026-03-10T14:49:00"/>
    <d v="2026-03-10T14:49:00"/>
    <s v="NULL"/>
    <s v="Completed"/>
    <x v="97"/>
    <n v="1"/>
    <s v="Light Maintenance"/>
    <n v="0.53"/>
    <n v="0"/>
    <n v="0.53"/>
    <n v="0"/>
    <n v="0"/>
    <n v="0.53"/>
    <m/>
    <m/>
    <n v="0"/>
    <n v="0"/>
    <n v="0.53"/>
    <n v="0"/>
    <n v="0.53"/>
    <m/>
    <m/>
    <m/>
    <m/>
    <m/>
    <m/>
    <m/>
    <m/>
    <m/>
    <m/>
    <m/>
    <m/>
    <m/>
  </r>
  <r>
    <s v="ICDB"/>
    <s v="ICDBICDB46091.6041666667"/>
    <m/>
    <s v="Portfolio Copy | Sofia | Live on ALM Core"/>
    <s v="MCPICDBICDBPortfolio Copy | Sofia | Live on ALM Core"/>
    <s v="MCPICDBICDB"/>
    <x v="0"/>
    <s v="Completed"/>
    <x v="0"/>
    <x v="578"/>
    <s v="Y"/>
    <m/>
    <m/>
    <m/>
    <n v="2602"/>
    <s v="ICDB"/>
    <s v="MCP"/>
    <s v="START Portfolio Copy | Sofia | Live on ALM Core"/>
    <s v="END Portfolio Copy | Sofia | Live on ALM Core"/>
    <d v="2026-03-10T14:30:00"/>
    <d v="2026-03-10T14:52:00"/>
    <d v="2026-03-10T14:52:00"/>
    <s v="NULL"/>
    <s v="Completed"/>
    <x v="192"/>
    <n v="1"/>
    <s v="Portfolio Copy | Sofia | Live on ALM Core"/>
    <n v="0.37"/>
    <n v="0"/>
    <n v="0.37"/>
    <n v="0"/>
    <n v="0"/>
    <n v="0.37"/>
    <m/>
    <m/>
    <n v="0"/>
    <n v="0"/>
    <n v="0.37"/>
    <n v="0"/>
    <n v="0.37"/>
    <m/>
    <m/>
    <m/>
    <m/>
    <m/>
    <m/>
    <m/>
    <m/>
    <m/>
    <m/>
    <m/>
    <m/>
    <m/>
  </r>
  <r>
    <s v="Valuation (NPV)"/>
    <s v="PLDBValuation (NPV)46091.6173611111"/>
    <m/>
    <s v="valuation report OLAP exports"/>
    <s v="MCPPLDBValuation (NPV)valuation report OLAP exports"/>
    <s v="MCPPLDBValuation (NPV)"/>
    <x v="0"/>
    <s v="Completed"/>
    <x v="0"/>
    <x v="579"/>
    <s v="Y"/>
    <m/>
    <m/>
    <m/>
    <n v="2602"/>
    <s v="PLDB"/>
    <s v="MCP"/>
    <s v="START valuation report OLAP exports"/>
    <s v="END valuation report OLAP exports"/>
    <d v="2026-03-10T14:49:00"/>
    <d v="2026-03-10T14:49:00"/>
    <d v="2026-03-10T14:49:00"/>
    <s v="NULL"/>
    <s v="Completed"/>
    <x v="97"/>
    <n v="1"/>
    <s v="valuation report OLAP exports"/>
    <n v="0"/>
    <n v="0"/>
    <n v="0"/>
    <n v="0"/>
    <n v="0"/>
    <n v="0"/>
    <m/>
    <m/>
    <n v="0"/>
    <n v="0"/>
    <n v="0"/>
    <n v="0"/>
    <n v="0"/>
    <m/>
    <m/>
    <m/>
    <m/>
    <m/>
    <m/>
    <m/>
    <m/>
    <m/>
    <m/>
    <m/>
    <m/>
    <m/>
  </r>
  <r>
    <s v="Valuation (NPV)"/>
    <s v="PLDBValuation (NPV)46091.6173611111"/>
    <m/>
    <s v="valuation report QRM Reporter exports"/>
    <s v="MCPPLDBValuation (NPV)valuation report QRM Reporter exports"/>
    <s v="MCPPLDBValuation (NPV)"/>
    <x v="0"/>
    <s v="Completed"/>
    <x v="0"/>
    <x v="580"/>
    <s v="Y"/>
    <m/>
    <m/>
    <m/>
    <n v="2602"/>
    <s v="PLDB"/>
    <s v="MCP"/>
    <s v="START valuation report QRM Reporter exports"/>
    <s v="END valuation report QRM Reporter exports"/>
    <d v="2026-03-10T14:49:00"/>
    <d v="2026-03-10T14:55:00"/>
    <d v="2026-03-10T14:56:00"/>
    <s v="NULL"/>
    <s v="Completed"/>
    <x v="97"/>
    <n v="1"/>
    <s v="valuation report QRM Reporter exports"/>
    <n v="0.1"/>
    <n v="0.1"/>
    <n v="0"/>
    <n v="0.02"/>
    <n v="0.12"/>
    <n v="0.12"/>
    <m/>
    <m/>
    <n v="0.1"/>
    <n v="0.02"/>
    <n v="0"/>
    <n v="0.12"/>
    <n v="0.12"/>
    <m/>
    <m/>
    <m/>
    <m/>
    <m/>
    <m/>
    <m/>
    <m/>
    <m/>
    <m/>
    <m/>
    <m/>
    <m/>
  </r>
  <r>
    <s v="ICDB"/>
    <s v="ICDBICDB46091.6194444444"/>
    <m/>
    <s v="Portfolio Copy | Vienna | Live on ALM Core"/>
    <s v="MCPICDBICDBPortfolio Copy | Vienna | Live on ALM Core"/>
    <s v="MCPICDBICDB"/>
    <x v="0"/>
    <s v="Completed"/>
    <x v="0"/>
    <x v="581"/>
    <s v="Y"/>
    <m/>
    <m/>
    <m/>
    <n v="2602"/>
    <s v="ICDB"/>
    <s v="MCP"/>
    <s v="START Portfolio Copy | Vienna | Live on ALM Core"/>
    <s v="END Portfolio Copy | Vienna | Live on ALM Core"/>
    <d v="2026-03-10T14:52:00"/>
    <d v="2026-03-10T14:52:00"/>
    <d v="2026-03-10T14:52:00"/>
    <s v="NULL"/>
    <s v="Completed"/>
    <x v="192"/>
    <n v="1"/>
    <s v="Portfolio Copy | Vienna | Live on ALM Core"/>
    <n v="0"/>
    <n v="0"/>
    <n v="0"/>
    <n v="0"/>
    <n v="0"/>
    <n v="0"/>
    <m/>
    <m/>
    <n v="0"/>
    <n v="0"/>
    <n v="0"/>
    <n v="0"/>
    <n v="0"/>
    <m/>
    <m/>
    <m/>
    <m/>
    <m/>
    <m/>
    <m/>
    <m/>
    <m/>
    <m/>
    <m/>
    <m/>
    <m/>
  </r>
  <r>
    <s v="ICDB"/>
    <s v="ICDBICDB46091.6194444444"/>
    <m/>
    <s v="Portfolio Copy | Prague | Live on ALM Core"/>
    <s v="MCPICDBICDBPortfolio Copy | Prague | Live on ALM Core"/>
    <s v="MCPICDBICDB"/>
    <x v="0"/>
    <s v="Completed"/>
    <x v="0"/>
    <x v="582"/>
    <s v="Y"/>
    <m/>
    <m/>
    <m/>
    <n v="2602"/>
    <s v="ICDB"/>
    <s v="MCP"/>
    <s v="START Portfolio Copy | Prague | Live on ALM Core"/>
    <s v="END Portfolio Copy | Prague | Live on ALM Core"/>
    <d v="2026-03-10T14:52:00"/>
    <d v="2026-03-10T15:14:00"/>
    <d v="2026-03-10T15:14:00"/>
    <s v="NULL"/>
    <s v="Completed"/>
    <x v="192"/>
    <n v="1"/>
    <s v="Portfolio Copy | Prague | Live on ALM Core"/>
    <n v="0.37"/>
    <n v="0"/>
    <n v="0.37"/>
    <n v="0"/>
    <n v="0"/>
    <n v="0.37"/>
    <m/>
    <m/>
    <n v="0"/>
    <n v="0"/>
    <n v="0.37"/>
    <n v="0"/>
    <n v="0.37"/>
    <m/>
    <m/>
    <m/>
    <m/>
    <m/>
    <m/>
    <m/>
    <m/>
    <m/>
    <m/>
    <m/>
    <m/>
    <m/>
  </r>
  <r>
    <s v="EC"/>
    <s v="PLDBEC46091.6222222222"/>
    <m/>
    <s v="ing-ec valuation"/>
    <s v="MCPPLDBECing-ec valuation"/>
    <s v="MCPPLDBEC"/>
    <x v="0"/>
    <s v="Stopped"/>
    <x v="0"/>
    <x v="583"/>
    <s v="Y"/>
    <m/>
    <m/>
    <m/>
    <n v="2602"/>
    <s v="PLDB"/>
    <s v="MCP"/>
    <s v="START ing-ec valuation"/>
    <s v="NULL"/>
    <d v="2026-03-10T14:56:00"/>
    <d v="2026-03-10T16:42:00"/>
    <d v="2026-03-10T17:01:00"/>
    <s v="NULL"/>
    <s v="Stopped"/>
    <x v="195"/>
    <n v="1"/>
    <s v="ing-ec valuation"/>
    <n v="1.77"/>
    <n v="1.77"/>
    <n v="0"/>
    <n v="0.3"/>
    <n v="2.0699999999999998"/>
    <n v="2.0699999999999998"/>
    <m/>
    <m/>
    <n v="1.77"/>
    <n v="0.3"/>
    <n v="0"/>
    <n v="2.0699999999999998"/>
    <n v="2.0699999999999998"/>
    <m/>
    <m/>
    <m/>
    <m/>
    <m/>
    <m/>
    <m/>
    <m/>
    <m/>
    <m/>
    <m/>
    <m/>
    <m/>
  </r>
  <r>
    <s v="Valuation (NPV)"/>
    <s v="NLRBValuation (NPV)46091.6229166667"/>
    <m/>
    <s v="portfolio valuation run"/>
    <s v="MCPNLRBValuation (NPV)portfolio valuation run"/>
    <s v="MCPNLRBValuation (NPV)"/>
    <x v="0"/>
    <s v="Completed"/>
    <x v="0"/>
    <x v="584"/>
    <s v="Y"/>
    <m/>
    <m/>
    <m/>
    <n v="2602"/>
    <s v="NLRB"/>
    <s v="MCP"/>
    <s v="START portfolio valuation run"/>
    <s v="END portfolio valuation run"/>
    <d v="2026-03-10T14:57:00"/>
    <d v="2026-03-10T20:00:00"/>
    <d v="2026-03-10T20:00:00"/>
    <s v="NULL"/>
    <s v="Completed"/>
    <x v="202"/>
    <n v="3"/>
    <s v="portfolio valuation run"/>
    <n v="5.05"/>
    <n v="5.05"/>
    <n v="0"/>
    <n v="0"/>
    <n v="5.05"/>
    <n v="5.05"/>
    <m/>
    <m/>
    <n v="5.05"/>
    <n v="0"/>
    <n v="0"/>
    <n v="5.05"/>
    <n v="5.05"/>
    <m/>
    <m/>
    <m/>
    <m/>
    <m/>
    <m/>
    <m/>
    <m/>
    <m/>
    <m/>
    <m/>
    <m/>
    <m/>
  </r>
  <r>
    <s v="Planning (NII)"/>
    <s v="FRDBPlanning (NII)46091.6298611111"/>
    <m/>
    <s v="MDL Processing"/>
    <s v="MCPFRDBPlanning (NII)MDL Processing"/>
    <s v="MCPFRDBPlanning (NII)"/>
    <x v="0"/>
    <s v="Completed"/>
    <x v="0"/>
    <x v="585"/>
    <s v="Y"/>
    <m/>
    <m/>
    <m/>
    <n v="2602"/>
    <s v="FRDB"/>
    <s v="MCP"/>
    <s v="START MDL Processing"/>
    <s v="END MDL Processing"/>
    <d v="2026-03-10T15:07:00"/>
    <d v="2026-03-10T15:26:00"/>
    <d v="2026-03-10T15:26:00"/>
    <s v="NULL"/>
    <s v="Completed"/>
    <x v="187"/>
    <n v="1"/>
    <s v="MDL Processing"/>
    <n v="0.32"/>
    <n v="0"/>
    <n v="0.32"/>
    <n v="0"/>
    <n v="0"/>
    <n v="0.32"/>
    <m/>
    <m/>
    <n v="0"/>
    <n v="0"/>
    <n v="0.32"/>
    <n v="0"/>
    <n v="0.32"/>
    <m/>
    <m/>
    <m/>
    <m/>
    <m/>
    <m/>
    <m/>
    <m/>
    <m/>
    <m/>
    <m/>
    <m/>
    <m/>
  </r>
  <r>
    <s v="Planning (NII)"/>
    <s v="BEGTPlanning (NII)46091.6305555556"/>
    <m/>
    <s v="planning run02"/>
    <s v="MCPBEGTPlanning (NII)planning run02"/>
    <s v="MCPBEGTPlanning (NII)"/>
    <x v="1"/>
    <s v="For Rerun"/>
    <x v="0"/>
    <x v="586"/>
    <s v="Y"/>
    <m/>
    <m/>
    <m/>
    <n v="2602"/>
    <s v="BEGT"/>
    <s v="MCP"/>
    <s v="START planning run02"/>
    <s v="END planning run02"/>
    <d v="2026-03-10T15:08:00"/>
    <d v="2026-03-10T17:55:00"/>
    <d v="2026-03-10T17:55:00"/>
    <s v="NULL"/>
    <s v="Completed"/>
    <x v="206"/>
    <n v="3"/>
    <s v="planning run02"/>
    <n v="2.78"/>
    <n v="2.78"/>
    <n v="0"/>
    <n v="0"/>
    <n v="2.78"/>
    <n v="2.78"/>
    <m/>
    <m/>
    <n v="2.78"/>
    <n v="0"/>
    <n v="0"/>
    <n v="2.78"/>
    <n v="2.78"/>
    <m/>
    <m/>
    <m/>
    <m/>
    <m/>
    <m/>
    <m/>
    <m/>
    <m/>
    <m/>
    <m/>
    <m/>
    <m/>
  </r>
  <r>
    <s v="ICDB"/>
    <s v="ICDBICDB46091.6347222222"/>
    <m/>
    <s v="Portfolio Copy | Beijing | Other live location"/>
    <s v="MCPICDBICDBPortfolio Copy | Beijing | Other live location"/>
    <s v="MCPICDBICDB"/>
    <x v="0"/>
    <s v="Completed"/>
    <x v="0"/>
    <x v="587"/>
    <s v="Y"/>
    <m/>
    <m/>
    <m/>
    <n v="2602"/>
    <s v="ICDB"/>
    <s v="MCP"/>
    <s v="START Portfolio Copy | Beijing | Other live location"/>
    <s v="END Portfolio Copy | Beijing | Other live location"/>
    <d v="2026-03-10T15:14:00"/>
    <d v="2026-03-10T15:15:00"/>
    <d v="2026-03-10T15:15:00"/>
    <s v="NULL"/>
    <s v="Completed"/>
    <x v="192"/>
    <n v="1"/>
    <s v="Portfolio Copy | Beijing | Other live location"/>
    <n v="0.02"/>
    <n v="0"/>
    <n v="0.02"/>
    <n v="0"/>
    <n v="0"/>
    <n v="0.02"/>
    <m/>
    <m/>
    <n v="0"/>
    <n v="0"/>
    <n v="0.02"/>
    <n v="0"/>
    <n v="0.02"/>
    <m/>
    <m/>
    <m/>
    <m/>
    <m/>
    <m/>
    <m/>
    <m/>
    <m/>
    <m/>
    <m/>
    <m/>
    <m/>
  </r>
  <r>
    <s v="ICDB"/>
    <s v="ICDBICDB46091.6354166667"/>
    <m/>
    <s v="Portfolio Copy | Shanghai | Other live location"/>
    <s v="MCPICDBICDBPortfolio Copy | Shanghai | Other live location"/>
    <s v="MCPICDBICDB"/>
    <x v="0"/>
    <s v="Completed"/>
    <x v="0"/>
    <x v="588"/>
    <s v="Y"/>
    <m/>
    <m/>
    <m/>
    <n v="2602"/>
    <s v="ICDB"/>
    <s v="MCP"/>
    <s v="START Portfolio Copy | Shanghai | Other live location"/>
    <s v="END Portfolio Copy | Shanghai | Other live location"/>
    <d v="2026-03-10T15:15:00"/>
    <d v="2026-03-10T15:15:00"/>
    <d v="2026-03-10T15:15:00"/>
    <s v="NULL"/>
    <s v="Completed"/>
    <x v="192"/>
    <n v="1"/>
    <s v="Portfolio Copy | Shanghai | Other live location"/>
    <n v="0"/>
    <n v="0"/>
    <n v="0"/>
    <n v="0"/>
    <n v="0"/>
    <n v="0"/>
    <m/>
    <m/>
    <n v="0"/>
    <n v="0"/>
    <n v="0"/>
    <n v="0"/>
    <n v="0"/>
    <m/>
    <m/>
    <m/>
    <m/>
    <m/>
    <m/>
    <m/>
    <m/>
    <m/>
    <m/>
    <m/>
    <m/>
    <m/>
  </r>
  <r>
    <s v="ICDB"/>
    <s v="ICDBICDB46091.6354166667"/>
    <m/>
    <s v="Portfolio Copy | Budapest | Live on ALM Core"/>
    <s v="MCPICDBICDBPortfolio Copy | Budapest | Live on ALM Core"/>
    <s v="MCPICDBICDB"/>
    <x v="0"/>
    <s v="Completed"/>
    <x v="0"/>
    <x v="589"/>
    <s v="Y"/>
    <m/>
    <m/>
    <m/>
    <n v="2602"/>
    <s v="ICDB"/>
    <s v="MCP"/>
    <s v="START Portfolio Copy | Budapest | Live on ALM Core"/>
    <s v="END Portfolio Copy | Budapest | Live on ALM Core"/>
    <d v="2026-03-10T15:15:00"/>
    <d v="2026-03-10T15:16:00"/>
    <d v="2026-03-10T15:16:00"/>
    <s v="NULL"/>
    <s v="Completed"/>
    <x v="192"/>
    <n v="1"/>
    <s v="Portfolio Copy | Budapest | Live on ALM Core"/>
    <n v="0.02"/>
    <n v="0"/>
    <n v="0.02"/>
    <n v="0"/>
    <n v="0"/>
    <n v="0.02"/>
    <m/>
    <m/>
    <n v="0"/>
    <n v="0"/>
    <n v="0.02"/>
    <n v="0"/>
    <n v="0.02"/>
    <m/>
    <m/>
    <m/>
    <m/>
    <m/>
    <m/>
    <m/>
    <m/>
    <m/>
    <m/>
    <m/>
    <m/>
    <m/>
  </r>
  <r>
    <s v="ICDB"/>
    <s v="ICDBICDB46091.6361111111"/>
    <m/>
    <s v="Portfolio Copy | Tokyo | Live on ALM Core"/>
    <s v="MCPICDBICDBPortfolio Copy | Tokyo | Live on ALM Core"/>
    <s v="MCPICDBICDB"/>
    <x v="0"/>
    <s v="Completed"/>
    <x v="0"/>
    <x v="590"/>
    <s v="Y"/>
    <m/>
    <m/>
    <m/>
    <n v="2602"/>
    <s v="ICDB"/>
    <s v="MCP"/>
    <s v="START Portfolio Copy | Tokyo | Live on ALM Core"/>
    <s v="END Portfolio Copy | Tokyo | Live on ALM Core"/>
    <d v="2026-03-10T15:16:00"/>
    <d v="2026-03-10T15:16:00"/>
    <d v="2026-03-10T15:16:00"/>
    <s v="NULL"/>
    <s v="Completed"/>
    <x v="192"/>
    <n v="1"/>
    <s v="Portfolio Copy | Tokyo | Live on ALM Core"/>
    <n v="0"/>
    <n v="0"/>
    <n v="0"/>
    <n v="0"/>
    <n v="0"/>
    <n v="0"/>
    <m/>
    <m/>
    <n v="0"/>
    <n v="0"/>
    <n v="0"/>
    <n v="0"/>
    <n v="0"/>
    <m/>
    <m/>
    <m/>
    <m/>
    <m/>
    <m/>
    <m/>
    <m/>
    <m/>
    <m/>
    <m/>
    <m/>
    <m/>
  </r>
  <r>
    <s v="ICDB"/>
    <s v="ICDBICDB46091.6361111111"/>
    <m/>
    <s v="Portfolio Copy | Manila | Other live location"/>
    <s v="MCPICDBICDBPortfolio Copy | Manila | Other live location"/>
    <s v="MCPICDBICDB"/>
    <x v="0"/>
    <s v="Completed"/>
    <x v="0"/>
    <x v="591"/>
    <s v="Y"/>
    <m/>
    <m/>
    <m/>
    <n v="2602"/>
    <s v="ICDB"/>
    <s v="MCP"/>
    <s v="START Portfolio Copy | Manila | Other live location"/>
    <s v="END Portfolio Copy | Manila | Other live location"/>
    <d v="2026-03-10T15:16:00"/>
    <d v="2026-03-10T15:16:00"/>
    <d v="2026-03-10T15:16:00"/>
    <s v="NULL"/>
    <s v="Completed"/>
    <x v="192"/>
    <n v="1"/>
    <s v="Portfolio Copy | Manila | Other live location"/>
    <n v="0"/>
    <n v="0"/>
    <n v="0"/>
    <n v="0"/>
    <n v="0"/>
    <n v="0"/>
    <m/>
    <m/>
    <n v="0"/>
    <n v="0"/>
    <n v="0"/>
    <n v="0"/>
    <n v="0"/>
    <m/>
    <m/>
    <m/>
    <m/>
    <m/>
    <m/>
    <m/>
    <m/>
    <m/>
    <m/>
    <m/>
    <m/>
    <m/>
  </r>
  <r>
    <s v="ICDB"/>
    <s v="ICDBICDB46091.6361111111"/>
    <m/>
    <s v="Portfolio Copy | Bratislava | Live on ALM Core"/>
    <s v="MCPICDBICDBPortfolio Copy | Bratislava | Live on ALM Core"/>
    <s v="MCPICDBICDB"/>
    <x v="0"/>
    <s v="Completed"/>
    <x v="0"/>
    <x v="592"/>
    <s v="Y"/>
    <m/>
    <m/>
    <m/>
    <n v="2602"/>
    <s v="ICDB"/>
    <s v="MCP"/>
    <s v="START Portfolio Copy | Bratislava | Live on ALM Core"/>
    <s v="END Portfolio Copy | Bratislava | Live on ALM Core"/>
    <d v="2026-03-10T15:16:00"/>
    <d v="2026-03-10T15:17:00"/>
    <d v="2026-03-10T15:17:00"/>
    <s v="NULL"/>
    <s v="Completed"/>
    <x v="192"/>
    <n v="1"/>
    <s v="Portfolio Copy | Bratislava | Live on ALM Core"/>
    <n v="0.02"/>
    <n v="0"/>
    <n v="0.02"/>
    <n v="0"/>
    <n v="0"/>
    <n v="0.02"/>
    <m/>
    <m/>
    <n v="0"/>
    <n v="0"/>
    <n v="0.02"/>
    <n v="0"/>
    <n v="0.02"/>
    <m/>
    <m/>
    <m/>
    <m/>
    <m/>
    <m/>
    <m/>
    <m/>
    <m/>
    <m/>
    <m/>
    <m/>
    <m/>
  </r>
  <r>
    <s v="ICDB"/>
    <s v="ICDBICDB46091.6368055556"/>
    <m/>
    <s v="Portfolio Copy | Seoul | Live on ALM Core"/>
    <s v="MCPICDBICDBPortfolio Copy | Seoul | Live on ALM Core"/>
    <s v="MCPICDBICDB"/>
    <x v="0"/>
    <s v="Completed"/>
    <x v="0"/>
    <x v="593"/>
    <s v="Y"/>
    <m/>
    <m/>
    <m/>
    <n v="2602"/>
    <s v="ICDB"/>
    <s v="MCP"/>
    <s v="START Portfolio Copy | Seoul | Live on ALM Core"/>
    <s v="END Portfolio Copy | Seoul | Live on ALM Core"/>
    <d v="2026-03-10T15:17:00"/>
    <d v="2026-03-10T15:17:00"/>
    <d v="2026-03-10T15:17:00"/>
    <s v="NULL"/>
    <s v="Completed"/>
    <x v="192"/>
    <n v="1"/>
    <s v="Portfolio Copy | Seoul | Live on ALM Core"/>
    <n v="0"/>
    <n v="0"/>
    <n v="0"/>
    <n v="0"/>
    <n v="0"/>
    <n v="0"/>
    <m/>
    <m/>
    <n v="0"/>
    <n v="0"/>
    <n v="0"/>
    <n v="0"/>
    <n v="0"/>
    <m/>
    <m/>
    <m/>
    <m/>
    <m/>
    <m/>
    <m/>
    <m/>
    <m/>
    <m/>
    <m/>
    <m/>
    <m/>
  </r>
  <r>
    <s v="ICDB"/>
    <s v="ICDBICDB46091.6368055556"/>
    <m/>
    <s v="Portfolio Copy | Seoul_Securities | Non-live Location"/>
    <s v="MCPICDBICDBPortfolio Copy | Seoul_Securities | Non-live Location"/>
    <s v="MCPICDBICDB"/>
    <x v="0"/>
    <s v="Completed"/>
    <x v="0"/>
    <x v="594"/>
    <s v="Y"/>
    <m/>
    <m/>
    <m/>
    <n v="2602"/>
    <s v="ICDB"/>
    <s v="MCP"/>
    <s v="START Portfolio Copy | Seoul_Securities | Non-live Location"/>
    <s v="END Portfolio Copy | Seoul_Securities | Non-live Location"/>
    <d v="2026-03-10T15:17:00"/>
    <d v="2026-03-10T15:17:00"/>
    <d v="2026-03-10T15:17:00"/>
    <s v="NULL"/>
    <s v="Completed"/>
    <x v="192"/>
    <n v="1"/>
    <s v="Portfolio Copy | Seoul_Securities | Non-live Location"/>
    <n v="0"/>
    <n v="0"/>
    <n v="0"/>
    <n v="0"/>
    <n v="0"/>
    <n v="0"/>
    <m/>
    <m/>
    <n v="0"/>
    <n v="0"/>
    <n v="0"/>
    <n v="0"/>
    <n v="0"/>
    <m/>
    <m/>
    <m/>
    <m/>
    <m/>
    <m/>
    <m/>
    <m/>
    <m/>
    <m/>
    <m/>
    <m/>
    <m/>
  </r>
  <r>
    <s v="ICDB"/>
    <s v="ICDBICDB46091.6368055556"/>
    <m/>
    <s v="Portfolio Copy | Taipei | Live on ALM Core"/>
    <s v="MCPICDBICDBPortfolio Copy | Taipei | Live on ALM Core"/>
    <s v="MCPICDBICDB"/>
    <x v="0"/>
    <s v="Completed"/>
    <x v="0"/>
    <x v="595"/>
    <s v="Y"/>
    <m/>
    <m/>
    <m/>
    <n v="2602"/>
    <s v="ICDB"/>
    <s v="MCP"/>
    <s v="START Portfolio Copy | Taipei | Live on ALM Core"/>
    <s v="END Portfolio Copy | Taipei | Live on ALM Core"/>
    <d v="2026-03-10T15:17:00"/>
    <d v="2026-03-10T15:18:00"/>
    <d v="2026-03-10T15:18:00"/>
    <s v="NULL"/>
    <s v="Completed"/>
    <x v="192"/>
    <n v="1"/>
    <s v="Portfolio Copy | Taipei | Live on ALM Core"/>
    <n v="0.02"/>
    <n v="0"/>
    <n v="0.02"/>
    <n v="0"/>
    <n v="0"/>
    <n v="0.02"/>
    <m/>
    <m/>
    <n v="0"/>
    <n v="0"/>
    <n v="0.02"/>
    <n v="0"/>
    <n v="0.02"/>
    <m/>
    <m/>
    <m/>
    <m/>
    <m/>
    <m/>
    <m/>
    <m/>
    <m/>
    <m/>
    <m/>
    <m/>
    <m/>
  </r>
  <r>
    <s v="ICDB"/>
    <s v="ICDBICDB46091.6375"/>
    <m/>
    <s v="Portfolio Copy | NLWB_BMG | Live on ALM Core"/>
    <s v="MCPICDBICDBPortfolio Copy | NLWB_BMG | Live on ALM Core"/>
    <s v="MCPICDBICDB"/>
    <x v="0"/>
    <s v="Completed"/>
    <x v="0"/>
    <x v="596"/>
    <s v="Y"/>
    <m/>
    <m/>
    <m/>
    <n v="2602"/>
    <s v="ICDB"/>
    <s v="MCP"/>
    <s v="START Portfolio Copy | NLWB_BMG | Live on ALM Core"/>
    <s v="END Portfolio Copy | NLWB_BMG | Live on ALM Core"/>
    <d v="2026-03-10T15:18:00"/>
    <d v="2026-03-10T15:18:00"/>
    <d v="2026-03-10T15:18:00"/>
    <s v="NULL"/>
    <s v="Completed"/>
    <x v="192"/>
    <n v="1"/>
    <s v="Portfolio Copy | NLWB_BMG | Live on ALM Core"/>
    <n v="0"/>
    <n v="0"/>
    <n v="0"/>
    <n v="0"/>
    <n v="0"/>
    <n v="0"/>
    <m/>
    <m/>
    <n v="0"/>
    <n v="0"/>
    <n v="0"/>
    <n v="0"/>
    <n v="0"/>
    <m/>
    <m/>
    <m/>
    <m/>
    <m/>
    <m/>
    <m/>
    <m/>
    <m/>
    <m/>
    <m/>
    <m/>
    <m/>
  </r>
  <r>
    <s v="Planning (NII)"/>
    <s v="BEDBPlanning (NII)46091.6375"/>
    <m/>
    <s v="combined planning run"/>
    <s v="MCPBEDBPlanning (NII)combined planning run"/>
    <s v="MCPBEDBPlanning (NII)"/>
    <x v="1"/>
    <s v="For Rerun"/>
    <x v="0"/>
    <x v="597"/>
    <s v="Y"/>
    <m/>
    <m/>
    <m/>
    <n v="2602"/>
    <s v="BEDB"/>
    <s v="MCP"/>
    <s v="START combined planning run"/>
    <s v="NULL"/>
    <d v="2026-03-10T15:18:00"/>
    <d v="2026-03-11T09:25:00"/>
    <d v="2026-03-11T09:56:00"/>
    <s v="NULL"/>
    <s v="Stopped"/>
    <x v="122"/>
    <n v="4"/>
    <s v="combined planning run"/>
    <n v="18.12"/>
    <n v="18.12"/>
    <n v="0"/>
    <n v="0.52"/>
    <n v="18.64"/>
    <n v="18.64"/>
    <m/>
    <m/>
    <n v="18.12"/>
    <n v="0.52"/>
    <n v="0"/>
    <n v="18.64"/>
    <n v="18.64"/>
    <m/>
    <m/>
    <m/>
    <m/>
    <m/>
    <m/>
    <m/>
    <m/>
    <m/>
    <m/>
    <m/>
    <m/>
    <m/>
  </r>
  <r>
    <s v="ICDB"/>
    <s v="ICDBICDB46091.6375"/>
    <m/>
    <s v="Portfolio Copy | NLWB_FM_Banking_books | Live on ALM Core"/>
    <s v="MCPICDBICDBPortfolio Copy | NLWB_FM_Banking_books | Live on ALM Core"/>
    <s v="MCPICDBICDB"/>
    <x v="0"/>
    <s v="Completed"/>
    <x v="0"/>
    <x v="598"/>
    <s v="Y"/>
    <m/>
    <m/>
    <m/>
    <n v="2602"/>
    <s v="ICDB"/>
    <s v="MCP"/>
    <s v="START Portfolio Copy | NLWB_FM_Banking_books | Live on ALM Core"/>
    <s v="END Portfolio Copy | NLWB_FM_Banking_books | Live on ALM Core"/>
    <d v="2026-03-10T15:18:00"/>
    <d v="2026-03-10T15:19:00"/>
    <d v="2026-03-10T15:19:00"/>
    <s v="NULL"/>
    <s v="Completed"/>
    <x v="192"/>
    <n v="1"/>
    <s v="Portfolio Copy | NLWB_FM_Banking_books | Live on ALM Core"/>
    <n v="0.02"/>
    <n v="0"/>
    <n v="0.02"/>
    <n v="0"/>
    <n v="0"/>
    <n v="0.02"/>
    <m/>
    <m/>
    <n v="0"/>
    <n v="0"/>
    <n v="0.02"/>
    <n v="0"/>
    <n v="0.02"/>
    <m/>
    <m/>
    <m/>
    <m/>
    <m/>
    <m/>
    <m/>
    <m/>
    <m/>
    <m/>
    <m/>
    <m/>
    <m/>
  </r>
  <r>
    <s v="ICDB"/>
    <s v="ICDBICDB46091.6381944444"/>
    <m/>
    <s v="Portfolio Copy | NLWB_Trade_Finance_Services | Live on ALM Core"/>
    <s v="MCPICDBICDBPortfolio Copy | NLWB_Trade_Finance_Services | Live on ALM Core"/>
    <s v="MCPICDBICDB"/>
    <x v="0"/>
    <s v="Completed"/>
    <x v="0"/>
    <x v="599"/>
    <s v="Y"/>
    <m/>
    <m/>
    <m/>
    <n v="2602"/>
    <s v="ICDB"/>
    <s v="MCP"/>
    <s v="START Portfolio Copy | NLWB_Trade_Finance_Services | Live on ALM Core"/>
    <s v="END Portfolio Copy | NLWB_Trade_Finance_Services | Live on ALM Core"/>
    <d v="2026-03-10T15:19:00"/>
    <d v="2026-03-10T15:19:00"/>
    <d v="2026-03-10T15:19:00"/>
    <s v="NULL"/>
    <s v="Completed"/>
    <x v="192"/>
    <n v="1"/>
    <s v="Portfolio Copy | NLWB_Trade_Finance_Services | Live on ALM Core"/>
    <n v="0"/>
    <n v="0"/>
    <n v="0"/>
    <n v="0"/>
    <n v="0"/>
    <n v="0"/>
    <m/>
    <m/>
    <n v="0"/>
    <n v="0"/>
    <n v="0"/>
    <n v="0"/>
    <n v="0"/>
    <m/>
    <m/>
    <m/>
    <m/>
    <m/>
    <m/>
    <m/>
    <m/>
    <m/>
    <m/>
    <m/>
    <m/>
    <m/>
  </r>
  <r>
    <s v="ICDB"/>
    <s v="ICDBICDB46091.6381944444"/>
    <m/>
    <s v="Portfolio Copy | Kiev | Live on ALM Core"/>
    <s v="MCPICDBICDBPortfolio Copy | Kiev | Live on ALM Core"/>
    <s v="MCPICDBICDB"/>
    <x v="0"/>
    <s v="Completed"/>
    <x v="0"/>
    <x v="600"/>
    <s v="Y"/>
    <m/>
    <m/>
    <m/>
    <n v="2602"/>
    <s v="ICDB"/>
    <s v="MCP"/>
    <s v="START Portfolio Copy | Kiev | Live on ALM Core"/>
    <s v="END Portfolio Copy | Kiev | Live on ALM Core"/>
    <d v="2026-03-10T15:19:00"/>
    <d v="2026-03-10T15:19:00"/>
    <d v="2026-03-10T15:19:00"/>
    <s v="NULL"/>
    <s v="Completed"/>
    <x v="192"/>
    <n v="1"/>
    <s v="Portfolio Copy | Kiev | Live on ALM Core"/>
    <n v="0"/>
    <n v="0"/>
    <n v="0"/>
    <n v="0"/>
    <n v="0"/>
    <n v="0"/>
    <m/>
    <m/>
    <n v="0"/>
    <n v="0"/>
    <n v="0"/>
    <n v="0"/>
    <n v="0"/>
    <m/>
    <m/>
    <m/>
    <m/>
    <m/>
    <m/>
    <m/>
    <m/>
    <m/>
    <m/>
    <m/>
    <m/>
    <m/>
  </r>
  <r>
    <s v="ICDB"/>
    <s v="ICDBICDB46091.6381944444"/>
    <m/>
    <s v="Portfolio Copy | Geneva | Other live location"/>
    <s v="MCPICDBICDBPortfolio Copy | Geneva | Other live location"/>
    <s v="MCPICDBICDB"/>
    <x v="0"/>
    <s v="Completed"/>
    <x v="0"/>
    <x v="601"/>
    <s v="Y"/>
    <m/>
    <m/>
    <m/>
    <n v="2602"/>
    <s v="ICDB"/>
    <s v="MCP"/>
    <s v="START Portfolio Copy | Geneva | Other live location"/>
    <s v="END Portfolio Copy | Geneva | Other live location"/>
    <d v="2026-03-10T15:19:00"/>
    <d v="2026-03-10T15:20:00"/>
    <d v="2026-03-10T15:20:00"/>
    <s v="NULL"/>
    <s v="Completed"/>
    <x v="192"/>
    <n v="1"/>
    <s v="Portfolio Copy | Geneva | Other live location"/>
    <n v="0.02"/>
    <n v="0"/>
    <n v="0.02"/>
    <n v="0"/>
    <n v="0"/>
    <n v="0.02"/>
    <m/>
    <m/>
    <n v="0"/>
    <n v="0"/>
    <n v="0.02"/>
    <n v="0"/>
    <n v="0.02"/>
    <m/>
    <m/>
    <m/>
    <m/>
    <m/>
    <m/>
    <m/>
    <m/>
    <m/>
    <m/>
    <m/>
    <m/>
    <m/>
  </r>
  <r>
    <s v="ICDB"/>
    <s v="ICDBICDB46091.6388888889"/>
    <m/>
    <s v="Portfolio Copy | Brussels | Live on ALM Core"/>
    <s v="MCPICDBICDBPortfolio Copy | Brussels | Live on ALM Core"/>
    <s v="MCPICDBICDB"/>
    <x v="0"/>
    <s v="Completed"/>
    <x v="0"/>
    <x v="602"/>
    <s v="Y"/>
    <m/>
    <m/>
    <m/>
    <n v="2602"/>
    <s v="ICDB"/>
    <s v="MCP"/>
    <s v="START Portfolio Copy | Brussels | Live on ALM Core"/>
    <s v="END Portfolio Copy | Brussels | Live on ALM Core"/>
    <d v="2026-03-10T15:20:00"/>
    <d v="2026-03-10T15:41:00"/>
    <d v="2026-03-10T15:41:00"/>
    <s v="NULL"/>
    <s v="Completed"/>
    <x v="192"/>
    <n v="1"/>
    <s v="Portfolio Copy | Brussels | Live on ALM Core"/>
    <n v="0.35"/>
    <n v="0"/>
    <n v="0.35"/>
    <n v="0"/>
    <n v="0"/>
    <n v="0.35"/>
    <m/>
    <m/>
    <n v="0"/>
    <n v="0"/>
    <n v="0.35"/>
    <n v="0"/>
    <n v="0.35"/>
    <m/>
    <m/>
    <m/>
    <m/>
    <m/>
    <m/>
    <m/>
    <m/>
    <m/>
    <m/>
    <m/>
    <m/>
    <m/>
  </r>
  <r>
    <s v="Planning (NII)"/>
    <s v="FRDBPlanning (NII)46091.6430555556"/>
    <m/>
    <s v="planning run02"/>
    <s v="MCPFRDBPlanning (NII)planning run02"/>
    <s v="MCPFRDBPlanning (NII)"/>
    <x v="0"/>
    <s v="Completed"/>
    <x v="0"/>
    <x v="603"/>
    <s v="Y"/>
    <m/>
    <m/>
    <m/>
    <n v="2602"/>
    <s v="FRDB"/>
    <s v="MCP"/>
    <s v="START planning run02"/>
    <s v="END planning run02"/>
    <d v="2026-03-10T15:26:00"/>
    <d v="2026-03-10T16:23:00"/>
    <d v="2026-03-10T16:23:00"/>
    <s v="NULL"/>
    <s v="Completed"/>
    <x v="187"/>
    <n v="1"/>
    <s v="planning run02"/>
    <n v="0.95"/>
    <n v="0"/>
    <n v="0.95"/>
    <n v="0"/>
    <n v="0"/>
    <n v="0.95"/>
    <m/>
    <m/>
    <n v="0"/>
    <n v="0"/>
    <n v="0.95"/>
    <n v="0"/>
    <n v="0.95"/>
    <m/>
    <m/>
    <m/>
    <m/>
    <m/>
    <m/>
    <m/>
    <m/>
    <m/>
    <m/>
    <m/>
    <m/>
    <m/>
  </r>
  <r>
    <s v="ICDB"/>
    <s v="ICDBICDB46091.6534722222"/>
    <m/>
    <s v="Portfolio Copy | Belgium_FM_banking_book | Live on ALM Core"/>
    <s v="MCPICDBICDBPortfolio Copy | Belgium_FM_banking_book | Live on ALM Core"/>
    <s v="MCPICDBICDB"/>
    <x v="0"/>
    <s v="Completed"/>
    <x v="0"/>
    <x v="604"/>
    <s v="Y"/>
    <m/>
    <m/>
    <m/>
    <n v="2602"/>
    <s v="ICDB"/>
    <s v="MCP"/>
    <s v="START Portfolio Copy | Belgium_FM_banking_book | Live on ALM Core"/>
    <s v="END Portfolio Copy | Belgium_FM_banking_book | Live on ALM Core"/>
    <d v="2026-03-10T15:41:00"/>
    <d v="2026-03-10T15:41:00"/>
    <d v="2026-03-10T15:41:00"/>
    <s v="NULL"/>
    <s v="Completed"/>
    <x v="192"/>
    <n v="1"/>
    <s v="Portfolio Copy | Belgium_FM_banking_book | Live on ALM Core"/>
    <n v="0"/>
    <n v="0"/>
    <n v="0"/>
    <n v="0"/>
    <n v="0"/>
    <n v="0"/>
    <m/>
    <m/>
    <n v="0"/>
    <n v="0"/>
    <n v="0"/>
    <n v="0"/>
    <n v="0"/>
    <m/>
    <m/>
    <m/>
    <m/>
    <m/>
    <m/>
    <m/>
    <m/>
    <m/>
    <m/>
    <m/>
    <m/>
    <m/>
  </r>
  <r>
    <s v="ICDB"/>
    <s v="ICDBICDB46091.6534722222"/>
    <m/>
    <s v="Portfolio Copy | Luxembourg | Live on ALM Core"/>
    <s v="MCPICDBICDBPortfolio Copy | Luxembourg | Live on ALM Core"/>
    <s v="MCPICDBICDB"/>
    <x v="0"/>
    <s v="Completed"/>
    <x v="0"/>
    <x v="605"/>
    <s v="Y"/>
    <m/>
    <m/>
    <m/>
    <n v="2602"/>
    <s v="ICDB"/>
    <s v="MCP"/>
    <s v="START Portfolio Copy | Luxembourg | Live on ALM Core"/>
    <s v="END Portfolio Copy | Luxembourg | Live on ALM Core"/>
    <d v="2026-03-10T15:41:00"/>
    <d v="2026-03-10T15:41:00"/>
    <d v="2026-03-10T15:43:00"/>
    <s v="NULL"/>
    <s v="Completed"/>
    <x v="192"/>
    <n v="1"/>
    <s v="Portfolio Copy | Luxembourg | Live on ALM Core"/>
    <n v="0"/>
    <n v="0"/>
    <n v="0"/>
    <n v="0"/>
    <n v="0"/>
    <n v="0"/>
    <m/>
    <m/>
    <n v="0"/>
    <n v="0"/>
    <n v="0"/>
    <n v="0"/>
    <n v="0"/>
    <m/>
    <m/>
    <m/>
    <m/>
    <m/>
    <m/>
    <m/>
    <m/>
    <m/>
    <m/>
    <m/>
    <m/>
    <m/>
  </r>
  <r>
    <s v="ICDB"/>
    <s v="ICDBICDB46091.6548611111"/>
    <m/>
    <s v="Load | NLWB_Lending | Live on ALM Core"/>
    <s v="MCPICDBICDBLoad | NLWB_Lending | Live on ALM Core"/>
    <s v="MCPICDBICDB"/>
    <x v="0"/>
    <s v="Completed"/>
    <x v="0"/>
    <x v="606"/>
    <s v="Y"/>
    <m/>
    <m/>
    <m/>
    <n v="2602"/>
    <s v="ICDB"/>
    <s v="MCP"/>
    <s v="START Load | NLWB_Lending | Live on ALM Core"/>
    <s v="END Load | NLWB_Lending | Live on ALM Core"/>
    <d v="2026-03-10T15:43:00"/>
    <d v="2026-03-10T16:01:00"/>
    <d v="2026-03-10T16:01:00"/>
    <s v="NULL"/>
    <s v="Completed"/>
    <x v="207"/>
    <n v="1"/>
    <s v="Load | NLWB_Lending | Live on ALM Core"/>
    <n v="0.3"/>
    <n v="0"/>
    <n v="0.3"/>
    <n v="0"/>
    <n v="0"/>
    <n v="0.3"/>
    <m/>
    <m/>
    <n v="0"/>
    <n v="0"/>
    <n v="0.3"/>
    <n v="0"/>
    <n v="0.3"/>
    <m/>
    <m/>
    <m/>
    <m/>
    <m/>
    <m/>
    <m/>
    <m/>
    <m/>
    <m/>
    <m/>
    <m/>
    <m/>
  </r>
  <r>
    <s v="Load Pos"/>
    <s v="NLRB-MIDLoad Pos46091.65625"/>
    <m/>
    <s v="load Portfolio"/>
    <s v="MRPNLRB-MIDLoad Posload Portfolio"/>
    <s v="MRPNLRB-MIDLoad Pos"/>
    <x v="0"/>
    <s v="Completed"/>
    <x v="0"/>
    <x v="607"/>
    <s v="Y"/>
    <m/>
    <m/>
    <m/>
    <n v="2602"/>
    <s v="NLRB-MID"/>
    <s v="MRP"/>
    <s v="START load Portfolio"/>
    <s v="END load Portfolio"/>
    <d v="2026-03-10T15:45:00"/>
    <d v="2026-03-10T16:52:00"/>
    <d v="2026-03-10T16:52:00"/>
    <s v="NULL"/>
    <s v="Completed"/>
    <x v="208"/>
    <n v="1"/>
    <s v="load Portfolio"/>
    <n v="1.1200000000000001"/>
    <n v="1.1200000000000001"/>
    <n v="0"/>
    <n v="0"/>
    <n v="1.1200000000000001"/>
    <n v="1.1200000000000001"/>
    <m/>
    <m/>
    <n v="1.1200000000000001"/>
    <n v="0"/>
    <n v="0"/>
    <n v="1.1200000000000001"/>
    <n v="1.1200000000000001"/>
    <m/>
    <m/>
    <m/>
    <m/>
    <m/>
    <m/>
    <m/>
    <m/>
    <m/>
    <m/>
    <m/>
    <m/>
    <m/>
  </r>
  <r>
    <s v="ICDB"/>
    <s v="ICDBICDB46091.6673611111"/>
    <m/>
    <s v="Load | London | Live on ALM Core"/>
    <s v="MCPICDBICDBLoad | London | Live on ALM Core"/>
    <s v="MCPICDBICDB"/>
    <x v="0"/>
    <s v="Completed"/>
    <x v="0"/>
    <x v="608"/>
    <s v="Y"/>
    <m/>
    <m/>
    <m/>
    <n v="2602"/>
    <s v="ICDB"/>
    <s v="MCP"/>
    <s v="START Load | London | Live on ALM Core"/>
    <s v="END Load | London | Live on ALM Core"/>
    <d v="2026-03-10T16:01:00"/>
    <d v="2026-03-10T16:28:00"/>
    <d v="2026-03-10T16:28:00"/>
    <s v="NULL"/>
    <s v="Completed"/>
    <x v="207"/>
    <n v="1"/>
    <s v="Load | London | Live on ALM Core"/>
    <n v="0.45"/>
    <n v="0.45"/>
    <n v="0"/>
    <n v="0"/>
    <n v="0.45"/>
    <n v="0.45"/>
    <m/>
    <m/>
    <n v="0.45"/>
    <n v="0"/>
    <n v="0"/>
    <n v="0.45"/>
    <n v="0.45"/>
    <m/>
    <m/>
    <m/>
    <m/>
    <m/>
    <m/>
    <m/>
    <m/>
    <m/>
    <m/>
    <m/>
    <m/>
    <m/>
  </r>
  <r>
    <s v="Planning (NII)"/>
    <s v="FRDBPlanning (NII)46091.6826388889"/>
    <m/>
    <s v="export to ara NII"/>
    <s v="MCPFRDBPlanning (NII)export to ara NII"/>
    <s v="MCPFRDBPlanning (NII)"/>
    <x v="0"/>
    <s v="Completed"/>
    <x v="0"/>
    <x v="609"/>
    <s v="Y"/>
    <m/>
    <m/>
    <m/>
    <n v="2602"/>
    <s v="FRDB"/>
    <s v="MCP"/>
    <s v="START export to ara NII"/>
    <s v="END export to ara NII"/>
    <d v="2026-03-10T16:23:00"/>
    <d v="2026-03-10T16:25:00"/>
    <d v="2026-03-10T16:25:00"/>
    <s v="NULL"/>
    <s v="Completed"/>
    <x v="187"/>
    <n v="1"/>
    <s v="export to ara NII"/>
    <n v="0.03"/>
    <n v="0"/>
    <n v="0.03"/>
    <n v="0"/>
    <n v="0"/>
    <n v="0.03"/>
    <m/>
    <m/>
    <n v="0"/>
    <n v="0"/>
    <n v="0.03"/>
    <n v="0"/>
    <n v="0.03"/>
    <m/>
    <m/>
    <m/>
    <m/>
    <m/>
    <m/>
    <m/>
    <m/>
    <m/>
    <m/>
    <m/>
    <m/>
    <m/>
  </r>
  <r>
    <s v="Planning (NII)"/>
    <s v="FRDBPlanning (NII)46091.6840277778"/>
    <m/>
    <s v="planning run QRM reporter exports"/>
    <s v="MCPFRDBPlanning (NII)planning run QRM reporter exports"/>
    <s v="MCPFRDBPlanning (NII)"/>
    <x v="0"/>
    <s v="Completed"/>
    <x v="0"/>
    <x v="610"/>
    <s v="Y"/>
    <m/>
    <m/>
    <m/>
    <n v="2602"/>
    <s v="FRDB"/>
    <s v="MCP"/>
    <s v="START planning run QRM reporter exports"/>
    <s v="END planning run QRM reporter exports"/>
    <d v="2026-03-10T16:25:00"/>
    <d v="2026-03-10T16:35:00"/>
    <d v="2026-03-10T16:35:00"/>
    <s v="NULL"/>
    <s v="Completed"/>
    <x v="187"/>
    <n v="1"/>
    <s v="planning run QRM reporter exports"/>
    <n v="0.17"/>
    <n v="0"/>
    <n v="0.17"/>
    <n v="0"/>
    <n v="0"/>
    <n v="0.17"/>
    <m/>
    <m/>
    <n v="0"/>
    <n v="0"/>
    <n v="0.17"/>
    <n v="0"/>
    <n v="0.17"/>
    <m/>
    <m/>
    <m/>
    <m/>
    <m/>
    <m/>
    <m/>
    <m/>
    <m/>
    <m/>
    <m/>
    <m/>
    <m/>
  </r>
  <r>
    <s v="ICDB"/>
    <s v="ICDBICDB46091.6861111111"/>
    <m/>
    <s v="Load | Dublin | Live on ALM Core"/>
    <s v="MCPICDBICDBLoad | Dublin | Live on ALM Core"/>
    <s v="MCPICDBICDB"/>
    <x v="0"/>
    <s v="Completed"/>
    <x v="0"/>
    <x v="611"/>
    <s v="Y"/>
    <m/>
    <m/>
    <m/>
    <n v="2602"/>
    <s v="ICDB"/>
    <s v="MCP"/>
    <s v="START Load | Dublin | Live on ALM Core"/>
    <s v="END Load | Dublin | Live on ALM Core"/>
    <d v="2026-03-10T16:28:00"/>
    <d v="2026-03-10T16:45:00"/>
    <d v="2026-03-10T16:45:00"/>
    <s v="NULL"/>
    <s v="Completed"/>
    <x v="207"/>
    <n v="1"/>
    <s v="Load | Dublin | Live on ALM Core"/>
    <n v="0.28000000000000003"/>
    <n v="0"/>
    <n v="0.28000000000000003"/>
    <n v="0"/>
    <n v="0"/>
    <n v="0.28000000000000003"/>
    <m/>
    <m/>
    <n v="0"/>
    <n v="0"/>
    <n v="0.28000000000000003"/>
    <n v="0"/>
    <n v="0.28000000000000003"/>
    <m/>
    <m/>
    <m/>
    <m/>
    <m/>
    <m/>
    <m/>
    <m/>
    <m/>
    <m/>
    <m/>
    <m/>
    <m/>
  </r>
  <r>
    <s v="EC"/>
    <s v="RODBEC46091.6902777778"/>
    <m/>
    <s v="ing-ec valuation exports"/>
    <s v="MCPRODBECing-ec valuation exports"/>
    <s v="MCPRODBEC"/>
    <x v="0"/>
    <s v="Completed"/>
    <x v="0"/>
    <x v="612"/>
    <s v="Y"/>
    <m/>
    <m/>
    <m/>
    <n v="2602"/>
    <s v="RODB"/>
    <s v="MCP"/>
    <s v="START ing-ec valuation exports"/>
    <s v="END ing-ec valuation exports"/>
    <d v="2026-03-10T16:34:00"/>
    <d v="2026-03-10T16:36:00"/>
    <d v="2026-03-10T16:37:00"/>
    <s v="NULL"/>
    <s v="Completed"/>
    <x v="194"/>
    <n v="1"/>
    <s v="ing-ec valuation exports"/>
    <n v="0.03"/>
    <n v="0"/>
    <n v="0.03"/>
    <n v="0"/>
    <n v="0"/>
    <n v="0.03"/>
    <m/>
    <m/>
    <n v="0"/>
    <n v="0"/>
    <n v="0.03"/>
    <n v="0"/>
    <n v="0.03"/>
    <m/>
    <m/>
    <m/>
    <m/>
    <m/>
    <m/>
    <m/>
    <m/>
    <m/>
    <m/>
    <m/>
    <m/>
    <m/>
  </r>
  <r>
    <s v="Planning (NII)"/>
    <s v="FRDBPlanning (NII)46091.6909722222"/>
    <m/>
    <s v="planning run OLAP exports"/>
    <s v="MCPFRDBPlanning (NII)planning run OLAP exports"/>
    <s v="MCPFRDBPlanning (NII)"/>
    <x v="0"/>
    <s v="Failed"/>
    <x v="0"/>
    <x v="613"/>
    <s v="Y"/>
    <m/>
    <m/>
    <m/>
    <n v="2602"/>
    <s v="FRDB"/>
    <s v="MCP"/>
    <s v="START planning run OLAP exports"/>
    <s v="NULL"/>
    <d v="2026-03-10T16:35:00"/>
    <d v="2026-03-10T17:47:00"/>
    <d v="2026-03-11T04:24:00"/>
    <s v="Exception Info: Workflow finished with errors. (line: 123)  "/>
    <s v="Failed"/>
    <x v="187"/>
    <n v="1"/>
    <s v="planning run OLAP exports"/>
    <n v="1.2"/>
    <n v="1.2"/>
    <n v="0"/>
    <n v="0.4"/>
    <n v="1.6"/>
    <n v="1.6"/>
    <m/>
    <m/>
    <n v="1.2"/>
    <n v="0.4"/>
    <n v="0"/>
    <n v="1.6"/>
    <n v="1.6"/>
    <m/>
    <m/>
    <m/>
    <m/>
    <m/>
    <m/>
    <m/>
    <m/>
    <m/>
    <m/>
    <m/>
    <m/>
    <m/>
  </r>
  <r>
    <s v="KR"/>
    <s v="RODBKR46091.6923611111"/>
    <m/>
    <s v="Light Maintenance"/>
    <s v="MCPRODBKRLight Maintenance"/>
    <s v="MCPRODBKR"/>
    <x v="0"/>
    <s v="Completed"/>
    <x v="0"/>
    <x v="614"/>
    <s v="Y"/>
    <m/>
    <m/>
    <m/>
    <n v="2602"/>
    <s v="RODB"/>
    <s v="MCP"/>
    <s v="START Light Maintenance"/>
    <s v="END Light Maintenance"/>
    <d v="2026-03-10T16:37:00"/>
    <d v="2026-03-10T16:43:00"/>
    <d v="2026-03-10T16:43:00"/>
    <s v="NULL"/>
    <s v="Completed"/>
    <x v="209"/>
    <n v="4"/>
    <s v="Light Maintenance"/>
    <n v="0.1"/>
    <n v="0"/>
    <n v="0.1"/>
    <n v="0"/>
    <n v="0"/>
    <n v="0.1"/>
    <m/>
    <m/>
    <n v="0"/>
    <n v="0"/>
    <n v="0.1"/>
    <n v="0"/>
    <n v="0.1"/>
    <m/>
    <m/>
    <m/>
    <m/>
    <m/>
    <m/>
    <m/>
    <m/>
    <m/>
    <m/>
    <m/>
    <m/>
    <m/>
  </r>
  <r>
    <s v="KR"/>
    <s v="RODBKR46091.6965277778"/>
    <m/>
    <s v="bpv-kr valuation"/>
    <s v="MCPRODBKRbpv-kr valuation"/>
    <s v="MCPRODBKR"/>
    <x v="0"/>
    <s v="Completed"/>
    <x v="0"/>
    <x v="615"/>
    <s v="Y"/>
    <m/>
    <m/>
    <m/>
    <n v="2602"/>
    <s v="RODB"/>
    <s v="MCP"/>
    <s v="START bpv-kr valuation"/>
    <s v="END bpv-kr valuation"/>
    <d v="2026-03-10T16:43:00"/>
    <d v="2026-03-10T19:21:00"/>
    <d v="2026-03-10T19:21:00"/>
    <s v="NULL"/>
    <s v="Completed"/>
    <x v="209"/>
    <n v="1"/>
    <s v="bpv-kr valuation"/>
    <n v="2.63"/>
    <n v="0"/>
    <n v="2.63"/>
    <n v="0"/>
    <n v="0"/>
    <n v="2.63"/>
    <m/>
    <m/>
    <n v="0"/>
    <n v="0"/>
    <n v="2.63"/>
    <n v="0"/>
    <n v="2.63"/>
    <m/>
    <m/>
    <m/>
    <m/>
    <m/>
    <m/>
    <m/>
    <m/>
    <m/>
    <m/>
    <m/>
    <m/>
    <m/>
  </r>
  <r>
    <s v="ICDB"/>
    <s v="ICDBICDB46091.6979166667"/>
    <m/>
    <s v="Load | Singapore | Live on ALM Core"/>
    <s v="MCPICDBICDBLoad | Singapore | Live on ALM Core"/>
    <s v="MCPICDBICDB"/>
    <x v="0"/>
    <s v="Completed"/>
    <x v="0"/>
    <x v="616"/>
    <s v="Y"/>
    <m/>
    <m/>
    <m/>
    <n v="2602"/>
    <s v="ICDB"/>
    <s v="MCP"/>
    <s v="START Load | Singapore | Live on ALM Core"/>
    <s v="END Load | Singapore | Live on ALM Core"/>
    <d v="2026-03-10T16:45:00"/>
    <d v="2026-03-10T17:06:00"/>
    <d v="2026-03-10T17:06:00"/>
    <s v="NULL"/>
    <s v="Completed"/>
    <x v="207"/>
    <n v="1"/>
    <s v="Load | Singapore | Live on ALM Core"/>
    <n v="0.35"/>
    <n v="0.35"/>
    <n v="0"/>
    <n v="0"/>
    <n v="0.35"/>
    <n v="0.35"/>
    <m/>
    <m/>
    <n v="0.35"/>
    <n v="0"/>
    <n v="0"/>
    <n v="0.35"/>
    <n v="0.35"/>
    <m/>
    <m/>
    <m/>
    <m/>
    <m/>
    <m/>
    <m/>
    <m/>
    <m/>
    <m/>
    <m/>
    <m/>
    <m/>
  </r>
  <r>
    <s v="Load Pos"/>
    <s v="NLRB-MIDLoad Pos46091.7027777778"/>
    <m/>
    <s v="copy from"/>
    <s v="MRPNLRB-MIDLoad Poscopy from"/>
    <s v="MRPNLRB-MIDLoad Pos"/>
    <x v="0"/>
    <s v="Completed"/>
    <x v="0"/>
    <x v="617"/>
    <s v="Y"/>
    <m/>
    <m/>
    <m/>
    <n v="2602"/>
    <s v="NLRB-MID"/>
    <s v="MRP"/>
    <s v="START copy from"/>
    <s v="END copy from"/>
    <d v="2026-03-10T16:52:00"/>
    <d v="2026-03-10T16:54:00"/>
    <d v="2026-03-10T16:58:00"/>
    <s v="NULL"/>
    <s v="Completed"/>
    <x v="208"/>
    <n v="1"/>
    <s v="copy from"/>
    <n v="0.03"/>
    <n v="0"/>
    <n v="0.03"/>
    <n v="0"/>
    <n v="0"/>
    <n v="0.03"/>
    <m/>
    <m/>
    <n v="0"/>
    <n v="0"/>
    <n v="0.03"/>
    <n v="0"/>
    <n v="0.03"/>
    <m/>
    <m/>
    <m/>
    <m/>
    <m/>
    <m/>
    <m/>
    <m/>
    <m/>
    <m/>
    <m/>
    <m/>
    <m/>
  </r>
  <r>
    <s v="Load Pos"/>
    <s v="NLRB-MIDLoad Pos46091.7069444444"/>
    <m/>
    <s v="Stratification"/>
    <s v="MRPNLRB-MIDLoad PosStratification"/>
    <s v="MRPNLRB-MIDLoad Pos"/>
    <x v="0"/>
    <s v="Completed"/>
    <x v="0"/>
    <x v="618"/>
    <s v="Y"/>
    <m/>
    <m/>
    <m/>
    <n v="2602"/>
    <s v="NLRB-MID"/>
    <s v="MRP"/>
    <s v="START Stratification"/>
    <s v="END Stratification"/>
    <d v="2026-03-10T16:58:00"/>
    <d v="2026-03-10T17:07:00"/>
    <d v="2026-03-10T17:07:00"/>
    <s v="NULL"/>
    <s v="Completed"/>
    <x v="208"/>
    <n v="1"/>
    <s v="Stratification"/>
    <n v="0.15"/>
    <n v="0.15"/>
    <n v="0"/>
    <n v="0"/>
    <n v="0.15"/>
    <n v="0.15"/>
    <m/>
    <m/>
    <n v="0.15"/>
    <n v="0"/>
    <n v="0"/>
    <n v="0.15"/>
    <n v="0.15"/>
    <m/>
    <m/>
    <m/>
    <m/>
    <m/>
    <m/>
    <m/>
    <m/>
    <m/>
    <m/>
    <m/>
    <m/>
    <m/>
  </r>
  <r>
    <s v="Load Compare MP"/>
    <s v="PLDBLoad Compare MP46091.7090277778"/>
    <m/>
    <s v="load Model parameters"/>
    <s v="MCPPLDBLoad Compare MPload Model parameters"/>
    <s v="MCPPLDBLoad Compare MP"/>
    <x v="0"/>
    <s v="Completed"/>
    <x v="0"/>
    <x v="619"/>
    <s v="Y"/>
    <m/>
    <m/>
    <m/>
    <n v="2602"/>
    <s v="PLDB"/>
    <s v="MCP"/>
    <s v="START load Model parameters"/>
    <s v="END load Model parameters"/>
    <d v="2026-03-10T17:01:00"/>
    <d v="2026-03-10T17:03:00"/>
    <d v="2026-03-10T17:03:00"/>
    <s v="NULL"/>
    <s v="Completed"/>
    <x v="210"/>
    <n v="2"/>
    <s v="load Model parameters"/>
    <n v="0.03"/>
    <n v="0"/>
    <n v="0.03"/>
    <n v="0"/>
    <n v="0"/>
    <n v="0.03"/>
    <m/>
    <m/>
    <n v="0"/>
    <n v="0"/>
    <n v="0.03"/>
    <n v="0"/>
    <n v="0.03"/>
    <m/>
    <m/>
    <m/>
    <m/>
    <m/>
    <m/>
    <m/>
    <m/>
    <m/>
    <m/>
    <m/>
    <m/>
    <m/>
  </r>
  <r>
    <s v="Load Compare MP"/>
    <s v="PLDBLoad Compare MP46091.7104166667"/>
    <m/>
    <s v="Model parameters comparison"/>
    <s v="MCPPLDBLoad Compare MPModel parameters comparison"/>
    <s v="MCPPLDBLoad Compare MP"/>
    <x v="0"/>
    <s v="Completed"/>
    <x v="0"/>
    <x v="620"/>
    <s v="Y"/>
    <m/>
    <m/>
    <m/>
    <n v="2602"/>
    <s v="PLDB"/>
    <s v="MCP"/>
    <s v="START Model parameters comparison"/>
    <s v="END Model parameters comparison"/>
    <d v="2026-03-10T17:03:00"/>
    <d v="2026-03-10T17:03:00"/>
    <d v="2026-03-10T17:03:00"/>
    <s v="NULL"/>
    <s v="Completed"/>
    <x v="210"/>
    <n v="2"/>
    <s v="Model parameters comparison"/>
    <n v="0"/>
    <n v="0"/>
    <n v="0"/>
    <n v="0"/>
    <n v="0"/>
    <n v="0"/>
    <m/>
    <m/>
    <n v="0"/>
    <n v="0"/>
    <n v="0"/>
    <n v="0"/>
    <n v="0"/>
    <m/>
    <m/>
    <m/>
    <m/>
    <m/>
    <m/>
    <m/>
    <m/>
    <m/>
    <m/>
    <m/>
    <m/>
    <m/>
  </r>
  <r>
    <s v="Valuation (NPV)"/>
    <s v="PLDBValuation (NPV)46091.7104166667"/>
    <m/>
    <s v="portfolio valuation run"/>
    <s v="MCPPLDBValuation (NPV)portfolio valuation run"/>
    <s v="MCPPLDBValuation (NPV)"/>
    <x v="0"/>
    <s v="Completed"/>
    <x v="0"/>
    <x v="621"/>
    <s v="Y"/>
    <m/>
    <m/>
    <m/>
    <n v="2602"/>
    <s v="PLDB"/>
    <s v="MCP"/>
    <s v="START portfolio valuation run"/>
    <s v="END portfolio valuation run"/>
    <d v="2026-03-10T17:03:00"/>
    <d v="2026-03-10T18:29:00"/>
    <d v="2026-03-10T18:29:00"/>
    <s v="NULL"/>
    <s v="Completed"/>
    <x v="211"/>
    <n v="2"/>
    <s v="portfolio valuation run"/>
    <n v="1.43"/>
    <n v="0"/>
    <n v="1.43"/>
    <n v="0"/>
    <n v="0"/>
    <n v="1.43"/>
    <m/>
    <m/>
    <n v="0"/>
    <n v="0"/>
    <n v="1.43"/>
    <n v="0"/>
    <n v="1.43"/>
    <m/>
    <m/>
    <m/>
    <m/>
    <m/>
    <m/>
    <m/>
    <m/>
    <m/>
    <m/>
    <m/>
    <m/>
    <m/>
  </r>
  <r>
    <s v="ICDB"/>
    <s v="ICDBICDB46091.7125"/>
    <m/>
    <s v="Load | Hong_Kong | Live on ALM Core"/>
    <s v="MCPICDBICDBLoad | Hong_Kong | Live on ALM Core"/>
    <s v="MCPICDBICDB"/>
    <x v="0"/>
    <s v="Completed"/>
    <x v="0"/>
    <x v="622"/>
    <s v="Y"/>
    <m/>
    <m/>
    <m/>
    <n v="2602"/>
    <s v="ICDB"/>
    <s v="MCP"/>
    <s v="START Load | Hong_Kong | Live on ALM Core"/>
    <s v="END Load | Hong_Kong | Live on ALM Core"/>
    <d v="2026-03-10T17:06:00"/>
    <d v="2026-03-10T17:25:00"/>
    <d v="2026-03-10T17:25:00"/>
    <s v="NULL"/>
    <s v="Completed"/>
    <x v="207"/>
    <n v="1"/>
    <s v="Load | Hong_Kong | Live on ALM Core"/>
    <n v="0.32"/>
    <n v="0.32"/>
    <n v="0"/>
    <n v="0"/>
    <n v="0.32"/>
    <n v="0.32"/>
    <m/>
    <m/>
    <n v="0.32"/>
    <n v="0"/>
    <n v="0"/>
    <n v="0.32"/>
    <n v="0.32"/>
    <m/>
    <m/>
    <m/>
    <m/>
    <m/>
    <m/>
    <m/>
    <m/>
    <m/>
    <m/>
    <m/>
    <m/>
    <m/>
  </r>
  <r>
    <s v="Load Pos"/>
    <s v="NLRB-MIDLoad Pos46091.7131944444"/>
    <m/>
    <s v="Stratification OLAP exports"/>
    <s v="MRPNLRB-MIDLoad PosStratification OLAP exports"/>
    <s v="MRPNLRB-MIDLoad Pos"/>
    <x v="0"/>
    <s v="Completed"/>
    <x v="0"/>
    <x v="623"/>
    <s v="Y"/>
    <m/>
    <m/>
    <m/>
    <n v="2602"/>
    <s v="NLRB-MID"/>
    <s v="MRP"/>
    <s v="START Stratification OLAP exports"/>
    <s v="END Stratification OLAP exports"/>
    <d v="2026-03-10T17:07:00"/>
    <d v="2026-03-10T17:11:00"/>
    <d v="2026-03-10T17:11:00"/>
    <s v="NULL"/>
    <s v="Completed"/>
    <x v="208"/>
    <n v="1"/>
    <s v="Stratification OLAP exports"/>
    <n v="7.0000000000000007E-2"/>
    <n v="0"/>
    <n v="7.0000000000000007E-2"/>
    <n v="0"/>
    <n v="0"/>
    <n v="7.0000000000000007E-2"/>
    <m/>
    <m/>
    <n v="0"/>
    <n v="0"/>
    <n v="7.0000000000000007E-2"/>
    <n v="0"/>
    <n v="7.0000000000000007E-2"/>
    <m/>
    <m/>
    <m/>
    <m/>
    <m/>
    <m/>
    <m/>
    <m/>
    <m/>
    <m/>
    <m/>
    <m/>
    <m/>
  </r>
  <r>
    <s v="Generate Load"/>
    <s v="NLRB-MIDGenerate Load46091.7159722222"/>
    <m/>
    <s v="Generate DD CFM"/>
    <s v="MRPNLRB-MIDGenerate LoadGenerate DD CFM"/>
    <s v="MRPNLRB-MIDGenerate Load"/>
    <x v="0"/>
    <s v="Completed"/>
    <x v="0"/>
    <x v="624"/>
    <s v="N"/>
    <m/>
    <m/>
    <m/>
    <n v="2602"/>
    <s v="NLRB-MID"/>
    <s v="MRP"/>
    <s v="START Generate DD CFM"/>
    <s v="END Generate DD CFM"/>
    <d v="2026-03-10T17:11:00"/>
    <d v="2026-03-10T17:13:00"/>
    <d v="2026-03-10T17:13:00"/>
    <s v="NULL"/>
    <s v="Completed"/>
    <x v="212"/>
    <n v="1"/>
    <s v="Generate DD CFM"/>
    <n v="0.03"/>
    <n v="0"/>
    <n v="0.03"/>
    <n v="0"/>
    <n v="0"/>
    <n v="0.03"/>
    <m/>
    <m/>
    <n v="0"/>
    <n v="0"/>
    <n v="0.03"/>
    <n v="0"/>
    <n v="0.03"/>
    <m/>
    <m/>
    <m/>
    <m/>
    <m/>
    <m/>
    <m/>
    <m/>
    <m/>
    <m/>
    <m/>
    <m/>
    <m/>
  </r>
  <r>
    <s v="Generate Load"/>
    <s v="NLRB-MIDGenerate Load46091.7173611111"/>
    <m/>
    <s v="Load DD CFM"/>
    <s v="MRPNLRB-MIDGenerate LoadLoad DD CFM"/>
    <s v="MRPNLRB-MIDGenerate Load"/>
    <x v="0"/>
    <s v="Completed"/>
    <x v="0"/>
    <x v="625"/>
    <s v="N"/>
    <m/>
    <m/>
    <m/>
    <n v="2602"/>
    <s v="NLRB-MID"/>
    <s v="MRP"/>
    <s v="START Load DD CFM"/>
    <s v="END Load DD CFM"/>
    <d v="2026-03-10T17:13:00"/>
    <d v="2026-03-10T17:28:00"/>
    <d v="2026-03-10T17:29:00"/>
    <s v="NULL"/>
    <s v="Completed"/>
    <x v="212"/>
    <n v="1"/>
    <s v="Load DD CFM"/>
    <n v="0.25"/>
    <n v="0"/>
    <n v="0.25"/>
    <n v="0"/>
    <n v="0"/>
    <n v="0.25"/>
    <m/>
    <m/>
    <n v="0"/>
    <n v="0"/>
    <n v="0.25"/>
    <n v="0"/>
    <n v="0.25"/>
    <m/>
    <m/>
    <m/>
    <m/>
    <m/>
    <m/>
    <m/>
    <m/>
    <m/>
    <m/>
    <m/>
    <m/>
    <m/>
  </r>
  <r>
    <s v="ICDB"/>
    <s v="ICDBICDB46091.7256944444"/>
    <m/>
    <s v="Load | Sofia | Live on ALM Core"/>
    <s v="MCPICDBICDBLoad | Sofia | Live on ALM Core"/>
    <s v="MCPICDBICDB"/>
    <x v="0"/>
    <s v="Completed"/>
    <x v="0"/>
    <x v="626"/>
    <s v="Y"/>
    <m/>
    <m/>
    <m/>
    <n v="2602"/>
    <s v="ICDB"/>
    <s v="MCP"/>
    <s v="START Load | Sofia | Live on ALM Core"/>
    <s v="END Load | Sofia | Live on ALM Core"/>
    <d v="2026-03-10T17:25:00"/>
    <d v="2026-03-10T17:42:00"/>
    <d v="2026-03-10T17:42:00"/>
    <s v="NULL"/>
    <s v="Completed"/>
    <x v="207"/>
    <n v="1"/>
    <s v="Load | Sofia | Live on ALM Core"/>
    <n v="0.28000000000000003"/>
    <n v="0.28000000000000003"/>
    <n v="0"/>
    <n v="0"/>
    <n v="0.28000000000000003"/>
    <n v="0.28000000000000003"/>
    <m/>
    <m/>
    <n v="0.28000000000000003"/>
    <n v="0"/>
    <n v="0"/>
    <n v="0.28000000000000003"/>
    <n v="0.28000000000000003"/>
    <m/>
    <m/>
    <m/>
    <m/>
    <m/>
    <m/>
    <m/>
    <m/>
    <m/>
    <m/>
    <m/>
    <m/>
    <m/>
  </r>
  <r>
    <s v="Valuation 2"/>
    <s v="NLRB-MIDValuation 246091.7284722222"/>
    <m/>
    <s v="NPV2 run"/>
    <s v="MRPNLRB-MIDValuation 2NPV2 run"/>
    <s v="MRPNLRB-MIDValuation 2"/>
    <x v="0"/>
    <s v="Completed"/>
    <x v="0"/>
    <x v="627"/>
    <s v="N"/>
    <m/>
    <m/>
    <m/>
    <n v="2602"/>
    <s v="NLRB-MID"/>
    <s v="MRP"/>
    <s v="START NPV2 run"/>
    <s v="END NPV2 run"/>
    <d v="2026-03-10T17:29:00"/>
    <d v="2026-03-10T18:38:00"/>
    <d v="2026-03-10T18:39:00"/>
    <s v="NULL"/>
    <s v="Completed"/>
    <x v="213"/>
    <n v="1"/>
    <s v="NPV2 run"/>
    <n v="1.1499999999999999"/>
    <n v="0"/>
    <n v="1.1499999999999999"/>
    <n v="0"/>
    <n v="0"/>
    <n v="1.1499999999999999"/>
    <m/>
    <m/>
    <n v="0"/>
    <n v="0"/>
    <n v="1.1499999999999999"/>
    <n v="0"/>
    <n v="1.1499999999999999"/>
    <m/>
    <m/>
    <m/>
    <m/>
    <m/>
    <m/>
    <m/>
    <m/>
    <m/>
    <m/>
    <m/>
    <m/>
    <m/>
  </r>
  <r>
    <s v="ICDB"/>
    <s v="ICDBICDB46091.7375"/>
    <m/>
    <s v="Load | Vienna | Live on ALM Core"/>
    <s v="MCPICDBICDBLoad | Vienna | Live on ALM Core"/>
    <s v="MCPICDBICDB"/>
    <x v="0"/>
    <s v="Completed"/>
    <x v="0"/>
    <x v="628"/>
    <s v="Y"/>
    <m/>
    <m/>
    <m/>
    <n v="2602"/>
    <s v="ICDB"/>
    <s v="MCP"/>
    <s v="START Load | Vienna | Live on ALM Core"/>
    <s v="END Load | Vienna | Live on ALM Core"/>
    <d v="2026-03-10T17:42:00"/>
    <d v="2026-03-10T18:00:00"/>
    <d v="2026-03-10T18:00:00"/>
    <s v="NULL"/>
    <s v="Completed"/>
    <x v="207"/>
    <n v="1"/>
    <s v="Load | Vienna | Live on ALM Core"/>
    <n v="0.3"/>
    <n v="0"/>
    <n v="0.3"/>
    <n v="0"/>
    <n v="0"/>
    <n v="0.3"/>
    <m/>
    <m/>
    <n v="0"/>
    <n v="0"/>
    <n v="0.3"/>
    <n v="0"/>
    <n v="0.3"/>
    <m/>
    <m/>
    <m/>
    <m/>
    <m/>
    <m/>
    <m/>
    <m/>
    <m/>
    <m/>
    <m/>
    <m/>
    <m/>
  </r>
  <r>
    <s v="Planning (NII)"/>
    <s v="BEGTPlanning (NII)46091.7465277778"/>
    <m/>
    <s v="export to ara NII"/>
    <s v="MCPBEGTPlanning (NII)export to ara NII"/>
    <s v="MCPBEGTPlanning (NII)"/>
    <x v="1"/>
    <s v="For Rerun"/>
    <x v="0"/>
    <x v="629"/>
    <s v="Y"/>
    <m/>
    <m/>
    <m/>
    <n v="2602"/>
    <s v="BEGT"/>
    <s v="MCP"/>
    <s v="START export to ara NII"/>
    <s v="END export to ara NII"/>
    <d v="2026-03-10T17:55:00"/>
    <d v="2026-03-10T17:55:00"/>
    <d v="2026-03-11T10:26:00"/>
    <s v="NULL"/>
    <s v="Completed"/>
    <x v="206"/>
    <n v="3"/>
    <s v="export to ara NII"/>
    <n v="0"/>
    <n v="0"/>
    <n v="0"/>
    <n v="0"/>
    <n v="0"/>
    <n v="0"/>
    <m/>
    <m/>
    <n v="0"/>
    <n v="0"/>
    <n v="0"/>
    <n v="0"/>
    <n v="0"/>
    <m/>
    <m/>
    <m/>
    <m/>
    <m/>
    <m/>
    <m/>
    <m/>
    <m/>
    <m/>
    <m/>
    <m/>
    <m/>
  </r>
  <r>
    <s v="ICDB"/>
    <s v="ICDBICDB46091.75"/>
    <m/>
    <s v="Load | Prague | Live on ALM Core"/>
    <s v="MCPICDBICDBLoad | Prague | Live on ALM Core"/>
    <s v="MCPICDBICDB"/>
    <x v="0"/>
    <s v="Completed"/>
    <x v="0"/>
    <x v="630"/>
    <s v="Y"/>
    <m/>
    <m/>
    <m/>
    <n v="2602"/>
    <s v="ICDB"/>
    <s v="MCP"/>
    <s v="START Load | Prague | Live on ALM Core"/>
    <s v="END Load | Prague | Live on ALM Core"/>
    <d v="2026-03-10T18:00:00"/>
    <d v="2026-03-10T18:20:00"/>
    <d v="2026-03-10T18:20:00"/>
    <s v="NULL"/>
    <s v="Completed"/>
    <x v="207"/>
    <n v="1"/>
    <s v="Load | Prague | Live on ALM Core"/>
    <n v="0.33"/>
    <n v="0.33"/>
    <n v="0"/>
    <n v="0"/>
    <n v="0.33"/>
    <n v="0.33"/>
    <m/>
    <m/>
    <n v="0.33"/>
    <n v="0"/>
    <n v="0"/>
    <n v="0.33"/>
    <n v="0.33"/>
    <m/>
    <m/>
    <m/>
    <m/>
    <m/>
    <m/>
    <m/>
    <m/>
    <m/>
    <m/>
    <m/>
    <m/>
    <m/>
  </r>
  <r>
    <s v="ICDB"/>
    <s v="ICDBICDB46091.7638888889"/>
    <m/>
    <s v="Load | Beijing | Other live location"/>
    <s v="MCPICDBICDBLoad | Beijing | Other live location"/>
    <s v="MCPICDBICDB"/>
    <x v="0"/>
    <s v="Completed"/>
    <x v="0"/>
    <x v="631"/>
    <s v="Y"/>
    <m/>
    <m/>
    <m/>
    <n v="2602"/>
    <s v="ICDB"/>
    <s v="MCP"/>
    <s v="START Load | Beijing | Other live location"/>
    <s v="END Load | Beijing | Other live location"/>
    <d v="2026-03-10T18:20:00"/>
    <d v="2026-03-10T18:37:00"/>
    <d v="2026-03-10T18:37:00"/>
    <s v="NULL"/>
    <s v="Completed"/>
    <x v="207"/>
    <n v="1"/>
    <s v="Load | Beijing | Other live location"/>
    <n v="0.28000000000000003"/>
    <n v="0.28000000000000003"/>
    <n v="0"/>
    <n v="0"/>
    <n v="0.28000000000000003"/>
    <n v="0.28000000000000003"/>
    <m/>
    <m/>
    <n v="0.28000000000000003"/>
    <n v="0"/>
    <n v="0"/>
    <n v="0.28000000000000003"/>
    <n v="0.28000000000000003"/>
    <m/>
    <m/>
    <m/>
    <m/>
    <m/>
    <m/>
    <m/>
    <m/>
    <m/>
    <m/>
    <m/>
    <m/>
    <m/>
  </r>
  <r>
    <s v="Valuation (NPV)"/>
    <s v="PLDBValuation (NPV)46091.7701388889"/>
    <m/>
    <s v="export to ara Portfolio Valuation"/>
    <s v="MCPPLDBValuation (NPV)export to ara Portfolio Valuation"/>
    <s v="MCPPLDBValuation (NPV)"/>
    <x v="0"/>
    <s v="Completed"/>
    <x v="0"/>
    <x v="632"/>
    <s v="Y"/>
    <m/>
    <m/>
    <m/>
    <n v="2602"/>
    <s v="PLDB"/>
    <s v="MCP"/>
    <s v="START export to ara Portfolio Valuation"/>
    <s v="END export to ara Portfolio Valuation"/>
    <d v="2026-03-10T18:29:00"/>
    <d v="2026-03-10T18:30:00"/>
    <d v="2026-03-10T18:31:00"/>
    <s v="NULL"/>
    <s v="Completed"/>
    <x v="211"/>
    <n v="2"/>
    <s v="export to ara Portfolio Valuation"/>
    <n v="0.02"/>
    <n v="0"/>
    <n v="0.02"/>
    <n v="0"/>
    <n v="0"/>
    <n v="0.02"/>
    <m/>
    <m/>
    <n v="0"/>
    <n v="0"/>
    <n v="0.02"/>
    <n v="0"/>
    <n v="0.02"/>
    <m/>
    <m/>
    <m/>
    <m/>
    <m/>
    <m/>
    <m/>
    <m/>
    <m/>
    <m/>
    <m/>
    <m/>
    <m/>
  </r>
  <r>
    <s v="Valuation (NPV)"/>
    <s v="PLDBValuation (NPV)46091.7715277778"/>
    <m/>
    <s v="Light Maintenance"/>
    <s v="MCPPLDBValuation (NPV)Light Maintenance"/>
    <s v="MCPPLDBValuation (NPV)"/>
    <x v="0"/>
    <s v="Completed"/>
    <x v="0"/>
    <x v="633"/>
    <s v="Y"/>
    <m/>
    <m/>
    <m/>
    <n v="2602"/>
    <s v="PLDB"/>
    <s v="MCP"/>
    <s v="START Light Maintenance"/>
    <s v="END Light Maintenance"/>
    <d v="2026-03-10T18:31:00"/>
    <d v="2026-03-10T18:47:00"/>
    <d v="2026-03-10T18:47:00"/>
    <s v="NULL"/>
    <s v="Completed"/>
    <x v="214"/>
    <n v="2"/>
    <s v="Light Maintenance"/>
    <n v="0.27"/>
    <n v="0"/>
    <n v="0.27"/>
    <n v="0"/>
    <n v="0"/>
    <n v="0.27"/>
    <m/>
    <m/>
    <n v="0"/>
    <n v="0"/>
    <n v="0.27"/>
    <n v="0"/>
    <n v="0.27"/>
    <m/>
    <m/>
    <m/>
    <m/>
    <m/>
    <m/>
    <m/>
    <m/>
    <m/>
    <m/>
    <m/>
    <m/>
    <m/>
  </r>
  <r>
    <s v="ICDB"/>
    <s v="ICDBICDB46091.7756944444"/>
    <m/>
    <s v="Load | Budapest | Live on ALM Core"/>
    <s v="MCPICDBICDBLoad | Budapest | Live on ALM Core"/>
    <s v="MCPICDBICDB"/>
    <x v="0"/>
    <s v="Completed"/>
    <x v="0"/>
    <x v="634"/>
    <s v="Y"/>
    <m/>
    <m/>
    <m/>
    <n v="2602"/>
    <s v="ICDB"/>
    <s v="MCP"/>
    <s v="START Load | Budapest | Live on ALM Core"/>
    <s v="END Load | Budapest | Live on ALM Core"/>
    <d v="2026-03-10T18:37:00"/>
    <d v="2026-03-10T18:59:00"/>
    <d v="2026-03-10T18:59:00"/>
    <s v="NULL"/>
    <s v="Completed"/>
    <x v="207"/>
    <n v="1"/>
    <s v="Load | Budapest | Live on ALM Core"/>
    <n v="0.37"/>
    <n v="0.37"/>
    <n v="0"/>
    <n v="0"/>
    <n v="0.37"/>
    <n v="0.37"/>
    <m/>
    <m/>
    <n v="0.37"/>
    <n v="0"/>
    <n v="0"/>
    <n v="0.37"/>
    <n v="0.37"/>
    <m/>
    <m/>
    <m/>
    <m/>
    <m/>
    <m/>
    <m/>
    <m/>
    <m/>
    <m/>
    <m/>
    <m/>
    <m/>
  </r>
  <r>
    <s v="Planning (NII)"/>
    <s v="NLRB-MIDPlanning (NII)46091.7770833333"/>
    <m/>
    <s v="Planning run"/>
    <s v="MRPNLRB-MIDPlanning (NII)Planning run"/>
    <s v="MRPNLRB-MIDPlanning (NII)"/>
    <x v="0"/>
    <s v="Completed"/>
    <x v="0"/>
    <x v="635"/>
    <s v="Y"/>
    <m/>
    <m/>
    <m/>
    <n v="2602"/>
    <s v="NLRB-MID"/>
    <s v="MRP"/>
    <s v="START Planning run"/>
    <s v="END Planning run"/>
    <d v="2026-03-10T18:39:00"/>
    <d v="2026-03-10T19:27:00"/>
    <d v="2026-03-10T19:28:00"/>
    <s v="NULL"/>
    <s v="Completed"/>
    <x v="215"/>
    <n v="1"/>
    <s v="Planning run"/>
    <n v="0.8"/>
    <n v="0"/>
    <n v="0.8"/>
    <n v="0"/>
    <n v="0"/>
    <n v="0.8"/>
    <m/>
    <m/>
    <n v="0"/>
    <n v="0"/>
    <n v="0.8"/>
    <n v="0"/>
    <n v="0.8"/>
    <m/>
    <m/>
    <m/>
    <m/>
    <m/>
    <m/>
    <m/>
    <m/>
    <m/>
    <m/>
    <m/>
    <m/>
    <m/>
  </r>
  <r>
    <s v="Valuation (NPV)"/>
    <s v="PLDBValuation (NPV)46091.7826388889"/>
    <m/>
    <s v="valuation report OLAP exports"/>
    <s v="MCPPLDBValuation (NPV)valuation report OLAP exports"/>
    <s v="MCPPLDBValuation (NPV)"/>
    <x v="0"/>
    <s v="Completed"/>
    <x v="0"/>
    <x v="636"/>
    <s v="Y"/>
    <m/>
    <m/>
    <m/>
    <n v="2602"/>
    <s v="PLDB"/>
    <s v="MCP"/>
    <s v="START valuation report OLAP exports"/>
    <s v="END valuation report OLAP exports"/>
    <d v="2026-03-10T18:47:00"/>
    <d v="2026-03-10T18:47:00"/>
    <d v="2026-03-10T18:47:00"/>
    <s v="NULL"/>
    <s v="Completed"/>
    <x v="214"/>
    <n v="2"/>
    <s v="valuation report OLAP exports"/>
    <n v="0"/>
    <n v="0"/>
    <n v="0"/>
    <n v="0"/>
    <n v="0"/>
    <n v="0"/>
    <m/>
    <m/>
    <n v="0"/>
    <n v="0"/>
    <n v="0"/>
    <n v="0"/>
    <n v="0"/>
    <m/>
    <m/>
    <m/>
    <m/>
    <m/>
    <m/>
    <m/>
    <m/>
    <m/>
    <m/>
    <m/>
    <m/>
    <m/>
  </r>
  <r>
    <s v="Valuation (NPV)"/>
    <s v="PLDBValuation (NPV)46091.7826388889"/>
    <m/>
    <s v="valuation report QRM Reporter exports"/>
    <s v="MCPPLDBValuation (NPV)valuation report QRM Reporter exports"/>
    <s v="MCPPLDBValuation (NPV)"/>
    <x v="0"/>
    <s v="Completed"/>
    <x v="0"/>
    <x v="637"/>
    <s v="Y"/>
    <m/>
    <m/>
    <m/>
    <n v="2602"/>
    <s v="PLDB"/>
    <s v="MCP"/>
    <s v="START valuation report QRM Reporter exports"/>
    <s v="END valuation report QRM Reporter exports"/>
    <d v="2026-03-10T18:47:00"/>
    <d v="2026-03-10T18:53:00"/>
    <d v="2026-03-10T18:54:00"/>
    <s v="NULL"/>
    <s v="Completed"/>
    <x v="214"/>
    <n v="2"/>
    <s v="valuation report QRM Reporter exports"/>
    <n v="0.1"/>
    <n v="0.1"/>
    <n v="0"/>
    <n v="0"/>
    <n v="0.1"/>
    <n v="0.1"/>
    <m/>
    <m/>
    <n v="0.1"/>
    <n v="0"/>
    <n v="0"/>
    <n v="0.1"/>
    <n v="0.1"/>
    <m/>
    <m/>
    <m/>
    <m/>
    <m/>
    <m/>
    <m/>
    <m/>
    <m/>
    <m/>
    <m/>
    <m/>
    <m/>
  </r>
  <r>
    <s v="Valuation (NPV)"/>
    <s v="PLDBValuation (NPV)46091.7875"/>
    <m/>
    <s v="Light Maintenance"/>
    <s v="MCPPLDBValuation (NPV)Light Maintenance"/>
    <s v="MCPPLDBValuation (NPV)"/>
    <x v="0"/>
    <s v="Completed"/>
    <x v="0"/>
    <x v="638"/>
    <s v="Y"/>
    <m/>
    <m/>
    <m/>
    <n v="2602"/>
    <s v="PLDB"/>
    <s v="MCP"/>
    <s v="START Light Maintenance"/>
    <s v="END Light Maintenance"/>
    <d v="2026-03-10T18:54:00"/>
    <d v="2026-03-10T18:58:00"/>
    <d v="2026-03-10T18:58:00"/>
    <s v="NULL"/>
    <s v="Completed"/>
    <x v="97"/>
    <n v="3"/>
    <s v="Light Maintenance"/>
    <n v="7.0000000000000007E-2"/>
    <n v="0"/>
    <n v="7.0000000000000007E-2"/>
    <n v="0"/>
    <n v="0"/>
    <n v="7.0000000000000007E-2"/>
    <m/>
    <m/>
    <n v="0"/>
    <n v="0"/>
    <n v="7.0000000000000007E-2"/>
    <n v="0"/>
    <n v="7.0000000000000007E-2"/>
    <m/>
    <m/>
    <m/>
    <m/>
    <m/>
    <m/>
    <m/>
    <m/>
    <m/>
    <m/>
    <m/>
    <m/>
    <m/>
  </r>
  <r>
    <s v="Valuation (NPV)"/>
    <s v="PLDBValuation (NPV)46091.7902777778"/>
    <m/>
    <s v="valuation report OLAP exports"/>
    <s v="MCPPLDBValuation (NPV)valuation report OLAP exports"/>
    <s v="MCPPLDBValuation (NPV)"/>
    <x v="0"/>
    <s v="Completed"/>
    <x v="0"/>
    <x v="639"/>
    <s v="Y"/>
    <m/>
    <m/>
    <m/>
    <n v="2602"/>
    <s v="PLDB"/>
    <s v="MCP"/>
    <s v="START valuation report OLAP exports"/>
    <s v="END valuation report OLAP exports"/>
    <d v="2026-03-10T18:58:00"/>
    <d v="2026-03-10T18:58:00"/>
    <d v="2026-03-10T18:58:00"/>
    <s v="NULL"/>
    <s v="Completed"/>
    <x v="97"/>
    <n v="3"/>
    <s v="valuation report OLAP exports"/>
    <n v="0"/>
    <n v="0"/>
    <n v="0"/>
    <n v="0"/>
    <n v="0"/>
    <n v="0"/>
    <m/>
    <m/>
    <n v="0"/>
    <n v="0"/>
    <n v="0"/>
    <n v="0"/>
    <n v="0"/>
    <m/>
    <m/>
    <m/>
    <m/>
    <m/>
    <m/>
    <m/>
    <m/>
    <m/>
    <m/>
    <m/>
    <m/>
    <m/>
  </r>
  <r>
    <s v="Valuation (NPV)"/>
    <s v="PLDBValuation (NPV)46091.7902777778"/>
    <m/>
    <s v="valuation report QRM Reporter exports"/>
    <s v="MCPPLDBValuation (NPV)valuation report QRM Reporter exports"/>
    <s v="MCPPLDBValuation (NPV)"/>
    <x v="0"/>
    <s v="Completed"/>
    <x v="0"/>
    <x v="640"/>
    <s v="Y"/>
    <m/>
    <m/>
    <m/>
    <n v="2602"/>
    <s v="PLDB"/>
    <s v="MCP"/>
    <s v="START valuation report QRM Reporter exports"/>
    <s v="END valuation report QRM Reporter exports"/>
    <d v="2026-03-10T18:58:00"/>
    <d v="2026-03-10T19:03:00"/>
    <d v="2026-03-10T19:05:00"/>
    <s v="NULL"/>
    <s v="Completed"/>
    <x v="97"/>
    <n v="3"/>
    <s v="valuation report QRM Reporter exports"/>
    <n v="0.08"/>
    <n v="0.08"/>
    <n v="0"/>
    <n v="0"/>
    <n v="0.08"/>
    <n v="0.08"/>
    <m/>
    <m/>
    <n v="0.08"/>
    <n v="0"/>
    <n v="0"/>
    <n v="0.08"/>
    <n v="0.08"/>
    <m/>
    <m/>
    <m/>
    <m/>
    <m/>
    <m/>
    <m/>
    <m/>
    <m/>
    <m/>
    <m/>
    <m/>
    <m/>
  </r>
  <r>
    <s v="ICDB"/>
    <s v="ICDBICDB46091.7909722222"/>
    <m/>
    <s v="Load | Tokyo | Live on ALM Core"/>
    <s v="MCPICDBICDBLoad | Tokyo | Live on ALM Core"/>
    <s v="MCPICDBICDB"/>
    <x v="0"/>
    <s v="Completed"/>
    <x v="0"/>
    <x v="641"/>
    <s v="Y"/>
    <m/>
    <m/>
    <m/>
    <n v="2602"/>
    <s v="ICDB"/>
    <s v="MCP"/>
    <s v="START Load | Tokyo | Live on ALM Core"/>
    <s v="END Load | Tokyo | Live on ALM Core"/>
    <d v="2026-03-10T18:59:00"/>
    <d v="2026-03-10T19:18:00"/>
    <d v="2026-03-10T19:18:00"/>
    <s v="NULL"/>
    <s v="Completed"/>
    <x v="207"/>
    <n v="1"/>
    <s v="Load | Tokyo | Live on ALM Core"/>
    <n v="0.32"/>
    <n v="0.32"/>
    <n v="0"/>
    <n v="0"/>
    <n v="0.32"/>
    <n v="0.32"/>
    <m/>
    <m/>
    <n v="0.32"/>
    <n v="0"/>
    <n v="0"/>
    <n v="0.32"/>
    <n v="0.32"/>
    <m/>
    <m/>
    <m/>
    <m/>
    <m/>
    <m/>
    <m/>
    <m/>
    <m/>
    <m/>
    <m/>
    <m/>
    <m/>
  </r>
  <r>
    <s v="EC"/>
    <s v="PLDBEC46091.7951388889"/>
    <m/>
    <s v="ing-ec valuation"/>
    <s v="MCPPLDBECing-ec valuation"/>
    <s v="MCPPLDBEC"/>
    <x v="0"/>
    <s v="Completed"/>
    <x v="0"/>
    <x v="642"/>
    <s v="Y"/>
    <m/>
    <m/>
    <m/>
    <n v="2602"/>
    <s v="PLDB"/>
    <s v="MCP"/>
    <s v="START ing-ec valuation"/>
    <s v="END ing-ec valuation"/>
    <d v="2026-03-10T19:05:00"/>
    <d v="2026-03-10T20:46:00"/>
    <d v="2026-03-10T20:47:00"/>
    <s v="NULL"/>
    <s v="Completed"/>
    <x v="195"/>
    <n v="2"/>
    <s v="ing-ec valuation"/>
    <n v="1.68"/>
    <n v="0"/>
    <n v="1.68"/>
    <n v="0"/>
    <n v="0"/>
    <n v="1.68"/>
    <m/>
    <m/>
    <n v="0"/>
    <n v="0"/>
    <n v="1.68"/>
    <n v="0"/>
    <n v="1.68"/>
    <m/>
    <m/>
    <m/>
    <m/>
    <m/>
    <m/>
    <m/>
    <m/>
    <m/>
    <m/>
    <m/>
    <m/>
    <m/>
  </r>
  <r>
    <s v="ICDB"/>
    <s v="ICDBICDB46091.8041666667"/>
    <m/>
    <s v="Load | Bratislava | Live on ALM Core"/>
    <s v="MCPICDBICDBLoad | Bratislava | Live on ALM Core"/>
    <s v="MCPICDBICDB"/>
    <x v="0"/>
    <s v="Completed"/>
    <x v="0"/>
    <x v="643"/>
    <s v="Y"/>
    <m/>
    <m/>
    <m/>
    <n v="2602"/>
    <s v="ICDB"/>
    <s v="MCP"/>
    <s v="START Load | Bratislava | Live on ALM Core"/>
    <s v="END Load | Bratislava | Live on ALM Core"/>
    <d v="2026-03-10T19:18:00"/>
    <d v="2026-03-10T19:36:00"/>
    <d v="2026-03-10T19:36:00"/>
    <s v="NULL"/>
    <s v="Completed"/>
    <x v="207"/>
    <n v="1"/>
    <s v="Load | Bratislava | Live on ALM Core"/>
    <n v="0.3"/>
    <n v="0.3"/>
    <n v="0"/>
    <n v="0"/>
    <n v="0.3"/>
    <n v="0.3"/>
    <m/>
    <m/>
    <n v="0.3"/>
    <n v="0"/>
    <n v="0"/>
    <n v="0.3"/>
    <n v="0.3"/>
    <m/>
    <m/>
    <m/>
    <m/>
    <m/>
    <m/>
    <m/>
    <m/>
    <m/>
    <m/>
    <m/>
    <m/>
    <m/>
  </r>
  <r>
    <s v="KR"/>
    <s v="RODBKR46091.80625"/>
    <m/>
    <s v="bpv-kr valuation exports"/>
    <s v="MCPRODBKRbpv-kr valuation exports"/>
    <s v="MCPRODBKR"/>
    <x v="0"/>
    <s v="Completed"/>
    <x v="0"/>
    <x v="644"/>
    <s v="Y"/>
    <m/>
    <m/>
    <m/>
    <n v="2602"/>
    <s v="RODB"/>
    <s v="MCP"/>
    <s v="START bpv-kr valuation exports"/>
    <s v="END bpv-kr valuation exports"/>
    <d v="2026-03-10T19:21:00"/>
    <d v="2026-03-10T19:21:00"/>
    <d v="2026-03-11T16:03:00"/>
    <s v="NULL"/>
    <s v="Completed"/>
    <x v="209"/>
    <n v="1"/>
    <s v="bpv-kr valuation exports"/>
    <n v="0"/>
    <n v="0"/>
    <n v="0"/>
    <n v="0"/>
    <n v="0"/>
    <n v="0"/>
    <m/>
    <m/>
    <n v="0"/>
    <n v="0"/>
    <n v="0"/>
    <n v="0"/>
    <n v="0"/>
    <m/>
    <m/>
    <m/>
    <m/>
    <m/>
    <m/>
    <m/>
    <m/>
    <m/>
    <m/>
    <m/>
    <m/>
    <m/>
  </r>
  <r>
    <s v="Optimization"/>
    <s v="NLRB-MIDOptimization46091.8111111111"/>
    <m/>
    <s v="CFM optimization"/>
    <s v="MRPNLRB-MIDOptimizationCFM optimization"/>
    <s v="MRPNLRB-MIDOptimization"/>
    <x v="0"/>
    <s v="Completed"/>
    <x v="0"/>
    <x v="645"/>
    <s v="N"/>
    <m/>
    <m/>
    <m/>
    <n v="2602"/>
    <s v="NLRB-MID"/>
    <s v="MRP"/>
    <s v="START CFM optimization"/>
    <s v="END CFM optimization"/>
    <d v="2026-03-10T19:28:00"/>
    <d v="2026-03-10T20:24:00"/>
    <d v="2026-03-10T20:24:00"/>
    <s v="NULL"/>
    <s v="Completed"/>
    <x v="216"/>
    <n v="1"/>
    <s v="CFM optimization"/>
    <n v="0.93"/>
    <n v="0"/>
    <n v="0.93"/>
    <n v="0"/>
    <n v="0"/>
    <n v="0.93"/>
    <m/>
    <m/>
    <n v="0"/>
    <n v="0"/>
    <n v="0.93"/>
    <n v="0"/>
    <n v="0.93"/>
    <m/>
    <m/>
    <m/>
    <m/>
    <m/>
    <m/>
    <m/>
    <m/>
    <m/>
    <m/>
    <m/>
    <m/>
    <m/>
  </r>
  <r>
    <s v="ICDB"/>
    <s v="ICDBICDB46091.8166666667"/>
    <m/>
    <s v="Load | Seoul | Live on ALM Core"/>
    <s v="MCPICDBICDBLoad | Seoul | Live on ALM Core"/>
    <s v="MCPICDBICDB"/>
    <x v="0"/>
    <s v="Completed"/>
    <x v="0"/>
    <x v="646"/>
    <s v="Y"/>
    <m/>
    <m/>
    <m/>
    <n v="2602"/>
    <s v="ICDB"/>
    <s v="MCP"/>
    <s v="START Load | Seoul | Live on ALM Core"/>
    <s v="END Load | Seoul | Live on ALM Core"/>
    <d v="2026-03-10T19:36:00"/>
    <d v="2026-03-10T19:56:00"/>
    <d v="2026-03-10T19:56:00"/>
    <s v="NULL"/>
    <s v="Completed"/>
    <x v="207"/>
    <n v="1"/>
    <s v="Load | Seoul | Live on ALM Core"/>
    <n v="0.33"/>
    <n v="0.33"/>
    <n v="0"/>
    <n v="0"/>
    <n v="0.33"/>
    <n v="0.33"/>
    <m/>
    <m/>
    <n v="0.33"/>
    <n v="0"/>
    <n v="0"/>
    <n v="0.33"/>
    <n v="0.33"/>
    <m/>
    <m/>
    <m/>
    <m/>
    <m/>
    <m/>
    <m/>
    <m/>
    <m/>
    <m/>
    <m/>
    <m/>
    <m/>
  </r>
  <r>
    <s v="ICDB"/>
    <s v="ICDBICDB46091.8305555556"/>
    <m/>
    <s v="Load | Taipei | Live on ALM Core"/>
    <s v="MCPICDBICDBLoad | Taipei | Live on ALM Core"/>
    <s v="MCPICDBICDB"/>
    <x v="0"/>
    <s v="Completed"/>
    <x v="0"/>
    <x v="647"/>
    <s v="Y"/>
    <m/>
    <m/>
    <m/>
    <n v="2602"/>
    <s v="ICDB"/>
    <s v="MCP"/>
    <s v="START Load | Taipei | Live on ALM Core"/>
    <s v="END Load | Taipei | Live on ALM Core"/>
    <d v="2026-03-10T19:56:00"/>
    <d v="2026-03-10T20:13:00"/>
    <d v="2026-03-10T20:13:00"/>
    <s v="NULL"/>
    <s v="Completed"/>
    <x v="207"/>
    <n v="1"/>
    <s v="Load | Taipei | Live on ALM Core"/>
    <n v="0.28000000000000003"/>
    <n v="0.28000000000000003"/>
    <n v="0"/>
    <n v="0"/>
    <n v="0.28000000000000003"/>
    <n v="0.28000000000000003"/>
    <m/>
    <m/>
    <n v="0.28000000000000003"/>
    <n v="0"/>
    <n v="0"/>
    <n v="0.28000000000000003"/>
    <n v="0.28000000000000003"/>
    <m/>
    <m/>
    <m/>
    <m/>
    <m/>
    <m/>
    <m/>
    <m/>
    <m/>
    <m/>
    <m/>
    <m/>
    <m/>
  </r>
  <r>
    <s v="Valuation (NPV)"/>
    <s v="NLRBValuation (NPV)46091.8333333333"/>
    <m/>
    <s v="export to ara"/>
    <s v="MCPNLRBValuation (NPV)export to ara"/>
    <s v="MCPNLRBValuation (NPV)"/>
    <x v="0"/>
    <s v="Completed"/>
    <x v="0"/>
    <x v="648"/>
    <s v="Y"/>
    <m/>
    <m/>
    <m/>
    <n v="2602"/>
    <s v="NLRB"/>
    <s v="MCP"/>
    <s v="START export to ara"/>
    <s v="END export to ara"/>
    <d v="2026-03-10T20:00:00"/>
    <d v="2026-03-10T20:02:00"/>
    <d v="2026-03-10T20:02:00"/>
    <s v="NULL"/>
    <s v="Completed"/>
    <x v="202"/>
    <n v="1"/>
    <s v="export to ara"/>
    <n v="0.03"/>
    <n v="0"/>
    <n v="0.03"/>
    <n v="0"/>
    <n v="0"/>
    <n v="0.03"/>
    <m/>
    <m/>
    <n v="0"/>
    <n v="0"/>
    <n v="0.03"/>
    <n v="0"/>
    <n v="0.03"/>
    <m/>
    <m/>
    <m/>
    <m/>
    <m/>
    <m/>
    <m/>
    <m/>
    <m/>
    <m/>
    <m/>
    <m/>
    <m/>
  </r>
  <r>
    <s v="Valuation (NPV)"/>
    <s v="TRDBValuation (NPV)46091.8333333333"/>
    <m/>
    <s v="portfolio valuation run"/>
    <s v="MCPTRDBValuation (NPV)portfolio valuation run"/>
    <s v="MCPTRDBValuation (NPV)"/>
    <x v="0"/>
    <s v="Failed"/>
    <x v="0"/>
    <x v="649"/>
    <s v="Y"/>
    <m/>
    <m/>
    <m/>
    <n v="2602"/>
    <s v="TRDB"/>
    <s v="MCP"/>
    <s v="START portfolio valuation run"/>
    <s v="NULL"/>
    <d v="2026-03-10T20:00:00"/>
    <d v="2026-03-10T20:18:00"/>
    <d v="2026-03-11T04:47:00"/>
    <s v="Exception Info: Workflow finished with errors. (line: 47)  "/>
    <s v="Failed"/>
    <x v="217"/>
    <n v="1"/>
    <s v="portfolio valuation run"/>
    <n v="0.3"/>
    <n v="0.3"/>
    <n v="0"/>
    <n v="0.78"/>
    <n v="1.08"/>
    <n v="1.08"/>
    <m/>
    <m/>
    <n v="0.3"/>
    <n v="0.78"/>
    <n v="0"/>
    <n v="1.08"/>
    <n v="1.08"/>
    <m/>
    <m/>
    <m/>
    <m/>
    <m/>
    <m/>
    <m/>
    <m/>
    <m/>
    <m/>
    <m/>
    <m/>
    <m/>
  </r>
  <r>
    <s v="Delete Portfolio"/>
    <s v="ESDBDelete Portfolio46091.8340277778"/>
    <m/>
    <s v="Delete portfolio from"/>
    <s v="MCPESDBDelete PortfolioDelete portfolio from"/>
    <s v="MCPESDBDelete Portfolio"/>
    <x v="0"/>
    <s v="Completed"/>
    <x v="0"/>
    <x v="650"/>
    <s v="Y"/>
    <m/>
    <m/>
    <m/>
    <n v="2602"/>
    <s v="ESDB"/>
    <s v="MCP"/>
    <s v="START Delete portfolio from"/>
    <s v="END Delete portfolio from"/>
    <d v="2026-03-10T20:01:00"/>
    <d v="2026-03-10T20:02:00"/>
    <d v="2026-03-11T09:16:00"/>
    <s v="NULL"/>
    <s v="Completed"/>
    <x v="80"/>
    <n v="1"/>
    <s v="Delete portfolio from"/>
    <n v="0.02"/>
    <n v="0"/>
    <n v="0.02"/>
    <n v="0"/>
    <n v="0"/>
    <n v="0.02"/>
    <m/>
    <m/>
    <n v="0"/>
    <n v="0"/>
    <n v="0.02"/>
    <n v="0"/>
    <n v="0.02"/>
    <m/>
    <m/>
    <m/>
    <m/>
    <m/>
    <m/>
    <m/>
    <m/>
    <m/>
    <m/>
    <m/>
    <m/>
    <m/>
  </r>
  <r>
    <s v="Valuation (NPV)"/>
    <s v="NLRBValuation (NPV)46091.8347222222"/>
    <m/>
    <s v="Light Maintenance Portfolio Valuation"/>
    <s v="MCPNLRBValuation (NPV)Light Maintenance Portfolio Valuation"/>
    <s v="MCPNLRBValuation (NPV)"/>
    <x v="0"/>
    <s v="Completed"/>
    <x v="0"/>
    <x v="651"/>
    <s v="Y"/>
    <m/>
    <m/>
    <m/>
    <n v="2602"/>
    <s v="NLRB"/>
    <s v="MCP"/>
    <s v="START Light Maintenance Portfolio Valuation"/>
    <s v="END Light Maintenance Portfolio Valuation"/>
    <d v="2026-03-10T20:02:00"/>
    <d v="2026-03-10T20:11:00"/>
    <d v="2026-03-10T20:11:00"/>
    <s v="NULL"/>
    <s v="Completed"/>
    <x v="202"/>
    <n v="1"/>
    <s v="Light Maintenance Portfolio Valuation"/>
    <n v="0.15"/>
    <n v="0"/>
    <n v="0.15"/>
    <n v="0"/>
    <n v="0"/>
    <n v="0.15"/>
    <m/>
    <m/>
    <n v="0"/>
    <n v="0"/>
    <n v="0.15"/>
    <n v="0"/>
    <n v="0.15"/>
    <m/>
    <m/>
    <m/>
    <m/>
    <m/>
    <m/>
    <m/>
    <m/>
    <m/>
    <m/>
    <m/>
    <m/>
    <m/>
  </r>
  <r>
    <s v="Valuation (NPV)"/>
    <s v="NLRBValuation (NPV)46091.8409722222"/>
    <m/>
    <s v="valuation report OLAP exports"/>
    <s v="MCPNLRBValuation (NPV)valuation report OLAP exports"/>
    <s v="MCPNLRBValuation (NPV)"/>
    <x v="0"/>
    <s v="Completed"/>
    <x v="0"/>
    <x v="652"/>
    <s v="Y"/>
    <m/>
    <m/>
    <m/>
    <n v="2602"/>
    <s v="NLRB"/>
    <s v="MCP"/>
    <s v="START valuation report OLAP exports"/>
    <s v="END valuation report OLAP exports"/>
    <d v="2026-03-10T20:11:00"/>
    <d v="2026-03-10T20:17:00"/>
    <d v="2026-03-10T20:18:00"/>
    <s v="NULL"/>
    <s v="Completed"/>
    <x v="202"/>
    <n v="1"/>
    <s v="valuation report OLAP exports"/>
    <n v="0.1"/>
    <n v="0.1"/>
    <n v="0"/>
    <n v="0"/>
    <n v="0.1"/>
    <n v="0.1"/>
    <m/>
    <m/>
    <n v="0.1"/>
    <n v="0"/>
    <n v="0"/>
    <n v="0.1"/>
    <n v="0.1"/>
    <m/>
    <m/>
    <m/>
    <m/>
    <m/>
    <m/>
    <m/>
    <m/>
    <m/>
    <m/>
    <m/>
    <m/>
    <m/>
  </r>
  <r>
    <s v="ICDB"/>
    <s v="ICDBICDB46091.8423611111"/>
    <m/>
    <s v="Load | NLWB_BMG | Live on ALM Core"/>
    <s v="MCPICDBICDBLoad | NLWB_BMG | Live on ALM Core"/>
    <s v="MCPICDBICDB"/>
    <x v="0"/>
    <s v="Completed"/>
    <x v="0"/>
    <x v="653"/>
    <s v="Y"/>
    <m/>
    <m/>
    <m/>
    <n v="2602"/>
    <s v="ICDB"/>
    <s v="MCP"/>
    <s v="START Load | NLWB_BMG | Live on ALM Core"/>
    <s v="END Load | NLWB_BMG | Live on ALM Core"/>
    <d v="2026-03-10T20:13:00"/>
    <d v="2026-03-10T20:30:00"/>
    <d v="2026-03-10T20:30:00"/>
    <s v="NULL"/>
    <s v="Completed"/>
    <x v="207"/>
    <n v="1"/>
    <s v="Load | NLWB_BMG | Live on ALM Core"/>
    <n v="0.28000000000000003"/>
    <n v="0"/>
    <n v="0.28000000000000003"/>
    <n v="0"/>
    <n v="0"/>
    <n v="0.28000000000000003"/>
    <m/>
    <m/>
    <n v="0"/>
    <n v="0"/>
    <n v="0.28000000000000003"/>
    <n v="0"/>
    <n v="0.28000000000000003"/>
    <m/>
    <m/>
    <m/>
    <m/>
    <m/>
    <m/>
    <m/>
    <m/>
    <m/>
    <m/>
    <m/>
    <m/>
    <m/>
  </r>
  <r>
    <s v="Copy DB with Runs"/>
    <s v="NLRBCopy DB with Runs46091.8458333333"/>
    <m/>
    <s v="copy from"/>
    <s v="MCPNLRBCopy DB with Runscopy from"/>
    <s v="MCPNLRBCopy DB with Runs"/>
    <x v="0"/>
    <s v="Completed"/>
    <x v="0"/>
    <x v="654"/>
    <s v="N"/>
    <m/>
    <m/>
    <m/>
    <n v="2602"/>
    <s v="NLRB"/>
    <s v="MCP"/>
    <s v="START copy from"/>
    <s v="END copy from"/>
    <d v="2026-03-10T20:18:00"/>
    <d v="2026-03-10T20:21:00"/>
    <d v="2026-03-10T20:22:00"/>
    <s v="NULL"/>
    <s v="Completed"/>
    <x v="218"/>
    <n v="2"/>
    <s v="copy from"/>
    <n v="0.05"/>
    <n v="0.05"/>
    <n v="0"/>
    <n v="0"/>
    <n v="0.05"/>
    <n v="0.05"/>
    <m/>
    <m/>
    <n v="0.05"/>
    <n v="0"/>
    <n v="0"/>
    <n v="0.05"/>
    <n v="0.05"/>
    <m/>
    <m/>
    <m/>
    <m/>
    <m/>
    <m/>
    <m/>
    <m/>
    <m/>
    <m/>
    <m/>
    <m/>
    <m/>
  </r>
  <r>
    <s v="Finance Strategies"/>
    <s v="NLRBFinance Strategies46091.8486111111"/>
    <m/>
    <s v="import finance strategies"/>
    <s v="MCPNLRBFinance Strategiesimport finance strategies"/>
    <s v="MCPNLRBFinance Strategies"/>
    <x v="0"/>
    <s v="Completed"/>
    <x v="0"/>
    <x v="655"/>
    <s v="N"/>
    <m/>
    <m/>
    <m/>
    <n v="2602"/>
    <s v="NLRB"/>
    <s v="MCP"/>
    <s v="START import finance strategies"/>
    <s v="END import finance strategies"/>
    <d v="2026-03-10T20:22:00"/>
    <d v="2026-03-10T20:25:00"/>
    <d v="2026-03-10T20:31:00"/>
    <s v="NULL"/>
    <s v="Completed"/>
    <x v="219"/>
    <n v="1"/>
    <s v="import finance strategies"/>
    <n v="0.05"/>
    <n v="0"/>
    <n v="0.05"/>
    <n v="0"/>
    <n v="0"/>
    <n v="0.05"/>
    <m/>
    <m/>
    <n v="0"/>
    <n v="0"/>
    <n v="0.05"/>
    <n v="0"/>
    <n v="0.05"/>
    <m/>
    <m/>
    <m/>
    <m/>
    <m/>
    <m/>
    <m/>
    <m/>
    <m/>
    <m/>
    <m/>
    <m/>
    <m/>
  </r>
  <r>
    <s v="Optimization"/>
    <s v="NLRB-MIDOptimization46091.85"/>
    <m/>
    <s v="export to ara"/>
    <s v="MRPNLRB-MIDOptimizationexport to ara"/>
    <s v="MRPNLRB-MIDOptimization"/>
    <x v="0"/>
    <s v="Completed"/>
    <x v="0"/>
    <x v="656"/>
    <s v="N"/>
    <m/>
    <m/>
    <m/>
    <n v="2602"/>
    <s v="NLRB-MID"/>
    <s v="MRP"/>
    <s v="START export to ara"/>
    <s v="END export to ara"/>
    <d v="2026-03-10T20:24:00"/>
    <d v="2026-03-10T20:26:00"/>
    <d v="2026-03-11T07:01:00"/>
    <s v="NULL"/>
    <s v="Completed"/>
    <x v="216"/>
    <n v="1"/>
    <s v="export to ara"/>
    <n v="0.03"/>
    <n v="0"/>
    <n v="0.03"/>
    <n v="0"/>
    <n v="0"/>
    <n v="0.03"/>
    <m/>
    <m/>
    <n v="0"/>
    <n v="0"/>
    <n v="0.03"/>
    <n v="0"/>
    <n v="0.03"/>
    <m/>
    <m/>
    <m/>
    <m/>
    <m/>
    <m/>
    <m/>
    <m/>
    <m/>
    <m/>
    <m/>
    <m/>
    <m/>
  </r>
  <r>
    <s v="ICDB"/>
    <s v="ICDBICDB46091.8541666667"/>
    <m/>
    <s v="Load | NLWB_FM_Banking_books | Live on ALM Core"/>
    <s v="MCPICDBICDBLoad | NLWB_FM_Banking_books | Live on ALM Core"/>
    <s v="MCPICDBICDB"/>
    <x v="0"/>
    <s v="Completed"/>
    <x v="0"/>
    <x v="657"/>
    <s v="Y"/>
    <m/>
    <m/>
    <m/>
    <n v="2602"/>
    <s v="ICDB"/>
    <s v="MCP"/>
    <s v="START Load | NLWB_FM_Banking_books | Live on ALM Core"/>
    <s v="END Load | NLWB_FM_Banking_books | Live on ALM Core"/>
    <d v="2026-03-10T20:30:00"/>
    <d v="2026-03-10T20:55:00"/>
    <d v="2026-03-10T20:55:00"/>
    <s v="NULL"/>
    <s v="Completed"/>
    <x v="207"/>
    <n v="1"/>
    <s v="Load | NLWB_FM_Banking_books | Live on ALM Core"/>
    <n v="0.42"/>
    <n v="0.42"/>
    <n v="0"/>
    <n v="0"/>
    <n v="0.42"/>
    <n v="0.42"/>
    <m/>
    <m/>
    <n v="0.42"/>
    <n v="0"/>
    <n v="0"/>
    <n v="0.42"/>
    <n v="0.42"/>
    <m/>
    <m/>
    <m/>
    <m/>
    <m/>
    <m/>
    <m/>
    <m/>
    <m/>
    <m/>
    <m/>
    <m/>
    <m/>
  </r>
  <r>
    <s v="Finance Planning"/>
    <s v="NLRBFinance Planning46091.8548611111"/>
    <m/>
    <s v="Finance planning"/>
    <s v="MCPNLRBFinance PlanningFinance planning"/>
    <s v="MCPNLRBFinance Planning"/>
    <x v="0"/>
    <s v="Completed"/>
    <x v="0"/>
    <x v="658"/>
    <s v="Y"/>
    <m/>
    <m/>
    <m/>
    <n v="2602"/>
    <s v="NLRB"/>
    <s v="MCP"/>
    <s v="START Finance planning"/>
    <s v="END Finance planning"/>
    <d v="2026-03-10T20:31:00"/>
    <d v="2026-03-11T08:00:00"/>
    <d v="2026-03-11T08:00:00"/>
    <s v="NULL"/>
    <s v="Completed"/>
    <x v="220"/>
    <n v="1"/>
    <s v="Finance planning"/>
    <n v="11.48"/>
    <n v="0"/>
    <n v="11.48"/>
    <n v="0"/>
    <n v="0"/>
    <n v="11.48"/>
    <m/>
    <m/>
    <n v="0"/>
    <n v="0"/>
    <n v="11.48"/>
    <n v="0"/>
    <n v="11.48"/>
    <m/>
    <m/>
    <m/>
    <m/>
    <m/>
    <m/>
    <m/>
    <m/>
    <m/>
    <m/>
    <m/>
    <m/>
    <m/>
  </r>
  <r>
    <s v="EC"/>
    <s v="PLDBEC46091.8659722222"/>
    <m/>
    <s v="ing-ec valuation exports"/>
    <s v="MCPPLDBECing-ec valuation exports"/>
    <s v="MCPPLDBEC"/>
    <x v="0"/>
    <s v="Completed"/>
    <x v="0"/>
    <x v="659"/>
    <s v="Y"/>
    <m/>
    <m/>
    <m/>
    <n v="2602"/>
    <s v="PLDB"/>
    <s v="MCP"/>
    <s v="START ing-ec valuation exports"/>
    <s v="END ing-ec valuation exports"/>
    <d v="2026-03-10T20:47:00"/>
    <d v="2026-03-10T21:17:00"/>
    <d v="2026-03-10T21:18:00"/>
    <s v="NULL"/>
    <s v="Completed"/>
    <x v="221"/>
    <n v="1"/>
    <s v="ing-ec valuation exports"/>
    <n v="0.5"/>
    <n v="0.5"/>
    <n v="0"/>
    <n v="0"/>
    <n v="0.5"/>
    <n v="0.5"/>
    <m/>
    <m/>
    <n v="0.5"/>
    <n v="0"/>
    <n v="0"/>
    <n v="0.5"/>
    <n v="0.5"/>
    <m/>
    <m/>
    <m/>
    <m/>
    <m/>
    <m/>
    <m/>
    <m/>
    <m/>
    <m/>
    <m/>
    <m/>
    <m/>
  </r>
  <r>
    <s v="ICDB"/>
    <s v="ICDBICDB46091.8715277778"/>
    <m/>
    <s v="Load | NLWB_Trade_Finance_Services | Live on ALM Core"/>
    <s v="MCPICDBICDBLoad | NLWB_Trade_Finance_Services | Live on ALM Core"/>
    <s v="MCPICDBICDB"/>
    <x v="0"/>
    <s v="Completed"/>
    <x v="0"/>
    <x v="660"/>
    <s v="Y"/>
    <m/>
    <m/>
    <m/>
    <n v="2602"/>
    <s v="ICDB"/>
    <s v="MCP"/>
    <s v="START Load | NLWB_Trade_Finance_Services | Live on ALM Core"/>
    <s v="END Load | NLWB_Trade_Finance_Services | Live on ALM Core"/>
    <d v="2026-03-10T20:55:00"/>
    <d v="2026-03-10T21:15:00"/>
    <d v="2026-03-10T21:15:00"/>
    <s v="NULL"/>
    <s v="Completed"/>
    <x v="207"/>
    <n v="1"/>
    <s v="Load | NLWB_Trade_Finance_Services | Live on ALM Core"/>
    <n v="0.33"/>
    <n v="0"/>
    <n v="0.33"/>
    <n v="0"/>
    <n v="0"/>
    <n v="0.33"/>
    <m/>
    <m/>
    <n v="0"/>
    <n v="0"/>
    <n v="0.33"/>
    <n v="0"/>
    <n v="0.33"/>
    <m/>
    <m/>
    <m/>
    <m/>
    <m/>
    <m/>
    <m/>
    <m/>
    <m/>
    <m/>
    <m/>
    <m/>
    <m/>
  </r>
  <r>
    <s v="ICDB"/>
    <s v="ICDBICDB46091.8854166667"/>
    <m/>
    <s v="Load | Kiev | Live on ALM Core"/>
    <s v="MCPICDBICDBLoad | Kiev | Live on ALM Core"/>
    <s v="MCPICDBICDB"/>
    <x v="0"/>
    <s v="Completed"/>
    <x v="0"/>
    <x v="661"/>
    <s v="Y"/>
    <m/>
    <m/>
    <m/>
    <n v="2602"/>
    <s v="ICDB"/>
    <s v="MCP"/>
    <s v="START Load | Kiev | Live on ALM Core"/>
    <s v="END Load | Kiev | Live on ALM Core"/>
    <d v="2026-03-10T21:15:00"/>
    <d v="2026-03-10T21:32:00"/>
    <d v="2026-03-10T21:32:00"/>
    <s v="NULL"/>
    <s v="Completed"/>
    <x v="207"/>
    <n v="1"/>
    <s v="Load | Kiev | Live on ALM Core"/>
    <n v="0.28000000000000003"/>
    <n v="0"/>
    <n v="0.28000000000000003"/>
    <n v="0"/>
    <n v="0"/>
    <n v="0.28000000000000003"/>
    <m/>
    <m/>
    <n v="0"/>
    <n v="0"/>
    <n v="0.28000000000000003"/>
    <n v="0"/>
    <n v="0.28000000000000003"/>
    <m/>
    <m/>
    <m/>
    <m/>
    <m/>
    <m/>
    <m/>
    <m/>
    <m/>
    <m/>
    <m/>
    <m/>
    <m/>
  </r>
  <r>
    <s v="KR"/>
    <s v="PLDBKR46091.8875"/>
    <m/>
    <s v="bpv-kr valuation"/>
    <s v="MCPPLDBKRbpv-kr valuation"/>
    <s v="MCPPLDBKR"/>
    <x v="0"/>
    <s v="Completed"/>
    <x v="0"/>
    <x v="662"/>
    <s v="Y"/>
    <m/>
    <m/>
    <m/>
    <n v="2602"/>
    <s v="PLDB"/>
    <s v="MCP"/>
    <s v="START bpv-kr valuation"/>
    <s v="END bpv-kr valuation"/>
    <d v="2026-03-10T21:18:00"/>
    <d v="2026-03-10T23:18:00"/>
    <d v="2026-03-10T23:18:00"/>
    <s v="NULL"/>
    <s v="Completed"/>
    <x v="222"/>
    <n v="1"/>
    <s v="bpv-kr valuation"/>
    <n v="2"/>
    <n v="0"/>
    <n v="2"/>
    <n v="0"/>
    <n v="0"/>
    <n v="2"/>
    <m/>
    <m/>
    <n v="0"/>
    <n v="0"/>
    <n v="2"/>
    <n v="0"/>
    <n v="2"/>
    <m/>
    <m/>
    <m/>
    <m/>
    <m/>
    <m/>
    <m/>
    <m/>
    <m/>
    <m/>
    <m/>
    <m/>
    <m/>
  </r>
  <r>
    <s v="ICDB"/>
    <s v="ICDBICDB46091.8972222222"/>
    <m/>
    <s v="Load | Brussels | Live on ALM Core"/>
    <s v="MCPICDBICDBLoad | Brussels | Live on ALM Core"/>
    <s v="MCPICDBICDB"/>
    <x v="0"/>
    <s v="Completed"/>
    <x v="0"/>
    <x v="663"/>
    <s v="Y"/>
    <m/>
    <m/>
    <m/>
    <n v="2602"/>
    <s v="ICDB"/>
    <s v="MCP"/>
    <s v="START Load | Brussels | Live on ALM Core"/>
    <s v="END Load | Brussels | Live on ALM Core"/>
    <d v="2026-03-10T21:32:00"/>
    <d v="2026-03-10T21:50:00"/>
    <d v="2026-03-10T21:50:00"/>
    <s v="NULL"/>
    <s v="Completed"/>
    <x v="207"/>
    <n v="1"/>
    <s v="Load | Brussels | Live on ALM Core"/>
    <n v="0.3"/>
    <n v="0"/>
    <n v="0.3"/>
    <n v="0"/>
    <n v="0"/>
    <n v="0.3"/>
    <m/>
    <m/>
    <n v="0"/>
    <n v="0"/>
    <n v="0.3"/>
    <n v="0"/>
    <n v="0.3"/>
    <m/>
    <m/>
    <m/>
    <m/>
    <m/>
    <m/>
    <m/>
    <m/>
    <m/>
    <m/>
    <m/>
    <m/>
    <m/>
  </r>
  <r>
    <s v="ICDB"/>
    <s v="ICDBICDB46091.9097222222"/>
    <m/>
    <s v="Load | Belgium_FM_banking_book | Live on ALM Core"/>
    <s v="MCPICDBICDBLoad | Belgium_FM_banking_book | Live on ALM Core"/>
    <s v="MCPICDBICDB"/>
    <x v="0"/>
    <s v="Completed"/>
    <x v="0"/>
    <x v="664"/>
    <s v="Y"/>
    <m/>
    <m/>
    <m/>
    <n v="2602"/>
    <s v="ICDB"/>
    <s v="MCP"/>
    <s v="START Load | Belgium_FM_banking_book | Live on ALM Core"/>
    <s v="END Load | Belgium_FM_banking_book | Live on ALM Core"/>
    <d v="2026-03-10T21:50:00"/>
    <d v="2026-03-10T22:00:00"/>
    <d v="2026-03-10T22:00:00"/>
    <s v="NULL"/>
    <s v="Completed"/>
    <x v="207"/>
    <n v="1"/>
    <s v="Load | Belgium_FM_banking_book | Live on ALM Core"/>
    <n v="0.17"/>
    <n v="0.17"/>
    <n v="0"/>
    <n v="0"/>
    <n v="0.17"/>
    <n v="0.17"/>
    <m/>
    <m/>
    <n v="0.17"/>
    <n v="0"/>
    <n v="0"/>
    <n v="0.17"/>
    <n v="0.17"/>
    <m/>
    <m/>
    <m/>
    <m/>
    <m/>
    <m/>
    <m/>
    <m/>
    <m/>
    <m/>
    <m/>
    <m/>
    <m/>
  </r>
  <r>
    <s v="ICDB"/>
    <s v="ICDBICDB46091.9166666667"/>
    <m/>
    <s v="Load | Luxembourg | Live on ALM Core"/>
    <s v="MCPICDBICDBLoad | Luxembourg | Live on ALM Core"/>
    <s v="MCPICDBICDB"/>
    <x v="0"/>
    <s v="Completed"/>
    <x v="0"/>
    <x v="665"/>
    <s v="Y"/>
    <m/>
    <m/>
    <m/>
    <n v="2602"/>
    <s v="ICDB"/>
    <s v="MCP"/>
    <s v="START Load | Luxembourg | Live on ALM Core"/>
    <s v="END Load | Luxembourg | Live on ALM Core"/>
    <d v="2026-03-10T22:00:00"/>
    <d v="2026-03-10T22:17:00"/>
    <d v="2026-03-10T22:17:00"/>
    <s v="NULL"/>
    <s v="Completed"/>
    <x v="207"/>
    <n v="1"/>
    <s v="Load | Luxembourg | Live on ALM Core"/>
    <n v="0.28000000000000003"/>
    <n v="0"/>
    <n v="0.28000000000000003"/>
    <n v="0"/>
    <n v="0"/>
    <n v="0.28000000000000003"/>
    <m/>
    <m/>
    <n v="0"/>
    <n v="0"/>
    <n v="0.28000000000000003"/>
    <n v="0"/>
    <n v="0.28000000000000003"/>
    <m/>
    <m/>
    <m/>
    <m/>
    <m/>
    <m/>
    <m/>
    <m/>
    <m/>
    <m/>
    <m/>
    <m/>
    <m/>
  </r>
  <r>
    <s v="ICDB"/>
    <s v="ICDBICDB46091.9284722222"/>
    <m/>
    <s v="copy from"/>
    <s v="MCPICDBICDBcopy from"/>
    <s v="MCPICDBICDB"/>
    <x v="0"/>
    <s v="Completed"/>
    <x v="0"/>
    <x v="666"/>
    <s v="Y"/>
    <m/>
    <m/>
    <m/>
    <n v="2602"/>
    <s v="ICDB"/>
    <s v="MCP"/>
    <s v="START copy from"/>
    <s v="END copy from"/>
    <d v="2026-03-10T22:17:00"/>
    <d v="2026-03-10T22:19:00"/>
    <d v="2026-03-10T22:19:00"/>
    <s v="NULL"/>
    <s v="Completed"/>
    <x v="207"/>
    <n v="1"/>
    <s v="copy from"/>
    <n v="0.03"/>
    <n v="0"/>
    <n v="0.03"/>
    <n v="0"/>
    <n v="0"/>
    <n v="0.03"/>
    <m/>
    <m/>
    <n v="0"/>
    <n v="0"/>
    <n v="0.03"/>
    <n v="0"/>
    <n v="0.03"/>
    <m/>
    <m/>
    <m/>
    <m/>
    <m/>
    <m/>
    <m/>
    <m/>
    <m/>
    <m/>
    <m/>
    <m/>
    <m/>
  </r>
  <r>
    <s v="ICDB"/>
    <s v="ICDBICDB46091.9298611111"/>
    <m/>
    <s v="Portfolio Valuation | NLWB_Lending | Live on ALM Core"/>
    <s v="MCPICDBICDBPortfolio Valuation | NLWB_Lending | Live on ALM Core"/>
    <s v="MCPICDBICDB"/>
    <x v="0"/>
    <s v="Completed"/>
    <x v="0"/>
    <x v="667"/>
    <s v="Y"/>
    <m/>
    <m/>
    <m/>
    <n v="2602"/>
    <s v="ICDB"/>
    <s v="MCP"/>
    <s v="START Portfolio Valuation | NLWB_Lending | Live on ALM Core"/>
    <s v="END Portfolio Valuation | NLWB_Lending | Live on ALM Core"/>
    <d v="2026-03-10T22:19:00"/>
    <d v="2026-03-10T22:33:00"/>
    <d v="2026-03-10T22:33:00"/>
    <s v="NULL"/>
    <s v="Completed"/>
    <x v="207"/>
    <n v="1"/>
    <s v="Portfolio Valuation | NLWB_Lending | Live on ALM Core"/>
    <n v="0.23"/>
    <n v="0"/>
    <n v="0.23"/>
    <n v="0"/>
    <n v="0"/>
    <n v="0.23"/>
    <m/>
    <m/>
    <n v="0"/>
    <n v="0"/>
    <n v="0.23"/>
    <n v="0"/>
    <n v="0.23"/>
    <m/>
    <m/>
    <m/>
    <m/>
    <m/>
    <m/>
    <m/>
    <m/>
    <m/>
    <m/>
    <m/>
    <m/>
    <m/>
  </r>
  <r>
    <s v="ICDB"/>
    <s v="ICDBICDB46091.9395833333"/>
    <m/>
    <s v="Super Light Maintenance"/>
    <s v="MCPICDBICDBSuper Light Maintenance"/>
    <s v="MCPICDBICDB"/>
    <x v="0"/>
    <s v="Completed"/>
    <x v="0"/>
    <x v="668"/>
    <s v="Y"/>
    <m/>
    <m/>
    <m/>
    <n v="2602"/>
    <s v="ICDB"/>
    <s v="MCP"/>
    <s v="START Super Light Maintenance"/>
    <s v="END Super Light Maintenance"/>
    <d v="2026-03-10T22:33:00"/>
    <d v="2026-03-10T22:38:00"/>
    <d v="2026-03-10T22:38:00"/>
    <s v="NULL"/>
    <s v="Completed"/>
    <x v="207"/>
    <n v="1"/>
    <s v="Super Light Maintenance"/>
    <n v="0.08"/>
    <n v="0"/>
    <n v="0.08"/>
    <n v="0"/>
    <n v="0"/>
    <n v="0.08"/>
    <m/>
    <m/>
    <n v="0"/>
    <n v="0"/>
    <n v="0.08"/>
    <n v="0"/>
    <n v="0.08"/>
    <m/>
    <m/>
    <m/>
    <m/>
    <m/>
    <m/>
    <m/>
    <m/>
    <m/>
    <m/>
    <m/>
    <m/>
    <m/>
  </r>
  <r>
    <s v="ICDB"/>
    <s v="ICDBICDB46091.9430555556"/>
    <m/>
    <s v="Portfolio Valuation | London | Live on ALM Core"/>
    <s v="MCPICDBICDBPortfolio Valuation | London | Live on ALM Core"/>
    <s v="MCPICDBICDB"/>
    <x v="0"/>
    <s v="Completed"/>
    <x v="0"/>
    <x v="669"/>
    <s v="Y"/>
    <m/>
    <m/>
    <m/>
    <n v="2602"/>
    <s v="ICDB"/>
    <s v="MCP"/>
    <s v="START Portfolio Valuation | London | Live on ALM Core"/>
    <s v="END Portfolio Valuation | London | Live on ALM Core"/>
    <d v="2026-03-10T22:38:00"/>
    <d v="2026-03-10T22:46:00"/>
    <d v="2026-03-10T22:46:00"/>
    <s v="NULL"/>
    <s v="Completed"/>
    <x v="207"/>
    <n v="1"/>
    <s v="Portfolio Valuation | London | Live on ALM Core"/>
    <n v="0.13"/>
    <n v="0.13"/>
    <n v="0"/>
    <n v="0"/>
    <n v="0.13"/>
    <n v="0.13"/>
    <m/>
    <m/>
    <n v="0.13"/>
    <n v="0"/>
    <n v="0"/>
    <n v="0.13"/>
    <n v="0.13"/>
    <m/>
    <m/>
    <m/>
    <m/>
    <m/>
    <m/>
    <m/>
    <m/>
    <m/>
    <m/>
    <m/>
    <m/>
    <m/>
  </r>
  <r>
    <s v="ICDB"/>
    <s v="ICDBICDB46091.9486111111"/>
    <m/>
    <s v="Super Light Maintenance"/>
    <s v="MCPICDBICDBSuper Light Maintenance"/>
    <s v="MCPICDBICDB"/>
    <x v="0"/>
    <s v="Completed"/>
    <x v="0"/>
    <x v="670"/>
    <s v="Y"/>
    <m/>
    <m/>
    <m/>
    <n v="2602"/>
    <s v="ICDB"/>
    <s v="MCP"/>
    <s v="START Super Light Maintenance"/>
    <s v="END Super Light Maintenance"/>
    <d v="2026-03-10T22:46:00"/>
    <d v="2026-03-10T22:50:00"/>
    <d v="2026-03-10T22:50:00"/>
    <s v="NULL"/>
    <s v="Completed"/>
    <x v="207"/>
    <n v="2"/>
    <s v="Super Light Maintenance"/>
    <n v="7.0000000000000007E-2"/>
    <n v="0"/>
    <n v="7.0000000000000007E-2"/>
    <n v="0"/>
    <n v="0"/>
    <n v="7.0000000000000007E-2"/>
    <m/>
    <m/>
    <n v="0"/>
    <n v="0"/>
    <n v="7.0000000000000007E-2"/>
    <n v="0"/>
    <n v="7.0000000000000007E-2"/>
    <m/>
    <m/>
    <m/>
    <m/>
    <m/>
    <m/>
    <m/>
    <m/>
    <m/>
    <m/>
    <m/>
    <m/>
    <m/>
  </r>
  <r>
    <s v="ICDB"/>
    <s v="ICDBICDB46091.9513888889"/>
    <m/>
    <s v="Portfolio Valuation | Dublin | Live on ALM Core"/>
    <s v="MCPICDBICDBPortfolio Valuation | Dublin | Live on ALM Core"/>
    <s v="MCPICDBICDB"/>
    <x v="0"/>
    <s v="Completed"/>
    <x v="0"/>
    <x v="671"/>
    <s v="Y"/>
    <m/>
    <m/>
    <m/>
    <n v="2602"/>
    <s v="ICDB"/>
    <s v="MCP"/>
    <s v="START Portfolio Valuation | Dublin | Live on ALM Core"/>
    <s v="END Portfolio Valuation | Dublin | Live on ALM Core"/>
    <d v="2026-03-10T22:50:00"/>
    <d v="2026-03-10T22:59:00"/>
    <d v="2026-03-10T22:59:00"/>
    <s v="NULL"/>
    <s v="Completed"/>
    <x v="207"/>
    <n v="1"/>
    <s v="Portfolio Valuation | Dublin | Live on ALM Core"/>
    <n v="0.15"/>
    <n v="0"/>
    <n v="0.15"/>
    <n v="0"/>
    <n v="0"/>
    <n v="0.15"/>
    <m/>
    <m/>
    <n v="0"/>
    <n v="0"/>
    <n v="0.15"/>
    <n v="0"/>
    <n v="0.15"/>
    <m/>
    <m/>
    <m/>
    <m/>
    <m/>
    <m/>
    <m/>
    <m/>
    <m/>
    <m/>
    <m/>
    <m/>
    <m/>
  </r>
  <r>
    <s v="ICDB"/>
    <s v="ICDBICDB46091.9576388889"/>
    <m/>
    <s v="Super Light Maintenance"/>
    <s v="MCPICDBICDBSuper Light Maintenance"/>
    <s v="MCPICDBICDB"/>
    <x v="0"/>
    <s v="Completed"/>
    <x v="0"/>
    <x v="672"/>
    <s v="Y"/>
    <m/>
    <m/>
    <m/>
    <n v="2602"/>
    <s v="ICDB"/>
    <s v="MCP"/>
    <s v="START Super Light Maintenance"/>
    <s v="END Super Light Maintenance"/>
    <d v="2026-03-10T22:59:00"/>
    <d v="2026-03-10T23:03:00"/>
    <d v="2026-03-10T23:03:00"/>
    <s v="NULL"/>
    <s v="Completed"/>
    <x v="207"/>
    <n v="3"/>
    <s v="Super Light Maintenance"/>
    <n v="7.0000000000000007E-2"/>
    <n v="0"/>
    <n v="7.0000000000000007E-2"/>
    <n v="0"/>
    <n v="0"/>
    <n v="7.0000000000000007E-2"/>
    <m/>
    <m/>
    <n v="0"/>
    <n v="0"/>
    <n v="7.0000000000000007E-2"/>
    <n v="0"/>
    <n v="7.0000000000000007E-2"/>
    <m/>
    <m/>
    <m/>
    <m/>
    <m/>
    <m/>
    <m/>
    <m/>
    <m/>
    <m/>
    <m/>
    <m/>
    <m/>
  </r>
  <r>
    <s v="ICDB"/>
    <s v="ICDBICDB46091.9604166667"/>
    <m/>
    <s v="Portfolio Valuation | Singapore | Live on ALM Core"/>
    <s v="MCPICDBICDBPortfolio Valuation | Singapore | Live on ALM Core"/>
    <s v="MCPICDBICDB"/>
    <x v="0"/>
    <s v="Completed"/>
    <x v="0"/>
    <x v="673"/>
    <s v="Y"/>
    <m/>
    <m/>
    <m/>
    <n v="2602"/>
    <s v="ICDB"/>
    <s v="MCP"/>
    <s v="START Portfolio Valuation | Singapore | Live on ALM Core"/>
    <s v="END Portfolio Valuation | Singapore | Live on ALM Core"/>
    <d v="2026-03-10T23:03:00"/>
    <d v="2026-03-10T23:15:00"/>
    <d v="2026-03-10T23:15:00"/>
    <s v="NULL"/>
    <s v="Completed"/>
    <x v="207"/>
    <n v="1"/>
    <s v="Portfolio Valuation | Singapore | Live on ALM Core"/>
    <n v="0.2"/>
    <n v="0.2"/>
    <n v="0"/>
    <n v="0"/>
    <n v="0.2"/>
    <n v="0.2"/>
    <m/>
    <m/>
    <n v="0.2"/>
    <n v="0"/>
    <n v="0"/>
    <n v="0.2"/>
    <n v="0.2"/>
    <m/>
    <m/>
    <m/>
    <m/>
    <m/>
    <m/>
    <m/>
    <m/>
    <m/>
    <m/>
    <m/>
    <m/>
    <m/>
  </r>
  <r>
    <s v="ICDB"/>
    <s v="ICDBICDB46091.96875"/>
    <m/>
    <s v="Super Light Maintenance"/>
    <s v="MCPICDBICDBSuper Light Maintenance"/>
    <s v="MCPICDBICDB"/>
    <x v="0"/>
    <s v="Completed"/>
    <x v="0"/>
    <x v="674"/>
    <s v="Y"/>
    <m/>
    <m/>
    <m/>
    <n v="2602"/>
    <s v="ICDB"/>
    <s v="MCP"/>
    <s v="START Super Light Maintenance"/>
    <s v="END Super Light Maintenance"/>
    <d v="2026-03-10T23:15:00"/>
    <d v="2026-03-10T23:19:00"/>
    <d v="2026-03-10T23:19:00"/>
    <s v="NULL"/>
    <s v="Completed"/>
    <x v="207"/>
    <n v="4"/>
    <s v="Super Light Maintenance"/>
    <n v="7.0000000000000007E-2"/>
    <n v="0"/>
    <n v="7.0000000000000007E-2"/>
    <n v="0"/>
    <n v="0"/>
    <n v="7.0000000000000007E-2"/>
    <m/>
    <m/>
    <n v="0"/>
    <n v="0"/>
    <n v="7.0000000000000007E-2"/>
    <n v="0"/>
    <n v="7.0000000000000007E-2"/>
    <m/>
    <m/>
    <m/>
    <m/>
    <m/>
    <m/>
    <m/>
    <m/>
    <m/>
    <m/>
    <m/>
    <m/>
    <m/>
  </r>
  <r>
    <s v="KR"/>
    <s v="PLDBKR46091.9708333333"/>
    <m/>
    <s v="bpv-kr valuation exports"/>
    <s v="MCPPLDBKRbpv-kr valuation exports"/>
    <s v="MCPPLDBKR"/>
    <x v="0"/>
    <s v="Completed"/>
    <x v="0"/>
    <x v="675"/>
    <s v="Y"/>
    <m/>
    <m/>
    <m/>
    <n v="2602"/>
    <s v="PLDB"/>
    <s v="MCP"/>
    <s v="START bpv-kr valuation exports"/>
    <s v="END bpv-kr valuation exports"/>
    <d v="2026-03-10T23:18:00"/>
    <d v="2026-03-10T23:19:00"/>
    <d v="2026-03-10T23:20:00"/>
    <s v="NULL"/>
    <s v="Completed"/>
    <x v="223"/>
    <n v="1"/>
    <s v="bpv-kr valuation exports"/>
    <n v="0.02"/>
    <n v="0.02"/>
    <n v="0"/>
    <n v="0"/>
    <n v="0.02"/>
    <n v="0.02"/>
    <m/>
    <m/>
    <n v="0.02"/>
    <n v="0"/>
    <n v="0"/>
    <n v="0.02"/>
    <n v="0.02"/>
    <m/>
    <m/>
    <m/>
    <m/>
    <m/>
    <m/>
    <m/>
    <m/>
    <m/>
    <m/>
    <m/>
    <m/>
    <m/>
  </r>
  <r>
    <s v="ICDB"/>
    <s v="ICDBICDB46091.9715277778"/>
    <m/>
    <s v="Portfolio Valuation | Hong_Kong | Live on ALM Core"/>
    <s v="MCPICDBICDBPortfolio Valuation | Hong_Kong | Live on ALM Core"/>
    <s v="MCPICDBICDB"/>
    <x v="0"/>
    <s v="Completed"/>
    <x v="0"/>
    <x v="676"/>
    <s v="Y"/>
    <m/>
    <m/>
    <m/>
    <n v="2602"/>
    <s v="ICDB"/>
    <s v="MCP"/>
    <s v="START Portfolio Valuation | Hong_Kong | Live on ALM Core"/>
    <s v="END Portfolio Valuation | Hong_Kong | Live on ALM Core"/>
    <d v="2026-03-10T23:19:00"/>
    <d v="2026-03-10T23:37:00"/>
    <d v="2026-03-10T23:37:00"/>
    <s v="NULL"/>
    <s v="Completed"/>
    <x v="207"/>
    <n v="1"/>
    <s v="Portfolio Valuation | Hong_Kong | Live on ALM Core"/>
    <n v="0.3"/>
    <n v="0.3"/>
    <n v="0"/>
    <n v="0"/>
    <n v="0.3"/>
    <n v="0.3"/>
    <m/>
    <m/>
    <n v="0.3"/>
    <n v="0"/>
    <n v="0"/>
    <n v="0.3"/>
    <n v="0.3"/>
    <m/>
    <m/>
    <m/>
    <m/>
    <m/>
    <m/>
    <m/>
    <m/>
    <m/>
    <m/>
    <m/>
    <m/>
    <m/>
  </r>
  <r>
    <s v="GAP"/>
    <s v="PLDBGAP46091.9722222222"/>
    <m/>
    <s v="gap planning"/>
    <s v="MCPPLDBGAPgap planning"/>
    <s v="MCPPLDBGAP"/>
    <x v="0"/>
    <s v="Completed"/>
    <x v="0"/>
    <x v="677"/>
    <s v="Y"/>
    <m/>
    <m/>
    <m/>
    <n v="2602"/>
    <s v="PLDB"/>
    <s v="MCP"/>
    <s v="START gap planning"/>
    <s v="END gap planning"/>
    <d v="2026-03-10T23:20:00"/>
    <d v="2026-03-11T00:29:00"/>
    <d v="2026-03-11T10:52:00"/>
    <s v="NULL"/>
    <s v="Completed"/>
    <x v="117"/>
    <n v="1"/>
    <s v="gap planning"/>
    <n v="1.1499999999999999"/>
    <n v="1.1499999999999999"/>
    <n v="0"/>
    <n v="6.87"/>
    <n v="8.02"/>
    <n v="8.02"/>
    <m/>
    <m/>
    <n v="1.1499999999999999"/>
    <n v="6.87"/>
    <n v="0"/>
    <n v="8.02"/>
    <n v="8.02"/>
    <m/>
    <m/>
    <m/>
    <m/>
    <m/>
    <m/>
    <m/>
    <m/>
    <m/>
    <m/>
    <m/>
    <m/>
    <m/>
  </r>
  <r>
    <s v="ICDB"/>
    <s v="ICDBICDB46091.9840277778"/>
    <m/>
    <s v="Super Light Maintenance"/>
    <s v="MCPICDBICDBSuper Light Maintenance"/>
    <s v="MCPICDBICDB"/>
    <x v="0"/>
    <s v="Completed"/>
    <x v="0"/>
    <x v="678"/>
    <s v="Y"/>
    <m/>
    <m/>
    <m/>
    <n v="2602"/>
    <s v="ICDB"/>
    <s v="MCP"/>
    <s v="START Super Light Maintenance"/>
    <s v="END Super Light Maintenance"/>
    <d v="2026-03-10T23:37:00"/>
    <d v="2026-03-10T23:40:00"/>
    <d v="2026-03-10T23:40:00"/>
    <s v="NULL"/>
    <s v="Completed"/>
    <x v="207"/>
    <n v="5"/>
    <s v="Super Light Maintenance"/>
    <n v="0.05"/>
    <n v="0"/>
    <n v="0.05"/>
    <n v="0"/>
    <n v="0"/>
    <n v="0.05"/>
    <m/>
    <m/>
    <n v="0"/>
    <n v="0"/>
    <n v="0.05"/>
    <n v="0"/>
    <n v="0.05"/>
    <m/>
    <m/>
    <m/>
    <m/>
    <m/>
    <m/>
    <m/>
    <m/>
    <m/>
    <m/>
    <m/>
    <m/>
    <m/>
  </r>
  <r>
    <s v="ICDB"/>
    <s v="ICDBICDB46091.9861111111"/>
    <m/>
    <s v="Portfolio Valuation | Sofia | Live on ALM Core"/>
    <s v="MCPICDBICDBPortfolio Valuation | Sofia | Live on ALM Core"/>
    <s v="MCPICDBICDB"/>
    <x v="0"/>
    <s v="Completed"/>
    <x v="0"/>
    <x v="679"/>
    <s v="Y"/>
    <m/>
    <m/>
    <m/>
    <n v="2602"/>
    <s v="ICDB"/>
    <s v="MCP"/>
    <s v="START Portfolio Valuation | Sofia | Live on ALM Core"/>
    <s v="END Portfolio Valuation | Sofia | Live on ALM Core"/>
    <d v="2026-03-10T23:40:00"/>
    <d v="2026-03-10T23:46:00"/>
    <d v="2026-03-10T23:46:00"/>
    <s v="NULL"/>
    <s v="Completed"/>
    <x v="207"/>
    <n v="1"/>
    <s v="Portfolio Valuation | Sofia | Live on ALM Core"/>
    <n v="0.1"/>
    <n v="0.1"/>
    <n v="0"/>
    <n v="0"/>
    <n v="0.1"/>
    <n v="0.1"/>
    <m/>
    <m/>
    <n v="0.1"/>
    <n v="0"/>
    <n v="0"/>
    <n v="0.1"/>
    <n v="0.1"/>
    <m/>
    <m/>
    <m/>
    <m/>
    <m/>
    <m/>
    <m/>
    <m/>
    <m/>
    <m/>
    <m/>
    <m/>
    <m/>
  </r>
  <r>
    <s v="ICDB"/>
    <s v="ICDBICDB46091.9902777778"/>
    <m/>
    <s v="Super Light Maintenance"/>
    <s v="MCPICDBICDBSuper Light Maintenance"/>
    <s v="MCPICDBICDB"/>
    <x v="0"/>
    <s v="Completed"/>
    <x v="0"/>
    <x v="680"/>
    <s v="Y"/>
    <m/>
    <m/>
    <m/>
    <n v="2602"/>
    <s v="ICDB"/>
    <s v="MCP"/>
    <s v="START Super Light Maintenance"/>
    <s v="END Super Light Maintenance"/>
    <d v="2026-03-10T23:46:00"/>
    <d v="2026-03-10T23:49:00"/>
    <d v="2026-03-10T23:49:00"/>
    <s v="NULL"/>
    <s v="Completed"/>
    <x v="207"/>
    <n v="6"/>
    <s v="Super Light Maintenance"/>
    <n v="0.05"/>
    <n v="0"/>
    <n v="0.05"/>
    <n v="0"/>
    <n v="0"/>
    <n v="0.05"/>
    <m/>
    <m/>
    <n v="0"/>
    <n v="0"/>
    <n v="0.05"/>
    <n v="0"/>
    <n v="0.05"/>
    <m/>
    <m/>
    <m/>
    <m/>
    <m/>
    <m/>
    <m/>
    <m/>
    <m/>
    <m/>
    <m/>
    <m/>
    <m/>
  </r>
  <r>
    <s v="ICDB"/>
    <s v="ICDBICDB46091.9923611111"/>
    <m/>
    <s v="Portfolio Valuation | Vienna | Live on ALM Core"/>
    <s v="MCPICDBICDBPortfolio Valuation | Vienna | Live on ALM Core"/>
    <s v="MCPICDBICDB"/>
    <x v="0"/>
    <s v="Completed"/>
    <x v="0"/>
    <x v="681"/>
    <s v="Y"/>
    <m/>
    <m/>
    <m/>
    <n v="2602"/>
    <s v="ICDB"/>
    <s v="MCP"/>
    <s v="START Portfolio Valuation | Vienna | Live on ALM Core"/>
    <s v="END Portfolio Valuation | Vienna | Live on ALM Core"/>
    <d v="2026-03-10T23:49:00"/>
    <d v="2026-03-10T23:54:00"/>
    <d v="2026-03-10T23:54:00"/>
    <s v="NULL"/>
    <s v="Completed"/>
    <x v="207"/>
    <n v="1"/>
    <s v="Portfolio Valuation | Vienna | Live on ALM Core"/>
    <n v="0.08"/>
    <n v="0"/>
    <n v="0.08"/>
    <n v="0"/>
    <n v="0"/>
    <n v="0.08"/>
    <m/>
    <m/>
    <n v="0"/>
    <n v="0"/>
    <n v="0.08"/>
    <n v="0"/>
    <n v="0.08"/>
    <m/>
    <m/>
    <m/>
    <m/>
    <m/>
    <m/>
    <m/>
    <m/>
    <m/>
    <m/>
    <m/>
    <m/>
    <m/>
  </r>
  <r>
    <s v="ICDB"/>
    <s v="ICDBICDB46091.9958333333"/>
    <m/>
    <s v="Super Light Maintenance"/>
    <s v="MCPICDBICDBSuper Light Maintenance"/>
    <s v="MCPICDBICDB"/>
    <x v="0"/>
    <s v="Completed"/>
    <x v="0"/>
    <x v="682"/>
    <s v="Y"/>
    <m/>
    <m/>
    <m/>
    <n v="2602"/>
    <s v="ICDB"/>
    <s v="MCP"/>
    <s v="START Super Light Maintenance"/>
    <s v="END Super Light Maintenance"/>
    <d v="2026-03-10T23:54:00"/>
    <d v="2026-03-10T23:57:00"/>
    <d v="2026-03-10T23:57:00"/>
    <s v="NULL"/>
    <s v="Completed"/>
    <x v="207"/>
    <n v="7"/>
    <s v="Super Light Maintenance"/>
    <n v="0.05"/>
    <n v="0"/>
    <n v="0.05"/>
    <n v="0"/>
    <n v="0"/>
    <n v="0.05"/>
    <m/>
    <m/>
    <n v="0"/>
    <n v="0"/>
    <n v="0.05"/>
    <n v="0"/>
    <n v="0.05"/>
    <m/>
    <m/>
    <m/>
    <m/>
    <m/>
    <m/>
    <m/>
    <m/>
    <m/>
    <m/>
    <m/>
    <m/>
    <m/>
  </r>
  <r>
    <s v="ICDB"/>
    <s v="ICDBICDB46091.9979166667"/>
    <m/>
    <s v="Portfolio Valuation | Prague | Live on ALM Core"/>
    <s v="MCPICDBICDBPortfolio Valuation | Prague | Live on ALM Core"/>
    <s v="MCPICDBICDB"/>
    <x v="0"/>
    <s v="Completed"/>
    <x v="0"/>
    <x v="683"/>
    <s v="Y"/>
    <m/>
    <m/>
    <m/>
    <n v="2602"/>
    <s v="ICDB"/>
    <s v="MCP"/>
    <s v="START Portfolio Valuation | Prague | Live on ALM Core"/>
    <s v="END Portfolio Valuation | Prague | Live on ALM Core"/>
    <d v="2026-03-10T23:57:00"/>
    <d v="2026-03-11T00:11:00"/>
    <d v="2026-03-11T00:11:00"/>
    <s v="NULL"/>
    <s v="Completed"/>
    <x v="207"/>
    <n v="1"/>
    <s v="Portfolio Valuation | Prague | Live on ALM Core"/>
    <n v="0.23"/>
    <n v="0.23"/>
    <n v="0"/>
    <n v="0"/>
    <n v="0.23"/>
    <n v="0.23"/>
    <m/>
    <m/>
    <n v="0.23"/>
    <n v="0"/>
    <n v="0"/>
    <n v="0.23"/>
    <n v="0.23"/>
    <m/>
    <m/>
    <m/>
    <m/>
    <m/>
    <m/>
    <m/>
    <m/>
    <m/>
    <m/>
    <m/>
    <m/>
    <m/>
  </r>
  <r>
    <s v="ICDB"/>
    <s v="ICDBICDB46092.0076388889"/>
    <m/>
    <s v="Super Light Maintenance"/>
    <s v="MCPICDBICDBSuper Light Maintenance"/>
    <s v="MCPICDBICDB"/>
    <x v="0"/>
    <s v="Completed"/>
    <x v="0"/>
    <x v="684"/>
    <s v="Y"/>
    <m/>
    <m/>
    <m/>
    <n v="2602"/>
    <s v="ICDB"/>
    <s v="MCP"/>
    <s v="START Super Light Maintenance"/>
    <s v="END Super Light Maintenance"/>
    <d v="2026-03-11T00:11:00"/>
    <d v="2026-03-11T00:14:00"/>
    <d v="2026-03-11T00:14:00"/>
    <s v="NULL"/>
    <s v="Completed"/>
    <x v="207"/>
    <n v="8"/>
    <s v="Super Light Maintenance"/>
    <n v="0.05"/>
    <n v="0"/>
    <n v="0.05"/>
    <n v="0"/>
    <n v="0"/>
    <n v="0.05"/>
    <m/>
    <m/>
    <n v="0"/>
    <n v="0"/>
    <n v="0.05"/>
    <n v="0"/>
    <n v="0.05"/>
    <m/>
    <m/>
    <m/>
    <m/>
    <m/>
    <m/>
    <m/>
    <m/>
    <m/>
    <m/>
    <m/>
    <m/>
    <m/>
  </r>
  <r>
    <s v="ICDB"/>
    <s v="ICDBICDB46092.0097222222"/>
    <m/>
    <s v="Portfolio Valuation | Beijing | Other live location"/>
    <s v="MCPICDBICDBPortfolio Valuation | Beijing | Other live location"/>
    <s v="MCPICDBICDB"/>
    <x v="0"/>
    <s v="Completed"/>
    <x v="0"/>
    <x v="685"/>
    <s v="Y"/>
    <m/>
    <m/>
    <m/>
    <n v="2602"/>
    <s v="ICDB"/>
    <s v="MCP"/>
    <s v="START Portfolio Valuation | Beijing | Other live location"/>
    <s v="END Portfolio Valuation | Beijing | Other live location"/>
    <d v="2026-03-11T00:14:00"/>
    <d v="2026-03-11T00:20:00"/>
    <d v="2026-03-11T00:20:00"/>
    <s v="NULL"/>
    <s v="Completed"/>
    <x v="207"/>
    <n v="1"/>
    <s v="Portfolio Valuation | Beijing | Other live location"/>
    <n v="0.1"/>
    <n v="0.1"/>
    <n v="0"/>
    <n v="0"/>
    <n v="0.1"/>
    <n v="0.1"/>
    <m/>
    <m/>
    <n v="0.1"/>
    <n v="0"/>
    <n v="0"/>
    <n v="0.1"/>
    <n v="0.1"/>
    <m/>
    <m/>
    <m/>
    <m/>
    <m/>
    <m/>
    <m/>
    <m/>
    <m/>
    <m/>
    <m/>
    <m/>
    <m/>
  </r>
  <r>
    <s v="ICDB"/>
    <s v="ICDBICDB46092.0138888889"/>
    <m/>
    <s v="Super Light Maintenance"/>
    <s v="MCPICDBICDBSuper Light Maintenance"/>
    <s v="MCPICDBICDB"/>
    <x v="0"/>
    <s v="Completed"/>
    <x v="0"/>
    <x v="686"/>
    <s v="Y"/>
    <m/>
    <m/>
    <m/>
    <n v="2602"/>
    <s v="ICDB"/>
    <s v="MCP"/>
    <s v="START Super Light Maintenance"/>
    <s v="END Super Light Maintenance"/>
    <d v="2026-03-11T00:20:00"/>
    <d v="2026-03-11T00:23:00"/>
    <d v="2026-03-11T00:23:00"/>
    <s v="NULL"/>
    <s v="Completed"/>
    <x v="207"/>
    <n v="9"/>
    <s v="Super Light Maintenance"/>
    <n v="0.05"/>
    <n v="0"/>
    <n v="0.05"/>
    <n v="0"/>
    <n v="0"/>
    <n v="0.05"/>
    <m/>
    <m/>
    <n v="0"/>
    <n v="0"/>
    <n v="0.05"/>
    <n v="0"/>
    <n v="0.05"/>
    <m/>
    <m/>
    <m/>
    <m/>
    <m/>
    <m/>
    <m/>
    <m/>
    <m/>
    <m/>
    <m/>
    <m/>
    <m/>
  </r>
  <r>
    <s v="ICDB"/>
    <s v="ICDBICDB46092.0159722222"/>
    <m/>
    <s v="Portfolio Valuation | Budapest | Live on ALM Core"/>
    <s v="MCPICDBICDBPortfolio Valuation | Budapest | Live on ALM Core"/>
    <s v="MCPICDBICDB"/>
    <x v="0"/>
    <s v="Completed"/>
    <x v="0"/>
    <x v="687"/>
    <s v="Y"/>
    <m/>
    <m/>
    <m/>
    <n v="2602"/>
    <s v="ICDB"/>
    <s v="MCP"/>
    <s v="START Portfolio Valuation | Budapest | Live on ALM Core"/>
    <s v="END Portfolio Valuation | Budapest | Live on ALM Core"/>
    <d v="2026-03-11T00:23:00"/>
    <d v="2026-03-11T00:37:00"/>
    <d v="2026-03-11T00:37:00"/>
    <s v="NULL"/>
    <s v="Completed"/>
    <x v="207"/>
    <n v="1"/>
    <s v="Portfolio Valuation | Budapest | Live on ALM Core"/>
    <n v="0.23"/>
    <n v="0.23"/>
    <n v="0"/>
    <n v="0"/>
    <n v="0.23"/>
    <n v="0.23"/>
    <m/>
    <m/>
    <n v="0.23"/>
    <n v="0"/>
    <n v="0"/>
    <n v="0.23"/>
    <n v="0.23"/>
    <m/>
    <m/>
    <m/>
    <m/>
    <m/>
    <m/>
    <m/>
    <m/>
    <m/>
    <m/>
    <m/>
    <m/>
    <m/>
  </r>
  <r>
    <s v="ICDB"/>
    <s v="ICDBICDB46092.0256944444"/>
    <m/>
    <s v="Super Light Maintenance"/>
    <s v="MCPICDBICDBSuper Light Maintenance"/>
    <s v="MCPICDBICDB"/>
    <x v="0"/>
    <s v="Completed"/>
    <x v="0"/>
    <x v="688"/>
    <s v="Y"/>
    <m/>
    <m/>
    <m/>
    <n v="2602"/>
    <s v="ICDB"/>
    <s v="MCP"/>
    <s v="START Super Light Maintenance"/>
    <s v="END Super Light Maintenance"/>
    <d v="2026-03-11T00:37:00"/>
    <d v="2026-03-11T00:42:00"/>
    <d v="2026-03-11T00:42:00"/>
    <s v="NULL"/>
    <s v="Completed"/>
    <x v="207"/>
    <n v="10"/>
    <s v="Super Light Maintenance"/>
    <n v="0.08"/>
    <n v="0"/>
    <n v="0.08"/>
    <n v="0"/>
    <n v="0"/>
    <n v="0.08"/>
    <m/>
    <m/>
    <n v="0"/>
    <n v="0"/>
    <n v="0.08"/>
    <n v="0"/>
    <n v="0.08"/>
    <m/>
    <m/>
    <m/>
    <m/>
    <m/>
    <m/>
    <m/>
    <m/>
    <m/>
    <m/>
    <m/>
    <m/>
    <m/>
  </r>
  <r>
    <s v="ICDB"/>
    <s v="ICDBICDB46092.0291666667"/>
    <m/>
    <s v="Portfolio Valuation | Tokyo | Live on ALM Core"/>
    <s v="MCPICDBICDBPortfolio Valuation | Tokyo | Live on ALM Core"/>
    <s v="MCPICDBICDB"/>
    <x v="0"/>
    <s v="Completed"/>
    <x v="0"/>
    <x v="689"/>
    <s v="Y"/>
    <m/>
    <m/>
    <m/>
    <n v="2602"/>
    <s v="ICDB"/>
    <s v="MCP"/>
    <s v="START Portfolio Valuation | Tokyo | Live on ALM Core"/>
    <s v="END Portfolio Valuation | Tokyo | Live on ALM Core"/>
    <d v="2026-03-11T00:42:00"/>
    <d v="2026-03-11T00:51:00"/>
    <d v="2026-03-11T00:51:00"/>
    <s v="NULL"/>
    <s v="Completed"/>
    <x v="207"/>
    <n v="1"/>
    <s v="Portfolio Valuation | Tokyo | Live on ALM Core"/>
    <n v="0.15"/>
    <n v="0.15"/>
    <n v="0"/>
    <n v="0"/>
    <n v="0.15"/>
    <n v="0.15"/>
    <m/>
    <m/>
    <n v="0.15"/>
    <n v="0"/>
    <n v="0"/>
    <n v="0.15"/>
    <n v="0.15"/>
    <m/>
    <m/>
    <m/>
    <m/>
    <m/>
    <m/>
    <m/>
    <m/>
    <m/>
    <m/>
    <m/>
    <m/>
    <m/>
  </r>
  <r>
    <s v="ICDB"/>
    <s v="ICDBICDB46092.0354166667"/>
    <m/>
    <s v="Super Light Maintenance"/>
    <s v="MCPICDBICDBSuper Light Maintenance"/>
    <s v="MCPICDBICDB"/>
    <x v="0"/>
    <s v="Completed"/>
    <x v="0"/>
    <x v="690"/>
    <s v="Y"/>
    <m/>
    <m/>
    <m/>
    <n v="2602"/>
    <s v="ICDB"/>
    <s v="MCP"/>
    <s v="START Super Light Maintenance"/>
    <s v="END Super Light Maintenance"/>
    <d v="2026-03-11T00:51:00"/>
    <d v="2026-03-11T00:56:00"/>
    <d v="2026-03-11T00:56:00"/>
    <s v="NULL"/>
    <s v="Completed"/>
    <x v="207"/>
    <n v="11"/>
    <s v="Super Light Maintenance"/>
    <n v="0.08"/>
    <n v="0"/>
    <n v="0.08"/>
    <n v="0"/>
    <n v="0"/>
    <n v="0.08"/>
    <m/>
    <m/>
    <n v="0"/>
    <n v="0"/>
    <n v="0.08"/>
    <n v="0"/>
    <n v="0.08"/>
    <m/>
    <m/>
    <m/>
    <m/>
    <m/>
    <m/>
    <m/>
    <m/>
    <m/>
    <m/>
    <m/>
    <m/>
    <m/>
  </r>
  <r>
    <s v="ICDB"/>
    <s v="ICDBICDB46092.0388888889"/>
    <m/>
    <s v="Portfolio Valuation | Bratislava | Live on ALM Core"/>
    <s v="MCPICDBICDBPortfolio Valuation | Bratislava | Live on ALM Core"/>
    <s v="MCPICDBICDB"/>
    <x v="0"/>
    <s v="Completed"/>
    <x v="0"/>
    <x v="691"/>
    <s v="Y"/>
    <m/>
    <m/>
    <m/>
    <n v="2602"/>
    <s v="ICDB"/>
    <s v="MCP"/>
    <s v="START Portfolio Valuation | Bratislava | Live on ALM Core"/>
    <s v="END Portfolio Valuation | Bratislava | Live on ALM Core"/>
    <d v="2026-03-11T00:56:00"/>
    <d v="2026-03-11T01:05:00"/>
    <d v="2026-03-11T01:05:00"/>
    <s v="NULL"/>
    <s v="Completed"/>
    <x v="207"/>
    <n v="1"/>
    <s v="Portfolio Valuation | Bratislava | Live on ALM Core"/>
    <n v="0.15"/>
    <n v="0.15"/>
    <n v="0"/>
    <n v="0"/>
    <n v="0.15"/>
    <n v="0.15"/>
    <m/>
    <m/>
    <n v="0.15"/>
    <n v="0"/>
    <n v="0"/>
    <n v="0.15"/>
    <n v="0.15"/>
    <m/>
    <m/>
    <m/>
    <m/>
    <m/>
    <m/>
    <m/>
    <m/>
    <m/>
    <m/>
    <m/>
    <m/>
    <m/>
  </r>
  <r>
    <s v="ICDB"/>
    <s v="ICDBICDB46092.0451388889"/>
    <m/>
    <s v="Super Light Maintenance"/>
    <s v="MCPICDBICDBSuper Light Maintenance"/>
    <s v="MCPICDBICDB"/>
    <x v="0"/>
    <s v="Completed"/>
    <x v="0"/>
    <x v="692"/>
    <s v="Y"/>
    <m/>
    <m/>
    <m/>
    <n v="2602"/>
    <s v="ICDB"/>
    <s v="MCP"/>
    <s v="START Super Light Maintenance"/>
    <s v="END Super Light Maintenance"/>
    <d v="2026-03-11T01:05:00"/>
    <d v="2026-03-11T01:09:00"/>
    <d v="2026-03-11T01:09:00"/>
    <s v="NULL"/>
    <s v="Completed"/>
    <x v="207"/>
    <n v="12"/>
    <s v="Super Light Maintenance"/>
    <n v="7.0000000000000007E-2"/>
    <n v="0"/>
    <n v="7.0000000000000007E-2"/>
    <n v="0"/>
    <n v="0"/>
    <n v="7.0000000000000007E-2"/>
    <m/>
    <m/>
    <n v="0"/>
    <n v="0"/>
    <n v="7.0000000000000007E-2"/>
    <n v="0"/>
    <n v="7.0000000000000007E-2"/>
    <m/>
    <m/>
    <m/>
    <m/>
    <m/>
    <m/>
    <m/>
    <m/>
    <m/>
    <m/>
    <m/>
    <m/>
    <m/>
  </r>
  <r>
    <s v="ICDB"/>
    <s v="ICDBICDB46092.0479166667"/>
    <m/>
    <s v="Portfolio Valuation | Seoul | Live on ALM Core"/>
    <s v="MCPICDBICDBPortfolio Valuation | Seoul | Live on ALM Core"/>
    <s v="MCPICDBICDB"/>
    <x v="0"/>
    <s v="Completed"/>
    <x v="0"/>
    <x v="693"/>
    <s v="Y"/>
    <m/>
    <m/>
    <m/>
    <n v="2602"/>
    <s v="ICDB"/>
    <s v="MCP"/>
    <s v="START Portfolio Valuation | Seoul | Live on ALM Core"/>
    <s v="END Portfolio Valuation | Seoul | Live on ALM Core"/>
    <d v="2026-03-11T01:09:00"/>
    <d v="2026-03-11T01:19:00"/>
    <d v="2026-03-11T01:19:00"/>
    <s v="NULL"/>
    <s v="Completed"/>
    <x v="207"/>
    <n v="1"/>
    <s v="Portfolio Valuation | Seoul | Live on ALM Core"/>
    <n v="0.17"/>
    <n v="0.17"/>
    <n v="0"/>
    <n v="0"/>
    <n v="0.17"/>
    <n v="0.17"/>
    <m/>
    <m/>
    <n v="0.17"/>
    <n v="0"/>
    <n v="0"/>
    <n v="0.17"/>
    <n v="0.17"/>
    <m/>
    <m/>
    <m/>
    <m/>
    <m/>
    <m/>
    <m/>
    <m/>
    <m/>
    <m/>
    <m/>
    <m/>
    <m/>
  </r>
  <r>
    <s v="ICDB"/>
    <s v="ICDBICDB46092.0548611111"/>
    <m/>
    <s v="Super Light Maintenance"/>
    <s v="MCPICDBICDBSuper Light Maintenance"/>
    <s v="MCPICDBICDB"/>
    <x v="0"/>
    <s v="Completed"/>
    <x v="0"/>
    <x v="694"/>
    <s v="Y"/>
    <m/>
    <m/>
    <m/>
    <n v="2602"/>
    <s v="ICDB"/>
    <s v="MCP"/>
    <s v="START Super Light Maintenance"/>
    <s v="END Super Light Maintenance"/>
    <d v="2026-03-11T01:19:00"/>
    <d v="2026-03-11T01:24:00"/>
    <d v="2026-03-11T01:24:00"/>
    <s v="NULL"/>
    <s v="Completed"/>
    <x v="207"/>
    <n v="13"/>
    <s v="Super Light Maintenance"/>
    <n v="0.08"/>
    <n v="0"/>
    <n v="0.08"/>
    <n v="0"/>
    <n v="0"/>
    <n v="0.08"/>
    <m/>
    <m/>
    <n v="0"/>
    <n v="0"/>
    <n v="0.08"/>
    <n v="0"/>
    <n v="0.08"/>
    <m/>
    <m/>
    <m/>
    <m/>
    <m/>
    <m/>
    <m/>
    <m/>
    <m/>
    <m/>
    <m/>
    <m/>
    <m/>
  </r>
  <r>
    <s v="ICDB"/>
    <s v="ICDBICDB46092.0583333333"/>
    <m/>
    <s v="Portfolio Valuation | Taipei | Live on ALM Core"/>
    <s v="MCPICDBICDBPortfolio Valuation | Taipei | Live on ALM Core"/>
    <s v="MCPICDBICDB"/>
    <x v="0"/>
    <s v="Completed"/>
    <x v="0"/>
    <x v="695"/>
    <s v="Y"/>
    <m/>
    <m/>
    <m/>
    <n v="2602"/>
    <s v="ICDB"/>
    <s v="MCP"/>
    <s v="START Portfolio Valuation | Taipei | Live on ALM Core"/>
    <s v="END Portfolio Valuation | Taipei | Live on ALM Core"/>
    <d v="2026-03-11T01:24:00"/>
    <d v="2026-03-11T01:36:00"/>
    <d v="2026-03-11T01:36:00"/>
    <s v="NULL"/>
    <s v="Completed"/>
    <x v="207"/>
    <n v="1"/>
    <s v="Portfolio Valuation | Taipei | Live on ALM Core"/>
    <n v="0.2"/>
    <n v="0.2"/>
    <n v="0"/>
    <n v="0"/>
    <n v="0.2"/>
    <n v="0.2"/>
    <m/>
    <m/>
    <n v="0.2"/>
    <n v="0"/>
    <n v="0"/>
    <n v="0.2"/>
    <n v="0.2"/>
    <m/>
    <m/>
    <m/>
    <m/>
    <m/>
    <m/>
    <m/>
    <m/>
    <m/>
    <m/>
    <m/>
    <m/>
    <m/>
  </r>
  <r>
    <s v="ICDB"/>
    <s v="ICDBICDB46092.0666666667"/>
    <m/>
    <s v="Super Light Maintenance"/>
    <s v="MCPICDBICDBSuper Light Maintenance"/>
    <s v="MCPICDBICDB"/>
    <x v="0"/>
    <s v="Completed"/>
    <x v="0"/>
    <x v="696"/>
    <s v="Y"/>
    <m/>
    <m/>
    <m/>
    <n v="2602"/>
    <s v="ICDB"/>
    <s v="MCP"/>
    <s v="START Super Light Maintenance"/>
    <s v="END Super Light Maintenance"/>
    <d v="2026-03-11T01:36:00"/>
    <d v="2026-03-11T01:39:00"/>
    <d v="2026-03-11T01:39:00"/>
    <s v="NULL"/>
    <s v="Completed"/>
    <x v="207"/>
    <n v="14"/>
    <s v="Super Light Maintenance"/>
    <n v="0.05"/>
    <n v="0"/>
    <n v="0.05"/>
    <n v="0"/>
    <n v="0"/>
    <n v="0.05"/>
    <m/>
    <m/>
    <n v="0"/>
    <n v="0"/>
    <n v="0.05"/>
    <n v="0"/>
    <n v="0.05"/>
    <m/>
    <m/>
    <m/>
    <m/>
    <m/>
    <m/>
    <m/>
    <m/>
    <m/>
    <m/>
    <m/>
    <m/>
    <m/>
  </r>
  <r>
    <s v="ICDB"/>
    <s v="ICDBICDB46092.06875"/>
    <m/>
    <s v="Portfolio Valuation | NLWB_BMG | Live on ALM Core"/>
    <s v="MCPICDBICDBPortfolio Valuation | NLWB_BMG | Live on ALM Core"/>
    <s v="MCPICDBICDB"/>
    <x v="0"/>
    <s v="Completed"/>
    <x v="0"/>
    <x v="697"/>
    <s v="Y"/>
    <m/>
    <m/>
    <m/>
    <n v="2602"/>
    <s v="ICDB"/>
    <s v="MCP"/>
    <s v="START Portfolio Valuation | NLWB_BMG | Live on ALM Core"/>
    <s v="END Portfolio Valuation | NLWB_BMG | Live on ALM Core"/>
    <d v="2026-03-11T01:39:00"/>
    <d v="2026-03-11T01:49:00"/>
    <d v="2026-03-11T01:49:00"/>
    <s v="NULL"/>
    <s v="Completed"/>
    <x v="207"/>
    <n v="1"/>
    <s v="Portfolio Valuation | NLWB_BMG | Live on ALM Core"/>
    <n v="0.17"/>
    <n v="0"/>
    <n v="0.17"/>
    <n v="0"/>
    <n v="0"/>
    <n v="0.17"/>
    <m/>
    <m/>
    <n v="0"/>
    <n v="0"/>
    <n v="0.17"/>
    <n v="0"/>
    <n v="0.17"/>
    <m/>
    <m/>
    <m/>
    <m/>
    <m/>
    <m/>
    <m/>
    <m/>
    <m/>
    <m/>
    <m/>
    <m/>
    <m/>
  </r>
  <r>
    <s v="ICDB"/>
    <s v="ICDBICDB46092.0756944444"/>
    <m/>
    <s v="Super Light Maintenance"/>
    <s v="MCPICDBICDBSuper Light Maintenance"/>
    <s v="MCPICDBICDB"/>
    <x v="0"/>
    <s v="Completed"/>
    <x v="0"/>
    <x v="698"/>
    <s v="Y"/>
    <m/>
    <m/>
    <m/>
    <n v="2602"/>
    <s v="ICDB"/>
    <s v="MCP"/>
    <s v="START Super Light Maintenance"/>
    <s v="END Super Light Maintenance"/>
    <d v="2026-03-11T01:49:00"/>
    <d v="2026-03-11T01:53:00"/>
    <d v="2026-03-11T01:53:00"/>
    <s v="NULL"/>
    <s v="Completed"/>
    <x v="207"/>
    <n v="15"/>
    <s v="Super Light Maintenance"/>
    <n v="7.0000000000000007E-2"/>
    <n v="0"/>
    <n v="7.0000000000000007E-2"/>
    <n v="0"/>
    <n v="0"/>
    <n v="7.0000000000000007E-2"/>
    <m/>
    <m/>
    <n v="0"/>
    <n v="0"/>
    <n v="7.0000000000000007E-2"/>
    <n v="0"/>
    <n v="7.0000000000000007E-2"/>
    <m/>
    <m/>
    <m/>
    <m/>
    <m/>
    <m/>
    <m/>
    <m/>
    <m/>
    <m/>
    <m/>
    <m/>
    <m/>
  </r>
  <r>
    <s v="ICDB"/>
    <s v="ICDBICDB46092.0784722222"/>
    <m/>
    <s v="Portfolio Valuation | NLWB_FM_Banking_books | Live on ALM Core"/>
    <s v="MCPICDBICDBPortfolio Valuation | NLWB_FM_Banking_books | Live on ALM Core"/>
    <s v="MCPICDBICDB"/>
    <x v="0"/>
    <s v="Completed"/>
    <x v="0"/>
    <x v="699"/>
    <s v="Y"/>
    <m/>
    <m/>
    <m/>
    <n v="2602"/>
    <s v="ICDB"/>
    <s v="MCP"/>
    <s v="START Portfolio Valuation | NLWB_FM_Banking_books | Live on ALM Core"/>
    <s v="END Portfolio Valuation | NLWB_FM_Banking_books | Live on ALM Core"/>
    <d v="2026-03-11T01:53:00"/>
    <d v="2026-03-11T02:02:00"/>
    <d v="2026-03-11T02:02:00"/>
    <s v="NULL"/>
    <s v="Completed"/>
    <x v="207"/>
    <n v="1"/>
    <s v="Portfolio Valuation | NLWB_FM_Banking_books | Live on ALM Core"/>
    <n v="0.15"/>
    <n v="0.15"/>
    <n v="0"/>
    <n v="0"/>
    <n v="0.15"/>
    <n v="0.15"/>
    <m/>
    <m/>
    <n v="0.15"/>
    <n v="0"/>
    <n v="0"/>
    <n v="0.15"/>
    <n v="0.15"/>
    <m/>
    <m/>
    <m/>
    <m/>
    <m/>
    <m/>
    <m/>
    <m/>
    <m/>
    <m/>
    <m/>
    <m/>
    <m/>
  </r>
  <r>
    <s v="ICDB"/>
    <s v="ICDBICDB46092.0847222222"/>
    <m/>
    <s v="Super Light Maintenance"/>
    <s v="MCPICDBICDBSuper Light Maintenance"/>
    <s v="MCPICDBICDB"/>
    <x v="0"/>
    <s v="Completed"/>
    <x v="0"/>
    <x v="700"/>
    <s v="Y"/>
    <m/>
    <m/>
    <m/>
    <n v="2602"/>
    <s v="ICDB"/>
    <s v="MCP"/>
    <s v="START Super Light Maintenance"/>
    <s v="END Super Light Maintenance"/>
    <d v="2026-03-11T02:02:00"/>
    <d v="2026-03-11T02:06:00"/>
    <d v="2026-03-11T02:06:00"/>
    <s v="NULL"/>
    <s v="Completed"/>
    <x v="207"/>
    <n v="16"/>
    <s v="Super Light Maintenance"/>
    <n v="7.0000000000000007E-2"/>
    <n v="0"/>
    <n v="7.0000000000000007E-2"/>
    <n v="0"/>
    <n v="0"/>
    <n v="7.0000000000000007E-2"/>
    <m/>
    <m/>
    <n v="0"/>
    <n v="0"/>
    <n v="7.0000000000000007E-2"/>
    <n v="0"/>
    <n v="7.0000000000000007E-2"/>
    <m/>
    <m/>
    <m/>
    <m/>
    <m/>
    <m/>
    <m/>
    <m/>
    <m/>
    <m/>
    <m/>
    <m/>
    <m/>
  </r>
  <r>
    <s v="ICDB"/>
    <s v="ICDBICDB46092.0875"/>
    <m/>
    <s v="Portfolio Valuation | NLWB_Trade_Finance_Services | Live on ALM Core"/>
    <s v="MCPICDBICDBPortfolio Valuation | NLWB_Trade_Finance_Services | Live on ALM Core"/>
    <s v="MCPICDBICDB"/>
    <x v="0"/>
    <s v="Completed"/>
    <x v="0"/>
    <x v="701"/>
    <s v="Y"/>
    <m/>
    <m/>
    <m/>
    <n v="2602"/>
    <s v="ICDB"/>
    <s v="MCP"/>
    <s v="START Portfolio Valuation | NLWB_Trade_Finance_Services | Live on ALM Core"/>
    <s v="END Portfolio Valuation | NLWB_Trade_Finance_Services | Live on ALM Core"/>
    <d v="2026-03-11T02:06:00"/>
    <d v="2026-03-11T02:14:00"/>
    <d v="2026-03-11T02:14:00"/>
    <s v="NULL"/>
    <s v="Completed"/>
    <x v="207"/>
    <n v="1"/>
    <s v="Portfolio Valuation | NLWB_Trade_Finance_Services | Live on ALM Core"/>
    <n v="0.13"/>
    <n v="0"/>
    <n v="0.13"/>
    <n v="0"/>
    <n v="0"/>
    <n v="0.13"/>
    <m/>
    <m/>
    <n v="0"/>
    <n v="0"/>
    <n v="0.13"/>
    <n v="0"/>
    <n v="0.13"/>
    <m/>
    <m/>
    <m/>
    <m/>
    <m/>
    <m/>
    <m/>
    <m/>
    <m/>
    <m/>
    <m/>
    <m/>
    <m/>
  </r>
  <r>
    <s v="ICDB"/>
    <s v="ICDBICDB46092.0930555556"/>
    <m/>
    <s v="Super Light Maintenance"/>
    <s v="MCPICDBICDBSuper Light Maintenance"/>
    <s v="MCPICDBICDB"/>
    <x v="0"/>
    <s v="Completed"/>
    <x v="0"/>
    <x v="702"/>
    <s v="Y"/>
    <m/>
    <m/>
    <m/>
    <n v="2602"/>
    <s v="ICDB"/>
    <s v="MCP"/>
    <s v="START Super Light Maintenance"/>
    <s v="END Super Light Maintenance"/>
    <d v="2026-03-11T02:14:00"/>
    <d v="2026-03-11T02:18:00"/>
    <d v="2026-03-11T02:18:00"/>
    <s v="NULL"/>
    <s v="Completed"/>
    <x v="207"/>
    <n v="17"/>
    <s v="Super Light Maintenance"/>
    <n v="7.0000000000000007E-2"/>
    <n v="0"/>
    <n v="7.0000000000000007E-2"/>
    <n v="0"/>
    <n v="0"/>
    <n v="7.0000000000000007E-2"/>
    <m/>
    <m/>
    <n v="0"/>
    <n v="0"/>
    <n v="7.0000000000000007E-2"/>
    <n v="0"/>
    <n v="7.0000000000000007E-2"/>
    <m/>
    <m/>
    <m/>
    <m/>
    <m/>
    <m/>
    <m/>
    <m/>
    <m/>
    <m/>
    <m/>
    <m/>
    <m/>
  </r>
  <r>
    <s v="ICDB"/>
    <s v="ICDBICDB46092.0958333333"/>
    <m/>
    <s v="Portfolio Valuation | Kiev | Live on ALM Core"/>
    <s v="MCPICDBICDBPortfolio Valuation | Kiev | Live on ALM Core"/>
    <s v="MCPICDBICDB"/>
    <x v="0"/>
    <s v="Completed"/>
    <x v="0"/>
    <x v="703"/>
    <s v="Y"/>
    <m/>
    <m/>
    <m/>
    <n v="2602"/>
    <s v="ICDB"/>
    <s v="MCP"/>
    <s v="START Portfolio Valuation | Kiev | Live on ALM Core"/>
    <s v="END Portfolio Valuation | Kiev | Live on ALM Core"/>
    <d v="2026-03-11T02:18:00"/>
    <d v="2026-03-11T02:24:00"/>
    <d v="2026-03-11T02:24:00"/>
    <s v="NULL"/>
    <s v="Completed"/>
    <x v="207"/>
    <n v="1"/>
    <s v="Portfolio Valuation | Kiev | Live on ALM Core"/>
    <n v="0.1"/>
    <n v="0"/>
    <n v="0.1"/>
    <n v="0"/>
    <n v="0"/>
    <n v="0.1"/>
    <m/>
    <m/>
    <n v="0"/>
    <n v="0"/>
    <n v="0.1"/>
    <n v="0"/>
    <n v="0.1"/>
    <m/>
    <m/>
    <m/>
    <m/>
    <m/>
    <m/>
    <m/>
    <m/>
    <m/>
    <m/>
    <m/>
    <m/>
    <m/>
  </r>
  <r>
    <s v="ICDB"/>
    <s v="ICDBICDB46092.1"/>
    <m/>
    <s v="Super Light Maintenance"/>
    <s v="MCPICDBICDBSuper Light Maintenance"/>
    <s v="MCPICDBICDB"/>
    <x v="0"/>
    <s v="Completed"/>
    <x v="0"/>
    <x v="704"/>
    <s v="Y"/>
    <m/>
    <m/>
    <m/>
    <n v="2602"/>
    <s v="ICDB"/>
    <s v="MCP"/>
    <s v="START Super Light Maintenance"/>
    <s v="END Super Light Maintenance"/>
    <d v="2026-03-11T02:24:00"/>
    <d v="2026-03-11T02:27:00"/>
    <d v="2026-03-11T02:27:00"/>
    <s v="NULL"/>
    <s v="Completed"/>
    <x v="207"/>
    <n v="18"/>
    <s v="Super Light Maintenance"/>
    <n v="0.05"/>
    <n v="0"/>
    <n v="0.05"/>
    <n v="0"/>
    <n v="0"/>
    <n v="0.05"/>
    <m/>
    <m/>
    <n v="0"/>
    <n v="0"/>
    <n v="0.05"/>
    <n v="0"/>
    <n v="0.05"/>
    <m/>
    <m/>
    <m/>
    <m/>
    <m/>
    <m/>
    <m/>
    <m/>
    <m/>
    <m/>
    <m/>
    <m/>
    <m/>
  </r>
  <r>
    <s v="ICDB"/>
    <s v="ICDBICDB46092.1020833333"/>
    <m/>
    <s v="Portfolio Valuation | Brussels | Live on ALM Core"/>
    <s v="MCPICDBICDBPortfolio Valuation | Brussels | Live on ALM Core"/>
    <s v="MCPICDBICDB"/>
    <x v="0"/>
    <s v="Completed"/>
    <x v="0"/>
    <x v="705"/>
    <s v="Y"/>
    <m/>
    <m/>
    <m/>
    <n v="2602"/>
    <s v="ICDB"/>
    <s v="MCP"/>
    <s v="START Portfolio Valuation | Brussels | Live on ALM Core"/>
    <s v="END Portfolio Valuation | Brussels | Live on ALM Core"/>
    <d v="2026-03-11T02:27:00"/>
    <d v="2026-03-11T02:34:00"/>
    <d v="2026-03-11T02:34:00"/>
    <s v="NULL"/>
    <s v="Completed"/>
    <x v="207"/>
    <n v="1"/>
    <s v="Portfolio Valuation | Brussels | Live on ALM Core"/>
    <n v="0.12"/>
    <n v="0"/>
    <n v="0.12"/>
    <n v="0"/>
    <n v="0"/>
    <n v="0.12"/>
    <m/>
    <m/>
    <n v="0"/>
    <n v="0"/>
    <n v="0.12"/>
    <n v="0"/>
    <n v="0.12"/>
    <m/>
    <m/>
    <m/>
    <m/>
    <m/>
    <m/>
    <m/>
    <m/>
    <m/>
    <m/>
    <m/>
    <m/>
    <m/>
  </r>
  <r>
    <s v="ICDB"/>
    <s v="ICDBICDB46092.1069444444"/>
    <m/>
    <s v="Super Light Maintenance"/>
    <s v="MCPICDBICDBSuper Light Maintenance"/>
    <s v="MCPICDBICDB"/>
    <x v="0"/>
    <s v="Completed"/>
    <x v="0"/>
    <x v="706"/>
    <s v="Y"/>
    <m/>
    <m/>
    <m/>
    <n v="2602"/>
    <s v="ICDB"/>
    <s v="MCP"/>
    <s v="START Super Light Maintenance"/>
    <s v="END Super Light Maintenance"/>
    <d v="2026-03-11T02:34:00"/>
    <d v="2026-03-11T02:38:00"/>
    <d v="2026-03-11T02:38:00"/>
    <s v="NULL"/>
    <s v="Completed"/>
    <x v="207"/>
    <n v="19"/>
    <s v="Super Light Maintenance"/>
    <n v="7.0000000000000007E-2"/>
    <n v="0"/>
    <n v="7.0000000000000007E-2"/>
    <n v="0"/>
    <n v="0"/>
    <n v="7.0000000000000007E-2"/>
    <m/>
    <m/>
    <n v="0"/>
    <n v="0"/>
    <n v="7.0000000000000007E-2"/>
    <n v="0"/>
    <n v="7.0000000000000007E-2"/>
    <m/>
    <m/>
    <m/>
    <m/>
    <m/>
    <m/>
    <m/>
    <m/>
    <m/>
    <m/>
    <m/>
    <m/>
    <m/>
  </r>
  <r>
    <s v="ICDB"/>
    <s v="ICDBICDB46092.1097222222"/>
    <m/>
    <s v="Portfolio Valuation | Belgium_FM_banking_book | Live on ALM Core"/>
    <s v="MCPICDBICDBPortfolio Valuation | Belgium_FM_banking_book | Live on ALM Core"/>
    <s v="MCPICDBICDB"/>
    <x v="0"/>
    <s v="Completed"/>
    <x v="0"/>
    <x v="707"/>
    <s v="Y"/>
    <m/>
    <m/>
    <m/>
    <n v="2602"/>
    <s v="ICDB"/>
    <s v="MCP"/>
    <s v="START Portfolio Valuation | Belgium_FM_banking_book | Live on ALM Core"/>
    <s v="END Portfolio Valuation | Belgium_FM_banking_book | Live on ALM Core"/>
    <d v="2026-03-11T02:38:00"/>
    <d v="2026-03-11T02:44:00"/>
    <d v="2026-03-11T02:44:00"/>
    <s v="NULL"/>
    <s v="Completed"/>
    <x v="207"/>
    <n v="1"/>
    <s v="Portfolio Valuation | Belgium_FM_banking_book | Live on ALM Core"/>
    <n v="0.1"/>
    <n v="0.1"/>
    <n v="0"/>
    <n v="0"/>
    <n v="0.1"/>
    <n v="0.1"/>
    <m/>
    <m/>
    <n v="0.1"/>
    <n v="0"/>
    <n v="0"/>
    <n v="0.1"/>
    <n v="0.1"/>
    <m/>
    <m/>
    <m/>
    <m/>
    <m/>
    <m/>
    <m/>
    <m/>
    <m/>
    <m/>
    <m/>
    <m/>
    <m/>
  </r>
  <r>
    <s v="ICDB"/>
    <s v="ICDBICDB46092.1138888889"/>
    <m/>
    <s v="Super Light Maintenance"/>
    <s v="MCPICDBICDBSuper Light Maintenance"/>
    <s v="MCPICDBICDB"/>
    <x v="0"/>
    <s v="Completed"/>
    <x v="0"/>
    <x v="708"/>
    <s v="Y"/>
    <m/>
    <m/>
    <m/>
    <n v="2602"/>
    <s v="ICDB"/>
    <s v="MCP"/>
    <s v="START Super Light Maintenance"/>
    <s v="END Super Light Maintenance"/>
    <d v="2026-03-11T02:44:00"/>
    <d v="2026-03-11T02:47:00"/>
    <d v="2026-03-11T02:47:00"/>
    <s v="NULL"/>
    <s v="Completed"/>
    <x v="207"/>
    <n v="20"/>
    <s v="Super Light Maintenance"/>
    <n v="0.05"/>
    <n v="0"/>
    <n v="0.05"/>
    <n v="0"/>
    <n v="0"/>
    <n v="0.05"/>
    <m/>
    <m/>
    <n v="0"/>
    <n v="0"/>
    <n v="0.05"/>
    <n v="0"/>
    <n v="0.05"/>
    <m/>
    <m/>
    <m/>
    <m/>
    <m/>
    <m/>
    <m/>
    <m/>
    <m/>
    <m/>
    <m/>
    <m/>
    <m/>
  </r>
  <r>
    <s v="ICDB"/>
    <s v="ICDBICDB46092.1159722222"/>
    <m/>
    <s v="Portfolio Valuation | Luxembourg | Live on ALM Core"/>
    <s v="MCPICDBICDBPortfolio Valuation | Luxembourg | Live on ALM Core"/>
    <s v="MCPICDBICDB"/>
    <x v="0"/>
    <s v="Completed"/>
    <x v="0"/>
    <x v="709"/>
    <s v="Y"/>
    <m/>
    <m/>
    <m/>
    <n v="2602"/>
    <s v="ICDB"/>
    <s v="MCP"/>
    <s v="START Portfolio Valuation | Luxembourg | Live on ALM Core"/>
    <s v="END Portfolio Valuation | Luxembourg | Live on ALM Core"/>
    <d v="2026-03-11T02:47:00"/>
    <d v="2026-03-11T02:54:00"/>
    <d v="2026-03-11T02:54:00"/>
    <s v="NULL"/>
    <s v="Completed"/>
    <x v="207"/>
    <n v="1"/>
    <s v="Portfolio Valuation | Luxembourg | Live on ALM Core"/>
    <n v="0.12"/>
    <n v="0"/>
    <n v="0.12"/>
    <n v="0"/>
    <n v="0"/>
    <n v="0.12"/>
    <m/>
    <m/>
    <n v="0"/>
    <n v="0"/>
    <n v="0.12"/>
    <n v="0"/>
    <n v="0.12"/>
    <m/>
    <m/>
    <m/>
    <m/>
    <m/>
    <m/>
    <m/>
    <m/>
    <m/>
    <m/>
    <m/>
    <m/>
    <m/>
  </r>
  <r>
    <s v="ICDB"/>
    <s v="ICDBICDB46092.1208333333"/>
    <m/>
    <s v="Super Light Maintenance"/>
    <s v="MCPICDBICDBSuper Light Maintenance"/>
    <s v="MCPICDBICDB"/>
    <x v="0"/>
    <s v="Completed"/>
    <x v="0"/>
    <x v="710"/>
    <s v="Y"/>
    <m/>
    <m/>
    <m/>
    <n v="2602"/>
    <s v="ICDB"/>
    <s v="MCP"/>
    <s v="START Super Light Maintenance"/>
    <s v="END Super Light Maintenance"/>
    <d v="2026-03-11T02:54:00"/>
    <d v="2026-03-11T02:57:00"/>
    <d v="2026-03-11T12:03:00"/>
    <s v="NULL"/>
    <s v="Completed"/>
    <x v="207"/>
    <n v="21"/>
    <s v="Super Light Maintenance"/>
    <n v="0.05"/>
    <n v="0"/>
    <n v="0.05"/>
    <n v="0"/>
    <n v="0"/>
    <n v="0.05"/>
    <m/>
    <m/>
    <n v="0"/>
    <n v="0"/>
    <n v="0.05"/>
    <n v="0"/>
    <n v="0.05"/>
    <m/>
    <m/>
    <m/>
    <m/>
    <m/>
    <m/>
    <m/>
    <m/>
    <m/>
    <m/>
    <m/>
    <m/>
    <m/>
  </r>
  <r>
    <s v="Planning (NII)"/>
    <s v="FRDBPlanning (NII)46092.1833333333"/>
    <m/>
    <s v="Light Maintenance NII"/>
    <s v="MCPFRDBPlanning (NII)Light Maintenance NII"/>
    <s v="MCPFRDBPlanning (NII)"/>
    <x v="0"/>
    <s v="Completed"/>
    <x v="0"/>
    <x v="711"/>
    <s v="Y"/>
    <m/>
    <m/>
    <m/>
    <n v="2602"/>
    <s v="FRDB"/>
    <s v="MCP"/>
    <s v="START Light Maintenance NII"/>
    <s v="END Light Maintenance NII"/>
    <d v="2026-03-11T04:24:00"/>
    <d v="2026-03-11T04:33:00"/>
    <d v="2026-03-11T04:34:00"/>
    <s v="NULL"/>
    <s v="Completed"/>
    <x v="224"/>
    <n v="1"/>
    <s v="Light Maintenance NII"/>
    <n v="0.15"/>
    <n v="0"/>
    <n v="0.15"/>
    <n v="0"/>
    <n v="0"/>
    <n v="0.15"/>
    <m/>
    <m/>
    <n v="0"/>
    <n v="0"/>
    <n v="0.15"/>
    <n v="0"/>
    <n v="0.15"/>
    <m/>
    <m/>
    <m/>
    <m/>
    <m/>
    <m/>
    <m/>
    <m/>
    <m/>
    <m/>
    <m/>
    <m/>
    <m/>
  </r>
  <r>
    <s v="Load to ARA"/>
    <s v="FRDBLoad to ARA46092.1902777778"/>
    <m/>
    <s v="export to ara"/>
    <s v="MCPFRDBLoad to ARAexport to ara"/>
    <s v="MCPFRDBLoad to ARA"/>
    <x v="0"/>
    <s v="Completed"/>
    <x v="0"/>
    <x v="712"/>
    <s v="N"/>
    <m/>
    <m/>
    <m/>
    <n v="2602"/>
    <s v="FRDB"/>
    <s v="MCP"/>
    <s v="START export to ara"/>
    <s v="END export to ara"/>
    <d v="2026-03-11T04:34:00"/>
    <d v="2026-03-11T04:36:00"/>
    <d v="2026-03-11T06:28:00"/>
    <s v="NULL"/>
    <s v="Completed"/>
    <x v="225"/>
    <n v="1"/>
    <s v="export to ara"/>
    <n v="0.03"/>
    <n v="0"/>
    <n v="0.03"/>
    <n v="0"/>
    <n v="0"/>
    <n v="0.03"/>
    <m/>
    <m/>
    <n v="0"/>
    <n v="0"/>
    <n v="0.03"/>
    <n v="0"/>
    <n v="0.03"/>
    <m/>
    <m/>
    <m/>
    <m/>
    <m/>
    <m/>
    <m/>
    <m/>
    <m/>
    <m/>
    <m/>
    <m/>
    <m/>
  </r>
  <r>
    <s v="Valuation (NPV)"/>
    <s v="TRDBValuation (NPV)46092.1993055556"/>
    <m/>
    <s v="portfolio valuation run"/>
    <s v="MCPTRDBValuation (NPV)portfolio valuation run"/>
    <s v="MCPTRDBValuation (NPV)"/>
    <x v="0"/>
    <s v="Completed"/>
    <x v="0"/>
    <x v="713"/>
    <s v="Y"/>
    <m/>
    <m/>
    <m/>
    <n v="2602"/>
    <s v="TRDB"/>
    <s v="MCP"/>
    <s v="START portfolio valuation run"/>
    <s v="END portfolio valuation run"/>
    <d v="2026-03-11T04:47:00"/>
    <d v="2026-03-11T05:46:00"/>
    <d v="2026-03-11T05:46:00"/>
    <s v="NULL"/>
    <s v="Completed"/>
    <x v="226"/>
    <n v="2"/>
    <s v="portfolio valuation run"/>
    <n v="0.98"/>
    <n v="0"/>
    <n v="0.98"/>
    <n v="0"/>
    <n v="0"/>
    <n v="0.98"/>
    <m/>
    <m/>
    <n v="0"/>
    <n v="0"/>
    <n v="0.98"/>
    <n v="0"/>
    <n v="0.98"/>
    <m/>
    <m/>
    <m/>
    <m/>
    <m/>
    <m/>
    <m/>
    <m/>
    <m/>
    <m/>
    <m/>
    <m/>
    <m/>
  </r>
  <r>
    <s v="Valuation (NPV)"/>
    <s v="TRDBValuation (NPV)46092.2402777778"/>
    <m/>
    <s v="export to ara Portfolio Valuation"/>
    <s v="MCPTRDBValuation (NPV)export to ara Portfolio Valuation"/>
    <s v="MCPTRDBValuation (NPV)"/>
    <x v="0"/>
    <s v="Completed"/>
    <x v="0"/>
    <x v="714"/>
    <s v="Y"/>
    <m/>
    <m/>
    <m/>
    <n v="2602"/>
    <s v="TRDB"/>
    <s v="MCP"/>
    <s v="START export to ara Portfolio Valuation"/>
    <s v="END export to ara Portfolio Valuation"/>
    <d v="2026-03-11T05:46:00"/>
    <d v="2026-03-11T05:46:00"/>
    <d v="2026-03-11T05:46:00"/>
    <s v="NULL"/>
    <s v="Completed"/>
    <x v="226"/>
    <n v="1"/>
    <s v="export to ara Portfolio Valuation"/>
    <n v="0"/>
    <n v="0"/>
    <n v="0"/>
    <n v="0"/>
    <n v="0"/>
    <n v="0"/>
    <m/>
    <m/>
    <n v="0"/>
    <n v="0"/>
    <n v="0"/>
    <n v="0"/>
    <n v="0"/>
    <m/>
    <m/>
    <m/>
    <m/>
    <m/>
    <m/>
    <m/>
    <m/>
    <m/>
    <m/>
    <m/>
    <m/>
    <m/>
  </r>
  <r>
    <s v="Valuation (NPV)"/>
    <s v="TRDBValuation (NPV)46092.2402777778"/>
    <m/>
    <s v="Light Maintenance Portfolio Valuation"/>
    <s v="MCPTRDBValuation (NPV)Light Maintenance Portfolio Valuation"/>
    <s v="MCPTRDBValuation (NPV)"/>
    <x v="0"/>
    <s v="Completed"/>
    <x v="0"/>
    <x v="715"/>
    <s v="Y"/>
    <m/>
    <m/>
    <m/>
    <n v="2602"/>
    <s v="TRDB"/>
    <s v="MCP"/>
    <s v="START Light Maintenance Portfolio Valuation"/>
    <s v="END Light Maintenance Portfolio Valuation"/>
    <d v="2026-03-11T05:46:00"/>
    <d v="2026-03-11T05:56:00"/>
    <d v="2026-03-11T05:56:00"/>
    <s v="NULL"/>
    <s v="Completed"/>
    <x v="226"/>
    <n v="1"/>
    <s v="Light Maintenance Portfolio Valuation"/>
    <n v="0.17"/>
    <n v="0"/>
    <n v="0.17"/>
    <n v="0"/>
    <n v="0"/>
    <n v="0.17"/>
    <m/>
    <m/>
    <n v="0"/>
    <n v="0"/>
    <n v="0.17"/>
    <n v="0"/>
    <n v="0.17"/>
    <m/>
    <m/>
    <m/>
    <m/>
    <m/>
    <m/>
    <m/>
    <m/>
    <m/>
    <m/>
    <m/>
    <m/>
    <m/>
  </r>
  <r>
    <s v="Valuation (NPV)"/>
    <s v="TRDBValuation (NPV)46092.2472222222"/>
    <m/>
    <s v="valuation report OLAP exports"/>
    <s v="MCPTRDBValuation (NPV)valuation report OLAP exports"/>
    <s v="MCPTRDBValuation (NPV)"/>
    <x v="0"/>
    <s v="Completed"/>
    <x v="0"/>
    <x v="716"/>
    <s v="Y"/>
    <m/>
    <m/>
    <m/>
    <n v="2602"/>
    <s v="TRDB"/>
    <s v="MCP"/>
    <s v="START valuation report OLAP exports"/>
    <s v="END valuation report OLAP exports"/>
    <d v="2026-03-11T05:56:00"/>
    <d v="2026-03-11T06:38:00"/>
    <d v="2026-03-11T06:38:00"/>
    <s v="NULL"/>
    <s v="Completed"/>
    <x v="226"/>
    <n v="1"/>
    <s v="valuation report OLAP exports"/>
    <n v="0.7"/>
    <n v="0"/>
    <n v="0.7"/>
    <n v="0"/>
    <n v="0"/>
    <n v="0.7"/>
    <m/>
    <m/>
    <n v="0"/>
    <n v="0"/>
    <n v="0.7"/>
    <n v="0"/>
    <n v="0.7"/>
    <m/>
    <m/>
    <m/>
    <m/>
    <m/>
    <m/>
    <m/>
    <m/>
    <m/>
    <m/>
    <m/>
    <m/>
    <m/>
  </r>
  <r>
    <s v="EC"/>
    <s v="LUDBEC46092.2666666667"/>
    <m/>
    <s v="ing-ec valuation"/>
    <s v="MCPLUDBECing-ec valuation"/>
    <s v="MCPLUDBEC"/>
    <x v="1"/>
    <s v="For Rerun"/>
    <x v="0"/>
    <x v="717"/>
    <s v="Y"/>
    <m/>
    <m/>
    <m/>
    <n v="2602"/>
    <s v="LUDB"/>
    <s v="MCP"/>
    <s v="START ing-ec valuation"/>
    <s v="END ing-ec valuation"/>
    <d v="2026-03-11T06:24:00"/>
    <d v="2026-03-11T08:01:00"/>
    <d v="2026-03-11T08:29:00"/>
    <s v="NULL"/>
    <s v="Completed"/>
    <x v="195"/>
    <n v="1"/>
    <s v="ing-ec valuation"/>
    <n v="1.62"/>
    <n v="1.62"/>
    <n v="0"/>
    <n v="0.47"/>
    <n v="2.09"/>
    <n v="2.09"/>
    <m/>
    <m/>
    <n v="1.62"/>
    <n v="0.47"/>
    <n v="0"/>
    <n v="2.09"/>
    <n v="2.09"/>
    <m/>
    <m/>
    <m/>
    <m/>
    <m/>
    <m/>
    <m/>
    <m/>
    <m/>
    <m/>
    <m/>
    <m/>
    <m/>
  </r>
  <r>
    <s v="GAP"/>
    <s v="FRDBGAP46092.2694444444"/>
    <m/>
    <s v="gap planning"/>
    <s v="MCPFRDBGAPgap planning"/>
    <s v="MCPFRDBGAP"/>
    <x v="0"/>
    <s v="Failed"/>
    <x v="0"/>
    <x v="718"/>
    <s v="Y"/>
    <m/>
    <m/>
    <m/>
    <n v="2602"/>
    <s v="FRDB"/>
    <s v="MCP"/>
    <s v="START gap planning"/>
    <s v="NULL"/>
    <d v="2026-03-11T06:28:00"/>
    <d v="2026-03-11T07:30:00"/>
    <d v="2026-03-11T08:27:00"/>
    <s v="Exception Info: Workflow finished with errors. (line: 40)  "/>
    <s v="Failed"/>
    <x v="227"/>
    <n v="1"/>
    <s v="gap planning"/>
    <n v="1.03"/>
    <n v="1.03"/>
    <n v="0"/>
    <n v="0.95"/>
    <n v="1.98"/>
    <n v="1.98"/>
    <m/>
    <m/>
    <n v="1.03"/>
    <n v="0.95"/>
    <n v="0"/>
    <n v="1.98"/>
    <n v="1.98"/>
    <m/>
    <m/>
    <m/>
    <m/>
    <m/>
    <m/>
    <m/>
    <m/>
    <m/>
    <m/>
    <m/>
    <m/>
    <m/>
  </r>
  <r>
    <s v="Valuation (NPV)"/>
    <s v="TRDBValuation (NPV)46092.2763888889"/>
    <m/>
    <s v="valuation report QRM report exports"/>
    <s v="MCPTRDBValuation (NPV)valuation report QRM report exports"/>
    <s v="MCPTRDBValuation (NPV)"/>
    <x v="0"/>
    <s v="Completed"/>
    <x v="0"/>
    <x v="719"/>
    <s v="Y"/>
    <m/>
    <m/>
    <m/>
    <n v="2602"/>
    <s v="TRDB"/>
    <s v="MCP"/>
    <s v="START valuation report QRM report exports"/>
    <s v="END valuation report QRM report exports"/>
    <d v="2026-03-11T06:38:00"/>
    <d v="2026-03-11T06:50:00"/>
    <d v="2026-03-11T06:51:00"/>
    <s v="NULL"/>
    <s v="Completed"/>
    <x v="226"/>
    <n v="1"/>
    <s v="valuation report QRM report exports"/>
    <n v="0.2"/>
    <n v="0"/>
    <n v="0.2"/>
    <n v="0"/>
    <n v="0"/>
    <n v="0.2"/>
    <m/>
    <m/>
    <n v="0"/>
    <n v="0"/>
    <n v="0.2"/>
    <n v="0"/>
    <n v="0.2"/>
    <m/>
    <m/>
    <m/>
    <m/>
    <m/>
    <m/>
    <m/>
    <m/>
    <m/>
    <m/>
    <m/>
    <m/>
    <m/>
  </r>
  <r>
    <s v="CSRBB Valuation"/>
    <s v="TRDBCSRBB Valuation46092.2854166667"/>
    <m/>
    <s v="CSRBB Portfolio Valuation"/>
    <s v="MCPTRDBCSRBB ValuationCSRBB Portfolio Valuation"/>
    <s v="MCPTRDBCSRBB Valuation"/>
    <x v="0"/>
    <s v="Completed"/>
    <x v="0"/>
    <x v="720"/>
    <s v="Y"/>
    <m/>
    <m/>
    <m/>
    <n v="2602"/>
    <s v="TRDB"/>
    <s v="MCP"/>
    <s v="START CSRBB Portfolio Valuation"/>
    <s v="END CSRBB Portfolio Valuation"/>
    <d v="2026-03-11T06:51:00"/>
    <d v="2026-03-11T07:13:00"/>
    <d v="2026-03-11T07:13:00"/>
    <s v="NULL"/>
    <s v="Completed"/>
    <x v="228"/>
    <n v="1"/>
    <s v="CSRBB Portfolio Valuation"/>
    <n v="0.37"/>
    <n v="0"/>
    <n v="0.37"/>
    <n v="0"/>
    <n v="0"/>
    <n v="0.37"/>
    <m/>
    <m/>
    <n v="0"/>
    <n v="0"/>
    <n v="0.37"/>
    <n v="0"/>
    <n v="0.37"/>
    <m/>
    <m/>
    <m/>
    <m/>
    <m/>
    <m/>
    <m/>
    <m/>
    <m/>
    <m/>
    <m/>
    <m/>
    <m/>
  </r>
  <r>
    <s v="Load Market"/>
    <s v="NLRB-MIDLoad Market46092.2923611111"/>
    <m/>
    <s v="load Market WD7"/>
    <s v="MRPNLRB-MIDLoad Marketload Market WD7"/>
    <s v="MRPNLRB-MIDLoad Market"/>
    <x v="0"/>
    <s v="Completed"/>
    <x v="0"/>
    <x v="721"/>
    <s v="N"/>
    <m/>
    <m/>
    <m/>
    <n v="2602"/>
    <s v="NLRB-MID"/>
    <s v="MRP"/>
    <s v="START load Market WD7"/>
    <s v="END load Market WD7"/>
    <d v="2026-03-11T07:01:00"/>
    <d v="2026-03-11T07:37:00"/>
    <d v="2026-03-11T14:03:00"/>
    <s v="NULL"/>
    <s v="Completed"/>
    <x v="229"/>
    <n v="1"/>
    <s v="load Market WD7"/>
    <n v="0.6"/>
    <n v="0"/>
    <n v="0.6"/>
    <n v="6.43"/>
    <n v="6.43"/>
    <n v="7.03"/>
    <m/>
    <m/>
    <n v="0"/>
    <n v="6.43"/>
    <n v="0.6"/>
    <n v="6.43"/>
    <n v="7.03"/>
    <m/>
    <m/>
    <m/>
    <m/>
    <m/>
    <m/>
    <m/>
    <m/>
    <m/>
    <m/>
    <m/>
    <m/>
    <m/>
  </r>
  <r>
    <s v="KR"/>
    <s v="AUDBKR46092.2951388889"/>
    <m/>
    <s v="Light Maintenance bpv-kr valuation"/>
    <s v="MCPAUDBKRLight Maintenance bpv-kr valuation"/>
    <s v="MCPAUDBKR"/>
    <x v="0"/>
    <s v="Completed"/>
    <x v="0"/>
    <x v="722"/>
    <s v="Y"/>
    <m/>
    <m/>
    <m/>
    <n v="2602"/>
    <s v="AUDB"/>
    <s v="MCP"/>
    <s v="START Light Maintenance bpv-kr valuation"/>
    <s v="END Light Maintenance bpv-kr valuation"/>
    <d v="2026-03-11T07:05:00"/>
    <d v="2026-03-11T07:10:00"/>
    <d v="2026-03-11T07:10:00"/>
    <s v="NULL"/>
    <s v="Completed"/>
    <x v="230"/>
    <n v="2"/>
    <s v="Light Maintenance bpv-kr valuation"/>
    <n v="0.08"/>
    <n v="0"/>
    <n v="0.08"/>
    <n v="0"/>
    <n v="0"/>
    <n v="0.08"/>
    <m/>
    <m/>
    <n v="0"/>
    <n v="0"/>
    <n v="0.08"/>
    <n v="0"/>
    <n v="0.08"/>
    <m/>
    <m/>
    <m/>
    <m/>
    <m/>
    <m/>
    <m/>
    <m/>
    <m/>
    <m/>
    <m/>
    <m/>
    <m/>
  </r>
  <r>
    <s v="KR"/>
    <s v="AUDBKR46092.2986111111"/>
    <m/>
    <s v="bpv-kr valuation"/>
    <s v="MCPAUDBKRbpv-kr valuation"/>
    <s v="MCPAUDBKR"/>
    <x v="0"/>
    <s v="Completed"/>
    <x v="0"/>
    <x v="723"/>
    <s v="Y"/>
    <m/>
    <m/>
    <m/>
    <n v="2602"/>
    <s v="AUDB"/>
    <s v="MCP"/>
    <s v="START bpv-kr valuation"/>
    <s v="END bpv-kr valuation"/>
    <d v="2026-03-11T07:10:00"/>
    <d v="2026-03-11T08:15:00"/>
    <d v="2026-03-11T08:15:00"/>
    <s v="NULL"/>
    <s v="Completed"/>
    <x v="230"/>
    <n v="2"/>
    <s v="bpv-kr valuation"/>
    <n v="1.08"/>
    <n v="0"/>
    <n v="1.08"/>
    <n v="0"/>
    <n v="0"/>
    <n v="1.08"/>
    <m/>
    <m/>
    <n v="0"/>
    <n v="0"/>
    <n v="1.08"/>
    <n v="0"/>
    <n v="1.08"/>
    <m/>
    <m/>
    <m/>
    <m/>
    <m/>
    <m/>
    <m/>
    <m/>
    <m/>
    <m/>
    <m/>
    <m/>
    <m/>
  </r>
  <r>
    <s v="CSRBB Valuation"/>
    <s v="TRDBCSRBB Valuation46092.3006944444"/>
    <m/>
    <s v="Light Maintenance CSRBB valuation"/>
    <s v="MCPTRDBCSRBB ValuationLight Maintenance CSRBB valuation"/>
    <s v="MCPTRDBCSRBB Valuation"/>
    <x v="0"/>
    <s v="Completed"/>
    <x v="0"/>
    <x v="724"/>
    <s v="Y"/>
    <m/>
    <m/>
    <m/>
    <n v="2602"/>
    <s v="TRDB"/>
    <s v="MCP"/>
    <s v="START Light Maintenance CSRBB valuation"/>
    <s v="END Light Maintenance CSRBB valuation"/>
    <d v="2026-03-11T07:13:00"/>
    <d v="2026-03-11T07:18:00"/>
    <d v="2026-03-11T07:19:00"/>
    <s v="NULL"/>
    <s v="Completed"/>
    <x v="228"/>
    <n v="1"/>
    <s v="Light Maintenance CSRBB valuation"/>
    <n v="0.08"/>
    <n v="0"/>
    <n v="0.08"/>
    <n v="0"/>
    <n v="0"/>
    <n v="0.08"/>
    <m/>
    <m/>
    <n v="0"/>
    <n v="0"/>
    <n v="0.08"/>
    <n v="0"/>
    <n v="0.08"/>
    <m/>
    <m/>
    <m/>
    <m/>
    <m/>
    <m/>
    <m/>
    <m/>
    <m/>
    <m/>
    <m/>
    <m/>
    <m/>
  </r>
  <r>
    <s v="CSRBB Planning"/>
    <s v="TRDBCSRBB Planning46092.3048611111"/>
    <m/>
    <s v="import CSRBB strategies"/>
    <s v="MCPTRDBCSRBB Planningimport CSRBB strategies"/>
    <s v="MCPTRDBCSRBB Planning"/>
    <x v="0"/>
    <s v="Completed"/>
    <x v="0"/>
    <x v="725"/>
    <s v="Y"/>
    <m/>
    <m/>
    <m/>
    <n v="2602"/>
    <s v="TRDB"/>
    <s v="MCP"/>
    <s v="START import CSRBB strategies"/>
    <s v="END import CSRBB strategies"/>
    <d v="2026-03-11T07:19:00"/>
    <d v="2026-03-11T08:10:00"/>
    <d v="2026-03-11T08:10:00"/>
    <s v="NULL"/>
    <s v="Completed"/>
    <x v="231"/>
    <n v="1"/>
    <s v="import CSRBB strategies"/>
    <n v="0.85"/>
    <n v="0"/>
    <n v="0.85"/>
    <n v="0"/>
    <n v="0"/>
    <n v="0.85"/>
    <m/>
    <m/>
    <n v="0"/>
    <n v="0"/>
    <n v="0.85"/>
    <n v="0"/>
    <n v="0.85"/>
    <m/>
    <m/>
    <m/>
    <m/>
    <m/>
    <m/>
    <m/>
    <m/>
    <m/>
    <m/>
    <m/>
    <m/>
    <m/>
  </r>
  <r>
    <s v="CSRBB Planning"/>
    <s v="ITDBCSRBB Planning46092.3111111111"/>
    <m/>
    <s v="import CSRBB strategies"/>
    <s v="MCPITDBCSRBB Planningimport CSRBB strategies"/>
    <s v="MCPITDBCSRBB Planning"/>
    <x v="0"/>
    <s v="Completed"/>
    <x v="0"/>
    <x v="726"/>
    <s v="Y"/>
    <m/>
    <m/>
    <m/>
    <n v="2602"/>
    <s v="ITDB"/>
    <s v="MCP"/>
    <s v="START import CSRBB strategies"/>
    <s v="END import CSRBB strategies"/>
    <d v="2026-03-11T07:28:00"/>
    <d v="2026-03-11T08:21:00"/>
    <d v="2026-03-11T08:21:00"/>
    <s v="NULL"/>
    <s v="Completed"/>
    <x v="232"/>
    <n v="1"/>
    <s v="import CSRBB strategies"/>
    <n v="0.88"/>
    <n v="0.88"/>
    <n v="0"/>
    <n v="0"/>
    <n v="0.88"/>
    <n v="0.88"/>
    <m/>
    <m/>
    <n v="0.88"/>
    <n v="0"/>
    <n v="0"/>
    <n v="0.88"/>
    <n v="0.88"/>
    <m/>
    <m/>
    <m/>
    <m/>
    <m/>
    <m/>
    <m/>
    <m/>
    <m/>
    <m/>
    <m/>
    <m/>
    <m/>
  </r>
  <r>
    <s v="Finance Planning"/>
    <s v="NLRBFinance Planning46092.3333333333"/>
    <m/>
    <s v="Light Maintenance Finance planning"/>
    <s v="MCPNLRBFinance PlanningLight Maintenance Finance planning"/>
    <s v="MCPNLRBFinance Planning"/>
    <x v="0"/>
    <s v="Completed"/>
    <x v="0"/>
    <x v="727"/>
    <s v="Y"/>
    <m/>
    <m/>
    <m/>
    <n v="2602"/>
    <s v="NLRB"/>
    <s v="MCP"/>
    <s v="START Light Maintenance Finance planning"/>
    <s v="END Light Maintenance Finance planning"/>
    <d v="2026-03-11T08:00:00"/>
    <d v="2026-03-11T08:10:00"/>
    <d v="2026-03-11T08:10:00"/>
    <s v="NULL"/>
    <s v="Completed"/>
    <x v="220"/>
    <n v="1"/>
    <s v="Light Maintenance Finance planning"/>
    <n v="0.17"/>
    <n v="0"/>
    <n v="0.17"/>
    <n v="0"/>
    <n v="0"/>
    <n v="0.17"/>
    <m/>
    <m/>
    <n v="0"/>
    <n v="0"/>
    <n v="0.17"/>
    <n v="0"/>
    <n v="0.17"/>
    <m/>
    <m/>
    <m/>
    <m/>
    <m/>
    <m/>
    <m/>
    <m/>
    <m/>
    <m/>
    <m/>
    <m/>
    <m/>
  </r>
  <r>
    <s v="Finance Planning"/>
    <s v="NLRBFinance Planning46092.3402777778"/>
    <m/>
    <s v="Finance planning OLAP export"/>
    <s v="MCPNLRBFinance PlanningFinance planning OLAP export"/>
    <s v="MCPNLRBFinance Planning"/>
    <x v="0"/>
    <s v="Completed"/>
    <x v="0"/>
    <x v="728"/>
    <s v="Y"/>
    <m/>
    <m/>
    <m/>
    <n v="2602"/>
    <s v="NLRB"/>
    <s v="MCP"/>
    <s v="START Finance planning OLAP export"/>
    <s v="END Finance planning OLAP export"/>
    <d v="2026-03-11T08:10:00"/>
    <d v="2026-03-11T08:25:00"/>
    <d v="2026-03-11T08:45:00"/>
    <s v="NULL"/>
    <s v="Completed"/>
    <x v="220"/>
    <n v="1"/>
    <s v="Finance planning OLAP export"/>
    <n v="0.25"/>
    <n v="0"/>
    <n v="0.25"/>
    <n v="0"/>
    <n v="0"/>
    <n v="0.25"/>
    <m/>
    <m/>
    <n v="0"/>
    <n v="0"/>
    <n v="0.25"/>
    <n v="0"/>
    <n v="0.25"/>
    <m/>
    <m/>
    <m/>
    <m/>
    <m/>
    <m/>
    <m/>
    <m/>
    <m/>
    <m/>
    <m/>
    <m/>
    <m/>
  </r>
  <r>
    <s v="CSRBB Planning"/>
    <s v="TRDBCSRBB Planning46092.3402777778"/>
    <m/>
    <s v="CSRBB Planning Run"/>
    <s v="MCPTRDBCSRBB PlanningCSRBB Planning Run"/>
    <s v="MCPTRDBCSRBB Planning"/>
    <x v="0"/>
    <s v="Completed"/>
    <x v="0"/>
    <x v="729"/>
    <s v="Y"/>
    <m/>
    <m/>
    <m/>
    <n v="2602"/>
    <s v="TRDB"/>
    <s v="MCP"/>
    <s v="START CSRBB Planning Run"/>
    <s v="END CSRBB Planning Run"/>
    <d v="2026-03-11T08:10:00"/>
    <d v="2026-03-11T10:05:00"/>
    <d v="2026-03-11T10:05:00"/>
    <s v="NULL"/>
    <s v="Completed"/>
    <x v="231"/>
    <n v="1"/>
    <s v="CSRBB Planning Run"/>
    <n v="1.92"/>
    <n v="0"/>
    <n v="1.92"/>
    <n v="0"/>
    <n v="0"/>
    <n v="1.92"/>
    <m/>
    <m/>
    <n v="0"/>
    <n v="0"/>
    <n v="1.92"/>
    <n v="0"/>
    <n v="1.92"/>
    <m/>
    <m/>
    <m/>
    <m/>
    <m/>
    <m/>
    <m/>
    <m/>
    <m/>
    <m/>
    <m/>
    <m/>
    <m/>
  </r>
  <r>
    <s v="KR"/>
    <s v="AUDBKR46092.34375"/>
    <m/>
    <s v="bpv-kr valuation QRM Reporter exports"/>
    <s v="MCPAUDBKRbpv-kr valuation QRM Reporter exports"/>
    <s v="MCPAUDBKR"/>
    <x v="0"/>
    <s v="Completed"/>
    <x v="0"/>
    <x v="730"/>
    <s v="Y"/>
    <m/>
    <m/>
    <m/>
    <n v="2602"/>
    <s v="AUDB"/>
    <s v="MCP"/>
    <s v="START bpv-kr valuation QRM Reporter exports"/>
    <s v="END bpv-kr valuation QRM Reporter exports"/>
    <d v="2026-03-11T08:15:00"/>
    <d v="2026-03-11T08:22:00"/>
    <d v="2026-03-11T08:23:00"/>
    <s v="NULL"/>
    <s v="Completed"/>
    <x v="230"/>
    <n v="1"/>
    <s v="bpv-kr valuation QRM Reporter exports"/>
    <n v="0.12"/>
    <n v="0"/>
    <n v="0.12"/>
    <n v="0"/>
    <n v="0"/>
    <n v="0.12"/>
    <m/>
    <m/>
    <n v="0"/>
    <n v="0"/>
    <n v="0.12"/>
    <n v="0"/>
    <n v="0.12"/>
    <m/>
    <m/>
    <m/>
    <m/>
    <m/>
    <m/>
    <m/>
    <m/>
    <m/>
    <m/>
    <m/>
    <m/>
    <m/>
  </r>
  <r>
    <s v="CSRBB Planning"/>
    <s v="ITDBCSRBB Planning46092.3479166667"/>
    <m/>
    <s v="CSRBB Planning Run"/>
    <s v="MCPITDBCSRBB PlanningCSRBB Planning Run"/>
    <s v="MCPITDBCSRBB Planning"/>
    <x v="0"/>
    <s v="Completed"/>
    <x v="0"/>
    <x v="731"/>
    <s v="Y"/>
    <m/>
    <m/>
    <m/>
    <n v="2602"/>
    <s v="ITDB"/>
    <s v="MCP"/>
    <s v="START CSRBB Planning Run"/>
    <s v="END CSRBB Planning Run"/>
    <d v="2026-03-11T08:21:00"/>
    <d v="2026-03-11T09:17:00"/>
    <d v="2026-03-11T09:17:00"/>
    <s v="NULL"/>
    <s v="Completed"/>
    <x v="232"/>
    <n v="1"/>
    <s v="CSRBB Planning Run"/>
    <n v="0.93"/>
    <n v="0.93"/>
    <n v="0"/>
    <n v="0"/>
    <n v="0.93"/>
    <n v="0.93"/>
    <m/>
    <m/>
    <n v="0.93"/>
    <n v="0"/>
    <n v="0"/>
    <n v="0.93"/>
    <n v="0.93"/>
    <m/>
    <m/>
    <m/>
    <m/>
    <m/>
    <m/>
    <m/>
    <m/>
    <m/>
    <m/>
    <m/>
    <m/>
    <m/>
  </r>
  <r>
    <s v="EC"/>
    <s v="AUDBEC46092.3493055556"/>
    <m/>
    <s v="ing-ec valuation"/>
    <s v="MCPAUDBECing-ec valuation"/>
    <s v="MCPAUDBEC"/>
    <x v="0"/>
    <s v="Completed"/>
    <x v="0"/>
    <x v="732"/>
    <s v="Y"/>
    <m/>
    <m/>
    <m/>
    <n v="2602"/>
    <s v="AUDB"/>
    <s v="MCP"/>
    <s v="START ing-ec valuation"/>
    <s v="END ing-ec valuation"/>
    <d v="2026-03-11T08:23:00"/>
    <d v="2026-03-11T09:09:00"/>
    <d v="2026-03-11T09:09:00"/>
    <s v="NULL"/>
    <s v="Completed"/>
    <x v="233"/>
    <n v="1"/>
    <s v="ing-ec valuation"/>
    <n v="0.77"/>
    <n v="0"/>
    <n v="0.77"/>
    <n v="0"/>
    <n v="0"/>
    <n v="0.77"/>
    <m/>
    <m/>
    <n v="0"/>
    <n v="0"/>
    <n v="0.77"/>
    <n v="0"/>
    <n v="0.77"/>
    <m/>
    <m/>
    <m/>
    <m/>
    <m/>
    <m/>
    <m/>
    <m/>
    <m/>
    <m/>
    <m/>
    <m/>
    <m/>
  </r>
  <r>
    <s v="GAP"/>
    <s v="FRDBGAP46092.3520833333"/>
    <m/>
    <s v="gap planning"/>
    <s v="MCPFRDBGAPgap planning"/>
    <s v="MCPFRDBGAP"/>
    <x v="0"/>
    <s v="Completed"/>
    <x v="0"/>
    <x v="733"/>
    <s v="Y"/>
    <m/>
    <m/>
    <m/>
    <n v="2602"/>
    <s v="FRDB"/>
    <s v="MCP"/>
    <s v="START gap planning"/>
    <s v="END gap planning"/>
    <d v="2026-03-11T08:27:00"/>
    <d v="2026-03-11T08:27:00"/>
    <d v="2026-03-11T08:54:00"/>
    <s v="NULL"/>
    <s v="Completed"/>
    <x v="234"/>
    <n v="2"/>
    <s v="gap planning"/>
    <n v="0"/>
    <n v="0"/>
    <n v="0"/>
    <n v="0"/>
    <n v="0"/>
    <n v="0"/>
    <m/>
    <m/>
    <n v="0"/>
    <n v="0"/>
    <n v="0"/>
    <n v="0"/>
    <n v="0"/>
    <m/>
    <m/>
    <m/>
    <m/>
    <m/>
    <m/>
    <m/>
    <m/>
    <m/>
    <m/>
    <m/>
    <m/>
    <m/>
  </r>
  <r>
    <s v="KR"/>
    <s v="LUDBKR46092.3534722222"/>
    <m/>
    <s v="bpv-kr valuation"/>
    <s v="MCPLUDBKRbpv-kr valuation"/>
    <s v="MCPLUDBKR"/>
    <x v="1"/>
    <s v="For Rerun"/>
    <x v="0"/>
    <x v="734"/>
    <s v="Y"/>
    <m/>
    <m/>
    <m/>
    <n v="2602"/>
    <s v="LUDB"/>
    <s v="MCP"/>
    <s v="START bpv-kr valuation"/>
    <s v="END bpv-kr valuation"/>
    <d v="2026-03-11T08:29:00"/>
    <d v="2026-03-11T09:29:00"/>
    <d v="2026-03-11T09:30:00"/>
    <s v="NULL"/>
    <s v="Completed"/>
    <x v="222"/>
    <n v="1"/>
    <s v="bpv-kr valuation"/>
    <n v="1"/>
    <n v="1"/>
    <n v="0"/>
    <n v="0.02"/>
    <n v="1.02"/>
    <n v="1.02"/>
    <m/>
    <m/>
    <n v="1"/>
    <n v="0.02"/>
    <n v="0"/>
    <n v="1.02"/>
    <n v="1.02"/>
    <m/>
    <m/>
    <m/>
    <m/>
    <m/>
    <m/>
    <m/>
    <m/>
    <m/>
    <m/>
    <m/>
    <m/>
    <m/>
  </r>
  <r>
    <s v="Load to ARA"/>
    <s v="NLRBLoad to ARA46092.3645833333"/>
    <m/>
    <s v="export to ara"/>
    <s v="MCPNLRBLoad to ARAexport to ara"/>
    <s v="MCPNLRBLoad to ARA"/>
    <x v="0"/>
    <s v="Completed"/>
    <x v="0"/>
    <x v="735"/>
    <s v="N"/>
    <m/>
    <m/>
    <m/>
    <n v="2602"/>
    <s v="NLRB"/>
    <s v="MCP"/>
    <s v="START export to ara"/>
    <s v="END export to ara"/>
    <d v="2026-03-11T08:45:00"/>
    <d v="2026-03-11T08:46:00"/>
    <d v="2026-03-11T08:46:00"/>
    <s v="NULL"/>
    <s v="Completed"/>
    <x v="235"/>
    <n v="2"/>
    <s v="export to ara"/>
    <n v="0.02"/>
    <n v="0"/>
    <n v="0.02"/>
    <n v="0"/>
    <n v="0"/>
    <n v="0.02"/>
    <m/>
    <m/>
    <n v="0"/>
    <n v="0"/>
    <n v="0.02"/>
    <n v="0"/>
    <n v="0.02"/>
    <m/>
    <m/>
    <m/>
    <m/>
    <m/>
    <m/>
    <m/>
    <m/>
    <m/>
    <m/>
    <m/>
    <m/>
    <m/>
  </r>
  <r>
    <s v="Load to ARA"/>
    <s v="NLRBLoad to ARA46092.3652777778"/>
    <m/>
    <s v="export to ara ACC"/>
    <s v="MCPNLRBLoad to ARAexport to ara ACC"/>
    <s v="MCPNLRBLoad to ARA"/>
    <x v="0"/>
    <s v="Completed"/>
    <x v="0"/>
    <x v="736"/>
    <s v="N"/>
    <m/>
    <m/>
    <m/>
    <n v="2602"/>
    <s v="NLRB"/>
    <s v="MCP"/>
    <s v="START export to ara ACC"/>
    <s v="END export to ara ACC"/>
    <d v="2026-03-11T08:46:00"/>
    <d v="2026-03-11T08:46:00"/>
    <d v="2026-03-11T12:58:00"/>
    <s v="NULL"/>
    <s v="Completed"/>
    <x v="236"/>
    <n v="1"/>
    <s v="export to ara ACC"/>
    <n v="0"/>
    <n v="0"/>
    <n v="0"/>
    <n v="0"/>
    <n v="0"/>
    <n v="0"/>
    <m/>
    <m/>
    <n v="0"/>
    <n v="0"/>
    <n v="0"/>
    <n v="0"/>
    <n v="0"/>
    <m/>
    <m/>
    <m/>
    <m/>
    <m/>
    <m/>
    <m/>
    <m/>
    <m/>
    <m/>
    <m/>
    <m/>
    <m/>
  </r>
  <r>
    <s v="Planning (NII)"/>
    <s v="FRDBPlanning (NII)46092.3708333333"/>
    <m/>
    <s v="planning run OLAP exports"/>
    <s v="MCPFRDBPlanning (NII)planning run OLAP exports"/>
    <s v="MCPFRDBPlanning (NII)"/>
    <x v="0"/>
    <s v="Completed"/>
    <x v="0"/>
    <x v="737"/>
    <s v="Y"/>
    <m/>
    <m/>
    <m/>
    <n v="2602"/>
    <s v="FRDB"/>
    <s v="MCP"/>
    <s v="START planning run OLAP exports"/>
    <s v="END planning run OLAP exports"/>
    <d v="2026-03-11T08:54:00"/>
    <d v="2026-03-11T09:26:00"/>
    <d v="2026-03-13T11:30:00"/>
    <s v="NULL"/>
    <s v="Completed"/>
    <x v="237"/>
    <n v="2"/>
    <s v="planning run OLAP exports"/>
    <n v="0.53"/>
    <n v="0"/>
    <n v="0.53"/>
    <n v="0"/>
    <n v="0"/>
    <n v="0.53"/>
    <m/>
    <m/>
    <n v="0"/>
    <n v="0"/>
    <n v="0.53"/>
    <n v="0"/>
    <n v="0.53"/>
    <m/>
    <m/>
    <m/>
    <m/>
    <m/>
    <m/>
    <m/>
    <m/>
    <m/>
    <m/>
    <m/>
    <m/>
    <m/>
  </r>
  <r>
    <s v="EC"/>
    <s v="AUDBEC46092.38125"/>
    <m/>
    <s v="Light Maintenance ing-ec valuation"/>
    <s v="MCPAUDBECLight Maintenance ing-ec valuation"/>
    <s v="MCPAUDBEC"/>
    <x v="0"/>
    <s v="Completed"/>
    <x v="0"/>
    <x v="738"/>
    <s v="Y"/>
    <m/>
    <m/>
    <m/>
    <n v="2602"/>
    <s v="AUDB"/>
    <s v="MCP"/>
    <s v="START Light Maintenance ing-ec valuation"/>
    <s v="END Light Maintenance ing-ec valuation"/>
    <d v="2026-03-11T09:09:00"/>
    <d v="2026-03-11T09:13:00"/>
    <d v="2026-03-11T09:13:00"/>
    <s v="NULL"/>
    <s v="Completed"/>
    <x v="233"/>
    <n v="1"/>
    <s v="Light Maintenance ing-ec valuation"/>
    <n v="7.0000000000000007E-2"/>
    <n v="0"/>
    <n v="7.0000000000000007E-2"/>
    <n v="0"/>
    <n v="0"/>
    <n v="7.0000000000000007E-2"/>
    <m/>
    <m/>
    <n v="0"/>
    <n v="0"/>
    <n v="7.0000000000000007E-2"/>
    <n v="0"/>
    <n v="7.0000000000000007E-2"/>
    <m/>
    <m/>
    <m/>
    <m/>
    <m/>
    <m/>
    <m/>
    <m/>
    <m/>
    <m/>
    <m/>
    <m/>
    <m/>
  </r>
  <r>
    <s v="EC"/>
    <s v="AUDBEC46092.3840277778"/>
    <m/>
    <s v="ing-ec valuation QRM Reporter exports"/>
    <s v="MCPAUDBECing-ec valuation QRM Reporter exports"/>
    <s v="MCPAUDBEC"/>
    <x v="0"/>
    <s v="Completed"/>
    <x v="0"/>
    <x v="739"/>
    <s v="Y"/>
    <m/>
    <m/>
    <m/>
    <n v="2602"/>
    <s v="AUDB"/>
    <s v="MCP"/>
    <s v="START ing-ec valuation QRM Reporter exports"/>
    <s v="END ing-ec valuation QRM Reporter exports"/>
    <d v="2026-03-11T09:13:00"/>
    <d v="2026-03-11T09:13:00"/>
    <d v="2026-03-12T08:36:00"/>
    <s v="NULL"/>
    <s v="Completed"/>
    <x v="233"/>
    <n v="1"/>
    <s v="ing-ec valuation QRM Reporter exports"/>
    <n v="0"/>
    <n v="0"/>
    <n v="0"/>
    <n v="0"/>
    <n v="0"/>
    <n v="0"/>
    <m/>
    <m/>
    <n v="0"/>
    <n v="0"/>
    <n v="0"/>
    <n v="0"/>
    <n v="0"/>
    <m/>
    <m/>
    <m/>
    <m/>
    <m/>
    <m/>
    <m/>
    <m/>
    <m/>
    <m/>
    <m/>
    <m/>
    <m/>
  </r>
  <r>
    <s v="Load Compare MP"/>
    <s v="ESDBLoad Compare MP46092.3861111111"/>
    <m/>
    <s v="load Model parameters"/>
    <s v="MCPESDBLoad Compare MPload Model parameters"/>
    <s v="MCPESDBLoad Compare MP"/>
    <x v="1"/>
    <s v="For Rerun"/>
    <x v="0"/>
    <x v="740"/>
    <s v="Y"/>
    <m/>
    <m/>
    <m/>
    <n v="2602"/>
    <s v="ESDB"/>
    <s v="MCP"/>
    <s v="START load Model parameters"/>
    <s v="END load Model parameters"/>
    <d v="2026-03-11T09:16:00"/>
    <d v="2026-03-11T09:19:00"/>
    <d v="2026-03-11T09:19:00"/>
    <s v="NULL"/>
    <s v="Completed"/>
    <x v="82"/>
    <n v="1"/>
    <s v="load Model parameters"/>
    <n v="0.05"/>
    <n v="0.05"/>
    <n v="0"/>
    <n v="0"/>
    <n v="0.05"/>
    <n v="0.05"/>
    <m/>
    <m/>
    <n v="0.05"/>
    <n v="0"/>
    <n v="0"/>
    <n v="0.05"/>
    <n v="0.05"/>
    <m/>
    <m/>
    <m/>
    <m/>
    <m/>
    <m/>
    <m/>
    <m/>
    <m/>
    <m/>
    <m/>
    <m/>
    <m/>
  </r>
  <r>
    <s v="CSRBB Planning"/>
    <s v="ITDBCSRBB Planning46092.3868055556"/>
    <m/>
    <s v="export to ara"/>
    <s v="MCPITDBCSRBB Planningexport to ara"/>
    <s v="MCPITDBCSRBB Planning"/>
    <x v="0"/>
    <s v="Completed"/>
    <x v="0"/>
    <x v="741"/>
    <s v="Y"/>
    <m/>
    <m/>
    <m/>
    <n v="2602"/>
    <s v="ITDB"/>
    <s v="MCP"/>
    <s v="START export to ara"/>
    <s v="END export to ara"/>
    <d v="2026-03-11T09:17:00"/>
    <d v="2026-03-11T09:19:00"/>
    <d v="2026-03-11T10:37:00"/>
    <s v="NULL"/>
    <s v="Completed"/>
    <x v="232"/>
    <n v="1"/>
    <s v="export to ara"/>
    <n v="0.03"/>
    <n v="0"/>
    <n v="0.03"/>
    <n v="0"/>
    <n v="0"/>
    <n v="0.03"/>
    <m/>
    <m/>
    <n v="0"/>
    <n v="0"/>
    <n v="0.03"/>
    <n v="0"/>
    <n v="0.03"/>
    <m/>
    <m/>
    <m/>
    <m/>
    <m/>
    <m/>
    <m/>
    <m/>
    <m/>
    <m/>
    <m/>
    <m/>
    <m/>
  </r>
  <r>
    <s v="Load Compare MP"/>
    <s v="ESDBLoad Compare MP46092.3881944444"/>
    <m/>
    <s v="Model parameters comparison"/>
    <s v="MCPESDBLoad Compare MPModel parameters comparison"/>
    <s v="MCPESDBLoad Compare MP"/>
    <x v="1"/>
    <s v="For Rerun"/>
    <x v="0"/>
    <x v="742"/>
    <s v="Y"/>
    <m/>
    <m/>
    <m/>
    <n v="2602"/>
    <s v="ESDB"/>
    <s v="MCP"/>
    <s v="START Model parameters comparison"/>
    <s v="END Model parameters comparison"/>
    <d v="2026-03-11T09:19:00"/>
    <d v="2026-03-11T09:19:00"/>
    <d v="2026-03-11T09:20:00"/>
    <s v="NULL"/>
    <s v="Completed"/>
    <x v="82"/>
    <n v="1"/>
    <s v="Model parameters comparison"/>
    <n v="0"/>
    <n v="0"/>
    <n v="0"/>
    <n v="0.02"/>
    <n v="0.02"/>
    <n v="0.02"/>
    <m/>
    <m/>
    <n v="0"/>
    <n v="0.02"/>
    <n v="0"/>
    <n v="0.02"/>
    <n v="0.02"/>
    <m/>
    <m/>
    <m/>
    <m/>
    <m/>
    <m/>
    <m/>
    <m/>
    <m/>
    <m/>
    <m/>
    <m/>
    <m/>
  </r>
  <r>
    <s v="Load Compare Spreads"/>
    <s v="ESDBLoad Compare Spreads46092.3888888889"/>
    <m/>
    <s v="load Spreads"/>
    <s v="MCPESDBLoad Compare Spreadsload Spreads"/>
    <s v="MCPESDBLoad Compare Spreads"/>
    <x v="1"/>
    <s v="For Rerun"/>
    <x v="0"/>
    <x v="743"/>
    <s v="Y"/>
    <m/>
    <m/>
    <m/>
    <n v="2602"/>
    <s v="ESDB"/>
    <s v="MCP"/>
    <s v="START load Spreads"/>
    <s v="END load Spreads"/>
    <d v="2026-03-11T09:20:00"/>
    <d v="2026-03-11T09:39:00"/>
    <d v="2026-03-11T09:39:00"/>
    <s v="NULL"/>
    <s v="Completed"/>
    <x v="90"/>
    <n v="1"/>
    <s v="load Spreads"/>
    <n v="0.32"/>
    <n v="0.32"/>
    <n v="0"/>
    <n v="0"/>
    <n v="0.32"/>
    <n v="0.32"/>
    <m/>
    <m/>
    <n v="0.32"/>
    <n v="0"/>
    <n v="0"/>
    <n v="0.32"/>
    <n v="0.32"/>
    <m/>
    <m/>
    <m/>
    <m/>
    <m/>
    <m/>
    <m/>
    <m/>
    <m/>
    <m/>
    <m/>
    <m/>
    <m/>
  </r>
  <r>
    <s v="KR"/>
    <s v="LUDBKR46092.3958333333"/>
    <m/>
    <s v="bpv-kr valuation exports"/>
    <s v="MCPLUDBKRbpv-kr valuation exports"/>
    <s v="MCPLUDBKR"/>
    <x v="1"/>
    <s v="For Rerun"/>
    <x v="0"/>
    <x v="744"/>
    <s v="Y"/>
    <m/>
    <m/>
    <m/>
    <n v="2602"/>
    <s v="LUDB"/>
    <s v="MCP"/>
    <s v="START bpv-kr valuation exports"/>
    <s v="END bpv-kr valuation exports"/>
    <d v="2026-03-11T09:30:00"/>
    <d v="2026-03-11T10:00:00"/>
    <d v="2026-03-11T10:02:00"/>
    <s v="NULL"/>
    <s v="Completed"/>
    <x v="223"/>
    <n v="1"/>
    <s v="bpv-kr valuation exports"/>
    <n v="0.5"/>
    <n v="0.5"/>
    <n v="0"/>
    <n v="0.03"/>
    <n v="0.53"/>
    <n v="0.53"/>
    <m/>
    <m/>
    <n v="0.5"/>
    <n v="0.03"/>
    <n v="0"/>
    <n v="0.53"/>
    <n v="0.53"/>
    <m/>
    <m/>
    <m/>
    <m/>
    <m/>
    <m/>
    <m/>
    <m/>
    <m/>
    <m/>
    <m/>
    <m/>
    <m/>
  </r>
  <r>
    <s v="Load Compare Spreads"/>
    <s v="ESDBLoad Compare Spreads46092.4020833333"/>
    <m/>
    <s v="Spreads comparison"/>
    <s v="MCPESDBLoad Compare SpreadsSpreads comparison"/>
    <s v="MCPESDBLoad Compare Spreads"/>
    <x v="1"/>
    <s v="For Rerun"/>
    <x v="0"/>
    <x v="745"/>
    <s v="Y"/>
    <m/>
    <m/>
    <m/>
    <n v="2602"/>
    <s v="ESDB"/>
    <s v="MCP"/>
    <s v="START Spreads comparison"/>
    <s v="END Spreads comparison"/>
    <d v="2026-03-11T09:39:00"/>
    <d v="2026-03-11T09:40:00"/>
    <d v="2026-03-11T09:41:00"/>
    <s v="NULL"/>
    <s v="Completed"/>
    <x v="90"/>
    <n v="1"/>
    <s v="Spreads comparison"/>
    <n v="0.02"/>
    <n v="0.02"/>
    <n v="0"/>
    <n v="0.02"/>
    <n v="0.04"/>
    <n v="0.04"/>
    <m/>
    <m/>
    <n v="0.02"/>
    <n v="0.02"/>
    <n v="0"/>
    <n v="0.04"/>
    <n v="0.04"/>
    <m/>
    <m/>
    <m/>
    <m/>
    <m/>
    <m/>
    <m/>
    <m/>
    <m/>
    <m/>
    <m/>
    <m/>
    <m/>
  </r>
  <r>
    <s v="Load Pos"/>
    <s v="ESDBLoad Pos46092.4034722222"/>
    <m/>
    <s v="load"/>
    <s v="MCPESDBLoad Posload"/>
    <s v="MCPESDBLoad Pos"/>
    <x v="0"/>
    <s v="Completed"/>
    <x v="0"/>
    <x v="746"/>
    <s v="Y"/>
    <m/>
    <m/>
    <m/>
    <n v="2602"/>
    <s v="ESDB"/>
    <s v="MCP"/>
    <s v="START load"/>
    <s v="END load"/>
    <d v="2026-03-11T09:41:00"/>
    <d v="2026-03-11T10:08:00"/>
    <d v="2026-03-11T10:08:00"/>
    <s v="NULL"/>
    <s v="Completed"/>
    <x v="91"/>
    <n v="1"/>
    <s v="load"/>
    <n v="0.45"/>
    <n v="0.45"/>
    <n v="0"/>
    <n v="0"/>
    <n v="0.45"/>
    <n v="0.45"/>
    <m/>
    <m/>
    <n v="0.45"/>
    <n v="0"/>
    <n v="0"/>
    <n v="0.45"/>
    <n v="0.45"/>
    <m/>
    <m/>
    <m/>
    <m/>
    <m/>
    <m/>
    <m/>
    <m/>
    <m/>
    <m/>
    <m/>
    <m/>
    <m/>
  </r>
  <r>
    <s v="CSRBB Planning"/>
    <s v="NLBTRCSRBB Planning46092.4118055556"/>
    <m/>
    <s v="import CSRBB strategies"/>
    <s v="MCPNLBTRCSRBB Planningimport CSRBB strategies"/>
    <s v="MCPNLBTRCSRBB Planning"/>
    <x v="1"/>
    <s v="For Rerun"/>
    <x v="0"/>
    <x v="747"/>
    <s v="Y"/>
    <m/>
    <m/>
    <m/>
    <n v="2602"/>
    <s v="NLBTR"/>
    <s v="MCP"/>
    <s v="START import CSRBB strategies"/>
    <s v="END import CSRBB strategies"/>
    <d v="2026-03-11T09:53:00"/>
    <d v="2026-03-11T13:42:00"/>
    <d v="2026-03-11T13:42:00"/>
    <s v="NULL"/>
    <s v="Completed"/>
    <x v="238"/>
    <n v="1"/>
    <s v="import CSRBB strategies"/>
    <n v="3.82"/>
    <n v="3.82"/>
    <n v="0"/>
    <n v="0"/>
    <n v="3.82"/>
    <n v="3.82"/>
    <m/>
    <m/>
    <n v="3.82"/>
    <n v="0"/>
    <n v="0"/>
    <n v="3.82"/>
    <n v="3.82"/>
    <m/>
    <m/>
    <m/>
    <m/>
    <m/>
    <m/>
    <m/>
    <m/>
    <m/>
    <m/>
    <m/>
    <m/>
    <m/>
  </r>
  <r>
    <s v="Load Compare MP"/>
    <s v="BEDBLoad Compare MP46092.4138888889"/>
    <m/>
    <s v="load Model parameters"/>
    <s v="MCPBEDBLoad Compare MPload Model parameters"/>
    <s v="MCPBEDBLoad Compare MP"/>
    <x v="0"/>
    <s v="Completed"/>
    <x v="0"/>
    <x v="748"/>
    <s v="Y"/>
    <m/>
    <m/>
    <m/>
    <n v="2602"/>
    <s v="BEDB"/>
    <s v="MCP"/>
    <s v="START load Model parameters"/>
    <s v="END load Model parameters"/>
    <d v="2026-03-11T09:56:00"/>
    <d v="2026-03-11T09:59:00"/>
    <d v="2026-03-11T09:59:00"/>
    <s v="NULL"/>
    <s v="Completed"/>
    <x v="239"/>
    <n v="2"/>
    <s v="load Model parameters"/>
    <n v="0.05"/>
    <n v="0"/>
    <n v="0.05"/>
    <n v="0"/>
    <n v="0"/>
    <n v="0.05"/>
    <m/>
    <m/>
    <n v="0"/>
    <n v="0"/>
    <n v="0.05"/>
    <n v="0"/>
    <n v="0.05"/>
    <m/>
    <m/>
    <m/>
    <m/>
    <m/>
    <m/>
    <m/>
    <m/>
    <m/>
    <m/>
    <m/>
    <m/>
    <m/>
  </r>
  <r>
    <s v="Load Compare MP"/>
    <s v="BEDBLoad Compare MP46092.4159722222"/>
    <m/>
    <s v="Model parameters comparison"/>
    <s v="MCPBEDBLoad Compare MPModel parameters comparison"/>
    <s v="MCPBEDBLoad Compare MP"/>
    <x v="0"/>
    <s v="Completed"/>
    <x v="0"/>
    <x v="749"/>
    <s v="Y"/>
    <m/>
    <m/>
    <m/>
    <n v="2602"/>
    <s v="BEDB"/>
    <s v="MCP"/>
    <s v="START Model parameters comparison"/>
    <s v="END Model parameters comparison"/>
    <d v="2026-03-11T09:59:00"/>
    <d v="2026-03-11T09:59:00"/>
    <d v="2026-03-11T10:12:00"/>
    <s v="NULL"/>
    <s v="Completed"/>
    <x v="239"/>
    <n v="2"/>
    <s v="Model parameters comparison"/>
    <n v="0"/>
    <n v="0"/>
    <n v="0"/>
    <n v="0"/>
    <n v="0"/>
    <n v="0"/>
    <m/>
    <m/>
    <n v="0"/>
    <n v="0"/>
    <n v="0"/>
    <n v="0"/>
    <n v="0"/>
    <m/>
    <m/>
    <m/>
    <m/>
    <m/>
    <m/>
    <m/>
    <m/>
    <m/>
    <m/>
    <m/>
    <m/>
    <m/>
  </r>
  <r>
    <s v="GAP"/>
    <s v="LUDBGAP46092.4180555556"/>
    <m/>
    <s v="gap planning"/>
    <s v="MCPLUDBGAPgap planning"/>
    <s v="MCPLUDBGAP"/>
    <x v="1"/>
    <s v="For Rerun"/>
    <x v="0"/>
    <x v="750"/>
    <s v="Y"/>
    <m/>
    <m/>
    <m/>
    <n v="2602"/>
    <s v="LUDB"/>
    <s v="MCP"/>
    <s v="START gap planning"/>
    <s v="END gap planning"/>
    <d v="2026-03-11T10:02:00"/>
    <d v="2026-03-11T10:42:00"/>
    <d v="2026-03-11T12:53:00"/>
    <s v="NULL"/>
    <s v="Completed"/>
    <x v="117"/>
    <n v="1"/>
    <s v="gap planning"/>
    <n v="0.67"/>
    <n v="0.67"/>
    <n v="0"/>
    <n v="2.1800000000000002"/>
    <n v="2.85"/>
    <n v="2.85"/>
    <m/>
    <m/>
    <n v="0.67"/>
    <n v="2.1800000000000002"/>
    <n v="0"/>
    <n v="2.85"/>
    <n v="2.85"/>
    <m/>
    <m/>
    <m/>
    <m/>
    <m/>
    <m/>
    <m/>
    <m/>
    <m/>
    <m/>
    <m/>
    <m/>
    <m/>
  </r>
  <r>
    <s v="CSRBB Planning"/>
    <s v="TRDBCSRBB Planning46092.4201388889"/>
    <m/>
    <s v="export to ara CSRBB Planning"/>
    <s v="MCPTRDBCSRBB Planningexport to ara CSRBB Planning"/>
    <s v="MCPTRDBCSRBB Planning"/>
    <x v="0"/>
    <s v="Completed"/>
    <x v="0"/>
    <x v="751"/>
    <s v="Y"/>
    <m/>
    <m/>
    <m/>
    <n v="2602"/>
    <s v="TRDB"/>
    <s v="MCP"/>
    <s v="START export to ara CSRBB Planning"/>
    <s v="END export to ara CSRBB Planning"/>
    <d v="2026-03-11T10:05:00"/>
    <d v="2026-03-11T10:05:00"/>
    <d v="2026-03-11T10:06:00"/>
    <s v="NULL"/>
    <s v="Completed"/>
    <x v="231"/>
    <n v="1"/>
    <s v="export to ara CSRBB Planning"/>
    <n v="0"/>
    <n v="0"/>
    <n v="0"/>
    <n v="0"/>
    <n v="0"/>
    <n v="0"/>
    <m/>
    <m/>
    <n v="0"/>
    <n v="0"/>
    <n v="0"/>
    <n v="0"/>
    <n v="0"/>
    <m/>
    <m/>
    <m/>
    <m/>
    <m/>
    <m/>
    <m/>
    <m/>
    <m/>
    <m/>
    <m/>
    <m/>
    <m/>
  </r>
  <r>
    <s v="EC"/>
    <s v="TRDBEC46092.4208333333"/>
    <m/>
    <s v="Light Maintenance ing-ec valuation"/>
    <s v="MCPTRDBECLight Maintenance ing-ec valuation"/>
    <s v="MCPTRDBEC"/>
    <x v="0"/>
    <s v="Completed"/>
    <x v="0"/>
    <x v="752"/>
    <s v="Y"/>
    <m/>
    <m/>
    <m/>
    <n v="2602"/>
    <s v="TRDB"/>
    <s v="MCP"/>
    <s v="START Light Maintenance ing-ec valuation"/>
    <s v="END Light Maintenance ing-ec valuation"/>
    <d v="2026-03-11T10:06:00"/>
    <d v="2026-03-11T10:11:00"/>
    <d v="2026-03-11T10:11:00"/>
    <s v="NULL"/>
    <s v="Completed"/>
    <x v="240"/>
    <n v="1"/>
    <s v="Light Maintenance ing-ec valuation"/>
    <n v="0.08"/>
    <n v="0"/>
    <n v="0.08"/>
    <n v="0"/>
    <n v="0"/>
    <n v="0.08"/>
    <m/>
    <m/>
    <n v="0"/>
    <n v="0"/>
    <n v="0.08"/>
    <n v="0"/>
    <n v="0.08"/>
    <m/>
    <m/>
    <m/>
    <m/>
    <m/>
    <m/>
    <m/>
    <m/>
    <m/>
    <m/>
    <m/>
    <m/>
    <m/>
  </r>
  <r>
    <s v="Load Pos"/>
    <s v="ESDBLoad Pos46092.4222222222"/>
    <m/>
    <s v="load NTG"/>
    <s v="MCPESDBLoad Posload NTG"/>
    <s v="MCPESDBLoad Pos"/>
    <x v="0"/>
    <s v="Completed"/>
    <x v="0"/>
    <x v="753"/>
    <s v="Y"/>
    <m/>
    <m/>
    <m/>
    <n v="2602"/>
    <s v="ESDB"/>
    <s v="MCP"/>
    <s v="START load NTG"/>
    <s v="END load NTG"/>
    <d v="2026-03-11T10:08:00"/>
    <d v="2026-03-11T10:26:00"/>
    <d v="2026-03-11T10:26:00"/>
    <s v="NULL"/>
    <s v="Completed"/>
    <x v="91"/>
    <n v="1"/>
    <s v="load NTG"/>
    <n v="0.3"/>
    <n v="0.3"/>
    <n v="0"/>
    <n v="0"/>
    <n v="0.3"/>
    <n v="0.3"/>
    <m/>
    <m/>
    <n v="0.3"/>
    <n v="0"/>
    <n v="0"/>
    <n v="0.3"/>
    <n v="0.3"/>
    <m/>
    <m/>
    <m/>
    <m/>
    <m/>
    <m/>
    <m/>
    <m/>
    <m/>
    <m/>
    <m/>
    <m/>
    <m/>
  </r>
  <r>
    <s v="EC"/>
    <s v="TRDBEC46092.4243055556"/>
    <m/>
    <s v="ing-ec valuation"/>
    <s v="MCPTRDBECing-ec valuation"/>
    <s v="MCPTRDBEC"/>
    <x v="0"/>
    <s v="Failed"/>
    <x v="0"/>
    <x v="754"/>
    <s v="Y"/>
    <m/>
    <m/>
    <m/>
    <n v="2602"/>
    <s v="TRDB"/>
    <s v="MCP"/>
    <s v="START ing-ec valuation"/>
    <s v="NULL"/>
    <d v="2026-03-11T10:11:00"/>
    <d v="2026-03-11T10:15:00"/>
    <d v="2026-03-11T10:39:00"/>
    <s v="Exception Info: Workflow finished with errors. (line: 48)  "/>
    <s v="Failed"/>
    <x v="240"/>
    <n v="1"/>
    <s v="ing-ec valuation"/>
    <n v="7.0000000000000007E-2"/>
    <n v="7.0000000000000007E-2"/>
    <n v="0"/>
    <n v="0.4"/>
    <n v="0.47"/>
    <n v="0.47"/>
    <m/>
    <m/>
    <n v="7.0000000000000007E-2"/>
    <n v="0.4"/>
    <n v="0"/>
    <n v="0.47"/>
    <n v="0.47"/>
    <m/>
    <m/>
    <m/>
    <m/>
    <m/>
    <m/>
    <m/>
    <m/>
    <m/>
    <m/>
    <m/>
    <m/>
    <m/>
  </r>
  <r>
    <s v="Valuation (NPV)"/>
    <s v="BEDBValuation (NPV)46092.425"/>
    <m/>
    <s v="portfolio valuation run"/>
    <s v="MCPBEDBValuation (NPV)portfolio valuation run"/>
    <s v="MCPBEDBValuation (NPV)"/>
    <x v="0"/>
    <s v="Completed"/>
    <x v="0"/>
    <x v="755"/>
    <s v="Y"/>
    <m/>
    <m/>
    <m/>
    <n v="2602"/>
    <s v="BEDB"/>
    <s v="MCP"/>
    <s v="START portfolio valuation run"/>
    <s v="END portfolio valuation run"/>
    <d v="2026-03-11T10:12:00"/>
    <d v="2026-03-11T18:49:00"/>
    <d v="2026-03-11T18:49:00"/>
    <s v="NULL"/>
    <s v="Completed"/>
    <x v="92"/>
    <n v="2"/>
    <s v="portfolio valuation run"/>
    <n v="8.6199999999999992"/>
    <n v="0"/>
    <n v="8.6199999999999992"/>
    <n v="0"/>
    <n v="0"/>
    <n v="8.6199999999999992"/>
    <m/>
    <m/>
    <n v="0"/>
    <n v="0"/>
    <n v="8.6199999999999992"/>
    <n v="0"/>
    <n v="8.6199999999999992"/>
    <m/>
    <m/>
    <m/>
    <m/>
    <m/>
    <m/>
    <m/>
    <m/>
    <m/>
    <m/>
    <m/>
    <m/>
    <m/>
  </r>
  <r>
    <s v="Planning (NII)"/>
    <s v="BEGTPlanning (NII)46092.4347222222"/>
    <m/>
    <s v="planning run exports"/>
    <s v="MCPBEGTPlanning (NII)planning run exports"/>
    <s v="MCPBEGTPlanning (NII)"/>
    <x v="1"/>
    <s v="For Rerun"/>
    <x v="0"/>
    <x v="756"/>
    <s v="Y"/>
    <m/>
    <m/>
    <m/>
    <n v="2602"/>
    <s v="BEGT"/>
    <s v="MCP"/>
    <s v="START planning run exports"/>
    <s v="END planning run exports"/>
    <d v="2026-03-11T10:26:00"/>
    <d v="2026-03-11T11:10:00"/>
    <d v="2026-03-12T10:20:00"/>
    <s v="NULL"/>
    <s v="Completed"/>
    <x v="241"/>
    <n v="5"/>
    <s v="planning run exports"/>
    <n v="0.73"/>
    <n v="0.73"/>
    <n v="0"/>
    <n v="12.17"/>
    <n v="12.9"/>
    <n v="12.9"/>
    <m/>
    <m/>
    <n v="0.73"/>
    <n v="12.17"/>
    <n v="0"/>
    <n v="12.9"/>
    <n v="12.9"/>
    <m/>
    <m/>
    <m/>
    <m/>
    <m/>
    <m/>
    <m/>
    <m/>
    <m/>
    <m/>
    <m/>
    <m/>
    <m/>
  </r>
  <r>
    <s v="Load Pos"/>
    <s v="ESDBLoad Pos46092.4347222222"/>
    <m/>
    <s v="Stratification"/>
    <s v="MCPESDBLoad PosStratification"/>
    <s v="MCPESDBLoad Pos"/>
    <x v="0"/>
    <s v="Completed"/>
    <x v="0"/>
    <x v="757"/>
    <s v="Y"/>
    <m/>
    <m/>
    <m/>
    <n v="2602"/>
    <s v="ESDB"/>
    <s v="MCP"/>
    <s v="START Stratification"/>
    <s v="END Stratification"/>
    <d v="2026-03-11T10:26:00"/>
    <d v="2026-03-11T10:33:00"/>
    <d v="2026-03-11T10:34:00"/>
    <s v="NULL"/>
    <s v="Completed"/>
    <x v="91"/>
    <n v="1"/>
    <s v="Stratification"/>
    <n v="0.12"/>
    <n v="0.12"/>
    <n v="0"/>
    <n v="0.02"/>
    <n v="0.14000000000000001"/>
    <n v="0.14000000000000001"/>
    <m/>
    <m/>
    <n v="0.12"/>
    <n v="0.02"/>
    <n v="0"/>
    <n v="0.14000000000000001"/>
    <n v="0.14000000000000001"/>
    <m/>
    <m/>
    <m/>
    <m/>
    <m/>
    <m/>
    <m/>
    <m/>
    <m/>
    <m/>
    <m/>
    <m/>
    <m/>
  </r>
  <r>
    <s v="POS MCP Export"/>
    <s v="ESDBPOS MCP Export46092.4402777778"/>
    <m/>
    <s v="Position report OLAP exports"/>
    <s v="MCPESDBPOS MCP ExportPosition report OLAP exports"/>
    <s v="MCPESDBPOS MCP Export"/>
    <x v="0"/>
    <s v="Completed"/>
    <x v="0"/>
    <x v="758"/>
    <s v="N"/>
    <m/>
    <m/>
    <m/>
    <n v="2602"/>
    <s v="ESDB"/>
    <s v="MCP"/>
    <s v="START Position report OLAP exports"/>
    <s v="END Position report OLAP exports"/>
    <d v="2026-03-11T10:34:00"/>
    <d v="2026-03-11T10:44:00"/>
    <d v="2026-03-11T10:45:00"/>
    <s v="NULL"/>
    <s v="Completed"/>
    <x v="142"/>
    <n v="1"/>
    <s v="Position report OLAP exports"/>
    <n v="0.17"/>
    <n v="0.17"/>
    <n v="0"/>
    <n v="0.02"/>
    <n v="0.19"/>
    <n v="0.19"/>
    <m/>
    <m/>
    <n v="0.17"/>
    <n v="0.02"/>
    <n v="0"/>
    <n v="0.19"/>
    <n v="0.19"/>
    <m/>
    <m/>
    <m/>
    <m/>
    <m/>
    <m/>
    <m/>
    <m/>
    <m/>
    <m/>
    <m/>
    <m/>
    <m/>
  </r>
  <r>
    <s v="EC"/>
    <s v="ITDBEC46092.4423611111"/>
    <m/>
    <s v="ing-ec valuation"/>
    <s v="MCPITDBECing-ec valuation"/>
    <s v="MCPITDBEC"/>
    <x v="0"/>
    <s v="Stopped"/>
    <x v="0"/>
    <x v="759"/>
    <s v="Y"/>
    <m/>
    <m/>
    <m/>
    <n v="2602"/>
    <s v="ITDB"/>
    <s v="MCP"/>
    <s v="START ing-ec valuation"/>
    <s v="NULL"/>
    <d v="2026-03-11T10:37:00"/>
    <s v="NULL"/>
    <d v="2026-03-11T13:56:00"/>
    <s v="NULL"/>
    <s v="Stopped"/>
    <x v="195"/>
    <n v="1"/>
    <s v="ing-ec valuation"/>
    <s v="NULL"/>
    <n v="0"/>
    <s v="NULL"/>
    <n v="0"/>
    <n v="0"/>
    <s v="NULL"/>
    <m/>
    <m/>
    <n v="0"/>
    <n v="0"/>
    <s v="NULL"/>
    <n v="0"/>
    <s v="NULL"/>
    <m/>
    <m/>
    <m/>
    <m/>
    <m/>
    <m/>
    <m/>
    <m/>
    <m/>
    <m/>
    <m/>
    <m/>
    <m/>
  </r>
  <r>
    <s v="EC"/>
    <s v="TRDBEC46092.44375"/>
    <m/>
    <s v="Light Maintenance ing-ec valuation"/>
    <s v="MCPTRDBECLight Maintenance ing-ec valuation"/>
    <s v="MCPTRDBEC"/>
    <x v="0"/>
    <s v="Completed"/>
    <x v="0"/>
    <x v="760"/>
    <s v="Y"/>
    <m/>
    <m/>
    <m/>
    <n v="2602"/>
    <s v="TRDB"/>
    <s v="MCP"/>
    <s v="START Light Maintenance ing-ec valuation"/>
    <s v="END Light Maintenance ing-ec valuation"/>
    <d v="2026-03-11T10:39:00"/>
    <d v="2026-03-11T10:43:00"/>
    <d v="2026-03-11T10:43:00"/>
    <s v="NULL"/>
    <s v="Completed"/>
    <x v="240"/>
    <n v="2"/>
    <s v="Light Maintenance ing-ec valuation"/>
    <n v="7.0000000000000007E-2"/>
    <n v="0"/>
    <n v="7.0000000000000007E-2"/>
    <n v="0"/>
    <n v="0"/>
    <n v="7.0000000000000007E-2"/>
    <m/>
    <m/>
    <n v="0"/>
    <n v="0"/>
    <n v="7.0000000000000007E-2"/>
    <n v="0"/>
    <n v="7.0000000000000007E-2"/>
    <m/>
    <m/>
    <m/>
    <m/>
    <m/>
    <m/>
    <m/>
    <m/>
    <m/>
    <m/>
    <m/>
    <m/>
    <m/>
  </r>
  <r>
    <s v="EC"/>
    <s v="TRDBEC46092.4465277778"/>
    <m/>
    <s v="ing-ec valuation"/>
    <s v="MCPTRDBECing-ec valuation"/>
    <s v="MCPTRDBEC"/>
    <x v="0"/>
    <s v="Completed"/>
    <x v="0"/>
    <x v="761"/>
    <s v="Y"/>
    <m/>
    <m/>
    <m/>
    <n v="2602"/>
    <s v="TRDB"/>
    <s v="MCP"/>
    <s v="START ing-ec valuation"/>
    <s v="END ing-ec valuation"/>
    <d v="2026-03-11T10:43:00"/>
    <d v="2026-03-11T12:50:00"/>
    <d v="2026-03-11T12:50:00"/>
    <s v="NULL"/>
    <s v="Completed"/>
    <x v="240"/>
    <n v="2"/>
    <s v="ing-ec valuation"/>
    <n v="2.12"/>
    <n v="0"/>
    <n v="2.12"/>
    <n v="0"/>
    <n v="0"/>
    <n v="2.12"/>
    <m/>
    <m/>
    <n v="0"/>
    <n v="0"/>
    <n v="2.12"/>
    <n v="0"/>
    <n v="2.12"/>
    <m/>
    <m/>
    <m/>
    <m/>
    <m/>
    <m/>
    <m/>
    <m/>
    <m/>
    <m/>
    <m/>
    <m/>
    <m/>
  </r>
  <r>
    <s v="Valuation (NPV)"/>
    <s v="ESDBValuation (NPV)46092.4479166667"/>
    <m/>
    <s v="portfolio valuation run"/>
    <s v="MCPESDBValuation (NPV)portfolio valuation run"/>
    <s v="MCPESDBValuation (NPV)"/>
    <x v="1"/>
    <s v="For Rerun"/>
    <x v="0"/>
    <x v="762"/>
    <s v="Y"/>
    <m/>
    <m/>
    <m/>
    <n v="2602"/>
    <s v="ESDB"/>
    <s v="MCP"/>
    <s v="START portfolio valuation run"/>
    <s v="NULL"/>
    <d v="2026-03-11T10:45:00"/>
    <s v="NULL"/>
    <d v="2026-03-11T11:54:00"/>
    <s v="NULL"/>
    <s v="Stopped"/>
    <x v="92"/>
    <n v="1"/>
    <s v="portfolio valuation run"/>
    <s v="NULL"/>
    <n v="0"/>
    <s v="NULL"/>
    <n v="0"/>
    <n v="0"/>
    <s v="NULL"/>
    <m/>
    <m/>
    <n v="0"/>
    <n v="0"/>
    <s v="NULL"/>
    <n v="0"/>
    <s v="NULL"/>
    <m/>
    <m/>
    <m/>
    <m/>
    <m/>
    <m/>
    <m/>
    <m/>
    <m/>
    <m/>
    <m/>
    <m/>
    <m/>
  </r>
  <r>
    <s v="Copy DB with Runs"/>
    <s v="PLDBCopy DB with Runs46092.4527777778"/>
    <m/>
    <s v="copy from"/>
    <s v="MCPPLDBCopy DB with Runscopy from"/>
    <s v="MCPPLDBCopy DB with Runs"/>
    <x v="0"/>
    <s v="Completed"/>
    <x v="0"/>
    <x v="763"/>
    <s v="N"/>
    <m/>
    <m/>
    <m/>
    <n v="2602"/>
    <s v="PLDB"/>
    <s v="MCP"/>
    <s v="START copy from"/>
    <s v="END copy from"/>
    <d v="2026-03-11T10:52:00"/>
    <d v="2026-03-11T11:02:00"/>
    <d v="2026-03-11T12:19:00"/>
    <s v="NULL"/>
    <s v="Completed"/>
    <x v="242"/>
    <n v="1"/>
    <s v="copy from"/>
    <n v="0.17"/>
    <n v="0"/>
    <n v="0.17"/>
    <n v="0"/>
    <n v="0"/>
    <n v="0.17"/>
    <m/>
    <m/>
    <n v="0"/>
    <n v="0"/>
    <n v="0.17"/>
    <n v="0"/>
    <n v="0.17"/>
    <m/>
    <m/>
    <m/>
    <m/>
    <m/>
    <m/>
    <m/>
    <m/>
    <m/>
    <m/>
    <m/>
    <m/>
    <m/>
  </r>
  <r>
    <s v="Copy DB with Runs"/>
    <s v="DEDBCopy DB with Runs46092.4770833333"/>
    <m/>
    <s v="copy from"/>
    <s v="MCPDEDBCopy DB with Runscopy from"/>
    <s v="MCPDEDBCopy DB with Runs"/>
    <x v="1"/>
    <s v="For Rerun"/>
    <x v="0"/>
    <x v="764"/>
    <s v="N"/>
    <m/>
    <m/>
    <m/>
    <n v="2602"/>
    <s v="DEDB"/>
    <s v="MCP"/>
    <s v="START copy from"/>
    <s v="END copy from"/>
    <d v="2026-03-11T11:27:00"/>
    <d v="2026-03-11T11:35:00"/>
    <d v="2026-03-11T13:06:00"/>
    <s v="NULL"/>
    <s v="Completed"/>
    <x v="243"/>
    <n v="2"/>
    <s v="copy from"/>
    <n v="0.13"/>
    <n v="0.13"/>
    <n v="0"/>
    <n v="1.52"/>
    <n v="1.65"/>
    <n v="1.65"/>
    <m/>
    <m/>
    <n v="0.13"/>
    <n v="1.52"/>
    <n v="0"/>
    <n v="1.65"/>
    <n v="1.65"/>
    <m/>
    <m/>
    <m/>
    <m/>
    <m/>
    <m/>
    <m/>
    <m/>
    <m/>
    <m/>
    <m/>
    <m/>
    <m/>
  </r>
  <r>
    <s v="Valuation (NPV)"/>
    <s v="ESDBValuation (NPV)46092.4958333333"/>
    <m/>
    <s v="portfolio valuation run"/>
    <s v="MCPESDBValuation (NPV)portfolio valuation run"/>
    <s v="MCPESDBValuation (NPV)"/>
    <x v="1"/>
    <s v="For Rerun"/>
    <x v="0"/>
    <x v="765"/>
    <s v="Y"/>
    <m/>
    <m/>
    <m/>
    <n v="2602"/>
    <s v="ESDB"/>
    <s v="MCP"/>
    <s v="START portfolio valuation run"/>
    <s v="NULL"/>
    <d v="2026-03-11T11:54:00"/>
    <d v="2026-03-11T12:21:00"/>
    <d v="2026-03-11T13:03:00"/>
    <s v="NULL"/>
    <s v="Stopped"/>
    <x v="92"/>
    <n v="2"/>
    <s v="portfolio valuation run"/>
    <n v="0.45"/>
    <n v="0.45"/>
    <n v="0"/>
    <n v="0.7"/>
    <n v="1.1499999999999999"/>
    <n v="1.1499999999999999"/>
    <m/>
    <m/>
    <n v="0.45"/>
    <n v="0.7"/>
    <n v="0"/>
    <n v="1.1499999999999999"/>
    <n v="1.1499999999999999"/>
    <m/>
    <m/>
    <m/>
    <m/>
    <m/>
    <m/>
    <m/>
    <m/>
    <m/>
    <m/>
    <m/>
    <m/>
    <m/>
  </r>
  <r>
    <s v="ICDB"/>
    <s v="ICDBICDB46092.5020833333"/>
    <m/>
    <s v="CSRBB Valuation | NLWB_Lending | Live on ALM Core"/>
    <s v="MCPICDBICDBCSRBB Valuation | NLWB_Lending | Live on ALM Core"/>
    <s v="MCPICDBICDB"/>
    <x v="0"/>
    <s v="Completed"/>
    <x v="0"/>
    <x v="766"/>
    <s v="Y"/>
    <m/>
    <m/>
    <m/>
    <n v="2602"/>
    <s v="ICDB"/>
    <s v="MCP"/>
    <s v="START CSRBB Valuation | NLWB_Lending | Live on ALM Core"/>
    <s v="END CSRBB Valuation | NLWB_Lending | Live on ALM Core"/>
    <d v="2026-03-11T12:03:00"/>
    <d v="2026-03-11T12:16:00"/>
    <d v="2026-03-11T12:16:00"/>
    <s v="NULL"/>
    <s v="Completed"/>
    <x v="244"/>
    <n v="1"/>
    <s v="CSRBB Valuation | NLWB_Lending | Live on ALM Core"/>
    <n v="0.22"/>
    <n v="0"/>
    <n v="0.22"/>
    <n v="0"/>
    <n v="0"/>
    <n v="0.22"/>
    <m/>
    <m/>
    <n v="0"/>
    <n v="0"/>
    <n v="0.22"/>
    <n v="0"/>
    <n v="0.22"/>
    <m/>
    <m/>
    <m/>
    <m/>
    <m/>
    <m/>
    <m/>
    <m/>
    <m/>
    <m/>
    <m/>
    <m/>
    <m/>
  </r>
  <r>
    <s v="ICDB"/>
    <s v="ICDBICDB46092.5111111111"/>
    <m/>
    <s v="Super Light Maintenance"/>
    <s v="MCPICDBICDBSuper Light Maintenance"/>
    <s v="MCPICDBICDB"/>
    <x v="0"/>
    <s v="Completed"/>
    <x v="0"/>
    <x v="767"/>
    <s v="Y"/>
    <m/>
    <m/>
    <m/>
    <n v="2602"/>
    <s v="ICDB"/>
    <s v="MCP"/>
    <s v="START Super Light Maintenance"/>
    <s v="END Super Light Maintenance"/>
    <d v="2026-03-11T12:16:00"/>
    <d v="2026-03-11T12:18:00"/>
    <d v="2026-03-11T12:18:00"/>
    <s v="NULL"/>
    <s v="Completed"/>
    <x v="244"/>
    <n v="22"/>
    <s v="Super Light Maintenance"/>
    <n v="0.03"/>
    <n v="0"/>
    <n v="0.03"/>
    <n v="0"/>
    <n v="0"/>
    <n v="0.03"/>
    <m/>
    <m/>
    <n v="0"/>
    <n v="0"/>
    <n v="0.03"/>
    <n v="0"/>
    <n v="0.03"/>
    <m/>
    <m/>
    <m/>
    <m/>
    <m/>
    <m/>
    <m/>
    <m/>
    <m/>
    <m/>
    <m/>
    <m/>
    <m/>
  </r>
  <r>
    <s v="ICDB"/>
    <s v="ICDBICDB46092.5125"/>
    <m/>
    <s v="CSRBB Valuation | London | Live on ALM Core"/>
    <s v="MCPICDBICDBCSRBB Valuation | London | Live on ALM Core"/>
    <s v="MCPICDBICDB"/>
    <x v="0"/>
    <s v="Completed"/>
    <x v="0"/>
    <x v="768"/>
    <s v="Y"/>
    <m/>
    <m/>
    <m/>
    <n v="2602"/>
    <s v="ICDB"/>
    <s v="MCP"/>
    <s v="START CSRBB Valuation | London | Live on ALM Core"/>
    <s v="END CSRBB Valuation | London | Live on ALM Core"/>
    <d v="2026-03-11T12:18:00"/>
    <d v="2026-03-11T12:28:00"/>
    <d v="2026-03-11T12:28:00"/>
    <s v="NULL"/>
    <s v="Completed"/>
    <x v="244"/>
    <n v="1"/>
    <s v="CSRBB Valuation | London | Live on ALM Core"/>
    <n v="0.17"/>
    <n v="0.17"/>
    <n v="0"/>
    <n v="0"/>
    <n v="0.17"/>
    <n v="0.17"/>
    <m/>
    <m/>
    <n v="0.17"/>
    <n v="0"/>
    <n v="0"/>
    <n v="0.17"/>
    <n v="0.17"/>
    <m/>
    <m/>
    <m/>
    <m/>
    <m/>
    <m/>
    <m/>
    <m/>
    <m/>
    <m/>
    <m/>
    <m/>
    <m/>
  </r>
  <r>
    <s v="CSRBB Valuation"/>
    <s v="PLDBCSRBB Valuation46092.5131944444"/>
    <m/>
    <s v="CSRBB Portfolio Valuation"/>
    <s v="MCPPLDBCSRBB ValuationCSRBB Portfolio Valuation"/>
    <s v="MCPPLDBCSRBB Valuation"/>
    <x v="0"/>
    <s v="Completed"/>
    <x v="0"/>
    <x v="769"/>
    <s v="Y"/>
    <m/>
    <m/>
    <m/>
    <n v="2602"/>
    <s v="PLDB"/>
    <s v="MCP"/>
    <s v="START CSRBB Portfolio Valuation"/>
    <s v="END CSRBB Portfolio Valuation"/>
    <d v="2026-03-11T12:19:00"/>
    <d v="2026-03-11T13:07:00"/>
    <d v="2026-03-11T14:11:00"/>
    <s v="NULL"/>
    <s v="Completed"/>
    <x v="145"/>
    <n v="1"/>
    <s v="CSRBB Portfolio Valuation"/>
    <n v="0.8"/>
    <n v="0"/>
    <n v="0.8"/>
    <n v="0"/>
    <n v="0"/>
    <n v="0.8"/>
    <m/>
    <m/>
    <n v="0"/>
    <n v="0"/>
    <n v="0.8"/>
    <n v="0"/>
    <n v="0.8"/>
    <m/>
    <m/>
    <m/>
    <m/>
    <m/>
    <m/>
    <m/>
    <m/>
    <m/>
    <m/>
    <m/>
    <m/>
    <m/>
  </r>
  <r>
    <s v="ICDB"/>
    <s v="ICDBICDB46092.5194444444"/>
    <m/>
    <s v="Super Light Maintenance"/>
    <s v="MCPICDBICDBSuper Light Maintenance"/>
    <s v="MCPICDBICDB"/>
    <x v="0"/>
    <s v="Completed"/>
    <x v="0"/>
    <x v="770"/>
    <s v="Y"/>
    <m/>
    <m/>
    <m/>
    <n v="2602"/>
    <s v="ICDB"/>
    <s v="MCP"/>
    <s v="START Super Light Maintenance"/>
    <s v="END Super Light Maintenance"/>
    <d v="2026-03-11T12:28:00"/>
    <d v="2026-03-11T12:31:00"/>
    <d v="2026-03-11T12:31:00"/>
    <s v="NULL"/>
    <s v="Completed"/>
    <x v="244"/>
    <n v="23"/>
    <s v="Super Light Maintenance"/>
    <n v="0.05"/>
    <n v="0"/>
    <n v="0.05"/>
    <n v="0"/>
    <n v="0"/>
    <n v="0.05"/>
    <m/>
    <m/>
    <n v="0"/>
    <n v="0"/>
    <n v="0.05"/>
    <n v="0"/>
    <n v="0.05"/>
    <m/>
    <m/>
    <m/>
    <m/>
    <m/>
    <m/>
    <m/>
    <m/>
    <m/>
    <m/>
    <m/>
    <m/>
    <m/>
  </r>
  <r>
    <s v="ICDB"/>
    <s v="ICDBICDB46092.5215277778"/>
    <m/>
    <s v="CSRBB Valuation | Singapore | Live on ALM Core"/>
    <s v="MCPICDBICDBCSRBB Valuation | Singapore | Live on ALM Core"/>
    <s v="MCPICDBICDB"/>
    <x v="0"/>
    <s v="Completed"/>
    <x v="0"/>
    <x v="771"/>
    <s v="Y"/>
    <m/>
    <m/>
    <m/>
    <n v="2602"/>
    <s v="ICDB"/>
    <s v="MCP"/>
    <s v="START CSRBB Valuation | Singapore | Live on ALM Core"/>
    <s v="END CSRBB Valuation | Singapore | Live on ALM Core"/>
    <d v="2026-03-11T12:31:00"/>
    <d v="2026-03-11T12:53:00"/>
    <d v="2026-03-11T12:53:00"/>
    <s v="NULL"/>
    <s v="Completed"/>
    <x v="244"/>
    <n v="1"/>
    <s v="CSRBB Valuation | Singapore | Live on ALM Core"/>
    <n v="0.37"/>
    <n v="0.37"/>
    <n v="0"/>
    <n v="0"/>
    <n v="0.37"/>
    <n v="0.37"/>
    <m/>
    <m/>
    <n v="0.37"/>
    <n v="0"/>
    <n v="0"/>
    <n v="0.37"/>
    <n v="0.37"/>
    <m/>
    <m/>
    <m/>
    <m/>
    <m/>
    <m/>
    <m/>
    <m/>
    <m/>
    <m/>
    <m/>
    <m/>
    <m/>
  </r>
  <r>
    <s v="EC"/>
    <s v="TRDBEC46092.5347222222"/>
    <m/>
    <s v="ing-ec valuation QRM Report exports"/>
    <s v="MCPTRDBECing-ec valuation QRM Report exports"/>
    <s v="MCPTRDBEC"/>
    <x v="0"/>
    <s v="Completed"/>
    <x v="0"/>
    <x v="772"/>
    <s v="Y"/>
    <m/>
    <m/>
    <m/>
    <n v="2602"/>
    <s v="TRDB"/>
    <s v="MCP"/>
    <s v="START ing-ec valuation QRM Report exports"/>
    <s v="END ing-ec valuation QRM Report exports"/>
    <d v="2026-03-11T12:50:00"/>
    <d v="2026-03-11T12:53:00"/>
    <d v="2026-03-11T12:54:00"/>
    <s v="NULL"/>
    <s v="Completed"/>
    <x v="240"/>
    <n v="1"/>
    <s v="ing-ec valuation QRM Report exports"/>
    <n v="0.05"/>
    <n v="0"/>
    <n v="0.05"/>
    <n v="0"/>
    <n v="0"/>
    <n v="0.05"/>
    <m/>
    <m/>
    <n v="0"/>
    <n v="0"/>
    <n v="0.05"/>
    <n v="0"/>
    <n v="0.05"/>
    <m/>
    <m/>
    <m/>
    <m/>
    <m/>
    <m/>
    <m/>
    <m/>
    <m/>
    <m/>
    <m/>
    <m/>
    <m/>
  </r>
  <r>
    <s v="Load Compare MP"/>
    <s v="LUDBLoad Compare MP46092.5368055556"/>
    <m/>
    <s v="load Model parameters"/>
    <s v="MCPLUDBLoad Compare MPload Model parameters"/>
    <s v="MCPLUDBLoad Compare MP"/>
    <x v="0"/>
    <s v="Completed"/>
    <x v="0"/>
    <x v="773"/>
    <s v="Y"/>
    <m/>
    <m/>
    <m/>
    <n v="2602"/>
    <s v="LUDB"/>
    <s v="MCP"/>
    <s v="START load Model parameters"/>
    <s v="END load Model parameters"/>
    <d v="2026-03-11T12:53:00"/>
    <d v="2026-03-11T12:56:00"/>
    <d v="2026-03-11T12:56:00"/>
    <s v="NULL"/>
    <s v="Completed"/>
    <x v="245"/>
    <n v="2"/>
    <s v="load Model parameters"/>
    <n v="0.05"/>
    <n v="0.05"/>
    <n v="0"/>
    <n v="0"/>
    <n v="0.05"/>
    <n v="0.05"/>
    <m/>
    <m/>
    <n v="0.05"/>
    <n v="0"/>
    <n v="0"/>
    <n v="0.05"/>
    <n v="0.05"/>
    <m/>
    <m/>
    <m/>
    <m/>
    <m/>
    <m/>
    <m/>
    <m/>
    <m/>
    <m/>
    <m/>
    <m/>
    <m/>
  </r>
  <r>
    <s v="ICDB"/>
    <s v="ICDBICDB46092.5368055556"/>
    <m/>
    <s v="Super Light Maintenance"/>
    <s v="MCPICDBICDBSuper Light Maintenance"/>
    <s v="MCPICDBICDB"/>
    <x v="0"/>
    <s v="Completed"/>
    <x v="0"/>
    <x v="774"/>
    <s v="Y"/>
    <m/>
    <m/>
    <m/>
    <n v="2602"/>
    <s v="ICDB"/>
    <s v="MCP"/>
    <s v="START Super Light Maintenance"/>
    <s v="END Super Light Maintenance"/>
    <d v="2026-03-11T12:53:00"/>
    <d v="2026-03-11T12:56:00"/>
    <d v="2026-03-11T12:56:00"/>
    <s v="NULL"/>
    <s v="Completed"/>
    <x v="244"/>
    <n v="24"/>
    <s v="Super Light Maintenance"/>
    <n v="0.05"/>
    <n v="0"/>
    <n v="0.05"/>
    <n v="0"/>
    <n v="0"/>
    <n v="0.05"/>
    <m/>
    <m/>
    <n v="0"/>
    <n v="0"/>
    <n v="0.05"/>
    <n v="0"/>
    <n v="0.05"/>
    <m/>
    <m/>
    <m/>
    <m/>
    <m/>
    <m/>
    <m/>
    <m/>
    <m/>
    <m/>
    <m/>
    <m/>
    <m/>
  </r>
  <r>
    <s v="KR"/>
    <s v="TRDBKR46092.5375"/>
    <m/>
    <s v="Light Maintenance bpv-kr valuation"/>
    <s v="MCPTRDBKRLight Maintenance bpv-kr valuation"/>
    <s v="MCPTRDBKR"/>
    <x v="0"/>
    <s v="Completed"/>
    <x v="0"/>
    <x v="775"/>
    <s v="Y"/>
    <m/>
    <m/>
    <m/>
    <n v="2602"/>
    <s v="TRDB"/>
    <s v="MCP"/>
    <s v="START Light Maintenance bpv-kr valuation"/>
    <s v="END Light Maintenance bpv-kr valuation"/>
    <d v="2026-03-11T12:54:00"/>
    <d v="2026-03-11T12:58:00"/>
    <d v="2026-03-11T12:58:00"/>
    <s v="NULL"/>
    <s v="Completed"/>
    <x v="246"/>
    <n v="1"/>
    <s v="Light Maintenance bpv-kr valuation"/>
    <n v="7.0000000000000007E-2"/>
    <n v="0"/>
    <n v="7.0000000000000007E-2"/>
    <n v="0"/>
    <n v="0"/>
    <n v="7.0000000000000007E-2"/>
    <m/>
    <m/>
    <n v="0"/>
    <n v="0"/>
    <n v="7.0000000000000007E-2"/>
    <n v="0"/>
    <n v="7.0000000000000007E-2"/>
    <m/>
    <m/>
    <m/>
    <m/>
    <m/>
    <m/>
    <m/>
    <m/>
    <m/>
    <m/>
    <m/>
    <m/>
    <m/>
  </r>
  <r>
    <s v="ICDB"/>
    <s v="ICDBICDB46092.5388888889"/>
    <m/>
    <s v="CSRBB Valuation | Hong_Kong | Live on ALM Core"/>
    <s v="MCPICDBICDBCSRBB Valuation | Hong_Kong | Live on ALM Core"/>
    <s v="MCPICDBICDB"/>
    <x v="0"/>
    <s v="Completed"/>
    <x v="0"/>
    <x v="776"/>
    <s v="Y"/>
    <m/>
    <m/>
    <m/>
    <n v="2602"/>
    <s v="ICDB"/>
    <s v="MCP"/>
    <s v="START CSRBB Valuation | Hong_Kong | Live on ALM Core"/>
    <s v="END CSRBB Valuation | Hong_Kong | Live on ALM Core"/>
    <d v="2026-03-11T12:56:00"/>
    <d v="2026-03-11T13:26:00"/>
    <d v="2026-03-11T13:26:00"/>
    <s v="NULL"/>
    <s v="Completed"/>
    <x v="244"/>
    <n v="1"/>
    <s v="CSRBB Valuation | Hong_Kong | Live on ALM Core"/>
    <n v="0.5"/>
    <n v="0.5"/>
    <n v="0"/>
    <n v="0"/>
    <n v="0.5"/>
    <n v="0.5"/>
    <m/>
    <m/>
    <n v="0.5"/>
    <n v="0"/>
    <n v="0"/>
    <n v="0.5"/>
    <n v="0.5"/>
    <m/>
    <m/>
    <m/>
    <m/>
    <m/>
    <m/>
    <m/>
    <m/>
    <m/>
    <m/>
    <m/>
    <m/>
    <m/>
  </r>
  <r>
    <s v="Load Compare MP"/>
    <s v="LUDBLoad Compare MP46092.5388888889"/>
    <m/>
    <s v="Model parameters comparison"/>
    <s v="MCPLUDBLoad Compare MPModel parameters comparison"/>
    <s v="MCPLUDBLoad Compare MP"/>
    <x v="0"/>
    <s v="Completed"/>
    <x v="0"/>
    <x v="777"/>
    <s v="Y"/>
    <m/>
    <m/>
    <m/>
    <n v="2602"/>
    <s v="LUDB"/>
    <s v="MCP"/>
    <s v="START Model parameters comparison"/>
    <s v="END Model parameters comparison"/>
    <d v="2026-03-11T12:56:00"/>
    <d v="2026-03-11T12:56:00"/>
    <d v="2026-03-11T13:24:00"/>
    <s v="NULL"/>
    <s v="Completed"/>
    <x v="245"/>
    <n v="2"/>
    <s v="Model parameters comparison"/>
    <n v="0"/>
    <n v="0"/>
    <n v="0"/>
    <n v="0.47"/>
    <n v="0.47"/>
    <n v="0.47"/>
    <m/>
    <m/>
    <n v="0"/>
    <n v="0.47"/>
    <n v="0"/>
    <n v="0.47"/>
    <n v="0.47"/>
    <m/>
    <m/>
    <m/>
    <m/>
    <m/>
    <m/>
    <m/>
    <m/>
    <m/>
    <m/>
    <m/>
    <m/>
    <m/>
  </r>
  <r>
    <s v="KR"/>
    <s v="TRDBKR46092.5402777778"/>
    <m/>
    <s v="bpv-kr valuation"/>
    <s v="MCPTRDBKRbpv-kr valuation"/>
    <s v="MCPTRDBKR"/>
    <x v="0"/>
    <s v="Completed"/>
    <x v="0"/>
    <x v="778"/>
    <s v="Y"/>
    <m/>
    <m/>
    <m/>
    <n v="2602"/>
    <s v="TRDB"/>
    <s v="MCP"/>
    <s v="START bpv-kr valuation"/>
    <s v="END bpv-kr valuation"/>
    <d v="2026-03-11T12:58:00"/>
    <d v="2026-03-11T14:13:00"/>
    <d v="2026-03-11T14:13:00"/>
    <s v="NULL"/>
    <s v="Completed"/>
    <x v="246"/>
    <n v="1"/>
    <s v="bpv-kr valuation"/>
    <n v="1.25"/>
    <n v="0"/>
    <n v="1.25"/>
    <n v="0"/>
    <n v="0"/>
    <n v="1.25"/>
    <m/>
    <m/>
    <n v="0"/>
    <n v="0"/>
    <n v="1.25"/>
    <n v="0"/>
    <n v="1.25"/>
    <m/>
    <m/>
    <m/>
    <m/>
    <m/>
    <m/>
    <m/>
    <m/>
    <m/>
    <m/>
    <m/>
    <m/>
    <m/>
  </r>
  <r>
    <s v="Load to ARA"/>
    <s v="NLRBLoad to ARA46092.5402777778"/>
    <m/>
    <s v="export to ara ACC"/>
    <s v="MCPNLRBLoad to ARAexport to ara ACC"/>
    <s v="MCPNLRBLoad to ARA"/>
    <x v="0"/>
    <s v="Completed"/>
    <x v="0"/>
    <x v="779"/>
    <s v="N"/>
    <m/>
    <m/>
    <m/>
    <n v="2602"/>
    <s v="NLRB"/>
    <s v="MCP"/>
    <s v="START export to ara ACC"/>
    <s v="END export to ara ACC"/>
    <d v="2026-03-11T12:58:00"/>
    <d v="2026-03-11T12:58:00"/>
    <d v="2026-03-11T12:59:00"/>
    <s v="NULL"/>
    <s v="Completed"/>
    <x v="236"/>
    <n v="2"/>
    <s v="export to ara ACC"/>
    <n v="0"/>
    <n v="0"/>
    <n v="0"/>
    <n v="0"/>
    <n v="0"/>
    <n v="0"/>
    <m/>
    <m/>
    <n v="0"/>
    <n v="0"/>
    <n v="0"/>
    <n v="0"/>
    <n v="0"/>
    <m/>
    <m/>
    <m/>
    <m/>
    <m/>
    <m/>
    <m/>
    <m/>
    <m/>
    <m/>
    <m/>
    <m/>
    <m/>
  </r>
  <r>
    <s v="Planning (NII)"/>
    <s v="NLRBPlanning (NII)46092.5409722222"/>
    <m/>
    <s v="combined planning run"/>
    <s v="MCPNLRBPlanning (NII)combined planning run"/>
    <s v="MCPNLRBPlanning (NII)"/>
    <x v="0"/>
    <s v="Completed"/>
    <x v="0"/>
    <x v="780"/>
    <s v="Y"/>
    <m/>
    <m/>
    <m/>
    <n v="2602"/>
    <s v="NLRB"/>
    <s v="MCP"/>
    <s v="START combined planning run"/>
    <s v="END combined planning run"/>
    <d v="2026-03-11T12:59:00"/>
    <d v="2026-03-12T21:23:00"/>
    <d v="2026-03-12T21:23:00"/>
    <s v="NULL"/>
    <s v="Completed"/>
    <x v="247"/>
    <n v="1"/>
    <s v="combined planning run"/>
    <n v="32.4"/>
    <n v="32.4"/>
    <n v="0"/>
    <n v="0"/>
    <n v="32.4"/>
    <n v="32.4"/>
    <m/>
    <m/>
    <n v="32.4"/>
    <n v="0"/>
    <n v="0"/>
    <n v="32.4"/>
    <n v="32.4"/>
    <m/>
    <m/>
    <m/>
    <m/>
    <m/>
    <m/>
    <m/>
    <m/>
    <m/>
    <m/>
    <m/>
    <m/>
    <m/>
  </r>
  <r>
    <s v="Load Pos"/>
    <s v="ESDBLoad Pos46092.54375"/>
    <m/>
    <s v="load NTG"/>
    <s v="MCPESDBLoad Posload NTG"/>
    <s v="MCPESDBLoad Pos"/>
    <x v="0"/>
    <s v="Completed"/>
    <x v="0"/>
    <x v="781"/>
    <s v="Y"/>
    <m/>
    <m/>
    <m/>
    <n v="2602"/>
    <s v="ESDB"/>
    <s v="MCP"/>
    <s v="START load NTG"/>
    <s v="END load NTG"/>
    <d v="2026-03-11T13:03:00"/>
    <d v="2026-03-11T13:22:00"/>
    <d v="2026-03-11T13:22:00"/>
    <s v="NULL"/>
    <s v="Completed"/>
    <x v="248"/>
    <n v="2"/>
    <s v="load NTG"/>
    <n v="0.32"/>
    <n v="0.32"/>
    <n v="0"/>
    <n v="0"/>
    <n v="0.32"/>
    <n v="0.32"/>
    <m/>
    <m/>
    <n v="0.32"/>
    <n v="0"/>
    <n v="0"/>
    <n v="0.32"/>
    <n v="0.32"/>
    <m/>
    <m/>
    <m/>
    <m/>
    <m/>
    <m/>
    <m/>
    <m/>
    <m/>
    <m/>
    <m/>
    <m/>
    <m/>
  </r>
  <r>
    <s v="Import Strategies"/>
    <s v="DEDBImport Strategies46092.5458333333"/>
    <m/>
    <s v="import strategies Risk"/>
    <s v="MCPDEDBImport Strategiesimport strategies Risk"/>
    <s v="MCPDEDBImport Strategies"/>
    <x v="1"/>
    <s v="For Rerun"/>
    <x v="0"/>
    <x v="782"/>
    <s v="Y"/>
    <m/>
    <m/>
    <m/>
    <n v="2602"/>
    <s v="DEDB"/>
    <s v="MCP"/>
    <s v="START import strategies Risk"/>
    <s v="END import strategies Risk"/>
    <d v="2026-03-11T13:06:00"/>
    <d v="2026-03-11T13:08:00"/>
    <d v="2026-03-11T13:09:00"/>
    <s v="NULL"/>
    <s v="Completed"/>
    <x v="249"/>
    <n v="1"/>
    <s v="import strategies Risk"/>
    <n v="0.03"/>
    <n v="0.03"/>
    <n v="0"/>
    <n v="0.02"/>
    <n v="0.05"/>
    <n v="0.05"/>
    <m/>
    <m/>
    <n v="0.03"/>
    <n v="0.02"/>
    <n v="0"/>
    <n v="0.05"/>
    <n v="0.05"/>
    <m/>
    <m/>
    <m/>
    <m/>
    <m/>
    <m/>
    <m/>
    <m/>
    <m/>
    <m/>
    <m/>
    <m/>
    <m/>
  </r>
  <r>
    <s v="Import Strategies"/>
    <s v="DEDBImport Strategies46092.5479166667"/>
    <m/>
    <s v="import strategies Finance"/>
    <s v="MCPDEDBImport Strategiesimport strategies Finance"/>
    <s v="MCPDEDBImport Strategies"/>
    <x v="1"/>
    <s v="For Rerun"/>
    <x v="0"/>
    <x v="783"/>
    <s v="Y"/>
    <m/>
    <m/>
    <m/>
    <n v="2602"/>
    <s v="DEDB"/>
    <s v="MCP"/>
    <s v="START import strategies Finance"/>
    <s v="END import strategies Finance"/>
    <d v="2026-03-11T13:09:00"/>
    <d v="2026-03-11T13:11:00"/>
    <d v="2026-03-11T13:12:00"/>
    <s v="NULL"/>
    <s v="Completed"/>
    <x v="250"/>
    <n v="1"/>
    <s v="import strategies Finance"/>
    <n v="0.03"/>
    <n v="0.03"/>
    <n v="0"/>
    <n v="0.02"/>
    <n v="0.05"/>
    <n v="0.05"/>
    <m/>
    <m/>
    <n v="0.03"/>
    <n v="0.02"/>
    <n v="0"/>
    <n v="0.05"/>
    <n v="0.05"/>
    <m/>
    <m/>
    <m/>
    <m/>
    <m/>
    <m/>
    <m/>
    <m/>
    <m/>
    <m/>
    <m/>
    <m/>
    <m/>
  </r>
  <r>
    <s v="Import Strategies"/>
    <s v="DEDBImport Strategies46092.55"/>
    <m/>
    <s v="import strategies CBS"/>
    <s v="MCPDEDBImport Strategiesimport strategies CBS"/>
    <s v="MCPDEDBImport Strategies"/>
    <x v="1"/>
    <s v="For Rerun"/>
    <x v="0"/>
    <x v="784"/>
    <s v="Y"/>
    <m/>
    <m/>
    <m/>
    <n v="2602"/>
    <s v="DEDB"/>
    <s v="MCP"/>
    <s v="START import strategies CBS"/>
    <s v="END import strategies CBS"/>
    <d v="2026-03-11T13:12:00"/>
    <d v="2026-03-11T13:13:00"/>
    <d v="2026-03-11T13:14:00"/>
    <s v="NULL"/>
    <s v="Completed"/>
    <x v="251"/>
    <n v="1"/>
    <s v="import strategies CBS"/>
    <n v="0.02"/>
    <n v="0.02"/>
    <n v="0"/>
    <n v="0.02"/>
    <n v="0.04"/>
    <n v="0.04"/>
    <m/>
    <m/>
    <n v="0.02"/>
    <n v="0.02"/>
    <n v="0"/>
    <n v="0.04"/>
    <n v="0.04"/>
    <m/>
    <m/>
    <m/>
    <m/>
    <m/>
    <m/>
    <m/>
    <m/>
    <m/>
    <m/>
    <m/>
    <m/>
    <m/>
  </r>
  <r>
    <s v="Planning (NII)"/>
    <s v="DEDBPlanning (NII)46092.5513888889"/>
    <m/>
    <s v="planning run"/>
    <s v="MCPDEDBPlanning (NII)planning run"/>
    <s v="MCPDEDBPlanning (NII)"/>
    <x v="1"/>
    <s v="For Rerun"/>
    <x v="0"/>
    <x v="785"/>
    <s v="Y"/>
    <m/>
    <m/>
    <m/>
    <n v="2602"/>
    <s v="DEDB"/>
    <s v="MCP"/>
    <s v="START planning run"/>
    <s v="END planning run"/>
    <d v="2026-03-11T13:14:00"/>
    <d v="2026-03-12T12:12:00"/>
    <d v="2026-03-12T12:12:00"/>
    <s v="NULL"/>
    <s v="Completed"/>
    <x v="122"/>
    <n v="1"/>
    <s v="planning run"/>
    <n v="22.97"/>
    <n v="22.97"/>
    <n v="0"/>
    <n v="0"/>
    <n v="22.97"/>
    <n v="22.97"/>
    <m/>
    <m/>
    <n v="22.97"/>
    <n v="0"/>
    <n v="0"/>
    <n v="22.97"/>
    <n v="22.97"/>
    <m/>
    <m/>
    <m/>
    <m/>
    <m/>
    <m/>
    <m/>
    <m/>
    <m/>
    <m/>
    <m/>
    <m/>
    <m/>
  </r>
  <r>
    <s v="Load Pos"/>
    <s v="ESDBLoad Pos46092.5569444444"/>
    <m/>
    <s v="Stratification"/>
    <s v="MCPESDBLoad PosStratification"/>
    <s v="MCPESDBLoad Pos"/>
    <x v="0"/>
    <s v="Completed"/>
    <x v="0"/>
    <x v="786"/>
    <s v="Y"/>
    <m/>
    <m/>
    <m/>
    <n v="2602"/>
    <s v="ESDB"/>
    <s v="MCP"/>
    <s v="START Stratification"/>
    <s v="END Stratification"/>
    <d v="2026-03-11T13:22:00"/>
    <d v="2026-03-11T13:29:00"/>
    <d v="2026-03-11T14:53:00"/>
    <s v="NULL"/>
    <s v="Completed"/>
    <x v="248"/>
    <n v="2"/>
    <s v="Stratification"/>
    <n v="0.12"/>
    <n v="0.12"/>
    <n v="0"/>
    <n v="1.4"/>
    <n v="1.52"/>
    <n v="1.52"/>
    <m/>
    <m/>
    <n v="0.12"/>
    <n v="1.4"/>
    <n v="0"/>
    <n v="1.52"/>
    <n v="1.52"/>
    <m/>
    <m/>
    <m/>
    <m/>
    <m/>
    <m/>
    <m/>
    <m/>
    <m/>
    <m/>
    <m/>
    <m/>
    <m/>
  </r>
  <r>
    <s v="Valuation (NPV)"/>
    <s v="LUDBValuation (NPV)46092.5583333333"/>
    <m/>
    <s v="portfolio valuation run"/>
    <s v="MCPLUDBValuation (NPV)portfolio valuation run"/>
    <s v="MCPLUDBValuation (NPV)"/>
    <x v="1"/>
    <s v="For Rerun"/>
    <x v="0"/>
    <x v="787"/>
    <s v="Y"/>
    <m/>
    <m/>
    <m/>
    <n v="2602"/>
    <s v="LUDB"/>
    <s v="MCP"/>
    <s v="START portfolio valuation run"/>
    <s v="END portfolio valuation run"/>
    <d v="2026-03-11T13:24:00"/>
    <d v="2026-03-11T14:30:00"/>
    <d v="2026-03-11T14:30:00"/>
    <s v="NULL"/>
    <s v="Completed"/>
    <x v="92"/>
    <n v="2"/>
    <s v="portfolio valuation run"/>
    <n v="1.1000000000000001"/>
    <n v="1.1000000000000001"/>
    <n v="0"/>
    <n v="0"/>
    <n v="1.1000000000000001"/>
    <n v="1.1000000000000001"/>
    <m/>
    <m/>
    <n v="1.1000000000000001"/>
    <n v="0"/>
    <n v="0"/>
    <n v="1.1000000000000001"/>
    <n v="1.1000000000000001"/>
    <m/>
    <m/>
    <m/>
    <m/>
    <m/>
    <m/>
    <m/>
    <m/>
    <m/>
    <m/>
    <m/>
    <m/>
    <m/>
  </r>
  <r>
    <s v="ICDB"/>
    <s v="ICDBICDB46092.5597222222"/>
    <m/>
    <s v="Super Light Maintenance"/>
    <s v="MCPICDBICDBSuper Light Maintenance"/>
    <s v="MCPICDBICDB"/>
    <x v="0"/>
    <s v="Completed"/>
    <x v="0"/>
    <x v="788"/>
    <s v="Y"/>
    <m/>
    <m/>
    <m/>
    <n v="2602"/>
    <s v="ICDB"/>
    <s v="MCP"/>
    <s v="START Super Light Maintenance"/>
    <s v="END Super Light Maintenance"/>
    <d v="2026-03-11T13:26:00"/>
    <d v="2026-03-11T13:28:00"/>
    <d v="2026-03-11T13:28:00"/>
    <s v="NULL"/>
    <s v="Completed"/>
    <x v="244"/>
    <n v="25"/>
    <s v="Super Light Maintenance"/>
    <n v="0.03"/>
    <n v="0"/>
    <n v="0.03"/>
    <n v="0"/>
    <n v="0"/>
    <n v="0.03"/>
    <m/>
    <m/>
    <n v="0"/>
    <n v="0"/>
    <n v="0.03"/>
    <n v="0"/>
    <n v="0.03"/>
    <m/>
    <m/>
    <m/>
    <m/>
    <m/>
    <m/>
    <m/>
    <m/>
    <m/>
    <m/>
    <m/>
    <m/>
    <m/>
  </r>
  <r>
    <s v="ICDB"/>
    <s v="ICDBICDB46092.5611111111"/>
    <m/>
    <s v="CSRBB Valuation | Sofia | Live on ALM Core"/>
    <s v="MCPICDBICDBCSRBB Valuation | Sofia | Live on ALM Core"/>
    <s v="MCPICDBICDB"/>
    <x v="0"/>
    <s v="Completed"/>
    <x v="0"/>
    <x v="789"/>
    <s v="Y"/>
    <m/>
    <m/>
    <m/>
    <n v="2602"/>
    <s v="ICDB"/>
    <s v="MCP"/>
    <s v="START CSRBB Valuation | Sofia | Live on ALM Core"/>
    <s v="END CSRBB Valuation | Sofia | Live on ALM Core"/>
    <d v="2026-03-11T13:28:00"/>
    <d v="2026-03-11T13:36:00"/>
    <d v="2026-03-11T13:36:00"/>
    <s v="NULL"/>
    <s v="Completed"/>
    <x v="244"/>
    <n v="1"/>
    <s v="CSRBB Valuation | Sofia | Live on ALM Core"/>
    <n v="0.13"/>
    <n v="0.13"/>
    <n v="0"/>
    <n v="0"/>
    <n v="0.13"/>
    <n v="0.13"/>
    <m/>
    <m/>
    <n v="0.13"/>
    <n v="0"/>
    <n v="0"/>
    <n v="0.13"/>
    <n v="0.13"/>
    <m/>
    <m/>
    <m/>
    <m/>
    <m/>
    <m/>
    <m/>
    <m/>
    <m/>
    <m/>
    <m/>
    <m/>
    <m/>
  </r>
  <r>
    <s v="ICDB"/>
    <s v="ICDBICDB46092.5666666667"/>
    <m/>
    <s v="Super Light Maintenance"/>
    <s v="MCPICDBICDBSuper Light Maintenance"/>
    <s v="MCPICDBICDB"/>
    <x v="0"/>
    <s v="Completed"/>
    <x v="0"/>
    <x v="790"/>
    <s v="Y"/>
    <m/>
    <m/>
    <m/>
    <n v="2602"/>
    <s v="ICDB"/>
    <s v="MCP"/>
    <s v="START Super Light Maintenance"/>
    <s v="END Super Light Maintenance"/>
    <d v="2026-03-11T13:36:00"/>
    <d v="2026-03-11T13:38:00"/>
    <d v="2026-03-11T13:38:00"/>
    <s v="NULL"/>
    <s v="Completed"/>
    <x v="244"/>
    <n v="26"/>
    <s v="Super Light Maintenance"/>
    <n v="0.03"/>
    <n v="0"/>
    <n v="0.03"/>
    <n v="0"/>
    <n v="0"/>
    <n v="0.03"/>
    <m/>
    <m/>
    <n v="0"/>
    <n v="0"/>
    <n v="0.03"/>
    <n v="0"/>
    <n v="0.03"/>
    <m/>
    <m/>
    <m/>
    <m/>
    <m/>
    <m/>
    <m/>
    <m/>
    <m/>
    <m/>
    <m/>
    <m/>
    <m/>
  </r>
  <r>
    <s v="ICDB"/>
    <s v="ICDBICDB46092.5680555556"/>
    <m/>
    <s v="CSRBB Valuation | Prague | Live on ALM Core"/>
    <s v="MCPICDBICDBCSRBB Valuation | Prague | Live on ALM Core"/>
    <s v="MCPICDBICDB"/>
    <x v="0"/>
    <s v="Completed"/>
    <x v="0"/>
    <x v="791"/>
    <s v="Y"/>
    <m/>
    <m/>
    <m/>
    <n v="2602"/>
    <s v="ICDB"/>
    <s v="MCP"/>
    <s v="START CSRBB Valuation | Prague | Live on ALM Core"/>
    <s v="END CSRBB Valuation | Prague | Live on ALM Core"/>
    <d v="2026-03-11T13:38:00"/>
    <d v="2026-03-11T14:13:00"/>
    <d v="2026-03-11T14:13:00"/>
    <s v="NULL"/>
    <s v="Completed"/>
    <x v="244"/>
    <n v="1"/>
    <s v="CSRBB Valuation | Prague | Live on ALM Core"/>
    <n v="0.57999999999999996"/>
    <n v="0.57999999999999996"/>
    <n v="0"/>
    <n v="0"/>
    <n v="0.57999999999999996"/>
    <n v="0.57999999999999996"/>
    <m/>
    <m/>
    <n v="0.57999999999999996"/>
    <n v="0"/>
    <n v="0"/>
    <n v="0.57999999999999996"/>
    <n v="0.57999999999999996"/>
    <m/>
    <m/>
    <m/>
    <m/>
    <m/>
    <m/>
    <m/>
    <m/>
    <m/>
    <m/>
    <m/>
    <m/>
    <m/>
  </r>
  <r>
    <s v="CSRBB Planning"/>
    <s v="NLBTRCSRBB Planning46092.5708333333"/>
    <m/>
    <s v="CSRBB Planning Run"/>
    <s v="MCPNLBTRCSRBB PlanningCSRBB Planning Run"/>
    <s v="MCPNLBTRCSRBB Planning"/>
    <x v="1"/>
    <s v="For Rerun"/>
    <x v="0"/>
    <x v="792"/>
    <s v="Y"/>
    <m/>
    <m/>
    <m/>
    <n v="2602"/>
    <s v="NLBTR"/>
    <s v="MCP"/>
    <s v="START CSRBB Planning Run"/>
    <s v="END CSRBB Planning Run"/>
    <d v="2026-03-11T13:42:00"/>
    <d v="2026-03-11T20:08:00"/>
    <d v="2026-03-11T20:08:00"/>
    <s v="NULL"/>
    <s v="Completed"/>
    <x v="238"/>
    <n v="1"/>
    <s v="CSRBB Planning Run"/>
    <n v="6.43"/>
    <n v="6.43"/>
    <n v="0"/>
    <n v="0"/>
    <n v="6.43"/>
    <n v="6.43"/>
    <m/>
    <m/>
    <n v="6.43"/>
    <n v="0"/>
    <n v="0"/>
    <n v="6.43"/>
    <n v="6.43"/>
    <m/>
    <m/>
    <m/>
    <m/>
    <m/>
    <m/>
    <m/>
    <m/>
    <m/>
    <m/>
    <m/>
    <m/>
    <m/>
  </r>
  <r>
    <s v="EC"/>
    <s v="ITDBEC46092.5805555556"/>
    <m/>
    <s v="ing-ec valuation"/>
    <s v="MCPITDBECing-ec valuation"/>
    <s v="MCPITDBEC"/>
    <x v="0"/>
    <s v="Completed"/>
    <x v="0"/>
    <x v="793"/>
    <s v="Y"/>
    <m/>
    <m/>
    <m/>
    <n v="2602"/>
    <s v="ITDB"/>
    <s v="MCP"/>
    <s v="START ing-ec valuation"/>
    <s v="END ing-ec valuation"/>
    <d v="2026-03-11T13:56:00"/>
    <d v="2026-03-11T16:39:00"/>
    <d v="2026-03-11T16:50:00"/>
    <s v="NULL"/>
    <s v="Completed"/>
    <x v="195"/>
    <n v="2"/>
    <s v="ing-ec valuation"/>
    <n v="2.72"/>
    <n v="2.72"/>
    <n v="0"/>
    <n v="0.18"/>
    <n v="2.9"/>
    <n v="2.9"/>
    <m/>
    <m/>
    <n v="2.72"/>
    <n v="0.18"/>
    <n v="0"/>
    <n v="2.9"/>
    <n v="2.9"/>
    <m/>
    <m/>
    <m/>
    <m/>
    <m/>
    <m/>
    <m/>
    <m/>
    <m/>
    <m/>
    <m/>
    <m/>
    <m/>
  </r>
  <r>
    <s v="Optimization"/>
    <s v="NLRBOptimization46092.5854166667"/>
    <m/>
    <s v="export to ara"/>
    <s v="MRPNLRBOptimizationexport to ara"/>
    <s v="MRPNLRBOptimization"/>
    <x v="0"/>
    <s v="Completed"/>
    <x v="0"/>
    <x v="794"/>
    <s v="N"/>
    <m/>
    <m/>
    <m/>
    <n v="2602"/>
    <s v="NLRB"/>
    <s v="MRP"/>
    <s v="START export to ara"/>
    <s v="END export to ara"/>
    <d v="2026-03-11T14:03:00"/>
    <d v="2026-03-11T14:05:00"/>
    <d v="2026-03-11T14:37:00"/>
    <s v="NULL"/>
    <s v="Completed"/>
    <x v="252"/>
    <n v="2"/>
    <s v="export to ara"/>
    <n v="0.03"/>
    <n v="0"/>
    <n v="0.03"/>
    <n v="0"/>
    <n v="0"/>
    <n v="0.03"/>
    <m/>
    <m/>
    <n v="0"/>
    <n v="0"/>
    <n v="0.03"/>
    <n v="0"/>
    <n v="0.03"/>
    <m/>
    <m/>
    <m/>
    <m/>
    <m/>
    <m/>
    <m/>
    <m/>
    <m/>
    <m/>
    <m/>
    <m/>
    <m/>
  </r>
  <r>
    <s v="CSRBB Planning"/>
    <s v="PLDBCSRBB Planning46092.5909722222"/>
    <m/>
    <s v="import CSRBB strategies"/>
    <s v="MCPPLDBCSRBB Planningimport CSRBB strategies"/>
    <s v="MCPPLDBCSRBB Planning"/>
    <x v="0"/>
    <s v="Failed"/>
    <x v="0"/>
    <x v="795"/>
    <s v="Y"/>
    <m/>
    <m/>
    <m/>
    <n v="2602"/>
    <s v="PLDB"/>
    <s v="MCP"/>
    <s v="START import CSRBB strategies"/>
    <s v="NULL"/>
    <d v="2026-03-11T14:11:00"/>
    <d v="2026-03-11T14:12:00"/>
    <d v="2026-03-11T14:30:00"/>
    <s v="Exception Info: Could not find file '\\sx9000079291\PLDB\Work\STRATEGIES_POPULATED\EOM202602\Planning_Strategy_CSRBB_RUN_202602.xlsx'. (line: 29)  "/>
    <s v="Failed"/>
    <x v="253"/>
    <n v="1"/>
    <s v="import CSRBB strategies"/>
    <n v="0.02"/>
    <n v="0.02"/>
    <n v="0"/>
    <n v="0.3"/>
    <n v="0.32"/>
    <n v="0.32"/>
    <m/>
    <m/>
    <n v="0.02"/>
    <n v="0.3"/>
    <n v="0"/>
    <n v="0.32"/>
    <n v="0.32"/>
    <m/>
    <m/>
    <m/>
    <m/>
    <m/>
    <m/>
    <m/>
    <m/>
    <m/>
    <m/>
    <m/>
    <m/>
    <m/>
  </r>
  <r>
    <s v="ICDB"/>
    <s v="ICDBICDB46092.5923611111"/>
    <m/>
    <s v="Super Light Maintenance"/>
    <s v="MCPICDBICDBSuper Light Maintenance"/>
    <s v="MCPICDBICDB"/>
    <x v="0"/>
    <s v="Completed"/>
    <x v="0"/>
    <x v="796"/>
    <s v="Y"/>
    <m/>
    <m/>
    <m/>
    <n v="2602"/>
    <s v="ICDB"/>
    <s v="MCP"/>
    <s v="START Super Light Maintenance"/>
    <s v="END Super Light Maintenance"/>
    <d v="2026-03-11T14:13:00"/>
    <d v="2026-03-11T14:15:00"/>
    <d v="2026-03-11T14:15:00"/>
    <s v="NULL"/>
    <s v="Completed"/>
    <x v="244"/>
    <n v="27"/>
    <s v="Super Light Maintenance"/>
    <n v="0.03"/>
    <n v="0"/>
    <n v="0.03"/>
    <n v="0"/>
    <n v="0"/>
    <n v="0.03"/>
    <m/>
    <m/>
    <n v="0"/>
    <n v="0"/>
    <n v="0.03"/>
    <n v="0"/>
    <n v="0.03"/>
    <m/>
    <m/>
    <m/>
    <m/>
    <m/>
    <m/>
    <m/>
    <m/>
    <m/>
    <m/>
    <m/>
    <m/>
    <m/>
  </r>
  <r>
    <s v="KR"/>
    <s v="TRDBKR46092.5923611111"/>
    <m/>
    <s v="bpv-kr valuation exports"/>
    <s v="MCPTRDBKRbpv-kr valuation exports"/>
    <s v="MCPTRDBKR"/>
    <x v="0"/>
    <s v="Completed"/>
    <x v="0"/>
    <x v="797"/>
    <s v="Y"/>
    <m/>
    <m/>
    <m/>
    <n v="2602"/>
    <s v="TRDB"/>
    <s v="MCP"/>
    <s v="START bpv-kr valuation exports"/>
    <s v="END bpv-kr valuation exports"/>
    <d v="2026-03-11T14:13:00"/>
    <d v="2026-03-11T14:13:00"/>
    <d v="2026-03-12T14:45:00"/>
    <s v="NULL"/>
    <s v="Completed"/>
    <x v="246"/>
    <n v="1"/>
    <s v="bpv-kr valuation exports"/>
    <n v="0"/>
    <n v="0"/>
    <n v="0"/>
    <n v="0"/>
    <n v="0"/>
    <n v="0"/>
    <m/>
    <m/>
    <n v="0"/>
    <n v="0"/>
    <n v="0"/>
    <n v="0"/>
    <n v="0"/>
    <m/>
    <m/>
    <m/>
    <m/>
    <m/>
    <m/>
    <m/>
    <m/>
    <m/>
    <m/>
    <m/>
    <m/>
    <m/>
  </r>
  <r>
    <s v="ICDB"/>
    <s v="ICDBICDB46092.59375"/>
    <m/>
    <s v="CSRBB Valuation | Brussels | Live on ALM Core"/>
    <s v="MCPICDBICDBCSRBB Valuation | Brussels | Live on ALM Core"/>
    <s v="MCPICDBICDB"/>
    <x v="0"/>
    <s v="Completed"/>
    <x v="0"/>
    <x v="798"/>
    <s v="Y"/>
    <m/>
    <m/>
    <m/>
    <n v="2602"/>
    <s v="ICDB"/>
    <s v="MCP"/>
    <s v="START CSRBB Valuation | Brussels | Live on ALM Core"/>
    <s v="END CSRBB Valuation | Brussels | Live on ALM Core"/>
    <d v="2026-03-11T14:15:00"/>
    <d v="2026-03-11T14:23:00"/>
    <d v="2026-03-11T14:23:00"/>
    <s v="NULL"/>
    <s v="Completed"/>
    <x v="244"/>
    <n v="1"/>
    <s v="CSRBB Valuation | Brussels | Live on ALM Core"/>
    <n v="0.13"/>
    <n v="0"/>
    <n v="0.13"/>
    <n v="0"/>
    <n v="0"/>
    <n v="0.13"/>
    <m/>
    <m/>
    <n v="0"/>
    <n v="0"/>
    <n v="0.13"/>
    <n v="0"/>
    <n v="0.13"/>
    <m/>
    <m/>
    <m/>
    <m/>
    <m/>
    <m/>
    <m/>
    <m/>
    <m/>
    <m/>
    <m/>
    <m/>
    <m/>
  </r>
  <r>
    <s v="ICDB"/>
    <s v="ICDBICDB46092.5993055556"/>
    <m/>
    <s v="Super Light Maintenance"/>
    <s v="MCPICDBICDBSuper Light Maintenance"/>
    <s v="MCPICDBICDB"/>
    <x v="0"/>
    <s v="Completed"/>
    <x v="0"/>
    <x v="799"/>
    <s v="Y"/>
    <m/>
    <m/>
    <m/>
    <n v="2602"/>
    <s v="ICDB"/>
    <s v="MCP"/>
    <s v="START Super Light Maintenance"/>
    <s v="END Super Light Maintenance"/>
    <d v="2026-03-11T14:23:00"/>
    <d v="2026-03-11T14:25:00"/>
    <d v="2026-03-11T14:25:00"/>
    <s v="NULL"/>
    <s v="Completed"/>
    <x v="244"/>
    <n v="28"/>
    <s v="Super Light Maintenance"/>
    <n v="0.03"/>
    <n v="0"/>
    <n v="0.03"/>
    <n v="0"/>
    <n v="0"/>
    <n v="0.03"/>
    <m/>
    <m/>
    <n v="0"/>
    <n v="0"/>
    <n v="0.03"/>
    <n v="0"/>
    <n v="0.03"/>
    <m/>
    <m/>
    <m/>
    <m/>
    <m/>
    <m/>
    <m/>
    <m/>
    <m/>
    <m/>
    <m/>
    <m/>
    <m/>
  </r>
  <r>
    <s v="ICDB"/>
    <s v="ICDBICDB46092.6006944444"/>
    <m/>
    <s v="CSRBB planning | NLWB_Lending | Live on ALM Core"/>
    <s v="MCPICDBICDBCSRBB planning | NLWB_Lending | Live on ALM Core"/>
    <s v="MCPICDBICDB"/>
    <x v="0"/>
    <s v="Completed"/>
    <x v="0"/>
    <x v="800"/>
    <s v="Y"/>
    <m/>
    <m/>
    <m/>
    <n v="2602"/>
    <s v="ICDB"/>
    <s v="MCP"/>
    <s v="START CSRBB planning | NLWB_Lending | Live on ALM Core"/>
    <s v="END CSRBB planning | NLWB_Lending | Live on ALM Core"/>
    <d v="2026-03-11T14:25:00"/>
    <d v="2026-03-11T16:17:00"/>
    <d v="2026-03-11T14:44:00"/>
    <s v="NULL"/>
    <s v="Completed"/>
    <x v="244"/>
    <n v="1"/>
    <s v="CSRBB planning | NLWB_Lending | Live on ALM Core"/>
    <n v="1.87"/>
    <n v="0"/>
    <n v="1.87"/>
    <n v="0"/>
    <n v="0"/>
    <n v="1.87"/>
    <m/>
    <m/>
    <n v="0"/>
    <n v="0"/>
    <n v="1.87"/>
    <n v="0"/>
    <n v="1.87"/>
    <m/>
    <m/>
    <m/>
    <m/>
    <m/>
    <m/>
    <m/>
    <m/>
    <m/>
    <m/>
    <m/>
    <m/>
    <m/>
  </r>
  <r>
    <s v="Valuation (NPV)"/>
    <s v="LUDBValuation (NPV)46092.6041666667"/>
    <m/>
    <s v="export to ara Portfolio Valuation"/>
    <s v="MCPLUDBValuation (NPV)export to ara Portfolio Valuation"/>
    <s v="MCPLUDBValuation (NPV)"/>
    <x v="1"/>
    <s v="For Rerun"/>
    <x v="0"/>
    <x v="801"/>
    <s v="Y"/>
    <m/>
    <m/>
    <m/>
    <n v="2602"/>
    <s v="LUDB"/>
    <s v="MCP"/>
    <s v="START export to ara Portfolio Valuation"/>
    <s v="END export to ara Portfolio Valuation"/>
    <d v="2026-03-11T14:30:00"/>
    <d v="2026-03-11T14:33:00"/>
    <d v="2026-03-11T14:34:00"/>
    <s v="NULL"/>
    <s v="Completed"/>
    <x v="92"/>
    <n v="2"/>
    <s v="export to ara Portfolio Valuation"/>
    <n v="0.05"/>
    <n v="0"/>
    <n v="0.05"/>
    <n v="0"/>
    <n v="0"/>
    <n v="0.05"/>
    <m/>
    <m/>
    <n v="0"/>
    <n v="0"/>
    <n v="0.05"/>
    <n v="0"/>
    <n v="0.05"/>
    <m/>
    <m/>
    <m/>
    <m/>
    <m/>
    <m/>
    <m/>
    <m/>
    <m/>
    <m/>
    <m/>
    <m/>
    <m/>
  </r>
  <r>
    <s v="CSRBB Planning"/>
    <s v="PLDBCSRBB Planning46092.6041666667"/>
    <m/>
    <s v="import CSRBB strategies"/>
    <s v="MCPPLDBCSRBB Planningimport CSRBB strategies"/>
    <s v="MCPPLDBCSRBB Planning"/>
    <x v="0"/>
    <s v="Completed"/>
    <x v="0"/>
    <x v="802"/>
    <s v="Y"/>
    <m/>
    <m/>
    <m/>
    <n v="2602"/>
    <s v="PLDB"/>
    <s v="MCP"/>
    <s v="START import CSRBB strategies"/>
    <s v="END import CSRBB strategies"/>
    <d v="2026-03-11T14:30:00"/>
    <d v="2026-03-11T15:32:00"/>
    <d v="2026-03-11T15:32:00"/>
    <s v="NULL"/>
    <s v="Completed"/>
    <x v="254"/>
    <n v="2"/>
    <s v="import CSRBB strategies"/>
    <n v="1.03"/>
    <n v="0"/>
    <n v="1.03"/>
    <n v="0"/>
    <n v="0"/>
    <n v="1.03"/>
    <m/>
    <m/>
    <n v="0"/>
    <n v="0"/>
    <n v="1.03"/>
    <n v="0"/>
    <n v="1.03"/>
    <m/>
    <m/>
    <m/>
    <m/>
    <m/>
    <m/>
    <m/>
    <m/>
    <m/>
    <m/>
    <m/>
    <m/>
    <m/>
  </r>
  <r>
    <s v="Valuation (NPV)"/>
    <s v="LUDBValuation (NPV)46092.6069444444"/>
    <m/>
    <s v="Light Maintenance"/>
    <s v="MCPLUDBValuation (NPV)Light Maintenance"/>
    <s v="MCPLUDBValuation (NPV)"/>
    <x v="1"/>
    <s v="For Rerun"/>
    <x v="0"/>
    <x v="803"/>
    <s v="Y"/>
    <m/>
    <m/>
    <m/>
    <n v="2602"/>
    <s v="LUDB"/>
    <s v="MCP"/>
    <s v="START Light Maintenance"/>
    <s v="END Light Maintenance"/>
    <d v="2026-03-11T14:34:00"/>
    <d v="2026-03-11T14:40:00"/>
    <d v="2026-03-11T14:40:00"/>
    <s v="NULL"/>
    <s v="Completed"/>
    <x v="97"/>
    <n v="2"/>
    <s v="Light Maintenance"/>
    <n v="0.1"/>
    <n v="0"/>
    <n v="0.1"/>
    <n v="0"/>
    <n v="0"/>
    <n v="0.1"/>
    <m/>
    <m/>
    <n v="0"/>
    <n v="0"/>
    <n v="0.1"/>
    <n v="0"/>
    <n v="0.1"/>
    <m/>
    <m/>
    <m/>
    <m/>
    <m/>
    <m/>
    <m/>
    <m/>
    <m/>
    <m/>
    <m/>
    <m/>
    <m/>
  </r>
  <r>
    <s v="Load Compare MP"/>
    <s v="NLRB-MIDLoad Compare MP46092.6090277778"/>
    <m/>
    <s v="load MPs"/>
    <s v="MRPNLRB-MIDLoad Compare MPload MPs"/>
    <s v="MRPNLRB-MIDLoad Compare MP"/>
    <x v="0"/>
    <s v="Completed"/>
    <x v="0"/>
    <x v="804"/>
    <s v="Y"/>
    <m/>
    <m/>
    <m/>
    <n v="2602"/>
    <s v="NLRB-MID"/>
    <s v="MRP"/>
    <s v="START load MPs"/>
    <s v="END load MPs"/>
    <d v="2026-03-11T14:37:00"/>
    <d v="2026-03-11T14:40:00"/>
    <d v="2026-03-11T14:40:00"/>
    <s v="NULL"/>
    <s v="Completed"/>
    <x v="255"/>
    <n v="2"/>
    <s v="load MPs"/>
    <n v="0.05"/>
    <n v="0"/>
    <n v="0.05"/>
    <n v="0"/>
    <n v="0"/>
    <n v="0.05"/>
    <m/>
    <m/>
    <n v="0"/>
    <n v="0"/>
    <n v="0.05"/>
    <n v="0"/>
    <n v="0.05"/>
    <m/>
    <m/>
    <m/>
    <m/>
    <m/>
    <m/>
    <m/>
    <m/>
    <m/>
    <m/>
    <m/>
    <m/>
    <m/>
  </r>
  <r>
    <s v="Valuation (NPV)"/>
    <s v="LUDBValuation (NPV)46092.6111111111"/>
    <m/>
    <s v="valuation report OLAP exports"/>
    <s v="MCPLUDBValuation (NPV)valuation report OLAP exports"/>
    <s v="MCPLUDBValuation (NPV)"/>
    <x v="1"/>
    <s v="For Rerun"/>
    <x v="0"/>
    <x v="805"/>
    <s v="Y"/>
    <m/>
    <m/>
    <m/>
    <n v="2602"/>
    <s v="LUDB"/>
    <s v="MCP"/>
    <s v="START valuation report OLAP exports"/>
    <s v="END valuation report OLAP exports"/>
    <d v="2026-03-11T14:40:00"/>
    <d v="2026-03-11T14:57:00"/>
    <d v="2026-03-11T14:57:00"/>
    <s v="NULL"/>
    <s v="Completed"/>
    <x v="97"/>
    <n v="2"/>
    <s v="valuation report OLAP exports"/>
    <n v="0.28000000000000003"/>
    <n v="0.28000000000000003"/>
    <n v="0"/>
    <n v="0"/>
    <n v="0.28000000000000003"/>
    <n v="0.28000000000000003"/>
    <m/>
    <m/>
    <n v="0.28000000000000003"/>
    <n v="0"/>
    <n v="0"/>
    <n v="0.28000000000000003"/>
    <n v="0.28000000000000003"/>
    <m/>
    <m/>
    <m/>
    <m/>
    <m/>
    <m/>
    <m/>
    <m/>
    <m/>
    <m/>
    <m/>
    <m/>
    <m/>
  </r>
  <r>
    <s v="Load Compare MP"/>
    <s v="NLRB-MIDLoad Compare MP46092.6111111111"/>
    <m/>
    <s v="Model parameters comparison"/>
    <s v="MRPNLRB-MIDLoad Compare MPModel parameters comparison"/>
    <s v="MRPNLRB-MIDLoad Compare MP"/>
    <x v="0"/>
    <s v="Completed"/>
    <x v="0"/>
    <x v="806"/>
    <s v="Y"/>
    <m/>
    <m/>
    <m/>
    <n v="2602"/>
    <s v="NLRB-MID"/>
    <s v="MRP"/>
    <s v="START Model parameters comparison"/>
    <s v="END Model parameters comparison"/>
    <d v="2026-03-11T14:40:00"/>
    <d v="2026-03-11T14:41:00"/>
    <d v="2026-03-11T15:38:00"/>
    <s v="NULL"/>
    <s v="Completed"/>
    <x v="255"/>
    <n v="2"/>
    <s v="Model parameters comparison"/>
    <n v="0.02"/>
    <n v="0"/>
    <n v="0.02"/>
    <n v="0"/>
    <n v="0"/>
    <n v="0.02"/>
    <m/>
    <m/>
    <n v="0"/>
    <n v="0"/>
    <n v="0.02"/>
    <n v="0"/>
    <n v="0.02"/>
    <m/>
    <m/>
    <m/>
    <m/>
    <m/>
    <m/>
    <m/>
    <m/>
    <m/>
    <m/>
    <m/>
    <m/>
    <m/>
  </r>
  <r>
    <s v="ICDB"/>
    <s v="ICDBICDB46092.6138888889"/>
    <m/>
    <s v="export to ara"/>
    <s v="MCPICDBICDBexport to ara"/>
    <s v="MCPICDBICDB"/>
    <x v="0"/>
    <s v="Completed"/>
    <x v="0"/>
    <x v="807"/>
    <s v="Y"/>
    <m/>
    <m/>
    <m/>
    <n v="2602"/>
    <s v="ICDB"/>
    <s v="MCP"/>
    <s v="START export to ara"/>
    <s v="END export to ara"/>
    <d v="2026-03-11T14:44:00"/>
    <d v="2026-03-11T14:46:00"/>
    <d v="2026-03-11T16:17:00"/>
    <s v="NULL"/>
    <s v="Completed"/>
    <x v="256"/>
    <n v="1"/>
    <s v="export to ara"/>
    <n v="0.03"/>
    <n v="0"/>
    <n v="0.03"/>
    <n v="0"/>
    <n v="0"/>
    <n v="0.03"/>
    <m/>
    <m/>
    <n v="0"/>
    <n v="0"/>
    <n v="0.03"/>
    <n v="0"/>
    <n v="0.03"/>
    <m/>
    <m/>
    <m/>
    <m/>
    <m/>
    <m/>
    <m/>
    <m/>
    <m/>
    <m/>
    <m/>
    <m/>
    <m/>
  </r>
  <r>
    <s v="Load Pos"/>
    <s v="ESDBLoad Pos46092.6201388889"/>
    <m/>
    <s v="load NTG"/>
    <s v="MCPESDBLoad Posload NTG"/>
    <s v="MCPESDBLoad Pos"/>
    <x v="0"/>
    <s v="Completed"/>
    <x v="0"/>
    <x v="808"/>
    <s v="Y"/>
    <m/>
    <m/>
    <m/>
    <n v="2602"/>
    <s v="ESDB"/>
    <s v="MCP"/>
    <s v="START load NTG"/>
    <s v="END load NTG"/>
    <d v="2026-03-11T14:53:00"/>
    <d v="2026-03-11T15:13:00"/>
    <d v="2026-03-11T15:13:00"/>
    <s v="NULL"/>
    <s v="Completed"/>
    <x v="248"/>
    <n v="3"/>
    <s v="load NTG"/>
    <n v="0.33"/>
    <n v="0.33"/>
    <n v="0"/>
    <n v="0"/>
    <n v="0.33"/>
    <n v="0.33"/>
    <m/>
    <m/>
    <n v="0.33"/>
    <n v="0"/>
    <n v="0"/>
    <n v="0.33"/>
    <n v="0.33"/>
    <m/>
    <m/>
    <m/>
    <m/>
    <m/>
    <m/>
    <m/>
    <m/>
    <m/>
    <m/>
    <m/>
    <m/>
    <m/>
  </r>
  <r>
    <s v="Valuation (NPV)"/>
    <s v="LUDBValuation (NPV)46092.6229166667"/>
    <m/>
    <s v="valuation report QRM Reporter exports"/>
    <s v="MCPLUDBValuation (NPV)valuation report QRM Reporter exports"/>
    <s v="MCPLUDBValuation (NPV)"/>
    <x v="1"/>
    <s v="For Rerun"/>
    <x v="0"/>
    <x v="809"/>
    <s v="Y"/>
    <m/>
    <m/>
    <m/>
    <n v="2602"/>
    <s v="LUDB"/>
    <s v="MCP"/>
    <s v="START valuation report QRM Reporter exports"/>
    <s v="END valuation report QRM Reporter exports"/>
    <d v="2026-03-11T14:57:00"/>
    <d v="2026-03-11T15:03:00"/>
    <d v="2026-03-11T15:04:00"/>
    <s v="NULL"/>
    <s v="Completed"/>
    <x v="97"/>
    <n v="2"/>
    <s v="valuation report QRM Reporter exports"/>
    <n v="0.1"/>
    <n v="0.1"/>
    <n v="0"/>
    <n v="0.02"/>
    <n v="0.12"/>
    <n v="0.12"/>
    <m/>
    <m/>
    <n v="0.1"/>
    <n v="0.02"/>
    <n v="0"/>
    <n v="0.12"/>
    <n v="0.12"/>
    <m/>
    <m/>
    <m/>
    <m/>
    <m/>
    <m/>
    <m/>
    <m/>
    <m/>
    <m/>
    <m/>
    <m/>
    <m/>
  </r>
  <r>
    <s v="EC"/>
    <s v="LUDBEC46092.6277777778"/>
    <m/>
    <s v="ing-ec valuation"/>
    <s v="MCPLUDBECing-ec valuation"/>
    <s v="MCPLUDBEC"/>
    <x v="1"/>
    <s v="For Rerun"/>
    <x v="0"/>
    <x v="810"/>
    <s v="Y"/>
    <m/>
    <m/>
    <m/>
    <n v="2602"/>
    <s v="LUDB"/>
    <s v="MCP"/>
    <s v="START ing-ec valuation"/>
    <s v="END ing-ec valuation"/>
    <d v="2026-03-11T15:04:00"/>
    <d v="2026-03-11T16:50:00"/>
    <d v="2026-03-11T17:28:00"/>
    <s v="NULL"/>
    <s v="Completed"/>
    <x v="195"/>
    <n v="2"/>
    <s v="ing-ec valuation"/>
    <n v="1.77"/>
    <n v="1.77"/>
    <n v="0"/>
    <n v="0.17"/>
    <n v="1.94"/>
    <n v="1.94"/>
    <m/>
    <m/>
    <n v="1.77"/>
    <n v="0.17"/>
    <n v="0"/>
    <n v="1.94"/>
    <n v="1.94"/>
    <m/>
    <m/>
    <m/>
    <m/>
    <m/>
    <m/>
    <m/>
    <m/>
    <m/>
    <m/>
    <m/>
    <m/>
    <m/>
  </r>
  <r>
    <s v="Load Pos"/>
    <s v="ESDBLoad Pos46092.6340277778"/>
    <m/>
    <s v="Stratification"/>
    <s v="MCPESDBLoad PosStratification"/>
    <s v="MCPESDBLoad Pos"/>
    <x v="0"/>
    <s v="Completed"/>
    <x v="0"/>
    <x v="811"/>
    <s v="Y"/>
    <m/>
    <m/>
    <m/>
    <n v="2602"/>
    <s v="ESDB"/>
    <s v="MCP"/>
    <s v="START Stratification"/>
    <s v="END Stratification"/>
    <d v="2026-03-11T15:13:00"/>
    <d v="2026-03-11T15:18:00"/>
    <d v="2026-03-11T15:19:00"/>
    <s v="NULL"/>
    <s v="Completed"/>
    <x v="248"/>
    <n v="3"/>
    <s v="Stratification"/>
    <n v="0.08"/>
    <n v="0.08"/>
    <n v="0"/>
    <n v="0.02"/>
    <n v="0.1"/>
    <n v="0.1"/>
    <m/>
    <m/>
    <n v="0.08"/>
    <n v="0.02"/>
    <n v="0"/>
    <n v="0.1"/>
    <n v="0.1"/>
    <m/>
    <m/>
    <m/>
    <m/>
    <m/>
    <m/>
    <m/>
    <m/>
    <m/>
    <m/>
    <m/>
    <m/>
    <m/>
  </r>
  <r>
    <s v="GAP"/>
    <s v="WBUSGAP46092.6340277778"/>
    <m/>
    <s v="gap planning"/>
    <s v="MCPWBUSGAPgap planning"/>
    <s v="MCPWBUSGAP"/>
    <x v="0"/>
    <s v="Failed"/>
    <x v="0"/>
    <x v="812"/>
    <s v="Y"/>
    <m/>
    <m/>
    <m/>
    <n v="2602"/>
    <s v="WBUS"/>
    <s v="MCP"/>
    <s v="START gap planning"/>
    <s v="NULL"/>
    <d v="2026-03-11T15:13:00"/>
    <d v="2026-03-11T15:36:00"/>
    <d v="2026-03-11T17:09:00"/>
    <s v="Exception Info: Workflow finished with errors. (line: 42)  "/>
    <s v="Failed"/>
    <x v="257"/>
    <n v="2"/>
    <s v="gap planning"/>
    <n v="0.38"/>
    <n v="0.38"/>
    <n v="0"/>
    <n v="1.4"/>
    <n v="1.78"/>
    <n v="1.78"/>
    <m/>
    <m/>
    <n v="0.38"/>
    <n v="1.4"/>
    <n v="0"/>
    <n v="1.78"/>
    <n v="1.78"/>
    <m/>
    <m/>
    <m/>
    <m/>
    <m/>
    <m/>
    <m/>
    <m/>
    <m/>
    <m/>
    <m/>
    <m/>
    <m/>
  </r>
  <r>
    <s v="Load Pos"/>
    <s v="ESDBLoad Pos46092.6381944444"/>
    <m/>
    <s v="load NTG"/>
    <s v="MCPESDBLoad Posload NTG"/>
    <s v="MCPESDBLoad Pos"/>
    <x v="0"/>
    <s v="Completed"/>
    <x v="0"/>
    <x v="813"/>
    <s v="Y"/>
    <m/>
    <m/>
    <m/>
    <n v="2602"/>
    <s v="ESDB"/>
    <s v="MCP"/>
    <s v="START load NTG"/>
    <s v="END load NTG"/>
    <d v="2026-03-11T15:19:00"/>
    <d v="2026-03-11T15:38:00"/>
    <d v="2026-03-11T15:38:00"/>
    <s v="NULL"/>
    <s v="Completed"/>
    <x v="248"/>
    <n v="4"/>
    <s v="load NTG"/>
    <n v="0.32"/>
    <n v="0.32"/>
    <n v="0"/>
    <n v="0"/>
    <n v="0.32"/>
    <n v="0.32"/>
    <m/>
    <m/>
    <n v="0.32"/>
    <n v="0"/>
    <n v="0"/>
    <n v="0.32"/>
    <n v="0.32"/>
    <m/>
    <m/>
    <m/>
    <m/>
    <m/>
    <m/>
    <m/>
    <m/>
    <m/>
    <m/>
    <m/>
    <m/>
    <m/>
  </r>
  <r>
    <s v="CSRBB Planning"/>
    <s v="PLDBCSRBB Planning46092.6472222222"/>
    <m/>
    <s v="CSRBB Planning Run"/>
    <s v="MCPPLDBCSRBB PlanningCSRBB Planning Run"/>
    <s v="MCPPLDBCSRBB Planning"/>
    <x v="0"/>
    <s v="Completed"/>
    <x v="0"/>
    <x v="814"/>
    <s v="Y"/>
    <m/>
    <m/>
    <m/>
    <n v="2602"/>
    <s v="PLDB"/>
    <s v="MCP"/>
    <s v="START CSRBB Planning Run"/>
    <s v="END CSRBB Planning Run"/>
    <d v="2026-03-11T15:32:00"/>
    <d v="2026-03-11T16:42:00"/>
    <d v="2026-03-11T17:32:00"/>
    <s v="NULL"/>
    <s v="Completed"/>
    <x v="254"/>
    <n v="1"/>
    <s v="CSRBB Planning Run"/>
    <n v="1.17"/>
    <n v="0"/>
    <n v="1.17"/>
    <n v="0"/>
    <n v="0"/>
    <n v="1.17"/>
    <m/>
    <m/>
    <n v="0"/>
    <n v="0"/>
    <n v="1.17"/>
    <n v="0"/>
    <n v="1.17"/>
    <m/>
    <m/>
    <m/>
    <m/>
    <m/>
    <m/>
    <m/>
    <m/>
    <m/>
    <m/>
    <m/>
    <m/>
    <m/>
  </r>
  <r>
    <s v="Optimization"/>
    <s v="NLRB-MIDOptimization46092.6513888889"/>
    <m/>
    <s v="Light Maintenance"/>
    <s v="MRPNLRB-MIDOptimizationLight Maintenance"/>
    <s v="MRPNLRB-MIDOptimization"/>
    <x v="0"/>
    <s v="Completed"/>
    <x v="0"/>
    <x v="815"/>
    <s v="N"/>
    <m/>
    <m/>
    <m/>
    <n v="2602"/>
    <s v="NLRB-MID"/>
    <s v="MRP"/>
    <s v="START Light Maintenance"/>
    <s v="END Light Maintenance"/>
    <d v="2026-03-11T15:38:00"/>
    <d v="2026-03-11T15:44:00"/>
    <d v="2026-03-11T15:44:00"/>
    <s v="NULL"/>
    <s v="Completed"/>
    <x v="258"/>
    <n v="1"/>
    <s v="Light Maintenance"/>
    <n v="0.1"/>
    <n v="0"/>
    <n v="0.1"/>
    <n v="0"/>
    <n v="0"/>
    <n v="0.1"/>
    <m/>
    <m/>
    <n v="0"/>
    <n v="0"/>
    <n v="0.1"/>
    <n v="0"/>
    <n v="0.1"/>
    <m/>
    <m/>
    <m/>
    <m/>
    <m/>
    <m/>
    <m/>
    <m/>
    <m/>
    <m/>
    <m/>
    <m/>
    <m/>
  </r>
  <r>
    <s v="Load Pos"/>
    <s v="ESDBLoad Pos46092.6513888889"/>
    <m/>
    <s v="Stratification"/>
    <s v="MCPESDBLoad PosStratification"/>
    <s v="MCPESDBLoad Pos"/>
    <x v="0"/>
    <s v="Completed"/>
    <x v="0"/>
    <x v="816"/>
    <s v="Y"/>
    <m/>
    <m/>
    <m/>
    <n v="2602"/>
    <s v="ESDB"/>
    <s v="MCP"/>
    <s v="START Stratification"/>
    <s v="END Stratification"/>
    <d v="2026-03-11T15:38:00"/>
    <d v="2026-03-11T15:43:00"/>
    <d v="2026-03-11T15:49:00"/>
    <s v="NULL"/>
    <s v="Completed"/>
    <x v="248"/>
    <n v="4"/>
    <s v="Stratification"/>
    <n v="0.08"/>
    <n v="0.08"/>
    <n v="0"/>
    <n v="0.1"/>
    <n v="0.18"/>
    <n v="0.18"/>
    <m/>
    <m/>
    <n v="0.08"/>
    <n v="0.1"/>
    <n v="0"/>
    <n v="0.18"/>
    <n v="0.18"/>
    <m/>
    <m/>
    <m/>
    <m/>
    <m/>
    <m/>
    <m/>
    <m/>
    <m/>
    <m/>
    <m/>
    <m/>
    <m/>
  </r>
  <r>
    <s v="Optimization"/>
    <s v="NLRB-MIDOptimization46092.6555555556"/>
    <m/>
    <s v="PCC optimization"/>
    <s v="MRPNLRB-MIDOptimizationPCC optimization"/>
    <s v="MRPNLRB-MIDOptimization"/>
    <x v="0"/>
    <s v="Completed"/>
    <x v="0"/>
    <x v="817"/>
    <s v="N"/>
    <m/>
    <m/>
    <m/>
    <n v="2602"/>
    <s v="NLRB-MID"/>
    <s v="MRP"/>
    <s v="START PCC optimization"/>
    <s v="END PCC optimization"/>
    <d v="2026-03-11T15:44:00"/>
    <d v="2026-03-11T15:55:00"/>
    <d v="2026-03-11T15:55:00"/>
    <s v="NULL"/>
    <s v="Completed"/>
    <x v="258"/>
    <n v="1"/>
    <s v="PCC optimization"/>
    <n v="0.18"/>
    <n v="0"/>
    <n v="0.18"/>
    <n v="0"/>
    <n v="0"/>
    <n v="0.18"/>
    <m/>
    <m/>
    <n v="0"/>
    <n v="0"/>
    <n v="0.18"/>
    <n v="0"/>
    <n v="0.18"/>
    <m/>
    <m/>
    <m/>
    <m/>
    <m/>
    <m/>
    <m/>
    <m/>
    <m/>
    <m/>
    <m/>
    <m/>
    <m/>
  </r>
  <r>
    <s v="Load Pos"/>
    <s v="ESDBLoad Pos46092.6590277778"/>
    <m/>
    <s v="load NTG"/>
    <s v="MCPESDBLoad Posload NTG"/>
    <s v="MCPESDBLoad Pos"/>
    <x v="0"/>
    <s v="Completed"/>
    <x v="0"/>
    <x v="818"/>
    <s v="Y"/>
    <m/>
    <m/>
    <m/>
    <n v="2602"/>
    <s v="ESDB"/>
    <s v="MCP"/>
    <s v="START load NTG"/>
    <s v="END load NTG"/>
    <d v="2026-03-11T15:49:00"/>
    <d v="2026-03-11T16:08:00"/>
    <d v="2026-03-11T16:08:00"/>
    <s v="NULL"/>
    <s v="Completed"/>
    <x v="248"/>
    <n v="5"/>
    <s v="load NTG"/>
    <n v="0.32"/>
    <n v="0.32"/>
    <n v="0"/>
    <n v="0"/>
    <n v="0.32"/>
    <n v="0.32"/>
    <m/>
    <m/>
    <n v="0.32"/>
    <n v="0"/>
    <n v="0"/>
    <n v="0.32"/>
    <n v="0.32"/>
    <m/>
    <m/>
    <m/>
    <m/>
    <m/>
    <m/>
    <m/>
    <m/>
    <m/>
    <m/>
    <m/>
    <m/>
    <m/>
  </r>
  <r>
    <s v="Optimization"/>
    <s v="NLRB-MIDOptimization46092.6631944444"/>
    <m/>
    <s v="PCC OLAP exports"/>
    <s v="MRPNLRB-MIDOptimizationPCC OLAP exports"/>
    <s v="MRPNLRB-MIDOptimization"/>
    <x v="0"/>
    <s v="Completed"/>
    <x v="0"/>
    <x v="819"/>
    <s v="N"/>
    <m/>
    <m/>
    <m/>
    <n v="2602"/>
    <s v="NLRB-MID"/>
    <s v="MRP"/>
    <s v="START PCC OLAP exports"/>
    <s v="END PCC OLAP exports"/>
    <d v="2026-03-11T15:55:00"/>
    <d v="2026-03-11T15:57:00"/>
    <d v="2026-03-11T15:57:00"/>
    <s v="NULL"/>
    <s v="Completed"/>
    <x v="258"/>
    <n v="1"/>
    <s v="PCC OLAP exports"/>
    <n v="0.03"/>
    <n v="0"/>
    <n v="0.03"/>
    <n v="0"/>
    <n v="0"/>
    <n v="0.03"/>
    <m/>
    <m/>
    <n v="0"/>
    <n v="0"/>
    <n v="0.03"/>
    <n v="0"/>
    <n v="0.03"/>
    <m/>
    <m/>
    <m/>
    <m/>
    <m/>
    <m/>
    <m/>
    <m/>
    <m/>
    <m/>
    <m/>
    <m/>
    <m/>
  </r>
  <r>
    <s v="Optimization"/>
    <s v="NLRB-MIDOptimization46092.6645833333"/>
    <m/>
    <s v="export to ara"/>
    <s v="MRPNLRB-MIDOptimizationexport to ara"/>
    <s v="MRPNLRB-MIDOptimization"/>
    <x v="0"/>
    <s v="Completed"/>
    <x v="0"/>
    <x v="820"/>
    <s v="N"/>
    <m/>
    <m/>
    <m/>
    <n v="2602"/>
    <s v="NLRB-MID"/>
    <s v="MRP"/>
    <s v="START export to ara"/>
    <s v="END export to ara"/>
    <d v="2026-03-11T15:57:00"/>
    <d v="2026-03-11T15:58:00"/>
    <d v="2026-03-11T15:58:00"/>
    <s v="NULL"/>
    <s v="Completed"/>
    <x v="258"/>
    <n v="3"/>
    <s v="export to ara"/>
    <n v="0.02"/>
    <n v="0"/>
    <n v="0.02"/>
    <n v="0"/>
    <n v="0"/>
    <n v="0.02"/>
    <m/>
    <m/>
    <n v="0"/>
    <n v="0"/>
    <n v="0.02"/>
    <n v="0"/>
    <n v="0.02"/>
    <m/>
    <m/>
    <m/>
    <m/>
    <m/>
    <m/>
    <m/>
    <m/>
    <m/>
    <m/>
    <m/>
    <m/>
    <m/>
  </r>
  <r>
    <s v="Optimization"/>
    <s v="NLRB-MIDOptimization46092.6652777778"/>
    <m/>
    <s v="Light Maintenance"/>
    <s v="MRPNLRB-MIDOptimizationLight Maintenance"/>
    <s v="MRPNLRB-MIDOptimization"/>
    <x v="0"/>
    <s v="Completed"/>
    <x v="0"/>
    <x v="821"/>
    <s v="N"/>
    <m/>
    <m/>
    <m/>
    <n v="2602"/>
    <s v="NLRB-MID"/>
    <s v="MRP"/>
    <s v="START Light Maintenance"/>
    <s v="END Light Maintenance"/>
    <d v="2026-03-11T15:58:00"/>
    <d v="2026-03-11T16:02:00"/>
    <d v="2026-03-11T16:18:00"/>
    <s v="NULL"/>
    <s v="Completed"/>
    <x v="258"/>
    <n v="2"/>
    <s v="Light Maintenance"/>
    <n v="7.0000000000000007E-2"/>
    <n v="0"/>
    <n v="7.0000000000000007E-2"/>
    <n v="0"/>
    <n v="0"/>
    <n v="7.0000000000000007E-2"/>
    <m/>
    <m/>
    <n v="0"/>
    <n v="0"/>
    <n v="7.0000000000000007E-2"/>
    <n v="0"/>
    <n v="7.0000000000000007E-2"/>
    <m/>
    <m/>
    <m/>
    <m/>
    <m/>
    <m/>
    <m/>
    <m/>
    <m/>
    <m/>
    <m/>
    <m/>
    <m/>
  </r>
  <r>
    <s v="ITS"/>
    <s v="RODBITS46092.66875"/>
    <m/>
    <s v="Light Maintenance"/>
    <s v="MCPRODBITSLight Maintenance"/>
    <s v="MCPRODBITS"/>
    <x v="0"/>
    <s v="Completed"/>
    <x v="0"/>
    <x v="822"/>
    <s v="Y"/>
    <m/>
    <m/>
    <m/>
    <n v="2602"/>
    <s v="RODB"/>
    <s v="MCP"/>
    <s v="START Light Maintenance"/>
    <s v="END Light Maintenance"/>
    <d v="2026-03-11T16:03:00"/>
    <d v="2026-03-11T16:08:00"/>
    <d v="2026-03-11T16:08:00"/>
    <s v="NULL"/>
    <s v="Completed"/>
    <x v="259"/>
    <n v="5"/>
    <s v="Light Maintenance"/>
    <n v="0.08"/>
    <n v="0"/>
    <n v="0.08"/>
    <n v="0"/>
    <n v="0"/>
    <n v="0.08"/>
    <m/>
    <m/>
    <n v="0"/>
    <n v="0"/>
    <n v="0.08"/>
    <n v="0"/>
    <n v="0.08"/>
    <m/>
    <m/>
    <m/>
    <m/>
    <m/>
    <m/>
    <m/>
    <m/>
    <m/>
    <m/>
    <m/>
    <m/>
    <m/>
  </r>
  <r>
    <s v="ITS"/>
    <s v="RODBITS46092.6722222222"/>
    <m/>
    <s v="ITS planning run"/>
    <s v="MCPRODBITSITS planning run"/>
    <s v="MCPRODBITS"/>
    <x v="0"/>
    <s v="Completed"/>
    <x v="0"/>
    <x v="823"/>
    <s v="Y"/>
    <m/>
    <m/>
    <m/>
    <n v="2602"/>
    <s v="RODB"/>
    <s v="MCP"/>
    <s v="START ITS planning run"/>
    <s v="END ITS planning run"/>
    <d v="2026-03-11T16:08:00"/>
    <d v="2026-03-11T16:17:00"/>
    <d v="2026-03-12T13:22:00"/>
    <s v="NULL"/>
    <s v="Completed"/>
    <x v="259"/>
    <n v="1"/>
    <s v="ITS planning run"/>
    <n v="0.15"/>
    <n v="0"/>
    <n v="0.15"/>
    <n v="0"/>
    <n v="0"/>
    <n v="0.15"/>
    <m/>
    <m/>
    <n v="0"/>
    <n v="0"/>
    <n v="0.15"/>
    <n v="0"/>
    <n v="0.15"/>
    <m/>
    <m/>
    <m/>
    <m/>
    <m/>
    <m/>
    <m/>
    <m/>
    <m/>
    <m/>
    <m/>
    <m/>
    <m/>
  </r>
  <r>
    <s v="Load Pos"/>
    <s v="ESDBLoad Pos46092.6722222222"/>
    <m/>
    <s v="Stratification"/>
    <s v="MCPESDBLoad PosStratification"/>
    <s v="MCPESDBLoad Pos"/>
    <x v="0"/>
    <s v="Completed"/>
    <x v="0"/>
    <x v="824"/>
    <s v="Y"/>
    <m/>
    <m/>
    <m/>
    <n v="2602"/>
    <s v="ESDB"/>
    <s v="MCP"/>
    <s v="START Stratification"/>
    <s v="END Stratification"/>
    <d v="2026-03-11T16:08:00"/>
    <d v="2026-03-11T16:13:00"/>
    <d v="2026-03-11T16:40:00"/>
    <s v="NULL"/>
    <s v="Completed"/>
    <x v="248"/>
    <n v="5"/>
    <s v="Stratification"/>
    <n v="0.08"/>
    <n v="0.08"/>
    <n v="0"/>
    <n v="0.45"/>
    <n v="0.53"/>
    <n v="0.53"/>
    <m/>
    <m/>
    <n v="0.08"/>
    <n v="0.45"/>
    <n v="0"/>
    <n v="0.53"/>
    <n v="0.53"/>
    <m/>
    <m/>
    <m/>
    <m/>
    <m/>
    <m/>
    <m/>
    <m/>
    <m/>
    <m/>
    <m/>
    <m/>
    <m/>
  </r>
  <r>
    <s v="ICDB"/>
    <s v="ICDBICDB46092.6784722222"/>
    <m/>
    <s v="CSRBB planning | London | Live on ALM Core"/>
    <s v="MCPICDBICDBCSRBB planning | London | Live on ALM Core"/>
    <s v="MCPICDBICDB"/>
    <x v="0"/>
    <s v="Completed"/>
    <x v="0"/>
    <x v="825"/>
    <s v="Y"/>
    <m/>
    <m/>
    <m/>
    <n v="2602"/>
    <s v="ICDB"/>
    <s v="MCP"/>
    <s v="START CSRBB planning | London | Live on ALM Core"/>
    <s v="END CSRBB planning | London | Live on ALM Core"/>
    <d v="2026-03-11T16:17:00"/>
    <d v="2026-03-11T17:32:00"/>
    <d v="2026-03-11T17:32:00"/>
    <s v="NULL"/>
    <s v="Completed"/>
    <x v="244"/>
    <n v="1"/>
    <s v="CSRBB planning | London | Live on ALM Core"/>
    <n v="1.25"/>
    <n v="1.25"/>
    <n v="0"/>
    <n v="0"/>
    <n v="1.25"/>
    <n v="1.25"/>
    <m/>
    <m/>
    <n v="1.25"/>
    <n v="0"/>
    <n v="0"/>
    <n v="1.25"/>
    <n v="1.25"/>
    <m/>
    <m/>
    <m/>
    <m/>
    <m/>
    <m/>
    <m/>
    <m/>
    <m/>
    <m/>
    <m/>
    <m/>
    <m/>
  </r>
  <r>
    <s v="Generate Load"/>
    <s v="NLRB-MIDGenerate Load46092.6791666667"/>
    <m/>
    <s v="Generate DD SAV"/>
    <s v="MRPNLRB-MIDGenerate LoadGenerate DD SAV"/>
    <s v="MRPNLRB-MIDGenerate Load"/>
    <x v="0"/>
    <s v="Completed"/>
    <x v="0"/>
    <x v="826"/>
    <s v="N"/>
    <m/>
    <m/>
    <m/>
    <n v="2602"/>
    <s v="NLRB-MID"/>
    <s v="MRP"/>
    <s v="START Generate DD SAV"/>
    <s v="END Generate DD SAV"/>
    <d v="2026-03-11T16:18:00"/>
    <d v="2026-03-11T16:19:00"/>
    <d v="2026-03-11T16:19:00"/>
    <s v="NULL"/>
    <s v="Completed"/>
    <x v="260"/>
    <n v="1"/>
    <s v="Generate DD SAV"/>
    <n v="0.02"/>
    <n v="0"/>
    <n v="0.02"/>
    <n v="0"/>
    <n v="0"/>
    <n v="0.02"/>
    <m/>
    <m/>
    <n v="0"/>
    <n v="0"/>
    <n v="0.02"/>
    <n v="0"/>
    <n v="0.02"/>
    <m/>
    <m/>
    <m/>
    <m/>
    <m/>
    <m/>
    <m/>
    <m/>
    <m/>
    <m/>
    <m/>
    <m/>
    <m/>
  </r>
  <r>
    <s v="Generate Load"/>
    <s v="NLRB-MIDGenerate Load46092.6798611111"/>
    <m/>
    <s v="Load DD SAV"/>
    <s v="MRPNLRB-MIDGenerate LoadLoad DD SAV"/>
    <s v="MRPNLRB-MIDGenerate Load"/>
    <x v="0"/>
    <s v="Completed"/>
    <x v="0"/>
    <x v="827"/>
    <s v="N"/>
    <m/>
    <m/>
    <m/>
    <n v="2602"/>
    <s v="NLRB-MID"/>
    <s v="MRP"/>
    <s v="START Load DD SAV"/>
    <s v="END Load DD SAV"/>
    <d v="2026-03-11T16:19:00"/>
    <d v="2026-03-11T16:35:00"/>
    <d v="2026-03-11T16:37:00"/>
    <s v="NULL"/>
    <s v="Completed"/>
    <x v="260"/>
    <n v="1"/>
    <s v="Load DD SAV"/>
    <n v="0.27"/>
    <n v="0"/>
    <n v="0.27"/>
    <n v="0"/>
    <n v="0"/>
    <n v="0.27"/>
    <m/>
    <m/>
    <n v="0"/>
    <n v="0"/>
    <n v="0.27"/>
    <n v="0"/>
    <n v="0.27"/>
    <m/>
    <m/>
    <m/>
    <m/>
    <m/>
    <m/>
    <m/>
    <m/>
    <m/>
    <m/>
    <m/>
    <m/>
    <m/>
  </r>
  <r>
    <s v="Valuation 1"/>
    <s v="NLRB-MIDValuation 146092.6923611111"/>
    <m/>
    <s v="NPV1 CASA run"/>
    <s v="MRPNLRB-MIDValuation 1NPV1 CASA run"/>
    <s v="MRPNLRB-MIDValuation 1"/>
    <x v="0"/>
    <s v="Completed"/>
    <x v="0"/>
    <x v="828"/>
    <s v="N"/>
    <m/>
    <m/>
    <m/>
    <n v="2602"/>
    <s v="NLRB-MID"/>
    <s v="MRP"/>
    <s v="START NPV1 CASA run"/>
    <s v="END NPV1 CASA run"/>
    <d v="2026-03-11T16:37:00"/>
    <d v="2026-03-11T17:08:00"/>
    <d v="2026-03-11T17:58:00"/>
    <s v="NULL"/>
    <s v="Completed"/>
    <x v="261"/>
    <n v="1"/>
    <s v="NPV1 CASA run"/>
    <n v="0.52"/>
    <n v="0.52"/>
    <n v="0"/>
    <n v="0"/>
    <n v="0.52"/>
    <n v="0.52"/>
    <m/>
    <m/>
    <n v="0.52"/>
    <n v="0"/>
    <n v="0"/>
    <n v="0.52"/>
    <n v="0.52"/>
    <m/>
    <m/>
    <m/>
    <m/>
    <m/>
    <m/>
    <m/>
    <m/>
    <m/>
    <m/>
    <m/>
    <m/>
    <m/>
  </r>
  <r>
    <s v="Load Pos"/>
    <s v="ESDBLoad Pos46092.6944444444"/>
    <m/>
    <s v="load"/>
    <s v="MCPESDBLoad Posload"/>
    <s v="MCPESDBLoad Pos"/>
    <x v="0"/>
    <s v="Completed"/>
    <x v="0"/>
    <x v="829"/>
    <s v="Y"/>
    <m/>
    <m/>
    <m/>
    <n v="2602"/>
    <s v="ESDB"/>
    <s v="MCP"/>
    <s v="START load"/>
    <s v="END load"/>
    <d v="2026-03-11T16:40:00"/>
    <d v="2026-03-11T17:07:00"/>
    <d v="2026-03-11T17:07:00"/>
    <s v="NULL"/>
    <s v="Completed"/>
    <x v="91"/>
    <n v="2"/>
    <s v="load"/>
    <n v="0.45"/>
    <n v="0.45"/>
    <n v="0"/>
    <n v="0"/>
    <n v="0.45"/>
    <n v="0.45"/>
    <m/>
    <m/>
    <n v="0.45"/>
    <n v="0"/>
    <n v="0"/>
    <n v="0.45"/>
    <n v="0.45"/>
    <m/>
    <m/>
    <m/>
    <m/>
    <m/>
    <m/>
    <m/>
    <m/>
    <m/>
    <m/>
    <m/>
    <m/>
    <m/>
  </r>
  <r>
    <s v="EC"/>
    <s v="ITDBEC46092.7013888889"/>
    <m/>
    <s v="ing-ec valuation exports"/>
    <s v="MCPITDBECing-ec valuation exports"/>
    <s v="MCPITDBEC"/>
    <x v="0"/>
    <s v="Completed"/>
    <x v="0"/>
    <x v="830"/>
    <s v="Y"/>
    <m/>
    <m/>
    <m/>
    <n v="2602"/>
    <s v="ITDB"/>
    <s v="MCP"/>
    <s v="START ing-ec valuation exports"/>
    <s v="END ing-ec valuation exports"/>
    <d v="2026-03-11T16:50:00"/>
    <d v="2026-03-11T17:57:00"/>
    <d v="2026-03-11T18:07:00"/>
    <s v="NULL"/>
    <s v="Completed"/>
    <x v="221"/>
    <n v="1"/>
    <s v="ing-ec valuation exports"/>
    <n v="1.1200000000000001"/>
    <n v="1.1200000000000001"/>
    <n v="0"/>
    <n v="0"/>
    <n v="1.1200000000000001"/>
    <n v="1.1200000000000001"/>
    <m/>
    <m/>
    <n v="1.1200000000000001"/>
    <n v="0"/>
    <n v="0"/>
    <n v="1.1200000000000001"/>
    <n v="1.1200000000000001"/>
    <m/>
    <m/>
    <m/>
    <m/>
    <m/>
    <m/>
    <m/>
    <m/>
    <m/>
    <m/>
    <m/>
    <m/>
    <m/>
  </r>
  <r>
    <s v="Load Pos"/>
    <s v="ESDBLoad Pos46092.7131944444"/>
    <m/>
    <s v="load NTG"/>
    <s v="MCPESDBLoad Posload NTG"/>
    <s v="MCPESDBLoad Pos"/>
    <x v="0"/>
    <s v="Completed"/>
    <x v="0"/>
    <x v="831"/>
    <s v="Y"/>
    <m/>
    <m/>
    <m/>
    <n v="2602"/>
    <s v="ESDB"/>
    <s v="MCP"/>
    <s v="START load NTG"/>
    <s v="END load NTG"/>
    <d v="2026-03-11T17:07:00"/>
    <d v="2026-03-11T17:26:00"/>
    <d v="2026-03-11T17:26:00"/>
    <s v="NULL"/>
    <s v="Completed"/>
    <x v="91"/>
    <n v="6"/>
    <s v="load NTG"/>
    <n v="0.32"/>
    <n v="0"/>
    <n v="0.32"/>
    <n v="0"/>
    <n v="0"/>
    <n v="0.32"/>
    <m/>
    <m/>
    <n v="0"/>
    <n v="0"/>
    <n v="0.32"/>
    <n v="0"/>
    <n v="0.32"/>
    <m/>
    <m/>
    <m/>
    <m/>
    <m/>
    <m/>
    <m/>
    <m/>
    <m/>
    <m/>
    <m/>
    <m/>
    <m/>
  </r>
  <r>
    <s v="KR"/>
    <s v="WBUSKR46092.7145833333"/>
    <m/>
    <s v="Light Maintenance bpv-kr valuation"/>
    <s v="MCPWBUSKRLight Maintenance bpv-kr valuation"/>
    <s v="MCPWBUSKR"/>
    <x v="0"/>
    <s v="Completed"/>
    <x v="0"/>
    <x v="832"/>
    <s v="Y"/>
    <m/>
    <m/>
    <m/>
    <n v="2602"/>
    <s v="WBUS"/>
    <s v="MCP"/>
    <s v="START Light Maintenance bpv-kr valuation"/>
    <s v="END Light Maintenance bpv-kr valuation"/>
    <d v="2026-03-11T17:09:00"/>
    <d v="2026-03-11T17:13:00"/>
    <d v="2026-03-11T17:13:00"/>
    <s v="NULL"/>
    <s v="Completed"/>
    <x v="262"/>
    <n v="1"/>
    <s v="Light Maintenance bpv-kr valuation"/>
    <n v="7.0000000000000007E-2"/>
    <n v="0"/>
    <n v="7.0000000000000007E-2"/>
    <n v="0"/>
    <n v="0"/>
    <n v="7.0000000000000007E-2"/>
    <m/>
    <m/>
    <n v="0"/>
    <n v="0"/>
    <n v="7.0000000000000007E-2"/>
    <n v="0"/>
    <n v="7.0000000000000007E-2"/>
    <m/>
    <m/>
    <m/>
    <m/>
    <m/>
    <m/>
    <m/>
    <m/>
    <m/>
    <m/>
    <m/>
    <m/>
    <m/>
  </r>
  <r>
    <s v="KR"/>
    <s v="WBUSKR46092.7173611111"/>
    <m/>
    <s v="bpv-kr valuation"/>
    <s v="MCPWBUSKRbpv-kr valuation"/>
    <s v="MCPWBUSKR"/>
    <x v="0"/>
    <s v="Completed"/>
    <x v="0"/>
    <x v="833"/>
    <s v="Y"/>
    <m/>
    <m/>
    <m/>
    <n v="2602"/>
    <s v="WBUS"/>
    <s v="MCP"/>
    <s v="START bpv-kr valuation"/>
    <s v="END bpv-kr valuation"/>
    <d v="2026-03-11T17:13:00"/>
    <d v="2026-03-11T17:27:00"/>
    <d v="2026-03-11T18:01:00"/>
    <s v="NULL"/>
    <s v="Completed"/>
    <x v="262"/>
    <n v="1"/>
    <s v="bpv-kr valuation"/>
    <n v="0.23"/>
    <n v="0"/>
    <n v="0.23"/>
    <n v="0"/>
    <n v="0"/>
    <n v="0.23"/>
    <m/>
    <m/>
    <n v="0"/>
    <n v="0"/>
    <n v="0.23"/>
    <n v="0"/>
    <n v="0.23"/>
    <m/>
    <m/>
    <m/>
    <m/>
    <m/>
    <m/>
    <m/>
    <m/>
    <m/>
    <m/>
    <m/>
    <m/>
    <m/>
  </r>
  <r>
    <s v="Load Pos"/>
    <s v="ESDBLoad Pos46092.7263888889"/>
    <m/>
    <s v="Stratification"/>
    <s v="MCPESDBLoad PosStratification"/>
    <s v="MCPESDBLoad Pos"/>
    <x v="0"/>
    <s v="Completed"/>
    <x v="0"/>
    <x v="834"/>
    <s v="Y"/>
    <m/>
    <m/>
    <m/>
    <n v="2602"/>
    <s v="ESDB"/>
    <s v="MCP"/>
    <s v="START Stratification"/>
    <s v="END Stratification"/>
    <d v="2026-03-11T17:26:00"/>
    <d v="2026-03-11T17:31:00"/>
    <d v="2026-03-11T18:06:00"/>
    <s v="NULL"/>
    <s v="Completed"/>
    <x v="91"/>
    <n v="6"/>
    <s v="Stratification"/>
    <n v="0.08"/>
    <n v="0.08"/>
    <n v="0"/>
    <n v="0"/>
    <n v="0.08"/>
    <n v="0.08"/>
    <m/>
    <m/>
    <n v="0.08"/>
    <n v="0"/>
    <n v="0"/>
    <n v="0.08"/>
    <n v="0.08"/>
    <m/>
    <m/>
    <m/>
    <m/>
    <m/>
    <m/>
    <m/>
    <m/>
    <m/>
    <m/>
    <m/>
    <m/>
    <m/>
  </r>
  <r>
    <s v="EC"/>
    <s v="LUDBEC46092.7277777778"/>
    <m/>
    <s v="ing-ec valuation exports"/>
    <s v="MCPLUDBECing-ec valuation exports"/>
    <s v="MCPLUDBEC"/>
    <x v="1"/>
    <s v="For Rerun"/>
    <x v="0"/>
    <x v="835"/>
    <s v="Y"/>
    <m/>
    <m/>
    <m/>
    <n v="2602"/>
    <s v="LUDB"/>
    <s v="MCP"/>
    <s v="START ing-ec valuation exports"/>
    <s v="END ing-ec valuation exports"/>
    <d v="2026-03-11T17:28:00"/>
    <d v="2026-03-11T18:05:00"/>
    <d v="2026-03-11T18:16:00"/>
    <s v="NULL"/>
    <s v="Completed"/>
    <x v="221"/>
    <n v="1"/>
    <s v="ing-ec valuation exports"/>
    <n v="0.62"/>
    <n v="0.62"/>
    <n v="0"/>
    <n v="0"/>
    <n v="0.62"/>
    <n v="0.62"/>
    <m/>
    <m/>
    <n v="0.62"/>
    <n v="0"/>
    <n v="0"/>
    <n v="0.62"/>
    <n v="0.62"/>
    <m/>
    <m/>
    <m/>
    <m/>
    <m/>
    <m/>
    <m/>
    <m/>
    <m/>
    <m/>
    <m/>
    <m/>
    <m/>
  </r>
  <r>
    <s v="CSRBB Planning"/>
    <s v="PLDBCSRBB Planning46092.7305555556"/>
    <m/>
    <s v="CSRBB exports"/>
    <s v="MCPPLDBCSRBB PlanningCSRBB exports"/>
    <s v="MCPPLDBCSRBB Planning"/>
    <x v="0"/>
    <s v="Completed"/>
    <x v="0"/>
    <x v="836"/>
    <s v="Y"/>
    <m/>
    <m/>
    <m/>
    <n v="2602"/>
    <s v="PLDB"/>
    <s v="MCP"/>
    <s v="START CSRBB exports"/>
    <s v="END CSRBB exports"/>
    <d v="2026-03-11T17:32:00"/>
    <d v="2026-03-11T17:58:00"/>
    <d v="2026-03-13T11:41:00"/>
    <s v="NULL"/>
    <s v="Completed"/>
    <x v="263"/>
    <n v="1"/>
    <s v="CSRBB exports"/>
    <n v="0.43"/>
    <n v="0.43"/>
    <n v="0"/>
    <n v="20.68"/>
    <n v="21.11"/>
    <n v="21.11"/>
    <m/>
    <m/>
    <n v="0.43"/>
    <n v="20.68"/>
    <n v="0"/>
    <n v="21.11"/>
    <n v="21.11"/>
    <m/>
    <m/>
    <m/>
    <m/>
    <m/>
    <m/>
    <m/>
    <m/>
    <m/>
    <m/>
    <m/>
    <m/>
    <m/>
  </r>
  <r>
    <s v="ICDB"/>
    <s v="ICDBICDB46092.7305555556"/>
    <m/>
    <s v="CSRBB planning | Singapore | Live on ALM Core"/>
    <s v="MCPICDBICDBCSRBB planning | Singapore | Live on ALM Core"/>
    <s v="MCPICDBICDB"/>
    <x v="0"/>
    <s v="Completed"/>
    <x v="0"/>
    <x v="837"/>
    <s v="Y"/>
    <m/>
    <m/>
    <m/>
    <n v="2602"/>
    <s v="ICDB"/>
    <s v="MCP"/>
    <s v="START CSRBB planning | Singapore | Live on ALM Core"/>
    <s v="END CSRBB planning | Singapore | Live on ALM Core"/>
    <d v="2026-03-11T17:32:00"/>
    <d v="2026-03-11T19:21:00"/>
    <d v="2026-03-11T19:21:00"/>
    <s v="NULL"/>
    <s v="Completed"/>
    <x v="244"/>
    <n v="1"/>
    <s v="CSRBB planning | Singapore | Live on ALM Core"/>
    <n v="1.82"/>
    <n v="1.82"/>
    <n v="0"/>
    <n v="0"/>
    <n v="1.82"/>
    <n v="1.82"/>
    <m/>
    <m/>
    <n v="1.82"/>
    <n v="0"/>
    <n v="0"/>
    <n v="1.82"/>
    <n v="1.82"/>
    <m/>
    <m/>
    <m/>
    <m/>
    <m/>
    <m/>
    <m/>
    <m/>
    <m/>
    <m/>
    <m/>
    <m/>
    <m/>
  </r>
  <r>
    <s v="Optimization"/>
    <s v="NLRB-MIDOptimization46092.7486111111"/>
    <m/>
    <s v="RoS/RIOD optimization"/>
    <s v="MRPNLRB-MIDOptimizationRoS/RIOD optimization"/>
    <s v="MRPNLRB-MIDOptimization"/>
    <x v="0"/>
    <s v="Failed"/>
    <x v="0"/>
    <x v="838"/>
    <s v="N"/>
    <m/>
    <m/>
    <m/>
    <n v="2602"/>
    <s v="NLRB-MID"/>
    <s v="MRP"/>
    <s v="START RoS/RIOD optimization"/>
    <s v="NULL"/>
    <d v="2026-03-11T17:58:00"/>
    <d v="2026-03-11T18:16:00"/>
    <d v="2026-03-11T20:56:00"/>
    <s v="Exception Info: Could not find a part of the path '\\SX9000079201.ad.ing.net\QRMSQLTEMP\CLIENT1783\output'. (line: 89)  "/>
    <s v="Failed"/>
    <x v="264"/>
    <n v="1"/>
    <s v="RoS/RIOD optimization"/>
    <n v="0.3"/>
    <n v="0.3"/>
    <n v="0"/>
    <n v="0"/>
    <n v="0.3"/>
    <n v="0.3"/>
    <m/>
    <m/>
    <n v="0.3"/>
    <n v="0"/>
    <n v="0"/>
    <n v="0.3"/>
    <n v="0.3"/>
    <m/>
    <m/>
    <m/>
    <m/>
    <m/>
    <m/>
    <m/>
    <m/>
    <m/>
    <m/>
    <m/>
    <m/>
    <m/>
  </r>
  <r>
    <s v="Valuation AIC"/>
    <s v="WBUSValuation AIC46092.7506944444"/>
    <m/>
    <s v="load AIC Spreads"/>
    <s v="MCPWBUSValuation AICload AIC Spreads"/>
    <s v="MCPWBUSValuation AIC"/>
    <x v="0"/>
    <s v="Completed"/>
    <x v="0"/>
    <x v="839"/>
    <s v="Y"/>
    <m/>
    <m/>
    <m/>
    <n v="2602"/>
    <s v="WBUS"/>
    <s v="MCP"/>
    <s v="START load AIC Spreads"/>
    <s v="END load AIC Spreads"/>
    <d v="2026-03-11T18:01:00"/>
    <d v="2026-03-11T18:25:00"/>
    <d v="2026-03-11T18:25:00"/>
    <s v="NULL"/>
    <s v="Completed"/>
    <x v="265"/>
    <n v="1"/>
    <s v="load AIC Spreads"/>
    <n v="0.4"/>
    <n v="0"/>
    <n v="0.4"/>
    <n v="0"/>
    <n v="0"/>
    <n v="0.4"/>
    <m/>
    <m/>
    <n v="0"/>
    <n v="0"/>
    <n v="0.4"/>
    <n v="0"/>
    <n v="0.4"/>
    <m/>
    <m/>
    <m/>
    <m/>
    <m/>
    <m/>
    <m/>
    <m/>
    <m/>
    <m/>
    <m/>
    <m/>
    <m/>
  </r>
  <r>
    <s v="Load to ARA"/>
    <s v="ESDBLoad to ARA46092.7541666667"/>
    <m/>
    <s v="export to ara"/>
    <s v="MCPESDBLoad to ARAexport to ara"/>
    <s v="MCPESDBLoad to ARA"/>
    <x v="0"/>
    <s v="Failed"/>
    <x v="0"/>
    <x v="840"/>
    <s v="N"/>
    <m/>
    <m/>
    <m/>
    <n v="2602"/>
    <s v="ESDB"/>
    <s v="MCP"/>
    <s v="START export to ara"/>
    <s v="NULL"/>
    <d v="2026-03-11T18:06:00"/>
    <d v="2026-03-11T18:06:00"/>
    <d v="2026-03-12T07:54:00"/>
    <s v="Exception Info: Reporting Date '2025--' is not in the correct format 'yyyy-MM-dd'. (line: 11)  "/>
    <s v="Failed"/>
    <x v="266"/>
    <n v="1"/>
    <s v="export to ara"/>
    <n v="0"/>
    <n v="0"/>
    <n v="0"/>
    <n v="3.9"/>
    <n v="3.9"/>
    <n v="3.9"/>
    <m/>
    <m/>
    <n v="0"/>
    <n v="3.9"/>
    <n v="0"/>
    <n v="3.9"/>
    <n v="3.9"/>
    <m/>
    <m/>
    <m/>
    <m/>
    <m/>
    <m/>
    <m/>
    <m/>
    <m/>
    <m/>
    <m/>
    <m/>
    <m/>
  </r>
  <r>
    <s v="KR"/>
    <s v="ITDBKR46092.7548611111"/>
    <m/>
    <s v="bpv-kr valuation"/>
    <s v="MCPITDBKRbpv-kr valuation"/>
    <s v="MCPITDBKR"/>
    <x v="0"/>
    <s v="Completed"/>
    <x v="0"/>
    <x v="841"/>
    <s v="Y"/>
    <m/>
    <m/>
    <m/>
    <n v="2602"/>
    <s v="ITDB"/>
    <s v="MCP"/>
    <s v="START bpv-kr valuation"/>
    <s v="END bpv-kr valuation"/>
    <d v="2026-03-11T18:07:00"/>
    <d v="2026-03-11T19:34:00"/>
    <d v="2026-03-11T19:35:00"/>
    <s v="NULL"/>
    <s v="Completed"/>
    <x v="222"/>
    <n v="1"/>
    <s v="bpv-kr valuation"/>
    <n v="1.45"/>
    <n v="1.45"/>
    <n v="0"/>
    <n v="0"/>
    <n v="1.45"/>
    <n v="1.45"/>
    <m/>
    <m/>
    <n v="1.45"/>
    <n v="0"/>
    <n v="0"/>
    <n v="1.45"/>
    <n v="1.45"/>
    <m/>
    <m/>
    <m/>
    <m/>
    <m/>
    <m/>
    <m/>
    <m/>
    <m/>
    <m/>
    <m/>
    <m/>
    <m/>
  </r>
  <r>
    <s v="KR"/>
    <s v="LUDBKR46092.7611111111"/>
    <m/>
    <s v="bpv-kr valuation"/>
    <s v="MCPLUDBKRbpv-kr valuation"/>
    <s v="MCPLUDBKR"/>
    <x v="1"/>
    <s v="For Rerun"/>
    <x v="0"/>
    <x v="842"/>
    <s v="Y"/>
    <m/>
    <m/>
    <m/>
    <n v="2602"/>
    <s v="LUDB"/>
    <s v="MCP"/>
    <s v="START bpv-kr valuation"/>
    <s v="END bpv-kr valuation"/>
    <d v="2026-03-11T18:16:00"/>
    <d v="2026-03-11T20:04:00"/>
    <d v="2026-03-11T20:04:00"/>
    <s v="NULL"/>
    <s v="Completed"/>
    <x v="222"/>
    <n v="2"/>
    <s v="bpv-kr valuation"/>
    <n v="1.8"/>
    <n v="1.8"/>
    <n v="0"/>
    <n v="0"/>
    <n v="1.8"/>
    <n v="1.8"/>
    <m/>
    <m/>
    <n v="1.8"/>
    <n v="0"/>
    <n v="0"/>
    <n v="1.8"/>
    <n v="1.8"/>
    <m/>
    <m/>
    <m/>
    <m/>
    <m/>
    <m/>
    <m/>
    <m/>
    <m/>
    <m/>
    <m/>
    <m/>
    <m/>
  </r>
  <r>
    <s v="Valuation AIC"/>
    <s v="WBUSValuation AIC46092.7673611111"/>
    <m/>
    <s v="AIC portfolio valuation run"/>
    <s v="MCPWBUSValuation AICAIC portfolio valuation run"/>
    <s v="MCPWBUSValuation AIC"/>
    <x v="0"/>
    <s v="Completed"/>
    <x v="0"/>
    <x v="843"/>
    <s v="Y"/>
    <m/>
    <m/>
    <m/>
    <n v="2602"/>
    <s v="WBUS"/>
    <s v="MCP"/>
    <s v="START AIC portfolio valuation run"/>
    <s v="END AIC portfolio valuation run"/>
    <d v="2026-03-11T18:25:00"/>
    <d v="2026-03-11T18:36:00"/>
    <d v="2026-03-11T18:38:00"/>
    <s v="NULL"/>
    <s v="Completed"/>
    <x v="265"/>
    <n v="1"/>
    <s v="AIC portfolio valuation run"/>
    <n v="0.18"/>
    <n v="0"/>
    <n v="0.18"/>
    <n v="0"/>
    <n v="0"/>
    <n v="0.18"/>
    <m/>
    <m/>
    <n v="0"/>
    <n v="0"/>
    <n v="0.18"/>
    <n v="0"/>
    <n v="0.18"/>
    <m/>
    <m/>
    <m/>
    <m/>
    <m/>
    <m/>
    <m/>
    <m/>
    <m/>
    <m/>
    <m/>
    <m/>
    <m/>
  </r>
  <r>
    <s v="Import Strategies"/>
    <s v="WBUSImport Strategies46092.7763888889"/>
    <m/>
    <s v="import strategies"/>
    <s v="MCPWBUSImport Strategiesimport strategies"/>
    <s v="MCPWBUSImport Strategies"/>
    <x v="0"/>
    <s v="Completed"/>
    <x v="0"/>
    <x v="844"/>
    <s v="Y"/>
    <m/>
    <m/>
    <m/>
    <n v="2602"/>
    <s v="WBUS"/>
    <s v="MCP"/>
    <s v="START import strategies"/>
    <s v="END import strategies"/>
    <d v="2026-03-11T18:38:00"/>
    <d v="2026-03-11T18:41:00"/>
    <d v="2026-03-11T18:42:00"/>
    <s v="NULL"/>
    <s v="Completed"/>
    <x v="267"/>
    <n v="1"/>
    <s v="import strategies"/>
    <n v="0.05"/>
    <n v="0"/>
    <n v="0.05"/>
    <n v="0"/>
    <n v="0"/>
    <n v="0.05"/>
    <m/>
    <m/>
    <n v="0"/>
    <n v="0"/>
    <n v="0.05"/>
    <n v="0"/>
    <n v="0.05"/>
    <m/>
    <m/>
    <m/>
    <m/>
    <m/>
    <m/>
    <m/>
    <m/>
    <m/>
    <m/>
    <m/>
    <m/>
    <m/>
  </r>
  <r>
    <s v="Planning (NII)"/>
    <s v="WBUSPlanning (NII)46092.7791666667"/>
    <m/>
    <s v="planning run01"/>
    <s v="MCPWBUSPlanning (NII)planning run01"/>
    <s v="MCPWBUSPlanning (NII)"/>
    <x v="0"/>
    <s v="Completed"/>
    <x v="0"/>
    <x v="845"/>
    <s v="Y"/>
    <m/>
    <m/>
    <m/>
    <n v="2602"/>
    <s v="WBUS"/>
    <s v="MCP"/>
    <s v="START planning run01"/>
    <s v="END planning run01"/>
    <d v="2026-03-11T18:42:00"/>
    <d v="2026-03-11T19:19:00"/>
    <d v="2026-03-11T19:19:00"/>
    <s v="NULL"/>
    <s v="Completed"/>
    <x v="268"/>
    <n v="1"/>
    <s v="planning run01"/>
    <n v="0.62"/>
    <n v="0"/>
    <n v="0.62"/>
    <n v="0"/>
    <n v="0"/>
    <n v="0.62"/>
    <m/>
    <m/>
    <n v="0"/>
    <n v="0"/>
    <n v="0.62"/>
    <n v="0"/>
    <n v="0.62"/>
    <m/>
    <m/>
    <m/>
    <m/>
    <m/>
    <m/>
    <m/>
    <m/>
    <m/>
    <m/>
    <m/>
    <m/>
    <m/>
  </r>
  <r>
    <s v="Valuation (NPV)"/>
    <s v="BEDBValuation (NPV)46092.7840277778"/>
    <m/>
    <s v="export to ara Portfolio Valuation"/>
    <s v="MCPBEDBValuation (NPV)export to ara Portfolio Valuation"/>
    <s v="MCPBEDBValuation (NPV)"/>
    <x v="0"/>
    <s v="Completed"/>
    <x v="0"/>
    <x v="846"/>
    <s v="Y"/>
    <m/>
    <m/>
    <m/>
    <n v="2602"/>
    <s v="BEDB"/>
    <s v="MCP"/>
    <s v="START export to ara Portfolio Valuation"/>
    <s v="END export to ara Portfolio Valuation"/>
    <d v="2026-03-11T18:49:00"/>
    <d v="2026-03-11T18:51:00"/>
    <d v="2026-03-11T18:52:00"/>
    <s v="NULL"/>
    <s v="Completed"/>
    <x v="92"/>
    <n v="1"/>
    <s v="export to ara Portfolio Valuation"/>
    <n v="0.03"/>
    <n v="0"/>
    <n v="0.03"/>
    <n v="0"/>
    <n v="0"/>
    <n v="0.03"/>
    <m/>
    <m/>
    <n v="0"/>
    <n v="0"/>
    <n v="0.03"/>
    <n v="0"/>
    <n v="0.03"/>
    <m/>
    <m/>
    <m/>
    <m/>
    <m/>
    <m/>
    <m/>
    <m/>
    <m/>
    <m/>
    <m/>
    <m/>
    <m/>
  </r>
  <r>
    <s v="Valuation (NPV)"/>
    <s v="BEDBValuation (NPV)46092.7861111111"/>
    <m/>
    <s v="Light Maintenance"/>
    <s v="MCPBEDBValuation (NPV)Light Maintenance"/>
    <s v="MCPBEDBValuation (NPV)"/>
    <x v="0"/>
    <s v="Completed"/>
    <x v="0"/>
    <x v="847"/>
    <s v="Y"/>
    <m/>
    <m/>
    <m/>
    <n v="2602"/>
    <s v="BEDB"/>
    <s v="MCP"/>
    <s v="START Light Maintenance"/>
    <s v="END Light Maintenance"/>
    <d v="2026-03-11T18:52:00"/>
    <d v="2026-03-11T21:00:00"/>
    <d v="2026-03-11T21:00:00"/>
    <s v="NULL"/>
    <s v="Completed"/>
    <x v="97"/>
    <n v="2"/>
    <s v="Light Maintenance"/>
    <n v="2.13"/>
    <n v="0"/>
    <n v="2.13"/>
    <n v="0"/>
    <n v="0"/>
    <n v="2.13"/>
    <m/>
    <m/>
    <n v="0"/>
    <n v="0"/>
    <n v="2.13"/>
    <n v="0"/>
    <n v="2.13"/>
    <m/>
    <m/>
    <m/>
    <m/>
    <m/>
    <m/>
    <m/>
    <m/>
    <m/>
    <m/>
    <m/>
    <m/>
    <m/>
  </r>
  <r>
    <s v="Planning (NII)"/>
    <s v="WBUSPlanning (NII)46092.8048611111"/>
    <m/>
    <s v="MDL Processing"/>
    <s v="MCPWBUSPlanning (NII)MDL Processing"/>
    <s v="MCPWBUSPlanning (NII)"/>
    <x v="0"/>
    <s v="Completed"/>
    <x v="0"/>
    <x v="848"/>
    <s v="Y"/>
    <m/>
    <m/>
    <m/>
    <n v="2602"/>
    <s v="WBUS"/>
    <s v="MCP"/>
    <s v="START MDL Processing"/>
    <s v="END MDL Processing"/>
    <d v="2026-03-11T19:19:00"/>
    <d v="2026-03-11T19:27:00"/>
    <d v="2026-03-11T19:27:00"/>
    <s v="NULL"/>
    <s v="Completed"/>
    <x v="268"/>
    <n v="1"/>
    <s v="MDL Processing"/>
    <n v="0.13"/>
    <n v="0"/>
    <n v="0.13"/>
    <n v="0"/>
    <n v="0"/>
    <n v="0.13"/>
    <m/>
    <m/>
    <n v="0"/>
    <n v="0"/>
    <n v="0.13"/>
    <n v="0"/>
    <n v="0.13"/>
    <m/>
    <m/>
    <m/>
    <m/>
    <m/>
    <m/>
    <m/>
    <m/>
    <m/>
    <m/>
    <m/>
    <m/>
    <m/>
  </r>
  <r>
    <s v="ICDB"/>
    <s v="ICDBICDB46092.80625"/>
    <m/>
    <s v="CSRBB planning | Hong_Kong | Live on ALM Core"/>
    <s v="MCPICDBICDBCSRBB planning | Hong_Kong | Live on ALM Core"/>
    <s v="MCPICDBICDB"/>
    <x v="0"/>
    <s v="Completed"/>
    <x v="0"/>
    <x v="849"/>
    <s v="Y"/>
    <m/>
    <m/>
    <m/>
    <n v="2602"/>
    <s v="ICDB"/>
    <s v="MCP"/>
    <s v="START CSRBB planning | Hong_Kong | Live on ALM Core"/>
    <s v="END CSRBB planning | Hong_Kong | Live on ALM Core"/>
    <d v="2026-03-11T19:21:00"/>
    <d v="2026-03-11T20:51:00"/>
    <d v="2026-03-11T20:51:00"/>
    <s v="NULL"/>
    <s v="Completed"/>
    <x v="244"/>
    <n v="1"/>
    <s v="CSRBB planning | Hong_Kong | Live on ALM Core"/>
    <n v="1.5"/>
    <n v="1.5"/>
    <n v="0"/>
    <n v="0"/>
    <n v="1.5"/>
    <n v="1.5"/>
    <m/>
    <m/>
    <n v="1.5"/>
    <n v="0"/>
    <n v="0"/>
    <n v="1.5"/>
    <n v="1.5"/>
    <m/>
    <m/>
    <m/>
    <m/>
    <m/>
    <m/>
    <m/>
    <m/>
    <m/>
    <m/>
    <m/>
    <m/>
    <m/>
  </r>
  <r>
    <s v="Planning (NII)"/>
    <s v="WBUSPlanning (NII)46092.8104166667"/>
    <m/>
    <s v="planning run02"/>
    <s v="MCPWBUSPlanning (NII)planning run02"/>
    <s v="MCPWBUSPlanning (NII)"/>
    <x v="0"/>
    <s v="Completed"/>
    <x v="0"/>
    <x v="850"/>
    <s v="Y"/>
    <m/>
    <m/>
    <m/>
    <n v="2602"/>
    <s v="WBUS"/>
    <s v="MCP"/>
    <s v="START planning run02"/>
    <s v="END planning run02"/>
    <d v="2026-03-11T19:27:00"/>
    <d v="2026-03-11T20:07:00"/>
    <d v="2026-03-11T20:07:00"/>
    <s v="NULL"/>
    <s v="Completed"/>
    <x v="268"/>
    <n v="1"/>
    <s v="planning run02"/>
    <n v="0.67"/>
    <n v="0"/>
    <n v="0.67"/>
    <n v="0"/>
    <n v="0"/>
    <n v="0.67"/>
    <m/>
    <m/>
    <n v="0"/>
    <n v="0"/>
    <n v="0.67"/>
    <n v="0"/>
    <n v="0.67"/>
    <m/>
    <m/>
    <m/>
    <m/>
    <m/>
    <m/>
    <m/>
    <m/>
    <m/>
    <m/>
    <m/>
    <m/>
    <m/>
  </r>
  <r>
    <s v="KR"/>
    <s v="ITDBKR46092.8159722222"/>
    <m/>
    <s v="bpv-kr valuation exports"/>
    <s v="MCPITDBKRbpv-kr valuation exports"/>
    <s v="MCPITDBKR"/>
    <x v="0"/>
    <s v="Completed"/>
    <x v="0"/>
    <x v="851"/>
    <s v="Y"/>
    <m/>
    <m/>
    <m/>
    <n v="2602"/>
    <s v="ITDB"/>
    <s v="MCP"/>
    <s v="START bpv-kr valuation exports"/>
    <s v="END bpv-kr valuation exports"/>
    <d v="2026-03-11T19:35:00"/>
    <d v="2026-03-11T20:11:00"/>
    <d v="2026-03-12T09:43:00"/>
    <s v="NULL"/>
    <s v="Completed"/>
    <x v="223"/>
    <n v="1"/>
    <s v="bpv-kr valuation exports"/>
    <n v="0.6"/>
    <n v="0.6"/>
    <n v="0"/>
    <n v="5.72"/>
    <n v="6.32"/>
    <n v="6.32"/>
    <m/>
    <m/>
    <n v="0.6"/>
    <n v="5.72"/>
    <n v="0"/>
    <n v="6.32"/>
    <n v="6.32"/>
    <m/>
    <m/>
    <m/>
    <m/>
    <m/>
    <m/>
    <m/>
    <m/>
    <m/>
    <m/>
    <m/>
    <m/>
    <m/>
  </r>
  <r>
    <s v="KR"/>
    <s v="LUDBKR46092.8361111111"/>
    <m/>
    <s v="bpv-kr valuation exports"/>
    <s v="MCPLUDBKRbpv-kr valuation exports"/>
    <s v="MCPLUDBKR"/>
    <x v="1"/>
    <s v="For Rerun"/>
    <x v="0"/>
    <x v="852"/>
    <s v="Y"/>
    <m/>
    <m/>
    <m/>
    <n v="2602"/>
    <s v="LUDB"/>
    <s v="MCP"/>
    <s v="START bpv-kr valuation exports"/>
    <s v="END bpv-kr valuation exports"/>
    <d v="2026-03-11T20:04:00"/>
    <d v="2026-03-11T20:36:00"/>
    <d v="2026-03-11T20:37:00"/>
    <s v="NULL"/>
    <s v="Completed"/>
    <x v="223"/>
    <n v="2"/>
    <s v="bpv-kr valuation exports"/>
    <n v="0.53"/>
    <n v="0.53"/>
    <n v="0"/>
    <n v="0"/>
    <n v="0.53"/>
    <n v="0.53"/>
    <m/>
    <m/>
    <n v="0.53"/>
    <n v="0"/>
    <n v="0"/>
    <n v="0.53"/>
    <n v="0.53"/>
    <m/>
    <m/>
    <m/>
    <m/>
    <m/>
    <m/>
    <m/>
    <m/>
    <m/>
    <m/>
    <m/>
    <m/>
    <m/>
  </r>
  <r>
    <s v="Planning (NII)"/>
    <s v="WBUSPlanning (NII)46092.8381944444"/>
    <m/>
    <s v="planning run OLAP exports"/>
    <s v="MCPWBUSPlanning (NII)planning run OLAP exports"/>
    <s v="MCPWBUSPlanning (NII)"/>
    <x v="0"/>
    <s v="Completed"/>
    <x v="0"/>
    <x v="853"/>
    <s v="Y"/>
    <m/>
    <m/>
    <m/>
    <n v="2602"/>
    <s v="WBUS"/>
    <s v="MCP"/>
    <s v="START planning run OLAP exports"/>
    <s v="END planning run OLAP exports"/>
    <d v="2026-03-11T20:07:00"/>
    <d v="2026-03-11T21:19:00"/>
    <d v="2026-03-11T21:20:00"/>
    <s v="NULL"/>
    <s v="Completed"/>
    <x v="268"/>
    <n v="1"/>
    <s v="planning run OLAP exports"/>
    <n v="1.2"/>
    <n v="0"/>
    <n v="1.2"/>
    <n v="0"/>
    <n v="0"/>
    <n v="1.2"/>
    <m/>
    <m/>
    <n v="0"/>
    <n v="0"/>
    <n v="1.2"/>
    <n v="0"/>
    <n v="1.2"/>
    <m/>
    <m/>
    <m/>
    <m/>
    <m/>
    <m/>
    <m/>
    <m/>
    <m/>
    <m/>
    <m/>
    <m/>
    <m/>
  </r>
  <r>
    <s v="CSRBB Planning"/>
    <s v="NLBTRCSRBB Planning46092.8388888889"/>
    <m/>
    <s v="export to ara CSRBB Planning"/>
    <s v="MCPNLBTRCSRBB Planningexport to ara CSRBB Planning"/>
    <s v="MCPNLBTRCSRBB Planning"/>
    <x v="1"/>
    <s v="For Rerun"/>
    <x v="0"/>
    <x v="854"/>
    <s v="Y"/>
    <m/>
    <m/>
    <m/>
    <n v="2602"/>
    <s v="NLBTR"/>
    <s v="MCP"/>
    <s v="START export to ara CSRBB Planning"/>
    <s v="END export to ara CSRBB Planning"/>
    <d v="2026-03-11T20:08:00"/>
    <d v="2026-03-11T20:10:00"/>
    <d v="2026-03-11T20:11:00"/>
    <s v="NULL"/>
    <s v="Completed"/>
    <x v="238"/>
    <n v="1"/>
    <s v="export to ara CSRBB Planning"/>
    <n v="0.03"/>
    <n v="0"/>
    <n v="0.03"/>
    <n v="0"/>
    <n v="0"/>
    <n v="0.03"/>
    <m/>
    <m/>
    <n v="0"/>
    <n v="0"/>
    <n v="0.03"/>
    <n v="0"/>
    <n v="0.03"/>
    <m/>
    <m/>
    <m/>
    <m/>
    <m/>
    <m/>
    <m/>
    <m/>
    <m/>
    <m/>
    <m/>
    <m/>
    <m/>
  </r>
  <r>
    <s v="Import Strategies"/>
    <s v="NLBTRImport Strategies46092.8409722222"/>
    <m/>
    <s v="import strategies"/>
    <s v="MCPNLBTRImport Strategiesimport strategies"/>
    <s v="MCPNLBTRImport Strategies"/>
    <x v="1"/>
    <s v="For Rerun"/>
    <x v="0"/>
    <x v="855"/>
    <s v="Y"/>
    <m/>
    <m/>
    <m/>
    <n v="2602"/>
    <s v="NLBTR"/>
    <s v="MCP"/>
    <s v="START import strategies"/>
    <s v="END import strategies"/>
    <d v="2026-03-11T20:11:00"/>
    <d v="2026-03-11T20:58:00"/>
    <d v="2026-03-11T20:58:00"/>
    <s v="NULL"/>
    <s v="Completed"/>
    <x v="106"/>
    <n v="2"/>
    <s v="import strategies"/>
    <n v="0.78"/>
    <n v="0.78"/>
    <n v="0"/>
    <n v="0"/>
    <n v="0.78"/>
    <n v="0.78"/>
    <m/>
    <m/>
    <n v="0.78"/>
    <n v="0"/>
    <n v="0"/>
    <n v="0.78"/>
    <n v="0.78"/>
    <m/>
    <m/>
    <m/>
    <m/>
    <m/>
    <m/>
    <m/>
    <m/>
    <m/>
    <m/>
    <m/>
    <m/>
    <m/>
  </r>
  <r>
    <s v="GAP"/>
    <s v="LUDBGAP46092.8590277778"/>
    <m/>
    <s v="gap planning"/>
    <s v="MCPLUDBGAPgap planning"/>
    <s v="MCPLUDBGAP"/>
    <x v="1"/>
    <s v="For Rerun"/>
    <x v="0"/>
    <x v="856"/>
    <s v="Y"/>
    <m/>
    <m/>
    <m/>
    <n v="2602"/>
    <s v="LUDB"/>
    <s v="MCP"/>
    <s v="START gap planning"/>
    <s v="END gap planning"/>
    <d v="2026-03-11T20:37:00"/>
    <d v="2026-03-11T21:11:00"/>
    <d v="2026-03-12T03:18:00"/>
    <s v="NULL"/>
    <s v="Completed"/>
    <x v="117"/>
    <n v="2"/>
    <s v="gap planning"/>
    <n v="0.56999999999999995"/>
    <n v="0.56999999999999995"/>
    <n v="0"/>
    <n v="0"/>
    <n v="0.56999999999999995"/>
    <n v="0.56999999999999995"/>
    <m/>
    <m/>
    <n v="0.56999999999999995"/>
    <n v="0"/>
    <n v="0"/>
    <n v="0.56999999999999995"/>
    <n v="0.56999999999999995"/>
    <m/>
    <m/>
    <m/>
    <m/>
    <m/>
    <m/>
    <m/>
    <m/>
    <m/>
    <m/>
    <m/>
    <m/>
    <m/>
  </r>
  <r>
    <s v="ICDB"/>
    <s v="ICDBICDB46092.86875"/>
    <m/>
    <s v="CSRBB planning | Sofia | Live on ALM Core"/>
    <s v="MCPICDBICDBCSRBB planning | Sofia | Live on ALM Core"/>
    <s v="MCPICDBICDB"/>
    <x v="0"/>
    <s v="Completed"/>
    <x v="0"/>
    <x v="857"/>
    <s v="Y"/>
    <m/>
    <m/>
    <m/>
    <n v="2602"/>
    <s v="ICDB"/>
    <s v="MCP"/>
    <s v="START CSRBB planning | Sofia | Live on ALM Core"/>
    <s v="END CSRBB planning | Sofia | Live on ALM Core"/>
    <d v="2026-03-11T20:51:00"/>
    <d v="2026-03-11T22:01:00"/>
    <d v="2026-03-11T22:01:00"/>
    <s v="NULL"/>
    <s v="Completed"/>
    <x v="244"/>
    <n v="1"/>
    <s v="CSRBB planning | Sofia | Live on ALM Core"/>
    <n v="1.17"/>
    <n v="1.17"/>
    <n v="0"/>
    <n v="0"/>
    <n v="1.17"/>
    <n v="1.17"/>
    <m/>
    <m/>
    <n v="1.17"/>
    <n v="0"/>
    <n v="0"/>
    <n v="1.17"/>
    <n v="1.17"/>
    <m/>
    <m/>
    <m/>
    <m/>
    <m/>
    <m/>
    <m/>
    <m/>
    <m/>
    <m/>
    <m/>
    <m/>
    <m/>
  </r>
  <r>
    <s v="Optimization"/>
    <s v="NLRB-MIDOptimization46092.8722222222"/>
    <m/>
    <s v="RoS/RIOD optimization"/>
    <s v="MRPNLRB-MIDOptimizationRoS/RIOD optimization"/>
    <s v="MRPNLRB-MIDOptimization"/>
    <x v="0"/>
    <s v="Completed"/>
    <x v="0"/>
    <x v="858"/>
    <s v="N"/>
    <m/>
    <m/>
    <m/>
    <n v="2602"/>
    <s v="NLRB-MID"/>
    <s v="MRP"/>
    <s v="START RoS/RIOD optimization"/>
    <s v="END RoS/RIOD optimization"/>
    <d v="2026-03-11T20:56:00"/>
    <d v="2026-03-11T21:03:00"/>
    <d v="2026-03-11T21:03:00"/>
    <s v="NULL"/>
    <s v="Completed"/>
    <x v="269"/>
    <n v="2"/>
    <s v="RoS/RIOD optimization"/>
    <n v="0.12"/>
    <n v="0.12"/>
    <n v="0"/>
    <n v="0"/>
    <n v="0.12"/>
    <n v="0.12"/>
    <m/>
    <m/>
    <n v="0.12"/>
    <n v="0"/>
    <n v="0"/>
    <n v="0.12"/>
    <n v="0.12"/>
    <m/>
    <m/>
    <m/>
    <m/>
    <m/>
    <m/>
    <m/>
    <m/>
    <m/>
    <m/>
    <m/>
    <m/>
    <m/>
  </r>
  <r>
    <s v="Planning (NII)"/>
    <s v="NLBTRPlanning (NII)46092.8736111111"/>
    <m/>
    <s v="planning run01"/>
    <s v="MCPNLBTRPlanning (NII)planning run01"/>
    <s v="MCPNLBTRPlanning (NII)"/>
    <x v="1"/>
    <s v="For Rerun"/>
    <x v="0"/>
    <x v="859"/>
    <s v="Y"/>
    <m/>
    <m/>
    <m/>
    <n v="2602"/>
    <s v="NLBTR"/>
    <s v="MCP"/>
    <s v="START planning run01"/>
    <s v="NULL"/>
    <d v="2026-03-11T20:58:00"/>
    <d v="2026-03-12T02:26:00"/>
    <d v="2026-03-12T11:44:00"/>
    <s v="NULL"/>
    <s v="Stopped"/>
    <x v="107"/>
    <n v="2"/>
    <s v="planning run01"/>
    <n v="5.47"/>
    <n v="5.47"/>
    <n v="0"/>
    <n v="7.73"/>
    <n v="13.2"/>
    <n v="13.2"/>
    <m/>
    <m/>
    <n v="5.47"/>
    <n v="7.73"/>
    <n v="0"/>
    <n v="13.2"/>
    <n v="13.2"/>
    <m/>
    <m/>
    <m/>
    <m/>
    <m/>
    <m/>
    <m/>
    <m/>
    <m/>
    <m/>
    <m/>
    <m/>
    <m/>
  </r>
  <r>
    <s v="Valuation (NPV)"/>
    <s v="BEDBValuation (NPV)46092.875"/>
    <m/>
    <s v="valuation report OLAP exports"/>
    <s v="MCPBEDBValuation (NPV)valuation report OLAP exports"/>
    <s v="MCPBEDBValuation (NPV)"/>
    <x v="0"/>
    <s v="Completed"/>
    <x v="0"/>
    <x v="860"/>
    <s v="Y"/>
    <m/>
    <m/>
    <m/>
    <n v="2602"/>
    <s v="BEDB"/>
    <s v="MCP"/>
    <s v="START valuation report OLAP exports"/>
    <s v="END valuation report OLAP exports"/>
    <d v="2026-03-11T21:00:00"/>
    <d v="2026-03-11T22:24:00"/>
    <d v="2026-03-11T22:24:00"/>
    <s v="NULL"/>
    <s v="Completed"/>
    <x v="97"/>
    <n v="2"/>
    <s v="valuation report OLAP exports"/>
    <n v="1.4"/>
    <n v="0"/>
    <n v="1.4"/>
    <n v="0"/>
    <n v="0"/>
    <n v="1.4"/>
    <m/>
    <m/>
    <n v="0"/>
    <n v="0"/>
    <n v="1.4"/>
    <n v="0"/>
    <n v="1.4"/>
    <m/>
    <m/>
    <m/>
    <m/>
    <m/>
    <m/>
    <m/>
    <m/>
    <m/>
    <m/>
    <m/>
    <m/>
    <m/>
  </r>
  <r>
    <s v="Optimization"/>
    <s v="NLRB-MIDOptimization46092.8770833333"/>
    <m/>
    <s v="export to ara"/>
    <s v="MRPNLRB-MIDOptimizationexport to ara"/>
    <s v="MRPNLRB-MIDOptimization"/>
    <x v="0"/>
    <s v="Completed"/>
    <x v="0"/>
    <x v="861"/>
    <s v="N"/>
    <m/>
    <m/>
    <m/>
    <n v="2602"/>
    <s v="NLRB-MID"/>
    <s v="MRP"/>
    <s v="START export to ara"/>
    <s v="END export to ara"/>
    <d v="2026-03-11T21:03:00"/>
    <d v="2026-03-11T21:03:00"/>
    <d v="2026-03-11T21:03:00"/>
    <s v="NULL"/>
    <s v="Completed"/>
    <x v="269"/>
    <n v="4"/>
    <s v="export to ara"/>
    <n v="0"/>
    <n v="0"/>
    <n v="0"/>
    <n v="0"/>
    <n v="0"/>
    <n v="0"/>
    <m/>
    <m/>
    <n v="0"/>
    <n v="0"/>
    <n v="0"/>
    <n v="0"/>
    <n v="0"/>
    <m/>
    <m/>
    <m/>
    <m/>
    <m/>
    <m/>
    <m/>
    <m/>
    <m/>
    <m/>
    <m/>
    <m/>
    <m/>
  </r>
  <r>
    <s v="Optimization"/>
    <s v="NLRB-MIDOptimization46092.8770833333"/>
    <m/>
    <s v="Light Maintenance"/>
    <s v="MRPNLRB-MIDOptimizationLight Maintenance"/>
    <s v="MRPNLRB-MIDOptimization"/>
    <x v="0"/>
    <s v="Completed"/>
    <x v="0"/>
    <x v="862"/>
    <s v="N"/>
    <m/>
    <m/>
    <m/>
    <n v="2602"/>
    <s v="NLRB-MID"/>
    <s v="MRP"/>
    <s v="START Light Maintenance"/>
    <s v="END Light Maintenance"/>
    <d v="2026-03-11T21:03:00"/>
    <d v="2026-03-11T21:08:00"/>
    <d v="2026-03-11T21:08:00"/>
    <s v="NULL"/>
    <s v="Completed"/>
    <x v="269"/>
    <n v="3"/>
    <s v="Light Maintenance"/>
    <n v="0.08"/>
    <n v="0"/>
    <n v="0.08"/>
    <n v="0"/>
    <n v="0"/>
    <n v="0.08"/>
    <m/>
    <m/>
    <n v="0"/>
    <n v="0"/>
    <n v="0.08"/>
    <n v="0"/>
    <n v="0.08"/>
    <m/>
    <m/>
    <m/>
    <m/>
    <m/>
    <m/>
    <m/>
    <m/>
    <m/>
    <m/>
    <m/>
    <m/>
    <m/>
  </r>
  <r>
    <s v="Optimization"/>
    <s v="NLRB-MIDOptimization46092.8805555556"/>
    <m/>
    <s v="RoS OLAP exports"/>
    <s v="MRPNLRB-MIDOptimizationRoS OLAP exports"/>
    <s v="MRPNLRB-MIDOptimization"/>
    <x v="0"/>
    <s v="Completed"/>
    <x v="0"/>
    <x v="863"/>
    <s v="N"/>
    <m/>
    <m/>
    <m/>
    <n v="2602"/>
    <s v="NLRB-MID"/>
    <s v="MRP"/>
    <s v="START RoS OLAP exports"/>
    <s v="END RoS OLAP exports"/>
    <d v="2026-03-11T21:08:00"/>
    <d v="2026-03-11T21:12:00"/>
    <d v="2026-03-11T21:12:00"/>
    <s v="NULL"/>
    <s v="Completed"/>
    <x v="269"/>
    <n v="1"/>
    <s v="RoS OLAP exports"/>
    <n v="7.0000000000000007E-2"/>
    <n v="0"/>
    <n v="7.0000000000000007E-2"/>
    <n v="0"/>
    <n v="0"/>
    <n v="7.0000000000000007E-2"/>
    <m/>
    <m/>
    <n v="0"/>
    <n v="0"/>
    <n v="7.0000000000000007E-2"/>
    <n v="0"/>
    <n v="7.0000000000000007E-2"/>
    <m/>
    <m/>
    <m/>
    <m/>
    <m/>
    <m/>
    <m/>
    <m/>
    <m/>
    <m/>
    <m/>
    <m/>
    <m/>
  </r>
  <r>
    <s v="Optimization"/>
    <s v="NLRB-MIDOptimization46092.8833333333"/>
    <m/>
    <s v="Light Maintenance"/>
    <s v="MRPNLRB-MIDOptimizationLight Maintenance"/>
    <s v="MRPNLRB-MIDOptimization"/>
    <x v="0"/>
    <s v="Completed"/>
    <x v="0"/>
    <x v="864"/>
    <s v="N"/>
    <m/>
    <m/>
    <m/>
    <n v="2602"/>
    <s v="NLRB-MID"/>
    <s v="MRP"/>
    <s v="START Light Maintenance"/>
    <s v="END Light Maintenance"/>
    <d v="2026-03-11T21:12:00"/>
    <d v="2026-03-11T21:16:00"/>
    <d v="2026-03-11T21:16:00"/>
    <s v="NULL"/>
    <s v="Completed"/>
    <x v="269"/>
    <n v="4"/>
    <s v="Light Maintenance"/>
    <n v="7.0000000000000007E-2"/>
    <n v="0"/>
    <n v="7.0000000000000007E-2"/>
    <n v="0"/>
    <n v="0"/>
    <n v="7.0000000000000007E-2"/>
    <m/>
    <m/>
    <n v="0"/>
    <n v="0"/>
    <n v="7.0000000000000007E-2"/>
    <n v="0"/>
    <n v="7.0000000000000007E-2"/>
    <m/>
    <m/>
    <m/>
    <m/>
    <m/>
    <m/>
    <m/>
    <m/>
    <m/>
    <m/>
    <m/>
    <m/>
    <m/>
  </r>
  <r>
    <s v="Optimization"/>
    <s v="NLRB-MIDOptimization46092.8861111111"/>
    <m/>
    <s v="RIOD OLAP exports"/>
    <s v="MRPNLRB-MIDOptimizationRIOD OLAP exports"/>
    <s v="MRPNLRB-MIDOptimization"/>
    <x v="0"/>
    <s v="Completed"/>
    <x v="0"/>
    <x v="865"/>
    <s v="N"/>
    <m/>
    <m/>
    <m/>
    <n v="2602"/>
    <s v="NLRB-MID"/>
    <s v="MRP"/>
    <s v="START RIOD OLAP exports"/>
    <s v="END RIOD OLAP exports"/>
    <d v="2026-03-11T21:16:00"/>
    <d v="2026-03-11T21:18:00"/>
    <d v="2026-03-11T21:22:00"/>
    <s v="NULL"/>
    <s v="Completed"/>
    <x v="269"/>
    <n v="1"/>
    <s v="RIOD OLAP exports"/>
    <n v="0.03"/>
    <n v="0"/>
    <n v="0.03"/>
    <n v="0"/>
    <n v="0"/>
    <n v="0.03"/>
    <m/>
    <m/>
    <n v="0"/>
    <n v="0"/>
    <n v="0.03"/>
    <n v="0"/>
    <n v="0.03"/>
    <m/>
    <m/>
    <m/>
    <m/>
    <m/>
    <m/>
    <m/>
    <m/>
    <m/>
    <m/>
    <m/>
    <m/>
    <m/>
  </r>
  <r>
    <s v="Load to ARA"/>
    <s v="WBUSLoad to ARA46092.8888888889"/>
    <m/>
    <s v="export to ara ACC"/>
    <s v="MCPWBUSLoad to ARAexport to ara ACC"/>
    <s v="MCPWBUSLoad to ARA"/>
    <x v="0"/>
    <s v="Completed"/>
    <x v="0"/>
    <x v="866"/>
    <s v="N"/>
    <m/>
    <m/>
    <m/>
    <n v="2602"/>
    <s v="WBUS"/>
    <s v="MCP"/>
    <s v="START export to ara ACC"/>
    <s v="END export to ara ACC"/>
    <d v="2026-03-11T21:20:00"/>
    <d v="2026-03-11T21:20:00"/>
    <d v="2026-03-11T21:21:00"/>
    <s v="NULL"/>
    <s v="Completed"/>
    <x v="128"/>
    <n v="3"/>
    <s v="export to ara ACC"/>
    <n v="0"/>
    <n v="0"/>
    <n v="0"/>
    <n v="0"/>
    <n v="0"/>
    <n v="0"/>
    <m/>
    <m/>
    <n v="0"/>
    <n v="0"/>
    <n v="0"/>
    <n v="0"/>
    <n v="0"/>
    <m/>
    <m/>
    <m/>
    <m/>
    <m/>
    <m/>
    <m/>
    <m/>
    <m/>
    <m/>
    <m/>
    <m/>
    <m/>
  </r>
  <r>
    <s v="ITS"/>
    <s v="WBUSITS46092.8895833333"/>
    <m/>
    <s v="Light Maintenance ITS planning"/>
    <s v="MCPWBUSITSLight Maintenance ITS planning"/>
    <s v="MCPWBUSITS"/>
    <x v="0"/>
    <s v="Completed"/>
    <x v="0"/>
    <x v="867"/>
    <s v="Y"/>
    <m/>
    <m/>
    <m/>
    <n v="2602"/>
    <s v="WBUS"/>
    <s v="MCP"/>
    <s v="START Light Maintenance ITS planning"/>
    <s v="END Light Maintenance ITS planning"/>
    <d v="2026-03-11T21:21:00"/>
    <d v="2026-03-11T21:30:00"/>
    <d v="2026-03-11T21:30:00"/>
    <s v="NULL"/>
    <s v="Completed"/>
    <x v="270"/>
    <n v="1"/>
    <s v="Light Maintenance ITS planning"/>
    <n v="0.15"/>
    <n v="0"/>
    <n v="0.15"/>
    <n v="0"/>
    <n v="0"/>
    <n v="0.15"/>
    <m/>
    <m/>
    <n v="0"/>
    <n v="0"/>
    <n v="0.15"/>
    <n v="0"/>
    <n v="0.15"/>
    <m/>
    <m/>
    <m/>
    <m/>
    <m/>
    <m/>
    <m/>
    <m/>
    <m/>
    <m/>
    <m/>
    <m/>
    <m/>
  </r>
  <r>
    <s v="Load Market"/>
    <s v="NLRB-MIDLoad Market46092.8902777778"/>
    <m/>
    <s v="load Market WD8"/>
    <s v="MRPNLRB-MIDLoad Marketload Market WD8"/>
    <s v="MRPNLRB-MIDLoad Market"/>
    <x v="0"/>
    <s v="Completed"/>
    <x v="0"/>
    <x v="868"/>
    <s v="N"/>
    <m/>
    <m/>
    <m/>
    <n v="2602"/>
    <s v="NLRB-MID"/>
    <s v="MRP"/>
    <s v="START load Market WD8"/>
    <s v="END load Market WD8"/>
    <d v="2026-03-11T21:22:00"/>
    <d v="2026-03-11T21:59:00"/>
    <d v="2026-03-11T22:36:00"/>
    <s v="NULL"/>
    <s v="Completed"/>
    <x v="271"/>
    <n v="1"/>
    <s v="load Market WD8"/>
    <n v="0.62"/>
    <n v="0"/>
    <n v="0.62"/>
    <n v="0"/>
    <n v="0"/>
    <n v="0.62"/>
    <m/>
    <m/>
    <n v="0"/>
    <n v="0"/>
    <n v="0.62"/>
    <n v="0"/>
    <n v="0.62"/>
    <m/>
    <m/>
    <m/>
    <m/>
    <m/>
    <m/>
    <m/>
    <m/>
    <m/>
    <m/>
    <m/>
    <m/>
    <m/>
  </r>
  <r>
    <s v="ITS"/>
    <s v="WBUSITS46092.8958333333"/>
    <m/>
    <s v="ITS planning run"/>
    <s v="MCPWBUSITSITS planning run"/>
    <s v="MCPWBUSITS"/>
    <x v="0"/>
    <s v="Completed"/>
    <x v="0"/>
    <x v="869"/>
    <s v="Y"/>
    <m/>
    <m/>
    <m/>
    <n v="2602"/>
    <s v="WBUS"/>
    <s v="MCP"/>
    <s v="START ITS planning run"/>
    <s v="END ITS planning run"/>
    <d v="2026-03-11T21:30:00"/>
    <d v="2026-03-11T21:45:00"/>
    <d v="2026-03-11T21:46:00"/>
    <s v="NULL"/>
    <s v="Completed"/>
    <x v="270"/>
    <n v="1"/>
    <s v="ITS planning run"/>
    <n v="0.25"/>
    <n v="0"/>
    <n v="0.25"/>
    <n v="0"/>
    <n v="0"/>
    <n v="0.25"/>
    <m/>
    <m/>
    <n v="0"/>
    <n v="0"/>
    <n v="0.25"/>
    <n v="0"/>
    <n v="0.25"/>
    <m/>
    <m/>
    <m/>
    <m/>
    <m/>
    <m/>
    <m/>
    <m/>
    <m/>
    <m/>
    <m/>
    <m/>
    <m/>
  </r>
  <r>
    <s v="Load to ARA"/>
    <s v="WBUSLoad to ARA46092.9069444444"/>
    <m/>
    <s v="export to ara"/>
    <s v="MCPWBUSLoad to ARAexport to ara"/>
    <s v="MCPWBUSLoad to ARA"/>
    <x v="0"/>
    <s v="Completed"/>
    <x v="0"/>
    <x v="870"/>
    <s v="N"/>
    <m/>
    <m/>
    <m/>
    <n v="2602"/>
    <s v="WBUS"/>
    <s v="MCP"/>
    <s v="START export to ara"/>
    <s v="END export to ara"/>
    <d v="2026-03-11T21:46:00"/>
    <d v="2026-03-11T21:46:00"/>
    <d v="2026-03-13T11:28:00"/>
    <s v="NULL"/>
    <s v="Completed"/>
    <x v="272"/>
    <n v="1"/>
    <s v="export to ara"/>
    <n v="0"/>
    <n v="0"/>
    <n v="0"/>
    <n v="0"/>
    <n v="0"/>
    <n v="0"/>
    <m/>
    <m/>
    <n v="0"/>
    <n v="0"/>
    <n v="0"/>
    <n v="0"/>
    <n v="0"/>
    <m/>
    <m/>
    <m/>
    <m/>
    <m/>
    <m/>
    <m/>
    <m/>
    <m/>
    <m/>
    <m/>
    <m/>
    <m/>
  </r>
  <r>
    <s v="ICDB"/>
    <s v="ICDBICDB46092.9173611111"/>
    <m/>
    <s v="CSRBB planning | Prague | Live on ALM Core"/>
    <s v="MCPICDBICDBCSRBB planning | Prague | Live on ALM Core"/>
    <s v="MCPICDBICDB"/>
    <x v="0"/>
    <s v="Completed"/>
    <x v="0"/>
    <x v="871"/>
    <s v="Y"/>
    <m/>
    <m/>
    <m/>
    <n v="2602"/>
    <s v="ICDB"/>
    <s v="MCP"/>
    <s v="START CSRBB planning | Prague | Live on ALM Core"/>
    <s v="END CSRBB planning | Prague | Live on ALM Core"/>
    <d v="2026-03-11T22:01:00"/>
    <d v="2026-03-11T23:34:00"/>
    <d v="2026-03-11T23:34:00"/>
    <s v="NULL"/>
    <s v="Completed"/>
    <x v="244"/>
    <n v="1"/>
    <s v="CSRBB planning | Prague | Live on ALM Core"/>
    <n v="1.55"/>
    <n v="1.55"/>
    <n v="0"/>
    <n v="0"/>
    <n v="1.55"/>
    <n v="1.55"/>
    <m/>
    <m/>
    <n v="1.55"/>
    <n v="0"/>
    <n v="0"/>
    <n v="1.55"/>
    <n v="1.55"/>
    <m/>
    <m/>
    <m/>
    <m/>
    <m/>
    <m/>
    <m/>
    <m/>
    <m/>
    <m/>
    <m/>
    <m/>
    <m/>
  </r>
  <r>
    <s v="Valuation (NPV)"/>
    <s v="BEDBValuation (NPV)46092.9333333333"/>
    <m/>
    <s v="valuation report QRM Reporter exports"/>
    <s v="MCPBEDBValuation (NPV)valuation report QRM Reporter exports"/>
    <s v="MCPBEDBValuation (NPV)"/>
    <x v="0"/>
    <s v="Completed"/>
    <x v="0"/>
    <x v="872"/>
    <s v="Y"/>
    <m/>
    <m/>
    <m/>
    <n v="2602"/>
    <s v="BEDB"/>
    <s v="MCP"/>
    <s v="START valuation report QRM Reporter exports"/>
    <s v="END valuation report QRM Reporter exports"/>
    <d v="2026-03-11T22:24:00"/>
    <d v="2026-03-11T22:32:00"/>
    <d v="2026-03-11T22:34:00"/>
    <s v="NULL"/>
    <s v="Completed"/>
    <x v="97"/>
    <n v="2"/>
    <s v="valuation report QRM Reporter exports"/>
    <n v="0.13"/>
    <n v="0"/>
    <n v="0.13"/>
    <n v="0"/>
    <n v="0"/>
    <n v="0.13"/>
    <m/>
    <m/>
    <n v="0"/>
    <n v="0"/>
    <n v="0.13"/>
    <n v="0"/>
    <n v="0.13"/>
    <m/>
    <m/>
    <m/>
    <m/>
    <m/>
    <m/>
    <m/>
    <m/>
    <m/>
    <m/>
    <m/>
    <m/>
    <m/>
  </r>
  <r>
    <s v="Planning (NII)"/>
    <s v="BEDBPlanning (NII)46092.9402777778"/>
    <m/>
    <s v="combined planning run"/>
    <s v="MCPBEDBPlanning (NII)combined planning run"/>
    <s v="MCPBEDBPlanning (NII)"/>
    <x v="0"/>
    <s v="Stopped"/>
    <x v="0"/>
    <x v="873"/>
    <s v="Y"/>
    <m/>
    <m/>
    <m/>
    <n v="2602"/>
    <s v="BEDB"/>
    <s v="MCP"/>
    <s v="START combined planning run"/>
    <s v="NULL"/>
    <d v="2026-03-11T22:34:00"/>
    <d v="2026-03-12T03:11:00"/>
    <d v="2026-03-12T03:17:00"/>
    <s v="NULL"/>
    <s v="Stopped"/>
    <x v="273"/>
    <n v="5"/>
    <s v="combined planning run"/>
    <n v="4.62"/>
    <n v="4.62"/>
    <n v="0"/>
    <n v="0"/>
    <n v="4.62"/>
    <n v="4.62"/>
    <m/>
    <m/>
    <n v="4.62"/>
    <n v="0"/>
    <n v="0"/>
    <n v="4.62"/>
    <n v="4.62"/>
    <m/>
    <m/>
    <m/>
    <m/>
    <m/>
    <m/>
    <m/>
    <m/>
    <m/>
    <m/>
    <m/>
    <m/>
    <m/>
  </r>
  <r>
    <s v="Load Pos"/>
    <s v="NLRB-MIDLoad Pos46092.9416666667"/>
    <m/>
    <s v="load Portfolio"/>
    <s v="MRPNLRB-MIDLoad Posload Portfolio"/>
    <s v="MRPNLRB-MIDLoad Pos"/>
    <x v="0"/>
    <s v="Completed"/>
    <x v="0"/>
    <x v="874"/>
    <s v="Y"/>
    <m/>
    <m/>
    <m/>
    <n v="2602"/>
    <s v="NLRB-MID"/>
    <s v="MRP"/>
    <s v="START load Portfolio"/>
    <s v="END load Portfolio"/>
    <d v="2026-03-11T22:36:00"/>
    <d v="2026-03-11T22:44:00"/>
    <d v="2026-03-11T22:44:00"/>
    <s v="NULL"/>
    <s v="Completed"/>
    <x v="274"/>
    <n v="2"/>
    <s v="load Portfolio"/>
    <n v="0.13"/>
    <n v="0"/>
    <n v="0.13"/>
    <n v="0"/>
    <n v="0"/>
    <n v="0.13"/>
    <m/>
    <m/>
    <n v="0"/>
    <n v="0"/>
    <n v="0.13"/>
    <n v="0"/>
    <n v="0.13"/>
    <m/>
    <m/>
    <m/>
    <m/>
    <m/>
    <m/>
    <m/>
    <m/>
    <m/>
    <m/>
    <m/>
    <m/>
    <m/>
  </r>
  <r>
    <s v="Load Pos"/>
    <s v="NLRB-MIDLoad Pos46092.9472222222"/>
    <m/>
    <s v="Pos Detailed OLAP export"/>
    <s v="MRPNLRB-MIDLoad PosPos Detailed OLAP export"/>
    <s v="MRPNLRB-MIDLoad Pos"/>
    <x v="0"/>
    <s v="Completed"/>
    <x v="0"/>
    <x v="875"/>
    <s v="Y"/>
    <m/>
    <m/>
    <m/>
    <n v="2602"/>
    <s v="NLRB-MID"/>
    <s v="MRP"/>
    <s v="START Pos Detailed OLAP export"/>
    <s v="END Pos Detailed OLAP export"/>
    <d v="2026-03-11T22:44:00"/>
    <d v="2026-03-11T22:49:00"/>
    <d v="2026-03-11T22:49:00"/>
    <s v="Exception Info: Workflow finished with errors. (line: 72)  "/>
    <s v="Completed"/>
    <x v="274"/>
    <n v="1"/>
    <s v="Pos Detailed OLAP export"/>
    <n v="0.08"/>
    <n v="0"/>
    <n v="0.08"/>
    <n v="0"/>
    <n v="0"/>
    <n v="0.08"/>
    <m/>
    <m/>
    <n v="0"/>
    <n v="0"/>
    <n v="0.08"/>
    <n v="0"/>
    <n v="0.08"/>
    <m/>
    <m/>
    <m/>
    <m/>
    <m/>
    <m/>
    <m/>
    <m/>
    <m/>
    <m/>
    <m/>
    <m/>
    <m/>
  </r>
  <r>
    <s v="Load Pos"/>
    <s v="NLRB-MIDLoad Pos46092.9506944444"/>
    <m/>
    <s v="Stratification"/>
    <s v="MRPNLRB-MIDLoad PosStratification"/>
    <s v="MRPNLRB-MIDLoad Pos"/>
    <x v="0"/>
    <s v="Failed"/>
    <x v="0"/>
    <x v="876"/>
    <s v="Y"/>
    <m/>
    <m/>
    <m/>
    <n v="2602"/>
    <s v="NLRB-MID"/>
    <s v="MRP"/>
    <s v="START Stratification"/>
    <s v="NULL"/>
    <d v="2026-03-11T22:49:00"/>
    <d v="2026-03-11T22:50:00"/>
    <d v="2026-03-12T07:19:00"/>
    <s v="Exception Info: Workflow finished with errors. (line: 72)  "/>
    <s v="Failed"/>
    <x v="274"/>
    <n v="2"/>
    <s v="Stratification"/>
    <n v="0.02"/>
    <n v="0.02"/>
    <n v="0"/>
    <n v="3.32"/>
    <n v="3.34"/>
    <n v="3.34"/>
    <m/>
    <m/>
    <n v="0.02"/>
    <n v="3.32"/>
    <n v="0"/>
    <n v="3.34"/>
    <n v="3.34"/>
    <m/>
    <m/>
    <m/>
    <m/>
    <m/>
    <m/>
    <m/>
    <m/>
    <m/>
    <m/>
    <m/>
    <m/>
    <m/>
  </r>
  <r>
    <s v="ICDB"/>
    <s v="ICDBICDB46092.9819444444"/>
    <m/>
    <s v="CSRBB planning | Brussels | Live on ALM Core"/>
    <s v="MCPICDBICDBCSRBB planning | Brussels | Live on ALM Core"/>
    <s v="MCPICDBICDB"/>
    <x v="0"/>
    <s v="Completed"/>
    <x v="0"/>
    <x v="877"/>
    <s v="Y"/>
    <m/>
    <m/>
    <m/>
    <n v="2602"/>
    <s v="ICDB"/>
    <s v="MCP"/>
    <s v="START CSRBB planning | Brussels | Live on ALM Core"/>
    <s v="END CSRBB planning | Brussels | Live on ALM Core"/>
    <d v="2026-03-11T23:34:00"/>
    <d v="2026-03-12T00:52:00"/>
    <d v="2026-03-12T00:52:00"/>
    <s v="NULL"/>
    <s v="Completed"/>
    <x v="244"/>
    <n v="1"/>
    <s v="CSRBB planning | Brussels | Live on ALM Core"/>
    <n v="1.3"/>
    <n v="0"/>
    <n v="1.3"/>
    <n v="0"/>
    <n v="0"/>
    <n v="1.3"/>
    <m/>
    <m/>
    <n v="0"/>
    <n v="0"/>
    <n v="1.3"/>
    <n v="0"/>
    <n v="1.3"/>
    <m/>
    <m/>
    <m/>
    <m/>
    <m/>
    <m/>
    <m/>
    <m/>
    <m/>
    <m/>
    <m/>
    <m/>
    <m/>
  </r>
  <r>
    <s v="ICDB"/>
    <s v="ICDBICDB46093.0361111111"/>
    <m/>
    <s v="planning | NLWB_Lending | Live on ALM Core"/>
    <s v="MCPICDBICDBplanning | NLWB_Lending | Live on ALM Core"/>
    <s v="MCPICDBICDB"/>
    <x v="0"/>
    <s v="Completed"/>
    <x v="0"/>
    <x v="878"/>
    <s v="Y"/>
    <m/>
    <m/>
    <m/>
    <n v="2602"/>
    <s v="ICDB"/>
    <s v="MCP"/>
    <s v="START planning | NLWB_Lending | Live on ALM Core"/>
    <s v="END planning | NLWB_Lending | Live on ALM Core"/>
    <d v="2026-03-12T00:52:00"/>
    <d v="2026-03-12T03:09:00"/>
    <d v="2026-03-12T03:09:00"/>
    <s v="NULL"/>
    <s v="Completed"/>
    <x v="244"/>
    <n v="1"/>
    <s v="planning | NLWB_Lending | Live on ALM Core"/>
    <n v="2.2799999999999998"/>
    <n v="0"/>
    <n v="2.2799999999999998"/>
    <n v="0"/>
    <n v="0"/>
    <n v="2.2799999999999998"/>
    <m/>
    <m/>
    <n v="0"/>
    <n v="0"/>
    <n v="2.2799999999999998"/>
    <n v="0"/>
    <n v="2.2799999999999998"/>
    <m/>
    <m/>
    <m/>
    <m/>
    <m/>
    <m/>
    <m/>
    <m/>
    <m/>
    <m/>
    <m/>
    <m/>
    <m/>
  </r>
  <r>
    <s v="ICDB"/>
    <s v="ICDBICDB46093.13125"/>
    <m/>
    <s v="planning | London | Live on ALM Core"/>
    <s v="MCPICDBICDBplanning | London | Live on ALM Core"/>
    <s v="MCPICDBICDB"/>
    <x v="0"/>
    <s v="Completed"/>
    <x v="0"/>
    <x v="879"/>
    <s v="Y"/>
    <m/>
    <m/>
    <m/>
    <n v="2602"/>
    <s v="ICDB"/>
    <s v="MCP"/>
    <s v="START planning | London | Live on ALM Core"/>
    <s v="END planning | London | Live on ALM Core"/>
    <d v="2026-03-12T03:09:00"/>
    <d v="2026-03-12T04:23:00"/>
    <d v="2026-03-12T04:23:00"/>
    <s v="NULL"/>
    <s v="Completed"/>
    <x v="244"/>
    <n v="1"/>
    <s v="planning | London | Live on ALM Core"/>
    <n v="1.23"/>
    <n v="1.23"/>
    <n v="0"/>
    <n v="0"/>
    <n v="1.23"/>
    <n v="1.23"/>
    <m/>
    <m/>
    <n v="1.23"/>
    <n v="0"/>
    <n v="0"/>
    <n v="1.23"/>
    <n v="1.23"/>
    <m/>
    <m/>
    <m/>
    <m/>
    <m/>
    <m/>
    <m/>
    <m/>
    <m/>
    <m/>
    <m/>
    <m/>
    <m/>
  </r>
  <r>
    <s v="Import Strategies"/>
    <s v="BEDBImport Strategies46093.1368055556"/>
    <m/>
    <s v="import strategies Risk"/>
    <s v="MCPBEDBImport Strategiesimport strategies Risk"/>
    <s v="MCPBEDBImport Strategies"/>
    <x v="0"/>
    <s v="Completed"/>
    <x v="0"/>
    <x v="880"/>
    <s v="Y"/>
    <m/>
    <m/>
    <m/>
    <n v="2602"/>
    <s v="BEDB"/>
    <s v="MCP"/>
    <s v="START import strategies Risk"/>
    <s v="END import strategies Risk"/>
    <d v="2026-03-12T03:17:00"/>
    <d v="2026-03-12T03:19:00"/>
    <d v="2026-03-12T03:20:00"/>
    <s v="NULL"/>
    <s v="Completed"/>
    <x v="249"/>
    <n v="1"/>
    <s v="import strategies Risk"/>
    <n v="0.03"/>
    <n v="0"/>
    <n v="0.03"/>
    <n v="0"/>
    <n v="0"/>
    <n v="0.03"/>
    <m/>
    <m/>
    <n v="0"/>
    <n v="0"/>
    <n v="0.03"/>
    <n v="0"/>
    <n v="0.03"/>
    <m/>
    <m/>
    <m/>
    <m/>
    <m/>
    <m/>
    <m/>
    <m/>
    <m/>
    <m/>
    <m/>
    <m/>
    <m/>
  </r>
  <r>
    <s v="CSRBB Valuation"/>
    <s v="LUDBCSRBB Valuation46093.1375"/>
    <m/>
    <s v="CSRBB Portfolio Valuation"/>
    <s v="MCPLUDBCSRBB ValuationCSRBB Portfolio Valuation"/>
    <s v="MCPLUDBCSRBB Valuation"/>
    <x v="1"/>
    <s v="For Rerun"/>
    <x v="0"/>
    <x v="881"/>
    <s v="Y"/>
    <m/>
    <m/>
    <m/>
    <n v="2602"/>
    <s v="LUDB"/>
    <s v="MCP"/>
    <s v="START CSRBB Portfolio Valuation"/>
    <s v="END CSRBB Portfolio Valuation"/>
    <d v="2026-03-12T03:18:00"/>
    <d v="2026-03-12T03:30:00"/>
    <d v="2026-03-12T07:54:00"/>
    <s v="NULL"/>
    <s v="Completed"/>
    <x v="145"/>
    <n v="2"/>
    <s v="CSRBB Portfolio Valuation"/>
    <n v="0.2"/>
    <n v="0.2"/>
    <n v="0"/>
    <n v="3.9"/>
    <n v="4.0999999999999996"/>
    <n v="4.0999999999999996"/>
    <m/>
    <m/>
    <n v="0.2"/>
    <n v="3.9"/>
    <n v="0"/>
    <n v="4.0999999999999996"/>
    <n v="4.0999999999999996"/>
    <m/>
    <m/>
    <m/>
    <m/>
    <m/>
    <m/>
    <m/>
    <m/>
    <m/>
    <m/>
    <m/>
    <m/>
    <m/>
  </r>
  <r>
    <s v="Planning (NII)"/>
    <s v="BEDBPlanning (NII)46093.1388888889"/>
    <m/>
    <s v="combined planning run"/>
    <s v="MCPBEDBPlanning (NII)combined planning run"/>
    <s v="MCPBEDBPlanning (NII)"/>
    <x v="0"/>
    <s v="Failed"/>
    <x v="0"/>
    <x v="882"/>
    <s v="Y"/>
    <m/>
    <m/>
    <m/>
    <n v="2602"/>
    <s v="BEDB"/>
    <s v="MCP"/>
    <s v="START combined planning run"/>
    <s v="NULL"/>
    <d v="2026-03-12T03:20:00"/>
    <d v="2026-03-13T04:46:00"/>
    <d v="2026-03-13T05:17:00"/>
    <s v="Exception Info: Workflow finished with errors. (line: 25)  "/>
    <s v="Failed"/>
    <x v="122"/>
    <n v="6"/>
    <s v="combined planning run"/>
    <n v="25.43"/>
    <n v="25.43"/>
    <n v="0"/>
    <n v="0.52"/>
    <n v="25.95"/>
    <n v="25.95"/>
    <m/>
    <m/>
    <n v="25.43"/>
    <n v="0.52"/>
    <n v="0"/>
    <n v="25.95"/>
    <n v="25.95"/>
    <m/>
    <m/>
    <m/>
    <m/>
    <m/>
    <m/>
    <m/>
    <m/>
    <m/>
    <m/>
    <m/>
    <m/>
    <m/>
  </r>
  <r>
    <s v="ICDB"/>
    <s v="ICDBICDB46093.1826388889"/>
    <m/>
    <s v="planning | Dublin | Live on ALM Core"/>
    <s v="MCPICDBICDBplanning | Dublin | Live on ALM Core"/>
    <s v="MCPICDBICDB"/>
    <x v="0"/>
    <s v="Completed"/>
    <x v="0"/>
    <x v="883"/>
    <s v="Y"/>
    <m/>
    <m/>
    <m/>
    <n v="2602"/>
    <s v="ICDB"/>
    <s v="MCP"/>
    <s v="START planning | Dublin | Live on ALM Core"/>
    <s v="END planning | Dublin | Live on ALM Core"/>
    <d v="2026-03-12T04:23:00"/>
    <d v="2026-03-12T04:44:00"/>
    <d v="2026-03-12T04:44:00"/>
    <s v="NULL"/>
    <s v="Completed"/>
    <x v="244"/>
    <n v="1"/>
    <s v="planning | Dublin | Live on ALM Core"/>
    <n v="0.35"/>
    <n v="0"/>
    <n v="0.35"/>
    <n v="0"/>
    <n v="0"/>
    <n v="0.35"/>
    <m/>
    <m/>
    <n v="0"/>
    <n v="0"/>
    <n v="0.35"/>
    <n v="0"/>
    <n v="0.35"/>
    <m/>
    <m/>
    <m/>
    <m/>
    <m/>
    <m/>
    <m/>
    <m/>
    <m/>
    <m/>
    <m/>
    <m/>
    <m/>
  </r>
  <r>
    <s v="ICDB"/>
    <s v="ICDBICDB46093.1972222222"/>
    <m/>
    <s v="planning | Singapore | Live on ALM Core"/>
    <s v="MCPICDBICDBplanning | Singapore | Live on ALM Core"/>
    <s v="MCPICDBICDB"/>
    <x v="0"/>
    <s v="Completed"/>
    <x v="0"/>
    <x v="884"/>
    <s v="Y"/>
    <m/>
    <m/>
    <m/>
    <n v="2602"/>
    <s v="ICDB"/>
    <s v="MCP"/>
    <s v="START planning | Singapore | Live on ALM Core"/>
    <s v="END planning | Singapore | Live on ALM Core"/>
    <d v="2026-03-12T04:44:00"/>
    <d v="2026-03-12T06:27:00"/>
    <d v="2026-03-12T06:27:00"/>
    <s v="NULL"/>
    <s v="Completed"/>
    <x v="244"/>
    <n v="1"/>
    <s v="planning | Singapore | Live on ALM Core"/>
    <n v="1.72"/>
    <n v="1.72"/>
    <n v="0"/>
    <n v="0"/>
    <n v="1.72"/>
    <n v="1.72"/>
    <m/>
    <m/>
    <n v="1.72"/>
    <n v="0"/>
    <n v="0"/>
    <n v="1.72"/>
    <n v="1.72"/>
    <m/>
    <m/>
    <m/>
    <m/>
    <m/>
    <m/>
    <m/>
    <m/>
    <m/>
    <m/>
    <m/>
    <m/>
    <m/>
  </r>
  <r>
    <s v="ICDB"/>
    <s v="ICDBICDB46093.26875"/>
    <m/>
    <s v="planning | Hong_Kong | Live on ALM Core"/>
    <s v="MCPICDBICDBplanning | Hong_Kong | Live on ALM Core"/>
    <s v="MCPICDBICDB"/>
    <x v="0"/>
    <s v="Completed"/>
    <x v="0"/>
    <x v="885"/>
    <s v="Y"/>
    <m/>
    <m/>
    <m/>
    <n v="2602"/>
    <s v="ICDB"/>
    <s v="MCP"/>
    <s v="START planning | Hong_Kong | Live on ALM Core"/>
    <s v="END planning | Hong_Kong | Live on ALM Core"/>
    <d v="2026-03-12T06:27:00"/>
    <d v="2026-03-12T06:49:00"/>
    <d v="2026-03-12T06:49:00"/>
    <s v="NULL"/>
    <s v="Completed"/>
    <x v="244"/>
    <n v="1"/>
    <s v="planning | Hong_Kong | Live on ALM Core"/>
    <n v="0.37"/>
    <n v="0.37"/>
    <n v="0"/>
    <n v="0"/>
    <n v="0.37"/>
    <n v="0.37"/>
    <m/>
    <m/>
    <n v="0.37"/>
    <n v="0"/>
    <n v="0"/>
    <n v="0.37"/>
    <n v="0.37"/>
    <m/>
    <m/>
    <m/>
    <m/>
    <m/>
    <m/>
    <m/>
    <m/>
    <m/>
    <m/>
    <m/>
    <m/>
    <m/>
  </r>
  <r>
    <s v="ICDB"/>
    <s v="ICDBICDB46093.2840277778"/>
    <m/>
    <s v="planning | Sofia | Live on ALM Core"/>
    <s v="MCPICDBICDBplanning | Sofia | Live on ALM Core"/>
    <s v="MCPICDBICDB"/>
    <x v="0"/>
    <s v="Completed"/>
    <x v="0"/>
    <x v="886"/>
    <s v="Y"/>
    <m/>
    <m/>
    <m/>
    <n v="2602"/>
    <s v="ICDB"/>
    <s v="MCP"/>
    <s v="START planning | Sofia | Live on ALM Core"/>
    <s v="END planning | Sofia | Live on ALM Core"/>
    <d v="2026-03-12T06:49:00"/>
    <d v="2026-03-12T07:00:00"/>
    <d v="2026-03-12T07:00:00"/>
    <s v="NULL"/>
    <s v="Completed"/>
    <x v="244"/>
    <n v="1"/>
    <s v="planning | Sofia | Live on ALM Core"/>
    <n v="0.18"/>
    <n v="0.18"/>
    <n v="0"/>
    <n v="0"/>
    <n v="0.18"/>
    <n v="0.18"/>
    <m/>
    <m/>
    <n v="0.18"/>
    <n v="0"/>
    <n v="0"/>
    <n v="0.18"/>
    <n v="0.18"/>
    <m/>
    <m/>
    <m/>
    <m/>
    <m/>
    <m/>
    <m/>
    <m/>
    <m/>
    <m/>
    <m/>
    <m/>
    <m/>
  </r>
  <r>
    <s v="ICDB"/>
    <s v="ICDBICDB46093.2916666667"/>
    <m/>
    <s v="planning | Vienna | Live on ALM Core"/>
    <s v="MCPICDBICDBplanning | Vienna | Live on ALM Core"/>
    <s v="MCPICDBICDB"/>
    <x v="0"/>
    <s v="Completed"/>
    <x v="0"/>
    <x v="887"/>
    <s v="Y"/>
    <m/>
    <m/>
    <m/>
    <n v="2602"/>
    <s v="ICDB"/>
    <s v="MCP"/>
    <s v="START planning | Vienna | Live on ALM Core"/>
    <s v="END planning | Vienna | Live on ALM Core"/>
    <d v="2026-03-12T07:00:00"/>
    <d v="2026-03-12T07:12:00"/>
    <d v="2026-03-12T07:12:00"/>
    <s v="NULL"/>
    <s v="Completed"/>
    <x v="244"/>
    <n v="1"/>
    <s v="planning | Vienna | Live on ALM Core"/>
    <n v="0.2"/>
    <n v="0"/>
    <n v="0.2"/>
    <n v="0"/>
    <n v="0"/>
    <n v="0.2"/>
    <m/>
    <m/>
    <n v="0"/>
    <n v="0"/>
    <n v="0.2"/>
    <n v="0"/>
    <n v="0.2"/>
    <m/>
    <m/>
    <m/>
    <m/>
    <m/>
    <m/>
    <m/>
    <m/>
    <m/>
    <m/>
    <m/>
    <m/>
    <m/>
  </r>
  <r>
    <s v="ICDB"/>
    <s v="ICDBICDB46093.3"/>
    <m/>
    <s v="planning | Prague | Live on ALM Core"/>
    <s v="MCPICDBICDBplanning | Prague | Live on ALM Core"/>
    <s v="MCPICDBICDB"/>
    <x v="0"/>
    <s v="Completed"/>
    <x v="0"/>
    <x v="888"/>
    <s v="Y"/>
    <m/>
    <m/>
    <m/>
    <n v="2602"/>
    <s v="ICDB"/>
    <s v="MCP"/>
    <s v="START planning | Prague | Live on ALM Core"/>
    <s v="END planning | Prague | Live on ALM Core"/>
    <d v="2026-03-12T07:12:00"/>
    <d v="2026-03-12T07:31:00"/>
    <d v="2026-03-12T07:31:00"/>
    <s v="NULL"/>
    <s v="Completed"/>
    <x v="244"/>
    <n v="1"/>
    <s v="planning | Prague | Live on ALM Core"/>
    <n v="0.32"/>
    <n v="0.32"/>
    <n v="0"/>
    <n v="0"/>
    <n v="0.32"/>
    <n v="0.32"/>
    <m/>
    <m/>
    <n v="0.32"/>
    <n v="0"/>
    <n v="0"/>
    <n v="0.32"/>
    <n v="0.32"/>
    <m/>
    <m/>
    <m/>
    <m/>
    <m/>
    <m/>
    <m/>
    <m/>
    <m/>
    <m/>
    <m/>
    <m/>
    <m/>
  </r>
  <r>
    <s v="Load Pos"/>
    <s v="NLRB-MIDLoad Pos46093.3048611111"/>
    <m/>
    <s v="Stratification"/>
    <s v="MRPNLRB-MIDLoad PosStratification"/>
    <s v="MRPNLRB-MIDLoad Pos"/>
    <x v="0"/>
    <s v="Failed"/>
    <x v="0"/>
    <x v="889"/>
    <s v="Y"/>
    <m/>
    <m/>
    <m/>
    <n v="2602"/>
    <s v="NLRB-MID"/>
    <s v="MRP"/>
    <s v="START Stratification"/>
    <s v="NULL"/>
    <d v="2026-03-12T07:19:00"/>
    <d v="2026-03-12T07:19:00"/>
    <d v="2026-03-12T07:34:00"/>
    <s v="Exception Info: Workflow finished with errors. (line: 72)  "/>
    <s v="Failed"/>
    <x v="275"/>
    <n v="3"/>
    <s v="Stratification"/>
    <n v="0"/>
    <n v="0"/>
    <n v="0"/>
    <n v="0.25"/>
    <n v="0.25"/>
    <n v="0.25"/>
    <m/>
    <m/>
    <n v="0"/>
    <n v="0.25"/>
    <n v="0"/>
    <n v="0.25"/>
    <n v="0.25"/>
    <m/>
    <m/>
    <m/>
    <m/>
    <m/>
    <m/>
    <m/>
    <m/>
    <m/>
    <m/>
    <m/>
    <m/>
    <m/>
  </r>
  <r>
    <s v="ICDB"/>
    <s v="ICDBICDB46093.3131944444"/>
    <m/>
    <s v="planning | Beijing | Other live location"/>
    <s v="MCPICDBICDBplanning | Beijing | Other live location"/>
    <s v="MCPICDBICDB"/>
    <x v="0"/>
    <s v="Completed"/>
    <x v="0"/>
    <x v="890"/>
    <s v="Y"/>
    <m/>
    <m/>
    <m/>
    <n v="2602"/>
    <s v="ICDB"/>
    <s v="MCP"/>
    <s v="START planning | Beijing | Other live location"/>
    <s v="END planning | Beijing | Other live location"/>
    <d v="2026-03-12T07:31:00"/>
    <d v="2026-03-12T07:41:00"/>
    <d v="2026-03-12T07:41:00"/>
    <s v="NULL"/>
    <s v="Completed"/>
    <x v="244"/>
    <n v="1"/>
    <s v="planning | Beijing | Other live location"/>
    <n v="0.17"/>
    <n v="0.17"/>
    <n v="0"/>
    <n v="0"/>
    <n v="0.17"/>
    <n v="0.17"/>
    <m/>
    <m/>
    <n v="0.17"/>
    <n v="0"/>
    <n v="0"/>
    <n v="0.17"/>
    <n v="0.17"/>
    <m/>
    <m/>
    <m/>
    <m/>
    <m/>
    <m/>
    <m/>
    <m/>
    <m/>
    <m/>
    <m/>
    <m/>
    <m/>
  </r>
  <r>
    <s v="Load Pos"/>
    <s v="NLRB-MIDLoad Pos46093.3152777778"/>
    <m/>
    <s v="Stratification"/>
    <s v="MRPNLRB-MIDLoad PosStratification"/>
    <s v="MRPNLRB-MIDLoad Pos"/>
    <x v="0"/>
    <s v="Completed"/>
    <x v="0"/>
    <x v="891"/>
    <s v="Y"/>
    <m/>
    <m/>
    <m/>
    <n v="2602"/>
    <s v="NLRB-MID"/>
    <s v="MRP"/>
    <s v="START Stratification"/>
    <s v="END Stratification"/>
    <d v="2026-03-12T07:34:00"/>
    <d v="2026-03-12T07:38:00"/>
    <d v="2026-03-12T07:39:00"/>
    <s v="NULL"/>
    <s v="Completed"/>
    <x v="276"/>
    <n v="4"/>
    <s v="Stratification"/>
    <n v="7.0000000000000007E-2"/>
    <n v="0"/>
    <n v="7.0000000000000007E-2"/>
    <n v="0"/>
    <n v="0"/>
    <n v="7.0000000000000007E-2"/>
    <m/>
    <m/>
    <n v="0"/>
    <n v="0"/>
    <n v="7.0000000000000007E-2"/>
    <n v="0"/>
    <n v="7.0000000000000007E-2"/>
    <m/>
    <m/>
    <m/>
    <m/>
    <m/>
    <m/>
    <m/>
    <m/>
    <m/>
    <m/>
    <m/>
    <m/>
    <m/>
  </r>
  <r>
    <s v="Generate Load"/>
    <s v="NLRB-MIDGenerate Load46093.31875"/>
    <m/>
    <s v="Generate DD MOR"/>
    <s v="MRPNLRB-MIDGenerate LoadGenerate DD MOR"/>
    <s v="MRPNLRB-MIDGenerate Load"/>
    <x v="0"/>
    <s v="Completed"/>
    <x v="0"/>
    <x v="892"/>
    <s v="N"/>
    <m/>
    <m/>
    <m/>
    <n v="2602"/>
    <s v="NLRB-MID"/>
    <s v="MRP"/>
    <s v="START Generate DD MOR"/>
    <s v="END Generate DD MOR"/>
    <d v="2026-03-12T07:39:00"/>
    <d v="2026-03-12T07:39:00"/>
    <d v="2026-03-12T07:39:00"/>
    <s v="NULL"/>
    <s v="Completed"/>
    <x v="277"/>
    <n v="1"/>
    <s v="Generate DD MOR"/>
    <n v="0"/>
    <n v="0"/>
    <n v="0"/>
    <n v="0"/>
    <n v="0"/>
    <n v="0"/>
    <m/>
    <m/>
    <n v="0"/>
    <n v="0"/>
    <n v="0"/>
    <n v="0"/>
    <n v="0"/>
    <m/>
    <m/>
    <m/>
    <m/>
    <m/>
    <m/>
    <m/>
    <m/>
    <m/>
    <m/>
    <m/>
    <m/>
    <m/>
  </r>
  <r>
    <s v="Generate Load"/>
    <s v="NLRB-MIDGenerate Load46093.31875"/>
    <m/>
    <s v="Load DD MOR"/>
    <s v="MRPNLRB-MIDGenerate LoadLoad DD MOR"/>
    <s v="MRPNLRB-MIDGenerate Load"/>
    <x v="0"/>
    <s v="Completed"/>
    <x v="0"/>
    <x v="893"/>
    <s v="N"/>
    <m/>
    <m/>
    <m/>
    <n v="2602"/>
    <s v="NLRB-MID"/>
    <s v="MRP"/>
    <s v="START Load DD MOR"/>
    <s v="END Load DD MOR"/>
    <d v="2026-03-12T07:39:00"/>
    <d v="2026-03-12T07:52:00"/>
    <d v="2026-03-12T07:51:00"/>
    <s v="NULL"/>
    <s v="Completed"/>
    <x v="277"/>
    <n v="1"/>
    <s v="Load DD MOR"/>
    <n v="0.22"/>
    <n v="0"/>
    <n v="0.22"/>
    <n v="0"/>
    <n v="0"/>
    <n v="0.22"/>
    <m/>
    <m/>
    <n v="0"/>
    <n v="0"/>
    <n v="0.22"/>
    <n v="0"/>
    <n v="0.22"/>
    <m/>
    <m/>
    <m/>
    <m/>
    <m/>
    <m/>
    <m/>
    <m/>
    <m/>
    <m/>
    <m/>
    <m/>
    <m/>
  </r>
  <r>
    <s v="ICDB"/>
    <s v="ICDBICDB46093.3201388889"/>
    <m/>
    <s v="planning | Budapest | Live on ALM Core"/>
    <s v="MCPICDBICDBplanning | Budapest | Live on ALM Core"/>
    <s v="MCPICDBICDB"/>
    <x v="0"/>
    <s v="Completed"/>
    <x v="0"/>
    <x v="894"/>
    <s v="Y"/>
    <m/>
    <m/>
    <m/>
    <n v="2602"/>
    <s v="ICDB"/>
    <s v="MCP"/>
    <s v="START planning | Budapest | Live on ALM Core"/>
    <s v="END planning | Budapest | Live on ALM Core"/>
    <d v="2026-03-12T07:41:00"/>
    <d v="2026-03-12T08:02:00"/>
    <d v="2026-03-12T08:02:00"/>
    <s v="NULL"/>
    <s v="Completed"/>
    <x v="244"/>
    <n v="1"/>
    <s v="planning | Budapest | Live on ALM Core"/>
    <n v="0.35"/>
    <n v="0.35"/>
    <n v="0"/>
    <n v="0"/>
    <n v="0.35"/>
    <n v="0.35"/>
    <m/>
    <m/>
    <n v="0.35"/>
    <n v="0"/>
    <n v="0"/>
    <n v="0.35"/>
    <n v="0.35"/>
    <m/>
    <m/>
    <m/>
    <m/>
    <m/>
    <m/>
    <m/>
    <m/>
    <m/>
    <m/>
    <m/>
    <m/>
    <m/>
  </r>
  <r>
    <s v="Optimization"/>
    <s v="NLRB-MIDOptimization46093.3270833333"/>
    <m/>
    <s v="export to ara"/>
    <s v="MRPNLRB-MIDOptimizationexport to ara"/>
    <s v="MRPNLRB-MIDOptimization"/>
    <x v="0"/>
    <s v="Completed"/>
    <x v="0"/>
    <x v="895"/>
    <s v="N"/>
    <m/>
    <m/>
    <m/>
    <n v="2602"/>
    <s v="NLRB-MID"/>
    <s v="MRP"/>
    <s v="START export to ara"/>
    <s v="END export to ara"/>
    <d v="2026-03-12T07:51:00"/>
    <d v="2026-03-12T07:51:00"/>
    <d v="2026-03-12T07:53:00"/>
    <s v="NULL"/>
    <s v="Completed"/>
    <x v="278"/>
    <n v="5"/>
    <s v="export to ara"/>
    <n v="0"/>
    <n v="0"/>
    <n v="0"/>
    <n v="0"/>
    <n v="0"/>
    <n v="0"/>
    <m/>
    <m/>
    <n v="0"/>
    <n v="0"/>
    <n v="0"/>
    <n v="0"/>
    <n v="0"/>
    <m/>
    <m/>
    <m/>
    <m/>
    <m/>
    <m/>
    <m/>
    <m/>
    <m/>
    <m/>
    <m/>
    <m/>
    <m/>
  </r>
  <r>
    <s v="Valuation 1"/>
    <s v="NLRB-MIDValuation 146093.3284722222"/>
    <m/>
    <s v="NPV1 MOR run"/>
    <s v="MRPNLRB-MIDValuation 1NPV1 MOR run"/>
    <s v="MRPNLRB-MIDValuation 1"/>
    <x v="0"/>
    <s v="Completed"/>
    <x v="0"/>
    <x v="896"/>
    <s v="N"/>
    <m/>
    <m/>
    <m/>
    <n v="2602"/>
    <s v="NLRB-MID"/>
    <s v="MRP"/>
    <s v="START NPV1 MOR run"/>
    <s v="END NPV1 MOR run"/>
    <d v="2026-03-12T07:53:00"/>
    <d v="2026-03-12T09:42:00"/>
    <d v="2026-03-12T09:43:00"/>
    <s v="NULL"/>
    <s v="Completed"/>
    <x v="279"/>
    <n v="1"/>
    <s v="NPV1 MOR run"/>
    <n v="1.82"/>
    <n v="1.82"/>
    <n v="0"/>
    <n v="0.02"/>
    <n v="1.84"/>
    <n v="1.84"/>
    <m/>
    <m/>
    <n v="1.82"/>
    <n v="0.02"/>
    <n v="0"/>
    <n v="1.84"/>
    <n v="1.84"/>
    <m/>
    <m/>
    <m/>
    <m/>
    <m/>
    <m/>
    <m/>
    <m/>
    <m/>
    <m/>
    <m/>
    <m/>
    <m/>
  </r>
  <r>
    <s v="Load Pos"/>
    <s v="ESDBLoad Pos46093.3291666667"/>
    <m/>
    <s v="Generate NTG"/>
    <s v="MCPESDBLoad PosGenerate NTG"/>
    <s v="MCPESDBLoad Pos"/>
    <x v="0"/>
    <s v="Completed"/>
    <x v="0"/>
    <x v="897"/>
    <s v="Y"/>
    <m/>
    <m/>
    <m/>
    <n v="2602"/>
    <s v="ESDB"/>
    <s v="MCP"/>
    <s v="START Generate NTG"/>
    <s v="END Generate NTG"/>
    <d v="2026-03-12T07:54:00"/>
    <d v="2026-03-12T08:09:00"/>
    <d v="2026-03-12T08:09:00"/>
    <s v="NULL"/>
    <s v="Completed"/>
    <x v="280"/>
    <n v="1"/>
    <s v="Generate NTG"/>
    <n v="0.25"/>
    <n v="0.25"/>
    <n v="0"/>
    <n v="0"/>
    <n v="0.25"/>
    <n v="0.25"/>
    <m/>
    <m/>
    <n v="0.25"/>
    <n v="0"/>
    <n v="0"/>
    <n v="0.25"/>
    <n v="0.25"/>
    <m/>
    <m/>
    <m/>
    <m/>
    <m/>
    <m/>
    <m/>
    <m/>
    <m/>
    <m/>
    <m/>
    <m/>
    <m/>
  </r>
  <r>
    <s v="CSRBB Planning"/>
    <s v="LUDBCSRBB Planning46093.3291666667"/>
    <m/>
    <s v="import CSRBB strategies"/>
    <s v="MCPLUDBCSRBB Planningimport CSRBB strategies"/>
    <s v="MCPLUDBCSRBB Planning"/>
    <x v="1"/>
    <s v="For Rerun"/>
    <x v="0"/>
    <x v="898"/>
    <s v="Y"/>
    <m/>
    <m/>
    <m/>
    <n v="2602"/>
    <s v="LUDB"/>
    <s v="MCP"/>
    <s v="START import CSRBB strategies"/>
    <s v="END import CSRBB strategies"/>
    <d v="2026-03-12T07:54:00"/>
    <d v="2026-03-12T08:48:00"/>
    <d v="2026-03-12T08:48:00"/>
    <s v="NULL"/>
    <s v="Completed"/>
    <x v="281"/>
    <n v="2"/>
    <s v="import CSRBB strategies"/>
    <n v="0.9"/>
    <n v="0.9"/>
    <n v="0"/>
    <n v="0"/>
    <n v="0.9"/>
    <n v="0.9"/>
    <m/>
    <m/>
    <n v="0.9"/>
    <n v="0"/>
    <n v="0"/>
    <n v="0.9"/>
    <n v="0.9"/>
    <m/>
    <m/>
    <m/>
    <m/>
    <m/>
    <m/>
    <m/>
    <m/>
    <m/>
    <m/>
    <m/>
    <m/>
    <m/>
  </r>
  <r>
    <s v="ICDB"/>
    <s v="ICDBICDB46093.3347222222"/>
    <m/>
    <s v="planning | Tokyo | Live on ALM Core"/>
    <s v="MCPICDBICDBplanning | Tokyo | Live on ALM Core"/>
    <s v="MCPICDBICDB"/>
    <x v="0"/>
    <s v="Completed"/>
    <x v="0"/>
    <x v="899"/>
    <s v="Y"/>
    <m/>
    <m/>
    <m/>
    <n v="2602"/>
    <s v="ICDB"/>
    <s v="MCP"/>
    <s v="START planning | Tokyo | Live on ALM Core"/>
    <s v="END planning | Tokyo | Live on ALM Core"/>
    <d v="2026-03-12T08:02:00"/>
    <d v="2026-03-12T08:28:00"/>
    <d v="2026-03-12T08:28:00"/>
    <s v="NULL"/>
    <s v="Completed"/>
    <x v="244"/>
    <n v="1"/>
    <s v="planning | Tokyo | Live on ALM Core"/>
    <n v="0.43"/>
    <n v="0.43"/>
    <n v="0"/>
    <n v="0"/>
    <n v="0.43"/>
    <n v="0.43"/>
    <m/>
    <m/>
    <n v="0.43"/>
    <n v="0"/>
    <n v="0"/>
    <n v="0.43"/>
    <n v="0.43"/>
    <m/>
    <m/>
    <m/>
    <m/>
    <m/>
    <m/>
    <m/>
    <m/>
    <m/>
    <m/>
    <m/>
    <m/>
    <m/>
  </r>
  <r>
    <s v="Load Pos"/>
    <s v="ESDBLoad Pos46093.3395833333"/>
    <m/>
    <s v="load"/>
    <s v="MCPESDBLoad Posload"/>
    <s v="MCPESDBLoad Pos"/>
    <x v="0"/>
    <s v="Completed"/>
    <x v="0"/>
    <x v="900"/>
    <s v="Y"/>
    <m/>
    <m/>
    <m/>
    <n v="2602"/>
    <s v="ESDB"/>
    <s v="MCP"/>
    <s v="START load"/>
    <s v="END load"/>
    <d v="2026-03-12T08:09:00"/>
    <d v="2026-03-12T08:45:00"/>
    <d v="2026-03-12T08:45:00"/>
    <s v="NULL"/>
    <s v="Completed"/>
    <x v="280"/>
    <n v="3"/>
    <s v="load"/>
    <n v="0.6"/>
    <n v="0.6"/>
    <n v="0"/>
    <n v="0"/>
    <n v="0.6"/>
    <n v="0.6"/>
    <m/>
    <m/>
    <n v="0.6"/>
    <n v="0"/>
    <n v="0"/>
    <n v="0.6"/>
    <n v="0.6"/>
    <m/>
    <m/>
    <m/>
    <m/>
    <m/>
    <m/>
    <m/>
    <m/>
    <m/>
    <m/>
    <m/>
    <m/>
    <m/>
  </r>
  <r>
    <s v="ICDB"/>
    <s v="ICDBICDB46093.3527777778"/>
    <m/>
    <s v="planning | Bratislava | Live on ALM Core"/>
    <s v="MCPICDBICDBplanning | Bratislava | Live on ALM Core"/>
    <s v="MCPICDBICDB"/>
    <x v="0"/>
    <s v="Completed"/>
    <x v="0"/>
    <x v="901"/>
    <s v="Y"/>
    <m/>
    <m/>
    <m/>
    <n v="2602"/>
    <s v="ICDB"/>
    <s v="MCP"/>
    <s v="START planning | Bratislava | Live on ALM Core"/>
    <s v="END planning | Bratislava | Live on ALM Core"/>
    <d v="2026-03-12T08:28:00"/>
    <d v="2026-03-12T08:43:00"/>
    <d v="2026-03-12T08:43:00"/>
    <s v="NULL"/>
    <s v="Completed"/>
    <x v="244"/>
    <n v="1"/>
    <s v="planning | Bratislava | Live on ALM Core"/>
    <n v="0.25"/>
    <n v="0.25"/>
    <n v="0"/>
    <n v="0"/>
    <n v="0.25"/>
    <n v="0.25"/>
    <m/>
    <m/>
    <n v="0.25"/>
    <n v="0"/>
    <n v="0"/>
    <n v="0.25"/>
    <n v="0.25"/>
    <m/>
    <m/>
    <m/>
    <m/>
    <m/>
    <m/>
    <m/>
    <m/>
    <m/>
    <m/>
    <m/>
    <m/>
    <m/>
  </r>
  <r>
    <s v="ITS"/>
    <s v="AUDBITS46093.3583333333"/>
    <m/>
    <s v="Light Maintenance ITS planning"/>
    <s v="MCPAUDBITSLight Maintenance ITS planning"/>
    <s v="MCPAUDBITS"/>
    <x v="0"/>
    <s v="Completed"/>
    <x v="0"/>
    <x v="902"/>
    <s v="Y"/>
    <m/>
    <m/>
    <m/>
    <n v="2602"/>
    <s v="AUDB"/>
    <s v="MCP"/>
    <s v="START Light Maintenance ITS planning"/>
    <s v="END Light Maintenance ITS planning"/>
    <d v="2026-03-12T08:36:00"/>
    <d v="2026-03-12T08:40:00"/>
    <d v="2026-03-12T08:40:00"/>
    <s v="NULL"/>
    <s v="Completed"/>
    <x v="282"/>
    <n v="1"/>
    <s v="Light Maintenance ITS planning"/>
    <n v="7.0000000000000007E-2"/>
    <n v="0"/>
    <n v="7.0000000000000007E-2"/>
    <n v="0"/>
    <n v="0"/>
    <n v="7.0000000000000007E-2"/>
    <m/>
    <m/>
    <n v="0"/>
    <n v="0"/>
    <n v="7.0000000000000007E-2"/>
    <n v="0"/>
    <n v="7.0000000000000007E-2"/>
    <m/>
    <m/>
    <m/>
    <m/>
    <m/>
    <m/>
    <m/>
    <m/>
    <m/>
    <m/>
    <m/>
    <m/>
    <m/>
  </r>
  <r>
    <s v="ITS"/>
    <s v="AUDBITS46093.3611111111"/>
    <m/>
    <s v="ITS planning run"/>
    <s v="MCPAUDBITSITS planning run"/>
    <s v="MCPAUDBITS"/>
    <x v="0"/>
    <s v="Completed"/>
    <x v="0"/>
    <x v="903"/>
    <s v="Y"/>
    <m/>
    <m/>
    <m/>
    <n v="2602"/>
    <s v="AUDB"/>
    <s v="MCP"/>
    <s v="START ITS planning run"/>
    <s v="END ITS planning run"/>
    <d v="2026-03-12T08:40:00"/>
    <d v="2026-03-12T08:50:00"/>
    <d v="2026-03-12T08:45:00"/>
    <s v="NULL"/>
    <s v="Completed"/>
    <x v="282"/>
    <n v="1"/>
    <s v="ITS planning run"/>
    <n v="0.17"/>
    <n v="0.17"/>
    <n v="0"/>
    <n v="-0.08"/>
    <n v="0.09"/>
    <n v="0.09"/>
    <m/>
    <m/>
    <n v="0.17"/>
    <n v="-0.08"/>
    <n v="0"/>
    <n v="0.09"/>
    <n v="0.09"/>
    <m/>
    <m/>
    <m/>
    <m/>
    <m/>
    <m/>
    <m/>
    <m/>
    <m/>
    <m/>
    <m/>
    <m/>
    <m/>
  </r>
  <r>
    <s v="ICDB"/>
    <s v="ICDBICDB46093.3631944444"/>
    <m/>
    <s v="planning | Seoul | Live on ALM Core"/>
    <s v="MCPICDBICDBplanning | Seoul | Live on ALM Core"/>
    <s v="MCPICDBICDB"/>
    <x v="0"/>
    <s v="Completed"/>
    <x v="0"/>
    <x v="904"/>
    <s v="Y"/>
    <m/>
    <m/>
    <m/>
    <n v="2602"/>
    <s v="ICDB"/>
    <s v="MCP"/>
    <s v="START planning | Seoul | Live on ALM Core"/>
    <s v="END planning | Seoul | Live on ALM Core"/>
    <d v="2026-03-12T08:43:00"/>
    <d v="2026-03-12T09:14:00"/>
    <d v="2026-03-12T09:14:00"/>
    <s v="NULL"/>
    <s v="Completed"/>
    <x v="244"/>
    <n v="1"/>
    <s v="planning | Seoul | Live on ALM Core"/>
    <n v="0.52"/>
    <n v="0.52"/>
    <n v="0"/>
    <n v="0"/>
    <n v="0.52"/>
    <n v="0.52"/>
    <m/>
    <m/>
    <n v="0.52"/>
    <n v="0"/>
    <n v="0"/>
    <n v="0.52"/>
    <n v="0.52"/>
    <m/>
    <m/>
    <m/>
    <m/>
    <m/>
    <m/>
    <m/>
    <m/>
    <m/>
    <m/>
    <m/>
    <m/>
    <m/>
  </r>
  <r>
    <s v="Load Pos"/>
    <s v="ESDBLoad Pos46093.3645833333"/>
    <m/>
    <s v="Stratification"/>
    <s v="MCPESDBLoad PosStratification"/>
    <s v="MCPESDBLoad Pos"/>
    <x v="0"/>
    <s v="Completed"/>
    <x v="0"/>
    <x v="905"/>
    <s v="Y"/>
    <m/>
    <m/>
    <m/>
    <n v="2602"/>
    <s v="ESDB"/>
    <s v="MCP"/>
    <s v="START Stratification"/>
    <s v="END Stratification"/>
    <d v="2026-03-12T08:45:00"/>
    <d v="2026-03-12T08:51:00"/>
    <d v="2026-03-12T08:51:00"/>
    <s v="NULL"/>
    <s v="Completed"/>
    <x v="280"/>
    <n v="7"/>
    <s v="Stratification"/>
    <n v="0.1"/>
    <n v="0.1"/>
    <n v="0"/>
    <n v="0"/>
    <n v="0.1"/>
    <n v="0.1"/>
    <m/>
    <m/>
    <n v="0.1"/>
    <n v="0"/>
    <n v="0"/>
    <n v="0.1"/>
    <n v="0.1"/>
    <m/>
    <m/>
    <m/>
    <m/>
    <m/>
    <m/>
    <m/>
    <m/>
    <m/>
    <m/>
    <m/>
    <m/>
    <m/>
  </r>
  <r>
    <s v="Import Strategies"/>
    <s v="AUDBImport Strategies46093.3645833333"/>
    <m/>
    <s v="import strategies"/>
    <s v="MCPAUDBImport Strategiesimport strategies"/>
    <s v="MCPAUDBImport Strategies"/>
    <x v="0"/>
    <s v="Completed"/>
    <x v="0"/>
    <x v="906"/>
    <s v="Y"/>
    <m/>
    <m/>
    <m/>
    <n v="2602"/>
    <s v="AUDB"/>
    <s v="MCP"/>
    <s v="START import strategies"/>
    <s v="END import strategies"/>
    <d v="2026-03-12T08:45:00"/>
    <d v="2026-03-12T08:47:00"/>
    <d v="2026-03-12T08:48:00"/>
    <s v="NULL"/>
    <s v="Completed"/>
    <x v="283"/>
    <n v="1"/>
    <s v="import strategies"/>
    <n v="0.03"/>
    <n v="0.03"/>
    <n v="0"/>
    <n v="0.02"/>
    <n v="0.05"/>
    <n v="0.05"/>
    <m/>
    <m/>
    <n v="0.03"/>
    <n v="0.02"/>
    <n v="0"/>
    <n v="0.05"/>
    <n v="0.05"/>
    <m/>
    <m/>
    <m/>
    <m/>
    <m/>
    <m/>
    <m/>
    <m/>
    <m/>
    <m/>
    <m/>
    <m/>
    <m/>
  </r>
  <r>
    <s v="CSRBB Planning"/>
    <s v="LUDBCSRBB Planning46093.3666666667"/>
    <m/>
    <s v="CSRBB Planning Run"/>
    <s v="MCPLUDBCSRBB PlanningCSRBB Planning Run"/>
    <s v="MCPLUDBCSRBB Planning"/>
    <x v="1"/>
    <s v="For Rerun"/>
    <x v="0"/>
    <x v="907"/>
    <s v="Y"/>
    <m/>
    <m/>
    <m/>
    <n v="2602"/>
    <s v="LUDB"/>
    <s v="MCP"/>
    <s v="START CSRBB Planning Run"/>
    <s v="END CSRBB Planning Run"/>
    <d v="2026-03-12T08:48:00"/>
    <d v="2026-03-12T09:22:00"/>
    <d v="2026-03-12T11:01:00"/>
    <s v="NULL"/>
    <s v="Completed"/>
    <x v="281"/>
    <n v="2"/>
    <s v="CSRBB Planning Run"/>
    <n v="0.56999999999999995"/>
    <n v="0.56999999999999995"/>
    <n v="0"/>
    <n v="1.65"/>
    <n v="2.2200000000000002"/>
    <n v="2.2200000000000002"/>
    <m/>
    <m/>
    <n v="0.56999999999999995"/>
    <n v="1.65"/>
    <n v="0"/>
    <n v="2.2200000000000002"/>
    <n v="2.2200000000000002"/>
    <m/>
    <m/>
    <m/>
    <m/>
    <m/>
    <m/>
    <m/>
    <m/>
    <m/>
    <m/>
    <m/>
    <m/>
    <m/>
  </r>
  <r>
    <s v="Planning (NII)"/>
    <s v="AUDBPlanning (NII)46093.3666666667"/>
    <m/>
    <s v="planning run01"/>
    <s v="MCPAUDBPlanning (NII)planning run01"/>
    <s v="MCPAUDBPlanning (NII)"/>
    <x v="0"/>
    <s v="Completed"/>
    <x v="0"/>
    <x v="908"/>
    <s v="Y"/>
    <m/>
    <m/>
    <m/>
    <n v="2602"/>
    <s v="AUDB"/>
    <s v="MCP"/>
    <s v="START planning run01"/>
    <s v="END planning run01"/>
    <d v="2026-03-12T08:48:00"/>
    <d v="2026-03-12T09:50:00"/>
    <d v="2026-03-12T09:50:00"/>
    <s v="NULL"/>
    <s v="Completed"/>
    <x v="284"/>
    <n v="1"/>
    <s v="planning run01"/>
    <n v="1.03"/>
    <n v="1.03"/>
    <n v="0"/>
    <n v="0"/>
    <n v="1.03"/>
    <n v="1.03"/>
    <m/>
    <m/>
    <n v="1.03"/>
    <n v="0"/>
    <n v="0"/>
    <n v="1.03"/>
    <n v="1.03"/>
    <m/>
    <m/>
    <m/>
    <m/>
    <m/>
    <m/>
    <m/>
    <m/>
    <m/>
    <m/>
    <m/>
    <m/>
    <m/>
  </r>
  <r>
    <s v="Load Pos"/>
    <s v="ESDBLoad Pos46093.36875"/>
    <m/>
    <s v="Position report OLAP exports"/>
    <s v="MCPESDBLoad PosPosition report OLAP exports"/>
    <s v="MCPESDBLoad Pos"/>
    <x v="0"/>
    <s v="Completed"/>
    <x v="0"/>
    <x v="909"/>
    <s v="Y"/>
    <m/>
    <m/>
    <m/>
    <n v="2602"/>
    <s v="ESDB"/>
    <s v="MCP"/>
    <s v="START Position report OLAP exports"/>
    <s v="END Position report OLAP exports"/>
    <d v="2026-03-12T08:51:00"/>
    <d v="2026-03-12T09:06:00"/>
    <d v="2026-03-12T09:06:00"/>
    <s v="NULL"/>
    <s v="Completed"/>
    <x v="280"/>
    <n v="2"/>
    <s v="Position report OLAP exports"/>
    <n v="0.25"/>
    <n v="0.25"/>
    <n v="0"/>
    <n v="0"/>
    <n v="0.25"/>
    <n v="0.25"/>
    <m/>
    <m/>
    <n v="0.25"/>
    <n v="0"/>
    <n v="0"/>
    <n v="0.25"/>
    <n v="0.25"/>
    <m/>
    <m/>
    <m/>
    <m/>
    <m/>
    <m/>
    <m/>
    <m/>
    <m/>
    <m/>
    <m/>
    <m/>
    <m/>
  </r>
  <r>
    <s v="Load Pos"/>
    <s v="ESDBLoad Pos46093.3791666667"/>
    <m/>
    <s v="copy from"/>
    <s v="MCPESDBLoad Poscopy from"/>
    <s v="MCPESDBLoad Pos"/>
    <x v="0"/>
    <s v="Completed"/>
    <x v="0"/>
    <x v="910"/>
    <s v="Y"/>
    <m/>
    <m/>
    <m/>
    <n v="2602"/>
    <s v="ESDB"/>
    <s v="MCP"/>
    <s v="START copy from"/>
    <s v="END copy from"/>
    <d v="2026-03-12T09:06:00"/>
    <d v="2026-03-12T09:08:00"/>
    <d v="2026-03-12T11:14:00"/>
    <s v="NULL"/>
    <s v="Completed"/>
    <x v="280"/>
    <n v="1"/>
    <s v="copy from"/>
    <n v="0.03"/>
    <n v="0.03"/>
    <n v="0"/>
    <n v="2.1"/>
    <n v="2.13"/>
    <n v="2.13"/>
    <m/>
    <m/>
    <n v="0.03"/>
    <n v="2.1"/>
    <n v="0"/>
    <n v="2.13"/>
    <n v="2.13"/>
    <m/>
    <m/>
    <m/>
    <m/>
    <m/>
    <m/>
    <m/>
    <m/>
    <m/>
    <m/>
    <m/>
    <m/>
    <m/>
  </r>
  <r>
    <s v="ICDB"/>
    <s v="ICDBICDB46093.3847222222"/>
    <m/>
    <s v="planning | Taipei | Live on ALM Core"/>
    <s v="MCPICDBICDBplanning | Taipei | Live on ALM Core"/>
    <s v="MCPICDBICDB"/>
    <x v="0"/>
    <s v="Completed"/>
    <x v="0"/>
    <x v="911"/>
    <s v="Y"/>
    <m/>
    <m/>
    <m/>
    <n v="2602"/>
    <s v="ICDB"/>
    <s v="MCP"/>
    <s v="START planning | Taipei | Live on ALM Core"/>
    <s v="END planning | Taipei | Live on ALM Core"/>
    <d v="2026-03-12T09:14:00"/>
    <d v="2026-03-12T09:29:00"/>
    <d v="2026-03-12T09:29:00"/>
    <s v="NULL"/>
    <s v="Completed"/>
    <x v="244"/>
    <n v="1"/>
    <s v="planning | Taipei | Live on ALM Core"/>
    <n v="0.25"/>
    <n v="0.25"/>
    <n v="0"/>
    <n v="0"/>
    <n v="0.25"/>
    <n v="0.25"/>
    <m/>
    <m/>
    <n v="0.25"/>
    <n v="0"/>
    <n v="0"/>
    <n v="0.25"/>
    <n v="0.25"/>
    <m/>
    <m/>
    <m/>
    <m/>
    <m/>
    <m/>
    <m/>
    <m/>
    <m/>
    <m/>
    <m/>
    <m/>
    <m/>
  </r>
  <r>
    <s v="ICDB"/>
    <s v="ICDBICDB46093.3951388889"/>
    <m/>
    <s v="planning | NLWB_BMG | Live on ALM Core"/>
    <s v="MCPICDBICDBplanning | NLWB_BMG | Live on ALM Core"/>
    <s v="MCPICDBICDB"/>
    <x v="0"/>
    <s v="Completed"/>
    <x v="0"/>
    <x v="912"/>
    <s v="Y"/>
    <m/>
    <m/>
    <m/>
    <n v="2602"/>
    <s v="ICDB"/>
    <s v="MCP"/>
    <s v="START planning | NLWB_BMG | Live on ALM Core"/>
    <s v="END planning | NLWB_BMG | Live on ALM Core"/>
    <d v="2026-03-12T09:29:00"/>
    <d v="2026-03-12T09:53:00"/>
    <d v="2026-03-12T09:53:00"/>
    <s v="NULL"/>
    <s v="Completed"/>
    <x v="244"/>
    <n v="1"/>
    <s v="planning | NLWB_BMG | Live on ALM Core"/>
    <n v="0.4"/>
    <n v="0"/>
    <n v="0.4"/>
    <n v="0"/>
    <n v="0"/>
    <n v="0.4"/>
    <m/>
    <m/>
    <n v="0"/>
    <n v="0"/>
    <n v="0.4"/>
    <n v="0"/>
    <n v="0.4"/>
    <m/>
    <m/>
    <m/>
    <m/>
    <m/>
    <m/>
    <m/>
    <m/>
    <m/>
    <m/>
    <m/>
    <m/>
    <m/>
  </r>
  <r>
    <s v="Load Pos"/>
    <s v="ITDBLoad Pos46093.4048611111"/>
    <m/>
    <s v="load"/>
    <s v="MCPITDBLoad Posload"/>
    <s v="MCPITDBLoad Pos"/>
    <x v="0"/>
    <s v="Completed"/>
    <x v="0"/>
    <x v="913"/>
    <s v="Y"/>
    <m/>
    <m/>
    <m/>
    <n v="2602"/>
    <s v="ITDB"/>
    <s v="MCP"/>
    <s v="START load"/>
    <s v="END load"/>
    <d v="2026-03-12T09:43:00"/>
    <d v="2026-03-12T09:56:00"/>
    <d v="2026-03-12T09:56:00"/>
    <s v="NULL"/>
    <s v="Completed"/>
    <x v="285"/>
    <n v="2"/>
    <s v="load"/>
    <n v="0.22"/>
    <n v="0"/>
    <n v="0.22"/>
    <n v="0"/>
    <n v="0"/>
    <n v="0.22"/>
    <m/>
    <m/>
    <n v="0"/>
    <n v="0"/>
    <n v="0.22"/>
    <n v="0"/>
    <n v="0.22"/>
    <m/>
    <m/>
    <m/>
    <m/>
    <m/>
    <m/>
    <m/>
    <m/>
    <m/>
    <m/>
    <m/>
    <m/>
    <m/>
  </r>
  <r>
    <s v="CF Extraction"/>
    <s v="NLRB-MIDCF Extraction46093.4048611111"/>
    <m/>
    <s v="CF Extraction"/>
    <s v="MRPNLRB-MIDCF ExtractionCF Extraction"/>
    <s v="MRPNLRB-MIDCF Extraction"/>
    <x v="0"/>
    <s v="Completed"/>
    <x v="0"/>
    <x v="914"/>
    <s v="N"/>
    <m/>
    <m/>
    <m/>
    <n v="2602"/>
    <s v="NLRB-MID"/>
    <s v="MRP"/>
    <s v="START CF Extraction"/>
    <s v="END CF Extraction"/>
    <d v="2026-03-12T09:43:00"/>
    <d v="2026-03-12T09:52:00"/>
    <d v="2026-03-12T09:52:00"/>
    <s v="NULL"/>
    <s v="Completed"/>
    <x v="286"/>
    <n v="1"/>
    <s v="CF Extraction"/>
    <n v="0.15"/>
    <n v="0.15"/>
    <n v="0"/>
    <n v="0"/>
    <n v="0.15"/>
    <n v="0.15"/>
    <m/>
    <m/>
    <n v="0.15"/>
    <n v="0"/>
    <n v="0"/>
    <n v="0.15"/>
    <n v="0.15"/>
    <m/>
    <m/>
    <m/>
    <m/>
    <m/>
    <m/>
    <m/>
    <m/>
    <m/>
    <m/>
    <m/>
    <m/>
    <m/>
  </r>
  <r>
    <s v="Planning (NII)"/>
    <s v="AUDBPlanning (NII)46093.4097222222"/>
    <m/>
    <s v="MDL Processing"/>
    <s v="MCPAUDBPlanning (NII)MDL Processing"/>
    <s v="MCPAUDBPlanning (NII)"/>
    <x v="0"/>
    <s v="Completed"/>
    <x v="0"/>
    <x v="915"/>
    <s v="Y"/>
    <m/>
    <m/>
    <m/>
    <n v="2602"/>
    <s v="AUDB"/>
    <s v="MCP"/>
    <s v="START MDL Processing"/>
    <s v="END MDL Processing"/>
    <d v="2026-03-12T09:50:00"/>
    <d v="2026-03-12T10:02:00"/>
    <d v="2026-03-12T10:02:00"/>
    <s v="NULL"/>
    <s v="Completed"/>
    <x v="284"/>
    <n v="1"/>
    <s v="MDL Processing"/>
    <n v="0.2"/>
    <n v="0.2"/>
    <n v="0"/>
    <n v="0"/>
    <n v="0.2"/>
    <n v="0.2"/>
    <m/>
    <m/>
    <n v="0.2"/>
    <n v="0"/>
    <n v="0"/>
    <n v="0.2"/>
    <n v="0.2"/>
    <m/>
    <m/>
    <m/>
    <m/>
    <m/>
    <m/>
    <m/>
    <m/>
    <m/>
    <m/>
    <m/>
    <m/>
    <m/>
  </r>
  <r>
    <s v="CF Extraction"/>
    <s v="NLRB-MIDCF Extraction46093.4111111111"/>
    <m/>
    <s v="CF old Extraction"/>
    <s v="MRPNLRB-MIDCF ExtractionCF old Extraction"/>
    <s v="MRPNLRB-MIDCF Extraction"/>
    <x v="0"/>
    <s v="Completed"/>
    <x v="0"/>
    <x v="916"/>
    <s v="N"/>
    <m/>
    <m/>
    <m/>
    <n v="2602"/>
    <s v="NLRB-MID"/>
    <s v="MRP"/>
    <s v="START CF old Extraction"/>
    <s v="END CF old Extraction"/>
    <d v="2026-03-12T09:52:00"/>
    <d v="2026-03-12T10:07:00"/>
    <d v="2026-03-12T10:07:00"/>
    <s v="NULL"/>
    <s v="Completed"/>
    <x v="287"/>
    <n v="1"/>
    <s v="CF old Extraction"/>
    <n v="0.25"/>
    <n v="0"/>
    <n v="0.25"/>
    <n v="0"/>
    <n v="0"/>
    <n v="0.25"/>
    <m/>
    <m/>
    <n v="0"/>
    <n v="0"/>
    <n v="0.25"/>
    <n v="0"/>
    <n v="0.25"/>
    <m/>
    <m/>
    <m/>
    <m/>
    <m/>
    <m/>
    <m/>
    <m/>
    <m/>
    <m/>
    <m/>
    <m/>
    <m/>
  </r>
  <r>
    <s v="ICDB"/>
    <s v="ICDBICDB46093.4118055556"/>
    <m/>
    <s v="planning | NLWB_FM_Banking_books | Live on ALM Core"/>
    <s v="MCPICDBICDBplanning | NLWB_FM_Banking_books | Live on ALM Core"/>
    <s v="MCPICDBICDB"/>
    <x v="0"/>
    <s v="Completed"/>
    <x v="0"/>
    <x v="917"/>
    <s v="Y"/>
    <m/>
    <m/>
    <m/>
    <n v="2602"/>
    <s v="ICDB"/>
    <s v="MCP"/>
    <s v="START planning | NLWB_FM_Banking_books | Live on ALM Core"/>
    <s v="END planning | NLWB_FM_Banking_books | Live on ALM Core"/>
    <d v="2026-03-12T09:53:00"/>
    <d v="2026-03-12T10:32:00"/>
    <d v="2026-03-12T10:32:00"/>
    <s v="NULL"/>
    <s v="Completed"/>
    <x v="244"/>
    <n v="1"/>
    <s v="planning | NLWB_FM_Banking_books | Live on ALM Core"/>
    <n v="0.65"/>
    <n v="0.65"/>
    <n v="0"/>
    <n v="0"/>
    <n v="0.65"/>
    <n v="0.65"/>
    <m/>
    <m/>
    <n v="0.65"/>
    <n v="0"/>
    <n v="0"/>
    <n v="0.65"/>
    <n v="0.65"/>
    <m/>
    <m/>
    <m/>
    <m/>
    <m/>
    <m/>
    <m/>
    <m/>
    <m/>
    <m/>
    <m/>
    <m/>
    <m/>
  </r>
  <r>
    <s v="Load Pos"/>
    <s v="ITDBLoad Pos46093.4138888889"/>
    <m/>
    <s v="Stratification"/>
    <s v="MCPITDBLoad PosStratification"/>
    <s v="MCPITDBLoad Pos"/>
    <x v="0"/>
    <s v="Completed"/>
    <x v="0"/>
    <x v="918"/>
    <s v="Y"/>
    <m/>
    <m/>
    <m/>
    <n v="2602"/>
    <s v="ITDB"/>
    <s v="MCP"/>
    <s v="START Stratification"/>
    <s v="END Stratification"/>
    <d v="2026-03-12T09:56:00"/>
    <d v="2026-03-12T10:02:00"/>
    <d v="2026-03-12T10:04:00"/>
    <s v="NULL"/>
    <s v="Completed"/>
    <x v="285"/>
    <n v="2"/>
    <s v="Stratification"/>
    <n v="0.1"/>
    <n v="0"/>
    <n v="0.1"/>
    <n v="0"/>
    <n v="0"/>
    <n v="0.1"/>
    <m/>
    <m/>
    <n v="0"/>
    <n v="0"/>
    <n v="0.1"/>
    <n v="0"/>
    <n v="0.1"/>
    <m/>
    <m/>
    <m/>
    <m/>
    <m/>
    <m/>
    <m/>
    <m/>
    <m/>
    <m/>
    <m/>
    <m/>
    <m/>
  </r>
  <r>
    <s v="Planning (NII)"/>
    <s v="AUDBPlanning (NII)46093.4180555556"/>
    <m/>
    <s v="planning run02"/>
    <s v="MCPAUDBPlanning (NII)planning run02"/>
    <s v="MCPAUDBPlanning (NII)"/>
    <x v="0"/>
    <s v="Stopped"/>
    <x v="0"/>
    <x v="919"/>
    <s v="Y"/>
    <m/>
    <m/>
    <m/>
    <n v="2602"/>
    <s v="AUDB"/>
    <s v="MCP"/>
    <s v="START planning run02"/>
    <s v="NULL"/>
    <d v="2026-03-12T10:02:00"/>
    <d v="2026-03-12T11:57:00"/>
    <d v="2026-03-12T12:04:00"/>
    <s v="NULL"/>
    <s v="Stopped"/>
    <x v="284"/>
    <n v="1"/>
    <s v="planning run02"/>
    <n v="1.92"/>
    <n v="1.92"/>
    <n v="0"/>
    <n v="0.12"/>
    <n v="2.04"/>
    <n v="2.04"/>
    <m/>
    <m/>
    <n v="1.92"/>
    <n v="0.12"/>
    <n v="0"/>
    <n v="2.04"/>
    <n v="2.04"/>
    <m/>
    <m/>
    <m/>
    <m/>
    <m/>
    <m/>
    <m/>
    <m/>
    <m/>
    <m/>
    <m/>
    <m/>
    <m/>
  </r>
  <r>
    <s v="Valuation (NPV)"/>
    <s v="ITDBValuation (NPV)46093.4194444444"/>
    <m/>
    <s v="portfolio valuation run"/>
    <s v="MCPITDBValuation (NPV)portfolio valuation run"/>
    <s v="MCPITDBValuation (NPV)"/>
    <x v="0"/>
    <s v="Stopped"/>
    <x v="0"/>
    <x v="920"/>
    <s v="Y"/>
    <m/>
    <m/>
    <m/>
    <n v="2602"/>
    <s v="ITDB"/>
    <s v="MCP"/>
    <s v="START portfolio valuation run"/>
    <s v="NULL"/>
    <d v="2026-03-12T10:04:00"/>
    <s v="NULL"/>
    <d v="2026-03-12T10:05:00"/>
    <s v="NULL"/>
    <s v="Stopped"/>
    <x v="92"/>
    <n v="2"/>
    <s v="portfolio valuation run"/>
    <s v="NULL"/>
    <n v="0"/>
    <s v="NULL"/>
    <n v="0"/>
    <n v="0"/>
    <s v="NULL"/>
    <m/>
    <m/>
    <n v="0"/>
    <n v="0"/>
    <s v="NULL"/>
    <n v="0"/>
    <s v="NULL"/>
    <m/>
    <m/>
    <m/>
    <m/>
    <m/>
    <m/>
    <m/>
    <m/>
    <m/>
    <m/>
    <m/>
    <m/>
    <m/>
  </r>
  <r>
    <s v="Valuation (NPV)"/>
    <s v="ITDBValuation (NPV)46093.4201388889"/>
    <m/>
    <s v="portfolio valuation run"/>
    <s v="MCPITDBValuation (NPV)portfolio valuation run"/>
    <s v="MCPITDBValuation (NPV)"/>
    <x v="0"/>
    <s v="Failed"/>
    <x v="0"/>
    <x v="921"/>
    <s v="Y"/>
    <m/>
    <m/>
    <m/>
    <n v="2602"/>
    <s v="ITDB"/>
    <s v="MCP"/>
    <s v="START portfolio valuation run"/>
    <s v="NULL"/>
    <d v="2026-03-12T10:05:00"/>
    <d v="2026-03-12T10:33:00"/>
    <d v="2026-03-12T11:38:00"/>
    <s v="Exception Info: Workflow finished with errors. (line: 18)  "/>
    <s v="Failed"/>
    <x v="92"/>
    <n v="3"/>
    <s v="portfolio valuation run"/>
    <n v="0.47"/>
    <n v="0.47"/>
    <n v="0"/>
    <n v="1.08"/>
    <n v="1.55"/>
    <n v="1.55"/>
    <m/>
    <m/>
    <n v="0.47"/>
    <n v="1.08"/>
    <n v="0"/>
    <n v="1.55"/>
    <n v="1.55"/>
    <m/>
    <m/>
    <m/>
    <m/>
    <m/>
    <m/>
    <m/>
    <m/>
    <m/>
    <m/>
    <m/>
    <m/>
    <m/>
  </r>
  <r>
    <s v="Optimization"/>
    <s v="NLRB-MIDOptimization46093.4215277778"/>
    <m/>
    <s v="RoM optimization"/>
    <s v="MRPNLRB-MIDOptimizationRoM optimization"/>
    <s v="MRPNLRB-MIDOptimization"/>
    <x v="0"/>
    <s v="Completed"/>
    <x v="0"/>
    <x v="922"/>
    <s v="N"/>
    <m/>
    <m/>
    <m/>
    <n v="2602"/>
    <s v="NLRB-MID"/>
    <s v="MRP"/>
    <s v="START RoM optimization"/>
    <s v="END RoM optimization"/>
    <d v="2026-03-12T10:07:00"/>
    <d v="2026-03-12T10:42:00"/>
    <d v="2026-03-12T10:42:00"/>
    <s v="NULL"/>
    <s v="Completed"/>
    <x v="288"/>
    <n v="1"/>
    <s v="RoM optimization"/>
    <n v="0.57999999999999996"/>
    <n v="0.57999999999999996"/>
    <n v="0"/>
    <n v="0"/>
    <n v="0.57999999999999996"/>
    <n v="0.57999999999999996"/>
    <m/>
    <m/>
    <n v="0.57999999999999996"/>
    <n v="0"/>
    <n v="0"/>
    <n v="0.57999999999999996"/>
    <n v="0.57999999999999996"/>
    <m/>
    <m/>
    <m/>
    <m/>
    <m/>
    <m/>
    <m/>
    <m/>
    <m/>
    <m/>
    <m/>
    <m/>
    <m/>
  </r>
  <r>
    <s v="Planning (NII)"/>
    <s v="BEGTPlanning (NII)46093.4305555556"/>
    <m/>
    <s v="planning run02"/>
    <s v="MCPBEGTPlanning (NII)planning run02"/>
    <s v="MCPBEGTPlanning (NII)"/>
    <x v="1"/>
    <s v="For Rerun"/>
    <x v="0"/>
    <x v="923"/>
    <s v="Y"/>
    <m/>
    <m/>
    <m/>
    <n v="2602"/>
    <s v="BEGT"/>
    <s v="MCP"/>
    <s v="START planning run02"/>
    <s v="END planning run02"/>
    <d v="2026-03-12T10:20:00"/>
    <d v="2026-03-12T14:32:00"/>
    <d v="2026-03-12T14:32:00"/>
    <s v="NULL"/>
    <s v="Completed"/>
    <x v="289"/>
    <n v="4"/>
    <s v="planning run02"/>
    <n v="4.2"/>
    <n v="4.2"/>
    <n v="0"/>
    <n v="0"/>
    <n v="4.2"/>
    <n v="4.2"/>
    <m/>
    <m/>
    <n v="4.2"/>
    <n v="0"/>
    <n v="0"/>
    <n v="4.2"/>
    <n v="4.2"/>
    <m/>
    <m/>
    <m/>
    <m/>
    <m/>
    <m/>
    <m/>
    <m/>
    <m/>
    <m/>
    <m/>
    <m/>
    <m/>
  </r>
  <r>
    <s v="ICDB"/>
    <s v="ICDBICDB46093.4388888889"/>
    <m/>
    <s v="planning | NLWB_Trade_Finance_Services | Live on ALM Core"/>
    <s v="MCPICDBICDBplanning | NLWB_Trade_Finance_Services | Live on ALM Core"/>
    <s v="MCPICDBICDB"/>
    <x v="0"/>
    <s v="Completed"/>
    <x v="0"/>
    <x v="924"/>
    <s v="Y"/>
    <m/>
    <m/>
    <m/>
    <n v="2602"/>
    <s v="ICDB"/>
    <s v="MCP"/>
    <s v="START planning | NLWB_Trade_Finance_Services | Live on ALM Core"/>
    <s v="END planning | NLWB_Trade_Finance_Services | Live on ALM Core"/>
    <d v="2026-03-12T10:32:00"/>
    <d v="2026-03-12T10:54:00"/>
    <d v="2026-03-12T10:54:00"/>
    <s v="NULL"/>
    <s v="Completed"/>
    <x v="244"/>
    <n v="1"/>
    <s v="planning | NLWB_Trade_Finance_Services | Live on ALM Core"/>
    <n v="0.37"/>
    <n v="0"/>
    <n v="0.37"/>
    <n v="0"/>
    <n v="0"/>
    <n v="0.37"/>
    <m/>
    <m/>
    <n v="0"/>
    <n v="0"/>
    <n v="0.37"/>
    <n v="0"/>
    <n v="0.37"/>
    <m/>
    <m/>
    <m/>
    <m/>
    <m/>
    <m/>
    <m/>
    <m/>
    <m/>
    <m/>
    <m/>
    <m/>
    <m/>
  </r>
  <r>
    <s v="Optimization"/>
    <s v="NLRB-MIDOptimization46093.4458333333"/>
    <m/>
    <s v="export to ara"/>
    <s v="MRPNLRB-MIDOptimizationexport to ara"/>
    <s v="MRPNLRB-MIDOptimization"/>
    <x v="0"/>
    <s v="Completed"/>
    <x v="0"/>
    <x v="925"/>
    <s v="N"/>
    <m/>
    <m/>
    <m/>
    <n v="2602"/>
    <s v="NLRB-MID"/>
    <s v="MRP"/>
    <s v="START export to ara"/>
    <s v="END export to ara"/>
    <d v="2026-03-12T10:42:00"/>
    <d v="2026-03-12T10:43:00"/>
    <d v="2026-03-12T10:51:00"/>
    <s v="NULL"/>
    <s v="Completed"/>
    <x v="288"/>
    <n v="6"/>
    <s v="export to ara"/>
    <n v="0.02"/>
    <n v="0"/>
    <n v="0.02"/>
    <n v="0"/>
    <n v="0"/>
    <n v="0.02"/>
    <m/>
    <m/>
    <n v="0"/>
    <n v="0"/>
    <n v="0.02"/>
    <n v="0"/>
    <n v="0.02"/>
    <m/>
    <m/>
    <m/>
    <m/>
    <m/>
    <m/>
    <m/>
    <m/>
    <m/>
    <m/>
    <m/>
    <m/>
    <m/>
  </r>
  <r>
    <s v="Valuation 1"/>
    <s v="NLRB-MIDValuation 146093.4520833333"/>
    <m/>
    <s v="NPV1 CASA run"/>
    <s v="MRPNLRB-MIDValuation 1NPV1 CASA run"/>
    <s v="MRPNLRB-MIDValuation 1"/>
    <x v="0"/>
    <s v="Completed"/>
    <x v="0"/>
    <x v="926"/>
    <s v="N"/>
    <m/>
    <m/>
    <m/>
    <n v="2602"/>
    <s v="NLRB-MID"/>
    <s v="MRP"/>
    <s v="START NPV1 CASA run"/>
    <s v="END NPV1 CASA run"/>
    <d v="2026-03-12T10:51:00"/>
    <d v="2026-03-12T11:20:00"/>
    <d v="2026-03-12T11:23:00"/>
    <s v="NULL"/>
    <s v="Completed"/>
    <x v="261"/>
    <n v="2"/>
    <s v="NPV1 CASA run"/>
    <n v="0.48"/>
    <n v="0"/>
    <n v="0.48"/>
    <n v="0"/>
    <n v="0"/>
    <n v="0.48"/>
    <m/>
    <m/>
    <n v="0"/>
    <n v="0"/>
    <n v="0.48"/>
    <n v="0"/>
    <n v="0.48"/>
    <m/>
    <m/>
    <m/>
    <m/>
    <m/>
    <m/>
    <m/>
    <m/>
    <m/>
    <m/>
    <m/>
    <m/>
    <m/>
  </r>
  <r>
    <s v="ICDB"/>
    <s v="ICDBICDB46093.4541666667"/>
    <m/>
    <s v="planning | Kiev | Live on ALM Core"/>
    <s v="MCPICDBICDBplanning | Kiev | Live on ALM Core"/>
    <s v="MCPICDBICDB"/>
    <x v="0"/>
    <s v="Completed"/>
    <x v="0"/>
    <x v="927"/>
    <s v="Y"/>
    <m/>
    <m/>
    <m/>
    <n v="2602"/>
    <s v="ICDB"/>
    <s v="MCP"/>
    <s v="START planning | Kiev | Live on ALM Core"/>
    <s v="END planning | Kiev | Live on ALM Core"/>
    <d v="2026-03-12T10:54:00"/>
    <d v="2026-03-12T11:11:00"/>
    <d v="2026-03-12T11:11:00"/>
    <s v="NULL"/>
    <s v="Completed"/>
    <x v="244"/>
    <n v="1"/>
    <s v="planning | Kiev | Live on ALM Core"/>
    <n v="0.28000000000000003"/>
    <n v="0"/>
    <n v="0.28000000000000003"/>
    <n v="0"/>
    <n v="0"/>
    <n v="0.28000000000000003"/>
    <m/>
    <m/>
    <n v="0"/>
    <n v="0"/>
    <n v="0.28000000000000003"/>
    <n v="0"/>
    <n v="0.28000000000000003"/>
    <m/>
    <m/>
    <m/>
    <m/>
    <m/>
    <m/>
    <m/>
    <m/>
    <m/>
    <m/>
    <m/>
    <m/>
    <m/>
  </r>
  <r>
    <s v="Import Strategies"/>
    <s v="LUDBImport Strategies46093.4590277778"/>
    <m/>
    <s v="import strategies IG"/>
    <s v="MCPLUDBImport Strategiesimport strategies IG"/>
    <s v="MCPLUDBImport Strategies"/>
    <x v="1"/>
    <s v="For Rerun"/>
    <x v="0"/>
    <x v="928"/>
    <s v="Y"/>
    <m/>
    <m/>
    <m/>
    <n v="2602"/>
    <s v="LUDB"/>
    <s v="MCP"/>
    <s v="START import strategies IG"/>
    <s v="END import strategies IG"/>
    <d v="2026-03-12T11:01:00"/>
    <d v="2026-03-12T11:04:00"/>
    <d v="2026-03-12T11:05:00"/>
    <s v="NULL"/>
    <s v="Completed"/>
    <x v="290"/>
    <n v="1"/>
    <s v="import strategies IG"/>
    <n v="0.05"/>
    <n v="0"/>
    <n v="0.05"/>
    <n v="0"/>
    <n v="0"/>
    <n v="0.05"/>
    <m/>
    <m/>
    <n v="0"/>
    <n v="0"/>
    <n v="0.05"/>
    <n v="0"/>
    <n v="0.05"/>
    <m/>
    <m/>
    <m/>
    <m/>
    <m/>
    <m/>
    <m/>
    <m/>
    <m/>
    <m/>
    <m/>
    <m/>
    <m/>
  </r>
  <r>
    <s v="Import Strategies"/>
    <s v="LUDBImport Strategies46093.4618055556"/>
    <m/>
    <s v="import strategies Risk"/>
    <s v="MCPLUDBImport Strategiesimport strategies Risk"/>
    <s v="MCPLUDBImport Strategies"/>
    <x v="1"/>
    <s v="For Rerun"/>
    <x v="0"/>
    <x v="929"/>
    <s v="Y"/>
    <m/>
    <m/>
    <m/>
    <n v="2602"/>
    <s v="LUDB"/>
    <s v="MCP"/>
    <s v="START import strategies Risk"/>
    <s v="END import strategies Risk"/>
    <d v="2026-03-12T11:05:00"/>
    <d v="2026-03-12T11:07:00"/>
    <d v="2026-03-12T11:08:00"/>
    <s v="NULL"/>
    <s v="Completed"/>
    <x v="249"/>
    <n v="1"/>
    <s v="import strategies Risk"/>
    <n v="0.03"/>
    <n v="0"/>
    <n v="0.03"/>
    <n v="0"/>
    <n v="0"/>
    <n v="0.03"/>
    <m/>
    <m/>
    <n v="0"/>
    <n v="0"/>
    <n v="0.03"/>
    <n v="0"/>
    <n v="0.03"/>
    <m/>
    <m/>
    <m/>
    <m/>
    <m/>
    <m/>
    <m/>
    <m/>
    <m/>
    <m/>
    <m/>
    <m/>
    <m/>
  </r>
  <r>
    <s v="Planning (NII)"/>
    <s v="LUDBPlanning (NII)46093.4638888889"/>
    <m/>
    <s v="planning run01"/>
    <s v="MCPLUDBPlanning (NII)planning run01"/>
    <s v="MCPLUDBPlanning (NII)"/>
    <x v="1"/>
    <s v="For Rerun"/>
    <x v="0"/>
    <x v="930"/>
    <s v="Y"/>
    <m/>
    <m/>
    <m/>
    <n v="2602"/>
    <s v="LUDB"/>
    <s v="MCP"/>
    <s v="START planning run01"/>
    <s v="END planning run01"/>
    <d v="2026-03-12T11:08:00"/>
    <d v="2026-03-12T14:06:00"/>
    <d v="2026-03-12T14:06:00"/>
    <s v="NULL"/>
    <s v="Completed"/>
    <x v="122"/>
    <n v="1"/>
    <s v="planning run01"/>
    <n v="2.97"/>
    <n v="2.97"/>
    <n v="0"/>
    <n v="0"/>
    <n v="2.97"/>
    <n v="2.97"/>
    <m/>
    <m/>
    <n v="2.97"/>
    <n v="0"/>
    <n v="0"/>
    <n v="2.97"/>
    <n v="2.97"/>
    <m/>
    <m/>
    <m/>
    <m/>
    <m/>
    <m/>
    <m/>
    <m/>
    <m/>
    <m/>
    <m/>
    <m/>
    <m/>
  </r>
  <r>
    <s v="ICDB"/>
    <s v="ICDBICDB46093.4659722222"/>
    <m/>
    <s v="planning | Brussels | Live on ALM Core"/>
    <s v="MCPICDBICDBplanning | Brussels | Live on ALM Core"/>
    <s v="MCPICDBICDB"/>
    <x v="0"/>
    <s v="Completed"/>
    <x v="0"/>
    <x v="931"/>
    <s v="Y"/>
    <m/>
    <m/>
    <m/>
    <n v="2602"/>
    <s v="ICDB"/>
    <s v="MCP"/>
    <s v="START planning | Brussels | Live on ALM Core"/>
    <s v="END planning | Brussels | Live on ALM Core"/>
    <d v="2026-03-12T11:11:00"/>
    <d v="2026-03-12T12:04:00"/>
    <d v="2026-03-12T12:04:00"/>
    <s v="NULL"/>
    <s v="Completed"/>
    <x v="244"/>
    <n v="1"/>
    <s v="planning | Brussels | Live on ALM Core"/>
    <n v="0.88"/>
    <n v="0"/>
    <n v="0.88"/>
    <n v="0"/>
    <n v="0"/>
    <n v="0.88"/>
    <m/>
    <m/>
    <n v="0"/>
    <n v="0"/>
    <n v="0.88"/>
    <n v="0"/>
    <n v="0.88"/>
    <m/>
    <m/>
    <m/>
    <m/>
    <m/>
    <m/>
    <m/>
    <m/>
    <m/>
    <m/>
    <m/>
    <m/>
    <m/>
  </r>
  <r>
    <s v="Load Pos"/>
    <s v="ESDBLoad Pos46093.4680555556"/>
    <m/>
    <s v="Generate NTG"/>
    <s v="MCPESDBLoad PosGenerate NTG"/>
    <s v="MCPESDBLoad Pos"/>
    <x v="0"/>
    <s v="Completed"/>
    <x v="0"/>
    <x v="932"/>
    <s v="Y"/>
    <m/>
    <m/>
    <m/>
    <n v="2602"/>
    <s v="ESDB"/>
    <s v="MCP"/>
    <s v="START Generate NTG"/>
    <s v="END Generate NTG"/>
    <d v="2026-03-12T11:14:00"/>
    <d v="2026-03-12T11:15:00"/>
    <d v="2026-03-12T11:15:00"/>
    <s v="NULL"/>
    <s v="Completed"/>
    <x v="291"/>
    <n v="2"/>
    <s v="Generate NTG"/>
    <n v="0.02"/>
    <n v="0"/>
    <n v="0.02"/>
    <n v="0"/>
    <n v="0"/>
    <n v="0.02"/>
    <m/>
    <m/>
    <n v="0"/>
    <n v="0"/>
    <n v="0.02"/>
    <n v="0"/>
    <n v="0.02"/>
    <m/>
    <m/>
    <m/>
    <m/>
    <m/>
    <m/>
    <m/>
    <m/>
    <m/>
    <m/>
    <m/>
    <m/>
    <m/>
  </r>
  <r>
    <s v="Load Pos"/>
    <s v="ESDBLoad Pos46093.46875"/>
    <m/>
    <s v="load"/>
    <s v="MCPESDBLoad Posload"/>
    <s v="MCPESDBLoad Pos"/>
    <x v="0"/>
    <s v="Completed"/>
    <x v="0"/>
    <x v="933"/>
    <s v="Y"/>
    <m/>
    <m/>
    <m/>
    <n v="2602"/>
    <s v="ESDB"/>
    <s v="MCP"/>
    <s v="START load"/>
    <s v="END load"/>
    <d v="2026-03-12T11:15:00"/>
    <d v="2026-03-12T11:24:00"/>
    <d v="2026-03-12T11:47:00"/>
    <s v="NULL"/>
    <s v="Completed"/>
    <x v="291"/>
    <n v="4"/>
    <s v="load"/>
    <n v="0.15"/>
    <n v="0"/>
    <n v="0.15"/>
    <n v="0"/>
    <n v="0"/>
    <n v="0.15"/>
    <m/>
    <m/>
    <n v="0"/>
    <n v="0"/>
    <n v="0.15"/>
    <n v="0"/>
    <n v="0.15"/>
    <m/>
    <m/>
    <m/>
    <m/>
    <m/>
    <m/>
    <m/>
    <m/>
    <m/>
    <m/>
    <m/>
    <m/>
    <m/>
  </r>
  <r>
    <s v="Optimization"/>
    <s v="NLRB-MIDOptimization46093.4743055556"/>
    <m/>
    <s v="RoS/RIOD optimization"/>
    <s v="MRPNLRB-MIDOptimizationRoS/RIOD optimization"/>
    <s v="MRPNLRB-MIDOptimization"/>
    <x v="0"/>
    <s v="Completed"/>
    <x v="0"/>
    <x v="934"/>
    <s v="N"/>
    <m/>
    <m/>
    <m/>
    <n v="2602"/>
    <s v="NLRB-MID"/>
    <s v="MRP"/>
    <s v="START RoS/RIOD optimization"/>
    <s v="END RoS/RIOD optimization"/>
    <d v="2026-03-12T11:23:00"/>
    <d v="2026-03-12T11:52:00"/>
    <d v="2026-03-12T11:52:00"/>
    <s v="NULL"/>
    <s v="Completed"/>
    <x v="264"/>
    <n v="3"/>
    <s v="RoS/RIOD optimization"/>
    <n v="0.48"/>
    <n v="0"/>
    <n v="0.48"/>
    <n v="0"/>
    <n v="0"/>
    <n v="0.48"/>
    <m/>
    <m/>
    <n v="0"/>
    <n v="0"/>
    <n v="0.48"/>
    <n v="0"/>
    <n v="0.48"/>
    <m/>
    <m/>
    <m/>
    <m/>
    <m/>
    <m/>
    <m/>
    <m/>
    <m/>
    <m/>
    <m/>
    <m/>
    <m/>
  </r>
  <r>
    <s v="GAP"/>
    <s v="ITDBGAP46093.4847222222"/>
    <m/>
    <s v="gap planning"/>
    <s v="MCPITDBGAPgap planning"/>
    <s v="MCPITDBGAP"/>
    <x v="0"/>
    <s v="Stopped"/>
    <x v="0"/>
    <x v="935"/>
    <s v="Y"/>
    <m/>
    <m/>
    <m/>
    <n v="2602"/>
    <s v="ITDB"/>
    <s v="MCP"/>
    <s v="START gap planning"/>
    <s v="NULL"/>
    <d v="2026-03-12T11:38:00"/>
    <d v="2026-03-12T11:38:00"/>
    <d v="2026-03-12T11:39:00"/>
    <s v="NULL"/>
    <s v="Stopped"/>
    <x v="292"/>
    <n v="1"/>
    <s v="gap planning"/>
    <n v="0"/>
    <n v="0"/>
    <n v="0"/>
    <n v="0.02"/>
    <n v="0.02"/>
    <n v="0.02"/>
    <m/>
    <m/>
    <n v="0"/>
    <n v="0.02"/>
    <n v="0"/>
    <n v="0.02"/>
    <n v="0.02"/>
    <m/>
    <m/>
    <m/>
    <m/>
    <m/>
    <m/>
    <m/>
    <m/>
    <m/>
    <m/>
    <m/>
    <m/>
    <m/>
  </r>
  <r>
    <s v="GAP"/>
    <s v="ITDBGAP46093.4854166667"/>
    <m/>
    <s v="gap planning"/>
    <s v="MCPITDBGAPgap planning"/>
    <s v="MCPITDBGAP"/>
    <x v="0"/>
    <s v="Stopped"/>
    <x v="0"/>
    <x v="936"/>
    <s v="Y"/>
    <m/>
    <m/>
    <m/>
    <n v="2602"/>
    <s v="ITDB"/>
    <s v="MCP"/>
    <s v="START gap planning"/>
    <s v="NULL"/>
    <d v="2026-03-12T11:39:00"/>
    <d v="2026-03-12T11:39:00"/>
    <d v="2026-03-12T12:14:00"/>
    <s v="NULL"/>
    <s v="Stopped"/>
    <x v="292"/>
    <n v="2"/>
    <s v="gap planning"/>
    <n v="0"/>
    <n v="0"/>
    <n v="0"/>
    <n v="0.57999999999999996"/>
    <n v="0.57999999999999996"/>
    <n v="0.57999999999999996"/>
    <m/>
    <m/>
    <n v="0"/>
    <n v="0.57999999999999996"/>
    <n v="0"/>
    <n v="0.57999999999999996"/>
    <n v="0.57999999999999996"/>
    <m/>
    <m/>
    <m/>
    <m/>
    <m/>
    <m/>
    <m/>
    <m/>
    <m/>
    <m/>
    <m/>
    <m/>
    <m/>
  </r>
  <r>
    <s v="Copy Portfolio"/>
    <s v="NLBTRCopy Portfolio46093.4888888889"/>
    <m/>
    <s v="Copy portfolio RAS"/>
    <s v="MCPNLBTRCopy PortfolioCopy portfolio RAS"/>
    <s v="MCPNLBTRCopy Portfolio"/>
    <x v="1"/>
    <s v="For Rerun"/>
    <x v="0"/>
    <x v="937"/>
    <s v="N"/>
    <m/>
    <m/>
    <m/>
    <n v="2602"/>
    <s v="NLBTR"/>
    <s v="MCP"/>
    <s v="START Copy portfolio RAS"/>
    <s v="END Copy portfolio RAS"/>
    <d v="2026-03-12T11:44:00"/>
    <d v="2026-03-12T13:13:00"/>
    <d v="2026-03-12T13:14:00"/>
    <s v="NULL"/>
    <s v="Completed"/>
    <x v="293"/>
    <n v="1"/>
    <s v="Copy portfolio RAS"/>
    <n v="1.48"/>
    <n v="1.48"/>
    <n v="0"/>
    <n v="0.02"/>
    <n v="1.5"/>
    <n v="1.5"/>
    <m/>
    <m/>
    <n v="1.48"/>
    <n v="0.02"/>
    <n v="0"/>
    <n v="1.5"/>
    <n v="1.5"/>
    <m/>
    <m/>
    <m/>
    <m/>
    <m/>
    <m/>
    <m/>
    <m/>
    <m/>
    <m/>
    <m/>
    <m/>
    <m/>
  </r>
  <r>
    <s v="Load Pos"/>
    <s v="ESDBLoad Pos46093.4909722222"/>
    <m/>
    <s v="Stratification"/>
    <s v="MCPESDBLoad PosStratification"/>
    <s v="MCPESDBLoad Pos"/>
    <x v="0"/>
    <s v="Completed"/>
    <x v="0"/>
    <x v="938"/>
    <s v="Y"/>
    <m/>
    <m/>
    <m/>
    <n v="2602"/>
    <s v="ESDB"/>
    <s v="MCP"/>
    <s v="START Stratification"/>
    <s v="END Stratification"/>
    <d v="2026-03-12T11:47:00"/>
    <d v="2026-03-12T11:54:00"/>
    <d v="2026-03-12T11:54:00"/>
    <s v="NULL"/>
    <s v="Completed"/>
    <x v="294"/>
    <n v="8"/>
    <s v="Stratification"/>
    <n v="0.12"/>
    <n v="0"/>
    <n v="0.12"/>
    <n v="0"/>
    <n v="0"/>
    <n v="0.12"/>
    <m/>
    <m/>
    <n v="0"/>
    <n v="0"/>
    <n v="0.12"/>
    <n v="0"/>
    <n v="0.12"/>
    <m/>
    <m/>
    <m/>
    <m/>
    <m/>
    <m/>
    <m/>
    <m/>
    <m/>
    <m/>
    <m/>
    <m/>
    <m/>
  </r>
  <r>
    <s v="Optimization"/>
    <s v="NLRB-MIDOptimization46093.4944444444"/>
    <m/>
    <s v="export to ara"/>
    <s v="MRPNLRB-MIDOptimizationexport to ara"/>
    <s v="MRPNLRB-MIDOptimization"/>
    <x v="0"/>
    <s v="Completed"/>
    <x v="0"/>
    <x v="939"/>
    <s v="N"/>
    <m/>
    <m/>
    <m/>
    <n v="2602"/>
    <s v="NLRB-MID"/>
    <s v="MRP"/>
    <s v="START export to ara"/>
    <s v="END export to ara"/>
    <d v="2026-03-12T11:52:00"/>
    <d v="2026-03-12T11:52:00"/>
    <d v="2026-03-12T12:14:00"/>
    <s v="NULL"/>
    <s v="Completed"/>
    <x v="264"/>
    <n v="7"/>
    <s v="export to ara"/>
    <n v="0"/>
    <n v="0"/>
    <n v="0"/>
    <n v="0"/>
    <n v="0"/>
    <n v="0"/>
    <m/>
    <m/>
    <n v="0"/>
    <n v="0"/>
    <n v="0"/>
    <n v="0"/>
    <n v="0"/>
    <m/>
    <m/>
    <m/>
    <m/>
    <m/>
    <m/>
    <m/>
    <m/>
    <m/>
    <m/>
    <m/>
    <m/>
    <m/>
  </r>
  <r>
    <s v="Load Pos"/>
    <s v="ESDBLoad Pos46093.4958333333"/>
    <m/>
    <s v="Position report OLAP exports"/>
    <s v="MCPESDBLoad PosPosition report OLAP exports"/>
    <s v="MCPESDBLoad Pos"/>
    <x v="0"/>
    <s v="Completed"/>
    <x v="0"/>
    <x v="940"/>
    <s v="Y"/>
    <m/>
    <m/>
    <m/>
    <n v="2602"/>
    <s v="ESDB"/>
    <s v="MCP"/>
    <s v="START Position report OLAP exports"/>
    <s v="END Position report OLAP exports"/>
    <d v="2026-03-12T11:54:00"/>
    <d v="2026-03-12T12:09:00"/>
    <d v="2026-03-12T12:09:00"/>
    <s v="NULL"/>
    <s v="Completed"/>
    <x v="294"/>
    <n v="3"/>
    <s v="Position report OLAP exports"/>
    <n v="0.25"/>
    <n v="0"/>
    <n v="0.25"/>
    <n v="0"/>
    <n v="0"/>
    <n v="0.25"/>
    <m/>
    <m/>
    <n v="0"/>
    <n v="0"/>
    <n v="0.25"/>
    <n v="0"/>
    <n v="0.25"/>
    <m/>
    <m/>
    <m/>
    <m/>
    <m/>
    <m/>
    <m/>
    <m/>
    <m/>
    <m/>
    <m/>
    <m/>
    <m/>
  </r>
  <r>
    <s v="ICDB"/>
    <s v="ICDBICDB46093.5027777778"/>
    <m/>
    <s v="planning | Belgium_FM_banking_book | Live on ALM Core"/>
    <s v="MCPICDBICDBplanning | Belgium_FM_banking_book | Live on ALM Core"/>
    <s v="MCPICDBICDB"/>
    <x v="0"/>
    <s v="Completed"/>
    <x v="0"/>
    <x v="941"/>
    <s v="Y"/>
    <m/>
    <m/>
    <m/>
    <n v="2602"/>
    <s v="ICDB"/>
    <s v="MCP"/>
    <s v="START planning | Belgium_FM_banking_book | Live on ALM Core"/>
    <s v="END planning | Belgium_FM_banking_book | Live on ALM Core"/>
    <d v="2026-03-12T12:04:00"/>
    <d v="2026-03-12T12:16:00"/>
    <d v="2026-03-12T12:16:00"/>
    <s v="NULL"/>
    <s v="Completed"/>
    <x v="244"/>
    <n v="1"/>
    <s v="planning | Belgium_FM_banking_book | Live on ALM Core"/>
    <n v="0.2"/>
    <n v="0.2"/>
    <n v="0"/>
    <n v="0"/>
    <n v="0.2"/>
    <n v="0.2"/>
    <m/>
    <m/>
    <n v="0.2"/>
    <n v="0"/>
    <n v="0"/>
    <n v="0.2"/>
    <n v="0.2"/>
    <m/>
    <m/>
    <m/>
    <m/>
    <m/>
    <m/>
    <m/>
    <m/>
    <m/>
    <m/>
    <m/>
    <m/>
    <m/>
  </r>
  <r>
    <s v="ITS"/>
    <s v="AUDBITS46093.5027777778"/>
    <m/>
    <s v="Light Maintenance ITS planning"/>
    <s v="MCPAUDBITSLight Maintenance ITS planning"/>
    <s v="MCPAUDBITS"/>
    <x v="0"/>
    <s v="Stopped"/>
    <x v="0"/>
    <x v="942"/>
    <s v="Y"/>
    <m/>
    <m/>
    <m/>
    <n v="2602"/>
    <s v="AUDB"/>
    <s v="MCP"/>
    <s v="START Light Maintenance ITS planning"/>
    <s v="NULL"/>
    <d v="2026-03-12T12:04:00"/>
    <d v="2026-03-12T12:38:00"/>
    <d v="2026-03-13T04:56:00"/>
    <s v="NULL"/>
    <s v="Stopped"/>
    <x v="282"/>
    <n v="2"/>
    <s v="Light Maintenance ITS planning"/>
    <n v="0.56999999999999995"/>
    <n v="0.56999999999999995"/>
    <n v="0"/>
    <n v="5.3"/>
    <n v="5.87"/>
    <n v="5.87"/>
    <m/>
    <m/>
    <n v="0.56999999999999995"/>
    <n v="5.3"/>
    <n v="0"/>
    <n v="5.87"/>
    <n v="5.87"/>
    <m/>
    <m/>
    <m/>
    <m/>
    <m/>
    <m/>
    <m/>
    <m/>
    <m/>
    <m/>
    <m/>
    <m/>
    <m/>
  </r>
  <r>
    <s v="Load Pos"/>
    <s v="ESDBLoad Pos46093.50625"/>
    <m/>
    <s v="copy from"/>
    <s v="MCPESDBLoad Poscopy from"/>
    <s v="MCPESDBLoad Pos"/>
    <x v="0"/>
    <s v="Completed"/>
    <x v="0"/>
    <x v="943"/>
    <s v="Y"/>
    <m/>
    <m/>
    <m/>
    <n v="2602"/>
    <s v="ESDB"/>
    <s v="MCP"/>
    <s v="START copy from"/>
    <s v="END copy from"/>
    <d v="2026-03-12T12:09:00"/>
    <d v="2026-03-12T12:11:00"/>
    <d v="2026-03-12T12:14:00"/>
    <s v="NULL"/>
    <s v="Completed"/>
    <x v="294"/>
    <n v="2"/>
    <s v="copy from"/>
    <n v="0.03"/>
    <n v="0.03"/>
    <n v="0"/>
    <n v="0.05"/>
    <n v="0.08"/>
    <n v="0.08"/>
    <m/>
    <m/>
    <n v="0.03"/>
    <n v="0.05"/>
    <n v="0"/>
    <n v="0.08"/>
    <n v="0.08"/>
    <m/>
    <m/>
    <m/>
    <m/>
    <m/>
    <m/>
    <m/>
    <m/>
    <m/>
    <m/>
    <m/>
    <m/>
    <m/>
  </r>
  <r>
    <s v="Planning (NII)"/>
    <s v="DEDBPlanning (NII)46093.5083333333"/>
    <m/>
    <s v="export to ara NII"/>
    <s v="MCPDEDBPlanning (NII)export to ara NII"/>
    <s v="MCPDEDBPlanning (NII)"/>
    <x v="1"/>
    <s v="For Rerun"/>
    <x v="0"/>
    <x v="944"/>
    <s v="Y"/>
    <m/>
    <m/>
    <m/>
    <n v="2602"/>
    <s v="DEDB"/>
    <s v="MCP"/>
    <s v="START export to ara NII"/>
    <s v="END export to ara NII"/>
    <d v="2026-03-12T12:12:00"/>
    <d v="2026-03-12T12:13:00"/>
    <d v="2026-03-12T12:17:00"/>
    <s v="NULL"/>
    <s v="Completed"/>
    <x v="122"/>
    <n v="1"/>
    <s v="export to ara NII"/>
    <n v="0.02"/>
    <n v="0"/>
    <n v="0.02"/>
    <n v="0"/>
    <n v="0"/>
    <n v="0.02"/>
    <m/>
    <m/>
    <n v="0"/>
    <n v="0"/>
    <n v="0.02"/>
    <n v="0"/>
    <n v="0.02"/>
    <m/>
    <m/>
    <m/>
    <m/>
    <m/>
    <m/>
    <m/>
    <m/>
    <m/>
    <m/>
    <m/>
    <m/>
    <m/>
  </r>
  <r>
    <s v="Valuation (NPV)"/>
    <s v="ESDBValuation (NPV)46093.5097222222"/>
    <m/>
    <s v="portfolio valuation run"/>
    <s v="MCPESDBValuation (NPV)portfolio valuation run"/>
    <s v="MCPESDBValuation (NPV)"/>
    <x v="1"/>
    <s v="For Rerun"/>
    <x v="0"/>
    <x v="945"/>
    <s v="Y"/>
    <m/>
    <m/>
    <m/>
    <n v="2602"/>
    <s v="ESDB"/>
    <s v="MCP"/>
    <s v="START portfolio valuation run"/>
    <s v="END portfolio valuation run"/>
    <d v="2026-03-12T12:14:00"/>
    <d v="2026-03-12T14:39:00"/>
    <d v="2026-03-12T14:39:00"/>
    <s v="NULL"/>
    <s v="Completed"/>
    <x v="295"/>
    <n v="3"/>
    <s v="portfolio valuation run"/>
    <n v="2.42"/>
    <n v="2.42"/>
    <n v="0"/>
    <n v="0"/>
    <n v="2.42"/>
    <n v="2.42"/>
    <m/>
    <m/>
    <n v="2.42"/>
    <n v="0"/>
    <n v="0"/>
    <n v="2.42"/>
    <n v="2.42"/>
    <m/>
    <m/>
    <m/>
    <m/>
    <m/>
    <m/>
    <m/>
    <m/>
    <m/>
    <m/>
    <m/>
    <m/>
    <m/>
  </r>
  <r>
    <s v="Valuation (NPV)"/>
    <s v="ITDBValuation (NPV)46093.5097222222"/>
    <m/>
    <s v="portfolio valuation run"/>
    <s v="MCPITDBValuation (NPV)portfolio valuation run"/>
    <s v="MCPITDBValuation (NPV)"/>
    <x v="0"/>
    <s v="Completed"/>
    <x v="0"/>
    <x v="946"/>
    <s v="Y"/>
    <m/>
    <m/>
    <m/>
    <n v="2602"/>
    <s v="ITDB"/>
    <s v="MCP"/>
    <s v="START portfolio valuation run"/>
    <s v="END portfolio valuation run"/>
    <d v="2026-03-12T12:14:00"/>
    <d v="2026-03-12T13:55:00"/>
    <d v="2026-03-12T13:55:00"/>
    <s v="NULL"/>
    <s v="Completed"/>
    <x v="92"/>
    <n v="4"/>
    <s v="portfolio valuation run"/>
    <n v="1.68"/>
    <n v="0"/>
    <n v="1.68"/>
    <n v="0"/>
    <n v="0"/>
    <n v="1.68"/>
    <m/>
    <m/>
    <n v="0"/>
    <n v="0"/>
    <n v="1.68"/>
    <n v="0"/>
    <n v="1.68"/>
    <m/>
    <m/>
    <m/>
    <m/>
    <m/>
    <m/>
    <m/>
    <m/>
    <m/>
    <m/>
    <m/>
    <m/>
    <m/>
  </r>
  <r>
    <s v="Optimization"/>
    <s v="NLRB-MIDOptimization46093.5097222222"/>
    <m/>
    <s v="export to ara"/>
    <s v="MRPNLRB-MIDOptimizationexport to ara"/>
    <s v="MRPNLRB-MIDOptimization"/>
    <x v="0"/>
    <s v="Completed"/>
    <x v="0"/>
    <x v="947"/>
    <s v="N"/>
    <m/>
    <m/>
    <m/>
    <n v="2602"/>
    <s v="NLRB-MID"/>
    <s v="MRP"/>
    <s v="START export to ara"/>
    <s v="END export to ara"/>
    <d v="2026-03-12T12:14:00"/>
    <d v="2026-03-12T12:16:00"/>
    <d v="2026-03-12T16:53:00"/>
    <s v="NULL"/>
    <s v="Completed"/>
    <x v="296"/>
    <n v="8"/>
    <s v="export to ara"/>
    <n v="0.03"/>
    <n v="0"/>
    <n v="0.03"/>
    <n v="0"/>
    <n v="0"/>
    <n v="0.03"/>
    <m/>
    <m/>
    <n v="0"/>
    <n v="0"/>
    <n v="0.03"/>
    <n v="0"/>
    <n v="0.03"/>
    <m/>
    <m/>
    <m/>
    <m/>
    <m/>
    <m/>
    <m/>
    <m/>
    <m/>
    <m/>
    <m/>
    <m/>
    <m/>
  </r>
  <r>
    <s v="ICDB"/>
    <s v="ICDBICDB46093.5111111111"/>
    <m/>
    <s v="planning | Luxembourg | Live on ALM Core"/>
    <s v="MCPICDBICDBplanning | Luxembourg | Live on ALM Core"/>
    <s v="MCPICDBICDB"/>
    <x v="0"/>
    <s v="Completed"/>
    <x v="0"/>
    <x v="948"/>
    <s v="Y"/>
    <m/>
    <m/>
    <m/>
    <n v="2602"/>
    <s v="ICDB"/>
    <s v="MCP"/>
    <s v="START planning | Luxembourg | Live on ALM Core"/>
    <s v="END planning | Luxembourg | Live on ALM Core"/>
    <d v="2026-03-12T12:16:00"/>
    <d v="2026-03-12T12:32:00"/>
    <d v="2026-03-12T12:33:00"/>
    <s v="NULL"/>
    <s v="Completed"/>
    <x v="244"/>
    <n v="1"/>
    <s v="planning | Luxembourg | Live on ALM Core"/>
    <n v="0.27"/>
    <n v="0"/>
    <n v="0.27"/>
    <n v="0"/>
    <n v="0"/>
    <n v="0.27"/>
    <m/>
    <m/>
    <n v="0"/>
    <n v="0"/>
    <n v="0.27"/>
    <n v="0"/>
    <n v="0.27"/>
    <m/>
    <m/>
    <m/>
    <m/>
    <m/>
    <m/>
    <m/>
    <m/>
    <m/>
    <m/>
    <m/>
    <m/>
    <m/>
  </r>
  <r>
    <s v="Planning (NII)"/>
    <s v="DEDBPlanning (NII)46093.5118055556"/>
    <m/>
    <s v="Light Maintenance NII"/>
    <s v="MCPDEDBPlanning (NII)Light Maintenance NII"/>
    <s v="MCPDEDBPlanning (NII)"/>
    <x v="1"/>
    <s v="For Rerun"/>
    <x v="0"/>
    <x v="949"/>
    <s v="Y"/>
    <m/>
    <m/>
    <m/>
    <n v="2602"/>
    <s v="DEDB"/>
    <s v="MCP"/>
    <s v="START Light Maintenance NII"/>
    <s v="END Light Maintenance NII"/>
    <d v="2026-03-12T12:17:00"/>
    <d v="2026-03-12T13:57:00"/>
    <d v="2026-03-13T06:32:00"/>
    <s v="NULL"/>
    <s v="Completed"/>
    <x v="297"/>
    <n v="1"/>
    <s v="Light Maintenance NII"/>
    <n v="1.67"/>
    <n v="0"/>
    <n v="1.67"/>
    <n v="0"/>
    <n v="0"/>
    <n v="1.67"/>
    <m/>
    <m/>
    <n v="0"/>
    <n v="0"/>
    <n v="1.67"/>
    <n v="0"/>
    <n v="1.67"/>
    <m/>
    <m/>
    <m/>
    <m/>
    <m/>
    <m/>
    <m/>
    <m/>
    <m/>
    <m/>
    <m/>
    <m/>
    <m/>
  </r>
  <r>
    <s v="ICDB"/>
    <s v="ICDBICDB46093.5229166667"/>
    <m/>
    <s v="Load | Shanghai | Other live location"/>
    <s v="MCPICDBICDBLoad | Shanghai | Other live location"/>
    <s v="MCPICDBICDB"/>
    <x v="0"/>
    <s v="Completed"/>
    <x v="0"/>
    <x v="950"/>
    <s v="Y"/>
    <m/>
    <m/>
    <m/>
    <n v="2602"/>
    <s v="ICDB"/>
    <s v="MCP"/>
    <s v="START Load | Shanghai | Other live location"/>
    <s v="END Load | Shanghai | Other live location"/>
    <d v="2026-03-12T12:33:00"/>
    <d v="2026-03-12T12:54:00"/>
    <d v="2026-03-12T12:54:00"/>
    <s v="NULL"/>
    <s v="Completed"/>
    <x v="298"/>
    <n v="1"/>
    <s v="Load | Shanghai | Other live location"/>
    <n v="0.35"/>
    <n v="0.35"/>
    <n v="0"/>
    <n v="0"/>
    <n v="0.35"/>
    <n v="0.35"/>
    <m/>
    <m/>
    <n v="0.35"/>
    <n v="0"/>
    <n v="0"/>
    <n v="0.35"/>
    <n v="0.35"/>
    <m/>
    <m/>
    <m/>
    <m/>
    <m/>
    <m/>
    <m/>
    <m/>
    <m/>
    <m/>
    <m/>
    <m/>
    <m/>
  </r>
  <r>
    <s v="ICDB"/>
    <s v="ICDBICDB46093.5375"/>
    <m/>
    <s v="Load | Manila | Other live location"/>
    <s v="MCPICDBICDBLoad | Manila | Other live location"/>
    <s v="MCPICDBICDB"/>
    <x v="0"/>
    <s v="Completed"/>
    <x v="0"/>
    <x v="951"/>
    <s v="Y"/>
    <m/>
    <m/>
    <m/>
    <n v="2602"/>
    <s v="ICDB"/>
    <s v="MCP"/>
    <s v="START Load | Manila | Other live location"/>
    <s v="END Load | Manila | Other live location"/>
    <d v="2026-03-12T12:54:00"/>
    <d v="2026-03-12T13:13:00"/>
    <d v="2026-03-12T13:13:00"/>
    <s v="NULL"/>
    <s v="Completed"/>
    <x v="298"/>
    <n v="1"/>
    <s v="Load | Manila | Other live location"/>
    <n v="0.32"/>
    <n v="0.32"/>
    <n v="0"/>
    <n v="0"/>
    <n v="0.32"/>
    <n v="0.32"/>
    <m/>
    <m/>
    <n v="0.32"/>
    <n v="0"/>
    <n v="0"/>
    <n v="0.32"/>
    <n v="0.32"/>
    <m/>
    <m/>
    <m/>
    <m/>
    <m/>
    <m/>
    <m/>
    <m/>
    <m/>
    <m/>
    <m/>
    <m/>
    <m/>
  </r>
  <r>
    <s v="ICDB"/>
    <s v="ICDBICDB46093.5506944444"/>
    <m/>
    <s v="Load | Seoul_Securities | Non-live location"/>
    <s v="MCPICDBICDBLoad | Seoul_Securities | Non-live location"/>
    <s v="MCPICDBICDB"/>
    <x v="0"/>
    <s v="Completed"/>
    <x v="0"/>
    <x v="952"/>
    <s v="Y"/>
    <m/>
    <m/>
    <m/>
    <n v="2602"/>
    <s v="ICDB"/>
    <s v="MCP"/>
    <s v="START Load | Seoul_Securities | Non-live location"/>
    <s v="END Load | Seoul_Securities | Non-live location"/>
    <d v="2026-03-12T13:13:00"/>
    <d v="2026-03-12T13:31:00"/>
    <d v="2026-03-12T13:31:00"/>
    <s v="NULL"/>
    <s v="Completed"/>
    <x v="298"/>
    <n v="1"/>
    <s v="Load | Seoul_Securities | Non-live location"/>
    <n v="0.3"/>
    <n v="0"/>
    <n v="0.3"/>
    <n v="0"/>
    <n v="0"/>
    <n v="0.3"/>
    <m/>
    <m/>
    <n v="0"/>
    <n v="0"/>
    <n v="0.3"/>
    <n v="0"/>
    <n v="0.3"/>
    <m/>
    <m/>
    <m/>
    <m/>
    <m/>
    <m/>
    <m/>
    <m/>
    <m/>
    <m/>
    <m/>
    <m/>
    <m/>
  </r>
  <r>
    <s v="Load Pos (RAS)"/>
    <s v="NLBTRLoad Pos (RAS)46093.5513888889"/>
    <m/>
    <s v="load RAS"/>
    <s v="MCPNLBTRLoad Pos (RAS)load RAS"/>
    <s v="MCPNLBTRLoad Pos (RAS)"/>
    <x v="1"/>
    <s v="For Rerun"/>
    <x v="0"/>
    <x v="953"/>
    <s v="Y"/>
    <m/>
    <m/>
    <m/>
    <n v="2602"/>
    <s v="NLBTR"/>
    <s v="MCP"/>
    <s v="START load RAS"/>
    <s v="END load RAS"/>
    <d v="2026-03-12T13:14:00"/>
    <d v="2026-03-12T13:49:00"/>
    <d v="2026-03-12T13:49:00"/>
    <s v="NULL"/>
    <s v="Completed"/>
    <x v="299"/>
    <n v="1"/>
    <s v="load RAS"/>
    <n v="0.57999999999999996"/>
    <n v="0.57999999999999996"/>
    <n v="0"/>
    <n v="0"/>
    <n v="0.57999999999999996"/>
    <n v="0.57999999999999996"/>
    <m/>
    <m/>
    <n v="0.57999999999999996"/>
    <n v="0"/>
    <n v="0"/>
    <n v="0.57999999999999996"/>
    <n v="0.57999999999999996"/>
    <m/>
    <m/>
    <m/>
    <m/>
    <m/>
    <m/>
    <m/>
    <m/>
    <m/>
    <m/>
    <m/>
    <m/>
    <m/>
  </r>
  <r>
    <s v="GAP"/>
    <s v="RODBGAP46093.5569444444"/>
    <m/>
    <s v="LAD_SF"/>
    <s v="MCPRODBGAPLAD_SF"/>
    <s v="MCPRODBGAP"/>
    <x v="0"/>
    <s v="Failed"/>
    <x v="0"/>
    <x v="954"/>
    <s v="Y"/>
    <m/>
    <m/>
    <m/>
    <n v="2602"/>
    <s v="RODB"/>
    <s v="MCP"/>
    <s v="START LAD_SF"/>
    <s v="NULL"/>
    <d v="2026-03-12T13:22:00"/>
    <d v="2026-03-12T13:23:00"/>
    <d v="2026-03-12T13:45:00"/>
    <s v="Exception Info: Workflow finished with errors. (line: 38)  "/>
    <s v="Failed"/>
    <x v="300"/>
    <n v="1"/>
    <s v="LAD_SF"/>
    <n v="0.02"/>
    <n v="0.02"/>
    <n v="0"/>
    <n v="0.37"/>
    <n v="0.39"/>
    <n v="0.39"/>
    <m/>
    <m/>
    <n v="0.02"/>
    <n v="0.37"/>
    <n v="0"/>
    <n v="0.39"/>
    <n v="0.39"/>
    <m/>
    <m/>
    <m/>
    <m/>
    <m/>
    <m/>
    <m/>
    <m/>
    <m/>
    <m/>
    <m/>
    <m/>
    <m/>
  </r>
  <r>
    <s v="ICDB"/>
    <s v="ICDBICDB46093.5631944444"/>
    <m/>
    <s v="Load | Geneva | Other live location"/>
    <s v="MCPICDBICDBLoad | Geneva | Other live location"/>
    <s v="MCPICDBICDB"/>
    <x v="0"/>
    <s v="Completed"/>
    <x v="0"/>
    <x v="955"/>
    <s v="Y"/>
    <m/>
    <m/>
    <m/>
    <n v="2602"/>
    <s v="ICDB"/>
    <s v="MCP"/>
    <s v="START Load | Geneva | Other live location"/>
    <s v="END Load | Geneva | Other live location"/>
    <d v="2026-03-12T13:31:00"/>
    <d v="2026-03-12T13:47:00"/>
    <d v="2026-03-12T13:47:00"/>
    <s v="NULL"/>
    <s v="Completed"/>
    <x v="298"/>
    <n v="1"/>
    <s v="Load | Geneva | Other live location"/>
    <n v="0.27"/>
    <n v="0"/>
    <n v="0.27"/>
    <n v="0"/>
    <n v="0"/>
    <n v="0.27"/>
    <m/>
    <m/>
    <n v="0"/>
    <n v="0"/>
    <n v="0.27"/>
    <n v="0"/>
    <n v="0.27"/>
    <m/>
    <m/>
    <m/>
    <m/>
    <m/>
    <m/>
    <m/>
    <m/>
    <m/>
    <m/>
    <m/>
    <m/>
    <m/>
  </r>
  <r>
    <s v="GAP"/>
    <s v="RODBGAP46093.5729166667"/>
    <m/>
    <s v="LAD_SF"/>
    <s v="MCPRODBGAPLAD_SF"/>
    <s v="MCPRODBGAP"/>
    <x v="0"/>
    <s v="Failed"/>
    <x v="0"/>
    <x v="956"/>
    <s v="Y"/>
    <m/>
    <m/>
    <m/>
    <n v="2602"/>
    <s v="RODB"/>
    <s v="MCP"/>
    <s v="START LAD_SF"/>
    <s v="NULL"/>
    <d v="2026-03-12T13:45:00"/>
    <d v="2026-03-12T13:50:00"/>
    <d v="2026-03-12T13:58:00"/>
    <s v="Exception Info: Workflow finished with errors. (line: 38)  "/>
    <s v="Failed"/>
    <x v="301"/>
    <n v="2"/>
    <s v="LAD_SF"/>
    <n v="0.08"/>
    <n v="0.08"/>
    <n v="0"/>
    <n v="0.13"/>
    <n v="0.21"/>
    <n v="0.21"/>
    <m/>
    <m/>
    <n v="0.08"/>
    <n v="0.13"/>
    <n v="0"/>
    <n v="0.21"/>
    <n v="0.21"/>
    <m/>
    <m/>
    <m/>
    <m/>
    <m/>
    <m/>
    <m/>
    <m/>
    <m/>
    <m/>
    <m/>
    <m/>
    <m/>
  </r>
  <r>
    <s v="ICDB"/>
    <s v="ICDBICDB46093.5743055556"/>
    <m/>
    <s v="Portfolio Valuation | Shanghai | Other live location"/>
    <s v="MCPICDBICDBPortfolio Valuation | Shanghai | Other live location"/>
    <s v="MCPICDBICDB"/>
    <x v="0"/>
    <s v="Completed"/>
    <x v="0"/>
    <x v="957"/>
    <s v="Y"/>
    <m/>
    <m/>
    <m/>
    <n v="2602"/>
    <s v="ICDB"/>
    <s v="MCP"/>
    <s v="START Portfolio Valuation | Shanghai | Other live location"/>
    <s v="END Portfolio Valuation | Shanghai | Other live location"/>
    <d v="2026-03-12T13:47:00"/>
    <d v="2026-03-12T13:54:00"/>
    <d v="2026-03-12T13:54:00"/>
    <s v="NULL"/>
    <s v="Completed"/>
    <x v="298"/>
    <n v="1"/>
    <s v="Portfolio Valuation | Shanghai | Other live location"/>
    <n v="0.12"/>
    <n v="0.12"/>
    <n v="0"/>
    <n v="0"/>
    <n v="0.12"/>
    <n v="0.12"/>
    <m/>
    <m/>
    <n v="0.12"/>
    <n v="0"/>
    <n v="0"/>
    <n v="0.12"/>
    <n v="0.12"/>
    <m/>
    <m/>
    <m/>
    <m/>
    <m/>
    <m/>
    <m/>
    <m/>
    <m/>
    <m/>
    <m/>
    <m/>
    <m/>
  </r>
  <r>
    <s v="Load Pos (RAS)"/>
    <s v="NLBTRLoad Pos (RAS)46093.5756944444"/>
    <m/>
    <s v="Stratification RAS"/>
    <s v="MCPNLBTRLoad Pos (RAS)Stratification RAS"/>
    <s v="MCPNLBTRLoad Pos (RAS)"/>
    <x v="1"/>
    <s v="For Rerun"/>
    <x v="0"/>
    <x v="958"/>
    <s v="Y"/>
    <m/>
    <m/>
    <m/>
    <n v="2602"/>
    <s v="NLBTR"/>
    <s v="MCP"/>
    <s v="START Stratification RAS"/>
    <s v="END Stratification RAS"/>
    <d v="2026-03-12T13:49:00"/>
    <d v="2026-03-12T13:56:00"/>
    <d v="2026-03-12T13:56:00"/>
    <s v="NULL"/>
    <s v="Completed"/>
    <x v="299"/>
    <n v="1"/>
    <s v="Stratification RAS"/>
    <n v="0.12"/>
    <n v="0.12"/>
    <n v="0"/>
    <n v="0"/>
    <n v="0.12"/>
    <n v="0.12"/>
    <m/>
    <m/>
    <n v="0.12"/>
    <n v="0"/>
    <n v="0"/>
    <n v="0.12"/>
    <n v="0.12"/>
    <m/>
    <m/>
    <m/>
    <m/>
    <m/>
    <m/>
    <m/>
    <m/>
    <m/>
    <m/>
    <m/>
    <m/>
    <m/>
  </r>
  <r>
    <s v="ICDB"/>
    <s v="ICDBICDB46093.5791666667"/>
    <m/>
    <s v="Super Light Maintenance"/>
    <s v="MCPICDBICDBSuper Light Maintenance"/>
    <s v="MCPICDBICDB"/>
    <x v="0"/>
    <s v="Completed"/>
    <x v="0"/>
    <x v="959"/>
    <s v="Y"/>
    <m/>
    <m/>
    <m/>
    <n v="2602"/>
    <s v="ICDB"/>
    <s v="MCP"/>
    <s v="START Super Light Maintenance"/>
    <s v="END Super Light Maintenance"/>
    <d v="2026-03-12T13:54:00"/>
    <d v="2026-03-12T13:59:00"/>
    <d v="2026-03-12T13:56:00"/>
    <s v="NULL"/>
    <s v="Completed"/>
    <x v="298"/>
    <n v="29"/>
    <s v="Super Light Maintenance"/>
    <n v="0.08"/>
    <n v="0"/>
    <n v="0.08"/>
    <n v="0"/>
    <n v="0"/>
    <n v="0.08"/>
    <m/>
    <m/>
    <n v="0"/>
    <n v="0"/>
    <n v="0.08"/>
    <n v="0"/>
    <n v="0.08"/>
    <m/>
    <m/>
    <m/>
    <m/>
    <m/>
    <m/>
    <m/>
    <m/>
    <m/>
    <m/>
    <m/>
    <m/>
    <m/>
  </r>
  <r>
    <s v="Valuation (NPV)"/>
    <s v="ITDBValuation (NPV)46093.5798611111"/>
    <m/>
    <s v="export to ara Portfolio Valuation"/>
    <s v="MCPITDBValuation (NPV)export to ara Portfolio Valuation"/>
    <s v="MCPITDBValuation (NPV)"/>
    <x v="0"/>
    <s v="Completed"/>
    <x v="0"/>
    <x v="960"/>
    <s v="Y"/>
    <m/>
    <m/>
    <m/>
    <n v="2602"/>
    <s v="ITDB"/>
    <s v="MCP"/>
    <s v="START export to ara Portfolio Valuation"/>
    <s v="END export to ara Portfolio Valuation"/>
    <d v="2026-03-12T13:55:00"/>
    <d v="2026-03-12T13:55:00"/>
    <d v="2026-03-12T13:57:00"/>
    <s v="NULL"/>
    <s v="Completed"/>
    <x v="92"/>
    <n v="2"/>
    <s v="export to ara Portfolio Valuation"/>
    <n v="0"/>
    <n v="0"/>
    <n v="0"/>
    <n v="0"/>
    <n v="0"/>
    <n v="0"/>
    <m/>
    <m/>
    <n v="0"/>
    <n v="0"/>
    <n v="0"/>
    <n v="0"/>
    <n v="0"/>
    <m/>
    <m/>
    <m/>
    <m/>
    <m/>
    <m/>
    <m/>
    <m/>
    <m/>
    <m/>
    <m/>
    <m/>
    <m/>
  </r>
  <r>
    <s v="Load Pos (RAS)"/>
    <s v="NLBTRLoad Pos (RAS)46093.5805555556"/>
    <m/>
    <s v="Light Maintenance RAS"/>
    <s v="MCPNLBTRLoad Pos (RAS)Light Maintenance RAS"/>
    <s v="MCPNLBTRLoad Pos (RAS)"/>
    <x v="1"/>
    <s v="For Rerun"/>
    <x v="0"/>
    <x v="961"/>
    <s v="Y"/>
    <m/>
    <m/>
    <m/>
    <n v="2602"/>
    <s v="NLBTR"/>
    <s v="MCP"/>
    <s v="START Light Maintenance RAS"/>
    <s v="END Light Maintenance RAS"/>
    <d v="2026-03-12T13:56:00"/>
    <d v="2026-03-12T15:56:00"/>
    <d v="2026-03-12T15:56:00"/>
    <s v="NULL"/>
    <s v="Completed"/>
    <x v="299"/>
    <n v="1"/>
    <s v="Light Maintenance RAS"/>
    <n v="2"/>
    <n v="0"/>
    <n v="2"/>
    <n v="0"/>
    <n v="0"/>
    <n v="2"/>
    <m/>
    <m/>
    <n v="0"/>
    <n v="0"/>
    <n v="2"/>
    <n v="0"/>
    <n v="2"/>
    <m/>
    <m/>
    <m/>
    <m/>
    <m/>
    <m/>
    <m/>
    <m/>
    <m/>
    <m/>
    <m/>
    <m/>
    <m/>
  </r>
  <r>
    <s v="ICDB"/>
    <s v="ICDBICDB46093.5805555556"/>
    <m/>
    <s v="export to ara"/>
    <s v="MCPICDBICDBexport to ara"/>
    <s v="MCPICDBICDB"/>
    <x v="0"/>
    <s v="Completed"/>
    <x v="0"/>
    <x v="962"/>
    <s v="Y"/>
    <m/>
    <m/>
    <m/>
    <n v="2602"/>
    <s v="ICDB"/>
    <s v="MCP"/>
    <s v="START export to ara"/>
    <s v="END export to ara"/>
    <d v="2026-03-12T13:56:00"/>
    <d v="2026-03-12T13:57:00"/>
    <d v="2026-03-12T13:59:00"/>
    <s v="NULL"/>
    <s v="Completed"/>
    <x v="302"/>
    <n v="2"/>
    <s v="export to ara"/>
    <n v="0.02"/>
    <n v="0"/>
    <n v="0.02"/>
    <n v="0"/>
    <n v="0"/>
    <n v="0.02"/>
    <m/>
    <m/>
    <n v="0"/>
    <n v="0"/>
    <n v="0.02"/>
    <n v="0"/>
    <n v="0.02"/>
    <m/>
    <m/>
    <m/>
    <m/>
    <m/>
    <m/>
    <m/>
    <m/>
    <m/>
    <m/>
    <m/>
    <m/>
    <m/>
  </r>
  <r>
    <s v="Valuation (NPV)"/>
    <s v="ITDBValuation (NPV)46093.58125"/>
    <m/>
    <s v="Light Maintenance"/>
    <s v="MCPITDBValuation (NPV)Light Maintenance"/>
    <s v="MCPITDBValuation (NPV)"/>
    <x v="0"/>
    <s v="Completed"/>
    <x v="0"/>
    <x v="963"/>
    <s v="Y"/>
    <m/>
    <m/>
    <m/>
    <n v="2602"/>
    <s v="ITDB"/>
    <s v="MCP"/>
    <s v="START Light Maintenance"/>
    <s v="END Light Maintenance"/>
    <d v="2026-03-12T13:57:00"/>
    <d v="2026-03-12T14:04:00"/>
    <d v="2026-03-12T14:04:00"/>
    <s v="NULL"/>
    <s v="Completed"/>
    <x v="97"/>
    <n v="2"/>
    <s v="Light Maintenance"/>
    <n v="0.12"/>
    <n v="0"/>
    <n v="0.12"/>
    <n v="0"/>
    <n v="0"/>
    <n v="0.12"/>
    <m/>
    <m/>
    <n v="0"/>
    <n v="0"/>
    <n v="0.12"/>
    <n v="0"/>
    <n v="0.12"/>
    <m/>
    <m/>
    <m/>
    <m/>
    <m/>
    <m/>
    <m/>
    <m/>
    <m/>
    <m/>
    <m/>
    <m/>
    <m/>
  </r>
  <r>
    <s v="Import Strategies"/>
    <s v="RODBImport Strategies46093.5819444444"/>
    <m/>
    <s v="import strategies"/>
    <s v="MCPRODBImport Strategiesimport strategies"/>
    <s v="MCPRODBImport Strategies"/>
    <x v="0"/>
    <s v="Completed"/>
    <x v="0"/>
    <x v="964"/>
    <s v="Y"/>
    <m/>
    <m/>
    <m/>
    <n v="2602"/>
    <s v="RODB"/>
    <s v="MCP"/>
    <s v="START import strategies"/>
    <s v="END import strategies"/>
    <d v="2026-03-12T13:58:00"/>
    <d v="2026-03-12T14:04:00"/>
    <d v="2026-03-12T14:05:00"/>
    <s v="NULL"/>
    <s v="Completed"/>
    <x v="303"/>
    <n v="1"/>
    <s v="import strategies"/>
    <n v="0.1"/>
    <n v="0"/>
    <n v="0.1"/>
    <n v="0"/>
    <n v="0"/>
    <n v="0.1"/>
    <m/>
    <m/>
    <n v="0"/>
    <n v="0"/>
    <n v="0.1"/>
    <n v="0"/>
    <n v="0.1"/>
    <m/>
    <m/>
    <m/>
    <m/>
    <m/>
    <m/>
    <m/>
    <m/>
    <m/>
    <m/>
    <m/>
    <m/>
    <m/>
  </r>
  <r>
    <s v="ICDB"/>
    <s v="ICDBICDB46093.5826388889"/>
    <m/>
    <s v="Portfolio Valuation | Manila | Other live location"/>
    <s v="MCPICDBICDBPortfolio Valuation | Manila | Other live location"/>
    <s v="MCPICDBICDB"/>
    <x v="0"/>
    <s v="Completed"/>
    <x v="0"/>
    <x v="965"/>
    <s v="Y"/>
    <m/>
    <m/>
    <m/>
    <n v="2602"/>
    <s v="ICDB"/>
    <s v="MCP"/>
    <s v="START Portfolio Valuation | Manila | Other live location"/>
    <s v="END Portfolio Valuation | Manila | Other live location"/>
    <d v="2026-03-12T13:59:00"/>
    <d v="2026-03-12T14:07:00"/>
    <d v="2026-03-12T14:07:00"/>
    <s v="NULL"/>
    <s v="Completed"/>
    <x v="298"/>
    <n v="1"/>
    <s v="Portfolio Valuation | Manila | Other live location"/>
    <n v="0.13"/>
    <n v="0.13"/>
    <n v="0"/>
    <n v="0"/>
    <n v="0.13"/>
    <n v="0.13"/>
    <m/>
    <m/>
    <n v="0.13"/>
    <n v="0"/>
    <n v="0"/>
    <n v="0.13"/>
    <n v="0.13"/>
    <m/>
    <m/>
    <m/>
    <m/>
    <m/>
    <m/>
    <m/>
    <m/>
    <m/>
    <m/>
    <m/>
    <m/>
    <m/>
  </r>
  <r>
    <s v="Valuation (NPV)"/>
    <s v="ITDBValuation (NPV)46093.5861111111"/>
    <m/>
    <s v="valuation report OLAP exports"/>
    <s v="MCPITDBValuation (NPV)valuation report OLAP exports"/>
    <s v="MCPITDBValuation (NPV)"/>
    <x v="0"/>
    <s v="Completed"/>
    <x v="0"/>
    <x v="966"/>
    <s v="Y"/>
    <m/>
    <m/>
    <m/>
    <n v="2602"/>
    <s v="ITDB"/>
    <s v="MCP"/>
    <s v="START valuation report OLAP exports"/>
    <s v="END valuation report OLAP exports"/>
    <d v="2026-03-12T14:04:00"/>
    <d v="2026-03-12T14:04:00"/>
    <d v="2026-03-12T14:04:00"/>
    <s v="NULL"/>
    <s v="Completed"/>
    <x v="97"/>
    <n v="2"/>
    <s v="valuation report OLAP exports"/>
    <n v="0"/>
    <n v="0"/>
    <n v="0"/>
    <n v="0"/>
    <n v="0"/>
    <n v="0"/>
    <m/>
    <m/>
    <n v="0"/>
    <n v="0"/>
    <n v="0"/>
    <n v="0"/>
    <n v="0"/>
    <m/>
    <m/>
    <m/>
    <m/>
    <m/>
    <m/>
    <m/>
    <m/>
    <m/>
    <m/>
    <m/>
    <m/>
    <m/>
  </r>
  <r>
    <s v="Valuation (NPV)"/>
    <s v="ITDBValuation (NPV)46093.5861111111"/>
    <m/>
    <s v="valuation report QRM Reporter exports"/>
    <s v="MCPITDBValuation (NPV)valuation report QRM Reporter exports"/>
    <s v="MCPITDBValuation (NPV)"/>
    <x v="0"/>
    <s v="Completed"/>
    <x v="0"/>
    <x v="967"/>
    <s v="Y"/>
    <m/>
    <m/>
    <m/>
    <n v="2602"/>
    <s v="ITDB"/>
    <s v="MCP"/>
    <s v="START valuation report QRM Reporter exports"/>
    <s v="END valuation report QRM Reporter exports"/>
    <d v="2026-03-12T14:04:00"/>
    <d v="2026-03-12T14:04:00"/>
    <d v="2026-03-12T14:05:00"/>
    <s v="NULL"/>
    <s v="Completed"/>
    <x v="97"/>
    <n v="2"/>
    <s v="valuation report QRM Reporter exports"/>
    <n v="0"/>
    <n v="0"/>
    <n v="0"/>
    <n v="0"/>
    <n v="0"/>
    <n v="0"/>
    <m/>
    <m/>
    <n v="0"/>
    <n v="0"/>
    <n v="0"/>
    <n v="0"/>
    <n v="0"/>
    <m/>
    <m/>
    <m/>
    <m/>
    <m/>
    <m/>
    <m/>
    <m/>
    <m/>
    <m/>
    <m/>
    <m/>
    <m/>
  </r>
  <r>
    <s v="Planning (NII)"/>
    <s v="RODBPlanning (NII)46093.5868055556"/>
    <m/>
    <s v="planning run01"/>
    <s v="MCPRODBPlanning (NII)planning run01"/>
    <s v="MCPRODBPlanning (NII)"/>
    <x v="0"/>
    <s v="Completed"/>
    <x v="0"/>
    <x v="968"/>
    <s v="Y"/>
    <m/>
    <m/>
    <m/>
    <n v="2602"/>
    <s v="RODB"/>
    <s v="MCP"/>
    <s v="START planning run01"/>
    <s v="END planning run01"/>
    <d v="2026-03-12T14:05:00"/>
    <d v="2026-03-12T22:07:00"/>
    <d v="2026-03-12T22:07:00"/>
    <s v="NULL"/>
    <s v="Completed"/>
    <x v="304"/>
    <n v="1"/>
    <s v="planning run01"/>
    <n v="8.0299999999999994"/>
    <n v="0"/>
    <n v="8.0299999999999994"/>
    <n v="0"/>
    <n v="0"/>
    <n v="8.0299999999999994"/>
    <m/>
    <m/>
    <n v="0"/>
    <n v="0"/>
    <n v="8.0299999999999994"/>
    <n v="0"/>
    <n v="8.0299999999999994"/>
    <m/>
    <m/>
    <m/>
    <m/>
    <m/>
    <m/>
    <m/>
    <m/>
    <m/>
    <m/>
    <m/>
    <m/>
    <m/>
  </r>
  <r>
    <s v="CSRBB Valuation"/>
    <s v="ITDBCSRBB Valuation46093.5868055556"/>
    <m/>
    <s v="CSRBB Portfolio Valuation"/>
    <s v="MCPITDBCSRBB ValuationCSRBB Portfolio Valuation"/>
    <s v="MCPITDBCSRBB Valuation"/>
    <x v="0"/>
    <s v="Completed"/>
    <x v="0"/>
    <x v="969"/>
    <s v="Y"/>
    <m/>
    <m/>
    <m/>
    <n v="2602"/>
    <s v="ITDB"/>
    <s v="MCP"/>
    <s v="START CSRBB Portfolio Valuation"/>
    <s v="END CSRBB Portfolio Valuation"/>
    <d v="2026-03-12T14:05:00"/>
    <d v="2026-03-12T14:32:00"/>
    <d v="2026-03-12T14:33:00"/>
    <s v="NULL"/>
    <s v="Completed"/>
    <x v="145"/>
    <n v="2"/>
    <s v="CSRBB Portfolio Valuation"/>
    <n v="0.45"/>
    <n v="0"/>
    <n v="0.45"/>
    <n v="0"/>
    <n v="0"/>
    <n v="0.45"/>
    <m/>
    <m/>
    <n v="0"/>
    <n v="0"/>
    <n v="0.45"/>
    <n v="0"/>
    <n v="0.45"/>
    <m/>
    <m/>
    <m/>
    <m/>
    <m/>
    <m/>
    <m/>
    <m/>
    <m/>
    <m/>
    <m/>
    <m/>
    <m/>
  </r>
  <r>
    <s v="Planning (NII)"/>
    <s v="LUDBPlanning (NII)46093.5875"/>
    <m/>
    <s v="MDL Processing"/>
    <s v="MCPLUDBPlanning (NII)MDL Processing"/>
    <s v="MCPLUDBPlanning (NII)"/>
    <x v="1"/>
    <s v="For Rerun"/>
    <x v="0"/>
    <x v="970"/>
    <s v="Y"/>
    <m/>
    <m/>
    <m/>
    <n v="2602"/>
    <s v="LUDB"/>
    <s v="MCP"/>
    <s v="START MDL Processing"/>
    <s v="END MDL Processing"/>
    <d v="2026-03-12T14:06:00"/>
    <d v="2026-03-12T14:18:00"/>
    <d v="2026-03-12T14:18:00"/>
    <s v="NULL"/>
    <s v="Completed"/>
    <x v="122"/>
    <n v="1"/>
    <s v="MDL Processing"/>
    <n v="0.2"/>
    <n v="0.2"/>
    <n v="0"/>
    <n v="0"/>
    <n v="0.2"/>
    <n v="0.2"/>
    <m/>
    <m/>
    <n v="0.2"/>
    <n v="0"/>
    <n v="0"/>
    <n v="0.2"/>
    <n v="0.2"/>
    <m/>
    <m/>
    <m/>
    <m/>
    <m/>
    <m/>
    <m/>
    <m/>
    <m/>
    <m/>
    <m/>
    <m/>
    <m/>
  </r>
  <r>
    <s v="ICDB"/>
    <s v="ICDBICDB46093.5881944444"/>
    <m/>
    <s v="Super Light Maintenance"/>
    <s v="MCPICDBICDBSuper Light Maintenance"/>
    <s v="MCPICDBICDB"/>
    <x v="0"/>
    <s v="Completed"/>
    <x v="0"/>
    <x v="971"/>
    <s v="Y"/>
    <m/>
    <m/>
    <m/>
    <n v="2602"/>
    <s v="ICDB"/>
    <s v="MCP"/>
    <s v="START Super Light Maintenance"/>
    <s v="END Super Light Maintenance"/>
    <d v="2026-03-12T14:07:00"/>
    <d v="2026-03-12T14:10:00"/>
    <d v="2026-03-12T14:10:00"/>
    <s v="NULL"/>
    <s v="Completed"/>
    <x v="298"/>
    <n v="30"/>
    <s v="Super Light Maintenance"/>
    <n v="0.05"/>
    <n v="0"/>
    <n v="0.05"/>
    <n v="0"/>
    <n v="0"/>
    <n v="0.05"/>
    <m/>
    <m/>
    <n v="0"/>
    <n v="0"/>
    <n v="0.05"/>
    <n v="0"/>
    <n v="0.05"/>
    <m/>
    <m/>
    <m/>
    <m/>
    <m/>
    <m/>
    <m/>
    <m/>
    <m/>
    <m/>
    <m/>
    <m/>
    <m/>
  </r>
  <r>
    <s v="ICDB"/>
    <s v="ICDBICDB46093.5902777778"/>
    <m/>
    <s v="Portfolio Valuation | Seoul_Securities | Non-live location"/>
    <s v="MCPICDBICDBPortfolio Valuation | Seoul_Securities | Non-live location"/>
    <s v="MCPICDBICDB"/>
    <x v="0"/>
    <s v="Completed"/>
    <x v="0"/>
    <x v="972"/>
    <s v="Y"/>
    <m/>
    <m/>
    <m/>
    <n v="2602"/>
    <s v="ICDB"/>
    <s v="MCP"/>
    <s v="START Portfolio Valuation | Seoul_Securities | Non-live location"/>
    <s v="END Portfolio Valuation | Seoul_Securities | Non-live location"/>
    <d v="2026-03-12T14:10:00"/>
    <d v="2026-03-12T14:13:00"/>
    <d v="2026-03-12T14:13:00"/>
    <s v="NULL"/>
    <s v="Completed"/>
    <x v="298"/>
    <n v="1"/>
    <s v="Portfolio Valuation | Seoul_Securities | Non-live location"/>
    <n v="0.05"/>
    <n v="0"/>
    <n v="0.05"/>
    <n v="0"/>
    <n v="0"/>
    <n v="0.05"/>
    <m/>
    <m/>
    <n v="0"/>
    <n v="0"/>
    <n v="0.05"/>
    <n v="0"/>
    <n v="0.05"/>
    <m/>
    <m/>
    <m/>
    <m/>
    <m/>
    <m/>
    <m/>
    <m/>
    <m/>
    <m/>
    <m/>
    <m/>
    <m/>
  </r>
  <r>
    <s v="ICDB"/>
    <s v="ICDBICDB46093.5923611111"/>
    <m/>
    <s v="Super Light Maintenance"/>
    <s v="MCPICDBICDBSuper Light Maintenance"/>
    <s v="MCPICDBICDB"/>
    <x v="0"/>
    <s v="Completed"/>
    <x v="0"/>
    <x v="973"/>
    <s v="Y"/>
    <m/>
    <m/>
    <m/>
    <n v="2602"/>
    <s v="ICDB"/>
    <s v="MCP"/>
    <s v="START Super Light Maintenance"/>
    <s v="END Super Light Maintenance"/>
    <d v="2026-03-12T14:13:00"/>
    <d v="2026-03-12T14:16:00"/>
    <d v="2026-03-12T14:16:00"/>
    <s v="NULL"/>
    <s v="Completed"/>
    <x v="298"/>
    <n v="31"/>
    <s v="Super Light Maintenance"/>
    <n v="0.05"/>
    <n v="0"/>
    <n v="0.05"/>
    <n v="0"/>
    <n v="0"/>
    <n v="0.05"/>
    <m/>
    <m/>
    <n v="0"/>
    <n v="0"/>
    <n v="0.05"/>
    <n v="0"/>
    <n v="0.05"/>
    <m/>
    <m/>
    <m/>
    <m/>
    <m/>
    <m/>
    <m/>
    <m/>
    <m/>
    <m/>
    <m/>
    <m/>
    <m/>
  </r>
  <r>
    <s v="ICDB"/>
    <s v="ICDBICDB46093.5944444444"/>
    <m/>
    <s v="Portfolio Valuation | Geneva | Other live location"/>
    <s v="MCPICDBICDBPortfolio Valuation | Geneva | Other live location"/>
    <s v="MCPICDBICDB"/>
    <x v="0"/>
    <s v="Completed"/>
    <x v="0"/>
    <x v="974"/>
    <s v="Y"/>
    <m/>
    <m/>
    <m/>
    <n v="2602"/>
    <s v="ICDB"/>
    <s v="MCP"/>
    <s v="START Portfolio Valuation | Geneva | Other live location"/>
    <s v="END Portfolio Valuation | Geneva | Other live location"/>
    <d v="2026-03-12T14:16:00"/>
    <d v="2026-03-12T14:33:00"/>
    <d v="2026-03-12T14:33:00"/>
    <s v="NULL"/>
    <s v="Completed"/>
    <x v="298"/>
    <n v="1"/>
    <s v="Portfolio Valuation | Geneva | Other live location"/>
    <n v="0.28000000000000003"/>
    <n v="0"/>
    <n v="0.28000000000000003"/>
    <n v="0"/>
    <n v="0"/>
    <n v="0.28000000000000003"/>
    <m/>
    <m/>
    <n v="0"/>
    <n v="0"/>
    <n v="0.28000000000000003"/>
    <n v="0"/>
    <n v="0.28000000000000003"/>
    <m/>
    <m/>
    <m/>
    <m/>
    <m/>
    <m/>
    <m/>
    <m/>
    <m/>
    <m/>
    <m/>
    <m/>
    <m/>
  </r>
  <r>
    <s v="Planning (NII)"/>
    <s v="LUDBPlanning (NII)46093.5958333333"/>
    <m/>
    <s v="planning run02"/>
    <s v="MCPLUDBPlanning (NII)planning run02"/>
    <s v="MCPLUDBPlanning (NII)"/>
    <x v="1"/>
    <s v="For Rerun"/>
    <x v="0"/>
    <x v="975"/>
    <s v="Y"/>
    <m/>
    <m/>
    <m/>
    <n v="2602"/>
    <s v="LUDB"/>
    <s v="MCP"/>
    <s v="START planning run02"/>
    <s v="END planning run02"/>
    <d v="2026-03-12T14:18:00"/>
    <d v="2026-03-12T15:27:00"/>
    <d v="2026-03-12T15:27:00"/>
    <s v="NULL"/>
    <s v="Completed"/>
    <x v="122"/>
    <n v="1"/>
    <s v="planning run02"/>
    <n v="1.1499999999999999"/>
    <n v="1.1499999999999999"/>
    <n v="0"/>
    <n v="0"/>
    <n v="1.1499999999999999"/>
    <n v="1.1499999999999999"/>
    <m/>
    <m/>
    <n v="1.1499999999999999"/>
    <n v="0"/>
    <n v="0"/>
    <n v="1.1499999999999999"/>
    <n v="1.1499999999999999"/>
    <m/>
    <m/>
    <m/>
    <m/>
    <m/>
    <m/>
    <m/>
    <m/>
    <m/>
    <m/>
    <m/>
    <m/>
    <m/>
  </r>
  <r>
    <s v="Planning (NII)"/>
    <s v="BEGTPlanning (NII)46093.6055555556"/>
    <m/>
    <s v="export to ara NII"/>
    <s v="MCPBEGTPlanning (NII)export to ara NII"/>
    <s v="MCPBEGTPlanning (NII)"/>
    <x v="1"/>
    <s v="For Rerun"/>
    <x v="0"/>
    <x v="976"/>
    <s v="Y"/>
    <m/>
    <m/>
    <m/>
    <n v="2602"/>
    <s v="BEGT"/>
    <s v="MCP"/>
    <s v="START export to ara NII"/>
    <s v="END export to ara NII"/>
    <d v="2026-03-12T14:32:00"/>
    <d v="2026-03-12T14:33:00"/>
    <d v="2026-03-12T14:33:00"/>
    <s v="NULL"/>
    <s v="Completed"/>
    <x v="289"/>
    <n v="4"/>
    <s v="export to ara NII"/>
    <n v="0.02"/>
    <n v="0"/>
    <n v="0.02"/>
    <n v="0"/>
    <n v="0"/>
    <n v="0.02"/>
    <m/>
    <m/>
    <n v="0"/>
    <n v="0"/>
    <n v="0.02"/>
    <n v="0"/>
    <n v="0.02"/>
    <m/>
    <m/>
    <m/>
    <m/>
    <m/>
    <m/>
    <m/>
    <m/>
    <m/>
    <m/>
    <m/>
    <m/>
    <m/>
  </r>
  <r>
    <s v="ICDB"/>
    <s v="ICDBICDB46093.60625"/>
    <m/>
    <s v="Super Light Maintenance"/>
    <s v="MCPICDBICDBSuper Light Maintenance"/>
    <s v="MCPICDBICDB"/>
    <x v="0"/>
    <s v="Completed"/>
    <x v="0"/>
    <x v="977"/>
    <s v="Y"/>
    <m/>
    <m/>
    <m/>
    <n v="2602"/>
    <s v="ICDB"/>
    <s v="MCP"/>
    <s v="START Super Light Maintenance"/>
    <s v="END Super Light Maintenance"/>
    <d v="2026-03-12T14:33:00"/>
    <d v="2026-03-12T14:38:00"/>
    <d v="2026-03-12T15:02:00"/>
    <s v="NULL"/>
    <s v="Completed"/>
    <x v="298"/>
    <n v="32"/>
    <s v="Super Light Maintenance"/>
    <n v="0.08"/>
    <n v="0"/>
    <n v="0.08"/>
    <n v="0"/>
    <n v="0"/>
    <n v="0.08"/>
    <m/>
    <m/>
    <n v="0"/>
    <n v="0"/>
    <n v="0.08"/>
    <n v="0"/>
    <n v="0.08"/>
    <m/>
    <m/>
    <m/>
    <m/>
    <m/>
    <m/>
    <m/>
    <m/>
    <m/>
    <m/>
    <m/>
    <m/>
    <m/>
  </r>
  <r>
    <s v="Planning (NII)"/>
    <s v="BEGTPlanning (NII)46093.60625"/>
    <m/>
    <s v="planning run exports"/>
    <s v="MCPBEGTPlanning (NII)planning run exports"/>
    <s v="MCPBEGTPlanning (NII)"/>
    <x v="1"/>
    <s v="For Rerun"/>
    <x v="0"/>
    <x v="978"/>
    <s v="Y"/>
    <m/>
    <m/>
    <m/>
    <n v="2602"/>
    <s v="BEGT"/>
    <s v="MCP"/>
    <s v="START planning run exports"/>
    <s v="END planning run exports"/>
    <d v="2026-03-12T14:33:00"/>
    <d v="2026-03-12T14:44:00"/>
    <d v="2026-03-14T10:20:00"/>
    <s v="NULL"/>
    <s v="Completed"/>
    <x v="289"/>
    <n v="6"/>
    <s v="planning run exports"/>
    <n v="0.18"/>
    <n v="0.18"/>
    <n v="0"/>
    <n v="15.27"/>
    <n v="15.45"/>
    <n v="15.45"/>
    <m/>
    <m/>
    <n v="0.18"/>
    <n v="15.27"/>
    <n v="0"/>
    <n v="15.45"/>
    <n v="15.45"/>
    <m/>
    <m/>
    <m/>
    <m/>
    <m/>
    <m/>
    <m/>
    <m/>
    <m/>
    <m/>
    <m/>
    <m/>
    <m/>
  </r>
  <r>
    <s v="EC"/>
    <s v="ITDBEC46093.60625"/>
    <m/>
    <s v="ing-ec valuation"/>
    <s v="MCPITDBECing-ec valuation"/>
    <s v="MCPITDBEC"/>
    <x v="0"/>
    <s v="Completed"/>
    <x v="0"/>
    <x v="979"/>
    <s v="Y"/>
    <m/>
    <m/>
    <m/>
    <n v="2602"/>
    <s v="ITDB"/>
    <s v="MCP"/>
    <s v="START ing-ec valuation"/>
    <s v="END ing-ec valuation"/>
    <d v="2026-03-12T14:33:00"/>
    <d v="2026-03-12T16:20:00"/>
    <d v="2026-03-12T16:10:00"/>
    <s v="NULL"/>
    <s v="Completed"/>
    <x v="195"/>
    <n v="3"/>
    <s v="ing-ec valuation"/>
    <n v="1.78"/>
    <n v="0"/>
    <n v="1.78"/>
    <n v="0"/>
    <n v="0"/>
    <n v="1.78"/>
    <m/>
    <m/>
    <n v="0"/>
    <n v="0"/>
    <n v="1.78"/>
    <n v="0"/>
    <n v="1.78"/>
    <m/>
    <m/>
    <m/>
    <m/>
    <m/>
    <m/>
    <m/>
    <m/>
    <m/>
    <m/>
    <m/>
    <m/>
    <m/>
  </r>
  <r>
    <s v="Valuation (NPV)"/>
    <s v="ESDBValuation (NPV)46093.6104166667"/>
    <m/>
    <s v="export to ara"/>
    <s v="MCPESDBValuation (NPV)export to ara"/>
    <s v="MCPESDBValuation (NPV)"/>
    <x v="1"/>
    <s v="For Rerun"/>
    <x v="0"/>
    <x v="980"/>
    <s v="Y"/>
    <m/>
    <m/>
    <m/>
    <n v="2602"/>
    <s v="ESDB"/>
    <s v="MCP"/>
    <s v="START export to ara"/>
    <s v="END export to ara"/>
    <d v="2026-03-12T14:39:00"/>
    <d v="2026-03-12T14:40:00"/>
    <d v="2026-03-12T14:40:00"/>
    <s v="NULL"/>
    <s v="Completed"/>
    <x v="295"/>
    <n v="2"/>
    <s v="export to ara"/>
    <n v="0.02"/>
    <n v="0"/>
    <n v="0.02"/>
    <n v="0"/>
    <n v="0"/>
    <n v="0.02"/>
    <m/>
    <m/>
    <n v="0"/>
    <n v="0"/>
    <n v="0.02"/>
    <n v="0"/>
    <n v="0.02"/>
    <m/>
    <m/>
    <m/>
    <m/>
    <m/>
    <m/>
    <m/>
    <m/>
    <m/>
    <m/>
    <m/>
    <m/>
    <m/>
  </r>
  <r>
    <s v="Valuation (NPV)"/>
    <s v="ESDBValuation (NPV)46093.6111111111"/>
    <m/>
    <s v="Light Maintenance"/>
    <s v="MCPESDBValuation (NPV)Light Maintenance"/>
    <s v="MCPESDBValuation (NPV)"/>
    <x v="1"/>
    <s v="For Rerun"/>
    <x v="0"/>
    <x v="981"/>
    <s v="Y"/>
    <m/>
    <m/>
    <m/>
    <n v="2602"/>
    <s v="ESDB"/>
    <s v="MCP"/>
    <s v="START Light Maintenance"/>
    <s v="END Light Maintenance"/>
    <d v="2026-03-12T14:40:00"/>
    <d v="2026-03-12T14:47:00"/>
    <d v="2026-03-12T14:47:00"/>
    <s v="NULL"/>
    <s v="Completed"/>
    <x v="295"/>
    <n v="1"/>
    <s v="Light Maintenance"/>
    <n v="0.12"/>
    <n v="0"/>
    <n v="0.12"/>
    <n v="0"/>
    <n v="0"/>
    <n v="0.12"/>
    <m/>
    <m/>
    <n v="0"/>
    <n v="0"/>
    <n v="0.12"/>
    <n v="0"/>
    <n v="0.12"/>
    <m/>
    <m/>
    <m/>
    <m/>
    <m/>
    <m/>
    <m/>
    <m/>
    <m/>
    <m/>
    <m/>
    <m/>
    <m/>
  </r>
  <r>
    <s v="ITS"/>
    <s v="TRDBITS46093.6145833333"/>
    <m/>
    <s v="Light Maintenance ITS planning"/>
    <s v="MCPTRDBITSLight Maintenance ITS planning"/>
    <s v="MCPTRDBITS"/>
    <x v="0"/>
    <s v="Completed"/>
    <x v="0"/>
    <x v="982"/>
    <s v="Y"/>
    <m/>
    <m/>
    <m/>
    <n v="2602"/>
    <s v="TRDB"/>
    <s v="MCP"/>
    <s v="START Light Maintenance ITS planning"/>
    <s v="END Light Maintenance ITS planning"/>
    <d v="2026-03-12T14:45:00"/>
    <d v="2026-03-12T14:58:00"/>
    <d v="2026-03-12T14:58:00"/>
    <s v="NULL"/>
    <s v="Completed"/>
    <x v="305"/>
    <n v="1"/>
    <s v="Light Maintenance ITS planning"/>
    <n v="0.22"/>
    <n v="0"/>
    <n v="0.22"/>
    <n v="0"/>
    <n v="0"/>
    <n v="0.22"/>
    <m/>
    <m/>
    <n v="0"/>
    <n v="0"/>
    <n v="0.22"/>
    <n v="0"/>
    <n v="0.22"/>
    <m/>
    <m/>
    <m/>
    <m/>
    <m/>
    <m/>
    <m/>
    <m/>
    <m/>
    <m/>
    <m/>
    <m/>
    <m/>
  </r>
  <r>
    <s v="Valuation (NPV)"/>
    <s v="ESDBValuation (NPV)46093.6159722222"/>
    <m/>
    <s v="valuation report OLAP exports"/>
    <s v="MCPESDBValuation (NPV)valuation report OLAP exports"/>
    <s v="MCPESDBValuation (NPV)"/>
    <x v="1"/>
    <s v="For Rerun"/>
    <x v="0"/>
    <x v="983"/>
    <s v="Y"/>
    <m/>
    <m/>
    <m/>
    <n v="2602"/>
    <s v="ESDB"/>
    <s v="MCP"/>
    <s v="START valuation report OLAP exports"/>
    <s v="NULL"/>
    <d v="2026-03-12T14:47:00"/>
    <d v="2026-03-12T15:10:00"/>
    <d v="2026-03-12T15:27:00"/>
    <s v="NULL"/>
    <s v="Stopped"/>
    <x v="295"/>
    <n v="1"/>
    <s v="valuation report OLAP exports"/>
    <n v="0.38"/>
    <n v="0.38"/>
    <n v="0"/>
    <n v="0.28000000000000003"/>
    <n v="0.66"/>
    <n v="0.66"/>
    <m/>
    <m/>
    <n v="0.38"/>
    <n v="0.28000000000000003"/>
    <n v="0"/>
    <n v="0.66"/>
    <n v="0.66"/>
    <m/>
    <m/>
    <m/>
    <m/>
    <m/>
    <m/>
    <m/>
    <m/>
    <m/>
    <m/>
    <m/>
    <m/>
    <m/>
  </r>
  <r>
    <s v="ITS"/>
    <s v="TRDBITS46093.6236111111"/>
    <m/>
    <s v="ITS planning run"/>
    <s v="MCPTRDBITSITS planning run"/>
    <s v="MCPTRDBITS"/>
    <x v="0"/>
    <s v="Completed"/>
    <x v="0"/>
    <x v="984"/>
    <s v="Y"/>
    <m/>
    <m/>
    <m/>
    <n v="2602"/>
    <s v="TRDB"/>
    <s v="MCP"/>
    <s v="START ITS planning run"/>
    <s v="END ITS planning run"/>
    <d v="2026-03-12T14:58:00"/>
    <d v="2026-03-12T15:11:00"/>
    <d v="2026-03-12T15:14:00"/>
    <s v="NULL"/>
    <s v="Completed"/>
    <x v="305"/>
    <n v="1"/>
    <s v="ITS planning run"/>
    <n v="0.22"/>
    <n v="0"/>
    <n v="0.22"/>
    <n v="0"/>
    <n v="0"/>
    <n v="0.22"/>
    <m/>
    <m/>
    <n v="0"/>
    <n v="0"/>
    <n v="0.22"/>
    <n v="0"/>
    <n v="0.22"/>
    <m/>
    <m/>
    <m/>
    <m/>
    <m/>
    <m/>
    <m/>
    <m/>
    <m/>
    <m/>
    <m/>
    <m/>
    <m/>
  </r>
  <r>
    <s v="ICDB"/>
    <s v="ICDBICDB46093.6263888889"/>
    <m/>
    <s v="planning | Shanghai | Other live location"/>
    <s v="MCPICDBICDBplanning | Shanghai | Other live location"/>
    <s v="MCPICDBICDB"/>
    <x v="0"/>
    <s v="Completed"/>
    <x v="0"/>
    <x v="985"/>
    <s v="Y"/>
    <m/>
    <m/>
    <m/>
    <n v="2602"/>
    <s v="ICDB"/>
    <s v="MCP"/>
    <s v="START planning | Shanghai | Other live location"/>
    <s v="END planning | Shanghai | Other live location"/>
    <d v="2026-03-12T15:02:00"/>
    <d v="2026-03-12T15:22:00"/>
    <d v="2026-03-12T15:22:00"/>
    <s v="NULL"/>
    <s v="Completed"/>
    <x v="306"/>
    <n v="1"/>
    <s v="planning | Shanghai | Other live location"/>
    <n v="0.33"/>
    <n v="0.33"/>
    <n v="0"/>
    <n v="0"/>
    <n v="0.33"/>
    <n v="0.33"/>
    <m/>
    <m/>
    <n v="0.33"/>
    <n v="0"/>
    <n v="0"/>
    <n v="0.33"/>
    <n v="0.33"/>
    <m/>
    <m/>
    <m/>
    <m/>
    <m/>
    <m/>
    <m/>
    <m/>
    <m/>
    <m/>
    <m/>
    <m/>
    <m/>
  </r>
  <r>
    <s v="Valuation AIC"/>
    <s v="TRDBValuation AIC46093.6347222222"/>
    <m/>
    <s v="load AIC Spreads"/>
    <s v="MCPTRDBValuation AICload AIC Spreads"/>
    <s v="MCPTRDBValuation AIC"/>
    <x v="0"/>
    <s v="Completed"/>
    <x v="0"/>
    <x v="986"/>
    <s v="Y"/>
    <m/>
    <m/>
    <m/>
    <n v="2602"/>
    <s v="TRDB"/>
    <s v="MCP"/>
    <s v="START load AIC Spreads"/>
    <s v="END load AIC Spreads"/>
    <d v="2026-03-12T15:14:00"/>
    <d v="2026-03-12T16:02:00"/>
    <d v="2026-03-12T16:02:00"/>
    <s v="NULL"/>
    <s v="Completed"/>
    <x v="307"/>
    <n v="1"/>
    <s v="load AIC Spreads"/>
    <n v="0.8"/>
    <n v="0"/>
    <n v="0.8"/>
    <n v="0"/>
    <n v="0"/>
    <n v="0.8"/>
    <m/>
    <m/>
    <n v="0"/>
    <n v="0"/>
    <n v="0.8"/>
    <n v="0"/>
    <n v="0.8"/>
    <m/>
    <m/>
    <m/>
    <m/>
    <m/>
    <m/>
    <m/>
    <m/>
    <m/>
    <m/>
    <m/>
    <m/>
    <m/>
  </r>
  <r>
    <s v="ICDB"/>
    <s v="ICDBICDB46093.6402777778"/>
    <m/>
    <s v="planning | Manila | Other live location"/>
    <s v="MCPICDBICDBplanning | Manila | Other live location"/>
    <s v="MCPICDBICDB"/>
    <x v="0"/>
    <s v="Completed"/>
    <x v="0"/>
    <x v="987"/>
    <s v="Y"/>
    <m/>
    <m/>
    <m/>
    <n v="2602"/>
    <s v="ICDB"/>
    <s v="MCP"/>
    <s v="START planning | Manila | Other live location"/>
    <s v="END planning | Manila | Other live location"/>
    <d v="2026-03-12T15:22:00"/>
    <d v="2026-03-12T15:42:00"/>
    <d v="2026-03-12T15:42:00"/>
    <s v="NULL"/>
    <s v="Completed"/>
    <x v="306"/>
    <n v="1"/>
    <s v="planning | Manila | Other live location"/>
    <n v="0.33"/>
    <n v="0.33"/>
    <n v="0"/>
    <n v="0"/>
    <n v="0.33"/>
    <n v="0.33"/>
    <m/>
    <m/>
    <n v="0.33"/>
    <n v="0"/>
    <n v="0"/>
    <n v="0.33"/>
    <n v="0.33"/>
    <m/>
    <m/>
    <m/>
    <m/>
    <m/>
    <m/>
    <m/>
    <m/>
    <m/>
    <m/>
    <m/>
    <m/>
    <m/>
  </r>
  <r>
    <s v="Load Compare MP"/>
    <s v="ESDBLoad Compare MP46093.64375"/>
    <m/>
    <s v="load Model parameters"/>
    <s v="MCPESDBLoad Compare MPload Model parameters"/>
    <s v="MCPESDBLoad Compare MP"/>
    <x v="0"/>
    <s v="Completed"/>
    <x v="0"/>
    <x v="988"/>
    <s v="Y"/>
    <m/>
    <m/>
    <m/>
    <n v="2602"/>
    <s v="ESDB"/>
    <s v="MCP"/>
    <s v="START load Model parameters"/>
    <s v="END load Model parameters"/>
    <d v="2026-03-12T15:27:00"/>
    <d v="2026-03-12T15:29:00"/>
    <d v="2026-03-12T15:29:00"/>
    <s v="NULL"/>
    <s v="Completed"/>
    <x v="210"/>
    <n v="2"/>
    <s v="load Model parameters"/>
    <n v="0.03"/>
    <n v="0.03"/>
    <n v="0"/>
    <n v="0"/>
    <n v="0.03"/>
    <n v="0.03"/>
    <m/>
    <m/>
    <n v="0.03"/>
    <n v="0"/>
    <n v="0"/>
    <n v="0.03"/>
    <n v="0.03"/>
    <m/>
    <m/>
    <m/>
    <m/>
    <m/>
    <m/>
    <m/>
    <m/>
    <m/>
    <m/>
    <m/>
    <m/>
    <m/>
  </r>
  <r>
    <s v="Planning (NII)"/>
    <s v="LUDBPlanning (NII)46093.64375"/>
    <m/>
    <s v="export to ara NII"/>
    <s v="MCPLUDBPlanning (NII)export to ara NII"/>
    <s v="MCPLUDBPlanning (NII)"/>
    <x v="1"/>
    <s v="For Rerun"/>
    <x v="0"/>
    <x v="989"/>
    <s v="Y"/>
    <m/>
    <m/>
    <m/>
    <n v="2602"/>
    <s v="LUDB"/>
    <s v="MCP"/>
    <s v="START export to ara NII"/>
    <s v="END export to ara NII"/>
    <d v="2026-03-12T15:27:00"/>
    <d v="2026-03-12T15:29:00"/>
    <d v="2026-03-12T15:30:00"/>
    <s v="NULL"/>
    <s v="Completed"/>
    <x v="122"/>
    <n v="1"/>
    <s v="export to ara NII"/>
    <n v="0.03"/>
    <n v="0"/>
    <n v="0.03"/>
    <n v="0"/>
    <n v="0"/>
    <n v="0.03"/>
    <m/>
    <m/>
    <n v="0"/>
    <n v="0"/>
    <n v="0.03"/>
    <n v="0"/>
    <n v="0.03"/>
    <m/>
    <m/>
    <m/>
    <m/>
    <m/>
    <m/>
    <m/>
    <m/>
    <m/>
    <m/>
    <m/>
    <m/>
    <m/>
  </r>
  <r>
    <s v="Load Compare MP"/>
    <s v="ESDBLoad Compare MP46093.6451388889"/>
    <m/>
    <s v="Model parameters comparison"/>
    <s v="MCPESDBLoad Compare MPModel parameters comparison"/>
    <s v="MCPESDBLoad Compare MP"/>
    <x v="0"/>
    <s v="Completed"/>
    <x v="0"/>
    <x v="990"/>
    <s v="Y"/>
    <m/>
    <m/>
    <m/>
    <n v="2602"/>
    <s v="ESDB"/>
    <s v="MCP"/>
    <s v="START Model parameters comparison"/>
    <s v="END Model parameters comparison"/>
    <d v="2026-03-12T15:29:00"/>
    <d v="2026-03-12T15:29:00"/>
    <d v="2026-03-12T16:06:00"/>
    <s v="NULL"/>
    <s v="Completed"/>
    <x v="210"/>
    <n v="2"/>
    <s v="Model parameters comparison"/>
    <n v="0"/>
    <n v="0"/>
    <n v="0"/>
    <n v="0.62"/>
    <n v="0.62"/>
    <n v="0.62"/>
    <m/>
    <m/>
    <n v="0"/>
    <n v="0.62"/>
    <n v="0"/>
    <n v="0.62"/>
    <n v="0.62"/>
    <m/>
    <m/>
    <m/>
    <m/>
    <m/>
    <m/>
    <m/>
    <m/>
    <m/>
    <m/>
    <m/>
    <m/>
    <m/>
  </r>
  <r>
    <s v="Planning (NII)"/>
    <s v="LUDBPlanning (NII)46093.6458333333"/>
    <m/>
    <s v="Light Maintenance NII"/>
    <s v="MCPLUDBPlanning (NII)Light Maintenance NII"/>
    <s v="MCPLUDBPlanning (NII)"/>
    <x v="1"/>
    <s v="For Rerun"/>
    <x v="0"/>
    <x v="991"/>
    <s v="Y"/>
    <m/>
    <m/>
    <m/>
    <n v="2602"/>
    <s v="LUDB"/>
    <s v="MCP"/>
    <s v="START Light Maintenance NII"/>
    <s v="END Light Maintenance NII"/>
    <d v="2026-03-12T15:30:00"/>
    <d v="2026-03-12T15:44:00"/>
    <d v="2026-03-12T15:44:00"/>
    <s v="NULL"/>
    <s v="Completed"/>
    <x v="297"/>
    <n v="1"/>
    <s v="Light Maintenance NII"/>
    <n v="0.23"/>
    <n v="0"/>
    <n v="0.23"/>
    <n v="0"/>
    <n v="0"/>
    <n v="0.23"/>
    <m/>
    <m/>
    <n v="0"/>
    <n v="0"/>
    <n v="0.23"/>
    <n v="0"/>
    <n v="0.23"/>
    <m/>
    <m/>
    <m/>
    <m/>
    <m/>
    <m/>
    <m/>
    <m/>
    <m/>
    <m/>
    <m/>
    <m/>
    <m/>
  </r>
  <r>
    <s v="ICDB"/>
    <s v="ICDBICDB46093.6541666667"/>
    <m/>
    <s v="planning | Seoul_Securities | Non-live location"/>
    <s v="MCPICDBICDBplanning | Seoul_Securities | Non-live location"/>
    <s v="MCPICDBICDB"/>
    <x v="0"/>
    <s v="Completed"/>
    <x v="0"/>
    <x v="992"/>
    <s v="Y"/>
    <m/>
    <m/>
    <m/>
    <n v="2602"/>
    <s v="ICDB"/>
    <s v="MCP"/>
    <s v="START planning | Seoul_Securities | Non-live location"/>
    <s v="END planning | Seoul_Securities | Non-live location"/>
    <d v="2026-03-12T15:42:00"/>
    <d v="2026-03-12T16:15:00"/>
    <d v="2026-03-12T16:15:00"/>
    <s v="NULL"/>
    <s v="Completed"/>
    <x v="306"/>
    <n v="1"/>
    <s v="planning | Seoul_Securities | Non-live location"/>
    <n v="0.55000000000000004"/>
    <n v="0"/>
    <n v="0.55000000000000004"/>
    <n v="0"/>
    <n v="0"/>
    <n v="0.55000000000000004"/>
    <m/>
    <m/>
    <n v="0"/>
    <n v="0"/>
    <n v="0.55000000000000004"/>
    <n v="0"/>
    <n v="0.55000000000000004"/>
    <m/>
    <m/>
    <m/>
    <m/>
    <m/>
    <m/>
    <m/>
    <m/>
    <m/>
    <m/>
    <m/>
    <m/>
    <m/>
  </r>
  <r>
    <s v="Planning (NII)"/>
    <s v="LUDBPlanning (NII)46093.6555555556"/>
    <m/>
    <s v="planning run OLAP exports"/>
    <s v="MCPLUDBPlanning (NII)planning run OLAP exports"/>
    <s v="MCPLUDBPlanning (NII)"/>
    <x v="1"/>
    <s v="For Rerun"/>
    <x v="0"/>
    <x v="993"/>
    <s v="Y"/>
    <m/>
    <m/>
    <m/>
    <n v="2602"/>
    <s v="LUDB"/>
    <s v="MCP"/>
    <s v="START planning run OLAP exports"/>
    <s v="END planning run OLAP exports"/>
    <d v="2026-03-12T15:44:00"/>
    <d v="2026-03-12T16:31:00"/>
    <d v="2026-03-12T16:31:00"/>
    <s v="NULL"/>
    <s v="Completed"/>
    <x v="297"/>
    <n v="1"/>
    <s v="planning run OLAP exports"/>
    <n v="0.78"/>
    <n v="0"/>
    <n v="0.78"/>
    <n v="0"/>
    <n v="0"/>
    <n v="0.78"/>
    <m/>
    <m/>
    <n v="0"/>
    <n v="0"/>
    <n v="0.78"/>
    <n v="0"/>
    <n v="0.78"/>
    <m/>
    <m/>
    <m/>
    <m/>
    <m/>
    <m/>
    <m/>
    <m/>
    <m/>
    <m/>
    <m/>
    <m/>
    <m/>
  </r>
  <r>
    <s v="Load Pos (RAS)"/>
    <s v="NLBTRLoad Pos (RAS)46093.6638888889"/>
    <m/>
    <s v="Position report OLAP exports RAS"/>
    <s v="MCPNLBTRLoad Pos (RAS)Position report OLAP exports RAS"/>
    <s v="MCPNLBTRLoad Pos (RAS)"/>
    <x v="1"/>
    <s v="For Rerun"/>
    <x v="0"/>
    <x v="994"/>
    <s v="Y"/>
    <m/>
    <m/>
    <m/>
    <n v="2602"/>
    <s v="NLBTR"/>
    <s v="MCP"/>
    <s v="START Position report OLAP exports RAS"/>
    <s v="END Position report OLAP exports RAS"/>
    <d v="2026-03-12T15:56:00"/>
    <d v="2026-03-12T16:08:00"/>
    <d v="2026-03-12T16:08:00"/>
    <s v="NULL"/>
    <s v="Completed"/>
    <x v="299"/>
    <n v="1"/>
    <s v="Position report OLAP exports RAS"/>
    <n v="0.2"/>
    <n v="0.2"/>
    <n v="0"/>
    <n v="0"/>
    <n v="0.2"/>
    <n v="0.2"/>
    <m/>
    <m/>
    <n v="0.2"/>
    <n v="0"/>
    <n v="0"/>
    <n v="0.2"/>
    <n v="0.2"/>
    <m/>
    <m/>
    <m/>
    <m/>
    <m/>
    <m/>
    <m/>
    <m/>
    <m/>
    <m/>
    <m/>
    <m/>
    <m/>
  </r>
  <r>
    <s v="Valuation AIC"/>
    <s v="TRDBValuation AIC46093.6680555556"/>
    <m/>
    <s v="AIC portfolio valuation run"/>
    <s v="MCPTRDBValuation AICAIC portfolio valuation run"/>
    <s v="MCPTRDBValuation AIC"/>
    <x v="0"/>
    <s v="Completed"/>
    <x v="0"/>
    <x v="995"/>
    <s v="Y"/>
    <m/>
    <m/>
    <m/>
    <n v="2602"/>
    <s v="TRDB"/>
    <s v="MCP"/>
    <s v="START AIC portfolio valuation run"/>
    <s v="END AIC portfolio valuation run"/>
    <d v="2026-03-12T16:02:00"/>
    <d v="2026-03-12T16:28:00"/>
    <d v="2026-03-12T16:28:00"/>
    <s v="NULL"/>
    <s v="Completed"/>
    <x v="307"/>
    <n v="1"/>
    <s v="AIC portfolio valuation run"/>
    <n v="0.43"/>
    <n v="0"/>
    <n v="0.43"/>
    <n v="0"/>
    <n v="0"/>
    <n v="0.43"/>
    <m/>
    <m/>
    <n v="0"/>
    <n v="0"/>
    <n v="0.43"/>
    <n v="0"/>
    <n v="0.43"/>
    <m/>
    <m/>
    <m/>
    <m/>
    <m/>
    <m/>
    <m/>
    <m/>
    <m/>
    <m/>
    <m/>
    <m/>
    <m/>
  </r>
  <r>
    <s v="Load Compare MP"/>
    <s v="ESDBLoad Compare MP46093.6708333333"/>
    <m/>
    <s v="load Model parameters"/>
    <s v="MCPESDBLoad Compare MPload Model parameters"/>
    <s v="MCPESDBLoad Compare MP"/>
    <x v="0"/>
    <s v="Completed"/>
    <x v="0"/>
    <x v="996"/>
    <s v="Y"/>
    <m/>
    <m/>
    <m/>
    <n v="2602"/>
    <s v="ESDB"/>
    <s v="MCP"/>
    <s v="START load Model parameters"/>
    <s v="END load Model parameters"/>
    <d v="2026-03-12T16:06:00"/>
    <d v="2026-03-12T16:06:00"/>
    <d v="2026-03-12T16:09:00"/>
    <s v="NULL"/>
    <s v="Completed"/>
    <x v="308"/>
    <n v="3"/>
    <s v="load Model parameters"/>
    <n v="0"/>
    <n v="0"/>
    <n v="0"/>
    <n v="0.05"/>
    <n v="0.05"/>
    <n v="0.05"/>
    <m/>
    <m/>
    <n v="0"/>
    <n v="0.05"/>
    <n v="0"/>
    <n v="0.05"/>
    <n v="0.05"/>
    <m/>
    <m/>
    <m/>
    <m/>
    <m/>
    <m/>
    <m/>
    <m/>
    <m/>
    <m/>
    <m/>
    <m/>
    <m/>
  </r>
  <r>
    <s v="Load Pos (RAS)"/>
    <s v="NLBTRLoad Pos (RAS)46093.6722222222"/>
    <m/>
    <s v="copy from RAS"/>
    <s v="MCPNLBTRLoad Pos (RAS)copy from RAS"/>
    <s v="MCPNLBTRLoad Pos (RAS)"/>
    <x v="1"/>
    <s v="For Rerun"/>
    <x v="0"/>
    <x v="997"/>
    <s v="Y"/>
    <m/>
    <m/>
    <m/>
    <n v="2602"/>
    <s v="NLBTR"/>
    <s v="MCP"/>
    <s v="START copy from RAS"/>
    <s v="END copy from RAS"/>
    <d v="2026-03-12T16:08:00"/>
    <d v="2026-03-12T16:08:00"/>
    <d v="2026-03-12T16:08:00"/>
    <s v="NULL"/>
    <s v="Completed"/>
    <x v="299"/>
    <n v="1"/>
    <s v="copy from RAS"/>
    <n v="0"/>
    <n v="0"/>
    <n v="0"/>
    <n v="0"/>
    <n v="0"/>
    <n v="0"/>
    <m/>
    <m/>
    <n v="0"/>
    <n v="0"/>
    <n v="0"/>
    <n v="0"/>
    <n v="0"/>
    <m/>
    <m/>
    <m/>
    <m/>
    <m/>
    <m/>
    <m/>
    <m/>
    <m/>
    <m/>
    <m/>
    <m/>
    <m/>
  </r>
  <r>
    <s v="Valuation (NPV) (RAS)"/>
    <s v="NLBTRValuation (NPV) (RAS)46093.6722222222"/>
    <m/>
    <s v="portfolio valuation run RAS"/>
    <s v="MCPNLBTRValuation (NPV) (RAS)portfolio valuation run RAS"/>
    <s v="MCPNLBTRValuation (NPV) (RAS)"/>
    <x v="1"/>
    <s v="For Rerun"/>
    <x v="0"/>
    <x v="998"/>
    <s v="Y"/>
    <m/>
    <m/>
    <m/>
    <n v="2602"/>
    <s v="NLBTR"/>
    <s v="MCP"/>
    <s v="START portfolio valuation run RAS"/>
    <s v="END portfolio valuation run RAS"/>
    <d v="2026-03-12T16:08:00"/>
    <d v="2026-03-12T16:25:00"/>
    <d v="2026-03-12T16:26:00"/>
    <s v="NULL"/>
    <s v="Completed"/>
    <x v="309"/>
    <n v="1"/>
    <s v="portfolio valuation run RAS"/>
    <n v="0.28000000000000003"/>
    <n v="0.28000000000000003"/>
    <n v="0"/>
    <n v="0.02"/>
    <n v="0.3"/>
    <n v="0.3"/>
    <m/>
    <m/>
    <n v="0.28000000000000003"/>
    <n v="0.02"/>
    <n v="0"/>
    <n v="0.3"/>
    <n v="0.3"/>
    <m/>
    <m/>
    <m/>
    <m/>
    <m/>
    <m/>
    <m/>
    <m/>
    <m/>
    <m/>
    <m/>
    <m/>
    <m/>
  </r>
  <r>
    <s v="Load Compare MP"/>
    <s v="ESDBLoad Compare MP46093.6729166667"/>
    <m/>
    <s v="load Model parameters"/>
    <s v="MCPESDBLoad Compare MPload Model parameters"/>
    <s v="MCPESDBLoad Compare MP"/>
    <x v="0"/>
    <s v="Completed"/>
    <x v="0"/>
    <x v="999"/>
    <s v="Y"/>
    <m/>
    <m/>
    <m/>
    <n v="2602"/>
    <s v="ESDB"/>
    <s v="MCP"/>
    <s v="START load Model parameters"/>
    <s v="END load Model parameters"/>
    <d v="2026-03-12T16:09:00"/>
    <d v="2026-03-12T16:12:00"/>
    <d v="2026-03-12T16:12:00"/>
    <s v="NULL"/>
    <s v="Completed"/>
    <x v="310"/>
    <n v="4"/>
    <s v="load Model parameters"/>
    <n v="0.05"/>
    <n v="0"/>
    <n v="0.05"/>
    <n v="0"/>
    <n v="0"/>
    <n v="0.05"/>
    <m/>
    <m/>
    <n v="0"/>
    <n v="0"/>
    <n v="0.05"/>
    <n v="0"/>
    <n v="0.05"/>
    <m/>
    <m/>
    <m/>
    <m/>
    <m/>
    <m/>
    <m/>
    <m/>
    <m/>
    <m/>
    <m/>
    <m/>
    <m/>
  </r>
  <r>
    <s v="Load to ARA"/>
    <s v="ITDBLoad to ARA46093.6736111111"/>
    <m/>
    <s v="export to ara"/>
    <s v="MCPITDBLoad to ARAexport to ara"/>
    <s v="MCPITDBLoad to ARA"/>
    <x v="0"/>
    <s v="Completed"/>
    <x v="0"/>
    <x v="1000"/>
    <s v="N"/>
    <m/>
    <m/>
    <m/>
    <n v="2602"/>
    <s v="ITDB"/>
    <s v="MCP"/>
    <s v="START export to ara"/>
    <s v="END export to ara"/>
    <d v="2026-03-12T16:10:00"/>
    <d v="2026-03-12T16:10:00"/>
    <d v="2026-03-12T16:21:00"/>
    <s v="NULL"/>
    <s v="Completed"/>
    <x v="311"/>
    <n v="2"/>
    <s v="export to ara"/>
    <n v="0"/>
    <n v="0"/>
    <n v="0"/>
    <n v="0"/>
    <n v="0"/>
    <n v="0"/>
    <m/>
    <m/>
    <n v="0"/>
    <n v="0"/>
    <n v="0"/>
    <n v="0"/>
    <n v="0"/>
    <m/>
    <m/>
    <m/>
    <m/>
    <m/>
    <m/>
    <m/>
    <m/>
    <m/>
    <m/>
    <m/>
    <m/>
    <m/>
  </r>
  <r>
    <s v="Load Compare MP"/>
    <s v="ESDBLoad Compare MP46093.675"/>
    <m/>
    <s v="Model parameters comparison"/>
    <s v="MCPESDBLoad Compare MPModel parameters comparison"/>
    <s v="MCPESDBLoad Compare MP"/>
    <x v="0"/>
    <s v="Completed"/>
    <x v="0"/>
    <x v="1001"/>
    <s v="Y"/>
    <m/>
    <m/>
    <m/>
    <n v="2602"/>
    <s v="ESDB"/>
    <s v="MCP"/>
    <s v="START Model parameters comparison"/>
    <s v="END Model parameters comparison"/>
    <d v="2026-03-12T16:12:00"/>
    <d v="2026-03-12T16:12:00"/>
    <d v="2026-03-12T16:23:00"/>
    <s v="NULL"/>
    <s v="Completed"/>
    <x v="310"/>
    <n v="3"/>
    <s v="Model parameters comparison"/>
    <n v="0"/>
    <n v="0"/>
    <n v="0"/>
    <n v="0"/>
    <n v="0"/>
    <n v="0"/>
    <m/>
    <m/>
    <n v="0"/>
    <n v="0"/>
    <n v="0"/>
    <n v="0"/>
    <n v="0"/>
    <m/>
    <m/>
    <m/>
    <m/>
    <m/>
    <m/>
    <m/>
    <m/>
    <m/>
    <m/>
    <m/>
    <m/>
    <m/>
  </r>
  <r>
    <s v="ICDB"/>
    <s v="ICDBICDB46093.6770833333"/>
    <m/>
    <s v="planning | Geneva | Other live location"/>
    <s v="MCPICDBICDBplanning | Geneva | Other live location"/>
    <s v="MCPICDBICDB"/>
    <x v="0"/>
    <s v="Completed"/>
    <x v="0"/>
    <x v="1002"/>
    <s v="Y"/>
    <m/>
    <m/>
    <m/>
    <n v="2602"/>
    <s v="ICDB"/>
    <s v="MCP"/>
    <s v="START planning | Geneva | Other live location"/>
    <s v="END planning | Geneva | Other live location"/>
    <d v="2026-03-12T16:15:00"/>
    <d v="2026-03-12T16:34:00"/>
    <d v="2026-03-12T16:34:00"/>
    <s v="NULL"/>
    <s v="Completed"/>
    <x v="306"/>
    <n v="1"/>
    <s v="planning | Geneva | Other live location"/>
    <n v="0.32"/>
    <n v="0"/>
    <n v="0.32"/>
    <n v="0"/>
    <n v="0"/>
    <n v="0.32"/>
    <m/>
    <m/>
    <n v="0"/>
    <n v="0"/>
    <n v="0.32"/>
    <n v="0"/>
    <n v="0.32"/>
    <m/>
    <m/>
    <m/>
    <m/>
    <m/>
    <m/>
    <m/>
    <m/>
    <m/>
    <m/>
    <m/>
    <m/>
    <m/>
  </r>
  <r>
    <s v="EC"/>
    <s v="ITDBEC46093.68125"/>
    <m/>
    <s v="ing-ec valuation exports"/>
    <s v="MCPITDBECing-ec valuation exports"/>
    <s v="MCPITDBEC"/>
    <x v="0"/>
    <s v="Stopped"/>
    <x v="0"/>
    <x v="1003"/>
    <s v="Y"/>
    <m/>
    <m/>
    <m/>
    <n v="2602"/>
    <s v="ITDB"/>
    <s v="MCP"/>
    <s v="START ing-ec valuation exports"/>
    <s v="NULL"/>
    <d v="2026-03-12T16:21:00"/>
    <s v="NULL"/>
    <d v="2026-03-12T16:22:00"/>
    <s v="NULL"/>
    <s v="Stopped"/>
    <x v="221"/>
    <n v="2"/>
    <s v="ing-ec valuation exports"/>
    <s v="NULL"/>
    <n v="0"/>
    <s v="NULL"/>
    <n v="0"/>
    <n v="0"/>
    <s v="NULL"/>
    <m/>
    <m/>
    <n v="0"/>
    <n v="0"/>
    <s v="NULL"/>
    <n v="0"/>
    <s v="NULL"/>
    <m/>
    <m/>
    <m/>
    <m/>
    <m/>
    <m/>
    <m/>
    <m/>
    <m/>
    <m/>
    <m/>
    <m/>
    <m/>
  </r>
  <r>
    <s v="GAP"/>
    <s v="ITDBGAP46093.6819444444"/>
    <m/>
    <s v="gap planning"/>
    <s v="MCPITDBGAPgap planning"/>
    <s v="MCPITDBGAP"/>
    <x v="0"/>
    <s v="Failed"/>
    <x v="0"/>
    <x v="1004"/>
    <s v="Y"/>
    <m/>
    <m/>
    <m/>
    <n v="2602"/>
    <s v="ITDB"/>
    <s v="MCP"/>
    <s v="START gap planning"/>
    <s v="NULL"/>
    <d v="2026-03-12T16:22:00"/>
    <d v="2026-03-12T18:22:00"/>
    <d v="2026-03-12T18:22:00"/>
    <s v="Exception Info: Workflow finished with errors. (line: 40)  "/>
    <s v="Failed"/>
    <x v="292"/>
    <n v="3"/>
    <s v="gap planning"/>
    <n v="2"/>
    <n v="2"/>
    <n v="0"/>
    <n v="0"/>
    <n v="2"/>
    <n v="2"/>
    <m/>
    <m/>
    <n v="2"/>
    <n v="0"/>
    <n v="0"/>
    <n v="2"/>
    <n v="2"/>
    <m/>
    <m/>
    <m/>
    <m/>
    <m/>
    <m/>
    <m/>
    <m/>
    <m/>
    <m/>
    <m/>
    <m/>
    <m/>
  </r>
  <r>
    <s v="Valuation (NPV)"/>
    <s v="ESDBValuation (NPV)46093.6826388889"/>
    <m/>
    <s v="portfolio valuation run"/>
    <s v="MCPESDBValuation (NPV)portfolio valuation run"/>
    <s v="MCPESDBValuation (NPV)"/>
    <x v="1"/>
    <s v="For Rerun"/>
    <x v="0"/>
    <x v="1005"/>
    <s v="Y"/>
    <m/>
    <m/>
    <m/>
    <n v="2602"/>
    <s v="ESDB"/>
    <s v="MCP"/>
    <s v="START portfolio valuation run"/>
    <s v="END portfolio valuation run"/>
    <d v="2026-03-12T16:23:00"/>
    <d v="2026-03-12T18:22:00"/>
    <d v="2026-03-12T18:22:00"/>
    <s v="NULL"/>
    <s v="Completed"/>
    <x v="312"/>
    <n v="4"/>
    <s v="portfolio valuation run"/>
    <n v="1.98"/>
    <n v="1.98"/>
    <n v="0"/>
    <n v="0"/>
    <n v="1.98"/>
    <n v="1.98"/>
    <m/>
    <m/>
    <n v="1.98"/>
    <n v="0"/>
    <n v="0"/>
    <n v="1.98"/>
    <n v="1.98"/>
    <m/>
    <m/>
    <m/>
    <m/>
    <m/>
    <m/>
    <m/>
    <m/>
    <m/>
    <m/>
    <m/>
    <m/>
    <m/>
  </r>
  <r>
    <s v="Valuation (NPV) (RAS)"/>
    <s v="NLBTRValuation (NPV) (RAS)46093.6847222222"/>
    <m/>
    <s v="export to ara RAS"/>
    <s v="MCPNLBTRValuation (NPV) (RAS)export to ara RAS"/>
    <s v="MCPNLBTRValuation (NPV) (RAS)"/>
    <x v="1"/>
    <s v="For Rerun"/>
    <x v="0"/>
    <x v="1006"/>
    <s v="Y"/>
    <m/>
    <m/>
    <m/>
    <n v="2602"/>
    <s v="NLBTR"/>
    <s v="MCP"/>
    <s v="START export to ara RAS"/>
    <s v="END export to ara RAS"/>
    <d v="2026-03-12T16:26:00"/>
    <d v="2026-03-12T16:26:00"/>
    <d v="2026-03-12T16:26:00"/>
    <s v="NULL"/>
    <s v="Completed"/>
    <x v="309"/>
    <n v="1"/>
    <s v="export to ara RAS"/>
    <n v="0"/>
    <n v="0"/>
    <n v="0"/>
    <n v="0"/>
    <n v="0"/>
    <n v="0"/>
    <m/>
    <m/>
    <n v="0"/>
    <n v="0"/>
    <n v="0"/>
    <n v="0"/>
    <n v="0"/>
    <m/>
    <m/>
    <m/>
    <m/>
    <m/>
    <m/>
    <m/>
    <m/>
    <m/>
    <m/>
    <m/>
    <m/>
    <m/>
  </r>
  <r>
    <s v="Valuation (NPV) (RAS)"/>
    <s v="NLBTRValuation (NPV) (RAS)46093.6847222222"/>
    <m/>
    <s v="Light Maintenance RAS"/>
    <s v="MCPNLBTRValuation (NPV) (RAS)Light Maintenance RAS"/>
    <s v="MCPNLBTRValuation (NPV) (RAS)"/>
    <x v="1"/>
    <s v="For Rerun"/>
    <x v="0"/>
    <x v="1007"/>
    <s v="Y"/>
    <m/>
    <m/>
    <m/>
    <n v="2602"/>
    <s v="NLBTR"/>
    <s v="MCP"/>
    <s v="START Light Maintenance RAS"/>
    <s v="END Light Maintenance RAS"/>
    <d v="2026-03-12T16:26:00"/>
    <d v="2026-03-12T16:35:00"/>
    <d v="2026-03-12T16:35:00"/>
    <s v="NULL"/>
    <s v="Completed"/>
    <x v="309"/>
    <n v="2"/>
    <s v="Light Maintenance RAS"/>
    <n v="0.15"/>
    <n v="0"/>
    <n v="0.15"/>
    <n v="0"/>
    <n v="0"/>
    <n v="0.15"/>
    <m/>
    <m/>
    <n v="0"/>
    <n v="0"/>
    <n v="0.15"/>
    <n v="0"/>
    <n v="0.15"/>
    <m/>
    <m/>
    <m/>
    <m/>
    <m/>
    <m/>
    <m/>
    <m/>
    <m/>
    <m/>
    <m/>
    <m/>
    <m/>
  </r>
  <r>
    <s v="Valuation AIC"/>
    <s v="TRDBValuation AIC46093.6861111111"/>
    <m/>
    <s v="export to ara AIC portfolio valuation"/>
    <s v="MCPTRDBValuation AICexport to ara AIC portfolio valuation"/>
    <s v="MCPTRDBValuation AIC"/>
    <x v="0"/>
    <s v="Completed"/>
    <x v="0"/>
    <x v="1008"/>
    <s v="Y"/>
    <m/>
    <m/>
    <m/>
    <n v="2602"/>
    <s v="TRDB"/>
    <s v="MCP"/>
    <s v="START export to ara AIC portfolio valuation"/>
    <s v="END export to ara AIC portfolio valuation"/>
    <d v="2026-03-12T16:28:00"/>
    <d v="2026-03-12T16:28:00"/>
    <d v="2026-03-12T16:28:00"/>
    <s v="NULL"/>
    <s v="Completed"/>
    <x v="307"/>
    <n v="1"/>
    <s v="export to ara AIC portfolio valuation"/>
    <n v="0"/>
    <n v="0"/>
    <n v="0"/>
    <n v="0"/>
    <n v="0"/>
    <n v="0"/>
    <m/>
    <m/>
    <n v="0"/>
    <n v="0"/>
    <n v="0"/>
    <n v="0"/>
    <n v="0"/>
    <m/>
    <m/>
    <m/>
    <m/>
    <m/>
    <m/>
    <m/>
    <m/>
    <m/>
    <m/>
    <m/>
    <m/>
    <m/>
  </r>
  <r>
    <s v="Import Strategies"/>
    <s v="TRDBImport Strategies46093.6861111111"/>
    <m/>
    <s v="import strategies"/>
    <s v="MCPTRDBImport Strategiesimport strategies"/>
    <s v="MCPTRDBImport Strategies"/>
    <x v="0"/>
    <s v="Completed"/>
    <x v="0"/>
    <x v="1009"/>
    <s v="Y"/>
    <m/>
    <m/>
    <m/>
    <n v="2602"/>
    <s v="TRDB"/>
    <s v="MCP"/>
    <s v="START import strategies"/>
    <s v="END import strategies"/>
    <d v="2026-03-12T16:28:00"/>
    <d v="2026-03-12T16:37:00"/>
    <d v="2026-03-12T16:38:00"/>
    <s v="NULL"/>
    <s v="Completed"/>
    <x v="313"/>
    <n v="1"/>
    <s v="import strategies"/>
    <n v="0.15"/>
    <n v="0"/>
    <n v="0.15"/>
    <n v="0"/>
    <n v="0"/>
    <n v="0.15"/>
    <m/>
    <m/>
    <n v="0"/>
    <n v="0"/>
    <n v="0.15"/>
    <n v="0"/>
    <n v="0.15"/>
    <m/>
    <m/>
    <m/>
    <m/>
    <m/>
    <m/>
    <m/>
    <m/>
    <m/>
    <m/>
    <m/>
    <m/>
    <m/>
  </r>
  <r>
    <s v="Planning (NII)"/>
    <s v="LUDBPlanning (NII)46093.6881944444"/>
    <m/>
    <s v="planning run QRM reporter exports"/>
    <s v="MCPLUDBPlanning (NII)planning run QRM reporter exports"/>
    <s v="MCPLUDBPlanning (NII)"/>
    <x v="1"/>
    <s v="For Rerun"/>
    <x v="0"/>
    <x v="1010"/>
    <s v="Y"/>
    <m/>
    <m/>
    <m/>
    <n v="2602"/>
    <s v="LUDB"/>
    <s v="MCP"/>
    <s v="START planning run QRM reporter exports"/>
    <s v="END planning run QRM reporter exports"/>
    <d v="2026-03-12T16:31:00"/>
    <d v="2026-03-12T16:40:00"/>
    <d v="2026-03-13T11:38:00"/>
    <s v="NULL"/>
    <s v="Completed"/>
    <x v="297"/>
    <n v="1"/>
    <s v="planning run QRM reporter exports"/>
    <n v="0.15"/>
    <n v="0"/>
    <n v="0.15"/>
    <n v="0"/>
    <n v="0"/>
    <n v="0.15"/>
    <m/>
    <m/>
    <n v="0"/>
    <n v="0"/>
    <n v="0.15"/>
    <n v="0"/>
    <n v="0.15"/>
    <m/>
    <m/>
    <m/>
    <m/>
    <m/>
    <m/>
    <m/>
    <m/>
    <m/>
    <m/>
    <m/>
    <m/>
    <m/>
  </r>
  <r>
    <s v="ICDB"/>
    <s v="ICDBICDB46093.6902777778"/>
    <m/>
    <s v="gap run | NLWB_Lending | Live on ALM Core"/>
    <s v="MCPICDBICDBgap run | NLWB_Lending | Live on ALM Core"/>
    <s v="MCPICDBICDB"/>
    <x v="0"/>
    <s v="Completed"/>
    <x v="0"/>
    <x v="1011"/>
    <s v="Y"/>
    <m/>
    <m/>
    <m/>
    <n v="2602"/>
    <s v="ICDB"/>
    <s v="MCP"/>
    <s v="START gap run | NLWB_Lending | Live on ALM Core"/>
    <s v="END gap run | NLWB_Lending | Live on ALM Core"/>
    <d v="2026-03-12T16:34:00"/>
    <d v="2026-03-12T17:00:00"/>
    <d v="2026-03-12T17:00:00"/>
    <s v="NULL"/>
    <s v="Completed"/>
    <x v="306"/>
    <n v="1"/>
    <s v="gap run | NLWB_Lending | Live on ALM Core"/>
    <n v="0.43"/>
    <n v="0"/>
    <n v="0.43"/>
    <n v="0"/>
    <n v="0"/>
    <n v="0.43"/>
    <m/>
    <m/>
    <n v="0"/>
    <n v="0"/>
    <n v="0.43"/>
    <n v="0"/>
    <n v="0.43"/>
    <m/>
    <m/>
    <m/>
    <m/>
    <m/>
    <m/>
    <m/>
    <m/>
    <m/>
    <m/>
    <m/>
    <m/>
    <m/>
  </r>
  <r>
    <s v="Valuation (NPV) (RAS)"/>
    <s v="NLBTRValuation (NPV) (RAS)46093.6909722222"/>
    <m/>
    <s v="valuation report exports RAS"/>
    <s v="MCPNLBTRValuation (NPV) (RAS)valuation report exports RAS"/>
    <s v="MCPNLBTRValuation (NPV) (RAS)"/>
    <x v="1"/>
    <s v="For Rerun"/>
    <x v="0"/>
    <x v="1012"/>
    <s v="Y"/>
    <m/>
    <m/>
    <m/>
    <n v="2602"/>
    <s v="NLBTR"/>
    <s v="MCP"/>
    <s v="START valuation report exports RAS"/>
    <s v="END valuation report exports RAS"/>
    <d v="2026-03-12T16:35:00"/>
    <d v="2026-03-12T18:21:00"/>
    <d v="2026-03-12T18:21:00"/>
    <s v="NULL"/>
    <s v="Completed"/>
    <x v="309"/>
    <n v="1"/>
    <s v="valuation report exports RAS"/>
    <n v="1.77"/>
    <n v="1.77"/>
    <n v="0"/>
    <n v="0"/>
    <n v="1.77"/>
    <n v="1.77"/>
    <m/>
    <m/>
    <n v="1.77"/>
    <n v="0"/>
    <n v="0"/>
    <n v="1.77"/>
    <n v="1.77"/>
    <m/>
    <m/>
    <m/>
    <m/>
    <m/>
    <m/>
    <m/>
    <m/>
    <m/>
    <m/>
    <m/>
    <m/>
    <m/>
  </r>
  <r>
    <s v="Planning (NII)"/>
    <s v="TRDBPlanning (NII)46093.6930555556"/>
    <m/>
    <s v="planning run01"/>
    <s v="MCPTRDBPlanning (NII)planning run01"/>
    <s v="MCPTRDBPlanning (NII)"/>
    <x v="0"/>
    <s v="Completed"/>
    <x v="0"/>
    <x v="1013"/>
    <s v="Y"/>
    <m/>
    <m/>
    <m/>
    <n v="2602"/>
    <s v="TRDB"/>
    <s v="MCP"/>
    <s v="START planning run01"/>
    <s v="END planning run01"/>
    <d v="2026-03-12T16:38:00"/>
    <d v="2026-03-12T20:10:00"/>
    <d v="2026-03-12T20:10:00"/>
    <s v="NULL"/>
    <s v="Completed"/>
    <x v="314"/>
    <n v="1"/>
    <s v="planning run01"/>
    <n v="3.53"/>
    <n v="0"/>
    <n v="3.53"/>
    <n v="0"/>
    <n v="0"/>
    <n v="3.53"/>
    <m/>
    <m/>
    <n v="0"/>
    <n v="0"/>
    <n v="3.53"/>
    <n v="0"/>
    <n v="3.53"/>
    <m/>
    <m/>
    <m/>
    <m/>
    <m/>
    <m/>
    <m/>
    <m/>
    <m/>
    <m/>
    <m/>
    <m/>
    <m/>
  </r>
  <r>
    <s v="Valuation 1"/>
    <s v="NLRB-MIDValuation 146093.7034722222"/>
    <m/>
    <s v="NPV1 MOR run"/>
    <s v="MRPNLRB-MIDValuation 1NPV1 MOR run"/>
    <s v="MRPNLRB-MIDValuation 1"/>
    <x v="0"/>
    <s v="Completed"/>
    <x v="0"/>
    <x v="1014"/>
    <s v="N"/>
    <m/>
    <m/>
    <m/>
    <n v="2602"/>
    <s v="NLRB-MID"/>
    <s v="MRP"/>
    <s v="START NPV1 MOR run"/>
    <s v="END NPV1 MOR run"/>
    <d v="2026-03-12T16:53:00"/>
    <d v="2026-03-12T18:27:00"/>
    <d v="2026-03-12T18:28:00"/>
    <s v="NULL"/>
    <s v="Completed"/>
    <x v="279"/>
    <n v="2"/>
    <s v="NPV1 MOR run"/>
    <n v="1.57"/>
    <n v="0"/>
    <n v="1.57"/>
    <n v="0"/>
    <n v="0"/>
    <n v="1.57"/>
    <m/>
    <m/>
    <n v="0"/>
    <n v="0"/>
    <n v="1.57"/>
    <n v="0"/>
    <n v="1.57"/>
    <m/>
    <m/>
    <m/>
    <m/>
    <m/>
    <m/>
    <m/>
    <m/>
    <m/>
    <m/>
    <m/>
    <m/>
    <m/>
  </r>
  <r>
    <s v="Planning (NII)"/>
    <s v="DEGTPlanning (NII)46093.70625"/>
    <m/>
    <s v="planning run02"/>
    <s v="MCPDEGTPlanning (NII)planning run02"/>
    <s v="MCPDEGTPlanning (NII)"/>
    <x v="1"/>
    <s v="For Rerun"/>
    <x v="0"/>
    <x v="1015"/>
    <s v="Y"/>
    <m/>
    <m/>
    <m/>
    <n v="2602"/>
    <s v="DEGT"/>
    <s v="MCP"/>
    <s v="START planning run02"/>
    <s v="NULL"/>
    <d v="2026-03-12T16:57:00"/>
    <d v="2026-03-12T17:00:00"/>
    <d v="2026-03-14T10:22:00"/>
    <s v="NULL"/>
    <s v="Stopped"/>
    <x v="315"/>
    <n v="2"/>
    <s v="planning run02"/>
    <n v="0.05"/>
    <n v="0.05"/>
    <n v="0"/>
    <n v="13"/>
    <n v="13.05"/>
    <n v="13.05"/>
    <m/>
    <m/>
    <n v="0.05"/>
    <n v="13"/>
    <n v="0"/>
    <n v="13.05"/>
    <n v="13.05"/>
    <m/>
    <m/>
    <m/>
    <m/>
    <m/>
    <m/>
    <m/>
    <m/>
    <m/>
    <m/>
    <m/>
    <m/>
    <m/>
  </r>
  <r>
    <s v="ICDB"/>
    <s v="ICDBICDB46093.7083333333"/>
    <m/>
    <s v="gap run | London | Live on ALM Core"/>
    <s v="MCPICDBICDBgap run | London | Live on ALM Core"/>
    <s v="MCPICDBICDB"/>
    <x v="0"/>
    <s v="Completed"/>
    <x v="0"/>
    <x v="1016"/>
    <s v="Y"/>
    <m/>
    <m/>
    <m/>
    <n v="2602"/>
    <s v="ICDB"/>
    <s v="MCP"/>
    <s v="START gap run | London | Live on ALM Core"/>
    <s v="END gap run | London | Live on ALM Core"/>
    <d v="2026-03-12T17:00:00"/>
    <d v="2026-03-12T17:21:00"/>
    <d v="2026-03-12T17:21:00"/>
    <s v="NULL"/>
    <s v="Completed"/>
    <x v="306"/>
    <n v="1"/>
    <s v="gap run | London | Live on ALM Core"/>
    <n v="0.35"/>
    <n v="0.35"/>
    <n v="0"/>
    <n v="0"/>
    <n v="0.35"/>
    <n v="0.35"/>
    <m/>
    <m/>
    <n v="0.35"/>
    <n v="0"/>
    <n v="0"/>
    <n v="0.35"/>
    <n v="0.35"/>
    <m/>
    <m/>
    <m/>
    <m/>
    <m/>
    <m/>
    <m/>
    <m/>
    <m/>
    <m/>
    <m/>
    <m/>
    <m/>
  </r>
  <r>
    <s v="ICDB"/>
    <s v="ICDBICDB46093.7229166667"/>
    <m/>
    <s v="gap run | Dublin | Live on ALM Core"/>
    <s v="MCPICDBICDBgap run | Dublin | Live on ALM Core"/>
    <s v="MCPICDBICDB"/>
    <x v="0"/>
    <s v="Completed"/>
    <x v="0"/>
    <x v="1017"/>
    <s v="Y"/>
    <m/>
    <m/>
    <m/>
    <n v="2602"/>
    <s v="ICDB"/>
    <s v="MCP"/>
    <s v="START gap run | Dublin | Live on ALM Core"/>
    <s v="END gap run | Dublin | Live on ALM Core"/>
    <d v="2026-03-12T17:21:00"/>
    <d v="2026-03-12T17:34:00"/>
    <d v="2026-03-12T17:34:00"/>
    <s v="NULL"/>
    <s v="Completed"/>
    <x v="306"/>
    <n v="1"/>
    <s v="gap run | Dublin | Live on ALM Core"/>
    <n v="0.22"/>
    <n v="0"/>
    <n v="0.22"/>
    <n v="0"/>
    <n v="0"/>
    <n v="0.22"/>
    <m/>
    <m/>
    <n v="0"/>
    <n v="0"/>
    <n v="0.22"/>
    <n v="0"/>
    <n v="0.22"/>
    <m/>
    <m/>
    <m/>
    <m/>
    <m/>
    <m/>
    <m/>
    <m/>
    <m/>
    <m/>
    <m/>
    <m/>
    <m/>
  </r>
  <r>
    <s v="ICDB"/>
    <s v="ICDBICDB46093.7319444444"/>
    <m/>
    <s v="gap run | Singapore | Live on ALM Core"/>
    <s v="MCPICDBICDBgap run | Singapore | Live on ALM Core"/>
    <s v="MCPICDBICDB"/>
    <x v="0"/>
    <s v="Completed"/>
    <x v="0"/>
    <x v="1018"/>
    <s v="Y"/>
    <m/>
    <m/>
    <m/>
    <n v="2602"/>
    <s v="ICDB"/>
    <s v="MCP"/>
    <s v="START gap run | Singapore | Live on ALM Core"/>
    <s v="END gap run | Singapore | Live on ALM Core"/>
    <d v="2026-03-12T17:34:00"/>
    <d v="2026-03-12T17:52:00"/>
    <d v="2026-03-12T17:52:00"/>
    <s v="NULL"/>
    <s v="Completed"/>
    <x v="306"/>
    <n v="1"/>
    <s v="gap run | Singapore | Live on ALM Core"/>
    <n v="0.3"/>
    <n v="0.3"/>
    <n v="0"/>
    <n v="0"/>
    <n v="0.3"/>
    <n v="0.3"/>
    <m/>
    <m/>
    <n v="0.3"/>
    <n v="0"/>
    <n v="0"/>
    <n v="0.3"/>
    <n v="0.3"/>
    <m/>
    <m/>
    <m/>
    <m/>
    <m/>
    <m/>
    <m/>
    <m/>
    <m/>
    <m/>
    <m/>
    <m/>
    <m/>
  </r>
  <r>
    <s v="ICDB"/>
    <s v="ICDBICDB46093.7444444444"/>
    <m/>
    <s v="gap run | Hong_Kong | Live on ALM Core"/>
    <s v="MCPICDBICDBgap run | Hong_Kong | Live on ALM Core"/>
    <s v="MCPICDBICDB"/>
    <x v="0"/>
    <s v="Completed"/>
    <x v="0"/>
    <x v="1019"/>
    <s v="Y"/>
    <m/>
    <m/>
    <m/>
    <n v="2602"/>
    <s v="ICDB"/>
    <s v="MCP"/>
    <s v="START gap run | Hong_Kong | Live on ALM Core"/>
    <s v="END gap run | Hong_Kong | Live on ALM Core"/>
    <d v="2026-03-12T17:52:00"/>
    <d v="2026-03-12T18:04:00"/>
    <d v="2026-03-12T18:04:00"/>
    <s v="NULL"/>
    <s v="Completed"/>
    <x v="306"/>
    <n v="1"/>
    <s v="gap run | Hong_Kong | Live on ALM Core"/>
    <n v="0.2"/>
    <n v="0.2"/>
    <n v="0"/>
    <n v="0"/>
    <n v="0.2"/>
    <n v="0.2"/>
    <m/>
    <m/>
    <n v="0.2"/>
    <n v="0"/>
    <n v="0"/>
    <n v="0.2"/>
    <n v="0.2"/>
    <m/>
    <m/>
    <m/>
    <m/>
    <m/>
    <m/>
    <m/>
    <m/>
    <m/>
    <m/>
    <m/>
    <m/>
    <m/>
  </r>
  <r>
    <s v="ICDB"/>
    <s v="ICDBICDB46093.7527777778"/>
    <m/>
    <s v="gap run | Sofia | Live on ALM Core"/>
    <s v="MCPICDBICDBgap run | Sofia | Live on ALM Core"/>
    <s v="MCPICDBICDB"/>
    <x v="0"/>
    <s v="Completed"/>
    <x v="0"/>
    <x v="1020"/>
    <s v="Y"/>
    <m/>
    <m/>
    <m/>
    <n v="2602"/>
    <s v="ICDB"/>
    <s v="MCP"/>
    <s v="START gap run | Sofia | Live on ALM Core"/>
    <s v="END gap run | Sofia | Live on ALM Core"/>
    <d v="2026-03-12T18:04:00"/>
    <d v="2026-03-12T18:20:00"/>
    <d v="2026-03-12T18:20:00"/>
    <s v="NULL"/>
    <s v="Completed"/>
    <x v="306"/>
    <n v="1"/>
    <s v="gap run | Sofia | Live on ALM Core"/>
    <n v="0.27"/>
    <n v="0.27"/>
    <n v="0"/>
    <n v="0"/>
    <n v="0.27"/>
    <n v="0.27"/>
    <m/>
    <m/>
    <n v="0.27"/>
    <n v="0"/>
    <n v="0"/>
    <n v="0.27"/>
    <n v="0.27"/>
    <m/>
    <m/>
    <m/>
    <m/>
    <m/>
    <m/>
    <m/>
    <m/>
    <m/>
    <m/>
    <m/>
    <m/>
    <m/>
  </r>
  <r>
    <s v="ICDB"/>
    <s v="ICDBICDB46093.7638888889"/>
    <m/>
    <s v="gap run | Vienna | Live on ALM Core"/>
    <s v="MCPICDBICDBgap run | Vienna | Live on ALM Core"/>
    <s v="MCPICDBICDB"/>
    <x v="0"/>
    <s v="Completed"/>
    <x v="0"/>
    <x v="1021"/>
    <s v="Y"/>
    <m/>
    <m/>
    <m/>
    <n v="2602"/>
    <s v="ICDB"/>
    <s v="MCP"/>
    <s v="START gap run | Vienna | Live on ALM Core"/>
    <s v="END gap run | Vienna | Live on ALM Core"/>
    <d v="2026-03-12T18:20:00"/>
    <d v="2026-03-12T18:31:00"/>
    <d v="2026-03-12T18:31:00"/>
    <s v="NULL"/>
    <s v="Completed"/>
    <x v="306"/>
    <n v="1"/>
    <s v="gap run | Vienna | Live on ALM Core"/>
    <n v="0.18"/>
    <n v="0"/>
    <n v="0.18"/>
    <n v="0"/>
    <n v="0"/>
    <n v="0.18"/>
    <m/>
    <m/>
    <n v="0"/>
    <n v="0"/>
    <n v="0.18"/>
    <n v="0"/>
    <n v="0.18"/>
    <m/>
    <m/>
    <m/>
    <m/>
    <m/>
    <m/>
    <m/>
    <m/>
    <m/>
    <m/>
    <m/>
    <m/>
    <m/>
  </r>
  <r>
    <s v="Valuation (NPV) (RAS)"/>
    <s v="NLBTRValuation (NPV) (RAS)46093.7645833333"/>
    <m/>
    <s v="AIC portfolio valuation run RAS"/>
    <s v="MCPNLBTRValuation (NPV) (RAS)AIC portfolio valuation run RAS"/>
    <s v="MCPNLBTRValuation (NPV) (RAS)"/>
    <x v="1"/>
    <s v="For Rerun"/>
    <x v="0"/>
    <x v="1022"/>
    <s v="Y"/>
    <m/>
    <m/>
    <m/>
    <n v="2602"/>
    <s v="NLBTR"/>
    <s v="MCP"/>
    <s v="START AIC portfolio valuation run RAS"/>
    <s v="END AIC portfolio valuation run RAS"/>
    <d v="2026-03-12T18:21:00"/>
    <d v="2026-03-12T18:22:00"/>
    <d v="2026-03-12T18:23:00"/>
    <s v="NULL"/>
    <s v="Completed"/>
    <x v="309"/>
    <n v="1"/>
    <s v="AIC portfolio valuation run RAS"/>
    <n v="0.02"/>
    <n v="0"/>
    <n v="0.02"/>
    <n v="0"/>
    <n v="0"/>
    <n v="0.02"/>
    <m/>
    <m/>
    <n v="0"/>
    <n v="0"/>
    <n v="0.02"/>
    <n v="0"/>
    <n v="0.02"/>
    <m/>
    <m/>
    <m/>
    <m/>
    <m/>
    <m/>
    <m/>
    <m/>
    <m/>
    <m/>
    <m/>
    <m/>
    <m/>
  </r>
  <r>
    <s v="Load to ARA"/>
    <s v="ITDBLoad to ARA46093.7652777778"/>
    <m/>
    <s v="export to ara"/>
    <s v="MCPITDBLoad to ARAexport to ara"/>
    <s v="MCPITDBLoad to ARA"/>
    <x v="0"/>
    <s v="Completed"/>
    <x v="0"/>
    <x v="1023"/>
    <s v="N"/>
    <m/>
    <m/>
    <m/>
    <n v="2602"/>
    <s v="ITDB"/>
    <s v="MCP"/>
    <s v="START export to ara"/>
    <s v="END export to ara"/>
    <d v="2026-03-12T18:22:00"/>
    <d v="2026-03-12T18:24:00"/>
    <d v="2026-03-12T18:25:00"/>
    <s v="NULL"/>
    <s v="Completed"/>
    <x v="311"/>
    <n v="3"/>
    <s v="export to ara"/>
    <n v="0.03"/>
    <n v="0"/>
    <n v="0.03"/>
    <n v="0"/>
    <n v="0"/>
    <n v="0.03"/>
    <m/>
    <m/>
    <n v="0"/>
    <n v="0"/>
    <n v="0.03"/>
    <n v="0"/>
    <n v="0.03"/>
    <m/>
    <m/>
    <m/>
    <m/>
    <m/>
    <m/>
    <m/>
    <m/>
    <m/>
    <m/>
    <m/>
    <m/>
    <m/>
  </r>
  <r>
    <s v="Valuation (NPV)"/>
    <s v="ESDBValuation (NPV)46093.7652777778"/>
    <m/>
    <s v="export to ara"/>
    <s v="MCPESDBValuation (NPV)export to ara"/>
    <s v="MCPESDBValuation (NPV)"/>
    <x v="1"/>
    <s v="For Rerun"/>
    <x v="0"/>
    <x v="1024"/>
    <s v="Y"/>
    <m/>
    <m/>
    <m/>
    <n v="2602"/>
    <s v="ESDB"/>
    <s v="MCP"/>
    <s v="START export to ara"/>
    <s v="END export to ara"/>
    <d v="2026-03-12T18:22:00"/>
    <d v="2026-03-12T18:26:00"/>
    <d v="2026-03-12T18:26:00"/>
    <s v="NULL"/>
    <s v="Completed"/>
    <x v="312"/>
    <n v="3"/>
    <s v="export to ara"/>
    <n v="7.0000000000000007E-2"/>
    <n v="0"/>
    <n v="7.0000000000000007E-2"/>
    <n v="0"/>
    <n v="0"/>
    <n v="7.0000000000000007E-2"/>
    <m/>
    <m/>
    <n v="0"/>
    <n v="0"/>
    <n v="7.0000000000000007E-2"/>
    <n v="0"/>
    <n v="7.0000000000000007E-2"/>
    <m/>
    <m/>
    <m/>
    <m/>
    <m/>
    <m/>
    <m/>
    <m/>
    <m/>
    <m/>
    <m/>
    <m/>
    <m/>
  </r>
  <r>
    <s v="Planning (NII) (RAS)"/>
    <s v="NLBTRPlanning (NII) (RAS)46093.7659722222"/>
    <m/>
    <s v="planning run RAS"/>
    <s v="MCPNLBTRPlanning (NII) (RAS)planning run RAS"/>
    <s v="MCPNLBTRPlanning (NII) (RAS)"/>
    <x v="1"/>
    <s v="For Rerun"/>
    <x v="0"/>
    <x v="1025"/>
    <s v="Y"/>
    <m/>
    <m/>
    <m/>
    <n v="2602"/>
    <s v="NLBTR"/>
    <s v="MCP"/>
    <s v="START planning run RAS"/>
    <s v="END planning run RAS"/>
    <d v="2026-03-12T18:23:00"/>
    <d v="2026-03-13T03:11:00"/>
    <d v="2026-03-13T03:11:00"/>
    <s v="NULL"/>
    <s v="Completed"/>
    <x v="316"/>
    <n v="1"/>
    <s v="planning run RAS"/>
    <n v="8.8000000000000007"/>
    <n v="0"/>
    <n v="8.8000000000000007"/>
    <n v="0"/>
    <n v="0"/>
    <n v="8.8000000000000007"/>
    <m/>
    <m/>
    <n v="0"/>
    <n v="0"/>
    <n v="8.8000000000000007"/>
    <n v="0"/>
    <n v="8.8000000000000007"/>
    <m/>
    <m/>
    <m/>
    <m/>
    <m/>
    <m/>
    <m/>
    <m/>
    <m/>
    <m/>
    <m/>
    <m/>
    <m/>
  </r>
  <r>
    <s v="KR"/>
    <s v="ITDBKR46093.7673611111"/>
    <m/>
    <s v="Light Maintenance"/>
    <s v="MCPITDBKRLight Maintenance"/>
    <s v="MCPITDBKR"/>
    <x v="0"/>
    <s v="Completed"/>
    <x v="0"/>
    <x v="1026"/>
    <s v="Y"/>
    <m/>
    <m/>
    <m/>
    <n v="2602"/>
    <s v="ITDB"/>
    <s v="MCP"/>
    <s v="START Light Maintenance"/>
    <s v="END Light Maintenance"/>
    <d v="2026-03-12T18:25:00"/>
    <d v="2026-03-12T18:30:00"/>
    <d v="2026-03-12T18:30:00"/>
    <s v="NULL"/>
    <s v="Completed"/>
    <x v="317"/>
    <n v="3"/>
    <s v="Light Maintenance"/>
    <n v="0.08"/>
    <n v="0"/>
    <n v="0.08"/>
    <n v="0"/>
    <n v="0"/>
    <n v="0.08"/>
    <m/>
    <m/>
    <n v="0"/>
    <n v="0"/>
    <n v="0.08"/>
    <n v="0"/>
    <n v="0.08"/>
    <m/>
    <m/>
    <m/>
    <m/>
    <m/>
    <m/>
    <m/>
    <m/>
    <m/>
    <m/>
    <m/>
    <m/>
    <m/>
  </r>
  <r>
    <s v="Valuation (NPV)"/>
    <s v="ESDBValuation (NPV)46093.7680555556"/>
    <m/>
    <s v="Light Maintenance"/>
    <s v="MCPESDBValuation (NPV)Light Maintenance"/>
    <s v="MCPESDBValuation (NPV)"/>
    <x v="1"/>
    <s v="For Rerun"/>
    <x v="0"/>
    <x v="1027"/>
    <s v="Y"/>
    <m/>
    <m/>
    <m/>
    <n v="2602"/>
    <s v="ESDB"/>
    <s v="MCP"/>
    <s v="START Light Maintenance"/>
    <s v="END Light Maintenance"/>
    <d v="2026-03-12T18:26:00"/>
    <d v="2026-03-12T18:34:00"/>
    <d v="2026-03-12T18:34:00"/>
    <s v="NULL"/>
    <s v="Completed"/>
    <x v="312"/>
    <n v="2"/>
    <s v="Light Maintenance"/>
    <n v="0.13"/>
    <n v="0"/>
    <n v="0.13"/>
    <n v="0"/>
    <n v="0"/>
    <n v="0.13"/>
    <m/>
    <m/>
    <n v="0"/>
    <n v="0"/>
    <n v="0.13"/>
    <n v="0"/>
    <n v="0.13"/>
    <m/>
    <m/>
    <m/>
    <m/>
    <m/>
    <m/>
    <m/>
    <m/>
    <m/>
    <m/>
    <m/>
    <m/>
    <m/>
  </r>
  <r>
    <s v="CF Extraction"/>
    <s v="NLRB-MIDCF Extraction46093.7694444444"/>
    <m/>
    <s v="CF Extraction"/>
    <s v="MRPNLRB-MIDCF ExtractionCF Extraction"/>
    <s v="MRPNLRB-MIDCF Extraction"/>
    <x v="0"/>
    <s v="Completed"/>
    <x v="0"/>
    <x v="1028"/>
    <s v="N"/>
    <m/>
    <m/>
    <m/>
    <n v="2602"/>
    <s v="NLRB-MID"/>
    <s v="MRP"/>
    <s v="START CF Extraction"/>
    <s v="END CF Extraction"/>
    <d v="2026-03-12T18:28:00"/>
    <d v="2026-03-12T18:31:00"/>
    <d v="2026-03-12T18:32:00"/>
    <s v="NULL"/>
    <s v="Completed"/>
    <x v="286"/>
    <n v="2"/>
    <s v="CF Extraction"/>
    <n v="0.05"/>
    <n v="0"/>
    <n v="0.05"/>
    <n v="0"/>
    <n v="0"/>
    <n v="0.05"/>
    <m/>
    <m/>
    <n v="0"/>
    <n v="0"/>
    <n v="0.05"/>
    <n v="0"/>
    <n v="0.05"/>
    <m/>
    <m/>
    <m/>
    <m/>
    <m/>
    <m/>
    <m/>
    <m/>
    <m/>
    <m/>
    <m/>
    <m/>
    <m/>
  </r>
  <r>
    <s v="KR"/>
    <s v="ITDBKR46093.7708333333"/>
    <m/>
    <s v="bpv-kr valuation"/>
    <s v="MCPITDBKRbpv-kr valuation"/>
    <s v="MCPITDBKR"/>
    <x v="0"/>
    <s v="Completed"/>
    <x v="0"/>
    <x v="1029"/>
    <s v="Y"/>
    <m/>
    <m/>
    <m/>
    <n v="2602"/>
    <s v="ITDB"/>
    <s v="MCP"/>
    <s v="START bpv-kr valuation"/>
    <s v="END bpv-kr valuation"/>
    <d v="2026-03-12T18:30:00"/>
    <d v="2026-03-12T19:44:00"/>
    <d v="2026-03-12T19:44:00"/>
    <s v="NULL"/>
    <s v="Completed"/>
    <x v="317"/>
    <n v="2"/>
    <s v="bpv-kr valuation"/>
    <n v="1.23"/>
    <n v="0"/>
    <n v="1.23"/>
    <n v="0"/>
    <n v="0"/>
    <n v="1.23"/>
    <m/>
    <m/>
    <n v="0"/>
    <n v="0"/>
    <n v="1.23"/>
    <n v="0"/>
    <n v="1.23"/>
    <m/>
    <m/>
    <m/>
    <m/>
    <m/>
    <m/>
    <m/>
    <m/>
    <m/>
    <m/>
    <m/>
    <m/>
    <m/>
  </r>
  <r>
    <s v="ICDB"/>
    <s v="ICDBICDB46093.7715277778"/>
    <m/>
    <s v="gap run | Prague | Live on ALM Core"/>
    <s v="MCPICDBICDBgap run | Prague | Live on ALM Core"/>
    <s v="MCPICDBICDB"/>
    <x v="0"/>
    <s v="Completed"/>
    <x v="0"/>
    <x v="1030"/>
    <s v="Y"/>
    <m/>
    <m/>
    <m/>
    <n v="2602"/>
    <s v="ICDB"/>
    <s v="MCP"/>
    <s v="START gap run | Prague | Live on ALM Core"/>
    <s v="END gap run | Prague | Live on ALM Core"/>
    <d v="2026-03-12T18:31:00"/>
    <d v="2026-03-12T18:47:00"/>
    <d v="2026-03-12T18:47:00"/>
    <s v="NULL"/>
    <s v="Completed"/>
    <x v="306"/>
    <n v="1"/>
    <s v="gap run | Prague | Live on ALM Core"/>
    <n v="0.27"/>
    <n v="0.27"/>
    <n v="0"/>
    <n v="0"/>
    <n v="0.27"/>
    <n v="0.27"/>
    <m/>
    <m/>
    <n v="0.27"/>
    <n v="0"/>
    <n v="0"/>
    <n v="0.27"/>
    <n v="0.27"/>
    <m/>
    <m/>
    <m/>
    <m/>
    <m/>
    <m/>
    <m/>
    <m/>
    <m/>
    <m/>
    <m/>
    <m/>
    <m/>
  </r>
  <r>
    <s v="Optimization"/>
    <s v="NLRB-MIDOptimization46093.7722222222"/>
    <m/>
    <s v="RoM optimization"/>
    <s v="MRPNLRB-MIDOptimizationRoM optimization"/>
    <s v="MRPNLRB-MIDOptimization"/>
    <x v="0"/>
    <s v="Completed"/>
    <x v="0"/>
    <x v="1031"/>
    <s v="N"/>
    <m/>
    <m/>
    <m/>
    <n v="2602"/>
    <s v="NLRB-MID"/>
    <s v="MRP"/>
    <s v="START RoM optimization"/>
    <s v="END RoM optimization"/>
    <d v="2026-03-12T18:32:00"/>
    <d v="2026-03-12T19:09:00"/>
    <d v="2026-03-12T22:15:00"/>
    <s v="NULL"/>
    <s v="Completed"/>
    <x v="288"/>
    <n v="2"/>
    <s v="RoM optimization"/>
    <n v="0.62"/>
    <n v="0"/>
    <n v="0.62"/>
    <n v="0"/>
    <n v="0"/>
    <n v="0.62"/>
    <m/>
    <m/>
    <n v="0"/>
    <n v="0"/>
    <n v="0.62"/>
    <n v="0"/>
    <n v="0.62"/>
    <m/>
    <m/>
    <m/>
    <m/>
    <m/>
    <m/>
    <m/>
    <m/>
    <m/>
    <m/>
    <m/>
    <m/>
    <m/>
  </r>
  <r>
    <s v="Valuation (NPV)"/>
    <s v="ESDBValuation (NPV)46093.7736111111"/>
    <m/>
    <s v="valuation report OLAP exports"/>
    <s v="MCPESDBValuation (NPV)valuation report OLAP exports"/>
    <s v="MCPESDBValuation (NPV)"/>
    <x v="1"/>
    <s v="For Rerun"/>
    <x v="0"/>
    <x v="1032"/>
    <s v="Y"/>
    <m/>
    <m/>
    <m/>
    <n v="2602"/>
    <s v="ESDB"/>
    <s v="MCP"/>
    <s v="START valuation report OLAP exports"/>
    <s v="END valuation report OLAP exports"/>
    <d v="2026-03-12T18:34:00"/>
    <d v="2026-03-12T19:30:00"/>
    <d v="2026-03-12T19:30:00"/>
    <s v="NULL"/>
    <s v="Completed"/>
    <x v="312"/>
    <n v="2"/>
    <s v="valuation report OLAP exports"/>
    <n v="0.93"/>
    <n v="0.93"/>
    <n v="0"/>
    <n v="0"/>
    <n v="0.93"/>
    <n v="0.93"/>
    <m/>
    <m/>
    <n v="0.93"/>
    <n v="0"/>
    <n v="0"/>
    <n v="0.93"/>
    <n v="0.93"/>
    <m/>
    <m/>
    <m/>
    <m/>
    <m/>
    <m/>
    <m/>
    <m/>
    <m/>
    <m/>
    <m/>
    <m/>
    <m/>
  </r>
  <r>
    <s v="ICDB"/>
    <s v="ICDBICDB46093.7826388889"/>
    <m/>
    <s v="gap run | Beijing | Other live location"/>
    <s v="MCPICDBICDBgap run | Beijing | Other live location"/>
    <s v="MCPICDBICDB"/>
    <x v="0"/>
    <s v="Completed"/>
    <x v="0"/>
    <x v="1033"/>
    <s v="Y"/>
    <m/>
    <m/>
    <m/>
    <n v="2602"/>
    <s v="ICDB"/>
    <s v="MCP"/>
    <s v="START gap run | Beijing | Other live location"/>
    <s v="END gap run | Beijing | Other live location"/>
    <d v="2026-03-12T18:47:00"/>
    <d v="2026-03-12T19:02:00"/>
    <d v="2026-03-12T19:02:00"/>
    <s v="NULL"/>
    <s v="Completed"/>
    <x v="306"/>
    <n v="1"/>
    <s v="gap run | Beijing | Other live location"/>
    <n v="0.25"/>
    <n v="0.25"/>
    <n v="0"/>
    <n v="0"/>
    <n v="0.25"/>
    <n v="0.25"/>
    <m/>
    <m/>
    <n v="0.25"/>
    <n v="0"/>
    <n v="0"/>
    <n v="0.25"/>
    <n v="0.25"/>
    <m/>
    <m/>
    <m/>
    <m/>
    <m/>
    <m/>
    <m/>
    <m/>
    <m/>
    <m/>
    <m/>
    <m/>
    <m/>
  </r>
  <r>
    <s v="ICDB"/>
    <s v="ICDBICDB46093.7930555556"/>
    <m/>
    <s v="gap run | Shanghai | Other live location"/>
    <s v="MCPICDBICDBgap run | Shanghai | Other live location"/>
    <s v="MCPICDBICDB"/>
    <x v="0"/>
    <s v="Completed"/>
    <x v="0"/>
    <x v="1034"/>
    <s v="Y"/>
    <m/>
    <m/>
    <m/>
    <n v="2602"/>
    <s v="ICDB"/>
    <s v="MCP"/>
    <s v="START gap run | Shanghai | Other live location"/>
    <s v="END gap run | Shanghai | Other live location"/>
    <d v="2026-03-12T19:02:00"/>
    <d v="2026-03-12T19:20:00"/>
    <d v="2026-03-12T19:20:00"/>
    <s v="NULL"/>
    <s v="Completed"/>
    <x v="306"/>
    <n v="1"/>
    <s v="gap run | Shanghai | Other live location"/>
    <n v="0.3"/>
    <n v="0.3"/>
    <n v="0"/>
    <n v="0"/>
    <n v="0.3"/>
    <n v="0.3"/>
    <m/>
    <m/>
    <n v="0.3"/>
    <n v="0"/>
    <n v="0"/>
    <n v="0.3"/>
    <n v="0.3"/>
    <m/>
    <m/>
    <m/>
    <m/>
    <m/>
    <m/>
    <m/>
    <m/>
    <m/>
    <m/>
    <m/>
    <m/>
    <m/>
  </r>
  <r>
    <s v="ICDB"/>
    <s v="ICDBICDB46093.8055555556"/>
    <m/>
    <s v="gap run | Budapest | Live on ALM Core"/>
    <s v="MCPICDBICDBgap run | Budapest | Live on ALM Core"/>
    <s v="MCPICDBICDB"/>
    <x v="0"/>
    <s v="Completed"/>
    <x v="0"/>
    <x v="1035"/>
    <s v="Y"/>
    <m/>
    <m/>
    <m/>
    <n v="2602"/>
    <s v="ICDB"/>
    <s v="MCP"/>
    <s v="START gap run | Budapest | Live on ALM Core"/>
    <s v="END gap run | Budapest | Live on ALM Core"/>
    <d v="2026-03-12T19:20:00"/>
    <d v="2026-03-12T19:32:00"/>
    <d v="2026-03-12T19:32:00"/>
    <s v="NULL"/>
    <s v="Completed"/>
    <x v="306"/>
    <n v="1"/>
    <s v="gap run | Budapest | Live on ALM Core"/>
    <n v="0.2"/>
    <n v="0.2"/>
    <n v="0"/>
    <n v="0"/>
    <n v="0.2"/>
    <n v="0.2"/>
    <m/>
    <m/>
    <n v="0.2"/>
    <n v="0"/>
    <n v="0"/>
    <n v="0.2"/>
    <n v="0.2"/>
    <m/>
    <m/>
    <m/>
    <m/>
    <m/>
    <m/>
    <m/>
    <m/>
    <m/>
    <m/>
    <m/>
    <m/>
    <m/>
  </r>
  <r>
    <s v="Valuation (NPV)"/>
    <s v="ESDBValuation (NPV)46093.8125"/>
    <m/>
    <s v="valuation report QRM reporter exports"/>
    <s v="MCPESDBValuation (NPV)valuation report QRM reporter exports"/>
    <s v="MCPESDBValuation (NPV)"/>
    <x v="1"/>
    <s v="For Rerun"/>
    <x v="0"/>
    <x v="1036"/>
    <s v="Y"/>
    <m/>
    <m/>
    <m/>
    <n v="2602"/>
    <s v="ESDB"/>
    <s v="MCP"/>
    <s v="START valuation report QRM reporter exports"/>
    <s v="END valuation report QRM reporter exports"/>
    <d v="2026-03-12T19:30:00"/>
    <d v="2026-03-12T19:33:00"/>
    <d v="2026-03-12T19:34:00"/>
    <s v="NULL"/>
    <s v="Completed"/>
    <x v="312"/>
    <n v="1"/>
    <s v="valuation report QRM reporter exports"/>
    <n v="0.05"/>
    <n v="0.05"/>
    <n v="0"/>
    <n v="0"/>
    <n v="0.05"/>
    <n v="0.05"/>
    <m/>
    <m/>
    <n v="0.05"/>
    <n v="0"/>
    <n v="0"/>
    <n v="0.05"/>
    <n v="0.05"/>
    <m/>
    <m/>
    <m/>
    <m/>
    <m/>
    <m/>
    <m/>
    <m/>
    <m/>
    <m/>
    <m/>
    <m/>
    <m/>
  </r>
  <r>
    <s v="ICDB"/>
    <s v="ICDBICDB46093.8138888889"/>
    <m/>
    <s v="gap run | Tokyo | Live on ALM Core"/>
    <s v="MCPICDBICDBgap run | Tokyo | Live on ALM Core"/>
    <s v="MCPICDBICDB"/>
    <x v="0"/>
    <s v="Completed"/>
    <x v="0"/>
    <x v="1037"/>
    <s v="Y"/>
    <m/>
    <m/>
    <m/>
    <n v="2602"/>
    <s v="ICDB"/>
    <s v="MCP"/>
    <s v="START gap run | Tokyo | Live on ALM Core"/>
    <s v="END gap run | Tokyo | Live on ALM Core"/>
    <d v="2026-03-12T19:32:00"/>
    <d v="2026-03-12T19:45:00"/>
    <d v="2026-03-12T19:45:00"/>
    <s v="NULL"/>
    <s v="Completed"/>
    <x v="306"/>
    <n v="1"/>
    <s v="gap run | Tokyo | Live on ALM Core"/>
    <n v="0.22"/>
    <n v="0.22"/>
    <n v="0"/>
    <n v="0"/>
    <n v="0.22"/>
    <n v="0.22"/>
    <m/>
    <m/>
    <n v="0.22"/>
    <n v="0"/>
    <n v="0"/>
    <n v="0.22"/>
    <n v="0.22"/>
    <m/>
    <m/>
    <m/>
    <m/>
    <m/>
    <m/>
    <m/>
    <m/>
    <m/>
    <m/>
    <m/>
    <m/>
    <m/>
  </r>
  <r>
    <s v="Load to ARA"/>
    <s v="ESDBLoad to ARA46093.8152777778"/>
    <m/>
    <s v="export to ara ACC"/>
    <s v="MCPESDBLoad to ARAexport to ara ACC"/>
    <s v="MCPESDBLoad to ARA"/>
    <x v="1"/>
    <s v="For Rerun"/>
    <x v="0"/>
    <x v="1038"/>
    <s v="N"/>
    <m/>
    <m/>
    <m/>
    <n v="2602"/>
    <s v="ESDB"/>
    <s v="MCP"/>
    <s v="START export to ara ACC"/>
    <s v="END export to ara ACC"/>
    <d v="2026-03-12T19:34:00"/>
    <d v="2026-03-12T19:34:00"/>
    <d v="2026-03-12T19:35:00"/>
    <s v="NULL"/>
    <s v="Completed"/>
    <x v="318"/>
    <n v="1"/>
    <s v="export to ara ACC"/>
    <n v="0"/>
    <n v="0"/>
    <n v="0"/>
    <n v="0"/>
    <n v="0"/>
    <n v="0"/>
    <m/>
    <m/>
    <n v="0"/>
    <n v="0"/>
    <n v="0"/>
    <n v="0"/>
    <n v="0"/>
    <m/>
    <m/>
    <m/>
    <m/>
    <m/>
    <m/>
    <m/>
    <m/>
    <m/>
    <m/>
    <m/>
    <m/>
    <m/>
  </r>
  <r>
    <s v="CSRBB Valuation"/>
    <s v="ESDBCSRBB Valuation46093.8159722222"/>
    <m/>
    <s v="CSRBB Portfolio Valuation"/>
    <s v="MCPESDBCSRBB ValuationCSRBB Portfolio Valuation"/>
    <s v="MCPESDBCSRBB Valuation"/>
    <x v="0"/>
    <s v="Completed"/>
    <x v="0"/>
    <x v="1039"/>
    <s v="Y"/>
    <m/>
    <m/>
    <m/>
    <n v="2602"/>
    <s v="ESDB"/>
    <s v="MCP"/>
    <s v="START CSRBB Portfolio Valuation"/>
    <s v="END CSRBB Portfolio Valuation"/>
    <d v="2026-03-12T19:35:00"/>
    <d v="2026-03-12T20:20:00"/>
    <d v="2026-03-12T20:20:00"/>
    <s v="NULL"/>
    <s v="Completed"/>
    <x v="319"/>
    <n v="1"/>
    <s v="CSRBB Portfolio Valuation"/>
    <n v="0.75"/>
    <n v="0"/>
    <n v="0.75"/>
    <n v="0"/>
    <n v="0"/>
    <n v="0.75"/>
    <m/>
    <m/>
    <n v="0"/>
    <n v="0"/>
    <n v="0.75"/>
    <n v="0"/>
    <n v="0.75"/>
    <m/>
    <m/>
    <m/>
    <m/>
    <m/>
    <m/>
    <m/>
    <m/>
    <m/>
    <m/>
    <m/>
    <m/>
    <m/>
  </r>
  <r>
    <s v="KR"/>
    <s v="ITDBKR46093.8222222222"/>
    <m/>
    <s v="bpv-kr valuation exports"/>
    <s v="MCPITDBKRbpv-kr valuation exports"/>
    <s v="MCPITDBKR"/>
    <x v="0"/>
    <s v="Completed"/>
    <x v="0"/>
    <x v="1040"/>
    <s v="Y"/>
    <m/>
    <m/>
    <m/>
    <n v="2602"/>
    <s v="ITDB"/>
    <s v="MCP"/>
    <s v="START bpv-kr valuation exports"/>
    <s v="END bpv-kr valuation exports"/>
    <d v="2026-03-12T19:44:00"/>
    <d v="2026-03-12T19:44:00"/>
    <d v="2026-03-13T06:12:00"/>
    <s v="NULL"/>
    <s v="Completed"/>
    <x v="317"/>
    <n v="2"/>
    <s v="bpv-kr valuation exports"/>
    <n v="0"/>
    <n v="0"/>
    <n v="0"/>
    <n v="0"/>
    <n v="0"/>
    <n v="0"/>
    <m/>
    <m/>
    <n v="0"/>
    <n v="0"/>
    <n v="0"/>
    <n v="0"/>
    <n v="0"/>
    <m/>
    <m/>
    <m/>
    <m/>
    <m/>
    <m/>
    <m/>
    <m/>
    <m/>
    <m/>
    <m/>
    <m/>
    <m/>
  </r>
  <r>
    <s v="ICDB"/>
    <s v="ICDBICDB46093.8229166667"/>
    <m/>
    <s v="gap run | Manila | Other live location"/>
    <s v="MCPICDBICDBgap run | Manila | Other live location"/>
    <s v="MCPICDBICDB"/>
    <x v="0"/>
    <s v="Completed"/>
    <x v="0"/>
    <x v="1041"/>
    <s v="Y"/>
    <m/>
    <m/>
    <m/>
    <n v="2602"/>
    <s v="ICDB"/>
    <s v="MCP"/>
    <s v="START gap run | Manila | Other live location"/>
    <s v="END gap run | Manila | Other live location"/>
    <d v="2026-03-12T19:45:00"/>
    <d v="2026-03-12T20:03:00"/>
    <d v="2026-03-12T20:03:00"/>
    <s v="NULL"/>
    <s v="Completed"/>
    <x v="306"/>
    <n v="1"/>
    <s v="gap run | Manila | Other live location"/>
    <n v="0.3"/>
    <n v="0.3"/>
    <n v="0"/>
    <n v="0"/>
    <n v="0.3"/>
    <n v="0.3"/>
    <m/>
    <m/>
    <n v="0.3"/>
    <n v="0"/>
    <n v="0"/>
    <n v="0.3"/>
    <n v="0.3"/>
    <m/>
    <m/>
    <m/>
    <m/>
    <m/>
    <m/>
    <m/>
    <m/>
    <m/>
    <m/>
    <m/>
    <m/>
    <m/>
  </r>
  <r>
    <s v="ICDB"/>
    <s v="ICDBICDB46093.8354166667"/>
    <m/>
    <s v="gap run | Bratislava | Live on ALM Core"/>
    <s v="MCPICDBICDBgap run | Bratislava | Live on ALM Core"/>
    <s v="MCPICDBICDB"/>
    <x v="0"/>
    <s v="Completed"/>
    <x v="0"/>
    <x v="1042"/>
    <s v="Y"/>
    <m/>
    <m/>
    <m/>
    <n v="2602"/>
    <s v="ICDB"/>
    <s v="MCP"/>
    <s v="START gap run | Bratislava | Live on ALM Core"/>
    <s v="END gap run | Bratislava | Live on ALM Core"/>
    <d v="2026-03-12T20:03:00"/>
    <d v="2026-03-12T20:19:00"/>
    <d v="2026-03-12T20:19:00"/>
    <s v="NULL"/>
    <s v="Completed"/>
    <x v="306"/>
    <n v="1"/>
    <s v="gap run | Bratislava | Live on ALM Core"/>
    <n v="0.27"/>
    <n v="0.27"/>
    <n v="0"/>
    <n v="0"/>
    <n v="0.27"/>
    <n v="0.27"/>
    <m/>
    <m/>
    <n v="0.27"/>
    <n v="0"/>
    <n v="0"/>
    <n v="0.27"/>
    <n v="0.27"/>
    <m/>
    <m/>
    <m/>
    <m/>
    <m/>
    <m/>
    <m/>
    <m/>
    <m/>
    <m/>
    <m/>
    <m/>
    <m/>
  </r>
  <r>
    <s v="Planning (NII)"/>
    <s v="TRDBPlanning (NII)46093.8402777778"/>
    <m/>
    <s v="MDL Processing"/>
    <s v="MCPTRDBPlanning (NII)MDL Processing"/>
    <s v="MCPTRDBPlanning (NII)"/>
    <x v="0"/>
    <s v="Completed"/>
    <x v="0"/>
    <x v="1043"/>
    <s v="Y"/>
    <m/>
    <m/>
    <m/>
    <n v="2602"/>
    <s v="TRDB"/>
    <s v="MCP"/>
    <s v="START MDL Processing"/>
    <s v="END MDL Processing"/>
    <d v="2026-03-12T20:10:00"/>
    <d v="2026-03-12T20:41:00"/>
    <d v="2026-03-12T20:41:00"/>
    <s v="NULL"/>
    <s v="Completed"/>
    <x v="314"/>
    <n v="1"/>
    <s v="MDL Processing"/>
    <n v="0.52"/>
    <n v="0"/>
    <n v="0.52"/>
    <n v="0"/>
    <n v="0"/>
    <n v="0.52"/>
    <m/>
    <m/>
    <n v="0"/>
    <n v="0"/>
    <n v="0.52"/>
    <n v="0"/>
    <n v="0.52"/>
    <m/>
    <m/>
    <m/>
    <m/>
    <m/>
    <m/>
    <m/>
    <m/>
    <m/>
    <m/>
    <m/>
    <m/>
    <m/>
  </r>
  <r>
    <s v="ICDB"/>
    <s v="ICDBICDB46093.8465277778"/>
    <m/>
    <s v="gap run | Seoul | Live on ALM Core"/>
    <s v="MCPICDBICDBgap run | Seoul | Live on ALM Core"/>
    <s v="MCPICDBICDB"/>
    <x v="0"/>
    <s v="Completed"/>
    <x v="0"/>
    <x v="1044"/>
    <s v="Y"/>
    <m/>
    <m/>
    <m/>
    <n v="2602"/>
    <s v="ICDB"/>
    <s v="MCP"/>
    <s v="START gap run | Seoul | Live on ALM Core"/>
    <s v="END gap run | Seoul | Live on ALM Core"/>
    <d v="2026-03-12T20:19:00"/>
    <d v="2026-03-12T20:32:00"/>
    <d v="2026-03-12T20:32:00"/>
    <s v="NULL"/>
    <s v="Completed"/>
    <x v="306"/>
    <n v="1"/>
    <s v="gap run | Seoul | Live on ALM Core"/>
    <n v="0.22"/>
    <n v="0.22"/>
    <n v="0"/>
    <n v="0"/>
    <n v="0.22"/>
    <n v="0.22"/>
    <m/>
    <m/>
    <n v="0.22"/>
    <n v="0"/>
    <n v="0"/>
    <n v="0.22"/>
    <n v="0.22"/>
    <m/>
    <m/>
    <m/>
    <m/>
    <m/>
    <m/>
    <m/>
    <m/>
    <m/>
    <m/>
    <m/>
    <m/>
    <m/>
  </r>
  <r>
    <s v="CSRBB Valuation"/>
    <s v="ESDBCSRBB Valuation46093.8472222222"/>
    <m/>
    <s v="Light Maintenance"/>
    <s v="MCPESDBCSRBB ValuationLight Maintenance"/>
    <s v="MCPESDBCSRBB Valuation"/>
    <x v="0"/>
    <s v="Completed"/>
    <x v="0"/>
    <x v="1045"/>
    <s v="Y"/>
    <m/>
    <m/>
    <m/>
    <n v="2602"/>
    <s v="ESDB"/>
    <s v="MCP"/>
    <s v="START Light Maintenance"/>
    <s v="END Light Maintenance"/>
    <d v="2026-03-12T20:20:00"/>
    <d v="2026-03-12T20:26:00"/>
    <d v="2026-03-12T20:27:00"/>
    <s v="NULL"/>
    <s v="Completed"/>
    <x v="319"/>
    <n v="3"/>
    <s v="Light Maintenance"/>
    <n v="0.1"/>
    <n v="0"/>
    <n v="0.1"/>
    <n v="0"/>
    <n v="0"/>
    <n v="0.1"/>
    <m/>
    <m/>
    <n v="0"/>
    <n v="0"/>
    <n v="0.1"/>
    <n v="0"/>
    <n v="0.1"/>
    <m/>
    <m/>
    <m/>
    <m/>
    <m/>
    <m/>
    <m/>
    <m/>
    <m/>
    <m/>
    <m/>
    <m/>
    <m/>
  </r>
  <r>
    <s v="CSRBB Planning"/>
    <s v="ESDBCSRBB Planning46093.8520833333"/>
    <m/>
    <s v="import CSRBB strategies"/>
    <s v="MCPESDBCSRBB Planningimport CSRBB strategies"/>
    <s v="MCPESDBCSRBB Planning"/>
    <x v="0"/>
    <s v="Completed"/>
    <x v="0"/>
    <x v="1046"/>
    <s v="Y"/>
    <m/>
    <m/>
    <m/>
    <n v="2602"/>
    <s v="ESDB"/>
    <s v="MCP"/>
    <s v="START import CSRBB strategies"/>
    <s v="END import CSRBB strategies"/>
    <d v="2026-03-12T20:27:00"/>
    <d v="2026-03-12T21:26:00"/>
    <d v="2026-03-12T21:26:00"/>
    <s v="NULL"/>
    <s v="Completed"/>
    <x v="320"/>
    <n v="1"/>
    <s v="import CSRBB strategies"/>
    <n v="0.98"/>
    <n v="0"/>
    <n v="0.98"/>
    <n v="0"/>
    <n v="0"/>
    <n v="0.98"/>
    <m/>
    <m/>
    <n v="0"/>
    <n v="0"/>
    <n v="0.98"/>
    <n v="0"/>
    <n v="0.98"/>
    <m/>
    <m/>
    <m/>
    <m/>
    <m/>
    <m/>
    <m/>
    <m/>
    <m/>
    <m/>
    <m/>
    <m/>
    <m/>
  </r>
  <r>
    <s v="ICDB"/>
    <s v="ICDBICDB46093.8555555556"/>
    <m/>
    <s v="gap run | Seoul_Securities | Non-live location"/>
    <s v="MCPICDBICDBgap run | Seoul_Securities | Non-live location"/>
    <s v="MCPICDBICDB"/>
    <x v="0"/>
    <s v="Completed"/>
    <x v="0"/>
    <x v="1047"/>
    <s v="Y"/>
    <m/>
    <m/>
    <m/>
    <n v="2602"/>
    <s v="ICDB"/>
    <s v="MCP"/>
    <s v="START gap run | Seoul_Securities | Non-live location"/>
    <s v="END gap run | Seoul_Securities | Non-live location"/>
    <d v="2026-03-12T20:32:00"/>
    <d v="2026-03-12T20:43:00"/>
    <d v="2026-03-12T20:43:00"/>
    <s v="NULL"/>
    <s v="Completed"/>
    <x v="306"/>
    <n v="1"/>
    <s v="gap run | Seoul_Securities | Non-live location"/>
    <n v="0.18"/>
    <n v="0"/>
    <n v="0.18"/>
    <n v="0"/>
    <n v="0"/>
    <n v="0.18"/>
    <m/>
    <m/>
    <n v="0"/>
    <n v="0"/>
    <n v="0.18"/>
    <n v="0"/>
    <n v="0.18"/>
    <m/>
    <m/>
    <m/>
    <m/>
    <m/>
    <m/>
    <m/>
    <m/>
    <m/>
    <m/>
    <m/>
    <m/>
    <m/>
  </r>
  <r>
    <s v="Planning (NII)"/>
    <s v="TRDBPlanning (NII)46093.8618055556"/>
    <m/>
    <s v="planning run02"/>
    <s v="MCPTRDBPlanning (NII)planning run02"/>
    <s v="MCPTRDBPlanning (NII)"/>
    <x v="0"/>
    <s v="Completed"/>
    <x v="0"/>
    <x v="1048"/>
    <s v="Y"/>
    <m/>
    <m/>
    <m/>
    <n v="2602"/>
    <s v="TRDB"/>
    <s v="MCP"/>
    <s v="START planning run02"/>
    <s v="END planning run02"/>
    <d v="2026-03-12T20:41:00"/>
    <d v="2026-03-13T04:31:00"/>
    <d v="2026-03-13T04:31:00"/>
    <s v="NULL"/>
    <s v="Completed"/>
    <x v="314"/>
    <n v="1"/>
    <s v="planning run02"/>
    <n v="7.83"/>
    <n v="0"/>
    <n v="7.83"/>
    <n v="0"/>
    <n v="0"/>
    <n v="7.83"/>
    <m/>
    <m/>
    <n v="0"/>
    <n v="0"/>
    <n v="7.83"/>
    <n v="0"/>
    <n v="7.83"/>
    <m/>
    <m/>
    <m/>
    <m/>
    <m/>
    <m/>
    <m/>
    <m/>
    <m/>
    <m/>
    <m/>
    <m/>
    <m/>
  </r>
  <r>
    <s v="ICDB"/>
    <s v="ICDBICDB46093.8631944444"/>
    <m/>
    <s v="gap run | Taipei | Live on ALM Core"/>
    <s v="MCPICDBICDBgap run | Taipei | Live on ALM Core"/>
    <s v="MCPICDBICDB"/>
    <x v="0"/>
    <s v="Completed"/>
    <x v="0"/>
    <x v="1049"/>
    <s v="Y"/>
    <m/>
    <m/>
    <m/>
    <n v="2602"/>
    <s v="ICDB"/>
    <s v="MCP"/>
    <s v="START gap run | Taipei | Live on ALM Core"/>
    <s v="END gap run | Taipei | Live on ALM Core"/>
    <d v="2026-03-12T20:43:00"/>
    <d v="2026-03-12T20:56:00"/>
    <d v="2026-03-12T20:56:00"/>
    <s v="NULL"/>
    <s v="Completed"/>
    <x v="306"/>
    <n v="1"/>
    <s v="gap run | Taipei | Live on ALM Core"/>
    <n v="0.22"/>
    <n v="0.22"/>
    <n v="0"/>
    <n v="0"/>
    <n v="0.22"/>
    <n v="0.22"/>
    <m/>
    <m/>
    <n v="0.22"/>
    <n v="0"/>
    <n v="0"/>
    <n v="0.22"/>
    <n v="0.22"/>
    <m/>
    <m/>
    <m/>
    <m/>
    <m/>
    <m/>
    <m/>
    <m/>
    <m/>
    <m/>
    <m/>
    <m/>
    <m/>
  </r>
  <r>
    <s v="ICDB"/>
    <s v="ICDBICDB46093.8722222222"/>
    <m/>
    <s v="gap run | NLWB_BMG | Live on ALM Core"/>
    <s v="MCPICDBICDBgap run | NLWB_BMG | Live on ALM Core"/>
    <s v="MCPICDBICDB"/>
    <x v="0"/>
    <s v="Completed"/>
    <x v="0"/>
    <x v="1050"/>
    <s v="Y"/>
    <m/>
    <m/>
    <m/>
    <n v="2602"/>
    <s v="ICDB"/>
    <s v="MCP"/>
    <s v="START gap run | NLWB_BMG | Live on ALM Core"/>
    <s v="END gap run | NLWB_BMG | Live on ALM Core"/>
    <d v="2026-03-12T20:56:00"/>
    <d v="2026-03-12T21:08:00"/>
    <d v="2026-03-12T21:08:00"/>
    <s v="NULL"/>
    <s v="Completed"/>
    <x v="306"/>
    <n v="1"/>
    <s v="gap run | NLWB_BMG | Live on ALM Core"/>
    <n v="0.2"/>
    <n v="0"/>
    <n v="0.2"/>
    <n v="0"/>
    <n v="0"/>
    <n v="0.2"/>
    <m/>
    <m/>
    <n v="0"/>
    <n v="0"/>
    <n v="0.2"/>
    <n v="0"/>
    <n v="0.2"/>
    <m/>
    <m/>
    <m/>
    <m/>
    <m/>
    <m/>
    <m/>
    <m/>
    <m/>
    <m/>
    <m/>
    <m/>
    <m/>
  </r>
  <r>
    <s v="ICDB"/>
    <s v="ICDBICDB46093.8805555556"/>
    <m/>
    <s v="gap run | NLWB_FM_Banking_books | Live on ALM Core"/>
    <s v="MCPICDBICDBgap run | NLWB_FM_Banking_books | Live on ALM Core"/>
    <s v="MCPICDBICDB"/>
    <x v="0"/>
    <s v="Completed"/>
    <x v="0"/>
    <x v="1051"/>
    <s v="Y"/>
    <m/>
    <m/>
    <m/>
    <n v="2602"/>
    <s v="ICDB"/>
    <s v="MCP"/>
    <s v="START gap run | NLWB_FM_Banking_books | Live on ALM Core"/>
    <s v="END gap run | NLWB_FM_Banking_books | Live on ALM Core"/>
    <d v="2026-03-12T21:08:00"/>
    <d v="2026-03-12T21:44:00"/>
    <d v="2026-03-12T21:44:00"/>
    <s v="NULL"/>
    <s v="Completed"/>
    <x v="306"/>
    <n v="1"/>
    <s v="gap run | NLWB_FM_Banking_books | Live on ALM Core"/>
    <n v="0.6"/>
    <n v="0.6"/>
    <n v="0"/>
    <n v="0"/>
    <n v="0.6"/>
    <n v="0.6"/>
    <m/>
    <m/>
    <n v="0.6"/>
    <n v="0"/>
    <n v="0"/>
    <n v="0.6"/>
    <n v="0.6"/>
    <m/>
    <m/>
    <m/>
    <m/>
    <m/>
    <m/>
    <m/>
    <m/>
    <m/>
    <m/>
    <m/>
    <m/>
    <m/>
  </r>
  <r>
    <s v="Planning (NII)"/>
    <s v="NLRBPlanning (NII)46093.8909722222"/>
    <m/>
    <s v="export to ara combined planning"/>
    <s v="MCPNLRBPlanning (NII)export to ara combined planning"/>
    <s v="MCPNLRBPlanning (NII)"/>
    <x v="0"/>
    <s v="Completed"/>
    <x v="0"/>
    <x v="1052"/>
    <s v="Y"/>
    <m/>
    <m/>
    <m/>
    <n v="2602"/>
    <s v="NLRB"/>
    <s v="MCP"/>
    <s v="START export to ara combined planning"/>
    <s v="END export to ara combined planning"/>
    <d v="2026-03-12T21:23:00"/>
    <d v="2026-03-12T21:25:00"/>
    <d v="2026-03-12T21:25:00"/>
    <s v="NULL"/>
    <s v="Completed"/>
    <x v="247"/>
    <n v="1"/>
    <s v="export to ara combined planning"/>
    <n v="0.03"/>
    <n v="0"/>
    <n v="0.03"/>
    <n v="0"/>
    <n v="0"/>
    <n v="0.03"/>
    <m/>
    <m/>
    <n v="0"/>
    <n v="0"/>
    <n v="0.03"/>
    <n v="0"/>
    <n v="0.03"/>
    <m/>
    <m/>
    <m/>
    <m/>
    <m/>
    <m/>
    <m/>
    <m/>
    <m/>
    <m/>
    <m/>
    <m/>
    <m/>
  </r>
  <r>
    <s v="Planning (NII)"/>
    <s v="NLRBPlanning (NII)46093.8923611111"/>
    <m/>
    <s v="planning run exports from ARA"/>
    <s v="MCPNLRBPlanning (NII)planning run exports from ARA"/>
    <s v="MCPNLRBPlanning (NII)"/>
    <x v="0"/>
    <s v="Completed"/>
    <x v="0"/>
    <x v="1053"/>
    <s v="Y"/>
    <m/>
    <m/>
    <m/>
    <n v="2602"/>
    <s v="NLRB"/>
    <s v="MCP"/>
    <s v="START planning run exports from ARA"/>
    <s v="END planning run exports from ARA"/>
    <d v="2026-03-12T21:25:00"/>
    <d v="2026-03-12T21:25:00"/>
    <d v="2026-03-12T21:29:00"/>
    <s v="NULL"/>
    <s v="Completed"/>
    <x v="247"/>
    <n v="1"/>
    <s v="planning run exports from ARA"/>
    <n v="0"/>
    <n v="0"/>
    <n v="0"/>
    <n v="0"/>
    <n v="0"/>
    <n v="0"/>
    <m/>
    <m/>
    <n v="0"/>
    <n v="0"/>
    <n v="0"/>
    <n v="0"/>
    <n v="0"/>
    <m/>
    <m/>
    <m/>
    <m/>
    <m/>
    <m/>
    <m/>
    <m/>
    <m/>
    <m/>
    <m/>
    <m/>
    <m/>
  </r>
  <r>
    <s v="CSRBB Planning"/>
    <s v="ESDBCSRBB Planning46093.8930555556"/>
    <m/>
    <s v="CSRBB Planning Run"/>
    <s v="MCPESDBCSRBB PlanningCSRBB Planning Run"/>
    <s v="MCPESDBCSRBB Planning"/>
    <x v="0"/>
    <s v="Completed"/>
    <x v="0"/>
    <x v="1054"/>
    <s v="Y"/>
    <m/>
    <m/>
    <m/>
    <n v="2602"/>
    <s v="ESDB"/>
    <s v="MCP"/>
    <s v="START CSRBB Planning Run"/>
    <s v="END CSRBB Planning Run"/>
    <d v="2026-03-12T21:26:00"/>
    <d v="2026-03-12T22:53:00"/>
    <d v="2026-03-12T22:53:00"/>
    <s v="NULL"/>
    <s v="Completed"/>
    <x v="320"/>
    <n v="1"/>
    <s v="CSRBB Planning Run"/>
    <n v="1.45"/>
    <n v="0"/>
    <n v="1.45"/>
    <n v="0"/>
    <n v="0"/>
    <n v="1.45"/>
    <m/>
    <m/>
    <n v="0"/>
    <n v="0"/>
    <n v="1.45"/>
    <n v="0"/>
    <n v="1.45"/>
    <m/>
    <m/>
    <m/>
    <m/>
    <m/>
    <m/>
    <m/>
    <m/>
    <m/>
    <m/>
    <m/>
    <m/>
    <m/>
  </r>
  <r>
    <s v="Valuation AIC"/>
    <s v="NLRBValuation AIC46093.8951388889"/>
    <m/>
    <s v="load AIC Spreads"/>
    <s v="MCPNLRBValuation AICload AIC Spreads"/>
    <s v="MCPNLRBValuation AIC"/>
    <x v="0"/>
    <s v="Completed"/>
    <x v="0"/>
    <x v="1055"/>
    <s v="Y"/>
    <m/>
    <m/>
    <m/>
    <n v="2602"/>
    <s v="NLRB"/>
    <s v="MCP"/>
    <s v="START load AIC Spreads"/>
    <s v="END load AIC Spreads"/>
    <d v="2026-03-12T21:29:00"/>
    <d v="2026-03-12T21:38:00"/>
    <d v="2026-03-12T21:38:00"/>
    <s v="NULL"/>
    <s v="Completed"/>
    <x v="321"/>
    <n v="1"/>
    <s v="load AIC Spreads"/>
    <n v="0.15"/>
    <n v="0.15"/>
    <n v="0"/>
    <n v="0"/>
    <n v="0.15"/>
    <n v="0.15"/>
    <m/>
    <m/>
    <n v="0.15"/>
    <n v="0"/>
    <n v="0"/>
    <n v="0.15"/>
    <n v="0.15"/>
    <m/>
    <m/>
    <m/>
    <m/>
    <m/>
    <m/>
    <m/>
    <m/>
    <m/>
    <m/>
    <m/>
    <m/>
    <m/>
  </r>
  <r>
    <s v="Valuation AIC"/>
    <s v="NLRBValuation AIC46093.9013888889"/>
    <m/>
    <s v="AIC portfolio valuation run"/>
    <s v="MCPNLRBValuation AICAIC portfolio valuation run"/>
    <s v="MCPNLRBValuation AIC"/>
    <x v="0"/>
    <s v="Completed"/>
    <x v="0"/>
    <x v="1056"/>
    <s v="Y"/>
    <m/>
    <m/>
    <m/>
    <n v="2602"/>
    <s v="NLRB"/>
    <s v="MCP"/>
    <s v="START AIC portfolio valuation run"/>
    <s v="END AIC portfolio valuation run"/>
    <d v="2026-03-12T21:38:00"/>
    <d v="2026-03-12T22:39:00"/>
    <d v="2026-03-13T01:52:00"/>
    <s v="NULL"/>
    <s v="Completed"/>
    <x v="321"/>
    <n v="1"/>
    <s v="AIC portfolio valuation run"/>
    <n v="1.02"/>
    <n v="1.02"/>
    <n v="0"/>
    <n v="0"/>
    <n v="1.02"/>
    <n v="1.02"/>
    <m/>
    <m/>
    <n v="1.02"/>
    <n v="0"/>
    <n v="0"/>
    <n v="1.02"/>
    <n v="1.02"/>
    <m/>
    <m/>
    <m/>
    <m/>
    <m/>
    <m/>
    <m/>
    <m/>
    <m/>
    <m/>
    <m/>
    <m/>
    <m/>
  </r>
  <r>
    <s v="ICDB"/>
    <s v="ICDBICDB46093.9055555556"/>
    <m/>
    <s v="gap run | NLWB_Trade_Finance_Services | Live on ALM Core"/>
    <s v="MCPICDBICDBgap run | NLWB_Trade_Finance_Services | Live on ALM Core"/>
    <s v="MCPICDBICDB"/>
    <x v="0"/>
    <s v="Completed"/>
    <x v="0"/>
    <x v="1057"/>
    <s v="Y"/>
    <m/>
    <m/>
    <m/>
    <n v="2602"/>
    <s v="ICDB"/>
    <s v="MCP"/>
    <s v="START gap run | NLWB_Trade_Finance_Services | Live on ALM Core"/>
    <s v="END gap run | NLWB_Trade_Finance_Services | Live on ALM Core"/>
    <d v="2026-03-12T21:44:00"/>
    <d v="2026-03-12T22:04:00"/>
    <d v="2026-03-12T22:04:00"/>
    <s v="NULL"/>
    <s v="Completed"/>
    <x v="306"/>
    <n v="1"/>
    <s v="gap run | NLWB_Trade_Finance_Services | Live on ALM Core"/>
    <n v="0.33"/>
    <n v="0"/>
    <n v="0.33"/>
    <n v="0"/>
    <n v="0"/>
    <n v="0.33"/>
    <m/>
    <m/>
    <n v="0"/>
    <n v="0"/>
    <n v="0.33"/>
    <n v="0"/>
    <n v="0.33"/>
    <m/>
    <m/>
    <m/>
    <m/>
    <m/>
    <m/>
    <m/>
    <m/>
    <m/>
    <m/>
    <m/>
    <m/>
    <m/>
  </r>
  <r>
    <s v="ICDB"/>
    <s v="ICDBICDB46093.9194444444"/>
    <m/>
    <s v="gap run | Kiev | Live on ALM Core"/>
    <s v="MCPICDBICDBgap run | Kiev | Live on ALM Core"/>
    <s v="MCPICDBICDB"/>
    <x v="0"/>
    <s v="Completed"/>
    <x v="0"/>
    <x v="1058"/>
    <s v="Y"/>
    <m/>
    <m/>
    <m/>
    <n v="2602"/>
    <s v="ICDB"/>
    <s v="MCP"/>
    <s v="START gap run | Kiev | Live on ALM Core"/>
    <s v="END gap run | Kiev | Live on ALM Core"/>
    <d v="2026-03-12T22:04:00"/>
    <d v="2026-03-12T22:16:00"/>
    <d v="2026-03-12T22:16:00"/>
    <s v="NULL"/>
    <s v="Completed"/>
    <x v="306"/>
    <n v="1"/>
    <s v="gap run | Kiev | Live on ALM Core"/>
    <n v="0.2"/>
    <n v="0"/>
    <n v="0.2"/>
    <n v="0"/>
    <n v="0"/>
    <n v="0.2"/>
    <m/>
    <m/>
    <n v="0"/>
    <n v="0"/>
    <n v="0.2"/>
    <n v="0"/>
    <n v="0.2"/>
    <m/>
    <m/>
    <m/>
    <m/>
    <m/>
    <m/>
    <m/>
    <m/>
    <m/>
    <m/>
    <m/>
    <m/>
    <m/>
  </r>
  <r>
    <s v="Planning (NII)"/>
    <s v="RODBPlanning (NII)46093.9215277778"/>
    <m/>
    <s v="MDL Processing"/>
    <s v="MCPRODBPlanning (NII)MDL Processing"/>
    <s v="MCPRODBPlanning (NII)"/>
    <x v="0"/>
    <s v="Completed"/>
    <x v="0"/>
    <x v="1059"/>
    <s v="Y"/>
    <m/>
    <m/>
    <m/>
    <n v="2602"/>
    <s v="RODB"/>
    <s v="MCP"/>
    <s v="START MDL Processing"/>
    <s v="END MDL Processing"/>
    <d v="2026-03-12T22:07:00"/>
    <d v="2026-03-12T22:30:00"/>
    <d v="2026-03-12T22:30:00"/>
    <s v="NULL"/>
    <s v="Completed"/>
    <x v="304"/>
    <n v="1"/>
    <s v="MDL Processing"/>
    <n v="0.38"/>
    <n v="0"/>
    <n v="0.38"/>
    <n v="0"/>
    <n v="0"/>
    <n v="0.38"/>
    <m/>
    <m/>
    <n v="0"/>
    <n v="0"/>
    <n v="0.38"/>
    <n v="0"/>
    <n v="0.38"/>
    <m/>
    <m/>
    <m/>
    <m/>
    <m/>
    <m/>
    <m/>
    <m/>
    <m/>
    <m/>
    <m/>
    <m/>
    <m/>
  </r>
  <r>
    <s v="Optimization"/>
    <s v="NLRB-MIDOptimization46093.9270833333"/>
    <m/>
    <s v="export to ara"/>
    <s v="MRPNLRB-MIDOptimizationexport to ara"/>
    <s v="MRPNLRB-MIDOptimization"/>
    <x v="0"/>
    <s v="Completed"/>
    <x v="0"/>
    <x v="1060"/>
    <s v="N"/>
    <m/>
    <m/>
    <m/>
    <n v="2602"/>
    <s v="NLRB-MID"/>
    <s v="MRP"/>
    <s v="START export to ara"/>
    <s v="END export to ara"/>
    <d v="2026-03-12T22:15:00"/>
    <d v="2026-03-12T22:17:00"/>
    <d v="2026-03-16T22:15:00"/>
    <s v="NULL"/>
    <s v="Completed"/>
    <x v="322"/>
    <n v="9"/>
    <s v="export to ara"/>
    <n v="0.03"/>
    <n v="0"/>
    <n v="0.03"/>
    <n v="0"/>
    <n v="0"/>
    <n v="0.03"/>
    <m/>
    <m/>
    <n v="0"/>
    <n v="0"/>
    <n v="0.03"/>
    <n v="0"/>
    <n v="0.03"/>
    <m/>
    <m/>
    <m/>
    <m/>
    <m/>
    <m/>
    <m/>
    <m/>
    <m/>
    <m/>
    <m/>
    <m/>
    <m/>
  </r>
  <r>
    <s v="ICDB"/>
    <s v="ICDBICDB46093.9277777778"/>
    <m/>
    <s v="gap run | Geneva | Other live location"/>
    <s v="MCPICDBICDBgap run | Geneva | Other live location"/>
    <s v="MCPICDBICDB"/>
    <x v="0"/>
    <s v="Completed"/>
    <x v="0"/>
    <x v="1061"/>
    <s v="Y"/>
    <m/>
    <m/>
    <m/>
    <n v="2602"/>
    <s v="ICDB"/>
    <s v="MCP"/>
    <s v="START gap run | Geneva | Other live location"/>
    <s v="END gap run | Geneva | Other live location"/>
    <d v="2026-03-12T22:16:00"/>
    <d v="2026-03-12T22:27:00"/>
    <d v="2026-03-12T22:27:00"/>
    <s v="NULL"/>
    <s v="Completed"/>
    <x v="306"/>
    <n v="1"/>
    <s v="gap run | Geneva | Other live location"/>
    <n v="0.18"/>
    <n v="0"/>
    <n v="0.18"/>
    <n v="0"/>
    <n v="0"/>
    <n v="0.18"/>
    <m/>
    <m/>
    <n v="0"/>
    <n v="0"/>
    <n v="0.18"/>
    <n v="0"/>
    <n v="0.18"/>
    <m/>
    <m/>
    <m/>
    <m/>
    <m/>
    <m/>
    <m/>
    <m/>
    <m/>
    <m/>
    <m/>
    <m/>
    <m/>
  </r>
  <r>
    <s v="ICDB"/>
    <s v="ICDBICDB46093.9354166667"/>
    <m/>
    <s v="gap run | Brussels | Live on ALM Core"/>
    <s v="MCPICDBICDBgap run | Brussels | Live on ALM Core"/>
    <s v="MCPICDBICDB"/>
    <x v="0"/>
    <s v="Completed"/>
    <x v="0"/>
    <x v="1062"/>
    <s v="Y"/>
    <m/>
    <m/>
    <m/>
    <n v="2602"/>
    <s v="ICDB"/>
    <s v="MCP"/>
    <s v="START gap run | Brussels | Live on ALM Core"/>
    <s v="END gap run | Brussels | Live on ALM Core"/>
    <d v="2026-03-12T22:27:00"/>
    <d v="2026-03-12T22:42:00"/>
    <d v="2026-03-12T22:42:00"/>
    <s v="NULL"/>
    <s v="Completed"/>
    <x v="306"/>
    <n v="1"/>
    <s v="gap run | Brussels | Live on ALM Core"/>
    <n v="0.25"/>
    <n v="0"/>
    <n v="0.25"/>
    <n v="0"/>
    <n v="0"/>
    <n v="0.25"/>
    <m/>
    <m/>
    <n v="0"/>
    <n v="0"/>
    <n v="0.25"/>
    <n v="0"/>
    <n v="0.25"/>
    <m/>
    <m/>
    <m/>
    <m/>
    <m/>
    <m/>
    <m/>
    <m/>
    <m/>
    <m/>
    <m/>
    <m/>
    <m/>
  </r>
  <r>
    <s v="Planning (NII)"/>
    <s v="RODBPlanning (NII)46093.9375"/>
    <m/>
    <s v="planning run02"/>
    <s v="MCPRODBPlanning (NII)planning run02"/>
    <s v="MCPRODBPlanning (NII)"/>
    <x v="0"/>
    <s v="Completed"/>
    <x v="0"/>
    <x v="1063"/>
    <s v="Y"/>
    <m/>
    <m/>
    <m/>
    <n v="2602"/>
    <s v="RODB"/>
    <s v="MCP"/>
    <s v="START planning run02"/>
    <s v="END planning run02"/>
    <d v="2026-03-12T22:30:00"/>
    <d v="2026-03-13T00:37:00"/>
    <d v="2026-03-13T00:37:00"/>
    <s v="NULL"/>
    <s v="Completed"/>
    <x v="304"/>
    <n v="1"/>
    <s v="planning run02"/>
    <n v="2.12"/>
    <n v="0"/>
    <n v="2.12"/>
    <n v="0"/>
    <n v="0"/>
    <n v="2.12"/>
    <m/>
    <m/>
    <n v="0"/>
    <n v="0"/>
    <n v="2.12"/>
    <n v="0"/>
    <n v="2.12"/>
    <m/>
    <m/>
    <m/>
    <m/>
    <m/>
    <m/>
    <m/>
    <m/>
    <m/>
    <m/>
    <m/>
    <m/>
    <m/>
  </r>
  <r>
    <s v="ICDB"/>
    <s v="ICDBICDB46093.9458333333"/>
    <m/>
    <s v="gap run | Belgium_FM_banking_book | Live on ALM Core"/>
    <s v="MCPICDBICDBgap run | Belgium_FM_banking_book | Live on ALM Core"/>
    <s v="MCPICDBICDB"/>
    <x v="0"/>
    <s v="Completed"/>
    <x v="0"/>
    <x v="1064"/>
    <s v="Y"/>
    <m/>
    <m/>
    <m/>
    <n v="2602"/>
    <s v="ICDB"/>
    <s v="MCP"/>
    <s v="START gap run | Belgium_FM_banking_book | Live on ALM Core"/>
    <s v="END gap run | Belgium_FM_banking_book | Live on ALM Core"/>
    <d v="2026-03-12T22:42:00"/>
    <d v="2026-03-12T22:54:00"/>
    <d v="2026-03-12T22:54:00"/>
    <s v="NULL"/>
    <s v="Completed"/>
    <x v="306"/>
    <n v="1"/>
    <s v="gap run | Belgium_FM_banking_book | Live on ALM Core"/>
    <n v="0.2"/>
    <n v="0.2"/>
    <n v="0"/>
    <n v="0"/>
    <n v="0.2"/>
    <n v="0.2"/>
    <m/>
    <m/>
    <n v="0.2"/>
    <n v="0"/>
    <n v="0"/>
    <n v="0.2"/>
    <n v="0.2"/>
    <m/>
    <m/>
    <m/>
    <m/>
    <m/>
    <m/>
    <m/>
    <m/>
    <m/>
    <m/>
    <m/>
    <m/>
    <m/>
  </r>
  <r>
    <s v="CSRBB Planning"/>
    <s v="ESDBCSRBB Planning46093.9534722222"/>
    <m/>
    <s v="export to ara"/>
    <s v="MCPESDBCSRBB Planningexport to ara"/>
    <s v="MCPESDBCSRBB Planning"/>
    <x v="0"/>
    <s v="Completed"/>
    <x v="0"/>
    <x v="1065"/>
    <s v="Y"/>
    <m/>
    <m/>
    <m/>
    <n v="2602"/>
    <s v="ESDB"/>
    <s v="MCP"/>
    <s v="START export to ara"/>
    <s v="END export to ara"/>
    <d v="2026-03-12T22:53:00"/>
    <d v="2026-03-12T22:55:00"/>
    <d v="2026-03-12T22:55:00"/>
    <s v="NULL"/>
    <s v="Completed"/>
    <x v="320"/>
    <n v="4"/>
    <s v="export to ara"/>
    <n v="0.03"/>
    <n v="0"/>
    <n v="0.03"/>
    <n v="0"/>
    <n v="0"/>
    <n v="0.03"/>
    <m/>
    <m/>
    <n v="0"/>
    <n v="0"/>
    <n v="0.03"/>
    <n v="0"/>
    <n v="0.03"/>
    <m/>
    <m/>
    <m/>
    <m/>
    <m/>
    <m/>
    <m/>
    <m/>
    <m/>
    <m/>
    <m/>
    <m/>
    <m/>
  </r>
  <r>
    <s v="ICDB"/>
    <s v="ICDBICDB46093.9541666667"/>
    <m/>
    <s v="gap run | Luxembourg | Live on ALM Core"/>
    <s v="MCPICDBICDBgap run | Luxembourg | Live on ALM Core"/>
    <s v="MCPICDBICDB"/>
    <x v="0"/>
    <s v="Completed"/>
    <x v="0"/>
    <x v="1066"/>
    <s v="Y"/>
    <m/>
    <m/>
    <m/>
    <n v="2602"/>
    <s v="ICDB"/>
    <s v="MCP"/>
    <s v="START gap run | Luxembourg | Live on ALM Core"/>
    <s v="END gap run | Luxembourg | Live on ALM Core"/>
    <d v="2026-03-12T22:54:00"/>
    <d v="2026-03-12T23:06:00"/>
    <d v="2026-03-12T23:06:00"/>
    <s v="NULL"/>
    <s v="Completed"/>
    <x v="306"/>
    <n v="1"/>
    <s v="gap run | Luxembourg | Live on ALM Core"/>
    <n v="0.2"/>
    <n v="0"/>
    <n v="0.2"/>
    <n v="0"/>
    <n v="0"/>
    <n v="0.2"/>
    <m/>
    <m/>
    <n v="0"/>
    <n v="0"/>
    <n v="0.2"/>
    <n v="0"/>
    <n v="0.2"/>
    <m/>
    <m/>
    <m/>
    <m/>
    <m/>
    <m/>
    <m/>
    <m/>
    <m/>
    <m/>
    <m/>
    <m/>
    <m/>
  </r>
  <r>
    <s v="GAP"/>
    <s v="ESDBGAP46093.9548611111"/>
    <m/>
    <s v="gap planning"/>
    <s v="MCPESDBGAPgap planning"/>
    <s v="MCPESDBGAP"/>
    <x v="1"/>
    <s v="For Rerun"/>
    <x v="0"/>
    <x v="1067"/>
    <s v="Y"/>
    <m/>
    <m/>
    <m/>
    <n v="2602"/>
    <s v="ESDB"/>
    <s v="MCP"/>
    <s v="START gap planning"/>
    <s v="NULL"/>
    <d v="2026-03-12T22:55:00"/>
    <d v="2026-03-13T02:28:00"/>
    <d v="2026-03-13T04:14:00"/>
    <s v="Exception Info: Workflow finished with errors. (line: 35)  "/>
    <s v="Failed"/>
    <x v="323"/>
    <n v="1"/>
    <s v="gap planning"/>
    <n v="3.55"/>
    <n v="3.55"/>
    <n v="0"/>
    <n v="0.23"/>
    <n v="3.78"/>
    <n v="3.78"/>
    <m/>
    <m/>
    <n v="3.55"/>
    <n v="0.23"/>
    <n v="0"/>
    <n v="3.78"/>
    <n v="3.78"/>
    <m/>
    <m/>
    <m/>
    <m/>
    <m/>
    <m/>
    <m/>
    <m/>
    <m/>
    <m/>
    <m/>
    <m/>
    <m/>
  </r>
  <r>
    <s v="ICDB"/>
    <s v="ICDBICDB46093.9625"/>
    <m/>
    <s v="BPV KR valuation | NLWB_Lending | Live on ALM Core"/>
    <s v="MCPICDBICDBBPV KR valuation | NLWB_Lending | Live on ALM Core"/>
    <s v="MCPICDBICDB"/>
    <x v="0"/>
    <s v="Completed"/>
    <x v="0"/>
    <x v="1068"/>
    <s v="Y"/>
    <m/>
    <m/>
    <m/>
    <n v="2602"/>
    <s v="ICDB"/>
    <s v="MCP"/>
    <s v="START BPV KR valuation | NLWB_Lending | Live on ALM Core"/>
    <s v="END BPV KR valuation | NLWB_Lending | Live on ALM Core"/>
    <d v="2026-03-12T23:06:00"/>
    <d v="2026-03-12T23:18:00"/>
    <d v="2026-03-12T23:18:00"/>
    <s v="NULL"/>
    <s v="Completed"/>
    <x v="306"/>
    <n v="1"/>
    <s v="BPV KR valuation | NLWB_Lending | Live on ALM Core"/>
    <n v="0.2"/>
    <n v="0"/>
    <n v="0.2"/>
    <n v="0"/>
    <n v="0"/>
    <n v="0.2"/>
    <m/>
    <m/>
    <n v="0"/>
    <n v="0"/>
    <n v="0.2"/>
    <n v="0"/>
    <n v="0.2"/>
    <m/>
    <m/>
    <m/>
    <m/>
    <m/>
    <m/>
    <m/>
    <m/>
    <m/>
    <m/>
    <m/>
    <m/>
    <m/>
  </r>
  <r>
    <s v="ICDB"/>
    <s v="ICDBICDB46093.9708333333"/>
    <m/>
    <s v="Super Light Maintenance"/>
    <s v="MCPICDBICDBSuper Light Maintenance"/>
    <s v="MCPICDBICDB"/>
    <x v="0"/>
    <s v="Completed"/>
    <x v="0"/>
    <x v="1069"/>
    <s v="Y"/>
    <m/>
    <m/>
    <m/>
    <n v="2602"/>
    <s v="ICDB"/>
    <s v="MCP"/>
    <s v="START Super Light Maintenance"/>
    <s v="END Super Light Maintenance"/>
    <d v="2026-03-12T23:18:00"/>
    <d v="2026-03-12T23:24:00"/>
    <d v="2026-03-12T23:24:00"/>
    <s v="NULL"/>
    <s v="Completed"/>
    <x v="306"/>
    <n v="33"/>
    <s v="Super Light Maintenance"/>
    <n v="0.1"/>
    <n v="0"/>
    <n v="0.1"/>
    <n v="0"/>
    <n v="0"/>
    <n v="0.1"/>
    <m/>
    <m/>
    <n v="0"/>
    <n v="0"/>
    <n v="0.1"/>
    <n v="0"/>
    <n v="0.1"/>
    <m/>
    <m/>
    <m/>
    <m/>
    <m/>
    <m/>
    <m/>
    <m/>
    <m/>
    <m/>
    <m/>
    <m/>
    <m/>
  </r>
  <r>
    <s v="ICDB"/>
    <s v="ICDBICDB46093.975"/>
    <m/>
    <s v="BPV KR valuation | London | Live on ALM Core"/>
    <s v="MCPICDBICDBBPV KR valuation | London | Live on ALM Core"/>
    <s v="MCPICDBICDB"/>
    <x v="0"/>
    <s v="Completed"/>
    <x v="0"/>
    <x v="1070"/>
    <s v="Y"/>
    <m/>
    <m/>
    <m/>
    <n v="2602"/>
    <s v="ICDB"/>
    <s v="MCP"/>
    <s v="START BPV KR valuation | London | Live on ALM Core"/>
    <s v="END BPV KR valuation | London | Live on ALM Core"/>
    <d v="2026-03-12T23:24:00"/>
    <d v="2026-03-12T23:34:00"/>
    <d v="2026-03-12T23:34:00"/>
    <s v="NULL"/>
    <s v="Completed"/>
    <x v="306"/>
    <n v="1"/>
    <s v="BPV KR valuation | London | Live on ALM Core"/>
    <n v="0.17"/>
    <n v="0.17"/>
    <n v="0"/>
    <n v="0"/>
    <n v="0.17"/>
    <n v="0.17"/>
    <m/>
    <m/>
    <n v="0.17"/>
    <n v="0"/>
    <n v="0"/>
    <n v="0.17"/>
    <n v="0.17"/>
    <m/>
    <m/>
    <m/>
    <m/>
    <m/>
    <m/>
    <m/>
    <m/>
    <m/>
    <m/>
    <m/>
    <m/>
    <m/>
  </r>
  <r>
    <s v="ICDB"/>
    <s v="ICDBICDB46093.9819444444"/>
    <m/>
    <s v="Super Light Maintenance"/>
    <s v="MCPICDBICDBSuper Light Maintenance"/>
    <s v="MCPICDBICDB"/>
    <x v="0"/>
    <s v="Completed"/>
    <x v="0"/>
    <x v="1071"/>
    <s v="Y"/>
    <m/>
    <m/>
    <m/>
    <n v="2602"/>
    <s v="ICDB"/>
    <s v="MCP"/>
    <s v="START Super Light Maintenance"/>
    <s v="END Super Light Maintenance"/>
    <d v="2026-03-12T23:34:00"/>
    <d v="2026-03-12T23:40:00"/>
    <d v="2026-03-12T23:40:00"/>
    <s v="NULL"/>
    <s v="Completed"/>
    <x v="306"/>
    <n v="34"/>
    <s v="Super Light Maintenance"/>
    <n v="0.1"/>
    <n v="0"/>
    <n v="0.1"/>
    <n v="0"/>
    <n v="0"/>
    <n v="0.1"/>
    <m/>
    <m/>
    <n v="0"/>
    <n v="0"/>
    <n v="0.1"/>
    <n v="0"/>
    <n v="0.1"/>
    <m/>
    <m/>
    <m/>
    <m/>
    <m/>
    <m/>
    <m/>
    <m/>
    <m/>
    <m/>
    <m/>
    <m/>
    <m/>
  </r>
  <r>
    <s v="ICDB"/>
    <s v="ICDBICDB46093.9861111111"/>
    <m/>
    <s v="BPV KR valuation | Dublin | Live on ALM Core"/>
    <s v="MCPICDBICDBBPV KR valuation | Dublin | Live on ALM Core"/>
    <s v="MCPICDBICDB"/>
    <x v="0"/>
    <s v="Completed"/>
    <x v="0"/>
    <x v="1072"/>
    <s v="Y"/>
    <m/>
    <m/>
    <m/>
    <n v="2602"/>
    <s v="ICDB"/>
    <s v="MCP"/>
    <s v="START BPV KR valuation | Dublin | Live on ALM Core"/>
    <s v="END BPV KR valuation | Dublin | Live on ALM Core"/>
    <d v="2026-03-12T23:40:00"/>
    <d v="2026-03-12T23:50:00"/>
    <d v="2026-03-12T23:50:00"/>
    <s v="NULL"/>
    <s v="Completed"/>
    <x v="306"/>
    <n v="1"/>
    <s v="BPV KR valuation | Dublin | Live on ALM Core"/>
    <n v="0.17"/>
    <n v="0"/>
    <n v="0.17"/>
    <n v="0"/>
    <n v="0"/>
    <n v="0.17"/>
    <m/>
    <m/>
    <n v="0"/>
    <n v="0"/>
    <n v="0.17"/>
    <n v="0"/>
    <n v="0.17"/>
    <m/>
    <m/>
    <m/>
    <m/>
    <m/>
    <m/>
    <m/>
    <m/>
    <m/>
    <m/>
    <m/>
    <m/>
    <m/>
  </r>
  <r>
    <s v="ICDB"/>
    <s v="ICDBICDB46093.9930555556"/>
    <m/>
    <s v="Super Light Maintenance"/>
    <s v="MCPICDBICDBSuper Light Maintenance"/>
    <s v="MCPICDBICDB"/>
    <x v="0"/>
    <s v="Completed"/>
    <x v="0"/>
    <x v="1073"/>
    <s v="Y"/>
    <m/>
    <m/>
    <m/>
    <n v="2602"/>
    <s v="ICDB"/>
    <s v="MCP"/>
    <s v="START Super Light Maintenance"/>
    <s v="END Super Light Maintenance"/>
    <d v="2026-03-12T23:50:00"/>
    <d v="2026-03-12T23:55:00"/>
    <d v="2026-03-12T23:55:00"/>
    <s v="NULL"/>
    <s v="Completed"/>
    <x v="306"/>
    <n v="35"/>
    <s v="Super Light Maintenance"/>
    <n v="0.08"/>
    <n v="0"/>
    <n v="0.08"/>
    <n v="0"/>
    <n v="0"/>
    <n v="0.08"/>
    <m/>
    <m/>
    <n v="0"/>
    <n v="0"/>
    <n v="0.08"/>
    <n v="0"/>
    <n v="0.08"/>
    <m/>
    <m/>
    <m/>
    <m/>
    <m/>
    <m/>
    <m/>
    <m/>
    <m/>
    <m/>
    <m/>
    <m/>
    <m/>
  </r>
  <r>
    <s v="ICDB"/>
    <s v="ICDBICDB46093.9965277778"/>
    <m/>
    <s v="BPV KR valuation | false | Live on ALM Core"/>
    <s v="MCPICDBICDBBPV KR valuation | false | Live on ALM Core"/>
    <s v="MCPICDBICDB"/>
    <x v="0"/>
    <s v="Completed"/>
    <x v="0"/>
    <x v="1074"/>
    <s v="Y"/>
    <m/>
    <m/>
    <m/>
    <n v="2602"/>
    <s v="ICDB"/>
    <s v="MCP"/>
    <s v="START BPV KR valuation | false | Live on ALM Core"/>
    <s v="END BPV KR valuation | false | Live on ALM Core"/>
    <d v="2026-03-12T23:55:00"/>
    <d v="2026-03-13T00:09:00"/>
    <d v="2026-03-13T00:09:00"/>
    <s v="NULL"/>
    <s v="Completed"/>
    <x v="306"/>
    <n v="1"/>
    <s v="BPV KR valuation | false | Live on ALM Core"/>
    <n v="0.23"/>
    <n v="0.23"/>
    <n v="0"/>
    <n v="0"/>
    <n v="0.23"/>
    <n v="0.23"/>
    <m/>
    <m/>
    <n v="0.23"/>
    <n v="0"/>
    <n v="0"/>
    <n v="0.23"/>
    <n v="0.23"/>
    <m/>
    <m/>
    <m/>
    <m/>
    <m/>
    <m/>
    <m/>
    <m/>
    <m/>
    <m/>
    <m/>
    <m/>
    <m/>
  </r>
  <r>
    <s v="ICDB"/>
    <s v="ICDBICDB46094.00625"/>
    <m/>
    <s v="Super Light Maintenance"/>
    <s v="MCPICDBICDBSuper Light Maintenance"/>
    <s v="MCPICDBICDB"/>
    <x v="0"/>
    <s v="Completed"/>
    <x v="0"/>
    <x v="1075"/>
    <s v="Y"/>
    <m/>
    <m/>
    <m/>
    <n v="2602"/>
    <s v="ICDB"/>
    <s v="MCP"/>
    <s v="START Super Light Maintenance"/>
    <s v="END Super Light Maintenance"/>
    <d v="2026-03-13T00:09:00"/>
    <d v="2026-03-13T00:16:00"/>
    <d v="2026-03-13T00:16:00"/>
    <s v="NULL"/>
    <s v="Completed"/>
    <x v="306"/>
    <n v="36"/>
    <s v="Super Light Maintenance"/>
    <n v="0.12"/>
    <n v="0"/>
    <n v="0.12"/>
    <n v="0"/>
    <n v="0"/>
    <n v="0.12"/>
    <m/>
    <m/>
    <n v="0"/>
    <n v="0"/>
    <n v="0.12"/>
    <n v="0"/>
    <n v="0.12"/>
    <m/>
    <m/>
    <m/>
    <m/>
    <m/>
    <m/>
    <m/>
    <m/>
    <m/>
    <m/>
    <m/>
    <m/>
    <m/>
  </r>
  <r>
    <s v="ICDB"/>
    <s v="ICDBICDB46094.0111111111"/>
    <m/>
    <s v="BPV KR valuation | Hong_Kong | Live on ALM Core"/>
    <s v="MCPICDBICDBBPV KR valuation | Hong_Kong | Live on ALM Core"/>
    <s v="MCPICDBICDB"/>
    <x v="0"/>
    <s v="Completed"/>
    <x v="0"/>
    <x v="1076"/>
    <s v="Y"/>
    <m/>
    <m/>
    <m/>
    <n v="2602"/>
    <s v="ICDB"/>
    <s v="MCP"/>
    <s v="START BPV KR valuation | Hong_Kong | Live on ALM Core"/>
    <s v="END BPV KR valuation | Hong_Kong | Live on ALM Core"/>
    <d v="2026-03-13T00:16:00"/>
    <d v="2026-03-13T00:36:00"/>
    <d v="2026-03-13T00:36:00"/>
    <s v="NULL"/>
    <s v="Completed"/>
    <x v="306"/>
    <n v="1"/>
    <s v="BPV KR valuation | Hong_Kong | Live on ALM Core"/>
    <n v="0.33"/>
    <n v="0.33"/>
    <n v="0"/>
    <n v="0"/>
    <n v="0.33"/>
    <n v="0.33"/>
    <m/>
    <m/>
    <n v="0.33"/>
    <n v="0"/>
    <n v="0"/>
    <n v="0.33"/>
    <n v="0.33"/>
    <m/>
    <m/>
    <m/>
    <m/>
    <m/>
    <m/>
    <m/>
    <m/>
    <m/>
    <m/>
    <m/>
    <m/>
    <m/>
  </r>
  <r>
    <s v="ICDB"/>
    <s v="ICDBICDB46094.025"/>
    <m/>
    <s v="Super Light Maintenance"/>
    <s v="MCPICDBICDBSuper Light Maintenance"/>
    <s v="MCPICDBICDB"/>
    <x v="0"/>
    <s v="Completed"/>
    <x v="0"/>
    <x v="1077"/>
    <s v="Y"/>
    <m/>
    <m/>
    <m/>
    <n v="2602"/>
    <s v="ICDB"/>
    <s v="MCP"/>
    <s v="START Super Light Maintenance"/>
    <s v="END Super Light Maintenance"/>
    <d v="2026-03-13T00:36:00"/>
    <d v="2026-03-13T00:41:00"/>
    <d v="2026-03-13T00:41:00"/>
    <s v="NULL"/>
    <s v="Completed"/>
    <x v="306"/>
    <n v="37"/>
    <s v="Super Light Maintenance"/>
    <n v="0.08"/>
    <n v="0"/>
    <n v="0.08"/>
    <n v="0"/>
    <n v="0"/>
    <n v="0.08"/>
    <m/>
    <m/>
    <n v="0"/>
    <n v="0"/>
    <n v="0.08"/>
    <n v="0"/>
    <n v="0.08"/>
    <m/>
    <m/>
    <m/>
    <m/>
    <m/>
    <m/>
    <m/>
    <m/>
    <m/>
    <m/>
    <m/>
    <m/>
    <m/>
  </r>
  <r>
    <s v="Planning (NII)"/>
    <s v="RODBPlanning (NII)46094.0256944444"/>
    <m/>
    <s v="export to ara"/>
    <s v="MCPRODBPlanning (NII)export to ara"/>
    <s v="MCPRODBPlanning (NII)"/>
    <x v="0"/>
    <s v="Completed"/>
    <x v="0"/>
    <x v="1078"/>
    <s v="Y"/>
    <m/>
    <m/>
    <m/>
    <n v="2602"/>
    <s v="RODB"/>
    <s v="MCP"/>
    <s v="START export to ara"/>
    <s v="END export to ara"/>
    <d v="2026-03-13T00:37:00"/>
    <d v="2026-03-13T00:37:00"/>
    <d v="2026-03-13T00:37:00"/>
    <s v="NULL"/>
    <s v="Completed"/>
    <x v="304"/>
    <n v="2"/>
    <s v="export to ara"/>
    <n v="0"/>
    <n v="0"/>
    <n v="0"/>
    <n v="0"/>
    <n v="0"/>
    <n v="0"/>
    <m/>
    <m/>
    <n v="0"/>
    <n v="0"/>
    <n v="0"/>
    <n v="0"/>
    <n v="0"/>
    <m/>
    <m/>
    <m/>
    <m/>
    <m/>
    <m/>
    <m/>
    <m/>
    <m/>
    <m/>
    <m/>
    <m/>
    <m/>
  </r>
  <r>
    <s v="Planning (NII)"/>
    <s v="RODBPlanning (NII)46094.0256944444"/>
    <m/>
    <s v="planning run exports"/>
    <s v="MCPRODBPlanning (NII)planning run exports"/>
    <s v="MCPRODBPlanning (NII)"/>
    <x v="0"/>
    <s v="Completed"/>
    <x v="0"/>
    <x v="1079"/>
    <s v="Y"/>
    <m/>
    <m/>
    <m/>
    <n v="2602"/>
    <s v="RODB"/>
    <s v="MCP"/>
    <s v="START planning run exports"/>
    <s v="END planning run exports"/>
    <d v="2026-03-13T00:37:00"/>
    <d v="2026-03-13T01:28:00"/>
    <d v="2026-03-13T08:19:00"/>
    <s v="NULL"/>
    <s v="Completed"/>
    <x v="304"/>
    <n v="1"/>
    <s v="planning run exports"/>
    <n v="0.85"/>
    <n v="0"/>
    <n v="0.85"/>
    <n v="0"/>
    <n v="0"/>
    <n v="0.85"/>
    <m/>
    <m/>
    <n v="0"/>
    <n v="0"/>
    <n v="0.85"/>
    <n v="0"/>
    <n v="0.85"/>
    <m/>
    <m/>
    <m/>
    <m/>
    <m/>
    <m/>
    <m/>
    <m/>
    <m/>
    <m/>
    <m/>
    <m/>
    <m/>
  </r>
  <r>
    <s v="ICDB"/>
    <s v="ICDBICDB46094.0284722222"/>
    <m/>
    <s v="BPV KR valuation | Sofia | Live on ALM Core"/>
    <s v="MCPICDBICDBBPV KR valuation | Sofia | Live on ALM Core"/>
    <s v="MCPICDBICDB"/>
    <x v="0"/>
    <s v="Completed"/>
    <x v="0"/>
    <x v="1080"/>
    <s v="Y"/>
    <m/>
    <m/>
    <m/>
    <n v="2602"/>
    <s v="ICDB"/>
    <s v="MCP"/>
    <s v="START BPV KR valuation | Sofia | Live on ALM Core"/>
    <s v="END BPV KR valuation | Sofia | Live on ALM Core"/>
    <d v="2026-03-13T00:41:00"/>
    <d v="2026-03-13T00:47:00"/>
    <d v="2026-03-13T00:47:00"/>
    <s v="NULL"/>
    <s v="Completed"/>
    <x v="306"/>
    <n v="1"/>
    <s v="BPV KR valuation | Sofia | Live on ALM Core"/>
    <n v="0.1"/>
    <n v="0.1"/>
    <n v="0"/>
    <n v="0"/>
    <n v="0.1"/>
    <n v="0.1"/>
    <m/>
    <m/>
    <n v="0.1"/>
    <n v="0"/>
    <n v="0"/>
    <n v="0.1"/>
    <n v="0.1"/>
    <m/>
    <m/>
    <m/>
    <m/>
    <m/>
    <m/>
    <m/>
    <m/>
    <m/>
    <m/>
    <m/>
    <m/>
    <m/>
  </r>
  <r>
    <s v="ICDB"/>
    <s v="ICDBICDB46094.0326388889"/>
    <m/>
    <s v="Super Light Maintenance"/>
    <s v="MCPICDBICDBSuper Light Maintenance"/>
    <s v="MCPICDBICDB"/>
    <x v="0"/>
    <s v="Completed"/>
    <x v="0"/>
    <x v="1081"/>
    <s v="Y"/>
    <m/>
    <m/>
    <m/>
    <n v="2602"/>
    <s v="ICDB"/>
    <s v="MCP"/>
    <s v="START Super Light Maintenance"/>
    <s v="END Super Light Maintenance"/>
    <d v="2026-03-13T00:47:00"/>
    <d v="2026-03-13T00:51:00"/>
    <d v="2026-03-13T00:51:00"/>
    <s v="NULL"/>
    <s v="Completed"/>
    <x v="306"/>
    <n v="38"/>
    <s v="Super Light Maintenance"/>
    <n v="7.0000000000000007E-2"/>
    <n v="0"/>
    <n v="7.0000000000000007E-2"/>
    <n v="0"/>
    <n v="0"/>
    <n v="7.0000000000000007E-2"/>
    <m/>
    <m/>
    <n v="0"/>
    <n v="0"/>
    <n v="7.0000000000000007E-2"/>
    <n v="0"/>
    <n v="7.0000000000000007E-2"/>
    <m/>
    <m/>
    <m/>
    <m/>
    <m/>
    <m/>
    <m/>
    <m/>
    <m/>
    <m/>
    <m/>
    <m/>
    <m/>
  </r>
  <r>
    <s v="ICDB"/>
    <s v="ICDBICDB46094.0354166667"/>
    <m/>
    <s v="BPV KR valuation | Vienna | Live on ALM Core"/>
    <s v="MCPICDBICDBBPV KR valuation | Vienna | Live on ALM Core"/>
    <s v="MCPICDBICDB"/>
    <x v="0"/>
    <s v="Completed"/>
    <x v="0"/>
    <x v="1082"/>
    <s v="Y"/>
    <m/>
    <m/>
    <m/>
    <n v="2602"/>
    <s v="ICDB"/>
    <s v="MCP"/>
    <s v="START BPV KR valuation | Vienna | Live on ALM Core"/>
    <s v="END BPV KR valuation | Vienna | Live on ALM Core"/>
    <d v="2026-03-13T00:51:00"/>
    <d v="2026-03-13T00:57:00"/>
    <d v="2026-03-13T00:57:00"/>
    <s v="NULL"/>
    <s v="Completed"/>
    <x v="306"/>
    <n v="1"/>
    <s v="BPV KR valuation | Vienna | Live on ALM Core"/>
    <n v="0.1"/>
    <n v="0"/>
    <n v="0.1"/>
    <n v="0"/>
    <n v="0"/>
    <n v="0.1"/>
    <m/>
    <m/>
    <n v="0"/>
    <n v="0"/>
    <n v="0.1"/>
    <n v="0"/>
    <n v="0.1"/>
    <m/>
    <m/>
    <m/>
    <m/>
    <m/>
    <m/>
    <m/>
    <m/>
    <m/>
    <m/>
    <m/>
    <m/>
    <m/>
  </r>
  <r>
    <s v="ICDB"/>
    <s v="ICDBICDB46094.0395833333"/>
    <m/>
    <s v="Super Light Maintenance"/>
    <s v="MCPICDBICDBSuper Light Maintenance"/>
    <s v="MCPICDBICDB"/>
    <x v="0"/>
    <s v="Completed"/>
    <x v="0"/>
    <x v="1083"/>
    <s v="Y"/>
    <m/>
    <m/>
    <m/>
    <n v="2602"/>
    <s v="ICDB"/>
    <s v="MCP"/>
    <s v="START Super Light Maintenance"/>
    <s v="END Super Light Maintenance"/>
    <d v="2026-03-13T00:57:00"/>
    <d v="2026-03-13T01:00:00"/>
    <d v="2026-03-13T01:00:00"/>
    <s v="NULL"/>
    <s v="Completed"/>
    <x v="306"/>
    <n v="39"/>
    <s v="Super Light Maintenance"/>
    <n v="0.05"/>
    <n v="0"/>
    <n v="0.05"/>
    <n v="0"/>
    <n v="0"/>
    <n v="0.05"/>
    <m/>
    <m/>
    <n v="0"/>
    <n v="0"/>
    <n v="0.05"/>
    <n v="0"/>
    <n v="0.05"/>
    <m/>
    <m/>
    <m/>
    <m/>
    <m/>
    <m/>
    <m/>
    <m/>
    <m/>
    <m/>
    <m/>
    <m/>
    <m/>
  </r>
  <r>
    <s v="ICDB"/>
    <s v="ICDBICDB46094.0416666667"/>
    <m/>
    <s v="BPV KR valuation | Prague | Live on ALM Core"/>
    <s v="MCPICDBICDBBPV KR valuation | Prague | Live on ALM Core"/>
    <s v="MCPICDBICDB"/>
    <x v="0"/>
    <s v="Completed"/>
    <x v="0"/>
    <x v="1084"/>
    <s v="Y"/>
    <m/>
    <m/>
    <m/>
    <n v="2602"/>
    <s v="ICDB"/>
    <s v="MCP"/>
    <s v="START BPV KR valuation | Prague | Live on ALM Core"/>
    <s v="END BPV KR valuation | Prague | Live on ALM Core"/>
    <d v="2026-03-13T01:00:00"/>
    <d v="2026-03-13T01:16:00"/>
    <d v="2026-03-13T01:16:00"/>
    <s v="NULL"/>
    <s v="Completed"/>
    <x v="306"/>
    <n v="1"/>
    <s v="BPV KR valuation | Prague | Live on ALM Core"/>
    <n v="0.27"/>
    <n v="0.27"/>
    <n v="0"/>
    <n v="0"/>
    <n v="0.27"/>
    <n v="0.27"/>
    <m/>
    <m/>
    <n v="0.27"/>
    <n v="0"/>
    <n v="0"/>
    <n v="0.27"/>
    <n v="0.27"/>
    <m/>
    <m/>
    <m/>
    <m/>
    <m/>
    <m/>
    <m/>
    <m/>
    <m/>
    <m/>
    <m/>
    <m/>
    <m/>
  </r>
  <r>
    <s v="ICDB"/>
    <s v="ICDBICDB46094.0527777778"/>
    <m/>
    <s v="Super Light Maintenance"/>
    <s v="MCPICDBICDBSuper Light Maintenance"/>
    <s v="MCPICDBICDB"/>
    <x v="0"/>
    <s v="Completed"/>
    <x v="0"/>
    <x v="1085"/>
    <s v="Y"/>
    <m/>
    <m/>
    <m/>
    <n v="2602"/>
    <s v="ICDB"/>
    <s v="MCP"/>
    <s v="START Super Light Maintenance"/>
    <s v="END Super Light Maintenance"/>
    <d v="2026-03-13T01:16:00"/>
    <d v="2026-03-13T01:22:00"/>
    <d v="2026-03-13T01:22:00"/>
    <s v="NULL"/>
    <s v="Completed"/>
    <x v="306"/>
    <n v="40"/>
    <s v="Super Light Maintenance"/>
    <n v="0.1"/>
    <n v="0"/>
    <n v="0.1"/>
    <n v="0"/>
    <n v="0"/>
    <n v="0.1"/>
    <m/>
    <m/>
    <n v="0"/>
    <n v="0"/>
    <n v="0.1"/>
    <n v="0"/>
    <n v="0.1"/>
    <m/>
    <m/>
    <m/>
    <m/>
    <m/>
    <m/>
    <m/>
    <m/>
    <m/>
    <m/>
    <m/>
    <m/>
    <m/>
  </r>
  <r>
    <s v="ICDB"/>
    <s v="ICDBICDB46094.0569444444"/>
    <m/>
    <s v="BPV KR valuation | Beijing | Non-live location"/>
    <s v="MCPICDBICDBBPV KR valuation | Beijing | Non-live location"/>
    <s v="MCPICDBICDB"/>
    <x v="0"/>
    <s v="Completed"/>
    <x v="0"/>
    <x v="1086"/>
    <s v="Y"/>
    <m/>
    <m/>
    <m/>
    <n v="2602"/>
    <s v="ICDB"/>
    <s v="MCP"/>
    <s v="START BPV KR valuation | Beijing | Non-live location"/>
    <s v="END BPV KR valuation | Beijing | Non-live location"/>
    <d v="2026-03-13T01:22:00"/>
    <d v="2026-03-13T01:26:00"/>
    <d v="2026-03-13T01:26:00"/>
    <s v="NULL"/>
    <s v="Completed"/>
    <x v="306"/>
    <n v="1"/>
    <s v="BPV KR valuation | Beijing | Non-live location"/>
    <n v="7.0000000000000007E-2"/>
    <n v="7.0000000000000007E-2"/>
    <n v="0"/>
    <n v="0"/>
    <n v="7.0000000000000007E-2"/>
    <n v="7.0000000000000007E-2"/>
    <m/>
    <m/>
    <n v="7.0000000000000007E-2"/>
    <n v="0"/>
    <n v="0"/>
    <n v="7.0000000000000007E-2"/>
    <n v="7.0000000000000007E-2"/>
    <m/>
    <m/>
    <m/>
    <m/>
    <m/>
    <m/>
    <m/>
    <m/>
    <m/>
    <m/>
    <m/>
    <m/>
    <m/>
  </r>
  <r>
    <s v="ICDB"/>
    <s v="ICDBICDB46094.0597222222"/>
    <m/>
    <s v="Super Light Maintenance"/>
    <s v="MCPICDBICDBSuper Light Maintenance"/>
    <s v="MCPICDBICDB"/>
    <x v="0"/>
    <s v="Completed"/>
    <x v="0"/>
    <x v="1087"/>
    <s v="Y"/>
    <m/>
    <m/>
    <m/>
    <n v="2602"/>
    <s v="ICDB"/>
    <s v="MCP"/>
    <s v="START Super Light Maintenance"/>
    <s v="END Super Light Maintenance"/>
    <d v="2026-03-13T01:26:00"/>
    <d v="2026-03-13T01:30:00"/>
    <d v="2026-03-13T01:30:00"/>
    <s v="NULL"/>
    <s v="Completed"/>
    <x v="306"/>
    <n v="41"/>
    <s v="Super Light Maintenance"/>
    <n v="7.0000000000000007E-2"/>
    <n v="0"/>
    <n v="7.0000000000000007E-2"/>
    <n v="0"/>
    <n v="0"/>
    <n v="7.0000000000000007E-2"/>
    <m/>
    <m/>
    <n v="0"/>
    <n v="0"/>
    <n v="7.0000000000000007E-2"/>
    <n v="0"/>
    <n v="7.0000000000000007E-2"/>
    <m/>
    <m/>
    <m/>
    <m/>
    <m/>
    <m/>
    <m/>
    <m/>
    <m/>
    <m/>
    <m/>
    <m/>
    <m/>
  </r>
  <r>
    <s v="ICDB"/>
    <s v="ICDBICDB46094.0625"/>
    <m/>
    <s v="BPV KR valuation | Shanghai | Non-live location"/>
    <s v="MCPICDBICDBBPV KR valuation | Shanghai | Non-live location"/>
    <s v="MCPICDBICDB"/>
    <x v="0"/>
    <s v="Completed"/>
    <x v="0"/>
    <x v="1088"/>
    <s v="Y"/>
    <m/>
    <m/>
    <m/>
    <n v="2602"/>
    <s v="ICDB"/>
    <s v="MCP"/>
    <s v="START BPV KR valuation | Shanghai | Non-live location"/>
    <s v="END BPV KR valuation | Shanghai | Non-live location"/>
    <d v="2026-03-13T01:30:00"/>
    <d v="2026-03-13T01:36:00"/>
    <d v="2026-03-13T01:36:00"/>
    <s v="NULL"/>
    <s v="Completed"/>
    <x v="306"/>
    <n v="1"/>
    <s v="BPV KR valuation | Shanghai | Non-live location"/>
    <n v="0.1"/>
    <n v="0.1"/>
    <n v="0"/>
    <n v="0"/>
    <n v="0.1"/>
    <n v="0.1"/>
    <m/>
    <m/>
    <n v="0.1"/>
    <n v="0"/>
    <n v="0"/>
    <n v="0.1"/>
    <n v="0.1"/>
    <m/>
    <m/>
    <m/>
    <m/>
    <m/>
    <m/>
    <m/>
    <m/>
    <m/>
    <m/>
    <m/>
    <m/>
    <m/>
  </r>
  <r>
    <s v="ICDB"/>
    <s v="ICDBICDB46094.0666666667"/>
    <m/>
    <s v="Super Light Maintenance"/>
    <s v="MCPICDBICDBSuper Light Maintenance"/>
    <s v="MCPICDBICDB"/>
    <x v="0"/>
    <s v="Completed"/>
    <x v="0"/>
    <x v="1089"/>
    <s v="Y"/>
    <m/>
    <m/>
    <m/>
    <n v="2602"/>
    <s v="ICDB"/>
    <s v="MCP"/>
    <s v="START Super Light Maintenance"/>
    <s v="END Super Light Maintenance"/>
    <d v="2026-03-13T01:36:00"/>
    <d v="2026-03-13T01:40:00"/>
    <d v="2026-03-13T01:40:00"/>
    <s v="NULL"/>
    <s v="Completed"/>
    <x v="306"/>
    <n v="42"/>
    <s v="Super Light Maintenance"/>
    <n v="7.0000000000000007E-2"/>
    <n v="0"/>
    <n v="7.0000000000000007E-2"/>
    <n v="0"/>
    <n v="0"/>
    <n v="7.0000000000000007E-2"/>
    <m/>
    <m/>
    <n v="0"/>
    <n v="0"/>
    <n v="7.0000000000000007E-2"/>
    <n v="0"/>
    <n v="7.0000000000000007E-2"/>
    <m/>
    <m/>
    <m/>
    <m/>
    <m/>
    <m/>
    <m/>
    <m/>
    <m/>
    <m/>
    <m/>
    <m/>
    <m/>
  </r>
  <r>
    <s v="ICDB"/>
    <s v="ICDBICDB46094.0694444444"/>
    <m/>
    <s v="BPV KR valuation | Budapest | Live on ALM Core"/>
    <s v="MCPICDBICDBBPV KR valuation | Budapest | Live on ALM Core"/>
    <s v="MCPICDBICDB"/>
    <x v="0"/>
    <s v="Completed"/>
    <x v="0"/>
    <x v="1090"/>
    <s v="Y"/>
    <m/>
    <m/>
    <m/>
    <n v="2602"/>
    <s v="ICDB"/>
    <s v="MCP"/>
    <s v="START BPV KR valuation | Budapest | Live on ALM Core"/>
    <s v="END BPV KR valuation | Budapest | Live on ALM Core"/>
    <d v="2026-03-13T01:40:00"/>
    <d v="2026-03-13T01:55:00"/>
    <d v="2026-03-13T01:55:00"/>
    <s v="NULL"/>
    <s v="Completed"/>
    <x v="306"/>
    <n v="1"/>
    <s v="BPV KR valuation | Budapest | Live on ALM Core"/>
    <n v="0.25"/>
    <n v="0.25"/>
    <n v="0"/>
    <n v="0"/>
    <n v="0.25"/>
    <n v="0.25"/>
    <m/>
    <m/>
    <n v="0.25"/>
    <n v="0"/>
    <n v="0"/>
    <n v="0.25"/>
    <n v="0.25"/>
    <m/>
    <m/>
    <m/>
    <m/>
    <m/>
    <m/>
    <m/>
    <m/>
    <m/>
    <m/>
    <m/>
    <m/>
    <m/>
  </r>
  <r>
    <s v="Load to ARA"/>
    <s v="NLRBLoad to ARA46094.0777777778"/>
    <m/>
    <s v="export to ara ACC"/>
    <s v="MCPNLRBLoad to ARAexport to ara ACC"/>
    <s v="MCPNLRBLoad to ARA"/>
    <x v="0"/>
    <s v="Completed"/>
    <x v="0"/>
    <x v="1091"/>
    <s v="N"/>
    <m/>
    <m/>
    <m/>
    <n v="2602"/>
    <s v="NLRB"/>
    <s v="MCP"/>
    <s v="START export to ara ACC"/>
    <s v="END export to ara ACC"/>
    <d v="2026-03-13T01:52:00"/>
    <d v="2026-03-13T01:52:00"/>
    <d v="2026-03-13T01:53:00"/>
    <s v="NULL"/>
    <s v="Completed"/>
    <x v="236"/>
    <n v="3"/>
    <s v="export to ara ACC"/>
    <n v="0"/>
    <n v="0"/>
    <n v="0"/>
    <n v="0"/>
    <n v="0"/>
    <n v="0"/>
    <m/>
    <m/>
    <n v="0"/>
    <n v="0"/>
    <n v="0"/>
    <n v="0"/>
    <n v="0"/>
    <m/>
    <m/>
    <m/>
    <m/>
    <m/>
    <m/>
    <m/>
    <m/>
    <m/>
    <m/>
    <m/>
    <m/>
    <m/>
  </r>
  <r>
    <s v="KR"/>
    <s v="NLRBKR46094.0784722222"/>
    <m/>
    <s v="Light Maintenance BPV KR valuation"/>
    <s v="MCPNLRBKRLight Maintenance BPV KR valuation"/>
    <s v="MCPNLRBKR"/>
    <x v="0"/>
    <s v="Completed"/>
    <x v="0"/>
    <x v="1092"/>
    <s v="Y"/>
    <m/>
    <m/>
    <m/>
    <n v="2602"/>
    <s v="NLRB"/>
    <s v="MCP"/>
    <s v="START Light Maintenance BPV KR valuation"/>
    <s v="END Light Maintenance BPV KR valuation"/>
    <d v="2026-03-13T01:53:00"/>
    <d v="2026-03-13T04:03:00"/>
    <d v="2026-03-13T04:03:00"/>
    <s v="NULL"/>
    <s v="Completed"/>
    <x v="324"/>
    <n v="1"/>
    <s v="Light Maintenance BPV KR valuation"/>
    <n v="2.17"/>
    <n v="0"/>
    <n v="2.17"/>
    <n v="0"/>
    <n v="0"/>
    <n v="2.17"/>
    <m/>
    <m/>
    <n v="0"/>
    <n v="0"/>
    <n v="2.17"/>
    <n v="0"/>
    <n v="2.17"/>
    <m/>
    <m/>
    <m/>
    <m/>
    <m/>
    <m/>
    <m/>
    <m/>
    <m/>
    <m/>
    <m/>
    <m/>
    <m/>
  </r>
  <r>
    <s v="ICDB"/>
    <s v="ICDBICDB46094.0798611111"/>
    <m/>
    <s v="Super Light Maintenance"/>
    <s v="MCPICDBICDBSuper Light Maintenance"/>
    <s v="MCPICDBICDB"/>
    <x v="0"/>
    <s v="Completed"/>
    <x v="0"/>
    <x v="1093"/>
    <s v="Y"/>
    <m/>
    <m/>
    <m/>
    <n v="2602"/>
    <s v="ICDB"/>
    <s v="MCP"/>
    <s v="START Super Light Maintenance"/>
    <s v="END Super Light Maintenance"/>
    <d v="2026-03-13T01:55:00"/>
    <d v="2026-03-13T02:03:00"/>
    <d v="2026-03-13T02:03:00"/>
    <s v="NULL"/>
    <s v="Completed"/>
    <x v="306"/>
    <n v="43"/>
    <s v="Super Light Maintenance"/>
    <n v="0.13"/>
    <n v="0"/>
    <n v="0.13"/>
    <n v="0"/>
    <n v="0"/>
    <n v="0.13"/>
    <m/>
    <m/>
    <n v="0"/>
    <n v="0"/>
    <n v="0.13"/>
    <n v="0"/>
    <n v="0.13"/>
    <m/>
    <m/>
    <m/>
    <m/>
    <m/>
    <m/>
    <m/>
    <m/>
    <m/>
    <m/>
    <m/>
    <m/>
    <m/>
  </r>
  <r>
    <s v="ICDB"/>
    <s v="ICDBICDB46094.0854166667"/>
    <m/>
    <s v="BPV KR valuation | Tokyo | Live on ALM Core"/>
    <s v="MCPICDBICDBBPV KR valuation | Tokyo | Live on ALM Core"/>
    <s v="MCPICDBICDB"/>
    <x v="0"/>
    <s v="Completed"/>
    <x v="0"/>
    <x v="1094"/>
    <s v="Y"/>
    <m/>
    <m/>
    <m/>
    <n v="2602"/>
    <s v="ICDB"/>
    <s v="MCP"/>
    <s v="START BPV KR valuation | Tokyo | Live on ALM Core"/>
    <s v="END BPV KR valuation | Tokyo | Live on ALM Core"/>
    <d v="2026-03-13T02:03:00"/>
    <d v="2026-03-13T02:13:00"/>
    <d v="2026-03-13T02:13:00"/>
    <s v="NULL"/>
    <s v="Completed"/>
    <x v="306"/>
    <n v="1"/>
    <s v="BPV KR valuation | Tokyo | Live on ALM Core"/>
    <n v="0.17"/>
    <n v="0.17"/>
    <n v="0"/>
    <n v="0"/>
    <n v="0.17"/>
    <n v="0.17"/>
    <m/>
    <m/>
    <n v="0.17"/>
    <n v="0"/>
    <n v="0"/>
    <n v="0.17"/>
    <n v="0.17"/>
    <m/>
    <m/>
    <m/>
    <m/>
    <m/>
    <m/>
    <m/>
    <m/>
    <m/>
    <m/>
    <m/>
    <m/>
    <m/>
  </r>
  <r>
    <s v="ICDB"/>
    <s v="ICDBICDB46094.0923611111"/>
    <m/>
    <s v="Super Light Maintenance"/>
    <s v="MCPICDBICDBSuper Light Maintenance"/>
    <s v="MCPICDBICDB"/>
    <x v="0"/>
    <s v="Completed"/>
    <x v="0"/>
    <x v="1095"/>
    <s v="Y"/>
    <m/>
    <m/>
    <m/>
    <n v="2602"/>
    <s v="ICDB"/>
    <s v="MCP"/>
    <s v="START Super Light Maintenance"/>
    <s v="END Super Light Maintenance"/>
    <d v="2026-03-13T02:13:00"/>
    <d v="2026-03-13T02:19:00"/>
    <d v="2026-03-13T02:19:00"/>
    <s v="NULL"/>
    <s v="Completed"/>
    <x v="306"/>
    <n v="44"/>
    <s v="Super Light Maintenance"/>
    <n v="0.1"/>
    <n v="0"/>
    <n v="0.1"/>
    <n v="0"/>
    <n v="0"/>
    <n v="0.1"/>
    <m/>
    <m/>
    <n v="0"/>
    <n v="0"/>
    <n v="0.1"/>
    <n v="0"/>
    <n v="0.1"/>
    <m/>
    <m/>
    <m/>
    <m/>
    <m/>
    <m/>
    <m/>
    <m/>
    <m/>
    <m/>
    <m/>
    <m/>
    <m/>
  </r>
  <r>
    <s v="ICDB"/>
    <s v="ICDBICDB46094.0965277778"/>
    <m/>
    <s v="BPV KR valuation | Manila | Other live location"/>
    <s v="MCPICDBICDBBPV KR valuation | Manila | Other live location"/>
    <s v="MCPICDBICDB"/>
    <x v="0"/>
    <s v="Completed"/>
    <x v="0"/>
    <x v="1096"/>
    <s v="Y"/>
    <m/>
    <m/>
    <m/>
    <n v="2602"/>
    <s v="ICDB"/>
    <s v="MCP"/>
    <s v="START BPV KR valuation | Manila | Other live location"/>
    <s v="END BPV KR valuation | Manila | Other live location"/>
    <d v="2026-03-13T02:19:00"/>
    <d v="2026-03-13T02:30:00"/>
    <d v="2026-03-13T02:30:00"/>
    <s v="NULL"/>
    <s v="Completed"/>
    <x v="306"/>
    <n v="1"/>
    <s v="BPV KR valuation | Manila | Other live location"/>
    <n v="0.18"/>
    <n v="0.18"/>
    <n v="0"/>
    <n v="0"/>
    <n v="0.18"/>
    <n v="0.18"/>
    <m/>
    <m/>
    <n v="0.18"/>
    <n v="0"/>
    <n v="0"/>
    <n v="0.18"/>
    <n v="0.18"/>
    <m/>
    <m/>
    <m/>
    <m/>
    <m/>
    <m/>
    <m/>
    <m/>
    <m/>
    <m/>
    <m/>
    <m/>
    <m/>
  </r>
  <r>
    <s v="ICDB"/>
    <s v="ICDBICDB46094.1041666667"/>
    <m/>
    <s v="Super Light Maintenance"/>
    <s v="MCPICDBICDBSuper Light Maintenance"/>
    <s v="MCPICDBICDB"/>
    <x v="0"/>
    <s v="Completed"/>
    <x v="0"/>
    <x v="1097"/>
    <s v="Y"/>
    <m/>
    <m/>
    <m/>
    <n v="2602"/>
    <s v="ICDB"/>
    <s v="MCP"/>
    <s v="START Super Light Maintenance"/>
    <s v="END Super Light Maintenance"/>
    <d v="2026-03-13T02:30:00"/>
    <d v="2026-03-13T02:34:00"/>
    <d v="2026-03-13T02:34:00"/>
    <s v="NULL"/>
    <s v="Completed"/>
    <x v="306"/>
    <n v="45"/>
    <s v="Super Light Maintenance"/>
    <n v="7.0000000000000007E-2"/>
    <n v="0"/>
    <n v="7.0000000000000007E-2"/>
    <n v="0"/>
    <n v="0"/>
    <n v="7.0000000000000007E-2"/>
    <m/>
    <m/>
    <n v="0"/>
    <n v="0"/>
    <n v="7.0000000000000007E-2"/>
    <n v="0"/>
    <n v="7.0000000000000007E-2"/>
    <m/>
    <m/>
    <m/>
    <m/>
    <m/>
    <m/>
    <m/>
    <m/>
    <m/>
    <m/>
    <m/>
    <m/>
    <m/>
  </r>
  <r>
    <s v="ICDB"/>
    <s v="ICDBICDB46094.1069444444"/>
    <m/>
    <s v="BPV KR valuation | Bratislava | Live on ALM Core"/>
    <s v="MCPICDBICDBBPV KR valuation | Bratislava | Live on ALM Core"/>
    <s v="MCPICDBICDB"/>
    <x v="0"/>
    <s v="Completed"/>
    <x v="0"/>
    <x v="1098"/>
    <s v="Y"/>
    <m/>
    <m/>
    <m/>
    <n v="2602"/>
    <s v="ICDB"/>
    <s v="MCP"/>
    <s v="START BPV KR valuation | Bratislava | Live on ALM Core"/>
    <s v="END BPV KR valuation | Bratislava | Live on ALM Core"/>
    <d v="2026-03-13T02:34:00"/>
    <d v="2026-03-13T02:47:00"/>
    <d v="2026-03-13T02:47:00"/>
    <s v="NULL"/>
    <s v="Completed"/>
    <x v="306"/>
    <n v="1"/>
    <s v="BPV KR valuation | Bratislava | Live on ALM Core"/>
    <n v="0.22"/>
    <n v="0.22"/>
    <n v="0"/>
    <n v="0"/>
    <n v="0.22"/>
    <n v="0.22"/>
    <m/>
    <m/>
    <n v="0.22"/>
    <n v="0"/>
    <n v="0"/>
    <n v="0.22"/>
    <n v="0.22"/>
    <m/>
    <m/>
    <m/>
    <m/>
    <m/>
    <m/>
    <m/>
    <m/>
    <m/>
    <m/>
    <m/>
    <m/>
    <m/>
  </r>
  <r>
    <s v="ICDB"/>
    <s v="ICDBICDB46094.1159722222"/>
    <m/>
    <s v="Super Light Maintenance"/>
    <s v="MCPICDBICDBSuper Light Maintenance"/>
    <s v="MCPICDBICDB"/>
    <x v="0"/>
    <s v="Completed"/>
    <x v="0"/>
    <x v="1099"/>
    <s v="Y"/>
    <m/>
    <m/>
    <m/>
    <n v="2602"/>
    <s v="ICDB"/>
    <s v="MCP"/>
    <s v="START Super Light Maintenance"/>
    <s v="END Super Light Maintenance"/>
    <d v="2026-03-13T02:47:00"/>
    <d v="2026-03-13T02:53:00"/>
    <d v="2026-03-13T02:53:00"/>
    <s v="NULL"/>
    <s v="Completed"/>
    <x v="306"/>
    <n v="46"/>
    <s v="Super Light Maintenance"/>
    <n v="0.1"/>
    <n v="0"/>
    <n v="0.1"/>
    <n v="0"/>
    <n v="0"/>
    <n v="0.1"/>
    <m/>
    <m/>
    <n v="0"/>
    <n v="0"/>
    <n v="0.1"/>
    <n v="0"/>
    <n v="0.1"/>
    <m/>
    <m/>
    <m/>
    <m/>
    <m/>
    <m/>
    <m/>
    <m/>
    <m/>
    <m/>
    <m/>
    <m/>
    <m/>
  </r>
  <r>
    <s v="ICDB"/>
    <s v="ICDBICDB46094.1201388889"/>
    <m/>
    <s v="BPV KR valuation | Seoul | Live on ALM Core"/>
    <s v="MCPICDBICDBBPV KR valuation | Seoul | Live on ALM Core"/>
    <s v="MCPICDBICDB"/>
    <x v="0"/>
    <s v="Completed"/>
    <x v="0"/>
    <x v="1100"/>
    <s v="Y"/>
    <m/>
    <m/>
    <m/>
    <n v="2602"/>
    <s v="ICDB"/>
    <s v="MCP"/>
    <s v="START BPV KR valuation | Seoul | Live on ALM Core"/>
    <s v="END BPV KR valuation | Seoul | Live on ALM Core"/>
    <d v="2026-03-13T02:53:00"/>
    <d v="2026-03-13T03:06:00"/>
    <d v="2026-03-13T03:06:00"/>
    <s v="NULL"/>
    <s v="Completed"/>
    <x v="306"/>
    <n v="1"/>
    <s v="BPV KR valuation | Seoul | Live on ALM Core"/>
    <n v="0.22"/>
    <n v="0.22"/>
    <n v="0"/>
    <n v="0"/>
    <n v="0.22"/>
    <n v="0.22"/>
    <m/>
    <m/>
    <n v="0.22"/>
    <n v="0"/>
    <n v="0"/>
    <n v="0.22"/>
    <n v="0.22"/>
    <m/>
    <m/>
    <m/>
    <m/>
    <m/>
    <m/>
    <m/>
    <m/>
    <m/>
    <m/>
    <m/>
    <m/>
    <m/>
  </r>
  <r>
    <s v="ICDB"/>
    <s v="ICDBICDB46094.1291666667"/>
    <m/>
    <s v="Super Light Maintenance"/>
    <s v="MCPICDBICDBSuper Light Maintenance"/>
    <s v="MCPICDBICDB"/>
    <x v="0"/>
    <s v="Completed"/>
    <x v="0"/>
    <x v="1101"/>
    <s v="Y"/>
    <m/>
    <m/>
    <m/>
    <n v="2602"/>
    <s v="ICDB"/>
    <s v="MCP"/>
    <s v="START Super Light Maintenance"/>
    <s v="END Super Light Maintenance"/>
    <d v="2026-03-13T03:06:00"/>
    <d v="2026-03-13T03:12:00"/>
    <d v="2026-03-13T03:12:00"/>
    <s v="NULL"/>
    <s v="Completed"/>
    <x v="306"/>
    <n v="47"/>
    <s v="Super Light Maintenance"/>
    <n v="0.1"/>
    <n v="0"/>
    <n v="0.1"/>
    <n v="0"/>
    <n v="0"/>
    <n v="0.1"/>
    <m/>
    <m/>
    <n v="0"/>
    <n v="0"/>
    <n v="0.1"/>
    <n v="0"/>
    <n v="0.1"/>
    <m/>
    <m/>
    <m/>
    <m/>
    <m/>
    <m/>
    <m/>
    <m/>
    <m/>
    <m/>
    <m/>
    <m/>
    <m/>
  </r>
  <r>
    <s v="Planning (NII) (RAS)"/>
    <s v="NLBTRPlanning (NII) (RAS)46094.1326388889"/>
    <m/>
    <s v="export to ara RAS"/>
    <s v="MCPNLBTRPlanning (NII) (RAS)export to ara RAS"/>
    <s v="MCPNLBTRPlanning (NII) (RAS)"/>
    <x v="1"/>
    <s v="For Rerun"/>
    <x v="0"/>
    <x v="1102"/>
    <s v="Y"/>
    <m/>
    <m/>
    <m/>
    <n v="2602"/>
    <s v="NLBTR"/>
    <s v="MCP"/>
    <s v="START export to ara RAS"/>
    <s v="END export to ara RAS"/>
    <d v="2026-03-13T03:11:00"/>
    <d v="2026-03-13T03:11:00"/>
    <d v="2026-03-13T03:11:00"/>
    <s v="NULL"/>
    <s v="Completed"/>
    <x v="316"/>
    <n v="2"/>
    <s v="export to ara RAS"/>
    <n v="0"/>
    <n v="0"/>
    <n v="0"/>
    <n v="0"/>
    <n v="0"/>
    <n v="0"/>
    <m/>
    <m/>
    <n v="0"/>
    <n v="0"/>
    <n v="0"/>
    <n v="0"/>
    <n v="0"/>
    <m/>
    <m/>
    <m/>
    <m/>
    <m/>
    <m/>
    <m/>
    <m/>
    <m/>
    <m/>
    <m/>
    <m/>
    <m/>
  </r>
  <r>
    <s v="Planning (NII) (RAS)"/>
    <s v="NLBTRPlanning (NII) (RAS)46094.1326388889"/>
    <m/>
    <s v="planning run QRM Reporter exports RAS"/>
    <s v="MCPNLBTRPlanning (NII) (RAS)planning run QRM Reporter exports RAS"/>
    <s v="MCPNLBTRPlanning (NII) (RAS)"/>
    <x v="1"/>
    <s v="For Rerun"/>
    <x v="0"/>
    <x v="1103"/>
    <s v="Y"/>
    <m/>
    <m/>
    <m/>
    <n v="2602"/>
    <s v="NLBTR"/>
    <s v="MCP"/>
    <s v="START planning run QRM Reporter exports RAS"/>
    <s v="NULL"/>
    <d v="2026-03-13T03:11:00"/>
    <d v="2026-03-13T04:35:00"/>
    <d v="2026-03-14T10:24:00"/>
    <s v="NULL"/>
    <s v="Stopped"/>
    <x v="316"/>
    <n v="1"/>
    <s v="planning run QRM Reporter exports RAS"/>
    <n v="1.4"/>
    <n v="1.4"/>
    <n v="0"/>
    <n v="12.42"/>
    <n v="13.82"/>
    <n v="13.82"/>
    <m/>
    <m/>
    <n v="1.4"/>
    <n v="12.42"/>
    <n v="0"/>
    <n v="13.82"/>
    <n v="13.82"/>
    <m/>
    <m/>
    <m/>
    <m/>
    <m/>
    <m/>
    <m/>
    <m/>
    <m/>
    <m/>
    <m/>
    <m/>
    <m/>
  </r>
  <r>
    <s v="ICDB"/>
    <s v="ICDBICDB46094.1333333333"/>
    <m/>
    <s v="BPV KR valuation | Seoul_Securities | Non-live location"/>
    <s v="MCPICDBICDBBPV KR valuation | Seoul_Securities | Non-live location"/>
    <s v="MCPICDBICDB"/>
    <x v="0"/>
    <s v="Completed"/>
    <x v="0"/>
    <x v="1104"/>
    <s v="Y"/>
    <m/>
    <m/>
    <m/>
    <n v="2602"/>
    <s v="ICDB"/>
    <s v="MCP"/>
    <s v="START BPV KR valuation | Seoul_Securities | Non-live location"/>
    <s v="END BPV KR valuation | Seoul_Securities | Non-live location"/>
    <d v="2026-03-13T03:12:00"/>
    <d v="2026-03-13T03:16:00"/>
    <d v="2026-03-13T03:16:00"/>
    <s v="NULL"/>
    <s v="Completed"/>
    <x v="306"/>
    <n v="1"/>
    <s v="BPV KR valuation | Seoul_Securities | Non-live location"/>
    <n v="7.0000000000000007E-2"/>
    <n v="0"/>
    <n v="7.0000000000000007E-2"/>
    <n v="0"/>
    <n v="0"/>
    <n v="7.0000000000000007E-2"/>
    <m/>
    <m/>
    <n v="0"/>
    <n v="0"/>
    <n v="7.0000000000000007E-2"/>
    <n v="0"/>
    <n v="7.0000000000000007E-2"/>
    <m/>
    <m/>
    <m/>
    <m/>
    <m/>
    <m/>
    <m/>
    <m/>
    <m/>
    <m/>
    <m/>
    <m/>
    <m/>
  </r>
  <r>
    <s v="ICDB"/>
    <s v="ICDBICDB46094.1361111111"/>
    <m/>
    <s v="Super Light Maintenance"/>
    <s v="MCPICDBICDBSuper Light Maintenance"/>
    <s v="MCPICDBICDB"/>
    <x v="0"/>
    <s v="Completed"/>
    <x v="0"/>
    <x v="1105"/>
    <s v="Y"/>
    <m/>
    <m/>
    <m/>
    <n v="2602"/>
    <s v="ICDB"/>
    <s v="MCP"/>
    <s v="START Super Light Maintenance"/>
    <s v="END Super Light Maintenance"/>
    <d v="2026-03-13T03:16:00"/>
    <d v="2026-03-13T03:19:00"/>
    <d v="2026-03-13T03:19:00"/>
    <s v="NULL"/>
    <s v="Completed"/>
    <x v="306"/>
    <n v="48"/>
    <s v="Super Light Maintenance"/>
    <n v="0.05"/>
    <n v="0"/>
    <n v="0.05"/>
    <n v="0"/>
    <n v="0"/>
    <n v="0.05"/>
    <m/>
    <m/>
    <n v="0"/>
    <n v="0"/>
    <n v="0.05"/>
    <n v="0"/>
    <n v="0.05"/>
    <m/>
    <m/>
    <m/>
    <m/>
    <m/>
    <m/>
    <m/>
    <m/>
    <m/>
    <m/>
    <m/>
    <m/>
    <m/>
  </r>
  <r>
    <s v="ICDB"/>
    <s v="ICDBICDB46094.1381944444"/>
    <m/>
    <s v="BPV KR valuation | Taipei | Other live location"/>
    <s v="MCPICDBICDBBPV KR valuation | Taipei | Other live location"/>
    <s v="MCPICDBICDB"/>
    <x v="0"/>
    <s v="Completed"/>
    <x v="0"/>
    <x v="1106"/>
    <s v="Y"/>
    <m/>
    <m/>
    <m/>
    <n v="2602"/>
    <s v="ICDB"/>
    <s v="MCP"/>
    <s v="START BPV KR valuation | Taipei | Other live location"/>
    <s v="END BPV KR valuation | Taipei | Other live location"/>
    <d v="2026-03-13T03:19:00"/>
    <d v="2026-03-13T03:33:00"/>
    <d v="2026-03-13T03:33:00"/>
    <s v="NULL"/>
    <s v="Completed"/>
    <x v="306"/>
    <n v="1"/>
    <s v="BPV KR valuation | Taipei | Other live location"/>
    <n v="0.23"/>
    <n v="0.23"/>
    <n v="0"/>
    <n v="0"/>
    <n v="0.23"/>
    <n v="0.23"/>
    <m/>
    <m/>
    <n v="0.23"/>
    <n v="0"/>
    <n v="0"/>
    <n v="0.23"/>
    <n v="0.23"/>
    <m/>
    <m/>
    <m/>
    <m/>
    <m/>
    <m/>
    <m/>
    <m/>
    <m/>
    <m/>
    <m/>
    <m/>
    <m/>
  </r>
  <r>
    <s v="ICDB"/>
    <s v="ICDBICDB46094.1479166667"/>
    <m/>
    <s v="Super Light Maintenance"/>
    <s v="MCPICDBICDBSuper Light Maintenance"/>
    <s v="MCPICDBICDB"/>
    <x v="0"/>
    <s v="Completed"/>
    <x v="0"/>
    <x v="1107"/>
    <s v="Y"/>
    <m/>
    <m/>
    <m/>
    <n v="2602"/>
    <s v="ICDB"/>
    <s v="MCP"/>
    <s v="START Super Light Maintenance"/>
    <s v="END Super Light Maintenance"/>
    <d v="2026-03-13T03:33:00"/>
    <d v="2026-03-13T03:37:00"/>
    <d v="2026-03-13T03:37:00"/>
    <s v="NULL"/>
    <s v="Completed"/>
    <x v="306"/>
    <n v="49"/>
    <s v="Super Light Maintenance"/>
    <n v="7.0000000000000007E-2"/>
    <n v="0"/>
    <n v="7.0000000000000007E-2"/>
    <n v="0"/>
    <n v="0"/>
    <n v="7.0000000000000007E-2"/>
    <m/>
    <m/>
    <n v="0"/>
    <n v="0"/>
    <n v="7.0000000000000007E-2"/>
    <n v="0"/>
    <n v="7.0000000000000007E-2"/>
    <m/>
    <m/>
    <m/>
    <m/>
    <m/>
    <m/>
    <m/>
    <m/>
    <m/>
    <m/>
    <m/>
    <m/>
    <m/>
  </r>
  <r>
    <s v="ICDB"/>
    <s v="ICDBICDB46094.1506944444"/>
    <m/>
    <s v="BPV KR valuation | NLWB_BMG | Live on ALM Core"/>
    <s v="MCPICDBICDBBPV KR valuation | NLWB_BMG | Live on ALM Core"/>
    <s v="MCPICDBICDB"/>
    <x v="0"/>
    <s v="Completed"/>
    <x v="0"/>
    <x v="1108"/>
    <s v="Y"/>
    <m/>
    <m/>
    <m/>
    <n v="2602"/>
    <s v="ICDB"/>
    <s v="MCP"/>
    <s v="START BPV KR valuation | NLWB_BMG | Live on ALM Core"/>
    <s v="END BPV KR valuation | NLWB_BMG | Live on ALM Core"/>
    <d v="2026-03-13T03:37:00"/>
    <d v="2026-03-13T03:48:00"/>
    <d v="2026-03-13T03:48:00"/>
    <s v="NULL"/>
    <s v="Completed"/>
    <x v="306"/>
    <n v="1"/>
    <s v="BPV KR valuation | NLWB_BMG | Live on ALM Core"/>
    <n v="0.18"/>
    <n v="0"/>
    <n v="0.18"/>
    <n v="0"/>
    <n v="0"/>
    <n v="0.18"/>
    <m/>
    <m/>
    <n v="0"/>
    <n v="0"/>
    <n v="0.18"/>
    <n v="0"/>
    <n v="0.18"/>
    <m/>
    <m/>
    <m/>
    <m/>
    <m/>
    <m/>
    <m/>
    <m/>
    <m/>
    <m/>
    <m/>
    <m/>
    <m/>
  </r>
  <r>
    <s v="ICDB"/>
    <s v="ICDBICDB46094.1583333333"/>
    <m/>
    <s v="Super Light Maintenance"/>
    <s v="MCPICDBICDBSuper Light Maintenance"/>
    <s v="MCPICDBICDB"/>
    <x v="0"/>
    <s v="Completed"/>
    <x v="0"/>
    <x v="1109"/>
    <s v="Y"/>
    <m/>
    <m/>
    <m/>
    <n v="2602"/>
    <s v="ICDB"/>
    <s v="MCP"/>
    <s v="START Super Light Maintenance"/>
    <s v="END Super Light Maintenance"/>
    <d v="2026-03-13T03:48:00"/>
    <d v="2026-03-13T03:54:00"/>
    <d v="2026-03-13T03:54:00"/>
    <s v="NULL"/>
    <s v="Completed"/>
    <x v="306"/>
    <n v="50"/>
    <s v="Super Light Maintenance"/>
    <n v="0.1"/>
    <n v="0"/>
    <n v="0.1"/>
    <n v="0"/>
    <n v="0"/>
    <n v="0.1"/>
    <m/>
    <m/>
    <n v="0"/>
    <n v="0"/>
    <n v="0.1"/>
    <n v="0"/>
    <n v="0.1"/>
    <m/>
    <m/>
    <m/>
    <m/>
    <m/>
    <m/>
    <m/>
    <m/>
    <m/>
    <m/>
    <m/>
    <m/>
    <m/>
  </r>
  <r>
    <s v="ICDB"/>
    <s v="ICDBICDB46094.1625"/>
    <m/>
    <s v="BPV KR valuation | NLWB_FM_Banking_books | Live on ALM Core"/>
    <s v="MCPICDBICDBBPV KR valuation | NLWB_FM_Banking_books | Live on ALM Core"/>
    <s v="MCPICDBICDB"/>
    <x v="0"/>
    <s v="Completed"/>
    <x v="0"/>
    <x v="1110"/>
    <s v="Y"/>
    <m/>
    <m/>
    <m/>
    <n v="2602"/>
    <s v="ICDB"/>
    <s v="MCP"/>
    <s v="START BPV KR valuation | NLWB_FM_Banking_books | Live on ALM Core"/>
    <s v="END BPV KR valuation | NLWB_FM_Banking_books | Live on ALM Core"/>
    <d v="2026-03-13T03:54:00"/>
    <d v="2026-03-13T04:09:00"/>
    <d v="2026-03-13T04:09:00"/>
    <s v="NULL"/>
    <s v="Completed"/>
    <x v="306"/>
    <n v="1"/>
    <s v="BPV KR valuation | NLWB_FM_Banking_books | Live on ALM Core"/>
    <n v="0.25"/>
    <n v="0.25"/>
    <n v="0"/>
    <n v="0"/>
    <n v="0.25"/>
    <n v="0.25"/>
    <m/>
    <m/>
    <n v="0.25"/>
    <n v="0"/>
    <n v="0"/>
    <n v="0.25"/>
    <n v="0.25"/>
    <m/>
    <m/>
    <m/>
    <m/>
    <m/>
    <m/>
    <m/>
    <m/>
    <m/>
    <m/>
    <m/>
    <m/>
    <m/>
  </r>
  <r>
    <s v="KR"/>
    <s v="NLRBKR46094.16875"/>
    <m/>
    <s v="bpv-kr valuation"/>
    <s v="MCPNLRBKRbpv-kr valuation"/>
    <s v="MCPNLRBKR"/>
    <x v="0"/>
    <s v="Completed"/>
    <x v="0"/>
    <x v="1111"/>
    <s v="Y"/>
    <m/>
    <m/>
    <m/>
    <n v="2602"/>
    <s v="NLRB"/>
    <s v="MCP"/>
    <s v="START bpv-kr valuation"/>
    <s v="END bpv-kr valuation"/>
    <d v="2026-03-13T04:03:00"/>
    <d v="2026-03-13T09:14:00"/>
    <d v="2026-03-13T09:14:00"/>
    <s v="NULL"/>
    <s v="Completed"/>
    <x v="324"/>
    <n v="1"/>
    <s v="bpv-kr valuation"/>
    <n v="5.18"/>
    <n v="5.18"/>
    <n v="0"/>
    <n v="0"/>
    <n v="5.18"/>
    <n v="5.18"/>
    <m/>
    <m/>
    <n v="5.18"/>
    <n v="0"/>
    <n v="0"/>
    <n v="5.18"/>
    <n v="5.18"/>
    <m/>
    <m/>
    <m/>
    <m/>
    <m/>
    <m/>
    <m/>
    <m/>
    <m/>
    <m/>
    <m/>
    <m/>
    <m/>
  </r>
  <r>
    <s v="ICDB"/>
    <s v="ICDBICDB46094.1729166667"/>
    <m/>
    <s v="Super Light Maintenance"/>
    <s v="MCPICDBICDBSuper Light Maintenance"/>
    <s v="MCPICDBICDB"/>
    <x v="0"/>
    <s v="Completed"/>
    <x v="0"/>
    <x v="1112"/>
    <s v="Y"/>
    <m/>
    <m/>
    <m/>
    <n v="2602"/>
    <s v="ICDB"/>
    <s v="MCP"/>
    <s v="START Super Light Maintenance"/>
    <s v="END Super Light Maintenance"/>
    <d v="2026-03-13T04:09:00"/>
    <d v="2026-03-13T04:14:00"/>
    <d v="2026-03-13T04:14:00"/>
    <s v="NULL"/>
    <s v="Completed"/>
    <x v="306"/>
    <n v="51"/>
    <s v="Super Light Maintenance"/>
    <n v="0.08"/>
    <n v="0"/>
    <n v="0.08"/>
    <n v="0"/>
    <n v="0"/>
    <n v="0.08"/>
    <m/>
    <m/>
    <n v="0"/>
    <n v="0"/>
    <n v="0.08"/>
    <n v="0"/>
    <n v="0.08"/>
    <m/>
    <m/>
    <m/>
    <m/>
    <m/>
    <m/>
    <m/>
    <m/>
    <m/>
    <m/>
    <m/>
    <m/>
    <m/>
  </r>
  <r>
    <s v="ICDB"/>
    <s v="ICDBICDB46094.1763888889"/>
    <m/>
    <s v="BPV KR valuation | NLWB_Trade_Finance_Services | Live on ALM Core"/>
    <s v="MCPICDBICDBBPV KR valuation | NLWB_Trade_Finance_Services | Live on ALM Core"/>
    <s v="MCPICDBICDB"/>
    <x v="0"/>
    <s v="Completed"/>
    <x v="0"/>
    <x v="1113"/>
    <s v="Y"/>
    <m/>
    <m/>
    <m/>
    <n v="2602"/>
    <s v="ICDB"/>
    <s v="MCP"/>
    <s v="START BPV KR valuation | NLWB_Trade_Finance_Services | Live on ALM Core"/>
    <s v="END BPV KR valuation | NLWB_Trade_Finance_Services | Live on ALM Core"/>
    <d v="2026-03-13T04:14:00"/>
    <d v="2026-03-13T04:22:00"/>
    <d v="2026-03-13T04:22:00"/>
    <s v="NULL"/>
    <s v="Completed"/>
    <x v="306"/>
    <n v="1"/>
    <s v="BPV KR valuation | NLWB_Trade_Finance_Services | Live on ALM Core"/>
    <n v="0.13"/>
    <n v="0"/>
    <n v="0.13"/>
    <n v="0"/>
    <n v="0"/>
    <n v="0.13"/>
    <m/>
    <m/>
    <n v="0"/>
    <n v="0"/>
    <n v="0.13"/>
    <n v="0"/>
    <n v="0.13"/>
    <m/>
    <m/>
    <m/>
    <m/>
    <m/>
    <m/>
    <m/>
    <m/>
    <m/>
    <m/>
    <m/>
    <m/>
    <m/>
  </r>
  <r>
    <s v="GAP"/>
    <s v="ESDBGAP46094.1763888889"/>
    <m/>
    <s v="gap planning"/>
    <s v="MCPESDBGAPgap planning"/>
    <s v="MCPESDBGAP"/>
    <x v="1"/>
    <s v="For Rerun"/>
    <x v="0"/>
    <x v="1114"/>
    <s v="Y"/>
    <m/>
    <m/>
    <m/>
    <n v="2602"/>
    <s v="ESDB"/>
    <s v="MCP"/>
    <s v="START gap planning"/>
    <s v="END gap planning"/>
    <d v="2026-03-13T04:14:00"/>
    <d v="2026-03-13T04:14:00"/>
    <d v="2026-03-13T04:15:00"/>
    <s v="NULL"/>
    <s v="Completed"/>
    <x v="325"/>
    <n v="2"/>
    <s v="gap planning"/>
    <n v="0"/>
    <n v="0"/>
    <n v="0"/>
    <n v="0"/>
    <n v="0"/>
    <n v="0"/>
    <m/>
    <m/>
    <n v="0"/>
    <n v="0"/>
    <n v="0"/>
    <n v="0"/>
    <n v="0"/>
    <m/>
    <m/>
    <m/>
    <m/>
    <m/>
    <m/>
    <m/>
    <m/>
    <m/>
    <m/>
    <m/>
    <m/>
    <m/>
  </r>
  <r>
    <s v="EC"/>
    <s v="ESDBEC46094.1770833333"/>
    <m/>
    <s v="Light Maintenance"/>
    <s v="MCPESDBECLight Maintenance"/>
    <s v="MCPESDBEC"/>
    <x v="1"/>
    <s v="For Rerun"/>
    <x v="0"/>
    <x v="1115"/>
    <s v="Y"/>
    <m/>
    <m/>
    <m/>
    <n v="2602"/>
    <s v="ESDB"/>
    <s v="MCP"/>
    <s v="START Light Maintenance"/>
    <s v="END Light Maintenance"/>
    <d v="2026-03-13T04:15:00"/>
    <d v="2026-03-13T04:23:00"/>
    <d v="2026-03-13T04:23:00"/>
    <s v="NULL"/>
    <s v="Completed"/>
    <x v="326"/>
    <n v="4"/>
    <s v="Light Maintenance"/>
    <n v="0.13"/>
    <n v="0"/>
    <n v="0.13"/>
    <n v="0"/>
    <n v="0"/>
    <n v="0.13"/>
    <m/>
    <m/>
    <n v="0"/>
    <n v="0"/>
    <n v="0.13"/>
    <n v="0"/>
    <n v="0.13"/>
    <m/>
    <m/>
    <m/>
    <m/>
    <m/>
    <m/>
    <m/>
    <m/>
    <m/>
    <m/>
    <m/>
    <m/>
    <m/>
  </r>
  <r>
    <s v="ICDB"/>
    <s v="ICDBICDB46094.1819444444"/>
    <m/>
    <s v="Super Light Maintenance"/>
    <s v="MCPICDBICDBSuper Light Maintenance"/>
    <s v="MCPICDBICDB"/>
    <x v="0"/>
    <s v="Completed"/>
    <x v="0"/>
    <x v="1116"/>
    <s v="Y"/>
    <m/>
    <m/>
    <m/>
    <n v="2602"/>
    <s v="ICDB"/>
    <s v="MCP"/>
    <s v="START Super Light Maintenance"/>
    <s v="END Super Light Maintenance"/>
    <d v="2026-03-13T04:22:00"/>
    <d v="2026-03-13T04:26:00"/>
    <d v="2026-03-13T04:26:00"/>
    <s v="NULL"/>
    <s v="Completed"/>
    <x v="306"/>
    <n v="52"/>
    <s v="Super Light Maintenance"/>
    <n v="7.0000000000000007E-2"/>
    <n v="0"/>
    <n v="7.0000000000000007E-2"/>
    <n v="0"/>
    <n v="0"/>
    <n v="7.0000000000000007E-2"/>
    <m/>
    <m/>
    <n v="0"/>
    <n v="0"/>
    <n v="7.0000000000000007E-2"/>
    <n v="0"/>
    <n v="7.0000000000000007E-2"/>
    <m/>
    <m/>
    <m/>
    <m/>
    <m/>
    <m/>
    <m/>
    <m/>
    <m/>
    <m/>
    <m/>
    <m/>
    <m/>
  </r>
  <r>
    <s v="EC"/>
    <s v="ESDBEC46094.1826388889"/>
    <m/>
    <s v="ing-ec valuation"/>
    <s v="MCPESDBECing-ec valuation"/>
    <s v="MCPESDBEC"/>
    <x v="1"/>
    <s v="For Rerun"/>
    <x v="0"/>
    <x v="1117"/>
    <s v="Y"/>
    <m/>
    <m/>
    <m/>
    <n v="2602"/>
    <s v="ESDB"/>
    <s v="MCP"/>
    <s v="START ing-ec valuation"/>
    <s v="END ing-ec valuation"/>
    <d v="2026-03-13T04:23:00"/>
    <d v="2026-03-13T08:24:00"/>
    <d v="2026-03-13T08:24:00"/>
    <s v="NULL"/>
    <s v="Completed"/>
    <x v="326"/>
    <n v="1"/>
    <s v="ing-ec valuation"/>
    <n v="4.0199999999999996"/>
    <n v="0"/>
    <n v="4.0199999999999996"/>
    <n v="0"/>
    <n v="0"/>
    <n v="4.0199999999999996"/>
    <m/>
    <m/>
    <n v="0"/>
    <n v="0"/>
    <n v="4.0199999999999996"/>
    <n v="0"/>
    <n v="4.0199999999999996"/>
    <m/>
    <m/>
    <m/>
    <m/>
    <m/>
    <m/>
    <m/>
    <m/>
    <m/>
    <m/>
    <m/>
    <m/>
    <m/>
  </r>
  <r>
    <s v="ICDB"/>
    <s v="ICDBICDB46094.1847222222"/>
    <m/>
    <s v="BPV KR valuation | Kiev | Live on ALM Core"/>
    <s v="MCPICDBICDBBPV KR valuation | Kiev | Live on ALM Core"/>
    <s v="MCPICDBICDB"/>
    <x v="0"/>
    <s v="Completed"/>
    <x v="0"/>
    <x v="1118"/>
    <s v="Y"/>
    <m/>
    <m/>
    <m/>
    <n v="2602"/>
    <s v="ICDB"/>
    <s v="MCP"/>
    <s v="START BPV KR valuation | Kiev | Live on ALM Core"/>
    <s v="END BPV KR valuation | Kiev | Live on ALM Core"/>
    <d v="2026-03-13T04:26:00"/>
    <d v="2026-03-13T04:35:00"/>
    <d v="2026-03-13T04:35:00"/>
    <s v="NULL"/>
    <s v="Completed"/>
    <x v="306"/>
    <n v="1"/>
    <s v="BPV KR valuation | Kiev | Live on ALM Core"/>
    <n v="0.15"/>
    <n v="0"/>
    <n v="0.15"/>
    <n v="0"/>
    <n v="0"/>
    <n v="0.15"/>
    <m/>
    <m/>
    <n v="0"/>
    <n v="0"/>
    <n v="0.15"/>
    <n v="0"/>
    <n v="0.15"/>
    <m/>
    <m/>
    <m/>
    <m/>
    <m/>
    <m/>
    <m/>
    <m/>
    <m/>
    <m/>
    <m/>
    <m/>
    <m/>
  </r>
  <r>
    <s v="Planning (NII)"/>
    <s v="TRDBPlanning (NII)46094.1881944444"/>
    <m/>
    <s v="export to ara NII"/>
    <s v="MCPTRDBPlanning (NII)export to ara NII"/>
    <s v="MCPTRDBPlanning (NII)"/>
    <x v="0"/>
    <s v="Completed"/>
    <x v="0"/>
    <x v="1119"/>
    <s v="Y"/>
    <m/>
    <m/>
    <m/>
    <n v="2602"/>
    <s v="TRDB"/>
    <s v="MCP"/>
    <s v="START export to ara NII"/>
    <s v="END export to ara NII"/>
    <d v="2026-03-13T04:31:00"/>
    <d v="2026-03-13T04:32:00"/>
    <d v="2026-03-13T04:32:00"/>
    <s v="NULL"/>
    <s v="Completed"/>
    <x v="314"/>
    <n v="1"/>
    <s v="export to ara NII"/>
    <n v="0.02"/>
    <n v="0"/>
    <n v="0.02"/>
    <n v="0"/>
    <n v="0"/>
    <n v="0.02"/>
    <m/>
    <m/>
    <n v="0"/>
    <n v="0"/>
    <n v="0.02"/>
    <n v="0"/>
    <n v="0.02"/>
    <m/>
    <m/>
    <m/>
    <m/>
    <m/>
    <m/>
    <m/>
    <m/>
    <m/>
    <m/>
    <m/>
    <m/>
    <m/>
  </r>
  <r>
    <s v="Planning (NII)"/>
    <s v="TRDBPlanning (NII)46094.1888888889"/>
    <m/>
    <s v="planning run QRM reporter exports"/>
    <s v="MCPTRDBPlanning (NII)planning run QRM reporter exports"/>
    <s v="MCPTRDBPlanning (NII)"/>
    <x v="0"/>
    <s v="Completed"/>
    <x v="0"/>
    <x v="1120"/>
    <s v="Y"/>
    <m/>
    <m/>
    <m/>
    <n v="2602"/>
    <s v="TRDB"/>
    <s v="MCP"/>
    <s v="START planning run QRM reporter exports"/>
    <s v="END planning run QRM reporter exports"/>
    <d v="2026-03-13T04:32:00"/>
    <d v="2026-03-13T04:47:00"/>
    <d v="2026-03-13T04:47:00"/>
    <s v="NULL"/>
    <s v="Completed"/>
    <x v="314"/>
    <n v="1"/>
    <s v="planning run QRM reporter exports"/>
    <n v="0.25"/>
    <n v="0"/>
    <n v="0.25"/>
    <n v="0"/>
    <n v="0"/>
    <n v="0.25"/>
    <m/>
    <m/>
    <n v="0"/>
    <n v="0"/>
    <n v="0.25"/>
    <n v="0"/>
    <n v="0.25"/>
    <m/>
    <m/>
    <m/>
    <m/>
    <m/>
    <m/>
    <m/>
    <m/>
    <m/>
    <m/>
    <m/>
    <m/>
    <m/>
  </r>
  <r>
    <s v="ICDB"/>
    <s v="ICDBICDB46094.1909722222"/>
    <m/>
    <s v="Super Light Maintenance"/>
    <s v="MCPICDBICDBSuper Light Maintenance"/>
    <s v="MCPICDBICDB"/>
    <x v="0"/>
    <s v="Completed"/>
    <x v="0"/>
    <x v="1121"/>
    <s v="Y"/>
    <m/>
    <m/>
    <m/>
    <n v="2602"/>
    <s v="ICDB"/>
    <s v="MCP"/>
    <s v="START Super Light Maintenance"/>
    <s v="END Super Light Maintenance"/>
    <d v="2026-03-13T04:35:00"/>
    <d v="2026-03-13T04:39:00"/>
    <d v="2026-03-13T04:39:00"/>
    <s v="NULL"/>
    <s v="Completed"/>
    <x v="306"/>
    <n v="53"/>
    <s v="Super Light Maintenance"/>
    <n v="7.0000000000000007E-2"/>
    <n v="0"/>
    <n v="7.0000000000000007E-2"/>
    <n v="0"/>
    <n v="0"/>
    <n v="7.0000000000000007E-2"/>
    <m/>
    <m/>
    <n v="0"/>
    <n v="0"/>
    <n v="7.0000000000000007E-2"/>
    <n v="0"/>
    <n v="7.0000000000000007E-2"/>
    <m/>
    <m/>
    <m/>
    <m/>
    <m/>
    <m/>
    <m/>
    <m/>
    <m/>
    <m/>
    <m/>
    <m/>
    <m/>
  </r>
  <r>
    <s v="ICDB"/>
    <s v="ICDBICDB46094.19375"/>
    <m/>
    <s v="BPV KR valuation | Geneva | Other live location"/>
    <s v="MCPICDBICDBBPV KR valuation | Geneva | Other live location"/>
    <s v="MCPICDBICDB"/>
    <x v="0"/>
    <s v="Completed"/>
    <x v="0"/>
    <x v="1122"/>
    <s v="Y"/>
    <m/>
    <m/>
    <m/>
    <n v="2602"/>
    <s v="ICDB"/>
    <s v="MCP"/>
    <s v="START BPV KR valuation | Geneva | Other live location"/>
    <s v="END BPV KR valuation | Geneva | Other live location"/>
    <d v="2026-03-13T04:39:00"/>
    <d v="2026-03-13T04:56:00"/>
    <d v="2026-03-13T04:56:00"/>
    <s v="NULL"/>
    <s v="Completed"/>
    <x v="306"/>
    <n v="1"/>
    <s v="BPV KR valuation | Geneva | Other live location"/>
    <n v="0.28000000000000003"/>
    <n v="0"/>
    <n v="0.28000000000000003"/>
    <n v="0"/>
    <n v="0"/>
    <n v="0.28000000000000003"/>
    <m/>
    <m/>
    <n v="0"/>
    <n v="0"/>
    <n v="0.28000000000000003"/>
    <n v="0"/>
    <n v="0.28000000000000003"/>
    <m/>
    <m/>
    <m/>
    <m/>
    <m/>
    <m/>
    <m/>
    <m/>
    <m/>
    <m/>
    <m/>
    <m/>
    <m/>
  </r>
  <r>
    <s v="Planning (NII)"/>
    <s v="TRDBPlanning (NII)46094.1993055556"/>
    <m/>
    <s v="planning run OLAP exports"/>
    <s v="MCPTRDBPlanning (NII)planning run OLAP exports"/>
    <s v="MCPTRDBPlanning (NII)"/>
    <x v="0"/>
    <s v="Completed"/>
    <x v="0"/>
    <x v="1123"/>
    <s v="Y"/>
    <m/>
    <m/>
    <m/>
    <n v="2602"/>
    <s v="TRDB"/>
    <s v="MCP"/>
    <s v="START planning run OLAP exports"/>
    <s v="END planning run OLAP exports"/>
    <d v="2026-03-13T04:47:00"/>
    <d v="2026-03-13T06:02:00"/>
    <d v="2026-03-13T06:03:00"/>
    <s v="NULL"/>
    <s v="Completed"/>
    <x v="314"/>
    <n v="1"/>
    <s v="planning run OLAP exports"/>
    <n v="1.25"/>
    <n v="0"/>
    <n v="1.25"/>
    <n v="0"/>
    <n v="0"/>
    <n v="1.25"/>
    <m/>
    <m/>
    <n v="0"/>
    <n v="0"/>
    <n v="1.25"/>
    <n v="0"/>
    <n v="1.25"/>
    <m/>
    <m/>
    <m/>
    <m/>
    <m/>
    <m/>
    <m/>
    <m/>
    <m/>
    <m/>
    <m/>
    <m/>
    <m/>
  </r>
  <r>
    <s v="ITS"/>
    <s v="AUDBITS46094.2055555556"/>
    <m/>
    <s v="Light Maintenance ITS planning"/>
    <s v="MCPAUDBITSLight Maintenance ITS planning"/>
    <s v="MCPAUDBITS"/>
    <x v="0"/>
    <s v="Completed"/>
    <x v="0"/>
    <x v="1124"/>
    <s v="Y"/>
    <m/>
    <m/>
    <m/>
    <n v="2602"/>
    <s v="AUDB"/>
    <s v="MCP"/>
    <s v="START Light Maintenance ITS planning"/>
    <s v="END Light Maintenance ITS planning"/>
    <d v="2026-03-13T04:56:00"/>
    <d v="2026-03-13T05:00:00"/>
    <d v="2026-03-13T05:00:00"/>
    <s v="NULL"/>
    <s v="Completed"/>
    <x v="282"/>
    <n v="3"/>
    <s v="Light Maintenance ITS planning"/>
    <n v="7.0000000000000007E-2"/>
    <n v="0"/>
    <n v="7.0000000000000007E-2"/>
    <n v="0"/>
    <n v="0"/>
    <n v="7.0000000000000007E-2"/>
    <m/>
    <m/>
    <n v="0"/>
    <n v="0"/>
    <n v="7.0000000000000007E-2"/>
    <n v="0"/>
    <n v="7.0000000000000007E-2"/>
    <m/>
    <m/>
    <m/>
    <m/>
    <m/>
    <m/>
    <m/>
    <m/>
    <m/>
    <m/>
    <m/>
    <m/>
    <m/>
  </r>
  <r>
    <s v="ICDB"/>
    <s v="ICDBICDB46094.2055555556"/>
    <m/>
    <s v="Super Light Maintenance"/>
    <s v="MCPICDBICDBSuper Light Maintenance"/>
    <s v="MCPICDBICDB"/>
    <x v="0"/>
    <s v="Completed"/>
    <x v="0"/>
    <x v="1125"/>
    <s v="Y"/>
    <m/>
    <m/>
    <m/>
    <n v="2602"/>
    <s v="ICDB"/>
    <s v="MCP"/>
    <s v="START Super Light Maintenance"/>
    <s v="END Super Light Maintenance"/>
    <d v="2026-03-13T04:56:00"/>
    <d v="2026-03-13T05:02:00"/>
    <d v="2026-03-13T05:02:00"/>
    <s v="NULL"/>
    <s v="Completed"/>
    <x v="306"/>
    <n v="54"/>
    <s v="Super Light Maintenance"/>
    <n v="0.1"/>
    <n v="0"/>
    <n v="0.1"/>
    <n v="0"/>
    <n v="0"/>
    <n v="0.1"/>
    <m/>
    <m/>
    <n v="0"/>
    <n v="0"/>
    <n v="0.1"/>
    <n v="0"/>
    <n v="0.1"/>
    <m/>
    <m/>
    <m/>
    <m/>
    <m/>
    <m/>
    <m/>
    <m/>
    <m/>
    <m/>
    <m/>
    <m/>
    <m/>
  </r>
  <r>
    <s v="ITS"/>
    <s v="AUDBITS46094.2083333333"/>
    <m/>
    <s v="ITS planning run"/>
    <s v="MCPAUDBITSITS planning run"/>
    <s v="MCPAUDBITS"/>
    <x v="0"/>
    <s v="Completed"/>
    <x v="0"/>
    <x v="1126"/>
    <s v="Y"/>
    <m/>
    <m/>
    <m/>
    <n v="2602"/>
    <s v="AUDB"/>
    <s v="MCP"/>
    <s v="START ITS planning run"/>
    <s v="END ITS planning run"/>
    <d v="2026-03-13T05:00:00"/>
    <d v="2026-03-13T05:09:00"/>
    <d v="2026-03-13T11:29:00"/>
    <s v="NULL"/>
    <s v="Completed"/>
    <x v="282"/>
    <n v="2"/>
    <s v="ITS planning run"/>
    <n v="0.15"/>
    <n v="0"/>
    <n v="0.15"/>
    <n v="0"/>
    <n v="0"/>
    <n v="0.15"/>
    <m/>
    <m/>
    <n v="0"/>
    <n v="0"/>
    <n v="0.15"/>
    <n v="0"/>
    <n v="0.15"/>
    <m/>
    <m/>
    <m/>
    <m/>
    <m/>
    <m/>
    <m/>
    <m/>
    <m/>
    <m/>
    <m/>
    <m/>
    <m/>
  </r>
  <r>
    <s v="ICDB"/>
    <s v="ICDBICDB46094.2097222222"/>
    <m/>
    <s v="BPV KR valuation | Brussels | Live on ALM Core"/>
    <s v="MCPICDBICDBBPV KR valuation | Brussels | Live on ALM Core"/>
    <s v="MCPICDBICDB"/>
    <x v="0"/>
    <s v="Completed"/>
    <x v="0"/>
    <x v="1127"/>
    <s v="Y"/>
    <m/>
    <m/>
    <m/>
    <n v="2602"/>
    <s v="ICDB"/>
    <s v="MCP"/>
    <s v="START BPV KR valuation | Brussels | Live on ALM Core"/>
    <s v="END BPV KR valuation | Brussels | Live on ALM Core"/>
    <d v="2026-03-13T05:02:00"/>
    <d v="2026-03-13T05:10:00"/>
    <d v="2026-03-13T05:10:00"/>
    <s v="NULL"/>
    <s v="Completed"/>
    <x v="306"/>
    <n v="1"/>
    <s v="BPV KR valuation | Brussels | Live on ALM Core"/>
    <n v="0.13"/>
    <n v="0"/>
    <n v="0.13"/>
    <n v="0"/>
    <n v="0"/>
    <n v="0.13"/>
    <m/>
    <m/>
    <n v="0"/>
    <n v="0"/>
    <n v="0.13"/>
    <n v="0"/>
    <n v="0.13"/>
    <m/>
    <m/>
    <m/>
    <m/>
    <m/>
    <m/>
    <m/>
    <m/>
    <m/>
    <m/>
    <m/>
    <m/>
    <m/>
  </r>
  <r>
    <s v="ICDB"/>
    <s v="ICDBICDB46094.2152777778"/>
    <m/>
    <s v="Super Light Maintenance"/>
    <s v="MCPICDBICDBSuper Light Maintenance"/>
    <s v="MCPICDBICDB"/>
    <x v="0"/>
    <s v="Completed"/>
    <x v="0"/>
    <x v="1128"/>
    <s v="Y"/>
    <m/>
    <m/>
    <m/>
    <n v="2602"/>
    <s v="ICDB"/>
    <s v="MCP"/>
    <s v="START Super Light Maintenance"/>
    <s v="END Super Light Maintenance"/>
    <d v="2026-03-13T05:10:00"/>
    <d v="2026-03-13T05:14:00"/>
    <d v="2026-03-13T05:14:00"/>
    <s v="NULL"/>
    <s v="Completed"/>
    <x v="306"/>
    <n v="55"/>
    <s v="Super Light Maintenance"/>
    <n v="7.0000000000000007E-2"/>
    <n v="0"/>
    <n v="7.0000000000000007E-2"/>
    <n v="0"/>
    <n v="0"/>
    <n v="7.0000000000000007E-2"/>
    <m/>
    <m/>
    <n v="0"/>
    <n v="0"/>
    <n v="7.0000000000000007E-2"/>
    <n v="0"/>
    <n v="7.0000000000000007E-2"/>
    <m/>
    <m/>
    <m/>
    <m/>
    <m/>
    <m/>
    <m/>
    <m/>
    <m/>
    <m/>
    <m/>
    <m/>
    <m/>
  </r>
  <r>
    <s v="ICDB"/>
    <s v="ICDBICDB46094.2180555556"/>
    <m/>
    <s v="BPV KR valuation | Belgium_FM_banking_book | Live on ALM Core"/>
    <s v="MCPICDBICDBBPV KR valuation | Belgium_FM_banking_book | Live on ALM Core"/>
    <s v="MCPICDBICDB"/>
    <x v="0"/>
    <s v="Completed"/>
    <x v="0"/>
    <x v="1129"/>
    <s v="Y"/>
    <m/>
    <m/>
    <m/>
    <n v="2602"/>
    <s v="ICDB"/>
    <s v="MCP"/>
    <s v="START BPV KR valuation | Belgium_FM_banking_book | Live on ALM Core"/>
    <s v="END BPV KR valuation | Belgium_FM_banking_book | Live on ALM Core"/>
    <d v="2026-03-13T05:14:00"/>
    <d v="2026-03-13T05:19:00"/>
    <d v="2026-03-13T05:19:00"/>
    <s v="NULL"/>
    <s v="Completed"/>
    <x v="306"/>
    <n v="1"/>
    <s v="BPV KR valuation | Belgium_FM_banking_book | Live on ALM Core"/>
    <n v="0.08"/>
    <n v="0.08"/>
    <n v="0"/>
    <n v="0"/>
    <n v="0.08"/>
    <n v="0.08"/>
    <m/>
    <m/>
    <n v="0.08"/>
    <n v="0"/>
    <n v="0"/>
    <n v="0.08"/>
    <n v="0.08"/>
    <m/>
    <m/>
    <m/>
    <m/>
    <m/>
    <m/>
    <m/>
    <m/>
    <m/>
    <m/>
    <m/>
    <m/>
    <m/>
  </r>
  <r>
    <s v="GAP"/>
    <s v="BEDBGAP46094.2201388889"/>
    <m/>
    <s v="gap planning"/>
    <s v="MCPBEDBGAPgap planning"/>
    <s v="MCPBEDBGAP"/>
    <x v="0"/>
    <s v="Completed"/>
    <x v="0"/>
    <x v="1130"/>
    <s v="Y"/>
    <m/>
    <m/>
    <m/>
    <n v="2602"/>
    <s v="BEDB"/>
    <s v="MCP"/>
    <s v="START gap planning"/>
    <s v="END gap planning"/>
    <d v="2026-03-13T05:17:00"/>
    <d v="2026-03-13T06:58:00"/>
    <d v="2026-03-13T07:16:00"/>
    <s v="NULL"/>
    <s v="Completed"/>
    <x v="327"/>
    <n v="2"/>
    <s v="gap planning"/>
    <n v="1.68"/>
    <n v="0"/>
    <n v="1.68"/>
    <n v="0"/>
    <n v="0"/>
    <n v="1.68"/>
    <m/>
    <m/>
    <n v="0"/>
    <n v="0"/>
    <n v="1.68"/>
    <n v="0"/>
    <n v="1.68"/>
    <m/>
    <m/>
    <m/>
    <m/>
    <m/>
    <m/>
    <m/>
    <m/>
    <m/>
    <m/>
    <m/>
    <m/>
    <m/>
  </r>
  <r>
    <s v="ICDB"/>
    <s v="ICDBICDB46094.2215277778"/>
    <m/>
    <s v="Super Light Maintenance"/>
    <s v="MCPICDBICDBSuper Light Maintenance"/>
    <s v="MCPICDBICDB"/>
    <x v="0"/>
    <s v="Completed"/>
    <x v="0"/>
    <x v="1131"/>
    <s v="Y"/>
    <m/>
    <m/>
    <m/>
    <n v="2602"/>
    <s v="ICDB"/>
    <s v="MCP"/>
    <s v="START Super Light Maintenance"/>
    <s v="END Super Light Maintenance"/>
    <d v="2026-03-13T05:19:00"/>
    <d v="2026-03-13T05:22:00"/>
    <d v="2026-03-13T05:22:00"/>
    <s v="NULL"/>
    <s v="Completed"/>
    <x v="306"/>
    <n v="56"/>
    <s v="Super Light Maintenance"/>
    <n v="0.05"/>
    <n v="0"/>
    <n v="0.05"/>
    <n v="0"/>
    <n v="0"/>
    <n v="0.05"/>
    <m/>
    <m/>
    <n v="0"/>
    <n v="0"/>
    <n v="0.05"/>
    <n v="0"/>
    <n v="0.05"/>
    <m/>
    <m/>
    <m/>
    <m/>
    <m/>
    <m/>
    <m/>
    <m/>
    <m/>
    <m/>
    <m/>
    <m/>
    <m/>
  </r>
  <r>
    <s v="ICDB"/>
    <s v="ICDBICDB46094.2236111111"/>
    <m/>
    <s v="BPV KR valuation | Luxembourg | Live on ALM Core"/>
    <s v="MCPICDBICDBBPV KR valuation | Luxembourg | Live on ALM Core"/>
    <s v="MCPICDBICDB"/>
    <x v="0"/>
    <s v="Completed"/>
    <x v="0"/>
    <x v="1132"/>
    <s v="Y"/>
    <m/>
    <m/>
    <m/>
    <n v="2602"/>
    <s v="ICDB"/>
    <s v="MCP"/>
    <s v="START BPV KR valuation | Luxembourg | Live on ALM Core"/>
    <s v="END BPV KR valuation | Luxembourg | Live on ALM Core"/>
    <d v="2026-03-13T05:22:00"/>
    <d v="2026-03-13T05:29:00"/>
    <d v="2026-03-13T05:29:00"/>
    <s v="NULL"/>
    <s v="Completed"/>
    <x v="306"/>
    <n v="1"/>
    <s v="BPV KR valuation | Luxembourg | Live on ALM Core"/>
    <n v="0.12"/>
    <n v="0"/>
    <n v="0.12"/>
    <n v="0"/>
    <n v="0"/>
    <n v="0.12"/>
    <m/>
    <m/>
    <n v="0"/>
    <n v="0"/>
    <n v="0.12"/>
    <n v="0"/>
    <n v="0.12"/>
    <m/>
    <m/>
    <m/>
    <m/>
    <m/>
    <m/>
    <m/>
    <m/>
    <m/>
    <m/>
    <m/>
    <m/>
    <m/>
  </r>
  <r>
    <s v="ICDB"/>
    <s v="ICDBICDB46094.2284722222"/>
    <m/>
    <s v="Super Light Maintenance"/>
    <s v="MCPICDBICDBSuper Light Maintenance"/>
    <s v="MCPICDBICDB"/>
    <x v="0"/>
    <s v="Completed"/>
    <x v="0"/>
    <x v="1133"/>
    <s v="Y"/>
    <m/>
    <m/>
    <m/>
    <n v="2602"/>
    <s v="ICDB"/>
    <s v="MCP"/>
    <s v="START Super Light Maintenance"/>
    <s v="END Super Light Maintenance"/>
    <d v="2026-03-13T05:29:00"/>
    <d v="2026-03-13T05:32:00"/>
    <d v="2026-03-13T11:46:00"/>
    <s v="NULL"/>
    <s v="Completed"/>
    <x v="306"/>
    <n v="57"/>
    <s v="Super Light Maintenance"/>
    <n v="0.05"/>
    <n v="0"/>
    <n v="0.05"/>
    <n v="0"/>
    <n v="0"/>
    <n v="0.05"/>
    <m/>
    <m/>
    <n v="0"/>
    <n v="0"/>
    <n v="0.05"/>
    <n v="0"/>
    <n v="0.05"/>
    <m/>
    <m/>
    <m/>
    <m/>
    <m/>
    <m/>
    <m/>
    <m/>
    <m/>
    <m/>
    <m/>
    <m/>
    <m/>
  </r>
  <r>
    <s v="Load to ARA"/>
    <s v="TRDBLoad to ARA46094.2520833333"/>
    <m/>
    <s v="export to ara ACC"/>
    <s v="MCPTRDBLoad to ARAexport to ara ACC"/>
    <s v="MCPTRDBLoad to ARA"/>
    <x v="0"/>
    <s v="Completed"/>
    <x v="0"/>
    <x v="1134"/>
    <s v="N"/>
    <m/>
    <m/>
    <m/>
    <n v="2602"/>
    <s v="TRDB"/>
    <s v="MCP"/>
    <s v="START export to ara ACC"/>
    <s v="END export to ara ACC"/>
    <d v="2026-03-13T06:03:00"/>
    <d v="2026-03-13T06:03:00"/>
    <d v="2026-03-13T09:27:00"/>
    <s v="NULL"/>
    <s v="Completed"/>
    <x v="328"/>
    <n v="1"/>
    <s v="export to ara ACC"/>
    <n v="0"/>
    <n v="0"/>
    <n v="0"/>
    <n v="0"/>
    <n v="0"/>
    <n v="0"/>
    <m/>
    <m/>
    <n v="0"/>
    <n v="0"/>
    <n v="0"/>
    <n v="0"/>
    <n v="0"/>
    <m/>
    <m/>
    <m/>
    <m/>
    <m/>
    <m/>
    <m/>
    <m/>
    <m/>
    <m/>
    <m/>
    <m/>
    <m/>
  </r>
  <r>
    <s v="GAP"/>
    <s v="ITDBGAP46094.2583333333"/>
    <m/>
    <s v="gap planning"/>
    <s v="MCPITDBGAPgap planning"/>
    <s v="MCPITDBGAP"/>
    <x v="0"/>
    <s v="Completed"/>
    <x v="0"/>
    <x v="1135"/>
    <s v="Y"/>
    <m/>
    <m/>
    <m/>
    <n v="2602"/>
    <s v="ITDB"/>
    <s v="MCP"/>
    <s v="START gap planning"/>
    <s v="END gap planning"/>
    <d v="2026-03-13T06:12:00"/>
    <d v="2026-03-13T06:12:00"/>
    <d v="2026-03-13T17:26:00"/>
    <s v="NULL"/>
    <s v="Completed"/>
    <x v="329"/>
    <n v="4"/>
    <s v="gap planning"/>
    <n v="0"/>
    <n v="0"/>
    <n v="0"/>
    <n v="0"/>
    <n v="0"/>
    <n v="0"/>
    <m/>
    <m/>
    <n v="0"/>
    <n v="0"/>
    <n v="0"/>
    <n v="0"/>
    <n v="0"/>
    <m/>
    <m/>
    <m/>
    <m/>
    <m/>
    <m/>
    <m/>
    <m/>
    <m/>
    <m/>
    <m/>
    <m/>
    <m/>
  </r>
  <r>
    <s v="Import Strategies"/>
    <s v="DEDBImport Strategies46094.2722222222"/>
    <m/>
    <s v="import strategies Risk"/>
    <s v="MCPDEDBImport Strategiesimport strategies Risk"/>
    <s v="MCPDEDBImport Strategies"/>
    <x v="0"/>
    <s v="Completed"/>
    <x v="0"/>
    <x v="1136"/>
    <s v="Y"/>
    <m/>
    <m/>
    <m/>
    <n v="2602"/>
    <s v="DEDB"/>
    <s v="MCP"/>
    <s v="START import strategies Risk"/>
    <s v="END import strategies Risk"/>
    <d v="2026-03-13T06:32:00"/>
    <d v="2026-03-13T06:34:00"/>
    <d v="2026-03-13T06:36:00"/>
    <s v="NULL"/>
    <s v="Completed"/>
    <x v="249"/>
    <n v="2"/>
    <s v="import strategies Risk"/>
    <n v="0.03"/>
    <n v="0"/>
    <n v="0.03"/>
    <n v="0"/>
    <n v="0"/>
    <n v="0.03"/>
    <m/>
    <m/>
    <n v="0"/>
    <n v="0"/>
    <n v="0.03"/>
    <n v="0"/>
    <n v="0.03"/>
    <m/>
    <m/>
    <m/>
    <m/>
    <m/>
    <m/>
    <m/>
    <m/>
    <m/>
    <m/>
    <m/>
    <m/>
    <m/>
  </r>
  <r>
    <s v="Import Strategies"/>
    <s v="DEDBImport Strategies46094.275"/>
    <m/>
    <s v="import strategies Finance"/>
    <s v="MCPDEDBImport Strategiesimport strategies Finance"/>
    <s v="MCPDEDBImport Strategies"/>
    <x v="0"/>
    <s v="Completed"/>
    <x v="0"/>
    <x v="1137"/>
    <s v="Y"/>
    <m/>
    <m/>
    <m/>
    <n v="2602"/>
    <s v="DEDB"/>
    <s v="MCP"/>
    <s v="START import strategies Finance"/>
    <s v="END import strategies Finance"/>
    <d v="2026-03-13T06:36:00"/>
    <d v="2026-03-13T06:37:00"/>
    <d v="2026-03-13T06:38:00"/>
    <s v="NULL"/>
    <s v="Completed"/>
    <x v="250"/>
    <n v="2"/>
    <s v="import strategies Finance"/>
    <n v="0.02"/>
    <n v="0"/>
    <n v="0.02"/>
    <n v="0"/>
    <n v="0"/>
    <n v="0.02"/>
    <m/>
    <m/>
    <n v="0"/>
    <n v="0"/>
    <n v="0.02"/>
    <n v="0"/>
    <n v="0.02"/>
    <m/>
    <m/>
    <m/>
    <m/>
    <m/>
    <m/>
    <m/>
    <m/>
    <m/>
    <m/>
    <m/>
    <m/>
    <m/>
  </r>
  <r>
    <s v="Import Strategies"/>
    <s v="DEDBImport Strategies46094.2763888889"/>
    <m/>
    <s v="import strategies CBS"/>
    <s v="MCPDEDBImport Strategiesimport strategies CBS"/>
    <s v="MCPDEDBImport Strategies"/>
    <x v="0"/>
    <s v="Completed"/>
    <x v="0"/>
    <x v="1138"/>
    <s v="Y"/>
    <m/>
    <m/>
    <m/>
    <n v="2602"/>
    <s v="DEDB"/>
    <s v="MCP"/>
    <s v="START import strategies CBS"/>
    <s v="END import strategies CBS"/>
    <d v="2026-03-13T06:38:00"/>
    <d v="2026-03-13T06:40:00"/>
    <d v="2026-03-13T06:41:00"/>
    <s v="NULL"/>
    <s v="Completed"/>
    <x v="251"/>
    <n v="2"/>
    <s v="import strategies CBS"/>
    <n v="0.03"/>
    <n v="0"/>
    <n v="0.03"/>
    <n v="0"/>
    <n v="0"/>
    <n v="0.03"/>
    <m/>
    <m/>
    <n v="0"/>
    <n v="0"/>
    <n v="0.03"/>
    <n v="0"/>
    <n v="0.03"/>
    <m/>
    <m/>
    <m/>
    <m/>
    <m/>
    <m/>
    <m/>
    <m/>
    <m/>
    <m/>
    <m/>
    <m/>
    <m/>
  </r>
  <r>
    <s v="Planning (NII)"/>
    <s v="DEDBPlanning (NII)46094.2784722222"/>
    <m/>
    <s v="planning run"/>
    <s v="MCPDEDBPlanning (NII)planning run"/>
    <s v="MCPDEDBPlanning (NII)"/>
    <x v="1"/>
    <s v="For Rerun"/>
    <x v="0"/>
    <x v="1139"/>
    <s v="Y"/>
    <m/>
    <m/>
    <m/>
    <n v="2602"/>
    <s v="DEDB"/>
    <s v="MCP"/>
    <s v="START planning run"/>
    <s v="NULL"/>
    <d v="2026-03-13T06:41:00"/>
    <s v="NULL"/>
    <d v="2026-03-14T09:01:00"/>
    <s v="NULL"/>
    <s v="Stopped"/>
    <x v="122"/>
    <n v="2"/>
    <s v="planning run"/>
    <s v="NULL"/>
    <n v="0"/>
    <s v="NULL"/>
    <n v="0"/>
    <n v="0"/>
    <s v="NULL"/>
    <m/>
    <m/>
    <n v="0"/>
    <n v="0"/>
    <s v="NULL"/>
    <n v="0"/>
    <s v="NULL"/>
    <m/>
    <m/>
    <m/>
    <m/>
    <m/>
    <m/>
    <m/>
    <m/>
    <m/>
    <m/>
    <m/>
    <m/>
    <m/>
  </r>
  <r>
    <s v="Valuation AIC"/>
    <s v="BEDBValuation AIC46094.3027777778"/>
    <m/>
    <s v="load AIC Spreads"/>
    <s v="MCPBEDBValuation AICload AIC Spreads"/>
    <s v="MCPBEDBValuation AIC"/>
    <x v="0"/>
    <s v="Completed"/>
    <x v="0"/>
    <x v="1140"/>
    <s v="Y"/>
    <m/>
    <m/>
    <m/>
    <n v="2602"/>
    <s v="BEDB"/>
    <s v="MCP"/>
    <s v="START load AIC Spreads"/>
    <s v="END load AIC Spreads"/>
    <d v="2026-03-13T07:16:00"/>
    <d v="2026-03-13T07:26:00"/>
    <d v="2026-03-13T07:26:00"/>
    <s v="NULL"/>
    <s v="Completed"/>
    <x v="114"/>
    <n v="3"/>
    <s v="load AIC Spreads"/>
    <n v="0.17"/>
    <n v="0"/>
    <n v="0.17"/>
    <n v="0"/>
    <n v="0"/>
    <n v="0.17"/>
    <m/>
    <m/>
    <n v="0"/>
    <n v="0"/>
    <n v="0.17"/>
    <n v="0"/>
    <n v="0.17"/>
    <m/>
    <m/>
    <m/>
    <m/>
    <m/>
    <m/>
    <m/>
    <m/>
    <m/>
    <m/>
    <m/>
    <m/>
    <m/>
  </r>
  <r>
    <s v="Valuation AIC"/>
    <s v="BEDBValuation AIC46094.3097222222"/>
    <m/>
    <s v="AIC portfolio valuation run"/>
    <s v="MCPBEDBValuation AICAIC portfolio valuation run"/>
    <s v="MCPBEDBValuation AIC"/>
    <x v="0"/>
    <s v="Completed"/>
    <x v="0"/>
    <x v="1141"/>
    <s v="Y"/>
    <m/>
    <m/>
    <m/>
    <n v="2602"/>
    <s v="BEDB"/>
    <s v="MCP"/>
    <s v="START AIC portfolio valuation run"/>
    <s v="END AIC portfolio valuation run"/>
    <d v="2026-03-13T07:26:00"/>
    <d v="2026-03-13T09:11:00"/>
    <d v="2026-03-13T10:03:00"/>
    <s v="NULL"/>
    <s v="Completed"/>
    <x v="114"/>
    <n v="3"/>
    <s v="AIC portfolio valuation run"/>
    <n v="1.75"/>
    <n v="0"/>
    <n v="1.75"/>
    <n v="0"/>
    <n v="0"/>
    <n v="1.75"/>
    <m/>
    <m/>
    <n v="0"/>
    <n v="0"/>
    <n v="1.75"/>
    <n v="0"/>
    <n v="1.75"/>
    <m/>
    <m/>
    <m/>
    <m/>
    <m/>
    <m/>
    <m/>
    <m/>
    <m/>
    <m/>
    <m/>
    <m/>
    <m/>
  </r>
  <r>
    <s v="GAP"/>
    <s v="RODBGAP46094.3465277778"/>
    <m/>
    <s v="LAD_SF"/>
    <s v="MCPRODBGAPLAD_SF"/>
    <s v="MCPRODBGAP"/>
    <x v="0"/>
    <s v="Failed"/>
    <x v="0"/>
    <x v="1142"/>
    <s v="Y"/>
    <m/>
    <m/>
    <m/>
    <n v="2602"/>
    <s v="RODB"/>
    <s v="MCP"/>
    <s v="START LAD_SF"/>
    <s v="NULL"/>
    <d v="2026-03-13T08:19:00"/>
    <d v="2026-03-13T08:24:00"/>
    <d v="2026-03-13T11:27:00"/>
    <s v="Exception Info: Workflow finished with errors. (line: 38)  "/>
    <s v="Failed"/>
    <x v="330"/>
    <n v="3"/>
    <s v="LAD_SF"/>
    <n v="0.08"/>
    <n v="0.08"/>
    <n v="0"/>
    <n v="3.05"/>
    <n v="3.13"/>
    <n v="3.13"/>
    <m/>
    <m/>
    <n v="0.08"/>
    <n v="3.05"/>
    <n v="0"/>
    <n v="3.13"/>
    <n v="3.13"/>
    <m/>
    <m/>
    <m/>
    <m/>
    <m/>
    <m/>
    <m/>
    <m/>
    <m/>
    <m/>
    <m/>
    <m/>
    <m/>
  </r>
  <r>
    <s v="EC"/>
    <s v="ESDBEC46094.35"/>
    <m/>
    <s v="ing-ec valuation exports from ARA"/>
    <s v="MCPESDBECing-ec valuation exports from ARA"/>
    <s v="MCPESDBEC"/>
    <x v="1"/>
    <s v="For Rerun"/>
    <x v="0"/>
    <x v="1143"/>
    <s v="Y"/>
    <m/>
    <m/>
    <m/>
    <n v="2602"/>
    <s v="ESDB"/>
    <s v="MCP"/>
    <s v="START ing-ec valuation exports from ARA"/>
    <s v="END ing-ec valuation exports from ARA"/>
    <d v="2026-03-13T08:24:00"/>
    <d v="2026-03-13T08:24:00"/>
    <d v="2026-03-13T08:24:00"/>
    <s v="NULL"/>
    <s v="Completed"/>
    <x v="326"/>
    <n v="1"/>
    <s v="ing-ec valuation exports from ARA"/>
    <n v="0"/>
    <n v="0"/>
    <n v="0"/>
    <n v="0"/>
    <n v="0"/>
    <n v="0"/>
    <m/>
    <m/>
    <n v="0"/>
    <n v="0"/>
    <n v="0"/>
    <n v="0"/>
    <n v="0"/>
    <m/>
    <m/>
    <m/>
    <m/>
    <m/>
    <m/>
    <m/>
    <m/>
    <m/>
    <m/>
    <m/>
    <m/>
    <m/>
  </r>
  <r>
    <s v="EC"/>
    <s v="ESDBEC46094.35"/>
    <m/>
    <s v="ing-ec valuation QRM reporter exports"/>
    <s v="MCPESDBECing-ec valuation QRM reporter exports"/>
    <s v="MCPESDBEC"/>
    <x v="1"/>
    <s v="For Rerun"/>
    <x v="0"/>
    <x v="1144"/>
    <s v="Y"/>
    <m/>
    <m/>
    <m/>
    <n v="2602"/>
    <s v="ESDB"/>
    <s v="MCP"/>
    <s v="START ing-ec valuation QRM reporter exports"/>
    <s v="END ing-ec valuation QRM reporter exports"/>
    <d v="2026-03-13T08:24:00"/>
    <d v="2026-03-13T08:42:00"/>
    <d v="2026-03-13T08:43:00"/>
    <s v="NULL"/>
    <s v="Completed"/>
    <x v="326"/>
    <n v="1"/>
    <s v="ing-ec valuation QRM reporter exports"/>
    <n v="0.3"/>
    <n v="0"/>
    <n v="0.3"/>
    <n v="0"/>
    <n v="0"/>
    <n v="0.3"/>
    <m/>
    <m/>
    <n v="0"/>
    <n v="0"/>
    <n v="0.3"/>
    <n v="0"/>
    <n v="0.3"/>
    <m/>
    <m/>
    <m/>
    <m/>
    <m/>
    <m/>
    <m/>
    <m/>
    <m/>
    <m/>
    <m/>
    <m/>
    <m/>
  </r>
  <r>
    <s v="KR"/>
    <s v="ESDBKR46094.3631944444"/>
    <m/>
    <s v="Light Maintenance"/>
    <s v="MCPESDBKRLight Maintenance"/>
    <s v="MCPESDBKR"/>
    <x v="1"/>
    <s v="For Rerun"/>
    <x v="0"/>
    <x v="1145"/>
    <s v="Y"/>
    <m/>
    <m/>
    <m/>
    <n v="2602"/>
    <s v="ESDB"/>
    <s v="MCP"/>
    <s v="START Light Maintenance"/>
    <s v="END Light Maintenance"/>
    <d v="2026-03-13T08:43:00"/>
    <d v="2026-03-13T08:48:00"/>
    <d v="2026-03-13T08:48:00"/>
    <s v="NULL"/>
    <s v="Completed"/>
    <x v="331"/>
    <n v="5"/>
    <s v="Light Maintenance"/>
    <n v="0.08"/>
    <n v="0"/>
    <n v="0.08"/>
    <n v="0"/>
    <n v="0"/>
    <n v="0.08"/>
    <m/>
    <m/>
    <n v="0"/>
    <n v="0"/>
    <n v="0.08"/>
    <n v="0"/>
    <n v="0.08"/>
    <m/>
    <m/>
    <m/>
    <m/>
    <m/>
    <m/>
    <m/>
    <m/>
    <m/>
    <m/>
    <m/>
    <m/>
    <m/>
  </r>
  <r>
    <s v="KR"/>
    <s v="ESDBKR46094.3666666667"/>
    <m/>
    <s v="bpv-kr valuation"/>
    <s v="MCPESDBKRbpv-kr valuation"/>
    <s v="MCPESDBKR"/>
    <x v="1"/>
    <s v="For Rerun"/>
    <x v="0"/>
    <x v="1146"/>
    <s v="Y"/>
    <m/>
    <m/>
    <m/>
    <n v="2602"/>
    <s v="ESDB"/>
    <s v="MCP"/>
    <s v="START bpv-kr valuation"/>
    <s v="END bpv-kr valuation"/>
    <d v="2026-03-13T08:48:00"/>
    <d v="2026-03-13T11:17:00"/>
    <d v="2026-03-13T11:17:00"/>
    <s v="NULL"/>
    <s v="Completed"/>
    <x v="331"/>
    <n v="1"/>
    <s v="bpv-kr valuation"/>
    <n v="2.48"/>
    <n v="0"/>
    <n v="2.48"/>
    <n v="0"/>
    <n v="0"/>
    <n v="2.48"/>
    <m/>
    <m/>
    <n v="0"/>
    <n v="0"/>
    <n v="2.48"/>
    <n v="0"/>
    <n v="2.48"/>
    <m/>
    <m/>
    <m/>
    <m/>
    <m/>
    <m/>
    <m/>
    <m/>
    <m/>
    <m/>
    <m/>
    <m/>
    <m/>
  </r>
  <r>
    <s v="EC"/>
    <s v="NLRBEC46094.3847222222"/>
    <m/>
    <s v="Light Maintenance ing-ec valuation"/>
    <s v="MCPNLRBECLight Maintenance ing-ec valuation"/>
    <s v="MCPNLRBEC"/>
    <x v="0"/>
    <s v="Completed"/>
    <x v="0"/>
    <x v="1147"/>
    <s v="Y"/>
    <m/>
    <m/>
    <m/>
    <n v="2602"/>
    <s v="NLRB"/>
    <s v="MCP"/>
    <s v="START Light Maintenance ing-ec valuation"/>
    <s v="END Light Maintenance ing-ec valuation"/>
    <d v="2026-03-13T09:14:00"/>
    <d v="2026-03-13T09:24:00"/>
    <d v="2026-03-13T09:24:00"/>
    <s v="NULL"/>
    <s v="Completed"/>
    <x v="332"/>
    <n v="1"/>
    <s v="Light Maintenance ing-ec valuation"/>
    <n v="0.17"/>
    <n v="0"/>
    <n v="0.17"/>
    <n v="0"/>
    <n v="0"/>
    <n v="0.17"/>
    <m/>
    <m/>
    <n v="0"/>
    <n v="0"/>
    <n v="0.17"/>
    <n v="0"/>
    <n v="0.17"/>
    <m/>
    <m/>
    <m/>
    <m/>
    <m/>
    <m/>
    <m/>
    <m/>
    <m/>
    <m/>
    <m/>
    <m/>
    <m/>
  </r>
  <r>
    <s v="EC"/>
    <s v="NLRBEC46094.3916666667"/>
    <m/>
    <s v="ing-ec valuation"/>
    <s v="MCPNLRBECing-ec valuation"/>
    <s v="MCPNLRBEC"/>
    <x v="0"/>
    <s v="Stopped"/>
    <x v="0"/>
    <x v="1148"/>
    <s v="Y"/>
    <m/>
    <m/>
    <m/>
    <n v="2602"/>
    <s v="NLRB"/>
    <s v="MCP"/>
    <s v="START ing-ec valuation"/>
    <s v="NULL"/>
    <d v="2026-03-13T09:24:00"/>
    <d v="2026-03-13T09:35:00"/>
    <d v="2026-03-13T09:37:00"/>
    <s v="NULL"/>
    <s v="Stopped"/>
    <x v="332"/>
    <n v="1"/>
    <s v="ing-ec valuation"/>
    <n v="0.18"/>
    <n v="0.18"/>
    <n v="0"/>
    <n v="0.03"/>
    <n v="0.21"/>
    <n v="0.21"/>
    <m/>
    <m/>
    <n v="0.18"/>
    <n v="0.03"/>
    <n v="0"/>
    <n v="0.21"/>
    <n v="0.21"/>
    <m/>
    <m/>
    <m/>
    <m/>
    <m/>
    <m/>
    <m/>
    <m/>
    <m/>
    <m/>
    <m/>
    <m/>
    <m/>
  </r>
  <r>
    <s v="Copy DB with Runs"/>
    <s v="TRDBCopy DB with Runs46094.39375"/>
    <m/>
    <s v="copy from"/>
    <s v="MCPTRDBCopy DB with Runscopy from"/>
    <s v="MCPTRDBCopy DB with Runs"/>
    <x v="0"/>
    <s v="Completed"/>
    <x v="0"/>
    <x v="1149"/>
    <s v="N"/>
    <m/>
    <m/>
    <m/>
    <n v="2602"/>
    <s v="TRDB"/>
    <s v="MCP"/>
    <s v="START copy from"/>
    <s v="END copy from"/>
    <d v="2026-03-13T09:27:00"/>
    <d v="2026-03-13T09:37:00"/>
    <d v="2026-03-13T09:37:00"/>
    <s v="NULL"/>
    <s v="Completed"/>
    <x v="333"/>
    <n v="2"/>
    <s v="copy from"/>
    <n v="0.17"/>
    <n v="0.17"/>
    <n v="0"/>
    <n v="0"/>
    <n v="0.17"/>
    <n v="0.17"/>
    <m/>
    <m/>
    <n v="0.17"/>
    <n v="0"/>
    <n v="0"/>
    <n v="0.17"/>
    <n v="0.17"/>
    <m/>
    <m/>
    <m/>
    <m/>
    <m/>
    <m/>
    <m/>
    <m/>
    <m/>
    <m/>
    <m/>
    <m/>
    <m/>
  </r>
  <r>
    <s v="Import Strategies"/>
    <s v="NLRBImport Strategies46094.4006944444"/>
    <m/>
    <s v="import strategies"/>
    <s v="MCPNLRBImport Strategiesimport strategies"/>
    <s v="MCPNLRBImport Strategies"/>
    <x v="0"/>
    <s v="Completed"/>
    <x v="0"/>
    <x v="1150"/>
    <s v="Y"/>
    <m/>
    <m/>
    <m/>
    <n v="2602"/>
    <s v="NLRB"/>
    <s v="MCP"/>
    <s v="START import strategies"/>
    <s v="END import strategies"/>
    <d v="2026-03-13T09:37:00"/>
    <d v="2026-03-13T09:40:00"/>
    <d v="2026-03-13T09:59:00"/>
    <s v="NULL"/>
    <s v="Completed"/>
    <x v="334"/>
    <n v="1"/>
    <s v="import strategies"/>
    <n v="0.05"/>
    <n v="0.05"/>
    <n v="0"/>
    <n v="0.32"/>
    <n v="0.37"/>
    <n v="0.37"/>
    <m/>
    <m/>
    <n v="0.05"/>
    <n v="0.32"/>
    <n v="0"/>
    <n v="0.37"/>
    <n v="0.37"/>
    <m/>
    <m/>
    <m/>
    <m/>
    <m/>
    <m/>
    <m/>
    <m/>
    <m/>
    <m/>
    <m/>
    <m/>
    <m/>
  </r>
  <r>
    <s v="GAP"/>
    <s v="TRDBGAP46094.4006944444"/>
    <m/>
    <s v="gap planning"/>
    <s v="MCPTRDBGAPgap planning"/>
    <s v="MCPTRDBGAP"/>
    <x v="0"/>
    <s v="Failed"/>
    <x v="0"/>
    <x v="1151"/>
    <s v="Y"/>
    <m/>
    <m/>
    <m/>
    <n v="2602"/>
    <s v="TRDB"/>
    <s v="MCP"/>
    <s v="START gap planning"/>
    <s v="NULL"/>
    <d v="2026-03-13T09:37:00"/>
    <d v="2026-03-13T10:25:00"/>
    <d v="2026-03-13T11:18:00"/>
    <s v="Exception Info: Workflow finished with errors. (line: 42)  "/>
    <s v="Failed"/>
    <x v="335"/>
    <n v="1"/>
    <s v="gap planning"/>
    <n v="0.8"/>
    <n v="0.8"/>
    <n v="0"/>
    <n v="0.88"/>
    <n v="1.68"/>
    <n v="1.68"/>
    <m/>
    <m/>
    <n v="0.8"/>
    <n v="0.88"/>
    <n v="0"/>
    <n v="1.68"/>
    <n v="1.68"/>
    <m/>
    <m/>
    <m/>
    <m/>
    <m/>
    <m/>
    <m/>
    <m/>
    <m/>
    <m/>
    <m/>
    <m/>
    <m/>
  </r>
  <r>
    <s v="Planning (NII)"/>
    <s v="NLRBPlanning (NII)46094.4159722222"/>
    <m/>
    <s v="combined planning run"/>
    <s v="MCPNLRBPlanning (NII)combined planning run"/>
    <s v="MCPNLRBPlanning (NII)"/>
    <x v="0"/>
    <s v="Stopped"/>
    <x v="0"/>
    <x v="1152"/>
    <s v="Y"/>
    <m/>
    <m/>
    <m/>
    <n v="2602"/>
    <s v="NLRB"/>
    <s v="MCP"/>
    <s v="START combined planning run"/>
    <s v="NULL"/>
    <d v="2026-03-13T09:59:00"/>
    <d v="2026-03-13T13:26:00"/>
    <d v="2026-03-13T14:24:00"/>
    <s v="NULL"/>
    <s v="Stopped"/>
    <x v="336"/>
    <n v="2"/>
    <s v="combined planning run"/>
    <n v="3.45"/>
    <n v="3.45"/>
    <n v="0"/>
    <n v="0.97"/>
    <n v="4.42"/>
    <n v="4.42"/>
    <m/>
    <m/>
    <n v="3.45"/>
    <n v="0.97"/>
    <n v="0"/>
    <n v="4.42"/>
    <n v="4.42"/>
    <m/>
    <m/>
    <m/>
    <m/>
    <m/>
    <m/>
    <m/>
    <m/>
    <m/>
    <m/>
    <m/>
    <m/>
    <m/>
  </r>
  <r>
    <s v="EC"/>
    <s v="BEDBEC46094.41875"/>
    <m/>
    <s v="ing-ec valuation"/>
    <s v="MCPBEDBECing-ec valuation"/>
    <s v="MCPBEDBEC"/>
    <x v="0"/>
    <s v="Completed"/>
    <x v="0"/>
    <x v="1153"/>
    <s v="Y"/>
    <m/>
    <m/>
    <m/>
    <n v="2602"/>
    <s v="BEDB"/>
    <s v="MCP"/>
    <s v="START ing-ec valuation"/>
    <s v="END ing-ec valuation"/>
    <d v="2026-03-13T10:03:00"/>
    <d v="2026-03-14T02:32:00"/>
    <d v="2026-03-14T02:33:00"/>
    <s v="NULL"/>
    <s v="Completed"/>
    <x v="195"/>
    <n v="2"/>
    <s v="ing-ec valuation"/>
    <n v="16.48"/>
    <n v="0"/>
    <n v="16.48"/>
    <n v="0"/>
    <n v="0"/>
    <n v="16.48"/>
    <m/>
    <m/>
    <n v="0"/>
    <n v="0"/>
    <n v="16.48"/>
    <n v="0"/>
    <n v="16.48"/>
    <m/>
    <m/>
    <m/>
    <m/>
    <m/>
    <m/>
    <m/>
    <m/>
    <m/>
    <m/>
    <m/>
    <m/>
    <m/>
  </r>
  <r>
    <s v="KR"/>
    <s v="ESDBKR46094.4701388889"/>
    <m/>
    <s v="bpv-kr valuation QRM Reporter exports"/>
    <s v="MCPESDBKRbpv-kr valuation QRM Reporter exports"/>
    <s v="MCPESDBKR"/>
    <x v="1"/>
    <s v="For Rerun"/>
    <x v="0"/>
    <x v="1154"/>
    <s v="Y"/>
    <m/>
    <m/>
    <m/>
    <n v="2602"/>
    <s v="ESDB"/>
    <s v="MCP"/>
    <s v="START bpv-kr valuation QRM Reporter exports"/>
    <s v="END bpv-kr valuation QRM Reporter exports"/>
    <d v="2026-03-13T11:17:00"/>
    <d v="2026-03-13T11:17:00"/>
    <d v="2026-03-13T11:18:00"/>
    <s v="NULL"/>
    <s v="Completed"/>
    <x v="331"/>
    <n v="1"/>
    <s v="bpv-kr valuation QRM Reporter exports"/>
    <n v="0"/>
    <n v="0"/>
    <n v="0"/>
    <n v="0"/>
    <n v="0"/>
    <n v="0"/>
    <m/>
    <m/>
    <n v="0"/>
    <n v="0"/>
    <n v="0"/>
    <n v="0"/>
    <n v="0"/>
    <m/>
    <m/>
    <m/>
    <m/>
    <m/>
    <m/>
    <m/>
    <m/>
    <m/>
    <m/>
    <m/>
    <m/>
    <m/>
  </r>
  <r>
    <s v="Copy DB with Runs"/>
    <s v="TRDBCopy DB with Runs46094.4708333333"/>
    <m/>
    <s v="copy from"/>
    <s v="MCPTRDBCopy DB with Runscopy from"/>
    <s v="MCPTRDBCopy DB with Runs"/>
    <x v="0"/>
    <s v="Completed"/>
    <x v="0"/>
    <x v="1155"/>
    <s v="N"/>
    <m/>
    <m/>
    <m/>
    <n v="2602"/>
    <s v="TRDB"/>
    <s v="MCP"/>
    <s v="START copy from"/>
    <s v="END copy from"/>
    <d v="2026-03-13T11:18:00"/>
    <d v="2026-03-13T11:30:00"/>
    <d v="2026-03-13T11:19:00"/>
    <s v="NULL"/>
    <s v="Completed"/>
    <x v="337"/>
    <n v="3"/>
    <s v="copy from"/>
    <n v="0.2"/>
    <n v="0"/>
    <n v="0.2"/>
    <n v="0"/>
    <n v="0"/>
    <n v="0.2"/>
    <m/>
    <m/>
    <n v="0"/>
    <n v="0"/>
    <n v="0.2"/>
    <n v="0"/>
    <n v="0.2"/>
    <m/>
    <m/>
    <m/>
    <m/>
    <m/>
    <m/>
    <m/>
    <m/>
    <m/>
    <m/>
    <m/>
    <m/>
    <m/>
  </r>
  <r>
    <s v="Import Strategies"/>
    <s v="ESDBImport Strategies46094.4708333333"/>
    <m/>
    <s v="import strategies"/>
    <s v="MCPESDBImport Strategiesimport strategies"/>
    <s v="MCPESDBImport Strategies"/>
    <x v="0"/>
    <s v="Completed"/>
    <x v="0"/>
    <x v="1156"/>
    <s v="Y"/>
    <m/>
    <m/>
    <m/>
    <n v="2602"/>
    <s v="ESDB"/>
    <s v="MCP"/>
    <s v="START import strategies"/>
    <s v="END import strategies"/>
    <d v="2026-03-13T11:18:00"/>
    <d v="2026-03-13T11:26:00"/>
    <d v="2026-03-13T11:27:00"/>
    <s v="NULL"/>
    <s v="Completed"/>
    <x v="338"/>
    <n v="1"/>
    <s v="import strategies"/>
    <n v="0.13"/>
    <n v="0"/>
    <n v="0.13"/>
    <n v="0"/>
    <n v="0"/>
    <n v="0.13"/>
    <m/>
    <m/>
    <n v="0"/>
    <n v="0"/>
    <n v="0.13"/>
    <n v="0"/>
    <n v="0.13"/>
    <m/>
    <m/>
    <m/>
    <m/>
    <m/>
    <m/>
    <m/>
    <m/>
    <m/>
    <m/>
    <m/>
    <m/>
    <m/>
  </r>
  <r>
    <s v="CSRBB Export"/>
    <s v="TRDBCSRBB Export46094.4715277778"/>
    <m/>
    <s v="CSRBB exports"/>
    <s v="MCPTRDBCSRBB ExportCSRBB exports"/>
    <s v="MCPTRDBCSRBB Export"/>
    <x v="0"/>
    <s v="Completed"/>
    <x v="0"/>
    <x v="1157"/>
    <s v="N"/>
    <m/>
    <m/>
    <m/>
    <n v="2602"/>
    <s v="TRDB"/>
    <s v="MCP"/>
    <s v="START CSRBB exports"/>
    <s v="END CSRBB exports"/>
    <d v="2026-03-13T11:19:00"/>
    <d v="2026-03-13T11:23:00"/>
    <s v="NULL"/>
    <s v="NULL"/>
    <s v="Completed"/>
    <x v="339"/>
    <n v="1"/>
    <s v="CSRBB exports"/>
    <n v="7.0000000000000007E-2"/>
    <n v="0"/>
    <n v="7.0000000000000007E-2"/>
    <n v="0"/>
    <n v="0"/>
    <n v="7.0000000000000007E-2"/>
    <m/>
    <m/>
    <n v="0"/>
    <n v="0"/>
    <n v="7.0000000000000007E-2"/>
    <n v="0"/>
    <n v="7.0000000000000007E-2"/>
    <m/>
    <m/>
    <m/>
    <m/>
    <m/>
    <m/>
    <m/>
    <m/>
    <m/>
    <m/>
    <m/>
    <m/>
    <m/>
  </r>
  <r>
    <s v="CSRBB Export"/>
    <s v="RODBCSRBB Export46094.4770833333"/>
    <m/>
    <s v="CSRBB exports"/>
    <s v="MCPRODBCSRBB ExportCSRBB exports"/>
    <s v="MCPRODBCSRBB Export"/>
    <x v="0"/>
    <s v="Completed"/>
    <x v="0"/>
    <x v="1158"/>
    <s v="N"/>
    <m/>
    <m/>
    <m/>
    <n v="2602"/>
    <s v="RODB"/>
    <s v="MCP"/>
    <s v="START CSRBB exports"/>
    <s v="END CSRBB exports"/>
    <d v="2026-03-13T11:27:00"/>
    <d v="2026-03-13T11:29:00"/>
    <d v="2026-03-13T16:07:00"/>
    <s v="NULL"/>
    <s v="Completed"/>
    <x v="340"/>
    <n v="1"/>
    <s v="CSRBB exports"/>
    <n v="0.03"/>
    <n v="0"/>
    <n v="0.03"/>
    <n v="0"/>
    <n v="0"/>
    <n v="0.03"/>
    <m/>
    <m/>
    <n v="0"/>
    <n v="0"/>
    <n v="0.03"/>
    <n v="0"/>
    <n v="0.03"/>
    <m/>
    <m/>
    <m/>
    <m/>
    <m/>
    <m/>
    <m/>
    <m/>
    <m/>
    <m/>
    <m/>
    <m/>
    <m/>
  </r>
  <r>
    <s v="Planning (NII)"/>
    <s v="ESDBPlanning (NII)46094.4770833333"/>
    <m/>
    <s v="planning run01"/>
    <s v="MCPESDBPlanning (NII)planning run01"/>
    <s v="MCPESDBPlanning (NII)"/>
    <x v="1"/>
    <s v="For Rerun"/>
    <x v="0"/>
    <x v="1159"/>
    <s v="Y"/>
    <m/>
    <m/>
    <m/>
    <n v="2602"/>
    <s v="ESDB"/>
    <s v="MCP"/>
    <s v="START planning run01"/>
    <s v="END planning run01"/>
    <d v="2026-03-13T11:27:00"/>
    <d v="2026-03-13T16:21:00"/>
    <d v="2026-03-13T11:37:00"/>
    <s v="NULL"/>
    <s v="Completed"/>
    <x v="341"/>
    <n v="1"/>
    <s v="planning run01"/>
    <n v="4.9000000000000004"/>
    <n v="4.9000000000000004"/>
    <n v="0"/>
    <n v="-4.7300000000000004"/>
    <n v="0.17"/>
    <n v="0.17"/>
    <m/>
    <m/>
    <n v="4.9000000000000004"/>
    <n v="-4.7300000000000004"/>
    <n v="0"/>
    <n v="0.17"/>
    <n v="0.17"/>
    <m/>
    <m/>
    <m/>
    <m/>
    <m/>
    <m/>
    <m/>
    <m/>
    <m/>
    <m/>
    <m/>
    <m/>
    <m/>
  </r>
  <r>
    <s v="CSRBB Export"/>
    <s v="WBUSCSRBB Export46094.4777777778"/>
    <m/>
    <s v="CSRBB exports"/>
    <s v="MCPWBUSCSRBB ExportCSRBB exports"/>
    <s v="MCPWBUSCSRBB Export"/>
    <x v="0"/>
    <s v="Completed"/>
    <x v="0"/>
    <x v="1160"/>
    <s v="N"/>
    <m/>
    <m/>
    <m/>
    <n v="2602"/>
    <s v="WBUS"/>
    <s v="MCP"/>
    <s v="START CSRBB exports"/>
    <s v="END CSRBB exports"/>
    <d v="2026-03-13T11:28:00"/>
    <d v="2026-03-13T11:33:00"/>
    <s v="NULL"/>
    <s v="NULL"/>
    <s v="Completed"/>
    <x v="342"/>
    <n v="1"/>
    <s v="CSRBB exports"/>
    <n v="0.08"/>
    <n v="0"/>
    <n v="0.08"/>
    <n v="0"/>
    <n v="0"/>
    <n v="0.08"/>
    <m/>
    <m/>
    <n v="0"/>
    <n v="0"/>
    <n v="0.08"/>
    <n v="0"/>
    <n v="0.08"/>
    <m/>
    <m/>
    <m/>
    <m/>
    <m/>
    <m/>
    <m/>
    <m/>
    <m/>
    <m/>
    <m/>
    <m/>
    <m/>
  </r>
  <r>
    <s v="CSRBB Export"/>
    <s v="AUDBCSRBB Export46094.4784722222"/>
    <m/>
    <s v="CSRBB exports"/>
    <s v="MCPAUDBCSRBB ExportCSRBB exports"/>
    <s v="MCPAUDBCSRBB Export"/>
    <x v="0"/>
    <s v="Completed"/>
    <x v="0"/>
    <x v="1161"/>
    <s v="N"/>
    <m/>
    <m/>
    <m/>
    <n v="2602"/>
    <s v="AUDB"/>
    <s v="MCP"/>
    <s v="START CSRBB exports"/>
    <s v="END CSRBB exports"/>
    <d v="2026-03-13T11:29:00"/>
    <d v="2026-03-13T11:36:00"/>
    <d v="2026-03-13T12:38:00"/>
    <s v="NULL"/>
    <s v="Completed"/>
    <x v="343"/>
    <n v="1"/>
    <s v="CSRBB exports"/>
    <n v="0.12"/>
    <n v="0"/>
    <n v="0.12"/>
    <n v="0"/>
    <n v="0"/>
    <n v="0.12"/>
    <m/>
    <m/>
    <n v="0"/>
    <n v="0"/>
    <n v="0.12"/>
    <n v="0"/>
    <n v="0.12"/>
    <m/>
    <m/>
    <m/>
    <m/>
    <m/>
    <m/>
    <m/>
    <m/>
    <m/>
    <m/>
    <m/>
    <m/>
    <m/>
  </r>
  <r>
    <s v="Load to ARA"/>
    <s v="FRDBLoad to ARA46094.4791666667"/>
    <m/>
    <s v="export to ara"/>
    <s v="MCPFRDBLoad to ARAexport to ara"/>
    <s v="MCPFRDBLoad to ARA"/>
    <x v="0"/>
    <s v="Completed"/>
    <x v="0"/>
    <x v="1162"/>
    <s v="N"/>
    <m/>
    <m/>
    <m/>
    <n v="2602"/>
    <s v="FRDB"/>
    <s v="MCP"/>
    <s v="START export to ara"/>
    <s v="END export to ara"/>
    <d v="2026-03-13T11:30:00"/>
    <d v="2026-03-13T11:30:00"/>
    <d v="2026-03-13T11:37:00"/>
    <s v="NULL"/>
    <s v="Completed"/>
    <x v="225"/>
    <n v="2"/>
    <s v="export to ara"/>
    <n v="0"/>
    <n v="0"/>
    <n v="0"/>
    <n v="0"/>
    <n v="0"/>
    <n v="0"/>
    <m/>
    <m/>
    <n v="0"/>
    <n v="0"/>
    <n v="0"/>
    <n v="0"/>
    <n v="0"/>
    <m/>
    <m/>
    <m/>
    <m/>
    <m/>
    <m/>
    <m/>
    <m/>
    <m/>
    <m/>
    <m/>
    <m/>
    <m/>
  </r>
  <r>
    <s v="CSRBB Export"/>
    <s v="ESDBCSRBB Export46094.4840277778"/>
    <m/>
    <s v="CSRBB exports"/>
    <s v="MCPESDBCSRBB ExportCSRBB exports"/>
    <s v="MCPESDBCSRBB Export"/>
    <x v="0"/>
    <s v="Completed"/>
    <x v="0"/>
    <x v="1163"/>
    <s v="N"/>
    <m/>
    <m/>
    <m/>
    <n v="2602"/>
    <s v="ESDB"/>
    <s v="MCP"/>
    <s v="START CSRBB exports"/>
    <s v="END CSRBB exports"/>
    <d v="2026-03-13T11:37:00"/>
    <d v="2026-03-13T11:43:00"/>
    <d v="2026-03-13T16:21:00"/>
    <s v="NULL"/>
    <s v="Completed"/>
    <x v="344"/>
    <n v="1"/>
    <s v="CSRBB exports"/>
    <n v="0.1"/>
    <n v="0"/>
    <n v="0.1"/>
    <n v="0"/>
    <n v="0"/>
    <n v="0.1"/>
    <m/>
    <m/>
    <n v="0"/>
    <n v="0"/>
    <n v="0.1"/>
    <n v="0"/>
    <n v="0.1"/>
    <m/>
    <m/>
    <m/>
    <m/>
    <m/>
    <m/>
    <m/>
    <m/>
    <m/>
    <m/>
    <m/>
    <m/>
    <m/>
  </r>
  <r>
    <s v="CSRBB Export"/>
    <s v="FRDBCSRBB Export46094.4840277778"/>
    <m/>
    <s v="CSRBB exports"/>
    <s v="MCPFRDBCSRBB ExportCSRBB exports"/>
    <s v="MCPFRDBCSRBB Export"/>
    <x v="0"/>
    <s v="Completed"/>
    <x v="0"/>
    <x v="1164"/>
    <s v="N"/>
    <m/>
    <m/>
    <m/>
    <n v="2602"/>
    <s v="FRDB"/>
    <s v="MCP"/>
    <s v="START CSRBB exports"/>
    <s v="END CSRBB exports"/>
    <d v="2026-03-13T11:37:00"/>
    <d v="2026-03-13T11:50:00"/>
    <d v="2026-03-17T12:40:00"/>
    <s v="NULL"/>
    <s v="Completed"/>
    <x v="345"/>
    <n v="1"/>
    <s v="CSRBB exports"/>
    <n v="0.22"/>
    <n v="0"/>
    <n v="0.22"/>
    <n v="0"/>
    <n v="0"/>
    <n v="0.22"/>
    <m/>
    <m/>
    <n v="0"/>
    <n v="0"/>
    <n v="0.22"/>
    <n v="0"/>
    <n v="0.22"/>
    <m/>
    <m/>
    <m/>
    <m/>
    <m/>
    <m/>
    <m/>
    <m/>
    <m/>
    <m/>
    <m/>
    <m/>
    <m/>
  </r>
  <r>
    <s v="CSRBB Export"/>
    <s v="LUDBCSRBB Export46094.4847222222"/>
    <m/>
    <s v="CSRBB exports"/>
    <s v="MCPLUDBCSRBB ExportCSRBB exports"/>
    <s v="MCPLUDBCSRBB Export"/>
    <x v="1"/>
    <s v="For Rerun"/>
    <x v="0"/>
    <x v="1165"/>
    <s v="N"/>
    <m/>
    <m/>
    <m/>
    <n v="2602"/>
    <s v="LUDB"/>
    <s v="MCP"/>
    <s v="START CSRBB exports"/>
    <s v="END CSRBB exports"/>
    <d v="2026-03-13T11:38:00"/>
    <d v="2026-03-13T11:40:00"/>
    <d v="2026-03-16T18:44:00"/>
    <s v="NULL"/>
    <s v="Completed"/>
    <x v="346"/>
    <n v="1"/>
    <s v="CSRBB exports"/>
    <n v="0.03"/>
    <n v="0.03"/>
    <n v="0"/>
    <n v="18.329999999999998"/>
    <n v="18.36"/>
    <n v="18.36"/>
    <m/>
    <m/>
    <n v="0.03"/>
    <n v="18.329999999999998"/>
    <n v="0"/>
    <n v="18.36"/>
    <n v="18.36"/>
    <m/>
    <m/>
    <m/>
    <m/>
    <m/>
    <m/>
    <m/>
    <m/>
    <m/>
    <m/>
    <m/>
    <m/>
    <m/>
  </r>
  <r>
    <s v="CSRBB Export"/>
    <s v="PLDBCSRBB Export46094.4868055556"/>
    <m/>
    <s v="CSRBB exports"/>
    <s v="MCPPLDBCSRBB ExportCSRBB exports"/>
    <s v="MCPPLDBCSRBB Export"/>
    <x v="0"/>
    <s v="Completed"/>
    <x v="0"/>
    <x v="1166"/>
    <s v="N"/>
    <m/>
    <m/>
    <m/>
    <n v="2602"/>
    <s v="PLDB"/>
    <s v="MCP"/>
    <s v="START CSRBB exports"/>
    <s v="END CSRBB exports"/>
    <d v="2026-03-13T11:41:00"/>
    <d v="2026-03-13T11:42:00"/>
    <d v="2026-03-13T16:11:00"/>
    <s v="NULL"/>
    <s v="Completed"/>
    <x v="347"/>
    <n v="2"/>
    <s v="CSRBB exports"/>
    <n v="0.02"/>
    <n v="0"/>
    <n v="0.02"/>
    <n v="0"/>
    <n v="0"/>
    <n v="0.02"/>
    <m/>
    <m/>
    <n v="0"/>
    <n v="0"/>
    <n v="0.02"/>
    <n v="0"/>
    <n v="0.02"/>
    <m/>
    <m/>
    <m/>
    <m/>
    <m/>
    <m/>
    <m/>
    <m/>
    <m/>
    <m/>
    <m/>
    <m/>
    <m/>
  </r>
  <r>
    <s v="CSRBB Export"/>
    <s v="ICDBCSRBB Export46094.4902777778"/>
    <m/>
    <s v="CSRBB exports"/>
    <s v="MCPICDBCSRBB ExportCSRBB exports"/>
    <s v="MCPICDBCSRBB Export"/>
    <x v="0"/>
    <s v="Completed"/>
    <x v="0"/>
    <x v="1167"/>
    <s v="N"/>
    <m/>
    <m/>
    <m/>
    <n v="2602"/>
    <s v="ICDB"/>
    <s v="MCP"/>
    <s v="START CSRBB exports"/>
    <s v="END CSRBB exports"/>
    <d v="2026-03-13T11:46:00"/>
    <d v="2026-03-13T12:06:00"/>
    <d v="2026-03-13T14:56:00"/>
    <s v="NULL"/>
    <s v="Completed"/>
    <x v="348"/>
    <n v="1"/>
    <s v="CSRBB exports"/>
    <n v="0.33"/>
    <n v="0.33"/>
    <n v="0"/>
    <n v="2.83"/>
    <n v="3.16"/>
    <n v="3.16"/>
    <m/>
    <m/>
    <n v="0.33"/>
    <n v="2.83"/>
    <n v="0"/>
    <n v="3.16"/>
    <n v="3.16"/>
    <m/>
    <m/>
    <m/>
    <m/>
    <m/>
    <m/>
    <m/>
    <m/>
    <m/>
    <m/>
    <m/>
    <m/>
    <m/>
  </r>
  <r>
    <s v="Import Strategies"/>
    <s v="AUDBImport Strategies46094.5263888889"/>
    <m/>
    <s v="import strategies"/>
    <s v="MCPAUDBImport Strategiesimport strategies"/>
    <s v="MCPAUDBImport Strategies"/>
    <x v="0"/>
    <s v="Completed"/>
    <x v="0"/>
    <x v="1168"/>
    <s v="Y"/>
    <m/>
    <m/>
    <m/>
    <n v="2602"/>
    <s v="AUDB"/>
    <s v="MCP"/>
    <s v="START import strategies"/>
    <s v="END import strategies"/>
    <d v="2026-03-13T12:38:00"/>
    <d v="2026-03-13T12:41:00"/>
    <d v="2026-03-13T12:45:00"/>
    <s v="NULL"/>
    <s v="Completed"/>
    <x v="349"/>
    <n v="2"/>
    <s v="import strategies"/>
    <n v="0.05"/>
    <n v="0"/>
    <n v="0.05"/>
    <n v="0"/>
    <n v="0"/>
    <n v="0.05"/>
    <m/>
    <m/>
    <n v="0"/>
    <n v="0"/>
    <n v="0.05"/>
    <n v="0"/>
    <n v="0.05"/>
    <m/>
    <m/>
    <m/>
    <m/>
    <m/>
    <m/>
    <m/>
    <m/>
    <m/>
    <m/>
    <m/>
    <m/>
    <m/>
  </r>
  <r>
    <s v="Planning (NII)"/>
    <s v="AUDBPlanning (NII)46094.53125"/>
    <m/>
    <s v="planning run01"/>
    <s v="MCPAUDBPlanning (NII)planning run01"/>
    <s v="MCPAUDBPlanning (NII)"/>
    <x v="0"/>
    <s v="Completed"/>
    <x v="0"/>
    <x v="1169"/>
    <s v="Y"/>
    <m/>
    <m/>
    <m/>
    <n v="2602"/>
    <s v="AUDB"/>
    <s v="MCP"/>
    <s v="START planning run01"/>
    <s v="END planning run01"/>
    <d v="2026-03-13T12:45:00"/>
    <d v="2026-03-13T13:45:00"/>
    <d v="2026-03-13T13:45:00"/>
    <s v="NULL"/>
    <s v="Completed"/>
    <x v="284"/>
    <n v="2"/>
    <s v="planning run01"/>
    <n v="1"/>
    <n v="0"/>
    <n v="1"/>
    <n v="0"/>
    <n v="0"/>
    <n v="1"/>
    <m/>
    <m/>
    <n v="0"/>
    <n v="0"/>
    <n v="1"/>
    <n v="0"/>
    <n v="1"/>
    <m/>
    <m/>
    <m/>
    <m/>
    <m/>
    <m/>
    <m/>
    <m/>
    <m/>
    <m/>
    <m/>
    <m/>
    <m/>
  </r>
  <r>
    <s v="Planning (NII)"/>
    <s v="AUDBPlanning (NII)46094.5729166667"/>
    <m/>
    <s v="MDL Processing"/>
    <s v="MCPAUDBPlanning (NII)MDL Processing"/>
    <s v="MCPAUDBPlanning (NII)"/>
    <x v="0"/>
    <s v="Completed"/>
    <x v="0"/>
    <x v="1170"/>
    <s v="Y"/>
    <m/>
    <m/>
    <m/>
    <n v="2602"/>
    <s v="AUDB"/>
    <s v="MCP"/>
    <s v="START MDL Processing"/>
    <s v="END MDL Processing"/>
    <d v="2026-03-13T13:45:00"/>
    <d v="2026-03-13T13:57:00"/>
    <d v="2026-03-13T13:57:00"/>
    <s v="NULL"/>
    <s v="Completed"/>
    <x v="284"/>
    <n v="2"/>
    <s v="MDL Processing"/>
    <n v="0.2"/>
    <n v="0"/>
    <n v="0.2"/>
    <n v="0"/>
    <n v="0"/>
    <n v="0.2"/>
    <m/>
    <m/>
    <n v="0"/>
    <n v="0"/>
    <n v="0.2"/>
    <n v="0"/>
    <n v="0.2"/>
    <m/>
    <m/>
    <m/>
    <m/>
    <m/>
    <m/>
    <m/>
    <m/>
    <m/>
    <m/>
    <m/>
    <m/>
    <m/>
  </r>
  <r>
    <s v="Planning (NII)"/>
    <s v="AUDBPlanning (NII)46094.58125"/>
    <m/>
    <s v="planning run02"/>
    <s v="MCPAUDBPlanning (NII)planning run02"/>
    <s v="MCPAUDBPlanning (NII)"/>
    <x v="0"/>
    <s v="Completed"/>
    <x v="0"/>
    <x v="1171"/>
    <s v="Y"/>
    <m/>
    <m/>
    <m/>
    <n v="2602"/>
    <s v="AUDB"/>
    <s v="MCP"/>
    <s v="START planning run02"/>
    <s v="END planning run02"/>
    <d v="2026-03-13T13:57:00"/>
    <d v="2026-03-13T16:13:00"/>
    <d v="2026-03-13T16:13:00"/>
    <s v="NULL"/>
    <s v="Completed"/>
    <x v="284"/>
    <n v="2"/>
    <s v="planning run02"/>
    <n v="2.27"/>
    <n v="0"/>
    <n v="2.27"/>
    <n v="0"/>
    <n v="0"/>
    <n v="2.27"/>
    <m/>
    <m/>
    <n v="0"/>
    <n v="0"/>
    <n v="2.27"/>
    <n v="0"/>
    <n v="2.27"/>
    <m/>
    <m/>
    <m/>
    <m/>
    <m/>
    <m/>
    <m/>
    <m/>
    <m/>
    <m/>
    <m/>
    <m/>
    <m/>
  </r>
  <r>
    <s v="Import Strategies"/>
    <s v="NLRBImport Strategies46094.6"/>
    <m/>
    <s v="import strategies"/>
    <s v="MCPNLRBImport Strategiesimport strategies"/>
    <s v="MCPNLRBImport Strategies"/>
    <x v="0"/>
    <s v="Completed"/>
    <x v="0"/>
    <x v="1172"/>
    <s v="Y"/>
    <m/>
    <m/>
    <m/>
    <n v="2602"/>
    <s v="NLRB"/>
    <s v="MCP"/>
    <s v="START import strategies"/>
    <s v="END import strategies"/>
    <d v="2026-03-13T14:24:00"/>
    <d v="2026-03-13T14:28:00"/>
    <d v="2026-03-14T09:58:00"/>
    <s v="NULL"/>
    <s v="Completed"/>
    <x v="334"/>
    <n v="2"/>
    <s v="import strategies"/>
    <n v="7.0000000000000007E-2"/>
    <n v="0"/>
    <n v="7.0000000000000007E-2"/>
    <n v="0"/>
    <n v="0"/>
    <n v="7.0000000000000007E-2"/>
    <m/>
    <m/>
    <n v="0"/>
    <n v="0"/>
    <n v="7.0000000000000007E-2"/>
    <n v="0"/>
    <n v="7.0000000000000007E-2"/>
    <m/>
    <m/>
    <m/>
    <m/>
    <m/>
    <m/>
    <m/>
    <m/>
    <m/>
    <m/>
    <m/>
    <m/>
    <m/>
  </r>
  <r>
    <s v="ICDB"/>
    <s v="ICDBICDB46094.6222222222"/>
    <m/>
    <s v="export to ara"/>
    <s v="MCPICDBICDBexport to ara"/>
    <s v="MCPICDBICDB"/>
    <x v="0"/>
    <s v="Completed"/>
    <x v="0"/>
    <x v="1173"/>
    <s v="Y"/>
    <m/>
    <m/>
    <m/>
    <n v="2602"/>
    <s v="ICDB"/>
    <s v="MCP"/>
    <s v="START export to ara"/>
    <s v="END export to ara"/>
    <d v="2026-03-13T14:56:00"/>
    <d v="2026-03-13T14:56:00"/>
    <d v="2026-03-14T21:38:00"/>
    <s v="NULL"/>
    <s v="Completed"/>
    <x v="350"/>
    <n v="3"/>
    <s v="export to ara"/>
    <n v="0"/>
    <n v="0"/>
    <n v="0"/>
    <n v="0"/>
    <n v="0"/>
    <n v="0"/>
    <m/>
    <m/>
    <n v="0"/>
    <n v="0"/>
    <n v="0"/>
    <n v="0"/>
    <n v="0"/>
    <m/>
    <m/>
    <m/>
    <m/>
    <m/>
    <m/>
    <m/>
    <m/>
    <m/>
    <m/>
    <m/>
    <m/>
    <m/>
  </r>
  <r>
    <s v="GAP"/>
    <s v="RODBGAP46094.6715277778"/>
    <m/>
    <s v="LAD_SF"/>
    <s v="MCPRODBGAPLAD_SF"/>
    <s v="MCPRODBGAP"/>
    <x v="0"/>
    <s v="Failed"/>
    <x v="0"/>
    <x v="1174"/>
    <s v="Y"/>
    <m/>
    <m/>
    <m/>
    <n v="2602"/>
    <s v="RODB"/>
    <s v="MCP"/>
    <s v="START LAD_SF"/>
    <s v="NULL"/>
    <d v="2026-03-13T16:07:00"/>
    <d v="2026-03-13T16:37:00"/>
    <d v="2026-03-16T09:04:00"/>
    <s v="Exception Info: Workflow finished with errors. (line: 51)  "/>
    <s v="Failed"/>
    <x v="351"/>
    <n v="4"/>
    <s v="LAD_SF"/>
    <n v="0.5"/>
    <n v="0.5"/>
    <n v="0"/>
    <n v="5.45"/>
    <n v="5.95"/>
    <n v="5.95"/>
    <m/>
    <m/>
    <n v="0.5"/>
    <n v="5.45"/>
    <n v="0"/>
    <n v="5.95"/>
    <n v="5.95"/>
    <m/>
    <m/>
    <m/>
    <m/>
    <m/>
    <m/>
    <m/>
    <m/>
    <m/>
    <m/>
    <m/>
    <m/>
    <m/>
  </r>
  <r>
    <s v="Valuation (NPV)"/>
    <s v="PLDBValuation (NPV)46094.6743055556"/>
    <m/>
    <s v="valuation report OLAP exports"/>
    <s v="MCPPLDBValuation (NPV)valuation report OLAP exports"/>
    <s v="MCPPLDBValuation (NPV)"/>
    <x v="0"/>
    <s v="Completed"/>
    <x v="0"/>
    <x v="1175"/>
    <s v="Y"/>
    <m/>
    <m/>
    <m/>
    <n v="2602"/>
    <s v="PLDB"/>
    <s v="MCP"/>
    <s v="START valuation report OLAP exports"/>
    <s v="END valuation report OLAP exports"/>
    <d v="2026-03-13T16:11:00"/>
    <d v="2026-03-13T17:25:00"/>
    <d v="2026-03-13T16:16:00"/>
    <s v="NULL"/>
    <s v="Completed"/>
    <x v="352"/>
    <n v="4"/>
    <s v="valuation report OLAP exports"/>
    <n v="1.23"/>
    <n v="0"/>
    <n v="1.23"/>
    <n v="0"/>
    <n v="0"/>
    <n v="1.23"/>
    <m/>
    <m/>
    <n v="0"/>
    <n v="0"/>
    <n v="1.23"/>
    <n v="0"/>
    <n v="1.23"/>
    <m/>
    <m/>
    <m/>
    <m/>
    <m/>
    <m/>
    <m/>
    <m/>
    <m/>
    <m/>
    <m/>
    <m/>
    <m/>
  </r>
  <r>
    <s v="Planning (NII)"/>
    <s v="AUDBPlanning (NII)46094.6756944444"/>
    <m/>
    <s v="export to ara NII"/>
    <s v="MCPAUDBPlanning (NII)export to ara NII"/>
    <s v="MCPAUDBPlanning (NII)"/>
    <x v="0"/>
    <s v="Completed"/>
    <x v="0"/>
    <x v="1176"/>
    <s v="Y"/>
    <m/>
    <m/>
    <m/>
    <n v="2602"/>
    <s v="AUDB"/>
    <s v="MCP"/>
    <s v="START export to ara NII"/>
    <s v="END export to ara NII"/>
    <d v="2026-03-13T16:13:00"/>
    <d v="2026-03-13T16:13:00"/>
    <d v="2026-03-13T16:13:00"/>
    <s v="NULL"/>
    <s v="Completed"/>
    <x v="284"/>
    <n v="1"/>
    <s v="export to ara NII"/>
    <n v="0"/>
    <n v="0"/>
    <n v="0"/>
    <n v="0"/>
    <n v="0"/>
    <n v="0"/>
    <m/>
    <m/>
    <n v="0"/>
    <n v="0"/>
    <n v="0"/>
    <n v="0"/>
    <n v="0"/>
    <m/>
    <m/>
    <m/>
    <m/>
    <m/>
    <m/>
    <m/>
    <m/>
    <m/>
    <m/>
    <m/>
    <m/>
    <m/>
  </r>
  <r>
    <s v="Planning (NII)"/>
    <s v="AUDBPlanning (NII)46094.6756944444"/>
    <m/>
    <s v="planning run QRM Reporter exports"/>
    <s v="MCPAUDBPlanning (NII)planning run QRM Reporter exports"/>
    <s v="MCPAUDBPlanning (NII)"/>
    <x v="0"/>
    <s v="Completed"/>
    <x v="0"/>
    <x v="1177"/>
    <s v="Y"/>
    <m/>
    <m/>
    <m/>
    <n v="2602"/>
    <s v="AUDB"/>
    <s v="MCP"/>
    <s v="START planning run QRM Reporter exports"/>
    <s v="END planning run QRM Reporter exports"/>
    <d v="2026-03-13T16:13:00"/>
    <d v="2026-03-13T16:26:00"/>
    <d v="2026-03-13T16:28:00"/>
    <s v="NULL"/>
    <s v="Completed"/>
    <x v="284"/>
    <n v="1"/>
    <s v="planning run QRM Reporter exports"/>
    <n v="0.22"/>
    <n v="0"/>
    <n v="0.22"/>
    <n v="0"/>
    <n v="0"/>
    <n v="0.22"/>
    <m/>
    <m/>
    <n v="0"/>
    <n v="0"/>
    <n v="0.22"/>
    <n v="0"/>
    <n v="0.22"/>
    <m/>
    <m/>
    <m/>
    <m/>
    <m/>
    <m/>
    <m/>
    <m/>
    <m/>
    <m/>
    <m/>
    <m/>
    <m/>
  </r>
  <r>
    <s v="Import Strategies"/>
    <s v="PLDBImport Strategies46094.6777777778"/>
    <m/>
    <s v="import strategies"/>
    <s v="MCPPLDBImport Strategiesimport strategies"/>
    <s v="MCPPLDBImport Strategies"/>
    <x v="0"/>
    <s v="Failed"/>
    <x v="0"/>
    <x v="1178"/>
    <s v="Y"/>
    <m/>
    <m/>
    <m/>
    <n v="2602"/>
    <s v="PLDB"/>
    <s v="MCP"/>
    <s v="START import strategies"/>
    <s v="NULL"/>
    <d v="2026-03-13T16:16:00"/>
    <d v="2026-03-13T16:16:00"/>
    <d v="2026-03-13T16:18:00"/>
    <s v="Exception Info: File  '\\sx9000079291\PLDB\Work\STRATEGIES_POPULATED\EOM202602\Planning_Strategy_RISK_RUN1_202602.xlsx' does not exist. (line: 34)  "/>
    <s v="Failed"/>
    <x v="353"/>
    <n v="1"/>
    <s v="import strategies"/>
    <n v="0"/>
    <n v="0"/>
    <n v="0"/>
    <n v="0.03"/>
    <n v="0.03"/>
    <n v="0.03"/>
    <m/>
    <m/>
    <n v="0"/>
    <n v="0.03"/>
    <n v="0"/>
    <n v="0.03"/>
    <n v="0.03"/>
    <m/>
    <m/>
    <m/>
    <m/>
    <m/>
    <m/>
    <m/>
    <m/>
    <m/>
    <m/>
    <m/>
    <m/>
    <m/>
  </r>
  <r>
    <s v="Import Strategies"/>
    <s v="PLDBImport Strategies46094.6791666667"/>
    <m/>
    <s v="import strategies"/>
    <s v="MCPPLDBImport Strategiesimport strategies"/>
    <s v="MCPPLDBImport Strategies"/>
    <x v="0"/>
    <s v="Completed"/>
    <x v="0"/>
    <x v="1179"/>
    <s v="Y"/>
    <m/>
    <m/>
    <m/>
    <n v="2602"/>
    <s v="PLDB"/>
    <s v="MCP"/>
    <s v="START import strategies"/>
    <s v="END import strategies"/>
    <d v="2026-03-13T16:18:00"/>
    <d v="2026-03-13T16:28:00"/>
    <d v="2026-03-13T17:25:00"/>
    <s v="NULL"/>
    <s v="Completed"/>
    <x v="353"/>
    <n v="2"/>
    <s v="import strategies"/>
    <n v="0.17"/>
    <n v="0"/>
    <n v="0.17"/>
    <n v="0"/>
    <n v="0"/>
    <n v="0.17"/>
    <m/>
    <m/>
    <n v="0"/>
    <n v="0"/>
    <n v="0.17"/>
    <n v="0"/>
    <n v="0.17"/>
    <m/>
    <m/>
    <m/>
    <m/>
    <m/>
    <m/>
    <m/>
    <m/>
    <m/>
    <m/>
    <m/>
    <m/>
    <m/>
  </r>
  <r>
    <s v="Planning (NII)"/>
    <s v="ESDBPlanning (NII)46094.68125"/>
    <m/>
    <s v="MDL Processing"/>
    <s v="MCPESDBPlanning (NII)MDL Processing"/>
    <s v="MCPESDBPlanning (NII)"/>
    <x v="1"/>
    <s v="For Rerun"/>
    <x v="0"/>
    <x v="1180"/>
    <s v="Y"/>
    <m/>
    <m/>
    <m/>
    <n v="2602"/>
    <s v="ESDB"/>
    <s v="MCP"/>
    <s v="START MDL Processing"/>
    <s v="END MDL Processing"/>
    <d v="2026-03-13T16:21:00"/>
    <d v="2026-03-13T17:35:00"/>
    <d v="2026-03-13T17:35:00"/>
    <s v="NULL"/>
    <s v="Completed"/>
    <x v="341"/>
    <n v="1"/>
    <s v="MDL Processing"/>
    <n v="1.23"/>
    <n v="1.23"/>
    <n v="0"/>
    <n v="0"/>
    <n v="1.23"/>
    <n v="1.23"/>
    <m/>
    <m/>
    <n v="1.23"/>
    <n v="0"/>
    <n v="0"/>
    <n v="1.23"/>
    <n v="1.23"/>
    <m/>
    <m/>
    <m/>
    <m/>
    <m/>
    <m/>
    <m/>
    <m/>
    <m/>
    <m/>
    <m/>
    <m/>
    <m/>
  </r>
  <r>
    <s v="TRISS"/>
    <s v="AUDBTRISS46094.6861111111"/>
    <m/>
    <s v="TRISS export"/>
    <s v="MCPAUDBTRISSTRISS export"/>
    <s v="MCPAUDBTRISS"/>
    <x v="0"/>
    <s v="Completed"/>
    <x v="0"/>
    <x v="1181"/>
    <s v="N"/>
    <m/>
    <m/>
    <m/>
    <n v="2602"/>
    <s v="AUDB"/>
    <s v="MCP"/>
    <s v="START TRISS export"/>
    <s v="END TRISS export"/>
    <d v="2026-03-13T16:28:00"/>
    <d v="2026-03-13T18:42:00"/>
    <d v="2026-03-17T10:26:00"/>
    <s v="NULL"/>
    <s v="Completed"/>
    <x v="354"/>
    <n v="1"/>
    <s v="TRISS export"/>
    <n v="2.23"/>
    <n v="0"/>
    <n v="2.23"/>
    <n v="0"/>
    <n v="0"/>
    <n v="2.23"/>
    <m/>
    <m/>
    <n v="0"/>
    <n v="0"/>
    <n v="2.23"/>
    <n v="0"/>
    <n v="2.23"/>
    <m/>
    <m/>
    <m/>
    <m/>
    <m/>
    <m/>
    <m/>
    <m/>
    <m/>
    <m/>
    <m/>
    <m/>
    <m/>
  </r>
  <r>
    <s v="Valuation (NPV)"/>
    <s v="PLDBValuation (NPV)46094.7256944444"/>
    <m/>
    <s v="valuation report QRM Reporter exports"/>
    <s v="MCPPLDBValuation (NPV)valuation report QRM Reporter exports"/>
    <s v="MCPPLDBValuation (NPV)"/>
    <x v="0"/>
    <s v="Completed"/>
    <x v="0"/>
    <x v="1182"/>
    <s v="Y"/>
    <m/>
    <m/>
    <m/>
    <n v="2602"/>
    <s v="PLDB"/>
    <s v="MCP"/>
    <s v="START valuation report QRM Reporter exports"/>
    <s v="END valuation report QRM Reporter exports"/>
    <d v="2026-03-13T17:25:00"/>
    <d v="2026-03-13T17:25:00"/>
    <d v="2026-03-13T17:25:00"/>
    <s v="NULL"/>
    <s v="Completed"/>
    <x v="352"/>
    <n v="4"/>
    <s v="valuation report QRM Reporter exports"/>
    <n v="0"/>
    <n v="0"/>
    <n v="0"/>
    <n v="0"/>
    <n v="0"/>
    <n v="0"/>
    <m/>
    <m/>
    <n v="0"/>
    <n v="0"/>
    <n v="0"/>
    <n v="0"/>
    <n v="0"/>
    <m/>
    <m/>
    <m/>
    <m/>
    <m/>
    <m/>
    <m/>
    <m/>
    <m/>
    <m/>
    <m/>
    <m/>
    <m/>
  </r>
  <r>
    <s v="KR"/>
    <s v="PLDBKR46094.7256944444"/>
    <m/>
    <s v="bpv-kr valuation exports"/>
    <s v="MCPPLDBKRbpv-kr valuation exports"/>
    <s v="MCPPLDBKR"/>
    <x v="0"/>
    <s v="Completed"/>
    <x v="0"/>
    <x v="1183"/>
    <s v="Y"/>
    <m/>
    <m/>
    <m/>
    <n v="2602"/>
    <s v="PLDB"/>
    <s v="MCP"/>
    <s v="START bpv-kr valuation exports"/>
    <s v="END bpv-kr valuation exports"/>
    <d v="2026-03-13T17:25:00"/>
    <d v="2026-03-13T19:47:00"/>
    <d v="2026-03-13T19:48:00"/>
    <s v="NULL"/>
    <s v="Completed"/>
    <x v="355"/>
    <n v="2"/>
    <s v="bpv-kr valuation exports"/>
    <n v="2.37"/>
    <n v="0"/>
    <n v="2.37"/>
    <n v="0"/>
    <n v="0"/>
    <n v="2.37"/>
    <m/>
    <m/>
    <n v="0"/>
    <n v="0"/>
    <n v="2.37"/>
    <n v="0"/>
    <n v="2.37"/>
    <m/>
    <m/>
    <m/>
    <m/>
    <m/>
    <m/>
    <m/>
    <m/>
    <m/>
    <m/>
    <m/>
    <m/>
    <m/>
  </r>
  <r>
    <s v="ITS"/>
    <s v="ITDBITS46094.7263888889"/>
    <m/>
    <s v="Light Maintenance"/>
    <s v="MCPITDBITSLight Maintenance"/>
    <s v="MCPITDBITS"/>
    <x v="0"/>
    <s v="Completed"/>
    <x v="0"/>
    <x v="1184"/>
    <s v="Y"/>
    <m/>
    <m/>
    <m/>
    <n v="2602"/>
    <s v="ITDB"/>
    <s v="MCP"/>
    <s v="START Light Maintenance"/>
    <s v="END Light Maintenance"/>
    <d v="2026-03-13T17:26:00"/>
    <d v="2026-03-13T17:35:00"/>
    <d v="2026-03-13T17:35:00"/>
    <s v="NULL"/>
    <s v="Completed"/>
    <x v="356"/>
    <n v="4"/>
    <s v="Light Maintenance"/>
    <n v="0.15"/>
    <n v="0"/>
    <n v="0.15"/>
    <n v="0"/>
    <n v="0"/>
    <n v="0.15"/>
    <m/>
    <m/>
    <n v="0"/>
    <n v="0"/>
    <n v="0.15"/>
    <n v="0"/>
    <n v="0.15"/>
    <m/>
    <m/>
    <m/>
    <m/>
    <m/>
    <m/>
    <m/>
    <m/>
    <m/>
    <m/>
    <m/>
    <m/>
    <m/>
  </r>
  <r>
    <s v="Planning (NII)"/>
    <s v="ESDBPlanning (NII)46094.7326388889"/>
    <m/>
    <s v="planning run02"/>
    <s v="MCPESDBPlanning (NII)planning run02"/>
    <s v="MCPESDBPlanning (NII)"/>
    <x v="1"/>
    <s v="For Rerun"/>
    <x v="0"/>
    <x v="1185"/>
    <s v="Y"/>
    <m/>
    <m/>
    <m/>
    <n v="2602"/>
    <s v="ESDB"/>
    <s v="MCP"/>
    <s v="START planning run02"/>
    <s v="END planning run02"/>
    <d v="2026-03-13T17:35:00"/>
    <d v="2026-03-14T02:53:00"/>
    <d v="2026-03-14T02:53:00"/>
    <s v="NULL"/>
    <s v="Completed"/>
    <x v="341"/>
    <n v="1"/>
    <s v="planning run02"/>
    <n v="9.3000000000000007"/>
    <n v="9.3000000000000007"/>
    <n v="0"/>
    <n v="0"/>
    <n v="9.3000000000000007"/>
    <n v="9.3000000000000007"/>
    <m/>
    <m/>
    <n v="9.3000000000000007"/>
    <n v="0"/>
    <n v="0"/>
    <n v="9.3000000000000007"/>
    <n v="9.3000000000000007"/>
    <m/>
    <m/>
    <m/>
    <m/>
    <m/>
    <m/>
    <m/>
    <m/>
    <m/>
    <m/>
    <m/>
    <m/>
    <m/>
  </r>
  <r>
    <s v="ITS"/>
    <s v="ITDBITS46094.7326388889"/>
    <m/>
    <s v="ITS planning run"/>
    <s v="MCPITDBITSITS planning run"/>
    <s v="MCPITDBITS"/>
    <x v="0"/>
    <s v="Completed"/>
    <x v="0"/>
    <x v="1186"/>
    <s v="Y"/>
    <m/>
    <m/>
    <m/>
    <n v="2602"/>
    <s v="ITDB"/>
    <s v="MCP"/>
    <s v="START ITS planning run"/>
    <s v="END ITS planning run"/>
    <d v="2026-03-13T17:35:00"/>
    <d v="2026-03-13T17:43:00"/>
    <d v="2026-03-13T17:44:00"/>
    <s v="NULL"/>
    <s v="Completed"/>
    <x v="356"/>
    <n v="1"/>
    <s v="ITS planning run"/>
    <n v="0.13"/>
    <n v="0"/>
    <n v="0.13"/>
    <n v="0"/>
    <n v="0"/>
    <n v="0.13"/>
    <m/>
    <m/>
    <n v="0"/>
    <n v="0"/>
    <n v="0.13"/>
    <n v="0"/>
    <n v="0.13"/>
    <m/>
    <m/>
    <m/>
    <m/>
    <m/>
    <m/>
    <m/>
    <m/>
    <m/>
    <m/>
    <m/>
    <m/>
    <m/>
  </r>
  <r>
    <s v="Import Strategies"/>
    <s v="ITDBImport Strategies46094.7388888889"/>
    <m/>
    <s v="import strategies"/>
    <s v="MCPITDBImport Strategiesimport strategies"/>
    <s v="MCPITDBImport Strategies"/>
    <x v="0"/>
    <s v="Completed"/>
    <x v="0"/>
    <x v="1187"/>
    <s v="Y"/>
    <m/>
    <m/>
    <m/>
    <n v="2602"/>
    <s v="ITDB"/>
    <s v="MCP"/>
    <s v="START import strategies"/>
    <s v="END import strategies"/>
    <d v="2026-03-13T17:44:00"/>
    <d v="2026-03-13T17:47:00"/>
    <d v="2026-03-13T17:48:00"/>
    <s v="NULL"/>
    <s v="Completed"/>
    <x v="357"/>
    <n v="1"/>
    <s v="import strategies"/>
    <n v="0.05"/>
    <n v="0"/>
    <n v="0.05"/>
    <n v="0"/>
    <n v="0"/>
    <n v="0.05"/>
    <m/>
    <m/>
    <n v="0"/>
    <n v="0"/>
    <n v="0.05"/>
    <n v="0"/>
    <n v="0.05"/>
    <m/>
    <m/>
    <m/>
    <m/>
    <m/>
    <m/>
    <m/>
    <m/>
    <m/>
    <m/>
    <m/>
    <m/>
    <m/>
  </r>
  <r>
    <s v="Planning (NII)"/>
    <s v="ITDBPlanning (NII)46094.7416666667"/>
    <m/>
    <s v="planning run01"/>
    <s v="MCPITDBPlanning (NII)planning run01"/>
    <s v="MCPITDBPlanning (NII)"/>
    <x v="0"/>
    <s v="Completed"/>
    <x v="0"/>
    <x v="1188"/>
    <s v="Y"/>
    <m/>
    <m/>
    <m/>
    <n v="2602"/>
    <s v="ITDB"/>
    <s v="MCP"/>
    <s v="START planning run01"/>
    <s v="END planning run01"/>
    <d v="2026-03-13T17:48:00"/>
    <d v="2026-03-13T19:20:00"/>
    <d v="2026-03-13T19:20:00"/>
    <s v="NULL"/>
    <s v="Completed"/>
    <x v="358"/>
    <n v="1"/>
    <s v="planning run01"/>
    <n v="1.53"/>
    <n v="0"/>
    <n v="1.53"/>
    <n v="0"/>
    <n v="0"/>
    <n v="1.53"/>
    <m/>
    <m/>
    <n v="0"/>
    <n v="0"/>
    <n v="1.53"/>
    <n v="0"/>
    <n v="1.53"/>
    <m/>
    <m/>
    <m/>
    <m/>
    <m/>
    <m/>
    <m/>
    <m/>
    <m/>
    <m/>
    <m/>
    <m/>
    <m/>
  </r>
  <r>
    <s v="Planning (NII)"/>
    <s v="ITDBPlanning (NII)46094.8055555556"/>
    <m/>
    <s v="MDL Processing"/>
    <s v="MCPITDBPlanning (NII)MDL Processing"/>
    <s v="MCPITDBPlanning (NII)"/>
    <x v="0"/>
    <s v="Completed"/>
    <x v="0"/>
    <x v="1189"/>
    <s v="Y"/>
    <m/>
    <m/>
    <m/>
    <n v="2602"/>
    <s v="ITDB"/>
    <s v="MCP"/>
    <s v="START MDL Processing"/>
    <s v="END MDL Processing"/>
    <d v="2026-03-13T19:20:00"/>
    <d v="2026-03-13T19:32:00"/>
    <d v="2026-03-13T19:32:00"/>
    <s v="NULL"/>
    <s v="Completed"/>
    <x v="358"/>
    <n v="1"/>
    <s v="MDL Processing"/>
    <n v="0.2"/>
    <n v="0"/>
    <n v="0.2"/>
    <n v="0"/>
    <n v="0"/>
    <n v="0.2"/>
    <m/>
    <m/>
    <n v="0"/>
    <n v="0"/>
    <n v="0.2"/>
    <n v="0"/>
    <n v="0.2"/>
    <m/>
    <m/>
    <m/>
    <m/>
    <m/>
    <m/>
    <m/>
    <m/>
    <m/>
    <m/>
    <m/>
    <m/>
    <m/>
  </r>
  <r>
    <s v="Planning (NII)"/>
    <s v="ITDBPlanning (NII)46094.8138888889"/>
    <m/>
    <s v="planning run02"/>
    <s v="MCPITDBPlanning (NII)planning run02"/>
    <s v="MCPITDBPlanning (NII)"/>
    <x v="0"/>
    <s v="Completed"/>
    <x v="0"/>
    <x v="1190"/>
    <s v="Y"/>
    <m/>
    <m/>
    <m/>
    <n v="2602"/>
    <s v="ITDB"/>
    <s v="MCP"/>
    <s v="START planning run02"/>
    <s v="END planning run02"/>
    <d v="2026-03-13T19:32:00"/>
    <d v="2026-03-13T23:38:00"/>
    <d v="2026-03-13T23:38:00"/>
    <s v="NULL"/>
    <s v="Completed"/>
    <x v="358"/>
    <n v="1"/>
    <s v="planning run02"/>
    <n v="4.0999999999999996"/>
    <n v="0"/>
    <n v="4.0999999999999996"/>
    <n v="0"/>
    <n v="0"/>
    <n v="4.0999999999999996"/>
    <m/>
    <m/>
    <n v="0"/>
    <n v="0"/>
    <n v="4.0999999999999996"/>
    <n v="0"/>
    <n v="4.0999999999999996"/>
    <m/>
    <m/>
    <m/>
    <m/>
    <m/>
    <m/>
    <m/>
    <m/>
    <m/>
    <m/>
    <m/>
    <m/>
    <m/>
  </r>
  <r>
    <s v="EC"/>
    <s v="PLDBEC46094.825"/>
    <m/>
    <s v="ing-ec valuation exports"/>
    <s v="MCPPLDBECing-ec valuation exports"/>
    <s v="MCPPLDBEC"/>
    <x v="0"/>
    <s v="Completed"/>
    <x v="0"/>
    <x v="1191"/>
    <s v="Y"/>
    <m/>
    <m/>
    <m/>
    <n v="2602"/>
    <s v="PLDB"/>
    <s v="MCP"/>
    <s v="START ing-ec valuation exports"/>
    <s v="END ing-ec valuation exports"/>
    <d v="2026-03-13T19:48:00"/>
    <d v="2026-03-13T22:34:00"/>
    <d v="2026-03-13T22:35:00"/>
    <s v="NULL"/>
    <s v="Completed"/>
    <x v="359"/>
    <n v="2"/>
    <s v="ing-ec valuation exports"/>
    <n v="2.77"/>
    <n v="0"/>
    <n v="2.77"/>
    <n v="0"/>
    <n v="0"/>
    <n v="2.77"/>
    <m/>
    <m/>
    <n v="0"/>
    <n v="0"/>
    <n v="2.77"/>
    <n v="0"/>
    <n v="2.77"/>
    <m/>
    <m/>
    <m/>
    <m/>
    <m/>
    <m/>
    <m/>
    <m/>
    <m/>
    <m/>
    <m/>
    <m/>
    <m/>
  </r>
  <r>
    <s v="Planning (NII)"/>
    <s v="PLDBPlanning (NII)46094.9409722222"/>
    <m/>
    <s v="planning run01"/>
    <s v="MCPPLDBPlanning (NII)planning run01"/>
    <s v="MCPPLDBPlanning (NII)"/>
    <x v="0"/>
    <s v="Completed"/>
    <x v="0"/>
    <x v="1192"/>
    <s v="Y"/>
    <m/>
    <m/>
    <m/>
    <n v="2602"/>
    <s v="PLDB"/>
    <s v="MCP"/>
    <s v="START planning run01"/>
    <s v="END planning run01"/>
    <d v="2026-03-13T22:35:00"/>
    <d v="2026-03-14T06:38:00"/>
    <d v="2026-03-14T06:38:00"/>
    <s v="NULL"/>
    <s v="Completed"/>
    <x v="122"/>
    <n v="1"/>
    <s v="planning run01"/>
    <n v="8.0500000000000007"/>
    <n v="0"/>
    <n v="8.0500000000000007"/>
    <n v="0"/>
    <n v="0"/>
    <n v="8.0500000000000007"/>
    <m/>
    <m/>
    <n v="0"/>
    <n v="0"/>
    <n v="8.0500000000000007"/>
    <n v="0"/>
    <n v="8.0500000000000007"/>
    <m/>
    <m/>
    <m/>
    <m/>
    <m/>
    <m/>
    <m/>
    <m/>
    <m/>
    <m/>
    <m/>
    <m/>
    <m/>
  </r>
  <r>
    <s v="Planning (NII)"/>
    <s v="ITDBPlanning (NII)46094.9847222222"/>
    <m/>
    <s v="export to ara"/>
    <s v="MCPITDBPlanning (NII)export to ara"/>
    <s v="MCPITDBPlanning (NII)"/>
    <x v="0"/>
    <s v="Completed"/>
    <x v="0"/>
    <x v="1193"/>
    <s v="Y"/>
    <m/>
    <m/>
    <m/>
    <n v="2602"/>
    <s v="ITDB"/>
    <s v="MCP"/>
    <s v="START export to ara"/>
    <s v="END export to ara"/>
    <d v="2026-03-13T23:38:00"/>
    <d v="2026-03-13T23:39:00"/>
    <d v="2026-03-13T23:39:00"/>
    <s v="NULL"/>
    <s v="Completed"/>
    <x v="358"/>
    <n v="4"/>
    <s v="export to ara"/>
    <n v="0.02"/>
    <n v="0"/>
    <n v="0.02"/>
    <n v="0"/>
    <n v="0"/>
    <n v="0.02"/>
    <m/>
    <m/>
    <n v="0"/>
    <n v="0"/>
    <n v="0.02"/>
    <n v="0"/>
    <n v="0.02"/>
    <m/>
    <m/>
    <m/>
    <m/>
    <m/>
    <m/>
    <m/>
    <m/>
    <m/>
    <m/>
    <m/>
    <m/>
    <m/>
  </r>
  <r>
    <s v="Planning (NII)"/>
    <s v="ITDBPlanning (NII)46094.9854166667"/>
    <m/>
    <s v="planning run QRM reporter exports"/>
    <s v="MCPITDBPlanning (NII)planning run QRM reporter exports"/>
    <s v="MCPITDBPlanning (NII)"/>
    <x v="0"/>
    <s v="Completed"/>
    <x v="0"/>
    <x v="1194"/>
    <s v="Y"/>
    <m/>
    <m/>
    <m/>
    <n v="2602"/>
    <s v="ITDB"/>
    <s v="MCP"/>
    <s v="START planning run QRM reporter exports"/>
    <s v="END planning run QRM reporter exports"/>
    <d v="2026-03-13T23:39:00"/>
    <d v="2026-03-14T00:00:00"/>
    <d v="2026-03-14T00:00:00"/>
    <s v="NULL"/>
    <s v="Completed"/>
    <x v="358"/>
    <n v="1"/>
    <s v="planning run QRM reporter exports"/>
    <n v="0.35"/>
    <n v="0"/>
    <n v="0.35"/>
    <n v="0"/>
    <n v="0"/>
    <n v="0.35"/>
    <m/>
    <m/>
    <n v="0"/>
    <n v="0"/>
    <n v="0.35"/>
    <n v="0"/>
    <n v="0.35"/>
    <m/>
    <m/>
    <m/>
    <m/>
    <m/>
    <m/>
    <m/>
    <m/>
    <m/>
    <m/>
    <m/>
    <m/>
    <m/>
  </r>
  <r>
    <s v="Planning (NII)"/>
    <s v="ITDBPlanning (NII)46095"/>
    <m/>
    <s v="planning run OLAP exports"/>
    <s v="MCPITDBPlanning (NII)planning run OLAP exports"/>
    <s v="MCPITDBPlanning (NII)"/>
    <x v="0"/>
    <s v="Completed"/>
    <x v="0"/>
    <x v="1195"/>
    <s v="Y"/>
    <m/>
    <m/>
    <m/>
    <n v="2602"/>
    <s v="ITDB"/>
    <s v="MCP"/>
    <s v="START planning run OLAP exports"/>
    <s v="END planning run OLAP exports"/>
    <d v="2026-03-14T00:00:00"/>
    <d v="2026-03-14T02:08:00"/>
    <d v="2026-03-14T02:09:00"/>
    <s v="NULL"/>
    <s v="Completed"/>
    <x v="358"/>
    <n v="1"/>
    <s v="planning run OLAP exports"/>
    <n v="2.13"/>
    <n v="0"/>
    <n v="2.13"/>
    <n v="0"/>
    <n v="0"/>
    <n v="2.13"/>
    <m/>
    <m/>
    <n v="0"/>
    <n v="0"/>
    <n v="2.13"/>
    <n v="0"/>
    <n v="2.13"/>
    <m/>
    <m/>
    <m/>
    <m/>
    <m/>
    <m/>
    <m/>
    <m/>
    <m/>
    <m/>
    <m/>
    <m/>
    <m/>
  </r>
  <r>
    <s v="Load to ARA"/>
    <s v="ITDBLoad to ARA46095.0895833333"/>
    <m/>
    <s v="export to ara ACC"/>
    <s v="MCPITDBLoad to ARAexport to ara ACC"/>
    <s v="MCPITDBLoad to ARA"/>
    <x v="0"/>
    <s v="Completed"/>
    <x v="0"/>
    <x v="1196"/>
    <s v="N"/>
    <m/>
    <m/>
    <m/>
    <n v="2602"/>
    <s v="ITDB"/>
    <s v="MCP"/>
    <s v="START export to ara ACC"/>
    <s v="END export to ara ACC"/>
    <d v="2026-03-14T02:09:00"/>
    <d v="2026-03-14T02:09:00"/>
    <d v="2026-03-16T16:01:00"/>
    <s v="NULL"/>
    <s v="Completed"/>
    <x v="360"/>
    <n v="1"/>
    <s v="export to ara ACC"/>
    <n v="0"/>
    <n v="0"/>
    <n v="0"/>
    <n v="0"/>
    <n v="0"/>
    <n v="0"/>
    <m/>
    <m/>
    <n v="0"/>
    <n v="0"/>
    <n v="0"/>
    <n v="0"/>
    <n v="0"/>
    <m/>
    <m/>
    <m/>
    <m/>
    <m/>
    <m/>
    <m/>
    <m/>
    <m/>
    <m/>
    <m/>
    <m/>
    <m/>
  </r>
  <r>
    <s v="EC"/>
    <s v="BEDBEC46095.10625"/>
    <m/>
    <s v="ing-ec valuation exports"/>
    <s v="MCPBEDBECing-ec valuation exports"/>
    <s v="MCPBEDBEC"/>
    <x v="0"/>
    <s v="Completed"/>
    <x v="0"/>
    <x v="1197"/>
    <s v="Y"/>
    <m/>
    <m/>
    <m/>
    <n v="2602"/>
    <s v="BEDB"/>
    <s v="MCP"/>
    <s v="START ing-ec valuation exports"/>
    <s v="END ing-ec valuation exports"/>
    <d v="2026-03-14T02:33:00"/>
    <d v="2026-03-14T06:07:00"/>
    <d v="2026-03-14T08:03:00"/>
    <s v="NULL"/>
    <s v="Completed"/>
    <x v="221"/>
    <n v="1"/>
    <s v="ing-ec valuation exports"/>
    <n v="3.57"/>
    <n v="0"/>
    <n v="3.57"/>
    <n v="0"/>
    <n v="0"/>
    <n v="3.57"/>
    <m/>
    <m/>
    <n v="0"/>
    <n v="0"/>
    <n v="3.57"/>
    <n v="0"/>
    <n v="3.57"/>
    <m/>
    <m/>
    <m/>
    <m/>
    <m/>
    <m/>
    <m/>
    <m/>
    <m/>
    <m/>
    <m/>
    <m/>
    <m/>
  </r>
  <r>
    <s v="Planning (NII)"/>
    <s v="ESDBPlanning (NII)46095.1201388889"/>
    <m/>
    <s v="Full Maintenance"/>
    <s v="MCPESDBPlanning (NII)Full Maintenance"/>
    <s v="MCPESDBPlanning (NII)"/>
    <x v="1"/>
    <s v="For Rerun"/>
    <x v="0"/>
    <x v="1198"/>
    <s v="Y"/>
    <m/>
    <m/>
    <m/>
    <n v="2602"/>
    <s v="ESDB"/>
    <s v="MCP"/>
    <s v="START Full Maintenance"/>
    <s v="END Full Maintenance"/>
    <d v="2026-03-14T02:53:00"/>
    <d v="2026-03-14T05:15:00"/>
    <d v="2026-03-14T05:15:00"/>
    <s v="NULL"/>
    <s v="Completed"/>
    <x v="341"/>
    <n v="1"/>
    <s v="Full Maintenance"/>
    <n v="2.37"/>
    <n v="0"/>
    <n v="2.37"/>
    <n v="0"/>
    <n v="0"/>
    <n v="2.37"/>
    <m/>
    <m/>
    <n v="0"/>
    <n v="0"/>
    <n v="2.37"/>
    <n v="0"/>
    <n v="2.37"/>
    <m/>
    <m/>
    <m/>
    <m/>
    <m/>
    <m/>
    <m/>
    <m/>
    <m/>
    <m/>
    <m/>
    <m/>
    <m/>
  </r>
  <r>
    <s v="Planning (NII)"/>
    <s v="ESDBPlanning (NII)46095.21875"/>
    <m/>
    <s v="planning run QRM reporter exports"/>
    <s v="MCPESDBPlanning (NII)planning run QRM reporter exports"/>
    <s v="MCPESDBPlanning (NII)"/>
    <x v="1"/>
    <s v="For Rerun"/>
    <x v="0"/>
    <x v="1199"/>
    <s v="Y"/>
    <m/>
    <m/>
    <m/>
    <n v="2602"/>
    <s v="ESDB"/>
    <s v="MCP"/>
    <s v="START planning run QRM reporter exports"/>
    <s v="END planning run QRM reporter exports"/>
    <d v="2026-03-14T05:15:00"/>
    <d v="2026-03-14T06:08:00"/>
    <d v="2026-03-14T06:08:00"/>
    <s v="NULL"/>
    <s v="Completed"/>
    <x v="341"/>
    <n v="1"/>
    <s v="planning run QRM reporter exports"/>
    <n v="0.88"/>
    <n v="0.88"/>
    <n v="0"/>
    <n v="0"/>
    <n v="0.88"/>
    <n v="0.88"/>
    <m/>
    <m/>
    <n v="0.88"/>
    <n v="0"/>
    <n v="0"/>
    <n v="0.88"/>
    <n v="0.88"/>
    <m/>
    <m/>
    <m/>
    <m/>
    <m/>
    <m/>
    <m/>
    <m/>
    <m/>
    <m/>
    <m/>
    <m/>
    <m/>
  </r>
  <r>
    <s v="Planning (NII)"/>
    <s v="ESDBPlanning (NII)46095.2555555556"/>
    <m/>
    <s v="planning run OLAP exports"/>
    <s v="MCPESDBPlanning (NII)planning run OLAP exports"/>
    <s v="MCPESDBPlanning (NII)"/>
    <x v="1"/>
    <s v="For Rerun"/>
    <x v="0"/>
    <x v="1200"/>
    <s v="Y"/>
    <m/>
    <m/>
    <m/>
    <n v="2602"/>
    <s v="ESDB"/>
    <s v="MCP"/>
    <s v="START planning run OLAP exports"/>
    <s v="END planning run OLAP exports"/>
    <d v="2026-03-14T06:08:00"/>
    <d v="2026-03-14T11:08:00"/>
    <d v="2026-03-14T11:08:00"/>
    <s v="NULL"/>
    <s v="Completed"/>
    <x v="341"/>
    <n v="1"/>
    <s v="planning run OLAP exports"/>
    <n v="5"/>
    <n v="5"/>
    <n v="0"/>
    <n v="0"/>
    <n v="5"/>
    <n v="5"/>
    <m/>
    <m/>
    <n v="5"/>
    <n v="0"/>
    <n v="0"/>
    <n v="5"/>
    <n v="5"/>
    <m/>
    <m/>
    <m/>
    <m/>
    <m/>
    <m/>
    <m/>
    <m/>
    <m/>
    <m/>
    <m/>
    <m/>
    <m/>
  </r>
  <r>
    <s v="Planning (NII)"/>
    <s v="PLDBPlanning (NII)46095.2763888889"/>
    <m/>
    <s v="MDL Processing"/>
    <s v="MCPPLDBPlanning (NII)MDL Processing"/>
    <s v="MCPPLDBPlanning (NII)"/>
    <x v="0"/>
    <s v="Completed"/>
    <x v="0"/>
    <x v="1201"/>
    <s v="Y"/>
    <m/>
    <m/>
    <m/>
    <n v="2602"/>
    <s v="PLDB"/>
    <s v="MCP"/>
    <s v="START MDL Processing"/>
    <s v="END MDL Processing"/>
    <d v="2026-03-14T06:38:00"/>
    <d v="2026-03-14T07:24:00"/>
    <d v="2026-03-14T07:24:00"/>
    <s v="NULL"/>
    <s v="Completed"/>
    <x v="122"/>
    <n v="1"/>
    <s v="MDL Processing"/>
    <n v="0.77"/>
    <n v="0"/>
    <n v="0.77"/>
    <n v="0"/>
    <n v="0"/>
    <n v="0.77"/>
    <m/>
    <m/>
    <n v="0"/>
    <n v="0"/>
    <n v="0.77"/>
    <n v="0"/>
    <n v="0.77"/>
    <m/>
    <m/>
    <m/>
    <m/>
    <m/>
    <m/>
    <m/>
    <m/>
    <m/>
    <m/>
    <m/>
    <m/>
    <m/>
  </r>
  <r>
    <s v="Planning (NII)"/>
    <s v="PLDBPlanning (NII)46095.3083333333"/>
    <m/>
    <s v="planning run02"/>
    <s v="MCPPLDBPlanning (NII)planning run02"/>
    <s v="MCPPLDBPlanning (NII)"/>
    <x v="0"/>
    <s v="Completed"/>
    <x v="0"/>
    <x v="1202"/>
    <s v="Y"/>
    <m/>
    <m/>
    <m/>
    <n v="2602"/>
    <s v="PLDB"/>
    <s v="MCP"/>
    <s v="START planning run02"/>
    <s v="END planning run02"/>
    <d v="2026-03-14T07:24:00"/>
    <d v="2026-03-14T12:39:00"/>
    <d v="2026-03-14T12:39:00"/>
    <s v="NULL"/>
    <s v="Completed"/>
    <x v="122"/>
    <n v="1"/>
    <s v="planning run02"/>
    <n v="5.25"/>
    <n v="0"/>
    <n v="5.25"/>
    <n v="0"/>
    <n v="0"/>
    <n v="5.25"/>
    <m/>
    <m/>
    <n v="0"/>
    <n v="0"/>
    <n v="5.25"/>
    <n v="0"/>
    <n v="5.25"/>
    <m/>
    <m/>
    <m/>
    <m/>
    <m/>
    <m/>
    <m/>
    <m/>
    <m/>
    <m/>
    <m/>
    <m/>
    <m/>
  </r>
  <r>
    <s v="Planning (NII)"/>
    <s v="BEDBPlanning (NII)46095.3354166667"/>
    <m/>
    <s v="combined planning run"/>
    <s v="MCPBEDBPlanning (NII)combined planning run"/>
    <s v="MCPBEDBPlanning (NII)"/>
    <x v="0"/>
    <s v="Completed"/>
    <x v="0"/>
    <x v="1203"/>
    <s v="Y"/>
    <m/>
    <m/>
    <m/>
    <n v="2602"/>
    <s v="BEDB"/>
    <s v="MCP"/>
    <s v="START combined planning run"/>
    <s v="END combined planning run"/>
    <d v="2026-03-14T08:03:00"/>
    <d v="2026-03-15T11:23:00"/>
    <d v="2026-03-15T11:23:00"/>
    <s v="NULL"/>
    <s v="Completed"/>
    <x v="122"/>
    <n v="7"/>
    <s v="combined planning run"/>
    <n v="27.33"/>
    <n v="0"/>
    <n v="27.33"/>
    <n v="0"/>
    <n v="0"/>
    <n v="27.33"/>
    <m/>
    <m/>
    <n v="0"/>
    <n v="0"/>
    <n v="27.33"/>
    <n v="0"/>
    <n v="27.33"/>
    <m/>
    <m/>
    <m/>
    <m/>
    <m/>
    <m/>
    <m/>
    <m/>
    <m/>
    <m/>
    <m/>
    <m/>
    <m/>
  </r>
  <r>
    <s v="Load Pos"/>
    <s v="DEDBLoad Pos46095.3756944444"/>
    <m/>
    <s v="load"/>
    <s v="MCPDEDBLoad Posload"/>
    <s v="MCPDEDBLoad Pos"/>
    <x v="1"/>
    <s v="For Rerun"/>
    <x v="0"/>
    <x v="1204"/>
    <s v="Y"/>
    <m/>
    <m/>
    <m/>
    <n v="2602"/>
    <s v="DEDB"/>
    <s v="MCP"/>
    <s v="START load"/>
    <s v="END load"/>
    <d v="2026-03-14T09:01:00"/>
    <d v="2026-03-14T09:39:00"/>
    <d v="2026-03-14T09:39:00"/>
    <s v="NULL"/>
    <s v="Completed"/>
    <x v="56"/>
    <n v="2"/>
    <s v="load"/>
    <n v="0.63"/>
    <n v="0.63"/>
    <n v="0"/>
    <n v="0"/>
    <n v="0.63"/>
    <n v="0.63"/>
    <m/>
    <m/>
    <n v="0.63"/>
    <n v="0"/>
    <n v="0"/>
    <n v="0.63"/>
    <n v="0.63"/>
    <m/>
    <m/>
    <m/>
    <m/>
    <m/>
    <m/>
    <m/>
    <m/>
    <m/>
    <m/>
    <m/>
    <m/>
    <m/>
  </r>
  <r>
    <s v="Load Pos"/>
    <s v="DEDBLoad Pos46095.4020833333"/>
    <m/>
    <s v="Stratification"/>
    <s v="MCPDEDBLoad PosStratification"/>
    <s v="MCPDEDBLoad Pos"/>
    <x v="1"/>
    <s v="For Rerun"/>
    <x v="0"/>
    <x v="1205"/>
    <s v="Y"/>
    <m/>
    <m/>
    <m/>
    <n v="2602"/>
    <s v="DEDB"/>
    <s v="MCP"/>
    <s v="START Stratification"/>
    <s v="END Stratification"/>
    <d v="2026-03-14T09:39:00"/>
    <d v="2026-03-14T09:47:00"/>
    <d v="2026-03-14T09:47:00"/>
    <s v="NULL"/>
    <s v="Completed"/>
    <x v="56"/>
    <n v="2"/>
    <s v="Stratification"/>
    <n v="0.13"/>
    <n v="0.13"/>
    <n v="0"/>
    <n v="0"/>
    <n v="0.13"/>
    <n v="0.13"/>
    <m/>
    <m/>
    <n v="0.13"/>
    <n v="0"/>
    <n v="0"/>
    <n v="0.13"/>
    <n v="0.13"/>
    <m/>
    <m/>
    <m/>
    <m/>
    <m/>
    <m/>
    <m/>
    <m/>
    <m/>
    <m/>
    <m/>
    <m/>
    <m/>
  </r>
  <r>
    <s v="Load Pos"/>
    <s v="DEDBLoad Pos46095.4076388889"/>
    <m/>
    <s v="copy from"/>
    <s v="MCPDEDBLoad Poscopy from"/>
    <s v="MCPDEDBLoad Pos"/>
    <x v="1"/>
    <s v="For Rerun"/>
    <x v="0"/>
    <x v="1206"/>
    <s v="Y"/>
    <m/>
    <m/>
    <m/>
    <n v="2602"/>
    <s v="DEDB"/>
    <s v="MCP"/>
    <s v="START copy from"/>
    <s v="END copy from"/>
    <d v="2026-03-14T09:47:00"/>
    <d v="2026-03-14T10:25:00"/>
    <d v="2026-03-14T10:25:00"/>
    <s v="NULL"/>
    <s v="Completed"/>
    <x v="56"/>
    <n v="3"/>
    <s v="copy from"/>
    <n v="0.63"/>
    <n v="0"/>
    <n v="0.63"/>
    <n v="0"/>
    <n v="0"/>
    <n v="0.63"/>
    <m/>
    <m/>
    <n v="0"/>
    <n v="0"/>
    <n v="0.63"/>
    <n v="0"/>
    <n v="0.63"/>
    <m/>
    <m/>
    <m/>
    <m/>
    <m/>
    <m/>
    <m/>
    <m/>
    <m/>
    <m/>
    <m/>
    <m/>
    <m/>
  </r>
  <r>
    <s v="Load Pos"/>
    <s v="NLRBLoad Pos46095.4152777778"/>
    <m/>
    <s v="load"/>
    <s v="MCPNLRBLoad Posload"/>
    <s v="MCPNLRBLoad Pos"/>
    <x v="1"/>
    <s v="For Rerun"/>
    <x v="0"/>
    <x v="1207"/>
    <s v="Y"/>
    <m/>
    <m/>
    <m/>
    <n v="2602"/>
    <s v="NLRB"/>
    <s v="MCP"/>
    <s v="START load"/>
    <s v="END load"/>
    <d v="2026-03-14T09:58:00"/>
    <d v="2026-03-14T11:35:00"/>
    <d v="2026-03-14T11:35:00"/>
    <s v="NULL"/>
    <s v="Completed"/>
    <x v="184"/>
    <n v="2"/>
    <s v="load"/>
    <n v="1.62"/>
    <n v="1.62"/>
    <n v="0"/>
    <n v="0"/>
    <n v="1.62"/>
    <n v="1.62"/>
    <m/>
    <m/>
    <n v="1.62"/>
    <n v="0"/>
    <n v="0"/>
    <n v="1.62"/>
    <n v="1.62"/>
    <m/>
    <m/>
    <m/>
    <m/>
    <m/>
    <m/>
    <m/>
    <m/>
    <m/>
    <m/>
    <m/>
    <m/>
    <m/>
  </r>
  <r>
    <s v="Load Pos"/>
    <s v="BEGTLoad Pos46095.4305555556"/>
    <m/>
    <s v="load"/>
    <s v="MCPBEGTLoad Posload"/>
    <s v="MCPBEGTLoad Pos"/>
    <x v="0"/>
    <s v="Completed"/>
    <x v="0"/>
    <x v="1208"/>
    <s v="Y"/>
    <m/>
    <m/>
    <m/>
    <n v="2602"/>
    <s v="BEGT"/>
    <s v="MCP"/>
    <s v="START load"/>
    <s v="END load"/>
    <d v="2026-03-14T10:20:00"/>
    <d v="2026-03-14T10:53:00"/>
    <d v="2026-03-14T10:53:00"/>
    <s v="NULL"/>
    <s v="Completed"/>
    <x v="23"/>
    <n v="2"/>
    <s v="load"/>
    <n v="0.55000000000000004"/>
    <n v="0"/>
    <n v="0.55000000000000004"/>
    <n v="0"/>
    <n v="0"/>
    <n v="0.55000000000000004"/>
    <m/>
    <m/>
    <n v="0"/>
    <n v="0"/>
    <n v="0.55000000000000004"/>
    <n v="0"/>
    <n v="0.55000000000000004"/>
    <m/>
    <m/>
    <m/>
    <m/>
    <m/>
    <m/>
    <m/>
    <m/>
    <m/>
    <m/>
    <m/>
    <m/>
    <m/>
  </r>
  <r>
    <s v="Load Pos"/>
    <s v="DEGTLoad Pos46095.4319444444"/>
    <m/>
    <s v="load"/>
    <s v="MCPDEGTLoad Posload"/>
    <s v="MCPDEGTLoad Pos"/>
    <x v="0"/>
    <s v="Stopped"/>
    <x v="0"/>
    <x v="1209"/>
    <s v="Y"/>
    <m/>
    <m/>
    <m/>
    <n v="2602"/>
    <s v="DEGT"/>
    <s v="MCP"/>
    <s v="START load"/>
    <s v="NULL"/>
    <d v="2026-03-14T10:22:00"/>
    <d v="2026-03-14T10:35:00"/>
    <d v="2026-03-15T02:47:00"/>
    <s v="NULL"/>
    <s v="Stopped"/>
    <x v="22"/>
    <n v="2"/>
    <s v="load"/>
    <n v="0.22"/>
    <n v="0.22"/>
    <n v="0"/>
    <n v="0"/>
    <n v="0.22"/>
    <n v="0.22"/>
    <m/>
    <m/>
    <n v="0.22"/>
    <n v="0"/>
    <n v="0"/>
    <n v="0.22"/>
    <n v="0.22"/>
    <m/>
    <m/>
    <m/>
    <m/>
    <m/>
    <m/>
    <m/>
    <m/>
    <m/>
    <m/>
    <m/>
    <m/>
    <m/>
  </r>
  <r>
    <s v="Load Pos"/>
    <s v="NLBTRLoad Pos46095.4333333333"/>
    <m/>
    <s v="load"/>
    <s v="MCPNLBTRLoad Posload"/>
    <s v="MCPNLBTRLoad Pos"/>
    <x v="0"/>
    <s v="Completed"/>
    <x v="0"/>
    <x v="1210"/>
    <s v="Y"/>
    <m/>
    <m/>
    <m/>
    <n v="2602"/>
    <s v="NLBTR"/>
    <s v="MCP"/>
    <s v="START load"/>
    <s v="END load"/>
    <d v="2026-03-14T10:24:00"/>
    <d v="2026-03-14T11:05:00"/>
    <d v="2026-03-14T11:05:00"/>
    <s v="NULL"/>
    <s v="Completed"/>
    <x v="93"/>
    <n v="2"/>
    <s v="load"/>
    <n v="0.68"/>
    <n v="0"/>
    <n v="0.68"/>
    <n v="0"/>
    <n v="0"/>
    <n v="0.68"/>
    <m/>
    <m/>
    <n v="0"/>
    <n v="0"/>
    <n v="0.68"/>
    <n v="0"/>
    <n v="0.68"/>
    <m/>
    <m/>
    <m/>
    <m/>
    <m/>
    <m/>
    <m/>
    <m/>
    <m/>
    <m/>
    <m/>
    <m/>
    <m/>
  </r>
  <r>
    <s v="Load Pos"/>
    <s v="DEDBLoad Pos46095.4340277778"/>
    <m/>
    <s v="export to ara"/>
    <s v="MCPDEDBLoad Posexport to ara"/>
    <s v="MCPDEDBLoad Pos"/>
    <x v="1"/>
    <s v="For Rerun"/>
    <x v="0"/>
    <x v="1211"/>
    <s v="Y"/>
    <m/>
    <m/>
    <m/>
    <n v="2602"/>
    <s v="DEDB"/>
    <s v="MCP"/>
    <s v="START export to ara"/>
    <s v="END export to ara"/>
    <d v="2026-03-14T10:25:00"/>
    <d v="2026-03-14T10:25:00"/>
    <d v="2026-03-14T10:26:00"/>
    <s v="NULL"/>
    <s v="Completed"/>
    <x v="56"/>
    <n v="5"/>
    <s v="export to ara"/>
    <n v="0"/>
    <n v="0"/>
    <n v="0"/>
    <n v="0"/>
    <n v="0"/>
    <n v="0"/>
    <m/>
    <m/>
    <n v="0"/>
    <n v="0"/>
    <n v="0"/>
    <n v="0"/>
    <n v="0"/>
    <m/>
    <m/>
    <m/>
    <m/>
    <m/>
    <m/>
    <m/>
    <m/>
    <m/>
    <m/>
    <m/>
    <m/>
    <m/>
  </r>
  <r>
    <s v="Load to ARA"/>
    <s v="DEDBLoad to ARA46095.4347222222"/>
    <m/>
    <s v="export to ara ACC"/>
    <s v="MCPDEDBLoad to ARAexport to ara ACC"/>
    <s v="MCPDEDBLoad to ARA"/>
    <x v="1"/>
    <s v="For Rerun"/>
    <x v="0"/>
    <x v="1212"/>
    <s v="N"/>
    <m/>
    <m/>
    <m/>
    <n v="2602"/>
    <s v="DEDB"/>
    <s v="MCP"/>
    <s v="START export to ara ACC"/>
    <s v="END export to ara ACC"/>
    <d v="2026-03-14T10:26:00"/>
    <d v="2026-03-14T10:26:00"/>
    <d v="2026-03-14T10:27:00"/>
    <s v="NULL"/>
    <s v="Completed"/>
    <x v="361"/>
    <n v="1"/>
    <s v="export to ara ACC"/>
    <n v="0"/>
    <n v="0"/>
    <n v="0"/>
    <n v="0"/>
    <n v="0"/>
    <n v="0"/>
    <m/>
    <m/>
    <n v="0"/>
    <n v="0"/>
    <n v="0"/>
    <n v="0"/>
    <n v="0"/>
    <m/>
    <m/>
    <m/>
    <m/>
    <m/>
    <m/>
    <m/>
    <m/>
    <m/>
    <m/>
    <m/>
    <m/>
    <m/>
  </r>
  <r>
    <s v="Valuation (NPV)"/>
    <s v="DEDBValuation (NPV)46095.4354166667"/>
    <m/>
    <s v="portfolio valuation run"/>
    <s v="MCPDEDBValuation (NPV)portfolio valuation run"/>
    <s v="MCPDEDBValuation (NPV)"/>
    <x v="1"/>
    <s v="For Rerun"/>
    <x v="0"/>
    <x v="1213"/>
    <s v="Y"/>
    <m/>
    <m/>
    <m/>
    <n v="2602"/>
    <s v="DEDB"/>
    <s v="MCP"/>
    <s v="START portfolio valuation run"/>
    <s v="NULL"/>
    <d v="2026-03-14T10:27:00"/>
    <d v="2026-03-14T10:53:00"/>
    <d v="2026-03-16T09:58:00"/>
    <s v="NULL"/>
    <s v="Stopped"/>
    <x v="59"/>
    <n v="3"/>
    <s v="portfolio valuation run"/>
    <n v="0.43"/>
    <n v="0.43"/>
    <n v="0"/>
    <n v="5.97"/>
    <n v="6.4"/>
    <n v="6.4"/>
    <m/>
    <m/>
    <n v="0.43"/>
    <n v="5.97"/>
    <n v="0"/>
    <n v="6.4"/>
    <n v="6.4"/>
    <m/>
    <m/>
    <m/>
    <m/>
    <m/>
    <m/>
    <m/>
    <m/>
    <m/>
    <m/>
    <m/>
    <m/>
    <m/>
  </r>
  <r>
    <s v="Load Pos"/>
    <s v="BEGTLoad Pos46095.4534722222"/>
    <m/>
    <s v="Light Maintenance Load Portfolio"/>
    <s v="MCPBEGTLoad PosLight Maintenance Load Portfolio"/>
    <s v="MCPBEGTLoad Pos"/>
    <x v="0"/>
    <s v="Completed"/>
    <x v="0"/>
    <x v="1214"/>
    <s v="Y"/>
    <m/>
    <m/>
    <m/>
    <n v="2602"/>
    <s v="BEGT"/>
    <s v="MCP"/>
    <s v="START Light Maintenance Load Portfolio"/>
    <s v="END Light Maintenance Load Portfolio"/>
    <d v="2026-03-14T10:53:00"/>
    <d v="2026-03-14T11:29:00"/>
    <d v="2026-03-14T11:29:00"/>
    <s v="NULL"/>
    <s v="Completed"/>
    <x v="23"/>
    <n v="1"/>
    <s v="Light Maintenance Load Portfolio"/>
    <n v="0.6"/>
    <n v="0"/>
    <n v="0.6"/>
    <n v="0"/>
    <n v="0"/>
    <n v="0.6"/>
    <m/>
    <m/>
    <n v="0"/>
    <n v="0"/>
    <n v="0.6"/>
    <n v="0"/>
    <n v="0.6"/>
    <m/>
    <m/>
    <m/>
    <m/>
    <m/>
    <m/>
    <m/>
    <m/>
    <m/>
    <m/>
    <m/>
    <m/>
    <m/>
  </r>
  <r>
    <s v="Load Pos"/>
    <s v="NLBTRLoad Pos46095.4618055556"/>
    <m/>
    <s v="Stratification"/>
    <s v="MCPNLBTRLoad PosStratification"/>
    <s v="MCPNLBTRLoad Pos"/>
    <x v="0"/>
    <s v="Completed"/>
    <x v="0"/>
    <x v="1215"/>
    <s v="Y"/>
    <m/>
    <m/>
    <m/>
    <n v="2602"/>
    <s v="NLBTR"/>
    <s v="MCP"/>
    <s v="START Stratification"/>
    <s v="END Stratification"/>
    <d v="2026-03-14T11:05:00"/>
    <d v="2026-03-14T11:11:00"/>
    <d v="2026-03-14T11:11:00"/>
    <s v="NULL"/>
    <s v="Completed"/>
    <x v="93"/>
    <n v="2"/>
    <s v="Stratification"/>
    <n v="0.1"/>
    <n v="0"/>
    <n v="0.1"/>
    <n v="0"/>
    <n v="0"/>
    <n v="0.1"/>
    <m/>
    <m/>
    <n v="0"/>
    <n v="0"/>
    <n v="0.1"/>
    <n v="0"/>
    <n v="0.1"/>
    <m/>
    <m/>
    <m/>
    <m/>
    <m/>
    <m/>
    <m/>
    <m/>
    <m/>
    <m/>
    <m/>
    <m/>
    <m/>
  </r>
  <r>
    <s v="Load to ARA"/>
    <s v="ESDBLoad to ARA46095.4638888889"/>
    <m/>
    <s v="export to ara ACC"/>
    <s v="MCPESDBLoad to ARAexport to ara ACC"/>
    <s v="MCPESDBLoad to ARA"/>
    <x v="1"/>
    <s v="For Rerun"/>
    <x v="0"/>
    <x v="1216"/>
    <s v="N"/>
    <m/>
    <m/>
    <m/>
    <n v="2602"/>
    <s v="ESDB"/>
    <s v="MCP"/>
    <s v="START export to ara ACC"/>
    <s v="END export to ara ACC"/>
    <d v="2026-03-14T11:08:00"/>
    <d v="2026-03-14T11:08:00"/>
    <d v="2026-03-14T11:12:00"/>
    <s v="NULL"/>
    <s v="Completed"/>
    <x v="318"/>
    <n v="2"/>
    <s v="export to ara ACC"/>
    <n v="0"/>
    <n v="0"/>
    <n v="0"/>
    <n v="0"/>
    <n v="0"/>
    <n v="0"/>
    <m/>
    <m/>
    <n v="0"/>
    <n v="0"/>
    <n v="0"/>
    <n v="0"/>
    <n v="0"/>
    <m/>
    <m/>
    <m/>
    <m/>
    <m/>
    <m/>
    <m/>
    <m/>
    <m/>
    <m/>
    <m/>
    <m/>
    <m/>
  </r>
  <r>
    <s v="Load Pos"/>
    <s v="NLBTRLoad Pos46095.4659722222"/>
    <m/>
    <s v="Light Maintenance Load Portfolio"/>
    <s v="MCPNLBTRLoad PosLight Maintenance Load Portfolio"/>
    <s v="MCPNLBTRLoad Pos"/>
    <x v="0"/>
    <s v="Completed"/>
    <x v="0"/>
    <x v="1217"/>
    <s v="Y"/>
    <m/>
    <m/>
    <m/>
    <n v="2602"/>
    <s v="NLBTR"/>
    <s v="MCP"/>
    <s v="START Light Maintenance Load Portfolio"/>
    <s v="END Light Maintenance Load Portfolio"/>
    <d v="2026-03-14T11:11:00"/>
    <d v="2026-03-14T12:57:00"/>
    <d v="2026-03-14T12:57:00"/>
    <s v="NULL"/>
    <s v="Completed"/>
    <x v="93"/>
    <n v="2"/>
    <s v="Light Maintenance Load Portfolio"/>
    <n v="1.77"/>
    <n v="0"/>
    <n v="1.77"/>
    <n v="0"/>
    <n v="0"/>
    <n v="1.77"/>
    <m/>
    <m/>
    <n v="0"/>
    <n v="0"/>
    <n v="1.77"/>
    <n v="0"/>
    <n v="1.77"/>
    <m/>
    <m/>
    <m/>
    <m/>
    <m/>
    <m/>
    <m/>
    <m/>
    <m/>
    <m/>
    <m/>
    <m/>
    <m/>
  </r>
  <r>
    <s v="Valuation AIC"/>
    <s v="ESDBValuation AIC46095.4666666667"/>
    <m/>
    <s v="load AIC Spreads"/>
    <s v="MCPESDBValuation AICload AIC Spreads"/>
    <s v="MCPESDBValuation AIC"/>
    <x v="1"/>
    <s v="For Rerun"/>
    <x v="0"/>
    <x v="1218"/>
    <s v="Y"/>
    <m/>
    <m/>
    <m/>
    <n v="2602"/>
    <s v="ESDB"/>
    <s v="MCP"/>
    <s v="START load AIC Spreads"/>
    <s v="END load AIC Spreads"/>
    <d v="2026-03-14T11:12:00"/>
    <d v="2026-03-14T11:32:00"/>
    <d v="2026-03-14T11:32:00"/>
    <s v="NULL"/>
    <s v="Completed"/>
    <x v="362"/>
    <n v="1"/>
    <s v="load AIC Spreads"/>
    <n v="0.33"/>
    <n v="0"/>
    <n v="0.33"/>
    <n v="0"/>
    <n v="0"/>
    <n v="0.33"/>
    <m/>
    <m/>
    <n v="0"/>
    <n v="0"/>
    <n v="0.33"/>
    <n v="0"/>
    <n v="0.33"/>
    <m/>
    <m/>
    <m/>
    <m/>
    <m/>
    <m/>
    <m/>
    <m/>
    <m/>
    <m/>
    <m/>
    <m/>
    <m/>
  </r>
  <r>
    <s v="Load Pos"/>
    <s v="BEGTLoad Pos46095.4784722222"/>
    <m/>
    <s v="Stratification"/>
    <s v="MCPBEGTLoad PosStratification"/>
    <s v="MCPBEGTLoad Pos"/>
    <x v="0"/>
    <s v="Completed"/>
    <x v="0"/>
    <x v="1219"/>
    <s v="Y"/>
    <m/>
    <m/>
    <m/>
    <n v="2602"/>
    <s v="BEGT"/>
    <s v="MCP"/>
    <s v="START Stratification"/>
    <s v="END Stratification"/>
    <d v="2026-03-14T11:29:00"/>
    <d v="2026-03-14T11:34:00"/>
    <d v="2026-03-14T11:34:00"/>
    <s v="NULL"/>
    <s v="Completed"/>
    <x v="23"/>
    <n v="2"/>
    <s v="Stratification"/>
    <n v="0.08"/>
    <n v="0"/>
    <n v="0.08"/>
    <n v="0"/>
    <n v="0"/>
    <n v="0.08"/>
    <m/>
    <m/>
    <n v="0"/>
    <n v="0"/>
    <n v="0.08"/>
    <n v="0"/>
    <n v="0.08"/>
    <m/>
    <m/>
    <m/>
    <m/>
    <m/>
    <m/>
    <m/>
    <m/>
    <m/>
    <m/>
    <m/>
    <m/>
    <m/>
  </r>
  <r>
    <s v="Valuation AIC"/>
    <s v="ESDBValuation AIC46095.4805555556"/>
    <m/>
    <s v="AIC portfolio valuation run"/>
    <s v="MCPESDBValuation AICAIC portfolio valuation run"/>
    <s v="MCPESDBValuation AIC"/>
    <x v="1"/>
    <s v="For Rerun"/>
    <x v="0"/>
    <x v="1220"/>
    <s v="Y"/>
    <m/>
    <m/>
    <m/>
    <n v="2602"/>
    <s v="ESDB"/>
    <s v="MCP"/>
    <s v="START AIC portfolio valuation run"/>
    <s v="END AIC portfolio valuation run"/>
    <d v="2026-03-14T11:32:00"/>
    <d v="2026-03-14T13:00:00"/>
    <d v="2026-03-14T13:01:00"/>
    <s v="NULL"/>
    <s v="Completed"/>
    <x v="362"/>
    <n v="1"/>
    <s v="AIC portfolio valuation run"/>
    <n v="1.47"/>
    <n v="0"/>
    <n v="1.47"/>
    <n v="0"/>
    <n v="0"/>
    <n v="1.47"/>
    <m/>
    <m/>
    <n v="0"/>
    <n v="0"/>
    <n v="1.47"/>
    <n v="0"/>
    <n v="1.47"/>
    <m/>
    <m/>
    <m/>
    <m/>
    <m/>
    <m/>
    <m/>
    <m/>
    <m/>
    <m/>
    <m/>
    <m/>
    <m/>
  </r>
  <r>
    <s v="Load Pos"/>
    <s v="BEGTLoad Pos46095.4819444444"/>
    <m/>
    <s v="Position report OLAP exports"/>
    <s v="MCPBEGTLoad PosPosition report OLAP exports"/>
    <s v="MCPBEGTLoad Pos"/>
    <x v="0"/>
    <s v="Completed"/>
    <x v="0"/>
    <x v="1221"/>
    <s v="Y"/>
    <m/>
    <m/>
    <m/>
    <n v="2602"/>
    <s v="BEGT"/>
    <s v="MCP"/>
    <s v="START Position report OLAP exports"/>
    <s v="END Position report OLAP exports"/>
    <d v="2026-03-14T11:34:00"/>
    <d v="2026-03-14T11:39:00"/>
    <d v="2026-03-14T11:39:00"/>
    <s v="NULL"/>
    <s v="Completed"/>
    <x v="23"/>
    <n v="2"/>
    <s v="Position report OLAP exports"/>
    <n v="0.08"/>
    <n v="0"/>
    <n v="0.08"/>
    <n v="0"/>
    <n v="0"/>
    <n v="0.08"/>
    <m/>
    <m/>
    <n v="0"/>
    <n v="0"/>
    <n v="0.08"/>
    <n v="0"/>
    <n v="0.08"/>
    <m/>
    <m/>
    <m/>
    <m/>
    <m/>
    <m/>
    <m/>
    <m/>
    <m/>
    <m/>
    <m/>
    <m/>
    <m/>
  </r>
  <r>
    <s v="Load Pos"/>
    <s v="NLRBLoad Pos46095.4826388889"/>
    <m/>
    <s v="Stratification"/>
    <s v="MCPNLRBLoad PosStratification"/>
    <s v="MCPNLRBLoad Pos"/>
    <x v="1"/>
    <s v="For Rerun"/>
    <x v="0"/>
    <x v="1222"/>
    <s v="Y"/>
    <m/>
    <m/>
    <m/>
    <n v="2602"/>
    <s v="NLRB"/>
    <s v="MCP"/>
    <s v="START Stratification"/>
    <s v="END Stratification"/>
    <d v="2026-03-14T11:35:00"/>
    <d v="2026-03-14T11:41:00"/>
    <d v="2026-03-14T11:41:00"/>
    <s v="NULL"/>
    <s v="Completed"/>
    <x v="184"/>
    <n v="2"/>
    <s v="Stratification"/>
    <n v="0.1"/>
    <n v="0.1"/>
    <n v="0"/>
    <n v="0"/>
    <n v="0.1"/>
    <n v="0.1"/>
    <m/>
    <m/>
    <n v="0.1"/>
    <n v="0"/>
    <n v="0"/>
    <n v="0.1"/>
    <n v="0.1"/>
    <m/>
    <m/>
    <m/>
    <m/>
    <m/>
    <m/>
    <m/>
    <m/>
    <m/>
    <m/>
    <m/>
    <m/>
    <m/>
  </r>
  <r>
    <s v="Load Pos"/>
    <s v="BEGTLoad Pos46095.4854166667"/>
    <m/>
    <s v="copy from"/>
    <s v="MCPBEGTLoad Poscopy from"/>
    <s v="MCPBEGTLoad Pos"/>
    <x v="0"/>
    <s v="Completed"/>
    <x v="0"/>
    <x v="1223"/>
    <s v="Y"/>
    <m/>
    <m/>
    <m/>
    <n v="2602"/>
    <s v="BEGT"/>
    <s v="MCP"/>
    <s v="START copy from"/>
    <s v="END copy from"/>
    <d v="2026-03-14T11:39:00"/>
    <d v="2026-03-14T11:57:00"/>
    <d v="2026-03-14T11:58:00"/>
    <s v="NULL"/>
    <s v="Completed"/>
    <x v="23"/>
    <n v="3"/>
    <s v="copy from"/>
    <n v="0.3"/>
    <n v="0"/>
    <n v="0.3"/>
    <n v="0"/>
    <n v="0"/>
    <n v="0.3"/>
    <m/>
    <m/>
    <n v="0"/>
    <n v="0"/>
    <n v="0.3"/>
    <n v="0"/>
    <n v="0.3"/>
    <m/>
    <m/>
    <m/>
    <m/>
    <m/>
    <m/>
    <m/>
    <m/>
    <m/>
    <m/>
    <m/>
    <m/>
    <m/>
  </r>
  <r>
    <s v="Load Pos"/>
    <s v="NLRBLoad Pos46095.4868055556"/>
    <m/>
    <s v="copy from"/>
    <s v="MCPNLRBLoad Poscopy from"/>
    <s v="MCPNLRBLoad Pos"/>
    <x v="1"/>
    <s v="For Rerun"/>
    <x v="0"/>
    <x v="1224"/>
    <s v="Y"/>
    <m/>
    <m/>
    <m/>
    <n v="2602"/>
    <s v="NLRB"/>
    <s v="MCP"/>
    <s v="START copy from"/>
    <s v="END copy from"/>
    <d v="2026-03-14T11:41:00"/>
    <d v="2026-03-14T11:55:00"/>
    <d v="2026-03-14T11:56:00"/>
    <s v="NULL"/>
    <s v="Completed"/>
    <x v="184"/>
    <n v="3"/>
    <s v="copy from"/>
    <n v="0.23"/>
    <n v="0.23"/>
    <n v="0"/>
    <n v="0"/>
    <n v="0.23"/>
    <n v="0.23"/>
    <m/>
    <m/>
    <n v="0.23"/>
    <n v="0"/>
    <n v="0"/>
    <n v="0.23"/>
    <n v="0.23"/>
    <m/>
    <m/>
    <m/>
    <m/>
    <m/>
    <m/>
    <m/>
    <m/>
    <m/>
    <m/>
    <m/>
    <m/>
    <m/>
  </r>
  <r>
    <s v="Load to ARA"/>
    <s v="NLRBLoad to ARA46095.4972222222"/>
    <m/>
    <s v="export to ara ACC"/>
    <s v="MCPNLRBLoad to ARAexport to ara ACC"/>
    <s v="MCPNLRBLoad to ARA"/>
    <x v="0"/>
    <s v="Completed"/>
    <x v="0"/>
    <x v="1225"/>
    <s v="N"/>
    <m/>
    <m/>
    <m/>
    <n v="2602"/>
    <s v="NLRB"/>
    <s v="MCP"/>
    <s v="START export to ara ACC"/>
    <s v="END export to ara ACC"/>
    <d v="2026-03-14T11:56:00"/>
    <d v="2026-03-14T11:56:00"/>
    <d v="2026-03-14T11:57:00"/>
    <s v="NULL"/>
    <s v="Completed"/>
    <x v="236"/>
    <n v="4"/>
    <s v="export to ara ACC"/>
    <n v="0"/>
    <n v="0"/>
    <n v="0"/>
    <n v="0"/>
    <n v="0"/>
    <n v="0"/>
    <m/>
    <m/>
    <n v="0"/>
    <n v="0"/>
    <n v="0"/>
    <n v="0"/>
    <n v="0"/>
    <m/>
    <m/>
    <m/>
    <m/>
    <m/>
    <m/>
    <m/>
    <m/>
    <m/>
    <m/>
    <m/>
    <m/>
    <m/>
  </r>
  <r>
    <s v="Valuation (NPV)"/>
    <s v="NLRBValuation (NPV)46095.4979166667"/>
    <m/>
    <s v="portfolio valuation run"/>
    <s v="MCPNLRBValuation (NPV)portfolio valuation run"/>
    <s v="MCPNLRBValuation (NPV)"/>
    <x v="1"/>
    <s v="For Rerun"/>
    <x v="0"/>
    <x v="1226"/>
    <s v="Y"/>
    <m/>
    <m/>
    <m/>
    <n v="2602"/>
    <s v="NLRB"/>
    <s v="MCP"/>
    <s v="START portfolio valuation run"/>
    <s v="END portfolio valuation run"/>
    <d v="2026-03-14T11:57:00"/>
    <d v="2026-03-14T16:22:00"/>
    <d v="2026-03-14T16:22:00"/>
    <s v="NULL"/>
    <s v="Completed"/>
    <x v="202"/>
    <n v="4"/>
    <s v="portfolio valuation run"/>
    <n v="4.42"/>
    <n v="4.42"/>
    <n v="0"/>
    <n v="0"/>
    <n v="4.42"/>
    <n v="4.42"/>
    <m/>
    <m/>
    <n v="4.42"/>
    <n v="0"/>
    <n v="0"/>
    <n v="4.42"/>
    <n v="4.42"/>
    <m/>
    <m/>
    <m/>
    <m/>
    <m/>
    <m/>
    <m/>
    <m/>
    <m/>
    <m/>
    <m/>
    <m/>
    <m/>
  </r>
  <r>
    <s v="Valuation (NPV)"/>
    <s v="BEGTValuation (NPV)46095.4986111111"/>
    <m/>
    <s v="portfolio valuation run"/>
    <s v="MCPBEGTValuation (NPV)portfolio valuation run"/>
    <s v="MCPBEGTValuation (NPV)"/>
    <x v="0"/>
    <s v="Completed"/>
    <x v="0"/>
    <x v="1227"/>
    <s v="Y"/>
    <m/>
    <m/>
    <m/>
    <n v="2602"/>
    <s v="BEGT"/>
    <s v="MCP"/>
    <s v="START portfolio valuation run"/>
    <s v="END portfolio valuation run"/>
    <d v="2026-03-14T11:58:00"/>
    <d v="2026-03-14T12:12:00"/>
    <d v="2026-03-14T12:12:00"/>
    <s v="NULL"/>
    <s v="Completed"/>
    <x v="25"/>
    <n v="2"/>
    <s v="portfolio valuation run"/>
    <n v="0.23"/>
    <n v="0"/>
    <n v="0.23"/>
    <n v="0"/>
    <n v="0"/>
    <n v="0.23"/>
    <m/>
    <m/>
    <n v="0"/>
    <n v="0"/>
    <n v="0.23"/>
    <n v="0"/>
    <n v="0.23"/>
    <m/>
    <m/>
    <m/>
    <m/>
    <m/>
    <m/>
    <m/>
    <m/>
    <m/>
    <m/>
    <m/>
    <m/>
    <m/>
  </r>
  <r>
    <s v="Valuation (NPV)"/>
    <s v="BEGTValuation (NPV)46095.5083333333"/>
    <m/>
    <s v="export to ara valuation"/>
    <s v="MCPBEGTValuation (NPV)export to ara valuation"/>
    <s v="MCPBEGTValuation (NPV)"/>
    <x v="0"/>
    <s v="Completed"/>
    <x v="0"/>
    <x v="1228"/>
    <s v="Y"/>
    <m/>
    <m/>
    <m/>
    <n v="2602"/>
    <s v="BEGT"/>
    <s v="MCP"/>
    <s v="START export to ara valuation"/>
    <s v="END export to ara valuation"/>
    <d v="2026-03-14T12:12:00"/>
    <d v="2026-03-14T12:12:00"/>
    <d v="2026-03-14T12:12:00"/>
    <s v="NULL"/>
    <s v="Completed"/>
    <x v="25"/>
    <n v="1"/>
    <s v="export to ara valuation"/>
    <n v="0"/>
    <n v="0"/>
    <n v="0"/>
    <n v="0"/>
    <n v="0"/>
    <n v="0"/>
    <m/>
    <m/>
    <n v="0"/>
    <n v="0"/>
    <n v="0"/>
    <n v="0"/>
    <n v="0"/>
    <m/>
    <m/>
    <m/>
    <m/>
    <m/>
    <m/>
    <m/>
    <m/>
    <m/>
    <m/>
    <m/>
    <m/>
    <m/>
  </r>
  <r>
    <s v="Valuation (NPV)"/>
    <s v="BEGTValuation (NPV)46095.5083333333"/>
    <m/>
    <s v="light maintenance valuation"/>
    <s v="MCPBEGTValuation (NPV)light maintenance valuation"/>
    <s v="MCPBEGTValuation (NPV)"/>
    <x v="0"/>
    <s v="Completed"/>
    <x v="0"/>
    <x v="1229"/>
    <s v="Y"/>
    <m/>
    <m/>
    <m/>
    <n v="2602"/>
    <s v="BEGT"/>
    <s v="MCP"/>
    <s v="START light maintenance valuation"/>
    <s v="END light maintenance valuation"/>
    <d v="2026-03-14T12:12:00"/>
    <d v="2026-03-14T12:19:00"/>
    <d v="2026-03-14T12:19:00"/>
    <s v="NULL"/>
    <s v="Completed"/>
    <x v="25"/>
    <n v="1"/>
    <s v="light maintenance valuation"/>
    <n v="0.12"/>
    <n v="0"/>
    <n v="0.12"/>
    <n v="0"/>
    <n v="0"/>
    <n v="0.12"/>
    <m/>
    <m/>
    <n v="0"/>
    <n v="0"/>
    <n v="0.12"/>
    <n v="0"/>
    <n v="0.12"/>
    <m/>
    <m/>
    <m/>
    <m/>
    <m/>
    <m/>
    <m/>
    <m/>
    <m/>
    <m/>
    <m/>
    <m/>
    <m/>
  </r>
  <r>
    <s v="Valuation (NPV)"/>
    <s v="BEGTValuation (NPV)46095.5131944444"/>
    <m/>
    <s v="valuation report exports"/>
    <s v="MCPBEGTValuation (NPV)valuation report exports"/>
    <s v="MCPBEGTValuation (NPV)"/>
    <x v="0"/>
    <s v="Completed"/>
    <x v="0"/>
    <x v="1230"/>
    <s v="Y"/>
    <m/>
    <m/>
    <m/>
    <n v="2602"/>
    <s v="BEGT"/>
    <s v="MCP"/>
    <s v="START valuation report exports"/>
    <s v="END valuation report exports"/>
    <d v="2026-03-14T12:19:00"/>
    <d v="2026-03-14T12:57:00"/>
    <d v="2026-03-14T12:57:00"/>
    <s v="NULL"/>
    <s v="Completed"/>
    <x v="25"/>
    <n v="2"/>
    <s v="valuation report exports"/>
    <n v="0.63"/>
    <n v="0"/>
    <n v="0.63"/>
    <n v="0"/>
    <n v="0"/>
    <n v="0.63"/>
    <m/>
    <m/>
    <n v="0"/>
    <n v="0"/>
    <n v="0.63"/>
    <n v="0"/>
    <n v="0.63"/>
    <m/>
    <m/>
    <m/>
    <m/>
    <m/>
    <m/>
    <m/>
    <m/>
    <m/>
    <m/>
    <m/>
    <m/>
    <m/>
  </r>
  <r>
    <s v="Planning (NII)"/>
    <s v="PLDBPlanning (NII)46095.5270833333"/>
    <m/>
    <s v="export to ara NII"/>
    <s v="MCPPLDBPlanning (NII)export to ara NII"/>
    <s v="MCPPLDBPlanning (NII)"/>
    <x v="0"/>
    <s v="Completed"/>
    <x v="0"/>
    <x v="1231"/>
    <s v="Y"/>
    <m/>
    <m/>
    <m/>
    <n v="2602"/>
    <s v="PLDB"/>
    <s v="MCP"/>
    <s v="START export to ara NII"/>
    <s v="END export to ara NII"/>
    <d v="2026-03-14T12:39:00"/>
    <d v="2026-03-14T12:39:00"/>
    <d v="2026-03-14T12:41:00"/>
    <s v="NULL"/>
    <s v="Completed"/>
    <x v="122"/>
    <n v="1"/>
    <s v="export to ara NII"/>
    <n v="0"/>
    <n v="0"/>
    <n v="0"/>
    <n v="0"/>
    <n v="0"/>
    <n v="0"/>
    <m/>
    <m/>
    <n v="0"/>
    <n v="0"/>
    <n v="0"/>
    <n v="0"/>
    <n v="0"/>
    <m/>
    <m/>
    <m/>
    <m/>
    <m/>
    <m/>
    <m/>
    <m/>
    <m/>
    <m/>
    <m/>
    <m/>
    <m/>
  </r>
  <r>
    <s v="Planning (NII)"/>
    <s v="PLDBPlanning (NII)46095.5284722222"/>
    <m/>
    <s v="Light Maintenance NII"/>
    <s v="MCPPLDBPlanning (NII)Light Maintenance NII"/>
    <s v="MCPPLDBPlanning (NII)"/>
    <x v="0"/>
    <s v="Completed"/>
    <x v="0"/>
    <x v="1232"/>
    <s v="Y"/>
    <m/>
    <m/>
    <m/>
    <n v="2602"/>
    <s v="PLDB"/>
    <s v="MCP"/>
    <s v="START Light Maintenance NII"/>
    <s v="END Light Maintenance NII"/>
    <d v="2026-03-14T12:41:00"/>
    <d v="2026-03-14T14:12:00"/>
    <d v="2026-03-14T14:12:00"/>
    <s v="NULL"/>
    <s v="Completed"/>
    <x v="297"/>
    <n v="1"/>
    <s v="Light Maintenance NII"/>
    <n v="1.52"/>
    <n v="0"/>
    <n v="1.52"/>
    <n v="0"/>
    <n v="0"/>
    <n v="1.52"/>
    <m/>
    <m/>
    <n v="0"/>
    <n v="0"/>
    <n v="1.52"/>
    <n v="0"/>
    <n v="1.52"/>
    <m/>
    <m/>
    <m/>
    <m/>
    <m/>
    <m/>
    <m/>
    <m/>
    <m/>
    <m/>
    <m/>
    <m/>
    <m/>
  </r>
  <r>
    <s v="Valuation (NPV)"/>
    <s v="BEGTValuation (NPV)46095.5395833333"/>
    <m/>
    <s v="AIC portfolio valuation run"/>
    <s v="MCPBEGTValuation (NPV)AIC portfolio valuation run"/>
    <s v="MCPBEGTValuation (NPV)"/>
    <x v="0"/>
    <s v="Completed"/>
    <x v="0"/>
    <x v="1233"/>
    <s v="Y"/>
    <m/>
    <m/>
    <m/>
    <n v="2602"/>
    <s v="BEGT"/>
    <s v="MCP"/>
    <s v="START AIC portfolio valuation run"/>
    <s v="END AIC portfolio valuation run"/>
    <d v="2026-03-14T12:57:00"/>
    <d v="2026-03-14T13:30:00"/>
    <d v="2026-03-14T13:31:00"/>
    <s v="NULL"/>
    <s v="Completed"/>
    <x v="25"/>
    <n v="2"/>
    <s v="AIC portfolio valuation run"/>
    <n v="0.55000000000000004"/>
    <n v="0"/>
    <n v="0.55000000000000004"/>
    <n v="0"/>
    <n v="0"/>
    <n v="0.55000000000000004"/>
    <m/>
    <m/>
    <n v="0"/>
    <n v="0"/>
    <n v="0.55000000000000004"/>
    <n v="0"/>
    <n v="0.55000000000000004"/>
    <m/>
    <m/>
    <m/>
    <m/>
    <m/>
    <m/>
    <m/>
    <m/>
    <m/>
    <m/>
    <m/>
    <m/>
    <m/>
  </r>
  <r>
    <s v="Load Pos"/>
    <s v="NLBTRLoad Pos46095.5395833333"/>
    <m/>
    <s v="Position report OLAP exports"/>
    <s v="MCPNLBTRLoad PosPosition report OLAP exports"/>
    <s v="MCPNLBTRLoad Pos"/>
    <x v="0"/>
    <s v="Completed"/>
    <x v="0"/>
    <x v="1234"/>
    <s v="Y"/>
    <m/>
    <m/>
    <m/>
    <n v="2602"/>
    <s v="NLBTR"/>
    <s v="MCP"/>
    <s v="START Position report OLAP exports"/>
    <s v="END Position report OLAP exports"/>
    <d v="2026-03-14T12:57:00"/>
    <d v="2026-03-14T13:08:00"/>
    <d v="2026-03-14T13:08:00"/>
    <s v="NULL"/>
    <s v="Completed"/>
    <x v="93"/>
    <n v="2"/>
    <s v="Position report OLAP exports"/>
    <n v="0.18"/>
    <n v="0"/>
    <n v="0.18"/>
    <n v="0"/>
    <n v="0"/>
    <n v="0.18"/>
    <m/>
    <m/>
    <n v="0"/>
    <n v="0"/>
    <n v="0.18"/>
    <n v="0"/>
    <n v="0.18"/>
    <m/>
    <m/>
    <m/>
    <m/>
    <m/>
    <m/>
    <m/>
    <m/>
    <m/>
    <m/>
    <m/>
    <m/>
    <m/>
  </r>
  <r>
    <s v="ITS"/>
    <s v="ESDBITS46095.5423611111"/>
    <m/>
    <s v="Light Maintenance"/>
    <s v="MCPESDBITSLight Maintenance"/>
    <s v="MCPESDBITS"/>
    <x v="1"/>
    <s v="For Rerun"/>
    <x v="0"/>
    <x v="1235"/>
    <s v="Y"/>
    <m/>
    <m/>
    <m/>
    <n v="2602"/>
    <s v="ESDB"/>
    <s v="MCP"/>
    <s v="START Light Maintenance"/>
    <s v="END Light Maintenance"/>
    <d v="2026-03-14T13:01:00"/>
    <d v="2026-03-14T13:08:00"/>
    <d v="2026-03-14T13:08:00"/>
    <s v="NULL"/>
    <s v="Completed"/>
    <x v="363"/>
    <n v="6"/>
    <s v="Light Maintenance"/>
    <n v="0.12"/>
    <n v="0"/>
    <n v="0.12"/>
    <n v="0"/>
    <n v="0"/>
    <n v="0.12"/>
    <m/>
    <m/>
    <n v="0"/>
    <n v="0"/>
    <n v="0.12"/>
    <n v="0"/>
    <n v="0.12"/>
    <m/>
    <m/>
    <m/>
    <m/>
    <m/>
    <m/>
    <m/>
    <m/>
    <m/>
    <m/>
    <m/>
    <m/>
    <m/>
  </r>
  <r>
    <s v="ITS"/>
    <s v="ESDBITS46095.5472222222"/>
    <m/>
    <s v="ITS planning run"/>
    <s v="MCPESDBITSITS planning run"/>
    <s v="MCPESDBITS"/>
    <x v="1"/>
    <s v="For Rerun"/>
    <x v="0"/>
    <x v="1236"/>
    <s v="Y"/>
    <m/>
    <m/>
    <m/>
    <n v="2602"/>
    <s v="ESDB"/>
    <s v="MCP"/>
    <s v="START ITS planning run"/>
    <s v="END ITS planning run"/>
    <d v="2026-03-14T13:08:00"/>
    <d v="2026-03-14T13:43:00"/>
    <d v="2026-03-16T04:48:00"/>
    <s v="NULL"/>
    <s v="Completed"/>
    <x v="363"/>
    <n v="1"/>
    <s v="ITS planning run"/>
    <n v="0.57999999999999996"/>
    <n v="0"/>
    <n v="0.57999999999999996"/>
    <n v="0"/>
    <n v="0"/>
    <n v="0.57999999999999996"/>
    <m/>
    <m/>
    <n v="0"/>
    <n v="0"/>
    <n v="0.57999999999999996"/>
    <n v="0"/>
    <n v="0.57999999999999996"/>
    <m/>
    <m/>
    <m/>
    <m/>
    <m/>
    <m/>
    <m/>
    <m/>
    <m/>
    <m/>
    <m/>
    <m/>
    <m/>
  </r>
  <r>
    <s v="Load Pos"/>
    <s v="NLBTRLoad Pos46095.5472222222"/>
    <m/>
    <s v="export to ara Load Portfolio"/>
    <s v="MCPNLBTRLoad Posexport to ara Load Portfolio"/>
    <s v="MCPNLBTRLoad Pos"/>
    <x v="0"/>
    <s v="Completed"/>
    <x v="0"/>
    <x v="1237"/>
    <s v="Y"/>
    <m/>
    <m/>
    <m/>
    <n v="2602"/>
    <s v="NLBTR"/>
    <s v="MCP"/>
    <s v="START export to ara Load Portfolio"/>
    <s v="END export to ara Load Portfolio"/>
    <d v="2026-03-14T13:08:00"/>
    <d v="2026-03-14T13:10:00"/>
    <d v="2026-03-14T13:10:00"/>
    <s v="NULL"/>
    <s v="Completed"/>
    <x v="93"/>
    <n v="2"/>
    <s v="export to ara Load Portfolio"/>
    <n v="0.03"/>
    <n v="0"/>
    <n v="0.03"/>
    <n v="0"/>
    <n v="0"/>
    <n v="0.03"/>
    <m/>
    <m/>
    <n v="0"/>
    <n v="0"/>
    <n v="0.03"/>
    <n v="0"/>
    <n v="0.03"/>
    <m/>
    <m/>
    <m/>
    <m/>
    <m/>
    <m/>
    <m/>
    <m/>
    <m/>
    <m/>
    <m/>
    <m/>
    <m/>
  </r>
  <r>
    <s v="Load Pos"/>
    <s v="NLBTRLoad Pos46095.5486111111"/>
    <m/>
    <s v="copy from"/>
    <s v="MCPNLBTRLoad Poscopy from"/>
    <s v="MCPNLBTRLoad Pos"/>
    <x v="0"/>
    <s v="Completed"/>
    <x v="0"/>
    <x v="1238"/>
    <s v="Y"/>
    <m/>
    <m/>
    <m/>
    <n v="2602"/>
    <s v="NLBTR"/>
    <s v="MCP"/>
    <s v="START copy from"/>
    <s v="END copy from"/>
    <d v="2026-03-14T13:10:00"/>
    <d v="2026-03-14T14:31:00"/>
    <d v="2026-03-14T14:32:00"/>
    <s v="NULL"/>
    <s v="Completed"/>
    <x v="93"/>
    <n v="2"/>
    <s v="copy from"/>
    <n v="1.35"/>
    <n v="0"/>
    <n v="1.35"/>
    <n v="0"/>
    <n v="0"/>
    <n v="1.35"/>
    <m/>
    <m/>
    <n v="0"/>
    <n v="0"/>
    <n v="1.35"/>
    <n v="0"/>
    <n v="1.35"/>
    <m/>
    <m/>
    <m/>
    <m/>
    <m/>
    <m/>
    <m/>
    <m/>
    <m/>
    <m/>
    <m/>
    <m/>
    <m/>
  </r>
  <r>
    <s v="ITS"/>
    <s v="BEGTITS46095.5631944444"/>
    <m/>
    <s v="ITS planning run"/>
    <s v="MCPBEGTITSITS planning run"/>
    <s v="MCPBEGTITS"/>
    <x v="0"/>
    <s v="Completed"/>
    <x v="0"/>
    <x v="1239"/>
    <s v="Y"/>
    <m/>
    <m/>
    <m/>
    <n v="2602"/>
    <s v="BEGT"/>
    <s v="MCP"/>
    <s v="START ITS planning run"/>
    <s v="END ITS planning run"/>
    <d v="2026-03-14T13:31:00"/>
    <d v="2026-03-14T13:50:00"/>
    <d v="2026-03-14T13:50:00"/>
    <s v="NULL"/>
    <s v="Completed"/>
    <x v="27"/>
    <n v="2"/>
    <s v="ITS planning run"/>
    <n v="0.32"/>
    <n v="0"/>
    <n v="0.32"/>
    <n v="0"/>
    <n v="0"/>
    <n v="0.32"/>
    <m/>
    <m/>
    <n v="0"/>
    <n v="0"/>
    <n v="0.32"/>
    <n v="0"/>
    <n v="0.32"/>
    <m/>
    <m/>
    <m/>
    <m/>
    <m/>
    <m/>
    <m/>
    <m/>
    <m/>
    <m/>
    <m/>
    <m/>
    <m/>
  </r>
  <r>
    <s v="GAP"/>
    <s v="BEGTGAP46095.5763888889"/>
    <m/>
    <s v="gap planning"/>
    <s v="MCPBEGTGAPgap planning"/>
    <s v="MCPBEGTGAP"/>
    <x v="0"/>
    <s v="Failed"/>
    <x v="0"/>
    <x v="1240"/>
    <s v="Y"/>
    <m/>
    <m/>
    <m/>
    <n v="2602"/>
    <s v="BEGT"/>
    <s v="MCP"/>
    <s v="START gap planning"/>
    <s v="NULL"/>
    <d v="2026-03-14T13:50:00"/>
    <d v="2026-03-14T15:22:00"/>
    <d v="2026-03-14T17:00:00"/>
    <s v="Exception Info: Workflow finished with errors. (line: 42)  "/>
    <s v="Failed"/>
    <x v="28"/>
    <n v="3"/>
    <s v="gap planning"/>
    <n v="1.53"/>
    <n v="1.53"/>
    <n v="0"/>
    <n v="0"/>
    <n v="1.53"/>
    <n v="1.53"/>
    <m/>
    <m/>
    <n v="1.53"/>
    <n v="0"/>
    <n v="0"/>
    <n v="1.53"/>
    <n v="1.53"/>
    <m/>
    <m/>
    <m/>
    <m/>
    <m/>
    <m/>
    <m/>
    <m/>
    <m/>
    <m/>
    <m/>
    <m/>
    <m/>
  </r>
  <r>
    <s v="Planning (NII)"/>
    <s v="PLDBPlanning (NII)46095.5916666667"/>
    <m/>
    <s v="planning run OLAP exports"/>
    <s v="MCPPLDBPlanning (NII)planning run OLAP exports"/>
    <s v="MCPPLDBPlanning (NII)"/>
    <x v="0"/>
    <s v="Completed"/>
    <x v="0"/>
    <x v="1241"/>
    <s v="Y"/>
    <m/>
    <m/>
    <m/>
    <n v="2602"/>
    <s v="PLDB"/>
    <s v="MCP"/>
    <s v="START planning run OLAP exports"/>
    <s v="END planning run OLAP exports"/>
    <d v="2026-03-14T14:12:00"/>
    <d v="2026-03-14T22:48:00"/>
    <d v="2026-03-16T11:39:00"/>
    <s v="NULL"/>
    <s v="Completed"/>
    <x v="297"/>
    <n v="1"/>
    <s v="planning run OLAP exports"/>
    <n v="8.6"/>
    <n v="0"/>
    <n v="8.6"/>
    <n v="0"/>
    <n v="0"/>
    <n v="8.6"/>
    <m/>
    <m/>
    <n v="0"/>
    <n v="0"/>
    <n v="8.6"/>
    <n v="0"/>
    <n v="8.6"/>
    <m/>
    <m/>
    <m/>
    <m/>
    <m/>
    <m/>
    <m/>
    <m/>
    <m/>
    <m/>
    <m/>
    <m/>
    <m/>
  </r>
  <r>
    <s v="Valuation (NPV)"/>
    <s v="NLBTRValuation (NPV)46095.6055555556"/>
    <m/>
    <s v="portfolio valuation run"/>
    <s v="MCPNLBTRValuation (NPV)portfolio valuation run"/>
    <s v="MCPNLBTRValuation (NPV)"/>
    <x v="0"/>
    <s v="Completed"/>
    <x v="0"/>
    <x v="1242"/>
    <s v="Y"/>
    <m/>
    <m/>
    <m/>
    <n v="2602"/>
    <s v="NLBTR"/>
    <s v="MCP"/>
    <s v="START portfolio valuation run"/>
    <s v="END portfolio valuation run"/>
    <d v="2026-03-14T14:32:00"/>
    <d v="2026-03-14T14:49:00"/>
    <d v="2026-03-14T14:49:00"/>
    <s v="NULL"/>
    <s v="Completed"/>
    <x v="94"/>
    <n v="2"/>
    <s v="portfolio valuation run"/>
    <n v="0.28000000000000003"/>
    <n v="0"/>
    <n v="0.28000000000000003"/>
    <n v="0"/>
    <n v="0"/>
    <n v="0.28000000000000003"/>
    <m/>
    <m/>
    <n v="0"/>
    <n v="0"/>
    <n v="0.28000000000000003"/>
    <n v="0"/>
    <n v="0.28000000000000003"/>
    <m/>
    <m/>
    <m/>
    <m/>
    <m/>
    <m/>
    <m/>
    <m/>
    <m/>
    <m/>
    <m/>
    <m/>
    <m/>
  </r>
  <r>
    <s v="Valuation (NPV)"/>
    <s v="NLBTRValuation (NPV)46095.6173611111"/>
    <m/>
    <s v="export to ara"/>
    <s v="MCPNLBTRValuation (NPV)export to ara"/>
    <s v="MCPNLBTRValuation (NPV)"/>
    <x v="0"/>
    <s v="Completed"/>
    <x v="0"/>
    <x v="1243"/>
    <s v="Y"/>
    <m/>
    <m/>
    <m/>
    <n v="2602"/>
    <s v="NLBTR"/>
    <s v="MCP"/>
    <s v="START export to ara"/>
    <s v="END export to ara"/>
    <d v="2026-03-14T14:49:00"/>
    <d v="2026-03-14T14:49:00"/>
    <d v="2026-03-14T14:49:00"/>
    <s v="NULL"/>
    <s v="Completed"/>
    <x v="94"/>
    <n v="2"/>
    <s v="export to ara"/>
    <n v="0"/>
    <n v="0"/>
    <n v="0"/>
    <n v="0"/>
    <n v="0"/>
    <n v="0"/>
    <m/>
    <m/>
    <n v="0"/>
    <n v="0"/>
    <n v="0"/>
    <n v="0"/>
    <n v="0"/>
    <m/>
    <m/>
    <m/>
    <m/>
    <m/>
    <m/>
    <m/>
    <m/>
    <m/>
    <m/>
    <m/>
    <m/>
    <m/>
  </r>
  <r>
    <s v="Valuation (NPV)"/>
    <s v="NLBTRValuation (NPV)46095.6173611111"/>
    <m/>
    <s v="Light Maintenance portfolio valuation"/>
    <s v="MCPNLBTRValuation (NPV)Light Maintenance portfolio valuation"/>
    <s v="MCPNLBTRValuation (NPV)"/>
    <x v="0"/>
    <s v="Completed"/>
    <x v="0"/>
    <x v="1244"/>
    <s v="Y"/>
    <m/>
    <m/>
    <m/>
    <n v="2602"/>
    <s v="NLBTR"/>
    <s v="MCP"/>
    <s v="START Light Maintenance portfolio valuation"/>
    <s v="END Light Maintenance portfolio valuation"/>
    <d v="2026-03-14T14:49:00"/>
    <d v="2026-03-14T14:59:00"/>
    <d v="2026-03-14T14:59:00"/>
    <s v="NULL"/>
    <s v="Completed"/>
    <x v="94"/>
    <n v="2"/>
    <s v="Light Maintenance portfolio valuation"/>
    <n v="0.17"/>
    <n v="0"/>
    <n v="0.17"/>
    <n v="0"/>
    <n v="0"/>
    <n v="0.17"/>
    <m/>
    <m/>
    <n v="0"/>
    <n v="0"/>
    <n v="0.17"/>
    <n v="0"/>
    <n v="0.17"/>
    <m/>
    <m/>
    <m/>
    <m/>
    <m/>
    <m/>
    <m/>
    <m/>
    <m/>
    <m/>
    <m/>
    <m/>
    <m/>
  </r>
  <r>
    <s v="Valuation (NPV)"/>
    <s v="NLBTRValuation (NPV)46095.6243055556"/>
    <m/>
    <s v="valuation report OLAP exports"/>
    <s v="MCPNLBTRValuation (NPV)valuation report OLAP exports"/>
    <s v="MCPNLBTRValuation (NPV)"/>
    <x v="0"/>
    <s v="Completed"/>
    <x v="0"/>
    <x v="1245"/>
    <s v="Y"/>
    <m/>
    <m/>
    <m/>
    <n v="2602"/>
    <s v="NLBTR"/>
    <s v="MCP"/>
    <s v="START valuation report OLAP exports"/>
    <s v="END valuation report OLAP exports"/>
    <d v="2026-03-14T14:59:00"/>
    <d v="2026-03-14T16:39:00"/>
    <d v="2026-03-14T16:39:00"/>
    <s v="NULL"/>
    <s v="Completed"/>
    <x v="94"/>
    <n v="2"/>
    <s v="valuation report OLAP exports"/>
    <n v="1.67"/>
    <n v="0"/>
    <n v="1.67"/>
    <n v="0"/>
    <n v="0"/>
    <n v="1.67"/>
    <m/>
    <m/>
    <n v="0"/>
    <n v="0"/>
    <n v="1.67"/>
    <n v="0"/>
    <n v="1.67"/>
    <m/>
    <m/>
    <m/>
    <m/>
    <m/>
    <m/>
    <m/>
    <m/>
    <m/>
    <m/>
    <m/>
    <m/>
    <m/>
  </r>
  <r>
    <s v="Valuation (NPV)"/>
    <s v="NLRBValuation (NPV)46095.6819444444"/>
    <m/>
    <s v="export to ara"/>
    <s v="MCPNLRBValuation (NPV)export to ara"/>
    <s v="MCPNLRBValuation (NPV)"/>
    <x v="1"/>
    <s v="For Rerun"/>
    <x v="0"/>
    <x v="1246"/>
    <s v="Y"/>
    <m/>
    <m/>
    <m/>
    <n v="2602"/>
    <s v="NLRB"/>
    <s v="MCP"/>
    <s v="START export to ara"/>
    <s v="END export to ara"/>
    <d v="2026-03-14T16:22:00"/>
    <d v="2026-03-14T16:22:00"/>
    <d v="2026-03-14T16:22:00"/>
    <s v="NULL"/>
    <s v="Completed"/>
    <x v="202"/>
    <n v="3"/>
    <s v="export to ara"/>
    <n v="0"/>
    <n v="0"/>
    <n v="0"/>
    <n v="0"/>
    <n v="0"/>
    <n v="0"/>
    <m/>
    <m/>
    <n v="0"/>
    <n v="0"/>
    <n v="0"/>
    <n v="0"/>
    <n v="0"/>
    <m/>
    <m/>
    <m/>
    <m/>
    <m/>
    <m/>
    <m/>
    <m/>
    <m/>
    <m/>
    <m/>
    <m/>
    <m/>
  </r>
  <r>
    <s v="Valuation (NPV)"/>
    <s v="NLRBValuation (NPV)46095.6819444444"/>
    <m/>
    <s v="Light Maintenance Portfolio Valuation"/>
    <s v="MCPNLRBValuation (NPV)Light Maintenance Portfolio Valuation"/>
    <s v="MCPNLRBValuation (NPV)"/>
    <x v="1"/>
    <s v="For Rerun"/>
    <x v="0"/>
    <x v="1247"/>
    <s v="Y"/>
    <m/>
    <m/>
    <m/>
    <n v="2602"/>
    <s v="NLRB"/>
    <s v="MCP"/>
    <s v="START Light Maintenance Portfolio Valuation"/>
    <s v="END Light Maintenance Portfolio Valuation"/>
    <d v="2026-03-14T16:22:00"/>
    <d v="2026-03-14T16:46:00"/>
    <d v="2026-03-14T16:46:00"/>
    <s v="NULL"/>
    <s v="Completed"/>
    <x v="202"/>
    <n v="2"/>
    <s v="Light Maintenance Portfolio Valuation"/>
    <n v="0.4"/>
    <n v="0"/>
    <n v="0.4"/>
    <n v="0"/>
    <n v="0"/>
    <n v="0.4"/>
    <m/>
    <m/>
    <n v="0"/>
    <n v="0"/>
    <n v="0.4"/>
    <n v="0"/>
    <n v="0.4"/>
    <m/>
    <m/>
    <m/>
    <m/>
    <m/>
    <m/>
    <m/>
    <m/>
    <m/>
    <m/>
    <m/>
    <m/>
    <m/>
  </r>
  <r>
    <s v="Valuation (NPV)"/>
    <s v="NLBTRValuation (NPV)46095.69375"/>
    <m/>
    <s v="valuation report QRM Reporter exports"/>
    <s v="MCPNLBTRValuation (NPV)valuation report QRM Reporter exports"/>
    <s v="MCPNLBTRValuation (NPV)"/>
    <x v="0"/>
    <s v="Completed"/>
    <x v="0"/>
    <x v="1248"/>
    <s v="Y"/>
    <m/>
    <m/>
    <m/>
    <n v="2602"/>
    <s v="NLBTR"/>
    <s v="MCP"/>
    <s v="START valuation report QRM Reporter exports"/>
    <s v="end valuation report QRM Reporter exports"/>
    <d v="2026-03-14T16:39:00"/>
    <d v="2026-03-14T16:39:00"/>
    <d v="2026-03-14T16:39:00"/>
    <s v="NULL"/>
    <s v="Completed"/>
    <x v="94"/>
    <n v="2"/>
    <s v="valuation report QRM Reporter exports"/>
    <n v="0"/>
    <n v="0"/>
    <n v="0"/>
    <n v="0"/>
    <n v="0"/>
    <n v="0"/>
    <m/>
    <m/>
    <n v="0"/>
    <n v="0"/>
    <n v="0"/>
    <n v="0"/>
    <n v="0"/>
    <m/>
    <m/>
    <m/>
    <m/>
    <m/>
    <m/>
    <m/>
    <m/>
    <m/>
    <m/>
    <m/>
    <m/>
    <m/>
  </r>
  <r>
    <s v="Valuation (NPV)"/>
    <s v="NLBTRValuation (NPV)46095.69375"/>
    <m/>
    <s v="AIC portfolio valuation run"/>
    <s v="MCPNLBTRValuation (NPV)AIC portfolio valuation run"/>
    <s v="MCPNLBTRValuation (NPV)"/>
    <x v="0"/>
    <s v="Completed"/>
    <x v="0"/>
    <x v="1249"/>
    <s v="Y"/>
    <m/>
    <m/>
    <m/>
    <n v="2602"/>
    <s v="NLBTR"/>
    <s v="MCP"/>
    <s v="START AIC portfolio valuation run"/>
    <s v="END AIC portfolio valuation run"/>
    <d v="2026-03-14T16:39:00"/>
    <d v="2026-03-14T16:40:00"/>
    <d v="2026-03-14T16:41:00"/>
    <s v="NULL"/>
    <s v="Completed"/>
    <x v="94"/>
    <n v="2"/>
    <s v="AIC portfolio valuation run"/>
    <n v="0.02"/>
    <n v="0"/>
    <n v="0.02"/>
    <n v="0"/>
    <n v="0"/>
    <n v="0.02"/>
    <m/>
    <m/>
    <n v="0"/>
    <n v="0"/>
    <n v="0.02"/>
    <n v="0"/>
    <n v="0.02"/>
    <m/>
    <m/>
    <m/>
    <m/>
    <m/>
    <m/>
    <m/>
    <m/>
    <m/>
    <m/>
    <m/>
    <m/>
    <m/>
  </r>
  <r>
    <s v="CSRBB Valuation"/>
    <s v="NLBTRCSRBB Valuation46095.6951388889"/>
    <m/>
    <s v="CSRBB Portfolio Valuation"/>
    <s v="MCPNLBTRCSRBB ValuationCSRBB Portfolio Valuation"/>
    <s v="MCPNLBTRCSRBB Valuation"/>
    <x v="0"/>
    <s v="Completed"/>
    <x v="0"/>
    <x v="1250"/>
    <s v="Y"/>
    <m/>
    <m/>
    <m/>
    <n v="2602"/>
    <s v="NLBTR"/>
    <s v="MCP"/>
    <s v="START CSRBB Portfolio Valuation"/>
    <s v="END CSRBB Portfolio Valuation"/>
    <d v="2026-03-14T16:41:00"/>
    <d v="2026-03-14T17:15:00"/>
    <d v="2026-03-14T17:15:00"/>
    <s v="NULL"/>
    <s v="Completed"/>
    <x v="95"/>
    <n v="2"/>
    <s v="CSRBB Portfolio Valuation"/>
    <n v="0.56999999999999995"/>
    <n v="0"/>
    <n v="0.56999999999999995"/>
    <n v="0"/>
    <n v="0"/>
    <n v="0.56999999999999995"/>
    <m/>
    <m/>
    <n v="0"/>
    <n v="0"/>
    <n v="0.56999999999999995"/>
    <n v="0"/>
    <n v="0.56999999999999995"/>
    <m/>
    <m/>
    <m/>
    <m/>
    <m/>
    <m/>
    <m/>
    <m/>
    <m/>
    <m/>
    <m/>
    <m/>
    <m/>
  </r>
  <r>
    <s v="Valuation (NPV)"/>
    <s v="NLRBValuation (NPV)46095.6986111111"/>
    <m/>
    <s v="valuation report OLAP exports"/>
    <s v="MCPNLRBValuation (NPV)valuation report OLAP exports"/>
    <s v="MCPNLRBValuation (NPV)"/>
    <x v="1"/>
    <s v="For Rerun"/>
    <x v="0"/>
    <x v="1251"/>
    <s v="Y"/>
    <m/>
    <m/>
    <m/>
    <n v="2602"/>
    <s v="NLRB"/>
    <s v="MCP"/>
    <s v="START valuation report OLAP exports"/>
    <s v="END valuation report OLAP exports"/>
    <d v="2026-03-14T16:46:00"/>
    <d v="2026-03-14T16:54:00"/>
    <d v="2026-03-14T16:55:00"/>
    <s v="NULL"/>
    <s v="Completed"/>
    <x v="202"/>
    <n v="2"/>
    <s v="valuation report OLAP exports"/>
    <n v="0.13"/>
    <n v="0"/>
    <n v="0.13"/>
    <n v="0"/>
    <n v="0"/>
    <n v="0.13"/>
    <m/>
    <m/>
    <n v="0"/>
    <n v="0"/>
    <n v="0.13"/>
    <n v="0"/>
    <n v="0.13"/>
    <m/>
    <m/>
    <m/>
    <m/>
    <m/>
    <m/>
    <m/>
    <m/>
    <m/>
    <m/>
    <m/>
    <m/>
    <m/>
  </r>
  <r>
    <s v="Load to ARA"/>
    <s v="NLRBLoad to ARA46095.7048611111"/>
    <m/>
    <s v="export to ara ACC"/>
    <s v="MCPNLRBLoad to ARAexport to ara ACC"/>
    <s v="MCPNLRBLoad to ARA"/>
    <x v="0"/>
    <s v="Completed"/>
    <x v="0"/>
    <x v="1252"/>
    <s v="N"/>
    <m/>
    <m/>
    <m/>
    <n v="2602"/>
    <s v="NLRB"/>
    <s v="MCP"/>
    <s v="START export to ara ACC"/>
    <s v="END export to ara ACC"/>
    <d v="2026-03-14T16:55:00"/>
    <d v="2026-03-14T16:55:00"/>
    <d v="2026-03-14T16:56:00"/>
    <s v="NULL"/>
    <s v="Completed"/>
    <x v="236"/>
    <n v="5"/>
    <s v="export to ara ACC"/>
    <n v="0"/>
    <n v="0"/>
    <n v="0"/>
    <n v="0"/>
    <n v="0"/>
    <n v="0"/>
    <m/>
    <m/>
    <n v="0"/>
    <n v="0"/>
    <n v="0"/>
    <n v="0"/>
    <n v="0"/>
    <m/>
    <m/>
    <m/>
    <m/>
    <m/>
    <m/>
    <m/>
    <m/>
    <m/>
    <m/>
    <m/>
    <m/>
    <m/>
  </r>
  <r>
    <s v="Planning (NII)"/>
    <s v="NLRBPlanning (NII)46095.7055555556"/>
    <m/>
    <s v="combined planning run"/>
    <s v="MCPNLRBPlanning (NII)combined planning run"/>
    <s v="MCPNLRBPlanning (NII)"/>
    <x v="0"/>
    <s v="Completed"/>
    <x v="0"/>
    <x v="1253"/>
    <s v="Y"/>
    <m/>
    <m/>
    <m/>
    <n v="2602"/>
    <s v="NLRB"/>
    <s v="MCP"/>
    <s v="START combined planning run"/>
    <s v="END combined planning run"/>
    <d v="2026-03-14T16:56:00"/>
    <d v="2026-03-16T02:46:00"/>
    <d v="2026-03-16T02:46:00"/>
    <s v="NULL"/>
    <s v="Completed"/>
    <x v="247"/>
    <n v="3"/>
    <s v="combined planning run"/>
    <n v="33.83"/>
    <n v="0"/>
    <n v="33.83"/>
    <n v="0"/>
    <n v="0"/>
    <n v="33.83"/>
    <m/>
    <m/>
    <n v="0"/>
    <n v="0"/>
    <n v="33.83"/>
    <n v="0"/>
    <n v="33.83"/>
    <m/>
    <m/>
    <m/>
    <m/>
    <m/>
    <m/>
    <m/>
    <m/>
    <m/>
    <m/>
    <m/>
    <m/>
    <m/>
  </r>
  <r>
    <s v="GAP"/>
    <s v="BEGTGAP46095.7083333333"/>
    <m/>
    <s v="gap planning"/>
    <s v="MCPBEGTGAPgap planning"/>
    <s v="MCPBEGTGAP"/>
    <x v="0"/>
    <s v="Completed"/>
    <x v="0"/>
    <x v="1254"/>
    <s v="Y"/>
    <m/>
    <m/>
    <m/>
    <n v="2602"/>
    <s v="BEGT"/>
    <s v="MCP"/>
    <s v="START gap planning"/>
    <s v="END gap planning"/>
    <d v="2026-03-14T17:00:00"/>
    <d v="2026-03-14T17:05:00"/>
    <d v="2026-03-14T17:06:00"/>
    <s v="NULL"/>
    <s v="Completed"/>
    <x v="29"/>
    <n v="4"/>
    <s v="gap planning"/>
    <n v="0.08"/>
    <n v="0"/>
    <n v="0.08"/>
    <n v="0"/>
    <n v="0"/>
    <n v="0.08"/>
    <m/>
    <m/>
    <n v="0"/>
    <n v="0"/>
    <n v="0.08"/>
    <n v="0"/>
    <n v="0.08"/>
    <m/>
    <m/>
    <m/>
    <m/>
    <m/>
    <m/>
    <m/>
    <m/>
    <m/>
    <m/>
    <m/>
    <m/>
    <m/>
  </r>
  <r>
    <s v="EC"/>
    <s v="BEGTEC46095.7125"/>
    <m/>
    <s v="Light Maintenance ing-ec valuation"/>
    <s v="MCPBEGTECLight Maintenance ing-ec valuation"/>
    <s v="MCPBEGTEC"/>
    <x v="0"/>
    <s v="Completed"/>
    <x v="0"/>
    <x v="1255"/>
    <s v="Y"/>
    <m/>
    <m/>
    <m/>
    <n v="2602"/>
    <s v="BEGT"/>
    <s v="MCP"/>
    <s v="START Light Maintenance ing-ec valuation"/>
    <s v="END Light Maintenance ing-ec valuation"/>
    <d v="2026-03-14T17:06:00"/>
    <d v="2026-03-14T17:10:00"/>
    <d v="2026-03-14T17:10:00"/>
    <s v="NULL"/>
    <s v="Completed"/>
    <x v="31"/>
    <n v="2"/>
    <s v="Light Maintenance ing-ec valuation"/>
    <n v="7.0000000000000007E-2"/>
    <n v="0"/>
    <n v="7.0000000000000007E-2"/>
    <n v="0"/>
    <n v="0"/>
    <n v="7.0000000000000007E-2"/>
    <m/>
    <m/>
    <n v="0"/>
    <n v="0"/>
    <n v="7.0000000000000007E-2"/>
    <n v="0"/>
    <n v="7.0000000000000007E-2"/>
    <m/>
    <m/>
    <m/>
    <m/>
    <m/>
    <m/>
    <m/>
    <m/>
    <m/>
    <m/>
    <m/>
    <m/>
    <m/>
  </r>
  <r>
    <s v="EC"/>
    <s v="BEGTEC46095.7152777778"/>
    <m/>
    <s v="ing-ec valuation"/>
    <s v="MCPBEGTECing-ec valuation"/>
    <s v="MCPBEGTEC"/>
    <x v="0"/>
    <s v="Completed"/>
    <x v="0"/>
    <x v="1256"/>
    <s v="Y"/>
    <m/>
    <m/>
    <m/>
    <n v="2602"/>
    <s v="BEGT"/>
    <s v="MCP"/>
    <s v="START ing-ec valuation"/>
    <s v="END ing-ec valuation"/>
    <d v="2026-03-14T17:10:00"/>
    <d v="2026-03-14T17:25:00"/>
    <d v="2026-03-14T17:25:00"/>
    <s v="NULL"/>
    <s v="Completed"/>
    <x v="31"/>
    <n v="2"/>
    <s v="ing-ec valuation"/>
    <n v="0.25"/>
    <n v="0"/>
    <n v="0.25"/>
    <n v="0"/>
    <n v="0"/>
    <n v="0.25"/>
    <m/>
    <m/>
    <n v="0"/>
    <n v="0"/>
    <n v="0.25"/>
    <n v="0"/>
    <n v="0.25"/>
    <m/>
    <m/>
    <m/>
    <m/>
    <m/>
    <m/>
    <m/>
    <m/>
    <m/>
    <m/>
    <m/>
    <m/>
    <m/>
  </r>
  <r>
    <s v="CSRBB Valuation"/>
    <s v="NLBTRCSRBB Valuation46095.71875"/>
    <m/>
    <s v="Light Maintenance CSRBB valuation"/>
    <s v="MCPNLBTRCSRBB ValuationLight Maintenance CSRBB valuation"/>
    <s v="MCPNLBTRCSRBB Valuation"/>
    <x v="0"/>
    <s v="Completed"/>
    <x v="0"/>
    <x v="1257"/>
    <s v="Y"/>
    <m/>
    <m/>
    <m/>
    <n v="2602"/>
    <s v="NLBTR"/>
    <s v="MCP"/>
    <s v="START Light Maintenance CSRBB valuation"/>
    <s v="END Light Maintenance CSRBB valuation"/>
    <d v="2026-03-14T17:15:00"/>
    <d v="2026-03-14T17:29:00"/>
    <d v="2026-03-14T17:30:00"/>
    <s v="NULL"/>
    <s v="Completed"/>
    <x v="95"/>
    <n v="1"/>
    <s v="Light Maintenance CSRBB valuation"/>
    <n v="0.23"/>
    <n v="0"/>
    <n v="0.23"/>
    <n v="0"/>
    <n v="0"/>
    <n v="0.23"/>
    <m/>
    <m/>
    <n v="0"/>
    <n v="0"/>
    <n v="0.23"/>
    <n v="0"/>
    <n v="0.23"/>
    <m/>
    <m/>
    <m/>
    <m/>
    <m/>
    <m/>
    <m/>
    <m/>
    <m/>
    <m/>
    <m/>
    <m/>
    <m/>
  </r>
  <r>
    <s v="EC"/>
    <s v="BEGTEC46095.7256944444"/>
    <m/>
    <s v="ing-ec valuation OLAP exports"/>
    <s v="MCPBEGTECing-ec valuation OLAP exports"/>
    <s v="MCPBEGTEC"/>
    <x v="0"/>
    <s v="Completed"/>
    <x v="0"/>
    <x v="1258"/>
    <s v="Y"/>
    <m/>
    <m/>
    <m/>
    <n v="2602"/>
    <s v="BEGT"/>
    <s v="MCP"/>
    <s v="START ing-ec valuation OLAP exports"/>
    <s v="END ing-ec valuation OLAP exports"/>
    <d v="2026-03-14T17:25:00"/>
    <d v="2026-03-14T18:53:00"/>
    <d v="2026-03-14T18:53:00"/>
    <s v="NULL"/>
    <s v="Completed"/>
    <x v="31"/>
    <n v="2"/>
    <s v="ing-ec valuation OLAP exports"/>
    <n v="1.47"/>
    <n v="0"/>
    <n v="1.47"/>
    <n v="0"/>
    <n v="0"/>
    <n v="1.47"/>
    <m/>
    <m/>
    <n v="0"/>
    <n v="0"/>
    <n v="1.47"/>
    <n v="0"/>
    <n v="1.47"/>
    <m/>
    <m/>
    <m/>
    <m/>
    <m/>
    <m/>
    <m/>
    <m/>
    <m/>
    <m/>
    <m/>
    <m/>
    <m/>
  </r>
  <r>
    <s v="CSRBB Planning"/>
    <s v="NLBTRCSRBB Planning46095.7291666667"/>
    <m/>
    <s v="import CSRBB strategies"/>
    <s v="MCPNLBTRCSRBB Planningimport CSRBB strategies"/>
    <s v="MCPNLBTRCSRBB Planning"/>
    <x v="0"/>
    <s v="Completed"/>
    <x v="0"/>
    <x v="1259"/>
    <s v="Y"/>
    <m/>
    <m/>
    <m/>
    <n v="2602"/>
    <s v="NLBTR"/>
    <s v="MCP"/>
    <s v="START import CSRBB strategies"/>
    <s v="END import CSRBB strategies"/>
    <d v="2026-03-14T17:30:00"/>
    <d v="2026-03-14T21:18:00"/>
    <d v="2026-03-14T21:18:00"/>
    <s v="NULL"/>
    <s v="Completed"/>
    <x v="238"/>
    <n v="2"/>
    <s v="import CSRBB strategies"/>
    <n v="3.8"/>
    <n v="0"/>
    <n v="3.8"/>
    <n v="0"/>
    <n v="0"/>
    <n v="3.8"/>
    <m/>
    <m/>
    <n v="0"/>
    <n v="0"/>
    <n v="3.8"/>
    <n v="0"/>
    <n v="3.8"/>
    <m/>
    <m/>
    <m/>
    <m/>
    <m/>
    <m/>
    <m/>
    <m/>
    <m/>
    <m/>
    <m/>
    <m/>
    <m/>
  </r>
  <r>
    <s v="EC"/>
    <s v="BEGTEC46095.7868055556"/>
    <m/>
    <s v="ing-ec valuation QRM Reporter exports"/>
    <s v="MCPBEGTECing-ec valuation QRM Reporter exports"/>
    <s v="MCPBEGTEC"/>
    <x v="0"/>
    <s v="Completed"/>
    <x v="0"/>
    <x v="1260"/>
    <s v="Y"/>
    <m/>
    <m/>
    <m/>
    <n v="2602"/>
    <s v="BEGT"/>
    <s v="MCP"/>
    <s v="START ing-ec valuation QRM Reporter exports"/>
    <s v="END ing-ec valuation QRM Reporter exports"/>
    <d v="2026-03-14T18:53:00"/>
    <d v="2026-03-14T18:53:00"/>
    <d v="2026-03-14T18:54:00"/>
    <s v="NULL"/>
    <s v="Completed"/>
    <x v="31"/>
    <n v="2"/>
    <s v="ing-ec valuation QRM Reporter exports"/>
    <n v="0"/>
    <n v="0"/>
    <n v="0"/>
    <n v="0"/>
    <n v="0"/>
    <n v="0"/>
    <m/>
    <m/>
    <n v="0"/>
    <n v="0"/>
    <n v="0"/>
    <n v="0"/>
    <n v="0"/>
    <m/>
    <m/>
    <m/>
    <m/>
    <m/>
    <m/>
    <m/>
    <m/>
    <m/>
    <m/>
    <m/>
    <m/>
    <m/>
  </r>
  <r>
    <s v="KR"/>
    <s v="BEGTKR46095.7875"/>
    <m/>
    <s v="Light Maintenance BPV KR valuation"/>
    <s v="MCPBEGTKRLight Maintenance BPV KR valuation"/>
    <s v="MCPBEGTKR"/>
    <x v="0"/>
    <s v="Completed"/>
    <x v="0"/>
    <x v="1261"/>
    <s v="Y"/>
    <m/>
    <m/>
    <m/>
    <n v="2602"/>
    <s v="BEGT"/>
    <s v="MCP"/>
    <s v="START Light Maintenance BPV KR valuation"/>
    <s v="END Light Maintenance BPV KR valuation"/>
    <d v="2026-03-14T18:54:00"/>
    <d v="2026-03-14T19:00:00"/>
    <d v="2026-03-14T19:00:00"/>
    <s v="NULL"/>
    <s v="Completed"/>
    <x v="32"/>
    <n v="2"/>
    <s v="Light Maintenance BPV KR valuation"/>
    <n v="0.1"/>
    <n v="0"/>
    <n v="0.1"/>
    <n v="0"/>
    <n v="0"/>
    <n v="0.1"/>
    <m/>
    <m/>
    <n v="0"/>
    <n v="0"/>
    <n v="0.1"/>
    <n v="0"/>
    <n v="0.1"/>
    <m/>
    <m/>
    <m/>
    <m/>
    <m/>
    <m/>
    <m/>
    <m/>
    <m/>
    <m/>
    <m/>
    <m/>
    <m/>
  </r>
  <r>
    <s v="KR"/>
    <s v="BEGTKR46095.7916666667"/>
    <m/>
    <s v="bpv-kr valuation"/>
    <s v="MCPBEGTKRbpv-kr valuation"/>
    <s v="MCPBEGTKR"/>
    <x v="0"/>
    <s v="Completed"/>
    <x v="0"/>
    <x v="1262"/>
    <s v="Y"/>
    <m/>
    <m/>
    <m/>
    <n v="2602"/>
    <s v="BEGT"/>
    <s v="MCP"/>
    <s v="START bpv-kr valuation"/>
    <s v="END bpv-kr valuation"/>
    <d v="2026-03-14T19:00:00"/>
    <d v="2026-03-14T19:12:00"/>
    <d v="2026-03-14T19:12:00"/>
    <s v="NULL"/>
    <s v="Completed"/>
    <x v="32"/>
    <n v="2"/>
    <s v="bpv-kr valuation"/>
    <n v="0.2"/>
    <n v="0"/>
    <n v="0.2"/>
    <n v="0"/>
    <n v="0"/>
    <n v="0.2"/>
    <m/>
    <m/>
    <n v="0"/>
    <n v="0"/>
    <n v="0.2"/>
    <n v="0"/>
    <n v="0.2"/>
    <m/>
    <m/>
    <m/>
    <m/>
    <m/>
    <m/>
    <m/>
    <m/>
    <m/>
    <m/>
    <m/>
    <m/>
    <m/>
  </r>
  <r>
    <s v="KR"/>
    <s v="BEGTKR46095.8"/>
    <m/>
    <s v="bpv-kr valuation OLAP exports"/>
    <s v="MCPBEGTKRbpv-kr valuation OLAP exports"/>
    <s v="MCPBEGTKR"/>
    <x v="0"/>
    <s v="Completed"/>
    <x v="0"/>
    <x v="1263"/>
    <s v="Y"/>
    <m/>
    <m/>
    <m/>
    <n v="2602"/>
    <s v="BEGT"/>
    <s v="MCP"/>
    <s v="START bpv-kr valuation OLAP exports"/>
    <s v="END bpv-kr valuation OLAP exports"/>
    <d v="2026-03-14T19:12:00"/>
    <d v="2026-03-14T20:09:00"/>
    <d v="2026-03-14T20:09:00"/>
    <s v="NULL"/>
    <s v="Completed"/>
    <x v="32"/>
    <n v="2"/>
    <s v="bpv-kr valuation OLAP exports"/>
    <n v="0.95"/>
    <n v="0"/>
    <n v="0.95"/>
    <n v="0"/>
    <n v="0"/>
    <n v="0.95"/>
    <m/>
    <m/>
    <n v="0"/>
    <n v="0"/>
    <n v="0.95"/>
    <n v="0"/>
    <n v="0.95"/>
    <m/>
    <m/>
    <m/>
    <m/>
    <m/>
    <m/>
    <m/>
    <m/>
    <m/>
    <m/>
    <m/>
    <m/>
    <m/>
  </r>
  <r>
    <s v="KR"/>
    <s v="BEGTKR46095.8395833333"/>
    <m/>
    <s v="bpv-kr valuation QRM Reporter exports"/>
    <s v="MCPBEGTKRbpv-kr valuation QRM Reporter exports"/>
    <s v="MCPBEGTKR"/>
    <x v="0"/>
    <s v="Completed"/>
    <x v="0"/>
    <x v="1264"/>
    <s v="Y"/>
    <m/>
    <m/>
    <m/>
    <n v="2602"/>
    <s v="BEGT"/>
    <s v="MCP"/>
    <s v="START bpv-kr valuation QRM Reporter exports"/>
    <s v="END bpv-kr valuation QRM Reporter exports"/>
    <d v="2026-03-14T20:09:00"/>
    <d v="2026-03-14T20:09:00"/>
    <d v="2026-03-14T20:10:00"/>
    <s v="NULL"/>
    <s v="Completed"/>
    <x v="32"/>
    <n v="2"/>
    <s v="bpv-kr valuation QRM Reporter exports"/>
    <n v="0"/>
    <n v="0"/>
    <n v="0"/>
    <n v="0"/>
    <n v="0"/>
    <n v="0"/>
    <m/>
    <m/>
    <n v="0"/>
    <n v="0"/>
    <n v="0"/>
    <n v="0"/>
    <n v="0"/>
    <m/>
    <m/>
    <m/>
    <m/>
    <m/>
    <m/>
    <m/>
    <m/>
    <m/>
    <m/>
    <m/>
    <m/>
    <m/>
  </r>
  <r>
    <s v="CSRBB Valuation"/>
    <s v="BEGTCSRBB Valuation46095.8402777778"/>
    <m/>
    <s v="CSRBB Portfolio Valuation"/>
    <s v="MCPBEGTCSRBB ValuationCSRBB Portfolio Valuation"/>
    <s v="MCPBEGTCSRBB Valuation"/>
    <x v="0"/>
    <s v="Completed"/>
    <x v="0"/>
    <x v="1265"/>
    <s v="Y"/>
    <m/>
    <m/>
    <m/>
    <n v="2602"/>
    <s v="BEGT"/>
    <s v="MCP"/>
    <s v="START CSRBB Portfolio Valuation"/>
    <s v="END CSRBB Portfolio Valuation"/>
    <d v="2026-03-14T20:10:00"/>
    <d v="2026-03-14T20:26:00"/>
    <d v="2026-03-14T20:26:00"/>
    <s v="NULL"/>
    <s v="Completed"/>
    <x v="120"/>
    <n v="3"/>
    <s v="CSRBB Portfolio Valuation"/>
    <n v="0.27"/>
    <n v="0"/>
    <n v="0.27"/>
    <n v="0"/>
    <n v="0"/>
    <n v="0.27"/>
    <m/>
    <m/>
    <n v="0"/>
    <n v="0"/>
    <n v="0.27"/>
    <n v="0"/>
    <n v="0.27"/>
    <m/>
    <m/>
    <m/>
    <m/>
    <m/>
    <m/>
    <m/>
    <m/>
    <m/>
    <m/>
    <m/>
    <m/>
    <m/>
  </r>
  <r>
    <s v="CSRBB Valuation"/>
    <s v="BEGTCSRBB Valuation46095.8513888889"/>
    <m/>
    <s v="Light Maintenance CSRBB Valuation"/>
    <s v="MCPBEGTCSRBB ValuationLight Maintenance CSRBB Valuation"/>
    <s v="MCPBEGTCSRBB Valuation"/>
    <x v="0"/>
    <s v="Completed"/>
    <x v="0"/>
    <x v="1266"/>
    <s v="Y"/>
    <m/>
    <m/>
    <m/>
    <n v="2602"/>
    <s v="BEGT"/>
    <s v="MCP"/>
    <s v="START Light Maintenance CSRBB Valuation"/>
    <s v="END Light Maintenance CSRBB Valuation"/>
    <d v="2026-03-14T20:26:00"/>
    <d v="2026-03-14T20:33:00"/>
    <d v="2026-03-14T20:34:00"/>
    <s v="NULL"/>
    <s v="Completed"/>
    <x v="120"/>
    <n v="2"/>
    <s v="Light Maintenance CSRBB Valuation"/>
    <n v="0.12"/>
    <n v="0"/>
    <n v="0.12"/>
    <n v="0"/>
    <n v="0"/>
    <n v="0.12"/>
    <m/>
    <m/>
    <n v="0"/>
    <n v="0"/>
    <n v="0.12"/>
    <n v="0"/>
    <n v="0.12"/>
    <m/>
    <m/>
    <m/>
    <m/>
    <m/>
    <m/>
    <m/>
    <m/>
    <m/>
    <m/>
    <m/>
    <m/>
    <m/>
  </r>
  <r>
    <s v="CSRBB Planning"/>
    <s v="BEGTCSRBB Planning46095.8569444444"/>
    <m/>
    <s v="import CSRBB strategies"/>
    <s v="MCPBEGTCSRBB Planningimport CSRBB strategies"/>
    <s v="MCPBEGTCSRBB Planning"/>
    <x v="0"/>
    <s v="Completed"/>
    <x v="0"/>
    <x v="1267"/>
    <s v="Y"/>
    <m/>
    <m/>
    <m/>
    <n v="2602"/>
    <s v="BEGT"/>
    <s v="MCP"/>
    <s v="START import CSRBB strategies"/>
    <s v="END import CSRBB strategies"/>
    <d v="2026-03-14T20:34:00"/>
    <d v="2026-03-14T23:57:00"/>
    <d v="2026-03-14T23:57:00"/>
    <s v="NULL"/>
    <s v="Completed"/>
    <x v="71"/>
    <n v="2"/>
    <s v="import CSRBB strategies"/>
    <n v="3.38"/>
    <n v="0"/>
    <n v="3.38"/>
    <n v="0"/>
    <n v="0"/>
    <n v="3.38"/>
    <m/>
    <m/>
    <n v="0"/>
    <n v="0"/>
    <n v="3.38"/>
    <n v="0"/>
    <n v="3.38"/>
    <m/>
    <m/>
    <m/>
    <m/>
    <m/>
    <m/>
    <m/>
    <m/>
    <m/>
    <m/>
    <m/>
    <m/>
    <m/>
  </r>
  <r>
    <s v="CSRBB Planning"/>
    <s v="NLBTRCSRBB Planning46095.8875"/>
    <m/>
    <s v="CSRBB Planning Run"/>
    <s v="MCPNLBTRCSRBB PlanningCSRBB Planning Run"/>
    <s v="MCPNLBTRCSRBB Planning"/>
    <x v="0"/>
    <s v="Completed"/>
    <x v="0"/>
    <x v="1268"/>
    <s v="Y"/>
    <m/>
    <m/>
    <m/>
    <n v="2602"/>
    <s v="NLBTR"/>
    <s v="MCP"/>
    <s v="START CSRBB Planning Run"/>
    <s v="END CSRBB Planning Run"/>
    <d v="2026-03-14T21:18:00"/>
    <d v="2026-03-15T00:26:00"/>
    <d v="2026-03-15T00:26:00"/>
    <s v="NULL"/>
    <s v="Completed"/>
    <x v="238"/>
    <n v="2"/>
    <s v="CSRBB Planning Run"/>
    <n v="3.13"/>
    <n v="0"/>
    <n v="3.13"/>
    <n v="0"/>
    <n v="0"/>
    <n v="3.13"/>
    <m/>
    <m/>
    <n v="0"/>
    <n v="0"/>
    <n v="3.13"/>
    <n v="0"/>
    <n v="3.13"/>
    <m/>
    <m/>
    <m/>
    <m/>
    <m/>
    <m/>
    <m/>
    <m/>
    <m/>
    <m/>
    <m/>
    <m/>
    <m/>
  </r>
  <r>
    <s v="ICDB"/>
    <s v="ICDBICDB46095.9013888889"/>
    <m/>
    <s v="Load | London | Live on ALM Core"/>
    <s v="MCPICDBICDBLoad | London | Live on ALM Core"/>
    <s v="MCPICDBICDB"/>
    <x v="0"/>
    <s v="Completed"/>
    <x v="0"/>
    <x v="1269"/>
    <s v="Y"/>
    <m/>
    <m/>
    <m/>
    <n v="2602"/>
    <s v="ICDB"/>
    <s v="MCP"/>
    <s v="START Load | London | Live on ALM Core"/>
    <s v="END Load | London | Live on ALM Core"/>
    <d v="2026-03-14T21:38:00"/>
    <d v="2026-03-14T22:09:00"/>
    <d v="2026-03-14T22:09:00"/>
    <s v="NULL"/>
    <s v="Completed"/>
    <x v="364"/>
    <n v="2"/>
    <s v="Load | London | Live on ALM Core"/>
    <n v="0.52"/>
    <n v="0"/>
    <n v="0.52"/>
    <n v="0"/>
    <n v="0"/>
    <n v="0.52"/>
    <m/>
    <m/>
    <n v="0"/>
    <n v="0"/>
    <n v="0.52"/>
    <n v="0"/>
    <n v="0.52"/>
    <m/>
    <m/>
    <m/>
    <m/>
    <m/>
    <m/>
    <m/>
    <m/>
    <m/>
    <m/>
    <m/>
    <m/>
    <m/>
  </r>
  <r>
    <s v="ICDB"/>
    <s v="ICDBICDB46095.9229166667"/>
    <m/>
    <s v="Load | Singapore | Live on ALM Core"/>
    <s v="MCPICDBICDBLoad | Singapore | Live on ALM Core"/>
    <s v="MCPICDBICDB"/>
    <x v="0"/>
    <s v="Completed"/>
    <x v="0"/>
    <x v="1270"/>
    <s v="Y"/>
    <m/>
    <m/>
    <m/>
    <n v="2602"/>
    <s v="ICDB"/>
    <s v="MCP"/>
    <s v="START Load | Singapore | Live on ALM Core"/>
    <s v="END Load | Singapore | Live on ALM Core"/>
    <d v="2026-03-14T22:09:00"/>
    <d v="2026-03-14T22:32:00"/>
    <d v="2026-03-14T22:32:00"/>
    <s v="NULL"/>
    <s v="Completed"/>
    <x v="364"/>
    <n v="2"/>
    <s v="Load | Singapore | Live on ALM Core"/>
    <n v="0.38"/>
    <n v="0"/>
    <n v="0.38"/>
    <n v="0"/>
    <n v="0"/>
    <n v="0.38"/>
    <m/>
    <m/>
    <n v="0"/>
    <n v="0"/>
    <n v="0.38"/>
    <n v="0"/>
    <n v="0.38"/>
    <m/>
    <m/>
    <m/>
    <m/>
    <m/>
    <m/>
    <m/>
    <m/>
    <m/>
    <m/>
    <m/>
    <m/>
    <m/>
  </r>
  <r>
    <s v="ICDB"/>
    <s v="ICDBICDB46095.9388888889"/>
    <m/>
    <s v="Load | Hong_Kong | Live on ALM Core"/>
    <s v="MCPICDBICDBLoad | Hong_Kong | Live on ALM Core"/>
    <s v="MCPICDBICDB"/>
    <x v="0"/>
    <s v="Completed"/>
    <x v="0"/>
    <x v="1271"/>
    <s v="Y"/>
    <m/>
    <m/>
    <m/>
    <n v="2602"/>
    <s v="ICDB"/>
    <s v="MCP"/>
    <s v="START Load | Hong_Kong | Live on ALM Core"/>
    <s v="END Load | Hong_Kong | Live on ALM Core"/>
    <d v="2026-03-14T22:32:00"/>
    <d v="2026-03-14T22:51:00"/>
    <d v="2026-03-14T22:51:00"/>
    <s v="NULL"/>
    <s v="Completed"/>
    <x v="364"/>
    <n v="2"/>
    <s v="Load | Hong_Kong | Live on ALM Core"/>
    <n v="0.32"/>
    <n v="0"/>
    <n v="0.32"/>
    <n v="0"/>
    <n v="0"/>
    <n v="0.32"/>
    <m/>
    <m/>
    <n v="0"/>
    <n v="0"/>
    <n v="0.32"/>
    <n v="0"/>
    <n v="0.32"/>
    <m/>
    <m/>
    <m/>
    <m/>
    <m/>
    <m/>
    <m/>
    <m/>
    <m/>
    <m/>
    <m/>
    <m/>
    <m/>
  </r>
  <r>
    <s v="ICDB"/>
    <s v="ICDBICDB46095.9520833333"/>
    <m/>
    <s v="Load | Sofia | Live on ALM Core"/>
    <s v="MCPICDBICDBLoad | Sofia | Live on ALM Core"/>
    <s v="MCPICDBICDB"/>
    <x v="0"/>
    <s v="Completed"/>
    <x v="0"/>
    <x v="1272"/>
    <s v="Y"/>
    <m/>
    <m/>
    <m/>
    <n v="2602"/>
    <s v="ICDB"/>
    <s v="MCP"/>
    <s v="START Load | Sofia | Live on ALM Core"/>
    <s v="END Load | Sofia | Live on ALM Core"/>
    <d v="2026-03-14T22:51:00"/>
    <d v="2026-03-14T23:08:00"/>
    <d v="2026-03-14T23:08:00"/>
    <s v="NULL"/>
    <s v="Completed"/>
    <x v="364"/>
    <n v="2"/>
    <s v="Load | Sofia | Live on ALM Core"/>
    <n v="0.28000000000000003"/>
    <n v="0"/>
    <n v="0.28000000000000003"/>
    <n v="0"/>
    <n v="0"/>
    <n v="0.28000000000000003"/>
    <m/>
    <m/>
    <n v="0"/>
    <n v="0"/>
    <n v="0.28000000000000003"/>
    <n v="0"/>
    <n v="0.28000000000000003"/>
    <m/>
    <m/>
    <m/>
    <m/>
    <m/>
    <m/>
    <m/>
    <m/>
    <m/>
    <m/>
    <m/>
    <m/>
    <m/>
  </r>
  <r>
    <s v="ICDB"/>
    <s v="ICDBICDB46095.9638888889"/>
    <m/>
    <s v="Load | Prague | Live on ALM Core"/>
    <s v="MCPICDBICDBLoad | Prague | Live on ALM Core"/>
    <s v="MCPICDBICDB"/>
    <x v="0"/>
    <s v="Completed"/>
    <x v="0"/>
    <x v="1273"/>
    <s v="Y"/>
    <m/>
    <m/>
    <m/>
    <n v="2602"/>
    <s v="ICDB"/>
    <s v="MCP"/>
    <s v="START Load | Prague | Live on ALM Core"/>
    <s v="END Load | Prague | Live on ALM Core"/>
    <d v="2026-03-14T23:08:00"/>
    <d v="2026-03-14T23:27:00"/>
    <d v="2026-03-14T23:28:00"/>
    <s v="Exception Info: Execution result: BatchId = -2, ViewName = , Message = A batch 8959with same parameters is still running! (line: 1306)  "/>
    <s v="Completed"/>
    <x v="364"/>
    <n v="2"/>
    <s v="Load | Prague | Live on ALM Core"/>
    <n v="0.32"/>
    <n v="0"/>
    <n v="0.32"/>
    <n v="0"/>
    <n v="0"/>
    <n v="0.32"/>
    <m/>
    <m/>
    <n v="0"/>
    <n v="0"/>
    <n v="0.32"/>
    <n v="0"/>
    <n v="0.32"/>
    <m/>
    <m/>
    <m/>
    <m/>
    <m/>
    <m/>
    <m/>
    <m/>
    <m/>
    <m/>
    <m/>
    <m/>
    <m/>
  </r>
  <r>
    <s v="ICDB"/>
    <s v="ICDBICDB46095.9777777778"/>
    <m/>
    <s v="Load | Beijing | Other live location"/>
    <s v="MCPICDBICDBLoad | Beijing | Other live location"/>
    <s v="MCPICDBICDB"/>
    <x v="0"/>
    <s v="Failed"/>
    <x v="0"/>
    <x v="1274"/>
    <s v="Y"/>
    <m/>
    <m/>
    <m/>
    <n v="2602"/>
    <s v="ICDB"/>
    <s v="MCP"/>
    <s v="START Load | Beijing | Other live location"/>
    <s v="NULL"/>
    <d v="2026-03-14T23:28:00"/>
    <d v="2026-03-14T23:28:00"/>
    <d v="2026-03-16T04:17:00"/>
    <s v="Exception Info: Execution result: BatchId = -2, ViewName = , Message = A batch 8959with same parameters is still running! (line: 1306)  "/>
    <s v="Failed"/>
    <x v="364"/>
    <n v="2"/>
    <s v="Load | Beijing | Other live location"/>
    <n v="0"/>
    <n v="0"/>
    <n v="0"/>
    <n v="0.28000000000000003"/>
    <n v="0.28000000000000003"/>
    <n v="0.28000000000000003"/>
    <m/>
    <m/>
    <n v="0"/>
    <n v="0.28000000000000003"/>
    <n v="0"/>
    <n v="0.28000000000000003"/>
    <n v="0.28000000000000003"/>
    <m/>
    <m/>
    <m/>
    <m/>
    <m/>
    <m/>
    <m/>
    <m/>
    <m/>
    <m/>
    <m/>
    <m/>
    <m/>
  </r>
  <r>
    <s v="CSRBB Planning"/>
    <s v="BEGTCSRBB Planning46095.9979166667"/>
    <m/>
    <s v="CSRBB Planning Run"/>
    <s v="MCPBEGTCSRBB PlanningCSRBB Planning Run"/>
    <s v="MCPBEGTCSRBB Planning"/>
    <x v="0"/>
    <s v="Completed"/>
    <x v="0"/>
    <x v="1275"/>
    <s v="Y"/>
    <m/>
    <m/>
    <m/>
    <n v="2602"/>
    <s v="BEGT"/>
    <s v="MCP"/>
    <s v="START CSRBB Planning Run"/>
    <s v="END CSRBB Planning Run"/>
    <d v="2026-03-14T23:57:00"/>
    <d v="2026-03-15T01:37:00"/>
    <d v="2026-03-15T01:37:00"/>
    <s v="NULL"/>
    <s v="Completed"/>
    <x v="71"/>
    <n v="2"/>
    <s v="CSRBB Planning Run"/>
    <n v="1.67"/>
    <n v="0"/>
    <n v="1.67"/>
    <n v="0"/>
    <n v="0"/>
    <n v="1.67"/>
    <m/>
    <m/>
    <n v="0"/>
    <n v="0"/>
    <n v="1.67"/>
    <n v="0"/>
    <n v="1.67"/>
    <m/>
    <m/>
    <m/>
    <m/>
    <m/>
    <m/>
    <m/>
    <m/>
    <m/>
    <m/>
    <m/>
    <m/>
    <m/>
  </r>
  <r>
    <s v="CSRBB Planning"/>
    <s v="NLBTRCSRBB Planning46096.0180555556"/>
    <m/>
    <s v="export to ara CSRBB Planning"/>
    <s v="MCPNLBTRCSRBB Planningexport to ara CSRBB Planning"/>
    <s v="MCPNLBTRCSRBB Planning"/>
    <x v="0"/>
    <s v="Completed"/>
    <x v="0"/>
    <x v="1276"/>
    <s v="Y"/>
    <m/>
    <m/>
    <m/>
    <n v="2602"/>
    <s v="NLBTR"/>
    <s v="MCP"/>
    <s v="START export to ara CSRBB Planning"/>
    <s v="END export to ara CSRBB Planning"/>
    <d v="2026-03-15T00:26:00"/>
    <d v="2026-03-15T00:27:00"/>
    <d v="2026-03-15T00:27:00"/>
    <s v="NULL"/>
    <s v="Completed"/>
    <x v="238"/>
    <n v="2"/>
    <s v="export to ara CSRBB Planning"/>
    <n v="0.02"/>
    <n v="0"/>
    <n v="0.02"/>
    <n v="0"/>
    <n v="0"/>
    <n v="0.02"/>
    <m/>
    <m/>
    <n v="0"/>
    <n v="0"/>
    <n v="0.02"/>
    <n v="0"/>
    <n v="0.02"/>
    <m/>
    <m/>
    <m/>
    <m/>
    <m/>
    <m/>
    <m/>
    <m/>
    <m/>
    <m/>
    <m/>
    <m/>
    <m/>
  </r>
  <r>
    <s v="EC"/>
    <s v="NLBTREC46096.01875"/>
    <m/>
    <s v="Light Maintenance ing-ec valuation"/>
    <s v="MCPNLBTRECLight Maintenance ing-ec valuation"/>
    <s v="MCPNLBTREC"/>
    <x v="0"/>
    <s v="Completed"/>
    <x v="0"/>
    <x v="1277"/>
    <s v="Y"/>
    <m/>
    <m/>
    <m/>
    <n v="2602"/>
    <s v="NLBTR"/>
    <s v="MCP"/>
    <s v="START Light Maintenance ing-ec valuation"/>
    <s v="END Light Maintenance ing-ec valuation"/>
    <d v="2026-03-15T00:27:00"/>
    <d v="2026-03-15T04:47:00"/>
    <d v="2026-03-15T04:47:00"/>
    <s v="NULL"/>
    <s v="Completed"/>
    <x v="96"/>
    <n v="2"/>
    <s v="Light Maintenance ing-ec valuation"/>
    <n v="4.33"/>
    <n v="0"/>
    <n v="4.33"/>
    <n v="0"/>
    <n v="0"/>
    <n v="4.33"/>
    <m/>
    <m/>
    <n v="0"/>
    <n v="0"/>
    <n v="4.33"/>
    <n v="0"/>
    <n v="4.33"/>
    <m/>
    <m/>
    <m/>
    <m/>
    <m/>
    <m/>
    <m/>
    <m/>
    <m/>
    <m/>
    <m/>
    <m/>
    <m/>
  </r>
  <r>
    <s v="CSRBB Planning"/>
    <s v="BEGTCSRBB Planning46096.0673611111"/>
    <m/>
    <s v="export to ara CSRBB Planning"/>
    <s v="MCPBEGTCSRBB Planningexport to ara CSRBB Planning"/>
    <s v="MCPBEGTCSRBB Planning"/>
    <x v="0"/>
    <s v="Completed"/>
    <x v="0"/>
    <x v="1278"/>
    <s v="Y"/>
    <m/>
    <m/>
    <m/>
    <n v="2602"/>
    <s v="BEGT"/>
    <s v="MCP"/>
    <s v="START export to ara CSRBB Planning"/>
    <s v="END export to ara CSRBB Planning"/>
    <d v="2026-03-15T01:37:00"/>
    <d v="2026-03-15T01:39:00"/>
    <d v="2026-03-15T02:57:00"/>
    <s v="NULL"/>
    <s v="Completed"/>
    <x v="71"/>
    <n v="2"/>
    <s v="export to ara CSRBB Planning"/>
    <n v="0.03"/>
    <n v="0"/>
    <n v="0.03"/>
    <n v="0"/>
    <n v="0"/>
    <n v="0.03"/>
    <m/>
    <m/>
    <n v="0"/>
    <n v="0"/>
    <n v="0.03"/>
    <n v="0"/>
    <n v="0.03"/>
    <m/>
    <m/>
    <m/>
    <m/>
    <m/>
    <m/>
    <m/>
    <m/>
    <m/>
    <m/>
    <m/>
    <m/>
    <m/>
  </r>
  <r>
    <s v="Load Pos"/>
    <s v="DEGTLoad Pos46096.1159722222"/>
    <m/>
    <s v="load"/>
    <s v="MCPDEGTLoad Posload"/>
    <s v="MCPDEGTLoad Pos"/>
    <x v="0"/>
    <s v="Completed"/>
    <x v="0"/>
    <x v="1279"/>
    <s v="Y"/>
    <m/>
    <m/>
    <m/>
    <n v="2602"/>
    <s v="DEGT"/>
    <s v="MCP"/>
    <s v="START load"/>
    <s v="END load"/>
    <d v="2026-03-15T02:47:00"/>
    <d v="2026-03-15T03:27:00"/>
    <d v="2026-03-15T03:27:00"/>
    <s v="NULL"/>
    <s v="Completed"/>
    <x v="22"/>
    <n v="3"/>
    <s v="load"/>
    <n v="0.67"/>
    <n v="0.67"/>
    <n v="0"/>
    <n v="0"/>
    <n v="0.67"/>
    <n v="0.67"/>
    <m/>
    <m/>
    <n v="0.67"/>
    <n v="0"/>
    <n v="0"/>
    <n v="0.67"/>
    <n v="0.67"/>
    <m/>
    <m/>
    <m/>
    <m/>
    <m/>
    <m/>
    <m/>
    <m/>
    <m/>
    <m/>
    <m/>
    <m/>
    <m/>
  </r>
  <r>
    <s v="Import Strategies"/>
    <s v="BEGTImport Strategies46096.1229166667"/>
    <m/>
    <s v="import strategies"/>
    <s v="MCPBEGTImport Strategiesimport strategies"/>
    <s v="MCPBEGTImport Strategies"/>
    <x v="0"/>
    <s v="Stopped"/>
    <x v="0"/>
    <x v="1280"/>
    <s v="Y"/>
    <m/>
    <m/>
    <m/>
    <n v="2602"/>
    <s v="BEGT"/>
    <s v="MCP"/>
    <s v="START import strategies"/>
    <s v="NULL"/>
    <d v="2026-03-15T02:57:00"/>
    <d v="2026-03-15T03:02:00"/>
    <d v="2026-03-15T03:15:00"/>
    <s v="NULL"/>
    <s v="Stopped"/>
    <x v="39"/>
    <n v="3"/>
    <s v="import strategies"/>
    <n v="0.08"/>
    <n v="0.08"/>
    <n v="0"/>
    <n v="0"/>
    <n v="0.08"/>
    <n v="0.08"/>
    <m/>
    <m/>
    <n v="0.08"/>
    <n v="0"/>
    <n v="0"/>
    <n v="0.08"/>
    <n v="0.08"/>
    <m/>
    <m/>
    <m/>
    <m/>
    <m/>
    <m/>
    <m/>
    <m/>
    <m/>
    <m/>
    <m/>
    <m/>
    <m/>
  </r>
  <r>
    <s v="Import Strategies"/>
    <s v="BEGTImport Strategies46096.1354166667"/>
    <m/>
    <s v="import strategies"/>
    <s v="MCPBEGTImport Strategiesimport strategies"/>
    <s v="MCPBEGTImport Strategies"/>
    <x v="0"/>
    <s v="Completed"/>
    <x v="0"/>
    <x v="1281"/>
    <s v="Y"/>
    <m/>
    <m/>
    <m/>
    <n v="2602"/>
    <s v="BEGT"/>
    <s v="MCP"/>
    <s v="START import strategies"/>
    <s v="END import strategies"/>
    <d v="2026-03-15T03:15:00"/>
    <d v="2026-03-15T03:33:00"/>
    <d v="2026-03-15T03:34:00"/>
    <s v="NULL"/>
    <s v="Completed"/>
    <x v="39"/>
    <n v="4"/>
    <s v="import strategies"/>
    <n v="0.3"/>
    <n v="0"/>
    <n v="0.3"/>
    <n v="0"/>
    <n v="0"/>
    <n v="0.3"/>
    <m/>
    <m/>
    <n v="0"/>
    <n v="0"/>
    <n v="0.3"/>
    <n v="0"/>
    <n v="0.3"/>
    <m/>
    <m/>
    <m/>
    <m/>
    <m/>
    <m/>
    <m/>
    <m/>
    <m/>
    <m/>
    <m/>
    <m/>
    <m/>
  </r>
  <r>
    <s v="Load Pos"/>
    <s v="DEGTLoad Pos46096.14375"/>
    <m/>
    <s v="Stratification"/>
    <s v="MCPDEGTLoad PosStratification"/>
    <s v="MCPDEGTLoad Pos"/>
    <x v="0"/>
    <s v="Completed"/>
    <x v="0"/>
    <x v="1282"/>
    <s v="Y"/>
    <m/>
    <m/>
    <m/>
    <n v="2602"/>
    <s v="DEGT"/>
    <s v="MCP"/>
    <s v="START Stratification"/>
    <s v="END Stratification"/>
    <d v="2026-03-15T03:27:00"/>
    <d v="2026-03-15T03:33:00"/>
    <d v="2026-03-15T03:33:00"/>
    <s v="NULL"/>
    <s v="Completed"/>
    <x v="22"/>
    <n v="2"/>
    <s v="Stratification"/>
    <n v="0.1"/>
    <n v="0.1"/>
    <n v="0"/>
    <n v="0"/>
    <n v="0.1"/>
    <n v="0.1"/>
    <m/>
    <m/>
    <n v="0.1"/>
    <n v="0"/>
    <n v="0"/>
    <n v="0.1"/>
    <n v="0.1"/>
    <m/>
    <m/>
    <m/>
    <m/>
    <m/>
    <m/>
    <m/>
    <m/>
    <m/>
    <m/>
    <m/>
    <m/>
    <m/>
  </r>
  <r>
    <s v="Load Pos"/>
    <s v="DEGTLoad Pos46096.1479166667"/>
    <m/>
    <s v="Light Maintenance Load Portfolio"/>
    <s v="MCPDEGTLoad PosLight Maintenance Load Portfolio"/>
    <s v="MCPDEGTLoad Pos"/>
    <x v="0"/>
    <s v="Completed"/>
    <x v="0"/>
    <x v="1283"/>
    <s v="Y"/>
    <m/>
    <m/>
    <m/>
    <n v="2602"/>
    <s v="DEGT"/>
    <s v="MCP"/>
    <s v="START Light Maintenance Load Portfolio"/>
    <s v="END Light Maintenance Load Portfolio"/>
    <d v="2026-03-15T03:33:00"/>
    <d v="2026-03-15T04:26:00"/>
    <d v="2026-03-15T04:26:00"/>
    <s v="NULL"/>
    <s v="Completed"/>
    <x v="22"/>
    <n v="1"/>
    <s v="Light Maintenance Load Portfolio"/>
    <n v="0.88"/>
    <n v="0"/>
    <n v="0.88"/>
    <n v="0"/>
    <n v="0"/>
    <n v="0.88"/>
    <m/>
    <m/>
    <n v="0"/>
    <n v="0"/>
    <n v="0.88"/>
    <n v="0"/>
    <n v="0.88"/>
    <m/>
    <m/>
    <m/>
    <m/>
    <m/>
    <m/>
    <m/>
    <m/>
    <m/>
    <m/>
    <m/>
    <m/>
    <m/>
  </r>
  <r>
    <s v="Planning (NII)"/>
    <s v="BEGTPlanning (NII)46096.1486111111"/>
    <m/>
    <s v="planning run01"/>
    <s v="MCPBEGTPlanning (NII)planning run01"/>
    <s v="MCPBEGTPlanning (NII)"/>
    <x v="0"/>
    <s v="Completed"/>
    <x v="0"/>
    <x v="1284"/>
    <s v="Y"/>
    <m/>
    <m/>
    <m/>
    <n v="2602"/>
    <s v="BEGT"/>
    <s v="MCP"/>
    <s v="START planning run01"/>
    <s v="END planning run01"/>
    <d v="2026-03-15T03:34:00"/>
    <d v="2026-03-15T06:53:00"/>
    <d v="2026-03-15T06:53:00"/>
    <s v="NULL"/>
    <s v="Completed"/>
    <x v="40"/>
    <n v="3"/>
    <s v="planning run01"/>
    <n v="3.32"/>
    <n v="0"/>
    <n v="3.32"/>
    <n v="0"/>
    <n v="0"/>
    <n v="3.32"/>
    <m/>
    <m/>
    <n v="0"/>
    <n v="0"/>
    <n v="3.32"/>
    <n v="0"/>
    <n v="3.32"/>
    <m/>
    <m/>
    <m/>
    <m/>
    <m/>
    <m/>
    <m/>
    <m/>
    <m/>
    <m/>
    <m/>
    <m/>
    <m/>
  </r>
  <r>
    <s v="Load Pos"/>
    <s v="DEGTLoad Pos46096.1847222222"/>
    <m/>
    <s v="Position report OLAP exports"/>
    <s v="MCPDEGTLoad PosPosition report OLAP exports"/>
    <s v="MCPDEGTLoad Pos"/>
    <x v="0"/>
    <s v="Completed"/>
    <x v="0"/>
    <x v="1285"/>
    <s v="Y"/>
    <m/>
    <m/>
    <m/>
    <n v="2602"/>
    <s v="DEGT"/>
    <s v="MCP"/>
    <s v="START Position report OLAP exports"/>
    <s v="END Position report OLAP exports"/>
    <d v="2026-03-15T04:26:00"/>
    <d v="2026-03-15T04:31:00"/>
    <d v="2026-03-15T04:31:00"/>
    <s v="NULL"/>
    <s v="Completed"/>
    <x v="22"/>
    <n v="2"/>
    <s v="Position report OLAP exports"/>
    <n v="0.08"/>
    <n v="0.08"/>
    <n v="0"/>
    <n v="0"/>
    <n v="0.08"/>
    <n v="0.08"/>
    <m/>
    <m/>
    <n v="0.08"/>
    <n v="0"/>
    <n v="0"/>
    <n v="0.08"/>
    <n v="0.08"/>
    <m/>
    <m/>
    <m/>
    <m/>
    <m/>
    <m/>
    <m/>
    <m/>
    <m/>
    <m/>
    <m/>
    <m/>
    <m/>
  </r>
  <r>
    <s v="Load Pos"/>
    <s v="DEGTLoad Pos46096.1881944444"/>
    <m/>
    <s v="copy from"/>
    <s v="MCPDEGTLoad Poscopy from"/>
    <s v="MCPDEGTLoad Pos"/>
    <x v="0"/>
    <s v="Completed"/>
    <x v="0"/>
    <x v="1286"/>
    <s v="Y"/>
    <m/>
    <m/>
    <m/>
    <n v="2602"/>
    <s v="DEGT"/>
    <s v="MCP"/>
    <s v="START copy from"/>
    <s v="END copy from"/>
    <d v="2026-03-15T04:31:00"/>
    <d v="2026-03-15T04:49:00"/>
    <d v="2026-03-15T04:50:00"/>
    <s v="NULL"/>
    <s v="Completed"/>
    <x v="22"/>
    <n v="3"/>
    <s v="copy from"/>
    <n v="0.3"/>
    <n v="0.3"/>
    <n v="0"/>
    <n v="0"/>
    <n v="0.3"/>
    <n v="0.3"/>
    <m/>
    <m/>
    <n v="0.3"/>
    <n v="0"/>
    <n v="0"/>
    <n v="0.3"/>
    <n v="0.3"/>
    <m/>
    <m/>
    <m/>
    <m/>
    <m/>
    <m/>
    <m/>
    <m/>
    <m/>
    <m/>
    <m/>
    <m/>
    <m/>
  </r>
  <r>
    <s v="EC"/>
    <s v="NLBTREC46096.1993055556"/>
    <m/>
    <s v="ing-ec valuation"/>
    <s v="MCPNLBTRECing-ec valuation"/>
    <s v="MCPNLBTREC"/>
    <x v="0"/>
    <s v="Completed"/>
    <x v="0"/>
    <x v="1287"/>
    <s v="Y"/>
    <m/>
    <m/>
    <m/>
    <n v="2602"/>
    <s v="NLBTR"/>
    <s v="MCP"/>
    <s v="START ing-ec valuation"/>
    <s v="END ing-ec valuation"/>
    <d v="2026-03-15T04:47:00"/>
    <d v="2026-03-15T06:56:00"/>
    <d v="2026-03-15T06:56:00"/>
    <s v="NULL"/>
    <s v="Completed"/>
    <x v="96"/>
    <n v="2"/>
    <s v="ing-ec valuation"/>
    <n v="2.15"/>
    <n v="0"/>
    <n v="2.15"/>
    <n v="0"/>
    <n v="0"/>
    <n v="2.15"/>
    <m/>
    <m/>
    <n v="0"/>
    <n v="0"/>
    <n v="2.15"/>
    <n v="0"/>
    <n v="2.15"/>
    <m/>
    <m/>
    <m/>
    <m/>
    <m/>
    <m/>
    <m/>
    <m/>
    <m/>
    <m/>
    <m/>
    <m/>
    <m/>
  </r>
  <r>
    <s v="Valuation (NPV)"/>
    <s v="DEGTValuation (NPV)46096.2013888889"/>
    <m/>
    <s v="portfolio valuation run"/>
    <s v="MCPDEGTValuation (NPV)portfolio valuation run"/>
    <s v="MCPDEGTValuation (NPV)"/>
    <x v="0"/>
    <s v="Completed"/>
    <x v="0"/>
    <x v="1288"/>
    <s v="Y"/>
    <m/>
    <m/>
    <m/>
    <n v="2602"/>
    <s v="DEGT"/>
    <s v="MCP"/>
    <s v="START portfolio valuation run"/>
    <s v="END portfolio valuation run"/>
    <d v="2026-03-15T04:50:00"/>
    <d v="2026-03-15T05:07:00"/>
    <d v="2026-03-15T05:07:00"/>
    <s v="NULL"/>
    <s v="Completed"/>
    <x v="24"/>
    <n v="2"/>
    <s v="portfolio valuation run"/>
    <n v="0.28000000000000003"/>
    <n v="0.28000000000000003"/>
    <n v="0"/>
    <n v="0"/>
    <n v="0.28000000000000003"/>
    <n v="0.28000000000000003"/>
    <m/>
    <m/>
    <n v="0.28000000000000003"/>
    <n v="0"/>
    <n v="0"/>
    <n v="0.28000000000000003"/>
    <n v="0.28000000000000003"/>
    <m/>
    <m/>
    <m/>
    <m/>
    <m/>
    <m/>
    <m/>
    <m/>
    <m/>
    <m/>
    <m/>
    <m/>
    <m/>
  </r>
  <r>
    <s v="Valuation (NPV)"/>
    <s v="DEGTValuation (NPV)46096.2131944444"/>
    <m/>
    <s v="export to ara valuation"/>
    <s v="MCPDEGTValuation (NPV)export to ara valuation"/>
    <s v="MCPDEGTValuation (NPV)"/>
    <x v="0"/>
    <s v="Completed"/>
    <x v="0"/>
    <x v="1289"/>
    <s v="Y"/>
    <m/>
    <m/>
    <m/>
    <n v="2602"/>
    <s v="DEGT"/>
    <s v="MCP"/>
    <s v="START export to ara valuation"/>
    <s v="END export to ara valuation"/>
    <d v="2026-03-15T05:07:00"/>
    <d v="2026-03-15T05:09:00"/>
    <d v="2026-03-15T05:09:00"/>
    <s v="NULL"/>
    <s v="Completed"/>
    <x v="24"/>
    <n v="1"/>
    <s v="export to ara valuation"/>
    <n v="0.03"/>
    <n v="0"/>
    <n v="0.03"/>
    <n v="0"/>
    <n v="0"/>
    <n v="0.03"/>
    <m/>
    <m/>
    <n v="0"/>
    <n v="0"/>
    <n v="0.03"/>
    <n v="0"/>
    <n v="0.03"/>
    <m/>
    <m/>
    <m/>
    <m/>
    <m/>
    <m/>
    <m/>
    <m/>
    <m/>
    <m/>
    <m/>
    <m/>
    <m/>
  </r>
  <r>
    <s v="Valuation (NPV)"/>
    <s v="DEGTValuation (NPV)46096.2145833333"/>
    <m/>
    <s v="Light Maintenance valuation"/>
    <s v="MCPDEGTValuation (NPV)Light Maintenance valuation"/>
    <s v="MCPDEGTValuation (NPV)"/>
    <x v="0"/>
    <s v="Completed"/>
    <x v="0"/>
    <x v="1290"/>
    <s v="Y"/>
    <m/>
    <m/>
    <m/>
    <n v="2602"/>
    <s v="DEGT"/>
    <s v="MCP"/>
    <s v="START Light Maintenance valuation"/>
    <s v="END Light Maintenance valuation"/>
    <d v="2026-03-15T05:09:00"/>
    <d v="2026-03-15T05:15:00"/>
    <d v="2026-03-15T05:16:00"/>
    <s v="NULL"/>
    <s v="Completed"/>
    <x v="24"/>
    <n v="1"/>
    <s v="Light Maintenance valuation"/>
    <n v="0.1"/>
    <n v="0"/>
    <n v="0.1"/>
    <n v="0"/>
    <n v="0"/>
    <n v="0.1"/>
    <m/>
    <m/>
    <n v="0"/>
    <n v="0"/>
    <n v="0.1"/>
    <n v="0"/>
    <n v="0.1"/>
    <m/>
    <m/>
    <m/>
    <m/>
    <m/>
    <m/>
    <m/>
    <m/>
    <m/>
    <m/>
    <m/>
    <m/>
    <m/>
  </r>
  <r>
    <s v="Import Strategies"/>
    <s v="DEGTImport Strategies46096.2194444444"/>
    <m/>
    <s v="import strategies"/>
    <s v="MCPDEGTImport Strategiesimport strategies"/>
    <s v="MCPDEGTImport Strategies"/>
    <x v="0"/>
    <s v="Completed"/>
    <x v="0"/>
    <x v="1291"/>
    <s v="Y"/>
    <m/>
    <m/>
    <m/>
    <n v="2602"/>
    <s v="DEGT"/>
    <s v="MCP"/>
    <s v="START import strategies"/>
    <s v="END import strategies"/>
    <d v="2026-03-15T05:16:00"/>
    <d v="2026-03-15T05:33:00"/>
    <d v="2026-03-15T05:34:00"/>
    <s v="NULL"/>
    <s v="Completed"/>
    <x v="37"/>
    <n v="2"/>
    <s v="import strategies"/>
    <n v="0.28000000000000003"/>
    <n v="0.28000000000000003"/>
    <n v="0"/>
    <n v="0"/>
    <n v="0.28000000000000003"/>
    <n v="0.28000000000000003"/>
    <m/>
    <m/>
    <n v="0.28000000000000003"/>
    <n v="0"/>
    <n v="0"/>
    <n v="0.28000000000000003"/>
    <n v="0.28000000000000003"/>
    <m/>
    <m/>
    <m/>
    <m/>
    <m/>
    <m/>
    <m/>
    <m/>
    <m/>
    <m/>
    <m/>
    <m/>
    <m/>
  </r>
  <r>
    <s v="Planning (NII)"/>
    <s v="DEGTPlanning (NII)46096.2319444444"/>
    <m/>
    <s v="planning run01"/>
    <s v="MCPDEGTPlanning (NII)planning run01"/>
    <s v="MCPDEGTPlanning (NII)"/>
    <x v="0"/>
    <s v="Completed"/>
    <x v="0"/>
    <x v="1292"/>
    <s v="Y"/>
    <m/>
    <m/>
    <m/>
    <n v="2602"/>
    <s v="DEGT"/>
    <s v="MCP"/>
    <s v="START planning run01"/>
    <s v="END planning run01"/>
    <d v="2026-03-15T05:34:00"/>
    <d v="2026-03-15T08:07:00"/>
    <d v="2026-03-15T08:07:00"/>
    <s v="NULL"/>
    <s v="Completed"/>
    <x v="38"/>
    <n v="2"/>
    <s v="planning run01"/>
    <n v="2.5499999999999998"/>
    <n v="2.5499999999999998"/>
    <n v="0"/>
    <n v="0"/>
    <n v="2.5499999999999998"/>
    <n v="2.5499999999999998"/>
    <m/>
    <m/>
    <n v="2.5499999999999998"/>
    <n v="0"/>
    <n v="0"/>
    <n v="2.5499999999999998"/>
    <n v="2.5499999999999998"/>
    <m/>
    <m/>
    <m/>
    <m/>
    <m/>
    <m/>
    <m/>
    <m/>
    <m/>
    <m/>
    <m/>
    <m/>
    <m/>
  </r>
  <r>
    <s v="Planning (NII)"/>
    <s v="BEGTPlanning (NII)46096.2868055556"/>
    <m/>
    <s v="MDL Processing"/>
    <s v="MCPBEGTPlanning (NII)MDL Processing"/>
    <s v="MCPBEGTPlanning (NII)"/>
    <x v="0"/>
    <s v="Completed"/>
    <x v="0"/>
    <x v="1293"/>
    <s v="Y"/>
    <m/>
    <m/>
    <m/>
    <n v="2602"/>
    <s v="BEGT"/>
    <s v="MCP"/>
    <s v="START MDL Processing"/>
    <s v="END MDL Processing"/>
    <d v="2026-03-15T06:53:00"/>
    <d v="2026-03-16T08:22:00"/>
    <d v="2026-03-16T08:22:00"/>
    <s v="NULL"/>
    <s v="Completed"/>
    <x v="40"/>
    <n v="3"/>
    <s v="MDL Processing"/>
    <n v="25.48"/>
    <n v="0"/>
    <n v="25.48"/>
    <n v="0"/>
    <n v="0"/>
    <n v="25.48"/>
    <m/>
    <m/>
    <n v="0"/>
    <n v="0"/>
    <n v="25.48"/>
    <n v="0"/>
    <n v="25.48"/>
    <m/>
    <m/>
    <m/>
    <m/>
    <m/>
    <m/>
    <m/>
    <m/>
    <m/>
    <m/>
    <m/>
    <m/>
    <m/>
  </r>
  <r>
    <s v="EC"/>
    <s v="NLBTREC46096.2888888889"/>
    <m/>
    <s v="ing-ec valuation OLAP exports"/>
    <s v="MCPNLBTRECing-ec valuation OLAP exports"/>
    <s v="MCPNLBTREC"/>
    <x v="0"/>
    <s v="Completed"/>
    <x v="0"/>
    <x v="1294"/>
    <s v="Y"/>
    <m/>
    <m/>
    <m/>
    <n v="2602"/>
    <s v="NLBTR"/>
    <s v="MCP"/>
    <s v="START ing-ec valuation OLAP exports"/>
    <s v="END ing-ec valuation OLAP exports"/>
    <d v="2026-03-15T06:56:00"/>
    <d v="2026-03-15T11:31:00"/>
    <d v="2026-03-15T11:31:00"/>
    <s v="NULL"/>
    <s v="Completed"/>
    <x v="96"/>
    <n v="2"/>
    <s v="ing-ec valuation OLAP exports"/>
    <n v="4.58"/>
    <n v="0"/>
    <n v="4.58"/>
    <n v="0"/>
    <n v="0"/>
    <n v="4.58"/>
    <m/>
    <m/>
    <n v="0"/>
    <n v="0"/>
    <n v="4.58"/>
    <n v="0"/>
    <n v="4.58"/>
    <m/>
    <m/>
    <m/>
    <m/>
    <m/>
    <m/>
    <m/>
    <m/>
    <m/>
    <m/>
    <m/>
    <m/>
    <m/>
  </r>
  <r>
    <s v="Planning (NII)"/>
    <s v="DEGTPlanning (NII)46096.3381944444"/>
    <m/>
    <s v="MDL Processing"/>
    <s v="MCPDEGTPlanning (NII)MDL Processing"/>
    <s v="MCPDEGTPlanning (NII)"/>
    <x v="0"/>
    <s v="Completed"/>
    <x v="0"/>
    <x v="1295"/>
    <s v="Y"/>
    <m/>
    <m/>
    <m/>
    <n v="2602"/>
    <s v="DEGT"/>
    <s v="MCP"/>
    <s v="START MDL Processing"/>
    <s v="END MDL Processing"/>
    <d v="2026-03-15T08:07:00"/>
    <d v="2026-03-15T08:16:00"/>
    <d v="2026-03-15T08:16:00"/>
    <s v="NULL"/>
    <s v="Completed"/>
    <x v="38"/>
    <n v="2"/>
    <s v="MDL Processing"/>
    <n v="0.15"/>
    <n v="0.15"/>
    <n v="0"/>
    <n v="0"/>
    <n v="0.15"/>
    <n v="0.15"/>
    <m/>
    <m/>
    <n v="0.15"/>
    <n v="0"/>
    <n v="0"/>
    <n v="0.15"/>
    <n v="0.15"/>
    <m/>
    <m/>
    <m/>
    <m/>
    <m/>
    <m/>
    <m/>
    <m/>
    <m/>
    <m/>
    <m/>
    <m/>
    <m/>
  </r>
  <r>
    <s v="Planning (NII)"/>
    <s v="DEGTPlanning (NII)46096.3444444444"/>
    <m/>
    <s v="planning run02"/>
    <s v="MCPDEGTPlanning (NII)planning run02"/>
    <s v="MCPDEGTPlanning (NII)"/>
    <x v="0"/>
    <s v="Completed"/>
    <x v="0"/>
    <x v="1296"/>
    <s v="Y"/>
    <m/>
    <m/>
    <m/>
    <n v="2602"/>
    <s v="DEGT"/>
    <s v="MCP"/>
    <s v="START planning run02"/>
    <s v="END planning run02"/>
    <d v="2026-03-15T08:16:00"/>
    <d v="2026-03-15T10:33:00"/>
    <d v="2026-03-15T10:33:00"/>
    <s v="NULL"/>
    <s v="Completed"/>
    <x v="38"/>
    <n v="3"/>
    <s v="planning run02"/>
    <n v="2.2799999999999998"/>
    <n v="2.2799999999999998"/>
    <n v="0"/>
    <n v="0"/>
    <n v="2.2799999999999998"/>
    <n v="2.2799999999999998"/>
    <m/>
    <m/>
    <n v="2.2799999999999998"/>
    <n v="0"/>
    <n v="0"/>
    <n v="2.2799999999999998"/>
    <n v="2.2799999999999998"/>
    <m/>
    <m/>
    <m/>
    <m/>
    <m/>
    <m/>
    <m/>
    <m/>
    <m/>
    <m/>
    <m/>
    <m/>
    <m/>
  </r>
  <r>
    <s v="Planning (NII)"/>
    <s v="DEGTPlanning (NII)46096.4395833333"/>
    <m/>
    <s v="export to ara NII"/>
    <s v="MCPDEGTPlanning (NII)export to ara NII"/>
    <s v="MCPDEGTPlanning (NII)"/>
    <x v="0"/>
    <s v="Completed"/>
    <x v="0"/>
    <x v="1297"/>
    <s v="Y"/>
    <m/>
    <m/>
    <m/>
    <n v="2602"/>
    <s v="DEGT"/>
    <s v="MCP"/>
    <s v="START export to ara NII"/>
    <s v="END export to ara NII"/>
    <d v="2026-03-15T10:33:00"/>
    <d v="2026-03-15T10:33:00"/>
    <d v="2026-03-15T10:33:00"/>
    <s v="NULL"/>
    <s v="Completed"/>
    <x v="38"/>
    <n v="2"/>
    <s v="export to ara NII"/>
    <n v="0"/>
    <n v="0"/>
    <n v="0"/>
    <n v="0"/>
    <n v="0"/>
    <n v="0"/>
    <m/>
    <m/>
    <n v="0"/>
    <n v="0"/>
    <n v="0"/>
    <n v="0"/>
    <n v="0"/>
    <m/>
    <m/>
    <m/>
    <m/>
    <m/>
    <m/>
    <m/>
    <m/>
    <m/>
    <m/>
    <m/>
    <m/>
    <m/>
  </r>
  <r>
    <s v="Planning (NII)"/>
    <s v="DEGTPlanning (NII)46096.4395833333"/>
    <m/>
    <s v="planning run exports"/>
    <s v="MCPDEGTPlanning (NII)planning run exports"/>
    <s v="MCPDEGTPlanning (NII)"/>
    <x v="0"/>
    <s v="Completed"/>
    <x v="0"/>
    <x v="1298"/>
    <s v="Y"/>
    <m/>
    <m/>
    <m/>
    <n v="2602"/>
    <s v="DEGT"/>
    <s v="MCP"/>
    <s v="START planning run exports"/>
    <s v="END planning run exports"/>
    <d v="2026-03-15T10:33:00"/>
    <d v="2026-03-15T10:33:00"/>
    <d v="2026-03-15T10:34:00"/>
    <s v="NULL"/>
    <s v="Completed"/>
    <x v="38"/>
    <n v="4"/>
    <s v="planning run exports"/>
    <n v="0"/>
    <n v="0"/>
    <n v="0"/>
    <n v="0"/>
    <n v="0"/>
    <n v="0"/>
    <m/>
    <m/>
    <n v="0"/>
    <n v="0"/>
    <n v="0"/>
    <n v="0"/>
    <n v="0"/>
    <m/>
    <m/>
    <m/>
    <m/>
    <m/>
    <m/>
    <m/>
    <m/>
    <m/>
    <m/>
    <m/>
    <m/>
    <m/>
  </r>
  <r>
    <s v="GAP"/>
    <s v="DEGTGAP46096.4402777778"/>
    <m/>
    <s v="gap planning"/>
    <s v="MCPDEGTGAPgap planning"/>
    <s v="MCPDEGTGAP"/>
    <x v="0"/>
    <s v="Failed"/>
    <x v="0"/>
    <x v="1299"/>
    <s v="Y"/>
    <m/>
    <m/>
    <m/>
    <n v="2602"/>
    <s v="DEGT"/>
    <s v="MCP"/>
    <s v="START gap planning"/>
    <s v="NULL"/>
    <d v="2026-03-15T10:34:00"/>
    <d v="2026-03-15T12:08:00"/>
    <d v="2026-03-15T14:50:00"/>
    <s v="Exception Info: Workflow finished with errors. (line: 44)  "/>
    <s v="Failed"/>
    <x v="26"/>
    <n v="4"/>
    <s v="gap planning"/>
    <n v="1.57"/>
    <n v="1.57"/>
    <n v="0"/>
    <n v="0"/>
    <n v="1.57"/>
    <n v="1.57"/>
    <m/>
    <m/>
    <n v="1.57"/>
    <n v="0"/>
    <n v="0"/>
    <n v="1.57"/>
    <n v="1.57"/>
    <m/>
    <m/>
    <m/>
    <m/>
    <m/>
    <m/>
    <m/>
    <m/>
    <m/>
    <m/>
    <m/>
    <m/>
    <m/>
  </r>
  <r>
    <s v="Planning (NII)"/>
    <s v="BEDBPlanning (NII)46096.4743055556"/>
    <m/>
    <s v="export to ara NII"/>
    <s v="MCPBEDBPlanning (NII)export to ara NII"/>
    <s v="MCPBEDBPlanning (NII)"/>
    <x v="0"/>
    <s v="Completed"/>
    <x v="0"/>
    <x v="1300"/>
    <s v="Y"/>
    <m/>
    <m/>
    <m/>
    <n v="2602"/>
    <s v="BEDB"/>
    <s v="MCP"/>
    <s v="START export to ara NII"/>
    <s v="END export to ara NII"/>
    <d v="2026-03-15T11:23:00"/>
    <d v="2026-03-15T11:24:00"/>
    <d v="2026-03-15T11:25:00"/>
    <s v="NULL"/>
    <s v="Completed"/>
    <x v="122"/>
    <n v="1"/>
    <s v="export to ara NII"/>
    <n v="0.02"/>
    <n v="0"/>
    <n v="0.02"/>
    <n v="0"/>
    <n v="0"/>
    <n v="0.02"/>
    <m/>
    <m/>
    <n v="0"/>
    <n v="0"/>
    <n v="0.02"/>
    <n v="0"/>
    <n v="0.02"/>
    <m/>
    <m/>
    <m/>
    <m/>
    <m/>
    <m/>
    <m/>
    <m/>
    <m/>
    <m/>
    <m/>
    <m/>
    <m/>
  </r>
  <r>
    <s v="Planning (NII)"/>
    <s v="BEDBPlanning (NII)46096.4756944444"/>
    <m/>
    <s v="Light Maintenance NII"/>
    <s v="MCPBEDBPlanning (NII)Light Maintenance NII"/>
    <s v="MCPBEDBPlanning (NII)"/>
    <x v="0"/>
    <s v="Completed"/>
    <x v="0"/>
    <x v="1301"/>
    <s v="Y"/>
    <m/>
    <m/>
    <m/>
    <n v="2602"/>
    <s v="BEDB"/>
    <s v="MCP"/>
    <s v="START Light Maintenance NII"/>
    <s v="END Light Maintenance NII"/>
    <d v="2026-03-15T11:25:00"/>
    <d v="2026-03-15T14:18:00"/>
    <d v="2026-03-15T14:18:00"/>
    <s v="Exception Info: Workflow finished with errors. (line: 29)  "/>
    <s v="Completed"/>
    <x v="297"/>
    <n v="1"/>
    <s v="Light Maintenance NII"/>
    <n v="2.88"/>
    <n v="0"/>
    <n v="2.88"/>
    <n v="0"/>
    <n v="0"/>
    <n v="2.88"/>
    <m/>
    <m/>
    <n v="0"/>
    <n v="0"/>
    <n v="2.88"/>
    <n v="0"/>
    <n v="2.88"/>
    <m/>
    <m/>
    <m/>
    <m/>
    <m/>
    <m/>
    <m/>
    <m/>
    <m/>
    <m/>
    <m/>
    <m/>
    <m/>
  </r>
  <r>
    <s v="EC"/>
    <s v="NLBTREC46096.4798611111"/>
    <m/>
    <s v="ing-ec valuation QRM Reporter exports"/>
    <s v="MCPNLBTRECing-ec valuation QRM Reporter exports"/>
    <s v="MCPNLBTREC"/>
    <x v="0"/>
    <s v="Completed"/>
    <x v="0"/>
    <x v="1302"/>
    <s v="Y"/>
    <m/>
    <m/>
    <m/>
    <n v="2602"/>
    <s v="NLBTR"/>
    <s v="MCP"/>
    <s v="START ing-ec valuation QRM Reporter exports"/>
    <s v="END ing-ec valuation QRM Reporter exports"/>
    <d v="2026-03-15T11:31:00"/>
    <d v="2026-03-15T11:31:00"/>
    <d v="2026-03-15T11:32:00"/>
    <s v="NULL"/>
    <s v="Completed"/>
    <x v="96"/>
    <n v="2"/>
    <s v="ing-ec valuation QRM Reporter exports"/>
    <n v="0"/>
    <n v="0"/>
    <n v="0"/>
    <n v="0"/>
    <n v="0"/>
    <n v="0"/>
    <m/>
    <m/>
    <n v="0"/>
    <n v="0"/>
    <n v="0"/>
    <n v="0"/>
    <n v="0"/>
    <m/>
    <m/>
    <m/>
    <m/>
    <m/>
    <m/>
    <m/>
    <m/>
    <m/>
    <m/>
    <m/>
    <m/>
    <m/>
  </r>
  <r>
    <s v="KR"/>
    <s v="NLBTRKR46096.4805555556"/>
    <m/>
    <s v="Light Maintenance KR valuation"/>
    <s v="MCPNLBTRKRLight Maintenance KR valuation"/>
    <s v="MCPNLBTRKR"/>
    <x v="0"/>
    <s v="Completed"/>
    <x v="0"/>
    <x v="1303"/>
    <s v="Y"/>
    <m/>
    <m/>
    <m/>
    <n v="2602"/>
    <s v="NLBTR"/>
    <s v="MCP"/>
    <s v="START Light Maintenance KR valuation"/>
    <s v="END Light Maintenance KR valuation"/>
    <d v="2026-03-15T11:32:00"/>
    <d v="2026-03-15T11:43:00"/>
    <d v="2026-03-15T11:43:00"/>
    <s v="NULL"/>
    <s v="Completed"/>
    <x v="98"/>
    <n v="2"/>
    <s v="Light Maintenance KR valuation"/>
    <n v="0.18"/>
    <n v="0"/>
    <n v="0.18"/>
    <n v="0"/>
    <n v="0"/>
    <n v="0.18"/>
    <m/>
    <m/>
    <n v="0"/>
    <n v="0"/>
    <n v="0.18"/>
    <n v="0"/>
    <n v="0.18"/>
    <m/>
    <m/>
    <m/>
    <m/>
    <m/>
    <m/>
    <m/>
    <m/>
    <m/>
    <m/>
    <m/>
    <m/>
    <m/>
  </r>
  <r>
    <s v="KR"/>
    <s v="NLBTRKR46096.4881944444"/>
    <m/>
    <s v="bpv-kr valuation"/>
    <s v="MCPNLBTRKRbpv-kr valuation"/>
    <s v="MCPNLBTRKR"/>
    <x v="0"/>
    <s v="Completed"/>
    <x v="0"/>
    <x v="1304"/>
    <s v="Y"/>
    <m/>
    <m/>
    <m/>
    <n v="2602"/>
    <s v="NLBTR"/>
    <s v="MCP"/>
    <s v="START bpv-kr valuation"/>
    <s v="END bpv-kr valuation"/>
    <d v="2026-03-15T11:43:00"/>
    <d v="2026-03-15T12:05:00"/>
    <d v="2026-03-15T12:05:00"/>
    <s v="NULL"/>
    <s v="Completed"/>
    <x v="98"/>
    <n v="2"/>
    <s v="bpv-kr valuation"/>
    <n v="0.37"/>
    <n v="0"/>
    <n v="0.37"/>
    <n v="0"/>
    <n v="0"/>
    <n v="0.37"/>
    <m/>
    <m/>
    <n v="0"/>
    <n v="0"/>
    <n v="0.37"/>
    <n v="0"/>
    <n v="0.37"/>
    <m/>
    <m/>
    <m/>
    <m/>
    <m/>
    <m/>
    <m/>
    <m/>
    <m/>
    <m/>
    <m/>
    <m/>
    <m/>
  </r>
  <r>
    <s v="KR"/>
    <s v="NLBTRKR46096.5034722222"/>
    <m/>
    <s v="bpv-kr valuation OLAP exports"/>
    <s v="MCPNLBTRKRbpv-kr valuation OLAP exports"/>
    <s v="MCPNLBTRKR"/>
    <x v="0"/>
    <s v="Completed"/>
    <x v="0"/>
    <x v="1305"/>
    <s v="Y"/>
    <m/>
    <m/>
    <m/>
    <n v="2602"/>
    <s v="NLBTR"/>
    <s v="MCP"/>
    <s v="START bpv-kr valuation OLAP exports"/>
    <s v="END bpv-kr valuation OLAP exports"/>
    <d v="2026-03-15T12:05:00"/>
    <d v="2026-03-15T14:45:00"/>
    <d v="2026-03-15T14:45:00"/>
    <s v="NULL"/>
    <s v="Completed"/>
    <x v="98"/>
    <n v="2"/>
    <s v="bpv-kr valuation OLAP exports"/>
    <n v="2.67"/>
    <n v="0"/>
    <n v="2.67"/>
    <n v="0"/>
    <n v="0"/>
    <n v="2.67"/>
    <m/>
    <m/>
    <n v="0"/>
    <n v="0"/>
    <n v="2.67"/>
    <n v="0"/>
    <n v="2.67"/>
    <m/>
    <m/>
    <m/>
    <m/>
    <m/>
    <m/>
    <m/>
    <m/>
    <m/>
    <m/>
    <m/>
    <m/>
    <m/>
  </r>
  <r>
    <s v="Planning (NII)"/>
    <s v="BEDBPlanning (NII)46096.5958333333"/>
    <m/>
    <s v="planning run OLAP exports"/>
    <s v="MCPBEDBPlanning (NII)planning run OLAP exports"/>
    <s v="MCPBEDBPlanning (NII)"/>
    <x v="0"/>
    <s v="Failed"/>
    <x v="0"/>
    <x v="1306"/>
    <s v="Y"/>
    <m/>
    <m/>
    <m/>
    <n v="2602"/>
    <s v="BEDB"/>
    <s v="MCP"/>
    <s v="START planning run OLAP exports"/>
    <s v="NULL"/>
    <d v="2026-03-15T14:18:00"/>
    <d v="2026-03-15T14:19:00"/>
    <d v="2026-03-15T16:11:00"/>
    <s v="Exception Info: Workflow finished with errors. (line: 29)  "/>
    <s v="Failed"/>
    <x v="297"/>
    <n v="1"/>
    <s v="planning run OLAP exports"/>
    <n v="0.02"/>
    <n v="0.02"/>
    <n v="0"/>
    <n v="0"/>
    <n v="0.02"/>
    <n v="0.02"/>
    <m/>
    <m/>
    <n v="0.02"/>
    <n v="0"/>
    <n v="0"/>
    <n v="0.02"/>
    <n v="0.02"/>
    <m/>
    <m/>
    <m/>
    <m/>
    <m/>
    <m/>
    <m/>
    <m/>
    <m/>
    <m/>
    <m/>
    <m/>
    <m/>
  </r>
  <r>
    <s v="KR"/>
    <s v="NLBTRKR46096.6145833333"/>
    <m/>
    <s v="bpv-kr valuation QRM Reporter exports"/>
    <s v="MCPNLBTRKRbpv-kr valuation QRM Reporter exports"/>
    <s v="MCPNLBTRKR"/>
    <x v="0"/>
    <s v="Completed"/>
    <x v="0"/>
    <x v="1307"/>
    <s v="Y"/>
    <m/>
    <m/>
    <m/>
    <n v="2602"/>
    <s v="NLBTR"/>
    <s v="MCP"/>
    <s v="START bpv-kr valuation QRM Reporter exports"/>
    <s v="END bpv-kr valuation QRM Reporter exports"/>
    <d v="2026-03-15T14:45:00"/>
    <d v="2026-03-15T14:45:00"/>
    <d v="2026-03-15T14:46:00"/>
    <s v="NULL"/>
    <s v="Completed"/>
    <x v="98"/>
    <n v="2"/>
    <s v="bpv-kr valuation QRM Reporter exports"/>
    <n v="0"/>
    <n v="0"/>
    <n v="0"/>
    <n v="0"/>
    <n v="0"/>
    <n v="0"/>
    <m/>
    <m/>
    <n v="0"/>
    <n v="0"/>
    <n v="0"/>
    <n v="0"/>
    <n v="0"/>
    <m/>
    <m/>
    <m/>
    <m/>
    <m/>
    <m/>
    <m/>
    <m/>
    <m/>
    <m/>
    <m/>
    <m/>
    <m/>
  </r>
  <r>
    <s v="ITS"/>
    <s v="NLBTRITS46096.6152777778"/>
    <m/>
    <s v="ITS planning run"/>
    <s v="MCPNLBTRITSITS planning run"/>
    <s v="MCPNLBTRITS"/>
    <x v="0"/>
    <s v="Completed"/>
    <x v="0"/>
    <x v="1308"/>
    <s v="Y"/>
    <m/>
    <m/>
    <m/>
    <n v="2602"/>
    <s v="NLBTR"/>
    <s v="MCP"/>
    <s v="START ITS planning run"/>
    <s v="END ITS planning run"/>
    <d v="2026-03-15T14:46:00"/>
    <d v="2026-03-15T15:26:00"/>
    <d v="2026-03-15T15:26:00"/>
    <s v="NULL"/>
    <s v="Completed"/>
    <x v="99"/>
    <n v="2"/>
    <s v="ITS planning run"/>
    <n v="0.67"/>
    <n v="0"/>
    <n v="0.67"/>
    <n v="0"/>
    <n v="0"/>
    <n v="0.67"/>
    <m/>
    <m/>
    <n v="0"/>
    <n v="0"/>
    <n v="0.67"/>
    <n v="0"/>
    <n v="0.67"/>
    <m/>
    <m/>
    <m/>
    <m/>
    <m/>
    <m/>
    <m/>
    <m/>
    <m/>
    <m/>
    <m/>
    <m/>
    <m/>
  </r>
  <r>
    <s v="GAP"/>
    <s v="DEGTGAP46096.6180555556"/>
    <m/>
    <s v="gap planning"/>
    <s v="MCPDEGTGAPgap planning"/>
    <s v="MCPDEGTGAP"/>
    <x v="0"/>
    <s v="Failed"/>
    <x v="0"/>
    <x v="1309"/>
    <s v="Y"/>
    <m/>
    <m/>
    <m/>
    <n v="2602"/>
    <s v="DEGT"/>
    <s v="MCP"/>
    <s v="START gap planning"/>
    <s v="NULL"/>
    <d v="2026-03-15T14:50:00"/>
    <d v="2026-03-15T14:54:00"/>
    <d v="2026-03-15T16:20:00"/>
    <s v="Exception Info: Workflow finished with errors. (line: 44)  "/>
    <s v="Failed"/>
    <x v="30"/>
    <n v="5"/>
    <s v="gap planning"/>
    <n v="7.0000000000000007E-2"/>
    <n v="7.0000000000000007E-2"/>
    <n v="0"/>
    <n v="0"/>
    <n v="7.0000000000000007E-2"/>
    <n v="7.0000000000000007E-2"/>
    <m/>
    <m/>
    <n v="7.0000000000000007E-2"/>
    <n v="0"/>
    <n v="0"/>
    <n v="7.0000000000000007E-2"/>
    <n v="7.0000000000000007E-2"/>
    <m/>
    <m/>
    <m/>
    <m/>
    <m/>
    <m/>
    <m/>
    <m/>
    <m/>
    <m/>
    <m/>
    <m/>
    <m/>
  </r>
  <r>
    <s v="GAP"/>
    <s v="NLBTRGAP46096.6430555556"/>
    <m/>
    <s v="gap planning"/>
    <s v="MCPNLBTRGAPgap planning"/>
    <s v="MCPNLBTRGAP"/>
    <x v="0"/>
    <s v="Failed"/>
    <x v="0"/>
    <x v="1310"/>
    <s v="Y"/>
    <m/>
    <m/>
    <m/>
    <n v="2602"/>
    <s v="NLBTR"/>
    <s v="MCP"/>
    <s v="START gap planning"/>
    <s v="NULL"/>
    <d v="2026-03-15T15:26:00"/>
    <d v="2026-03-15T17:56:00"/>
    <d v="2026-03-16T03:25:00"/>
    <s v="Exception Info: Workflow finished with errors. (line: 44)  "/>
    <s v="Failed"/>
    <x v="100"/>
    <n v="3"/>
    <s v="gap planning"/>
    <n v="2.5"/>
    <n v="2.5"/>
    <n v="0"/>
    <n v="0"/>
    <n v="2.5"/>
    <n v="2.5"/>
    <m/>
    <m/>
    <n v="2.5"/>
    <n v="0"/>
    <n v="0"/>
    <n v="2.5"/>
    <n v="2.5"/>
    <m/>
    <m/>
    <m/>
    <m/>
    <m/>
    <m/>
    <m/>
    <m/>
    <m/>
    <m/>
    <m/>
    <m/>
    <m/>
  </r>
  <r>
    <s v="Planning (NII)"/>
    <s v="BEDBPlanning (NII)46096.6743055556"/>
    <m/>
    <s v="Light Maintenance NII"/>
    <s v="MCPBEDBPlanning (NII)Light Maintenance NII"/>
    <s v="MCPBEDBPlanning (NII)"/>
    <x v="0"/>
    <s v="Completed"/>
    <x v="0"/>
    <x v="1311"/>
    <s v="Y"/>
    <m/>
    <m/>
    <m/>
    <n v="2602"/>
    <s v="BEDB"/>
    <s v="MCP"/>
    <s v="START Light Maintenance NII"/>
    <s v="END Light Maintenance NII"/>
    <d v="2026-03-15T16:11:00"/>
    <d v="2026-03-15T16:15:00"/>
    <d v="2026-03-15T16:15:00"/>
    <s v="NULL"/>
    <s v="Completed"/>
    <x v="297"/>
    <n v="2"/>
    <s v="Light Maintenance NII"/>
    <n v="7.0000000000000007E-2"/>
    <n v="0"/>
    <n v="7.0000000000000007E-2"/>
    <n v="0"/>
    <n v="0"/>
    <n v="7.0000000000000007E-2"/>
    <m/>
    <m/>
    <n v="0"/>
    <n v="0"/>
    <n v="7.0000000000000007E-2"/>
    <n v="0"/>
    <n v="7.0000000000000007E-2"/>
    <m/>
    <m/>
    <m/>
    <m/>
    <m/>
    <m/>
    <m/>
    <m/>
    <m/>
    <m/>
    <m/>
    <m/>
    <m/>
  </r>
  <r>
    <s v="Planning (NII)"/>
    <s v="BEDBPlanning (NII)46096.6770833333"/>
    <m/>
    <s v="planning run QRM reporter exports"/>
    <s v="MCPBEDBPlanning (NII)planning run QRM reporter exports"/>
    <s v="MCPBEDBPlanning (NII)"/>
    <x v="0"/>
    <s v="Completed"/>
    <x v="0"/>
    <x v="1312"/>
    <s v="Y"/>
    <m/>
    <m/>
    <m/>
    <n v="2602"/>
    <s v="BEDB"/>
    <s v="MCP"/>
    <s v="START planning run QRM reporter exports"/>
    <s v="END planning run QRM reporter exports"/>
    <d v="2026-03-15T16:15:00"/>
    <d v="2026-03-15T23:48:00"/>
    <d v="2026-03-16T05:35:00"/>
    <s v="NULL"/>
    <s v="Completed"/>
    <x v="297"/>
    <n v="1"/>
    <s v="planning run QRM reporter exports"/>
    <n v="7.55"/>
    <n v="0"/>
    <n v="7.55"/>
    <n v="0"/>
    <n v="0"/>
    <n v="7.55"/>
    <m/>
    <m/>
    <n v="0"/>
    <n v="0"/>
    <n v="7.55"/>
    <n v="0"/>
    <n v="7.55"/>
    <m/>
    <m/>
    <m/>
    <m/>
    <m/>
    <m/>
    <m/>
    <m/>
    <m/>
    <m/>
    <m/>
    <m/>
    <m/>
  </r>
  <r>
    <s v="GAP"/>
    <s v="DEGTGAP46096.6805555556"/>
    <m/>
    <s v="gap planning"/>
    <s v="MCPDEGTGAPgap planning"/>
    <s v="MCPDEGTGAP"/>
    <x v="0"/>
    <s v="Completed"/>
    <x v="0"/>
    <x v="1313"/>
    <s v="Y"/>
    <m/>
    <m/>
    <m/>
    <n v="2602"/>
    <s v="DEGT"/>
    <s v="MCP"/>
    <s v="START gap planning"/>
    <s v="END gap planning"/>
    <d v="2026-03-15T16:20:00"/>
    <d v="2026-03-15T16:25:00"/>
    <d v="2026-03-16T08:53:00"/>
    <s v="NULL"/>
    <s v="Completed"/>
    <x v="365"/>
    <n v="6"/>
    <s v="gap planning"/>
    <n v="0.08"/>
    <n v="0.08"/>
    <n v="0"/>
    <n v="4.88"/>
    <n v="4.96"/>
    <n v="4.96"/>
    <m/>
    <m/>
    <n v="0.08"/>
    <n v="4.88"/>
    <n v="0"/>
    <n v="4.96"/>
    <n v="4.96"/>
    <m/>
    <m/>
    <m/>
    <m/>
    <m/>
    <m/>
    <m/>
    <m/>
    <m/>
    <m/>
    <m/>
    <m/>
    <m/>
  </r>
  <r>
    <s v="Planning (NII)"/>
    <s v="NLRBPlanning (NII)46097.1152777778"/>
    <m/>
    <s v="export to ara combined planning"/>
    <s v="MCPNLRBPlanning (NII)export to ara combined planning"/>
    <s v="MCPNLRBPlanning (NII)"/>
    <x v="0"/>
    <s v="Completed"/>
    <x v="0"/>
    <x v="1314"/>
    <s v="Y"/>
    <m/>
    <m/>
    <m/>
    <n v="2602"/>
    <s v="NLRB"/>
    <s v="MCP"/>
    <s v="START export to ara combined planning"/>
    <s v="END export to ara combined planning"/>
    <d v="2026-03-16T02:46:00"/>
    <d v="2026-03-16T02:48:00"/>
    <d v="2026-03-16T02:48:00"/>
    <s v="NULL"/>
    <s v="Completed"/>
    <x v="247"/>
    <n v="2"/>
    <s v="export to ara combined planning"/>
    <n v="0.03"/>
    <n v="0"/>
    <n v="0.03"/>
    <n v="0"/>
    <n v="0"/>
    <n v="0.03"/>
    <m/>
    <m/>
    <n v="0"/>
    <n v="0"/>
    <n v="0.03"/>
    <n v="0"/>
    <n v="0.03"/>
    <m/>
    <m/>
    <m/>
    <m/>
    <m/>
    <m/>
    <m/>
    <m/>
    <m/>
    <m/>
    <m/>
    <m/>
    <m/>
  </r>
  <r>
    <s v="Planning (NII)"/>
    <s v="NLRBPlanning (NII)46097.1166666667"/>
    <m/>
    <s v="planning run exports from ARA"/>
    <s v="MCPNLRBPlanning (NII)planning run exports from ARA"/>
    <s v="MCPNLRBPlanning (NII)"/>
    <x v="0"/>
    <s v="Completed"/>
    <x v="0"/>
    <x v="1315"/>
    <s v="Y"/>
    <m/>
    <m/>
    <m/>
    <n v="2602"/>
    <s v="NLRB"/>
    <s v="MCP"/>
    <s v="START planning run exports from ARA"/>
    <s v="END planning run exports from ARA"/>
    <d v="2026-03-16T02:48:00"/>
    <d v="2026-03-16T02:48:00"/>
    <d v="2026-03-16T02:50:00"/>
    <s v="NULL"/>
    <s v="Completed"/>
    <x v="247"/>
    <n v="2"/>
    <s v="planning run exports from ARA"/>
    <n v="0"/>
    <n v="0"/>
    <n v="0"/>
    <n v="0"/>
    <n v="0"/>
    <n v="0"/>
    <m/>
    <m/>
    <n v="0"/>
    <n v="0"/>
    <n v="0"/>
    <n v="0"/>
    <n v="0"/>
    <m/>
    <m/>
    <m/>
    <m/>
    <m/>
    <m/>
    <m/>
    <m/>
    <m/>
    <m/>
    <m/>
    <m/>
    <m/>
  </r>
  <r>
    <s v="Valuation AIC"/>
    <s v="NLRBValuation AIC46097.1180555556"/>
    <m/>
    <s v="load AIC Spreads"/>
    <s v="MCPNLRBValuation AICload AIC Spreads"/>
    <s v="MCPNLRBValuation AIC"/>
    <x v="0"/>
    <s v="Completed"/>
    <x v="0"/>
    <x v="1316"/>
    <s v="Y"/>
    <m/>
    <m/>
    <m/>
    <n v="2602"/>
    <s v="NLRB"/>
    <s v="MCP"/>
    <s v="START load AIC Spreads"/>
    <s v="END load AIC Spreads"/>
    <d v="2026-03-16T02:50:00"/>
    <d v="2026-03-16T02:59:00"/>
    <d v="2026-03-16T02:59:00"/>
    <s v="NULL"/>
    <s v="Completed"/>
    <x v="321"/>
    <n v="2"/>
    <s v="load AIC Spreads"/>
    <n v="0.15"/>
    <n v="0"/>
    <n v="0.15"/>
    <n v="0"/>
    <n v="0"/>
    <n v="0.15"/>
    <m/>
    <m/>
    <n v="0"/>
    <n v="0"/>
    <n v="0.15"/>
    <n v="0"/>
    <n v="0.15"/>
    <m/>
    <m/>
    <m/>
    <m/>
    <m/>
    <m/>
    <m/>
    <m/>
    <m/>
    <m/>
    <m/>
    <m/>
    <m/>
  </r>
  <r>
    <s v="Valuation AIC"/>
    <s v="NLRBValuation AIC46097.1243055556"/>
    <m/>
    <s v="AIC portfolio valuation run"/>
    <s v="MCPNLRBValuation AICAIC portfolio valuation run"/>
    <s v="MCPNLRBValuation AIC"/>
    <x v="0"/>
    <s v="Completed"/>
    <x v="0"/>
    <x v="1317"/>
    <s v="Y"/>
    <m/>
    <m/>
    <m/>
    <n v="2602"/>
    <s v="NLRB"/>
    <s v="MCP"/>
    <s v="START AIC portfolio valuation run"/>
    <s v="END AIC portfolio valuation run"/>
    <d v="2026-03-16T02:59:00"/>
    <d v="2026-03-16T04:03:00"/>
    <d v="2026-03-16T04:03:00"/>
    <s v="NULL"/>
    <s v="Completed"/>
    <x v="321"/>
    <n v="2"/>
    <s v="AIC portfolio valuation run"/>
    <n v="1.07"/>
    <n v="0"/>
    <n v="1.07"/>
    <n v="0"/>
    <n v="0"/>
    <n v="1.07"/>
    <m/>
    <m/>
    <n v="0"/>
    <n v="0"/>
    <n v="1.07"/>
    <n v="0"/>
    <n v="1.07"/>
    <m/>
    <m/>
    <m/>
    <m/>
    <m/>
    <m/>
    <m/>
    <m/>
    <m/>
    <m/>
    <m/>
    <m/>
    <m/>
  </r>
  <r>
    <s v="GAP"/>
    <s v="NLBTRGAP46097.1423611111"/>
    <m/>
    <s v="gap planning"/>
    <s v="MCPNLBTRGAPgap planning"/>
    <s v="MCPNLBTRGAP"/>
    <x v="0"/>
    <s v="Completed"/>
    <x v="0"/>
    <x v="1318"/>
    <s v="Y"/>
    <m/>
    <m/>
    <m/>
    <n v="2602"/>
    <s v="NLBTR"/>
    <s v="MCP"/>
    <s v="START gap planning"/>
    <s v="END gap planning"/>
    <d v="2026-03-16T03:25:00"/>
    <d v="2026-03-16T03:31:00"/>
    <d v="2026-03-16T03:31:00"/>
    <s v="NULL"/>
    <s v="Completed"/>
    <x v="105"/>
    <n v="4"/>
    <s v="gap planning"/>
    <n v="0.1"/>
    <n v="0"/>
    <n v="0.1"/>
    <n v="0"/>
    <n v="0"/>
    <n v="0.1"/>
    <m/>
    <m/>
    <n v="0"/>
    <n v="0"/>
    <n v="0.1"/>
    <n v="0"/>
    <n v="0.1"/>
    <m/>
    <m/>
    <m/>
    <m/>
    <m/>
    <m/>
    <m/>
    <m/>
    <m/>
    <m/>
    <m/>
    <m/>
    <m/>
  </r>
  <r>
    <s v="Import Strategies"/>
    <s v="NLBTRImport Strategies46097.1465277778"/>
    <m/>
    <s v="import strategies"/>
    <s v="MCPNLBTRImport Strategiesimport strategies"/>
    <s v="MCPNLBTRImport Strategies"/>
    <x v="0"/>
    <s v="Completed"/>
    <x v="0"/>
    <x v="1319"/>
    <s v="Y"/>
    <m/>
    <m/>
    <m/>
    <n v="2602"/>
    <s v="NLBTR"/>
    <s v="MCP"/>
    <s v="START import strategies"/>
    <s v="END import strategies"/>
    <d v="2026-03-16T03:31:00"/>
    <d v="2026-03-16T04:18:00"/>
    <d v="2026-03-16T04:20:00"/>
    <s v="NULL"/>
    <s v="Completed"/>
    <x v="106"/>
    <n v="3"/>
    <s v="import strategies"/>
    <n v="0.78"/>
    <n v="0"/>
    <n v="0.78"/>
    <n v="0"/>
    <n v="0"/>
    <n v="0.78"/>
    <m/>
    <m/>
    <n v="0"/>
    <n v="0"/>
    <n v="0.78"/>
    <n v="0"/>
    <n v="0.78"/>
    <m/>
    <m/>
    <m/>
    <m/>
    <m/>
    <m/>
    <m/>
    <m/>
    <m/>
    <m/>
    <m/>
    <m/>
    <m/>
  </r>
  <r>
    <s v="KR"/>
    <s v="NLRBKR46097.16875"/>
    <m/>
    <s v="Light Maintenance BPV KR valuation"/>
    <s v="MCPNLRBKRLight Maintenance BPV KR valuation"/>
    <s v="MCPNLRBKR"/>
    <x v="0"/>
    <s v="Completed"/>
    <x v="0"/>
    <x v="1320"/>
    <s v="Y"/>
    <m/>
    <m/>
    <m/>
    <n v="2602"/>
    <s v="NLRB"/>
    <s v="MCP"/>
    <s v="START Light Maintenance BPV KR valuation"/>
    <s v="END Light Maintenance BPV KR valuation"/>
    <d v="2026-03-16T04:03:00"/>
    <d v="2026-03-16T06:08:00"/>
    <d v="2026-03-16T06:08:00"/>
    <s v="NULL"/>
    <s v="Completed"/>
    <x v="324"/>
    <n v="2"/>
    <s v="Light Maintenance BPV KR valuation"/>
    <n v="2.08"/>
    <n v="0"/>
    <n v="2.08"/>
    <n v="0"/>
    <n v="0"/>
    <n v="2.08"/>
    <m/>
    <m/>
    <n v="0"/>
    <n v="0"/>
    <n v="2.08"/>
    <n v="0"/>
    <n v="2.08"/>
    <m/>
    <m/>
    <m/>
    <m/>
    <m/>
    <m/>
    <m/>
    <m/>
    <m/>
    <m/>
    <m/>
    <m/>
    <m/>
  </r>
  <r>
    <s v="ICDB"/>
    <s v="ICDBICDB46097.1784722222"/>
    <m/>
    <s v="Load | Budapest | Live on ALM Core"/>
    <s v="MCPICDBICDBLoad | Budapest | Live on ALM Core"/>
    <s v="MCPICDBICDB"/>
    <x v="0"/>
    <s v="Completed"/>
    <x v="0"/>
    <x v="1321"/>
    <s v="Y"/>
    <m/>
    <m/>
    <m/>
    <n v="2602"/>
    <s v="ICDB"/>
    <s v="MCP"/>
    <s v="START Load | Budapest | Live on ALM Core"/>
    <s v="END Load | Budapest | Live on ALM Core"/>
    <d v="2026-03-16T04:17:00"/>
    <d v="2026-03-16T04:39:00"/>
    <d v="2026-03-16T04:39:00"/>
    <s v="NULL"/>
    <s v="Completed"/>
    <x v="366"/>
    <n v="2"/>
    <s v="Load | Budapest | Live on ALM Core"/>
    <n v="0.37"/>
    <n v="0"/>
    <n v="0.37"/>
    <n v="0"/>
    <n v="0"/>
    <n v="0.37"/>
    <m/>
    <m/>
    <n v="0"/>
    <n v="0"/>
    <n v="0.37"/>
    <n v="0"/>
    <n v="0.37"/>
    <m/>
    <m/>
    <m/>
    <m/>
    <m/>
    <m/>
    <m/>
    <m/>
    <m/>
    <m/>
    <m/>
    <m/>
    <m/>
  </r>
  <r>
    <s v="Planning (NII)"/>
    <s v="NLBTRPlanning (NII)46097.1805555556"/>
    <m/>
    <s v="planning run01"/>
    <s v="MCPNLBTRPlanning (NII)planning run01"/>
    <s v="MCPNLBTRPlanning (NII)"/>
    <x v="1"/>
    <s v="For Rerun"/>
    <x v="0"/>
    <x v="1322"/>
    <s v="Y"/>
    <m/>
    <m/>
    <m/>
    <n v="2602"/>
    <s v="NLBTR"/>
    <s v="MCP"/>
    <s v="START planning run01"/>
    <s v="NULL"/>
    <d v="2026-03-16T04:20:00"/>
    <d v="2026-03-16T11:02:00"/>
    <d v="2026-03-16T15:32:00"/>
    <s v="Exception Info: Workflow finished with errors. (line: 37)  "/>
    <s v="Failed"/>
    <x v="107"/>
    <n v="3"/>
    <s v="planning run01"/>
    <n v="6.7"/>
    <n v="6.7"/>
    <n v="0"/>
    <n v="4.5"/>
    <n v="11.2"/>
    <n v="11.2"/>
    <m/>
    <m/>
    <n v="6.7"/>
    <n v="4.5"/>
    <n v="0"/>
    <n v="11.2"/>
    <n v="11.2"/>
    <m/>
    <m/>
    <m/>
    <m/>
    <m/>
    <m/>
    <m/>
    <m/>
    <m/>
    <m/>
    <m/>
    <m/>
    <m/>
  </r>
  <r>
    <s v="ICDB"/>
    <s v="ICDBICDB46097.19375"/>
    <m/>
    <s v="Load | Tokyo | Live on ALM Core"/>
    <s v="MCPICDBICDBLoad | Tokyo | Live on ALM Core"/>
    <s v="MCPICDBICDB"/>
    <x v="0"/>
    <s v="Completed"/>
    <x v="0"/>
    <x v="1323"/>
    <s v="Y"/>
    <m/>
    <m/>
    <m/>
    <n v="2602"/>
    <s v="ICDB"/>
    <s v="MCP"/>
    <s v="START Load | Tokyo | Live on ALM Core"/>
    <s v="END Load | Tokyo | Live on ALM Core"/>
    <d v="2026-03-16T04:39:00"/>
    <d v="2026-03-16T04:59:00"/>
    <d v="2026-03-16T04:59:00"/>
    <s v="NULL"/>
    <s v="Completed"/>
    <x v="366"/>
    <n v="2"/>
    <s v="Load | Tokyo | Live on ALM Core"/>
    <n v="0.33"/>
    <n v="0"/>
    <n v="0.33"/>
    <n v="0"/>
    <n v="0"/>
    <n v="0.33"/>
    <m/>
    <m/>
    <n v="0"/>
    <n v="0"/>
    <n v="0.33"/>
    <n v="0"/>
    <n v="0.33"/>
    <m/>
    <m/>
    <m/>
    <m/>
    <m/>
    <m/>
    <m/>
    <m/>
    <m/>
    <m/>
    <m/>
    <m/>
    <m/>
  </r>
  <r>
    <s v="Load to ARA"/>
    <s v="ESDBLoad to ARA46097.2"/>
    <m/>
    <s v="export to ara"/>
    <s v="MCPESDBLoad to ARAexport to ara"/>
    <s v="MCPESDBLoad to ARA"/>
    <x v="1"/>
    <s v="For Rerun"/>
    <x v="0"/>
    <x v="1324"/>
    <s v="N"/>
    <m/>
    <m/>
    <m/>
    <n v="2602"/>
    <s v="ESDB"/>
    <s v="MCP"/>
    <s v="START export to ara"/>
    <s v="END export to ara"/>
    <d v="2026-03-16T04:48:00"/>
    <d v="2026-03-16T04:48:00"/>
    <d v="2026-03-16T09:19:00"/>
    <s v="NULL"/>
    <s v="Completed"/>
    <x v="367"/>
    <n v="5"/>
    <s v="export to ara"/>
    <n v="0"/>
    <n v="0"/>
    <n v="0"/>
    <n v="0"/>
    <n v="0"/>
    <n v="0"/>
    <m/>
    <m/>
    <n v="0"/>
    <n v="0"/>
    <n v="0"/>
    <n v="0"/>
    <n v="0"/>
    <m/>
    <m/>
    <m/>
    <m/>
    <m/>
    <m/>
    <m/>
    <m/>
    <m/>
    <m/>
    <m/>
    <m/>
    <m/>
  </r>
  <r>
    <s v="ICDB"/>
    <s v="ICDBICDB46097.2076388889"/>
    <m/>
    <s v="Load | Bratislava | Live on ALM Core"/>
    <s v="MCPICDBICDBLoad | Bratislava | Live on ALM Core"/>
    <s v="MCPICDBICDB"/>
    <x v="0"/>
    <s v="Completed"/>
    <x v="0"/>
    <x v="1325"/>
    <s v="Y"/>
    <m/>
    <m/>
    <m/>
    <n v="2602"/>
    <s v="ICDB"/>
    <s v="MCP"/>
    <s v="START Load | Bratislava | Live on ALM Core"/>
    <s v="END Load | Bratislava | Live on ALM Core"/>
    <d v="2026-03-16T04:59:00"/>
    <d v="2026-03-16T05:16:00"/>
    <d v="2026-03-16T05:16:00"/>
    <s v="NULL"/>
    <s v="Completed"/>
    <x v="366"/>
    <n v="2"/>
    <s v="Load | Bratislava | Live on ALM Core"/>
    <n v="0.28000000000000003"/>
    <n v="0"/>
    <n v="0.28000000000000003"/>
    <n v="0"/>
    <n v="0"/>
    <n v="0.28000000000000003"/>
    <m/>
    <m/>
    <n v="0"/>
    <n v="0"/>
    <n v="0.28000000000000003"/>
    <n v="0"/>
    <n v="0.28000000000000003"/>
    <m/>
    <m/>
    <m/>
    <m/>
    <m/>
    <m/>
    <m/>
    <m/>
    <m/>
    <m/>
    <m/>
    <m/>
    <m/>
  </r>
  <r>
    <s v="ICDB"/>
    <s v="ICDBICDB46097.2194444444"/>
    <m/>
    <s v="Load | Seoul | Live on ALM Core"/>
    <s v="MCPICDBICDBLoad | Seoul | Live on ALM Core"/>
    <s v="MCPICDBICDB"/>
    <x v="0"/>
    <s v="Completed"/>
    <x v="0"/>
    <x v="1326"/>
    <s v="Y"/>
    <m/>
    <m/>
    <m/>
    <n v="2602"/>
    <s v="ICDB"/>
    <s v="MCP"/>
    <s v="START Load | Seoul | Live on ALM Core"/>
    <s v="END Load | Seoul | Live on ALM Core"/>
    <d v="2026-03-16T05:16:00"/>
    <d v="2026-03-16T05:36:00"/>
    <d v="2026-03-16T05:36:00"/>
    <s v="NULL"/>
    <s v="Completed"/>
    <x v="366"/>
    <n v="2"/>
    <s v="Load | Seoul | Live on ALM Core"/>
    <n v="0.33"/>
    <n v="0"/>
    <n v="0.33"/>
    <n v="0"/>
    <n v="0"/>
    <n v="0.33"/>
    <m/>
    <m/>
    <n v="0"/>
    <n v="0"/>
    <n v="0.33"/>
    <n v="0"/>
    <n v="0.33"/>
    <m/>
    <m/>
    <m/>
    <m/>
    <m/>
    <m/>
    <m/>
    <m/>
    <m/>
    <m/>
    <m/>
    <m/>
    <m/>
  </r>
  <r>
    <s v="KR"/>
    <s v="BEDBKR46097.2326388889"/>
    <m/>
    <s v="bpv-kr valuation"/>
    <s v="MCPBEDBKRbpv-kr valuation"/>
    <s v="MCPBEDBKR"/>
    <x v="0"/>
    <s v="Completed"/>
    <x v="0"/>
    <x v="1327"/>
    <s v="Y"/>
    <m/>
    <m/>
    <m/>
    <n v="2602"/>
    <s v="BEDB"/>
    <s v="MCP"/>
    <s v="START bpv-kr valuation"/>
    <s v="END bpv-kr valuation"/>
    <d v="2026-03-16T05:35:00"/>
    <d v="2026-03-16T13:24:00"/>
    <d v="2026-03-16T10:43:00"/>
    <s v="NULL"/>
    <s v="Completed"/>
    <x v="222"/>
    <n v="1"/>
    <s v="bpv-kr valuation"/>
    <n v="7.82"/>
    <n v="0"/>
    <n v="7.82"/>
    <n v="0"/>
    <n v="0"/>
    <n v="7.82"/>
    <m/>
    <m/>
    <n v="0"/>
    <n v="0"/>
    <n v="7.82"/>
    <n v="0"/>
    <n v="7.82"/>
    <m/>
    <m/>
    <m/>
    <m/>
    <m/>
    <m/>
    <m/>
    <m/>
    <m/>
    <m/>
    <m/>
    <m/>
    <m/>
  </r>
  <r>
    <s v="ICDB"/>
    <s v="ICDBICDB46097.2333333333"/>
    <m/>
    <s v="Load | Taipei | Live on ALM Core"/>
    <s v="MCPICDBICDBLoad | Taipei | Live on ALM Core"/>
    <s v="MCPICDBICDB"/>
    <x v="0"/>
    <s v="Completed"/>
    <x v="0"/>
    <x v="1328"/>
    <s v="Y"/>
    <m/>
    <m/>
    <m/>
    <n v="2602"/>
    <s v="ICDB"/>
    <s v="MCP"/>
    <s v="START Load | Taipei | Live on ALM Core"/>
    <s v="END Load | Taipei | Live on ALM Core"/>
    <d v="2026-03-16T05:36:00"/>
    <d v="2026-03-16T05:54:00"/>
    <d v="2026-03-16T05:54:00"/>
    <s v="NULL"/>
    <s v="Completed"/>
    <x v="366"/>
    <n v="2"/>
    <s v="Load | Taipei | Live on ALM Core"/>
    <n v="0.3"/>
    <n v="0"/>
    <n v="0.3"/>
    <n v="0"/>
    <n v="0"/>
    <n v="0.3"/>
    <m/>
    <m/>
    <n v="0"/>
    <n v="0"/>
    <n v="0.3"/>
    <n v="0"/>
    <n v="0.3"/>
    <m/>
    <m/>
    <m/>
    <m/>
    <m/>
    <m/>
    <m/>
    <m/>
    <m/>
    <m/>
    <m/>
    <m/>
    <m/>
  </r>
  <r>
    <s v="ICDB"/>
    <s v="ICDBICDB46097.2458333333"/>
    <m/>
    <s v="Load | NLWB_FM_Banking_books | Live on ALM Core"/>
    <s v="MCPICDBICDBLoad | NLWB_FM_Banking_books | Live on ALM Core"/>
    <s v="MCPICDBICDB"/>
    <x v="0"/>
    <s v="Completed"/>
    <x v="0"/>
    <x v="1329"/>
    <s v="Y"/>
    <m/>
    <m/>
    <m/>
    <n v="2602"/>
    <s v="ICDB"/>
    <s v="MCP"/>
    <s v="START Load | NLWB_FM_Banking_books | Live on ALM Core"/>
    <s v="END Load | NLWB_FM_Banking_books | Live on ALM Core"/>
    <d v="2026-03-16T05:54:00"/>
    <d v="2026-03-16T06:19:00"/>
    <d v="2026-03-16T06:19:00"/>
    <s v="NULL"/>
    <s v="Completed"/>
    <x v="366"/>
    <n v="2"/>
    <s v="Load | NLWB_FM_Banking_books | Live on ALM Core"/>
    <n v="0.42"/>
    <n v="0"/>
    <n v="0.42"/>
    <n v="0"/>
    <n v="0"/>
    <n v="0.42"/>
    <m/>
    <m/>
    <n v="0"/>
    <n v="0"/>
    <n v="0.42"/>
    <n v="0"/>
    <n v="0.42"/>
    <m/>
    <m/>
    <m/>
    <m/>
    <m/>
    <m/>
    <m/>
    <m/>
    <m/>
    <m/>
    <m/>
    <m/>
    <m/>
  </r>
  <r>
    <s v="KR"/>
    <s v="NLRBKR46097.2555555556"/>
    <m/>
    <s v="bpv-kr valuation"/>
    <s v="MCPNLRBKRbpv-kr valuation"/>
    <s v="MCPNLRBKR"/>
    <x v="0"/>
    <s v="Completed"/>
    <x v="0"/>
    <x v="1330"/>
    <s v="Y"/>
    <m/>
    <m/>
    <m/>
    <n v="2602"/>
    <s v="NLRB"/>
    <s v="MCP"/>
    <s v="START bpv-kr valuation"/>
    <s v="END bpv-kr valuation"/>
    <d v="2026-03-16T06:08:00"/>
    <d v="2026-03-16T11:02:00"/>
    <d v="2026-03-16T11:03:00"/>
    <s v="NULL"/>
    <s v="Completed"/>
    <x v="324"/>
    <n v="2"/>
    <s v="bpv-kr valuation"/>
    <n v="4.9000000000000004"/>
    <n v="0"/>
    <n v="4.9000000000000004"/>
    <n v="0"/>
    <n v="0"/>
    <n v="4.9000000000000004"/>
    <m/>
    <m/>
    <n v="0"/>
    <n v="0"/>
    <n v="4.9000000000000004"/>
    <n v="0"/>
    <n v="4.9000000000000004"/>
    <m/>
    <m/>
    <m/>
    <m/>
    <m/>
    <m/>
    <m/>
    <m/>
    <m/>
    <m/>
    <m/>
    <m/>
    <m/>
  </r>
  <r>
    <s v="ICDB"/>
    <s v="ICDBICDB46097.2631944444"/>
    <m/>
    <s v="Load | Belgium_FM_banking_book | Live on ALM Core"/>
    <s v="MCPICDBICDBLoad | Belgium_FM_banking_book | Live on ALM Core"/>
    <s v="MCPICDBICDB"/>
    <x v="0"/>
    <s v="Completed"/>
    <x v="0"/>
    <x v="1331"/>
    <s v="Y"/>
    <m/>
    <m/>
    <m/>
    <n v="2602"/>
    <s v="ICDB"/>
    <s v="MCP"/>
    <s v="START Load | Belgium_FM_banking_book | Live on ALM Core"/>
    <s v="END Load | Belgium_FM_banking_book | Live on ALM Core"/>
    <d v="2026-03-16T06:19:00"/>
    <d v="2026-03-16T06:29:00"/>
    <d v="2026-03-16T06:41:00"/>
    <s v="NULL"/>
    <s v="Completed"/>
    <x v="366"/>
    <n v="2"/>
    <s v="Load | Belgium_FM_banking_book | Live on ALM Core"/>
    <n v="0.17"/>
    <n v="0"/>
    <n v="0.17"/>
    <n v="0"/>
    <n v="0"/>
    <n v="0.17"/>
    <m/>
    <m/>
    <n v="0"/>
    <n v="0"/>
    <n v="0.17"/>
    <n v="0"/>
    <n v="0.17"/>
    <m/>
    <m/>
    <m/>
    <m/>
    <m/>
    <m/>
    <m/>
    <m/>
    <m/>
    <m/>
    <m/>
    <m/>
    <m/>
  </r>
  <r>
    <s v="ICDB"/>
    <s v="ICDBICDB46097.2784722222"/>
    <m/>
    <s v="Portfolio Valuation | London | Live on ALM Core"/>
    <s v="MCPICDBICDBPortfolio Valuation | London | Live on ALM Core"/>
    <s v="MCPICDBICDB"/>
    <x v="0"/>
    <s v="Completed"/>
    <x v="0"/>
    <x v="1332"/>
    <s v="Y"/>
    <m/>
    <m/>
    <m/>
    <n v="2602"/>
    <s v="ICDB"/>
    <s v="MCP"/>
    <s v="START Portfolio Valuation | London | Live on ALM Core"/>
    <s v="END Portfolio Valuation | London | Live on ALM Core"/>
    <d v="2026-03-16T06:41:00"/>
    <d v="2026-03-16T06:52:00"/>
    <d v="2026-03-16T06:52:00"/>
    <s v="NULL"/>
    <s v="Completed"/>
    <x v="368"/>
    <n v="2"/>
    <s v="Portfolio Valuation | London | Live on ALM Core"/>
    <n v="0.18"/>
    <n v="0"/>
    <n v="0.18"/>
    <n v="0"/>
    <n v="0"/>
    <n v="0.18"/>
    <m/>
    <m/>
    <n v="0"/>
    <n v="0"/>
    <n v="0.18"/>
    <n v="0"/>
    <n v="0.18"/>
    <m/>
    <m/>
    <m/>
    <m/>
    <m/>
    <m/>
    <m/>
    <m/>
    <m/>
    <m/>
    <m/>
    <m/>
    <m/>
  </r>
  <r>
    <s v="ICDB"/>
    <s v="ICDBICDB46097.2861111111"/>
    <m/>
    <s v="Super Light Maintenance"/>
    <s v="MCPICDBICDBSuper Light Maintenance"/>
    <s v="MCPICDBICDB"/>
    <x v="0"/>
    <s v="Completed"/>
    <x v="0"/>
    <x v="1333"/>
    <s v="Y"/>
    <m/>
    <m/>
    <m/>
    <n v="2602"/>
    <s v="ICDB"/>
    <s v="MCP"/>
    <s v="START Super Light Maintenance"/>
    <s v="END Super Light Maintenance"/>
    <d v="2026-03-16T06:52:00"/>
    <d v="2026-03-16T06:56:00"/>
    <d v="2026-03-16T06:56:00"/>
    <s v="NULL"/>
    <s v="Completed"/>
    <x v="368"/>
    <n v="58"/>
    <s v="Super Light Maintenance"/>
    <n v="7.0000000000000007E-2"/>
    <n v="0"/>
    <n v="7.0000000000000007E-2"/>
    <n v="0"/>
    <n v="0"/>
    <n v="7.0000000000000007E-2"/>
    <m/>
    <m/>
    <n v="0"/>
    <n v="0"/>
    <n v="7.0000000000000007E-2"/>
    <n v="0"/>
    <n v="7.0000000000000007E-2"/>
    <m/>
    <m/>
    <m/>
    <m/>
    <m/>
    <m/>
    <m/>
    <m/>
    <m/>
    <m/>
    <m/>
    <m/>
    <m/>
  </r>
  <r>
    <s v="ICDB"/>
    <s v="ICDBICDB46097.2888888889"/>
    <m/>
    <s v="Portfolio Valuation | Singapore | Live on ALM Core"/>
    <s v="MCPICDBICDBPortfolio Valuation | Singapore | Live on ALM Core"/>
    <s v="MCPICDBICDB"/>
    <x v="0"/>
    <s v="Completed"/>
    <x v="0"/>
    <x v="1334"/>
    <s v="Y"/>
    <m/>
    <m/>
    <m/>
    <n v="2602"/>
    <s v="ICDB"/>
    <s v="MCP"/>
    <s v="START Portfolio Valuation | Singapore | Live on ALM Core"/>
    <s v="END Portfolio Valuation | Singapore | Live on ALM Core"/>
    <d v="2026-03-16T06:56:00"/>
    <d v="2026-03-16T07:13:00"/>
    <d v="2026-03-16T07:13:00"/>
    <s v="NULL"/>
    <s v="Completed"/>
    <x v="368"/>
    <n v="2"/>
    <s v="Portfolio Valuation | Singapore | Live on ALM Core"/>
    <n v="0.28000000000000003"/>
    <n v="0"/>
    <n v="0.28000000000000003"/>
    <n v="0"/>
    <n v="0"/>
    <n v="0.28000000000000003"/>
    <m/>
    <m/>
    <n v="0"/>
    <n v="0"/>
    <n v="0.28000000000000003"/>
    <n v="0"/>
    <n v="0.28000000000000003"/>
    <m/>
    <m/>
    <m/>
    <m/>
    <m/>
    <m/>
    <m/>
    <m/>
    <m/>
    <m/>
    <m/>
    <m/>
    <m/>
  </r>
  <r>
    <s v="ICDB"/>
    <s v="ICDBICDB46097.3006944444"/>
    <m/>
    <s v="Super Light Maintenance"/>
    <s v="MCPICDBICDBSuper Light Maintenance"/>
    <s v="MCPICDBICDB"/>
    <x v="0"/>
    <s v="Completed"/>
    <x v="0"/>
    <x v="1335"/>
    <s v="Y"/>
    <m/>
    <m/>
    <m/>
    <n v="2602"/>
    <s v="ICDB"/>
    <s v="MCP"/>
    <s v="START Super Light Maintenance"/>
    <s v="END Super Light Maintenance"/>
    <d v="2026-03-16T07:13:00"/>
    <d v="2026-03-16T07:16:00"/>
    <d v="2026-03-16T07:16:00"/>
    <s v="NULL"/>
    <s v="Completed"/>
    <x v="368"/>
    <n v="59"/>
    <s v="Super Light Maintenance"/>
    <n v="0.05"/>
    <n v="0"/>
    <n v="0.05"/>
    <n v="0"/>
    <n v="0"/>
    <n v="0.05"/>
    <m/>
    <m/>
    <n v="0"/>
    <n v="0"/>
    <n v="0.05"/>
    <n v="0"/>
    <n v="0.05"/>
    <m/>
    <m/>
    <m/>
    <m/>
    <m/>
    <m/>
    <m/>
    <m/>
    <m/>
    <m/>
    <m/>
    <m/>
    <m/>
  </r>
  <r>
    <s v="ICDB"/>
    <s v="ICDBICDB46097.3027777778"/>
    <m/>
    <s v="Portfolio Valuation | Hong_Kong | Live on ALM Core"/>
    <s v="MCPICDBICDBPortfolio Valuation | Hong_Kong | Live on ALM Core"/>
    <s v="MCPICDBICDB"/>
    <x v="0"/>
    <s v="Completed"/>
    <x v="0"/>
    <x v="1336"/>
    <s v="Y"/>
    <m/>
    <m/>
    <m/>
    <n v="2602"/>
    <s v="ICDB"/>
    <s v="MCP"/>
    <s v="START Portfolio Valuation | Hong_Kong | Live on ALM Core"/>
    <s v="END Portfolio Valuation | Hong_Kong | Live on ALM Core"/>
    <d v="2026-03-16T07:16:00"/>
    <d v="2026-03-16T07:33:00"/>
    <d v="2026-03-16T07:33:00"/>
    <s v="NULL"/>
    <s v="Completed"/>
    <x v="368"/>
    <n v="2"/>
    <s v="Portfolio Valuation | Hong_Kong | Live on ALM Core"/>
    <n v="0.28000000000000003"/>
    <n v="0"/>
    <n v="0.28000000000000003"/>
    <n v="0"/>
    <n v="0"/>
    <n v="0.28000000000000003"/>
    <m/>
    <m/>
    <n v="0"/>
    <n v="0"/>
    <n v="0.28000000000000003"/>
    <n v="0"/>
    <n v="0.28000000000000003"/>
    <m/>
    <m/>
    <m/>
    <m/>
    <m/>
    <m/>
    <m/>
    <m/>
    <m/>
    <m/>
    <m/>
    <m/>
    <m/>
  </r>
  <r>
    <s v="ICDB"/>
    <s v="ICDBICDB46097.3145833333"/>
    <m/>
    <s v="Super Light Maintenance"/>
    <s v="MCPICDBICDBSuper Light Maintenance"/>
    <s v="MCPICDBICDB"/>
    <x v="0"/>
    <s v="Completed"/>
    <x v="0"/>
    <x v="1337"/>
    <s v="Y"/>
    <m/>
    <m/>
    <m/>
    <n v="2602"/>
    <s v="ICDB"/>
    <s v="MCP"/>
    <s v="START Super Light Maintenance"/>
    <s v="END Super Light Maintenance"/>
    <d v="2026-03-16T07:33:00"/>
    <d v="2026-03-16T07:37:00"/>
    <d v="2026-03-16T07:37:00"/>
    <s v="NULL"/>
    <s v="Completed"/>
    <x v="368"/>
    <n v="60"/>
    <s v="Super Light Maintenance"/>
    <n v="7.0000000000000007E-2"/>
    <n v="0"/>
    <n v="7.0000000000000007E-2"/>
    <n v="0"/>
    <n v="0"/>
    <n v="7.0000000000000007E-2"/>
    <m/>
    <m/>
    <n v="0"/>
    <n v="0"/>
    <n v="7.0000000000000007E-2"/>
    <n v="0"/>
    <n v="7.0000000000000007E-2"/>
    <m/>
    <m/>
    <m/>
    <m/>
    <m/>
    <m/>
    <m/>
    <m/>
    <m/>
    <m/>
    <m/>
    <m/>
    <m/>
  </r>
  <r>
    <s v="ICDB"/>
    <s v="ICDBICDB46097.3173611111"/>
    <m/>
    <s v="Portfolio Valuation | Sofia | Live on ALM Core"/>
    <s v="MCPICDBICDBPortfolio Valuation | Sofia | Live on ALM Core"/>
    <s v="MCPICDBICDB"/>
    <x v="0"/>
    <s v="Completed"/>
    <x v="0"/>
    <x v="1338"/>
    <s v="Y"/>
    <m/>
    <m/>
    <m/>
    <n v="2602"/>
    <s v="ICDB"/>
    <s v="MCP"/>
    <s v="START Portfolio Valuation | Sofia | Live on ALM Core"/>
    <s v="END Portfolio Valuation | Sofia | Live on ALM Core"/>
    <d v="2026-03-16T07:37:00"/>
    <d v="2026-03-16T07:42:00"/>
    <d v="2026-03-16T07:42:00"/>
    <s v="NULL"/>
    <s v="Completed"/>
    <x v="368"/>
    <n v="2"/>
    <s v="Portfolio Valuation | Sofia | Live on ALM Core"/>
    <n v="0.08"/>
    <n v="0"/>
    <n v="0.08"/>
    <n v="0"/>
    <n v="0"/>
    <n v="0.08"/>
    <m/>
    <m/>
    <n v="0"/>
    <n v="0"/>
    <n v="0.08"/>
    <n v="0"/>
    <n v="0.08"/>
    <m/>
    <m/>
    <m/>
    <m/>
    <m/>
    <m/>
    <m/>
    <m/>
    <m/>
    <m/>
    <m/>
    <m/>
    <m/>
  </r>
  <r>
    <s v="ICDB"/>
    <s v="ICDBICDB46097.3208333333"/>
    <m/>
    <s v="Super Light Maintenance"/>
    <s v="MCPICDBICDBSuper Light Maintenance"/>
    <s v="MCPICDBICDB"/>
    <x v="0"/>
    <s v="Completed"/>
    <x v="0"/>
    <x v="1339"/>
    <s v="Y"/>
    <m/>
    <m/>
    <m/>
    <n v="2602"/>
    <s v="ICDB"/>
    <s v="MCP"/>
    <s v="START Super Light Maintenance"/>
    <s v="END Super Light Maintenance"/>
    <d v="2026-03-16T07:42:00"/>
    <d v="2026-03-16T07:46:00"/>
    <d v="2026-03-16T07:46:00"/>
    <s v="NULL"/>
    <s v="Completed"/>
    <x v="368"/>
    <n v="61"/>
    <s v="Super Light Maintenance"/>
    <n v="7.0000000000000007E-2"/>
    <n v="0"/>
    <n v="7.0000000000000007E-2"/>
    <n v="0"/>
    <n v="0"/>
    <n v="7.0000000000000007E-2"/>
    <m/>
    <m/>
    <n v="0"/>
    <n v="0"/>
    <n v="7.0000000000000007E-2"/>
    <n v="0"/>
    <n v="7.0000000000000007E-2"/>
    <m/>
    <m/>
    <m/>
    <m/>
    <m/>
    <m/>
    <m/>
    <m/>
    <m/>
    <m/>
    <m/>
    <m/>
    <m/>
  </r>
  <r>
    <s v="ICDB"/>
    <s v="ICDBICDB46097.3236111111"/>
    <m/>
    <s v="Portfolio Valuation | Prague | Live on ALM Core"/>
    <s v="MCPICDBICDBPortfolio Valuation | Prague | Live on ALM Core"/>
    <s v="MCPICDBICDB"/>
    <x v="0"/>
    <s v="Completed"/>
    <x v="0"/>
    <x v="1340"/>
    <s v="Y"/>
    <m/>
    <m/>
    <m/>
    <n v="2602"/>
    <s v="ICDB"/>
    <s v="MCP"/>
    <s v="START Portfolio Valuation | Prague | Live on ALM Core"/>
    <s v="END Portfolio Valuation | Prague | Live on ALM Core"/>
    <d v="2026-03-16T07:46:00"/>
    <d v="2026-03-16T07:59:00"/>
    <d v="2026-03-16T07:59:00"/>
    <s v="NULL"/>
    <s v="Completed"/>
    <x v="368"/>
    <n v="2"/>
    <s v="Portfolio Valuation | Prague | Live on ALM Core"/>
    <n v="0.22"/>
    <n v="0"/>
    <n v="0.22"/>
    <n v="0"/>
    <n v="0"/>
    <n v="0.22"/>
    <m/>
    <m/>
    <n v="0"/>
    <n v="0"/>
    <n v="0.22"/>
    <n v="0"/>
    <n v="0.22"/>
    <m/>
    <m/>
    <m/>
    <m/>
    <m/>
    <m/>
    <m/>
    <m/>
    <m/>
    <m/>
    <m/>
    <m/>
    <m/>
  </r>
  <r>
    <s v="ICDB"/>
    <s v="ICDBICDB46097.3326388889"/>
    <m/>
    <s v="Super Light Maintenance"/>
    <s v="MCPICDBICDBSuper Light Maintenance"/>
    <s v="MCPICDBICDB"/>
    <x v="0"/>
    <s v="Completed"/>
    <x v="0"/>
    <x v="1341"/>
    <s v="Y"/>
    <m/>
    <m/>
    <m/>
    <n v="2602"/>
    <s v="ICDB"/>
    <s v="MCP"/>
    <s v="START Super Light Maintenance"/>
    <s v="END Super Light Maintenance"/>
    <d v="2026-03-16T07:59:00"/>
    <d v="2026-03-16T08:03:00"/>
    <d v="2026-03-16T08:03:00"/>
    <s v="NULL"/>
    <s v="Completed"/>
    <x v="368"/>
    <n v="62"/>
    <s v="Super Light Maintenance"/>
    <n v="7.0000000000000007E-2"/>
    <n v="0"/>
    <n v="7.0000000000000007E-2"/>
    <n v="0"/>
    <n v="0"/>
    <n v="7.0000000000000007E-2"/>
    <m/>
    <m/>
    <n v="0"/>
    <n v="0"/>
    <n v="7.0000000000000007E-2"/>
    <n v="0"/>
    <n v="7.0000000000000007E-2"/>
    <m/>
    <m/>
    <m/>
    <m/>
    <m/>
    <m/>
    <m/>
    <m/>
    <m/>
    <m/>
    <m/>
    <m/>
    <m/>
  </r>
  <r>
    <s v="ICDB"/>
    <s v="ICDBICDB46097.3354166667"/>
    <m/>
    <s v="Portfolio Valuation | Budapest | Live on ALM Core"/>
    <s v="MCPICDBICDBPortfolio Valuation | Budapest | Live on ALM Core"/>
    <s v="MCPICDBICDB"/>
    <x v="0"/>
    <s v="Completed"/>
    <x v="0"/>
    <x v="1342"/>
    <s v="Y"/>
    <m/>
    <m/>
    <m/>
    <n v="2602"/>
    <s v="ICDB"/>
    <s v="MCP"/>
    <s v="START Portfolio Valuation | Budapest | Live on ALM Core"/>
    <s v="END Portfolio Valuation | Budapest | Live on ALM Core"/>
    <d v="2026-03-16T08:03:00"/>
    <d v="2026-03-16T08:17:00"/>
    <d v="2026-03-16T08:17:00"/>
    <s v="NULL"/>
    <s v="Completed"/>
    <x v="368"/>
    <n v="2"/>
    <s v="Portfolio Valuation | Budapest | Live on ALM Core"/>
    <n v="0.23"/>
    <n v="0"/>
    <n v="0.23"/>
    <n v="0"/>
    <n v="0"/>
    <n v="0.23"/>
    <m/>
    <m/>
    <n v="0"/>
    <n v="0"/>
    <n v="0.23"/>
    <n v="0"/>
    <n v="0.23"/>
    <m/>
    <m/>
    <m/>
    <m/>
    <m/>
    <m/>
    <m/>
    <m/>
    <m/>
    <m/>
    <m/>
    <m/>
    <m/>
  </r>
  <r>
    <s v="ICDB"/>
    <s v="ICDBICDB46097.3451388889"/>
    <m/>
    <s v="Super Light Maintenance"/>
    <s v="MCPICDBICDBSuper Light Maintenance"/>
    <s v="MCPICDBICDB"/>
    <x v="0"/>
    <s v="Completed"/>
    <x v="0"/>
    <x v="1343"/>
    <s v="Y"/>
    <m/>
    <m/>
    <m/>
    <n v="2602"/>
    <s v="ICDB"/>
    <s v="MCP"/>
    <s v="START Super Light Maintenance"/>
    <s v="END Super Light Maintenance"/>
    <d v="2026-03-16T08:17:00"/>
    <d v="2026-03-16T08:20:00"/>
    <d v="2026-03-16T08:20:00"/>
    <s v="NULL"/>
    <s v="Completed"/>
    <x v="368"/>
    <n v="63"/>
    <s v="Super Light Maintenance"/>
    <n v="0.05"/>
    <n v="0"/>
    <n v="0.05"/>
    <n v="0"/>
    <n v="0"/>
    <n v="0.05"/>
    <m/>
    <m/>
    <n v="0"/>
    <n v="0"/>
    <n v="0.05"/>
    <n v="0"/>
    <n v="0.05"/>
    <m/>
    <m/>
    <m/>
    <m/>
    <m/>
    <m/>
    <m/>
    <m/>
    <m/>
    <m/>
    <m/>
    <m/>
    <m/>
  </r>
  <r>
    <s v="ICDB"/>
    <s v="ICDBICDB46097.3472222222"/>
    <m/>
    <s v="Portfolio Valuation | Tokyo | Live on ALM Core"/>
    <s v="MCPICDBICDBPortfolio Valuation | Tokyo | Live on ALM Core"/>
    <s v="MCPICDBICDB"/>
    <x v="0"/>
    <s v="Completed"/>
    <x v="0"/>
    <x v="1344"/>
    <s v="Y"/>
    <m/>
    <m/>
    <m/>
    <n v="2602"/>
    <s v="ICDB"/>
    <s v="MCP"/>
    <s v="START Portfolio Valuation | Tokyo | Live on ALM Core"/>
    <s v="END Portfolio Valuation | Tokyo | Live on ALM Core"/>
    <d v="2026-03-16T08:20:00"/>
    <d v="2026-03-16T08:30:00"/>
    <d v="2026-03-16T08:30:00"/>
    <s v="NULL"/>
    <s v="Completed"/>
    <x v="368"/>
    <n v="2"/>
    <s v="Portfolio Valuation | Tokyo | Live on ALM Core"/>
    <n v="0.17"/>
    <n v="0"/>
    <n v="0.17"/>
    <n v="0"/>
    <n v="0"/>
    <n v="0.17"/>
    <m/>
    <m/>
    <n v="0"/>
    <n v="0"/>
    <n v="0.17"/>
    <n v="0"/>
    <n v="0.17"/>
    <m/>
    <m/>
    <m/>
    <m/>
    <m/>
    <m/>
    <m/>
    <m/>
    <m/>
    <m/>
    <m/>
    <m/>
    <m/>
  </r>
  <r>
    <s v="Planning (NII)"/>
    <s v="BEGTPlanning (NII)46097.3486111111"/>
    <m/>
    <s v="planning run02"/>
    <s v="MCPBEGTPlanning (NII)planning run02"/>
    <s v="MCPBEGTPlanning (NII)"/>
    <x v="0"/>
    <s v="Completed"/>
    <x v="0"/>
    <x v="1345"/>
    <s v="Y"/>
    <m/>
    <m/>
    <m/>
    <n v="2602"/>
    <s v="BEGT"/>
    <s v="MCP"/>
    <s v="START planning run02"/>
    <s v="END planning run02"/>
    <d v="2026-03-16T08:22:00"/>
    <d v="2026-03-16T11:05:00"/>
    <d v="2026-03-16T11:05:00"/>
    <s v="NULL"/>
    <s v="Completed"/>
    <x v="40"/>
    <n v="5"/>
    <s v="planning run02"/>
    <n v="2.72"/>
    <n v="0"/>
    <n v="2.72"/>
    <n v="0"/>
    <n v="0"/>
    <n v="2.72"/>
    <m/>
    <m/>
    <n v="0"/>
    <n v="0"/>
    <n v="2.72"/>
    <n v="0"/>
    <n v="2.72"/>
    <m/>
    <m/>
    <m/>
    <m/>
    <m/>
    <m/>
    <m/>
    <m/>
    <m/>
    <m/>
    <m/>
    <m/>
    <m/>
  </r>
  <r>
    <s v="ICDB"/>
    <s v="ICDBICDB46097.3541666667"/>
    <m/>
    <s v="Super Light Maintenance"/>
    <s v="MCPICDBICDBSuper Light Maintenance"/>
    <s v="MCPICDBICDB"/>
    <x v="0"/>
    <s v="Completed"/>
    <x v="0"/>
    <x v="1346"/>
    <s v="Y"/>
    <m/>
    <m/>
    <m/>
    <n v="2602"/>
    <s v="ICDB"/>
    <s v="MCP"/>
    <s v="START Super Light Maintenance"/>
    <s v="END Super Light Maintenance"/>
    <d v="2026-03-16T08:30:00"/>
    <d v="2026-03-16T08:33:00"/>
    <d v="2026-03-16T08:33:00"/>
    <s v="NULL"/>
    <s v="Completed"/>
    <x v="368"/>
    <n v="64"/>
    <s v="Super Light Maintenance"/>
    <n v="0.05"/>
    <n v="0"/>
    <n v="0.05"/>
    <n v="0"/>
    <n v="0"/>
    <n v="0.05"/>
    <m/>
    <m/>
    <n v="0"/>
    <n v="0"/>
    <n v="0.05"/>
    <n v="0"/>
    <n v="0.05"/>
    <m/>
    <m/>
    <m/>
    <m/>
    <m/>
    <m/>
    <m/>
    <m/>
    <m/>
    <m/>
    <m/>
    <m/>
    <m/>
  </r>
  <r>
    <s v="ICDB"/>
    <s v="ICDBICDB46097.35625"/>
    <m/>
    <s v="Portfolio Valuation | Bratislava | Live on ALM Core"/>
    <s v="MCPICDBICDBPortfolio Valuation | Bratislava | Live on ALM Core"/>
    <s v="MCPICDBICDB"/>
    <x v="0"/>
    <s v="Completed"/>
    <x v="0"/>
    <x v="1347"/>
    <s v="Y"/>
    <m/>
    <m/>
    <m/>
    <n v="2602"/>
    <s v="ICDB"/>
    <s v="MCP"/>
    <s v="START Portfolio Valuation | Bratislava | Live on ALM Core"/>
    <s v="END Portfolio Valuation | Bratislava | Live on ALM Core"/>
    <d v="2026-03-16T08:33:00"/>
    <d v="2026-03-16T08:47:00"/>
    <d v="2026-03-16T08:47:00"/>
    <s v="NULL"/>
    <s v="Completed"/>
    <x v="368"/>
    <n v="2"/>
    <s v="Portfolio Valuation | Bratislava | Live on ALM Core"/>
    <n v="0.23"/>
    <n v="0"/>
    <n v="0.23"/>
    <n v="0"/>
    <n v="0"/>
    <n v="0.23"/>
    <m/>
    <m/>
    <n v="0"/>
    <n v="0"/>
    <n v="0.23"/>
    <n v="0"/>
    <n v="0.23"/>
    <m/>
    <m/>
    <m/>
    <m/>
    <m/>
    <m/>
    <m/>
    <m/>
    <m/>
    <m/>
    <m/>
    <m/>
    <m/>
  </r>
  <r>
    <s v="ICDB"/>
    <s v="ICDBICDB46097.3659722222"/>
    <m/>
    <s v="Super Light Maintenance"/>
    <s v="MCPICDBICDBSuper Light Maintenance"/>
    <s v="MCPICDBICDB"/>
    <x v="0"/>
    <s v="Completed"/>
    <x v="0"/>
    <x v="1348"/>
    <s v="Y"/>
    <m/>
    <m/>
    <m/>
    <n v="2602"/>
    <s v="ICDB"/>
    <s v="MCP"/>
    <s v="START Super Light Maintenance"/>
    <s v="END Super Light Maintenance"/>
    <d v="2026-03-16T08:47:00"/>
    <d v="2026-03-16T08:51:00"/>
    <d v="2026-03-16T08:51:00"/>
    <s v="NULL"/>
    <s v="Completed"/>
    <x v="368"/>
    <n v="65"/>
    <s v="Super Light Maintenance"/>
    <n v="7.0000000000000007E-2"/>
    <n v="0"/>
    <n v="7.0000000000000007E-2"/>
    <n v="0"/>
    <n v="0"/>
    <n v="7.0000000000000007E-2"/>
    <m/>
    <m/>
    <n v="0"/>
    <n v="0"/>
    <n v="7.0000000000000007E-2"/>
    <n v="0"/>
    <n v="7.0000000000000007E-2"/>
    <m/>
    <m/>
    <m/>
    <m/>
    <m/>
    <m/>
    <m/>
    <m/>
    <m/>
    <m/>
    <m/>
    <m/>
    <m/>
  </r>
  <r>
    <s v="ICDB"/>
    <s v="ICDBICDB46097.36875"/>
    <m/>
    <s v="Portfolio Valuation | Seoul | Live on ALM Core"/>
    <s v="MCPICDBICDBPortfolio Valuation | Seoul | Live on ALM Core"/>
    <s v="MCPICDBICDB"/>
    <x v="0"/>
    <s v="Completed"/>
    <x v="0"/>
    <x v="1349"/>
    <s v="Y"/>
    <m/>
    <m/>
    <m/>
    <n v="2602"/>
    <s v="ICDB"/>
    <s v="MCP"/>
    <s v="START Portfolio Valuation | Seoul | Live on ALM Core"/>
    <s v="END Portfolio Valuation | Seoul | Live on ALM Core"/>
    <d v="2026-03-16T08:51:00"/>
    <d v="2026-03-16T09:03:00"/>
    <d v="2026-03-16T09:03:00"/>
    <s v="NULL"/>
    <s v="Completed"/>
    <x v="368"/>
    <n v="2"/>
    <s v="Portfolio Valuation | Seoul | Live on ALM Core"/>
    <n v="0.2"/>
    <n v="0"/>
    <n v="0.2"/>
    <n v="0"/>
    <n v="0"/>
    <n v="0.2"/>
    <m/>
    <m/>
    <n v="0"/>
    <n v="0"/>
    <n v="0.2"/>
    <n v="0"/>
    <n v="0.2"/>
    <m/>
    <m/>
    <m/>
    <m/>
    <m/>
    <m/>
    <m/>
    <m/>
    <m/>
    <m/>
    <m/>
    <m/>
    <m/>
  </r>
  <r>
    <s v="Valuation (NPV)"/>
    <s v="DEGTValuation (NPV)46097.3701388889"/>
    <m/>
    <s v="valuation report exports"/>
    <s v="MCPDEGTValuation (NPV)valuation report exports"/>
    <s v="MCPDEGTValuation (NPV)"/>
    <x v="0"/>
    <s v="Completed"/>
    <x v="0"/>
    <x v="1350"/>
    <s v="Y"/>
    <m/>
    <m/>
    <m/>
    <n v="2602"/>
    <s v="DEGT"/>
    <s v="MCP"/>
    <s v="START valuation report exports"/>
    <s v="END valuation report exports"/>
    <d v="2026-03-16T08:53:00"/>
    <d v="2026-03-16T09:47:00"/>
    <d v="2026-03-16T08:57:00"/>
    <s v="NULL"/>
    <s v="Completed"/>
    <x v="369"/>
    <n v="1"/>
    <s v="valuation report exports"/>
    <n v="0.9"/>
    <n v="0.9"/>
    <n v="0"/>
    <n v="-0.83"/>
    <n v="7.0000000000000007E-2"/>
    <n v="7.0000000000000007E-2"/>
    <m/>
    <m/>
    <n v="0.9"/>
    <n v="-0.83"/>
    <n v="0"/>
    <n v="7.0000000000000007E-2"/>
    <n v="7.0000000000000007E-2"/>
    <m/>
    <m/>
    <m/>
    <m/>
    <m/>
    <m/>
    <m/>
    <m/>
    <m/>
    <m/>
    <m/>
    <m/>
    <m/>
  </r>
  <r>
    <s v="Planning (NII)"/>
    <s v="DEGTPlanning (NII)46097.3729166667"/>
    <m/>
    <s v="planning run exports"/>
    <s v="MCPDEGTPlanning (NII)planning run exports"/>
    <s v="MCPDEGTPlanning (NII)"/>
    <x v="0"/>
    <s v="Stopped"/>
    <x v="0"/>
    <x v="1351"/>
    <s v="Y"/>
    <m/>
    <m/>
    <m/>
    <n v="2602"/>
    <s v="DEGT"/>
    <s v="MCP"/>
    <s v="START planning run exports"/>
    <s v="NULL"/>
    <d v="2026-03-16T08:57:00"/>
    <d v="2026-03-16T08:58:00"/>
    <d v="2026-03-17T11:20:00"/>
    <s v="NULL"/>
    <s v="Stopped"/>
    <x v="370"/>
    <n v="5"/>
    <s v="planning run exports"/>
    <n v="0.02"/>
    <n v="0.02"/>
    <n v="0"/>
    <n v="15.37"/>
    <n v="15.39"/>
    <n v="15.39"/>
    <m/>
    <m/>
    <n v="0.02"/>
    <n v="15.37"/>
    <n v="0"/>
    <n v="15.39"/>
    <n v="15.39"/>
    <m/>
    <m/>
    <m/>
    <m/>
    <m/>
    <m/>
    <m/>
    <m/>
    <m/>
    <m/>
    <m/>
    <m/>
    <m/>
  </r>
  <r>
    <s v="ICDB"/>
    <s v="ICDBICDB46097.3770833333"/>
    <m/>
    <s v="Super Light Maintenance"/>
    <s v="MCPICDBICDBSuper Light Maintenance"/>
    <s v="MCPICDBICDB"/>
    <x v="0"/>
    <s v="Completed"/>
    <x v="0"/>
    <x v="1352"/>
    <s v="Y"/>
    <m/>
    <m/>
    <m/>
    <n v="2602"/>
    <s v="ICDB"/>
    <s v="MCP"/>
    <s v="START Super Light Maintenance"/>
    <s v="END Super Light Maintenance"/>
    <d v="2026-03-16T09:03:00"/>
    <d v="2026-03-16T09:07:00"/>
    <d v="2026-03-16T09:07:00"/>
    <s v="NULL"/>
    <s v="Completed"/>
    <x v="368"/>
    <n v="66"/>
    <s v="Super Light Maintenance"/>
    <n v="7.0000000000000007E-2"/>
    <n v="0"/>
    <n v="7.0000000000000007E-2"/>
    <n v="0"/>
    <n v="0"/>
    <n v="7.0000000000000007E-2"/>
    <m/>
    <m/>
    <n v="0"/>
    <n v="0"/>
    <n v="7.0000000000000007E-2"/>
    <n v="0"/>
    <n v="7.0000000000000007E-2"/>
    <m/>
    <m/>
    <m/>
    <m/>
    <m/>
    <m/>
    <m/>
    <m/>
    <m/>
    <m/>
    <m/>
    <m/>
    <m/>
  </r>
  <r>
    <s v="Load to ARA"/>
    <s v="RODBLoad to ARA46097.3777777778"/>
    <m/>
    <s v="export to ara"/>
    <s v="MCPRODBLoad to ARAexport to ara"/>
    <s v="MCPRODBLoad to ARA"/>
    <x v="0"/>
    <s v="Completed"/>
    <x v="0"/>
    <x v="1353"/>
    <s v="N"/>
    <m/>
    <m/>
    <m/>
    <n v="2602"/>
    <s v="RODB"/>
    <s v="MCP"/>
    <s v="START export to ara"/>
    <s v="END export to ara"/>
    <d v="2026-03-16T09:04:00"/>
    <d v="2026-03-16T09:05:00"/>
    <d v="2026-03-16T09:06:00"/>
    <s v="NULL"/>
    <s v="Completed"/>
    <x v="371"/>
    <n v="3"/>
    <s v="export to ara"/>
    <n v="0.02"/>
    <n v="0"/>
    <n v="0.02"/>
    <n v="0"/>
    <n v="0"/>
    <n v="0.02"/>
    <m/>
    <m/>
    <n v="0"/>
    <n v="0"/>
    <n v="0.02"/>
    <n v="0"/>
    <n v="0.02"/>
    <m/>
    <m/>
    <m/>
    <m/>
    <m/>
    <m/>
    <m/>
    <m/>
    <m/>
    <m/>
    <m/>
    <m/>
    <m/>
  </r>
  <r>
    <s v="Copy DB with Runs"/>
    <s v="RODBCopy DB with Runs46097.3791666667"/>
    <m/>
    <s v="copy from"/>
    <s v="MCPRODBCopy DB with Runscopy from"/>
    <s v="MCPRODBCopy DB with Runs"/>
    <x v="0"/>
    <s v="Completed"/>
    <x v="0"/>
    <x v="1354"/>
    <s v="N"/>
    <m/>
    <m/>
    <m/>
    <n v="2602"/>
    <s v="RODB"/>
    <s v="MCP"/>
    <s v="START copy from"/>
    <s v="END copy from"/>
    <d v="2026-03-16T09:06:00"/>
    <d v="2026-03-16T09:24:00"/>
    <s v="NULL"/>
    <s v="NULL"/>
    <s v="Completed"/>
    <x v="372"/>
    <n v="2"/>
    <s v="copy from"/>
    <n v="0.3"/>
    <n v="0"/>
    <n v="0.3"/>
    <n v="0"/>
    <n v="0"/>
    <n v="0.3"/>
    <m/>
    <m/>
    <n v="0"/>
    <n v="0"/>
    <n v="0.3"/>
    <n v="0"/>
    <n v="0.3"/>
    <m/>
    <m/>
    <m/>
    <m/>
    <m/>
    <m/>
    <m/>
    <m/>
    <m/>
    <m/>
    <m/>
    <m/>
    <m/>
  </r>
  <r>
    <s v="ICDB"/>
    <s v="ICDBICDB46097.3798611111"/>
    <m/>
    <s v="Portfolio Valuation | Taipei | Live on ALM Core"/>
    <s v="MCPICDBICDBPortfolio Valuation | Taipei | Live on ALM Core"/>
    <s v="MCPICDBICDB"/>
    <x v="0"/>
    <s v="Completed"/>
    <x v="0"/>
    <x v="1355"/>
    <s v="Y"/>
    <m/>
    <m/>
    <m/>
    <n v="2602"/>
    <s v="ICDB"/>
    <s v="MCP"/>
    <s v="START Portfolio Valuation | Taipei | Live on ALM Core"/>
    <s v="END Portfolio Valuation | Taipei | Live on ALM Core"/>
    <d v="2026-03-16T09:07:00"/>
    <d v="2026-03-16T09:21:00"/>
    <d v="2026-03-16T09:21:00"/>
    <s v="NULL"/>
    <s v="Completed"/>
    <x v="368"/>
    <n v="2"/>
    <s v="Portfolio Valuation | Taipei | Live on ALM Core"/>
    <n v="0.23"/>
    <n v="0"/>
    <n v="0.23"/>
    <n v="0"/>
    <n v="0"/>
    <n v="0.23"/>
    <m/>
    <m/>
    <n v="0"/>
    <n v="0"/>
    <n v="0.23"/>
    <n v="0"/>
    <n v="0.23"/>
    <m/>
    <m/>
    <m/>
    <m/>
    <m/>
    <m/>
    <m/>
    <m/>
    <m/>
    <m/>
    <m/>
    <m/>
    <m/>
  </r>
  <r>
    <s v="Copy DB with Runs"/>
    <s v="ESDBCopy DB with Runs46097.3881944444"/>
    <m/>
    <s v="copy from"/>
    <s v="MCPESDBCopy DB with Runscopy from"/>
    <s v="MCPESDBCopy DB with Runs"/>
    <x v="1"/>
    <s v="For Rerun"/>
    <x v="0"/>
    <x v="1356"/>
    <s v="N"/>
    <m/>
    <m/>
    <m/>
    <n v="2602"/>
    <s v="ESDB"/>
    <s v="MCP"/>
    <s v="START copy from"/>
    <s v="END copy from"/>
    <d v="2026-03-16T09:19:00"/>
    <d v="2026-03-16T09:56:00"/>
    <d v="2026-03-17T17:40:00"/>
    <s v="NULL"/>
    <s v="Completed"/>
    <x v="373"/>
    <n v="3"/>
    <s v="copy from"/>
    <n v="0.62"/>
    <n v="0"/>
    <n v="0.62"/>
    <n v="0"/>
    <n v="0"/>
    <n v="0.62"/>
    <m/>
    <m/>
    <n v="0"/>
    <n v="0"/>
    <n v="0.62"/>
    <n v="0"/>
    <n v="0.62"/>
    <m/>
    <m/>
    <m/>
    <m/>
    <m/>
    <m/>
    <m/>
    <m/>
    <m/>
    <m/>
    <m/>
    <m/>
    <m/>
  </r>
  <r>
    <s v="ICDB"/>
    <s v="ICDBICDB46097.3895833333"/>
    <m/>
    <s v="Super Light Maintenance"/>
    <s v="MCPICDBICDBSuper Light Maintenance"/>
    <s v="MCPICDBICDB"/>
    <x v="0"/>
    <s v="Completed"/>
    <x v="0"/>
    <x v="1357"/>
    <s v="Y"/>
    <m/>
    <m/>
    <m/>
    <n v="2602"/>
    <s v="ICDB"/>
    <s v="MCP"/>
    <s v="START Super Light Maintenance"/>
    <s v="END Super Light Maintenance"/>
    <d v="2026-03-16T09:21:00"/>
    <d v="2026-03-16T09:25:00"/>
    <d v="2026-03-16T09:25:00"/>
    <s v="NULL"/>
    <s v="Completed"/>
    <x v="368"/>
    <n v="67"/>
    <s v="Super Light Maintenance"/>
    <n v="7.0000000000000007E-2"/>
    <n v="0"/>
    <n v="7.0000000000000007E-2"/>
    <n v="0"/>
    <n v="0"/>
    <n v="7.0000000000000007E-2"/>
    <m/>
    <m/>
    <n v="0"/>
    <n v="0"/>
    <n v="7.0000000000000007E-2"/>
    <n v="0"/>
    <n v="7.0000000000000007E-2"/>
    <m/>
    <m/>
    <m/>
    <m/>
    <m/>
    <m/>
    <m/>
    <m/>
    <m/>
    <m/>
    <m/>
    <m/>
    <m/>
  </r>
  <r>
    <s v="ICDB"/>
    <s v="ICDBICDB46097.3923611111"/>
    <m/>
    <s v="Portfolio Valuation | NLWB_FM_Banking_books | Live on ALM Core"/>
    <s v="MCPICDBICDBPortfolio Valuation | NLWB_FM_Banking_books | Live on ALM Core"/>
    <s v="MCPICDBICDB"/>
    <x v="0"/>
    <s v="Completed"/>
    <x v="0"/>
    <x v="1358"/>
    <s v="Y"/>
    <m/>
    <m/>
    <m/>
    <n v="2602"/>
    <s v="ICDB"/>
    <s v="MCP"/>
    <s v="START Portfolio Valuation | NLWB_FM_Banking_books | Live on ALM Core"/>
    <s v="END Portfolio Valuation | NLWB_FM_Banking_books | Live on ALM Core"/>
    <d v="2026-03-16T09:25:00"/>
    <d v="2026-03-16T09:37:00"/>
    <d v="2026-03-16T09:37:00"/>
    <s v="NULL"/>
    <s v="Completed"/>
    <x v="368"/>
    <n v="2"/>
    <s v="Portfolio Valuation | NLWB_FM_Banking_books | Live on ALM Core"/>
    <n v="0.2"/>
    <n v="0"/>
    <n v="0.2"/>
    <n v="0"/>
    <n v="0"/>
    <n v="0.2"/>
    <m/>
    <m/>
    <n v="0"/>
    <n v="0"/>
    <n v="0.2"/>
    <n v="0"/>
    <n v="0.2"/>
    <m/>
    <m/>
    <m/>
    <m/>
    <m/>
    <m/>
    <m/>
    <m/>
    <m/>
    <m/>
    <m/>
    <m/>
    <m/>
  </r>
  <r>
    <s v="ICDB"/>
    <s v="ICDBICDB46097.4006944444"/>
    <m/>
    <s v="Super Light Maintenance"/>
    <s v="MCPICDBICDBSuper Light Maintenance"/>
    <s v="MCPICDBICDB"/>
    <x v="0"/>
    <s v="Completed"/>
    <x v="0"/>
    <x v="1359"/>
    <s v="Y"/>
    <m/>
    <m/>
    <m/>
    <n v="2602"/>
    <s v="ICDB"/>
    <s v="MCP"/>
    <s v="START Super Light Maintenance"/>
    <s v="END Super Light Maintenance"/>
    <d v="2026-03-16T09:37:00"/>
    <d v="2026-03-16T09:40:00"/>
    <d v="2026-03-16T09:40:00"/>
    <s v="NULL"/>
    <s v="Completed"/>
    <x v="368"/>
    <n v="68"/>
    <s v="Super Light Maintenance"/>
    <n v="0.05"/>
    <n v="0"/>
    <n v="0.05"/>
    <n v="0"/>
    <n v="0"/>
    <n v="0.05"/>
    <m/>
    <m/>
    <n v="0"/>
    <n v="0"/>
    <n v="0.05"/>
    <n v="0"/>
    <n v="0.05"/>
    <m/>
    <m/>
    <m/>
    <m/>
    <m/>
    <m/>
    <m/>
    <m/>
    <m/>
    <m/>
    <m/>
    <m/>
    <m/>
  </r>
  <r>
    <s v="ICDB"/>
    <s v="ICDBICDB46097.4027777778"/>
    <m/>
    <s v="Portfolio Valuation | Belgium_FM_banking_book | Live on ALM Core"/>
    <s v="MCPICDBICDBPortfolio Valuation | Belgium_FM_banking_book | Live on ALM Core"/>
    <s v="MCPICDBICDB"/>
    <x v="0"/>
    <s v="Completed"/>
    <x v="0"/>
    <x v="1360"/>
    <s v="Y"/>
    <m/>
    <m/>
    <m/>
    <n v="2602"/>
    <s v="ICDB"/>
    <s v="MCP"/>
    <s v="START Portfolio Valuation | Belgium_FM_banking_book | Live on ALM Core"/>
    <s v="END Portfolio Valuation | Belgium_FM_banking_book | Live on ALM Core"/>
    <d v="2026-03-16T09:40:00"/>
    <d v="2026-03-16T09:46:00"/>
    <d v="2026-03-16T09:46:00"/>
    <s v="NULL"/>
    <s v="Completed"/>
    <x v="368"/>
    <n v="2"/>
    <s v="Portfolio Valuation | Belgium_FM_banking_book | Live on ALM Core"/>
    <n v="0.1"/>
    <n v="0"/>
    <n v="0.1"/>
    <n v="0"/>
    <n v="0"/>
    <n v="0.1"/>
    <m/>
    <m/>
    <n v="0"/>
    <n v="0"/>
    <n v="0.1"/>
    <n v="0"/>
    <n v="0.1"/>
    <m/>
    <m/>
    <m/>
    <m/>
    <m/>
    <m/>
    <m/>
    <m/>
    <m/>
    <m/>
    <m/>
    <m/>
    <m/>
  </r>
  <r>
    <s v="ICDB"/>
    <s v="ICDBICDB46097.4069444444"/>
    <m/>
    <s v="Super Light Maintenance"/>
    <s v="MCPICDBICDBSuper Light Maintenance"/>
    <s v="MCPICDBICDB"/>
    <x v="0"/>
    <s v="Completed"/>
    <x v="0"/>
    <x v="1361"/>
    <s v="Y"/>
    <m/>
    <m/>
    <m/>
    <n v="2602"/>
    <s v="ICDB"/>
    <s v="MCP"/>
    <s v="START Super Light Maintenance"/>
    <s v="END Super Light Maintenance"/>
    <d v="2026-03-16T09:46:00"/>
    <d v="2026-03-16T09:49:00"/>
    <d v="2026-03-16T09:50:00"/>
    <s v="NULL"/>
    <s v="Completed"/>
    <x v="368"/>
    <n v="69"/>
    <s v="Super Light Maintenance"/>
    <n v="0.05"/>
    <n v="0"/>
    <n v="0.05"/>
    <n v="0"/>
    <n v="0"/>
    <n v="0.05"/>
    <m/>
    <m/>
    <n v="0"/>
    <n v="0"/>
    <n v="0.05"/>
    <n v="0"/>
    <n v="0.05"/>
    <m/>
    <m/>
    <m/>
    <m/>
    <m/>
    <m/>
    <m/>
    <m/>
    <m/>
    <m/>
    <m/>
    <m/>
    <m/>
  </r>
  <r>
    <s v="ICDB"/>
    <s v="ICDBICDB46097.4097222222"/>
    <m/>
    <s v="CSRBB Valuation | London | Live on ALM Core"/>
    <s v="MCPICDBICDBCSRBB Valuation | London | Live on ALM Core"/>
    <s v="MCPICDBICDB"/>
    <x v="0"/>
    <s v="Completed"/>
    <x v="0"/>
    <x v="1362"/>
    <s v="Y"/>
    <m/>
    <m/>
    <m/>
    <n v="2602"/>
    <s v="ICDB"/>
    <s v="MCP"/>
    <s v="START CSRBB Valuation | London | Live on ALM Core"/>
    <s v="END CSRBB Valuation | London | Live on ALM Core"/>
    <d v="2026-03-16T09:50:00"/>
    <d v="2026-03-16T10:00:00"/>
    <d v="2026-03-16T10:00:00"/>
    <s v="NULL"/>
    <s v="Completed"/>
    <x v="368"/>
    <n v="2"/>
    <s v="CSRBB Valuation | London | Live on ALM Core"/>
    <n v="0.17"/>
    <n v="0"/>
    <n v="0.17"/>
    <n v="0"/>
    <n v="0"/>
    <n v="0.17"/>
    <m/>
    <m/>
    <n v="0"/>
    <n v="0"/>
    <n v="0.17"/>
    <n v="0"/>
    <n v="0.17"/>
    <m/>
    <m/>
    <m/>
    <m/>
    <m/>
    <m/>
    <m/>
    <m/>
    <m/>
    <m/>
    <m/>
    <m/>
    <m/>
  </r>
  <r>
    <s v="Load Pos"/>
    <s v="DEDBLoad Pos46097.4152777778"/>
    <m/>
    <s v="load"/>
    <s v="MCPDEDBLoad Posload"/>
    <s v="MCPDEDBLoad Pos"/>
    <x v="0"/>
    <s v="Completed"/>
    <x v="0"/>
    <x v="1363"/>
    <s v="Y"/>
    <m/>
    <m/>
    <m/>
    <n v="2602"/>
    <s v="DEDB"/>
    <s v="MCP"/>
    <s v="START load"/>
    <s v="END load"/>
    <d v="2026-03-16T09:58:00"/>
    <d v="2026-03-16T10:27:00"/>
    <d v="2026-03-16T10:11:00"/>
    <s v="NULL"/>
    <s v="Completed"/>
    <x v="91"/>
    <n v="3"/>
    <s v="load"/>
    <n v="0.48"/>
    <n v="0"/>
    <n v="0.48"/>
    <n v="0"/>
    <n v="0"/>
    <n v="0.48"/>
    <m/>
    <m/>
    <n v="0"/>
    <n v="0"/>
    <n v="0.48"/>
    <n v="0"/>
    <n v="0.48"/>
    <m/>
    <m/>
    <m/>
    <m/>
    <m/>
    <m/>
    <m/>
    <m/>
    <m/>
    <m/>
    <m/>
    <m/>
    <m/>
  </r>
  <r>
    <s v="ICDB"/>
    <s v="ICDBICDB46097.4166666667"/>
    <m/>
    <s v="Super Light Maintenance"/>
    <s v="MCPICDBICDBSuper Light Maintenance"/>
    <s v="MCPICDBICDB"/>
    <x v="0"/>
    <s v="Completed"/>
    <x v="0"/>
    <x v="1364"/>
    <s v="Y"/>
    <m/>
    <m/>
    <m/>
    <n v="2602"/>
    <s v="ICDB"/>
    <s v="MCP"/>
    <s v="START Super Light Maintenance"/>
    <s v="END Super Light Maintenance"/>
    <d v="2026-03-16T10:00:00"/>
    <d v="2026-03-16T10:03:00"/>
    <d v="2026-03-16T10:03:00"/>
    <s v="NULL"/>
    <s v="Completed"/>
    <x v="368"/>
    <n v="70"/>
    <s v="Super Light Maintenance"/>
    <n v="0.05"/>
    <n v="0"/>
    <n v="0.05"/>
    <n v="0"/>
    <n v="0"/>
    <n v="0.05"/>
    <m/>
    <m/>
    <n v="0"/>
    <n v="0"/>
    <n v="0.05"/>
    <n v="0"/>
    <n v="0.05"/>
    <m/>
    <m/>
    <m/>
    <m/>
    <m/>
    <m/>
    <m/>
    <m/>
    <m/>
    <m/>
    <m/>
    <m/>
    <m/>
  </r>
  <r>
    <s v="ICDB"/>
    <s v="ICDBICDB46097.41875"/>
    <m/>
    <s v="CSRBB Valuation | Singapore | Live on ALM Core"/>
    <s v="MCPICDBICDBCSRBB Valuation | Singapore | Live on ALM Core"/>
    <s v="MCPICDBICDB"/>
    <x v="0"/>
    <s v="Completed"/>
    <x v="0"/>
    <x v="1365"/>
    <s v="Y"/>
    <m/>
    <m/>
    <m/>
    <n v="2602"/>
    <s v="ICDB"/>
    <s v="MCP"/>
    <s v="START CSRBB Valuation | Singapore | Live on ALM Core"/>
    <s v="END CSRBB Valuation | Singapore | Live on ALM Core"/>
    <d v="2026-03-16T10:03:00"/>
    <d v="2026-03-16T10:30:00"/>
    <d v="2026-03-16T10:30:00"/>
    <s v="NULL"/>
    <s v="Completed"/>
    <x v="368"/>
    <n v="2"/>
    <s v="CSRBB Valuation | Singapore | Live on ALM Core"/>
    <n v="0.45"/>
    <n v="0"/>
    <n v="0.45"/>
    <n v="0"/>
    <n v="0"/>
    <n v="0.45"/>
    <m/>
    <m/>
    <n v="0"/>
    <n v="0"/>
    <n v="0.45"/>
    <n v="0"/>
    <n v="0.45"/>
    <m/>
    <m/>
    <m/>
    <m/>
    <m/>
    <m/>
    <m/>
    <m/>
    <m/>
    <m/>
    <m/>
    <m/>
    <m/>
  </r>
  <r>
    <s v="Planning (NII)"/>
    <s v="DEDBPlanning (NII)46097.4243055556"/>
    <m/>
    <s v="planning run exports from ARA"/>
    <s v="MCPDEDBPlanning (NII)planning run exports from ARA"/>
    <s v="MCPDEDBPlanning (NII)"/>
    <x v="0"/>
    <s v="Completed"/>
    <x v="0"/>
    <x v="1366"/>
    <s v="Y"/>
    <m/>
    <m/>
    <m/>
    <n v="2602"/>
    <s v="DEDB"/>
    <s v="MCP"/>
    <s v="START planning run exports from ARA"/>
    <s v="END planning run exports from ARA"/>
    <d v="2026-03-16T10:11:00"/>
    <d v="2026-03-16T10:11:00"/>
    <d v="2026-03-16T10:11:00"/>
    <s v="NULL"/>
    <s v="Completed"/>
    <x v="374"/>
    <n v="1"/>
    <s v="planning run exports from ARA"/>
    <n v="0"/>
    <n v="0"/>
    <n v="0"/>
    <n v="0"/>
    <n v="0"/>
    <n v="0"/>
    <m/>
    <m/>
    <n v="0"/>
    <n v="0"/>
    <n v="0"/>
    <n v="0"/>
    <n v="0"/>
    <m/>
    <m/>
    <m/>
    <m/>
    <m/>
    <m/>
    <m/>
    <m/>
    <m/>
    <m/>
    <m/>
    <m/>
    <m/>
  </r>
  <r>
    <s v="Planning (NII)"/>
    <s v="DEDBPlanning (NII)46097.4243055556"/>
    <m/>
    <s v="planning run QRM reporter exports"/>
    <s v="MCPDEDBPlanning (NII)planning run QRM reporter exports"/>
    <s v="MCPDEDBPlanning (NII)"/>
    <x v="0"/>
    <s v="Completed"/>
    <x v="0"/>
    <x v="1367"/>
    <s v="Y"/>
    <m/>
    <m/>
    <m/>
    <n v="2602"/>
    <s v="DEDB"/>
    <s v="MCP"/>
    <s v="START planning run QRM reporter exports"/>
    <s v="END planning run QRM reporter exports"/>
    <d v="2026-03-16T10:11:00"/>
    <d v="2026-03-16T10:11:00"/>
    <d v="2026-03-16T10:27:00"/>
    <s v="NULL"/>
    <s v="Completed"/>
    <x v="374"/>
    <n v="1"/>
    <s v="planning run QRM reporter exports"/>
    <n v="0"/>
    <n v="0"/>
    <n v="0"/>
    <n v="0"/>
    <n v="0"/>
    <n v="0"/>
    <m/>
    <m/>
    <n v="0"/>
    <n v="0"/>
    <n v="0"/>
    <n v="0"/>
    <n v="0"/>
    <m/>
    <m/>
    <m/>
    <m/>
    <m/>
    <m/>
    <m/>
    <m/>
    <m/>
    <m/>
    <m/>
    <m/>
    <m/>
  </r>
  <r>
    <s v="Load Pos"/>
    <s v="DEDBLoad Pos46097.4354166667"/>
    <m/>
    <s v="load NTG"/>
    <s v="MCPDEDBLoad Posload NTG"/>
    <s v="MCPDEDBLoad Pos"/>
    <x v="0"/>
    <s v="Completed"/>
    <x v="0"/>
    <x v="1368"/>
    <s v="Y"/>
    <m/>
    <m/>
    <m/>
    <n v="2602"/>
    <s v="DEDB"/>
    <s v="MCP"/>
    <s v="START load NTG"/>
    <s v="END load NTG"/>
    <d v="2026-03-16T10:27:00"/>
    <d v="2026-03-16T10:37:00"/>
    <d v="2026-03-16T10:37:00"/>
    <s v="NULL"/>
    <s v="Completed"/>
    <x v="91"/>
    <n v="1"/>
    <s v="load NTG"/>
    <n v="0.17"/>
    <n v="0"/>
    <n v="0.17"/>
    <n v="0"/>
    <n v="0"/>
    <n v="0.17"/>
    <m/>
    <m/>
    <n v="0"/>
    <n v="0"/>
    <n v="0.17"/>
    <n v="0"/>
    <n v="0.17"/>
    <m/>
    <m/>
    <m/>
    <m/>
    <m/>
    <m/>
    <m/>
    <m/>
    <m/>
    <m/>
    <m/>
    <m/>
    <m/>
  </r>
  <r>
    <s v="ICDB"/>
    <s v="ICDBICDB46097.4375"/>
    <m/>
    <s v="Super Light Maintenance"/>
    <s v="MCPICDBICDBSuper Light Maintenance"/>
    <s v="MCPICDBICDB"/>
    <x v="0"/>
    <s v="Completed"/>
    <x v="0"/>
    <x v="1369"/>
    <s v="Y"/>
    <m/>
    <m/>
    <m/>
    <n v="2602"/>
    <s v="ICDB"/>
    <s v="MCP"/>
    <s v="START Super Light Maintenance"/>
    <s v="END Super Light Maintenance"/>
    <d v="2026-03-16T10:30:00"/>
    <d v="2026-03-16T10:33:00"/>
    <d v="2026-03-16T10:33:00"/>
    <s v="NULL"/>
    <s v="Completed"/>
    <x v="368"/>
    <n v="71"/>
    <s v="Super Light Maintenance"/>
    <n v="0.05"/>
    <n v="0"/>
    <n v="0.05"/>
    <n v="0"/>
    <n v="0"/>
    <n v="0.05"/>
    <m/>
    <m/>
    <n v="0"/>
    <n v="0"/>
    <n v="0.05"/>
    <n v="0"/>
    <n v="0.05"/>
    <m/>
    <m/>
    <m/>
    <m/>
    <m/>
    <m/>
    <m/>
    <m/>
    <m/>
    <m/>
    <m/>
    <m/>
    <m/>
  </r>
  <r>
    <s v="ICDB"/>
    <s v="ICDBICDB46097.4395833333"/>
    <m/>
    <s v="CSRBB Valuation | Hong_Kong | Live on ALM Core"/>
    <s v="MCPICDBICDBCSRBB Valuation | Hong_Kong | Live on ALM Core"/>
    <s v="MCPICDBICDB"/>
    <x v="0"/>
    <s v="Completed"/>
    <x v="0"/>
    <x v="1370"/>
    <s v="Y"/>
    <m/>
    <m/>
    <m/>
    <n v="2602"/>
    <s v="ICDB"/>
    <s v="MCP"/>
    <s v="START CSRBB Valuation | Hong_Kong | Live on ALM Core"/>
    <s v="END CSRBB Valuation | Hong_Kong | Live on ALM Core"/>
    <d v="2026-03-16T10:33:00"/>
    <d v="2026-03-16T11:02:00"/>
    <d v="2026-03-16T11:02:00"/>
    <s v="NULL"/>
    <s v="Completed"/>
    <x v="368"/>
    <n v="2"/>
    <s v="CSRBB Valuation | Hong_Kong | Live on ALM Core"/>
    <n v="0.48"/>
    <n v="0"/>
    <n v="0.48"/>
    <n v="0"/>
    <n v="0"/>
    <n v="0.48"/>
    <m/>
    <m/>
    <n v="0"/>
    <n v="0"/>
    <n v="0.48"/>
    <n v="0"/>
    <n v="0.48"/>
    <m/>
    <m/>
    <m/>
    <m/>
    <m/>
    <m/>
    <m/>
    <m/>
    <m/>
    <m/>
    <m/>
    <m/>
    <m/>
  </r>
  <r>
    <s v="Load Pos"/>
    <s v="DEDBLoad Pos46097.4423611111"/>
    <m/>
    <s v="Stratification"/>
    <s v="MCPDEDBLoad PosStratification"/>
    <s v="MCPDEDBLoad Pos"/>
    <x v="0"/>
    <s v="Completed"/>
    <x v="0"/>
    <x v="1371"/>
    <s v="Y"/>
    <m/>
    <m/>
    <m/>
    <n v="2602"/>
    <s v="DEDB"/>
    <s v="MCP"/>
    <s v="START Stratification"/>
    <s v="END Stratification"/>
    <d v="2026-03-16T10:37:00"/>
    <d v="2026-03-16T10:45:00"/>
    <d v="2026-03-16T10:46:00"/>
    <s v="NULL"/>
    <s v="Completed"/>
    <x v="91"/>
    <n v="3"/>
    <s v="Stratification"/>
    <n v="0.13"/>
    <n v="0"/>
    <n v="0.13"/>
    <n v="0"/>
    <n v="0"/>
    <n v="0.13"/>
    <m/>
    <m/>
    <n v="0"/>
    <n v="0"/>
    <n v="0.13"/>
    <n v="0"/>
    <n v="0.13"/>
    <m/>
    <m/>
    <m/>
    <m/>
    <m/>
    <m/>
    <m/>
    <m/>
    <m/>
    <m/>
    <m/>
    <m/>
    <m/>
  </r>
  <r>
    <s v="Copy DB with Runs"/>
    <s v="BEDBCopy DB with Runs46097.4465277778"/>
    <m/>
    <s v="copy from"/>
    <s v="MCPBEDBCopy DB with Runscopy from"/>
    <s v="MCPBEDBCopy DB with Runs"/>
    <x v="0"/>
    <s v="Completed"/>
    <x v="0"/>
    <x v="1372"/>
    <s v="N"/>
    <m/>
    <m/>
    <m/>
    <n v="2602"/>
    <s v="BEDB"/>
    <s v="MCP"/>
    <s v="START copy from"/>
    <s v="END copy from"/>
    <d v="2026-03-16T10:43:00"/>
    <d v="2026-03-16T11:55:00"/>
    <d v="2026-03-16T13:24:00"/>
    <s v="NULL"/>
    <s v="Completed"/>
    <x v="109"/>
    <n v="2"/>
    <s v="copy from"/>
    <n v="1.2"/>
    <n v="0"/>
    <n v="1.2"/>
    <n v="0"/>
    <n v="0"/>
    <n v="1.2"/>
    <m/>
    <m/>
    <n v="0"/>
    <n v="0"/>
    <n v="1.2"/>
    <n v="0"/>
    <n v="1.2"/>
    <m/>
    <m/>
    <m/>
    <m/>
    <m/>
    <m/>
    <m/>
    <m/>
    <m/>
    <m/>
    <m/>
    <m/>
    <m/>
  </r>
  <r>
    <s v="Valuation (NPV)"/>
    <s v="DEDBValuation (NPV)46097.4486111111"/>
    <m/>
    <s v="portfolio valuation run"/>
    <s v="MCPDEDBValuation (NPV)portfolio valuation run"/>
    <s v="MCPDEDBValuation (NPV)"/>
    <x v="0"/>
    <s v="Failed"/>
    <x v="0"/>
    <x v="1373"/>
    <s v="Y"/>
    <m/>
    <m/>
    <m/>
    <n v="2602"/>
    <s v="DEDB"/>
    <s v="MCP"/>
    <s v="START portfolio valuation run"/>
    <s v="NULL"/>
    <d v="2026-03-16T10:46:00"/>
    <d v="2026-03-16T16:08:00"/>
    <d v="2026-03-17T04:11:00"/>
    <s v="Exception Info: Workflow finished with errors. (line: 18)  "/>
    <s v="Failed"/>
    <x v="92"/>
    <n v="4"/>
    <s v="portfolio valuation run"/>
    <n v="5.37"/>
    <n v="5.37"/>
    <n v="0"/>
    <n v="1.05"/>
    <n v="6.42"/>
    <n v="6.42"/>
    <m/>
    <m/>
    <n v="5.37"/>
    <n v="1.05"/>
    <n v="0"/>
    <n v="6.42"/>
    <n v="6.42"/>
    <m/>
    <m/>
    <m/>
    <m/>
    <m/>
    <m/>
    <m/>
    <m/>
    <m/>
    <m/>
    <m/>
    <m/>
    <m/>
  </r>
  <r>
    <s v="ICDB"/>
    <s v="ICDBICDB46097.4597222222"/>
    <m/>
    <s v="Super Light Maintenance"/>
    <s v="MCPICDBICDBSuper Light Maintenance"/>
    <s v="MCPICDBICDB"/>
    <x v="0"/>
    <s v="Completed"/>
    <x v="0"/>
    <x v="1374"/>
    <s v="Y"/>
    <m/>
    <m/>
    <m/>
    <n v="2602"/>
    <s v="ICDB"/>
    <s v="MCP"/>
    <s v="START Super Light Maintenance"/>
    <s v="END Super Light Maintenance"/>
    <d v="2026-03-16T11:02:00"/>
    <d v="2026-03-16T11:05:00"/>
    <d v="2026-03-16T11:05:00"/>
    <s v="NULL"/>
    <s v="Completed"/>
    <x v="368"/>
    <n v="72"/>
    <s v="Super Light Maintenance"/>
    <n v="0.05"/>
    <n v="0"/>
    <n v="0.05"/>
    <n v="0"/>
    <n v="0"/>
    <n v="0.05"/>
    <m/>
    <m/>
    <n v="0"/>
    <n v="0"/>
    <n v="0.05"/>
    <n v="0"/>
    <n v="0.05"/>
    <m/>
    <m/>
    <m/>
    <m/>
    <m/>
    <m/>
    <m/>
    <m/>
    <m/>
    <m/>
    <m/>
    <m/>
    <m/>
  </r>
  <r>
    <s v="EC"/>
    <s v="NLRBEC46097.4604166667"/>
    <m/>
    <s v="Light Maintenance ing-ec valuation"/>
    <s v="MCPNLRBECLight Maintenance ing-ec valuation"/>
    <s v="MCPNLRBEC"/>
    <x v="0"/>
    <s v="Completed"/>
    <x v="0"/>
    <x v="1375"/>
    <s v="Y"/>
    <m/>
    <m/>
    <m/>
    <n v="2602"/>
    <s v="NLRB"/>
    <s v="MCP"/>
    <s v="START Light Maintenance ing-ec valuation"/>
    <s v="END Light Maintenance ing-ec valuation"/>
    <d v="2026-03-16T11:03:00"/>
    <d v="2026-03-16T11:14:00"/>
    <d v="2026-03-16T11:14:00"/>
    <s v="NULL"/>
    <s v="Completed"/>
    <x v="332"/>
    <n v="2"/>
    <s v="Light Maintenance ing-ec valuation"/>
    <n v="0.18"/>
    <n v="0"/>
    <n v="0.18"/>
    <n v="0"/>
    <n v="0"/>
    <n v="0.18"/>
    <m/>
    <m/>
    <n v="0"/>
    <n v="0"/>
    <n v="0.18"/>
    <n v="0"/>
    <n v="0.18"/>
    <m/>
    <m/>
    <m/>
    <m/>
    <m/>
    <m/>
    <m/>
    <m/>
    <m/>
    <m/>
    <m/>
    <m/>
    <m/>
  </r>
  <r>
    <s v="Planning (NII)"/>
    <s v="BEGTPlanning (NII)46097.4618055556"/>
    <m/>
    <s v="export to ara NII"/>
    <s v="MCPBEGTPlanning (NII)export to ara NII"/>
    <s v="MCPBEGTPlanning (NII)"/>
    <x v="0"/>
    <s v="Completed"/>
    <x v="0"/>
    <x v="1376"/>
    <s v="Y"/>
    <m/>
    <m/>
    <m/>
    <n v="2602"/>
    <s v="BEGT"/>
    <s v="MCP"/>
    <s v="START export to ara NII"/>
    <s v="END export to ara NII"/>
    <d v="2026-03-16T11:05:00"/>
    <d v="2026-03-16T11:06:00"/>
    <d v="2026-03-16T11:06:00"/>
    <s v="NULL"/>
    <s v="Completed"/>
    <x v="40"/>
    <n v="5"/>
    <s v="export to ara NII"/>
    <n v="0.02"/>
    <n v="0"/>
    <n v="0.02"/>
    <n v="0"/>
    <n v="0"/>
    <n v="0.02"/>
    <m/>
    <m/>
    <n v="0"/>
    <n v="0"/>
    <n v="0.02"/>
    <n v="0"/>
    <n v="0.02"/>
    <m/>
    <m/>
    <m/>
    <m/>
    <m/>
    <m/>
    <m/>
    <m/>
    <m/>
    <m/>
    <m/>
    <m/>
    <m/>
  </r>
  <r>
    <s v="ICDB"/>
    <s v="ICDBICDB46097.4618055556"/>
    <m/>
    <s v="CSRBB Valuation | Sofia | Live on ALM Core"/>
    <s v="MCPICDBICDBCSRBB Valuation | Sofia | Live on ALM Core"/>
    <s v="MCPICDBICDB"/>
    <x v="0"/>
    <s v="Completed"/>
    <x v="0"/>
    <x v="1377"/>
    <s v="Y"/>
    <m/>
    <m/>
    <m/>
    <n v="2602"/>
    <s v="ICDB"/>
    <s v="MCP"/>
    <s v="START CSRBB Valuation | Sofia | Live on ALM Core"/>
    <s v="END CSRBB Valuation | Sofia | Live on ALM Core"/>
    <d v="2026-03-16T11:05:00"/>
    <d v="2026-03-16T11:13:00"/>
    <d v="2026-03-16T11:13:00"/>
    <s v="NULL"/>
    <s v="Completed"/>
    <x v="368"/>
    <n v="2"/>
    <s v="CSRBB Valuation | Sofia | Live on ALM Core"/>
    <n v="0.13"/>
    <n v="0"/>
    <n v="0.13"/>
    <n v="0"/>
    <n v="0"/>
    <n v="0.13"/>
    <m/>
    <m/>
    <n v="0"/>
    <n v="0"/>
    <n v="0.13"/>
    <n v="0"/>
    <n v="0.13"/>
    <m/>
    <m/>
    <m/>
    <m/>
    <m/>
    <m/>
    <m/>
    <m/>
    <m/>
    <m/>
    <m/>
    <m/>
    <m/>
  </r>
  <r>
    <s v="Planning (NII)"/>
    <s v="BEGTPlanning (NII)46097.4625"/>
    <m/>
    <s v="planning run exports"/>
    <s v="MCPBEGTPlanning (NII)planning run exports"/>
    <s v="MCPBEGTPlanning (NII)"/>
    <x v="0"/>
    <s v="Completed"/>
    <x v="0"/>
    <x v="1378"/>
    <s v="Y"/>
    <m/>
    <m/>
    <m/>
    <n v="2602"/>
    <s v="BEGT"/>
    <s v="MCP"/>
    <s v="START planning run exports"/>
    <s v="END planning run exports"/>
    <d v="2026-03-16T11:06:00"/>
    <d v="2026-03-16T11:06:00"/>
    <d v="2026-03-16T15:24:00"/>
    <s v="NULL"/>
    <s v="Completed"/>
    <x v="40"/>
    <n v="7"/>
    <s v="planning run exports"/>
    <n v="0"/>
    <n v="0"/>
    <n v="0"/>
    <n v="4.3"/>
    <n v="4.3"/>
    <n v="4.3"/>
    <m/>
    <m/>
    <n v="0"/>
    <n v="4.3"/>
    <n v="0"/>
    <n v="4.3"/>
    <n v="4.3"/>
    <m/>
    <m/>
    <m/>
    <m/>
    <m/>
    <m/>
    <m/>
    <m/>
    <m/>
    <m/>
    <m/>
    <m/>
    <m/>
  </r>
  <r>
    <s v="ICDB"/>
    <s v="ICDBICDB46097.4673611111"/>
    <m/>
    <s v="Super Light Maintenance"/>
    <s v="MCPICDBICDBSuper Light Maintenance"/>
    <s v="MCPICDBICDB"/>
    <x v="0"/>
    <s v="Completed"/>
    <x v="0"/>
    <x v="1379"/>
    <s v="Y"/>
    <m/>
    <m/>
    <m/>
    <n v="2602"/>
    <s v="ICDB"/>
    <s v="MCP"/>
    <s v="START Super Light Maintenance"/>
    <s v="END Super Light Maintenance"/>
    <d v="2026-03-16T11:13:00"/>
    <d v="2026-03-16T11:16:00"/>
    <d v="2026-03-16T11:16:00"/>
    <s v="NULL"/>
    <s v="Completed"/>
    <x v="368"/>
    <n v="73"/>
    <s v="Super Light Maintenance"/>
    <n v="0.05"/>
    <n v="0"/>
    <n v="0.05"/>
    <n v="0"/>
    <n v="0"/>
    <n v="0.05"/>
    <m/>
    <m/>
    <n v="0"/>
    <n v="0"/>
    <n v="0.05"/>
    <n v="0"/>
    <n v="0.05"/>
    <m/>
    <m/>
    <m/>
    <m/>
    <m/>
    <m/>
    <m/>
    <m/>
    <m/>
    <m/>
    <m/>
    <m/>
    <m/>
  </r>
  <r>
    <s v="EC"/>
    <s v="NLRBEC46097.4680555556"/>
    <m/>
    <s v="ing-ec valuation"/>
    <s v="MCPNLRBECing-ec valuation"/>
    <s v="MCPNLRBEC"/>
    <x v="0"/>
    <s v="Completed"/>
    <x v="0"/>
    <x v="1380"/>
    <s v="Y"/>
    <m/>
    <m/>
    <m/>
    <n v="2602"/>
    <s v="NLRB"/>
    <s v="MCP"/>
    <s v="START ing-ec valuation"/>
    <s v="END ing-ec valuation"/>
    <d v="2026-03-16T11:14:00"/>
    <d v="2026-03-16T19:15:00"/>
    <d v="2026-03-16T19:15:00"/>
    <s v="NULL"/>
    <s v="Completed"/>
    <x v="332"/>
    <n v="2"/>
    <s v="ing-ec valuation"/>
    <n v="8.02"/>
    <n v="0"/>
    <n v="8.02"/>
    <n v="0"/>
    <n v="0"/>
    <n v="8.02"/>
    <m/>
    <m/>
    <n v="0"/>
    <n v="0"/>
    <n v="8.02"/>
    <n v="0"/>
    <n v="8.02"/>
    <m/>
    <m/>
    <m/>
    <m/>
    <m/>
    <m/>
    <m/>
    <m/>
    <m/>
    <m/>
    <m/>
    <m/>
    <m/>
  </r>
  <r>
    <s v="ICDB"/>
    <s v="ICDBICDB46097.4694444444"/>
    <m/>
    <s v="CSRBB Valuation | Prague | Live on ALM Core"/>
    <s v="MCPICDBICDBCSRBB Valuation | Prague | Live on ALM Core"/>
    <s v="MCPICDBICDB"/>
    <x v="0"/>
    <s v="Completed"/>
    <x v="0"/>
    <x v="1381"/>
    <s v="Y"/>
    <m/>
    <m/>
    <m/>
    <n v="2602"/>
    <s v="ICDB"/>
    <s v="MCP"/>
    <s v="START CSRBB Valuation | Prague | Live on ALM Core"/>
    <s v="END CSRBB Valuation | Prague | Live on ALM Core"/>
    <d v="2026-03-16T11:16:00"/>
    <d v="2026-03-16T11:45:00"/>
    <d v="2026-03-16T11:45:00"/>
    <s v="NULL"/>
    <s v="Completed"/>
    <x v="368"/>
    <n v="2"/>
    <s v="CSRBB Valuation | Prague | Live on ALM Core"/>
    <n v="0.48"/>
    <n v="0"/>
    <n v="0.48"/>
    <n v="0"/>
    <n v="0"/>
    <n v="0.48"/>
    <m/>
    <m/>
    <n v="0"/>
    <n v="0"/>
    <n v="0.48"/>
    <n v="0"/>
    <n v="0.48"/>
    <m/>
    <m/>
    <m/>
    <m/>
    <m/>
    <m/>
    <m/>
    <m/>
    <m/>
    <m/>
    <m/>
    <m/>
    <m/>
  </r>
  <r>
    <s v="Valuation AIC"/>
    <s v="PLDBValuation AIC46097.4854166667"/>
    <m/>
    <s v="load AIC Spreads"/>
    <s v="MCPPLDBValuation AICload AIC Spreads"/>
    <s v="MCPPLDBValuation AIC"/>
    <x v="0"/>
    <s v="Completed"/>
    <x v="0"/>
    <x v="1382"/>
    <s v="Y"/>
    <m/>
    <m/>
    <m/>
    <n v="2602"/>
    <s v="PLDB"/>
    <s v="MCP"/>
    <s v="START load AIC Spreads"/>
    <s v="END load AIC Spreads"/>
    <d v="2026-03-16T11:39:00"/>
    <d v="2026-03-16T11:58:00"/>
    <d v="2026-03-16T11:58:00"/>
    <s v="NULL"/>
    <s v="Completed"/>
    <x v="114"/>
    <n v="1"/>
    <s v="load AIC Spreads"/>
    <n v="0.32"/>
    <n v="0"/>
    <n v="0.32"/>
    <n v="0"/>
    <n v="0"/>
    <n v="0.32"/>
    <m/>
    <m/>
    <n v="0"/>
    <n v="0"/>
    <n v="0.32"/>
    <n v="0"/>
    <n v="0.32"/>
    <m/>
    <m/>
    <m/>
    <m/>
    <m/>
    <m/>
    <m/>
    <m/>
    <m/>
    <m/>
    <m/>
    <m/>
    <m/>
  </r>
  <r>
    <s v="ICDB"/>
    <s v="ICDBICDB46097.4895833333"/>
    <m/>
    <s v="Super Light Maintenance"/>
    <s v="MCPICDBICDBSuper Light Maintenance"/>
    <s v="MCPICDBICDB"/>
    <x v="0"/>
    <s v="Completed"/>
    <x v="0"/>
    <x v="1383"/>
    <s v="Y"/>
    <m/>
    <m/>
    <m/>
    <n v="2602"/>
    <s v="ICDB"/>
    <s v="MCP"/>
    <s v="START Super Light Maintenance"/>
    <s v="END Super Light Maintenance"/>
    <d v="2026-03-16T11:45:00"/>
    <d v="2026-03-16T11:48:00"/>
    <d v="2026-03-16T11:48:00"/>
    <s v="NULL"/>
    <s v="Completed"/>
    <x v="368"/>
    <n v="74"/>
    <s v="Super Light Maintenance"/>
    <n v="0.05"/>
    <n v="0"/>
    <n v="0.05"/>
    <n v="0"/>
    <n v="0"/>
    <n v="0.05"/>
    <m/>
    <m/>
    <n v="0"/>
    <n v="0"/>
    <n v="0.05"/>
    <n v="0"/>
    <n v="0.05"/>
    <m/>
    <m/>
    <m/>
    <m/>
    <m/>
    <m/>
    <m/>
    <m/>
    <m/>
    <m/>
    <m/>
    <m/>
    <m/>
  </r>
  <r>
    <s v="ICDB"/>
    <s v="ICDBICDB46097.4916666667"/>
    <m/>
    <s v="CSRBB planning | London | Live on ALM Core"/>
    <s v="MCPICDBICDBCSRBB planning | London | Live on ALM Core"/>
    <s v="MCPICDBICDB"/>
    <x v="0"/>
    <s v="Completed"/>
    <x v="0"/>
    <x v="1384"/>
    <s v="Y"/>
    <m/>
    <m/>
    <m/>
    <n v="2602"/>
    <s v="ICDB"/>
    <s v="MCP"/>
    <s v="START CSRBB planning | London | Live on ALM Core"/>
    <s v="END CSRBB planning | London | Live on ALM Core"/>
    <d v="2026-03-16T11:48:00"/>
    <d v="2026-03-16T13:15:00"/>
    <d v="2026-03-16T13:15:00"/>
    <s v="NULL"/>
    <s v="Completed"/>
    <x v="368"/>
    <n v="2"/>
    <s v="CSRBB planning | London | Live on ALM Core"/>
    <n v="1.45"/>
    <n v="0"/>
    <n v="1.45"/>
    <n v="0"/>
    <n v="0"/>
    <n v="1.45"/>
    <m/>
    <m/>
    <n v="0"/>
    <n v="0"/>
    <n v="1.45"/>
    <n v="0"/>
    <n v="1.45"/>
    <m/>
    <m/>
    <m/>
    <m/>
    <m/>
    <m/>
    <m/>
    <m/>
    <m/>
    <m/>
    <m/>
    <m/>
    <m/>
  </r>
  <r>
    <s v="Valuation AIC"/>
    <s v="PLDBValuation AIC46097.4986111111"/>
    <m/>
    <s v="AIC portfolio valuation run"/>
    <s v="MCPPLDBValuation AICAIC portfolio valuation run"/>
    <s v="MCPPLDBValuation AIC"/>
    <x v="0"/>
    <s v="Completed"/>
    <x v="0"/>
    <x v="1385"/>
    <s v="Y"/>
    <m/>
    <m/>
    <m/>
    <n v="2602"/>
    <s v="PLDB"/>
    <s v="MCP"/>
    <s v="START AIC portfolio valuation run"/>
    <s v="END AIC portfolio valuation run"/>
    <d v="2026-03-16T11:58:00"/>
    <d v="2026-03-16T13:34:00"/>
    <d v="2026-03-16T12:41:00"/>
    <s v="NULL"/>
    <s v="Completed"/>
    <x v="114"/>
    <n v="1"/>
    <s v="AIC portfolio valuation run"/>
    <n v="1.6"/>
    <n v="0"/>
    <n v="1.6"/>
    <n v="0"/>
    <n v="0"/>
    <n v="1.6"/>
    <m/>
    <m/>
    <n v="0"/>
    <n v="0"/>
    <n v="1.6"/>
    <n v="0"/>
    <n v="1.6"/>
    <m/>
    <m/>
    <m/>
    <m/>
    <m/>
    <m/>
    <m/>
    <m/>
    <m/>
    <m/>
    <m/>
    <m/>
    <m/>
  </r>
  <r>
    <s v="GAP"/>
    <s v="PLDBGAP46097.5284722222"/>
    <m/>
    <s v="gap planning"/>
    <s v="MCPPLDBGAPgap planning"/>
    <s v="MCPPLDBGAP"/>
    <x v="0"/>
    <s v="Stopped"/>
    <x v="0"/>
    <x v="1386"/>
    <s v="Y"/>
    <m/>
    <m/>
    <m/>
    <n v="2602"/>
    <s v="PLDB"/>
    <s v="MCP"/>
    <s v="START gap planning"/>
    <s v="NULL"/>
    <d v="2026-03-16T12:41:00"/>
    <d v="2026-03-16T12:42:00"/>
    <d v="2026-03-16T13:35:00"/>
    <s v="NULL"/>
    <s v="Stopped"/>
    <x v="375"/>
    <n v="2"/>
    <s v="gap planning"/>
    <n v="0.02"/>
    <n v="0.02"/>
    <n v="0"/>
    <n v="0.88"/>
    <n v="0.9"/>
    <n v="0.9"/>
    <m/>
    <m/>
    <n v="0.02"/>
    <n v="0.88"/>
    <n v="0"/>
    <n v="0.9"/>
    <n v="0.9"/>
    <m/>
    <m/>
    <m/>
    <m/>
    <m/>
    <m/>
    <m/>
    <m/>
    <m/>
    <m/>
    <m/>
    <m/>
    <m/>
  </r>
  <r>
    <s v="ICDB"/>
    <s v="ICDBICDB46097.5520833333"/>
    <m/>
    <s v="CSRBB planning | Singapore | Live on ALM Core"/>
    <s v="MCPICDBICDBCSRBB planning | Singapore | Live on ALM Core"/>
    <s v="MCPICDBICDB"/>
    <x v="0"/>
    <s v="Completed"/>
    <x v="0"/>
    <x v="1387"/>
    <s v="Y"/>
    <m/>
    <m/>
    <m/>
    <n v="2602"/>
    <s v="ICDB"/>
    <s v="MCP"/>
    <s v="START CSRBB planning | Singapore | Live on ALM Core"/>
    <s v="END CSRBB planning | Singapore | Live on ALM Core"/>
    <d v="2026-03-16T13:15:00"/>
    <d v="2026-03-16T14:54:00"/>
    <d v="2026-03-16T14:54:00"/>
    <s v="NULL"/>
    <s v="Completed"/>
    <x v="368"/>
    <n v="2"/>
    <s v="CSRBB planning | Singapore | Live on ALM Core"/>
    <n v="1.65"/>
    <n v="0"/>
    <n v="1.65"/>
    <n v="0"/>
    <n v="0"/>
    <n v="1.65"/>
    <m/>
    <m/>
    <n v="0"/>
    <n v="0"/>
    <n v="1.65"/>
    <n v="0"/>
    <n v="1.65"/>
    <m/>
    <m/>
    <m/>
    <m/>
    <m/>
    <m/>
    <m/>
    <m/>
    <m/>
    <m/>
    <m/>
    <m/>
    <m/>
  </r>
  <r>
    <s v="KR"/>
    <s v="BEDBKR46097.5583333333"/>
    <m/>
    <s v="bpv-kr valuation exports"/>
    <s v="MCPBEDBKRbpv-kr valuation exports"/>
    <s v="MCPBEDBKR"/>
    <x v="0"/>
    <s v="Completed"/>
    <x v="0"/>
    <x v="1388"/>
    <s v="Y"/>
    <m/>
    <m/>
    <m/>
    <n v="2602"/>
    <s v="BEDB"/>
    <s v="MCP"/>
    <s v="START bpv-kr valuation exports"/>
    <s v="END bpv-kr valuation exports"/>
    <d v="2026-03-16T13:24:00"/>
    <d v="2026-03-16T15:35:00"/>
    <d v="2026-03-16T14:32:00"/>
    <s v="NULL"/>
    <s v="Completed"/>
    <x v="223"/>
    <n v="1"/>
    <s v="bpv-kr valuation exports"/>
    <n v="2.1800000000000002"/>
    <n v="0"/>
    <n v="2.1800000000000002"/>
    <n v="0"/>
    <n v="0"/>
    <n v="2.1800000000000002"/>
    <m/>
    <m/>
    <n v="0"/>
    <n v="0"/>
    <n v="2.1800000000000002"/>
    <n v="0"/>
    <n v="2.1800000000000002"/>
    <m/>
    <m/>
    <m/>
    <m/>
    <m/>
    <m/>
    <m/>
    <m/>
    <m/>
    <m/>
    <m/>
    <m/>
    <m/>
  </r>
  <r>
    <s v="GAP"/>
    <s v="PLDBGAP46097.5659722222"/>
    <m/>
    <s v="gap planning"/>
    <s v="MCPPLDBGAPgap planning"/>
    <s v="MCPPLDBGAP"/>
    <x v="0"/>
    <s v="Failed"/>
    <x v="0"/>
    <x v="1389"/>
    <s v="Y"/>
    <m/>
    <m/>
    <m/>
    <n v="2602"/>
    <s v="PLDB"/>
    <s v="MCP"/>
    <s v="START gap planning"/>
    <s v="NULL"/>
    <d v="2026-03-16T13:35:00"/>
    <d v="2026-03-16T14:20:00"/>
    <d v="2026-03-17T13:49:00"/>
    <s v="Exception Info: Workflow finished with errors. (line: 40)  "/>
    <s v="Failed"/>
    <x v="376"/>
    <n v="3"/>
    <s v="gap planning"/>
    <n v="0.75"/>
    <n v="0.75"/>
    <n v="0"/>
    <n v="12.48"/>
    <n v="13.23"/>
    <n v="13.23"/>
    <m/>
    <m/>
    <n v="0.75"/>
    <n v="12.48"/>
    <n v="0"/>
    <n v="13.23"/>
    <n v="13.23"/>
    <m/>
    <m/>
    <m/>
    <m/>
    <m/>
    <m/>
    <m/>
    <m/>
    <m/>
    <m/>
    <m/>
    <m/>
    <m/>
  </r>
  <r>
    <s v="Load to ARA"/>
    <s v="BEDBLoad to ARA46097.6055555556"/>
    <m/>
    <s v="export to ara"/>
    <s v="MCPBEDBLoad to ARAexport to ara"/>
    <s v="MCPBEDBLoad to ARA"/>
    <x v="0"/>
    <s v="Completed"/>
    <x v="0"/>
    <x v="1390"/>
    <s v="N"/>
    <m/>
    <m/>
    <m/>
    <n v="2602"/>
    <s v="BEDB"/>
    <s v="MCP"/>
    <s v="START export to ara"/>
    <s v="END export to ara"/>
    <d v="2026-03-16T14:32:00"/>
    <d v="2026-03-16T14:32:00"/>
    <s v="NULL"/>
    <s v="NULL"/>
    <s v="Completed"/>
    <x v="377"/>
    <n v="2"/>
    <s v="export to ara"/>
    <n v="0"/>
    <n v="0"/>
    <n v="0"/>
    <n v="0"/>
    <n v="0"/>
    <n v="0"/>
    <m/>
    <m/>
    <n v="0"/>
    <n v="0"/>
    <n v="0"/>
    <n v="0"/>
    <n v="0"/>
    <m/>
    <m/>
    <m/>
    <m/>
    <m/>
    <m/>
    <m/>
    <m/>
    <m/>
    <m/>
    <m/>
    <m/>
    <m/>
  </r>
  <r>
    <s v="ICDB"/>
    <s v="ICDBICDB46097.6208333333"/>
    <m/>
    <s v="CSRBB planning | Hong_Kong | Live on ALM Core"/>
    <s v="MCPICDBICDBCSRBB planning | Hong_Kong | Live on ALM Core"/>
    <s v="MCPICDBICDB"/>
    <x v="0"/>
    <s v="Completed"/>
    <x v="0"/>
    <x v="1391"/>
    <s v="Y"/>
    <m/>
    <m/>
    <m/>
    <n v="2602"/>
    <s v="ICDB"/>
    <s v="MCP"/>
    <s v="START CSRBB planning | Hong_Kong | Live on ALM Core"/>
    <s v="END CSRBB planning | Hong_Kong | Live on ALM Core"/>
    <d v="2026-03-16T14:54:00"/>
    <d v="2026-03-16T16:27:00"/>
    <d v="2026-03-16T16:27:00"/>
    <s v="NULL"/>
    <s v="Completed"/>
    <x v="368"/>
    <n v="2"/>
    <s v="CSRBB planning | Hong_Kong | Live on ALM Core"/>
    <n v="1.55"/>
    <n v="0"/>
    <n v="1.55"/>
    <n v="0"/>
    <n v="0"/>
    <n v="1.55"/>
    <m/>
    <m/>
    <n v="0"/>
    <n v="0"/>
    <n v="1.55"/>
    <n v="0"/>
    <n v="1.55"/>
    <m/>
    <m/>
    <m/>
    <m/>
    <m/>
    <m/>
    <m/>
    <m/>
    <m/>
    <m/>
    <m/>
    <m/>
    <m/>
  </r>
  <r>
    <s v="CSRBB Export"/>
    <s v="BEGTCSRBB Export46097.6416666667"/>
    <m/>
    <s v="CSRBB exports"/>
    <s v="MCPBEGTCSRBB ExportCSRBB exports"/>
    <s v="MCPBEGTCSRBB Export"/>
    <x v="0"/>
    <s v="Completed"/>
    <x v="0"/>
    <x v="1392"/>
    <s v="N"/>
    <m/>
    <m/>
    <m/>
    <n v="2602"/>
    <s v="BEGT"/>
    <s v="MCP"/>
    <s v="START CSRBB exports"/>
    <s v="END CSRBB exports"/>
    <d v="2026-03-16T15:24:00"/>
    <d v="2026-03-16T15:31:00"/>
    <d v="2026-03-16T23:12:00"/>
    <s v="NULL"/>
    <s v="Completed"/>
    <x v="378"/>
    <n v="1"/>
    <s v="CSRBB exports"/>
    <n v="0.12"/>
    <n v="0"/>
    <n v="0.12"/>
    <n v="0"/>
    <n v="0"/>
    <n v="0.12"/>
    <m/>
    <m/>
    <n v="0"/>
    <n v="0"/>
    <n v="0.12"/>
    <n v="0"/>
    <n v="0.12"/>
    <m/>
    <m/>
    <m/>
    <m/>
    <m/>
    <m/>
    <m/>
    <m/>
    <m/>
    <m/>
    <m/>
    <m/>
    <m/>
  </r>
  <r>
    <s v="CSRBB Export"/>
    <s v="NLBTRCSRBB Export46097.6472222222"/>
    <m/>
    <s v="CSRBB exports"/>
    <s v="MCPNLBTRCSRBB ExportCSRBB exports"/>
    <s v="MCPNLBTRCSRBB Export"/>
    <x v="0"/>
    <s v="Completed"/>
    <x v="0"/>
    <x v="1393"/>
    <s v="N"/>
    <m/>
    <m/>
    <m/>
    <n v="2602"/>
    <s v="NLBTR"/>
    <s v="MCP"/>
    <s v="START CSRBB exports"/>
    <s v="END CSRBB exports"/>
    <d v="2026-03-16T15:32:00"/>
    <d v="2026-03-16T15:41:00"/>
    <d v="2026-03-16T23:27:00"/>
    <s v="NULL"/>
    <s v="Completed"/>
    <x v="379"/>
    <n v="1"/>
    <s v="CSRBB exports"/>
    <n v="0.15"/>
    <n v="0"/>
    <n v="0.15"/>
    <n v="0"/>
    <n v="0"/>
    <n v="0.15"/>
    <m/>
    <m/>
    <n v="0"/>
    <n v="0"/>
    <n v="0.15"/>
    <n v="0"/>
    <n v="0.15"/>
    <m/>
    <m/>
    <m/>
    <m/>
    <m/>
    <m/>
    <m/>
    <m/>
    <m/>
    <m/>
    <m/>
    <m/>
    <m/>
  </r>
  <r>
    <s v="Copy DB with Runs"/>
    <s v="ITDBCopy DB with Runs46097.6673611111"/>
    <m/>
    <s v="copy from"/>
    <s v="MCPITDBCopy DB with Runscopy from"/>
    <s v="MCPITDBCopy DB with Runs"/>
    <x v="0"/>
    <s v="Completed"/>
    <x v="0"/>
    <x v="1394"/>
    <s v="N"/>
    <m/>
    <m/>
    <m/>
    <n v="2602"/>
    <s v="ITDB"/>
    <s v="MCP"/>
    <s v="START copy from"/>
    <s v="END copy from"/>
    <d v="2026-03-16T16:01:00"/>
    <d v="2026-03-16T16:15:00"/>
    <d v="2026-03-17T09:30:00"/>
    <s v="NULL"/>
    <s v="Completed"/>
    <x v="380"/>
    <n v="1"/>
    <s v="copy from"/>
    <n v="0.23"/>
    <n v="0"/>
    <n v="0.23"/>
    <n v="0"/>
    <n v="0"/>
    <n v="0.23"/>
    <m/>
    <m/>
    <n v="0"/>
    <n v="0"/>
    <n v="0.23"/>
    <n v="0"/>
    <n v="0.23"/>
    <m/>
    <m/>
    <m/>
    <m/>
    <m/>
    <m/>
    <m/>
    <m/>
    <m/>
    <m/>
    <m/>
    <m/>
    <m/>
  </r>
  <r>
    <s v="ICDB"/>
    <s v="ICDBICDB46097.6854166667"/>
    <m/>
    <s v="CSRBB planning | Sofia | Live on ALM Core"/>
    <s v="MCPICDBICDBCSRBB planning | Sofia | Live on ALM Core"/>
    <s v="MCPICDBICDB"/>
    <x v="0"/>
    <s v="Completed"/>
    <x v="0"/>
    <x v="1395"/>
    <s v="Y"/>
    <m/>
    <m/>
    <m/>
    <n v="2602"/>
    <s v="ICDB"/>
    <s v="MCP"/>
    <s v="START CSRBB planning | Sofia | Live on ALM Core"/>
    <s v="END CSRBB planning | Sofia | Live on ALM Core"/>
    <d v="2026-03-16T16:27:00"/>
    <d v="2026-03-16T17:38:00"/>
    <d v="2026-03-16T17:38:00"/>
    <s v="NULL"/>
    <s v="Completed"/>
    <x v="368"/>
    <n v="2"/>
    <s v="CSRBB planning | Sofia | Live on ALM Core"/>
    <n v="1.18"/>
    <n v="0"/>
    <n v="1.18"/>
    <n v="0"/>
    <n v="0"/>
    <n v="1.18"/>
    <m/>
    <m/>
    <n v="0"/>
    <n v="0"/>
    <n v="1.18"/>
    <n v="0"/>
    <n v="1.18"/>
    <m/>
    <m/>
    <m/>
    <m/>
    <m/>
    <m/>
    <m/>
    <m/>
    <m/>
    <m/>
    <m/>
    <m/>
    <m/>
  </r>
  <r>
    <s v="ICDB"/>
    <s v="ICDBICDB46097.7347222222"/>
    <m/>
    <s v="CSRBB planning | Prague | Live on ALM Core"/>
    <s v="MCPICDBICDBCSRBB planning | Prague | Live on ALM Core"/>
    <s v="MCPICDBICDB"/>
    <x v="0"/>
    <s v="Completed"/>
    <x v="0"/>
    <x v="1396"/>
    <s v="Y"/>
    <m/>
    <m/>
    <m/>
    <n v="2602"/>
    <s v="ICDB"/>
    <s v="MCP"/>
    <s v="START CSRBB planning | Prague | Live on ALM Core"/>
    <s v="END CSRBB planning | Prague | Live on ALM Core"/>
    <d v="2026-03-16T17:38:00"/>
    <d v="2026-03-16T19:09:00"/>
    <d v="2026-03-16T19:10:00"/>
    <s v="NULL"/>
    <s v="Completed"/>
    <x v="368"/>
    <n v="2"/>
    <s v="CSRBB planning | Prague | Live on ALM Core"/>
    <n v="1.52"/>
    <n v="0"/>
    <n v="1.52"/>
    <n v="0"/>
    <n v="0"/>
    <n v="1.52"/>
    <m/>
    <m/>
    <n v="0"/>
    <n v="0"/>
    <n v="1.52"/>
    <n v="0"/>
    <n v="1.52"/>
    <m/>
    <m/>
    <m/>
    <m/>
    <m/>
    <m/>
    <m/>
    <m/>
    <m/>
    <m/>
    <m/>
    <m/>
    <m/>
  </r>
  <r>
    <s v="Import Strategies"/>
    <s v="LUDBImport Strategies46097.7805555556"/>
    <m/>
    <s v="import strategies"/>
    <s v="MCPLUDBImport Strategiesimport strategies"/>
    <s v="MCPLUDBImport Strategies"/>
    <x v="0"/>
    <s v="Stopped"/>
    <x v="0"/>
    <x v="1397"/>
    <s v="Y"/>
    <m/>
    <m/>
    <m/>
    <n v="2602"/>
    <s v="LUDB"/>
    <s v="MCP"/>
    <s v="START import strategies"/>
    <s v="NULL"/>
    <d v="2026-03-16T18:44:00"/>
    <d v="2026-03-16T18:44:00"/>
    <d v="2026-03-17T12:40:00"/>
    <s v="NULL"/>
    <s v="Stopped"/>
    <x v="381"/>
    <n v="1"/>
    <s v="import strategies"/>
    <n v="0"/>
    <n v="0"/>
    <n v="0"/>
    <n v="8.67"/>
    <n v="8.67"/>
    <n v="8.67"/>
    <m/>
    <m/>
    <n v="0"/>
    <n v="8.67"/>
    <n v="0"/>
    <n v="8.67"/>
    <n v="8.67"/>
    <m/>
    <m/>
    <m/>
    <m/>
    <m/>
    <m/>
    <m/>
    <m/>
    <m/>
    <m/>
    <m/>
    <m/>
    <m/>
  </r>
  <r>
    <s v="ICDB"/>
    <s v="ICDBICDB46097.7986111111"/>
    <m/>
    <s v="planning | London | Live on ALM Core"/>
    <s v="MCPICDBICDBplanning | London | Live on ALM Core"/>
    <s v="MCPICDBICDB"/>
    <x v="0"/>
    <s v="Completed"/>
    <x v="0"/>
    <x v="1398"/>
    <s v="Y"/>
    <m/>
    <m/>
    <m/>
    <n v="2602"/>
    <s v="ICDB"/>
    <s v="MCP"/>
    <s v="START planning | London | Live on ALM Core"/>
    <s v="END planning | London | Live on ALM Core"/>
    <d v="2026-03-16T19:10:00"/>
    <d v="2026-03-16T20:19:00"/>
    <d v="2026-03-16T20:19:00"/>
    <s v="NULL"/>
    <s v="Completed"/>
    <x v="368"/>
    <n v="2"/>
    <s v="planning | London | Live on ALM Core"/>
    <n v="1.1499999999999999"/>
    <n v="0"/>
    <n v="1.1499999999999999"/>
    <n v="0"/>
    <n v="0"/>
    <n v="1.1499999999999999"/>
    <m/>
    <m/>
    <n v="0"/>
    <n v="0"/>
    <n v="1.1499999999999999"/>
    <n v="0"/>
    <n v="1.1499999999999999"/>
    <m/>
    <m/>
    <m/>
    <m/>
    <m/>
    <m/>
    <m/>
    <m/>
    <m/>
    <m/>
    <m/>
    <m/>
    <m/>
  </r>
  <r>
    <s v="EC"/>
    <s v="NLRBEC46097.8020833333"/>
    <m/>
    <s v="export to ara ing-ec valuation"/>
    <s v="MCPNLRBECexport to ara ing-ec valuation"/>
    <s v="MCPNLRBEC"/>
    <x v="0"/>
    <s v="Completed"/>
    <x v="0"/>
    <x v="1399"/>
    <s v="Y"/>
    <m/>
    <m/>
    <m/>
    <n v="2602"/>
    <s v="NLRB"/>
    <s v="MCP"/>
    <s v="START export to ara ing-ec valuation"/>
    <s v="END export to ara ing-ec valuation"/>
    <d v="2026-03-16T19:15:00"/>
    <d v="2026-03-16T19:17:00"/>
    <d v="2026-03-16T19:18:00"/>
    <s v="NULL"/>
    <s v="Completed"/>
    <x v="332"/>
    <n v="1"/>
    <s v="export to ara ing-ec valuation"/>
    <n v="0.03"/>
    <n v="0"/>
    <n v="0.03"/>
    <n v="0"/>
    <n v="0"/>
    <n v="0.03"/>
    <m/>
    <m/>
    <n v="0"/>
    <n v="0"/>
    <n v="0.03"/>
    <n v="0"/>
    <n v="0.03"/>
    <m/>
    <m/>
    <m/>
    <m/>
    <m/>
    <m/>
    <m/>
    <m/>
    <m/>
    <m/>
    <m/>
    <m/>
    <m/>
  </r>
  <r>
    <s v="ITS"/>
    <s v="NLRBITS46097.8041666667"/>
    <m/>
    <s v="Light Maintenance ITS planning"/>
    <s v="MCPNLRBITSLight Maintenance ITS planning"/>
    <s v="MCPNLRBITS"/>
    <x v="0"/>
    <s v="Completed"/>
    <x v="0"/>
    <x v="1400"/>
    <s v="Y"/>
    <m/>
    <m/>
    <m/>
    <n v="2602"/>
    <s v="NLRB"/>
    <s v="MCP"/>
    <s v="START Light Maintenance ITS planning"/>
    <s v="END Light Maintenance ITS planning"/>
    <d v="2026-03-16T19:18:00"/>
    <d v="2026-03-16T19:31:00"/>
    <d v="2026-03-16T19:31:00"/>
    <s v="NULL"/>
    <s v="Completed"/>
    <x v="382"/>
    <n v="1"/>
    <s v="Light Maintenance ITS planning"/>
    <n v="0.22"/>
    <n v="0"/>
    <n v="0.22"/>
    <n v="0"/>
    <n v="0"/>
    <n v="0.22"/>
    <m/>
    <m/>
    <n v="0"/>
    <n v="0"/>
    <n v="0.22"/>
    <n v="0"/>
    <n v="0.22"/>
    <m/>
    <m/>
    <m/>
    <m/>
    <m/>
    <m/>
    <m/>
    <m/>
    <m/>
    <m/>
    <m/>
    <m/>
    <m/>
  </r>
  <r>
    <s v="ITS"/>
    <s v="NLRBITS46097.8131944444"/>
    <m/>
    <s v="ITS planning run"/>
    <s v="MCPNLRBITSITS planning run"/>
    <s v="MCPNLRBITS"/>
    <x v="0"/>
    <s v="Completed"/>
    <x v="0"/>
    <x v="1401"/>
    <s v="Y"/>
    <m/>
    <m/>
    <m/>
    <n v="2602"/>
    <s v="NLRB"/>
    <s v="MCP"/>
    <s v="START ITS planning run"/>
    <s v="END ITS planning run"/>
    <d v="2026-03-16T19:31:00"/>
    <d v="2026-03-16T20:15:00"/>
    <d v="2026-03-16T20:16:00"/>
    <s v="NULL"/>
    <s v="Completed"/>
    <x v="382"/>
    <n v="1"/>
    <s v="ITS planning run"/>
    <n v="0.73"/>
    <n v="0"/>
    <n v="0.73"/>
    <n v="0"/>
    <n v="0"/>
    <n v="0.73"/>
    <m/>
    <m/>
    <n v="0"/>
    <n v="0"/>
    <n v="0.73"/>
    <n v="0"/>
    <n v="0.73"/>
    <m/>
    <m/>
    <m/>
    <m/>
    <m/>
    <m/>
    <m/>
    <m/>
    <m/>
    <m/>
    <m/>
    <m/>
    <m/>
  </r>
  <r>
    <s v="GAP"/>
    <s v="NLRBGAP46097.8444444444"/>
    <m/>
    <s v="gap planning"/>
    <s v="MCPNLRBGAPgap planning"/>
    <s v="MCPNLRBGAP"/>
    <x v="0"/>
    <s v="Completed"/>
    <x v="0"/>
    <x v="1402"/>
    <s v="Y"/>
    <m/>
    <m/>
    <m/>
    <n v="2602"/>
    <s v="NLRB"/>
    <s v="MCP"/>
    <s v="START gap planning"/>
    <s v="END gap planning"/>
    <d v="2026-03-16T20:16:00"/>
    <d v="2026-03-16T21:10:00"/>
    <d v="2026-03-16T21:11:00"/>
    <s v="NULL"/>
    <s v="Completed"/>
    <x v="383"/>
    <n v="1"/>
    <s v="gap planning"/>
    <n v="0.9"/>
    <n v="0"/>
    <n v="0.9"/>
    <n v="0"/>
    <n v="0"/>
    <n v="0.9"/>
    <m/>
    <m/>
    <n v="0"/>
    <n v="0"/>
    <n v="0.9"/>
    <n v="0"/>
    <n v="0.9"/>
    <m/>
    <m/>
    <m/>
    <m/>
    <m/>
    <m/>
    <m/>
    <m/>
    <m/>
    <m/>
    <m/>
    <m/>
    <m/>
  </r>
  <r>
    <s v="ICDB"/>
    <s v="ICDBICDB46097.8465277778"/>
    <m/>
    <s v="planning | Singapore | Live on ALM Core"/>
    <s v="MCPICDBICDBplanning | Singapore | Live on ALM Core"/>
    <s v="MCPICDBICDB"/>
    <x v="0"/>
    <s v="Completed"/>
    <x v="0"/>
    <x v="1403"/>
    <s v="Y"/>
    <m/>
    <m/>
    <m/>
    <n v="2602"/>
    <s v="ICDB"/>
    <s v="MCP"/>
    <s v="START planning | Singapore | Live on ALM Core"/>
    <s v="END planning | Singapore | Live on ALM Core"/>
    <d v="2026-03-16T20:19:00"/>
    <d v="2026-03-16T22:03:00"/>
    <d v="2026-03-16T22:03:00"/>
    <s v="NULL"/>
    <s v="Completed"/>
    <x v="368"/>
    <n v="2"/>
    <s v="planning | Singapore | Live on ALM Core"/>
    <n v="1.73"/>
    <n v="0"/>
    <n v="1.73"/>
    <n v="0"/>
    <n v="0"/>
    <n v="1.73"/>
    <m/>
    <m/>
    <n v="0"/>
    <n v="0"/>
    <n v="1.73"/>
    <n v="0"/>
    <n v="1.73"/>
    <m/>
    <m/>
    <m/>
    <m/>
    <m/>
    <m/>
    <m/>
    <m/>
    <m/>
    <m/>
    <m/>
    <m/>
    <m/>
  </r>
  <r>
    <s v="Copy Portfolio"/>
    <s v="NLRBCopy Portfolio46097.8826388889"/>
    <m/>
    <s v="copy PORTM portfolio"/>
    <s v="MCPNLRBCopy Portfoliocopy PORTM portfolio"/>
    <s v="MCPNLRBCopy Portfolio"/>
    <x v="0"/>
    <s v="Completed"/>
    <x v="0"/>
    <x v="1404"/>
    <s v="N"/>
    <m/>
    <m/>
    <m/>
    <n v="2602"/>
    <s v="NLRB"/>
    <s v="MCP"/>
    <s v="START copy PORTM portfolio"/>
    <s v="END copy PORTM portfolio"/>
    <d v="2026-03-16T21:11:00"/>
    <d v="2026-03-16T22:15:00"/>
    <d v="2026-03-16T22:16:00"/>
    <s v="NULL"/>
    <s v="Completed"/>
    <x v="384"/>
    <n v="1"/>
    <s v="copy PORTM portfolio"/>
    <n v="1.07"/>
    <n v="0"/>
    <n v="1.07"/>
    <n v="0"/>
    <n v="0"/>
    <n v="1.07"/>
    <m/>
    <m/>
    <n v="0"/>
    <n v="0"/>
    <n v="1.07"/>
    <n v="0"/>
    <n v="1.07"/>
    <m/>
    <m/>
    <m/>
    <m/>
    <m/>
    <m/>
    <m/>
    <m/>
    <m/>
    <m/>
    <m/>
    <m/>
    <m/>
  </r>
  <r>
    <s v="ICDB"/>
    <s v="ICDBICDB46097.91875"/>
    <m/>
    <s v="planning | Hong_Kong | Live on ALM Core"/>
    <s v="MCPICDBICDBplanning | Hong_Kong | Live on ALM Core"/>
    <s v="MCPICDBICDB"/>
    <x v="0"/>
    <s v="Completed"/>
    <x v="0"/>
    <x v="1405"/>
    <s v="Y"/>
    <m/>
    <m/>
    <m/>
    <n v="2602"/>
    <s v="ICDB"/>
    <s v="MCP"/>
    <s v="START planning | Hong_Kong | Live on ALM Core"/>
    <s v="END planning | Hong_Kong | Live on ALM Core"/>
    <d v="2026-03-16T22:03:00"/>
    <d v="2026-03-16T22:25:00"/>
    <d v="2026-03-16T22:25:00"/>
    <s v="NULL"/>
    <s v="Completed"/>
    <x v="368"/>
    <n v="2"/>
    <s v="planning | Hong_Kong | Live on ALM Core"/>
    <n v="0.37"/>
    <n v="0"/>
    <n v="0.37"/>
    <n v="0"/>
    <n v="0"/>
    <n v="0.37"/>
    <m/>
    <m/>
    <n v="0"/>
    <n v="0"/>
    <n v="0.37"/>
    <n v="0"/>
    <n v="0.37"/>
    <m/>
    <m/>
    <m/>
    <m/>
    <m/>
    <m/>
    <m/>
    <m/>
    <m/>
    <m/>
    <m/>
    <m/>
    <m/>
  </r>
  <r>
    <s v="SLM"/>
    <s v="NLRBSLM46097.9277777778"/>
    <m/>
    <s v="load SLM"/>
    <s v="MCPNLRBSLMload SLM"/>
    <s v="MCPNLRBSLM"/>
    <x v="0"/>
    <s v="Completed"/>
    <x v="0"/>
    <x v="1406"/>
    <s v="Y"/>
    <m/>
    <m/>
    <m/>
    <n v="2602"/>
    <s v="NLRB"/>
    <s v="MCP"/>
    <s v="START load SLM"/>
    <s v="END load SLM"/>
    <d v="2026-03-16T22:16:00"/>
    <d v="2026-03-16T23:04:00"/>
    <d v="2026-03-16T23:04:00"/>
    <s v="NULL"/>
    <s v="Completed"/>
    <x v="385"/>
    <n v="1"/>
    <s v="load SLM"/>
    <n v="0.8"/>
    <n v="0"/>
    <n v="0.8"/>
    <n v="0"/>
    <n v="0"/>
    <n v="0.8"/>
    <m/>
    <m/>
    <n v="0"/>
    <n v="0"/>
    <n v="0.8"/>
    <n v="0"/>
    <n v="0.8"/>
    <m/>
    <m/>
    <m/>
    <m/>
    <m/>
    <m/>
    <m/>
    <m/>
    <m/>
    <m/>
    <m/>
    <m/>
    <m/>
  </r>
  <r>
    <s v="ICDB"/>
    <s v="ICDBICDB46097.9340277778"/>
    <m/>
    <s v="planning | Sofia | Live on ALM Core"/>
    <s v="MCPICDBICDBplanning | Sofia | Live on ALM Core"/>
    <s v="MCPICDBICDB"/>
    <x v="0"/>
    <s v="Completed"/>
    <x v="0"/>
    <x v="1407"/>
    <s v="Y"/>
    <m/>
    <m/>
    <m/>
    <n v="2602"/>
    <s v="ICDB"/>
    <s v="MCP"/>
    <s v="START planning | Sofia | Live on ALM Core"/>
    <s v="END planning | Sofia | Live on ALM Core"/>
    <d v="2026-03-16T22:25:00"/>
    <d v="2026-03-16T22:45:00"/>
    <d v="2026-03-16T22:45:00"/>
    <s v="NULL"/>
    <s v="Completed"/>
    <x v="368"/>
    <n v="2"/>
    <s v="planning | Sofia | Live on ALM Core"/>
    <n v="0.33"/>
    <n v="0"/>
    <n v="0.33"/>
    <n v="0"/>
    <n v="0"/>
    <n v="0.33"/>
    <m/>
    <m/>
    <n v="0"/>
    <n v="0"/>
    <n v="0.33"/>
    <n v="0"/>
    <n v="0.33"/>
    <m/>
    <m/>
    <m/>
    <m/>
    <m/>
    <m/>
    <m/>
    <m/>
    <m/>
    <m/>
    <m/>
    <m/>
    <m/>
  </r>
  <r>
    <s v="ICDB"/>
    <s v="ICDBICDB46097.9479166667"/>
    <m/>
    <s v="planning | Prague | Live on ALM Core"/>
    <s v="MCPICDBICDBplanning | Prague | Live on ALM Core"/>
    <s v="MCPICDBICDB"/>
    <x v="0"/>
    <s v="Completed"/>
    <x v="0"/>
    <x v="1408"/>
    <s v="Y"/>
    <m/>
    <m/>
    <m/>
    <n v="2602"/>
    <s v="ICDB"/>
    <s v="MCP"/>
    <s v="START planning | Prague | Live on ALM Core"/>
    <s v="END planning | Prague | Live on ALM Core"/>
    <d v="2026-03-16T22:45:00"/>
    <d v="2026-03-16T23:12:00"/>
    <d v="2026-03-16T23:12:00"/>
    <s v="NULL"/>
    <s v="Completed"/>
    <x v="368"/>
    <n v="2"/>
    <s v="planning | Prague | Live on ALM Core"/>
    <n v="0.45"/>
    <n v="0"/>
    <n v="0.45"/>
    <n v="0"/>
    <n v="0"/>
    <n v="0.45"/>
    <m/>
    <m/>
    <n v="0"/>
    <n v="0"/>
    <n v="0.45"/>
    <n v="0"/>
    <n v="0.45"/>
    <m/>
    <m/>
    <m/>
    <m/>
    <m/>
    <m/>
    <m/>
    <m/>
    <m/>
    <m/>
    <m/>
    <m/>
    <m/>
  </r>
  <r>
    <s v="SLM"/>
    <s v="NLRBSLM46097.9611111111"/>
    <m/>
    <s v="SLM run"/>
    <s v="MCPNLRBSLMSLM run"/>
    <s v="MCPNLRBSLM"/>
    <x v="0"/>
    <s v="Completed"/>
    <x v="0"/>
    <x v="1409"/>
    <s v="Y"/>
    <m/>
    <m/>
    <m/>
    <n v="2602"/>
    <s v="NLRB"/>
    <s v="MCP"/>
    <s v="START SLM run"/>
    <s v="END SLM run"/>
    <d v="2026-03-16T23:04:00"/>
    <d v="2026-03-16T23:47:00"/>
    <d v="2026-03-17T03:25:00"/>
    <s v="NULL"/>
    <s v="Completed"/>
    <x v="385"/>
    <n v="1"/>
    <s v="SLM run"/>
    <n v="0.72"/>
    <n v="0"/>
    <n v="0.72"/>
    <n v="0"/>
    <n v="0"/>
    <n v="0.72"/>
    <m/>
    <m/>
    <n v="0"/>
    <n v="0"/>
    <n v="0.72"/>
    <n v="0"/>
    <n v="0.72"/>
    <m/>
    <m/>
    <m/>
    <m/>
    <m/>
    <m/>
    <m/>
    <m/>
    <m/>
    <m/>
    <m/>
    <m/>
    <m/>
  </r>
  <r>
    <s v="Planning (NII)"/>
    <s v="BEGTPlanning (NII)46097.9666666667"/>
    <m/>
    <s v="planning run exports"/>
    <s v="MCPBEGTPlanning (NII)planning run exports"/>
    <s v="MCPBEGTPlanning (NII)"/>
    <x v="0"/>
    <s v="Completed"/>
    <x v="0"/>
    <x v="1410"/>
    <s v="Y"/>
    <m/>
    <m/>
    <m/>
    <n v="2602"/>
    <s v="BEGT"/>
    <s v="MCP"/>
    <s v="START planning run exports"/>
    <s v="END planning run exports"/>
    <d v="2026-03-16T23:12:00"/>
    <d v="2026-03-16T23:54:00"/>
    <d v="2026-03-18T14:13:00"/>
    <s v="NULL"/>
    <s v="Completed"/>
    <x v="386"/>
    <n v="8"/>
    <s v="planning run exports"/>
    <n v="0.7"/>
    <n v="0"/>
    <n v="0.7"/>
    <n v="0"/>
    <n v="0"/>
    <n v="0.7"/>
    <m/>
    <m/>
    <n v="0"/>
    <n v="0"/>
    <n v="0.7"/>
    <n v="0"/>
    <n v="0.7"/>
    <m/>
    <m/>
    <m/>
    <m/>
    <m/>
    <m/>
    <m/>
    <m/>
    <m/>
    <m/>
    <m/>
    <m/>
    <m/>
  </r>
  <r>
    <s v="ICDB"/>
    <s v="ICDBICDB46097.9666666667"/>
    <m/>
    <s v="planning | Budapest | Live on ALM Core"/>
    <s v="MCPICDBICDBplanning | Budapest | Live on ALM Core"/>
    <s v="MCPICDBICDB"/>
    <x v="0"/>
    <s v="Completed"/>
    <x v="0"/>
    <x v="1411"/>
    <s v="Y"/>
    <m/>
    <m/>
    <m/>
    <n v="2602"/>
    <s v="ICDB"/>
    <s v="MCP"/>
    <s v="START planning | Budapest | Live on ALM Core"/>
    <s v="END planning | Budapest | Live on ALM Core"/>
    <d v="2026-03-16T23:12:00"/>
    <d v="2026-03-16T23:43:00"/>
    <d v="2026-03-16T23:43:00"/>
    <s v="NULL"/>
    <s v="Completed"/>
    <x v="368"/>
    <n v="2"/>
    <s v="planning | Budapest | Live on ALM Core"/>
    <n v="0.52"/>
    <n v="0"/>
    <n v="0.52"/>
    <n v="0"/>
    <n v="0"/>
    <n v="0.52"/>
    <m/>
    <m/>
    <n v="0"/>
    <n v="0"/>
    <n v="0.52"/>
    <n v="0"/>
    <n v="0.52"/>
    <m/>
    <m/>
    <m/>
    <m/>
    <m/>
    <m/>
    <m/>
    <m/>
    <m/>
    <m/>
    <m/>
    <m/>
    <m/>
  </r>
  <r>
    <s v="Planning (NII)"/>
    <s v="NLBTRPlanning (NII)46097.9770833333"/>
    <m/>
    <s v="planning run01"/>
    <s v="MCPNLBTRPlanning (NII)planning run01"/>
    <s v="MCPNLBTRPlanning (NII)"/>
    <x v="1"/>
    <s v="For Rerun"/>
    <x v="0"/>
    <x v="1412"/>
    <s v="Y"/>
    <m/>
    <m/>
    <m/>
    <n v="2602"/>
    <s v="NLBTR"/>
    <s v="MCP"/>
    <s v="START planning run01"/>
    <s v="END planning run01"/>
    <d v="2026-03-16T23:27:00"/>
    <d v="2026-03-17T13:25:00"/>
    <d v="2026-03-17T13:25:00"/>
    <s v="NULL"/>
    <s v="Completed"/>
    <x v="387"/>
    <n v="4"/>
    <s v="planning run01"/>
    <n v="13.97"/>
    <n v="0"/>
    <n v="13.97"/>
    <n v="0"/>
    <n v="0"/>
    <n v="13.97"/>
    <m/>
    <m/>
    <n v="0"/>
    <n v="0"/>
    <n v="13.97"/>
    <n v="0"/>
    <n v="13.97"/>
    <m/>
    <m/>
    <m/>
    <m/>
    <m/>
    <m/>
    <m/>
    <m/>
    <m/>
    <m/>
    <m/>
    <m/>
    <m/>
  </r>
  <r>
    <s v="ICDB"/>
    <s v="ICDBICDB46097.9881944444"/>
    <m/>
    <s v="planning | Tokyo | Live on ALM Core"/>
    <s v="MCPICDBICDBplanning | Tokyo | Live on ALM Core"/>
    <s v="MCPICDBICDB"/>
    <x v="0"/>
    <s v="Completed"/>
    <x v="0"/>
    <x v="1413"/>
    <s v="Y"/>
    <m/>
    <m/>
    <m/>
    <n v="2602"/>
    <s v="ICDB"/>
    <s v="MCP"/>
    <s v="START planning | Tokyo | Live on ALM Core"/>
    <s v="END planning | Tokyo | Live on ALM Core"/>
    <d v="2026-03-16T23:43:00"/>
    <d v="2026-03-17T00:07:00"/>
    <d v="2026-03-17T00:07:00"/>
    <s v="NULL"/>
    <s v="Completed"/>
    <x v="368"/>
    <n v="2"/>
    <s v="planning | Tokyo | Live on ALM Core"/>
    <n v="0.4"/>
    <n v="0"/>
    <n v="0.4"/>
    <n v="0"/>
    <n v="0"/>
    <n v="0.4"/>
    <m/>
    <m/>
    <n v="0"/>
    <n v="0"/>
    <n v="0.4"/>
    <n v="0"/>
    <n v="0.4"/>
    <m/>
    <m/>
    <m/>
    <m/>
    <m/>
    <m/>
    <m/>
    <m/>
    <m/>
    <m/>
    <m/>
    <m/>
    <m/>
  </r>
  <r>
    <s v="ICDB"/>
    <s v="ICDBICDB46098.0048611111"/>
    <m/>
    <s v="planning | Bratislava | Live on ALM Core"/>
    <s v="MCPICDBICDBplanning | Bratislava | Live on ALM Core"/>
    <s v="MCPICDBICDB"/>
    <x v="0"/>
    <s v="Completed"/>
    <x v="0"/>
    <x v="1414"/>
    <s v="Y"/>
    <m/>
    <m/>
    <m/>
    <n v="2602"/>
    <s v="ICDB"/>
    <s v="MCP"/>
    <s v="START planning | Bratislava | Live on ALM Core"/>
    <s v="END planning | Bratislava | Live on ALM Core"/>
    <d v="2026-03-17T00:07:00"/>
    <d v="2026-03-17T00:27:00"/>
    <d v="2026-03-17T00:27:00"/>
    <s v="NULL"/>
    <s v="Completed"/>
    <x v="368"/>
    <n v="2"/>
    <s v="planning | Bratislava | Live on ALM Core"/>
    <n v="0.33"/>
    <n v="0"/>
    <n v="0.33"/>
    <n v="0"/>
    <n v="0"/>
    <n v="0.33"/>
    <m/>
    <m/>
    <n v="0"/>
    <n v="0"/>
    <n v="0.33"/>
    <n v="0"/>
    <n v="0.33"/>
    <m/>
    <m/>
    <m/>
    <m/>
    <m/>
    <m/>
    <m/>
    <m/>
    <m/>
    <m/>
    <m/>
    <m/>
    <m/>
  </r>
  <r>
    <s v="ICDB"/>
    <s v="ICDBICDB46098.01875"/>
    <m/>
    <s v="planning | Seoul | Live on ALM Core"/>
    <s v="MCPICDBICDBplanning | Seoul | Live on ALM Core"/>
    <s v="MCPICDBICDB"/>
    <x v="0"/>
    <s v="Completed"/>
    <x v="0"/>
    <x v="1415"/>
    <s v="Y"/>
    <m/>
    <m/>
    <m/>
    <n v="2602"/>
    <s v="ICDB"/>
    <s v="MCP"/>
    <s v="START planning | Seoul | Live on ALM Core"/>
    <s v="END planning | Seoul | Live on ALM Core"/>
    <d v="2026-03-17T00:27:00"/>
    <d v="2026-03-17T00:54:00"/>
    <d v="2026-03-17T00:54:00"/>
    <s v="NULL"/>
    <s v="Completed"/>
    <x v="368"/>
    <n v="2"/>
    <s v="planning | Seoul | Live on ALM Core"/>
    <n v="0.45"/>
    <n v="0"/>
    <n v="0.45"/>
    <n v="0"/>
    <n v="0"/>
    <n v="0.45"/>
    <m/>
    <m/>
    <n v="0"/>
    <n v="0"/>
    <n v="0.45"/>
    <n v="0"/>
    <n v="0.45"/>
    <m/>
    <m/>
    <m/>
    <m/>
    <m/>
    <m/>
    <m/>
    <m/>
    <m/>
    <m/>
    <m/>
    <m/>
    <m/>
  </r>
  <r>
    <s v="ICDB"/>
    <s v="ICDBICDB46098.0375"/>
    <m/>
    <s v="planning | Taipei | Live on ALM Core"/>
    <s v="MCPICDBICDBplanning | Taipei | Live on ALM Core"/>
    <s v="MCPICDBICDB"/>
    <x v="0"/>
    <s v="Completed"/>
    <x v="0"/>
    <x v="1416"/>
    <s v="Y"/>
    <m/>
    <m/>
    <m/>
    <n v="2602"/>
    <s v="ICDB"/>
    <s v="MCP"/>
    <s v="START planning | Taipei | Live on ALM Core"/>
    <s v="END planning | Taipei | Live on ALM Core"/>
    <d v="2026-03-17T00:54:00"/>
    <d v="2026-03-17T01:17:00"/>
    <d v="2026-03-17T01:17:00"/>
    <s v="NULL"/>
    <s v="Completed"/>
    <x v="368"/>
    <n v="2"/>
    <s v="planning | Taipei | Live on ALM Core"/>
    <n v="0.38"/>
    <n v="0"/>
    <n v="0.38"/>
    <n v="0"/>
    <n v="0"/>
    <n v="0.38"/>
    <m/>
    <m/>
    <n v="0"/>
    <n v="0"/>
    <n v="0.38"/>
    <n v="0"/>
    <n v="0.38"/>
    <m/>
    <m/>
    <m/>
    <m/>
    <m/>
    <m/>
    <m/>
    <m/>
    <m/>
    <m/>
    <m/>
    <m/>
    <m/>
  </r>
  <r>
    <s v="ICDB"/>
    <s v="ICDBICDB46098.0534722222"/>
    <m/>
    <s v="planning | NLWB_FM_Banking_books | Live on ALM Core"/>
    <s v="MCPICDBICDBplanning | NLWB_FM_Banking_books | Live on ALM Core"/>
    <s v="MCPICDBICDB"/>
    <x v="0"/>
    <s v="Completed"/>
    <x v="0"/>
    <x v="1417"/>
    <s v="Y"/>
    <m/>
    <m/>
    <m/>
    <n v="2602"/>
    <s v="ICDB"/>
    <s v="MCP"/>
    <s v="START planning | NLWB_FM_Banking_books | Live on ALM Core"/>
    <s v="END planning | NLWB_FM_Banking_books | Live on ALM Core"/>
    <d v="2026-03-17T01:17:00"/>
    <d v="2026-03-17T01:55:00"/>
    <d v="2026-03-17T01:55:00"/>
    <s v="NULL"/>
    <s v="Completed"/>
    <x v="368"/>
    <n v="2"/>
    <s v="planning | NLWB_FM_Banking_books | Live on ALM Core"/>
    <n v="0.63"/>
    <n v="0"/>
    <n v="0.63"/>
    <n v="0"/>
    <n v="0"/>
    <n v="0.63"/>
    <m/>
    <m/>
    <n v="0"/>
    <n v="0"/>
    <n v="0.63"/>
    <n v="0"/>
    <n v="0.63"/>
    <m/>
    <m/>
    <m/>
    <m/>
    <m/>
    <m/>
    <m/>
    <m/>
    <m/>
    <m/>
    <m/>
    <m/>
    <m/>
  </r>
  <r>
    <s v="ICDB"/>
    <s v="ICDBICDB46098.0798611111"/>
    <m/>
    <s v="planning | Belgium_FM_banking_book | Live on ALM Core"/>
    <s v="MCPICDBICDBplanning | Belgium_FM_banking_book | Live on ALM Core"/>
    <s v="MCPICDBICDB"/>
    <x v="0"/>
    <s v="Completed"/>
    <x v="0"/>
    <x v="1418"/>
    <s v="Y"/>
    <m/>
    <m/>
    <m/>
    <n v="2602"/>
    <s v="ICDB"/>
    <s v="MCP"/>
    <s v="START planning | Belgium_FM_banking_book | Live on ALM Core"/>
    <s v="END planning | Belgium_FM_banking_book | Live on ALM Core"/>
    <d v="2026-03-17T01:55:00"/>
    <d v="2026-03-17T02:13:00"/>
    <d v="2026-03-17T08:50:00"/>
    <s v="NULL"/>
    <s v="Completed"/>
    <x v="368"/>
    <n v="2"/>
    <s v="planning | Belgium_FM_banking_book | Live on ALM Core"/>
    <n v="0.3"/>
    <n v="0"/>
    <n v="0.3"/>
    <n v="0"/>
    <n v="0"/>
    <n v="0.3"/>
    <m/>
    <m/>
    <n v="0"/>
    <n v="0"/>
    <n v="0.3"/>
    <n v="0"/>
    <n v="0.3"/>
    <m/>
    <m/>
    <m/>
    <m/>
    <m/>
    <m/>
    <m/>
    <m/>
    <m/>
    <m/>
    <m/>
    <m/>
    <m/>
  </r>
  <r>
    <s v="Load to ARA"/>
    <s v="NLRBLoad to ARA46098.1423611111"/>
    <m/>
    <s v="export to ara"/>
    <s v="MCPNLRBLoad to ARAexport to ara"/>
    <s v="MCPNLRBLoad to ARA"/>
    <x v="0"/>
    <s v="Completed"/>
    <x v="0"/>
    <x v="1419"/>
    <s v="N"/>
    <m/>
    <m/>
    <m/>
    <n v="2602"/>
    <s v="NLRB"/>
    <s v="MCP"/>
    <s v="START export to ara"/>
    <s v="END export to ara"/>
    <d v="2026-03-17T03:25:00"/>
    <d v="2026-03-17T03:25:00"/>
    <d v="2026-03-18T10:21:00"/>
    <s v="NULL"/>
    <s v="Completed"/>
    <x v="235"/>
    <n v="4"/>
    <s v="export to ara"/>
    <n v="0"/>
    <n v="0"/>
    <n v="0"/>
    <n v="0"/>
    <n v="0"/>
    <n v="0"/>
    <m/>
    <m/>
    <n v="0"/>
    <n v="0"/>
    <n v="0"/>
    <n v="0"/>
    <n v="0"/>
    <m/>
    <m/>
    <m/>
    <m/>
    <m/>
    <m/>
    <m/>
    <m/>
    <m/>
    <m/>
    <m/>
    <m/>
    <m/>
  </r>
  <r>
    <s v="Valuation (NPV)"/>
    <s v="DEDBValuation (NPV)46098.1743055556"/>
    <m/>
    <s v="portfolio valuation run"/>
    <s v="MCPDEDBValuation (NPV)portfolio valuation run"/>
    <s v="MCPDEDBValuation (NPV)"/>
    <x v="0"/>
    <s v="Completed"/>
    <x v="0"/>
    <x v="1420"/>
    <s v="Y"/>
    <m/>
    <m/>
    <m/>
    <n v="2602"/>
    <s v="DEDB"/>
    <s v="MCP"/>
    <s v="START portfolio valuation run"/>
    <s v="END portfolio valuation run"/>
    <d v="2026-03-17T04:11:00"/>
    <d v="2026-03-17T04:11:00"/>
    <d v="2026-03-17T04:11:00"/>
    <s v="NULL"/>
    <s v="Completed"/>
    <x v="388"/>
    <n v="5"/>
    <s v="portfolio valuation run"/>
    <n v="0"/>
    <n v="0"/>
    <n v="0"/>
    <n v="0"/>
    <n v="0"/>
    <n v="0"/>
    <m/>
    <m/>
    <n v="0"/>
    <n v="0"/>
    <n v="0"/>
    <n v="0"/>
    <n v="0"/>
    <m/>
    <m/>
    <m/>
    <m/>
    <m/>
    <m/>
    <m/>
    <m/>
    <m/>
    <m/>
    <m/>
    <m/>
    <m/>
  </r>
  <r>
    <s v="Valuation (NPV)"/>
    <s v="DEDBValuation (NPV)46098.1743055556"/>
    <m/>
    <s v="export to ara Portfolio Valuation"/>
    <s v="MCPDEDBValuation (NPV)export to ara Portfolio Valuation"/>
    <s v="MCPDEDBValuation (NPV)"/>
    <x v="0"/>
    <s v="Completed"/>
    <x v="0"/>
    <x v="1421"/>
    <s v="Y"/>
    <m/>
    <m/>
    <m/>
    <n v="2602"/>
    <s v="DEDB"/>
    <s v="MCP"/>
    <s v="START export to ara Portfolio Valuation"/>
    <s v="END export to ara Portfolio Valuation"/>
    <d v="2026-03-17T04:11:00"/>
    <d v="2026-03-17T04:13:00"/>
    <d v="2026-03-17T07:00:00"/>
    <s v="NULL"/>
    <s v="Completed"/>
    <x v="388"/>
    <n v="1"/>
    <s v="export to ara Portfolio Valuation"/>
    <n v="0.03"/>
    <n v="0"/>
    <n v="0.03"/>
    <n v="0"/>
    <n v="0"/>
    <n v="0.03"/>
    <m/>
    <m/>
    <n v="0"/>
    <n v="0"/>
    <n v="0.03"/>
    <n v="0"/>
    <n v="0.03"/>
    <m/>
    <m/>
    <m/>
    <m/>
    <m/>
    <m/>
    <m/>
    <m/>
    <m/>
    <m/>
    <m/>
    <m/>
    <m/>
  </r>
  <r>
    <s v="Valuation (NPV)"/>
    <s v="DEDBValuation (NPV)46098.2916666667"/>
    <m/>
    <s v="portfolio valuation run"/>
    <s v="MCPDEDBValuation (NPV)portfolio valuation run"/>
    <s v="MCPDEDBValuation (NPV)"/>
    <x v="0"/>
    <s v="Completed"/>
    <x v="0"/>
    <x v="1422"/>
    <s v="Y"/>
    <m/>
    <m/>
    <m/>
    <n v="2602"/>
    <s v="DEDB"/>
    <s v="MCP"/>
    <s v="START portfolio valuation run"/>
    <s v="END portfolio valuation run"/>
    <d v="2026-03-17T07:00:00"/>
    <d v="2026-03-17T10:27:00"/>
    <d v="2026-03-17T08:52:00"/>
    <s v="NULL"/>
    <s v="Completed"/>
    <x v="59"/>
    <n v="6"/>
    <s v="portfolio valuation run"/>
    <n v="3.45"/>
    <n v="0"/>
    <n v="3.45"/>
    <n v="0"/>
    <n v="0"/>
    <n v="3.45"/>
    <m/>
    <m/>
    <n v="0"/>
    <n v="0"/>
    <n v="3.45"/>
    <n v="0"/>
    <n v="3.45"/>
    <m/>
    <m/>
    <m/>
    <m/>
    <m/>
    <m/>
    <m/>
    <m/>
    <m/>
    <m/>
    <m/>
    <m/>
    <m/>
  </r>
  <r>
    <s v="CSRBB Export"/>
    <s v="ICDBCSRBB Export46098.3680555556"/>
    <m/>
    <s v="CSRBB exports"/>
    <s v="MCPICDBCSRBB ExportCSRBB exports"/>
    <s v="MCPICDBCSRBB Export"/>
    <x v="0"/>
    <s v="Completed"/>
    <x v="0"/>
    <x v="1423"/>
    <s v="N"/>
    <m/>
    <m/>
    <m/>
    <n v="2602"/>
    <s v="ICDB"/>
    <s v="MCP"/>
    <s v="START CSRBB exports"/>
    <s v="END CSRBB exports"/>
    <d v="2026-03-17T08:50:00"/>
    <d v="2026-03-17T09:05:00"/>
    <d v="2026-03-17T10:01:00"/>
    <s v="NULL"/>
    <s v="Completed"/>
    <x v="389"/>
    <n v="2"/>
    <s v="CSRBB exports"/>
    <n v="0.25"/>
    <n v="0"/>
    <n v="0.25"/>
    <n v="0"/>
    <n v="0"/>
    <n v="0.25"/>
    <m/>
    <m/>
    <n v="0"/>
    <n v="0"/>
    <n v="0.25"/>
    <n v="0"/>
    <n v="0.25"/>
    <m/>
    <m/>
    <m/>
    <m/>
    <m/>
    <m/>
    <m/>
    <m/>
    <m/>
    <m/>
    <m/>
    <m/>
    <m/>
  </r>
  <r>
    <s v="CSRBB Export"/>
    <s v="DEDBCSRBB Export46098.3694444444"/>
    <m/>
    <s v="CSRBB exports"/>
    <s v="MCPDEDBCSRBB ExportCSRBB exports"/>
    <s v="MCPDEDBCSRBB Export"/>
    <x v="0"/>
    <s v="Completed"/>
    <x v="0"/>
    <x v="1424"/>
    <s v="N"/>
    <m/>
    <m/>
    <m/>
    <n v="2602"/>
    <s v="DEDB"/>
    <s v="MCP"/>
    <s v="START CSRBB exports"/>
    <s v="END CSRBB exports"/>
    <d v="2026-03-17T08:52:00"/>
    <d v="2026-03-17T08:53:00"/>
    <d v="2026-03-17T10:27:00"/>
    <s v="NULL"/>
    <s v="Completed"/>
    <x v="390"/>
    <n v="1"/>
    <s v="CSRBB exports"/>
    <n v="0.02"/>
    <n v="0.02"/>
    <n v="0"/>
    <n v="1.57"/>
    <n v="1.59"/>
    <n v="1.59"/>
    <m/>
    <m/>
    <n v="0.02"/>
    <n v="1.57"/>
    <n v="0"/>
    <n v="1.59"/>
    <n v="1.59"/>
    <m/>
    <m/>
    <m/>
    <m/>
    <m/>
    <m/>
    <m/>
    <m/>
    <m/>
    <m/>
    <m/>
    <m/>
    <m/>
  </r>
  <r>
    <s v="CSRBB Export"/>
    <s v="ITDBCSRBB Export46098.3958333333"/>
    <m/>
    <s v="CSRBB exports"/>
    <s v="MCPITDBCSRBB ExportCSRBB exports"/>
    <s v="MCPITDBCSRBB Export"/>
    <x v="0"/>
    <s v="Completed"/>
    <x v="0"/>
    <x v="1425"/>
    <s v="N"/>
    <m/>
    <m/>
    <m/>
    <n v="2602"/>
    <s v="ITDB"/>
    <s v="MCP"/>
    <s v="START CSRBB exports"/>
    <s v="END CSRBB exports"/>
    <d v="2026-03-17T09:30:00"/>
    <d v="2026-03-17T09:31:00"/>
    <d v="2026-03-17T10:01:00"/>
    <s v="NULL"/>
    <s v="Completed"/>
    <x v="391"/>
    <n v="1"/>
    <s v="CSRBB exports"/>
    <n v="0.02"/>
    <n v="0"/>
    <n v="0.02"/>
    <n v="0"/>
    <n v="0"/>
    <n v="0.02"/>
    <m/>
    <m/>
    <n v="0"/>
    <n v="0"/>
    <n v="0.02"/>
    <n v="0"/>
    <n v="0.02"/>
    <m/>
    <m/>
    <m/>
    <m/>
    <m/>
    <m/>
    <m/>
    <m/>
    <m/>
    <m/>
    <m/>
    <m/>
    <m/>
  </r>
  <r>
    <s v="ICDB"/>
    <s v="ICDBICDB46098.4173611111"/>
    <m/>
    <s v="Load | Beijing | Other live location"/>
    <s v="MCPICDBICDBLoad | Beijing | Other live location"/>
    <s v="MCPICDBICDB"/>
    <x v="0"/>
    <s v="Completed"/>
    <x v="0"/>
    <x v="1426"/>
    <s v="Y"/>
    <m/>
    <m/>
    <m/>
    <n v="2602"/>
    <s v="ICDB"/>
    <s v="MCP"/>
    <s v="START Load | Beijing | Other live location"/>
    <s v="END Load | Beijing | Other live location"/>
    <d v="2026-03-17T10:01:00"/>
    <d v="2026-03-17T10:20:00"/>
    <d v="2026-03-17T10:20:00"/>
    <s v="NULL"/>
    <s v="Completed"/>
    <x v="392"/>
    <n v="3"/>
    <s v="Load | Beijing | Other live location"/>
    <n v="0.32"/>
    <n v="0"/>
    <n v="0.32"/>
    <n v="0"/>
    <n v="0"/>
    <n v="0.32"/>
    <m/>
    <m/>
    <n v="0"/>
    <n v="0"/>
    <n v="0.32"/>
    <n v="0"/>
    <n v="0.32"/>
    <m/>
    <m/>
    <m/>
    <m/>
    <m/>
    <m/>
    <m/>
    <m/>
    <m/>
    <m/>
    <m/>
    <m/>
    <m/>
  </r>
  <r>
    <s v="CSRBB Planning"/>
    <s v="ITDBCSRBB Planning46098.4173611111"/>
    <m/>
    <s v="import CSRBB strategies"/>
    <s v="MCPITDBCSRBB Planningimport CSRBB strategies"/>
    <s v="MCPITDBCSRBB Planning"/>
    <x v="0"/>
    <s v="Completed"/>
    <x v="0"/>
    <x v="1427"/>
    <s v="Y"/>
    <m/>
    <m/>
    <m/>
    <n v="2602"/>
    <s v="ITDB"/>
    <s v="MCP"/>
    <s v="START import CSRBB strategies"/>
    <s v="END import CSRBB strategies"/>
    <d v="2026-03-17T10:01:00"/>
    <d v="2026-03-17T10:55:00"/>
    <d v="2026-03-17T10:55:00"/>
    <s v="NULL"/>
    <s v="Completed"/>
    <x v="393"/>
    <n v="2"/>
    <s v="import CSRBB strategies"/>
    <n v="0.9"/>
    <n v="0"/>
    <n v="0.9"/>
    <n v="0"/>
    <n v="0"/>
    <n v="0.9"/>
    <m/>
    <m/>
    <n v="0"/>
    <n v="0"/>
    <n v="0.9"/>
    <n v="0"/>
    <n v="0.9"/>
    <m/>
    <m/>
    <m/>
    <m/>
    <m/>
    <m/>
    <m/>
    <m/>
    <m/>
    <m/>
    <m/>
    <m/>
    <m/>
  </r>
  <r>
    <s v="ICDB"/>
    <s v="ICDBICDB46098.4305555556"/>
    <m/>
    <s v="Load | Shanghai | Other live location"/>
    <s v="MCPICDBICDBLoad | Shanghai | Other live location"/>
    <s v="MCPICDBICDB"/>
    <x v="0"/>
    <s v="Completed"/>
    <x v="0"/>
    <x v="1428"/>
    <s v="Y"/>
    <m/>
    <m/>
    <m/>
    <n v="2602"/>
    <s v="ICDB"/>
    <s v="MCP"/>
    <s v="START Load | Shanghai | Other live location"/>
    <s v="END Load | Shanghai | Other live location"/>
    <d v="2026-03-17T10:20:00"/>
    <d v="2026-03-17T10:39:00"/>
    <d v="2026-03-17T10:39:00"/>
    <s v="NULL"/>
    <s v="Completed"/>
    <x v="392"/>
    <n v="2"/>
    <s v="Load | Shanghai | Other live location"/>
    <n v="0.32"/>
    <n v="0"/>
    <n v="0.32"/>
    <n v="0"/>
    <n v="0"/>
    <n v="0.32"/>
    <m/>
    <m/>
    <n v="0"/>
    <n v="0"/>
    <n v="0.32"/>
    <n v="0"/>
    <n v="0.32"/>
    <m/>
    <m/>
    <m/>
    <m/>
    <m/>
    <m/>
    <m/>
    <m/>
    <m/>
    <m/>
    <m/>
    <m/>
    <m/>
  </r>
  <r>
    <s v="Valuation AIC"/>
    <s v="AUDBValuation AIC46098.4347222222"/>
    <m/>
    <s v="load AIC Spreads"/>
    <s v="MCPAUDBValuation AICload AIC Spreads"/>
    <s v="MCPAUDBValuation AIC"/>
    <x v="0"/>
    <s v="Completed"/>
    <x v="0"/>
    <x v="1429"/>
    <s v="Y"/>
    <m/>
    <m/>
    <m/>
    <n v="2602"/>
    <s v="AUDB"/>
    <s v="MCP"/>
    <s v="START load AIC Spreads"/>
    <s v="END load AIC Spreads"/>
    <d v="2026-03-17T10:26:00"/>
    <d v="2026-03-17T10:33:00"/>
    <d v="2026-03-17T10:33:00"/>
    <s v="NULL"/>
    <s v="Completed"/>
    <x v="394"/>
    <n v="1"/>
    <s v="load AIC Spreads"/>
    <n v="0.12"/>
    <n v="0"/>
    <n v="0.12"/>
    <n v="0"/>
    <n v="0"/>
    <n v="0.12"/>
    <m/>
    <m/>
    <n v="0"/>
    <n v="0"/>
    <n v="0.12"/>
    <n v="0"/>
    <n v="0.12"/>
    <m/>
    <m/>
    <m/>
    <m/>
    <m/>
    <m/>
    <m/>
    <m/>
    <m/>
    <m/>
    <m/>
    <m/>
    <m/>
  </r>
  <r>
    <s v="Valuation (NPV)"/>
    <s v="DEDBValuation (NPV)46098.4354166667"/>
    <m/>
    <s v="export to ara"/>
    <s v="MCPDEDBValuation (NPV)export to ara"/>
    <s v="MCPDEDBValuation (NPV)"/>
    <x v="0"/>
    <s v="Completed"/>
    <x v="0"/>
    <x v="1430"/>
    <s v="Y"/>
    <m/>
    <m/>
    <m/>
    <n v="2602"/>
    <s v="DEDB"/>
    <s v="MCP"/>
    <s v="START export to ara"/>
    <s v="END export to ara"/>
    <d v="2026-03-17T10:27:00"/>
    <d v="2026-03-17T10:28:00"/>
    <d v="2026-03-17T10:28:00"/>
    <s v="NULL"/>
    <s v="Completed"/>
    <x v="59"/>
    <n v="6"/>
    <s v="export to ara"/>
    <n v="0.02"/>
    <n v="0"/>
    <n v="0.02"/>
    <n v="0"/>
    <n v="0"/>
    <n v="0.02"/>
    <m/>
    <m/>
    <n v="0"/>
    <n v="0"/>
    <n v="0.02"/>
    <n v="0"/>
    <n v="0.02"/>
    <m/>
    <m/>
    <m/>
    <m/>
    <m/>
    <m/>
    <m/>
    <m/>
    <m/>
    <m/>
    <m/>
    <m/>
    <m/>
  </r>
  <r>
    <s v="Valuation (NPV)"/>
    <s v="DEDBValuation (NPV)46098.4361111111"/>
    <m/>
    <s v="Light Maintenance"/>
    <s v="MCPDEDBValuation (NPV)Light Maintenance"/>
    <s v="MCPDEDBValuation (NPV)"/>
    <x v="0"/>
    <s v="Completed"/>
    <x v="0"/>
    <x v="1431"/>
    <s v="Y"/>
    <m/>
    <m/>
    <m/>
    <n v="2602"/>
    <s v="DEDB"/>
    <s v="MCP"/>
    <s v="START Light Maintenance"/>
    <s v="END Light Maintenance"/>
    <d v="2026-03-17T10:28:00"/>
    <d v="2026-03-17T12:17:00"/>
    <d v="2026-03-17T12:17:00"/>
    <s v="NULL"/>
    <s v="Completed"/>
    <x v="59"/>
    <n v="4"/>
    <s v="Light Maintenance"/>
    <n v="1.82"/>
    <n v="0"/>
    <n v="1.82"/>
    <n v="0"/>
    <n v="0"/>
    <n v="1.82"/>
    <m/>
    <m/>
    <n v="0"/>
    <n v="0"/>
    <n v="1.82"/>
    <n v="0"/>
    <n v="1.82"/>
    <m/>
    <m/>
    <m/>
    <m/>
    <m/>
    <m/>
    <m/>
    <m/>
    <m/>
    <m/>
    <m/>
    <m/>
    <m/>
  </r>
  <r>
    <s v="Valuation AIC"/>
    <s v="AUDBValuation AIC46098.4395833333"/>
    <m/>
    <s v="portfolio valuation AIC"/>
    <s v="MCPAUDBValuation AICportfolio valuation AIC"/>
    <s v="MCPAUDBValuation AIC"/>
    <x v="0"/>
    <s v="Completed"/>
    <x v="0"/>
    <x v="1432"/>
    <s v="Y"/>
    <m/>
    <m/>
    <m/>
    <n v="2602"/>
    <s v="AUDB"/>
    <s v="MCP"/>
    <s v="START portfolio valuation AIC"/>
    <s v="END portfolio valuation AIC"/>
    <d v="2026-03-17T10:33:00"/>
    <d v="2026-03-17T10:54:00"/>
    <d v="2026-03-17T11:48:00"/>
    <s v="NULL"/>
    <s v="Completed"/>
    <x v="394"/>
    <n v="1"/>
    <s v="portfolio valuation AIC"/>
    <n v="0.35"/>
    <n v="0"/>
    <n v="0.35"/>
    <n v="0"/>
    <n v="0"/>
    <n v="0.35"/>
    <m/>
    <m/>
    <n v="0"/>
    <n v="0"/>
    <n v="0.35"/>
    <n v="0"/>
    <n v="0.35"/>
    <m/>
    <m/>
    <m/>
    <m/>
    <m/>
    <m/>
    <m/>
    <m/>
    <m/>
    <m/>
    <m/>
    <m/>
    <m/>
  </r>
  <r>
    <s v="ICDB"/>
    <s v="ICDBICDB46098.44375"/>
    <m/>
    <s v="Load | Manila | Other live location"/>
    <s v="MCPICDBICDBLoad | Manila | Other live location"/>
    <s v="MCPICDBICDB"/>
    <x v="0"/>
    <s v="Completed"/>
    <x v="0"/>
    <x v="1433"/>
    <s v="Y"/>
    <m/>
    <m/>
    <m/>
    <n v="2602"/>
    <s v="ICDB"/>
    <s v="MCP"/>
    <s v="START Load | Manila | Other live location"/>
    <s v="END Load | Manila | Other live location"/>
    <d v="2026-03-17T10:39:00"/>
    <d v="2026-03-17T10:58:00"/>
    <d v="2026-03-17T10:48:00"/>
    <s v="NULL"/>
    <s v="Completed"/>
    <x v="392"/>
    <n v="2"/>
    <s v="Load | Manila | Other live location"/>
    <n v="0.32"/>
    <n v="0"/>
    <n v="0.32"/>
    <n v="0"/>
    <n v="0"/>
    <n v="0.32"/>
    <m/>
    <m/>
    <n v="0"/>
    <n v="0"/>
    <n v="0.32"/>
    <n v="0"/>
    <n v="0.32"/>
    <m/>
    <m/>
    <m/>
    <m/>
    <m/>
    <m/>
    <m/>
    <m/>
    <m/>
    <m/>
    <m/>
    <m/>
    <m/>
  </r>
  <r>
    <s v="ICDB"/>
    <s v="ICDBICDB46098.45"/>
    <m/>
    <s v="export to ara"/>
    <s v="MCPICDBICDBexport to ara"/>
    <s v="MCPICDBICDB"/>
    <x v="0"/>
    <s v="Completed"/>
    <x v="0"/>
    <x v="1434"/>
    <s v="Y"/>
    <m/>
    <m/>
    <m/>
    <n v="2602"/>
    <s v="ICDB"/>
    <s v="MCP"/>
    <s v="START export to ara"/>
    <s v="END export to ara"/>
    <d v="2026-03-17T10:48:00"/>
    <d v="2026-03-17T10:50:00"/>
    <d v="2026-03-17T10:58:00"/>
    <s v="NULL"/>
    <s v="Completed"/>
    <x v="395"/>
    <n v="4"/>
    <s v="export to ara"/>
    <n v="0.03"/>
    <n v="0"/>
    <n v="0.03"/>
    <n v="0"/>
    <n v="0"/>
    <n v="0.03"/>
    <m/>
    <m/>
    <n v="0"/>
    <n v="0"/>
    <n v="0.03"/>
    <n v="0"/>
    <n v="0.03"/>
    <m/>
    <m/>
    <m/>
    <m/>
    <m/>
    <m/>
    <m/>
    <m/>
    <m/>
    <m/>
    <m/>
    <m/>
    <m/>
  </r>
  <r>
    <s v="CSRBB Planning"/>
    <s v="ITDBCSRBB Planning46098.4548611111"/>
    <m/>
    <s v="CSRBB Planning Run"/>
    <s v="MCPITDBCSRBB PlanningCSRBB Planning Run"/>
    <s v="MCPITDBCSRBB Planning"/>
    <x v="0"/>
    <s v="Completed"/>
    <x v="0"/>
    <x v="1435"/>
    <s v="Y"/>
    <m/>
    <m/>
    <m/>
    <n v="2602"/>
    <s v="ITDB"/>
    <s v="MCP"/>
    <s v="START CSRBB Planning Run"/>
    <s v="END CSRBB Planning Run"/>
    <d v="2026-03-17T10:55:00"/>
    <d v="2026-03-17T11:38:00"/>
    <d v="2026-03-17T11:38:00"/>
    <s v="NULL"/>
    <s v="Completed"/>
    <x v="393"/>
    <n v="2"/>
    <s v="CSRBB Planning Run"/>
    <n v="0.72"/>
    <n v="0"/>
    <n v="0.72"/>
    <n v="0"/>
    <n v="0"/>
    <n v="0.72"/>
    <m/>
    <m/>
    <n v="0"/>
    <n v="0"/>
    <n v="0.72"/>
    <n v="0"/>
    <n v="0.72"/>
    <m/>
    <m/>
    <m/>
    <m/>
    <m/>
    <m/>
    <m/>
    <m/>
    <m/>
    <m/>
    <m/>
    <m/>
    <m/>
  </r>
  <r>
    <s v="ICDB"/>
    <s v="ICDBICDB46098.4569444444"/>
    <m/>
    <s v="Portfolio Valuation | Beijing | Other live location"/>
    <s v="MCPICDBICDBPortfolio Valuation | Beijing | Other live location"/>
    <s v="MCPICDBICDB"/>
    <x v="0"/>
    <s v="Completed"/>
    <x v="0"/>
    <x v="1436"/>
    <s v="Y"/>
    <m/>
    <m/>
    <m/>
    <n v="2602"/>
    <s v="ICDB"/>
    <s v="MCP"/>
    <s v="START Portfolio Valuation | Beijing | Other live location"/>
    <s v="END Portfolio Valuation | Beijing | Other live location"/>
    <d v="2026-03-17T10:58:00"/>
    <d v="2026-03-17T11:03:00"/>
    <d v="2026-03-17T11:03:00"/>
    <s v="NULL"/>
    <s v="Completed"/>
    <x v="392"/>
    <n v="2"/>
    <s v="Portfolio Valuation | Beijing | Other live location"/>
    <n v="0.08"/>
    <n v="0"/>
    <n v="0.08"/>
    <n v="0"/>
    <n v="0"/>
    <n v="0.08"/>
    <m/>
    <m/>
    <n v="0"/>
    <n v="0"/>
    <n v="0.08"/>
    <n v="0"/>
    <n v="0.08"/>
    <m/>
    <m/>
    <m/>
    <m/>
    <m/>
    <m/>
    <m/>
    <m/>
    <m/>
    <m/>
    <m/>
    <m/>
    <m/>
  </r>
  <r>
    <s v="ICDB"/>
    <s v="ICDBICDB46098.4604166667"/>
    <m/>
    <s v="Super Light Maintenance"/>
    <s v="MCPICDBICDBSuper Light Maintenance"/>
    <s v="MCPICDBICDB"/>
    <x v="0"/>
    <s v="Completed"/>
    <x v="0"/>
    <x v="1437"/>
    <s v="Y"/>
    <m/>
    <m/>
    <m/>
    <n v="2602"/>
    <s v="ICDB"/>
    <s v="MCP"/>
    <s v="START Super Light Maintenance"/>
    <s v="END Super Light Maintenance"/>
    <d v="2026-03-17T11:03:00"/>
    <d v="2026-03-17T11:09:00"/>
    <d v="2026-03-17T11:09:00"/>
    <s v="NULL"/>
    <s v="Completed"/>
    <x v="392"/>
    <n v="75"/>
    <s v="Super Light Maintenance"/>
    <n v="0.1"/>
    <n v="0"/>
    <n v="0.1"/>
    <n v="0"/>
    <n v="0"/>
    <n v="0.1"/>
    <m/>
    <m/>
    <n v="0"/>
    <n v="0"/>
    <n v="0.1"/>
    <n v="0"/>
    <n v="0.1"/>
    <m/>
    <m/>
    <m/>
    <m/>
    <m/>
    <m/>
    <m/>
    <m/>
    <m/>
    <m/>
    <m/>
    <m/>
    <m/>
  </r>
  <r>
    <s v="ICDB"/>
    <s v="ICDBICDB46098.4645833333"/>
    <m/>
    <s v="Portfolio Valuation | Shanghai | Other live location"/>
    <s v="MCPICDBICDBPortfolio Valuation | Shanghai | Other live location"/>
    <s v="MCPICDBICDB"/>
    <x v="0"/>
    <s v="Completed"/>
    <x v="0"/>
    <x v="1438"/>
    <s v="Y"/>
    <m/>
    <m/>
    <m/>
    <n v="2602"/>
    <s v="ICDB"/>
    <s v="MCP"/>
    <s v="START Portfolio Valuation | Shanghai | Other live location"/>
    <s v="END Portfolio Valuation | Shanghai | Other live location"/>
    <d v="2026-03-17T11:09:00"/>
    <d v="2026-03-17T11:15:00"/>
    <d v="2026-03-17T11:15:00"/>
    <s v="NULL"/>
    <s v="Completed"/>
    <x v="392"/>
    <n v="2"/>
    <s v="Portfolio Valuation | Shanghai | Other live location"/>
    <n v="0.1"/>
    <n v="0"/>
    <n v="0.1"/>
    <n v="0"/>
    <n v="0"/>
    <n v="0.1"/>
    <m/>
    <m/>
    <n v="0"/>
    <n v="0"/>
    <n v="0.1"/>
    <n v="0"/>
    <n v="0.1"/>
    <m/>
    <m/>
    <m/>
    <m/>
    <m/>
    <m/>
    <m/>
    <m/>
    <m/>
    <m/>
    <m/>
    <m/>
    <m/>
  </r>
  <r>
    <s v="ICDB"/>
    <s v="ICDBICDB46098.46875"/>
    <m/>
    <s v="Super Light Maintenance"/>
    <s v="MCPICDBICDBSuper Light Maintenance"/>
    <s v="MCPICDBICDB"/>
    <x v="0"/>
    <s v="Completed"/>
    <x v="0"/>
    <x v="1439"/>
    <s v="Y"/>
    <m/>
    <m/>
    <m/>
    <n v="2602"/>
    <s v="ICDB"/>
    <s v="MCP"/>
    <s v="START Super Light Maintenance"/>
    <s v="END Super Light Maintenance"/>
    <d v="2026-03-17T11:15:00"/>
    <d v="2026-03-17T11:19:00"/>
    <d v="2026-03-17T11:19:00"/>
    <s v="NULL"/>
    <s v="Completed"/>
    <x v="392"/>
    <n v="76"/>
    <s v="Super Light Maintenance"/>
    <n v="7.0000000000000007E-2"/>
    <n v="0"/>
    <n v="7.0000000000000007E-2"/>
    <n v="0"/>
    <n v="0"/>
    <n v="7.0000000000000007E-2"/>
    <m/>
    <m/>
    <n v="0"/>
    <n v="0"/>
    <n v="7.0000000000000007E-2"/>
    <n v="0"/>
    <n v="7.0000000000000007E-2"/>
    <m/>
    <m/>
    <m/>
    <m/>
    <m/>
    <m/>
    <m/>
    <m/>
    <m/>
    <m/>
    <m/>
    <m/>
    <m/>
  </r>
  <r>
    <s v="ICDB"/>
    <s v="ICDBICDB46098.4715277778"/>
    <m/>
    <s v="Portfolio Valuation | Manila | Other live location"/>
    <s v="MCPICDBICDBPortfolio Valuation | Manila | Other live location"/>
    <s v="MCPICDBICDB"/>
    <x v="0"/>
    <s v="Completed"/>
    <x v="0"/>
    <x v="1440"/>
    <s v="Y"/>
    <m/>
    <m/>
    <m/>
    <n v="2602"/>
    <s v="ICDB"/>
    <s v="MCP"/>
    <s v="START Portfolio Valuation | Manila | Other live location"/>
    <s v="END Portfolio Valuation | Manila | Other live location"/>
    <d v="2026-03-17T11:19:00"/>
    <d v="2026-03-17T11:26:00"/>
    <d v="2026-03-17T11:26:00"/>
    <s v="NULL"/>
    <s v="Completed"/>
    <x v="392"/>
    <n v="2"/>
    <s v="Portfolio Valuation | Manila | Other live location"/>
    <n v="0.12"/>
    <n v="0"/>
    <n v="0.12"/>
    <n v="0"/>
    <n v="0"/>
    <n v="0.12"/>
    <m/>
    <m/>
    <n v="0"/>
    <n v="0"/>
    <n v="0.12"/>
    <n v="0"/>
    <n v="0.12"/>
    <m/>
    <m/>
    <m/>
    <m/>
    <m/>
    <m/>
    <m/>
    <m/>
    <m/>
    <m/>
    <m/>
    <m/>
    <m/>
  </r>
  <r>
    <s v="Load Pos"/>
    <s v="DEGTLoad Pos46098.4722222222"/>
    <m/>
    <s v="load"/>
    <s v="MCPDEGTLoad Posload"/>
    <s v="MCPDEGTLoad Pos"/>
    <x v="0"/>
    <s v="Completed"/>
    <x v="0"/>
    <x v="1441"/>
    <s v="Y"/>
    <m/>
    <m/>
    <m/>
    <n v="2602"/>
    <s v="DEGT"/>
    <s v="MCP"/>
    <s v="START load"/>
    <s v="END load"/>
    <d v="2026-03-17T11:20:00"/>
    <d v="2026-03-17T11:52:00"/>
    <d v="2026-03-17T11:52:00"/>
    <s v="NULL"/>
    <s v="Completed"/>
    <x v="22"/>
    <n v="4"/>
    <s v="load"/>
    <n v="0.53"/>
    <n v="0"/>
    <n v="0.53"/>
    <n v="0"/>
    <n v="0"/>
    <n v="0.53"/>
    <m/>
    <m/>
    <n v="0"/>
    <n v="0"/>
    <n v="0.53"/>
    <n v="0"/>
    <n v="0.53"/>
    <m/>
    <m/>
    <m/>
    <m/>
    <m/>
    <m/>
    <m/>
    <m/>
    <m/>
    <m/>
    <m/>
    <m/>
    <m/>
  </r>
  <r>
    <s v="ICDB"/>
    <s v="ICDBICDB46098.4763888889"/>
    <m/>
    <s v="Super Light Maintenance"/>
    <s v="MCPICDBICDBSuper Light Maintenance"/>
    <s v="MCPICDBICDB"/>
    <x v="0"/>
    <s v="Completed"/>
    <x v="0"/>
    <x v="1442"/>
    <s v="Y"/>
    <m/>
    <m/>
    <m/>
    <n v="2602"/>
    <s v="ICDB"/>
    <s v="MCP"/>
    <s v="START Super Light Maintenance"/>
    <s v="END Super Light Maintenance"/>
    <d v="2026-03-17T11:26:00"/>
    <d v="2026-03-17T11:32:00"/>
    <d v="2026-03-17T11:32:00"/>
    <s v="NULL"/>
    <s v="Completed"/>
    <x v="392"/>
    <n v="77"/>
    <s v="Super Light Maintenance"/>
    <n v="0.1"/>
    <n v="0"/>
    <n v="0.1"/>
    <n v="0"/>
    <n v="0"/>
    <n v="0.1"/>
    <m/>
    <m/>
    <n v="0"/>
    <n v="0"/>
    <n v="0.1"/>
    <n v="0"/>
    <n v="0.1"/>
    <m/>
    <m/>
    <m/>
    <m/>
    <m/>
    <m/>
    <m/>
    <m/>
    <m/>
    <m/>
    <m/>
    <m/>
    <m/>
  </r>
  <r>
    <s v="ICDB"/>
    <s v="ICDBICDB46098.4805555556"/>
    <m/>
    <s v="planning | Beijing | Other live location"/>
    <s v="MCPICDBICDBplanning | Beijing | Other live location"/>
    <s v="MCPICDBICDB"/>
    <x v="0"/>
    <s v="Completed"/>
    <x v="0"/>
    <x v="1443"/>
    <s v="Y"/>
    <m/>
    <m/>
    <m/>
    <n v="2602"/>
    <s v="ICDB"/>
    <s v="MCP"/>
    <s v="START planning | Beijing | Other live location"/>
    <s v="END planning | Beijing | Other live location"/>
    <d v="2026-03-17T11:32:00"/>
    <d v="2026-03-17T12:03:00"/>
    <d v="2026-03-17T12:03:00"/>
    <s v="NULL"/>
    <s v="Completed"/>
    <x v="392"/>
    <n v="2"/>
    <s v="planning | Beijing | Other live location"/>
    <n v="0.52"/>
    <n v="0"/>
    <n v="0.52"/>
    <n v="0"/>
    <n v="0"/>
    <n v="0.52"/>
    <m/>
    <m/>
    <n v="0"/>
    <n v="0"/>
    <n v="0.52"/>
    <n v="0"/>
    <n v="0.52"/>
    <m/>
    <m/>
    <m/>
    <m/>
    <m/>
    <m/>
    <m/>
    <m/>
    <m/>
    <m/>
    <m/>
    <m/>
    <m/>
  </r>
  <r>
    <s v="CSRBB Planning"/>
    <s v="ITDBCSRBB Planning46098.4847222222"/>
    <m/>
    <s v="export to ara"/>
    <s v="MCPITDBCSRBB Planningexport to ara"/>
    <s v="MCPITDBCSRBB Planning"/>
    <x v="0"/>
    <s v="Completed"/>
    <x v="0"/>
    <x v="1444"/>
    <s v="Y"/>
    <m/>
    <m/>
    <m/>
    <n v="2602"/>
    <s v="ITDB"/>
    <s v="MCP"/>
    <s v="START export to ara"/>
    <s v="END export to ara"/>
    <d v="2026-03-17T11:38:00"/>
    <d v="2026-03-17T11:38:00"/>
    <d v="2026-03-18T12:46:00"/>
    <s v="NULL"/>
    <s v="Completed"/>
    <x v="393"/>
    <n v="5"/>
    <s v="export to ara"/>
    <n v="0"/>
    <n v="0"/>
    <n v="0"/>
    <n v="0"/>
    <n v="0"/>
    <n v="0"/>
    <m/>
    <m/>
    <n v="0"/>
    <n v="0"/>
    <n v="0"/>
    <n v="0"/>
    <n v="0"/>
    <m/>
    <m/>
    <m/>
    <m/>
    <m/>
    <m/>
    <m/>
    <m/>
    <m/>
    <m/>
    <m/>
    <m/>
    <m/>
  </r>
  <r>
    <s v="Load to ARA"/>
    <s v="AUDBLoad to ARA46098.4916666667"/>
    <m/>
    <s v="export to ara"/>
    <s v="MCPAUDBLoad to ARAexport to ara"/>
    <s v="MCPAUDBLoad to ARA"/>
    <x v="0"/>
    <s v="Completed"/>
    <x v="0"/>
    <x v="1445"/>
    <s v="N"/>
    <m/>
    <m/>
    <m/>
    <n v="2602"/>
    <s v="AUDB"/>
    <s v="MCP"/>
    <s v="START export to ara"/>
    <s v="END export to ara"/>
    <d v="2026-03-17T11:48:00"/>
    <d v="2026-03-17T11:49:00"/>
    <d v="2026-03-17T11:50:00"/>
    <s v="NULL"/>
    <s v="Completed"/>
    <x v="396"/>
    <n v="1"/>
    <s v="export to ara"/>
    <n v="0.02"/>
    <n v="0"/>
    <n v="0.02"/>
    <n v="0"/>
    <n v="0"/>
    <n v="0.02"/>
    <m/>
    <m/>
    <n v="0"/>
    <n v="0"/>
    <n v="0.02"/>
    <n v="0"/>
    <n v="0.02"/>
    <m/>
    <m/>
    <m/>
    <m/>
    <m/>
    <m/>
    <m/>
    <m/>
    <m/>
    <m/>
    <m/>
    <m/>
    <m/>
  </r>
  <r>
    <s v="Copy DB with Runs"/>
    <s v="AUDBCopy DB with Runs46098.4930555556"/>
    <m/>
    <s v="copy from"/>
    <s v="MCPAUDBCopy DB with Runscopy from"/>
    <s v="MCPAUDBCopy DB with Runs"/>
    <x v="0"/>
    <s v="Completed"/>
    <x v="0"/>
    <x v="1446"/>
    <s v="N"/>
    <m/>
    <m/>
    <m/>
    <n v="2602"/>
    <s v="AUDB"/>
    <s v="MCP"/>
    <s v="START copy from"/>
    <s v="END copy from"/>
    <d v="2026-03-17T11:50:00"/>
    <d v="2026-03-17T11:55:00"/>
    <s v="NULL"/>
    <s v="NULL"/>
    <s v="Completed"/>
    <x v="397"/>
    <n v="2"/>
    <s v="copy from"/>
    <n v="0.08"/>
    <n v="0"/>
    <n v="0.08"/>
    <n v="0"/>
    <n v="0"/>
    <n v="0.08"/>
    <m/>
    <m/>
    <n v="0"/>
    <n v="0"/>
    <n v="0.08"/>
    <n v="0"/>
    <n v="0.08"/>
    <m/>
    <m/>
    <m/>
    <m/>
    <m/>
    <m/>
    <m/>
    <m/>
    <m/>
    <m/>
    <m/>
    <m/>
    <m/>
  </r>
  <r>
    <s v="Load Pos"/>
    <s v="DEGTLoad Pos46098.4944444444"/>
    <m/>
    <s v="Stratification"/>
    <s v="MCPDEGTLoad PosStratification"/>
    <s v="MCPDEGTLoad Pos"/>
    <x v="0"/>
    <s v="Completed"/>
    <x v="0"/>
    <x v="1447"/>
    <s v="Y"/>
    <m/>
    <m/>
    <m/>
    <n v="2602"/>
    <s v="DEGT"/>
    <s v="MCP"/>
    <s v="START Stratification"/>
    <s v="END Stratification"/>
    <d v="2026-03-17T11:52:00"/>
    <d v="2026-03-17T11:59:00"/>
    <d v="2026-03-17T11:59:00"/>
    <s v="NULL"/>
    <s v="Completed"/>
    <x v="22"/>
    <n v="3"/>
    <s v="Stratification"/>
    <n v="0.12"/>
    <n v="0"/>
    <n v="0.12"/>
    <n v="0"/>
    <n v="0"/>
    <n v="0.12"/>
    <m/>
    <m/>
    <n v="0"/>
    <n v="0"/>
    <n v="0.12"/>
    <n v="0"/>
    <n v="0.12"/>
    <m/>
    <m/>
    <m/>
    <m/>
    <m/>
    <m/>
    <m/>
    <m/>
    <m/>
    <m/>
    <m/>
    <m/>
    <m/>
  </r>
  <r>
    <s v="Load Pos"/>
    <s v="DEGTLoad Pos46098.4993055556"/>
    <m/>
    <s v="Light Maintenance Load Portfolio"/>
    <s v="MCPDEGTLoad PosLight Maintenance Load Portfolio"/>
    <s v="MCPDEGTLoad Pos"/>
    <x v="0"/>
    <s v="Completed"/>
    <x v="0"/>
    <x v="1448"/>
    <s v="Y"/>
    <m/>
    <m/>
    <m/>
    <n v="2602"/>
    <s v="DEGT"/>
    <s v="MCP"/>
    <s v="START Light Maintenance Load Portfolio"/>
    <s v="END Light Maintenance Load Portfolio"/>
    <d v="2026-03-17T11:59:00"/>
    <d v="2026-03-17T12:45:00"/>
    <d v="2026-03-17T12:45:00"/>
    <s v="NULL"/>
    <s v="Completed"/>
    <x v="22"/>
    <n v="2"/>
    <s v="Light Maintenance Load Portfolio"/>
    <n v="0.77"/>
    <n v="0"/>
    <n v="0.77"/>
    <n v="0"/>
    <n v="0"/>
    <n v="0.77"/>
    <m/>
    <m/>
    <n v="0"/>
    <n v="0"/>
    <n v="0.77"/>
    <n v="0"/>
    <n v="0.77"/>
    <m/>
    <m/>
    <m/>
    <m/>
    <m/>
    <m/>
    <m/>
    <m/>
    <m/>
    <m/>
    <m/>
    <m/>
    <m/>
  </r>
  <r>
    <s v="ICDB"/>
    <s v="ICDBICDB46098.5020833333"/>
    <m/>
    <s v="planning | Shanghai | Other live location"/>
    <s v="MCPICDBICDBplanning | Shanghai | Other live location"/>
    <s v="MCPICDBICDB"/>
    <x v="0"/>
    <s v="Completed"/>
    <x v="0"/>
    <x v="1449"/>
    <s v="Y"/>
    <m/>
    <m/>
    <m/>
    <n v="2602"/>
    <s v="ICDB"/>
    <s v="MCP"/>
    <s v="START planning | Shanghai | Other live location"/>
    <s v="END planning | Shanghai | Other live location"/>
    <d v="2026-03-17T12:03:00"/>
    <d v="2026-03-17T12:22:00"/>
    <d v="2026-03-17T12:22:00"/>
    <s v="NULL"/>
    <s v="Completed"/>
    <x v="392"/>
    <n v="2"/>
    <s v="planning | Shanghai | Other live location"/>
    <n v="0.32"/>
    <n v="0"/>
    <n v="0.32"/>
    <n v="0"/>
    <n v="0"/>
    <n v="0.32"/>
    <m/>
    <m/>
    <n v="0"/>
    <n v="0"/>
    <n v="0.32"/>
    <n v="0"/>
    <n v="0.32"/>
    <m/>
    <m/>
    <m/>
    <m/>
    <m/>
    <m/>
    <m/>
    <m/>
    <m/>
    <m/>
    <m/>
    <m/>
    <m/>
  </r>
  <r>
    <s v="Valuation (NPV)"/>
    <s v="DEDBValuation (NPV)46098.5118055556"/>
    <m/>
    <s v="valuation report exports from ARA"/>
    <s v="MCPDEDBValuation (NPV)valuation report exports from ARA"/>
    <s v="MCPDEDBValuation (NPV)"/>
    <x v="0"/>
    <s v="Completed"/>
    <x v="0"/>
    <x v="1450"/>
    <s v="Y"/>
    <m/>
    <m/>
    <m/>
    <n v="2602"/>
    <s v="DEDB"/>
    <s v="MCP"/>
    <s v="START valuation report exports from ARA"/>
    <s v="END valuation report exports from ARA"/>
    <d v="2026-03-17T12:17:00"/>
    <d v="2026-03-17T12:19:00"/>
    <d v="2026-03-17T12:23:00"/>
    <s v="NULL"/>
    <s v="Completed"/>
    <x v="59"/>
    <n v="2"/>
    <s v="valuation report exports from ARA"/>
    <n v="0.03"/>
    <n v="0"/>
    <n v="0.03"/>
    <n v="0"/>
    <n v="0"/>
    <n v="0.03"/>
    <m/>
    <m/>
    <n v="0"/>
    <n v="0"/>
    <n v="0.03"/>
    <n v="0"/>
    <n v="0.03"/>
    <m/>
    <m/>
    <m/>
    <m/>
    <m/>
    <m/>
    <m/>
    <m/>
    <m/>
    <m/>
    <m/>
    <m/>
    <m/>
  </r>
  <r>
    <s v="ICDB"/>
    <s v="ICDBICDB46098.5152777778"/>
    <m/>
    <s v="planning | Manila | Other live location"/>
    <s v="MCPICDBICDBplanning | Manila | Other live location"/>
    <s v="MCPICDBICDB"/>
    <x v="0"/>
    <s v="Completed"/>
    <x v="0"/>
    <x v="1451"/>
    <s v="Y"/>
    <m/>
    <m/>
    <m/>
    <n v="2602"/>
    <s v="ICDB"/>
    <s v="MCP"/>
    <s v="START planning | Manila | Other live location"/>
    <s v="END planning | Manila | Other live location"/>
    <d v="2026-03-17T12:22:00"/>
    <d v="2026-03-17T12:34:00"/>
    <d v="2026-03-17T12:53:00"/>
    <s v="NULL"/>
    <s v="Completed"/>
    <x v="392"/>
    <n v="2"/>
    <s v="planning | Manila | Other live location"/>
    <n v="0.2"/>
    <n v="0"/>
    <n v="0.2"/>
    <n v="0"/>
    <n v="0"/>
    <n v="0.2"/>
    <m/>
    <m/>
    <n v="0"/>
    <n v="0"/>
    <n v="0.2"/>
    <n v="0"/>
    <n v="0.2"/>
    <m/>
    <m/>
    <m/>
    <m/>
    <m/>
    <m/>
    <m/>
    <m/>
    <m/>
    <m/>
    <m/>
    <m/>
    <m/>
  </r>
  <r>
    <s v="Valuation (NPV)"/>
    <s v="DEDBValuation (NPV)46098.5159722222"/>
    <m/>
    <s v="valuation report QRM Reporter exports"/>
    <s v="MCPDEDBValuation (NPV)valuation report QRM Reporter exports"/>
    <s v="MCPDEDBValuation (NPV)"/>
    <x v="0"/>
    <s v="Completed"/>
    <x v="0"/>
    <x v="1452"/>
    <s v="Y"/>
    <m/>
    <m/>
    <m/>
    <n v="2602"/>
    <s v="DEDB"/>
    <s v="MCP"/>
    <s v="START valuation report QRM Reporter exports"/>
    <s v="END valuation report QRM Reporter exports"/>
    <d v="2026-03-17T12:23:00"/>
    <d v="2026-03-17T12:24:00"/>
    <d v="2026-03-17T12:25:00"/>
    <s v="NULL"/>
    <s v="Completed"/>
    <x v="59"/>
    <n v="2"/>
    <s v="valuation report QRM Reporter exports"/>
    <n v="0.02"/>
    <n v="0"/>
    <n v="0.02"/>
    <n v="0"/>
    <n v="0"/>
    <n v="0.02"/>
    <m/>
    <m/>
    <n v="0"/>
    <n v="0"/>
    <n v="0.02"/>
    <n v="0"/>
    <n v="0.02"/>
    <m/>
    <m/>
    <m/>
    <m/>
    <m/>
    <m/>
    <m/>
    <m/>
    <m/>
    <m/>
    <m/>
    <m/>
    <m/>
  </r>
  <r>
    <s v="KR"/>
    <s v="DEDBKR46098.5173611111"/>
    <m/>
    <s v="Light Maintenance"/>
    <s v="MCPDEDBKRLight Maintenance"/>
    <s v="MCPDEDBKR"/>
    <x v="0"/>
    <s v="Completed"/>
    <x v="0"/>
    <x v="1453"/>
    <s v="Y"/>
    <m/>
    <m/>
    <m/>
    <n v="2602"/>
    <s v="DEDB"/>
    <s v="MCP"/>
    <s v="START Light Maintenance"/>
    <s v="END Light Maintenance"/>
    <d v="2026-03-17T12:25:00"/>
    <d v="2026-03-17T13:50:00"/>
    <d v="2026-03-17T13:50:00"/>
    <s v="NULL"/>
    <s v="Completed"/>
    <x v="130"/>
    <n v="5"/>
    <s v="Light Maintenance"/>
    <n v="1.42"/>
    <n v="0"/>
    <n v="1.42"/>
    <n v="0"/>
    <n v="0"/>
    <n v="1.42"/>
    <m/>
    <m/>
    <n v="0"/>
    <n v="0"/>
    <n v="1.42"/>
    <n v="0"/>
    <n v="1.42"/>
    <m/>
    <m/>
    <m/>
    <m/>
    <m/>
    <m/>
    <m/>
    <m/>
    <m/>
    <m/>
    <m/>
    <m/>
    <m/>
  </r>
  <r>
    <s v="Delete Portfolio"/>
    <s v="LUDBDelete Portfolio46098.5277777778"/>
    <m/>
    <s v="Delete portfolio from"/>
    <s v="MCPLUDBDelete PortfolioDelete portfolio from"/>
    <s v="MCPLUDBDelete Portfolio"/>
    <x v="0"/>
    <s v="Completed"/>
    <x v="0"/>
    <x v="1454"/>
    <s v="Y"/>
    <m/>
    <m/>
    <m/>
    <n v="2602"/>
    <s v="LUDB"/>
    <s v="MCP"/>
    <s v="START Delete portfolio from"/>
    <s v="END Delete portfolio from"/>
    <d v="2026-03-17T12:40:00"/>
    <d v="2026-03-17T12:45:00"/>
    <d v="2026-03-17T12:46:00"/>
    <s v="NULL"/>
    <s v="Completed"/>
    <x v="398"/>
    <n v="2"/>
    <s v="Delete portfolio from"/>
    <n v="0.08"/>
    <n v="0"/>
    <n v="0.08"/>
    <n v="0"/>
    <n v="0"/>
    <n v="0.08"/>
    <m/>
    <m/>
    <n v="0"/>
    <n v="0"/>
    <n v="0.08"/>
    <n v="0"/>
    <n v="0.08"/>
    <m/>
    <m/>
    <m/>
    <m/>
    <m/>
    <m/>
    <m/>
    <m/>
    <m/>
    <m/>
    <m/>
    <m/>
    <m/>
  </r>
  <r>
    <s v="Copy DB with Runs"/>
    <s v="FRDBCopy DB with Runs46098.5277777778"/>
    <m/>
    <s v="copy from"/>
    <s v="MCPFRDBCopy DB with Runscopy from"/>
    <s v="MCPFRDBCopy DB with Runs"/>
    <x v="0"/>
    <s v="Completed"/>
    <x v="0"/>
    <x v="1455"/>
    <s v="N"/>
    <m/>
    <m/>
    <m/>
    <n v="2602"/>
    <s v="FRDB"/>
    <s v="MCP"/>
    <s v="START copy from"/>
    <s v="END copy from"/>
    <d v="2026-03-17T12:40:00"/>
    <d v="2026-03-17T12:44:00"/>
    <s v="NULL"/>
    <s v="NULL"/>
    <s v="Completed"/>
    <x v="399"/>
    <n v="2"/>
    <s v="copy from"/>
    <n v="7.0000000000000007E-2"/>
    <n v="0"/>
    <n v="7.0000000000000007E-2"/>
    <n v="0"/>
    <n v="0"/>
    <n v="7.0000000000000007E-2"/>
    <m/>
    <m/>
    <n v="0"/>
    <n v="0"/>
    <n v="7.0000000000000007E-2"/>
    <n v="0"/>
    <n v="7.0000000000000007E-2"/>
    <m/>
    <m/>
    <m/>
    <m/>
    <m/>
    <m/>
    <m/>
    <m/>
    <m/>
    <m/>
    <m/>
    <m/>
    <m/>
  </r>
  <r>
    <s v="Load Pos"/>
    <s v="DEGTLoad Pos46098.53125"/>
    <m/>
    <s v="Position report OLAP exports"/>
    <s v="MCPDEGTLoad PosPosition report OLAP exports"/>
    <s v="MCPDEGTLoad Pos"/>
    <x v="0"/>
    <s v="Completed"/>
    <x v="0"/>
    <x v="1456"/>
    <s v="Y"/>
    <m/>
    <m/>
    <m/>
    <n v="2602"/>
    <s v="DEGT"/>
    <s v="MCP"/>
    <s v="START Position report OLAP exports"/>
    <s v="END Position report OLAP exports"/>
    <d v="2026-03-17T12:45:00"/>
    <d v="2026-03-17T12:50:00"/>
    <d v="2026-03-17T12:50:00"/>
    <s v="NULL"/>
    <s v="Completed"/>
    <x v="22"/>
    <n v="3"/>
    <s v="Position report OLAP exports"/>
    <n v="0.08"/>
    <n v="0"/>
    <n v="0.08"/>
    <n v="0"/>
    <n v="0"/>
    <n v="0.08"/>
    <m/>
    <m/>
    <n v="0"/>
    <n v="0"/>
    <n v="0.08"/>
    <n v="0"/>
    <n v="0.08"/>
    <m/>
    <m/>
    <m/>
    <m/>
    <m/>
    <m/>
    <m/>
    <m/>
    <m/>
    <m/>
    <m/>
    <m/>
    <m/>
  </r>
  <r>
    <s v="Load Compare MP"/>
    <s v="LUDBLoad Compare MP46098.5319444444"/>
    <m/>
    <s v="load Model parameters"/>
    <s v="MCPLUDBLoad Compare MPload Model parameters"/>
    <s v="MCPLUDBLoad Compare MP"/>
    <x v="0"/>
    <s v="Completed"/>
    <x v="0"/>
    <x v="1457"/>
    <s v="Y"/>
    <m/>
    <m/>
    <m/>
    <n v="2602"/>
    <s v="LUDB"/>
    <s v="MCP"/>
    <s v="START load Model parameters"/>
    <s v="END load Model parameters"/>
    <d v="2026-03-17T12:46:00"/>
    <d v="2026-03-17T12:50:00"/>
    <d v="2026-03-17T12:50:00"/>
    <s v="NULL"/>
    <s v="Completed"/>
    <x v="400"/>
    <n v="3"/>
    <s v="load Model parameters"/>
    <n v="7.0000000000000007E-2"/>
    <n v="0"/>
    <n v="7.0000000000000007E-2"/>
    <n v="0"/>
    <n v="0"/>
    <n v="7.0000000000000007E-2"/>
    <m/>
    <m/>
    <n v="0"/>
    <n v="0"/>
    <n v="7.0000000000000007E-2"/>
    <n v="0"/>
    <n v="7.0000000000000007E-2"/>
    <m/>
    <m/>
    <m/>
    <m/>
    <m/>
    <m/>
    <m/>
    <m/>
    <m/>
    <m/>
    <m/>
    <m/>
    <m/>
  </r>
  <r>
    <s v="Load Compare MP"/>
    <s v="LUDBLoad Compare MP46098.5347222222"/>
    <m/>
    <s v="Model parameters comparison"/>
    <s v="MCPLUDBLoad Compare MPModel parameters comparison"/>
    <s v="MCPLUDBLoad Compare MP"/>
    <x v="0"/>
    <s v="Completed"/>
    <x v="0"/>
    <x v="1458"/>
    <s v="Y"/>
    <m/>
    <m/>
    <m/>
    <n v="2602"/>
    <s v="LUDB"/>
    <s v="MCP"/>
    <s v="START Model parameters comparison"/>
    <s v="END Model parameters comparison"/>
    <d v="2026-03-17T12:50:00"/>
    <d v="2026-03-17T12:50:00"/>
    <d v="2026-03-17T12:51:00"/>
    <s v="NULL"/>
    <s v="Completed"/>
    <x v="400"/>
    <n v="3"/>
    <s v="Model parameters comparison"/>
    <n v="0"/>
    <n v="0"/>
    <n v="0"/>
    <n v="0"/>
    <n v="0"/>
    <n v="0"/>
    <m/>
    <m/>
    <n v="0"/>
    <n v="0"/>
    <n v="0"/>
    <n v="0"/>
    <n v="0"/>
    <m/>
    <m/>
    <m/>
    <m/>
    <m/>
    <m/>
    <m/>
    <m/>
    <m/>
    <m/>
    <m/>
    <m/>
    <m/>
  </r>
  <r>
    <s v="Load Pos"/>
    <s v="DEGTLoad Pos46098.5347222222"/>
    <m/>
    <s v="copy from"/>
    <s v="MCPDEGTLoad Poscopy from"/>
    <s v="MCPDEGTLoad Pos"/>
    <x v="0"/>
    <s v="Completed"/>
    <x v="0"/>
    <x v="1459"/>
    <s v="Y"/>
    <m/>
    <m/>
    <m/>
    <n v="2602"/>
    <s v="DEGT"/>
    <s v="MCP"/>
    <s v="START copy from"/>
    <s v="END copy from"/>
    <d v="2026-03-17T12:50:00"/>
    <d v="2026-03-17T13:09:00"/>
    <d v="2026-03-17T13:10:00"/>
    <s v="NULL"/>
    <s v="Completed"/>
    <x v="22"/>
    <n v="4"/>
    <s v="copy from"/>
    <n v="0.32"/>
    <n v="0"/>
    <n v="0.32"/>
    <n v="0"/>
    <n v="0"/>
    <n v="0.32"/>
    <m/>
    <m/>
    <n v="0"/>
    <n v="0"/>
    <n v="0.32"/>
    <n v="0"/>
    <n v="0.32"/>
    <m/>
    <m/>
    <m/>
    <m/>
    <m/>
    <m/>
    <m/>
    <m/>
    <m/>
    <m/>
    <m/>
    <m/>
    <m/>
  </r>
  <r>
    <s v="Load Compare Spreads"/>
    <s v="LUDBLoad Compare Spreads46098.5354166667"/>
    <m/>
    <s v="load Spreads"/>
    <s v="MCPLUDBLoad Compare Spreadsload Spreads"/>
    <s v="MCPLUDBLoad Compare Spreads"/>
    <x v="0"/>
    <s v="Completed"/>
    <x v="0"/>
    <x v="1460"/>
    <s v="Y"/>
    <m/>
    <m/>
    <m/>
    <n v="2602"/>
    <s v="LUDB"/>
    <s v="MCP"/>
    <s v="START load Spreads"/>
    <s v="END load Spreads"/>
    <d v="2026-03-17T12:51:00"/>
    <d v="2026-03-17T13:00:00"/>
    <d v="2026-03-17T13:00:00"/>
    <s v="NULL"/>
    <s v="Completed"/>
    <x v="401"/>
    <n v="2"/>
    <s v="load Spreads"/>
    <n v="0.15"/>
    <n v="0"/>
    <n v="0.15"/>
    <n v="0"/>
    <n v="0"/>
    <n v="0.15"/>
    <m/>
    <m/>
    <n v="0"/>
    <n v="0"/>
    <n v="0.15"/>
    <n v="0"/>
    <n v="0.15"/>
    <m/>
    <m/>
    <m/>
    <m/>
    <m/>
    <m/>
    <m/>
    <m/>
    <m/>
    <m/>
    <m/>
    <m/>
    <m/>
  </r>
  <r>
    <s v="ICDB"/>
    <s v="ICDBICDB46098.5368055556"/>
    <m/>
    <s v="gap run | London | Live on ALM Core"/>
    <s v="MCPICDBICDBgap run | London | Live on ALM Core"/>
    <s v="MCPICDBICDB"/>
    <x v="0"/>
    <s v="Completed"/>
    <x v="0"/>
    <x v="1461"/>
    <s v="Y"/>
    <m/>
    <m/>
    <m/>
    <n v="2602"/>
    <s v="ICDB"/>
    <s v="MCP"/>
    <s v="START gap run | London | Live on ALM Core"/>
    <s v="END gap run | London | Live on ALM Core"/>
    <d v="2026-03-17T12:53:00"/>
    <d v="2026-03-17T13:16:00"/>
    <d v="2026-03-17T13:16:00"/>
    <s v="NULL"/>
    <s v="Completed"/>
    <x v="402"/>
    <n v="2"/>
    <s v="gap run | London | Live on ALM Core"/>
    <n v="0.38"/>
    <n v="0"/>
    <n v="0.38"/>
    <n v="0"/>
    <n v="0"/>
    <n v="0.38"/>
    <m/>
    <m/>
    <n v="0"/>
    <n v="0"/>
    <n v="0.38"/>
    <n v="0"/>
    <n v="0.38"/>
    <m/>
    <m/>
    <m/>
    <m/>
    <m/>
    <m/>
    <m/>
    <m/>
    <m/>
    <m/>
    <m/>
    <m/>
    <m/>
  </r>
  <r>
    <s v="Load Compare Spreads"/>
    <s v="LUDBLoad Compare Spreads46098.5416666667"/>
    <m/>
    <s v="Spreads comparison"/>
    <s v="MCPLUDBLoad Compare SpreadsSpreads comparison"/>
    <s v="MCPLUDBLoad Compare Spreads"/>
    <x v="0"/>
    <s v="Completed"/>
    <x v="0"/>
    <x v="1462"/>
    <s v="Y"/>
    <m/>
    <m/>
    <m/>
    <n v="2602"/>
    <s v="LUDB"/>
    <s v="MCP"/>
    <s v="START Spreads comparison"/>
    <s v="END Spreads comparison"/>
    <d v="2026-03-17T13:00:00"/>
    <d v="2026-03-17T13:01:00"/>
    <d v="2026-03-17T13:02:00"/>
    <s v="NULL"/>
    <s v="Completed"/>
    <x v="401"/>
    <n v="2"/>
    <s v="Spreads comparison"/>
    <n v="0.02"/>
    <n v="0"/>
    <n v="0.02"/>
    <n v="0"/>
    <n v="0"/>
    <n v="0.02"/>
    <m/>
    <m/>
    <n v="0"/>
    <n v="0"/>
    <n v="0.02"/>
    <n v="0"/>
    <n v="0.02"/>
    <m/>
    <m/>
    <m/>
    <m/>
    <m/>
    <m/>
    <m/>
    <m/>
    <m/>
    <m/>
    <m/>
    <m/>
    <m/>
  </r>
  <r>
    <s v="Load Pos"/>
    <s v="LUDBLoad Pos46098.5430555556"/>
    <m/>
    <s v="load"/>
    <s v="MCPLUDBLoad Posload"/>
    <s v="MCPLUDBLoad Pos"/>
    <x v="0"/>
    <s v="Failed"/>
    <x v="0"/>
    <x v="1463"/>
    <s v="Y"/>
    <m/>
    <m/>
    <m/>
    <n v="2602"/>
    <s v="LUDB"/>
    <s v="MCP"/>
    <s v="START load"/>
    <s v="NULL"/>
    <d v="2026-03-17T13:02:00"/>
    <d v="2026-03-17T13:15:00"/>
    <d v="2026-03-17T13:58:00"/>
    <s v="Exception Info: Execution result: BatchId = -2, ViewName = , Message = A batch 8903with same parameters is still running! (line: 46)  "/>
    <s v="Failed"/>
    <x v="403"/>
    <n v="2"/>
    <s v="load"/>
    <n v="0.22"/>
    <n v="0.22"/>
    <n v="0"/>
    <n v="0.72"/>
    <n v="0.94"/>
    <n v="0.94"/>
    <m/>
    <m/>
    <n v="0.22"/>
    <n v="0.72"/>
    <n v="0"/>
    <n v="0.94"/>
    <n v="0.94"/>
    <m/>
    <m/>
    <m/>
    <m/>
    <m/>
    <m/>
    <m/>
    <m/>
    <m/>
    <m/>
    <m/>
    <m/>
    <m/>
  </r>
  <r>
    <s v="Valuation (NPV)"/>
    <s v="DEGTValuation (NPV)46098.5486111111"/>
    <m/>
    <s v="portfolio valuation run"/>
    <s v="MCPDEGTValuation (NPV)portfolio valuation run"/>
    <s v="MCPDEGTValuation (NPV)"/>
    <x v="0"/>
    <s v="Completed"/>
    <x v="0"/>
    <x v="1464"/>
    <s v="Y"/>
    <m/>
    <m/>
    <m/>
    <n v="2602"/>
    <s v="DEGT"/>
    <s v="MCP"/>
    <s v="START portfolio valuation run"/>
    <s v="END portfolio valuation run"/>
    <d v="2026-03-17T13:10:00"/>
    <d v="2026-03-17T13:38:00"/>
    <d v="2026-03-17T13:38:00"/>
    <s v="NULL"/>
    <s v="Completed"/>
    <x v="24"/>
    <n v="3"/>
    <s v="portfolio valuation run"/>
    <n v="0.47"/>
    <n v="0"/>
    <n v="0.47"/>
    <n v="0"/>
    <n v="0"/>
    <n v="0.47"/>
    <m/>
    <m/>
    <n v="0"/>
    <n v="0"/>
    <n v="0.47"/>
    <n v="0"/>
    <n v="0.47"/>
    <m/>
    <m/>
    <m/>
    <m/>
    <m/>
    <m/>
    <m/>
    <m/>
    <m/>
    <m/>
    <m/>
    <m/>
    <m/>
  </r>
  <r>
    <s v="ICDB"/>
    <s v="ICDBICDB46098.5527777778"/>
    <m/>
    <s v="gap run | Singapore | Live on ALM Core"/>
    <s v="MCPICDBICDBgap run | Singapore | Live on ALM Core"/>
    <s v="MCPICDBICDB"/>
    <x v="0"/>
    <s v="Completed"/>
    <x v="0"/>
    <x v="1465"/>
    <s v="Y"/>
    <m/>
    <m/>
    <m/>
    <n v="2602"/>
    <s v="ICDB"/>
    <s v="MCP"/>
    <s v="START gap run | Singapore | Live on ALM Core"/>
    <s v="END gap run | Singapore | Live on ALM Core"/>
    <d v="2026-03-17T13:16:00"/>
    <d v="2026-03-17T13:44:00"/>
    <d v="2026-03-17T13:44:00"/>
    <s v="NULL"/>
    <s v="Completed"/>
    <x v="402"/>
    <n v="2"/>
    <s v="gap run | Singapore | Live on ALM Core"/>
    <n v="0.47"/>
    <n v="0"/>
    <n v="0.47"/>
    <n v="0"/>
    <n v="0"/>
    <n v="0.47"/>
    <m/>
    <m/>
    <n v="0"/>
    <n v="0"/>
    <n v="0.47"/>
    <n v="0"/>
    <n v="0.47"/>
    <m/>
    <m/>
    <m/>
    <m/>
    <m/>
    <m/>
    <m/>
    <m/>
    <m/>
    <m/>
    <m/>
    <m/>
    <m/>
  </r>
  <r>
    <s v="Planning (NII)"/>
    <s v="NLBTRPlanning (NII)46098.5590277778"/>
    <m/>
    <s v="MDL Processing"/>
    <s v="MCPNLBTRPlanning (NII)MDL Processing"/>
    <s v="MCPNLBTRPlanning (NII)"/>
    <x v="1"/>
    <s v="For Rerun"/>
    <x v="0"/>
    <x v="1466"/>
    <s v="Y"/>
    <m/>
    <m/>
    <m/>
    <n v="2602"/>
    <s v="NLBTR"/>
    <s v="MCP"/>
    <s v="START MDL Processing"/>
    <s v="END MDL Processing"/>
    <d v="2026-03-17T13:25:00"/>
    <d v="2026-03-17T13:36:00"/>
    <d v="2026-03-17T13:36:00"/>
    <s v="NULL"/>
    <s v="Completed"/>
    <x v="387"/>
    <n v="2"/>
    <s v="MDL Processing"/>
    <n v="0.18"/>
    <n v="0.18"/>
    <n v="0"/>
    <n v="0"/>
    <n v="0.18"/>
    <n v="0.18"/>
    <m/>
    <m/>
    <n v="0.18"/>
    <n v="0"/>
    <n v="0"/>
    <n v="0.18"/>
    <n v="0.18"/>
    <m/>
    <m/>
    <m/>
    <m/>
    <m/>
    <m/>
    <m/>
    <m/>
    <m/>
    <m/>
    <m/>
    <m/>
    <m/>
  </r>
  <r>
    <s v="Planning (NII)"/>
    <s v="NLBTRPlanning (NII)46098.5666666667"/>
    <m/>
    <s v="planning run02"/>
    <s v="MCPNLBTRPlanning (NII)planning run02"/>
    <s v="MCPNLBTRPlanning (NII)"/>
    <x v="1"/>
    <s v="For Rerun"/>
    <x v="0"/>
    <x v="1467"/>
    <s v="Y"/>
    <m/>
    <m/>
    <m/>
    <n v="2602"/>
    <s v="NLBTR"/>
    <s v="MCP"/>
    <s v="START planning run02"/>
    <s v="END planning run02"/>
    <d v="2026-03-17T13:36:00"/>
    <d v="2026-03-17T17:41:00"/>
    <d v="2026-03-17T17:41:00"/>
    <s v="NULL"/>
    <s v="Completed"/>
    <x v="387"/>
    <n v="2"/>
    <s v="planning run02"/>
    <n v="4.08"/>
    <n v="4.08"/>
    <n v="0"/>
    <n v="0"/>
    <n v="4.08"/>
    <n v="4.08"/>
    <m/>
    <m/>
    <n v="4.08"/>
    <n v="0"/>
    <n v="0"/>
    <n v="4.08"/>
    <n v="4.08"/>
    <m/>
    <m/>
    <m/>
    <m/>
    <m/>
    <m/>
    <m/>
    <m/>
    <m/>
    <m/>
    <m/>
    <m/>
    <m/>
  </r>
  <r>
    <s v="Valuation (NPV)"/>
    <s v="DEGTValuation (NPV)46098.5680555556"/>
    <m/>
    <s v="export to ara valuation"/>
    <s v="MCPDEGTValuation (NPV)export to ara valuation"/>
    <s v="MCPDEGTValuation (NPV)"/>
    <x v="0"/>
    <s v="Completed"/>
    <x v="0"/>
    <x v="1468"/>
    <s v="Y"/>
    <m/>
    <m/>
    <m/>
    <n v="2602"/>
    <s v="DEGT"/>
    <s v="MCP"/>
    <s v="START export to ara valuation"/>
    <s v="END export to ara valuation"/>
    <d v="2026-03-17T13:38:00"/>
    <d v="2026-03-17T13:40:00"/>
    <d v="2026-03-17T13:40:00"/>
    <s v="NULL"/>
    <s v="Completed"/>
    <x v="24"/>
    <n v="2"/>
    <s v="export to ara valuation"/>
    <n v="0.03"/>
    <n v="0"/>
    <n v="0.03"/>
    <n v="0"/>
    <n v="0"/>
    <n v="0.03"/>
    <m/>
    <m/>
    <n v="0"/>
    <n v="0"/>
    <n v="0.03"/>
    <n v="0"/>
    <n v="0.03"/>
    <m/>
    <m/>
    <m/>
    <m/>
    <m/>
    <m/>
    <m/>
    <m/>
    <m/>
    <m/>
    <m/>
    <m/>
    <m/>
  </r>
  <r>
    <s v="Valuation (NPV)"/>
    <s v="DEGTValuation (NPV)46098.5694444444"/>
    <m/>
    <s v="Light Maintenance valuation"/>
    <s v="MCPDEGTValuation (NPV)Light Maintenance valuation"/>
    <s v="MCPDEGTValuation (NPV)"/>
    <x v="0"/>
    <s v="Completed"/>
    <x v="0"/>
    <x v="1469"/>
    <s v="Y"/>
    <m/>
    <m/>
    <m/>
    <n v="2602"/>
    <s v="DEGT"/>
    <s v="MCP"/>
    <s v="START Light Maintenance valuation"/>
    <s v="END Light Maintenance valuation"/>
    <d v="2026-03-17T13:40:00"/>
    <d v="2026-03-17T13:45:00"/>
    <d v="2026-03-17T13:46:00"/>
    <s v="NULL"/>
    <s v="Completed"/>
    <x v="24"/>
    <n v="2"/>
    <s v="Light Maintenance valuation"/>
    <n v="0.08"/>
    <n v="0"/>
    <n v="0.08"/>
    <n v="0"/>
    <n v="0"/>
    <n v="0.08"/>
    <m/>
    <m/>
    <n v="0"/>
    <n v="0"/>
    <n v="0.08"/>
    <n v="0"/>
    <n v="0.08"/>
    <m/>
    <m/>
    <m/>
    <m/>
    <m/>
    <m/>
    <m/>
    <m/>
    <m/>
    <m/>
    <m/>
    <m/>
    <m/>
  </r>
  <r>
    <s v="ICDB"/>
    <s v="ICDBICDB46098.5722222222"/>
    <m/>
    <s v="gap run | Hong_Kong | Live on ALM Core"/>
    <s v="MCPICDBICDBgap run | Hong_Kong | Live on ALM Core"/>
    <s v="MCPICDBICDB"/>
    <x v="0"/>
    <s v="Completed"/>
    <x v="0"/>
    <x v="1470"/>
    <s v="Y"/>
    <m/>
    <m/>
    <m/>
    <n v="2602"/>
    <s v="ICDB"/>
    <s v="MCP"/>
    <s v="START gap run | Hong_Kong | Live on ALM Core"/>
    <s v="END gap run | Hong_Kong | Live on ALM Core"/>
    <d v="2026-03-17T13:44:00"/>
    <d v="2026-03-17T13:58:00"/>
    <d v="2026-03-17T13:58:00"/>
    <s v="NULL"/>
    <s v="Completed"/>
    <x v="402"/>
    <n v="2"/>
    <s v="gap run | Hong_Kong | Live on ALM Core"/>
    <n v="0.23"/>
    <n v="0"/>
    <n v="0.23"/>
    <n v="0"/>
    <n v="0"/>
    <n v="0.23"/>
    <m/>
    <m/>
    <n v="0"/>
    <n v="0"/>
    <n v="0.23"/>
    <n v="0"/>
    <n v="0.23"/>
    <m/>
    <m/>
    <m/>
    <m/>
    <m/>
    <m/>
    <m/>
    <m/>
    <m/>
    <m/>
    <m/>
    <m/>
    <m/>
  </r>
  <r>
    <s v="Import Strategies"/>
    <s v="DEGTImport Strategies46098.5736111111"/>
    <m/>
    <s v="import strategies"/>
    <s v="MCPDEGTImport Strategiesimport strategies"/>
    <s v="MCPDEGTImport Strategies"/>
    <x v="0"/>
    <s v="Completed"/>
    <x v="0"/>
    <x v="1471"/>
    <s v="Y"/>
    <m/>
    <m/>
    <m/>
    <n v="2602"/>
    <s v="DEGT"/>
    <s v="MCP"/>
    <s v="START import strategies"/>
    <s v="END import strategies"/>
    <d v="2026-03-17T13:46:00"/>
    <d v="2026-03-17T14:06:00"/>
    <d v="2026-03-17T14:07:00"/>
    <s v="NULL"/>
    <s v="Completed"/>
    <x v="37"/>
    <n v="3"/>
    <s v="import strategies"/>
    <n v="0.33"/>
    <n v="0"/>
    <n v="0.33"/>
    <n v="0"/>
    <n v="0"/>
    <n v="0.33"/>
    <m/>
    <m/>
    <n v="0"/>
    <n v="0"/>
    <n v="0.33"/>
    <n v="0"/>
    <n v="0.33"/>
    <m/>
    <m/>
    <m/>
    <m/>
    <m/>
    <m/>
    <m/>
    <m/>
    <m/>
    <m/>
    <m/>
    <m/>
    <m/>
  </r>
  <r>
    <s v="NII SOT"/>
    <s v="PLDBNII SOT46098.5756944444"/>
    <m/>
    <s v="gap planning"/>
    <s v="MCPPLDBNII SOTgap planning"/>
    <s v="MCPPLDBNII SOT"/>
    <x v="0"/>
    <s v="Completed"/>
    <x v="0"/>
    <x v="1472"/>
    <s v="Y"/>
    <m/>
    <m/>
    <m/>
    <n v="2602"/>
    <s v="PLDB"/>
    <s v="MCP"/>
    <s v="START gap planning"/>
    <s v="END gap planning"/>
    <d v="2026-03-17T13:49:00"/>
    <d v="2026-03-17T13:49:00"/>
    <s v="NULL"/>
    <s v="NULL"/>
    <s v="Completed"/>
    <x v="404"/>
    <n v="4"/>
    <s v="gap planning"/>
    <n v="0"/>
    <n v="0"/>
    <n v="0"/>
    <n v="0"/>
    <n v="0"/>
    <n v="0"/>
    <m/>
    <m/>
    <n v="0"/>
    <n v="0"/>
    <n v="0"/>
    <n v="0"/>
    <n v="0"/>
    <m/>
    <m/>
    <m/>
    <m/>
    <m/>
    <m/>
    <m/>
    <m/>
    <m/>
    <m/>
    <m/>
    <m/>
    <m/>
  </r>
  <r>
    <s v="KR"/>
    <s v="DEDBKR46098.5763888889"/>
    <m/>
    <s v="bpv-kr valuation"/>
    <s v="MCPDEDBKRbpv-kr valuation"/>
    <s v="MCPDEDBKR"/>
    <x v="0"/>
    <s v="Completed"/>
    <x v="0"/>
    <x v="1473"/>
    <s v="Y"/>
    <m/>
    <m/>
    <m/>
    <n v="2602"/>
    <s v="DEDB"/>
    <s v="MCP"/>
    <s v="START bpv-kr valuation"/>
    <s v="END bpv-kr valuation"/>
    <d v="2026-03-17T13:50:00"/>
    <d v="2026-03-17T18:42:00"/>
    <d v="2026-03-17T18:42:00"/>
    <s v="NULL"/>
    <s v="Completed"/>
    <x v="130"/>
    <n v="2"/>
    <s v="bpv-kr valuation"/>
    <n v="4.87"/>
    <n v="0"/>
    <n v="4.87"/>
    <n v="0"/>
    <n v="0"/>
    <n v="4.87"/>
    <m/>
    <m/>
    <n v="0"/>
    <n v="0"/>
    <n v="4.87"/>
    <n v="0"/>
    <n v="4.87"/>
    <m/>
    <m/>
    <m/>
    <m/>
    <m/>
    <m/>
    <m/>
    <m/>
    <m/>
    <m/>
    <m/>
    <m/>
    <m/>
  </r>
  <r>
    <s v="ICDB"/>
    <s v="ICDBICDB46098.5819444444"/>
    <m/>
    <s v="gap run | Sofia | Live on ALM Core"/>
    <s v="MCPICDBICDBgap run | Sofia | Live on ALM Core"/>
    <s v="MCPICDBICDB"/>
    <x v="0"/>
    <s v="Completed"/>
    <x v="0"/>
    <x v="1474"/>
    <s v="Y"/>
    <m/>
    <m/>
    <m/>
    <n v="2602"/>
    <s v="ICDB"/>
    <s v="MCP"/>
    <s v="START gap run | Sofia | Live on ALM Core"/>
    <s v="END gap run | Sofia | Live on ALM Core"/>
    <d v="2026-03-17T13:58:00"/>
    <d v="2026-03-17T14:08:00"/>
    <d v="2026-03-17T14:08:00"/>
    <s v="NULL"/>
    <s v="Completed"/>
    <x v="402"/>
    <n v="2"/>
    <s v="gap run | Sofia | Live on ALM Core"/>
    <n v="0.17"/>
    <n v="0"/>
    <n v="0.17"/>
    <n v="0"/>
    <n v="0"/>
    <n v="0.17"/>
    <m/>
    <m/>
    <n v="0"/>
    <n v="0"/>
    <n v="0.17"/>
    <n v="0"/>
    <n v="0.17"/>
    <m/>
    <m/>
    <m/>
    <m/>
    <m/>
    <m/>
    <m/>
    <m/>
    <m/>
    <m/>
    <m/>
    <m/>
    <m/>
  </r>
  <r>
    <s v="Load Pos"/>
    <s v="LUDBLoad Pos46098.5819444444"/>
    <m/>
    <s v="load"/>
    <s v="MCPLUDBLoad Posload"/>
    <s v="MCPLUDBLoad Pos"/>
    <x v="0"/>
    <s v="Completed"/>
    <x v="0"/>
    <x v="1475"/>
    <s v="Y"/>
    <m/>
    <m/>
    <m/>
    <n v="2602"/>
    <s v="LUDB"/>
    <s v="MCP"/>
    <s v="START load"/>
    <s v="END load"/>
    <d v="2026-03-17T13:58:00"/>
    <d v="2026-03-17T14:03:00"/>
    <d v="2026-03-17T14:03:00"/>
    <s v="NULL"/>
    <s v="Completed"/>
    <x v="405"/>
    <n v="3"/>
    <s v="load"/>
    <n v="0.08"/>
    <n v="0"/>
    <n v="0.08"/>
    <n v="0"/>
    <n v="0"/>
    <n v="0.08"/>
    <m/>
    <m/>
    <n v="0"/>
    <n v="0"/>
    <n v="0.08"/>
    <n v="0"/>
    <n v="0.08"/>
    <m/>
    <m/>
    <m/>
    <m/>
    <m/>
    <m/>
    <m/>
    <m/>
    <m/>
    <m/>
    <m/>
    <m/>
    <m/>
  </r>
  <r>
    <s v="Load Pos"/>
    <s v="LUDBLoad Pos46098.5854166667"/>
    <m/>
    <s v="Stratification"/>
    <s v="MCPLUDBLoad PosStratification"/>
    <s v="MCPLUDBLoad Pos"/>
    <x v="0"/>
    <s v="Completed"/>
    <x v="0"/>
    <x v="1476"/>
    <s v="Y"/>
    <m/>
    <m/>
    <m/>
    <n v="2602"/>
    <s v="LUDB"/>
    <s v="MCP"/>
    <s v="START Stratification"/>
    <s v="END Stratification"/>
    <d v="2026-03-17T14:03:00"/>
    <d v="2026-03-17T14:09:00"/>
    <d v="2026-03-17T14:09:00"/>
    <s v="NULL"/>
    <s v="Completed"/>
    <x v="405"/>
    <n v="2"/>
    <s v="Stratification"/>
    <n v="0.1"/>
    <n v="0"/>
    <n v="0.1"/>
    <n v="0"/>
    <n v="0"/>
    <n v="0.1"/>
    <m/>
    <m/>
    <n v="0"/>
    <n v="0"/>
    <n v="0.1"/>
    <n v="0"/>
    <n v="0.1"/>
    <m/>
    <m/>
    <m/>
    <m/>
    <m/>
    <m/>
    <m/>
    <m/>
    <m/>
    <m/>
    <m/>
    <m/>
    <m/>
  </r>
  <r>
    <s v="Planning (NII)"/>
    <s v="DEGTPlanning (NII)46098.5881944444"/>
    <m/>
    <s v="planning run01"/>
    <s v="MCPDEGTPlanning (NII)planning run01"/>
    <s v="MCPDEGTPlanning (NII)"/>
    <x v="1"/>
    <s v="For Rerun"/>
    <x v="0"/>
    <x v="1477"/>
    <s v="Y"/>
    <m/>
    <m/>
    <m/>
    <n v="2602"/>
    <s v="DEGT"/>
    <s v="MCP"/>
    <s v="START planning run01"/>
    <s v="END planning run01"/>
    <d v="2026-03-17T14:07:00"/>
    <d v="2026-03-17T17:42:00"/>
    <d v="2026-03-17T17:42:00"/>
    <s v="NULL"/>
    <s v="Completed"/>
    <x v="38"/>
    <n v="3"/>
    <s v="planning run01"/>
    <n v="3.58"/>
    <n v="0"/>
    <n v="3.58"/>
    <n v="0"/>
    <n v="0"/>
    <n v="3.58"/>
    <m/>
    <m/>
    <n v="0"/>
    <n v="0"/>
    <n v="3.58"/>
    <n v="0"/>
    <n v="3.58"/>
    <m/>
    <m/>
    <m/>
    <m/>
    <m/>
    <m/>
    <m/>
    <m/>
    <m/>
    <m/>
    <m/>
    <m/>
    <m/>
  </r>
  <r>
    <s v="ICDB"/>
    <s v="ICDBICDB46098.5888888889"/>
    <m/>
    <s v="gap run | Prague | Live on ALM Core"/>
    <s v="MCPICDBICDBgap run | Prague | Live on ALM Core"/>
    <s v="MCPICDBICDB"/>
    <x v="0"/>
    <s v="Completed"/>
    <x v="0"/>
    <x v="1478"/>
    <s v="Y"/>
    <m/>
    <m/>
    <m/>
    <n v="2602"/>
    <s v="ICDB"/>
    <s v="MCP"/>
    <s v="START gap run | Prague | Live on ALM Core"/>
    <s v="END gap run | Prague | Live on ALM Core"/>
    <d v="2026-03-17T14:08:00"/>
    <d v="2026-03-17T14:27:00"/>
    <d v="2026-03-17T14:27:00"/>
    <s v="NULL"/>
    <s v="Completed"/>
    <x v="402"/>
    <n v="2"/>
    <s v="gap run | Prague | Live on ALM Core"/>
    <n v="0.32"/>
    <n v="0"/>
    <n v="0.32"/>
    <n v="0"/>
    <n v="0"/>
    <n v="0.32"/>
    <m/>
    <m/>
    <n v="0"/>
    <n v="0"/>
    <n v="0.32"/>
    <n v="0"/>
    <n v="0.32"/>
    <m/>
    <m/>
    <m/>
    <m/>
    <m/>
    <m/>
    <m/>
    <m/>
    <m/>
    <m/>
    <m/>
    <m/>
    <m/>
  </r>
  <r>
    <s v="Load Pos"/>
    <s v="LUDBLoad Pos46098.5895833333"/>
    <m/>
    <s v="Position report OLAP exports"/>
    <s v="MCPLUDBLoad PosPosition report OLAP exports"/>
    <s v="MCPLUDBLoad Pos"/>
    <x v="0"/>
    <s v="Completed"/>
    <x v="0"/>
    <x v="1479"/>
    <s v="Y"/>
    <m/>
    <m/>
    <m/>
    <n v="2602"/>
    <s v="LUDB"/>
    <s v="MCP"/>
    <s v="START Position report OLAP exports"/>
    <s v="END Position report OLAP exports"/>
    <d v="2026-03-17T14:09:00"/>
    <d v="2026-03-17T14:21:00"/>
    <d v="2026-03-17T14:21:00"/>
    <s v="NULL"/>
    <s v="Completed"/>
    <x v="405"/>
    <n v="2"/>
    <s v="Position report OLAP exports"/>
    <n v="0.2"/>
    <n v="0"/>
    <n v="0.2"/>
    <n v="0"/>
    <n v="0"/>
    <n v="0.2"/>
    <m/>
    <m/>
    <n v="0"/>
    <n v="0"/>
    <n v="0.2"/>
    <n v="0"/>
    <n v="0.2"/>
    <m/>
    <m/>
    <m/>
    <m/>
    <m/>
    <m/>
    <m/>
    <m/>
    <m/>
    <m/>
    <m/>
    <m/>
    <m/>
  </r>
  <r>
    <s v="Load Pos"/>
    <s v="LUDBLoad Pos46098.5979166667"/>
    <m/>
    <s v="copy from"/>
    <s v="MCPLUDBLoad Poscopy from"/>
    <s v="MCPLUDBLoad Pos"/>
    <x v="0"/>
    <s v="Completed"/>
    <x v="0"/>
    <x v="1480"/>
    <s v="Y"/>
    <m/>
    <m/>
    <m/>
    <n v="2602"/>
    <s v="LUDB"/>
    <s v="MCP"/>
    <s v="START copy from"/>
    <s v="END copy from"/>
    <d v="2026-03-17T14:21:00"/>
    <d v="2026-03-17T14:22:00"/>
    <d v="2026-03-17T14:23:00"/>
    <s v="NULL"/>
    <s v="Completed"/>
    <x v="405"/>
    <n v="1"/>
    <s v="copy from"/>
    <n v="0.02"/>
    <n v="0"/>
    <n v="0.02"/>
    <n v="0"/>
    <n v="0"/>
    <n v="0.02"/>
    <m/>
    <m/>
    <n v="0"/>
    <n v="0"/>
    <n v="0.02"/>
    <n v="0"/>
    <n v="0.02"/>
    <m/>
    <m/>
    <m/>
    <m/>
    <m/>
    <m/>
    <m/>
    <m/>
    <m/>
    <m/>
    <m/>
    <m/>
    <m/>
  </r>
  <r>
    <s v="Load to ARA"/>
    <s v="LUDBLoad to ARA46098.5993055556"/>
    <m/>
    <s v="export to ara ACC"/>
    <s v="MCPLUDBLoad to ARAexport to ara ACC"/>
    <s v="MCPLUDBLoad to ARA"/>
    <x v="0"/>
    <s v="Completed"/>
    <x v="0"/>
    <x v="1481"/>
    <s v="N"/>
    <m/>
    <m/>
    <m/>
    <n v="2602"/>
    <s v="LUDB"/>
    <s v="MCP"/>
    <s v="START export to ara ACC"/>
    <s v="END export to ara ACC"/>
    <d v="2026-03-17T14:23:00"/>
    <d v="2026-03-17T14:23:00"/>
    <d v="2026-03-17T14:24:00"/>
    <s v="NULL"/>
    <s v="Completed"/>
    <x v="406"/>
    <n v="1"/>
    <s v="export to ara ACC"/>
    <n v="0"/>
    <n v="0"/>
    <n v="0"/>
    <n v="0"/>
    <n v="0"/>
    <n v="0"/>
    <m/>
    <m/>
    <n v="0"/>
    <n v="0"/>
    <n v="0"/>
    <n v="0"/>
    <n v="0"/>
    <m/>
    <m/>
    <m/>
    <m/>
    <m/>
    <m/>
    <m/>
    <m/>
    <m/>
    <m/>
    <m/>
    <m/>
    <m/>
  </r>
  <r>
    <s v="Valuation (NPV)"/>
    <s v="LUDBValuation (NPV)46098.6"/>
    <m/>
    <s v="portfolio valuation run"/>
    <s v="MCPLUDBValuation (NPV)portfolio valuation run"/>
    <s v="MCPLUDBValuation (NPV)"/>
    <x v="0"/>
    <s v="Completed"/>
    <x v="0"/>
    <x v="1482"/>
    <s v="Y"/>
    <m/>
    <m/>
    <m/>
    <n v="2602"/>
    <s v="LUDB"/>
    <s v="MCP"/>
    <s v="START portfolio valuation run"/>
    <s v="END portfolio valuation run"/>
    <d v="2026-03-17T14:24:00"/>
    <d v="2026-03-17T15:28:00"/>
    <d v="2026-03-17T15:28:00"/>
    <s v="NULL"/>
    <s v="Completed"/>
    <x v="407"/>
    <n v="3"/>
    <s v="portfolio valuation run"/>
    <n v="1.07"/>
    <n v="0"/>
    <n v="1.07"/>
    <n v="0"/>
    <n v="0"/>
    <n v="1.07"/>
    <m/>
    <m/>
    <n v="0"/>
    <n v="0"/>
    <n v="1.07"/>
    <n v="0"/>
    <n v="1.07"/>
    <m/>
    <m/>
    <m/>
    <m/>
    <m/>
    <m/>
    <m/>
    <m/>
    <m/>
    <m/>
    <m/>
    <m/>
    <m/>
  </r>
  <r>
    <s v="ICDB"/>
    <s v="ICDBICDB46098.6020833333"/>
    <m/>
    <s v="gap run | Beijing | Other live location"/>
    <s v="MCPICDBICDBgap run | Beijing | Other live location"/>
    <s v="MCPICDBICDB"/>
    <x v="0"/>
    <s v="Completed"/>
    <x v="0"/>
    <x v="1483"/>
    <s v="Y"/>
    <m/>
    <m/>
    <m/>
    <n v="2602"/>
    <s v="ICDB"/>
    <s v="MCP"/>
    <s v="START gap run | Beijing | Other live location"/>
    <s v="END gap run | Beijing | Other live location"/>
    <d v="2026-03-17T14:27:00"/>
    <d v="2026-03-17T14:39:00"/>
    <d v="2026-03-17T14:39:00"/>
    <s v="NULL"/>
    <s v="Completed"/>
    <x v="402"/>
    <n v="2"/>
    <s v="gap run | Beijing | Other live location"/>
    <n v="0.2"/>
    <n v="0"/>
    <n v="0.2"/>
    <n v="0"/>
    <n v="0"/>
    <n v="0.2"/>
    <m/>
    <m/>
    <n v="0"/>
    <n v="0"/>
    <n v="0.2"/>
    <n v="0"/>
    <n v="0.2"/>
    <m/>
    <m/>
    <m/>
    <m/>
    <m/>
    <m/>
    <m/>
    <m/>
    <m/>
    <m/>
    <m/>
    <m/>
    <m/>
  </r>
  <r>
    <s v="ICDB"/>
    <s v="ICDBICDB46098.6104166667"/>
    <m/>
    <s v="gap run | Shanghai | Other live location"/>
    <s v="MCPICDBICDBgap run | Shanghai | Other live location"/>
    <s v="MCPICDBICDB"/>
    <x v="0"/>
    <s v="Completed"/>
    <x v="0"/>
    <x v="1484"/>
    <s v="Y"/>
    <m/>
    <m/>
    <m/>
    <n v="2602"/>
    <s v="ICDB"/>
    <s v="MCP"/>
    <s v="START gap run | Shanghai | Other live location"/>
    <s v="END gap run | Shanghai | Other live location"/>
    <d v="2026-03-17T14:39:00"/>
    <d v="2026-03-17T14:52:00"/>
    <d v="2026-03-17T14:52:00"/>
    <s v="NULL"/>
    <s v="Completed"/>
    <x v="402"/>
    <n v="2"/>
    <s v="gap run | Shanghai | Other live location"/>
    <n v="0.22"/>
    <n v="0"/>
    <n v="0.22"/>
    <n v="0"/>
    <n v="0"/>
    <n v="0.22"/>
    <m/>
    <m/>
    <n v="0"/>
    <n v="0"/>
    <n v="0.22"/>
    <n v="0"/>
    <n v="0.22"/>
    <m/>
    <m/>
    <m/>
    <m/>
    <m/>
    <m/>
    <m/>
    <m/>
    <m/>
    <m/>
    <m/>
    <m/>
    <m/>
  </r>
  <r>
    <s v="ICDB"/>
    <s v="ICDBICDB46098.6194444444"/>
    <m/>
    <s v="gap run | Budapest | Live on ALM Core"/>
    <s v="MCPICDBICDBgap run | Budapest | Live on ALM Core"/>
    <s v="MCPICDBICDB"/>
    <x v="0"/>
    <s v="Completed"/>
    <x v="0"/>
    <x v="1485"/>
    <s v="Y"/>
    <m/>
    <m/>
    <m/>
    <n v="2602"/>
    <s v="ICDB"/>
    <s v="MCP"/>
    <s v="START gap run | Budapest | Live on ALM Core"/>
    <s v="END gap run | Budapest | Live on ALM Core"/>
    <d v="2026-03-17T14:52:00"/>
    <d v="2026-03-17T15:08:00"/>
    <d v="2026-03-17T15:08:00"/>
    <s v="NULL"/>
    <s v="Completed"/>
    <x v="402"/>
    <n v="2"/>
    <s v="gap run | Budapest | Live on ALM Core"/>
    <n v="0.27"/>
    <n v="0"/>
    <n v="0.27"/>
    <n v="0"/>
    <n v="0"/>
    <n v="0.27"/>
    <m/>
    <m/>
    <n v="0"/>
    <n v="0"/>
    <n v="0.27"/>
    <n v="0"/>
    <n v="0.27"/>
    <m/>
    <m/>
    <m/>
    <m/>
    <m/>
    <m/>
    <m/>
    <m/>
    <m/>
    <m/>
    <m/>
    <m/>
    <m/>
  </r>
  <r>
    <s v="ICDB"/>
    <s v="ICDBICDB46098.6305555556"/>
    <m/>
    <s v="gap run | Tokyo | Live on ALM Core"/>
    <s v="MCPICDBICDBgap run | Tokyo | Live on ALM Core"/>
    <s v="MCPICDBICDB"/>
    <x v="0"/>
    <s v="Completed"/>
    <x v="0"/>
    <x v="1486"/>
    <s v="Y"/>
    <m/>
    <m/>
    <m/>
    <n v="2602"/>
    <s v="ICDB"/>
    <s v="MCP"/>
    <s v="START gap run | Tokyo | Live on ALM Core"/>
    <s v="END gap run | Tokyo | Live on ALM Core"/>
    <d v="2026-03-17T15:08:00"/>
    <d v="2026-03-17T15:20:00"/>
    <d v="2026-03-17T15:20:00"/>
    <s v="NULL"/>
    <s v="Completed"/>
    <x v="402"/>
    <n v="2"/>
    <s v="gap run | Tokyo | Live on ALM Core"/>
    <n v="0.2"/>
    <n v="0"/>
    <n v="0.2"/>
    <n v="0"/>
    <n v="0"/>
    <n v="0.2"/>
    <m/>
    <m/>
    <n v="0"/>
    <n v="0"/>
    <n v="0.2"/>
    <n v="0"/>
    <n v="0.2"/>
    <m/>
    <m/>
    <m/>
    <m/>
    <m/>
    <m/>
    <m/>
    <m/>
    <m/>
    <m/>
    <m/>
    <m/>
    <m/>
  </r>
  <r>
    <s v="ICDB"/>
    <s v="ICDBICDB46098.6388888889"/>
    <m/>
    <s v="gap run | Manila | Other live location"/>
    <s v="MCPICDBICDBgap run | Manila | Other live location"/>
    <s v="MCPICDBICDB"/>
    <x v="0"/>
    <s v="Completed"/>
    <x v="0"/>
    <x v="1487"/>
    <s v="Y"/>
    <m/>
    <m/>
    <m/>
    <n v="2602"/>
    <s v="ICDB"/>
    <s v="MCP"/>
    <s v="START gap run | Manila | Other live location"/>
    <s v="END gap run | Manila | Other live location"/>
    <d v="2026-03-17T15:20:00"/>
    <d v="2026-03-17T15:32:00"/>
    <d v="2026-03-17T15:32:00"/>
    <s v="NULL"/>
    <s v="Completed"/>
    <x v="402"/>
    <n v="2"/>
    <s v="gap run | Manila | Other live location"/>
    <n v="0.2"/>
    <n v="0"/>
    <n v="0.2"/>
    <n v="0"/>
    <n v="0"/>
    <n v="0.2"/>
    <m/>
    <m/>
    <n v="0"/>
    <n v="0"/>
    <n v="0.2"/>
    <n v="0"/>
    <n v="0.2"/>
    <m/>
    <m/>
    <m/>
    <m/>
    <m/>
    <m/>
    <m/>
    <m/>
    <m/>
    <m/>
    <m/>
    <m/>
    <m/>
  </r>
  <r>
    <s v="Valuation (NPV)"/>
    <s v="LUDBValuation (NPV)46098.6444444444"/>
    <m/>
    <s v="export to ara"/>
    <s v="MCPLUDBValuation (NPV)export to ara"/>
    <s v="MCPLUDBValuation (NPV)"/>
    <x v="0"/>
    <s v="Completed"/>
    <x v="0"/>
    <x v="1488"/>
    <s v="Y"/>
    <m/>
    <m/>
    <m/>
    <n v="2602"/>
    <s v="LUDB"/>
    <s v="MCP"/>
    <s v="START export to ara"/>
    <s v="END export to ara"/>
    <d v="2026-03-17T15:28:00"/>
    <d v="2026-03-17T15:29:00"/>
    <d v="2026-03-17T15:29:00"/>
    <s v="NULL"/>
    <s v="Completed"/>
    <x v="407"/>
    <n v="1"/>
    <s v="export to ara"/>
    <n v="0.02"/>
    <n v="0"/>
    <n v="0.02"/>
    <n v="0"/>
    <n v="0"/>
    <n v="0.02"/>
    <m/>
    <m/>
    <n v="0"/>
    <n v="0"/>
    <n v="0.02"/>
    <n v="0"/>
    <n v="0.02"/>
    <m/>
    <m/>
    <m/>
    <m/>
    <m/>
    <m/>
    <m/>
    <m/>
    <m/>
    <m/>
    <m/>
    <m/>
    <m/>
  </r>
  <r>
    <s v="Valuation (NPV)"/>
    <s v="LUDBValuation (NPV)46098.6451388889"/>
    <m/>
    <s v="Light Maintenance"/>
    <s v="MCPLUDBValuation (NPV)Light Maintenance"/>
    <s v="MCPLUDBValuation (NPV)"/>
    <x v="0"/>
    <s v="Completed"/>
    <x v="0"/>
    <x v="1489"/>
    <s v="Y"/>
    <m/>
    <m/>
    <m/>
    <n v="2602"/>
    <s v="LUDB"/>
    <s v="MCP"/>
    <s v="START Light Maintenance"/>
    <s v="END Light Maintenance"/>
    <d v="2026-03-17T15:29:00"/>
    <d v="2026-03-17T15:37:00"/>
    <d v="2026-03-17T15:37:00"/>
    <s v="NULL"/>
    <s v="Completed"/>
    <x v="407"/>
    <n v="3"/>
    <s v="Light Maintenance"/>
    <n v="0.13"/>
    <n v="0"/>
    <n v="0.13"/>
    <n v="0"/>
    <n v="0"/>
    <n v="0.13"/>
    <m/>
    <m/>
    <n v="0"/>
    <n v="0"/>
    <n v="0.13"/>
    <n v="0"/>
    <n v="0.13"/>
    <m/>
    <m/>
    <m/>
    <m/>
    <m/>
    <m/>
    <m/>
    <m/>
    <m/>
    <m/>
    <m/>
    <m/>
    <m/>
  </r>
  <r>
    <s v="ICDB"/>
    <s v="ICDBICDB46098.6472222222"/>
    <m/>
    <s v="gap run | Bratislava | Live on ALM Core"/>
    <s v="MCPICDBICDBgap run | Bratislava | Live on ALM Core"/>
    <s v="MCPICDBICDB"/>
    <x v="0"/>
    <s v="Completed"/>
    <x v="0"/>
    <x v="1490"/>
    <s v="Y"/>
    <m/>
    <m/>
    <m/>
    <n v="2602"/>
    <s v="ICDB"/>
    <s v="MCP"/>
    <s v="START gap run | Bratislava | Live on ALM Core"/>
    <s v="END gap run | Bratislava | Live on ALM Core"/>
    <d v="2026-03-17T15:32:00"/>
    <d v="2026-03-17T15:43:00"/>
    <d v="2026-03-17T15:43:00"/>
    <s v="NULL"/>
    <s v="Completed"/>
    <x v="402"/>
    <n v="2"/>
    <s v="gap run | Bratislava | Live on ALM Core"/>
    <n v="0.18"/>
    <n v="0"/>
    <n v="0.18"/>
    <n v="0"/>
    <n v="0"/>
    <n v="0.18"/>
    <m/>
    <m/>
    <n v="0"/>
    <n v="0"/>
    <n v="0.18"/>
    <n v="0"/>
    <n v="0.18"/>
    <m/>
    <m/>
    <m/>
    <m/>
    <m/>
    <m/>
    <m/>
    <m/>
    <m/>
    <m/>
    <m/>
    <m/>
    <m/>
  </r>
  <r>
    <s v="Valuation (NPV)"/>
    <s v="LUDBValuation (NPV)46098.6506944444"/>
    <m/>
    <s v="valuation report OLAP exports"/>
    <s v="MCPLUDBValuation (NPV)valuation report OLAP exports"/>
    <s v="MCPLUDBValuation (NPV)"/>
    <x v="0"/>
    <s v="Completed"/>
    <x v="0"/>
    <x v="1491"/>
    <s v="Y"/>
    <m/>
    <m/>
    <m/>
    <n v="2602"/>
    <s v="LUDB"/>
    <s v="MCP"/>
    <s v="START valuation report OLAP exports"/>
    <s v="END  valuation report OLAP exports"/>
    <d v="2026-03-17T15:37:00"/>
    <d v="2026-03-17T16:04:00"/>
    <d v="2026-03-17T16:04:00"/>
    <s v="NULL"/>
    <s v="Completed"/>
    <x v="407"/>
    <n v="3"/>
    <s v="valuation report OLAP exports"/>
    <n v="0.45"/>
    <n v="0"/>
    <n v="0.45"/>
    <n v="0"/>
    <n v="0"/>
    <n v="0.45"/>
    <m/>
    <m/>
    <n v="0"/>
    <n v="0"/>
    <n v="0.45"/>
    <n v="0"/>
    <n v="0.45"/>
    <m/>
    <m/>
    <m/>
    <m/>
    <m/>
    <m/>
    <m/>
    <m/>
    <m/>
    <m/>
    <m/>
    <m/>
    <m/>
  </r>
  <r>
    <s v="ICDB"/>
    <s v="ICDBICDB46098.6548611111"/>
    <m/>
    <s v="gap run | Seoul | Live on ALM Core"/>
    <s v="MCPICDBICDBgap run | Seoul | Live on ALM Core"/>
    <s v="MCPICDBICDB"/>
    <x v="0"/>
    <s v="Completed"/>
    <x v="0"/>
    <x v="1492"/>
    <s v="Y"/>
    <m/>
    <m/>
    <m/>
    <n v="2602"/>
    <s v="ICDB"/>
    <s v="MCP"/>
    <s v="START gap run | Seoul | Live on ALM Core"/>
    <s v="END gap run | Seoul | Live on ALM Core"/>
    <d v="2026-03-17T15:43:00"/>
    <d v="2026-03-17T15:55:00"/>
    <d v="2026-03-17T15:55:00"/>
    <s v="NULL"/>
    <s v="Completed"/>
    <x v="402"/>
    <n v="2"/>
    <s v="gap run | Seoul | Live on ALM Core"/>
    <n v="0.2"/>
    <n v="0"/>
    <n v="0.2"/>
    <n v="0"/>
    <n v="0"/>
    <n v="0.2"/>
    <m/>
    <m/>
    <n v="0"/>
    <n v="0"/>
    <n v="0.2"/>
    <n v="0"/>
    <n v="0.2"/>
    <m/>
    <m/>
    <m/>
    <m/>
    <m/>
    <m/>
    <m/>
    <m/>
    <m/>
    <m/>
    <m/>
    <m/>
    <m/>
  </r>
  <r>
    <s v="ICDB"/>
    <s v="ICDBICDB46098.6631944444"/>
    <m/>
    <s v="gap run | Taipei | Live on ALM Core"/>
    <s v="MCPICDBICDBgap run | Taipei | Live on ALM Core"/>
    <s v="MCPICDBICDB"/>
    <x v="0"/>
    <s v="Completed"/>
    <x v="0"/>
    <x v="1493"/>
    <s v="Y"/>
    <m/>
    <m/>
    <m/>
    <n v="2602"/>
    <s v="ICDB"/>
    <s v="MCP"/>
    <s v="START gap run | Taipei | Live on ALM Core"/>
    <s v="END gap run | Taipei | Live on ALM Core"/>
    <d v="2026-03-17T15:55:00"/>
    <d v="2026-03-17T16:09:00"/>
    <d v="2026-03-17T16:09:00"/>
    <s v="NULL"/>
    <s v="Completed"/>
    <x v="402"/>
    <n v="2"/>
    <s v="gap run | Taipei | Live on ALM Core"/>
    <n v="0.23"/>
    <n v="0"/>
    <n v="0.23"/>
    <n v="0"/>
    <n v="0"/>
    <n v="0.23"/>
    <m/>
    <m/>
    <n v="0"/>
    <n v="0"/>
    <n v="0.23"/>
    <n v="0"/>
    <n v="0.23"/>
    <m/>
    <m/>
    <m/>
    <m/>
    <m/>
    <m/>
    <m/>
    <m/>
    <m/>
    <m/>
    <m/>
    <m/>
    <m/>
  </r>
  <r>
    <s v="Valuation (NPV)"/>
    <s v="LUDBValuation (NPV)46098.6694444444"/>
    <m/>
    <s v="valuation report QRM Reporter exports"/>
    <s v="MCPLUDBValuation (NPV)valuation report QRM Reporter exports"/>
    <s v="MCPLUDBValuation (NPV)"/>
    <x v="0"/>
    <s v="Completed"/>
    <x v="0"/>
    <x v="1494"/>
    <s v="Y"/>
    <m/>
    <m/>
    <m/>
    <n v="2602"/>
    <s v="LUDB"/>
    <s v="MCP"/>
    <s v="START valuation report QRM Reporter exports"/>
    <s v="END valuation report QRM Reporter exports"/>
    <d v="2026-03-17T16:04:00"/>
    <d v="2026-03-17T16:04:00"/>
    <d v="2026-03-17T16:05:00"/>
    <s v="NULL"/>
    <s v="Completed"/>
    <x v="407"/>
    <n v="3"/>
    <s v="valuation report QRM Reporter exports"/>
    <n v="0"/>
    <n v="0"/>
    <n v="0"/>
    <n v="0"/>
    <n v="0"/>
    <n v="0"/>
    <m/>
    <m/>
    <n v="0"/>
    <n v="0"/>
    <n v="0"/>
    <n v="0"/>
    <n v="0"/>
    <m/>
    <m/>
    <m/>
    <m/>
    <m/>
    <m/>
    <m/>
    <m/>
    <m/>
    <m/>
    <m/>
    <m/>
    <m/>
  </r>
  <r>
    <s v="Load to ARA"/>
    <s v="LUDBLoad to ARA46098.6701388889"/>
    <m/>
    <s v="export to ara ACC"/>
    <s v="MCPLUDBLoad to ARAexport to ara ACC"/>
    <s v="MCPLUDBLoad to ARA"/>
    <x v="0"/>
    <s v="Completed"/>
    <x v="0"/>
    <x v="1495"/>
    <s v="N"/>
    <m/>
    <m/>
    <m/>
    <n v="2602"/>
    <s v="LUDB"/>
    <s v="MCP"/>
    <s v="START export to ara ACC"/>
    <s v="END export to ara ACC"/>
    <d v="2026-03-17T16:05:00"/>
    <d v="2026-03-17T16:05:00"/>
    <d v="2026-03-17T16:07:00"/>
    <s v="NULL"/>
    <s v="Completed"/>
    <x v="406"/>
    <n v="2"/>
    <s v="export to ara ACC"/>
    <n v="0"/>
    <n v="0"/>
    <n v="0"/>
    <n v="0"/>
    <n v="0"/>
    <n v="0"/>
    <m/>
    <m/>
    <n v="0"/>
    <n v="0"/>
    <n v="0"/>
    <n v="0"/>
    <n v="0"/>
    <m/>
    <m/>
    <m/>
    <m/>
    <m/>
    <m/>
    <m/>
    <m/>
    <m/>
    <m/>
    <m/>
    <m/>
    <m/>
  </r>
  <r>
    <s v="CSRBB Valuation"/>
    <s v="LUDBCSRBB Valuation46098.6715277778"/>
    <m/>
    <s v="CSRBB Portfolio Valuation"/>
    <s v="MCPLUDBCSRBB ValuationCSRBB Portfolio Valuation"/>
    <s v="MCPLUDBCSRBB Valuation"/>
    <x v="0"/>
    <s v="Completed"/>
    <x v="0"/>
    <x v="1496"/>
    <s v="Y"/>
    <m/>
    <m/>
    <m/>
    <n v="2602"/>
    <s v="LUDB"/>
    <s v="MCP"/>
    <s v="START CSRBB Portfolio Valuation"/>
    <s v="END CSRBB Portfolio Valuation"/>
    <d v="2026-03-17T16:07:00"/>
    <d v="2026-03-17T16:22:00"/>
    <d v="2026-03-17T16:22:00"/>
    <s v="NULL"/>
    <s v="Completed"/>
    <x v="408"/>
    <n v="3"/>
    <s v="CSRBB Portfolio Valuation"/>
    <n v="0.25"/>
    <n v="0"/>
    <n v="0.25"/>
    <n v="0"/>
    <n v="0"/>
    <n v="0.25"/>
    <m/>
    <m/>
    <n v="0"/>
    <n v="0"/>
    <n v="0.25"/>
    <n v="0"/>
    <n v="0.25"/>
    <m/>
    <m/>
    <m/>
    <m/>
    <m/>
    <m/>
    <m/>
    <m/>
    <m/>
    <m/>
    <m/>
    <m/>
    <m/>
  </r>
  <r>
    <s v="ICDB"/>
    <s v="ICDBICDB46098.6729166667"/>
    <m/>
    <s v="gap run | NLWB_FM_Banking_books | Live on ALM Core"/>
    <s v="MCPICDBICDBgap run | NLWB_FM_Banking_books | Live on ALM Core"/>
    <s v="MCPICDBICDB"/>
    <x v="0"/>
    <s v="Completed"/>
    <x v="0"/>
    <x v="1497"/>
    <s v="Y"/>
    <m/>
    <m/>
    <m/>
    <n v="2602"/>
    <s v="ICDB"/>
    <s v="MCP"/>
    <s v="START gap run | NLWB_FM_Banking_books | Live on ALM Core"/>
    <s v="END gap run | NLWB_FM_Banking_books | Live on ALM Core"/>
    <d v="2026-03-17T16:09:00"/>
    <d v="2026-03-17T16:47:00"/>
    <d v="2026-03-17T16:47:00"/>
    <s v="NULL"/>
    <s v="Completed"/>
    <x v="402"/>
    <n v="2"/>
    <s v="gap run | NLWB_FM_Banking_books | Live on ALM Core"/>
    <n v="0.63"/>
    <n v="0"/>
    <n v="0.63"/>
    <n v="0"/>
    <n v="0"/>
    <n v="0.63"/>
    <m/>
    <m/>
    <n v="0"/>
    <n v="0"/>
    <n v="0.63"/>
    <n v="0"/>
    <n v="0.63"/>
    <m/>
    <m/>
    <m/>
    <m/>
    <m/>
    <m/>
    <m/>
    <m/>
    <m/>
    <m/>
    <m/>
    <m/>
    <m/>
  </r>
  <r>
    <s v="CSRBB Valuation"/>
    <s v="LUDBCSRBB Valuation46098.6819444444"/>
    <m/>
    <s v="Light Maintenance"/>
    <s v="MCPLUDBCSRBB ValuationLight Maintenance"/>
    <s v="MCPLUDBCSRBB Valuation"/>
    <x v="0"/>
    <s v="Completed"/>
    <x v="0"/>
    <x v="1498"/>
    <s v="Y"/>
    <m/>
    <m/>
    <m/>
    <n v="2602"/>
    <s v="LUDB"/>
    <s v="MCP"/>
    <s v="START Light Maintenance"/>
    <s v="END Light Maintenance"/>
    <d v="2026-03-17T16:22:00"/>
    <d v="2026-03-17T16:27:00"/>
    <d v="2026-03-17T16:29:00"/>
    <s v="NULL"/>
    <s v="Completed"/>
    <x v="408"/>
    <n v="4"/>
    <s v="Light Maintenance"/>
    <n v="0.08"/>
    <n v="0"/>
    <n v="0.08"/>
    <n v="0"/>
    <n v="0"/>
    <n v="0.08"/>
    <m/>
    <m/>
    <n v="0"/>
    <n v="0"/>
    <n v="0.08"/>
    <n v="0"/>
    <n v="0.08"/>
    <m/>
    <m/>
    <m/>
    <m/>
    <m/>
    <m/>
    <m/>
    <m/>
    <m/>
    <m/>
    <m/>
    <m/>
    <m/>
  </r>
  <r>
    <s v="CSRBB Planning"/>
    <s v="LUDBCSRBB Planning46098.6868055556"/>
    <m/>
    <s v="import CSRBB strategies"/>
    <s v="MCPLUDBCSRBB Planningimport CSRBB strategies"/>
    <s v="MCPLUDBCSRBB Planning"/>
    <x v="0"/>
    <s v="Completed"/>
    <x v="0"/>
    <x v="1499"/>
    <s v="Y"/>
    <m/>
    <m/>
    <m/>
    <n v="2602"/>
    <s v="LUDB"/>
    <s v="MCP"/>
    <s v="START import CSRBB strategies"/>
    <s v="END import CSRBB strategies"/>
    <d v="2026-03-17T16:29:00"/>
    <d v="2026-03-17T17:20:00"/>
    <d v="2026-03-17T17:20:00"/>
    <s v="NULL"/>
    <s v="Completed"/>
    <x v="409"/>
    <n v="3"/>
    <s v="import CSRBB strategies"/>
    <n v="0.85"/>
    <n v="0"/>
    <n v="0.85"/>
    <n v="0"/>
    <n v="0"/>
    <n v="0.85"/>
    <m/>
    <m/>
    <n v="0"/>
    <n v="0"/>
    <n v="0.85"/>
    <n v="0"/>
    <n v="0.85"/>
    <m/>
    <m/>
    <m/>
    <m/>
    <m/>
    <m/>
    <m/>
    <m/>
    <m/>
    <m/>
    <m/>
    <m/>
    <m/>
  </r>
  <r>
    <s v="Copy Variables (Attrib)"/>
    <s v="BEDBCopy Variables (Attrib)46098.6958333333"/>
    <m/>
    <s v="Copy portfolio"/>
    <s v="MCPBEDBCopy Variables (Attrib)Copy portfolio"/>
    <s v="MCPBEDBCopy Variables (Attrib)"/>
    <x v="0"/>
    <s v="Completed"/>
    <x v="0"/>
    <x v="1500"/>
    <s v="N"/>
    <m/>
    <m/>
    <m/>
    <n v="2602"/>
    <s v="BEDB"/>
    <s v="MCP"/>
    <s v="START Copy portfolio"/>
    <s v="END copy portfolio"/>
    <d v="2026-03-17T16:42:00"/>
    <d v="2026-03-17T18:21:00"/>
    <d v="2026-03-17T18:22:00"/>
    <s v="NULL"/>
    <s v="Completed"/>
    <x v="410"/>
    <n v="1"/>
    <s v="Copy portfolio"/>
    <n v="1.65"/>
    <n v="0"/>
    <n v="1.65"/>
    <n v="0"/>
    <n v="0"/>
    <n v="1.65"/>
    <m/>
    <m/>
    <n v="0"/>
    <n v="0"/>
    <n v="1.65"/>
    <n v="0"/>
    <n v="1.65"/>
    <m/>
    <m/>
    <m/>
    <m/>
    <m/>
    <m/>
    <m/>
    <m/>
    <m/>
    <m/>
    <m/>
    <m/>
    <m/>
  </r>
  <r>
    <s v="ICDB"/>
    <s v="ICDBICDB46098.6993055556"/>
    <m/>
    <s v="gap run | Belgium_FM_banking_book | Live on ALM Core"/>
    <s v="MCPICDBICDBgap run | Belgium_FM_banking_book | Live on ALM Core"/>
    <s v="MCPICDBICDB"/>
    <x v="0"/>
    <s v="Completed"/>
    <x v="0"/>
    <x v="1501"/>
    <s v="Y"/>
    <m/>
    <m/>
    <m/>
    <n v="2602"/>
    <s v="ICDB"/>
    <s v="MCP"/>
    <s v="START gap run | Belgium_FM_banking_book | Live on ALM Core"/>
    <s v="END gap run | Belgium_FM_banking_book | Live on ALM Core"/>
    <d v="2026-03-17T16:47:00"/>
    <d v="2026-03-17T17:06:00"/>
    <d v="2026-03-17T17:06:00"/>
    <s v="NULL"/>
    <s v="Completed"/>
    <x v="402"/>
    <n v="2"/>
    <s v="gap run | Belgium_FM_banking_book | Live on ALM Core"/>
    <n v="0.32"/>
    <n v="0"/>
    <n v="0.32"/>
    <n v="0"/>
    <n v="0"/>
    <n v="0.32"/>
    <m/>
    <m/>
    <n v="0"/>
    <n v="0"/>
    <n v="0.32"/>
    <n v="0"/>
    <n v="0.32"/>
    <m/>
    <m/>
    <m/>
    <m/>
    <m/>
    <m/>
    <m/>
    <m/>
    <m/>
    <m/>
    <m/>
    <m/>
    <m/>
  </r>
  <r>
    <s v="ICDB"/>
    <s v="ICDBICDB46098.7125"/>
    <m/>
    <s v="BPV KR valuation | London | Live on ALM Core"/>
    <s v="MCPICDBICDBBPV KR valuation | London | Live on ALM Core"/>
    <s v="MCPICDBICDB"/>
    <x v="0"/>
    <s v="Completed"/>
    <x v="0"/>
    <x v="1502"/>
    <s v="Y"/>
    <m/>
    <m/>
    <m/>
    <n v="2602"/>
    <s v="ICDB"/>
    <s v="MCP"/>
    <s v="START BPV KR valuation | London | Live on ALM Core"/>
    <s v="END BPV KR valuation | London | Live on ALM Core"/>
    <d v="2026-03-17T17:06:00"/>
    <d v="2026-03-17T17:21:00"/>
    <d v="2026-03-17T17:21:00"/>
    <s v="NULL"/>
    <s v="Completed"/>
    <x v="402"/>
    <n v="2"/>
    <s v="BPV KR valuation | London | Live on ALM Core"/>
    <n v="0.25"/>
    <n v="0"/>
    <n v="0.25"/>
    <n v="0"/>
    <n v="0"/>
    <n v="0.25"/>
    <m/>
    <m/>
    <n v="0"/>
    <n v="0"/>
    <n v="0.25"/>
    <n v="0"/>
    <n v="0.25"/>
    <m/>
    <m/>
    <m/>
    <m/>
    <m/>
    <m/>
    <m/>
    <m/>
    <m/>
    <m/>
    <m/>
    <m/>
    <m/>
  </r>
  <r>
    <s v="CSRBB Planning"/>
    <s v="LUDBCSRBB Planning46098.7222222222"/>
    <m/>
    <s v="CSRBB Planning Run"/>
    <s v="MCPLUDBCSRBB PlanningCSRBB Planning Run"/>
    <s v="MCPLUDBCSRBB Planning"/>
    <x v="0"/>
    <s v="Completed"/>
    <x v="0"/>
    <x v="1503"/>
    <s v="Y"/>
    <m/>
    <m/>
    <m/>
    <n v="2602"/>
    <s v="LUDB"/>
    <s v="MCP"/>
    <s v="START CSRBB Planning Run"/>
    <s v="END CSRBB Planning Run"/>
    <d v="2026-03-17T17:20:00"/>
    <d v="2026-03-17T18:03:00"/>
    <d v="2026-03-17T18:04:00"/>
    <s v="NULL"/>
    <s v="Completed"/>
    <x v="409"/>
    <n v="3"/>
    <s v="CSRBB Planning Run"/>
    <n v="0.72"/>
    <n v="0"/>
    <n v="0.72"/>
    <n v="0"/>
    <n v="0"/>
    <n v="0.72"/>
    <m/>
    <m/>
    <n v="0"/>
    <n v="0"/>
    <n v="0.72"/>
    <n v="0"/>
    <n v="0.72"/>
    <m/>
    <m/>
    <m/>
    <m/>
    <m/>
    <m/>
    <m/>
    <m/>
    <m/>
    <m/>
    <m/>
    <m/>
    <m/>
  </r>
  <r>
    <s v="ICDB"/>
    <s v="ICDBICDB46098.7229166667"/>
    <m/>
    <s v="Super Light Maintenance"/>
    <s v="MCPICDBICDBSuper Light Maintenance"/>
    <s v="MCPICDBICDB"/>
    <x v="0"/>
    <s v="Completed"/>
    <x v="0"/>
    <x v="1504"/>
    <s v="Y"/>
    <m/>
    <m/>
    <m/>
    <n v="2602"/>
    <s v="ICDB"/>
    <s v="MCP"/>
    <s v="START Super Light Maintenance"/>
    <s v="END Super Light Maintenance"/>
    <d v="2026-03-17T17:21:00"/>
    <d v="2026-03-17T17:30:00"/>
    <d v="2026-03-17T17:30:00"/>
    <s v="NULL"/>
    <s v="Completed"/>
    <x v="402"/>
    <n v="78"/>
    <s v="Super Light Maintenance"/>
    <n v="0.15"/>
    <n v="0"/>
    <n v="0.15"/>
    <n v="0"/>
    <n v="0"/>
    <n v="0.15"/>
    <m/>
    <m/>
    <n v="0"/>
    <n v="0"/>
    <n v="0.15"/>
    <n v="0"/>
    <n v="0.15"/>
    <m/>
    <m/>
    <m/>
    <m/>
    <m/>
    <m/>
    <m/>
    <m/>
    <m/>
    <m/>
    <m/>
    <m/>
    <m/>
  </r>
  <r>
    <s v="ICDB"/>
    <s v="ICDBICDB46098.7291666667"/>
    <m/>
    <s v="BPV KR valuation | false | Live on ALM Core"/>
    <s v="MCPICDBICDBBPV KR valuation | false | Live on ALM Core"/>
    <s v="MCPICDBICDB"/>
    <x v="0"/>
    <s v="Completed"/>
    <x v="0"/>
    <x v="1505"/>
    <s v="Y"/>
    <m/>
    <m/>
    <m/>
    <n v="2602"/>
    <s v="ICDB"/>
    <s v="MCP"/>
    <s v="START BPV KR valuation | false | Live on ALM Core"/>
    <s v="END BPV KR valuation | false | Live on ALM Core"/>
    <d v="2026-03-17T17:30:00"/>
    <d v="2026-03-17T17:48:00"/>
    <d v="2026-03-17T17:48:00"/>
    <s v="NULL"/>
    <s v="Completed"/>
    <x v="402"/>
    <n v="2"/>
    <s v="BPV KR valuation | false | Live on ALM Core"/>
    <n v="0.3"/>
    <n v="0"/>
    <n v="0.3"/>
    <n v="0"/>
    <n v="0"/>
    <n v="0.3"/>
    <m/>
    <m/>
    <n v="0"/>
    <n v="0"/>
    <n v="0.3"/>
    <n v="0"/>
    <n v="0.3"/>
    <m/>
    <m/>
    <m/>
    <m/>
    <m/>
    <m/>
    <m/>
    <m/>
    <m/>
    <m/>
    <m/>
    <m/>
    <m/>
  </r>
  <r>
    <s v="Load Compare Spreads"/>
    <s v="ESDBLoad Compare Spreads46098.7361111111"/>
    <m/>
    <s v="load Spreads"/>
    <s v="MCPESDBLoad Compare Spreadsload Spreads"/>
    <s v="MCPESDBLoad Compare Spreads"/>
    <x v="0"/>
    <s v="Completed"/>
    <x v="0"/>
    <x v="1506"/>
    <s v="Y"/>
    <m/>
    <m/>
    <m/>
    <n v="2602"/>
    <s v="ESDB"/>
    <s v="MCP"/>
    <s v="START load Spreads"/>
    <s v="END load Spreads"/>
    <d v="2026-03-17T17:40:00"/>
    <d v="2026-03-17T17:56:00"/>
    <d v="2026-03-17T17:56:00"/>
    <s v="NULL"/>
    <s v="Completed"/>
    <x v="411"/>
    <n v="2"/>
    <s v="load Spreads"/>
    <n v="0.27"/>
    <n v="0"/>
    <n v="0.27"/>
    <n v="0"/>
    <n v="0"/>
    <n v="0.27"/>
    <m/>
    <m/>
    <n v="0"/>
    <n v="0"/>
    <n v="0.27"/>
    <n v="0"/>
    <n v="0.27"/>
    <m/>
    <m/>
    <m/>
    <m/>
    <m/>
    <m/>
    <m/>
    <m/>
    <m/>
    <m/>
    <m/>
    <m/>
    <m/>
  </r>
  <r>
    <s v="Planning (NII)"/>
    <s v="NLBTRPlanning (NII)46098.7368055556"/>
    <m/>
    <s v="export to ara NII"/>
    <s v="MCPNLBTRPlanning (NII)export to ara NII"/>
    <s v="MCPNLBTRPlanning (NII)"/>
    <x v="1"/>
    <s v="For Rerun"/>
    <x v="0"/>
    <x v="1507"/>
    <s v="Y"/>
    <m/>
    <m/>
    <m/>
    <n v="2602"/>
    <s v="NLBTR"/>
    <s v="MCP"/>
    <s v="START export to ara NII"/>
    <s v="END export to ara NII"/>
    <d v="2026-03-17T17:41:00"/>
    <d v="2026-03-17T17:41:00"/>
    <d v="2026-03-17T17:41:00"/>
    <s v="NULL"/>
    <s v="Completed"/>
    <x v="387"/>
    <n v="2"/>
    <s v="export to ara NII"/>
    <n v="0"/>
    <n v="0"/>
    <n v="0"/>
    <n v="0"/>
    <n v="0"/>
    <n v="0"/>
    <m/>
    <m/>
    <n v="0"/>
    <n v="0"/>
    <n v="0"/>
    <n v="0"/>
    <n v="0"/>
    <m/>
    <m/>
    <m/>
    <m/>
    <m/>
    <m/>
    <m/>
    <m/>
    <m/>
    <m/>
    <m/>
    <m/>
    <m/>
  </r>
  <r>
    <s v="Planning (NII)"/>
    <s v="NLBTRPlanning (NII)46098.7368055556"/>
    <m/>
    <s v="planning run exports"/>
    <s v="MCPNLBTRPlanning (NII)planning run exports"/>
    <s v="MCPNLBTRPlanning (NII)"/>
    <x v="1"/>
    <s v="For Rerun"/>
    <x v="0"/>
    <x v="1508"/>
    <s v="Y"/>
    <m/>
    <m/>
    <m/>
    <n v="2602"/>
    <s v="NLBTR"/>
    <s v="MCP"/>
    <s v="START planning run exports"/>
    <s v="END planning run exports"/>
    <d v="2026-03-17T17:41:00"/>
    <d v="2026-03-17T18:58:00"/>
    <d v="2026-03-18T05:46:00"/>
    <s v="NULL"/>
    <s v="Completed"/>
    <x v="387"/>
    <n v="2"/>
    <s v="planning run exports"/>
    <n v="1.28"/>
    <n v="0"/>
    <n v="1.28"/>
    <n v="0"/>
    <n v="0"/>
    <n v="1.28"/>
    <m/>
    <m/>
    <n v="0"/>
    <n v="0"/>
    <n v="1.28"/>
    <n v="0"/>
    <n v="1.28"/>
    <m/>
    <m/>
    <m/>
    <m/>
    <m/>
    <m/>
    <m/>
    <m/>
    <m/>
    <m/>
    <m/>
    <m/>
    <m/>
  </r>
  <r>
    <s v="Planning (NII)"/>
    <s v="DEGTPlanning (NII)46098.7375"/>
    <m/>
    <s v="MDL Processing"/>
    <s v="MCPDEGTPlanning (NII)MDL Processing"/>
    <s v="MCPDEGTPlanning (NII)"/>
    <x v="1"/>
    <s v="For Rerun"/>
    <x v="0"/>
    <x v="1509"/>
    <s v="Y"/>
    <m/>
    <m/>
    <m/>
    <n v="2602"/>
    <s v="DEGT"/>
    <s v="MCP"/>
    <s v="START MDL Processing"/>
    <s v="END MDL Processing"/>
    <d v="2026-03-17T17:42:00"/>
    <d v="2026-03-17T18:10:00"/>
    <d v="2026-03-17T18:10:00"/>
    <s v="NULL"/>
    <s v="Completed"/>
    <x v="38"/>
    <n v="3"/>
    <s v="MDL Processing"/>
    <n v="0.47"/>
    <n v="0.47"/>
    <n v="0"/>
    <n v="0"/>
    <n v="0.47"/>
    <n v="0.47"/>
    <m/>
    <m/>
    <n v="0.47"/>
    <n v="0"/>
    <n v="0"/>
    <n v="0.47"/>
    <n v="0.47"/>
    <m/>
    <m/>
    <m/>
    <m/>
    <m/>
    <m/>
    <m/>
    <m/>
    <m/>
    <m/>
    <m/>
    <m/>
    <m/>
  </r>
  <r>
    <s v="ICDB"/>
    <s v="ICDBICDB46098.7416666667"/>
    <m/>
    <s v="Super Light Maintenance"/>
    <s v="MCPICDBICDBSuper Light Maintenance"/>
    <s v="MCPICDBICDB"/>
    <x v="0"/>
    <s v="Completed"/>
    <x v="0"/>
    <x v="1510"/>
    <s v="Y"/>
    <m/>
    <m/>
    <m/>
    <n v="2602"/>
    <s v="ICDB"/>
    <s v="MCP"/>
    <s v="START Super Light Maintenance"/>
    <s v="END Super Light Maintenance"/>
    <d v="2026-03-17T17:48:00"/>
    <d v="2026-03-17T17:53:00"/>
    <d v="2026-03-17T17:53:00"/>
    <s v="NULL"/>
    <s v="Completed"/>
    <x v="402"/>
    <n v="79"/>
    <s v="Super Light Maintenance"/>
    <n v="0.08"/>
    <n v="0"/>
    <n v="0.08"/>
    <n v="0"/>
    <n v="0"/>
    <n v="0.08"/>
    <m/>
    <m/>
    <n v="0"/>
    <n v="0"/>
    <n v="0.08"/>
    <n v="0"/>
    <n v="0.08"/>
    <m/>
    <m/>
    <m/>
    <m/>
    <m/>
    <m/>
    <m/>
    <m/>
    <m/>
    <m/>
    <m/>
    <m/>
    <m/>
  </r>
  <r>
    <s v="ICDB"/>
    <s v="ICDBICDB46098.7451388889"/>
    <m/>
    <s v="BPV KR valuation | Hong_Kong | Live on ALM Core"/>
    <s v="MCPICDBICDBBPV KR valuation | Hong_Kong | Live on ALM Core"/>
    <s v="MCPICDBICDB"/>
    <x v="0"/>
    <s v="Completed"/>
    <x v="0"/>
    <x v="1511"/>
    <s v="Y"/>
    <m/>
    <m/>
    <m/>
    <n v="2602"/>
    <s v="ICDB"/>
    <s v="MCP"/>
    <s v="START BPV KR valuation | Hong_Kong | Live on ALM Core"/>
    <s v="END BPV KR valuation | Hong_Kong | Live on ALM Core"/>
    <d v="2026-03-17T17:53:00"/>
    <d v="2026-03-17T18:21:00"/>
    <d v="2026-03-17T18:21:00"/>
    <s v="NULL"/>
    <s v="Completed"/>
    <x v="402"/>
    <n v="2"/>
    <s v="BPV KR valuation | Hong_Kong | Live on ALM Core"/>
    <n v="0.47"/>
    <n v="0"/>
    <n v="0.47"/>
    <n v="0"/>
    <n v="0"/>
    <n v="0.47"/>
    <m/>
    <m/>
    <n v="0"/>
    <n v="0"/>
    <n v="0.47"/>
    <n v="0"/>
    <n v="0.47"/>
    <m/>
    <m/>
    <m/>
    <m/>
    <m/>
    <m/>
    <m/>
    <m/>
    <m/>
    <m/>
    <m/>
    <m/>
    <m/>
  </r>
  <r>
    <s v="Load Compare Spreads"/>
    <s v="ESDBLoad Compare Spreads46098.7472222222"/>
    <m/>
    <s v="Spreads comparison"/>
    <s v="MCPESDBLoad Compare SpreadsSpreads comparison"/>
    <s v="MCPESDBLoad Compare Spreads"/>
    <x v="0"/>
    <s v="Completed"/>
    <x v="0"/>
    <x v="1512"/>
    <s v="Y"/>
    <m/>
    <m/>
    <m/>
    <n v="2602"/>
    <s v="ESDB"/>
    <s v="MCP"/>
    <s v="START Spreads comparison"/>
    <s v="END Spreads comparison"/>
    <d v="2026-03-17T17:56:00"/>
    <d v="2026-03-17T17:57:00"/>
    <d v="2026-03-17T17:58:00"/>
    <s v="NULL"/>
    <s v="Completed"/>
    <x v="411"/>
    <n v="2"/>
    <s v="Spreads comparison"/>
    <n v="0.02"/>
    <n v="0"/>
    <n v="0.02"/>
    <n v="0"/>
    <n v="0"/>
    <n v="0.02"/>
    <m/>
    <m/>
    <n v="0"/>
    <n v="0"/>
    <n v="0.02"/>
    <n v="0"/>
    <n v="0.02"/>
    <m/>
    <m/>
    <m/>
    <m/>
    <m/>
    <m/>
    <m/>
    <m/>
    <m/>
    <m/>
    <m/>
    <m/>
    <m/>
  </r>
  <r>
    <s v="Valuation (NPV)"/>
    <s v="ESDBValuation (NPV)46098.7486111111"/>
    <m/>
    <s v="portfolio valuation run"/>
    <s v="MCPESDBValuation (NPV)portfolio valuation run"/>
    <s v="MCPESDBValuation (NPV)"/>
    <x v="0"/>
    <s v="Completed"/>
    <x v="0"/>
    <x v="1513"/>
    <s v="Y"/>
    <m/>
    <m/>
    <m/>
    <n v="2602"/>
    <s v="ESDB"/>
    <s v="MCP"/>
    <s v="START portfolio valuation run"/>
    <s v="END portfolio valuation run"/>
    <d v="2026-03-17T17:58:00"/>
    <d v="2026-03-17T19:59:00"/>
    <d v="2026-03-17T19:59:00"/>
    <s v="NULL"/>
    <s v="Completed"/>
    <x v="412"/>
    <n v="5"/>
    <s v="portfolio valuation run"/>
    <n v="2.02"/>
    <n v="0"/>
    <n v="2.02"/>
    <n v="0"/>
    <n v="0"/>
    <n v="2.02"/>
    <m/>
    <m/>
    <n v="0"/>
    <n v="0"/>
    <n v="2.02"/>
    <n v="0"/>
    <n v="2.02"/>
    <m/>
    <m/>
    <m/>
    <m/>
    <m/>
    <m/>
    <m/>
    <m/>
    <m/>
    <m/>
    <m/>
    <m/>
    <m/>
  </r>
  <r>
    <s v="GAP"/>
    <s v="LUDBGAP46098.7527777778"/>
    <m/>
    <s v="gap planning"/>
    <s v="MCPLUDBGAPgap planning"/>
    <s v="MCPLUDBGAP"/>
    <x v="0"/>
    <s v="Failed"/>
    <x v="0"/>
    <x v="1514"/>
    <s v="Y"/>
    <m/>
    <m/>
    <m/>
    <n v="2602"/>
    <s v="LUDB"/>
    <s v="MCP"/>
    <s v="START gap planning"/>
    <s v="NULL"/>
    <d v="2026-03-17T18:04:00"/>
    <d v="2026-03-17T19:04:00"/>
    <d v="2026-03-18T06:33:00"/>
    <s v="Exception Info: Workflow finished with errors. (line: 42)  "/>
    <s v="Failed"/>
    <x v="413"/>
    <n v="3"/>
    <s v="gap planning"/>
    <n v="1"/>
    <n v="1"/>
    <n v="0"/>
    <n v="2.5499999999999998"/>
    <n v="3.55"/>
    <n v="3.55"/>
    <m/>
    <m/>
    <n v="1"/>
    <n v="2.5499999999999998"/>
    <n v="0"/>
    <n v="3.55"/>
    <n v="3.55"/>
    <m/>
    <m/>
    <m/>
    <m/>
    <m/>
    <m/>
    <m/>
    <m/>
    <m/>
    <m/>
    <m/>
    <m/>
    <m/>
  </r>
  <r>
    <s v="Planning (NII)"/>
    <s v="DEGTPlanning (NII)46098.7569444444"/>
    <m/>
    <s v="planning run02"/>
    <s v="MCPDEGTPlanning (NII)planning run02"/>
    <s v="MCPDEGTPlanning (NII)"/>
    <x v="1"/>
    <s v="For Rerun"/>
    <x v="0"/>
    <x v="1515"/>
    <s v="Y"/>
    <m/>
    <m/>
    <m/>
    <n v="2602"/>
    <s v="DEGT"/>
    <s v="MCP"/>
    <s v="START planning run02"/>
    <s v="END planning run02"/>
    <d v="2026-03-17T18:10:00"/>
    <d v="2026-03-17T20:44:00"/>
    <d v="2026-03-17T20:44:00"/>
    <s v="NULL"/>
    <s v="Completed"/>
    <x v="38"/>
    <n v="4"/>
    <s v="planning run02"/>
    <n v="2.57"/>
    <n v="2.57"/>
    <n v="0"/>
    <n v="0"/>
    <n v="2.57"/>
    <n v="2.57"/>
    <m/>
    <m/>
    <n v="2.57"/>
    <n v="0"/>
    <n v="0"/>
    <n v="2.57"/>
    <n v="2.57"/>
    <m/>
    <m/>
    <m/>
    <m/>
    <m/>
    <m/>
    <m/>
    <m/>
    <m/>
    <m/>
    <m/>
    <m/>
    <m/>
  </r>
  <r>
    <s v="ICDB"/>
    <s v="ICDBICDB46098.7645833333"/>
    <m/>
    <s v="Super Light Maintenance"/>
    <s v="MCPICDBICDBSuper Light Maintenance"/>
    <s v="MCPICDBICDB"/>
    <x v="0"/>
    <s v="Completed"/>
    <x v="0"/>
    <x v="1516"/>
    <s v="Y"/>
    <m/>
    <m/>
    <m/>
    <n v="2602"/>
    <s v="ICDB"/>
    <s v="MCP"/>
    <s v="START Super Light Maintenance"/>
    <s v="END Super Light Maintenance"/>
    <d v="2026-03-17T18:21:00"/>
    <d v="2026-03-17T18:25:00"/>
    <d v="2026-03-17T18:25:00"/>
    <s v="NULL"/>
    <s v="Completed"/>
    <x v="402"/>
    <n v="80"/>
    <s v="Super Light Maintenance"/>
    <n v="7.0000000000000007E-2"/>
    <n v="0"/>
    <n v="7.0000000000000007E-2"/>
    <n v="0"/>
    <n v="0"/>
    <n v="7.0000000000000007E-2"/>
    <m/>
    <m/>
    <n v="0"/>
    <n v="0"/>
    <n v="7.0000000000000007E-2"/>
    <n v="0"/>
    <n v="7.0000000000000007E-2"/>
    <m/>
    <m/>
    <m/>
    <m/>
    <m/>
    <m/>
    <m/>
    <m/>
    <m/>
    <m/>
    <m/>
    <m/>
    <m/>
  </r>
  <r>
    <s v="Load Compare Spreads (Attrib)"/>
    <s v="BEDBLoad Compare Spreads (Attrib)46098.7652777778"/>
    <m/>
    <s v="load Spreads"/>
    <s v="MCPBEDBLoad Compare Spreads (Attrib)load Spreads"/>
    <s v="MCPBEDBLoad Compare Spreads (Attrib)"/>
    <x v="0"/>
    <s v="Failed"/>
    <x v="0"/>
    <x v="1517"/>
    <s v="N"/>
    <m/>
    <m/>
    <m/>
    <n v="2602"/>
    <s v="BEDB"/>
    <s v="MCP"/>
    <s v="START load Spreads"/>
    <s v="NULL"/>
    <d v="2026-03-17T18:22:00"/>
    <d v="2026-03-17T18:30:00"/>
    <d v="2026-03-18T09:44:00"/>
    <s v="Exception Info: Workflow finished with errors. (line: 48)  "/>
    <s v="Failed"/>
    <x v="414"/>
    <n v="1"/>
    <s v="load Spreads"/>
    <n v="0.13"/>
    <n v="0.13"/>
    <n v="0"/>
    <n v="5.73"/>
    <n v="5.86"/>
    <n v="5.86"/>
    <m/>
    <m/>
    <n v="0.13"/>
    <n v="5.73"/>
    <n v="0"/>
    <n v="5.86"/>
    <n v="5.86"/>
    <m/>
    <m/>
    <m/>
    <m/>
    <m/>
    <m/>
    <m/>
    <m/>
    <m/>
    <m/>
    <m/>
    <m/>
    <m/>
  </r>
  <r>
    <s v="ICDB"/>
    <s v="ICDBICDB46098.7673611111"/>
    <m/>
    <s v="BPV KR valuation | Sofia | Live on ALM Core"/>
    <s v="MCPICDBICDBBPV KR valuation | Sofia | Live on ALM Core"/>
    <s v="MCPICDBICDB"/>
    <x v="0"/>
    <s v="Completed"/>
    <x v="0"/>
    <x v="1518"/>
    <s v="Y"/>
    <m/>
    <m/>
    <m/>
    <n v="2602"/>
    <s v="ICDB"/>
    <s v="MCP"/>
    <s v="START BPV KR valuation | Sofia | Live on ALM Core"/>
    <s v="END BPV KR valuation | Sofia | Live on ALM Core"/>
    <d v="2026-03-17T18:25:00"/>
    <d v="2026-03-17T18:31:00"/>
    <d v="2026-03-17T18:31:00"/>
    <s v="NULL"/>
    <s v="Completed"/>
    <x v="402"/>
    <n v="2"/>
    <s v="BPV KR valuation | Sofia | Live on ALM Core"/>
    <n v="0.1"/>
    <n v="0"/>
    <n v="0.1"/>
    <n v="0"/>
    <n v="0"/>
    <n v="0.1"/>
    <m/>
    <m/>
    <n v="0"/>
    <n v="0"/>
    <n v="0.1"/>
    <n v="0"/>
    <n v="0.1"/>
    <m/>
    <m/>
    <m/>
    <m/>
    <m/>
    <m/>
    <m/>
    <m/>
    <m/>
    <m/>
    <m/>
    <m/>
    <m/>
  </r>
  <r>
    <s v="ICDB"/>
    <s v="ICDBICDB46098.7715277778"/>
    <m/>
    <s v="Super Light Maintenance"/>
    <s v="MCPICDBICDBSuper Light Maintenance"/>
    <s v="MCPICDBICDB"/>
    <x v="0"/>
    <s v="Completed"/>
    <x v="0"/>
    <x v="1519"/>
    <s v="Y"/>
    <m/>
    <m/>
    <m/>
    <n v="2602"/>
    <s v="ICDB"/>
    <s v="MCP"/>
    <s v="START Super Light Maintenance"/>
    <s v="END Super Light Maintenance"/>
    <d v="2026-03-17T18:31:00"/>
    <d v="2026-03-17T18:35:00"/>
    <d v="2026-03-17T18:36:00"/>
    <s v="NULL"/>
    <s v="Completed"/>
    <x v="402"/>
    <n v="81"/>
    <s v="Super Light Maintenance"/>
    <n v="7.0000000000000007E-2"/>
    <n v="0"/>
    <n v="7.0000000000000007E-2"/>
    <n v="0"/>
    <n v="0"/>
    <n v="7.0000000000000007E-2"/>
    <m/>
    <m/>
    <n v="0"/>
    <n v="0"/>
    <n v="7.0000000000000007E-2"/>
    <n v="0"/>
    <n v="7.0000000000000007E-2"/>
    <m/>
    <m/>
    <m/>
    <m/>
    <m/>
    <m/>
    <m/>
    <m/>
    <m/>
    <m/>
    <m/>
    <m/>
    <m/>
  </r>
  <r>
    <s v="ICDB"/>
    <s v="ICDBICDB46098.775"/>
    <m/>
    <s v="BPV KR valuation | Prague | Live on ALM Core"/>
    <s v="MCPICDBICDBBPV KR valuation | Prague | Live on ALM Core"/>
    <s v="MCPICDBICDB"/>
    <x v="0"/>
    <s v="Completed"/>
    <x v="0"/>
    <x v="1520"/>
    <s v="Y"/>
    <m/>
    <m/>
    <m/>
    <n v="2602"/>
    <s v="ICDB"/>
    <s v="MCP"/>
    <s v="START BPV KR valuation | Prague | Live on ALM Core"/>
    <s v="END BPV KR valuation | Prague | Live on ALM Core"/>
    <d v="2026-03-17T18:36:00"/>
    <d v="2026-03-17T18:51:00"/>
    <d v="2026-03-17T18:51:00"/>
    <s v="NULL"/>
    <s v="Completed"/>
    <x v="402"/>
    <n v="2"/>
    <s v="BPV KR valuation | Prague | Live on ALM Core"/>
    <n v="0.25"/>
    <n v="0"/>
    <n v="0.25"/>
    <n v="0"/>
    <n v="0"/>
    <n v="0.25"/>
    <m/>
    <m/>
    <n v="0"/>
    <n v="0"/>
    <n v="0.25"/>
    <n v="0"/>
    <n v="0.25"/>
    <m/>
    <m/>
    <m/>
    <m/>
    <m/>
    <m/>
    <m/>
    <m/>
    <m/>
    <m/>
    <m/>
    <m/>
    <m/>
  </r>
  <r>
    <s v="KR"/>
    <s v="DEDBKR46098.7791666667"/>
    <m/>
    <s v="export to ara"/>
    <s v="MCPDEDBKRexport to ara"/>
    <s v="MCPDEDBKR"/>
    <x v="0"/>
    <s v="Completed"/>
    <x v="0"/>
    <x v="1521"/>
    <s v="Y"/>
    <m/>
    <m/>
    <m/>
    <n v="2602"/>
    <s v="DEDB"/>
    <s v="MCP"/>
    <s v="START export to ara"/>
    <s v="END export to ara"/>
    <d v="2026-03-17T18:42:00"/>
    <d v="2026-03-17T18:42:00"/>
    <d v="2026-03-17T18:42:00"/>
    <s v="NULL"/>
    <s v="Completed"/>
    <x v="130"/>
    <n v="7"/>
    <s v="export to ara"/>
    <n v="0"/>
    <n v="0"/>
    <n v="0"/>
    <n v="0"/>
    <n v="0"/>
    <n v="0"/>
    <m/>
    <m/>
    <n v="0"/>
    <n v="0"/>
    <n v="0"/>
    <n v="0"/>
    <n v="0"/>
    <m/>
    <m/>
    <m/>
    <m/>
    <m/>
    <m/>
    <m/>
    <m/>
    <m/>
    <m/>
    <m/>
    <m/>
    <m/>
  </r>
  <r>
    <s v="KR"/>
    <s v="DEDBKR46098.7791666667"/>
    <m/>
    <s v="bpv-kr valuation QRM reporter exports"/>
    <s v="MCPDEDBKRbpv-kr valuation QRM reporter exports"/>
    <s v="MCPDEDBKR"/>
    <x v="0"/>
    <s v="Completed"/>
    <x v="0"/>
    <x v="1522"/>
    <s v="Y"/>
    <m/>
    <m/>
    <m/>
    <n v="2602"/>
    <s v="DEDB"/>
    <s v="MCP"/>
    <s v="START bpv-kr valuation QRM reporter exports"/>
    <s v="END bpv-kr valuation QRM reporter exports"/>
    <d v="2026-03-17T18:42:00"/>
    <d v="2026-03-17T18:42:00"/>
    <d v="2026-03-17T18:42:00"/>
    <s v="NULL"/>
    <s v="Completed"/>
    <x v="130"/>
    <n v="2"/>
    <s v="bpv-kr valuation QRM reporter exports"/>
    <n v="0"/>
    <n v="0"/>
    <n v="0"/>
    <n v="0"/>
    <n v="0"/>
    <n v="0"/>
    <m/>
    <m/>
    <n v="0"/>
    <n v="0"/>
    <n v="0"/>
    <n v="0"/>
    <n v="0"/>
    <m/>
    <m/>
    <m/>
    <m/>
    <m/>
    <m/>
    <m/>
    <m/>
    <m/>
    <m/>
    <m/>
    <m/>
    <m/>
  </r>
  <r>
    <s v="KR"/>
    <s v="DEDBKR46098.7791666667"/>
    <m/>
    <s v="bpv-kr valuation exports from ARA"/>
    <s v="MCPDEDBKRbpv-kr valuation exports from ARA"/>
    <s v="MCPDEDBKR"/>
    <x v="0"/>
    <s v="Completed"/>
    <x v="0"/>
    <x v="1523"/>
    <s v="Y"/>
    <m/>
    <m/>
    <m/>
    <n v="2602"/>
    <s v="DEDB"/>
    <s v="MCP"/>
    <s v="START bpv-kr valuation exports from ARA"/>
    <s v="END bpv-kr valuation exports from ARA"/>
    <d v="2026-03-17T18:42:00"/>
    <d v="2026-03-17T18:42:00"/>
    <d v="2026-03-17T18:43:00"/>
    <s v="NULL"/>
    <s v="Completed"/>
    <x v="130"/>
    <n v="2"/>
    <s v="bpv-kr valuation exports from ARA"/>
    <n v="0"/>
    <n v="0"/>
    <n v="0"/>
    <n v="0"/>
    <n v="0"/>
    <n v="0"/>
    <m/>
    <m/>
    <n v="0"/>
    <n v="0"/>
    <n v="0"/>
    <n v="0"/>
    <n v="0"/>
    <m/>
    <m/>
    <m/>
    <m/>
    <m/>
    <m/>
    <m/>
    <m/>
    <m/>
    <m/>
    <m/>
    <m/>
    <m/>
  </r>
  <r>
    <s v="EC"/>
    <s v="DEDBEC46098.7798611111"/>
    <m/>
    <s v="Light Maintenance"/>
    <s v="MCPDEDBECLight Maintenance"/>
    <s v="MCPDEDBEC"/>
    <x v="0"/>
    <s v="Completed"/>
    <x v="0"/>
    <x v="1524"/>
    <s v="Y"/>
    <m/>
    <m/>
    <m/>
    <n v="2602"/>
    <s v="DEDB"/>
    <s v="MCP"/>
    <s v="START Light Maintenance"/>
    <s v="END Light Maintenance"/>
    <d v="2026-03-17T18:43:00"/>
    <d v="2026-03-17T20:51:00"/>
    <d v="2026-03-17T20:51:00"/>
    <s v="NULL"/>
    <s v="Completed"/>
    <x v="144"/>
    <n v="6"/>
    <s v="Light Maintenance"/>
    <n v="2.13"/>
    <n v="0"/>
    <n v="2.13"/>
    <n v="0"/>
    <n v="0"/>
    <n v="2.13"/>
    <m/>
    <m/>
    <n v="0"/>
    <n v="0"/>
    <n v="2.13"/>
    <n v="0"/>
    <n v="2.13"/>
    <m/>
    <m/>
    <m/>
    <m/>
    <m/>
    <m/>
    <m/>
    <m/>
    <m/>
    <m/>
    <m/>
    <m/>
    <m/>
  </r>
  <r>
    <s v="ICDB"/>
    <s v="ICDBICDB46098.7854166667"/>
    <m/>
    <s v="Super Light Maintenance"/>
    <s v="MCPICDBICDBSuper Light Maintenance"/>
    <s v="MCPICDBICDB"/>
    <x v="0"/>
    <s v="Completed"/>
    <x v="0"/>
    <x v="1525"/>
    <s v="Y"/>
    <m/>
    <m/>
    <m/>
    <n v="2602"/>
    <s v="ICDB"/>
    <s v="MCP"/>
    <s v="START Super Light Maintenance"/>
    <s v="END Super Light Maintenance"/>
    <d v="2026-03-17T18:51:00"/>
    <d v="2026-03-17T18:56:00"/>
    <d v="2026-03-17T18:56:00"/>
    <s v="NULL"/>
    <s v="Completed"/>
    <x v="402"/>
    <n v="82"/>
    <s v="Super Light Maintenance"/>
    <n v="0.08"/>
    <n v="0"/>
    <n v="0.08"/>
    <n v="0"/>
    <n v="0"/>
    <n v="0.08"/>
    <m/>
    <m/>
    <n v="0"/>
    <n v="0"/>
    <n v="0.08"/>
    <n v="0"/>
    <n v="0.08"/>
    <m/>
    <m/>
    <m/>
    <m/>
    <m/>
    <m/>
    <m/>
    <m/>
    <m/>
    <m/>
    <m/>
    <m/>
    <m/>
  </r>
  <r>
    <s v="ICDB"/>
    <s v="ICDBICDB46098.7888888889"/>
    <m/>
    <s v="BPV KR valuation | Beijing | Non-live location"/>
    <s v="MCPICDBICDBBPV KR valuation | Beijing | Non-live location"/>
    <s v="MCPICDBICDB"/>
    <x v="0"/>
    <s v="Completed"/>
    <x v="0"/>
    <x v="1526"/>
    <s v="Y"/>
    <m/>
    <m/>
    <m/>
    <n v="2602"/>
    <s v="ICDB"/>
    <s v="MCP"/>
    <s v="START BPV KR valuation | Beijing | Non-live location"/>
    <s v="END BPV KR valuation | Beijing | Non-live location"/>
    <d v="2026-03-17T18:56:00"/>
    <d v="2026-03-17T19:00:00"/>
    <d v="2026-03-17T19:00:00"/>
    <s v="NULL"/>
    <s v="Completed"/>
    <x v="402"/>
    <n v="2"/>
    <s v="BPV KR valuation | Beijing | Non-live location"/>
    <n v="7.0000000000000007E-2"/>
    <n v="0"/>
    <n v="7.0000000000000007E-2"/>
    <n v="0"/>
    <n v="0"/>
    <n v="7.0000000000000007E-2"/>
    <m/>
    <m/>
    <n v="0"/>
    <n v="0"/>
    <n v="7.0000000000000007E-2"/>
    <n v="0"/>
    <n v="7.0000000000000007E-2"/>
    <m/>
    <m/>
    <m/>
    <m/>
    <m/>
    <m/>
    <m/>
    <m/>
    <m/>
    <m/>
    <m/>
    <m/>
    <m/>
  </r>
  <r>
    <s v="ICDB"/>
    <s v="ICDBICDB46098.7916666667"/>
    <m/>
    <s v="Super Light Maintenance"/>
    <s v="MCPICDBICDBSuper Light Maintenance"/>
    <s v="MCPICDBICDB"/>
    <x v="0"/>
    <s v="Completed"/>
    <x v="0"/>
    <x v="1527"/>
    <s v="Y"/>
    <m/>
    <m/>
    <m/>
    <n v="2602"/>
    <s v="ICDB"/>
    <s v="MCP"/>
    <s v="START Super Light Maintenance"/>
    <s v="END Super Light Maintenance"/>
    <d v="2026-03-17T19:00:00"/>
    <d v="2026-03-17T19:03:00"/>
    <d v="2026-03-17T19:03:00"/>
    <s v="NULL"/>
    <s v="Completed"/>
    <x v="402"/>
    <n v="83"/>
    <s v="Super Light Maintenance"/>
    <n v="0.05"/>
    <n v="0"/>
    <n v="0.05"/>
    <n v="0"/>
    <n v="0"/>
    <n v="0.05"/>
    <m/>
    <m/>
    <n v="0"/>
    <n v="0"/>
    <n v="0.05"/>
    <n v="0"/>
    <n v="0.05"/>
    <m/>
    <m/>
    <m/>
    <m/>
    <m/>
    <m/>
    <m/>
    <m/>
    <m/>
    <m/>
    <m/>
    <m/>
    <m/>
  </r>
  <r>
    <s v="ICDB"/>
    <s v="ICDBICDB46098.79375"/>
    <m/>
    <s v="BPV KR valuation | Shanghai | Non-live location"/>
    <s v="MCPICDBICDBBPV KR valuation | Shanghai | Non-live location"/>
    <s v="MCPICDBICDB"/>
    <x v="0"/>
    <s v="Completed"/>
    <x v="0"/>
    <x v="1528"/>
    <s v="Y"/>
    <m/>
    <m/>
    <m/>
    <n v="2602"/>
    <s v="ICDB"/>
    <s v="MCP"/>
    <s v="START BPV KR valuation | Shanghai | Non-live location"/>
    <s v="END BPV KR valuation | Shanghai | Non-live location"/>
    <d v="2026-03-17T19:03:00"/>
    <d v="2026-03-17T19:08:00"/>
    <d v="2026-03-17T19:08:00"/>
    <s v="NULL"/>
    <s v="Completed"/>
    <x v="402"/>
    <n v="2"/>
    <s v="BPV KR valuation | Shanghai | Non-live location"/>
    <n v="0.08"/>
    <n v="0"/>
    <n v="0.08"/>
    <n v="0"/>
    <n v="0"/>
    <n v="0.08"/>
    <m/>
    <m/>
    <n v="0"/>
    <n v="0"/>
    <n v="0.08"/>
    <n v="0"/>
    <n v="0.08"/>
    <m/>
    <m/>
    <m/>
    <m/>
    <m/>
    <m/>
    <m/>
    <m/>
    <m/>
    <m/>
    <m/>
    <m/>
    <m/>
  </r>
  <r>
    <s v="ICDB"/>
    <s v="ICDBICDB46098.7972222222"/>
    <m/>
    <s v="Super Light Maintenance"/>
    <s v="MCPICDBICDBSuper Light Maintenance"/>
    <s v="MCPICDBICDB"/>
    <x v="0"/>
    <s v="Completed"/>
    <x v="0"/>
    <x v="1529"/>
    <s v="Y"/>
    <m/>
    <m/>
    <m/>
    <n v="2602"/>
    <s v="ICDB"/>
    <s v="MCP"/>
    <s v="START Super Light Maintenance"/>
    <s v="END Super Light Maintenance"/>
    <d v="2026-03-17T19:08:00"/>
    <d v="2026-03-17T19:12:00"/>
    <d v="2026-03-17T19:12:00"/>
    <s v="NULL"/>
    <s v="Completed"/>
    <x v="402"/>
    <n v="84"/>
    <s v="Super Light Maintenance"/>
    <n v="7.0000000000000007E-2"/>
    <n v="0"/>
    <n v="7.0000000000000007E-2"/>
    <n v="0"/>
    <n v="0"/>
    <n v="7.0000000000000007E-2"/>
    <m/>
    <m/>
    <n v="0"/>
    <n v="0"/>
    <n v="7.0000000000000007E-2"/>
    <n v="0"/>
    <n v="7.0000000000000007E-2"/>
    <m/>
    <m/>
    <m/>
    <m/>
    <m/>
    <m/>
    <m/>
    <m/>
    <m/>
    <m/>
    <m/>
    <m/>
    <m/>
  </r>
  <r>
    <s v="ICDB"/>
    <s v="ICDBICDB46098.8"/>
    <m/>
    <s v="BPV KR valuation | Budapest | Live on ALM Core"/>
    <s v="MCPICDBICDBBPV KR valuation | Budapest | Live on ALM Core"/>
    <s v="MCPICDBICDB"/>
    <x v="0"/>
    <s v="Completed"/>
    <x v="0"/>
    <x v="1530"/>
    <s v="Y"/>
    <m/>
    <m/>
    <m/>
    <n v="2602"/>
    <s v="ICDB"/>
    <s v="MCP"/>
    <s v="START BPV KR valuation | Budapest | Live on ALM Core"/>
    <s v="END BPV KR valuation | Budapest | Live on ALM Core"/>
    <d v="2026-03-17T19:12:00"/>
    <d v="2026-03-17T19:32:00"/>
    <d v="2026-03-17T19:32:00"/>
    <s v="NULL"/>
    <s v="Completed"/>
    <x v="402"/>
    <n v="2"/>
    <s v="BPV KR valuation | Budapest | Live on ALM Core"/>
    <n v="0.33"/>
    <n v="0"/>
    <n v="0.33"/>
    <n v="0"/>
    <n v="0"/>
    <n v="0.33"/>
    <m/>
    <m/>
    <n v="0"/>
    <n v="0"/>
    <n v="0.33"/>
    <n v="0"/>
    <n v="0.33"/>
    <m/>
    <m/>
    <m/>
    <m/>
    <m/>
    <m/>
    <m/>
    <m/>
    <m/>
    <m/>
    <m/>
    <m/>
    <m/>
  </r>
  <r>
    <s v="ICDB"/>
    <s v="ICDBICDB46098.8138888889"/>
    <m/>
    <s v="Super Light Maintenance"/>
    <s v="MCPICDBICDBSuper Light Maintenance"/>
    <s v="MCPICDBICDB"/>
    <x v="0"/>
    <s v="Completed"/>
    <x v="0"/>
    <x v="1531"/>
    <s v="Y"/>
    <m/>
    <m/>
    <m/>
    <n v="2602"/>
    <s v="ICDB"/>
    <s v="MCP"/>
    <s v="START Super Light Maintenance"/>
    <s v="END Super Light Maintenance"/>
    <d v="2026-03-17T19:32:00"/>
    <d v="2026-03-17T19:38:00"/>
    <d v="2026-03-17T19:38:00"/>
    <s v="NULL"/>
    <s v="Completed"/>
    <x v="402"/>
    <n v="85"/>
    <s v="Super Light Maintenance"/>
    <n v="0.1"/>
    <n v="0"/>
    <n v="0.1"/>
    <n v="0"/>
    <n v="0"/>
    <n v="0.1"/>
    <m/>
    <m/>
    <n v="0"/>
    <n v="0"/>
    <n v="0.1"/>
    <n v="0"/>
    <n v="0.1"/>
    <m/>
    <m/>
    <m/>
    <m/>
    <m/>
    <m/>
    <m/>
    <m/>
    <m/>
    <m/>
    <m/>
    <m/>
    <m/>
  </r>
  <r>
    <s v="ICDB"/>
    <s v="ICDBICDB46098.8180555556"/>
    <m/>
    <s v="BPV KR valuation | Tokyo | Live on ALM Core"/>
    <s v="MCPICDBICDBBPV KR valuation | Tokyo | Live on ALM Core"/>
    <s v="MCPICDBICDB"/>
    <x v="0"/>
    <s v="Completed"/>
    <x v="0"/>
    <x v="1532"/>
    <s v="Y"/>
    <m/>
    <m/>
    <m/>
    <n v="2602"/>
    <s v="ICDB"/>
    <s v="MCP"/>
    <s v="START BPV KR valuation | Tokyo | Live on ALM Core"/>
    <s v="END BPV KR valuation | Tokyo | Live on ALM Core"/>
    <d v="2026-03-17T19:38:00"/>
    <d v="2026-03-17T19:51:00"/>
    <d v="2026-03-17T19:51:00"/>
    <s v="NULL"/>
    <s v="Completed"/>
    <x v="402"/>
    <n v="2"/>
    <s v="BPV KR valuation | Tokyo | Live on ALM Core"/>
    <n v="0.22"/>
    <n v="0"/>
    <n v="0.22"/>
    <n v="0"/>
    <n v="0"/>
    <n v="0.22"/>
    <m/>
    <m/>
    <n v="0"/>
    <n v="0"/>
    <n v="0.22"/>
    <n v="0"/>
    <n v="0.22"/>
    <m/>
    <m/>
    <m/>
    <m/>
    <m/>
    <m/>
    <m/>
    <m/>
    <m/>
    <m/>
    <m/>
    <m/>
    <m/>
  </r>
  <r>
    <s v="ICDB"/>
    <s v="ICDBICDB46098.8270833333"/>
    <m/>
    <s v="Super Light Maintenance"/>
    <s v="MCPICDBICDBSuper Light Maintenance"/>
    <s v="MCPICDBICDB"/>
    <x v="0"/>
    <s v="Completed"/>
    <x v="0"/>
    <x v="1533"/>
    <s v="Y"/>
    <m/>
    <m/>
    <m/>
    <n v="2602"/>
    <s v="ICDB"/>
    <s v="MCP"/>
    <s v="START Super Light Maintenance"/>
    <s v="END Super Light Maintenance"/>
    <d v="2026-03-17T19:51:00"/>
    <d v="2026-03-17T19:56:00"/>
    <d v="2026-03-17T19:56:00"/>
    <s v="NULL"/>
    <s v="Completed"/>
    <x v="402"/>
    <n v="86"/>
    <s v="Super Light Maintenance"/>
    <n v="0.08"/>
    <n v="0"/>
    <n v="0.08"/>
    <n v="0"/>
    <n v="0"/>
    <n v="0.08"/>
    <m/>
    <m/>
    <n v="0"/>
    <n v="0"/>
    <n v="0.08"/>
    <n v="0"/>
    <n v="0.08"/>
    <m/>
    <m/>
    <m/>
    <m/>
    <m/>
    <m/>
    <m/>
    <m/>
    <m/>
    <m/>
    <m/>
    <m/>
    <m/>
  </r>
  <r>
    <s v="ICDB"/>
    <s v="ICDBICDB46098.8305555556"/>
    <m/>
    <s v="BPV KR valuation | Manila | Other live location"/>
    <s v="MCPICDBICDBBPV KR valuation | Manila | Other live location"/>
    <s v="MCPICDBICDB"/>
    <x v="0"/>
    <s v="Completed"/>
    <x v="0"/>
    <x v="1534"/>
    <s v="Y"/>
    <m/>
    <m/>
    <m/>
    <n v="2602"/>
    <s v="ICDB"/>
    <s v="MCP"/>
    <s v="START BPV KR valuation | Manila | Other live location"/>
    <s v="END BPV KR valuation | Manila | Other live location"/>
    <d v="2026-03-17T19:56:00"/>
    <d v="2026-03-17T20:09:00"/>
    <d v="2026-03-17T20:09:00"/>
    <s v="NULL"/>
    <s v="Completed"/>
    <x v="402"/>
    <n v="2"/>
    <s v="BPV KR valuation | Manila | Other live location"/>
    <n v="0.22"/>
    <n v="0"/>
    <n v="0.22"/>
    <n v="0"/>
    <n v="0"/>
    <n v="0.22"/>
    <m/>
    <m/>
    <n v="0"/>
    <n v="0"/>
    <n v="0.22"/>
    <n v="0"/>
    <n v="0.22"/>
    <m/>
    <m/>
    <m/>
    <m/>
    <m/>
    <m/>
    <m/>
    <m/>
    <m/>
    <m/>
    <m/>
    <m/>
    <m/>
  </r>
  <r>
    <s v="Valuation (NPV)"/>
    <s v="ESDBValuation (NPV)46098.8326388889"/>
    <m/>
    <s v="export to ara"/>
    <s v="MCPESDBValuation (NPV)export to ara"/>
    <s v="MCPESDBValuation (NPV)"/>
    <x v="0"/>
    <s v="Completed"/>
    <x v="0"/>
    <x v="1535"/>
    <s v="Y"/>
    <m/>
    <m/>
    <m/>
    <n v="2602"/>
    <s v="ESDB"/>
    <s v="MCP"/>
    <s v="START export to ara"/>
    <s v="END export to ara"/>
    <d v="2026-03-17T19:59:00"/>
    <d v="2026-03-17T19:59:00"/>
    <d v="2026-03-17T19:59:00"/>
    <s v="NULL"/>
    <s v="Completed"/>
    <x v="412"/>
    <n v="6"/>
    <s v="export to ara"/>
    <n v="0"/>
    <n v="0"/>
    <n v="0"/>
    <n v="0"/>
    <n v="0"/>
    <n v="0"/>
    <m/>
    <m/>
    <n v="0"/>
    <n v="0"/>
    <n v="0"/>
    <n v="0"/>
    <n v="0"/>
    <m/>
    <m/>
    <m/>
    <m/>
    <m/>
    <m/>
    <m/>
    <m/>
    <m/>
    <m/>
    <m/>
    <m/>
    <m/>
  </r>
  <r>
    <s v="Valuation (NPV)"/>
    <s v="ESDBValuation (NPV)46098.8326388889"/>
    <m/>
    <s v="Light Maintenance"/>
    <s v="MCPESDBValuation (NPV)Light Maintenance"/>
    <s v="MCPESDBValuation (NPV)"/>
    <x v="0"/>
    <s v="Completed"/>
    <x v="0"/>
    <x v="1536"/>
    <s v="Y"/>
    <m/>
    <m/>
    <m/>
    <n v="2602"/>
    <s v="ESDB"/>
    <s v="MCP"/>
    <s v="START Light Maintenance"/>
    <s v="END Light Maintenance"/>
    <d v="2026-03-17T19:59:00"/>
    <d v="2026-03-17T20:10:00"/>
    <d v="2026-03-17T20:10:00"/>
    <s v="NULL"/>
    <s v="Completed"/>
    <x v="412"/>
    <n v="7"/>
    <s v="Light Maintenance"/>
    <n v="0.18"/>
    <n v="0"/>
    <n v="0.18"/>
    <n v="0"/>
    <n v="0"/>
    <n v="0.18"/>
    <m/>
    <m/>
    <n v="0"/>
    <n v="0"/>
    <n v="0.18"/>
    <n v="0"/>
    <n v="0.18"/>
    <m/>
    <m/>
    <m/>
    <m/>
    <m/>
    <m/>
    <m/>
    <m/>
    <m/>
    <m/>
    <m/>
    <m/>
    <m/>
  </r>
  <r>
    <s v="ICDB"/>
    <s v="ICDBICDB46098.8395833333"/>
    <m/>
    <s v="Super Light Maintenance"/>
    <s v="MCPICDBICDBSuper Light Maintenance"/>
    <s v="MCPICDBICDB"/>
    <x v="0"/>
    <s v="Completed"/>
    <x v="0"/>
    <x v="1537"/>
    <s v="Y"/>
    <m/>
    <m/>
    <m/>
    <n v="2602"/>
    <s v="ICDB"/>
    <s v="MCP"/>
    <s v="START Super Light Maintenance"/>
    <s v="END Super Light Maintenance"/>
    <d v="2026-03-17T20:09:00"/>
    <d v="2026-03-17T20:13:00"/>
    <d v="2026-03-17T20:13:00"/>
    <s v="NULL"/>
    <s v="Completed"/>
    <x v="402"/>
    <n v="87"/>
    <s v="Super Light Maintenance"/>
    <n v="7.0000000000000007E-2"/>
    <n v="0"/>
    <n v="7.0000000000000007E-2"/>
    <n v="0"/>
    <n v="0"/>
    <n v="7.0000000000000007E-2"/>
    <m/>
    <m/>
    <n v="0"/>
    <n v="0"/>
    <n v="7.0000000000000007E-2"/>
    <n v="0"/>
    <n v="7.0000000000000007E-2"/>
    <m/>
    <m/>
    <m/>
    <m/>
    <m/>
    <m/>
    <m/>
    <m/>
    <m/>
    <m/>
    <m/>
    <m/>
    <m/>
  </r>
  <r>
    <s v="Valuation (NPV)"/>
    <s v="ESDBValuation (NPV)46098.8402777778"/>
    <m/>
    <s v="valuation report OLAP exports"/>
    <s v="MCPESDBValuation (NPV)valuation report OLAP exports"/>
    <s v="MCPESDBValuation (NPV)"/>
    <x v="0"/>
    <s v="Completed"/>
    <x v="0"/>
    <x v="1538"/>
    <s v="Y"/>
    <m/>
    <m/>
    <m/>
    <n v="2602"/>
    <s v="ESDB"/>
    <s v="MCP"/>
    <s v="START valuation report OLAP exports"/>
    <s v="END valuation report OLAP exports"/>
    <d v="2026-03-17T20:10:00"/>
    <d v="2026-03-17T21:33:00"/>
    <d v="2026-03-17T21:33:00"/>
    <s v="NULL"/>
    <s v="Completed"/>
    <x v="412"/>
    <n v="3"/>
    <s v="valuation report OLAP exports"/>
    <n v="1.38"/>
    <n v="0"/>
    <n v="1.38"/>
    <n v="0"/>
    <n v="0"/>
    <n v="1.38"/>
    <m/>
    <m/>
    <n v="0"/>
    <n v="0"/>
    <n v="1.38"/>
    <n v="0"/>
    <n v="1.38"/>
    <m/>
    <m/>
    <m/>
    <m/>
    <m/>
    <m/>
    <m/>
    <m/>
    <m/>
    <m/>
    <m/>
    <m/>
    <m/>
  </r>
  <r>
    <s v="ICDB"/>
    <s v="ICDBICDB46098.8423611111"/>
    <m/>
    <s v="BPV KR valuation | Bratislava | Live on ALM Core"/>
    <s v="MCPICDBICDBBPV KR valuation | Bratislava | Live on ALM Core"/>
    <s v="MCPICDBICDB"/>
    <x v="0"/>
    <s v="Completed"/>
    <x v="0"/>
    <x v="1539"/>
    <s v="Y"/>
    <m/>
    <m/>
    <m/>
    <n v="2602"/>
    <s v="ICDB"/>
    <s v="MCP"/>
    <s v="START BPV KR valuation | Bratislava | Live on ALM Core"/>
    <s v="END BPV KR valuation | Bratislava | Live on ALM Core"/>
    <d v="2026-03-17T20:13:00"/>
    <d v="2026-03-17T20:25:00"/>
    <d v="2026-03-17T20:25:00"/>
    <s v="NULL"/>
    <s v="Completed"/>
    <x v="402"/>
    <n v="2"/>
    <s v="BPV KR valuation | Bratislava | Live on ALM Core"/>
    <n v="0.2"/>
    <n v="0"/>
    <n v="0.2"/>
    <n v="0"/>
    <n v="0"/>
    <n v="0.2"/>
    <m/>
    <m/>
    <n v="0"/>
    <n v="0"/>
    <n v="0.2"/>
    <n v="0"/>
    <n v="0.2"/>
    <m/>
    <m/>
    <m/>
    <m/>
    <m/>
    <m/>
    <m/>
    <m/>
    <m/>
    <m/>
    <m/>
    <m/>
    <m/>
  </r>
  <r>
    <s v="ICDB"/>
    <s v="ICDBICDB46098.8506944444"/>
    <m/>
    <s v="Super Light Maintenance"/>
    <s v="MCPICDBICDBSuper Light Maintenance"/>
    <s v="MCPICDBICDB"/>
    <x v="0"/>
    <s v="Completed"/>
    <x v="0"/>
    <x v="1540"/>
    <s v="Y"/>
    <m/>
    <m/>
    <m/>
    <n v="2602"/>
    <s v="ICDB"/>
    <s v="MCP"/>
    <s v="START Super Light Maintenance"/>
    <s v="END Super Light Maintenance"/>
    <d v="2026-03-17T20:25:00"/>
    <d v="2026-03-17T20:31:00"/>
    <d v="2026-03-17T20:31:00"/>
    <s v="NULL"/>
    <s v="Completed"/>
    <x v="402"/>
    <n v="88"/>
    <s v="Super Light Maintenance"/>
    <n v="0.1"/>
    <n v="0"/>
    <n v="0.1"/>
    <n v="0"/>
    <n v="0"/>
    <n v="0.1"/>
    <m/>
    <m/>
    <n v="0"/>
    <n v="0"/>
    <n v="0.1"/>
    <n v="0"/>
    <n v="0.1"/>
    <m/>
    <m/>
    <m/>
    <m/>
    <m/>
    <m/>
    <m/>
    <m/>
    <m/>
    <m/>
    <m/>
    <m/>
    <m/>
  </r>
  <r>
    <s v="ICDB"/>
    <s v="ICDBICDB46098.8548611111"/>
    <m/>
    <s v="BPV KR valuation | Seoul | Live on ALM Core"/>
    <s v="MCPICDBICDBBPV KR valuation | Seoul | Live on ALM Core"/>
    <s v="MCPICDBICDB"/>
    <x v="0"/>
    <s v="Completed"/>
    <x v="0"/>
    <x v="1541"/>
    <s v="Y"/>
    <m/>
    <m/>
    <m/>
    <n v="2602"/>
    <s v="ICDB"/>
    <s v="MCP"/>
    <s v="START BPV KR valuation | Seoul | Live on ALM Core"/>
    <s v="END BPV KR valuation | Seoul | Live on ALM Core"/>
    <d v="2026-03-17T20:31:00"/>
    <d v="2026-03-17T20:44:00"/>
    <d v="2026-03-17T20:44:00"/>
    <s v="NULL"/>
    <s v="Completed"/>
    <x v="402"/>
    <n v="2"/>
    <s v="BPV KR valuation | Seoul | Live on ALM Core"/>
    <n v="0.22"/>
    <n v="0"/>
    <n v="0.22"/>
    <n v="0"/>
    <n v="0"/>
    <n v="0.22"/>
    <m/>
    <m/>
    <n v="0"/>
    <n v="0"/>
    <n v="0.22"/>
    <n v="0"/>
    <n v="0.22"/>
    <m/>
    <m/>
    <m/>
    <m/>
    <m/>
    <m/>
    <m/>
    <m/>
    <m/>
    <m/>
    <m/>
    <m/>
    <m/>
  </r>
  <r>
    <s v="Planning (NII)"/>
    <s v="DEGTPlanning (NII)46098.8638888889"/>
    <m/>
    <s v="export to ara NII"/>
    <s v="MCPDEGTPlanning (NII)export to ara NII"/>
    <s v="MCPDEGTPlanning (NII)"/>
    <x v="1"/>
    <s v="For Rerun"/>
    <x v="0"/>
    <x v="1542"/>
    <s v="Y"/>
    <m/>
    <m/>
    <m/>
    <n v="2602"/>
    <s v="DEGT"/>
    <s v="MCP"/>
    <s v="START export to ara NII"/>
    <s v="END export to ara NII"/>
    <d v="2026-03-17T20:44:00"/>
    <d v="2026-03-17T20:46:00"/>
    <d v="2026-03-17T20:46:00"/>
    <s v="NULL"/>
    <s v="Completed"/>
    <x v="38"/>
    <n v="3"/>
    <s v="export to ara NII"/>
    <n v="0.03"/>
    <n v="0"/>
    <n v="0.03"/>
    <n v="0"/>
    <n v="0"/>
    <n v="0.03"/>
    <m/>
    <m/>
    <n v="0"/>
    <n v="0"/>
    <n v="0.03"/>
    <n v="0"/>
    <n v="0.03"/>
    <m/>
    <m/>
    <m/>
    <m/>
    <m/>
    <m/>
    <m/>
    <m/>
    <m/>
    <m/>
    <m/>
    <m/>
    <m/>
  </r>
  <r>
    <s v="ICDB"/>
    <s v="ICDBICDB46098.8638888889"/>
    <m/>
    <s v="Super Light Maintenance"/>
    <s v="MCPICDBICDBSuper Light Maintenance"/>
    <s v="MCPICDBICDB"/>
    <x v="0"/>
    <s v="Completed"/>
    <x v="0"/>
    <x v="1543"/>
    <s v="Y"/>
    <m/>
    <m/>
    <m/>
    <n v="2602"/>
    <s v="ICDB"/>
    <s v="MCP"/>
    <s v="START Super Light Maintenance"/>
    <s v="END Super Light Maintenance"/>
    <d v="2026-03-17T20:44:00"/>
    <d v="2026-03-17T20:50:00"/>
    <d v="2026-03-17T20:50:00"/>
    <s v="NULL"/>
    <s v="Completed"/>
    <x v="402"/>
    <n v="89"/>
    <s v="Super Light Maintenance"/>
    <n v="0.1"/>
    <n v="0"/>
    <n v="0.1"/>
    <n v="0"/>
    <n v="0"/>
    <n v="0.1"/>
    <m/>
    <m/>
    <n v="0"/>
    <n v="0"/>
    <n v="0.1"/>
    <n v="0"/>
    <n v="0.1"/>
    <m/>
    <m/>
    <m/>
    <m/>
    <m/>
    <m/>
    <m/>
    <m/>
    <m/>
    <m/>
    <m/>
    <m/>
    <m/>
  </r>
  <r>
    <s v="Planning (NII)"/>
    <s v="DEGTPlanning (NII)46098.8652777778"/>
    <m/>
    <s v="planning run exports"/>
    <s v="MCPDEGTPlanning (NII)planning run exports"/>
    <s v="MCPDEGTPlanning (NII)"/>
    <x v="1"/>
    <s v="For Rerun"/>
    <x v="0"/>
    <x v="1544"/>
    <s v="Y"/>
    <m/>
    <m/>
    <m/>
    <n v="2602"/>
    <s v="DEGT"/>
    <s v="MCP"/>
    <s v="START planning run exports"/>
    <s v="END planning run exports"/>
    <d v="2026-03-17T20:46:00"/>
    <d v="2026-03-17T21:26:00"/>
    <d v="2026-03-17T21:27:00"/>
    <s v="NULL"/>
    <s v="Completed"/>
    <x v="38"/>
    <n v="6"/>
    <s v="planning run exports"/>
    <n v="0.67"/>
    <n v="0.67"/>
    <n v="0"/>
    <n v="0"/>
    <n v="0.67"/>
    <n v="0.67"/>
    <m/>
    <m/>
    <n v="0.67"/>
    <n v="0"/>
    <n v="0"/>
    <n v="0.67"/>
    <n v="0.67"/>
    <m/>
    <m/>
    <m/>
    <m/>
    <m/>
    <m/>
    <m/>
    <m/>
    <m/>
    <m/>
    <m/>
    <m/>
    <m/>
  </r>
  <r>
    <s v="ICDB"/>
    <s v="ICDBICDB46098.8680555556"/>
    <m/>
    <s v="BPV KR valuation | Taipei | Other live location"/>
    <s v="MCPICDBICDBBPV KR valuation | Taipei | Other live location"/>
    <s v="MCPICDBICDB"/>
    <x v="0"/>
    <s v="Completed"/>
    <x v="0"/>
    <x v="1545"/>
    <s v="Y"/>
    <m/>
    <m/>
    <m/>
    <n v="2602"/>
    <s v="ICDB"/>
    <s v="MCP"/>
    <s v="START BPV KR valuation | Taipei | Other live location"/>
    <s v="END BPV KR valuation | Taipei | Other live location"/>
    <d v="2026-03-17T20:50:00"/>
    <d v="2026-03-17T21:04:00"/>
    <d v="2026-03-17T21:04:00"/>
    <s v="NULL"/>
    <s v="Completed"/>
    <x v="402"/>
    <n v="2"/>
    <s v="BPV KR valuation | Taipei | Other live location"/>
    <n v="0.23"/>
    <n v="0"/>
    <n v="0.23"/>
    <n v="0"/>
    <n v="0"/>
    <n v="0.23"/>
    <m/>
    <m/>
    <n v="0"/>
    <n v="0"/>
    <n v="0.23"/>
    <n v="0"/>
    <n v="0.23"/>
    <m/>
    <m/>
    <m/>
    <m/>
    <m/>
    <m/>
    <m/>
    <m/>
    <m/>
    <m/>
    <m/>
    <m/>
    <m/>
  </r>
  <r>
    <s v="EC"/>
    <s v="DEDBEC46098.86875"/>
    <m/>
    <s v="ing-ec valuation"/>
    <s v="MCPDEDBECing-ec valuation"/>
    <s v="MCPDEDBEC"/>
    <x v="0"/>
    <s v="Completed"/>
    <x v="0"/>
    <x v="1546"/>
    <s v="Y"/>
    <m/>
    <m/>
    <m/>
    <n v="2602"/>
    <s v="DEDB"/>
    <s v="MCP"/>
    <s v="START ing-ec valuation"/>
    <s v="END ing-ec valuation"/>
    <d v="2026-03-17T20:51:00"/>
    <d v="2026-03-18T02:02:00"/>
    <d v="2026-03-18T02:02:00"/>
    <s v="NULL"/>
    <s v="Completed"/>
    <x v="144"/>
    <n v="2"/>
    <s v="ing-ec valuation"/>
    <n v="5.18"/>
    <n v="0"/>
    <n v="5.18"/>
    <n v="0"/>
    <n v="0"/>
    <n v="5.18"/>
    <m/>
    <m/>
    <n v="0"/>
    <n v="0"/>
    <n v="5.18"/>
    <n v="0"/>
    <n v="5.18"/>
    <m/>
    <m/>
    <m/>
    <m/>
    <m/>
    <m/>
    <m/>
    <m/>
    <m/>
    <m/>
    <m/>
    <m/>
    <m/>
  </r>
  <r>
    <s v="ICDB"/>
    <s v="ICDBICDB46098.8777777778"/>
    <m/>
    <s v="Super Light Maintenance"/>
    <s v="MCPICDBICDBSuper Light Maintenance"/>
    <s v="MCPICDBICDB"/>
    <x v="0"/>
    <s v="Completed"/>
    <x v="0"/>
    <x v="1547"/>
    <s v="Y"/>
    <m/>
    <m/>
    <m/>
    <n v="2602"/>
    <s v="ICDB"/>
    <s v="MCP"/>
    <s v="START Super Light Maintenance"/>
    <s v="END Super Light Maintenance"/>
    <d v="2026-03-17T21:04:00"/>
    <d v="2026-03-17T21:09:00"/>
    <d v="2026-03-17T21:09:00"/>
    <s v="NULL"/>
    <s v="Completed"/>
    <x v="402"/>
    <n v="90"/>
    <s v="Super Light Maintenance"/>
    <n v="0.08"/>
    <n v="0"/>
    <n v="0.08"/>
    <n v="0"/>
    <n v="0"/>
    <n v="0.08"/>
    <m/>
    <m/>
    <n v="0"/>
    <n v="0"/>
    <n v="0.08"/>
    <n v="0"/>
    <n v="0.08"/>
    <m/>
    <m/>
    <m/>
    <m/>
    <m/>
    <m/>
    <m/>
    <m/>
    <m/>
    <m/>
    <m/>
    <m/>
    <m/>
  </r>
  <r>
    <s v="ICDB"/>
    <s v="ICDBICDB46098.88125"/>
    <m/>
    <s v="BPV KR valuation | NLWB_FM_Banking_books | Live on ALM Core"/>
    <s v="MCPICDBICDBBPV KR valuation | NLWB_FM_Banking_books | Live on ALM Core"/>
    <s v="MCPICDBICDB"/>
    <x v="0"/>
    <s v="Completed"/>
    <x v="0"/>
    <x v="1548"/>
    <s v="Y"/>
    <m/>
    <m/>
    <m/>
    <n v="2602"/>
    <s v="ICDB"/>
    <s v="MCP"/>
    <s v="START BPV KR valuation | NLWB_FM_Banking_books | Live on ALM Core"/>
    <s v="END BPV KR valuation | NLWB_FM_Banking_books | Live on ALM Core"/>
    <d v="2026-03-17T21:09:00"/>
    <d v="2026-03-17T21:22:00"/>
    <d v="2026-03-17T21:22:00"/>
    <s v="NULL"/>
    <s v="Completed"/>
    <x v="402"/>
    <n v="2"/>
    <s v="BPV KR valuation | NLWB_FM_Banking_books | Live on ALM Core"/>
    <n v="0.22"/>
    <n v="0"/>
    <n v="0.22"/>
    <n v="0"/>
    <n v="0"/>
    <n v="0.22"/>
    <m/>
    <m/>
    <n v="0"/>
    <n v="0"/>
    <n v="0.22"/>
    <n v="0"/>
    <n v="0.22"/>
    <m/>
    <m/>
    <m/>
    <m/>
    <m/>
    <m/>
    <m/>
    <m/>
    <m/>
    <m/>
    <m/>
    <m/>
    <m/>
  </r>
  <r>
    <s v="ICDB"/>
    <s v="ICDBICDB46098.8902777778"/>
    <m/>
    <s v="Super Light Maintenance"/>
    <s v="MCPICDBICDBSuper Light Maintenance"/>
    <s v="MCPICDBICDB"/>
    <x v="0"/>
    <s v="Completed"/>
    <x v="0"/>
    <x v="1549"/>
    <s v="Y"/>
    <m/>
    <m/>
    <m/>
    <n v="2602"/>
    <s v="ICDB"/>
    <s v="MCP"/>
    <s v="START Super Light Maintenance"/>
    <s v="END Super Light Maintenance"/>
    <d v="2026-03-17T21:22:00"/>
    <d v="2026-03-17T21:28:00"/>
    <d v="2026-03-17T21:28:00"/>
    <s v="NULL"/>
    <s v="Completed"/>
    <x v="402"/>
    <n v="91"/>
    <s v="Super Light Maintenance"/>
    <n v="0.1"/>
    <n v="0"/>
    <n v="0.1"/>
    <n v="0"/>
    <n v="0"/>
    <n v="0.1"/>
    <m/>
    <m/>
    <n v="0"/>
    <n v="0"/>
    <n v="0.1"/>
    <n v="0"/>
    <n v="0.1"/>
    <m/>
    <m/>
    <m/>
    <m/>
    <m/>
    <m/>
    <m/>
    <m/>
    <m/>
    <m/>
    <m/>
    <m/>
    <m/>
  </r>
  <r>
    <s v="GAP"/>
    <s v="DEGTGAP46098.89375"/>
    <m/>
    <s v="gap planning"/>
    <s v="MCPDEGTGAPgap planning"/>
    <s v="MCPDEGTGAP"/>
    <x v="0"/>
    <s v="Failed"/>
    <x v="0"/>
    <x v="1550"/>
    <s v="Y"/>
    <m/>
    <m/>
    <m/>
    <n v="2602"/>
    <s v="DEGT"/>
    <s v="MCP"/>
    <s v="START gap planning"/>
    <s v="NULL"/>
    <d v="2026-03-17T21:27:00"/>
    <d v="2026-03-17T22:40:00"/>
    <d v="2026-03-18T02:58:00"/>
    <s v="Exception Info: Workflow finished with errors. (line: 44)  "/>
    <s v="Failed"/>
    <x v="26"/>
    <n v="7"/>
    <s v="gap planning"/>
    <n v="1.22"/>
    <n v="1.22"/>
    <n v="0"/>
    <n v="0"/>
    <n v="1.22"/>
    <n v="1.22"/>
    <m/>
    <m/>
    <n v="1.22"/>
    <n v="0"/>
    <n v="0"/>
    <n v="1.22"/>
    <n v="1.22"/>
    <m/>
    <m/>
    <m/>
    <m/>
    <m/>
    <m/>
    <m/>
    <m/>
    <m/>
    <m/>
    <m/>
    <m/>
    <m/>
  </r>
  <r>
    <s v="ICDB"/>
    <s v="ICDBICDB46098.8944444444"/>
    <m/>
    <s v="BPV KR valuation | Belgium_FM_banking_book | Live on ALM Core"/>
    <s v="MCPICDBICDBBPV KR valuation | Belgium_FM_banking_book | Live on ALM Core"/>
    <s v="MCPICDBICDB"/>
    <x v="0"/>
    <s v="Completed"/>
    <x v="0"/>
    <x v="1551"/>
    <s v="Y"/>
    <m/>
    <m/>
    <m/>
    <n v="2602"/>
    <s v="ICDB"/>
    <s v="MCP"/>
    <s v="START BPV KR valuation | Belgium_FM_banking_book | Live on ALM Core"/>
    <s v="END BPV KR valuation | Belgium_FM_banking_book | Live on ALM Core"/>
    <d v="2026-03-17T21:28:00"/>
    <d v="2026-03-17T21:33:00"/>
    <d v="2026-03-17T21:33:00"/>
    <s v="NULL"/>
    <s v="Completed"/>
    <x v="402"/>
    <n v="2"/>
    <s v="BPV KR valuation | Belgium_FM_banking_book | Live on ALM Core"/>
    <n v="0.08"/>
    <n v="0"/>
    <n v="0.08"/>
    <n v="0"/>
    <n v="0"/>
    <n v="0.08"/>
    <m/>
    <m/>
    <n v="0"/>
    <n v="0"/>
    <n v="0.08"/>
    <n v="0"/>
    <n v="0.08"/>
    <m/>
    <m/>
    <m/>
    <m/>
    <m/>
    <m/>
    <m/>
    <m/>
    <m/>
    <m/>
    <m/>
    <m/>
    <m/>
  </r>
  <r>
    <s v="Valuation (NPV)"/>
    <s v="ESDBValuation (NPV)46098.8979166667"/>
    <m/>
    <s v="valuation report QRM reporter exports"/>
    <s v="MCPESDBValuation (NPV)valuation report QRM reporter exports"/>
    <s v="MCPESDBValuation (NPV)"/>
    <x v="0"/>
    <s v="Completed"/>
    <x v="0"/>
    <x v="1552"/>
    <s v="Y"/>
    <m/>
    <m/>
    <m/>
    <n v="2602"/>
    <s v="ESDB"/>
    <s v="MCP"/>
    <s v="START valuation report QRM reporter exports"/>
    <s v="END valuation report QRM reporter exports"/>
    <d v="2026-03-17T21:33:00"/>
    <d v="2026-03-18T01:06:00"/>
    <d v="2026-03-18T01:06:00"/>
    <s v="NULL"/>
    <s v="Completed"/>
    <x v="412"/>
    <n v="2"/>
    <s v="valuation report QRM reporter exports"/>
    <n v="3.55"/>
    <n v="0"/>
    <n v="3.55"/>
    <n v="0"/>
    <n v="0"/>
    <n v="3.55"/>
    <m/>
    <m/>
    <n v="0"/>
    <n v="0"/>
    <n v="3.55"/>
    <n v="0"/>
    <n v="3.55"/>
    <m/>
    <m/>
    <m/>
    <m/>
    <m/>
    <m/>
    <m/>
    <m/>
    <m/>
    <m/>
    <m/>
    <m/>
    <m/>
  </r>
  <r>
    <s v="ICDB"/>
    <s v="ICDBICDB46098.8979166667"/>
    <m/>
    <s v="Super Light Maintenance"/>
    <s v="MCPICDBICDBSuper Light Maintenance"/>
    <s v="MCPICDBICDB"/>
    <x v="0"/>
    <s v="Completed"/>
    <x v="0"/>
    <x v="1553"/>
    <s v="Y"/>
    <m/>
    <m/>
    <m/>
    <n v="2602"/>
    <s v="ICDB"/>
    <s v="MCP"/>
    <s v="START Super Light Maintenance"/>
    <s v="END Super Light Maintenance"/>
    <d v="2026-03-17T21:33:00"/>
    <d v="2026-03-17T21:37:00"/>
    <d v="2026-03-17T21:37:00"/>
    <s v="NULL"/>
    <s v="Completed"/>
    <x v="402"/>
    <n v="92"/>
    <s v="Super Light Maintenance"/>
    <n v="7.0000000000000007E-2"/>
    <n v="0"/>
    <n v="7.0000000000000007E-2"/>
    <n v="0"/>
    <n v="0"/>
    <n v="7.0000000000000007E-2"/>
    <m/>
    <m/>
    <n v="0"/>
    <n v="0"/>
    <n v="7.0000000000000007E-2"/>
    <n v="0"/>
    <n v="7.0000000000000007E-2"/>
    <m/>
    <m/>
    <m/>
    <m/>
    <m/>
    <m/>
    <m/>
    <m/>
    <m/>
    <m/>
    <m/>
    <m/>
    <m/>
  </r>
  <r>
    <s v="ICDB"/>
    <s v="ICDBICDB46098.9006944444"/>
    <m/>
    <s v="EC valuation | London | Live on ALM Core"/>
    <s v="MCPICDBICDBEC valuation | London | Live on ALM Core"/>
    <s v="MCPICDBICDB"/>
    <x v="0"/>
    <s v="Completed"/>
    <x v="0"/>
    <x v="1554"/>
    <s v="Y"/>
    <m/>
    <m/>
    <m/>
    <n v="2602"/>
    <s v="ICDB"/>
    <s v="MCP"/>
    <s v="START EC valuation | London | Live on ALM Core"/>
    <s v="END EC valuation | London | Live on ALM Core"/>
    <d v="2026-03-17T21:37:00"/>
    <d v="2026-03-17T21:44:00"/>
    <d v="2026-03-17T21:44:00"/>
    <s v="NULL"/>
    <s v="Completed"/>
    <x v="402"/>
    <n v="1"/>
    <s v="EC valuation | London | Live on ALM Core"/>
    <n v="0.12"/>
    <n v="0"/>
    <n v="0.12"/>
    <n v="0"/>
    <n v="0"/>
    <n v="0.12"/>
    <m/>
    <m/>
    <n v="0"/>
    <n v="0"/>
    <n v="0.12"/>
    <n v="0"/>
    <n v="0.12"/>
    <m/>
    <m/>
    <m/>
    <m/>
    <m/>
    <m/>
    <m/>
    <m/>
    <m/>
    <m/>
    <m/>
    <m/>
    <m/>
  </r>
  <r>
    <s v="ICDB"/>
    <s v="ICDBICDB46098.9055555556"/>
    <m/>
    <s v="Super Light Maintenance"/>
    <s v="MCPICDBICDBSuper Light Maintenance"/>
    <s v="MCPICDBICDB"/>
    <x v="0"/>
    <s v="Completed"/>
    <x v="0"/>
    <x v="1555"/>
    <s v="Y"/>
    <m/>
    <m/>
    <m/>
    <n v="2602"/>
    <s v="ICDB"/>
    <s v="MCP"/>
    <s v="START Super Light Maintenance"/>
    <s v="END Super Light Maintenance"/>
    <d v="2026-03-17T21:44:00"/>
    <d v="2026-03-17T21:48:00"/>
    <d v="2026-03-17T21:48:00"/>
    <s v="NULL"/>
    <s v="Completed"/>
    <x v="402"/>
    <n v="93"/>
    <s v="Super Light Maintenance"/>
    <n v="7.0000000000000007E-2"/>
    <n v="0"/>
    <n v="7.0000000000000007E-2"/>
    <n v="0"/>
    <n v="0"/>
    <n v="7.0000000000000007E-2"/>
    <m/>
    <m/>
    <n v="0"/>
    <n v="0"/>
    <n v="7.0000000000000007E-2"/>
    <n v="0"/>
    <n v="7.0000000000000007E-2"/>
    <m/>
    <m/>
    <m/>
    <m/>
    <m/>
    <m/>
    <m/>
    <m/>
    <m/>
    <m/>
    <m/>
    <m/>
    <m/>
  </r>
  <r>
    <s v="ICDB"/>
    <s v="ICDBICDB46098.9083333333"/>
    <m/>
    <s v="EC valuation | Singapore | Live on ALM Core"/>
    <s v="MCPICDBICDBEC valuation | Singapore | Live on ALM Core"/>
    <s v="MCPICDBICDB"/>
    <x v="0"/>
    <s v="Completed"/>
    <x v="0"/>
    <x v="1556"/>
    <s v="Y"/>
    <m/>
    <m/>
    <m/>
    <n v="2602"/>
    <s v="ICDB"/>
    <s v="MCP"/>
    <s v="START EC valuation | Singapore | Live on ALM Core"/>
    <s v="END EC valuation | Singapore | Live on ALM Core"/>
    <d v="2026-03-17T21:48:00"/>
    <d v="2026-03-17T21:58:00"/>
    <d v="2026-03-17T21:58:00"/>
    <s v="NULL"/>
    <s v="Completed"/>
    <x v="402"/>
    <n v="1"/>
    <s v="EC valuation | Singapore | Live on ALM Core"/>
    <n v="0.17"/>
    <n v="0"/>
    <n v="0.17"/>
    <n v="0"/>
    <n v="0"/>
    <n v="0.17"/>
    <m/>
    <m/>
    <n v="0"/>
    <n v="0"/>
    <n v="0.17"/>
    <n v="0"/>
    <n v="0.17"/>
    <m/>
    <m/>
    <m/>
    <m/>
    <m/>
    <m/>
    <m/>
    <m/>
    <m/>
    <m/>
    <m/>
    <m/>
    <m/>
  </r>
  <r>
    <s v="ICDB"/>
    <s v="ICDBICDB46098.9152777778"/>
    <m/>
    <s v="Super Light Maintenance"/>
    <s v="MCPICDBICDBSuper Light Maintenance"/>
    <s v="MCPICDBICDB"/>
    <x v="0"/>
    <s v="Completed"/>
    <x v="0"/>
    <x v="1557"/>
    <s v="Y"/>
    <m/>
    <m/>
    <m/>
    <n v="2602"/>
    <s v="ICDB"/>
    <s v="MCP"/>
    <s v="START Super Light Maintenance"/>
    <s v="END Super Light Maintenance"/>
    <d v="2026-03-17T21:58:00"/>
    <d v="2026-03-17T22:01:00"/>
    <d v="2026-03-17T22:01:00"/>
    <s v="NULL"/>
    <s v="Completed"/>
    <x v="402"/>
    <n v="94"/>
    <s v="Super Light Maintenance"/>
    <n v="0.05"/>
    <n v="0"/>
    <n v="0.05"/>
    <n v="0"/>
    <n v="0"/>
    <n v="0.05"/>
    <m/>
    <m/>
    <n v="0"/>
    <n v="0"/>
    <n v="0.05"/>
    <n v="0"/>
    <n v="0.05"/>
    <m/>
    <m/>
    <m/>
    <m/>
    <m/>
    <m/>
    <m/>
    <m/>
    <m/>
    <m/>
    <m/>
    <m/>
    <m/>
  </r>
  <r>
    <s v="ICDB"/>
    <s v="ICDBICDB46098.9173611111"/>
    <m/>
    <s v="EC valuation | Hong_Kong | Live on ALM Core"/>
    <s v="MCPICDBICDBEC valuation | Hong_Kong | Live on ALM Core"/>
    <s v="MCPICDBICDB"/>
    <x v="0"/>
    <s v="Completed"/>
    <x v="0"/>
    <x v="1558"/>
    <s v="Y"/>
    <m/>
    <m/>
    <m/>
    <n v="2602"/>
    <s v="ICDB"/>
    <s v="MCP"/>
    <s v="START EC valuation | Hong_Kong | Live on ALM Core"/>
    <s v="END EC valuation | Hong_Kong | Live on ALM Core"/>
    <d v="2026-03-17T22:01:00"/>
    <d v="2026-03-17T22:08:00"/>
    <d v="2026-03-17T22:08:00"/>
    <s v="NULL"/>
    <s v="Completed"/>
    <x v="402"/>
    <n v="1"/>
    <s v="EC valuation | Hong_Kong | Live on ALM Core"/>
    <n v="0.12"/>
    <n v="0"/>
    <n v="0.12"/>
    <n v="0"/>
    <n v="0"/>
    <n v="0.12"/>
    <m/>
    <m/>
    <n v="0"/>
    <n v="0"/>
    <n v="0.12"/>
    <n v="0"/>
    <n v="0.12"/>
    <m/>
    <m/>
    <m/>
    <m/>
    <m/>
    <m/>
    <m/>
    <m/>
    <m/>
    <m/>
    <m/>
    <m/>
    <m/>
  </r>
  <r>
    <s v="ICDB"/>
    <s v="ICDBICDB46098.9222222222"/>
    <m/>
    <s v="Super Light Maintenance"/>
    <s v="MCPICDBICDBSuper Light Maintenance"/>
    <s v="MCPICDBICDB"/>
    <x v="0"/>
    <s v="Completed"/>
    <x v="0"/>
    <x v="1559"/>
    <s v="Y"/>
    <m/>
    <m/>
    <m/>
    <n v="2602"/>
    <s v="ICDB"/>
    <s v="MCP"/>
    <s v="START Super Light Maintenance"/>
    <s v="END Super Light Maintenance"/>
    <d v="2026-03-17T22:08:00"/>
    <d v="2026-03-17T22:15:00"/>
    <d v="2026-03-17T22:15:00"/>
    <s v="NULL"/>
    <s v="Completed"/>
    <x v="402"/>
    <n v="95"/>
    <s v="Super Light Maintenance"/>
    <n v="0.12"/>
    <n v="0"/>
    <n v="0.12"/>
    <n v="0"/>
    <n v="0"/>
    <n v="0.12"/>
    <m/>
    <m/>
    <n v="0"/>
    <n v="0"/>
    <n v="0.12"/>
    <n v="0"/>
    <n v="0.12"/>
    <m/>
    <m/>
    <m/>
    <m/>
    <m/>
    <m/>
    <m/>
    <m/>
    <m/>
    <m/>
    <m/>
    <m/>
    <m/>
  </r>
  <r>
    <s v="ICDB"/>
    <s v="ICDBICDB46098.9270833333"/>
    <m/>
    <s v="EC valuation | Sofia | Live on ALM Core"/>
    <s v="MCPICDBICDBEC valuation | Sofia | Live on ALM Core"/>
    <s v="MCPICDBICDB"/>
    <x v="0"/>
    <s v="Completed"/>
    <x v="0"/>
    <x v="1560"/>
    <s v="Y"/>
    <m/>
    <m/>
    <m/>
    <n v="2602"/>
    <s v="ICDB"/>
    <s v="MCP"/>
    <s v="START EC valuation | Sofia | Live on ALM Core"/>
    <s v="END EC valuation | Sofia | Live on ALM Core"/>
    <d v="2026-03-17T22:15:00"/>
    <d v="2026-03-17T22:20:00"/>
    <d v="2026-03-17T22:20:00"/>
    <s v="NULL"/>
    <s v="Completed"/>
    <x v="402"/>
    <n v="1"/>
    <s v="EC valuation | Sofia | Live on ALM Core"/>
    <n v="0.08"/>
    <n v="0"/>
    <n v="0.08"/>
    <n v="0"/>
    <n v="0"/>
    <n v="0.08"/>
    <m/>
    <m/>
    <n v="0"/>
    <n v="0"/>
    <n v="0.08"/>
    <n v="0"/>
    <n v="0.08"/>
    <m/>
    <m/>
    <m/>
    <m/>
    <m/>
    <m/>
    <m/>
    <m/>
    <m/>
    <m/>
    <m/>
    <m/>
    <m/>
  </r>
  <r>
    <s v="ICDB"/>
    <s v="ICDBICDB46098.9305555556"/>
    <m/>
    <s v="Super Light Maintenance"/>
    <s v="MCPICDBICDBSuper Light Maintenance"/>
    <s v="MCPICDBICDB"/>
    <x v="0"/>
    <s v="Completed"/>
    <x v="0"/>
    <x v="1561"/>
    <s v="Y"/>
    <m/>
    <m/>
    <m/>
    <n v="2602"/>
    <s v="ICDB"/>
    <s v="MCP"/>
    <s v="START Super Light Maintenance"/>
    <s v="END Super Light Maintenance"/>
    <d v="2026-03-17T22:20:00"/>
    <d v="2026-03-17T22:23:00"/>
    <d v="2026-03-17T22:23:00"/>
    <s v="NULL"/>
    <s v="Completed"/>
    <x v="402"/>
    <n v="96"/>
    <s v="Super Light Maintenance"/>
    <n v="0.05"/>
    <n v="0"/>
    <n v="0.05"/>
    <n v="0"/>
    <n v="0"/>
    <n v="0.05"/>
    <m/>
    <m/>
    <n v="0"/>
    <n v="0"/>
    <n v="0.05"/>
    <n v="0"/>
    <n v="0.05"/>
    <m/>
    <m/>
    <m/>
    <m/>
    <m/>
    <m/>
    <m/>
    <m/>
    <m/>
    <m/>
    <m/>
    <m/>
    <m/>
  </r>
  <r>
    <s v="ICDB"/>
    <s v="ICDBICDB46098.9326388889"/>
    <m/>
    <s v="EC valuation | Prague | Live on ALM Core"/>
    <s v="MCPICDBICDBEC valuation | Prague | Live on ALM Core"/>
    <s v="MCPICDBICDB"/>
    <x v="0"/>
    <s v="Completed"/>
    <x v="0"/>
    <x v="1562"/>
    <s v="Y"/>
    <m/>
    <m/>
    <m/>
    <n v="2602"/>
    <s v="ICDB"/>
    <s v="MCP"/>
    <s v="START EC valuation | Prague | Live on ALM Core"/>
    <s v="END EC valuation | Prague | Live on ALM Core"/>
    <d v="2026-03-17T22:23:00"/>
    <d v="2026-03-17T22:32:00"/>
    <d v="2026-03-17T22:32:00"/>
    <s v="NULL"/>
    <s v="Completed"/>
    <x v="402"/>
    <n v="1"/>
    <s v="EC valuation | Prague | Live on ALM Core"/>
    <n v="0.15"/>
    <n v="0"/>
    <n v="0.15"/>
    <n v="0"/>
    <n v="0"/>
    <n v="0.15"/>
    <m/>
    <m/>
    <n v="0"/>
    <n v="0"/>
    <n v="0.15"/>
    <n v="0"/>
    <n v="0.15"/>
    <m/>
    <m/>
    <m/>
    <m/>
    <m/>
    <m/>
    <m/>
    <m/>
    <m/>
    <m/>
    <m/>
    <m/>
    <m/>
  </r>
  <r>
    <s v="ICDB"/>
    <s v="ICDBICDB46098.9388888889"/>
    <m/>
    <s v="Super Light Maintenance"/>
    <s v="MCPICDBICDBSuper Light Maintenance"/>
    <s v="MCPICDBICDB"/>
    <x v="0"/>
    <s v="Completed"/>
    <x v="0"/>
    <x v="1563"/>
    <s v="Y"/>
    <m/>
    <m/>
    <m/>
    <n v="2602"/>
    <s v="ICDB"/>
    <s v="MCP"/>
    <s v="START Super Light Maintenance"/>
    <s v="END Super Light Maintenance"/>
    <d v="2026-03-17T22:32:00"/>
    <d v="2026-03-17T22:35:00"/>
    <d v="2026-03-17T22:35:00"/>
    <s v="NULL"/>
    <s v="Completed"/>
    <x v="402"/>
    <n v="97"/>
    <s v="Super Light Maintenance"/>
    <n v="0.05"/>
    <n v="0"/>
    <n v="0.05"/>
    <n v="0"/>
    <n v="0"/>
    <n v="0.05"/>
    <m/>
    <m/>
    <n v="0"/>
    <n v="0"/>
    <n v="0.05"/>
    <n v="0"/>
    <n v="0.05"/>
    <m/>
    <m/>
    <m/>
    <m/>
    <m/>
    <m/>
    <m/>
    <m/>
    <m/>
    <m/>
    <m/>
    <m/>
    <m/>
  </r>
  <r>
    <s v="ICDB"/>
    <s v="ICDBICDB46098.9409722222"/>
    <m/>
    <s v="EC valuation | Beijing | Non-live location"/>
    <s v="MCPICDBICDBEC valuation | Beijing | Non-live location"/>
    <s v="MCPICDBICDB"/>
    <x v="0"/>
    <s v="Completed"/>
    <x v="0"/>
    <x v="1564"/>
    <s v="Y"/>
    <m/>
    <m/>
    <m/>
    <n v="2602"/>
    <s v="ICDB"/>
    <s v="MCP"/>
    <s v="START EC valuation | Beijing | Non-live location"/>
    <s v="END EC valuation | Beijing | Non-live location"/>
    <d v="2026-03-17T22:35:00"/>
    <d v="2026-03-17T22:39:00"/>
    <d v="2026-03-17T22:39:00"/>
    <s v="NULL"/>
    <s v="Completed"/>
    <x v="402"/>
    <n v="1"/>
    <s v="EC valuation | Beijing | Non-live location"/>
    <n v="7.0000000000000007E-2"/>
    <n v="0"/>
    <n v="7.0000000000000007E-2"/>
    <n v="0"/>
    <n v="0"/>
    <n v="7.0000000000000007E-2"/>
    <m/>
    <m/>
    <n v="0"/>
    <n v="0"/>
    <n v="7.0000000000000007E-2"/>
    <n v="0"/>
    <n v="7.0000000000000007E-2"/>
    <m/>
    <m/>
    <m/>
    <m/>
    <m/>
    <m/>
    <m/>
    <m/>
    <m/>
    <m/>
    <m/>
    <m/>
    <m/>
  </r>
  <r>
    <s v="ICDB"/>
    <s v="ICDBICDB46098.94375"/>
    <m/>
    <s v="Super Light Maintenance"/>
    <s v="MCPICDBICDBSuper Light Maintenance"/>
    <s v="MCPICDBICDB"/>
    <x v="0"/>
    <s v="Completed"/>
    <x v="0"/>
    <x v="1565"/>
    <s v="Y"/>
    <m/>
    <m/>
    <m/>
    <n v="2602"/>
    <s v="ICDB"/>
    <s v="MCP"/>
    <s v="START Super Light Maintenance"/>
    <s v="END Super Light Maintenance"/>
    <d v="2026-03-17T22:39:00"/>
    <d v="2026-03-17T22:42:00"/>
    <d v="2026-03-17T22:42:00"/>
    <s v="NULL"/>
    <s v="Completed"/>
    <x v="402"/>
    <n v="98"/>
    <s v="Super Light Maintenance"/>
    <n v="0.05"/>
    <n v="0"/>
    <n v="0.05"/>
    <n v="0"/>
    <n v="0"/>
    <n v="0.05"/>
    <m/>
    <m/>
    <n v="0"/>
    <n v="0"/>
    <n v="0.05"/>
    <n v="0"/>
    <n v="0.05"/>
    <m/>
    <m/>
    <m/>
    <m/>
    <m/>
    <m/>
    <m/>
    <m/>
    <m/>
    <m/>
    <m/>
    <m/>
    <m/>
  </r>
  <r>
    <s v="ICDB"/>
    <s v="ICDBICDB46098.9458333333"/>
    <m/>
    <s v="EC valuation | Shanghai | Non-live location"/>
    <s v="MCPICDBICDBEC valuation | Shanghai | Non-live location"/>
    <s v="MCPICDBICDB"/>
    <x v="0"/>
    <s v="Completed"/>
    <x v="0"/>
    <x v="1566"/>
    <s v="Y"/>
    <m/>
    <m/>
    <m/>
    <n v="2602"/>
    <s v="ICDB"/>
    <s v="MCP"/>
    <s v="START EC valuation | Shanghai | Non-live location"/>
    <s v="END EC valuation | Shanghai | Non-live location"/>
    <d v="2026-03-17T22:42:00"/>
    <d v="2026-03-17T22:47:00"/>
    <d v="2026-03-17T22:47:00"/>
    <s v="NULL"/>
    <s v="Completed"/>
    <x v="402"/>
    <n v="1"/>
    <s v="EC valuation | Shanghai | Non-live location"/>
    <n v="0.08"/>
    <n v="0"/>
    <n v="0.08"/>
    <n v="0"/>
    <n v="0"/>
    <n v="0.08"/>
    <m/>
    <m/>
    <n v="0"/>
    <n v="0"/>
    <n v="0.08"/>
    <n v="0"/>
    <n v="0.08"/>
    <m/>
    <m/>
    <m/>
    <m/>
    <m/>
    <m/>
    <m/>
    <m/>
    <m/>
    <m/>
    <m/>
    <m/>
    <m/>
  </r>
  <r>
    <s v="ICDB"/>
    <s v="ICDBICDB46098.9493055556"/>
    <m/>
    <s v="Super Light Maintenance"/>
    <s v="MCPICDBICDBSuper Light Maintenance"/>
    <s v="MCPICDBICDB"/>
    <x v="0"/>
    <s v="Completed"/>
    <x v="0"/>
    <x v="1567"/>
    <s v="Y"/>
    <m/>
    <m/>
    <m/>
    <n v="2602"/>
    <s v="ICDB"/>
    <s v="MCP"/>
    <s v="START Super Light Maintenance"/>
    <s v="END Super Light Maintenance"/>
    <d v="2026-03-17T22:47:00"/>
    <d v="2026-03-17T22:50:00"/>
    <d v="2026-03-17T22:50:00"/>
    <s v="NULL"/>
    <s v="Completed"/>
    <x v="402"/>
    <n v="99"/>
    <s v="Super Light Maintenance"/>
    <n v="0.05"/>
    <n v="0"/>
    <n v="0.05"/>
    <n v="0"/>
    <n v="0"/>
    <n v="0.05"/>
    <m/>
    <m/>
    <n v="0"/>
    <n v="0"/>
    <n v="0.05"/>
    <n v="0"/>
    <n v="0.05"/>
    <m/>
    <m/>
    <m/>
    <m/>
    <m/>
    <m/>
    <m/>
    <m/>
    <m/>
    <m/>
    <m/>
    <m/>
    <m/>
  </r>
  <r>
    <s v="ICDB"/>
    <s v="ICDBICDB46098.9513888889"/>
    <m/>
    <s v="EC valuation | Budapest | Live on ALM Core"/>
    <s v="MCPICDBICDBEC valuation | Budapest | Live on ALM Core"/>
    <s v="MCPICDBICDB"/>
    <x v="0"/>
    <s v="Completed"/>
    <x v="0"/>
    <x v="1568"/>
    <s v="Y"/>
    <m/>
    <m/>
    <m/>
    <n v="2602"/>
    <s v="ICDB"/>
    <s v="MCP"/>
    <s v="START EC valuation | Budapest | Live on ALM Core"/>
    <s v="END EC valuation | Budapest | Live on ALM Core"/>
    <d v="2026-03-17T22:50:00"/>
    <d v="2026-03-17T23:01:00"/>
    <d v="2026-03-17T23:01:00"/>
    <s v="NULL"/>
    <s v="Completed"/>
    <x v="402"/>
    <n v="1"/>
    <s v="EC valuation | Budapest | Live on ALM Core"/>
    <n v="0.18"/>
    <n v="0"/>
    <n v="0.18"/>
    <n v="0"/>
    <n v="0"/>
    <n v="0.18"/>
    <m/>
    <m/>
    <n v="0"/>
    <n v="0"/>
    <n v="0.18"/>
    <n v="0"/>
    <n v="0.18"/>
    <m/>
    <m/>
    <m/>
    <m/>
    <m/>
    <m/>
    <m/>
    <m/>
    <m/>
    <m/>
    <m/>
    <m/>
    <m/>
  </r>
  <r>
    <s v="ICDB"/>
    <s v="ICDBICDB46098.9590277778"/>
    <m/>
    <s v="Super Light Maintenance"/>
    <s v="MCPICDBICDBSuper Light Maintenance"/>
    <s v="MCPICDBICDB"/>
    <x v="0"/>
    <s v="Completed"/>
    <x v="0"/>
    <x v="1569"/>
    <s v="Y"/>
    <m/>
    <m/>
    <m/>
    <n v="2602"/>
    <s v="ICDB"/>
    <s v="MCP"/>
    <s v="START Super Light Maintenance"/>
    <s v="END Super Light Maintenance"/>
    <d v="2026-03-17T23:01:00"/>
    <d v="2026-03-17T23:04:00"/>
    <d v="2026-03-17T23:04:00"/>
    <s v="NULL"/>
    <s v="Completed"/>
    <x v="402"/>
    <n v="100"/>
    <s v="Super Light Maintenance"/>
    <n v="0.05"/>
    <n v="0"/>
    <n v="0.05"/>
    <n v="0"/>
    <n v="0"/>
    <n v="0.05"/>
    <m/>
    <m/>
    <n v="0"/>
    <n v="0"/>
    <n v="0.05"/>
    <n v="0"/>
    <n v="0.05"/>
    <m/>
    <m/>
    <m/>
    <m/>
    <m/>
    <m/>
    <m/>
    <m/>
    <m/>
    <m/>
    <m/>
    <m/>
    <m/>
  </r>
  <r>
    <s v="ICDB"/>
    <s v="ICDBICDB46098.9611111111"/>
    <m/>
    <s v="EC valuation | Tokyo | Live on ALM Core"/>
    <s v="MCPICDBICDBEC valuation | Tokyo | Live on ALM Core"/>
    <s v="MCPICDBICDB"/>
    <x v="0"/>
    <s v="Completed"/>
    <x v="0"/>
    <x v="1570"/>
    <s v="Y"/>
    <m/>
    <m/>
    <m/>
    <n v="2602"/>
    <s v="ICDB"/>
    <s v="MCP"/>
    <s v="START EC valuation | Tokyo | Live on ALM Core"/>
    <s v="END EC valuation | Tokyo | Live on ALM Core"/>
    <d v="2026-03-17T23:04:00"/>
    <d v="2026-03-17T23:12:00"/>
    <d v="2026-03-17T23:12:00"/>
    <s v="NULL"/>
    <s v="Completed"/>
    <x v="402"/>
    <n v="1"/>
    <s v="EC valuation | Tokyo | Live on ALM Core"/>
    <n v="0.13"/>
    <n v="0"/>
    <n v="0.13"/>
    <n v="0"/>
    <n v="0"/>
    <n v="0.13"/>
    <m/>
    <m/>
    <n v="0"/>
    <n v="0"/>
    <n v="0.13"/>
    <n v="0"/>
    <n v="0.13"/>
    <m/>
    <m/>
    <m/>
    <m/>
    <m/>
    <m/>
    <m/>
    <m/>
    <m/>
    <m/>
    <m/>
    <m/>
    <m/>
  </r>
  <r>
    <s v="ICDB"/>
    <s v="ICDBICDB46098.9666666667"/>
    <m/>
    <s v="Super Light Maintenance"/>
    <s v="MCPICDBICDBSuper Light Maintenance"/>
    <s v="MCPICDBICDB"/>
    <x v="0"/>
    <s v="Completed"/>
    <x v="0"/>
    <x v="1571"/>
    <s v="Y"/>
    <m/>
    <m/>
    <m/>
    <n v="2602"/>
    <s v="ICDB"/>
    <s v="MCP"/>
    <s v="START Super Light Maintenance"/>
    <s v="END Super Light Maintenance"/>
    <d v="2026-03-17T23:12:00"/>
    <d v="2026-03-17T23:15:00"/>
    <d v="2026-03-17T23:15:00"/>
    <s v="NULL"/>
    <s v="Completed"/>
    <x v="402"/>
    <n v="101"/>
    <s v="Super Light Maintenance"/>
    <n v="0.05"/>
    <n v="0"/>
    <n v="0.05"/>
    <n v="0"/>
    <n v="0"/>
    <n v="0.05"/>
    <m/>
    <m/>
    <n v="0"/>
    <n v="0"/>
    <n v="0.05"/>
    <n v="0"/>
    <n v="0.05"/>
    <m/>
    <m/>
    <m/>
    <m/>
    <m/>
    <m/>
    <m/>
    <m/>
    <m/>
    <m/>
    <m/>
    <m/>
    <m/>
  </r>
  <r>
    <s v="ICDB"/>
    <s v="ICDBICDB46098.96875"/>
    <m/>
    <s v="EC valuation | Manila | Other live location"/>
    <s v="MCPICDBICDBEC valuation | Manila | Other live location"/>
    <s v="MCPICDBICDB"/>
    <x v="0"/>
    <s v="Completed"/>
    <x v="0"/>
    <x v="1572"/>
    <s v="Y"/>
    <m/>
    <m/>
    <m/>
    <n v="2602"/>
    <s v="ICDB"/>
    <s v="MCP"/>
    <s v="START EC valuation | Manila | Other live location"/>
    <s v="END EC valuation | Manila | Other live location"/>
    <d v="2026-03-17T23:15:00"/>
    <d v="2026-03-17T23:25:00"/>
    <d v="2026-03-17T23:25:00"/>
    <s v="NULL"/>
    <s v="Completed"/>
    <x v="402"/>
    <n v="1"/>
    <s v="EC valuation | Manila | Other live location"/>
    <n v="0.17"/>
    <n v="0"/>
    <n v="0.17"/>
    <n v="0"/>
    <n v="0"/>
    <n v="0.17"/>
    <m/>
    <m/>
    <n v="0"/>
    <n v="0"/>
    <n v="0.17"/>
    <n v="0"/>
    <n v="0.17"/>
    <m/>
    <m/>
    <m/>
    <m/>
    <m/>
    <m/>
    <m/>
    <m/>
    <m/>
    <m/>
    <m/>
    <m/>
    <m/>
  </r>
  <r>
    <s v="ICDB"/>
    <s v="ICDBICDB46098.9756944444"/>
    <m/>
    <s v="Super Light Maintenance"/>
    <s v="MCPICDBICDBSuper Light Maintenance"/>
    <s v="MCPICDBICDB"/>
    <x v="0"/>
    <s v="Completed"/>
    <x v="0"/>
    <x v="1573"/>
    <s v="Y"/>
    <m/>
    <m/>
    <m/>
    <n v="2602"/>
    <s v="ICDB"/>
    <s v="MCP"/>
    <s v="START Super Light Maintenance"/>
    <s v="END Super Light Maintenance"/>
    <d v="2026-03-17T23:25:00"/>
    <d v="2026-03-17T23:28:00"/>
    <d v="2026-03-17T23:28:00"/>
    <s v="NULL"/>
    <s v="Completed"/>
    <x v="402"/>
    <n v="102"/>
    <s v="Super Light Maintenance"/>
    <n v="0.05"/>
    <n v="0"/>
    <n v="0.05"/>
    <n v="0"/>
    <n v="0"/>
    <n v="0.05"/>
    <m/>
    <m/>
    <n v="0"/>
    <n v="0"/>
    <n v="0.05"/>
    <n v="0"/>
    <n v="0.05"/>
    <m/>
    <m/>
    <m/>
    <m/>
    <m/>
    <m/>
    <m/>
    <m/>
    <m/>
    <m/>
    <m/>
    <m/>
    <m/>
  </r>
  <r>
    <s v="ICDB"/>
    <s v="ICDBICDB46098.9777777778"/>
    <m/>
    <s v="EC valuation | Bratislava | Live on ALM Core"/>
    <s v="MCPICDBICDBEC valuation | Bratislava | Live on ALM Core"/>
    <s v="MCPICDBICDB"/>
    <x v="0"/>
    <s v="Completed"/>
    <x v="0"/>
    <x v="1574"/>
    <s v="Y"/>
    <m/>
    <m/>
    <m/>
    <n v="2602"/>
    <s v="ICDB"/>
    <s v="MCP"/>
    <s v="START EC valuation | Bratislava | Live on ALM Core"/>
    <s v="END EC valuation | Bratislava | Live on ALM Core"/>
    <d v="2026-03-17T23:28:00"/>
    <d v="2026-03-17T23:35:00"/>
    <d v="2026-03-17T23:35:00"/>
    <s v="NULL"/>
    <s v="Completed"/>
    <x v="402"/>
    <n v="1"/>
    <s v="EC valuation | Bratislava | Live on ALM Core"/>
    <n v="0.12"/>
    <n v="0"/>
    <n v="0.12"/>
    <n v="0"/>
    <n v="0"/>
    <n v="0.12"/>
    <m/>
    <m/>
    <n v="0"/>
    <n v="0"/>
    <n v="0.12"/>
    <n v="0"/>
    <n v="0.12"/>
    <m/>
    <m/>
    <m/>
    <m/>
    <m/>
    <m/>
    <m/>
    <m/>
    <m/>
    <m/>
    <m/>
    <m/>
    <m/>
  </r>
  <r>
    <s v="ICDB"/>
    <s v="ICDBICDB46098.9826388889"/>
    <m/>
    <s v="Super Light Maintenance"/>
    <s v="MCPICDBICDBSuper Light Maintenance"/>
    <s v="MCPICDBICDB"/>
    <x v="0"/>
    <s v="Completed"/>
    <x v="0"/>
    <x v="1575"/>
    <s v="Y"/>
    <m/>
    <m/>
    <m/>
    <n v="2602"/>
    <s v="ICDB"/>
    <s v="MCP"/>
    <s v="START Super Light Maintenance"/>
    <s v="END Super Light Maintenance"/>
    <d v="2026-03-17T23:35:00"/>
    <d v="2026-03-17T23:38:00"/>
    <d v="2026-03-17T23:38:00"/>
    <s v="NULL"/>
    <s v="Completed"/>
    <x v="402"/>
    <n v="103"/>
    <s v="Super Light Maintenance"/>
    <n v="0.05"/>
    <n v="0"/>
    <n v="0.05"/>
    <n v="0"/>
    <n v="0"/>
    <n v="0.05"/>
    <m/>
    <m/>
    <n v="0"/>
    <n v="0"/>
    <n v="0.05"/>
    <n v="0"/>
    <n v="0.05"/>
    <m/>
    <m/>
    <m/>
    <m/>
    <m/>
    <m/>
    <m/>
    <m/>
    <m/>
    <m/>
    <m/>
    <m/>
    <m/>
  </r>
  <r>
    <s v="ICDB"/>
    <s v="ICDBICDB46098.9847222222"/>
    <m/>
    <s v="EC valuation | Seoul | Live on ALM Core"/>
    <s v="MCPICDBICDBEC valuation | Seoul | Live on ALM Core"/>
    <s v="MCPICDBICDB"/>
    <x v="0"/>
    <s v="Completed"/>
    <x v="0"/>
    <x v="1576"/>
    <s v="Y"/>
    <m/>
    <m/>
    <m/>
    <n v="2602"/>
    <s v="ICDB"/>
    <s v="MCP"/>
    <s v="START EC valuation | Seoul | Live on ALM Core"/>
    <s v="END EC valuation | Seoul | Live on ALM Core"/>
    <d v="2026-03-17T23:38:00"/>
    <d v="2026-03-17T23:47:00"/>
    <d v="2026-03-17T23:47:00"/>
    <s v="NULL"/>
    <s v="Completed"/>
    <x v="402"/>
    <n v="1"/>
    <s v="EC valuation | Seoul | Live on ALM Core"/>
    <n v="0.15"/>
    <n v="0"/>
    <n v="0.15"/>
    <n v="0"/>
    <n v="0"/>
    <n v="0.15"/>
    <m/>
    <m/>
    <n v="0"/>
    <n v="0"/>
    <n v="0.15"/>
    <n v="0"/>
    <n v="0.15"/>
    <m/>
    <m/>
    <m/>
    <m/>
    <m/>
    <m/>
    <m/>
    <m/>
    <m/>
    <m/>
    <m/>
    <m/>
    <m/>
  </r>
  <r>
    <s v="ICDB"/>
    <s v="ICDBICDB46098.9909722222"/>
    <m/>
    <s v="Super Light Maintenance"/>
    <s v="MCPICDBICDBSuper Light Maintenance"/>
    <s v="MCPICDBICDB"/>
    <x v="0"/>
    <s v="Completed"/>
    <x v="0"/>
    <x v="1577"/>
    <s v="Y"/>
    <m/>
    <m/>
    <m/>
    <n v="2602"/>
    <s v="ICDB"/>
    <s v="MCP"/>
    <s v="START Super Light Maintenance"/>
    <s v="END Super Light Maintenance"/>
    <d v="2026-03-17T23:47:00"/>
    <d v="2026-03-17T23:50:00"/>
    <d v="2026-03-17T23:50:00"/>
    <s v="NULL"/>
    <s v="Completed"/>
    <x v="402"/>
    <n v="104"/>
    <s v="Super Light Maintenance"/>
    <n v="0.05"/>
    <n v="0"/>
    <n v="0.05"/>
    <n v="0"/>
    <n v="0"/>
    <n v="0.05"/>
    <m/>
    <m/>
    <n v="0"/>
    <n v="0"/>
    <n v="0.05"/>
    <n v="0"/>
    <n v="0.05"/>
    <m/>
    <m/>
    <m/>
    <m/>
    <m/>
    <m/>
    <m/>
    <m/>
    <m/>
    <m/>
    <m/>
    <m/>
    <m/>
  </r>
  <r>
    <s v="ICDB"/>
    <s v="ICDBICDB46098.9930555556"/>
    <m/>
    <s v="EC valuation | Taipei | Other live location"/>
    <s v="MCPICDBICDBEC valuation | Taipei | Other live location"/>
    <s v="MCPICDBICDB"/>
    <x v="0"/>
    <s v="Completed"/>
    <x v="0"/>
    <x v="1578"/>
    <s v="Y"/>
    <m/>
    <m/>
    <m/>
    <n v="2602"/>
    <s v="ICDB"/>
    <s v="MCP"/>
    <s v="START EC valuation | Taipei | Other live location"/>
    <s v="END EC valuation | Taipei | Other live location"/>
    <d v="2026-03-17T23:50:00"/>
    <d v="2026-03-17T23:58:00"/>
    <d v="2026-03-17T23:58:00"/>
    <s v="NULL"/>
    <s v="Completed"/>
    <x v="402"/>
    <n v="1"/>
    <s v="EC valuation | Taipei | Other live location"/>
    <n v="0.13"/>
    <n v="0"/>
    <n v="0.13"/>
    <n v="0"/>
    <n v="0"/>
    <n v="0.13"/>
    <m/>
    <m/>
    <n v="0"/>
    <n v="0"/>
    <n v="0.13"/>
    <n v="0"/>
    <n v="0.13"/>
    <m/>
    <m/>
    <m/>
    <m/>
    <m/>
    <m/>
    <m/>
    <m/>
    <m/>
    <m/>
    <m/>
    <m/>
    <m/>
  </r>
  <r>
    <s v="ICDB"/>
    <s v="ICDBICDB46098.9986111111"/>
    <m/>
    <s v="Super Light Maintenance"/>
    <s v="MCPICDBICDBSuper Light Maintenance"/>
    <s v="MCPICDBICDB"/>
    <x v="0"/>
    <s v="Completed"/>
    <x v="0"/>
    <x v="1579"/>
    <s v="Y"/>
    <m/>
    <m/>
    <m/>
    <n v="2602"/>
    <s v="ICDB"/>
    <s v="MCP"/>
    <s v="START Super Light Maintenance"/>
    <s v="END Super Light Maintenance"/>
    <d v="2026-03-17T23:58:00"/>
    <d v="2026-03-18T00:01:00"/>
    <d v="2026-03-18T00:01:00"/>
    <s v="NULL"/>
    <s v="Completed"/>
    <x v="402"/>
    <n v="105"/>
    <s v="Super Light Maintenance"/>
    <n v="0.05"/>
    <n v="0"/>
    <n v="0.05"/>
    <n v="0"/>
    <n v="0"/>
    <n v="0.05"/>
    <m/>
    <m/>
    <n v="0"/>
    <n v="0"/>
    <n v="0.05"/>
    <n v="0"/>
    <n v="0.05"/>
    <m/>
    <m/>
    <m/>
    <m/>
    <m/>
    <m/>
    <m/>
    <m/>
    <m/>
    <m/>
    <m/>
    <m/>
    <m/>
  </r>
  <r>
    <s v="ICDB"/>
    <s v="ICDBICDB46099.0006944444"/>
    <m/>
    <s v="EC valuation | NLWB_FM_Banking_books | Live on ALM Core"/>
    <s v="MCPICDBICDBEC valuation | NLWB_FM_Banking_books | Live on ALM Core"/>
    <s v="MCPICDBICDB"/>
    <x v="0"/>
    <s v="Completed"/>
    <x v="0"/>
    <x v="1580"/>
    <s v="Y"/>
    <m/>
    <m/>
    <m/>
    <n v="2602"/>
    <s v="ICDB"/>
    <s v="MCP"/>
    <s v="START EC valuation | NLWB_FM_Banking_books | Live on ALM Core"/>
    <s v="END EC valuation | NLWB_FM_Banking_books | Live on ALM Core"/>
    <d v="2026-03-18T00:01:00"/>
    <d v="2026-03-18T00:28:00"/>
    <d v="2026-03-18T00:28:00"/>
    <s v="NULL"/>
    <s v="Completed"/>
    <x v="402"/>
    <n v="1"/>
    <s v="EC valuation | NLWB_FM_Banking_books | Live on ALM Core"/>
    <n v="0.45"/>
    <n v="0"/>
    <n v="0.45"/>
    <n v="0"/>
    <n v="0"/>
    <n v="0.45"/>
    <m/>
    <m/>
    <n v="0"/>
    <n v="0"/>
    <n v="0.45"/>
    <n v="0"/>
    <n v="0.45"/>
    <m/>
    <m/>
    <m/>
    <m/>
    <m/>
    <m/>
    <m/>
    <m/>
    <m/>
    <m/>
    <m/>
    <m/>
    <m/>
  </r>
  <r>
    <s v="ICDB"/>
    <s v="ICDBICDB46099.0194444444"/>
    <m/>
    <s v="Super Light Maintenance"/>
    <s v="MCPICDBICDBSuper Light Maintenance"/>
    <s v="MCPICDBICDB"/>
    <x v="0"/>
    <s v="Completed"/>
    <x v="0"/>
    <x v="1581"/>
    <s v="Y"/>
    <m/>
    <m/>
    <m/>
    <n v="2602"/>
    <s v="ICDB"/>
    <s v="MCP"/>
    <s v="START Super Light Maintenance"/>
    <s v="END Super Light Maintenance"/>
    <d v="2026-03-18T00:28:00"/>
    <d v="2026-03-18T00:32:00"/>
    <d v="2026-03-18T00:32:00"/>
    <s v="NULL"/>
    <s v="Completed"/>
    <x v="402"/>
    <n v="106"/>
    <s v="Super Light Maintenance"/>
    <n v="7.0000000000000007E-2"/>
    <n v="0"/>
    <n v="7.0000000000000007E-2"/>
    <n v="0"/>
    <n v="0"/>
    <n v="7.0000000000000007E-2"/>
    <m/>
    <m/>
    <n v="0"/>
    <n v="0"/>
    <n v="7.0000000000000007E-2"/>
    <n v="0"/>
    <n v="7.0000000000000007E-2"/>
    <m/>
    <m/>
    <m/>
    <m/>
    <m/>
    <m/>
    <m/>
    <m/>
    <m/>
    <m/>
    <m/>
    <m/>
    <m/>
  </r>
  <r>
    <s v="ICDB"/>
    <s v="ICDBICDB46099.0222222222"/>
    <m/>
    <s v="EC valuation | Belgium_FM_banking_book | Live on ALM Core"/>
    <s v="MCPICDBICDBEC valuation | Belgium_FM_banking_book | Live on ALM Core"/>
    <s v="MCPICDBICDB"/>
    <x v="0"/>
    <s v="Completed"/>
    <x v="0"/>
    <x v="1582"/>
    <s v="Y"/>
    <m/>
    <m/>
    <m/>
    <n v="2602"/>
    <s v="ICDB"/>
    <s v="MCP"/>
    <s v="START EC valuation | Belgium_FM_banking_book | Live on ALM Core"/>
    <s v="END EC valuation | Belgium_FM_banking_book | Live on ALM Core"/>
    <d v="2026-03-18T00:32:00"/>
    <d v="2026-03-18T00:40:00"/>
    <d v="2026-03-18T00:40:00"/>
    <s v="NULL"/>
    <s v="Completed"/>
    <x v="402"/>
    <n v="1"/>
    <s v="EC valuation | Belgium_FM_banking_book | Live on ALM Core"/>
    <n v="0.13"/>
    <n v="0"/>
    <n v="0.13"/>
    <n v="0"/>
    <n v="0"/>
    <n v="0.13"/>
    <m/>
    <m/>
    <n v="0"/>
    <n v="0"/>
    <n v="0.13"/>
    <n v="0"/>
    <n v="0.13"/>
    <m/>
    <m/>
    <m/>
    <m/>
    <m/>
    <m/>
    <m/>
    <m/>
    <m/>
    <m/>
    <m/>
    <m/>
    <m/>
  </r>
  <r>
    <s v="ICDB"/>
    <s v="ICDBICDB46099.0277777778"/>
    <m/>
    <s v="Super Light Maintenance"/>
    <s v="MCPICDBICDBSuper Light Maintenance"/>
    <s v="MCPICDBICDB"/>
    <x v="0"/>
    <s v="Completed"/>
    <x v="0"/>
    <x v="1583"/>
    <s v="Y"/>
    <m/>
    <m/>
    <m/>
    <n v="2602"/>
    <s v="ICDB"/>
    <s v="MCP"/>
    <s v="START Super Light Maintenance"/>
    <s v="END Super Light Maintenance"/>
    <d v="2026-03-18T00:40:00"/>
    <d v="2026-03-18T00:43:00"/>
    <d v="2026-03-18T00:48:00"/>
    <s v="NULL"/>
    <s v="Completed"/>
    <x v="402"/>
    <n v="107"/>
    <s v="Super Light Maintenance"/>
    <n v="0.05"/>
    <n v="0"/>
    <n v="0.05"/>
    <n v="0"/>
    <n v="0"/>
    <n v="0.05"/>
    <m/>
    <m/>
    <n v="0"/>
    <n v="0"/>
    <n v="0.05"/>
    <n v="0"/>
    <n v="0.05"/>
    <m/>
    <m/>
    <m/>
    <m/>
    <m/>
    <m/>
    <m/>
    <m/>
    <m/>
    <m/>
    <m/>
    <m/>
    <m/>
  </r>
  <r>
    <s v="ICDB"/>
    <s v="ICDBICDB46099.0333333333"/>
    <m/>
    <s v="load AIC Spreads"/>
    <s v="MCPICDBICDBload AIC Spreads"/>
    <s v="MCPICDBICDB"/>
    <x v="0"/>
    <s v="Completed"/>
    <x v="0"/>
    <x v="1584"/>
    <s v="Y"/>
    <m/>
    <m/>
    <m/>
    <n v="2602"/>
    <s v="ICDB"/>
    <s v="MCP"/>
    <s v="START load AIC Spreads"/>
    <s v="END load AIC Spreads"/>
    <d v="2026-03-18T00:48:00"/>
    <d v="2026-03-18T01:56:00"/>
    <d v="2026-03-18T01:56:00"/>
    <s v="NULL"/>
    <s v="Completed"/>
    <x v="415"/>
    <n v="1"/>
    <s v="load AIC Spreads"/>
    <n v="1.1299999999999999"/>
    <n v="1.1299999999999999"/>
    <n v="0"/>
    <n v="0"/>
    <n v="1.1299999999999999"/>
    <n v="1.1299999999999999"/>
    <m/>
    <m/>
    <n v="1.1299999999999999"/>
    <n v="0"/>
    <n v="0"/>
    <n v="1.1299999999999999"/>
    <n v="1.1299999999999999"/>
    <m/>
    <m/>
    <m/>
    <m/>
    <m/>
    <m/>
    <m/>
    <m/>
    <m/>
    <m/>
    <m/>
    <m/>
    <m/>
  </r>
  <r>
    <s v="Planning (NII)"/>
    <s v="ESDBPlanning (NII)46099.0458333333"/>
    <m/>
    <s v="planning run01"/>
    <s v="MCPESDBPlanning (NII)planning run01"/>
    <s v="MCPESDBPlanning (NII)"/>
    <x v="0"/>
    <s v="Completed"/>
    <x v="0"/>
    <x v="1585"/>
    <s v="Y"/>
    <m/>
    <m/>
    <m/>
    <n v="2602"/>
    <s v="ESDB"/>
    <s v="MCP"/>
    <s v="START planning run01"/>
    <s v="END planning run01"/>
    <d v="2026-03-18T01:06:00"/>
    <d v="2026-03-18T05:30:00"/>
    <d v="2026-03-18T05:30:00"/>
    <s v="NULL"/>
    <s v="Completed"/>
    <x v="416"/>
    <n v="2"/>
    <s v="planning run01"/>
    <n v="4.4000000000000004"/>
    <n v="0"/>
    <n v="4.4000000000000004"/>
    <n v="0"/>
    <n v="0"/>
    <n v="4.4000000000000004"/>
    <m/>
    <m/>
    <n v="0"/>
    <n v="0"/>
    <n v="4.4000000000000004"/>
    <n v="0"/>
    <n v="4.4000000000000004"/>
    <m/>
    <m/>
    <m/>
    <m/>
    <m/>
    <m/>
    <m/>
    <m/>
    <m/>
    <m/>
    <m/>
    <m/>
    <m/>
  </r>
  <r>
    <s v="ICDB"/>
    <s v="ICDBICDB46099.0805555556"/>
    <m/>
    <s v="Valuation AIC | NLWB_Lending | Live on ALM Core"/>
    <s v="MCPICDBICDBValuation AIC | NLWB_Lending | Live on ALM Core"/>
    <s v="MCPICDBICDB"/>
    <x v="0"/>
    <s v="Failed"/>
    <x v="0"/>
    <x v="1586"/>
    <s v="Y"/>
    <m/>
    <m/>
    <m/>
    <n v="2602"/>
    <s v="ICDB"/>
    <s v="MCP"/>
    <s v="START Valuation AIC | NLWB_Lending | Live on ALM Core"/>
    <s v="NULL"/>
    <d v="2026-03-18T01:56:00"/>
    <d v="2026-03-18T01:57:00"/>
    <d v="2026-03-18T09:35:00"/>
    <s v="Exception Info: Workflow finished with errors. (line: 77)  "/>
    <s v="Failed"/>
    <x v="415"/>
    <n v="1"/>
    <s v="Valuation AIC | NLWB_Lending | Live on ALM Core"/>
    <n v="0.02"/>
    <n v="0.02"/>
    <n v="0"/>
    <n v="5.58"/>
    <n v="5.6"/>
    <n v="5.6"/>
    <m/>
    <m/>
    <n v="0.02"/>
    <n v="5.58"/>
    <n v="0"/>
    <n v="5.6"/>
    <n v="5.6"/>
    <m/>
    <m/>
    <m/>
    <m/>
    <m/>
    <m/>
    <m/>
    <m/>
    <m/>
    <m/>
    <m/>
    <m/>
    <m/>
  </r>
  <r>
    <s v="EC"/>
    <s v="DEDBEC46099.0847222222"/>
    <m/>
    <s v="export to ara"/>
    <s v="MCPDEDBECexport to ara"/>
    <s v="MCPDEDBEC"/>
    <x v="0"/>
    <s v="Completed"/>
    <x v="0"/>
    <x v="1587"/>
    <s v="Y"/>
    <m/>
    <m/>
    <m/>
    <n v="2602"/>
    <s v="DEDB"/>
    <s v="MCP"/>
    <s v="START export to ara"/>
    <s v="END export to ara"/>
    <d v="2026-03-18T02:02:00"/>
    <d v="2026-03-18T02:04:00"/>
    <d v="2026-03-18T02:04:00"/>
    <s v="NULL"/>
    <s v="Completed"/>
    <x v="144"/>
    <n v="8"/>
    <s v="export to ara"/>
    <n v="0.03"/>
    <n v="0"/>
    <n v="0.03"/>
    <n v="0"/>
    <n v="0"/>
    <n v="0.03"/>
    <m/>
    <m/>
    <n v="0"/>
    <n v="0"/>
    <n v="0.03"/>
    <n v="0"/>
    <n v="0.03"/>
    <m/>
    <m/>
    <m/>
    <m/>
    <m/>
    <m/>
    <m/>
    <m/>
    <m/>
    <m/>
    <m/>
    <m/>
    <m/>
  </r>
  <r>
    <s v="EC"/>
    <s v="DEDBEC46099.0861111111"/>
    <m/>
    <s v="ing-ec valuation QRM reporter exports"/>
    <s v="MCPDEDBECing-ec valuation QRM reporter exports"/>
    <s v="MCPDEDBEC"/>
    <x v="0"/>
    <s v="Completed"/>
    <x v="0"/>
    <x v="1588"/>
    <s v="Y"/>
    <m/>
    <m/>
    <m/>
    <n v="2602"/>
    <s v="DEDB"/>
    <s v="MCP"/>
    <s v="START ing-ec valuation QRM reporter exports"/>
    <s v="END ing-ec valuation QRM reporter exports"/>
    <d v="2026-03-18T02:04:00"/>
    <d v="2026-03-18T02:04:00"/>
    <d v="2026-03-18T02:04:00"/>
    <s v="NULL"/>
    <s v="Completed"/>
    <x v="144"/>
    <n v="2"/>
    <s v="ing-ec valuation QRM reporter exports"/>
    <n v="0"/>
    <n v="0"/>
    <n v="0"/>
    <n v="0"/>
    <n v="0"/>
    <n v="0"/>
    <m/>
    <m/>
    <n v="0"/>
    <n v="0"/>
    <n v="0"/>
    <n v="0"/>
    <n v="0"/>
    <m/>
    <m/>
    <m/>
    <m/>
    <m/>
    <m/>
    <m/>
    <m/>
    <m/>
    <m/>
    <m/>
    <m/>
    <m/>
  </r>
  <r>
    <s v="EC"/>
    <s v="DEDBEC46099.0861111111"/>
    <m/>
    <s v="ing-ec valuation exports from ARA"/>
    <s v="MCPDEDBECing-ec valuation exports from ARA"/>
    <s v="MCPDEDBEC"/>
    <x v="0"/>
    <s v="Completed"/>
    <x v="0"/>
    <x v="1589"/>
    <s v="Y"/>
    <m/>
    <m/>
    <m/>
    <n v="2602"/>
    <s v="DEDB"/>
    <s v="MCP"/>
    <s v="START ing-ec valuation exports from ARA"/>
    <s v="END ing-ec valuation exports from ARA"/>
    <d v="2026-03-18T02:04:00"/>
    <d v="2026-03-18T02:12:00"/>
    <d v="2026-03-18T02:13:00"/>
    <s v="NULL"/>
    <s v="Completed"/>
    <x v="144"/>
    <n v="2"/>
    <s v="ing-ec valuation exports from ARA"/>
    <n v="0.13"/>
    <n v="0"/>
    <n v="0.13"/>
    <n v="0"/>
    <n v="0"/>
    <n v="0.13"/>
    <m/>
    <m/>
    <n v="0"/>
    <n v="0"/>
    <n v="0.13"/>
    <n v="0"/>
    <n v="0.13"/>
    <m/>
    <m/>
    <m/>
    <m/>
    <m/>
    <m/>
    <m/>
    <m/>
    <m/>
    <m/>
    <m/>
    <m/>
    <m/>
  </r>
  <r>
    <s v="CSRBB Valuation"/>
    <s v="DEDBCSRBB Valuation46099.0923611111"/>
    <m/>
    <s v="CSRBB Portfolio Valuation"/>
    <s v="MCPDEDBCSRBB ValuationCSRBB Portfolio Valuation"/>
    <s v="MCPDEDBCSRBB Valuation"/>
    <x v="0"/>
    <s v="Completed"/>
    <x v="0"/>
    <x v="1590"/>
    <s v="Y"/>
    <m/>
    <m/>
    <m/>
    <n v="2602"/>
    <s v="DEDB"/>
    <s v="MCP"/>
    <s v="START CSRBB Portfolio Valuation"/>
    <s v="END CSRBB Portfolio Valuation"/>
    <d v="2026-03-18T02:13:00"/>
    <d v="2026-03-18T04:06:00"/>
    <d v="2026-03-18T04:06:00"/>
    <s v="NULL"/>
    <s v="Completed"/>
    <x v="143"/>
    <n v="2"/>
    <s v="CSRBB Portfolio Valuation"/>
    <n v="1.88"/>
    <n v="0"/>
    <n v="1.88"/>
    <n v="0"/>
    <n v="0"/>
    <n v="1.88"/>
    <m/>
    <m/>
    <n v="0"/>
    <n v="0"/>
    <n v="1.88"/>
    <n v="0"/>
    <n v="1.88"/>
    <m/>
    <m/>
    <m/>
    <m/>
    <m/>
    <m/>
    <m/>
    <m/>
    <m/>
    <m/>
    <m/>
    <m/>
    <m/>
  </r>
  <r>
    <s v="GAP"/>
    <s v="DEGTGAP46099.1236111111"/>
    <m/>
    <s v="gap planning"/>
    <s v="MCPDEGTGAPgap planning"/>
    <s v="MCPDEGTGAP"/>
    <x v="0"/>
    <s v="Completed"/>
    <x v="0"/>
    <x v="1591"/>
    <s v="Y"/>
    <m/>
    <m/>
    <m/>
    <n v="2602"/>
    <s v="DEGT"/>
    <s v="MCP"/>
    <s v="START gap planning"/>
    <s v="END gap planning"/>
    <d v="2026-03-18T02:58:00"/>
    <d v="2026-03-18T03:02:00"/>
    <d v="2026-03-18T05:02:00"/>
    <s v="NULL"/>
    <s v="Completed"/>
    <x v="30"/>
    <n v="8"/>
    <s v="gap planning"/>
    <n v="7.0000000000000007E-2"/>
    <n v="0"/>
    <n v="7.0000000000000007E-2"/>
    <n v="0"/>
    <n v="0"/>
    <n v="7.0000000000000007E-2"/>
    <m/>
    <m/>
    <n v="0"/>
    <n v="0"/>
    <n v="7.0000000000000007E-2"/>
    <n v="0"/>
    <n v="7.0000000000000007E-2"/>
    <m/>
    <m/>
    <m/>
    <m/>
    <m/>
    <m/>
    <m/>
    <m/>
    <m/>
    <m/>
    <m/>
    <m/>
    <m/>
  </r>
  <r>
    <s v="CSRBB Planning"/>
    <s v="DEDBCSRBB Planning46099.1708333333"/>
    <m/>
    <s v="import CSRBB strategies"/>
    <s v="MCPDEDBCSRBB Planningimport CSRBB strategies"/>
    <s v="MCPDEDBCSRBB Planning"/>
    <x v="0"/>
    <s v="Completed"/>
    <x v="0"/>
    <x v="1592"/>
    <s v="Y"/>
    <m/>
    <m/>
    <m/>
    <n v="2602"/>
    <s v="DEDB"/>
    <s v="MCP"/>
    <s v="START import CSRBB strategies"/>
    <s v="END import CSRBB strategies"/>
    <d v="2026-03-18T04:06:00"/>
    <d v="2026-03-18T04:55:00"/>
    <d v="2026-03-18T04:55:00"/>
    <s v="NULL"/>
    <s v="Completed"/>
    <x v="417"/>
    <n v="1"/>
    <s v="import CSRBB strategies"/>
    <n v="0.82"/>
    <n v="0"/>
    <n v="0.82"/>
    <n v="0"/>
    <n v="0"/>
    <n v="0.82"/>
    <m/>
    <m/>
    <n v="0"/>
    <n v="0"/>
    <n v="0.82"/>
    <n v="0"/>
    <n v="0.82"/>
    <m/>
    <m/>
    <m/>
    <m/>
    <m/>
    <m/>
    <m/>
    <m/>
    <m/>
    <m/>
    <m/>
    <m/>
    <m/>
  </r>
  <r>
    <s v="CSRBB Planning"/>
    <s v="DEDBCSRBB Planning46099.2048611111"/>
    <m/>
    <s v="CSRBB Planning Run"/>
    <s v="MCPDEDBCSRBB PlanningCSRBB Planning Run"/>
    <s v="MCPDEDBCSRBB Planning"/>
    <x v="0"/>
    <s v="Completed"/>
    <x v="0"/>
    <x v="1593"/>
    <s v="Y"/>
    <m/>
    <m/>
    <m/>
    <n v="2602"/>
    <s v="DEDB"/>
    <s v="MCP"/>
    <s v="START CSRBB Planning Run"/>
    <s v="END CSRBB Planning Run"/>
    <d v="2026-03-18T04:55:00"/>
    <d v="2026-03-18T06:45:00"/>
    <d v="2026-03-18T06:45:00"/>
    <s v="NULL"/>
    <s v="Completed"/>
    <x v="417"/>
    <n v="1"/>
    <s v="CSRBB Planning Run"/>
    <n v="1.83"/>
    <n v="0"/>
    <n v="1.83"/>
    <n v="0"/>
    <n v="0"/>
    <n v="1.83"/>
    <m/>
    <m/>
    <n v="0"/>
    <n v="0"/>
    <n v="1.83"/>
    <n v="0"/>
    <n v="1.83"/>
    <m/>
    <m/>
    <m/>
    <m/>
    <m/>
    <m/>
    <m/>
    <m/>
    <m/>
    <m/>
    <m/>
    <m/>
    <m/>
  </r>
  <r>
    <s v="Valuation (NPV)"/>
    <s v="DEGTValuation (NPV)46099.2097222222"/>
    <m/>
    <s v="valuation report exports"/>
    <s v="MCPDEGTValuation (NPV)valuation report exports"/>
    <s v="MCPDEGTValuation (NPV)"/>
    <x v="0"/>
    <s v="Completed"/>
    <x v="0"/>
    <x v="1594"/>
    <s v="Y"/>
    <m/>
    <m/>
    <m/>
    <n v="2602"/>
    <s v="DEGT"/>
    <s v="MCP"/>
    <s v="START valuation report exports"/>
    <s v="END valuation report exports"/>
    <d v="2026-03-18T05:02:00"/>
    <d v="2026-03-18T05:58:00"/>
    <d v="2026-03-18T05:59:00"/>
    <s v="NULL"/>
    <s v="Completed"/>
    <x v="369"/>
    <n v="2"/>
    <s v="valuation report exports"/>
    <n v="0.93"/>
    <n v="0"/>
    <n v="0.93"/>
    <n v="0"/>
    <n v="0"/>
    <n v="0.93"/>
    <m/>
    <m/>
    <n v="0"/>
    <n v="0"/>
    <n v="0.93"/>
    <n v="0"/>
    <n v="0.93"/>
    <m/>
    <m/>
    <m/>
    <m/>
    <m/>
    <m/>
    <m/>
    <m/>
    <m/>
    <m/>
    <m/>
    <m/>
    <m/>
  </r>
  <r>
    <s v="Planning (NII)"/>
    <s v="ESDBPlanning (NII)46099.2291666667"/>
    <m/>
    <s v="MDL Processing"/>
    <s v="MCPESDBPlanning (NII)MDL Processing"/>
    <s v="MCPESDBPlanning (NII)"/>
    <x v="0"/>
    <s v="Completed"/>
    <x v="0"/>
    <x v="1595"/>
    <s v="Y"/>
    <m/>
    <m/>
    <m/>
    <n v="2602"/>
    <s v="ESDB"/>
    <s v="MCP"/>
    <s v="START MDL Processing"/>
    <s v="END MDL Processing"/>
    <d v="2026-03-18T05:30:00"/>
    <d v="2026-03-18T06:49:00"/>
    <d v="2026-03-18T06:49:00"/>
    <s v="NULL"/>
    <s v="Completed"/>
    <x v="416"/>
    <n v="2"/>
    <s v="MDL Processing"/>
    <n v="1.32"/>
    <n v="0"/>
    <n v="1.32"/>
    <n v="0"/>
    <n v="0"/>
    <n v="1.32"/>
    <m/>
    <m/>
    <n v="0"/>
    <n v="0"/>
    <n v="1.32"/>
    <n v="0"/>
    <n v="1.32"/>
    <m/>
    <m/>
    <m/>
    <m/>
    <m/>
    <m/>
    <m/>
    <m/>
    <m/>
    <m/>
    <m/>
    <m/>
    <m/>
  </r>
  <r>
    <s v="Copy Portfolio"/>
    <s v="NLBTRCopy Portfolio46099.2402777778"/>
    <m/>
    <s v="Copy portfolio RAS"/>
    <s v="MCPNLBTRCopy PortfolioCopy portfolio RAS"/>
    <s v="MCPNLBTRCopy Portfolio"/>
    <x v="1"/>
    <s v="For Rerun"/>
    <x v="0"/>
    <x v="1596"/>
    <s v="N"/>
    <m/>
    <m/>
    <m/>
    <n v="2602"/>
    <s v="NLBTR"/>
    <s v="MCP"/>
    <s v="START Copy portfolio RAS"/>
    <s v="END Copy portfolio RAS"/>
    <d v="2026-03-18T05:46:00"/>
    <d v="2026-03-18T05:46:00"/>
    <d v="2026-03-18T05:49:00"/>
    <s v="NULL"/>
    <s v="Completed"/>
    <x v="418"/>
    <n v="2"/>
    <s v="Copy portfolio RAS"/>
    <n v="0"/>
    <n v="0"/>
    <n v="0"/>
    <n v="0"/>
    <n v="0"/>
    <n v="0"/>
    <m/>
    <m/>
    <n v="0"/>
    <n v="0"/>
    <n v="0"/>
    <n v="0"/>
    <n v="0"/>
    <m/>
    <m/>
    <m/>
    <m/>
    <m/>
    <m/>
    <m/>
    <m/>
    <m/>
    <m/>
    <m/>
    <m/>
    <m/>
  </r>
  <r>
    <s v="Load Pos (RAS)"/>
    <s v="NLBTRLoad Pos (RAS)46099.2423611111"/>
    <m/>
    <s v="load RAS"/>
    <s v="MCPNLBTRLoad Pos (RAS)load RAS"/>
    <s v="MCPNLBTRLoad Pos (RAS)"/>
    <x v="1"/>
    <s v="For Rerun"/>
    <x v="0"/>
    <x v="1597"/>
    <s v="Y"/>
    <m/>
    <m/>
    <m/>
    <n v="2602"/>
    <s v="NLBTR"/>
    <s v="MCP"/>
    <s v="START load RAS"/>
    <s v="END load RAS"/>
    <d v="2026-03-18T05:49:00"/>
    <d v="2026-03-18T06:31:00"/>
    <d v="2026-03-18T06:31:00"/>
    <s v="NULL"/>
    <s v="Completed"/>
    <x v="299"/>
    <n v="2"/>
    <s v="load RAS"/>
    <n v="0.7"/>
    <n v="0"/>
    <n v="0.7"/>
    <n v="0"/>
    <n v="0"/>
    <n v="0.7"/>
    <m/>
    <m/>
    <n v="0"/>
    <n v="0"/>
    <n v="0.7"/>
    <n v="0"/>
    <n v="0.7"/>
    <m/>
    <m/>
    <m/>
    <m/>
    <m/>
    <m/>
    <m/>
    <m/>
    <m/>
    <m/>
    <m/>
    <m/>
    <m/>
  </r>
  <r>
    <s v="Planning (NII)"/>
    <s v="DEGTPlanning (NII)46099.2493055556"/>
    <m/>
    <s v="planning run02"/>
    <s v="MCPDEGTPlanning (NII)planning run02"/>
    <s v="MCPDEGTPlanning (NII)"/>
    <x v="0"/>
    <s v="Completed"/>
    <x v="0"/>
    <x v="1598"/>
    <s v="Y"/>
    <m/>
    <m/>
    <m/>
    <n v="2602"/>
    <s v="DEGT"/>
    <s v="MCP"/>
    <s v="START planning run02"/>
    <s v="END planning run02"/>
    <d v="2026-03-18T05:59:00"/>
    <d v="2026-03-18T06:59:00"/>
    <d v="2026-03-18T06:59:00"/>
    <s v="NULL"/>
    <s v="Completed"/>
    <x v="315"/>
    <n v="5"/>
    <s v="planning run02"/>
    <n v="1"/>
    <n v="1"/>
    <n v="0"/>
    <n v="0"/>
    <n v="1"/>
    <n v="1"/>
    <m/>
    <m/>
    <n v="1"/>
    <n v="0"/>
    <n v="0"/>
    <n v="1"/>
    <n v="1"/>
    <m/>
    <m/>
    <m/>
    <m/>
    <m/>
    <m/>
    <m/>
    <m/>
    <m/>
    <m/>
    <m/>
    <m/>
    <m/>
  </r>
  <r>
    <s v="Load Pos (RAS)"/>
    <s v="NLBTRLoad Pos (RAS)46099.2715277778"/>
    <m/>
    <s v="Stratification RAS"/>
    <s v="MCPNLBTRLoad Pos (RAS)Stratification RAS"/>
    <s v="MCPNLBTRLoad Pos (RAS)"/>
    <x v="1"/>
    <s v="For Rerun"/>
    <x v="0"/>
    <x v="1599"/>
    <s v="Y"/>
    <m/>
    <m/>
    <m/>
    <n v="2602"/>
    <s v="NLBTR"/>
    <s v="MCP"/>
    <s v="START Stratification RAS"/>
    <s v="END Stratification RAS"/>
    <d v="2026-03-18T06:31:00"/>
    <d v="2026-03-18T06:39:00"/>
    <d v="2026-03-18T06:39:00"/>
    <s v="NULL"/>
    <s v="Completed"/>
    <x v="299"/>
    <n v="2"/>
    <s v="Stratification RAS"/>
    <n v="0.13"/>
    <n v="0"/>
    <n v="0.13"/>
    <n v="0"/>
    <n v="0"/>
    <n v="0.13"/>
    <m/>
    <m/>
    <n v="0"/>
    <n v="0"/>
    <n v="0.13"/>
    <n v="0"/>
    <n v="0.13"/>
    <m/>
    <m/>
    <m/>
    <m/>
    <m/>
    <m/>
    <m/>
    <m/>
    <m/>
    <m/>
    <m/>
    <m/>
    <m/>
  </r>
  <r>
    <s v="GAP"/>
    <s v="LUDBGAP46099.2729166667"/>
    <m/>
    <s v="gap planning"/>
    <s v="MCPLUDBGAPgap planning"/>
    <s v="MCPLUDBGAP"/>
    <x v="0"/>
    <s v="Failed"/>
    <x v="0"/>
    <x v="1600"/>
    <s v="Y"/>
    <m/>
    <m/>
    <m/>
    <n v="2602"/>
    <s v="LUDB"/>
    <s v="MCP"/>
    <s v="START gap planning"/>
    <s v="NULL"/>
    <d v="2026-03-18T06:33:00"/>
    <d v="2026-03-18T06:33:00"/>
    <d v="2026-03-18T06:44:00"/>
    <s v="Exception Info: Workflow finished with errors. (line: 42)  "/>
    <s v="Failed"/>
    <x v="419"/>
    <n v="4"/>
    <s v="gap planning"/>
    <n v="0"/>
    <n v="0"/>
    <n v="0"/>
    <n v="0.18"/>
    <n v="0.18"/>
    <n v="0.18"/>
    <m/>
    <m/>
    <n v="0"/>
    <n v="0.18"/>
    <n v="0"/>
    <n v="0.18"/>
    <n v="0.18"/>
    <m/>
    <m/>
    <m/>
    <m/>
    <m/>
    <m/>
    <m/>
    <m/>
    <m/>
    <m/>
    <m/>
    <m/>
    <m/>
  </r>
  <r>
    <s v="Load Pos (RAS)"/>
    <s v="NLBTRLoad Pos (RAS)46099.2770833333"/>
    <m/>
    <s v="Light Maintenance"/>
    <s v="MCPNLBTRLoad Pos (RAS)Light Maintenance"/>
    <s v="MCPNLBTRLoad Pos (RAS)"/>
    <x v="1"/>
    <s v="For Rerun"/>
    <x v="0"/>
    <x v="1601"/>
    <s v="Y"/>
    <m/>
    <m/>
    <m/>
    <n v="2602"/>
    <s v="NLBTR"/>
    <s v="MCP"/>
    <s v="START Light Maintenance"/>
    <s v="END Light Maintenance"/>
    <d v="2026-03-18T06:39:00"/>
    <d v="2026-03-18T08:41:00"/>
    <d v="2026-03-18T08:41:00"/>
    <s v="NULL"/>
    <s v="Completed"/>
    <x v="299"/>
    <n v="1"/>
    <s v="Light Maintenance"/>
    <n v="2.0299999999999998"/>
    <n v="0"/>
    <n v="2.0299999999999998"/>
    <n v="0"/>
    <n v="0"/>
    <n v="2.0299999999999998"/>
    <m/>
    <m/>
    <n v="0"/>
    <n v="0"/>
    <n v="2.0299999999999998"/>
    <n v="0"/>
    <n v="2.0299999999999998"/>
    <m/>
    <m/>
    <m/>
    <m/>
    <m/>
    <m/>
    <m/>
    <m/>
    <m/>
    <m/>
    <m/>
    <m/>
    <m/>
  </r>
  <r>
    <s v="GAP"/>
    <s v="LUDBGAP46099.2805555556"/>
    <m/>
    <s v="gap planning"/>
    <s v="MCPLUDBGAPgap planning"/>
    <s v="MCPLUDBGAP"/>
    <x v="0"/>
    <s v="Completed"/>
    <x v="0"/>
    <x v="1602"/>
    <s v="Y"/>
    <m/>
    <m/>
    <m/>
    <n v="2602"/>
    <s v="LUDB"/>
    <s v="MCP"/>
    <s v="START gap planning"/>
    <s v="END gap planning"/>
    <d v="2026-03-18T06:44:00"/>
    <d v="2026-03-18T06:44:00"/>
    <d v="2026-03-18T06:45:00"/>
    <s v="NULL"/>
    <s v="Completed"/>
    <x v="420"/>
    <n v="5"/>
    <s v="gap planning"/>
    <n v="0"/>
    <n v="0"/>
    <n v="0"/>
    <n v="0"/>
    <n v="0"/>
    <n v="0"/>
    <m/>
    <m/>
    <n v="0"/>
    <n v="0"/>
    <n v="0"/>
    <n v="0"/>
    <n v="0"/>
    <m/>
    <m/>
    <m/>
    <m/>
    <m/>
    <m/>
    <m/>
    <m/>
    <m/>
    <m/>
    <m/>
    <m/>
    <m/>
  </r>
  <r>
    <s v="EC"/>
    <s v="LUDBEC46099.28125"/>
    <m/>
    <s v="Light Maintenance"/>
    <s v="MCPLUDBECLight Maintenance"/>
    <s v="MCPLUDBEC"/>
    <x v="0"/>
    <s v="Completed"/>
    <x v="0"/>
    <x v="1603"/>
    <s v="Y"/>
    <m/>
    <m/>
    <m/>
    <n v="2602"/>
    <s v="LUDB"/>
    <s v="MCP"/>
    <s v="START Light Maintenance"/>
    <s v="END Light Maintenance"/>
    <d v="2026-03-18T06:45:00"/>
    <d v="2026-03-18T06:50:00"/>
    <d v="2026-03-18T06:50:00"/>
    <s v="NULL"/>
    <s v="Completed"/>
    <x v="421"/>
    <n v="5"/>
    <s v="Light Maintenance"/>
    <n v="0.08"/>
    <n v="0"/>
    <n v="0.08"/>
    <n v="0"/>
    <n v="0"/>
    <n v="0.08"/>
    <m/>
    <m/>
    <n v="0"/>
    <n v="0"/>
    <n v="0.08"/>
    <n v="0"/>
    <n v="0.08"/>
    <m/>
    <m/>
    <m/>
    <m/>
    <m/>
    <m/>
    <m/>
    <m/>
    <m/>
    <m/>
    <m/>
    <m/>
    <m/>
  </r>
  <r>
    <s v="CSRBB Planning"/>
    <s v="DEDBCSRBB Planning46099.28125"/>
    <m/>
    <s v="export to ara"/>
    <s v="MCPDEDBCSRBB Planningexport to ara"/>
    <s v="MCPDEDBCSRBB Planning"/>
    <x v="0"/>
    <s v="Completed"/>
    <x v="0"/>
    <x v="1604"/>
    <s v="Y"/>
    <m/>
    <m/>
    <m/>
    <n v="2602"/>
    <s v="DEDB"/>
    <s v="MCP"/>
    <s v="START export to ara"/>
    <s v="NULL"/>
    <d v="2026-03-18T06:45:00"/>
    <d v="2026-03-18T06:47:00"/>
    <d v="2026-03-18T09:06:00"/>
    <s v="NULL"/>
    <s v="Completed"/>
    <x v="417"/>
    <n v="9"/>
    <s v="export to ara"/>
    <n v="0.03"/>
    <n v="0"/>
    <n v="0.03"/>
    <n v="0"/>
    <n v="0"/>
    <n v="0.03"/>
    <m/>
    <m/>
    <n v="0"/>
    <n v="0"/>
    <n v="0.03"/>
    <n v="0"/>
    <n v="0.03"/>
    <m/>
    <m/>
    <m/>
    <m/>
    <m/>
    <m/>
    <m/>
    <m/>
    <m/>
    <m/>
    <m/>
    <m/>
    <m/>
  </r>
  <r>
    <s v="Planning (NII)"/>
    <s v="ESDBPlanning (NII)46099.2840277778"/>
    <m/>
    <s v="planning run02"/>
    <s v="MCPESDBPlanning (NII)planning run02"/>
    <s v="MCPESDBPlanning (NII)"/>
    <x v="0"/>
    <s v="Completed"/>
    <x v="0"/>
    <x v="1605"/>
    <s v="Y"/>
    <m/>
    <m/>
    <m/>
    <n v="2602"/>
    <s v="ESDB"/>
    <s v="MCP"/>
    <s v="START planning run02"/>
    <s v="END planning run02"/>
    <d v="2026-03-18T06:49:00"/>
    <d v="2026-03-18T10:01:00"/>
    <d v="2026-03-18T10:01:00"/>
    <s v="NULL"/>
    <s v="Completed"/>
    <x v="416"/>
    <n v="2"/>
    <s v="planning run02"/>
    <n v="3.2"/>
    <n v="0"/>
    <n v="3.2"/>
    <n v="0"/>
    <n v="0"/>
    <n v="3.2"/>
    <m/>
    <m/>
    <n v="0"/>
    <n v="0"/>
    <n v="3.2"/>
    <n v="0"/>
    <n v="3.2"/>
    <m/>
    <m/>
    <m/>
    <m/>
    <m/>
    <m/>
    <m/>
    <m/>
    <m/>
    <m/>
    <m/>
    <m/>
    <m/>
  </r>
  <r>
    <s v="EC"/>
    <s v="LUDBEC46099.2847222222"/>
    <m/>
    <s v="ing-ec valuation"/>
    <s v="MCPLUDBECing-ec valuation"/>
    <s v="MCPLUDBEC"/>
    <x v="0"/>
    <s v="Completed"/>
    <x v="0"/>
    <x v="1606"/>
    <s v="Y"/>
    <m/>
    <m/>
    <m/>
    <n v="2602"/>
    <s v="LUDB"/>
    <s v="MCP"/>
    <s v="START ing-ec valuation"/>
    <s v="END ing-ec valuation"/>
    <d v="2026-03-18T06:50:00"/>
    <d v="2026-03-18T08:27:00"/>
    <d v="2026-03-18T08:27:00"/>
    <s v="NULL"/>
    <s v="Completed"/>
    <x v="421"/>
    <n v="3"/>
    <s v="ing-ec valuation"/>
    <n v="1.62"/>
    <n v="0"/>
    <n v="1.62"/>
    <n v="0"/>
    <n v="0"/>
    <n v="1.62"/>
    <m/>
    <m/>
    <n v="0"/>
    <n v="0"/>
    <n v="1.62"/>
    <n v="0"/>
    <n v="1.62"/>
    <m/>
    <m/>
    <m/>
    <m/>
    <m/>
    <m/>
    <m/>
    <m/>
    <m/>
    <m/>
    <m/>
    <m/>
    <m/>
  </r>
  <r>
    <s v="Planning (NII)"/>
    <s v="DEGTPlanning (NII)46099.2909722222"/>
    <m/>
    <s v="export to ara NII"/>
    <s v="MCPDEGTPlanning (NII)export to ara NII"/>
    <s v="MCPDEGTPlanning (NII)"/>
    <x v="0"/>
    <s v="Completed"/>
    <x v="0"/>
    <x v="1607"/>
    <s v="Y"/>
    <m/>
    <m/>
    <m/>
    <n v="2602"/>
    <s v="DEGT"/>
    <s v="MCP"/>
    <s v="START export to ara NII"/>
    <s v="END export to ara NII"/>
    <d v="2026-03-18T06:59:00"/>
    <d v="2026-03-18T07:01:00"/>
    <d v="2026-03-18T07:01:00"/>
    <s v="NULL"/>
    <s v="Completed"/>
    <x v="315"/>
    <n v="4"/>
    <s v="export to ara NII"/>
    <n v="0.03"/>
    <n v="0"/>
    <n v="0.03"/>
    <n v="0"/>
    <n v="0"/>
    <n v="0.03"/>
    <m/>
    <m/>
    <n v="0"/>
    <n v="0"/>
    <n v="0.03"/>
    <n v="0"/>
    <n v="0.03"/>
    <m/>
    <m/>
    <m/>
    <m/>
    <m/>
    <m/>
    <m/>
    <m/>
    <m/>
    <m/>
    <m/>
    <m/>
    <m/>
  </r>
  <r>
    <s v="Planning (NII)"/>
    <s v="DEGTPlanning (NII)46099.2923611111"/>
    <m/>
    <s v="planning run exports"/>
    <s v="MCPDEGTPlanning (NII)planning run exports"/>
    <s v="MCPDEGTPlanning (NII)"/>
    <x v="0"/>
    <s v="Completed"/>
    <x v="0"/>
    <x v="1608"/>
    <s v="Y"/>
    <m/>
    <m/>
    <m/>
    <n v="2602"/>
    <s v="DEGT"/>
    <s v="MCP"/>
    <s v="START planning run exports"/>
    <s v="END planning run exports"/>
    <d v="2026-03-18T07:01:00"/>
    <d v="2026-03-18T07:37:00"/>
    <d v="2026-03-18T10:37:00"/>
    <s v="NULL"/>
    <s v="Completed"/>
    <x v="315"/>
    <n v="7"/>
    <s v="planning run exports"/>
    <n v="0.6"/>
    <n v="0.6"/>
    <n v="0"/>
    <n v="3"/>
    <n v="3.6"/>
    <n v="3.6"/>
    <m/>
    <m/>
    <n v="0.6"/>
    <n v="3"/>
    <n v="0"/>
    <n v="3.6"/>
    <n v="3.6"/>
    <m/>
    <m/>
    <m/>
    <m/>
    <m/>
    <m/>
    <m/>
    <m/>
    <m/>
    <m/>
    <m/>
    <m/>
    <m/>
  </r>
  <r>
    <s v="EC"/>
    <s v="LUDBEC46099.3520833333"/>
    <m/>
    <s v="ing-ec valuation exports"/>
    <s v="MCPLUDBECing-ec valuation exports"/>
    <s v="MCPLUDBEC"/>
    <x v="0"/>
    <s v="Completed"/>
    <x v="0"/>
    <x v="1609"/>
    <s v="Y"/>
    <m/>
    <m/>
    <m/>
    <n v="2602"/>
    <s v="LUDB"/>
    <s v="MCP"/>
    <s v="START ing-ec valuation exports"/>
    <s v="END ing-ec valuation exports"/>
    <d v="2026-03-18T08:27:00"/>
    <d v="2026-03-18T08:27:00"/>
    <d v="2026-03-18T08:28:00"/>
    <s v="NULL"/>
    <s v="Completed"/>
    <x v="421"/>
    <n v="2"/>
    <s v="ing-ec valuation exports"/>
    <n v="0"/>
    <n v="0"/>
    <n v="0"/>
    <n v="0"/>
    <n v="0"/>
    <n v="0"/>
    <m/>
    <m/>
    <n v="0"/>
    <n v="0"/>
    <n v="0"/>
    <n v="0"/>
    <n v="0"/>
    <m/>
    <m/>
    <m/>
    <m/>
    <m/>
    <m/>
    <m/>
    <m/>
    <m/>
    <m/>
    <m/>
    <m/>
    <m/>
  </r>
  <r>
    <s v="KR"/>
    <s v="LUDBKR46099.3534722222"/>
    <m/>
    <s v="Light Maintenance"/>
    <s v="MCPLUDBKRLight Maintenance"/>
    <s v="MCPLUDBKR"/>
    <x v="0"/>
    <s v="Completed"/>
    <x v="0"/>
    <x v="1610"/>
    <s v="Y"/>
    <m/>
    <m/>
    <m/>
    <n v="2602"/>
    <s v="LUDB"/>
    <s v="MCP"/>
    <s v="START Light Maintenance"/>
    <s v="NULL"/>
    <d v="2026-03-18T08:29:00"/>
    <d v="2026-03-18T09:34:00"/>
    <d v="2026-03-18T08:57:00"/>
    <s v="NULL"/>
    <s v="Completed"/>
    <x v="422"/>
    <n v="6"/>
    <s v="Light Maintenance"/>
    <n v="1.08"/>
    <n v="0"/>
    <n v="1.08"/>
    <n v="0"/>
    <n v="0"/>
    <n v="1.08"/>
    <m/>
    <m/>
    <n v="0"/>
    <n v="0"/>
    <n v="1.08"/>
    <n v="0"/>
    <n v="1.08"/>
    <m/>
    <m/>
    <m/>
    <m/>
    <m/>
    <m/>
    <m/>
    <m/>
    <m/>
    <m/>
    <m/>
    <m/>
    <m/>
  </r>
  <r>
    <s v="Load Pos (RAS)"/>
    <s v="NLBTRLoad Pos (RAS)46099.3618055556"/>
    <m/>
    <s v="Position report OLAP exports RAS"/>
    <s v="MCPNLBTRLoad Pos (RAS)Position report OLAP exports RAS"/>
    <s v="MCPNLBTRLoad Pos (RAS)"/>
    <x v="1"/>
    <s v="For Rerun"/>
    <x v="0"/>
    <x v="1611"/>
    <s v="Y"/>
    <m/>
    <m/>
    <m/>
    <n v="2602"/>
    <s v="NLBTR"/>
    <s v="MCP"/>
    <s v="START Position report OLAP exports RAS"/>
    <s v="END Position report OLAP exports RAS"/>
    <d v="2026-03-18T08:41:00"/>
    <d v="2026-03-18T08:52:00"/>
    <d v="2026-03-18T08:53:00"/>
    <s v="NULL"/>
    <s v="Completed"/>
    <x v="299"/>
    <n v="2"/>
    <s v="Position report OLAP exports RAS"/>
    <n v="0.18"/>
    <n v="0"/>
    <n v="0.18"/>
    <n v="0"/>
    <n v="0"/>
    <n v="0.18"/>
    <m/>
    <m/>
    <n v="0"/>
    <n v="0"/>
    <n v="0.18"/>
    <n v="0"/>
    <n v="0.18"/>
    <m/>
    <m/>
    <m/>
    <m/>
    <m/>
    <m/>
    <m/>
    <m/>
    <m/>
    <m/>
    <m/>
    <m/>
    <m/>
  </r>
  <r>
    <s v="Valuation (NPV) (RAS)"/>
    <s v="NLBTRValuation (NPV) (RAS)46099.3701388889"/>
    <m/>
    <s v="portfolio valuation run RAS"/>
    <s v="MCPNLBTRValuation (NPV) (RAS)portfolio valuation run RAS"/>
    <s v="MCPNLBTRValuation (NPV) (RAS)"/>
    <x v="1"/>
    <s v="For Rerun"/>
    <x v="0"/>
    <x v="1612"/>
    <s v="Y"/>
    <m/>
    <m/>
    <m/>
    <n v="2602"/>
    <s v="NLBTR"/>
    <s v="MCP"/>
    <s v="START portfolio valuation run RAS"/>
    <s v="END portfolio valuation run RAS"/>
    <d v="2026-03-18T08:53:00"/>
    <d v="2026-03-18T09:11:00"/>
    <d v="2026-03-18T09:11:00"/>
    <s v="NULL"/>
    <s v="Completed"/>
    <x v="309"/>
    <n v="2"/>
    <s v="portfolio valuation run RAS"/>
    <n v="0.3"/>
    <n v="0"/>
    <n v="0.3"/>
    <n v="0"/>
    <n v="0"/>
    <n v="0.3"/>
    <m/>
    <m/>
    <n v="0"/>
    <n v="0"/>
    <n v="0.3"/>
    <n v="0"/>
    <n v="0.3"/>
    <m/>
    <m/>
    <m/>
    <m/>
    <m/>
    <m/>
    <m/>
    <m/>
    <m/>
    <m/>
    <m/>
    <m/>
    <m/>
  </r>
  <r>
    <s v="CSRBB Export"/>
    <s v="LUDBCSRBB Export46099.3729166667"/>
    <m/>
    <s v="CSRBB exports"/>
    <s v="MCPLUDBCSRBB ExportCSRBB exports"/>
    <s v="MCPLUDBCSRBB Export"/>
    <x v="0"/>
    <s v="Completed"/>
    <x v="0"/>
    <x v="1613"/>
    <s v="N"/>
    <m/>
    <m/>
    <m/>
    <n v="2602"/>
    <s v="LUDB"/>
    <s v="MCP"/>
    <s v="START CSRBB exports"/>
    <s v="END CSRBB exports"/>
    <d v="2026-03-18T08:57:00"/>
    <d v="2026-03-18T09:03:00"/>
    <d v="2026-03-18T09:34:00"/>
    <s v="NULL"/>
    <s v="Completed"/>
    <x v="423"/>
    <n v="2"/>
    <s v="CSRBB exports"/>
    <n v="0.1"/>
    <n v="0"/>
    <n v="0.1"/>
    <n v="0"/>
    <n v="0"/>
    <n v="0.1"/>
    <m/>
    <m/>
    <n v="0"/>
    <n v="0"/>
    <n v="0.1"/>
    <n v="0"/>
    <n v="0.1"/>
    <m/>
    <m/>
    <m/>
    <m/>
    <m/>
    <m/>
    <m/>
    <m/>
    <m/>
    <m/>
    <m/>
    <m/>
    <m/>
  </r>
  <r>
    <s v="CSRBB Export"/>
    <s v="DEDBCSRBB Export46099.3791666667"/>
    <m/>
    <s v="CSRBB exports"/>
    <s v="MCPDEDBCSRBB ExportCSRBB exports"/>
    <s v="MCPDEDBCSRBB Export"/>
    <x v="0"/>
    <s v="Completed"/>
    <x v="0"/>
    <x v="1614"/>
    <s v="N"/>
    <m/>
    <m/>
    <m/>
    <n v="2602"/>
    <s v="DEDB"/>
    <s v="MCP"/>
    <s v="START CSRBB exports"/>
    <s v="END CSRBB exports"/>
    <d v="2026-03-18T09:06:00"/>
    <d v="2026-03-18T09:09:00"/>
    <d v="2026-03-18T09:08:00"/>
    <s v="NULL"/>
    <s v="Completed"/>
    <x v="424"/>
    <n v="2"/>
    <s v="CSRBB exports"/>
    <n v="0.05"/>
    <n v="0"/>
    <n v="0.05"/>
    <n v="0"/>
    <n v="0"/>
    <n v="0.05"/>
    <m/>
    <m/>
    <n v="0"/>
    <n v="0"/>
    <n v="0.05"/>
    <n v="0"/>
    <n v="0.05"/>
    <m/>
    <m/>
    <m/>
    <m/>
    <m/>
    <m/>
    <m/>
    <m/>
    <m/>
    <m/>
    <m/>
    <m/>
    <m/>
  </r>
  <r>
    <s v="Valuation AIC"/>
    <s v="DEDBValuation AIC46099.3805555556"/>
    <m/>
    <s v="load AIC Spreads"/>
    <s v="MCPDEDBValuation AICload AIC Spreads"/>
    <s v="MCPDEDBValuation AIC"/>
    <x v="0"/>
    <s v="Completed"/>
    <x v="0"/>
    <x v="1615"/>
    <s v="Y"/>
    <m/>
    <m/>
    <m/>
    <n v="2602"/>
    <s v="DEDB"/>
    <s v="MCP"/>
    <s v="START load AIC Spreads"/>
    <s v="END load AIC Spreads"/>
    <d v="2026-03-18T09:08:00"/>
    <d v="2026-03-18T09:36:00"/>
    <d v="2026-03-18T09:36:00"/>
    <s v="NULL"/>
    <s v="Completed"/>
    <x v="425"/>
    <n v="1"/>
    <s v="load AIC Spreads"/>
    <n v="0.47"/>
    <n v="0"/>
    <n v="0.47"/>
    <n v="0"/>
    <n v="0"/>
    <n v="0.47"/>
    <m/>
    <m/>
    <n v="0"/>
    <n v="0"/>
    <n v="0.47"/>
    <n v="0"/>
    <n v="0.47"/>
    <m/>
    <m/>
    <m/>
    <m/>
    <m/>
    <m/>
    <m/>
    <m/>
    <m/>
    <m/>
    <m/>
    <m/>
    <m/>
  </r>
  <r>
    <s v="Valuation (NPV) (RAS)"/>
    <s v="NLBTRValuation (NPV) (RAS)46099.3826388889"/>
    <m/>
    <s v="Light Maintenance RAS"/>
    <s v="MCPNLBTRValuation (NPV) (RAS)Light Maintenance RAS"/>
    <s v="MCPNLBTRValuation (NPV) (RAS)"/>
    <x v="1"/>
    <s v="For Rerun"/>
    <x v="0"/>
    <x v="1616"/>
    <s v="Y"/>
    <m/>
    <m/>
    <m/>
    <n v="2602"/>
    <s v="NLBTR"/>
    <s v="MCP"/>
    <s v="START Light Maintenance RAS"/>
    <s v="END Light Maintenance RAS"/>
    <d v="2026-03-18T09:11:00"/>
    <d v="2026-03-18T09:20:00"/>
    <d v="2026-03-18T09:20:00"/>
    <s v="NULL"/>
    <s v="Completed"/>
    <x v="309"/>
    <n v="3"/>
    <s v="Light Maintenance RAS"/>
    <n v="0.15"/>
    <n v="0"/>
    <n v="0.15"/>
    <n v="0"/>
    <n v="0"/>
    <n v="0.15"/>
    <m/>
    <m/>
    <n v="0"/>
    <n v="0"/>
    <n v="0.15"/>
    <n v="0"/>
    <n v="0.15"/>
    <m/>
    <m/>
    <m/>
    <m/>
    <m/>
    <m/>
    <m/>
    <m/>
    <m/>
    <m/>
    <m/>
    <m/>
    <m/>
  </r>
  <r>
    <s v="Valuation (NPV) (RAS)"/>
    <s v="NLBTRValuation (NPV) (RAS)46099.3888888889"/>
    <m/>
    <s v="valuation report exports RAS"/>
    <s v="MCPNLBTRValuation (NPV) (RAS)valuation report exports RAS"/>
    <s v="MCPNLBTRValuation (NPV) (RAS)"/>
    <x v="1"/>
    <s v="For Rerun"/>
    <x v="0"/>
    <x v="1617"/>
    <s v="Y"/>
    <m/>
    <m/>
    <m/>
    <n v="2602"/>
    <s v="NLBTR"/>
    <s v="MCP"/>
    <s v="START valuation report exports RAS"/>
    <s v="NULL"/>
    <d v="2026-03-18T09:20:00"/>
    <d v="2026-03-18T09:48:00"/>
    <d v="2026-03-18T10:40:00"/>
    <s v="NULL"/>
    <s v="Stopped"/>
    <x v="309"/>
    <n v="2"/>
    <s v="valuation report exports RAS"/>
    <n v="0.47"/>
    <n v="0.47"/>
    <n v="0"/>
    <n v="0.87"/>
    <n v="1.34"/>
    <n v="1.34"/>
    <m/>
    <m/>
    <n v="0.47"/>
    <n v="0.87"/>
    <n v="0"/>
    <n v="1.34"/>
    <n v="1.34"/>
    <m/>
    <m/>
    <m/>
    <m/>
    <m/>
    <m/>
    <m/>
    <m/>
    <m/>
    <m/>
    <m/>
    <m/>
    <m/>
  </r>
  <r>
    <s v="KR"/>
    <s v="LUDBKR46099.3527777778"/>
    <m/>
    <s v="bpv-kr valuation"/>
    <s v="MCPLUDBKRbpv-kr valuation"/>
    <s v="MCPLUDBKR"/>
    <x v="0"/>
    <s v="Completed"/>
    <x v="0"/>
    <x v="1618"/>
    <s v="Y"/>
    <m/>
    <m/>
    <m/>
    <n v="2602"/>
    <s v="LUDB"/>
    <s v="MCP"/>
    <s v="START bpv-kr valuation"/>
    <s v="END bpv-kr valuation"/>
    <d v="2026-03-18T08:28:00"/>
    <d v="2026-03-18T09:33:00"/>
    <d v="2026-03-18T08:29:00"/>
    <s v="NULL"/>
    <s v="Completed"/>
    <x v="422"/>
    <n v="3"/>
    <s v="bpv-kr valuation"/>
    <n v="1.08"/>
    <n v="0"/>
    <n v="1.08"/>
    <n v="0"/>
    <n v="0"/>
    <n v="1.08"/>
    <m/>
    <m/>
    <n v="0"/>
    <n v="0"/>
    <n v="1.08"/>
    <n v="0"/>
    <n v="1.08"/>
    <m/>
    <m/>
    <m/>
    <m/>
    <m/>
    <m/>
    <m/>
    <m/>
    <m/>
    <m/>
    <m/>
    <m/>
    <m/>
  </r>
  <r>
    <s v="KR"/>
    <s v="LUDBKR46099.3986111111"/>
    <m/>
    <s v="bpv-kr valuation exports"/>
    <s v="MCPLUDBKRbpv-kr valuation exports"/>
    <s v="MCPLUDBKR"/>
    <x v="0"/>
    <s v="Completed"/>
    <x v="0"/>
    <x v="1619"/>
    <s v="Y"/>
    <m/>
    <m/>
    <m/>
    <n v="2602"/>
    <s v="LUDB"/>
    <s v="MCP"/>
    <s v="START bpv-kr valuation exports"/>
    <s v="END bpv-kr valuation exports"/>
    <d v="2026-03-18T09:34:00"/>
    <d v="2026-03-18T09:34:00"/>
    <d v="2026-03-18T10:12:00"/>
    <s v="NULL"/>
    <s v="Completed"/>
    <x v="422"/>
    <n v="3"/>
    <s v="bpv-kr valuation exports"/>
    <n v="0"/>
    <n v="0"/>
    <n v="0"/>
    <n v="0"/>
    <n v="0"/>
    <n v="0"/>
    <m/>
    <m/>
    <n v="0"/>
    <n v="0"/>
    <n v="0"/>
    <n v="0"/>
    <n v="0"/>
    <m/>
    <m/>
    <m/>
    <m/>
    <m/>
    <m/>
    <m/>
    <m/>
    <m/>
    <m/>
    <m/>
    <m/>
    <m/>
  </r>
  <r>
    <s v="ICDB"/>
    <s v="ICDBICDB46099.3993055556"/>
    <m/>
    <s v="export to ara"/>
    <s v="MCPICDBICDBexport to ara"/>
    <s v="MCPICDBICDB"/>
    <x v="0"/>
    <s v="Completed"/>
    <x v="0"/>
    <x v="1620"/>
    <s v="Y"/>
    <m/>
    <m/>
    <m/>
    <n v="2602"/>
    <s v="ICDB"/>
    <s v="MCP"/>
    <s v="START export to ara"/>
    <s v="END export to ara"/>
    <d v="2026-03-18T09:35:00"/>
    <d v="2026-03-18T09:35:00"/>
    <d v="2026-03-18T12:24:00"/>
    <s v="NULL"/>
    <s v="Completed"/>
    <x v="426"/>
    <n v="5"/>
    <s v="export to ara"/>
    <n v="0"/>
    <n v="0"/>
    <n v="0"/>
    <n v="0"/>
    <n v="0"/>
    <n v="0"/>
    <m/>
    <m/>
    <n v="0"/>
    <n v="0"/>
    <n v="0"/>
    <n v="0"/>
    <n v="0"/>
    <m/>
    <m/>
    <m/>
    <m/>
    <m/>
    <m/>
    <m/>
    <m/>
    <m/>
    <m/>
    <m/>
    <m/>
    <m/>
  </r>
  <r>
    <s v="Valuation AIC"/>
    <s v="DEDBValuation AIC46099.4"/>
    <m/>
    <s v="AIC portfolio valuation run"/>
    <s v="MCPDEDBValuation AICAIC portfolio valuation run"/>
    <s v="MCPDEDBValuation AIC"/>
    <x v="0"/>
    <s v="Completed"/>
    <x v="0"/>
    <x v="1621"/>
    <s v="Y"/>
    <m/>
    <m/>
    <m/>
    <n v="2602"/>
    <s v="DEDB"/>
    <s v="MCP"/>
    <s v="START AIC portfolio valuation run"/>
    <s v="END AIC portfolio valuation run"/>
    <d v="2026-03-18T09:36:00"/>
    <d v="2026-03-18T11:10:00"/>
    <d v="2026-03-18T11:12:00"/>
    <s v="NULL"/>
    <s v="Completed"/>
    <x v="425"/>
    <n v="1"/>
    <s v="AIC portfolio valuation run"/>
    <n v="1.57"/>
    <n v="0"/>
    <n v="1.57"/>
    <n v="0"/>
    <n v="0"/>
    <n v="1.57"/>
    <m/>
    <m/>
    <n v="0"/>
    <n v="0"/>
    <n v="1.57"/>
    <n v="0"/>
    <n v="1.57"/>
    <m/>
    <m/>
    <m/>
    <m/>
    <m/>
    <m/>
    <m/>
    <m/>
    <m/>
    <m/>
    <m/>
    <m/>
    <m/>
  </r>
  <r>
    <s v="Load Compare Spreads (Attrib)"/>
    <s v="BEDBLoad Compare Spreads (Attrib)46099.4055555556"/>
    <m/>
    <s v="load Spreads"/>
    <s v="MCPBEDBLoad Compare Spreads (Attrib)load Spreads"/>
    <s v="MCPBEDBLoad Compare Spreads (Attrib)"/>
    <x v="0"/>
    <s v="Failed"/>
    <x v="0"/>
    <x v="1622"/>
    <s v="N"/>
    <m/>
    <m/>
    <m/>
    <n v="2602"/>
    <s v="BEDB"/>
    <s v="MCP"/>
    <s v="START load Spreads"/>
    <s v="NULL"/>
    <d v="2026-03-18T09:44:00"/>
    <d v="2026-03-18T09:53:00"/>
    <d v="2026-03-18T10:42:00"/>
    <s v="Exception Info: Workflow finished with errors. (line: 48)  "/>
    <s v="Failed"/>
    <x v="427"/>
    <n v="2"/>
    <s v="load Spreads"/>
    <n v="0.15"/>
    <n v="0.15"/>
    <n v="0"/>
    <n v="0.82"/>
    <n v="0.97"/>
    <n v="0.97"/>
    <m/>
    <m/>
    <n v="0.15"/>
    <n v="0.82"/>
    <n v="0"/>
    <n v="0.97"/>
    <n v="0.97"/>
    <m/>
    <m/>
    <m/>
    <m/>
    <m/>
    <m/>
    <m/>
    <m/>
    <m/>
    <m/>
    <m/>
    <m/>
    <m/>
  </r>
  <r>
    <s v="Planning (NII)"/>
    <s v="ESDBPlanning (NII)46099.4173611111"/>
    <m/>
    <s v="Full Maintenance"/>
    <s v="MCPESDBPlanning (NII)Full Maintenance"/>
    <s v="MCPESDBPlanning (NII)"/>
    <x v="0"/>
    <s v="Completed"/>
    <x v="0"/>
    <x v="1623"/>
    <s v="Y"/>
    <m/>
    <m/>
    <m/>
    <n v="2602"/>
    <s v="ESDB"/>
    <s v="MCP"/>
    <s v="START Full Maintenance"/>
    <s v="END Full Maintenance"/>
    <d v="2026-03-18T10:01:00"/>
    <d v="2026-03-18T12:31:00"/>
    <d v="2026-03-18T12:31:00"/>
    <s v="NULL"/>
    <s v="Completed"/>
    <x v="416"/>
    <n v="2"/>
    <s v="Full Maintenance"/>
    <n v="2.5"/>
    <n v="0"/>
    <n v="2.5"/>
    <n v="0"/>
    <n v="0"/>
    <n v="2.5"/>
    <m/>
    <m/>
    <n v="0"/>
    <n v="0"/>
    <n v="2.5"/>
    <n v="0"/>
    <n v="2.5"/>
    <m/>
    <m/>
    <m/>
    <m/>
    <m/>
    <m/>
    <m/>
    <m/>
    <m/>
    <m/>
    <m/>
    <m/>
    <m/>
  </r>
  <r>
    <s v="Import Strategies"/>
    <s v="LUDBImport Strategies46099.425"/>
    <m/>
    <s v="import strategies"/>
    <s v="MCPLUDBImport Strategiesimport strategies"/>
    <s v="MCPLUDBImport Strategies"/>
    <x v="0"/>
    <s v="Completed"/>
    <x v="0"/>
    <x v="1624"/>
    <s v="Y"/>
    <m/>
    <m/>
    <m/>
    <n v="2602"/>
    <s v="LUDB"/>
    <s v="MCP"/>
    <s v="START import strategies"/>
    <s v="END import strategies"/>
    <d v="2026-03-18T10:12:00"/>
    <d v="2026-03-18T10:17:00"/>
    <d v="2026-03-18T11:48:00"/>
    <s v="NULL"/>
    <s v="Completed"/>
    <x v="381"/>
    <n v="2"/>
    <s v="import strategies"/>
    <n v="0.08"/>
    <n v="0"/>
    <n v="0.08"/>
    <n v="0"/>
    <n v="0"/>
    <n v="0.08"/>
    <m/>
    <m/>
    <n v="0"/>
    <n v="0"/>
    <n v="0.08"/>
    <n v="0"/>
    <n v="0.08"/>
    <m/>
    <m/>
    <m/>
    <m/>
    <m/>
    <m/>
    <m/>
    <m/>
    <m/>
    <m/>
    <m/>
    <m/>
    <m/>
  </r>
  <r>
    <s v="Load Pos"/>
    <s v="NLRBLoad Pos46099.43125"/>
    <m/>
    <s v="load"/>
    <s v="MCPNLRBLoad Posload"/>
    <s v="MCPNLRBLoad Pos"/>
    <x v="0"/>
    <s v="Completed"/>
    <x v="0"/>
    <x v="1625"/>
    <s v="Y"/>
    <m/>
    <m/>
    <m/>
    <n v="2602"/>
    <s v="NLRB"/>
    <s v="MCP"/>
    <s v="START load"/>
    <s v="END load"/>
    <d v="2026-03-18T10:21:00"/>
    <d v="2026-03-18T11:44:00"/>
    <d v="2026-03-18T11:44:00"/>
    <s v="NULL"/>
    <s v="Completed"/>
    <x v="184"/>
    <n v="3"/>
    <s v="load"/>
    <n v="1.38"/>
    <n v="0"/>
    <n v="1.38"/>
    <n v="0"/>
    <n v="0"/>
    <n v="1.38"/>
    <m/>
    <m/>
    <n v="0"/>
    <n v="0"/>
    <n v="1.38"/>
    <n v="0"/>
    <n v="1.38"/>
    <m/>
    <m/>
    <m/>
    <m/>
    <m/>
    <m/>
    <m/>
    <m/>
    <m/>
    <m/>
    <m/>
    <m/>
    <m/>
  </r>
  <r>
    <s v="Planning (NII)"/>
    <s v="DEGTPlanning (NII)46099.4423611111"/>
    <m/>
    <s v="MDL Processing"/>
    <s v="MCPDEGTPlanning (NII)MDL Processing"/>
    <s v="MCPDEGTPlanning (NII)"/>
    <x v="0"/>
    <s v="Completed"/>
    <x v="0"/>
    <x v="1626"/>
    <s v="Y"/>
    <m/>
    <m/>
    <m/>
    <n v="2602"/>
    <s v="DEGT"/>
    <s v="MCP"/>
    <s v="START MDL Processing"/>
    <s v="END MDL Processing"/>
    <d v="2026-03-18T10:37:00"/>
    <d v="2026-03-18T10:41:00"/>
    <d v="2026-03-18T10:41:00"/>
    <s v="NULL"/>
    <s v="Completed"/>
    <x v="428"/>
    <n v="4"/>
    <s v="MDL Processing"/>
    <n v="7.0000000000000007E-2"/>
    <n v="0"/>
    <n v="7.0000000000000007E-2"/>
    <n v="0"/>
    <n v="0"/>
    <n v="7.0000000000000007E-2"/>
    <m/>
    <m/>
    <n v="0"/>
    <n v="0"/>
    <n v="7.0000000000000007E-2"/>
    <n v="0"/>
    <n v="7.0000000000000007E-2"/>
    <m/>
    <m/>
    <m/>
    <m/>
    <m/>
    <m/>
    <m/>
    <m/>
    <m/>
    <m/>
    <m/>
    <m/>
    <m/>
  </r>
  <r>
    <s v="Planning (NII)"/>
    <s v="NLBTRPlanning (NII)46099.4444444444"/>
    <m/>
    <s v="MDL Processing"/>
    <s v="MCPNLBTRPlanning (NII)MDL Processing"/>
    <s v="MCPNLBTRPlanning (NII)"/>
    <x v="0"/>
    <s v="Completed"/>
    <x v="0"/>
    <x v="1627"/>
    <s v="Y"/>
    <m/>
    <m/>
    <m/>
    <n v="2602"/>
    <s v="NLBTR"/>
    <s v="MCP"/>
    <s v="START MDL Processing"/>
    <s v="END MDL Processing"/>
    <d v="2026-03-18T10:40:00"/>
    <d v="2026-03-18T10:44:00"/>
    <d v="2026-03-18T10:44:00"/>
    <s v="NULL"/>
    <s v="Completed"/>
    <x v="429"/>
    <n v="3"/>
    <s v="MDL Processing"/>
    <n v="7.0000000000000007E-2"/>
    <n v="0"/>
    <n v="7.0000000000000007E-2"/>
    <n v="0"/>
    <n v="0"/>
    <n v="7.0000000000000007E-2"/>
    <m/>
    <m/>
    <n v="0"/>
    <n v="0"/>
    <n v="7.0000000000000007E-2"/>
    <n v="0"/>
    <n v="7.0000000000000007E-2"/>
    <m/>
    <m/>
    <m/>
    <m/>
    <m/>
    <m/>
    <m/>
    <m/>
    <m/>
    <m/>
    <m/>
    <m/>
    <m/>
  </r>
  <r>
    <s v="Planning (NII)"/>
    <s v="DEGTPlanning (NII)46099.4451388889"/>
    <m/>
    <s v="planning run02"/>
    <s v="MCPDEGTPlanning (NII)planning run02"/>
    <s v="MCPDEGTPlanning (NII)"/>
    <x v="0"/>
    <s v="Completed"/>
    <x v="0"/>
    <x v="1628"/>
    <s v="Y"/>
    <m/>
    <m/>
    <m/>
    <n v="2602"/>
    <s v="DEGT"/>
    <s v="MCP"/>
    <s v="START planning run02"/>
    <s v="END planning run02"/>
    <d v="2026-03-18T10:41:00"/>
    <d v="2026-03-18T12:46:00"/>
    <d v="2026-03-18T12:46:00"/>
    <s v="NULL"/>
    <s v="Completed"/>
    <x v="428"/>
    <n v="6"/>
    <s v="planning run02"/>
    <n v="2.08"/>
    <n v="0"/>
    <n v="2.08"/>
    <n v="0"/>
    <n v="0"/>
    <n v="2.08"/>
    <m/>
    <m/>
    <n v="0"/>
    <n v="0"/>
    <n v="2.08"/>
    <n v="0"/>
    <n v="2.08"/>
    <m/>
    <m/>
    <m/>
    <m/>
    <m/>
    <m/>
    <m/>
    <m/>
    <m/>
    <m/>
    <m/>
    <m/>
    <m/>
  </r>
  <r>
    <s v="Load Compare Spreads (Attrib)"/>
    <s v="BEDBLoad Compare Spreads (Attrib)46099.4458333333"/>
    <m/>
    <s v="load Spreads"/>
    <s v="MCPBEDBLoad Compare Spreads (Attrib)load Spreads"/>
    <s v="MCPBEDBLoad Compare Spreads (Attrib)"/>
    <x v="0"/>
    <s v="Completed"/>
    <x v="0"/>
    <x v="1629"/>
    <s v="N"/>
    <m/>
    <m/>
    <m/>
    <n v="2602"/>
    <s v="BEDB"/>
    <s v="MCP"/>
    <s v="START load Spreads"/>
    <s v="END load Spreads"/>
    <d v="2026-03-18T10:42:00"/>
    <d v="2026-03-18T10:53:00"/>
    <d v="2026-03-18T10:54:00"/>
    <s v="NULL"/>
    <s v="Completed"/>
    <x v="430"/>
    <n v="3"/>
    <s v="load Spreads"/>
    <n v="0.18"/>
    <n v="0"/>
    <n v="0.18"/>
    <n v="0"/>
    <n v="0"/>
    <n v="0.18"/>
    <m/>
    <m/>
    <n v="0"/>
    <n v="0"/>
    <n v="0.18"/>
    <n v="0"/>
    <n v="0.18"/>
    <m/>
    <m/>
    <m/>
    <m/>
    <m/>
    <m/>
    <m/>
    <m/>
    <m/>
    <m/>
    <m/>
    <m/>
    <m/>
  </r>
  <r>
    <s v="Planning (NII)"/>
    <s v="NLBTRPlanning (NII)46099.4472222222"/>
    <m/>
    <s v="planning run02"/>
    <s v="MCPNLBTRPlanning (NII)planning run02"/>
    <s v="MCPNLBTRPlanning (NII)"/>
    <x v="0"/>
    <s v="Running"/>
    <x v="0"/>
    <x v="1630"/>
    <s v="Y"/>
    <m/>
    <m/>
    <m/>
    <n v="2602"/>
    <s v="NLBTR"/>
    <s v="MCP"/>
    <s v="START planning run02"/>
    <s v="NULL"/>
    <d v="2026-03-18T10:44:00"/>
    <s v="NULL"/>
    <s v="NULL"/>
    <s v="NULL"/>
    <s v="Running"/>
    <x v="429"/>
    <n v="3"/>
    <s v="planning run02"/>
    <s v="NULL"/>
    <n v="0"/>
    <s v="NULL"/>
    <n v="0"/>
    <n v="0"/>
    <s v="NULL"/>
    <m/>
    <m/>
    <n v="0"/>
    <n v="0"/>
    <s v="NULL"/>
    <n v="0"/>
    <s v="NULL"/>
    <m/>
    <m/>
    <m/>
    <m/>
    <m/>
    <m/>
    <m/>
    <m/>
    <m/>
    <m/>
    <m/>
    <m/>
    <m/>
  </r>
  <r>
    <s v="Copy Variables (Attrib)"/>
    <s v="BEDBCopy Variables (Attrib)46099.4541666667"/>
    <m/>
    <s v="Copy market"/>
    <s v="MCPBEDBCopy Variables (Attrib)Copy market"/>
    <s v="MCPBEDBCopy Variables (Attrib)"/>
    <x v="0"/>
    <s v="Completed"/>
    <x v="0"/>
    <x v="1631"/>
    <s v="N"/>
    <m/>
    <m/>
    <m/>
    <n v="2602"/>
    <s v="BEDB"/>
    <s v="MCP"/>
    <s v="START Copy market"/>
    <s v="NULL"/>
    <d v="2026-03-18T10:54:00"/>
    <d v="2026-03-18T10:57:00"/>
    <d v="2026-03-18T10:58:00"/>
    <s v="NULL"/>
    <s v="Completed"/>
    <x v="431"/>
    <n v="1"/>
    <s v="Copy market"/>
    <n v="0.05"/>
    <n v="0"/>
    <n v="0.05"/>
    <n v="0"/>
    <n v="0"/>
    <n v="0.05"/>
    <m/>
    <m/>
    <n v="0"/>
    <n v="0"/>
    <n v="0.05"/>
    <n v="0"/>
    <n v="0.05"/>
    <m/>
    <m/>
    <m/>
    <m/>
    <m/>
    <m/>
    <m/>
    <m/>
    <m/>
    <m/>
    <m/>
    <m/>
    <m/>
  </r>
  <r>
    <s v="Load Compare MP (Attrib)"/>
    <s v="BEDBLoad Compare MP (Attrib)46099.4569444444"/>
    <m/>
    <s v="load Model parameters"/>
    <s v="MCPBEDBLoad Compare MP (Attrib)load Model parameters"/>
    <s v="MCPBEDBLoad Compare MP (Attrib)"/>
    <x v="0"/>
    <s v="Failed"/>
    <x v="0"/>
    <x v="1632"/>
    <s v="N"/>
    <m/>
    <m/>
    <m/>
    <n v="2602"/>
    <s v="BEDB"/>
    <s v="MCP"/>
    <s v="START load Model parameters"/>
    <s v="NULL"/>
    <d v="2026-03-18T10:58:00"/>
    <d v="2026-03-18T10:59:00"/>
    <d v="2026-03-18T11:12:00"/>
    <s v="Exception Info: File  '\\sx9000079291\BEDB\Work\Locations input files\2026-01\MP_BE_202601.xlsx' does not exist. (line: 42)  "/>
    <s v="Failed"/>
    <x v="432"/>
    <n v="1"/>
    <s v="load Model parameters"/>
    <n v="0.02"/>
    <n v="0.02"/>
    <n v="0"/>
    <n v="0.22"/>
    <n v="0.24"/>
    <n v="0.24"/>
    <m/>
    <m/>
    <n v="0.02"/>
    <n v="0.22"/>
    <n v="0"/>
    <n v="0.24"/>
    <n v="0.24"/>
    <m/>
    <m/>
    <m/>
    <m/>
    <m/>
    <m/>
    <m/>
    <m/>
    <m/>
    <m/>
    <m/>
    <m/>
    <m/>
  </r>
  <r>
    <s v="ITS"/>
    <s v="DEDBITS46099.4666666667"/>
    <m/>
    <s v="Light Maintenance"/>
    <s v="MCPDEDBITSLight Maintenance"/>
    <s v="MCPDEDBITS"/>
    <x v="0"/>
    <s v="Completed"/>
    <x v="0"/>
    <x v="1633"/>
    <s v="Y"/>
    <m/>
    <m/>
    <m/>
    <n v="2602"/>
    <s v="DEDB"/>
    <s v="MCP"/>
    <s v="START Light Maintenance"/>
    <s v="END Light Maintenance"/>
    <d v="2026-03-18T11:12:00"/>
    <d v="2026-03-18T11:39:00"/>
    <d v="2026-03-18T11:39:00"/>
    <s v="NULL"/>
    <s v="Completed"/>
    <x v="433"/>
    <n v="7"/>
    <s v="Light Maintenance"/>
    <n v="0.45"/>
    <n v="0"/>
    <n v="0.45"/>
    <n v="0"/>
    <n v="0"/>
    <n v="0.45"/>
    <m/>
    <m/>
    <n v="0"/>
    <n v="0"/>
    <n v="0.45"/>
    <n v="0"/>
    <n v="0.45"/>
    <m/>
    <m/>
    <m/>
    <m/>
    <m/>
    <m/>
    <m/>
    <m/>
    <m/>
    <m/>
    <m/>
    <m/>
    <m/>
  </r>
  <r>
    <s v="Load Compare MP (Attrib)"/>
    <s v="BEDBLoad Compare MP (Attrib)46099.4666666667"/>
    <m/>
    <s v="load Model parameters"/>
    <s v="MCPBEDBLoad Compare MP (Attrib)load Model parameters"/>
    <s v="MCPBEDBLoad Compare MP (Attrib)"/>
    <x v="0"/>
    <s v="Completed"/>
    <x v="0"/>
    <x v="1634"/>
    <s v="N"/>
    <m/>
    <m/>
    <m/>
    <n v="2602"/>
    <s v="BEDB"/>
    <s v="MCP"/>
    <s v="START load Model parameters"/>
    <s v="END load Model parameters"/>
    <d v="2026-03-18T11:12:00"/>
    <d v="2026-03-18T11:14:00"/>
    <d v="2026-03-18T11:15:00"/>
    <s v="NULL"/>
    <s v="Completed"/>
    <x v="432"/>
    <n v="2"/>
    <s v="load Model parameters"/>
    <n v="0.03"/>
    <n v="0"/>
    <n v="0.03"/>
    <n v="0"/>
    <n v="0"/>
    <n v="0.03"/>
    <m/>
    <m/>
    <n v="0"/>
    <n v="0"/>
    <n v="0.03"/>
    <n v="0"/>
    <n v="0.03"/>
    <m/>
    <m/>
    <m/>
    <m/>
    <m/>
    <m/>
    <m/>
    <m/>
    <m/>
    <m/>
    <m/>
    <m/>
    <m/>
  </r>
  <r>
    <s v="Load Pos (Attrib)"/>
    <s v="BEDBLoad Pos (Attrib)46099.46875"/>
    <m/>
    <s v="load"/>
    <s v="MCPBEDBLoad Pos (Attrib)load"/>
    <s v="MCPBEDBLoad Pos (Attrib)"/>
    <x v="0"/>
    <s v="Completed"/>
    <x v="0"/>
    <x v="1635"/>
    <s v="N"/>
    <m/>
    <m/>
    <m/>
    <n v="2602"/>
    <s v="BEDB"/>
    <s v="MCP"/>
    <s v="START load"/>
    <s v="NULL"/>
    <d v="2026-03-18T11:15:00"/>
    <d v="2026-03-18T11:49:00"/>
    <s v="NULL"/>
    <s v="NULL"/>
    <s v="Completed"/>
    <x v="434"/>
    <n v="1"/>
    <s v="load"/>
    <n v="0.56999999999999995"/>
    <n v="0"/>
    <n v="0.56999999999999995"/>
    <n v="0"/>
    <n v="0"/>
    <n v="0.56999999999999995"/>
    <m/>
    <m/>
    <n v="0"/>
    <n v="0"/>
    <n v="0.56999999999999995"/>
    <n v="0"/>
    <n v="0.56999999999999995"/>
    <m/>
    <m/>
    <m/>
    <m/>
    <m/>
    <m/>
    <m/>
    <m/>
    <m/>
    <m/>
    <m/>
    <m/>
    <m/>
  </r>
  <r>
    <s v="ITS"/>
    <s v="DEDBITS46099.4854166667"/>
    <m/>
    <s v="ITS planning run"/>
    <s v="MCPDEDBITSITS planning run"/>
    <s v="MCPDEDBITS"/>
    <x v="0"/>
    <s v="Completed"/>
    <x v="0"/>
    <x v="1636"/>
    <s v="Y"/>
    <m/>
    <m/>
    <m/>
    <n v="2602"/>
    <s v="DEDB"/>
    <s v="MCP"/>
    <s v="START ITS planning run"/>
    <s v="END ITS planning run"/>
    <d v="2026-03-18T11:39:00"/>
    <d v="2026-03-18T12:04:00"/>
    <d v="2026-03-18T12:05:00"/>
    <s v="NULL"/>
    <s v="Completed"/>
    <x v="433"/>
    <n v="1"/>
    <s v="ITS planning run"/>
    <n v="0.42"/>
    <n v="0"/>
    <n v="0.42"/>
    <n v="0"/>
    <n v="0"/>
    <n v="0.42"/>
    <m/>
    <m/>
    <n v="0"/>
    <n v="0"/>
    <n v="0.42"/>
    <n v="0"/>
    <n v="0.42"/>
    <m/>
    <m/>
    <m/>
    <m/>
    <m/>
    <m/>
    <m/>
    <m/>
    <m/>
    <m/>
    <m/>
    <m/>
    <m/>
  </r>
  <r>
    <s v="Load Pos"/>
    <s v="NLRBLoad Pos46099.4888888889"/>
    <m/>
    <s v="Stratification"/>
    <s v="MCPNLRBLoad PosStratification"/>
    <s v="MCPNLRBLoad Pos"/>
    <x v="0"/>
    <s v="Completed"/>
    <x v="0"/>
    <x v="1637"/>
    <s v="Y"/>
    <m/>
    <m/>
    <m/>
    <n v="2602"/>
    <s v="NLRB"/>
    <s v="MCP"/>
    <s v="START Stratification"/>
    <s v="END Stratification"/>
    <d v="2026-03-18T11:44:00"/>
    <d v="2026-03-18T11:52:00"/>
    <d v="2026-03-18T11:52:00"/>
    <s v="NULL"/>
    <s v="Completed"/>
    <x v="184"/>
    <n v="3"/>
    <s v="Stratification"/>
    <n v="0.13"/>
    <n v="0"/>
    <n v="0.13"/>
    <n v="0"/>
    <n v="0"/>
    <n v="0.13"/>
    <m/>
    <m/>
    <n v="0"/>
    <n v="0"/>
    <n v="0.13"/>
    <n v="0"/>
    <n v="0.13"/>
    <m/>
    <m/>
    <m/>
    <m/>
    <m/>
    <m/>
    <m/>
    <m/>
    <m/>
    <m/>
    <m/>
    <m/>
    <m/>
  </r>
  <r>
    <s v="Not Found"/>
    <s v="LUDBNot Found46099.4916666667"/>
    <m/>
    <s v="planning run01"/>
    <s v="MCPLUDBNot Foundplanning run01"/>
    <s v="MCPLUDBNot Found"/>
    <x v="0"/>
    <s v="Completed"/>
    <x v="0"/>
    <x v="1638"/>
    <s v="N"/>
    <m/>
    <m/>
    <m/>
    <n v="2602"/>
    <s v="LUDB"/>
    <s v="MCP"/>
    <s v="START planning run01"/>
    <s v="END planning run01"/>
    <d v="2026-03-18T11:48:00"/>
    <d v="2026-03-18T14:28:00"/>
    <d v="2026-03-18T14:28:00"/>
    <s v="NULL"/>
    <s v="Completed"/>
    <x v="435"/>
    <n v="2"/>
    <s v="planning run01"/>
    <n v="2.67"/>
    <n v="0"/>
    <n v="2.67"/>
    <n v="0"/>
    <n v="0"/>
    <n v="2.67"/>
    <m/>
    <m/>
    <n v="0"/>
    <n v="0"/>
    <n v="2.67"/>
    <n v="0"/>
    <n v="2.67"/>
    <m/>
    <m/>
    <m/>
    <m/>
    <m/>
    <m/>
    <m/>
    <m/>
    <m/>
    <m/>
    <m/>
    <m/>
    <m/>
  </r>
  <r>
    <s v="Load Pos (Attrib)"/>
    <s v="BEDBLoad Pos (Attrib)46099.46875"/>
    <m/>
    <s v="load Portfolio"/>
    <s v="MCPBEDBLoad Pos (Attrib)load Portfolio"/>
    <s v="MCPBEDBLoad Pos (Attrib)"/>
    <x v="0"/>
    <s v="Completed"/>
    <x v="0"/>
    <x v="1639"/>
    <s v="N"/>
    <m/>
    <m/>
    <m/>
    <n v="2602"/>
    <s v="BEDB"/>
    <s v="MCP"/>
    <s v="START load Portfolio"/>
    <s v="END load Portfolio"/>
    <d v="2026-03-18T11:15:00"/>
    <d v="2026-03-18T11:49:00"/>
    <d v="2026-03-18T11:15:00"/>
    <s v="NULL"/>
    <s v="Completed"/>
    <x v="434"/>
    <n v="1"/>
    <s v="load Portfolio"/>
    <n v="0.56999999999999995"/>
    <n v="0"/>
    <n v="0.56999999999999995"/>
    <n v="0"/>
    <n v="0"/>
    <n v="0.56999999999999995"/>
    <m/>
    <m/>
    <n v="0"/>
    <n v="0"/>
    <n v="0.56999999999999995"/>
    <n v="0"/>
    <n v="0.56999999999999995"/>
    <m/>
    <m/>
    <m/>
    <m/>
    <m/>
    <m/>
    <m/>
    <m/>
    <m/>
    <m/>
    <m/>
    <m/>
    <m/>
  </r>
  <r>
    <s v="Load Pos"/>
    <s v="NLRBLoad Pos46099.4944444444"/>
    <m/>
    <s v="copy from"/>
    <s v="MCPNLRBLoad Poscopy from"/>
    <s v="MCPNLRBLoad Pos"/>
    <x v="0"/>
    <s v="Completed"/>
    <x v="0"/>
    <x v="1640"/>
    <s v="Y"/>
    <m/>
    <m/>
    <m/>
    <n v="2602"/>
    <s v="NLRB"/>
    <s v="MCP"/>
    <s v="START copy from"/>
    <s v="END copy from"/>
    <d v="2026-03-18T11:52:00"/>
    <d v="2026-03-18T12:37:00"/>
    <d v="2026-03-18T12:38:00"/>
    <s v="NULL"/>
    <s v="Completed"/>
    <x v="184"/>
    <n v="4"/>
    <s v="copy from"/>
    <n v="0.75"/>
    <n v="0"/>
    <n v="0.75"/>
    <n v="0"/>
    <n v="0"/>
    <n v="0.75"/>
    <m/>
    <m/>
    <n v="0"/>
    <n v="0"/>
    <n v="0.75"/>
    <n v="0"/>
    <n v="0.75"/>
    <m/>
    <m/>
    <m/>
    <m/>
    <m/>
    <m/>
    <m/>
    <m/>
    <m/>
    <m/>
    <m/>
    <m/>
    <m/>
  </r>
  <r>
    <s v="GAP"/>
    <s v="DEDBGAP46099.5034722222"/>
    <m/>
    <s v="gap planning"/>
    <s v="MCPDEDBGAPgap planning"/>
    <s v="MCPDEDBGAP"/>
    <x v="0"/>
    <s v="Failed"/>
    <x v="0"/>
    <x v="1641"/>
    <s v="Y"/>
    <m/>
    <m/>
    <m/>
    <n v="2602"/>
    <s v="DEDB"/>
    <s v="MCP"/>
    <s v="START gap planning"/>
    <s v="NULL"/>
    <d v="2026-03-18T12:05:00"/>
    <d v="2026-03-18T14:27:00"/>
    <d v="2026-03-18T12:25:00"/>
    <s v="Exception Info: Workflow finished with errors. (line: 46)  "/>
    <s v="Failed"/>
    <x v="159"/>
    <n v="3"/>
    <s v="gap planning"/>
    <n v="2.37"/>
    <n v="2.37"/>
    <n v="0"/>
    <n v="-2.0299999999999998"/>
    <n v="0.34"/>
    <n v="0.34"/>
    <m/>
    <m/>
    <n v="2.37"/>
    <n v="-2.0299999999999998"/>
    <n v="0"/>
    <n v="0.34"/>
    <n v="0.34"/>
    <m/>
    <m/>
    <m/>
    <m/>
    <m/>
    <m/>
    <m/>
    <m/>
    <m/>
    <m/>
    <m/>
    <m/>
    <m/>
  </r>
  <r>
    <s v="Not Found"/>
    <s v="ICDBNot Found46099.5166666667"/>
    <m/>
    <s v="load AIC Spreads"/>
    <s v="MCPICDBNot Foundload AIC Spreads"/>
    <s v="MCPICDBNot Found"/>
    <x v="0"/>
    <s v="Completed"/>
    <x v="0"/>
    <x v="1642"/>
    <s v="N"/>
    <m/>
    <m/>
    <m/>
    <n v="2602"/>
    <s v="ICDB"/>
    <s v="MCP"/>
    <s v="START load AIC Spreads"/>
    <s v="END load AIC Spreads"/>
    <d v="2026-03-18T12:24:00"/>
    <d v="2026-03-18T12:24:00"/>
    <d v="2026-03-18T12:24:00"/>
    <s v="NULL"/>
    <s v="Completed"/>
    <x v="436"/>
    <n v="2"/>
    <s v="load AIC Spreads"/>
    <n v="0"/>
    <n v="0"/>
    <n v="0"/>
    <n v="0"/>
    <n v="0"/>
    <n v="0"/>
    <m/>
    <m/>
    <n v="0"/>
    <n v="0"/>
    <n v="0"/>
    <n v="0"/>
    <n v="0"/>
    <m/>
    <m/>
    <m/>
    <m/>
    <m/>
    <m/>
    <m/>
    <m/>
    <m/>
    <m/>
    <m/>
    <m/>
    <m/>
  </r>
  <r>
    <s v="Not Found"/>
    <s v="ICDBNot Found46099.5166666667"/>
    <m/>
    <s v="Valuation AIC | NLWB_Lending | Live on ALM Core"/>
    <s v="MCPICDBNot FoundValuation AIC | NLWB_Lending | Live on ALM Core"/>
    <s v="MCPICDBNot Found"/>
    <x v="0"/>
    <s v="Failed"/>
    <x v="0"/>
    <x v="1643"/>
    <s v="N"/>
    <m/>
    <m/>
    <m/>
    <n v="2602"/>
    <s v="ICDB"/>
    <s v="MCP"/>
    <s v="START Valuation AIC | NLWB_Lending | Live on ALM Core"/>
    <s v="NULL"/>
    <d v="2026-03-18T12:24:00"/>
    <d v="2026-03-18T12:30:00"/>
    <d v="2026-03-18T12:41:00"/>
    <s v="Exception Info: Workflow finished with errors. (line: 77)  "/>
    <s v="Failed"/>
    <x v="436"/>
    <n v="2"/>
    <s v="Valuation AIC | NLWB_Lending | Live on ALM Core"/>
    <n v="0.1"/>
    <n v="0.1"/>
    <n v="0"/>
    <n v="0.18"/>
    <n v="0.28000000000000003"/>
    <n v="0.28000000000000003"/>
    <m/>
    <m/>
    <n v="0.1"/>
    <n v="0.18"/>
    <n v="0"/>
    <n v="0.28000000000000003"/>
    <n v="0.28000000000000003"/>
    <m/>
    <m/>
    <m/>
    <m/>
    <m/>
    <m/>
    <m/>
    <m/>
    <m/>
    <m/>
    <m/>
    <m/>
    <m/>
  </r>
  <r>
    <s v="Load to ARA"/>
    <s v="DEDBLoad to ARA46099.5173611111"/>
    <m/>
    <s v="export to ara ACC"/>
    <s v="MCPDEDBLoad to ARAexport to ara ACC"/>
    <s v="MCPDEDBLoad to ARA"/>
    <x v="0"/>
    <s v="Completed"/>
    <x v="0"/>
    <x v="1644"/>
    <s v="N"/>
    <m/>
    <m/>
    <m/>
    <n v="2602"/>
    <s v="DEDB"/>
    <s v="MCP"/>
    <s v="START export to ara ACC"/>
    <s v="END export to ara ACC"/>
    <d v="2026-03-18T12:25:00"/>
    <d v="2026-03-18T12:25:00"/>
    <s v="NULL"/>
    <s v="NULL"/>
    <s v="Completed"/>
    <x v="361"/>
    <n v="2"/>
    <s v="export to ara ACC"/>
    <n v="0"/>
    <n v="0"/>
    <n v="0"/>
    <n v="0"/>
    <n v="0"/>
    <n v="0"/>
    <m/>
    <m/>
    <n v="0"/>
    <n v="0"/>
    <n v="0"/>
    <n v="0"/>
    <n v="0"/>
    <m/>
    <m/>
    <m/>
    <m/>
    <m/>
    <m/>
    <m/>
    <m/>
    <m/>
    <m/>
    <m/>
    <m/>
    <m/>
  </r>
  <r>
    <s v="Planning (NII)"/>
    <s v="ESDBPlanning (NII)46099.5215277778"/>
    <m/>
    <s v="planning run QRM reporter exports"/>
    <s v="MCPESDBPlanning (NII)planning run QRM reporter exports"/>
    <s v="MCPESDBPlanning (NII)"/>
    <x v="0"/>
    <s v="Completed"/>
    <x v="0"/>
    <x v="1645"/>
    <s v="Y"/>
    <m/>
    <m/>
    <m/>
    <n v="2602"/>
    <s v="ESDB"/>
    <s v="MCP"/>
    <s v="START planning run QRM reporter exports"/>
    <s v="END planning run QRM reporter exports"/>
    <d v="2026-03-18T12:31:00"/>
    <d v="2026-03-18T12:32:00"/>
    <d v="2026-03-18T12:32:00"/>
    <s v="NULL"/>
    <s v="Completed"/>
    <x v="416"/>
    <n v="2"/>
    <s v="planning run QRM reporter exports"/>
    <n v="0.02"/>
    <n v="0"/>
    <n v="0.02"/>
    <n v="0"/>
    <n v="0"/>
    <n v="0.02"/>
    <m/>
    <m/>
    <n v="0"/>
    <n v="0"/>
    <n v="0.02"/>
    <n v="0"/>
    <n v="0.02"/>
    <m/>
    <m/>
    <m/>
    <m/>
    <m/>
    <m/>
    <m/>
    <m/>
    <m/>
    <m/>
    <m/>
    <m/>
    <m/>
  </r>
  <r>
    <s v="Planning (NII)"/>
    <s v="ESDBPlanning (NII)46099.5222222222"/>
    <m/>
    <s v="planning run OLAP exports"/>
    <s v="MCPESDBPlanning (NII)planning run OLAP exports"/>
    <s v="MCPESDBPlanning (NII)"/>
    <x v="0"/>
    <s v="Running"/>
    <x v="0"/>
    <x v="1646"/>
    <s v="Y"/>
    <m/>
    <m/>
    <m/>
    <n v="2602"/>
    <s v="ESDB"/>
    <s v="MCP"/>
    <s v="START planning run OLAP exports"/>
    <s v="NULL"/>
    <d v="2026-03-18T12:32:00"/>
    <s v="NULL"/>
    <s v="NULL"/>
    <s v="NULL"/>
    <s v="Running"/>
    <x v="416"/>
    <n v="2"/>
    <s v="planning run OLAP exports"/>
    <s v="NULL"/>
    <n v="0"/>
    <s v="NULL"/>
    <n v="0"/>
    <n v="0"/>
    <s v="NULL"/>
    <m/>
    <m/>
    <n v="0"/>
    <n v="0"/>
    <s v="NULL"/>
    <n v="0"/>
    <s v="NULL"/>
    <m/>
    <m/>
    <m/>
    <m/>
    <m/>
    <m/>
    <m/>
    <m/>
    <m/>
    <m/>
    <m/>
    <m/>
    <m/>
  </r>
  <r>
    <s v="Load to ARA"/>
    <s v="NLRBLoad to ARA46099.5263888889"/>
    <m/>
    <s v="export to ara ACC"/>
    <s v="MCPNLRBLoad to ARAexport to ara ACC"/>
    <s v="MCPNLRBLoad to ARA"/>
    <x v="0"/>
    <s v="Completed"/>
    <x v="0"/>
    <x v="1647"/>
    <s v="N"/>
    <m/>
    <m/>
    <m/>
    <n v="2602"/>
    <s v="NLRB"/>
    <s v="MCP"/>
    <s v="START export to ara ACC"/>
    <s v="END export to ara ACC"/>
    <d v="2026-03-18T12:38:00"/>
    <d v="2026-03-18T12:38:00"/>
    <d v="2026-03-18T12:39:00"/>
    <s v="NULL"/>
    <s v="Completed"/>
    <x v="236"/>
    <n v="6"/>
    <s v="export to ara ACC"/>
    <n v="0"/>
    <n v="0"/>
    <n v="0"/>
    <n v="0"/>
    <n v="0"/>
    <n v="0"/>
    <m/>
    <m/>
    <n v="0"/>
    <n v="0"/>
    <n v="0"/>
    <n v="0"/>
    <n v="0"/>
    <m/>
    <m/>
    <m/>
    <m/>
    <m/>
    <m/>
    <m/>
    <m/>
    <m/>
    <m/>
    <m/>
    <m/>
    <m/>
  </r>
  <r>
    <s v="Valuation (NPV)"/>
    <s v="NLRBValuation (NPV)46099.5270833333"/>
    <m/>
    <s v="portfolio valuation run"/>
    <s v="MCPNLRBValuation (NPV)portfolio valuation run"/>
    <s v="MCPNLRBValuation (NPV)"/>
    <x v="0"/>
    <s v="Running"/>
    <x v="0"/>
    <x v="1648"/>
    <s v="Y"/>
    <m/>
    <m/>
    <m/>
    <n v="2602"/>
    <s v="NLRB"/>
    <s v="MCP"/>
    <s v="START portfolio valuation run"/>
    <s v="NULL"/>
    <d v="2026-03-18T12:39:00"/>
    <s v="NULL"/>
    <s v="NULL"/>
    <s v="NULL"/>
    <s v="Running"/>
    <x v="202"/>
    <n v="5"/>
    <s v="portfolio valuation run"/>
    <s v="NULL"/>
    <n v="0"/>
    <s v="NULL"/>
    <n v="0"/>
    <n v="0"/>
    <s v="NULL"/>
    <m/>
    <m/>
    <n v="0"/>
    <n v="0"/>
    <s v="NULL"/>
    <n v="0"/>
    <s v="NULL"/>
    <m/>
    <m/>
    <m/>
    <m/>
    <m/>
    <m/>
    <m/>
    <m/>
    <m/>
    <m/>
    <m/>
    <m/>
    <m/>
  </r>
  <r>
    <s v="Not Found"/>
    <s v="ICDBNot Found46099.5284722222"/>
    <m/>
    <s v="load AIC Spreads"/>
    <s v="MCPICDBNot Foundload AIC Spreads"/>
    <s v="MCPICDBNot Found"/>
    <x v="0"/>
    <s v="Completed"/>
    <x v="0"/>
    <x v="1649"/>
    <s v="N"/>
    <m/>
    <m/>
    <m/>
    <n v="2602"/>
    <s v="ICDB"/>
    <s v="MCP"/>
    <s v="START load AIC Spreads"/>
    <s v="END load AIC Spreads"/>
    <d v="2026-03-18T12:41:00"/>
    <d v="2026-03-18T12:41:00"/>
    <d v="2026-03-18T12:41:00"/>
    <s v="NULL"/>
    <s v="Completed"/>
    <x v="437"/>
    <n v="3"/>
    <s v="load AIC Spreads"/>
    <n v="0"/>
    <n v="0"/>
    <n v="0"/>
    <n v="0"/>
    <n v="0"/>
    <n v="0"/>
    <m/>
    <m/>
    <n v="0"/>
    <n v="0"/>
    <n v="0"/>
    <n v="0"/>
    <n v="0"/>
    <m/>
    <m/>
    <m/>
    <m/>
    <m/>
    <m/>
    <m/>
    <m/>
    <m/>
    <m/>
    <m/>
    <m/>
    <m/>
  </r>
  <r>
    <s v="Not Found"/>
    <s v="ICDBNot Found46099.5284722222"/>
    <m/>
    <s v="Valuation AIC | NLWB_Lending | Live on ALM Core"/>
    <s v="MCPICDBNot FoundValuation AIC | NLWB_Lending | Live on ALM Core"/>
    <s v="MCPICDBNot Found"/>
    <x v="0"/>
    <s v="Failed"/>
    <x v="0"/>
    <x v="1650"/>
    <s v="N"/>
    <m/>
    <m/>
    <m/>
    <n v="2602"/>
    <s v="ICDB"/>
    <s v="MCP"/>
    <s v="START Valuation AIC | NLWB_Lending | Live on ALM Core"/>
    <s v="NULL"/>
    <d v="2026-03-18T12:41:00"/>
    <d v="2026-03-18T12:46:00"/>
    <d v="2026-03-18T13:07:00"/>
    <s v="Exception Info: Workflow finished with errors. (line: 77)  "/>
    <s v="Failed"/>
    <x v="437"/>
    <n v="3"/>
    <s v="Valuation AIC | NLWB_Lending | Live on ALM Core"/>
    <n v="0.08"/>
    <n v="0.08"/>
    <n v="0"/>
    <n v="0.35"/>
    <n v="0.43"/>
    <n v="0.43"/>
    <m/>
    <m/>
    <n v="0.08"/>
    <n v="0.35"/>
    <n v="0"/>
    <n v="0.43"/>
    <n v="0.43"/>
    <m/>
    <m/>
    <m/>
    <m/>
    <m/>
    <m/>
    <m/>
    <m/>
    <m/>
    <m/>
    <m/>
    <m/>
    <m/>
  </r>
  <r>
    <s v="Planning (NII)"/>
    <s v="DEGTPlanning (NII)46099.5319444444"/>
    <m/>
    <s v="planning run exports"/>
    <s v="MCPDEGTPlanning (NII)planning run exports"/>
    <s v="MCPDEGTPlanning (NII)"/>
    <x v="0"/>
    <s v="Completed"/>
    <x v="0"/>
    <x v="1651"/>
    <s v="Y"/>
    <m/>
    <m/>
    <m/>
    <n v="2602"/>
    <s v="DEGT"/>
    <s v="MCP"/>
    <s v="START planning run exports"/>
    <s v="END planning run exports"/>
    <d v="2026-03-18T12:46:00"/>
    <d v="2026-03-18T13:22:00"/>
    <s v="NULL"/>
    <s v="NULL"/>
    <s v="Completed"/>
    <x v="428"/>
    <n v="8"/>
    <s v="planning run exports"/>
    <n v="0.6"/>
    <n v="0"/>
    <n v="0.6"/>
    <n v="0"/>
    <n v="0"/>
    <n v="0.6"/>
    <m/>
    <m/>
    <n v="0"/>
    <n v="0"/>
    <n v="0.6"/>
    <n v="0"/>
    <n v="0.6"/>
    <m/>
    <m/>
    <m/>
    <m/>
    <m/>
    <m/>
    <m/>
    <m/>
    <m/>
    <m/>
    <m/>
    <m/>
    <m/>
  </r>
  <r>
    <s v="Valuation AIC"/>
    <s v="ITDBValuation AIC46099.5319444444"/>
    <m/>
    <s v="load AIC Spreads"/>
    <s v="MCPITDBValuation AICload AIC Spreads"/>
    <s v="MCPITDBValuation AIC"/>
    <x v="0"/>
    <s v="Completed"/>
    <x v="0"/>
    <x v="1652"/>
    <s v="Y"/>
    <m/>
    <m/>
    <m/>
    <n v="2602"/>
    <s v="ITDB"/>
    <s v="MCP"/>
    <s v="START load AIC Spreads"/>
    <s v="END load AIC Spreads"/>
    <d v="2026-03-18T12:46:00"/>
    <d v="2026-03-18T12:56:00"/>
    <d v="2026-03-18T12:56:00"/>
    <s v="NULL"/>
    <s v="Completed"/>
    <x v="114"/>
    <n v="1"/>
    <s v="load AIC Spreads"/>
    <n v="0.17"/>
    <n v="0"/>
    <n v="0.17"/>
    <n v="0"/>
    <n v="0"/>
    <n v="0.17"/>
    <m/>
    <m/>
    <n v="0"/>
    <n v="0"/>
    <n v="0.17"/>
    <n v="0"/>
    <n v="0.17"/>
    <m/>
    <m/>
    <m/>
    <m/>
    <m/>
    <m/>
    <m/>
    <m/>
    <m/>
    <m/>
    <m/>
    <m/>
    <m/>
  </r>
  <r>
    <s v="Valuation AIC"/>
    <s v="ITDBValuation AIC46099.5388888889"/>
    <m/>
    <s v="AIC portfolio valuation run"/>
    <s v="MCPITDBValuation AICAIC portfolio valuation run"/>
    <s v="MCPITDBValuation AIC"/>
    <x v="0"/>
    <s v="Completed"/>
    <x v="0"/>
    <x v="1653"/>
    <s v="Y"/>
    <m/>
    <m/>
    <m/>
    <n v="2602"/>
    <s v="ITDB"/>
    <s v="MCP"/>
    <s v="START AIC portfolio valuation run"/>
    <s v="END AIC portfolio valuation run"/>
    <d v="2026-03-18T12:56:00"/>
    <d v="2026-03-18T13:30:00"/>
    <s v="NULL"/>
    <s v="NULL"/>
    <s v="Completed"/>
    <x v="114"/>
    <n v="1"/>
    <s v="AIC portfolio valuation run"/>
    <n v="0.56999999999999995"/>
    <n v="0"/>
    <n v="0.56999999999999995"/>
    <n v="0"/>
    <n v="0"/>
    <n v="0.56999999999999995"/>
    <m/>
    <m/>
    <n v="0"/>
    <n v="0"/>
    <n v="0.56999999999999995"/>
    <n v="0"/>
    <n v="0.56999999999999995"/>
    <m/>
    <m/>
    <m/>
    <m/>
    <m/>
    <m/>
    <m/>
    <m/>
    <m/>
    <m/>
    <m/>
    <m/>
    <m/>
  </r>
  <r>
    <s v="Not Found"/>
    <s v="ICDBNot Found46099.5465277778"/>
    <m/>
    <s v="load AIC Spreads"/>
    <s v="MCPICDBNot Foundload AIC Spreads"/>
    <s v="MCPICDBNot Found"/>
    <x v="0"/>
    <s v="Completed"/>
    <x v="0"/>
    <x v="1654"/>
    <s v="N"/>
    <m/>
    <m/>
    <m/>
    <n v="2602"/>
    <s v="ICDB"/>
    <s v="MCP"/>
    <s v="START load AIC Spreads"/>
    <s v="END load AIC Spreads"/>
    <d v="2026-03-18T13:07:00"/>
    <d v="2026-03-18T13:07:00"/>
    <d v="2026-03-18T13:07:00"/>
    <s v="NULL"/>
    <s v="Completed"/>
    <x v="438"/>
    <n v="4"/>
    <s v="load AIC Spreads"/>
    <n v="0"/>
    <n v="0"/>
    <n v="0"/>
    <n v="0"/>
    <n v="0"/>
    <n v="0"/>
    <m/>
    <m/>
    <n v="0"/>
    <n v="0"/>
    <n v="0"/>
    <n v="0"/>
    <n v="0"/>
    <m/>
    <m/>
    <m/>
    <m/>
    <m/>
    <m/>
    <m/>
    <m/>
    <m/>
    <m/>
    <m/>
    <m/>
    <m/>
  </r>
  <r>
    <s v="Not Found"/>
    <s v="ICDBNot Found46099.5465277778"/>
    <m/>
    <s v="Valuation AIC | NLWB_Lending | Live on ALM Core"/>
    <s v="MCPICDBNot FoundValuation AIC | NLWB_Lending | Live on ALM Core"/>
    <s v="MCPICDBNot Found"/>
    <x v="0"/>
    <s v="Failed"/>
    <x v="0"/>
    <x v="1655"/>
    <s v="N"/>
    <m/>
    <m/>
    <m/>
    <n v="2602"/>
    <s v="ICDB"/>
    <s v="MCP"/>
    <s v="START Valuation AIC | NLWB_Lending | Live on ALM Core"/>
    <s v="NULL"/>
    <d v="2026-03-18T13:07:00"/>
    <d v="2026-03-18T13:12:00"/>
    <s v="NULL"/>
    <s v="Exception Info: Workflow finished with errors. (line: 77)  "/>
    <s v="Failed"/>
    <x v="438"/>
    <n v="4"/>
    <s v="Valuation AIC | NLWB_Lending | Live on ALM Core"/>
    <n v="0.08"/>
    <n v="0.08"/>
    <n v="0"/>
    <n v="0"/>
    <n v="0.08"/>
    <n v="0.08"/>
    <m/>
    <m/>
    <n v="0.08"/>
    <n v="0"/>
    <n v="0"/>
    <n v="0.08"/>
    <n v="0.08"/>
    <m/>
    <m/>
    <m/>
    <m/>
    <m/>
    <m/>
    <m/>
    <m/>
    <m/>
    <m/>
    <m/>
    <m/>
    <m/>
  </r>
  <r>
    <s v="Not Found"/>
    <s v="BEGTNot Found46099.5923611111"/>
    <m/>
    <s v="export to ara ACC"/>
    <s v="MCPBEGTNot Foundexport to ara ACC"/>
    <s v="MCPBEGTNot Found"/>
    <x v="0"/>
    <s v="Failed"/>
    <x v="0"/>
    <x v="1656"/>
    <s v="N"/>
    <m/>
    <m/>
    <m/>
    <n v="2602"/>
    <s v="BEGT"/>
    <s v="MCP"/>
    <s v="START export to ara ACC"/>
    <s v="NULL"/>
    <d v="2026-03-18T14:13:00"/>
    <d v="2026-03-18T14:14:00"/>
    <d v="2026-03-18T14:15:00"/>
    <s v="Exception Info: Error: QRM Database BEDB_R2603_1_ICG2602_1_P does not match with the value &quot;For Location&quot;: QRM Database location: BEDB &quot;For Location&quot; location: BEGT  14:13:53 @JobNameToRun: RA_Q3Call_QRMPRDUAT @DifferentJobSameProcess: RA_Q3Call_QRM @ToServer: ARA-ACC-DB @L_PRD2UAT_LoadType: PRD2UAT @SourceEnvFromDatabaseName: PRD @TargetEnvironment: Acceptance @CallType: QRM2RA @LoadType: Full Load @ForcedReload: 0   304086 -  has Failed at 2026-03-18 14:13:53.0233333. Triggered by user   14:13:53 Error: QRM Database BEDB_R2603_1_ICG2602_1_P does not match with the value &quot;For Location&quot;: QRM Database location: BEDB &quot;For Location&quot; location: BEGT   (line: 26)  "/>
    <s v="Failed"/>
    <x v="439"/>
    <n v="1"/>
    <s v="export to ara ACC"/>
    <n v="0.02"/>
    <n v="0.02"/>
    <n v="0"/>
    <n v="0.02"/>
    <n v="0.04"/>
    <n v="0.04"/>
    <m/>
    <m/>
    <n v="0.02"/>
    <n v="0.02"/>
    <n v="0"/>
    <n v="0.04"/>
    <n v="0.04"/>
    <m/>
    <m/>
    <m/>
    <m/>
    <m/>
    <m/>
    <m/>
    <m/>
    <m/>
    <m/>
    <m/>
    <m/>
    <m/>
  </r>
  <r>
    <s v="Not Found"/>
    <s v="BEGTNot Found46099.59375"/>
    <m/>
    <s v="export to ara ACC"/>
    <s v="MCPBEGTNot Foundexport to ara ACC"/>
    <s v="MCPBEGTNot Found"/>
    <x v="0"/>
    <s v="Failed"/>
    <x v="0"/>
    <x v="1657"/>
    <s v="N"/>
    <m/>
    <m/>
    <m/>
    <n v="2602"/>
    <s v="BEGT"/>
    <s v="MCP"/>
    <s v="START export to ara ACC"/>
    <s v="NULL"/>
    <d v="2026-03-18T14:15:00"/>
    <d v="2026-03-18T14:16:00"/>
    <d v="2026-03-18T14:22:00"/>
    <s v="Exception Info: Error: QRM Database BEDB_R2603_1_ICG2602_1_P does not match with the value &quot;For Location&quot;: QRM Database location: BEDB &quot;For Location&quot; location: BEGT  14:15:49 @JobNameToRun: RA_Q3Call_QRMPRDUAT @DifferentJobSameProcess: RA_Q3Call_QRM @ToServer: ARA-ACC-DB @L_PRD2UAT_LoadType: PRD2UAT @SourceEnvFromDatabaseName: PRD @TargetEnvironment: Acceptance @CallType: QRM2RA @LoadType: Full Load @ForcedReload: 0   14:15:49 Location BEGT_MCP is a MCP location and for load Type, Full Load it should always be EOM. Replacing ReportingDate 2025-02-08 with 2025-02-28   304087 -  has Failed at 2026-03-18 14:15:49.4566667. Triggered by user   14:15:49 Error: QRM Database BEDB_R2603_1_ICG2602_1_P does not match with the value &quot;For Location&quot;: QRM Database location: BEDB &quot;For Location&quot; location: BEGT   (line: 26)  "/>
    <s v="Failed"/>
    <x v="439"/>
    <n v="2"/>
    <s v="export to ara ACC"/>
    <n v="0.02"/>
    <n v="0.02"/>
    <n v="0"/>
    <n v="0.1"/>
    <n v="0.12"/>
    <n v="0.12"/>
    <m/>
    <m/>
    <n v="0.02"/>
    <n v="0.1"/>
    <n v="0"/>
    <n v="0.12"/>
    <n v="0.12"/>
    <m/>
    <m/>
    <m/>
    <m/>
    <m/>
    <m/>
    <m/>
    <m/>
    <m/>
    <m/>
    <m/>
    <m/>
    <m/>
  </r>
  <r>
    <s v="Not Found"/>
    <s v="BEGTNot Found46099.5986111111"/>
    <m/>
    <s v="export to ara ACC"/>
    <s v="MCPBEGTNot Foundexport to ara ACC"/>
    <s v="MCPBEGTNot Found"/>
    <x v="0"/>
    <s v="Failed"/>
    <x v="0"/>
    <x v="1658"/>
    <s v="N"/>
    <m/>
    <m/>
    <m/>
    <n v="2602"/>
    <s v="BEGT"/>
    <s v="MCP"/>
    <s v="START export to ara ACC"/>
    <s v="NULL"/>
    <d v="2026-03-18T14:22:00"/>
    <d v="2026-03-18T14:22:00"/>
    <d v="2026-03-18T14:25:00"/>
    <s v="Exception Info: Error: QRM Database BEDB_R2603_1_ICG2602_1_P does not match with the value &quot;For Location&quot;: QRM Database location: BEDB &quot;For Location&quot; location: BEGT  14:22:18 @JobNameToRun: RA_Q3Call_QRMPRDUAT @DifferentJobSameProcess: RA_Q3Call_QRM @ToServer: ARA-ACC-DB @L_PRD2UAT_LoadType: PRD2UAT @SourceEnvFromDatabaseName: PRD @TargetEnvironment: Acceptance @CallType: QRM2RA @LoadType: Full Load @ForcedReload: 0   304089 -  has Failed at 2026-03-18 14:22:18.0133333. Triggered by user   14:22:18 Error: QRM Database BEDB_R2603_1_ICG2602_1_P does not match with the value &quot;For Location&quot;: QRM Database location: BEDB &quot;For Location&quot; location: BEGT   (line: 26)  "/>
    <s v="Failed"/>
    <x v="440"/>
    <n v="3"/>
    <s v="export to ara ACC"/>
    <n v="0"/>
    <n v="0"/>
    <n v="0"/>
    <n v="0.05"/>
    <n v="0.05"/>
    <n v="0.05"/>
    <m/>
    <m/>
    <n v="0"/>
    <n v="0.05"/>
    <n v="0"/>
    <n v="0.05"/>
    <n v="0.05"/>
    <m/>
    <m/>
    <m/>
    <m/>
    <m/>
    <m/>
    <m/>
    <m/>
    <m/>
    <m/>
    <m/>
    <m/>
    <m/>
  </r>
  <r>
    <s v="Not Found"/>
    <s v="BEGTNot Found46099.6006944444"/>
    <m/>
    <s v="export to ara ACC"/>
    <s v="MCPBEGTNot Foundexport to ara ACC"/>
    <s v="MCPBEGTNot Found"/>
    <x v="0"/>
    <s v="Failed"/>
    <x v="0"/>
    <x v="1659"/>
    <s v="N"/>
    <m/>
    <m/>
    <m/>
    <n v="2602"/>
    <s v="BEGT"/>
    <s v="MCP"/>
    <s v="START export to ara ACC"/>
    <s v="NULL"/>
    <d v="2026-03-18T14:25:00"/>
    <d v="2026-03-18T14:26:00"/>
    <s v="NULL"/>
    <s v="Exception Info: Error: QRM Database BEDB_R2603_1_ICG2602_1_P does not match with the value &quot;For Location&quot;: QRM Database location: BEDB &quot;For Location&quot; location: BEGT  14:25:53 @JobNameToRun: RA_Q3Call_QRMPRDUAT @DifferentJobSameProcess: RA_Q3Call_QRM @ToServer: ARA-ACC-DB @L_PRD2UAT_LoadType: PRD2UAT @SourceEnvFromDatabaseName: PRD @TargetEnvironment: Acceptance @CallType: QRM2RA @LoadType: Full Load @ForcedReload: 0   304090 -  has Failed at 2026-03-18 14:25:53.4566667. Triggered by user   14:25:53 Error: QRM Database BEDB_R2603_1_ICG2602_1_P does not match with the value &quot;For Location&quot;: QRM Database location: BEDB &quot;For Location&quot; location: BEGT   (line: 26)  "/>
    <s v="Failed"/>
    <x v="440"/>
    <n v="4"/>
    <s v="export to ara ACC"/>
    <n v="0.02"/>
    <n v="0.02"/>
    <n v="0"/>
    <n v="0"/>
    <n v="0.02"/>
    <n v="0.02"/>
    <m/>
    <m/>
    <n v="0.02"/>
    <n v="0"/>
    <n v="0"/>
    <n v="0.02"/>
    <n v="0.02"/>
    <m/>
    <m/>
    <m/>
    <m/>
    <m/>
    <m/>
    <m/>
    <m/>
    <m/>
    <m/>
    <m/>
    <m/>
    <m/>
  </r>
  <r>
    <s v="Not Found"/>
    <s v="LUDBNot Found46099.6027777778"/>
    <m/>
    <s v="MDL Processing"/>
    <s v="MCPLUDBNot FoundMDL Processing"/>
    <s v="MCPLUDBNot Found"/>
    <x v="0"/>
    <s v="Completed"/>
    <x v="0"/>
    <x v="1660"/>
    <s v="N"/>
    <m/>
    <m/>
    <m/>
    <n v="2602"/>
    <s v="LUDB"/>
    <s v="MCP"/>
    <s v="START MDL Processing"/>
    <s v="END MDL Processing"/>
    <d v="2026-03-18T14:28:00"/>
    <d v="2026-03-18T14:39:00"/>
    <d v="2026-03-18T14:39:00"/>
    <s v="NULL"/>
    <s v="Completed"/>
    <x v="435"/>
    <n v="2"/>
    <s v="MDL Processing"/>
    <n v="0.18"/>
    <n v="0"/>
    <n v="0.18"/>
    <n v="0"/>
    <n v="0"/>
    <n v="0.18"/>
    <m/>
    <m/>
    <n v="0"/>
    <n v="0"/>
    <n v="0.18"/>
    <n v="0"/>
    <n v="0.18"/>
    <m/>
    <m/>
    <m/>
    <m/>
    <m/>
    <m/>
    <m/>
    <m/>
    <m/>
    <m/>
    <m/>
    <m/>
    <m/>
  </r>
  <r>
    <s v="Not Found"/>
    <s v="LUDBNot Found46099.6104166667"/>
    <m/>
    <s v="planning run02"/>
    <s v="MCPLUDBNot Foundplanning run02"/>
    <s v="MCPLUDBNot Found"/>
    <x v="0"/>
    <s v="Running"/>
    <x v="0"/>
    <x v="1661"/>
    <s v="N"/>
    <m/>
    <m/>
    <m/>
    <n v="2602"/>
    <s v="LUDB"/>
    <s v="MCP"/>
    <s v="START planning run02"/>
    <s v="NULL"/>
    <d v="2026-03-18T14:39:00"/>
    <s v="NULL"/>
    <s v="NULL"/>
    <s v="NULL"/>
    <s v="Running"/>
    <x v="435"/>
    <n v="2"/>
    <s v="planning run02"/>
    <s v="NULL"/>
    <n v="0"/>
    <s v="NULL"/>
    <n v="0"/>
    <n v="0"/>
    <s v="NULL"/>
    <m/>
    <m/>
    <n v="0"/>
    <n v="0"/>
    <s v="NULL"/>
    <n v="0"/>
    <s v="NULL"/>
    <m/>
    <m/>
    <m/>
    <m/>
    <m/>
    <m/>
    <m/>
    <m/>
    <m/>
    <m/>
    <m/>
    <m/>
    <m/>
  </r>
  <r>
    <s v="Not Found"/>
    <s v="BEDBNot Found46099.6145833333"/>
    <m/>
    <s v="FTP EVE SOT analysis"/>
    <s v="MCPBEDBNot FoundFTP EVE SOT analysis"/>
    <s v="MCPBEDBNot Found"/>
    <x v="0"/>
    <s v="Running"/>
    <x v="0"/>
    <x v="1662"/>
    <s v="N"/>
    <m/>
    <m/>
    <m/>
    <n v="2602"/>
    <s v="BEDB"/>
    <s v="MCP"/>
    <s v="START FTP EVE SOT analysis"/>
    <s v="NULL"/>
    <d v="2026-03-18T14:45:00"/>
    <s v="NULL"/>
    <s v="NULL"/>
    <s v="NULL"/>
    <s v="Running"/>
    <x v="441"/>
    <n v="1"/>
    <s v="FTP EVE SOT analysis"/>
    <s v="NULL"/>
    <n v="0"/>
    <s v="NULL"/>
    <n v="0"/>
    <n v="0"/>
    <s v="NULL"/>
    <m/>
    <m/>
    <n v="0"/>
    <n v="0"/>
    <s v="NULL"/>
    <n v="0"/>
    <s v="NULL"/>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2">
  <r>
    <x v="0"/>
  </r>
  <r>
    <x v="1"/>
  </r>
  <r>
    <x v="2"/>
  </r>
  <r>
    <x v="2"/>
  </r>
  <r>
    <x v="1"/>
  </r>
  <r>
    <x v="2"/>
  </r>
  <r>
    <x v="2"/>
  </r>
  <r>
    <x v="0"/>
  </r>
  <r>
    <x v="3"/>
  </r>
  <r>
    <x v="3"/>
  </r>
  <r>
    <x v="3"/>
  </r>
  <r>
    <x v="3"/>
  </r>
  <r>
    <x v="3"/>
  </r>
  <r>
    <x v="3"/>
  </r>
  <r>
    <x v="3"/>
  </r>
  <r>
    <x v="3"/>
  </r>
  <r>
    <x v="3"/>
  </r>
  <r>
    <x v="3"/>
  </r>
  <r>
    <x v="4"/>
  </r>
  <r>
    <x v="4"/>
  </r>
  <r>
    <x v="4"/>
  </r>
  <r>
    <x v="4"/>
  </r>
  <r>
    <x v="4"/>
  </r>
  <r>
    <x v="5"/>
  </r>
  <r>
    <x v="5"/>
  </r>
  <r>
    <x v="5"/>
  </r>
  <r>
    <x v="5"/>
  </r>
  <r>
    <x v="5"/>
  </r>
  <r>
    <x v="5"/>
  </r>
  <r>
    <x v="5"/>
  </r>
  <r>
    <x v="5"/>
  </r>
  <r>
    <x v="5"/>
  </r>
  <r>
    <x v="5"/>
  </r>
  <r>
    <x v="5"/>
  </r>
  <r>
    <x v="5"/>
  </r>
  <r>
    <x v="5"/>
  </r>
  <r>
    <x v="5"/>
  </r>
  <r>
    <x v="5"/>
  </r>
  <r>
    <x v="6"/>
  </r>
  <r>
    <x v="6"/>
  </r>
  <r>
    <x v="6"/>
  </r>
  <r>
    <x v="6"/>
  </r>
  <r>
    <x v="7"/>
  </r>
  <r>
    <x v="7"/>
  </r>
  <r>
    <x v="6"/>
  </r>
  <r>
    <x v="6"/>
  </r>
  <r>
    <x v="6"/>
  </r>
  <r>
    <x v="6"/>
  </r>
  <r>
    <x v="7"/>
  </r>
  <r>
    <x v="8"/>
  </r>
  <r>
    <x v="8"/>
  </r>
  <r>
    <x v="9"/>
  </r>
  <r>
    <x v="10"/>
  </r>
  <r>
    <x v="10"/>
  </r>
  <r>
    <x v="10"/>
  </r>
  <r>
    <x v="11"/>
  </r>
  <r>
    <x v="11"/>
  </r>
  <r>
    <x v="11"/>
  </r>
  <r>
    <x v="11"/>
  </r>
  <r>
    <x v="11"/>
  </r>
  <r>
    <x v="11"/>
  </r>
  <r>
    <x v="11"/>
  </r>
  <r>
    <x v="11"/>
  </r>
  <r>
    <x v="11"/>
  </r>
  <r>
    <x v="11"/>
  </r>
  <r>
    <x v="11"/>
  </r>
  <r>
    <x v="11"/>
  </r>
  <r>
    <x v="11"/>
  </r>
  <r>
    <x v="11"/>
  </r>
  <r>
    <x v="11"/>
  </r>
  <r>
    <x v="11"/>
  </r>
  <r>
    <x v="11"/>
  </r>
  <r>
    <x v="11"/>
  </r>
  <r>
    <x v="11"/>
  </r>
  <r>
    <x v="11"/>
  </r>
  <r>
    <x v="11"/>
  </r>
  <r>
    <x v="11"/>
  </r>
  <r>
    <x v="11"/>
  </r>
  <r>
    <x v="11"/>
  </r>
  <r>
    <x v="11"/>
  </r>
  <r>
    <x v="12"/>
  </r>
  <r>
    <x v="12"/>
  </r>
  <r>
    <x v="12"/>
  </r>
  <r>
    <x v="12"/>
  </r>
  <r>
    <x v="12"/>
  </r>
  <r>
    <x v="12"/>
  </r>
  <r>
    <x v="12"/>
  </r>
  <r>
    <x v="12"/>
  </r>
  <r>
    <x v="12"/>
  </r>
  <r>
    <x v="12"/>
  </r>
  <r>
    <x v="12"/>
  </r>
  <r>
    <x v="12"/>
  </r>
  <r>
    <x v="12"/>
  </r>
  <r>
    <x v="12"/>
  </r>
  <r>
    <x v="12"/>
  </r>
  <r>
    <x v="12"/>
  </r>
  <r>
    <x v="11"/>
  </r>
  <r>
    <x v="11"/>
  </r>
  <r>
    <x v="11"/>
  </r>
  <r>
    <x v="13"/>
  </r>
  <r>
    <x v="13"/>
  </r>
  <r>
    <x v="13"/>
  </r>
  <r>
    <x v="13"/>
  </r>
  <r>
    <x v="13"/>
  </r>
  <r>
    <x v="14"/>
  </r>
  <r>
    <x v="14"/>
  </r>
  <r>
    <x v="14"/>
  </r>
  <r>
    <x v="14"/>
  </r>
  <r>
    <x v="14"/>
  </r>
  <r>
    <x v="14"/>
  </r>
  <r>
    <x v="14"/>
  </r>
  <r>
    <x v="14"/>
  </r>
  <r>
    <x v="14"/>
  </r>
  <r>
    <x v="14"/>
  </r>
  <r>
    <x v="14"/>
  </r>
  <r>
    <x v="14"/>
  </r>
  <r>
    <x v="14"/>
  </r>
  <r>
    <x v="15"/>
  </r>
  <r>
    <x v="15"/>
  </r>
  <r>
    <x v="15"/>
  </r>
  <r>
    <x v="15"/>
  </r>
  <r>
    <x v="15"/>
  </r>
  <r>
    <x v="15"/>
  </r>
  <r>
    <x v="15"/>
  </r>
  <r>
    <x v="15"/>
  </r>
  <r>
    <x v="15"/>
  </r>
  <r>
    <x v="15"/>
  </r>
  <r>
    <x v="15"/>
  </r>
  <r>
    <x v="15"/>
  </r>
  <r>
    <x v="15"/>
  </r>
  <r>
    <x v="15"/>
  </r>
  <r>
    <x v="15"/>
  </r>
  <r>
    <x v="15"/>
  </r>
  <r>
    <x v="15"/>
  </r>
  <r>
    <x v="15"/>
  </r>
  <r>
    <x v="14"/>
  </r>
  <r>
    <x v="14"/>
  </r>
  <r>
    <x v="14"/>
  </r>
  <r>
    <x v="16"/>
  </r>
  <r>
    <x v="16"/>
  </r>
  <r>
    <x v="16"/>
  </r>
  <r>
    <x v="0"/>
  </r>
  <r>
    <x v="0"/>
  </r>
  <r>
    <x v="17"/>
  </r>
  <r>
    <x v="17"/>
  </r>
  <r>
    <x v="17"/>
  </r>
  <r>
    <x v="17"/>
  </r>
  <r>
    <x v="17"/>
  </r>
  <r>
    <x v="1"/>
  </r>
  <r>
    <x v="2"/>
  </r>
  <r>
    <x v="2"/>
  </r>
  <r>
    <x v="1"/>
  </r>
  <r>
    <x v="2"/>
  </r>
  <r>
    <x v="2"/>
  </r>
  <r>
    <x v="18"/>
  </r>
  <r>
    <x v="18"/>
  </r>
  <r>
    <x v="18"/>
  </r>
  <r>
    <x v="18"/>
  </r>
  <r>
    <x v="18"/>
  </r>
  <r>
    <x v="18"/>
  </r>
  <r>
    <x v="18"/>
  </r>
  <r>
    <x v="18"/>
  </r>
  <r>
    <x v="18"/>
  </r>
  <r>
    <x v="18"/>
  </r>
  <r>
    <x v="18"/>
  </r>
  <r>
    <x v="18"/>
  </r>
  <r>
    <x v="18"/>
  </r>
  <r>
    <x v="19"/>
  </r>
  <r>
    <x v="19"/>
  </r>
  <r>
    <x v="19"/>
  </r>
  <r>
    <x v="19"/>
  </r>
  <r>
    <x v="19"/>
  </r>
  <r>
    <x v="19"/>
  </r>
  <r>
    <x v="19"/>
  </r>
  <r>
    <x v="19"/>
  </r>
  <r>
    <x v="19"/>
  </r>
  <r>
    <x v="19"/>
  </r>
  <r>
    <x v="19"/>
  </r>
  <r>
    <x v="19"/>
  </r>
  <r>
    <x v="19"/>
  </r>
  <r>
    <x v="19"/>
  </r>
  <r>
    <x v="19"/>
  </r>
  <r>
    <x v="19"/>
  </r>
  <r>
    <x v="19"/>
  </r>
  <r>
    <x v="19"/>
  </r>
  <r>
    <x v="19"/>
  </r>
  <r>
    <x v="19"/>
  </r>
  <r>
    <x v="19"/>
  </r>
  <r>
    <x v="19"/>
  </r>
  <r>
    <x v="19"/>
  </r>
  <r>
    <x v="0"/>
  </r>
  <r>
    <x v="20"/>
  </r>
  <r>
    <x v="20"/>
  </r>
  <r>
    <x v="20"/>
  </r>
  <r>
    <x v="20"/>
  </r>
  <r>
    <x v="20"/>
  </r>
  <r>
    <x v="20"/>
  </r>
  <r>
    <x v="20"/>
  </r>
  <r>
    <x v="20"/>
  </r>
  <r>
    <x v="21"/>
  </r>
  <r>
    <x v="21"/>
  </r>
  <r>
    <x v="21"/>
  </r>
  <r>
    <x v="20"/>
  </r>
  <r>
    <x v="20"/>
  </r>
  <r>
    <x v="20"/>
  </r>
  <r>
    <x v="20"/>
  </r>
  <r>
    <x v="22"/>
  </r>
  <r>
    <x v="23"/>
  </r>
  <r>
    <x v="23"/>
  </r>
  <r>
    <x v="23"/>
  </r>
  <r>
    <x v="24"/>
  </r>
  <r>
    <x v="0"/>
  </r>
  <r>
    <x v="1"/>
  </r>
  <r>
    <x v="2"/>
  </r>
  <r>
    <x v="1"/>
  </r>
  <r>
    <x v="2"/>
  </r>
  <r>
    <x v="2"/>
  </r>
  <r>
    <x v="25"/>
  </r>
  <r>
    <x v="25"/>
  </r>
  <r>
    <x v="25"/>
  </r>
  <r>
    <x v="25"/>
  </r>
  <r>
    <x v="25"/>
  </r>
  <r>
    <x v="25"/>
  </r>
  <r>
    <x v="25"/>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7"/>
  </r>
  <r>
    <x v="26"/>
  </r>
  <r>
    <x v="26"/>
  </r>
  <r>
    <x v="26"/>
  </r>
  <r>
    <x v="26"/>
  </r>
  <r>
    <x v="28"/>
  </r>
  <r>
    <x v="28"/>
  </r>
  <r>
    <x v="28"/>
  </r>
  <r>
    <x v="28"/>
  </r>
  <r>
    <x v="28"/>
  </r>
  <r>
    <x v="28"/>
  </r>
  <r>
    <x v="28"/>
  </r>
  <r>
    <x v="28"/>
  </r>
  <r>
    <x v="28"/>
  </r>
  <r>
    <x v="28"/>
  </r>
  <r>
    <x v="28"/>
  </r>
  <r>
    <x v="28"/>
  </r>
  <r>
    <x v="28"/>
  </r>
  <r>
    <x v="28"/>
  </r>
  <r>
    <x v="28"/>
  </r>
  <r>
    <x v="28"/>
  </r>
  <r>
    <x v="28"/>
  </r>
  <r>
    <x v="28"/>
  </r>
  <r>
    <x v="28"/>
  </r>
  <r>
    <x v="28"/>
  </r>
  <r>
    <x v="28"/>
  </r>
  <r>
    <x v="28"/>
  </r>
  <r>
    <x v="29"/>
  </r>
  <r>
    <x v="29"/>
  </r>
  <r>
    <x v="29"/>
  </r>
  <r>
    <x v="29"/>
  </r>
  <r>
    <x v="29"/>
  </r>
  <r>
    <x v="29"/>
  </r>
  <r>
    <x v="0"/>
  </r>
  <r>
    <x v="0"/>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30"/>
  </r>
  <r>
    <x v="30"/>
  </r>
  <r>
    <x v="30"/>
  </r>
  <r>
    <x v="30"/>
  </r>
  <r>
    <x v="30"/>
  </r>
  <r>
    <x v="30"/>
  </r>
  <r>
    <x v="30"/>
  </r>
  <r>
    <x v="30"/>
  </r>
  <r>
    <x v="30"/>
  </r>
  <r>
    <x v="30"/>
  </r>
  <r>
    <x v="30"/>
  </r>
  <r>
    <x v="30"/>
  </r>
  <r>
    <x v="30"/>
  </r>
  <r>
    <x v="30"/>
  </r>
  <r>
    <x v="30"/>
  </r>
  <r>
    <x v="30"/>
  </r>
  <r>
    <x v="30"/>
  </r>
  <r>
    <x v="30"/>
  </r>
  <r>
    <x v="30"/>
  </r>
  <r>
    <x v="30"/>
  </r>
  <r>
    <x v="30"/>
  </r>
  <r>
    <x v="30"/>
  </r>
  <r>
    <x v="30"/>
  </r>
  <r>
    <x v="30"/>
  </r>
  <r>
    <x v="30"/>
  </r>
  <r>
    <x v="30"/>
  </r>
  <r>
    <x v="30"/>
  </r>
  <r>
    <x v="30"/>
  </r>
  <r>
    <x v="0"/>
  </r>
  <r>
    <x v="1"/>
  </r>
  <r>
    <x v="2"/>
  </r>
  <r>
    <x v="1"/>
  </r>
  <r>
    <x v="2"/>
  </r>
  <r>
    <x v="2"/>
  </r>
  <r>
    <x v="31"/>
  </r>
  <r>
    <x v="31"/>
  </r>
  <r>
    <x v="31"/>
  </r>
  <r>
    <x v="31"/>
  </r>
  <r>
    <x v="31"/>
  </r>
  <r>
    <x v="31"/>
  </r>
  <r>
    <x v="31"/>
  </r>
  <r>
    <x v="31"/>
  </r>
  <r>
    <x v="31"/>
  </r>
  <r>
    <x v="31"/>
  </r>
  <r>
    <x v="31"/>
  </r>
  <r>
    <x v="31"/>
  </r>
  <r>
    <x v="31"/>
  </r>
  <r>
    <x v="32"/>
  </r>
  <r>
    <x v="32"/>
  </r>
  <r>
    <x v="32"/>
  </r>
  <r>
    <x v="32"/>
  </r>
  <r>
    <x v="32"/>
  </r>
  <r>
    <x v="32"/>
  </r>
  <r>
    <x v="32"/>
  </r>
  <r>
    <x v="32"/>
  </r>
  <r>
    <x v="32"/>
  </r>
  <r>
    <x v="32"/>
  </r>
  <r>
    <x v="32"/>
  </r>
  <r>
    <x v="32"/>
  </r>
  <r>
    <x v="32"/>
  </r>
  <r>
    <x v="32"/>
  </r>
  <r>
    <x v="32"/>
  </r>
  <r>
    <x v="32"/>
  </r>
  <r>
    <x v="32"/>
  </r>
  <r>
    <x v="32"/>
  </r>
  <r>
    <x v="32"/>
  </r>
  <r>
    <x v="32"/>
  </r>
  <r>
    <x v="32"/>
  </r>
  <r>
    <x v="32"/>
  </r>
  <r>
    <x v="32"/>
  </r>
  <r>
    <x v="32"/>
  </r>
  <r>
    <x v="32"/>
  </r>
  <r>
    <x v="33"/>
  </r>
  <r>
    <x v="33"/>
  </r>
  <r>
    <x v="33"/>
  </r>
  <r>
    <x v="33"/>
  </r>
  <r>
    <x v="34"/>
  </r>
  <r>
    <x v="34"/>
  </r>
  <r>
    <x v="34"/>
  </r>
  <r>
    <x v="34"/>
  </r>
  <r>
    <x v="34"/>
  </r>
  <r>
    <x v="34"/>
  </r>
  <r>
    <x v="34"/>
  </r>
  <r>
    <x v="34"/>
  </r>
  <r>
    <x v="34"/>
  </r>
  <r>
    <x v="35"/>
  </r>
  <r>
    <x v="35"/>
  </r>
  <r>
    <x v="35"/>
  </r>
  <r>
    <x v="35"/>
  </r>
  <r>
    <x v="35"/>
  </r>
  <r>
    <x v="35"/>
  </r>
  <r>
    <x v="35"/>
  </r>
  <r>
    <x v="35"/>
  </r>
  <r>
    <x v="35"/>
  </r>
  <r>
    <x v="35"/>
  </r>
  <r>
    <x v="35"/>
  </r>
  <r>
    <x v="35"/>
  </r>
  <r>
    <x v="35"/>
  </r>
  <r>
    <x v="35"/>
  </r>
  <r>
    <x v="33"/>
  </r>
  <r>
    <x v="33"/>
  </r>
  <r>
    <x v="33"/>
  </r>
  <r>
    <x v="33"/>
  </r>
  <r>
    <x v="33"/>
  </r>
  <r>
    <x v="33"/>
  </r>
  <r>
    <x v="33"/>
  </r>
  <r>
    <x v="33"/>
  </r>
  <r>
    <x v="33"/>
  </r>
  <r>
    <x v="33"/>
  </r>
  <r>
    <x v="33"/>
  </r>
  <r>
    <x v="33"/>
  </r>
  <r>
    <x v="33"/>
  </r>
  <r>
    <x v="33"/>
  </r>
  <r>
    <x v="33"/>
  </r>
  <r>
    <x v="33"/>
  </r>
  <r>
    <x v="33"/>
  </r>
  <r>
    <x v="33"/>
  </r>
  <r>
    <x v="33"/>
  </r>
  <r>
    <x v="33"/>
  </r>
  <r>
    <x v="33"/>
  </r>
  <r>
    <x v="33"/>
  </r>
  <r>
    <x v="33"/>
  </r>
  <r>
    <x v="33"/>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7"/>
  </r>
  <r>
    <x v="37"/>
  </r>
  <r>
    <x v="37"/>
  </r>
  <r>
    <x v="38"/>
  </r>
  <r>
    <x v="38"/>
  </r>
  <r>
    <x v="38"/>
  </r>
  <r>
    <x v="38"/>
  </r>
  <r>
    <x v="38"/>
  </r>
  <r>
    <x v="38"/>
  </r>
  <r>
    <x v="38"/>
  </r>
  <r>
    <x v="38"/>
  </r>
  <r>
    <x v="38"/>
  </r>
  <r>
    <x v="38"/>
  </r>
  <r>
    <x v="38"/>
  </r>
  <r>
    <x v="38"/>
  </r>
  <r>
    <x v="38"/>
  </r>
  <r>
    <x v="38"/>
  </r>
  <r>
    <x v="38"/>
  </r>
  <r>
    <x v="38"/>
  </r>
  <r>
    <x v="38"/>
  </r>
  <r>
    <x v="38"/>
  </r>
  <r>
    <x v="38"/>
  </r>
  <r>
    <x v="38"/>
  </r>
  <r>
    <x v="38"/>
  </r>
  <r>
    <x v="38"/>
  </r>
  <r>
    <x v="39"/>
  </r>
  <r>
    <x v="40"/>
  </r>
  <r>
    <x v="34"/>
  </r>
  <r>
    <x v="34"/>
  </r>
  <r>
    <x v="34"/>
  </r>
  <r>
    <x v="34"/>
  </r>
  <r>
    <x v="41"/>
  </r>
  <r>
    <x v="36"/>
  </r>
  <r>
    <x v="36"/>
  </r>
  <r>
    <x v="36"/>
  </r>
  <r>
    <x v="36"/>
  </r>
  <r>
    <x v="42"/>
  </r>
  <r>
    <x v="35"/>
  </r>
  <r>
    <x v="35"/>
  </r>
  <r>
    <x v="35"/>
  </r>
  <r>
    <x v="35"/>
  </r>
  <r>
    <x v="35"/>
  </r>
  <r>
    <x v="43"/>
  </r>
  <r>
    <x v="43"/>
  </r>
  <r>
    <x v="43"/>
  </r>
  <r>
    <x v="43"/>
  </r>
  <r>
    <x v="43"/>
  </r>
  <r>
    <x v="43"/>
  </r>
  <r>
    <x v="43"/>
  </r>
  <r>
    <x v="35"/>
  </r>
  <r>
    <x v="35"/>
  </r>
  <r>
    <x v="35"/>
  </r>
  <r>
    <x v="35"/>
  </r>
  <r>
    <x v="35"/>
  </r>
  <r>
    <x v="35"/>
  </r>
  <r>
    <x v="35"/>
  </r>
  <r>
    <x v="35"/>
  </r>
  <r>
    <x v="35"/>
  </r>
  <r>
    <x v="35"/>
  </r>
  <r>
    <x v="35"/>
  </r>
  <r>
    <x v="35"/>
  </r>
  <r>
    <x v="35"/>
  </r>
  <r>
    <x v="35"/>
  </r>
  <r>
    <x v="35"/>
  </r>
  <r>
    <x v="35"/>
  </r>
  <r>
    <x v="35"/>
  </r>
  <r>
    <x v="35"/>
  </r>
  <r>
    <x v="43"/>
  </r>
  <r>
    <x v="43"/>
  </r>
  <r>
    <x v="35"/>
  </r>
  <r>
    <x v="35"/>
  </r>
  <r>
    <x v="35"/>
  </r>
  <r>
    <x v="35"/>
  </r>
  <r>
    <x v="35"/>
  </r>
  <r>
    <x v="38"/>
  </r>
  <r>
    <x v="38"/>
  </r>
  <r>
    <x v="44"/>
  </r>
  <r>
    <x v="0"/>
  </r>
  <r>
    <x v="0"/>
  </r>
  <r>
    <x v="27"/>
  </r>
  <r>
    <x v="27"/>
  </r>
  <r>
    <x v="27"/>
  </r>
  <r>
    <x v="0"/>
  </r>
  <r>
    <x v="1"/>
  </r>
  <r>
    <x v="2"/>
  </r>
  <r>
    <x v="2"/>
  </r>
  <r>
    <x v="2"/>
  </r>
  <r>
    <x v="1"/>
  </r>
  <r>
    <x v="2"/>
  </r>
  <r>
    <x v="2"/>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6"/>
  </r>
  <r>
    <x v="46"/>
  </r>
  <r>
    <x v="46"/>
  </r>
  <r>
    <x v="46"/>
  </r>
  <r>
    <x v="46"/>
  </r>
  <r>
    <x v="46"/>
  </r>
  <r>
    <x v="46"/>
  </r>
  <r>
    <x v="46"/>
  </r>
  <r>
    <x v="46"/>
  </r>
  <r>
    <x v="46"/>
  </r>
  <r>
    <x v="46"/>
  </r>
  <r>
    <x v="46"/>
  </r>
  <r>
    <x v="46"/>
  </r>
  <r>
    <x v="17"/>
  </r>
  <r>
    <x v="17"/>
  </r>
  <r>
    <x v="17"/>
  </r>
  <r>
    <x v="17"/>
  </r>
  <r>
    <x v="17"/>
  </r>
  <r>
    <x v="17"/>
  </r>
  <r>
    <x v="17"/>
  </r>
  <r>
    <x v="17"/>
  </r>
  <r>
    <x v="17"/>
  </r>
  <r>
    <x v="17"/>
  </r>
  <r>
    <x v="17"/>
  </r>
  <r>
    <x v="17"/>
  </r>
  <r>
    <x v="17"/>
  </r>
  <r>
    <x v="17"/>
  </r>
  <r>
    <x v="17"/>
  </r>
  <r>
    <x v="17"/>
  </r>
  <r>
    <x v="17"/>
  </r>
  <r>
    <x v="4"/>
  </r>
  <r>
    <x v="4"/>
  </r>
  <r>
    <x v="4"/>
  </r>
  <r>
    <x v="4"/>
  </r>
  <r>
    <x v="4"/>
  </r>
  <r>
    <x v="4"/>
  </r>
  <r>
    <x v="4"/>
  </r>
  <r>
    <x v="4"/>
  </r>
  <r>
    <x v="4"/>
  </r>
  <r>
    <x v="4"/>
  </r>
  <r>
    <x v="4"/>
  </r>
  <r>
    <x v="4"/>
  </r>
  <r>
    <x v="4"/>
  </r>
  <r>
    <x v="4"/>
  </r>
  <r>
    <x v="4"/>
  </r>
  <r>
    <x v="4"/>
  </r>
  <r>
    <x v="4"/>
  </r>
  <r>
    <x v="4"/>
  </r>
  <r>
    <x v="4"/>
  </r>
  <r>
    <x v="4"/>
  </r>
  <r>
    <x v="4"/>
  </r>
  <r>
    <x v="4"/>
  </r>
  <r>
    <x v="4"/>
  </r>
  <r>
    <x v="47"/>
  </r>
  <r>
    <x v="4"/>
  </r>
  <r>
    <x v="4"/>
  </r>
  <r>
    <x v="4"/>
  </r>
  <r>
    <x v="4"/>
  </r>
  <r>
    <x v="4"/>
  </r>
  <r>
    <x v="4"/>
  </r>
  <r>
    <x v="4"/>
  </r>
  <r>
    <x v="4"/>
  </r>
  <r>
    <x v="4"/>
  </r>
  <r>
    <x v="4"/>
  </r>
  <r>
    <x v="4"/>
  </r>
  <r>
    <x v="4"/>
  </r>
  <r>
    <x v="4"/>
  </r>
  <r>
    <x v="4"/>
  </r>
  <r>
    <x v="47"/>
  </r>
  <r>
    <x v="47"/>
  </r>
  <r>
    <x v="47"/>
  </r>
  <r>
    <x v="47"/>
  </r>
  <r>
    <x v="47"/>
  </r>
  <r>
    <x v="47"/>
  </r>
  <r>
    <x v="47"/>
  </r>
  <r>
    <x v="47"/>
  </r>
  <r>
    <x v="4"/>
  </r>
  <r>
    <x v="4"/>
  </r>
  <r>
    <x v="4"/>
  </r>
  <r>
    <x v="4"/>
  </r>
  <r>
    <x v="4"/>
  </r>
  <r>
    <x v="4"/>
  </r>
  <r>
    <x v="4"/>
  </r>
  <r>
    <x v="4"/>
  </r>
  <r>
    <x v="4"/>
  </r>
  <r>
    <x v="4"/>
  </r>
  <r>
    <x v="4"/>
  </r>
  <r>
    <x v="4"/>
  </r>
  <r>
    <x v="4"/>
  </r>
  <r>
    <x v="4"/>
  </r>
  <r>
    <x v="4"/>
  </r>
  <r>
    <x v="4"/>
  </r>
  <r>
    <x v="4"/>
  </r>
  <r>
    <x v="4"/>
  </r>
  <r>
    <x v="4"/>
  </r>
  <r>
    <x v="4"/>
  </r>
  <r>
    <x v="4"/>
  </r>
  <r>
    <x v="4"/>
  </r>
  <r>
    <x v="4"/>
  </r>
  <r>
    <x v="4"/>
  </r>
  <r>
    <x v="4"/>
  </r>
  <r>
    <x v="4"/>
  </r>
  <r>
    <x v="4"/>
  </r>
  <r>
    <x v="4"/>
  </r>
  <r>
    <x v="4"/>
  </r>
  <r>
    <x v="47"/>
  </r>
  <r>
    <x v="47"/>
  </r>
  <r>
    <x v="47"/>
  </r>
  <r>
    <x v="4"/>
  </r>
  <r>
    <x v="4"/>
  </r>
  <r>
    <x v="4"/>
  </r>
  <r>
    <x v="4"/>
  </r>
  <r>
    <x v="4"/>
  </r>
  <r>
    <x v="4"/>
  </r>
  <r>
    <x v="4"/>
  </r>
  <r>
    <x v="4"/>
  </r>
  <r>
    <x v="4"/>
  </r>
  <r>
    <x v="4"/>
  </r>
  <r>
    <x v="4"/>
  </r>
  <r>
    <x v="4"/>
  </r>
  <r>
    <x v="4"/>
  </r>
  <r>
    <x v="4"/>
  </r>
  <r>
    <x v="4"/>
  </r>
  <r>
    <x v="0"/>
  </r>
  <r>
    <x v="48"/>
  </r>
  <r>
    <x v="26"/>
  </r>
  <r>
    <x v="26"/>
  </r>
  <r>
    <x v="26"/>
  </r>
  <r>
    <x v="26"/>
  </r>
  <r>
    <x v="49"/>
  </r>
  <r>
    <x v="0"/>
  </r>
  <r>
    <x v="50"/>
  </r>
  <r>
    <x v="51"/>
  </r>
  <r>
    <x v="52"/>
  </r>
  <r>
    <x v="52"/>
  </r>
  <r>
    <x v="53"/>
  </r>
  <r>
    <x v="53"/>
  </r>
  <r>
    <x v="53"/>
  </r>
  <r>
    <x v="0"/>
  </r>
  <r>
    <x v="54"/>
  </r>
  <r>
    <x v="55"/>
  </r>
  <r>
    <x v="55"/>
  </r>
  <r>
    <x v="55"/>
  </r>
  <r>
    <x v="55"/>
  </r>
  <r>
    <x v="55"/>
  </r>
  <r>
    <x v="55"/>
  </r>
  <r>
    <x v="55"/>
  </r>
  <r>
    <x v="55"/>
  </r>
  <r>
    <x v="55"/>
  </r>
  <r>
    <x v="5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6">
  <r>
    <x v="0"/>
  </r>
  <r>
    <x v="1"/>
  </r>
  <r>
    <x v="2"/>
  </r>
  <r>
    <x v="2"/>
  </r>
  <r>
    <x v="1"/>
  </r>
  <r>
    <x v="2"/>
  </r>
  <r>
    <x v="2"/>
  </r>
  <r>
    <x v="0"/>
  </r>
  <r>
    <x v="3"/>
  </r>
  <r>
    <x v="3"/>
  </r>
  <r>
    <x v="3"/>
  </r>
  <r>
    <x v="3"/>
  </r>
  <r>
    <x v="3"/>
  </r>
  <r>
    <x v="3"/>
  </r>
  <r>
    <x v="3"/>
  </r>
  <r>
    <x v="3"/>
  </r>
  <r>
    <x v="3"/>
  </r>
  <r>
    <x v="3"/>
  </r>
  <r>
    <x v="4"/>
  </r>
  <r>
    <x v="4"/>
  </r>
  <r>
    <x v="4"/>
  </r>
  <r>
    <x v="4"/>
  </r>
  <r>
    <x v="4"/>
  </r>
  <r>
    <x v="5"/>
  </r>
  <r>
    <x v="5"/>
  </r>
  <r>
    <x v="5"/>
  </r>
  <r>
    <x v="5"/>
  </r>
  <r>
    <x v="5"/>
  </r>
  <r>
    <x v="5"/>
  </r>
  <r>
    <x v="5"/>
  </r>
  <r>
    <x v="5"/>
  </r>
  <r>
    <x v="5"/>
  </r>
  <r>
    <x v="5"/>
  </r>
  <r>
    <x v="5"/>
  </r>
  <r>
    <x v="5"/>
  </r>
  <r>
    <x v="5"/>
  </r>
  <r>
    <x v="5"/>
  </r>
  <r>
    <x v="5"/>
  </r>
  <r>
    <x v="6"/>
  </r>
  <r>
    <x v="6"/>
  </r>
  <r>
    <x v="6"/>
  </r>
  <r>
    <x v="6"/>
  </r>
  <r>
    <x v="7"/>
  </r>
  <r>
    <x v="7"/>
  </r>
  <r>
    <x v="6"/>
  </r>
  <r>
    <x v="6"/>
  </r>
  <r>
    <x v="6"/>
  </r>
  <r>
    <x v="6"/>
  </r>
  <r>
    <x v="7"/>
  </r>
  <r>
    <x v="8"/>
  </r>
  <r>
    <x v="8"/>
  </r>
  <r>
    <x v="9"/>
  </r>
  <r>
    <x v="10"/>
  </r>
  <r>
    <x v="10"/>
  </r>
  <r>
    <x v="10"/>
  </r>
  <r>
    <x v="11"/>
  </r>
  <r>
    <x v="11"/>
  </r>
  <r>
    <x v="11"/>
  </r>
  <r>
    <x v="11"/>
  </r>
  <r>
    <x v="11"/>
  </r>
  <r>
    <x v="11"/>
  </r>
  <r>
    <x v="11"/>
  </r>
  <r>
    <x v="11"/>
  </r>
  <r>
    <x v="11"/>
  </r>
  <r>
    <x v="11"/>
  </r>
  <r>
    <x v="11"/>
  </r>
  <r>
    <x v="11"/>
  </r>
  <r>
    <x v="11"/>
  </r>
  <r>
    <x v="11"/>
  </r>
  <r>
    <x v="11"/>
  </r>
  <r>
    <x v="11"/>
  </r>
  <r>
    <x v="11"/>
  </r>
  <r>
    <x v="11"/>
  </r>
  <r>
    <x v="11"/>
  </r>
  <r>
    <x v="11"/>
  </r>
  <r>
    <x v="11"/>
  </r>
  <r>
    <x v="11"/>
  </r>
  <r>
    <x v="11"/>
  </r>
  <r>
    <x v="11"/>
  </r>
  <r>
    <x v="11"/>
  </r>
  <r>
    <x v="12"/>
  </r>
  <r>
    <x v="12"/>
  </r>
  <r>
    <x v="12"/>
  </r>
  <r>
    <x v="12"/>
  </r>
  <r>
    <x v="12"/>
  </r>
  <r>
    <x v="12"/>
  </r>
  <r>
    <x v="12"/>
  </r>
  <r>
    <x v="12"/>
  </r>
  <r>
    <x v="12"/>
  </r>
  <r>
    <x v="12"/>
  </r>
  <r>
    <x v="12"/>
  </r>
  <r>
    <x v="12"/>
  </r>
  <r>
    <x v="12"/>
  </r>
  <r>
    <x v="12"/>
  </r>
  <r>
    <x v="12"/>
  </r>
  <r>
    <x v="12"/>
  </r>
  <r>
    <x v="11"/>
  </r>
  <r>
    <x v="11"/>
  </r>
  <r>
    <x v="11"/>
  </r>
  <r>
    <x v="13"/>
  </r>
  <r>
    <x v="13"/>
  </r>
  <r>
    <x v="13"/>
  </r>
  <r>
    <x v="13"/>
  </r>
  <r>
    <x v="13"/>
  </r>
  <r>
    <x v="14"/>
  </r>
  <r>
    <x v="14"/>
  </r>
  <r>
    <x v="14"/>
  </r>
  <r>
    <x v="14"/>
  </r>
  <r>
    <x v="14"/>
  </r>
  <r>
    <x v="14"/>
  </r>
  <r>
    <x v="14"/>
  </r>
  <r>
    <x v="14"/>
  </r>
  <r>
    <x v="14"/>
  </r>
  <r>
    <x v="14"/>
  </r>
  <r>
    <x v="14"/>
  </r>
  <r>
    <x v="14"/>
  </r>
  <r>
    <x v="14"/>
  </r>
  <r>
    <x v="15"/>
  </r>
  <r>
    <x v="15"/>
  </r>
  <r>
    <x v="15"/>
  </r>
  <r>
    <x v="15"/>
  </r>
  <r>
    <x v="15"/>
  </r>
  <r>
    <x v="15"/>
  </r>
  <r>
    <x v="15"/>
  </r>
  <r>
    <x v="15"/>
  </r>
  <r>
    <x v="15"/>
  </r>
  <r>
    <x v="15"/>
  </r>
  <r>
    <x v="15"/>
  </r>
  <r>
    <x v="15"/>
  </r>
  <r>
    <x v="15"/>
  </r>
  <r>
    <x v="15"/>
  </r>
  <r>
    <x v="15"/>
  </r>
  <r>
    <x v="15"/>
  </r>
  <r>
    <x v="15"/>
  </r>
  <r>
    <x v="15"/>
  </r>
  <r>
    <x v="14"/>
  </r>
  <r>
    <x v="14"/>
  </r>
  <r>
    <x v="14"/>
  </r>
  <r>
    <x v="16"/>
  </r>
  <r>
    <x v="16"/>
  </r>
  <r>
    <x v="16"/>
  </r>
  <r>
    <x v="0"/>
  </r>
  <r>
    <x v="0"/>
  </r>
  <r>
    <x v="17"/>
  </r>
  <r>
    <x v="17"/>
  </r>
  <r>
    <x v="17"/>
  </r>
  <r>
    <x v="17"/>
  </r>
  <r>
    <x v="17"/>
  </r>
  <r>
    <x v="1"/>
  </r>
  <r>
    <x v="2"/>
  </r>
  <r>
    <x v="2"/>
  </r>
  <r>
    <x v="1"/>
  </r>
  <r>
    <x v="2"/>
  </r>
  <r>
    <x v="2"/>
  </r>
  <r>
    <x v="18"/>
  </r>
  <r>
    <x v="18"/>
  </r>
  <r>
    <x v="18"/>
  </r>
  <r>
    <x v="18"/>
  </r>
  <r>
    <x v="18"/>
  </r>
  <r>
    <x v="18"/>
  </r>
  <r>
    <x v="18"/>
  </r>
  <r>
    <x v="18"/>
  </r>
  <r>
    <x v="18"/>
  </r>
  <r>
    <x v="18"/>
  </r>
  <r>
    <x v="18"/>
  </r>
  <r>
    <x v="18"/>
  </r>
  <r>
    <x v="18"/>
  </r>
  <r>
    <x v="19"/>
  </r>
  <r>
    <x v="19"/>
  </r>
  <r>
    <x v="19"/>
  </r>
  <r>
    <x v="19"/>
  </r>
  <r>
    <x v="19"/>
  </r>
  <r>
    <x v="19"/>
  </r>
  <r>
    <x v="19"/>
  </r>
  <r>
    <x v="19"/>
  </r>
  <r>
    <x v="19"/>
  </r>
  <r>
    <x v="19"/>
  </r>
  <r>
    <x v="19"/>
  </r>
  <r>
    <x v="19"/>
  </r>
  <r>
    <x v="19"/>
  </r>
  <r>
    <x v="19"/>
  </r>
  <r>
    <x v="19"/>
  </r>
  <r>
    <x v="19"/>
  </r>
  <r>
    <x v="19"/>
  </r>
  <r>
    <x v="19"/>
  </r>
  <r>
    <x v="19"/>
  </r>
  <r>
    <x v="19"/>
  </r>
  <r>
    <x v="19"/>
  </r>
  <r>
    <x v="19"/>
  </r>
  <r>
    <x v="19"/>
  </r>
  <r>
    <x v="0"/>
  </r>
  <r>
    <x v="20"/>
  </r>
  <r>
    <x v="20"/>
  </r>
  <r>
    <x v="20"/>
  </r>
  <r>
    <x v="20"/>
  </r>
  <r>
    <x v="20"/>
  </r>
  <r>
    <x v="20"/>
  </r>
  <r>
    <x v="20"/>
  </r>
  <r>
    <x v="20"/>
  </r>
  <r>
    <x v="21"/>
  </r>
  <r>
    <x v="21"/>
  </r>
  <r>
    <x v="21"/>
  </r>
  <r>
    <x v="20"/>
  </r>
  <r>
    <x v="20"/>
  </r>
  <r>
    <x v="20"/>
  </r>
  <r>
    <x v="20"/>
  </r>
  <r>
    <x v="22"/>
  </r>
  <r>
    <x v="23"/>
  </r>
  <r>
    <x v="23"/>
  </r>
  <r>
    <x v="23"/>
  </r>
  <r>
    <x v="24"/>
  </r>
  <r>
    <x v="0"/>
  </r>
  <r>
    <x v="1"/>
  </r>
  <r>
    <x v="2"/>
  </r>
  <r>
    <x v="1"/>
  </r>
  <r>
    <x v="2"/>
  </r>
  <r>
    <x v="2"/>
  </r>
  <r>
    <x v="25"/>
  </r>
  <r>
    <x v="25"/>
  </r>
  <r>
    <x v="25"/>
  </r>
  <r>
    <x v="25"/>
  </r>
  <r>
    <x v="25"/>
  </r>
  <r>
    <x v="25"/>
  </r>
  <r>
    <x v="25"/>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6"/>
  </r>
  <r>
    <x v="27"/>
  </r>
  <r>
    <x v="26"/>
  </r>
  <r>
    <x v="26"/>
  </r>
  <r>
    <x v="26"/>
  </r>
  <r>
    <x v="26"/>
  </r>
  <r>
    <x v="28"/>
  </r>
  <r>
    <x v="28"/>
  </r>
  <r>
    <x v="28"/>
  </r>
  <r>
    <x v="28"/>
  </r>
  <r>
    <x v="28"/>
  </r>
  <r>
    <x v="28"/>
  </r>
  <r>
    <x v="28"/>
  </r>
  <r>
    <x v="28"/>
  </r>
  <r>
    <x v="28"/>
  </r>
  <r>
    <x v="28"/>
  </r>
  <r>
    <x v="28"/>
  </r>
  <r>
    <x v="28"/>
  </r>
  <r>
    <x v="28"/>
  </r>
  <r>
    <x v="28"/>
  </r>
  <r>
    <x v="28"/>
  </r>
  <r>
    <x v="28"/>
  </r>
  <r>
    <x v="28"/>
  </r>
  <r>
    <x v="28"/>
  </r>
  <r>
    <x v="28"/>
  </r>
  <r>
    <x v="28"/>
  </r>
  <r>
    <x v="28"/>
  </r>
  <r>
    <x v="28"/>
  </r>
  <r>
    <x v="29"/>
  </r>
  <r>
    <x v="29"/>
  </r>
  <r>
    <x v="29"/>
  </r>
  <r>
    <x v="29"/>
  </r>
  <r>
    <x v="29"/>
  </r>
  <r>
    <x v="29"/>
  </r>
  <r>
    <x v="0"/>
  </r>
  <r>
    <x v="0"/>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29"/>
  </r>
  <r>
    <x v="30"/>
  </r>
  <r>
    <x v="30"/>
  </r>
  <r>
    <x v="30"/>
  </r>
  <r>
    <x v="30"/>
  </r>
  <r>
    <x v="30"/>
  </r>
  <r>
    <x v="30"/>
  </r>
  <r>
    <x v="30"/>
  </r>
  <r>
    <x v="30"/>
  </r>
  <r>
    <x v="30"/>
  </r>
  <r>
    <x v="30"/>
  </r>
  <r>
    <x v="30"/>
  </r>
  <r>
    <x v="30"/>
  </r>
  <r>
    <x v="30"/>
  </r>
  <r>
    <x v="30"/>
  </r>
  <r>
    <x v="30"/>
  </r>
  <r>
    <x v="30"/>
  </r>
  <r>
    <x v="30"/>
  </r>
  <r>
    <x v="30"/>
  </r>
  <r>
    <x v="30"/>
  </r>
  <r>
    <x v="30"/>
  </r>
  <r>
    <x v="30"/>
  </r>
  <r>
    <x v="30"/>
  </r>
  <r>
    <x v="30"/>
  </r>
  <r>
    <x v="30"/>
  </r>
  <r>
    <x v="30"/>
  </r>
  <r>
    <x v="30"/>
  </r>
  <r>
    <x v="30"/>
  </r>
  <r>
    <x v="30"/>
  </r>
  <r>
    <x v="0"/>
  </r>
  <r>
    <x v="1"/>
  </r>
  <r>
    <x v="2"/>
  </r>
  <r>
    <x v="1"/>
  </r>
  <r>
    <x v="2"/>
  </r>
  <r>
    <x v="2"/>
  </r>
  <r>
    <x v="31"/>
  </r>
  <r>
    <x v="31"/>
  </r>
  <r>
    <x v="31"/>
  </r>
  <r>
    <x v="31"/>
  </r>
  <r>
    <x v="31"/>
  </r>
  <r>
    <x v="31"/>
  </r>
  <r>
    <x v="31"/>
  </r>
  <r>
    <x v="31"/>
  </r>
  <r>
    <x v="31"/>
  </r>
  <r>
    <x v="31"/>
  </r>
  <r>
    <x v="31"/>
  </r>
  <r>
    <x v="31"/>
  </r>
  <r>
    <x v="31"/>
  </r>
  <r>
    <x v="32"/>
  </r>
  <r>
    <x v="32"/>
  </r>
  <r>
    <x v="32"/>
  </r>
  <r>
    <x v="32"/>
  </r>
  <r>
    <x v="32"/>
  </r>
  <r>
    <x v="32"/>
  </r>
  <r>
    <x v="32"/>
  </r>
  <r>
    <x v="32"/>
  </r>
  <r>
    <x v="32"/>
  </r>
  <r>
    <x v="32"/>
  </r>
  <r>
    <x v="32"/>
  </r>
  <r>
    <x v="32"/>
  </r>
  <r>
    <x v="32"/>
  </r>
  <r>
    <x v="32"/>
  </r>
  <r>
    <x v="32"/>
  </r>
  <r>
    <x v="32"/>
  </r>
  <r>
    <x v="32"/>
  </r>
  <r>
    <x v="32"/>
  </r>
  <r>
    <x v="32"/>
  </r>
  <r>
    <x v="32"/>
  </r>
  <r>
    <x v="32"/>
  </r>
  <r>
    <x v="32"/>
  </r>
  <r>
    <x v="32"/>
  </r>
  <r>
    <x v="32"/>
  </r>
  <r>
    <x v="32"/>
  </r>
  <r>
    <x v="33"/>
  </r>
  <r>
    <x v="33"/>
  </r>
  <r>
    <x v="33"/>
  </r>
  <r>
    <x v="33"/>
  </r>
  <r>
    <x v="34"/>
  </r>
  <r>
    <x v="34"/>
  </r>
  <r>
    <x v="34"/>
  </r>
  <r>
    <x v="34"/>
  </r>
  <r>
    <x v="34"/>
  </r>
  <r>
    <x v="34"/>
  </r>
  <r>
    <x v="34"/>
  </r>
  <r>
    <x v="34"/>
  </r>
  <r>
    <x v="34"/>
  </r>
  <r>
    <x v="35"/>
  </r>
  <r>
    <x v="35"/>
  </r>
  <r>
    <x v="35"/>
  </r>
  <r>
    <x v="35"/>
  </r>
  <r>
    <x v="35"/>
  </r>
  <r>
    <x v="35"/>
  </r>
  <r>
    <x v="35"/>
  </r>
  <r>
    <x v="35"/>
  </r>
  <r>
    <x v="35"/>
  </r>
  <r>
    <x v="35"/>
  </r>
  <r>
    <x v="35"/>
  </r>
  <r>
    <x v="35"/>
  </r>
  <r>
    <x v="35"/>
  </r>
  <r>
    <x v="35"/>
  </r>
  <r>
    <x v="33"/>
  </r>
  <r>
    <x v="33"/>
  </r>
  <r>
    <x v="33"/>
  </r>
  <r>
    <x v="33"/>
  </r>
  <r>
    <x v="33"/>
  </r>
  <r>
    <x v="33"/>
  </r>
  <r>
    <x v="33"/>
  </r>
  <r>
    <x v="33"/>
  </r>
  <r>
    <x v="33"/>
  </r>
  <r>
    <x v="33"/>
  </r>
  <r>
    <x v="33"/>
  </r>
  <r>
    <x v="33"/>
  </r>
  <r>
    <x v="33"/>
  </r>
  <r>
    <x v="33"/>
  </r>
  <r>
    <x v="33"/>
  </r>
  <r>
    <x v="33"/>
  </r>
  <r>
    <x v="33"/>
  </r>
  <r>
    <x v="33"/>
  </r>
  <r>
    <x v="33"/>
  </r>
  <r>
    <x v="33"/>
  </r>
  <r>
    <x v="33"/>
  </r>
  <r>
    <x v="33"/>
  </r>
  <r>
    <x v="33"/>
  </r>
  <r>
    <x v="33"/>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6"/>
  </r>
  <r>
    <x v="37"/>
  </r>
  <r>
    <x v="37"/>
  </r>
  <r>
    <x v="37"/>
  </r>
  <r>
    <x v="38"/>
  </r>
  <r>
    <x v="38"/>
  </r>
  <r>
    <x v="38"/>
  </r>
  <r>
    <x v="38"/>
  </r>
  <r>
    <x v="38"/>
  </r>
  <r>
    <x v="38"/>
  </r>
  <r>
    <x v="38"/>
  </r>
  <r>
    <x v="38"/>
  </r>
  <r>
    <x v="38"/>
  </r>
  <r>
    <x v="38"/>
  </r>
  <r>
    <x v="38"/>
  </r>
  <r>
    <x v="38"/>
  </r>
  <r>
    <x v="38"/>
  </r>
  <r>
    <x v="38"/>
  </r>
  <r>
    <x v="38"/>
  </r>
  <r>
    <x v="38"/>
  </r>
  <r>
    <x v="38"/>
  </r>
  <r>
    <x v="38"/>
  </r>
  <r>
    <x v="38"/>
  </r>
  <r>
    <x v="38"/>
  </r>
  <r>
    <x v="38"/>
  </r>
  <r>
    <x v="38"/>
  </r>
  <r>
    <x v="39"/>
  </r>
  <r>
    <x v="40"/>
  </r>
  <r>
    <x v="34"/>
  </r>
  <r>
    <x v="34"/>
  </r>
  <r>
    <x v="34"/>
  </r>
  <r>
    <x v="34"/>
  </r>
  <r>
    <x v="41"/>
  </r>
  <r>
    <x v="36"/>
  </r>
  <r>
    <x v="36"/>
  </r>
  <r>
    <x v="36"/>
  </r>
  <r>
    <x v="36"/>
  </r>
  <r>
    <x v="42"/>
  </r>
  <r>
    <x v="35"/>
  </r>
  <r>
    <x v="35"/>
  </r>
  <r>
    <x v="35"/>
  </r>
  <r>
    <x v="35"/>
  </r>
  <r>
    <x v="35"/>
  </r>
  <r>
    <x v="43"/>
  </r>
  <r>
    <x v="43"/>
  </r>
  <r>
    <x v="43"/>
  </r>
  <r>
    <x v="43"/>
  </r>
  <r>
    <x v="43"/>
  </r>
  <r>
    <x v="43"/>
  </r>
  <r>
    <x v="43"/>
  </r>
  <r>
    <x v="35"/>
  </r>
  <r>
    <x v="35"/>
  </r>
  <r>
    <x v="35"/>
  </r>
  <r>
    <x v="35"/>
  </r>
  <r>
    <x v="35"/>
  </r>
  <r>
    <x v="35"/>
  </r>
  <r>
    <x v="35"/>
  </r>
  <r>
    <x v="35"/>
  </r>
  <r>
    <x v="35"/>
  </r>
  <r>
    <x v="35"/>
  </r>
  <r>
    <x v="35"/>
  </r>
  <r>
    <x v="35"/>
  </r>
  <r>
    <x v="35"/>
  </r>
  <r>
    <x v="35"/>
  </r>
  <r>
    <x v="35"/>
  </r>
  <r>
    <x v="35"/>
  </r>
  <r>
    <x v="35"/>
  </r>
  <r>
    <x v="35"/>
  </r>
  <r>
    <x v="43"/>
  </r>
  <r>
    <x v="43"/>
  </r>
  <r>
    <x v="35"/>
  </r>
  <r>
    <x v="35"/>
  </r>
  <r>
    <x v="35"/>
  </r>
  <r>
    <x v="35"/>
  </r>
  <r>
    <x v="35"/>
  </r>
  <r>
    <x v="38"/>
  </r>
  <r>
    <x v="38"/>
  </r>
  <r>
    <x v="44"/>
  </r>
  <r>
    <x v="0"/>
  </r>
  <r>
    <x v="0"/>
  </r>
  <r>
    <x v="27"/>
  </r>
  <r>
    <x v="27"/>
  </r>
  <r>
    <x v="27"/>
  </r>
  <r>
    <x v="0"/>
  </r>
  <r>
    <x v="1"/>
  </r>
  <r>
    <x v="2"/>
  </r>
  <r>
    <x v="2"/>
  </r>
  <r>
    <x v="2"/>
  </r>
  <r>
    <x v="1"/>
  </r>
  <r>
    <x v="2"/>
  </r>
  <r>
    <x v="2"/>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5"/>
  </r>
  <r>
    <x v="46"/>
  </r>
  <r>
    <x v="46"/>
  </r>
  <r>
    <x v="46"/>
  </r>
  <r>
    <x v="46"/>
  </r>
  <r>
    <x v="46"/>
  </r>
  <r>
    <x v="46"/>
  </r>
  <r>
    <x v="46"/>
  </r>
  <r>
    <x v="46"/>
  </r>
  <r>
    <x v="46"/>
  </r>
  <r>
    <x v="46"/>
  </r>
  <r>
    <x v="46"/>
  </r>
  <r>
    <x v="46"/>
  </r>
  <r>
    <x v="46"/>
  </r>
  <r>
    <x v="17"/>
  </r>
  <r>
    <x v="17"/>
  </r>
  <r>
    <x v="17"/>
  </r>
  <r>
    <x v="17"/>
  </r>
  <r>
    <x v="17"/>
  </r>
  <r>
    <x v="17"/>
  </r>
  <r>
    <x v="17"/>
  </r>
  <r>
    <x v="17"/>
  </r>
  <r>
    <x v="17"/>
  </r>
  <r>
    <x v="17"/>
  </r>
  <r>
    <x v="17"/>
  </r>
  <r>
    <x v="17"/>
  </r>
  <r>
    <x v="17"/>
  </r>
  <r>
    <x v="17"/>
  </r>
  <r>
    <x v="17"/>
  </r>
  <r>
    <x v="17"/>
  </r>
  <r>
    <x v="17"/>
  </r>
  <r>
    <x v="4"/>
  </r>
  <r>
    <x v="4"/>
  </r>
  <r>
    <x v="4"/>
  </r>
  <r>
    <x v="4"/>
  </r>
  <r>
    <x v="4"/>
  </r>
  <r>
    <x v="4"/>
  </r>
  <r>
    <x v="4"/>
  </r>
  <r>
    <x v="4"/>
  </r>
  <r>
    <x v="4"/>
  </r>
  <r>
    <x v="4"/>
  </r>
  <r>
    <x v="4"/>
  </r>
  <r>
    <x v="4"/>
  </r>
  <r>
    <x v="4"/>
  </r>
  <r>
    <x v="4"/>
  </r>
  <r>
    <x v="4"/>
  </r>
  <r>
    <x v="4"/>
  </r>
  <r>
    <x v="4"/>
  </r>
  <r>
    <x v="4"/>
  </r>
  <r>
    <x v="4"/>
  </r>
  <r>
    <x v="4"/>
  </r>
  <r>
    <x v="4"/>
  </r>
  <r>
    <x v="4"/>
  </r>
  <r>
    <x v="4"/>
  </r>
  <r>
    <x v="47"/>
  </r>
  <r>
    <x v="4"/>
  </r>
  <r>
    <x v="4"/>
  </r>
  <r>
    <x v="4"/>
  </r>
  <r>
    <x v="4"/>
  </r>
  <r>
    <x v="4"/>
  </r>
  <r>
    <x v="4"/>
  </r>
  <r>
    <x v="4"/>
  </r>
  <r>
    <x v="4"/>
  </r>
  <r>
    <x v="4"/>
  </r>
  <r>
    <x v="4"/>
  </r>
  <r>
    <x v="4"/>
  </r>
  <r>
    <x v="4"/>
  </r>
  <r>
    <x v="4"/>
  </r>
  <r>
    <x v="4"/>
  </r>
  <r>
    <x v="47"/>
  </r>
  <r>
    <x v="47"/>
  </r>
  <r>
    <x v="47"/>
  </r>
  <r>
    <x v="47"/>
  </r>
  <r>
    <x v="47"/>
  </r>
  <r>
    <x v="47"/>
  </r>
  <r>
    <x v="47"/>
  </r>
  <r>
    <x v="47"/>
  </r>
  <r>
    <x v="4"/>
  </r>
  <r>
    <x v="4"/>
  </r>
  <r>
    <x v="4"/>
  </r>
  <r>
    <x v="4"/>
  </r>
  <r>
    <x v="4"/>
  </r>
  <r>
    <x v="4"/>
  </r>
  <r>
    <x v="4"/>
  </r>
  <r>
    <x v="4"/>
  </r>
  <r>
    <x v="4"/>
  </r>
  <r>
    <x v="4"/>
  </r>
  <r>
    <x v="4"/>
  </r>
  <r>
    <x v="4"/>
  </r>
  <r>
    <x v="4"/>
  </r>
  <r>
    <x v="4"/>
  </r>
  <r>
    <x v="4"/>
  </r>
  <r>
    <x v="4"/>
  </r>
  <r>
    <x v="4"/>
  </r>
  <r>
    <x v="4"/>
  </r>
  <r>
    <x v="4"/>
  </r>
  <r>
    <x v="4"/>
  </r>
  <r>
    <x v="4"/>
  </r>
  <r>
    <x v="4"/>
  </r>
  <r>
    <x v="4"/>
  </r>
  <r>
    <x v="4"/>
  </r>
  <r>
    <x v="4"/>
  </r>
  <r>
    <x v="4"/>
  </r>
  <r>
    <x v="4"/>
  </r>
  <r>
    <x v="4"/>
  </r>
  <r>
    <x v="4"/>
  </r>
  <r>
    <x v="47"/>
  </r>
  <r>
    <x v="47"/>
  </r>
  <r>
    <x v="47"/>
  </r>
  <r>
    <x v="4"/>
  </r>
  <r>
    <x v="4"/>
  </r>
  <r>
    <x v="4"/>
  </r>
  <r>
    <x v="4"/>
  </r>
  <r>
    <x v="4"/>
  </r>
  <r>
    <x v="4"/>
  </r>
  <r>
    <x v="4"/>
  </r>
  <r>
    <x v="4"/>
  </r>
  <r>
    <x v="4"/>
  </r>
  <r>
    <x v="4"/>
  </r>
  <r>
    <x v="4"/>
  </r>
  <r>
    <x v="4"/>
  </r>
  <r>
    <x v="4"/>
  </r>
  <r>
    <x v="4"/>
  </r>
  <r>
    <x v="4"/>
  </r>
  <r>
    <x v="0"/>
  </r>
  <r>
    <x v="48"/>
  </r>
  <r>
    <x v="26"/>
  </r>
  <r>
    <x v="26"/>
  </r>
  <r>
    <x v="26"/>
  </r>
  <r>
    <x v="26"/>
  </r>
  <r>
    <x v="49"/>
  </r>
  <r>
    <x v="0"/>
  </r>
  <r>
    <x v="50"/>
  </r>
  <r>
    <x v="51"/>
  </r>
  <r>
    <x v="52"/>
  </r>
  <r>
    <x v="52"/>
  </r>
  <r>
    <x v="53"/>
  </r>
  <r>
    <x v="53"/>
  </r>
  <r>
    <x v="53"/>
  </r>
  <r>
    <x v="0"/>
  </r>
  <r>
    <x v="54"/>
  </r>
  <r>
    <x v="55"/>
  </r>
  <r>
    <x v="55"/>
  </r>
  <r>
    <x v="55"/>
  </r>
  <r>
    <x v="55"/>
  </r>
  <r>
    <x v="55"/>
  </r>
  <r>
    <x v="55"/>
  </r>
  <r>
    <x v="55"/>
  </r>
  <r>
    <x v="55"/>
  </r>
  <r>
    <x v="55"/>
  </r>
  <r>
    <x v="55"/>
  </r>
  <r>
    <x v="55"/>
  </r>
  <r>
    <x v="55"/>
  </r>
  <r>
    <x v="56"/>
  </r>
  <r>
    <x v="56"/>
  </r>
  <r>
    <x v="57"/>
  </r>
  <r>
    <x v="57"/>
  </r>
  <r>
    <x v="57"/>
  </r>
  <r>
    <x v="57"/>
  </r>
  <r>
    <x v="57"/>
  </r>
  <r>
    <x v="57"/>
  </r>
  <r>
    <x v="57"/>
  </r>
  <r>
    <x v="57"/>
  </r>
  <r>
    <x v="57"/>
  </r>
  <r>
    <x v="57"/>
  </r>
  <r>
    <x v="57"/>
  </r>
  <r>
    <x v="57"/>
  </r>
  <r>
    <x v="57"/>
  </r>
  <r>
    <x v="57"/>
  </r>
  <r>
    <x v="57"/>
  </r>
  <r>
    <x v="58"/>
  </r>
  <r>
    <x v="58"/>
  </r>
  <r>
    <x v="58"/>
  </r>
  <r>
    <x v="58"/>
  </r>
  <r>
    <x v="58"/>
  </r>
  <r>
    <x v="58"/>
  </r>
  <r>
    <x v="58"/>
  </r>
  <r>
    <x v="58"/>
  </r>
  <r>
    <x v="58"/>
  </r>
  <r>
    <x v="58"/>
  </r>
  <r>
    <x v="58"/>
  </r>
  <r>
    <x v="58"/>
  </r>
  <r>
    <x v="58"/>
  </r>
  <r>
    <x v="58"/>
  </r>
  <r>
    <x v="58"/>
  </r>
  <r>
    <x v="58"/>
  </r>
  <r>
    <x v="58"/>
  </r>
  <r>
    <x v="58"/>
  </r>
  <r>
    <x v="58"/>
  </r>
  <r>
    <x v="58"/>
  </r>
  <r>
    <x v="58"/>
  </r>
  <r>
    <x v="58"/>
  </r>
  <r>
    <x v="58"/>
  </r>
  <r>
    <x v="58"/>
  </r>
  <r>
    <x v="58"/>
  </r>
  <r>
    <x v="58"/>
  </r>
  <r>
    <x v="58"/>
  </r>
  <r>
    <x v="58"/>
  </r>
  <r>
    <x v="58"/>
  </r>
  <r>
    <x v="59"/>
  </r>
  <r>
    <x v="58"/>
  </r>
  <r>
    <x v="58"/>
  </r>
  <r>
    <x v="58"/>
  </r>
  <r>
    <x v="58"/>
  </r>
  <r>
    <x v="58"/>
  </r>
  <r>
    <x v="58"/>
  </r>
  <r>
    <x v="58"/>
  </r>
  <r>
    <x v="58"/>
  </r>
  <r>
    <x v="58"/>
  </r>
  <r>
    <x v="58"/>
  </r>
  <r>
    <x v="60"/>
  </r>
  <r>
    <x v="60"/>
  </r>
  <r>
    <x v="0"/>
  </r>
  <r>
    <x v="1"/>
  </r>
  <r>
    <x v="2"/>
  </r>
  <r>
    <x v="1"/>
  </r>
  <r>
    <x v="2"/>
  </r>
  <r>
    <x v="2"/>
  </r>
  <r>
    <x v="61"/>
  </r>
  <r>
    <x v="62"/>
  </r>
  <r>
    <x v="20"/>
  </r>
  <r>
    <x v="63"/>
  </r>
  <r>
    <x v="64"/>
  </r>
  <r>
    <x v="65"/>
  </r>
  <r>
    <x v="66"/>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3">
  <r>
    <s v="WBNL"/>
    <s v="WBNLWBNL46113.9472222222"/>
    <m/>
    <s v="export to ara"/>
    <s v="MRPWBNLWBNLexport to ara"/>
    <s v="MRPWBNLWBNL"/>
    <s v=""/>
    <s v="Completed"/>
    <s v=""/>
    <s v="MRPWBNLWBNLexport to araexport to ara46113.947222222246113.9472222222"/>
    <s v="N"/>
    <m/>
    <m/>
    <m/>
    <n v="2603"/>
    <s v="WBNL"/>
    <s v="MRP"/>
    <s v="START export to ara"/>
    <s v="END export to ara"/>
    <d v="2026-04-01T22:44:00"/>
    <d v="2026-04-01T22:44:00"/>
    <d v="2026-04-01T22:44:00"/>
    <s v="NULL"/>
    <s v="Completed"/>
    <x v="0"/>
    <n v="1"/>
    <s v="export to ara"/>
    <n v="0"/>
    <n v="0"/>
    <n v="0"/>
    <n v="0"/>
    <n v="0"/>
    <n v="0"/>
    <m/>
    <m/>
    <n v="0"/>
    <n v="0"/>
    <n v="0"/>
    <n v="0"/>
    <n v="0"/>
    <m/>
    <m/>
    <m/>
    <m/>
    <m/>
    <m/>
    <m/>
    <m/>
    <m/>
    <m/>
    <m/>
    <m/>
    <m/>
  </r>
  <r>
    <s v="WBNL"/>
    <s v="WBNLWBNL46113.9472222222"/>
    <m/>
    <s v="export to ara"/>
    <s v="MRPWBNLWBNLexport to ara"/>
    <s v="MRPWBNLWBNL"/>
    <s v=""/>
    <s v="Completed"/>
    <s v=""/>
    <s v="MRPWBNLWBNLexport to araexport to ara46113.947222222246113.9472222222"/>
    <s v="N"/>
    <m/>
    <m/>
    <m/>
    <n v="2603"/>
    <s v="WBNL"/>
    <s v="MRP"/>
    <s v="START export to ara"/>
    <s v="END export to ara"/>
    <d v="2026-04-01T22:44:00"/>
    <d v="2026-04-01T22:44:00"/>
    <d v="2026-04-03T15:51:00"/>
    <s v="NULL"/>
    <s v="Completed"/>
    <x v="0"/>
    <n v="2"/>
    <s v="export to ara"/>
    <n v="0"/>
    <n v="0"/>
    <n v="0"/>
    <n v="0"/>
    <n v="0"/>
    <n v="0"/>
    <m/>
    <m/>
    <n v="0"/>
    <n v="0"/>
    <n v="0"/>
    <n v="0"/>
    <n v="0"/>
    <m/>
    <m/>
    <m/>
    <m/>
    <m/>
    <m/>
    <m/>
    <m/>
    <m/>
    <m/>
    <m/>
    <m/>
    <m/>
  </r>
  <r>
    <s v="ICG Early Task"/>
    <s v="BEGTICG Early Task46114.3576388889"/>
    <m/>
    <s v="early tasks ICG"/>
    <s v="ICGBEGTICG Early Taskearly tasks ICG"/>
    <s v="ICGBEGTICG Early Task"/>
    <s v=""/>
    <s v="Completed"/>
    <s v=""/>
    <s v="ICGBEGTICG Early Taskearly tasks ICGearly tasks ICG46114.357638888946114.3673611111"/>
    <s v="N"/>
    <m/>
    <m/>
    <m/>
    <n v="2603"/>
    <s v="BEGT"/>
    <s v="ICG"/>
    <s v="START early tasks ICG"/>
    <s v="END early tasks ICG"/>
    <d v="2026-04-02T08:35:00"/>
    <d v="2026-04-02T08:49:00"/>
    <d v="2026-04-02T10:05:00"/>
    <s v="NULL"/>
    <s v="Completed"/>
    <x v="1"/>
    <n v="1"/>
    <s v="early tasks ICG"/>
    <n v="0.23"/>
    <n v="0"/>
    <n v="0.23"/>
    <n v="0"/>
    <n v="0"/>
    <n v="0.23"/>
    <m/>
    <m/>
    <n v="0"/>
    <n v="0"/>
    <n v="0"/>
    <n v="0"/>
    <n v="0"/>
    <m/>
    <m/>
    <m/>
    <m/>
    <m/>
    <m/>
    <m/>
    <m/>
    <m/>
    <m/>
    <m/>
    <m/>
    <m/>
  </r>
  <r>
    <s v="ICG Early Task"/>
    <s v="DEGTICG Early Task46114.3576388889"/>
    <m/>
    <s v="early tasks ICG"/>
    <s v="ICGDEGTICG Early Taskearly tasks ICG"/>
    <s v="ICGDEGTICG Early Task"/>
    <s v=""/>
    <s v="Completed"/>
    <s v=""/>
    <s v="ICGDEGTICG Early Taskearly tasks ICGearly tasks ICG46114.357638888946114.3680555556"/>
    <s v="N"/>
    <m/>
    <m/>
    <m/>
    <n v="2603"/>
    <s v="DEGT"/>
    <s v="ICG"/>
    <s v="START early tasks ICG"/>
    <s v="END early tasks ICG"/>
    <d v="2026-04-02T08:35:00"/>
    <d v="2026-04-02T08:50:00"/>
    <d v="2026-04-02T10:05:00"/>
    <s v="NULL"/>
    <s v="Completed"/>
    <x v="2"/>
    <n v="1"/>
    <s v="early tasks ICG"/>
    <n v="0.25"/>
    <n v="0"/>
    <n v="0.25"/>
    <n v="0"/>
    <n v="0"/>
    <n v="0.25"/>
    <m/>
    <m/>
    <n v="0"/>
    <n v="0"/>
    <n v="0"/>
    <n v="0"/>
    <n v="0"/>
    <m/>
    <m/>
    <m/>
    <m/>
    <m/>
    <m/>
    <m/>
    <m/>
    <m/>
    <m/>
    <m/>
    <m/>
    <m/>
  </r>
  <r>
    <s v="ICG Early Task"/>
    <s v="NLBTRICG Early Task46114.3583333333"/>
    <m/>
    <s v="early tasks ICG"/>
    <s v="ICGNLBTRICG Early Taskearly tasks ICG"/>
    <s v="ICGNLBTRICG Early Task"/>
    <s v=""/>
    <s v="Completed"/>
    <s v=""/>
    <s v="ICGNLBTRICG Early Taskearly tasks ICGearly tasks ICG46114.358333333346114.3729166667"/>
    <s v="N"/>
    <m/>
    <m/>
    <m/>
    <n v="2603"/>
    <s v="NLBTR"/>
    <s v="ICG"/>
    <s v="START early tasks ICG"/>
    <s v="END early tasks ICG"/>
    <d v="2026-04-02T08:36:00"/>
    <d v="2026-04-02T08:57:00"/>
    <d v="2026-04-02T10:57:00"/>
    <s v="NULL"/>
    <s v="Completed"/>
    <x v="3"/>
    <n v="1"/>
    <s v="early tasks ICG"/>
    <n v="0.35"/>
    <n v="0"/>
    <n v="0.35"/>
    <n v="0"/>
    <n v="0"/>
    <n v="0.35"/>
    <m/>
    <m/>
    <n v="0"/>
    <n v="0"/>
    <n v="0"/>
    <n v="0"/>
    <n v="0"/>
    <m/>
    <m/>
    <m/>
    <m/>
    <m/>
    <m/>
    <m/>
    <m/>
    <m/>
    <m/>
    <m/>
    <m/>
    <m/>
  </r>
  <r>
    <s v="ICG Early Task"/>
    <s v="FRDBICG Early Task46114.3583333333"/>
    <m/>
    <s v="early tasks ICG"/>
    <s v="ICGFRDBICG Early Taskearly tasks ICG"/>
    <s v="ICGFRDBICG Early Task"/>
    <s v=""/>
    <s v="Completed"/>
    <s v=""/>
    <s v="ICGFRDBICG Early Taskearly tasks ICGearly tasks ICG46114.358333333346114.3611111111"/>
    <s v="N"/>
    <m/>
    <m/>
    <m/>
    <n v="2603"/>
    <s v="FRDB"/>
    <s v="ICG"/>
    <s v="START early tasks ICG"/>
    <s v="END early tasks ICG"/>
    <d v="2026-04-02T08:36:00"/>
    <d v="2026-04-02T08:40:00"/>
    <d v="2026-04-02T08:44:00"/>
    <s v="NULL"/>
    <s v="Completed"/>
    <x v="4"/>
    <n v="1"/>
    <s v="early tasks ICG"/>
    <n v="7.0000000000000007E-2"/>
    <n v="0"/>
    <n v="7.0000000000000007E-2"/>
    <n v="0"/>
    <n v="0"/>
    <n v="7.0000000000000007E-2"/>
    <m/>
    <m/>
    <n v="0"/>
    <n v="0"/>
    <n v="0"/>
    <n v="0"/>
    <n v="0"/>
    <m/>
    <m/>
    <m/>
    <m/>
    <m/>
    <m/>
    <m/>
    <m/>
    <m/>
    <m/>
    <m/>
    <m/>
    <m/>
  </r>
  <r>
    <s v="ICG Early Task"/>
    <s v="ITDBICG Early Task46114.3583333333"/>
    <m/>
    <s v="early tasks ICG"/>
    <s v="ICGITDBICG Early Taskearly tasks ICG"/>
    <s v="ICGITDBICG Early Task"/>
    <s v=""/>
    <s v="Completed"/>
    <s v=""/>
    <s v="ICGITDBICG Early Taskearly tasks ICGearly tasks ICG46114.358333333346114.3611111111"/>
    <s v="N"/>
    <m/>
    <m/>
    <m/>
    <n v="2603"/>
    <s v="ITDB"/>
    <s v="ICG"/>
    <s v="START early tasks ICG"/>
    <s v="END early tasks ICG"/>
    <d v="2026-04-02T08:36:00"/>
    <d v="2026-04-02T08:40:00"/>
    <d v="2026-04-02T08:43:00"/>
    <s v="NULL"/>
    <s v="Completed"/>
    <x v="5"/>
    <n v="1"/>
    <s v="early tasks ICG"/>
    <n v="7.0000000000000007E-2"/>
    <n v="0"/>
    <n v="7.0000000000000007E-2"/>
    <n v="0"/>
    <n v="0"/>
    <n v="7.0000000000000007E-2"/>
    <m/>
    <m/>
    <n v="0"/>
    <n v="0"/>
    <n v="0"/>
    <n v="0"/>
    <n v="0"/>
    <m/>
    <m/>
    <m/>
    <m/>
    <m/>
    <m/>
    <m/>
    <m/>
    <m/>
    <m/>
    <m/>
    <m/>
    <m/>
  </r>
  <r>
    <s v="ICG Early Task"/>
    <s v="WBUSICG Early Task46114.3583333333"/>
    <m/>
    <s v="early tasks ICG"/>
    <s v="ICGWBUSICG Early Taskearly tasks ICG"/>
    <s v="ICGWBUSICG Early Task"/>
    <s v=""/>
    <s v="Completed"/>
    <s v=""/>
    <s v="ICGWBUSICG Early Taskearly tasks ICGearly tasks ICG46114.358333333346114.3798611111"/>
    <s v="N"/>
    <m/>
    <m/>
    <m/>
    <n v="2603"/>
    <s v="WBUS"/>
    <s v="ICG"/>
    <s v="START early tasks ICG"/>
    <s v="END early tasks ICG"/>
    <d v="2026-04-02T08:36:00"/>
    <d v="2026-04-02T09:07:00"/>
    <d v="2026-04-02T09:37:00"/>
    <s v="NULL"/>
    <s v="Completed"/>
    <x v="6"/>
    <n v="1"/>
    <s v="early tasks ICG"/>
    <n v="0.52"/>
    <n v="0"/>
    <n v="0.52"/>
    <n v="0"/>
    <n v="0"/>
    <n v="0.52"/>
    <m/>
    <m/>
    <n v="0"/>
    <n v="0"/>
    <n v="0"/>
    <n v="0"/>
    <n v="0"/>
    <m/>
    <m/>
    <m/>
    <m/>
    <m/>
    <m/>
    <m/>
    <m/>
    <m/>
    <m/>
    <m/>
    <m/>
    <m/>
  </r>
  <r>
    <s v="ICG"/>
    <s v="ITDBICG46114.3631944444"/>
    <m/>
    <s v="Load SQL-to-SQL + stratify previous ICG"/>
    <s v="ICGITDBICGLoad SQL-to-SQL + stratify previous ICG"/>
    <s v="ICGITDBICG"/>
    <s v=""/>
    <s v="Completed"/>
    <s v=""/>
    <s v="ICGITDBICGLoad SQL-to-SQL + stratify previous ICGLoad SQL-to-SQL + stratify previous ICG46114.363194444446114.3791666667"/>
    <s v="N"/>
    <m/>
    <m/>
    <m/>
    <n v="2603"/>
    <s v="ITDB"/>
    <s v="ICG"/>
    <s v="START Load SQL-to-SQL + stratify previous ICG"/>
    <s v="END Load SQL-to-SQL + stratify previous ICG"/>
    <d v="2026-04-02T08:43:00"/>
    <d v="2026-04-02T09:06:00"/>
    <d v="2026-04-02T09:06:00"/>
    <s v="NULL"/>
    <s v="Completed"/>
    <x v="7"/>
    <n v="1"/>
    <s v="Load SQL-to-SQL + stratify previous ICG"/>
    <n v="0.38"/>
    <n v="0"/>
    <n v="0.38"/>
    <n v="0"/>
    <n v="0"/>
    <n v="0.38"/>
    <m/>
    <m/>
    <n v="0"/>
    <n v="0"/>
    <n v="0"/>
    <n v="0"/>
    <n v="0"/>
    <m/>
    <m/>
    <m/>
    <m/>
    <m/>
    <m/>
    <m/>
    <m/>
    <m/>
    <m/>
    <m/>
    <m/>
    <m/>
  </r>
  <r>
    <s v="ICG"/>
    <s v="FRDBICG46114.3638888889"/>
    <m/>
    <s v="Load SQL-to-SQL + stratify previous ICG"/>
    <s v="ICGFRDBICGLoad SQL-to-SQL + stratify previous ICG"/>
    <s v="ICGFRDBICG"/>
    <s v=""/>
    <s v="Completed"/>
    <s v=""/>
    <s v="ICGFRDBICGLoad SQL-to-SQL + stratify previous ICGLoad SQL-to-SQL + stratify previous ICG46114.363888888946114.3756944444"/>
    <s v="N"/>
    <m/>
    <m/>
    <m/>
    <n v="2603"/>
    <s v="FRDB"/>
    <s v="ICG"/>
    <s v="START Load SQL-to-SQL + stratify previous ICG"/>
    <s v="END Load SQL-to-SQL + stratify previous ICG"/>
    <d v="2026-04-02T08:44:00"/>
    <d v="2026-04-02T09:01:00"/>
    <d v="2026-04-02T09:02:00"/>
    <s v="NULL"/>
    <s v="Completed"/>
    <x v="8"/>
    <n v="1"/>
    <s v="Load SQL-to-SQL + stratify previous ICG"/>
    <n v="0.28000000000000003"/>
    <n v="0"/>
    <n v="0.28000000000000003"/>
    <n v="0"/>
    <n v="0"/>
    <n v="0.28000000000000003"/>
    <m/>
    <m/>
    <n v="0"/>
    <n v="0"/>
    <n v="0"/>
    <n v="0"/>
    <n v="0"/>
    <m/>
    <m/>
    <m/>
    <m/>
    <m/>
    <m/>
    <m/>
    <m/>
    <m/>
    <m/>
    <m/>
    <m/>
    <m/>
  </r>
  <r>
    <s v="ICG"/>
    <s v="FRDBICG46114.3763888889"/>
    <m/>
    <s v="Load SQL-to-SQL + stratify current ICG"/>
    <s v="ICGFRDBICGLoad SQL-to-SQL + stratify current ICG"/>
    <s v="ICGFRDBICG"/>
    <s v=""/>
    <s v="Completed"/>
    <s v=""/>
    <s v="ICGFRDBICGLoad SQL-to-SQL + stratify current ICGLoad SQL-to-SQL + stratify current ICG46114.376388888946114.3875"/>
    <s v="N"/>
    <m/>
    <m/>
    <m/>
    <n v="2603"/>
    <s v="FRDB"/>
    <s v="ICG"/>
    <s v="START Load SQL-to-SQL + stratify current ICG"/>
    <s v="END Load SQL-to-SQL + stratify current ICG"/>
    <d v="2026-04-02T09:02:00"/>
    <d v="2026-04-02T09:18:00"/>
    <d v="2026-04-02T09:18:00"/>
    <s v="NULL"/>
    <s v="Completed"/>
    <x v="8"/>
    <n v="1"/>
    <s v="Load SQL-to-SQL + stratify current ICG"/>
    <n v="0.27"/>
    <n v="0"/>
    <n v="0.27"/>
    <n v="0"/>
    <n v="0"/>
    <n v="0.27"/>
    <m/>
    <m/>
    <n v="0"/>
    <n v="0"/>
    <n v="0"/>
    <n v="0"/>
    <n v="0"/>
    <m/>
    <m/>
    <m/>
    <m/>
    <m/>
    <m/>
    <m/>
    <m/>
    <m/>
    <m/>
    <m/>
    <m/>
    <m/>
  </r>
  <r>
    <s v="ICG"/>
    <s v="ITDBICG46114.3791666667"/>
    <m/>
    <s v="Load SQL-to-SQL + stratify current ICG"/>
    <s v="ICGITDBICGLoad SQL-to-SQL + stratify current ICG"/>
    <s v="ICGITDBICG"/>
    <s v=""/>
    <s v="Completed"/>
    <s v=""/>
    <s v="ICGITDBICGLoad SQL-to-SQL + stratify current ICGLoad SQL-to-SQL + stratify current ICG46114.379166666746114.39375"/>
    <s v="N"/>
    <m/>
    <m/>
    <m/>
    <n v="2603"/>
    <s v="ITDB"/>
    <s v="ICG"/>
    <s v="START Load SQL-to-SQL + stratify current ICG"/>
    <s v="END Load SQL-to-SQL + stratify current ICG"/>
    <d v="2026-04-02T09:06:00"/>
    <d v="2026-04-02T09:27:00"/>
    <d v="2026-04-02T09:27:00"/>
    <s v="NULL"/>
    <s v="Completed"/>
    <x v="7"/>
    <n v="1"/>
    <s v="Load SQL-to-SQL + stratify current ICG"/>
    <n v="0.35"/>
    <n v="0"/>
    <n v="0.35"/>
    <n v="0"/>
    <n v="0"/>
    <n v="0.35"/>
    <m/>
    <m/>
    <n v="0"/>
    <n v="0"/>
    <n v="0"/>
    <n v="0"/>
    <n v="0"/>
    <m/>
    <m/>
    <m/>
    <m/>
    <m/>
    <m/>
    <m/>
    <m/>
    <m/>
    <m/>
    <m/>
    <m/>
    <m/>
  </r>
  <r>
    <s v="ICG"/>
    <s v="FRDBICG46114.3875"/>
    <m/>
    <s v="DB copy from ICG"/>
    <s v="ICGFRDBICGDB copy from ICG"/>
    <s v="ICGFRDBICG"/>
    <s v=""/>
    <s v="Completed"/>
    <s v=""/>
    <s v="ICGFRDBICGDB copy from ICGDB copy from ICG46114.387546114.3881944444"/>
    <s v="N"/>
    <m/>
    <m/>
    <m/>
    <n v="2603"/>
    <s v="FRDB"/>
    <s v="ICG"/>
    <s v="START DB copy from ICG"/>
    <s v="END DB copy from ICG"/>
    <d v="2026-04-02T09:18:00"/>
    <d v="2026-04-02T09:19:00"/>
    <d v="2026-04-02T09:19:00"/>
    <s v="NULL"/>
    <s v="Completed"/>
    <x v="8"/>
    <n v="1"/>
    <s v="DB copy from ICG"/>
    <n v="0.02"/>
    <n v="0"/>
    <n v="0.02"/>
    <n v="0"/>
    <n v="0"/>
    <n v="0.02"/>
    <m/>
    <m/>
    <n v="0"/>
    <n v="0"/>
    <n v="0"/>
    <n v="0"/>
    <n v="0"/>
    <m/>
    <m/>
    <m/>
    <m/>
    <m/>
    <m/>
    <m/>
    <m/>
    <m/>
    <m/>
    <m/>
    <m/>
    <m/>
  </r>
  <r>
    <s v="ICG"/>
    <s v="FRDBICG46114.3881944444"/>
    <m/>
    <s v="P-1 M-1 NPV ICG"/>
    <s v="ICGFRDBICGP-1 M-1 NPV ICG"/>
    <s v="ICGFRDBICG"/>
    <s v=""/>
    <s v="Completed"/>
    <s v=""/>
    <s v="ICGFRDBICGP-1 M-1 NPV ICGP-1 M-1 NPV ICG46114.388194444446114.3944444444"/>
    <s v="N"/>
    <m/>
    <m/>
    <m/>
    <n v="2603"/>
    <s v="FRDB"/>
    <s v="ICG"/>
    <s v="START P-1 M-1 NPV ICG"/>
    <s v="END P-1 M-1 NPV ICG"/>
    <d v="2026-04-02T09:19:00"/>
    <d v="2026-04-02T09:28:00"/>
    <d v="2026-04-02T09:28:00"/>
    <s v="NULL"/>
    <s v="Completed"/>
    <x v="8"/>
    <n v="1"/>
    <s v="P-1 M-1 NPV ICG"/>
    <n v="0.15"/>
    <n v="0"/>
    <n v="0.15"/>
    <n v="0"/>
    <n v="0"/>
    <n v="0.15"/>
    <m/>
    <m/>
    <n v="0"/>
    <n v="0"/>
    <n v="0"/>
    <n v="0"/>
    <n v="0"/>
    <m/>
    <m/>
    <m/>
    <m/>
    <m/>
    <m/>
    <m/>
    <m/>
    <m/>
    <m/>
    <m/>
    <m/>
    <m/>
  </r>
  <r>
    <s v="ICG"/>
    <s v="ITDBICG46114.39375"/>
    <m/>
    <s v="DB copy from ICG"/>
    <s v="ICGITDBICGDB copy from ICG"/>
    <s v="ICGITDBICG"/>
    <s v=""/>
    <s v="Completed"/>
    <s v=""/>
    <s v="ICGITDBICGDB copy from ICGDB copy from ICG46114.3937546114.3951388889"/>
    <s v="N"/>
    <m/>
    <m/>
    <m/>
    <n v="2603"/>
    <s v="ITDB"/>
    <s v="ICG"/>
    <s v="START DB copy from ICG"/>
    <s v="END DB copy from ICG"/>
    <d v="2026-04-02T09:27:00"/>
    <d v="2026-04-02T09:29:00"/>
    <d v="2026-04-02T09:29:00"/>
    <s v="NULL"/>
    <s v="Completed"/>
    <x v="7"/>
    <n v="1"/>
    <s v="DB copy from ICG"/>
    <n v="0.03"/>
    <n v="0"/>
    <n v="0.03"/>
    <n v="0"/>
    <n v="0"/>
    <n v="0.03"/>
    <m/>
    <m/>
    <n v="0"/>
    <n v="0"/>
    <n v="0"/>
    <n v="0"/>
    <n v="0"/>
    <m/>
    <m/>
    <m/>
    <m/>
    <m/>
    <m/>
    <m/>
    <m/>
    <m/>
    <m/>
    <m/>
    <m/>
    <m/>
  </r>
  <r>
    <s v="ICG"/>
    <s v="FRDBICG46114.3944444444"/>
    <m/>
    <s v="P-1 M-1 planning ICG"/>
    <s v="ICGFRDBICGP-1 M-1 planning ICG"/>
    <s v="ICGFRDBICG"/>
    <s v=""/>
    <s v="Completed"/>
    <s v=""/>
    <s v="ICGFRDBICGP-1 M-1 planning ICGP-1 M-1 planning ICG46114.394444444446114.4611111111"/>
    <s v="N"/>
    <m/>
    <m/>
    <m/>
    <n v="2603"/>
    <s v="FRDB"/>
    <s v="ICG"/>
    <s v="START P-1 M-1 planning ICG"/>
    <s v="END P-1 M-1 planning ICG"/>
    <d v="2026-04-02T09:28:00"/>
    <d v="2026-04-02T11:04:00"/>
    <d v="2026-04-02T11:04:00"/>
    <s v="NULL"/>
    <s v="Completed"/>
    <x v="8"/>
    <n v="1"/>
    <s v="P-1 M-1 planning ICG"/>
    <n v="1.6"/>
    <n v="0"/>
    <n v="1.6"/>
    <n v="0"/>
    <n v="0"/>
    <n v="1.6"/>
    <m/>
    <m/>
    <n v="0"/>
    <n v="0"/>
    <n v="0"/>
    <n v="0"/>
    <n v="0"/>
    <m/>
    <m/>
    <m/>
    <m/>
    <m/>
    <m/>
    <m/>
    <m/>
    <m/>
    <m/>
    <m/>
    <m/>
    <m/>
  </r>
  <r>
    <s v="ICG"/>
    <s v="ITDBICG46114.3951388889"/>
    <m/>
    <s v="P-1 M-1 NPV ICG"/>
    <s v="ICGITDBICGP-1 M-1 NPV ICG"/>
    <s v="ICGITDBICG"/>
    <s v=""/>
    <s v="Completed"/>
    <s v=""/>
    <s v="ICGITDBICGP-1 M-1 NPV ICGP-1 M-1 NPV ICG46114.395138888946114.4034722222"/>
    <s v="N"/>
    <m/>
    <m/>
    <m/>
    <n v="2603"/>
    <s v="ITDB"/>
    <s v="ICG"/>
    <s v="START P-1 M-1 NPV ICG"/>
    <s v="END P-1 M-1 NPV ICG"/>
    <d v="2026-04-02T09:29:00"/>
    <d v="2026-04-02T09:41:00"/>
    <d v="2026-04-02T09:41:00"/>
    <s v="NULL"/>
    <s v="Completed"/>
    <x v="7"/>
    <n v="1"/>
    <s v="P-1 M-1 NPV ICG"/>
    <n v="0.2"/>
    <n v="0"/>
    <n v="0.2"/>
    <n v="0"/>
    <n v="0"/>
    <n v="0.2"/>
    <m/>
    <m/>
    <n v="0"/>
    <n v="0"/>
    <n v="0"/>
    <n v="0"/>
    <n v="0"/>
    <m/>
    <m/>
    <m/>
    <m/>
    <m/>
    <m/>
    <m/>
    <m/>
    <m/>
    <m/>
    <m/>
    <m/>
    <m/>
  </r>
  <r>
    <s v="ICG"/>
    <s v="WBUSICG46114.4013888889"/>
    <m/>
    <s v="Load SQL-to-SQL + stratify previous ICG"/>
    <s v="ICGWBUSICGLoad SQL-to-SQL + stratify previous ICG"/>
    <s v="ICGWBUSICG"/>
    <s v=""/>
    <s v="Failed"/>
    <s v=""/>
    <s v="ICGWBUSICGLoad SQL-to-SQL + stratify previous ICGLoad SQL-to-SQL + stratify previous ICG46114.401388888946114.4298611111"/>
    <s v="N"/>
    <m/>
    <m/>
    <m/>
    <n v="2603"/>
    <s v="WBUS"/>
    <s v="ICG"/>
    <s v="START Load SQL-to-SQL + stratify previous ICG"/>
    <s v="NULL"/>
    <d v="2026-04-02T09:38:00"/>
    <d v="2026-04-02T10:19:00"/>
    <d v="2026-04-02T09:58:00"/>
    <s v="Exception Info: Execution result: BatchId = -1, ViewName = , Message = No data exists! (line: 162)  "/>
    <s v="Failed"/>
    <x v="9"/>
    <n v="1"/>
    <s v="Load SQL-to-SQL + stratify previous ICG"/>
    <n v="0.68"/>
    <n v="0.68"/>
    <n v="0"/>
    <n v="-0.35"/>
    <n v="0.33"/>
    <n v="0.33"/>
    <m/>
    <m/>
    <n v="0"/>
    <n v="0"/>
    <n v="0"/>
    <n v="0"/>
    <n v="0"/>
    <m/>
    <m/>
    <m/>
    <m/>
    <m/>
    <m/>
    <m/>
    <m/>
    <m/>
    <m/>
    <m/>
    <m/>
    <m/>
  </r>
  <r>
    <s v="ICG"/>
    <s v="ITDBICG46114.4034722222"/>
    <m/>
    <s v="P-1 M-1 planning ICG"/>
    <s v="ICGITDBICGP-1 M-1 planning ICG"/>
    <s v="ICGITDBICG"/>
    <s v=""/>
    <s v="Completed"/>
    <s v=""/>
    <s v="ICGITDBICGP-1 M-1 planning ICGP-1 M-1 planning ICG46114.403472222246114.5902777778"/>
    <s v="N"/>
    <m/>
    <m/>
    <m/>
    <n v="2603"/>
    <s v="ITDB"/>
    <s v="ICG"/>
    <s v="START P-1 M-1 planning ICG"/>
    <s v="END P-1 M-1 planning ICG"/>
    <d v="2026-04-02T09:41:00"/>
    <d v="2026-04-02T14:10:00"/>
    <d v="2026-04-02T14:10:00"/>
    <s v="NULL"/>
    <s v="Completed"/>
    <x v="7"/>
    <n v="1"/>
    <s v="P-1 M-1 planning ICG"/>
    <n v="4.4800000000000004"/>
    <n v="0"/>
    <n v="4.4800000000000004"/>
    <n v="0"/>
    <n v="0"/>
    <n v="4.4800000000000004"/>
    <m/>
    <m/>
    <n v="0"/>
    <n v="0"/>
    <n v="0"/>
    <n v="0"/>
    <n v="0"/>
    <m/>
    <m/>
    <m/>
    <m/>
    <m/>
    <m/>
    <m/>
    <m/>
    <m/>
    <m/>
    <m/>
    <m/>
    <m/>
  </r>
  <r>
    <s v="ICG"/>
    <s v="WBUSICG46114.4006944444"/>
    <m/>
    <s v="Load SQL-to-SQL + stratify previous completed ICG"/>
    <s v="ICGWBUSICGLoad SQL-to-SQL + stratify previous completed ICG"/>
    <s v="ICGWBUSICG"/>
    <s v=""/>
    <s v="Completed"/>
    <s v=""/>
    <s v="ICGWBUSICGLoad SQL-to-SQL + stratify previous completed ICGLoad SQL-to-SQL + stratify previous completed ICG46114.400694444446114.4152777778"/>
    <s v="N"/>
    <m/>
    <m/>
    <m/>
    <n v="2603"/>
    <s v="WBUS"/>
    <s v="ICG"/>
    <s v="START Load SQL-to-SQL + stratify previous completed ICG"/>
    <s v="END Load SQL-to-SQL + stratify previous completed ICG"/>
    <d v="2026-04-02T09:37:00"/>
    <d v="2026-04-02T09:58:00"/>
    <d v="2026-04-02T09:38:00"/>
    <s v="NULL"/>
    <s v="Completed"/>
    <x v="9"/>
    <n v="1"/>
    <s v="Load SQL-to-SQL + stratify previous completed ICG"/>
    <n v="0.35"/>
    <n v="0"/>
    <n v="0.35"/>
    <n v="-0.33"/>
    <n v="-0.33"/>
    <n v="0.02"/>
    <m/>
    <m/>
    <n v="0"/>
    <n v="0"/>
    <n v="0"/>
    <n v="0"/>
    <n v="0"/>
    <m/>
    <m/>
    <m/>
    <m/>
    <m/>
    <m/>
    <m/>
    <m/>
    <m/>
    <m/>
    <m/>
    <m/>
    <m/>
  </r>
  <r>
    <s v="ICG"/>
    <s v="WBUSICG46114.4152777778"/>
    <m/>
    <s v="Load SQL-to-SQL + stratify current ICG"/>
    <s v="ICGWBUSICGLoad SQL-to-SQL + stratify current ICG"/>
    <s v="ICGWBUSICG"/>
    <s v=""/>
    <s v="Completed"/>
    <s v=""/>
    <s v="ICGWBUSICGLoad SQL-to-SQL + stratify current ICGLoad SQL-to-SQL + stratify current ICG46114.415277777846114.4291666667"/>
    <s v="N"/>
    <m/>
    <m/>
    <m/>
    <n v="2603"/>
    <s v="WBUS"/>
    <s v="ICG"/>
    <s v="START Load SQL-to-SQL + stratify current ICG"/>
    <s v="END Load SQL-to-SQL + stratify current ICG"/>
    <d v="2026-04-02T09:58:00"/>
    <d v="2026-04-02T10:18:00"/>
    <d v="2026-04-02T10:18:00"/>
    <s v="Exception Info: Execution result: BatchId = -1, ViewName = , Message = No data exists! (line: 162)  "/>
    <s v="Completed"/>
    <x v="9"/>
    <n v="1"/>
    <s v="Load SQL-to-SQL + stratify current ICG"/>
    <n v="0.33"/>
    <n v="0"/>
    <n v="0.33"/>
    <n v="0"/>
    <n v="0"/>
    <n v="0.33"/>
    <m/>
    <m/>
    <n v="0"/>
    <n v="0"/>
    <n v="0"/>
    <n v="0"/>
    <n v="0"/>
    <m/>
    <m/>
    <m/>
    <m/>
    <m/>
    <m/>
    <m/>
    <m/>
    <m/>
    <m/>
    <m/>
    <m/>
    <m/>
  </r>
  <r>
    <s v="ICG"/>
    <s v="BEGTICG46114.4201388889"/>
    <m/>
    <s v="Load SQL-to-SQL + stratify previous ICG"/>
    <s v="ICGBEGTICGLoad SQL-to-SQL + stratify previous ICG"/>
    <s v="ICGBEGTICG"/>
    <s v=""/>
    <s v="Completed"/>
    <s v=""/>
    <s v="ICGBEGTICGLoad SQL-to-SQL + stratify previous ICGLoad SQL-to-SQL + stratify previous ICG46114.420138888946114.44375"/>
    <s v="N"/>
    <m/>
    <m/>
    <m/>
    <n v="2603"/>
    <s v="BEGT"/>
    <s v="ICG"/>
    <s v="START Load SQL-to-SQL + stratify previous ICG"/>
    <s v="END Load SQL-to-SQL + stratify previous ICG"/>
    <d v="2026-04-02T10:05:00"/>
    <d v="2026-04-02T10:39:00"/>
    <d v="2026-04-02T10:39:00"/>
    <s v="NULL"/>
    <s v="Completed"/>
    <x v="10"/>
    <n v="1"/>
    <s v="Load SQL-to-SQL + stratify previous ICG"/>
    <n v="0.56999999999999995"/>
    <n v="0"/>
    <n v="0.56999999999999995"/>
    <n v="0"/>
    <n v="0"/>
    <n v="0.56999999999999995"/>
    <m/>
    <m/>
    <n v="0"/>
    <n v="0"/>
    <n v="0"/>
    <n v="0"/>
    <n v="0"/>
    <m/>
    <m/>
    <m/>
    <m/>
    <m/>
    <m/>
    <m/>
    <m/>
    <m/>
    <m/>
    <m/>
    <m/>
    <m/>
  </r>
  <r>
    <s v="ICG"/>
    <s v="DEGTICG46114.4201388889"/>
    <m/>
    <s v="Load SQL-to-SQL + stratify previous ICG"/>
    <s v="ICGDEGTICGLoad SQL-to-SQL + stratify previous ICG"/>
    <s v="ICGDEGTICG"/>
    <s v=""/>
    <s v="Completed"/>
    <s v=""/>
    <s v="ICGDEGTICGLoad SQL-to-SQL + stratify previous ICGLoad SQL-to-SQL + stratify previous ICG46114.420138888946114.44375"/>
    <s v="N"/>
    <m/>
    <m/>
    <m/>
    <n v="2603"/>
    <s v="DEGT"/>
    <s v="ICG"/>
    <s v="START Load SQL-to-SQL + stratify previous ICG"/>
    <s v="END Load SQL-to-SQL + stratify previous ICG"/>
    <d v="2026-04-02T10:05:00"/>
    <d v="2026-04-02T10:39:00"/>
    <d v="2026-04-02T10:40:00"/>
    <s v="NULL"/>
    <s v="Completed"/>
    <x v="11"/>
    <n v="1"/>
    <s v="Load SQL-to-SQL + stratify previous ICG"/>
    <n v="0.56999999999999995"/>
    <n v="0"/>
    <n v="0.56999999999999995"/>
    <n v="0"/>
    <n v="0"/>
    <n v="0.56999999999999995"/>
    <m/>
    <m/>
    <n v="0"/>
    <n v="0"/>
    <n v="0"/>
    <n v="0"/>
    <n v="0"/>
    <m/>
    <m/>
    <m/>
    <m/>
    <m/>
    <m/>
    <m/>
    <m/>
    <m/>
    <m/>
    <m/>
    <m/>
    <m/>
  </r>
  <r>
    <s v="ICG"/>
    <s v="WBUSICG46114.4291666667"/>
    <m/>
    <s v="Load + stratify previous quarter ICG"/>
    <s v="ICGWBUSICGLoad + stratify previous quarter ICG"/>
    <s v="ICGWBUSICG"/>
    <s v=""/>
    <s v="Failed"/>
    <s v=""/>
    <s v="ICGWBUSICGLoad + stratify previous quarter ICGLoad + stratify previous quarter ICG46114.429166666746114.4298611111"/>
    <s v="N"/>
    <m/>
    <m/>
    <m/>
    <n v="2603"/>
    <s v="WBUS"/>
    <s v="ICG"/>
    <s v="START Load + stratify previous quarter ICG"/>
    <s v="NULL"/>
    <d v="2026-04-02T10:18:00"/>
    <d v="2026-04-02T10:19:00"/>
    <d v="2026-04-02T11:49:00"/>
    <s v="Exception Info: Execution result: BatchId = -1, ViewName = , Message = No data exists! (line: 162)  "/>
    <s v="Failed"/>
    <x v="9"/>
    <n v="1"/>
    <s v="Load + stratify previous quarter ICG"/>
    <n v="0.02"/>
    <n v="0.02"/>
    <n v="0"/>
    <n v="1.5"/>
    <n v="1.52"/>
    <n v="1.52"/>
    <m/>
    <m/>
    <n v="0"/>
    <n v="0"/>
    <n v="0"/>
    <n v="0"/>
    <n v="0"/>
    <m/>
    <m/>
    <m/>
    <m/>
    <m/>
    <m/>
    <m/>
    <m/>
    <m/>
    <m/>
    <m/>
    <m/>
    <m/>
  </r>
  <r>
    <s v="ICG"/>
    <s v="BEGTICG46114.44375"/>
    <m/>
    <s v="Load SQL-to-SQL + stratify current ICG"/>
    <s v="ICGBEGTICGLoad SQL-to-SQL + stratify current ICG"/>
    <s v="ICGBEGTICG"/>
    <s v=""/>
    <s v="Completed"/>
    <s v=""/>
    <s v="ICGBEGTICGLoad SQL-to-SQL + stratify current ICGLoad SQL-to-SQL + stratify current ICG46114.4437546114.4659722222"/>
    <s v="N"/>
    <m/>
    <m/>
    <m/>
    <n v="2603"/>
    <s v="BEGT"/>
    <s v="ICG"/>
    <s v="START Load SQL-to-SQL + stratify current ICG"/>
    <s v="END Load SQL-to-SQL + stratify current ICG"/>
    <d v="2026-04-02T10:39:00"/>
    <d v="2026-04-02T11:11:00"/>
    <d v="2026-04-02T11:11:00"/>
    <s v="NULL"/>
    <s v="Completed"/>
    <x v="10"/>
    <n v="1"/>
    <s v="Load SQL-to-SQL + stratify current ICG"/>
    <n v="0.53"/>
    <n v="0"/>
    <n v="0.53"/>
    <n v="0"/>
    <n v="0"/>
    <n v="0.53"/>
    <m/>
    <m/>
    <n v="0"/>
    <n v="0"/>
    <n v="0"/>
    <n v="0"/>
    <n v="0"/>
    <m/>
    <m/>
    <m/>
    <m/>
    <m/>
    <m/>
    <m/>
    <m/>
    <m/>
    <m/>
    <m/>
    <m/>
    <m/>
  </r>
  <r>
    <s v="ICG"/>
    <s v="DEGTICG46114.4444444444"/>
    <m/>
    <s v="Load SQL-to-SQL + stratify current ICG"/>
    <s v="ICGDEGTICGLoad SQL-to-SQL + stratify current ICG"/>
    <s v="ICGDEGTICG"/>
    <s v=""/>
    <s v="Completed"/>
    <s v=""/>
    <s v="ICGDEGTICGLoad SQL-to-SQL + stratify current ICGLoad SQL-to-SQL + stratify current ICG46114.444444444446114.4659722222"/>
    <s v="N"/>
    <m/>
    <m/>
    <m/>
    <n v="2603"/>
    <s v="DEGT"/>
    <s v="ICG"/>
    <s v="START Load SQL-to-SQL + stratify current ICG"/>
    <s v="END Load SQL-to-SQL + stratify current ICG"/>
    <d v="2026-04-02T10:40:00"/>
    <d v="2026-04-02T11:11:00"/>
    <d v="2026-04-02T11:11:00"/>
    <s v="NULL"/>
    <s v="Completed"/>
    <x v="11"/>
    <n v="1"/>
    <s v="Load SQL-to-SQL + stratify current ICG"/>
    <n v="0.52"/>
    <n v="0"/>
    <n v="0.52"/>
    <n v="0"/>
    <n v="0"/>
    <n v="0.52"/>
    <m/>
    <m/>
    <n v="0"/>
    <n v="0"/>
    <n v="0"/>
    <n v="0"/>
    <n v="0"/>
    <m/>
    <m/>
    <m/>
    <m/>
    <m/>
    <m/>
    <m/>
    <m/>
    <m/>
    <m/>
    <m/>
    <m/>
    <m/>
  </r>
  <r>
    <s v="ICG"/>
    <s v="NLBTRICG46114.45625"/>
    <m/>
    <s v="Load SQL-to-SQL + stratify previous ICG"/>
    <s v="ICGNLBTRICGLoad SQL-to-SQL + stratify previous ICG"/>
    <s v="ICGNLBTRICG"/>
    <s v=""/>
    <s v="Completed"/>
    <s v=""/>
    <s v="ICGNLBTRICGLoad SQL-to-SQL + stratify previous ICGLoad SQL-to-SQL + stratify previous ICG46114.4562546114.4875"/>
    <s v="N"/>
    <m/>
    <m/>
    <m/>
    <n v="2603"/>
    <s v="NLBTR"/>
    <s v="ICG"/>
    <s v="START Load SQL-to-SQL + stratify previous ICG"/>
    <s v="END Load SQL-to-SQL + stratify previous ICG"/>
    <d v="2026-04-02T10:57:00"/>
    <d v="2026-04-02T11:42:00"/>
    <d v="2026-04-02T11:42:00"/>
    <s v="NULL"/>
    <s v="Completed"/>
    <x v="12"/>
    <n v="1"/>
    <s v="Load SQL-to-SQL + stratify previous ICG"/>
    <n v="0.75"/>
    <n v="0"/>
    <n v="0.75"/>
    <n v="0"/>
    <n v="0"/>
    <n v="0.75"/>
    <m/>
    <m/>
    <n v="0"/>
    <n v="0"/>
    <n v="0"/>
    <n v="0"/>
    <n v="0"/>
    <m/>
    <m/>
    <m/>
    <m/>
    <m/>
    <m/>
    <m/>
    <m/>
    <m/>
    <m/>
    <m/>
    <m/>
    <m/>
  </r>
  <r>
    <s v="ICG"/>
    <s v="FRDBICG46114.4611111111"/>
    <m/>
    <s v="P-0 M-0 NPV ICG"/>
    <s v="ICGFRDBICGP-0 M-0 NPV ICG"/>
    <s v="ICGFRDBICG"/>
    <s v=""/>
    <s v="Completed"/>
    <s v=""/>
    <s v="ICGFRDBICGP-0 M-0 NPV ICGP-0 M-0 NPV ICG46114.461111111146114.4645833333"/>
    <s v="N"/>
    <m/>
    <m/>
    <m/>
    <n v="2603"/>
    <s v="FRDB"/>
    <s v="ICG"/>
    <s v="START P-0 M-0 NPV ICG"/>
    <s v="END P-0 M-0 NPV ICG"/>
    <d v="2026-04-02T11:04:00"/>
    <d v="2026-04-02T11:09:00"/>
    <d v="2026-04-02T11:09:00"/>
    <s v="NULL"/>
    <s v="Completed"/>
    <x v="8"/>
    <n v="1"/>
    <s v="P-0 M-0 NPV ICG"/>
    <n v="0.08"/>
    <n v="0"/>
    <n v="0.08"/>
    <n v="0"/>
    <n v="0"/>
    <n v="0.08"/>
    <m/>
    <m/>
    <n v="0"/>
    <n v="0"/>
    <n v="0"/>
    <n v="0"/>
    <n v="0"/>
    <m/>
    <m/>
    <m/>
    <m/>
    <m/>
    <m/>
    <m/>
    <m/>
    <m/>
    <m/>
    <m/>
    <m/>
    <m/>
  </r>
  <r>
    <s v="ICG"/>
    <s v="FRDBICG46114.4645833333"/>
    <m/>
    <s v="P-0 M-0 planning ICG"/>
    <s v="ICGFRDBICGP-0 M-0 planning ICG"/>
    <s v="ICGFRDBICG"/>
    <s v=""/>
    <s v="Completed"/>
    <s v=""/>
    <s v="ICGFRDBICGP-0 M-0 planning ICGP-0 M-0 planning ICG46114.464583333346114.5270833333"/>
    <s v="N"/>
    <m/>
    <m/>
    <m/>
    <n v="2603"/>
    <s v="FRDB"/>
    <s v="ICG"/>
    <s v="START P-0 M-0 planning ICG"/>
    <s v="END P-0 M-0 planning ICG"/>
    <d v="2026-04-02T11:09:00"/>
    <d v="2026-04-02T12:39:00"/>
    <d v="2026-04-02T12:39:00"/>
    <s v="NULL"/>
    <s v="Completed"/>
    <x v="8"/>
    <n v="1"/>
    <s v="P-0 M-0 planning ICG"/>
    <n v="1.5"/>
    <n v="0"/>
    <n v="1.5"/>
    <n v="0"/>
    <n v="0"/>
    <n v="1.5"/>
    <m/>
    <m/>
    <n v="0"/>
    <n v="0"/>
    <n v="0"/>
    <n v="0"/>
    <n v="0"/>
    <m/>
    <m/>
    <m/>
    <m/>
    <m/>
    <m/>
    <m/>
    <m/>
    <m/>
    <m/>
    <m/>
    <m/>
    <m/>
  </r>
  <r>
    <s v="ICG"/>
    <s v="DEGTICG46114.4659722222"/>
    <m/>
    <s v="DB copy from ICG"/>
    <s v="ICGDEGTICGDB copy from ICG"/>
    <s v="ICGDEGTICG"/>
    <s v=""/>
    <s v="Completed"/>
    <s v=""/>
    <s v="ICGDEGTICGDB copy from ICGDB copy from ICG46114.465972222246114.4673611111"/>
    <s v="N"/>
    <m/>
    <m/>
    <m/>
    <n v="2603"/>
    <s v="DEGT"/>
    <s v="ICG"/>
    <s v="START DB copy from ICG"/>
    <s v="END DB copy from ICG"/>
    <d v="2026-04-02T11:11:00"/>
    <d v="2026-04-02T11:13:00"/>
    <d v="2026-04-02T11:13:00"/>
    <s v="NULL"/>
    <s v="Completed"/>
    <x v="11"/>
    <n v="1"/>
    <s v="DB copy from ICG"/>
    <n v="0.03"/>
    <n v="0"/>
    <n v="0.03"/>
    <n v="0"/>
    <n v="0"/>
    <n v="0.03"/>
    <m/>
    <m/>
    <n v="0"/>
    <n v="0"/>
    <n v="0"/>
    <n v="0"/>
    <n v="0"/>
    <m/>
    <m/>
    <m/>
    <m/>
    <m/>
    <m/>
    <m/>
    <m/>
    <m/>
    <m/>
    <m/>
    <m/>
    <m/>
  </r>
  <r>
    <s v="ICG"/>
    <s v="BEGTICG46114.4659722222"/>
    <m/>
    <s v="DB copy from ICG"/>
    <s v="ICGBEGTICGDB copy from ICG"/>
    <s v="ICGBEGTICG"/>
    <s v=""/>
    <s v="Completed"/>
    <s v=""/>
    <s v="ICGBEGTICGDB copy from ICGDB copy from ICG46114.465972222246114.4673611111"/>
    <s v="N"/>
    <m/>
    <m/>
    <m/>
    <n v="2603"/>
    <s v="BEGT"/>
    <s v="ICG"/>
    <s v="START DB copy from ICG"/>
    <s v="END DB copy from ICG"/>
    <d v="2026-04-02T11:11:00"/>
    <d v="2026-04-02T11:13:00"/>
    <d v="2026-04-02T11:13:00"/>
    <s v="NULL"/>
    <s v="Completed"/>
    <x v="10"/>
    <n v="1"/>
    <s v="DB copy from ICG"/>
    <n v="0.03"/>
    <n v="0"/>
    <n v="0.03"/>
    <n v="0"/>
    <n v="0"/>
    <n v="0.03"/>
    <m/>
    <m/>
    <n v="0"/>
    <n v="0"/>
    <n v="0"/>
    <n v="0"/>
    <n v="0"/>
    <m/>
    <m/>
    <m/>
    <m/>
    <m/>
    <m/>
    <m/>
    <m/>
    <m/>
    <m/>
    <m/>
    <m/>
    <m/>
  </r>
  <r>
    <s v="ICG"/>
    <s v="DEGTICG46114.4673611111"/>
    <m/>
    <s v="P-1 M-1 NPV ICG"/>
    <s v="ICGDEGTICGP-1 M-1 NPV ICG"/>
    <s v="ICGDEGTICG"/>
    <s v=""/>
    <s v="Completed"/>
    <s v=""/>
    <s v="ICGDEGTICGP-1 M-1 NPV ICGP-1 M-1 NPV ICG46114.467361111146114.4819444444"/>
    <s v="N"/>
    <m/>
    <m/>
    <m/>
    <n v="2603"/>
    <s v="DEGT"/>
    <s v="ICG"/>
    <s v="START P-1 M-1 NPV ICG"/>
    <s v="END P-1 M-1 NPV ICG"/>
    <d v="2026-04-02T11:13:00"/>
    <d v="2026-04-02T11:34:00"/>
    <d v="2026-04-02T11:34:00"/>
    <s v="NULL"/>
    <s v="Completed"/>
    <x v="11"/>
    <n v="1"/>
    <s v="P-1 M-1 NPV ICG"/>
    <n v="0.35"/>
    <n v="0"/>
    <n v="0.35"/>
    <n v="0"/>
    <n v="0"/>
    <n v="0.35"/>
    <m/>
    <m/>
    <n v="0"/>
    <n v="0"/>
    <n v="0"/>
    <n v="0"/>
    <n v="0"/>
    <m/>
    <m/>
    <m/>
    <m/>
    <m/>
    <m/>
    <m/>
    <m/>
    <m/>
    <m/>
    <m/>
    <m/>
    <m/>
  </r>
  <r>
    <s v="ICG"/>
    <s v="BEGTICG46114.4673611111"/>
    <m/>
    <s v="P-1 M-1 NPV ICG"/>
    <s v="ICGBEGTICGP-1 M-1 NPV ICG"/>
    <s v="ICGBEGTICG"/>
    <s v=""/>
    <s v="Completed"/>
    <s v=""/>
    <s v="ICGBEGTICGP-1 M-1 NPV ICGP-1 M-1 NPV ICG46114.467361111146114.4777777778"/>
    <s v="N"/>
    <m/>
    <m/>
    <m/>
    <n v="2603"/>
    <s v="BEGT"/>
    <s v="ICG"/>
    <s v="START P-1 M-1 NPV ICG"/>
    <s v="END P-1 M-1 NPV ICG"/>
    <d v="2026-04-02T11:13:00"/>
    <d v="2026-04-02T11:28:00"/>
    <d v="2026-04-02T11:28:00"/>
    <s v="NULL"/>
    <s v="Completed"/>
    <x v="10"/>
    <n v="1"/>
    <s v="P-1 M-1 NPV ICG"/>
    <n v="0.25"/>
    <n v="0"/>
    <n v="0.25"/>
    <n v="0"/>
    <n v="0"/>
    <n v="0.25"/>
    <m/>
    <m/>
    <n v="0"/>
    <n v="0"/>
    <n v="0"/>
    <n v="0"/>
    <n v="0"/>
    <m/>
    <m/>
    <m/>
    <m/>
    <m/>
    <m/>
    <m/>
    <m/>
    <m/>
    <m/>
    <m/>
    <m/>
    <m/>
  </r>
  <r>
    <s v="ICG"/>
    <s v="BEGTICG46114.4777777778"/>
    <m/>
    <s v="P-1 M-1 Non-IRM planning ICG"/>
    <s v="ICGBEGTICGP-1 M-1 Non-IRM planning ICG"/>
    <s v="ICGBEGTICG"/>
    <s v=""/>
    <s v="Completed"/>
    <s v=""/>
    <s v="ICGBEGTICGP-1 M-1 Non-IRM planning ICGP-1 M-1 Non-IRM planning ICG46114.477777777846114.7527777778"/>
    <s v="N"/>
    <m/>
    <m/>
    <m/>
    <n v="2603"/>
    <s v="BEGT"/>
    <s v="ICG"/>
    <s v="START P-1 M-1 Non-IRM planning ICG"/>
    <s v="END P-1 M-1 Non-IRM planning ICG"/>
    <d v="2026-04-02T11:28:00"/>
    <d v="2026-04-02T18:04:00"/>
    <d v="2026-04-02T18:04:00"/>
    <s v="NULL"/>
    <s v="Completed"/>
    <x v="10"/>
    <n v="1"/>
    <s v="P-1 M-1 Non-IRM planning ICG"/>
    <n v="6.6"/>
    <n v="0"/>
    <n v="6.6"/>
    <n v="0"/>
    <n v="0"/>
    <n v="6.6"/>
    <m/>
    <m/>
    <n v="0"/>
    <n v="0"/>
    <n v="0"/>
    <n v="0"/>
    <n v="0"/>
    <m/>
    <m/>
    <m/>
    <m/>
    <m/>
    <m/>
    <m/>
    <m/>
    <m/>
    <m/>
    <m/>
    <m/>
    <m/>
  </r>
  <r>
    <s v="ICG"/>
    <s v="DEGTICG46114.4819444444"/>
    <m/>
    <s v="P-1 M-1 Non-IRM planning ICG"/>
    <s v="ICGDEGTICGP-1 M-1 Non-IRM planning ICG"/>
    <s v="ICGDEGTICG"/>
    <s v=""/>
    <s v="Completed"/>
    <s v=""/>
    <s v="ICGDEGTICGP-1 M-1 Non-IRM planning ICGP-1 M-1 Non-IRM planning ICG46114.481944444446114.8895833333"/>
    <s v="N"/>
    <m/>
    <m/>
    <m/>
    <n v="2603"/>
    <s v="DEGT"/>
    <s v="ICG"/>
    <s v="START P-1 M-1 Non-IRM planning ICG"/>
    <s v="END P-1 M-1 Non-IRM planning ICG"/>
    <d v="2026-04-02T11:34:00"/>
    <d v="2026-04-02T21:21:00"/>
    <d v="2026-04-02T21:21:00"/>
    <s v="NULL"/>
    <s v="Completed"/>
    <x v="11"/>
    <n v="1"/>
    <s v="P-1 M-1 Non-IRM planning ICG"/>
    <n v="9.7799999999999994"/>
    <n v="0"/>
    <n v="9.7799999999999994"/>
    <n v="0"/>
    <n v="0"/>
    <n v="9.7799999999999994"/>
    <m/>
    <m/>
    <n v="0"/>
    <n v="0"/>
    <n v="0"/>
    <n v="0"/>
    <n v="0"/>
    <m/>
    <m/>
    <m/>
    <m/>
    <m/>
    <m/>
    <m/>
    <m/>
    <m/>
    <m/>
    <m/>
    <m/>
    <m/>
  </r>
  <r>
    <s v="ICG"/>
    <s v="NLBTRICG46114.4875"/>
    <m/>
    <s v="Load SQL-to-SQL + stratify current ICG"/>
    <s v="ICGNLBTRICGLoad SQL-to-SQL + stratify current ICG"/>
    <s v="ICGNLBTRICG"/>
    <s v=""/>
    <s v="Completed"/>
    <s v=""/>
    <s v="ICGNLBTRICGLoad SQL-to-SQL + stratify current ICGLoad SQL-to-SQL + stratify current ICG46114.487546114.5173611111"/>
    <s v="N"/>
    <m/>
    <m/>
    <m/>
    <n v="2603"/>
    <s v="NLBTR"/>
    <s v="ICG"/>
    <s v="START Load SQL-to-SQL + stratify current ICG"/>
    <s v="END Load SQL-to-SQL + stratify current ICG"/>
    <d v="2026-04-02T11:42:00"/>
    <d v="2026-04-02T12:25:00"/>
    <d v="2026-04-02T12:25:00"/>
    <s v="NULL"/>
    <s v="Completed"/>
    <x v="12"/>
    <n v="1"/>
    <s v="Load SQL-to-SQL + stratify current ICG"/>
    <n v="0.72"/>
    <n v="0"/>
    <n v="0.72"/>
    <n v="0"/>
    <n v="0"/>
    <n v="0.72"/>
    <m/>
    <m/>
    <n v="0"/>
    <n v="0"/>
    <n v="0"/>
    <n v="0"/>
    <n v="0"/>
    <m/>
    <m/>
    <m/>
    <m/>
    <m/>
    <m/>
    <m/>
    <m/>
    <m/>
    <m/>
    <m/>
    <m/>
    <m/>
  </r>
  <r>
    <s v="ICG"/>
    <s v="WBUSICG46114.4923611111"/>
    <m/>
    <s v="Load + stratify previous quarter ICG"/>
    <s v="ICGWBUSICGLoad + stratify previous quarter ICG"/>
    <s v="ICGWBUSICG"/>
    <s v=""/>
    <s v="Completed"/>
    <s v=""/>
    <s v="ICGWBUSICGLoad + stratify previous quarter ICGLoad + stratify previous quarter ICG46114.492361111146114.5076388889"/>
    <s v="N"/>
    <m/>
    <m/>
    <m/>
    <n v="2603"/>
    <s v="WBUS"/>
    <s v="ICG"/>
    <s v="START Load + stratify previous quarter ICG"/>
    <s v="END Load + stratify previous quarter ICG"/>
    <d v="2026-04-02T11:49:00"/>
    <d v="2026-04-02T12:11:00"/>
    <d v="2026-04-02T12:11:00"/>
    <s v="NULL"/>
    <s v="Completed"/>
    <x v="13"/>
    <n v="2"/>
    <s v="Load + stratify previous quarter ICG"/>
    <n v="0.37"/>
    <n v="0"/>
    <n v="0.37"/>
    <n v="0"/>
    <n v="0"/>
    <n v="0.37"/>
    <m/>
    <m/>
    <n v="0"/>
    <n v="0"/>
    <n v="0"/>
    <n v="0"/>
    <n v="0"/>
    <m/>
    <m/>
    <m/>
    <m/>
    <m/>
    <m/>
    <m/>
    <m/>
    <m/>
    <m/>
    <m/>
    <m/>
    <m/>
  </r>
  <r>
    <s v="ICG"/>
    <s v="WBUSICG46114.5076388889"/>
    <m/>
    <s v="DB copy from ICG"/>
    <s v="ICGWBUSICGDB copy from ICG"/>
    <s v="ICGWBUSICG"/>
    <s v=""/>
    <s v="Completed"/>
    <s v=""/>
    <s v="ICGWBUSICGDB copy from ICGDB copy from ICG46114.507638888946114.5083333333"/>
    <s v="N"/>
    <m/>
    <m/>
    <m/>
    <n v="2603"/>
    <s v="WBUS"/>
    <s v="ICG"/>
    <s v="START DB copy from ICG"/>
    <s v="END DB copy from ICG"/>
    <d v="2026-04-02T12:11:00"/>
    <d v="2026-04-02T12:12:00"/>
    <d v="2026-04-02T12:12:00"/>
    <s v="NULL"/>
    <s v="Completed"/>
    <x v="13"/>
    <n v="1"/>
    <s v="DB copy from ICG"/>
    <n v="0.02"/>
    <n v="0"/>
    <n v="0.02"/>
    <n v="0"/>
    <n v="0"/>
    <n v="0.02"/>
    <m/>
    <m/>
    <n v="0"/>
    <n v="0"/>
    <n v="0"/>
    <n v="0"/>
    <n v="0"/>
    <m/>
    <m/>
    <m/>
    <m/>
    <m/>
    <m/>
    <m/>
    <m/>
    <m/>
    <m/>
    <m/>
    <m/>
    <m/>
  </r>
  <r>
    <s v="ICG"/>
    <s v="WBUSICG46114.5083333333"/>
    <m/>
    <s v="P-1 M-1 NPV ICG"/>
    <s v="ICGWBUSICGP-1 M-1 NPV ICG"/>
    <s v="ICGWBUSICG"/>
    <s v=""/>
    <s v="Completed"/>
    <s v=""/>
    <s v="ICGWBUSICGP-1 M-1 NPV ICGP-1 M-1 NPV ICG46114.508333333346114.5131944444"/>
    <s v="N"/>
    <m/>
    <m/>
    <m/>
    <n v="2603"/>
    <s v="WBUS"/>
    <s v="ICG"/>
    <s v="START P-1 M-1 NPV ICG"/>
    <s v="END P-1 M-1 NPV ICG"/>
    <d v="2026-04-02T12:12:00"/>
    <d v="2026-04-02T12:19:00"/>
    <d v="2026-04-02T12:19:00"/>
    <s v="NULL"/>
    <s v="Completed"/>
    <x v="13"/>
    <n v="1"/>
    <s v="P-1 M-1 NPV ICG"/>
    <n v="0.12"/>
    <n v="0"/>
    <n v="0.12"/>
    <n v="0"/>
    <n v="0"/>
    <n v="0.12"/>
    <m/>
    <m/>
    <n v="0"/>
    <n v="0"/>
    <n v="0"/>
    <n v="0"/>
    <n v="0"/>
    <m/>
    <m/>
    <m/>
    <m/>
    <m/>
    <m/>
    <m/>
    <m/>
    <m/>
    <m/>
    <m/>
    <m/>
    <m/>
  </r>
  <r>
    <s v="ICG"/>
    <s v="WBUSICG46114.5131944444"/>
    <m/>
    <s v="P-1 M-1 planning ICG"/>
    <s v="ICGWBUSICGP-1 M-1 planning ICG"/>
    <s v="ICGWBUSICG"/>
    <s v=""/>
    <s v="Completed"/>
    <s v=""/>
    <s v="ICGWBUSICGP-1 M-1 planning ICGP-1 M-1 planning ICG46114.513194444446114.6666666667"/>
    <s v="N"/>
    <m/>
    <m/>
    <m/>
    <n v="2603"/>
    <s v="WBUS"/>
    <s v="ICG"/>
    <s v="START P-1 M-1 planning ICG"/>
    <s v="END P-1 M-1 planning ICG"/>
    <d v="2026-04-02T12:19:00"/>
    <d v="2026-04-02T16:00:00"/>
    <d v="2026-04-02T16:00:00"/>
    <s v="NULL"/>
    <s v="Completed"/>
    <x v="13"/>
    <n v="1"/>
    <s v="P-1 M-1 planning ICG"/>
    <n v="3.68"/>
    <n v="0"/>
    <n v="3.68"/>
    <n v="0"/>
    <n v="0"/>
    <n v="3.68"/>
    <m/>
    <m/>
    <n v="0"/>
    <n v="0"/>
    <n v="0"/>
    <n v="0"/>
    <n v="0"/>
    <m/>
    <m/>
    <m/>
    <m/>
    <m/>
    <m/>
    <m/>
    <m/>
    <m/>
    <m/>
    <m/>
    <m/>
    <m/>
  </r>
  <r>
    <s v="ICG"/>
    <s v="NLBTRICG46114.5173611111"/>
    <m/>
    <s v="DB copy from ICG"/>
    <s v="ICGNLBTRICGDB copy from ICG"/>
    <s v="ICGNLBTRICG"/>
    <s v=""/>
    <s v="Completed"/>
    <s v=""/>
    <s v="ICGNLBTRICGDB copy from ICGDB copy from ICG46114.517361111146114.51875"/>
    <s v="N"/>
    <m/>
    <m/>
    <m/>
    <n v="2603"/>
    <s v="NLBTR"/>
    <s v="ICG"/>
    <s v="START DB copy from ICG"/>
    <s v="END DB copy from ICG"/>
    <d v="2026-04-02T12:25:00"/>
    <d v="2026-04-02T12:27:00"/>
    <d v="2026-04-02T12:27:00"/>
    <s v="NULL"/>
    <s v="Completed"/>
    <x v="12"/>
    <n v="1"/>
    <s v="DB copy from ICG"/>
    <n v="0.03"/>
    <n v="0"/>
    <n v="0.03"/>
    <n v="0"/>
    <n v="0"/>
    <n v="0.03"/>
    <m/>
    <m/>
    <n v="0"/>
    <n v="0"/>
    <n v="0"/>
    <n v="0"/>
    <n v="0"/>
    <m/>
    <m/>
    <m/>
    <m/>
    <m/>
    <m/>
    <m/>
    <m/>
    <m/>
    <m/>
    <m/>
    <m/>
    <m/>
  </r>
  <r>
    <s v="ICG"/>
    <s v="NLBTRICG46114.51875"/>
    <m/>
    <s v="P-1 M-1 NPV ICG"/>
    <s v="ICGNLBTRICGP-1 M-1 NPV ICG"/>
    <s v="ICGNLBTRICG"/>
    <s v=""/>
    <s v="Completed"/>
    <s v=""/>
    <s v="ICGNLBTRICGP-1 M-1 NPV ICGP-1 M-1 NPV ICG46114.5187546114.5458333333"/>
    <s v="N"/>
    <m/>
    <m/>
    <m/>
    <n v="2603"/>
    <s v="NLBTR"/>
    <s v="ICG"/>
    <s v="START P-1 M-1 NPV ICG"/>
    <s v="END P-1 M-1 NPV ICG"/>
    <d v="2026-04-02T12:27:00"/>
    <d v="2026-04-02T13:06:00"/>
    <d v="2026-04-02T13:06:00"/>
    <s v="NULL"/>
    <s v="Completed"/>
    <x v="12"/>
    <n v="1"/>
    <s v="P-1 M-1 NPV ICG"/>
    <n v="0.65"/>
    <n v="0"/>
    <n v="0.65"/>
    <n v="0"/>
    <n v="0"/>
    <n v="0.65"/>
    <m/>
    <m/>
    <n v="0"/>
    <n v="0"/>
    <n v="0"/>
    <n v="0"/>
    <n v="0"/>
    <m/>
    <m/>
    <m/>
    <m/>
    <m/>
    <m/>
    <m/>
    <m/>
    <m/>
    <m/>
    <m/>
    <m/>
    <m/>
  </r>
  <r>
    <s v="ICG"/>
    <s v="FRDBICG46114.5270833333"/>
    <m/>
    <s v="Maintenance Light ICG"/>
    <s v="ICGFRDBICGMaintenance Light ICG"/>
    <s v="ICGFRDBICG"/>
    <s v=""/>
    <s v="Completed"/>
    <s v=""/>
    <s v="ICGFRDBICGMaintenance Light ICGMaintenance Light ICG46114.527083333346114.5319444444"/>
    <s v="N"/>
    <m/>
    <m/>
    <m/>
    <n v="2603"/>
    <s v="FRDB"/>
    <s v="ICG"/>
    <s v="START Maintenance Light ICG"/>
    <s v="END Maintenance Light ICG"/>
    <d v="2026-04-02T12:39:00"/>
    <d v="2026-04-02T12:46:00"/>
    <d v="2026-04-02T12:46:00"/>
    <s v="NULL"/>
    <s v="Completed"/>
    <x v="8"/>
    <n v="1"/>
    <s v="Maintenance Light ICG"/>
    <n v="0.12"/>
    <n v="0"/>
    <n v="0.12"/>
    <n v="0"/>
    <n v="0"/>
    <n v="0.12"/>
    <m/>
    <m/>
    <n v="0"/>
    <n v="0"/>
    <n v="0"/>
    <n v="0"/>
    <n v="0"/>
    <m/>
    <m/>
    <m/>
    <m/>
    <m/>
    <m/>
    <m/>
    <m/>
    <m/>
    <m/>
    <m/>
    <m/>
    <m/>
  </r>
  <r>
    <s v="ICG"/>
    <s v="FRDBICG46114.5319444444"/>
    <m/>
    <s v="Export of DFA report ICG"/>
    <s v="ICGFRDBICGExport of DFA report ICG"/>
    <s v="ICGFRDBICG"/>
    <s v=""/>
    <s v="Completed"/>
    <s v=""/>
    <s v="ICGFRDBICGExport of DFA report ICGExport of DFA report ICG46114.531944444446114.54375"/>
    <s v="N"/>
    <m/>
    <m/>
    <m/>
    <n v="2603"/>
    <s v="FRDB"/>
    <s v="ICG"/>
    <s v="START Export of DFA report ICG"/>
    <s v="END Export of DFA report ICG"/>
    <d v="2026-04-02T12:46:00"/>
    <d v="2026-04-02T13:03:00"/>
    <s v="NULL"/>
    <s v="NULL"/>
    <s v="Completed"/>
    <x v="8"/>
    <n v="1"/>
    <s v="Export of DFA report ICG"/>
    <n v="0.28000000000000003"/>
    <n v="0"/>
    <n v="0.28000000000000003"/>
    <n v="0"/>
    <n v="0"/>
    <n v="0.28000000000000003"/>
    <m/>
    <m/>
    <n v="0"/>
    <n v="0"/>
    <n v="0"/>
    <n v="0"/>
    <n v="0"/>
    <m/>
    <m/>
    <m/>
    <m/>
    <m/>
    <m/>
    <m/>
    <m/>
    <m/>
    <m/>
    <m/>
    <m/>
    <m/>
  </r>
  <r>
    <s v="ICG"/>
    <s v="NLBTRICG46114.5458333333"/>
    <m/>
    <s v="P-1 M-1 Non-IRM planning ICG"/>
    <s v="ICGNLBTRICGP-1 M-1 Non-IRM planning ICG"/>
    <s v="ICGNLBTRICG"/>
    <s v=""/>
    <s v="Completed"/>
    <s v=""/>
    <s v="ICGNLBTRICGP-1 M-1 Non-IRM planning ICGP-1 M-1 Non-IRM planning ICG46114.545833333346115.45625"/>
    <s v="N"/>
    <m/>
    <m/>
    <m/>
    <n v="2603"/>
    <s v="NLBTR"/>
    <s v="ICG"/>
    <s v="START P-1 M-1 Non-IRM planning ICG"/>
    <s v="END P-1 M-1 Non-IRM planning ICG"/>
    <d v="2026-04-02T13:06:00"/>
    <d v="2026-04-03T10:57:00"/>
    <d v="2026-04-03T10:57:00"/>
    <s v="NULL"/>
    <s v="Completed"/>
    <x v="12"/>
    <n v="1"/>
    <s v="P-1 M-1 Non-IRM planning ICG"/>
    <n v="21.85"/>
    <n v="0"/>
    <n v="21.85"/>
    <n v="0"/>
    <n v="0"/>
    <n v="21.85"/>
    <m/>
    <m/>
    <n v="0"/>
    <n v="0"/>
    <n v="0"/>
    <n v="0"/>
    <n v="0"/>
    <m/>
    <m/>
    <m/>
    <m/>
    <m/>
    <m/>
    <m/>
    <m/>
    <m/>
    <m/>
    <m/>
    <m/>
    <m/>
  </r>
  <r>
    <s v="ICG"/>
    <s v="ITDBICG46114.5902777778"/>
    <m/>
    <s v="P-0 M-0 NPV ICG"/>
    <s v="ICGITDBICGP-0 M-0 NPV ICG"/>
    <s v="ICGITDBICG"/>
    <s v=""/>
    <s v="Completed"/>
    <s v=""/>
    <s v="ICGITDBICGP-0 M-0 NPV ICGP-0 M-0 NPV ICG46114.590277777846114.5944444444"/>
    <s v="N"/>
    <m/>
    <m/>
    <m/>
    <n v="2603"/>
    <s v="ITDB"/>
    <s v="ICG"/>
    <s v="START P-0 M-0 NPV ICG"/>
    <s v="END P-0 M-0 NPV ICG"/>
    <d v="2026-04-02T14:10:00"/>
    <d v="2026-04-02T14:16:00"/>
    <d v="2026-04-02T14:16:00"/>
    <s v="NULL"/>
    <s v="Completed"/>
    <x v="7"/>
    <n v="1"/>
    <s v="P-0 M-0 NPV ICG"/>
    <n v="0.1"/>
    <n v="0"/>
    <n v="0.1"/>
    <n v="0"/>
    <n v="0"/>
    <n v="0.1"/>
    <m/>
    <m/>
    <n v="0"/>
    <n v="0"/>
    <n v="0"/>
    <n v="0"/>
    <n v="0"/>
    <m/>
    <m/>
    <m/>
    <m/>
    <m/>
    <m/>
    <m/>
    <m/>
    <m/>
    <m/>
    <m/>
    <m/>
    <m/>
  </r>
  <r>
    <s v="ICG"/>
    <s v="ITDBICG46114.5944444444"/>
    <m/>
    <s v="P-0 M-0 planning ICG"/>
    <s v="ICGITDBICGP-0 M-0 planning ICG"/>
    <s v="ICGITDBICG"/>
    <s v=""/>
    <s v="Completed"/>
    <s v=""/>
    <s v="ICGITDBICGP-0 M-0 planning ICGP-0 M-0 planning ICG46114.594444444446114.7777777778"/>
    <s v="N"/>
    <m/>
    <m/>
    <m/>
    <n v="2603"/>
    <s v="ITDB"/>
    <s v="ICG"/>
    <s v="START P-0 M-0 planning ICG"/>
    <s v="END P-0 M-0 planning ICG"/>
    <d v="2026-04-02T14:16:00"/>
    <d v="2026-04-02T18:40:00"/>
    <d v="2026-04-02T18:40:00"/>
    <s v="NULL"/>
    <s v="Completed"/>
    <x v="7"/>
    <n v="1"/>
    <s v="P-0 M-0 planning ICG"/>
    <n v="4.4000000000000004"/>
    <n v="0"/>
    <n v="4.4000000000000004"/>
    <n v="0"/>
    <n v="0"/>
    <n v="4.4000000000000004"/>
    <m/>
    <m/>
    <n v="0"/>
    <n v="0"/>
    <n v="0"/>
    <n v="0"/>
    <n v="0"/>
    <m/>
    <m/>
    <m/>
    <m/>
    <m/>
    <m/>
    <m/>
    <m/>
    <m/>
    <m/>
    <m/>
    <m/>
    <m/>
  </r>
  <r>
    <s v="ICG"/>
    <s v="WBUSICG46114.6666666667"/>
    <m/>
    <s v="P-0 M-0 NPV ICG"/>
    <s v="ICGWBUSICGP-0 M-0 NPV ICG"/>
    <s v="ICGWBUSICG"/>
    <s v=""/>
    <s v="Completed"/>
    <s v=""/>
    <s v="ICGWBUSICGP-0 M-0 NPV ICGP-0 M-0 NPV ICG46114.666666666746114.6694444444"/>
    <s v="N"/>
    <m/>
    <m/>
    <m/>
    <n v="2603"/>
    <s v="WBUS"/>
    <s v="ICG"/>
    <s v="START P-0 M-0 NPV ICG"/>
    <s v="END P-0 M-0 NPV ICG"/>
    <d v="2026-04-02T16:00:00"/>
    <d v="2026-04-02T16:04:00"/>
    <d v="2026-04-02T16:04:00"/>
    <s v="NULL"/>
    <s v="Completed"/>
    <x v="13"/>
    <n v="1"/>
    <s v="P-0 M-0 NPV ICG"/>
    <n v="7.0000000000000007E-2"/>
    <n v="0"/>
    <n v="7.0000000000000007E-2"/>
    <n v="0"/>
    <n v="0"/>
    <n v="7.0000000000000007E-2"/>
    <m/>
    <m/>
    <n v="0"/>
    <n v="0"/>
    <n v="0"/>
    <n v="0"/>
    <n v="0"/>
    <m/>
    <m/>
    <m/>
    <m/>
    <m/>
    <m/>
    <m/>
    <m/>
    <m/>
    <m/>
    <m/>
    <m/>
    <m/>
  </r>
  <r>
    <s v="ICG"/>
    <s v="WBUSICG46114.6694444444"/>
    <m/>
    <s v="P-0 M-0 planning ICG"/>
    <s v="ICGWBUSICGP-0 M-0 planning ICG"/>
    <s v="ICGWBUSICG"/>
    <s v=""/>
    <s v="Completed"/>
    <s v=""/>
    <s v="ICGWBUSICGP-0 M-0 planning ICGP-0 M-0 planning ICG46114.669444444446114.8381944444"/>
    <s v="N"/>
    <m/>
    <m/>
    <m/>
    <n v="2603"/>
    <s v="WBUS"/>
    <s v="ICG"/>
    <s v="START P-0 M-0 planning ICG"/>
    <s v="END P-0 M-0 planning ICG"/>
    <d v="2026-04-02T16:04:00"/>
    <d v="2026-04-02T20:07:00"/>
    <d v="2026-04-02T20:07:00"/>
    <s v="NULL"/>
    <s v="Completed"/>
    <x v="13"/>
    <n v="1"/>
    <s v="P-0 M-0 planning ICG"/>
    <n v="4.05"/>
    <n v="0"/>
    <n v="4.05"/>
    <n v="0"/>
    <n v="0"/>
    <n v="4.05"/>
    <m/>
    <m/>
    <n v="0"/>
    <n v="0"/>
    <n v="0"/>
    <n v="0"/>
    <n v="0"/>
    <m/>
    <m/>
    <m/>
    <m/>
    <m/>
    <m/>
    <m/>
    <m/>
    <m/>
    <m/>
    <m/>
    <m/>
    <m/>
  </r>
  <r>
    <s v="ICG"/>
    <s v="BEGTICG46114.7527777778"/>
    <m/>
    <s v="P-0 M-0 NPV ICG"/>
    <s v="ICGBEGTICGP-0 M-0 NPV ICG"/>
    <s v="ICGBEGTICG"/>
    <s v=""/>
    <s v="Completed"/>
    <s v=""/>
    <s v="ICGBEGTICGP-0 M-0 NPV ICGP-0 M-0 NPV ICG46114.752777777846114.7569444444"/>
    <s v="N"/>
    <m/>
    <m/>
    <m/>
    <n v="2603"/>
    <s v="BEGT"/>
    <s v="ICG"/>
    <s v="START P-0 M-0 NPV ICG"/>
    <s v="END P-0 M-0 NPV ICG"/>
    <d v="2026-04-02T18:04:00"/>
    <d v="2026-04-02T18:10:00"/>
    <d v="2026-04-02T18:10:00"/>
    <s v="NULL"/>
    <s v="Completed"/>
    <x v="10"/>
    <n v="1"/>
    <s v="P-0 M-0 NPV ICG"/>
    <n v="0.1"/>
    <n v="0"/>
    <n v="0.1"/>
    <n v="0"/>
    <n v="0"/>
    <n v="0.1"/>
    <m/>
    <m/>
    <n v="0"/>
    <n v="0"/>
    <n v="0"/>
    <n v="0"/>
    <n v="0"/>
    <m/>
    <m/>
    <m/>
    <m/>
    <m/>
    <m/>
    <m/>
    <m/>
    <m/>
    <m/>
    <m/>
    <m/>
    <m/>
  </r>
  <r>
    <s v="ICG"/>
    <s v="BEGTICG46114.7569444444"/>
    <m/>
    <s v="P-0 M-0 Non-IRM planning ICG"/>
    <s v="ICGBEGTICGP-0 M-0 Non-IRM planning ICG"/>
    <s v="ICGBEGTICG"/>
    <s v=""/>
    <s v="Completed"/>
    <s v=""/>
    <s v="ICGBEGTICGP-0 M-0 Non-IRM planning ICGP-0 M-0 Non-IRM planning ICG46114.756944444446115.1409722222"/>
    <s v="N"/>
    <m/>
    <m/>
    <m/>
    <n v="2603"/>
    <s v="BEGT"/>
    <s v="ICG"/>
    <s v="START P-0 M-0 Non-IRM planning ICG"/>
    <s v="END P-0 M-0 Non-IRM planning ICG"/>
    <d v="2026-04-02T18:10:00"/>
    <d v="2026-04-03T03:23:00"/>
    <d v="2026-04-03T03:23:00"/>
    <s v="NULL"/>
    <s v="Completed"/>
    <x v="10"/>
    <n v="1"/>
    <s v="P-0 M-0 Non-IRM planning ICG"/>
    <n v="9.2200000000000006"/>
    <n v="0"/>
    <n v="9.2200000000000006"/>
    <n v="0"/>
    <n v="0"/>
    <n v="9.2200000000000006"/>
    <m/>
    <m/>
    <n v="0"/>
    <n v="0"/>
    <n v="0"/>
    <n v="0"/>
    <n v="0"/>
    <m/>
    <m/>
    <m/>
    <m/>
    <m/>
    <m/>
    <m/>
    <m/>
    <m/>
    <m/>
    <m/>
    <m/>
    <m/>
  </r>
  <r>
    <s v="ICG"/>
    <s v="ITDBICG46114.7777777778"/>
    <m/>
    <s v="Light Maintenance ICG"/>
    <s v="ICGITDBICGLight Maintenance ICG"/>
    <s v="ICGITDBICG"/>
    <s v=""/>
    <s v="Completed"/>
    <s v=""/>
    <s v="ICGITDBICGLight Maintenance ICGLight Maintenance ICG46114.777777777846114.7847222222"/>
    <s v="N"/>
    <m/>
    <m/>
    <m/>
    <n v="2603"/>
    <s v="ITDB"/>
    <s v="ICG"/>
    <s v="START Light Maintenance ICG"/>
    <s v="END Light Maintenance ICG"/>
    <d v="2026-04-02T18:40:00"/>
    <d v="2026-04-02T18:50:00"/>
    <d v="2026-04-02T18:50:00"/>
    <s v="NULL"/>
    <s v="Completed"/>
    <x v="7"/>
    <n v="1"/>
    <s v="Light Maintenance ICG"/>
    <n v="0.17"/>
    <n v="0"/>
    <n v="0.17"/>
    <n v="0"/>
    <n v="0"/>
    <n v="0.17"/>
    <m/>
    <m/>
    <n v="0"/>
    <n v="0"/>
    <n v="0"/>
    <n v="0"/>
    <n v="0"/>
    <m/>
    <m/>
    <m/>
    <m/>
    <m/>
    <m/>
    <m/>
    <m/>
    <m/>
    <m/>
    <m/>
    <m/>
    <m/>
  </r>
  <r>
    <s v="ICG"/>
    <s v="ITDBICG46114.7847222222"/>
    <m/>
    <s v="Export of DFA report ICG"/>
    <s v="ICGITDBICGExport of DFA report ICG"/>
    <s v="ICGITDBICG"/>
    <s v=""/>
    <s v="Completed"/>
    <s v=""/>
    <s v="ICGITDBICGExport of DFA report ICGExport of DFA report ICG46114.784722222246114.8180555556"/>
    <s v="N"/>
    <m/>
    <m/>
    <m/>
    <n v="2603"/>
    <s v="ITDB"/>
    <s v="ICG"/>
    <s v="START Export of DFA report ICG"/>
    <s v="END Export of DFA report ICG"/>
    <d v="2026-04-02T18:50:00"/>
    <d v="2026-04-02T19:38:00"/>
    <s v="NULL"/>
    <s v="NULL"/>
    <s v="Completed"/>
    <x v="7"/>
    <n v="1"/>
    <s v="Export of DFA report ICG"/>
    <n v="0.8"/>
    <n v="0"/>
    <n v="0.8"/>
    <n v="0"/>
    <n v="0"/>
    <n v="0.8"/>
    <m/>
    <m/>
    <n v="0"/>
    <n v="0"/>
    <n v="0"/>
    <n v="0"/>
    <n v="0"/>
    <m/>
    <m/>
    <m/>
    <m/>
    <m/>
    <m/>
    <m/>
    <m/>
    <m/>
    <m/>
    <m/>
    <m/>
    <m/>
  </r>
  <r>
    <s v="ICG"/>
    <s v="WBUSICG46114.8381944444"/>
    <m/>
    <s v="P-3 M-3 NPV ICG"/>
    <s v="ICGWBUSICGP-3 M-3 NPV ICG"/>
    <s v="ICGWBUSICG"/>
    <s v=""/>
    <s v="Completed"/>
    <s v=""/>
    <s v="ICGWBUSICGP-3 M-3 NPV ICGP-3 M-3 NPV ICG46114.838194444446114.8409722222"/>
    <s v="N"/>
    <m/>
    <m/>
    <m/>
    <n v="2603"/>
    <s v="WBUS"/>
    <s v="ICG"/>
    <s v="START P-3 M-3 NPV ICG"/>
    <s v="END P-3 M-3 NPV ICG"/>
    <d v="2026-04-02T20:07:00"/>
    <d v="2026-04-02T20:11:00"/>
    <d v="2026-04-02T20:11:00"/>
    <s v="NULL"/>
    <s v="Completed"/>
    <x v="13"/>
    <n v="1"/>
    <s v="P-3 M-3 NPV ICG"/>
    <n v="7.0000000000000007E-2"/>
    <n v="0"/>
    <n v="7.0000000000000007E-2"/>
    <n v="0"/>
    <n v="0"/>
    <n v="7.0000000000000007E-2"/>
    <m/>
    <m/>
    <n v="0"/>
    <n v="0"/>
    <n v="0"/>
    <n v="0"/>
    <n v="0"/>
    <m/>
    <m/>
    <m/>
    <m/>
    <m/>
    <m/>
    <m/>
    <m/>
    <m/>
    <m/>
    <m/>
    <m/>
    <m/>
  </r>
  <r>
    <s v="ICG"/>
    <s v="WBUSICG46114.8409722222"/>
    <m/>
    <s v="P-3 M-3 planning ICG"/>
    <s v="ICGWBUSICGP-3 M-3 planning ICG"/>
    <s v="ICGWBUSICG"/>
    <s v=""/>
    <s v="Completed"/>
    <s v=""/>
    <s v="ICGWBUSICGP-3 M-3 planning ICGP-3 M-3 planning ICG46114.840972222246115"/>
    <s v="N"/>
    <m/>
    <m/>
    <m/>
    <n v="2603"/>
    <s v="WBUS"/>
    <s v="ICG"/>
    <s v="START P-3 M-3 planning ICG"/>
    <s v="END P-3 M-3 planning ICG"/>
    <d v="2026-04-02T20:11:00"/>
    <d v="2026-04-03T00:00:00"/>
    <d v="2026-04-03T00:00:00"/>
    <s v="NULL"/>
    <s v="Completed"/>
    <x v="13"/>
    <n v="1"/>
    <s v="P-3 M-3 planning ICG"/>
    <n v="3.82"/>
    <n v="0"/>
    <n v="3.82"/>
    <n v="0"/>
    <n v="0"/>
    <n v="3.82"/>
    <m/>
    <m/>
    <n v="0"/>
    <n v="0"/>
    <n v="0"/>
    <n v="0"/>
    <n v="0"/>
    <m/>
    <m/>
    <m/>
    <m/>
    <m/>
    <m/>
    <m/>
    <m/>
    <m/>
    <m/>
    <m/>
    <m/>
    <m/>
  </r>
  <r>
    <s v="ICG"/>
    <s v="DEGTICG46114.8895833333"/>
    <m/>
    <s v="P-0 M-0 NPV ICG"/>
    <s v="ICGDEGTICGP-0 M-0 NPV ICG"/>
    <s v="ICGDEGTICG"/>
    <s v=""/>
    <s v="Completed"/>
    <s v=""/>
    <s v="ICGDEGTICGP-0 M-0 NPV ICGP-0 M-0 NPV ICG46114.889583333346114.8979166667"/>
    <s v="N"/>
    <m/>
    <m/>
    <m/>
    <n v="2603"/>
    <s v="DEGT"/>
    <s v="ICG"/>
    <s v="START P-0 M-0 NPV ICG"/>
    <s v="END P-0 M-0 NPV ICG"/>
    <d v="2026-04-02T21:21:00"/>
    <d v="2026-04-02T21:33:00"/>
    <d v="2026-04-02T21:33:00"/>
    <s v="NULL"/>
    <s v="Completed"/>
    <x v="11"/>
    <n v="1"/>
    <s v="P-0 M-0 NPV ICG"/>
    <n v="0.2"/>
    <n v="0"/>
    <n v="0.2"/>
    <n v="0"/>
    <n v="0"/>
    <n v="0.2"/>
    <m/>
    <m/>
    <n v="0"/>
    <n v="0"/>
    <n v="0"/>
    <n v="0"/>
    <n v="0"/>
    <m/>
    <m/>
    <m/>
    <m/>
    <m/>
    <m/>
    <m/>
    <m/>
    <m/>
    <m/>
    <m/>
    <m/>
    <m/>
  </r>
  <r>
    <s v="ICG"/>
    <s v="DEGTICG46114.8979166667"/>
    <m/>
    <s v="P-0 M-0 Non-IRM planning ICG"/>
    <s v="ICGDEGTICGP-0 M-0 Non-IRM planning ICG"/>
    <s v="ICGDEGTICG"/>
    <s v=""/>
    <s v="Completed"/>
    <s v=""/>
    <s v="ICGDEGTICGP-0 M-0 Non-IRM planning ICGP-0 M-0 Non-IRM planning ICG46114.897916666746115.2902777778"/>
    <s v="N"/>
    <m/>
    <m/>
    <m/>
    <n v="2603"/>
    <s v="DEGT"/>
    <s v="ICG"/>
    <s v="START P-0 M-0 Non-IRM planning ICG"/>
    <s v="END P-0 M-0 Non-IRM planning ICG"/>
    <d v="2026-04-02T21:33:00"/>
    <d v="2026-04-03T06:58:00"/>
    <d v="2026-04-03T06:58:00"/>
    <s v="NULL"/>
    <s v="Completed"/>
    <x v="11"/>
    <n v="1"/>
    <s v="P-0 M-0 Non-IRM planning ICG"/>
    <n v="9.42"/>
    <n v="0"/>
    <n v="9.42"/>
    <n v="0"/>
    <n v="0"/>
    <n v="9.42"/>
    <m/>
    <m/>
    <n v="0"/>
    <n v="0"/>
    <n v="0"/>
    <n v="0"/>
    <n v="0"/>
    <m/>
    <m/>
    <m/>
    <m/>
    <m/>
    <m/>
    <m/>
    <m/>
    <m/>
    <m/>
    <m/>
    <m/>
    <m/>
  </r>
  <r>
    <s v="ICG"/>
    <s v="WBUSICG46115"/>
    <m/>
    <s v="Light Maintenance ICG"/>
    <s v="ICGWBUSICGLight Maintenance ICG"/>
    <s v="ICGWBUSICG"/>
    <s v=""/>
    <s v="Completed"/>
    <s v=""/>
    <s v="ICGWBUSICGLight Maintenance ICGLight Maintenance ICG4611546115.0048611111"/>
    <s v="N"/>
    <m/>
    <m/>
    <m/>
    <n v="2603"/>
    <s v="WBUS"/>
    <s v="ICG"/>
    <s v="START Light Maintenance ICG"/>
    <s v="END Light Maintenance ICG"/>
    <d v="2026-04-03T00:00:00"/>
    <d v="2026-04-03T00:07:00"/>
    <d v="2026-04-03T00:07:00"/>
    <s v="NULL"/>
    <s v="Completed"/>
    <x v="13"/>
    <n v="1"/>
    <s v="Light Maintenance ICG"/>
    <n v="0.12"/>
    <n v="0"/>
    <n v="0.12"/>
    <n v="0"/>
    <n v="0"/>
    <n v="0.12"/>
    <m/>
    <m/>
    <n v="0"/>
    <n v="0"/>
    <n v="0"/>
    <n v="0"/>
    <n v="0"/>
    <m/>
    <m/>
    <m/>
    <m/>
    <m/>
    <m/>
    <m/>
    <m/>
    <m/>
    <m/>
    <m/>
    <m/>
    <m/>
  </r>
  <r>
    <s v="ICG"/>
    <s v="WBUSICG46115.0048611111"/>
    <m/>
    <s v="Export of DFA report ICG"/>
    <s v="ICGWBUSICGExport of DFA report ICG"/>
    <s v="ICGWBUSICG"/>
    <s v=""/>
    <s v="Completed"/>
    <s v=""/>
    <s v="ICGWBUSICGExport of DFA report ICGExport of DFA report ICG46115.004861111146115.0104166667"/>
    <s v="N"/>
    <m/>
    <m/>
    <m/>
    <n v="2603"/>
    <s v="WBUS"/>
    <s v="ICG"/>
    <s v="START Export of DFA report ICG"/>
    <s v="END Export of DFA report ICG"/>
    <d v="2026-04-03T00:07:00"/>
    <d v="2026-04-03T00:15:00"/>
    <s v="NULL"/>
    <s v="NULL"/>
    <s v="Completed"/>
    <x v="13"/>
    <n v="1"/>
    <s v="Export of DFA report ICG"/>
    <n v="0.13"/>
    <n v="0"/>
    <n v="0.13"/>
    <n v="0"/>
    <n v="0"/>
    <n v="0.13"/>
    <m/>
    <m/>
    <n v="0"/>
    <n v="0"/>
    <n v="0"/>
    <n v="0"/>
    <n v="0"/>
    <m/>
    <m/>
    <m/>
    <m/>
    <m/>
    <m/>
    <m/>
    <m/>
    <m/>
    <m/>
    <m/>
    <m/>
    <m/>
  </r>
  <r>
    <s v="ICG"/>
    <s v="BEGTICG46115.1409722222"/>
    <m/>
    <s v="Full Maintenance ICG"/>
    <s v="ICGBEGTICGFull Maintenance ICG"/>
    <s v="ICGBEGTICG"/>
    <s v=""/>
    <s v="Completed"/>
    <s v=""/>
    <s v="ICGBEGTICGFull Maintenance ICGFull Maintenance ICG46115.140972222246115.1756944444"/>
    <s v="N"/>
    <m/>
    <m/>
    <m/>
    <n v="2603"/>
    <s v="BEGT"/>
    <s v="ICG"/>
    <s v="START Full Maintenance ICG"/>
    <s v="END Full Maintenance ICG"/>
    <d v="2026-04-03T03:23:00"/>
    <d v="2026-04-03T04:13:00"/>
    <d v="2026-04-03T04:13:00"/>
    <s v="NULL"/>
    <s v="Completed"/>
    <x v="10"/>
    <n v="1"/>
    <s v="Full Maintenance ICG"/>
    <n v="0.83"/>
    <n v="0"/>
    <n v="0.83"/>
    <n v="0"/>
    <n v="0"/>
    <n v="0.83"/>
    <m/>
    <m/>
    <n v="0"/>
    <n v="0"/>
    <n v="0"/>
    <n v="0"/>
    <n v="0"/>
    <m/>
    <m/>
    <m/>
    <m/>
    <m/>
    <m/>
    <m/>
    <m/>
    <m/>
    <m/>
    <m/>
    <m/>
    <m/>
  </r>
  <r>
    <s v="ICG"/>
    <s v="BEGTICG46115.1756944444"/>
    <m/>
    <s v="Export of DFA Non-IRM report ICG"/>
    <s v="ICGBEGTICGExport of DFA Non-IRM report ICG"/>
    <s v="ICGBEGTICG"/>
    <s v=""/>
    <s v="Completed"/>
    <s v=""/>
    <s v="ICGBEGTICGExport of DFA Non-IRM report ICGExport of DFA Non-IRM report ICG46115.175694444446115.1972222222"/>
    <s v="N"/>
    <m/>
    <m/>
    <m/>
    <n v="2603"/>
    <s v="BEGT"/>
    <s v="ICG"/>
    <s v="START Export of DFA Non-IRM report ICG"/>
    <s v="END Export of DFA Non-IRM report ICG"/>
    <d v="2026-04-03T04:13:00"/>
    <d v="2026-04-03T04:44:00"/>
    <d v="2026-04-03T04:44:00"/>
    <s v="NULL"/>
    <s v="Completed"/>
    <x v="10"/>
    <n v="1"/>
    <s v="Export of DFA Non-IRM report ICG"/>
    <n v="0.52"/>
    <n v="0"/>
    <n v="0.52"/>
    <n v="0"/>
    <n v="0"/>
    <n v="0.52"/>
    <m/>
    <m/>
    <n v="0"/>
    <n v="0"/>
    <n v="0"/>
    <n v="0"/>
    <n v="0"/>
    <m/>
    <m/>
    <m/>
    <m/>
    <m/>
    <m/>
    <m/>
    <m/>
    <m/>
    <m/>
    <m/>
    <m/>
    <m/>
  </r>
  <r>
    <s v="ICG"/>
    <s v="BEGTICG46115.1972222222"/>
    <m/>
    <s v="Export of Market Forecast report ICG"/>
    <s v="ICGBEGTICGExport of Market Forecast report ICG"/>
    <s v="ICGBEGTICG"/>
    <s v=""/>
    <s v="Completed"/>
    <s v=""/>
    <s v="ICGBEGTICGExport of Market Forecast report ICGExport of Market Forecast report ICG46115.197222222246115.2"/>
    <s v="N"/>
    <m/>
    <m/>
    <m/>
    <n v="2603"/>
    <s v="BEGT"/>
    <s v="ICG"/>
    <s v="START Export of Market Forecast report ICG"/>
    <s v="END Export of Market Forecast report ICG"/>
    <d v="2026-04-03T04:44:00"/>
    <d v="2026-04-03T04:48:00"/>
    <d v="2026-04-06T05:18:00"/>
    <s v="NULL"/>
    <s v="Completed"/>
    <x v="10"/>
    <n v="1"/>
    <s v="Export of Market Forecast report ICG"/>
    <n v="7.0000000000000007E-2"/>
    <n v="0"/>
    <n v="7.0000000000000007E-2"/>
    <n v="0"/>
    <n v="0"/>
    <n v="7.0000000000000007E-2"/>
    <m/>
    <m/>
    <n v="0"/>
    <n v="0"/>
    <n v="0"/>
    <n v="0"/>
    <n v="0"/>
    <m/>
    <m/>
    <m/>
    <m/>
    <m/>
    <m/>
    <m/>
    <m/>
    <m/>
    <m/>
    <m/>
    <m/>
    <m/>
  </r>
  <r>
    <s v="ICG"/>
    <s v="DEGTICG46115.2902777778"/>
    <m/>
    <s v="Full Maintenance ICG"/>
    <s v="ICGDEGTICGFull Maintenance ICG"/>
    <s v="ICGDEGTICG"/>
    <s v=""/>
    <s v="Completed"/>
    <s v=""/>
    <s v="ICGDEGTICGFull Maintenance ICGFull Maintenance ICG46115.290277777846115.3388888889"/>
    <s v="N"/>
    <m/>
    <m/>
    <m/>
    <n v="2603"/>
    <s v="DEGT"/>
    <s v="ICG"/>
    <s v="START Full Maintenance ICG"/>
    <s v="END Full Maintenance ICG"/>
    <d v="2026-04-03T06:58:00"/>
    <d v="2026-04-03T08:08:00"/>
    <d v="2026-04-03T08:09:00"/>
    <s v="NULL"/>
    <s v="Completed"/>
    <x v="11"/>
    <n v="1"/>
    <s v="Full Maintenance ICG"/>
    <n v="1.17"/>
    <n v="0"/>
    <n v="1.17"/>
    <n v="0"/>
    <n v="0"/>
    <n v="1.17"/>
    <m/>
    <m/>
    <n v="0"/>
    <n v="0"/>
    <n v="0"/>
    <n v="0"/>
    <n v="0"/>
    <m/>
    <m/>
    <m/>
    <m/>
    <m/>
    <m/>
    <m/>
    <m/>
    <m/>
    <m/>
    <m/>
    <m/>
    <m/>
  </r>
  <r>
    <s v="ICG"/>
    <s v="DEGTICG46115.3395833333"/>
    <m/>
    <s v="Export of DFA report ICG"/>
    <s v="ICGDEGTICGExport of DFA report ICG"/>
    <s v="ICGDEGTICG"/>
    <s v=""/>
    <s v="Completed"/>
    <s v=""/>
    <s v="ICGDEGTICGExport of DFA report ICGExport of DFA report ICG46115.339583333346115.3881944444"/>
    <s v="N"/>
    <m/>
    <m/>
    <m/>
    <n v="2603"/>
    <s v="DEGT"/>
    <s v="ICG"/>
    <s v="START Export of DFA report ICG"/>
    <s v="END Export of DFA report ICG"/>
    <d v="2026-04-03T08:09:00"/>
    <d v="2026-04-03T09:19:00"/>
    <d v="2026-04-03T09:19:00"/>
    <s v="NULL"/>
    <s v="Completed"/>
    <x v="11"/>
    <n v="1"/>
    <s v="Export of DFA report ICG"/>
    <n v="1.17"/>
    <n v="0"/>
    <n v="1.17"/>
    <n v="0"/>
    <n v="0"/>
    <n v="1.17"/>
    <m/>
    <m/>
    <n v="0"/>
    <n v="0"/>
    <n v="0"/>
    <n v="0"/>
    <n v="0"/>
    <m/>
    <m/>
    <m/>
    <m/>
    <m/>
    <m/>
    <m/>
    <m/>
    <m/>
    <m/>
    <m/>
    <m/>
    <m/>
  </r>
  <r>
    <s v="ICG"/>
    <s v="DEGTICG46115.3881944444"/>
    <m/>
    <s v="Export of Market Forecast report ICG"/>
    <s v="ICGDEGTICGExport of Market Forecast report ICG"/>
    <s v="ICGDEGTICG"/>
    <s v=""/>
    <s v="Completed"/>
    <s v=""/>
    <s v="ICGDEGTICGExport of Market Forecast report ICGExport of Market Forecast report ICG46115.388194444446115.3909722222"/>
    <s v="N"/>
    <m/>
    <m/>
    <m/>
    <n v="2603"/>
    <s v="DEGT"/>
    <s v="ICG"/>
    <s v="START Export of Market Forecast report ICG"/>
    <s v="END Export of Market Forecast report ICG"/>
    <d v="2026-04-03T09:19:00"/>
    <d v="2026-04-03T09:23:00"/>
    <d v="2026-04-06T05:14:00"/>
    <s v="NULL"/>
    <s v="Completed"/>
    <x v="11"/>
    <n v="1"/>
    <s v="Export of Market Forecast report ICG"/>
    <n v="7.0000000000000007E-2"/>
    <n v="0"/>
    <n v="7.0000000000000007E-2"/>
    <n v="0"/>
    <n v="0"/>
    <n v="7.0000000000000007E-2"/>
    <m/>
    <m/>
    <n v="0"/>
    <n v="0"/>
    <n v="0"/>
    <n v="0"/>
    <n v="0"/>
    <m/>
    <m/>
    <m/>
    <m/>
    <m/>
    <m/>
    <m/>
    <m/>
    <m/>
    <m/>
    <m/>
    <m/>
    <m/>
  </r>
  <r>
    <s v="ICG"/>
    <s v="BEGTICG46115.4006944444"/>
    <m/>
    <s v="Load SQL-to-SQL + stratify previous ICG"/>
    <s v="ICGBEGTICGLoad SQL-to-SQL + stratify previous ICG"/>
    <s v="ICGBEGTICG"/>
    <s v=""/>
    <s v="Completed"/>
    <s v=""/>
    <s v="ICGBEGTICGLoad SQL-to-SQL + stratify previous ICGLoad SQL-to-SQL + stratify previous ICG46115.400694444446115.4243055556"/>
    <s v="N"/>
    <m/>
    <m/>
    <m/>
    <n v="2603"/>
    <s v="BEGT"/>
    <s v="ICG"/>
    <s v="START Load SQL-to-SQL + stratify previous ICG"/>
    <s v="END Load SQL-to-SQL + stratify previous ICG"/>
    <d v="2026-04-03T09:37:00"/>
    <d v="2026-04-03T10:11:00"/>
    <d v="2026-04-03T10:11:00"/>
    <s v="NULL"/>
    <s v="Completed"/>
    <x v="14"/>
    <n v="1"/>
    <s v="Load SQL-to-SQL + stratify previous ICG"/>
    <n v="0.56999999999999995"/>
    <n v="0"/>
    <n v="0.56999999999999995"/>
    <n v="0"/>
    <n v="0"/>
    <n v="0.56999999999999995"/>
    <m/>
    <m/>
    <n v="0"/>
    <n v="0"/>
    <n v="0"/>
    <n v="0"/>
    <n v="0"/>
    <m/>
    <m/>
    <m/>
    <m/>
    <m/>
    <m/>
    <m/>
    <m/>
    <m/>
    <m/>
    <m/>
    <m/>
    <m/>
  </r>
  <r>
    <s v="ICG"/>
    <s v="DEGTICG46115.4006944444"/>
    <m/>
    <s v="Load SQL-to-SQL + stratify previous ICG"/>
    <s v="ICGDEGTICGLoad SQL-to-SQL + stratify previous ICG"/>
    <s v="ICGDEGTICG"/>
    <s v=""/>
    <s v="Completed"/>
    <s v=""/>
    <s v="ICGDEGTICGLoad SQL-to-SQL + stratify previous ICGLoad SQL-to-SQL + stratify previous ICG46115.400694444446115.4243055556"/>
    <s v="N"/>
    <m/>
    <m/>
    <m/>
    <n v="2603"/>
    <s v="DEGT"/>
    <s v="ICG"/>
    <s v="START Load SQL-to-SQL + stratify previous ICG"/>
    <s v="END Load SQL-to-SQL + stratify previous ICG"/>
    <d v="2026-04-03T09:37:00"/>
    <d v="2026-04-03T10:11:00"/>
    <d v="2026-04-03T10:11:00"/>
    <s v="NULL"/>
    <s v="Completed"/>
    <x v="15"/>
    <n v="1"/>
    <s v="Load SQL-to-SQL + stratify previous ICG"/>
    <n v="0.56999999999999995"/>
    <n v="0"/>
    <n v="0.56999999999999995"/>
    <n v="0"/>
    <n v="0"/>
    <n v="0.56999999999999995"/>
    <m/>
    <m/>
    <n v="0"/>
    <n v="0"/>
    <n v="0"/>
    <n v="0"/>
    <n v="0"/>
    <m/>
    <m/>
    <m/>
    <m/>
    <m/>
    <m/>
    <m/>
    <m/>
    <m/>
    <m/>
    <m/>
    <m/>
    <m/>
  </r>
  <r>
    <s v="ICG"/>
    <s v="BEGTICG46115.4243055556"/>
    <m/>
    <s v="Load SQL-to-SQL + stratify current ICG"/>
    <s v="ICGBEGTICGLoad SQL-to-SQL + stratify current ICG"/>
    <s v="ICGBEGTICG"/>
    <s v=""/>
    <s v="Completed"/>
    <s v=""/>
    <s v="ICGBEGTICGLoad SQL-to-SQL + stratify current ICGLoad SQL-to-SQL + stratify current ICG46115.424305555646115.4472222222"/>
    <s v="N"/>
    <m/>
    <m/>
    <m/>
    <n v="2603"/>
    <s v="BEGT"/>
    <s v="ICG"/>
    <s v="START Load SQL-to-SQL + stratify current ICG"/>
    <s v="END Load SQL-to-SQL + stratify current ICG"/>
    <d v="2026-04-03T10:11:00"/>
    <d v="2026-04-03T10:44:00"/>
    <d v="2026-04-03T10:44:00"/>
    <s v="NULL"/>
    <s v="Completed"/>
    <x v="14"/>
    <n v="1"/>
    <s v="Load SQL-to-SQL + stratify current ICG"/>
    <n v="0.55000000000000004"/>
    <n v="0"/>
    <n v="0.55000000000000004"/>
    <n v="0"/>
    <n v="0"/>
    <n v="0.55000000000000004"/>
    <m/>
    <m/>
    <n v="0"/>
    <n v="0"/>
    <n v="0"/>
    <n v="0"/>
    <n v="0"/>
    <m/>
    <m/>
    <m/>
    <m/>
    <m/>
    <m/>
    <m/>
    <m/>
    <m/>
    <m/>
    <m/>
    <m/>
    <m/>
  </r>
  <r>
    <s v="ICG"/>
    <s v="DEGTICG46115.4243055556"/>
    <m/>
    <s v="Load SQL-to-SQL + stratify current ICG"/>
    <s v="ICGDEGTICGLoad SQL-to-SQL + stratify current ICG"/>
    <s v="ICGDEGTICG"/>
    <s v=""/>
    <s v="Completed"/>
    <s v=""/>
    <s v="ICGDEGTICGLoad SQL-to-SQL + stratify current ICGLoad SQL-to-SQL + stratify current ICG46115.424305555646115.4472222222"/>
    <s v="N"/>
    <m/>
    <m/>
    <m/>
    <n v="2603"/>
    <s v="DEGT"/>
    <s v="ICG"/>
    <s v="START Load SQL-to-SQL + stratify current ICG"/>
    <s v="END Load SQL-to-SQL + stratify current ICG"/>
    <d v="2026-04-03T10:11:00"/>
    <d v="2026-04-03T10:44:00"/>
    <d v="2026-04-03T10:44:00"/>
    <s v="NULL"/>
    <s v="Completed"/>
    <x v="15"/>
    <n v="1"/>
    <s v="Load SQL-to-SQL + stratify current ICG"/>
    <n v="0.55000000000000004"/>
    <n v="0"/>
    <n v="0.55000000000000004"/>
    <n v="0"/>
    <n v="0"/>
    <n v="0.55000000000000004"/>
    <m/>
    <m/>
    <n v="0"/>
    <n v="0"/>
    <n v="0"/>
    <n v="0"/>
    <n v="0"/>
    <m/>
    <m/>
    <m/>
    <m/>
    <m/>
    <m/>
    <m/>
    <m/>
    <m/>
    <m/>
    <m/>
    <m/>
    <m/>
  </r>
  <r>
    <s v="ICG"/>
    <s v="DEGTICG46115.4472222222"/>
    <m/>
    <s v="P-1 M-1 NPV ICG"/>
    <s v="ICGDEGTICGP-1 M-1 NPV ICG"/>
    <s v="ICGDEGTICG"/>
    <s v=""/>
    <s v="Completed"/>
    <s v=""/>
    <s v="ICGDEGTICGP-1 M-1 NPV ICGP-1 M-1 NPV ICG46115.447222222246115.4611111111"/>
    <s v="N"/>
    <m/>
    <m/>
    <m/>
    <n v="2603"/>
    <s v="DEGT"/>
    <s v="ICG"/>
    <s v="START P-1 M-1 NPV ICG"/>
    <s v="END P-1 M-1 NPV ICG"/>
    <d v="2026-04-03T10:44:00"/>
    <d v="2026-04-03T11:04:00"/>
    <d v="2026-04-03T11:04:00"/>
    <s v="NULL"/>
    <s v="Completed"/>
    <x v="15"/>
    <n v="1"/>
    <s v="P-1 M-1 NPV ICG"/>
    <n v="0.33"/>
    <n v="0"/>
    <n v="0.33"/>
    <n v="0"/>
    <n v="0"/>
    <n v="0.33"/>
    <m/>
    <m/>
    <n v="0"/>
    <n v="0"/>
    <n v="0"/>
    <n v="0"/>
    <n v="0"/>
    <m/>
    <m/>
    <m/>
    <m/>
    <m/>
    <m/>
    <m/>
    <m/>
    <m/>
    <m/>
    <m/>
    <m/>
    <m/>
  </r>
  <r>
    <s v="ICG"/>
    <s v="BEGTICG46115.4472222222"/>
    <m/>
    <s v="P-1 M-1 NPV ICG"/>
    <s v="ICGBEGTICGP-1 M-1 NPV ICG"/>
    <s v="ICGBEGTICG"/>
    <s v=""/>
    <s v="Completed"/>
    <s v=""/>
    <s v="ICGBEGTICGP-1 M-1 NPV ICGP-1 M-1 NPV ICG46115.447222222246115.45625"/>
    <s v="N"/>
    <m/>
    <m/>
    <m/>
    <n v="2603"/>
    <s v="BEGT"/>
    <s v="ICG"/>
    <s v="START P-1 M-1 NPV ICG"/>
    <s v="END P-1 M-1 NPV ICG"/>
    <d v="2026-04-03T10:44:00"/>
    <d v="2026-04-03T10:57:00"/>
    <d v="2026-04-03T10:57:00"/>
    <s v="NULL"/>
    <s v="Completed"/>
    <x v="14"/>
    <n v="1"/>
    <s v="P-1 M-1 NPV ICG"/>
    <n v="0.22"/>
    <n v="0"/>
    <n v="0.22"/>
    <n v="0"/>
    <n v="0"/>
    <n v="0.22"/>
    <m/>
    <m/>
    <n v="0"/>
    <n v="0"/>
    <n v="0"/>
    <n v="0"/>
    <n v="0"/>
    <m/>
    <m/>
    <m/>
    <m/>
    <m/>
    <m/>
    <m/>
    <m/>
    <m/>
    <m/>
    <m/>
    <m/>
    <m/>
  </r>
  <r>
    <s v="ICG"/>
    <s v="BEGTICG46115.45625"/>
    <m/>
    <s v="P-1 M-1 IRM planning ICG"/>
    <s v="ICGBEGTICGP-1 M-1 IRM planning ICG"/>
    <s v="ICGBEGTICG"/>
    <s v=""/>
    <s v="Completed"/>
    <s v=""/>
    <s v="ICGBEGTICGP-1 M-1 IRM planning ICGP-1 M-1 IRM planning ICG46115.4562546115.6902777778"/>
    <s v="N"/>
    <m/>
    <m/>
    <m/>
    <n v="2603"/>
    <s v="BEGT"/>
    <s v="ICG"/>
    <s v="START P-1 M-1 IRM planning ICG"/>
    <s v="END P-1 M-1 IRM planning ICG"/>
    <d v="2026-04-03T10:57:00"/>
    <d v="2026-04-03T16:34:00"/>
    <d v="2026-04-03T16:34:00"/>
    <s v="NULL"/>
    <s v="Completed"/>
    <x v="14"/>
    <n v="1"/>
    <s v="P-1 M-1 IRM planning ICG"/>
    <n v="5.62"/>
    <n v="0"/>
    <n v="5.62"/>
    <n v="0"/>
    <n v="0"/>
    <n v="5.62"/>
    <m/>
    <m/>
    <n v="0"/>
    <n v="0"/>
    <n v="0"/>
    <n v="0"/>
    <n v="0"/>
    <m/>
    <m/>
    <m/>
    <m/>
    <m/>
    <m/>
    <m/>
    <m/>
    <m/>
    <m/>
    <m/>
    <m/>
    <m/>
  </r>
  <r>
    <s v="ICG"/>
    <s v="NLBTRICG46115.45625"/>
    <m/>
    <s v="P-1 M-0 NPV ICG"/>
    <s v="ICGNLBTRICGP-1 M-0 NPV ICG"/>
    <s v="ICGNLBTRICG"/>
    <s v=""/>
    <s v="Completed"/>
    <s v=""/>
    <s v="ICGNLBTRICGP-1 M-0 NPV ICGP-1 M-0 NPV ICG46115.4562546115.4666666667"/>
    <s v="N"/>
    <m/>
    <m/>
    <m/>
    <n v="2603"/>
    <s v="NLBTR"/>
    <s v="ICG"/>
    <s v="START P-1 M-0 NPV ICG"/>
    <s v="END P-1 M-0 NPV ICG"/>
    <d v="2026-04-03T10:57:00"/>
    <d v="2026-04-03T11:12:00"/>
    <d v="2026-04-03T11:12:00"/>
    <s v="NULL"/>
    <s v="Completed"/>
    <x v="12"/>
    <n v="1"/>
    <s v="P-1 M-0 NPV ICG"/>
    <n v="0.25"/>
    <n v="0"/>
    <n v="0.25"/>
    <n v="0"/>
    <n v="0"/>
    <n v="0.25"/>
    <m/>
    <m/>
    <n v="0"/>
    <n v="0"/>
    <n v="0"/>
    <n v="0"/>
    <n v="0"/>
    <m/>
    <m/>
    <m/>
    <m/>
    <m/>
    <m/>
    <m/>
    <m/>
    <m/>
    <m/>
    <m/>
    <m/>
    <m/>
  </r>
  <r>
    <s v="ICG"/>
    <s v="DEGTICG46115.4611111111"/>
    <m/>
    <s v="P-1 M-1 IRM planning ICG"/>
    <s v="ICGDEGTICGP-1 M-1 IRM planning ICG"/>
    <s v="ICGDEGTICG"/>
    <s v=""/>
    <s v="Completed"/>
    <s v=""/>
    <s v="ICGDEGTICGP-1 M-1 IRM planning ICGP-1 M-1 IRM planning ICG46115.461111111146115.5368055556"/>
    <s v="N"/>
    <m/>
    <m/>
    <m/>
    <n v="2603"/>
    <s v="DEGT"/>
    <s v="ICG"/>
    <s v="START P-1 M-1 IRM planning ICG"/>
    <s v="END P-1 M-1 IRM planning ICG"/>
    <d v="2026-04-03T11:04:00"/>
    <d v="2026-04-03T12:53:00"/>
    <d v="2026-04-03T12:53:00"/>
    <s v="NULL"/>
    <s v="Completed"/>
    <x v="15"/>
    <n v="1"/>
    <s v="P-1 M-1 IRM planning ICG"/>
    <n v="1.82"/>
    <n v="0"/>
    <n v="1.82"/>
    <n v="0"/>
    <n v="0"/>
    <n v="1.82"/>
    <m/>
    <m/>
    <n v="0"/>
    <n v="0"/>
    <n v="0"/>
    <n v="0"/>
    <n v="0"/>
    <m/>
    <m/>
    <m/>
    <m/>
    <m/>
    <m/>
    <m/>
    <m/>
    <m/>
    <m/>
    <m/>
    <m/>
    <m/>
  </r>
  <r>
    <s v="ICG"/>
    <s v="NLBTRICG46115.4666666667"/>
    <m/>
    <s v="P-1 M-0 Non-IRM planning ICG"/>
    <s v="ICGNLBTRICGP-1 M-0 Non-IRM planning ICG"/>
    <s v="ICGNLBTRICG"/>
    <s v=""/>
    <s v="Completed"/>
    <s v=""/>
    <s v="ICGNLBTRICGP-1 M-0 Non-IRM planning ICGP-1 M-0 Non-IRM planning ICG46115.466666666746116.3090277778"/>
    <s v="N"/>
    <m/>
    <m/>
    <m/>
    <n v="2603"/>
    <s v="NLBTR"/>
    <s v="ICG"/>
    <s v="START P-1 M-0 Non-IRM planning ICG"/>
    <s v="END P-1 M-0 Non-IRM planning ICG"/>
    <d v="2026-04-03T11:12:00"/>
    <d v="2026-04-04T07:25:00"/>
    <d v="2026-04-04T07:25:00"/>
    <s v="NULL"/>
    <s v="Completed"/>
    <x v="12"/>
    <n v="1"/>
    <s v="P-1 M-0 Non-IRM planning ICG"/>
    <n v="20.22"/>
    <n v="0"/>
    <n v="20.22"/>
    <n v="0"/>
    <n v="0"/>
    <n v="20.22"/>
    <m/>
    <m/>
    <n v="0"/>
    <n v="0"/>
    <n v="0"/>
    <n v="0"/>
    <n v="0"/>
    <m/>
    <m/>
    <m/>
    <m/>
    <m/>
    <m/>
    <m/>
    <m/>
    <m/>
    <m/>
    <m/>
    <m/>
    <m/>
  </r>
  <r>
    <s v="ICG"/>
    <s v="DEGTICG46115.5368055556"/>
    <m/>
    <s v="P-0 M-0 NPV ICG"/>
    <s v="ICGDEGTICGP-0 M-0 NPV ICG"/>
    <s v="ICGDEGTICG"/>
    <s v=""/>
    <s v="Completed"/>
    <s v=""/>
    <s v="ICGDEGTICGP-0 M-0 NPV ICGP-0 M-0 NPV ICG46115.536805555646115.54375"/>
    <s v="N"/>
    <m/>
    <m/>
    <m/>
    <n v="2603"/>
    <s v="DEGT"/>
    <s v="ICG"/>
    <s v="START P-0 M-0 NPV ICG"/>
    <s v="END P-0 M-0 NPV ICG"/>
    <d v="2026-04-03T12:53:00"/>
    <d v="2026-04-03T13:03:00"/>
    <d v="2026-04-03T13:03:00"/>
    <s v="NULL"/>
    <s v="Completed"/>
    <x v="15"/>
    <n v="1"/>
    <s v="P-0 M-0 NPV ICG"/>
    <n v="0.17"/>
    <n v="0"/>
    <n v="0.17"/>
    <n v="0"/>
    <n v="0"/>
    <n v="0.17"/>
    <m/>
    <m/>
    <n v="0"/>
    <n v="0"/>
    <n v="0"/>
    <n v="0"/>
    <n v="0"/>
    <m/>
    <m/>
    <m/>
    <m/>
    <m/>
    <m/>
    <m/>
    <m/>
    <m/>
    <m/>
    <m/>
    <m/>
    <m/>
  </r>
  <r>
    <s v="ICG"/>
    <s v="DEGTICG46115.54375"/>
    <m/>
    <s v="P-0 M-0 IRM planning ICG"/>
    <s v="ICGDEGTICGP-0 M-0 IRM planning ICG"/>
    <s v="ICGDEGTICG"/>
    <s v=""/>
    <s v="Completed"/>
    <s v=""/>
    <s v="ICGDEGTICGP-0 M-0 IRM planning ICGP-0 M-0 IRM planning ICG46115.5437546115.6215277778"/>
    <s v="N"/>
    <m/>
    <m/>
    <m/>
    <n v="2603"/>
    <s v="DEGT"/>
    <s v="ICG"/>
    <s v="START P-0 M-0 IRM planning ICG"/>
    <s v="END P-0 M-0 IRM planning ICG"/>
    <d v="2026-04-03T13:03:00"/>
    <d v="2026-04-03T14:55:00"/>
    <d v="2026-04-03T14:55:00"/>
    <s v="NULL"/>
    <s v="Completed"/>
    <x v="15"/>
    <n v="1"/>
    <s v="P-0 M-0 IRM planning ICG"/>
    <n v="1.87"/>
    <n v="0"/>
    <n v="1.87"/>
    <n v="0"/>
    <n v="0"/>
    <n v="1.87"/>
    <m/>
    <m/>
    <n v="0"/>
    <n v="0"/>
    <n v="0"/>
    <n v="0"/>
    <n v="0"/>
    <m/>
    <m/>
    <m/>
    <m/>
    <m/>
    <m/>
    <m/>
    <m/>
    <m/>
    <m/>
    <m/>
    <m/>
    <m/>
  </r>
  <r>
    <s v="ICG"/>
    <s v="DEGTICG46115.6215277778"/>
    <m/>
    <s v="Full Maintenance ICG"/>
    <s v="ICGDEGTICGFull Maintenance ICG"/>
    <s v="ICGDEGTICG"/>
    <s v=""/>
    <s v="Completed"/>
    <s v=""/>
    <s v="ICGDEGTICGFull Maintenance ICGFull Maintenance ICG46115.621527777846115.6631944444"/>
    <s v="N"/>
    <m/>
    <m/>
    <m/>
    <n v="2603"/>
    <s v="DEGT"/>
    <s v="ICG"/>
    <s v="START Full Maintenance ICG"/>
    <s v="END Full Maintenance ICG"/>
    <d v="2026-04-03T14:55:00"/>
    <d v="2026-04-03T15:55:00"/>
    <d v="2026-04-03T15:56:00"/>
    <s v="NULL"/>
    <s v="Completed"/>
    <x v="15"/>
    <n v="1"/>
    <s v="Full Maintenance ICG"/>
    <n v="1"/>
    <n v="0"/>
    <n v="1"/>
    <n v="0"/>
    <n v="0"/>
    <n v="1"/>
    <m/>
    <m/>
    <n v="0"/>
    <n v="0"/>
    <n v="0"/>
    <n v="0"/>
    <n v="0"/>
    <m/>
    <m/>
    <m/>
    <m/>
    <m/>
    <m/>
    <m/>
    <m/>
    <m/>
    <m/>
    <m/>
    <m/>
    <m/>
  </r>
  <r>
    <s v="WBNL"/>
    <s v="WBNLWBNL46115.6604166667"/>
    <m/>
    <s v="export to ara"/>
    <s v="MRPWBNLWBNLexport to ara"/>
    <s v="MRPWBNLWBNL"/>
    <s v=""/>
    <s v="Completed"/>
    <s v=""/>
    <s v="MRPWBNLWBNLexport to araexport to ara46115.660416666746115.6604166667"/>
    <s v="N"/>
    <m/>
    <m/>
    <m/>
    <n v="2603"/>
    <s v="WBNL"/>
    <s v="MRP"/>
    <s v="START export to ara"/>
    <s v="END export to ara"/>
    <d v="2026-04-03T15:51:00"/>
    <d v="2026-04-03T15:51:00"/>
    <s v="NULL"/>
    <s v="NULL"/>
    <s v="Completed"/>
    <x v="16"/>
    <n v="3"/>
    <s v="export to ara"/>
    <n v="0"/>
    <n v="0"/>
    <n v="0"/>
    <n v="0"/>
    <n v="0"/>
    <n v="0"/>
    <m/>
    <m/>
    <n v="0"/>
    <n v="0"/>
    <n v="0"/>
    <n v="0"/>
    <n v="0"/>
    <m/>
    <m/>
    <m/>
    <m/>
    <m/>
    <m/>
    <m/>
    <m/>
    <m/>
    <m/>
    <m/>
    <m/>
    <m/>
  </r>
  <r>
    <s v="ICG"/>
    <s v="DEGTICG46115.6638888889"/>
    <m/>
    <s v="Export of DFA report ICG"/>
    <s v="ICGDEGTICGExport of DFA report ICG"/>
    <s v="ICGDEGTICG"/>
    <s v=""/>
    <s v="Completed"/>
    <s v=""/>
    <s v="ICGDEGTICGExport of DFA report ICGExport of DFA report ICG46115.663888888946115.6708333333"/>
    <s v="N"/>
    <m/>
    <m/>
    <m/>
    <n v="2603"/>
    <s v="DEGT"/>
    <s v="ICG"/>
    <s v="START Export of DFA report ICG"/>
    <s v="END Export of DFA report ICG"/>
    <d v="2026-04-03T15:56:00"/>
    <d v="2026-04-03T16:06:00"/>
    <d v="2026-04-03T16:06:00"/>
    <s v="NULL"/>
    <s v="Completed"/>
    <x v="15"/>
    <n v="1"/>
    <s v="Export of DFA report ICG"/>
    <n v="0.17"/>
    <n v="0"/>
    <n v="0.17"/>
    <n v="0"/>
    <n v="0"/>
    <n v="0.17"/>
    <m/>
    <m/>
    <n v="0"/>
    <n v="0"/>
    <n v="0"/>
    <n v="0"/>
    <n v="0"/>
    <m/>
    <m/>
    <m/>
    <m/>
    <m/>
    <m/>
    <m/>
    <m/>
    <m/>
    <m/>
    <m/>
    <m/>
    <m/>
  </r>
  <r>
    <s v="ICG"/>
    <s v="DEGTICG46115.6708333333"/>
    <m/>
    <s v="Export of Market Forecast report ICG"/>
    <s v="ICGDEGTICGExport of Market Forecast report ICG"/>
    <s v="ICGDEGTICG"/>
    <s v=""/>
    <s v="Completed"/>
    <s v=""/>
    <s v="ICGDEGTICGExport of Market Forecast report ICGExport of Market Forecast report ICG46115.670833333346115.6729166667"/>
    <s v="N"/>
    <m/>
    <m/>
    <m/>
    <n v="2603"/>
    <s v="DEGT"/>
    <s v="ICG"/>
    <s v="START Export of Market Forecast report ICG"/>
    <s v="END Export of Market Forecast report ICG"/>
    <d v="2026-04-03T16:06:00"/>
    <d v="2026-04-03T16:09:00"/>
    <s v="NULL"/>
    <s v="NULL"/>
    <s v="Completed"/>
    <x v="15"/>
    <n v="1"/>
    <s v="Export of Market Forecast report ICG"/>
    <n v="0.05"/>
    <n v="0"/>
    <n v="0.05"/>
    <n v="0"/>
    <n v="0"/>
    <n v="0.05"/>
    <m/>
    <m/>
    <n v="0"/>
    <n v="0"/>
    <n v="0"/>
    <n v="0"/>
    <n v="0"/>
    <m/>
    <m/>
    <m/>
    <m/>
    <m/>
    <m/>
    <m/>
    <m/>
    <m/>
    <m/>
    <m/>
    <m/>
    <m/>
  </r>
  <r>
    <s v="ICG"/>
    <s v="BEGTICG46115.6902777778"/>
    <m/>
    <s v="P-0 M-0 NPV ICG"/>
    <s v="ICGBEGTICGP-0 M-0 NPV ICG"/>
    <s v="ICGBEGTICG"/>
    <s v=""/>
    <s v="Completed"/>
    <s v=""/>
    <s v="ICGBEGTICGP-0 M-0 NPV ICGP-0 M-0 NPV ICG46115.690277777846115.6944444444"/>
    <s v="N"/>
    <m/>
    <m/>
    <m/>
    <n v="2603"/>
    <s v="BEGT"/>
    <s v="ICG"/>
    <s v="START P-0 M-0 NPV ICG"/>
    <s v="END P-0 M-0 NPV ICG"/>
    <d v="2026-04-03T16:34:00"/>
    <d v="2026-04-03T16:40:00"/>
    <d v="2026-04-03T16:40:00"/>
    <s v="NULL"/>
    <s v="Completed"/>
    <x v="14"/>
    <n v="1"/>
    <s v="P-0 M-0 NPV ICG"/>
    <n v="0.1"/>
    <n v="0"/>
    <n v="0.1"/>
    <n v="0"/>
    <n v="0"/>
    <n v="0.1"/>
    <m/>
    <m/>
    <n v="0"/>
    <n v="0"/>
    <n v="0"/>
    <n v="0"/>
    <n v="0"/>
    <m/>
    <m/>
    <m/>
    <m/>
    <m/>
    <m/>
    <m/>
    <m/>
    <m/>
    <m/>
    <m/>
    <m/>
    <m/>
  </r>
  <r>
    <s v="ICG"/>
    <s v="BEGTICG46115.6944444444"/>
    <m/>
    <s v="P-0 M-0 IRM planning ICG"/>
    <s v="ICGBEGTICGP-0 M-0 IRM planning ICG"/>
    <s v="ICGBEGTICG"/>
    <s v=""/>
    <s v="Completed"/>
    <s v=""/>
    <s v="ICGBEGTICGP-0 M-0 IRM planning ICGP-0 M-0 IRM planning ICG46115.694444444446115.9305555556"/>
    <s v="N"/>
    <m/>
    <m/>
    <m/>
    <n v="2603"/>
    <s v="BEGT"/>
    <s v="ICG"/>
    <s v="START P-0 M-0 IRM planning ICG"/>
    <s v="END P-0 M-0 IRM planning ICG"/>
    <d v="2026-04-03T16:40:00"/>
    <d v="2026-04-03T22:20:00"/>
    <d v="2026-04-03T22:20:00"/>
    <s v="NULL"/>
    <s v="Completed"/>
    <x v="14"/>
    <n v="1"/>
    <s v="P-0 M-0 IRM planning ICG"/>
    <n v="5.67"/>
    <n v="0"/>
    <n v="5.67"/>
    <n v="0"/>
    <n v="0"/>
    <n v="5.67"/>
    <m/>
    <m/>
    <n v="0"/>
    <n v="0"/>
    <n v="0"/>
    <n v="0"/>
    <n v="0"/>
    <m/>
    <m/>
    <m/>
    <m/>
    <m/>
    <m/>
    <m/>
    <m/>
    <m/>
    <m/>
    <m/>
    <m/>
    <m/>
  </r>
  <r>
    <s v="ICG"/>
    <s v="BEGTICG46115.9305555556"/>
    <m/>
    <s v="Full Maintenance ICG"/>
    <s v="ICGBEGTICGFull Maintenance ICG"/>
    <s v="ICGBEGTICG"/>
    <s v=""/>
    <s v="Completed"/>
    <s v=""/>
    <s v="ICGBEGTICGFull Maintenance ICGFull Maintenance ICG46115.930555555646115.9736111111"/>
    <s v="N"/>
    <m/>
    <m/>
    <m/>
    <n v="2603"/>
    <s v="BEGT"/>
    <s v="ICG"/>
    <s v="START Full Maintenance ICG"/>
    <s v="END Full Maintenance ICG"/>
    <d v="2026-04-03T22:20:00"/>
    <d v="2026-04-03T23:22:00"/>
    <d v="2026-04-03T23:22:00"/>
    <s v="NULL"/>
    <s v="Completed"/>
    <x v="14"/>
    <n v="1"/>
    <s v="Full Maintenance ICG"/>
    <n v="1.03"/>
    <n v="0"/>
    <n v="1.03"/>
    <n v="0"/>
    <n v="0"/>
    <n v="1.03"/>
    <m/>
    <m/>
    <n v="0"/>
    <n v="0"/>
    <n v="0"/>
    <n v="0"/>
    <n v="0"/>
    <m/>
    <m/>
    <m/>
    <m/>
    <m/>
    <m/>
    <m/>
    <m/>
    <m/>
    <m/>
    <m/>
    <m/>
    <m/>
  </r>
  <r>
    <s v="ICG"/>
    <s v="BEGTICG46115.9736111111"/>
    <m/>
    <s v="Export of DFA IRM report ICG"/>
    <s v="ICGBEGTICGExport of DFA IRM report ICG"/>
    <s v="ICGBEGTICG"/>
    <s v=""/>
    <s v="Completed"/>
    <s v=""/>
    <s v="ICGBEGTICGExport of DFA IRM report ICGExport of DFA IRM report ICG46115.973611111146116.05"/>
    <s v="N"/>
    <m/>
    <m/>
    <m/>
    <n v="2603"/>
    <s v="BEGT"/>
    <s v="ICG"/>
    <s v="START Export of DFA IRM report ICG"/>
    <s v="END Export of DFA IRM report ICG"/>
    <d v="2026-04-03T23:22:00"/>
    <d v="2026-04-04T01:12:00"/>
    <d v="2026-04-04T01:12:00"/>
    <s v="NULL"/>
    <s v="Completed"/>
    <x v="14"/>
    <n v="1"/>
    <s v="Export of DFA IRM report ICG"/>
    <n v="1.83"/>
    <n v="0"/>
    <n v="1.83"/>
    <n v="0"/>
    <n v="0"/>
    <n v="1.83"/>
    <m/>
    <m/>
    <n v="0"/>
    <n v="0"/>
    <n v="0"/>
    <n v="0"/>
    <n v="0"/>
    <m/>
    <m/>
    <m/>
    <m/>
    <m/>
    <m/>
    <m/>
    <m/>
    <m/>
    <m/>
    <m/>
    <m/>
    <m/>
  </r>
  <r>
    <s v="ICG"/>
    <s v="BEGTICG46116.05"/>
    <m/>
    <s v="Export of Market Forecast report ICG"/>
    <s v="ICGBEGTICGExport of Market Forecast report ICG"/>
    <s v="ICGBEGTICG"/>
    <s v=""/>
    <s v="Completed"/>
    <s v=""/>
    <s v="ICGBEGTICGExport of Market Forecast report ICGExport of Market Forecast report ICG46116.0546116.0520833333"/>
    <s v="N"/>
    <m/>
    <m/>
    <m/>
    <n v="2603"/>
    <s v="BEGT"/>
    <s v="ICG"/>
    <s v="START Export of Market Forecast report ICG"/>
    <s v="END Export of Market Forecast report ICG"/>
    <d v="2026-04-04T01:12:00"/>
    <d v="2026-04-04T01:15:00"/>
    <s v="NULL"/>
    <s v="NULL"/>
    <s v="Completed"/>
    <x v="14"/>
    <n v="1"/>
    <s v="Export of Market Forecast report ICG"/>
    <n v="0.05"/>
    <n v="0"/>
    <n v="0.05"/>
    <n v="0"/>
    <n v="0"/>
    <n v="0.05"/>
    <m/>
    <m/>
    <n v="0"/>
    <n v="0"/>
    <n v="0"/>
    <n v="0"/>
    <n v="0"/>
    <m/>
    <m/>
    <m/>
    <m/>
    <m/>
    <m/>
    <m/>
    <m/>
    <m/>
    <m/>
    <m/>
    <m/>
    <m/>
  </r>
  <r>
    <s v="ICG"/>
    <s v="NLBTRICG46116.3090277778"/>
    <m/>
    <s v="P-0 M-0 NPV ICG"/>
    <s v="ICGNLBTRICGP-0 M-0 NPV ICG"/>
    <s v="ICGNLBTRICG"/>
    <s v=""/>
    <s v="Completed"/>
    <s v=""/>
    <s v="ICGNLBTRICGP-0 M-0 NPV ICGP-0 M-0 NPV ICG46116.309027777846116.31875"/>
    <s v="N"/>
    <m/>
    <m/>
    <m/>
    <n v="2603"/>
    <s v="NLBTR"/>
    <s v="ICG"/>
    <s v="START P-0 M-0 NPV ICG"/>
    <s v="END P-0 M-0 NPV ICG"/>
    <d v="2026-04-04T07:25:00"/>
    <d v="2026-04-04T07:39:00"/>
    <d v="2026-04-04T07:39:00"/>
    <s v="NULL"/>
    <s v="Completed"/>
    <x v="12"/>
    <n v="1"/>
    <s v="P-0 M-0 NPV ICG"/>
    <n v="0.23"/>
    <n v="0"/>
    <n v="0.23"/>
    <n v="0"/>
    <n v="0"/>
    <n v="0.23"/>
    <m/>
    <m/>
    <n v="0"/>
    <n v="0"/>
    <n v="0"/>
    <n v="0"/>
    <n v="0"/>
    <m/>
    <m/>
    <m/>
    <m/>
    <m/>
    <m/>
    <m/>
    <m/>
    <m/>
    <m/>
    <m/>
    <m/>
    <m/>
  </r>
  <r>
    <s v="ICG"/>
    <s v="NLBTRICG46116.31875"/>
    <m/>
    <s v="P-0 M-0 Non-IRM planning ICG"/>
    <s v="ICGNLBTRICGP-0 M-0 Non-IRM planning ICG"/>
    <s v="ICGNLBTRICG"/>
    <s v=""/>
    <s v="Completed"/>
    <s v=""/>
    <s v="ICGNLBTRICGP-0 M-0 Non-IRM planning ICGP-0 M-0 Non-IRM planning ICG46116.3187546117.0486111111"/>
    <s v="N"/>
    <m/>
    <m/>
    <m/>
    <n v="2603"/>
    <s v="NLBTR"/>
    <s v="ICG"/>
    <s v="START P-0 M-0 Non-IRM planning ICG"/>
    <s v="END P-0 M-0 Non-IRM planning ICG"/>
    <d v="2026-04-04T07:39:00"/>
    <d v="2026-04-05T01:10:00"/>
    <d v="2026-04-05T01:10:00"/>
    <s v="NULL"/>
    <s v="Completed"/>
    <x v="12"/>
    <n v="1"/>
    <s v="P-0 M-0 Non-IRM planning ICG"/>
    <n v="17.52"/>
    <n v="0"/>
    <n v="17.52"/>
    <n v="0"/>
    <n v="0"/>
    <n v="17.52"/>
    <m/>
    <m/>
    <n v="0"/>
    <n v="0"/>
    <n v="0"/>
    <n v="0"/>
    <n v="0"/>
    <m/>
    <m/>
    <m/>
    <m/>
    <m/>
    <m/>
    <m/>
    <m/>
    <m/>
    <m/>
    <m/>
    <m/>
    <m/>
  </r>
  <r>
    <s v="ICG"/>
    <s v="NLBTRICG46117.0486111111"/>
    <m/>
    <s v="Full Maintenance ICG"/>
    <s v="ICGNLBTRICGFull Maintenance ICG"/>
    <s v="ICGNLBTRICG"/>
    <s v=""/>
    <s v="Completed"/>
    <s v=""/>
    <s v="ICGNLBTRICGFull Maintenance ICGFull Maintenance ICG46117.048611111146117.10625"/>
    <s v="N"/>
    <m/>
    <m/>
    <m/>
    <n v="2603"/>
    <s v="NLBTR"/>
    <s v="ICG"/>
    <s v="START Full Maintenance ICG"/>
    <s v="END Full Maintenance ICG"/>
    <d v="2026-04-05T01:10:00"/>
    <d v="2026-04-05T02:33:00"/>
    <d v="2026-04-05T02:33:00"/>
    <s v="NULL"/>
    <s v="Completed"/>
    <x v="12"/>
    <n v="1"/>
    <s v="Full Maintenance ICG"/>
    <n v="1.38"/>
    <n v="0"/>
    <n v="1.38"/>
    <n v="0"/>
    <n v="0"/>
    <n v="1.38"/>
    <m/>
    <m/>
    <n v="0"/>
    <n v="0"/>
    <n v="0"/>
    <n v="0"/>
    <n v="0"/>
    <m/>
    <m/>
    <m/>
    <m/>
    <m/>
    <m/>
    <m/>
    <m/>
    <m/>
    <m/>
    <m/>
    <m/>
    <m/>
  </r>
  <r>
    <s v="ICG"/>
    <s v="NLBTRICG46117.10625"/>
    <m/>
    <s v="Export of DFA_BASE_IMP_FWD Non-IRM report ICG"/>
    <s v="ICGNLBTRICGExport of DFA_BASE_IMP_FWD Non-IRM report ICG"/>
    <s v="ICGNLBTRICG"/>
    <s v=""/>
    <s v="Completed"/>
    <s v=""/>
    <s v="ICGNLBTRICGExport of DFA_BASE_IMP_FWD Non-IRM report ICGExport of DFA_BASE_IMP_FWD Non-IRM report ICG46117.1062546117.1916666667"/>
    <s v="N"/>
    <m/>
    <m/>
    <m/>
    <n v="2603"/>
    <s v="NLBTR"/>
    <s v="ICG"/>
    <s v="START Export of DFA_BASE_IMP_FWD Non-IRM report ICG"/>
    <s v="END Export of DFA_BASE_IMP_FWD Non-IRM report ICG"/>
    <d v="2026-04-05T02:33:00"/>
    <d v="2026-04-05T04:36:00"/>
    <d v="2026-04-05T04:36:00"/>
    <s v="NULL"/>
    <s v="Completed"/>
    <x v="12"/>
    <n v="1"/>
    <s v="Export of DFA_BASE_IMP_FWD Non-IRM report ICG"/>
    <n v="2.0499999999999998"/>
    <n v="0"/>
    <n v="2.0499999999999998"/>
    <n v="0"/>
    <n v="0"/>
    <n v="2.0499999999999998"/>
    <m/>
    <m/>
    <n v="0"/>
    <n v="0"/>
    <n v="0"/>
    <n v="0"/>
    <n v="0"/>
    <m/>
    <m/>
    <m/>
    <m/>
    <m/>
    <m/>
    <m/>
    <m/>
    <m/>
    <m/>
    <m/>
    <m/>
    <m/>
  </r>
  <r>
    <s v="ICG"/>
    <s v="NLBTRICG46117.1916666667"/>
    <m/>
    <s v="Export of DFA_NONE_IMP_FWD Non-IRM report ICG"/>
    <s v="ICGNLBTRICGExport of DFA_NONE_IMP_FWD Non-IRM report ICG"/>
    <s v="ICGNLBTRICG"/>
    <s v=""/>
    <s v="Completed"/>
    <s v=""/>
    <s v="ICGNLBTRICGExport of DFA_NONE_IMP_FWD Non-IRM report ICGExport of DFA_NONE_IMP_FWD Non-IRM report ICG46117.191666666746117.2652777778"/>
    <s v="N"/>
    <m/>
    <m/>
    <m/>
    <n v="2603"/>
    <s v="NLBTR"/>
    <s v="ICG"/>
    <s v="START Export of DFA_NONE_IMP_FWD Non-IRM report ICG"/>
    <s v="END Export of DFA_NONE_IMP_FWD Non-IRM report ICG"/>
    <d v="2026-04-05T04:36:00"/>
    <d v="2026-04-05T06:22:00"/>
    <d v="2026-04-05T06:22:00"/>
    <s v="NULL"/>
    <s v="Completed"/>
    <x v="12"/>
    <n v="1"/>
    <s v="Export of DFA_NONE_IMP_FWD Non-IRM report ICG"/>
    <n v="1.77"/>
    <n v="0"/>
    <n v="1.77"/>
    <n v="0"/>
    <n v="0"/>
    <n v="1.77"/>
    <m/>
    <m/>
    <n v="0"/>
    <n v="0"/>
    <n v="0"/>
    <n v="0"/>
    <n v="0"/>
    <m/>
    <m/>
    <m/>
    <m/>
    <m/>
    <m/>
    <m/>
    <m/>
    <m/>
    <m/>
    <m/>
    <m/>
    <m/>
  </r>
  <r>
    <s v="ICG"/>
    <s v="NLBTRICG46117.2652777778"/>
    <m/>
    <s v="Export of Market Forecast report ICG"/>
    <s v="ICGNLBTRICGExport of Market Forecast report ICG"/>
    <s v="ICGNLBTRICG"/>
    <s v=""/>
    <s v="Completed"/>
    <s v=""/>
    <s v="ICGNLBTRICGExport of Market Forecast report ICGExport of Market Forecast report ICG46117.265277777846117.2694444444"/>
    <s v="N"/>
    <m/>
    <m/>
    <m/>
    <n v="2603"/>
    <s v="NLBTR"/>
    <s v="ICG"/>
    <s v="START Export of Market Forecast report ICG"/>
    <s v="END Export of Market Forecast report ICG"/>
    <d v="2026-04-05T06:22:00"/>
    <d v="2026-04-05T06:28:00"/>
    <d v="2026-04-07T06:15:00"/>
    <s v="NULL"/>
    <s v="Completed"/>
    <x v="12"/>
    <n v="1"/>
    <s v="Export of Market Forecast report ICG"/>
    <n v="0.1"/>
    <n v="0"/>
    <n v="0.1"/>
    <n v="0"/>
    <n v="0"/>
    <n v="0.1"/>
    <m/>
    <m/>
    <n v="0"/>
    <n v="0"/>
    <n v="0"/>
    <n v="0"/>
    <n v="0"/>
    <m/>
    <m/>
    <m/>
    <m/>
    <m/>
    <m/>
    <m/>
    <m/>
    <m/>
    <m/>
    <m/>
    <m/>
    <m/>
  </r>
  <r>
    <s v="ICG"/>
    <s v="NLBTRICG46117.675"/>
    <m/>
    <s v="Load SQL-to-SQL + stratify previous ICG"/>
    <s v="ICGNLBTRICGLoad SQL-to-SQL + stratify previous ICG"/>
    <s v="ICGNLBTRICG"/>
    <s v=""/>
    <s v="Completed"/>
    <s v=""/>
    <s v="ICGNLBTRICGLoad SQL-to-SQL + stratify previous ICGLoad SQL-to-SQL + stratify previous ICG46117.67546117.7055555556"/>
    <s v="N"/>
    <m/>
    <m/>
    <m/>
    <n v="2603"/>
    <s v="NLBTR"/>
    <s v="ICG"/>
    <s v="START Load SQL-to-SQL + stratify previous ICG"/>
    <s v="END Load SQL-to-SQL + stratify previous ICG"/>
    <d v="2026-04-05T16:12:00"/>
    <d v="2026-04-05T16:56:00"/>
    <d v="2026-04-05T16:56:00"/>
    <s v="NULL"/>
    <s v="Completed"/>
    <x v="17"/>
    <n v="1"/>
    <s v="Load SQL-to-SQL + stratify previous ICG"/>
    <n v="0.73"/>
    <n v="0"/>
    <n v="0.73"/>
    <n v="0"/>
    <n v="0"/>
    <n v="0.73"/>
    <m/>
    <m/>
    <n v="0"/>
    <n v="0"/>
    <n v="0"/>
    <n v="0"/>
    <n v="0"/>
    <m/>
    <m/>
    <m/>
    <m/>
    <m/>
    <m/>
    <m/>
    <m/>
    <m/>
    <m/>
    <m/>
    <m/>
    <m/>
  </r>
  <r>
    <s v="ICG"/>
    <s v="NLBTRICG46117.7055555556"/>
    <m/>
    <s v="Load SQL-to-SQL + stratify current ICG"/>
    <s v="ICGNLBTRICGLoad SQL-to-SQL + stratify current ICG"/>
    <s v="ICGNLBTRICG"/>
    <s v=""/>
    <s v="Completed"/>
    <s v=""/>
    <s v="ICGNLBTRICGLoad SQL-to-SQL + stratify current ICGLoad SQL-to-SQL + stratify current ICG46117.705555555646117.7354166667"/>
    <s v="N"/>
    <m/>
    <m/>
    <m/>
    <n v="2603"/>
    <s v="NLBTR"/>
    <s v="ICG"/>
    <s v="START Load SQL-to-SQL + stratify current ICG"/>
    <s v="END Load SQL-to-SQL + stratify current ICG"/>
    <d v="2026-04-05T16:56:00"/>
    <d v="2026-04-05T17:39:00"/>
    <d v="2026-04-05T17:39:00"/>
    <s v="NULL"/>
    <s v="Completed"/>
    <x v="17"/>
    <n v="1"/>
    <s v="Load SQL-to-SQL + stratify current ICG"/>
    <n v="0.72"/>
    <n v="0"/>
    <n v="0.72"/>
    <n v="0"/>
    <n v="0"/>
    <n v="0.72"/>
    <m/>
    <m/>
    <n v="0"/>
    <n v="0"/>
    <n v="0"/>
    <n v="0"/>
    <n v="0"/>
    <m/>
    <m/>
    <m/>
    <m/>
    <m/>
    <m/>
    <m/>
    <m/>
    <m/>
    <m/>
    <m/>
    <m/>
    <m/>
  </r>
  <r>
    <s v="ICG"/>
    <s v="NLBTRICG46117.7354166667"/>
    <m/>
    <s v="P-1 M-1 NPV ICG"/>
    <s v="ICGNLBTRICGP-1 M-1 NPV ICG"/>
    <s v="ICGNLBTRICG"/>
    <s v=""/>
    <s v="Completed"/>
    <s v=""/>
    <s v="ICGNLBTRICGP-1 M-1 NPV ICGP-1 M-1 NPV ICG46117.735416666746117.7583333333"/>
    <s v="N"/>
    <m/>
    <m/>
    <m/>
    <n v="2603"/>
    <s v="NLBTR"/>
    <s v="ICG"/>
    <s v="START P-1 M-1 NPV ICG"/>
    <s v="END P-1 M-1 NPV ICG"/>
    <d v="2026-04-05T17:39:00"/>
    <d v="2026-04-05T18:12:00"/>
    <d v="2026-04-05T18:12:00"/>
    <s v="NULL"/>
    <s v="Completed"/>
    <x v="17"/>
    <n v="1"/>
    <s v="P-1 M-1 NPV ICG"/>
    <n v="0.55000000000000004"/>
    <n v="0"/>
    <n v="0.55000000000000004"/>
    <n v="0"/>
    <n v="0"/>
    <n v="0.55000000000000004"/>
    <m/>
    <m/>
    <n v="0"/>
    <n v="0"/>
    <n v="0"/>
    <n v="0"/>
    <n v="0"/>
    <m/>
    <m/>
    <m/>
    <m/>
    <m/>
    <m/>
    <m/>
    <m/>
    <m/>
    <m/>
    <m/>
    <m/>
    <m/>
  </r>
  <r>
    <s v="ICG"/>
    <s v="NLBTRICG46117.7583333333"/>
    <m/>
    <s v="P-1 M-1 IRM planning ICG"/>
    <s v="ICGNLBTRICGP-1 M-1 IRM planning ICG"/>
    <s v="ICGNLBTRICG"/>
    <s v=""/>
    <s v="Completed"/>
    <s v=""/>
    <s v="ICGNLBTRICGP-1 M-1 IRM planning ICGP-1 M-1 IRM planning ICG46117.758333333346118.0534722222"/>
    <s v="N"/>
    <m/>
    <m/>
    <m/>
    <n v="2603"/>
    <s v="NLBTR"/>
    <s v="ICG"/>
    <s v="START P-1 M-1 IRM planning ICG"/>
    <s v="END P-1 M-1 IRM planning ICG"/>
    <d v="2026-04-05T18:12:00"/>
    <d v="2026-04-06T01:17:00"/>
    <d v="2026-04-06T01:17:00"/>
    <s v="NULL"/>
    <s v="Completed"/>
    <x v="17"/>
    <n v="1"/>
    <s v="P-1 M-1 IRM planning ICG"/>
    <n v="7.08"/>
    <n v="0"/>
    <n v="7.08"/>
    <n v="0"/>
    <n v="0"/>
    <n v="7.08"/>
    <m/>
    <m/>
    <n v="0"/>
    <n v="0"/>
    <n v="0"/>
    <n v="0"/>
    <n v="0"/>
    <m/>
    <m/>
    <m/>
    <m/>
    <m/>
    <m/>
    <m/>
    <m/>
    <m/>
    <m/>
    <m/>
    <m/>
    <m/>
  </r>
  <r>
    <s v="ICG"/>
    <s v="NLBTRICG46118.0534722222"/>
    <m/>
    <s v="P-1 M-0 NPV ICG"/>
    <s v="ICGNLBTRICGP-1 M-0 NPV ICG"/>
    <s v="ICGNLBTRICG"/>
    <s v=""/>
    <s v="Completed"/>
    <s v=""/>
    <s v="ICGNLBTRICGP-1 M-0 NPV ICGP-1 M-0 NPV ICG46118.053472222246118.0611111111"/>
    <s v="N"/>
    <m/>
    <m/>
    <m/>
    <n v="2603"/>
    <s v="NLBTR"/>
    <s v="ICG"/>
    <s v="START P-1 M-0 NPV ICG"/>
    <s v="END P-1 M-0 NPV ICG"/>
    <d v="2026-04-06T01:17:00"/>
    <d v="2026-04-06T01:28:00"/>
    <d v="2026-04-06T01:28:00"/>
    <s v="NULL"/>
    <s v="Completed"/>
    <x v="17"/>
    <n v="1"/>
    <s v="P-1 M-0 NPV ICG"/>
    <n v="0.18"/>
    <n v="0"/>
    <n v="0.18"/>
    <n v="0"/>
    <n v="0"/>
    <n v="0.18"/>
    <m/>
    <m/>
    <n v="0"/>
    <n v="0"/>
    <n v="0"/>
    <n v="0"/>
    <n v="0"/>
    <m/>
    <m/>
    <m/>
    <m/>
    <m/>
    <m/>
    <m/>
    <m/>
    <m/>
    <m/>
    <m/>
    <m/>
    <m/>
  </r>
  <r>
    <s v="ICG"/>
    <s v="NLBTRICG46118.0611111111"/>
    <m/>
    <s v="P-1 M-0 IRM planning ICG"/>
    <s v="ICGNLBTRICGP-1 M-0 IRM planning ICG"/>
    <s v="ICGNLBTRICG"/>
    <s v=""/>
    <s v="Completed"/>
    <s v=""/>
    <s v="ICGNLBTRICGP-1 M-0 IRM planning ICGP-1 M-0 IRM planning ICG46118.061111111146118.35"/>
    <s v="N"/>
    <m/>
    <m/>
    <m/>
    <n v="2603"/>
    <s v="NLBTR"/>
    <s v="ICG"/>
    <s v="START P-1 M-0 IRM planning ICG"/>
    <s v="END P-1 M-0 IRM planning ICG"/>
    <d v="2026-04-06T01:28:00"/>
    <d v="2026-04-06T08:24:00"/>
    <d v="2026-04-06T08:25:00"/>
    <s v="NULL"/>
    <s v="Completed"/>
    <x v="17"/>
    <n v="1"/>
    <s v="P-1 M-0 IRM planning ICG"/>
    <n v="6.93"/>
    <n v="0"/>
    <n v="6.93"/>
    <n v="0"/>
    <n v="0"/>
    <n v="6.93"/>
    <m/>
    <m/>
    <n v="0"/>
    <n v="0"/>
    <n v="0"/>
    <n v="0"/>
    <n v="0"/>
    <m/>
    <m/>
    <m/>
    <m/>
    <m/>
    <m/>
    <m/>
    <m/>
    <m/>
    <m/>
    <m/>
    <m/>
    <m/>
  </r>
  <r>
    <s v="Load Pos"/>
    <s v="DEGTLoad Pos46118.2180555556"/>
    <m/>
    <s v="load"/>
    <s v="MCPDEGTLoad Posload"/>
    <s v="MCPDEGTLoad Pos"/>
    <s v=""/>
    <s v="Completed"/>
    <s v=""/>
    <s v="MCPDEGTLoad Posloadload46118.218055555646118.2402777778"/>
    <s v="Y"/>
    <m/>
    <m/>
    <m/>
    <n v="2603"/>
    <s v="DEGT"/>
    <s v="MCP"/>
    <s v="START load"/>
    <s v="END load"/>
    <d v="2026-04-06T05:14:00"/>
    <d v="2026-04-06T05:46:00"/>
    <d v="2026-04-06T05:46:00"/>
    <s v="NULL"/>
    <s v="Completed"/>
    <x v="18"/>
    <n v="1"/>
    <s v="load"/>
    <n v="0.53"/>
    <n v="0.53"/>
    <n v="0"/>
    <n v="0"/>
    <n v="0.53"/>
    <n v="0.53"/>
    <m/>
    <m/>
    <n v="0"/>
    <n v="0"/>
    <n v="0"/>
    <n v="0"/>
    <n v="0"/>
    <m/>
    <m/>
    <m/>
    <m/>
    <m/>
    <m/>
    <m/>
    <m/>
    <m/>
    <m/>
    <m/>
    <m/>
    <m/>
  </r>
  <r>
    <s v="Load Pos"/>
    <s v="BEGTLoad Pos46118.2208333333"/>
    <m/>
    <s v="load"/>
    <s v="MCPBEGTLoad Posload"/>
    <s v="MCPBEGTLoad Pos"/>
    <s v=""/>
    <s v="Completed"/>
    <s v=""/>
    <s v="MCPBEGTLoad Posloadload46118.220833333346118.2444444444"/>
    <s v="Y"/>
    <m/>
    <m/>
    <m/>
    <n v="2603"/>
    <s v="BEGT"/>
    <s v="MCP"/>
    <s v="START load"/>
    <s v="END load"/>
    <d v="2026-04-06T05:18:00"/>
    <d v="2026-04-06T05:52:00"/>
    <d v="2026-04-06T05:52:00"/>
    <s v="NULL"/>
    <s v="Completed"/>
    <x v="19"/>
    <n v="1"/>
    <s v="load"/>
    <n v="0.56999999999999995"/>
    <n v="0"/>
    <n v="0.56999999999999995"/>
    <n v="0"/>
    <n v="0"/>
    <n v="0.56999999999999995"/>
    <m/>
    <m/>
    <n v="0"/>
    <n v="0"/>
    <n v="0"/>
    <n v="0"/>
    <n v="0"/>
    <m/>
    <m/>
    <m/>
    <m/>
    <m/>
    <m/>
    <m/>
    <m/>
    <m/>
    <m/>
    <m/>
    <m/>
    <m/>
  </r>
  <r>
    <s v="Load Pos"/>
    <s v="DEGTLoad Pos46118.2402777778"/>
    <m/>
    <s v="Stratification"/>
    <s v="MCPDEGTLoad PosStratification"/>
    <s v="MCPDEGTLoad Pos"/>
    <s v=""/>
    <s v="Completed"/>
    <s v=""/>
    <s v="MCPDEGTLoad PosStratificationStratification46118.240277777846118.2451388889"/>
    <s v="Y"/>
    <m/>
    <m/>
    <m/>
    <n v="2603"/>
    <s v="DEGT"/>
    <s v="MCP"/>
    <s v="START Stratification"/>
    <s v="END Stratification"/>
    <d v="2026-04-06T05:46:00"/>
    <d v="2026-04-06T05:53:00"/>
    <d v="2026-04-06T05:53:00"/>
    <s v="NULL"/>
    <s v="Completed"/>
    <x v="18"/>
    <n v="1"/>
    <s v="Stratification"/>
    <n v="0.12"/>
    <n v="0.12"/>
    <n v="0"/>
    <n v="0"/>
    <n v="0.12"/>
    <n v="0.12"/>
    <m/>
    <m/>
    <n v="0"/>
    <n v="0"/>
    <n v="0"/>
    <n v="0"/>
    <n v="0"/>
    <m/>
    <m/>
    <m/>
    <m/>
    <m/>
    <m/>
    <m/>
    <m/>
    <m/>
    <m/>
    <m/>
    <m/>
    <m/>
  </r>
  <r>
    <s v="Load Pos"/>
    <s v="BEGTLoad Pos46118.2444444444"/>
    <m/>
    <s v="Light Maintenance Load Portfolio"/>
    <s v="MCPBEGTLoad PosLight Maintenance Load Portfolio"/>
    <s v="MCPBEGTLoad Pos"/>
    <s v=""/>
    <s v="Completed"/>
    <s v=""/>
    <s v="MCPBEGTLoad PosLight Maintenance Load PortfolioLight Maintenance Load Portfolio46118.244444444446118.2472222222"/>
    <s v="Y"/>
    <m/>
    <m/>
    <m/>
    <n v="2603"/>
    <s v="BEGT"/>
    <s v="MCP"/>
    <s v="START Light Maintenance Load Portfolio"/>
    <s v="END Light Maintenance Load Portfolio"/>
    <d v="2026-04-06T05:52:00"/>
    <d v="2026-04-06T05:56:00"/>
    <d v="2026-04-06T05:56:00"/>
    <s v="NULL"/>
    <s v="Completed"/>
    <x v="19"/>
    <n v="1"/>
    <s v="Light Maintenance Load Portfolio"/>
    <n v="7.0000000000000007E-2"/>
    <n v="0"/>
    <n v="7.0000000000000007E-2"/>
    <n v="0"/>
    <n v="0"/>
    <n v="7.0000000000000007E-2"/>
    <m/>
    <m/>
    <n v="0"/>
    <n v="0"/>
    <n v="0"/>
    <n v="0"/>
    <n v="0"/>
    <m/>
    <m/>
    <m/>
    <m/>
    <m/>
    <m/>
    <m/>
    <m/>
    <m/>
    <m/>
    <m/>
    <m/>
    <m/>
  </r>
  <r>
    <s v="Load Pos"/>
    <s v="DEGTLoad Pos46118.2451388889"/>
    <m/>
    <s v="Light Maintenance Load Portfolio"/>
    <s v="MCPDEGTLoad PosLight Maintenance Load Portfolio"/>
    <s v="MCPDEGTLoad Pos"/>
    <s v=""/>
    <s v="Completed"/>
    <s v=""/>
    <s v="MCPDEGTLoad PosLight Maintenance Load PortfolioLight Maintenance Load Portfolio46118.245138888946118.2486111111"/>
    <s v="Y"/>
    <m/>
    <m/>
    <m/>
    <n v="2603"/>
    <s v="DEGT"/>
    <s v="MCP"/>
    <s v="START Light Maintenance Load Portfolio"/>
    <s v="END Light Maintenance Load Portfolio"/>
    <d v="2026-04-06T05:53:00"/>
    <d v="2026-04-06T05:58:00"/>
    <d v="2026-04-06T05:58:00"/>
    <s v="NULL"/>
    <s v="Completed"/>
    <x v="18"/>
    <n v="1"/>
    <s v="Light Maintenance Load Portfolio"/>
    <n v="0.08"/>
    <n v="0"/>
    <n v="0.08"/>
    <n v="0"/>
    <n v="0"/>
    <n v="0.08"/>
    <m/>
    <m/>
    <n v="0"/>
    <n v="0"/>
    <n v="0"/>
    <n v="0"/>
    <n v="0"/>
    <m/>
    <m/>
    <m/>
    <m/>
    <m/>
    <m/>
    <m/>
    <m/>
    <m/>
    <m/>
    <m/>
    <m/>
    <m/>
  </r>
  <r>
    <s v="Load Pos"/>
    <s v="BEGTLoad Pos46118.2472222222"/>
    <m/>
    <s v="Stratification"/>
    <s v="MCPBEGTLoad PosStratification"/>
    <s v="MCPBEGTLoad Pos"/>
    <s v=""/>
    <s v="Completed"/>
    <s v=""/>
    <s v="MCPBEGTLoad PosStratificationStratification46118.247222222246118.2520833333"/>
    <s v="Y"/>
    <m/>
    <m/>
    <m/>
    <n v="2603"/>
    <s v="BEGT"/>
    <s v="MCP"/>
    <s v="START Stratification"/>
    <s v="END Stratification"/>
    <d v="2026-04-06T05:56:00"/>
    <d v="2026-04-06T06:03:00"/>
    <d v="2026-04-06T06:03:00"/>
    <s v="NULL"/>
    <s v="Completed"/>
    <x v="19"/>
    <n v="1"/>
    <s v="Stratification"/>
    <n v="0.12"/>
    <n v="0"/>
    <n v="0.12"/>
    <n v="0"/>
    <n v="0"/>
    <n v="0.12"/>
    <m/>
    <m/>
    <n v="0"/>
    <n v="0"/>
    <n v="0"/>
    <n v="0"/>
    <n v="0"/>
    <m/>
    <m/>
    <m/>
    <m/>
    <m/>
    <m/>
    <m/>
    <m/>
    <m/>
    <m/>
    <m/>
    <m/>
    <m/>
  </r>
  <r>
    <s v="Load Pos"/>
    <s v="DEGTLoad Pos46118.2486111111"/>
    <m/>
    <s v="Position report OLAP exports"/>
    <s v="MCPDEGTLoad PosPosition report OLAP exports"/>
    <s v="MCPDEGTLoad Pos"/>
    <s v=""/>
    <s v="Completed"/>
    <s v=""/>
    <s v="MCPDEGTLoad PosPosition report OLAP exportsPosition report OLAP exports46118.248611111146118.2520833333"/>
    <s v="Y"/>
    <m/>
    <m/>
    <m/>
    <n v="2603"/>
    <s v="DEGT"/>
    <s v="MCP"/>
    <s v="START Position report OLAP exports"/>
    <s v="END Position report OLAP exports"/>
    <d v="2026-04-06T05:58:00"/>
    <d v="2026-04-06T06:03:00"/>
    <d v="2026-04-06T06:03:00"/>
    <s v="NULL"/>
    <s v="Completed"/>
    <x v="18"/>
    <n v="1"/>
    <s v="Position report OLAP exports"/>
    <n v="0.08"/>
    <n v="0.08"/>
    <n v="0"/>
    <n v="0"/>
    <n v="0.08"/>
    <n v="0.08"/>
    <m/>
    <m/>
    <n v="0"/>
    <n v="0"/>
    <n v="0"/>
    <n v="0"/>
    <n v="0"/>
    <m/>
    <m/>
    <m/>
    <m/>
    <m/>
    <m/>
    <m/>
    <m/>
    <m/>
    <m/>
    <m/>
    <m/>
    <m/>
  </r>
  <r>
    <s v="Load Pos"/>
    <s v="BEGTLoad Pos46118.2520833333"/>
    <m/>
    <s v="Position report OLAP exports"/>
    <s v="MCPBEGTLoad PosPosition report OLAP exports"/>
    <s v="MCPBEGTLoad Pos"/>
    <s v=""/>
    <s v="Completed"/>
    <s v=""/>
    <s v="MCPBEGTLoad PosPosition report OLAP exportsPosition report OLAP exports46118.252083333346118.2548611111"/>
    <s v="Y"/>
    <m/>
    <m/>
    <m/>
    <n v="2603"/>
    <s v="BEGT"/>
    <s v="MCP"/>
    <s v="START Position report OLAP exports"/>
    <s v="END Position report OLAP exports"/>
    <d v="2026-04-06T06:03:00"/>
    <d v="2026-04-06T06:07:00"/>
    <d v="2026-04-06T06:07:00"/>
    <s v="NULL"/>
    <s v="Completed"/>
    <x v="19"/>
    <n v="1"/>
    <s v="Position report OLAP exports"/>
    <n v="7.0000000000000007E-2"/>
    <n v="0"/>
    <n v="7.0000000000000007E-2"/>
    <n v="0"/>
    <n v="0"/>
    <n v="7.0000000000000007E-2"/>
    <m/>
    <m/>
    <n v="0"/>
    <n v="0"/>
    <n v="0"/>
    <n v="0"/>
    <n v="0"/>
    <m/>
    <m/>
    <m/>
    <m/>
    <m/>
    <m/>
    <m/>
    <m/>
    <m/>
    <m/>
    <m/>
    <m/>
    <m/>
  </r>
  <r>
    <s v="Load Pos"/>
    <s v="DEGTLoad Pos46118.2520833333"/>
    <m/>
    <s v="copy from"/>
    <s v="MCPDEGTLoad Poscopy from"/>
    <s v="MCPDEGTLoad Pos"/>
    <s v=""/>
    <s v="Completed"/>
    <s v=""/>
    <s v="MCPDEGTLoad Poscopy fromcopy from46118.252083333346118.25625"/>
    <s v="Y"/>
    <m/>
    <m/>
    <m/>
    <n v="2603"/>
    <s v="DEGT"/>
    <s v="MCP"/>
    <s v="START copy from"/>
    <s v="END copy from"/>
    <d v="2026-04-06T06:03:00"/>
    <d v="2026-04-06T06:09:00"/>
    <d v="2026-04-06T06:26:00"/>
    <s v="NULL"/>
    <s v="Completed"/>
    <x v="18"/>
    <n v="1"/>
    <s v="copy from"/>
    <n v="0.1"/>
    <n v="0.1"/>
    <n v="0"/>
    <n v="0.28000000000000003"/>
    <n v="0.38"/>
    <n v="0.38"/>
    <m/>
    <m/>
    <n v="0"/>
    <n v="0"/>
    <n v="0"/>
    <n v="0"/>
    <n v="0"/>
    <m/>
    <m/>
    <m/>
    <m/>
    <m/>
    <m/>
    <m/>
    <m/>
    <m/>
    <m/>
    <m/>
    <m/>
    <m/>
  </r>
  <r>
    <s v="Load Pos"/>
    <s v="BEGTLoad Pos46118.2548611111"/>
    <m/>
    <s v="copy from"/>
    <s v="MCPBEGTLoad Poscopy from"/>
    <s v="MCPBEGTLoad Pos"/>
    <s v=""/>
    <s v="Completed"/>
    <s v=""/>
    <s v="MCPBEGTLoad Poscopy fromcopy from46118.254861111146118.2576388889"/>
    <s v="Y"/>
    <m/>
    <m/>
    <m/>
    <n v="2603"/>
    <s v="BEGT"/>
    <s v="MCP"/>
    <s v="START copy from"/>
    <s v="END copy from"/>
    <d v="2026-04-06T06:07:00"/>
    <d v="2026-04-06T06:11:00"/>
    <d v="2026-04-06T06:11:00"/>
    <s v="NULL"/>
    <s v="Completed"/>
    <x v="19"/>
    <n v="1"/>
    <s v="copy from"/>
    <n v="7.0000000000000007E-2"/>
    <n v="0"/>
    <n v="7.0000000000000007E-2"/>
    <n v="0"/>
    <n v="0"/>
    <n v="7.0000000000000007E-2"/>
    <m/>
    <m/>
    <n v="0"/>
    <n v="0"/>
    <n v="0"/>
    <n v="0"/>
    <n v="0"/>
    <m/>
    <m/>
    <m/>
    <m/>
    <m/>
    <m/>
    <m/>
    <m/>
    <m/>
    <m/>
    <m/>
    <m/>
    <m/>
  </r>
  <r>
    <s v="Load to ARA"/>
    <s v="BEGTLoad to ARA46118.2576388889"/>
    <m/>
    <s v="export to ara"/>
    <s v="MCPBEGTLoad to ARAexport to ara"/>
    <s v="MCPBEGTLoad to ARA"/>
    <s v=""/>
    <s v="Completed"/>
    <s v=""/>
    <s v="MCPBEGTLoad to ARAexport to araexport to ara46118.257638888946118.2576388889"/>
    <s v="N"/>
    <m/>
    <m/>
    <m/>
    <n v="2603"/>
    <s v="BEGT"/>
    <s v="MCP"/>
    <s v="START export to ara"/>
    <s v="END export to ara"/>
    <d v="2026-04-06T06:11:00"/>
    <d v="2026-04-06T06:11:00"/>
    <d v="2026-04-06T06:24:00"/>
    <s v="NULL"/>
    <s v="Completed"/>
    <x v="20"/>
    <n v="1"/>
    <s v="export to ara"/>
    <n v="0"/>
    <n v="0"/>
    <n v="0"/>
    <n v="0"/>
    <n v="0"/>
    <n v="0"/>
    <m/>
    <m/>
    <n v="0"/>
    <n v="0"/>
    <n v="0"/>
    <n v="0"/>
    <n v="0"/>
    <m/>
    <m/>
    <m/>
    <m/>
    <m/>
    <m/>
    <m/>
    <m/>
    <m/>
    <m/>
    <m/>
    <m/>
    <m/>
  </r>
  <r>
    <s v="Valuation (NPV)"/>
    <s v="BEGTValuation (NPV)46118.2666666667"/>
    <m/>
    <s v="portfolio valuation run"/>
    <s v="MCPBEGTValuation (NPV)portfolio valuation run"/>
    <s v="MCPBEGTValuation (NPV)"/>
    <s v=""/>
    <s v="Completed"/>
    <s v=""/>
    <s v="MCPBEGTValuation (NPV)portfolio valuation runportfolio valuation run46118.266666666746118.2763888889"/>
    <s v="Y"/>
    <m/>
    <m/>
    <m/>
    <n v="2603"/>
    <s v="BEGT"/>
    <s v="MCP"/>
    <s v="START portfolio valuation run"/>
    <s v="END portfolio valuation run"/>
    <d v="2026-04-06T06:24:00"/>
    <d v="2026-04-06T06:38:00"/>
    <d v="2026-04-06T06:38:00"/>
    <s v="NULL"/>
    <s v="Completed"/>
    <x v="21"/>
    <n v="1"/>
    <s v="portfolio valuation run"/>
    <n v="0.23"/>
    <n v="0"/>
    <n v="0.23"/>
    <n v="0"/>
    <n v="0"/>
    <n v="0.23"/>
    <m/>
    <m/>
    <n v="0"/>
    <n v="0"/>
    <n v="0"/>
    <n v="0"/>
    <n v="0"/>
    <m/>
    <m/>
    <m/>
    <m/>
    <m/>
    <m/>
    <m/>
    <m/>
    <m/>
    <m/>
    <m/>
    <m/>
    <m/>
  </r>
  <r>
    <s v="Valuation (NPV)"/>
    <s v="DEGTValuation (NPV)46118.2680555556"/>
    <m/>
    <s v="portfolio valuation run"/>
    <s v="MCPDEGTValuation (NPV)portfolio valuation run"/>
    <s v="MCPDEGTValuation (NPV)"/>
    <s v=""/>
    <s v="Completed"/>
    <s v=""/>
    <s v="MCPDEGTValuation (NPV)portfolio valuation runportfolio valuation run46118.268055555646118.2798611111"/>
    <s v="Y"/>
    <m/>
    <m/>
    <m/>
    <n v="2603"/>
    <s v="DEGT"/>
    <s v="MCP"/>
    <s v="START portfolio valuation run"/>
    <s v="END portfolio valuation run"/>
    <d v="2026-04-06T06:26:00"/>
    <d v="2026-04-06T06:43:00"/>
    <d v="2026-04-06T06:43:00"/>
    <s v="NULL"/>
    <s v="Completed"/>
    <x v="22"/>
    <n v="1"/>
    <s v="portfolio valuation run"/>
    <n v="0.28000000000000003"/>
    <n v="0.28000000000000003"/>
    <n v="0"/>
    <n v="0"/>
    <n v="0.28000000000000003"/>
    <n v="0.28000000000000003"/>
    <m/>
    <m/>
    <n v="0"/>
    <n v="0"/>
    <n v="0"/>
    <n v="0"/>
    <n v="0"/>
    <m/>
    <m/>
    <m/>
    <m/>
    <m/>
    <m/>
    <m/>
    <m/>
    <m/>
    <m/>
    <m/>
    <m/>
    <m/>
  </r>
  <r>
    <s v="Valuation (NPV)"/>
    <s v="BEGTValuation (NPV)46118.2763888889"/>
    <m/>
    <s v="export to ara valuation"/>
    <s v="MCPBEGTValuation (NPV)export to ara valuation"/>
    <s v="MCPBEGTValuation (NPV)"/>
    <s v=""/>
    <s v="Completed"/>
    <s v=""/>
    <s v="MCPBEGTValuation (NPV)export to ara valuationexport to ara valuation46118.276388888946118.2763888889"/>
    <s v="Y"/>
    <m/>
    <m/>
    <m/>
    <n v="2603"/>
    <s v="BEGT"/>
    <s v="MCP"/>
    <s v="START export to ara valuation"/>
    <s v="END export to ara valuation"/>
    <d v="2026-04-06T06:38:00"/>
    <d v="2026-04-06T06:38:00"/>
    <d v="2026-04-06T06:38:00"/>
    <s v="NULL"/>
    <s v="Completed"/>
    <x v="21"/>
    <n v="1"/>
    <s v="export to ara valuation"/>
    <n v="0"/>
    <n v="0"/>
    <n v="0"/>
    <n v="0"/>
    <n v="0"/>
    <n v="0"/>
    <m/>
    <m/>
    <n v="0"/>
    <n v="0"/>
    <n v="0"/>
    <n v="0"/>
    <n v="0"/>
    <m/>
    <m/>
    <m/>
    <m/>
    <m/>
    <m/>
    <m/>
    <m/>
    <m/>
    <m/>
    <m/>
    <m/>
    <m/>
  </r>
  <r>
    <s v="Valuation (NPV)"/>
    <s v="BEGTValuation (NPV)46118.2763888889"/>
    <m/>
    <s v="light maintenance valuation"/>
    <s v="MCPBEGTValuation (NPV)light maintenance valuation"/>
    <s v="MCPBEGTValuation (NPV)"/>
    <s v=""/>
    <s v="Completed"/>
    <s v=""/>
    <s v="MCPBEGTValuation (NPV)light maintenance valuationlight maintenance valuation46118.276388888946118.2805555556"/>
    <s v="Y"/>
    <m/>
    <m/>
    <m/>
    <n v="2603"/>
    <s v="BEGT"/>
    <s v="MCP"/>
    <s v="START light maintenance valuation"/>
    <s v="END light maintenance valuation"/>
    <d v="2026-04-06T06:38:00"/>
    <d v="2026-04-06T06:44:00"/>
    <d v="2026-04-06T06:44:00"/>
    <s v="NULL"/>
    <s v="Completed"/>
    <x v="21"/>
    <n v="1"/>
    <s v="light maintenance valuation"/>
    <n v="0.1"/>
    <n v="0"/>
    <n v="0.1"/>
    <n v="0"/>
    <n v="0"/>
    <n v="0.1"/>
    <m/>
    <m/>
    <n v="0"/>
    <n v="0"/>
    <n v="0"/>
    <n v="0"/>
    <n v="0"/>
    <m/>
    <m/>
    <m/>
    <m/>
    <m/>
    <m/>
    <m/>
    <m/>
    <m/>
    <m/>
    <m/>
    <m/>
    <m/>
  </r>
  <r>
    <s v="Valuation (NPV)"/>
    <s v="DEGTValuation (NPV)46118.2798611111"/>
    <m/>
    <s v="export to ara valuation"/>
    <s v="MCPDEGTValuation (NPV)export to ara valuation"/>
    <s v="MCPDEGTValuation (NPV)"/>
    <s v=""/>
    <s v="Completed"/>
    <s v=""/>
    <s v="MCPDEGTValuation (NPV)export to ara valuationexport to ara valuation46118.279861111146118.2805555556"/>
    <s v="Y"/>
    <m/>
    <m/>
    <m/>
    <n v="2603"/>
    <s v="DEGT"/>
    <s v="MCP"/>
    <s v="START export to ara valuation"/>
    <s v="END export to ara valuation"/>
    <d v="2026-04-06T06:43:00"/>
    <d v="2026-04-06T06:44:00"/>
    <d v="2026-04-06T06:44:00"/>
    <s v="NULL"/>
    <s v="Completed"/>
    <x v="22"/>
    <n v="1"/>
    <s v="export to ara valuation"/>
    <n v="0.02"/>
    <n v="0"/>
    <n v="0.02"/>
    <n v="0"/>
    <n v="0"/>
    <n v="0.02"/>
    <m/>
    <m/>
    <n v="0"/>
    <n v="0"/>
    <n v="0"/>
    <n v="0"/>
    <n v="0"/>
    <m/>
    <m/>
    <m/>
    <m/>
    <m/>
    <m/>
    <m/>
    <m/>
    <m/>
    <m/>
    <m/>
    <m/>
    <m/>
  </r>
  <r>
    <s v="Valuation (NPV)"/>
    <s v="DEGTValuation (NPV)46118.2805555556"/>
    <m/>
    <s v="Light Maintenance valuation"/>
    <s v="MCPDEGTValuation (NPV)Light Maintenance valuation"/>
    <s v="MCPDEGTValuation (NPV)"/>
    <s v=""/>
    <s v="Completed"/>
    <s v=""/>
    <s v="MCPDEGTValuation (NPV)Light Maintenance valuationLight Maintenance valuation46118.280555555646118.2840277778"/>
    <s v="Y"/>
    <m/>
    <m/>
    <m/>
    <n v="2603"/>
    <s v="DEGT"/>
    <s v="MCP"/>
    <s v="START Light Maintenance valuation"/>
    <s v="END Light Maintenance valuation"/>
    <d v="2026-04-06T06:44:00"/>
    <d v="2026-04-06T06:49:00"/>
    <d v="2026-04-07T06:36:00"/>
    <s v="NULL"/>
    <s v="Completed"/>
    <x v="22"/>
    <n v="1"/>
    <s v="Light Maintenance valuation"/>
    <n v="0.08"/>
    <n v="0"/>
    <n v="0.08"/>
    <n v="0"/>
    <n v="0"/>
    <n v="0.08"/>
    <m/>
    <m/>
    <n v="0"/>
    <n v="0"/>
    <n v="0"/>
    <n v="0"/>
    <n v="0"/>
    <m/>
    <m/>
    <m/>
    <m/>
    <m/>
    <m/>
    <m/>
    <m/>
    <m/>
    <m/>
    <m/>
    <m/>
    <m/>
  </r>
  <r>
    <s v="Valuation (NPV)"/>
    <s v="BEGTValuation (NPV)46118.2805555556"/>
    <m/>
    <s v="valuation report exports"/>
    <s v="MCPBEGTValuation (NPV)valuation report exports"/>
    <s v="MCPBEGTValuation (NPV)"/>
    <s v=""/>
    <s v="Completed"/>
    <s v=""/>
    <s v="MCPBEGTValuation (NPV)valuation report exportsvaluation report exports46118.280555555646118.3076388889"/>
    <s v="Y"/>
    <m/>
    <m/>
    <m/>
    <n v="2603"/>
    <s v="BEGT"/>
    <s v="MCP"/>
    <s v="START valuation report exports"/>
    <s v="END valuation report exports"/>
    <d v="2026-04-06T06:44:00"/>
    <d v="2026-04-06T07:23:00"/>
    <d v="2026-04-06T07:23:00"/>
    <s v="NULL"/>
    <s v="Completed"/>
    <x v="21"/>
    <n v="1"/>
    <s v="valuation report exports"/>
    <n v="0.65"/>
    <n v="0"/>
    <n v="0.65"/>
    <n v="0"/>
    <n v="0"/>
    <n v="0.65"/>
    <m/>
    <m/>
    <n v="0"/>
    <n v="0"/>
    <n v="0"/>
    <n v="0"/>
    <n v="0"/>
    <m/>
    <m/>
    <m/>
    <m/>
    <m/>
    <m/>
    <m/>
    <m/>
    <m/>
    <m/>
    <m/>
    <m/>
    <m/>
  </r>
  <r>
    <s v="Valuation (NPV)"/>
    <s v="BEGTValuation (NPV)46118.3076388889"/>
    <m/>
    <s v="AIC portfolio valuation run"/>
    <s v="MCPBEGTValuation (NPV)AIC portfolio valuation run"/>
    <s v="MCPBEGTValuation (NPV)"/>
    <s v=""/>
    <s v="Completed"/>
    <s v=""/>
    <s v="MCPBEGTValuation (NPV)AIC portfolio valuation runAIC portfolio valuation run46118.307638888946118.5347222222"/>
    <s v="Y"/>
    <m/>
    <m/>
    <m/>
    <n v="2603"/>
    <s v="BEGT"/>
    <s v="MCP"/>
    <s v="START AIC portfolio valuation run"/>
    <s v="END AIC portfolio valuation run"/>
    <d v="2026-04-06T07:23:00"/>
    <d v="2026-04-06T12:50:00"/>
    <d v="2026-04-07T06:31:00"/>
    <s v="NULL"/>
    <s v="Completed"/>
    <x v="21"/>
    <n v="1"/>
    <s v="AIC portfolio valuation run"/>
    <n v="5.45"/>
    <n v="0"/>
    <n v="5.45"/>
    <n v="0"/>
    <n v="0"/>
    <n v="5.45"/>
    <m/>
    <m/>
    <n v="0"/>
    <n v="0"/>
    <n v="0"/>
    <n v="0"/>
    <n v="0"/>
    <m/>
    <m/>
    <m/>
    <m/>
    <m/>
    <m/>
    <m/>
    <m/>
    <m/>
    <m/>
    <m/>
    <m/>
    <m/>
  </r>
  <r>
    <s v="ICG"/>
    <s v="NLBTRICG46118.3506944444"/>
    <m/>
    <s v="P-0 M-0 NPV ICG"/>
    <s v="ICGNLBTRICGP-0 M-0 NPV ICG"/>
    <s v="ICGNLBTRICG"/>
    <s v=""/>
    <s v="Completed"/>
    <s v=""/>
    <s v="ICGNLBTRICGP-0 M-0 NPV ICGP-0 M-0 NPV ICG46118.350694444446118.3597222222"/>
    <s v="N"/>
    <m/>
    <m/>
    <m/>
    <n v="2603"/>
    <s v="NLBTR"/>
    <s v="ICG"/>
    <s v="START P-0 M-0 NPV ICG"/>
    <s v="END P-0 M-0 NPV ICG"/>
    <d v="2026-04-06T08:25:00"/>
    <d v="2026-04-06T08:38:00"/>
    <d v="2026-04-06T08:38:00"/>
    <s v="NULL"/>
    <s v="Completed"/>
    <x v="17"/>
    <n v="1"/>
    <s v="P-0 M-0 NPV ICG"/>
    <n v="0.22"/>
    <n v="0"/>
    <n v="0.22"/>
    <n v="0"/>
    <n v="0"/>
    <n v="0.22"/>
    <m/>
    <m/>
    <n v="0"/>
    <n v="0"/>
    <n v="0"/>
    <n v="0"/>
    <n v="0"/>
    <m/>
    <m/>
    <m/>
    <m/>
    <m/>
    <m/>
    <m/>
    <m/>
    <m/>
    <m/>
    <m/>
    <m/>
    <m/>
  </r>
  <r>
    <s v="ICG"/>
    <s v="NLBTRICG46118.3597222222"/>
    <m/>
    <s v="P-0 M-0 IRM planning ICG"/>
    <s v="ICGNLBTRICGP-0 M-0 IRM planning ICG"/>
    <s v="ICGNLBTRICG"/>
    <s v=""/>
    <s v="Completed"/>
    <s v=""/>
    <s v="ICGNLBTRICGP-0 M-0 IRM planning ICGP-0 M-0 IRM planning ICG46118.359722222246118.6097222222"/>
    <s v="N"/>
    <m/>
    <m/>
    <m/>
    <n v="2603"/>
    <s v="NLBTR"/>
    <s v="ICG"/>
    <s v="START P-0 M-0 IRM planning ICG"/>
    <s v="END P-0 M-0 IRM planning ICG"/>
    <d v="2026-04-06T08:38:00"/>
    <d v="2026-04-06T14:38:00"/>
    <d v="2026-04-06T14:38:00"/>
    <s v="NULL"/>
    <s v="Completed"/>
    <x v="17"/>
    <n v="1"/>
    <s v="P-0 M-0 IRM planning ICG"/>
    <n v="6"/>
    <n v="0"/>
    <n v="6"/>
    <n v="0"/>
    <n v="0"/>
    <n v="6"/>
    <m/>
    <m/>
    <n v="0"/>
    <n v="0"/>
    <n v="0"/>
    <n v="0"/>
    <n v="0"/>
    <m/>
    <m/>
    <m/>
    <m/>
    <m/>
    <m/>
    <m/>
    <m/>
    <m/>
    <m/>
    <m/>
    <m/>
    <m/>
  </r>
  <r>
    <s v="ICG"/>
    <s v="NLBTRICG46118.6097222222"/>
    <m/>
    <s v="Maintenance Full ICG"/>
    <s v="ICGNLBTRICGMaintenance Full ICG"/>
    <s v="ICGNLBTRICG"/>
    <s v=""/>
    <s v="Completed"/>
    <s v=""/>
    <s v="ICGNLBTRICGMaintenance Full ICGMaintenance Full ICG46118.609722222246118.80625"/>
    <s v="N"/>
    <m/>
    <m/>
    <m/>
    <n v="2603"/>
    <s v="NLBTR"/>
    <s v="ICG"/>
    <s v="START Maintenance Full ICG"/>
    <s v="NULL"/>
    <d v="2026-04-06T14:38:00"/>
    <d v="2026-04-06T19:21:00"/>
    <d v="2026-04-06T15:44:00"/>
    <s v="NULL"/>
    <s v="Completed"/>
    <x v="17"/>
    <n v="1"/>
    <s v="Maintenance Full ICG"/>
    <n v="4.72"/>
    <n v="0"/>
    <n v="4.72"/>
    <n v="0"/>
    <n v="0"/>
    <n v="4.72"/>
    <m/>
    <m/>
    <n v="0"/>
    <n v="0"/>
    <n v="0"/>
    <n v="0"/>
    <n v="0"/>
    <m/>
    <m/>
    <m/>
    <m/>
    <m/>
    <m/>
    <m/>
    <m/>
    <m/>
    <m/>
    <m/>
    <m/>
    <m/>
  </r>
  <r>
    <s v="ICG"/>
    <s v="NLBTRICG46117.6736111111"/>
    <m/>
    <s v="Full Maintenance ICG"/>
    <s v="ICGNLBTRICGFull Maintenance ICG"/>
    <s v="ICGNLBTRICG"/>
    <s v=""/>
    <s v="Completed"/>
    <s v=""/>
    <s v="ICGNLBTRICGFull Maintenance ICGFull Maintenance ICG46117.673611111146118.6555555556"/>
    <s v="N"/>
    <m/>
    <m/>
    <m/>
    <n v="2603"/>
    <s v="NLBTR"/>
    <s v="ICG"/>
    <s v="START Full Maintenance ICG"/>
    <s v="END Full Maintenance ICG"/>
    <d v="2026-04-05T16:10:00"/>
    <d v="2026-04-06T15:44:00"/>
    <d v="2026-04-05T16:12:00"/>
    <s v="NULL"/>
    <s v="Completed"/>
    <x v="17"/>
    <n v="1"/>
    <s v="Full Maintenance ICG"/>
    <n v="23.57"/>
    <n v="0"/>
    <n v="23.57"/>
    <n v="0"/>
    <n v="0"/>
    <n v="23.57"/>
    <m/>
    <m/>
    <n v="0"/>
    <n v="0"/>
    <n v="0"/>
    <n v="0"/>
    <n v="0"/>
    <m/>
    <m/>
    <m/>
    <m/>
    <m/>
    <m/>
    <m/>
    <m/>
    <m/>
    <m/>
    <m/>
    <m/>
    <m/>
  </r>
  <r>
    <s v="ICG"/>
    <s v="NLBTRICG46118.6555555556"/>
    <m/>
    <s v="Export of DFA_BASE_IMP_FWD IRM report ICG"/>
    <s v="ICGNLBTRICGExport of DFA_BASE_IMP_FWD IRM report ICG"/>
    <s v="ICGNLBTRICG"/>
    <s v=""/>
    <s v="Completed"/>
    <s v=""/>
    <s v="ICGNLBTRICGExport of DFA_BASE_IMP_FWD IRM report ICGExport of DFA_BASE_IMP_FWD IRM report ICG46118.655555555646118.7277777778"/>
    <s v="N"/>
    <m/>
    <m/>
    <m/>
    <n v="2603"/>
    <s v="NLBTR"/>
    <s v="ICG"/>
    <s v="START Export of DFA_BASE_IMP_FWD IRM report ICG"/>
    <s v="END Export of DFA_BASE_IMP_FWD IRM report ICG"/>
    <d v="2026-04-06T15:44:00"/>
    <d v="2026-04-06T17:28:00"/>
    <d v="2026-04-06T17:28:00"/>
    <s v="NULL"/>
    <s v="Completed"/>
    <x v="17"/>
    <n v="1"/>
    <s v="Export of DFA_BASE_IMP_FWD IRM report ICG"/>
    <n v="1.73"/>
    <n v="0"/>
    <n v="1.73"/>
    <n v="0"/>
    <n v="0"/>
    <n v="1.73"/>
    <m/>
    <m/>
    <n v="0"/>
    <n v="0"/>
    <n v="0"/>
    <n v="0"/>
    <n v="0"/>
    <m/>
    <m/>
    <m/>
    <m/>
    <m/>
    <m/>
    <m/>
    <m/>
    <m/>
    <m/>
    <m/>
    <m/>
    <m/>
  </r>
  <r>
    <s v="ICG"/>
    <s v="NLBTRICG46118.7277777778"/>
    <m/>
    <s v="Export of DFA_NONE_IMP_FWD IRM report ICG"/>
    <s v="ICGNLBTRICGExport of DFA_NONE_IMP_FWD IRM report ICG"/>
    <s v="ICGNLBTRICG"/>
    <s v=""/>
    <s v="Completed"/>
    <s v=""/>
    <s v="ICGNLBTRICGExport of DFA_NONE_IMP_FWD IRM report ICGExport of DFA_NONE_IMP_FWD IRM report ICG46118.727777777846118.8034722222"/>
    <s v="N"/>
    <m/>
    <m/>
    <m/>
    <n v="2603"/>
    <s v="NLBTR"/>
    <s v="ICG"/>
    <s v="START Export of DFA_NONE_IMP_FWD IRM report ICG"/>
    <s v="END Export of DFA_NONE_IMP_FWD IRM report ICG"/>
    <d v="2026-04-06T17:28:00"/>
    <d v="2026-04-06T19:17:00"/>
    <d v="2026-04-06T19:17:00"/>
    <s v="NULL"/>
    <s v="Completed"/>
    <x v="17"/>
    <n v="1"/>
    <s v="Export of DFA_NONE_IMP_FWD IRM report ICG"/>
    <n v="1.82"/>
    <n v="0"/>
    <n v="1.82"/>
    <n v="0"/>
    <n v="0"/>
    <n v="1.82"/>
    <m/>
    <m/>
    <n v="0"/>
    <n v="0"/>
    <n v="0"/>
    <n v="0"/>
    <n v="0"/>
    <m/>
    <m/>
    <m/>
    <m/>
    <m/>
    <m/>
    <m/>
    <m/>
    <m/>
    <m/>
    <m/>
    <m/>
    <m/>
  </r>
  <r>
    <s v="ICG"/>
    <s v="NLBTRICG46118.8034722222"/>
    <m/>
    <s v="Export of Market Forecast report ICG"/>
    <s v="ICGNLBTRICGExport of Market Forecast report ICG"/>
    <s v="ICGNLBTRICG"/>
    <s v=""/>
    <s v="Completed"/>
    <s v=""/>
    <s v="ICGNLBTRICGExport of Market Forecast report ICGExport of Market Forecast report ICG46118.803472222246118.80625"/>
    <s v="N"/>
    <m/>
    <m/>
    <m/>
    <n v="2603"/>
    <s v="NLBTR"/>
    <s v="ICG"/>
    <s v="START Export of Market Forecast report ICG"/>
    <s v="END Export of Market Forecast report ICG"/>
    <d v="2026-04-06T19:17:00"/>
    <d v="2026-04-06T19:21:00"/>
    <s v="NULL"/>
    <s v="NULL"/>
    <s v="Completed"/>
    <x v="17"/>
    <n v="1"/>
    <s v="Export of Market Forecast report ICG"/>
    <n v="7.0000000000000007E-2"/>
    <n v="0"/>
    <n v="7.0000000000000007E-2"/>
    <n v="0"/>
    <n v="0"/>
    <n v="7.0000000000000007E-2"/>
    <m/>
    <m/>
    <n v="0"/>
    <n v="0"/>
    <n v="0"/>
    <n v="0"/>
    <n v="0"/>
    <m/>
    <m/>
    <m/>
    <m/>
    <m/>
    <m/>
    <m/>
    <m/>
    <m/>
    <m/>
    <m/>
    <m/>
    <m/>
  </r>
  <r>
    <s v="Load Pos"/>
    <s v="NLBTRLoad Pos46119.2604166667"/>
    <m/>
    <s v="load"/>
    <s v="MCPNLBTRLoad Posload"/>
    <s v="MCPNLBTRLoad Pos"/>
    <s v=""/>
    <s v="Completed"/>
    <s v=""/>
    <s v="MCPNLBTRLoad Posloadload46119.260416666746119.2888888889"/>
    <s v="Y"/>
    <m/>
    <m/>
    <m/>
    <n v="2603"/>
    <s v="NLBTR"/>
    <s v="MCP"/>
    <s v="START load"/>
    <s v="END load"/>
    <d v="2026-04-07T06:15:00"/>
    <d v="2026-04-07T06:56:00"/>
    <d v="2026-04-07T06:56:00"/>
    <s v="NULL"/>
    <s v="Completed"/>
    <x v="23"/>
    <n v="1"/>
    <s v="load"/>
    <n v="0.68"/>
    <n v="0"/>
    <n v="0.68"/>
    <n v="0"/>
    <n v="0"/>
    <n v="0.68"/>
    <m/>
    <m/>
    <n v="0"/>
    <n v="0"/>
    <n v="0"/>
    <n v="0"/>
    <n v="0"/>
    <m/>
    <m/>
    <m/>
    <m/>
    <m/>
    <m/>
    <m/>
    <m/>
    <m/>
    <m/>
    <m/>
    <m/>
    <m/>
  </r>
  <r>
    <s v="ITS"/>
    <s v="BEGTITS46119.2715277778"/>
    <m/>
    <s v="ITS planning run"/>
    <s v="MCPBEGTITSITS planning run"/>
    <s v="MCPBEGTITS"/>
    <s v=""/>
    <s v="Completed"/>
    <s v=""/>
    <s v="MCPBEGTITSITS planning runITS planning run46119.271527777846119.2875"/>
    <s v="Y"/>
    <m/>
    <m/>
    <m/>
    <n v="2603"/>
    <s v="BEGT"/>
    <s v="MCP"/>
    <s v="START ITS planning run"/>
    <s v="END ITS planning run"/>
    <d v="2026-04-07T06:31:00"/>
    <d v="2026-04-07T06:54:00"/>
    <d v="2026-04-07T06:54:00"/>
    <s v="NULL"/>
    <s v="Completed"/>
    <x v="24"/>
    <n v="1"/>
    <s v="ITS planning run"/>
    <n v="0.38"/>
    <n v="0"/>
    <n v="0.38"/>
    <n v="0"/>
    <n v="0"/>
    <n v="0.38"/>
    <m/>
    <m/>
    <n v="0"/>
    <n v="0"/>
    <n v="0"/>
    <n v="0"/>
    <n v="0"/>
    <m/>
    <m/>
    <m/>
    <m/>
    <m/>
    <m/>
    <m/>
    <m/>
    <m/>
    <m/>
    <m/>
    <m/>
    <m/>
  </r>
  <r>
    <s v="Valuation (NPV)"/>
    <s v="DEGTValuation (NPV)46119.275"/>
    <m/>
    <s v="valuation report exports"/>
    <s v="MCPDEGTValuation (NPV)valuation report exports"/>
    <s v="MCPDEGTValuation (NPV)"/>
    <s v=""/>
    <s v="Completed"/>
    <s v=""/>
    <s v="MCPDEGTValuation (NPV)valuation report exportsvaluation report exports46119.27546119.3180555556"/>
    <s v="Y"/>
    <m/>
    <m/>
    <m/>
    <n v="2603"/>
    <s v="DEGT"/>
    <s v="MCP"/>
    <s v="START valuation report exports"/>
    <s v="END valuation report exports"/>
    <d v="2026-04-07T06:36:00"/>
    <d v="2026-04-07T07:38:00"/>
    <d v="2026-04-07T10:53:00"/>
    <s v="NULL"/>
    <s v="Completed"/>
    <x v="25"/>
    <n v="1"/>
    <s v="valuation report exports"/>
    <n v="1.03"/>
    <n v="1.03"/>
    <n v="0"/>
    <n v="3.25"/>
    <n v="4.28"/>
    <n v="4.28"/>
    <m/>
    <m/>
    <n v="0"/>
    <n v="0"/>
    <n v="0"/>
    <n v="0"/>
    <n v="0"/>
    <m/>
    <m/>
    <m/>
    <m/>
    <m/>
    <m/>
    <m/>
    <m/>
    <m/>
    <m/>
    <m/>
    <m/>
    <m/>
  </r>
  <r>
    <s v="GAP"/>
    <s v="BEGTGAP46119.2875"/>
    <m/>
    <s v="gap planning"/>
    <s v="MCPBEGTGAPgap planning"/>
    <s v="MCPBEGTGAP"/>
    <s v=""/>
    <s v="Failed"/>
    <s v=""/>
    <s v="MCPBEGTGAPgap planninggap planning46119.287546119.3409722222"/>
    <s v="Y"/>
    <m/>
    <m/>
    <m/>
    <n v="2603"/>
    <s v="BEGT"/>
    <s v="MCP"/>
    <s v="START gap planning"/>
    <s v="NULL"/>
    <d v="2026-04-07T06:54:00"/>
    <d v="2026-04-07T08:11:00"/>
    <d v="2026-04-07T09:43:00"/>
    <s v="Exception Info: Workflow finished with errors. (line: 42)  "/>
    <s v="Failed"/>
    <x v="26"/>
    <n v="1"/>
    <s v="gap planning"/>
    <n v="1.28"/>
    <n v="1.28"/>
    <n v="0"/>
    <n v="1.53"/>
    <n v="2.81"/>
    <n v="2.81"/>
    <m/>
    <m/>
    <n v="0"/>
    <n v="0"/>
    <n v="0"/>
    <n v="0"/>
    <n v="0"/>
    <m/>
    <m/>
    <m/>
    <m/>
    <m/>
    <m/>
    <m/>
    <m/>
    <m/>
    <m/>
    <m/>
    <m/>
    <m/>
  </r>
  <r>
    <s v="Load Pos"/>
    <s v="NLBTRLoad Pos46119.2888888889"/>
    <m/>
    <s v="Stratification"/>
    <s v="MCPNLBTRLoad PosStratification"/>
    <s v="MCPNLBTRLoad Pos"/>
    <s v=""/>
    <s v="Completed"/>
    <s v=""/>
    <s v="MCPNLBTRLoad PosStratificationStratification46119.288888888946119.2944444444"/>
    <s v="Y"/>
    <m/>
    <m/>
    <m/>
    <n v="2603"/>
    <s v="NLBTR"/>
    <s v="MCP"/>
    <s v="START Stratification"/>
    <s v="END Stratification"/>
    <d v="2026-04-07T06:56:00"/>
    <d v="2026-04-07T07:04:00"/>
    <d v="2026-04-07T07:04:00"/>
    <s v="NULL"/>
    <s v="Completed"/>
    <x v="23"/>
    <n v="1"/>
    <s v="Stratification"/>
    <n v="0.13"/>
    <n v="0"/>
    <n v="0.13"/>
    <n v="0"/>
    <n v="0"/>
    <n v="0.13"/>
    <m/>
    <m/>
    <n v="0"/>
    <n v="0"/>
    <n v="0"/>
    <n v="0"/>
    <n v="0"/>
    <m/>
    <m/>
    <m/>
    <m/>
    <m/>
    <m/>
    <m/>
    <m/>
    <m/>
    <m/>
    <m/>
    <m/>
    <m/>
  </r>
  <r>
    <s v="Load Pos"/>
    <s v="NLBTRLoad Pos46119.2944444444"/>
    <m/>
    <s v="Light Maintenance Load Portfolio"/>
    <s v="MCPNLBTRLoad PosLight Maintenance Load Portfolio"/>
    <s v="MCPNLBTRLoad Pos"/>
    <s v=""/>
    <s v="Completed"/>
    <s v=""/>
    <s v="MCPNLBTRLoad PosLight Maintenance Load PortfolioLight Maintenance Load Portfolio46119.294444444446119.2979166667"/>
    <s v="Y"/>
    <m/>
    <m/>
    <m/>
    <n v="2603"/>
    <s v="NLBTR"/>
    <s v="MCP"/>
    <s v="START Light Maintenance Load Portfolio"/>
    <s v="END Light Maintenance Load Portfolio"/>
    <d v="2026-04-07T07:04:00"/>
    <d v="2026-04-07T07:09:00"/>
    <d v="2026-04-07T07:09:00"/>
    <s v="NULL"/>
    <s v="Completed"/>
    <x v="23"/>
    <n v="1"/>
    <s v="Light Maintenance Load Portfolio"/>
    <n v="0.08"/>
    <n v="0"/>
    <n v="0.08"/>
    <n v="0"/>
    <n v="0"/>
    <n v="0.08"/>
    <m/>
    <m/>
    <n v="0"/>
    <n v="0"/>
    <n v="0"/>
    <n v="0"/>
    <n v="0"/>
    <m/>
    <m/>
    <m/>
    <m/>
    <m/>
    <m/>
    <m/>
    <m/>
    <m/>
    <m/>
    <m/>
    <m/>
    <m/>
  </r>
  <r>
    <s v="Load Pos"/>
    <s v="NLBTRLoad Pos46119.2979166667"/>
    <m/>
    <s v="Position report OLAP exports"/>
    <s v="MCPNLBTRLoad PosPosition report OLAP exports"/>
    <s v="MCPNLBTRLoad Pos"/>
    <s v=""/>
    <s v="Completed"/>
    <s v=""/>
    <s v="MCPNLBTRLoad PosPosition report OLAP exportsPosition report OLAP exports46119.297916666746119.3104166667"/>
    <s v="Y"/>
    <m/>
    <m/>
    <m/>
    <n v="2603"/>
    <s v="NLBTR"/>
    <s v="MCP"/>
    <s v="START Position report OLAP exports"/>
    <s v="END Position report OLAP exports"/>
    <d v="2026-04-07T07:09:00"/>
    <d v="2026-04-07T07:27:00"/>
    <d v="2026-04-07T07:27:00"/>
    <s v="NULL"/>
    <s v="Completed"/>
    <x v="23"/>
    <n v="1"/>
    <s v="Position report OLAP exports"/>
    <n v="0.3"/>
    <n v="0"/>
    <n v="0.3"/>
    <n v="0"/>
    <n v="0"/>
    <n v="0.3"/>
    <m/>
    <m/>
    <n v="0"/>
    <n v="0"/>
    <n v="0"/>
    <n v="0"/>
    <n v="0"/>
    <m/>
    <m/>
    <m/>
    <m/>
    <m/>
    <m/>
    <m/>
    <m/>
    <m/>
    <m/>
    <m/>
    <m/>
    <m/>
  </r>
  <r>
    <s v="Load Pos"/>
    <s v="NLBTRLoad Pos46119.3104166667"/>
    <m/>
    <s v="export to ara Load Portfolio"/>
    <s v="MCPNLBTRLoad Posexport to ara Load Portfolio"/>
    <s v="MCPNLBTRLoad Pos"/>
    <s v=""/>
    <s v="Completed"/>
    <s v=""/>
    <s v="MCPNLBTRLoad Posexport to ara Load Portfolioexport to ara Load Portfolio46119.310416666746119.3111111111"/>
    <s v="Y"/>
    <m/>
    <m/>
    <m/>
    <n v="2603"/>
    <s v="NLBTR"/>
    <s v="MCP"/>
    <s v="START export to ara Load Portfolio"/>
    <s v="END export to ara Load Portfolio"/>
    <d v="2026-04-07T07:27:00"/>
    <d v="2026-04-07T07:28:00"/>
    <d v="2026-04-07T07:28:00"/>
    <s v="NULL"/>
    <s v="Completed"/>
    <x v="23"/>
    <n v="1"/>
    <s v="export to ara Load Portfolio"/>
    <n v="0.02"/>
    <n v="0"/>
    <n v="0.02"/>
    <n v="0"/>
    <n v="0"/>
    <n v="0.02"/>
    <m/>
    <m/>
    <n v="0"/>
    <n v="0"/>
    <n v="0"/>
    <n v="0"/>
    <n v="0"/>
    <m/>
    <m/>
    <m/>
    <m/>
    <m/>
    <m/>
    <m/>
    <m/>
    <m/>
    <m/>
    <m/>
    <m/>
    <m/>
  </r>
  <r>
    <s v="Load Pos"/>
    <s v="NLBTRLoad Pos46119.3111111111"/>
    <m/>
    <s v="copy from"/>
    <s v="MCPNLBTRLoad Poscopy from"/>
    <s v="MCPNLBTRLoad Pos"/>
    <s v=""/>
    <s v="Completed"/>
    <s v=""/>
    <s v="MCPNLBTRLoad Poscopy fromcopy from46119.311111111146119.3194444444"/>
    <s v="Y"/>
    <m/>
    <m/>
    <m/>
    <n v="2603"/>
    <s v="NLBTR"/>
    <s v="MCP"/>
    <s v="START copy from"/>
    <s v="END copy from"/>
    <d v="2026-04-07T07:28:00"/>
    <d v="2026-04-07T07:40:00"/>
    <d v="2026-04-07T09:00:00"/>
    <s v="NULL"/>
    <s v="Completed"/>
    <x v="23"/>
    <n v="1"/>
    <s v="copy from"/>
    <n v="0.2"/>
    <n v="0"/>
    <n v="0.2"/>
    <n v="0"/>
    <n v="0"/>
    <n v="0.2"/>
    <m/>
    <m/>
    <n v="0"/>
    <n v="0"/>
    <n v="0"/>
    <n v="0"/>
    <n v="0"/>
    <m/>
    <m/>
    <m/>
    <m/>
    <m/>
    <m/>
    <m/>
    <m/>
    <m/>
    <m/>
    <m/>
    <m/>
    <m/>
  </r>
  <r>
    <s v="Valuation (NPV)"/>
    <s v="NLBTRValuation (NPV)46119.375"/>
    <m/>
    <s v="portfolio valuation run"/>
    <s v="MCPNLBTRValuation (NPV)portfolio valuation run"/>
    <s v="MCPNLBTRValuation (NPV)"/>
    <s v=""/>
    <s v="Completed"/>
    <s v=""/>
    <s v="MCPNLBTRValuation (NPV)portfolio valuation runportfolio valuation run46119.37546119.3881944444"/>
    <s v="Y"/>
    <m/>
    <m/>
    <m/>
    <n v="2603"/>
    <s v="NLBTR"/>
    <s v="MCP"/>
    <s v="START portfolio valuation run"/>
    <s v="END portfolio valuation run"/>
    <d v="2026-04-07T09:00:00"/>
    <d v="2026-04-07T09:19:00"/>
    <d v="2026-04-07T09:19:00"/>
    <s v="NULL"/>
    <s v="Completed"/>
    <x v="27"/>
    <n v="1"/>
    <s v="portfolio valuation run"/>
    <n v="0.32"/>
    <n v="0"/>
    <n v="0.32"/>
    <n v="0"/>
    <n v="0"/>
    <n v="0.32"/>
    <m/>
    <m/>
    <n v="0"/>
    <n v="0"/>
    <n v="0"/>
    <n v="0"/>
    <n v="0"/>
    <m/>
    <m/>
    <m/>
    <m/>
    <m/>
    <m/>
    <m/>
    <m/>
    <m/>
    <m/>
    <m/>
    <m/>
    <m/>
  </r>
  <r>
    <s v="Valuation (NPV)"/>
    <s v="NLBTRValuation (NPV)46119.3881944444"/>
    <m/>
    <s v="export to ara"/>
    <s v="MCPNLBTRValuation (NPV)export to ara"/>
    <s v="MCPNLBTRValuation (NPV)"/>
    <s v=""/>
    <s v="Completed"/>
    <s v=""/>
    <s v="MCPNLBTRValuation (NPV)export to araexport to ara46119.388194444446119.3888888889"/>
    <s v="Y"/>
    <m/>
    <m/>
    <m/>
    <n v="2603"/>
    <s v="NLBTR"/>
    <s v="MCP"/>
    <s v="START export to ara"/>
    <s v="END export to ara"/>
    <d v="2026-04-07T09:19:00"/>
    <d v="2026-04-07T09:20:00"/>
    <d v="2026-04-07T09:20:00"/>
    <s v="NULL"/>
    <s v="Completed"/>
    <x v="27"/>
    <n v="1"/>
    <s v="export to ara"/>
    <n v="0.02"/>
    <n v="0"/>
    <n v="0.02"/>
    <n v="0"/>
    <n v="0"/>
    <n v="0.02"/>
    <m/>
    <m/>
    <n v="0"/>
    <n v="0"/>
    <n v="0"/>
    <n v="0"/>
    <n v="0"/>
    <m/>
    <m/>
    <m/>
    <m/>
    <m/>
    <m/>
    <m/>
    <m/>
    <m/>
    <m/>
    <m/>
    <m/>
    <m/>
  </r>
  <r>
    <s v="Valuation (NPV)"/>
    <s v="NLBTRValuation (NPV)46119.3888888889"/>
    <m/>
    <s v="Light Maintenance portfolio valuation"/>
    <s v="MCPNLBTRValuation (NPV)Light Maintenance portfolio valuation"/>
    <s v="MCPNLBTRValuation (NPV)"/>
    <s v=""/>
    <s v="Completed"/>
    <s v=""/>
    <s v="MCPNLBTRValuation (NPV)Light Maintenance portfolio valuationLight Maintenance portfolio valuation46119.388888888946119.3972222222"/>
    <s v="Y"/>
    <m/>
    <m/>
    <m/>
    <n v="2603"/>
    <s v="NLBTR"/>
    <s v="MCP"/>
    <s v="START Light Maintenance portfolio valuation"/>
    <s v="END Light Maintenance portfolio valuation"/>
    <d v="2026-04-07T09:20:00"/>
    <d v="2026-04-07T09:32:00"/>
    <d v="2026-04-07T09:32:00"/>
    <s v="NULL"/>
    <s v="Completed"/>
    <x v="27"/>
    <n v="1"/>
    <s v="Light Maintenance portfolio valuation"/>
    <n v="0.2"/>
    <n v="0"/>
    <n v="0.2"/>
    <n v="0"/>
    <n v="0"/>
    <n v="0.2"/>
    <m/>
    <m/>
    <n v="0"/>
    <n v="0"/>
    <n v="0"/>
    <n v="0"/>
    <n v="0"/>
    <m/>
    <m/>
    <m/>
    <m/>
    <m/>
    <m/>
    <m/>
    <m/>
    <m/>
    <m/>
    <m/>
    <m/>
    <m/>
  </r>
  <r>
    <s v="Valuation (NPV)"/>
    <s v="NLBTRValuation (NPV)46119.3972222222"/>
    <m/>
    <s v="valuation report OLAP exports"/>
    <s v="MCPNLBTRValuation (NPV)valuation report OLAP exports"/>
    <s v="MCPNLBTRValuation (NPV)"/>
    <s v=""/>
    <s v="Completed"/>
    <s v=""/>
    <s v="MCPNLBTRValuation (NPV)valuation report OLAP exportsvaluation report OLAP exports46119.397222222246119.4319444444"/>
    <s v="Y"/>
    <m/>
    <m/>
    <m/>
    <n v="2603"/>
    <s v="NLBTR"/>
    <s v="MCP"/>
    <s v="START valuation report OLAP exports"/>
    <s v="END valuation report OLAP exports"/>
    <d v="2026-04-07T09:32:00"/>
    <d v="2026-04-07T10:22:00"/>
    <d v="2026-04-07T10:22:00"/>
    <s v="NULL"/>
    <s v="Completed"/>
    <x v="27"/>
    <n v="1"/>
    <s v="valuation report OLAP exports"/>
    <n v="0.83"/>
    <n v="0"/>
    <n v="0.83"/>
    <n v="0"/>
    <n v="0"/>
    <n v="0.83"/>
    <m/>
    <m/>
    <n v="0"/>
    <n v="0"/>
    <n v="0"/>
    <n v="0"/>
    <n v="0"/>
    <m/>
    <m/>
    <m/>
    <m/>
    <m/>
    <m/>
    <m/>
    <m/>
    <m/>
    <m/>
    <m/>
    <m/>
    <m/>
  </r>
  <r>
    <s v="GAP"/>
    <s v="BEGTGAP46119.4048611111"/>
    <m/>
    <s v="gap planning"/>
    <s v="MCPBEGTGAPgap planning"/>
    <s v="MCPBEGTGAP"/>
    <s v=""/>
    <s v="Completed"/>
    <s v=""/>
    <s v="MCPBEGTGAPgap planninggap planning46119.404861111146119.4090277778"/>
    <s v="Y"/>
    <m/>
    <m/>
    <m/>
    <n v="2603"/>
    <s v="BEGT"/>
    <s v="MCP"/>
    <s v="START gap planning"/>
    <s v="END gap planning"/>
    <d v="2026-04-07T09:43:00"/>
    <d v="2026-04-07T09:49:00"/>
    <d v="2026-04-07T09:50:00"/>
    <s v="NULL"/>
    <s v="Completed"/>
    <x v="28"/>
    <n v="2"/>
    <s v="gap planning"/>
    <n v="0.1"/>
    <n v="0"/>
    <n v="0.1"/>
    <n v="0"/>
    <n v="0"/>
    <n v="0.1"/>
    <m/>
    <m/>
    <n v="0"/>
    <n v="0"/>
    <n v="0"/>
    <n v="0"/>
    <n v="0"/>
    <m/>
    <m/>
    <m/>
    <m/>
    <m/>
    <m/>
    <m/>
    <m/>
    <m/>
    <m/>
    <m/>
    <m/>
    <m/>
  </r>
  <r>
    <s v="EC"/>
    <s v="BEGTEC46119.4097222222"/>
    <m/>
    <s v="Light Maintenance ing-ec valuation"/>
    <s v="MCPBEGTECLight Maintenance ing-ec valuation"/>
    <s v="MCPBEGTEC"/>
    <s v=""/>
    <s v="Completed"/>
    <s v=""/>
    <s v="MCPBEGTECLight Maintenance ing-ec valuationLight Maintenance ing-ec valuation46119.409722222246119.4131944444"/>
    <s v="Y"/>
    <m/>
    <m/>
    <m/>
    <n v="2603"/>
    <s v="BEGT"/>
    <s v="MCP"/>
    <s v="START Light Maintenance ing-ec valuation"/>
    <s v="END Light Maintenance ing-ec valuation"/>
    <d v="2026-04-07T09:50:00"/>
    <d v="2026-04-07T09:55:00"/>
    <d v="2026-04-07T09:55:00"/>
    <s v="NULL"/>
    <s v="Completed"/>
    <x v="29"/>
    <n v="1"/>
    <s v="Light Maintenance ing-ec valuation"/>
    <n v="0.08"/>
    <n v="0"/>
    <n v="0.08"/>
    <n v="0"/>
    <n v="0"/>
    <n v="0.08"/>
    <m/>
    <m/>
    <n v="0"/>
    <n v="0"/>
    <n v="0"/>
    <n v="0"/>
    <n v="0"/>
    <m/>
    <m/>
    <m/>
    <m/>
    <m/>
    <m/>
    <m/>
    <m/>
    <m/>
    <m/>
    <m/>
    <m/>
    <m/>
  </r>
  <r>
    <s v="EC"/>
    <s v="BEGTEC46119.4131944444"/>
    <m/>
    <s v="ing-ec valuation"/>
    <s v="MCPBEGTECing-ec valuation"/>
    <s v="MCPBEGTEC"/>
    <s v=""/>
    <s v="Completed"/>
    <s v=""/>
    <s v="MCPBEGTECing-ec valuationing-ec valuation46119.413194444446119.4243055556"/>
    <s v="Y"/>
    <m/>
    <m/>
    <m/>
    <n v="2603"/>
    <s v="BEGT"/>
    <s v="MCP"/>
    <s v="START ing-ec valuation"/>
    <s v="END ing-ec valuation"/>
    <d v="2026-04-07T09:55:00"/>
    <d v="2026-04-07T10:11:00"/>
    <d v="2026-04-07T10:11:00"/>
    <s v="NULL"/>
    <s v="Completed"/>
    <x v="29"/>
    <n v="1"/>
    <s v="ing-ec valuation"/>
    <n v="0.27"/>
    <n v="0"/>
    <n v="0.27"/>
    <n v="0"/>
    <n v="0"/>
    <n v="0.27"/>
    <m/>
    <m/>
    <n v="0"/>
    <n v="0"/>
    <n v="0"/>
    <n v="0"/>
    <n v="0"/>
    <m/>
    <m/>
    <m/>
    <m/>
    <m/>
    <m/>
    <m/>
    <m/>
    <m/>
    <m/>
    <m/>
    <m/>
    <m/>
  </r>
  <r>
    <s v="EC"/>
    <s v="BEGTEC46119.4243055556"/>
    <m/>
    <s v="ing-ec valuation OLAP exports"/>
    <s v="MCPBEGTECing-ec valuation OLAP exports"/>
    <s v="MCPBEGTEC"/>
    <s v=""/>
    <s v="Completed"/>
    <s v=""/>
    <s v="MCPBEGTECing-ec valuation OLAP exportsing-ec valuation OLAP exports46119.424305555646119.4875"/>
    <s v="Y"/>
    <m/>
    <m/>
    <m/>
    <n v="2603"/>
    <s v="BEGT"/>
    <s v="MCP"/>
    <s v="START ing-ec valuation OLAP exports"/>
    <s v="END ing-ec valuation OLAP exports"/>
    <d v="2026-04-07T10:11:00"/>
    <d v="2026-04-07T11:42:00"/>
    <d v="2026-04-07T11:42:00"/>
    <s v="NULL"/>
    <s v="Completed"/>
    <x v="29"/>
    <n v="1"/>
    <s v="ing-ec valuation OLAP exports"/>
    <n v="1.52"/>
    <n v="0"/>
    <n v="1.52"/>
    <n v="0"/>
    <n v="0"/>
    <n v="1.52"/>
    <m/>
    <m/>
    <n v="0"/>
    <n v="0"/>
    <n v="0"/>
    <n v="0"/>
    <n v="0"/>
    <m/>
    <m/>
    <m/>
    <m/>
    <m/>
    <m/>
    <m/>
    <m/>
    <m/>
    <m/>
    <m/>
    <m/>
    <m/>
  </r>
  <r>
    <s v="Valuation (NPV)"/>
    <s v="NLBTRValuation (NPV)46119.4319444444"/>
    <m/>
    <s v="valuation report QRM Reporter exports"/>
    <s v="MCPNLBTRValuation (NPV)valuation report QRM Reporter exports"/>
    <s v="MCPNLBTRValuation (NPV)"/>
    <s v=""/>
    <s v="Completed"/>
    <s v=""/>
    <s v="MCPNLBTRValuation (NPV)valuation report QRM Reporter exportsvaluation report QRM Reporter exports46119.431944444446119.4340277778"/>
    <s v="Y"/>
    <m/>
    <m/>
    <m/>
    <n v="2603"/>
    <s v="NLBTR"/>
    <s v="MCP"/>
    <s v="START valuation report QRM Reporter exports"/>
    <s v="end valuation report QRM Reporter exports"/>
    <d v="2026-04-07T10:22:00"/>
    <d v="2026-04-07T10:25:00"/>
    <d v="2026-04-07T10:25:00"/>
    <s v="NULL"/>
    <s v="Completed"/>
    <x v="27"/>
    <n v="1"/>
    <s v="valuation report QRM Reporter exports"/>
    <n v="0.05"/>
    <n v="0"/>
    <n v="0.05"/>
    <n v="0"/>
    <n v="0"/>
    <n v="0.05"/>
    <m/>
    <m/>
    <n v="0"/>
    <n v="0"/>
    <n v="0"/>
    <n v="0"/>
    <n v="0"/>
    <m/>
    <m/>
    <m/>
    <m/>
    <m/>
    <m/>
    <m/>
    <m/>
    <m/>
    <m/>
    <m/>
    <m/>
    <m/>
  </r>
  <r>
    <s v="Valuation (NPV)"/>
    <s v="NLBTRValuation (NPV)46119.4340277778"/>
    <m/>
    <s v="AIC portfolio valuation run"/>
    <s v="MCPNLBTRValuation (NPV)AIC portfolio valuation run"/>
    <s v="MCPNLBTRValuation (NPV)"/>
    <s v=""/>
    <s v="Completed"/>
    <s v=""/>
    <s v="MCPNLBTRValuation (NPV)AIC portfolio valuation runAIC portfolio valuation run46119.434027777846119.4340277778"/>
    <s v="Y"/>
    <m/>
    <m/>
    <m/>
    <n v="2603"/>
    <s v="NLBTR"/>
    <s v="MCP"/>
    <s v="START AIC portfolio valuation run"/>
    <s v="END AIC portfolio valuation run"/>
    <d v="2026-04-07T10:25:00"/>
    <d v="2026-04-07T10:25:00"/>
    <d v="2026-04-07T11:39:00"/>
    <s v="NULL"/>
    <s v="Completed"/>
    <x v="27"/>
    <n v="1"/>
    <s v="AIC portfolio valuation run"/>
    <n v="0"/>
    <n v="0"/>
    <n v="0"/>
    <n v="0"/>
    <n v="0"/>
    <n v="0"/>
    <m/>
    <m/>
    <n v="0"/>
    <n v="0"/>
    <n v="0"/>
    <n v="0"/>
    <n v="0"/>
    <m/>
    <m/>
    <m/>
    <m/>
    <m/>
    <m/>
    <m/>
    <m/>
    <m/>
    <m/>
    <m/>
    <m/>
    <m/>
  </r>
  <r>
    <s v="Load Pos"/>
    <s v="DEGTLoad Pos46119.4534722222"/>
    <m/>
    <s v="load"/>
    <s v="MCPDEGTLoad Posload"/>
    <s v="MCPDEGTLoad Pos"/>
    <s v=""/>
    <s v="Completed"/>
    <s v=""/>
    <s v="MCPDEGTLoad Posloadload46119.453472222246119.4756944444"/>
    <s v="Y"/>
    <m/>
    <m/>
    <m/>
    <n v="2603"/>
    <s v="DEGT"/>
    <s v="MCP"/>
    <s v="START load"/>
    <s v="END load"/>
    <d v="2026-04-07T10:53:00"/>
    <d v="2026-04-07T11:25:00"/>
    <d v="2026-04-07T11:25:00"/>
    <s v="NULL"/>
    <s v="Completed"/>
    <x v="18"/>
    <n v="2"/>
    <s v="load"/>
    <n v="0.53"/>
    <n v="0"/>
    <n v="0.53"/>
    <n v="0"/>
    <n v="0"/>
    <n v="0.53"/>
    <m/>
    <m/>
    <n v="0"/>
    <n v="0"/>
    <n v="0"/>
    <n v="0"/>
    <n v="0"/>
    <m/>
    <m/>
    <m/>
    <m/>
    <m/>
    <m/>
    <m/>
    <m/>
    <m/>
    <m/>
    <m/>
    <m/>
    <m/>
  </r>
  <r>
    <s v="Load Pos"/>
    <s v="DEGTLoad Pos46119.4756944444"/>
    <m/>
    <s v="Stratification"/>
    <s v="MCPDEGTLoad PosStratification"/>
    <s v="MCPDEGTLoad Pos"/>
    <s v=""/>
    <s v="Completed"/>
    <s v=""/>
    <s v="MCPDEGTLoad PosStratificationStratification46119.475694444446119.4798611111"/>
    <s v="Y"/>
    <m/>
    <m/>
    <m/>
    <n v="2603"/>
    <s v="DEGT"/>
    <s v="MCP"/>
    <s v="START Stratification"/>
    <s v="END Stratification"/>
    <d v="2026-04-07T11:25:00"/>
    <d v="2026-04-07T11:31:00"/>
    <d v="2026-04-07T11:31:00"/>
    <s v="NULL"/>
    <s v="Completed"/>
    <x v="18"/>
    <n v="2"/>
    <s v="Stratification"/>
    <n v="0.1"/>
    <n v="0"/>
    <n v="0.1"/>
    <n v="0"/>
    <n v="0"/>
    <n v="0.1"/>
    <m/>
    <m/>
    <n v="0"/>
    <n v="0"/>
    <n v="0"/>
    <n v="0"/>
    <n v="0"/>
    <m/>
    <m/>
    <m/>
    <m/>
    <m/>
    <m/>
    <m/>
    <m/>
    <m/>
    <m/>
    <m/>
    <m/>
    <m/>
  </r>
  <r>
    <s v="Load Pos"/>
    <s v="DEGTLoad Pos46119.4798611111"/>
    <m/>
    <s v="Light Maintenance Load Portfolio"/>
    <s v="MCPDEGTLoad PosLight Maintenance Load Portfolio"/>
    <s v="MCPDEGTLoad Pos"/>
    <s v=""/>
    <s v="Completed"/>
    <s v=""/>
    <s v="MCPDEGTLoad PosLight Maintenance Load PortfolioLight Maintenance Load Portfolio46119.479861111146119.4833333333"/>
    <s v="Y"/>
    <m/>
    <m/>
    <m/>
    <n v="2603"/>
    <s v="DEGT"/>
    <s v="MCP"/>
    <s v="START Light Maintenance Load Portfolio"/>
    <s v="END Light Maintenance Load Portfolio"/>
    <d v="2026-04-07T11:31:00"/>
    <d v="2026-04-07T11:36:00"/>
    <d v="2026-04-07T11:36:00"/>
    <s v="NULL"/>
    <s v="Completed"/>
    <x v="18"/>
    <n v="2"/>
    <s v="Light Maintenance Load Portfolio"/>
    <n v="0.08"/>
    <n v="0"/>
    <n v="0.08"/>
    <n v="0"/>
    <n v="0"/>
    <n v="0.08"/>
    <m/>
    <m/>
    <n v="0"/>
    <n v="0"/>
    <n v="0"/>
    <n v="0"/>
    <n v="0"/>
    <m/>
    <m/>
    <m/>
    <m/>
    <m/>
    <m/>
    <m/>
    <m/>
    <m/>
    <m/>
    <m/>
    <m/>
    <m/>
  </r>
  <r>
    <s v="Load Pos"/>
    <s v="DEGTLoad Pos46119.4833333333"/>
    <m/>
    <s v="Position report OLAP exports"/>
    <s v="MCPDEGTLoad PosPosition report OLAP exports"/>
    <s v="MCPDEGTLoad Pos"/>
    <s v=""/>
    <s v="Completed"/>
    <s v=""/>
    <s v="MCPDEGTLoad PosPosition report OLAP exportsPosition report OLAP exports46119.483333333346119.4861111111"/>
    <s v="Y"/>
    <m/>
    <m/>
    <m/>
    <n v="2603"/>
    <s v="DEGT"/>
    <s v="MCP"/>
    <s v="START Position report OLAP exports"/>
    <s v="END Position report OLAP exports"/>
    <d v="2026-04-07T11:36:00"/>
    <d v="2026-04-07T11:40:00"/>
    <d v="2026-04-07T11:40:00"/>
    <s v="NULL"/>
    <s v="Completed"/>
    <x v="18"/>
    <n v="2"/>
    <s v="Position report OLAP exports"/>
    <n v="7.0000000000000007E-2"/>
    <n v="0"/>
    <n v="7.0000000000000007E-2"/>
    <n v="0"/>
    <n v="0"/>
    <n v="7.0000000000000007E-2"/>
    <m/>
    <m/>
    <n v="0"/>
    <n v="0"/>
    <n v="0"/>
    <n v="0"/>
    <n v="0"/>
    <m/>
    <m/>
    <m/>
    <m/>
    <m/>
    <m/>
    <m/>
    <m/>
    <m/>
    <m/>
    <m/>
    <m/>
    <m/>
  </r>
  <r>
    <s v="CSRBB Valuation"/>
    <s v="NLBTRCSRBB Valuation46119.4854166667"/>
    <m/>
    <s v="CSRBB Portfolio Valuation"/>
    <s v="MCPNLBTRCSRBB ValuationCSRBB Portfolio Valuation"/>
    <s v="MCPNLBTRCSRBB Valuation"/>
    <s v=""/>
    <s v="Completed"/>
    <s v=""/>
    <s v="MCPNLBTRCSRBB ValuationCSRBB Portfolio ValuationCSRBB Portfolio Valuation46119.485416666746119.5069444444"/>
    <s v="Y"/>
    <m/>
    <m/>
    <m/>
    <n v="2603"/>
    <s v="NLBTR"/>
    <s v="MCP"/>
    <s v="START CSRBB Portfolio Valuation"/>
    <s v="END CSRBB Portfolio Valuation"/>
    <d v="2026-04-07T11:39:00"/>
    <d v="2026-04-07T12:10:00"/>
    <d v="2026-04-07T12:10:00"/>
    <s v="NULL"/>
    <s v="Completed"/>
    <x v="30"/>
    <n v="1"/>
    <s v="CSRBB Portfolio Valuation"/>
    <n v="0.52"/>
    <n v="0"/>
    <n v="0.52"/>
    <n v="0"/>
    <n v="0"/>
    <n v="0.52"/>
    <m/>
    <m/>
    <n v="0"/>
    <n v="0"/>
    <n v="0"/>
    <n v="0"/>
    <n v="0"/>
    <m/>
    <m/>
    <m/>
    <m/>
    <m/>
    <m/>
    <m/>
    <m/>
    <m/>
    <m/>
    <m/>
    <m/>
    <m/>
  </r>
  <r>
    <s v="Load Pos"/>
    <s v="DEGTLoad Pos46119.4861111111"/>
    <m/>
    <s v="copy from"/>
    <s v="MCPDEGTLoad Poscopy from"/>
    <s v="MCPDEGTLoad Pos"/>
    <s v=""/>
    <s v="Completed"/>
    <s v=""/>
    <s v="MCPDEGTLoad Poscopy fromcopy from46119.486111111146119.4902777778"/>
    <s v="Y"/>
    <m/>
    <m/>
    <m/>
    <n v="2603"/>
    <s v="DEGT"/>
    <s v="MCP"/>
    <s v="START copy from"/>
    <s v="END copy from"/>
    <d v="2026-04-07T11:40:00"/>
    <d v="2026-04-07T11:46:00"/>
    <d v="2026-04-07T11:47:00"/>
    <s v="NULL"/>
    <s v="Completed"/>
    <x v="18"/>
    <n v="2"/>
    <s v="copy from"/>
    <n v="0.1"/>
    <n v="0"/>
    <n v="0.1"/>
    <n v="0"/>
    <n v="0"/>
    <n v="0.1"/>
    <m/>
    <m/>
    <n v="0"/>
    <n v="0"/>
    <n v="0"/>
    <n v="0"/>
    <n v="0"/>
    <m/>
    <m/>
    <m/>
    <m/>
    <m/>
    <m/>
    <m/>
    <m/>
    <m/>
    <m/>
    <m/>
    <m/>
    <m/>
  </r>
  <r>
    <s v="EC"/>
    <s v="BEGTEC46119.4875"/>
    <m/>
    <s v="ing-ec valuation QRM Reporter exports"/>
    <s v="MCPBEGTECing-ec valuation QRM Reporter exports"/>
    <s v="MCPBEGTEC"/>
    <s v=""/>
    <s v="Completed"/>
    <s v=""/>
    <s v="MCPBEGTECing-ec valuation QRM Reporter exportsing-ec valuation QRM Reporter exports46119.487546119.5006944444"/>
    <s v="Y"/>
    <m/>
    <m/>
    <m/>
    <n v="2603"/>
    <s v="BEGT"/>
    <s v="MCP"/>
    <s v="START ing-ec valuation QRM Reporter exports"/>
    <s v="END ing-ec valuation QRM Reporter exports"/>
    <d v="2026-04-07T11:42:00"/>
    <d v="2026-04-07T12:01:00"/>
    <d v="2026-04-07T12:02:00"/>
    <s v="NULL"/>
    <s v="Completed"/>
    <x v="29"/>
    <n v="1"/>
    <s v="ing-ec valuation QRM Reporter exports"/>
    <n v="0.32"/>
    <n v="0"/>
    <n v="0.32"/>
    <n v="0"/>
    <n v="0"/>
    <n v="0.32"/>
    <m/>
    <m/>
    <n v="0"/>
    <n v="0"/>
    <n v="0"/>
    <n v="0"/>
    <n v="0"/>
    <m/>
    <m/>
    <m/>
    <m/>
    <m/>
    <m/>
    <m/>
    <m/>
    <m/>
    <m/>
    <m/>
    <m/>
    <m/>
  </r>
  <r>
    <s v="GAP"/>
    <s v="DEGTGAP46119.4909722222"/>
    <m/>
    <s v="gap planning"/>
    <s v="MCPDEGTGAPgap planning"/>
    <s v="MCPDEGTGAP"/>
    <s v=""/>
    <s v="Failed"/>
    <s v=""/>
    <s v="MCPDEGTGAPgap planninggap planning46119.490972222246119.4930555556"/>
    <s v="Y"/>
    <m/>
    <m/>
    <m/>
    <n v="2603"/>
    <s v="DEGT"/>
    <s v="MCP"/>
    <s v="START gap planning"/>
    <s v="NULL"/>
    <d v="2026-04-07T11:47:00"/>
    <d v="2026-04-07T11:50:00"/>
    <d v="2026-04-07T12:04:00"/>
    <s v="Exception Info: Workflow finished with errors. (line: 35)  "/>
    <s v="Failed"/>
    <x v="31"/>
    <n v="1"/>
    <s v="gap planning"/>
    <n v="0.05"/>
    <n v="0.05"/>
    <n v="0"/>
    <n v="0.23"/>
    <n v="0.28000000000000003"/>
    <n v="0.28000000000000003"/>
    <m/>
    <m/>
    <n v="0"/>
    <n v="0"/>
    <n v="0"/>
    <n v="0"/>
    <n v="0"/>
    <m/>
    <m/>
    <m/>
    <m/>
    <m/>
    <m/>
    <m/>
    <m/>
    <m/>
    <m/>
    <m/>
    <m/>
    <m/>
  </r>
  <r>
    <s v="KR"/>
    <s v="BEGTKR46119.5013888889"/>
    <m/>
    <s v="Light Maintenance BPV KR valuation"/>
    <s v="MCPBEGTKRLight Maintenance BPV KR valuation"/>
    <s v="MCPBEGTKR"/>
    <s v=""/>
    <s v="Completed"/>
    <s v=""/>
    <s v="MCPBEGTKRLight Maintenance BPV KR valuationLight Maintenance BPV KR valuation46119.501388888946119.5055555556"/>
    <s v="Y"/>
    <m/>
    <m/>
    <m/>
    <n v="2603"/>
    <s v="BEGT"/>
    <s v="MCP"/>
    <s v="START Light Maintenance BPV KR valuation"/>
    <s v="END Light Maintenance BPV KR valuation"/>
    <d v="2026-04-07T12:02:00"/>
    <d v="2026-04-07T12:08:00"/>
    <d v="2026-04-07T12:08:00"/>
    <s v="NULL"/>
    <s v="Completed"/>
    <x v="32"/>
    <n v="1"/>
    <s v="Light Maintenance BPV KR valuation"/>
    <n v="0.1"/>
    <n v="0"/>
    <n v="0.1"/>
    <n v="0"/>
    <n v="0"/>
    <n v="0.1"/>
    <m/>
    <m/>
    <n v="0"/>
    <n v="0"/>
    <n v="0"/>
    <n v="0"/>
    <n v="0"/>
    <m/>
    <m/>
    <m/>
    <m/>
    <m/>
    <m/>
    <m/>
    <m/>
    <m/>
    <m/>
    <m/>
    <m/>
    <m/>
  </r>
  <r>
    <s v="Valuation (NPV)"/>
    <s v="DEGTValuation (NPV)46119.5027777778"/>
    <m/>
    <s v="portfolio valuation run"/>
    <s v="MCPDEGTValuation (NPV)portfolio valuation run"/>
    <s v="MCPDEGTValuation (NPV)"/>
    <s v=""/>
    <s v="Completed"/>
    <s v=""/>
    <s v="MCPDEGTValuation (NPV)portfolio valuation runportfolio valuation run46119.502777777846119.5152777778"/>
    <s v="Y"/>
    <m/>
    <m/>
    <m/>
    <n v="2603"/>
    <s v="DEGT"/>
    <s v="MCP"/>
    <s v="START portfolio valuation run"/>
    <s v="END portfolio valuation run"/>
    <d v="2026-04-07T12:04:00"/>
    <d v="2026-04-07T12:22:00"/>
    <d v="2026-04-07T12:22:00"/>
    <s v="NULL"/>
    <s v="Completed"/>
    <x v="22"/>
    <n v="2"/>
    <s v="portfolio valuation run"/>
    <n v="0.3"/>
    <n v="0"/>
    <n v="0.3"/>
    <n v="0"/>
    <n v="0"/>
    <n v="0.3"/>
    <m/>
    <m/>
    <n v="0"/>
    <n v="0"/>
    <n v="0"/>
    <n v="0"/>
    <n v="0"/>
    <m/>
    <m/>
    <m/>
    <m/>
    <m/>
    <m/>
    <m/>
    <m/>
    <m/>
    <m/>
    <m/>
    <m/>
    <m/>
  </r>
  <r>
    <s v="KR"/>
    <s v="BEGTKR46119.5055555556"/>
    <m/>
    <s v="bpv-kr valuation"/>
    <s v="MCPBEGTKRbpv-kr valuation"/>
    <s v="MCPBEGTKR"/>
    <s v=""/>
    <s v="Completed"/>
    <s v=""/>
    <s v="MCPBEGTKRbpv-kr valuationbpv-kr valuation46119.505555555646119.5152777778"/>
    <s v="Y"/>
    <m/>
    <m/>
    <m/>
    <n v="2603"/>
    <s v="BEGT"/>
    <s v="MCP"/>
    <s v="START bpv-kr valuation"/>
    <s v="END bpv-kr valuation"/>
    <d v="2026-04-07T12:08:00"/>
    <d v="2026-04-07T12:22:00"/>
    <d v="2026-04-07T12:22:00"/>
    <s v="NULL"/>
    <s v="Completed"/>
    <x v="32"/>
    <n v="1"/>
    <s v="bpv-kr valuation"/>
    <n v="0.23"/>
    <n v="0"/>
    <n v="0.23"/>
    <n v="0"/>
    <n v="0"/>
    <n v="0.23"/>
    <m/>
    <m/>
    <n v="0"/>
    <n v="0"/>
    <n v="0"/>
    <n v="0"/>
    <n v="0"/>
    <m/>
    <m/>
    <m/>
    <m/>
    <m/>
    <m/>
    <m/>
    <m/>
    <m/>
    <m/>
    <m/>
    <m/>
    <m/>
  </r>
  <r>
    <s v="CSRBB Valuation"/>
    <s v="NLBTRCSRBB Valuation46119.5069444444"/>
    <m/>
    <s v="Light Maintenance CSRBB valuation"/>
    <s v="MCPNLBTRCSRBB ValuationLight Maintenance CSRBB valuation"/>
    <s v="MCPNLBTRCSRBB Valuation"/>
    <s v=""/>
    <s v="Completed"/>
    <s v=""/>
    <s v="MCPNLBTRCSRBB ValuationLight Maintenance CSRBB valuationLight Maintenance CSRBB valuation46119.506944444446119.5125"/>
    <s v="Y"/>
    <m/>
    <m/>
    <m/>
    <n v="2603"/>
    <s v="NLBTR"/>
    <s v="MCP"/>
    <s v="START Light Maintenance CSRBB valuation"/>
    <s v="END Light Maintenance CSRBB valuation"/>
    <d v="2026-04-07T12:10:00"/>
    <d v="2026-04-07T12:18:00"/>
    <d v="2026-04-07T12:18:00"/>
    <s v="NULL"/>
    <s v="Completed"/>
    <x v="30"/>
    <n v="1"/>
    <s v="Light Maintenance CSRBB valuation"/>
    <n v="0.13"/>
    <n v="0"/>
    <n v="0.13"/>
    <n v="0"/>
    <n v="0"/>
    <n v="0.13"/>
    <m/>
    <m/>
    <n v="0"/>
    <n v="0"/>
    <n v="0"/>
    <n v="0"/>
    <n v="0"/>
    <m/>
    <m/>
    <m/>
    <m/>
    <m/>
    <m/>
    <m/>
    <m/>
    <m/>
    <m/>
    <m/>
    <m/>
    <m/>
  </r>
  <r>
    <s v="EC"/>
    <s v="NLBTREC46119.5125"/>
    <m/>
    <s v="Light Maintenance ing-ec valuation"/>
    <s v="MCPNLBTRECLight Maintenance ing-ec valuation"/>
    <s v="MCPNLBTREC"/>
    <s v=""/>
    <s v="Completed"/>
    <s v=""/>
    <s v="MCPNLBTRECLight Maintenance ing-ec valuationLight Maintenance ing-ec valuation46119.512546119.5145833333"/>
    <s v="Y"/>
    <m/>
    <m/>
    <m/>
    <n v="2603"/>
    <s v="NLBTR"/>
    <s v="MCP"/>
    <s v="START Light Maintenance ing-ec valuation"/>
    <s v="END Light Maintenance ing-ec valuation"/>
    <d v="2026-04-07T12:18:00"/>
    <d v="2026-04-07T12:21:00"/>
    <d v="2026-04-07T12:21:00"/>
    <s v="NULL"/>
    <s v="Completed"/>
    <x v="33"/>
    <n v="1"/>
    <s v="Light Maintenance ing-ec valuation"/>
    <n v="0.05"/>
    <n v="0"/>
    <n v="0.05"/>
    <n v="0"/>
    <n v="0"/>
    <n v="0.05"/>
    <m/>
    <m/>
    <n v="0"/>
    <n v="0"/>
    <n v="0"/>
    <n v="0"/>
    <n v="0"/>
    <m/>
    <m/>
    <m/>
    <m/>
    <m/>
    <m/>
    <m/>
    <m/>
    <m/>
    <m/>
    <m/>
    <m/>
    <m/>
  </r>
  <r>
    <s v="EC"/>
    <s v="NLBTREC46119.5145833333"/>
    <m/>
    <s v="ing-ec valuation"/>
    <s v="MCPNLBTRECing-ec valuation"/>
    <s v="MCPNLBTREC"/>
    <s v=""/>
    <s v="Completed"/>
    <s v=""/>
    <s v="MCPNLBTRECing-ec valuationing-ec valuation46119.514583333346119.53125"/>
    <s v="Y"/>
    <m/>
    <m/>
    <m/>
    <n v="2603"/>
    <s v="NLBTR"/>
    <s v="MCP"/>
    <s v="START ing-ec valuation"/>
    <s v="END ing-ec valuation"/>
    <d v="2026-04-07T12:21:00"/>
    <d v="2026-04-07T12:45:00"/>
    <d v="2026-04-07T12:45:00"/>
    <s v="NULL"/>
    <s v="Completed"/>
    <x v="33"/>
    <n v="1"/>
    <s v="ing-ec valuation"/>
    <n v="0.4"/>
    <n v="0"/>
    <n v="0.4"/>
    <n v="0"/>
    <n v="0"/>
    <n v="0.4"/>
    <m/>
    <m/>
    <n v="0"/>
    <n v="0"/>
    <n v="0"/>
    <n v="0"/>
    <n v="0"/>
    <m/>
    <m/>
    <m/>
    <m/>
    <m/>
    <m/>
    <m/>
    <m/>
    <m/>
    <m/>
    <m/>
    <m/>
    <m/>
  </r>
  <r>
    <s v="KR"/>
    <s v="BEGTKR46119.5152777778"/>
    <m/>
    <s v="bpv-kr valuation OLAP exports"/>
    <s v="MCPBEGTKRbpv-kr valuation OLAP exports"/>
    <s v="MCPBEGTKR"/>
    <s v=""/>
    <s v="Completed"/>
    <s v=""/>
    <s v="MCPBEGTKRbpv-kr valuation OLAP exportsbpv-kr valuation OLAP exports46119.515277777846119.5416666667"/>
    <s v="Y"/>
    <m/>
    <m/>
    <m/>
    <n v="2603"/>
    <s v="BEGT"/>
    <s v="MCP"/>
    <s v="START bpv-kr valuation OLAP exports"/>
    <s v="END bpv-kr valuation OLAP exports"/>
    <d v="2026-04-07T12:22:00"/>
    <d v="2026-04-07T13:00:00"/>
    <d v="2026-04-07T13:00:00"/>
    <s v="NULL"/>
    <s v="Completed"/>
    <x v="32"/>
    <n v="1"/>
    <s v="bpv-kr valuation OLAP exports"/>
    <n v="0.63"/>
    <n v="0"/>
    <n v="0.63"/>
    <n v="0"/>
    <n v="0"/>
    <n v="0.63"/>
    <m/>
    <m/>
    <n v="0"/>
    <n v="0"/>
    <n v="0"/>
    <n v="0"/>
    <n v="0"/>
    <m/>
    <m/>
    <m/>
    <m/>
    <m/>
    <m/>
    <m/>
    <m/>
    <m/>
    <m/>
    <m/>
    <m/>
    <m/>
  </r>
  <r>
    <s v="Valuation (NPV)"/>
    <s v="DEGTValuation (NPV)46119.5152777778"/>
    <m/>
    <s v="export to ara valuation"/>
    <s v="MCPDEGTValuation (NPV)export to ara valuation"/>
    <s v="MCPDEGTValuation (NPV)"/>
    <s v=""/>
    <s v="Completed"/>
    <s v=""/>
    <s v="MCPDEGTValuation (NPV)export to ara valuationexport to ara valuation46119.515277777846119.5166666667"/>
    <s v="Y"/>
    <m/>
    <m/>
    <m/>
    <n v="2603"/>
    <s v="DEGT"/>
    <s v="MCP"/>
    <s v="START export to ara valuation"/>
    <s v="END export to ara valuation"/>
    <d v="2026-04-07T12:22:00"/>
    <d v="2026-04-07T12:24:00"/>
    <d v="2026-04-07T12:24:00"/>
    <s v="NULL"/>
    <s v="Completed"/>
    <x v="22"/>
    <n v="2"/>
    <s v="export to ara valuation"/>
    <n v="0.03"/>
    <n v="0"/>
    <n v="0.03"/>
    <n v="0"/>
    <n v="0"/>
    <n v="0.03"/>
    <m/>
    <m/>
    <n v="0"/>
    <n v="0"/>
    <n v="0"/>
    <n v="0"/>
    <n v="0"/>
    <m/>
    <m/>
    <m/>
    <m/>
    <m/>
    <m/>
    <m/>
    <m/>
    <m/>
    <m/>
    <m/>
    <m/>
    <m/>
  </r>
  <r>
    <s v="Valuation (NPV)"/>
    <s v="DEGTValuation (NPV)46119.5166666667"/>
    <m/>
    <s v="Light Maintenance valuation"/>
    <s v="MCPDEGTValuation (NPV)Light Maintenance valuation"/>
    <s v="MCPDEGTValuation (NPV)"/>
    <s v=""/>
    <s v="Completed"/>
    <s v=""/>
    <s v="MCPDEGTValuation (NPV)Light Maintenance valuationLight Maintenance valuation46119.516666666746119.5208333333"/>
    <s v="Y"/>
    <m/>
    <m/>
    <m/>
    <n v="2603"/>
    <s v="DEGT"/>
    <s v="MCP"/>
    <s v="START Light Maintenance valuation"/>
    <s v="END Light Maintenance valuation"/>
    <d v="2026-04-07T12:24:00"/>
    <d v="2026-04-07T12:30:00"/>
    <d v="2026-04-07T12:30:00"/>
    <s v="NULL"/>
    <s v="Completed"/>
    <x v="22"/>
    <n v="2"/>
    <s v="Light Maintenance valuation"/>
    <n v="0.1"/>
    <n v="0"/>
    <n v="0.1"/>
    <n v="0"/>
    <n v="0"/>
    <n v="0.1"/>
    <m/>
    <m/>
    <n v="0"/>
    <n v="0"/>
    <n v="0"/>
    <n v="0"/>
    <n v="0"/>
    <m/>
    <m/>
    <m/>
    <m/>
    <m/>
    <m/>
    <m/>
    <m/>
    <m/>
    <m/>
    <m/>
    <m/>
    <m/>
  </r>
  <r>
    <s v="Valuation (NPV)"/>
    <s v="DEGTValuation (NPV)46119.5208333333"/>
    <m/>
    <s v="valuation report exports"/>
    <s v="MCPDEGTValuation (NPV)valuation report exports"/>
    <s v="MCPDEGTValuation (NPV)"/>
    <s v=""/>
    <s v="Completed"/>
    <s v=""/>
    <s v="MCPDEGTValuation (NPV)valuation report exportsvaluation report exports46119.520833333346119.5770833333"/>
    <s v="Y"/>
    <m/>
    <m/>
    <m/>
    <n v="2603"/>
    <s v="DEGT"/>
    <s v="MCP"/>
    <s v="START valuation report exports"/>
    <s v="END valuation report exports"/>
    <d v="2026-04-07T12:30:00"/>
    <d v="2026-04-07T13:51:00"/>
    <d v="2026-04-07T14:07:00"/>
    <s v="NULL"/>
    <s v="Completed"/>
    <x v="22"/>
    <n v="2"/>
    <s v="valuation report exports"/>
    <n v="1.35"/>
    <n v="0"/>
    <n v="1.35"/>
    <n v="0"/>
    <n v="0"/>
    <n v="1.35"/>
    <m/>
    <m/>
    <n v="0"/>
    <n v="0"/>
    <n v="0"/>
    <n v="0"/>
    <n v="0"/>
    <m/>
    <m/>
    <m/>
    <m/>
    <m/>
    <m/>
    <m/>
    <m/>
    <m/>
    <m/>
    <m/>
    <m/>
    <m/>
  </r>
  <r>
    <s v="EC"/>
    <s v="NLBTREC46119.53125"/>
    <m/>
    <s v="ing-ec valuation OLAP exports"/>
    <s v="MCPNLBTRECing-ec valuation OLAP exports"/>
    <s v="MCPNLBTREC"/>
    <s v=""/>
    <s v="Completed"/>
    <s v=""/>
    <s v="MCPNLBTRECing-ec valuation OLAP exportsing-ec valuation OLAP exports46119.5312546119.6548611111"/>
    <s v="Y"/>
    <m/>
    <m/>
    <m/>
    <n v="2603"/>
    <s v="NLBTR"/>
    <s v="MCP"/>
    <s v="START ing-ec valuation OLAP exports"/>
    <s v="END ing-ec valuation OLAP exports"/>
    <d v="2026-04-07T12:45:00"/>
    <d v="2026-04-07T15:43:00"/>
    <d v="2026-04-07T15:43:00"/>
    <s v="NULL"/>
    <s v="Completed"/>
    <x v="33"/>
    <n v="1"/>
    <s v="ing-ec valuation OLAP exports"/>
    <n v="2.97"/>
    <n v="0"/>
    <n v="2.97"/>
    <n v="0"/>
    <n v="0"/>
    <n v="2.97"/>
    <m/>
    <m/>
    <n v="0"/>
    <n v="0"/>
    <n v="0"/>
    <n v="0"/>
    <n v="0"/>
    <m/>
    <m/>
    <m/>
    <m/>
    <m/>
    <m/>
    <m/>
    <m/>
    <m/>
    <m/>
    <m/>
    <m/>
    <m/>
  </r>
  <r>
    <s v="KR"/>
    <s v="BEGTKR46119.5416666667"/>
    <m/>
    <s v="bpv-kr valuation QRM Reporter exports"/>
    <s v="MCPBEGTKRbpv-kr valuation QRM Reporter exports"/>
    <s v="MCPBEGTKR"/>
    <s v=""/>
    <s v="Completed"/>
    <s v=""/>
    <s v="MCPBEGTKRbpv-kr valuation QRM Reporter exportsbpv-kr valuation QRM Reporter exports46119.541666666746119.5416666667"/>
    <s v="Y"/>
    <m/>
    <m/>
    <m/>
    <n v="2603"/>
    <s v="BEGT"/>
    <s v="MCP"/>
    <s v="START bpv-kr valuation QRM Reporter exports"/>
    <s v="END bpv-kr valuation QRM Reporter exports"/>
    <d v="2026-04-07T13:00:00"/>
    <d v="2026-04-07T13:00:00"/>
    <d v="2026-04-07T15:49:00"/>
    <s v="NULL"/>
    <s v="Completed"/>
    <x v="32"/>
    <n v="1"/>
    <s v="bpv-kr valuation QRM Reporter exports"/>
    <n v="0"/>
    <n v="0"/>
    <n v="0"/>
    <n v="0"/>
    <n v="0"/>
    <n v="0"/>
    <m/>
    <m/>
    <n v="0"/>
    <n v="0"/>
    <n v="0"/>
    <n v="0"/>
    <n v="0"/>
    <m/>
    <m/>
    <m/>
    <m/>
    <m/>
    <m/>
    <m/>
    <m/>
    <m/>
    <m/>
    <m/>
    <m/>
    <m/>
  </r>
  <r>
    <s v="GAP"/>
    <s v="DEGTGAP46119.5881944444"/>
    <m/>
    <s v="gap planning"/>
    <s v="MCPDEGTGAPgap planning"/>
    <s v="MCPDEGTGAP"/>
    <s v=""/>
    <s v="Failed"/>
    <s v=""/>
    <s v="MCPDEGTGAPgap planninggap planning46119.588194444446119.6381944444"/>
    <s v="Y"/>
    <m/>
    <m/>
    <m/>
    <n v="2603"/>
    <s v="DEGT"/>
    <s v="MCP"/>
    <s v="START gap planning"/>
    <s v="NULL"/>
    <d v="2026-04-07T14:07:00"/>
    <d v="2026-04-07T15:19:00"/>
    <d v="2026-04-07T15:44:00"/>
    <s v="Exception Info: Workflow finished with errors. (line: 44)  "/>
    <s v="Failed"/>
    <x v="34"/>
    <n v="2"/>
    <s v="gap planning"/>
    <n v="1.2"/>
    <n v="1.2"/>
    <n v="0"/>
    <n v="0.42"/>
    <n v="1.62"/>
    <n v="1.62"/>
    <m/>
    <m/>
    <n v="0"/>
    <n v="0"/>
    <n v="0"/>
    <n v="0"/>
    <n v="0"/>
    <m/>
    <m/>
    <m/>
    <m/>
    <m/>
    <m/>
    <m/>
    <m/>
    <m/>
    <m/>
    <m/>
    <m/>
    <m/>
  </r>
  <r>
    <s v="EC"/>
    <s v="NLBTREC46119.6548611111"/>
    <m/>
    <s v="ing-ec valuation QRM Reporter exports"/>
    <s v="MCPNLBTRECing-ec valuation QRM Reporter exports"/>
    <s v="MCPNLBTREC"/>
    <s v=""/>
    <s v="Completed"/>
    <s v=""/>
    <s v="MCPNLBTRECing-ec valuation QRM Reporter exportsing-ec valuation QRM Reporter exports46119.654861111146119.6909722222"/>
    <s v="Y"/>
    <m/>
    <m/>
    <m/>
    <n v="2603"/>
    <s v="NLBTR"/>
    <s v="MCP"/>
    <s v="START ing-ec valuation QRM Reporter exports"/>
    <s v="END ing-ec valuation QRM Reporter exports"/>
    <d v="2026-04-07T15:43:00"/>
    <d v="2026-04-07T16:35:00"/>
    <d v="2026-04-07T16:36:00"/>
    <s v="NULL"/>
    <s v="Completed"/>
    <x v="33"/>
    <n v="1"/>
    <s v="ing-ec valuation QRM Reporter exports"/>
    <n v="0.87"/>
    <n v="0"/>
    <n v="0.87"/>
    <n v="0"/>
    <n v="0"/>
    <n v="0.87"/>
    <m/>
    <m/>
    <n v="0"/>
    <n v="0"/>
    <n v="0"/>
    <n v="0"/>
    <n v="0"/>
    <m/>
    <m/>
    <m/>
    <m/>
    <m/>
    <m/>
    <m/>
    <m/>
    <m/>
    <m/>
    <m/>
    <m/>
    <m/>
  </r>
  <r>
    <s v="GAP"/>
    <s v="DEGTGAP46119.6555555556"/>
    <m/>
    <s v="gap planning"/>
    <s v="MCPDEGTGAPgap planning"/>
    <s v="MCPDEGTGAP"/>
    <s v=""/>
    <s v="Completed"/>
    <s v=""/>
    <s v="MCPDEGTGAPgap planninggap planning46119.655555555646119.68125"/>
    <s v="Y"/>
    <m/>
    <m/>
    <m/>
    <n v="2603"/>
    <s v="DEGT"/>
    <s v="MCP"/>
    <s v="START gap planning"/>
    <s v="END gap planning"/>
    <d v="2026-04-07T15:44:00"/>
    <d v="2026-04-07T16:21:00"/>
    <d v="2026-04-07T21:57:00"/>
    <s v="NULL"/>
    <s v="Completed"/>
    <x v="35"/>
    <n v="3"/>
    <s v="gap planning"/>
    <n v="0.62"/>
    <n v="0"/>
    <n v="0.62"/>
    <n v="0"/>
    <n v="0"/>
    <n v="0.62"/>
    <m/>
    <m/>
    <n v="0"/>
    <n v="0"/>
    <n v="0"/>
    <n v="0"/>
    <n v="0"/>
    <m/>
    <m/>
    <m/>
    <m/>
    <m/>
    <m/>
    <m/>
    <m/>
    <m/>
    <m/>
    <m/>
    <m/>
    <m/>
  </r>
  <r>
    <s v="CSRBB Valuation"/>
    <s v="BEGTCSRBB Valuation46119.6590277778"/>
    <m/>
    <s v="CSRBB Portfolio Valuation"/>
    <s v="MCPBEGTCSRBB ValuationCSRBB Portfolio Valuation"/>
    <s v="MCPBEGTCSRBB Valuation"/>
    <s v=""/>
    <s v="Completed"/>
    <s v=""/>
    <s v="MCPBEGTCSRBB ValuationCSRBB Portfolio ValuationCSRBB Portfolio Valuation46119.659027777846119.675"/>
    <s v="Y"/>
    <m/>
    <m/>
    <m/>
    <n v="2603"/>
    <s v="BEGT"/>
    <s v="MCP"/>
    <s v="START CSRBB Portfolio Valuation"/>
    <s v="END CSRBB Portfolio Valuation"/>
    <d v="2026-04-07T15:49:00"/>
    <d v="2026-04-07T16:12:00"/>
    <d v="2026-04-07T16:12:00"/>
    <s v="NULL"/>
    <s v="Completed"/>
    <x v="36"/>
    <n v="1"/>
    <s v="CSRBB Portfolio Valuation"/>
    <n v="0.38"/>
    <n v="0"/>
    <n v="0.38"/>
    <n v="0"/>
    <n v="0"/>
    <n v="0.38"/>
    <m/>
    <m/>
    <n v="0"/>
    <n v="0"/>
    <n v="0"/>
    <n v="0"/>
    <n v="0"/>
    <m/>
    <m/>
    <m/>
    <m/>
    <m/>
    <m/>
    <m/>
    <m/>
    <m/>
    <m/>
    <m/>
    <m/>
    <m/>
  </r>
  <r>
    <s v="CSRBB Valuation"/>
    <s v="BEGTCSRBB Valuation46119.675"/>
    <m/>
    <s v="Light Maintenance CSRBB Valuation"/>
    <s v="MCPBEGTCSRBB ValuationLight Maintenance CSRBB Valuation"/>
    <s v="MCPBEGTCSRBB Valuation"/>
    <s v=""/>
    <s v="Completed"/>
    <s v=""/>
    <s v="MCPBEGTCSRBB ValuationLight Maintenance CSRBB ValuationLight Maintenance CSRBB Valuation46119.67546119.6791666667"/>
    <s v="Y"/>
    <m/>
    <m/>
    <m/>
    <n v="2603"/>
    <s v="BEGT"/>
    <s v="MCP"/>
    <s v="START Light Maintenance CSRBB Valuation"/>
    <s v="END Light Maintenance CSRBB Valuation"/>
    <d v="2026-04-07T16:12:00"/>
    <d v="2026-04-07T16:18:00"/>
    <d v="2026-04-07T16:19:00"/>
    <s v="NULL"/>
    <s v="Completed"/>
    <x v="36"/>
    <n v="1"/>
    <s v="Light Maintenance CSRBB Valuation"/>
    <n v="0.1"/>
    <n v="0"/>
    <n v="0.1"/>
    <n v="0"/>
    <n v="0"/>
    <n v="0.1"/>
    <m/>
    <m/>
    <n v="0"/>
    <n v="0"/>
    <n v="0"/>
    <n v="0"/>
    <n v="0"/>
    <m/>
    <m/>
    <m/>
    <m/>
    <m/>
    <m/>
    <m/>
    <m/>
    <m/>
    <m/>
    <m/>
    <m/>
    <m/>
  </r>
  <r>
    <s v="CSRBB Planning"/>
    <s v="BEGTCSRBB Planning46119.6798611111"/>
    <m/>
    <s v="import CSRBB strategies"/>
    <s v="MCPBEGTCSRBB Planningimport CSRBB strategies"/>
    <s v="MCPBEGTCSRBB Planning"/>
    <s v=""/>
    <s v="Completed"/>
    <s v=""/>
    <s v="MCPBEGTCSRBB Planningimport CSRBB strategiesimport CSRBB strategies46119.679861111146119.8229166667"/>
    <s v="Y"/>
    <m/>
    <m/>
    <m/>
    <n v="2603"/>
    <s v="BEGT"/>
    <s v="MCP"/>
    <s v="START import CSRBB strategies"/>
    <s v="END import CSRBB strategies"/>
    <d v="2026-04-07T16:19:00"/>
    <d v="2026-04-07T19:45:00"/>
    <d v="2026-04-07T19:45:00"/>
    <s v="NULL"/>
    <s v="Completed"/>
    <x v="37"/>
    <n v="1"/>
    <s v="import CSRBB strategies"/>
    <n v="3.43"/>
    <n v="0"/>
    <n v="3.43"/>
    <n v="0"/>
    <n v="0"/>
    <n v="3.43"/>
    <m/>
    <m/>
    <n v="0"/>
    <n v="0"/>
    <n v="0"/>
    <n v="0"/>
    <n v="0"/>
    <m/>
    <m/>
    <m/>
    <m/>
    <m/>
    <m/>
    <m/>
    <m/>
    <m/>
    <m/>
    <m/>
    <m/>
    <m/>
  </r>
  <r>
    <s v="KR"/>
    <s v="NLBTRKR46119.6916666667"/>
    <m/>
    <s v="Light Maintenance KR valuation"/>
    <s v="MCPNLBTRKRLight Maintenance KR valuation"/>
    <s v="MCPNLBTRKR"/>
    <s v=""/>
    <s v="Completed"/>
    <s v=""/>
    <s v="MCPNLBTRKRLight Maintenance KR valuationLight Maintenance KR valuation46119.691666666746119.6965277778"/>
    <s v="Y"/>
    <m/>
    <m/>
    <m/>
    <n v="2603"/>
    <s v="NLBTR"/>
    <s v="MCP"/>
    <s v="START Light Maintenance KR valuation"/>
    <s v="END Light Maintenance KR valuation"/>
    <d v="2026-04-07T16:36:00"/>
    <d v="2026-04-07T16:43:00"/>
    <d v="2026-04-07T16:43:00"/>
    <s v="NULL"/>
    <s v="Completed"/>
    <x v="38"/>
    <n v="1"/>
    <s v="Light Maintenance KR valuation"/>
    <n v="0.12"/>
    <n v="0"/>
    <n v="0.12"/>
    <n v="0"/>
    <n v="0"/>
    <n v="0.12"/>
    <m/>
    <m/>
    <n v="0"/>
    <n v="0"/>
    <n v="0"/>
    <n v="0"/>
    <n v="0"/>
    <m/>
    <m/>
    <m/>
    <m/>
    <m/>
    <m/>
    <m/>
    <m/>
    <m/>
    <m/>
    <m/>
    <m/>
    <m/>
  </r>
  <r>
    <s v="KR"/>
    <s v="NLBTRKR46119.6965277778"/>
    <m/>
    <s v="bpv-kr valuation"/>
    <s v="MCPNLBTRKRbpv-kr valuation"/>
    <s v="MCPNLBTRKR"/>
    <s v=""/>
    <s v="Completed"/>
    <s v=""/>
    <s v="MCPNLBTRKRbpv-kr valuationbpv-kr valuation46119.696527777846119.7152777778"/>
    <s v="Y"/>
    <m/>
    <m/>
    <m/>
    <n v="2603"/>
    <s v="NLBTR"/>
    <s v="MCP"/>
    <s v="START bpv-kr valuation"/>
    <s v="END bpv-kr valuation"/>
    <d v="2026-04-07T16:43:00"/>
    <d v="2026-04-07T17:10:00"/>
    <d v="2026-04-07T17:10:00"/>
    <s v="NULL"/>
    <s v="Completed"/>
    <x v="38"/>
    <n v="1"/>
    <s v="bpv-kr valuation"/>
    <n v="0.45"/>
    <n v="0"/>
    <n v="0.45"/>
    <n v="0"/>
    <n v="0"/>
    <n v="0.45"/>
    <m/>
    <m/>
    <n v="0"/>
    <n v="0"/>
    <n v="0"/>
    <n v="0"/>
    <n v="0"/>
    <m/>
    <m/>
    <m/>
    <m/>
    <m/>
    <m/>
    <m/>
    <m/>
    <m/>
    <m/>
    <m/>
    <m/>
    <m/>
  </r>
  <r>
    <s v="KR"/>
    <s v="NLBTRKR46119.7152777778"/>
    <m/>
    <s v="bpv-kr valuation OLAP exports"/>
    <s v="MCPNLBTRKRbpv-kr valuation OLAP exports"/>
    <s v="MCPNLBTRKR"/>
    <s v=""/>
    <s v="Completed"/>
    <s v=""/>
    <s v="MCPNLBTRKRbpv-kr valuation OLAP exportsbpv-kr valuation OLAP exports46119.715277777846119.7854166667"/>
    <s v="Y"/>
    <m/>
    <m/>
    <m/>
    <n v="2603"/>
    <s v="NLBTR"/>
    <s v="MCP"/>
    <s v="START bpv-kr valuation OLAP exports"/>
    <s v="END bpv-kr valuation OLAP exports"/>
    <d v="2026-04-07T17:10:00"/>
    <d v="2026-04-07T18:51:00"/>
    <d v="2026-04-07T18:51:00"/>
    <s v="NULL"/>
    <s v="Completed"/>
    <x v="38"/>
    <n v="1"/>
    <s v="bpv-kr valuation OLAP exports"/>
    <n v="1.68"/>
    <n v="0"/>
    <n v="1.68"/>
    <n v="0"/>
    <n v="0"/>
    <n v="1.68"/>
    <m/>
    <m/>
    <n v="0"/>
    <n v="0"/>
    <n v="0"/>
    <n v="0"/>
    <n v="0"/>
    <m/>
    <m/>
    <m/>
    <m/>
    <m/>
    <m/>
    <m/>
    <m/>
    <m/>
    <m/>
    <m/>
    <m/>
    <m/>
  </r>
  <r>
    <s v="KR"/>
    <s v="NLBTRKR46119.7854166667"/>
    <m/>
    <s v="bpv-kr valuation QRM Reporter exports"/>
    <s v="MCPNLBTRKRbpv-kr valuation QRM Reporter exports"/>
    <s v="MCPNLBTRKR"/>
    <s v=""/>
    <s v="Completed"/>
    <s v=""/>
    <s v="MCPNLBTRKRbpv-kr valuation QRM Reporter exportsbpv-kr valuation QRM Reporter exports46119.785416666746119.7854166667"/>
    <s v="Y"/>
    <m/>
    <m/>
    <m/>
    <n v="2603"/>
    <s v="NLBTR"/>
    <s v="MCP"/>
    <s v="START bpv-kr valuation QRM Reporter exports"/>
    <s v="END bpv-kr valuation QRM Reporter exports"/>
    <d v="2026-04-07T18:51:00"/>
    <d v="2026-04-07T18:51:00"/>
    <d v="2026-04-07T18:52:00"/>
    <s v="NULL"/>
    <s v="Completed"/>
    <x v="38"/>
    <n v="1"/>
    <s v="bpv-kr valuation QRM Reporter exports"/>
    <n v="0"/>
    <n v="0"/>
    <n v="0"/>
    <n v="0"/>
    <n v="0"/>
    <n v="0"/>
    <m/>
    <m/>
    <n v="0"/>
    <n v="0"/>
    <n v="0"/>
    <n v="0"/>
    <n v="0"/>
    <m/>
    <m/>
    <m/>
    <m/>
    <m/>
    <m/>
    <m/>
    <m/>
    <m/>
    <m/>
    <m/>
    <m/>
    <m/>
  </r>
  <r>
    <s v="ITS"/>
    <s v="NLBTRITS46119.7861111111"/>
    <m/>
    <s v="ITS planning run"/>
    <s v="MCPNLBTRITSITS planning run"/>
    <s v="MCPNLBTRITS"/>
    <s v=""/>
    <s v="Completed"/>
    <s v=""/>
    <s v="MCPNLBTRITSITS planning runITS planning run46119.786111111146119.8597222222"/>
    <s v="Y"/>
    <m/>
    <m/>
    <m/>
    <n v="2603"/>
    <s v="NLBTR"/>
    <s v="MCP"/>
    <s v="START ITS planning run"/>
    <s v="END ITS planning run"/>
    <d v="2026-04-07T18:52:00"/>
    <d v="2026-04-07T20:38:00"/>
    <d v="2026-04-07T20:39:00"/>
    <s v="NULL"/>
    <s v="Completed"/>
    <x v="39"/>
    <n v="1"/>
    <s v="ITS planning run"/>
    <n v="1.77"/>
    <n v="0"/>
    <n v="1.77"/>
    <n v="0"/>
    <n v="0"/>
    <n v="1.77"/>
    <m/>
    <m/>
    <n v="0"/>
    <n v="0"/>
    <n v="0"/>
    <n v="0"/>
    <n v="0"/>
    <m/>
    <m/>
    <m/>
    <m/>
    <m/>
    <m/>
    <m/>
    <m/>
    <m/>
    <m/>
    <m/>
    <m/>
    <m/>
  </r>
  <r>
    <s v="CSRBB Planning"/>
    <s v="BEGTCSRBB Planning46119.8229166667"/>
    <m/>
    <s v="CSRBB Planning Run"/>
    <s v="MCPBEGTCSRBB PlanningCSRBB Planning Run"/>
    <s v="MCPBEGTCSRBB Planning"/>
    <s v=""/>
    <s v="Completed"/>
    <s v=""/>
    <s v="MCPBEGTCSRBB PlanningCSRBB Planning RunCSRBB Planning Run46119.822916666746119.89375"/>
    <s v="Y"/>
    <m/>
    <m/>
    <m/>
    <n v="2603"/>
    <s v="BEGT"/>
    <s v="MCP"/>
    <s v="START CSRBB Planning Run"/>
    <s v="END CSRBB Planning Run"/>
    <d v="2026-04-07T19:45:00"/>
    <d v="2026-04-07T21:27:00"/>
    <d v="2026-04-07T21:27:00"/>
    <s v="NULL"/>
    <s v="Completed"/>
    <x v="37"/>
    <n v="1"/>
    <s v="CSRBB Planning Run"/>
    <n v="1.7"/>
    <n v="0"/>
    <n v="1.7"/>
    <n v="0"/>
    <n v="0"/>
    <n v="1.7"/>
    <m/>
    <m/>
    <n v="0"/>
    <n v="0"/>
    <n v="0"/>
    <n v="0"/>
    <n v="0"/>
    <m/>
    <m/>
    <m/>
    <m/>
    <m/>
    <m/>
    <m/>
    <m/>
    <m/>
    <m/>
    <m/>
    <m/>
    <m/>
  </r>
  <r>
    <s v="GAP"/>
    <s v="NLBTRGAP46119.8604166667"/>
    <m/>
    <s v="gap planning"/>
    <s v="MCPNLBTRGAPgap planning"/>
    <s v="MCPNLBTRGAP"/>
    <s v=""/>
    <s v="Failed"/>
    <s v=""/>
    <s v="MCPNLBTRGAPgap planninggap planning46119.860416666746119.9729166667"/>
    <s v="Y"/>
    <m/>
    <m/>
    <m/>
    <n v="2603"/>
    <s v="NLBTR"/>
    <s v="MCP"/>
    <s v="START gap planning"/>
    <s v="NULL"/>
    <d v="2026-04-07T20:39:00"/>
    <d v="2026-04-07T23:21:00"/>
    <d v="2026-04-08T00:54:00"/>
    <s v="Exception Info: Workflow finished with errors. (line: 44)  "/>
    <s v="Failed"/>
    <x v="40"/>
    <n v="1"/>
    <s v="gap planning"/>
    <n v="2.7"/>
    <n v="2.7"/>
    <n v="0"/>
    <n v="0"/>
    <n v="2.7"/>
    <n v="2.7"/>
    <m/>
    <m/>
    <n v="0"/>
    <n v="0"/>
    <n v="0"/>
    <n v="0"/>
    <n v="0"/>
    <m/>
    <m/>
    <m/>
    <m/>
    <m/>
    <m/>
    <m/>
    <m/>
    <m/>
    <m/>
    <m/>
    <m/>
    <m/>
  </r>
  <r>
    <s v="CSRBB Planning"/>
    <s v="BEGTCSRBB Planning46119.89375"/>
    <m/>
    <s v="export to ara CSRBB Planning"/>
    <s v="MCPBEGTCSRBB Planningexport to ara CSRBB Planning"/>
    <s v="MCPBEGTCSRBB Planning"/>
    <s v=""/>
    <s v="Completed"/>
    <s v=""/>
    <s v="MCPBEGTCSRBB Planningexport to ara CSRBB Planningexport to ara CSRBB Planning46119.8937546119.8944444444"/>
    <s v="Y"/>
    <m/>
    <m/>
    <m/>
    <n v="2603"/>
    <s v="BEGT"/>
    <s v="MCP"/>
    <s v="START export to ara CSRBB Planning"/>
    <s v="END export to ara CSRBB Planning"/>
    <d v="2026-04-07T21:27:00"/>
    <d v="2026-04-07T21:28:00"/>
    <d v="2026-04-07T21:48:00"/>
    <s v="NULL"/>
    <s v="Completed"/>
    <x v="37"/>
    <n v="1"/>
    <s v="export to ara CSRBB Planning"/>
    <n v="0.02"/>
    <n v="0"/>
    <n v="0.02"/>
    <n v="0"/>
    <n v="0"/>
    <n v="0.02"/>
    <m/>
    <m/>
    <n v="0"/>
    <n v="0"/>
    <n v="0"/>
    <n v="0"/>
    <n v="0"/>
    <m/>
    <m/>
    <m/>
    <m/>
    <m/>
    <m/>
    <m/>
    <m/>
    <m/>
    <m/>
    <m/>
    <m/>
    <m/>
  </r>
  <r>
    <s v="Import Strategies"/>
    <s v="BEGTImport Strategies46119.9083333333"/>
    <m/>
    <s v="import strategies"/>
    <s v="MCPBEGTImport Strategiesimport strategies"/>
    <s v="MCPBEGTImport Strategies"/>
    <s v=""/>
    <s v="Completed"/>
    <s v=""/>
    <s v="MCPBEGTImport Strategiesimport strategiesimport strategies46119.908333333346119.9208333333"/>
    <s v="Y"/>
    <m/>
    <m/>
    <m/>
    <n v="2603"/>
    <s v="BEGT"/>
    <s v="MCP"/>
    <s v="START import strategies"/>
    <s v="END import strategies"/>
    <d v="2026-04-07T21:48:00"/>
    <d v="2026-04-07T22:06:00"/>
    <d v="2026-04-07T22:06:00"/>
    <s v="NULL"/>
    <s v="Completed"/>
    <x v="41"/>
    <n v="1"/>
    <s v="import strategies"/>
    <n v="0.3"/>
    <n v="0"/>
    <n v="0.3"/>
    <n v="0"/>
    <n v="0"/>
    <n v="0.3"/>
    <m/>
    <m/>
    <n v="0"/>
    <n v="0"/>
    <n v="0"/>
    <n v="0"/>
    <n v="0"/>
    <m/>
    <m/>
    <m/>
    <m/>
    <m/>
    <m/>
    <m/>
    <m/>
    <m/>
    <m/>
    <m/>
    <m/>
    <m/>
  </r>
  <r>
    <s v="Import Strategies"/>
    <s v="DEGTImport Strategies46119.9145833333"/>
    <m/>
    <s v="import strategies"/>
    <s v="MCPDEGTImport Strategiesimport strategies"/>
    <s v="MCPDEGTImport Strategies"/>
    <s v=""/>
    <s v="Completed"/>
    <s v=""/>
    <s v="MCPDEGTImport Strategiesimport strategiesimport strategies46119.914583333346119.9256944444"/>
    <s v="Y"/>
    <m/>
    <m/>
    <m/>
    <n v="2603"/>
    <s v="DEGT"/>
    <s v="MCP"/>
    <s v="START import strategies"/>
    <s v="END import strategies"/>
    <d v="2026-04-07T21:57:00"/>
    <d v="2026-04-07T22:13:00"/>
    <d v="2026-04-07T22:14:00"/>
    <s v="NULL"/>
    <s v="Completed"/>
    <x v="42"/>
    <n v="1"/>
    <s v="import strategies"/>
    <n v="0.27"/>
    <n v="0"/>
    <n v="0.27"/>
    <n v="0"/>
    <n v="0"/>
    <n v="0.27"/>
    <m/>
    <m/>
    <n v="0"/>
    <n v="0"/>
    <n v="0"/>
    <n v="0"/>
    <n v="0"/>
    <m/>
    <m/>
    <m/>
    <m/>
    <m/>
    <m/>
    <m/>
    <m/>
    <m/>
    <m/>
    <m/>
    <m/>
    <m/>
  </r>
  <r>
    <s v="Planning (NII)"/>
    <s v="BEGTPlanning (NII)46119.9208333333"/>
    <m/>
    <s v="planning run01"/>
    <s v="MCPBEGTPlanning (NII)planning run01"/>
    <s v="MCPBEGTPlanning (NII)"/>
    <s v=""/>
    <s v="Completed"/>
    <s v=""/>
    <s v="MCPBEGTPlanning (NII)planning run01planning run0146119.920833333346120.0743055556"/>
    <s v="Y"/>
    <m/>
    <m/>
    <m/>
    <n v="2603"/>
    <s v="BEGT"/>
    <s v="MCP"/>
    <s v="START planning run01"/>
    <s v="END planning run01"/>
    <d v="2026-04-07T22:06:00"/>
    <d v="2026-04-08T01:47:00"/>
    <d v="2026-04-08T01:47:00"/>
    <s v="NULL"/>
    <s v="Completed"/>
    <x v="43"/>
    <n v="1"/>
    <s v="planning run01"/>
    <n v="3.68"/>
    <n v="0"/>
    <n v="3.68"/>
    <n v="0"/>
    <n v="0"/>
    <n v="3.68"/>
    <m/>
    <m/>
    <n v="0"/>
    <n v="0"/>
    <n v="0"/>
    <n v="0"/>
    <n v="0"/>
    <m/>
    <m/>
    <m/>
    <m/>
    <m/>
    <m/>
    <m/>
    <m/>
    <m/>
    <m/>
    <m/>
    <m/>
    <m/>
  </r>
  <r>
    <s v="Planning (NII)"/>
    <s v="DEGTPlanning (NII)46119.9263888889"/>
    <m/>
    <s v="planning run01"/>
    <s v="MCPDEGTPlanning (NII)planning run01"/>
    <s v="MCPDEGTPlanning (NII)"/>
    <s v=""/>
    <s v="Completed"/>
    <s v=""/>
    <s v="MCPDEGTPlanning (NII)planning run01planning run0146119.926388888946120.0479166667"/>
    <s v="Y"/>
    <m/>
    <m/>
    <m/>
    <n v="2603"/>
    <s v="DEGT"/>
    <s v="MCP"/>
    <s v="START planning run01"/>
    <s v="END planning run01"/>
    <d v="2026-04-07T22:14:00"/>
    <d v="2026-04-08T01:09:00"/>
    <d v="2026-04-08T01:09:00"/>
    <s v="NULL"/>
    <s v="Completed"/>
    <x v="44"/>
    <n v="1"/>
    <s v="planning run01"/>
    <n v="2.92"/>
    <n v="0"/>
    <n v="2.92"/>
    <n v="0"/>
    <n v="0"/>
    <n v="2.92"/>
    <m/>
    <m/>
    <n v="0"/>
    <n v="0"/>
    <n v="0"/>
    <n v="0"/>
    <n v="0"/>
    <m/>
    <m/>
    <m/>
    <m/>
    <m/>
    <m/>
    <m/>
    <m/>
    <m/>
    <m/>
    <m/>
    <m/>
    <m/>
  </r>
  <r>
    <s v="Load Compare Spreads"/>
    <s v="BEDBLoad Compare Spreads46119.9291666667"/>
    <m/>
    <s v="load Spreads"/>
    <s v="MRPBEDBLoad Compare Spreadsload Spreads"/>
    <s v="MRPBEDBLoad Compare Spreads"/>
    <s v=""/>
    <s v="Completed"/>
    <s v=""/>
    <s v="MRPBEDBLoad Compare Spreadsload Spreadsload Spreads46119.929166666746119.9368055556"/>
    <s v="Y"/>
    <m/>
    <m/>
    <m/>
    <n v="2603"/>
    <s v="BEDB"/>
    <s v="MRP"/>
    <s v="START load Spreads"/>
    <s v="END load Spreads"/>
    <d v="2026-04-07T22:18:00"/>
    <d v="2026-04-07T22:29:00"/>
    <d v="2026-04-07T22:29:00"/>
    <s v="NULL"/>
    <s v="Completed"/>
    <x v="45"/>
    <n v="1"/>
    <s v="load Spreads"/>
    <n v="0.18"/>
    <n v="0"/>
    <n v="0.18"/>
    <n v="0"/>
    <n v="0"/>
    <n v="0.18"/>
    <m/>
    <m/>
    <n v="0"/>
    <n v="0"/>
    <n v="0"/>
    <n v="0"/>
    <n v="0"/>
    <m/>
    <m/>
    <m/>
    <m/>
    <m/>
    <m/>
    <m/>
    <m/>
    <m/>
    <m/>
    <m/>
    <m/>
    <m/>
  </r>
  <r>
    <s v="Load Compare Spreads"/>
    <s v="BEDBLoad Compare Spreads46119.9368055556"/>
    <m/>
    <s v="Spreads comparison"/>
    <s v="MRPBEDBLoad Compare SpreadsSpreads comparison"/>
    <s v="MRPBEDBLoad Compare Spreads"/>
    <s v=""/>
    <s v="Completed"/>
    <s v=""/>
    <s v="MRPBEDBLoad Compare SpreadsSpreads comparisonSpreads comparison46119.936805555646119.9375"/>
    <s v="Y"/>
    <m/>
    <m/>
    <m/>
    <n v="2603"/>
    <s v="BEDB"/>
    <s v="MRP"/>
    <s v="START Spreads comparison"/>
    <s v="END Spreads comparison"/>
    <d v="2026-04-07T22:29:00"/>
    <d v="2026-04-07T22:30:00"/>
    <d v="2026-04-07T22:31:00"/>
    <s v="NULL"/>
    <s v="Completed"/>
    <x v="45"/>
    <n v="1"/>
    <s v="Spreads comparison"/>
    <n v="0.02"/>
    <n v="0"/>
    <n v="0.02"/>
    <n v="0"/>
    <n v="0"/>
    <n v="0.02"/>
    <m/>
    <m/>
    <n v="0"/>
    <n v="0"/>
    <n v="0"/>
    <n v="0"/>
    <n v="0"/>
    <m/>
    <m/>
    <m/>
    <m/>
    <m/>
    <m/>
    <m/>
    <m/>
    <m/>
    <m/>
    <m/>
    <m/>
    <m/>
  </r>
  <r>
    <s v="Load Compare MP"/>
    <s v="BEDBLoad Compare MP46119.9381944444"/>
    <m/>
    <s v="load MPs"/>
    <s v="MRPBEDBLoad Compare MPload MPs"/>
    <s v="MRPBEDBLoad Compare MP"/>
    <s v=""/>
    <s v="Failed"/>
    <s v=""/>
    <s v="MRPBEDBLoad Compare MPload MPsload MPs46119.938194444446119.9381944444"/>
    <s v="Y"/>
    <m/>
    <m/>
    <m/>
    <n v="2603"/>
    <s v="BEDB"/>
    <s v="MRP"/>
    <s v="START load MPs"/>
    <s v="NULL"/>
    <d v="2026-04-07T22:31:00"/>
    <d v="2026-04-07T22:31:00"/>
    <d v="2026-04-08T00:42:00"/>
    <s v="Exception Info: Workflow finished with errors. (line: 43)  "/>
    <s v="Failed"/>
    <x v="46"/>
    <n v="1"/>
    <s v="load MPs"/>
    <n v="0"/>
    <n v="0"/>
    <n v="0"/>
    <n v="0"/>
    <n v="0"/>
    <n v="0"/>
    <m/>
    <m/>
    <n v="0"/>
    <n v="0"/>
    <n v="0"/>
    <n v="0"/>
    <n v="0"/>
    <m/>
    <m/>
    <m/>
    <m/>
    <m/>
    <m/>
    <m/>
    <m/>
    <m/>
    <m/>
    <m/>
    <m/>
    <m/>
  </r>
  <r>
    <s v="Load Compare MP"/>
    <s v="BEDBLoad Compare MP46120.0291666667"/>
    <m/>
    <s v="load MPs"/>
    <s v="MRPBEDBLoad Compare MPload MPs"/>
    <s v="MRPBEDBLoad Compare MP"/>
    <s v=""/>
    <s v="Completed"/>
    <s v=""/>
    <s v="MRPBEDBLoad Compare MPload MPsload MPs46120.029166666746120.03125"/>
    <s v="Y"/>
    <m/>
    <m/>
    <m/>
    <n v="2603"/>
    <s v="BEDB"/>
    <s v="MRP"/>
    <s v="START load MPs"/>
    <s v="END load MPs"/>
    <d v="2026-04-08T00:42:00"/>
    <d v="2026-04-08T00:45:00"/>
    <d v="2026-04-08T00:45:00"/>
    <s v="NULL"/>
    <s v="Completed"/>
    <x v="47"/>
    <n v="2"/>
    <s v="load MPs"/>
    <n v="0.05"/>
    <n v="0"/>
    <n v="0.05"/>
    <n v="0"/>
    <n v="0"/>
    <n v="0.05"/>
    <m/>
    <m/>
    <n v="0"/>
    <n v="0"/>
    <n v="0"/>
    <n v="0"/>
    <n v="0"/>
    <m/>
    <m/>
    <m/>
    <m/>
    <m/>
    <m/>
    <m/>
    <m/>
    <m/>
    <m/>
    <m/>
    <m/>
    <m/>
  </r>
  <r>
    <s v="Load Compare MP"/>
    <s v="BEDBLoad Compare MP46120.03125"/>
    <m/>
    <s v="Model parameters comparison"/>
    <s v="MRPBEDBLoad Compare MPModel parameters comparison"/>
    <s v="MRPBEDBLoad Compare MP"/>
    <s v=""/>
    <s v="Completed"/>
    <s v=""/>
    <s v="MRPBEDBLoad Compare MPModel parameters comparisonModel parameters comparison46120.0312546120.0319444444"/>
    <s v="Y"/>
    <m/>
    <m/>
    <m/>
    <n v="2603"/>
    <s v="BEDB"/>
    <s v="MRP"/>
    <s v="START Model parameters comparison"/>
    <s v="END Model parameters comparison"/>
    <d v="2026-04-08T00:45:00"/>
    <d v="2026-04-08T00:46:00"/>
    <d v="2026-04-08T01:55:00"/>
    <s v="NULL"/>
    <s v="Completed"/>
    <x v="47"/>
    <n v="1"/>
    <s v="Model parameters comparison"/>
    <n v="0.02"/>
    <n v="0"/>
    <n v="0.02"/>
    <n v="0"/>
    <n v="0"/>
    <n v="0.02"/>
    <m/>
    <m/>
    <n v="0"/>
    <n v="0"/>
    <n v="0"/>
    <n v="0"/>
    <n v="0"/>
    <m/>
    <m/>
    <m/>
    <m/>
    <m/>
    <m/>
    <m/>
    <m/>
    <m/>
    <m/>
    <m/>
    <m/>
    <m/>
  </r>
  <r>
    <s v="CSRBB Planning"/>
    <s v="NLBTRCSRBB Planning46120.0375"/>
    <m/>
    <s v="import CSRBB strategies"/>
    <s v="MCPNLBTRCSRBB Planningimport CSRBB strategies"/>
    <s v="MCPNLBTRCSRBB Planning"/>
    <s v=""/>
    <s v="Completed"/>
    <s v=""/>
    <s v="MCPNLBTRCSRBB Planningimport CSRBB strategiesimport CSRBB strategies46120.037546120.1972222222"/>
    <s v="Y"/>
    <m/>
    <m/>
    <m/>
    <n v="2603"/>
    <s v="NLBTR"/>
    <s v="MCP"/>
    <s v="START import CSRBB strategies"/>
    <s v="END import CSRBB strategies"/>
    <d v="2026-04-08T00:54:00"/>
    <d v="2026-04-08T04:44:00"/>
    <d v="2026-04-08T04:44:00"/>
    <s v="NULL"/>
    <s v="Completed"/>
    <x v="48"/>
    <n v="1"/>
    <s v="import CSRBB strategies"/>
    <n v="3.83"/>
    <n v="0"/>
    <n v="3.83"/>
    <n v="0"/>
    <n v="0"/>
    <n v="3.83"/>
    <m/>
    <m/>
    <n v="0"/>
    <n v="0"/>
    <n v="0"/>
    <n v="0"/>
    <n v="0"/>
    <m/>
    <m/>
    <m/>
    <m/>
    <m/>
    <m/>
    <m/>
    <m/>
    <m/>
    <m/>
    <m/>
    <m/>
    <m/>
  </r>
  <r>
    <s v="Planning (NII)"/>
    <s v="DEGTPlanning (NII)46120.0479166667"/>
    <m/>
    <s v="MDL Processing"/>
    <s v="MCPDEGTPlanning (NII)MDL Processing"/>
    <s v="MCPDEGTPlanning (NII)"/>
    <s v=""/>
    <s v="Completed"/>
    <s v=""/>
    <s v="MCPDEGTPlanning (NII)MDL ProcessingMDL Processing46120.047916666746120.1076388889"/>
    <s v="Y"/>
    <m/>
    <m/>
    <m/>
    <n v="2603"/>
    <s v="DEGT"/>
    <s v="MCP"/>
    <s v="START MDL Processing"/>
    <s v="END MDL Processing"/>
    <d v="2026-04-08T01:09:00"/>
    <d v="2026-04-08T02:35:00"/>
    <d v="2026-04-08T02:35:00"/>
    <s v="NULL"/>
    <s v="Completed"/>
    <x v="44"/>
    <n v="1"/>
    <s v="MDL Processing"/>
    <n v="1.43"/>
    <n v="0"/>
    <n v="1.43"/>
    <n v="0"/>
    <n v="0"/>
    <n v="1.43"/>
    <m/>
    <m/>
    <n v="0"/>
    <n v="0"/>
    <n v="0"/>
    <n v="0"/>
    <n v="0"/>
    <m/>
    <m/>
    <m/>
    <m/>
    <m/>
    <m/>
    <m/>
    <m/>
    <m/>
    <m/>
    <m/>
    <m/>
    <m/>
  </r>
  <r>
    <s v="Planning (NII)"/>
    <s v="BEGTPlanning (NII)46120.0743055556"/>
    <m/>
    <s v="MDL Processing"/>
    <s v="MCPBEGTPlanning (NII)MDL Processing"/>
    <s v="MCPBEGTPlanning (NII)"/>
    <s v=""/>
    <s v="Completed"/>
    <s v=""/>
    <s v="MCPBEGTPlanning (NII)MDL ProcessingMDL Processing46120.074305555646120.1243055556"/>
    <s v="Y"/>
    <m/>
    <m/>
    <m/>
    <n v="2603"/>
    <s v="BEGT"/>
    <s v="MCP"/>
    <s v="START MDL Processing"/>
    <s v="END MDL Processing"/>
    <d v="2026-04-08T01:47:00"/>
    <d v="2026-04-08T02:59:00"/>
    <d v="2026-04-08T02:59:00"/>
    <s v="NULL"/>
    <s v="Completed"/>
    <x v="43"/>
    <n v="1"/>
    <s v="MDL Processing"/>
    <n v="1.2"/>
    <n v="0"/>
    <n v="1.2"/>
    <n v="0"/>
    <n v="0"/>
    <n v="1.2"/>
    <m/>
    <m/>
    <n v="0"/>
    <n v="0"/>
    <n v="0"/>
    <n v="0"/>
    <n v="0"/>
    <m/>
    <m/>
    <m/>
    <m/>
    <m/>
    <m/>
    <m/>
    <m/>
    <m/>
    <m/>
    <m/>
    <m/>
    <m/>
  </r>
  <r>
    <s v="Load Market"/>
    <s v="BEDBLoad Market46120.0798611111"/>
    <m/>
    <s v="load Market"/>
    <s v="MRPBEDBLoad Marketload Market"/>
    <s v="MRPBEDBLoad Market"/>
    <s v=""/>
    <s v="Completed"/>
    <s v=""/>
    <s v="MRPBEDBLoad Marketload Marketload Market46120.079861111146120.1104166667"/>
    <s v="N"/>
    <m/>
    <m/>
    <m/>
    <n v="2603"/>
    <s v="BEDB"/>
    <s v="MRP"/>
    <s v="START load Market"/>
    <s v="END load Market"/>
    <d v="2026-04-08T01:55:00"/>
    <d v="2026-04-08T02:39:00"/>
    <d v="2026-04-08T02:40:00"/>
    <s v="NULL"/>
    <s v="Completed"/>
    <x v="49"/>
    <n v="1"/>
    <s v="load Market"/>
    <n v="0.73"/>
    <n v="0"/>
    <n v="0.73"/>
    <n v="0"/>
    <n v="0"/>
    <n v="0.73"/>
    <m/>
    <m/>
    <n v="0"/>
    <n v="0"/>
    <n v="0"/>
    <n v="0"/>
    <n v="0"/>
    <m/>
    <m/>
    <m/>
    <m/>
    <m/>
    <m/>
    <m/>
    <m/>
    <m/>
    <m/>
    <m/>
    <m/>
    <m/>
  </r>
  <r>
    <s v="Planning (NII)"/>
    <s v="DEGTPlanning (NII)46120.1076388889"/>
    <m/>
    <s v="planning run02"/>
    <s v="MCPDEGTPlanning (NII)planning run02"/>
    <s v="MCPDEGTPlanning (NII)"/>
    <s v=""/>
    <s v="Completed"/>
    <s v=""/>
    <s v="MCPDEGTPlanning (NII)planning run02planning run0246120.107638888946120.2083333333"/>
    <s v="Y"/>
    <m/>
    <m/>
    <m/>
    <n v="2603"/>
    <s v="DEGT"/>
    <s v="MCP"/>
    <s v="START planning run02"/>
    <s v="END planning run02"/>
    <d v="2026-04-08T02:35:00"/>
    <d v="2026-04-08T05:00:00"/>
    <d v="2026-04-08T05:00:00"/>
    <s v="NULL"/>
    <s v="Completed"/>
    <x v="44"/>
    <n v="1"/>
    <s v="planning run02"/>
    <n v="2.42"/>
    <n v="2.42"/>
    <n v="0"/>
    <n v="0"/>
    <n v="2.42"/>
    <n v="2.42"/>
    <m/>
    <m/>
    <n v="0"/>
    <n v="0"/>
    <n v="0"/>
    <n v="0"/>
    <n v="0"/>
    <m/>
    <m/>
    <m/>
    <m/>
    <m/>
    <m/>
    <m/>
    <m/>
    <m/>
    <m/>
    <m/>
    <m/>
    <m/>
  </r>
  <r>
    <s v="Load Pos"/>
    <s v="BEDBLoad Pos46120.1111111111"/>
    <m/>
    <s v="archive NTG"/>
    <s v="MRPBEDBLoad Posarchive NTG"/>
    <s v="MRPBEDBLoad Pos"/>
    <s v=""/>
    <s v="Completed"/>
    <s v=""/>
    <s v="MRPBEDBLoad Posarchive NTGarchive NTG46120.111111111146120.1111111111"/>
    <s v="Y"/>
    <m/>
    <m/>
    <m/>
    <n v="2603"/>
    <s v="BEDB"/>
    <s v="MRP"/>
    <s v="START archive NTG"/>
    <s v="END archive NTG"/>
    <d v="2026-04-08T02:40:00"/>
    <d v="2026-04-08T02:40:00"/>
    <d v="2026-04-08T02:40:00"/>
    <s v="NULL"/>
    <s v="Completed"/>
    <x v="50"/>
    <n v="1"/>
    <s v="archive NTG"/>
    <n v="0"/>
    <n v="0"/>
    <n v="0"/>
    <n v="0"/>
    <n v="0"/>
    <n v="0"/>
    <m/>
    <m/>
    <n v="0"/>
    <n v="0"/>
    <n v="0"/>
    <n v="0"/>
    <n v="0"/>
    <m/>
    <m/>
    <m/>
    <m/>
    <m/>
    <m/>
    <m/>
    <m/>
    <m/>
    <m/>
    <m/>
    <m/>
    <m/>
  </r>
  <r>
    <s v="Load Pos"/>
    <s v="BEDBLoad Pos46120.1111111111"/>
    <m/>
    <s v="load Portfolio"/>
    <s v="MRPBEDBLoad Posload Portfolio"/>
    <s v="MRPBEDBLoad Pos"/>
    <s v=""/>
    <s v="Completed"/>
    <s v=""/>
    <s v="MRPBEDBLoad Posload Portfolioload Portfolio46120.111111111146120.1381944444"/>
    <s v="Y"/>
    <m/>
    <m/>
    <m/>
    <n v="2603"/>
    <s v="BEDB"/>
    <s v="MRP"/>
    <s v="START load Portfolio"/>
    <s v="END load Portfolio"/>
    <d v="2026-04-08T02:40:00"/>
    <d v="2026-04-08T03:19:00"/>
    <d v="2026-04-08T03:19:00"/>
    <s v="NULL"/>
    <s v="Completed"/>
    <x v="50"/>
    <n v="1"/>
    <s v="load Portfolio"/>
    <n v="0.65"/>
    <n v="0.65"/>
    <n v="0"/>
    <n v="0"/>
    <n v="0.65"/>
    <n v="0.65"/>
    <m/>
    <m/>
    <n v="0"/>
    <n v="0"/>
    <n v="0"/>
    <n v="0"/>
    <n v="0"/>
    <m/>
    <m/>
    <m/>
    <m/>
    <m/>
    <m/>
    <m/>
    <m/>
    <m/>
    <m/>
    <m/>
    <m/>
    <m/>
  </r>
  <r>
    <s v="Planning (NII)"/>
    <s v="BEGTPlanning (NII)46120.1243055556"/>
    <m/>
    <s v="planning run02"/>
    <s v="MCPBEGTPlanning (NII)planning run02"/>
    <s v="MCPBEGTPlanning (NII)"/>
    <s v=""/>
    <s v="Completed"/>
    <s v=""/>
    <s v="MCPBEGTPlanning (NII)planning run02planning run0246120.124305555646120.2604166667"/>
    <s v="Y"/>
    <m/>
    <m/>
    <m/>
    <n v="2603"/>
    <s v="BEGT"/>
    <s v="MCP"/>
    <s v="START planning run02"/>
    <s v="END planning run02"/>
    <d v="2026-04-08T02:59:00"/>
    <d v="2026-04-08T06:15:00"/>
    <d v="2026-04-08T06:15:00"/>
    <s v="NULL"/>
    <s v="Completed"/>
    <x v="43"/>
    <n v="1"/>
    <s v="planning run02"/>
    <n v="3.27"/>
    <n v="0"/>
    <n v="3.27"/>
    <n v="0"/>
    <n v="0"/>
    <n v="3.27"/>
    <m/>
    <m/>
    <n v="0"/>
    <n v="0"/>
    <n v="0"/>
    <n v="0"/>
    <n v="0"/>
    <m/>
    <m/>
    <m/>
    <m/>
    <m/>
    <m/>
    <m/>
    <m/>
    <m/>
    <m/>
    <m/>
    <m/>
    <m/>
  </r>
  <r>
    <s v="Load Pos"/>
    <s v="BEDBLoad Pos46120.1381944444"/>
    <m/>
    <s v="copy from"/>
    <s v="MRPBEDBLoad Poscopy from"/>
    <s v="MRPBEDBLoad Pos"/>
    <s v=""/>
    <s v="Completed"/>
    <s v=""/>
    <s v="MRPBEDBLoad Poscopy fromcopy from46120.138194444446120.1388888889"/>
    <s v="Y"/>
    <m/>
    <m/>
    <m/>
    <n v="2603"/>
    <s v="BEDB"/>
    <s v="MRP"/>
    <s v="START copy from"/>
    <s v="END copy from"/>
    <d v="2026-04-08T03:19:00"/>
    <d v="2026-04-08T03:20:00"/>
    <d v="2026-04-08T03:27:00"/>
    <s v="NULL"/>
    <s v="Completed"/>
    <x v="50"/>
    <n v="1"/>
    <s v="copy from"/>
    <n v="0.02"/>
    <n v="0.02"/>
    <n v="0"/>
    <n v="0"/>
    <n v="0.02"/>
    <n v="0.02"/>
    <m/>
    <m/>
    <n v="0"/>
    <n v="0"/>
    <n v="0"/>
    <n v="0"/>
    <n v="0"/>
    <m/>
    <m/>
    <m/>
    <m/>
    <m/>
    <m/>
    <m/>
    <m/>
    <m/>
    <m/>
    <m/>
    <m/>
    <m/>
  </r>
  <r>
    <s v="Load Pos"/>
    <s v="BEDBLoad Pos46120.14375"/>
    <m/>
    <s v="Stratification"/>
    <s v="MRPBEDBLoad PosStratification"/>
    <s v="MRPBEDBLoad Pos"/>
    <s v=""/>
    <s v="Completed"/>
    <s v=""/>
    <s v="MRPBEDBLoad PosStratificationStratification46120.1437546120.1479166667"/>
    <s v="Y"/>
    <m/>
    <m/>
    <m/>
    <n v="2603"/>
    <s v="BEDB"/>
    <s v="MRP"/>
    <s v="START Stratification"/>
    <s v="END Stratification"/>
    <d v="2026-04-08T03:27:00"/>
    <d v="2026-04-08T03:33:00"/>
    <d v="2026-04-08T03:33:00"/>
    <s v="NULL"/>
    <s v="Completed"/>
    <x v="50"/>
    <n v="1"/>
    <s v="Stratification"/>
    <n v="0.1"/>
    <n v="0.1"/>
    <n v="0"/>
    <n v="0"/>
    <n v="0.1"/>
    <n v="0.1"/>
    <m/>
    <m/>
    <n v="0"/>
    <n v="0"/>
    <n v="0"/>
    <n v="0"/>
    <n v="0"/>
    <m/>
    <m/>
    <m/>
    <m/>
    <m/>
    <m/>
    <m/>
    <m/>
    <m/>
    <m/>
    <m/>
    <m/>
    <m/>
  </r>
  <r>
    <s v="Load Pos"/>
    <s v="BEDBLoad Pos46120.1479166667"/>
    <m/>
    <s v="Stratification OLAP exports"/>
    <s v="MRPBEDBLoad PosStratification OLAP exports"/>
    <s v="MRPBEDBLoad Pos"/>
    <s v=""/>
    <s v="Completed"/>
    <s v=""/>
    <s v="MRPBEDBLoad PosStratification OLAP exportsStratification OLAP exports46120.147916666746120.1513888889"/>
    <s v="Y"/>
    <m/>
    <m/>
    <m/>
    <n v="2603"/>
    <s v="BEDB"/>
    <s v="MRP"/>
    <s v="START Stratification OLAP exports"/>
    <s v="END Stratification OLAP exports"/>
    <d v="2026-04-08T03:33:00"/>
    <d v="2026-04-08T03:38:00"/>
    <d v="2026-04-08T03:39:00"/>
    <s v="NULL"/>
    <s v="Completed"/>
    <x v="50"/>
    <n v="1"/>
    <s v="Stratification OLAP exports"/>
    <n v="0.08"/>
    <n v="0.08"/>
    <n v="0"/>
    <n v="0"/>
    <n v="0.08"/>
    <n v="0.08"/>
    <m/>
    <m/>
    <n v="0"/>
    <n v="0"/>
    <n v="0"/>
    <n v="0"/>
    <n v="0"/>
    <m/>
    <m/>
    <m/>
    <m/>
    <m/>
    <m/>
    <m/>
    <m/>
    <m/>
    <m/>
    <m/>
    <m/>
    <m/>
  </r>
  <r>
    <s v="Generate Load"/>
    <s v="BEDBGenerate Load46120.1520833333"/>
    <m/>
    <s v="Generate DD SAV"/>
    <s v="MRPBEDBGenerate LoadGenerate DD SAV"/>
    <s v="MRPBEDBGenerate Load"/>
    <s v=""/>
    <s v="Completed"/>
    <s v=""/>
    <s v="MRPBEDBGenerate LoadGenerate DD SAVGenerate DD SAV46120.152083333346120.1527777778"/>
    <s v="N"/>
    <m/>
    <m/>
    <m/>
    <n v="2603"/>
    <s v="BEDB"/>
    <s v="MRP"/>
    <s v="START Generate DD SAV"/>
    <s v="END Generate DD SAV"/>
    <d v="2026-04-08T03:39:00"/>
    <d v="2026-04-08T03:40:00"/>
    <d v="2026-04-08T03:40:00"/>
    <s v="NULL"/>
    <s v="Completed"/>
    <x v="51"/>
    <n v="1"/>
    <s v="Generate DD SAV"/>
    <n v="0.02"/>
    <n v="0.02"/>
    <n v="0"/>
    <n v="0"/>
    <n v="0.02"/>
    <n v="0.02"/>
    <m/>
    <m/>
    <n v="0"/>
    <n v="0"/>
    <n v="0"/>
    <n v="0"/>
    <n v="0"/>
    <m/>
    <m/>
    <m/>
    <m/>
    <m/>
    <m/>
    <m/>
    <m/>
    <m/>
    <m/>
    <m/>
    <m/>
    <m/>
  </r>
  <r>
    <s v="Generate Load"/>
    <s v="BEDBGenerate Load46120.1527777778"/>
    <m/>
    <s v="Load DD SAV"/>
    <s v="MRPBEDBGenerate LoadLoad DD SAV"/>
    <s v="MRPBEDBGenerate Load"/>
    <s v=""/>
    <s v="Completed"/>
    <s v=""/>
    <s v="MRPBEDBGenerate LoadLoad DD SAVLoad DD SAV46120.152777777846120.1597222222"/>
    <s v="N"/>
    <m/>
    <m/>
    <m/>
    <n v="2603"/>
    <s v="BEDB"/>
    <s v="MRP"/>
    <s v="START Load DD SAV"/>
    <s v="END Load DD SAV"/>
    <d v="2026-04-08T03:40:00"/>
    <d v="2026-04-08T03:50:00"/>
    <d v="2026-04-08T03:51:00"/>
    <s v="NULL"/>
    <s v="Completed"/>
    <x v="51"/>
    <n v="1"/>
    <s v="Load DD SAV"/>
    <n v="0.17"/>
    <n v="0.17"/>
    <n v="0"/>
    <n v="0"/>
    <n v="0.17"/>
    <n v="0.17"/>
    <m/>
    <m/>
    <n v="0"/>
    <n v="0"/>
    <n v="0"/>
    <n v="0"/>
    <n v="0"/>
    <m/>
    <m/>
    <m/>
    <m/>
    <m/>
    <m/>
    <m/>
    <m/>
    <m/>
    <m/>
    <m/>
    <m/>
    <m/>
  </r>
  <r>
    <s v="Generate Load"/>
    <s v="BEDBGenerate Load46120.1604166667"/>
    <m/>
    <s v="Generate DD CFM"/>
    <s v="MRPBEDBGenerate LoadGenerate DD CFM"/>
    <s v="MRPBEDBGenerate Load"/>
    <s v=""/>
    <s v="Completed"/>
    <s v=""/>
    <s v="MRPBEDBGenerate LoadGenerate DD CFMGenerate DD CFM46120.160416666746120.1611111111"/>
    <s v="N"/>
    <m/>
    <m/>
    <m/>
    <n v="2603"/>
    <s v="BEDB"/>
    <s v="MRP"/>
    <s v="START Generate DD CFM"/>
    <s v="END Generate DD CFM"/>
    <d v="2026-04-08T03:51:00"/>
    <d v="2026-04-08T03:52:00"/>
    <d v="2026-04-08T03:52:00"/>
    <s v="NULL"/>
    <s v="Completed"/>
    <x v="52"/>
    <n v="1"/>
    <s v="Generate DD CFM"/>
    <n v="0.02"/>
    <n v="0.02"/>
    <n v="0"/>
    <n v="0"/>
    <n v="0.02"/>
    <n v="0.02"/>
    <m/>
    <m/>
    <n v="0"/>
    <n v="0"/>
    <n v="0"/>
    <n v="0"/>
    <n v="0"/>
    <m/>
    <m/>
    <m/>
    <m/>
    <m/>
    <m/>
    <m/>
    <m/>
    <m/>
    <m/>
    <m/>
    <m/>
    <m/>
  </r>
  <r>
    <s v="Generate Load"/>
    <s v="BEDBGenerate Load46120.1611111111"/>
    <m/>
    <s v="Load DD CFM"/>
    <s v="MRPBEDBGenerate LoadLoad DD CFM"/>
    <s v="MRPBEDBGenerate Load"/>
    <s v=""/>
    <s v="Completed"/>
    <s v=""/>
    <s v="MRPBEDBGenerate LoadLoad DD CFMLoad DD CFM46120.161111111146120.1680555556"/>
    <s v="N"/>
    <m/>
    <m/>
    <m/>
    <n v="2603"/>
    <s v="BEDB"/>
    <s v="MRP"/>
    <s v="START Load DD CFM"/>
    <s v="END Load DD CFM"/>
    <d v="2026-04-08T03:52:00"/>
    <d v="2026-04-08T04:02:00"/>
    <d v="2026-04-08T04:03:00"/>
    <s v="NULL"/>
    <s v="Completed"/>
    <x v="52"/>
    <n v="1"/>
    <s v="Load DD CFM"/>
    <n v="0.17"/>
    <n v="0.17"/>
    <n v="0"/>
    <n v="0.02"/>
    <n v="0.19"/>
    <n v="0.19"/>
    <m/>
    <m/>
    <n v="0"/>
    <n v="0"/>
    <n v="0"/>
    <n v="0"/>
    <n v="0"/>
    <m/>
    <m/>
    <m/>
    <m/>
    <m/>
    <m/>
    <m/>
    <m/>
    <m/>
    <m/>
    <m/>
    <m/>
    <m/>
  </r>
  <r>
    <s v="Generate Load"/>
    <s v="BEDBGenerate Load46120.16875"/>
    <m/>
    <s v="Generate DD MOR"/>
    <s v="MRPBEDBGenerate LoadGenerate DD MOR"/>
    <s v="MRPBEDBGenerate Load"/>
    <s v=""/>
    <s v="Completed"/>
    <s v=""/>
    <s v="MRPBEDBGenerate LoadGenerate DD MORGenerate DD MOR46120.1687546120.1694444444"/>
    <s v="N"/>
    <m/>
    <m/>
    <m/>
    <n v="2603"/>
    <s v="BEDB"/>
    <s v="MRP"/>
    <s v="START Generate DD MOR"/>
    <s v="END Generate DD MOR"/>
    <d v="2026-04-08T04:03:00"/>
    <d v="2026-04-08T04:04:00"/>
    <d v="2026-04-08T04:04:00"/>
    <s v="NULL"/>
    <s v="Completed"/>
    <x v="53"/>
    <n v="1"/>
    <s v="Generate DD MOR"/>
    <n v="0.02"/>
    <n v="0.02"/>
    <n v="0"/>
    <n v="0"/>
    <n v="0.02"/>
    <n v="0.02"/>
    <m/>
    <m/>
    <n v="0"/>
    <n v="0"/>
    <n v="0"/>
    <n v="0"/>
    <n v="0"/>
    <m/>
    <m/>
    <m/>
    <m/>
    <m/>
    <m/>
    <m/>
    <m/>
    <m/>
    <m/>
    <m/>
    <m/>
    <m/>
  </r>
  <r>
    <s v="Generate Load"/>
    <s v="BEDBGenerate Load46120.1694444444"/>
    <m/>
    <s v="Load DD MOR"/>
    <s v="MRPBEDBGenerate LoadLoad DD MOR"/>
    <s v="MRPBEDBGenerate Load"/>
    <s v=""/>
    <s v="Completed"/>
    <s v=""/>
    <s v="MRPBEDBGenerate LoadLoad DD MORLoad DD MOR46120.169444444446120.1756944444"/>
    <s v="N"/>
    <m/>
    <m/>
    <m/>
    <n v="2603"/>
    <s v="BEDB"/>
    <s v="MRP"/>
    <s v="START Load DD MOR"/>
    <s v="END Load DD MOR"/>
    <d v="2026-04-08T04:04:00"/>
    <d v="2026-04-08T04:13:00"/>
    <d v="2026-04-08T04:14:00"/>
    <s v="NULL"/>
    <s v="Completed"/>
    <x v="53"/>
    <n v="1"/>
    <s v="Load DD MOR"/>
    <n v="0.15"/>
    <n v="0.15"/>
    <n v="0"/>
    <n v="0.02"/>
    <n v="0.17"/>
    <n v="0.17"/>
    <m/>
    <m/>
    <n v="0"/>
    <n v="0"/>
    <n v="0"/>
    <n v="0"/>
    <n v="0"/>
    <m/>
    <m/>
    <m/>
    <m/>
    <m/>
    <m/>
    <m/>
    <m/>
    <m/>
    <m/>
    <m/>
    <m/>
    <m/>
  </r>
  <r>
    <s v="Valuation 1"/>
    <s v="BEDBValuation 146120.1763888889"/>
    <m/>
    <s v="Portfolio valuation"/>
    <s v="MRPBEDBValuation 1Portfolio valuation"/>
    <s v="MRPBEDBValuation 1"/>
    <s v=""/>
    <s v="Completed"/>
    <s v=""/>
    <s v="MRPBEDBValuation 1Portfolio valuationPortfolio valuation46120.176388888946120.2743055556"/>
    <s v="N"/>
    <m/>
    <m/>
    <m/>
    <n v="2603"/>
    <s v="BEDB"/>
    <s v="MRP"/>
    <s v="START Portfolio valuation"/>
    <s v="END Portfolio valuation"/>
    <d v="2026-04-08T04:14:00"/>
    <d v="2026-04-08T06:35:00"/>
    <d v="2026-04-08T06:35:00"/>
    <s v="NULL"/>
    <s v="Completed"/>
    <x v="54"/>
    <n v="1"/>
    <s v="Portfolio valuation"/>
    <n v="2.35"/>
    <n v="2.35"/>
    <n v="0"/>
    <n v="0"/>
    <n v="2.35"/>
    <n v="2.35"/>
    <m/>
    <m/>
    <n v="0"/>
    <n v="0"/>
    <n v="0"/>
    <n v="0"/>
    <n v="0"/>
    <m/>
    <m/>
    <m/>
    <m/>
    <m/>
    <m/>
    <m/>
    <m/>
    <m/>
    <m/>
    <m/>
    <m/>
    <m/>
  </r>
  <r>
    <s v="CSRBB Planning"/>
    <s v="NLBTRCSRBB Planning46120.1972222222"/>
    <m/>
    <s v="CSRBB Planning Run"/>
    <s v="MCPNLBTRCSRBB PlanningCSRBB Planning Run"/>
    <s v="MCPNLBTRCSRBB Planning"/>
    <s v=""/>
    <s v="Completed"/>
    <s v=""/>
    <s v="MCPNLBTRCSRBB PlanningCSRBB Planning RunCSRBB Planning Run46120.197222222246120.4090277778"/>
    <s v="Y"/>
    <m/>
    <m/>
    <m/>
    <n v="2603"/>
    <s v="NLBTR"/>
    <s v="MCP"/>
    <s v="START CSRBB Planning Run"/>
    <s v="END CSRBB Planning Run"/>
    <d v="2026-04-08T04:44:00"/>
    <d v="2026-04-08T09:49:00"/>
    <d v="2026-04-08T09:49:00"/>
    <s v="NULL"/>
    <s v="Completed"/>
    <x v="48"/>
    <n v="1"/>
    <s v="CSRBB Planning Run"/>
    <n v="5.08"/>
    <n v="0"/>
    <n v="5.08"/>
    <n v="0"/>
    <n v="0"/>
    <n v="5.08"/>
    <m/>
    <m/>
    <n v="0"/>
    <n v="0"/>
    <n v="0"/>
    <n v="0"/>
    <n v="0"/>
    <m/>
    <m/>
    <m/>
    <m/>
    <m/>
    <m/>
    <m/>
    <m/>
    <m/>
    <m/>
    <m/>
    <m/>
    <m/>
  </r>
  <r>
    <s v="Planning (NII)"/>
    <s v="DEGTPlanning (NII)46120.2083333333"/>
    <m/>
    <s v="export to ara NII"/>
    <s v="MCPDEGTPlanning (NII)export to ara NII"/>
    <s v="MCPDEGTPlanning (NII)"/>
    <s v=""/>
    <s v="Completed"/>
    <s v=""/>
    <s v="MCPDEGTPlanning (NII)export to ara NIIexport to ara NII46120.208333333346120.2090277778"/>
    <s v="Y"/>
    <m/>
    <m/>
    <m/>
    <n v="2603"/>
    <s v="DEGT"/>
    <s v="MCP"/>
    <s v="START export to ara NII"/>
    <s v="END export to ara NII"/>
    <d v="2026-04-08T05:00:00"/>
    <d v="2026-04-08T05:01:00"/>
    <d v="2026-04-08T05:01:00"/>
    <s v="NULL"/>
    <s v="Completed"/>
    <x v="44"/>
    <n v="1"/>
    <s v="export to ara NII"/>
    <n v="0.02"/>
    <n v="0"/>
    <n v="0.02"/>
    <n v="0"/>
    <n v="0"/>
    <n v="0.02"/>
    <m/>
    <m/>
    <n v="0"/>
    <n v="0"/>
    <n v="0"/>
    <n v="0"/>
    <n v="0"/>
    <m/>
    <m/>
    <m/>
    <m/>
    <m/>
    <m/>
    <m/>
    <m/>
    <m/>
    <m/>
    <m/>
    <m/>
    <m/>
  </r>
  <r>
    <s v="Planning (NII)"/>
    <s v="DEGTPlanning (NII)46120.2090277778"/>
    <m/>
    <s v="planning run exports"/>
    <s v="MCPDEGTPlanning (NII)planning run exports"/>
    <s v="MCPDEGTPlanning (NII)"/>
    <s v=""/>
    <s v="Completed"/>
    <s v=""/>
    <s v="MCPDEGTPlanning (NII)planning run exportsplanning run exports46120.209027777846120.2347222222"/>
    <s v="Y"/>
    <m/>
    <m/>
    <m/>
    <n v="2603"/>
    <s v="DEGT"/>
    <s v="MCP"/>
    <s v="START planning run exports"/>
    <s v="END planning run exports"/>
    <d v="2026-04-08T05:01:00"/>
    <d v="2026-04-08T05:38:00"/>
    <d v="2026-04-08T05:43:00"/>
    <s v="NULL"/>
    <s v="Completed"/>
    <x v="44"/>
    <n v="1"/>
    <s v="planning run exports"/>
    <n v="0.62"/>
    <n v="0.62"/>
    <n v="0"/>
    <n v="0.08"/>
    <n v="0.7"/>
    <n v="0.7"/>
    <m/>
    <m/>
    <n v="0"/>
    <n v="0"/>
    <n v="0"/>
    <n v="0"/>
    <n v="0"/>
    <m/>
    <m/>
    <m/>
    <m/>
    <m/>
    <m/>
    <m/>
    <m/>
    <m/>
    <m/>
    <m/>
    <m/>
    <m/>
  </r>
  <r>
    <s v="Load to ARA"/>
    <s v="DEGTLoad to ARA46120.2381944444"/>
    <m/>
    <s v="export to ara"/>
    <s v="MCPDEGTLoad to ARAexport to ara"/>
    <s v="MCPDEGTLoad to ARA"/>
    <s v=""/>
    <s v="Completed"/>
    <s v=""/>
    <s v="MCPDEGTLoad to ARAexport to araexport to ara46120.238194444446120.2395833333"/>
    <s v="N"/>
    <m/>
    <m/>
    <m/>
    <n v="2603"/>
    <s v="DEGT"/>
    <s v="MCP"/>
    <s v="START export to ara"/>
    <s v="END export to ara"/>
    <d v="2026-04-08T05:43:00"/>
    <d v="2026-04-08T05:45:00"/>
    <d v="2026-04-08T10:06:00"/>
    <s v="NULL"/>
    <s v="Completed"/>
    <x v="55"/>
    <n v="1"/>
    <s v="export to ara"/>
    <n v="0.03"/>
    <n v="0"/>
    <n v="0.03"/>
    <n v="0"/>
    <n v="0"/>
    <n v="0.03"/>
    <m/>
    <m/>
    <n v="0"/>
    <n v="0"/>
    <n v="0"/>
    <n v="0"/>
    <n v="0"/>
    <m/>
    <m/>
    <m/>
    <m/>
    <m/>
    <m/>
    <m/>
    <m/>
    <m/>
    <m/>
    <m/>
    <m/>
    <m/>
  </r>
  <r>
    <s v="Planning (NII)"/>
    <s v="BEGTPlanning (NII)46120.2604166667"/>
    <m/>
    <s v="export to ara NII"/>
    <s v="MCPBEGTPlanning (NII)export to ara NII"/>
    <s v="MCPBEGTPlanning (NII)"/>
    <s v=""/>
    <s v="Completed"/>
    <s v=""/>
    <s v="MCPBEGTPlanning (NII)export to ara NIIexport to ara NII46120.260416666746120.2618055556"/>
    <s v="Y"/>
    <m/>
    <m/>
    <m/>
    <n v="2603"/>
    <s v="BEGT"/>
    <s v="MCP"/>
    <s v="START export to ara NII"/>
    <s v="END export to ara NII"/>
    <d v="2026-04-08T06:15:00"/>
    <d v="2026-04-08T06:17:00"/>
    <d v="2026-04-08T06:17:00"/>
    <s v="NULL"/>
    <s v="Completed"/>
    <x v="43"/>
    <n v="1"/>
    <s v="export to ara NII"/>
    <n v="0.03"/>
    <n v="0"/>
    <n v="0.03"/>
    <n v="0"/>
    <n v="0"/>
    <n v="0.03"/>
    <m/>
    <m/>
    <n v="0"/>
    <n v="0"/>
    <n v="0"/>
    <n v="0"/>
    <n v="0"/>
    <m/>
    <m/>
    <m/>
    <m/>
    <m/>
    <m/>
    <m/>
    <m/>
    <m/>
    <m/>
    <m/>
    <m/>
    <m/>
  </r>
  <r>
    <s v="Planning (NII)"/>
    <s v="BEGTPlanning (NII)46120.2618055556"/>
    <m/>
    <s v="planning run exports"/>
    <s v="MCPBEGTPlanning (NII)planning run exports"/>
    <s v="MCPBEGTPlanning (NII)"/>
    <s v=""/>
    <s v="Completed"/>
    <s v=""/>
    <s v="MCPBEGTPlanning (NII)planning run exportsplanning run exports46120.261805555646120.2888888889"/>
    <s v="Y"/>
    <m/>
    <m/>
    <m/>
    <n v="2603"/>
    <s v="BEGT"/>
    <s v="MCP"/>
    <s v="START planning run exports"/>
    <s v="END planning run exports"/>
    <d v="2026-04-08T06:17:00"/>
    <d v="2026-04-08T06:56:00"/>
    <d v="2026-04-08T10:45:00"/>
    <s v="NULL"/>
    <s v="Completed"/>
    <x v="43"/>
    <n v="1"/>
    <s v="planning run exports"/>
    <n v="0.65"/>
    <n v="0"/>
    <n v="0.65"/>
    <n v="0"/>
    <n v="0"/>
    <n v="0.65"/>
    <m/>
    <m/>
    <n v="0"/>
    <n v="0"/>
    <n v="0"/>
    <n v="0"/>
    <n v="0"/>
    <m/>
    <m/>
    <m/>
    <m/>
    <m/>
    <m/>
    <m/>
    <m/>
    <m/>
    <m/>
    <m/>
    <m/>
    <m/>
  </r>
  <r>
    <s v="Valuation 1"/>
    <s v="BEDBValuation 146120.2743055556"/>
    <m/>
    <s v="Light Maintenance Portfolio valuation"/>
    <s v="MRPBEDBValuation 1Light Maintenance Portfolio valuation"/>
    <s v="MRPBEDBValuation 1"/>
    <s v=""/>
    <s v="Completed"/>
    <s v=""/>
    <s v="MRPBEDBValuation 1Light Maintenance Portfolio valuationLight Maintenance Portfolio valuation46120.274305555646120.2805555556"/>
    <s v="N"/>
    <m/>
    <m/>
    <m/>
    <n v="2603"/>
    <s v="BEDB"/>
    <s v="MRP"/>
    <s v="START Light Maintenance Portfolio valuation"/>
    <s v="END Light Maintenance Portfolio valuation"/>
    <d v="2026-04-08T06:35:00"/>
    <d v="2026-04-08T06:44:00"/>
    <d v="2026-04-08T06:44:00"/>
    <s v="NULL"/>
    <s v="Completed"/>
    <x v="54"/>
    <n v="1"/>
    <s v="Light Maintenance Portfolio valuation"/>
    <n v="0.15"/>
    <n v="0"/>
    <n v="0.15"/>
    <n v="0"/>
    <n v="0"/>
    <n v="0.15"/>
    <m/>
    <m/>
    <n v="0"/>
    <n v="0"/>
    <n v="0"/>
    <n v="0"/>
    <n v="0"/>
    <m/>
    <m/>
    <m/>
    <m/>
    <m/>
    <m/>
    <m/>
    <m/>
    <m/>
    <m/>
    <m/>
    <m/>
    <m/>
  </r>
  <r>
    <s v="Valuation 1"/>
    <s v="BEDBValuation 146120.2805555556"/>
    <m/>
    <s v="NPV run OLAP exports"/>
    <s v="MRPBEDBValuation 1NPV run OLAP exports"/>
    <s v="MRPBEDBValuation 1"/>
    <s v=""/>
    <s v="Completed"/>
    <s v=""/>
    <s v="MRPBEDBValuation 1NPV run OLAP exportsNPV run OLAP exports46120.280555555646120.2958333333"/>
    <s v="N"/>
    <m/>
    <m/>
    <m/>
    <n v="2603"/>
    <s v="BEDB"/>
    <s v="MRP"/>
    <s v="START NPV run OLAP exports"/>
    <s v="END NPV run OLAP exports"/>
    <d v="2026-04-08T06:44:00"/>
    <d v="2026-04-08T07:06:00"/>
    <d v="2026-04-08T07:06:00"/>
    <s v="NULL"/>
    <s v="Completed"/>
    <x v="54"/>
    <n v="1"/>
    <s v="NPV run OLAP exports"/>
    <n v="0.37"/>
    <n v="0.37"/>
    <n v="0"/>
    <n v="0"/>
    <n v="0.37"/>
    <n v="0.37"/>
    <m/>
    <m/>
    <n v="0"/>
    <n v="0"/>
    <n v="0"/>
    <n v="0"/>
    <n v="0"/>
    <m/>
    <m/>
    <m/>
    <m/>
    <m/>
    <m/>
    <m/>
    <m/>
    <m/>
    <m/>
    <m/>
    <m/>
    <m/>
  </r>
  <r>
    <s v="Valuation 1"/>
    <s v="BEDBValuation 146120.2958333333"/>
    <m/>
    <s v="export to ara Portfolio valuation"/>
    <s v="MRPBEDBValuation 1export to ara Portfolio valuation"/>
    <s v="MRPBEDBValuation 1"/>
    <s v=""/>
    <s v="Completed"/>
    <s v=""/>
    <s v="MRPBEDBValuation 1export to ara Portfolio valuationexport to ara Portfolio valuation46120.295833333346120.2965277778"/>
    <s v="N"/>
    <m/>
    <m/>
    <m/>
    <n v="2603"/>
    <s v="BEDB"/>
    <s v="MRP"/>
    <s v="START export to ara Portfolio valuation"/>
    <s v="END export to ara Portfolio valuation"/>
    <d v="2026-04-08T07:06:00"/>
    <d v="2026-04-08T07:07:00"/>
    <d v="2026-04-08T07:09:00"/>
    <s v="NULL"/>
    <s v="Completed"/>
    <x v="54"/>
    <n v="1"/>
    <s v="export to ara Portfolio valuation"/>
    <n v="0.02"/>
    <n v="0"/>
    <n v="0.02"/>
    <n v="0"/>
    <n v="0"/>
    <n v="0.02"/>
    <m/>
    <m/>
    <n v="0"/>
    <n v="0"/>
    <n v="0"/>
    <n v="0"/>
    <n v="0"/>
    <m/>
    <m/>
    <m/>
    <m/>
    <m/>
    <m/>
    <m/>
    <m/>
    <m/>
    <m/>
    <m/>
    <m/>
    <m/>
  </r>
  <r>
    <s v="CF Extraction"/>
    <s v="BEDBCF Extraction46120.2979166667"/>
    <m/>
    <s v="CF Extraction"/>
    <s v="MRPBEDBCF ExtractionCF Extraction"/>
    <s v="MRPBEDBCF Extraction"/>
    <s v=""/>
    <s v="Completed"/>
    <s v=""/>
    <s v="MRPBEDBCF ExtractionCF ExtractionCF Extraction46120.297916666746120.3083333333"/>
    <s v="N"/>
    <m/>
    <m/>
    <m/>
    <n v="2603"/>
    <s v="BEDB"/>
    <s v="MRP"/>
    <s v="START CF Extraction"/>
    <s v="END CF Extraction"/>
    <d v="2026-04-08T07:09:00"/>
    <d v="2026-04-08T07:24:00"/>
    <d v="2026-04-08T07:25:00"/>
    <s v="NULL"/>
    <s v="Completed"/>
    <x v="56"/>
    <n v="1"/>
    <s v="CF Extraction"/>
    <n v="0.25"/>
    <n v="0.25"/>
    <n v="0"/>
    <n v="0.02"/>
    <n v="0.27"/>
    <n v="0.27"/>
    <m/>
    <m/>
    <n v="0"/>
    <n v="0"/>
    <n v="0"/>
    <n v="0"/>
    <n v="0"/>
    <m/>
    <m/>
    <m/>
    <m/>
    <m/>
    <m/>
    <m/>
    <m/>
    <m/>
    <m/>
    <m/>
    <m/>
    <m/>
  </r>
  <r>
    <s v="CF Extraction"/>
    <s v="BEDBCF Extraction46120.3090277778"/>
    <m/>
    <s v="Light Maintenance CF Extraction old"/>
    <s v="MRPBEDBCF ExtractionLight Maintenance CF Extraction old"/>
    <s v="MRPBEDBCF Extraction"/>
    <s v=""/>
    <s v="Completed"/>
    <s v=""/>
    <s v="MRPBEDBCF ExtractionLight Maintenance CF Extraction oldLight Maintenance CF Extraction old46120.309027777846120.3118055556"/>
    <s v="N"/>
    <m/>
    <m/>
    <m/>
    <n v="2603"/>
    <s v="BEDB"/>
    <s v="MRP"/>
    <s v="START Light Maintenance CF Extraction old"/>
    <s v="END Light Maintenance CF Extraction old"/>
    <d v="2026-04-08T07:25:00"/>
    <d v="2026-04-08T07:29:00"/>
    <d v="2026-04-08T07:29:00"/>
    <s v="NULL"/>
    <s v="Completed"/>
    <x v="57"/>
    <n v="1"/>
    <s v="Light Maintenance CF Extraction old"/>
    <n v="7.0000000000000007E-2"/>
    <n v="0"/>
    <n v="7.0000000000000007E-2"/>
    <n v="0"/>
    <n v="0"/>
    <n v="7.0000000000000007E-2"/>
    <m/>
    <m/>
    <n v="0"/>
    <n v="0"/>
    <n v="0"/>
    <n v="0"/>
    <n v="0"/>
    <m/>
    <m/>
    <m/>
    <m/>
    <m/>
    <m/>
    <m/>
    <m/>
    <m/>
    <m/>
    <m/>
    <m/>
    <m/>
  </r>
  <r>
    <s v="CF Extraction"/>
    <s v="BEDBCF Extraction46120.3118055556"/>
    <m/>
    <s v="CF old Extraction"/>
    <s v="MRPBEDBCF ExtractionCF old Extraction"/>
    <s v="MRPBEDBCF Extraction"/>
    <s v=""/>
    <s v="Completed"/>
    <s v=""/>
    <s v="MRPBEDBCF ExtractionCF old ExtractionCF old Extraction46120.311805555646120.3222222222"/>
    <s v="N"/>
    <m/>
    <m/>
    <m/>
    <n v="2603"/>
    <s v="BEDB"/>
    <s v="MRP"/>
    <s v="START CF old Extraction"/>
    <s v="END CF old Extraction"/>
    <d v="2026-04-08T07:29:00"/>
    <d v="2026-04-08T07:44:00"/>
    <d v="2026-04-08T07:45:00"/>
    <s v="NULL"/>
    <s v="Completed"/>
    <x v="57"/>
    <n v="1"/>
    <s v="CF old Extraction"/>
    <n v="0.25"/>
    <n v="0.25"/>
    <n v="0"/>
    <n v="0.02"/>
    <n v="0.27"/>
    <n v="0.27"/>
    <m/>
    <m/>
    <n v="0"/>
    <n v="0"/>
    <n v="0"/>
    <n v="0"/>
    <n v="0"/>
    <m/>
    <m/>
    <m/>
    <m/>
    <m/>
    <m/>
    <m/>
    <m/>
    <m/>
    <m/>
    <m/>
    <m/>
    <m/>
  </r>
  <r>
    <s v="Planning (NII)"/>
    <s v="BEDBPlanning (NII)46120.3229166667"/>
    <m/>
    <s v="Planning run"/>
    <s v="MRPBEDBPlanning (NII)Planning run"/>
    <s v="MRPBEDBPlanning (NII)"/>
    <s v=""/>
    <s v="Failed"/>
    <s v=""/>
    <s v="MRPBEDBPlanning (NII)Planning runPlanning run46120.322916666746120.4256944444"/>
    <s v="Y"/>
    <m/>
    <m/>
    <m/>
    <n v="2603"/>
    <s v="BEDB"/>
    <s v="MRP"/>
    <s v="START Planning run"/>
    <s v="NULL"/>
    <d v="2026-04-08T07:45:00"/>
    <d v="2026-04-08T10:13:00"/>
    <d v="2026-04-08T11:22:00"/>
    <s v="Exception Info: Workflow finished with errors. (line: 34)  "/>
    <s v="Failed"/>
    <x v="58"/>
    <n v="1"/>
    <s v="Planning run"/>
    <n v="2.4700000000000002"/>
    <n v="2.4700000000000002"/>
    <n v="0"/>
    <n v="1.1499999999999999"/>
    <n v="3.62"/>
    <n v="3.62"/>
    <m/>
    <m/>
    <n v="0"/>
    <n v="0"/>
    <n v="0"/>
    <n v="0"/>
    <n v="0"/>
    <m/>
    <m/>
    <m/>
    <m/>
    <m/>
    <m/>
    <m/>
    <m/>
    <m/>
    <m/>
    <m/>
    <m/>
    <m/>
  </r>
  <r>
    <s v="CSRBB Planning"/>
    <s v="NLBTRCSRBB Planning46120.4090277778"/>
    <m/>
    <s v="export to ara CSRBB Planning"/>
    <s v="MCPNLBTRCSRBB Planningexport to ara CSRBB Planning"/>
    <s v="MCPNLBTRCSRBB Planning"/>
    <s v=""/>
    <s v="Completed"/>
    <s v=""/>
    <s v="MCPNLBTRCSRBB Planningexport to ara CSRBB Planningexport to ara CSRBB Planning46120.409027777846120.4104166667"/>
    <s v="Y"/>
    <m/>
    <m/>
    <m/>
    <n v="2603"/>
    <s v="NLBTR"/>
    <s v="MCP"/>
    <s v="START export to ara CSRBB Planning"/>
    <s v="END export to ara CSRBB Planning"/>
    <d v="2026-04-08T09:49:00"/>
    <d v="2026-04-08T09:51:00"/>
    <d v="2026-04-08T09:52:00"/>
    <s v="NULL"/>
    <s v="Completed"/>
    <x v="48"/>
    <n v="1"/>
    <s v="export to ara CSRBB Planning"/>
    <n v="0.03"/>
    <n v="0"/>
    <n v="0.03"/>
    <n v="0"/>
    <n v="0"/>
    <n v="0.03"/>
    <m/>
    <m/>
    <n v="0"/>
    <n v="0"/>
    <n v="0"/>
    <n v="0"/>
    <n v="0"/>
    <m/>
    <m/>
    <m/>
    <m/>
    <m/>
    <m/>
    <m/>
    <m/>
    <m/>
    <m/>
    <m/>
    <m/>
    <m/>
  </r>
  <r>
    <s v="Import Strategies"/>
    <s v="NLBTRImport Strategies46120.4111111111"/>
    <m/>
    <s v="import strategies"/>
    <s v="MCPNLBTRImport Strategiesimport strategies"/>
    <s v="MCPNLBTRImport Strategies"/>
    <s v=""/>
    <s v="Completed"/>
    <s v=""/>
    <s v="MCPNLBTRImport Strategiesimport strategiesimport strategies46120.411111111146120.4340277778"/>
    <s v="Y"/>
    <m/>
    <m/>
    <m/>
    <n v="2603"/>
    <s v="NLBTR"/>
    <s v="MCP"/>
    <s v="START import strategies"/>
    <s v="END import strategies"/>
    <d v="2026-04-08T09:52:00"/>
    <d v="2026-04-08T10:25:00"/>
    <d v="2026-04-08T10:26:00"/>
    <s v="NULL"/>
    <s v="Completed"/>
    <x v="59"/>
    <n v="1"/>
    <s v="import strategies"/>
    <n v="0.55000000000000004"/>
    <n v="0.55000000000000004"/>
    <n v="0"/>
    <n v="0.02"/>
    <n v="0.56999999999999995"/>
    <n v="0.56999999999999995"/>
    <m/>
    <m/>
    <n v="0"/>
    <n v="0"/>
    <n v="0"/>
    <n v="0"/>
    <n v="0"/>
    <m/>
    <m/>
    <m/>
    <m/>
    <m/>
    <m/>
    <m/>
    <m/>
    <m/>
    <m/>
    <m/>
    <m/>
    <m/>
  </r>
  <r>
    <s v="Planning (NII)"/>
    <s v="DEGTPlanning (NII)46120.4208333333"/>
    <m/>
    <s v="planning run02"/>
    <s v="MCPDEGTPlanning (NII)planning run02"/>
    <s v="MCPDEGTPlanning (NII)"/>
    <s v=""/>
    <s v="Completed"/>
    <s v=""/>
    <s v="MCPDEGTPlanning (NII)planning run02planning run0246120.420833333346120.4638888889"/>
    <s v="Y"/>
    <m/>
    <m/>
    <m/>
    <n v="2603"/>
    <s v="DEGT"/>
    <s v="MCP"/>
    <s v="START planning run02"/>
    <s v="END planning run02"/>
    <d v="2026-04-08T10:06:00"/>
    <d v="2026-04-08T11:08:00"/>
    <d v="2026-04-08T11:08:00"/>
    <s v="NULL"/>
    <s v="Completed"/>
    <x v="60"/>
    <n v="2"/>
    <s v="planning run02"/>
    <n v="1.03"/>
    <n v="0"/>
    <n v="1.03"/>
    <n v="0"/>
    <n v="0"/>
    <n v="1.03"/>
    <m/>
    <m/>
    <n v="0"/>
    <n v="0"/>
    <n v="0"/>
    <n v="0"/>
    <n v="0"/>
    <m/>
    <m/>
    <m/>
    <m/>
    <m/>
    <m/>
    <m/>
    <m/>
    <m/>
    <m/>
    <m/>
    <m/>
    <m/>
  </r>
  <r>
    <s v="Planning (NII)"/>
    <s v="NLBTRPlanning (NII)46120.4347222222"/>
    <m/>
    <s v="planning run01"/>
    <s v="MCPNLBTRPlanning (NII)planning run01"/>
    <s v="MCPNLBTRPlanning (NII)"/>
    <s v=""/>
    <s v="Failed"/>
    <s v=""/>
    <s v="MCPNLBTRPlanning (NII)planning run01planning run0146120.434722222246120.44375"/>
    <s v="Y"/>
    <m/>
    <m/>
    <m/>
    <n v="2603"/>
    <s v="NLBTR"/>
    <s v="MCP"/>
    <s v="START planning run01"/>
    <s v="NULL"/>
    <d v="2026-04-08T10:26:00"/>
    <d v="2026-04-08T10:39:00"/>
    <d v="2026-04-08T11:02:00"/>
    <s v="Exception Info: Workflow finished with errors. (line: 37)  "/>
    <s v="Failed"/>
    <x v="61"/>
    <n v="1"/>
    <s v="planning run01"/>
    <n v="0.22"/>
    <n v="0.22"/>
    <n v="0"/>
    <n v="0.38"/>
    <n v="0.6"/>
    <n v="0.6"/>
    <m/>
    <m/>
    <n v="0"/>
    <n v="0"/>
    <n v="0"/>
    <n v="0"/>
    <n v="0"/>
    <m/>
    <m/>
    <m/>
    <m/>
    <m/>
    <m/>
    <m/>
    <m/>
    <m/>
    <m/>
    <m/>
    <m/>
    <m/>
  </r>
  <r>
    <s v="GAP"/>
    <s v="BEGTGAP46120.4479166667"/>
    <m/>
    <s v="GAP ITS planning run"/>
    <s v="MCPBEGTGAPGAP ITS planning run"/>
    <s v="MCPBEGTGAP"/>
    <s v=""/>
    <s v="Completed"/>
    <s v=""/>
    <s v="MCPBEGTGAPGAP ITS planning runGAP ITS planning run46120.447916666746120.4611111111"/>
    <s v="Y"/>
    <m/>
    <m/>
    <m/>
    <n v="2603"/>
    <s v="BEGT"/>
    <s v="MCP"/>
    <s v="START GAP ITS planning run"/>
    <s v="END GAP ITS planning run"/>
    <d v="2026-04-08T10:45:00"/>
    <d v="2026-04-08T11:04:00"/>
    <d v="2026-04-09T10:23:00"/>
    <s v="NULL"/>
    <s v="Completed"/>
    <x v="62"/>
    <n v="1"/>
    <s v="GAP ITS planning run"/>
    <n v="0.32"/>
    <n v="0"/>
    <n v="0.32"/>
    <n v="0"/>
    <n v="0"/>
    <n v="0.32"/>
    <m/>
    <m/>
    <n v="0"/>
    <n v="0"/>
    <n v="0"/>
    <n v="0"/>
    <n v="0"/>
    <m/>
    <m/>
    <m/>
    <m/>
    <m/>
    <m/>
    <m/>
    <m/>
    <m/>
    <m/>
    <m/>
    <m/>
    <m/>
  </r>
  <r>
    <s v="GAP"/>
    <s v="NLBTRGAP46120.4597222222"/>
    <m/>
    <s v="gap planning"/>
    <s v="MCPNLBTRGAPgap planning"/>
    <s v="MCPNLBTRGAP"/>
    <s v=""/>
    <s v="Completed"/>
    <s v=""/>
    <s v="MCPNLBTRGAPgap planninggap planning46120.459722222246120.4638888889"/>
    <s v="Y"/>
    <m/>
    <m/>
    <m/>
    <n v="2603"/>
    <s v="NLBTR"/>
    <s v="MCP"/>
    <s v="START gap planning"/>
    <s v="END gap planning"/>
    <d v="2026-04-08T11:02:00"/>
    <d v="2026-04-08T11:08:00"/>
    <d v="2026-04-08T15:40:00"/>
    <s v="NULL"/>
    <s v="Completed"/>
    <x v="63"/>
    <n v="2"/>
    <s v="gap planning"/>
    <n v="0.1"/>
    <n v="0"/>
    <n v="0.1"/>
    <n v="0"/>
    <n v="0"/>
    <n v="0.1"/>
    <m/>
    <m/>
    <n v="0"/>
    <n v="0"/>
    <n v="0"/>
    <n v="0"/>
    <n v="0"/>
    <m/>
    <m/>
    <m/>
    <m/>
    <m/>
    <m/>
    <m/>
    <m/>
    <m/>
    <m/>
    <m/>
    <m/>
    <m/>
  </r>
  <r>
    <s v="Planning (NII)"/>
    <s v="DEGTPlanning (NII)46120.4638888889"/>
    <m/>
    <s v="export to ara NII"/>
    <s v="MCPDEGTPlanning (NII)export to ara NII"/>
    <s v="MCPDEGTPlanning (NII)"/>
    <s v=""/>
    <s v="Completed"/>
    <s v=""/>
    <s v="MCPDEGTPlanning (NII)export to ara NIIexport to ara NII46120.463888888946120.4652777778"/>
    <s v="Y"/>
    <m/>
    <m/>
    <m/>
    <n v="2603"/>
    <s v="DEGT"/>
    <s v="MCP"/>
    <s v="START export to ara NII"/>
    <s v="END export to ara NII"/>
    <d v="2026-04-08T11:08:00"/>
    <d v="2026-04-08T11:10:00"/>
    <d v="2026-04-08T11:10:00"/>
    <s v="NULL"/>
    <s v="Completed"/>
    <x v="60"/>
    <n v="2"/>
    <s v="export to ara NII"/>
    <n v="0.03"/>
    <n v="0"/>
    <n v="0.03"/>
    <n v="0"/>
    <n v="0"/>
    <n v="0.03"/>
    <m/>
    <m/>
    <n v="0"/>
    <n v="0"/>
    <n v="0"/>
    <n v="0"/>
    <n v="0"/>
    <m/>
    <m/>
    <m/>
    <m/>
    <m/>
    <m/>
    <m/>
    <m/>
    <m/>
    <m/>
    <m/>
    <m/>
    <m/>
  </r>
  <r>
    <s v="Delete Portfolio"/>
    <s v="ESDBDelete Portfolio46120.4638888889"/>
    <m/>
    <s v="Delete portfolio from"/>
    <s v="MCPESDBDelete PortfolioDelete portfolio from"/>
    <s v="MCPESDBDelete Portfolio"/>
    <s v=""/>
    <s v="Completed"/>
    <s v=""/>
    <s v="MCPESDBDelete PortfolioDelete portfolio fromDelete portfolio from46120.463888888946120.4652777778"/>
    <s v="N"/>
    <m/>
    <m/>
    <m/>
    <n v="2603"/>
    <s v="ESDB"/>
    <s v="MCP"/>
    <s v="START Delete portfolio from"/>
    <s v="END Delete portfolio from"/>
    <d v="2026-04-08T11:08:00"/>
    <d v="2026-04-08T11:10:00"/>
    <d v="2026-04-08T11:11:00"/>
    <s v="NULL"/>
    <s v="Completed"/>
    <x v="64"/>
    <n v="1"/>
    <s v="Delete portfolio from"/>
    <n v="0.03"/>
    <n v="0"/>
    <n v="0.03"/>
    <n v="0"/>
    <n v="0"/>
    <n v="0.03"/>
    <m/>
    <m/>
    <n v="0"/>
    <n v="0"/>
    <n v="0"/>
    <n v="0"/>
    <n v="0"/>
    <m/>
    <m/>
    <m/>
    <m/>
    <m/>
    <m/>
    <m/>
    <m/>
    <m/>
    <m/>
    <m/>
    <m/>
    <m/>
  </r>
  <r>
    <s v="Planning (NII)"/>
    <s v="DEGTPlanning (NII)46120.4652777778"/>
    <m/>
    <s v="planning run exports"/>
    <s v="MCPDEGTPlanning (NII)planning run exports"/>
    <s v="MCPDEGTPlanning (NII)"/>
    <s v=""/>
    <s v="Completed"/>
    <s v=""/>
    <s v="MCPDEGTPlanning (NII)planning run exportsplanning run exports46120.465277777846120.4875"/>
    <s v="Y"/>
    <m/>
    <m/>
    <m/>
    <n v="2603"/>
    <s v="DEGT"/>
    <s v="MCP"/>
    <s v="START planning run exports"/>
    <s v="END planning run exports"/>
    <d v="2026-04-08T11:10:00"/>
    <d v="2026-04-08T11:42:00"/>
    <d v="2026-04-10T06:02:00"/>
    <s v="NULL"/>
    <s v="Completed"/>
    <x v="60"/>
    <n v="2"/>
    <s v="planning run exports"/>
    <n v="0.53"/>
    <n v="0"/>
    <n v="0.53"/>
    <n v="0"/>
    <n v="0"/>
    <n v="0.53"/>
    <m/>
    <m/>
    <n v="0"/>
    <n v="0"/>
    <n v="0"/>
    <n v="0"/>
    <n v="0"/>
    <m/>
    <m/>
    <m/>
    <m/>
    <m/>
    <m/>
    <m/>
    <m/>
    <m/>
    <m/>
    <m/>
    <m/>
    <m/>
  </r>
  <r>
    <s v="Load Compare MP"/>
    <s v="ESDBLoad Compare MP46120.4659722222"/>
    <m/>
    <s v="load Model parameters"/>
    <s v="MCPESDBLoad Compare MPload Model parameters"/>
    <s v="MCPESDBLoad Compare MP"/>
    <s v=""/>
    <s v="Completed"/>
    <s v=""/>
    <s v="MCPESDBLoad Compare MPload Model parametersload Model parameters46120.465972222246120.4680555556"/>
    <s v="Y"/>
    <m/>
    <m/>
    <m/>
    <n v="2603"/>
    <s v="ESDB"/>
    <s v="MCP"/>
    <s v="START load Model parameters"/>
    <s v="END load Model parameters"/>
    <d v="2026-04-08T11:11:00"/>
    <d v="2026-04-08T11:14:00"/>
    <d v="2026-04-08T11:14:00"/>
    <s v="NULL"/>
    <s v="Completed"/>
    <x v="65"/>
    <n v="1"/>
    <s v="load Model parameters"/>
    <n v="0.05"/>
    <n v="0.05"/>
    <n v="0"/>
    <n v="0"/>
    <n v="0.05"/>
    <n v="0.05"/>
    <m/>
    <m/>
    <n v="0"/>
    <n v="0"/>
    <n v="0"/>
    <n v="0"/>
    <n v="0"/>
    <m/>
    <m/>
    <m/>
    <m/>
    <m/>
    <m/>
    <m/>
    <m/>
    <m/>
    <m/>
    <m/>
    <m/>
    <m/>
  </r>
  <r>
    <s v="Load Compare MP"/>
    <s v="ESDBLoad Compare MP46120.4680555556"/>
    <m/>
    <s v="Model parameters comparison"/>
    <s v="MCPESDBLoad Compare MPModel parameters comparison"/>
    <s v="MCPESDBLoad Compare MP"/>
    <s v=""/>
    <s v="Completed"/>
    <s v=""/>
    <s v="MCPESDBLoad Compare MPModel parameters comparisonModel parameters comparison46120.468055555646120.46875"/>
    <s v="Y"/>
    <m/>
    <m/>
    <m/>
    <n v="2603"/>
    <s v="ESDB"/>
    <s v="MCP"/>
    <s v="START Model parameters comparison"/>
    <s v="END Model parameters comparison"/>
    <d v="2026-04-08T11:14:00"/>
    <d v="2026-04-08T11:15:00"/>
    <d v="2026-04-08T11:15:00"/>
    <s v="NULL"/>
    <s v="Completed"/>
    <x v="65"/>
    <n v="1"/>
    <s v="Model parameters comparison"/>
    <n v="0.02"/>
    <n v="0.02"/>
    <n v="0"/>
    <n v="0"/>
    <n v="0.02"/>
    <n v="0.02"/>
    <m/>
    <m/>
    <n v="0"/>
    <n v="0"/>
    <n v="0"/>
    <n v="0"/>
    <n v="0"/>
    <m/>
    <m/>
    <m/>
    <m/>
    <m/>
    <m/>
    <m/>
    <m/>
    <m/>
    <m/>
    <m/>
    <m/>
    <m/>
  </r>
  <r>
    <s v="Load Compare Spreads"/>
    <s v="ESDBLoad Compare Spreads46120.46875"/>
    <m/>
    <s v="load Spreads"/>
    <s v="MCPESDBLoad Compare Spreadsload Spreads"/>
    <s v="MCPESDBLoad Compare Spreads"/>
    <s v=""/>
    <s v="Completed"/>
    <s v=""/>
    <s v="MCPESDBLoad Compare Spreadsload Spreadsload Spreads46120.4687546120.4826388889"/>
    <s v="Y"/>
    <m/>
    <m/>
    <m/>
    <n v="2603"/>
    <s v="ESDB"/>
    <s v="MCP"/>
    <s v="START load Spreads"/>
    <s v="END load Spreads"/>
    <d v="2026-04-08T11:15:00"/>
    <d v="2026-04-08T11:35:00"/>
    <d v="2026-04-08T11:35:00"/>
    <s v="NULL"/>
    <s v="Completed"/>
    <x v="66"/>
    <n v="1"/>
    <s v="load Spreads"/>
    <n v="0.33"/>
    <n v="0"/>
    <n v="0.33"/>
    <n v="0"/>
    <n v="0"/>
    <n v="0.33"/>
    <m/>
    <m/>
    <n v="0"/>
    <n v="0"/>
    <n v="0"/>
    <n v="0"/>
    <n v="0"/>
    <m/>
    <m/>
    <m/>
    <m/>
    <m/>
    <m/>
    <m/>
    <m/>
    <m/>
    <m/>
    <m/>
    <m/>
    <m/>
  </r>
  <r>
    <s v="Optimization"/>
    <s v="BEDBOptimization46120.4736111111"/>
    <m/>
    <s v="CFM optimization1"/>
    <s v="MRPBEDBOptimizationCFM optimization1"/>
    <s v="MRPBEDBOptimization"/>
    <s v=""/>
    <s v="Completed"/>
    <s v=""/>
    <s v="MRPBEDBOptimizationCFM optimization1CFM optimization146120.473611111146120.5659722222"/>
    <s v="N"/>
    <m/>
    <m/>
    <m/>
    <n v="2603"/>
    <s v="BEDB"/>
    <s v="MRP"/>
    <s v="START CFM optimization1"/>
    <s v="END CFM optimization1"/>
    <d v="2026-04-08T11:22:00"/>
    <d v="2026-04-08T13:35:00"/>
    <d v="2026-04-08T13:35:00"/>
    <s v="NULL"/>
    <s v="Completed"/>
    <x v="67"/>
    <n v="1"/>
    <s v="CFM optimization1"/>
    <n v="2.2200000000000002"/>
    <n v="2.2200000000000002"/>
    <n v="0"/>
    <n v="0"/>
    <n v="2.2200000000000002"/>
    <n v="2.2200000000000002"/>
    <m/>
    <m/>
    <n v="0"/>
    <n v="0"/>
    <n v="0"/>
    <n v="0"/>
    <n v="0"/>
    <m/>
    <m/>
    <m/>
    <m/>
    <m/>
    <m/>
    <m/>
    <m/>
    <m/>
    <m/>
    <m/>
    <m/>
    <m/>
  </r>
  <r>
    <s v="Load Compare Spreads"/>
    <s v="FRDBLoad Compare Spreads46120.4798611111"/>
    <m/>
    <s v="load Spreads"/>
    <s v="MRPFRDBLoad Compare Spreadsload Spreads"/>
    <s v="MRPFRDBLoad Compare Spreads"/>
    <s v=""/>
    <s v="Completed"/>
    <s v=""/>
    <s v="MRPFRDBLoad Compare Spreadsload Spreadsload Spreads46120.479861111146120.4868055556"/>
    <s v="Y"/>
    <m/>
    <m/>
    <m/>
    <n v="2603"/>
    <s v="FRDB"/>
    <s v="MRP"/>
    <s v="START load Spreads"/>
    <s v="END load Spreads"/>
    <d v="2026-04-08T11:31:00"/>
    <d v="2026-04-08T11:41:00"/>
    <d v="2026-04-08T11:41:00"/>
    <s v="NULL"/>
    <s v="Completed"/>
    <x v="68"/>
    <n v="1"/>
    <s v="load Spreads"/>
    <n v="0.17"/>
    <n v="0"/>
    <n v="0.17"/>
    <n v="0"/>
    <n v="0"/>
    <n v="0.17"/>
    <m/>
    <m/>
    <n v="0"/>
    <n v="0"/>
    <n v="0"/>
    <n v="0"/>
    <n v="0"/>
    <m/>
    <m/>
    <m/>
    <m/>
    <m/>
    <m/>
    <m/>
    <m/>
    <m/>
    <m/>
    <m/>
    <m/>
    <m/>
  </r>
  <r>
    <s v="Load Compare Spreads"/>
    <s v="ESDBLoad Compare Spreads46120.4826388889"/>
    <m/>
    <s v="Spreads comparison"/>
    <s v="MCPESDBLoad Compare SpreadsSpreads comparison"/>
    <s v="MCPESDBLoad Compare Spreads"/>
    <s v=""/>
    <s v="Completed"/>
    <s v=""/>
    <s v="MCPESDBLoad Compare SpreadsSpreads comparisonSpreads comparison46120.482638888946120.4840277778"/>
    <s v="Y"/>
    <m/>
    <m/>
    <m/>
    <n v="2603"/>
    <s v="ESDB"/>
    <s v="MCP"/>
    <s v="START Spreads comparison"/>
    <s v="END Spreads comparison"/>
    <d v="2026-04-08T11:35:00"/>
    <d v="2026-04-08T11:37:00"/>
    <d v="2026-04-08T12:50:00"/>
    <s v="NULL"/>
    <s v="Completed"/>
    <x v="66"/>
    <n v="1"/>
    <s v="Spreads comparison"/>
    <n v="0.03"/>
    <n v="0"/>
    <n v="0.03"/>
    <n v="0"/>
    <n v="0"/>
    <n v="0.03"/>
    <m/>
    <m/>
    <n v="0"/>
    <n v="0"/>
    <n v="0"/>
    <n v="0"/>
    <n v="0"/>
    <m/>
    <m/>
    <m/>
    <m/>
    <m/>
    <m/>
    <m/>
    <m/>
    <m/>
    <m/>
    <m/>
    <m/>
    <m/>
  </r>
  <r>
    <s v="Load Compare Spreads"/>
    <s v="FRDBLoad Compare Spreads46120.4868055556"/>
    <m/>
    <s v="Spreads comparison"/>
    <s v="MRPFRDBLoad Compare SpreadsSpreads comparison"/>
    <s v="MRPFRDBLoad Compare Spreads"/>
    <s v=""/>
    <s v="Completed"/>
    <s v=""/>
    <s v="MRPFRDBLoad Compare SpreadsSpreads comparisonSpreads comparison46120.486805555646120.4875"/>
    <s v="Y"/>
    <m/>
    <m/>
    <m/>
    <n v="2603"/>
    <s v="FRDB"/>
    <s v="MRP"/>
    <s v="START Spreads comparison"/>
    <s v="END Spreads comparison"/>
    <d v="2026-04-08T11:41:00"/>
    <d v="2026-04-08T11:42:00"/>
    <d v="2026-04-08T11:43:00"/>
    <s v="NULL"/>
    <s v="Completed"/>
    <x v="68"/>
    <n v="1"/>
    <s v="Spreads comparison"/>
    <n v="0.02"/>
    <n v="0"/>
    <n v="0.02"/>
    <n v="0"/>
    <n v="0"/>
    <n v="0.02"/>
    <m/>
    <m/>
    <n v="0"/>
    <n v="0"/>
    <n v="0"/>
    <n v="0"/>
    <n v="0"/>
    <m/>
    <m/>
    <m/>
    <m/>
    <m/>
    <m/>
    <m/>
    <m/>
    <m/>
    <m/>
    <m/>
    <m/>
    <m/>
  </r>
  <r>
    <s v="Load Compare MP"/>
    <s v="FRDBLoad Compare MP46120.4881944444"/>
    <m/>
    <s v="load MPs"/>
    <s v="MRPFRDBLoad Compare MPload MPs"/>
    <s v="MRPFRDBLoad Compare MP"/>
    <s v=""/>
    <s v="Completed"/>
    <s v=""/>
    <s v="MRPFRDBLoad Compare MPload MPsload MPs46120.488194444446120.4902777778"/>
    <s v="Y"/>
    <m/>
    <m/>
    <m/>
    <n v="2603"/>
    <s v="FRDB"/>
    <s v="MRP"/>
    <s v="START load MPs"/>
    <s v="END load MPs"/>
    <d v="2026-04-08T11:43:00"/>
    <d v="2026-04-08T11:46:00"/>
    <d v="2026-04-08T11:46:00"/>
    <s v="NULL"/>
    <s v="Completed"/>
    <x v="69"/>
    <n v="1"/>
    <s v="load MPs"/>
    <n v="0.05"/>
    <n v="0.05"/>
    <n v="0"/>
    <n v="0"/>
    <n v="0.05"/>
    <n v="0.05"/>
    <m/>
    <m/>
    <n v="0"/>
    <n v="0"/>
    <n v="0"/>
    <n v="0"/>
    <n v="0"/>
    <m/>
    <m/>
    <m/>
    <m/>
    <m/>
    <m/>
    <m/>
    <m/>
    <m/>
    <m/>
    <m/>
    <m/>
    <m/>
  </r>
  <r>
    <s v="Load Compare MP"/>
    <s v="FRDBLoad Compare MP46120.4902777778"/>
    <m/>
    <s v="Model parameters comparison"/>
    <s v="MRPFRDBLoad Compare MPModel parameters comparison"/>
    <s v="MRPFRDBLoad Compare MP"/>
    <s v=""/>
    <s v="Completed"/>
    <s v=""/>
    <s v="MRPFRDBLoad Compare MPModel parameters comparisonModel parameters comparison46120.490277777846120.4902777778"/>
    <s v="Y"/>
    <m/>
    <m/>
    <m/>
    <n v="2603"/>
    <s v="FRDB"/>
    <s v="MRP"/>
    <s v="START Model parameters comparison"/>
    <s v="END Model parameters comparison"/>
    <d v="2026-04-08T11:46:00"/>
    <d v="2026-04-08T11:46:00"/>
    <d v="2026-04-08T15:27:00"/>
    <s v="NULL"/>
    <s v="Completed"/>
    <x v="69"/>
    <n v="1"/>
    <s v="Model parameters comparison"/>
    <n v="0"/>
    <n v="0"/>
    <n v="0"/>
    <n v="3.68"/>
    <n v="3.68"/>
    <n v="3.68"/>
    <m/>
    <m/>
    <n v="0"/>
    <n v="0"/>
    <n v="0"/>
    <n v="0"/>
    <n v="0"/>
    <m/>
    <m/>
    <m/>
    <m/>
    <m/>
    <m/>
    <m/>
    <m/>
    <m/>
    <m/>
    <m/>
    <m/>
    <m/>
  </r>
  <r>
    <s v="Load Compare Spreads"/>
    <s v="ITDBLoad Compare Spreads46120.4916666667"/>
    <m/>
    <s v="load Spreads"/>
    <s v="MRPITDBLoad Compare Spreadsload Spreads"/>
    <s v="MRPITDBLoad Compare Spreads"/>
    <s v=""/>
    <s v="Completed"/>
    <s v=""/>
    <s v="MRPITDBLoad Compare Spreadsload Spreadsload Spreads46120.491666666746120.4986111111"/>
    <s v="Y"/>
    <m/>
    <m/>
    <m/>
    <n v="2603"/>
    <s v="ITDB"/>
    <s v="MRP"/>
    <s v="START load Spreads"/>
    <s v="END load Spreads"/>
    <d v="2026-04-08T11:48:00"/>
    <d v="2026-04-08T11:58:00"/>
    <d v="2026-04-08T11:58:00"/>
    <s v="NULL"/>
    <s v="Completed"/>
    <x v="70"/>
    <n v="1"/>
    <s v="load Spreads"/>
    <n v="0.17"/>
    <n v="0"/>
    <n v="0.17"/>
    <n v="0"/>
    <n v="0"/>
    <n v="0.17"/>
    <m/>
    <m/>
    <n v="0"/>
    <n v="0"/>
    <n v="0"/>
    <n v="0"/>
    <n v="0"/>
    <m/>
    <m/>
    <m/>
    <m/>
    <m/>
    <m/>
    <m/>
    <m/>
    <m/>
    <m/>
    <m/>
    <m/>
    <m/>
  </r>
  <r>
    <s v="Load Compare Spreads"/>
    <s v="ITDBLoad Compare Spreads46120.4986111111"/>
    <m/>
    <s v="Spreads comparison"/>
    <s v="MRPITDBLoad Compare SpreadsSpreads comparison"/>
    <s v="MRPITDBLoad Compare Spreads"/>
    <s v=""/>
    <s v="Completed"/>
    <s v=""/>
    <s v="MRPITDBLoad Compare SpreadsSpreads comparisonSpreads comparison46120.498611111146120.4993055556"/>
    <s v="Y"/>
    <m/>
    <m/>
    <m/>
    <n v="2603"/>
    <s v="ITDB"/>
    <s v="MRP"/>
    <s v="START Spreads comparison"/>
    <s v="END Spreads comparison"/>
    <d v="2026-04-08T11:58:00"/>
    <d v="2026-04-08T11:59:00"/>
    <d v="2026-04-08T11:59:00"/>
    <s v="NULL"/>
    <s v="Completed"/>
    <x v="70"/>
    <n v="1"/>
    <s v="Spreads comparison"/>
    <n v="0.02"/>
    <n v="0"/>
    <n v="0.02"/>
    <n v="0"/>
    <n v="0"/>
    <n v="0.02"/>
    <m/>
    <m/>
    <n v="0"/>
    <n v="0"/>
    <n v="0"/>
    <n v="0"/>
    <n v="0"/>
    <m/>
    <m/>
    <m/>
    <m/>
    <m/>
    <m/>
    <m/>
    <m/>
    <m/>
    <m/>
    <m/>
    <m/>
    <m/>
  </r>
  <r>
    <s v="Load Compare MP"/>
    <s v="ITDBLoad Compare MP46120.4993055556"/>
    <m/>
    <s v="load Model parameters"/>
    <s v="MRPITDBLoad Compare MPload Model parameters"/>
    <s v="MRPITDBLoad Compare MP"/>
    <s v=""/>
    <s v="Completed"/>
    <s v=""/>
    <s v="MRPITDBLoad Compare MPload Model parametersload Model parameters46120.499305555646120.5020833333"/>
    <s v="Y"/>
    <m/>
    <m/>
    <m/>
    <n v="2603"/>
    <s v="ITDB"/>
    <s v="MRP"/>
    <s v="START load Model parameters"/>
    <s v="END load Model parameters"/>
    <d v="2026-04-08T11:59:00"/>
    <d v="2026-04-08T12:03:00"/>
    <d v="2026-04-08T12:03:00"/>
    <s v="NULL"/>
    <s v="Completed"/>
    <x v="71"/>
    <n v="1"/>
    <s v="load Model parameters"/>
    <n v="7.0000000000000007E-2"/>
    <n v="0"/>
    <n v="7.0000000000000007E-2"/>
    <n v="0"/>
    <n v="0"/>
    <n v="7.0000000000000007E-2"/>
    <m/>
    <m/>
    <n v="0"/>
    <n v="0"/>
    <n v="0"/>
    <n v="0"/>
    <n v="0"/>
    <m/>
    <m/>
    <m/>
    <m/>
    <m/>
    <m/>
    <m/>
    <m/>
    <m/>
    <m/>
    <m/>
    <m/>
    <m/>
  </r>
  <r>
    <s v="Load Compare MP"/>
    <s v="ITDBLoad Compare MP46120.5020833333"/>
    <m/>
    <s v="Model parameters comparison"/>
    <s v="MRPITDBLoad Compare MPModel parameters comparison"/>
    <s v="MRPITDBLoad Compare MP"/>
    <s v=""/>
    <s v="Completed"/>
    <s v=""/>
    <s v="MRPITDBLoad Compare MPModel parameters comparisonModel parameters comparison46120.502083333346120.5020833333"/>
    <s v="Y"/>
    <m/>
    <m/>
    <m/>
    <n v="2603"/>
    <s v="ITDB"/>
    <s v="MRP"/>
    <s v="START Model parameters comparison"/>
    <s v="END Model parameters comparison"/>
    <d v="2026-04-08T12:03:00"/>
    <d v="2026-04-08T12:03:00"/>
    <d v="2026-04-09T13:28:00"/>
    <s v="NULL"/>
    <s v="Completed"/>
    <x v="71"/>
    <n v="1"/>
    <s v="Model parameters comparison"/>
    <n v="0"/>
    <n v="0"/>
    <n v="0"/>
    <n v="0"/>
    <n v="0"/>
    <n v="0"/>
    <m/>
    <m/>
    <n v="0"/>
    <n v="0"/>
    <n v="0"/>
    <n v="0"/>
    <n v="0"/>
    <m/>
    <m/>
    <m/>
    <m/>
    <m/>
    <m/>
    <m/>
    <m/>
    <m/>
    <m/>
    <m/>
    <m/>
    <m/>
  </r>
  <r>
    <s v="Delete Portfolio"/>
    <s v="NLRBDelete Portfolio46120.5104166667"/>
    <m/>
    <s v="Delete portfolio from"/>
    <s v="MCPNLRBDelete PortfolioDelete portfolio from"/>
    <s v="MCPNLRBDelete Portfolio"/>
    <s v=""/>
    <s v="Completed"/>
    <s v=""/>
    <s v="MCPNLRBDelete PortfolioDelete portfolio fromDelete portfolio from46120.510416666746120.5118055556"/>
    <s v="N"/>
    <m/>
    <m/>
    <m/>
    <n v="2603"/>
    <s v="NLRB"/>
    <s v="MCP"/>
    <s v="START Delete portfolio from"/>
    <s v="END Delete portfolio from"/>
    <d v="2026-04-08T12:15:00"/>
    <d v="2026-04-08T12:17:00"/>
    <d v="2026-04-08T12:18:00"/>
    <s v="NULL"/>
    <s v="Completed"/>
    <x v="72"/>
    <n v="1"/>
    <s v="Delete portfolio from"/>
    <n v="0.03"/>
    <n v="0"/>
    <n v="0.03"/>
    <n v="0"/>
    <n v="0"/>
    <n v="0.03"/>
    <m/>
    <m/>
    <n v="0"/>
    <n v="0"/>
    <n v="0"/>
    <n v="0"/>
    <n v="0"/>
    <m/>
    <m/>
    <m/>
    <m/>
    <m/>
    <m/>
    <m/>
    <m/>
    <m/>
    <m/>
    <m/>
    <m/>
    <m/>
  </r>
  <r>
    <s v="Load Compare MP"/>
    <s v="NLRBLoad Compare MP46120.5125"/>
    <m/>
    <s v="load Model parameters"/>
    <s v="MCPNLRBLoad Compare MPload Model parameters"/>
    <s v="MCPNLRBLoad Compare MP"/>
    <s v=""/>
    <s v="Completed"/>
    <s v=""/>
    <s v="MCPNLRBLoad Compare MPload Model parametersload Model parameters46120.512546120.5145833333"/>
    <s v="Y"/>
    <m/>
    <m/>
    <m/>
    <n v="2603"/>
    <s v="NLRB"/>
    <s v="MCP"/>
    <s v="START load Model parameters"/>
    <s v="END load Model parameters"/>
    <d v="2026-04-08T12:18:00"/>
    <d v="2026-04-08T12:21:00"/>
    <d v="2026-04-08T12:21:00"/>
    <s v="NULL"/>
    <s v="Completed"/>
    <x v="73"/>
    <n v="1"/>
    <s v="load Model parameters"/>
    <n v="0.05"/>
    <n v="0"/>
    <n v="0.05"/>
    <n v="0"/>
    <n v="0"/>
    <n v="0.05"/>
    <m/>
    <m/>
    <n v="0"/>
    <n v="0"/>
    <n v="0"/>
    <n v="0"/>
    <n v="0"/>
    <m/>
    <m/>
    <m/>
    <m/>
    <m/>
    <m/>
    <m/>
    <m/>
    <m/>
    <m/>
    <m/>
    <m/>
    <m/>
  </r>
  <r>
    <s v="Load Compare MP"/>
    <s v="NLRBLoad Compare MP46120.5145833333"/>
    <m/>
    <s v="Model parameters comparison"/>
    <s v="MCPNLRBLoad Compare MPModel parameters comparison"/>
    <s v="MCPNLRBLoad Compare MP"/>
    <s v=""/>
    <s v="Completed"/>
    <s v=""/>
    <s v="MCPNLRBLoad Compare MPModel parameters comparisonModel parameters comparison46120.514583333346120.5145833333"/>
    <s v="Y"/>
    <m/>
    <m/>
    <m/>
    <n v="2603"/>
    <s v="NLRB"/>
    <s v="MCP"/>
    <s v="START Model parameters comparison"/>
    <s v="END Model parameters comparison"/>
    <d v="2026-04-08T12:21:00"/>
    <d v="2026-04-08T12:21:00"/>
    <d v="2026-04-09T13:52:00"/>
    <s v="NULL"/>
    <s v="Completed"/>
    <x v="73"/>
    <n v="1"/>
    <s v="Model parameters comparison"/>
    <n v="0"/>
    <n v="0"/>
    <n v="0"/>
    <n v="0"/>
    <n v="0"/>
    <n v="0"/>
    <m/>
    <m/>
    <n v="0"/>
    <n v="0"/>
    <n v="0"/>
    <n v="0"/>
    <n v="0"/>
    <m/>
    <m/>
    <m/>
    <m/>
    <m/>
    <m/>
    <m/>
    <m/>
    <m/>
    <m/>
    <m/>
    <m/>
    <m/>
  </r>
  <r>
    <s v="Delete Portfolio"/>
    <s v="ITDBDelete Portfolio46120.5152777778"/>
    <m/>
    <s v="Delete portfolio from"/>
    <s v="MCPITDBDelete PortfolioDelete portfolio from"/>
    <s v="MCPITDBDelete Portfolio"/>
    <s v=""/>
    <s v="Completed"/>
    <s v=""/>
    <s v="MCPITDBDelete PortfolioDelete portfolio fromDelete portfolio from46120.515277777846120.5166666667"/>
    <s v="N"/>
    <m/>
    <m/>
    <m/>
    <n v="2603"/>
    <s v="ITDB"/>
    <s v="MCP"/>
    <s v="START Delete portfolio from"/>
    <s v="END Delete portfolio from"/>
    <d v="2026-04-08T12:22:00"/>
    <d v="2026-04-08T12:24:00"/>
    <d v="2026-04-08T12:25:00"/>
    <s v="NULL"/>
    <s v="Completed"/>
    <x v="74"/>
    <n v="1"/>
    <s v="Delete portfolio from"/>
    <n v="0.03"/>
    <n v="0"/>
    <n v="0.03"/>
    <n v="0"/>
    <n v="0"/>
    <n v="0.03"/>
    <m/>
    <m/>
    <n v="0"/>
    <n v="0"/>
    <n v="0"/>
    <n v="0"/>
    <n v="0"/>
    <m/>
    <m/>
    <m/>
    <m/>
    <m/>
    <m/>
    <m/>
    <m/>
    <m/>
    <m/>
    <m/>
    <m/>
    <m/>
  </r>
  <r>
    <s v="Load Compare MP"/>
    <s v="ITDBLoad Compare MP46120.5173611111"/>
    <m/>
    <s v="load Model parameters"/>
    <s v="MCPITDBLoad Compare MPload Model parameters"/>
    <s v="MCPITDBLoad Compare MP"/>
    <s v=""/>
    <s v="Completed"/>
    <s v=""/>
    <s v="MCPITDBLoad Compare MPload Model parametersload Model parameters46120.517361111146120.5194444444"/>
    <s v="Y"/>
    <m/>
    <m/>
    <m/>
    <n v="2603"/>
    <s v="ITDB"/>
    <s v="MCP"/>
    <s v="START load Model parameters"/>
    <s v="END load Model parameters"/>
    <d v="2026-04-08T12:25:00"/>
    <d v="2026-04-08T12:28:00"/>
    <d v="2026-04-08T12:28:00"/>
    <s v="NULL"/>
    <s v="Completed"/>
    <x v="75"/>
    <n v="1"/>
    <s v="load Model parameters"/>
    <n v="0.05"/>
    <n v="0.05"/>
    <n v="0"/>
    <n v="0"/>
    <n v="0.05"/>
    <n v="0.05"/>
    <m/>
    <m/>
    <n v="0"/>
    <n v="0"/>
    <n v="0"/>
    <n v="0"/>
    <n v="0"/>
    <m/>
    <m/>
    <m/>
    <m/>
    <m/>
    <m/>
    <m/>
    <m/>
    <m/>
    <m/>
    <m/>
    <m/>
    <m/>
  </r>
  <r>
    <s v="Load Compare MP"/>
    <s v="ITDBLoad Compare MP46120.5194444444"/>
    <m/>
    <s v="Model parameters comparison"/>
    <s v="MCPITDBLoad Compare MPModel parameters comparison"/>
    <s v="MCPITDBLoad Compare MP"/>
    <s v=""/>
    <s v="Completed"/>
    <s v=""/>
    <s v="MCPITDBLoad Compare MPModel parameters comparisonModel parameters comparison46120.519444444446120.5194444444"/>
    <s v="Y"/>
    <m/>
    <m/>
    <m/>
    <n v="2603"/>
    <s v="ITDB"/>
    <s v="MCP"/>
    <s v="START Model parameters comparison"/>
    <s v="END Model parameters comparison"/>
    <d v="2026-04-08T12:28:00"/>
    <d v="2026-04-08T12:28:00"/>
    <d v="2026-04-08T12:29:00"/>
    <s v="NULL"/>
    <s v="Completed"/>
    <x v="75"/>
    <n v="1"/>
    <s v="Model parameters comparison"/>
    <n v="0"/>
    <n v="0"/>
    <n v="0"/>
    <n v="0.02"/>
    <n v="0.02"/>
    <n v="0.02"/>
    <m/>
    <m/>
    <n v="0"/>
    <n v="0"/>
    <n v="0"/>
    <n v="0"/>
    <n v="0"/>
    <m/>
    <m/>
    <m/>
    <m/>
    <m/>
    <m/>
    <m/>
    <m/>
    <m/>
    <m/>
    <m/>
    <m/>
    <m/>
  </r>
  <r>
    <s v="Load Compare Spreads"/>
    <s v="ITDBLoad Compare Spreads46120.5201388889"/>
    <m/>
    <s v="load Spreads"/>
    <s v="MCPITDBLoad Compare Spreadsload Spreads"/>
    <s v="MCPITDBLoad Compare Spreads"/>
    <s v=""/>
    <s v="Completed"/>
    <s v=""/>
    <s v="MCPITDBLoad Compare Spreadsload Spreadsload Spreads46120.520138888946120.5263888889"/>
    <s v="Y"/>
    <m/>
    <m/>
    <m/>
    <n v="2603"/>
    <s v="ITDB"/>
    <s v="MCP"/>
    <s v="START load Spreads"/>
    <s v="END load Spreads"/>
    <d v="2026-04-08T12:29:00"/>
    <d v="2026-04-08T12:38:00"/>
    <d v="2026-04-08T12:38:00"/>
    <s v="NULL"/>
    <s v="Completed"/>
    <x v="76"/>
    <n v="1"/>
    <s v="load Spreads"/>
    <n v="0.15"/>
    <n v="0"/>
    <n v="0.15"/>
    <n v="0"/>
    <n v="0"/>
    <n v="0.15"/>
    <m/>
    <m/>
    <n v="0"/>
    <n v="0"/>
    <n v="0"/>
    <n v="0"/>
    <n v="0"/>
    <m/>
    <m/>
    <m/>
    <m/>
    <m/>
    <m/>
    <m/>
    <m/>
    <m/>
    <m/>
    <m/>
    <m/>
    <m/>
  </r>
  <r>
    <s v="Delete Portfolio"/>
    <s v="FRDBDelete Portfolio46120.5256944444"/>
    <m/>
    <s v="Delete portfolio from"/>
    <s v="MCPFRDBDelete PortfolioDelete portfolio from"/>
    <s v="MCPFRDBDelete Portfolio"/>
    <s v=""/>
    <s v="Completed"/>
    <s v=""/>
    <s v="MCPFRDBDelete PortfolioDelete portfolio fromDelete portfolio from46120.525694444446120.5277777778"/>
    <s v="N"/>
    <m/>
    <m/>
    <m/>
    <n v="2603"/>
    <s v="FRDB"/>
    <s v="MCP"/>
    <s v="START Delete portfolio from"/>
    <s v="END Delete portfolio from"/>
    <d v="2026-04-08T12:37:00"/>
    <d v="2026-04-08T12:40:00"/>
    <d v="2026-04-08T12:41:00"/>
    <s v="NULL"/>
    <s v="Completed"/>
    <x v="77"/>
    <n v="1"/>
    <s v="Delete portfolio from"/>
    <n v="0.05"/>
    <n v="0"/>
    <n v="0.05"/>
    <n v="0"/>
    <n v="0"/>
    <n v="0.05"/>
    <m/>
    <m/>
    <n v="0"/>
    <n v="0"/>
    <n v="0"/>
    <n v="0"/>
    <n v="0"/>
    <m/>
    <m/>
    <m/>
    <m/>
    <m/>
    <m/>
    <m/>
    <m/>
    <m/>
    <m/>
    <m/>
    <m/>
    <m/>
  </r>
  <r>
    <s v="Load Compare Spreads"/>
    <s v="ITDBLoad Compare Spreads46120.5263888889"/>
    <m/>
    <s v="Spreads comparison"/>
    <s v="MCPITDBLoad Compare SpreadsSpreads comparison"/>
    <s v="MCPITDBLoad Compare Spreads"/>
    <s v=""/>
    <s v="Completed"/>
    <s v=""/>
    <s v="MCPITDBLoad Compare SpreadsSpreads comparisonSpreads comparison46120.526388888946120.5270833333"/>
    <s v="Y"/>
    <m/>
    <m/>
    <m/>
    <n v="2603"/>
    <s v="ITDB"/>
    <s v="MCP"/>
    <s v="START Spreads comparison"/>
    <s v="END Spreads comparison"/>
    <d v="2026-04-08T12:38:00"/>
    <d v="2026-04-08T12:39:00"/>
    <d v="2026-04-08T12:58:00"/>
    <s v="NULL"/>
    <s v="Completed"/>
    <x v="76"/>
    <n v="1"/>
    <s v="Spreads comparison"/>
    <n v="0.02"/>
    <n v="0"/>
    <n v="0.02"/>
    <n v="0"/>
    <n v="0"/>
    <n v="0.02"/>
    <m/>
    <m/>
    <n v="0"/>
    <n v="0"/>
    <n v="0"/>
    <n v="0"/>
    <n v="0"/>
    <m/>
    <m/>
    <m/>
    <m/>
    <m/>
    <m/>
    <m/>
    <m/>
    <m/>
    <m/>
    <m/>
    <m/>
    <m/>
  </r>
  <r>
    <s v="Load Compare MP"/>
    <s v="FRDBLoad Compare MP46120.5284722222"/>
    <m/>
    <s v="load Model parameters"/>
    <s v="MCPFRDBLoad Compare MPload Model parameters"/>
    <s v="MCPFRDBLoad Compare MP"/>
    <s v=""/>
    <s v="Completed"/>
    <s v=""/>
    <s v="MCPFRDBLoad Compare MPload Model parametersload Model parameters46120.528472222246120.5305555556"/>
    <s v="Y"/>
    <m/>
    <m/>
    <m/>
    <n v="2603"/>
    <s v="FRDB"/>
    <s v="MCP"/>
    <s v="START load Model parameters"/>
    <s v="END load Model parameters"/>
    <d v="2026-04-08T12:41:00"/>
    <d v="2026-04-08T12:44:00"/>
    <d v="2026-04-08T12:44:00"/>
    <s v="NULL"/>
    <s v="Completed"/>
    <x v="78"/>
    <n v="1"/>
    <s v="load Model parameters"/>
    <n v="0.05"/>
    <n v="0"/>
    <n v="0.05"/>
    <n v="0"/>
    <n v="0"/>
    <n v="0.05"/>
    <m/>
    <m/>
    <n v="0"/>
    <n v="0"/>
    <n v="0"/>
    <n v="0"/>
    <n v="0"/>
    <m/>
    <m/>
    <m/>
    <m/>
    <m/>
    <m/>
    <m/>
    <m/>
    <m/>
    <m/>
    <m/>
    <m/>
    <m/>
  </r>
  <r>
    <s v="Load Compare MP"/>
    <s v="FRDBLoad Compare MP46120.5305555556"/>
    <m/>
    <s v="Model parameters comparison"/>
    <s v="MCPFRDBLoad Compare MPModel parameters comparison"/>
    <s v="MCPFRDBLoad Compare MP"/>
    <s v=""/>
    <s v="Completed"/>
    <s v=""/>
    <s v="MCPFRDBLoad Compare MPModel parameters comparisonModel parameters comparison46120.530555555646120.5305555556"/>
    <s v="Y"/>
    <m/>
    <m/>
    <m/>
    <n v="2603"/>
    <s v="FRDB"/>
    <s v="MCP"/>
    <s v="START Model parameters comparison"/>
    <s v="END Model parameters comparison"/>
    <d v="2026-04-08T12:44:00"/>
    <d v="2026-04-08T12:44:00"/>
    <d v="2026-04-08T12:45:00"/>
    <s v="NULL"/>
    <s v="Completed"/>
    <x v="78"/>
    <n v="1"/>
    <s v="Model parameters comparison"/>
    <n v="0"/>
    <n v="0"/>
    <n v="0"/>
    <n v="0"/>
    <n v="0"/>
    <n v="0"/>
    <m/>
    <m/>
    <n v="0"/>
    <n v="0"/>
    <n v="0"/>
    <n v="0"/>
    <n v="0"/>
    <m/>
    <m/>
    <m/>
    <m/>
    <m/>
    <m/>
    <m/>
    <m/>
    <m/>
    <m/>
    <m/>
    <m/>
    <m/>
  </r>
  <r>
    <s v="Load Compare Spreads"/>
    <s v="FRDBLoad Compare Spreads46120.53125"/>
    <m/>
    <s v="load Spreads"/>
    <s v="MCPFRDBLoad Compare Spreadsload Spreads"/>
    <s v="MCPFRDBLoad Compare Spreads"/>
    <s v=""/>
    <s v="Completed"/>
    <s v=""/>
    <s v="MCPFRDBLoad Compare Spreadsload Spreadsload Spreads46120.5312546120.5388888889"/>
    <s v="Y"/>
    <m/>
    <m/>
    <m/>
    <n v="2603"/>
    <s v="FRDB"/>
    <s v="MCP"/>
    <s v="START load Spreads"/>
    <s v="END load Spreads"/>
    <d v="2026-04-08T12:45:00"/>
    <d v="2026-04-08T12:56:00"/>
    <d v="2026-04-08T12:56:00"/>
    <s v="NULL"/>
    <s v="Completed"/>
    <x v="79"/>
    <n v="1"/>
    <s v="load Spreads"/>
    <n v="0.18"/>
    <n v="0"/>
    <n v="0.18"/>
    <n v="0"/>
    <n v="0"/>
    <n v="0.18"/>
    <m/>
    <m/>
    <n v="0"/>
    <n v="0"/>
    <n v="0"/>
    <n v="0"/>
    <n v="0"/>
    <m/>
    <m/>
    <m/>
    <m/>
    <m/>
    <m/>
    <m/>
    <m/>
    <m/>
    <m/>
    <m/>
    <m/>
    <m/>
  </r>
  <r>
    <s v="Load Compare MP"/>
    <s v="ESDBLoad Compare MP46120.5347222222"/>
    <m/>
    <s v="load Model parameters"/>
    <s v="MCPESDBLoad Compare MPload Model parameters"/>
    <s v="MCPESDBLoad Compare MP"/>
    <s v=""/>
    <s v="Completed"/>
    <s v=""/>
    <s v="MCPESDBLoad Compare MPload Model parametersload Model parameters46120.534722222246120.5375"/>
    <s v="Y"/>
    <m/>
    <m/>
    <m/>
    <n v="2603"/>
    <s v="ESDB"/>
    <s v="MCP"/>
    <s v="START load Model parameters"/>
    <s v="END load Model parameters"/>
    <d v="2026-04-08T12:50:00"/>
    <d v="2026-04-08T12:54:00"/>
    <d v="2026-04-08T12:54:00"/>
    <s v="NULL"/>
    <s v="Completed"/>
    <x v="80"/>
    <n v="2"/>
    <s v="load Model parameters"/>
    <n v="7.0000000000000007E-2"/>
    <n v="7.0000000000000007E-2"/>
    <n v="0"/>
    <n v="0"/>
    <n v="7.0000000000000007E-2"/>
    <n v="7.0000000000000007E-2"/>
    <m/>
    <m/>
    <n v="0"/>
    <n v="0"/>
    <n v="0"/>
    <n v="0"/>
    <n v="0"/>
    <m/>
    <m/>
    <m/>
    <m/>
    <m/>
    <m/>
    <m/>
    <m/>
    <m/>
    <m/>
    <m/>
    <m/>
    <m/>
  </r>
  <r>
    <s v="Load Compare MP"/>
    <s v="ESDBLoad Compare MP46120.5375"/>
    <m/>
    <s v="Model parameters comparison"/>
    <s v="MCPESDBLoad Compare MPModel parameters comparison"/>
    <s v="MCPESDBLoad Compare MP"/>
    <s v=""/>
    <s v="Completed"/>
    <s v=""/>
    <s v="MCPESDBLoad Compare MPModel parameters comparisonModel parameters comparison46120.537546120.5375"/>
    <s v="Y"/>
    <m/>
    <m/>
    <m/>
    <n v="2603"/>
    <s v="ESDB"/>
    <s v="MCP"/>
    <s v="START Model parameters comparison"/>
    <s v="END Model parameters comparison"/>
    <d v="2026-04-08T12:54:00"/>
    <d v="2026-04-08T12:54:00"/>
    <d v="2026-04-08T13:49:00"/>
    <s v="NULL"/>
    <s v="Completed"/>
    <x v="80"/>
    <n v="2"/>
    <s v="Model parameters comparison"/>
    <n v="0"/>
    <n v="0"/>
    <n v="0"/>
    <n v="0.92"/>
    <n v="0.92"/>
    <n v="0.92"/>
    <m/>
    <m/>
    <n v="0"/>
    <n v="0"/>
    <n v="0"/>
    <n v="0"/>
    <n v="0"/>
    <m/>
    <m/>
    <m/>
    <m/>
    <m/>
    <m/>
    <m/>
    <m/>
    <m/>
    <m/>
    <m/>
    <m/>
    <m/>
  </r>
  <r>
    <s v="Load Compare Spreads"/>
    <s v="FRDBLoad Compare Spreads46120.5388888889"/>
    <m/>
    <s v="Spreads comparison"/>
    <s v="MCPFRDBLoad Compare SpreadsSpreads comparison"/>
    <s v="MCPFRDBLoad Compare Spreads"/>
    <s v=""/>
    <s v="Completed"/>
    <s v=""/>
    <s v="MCPFRDBLoad Compare SpreadsSpreads comparisonSpreads comparison46120.538888888946120.5395833333"/>
    <s v="Y"/>
    <m/>
    <m/>
    <m/>
    <n v="2603"/>
    <s v="FRDB"/>
    <s v="MCP"/>
    <s v="START Spreads comparison"/>
    <s v="END Spreads comparison"/>
    <d v="2026-04-08T12:56:00"/>
    <d v="2026-04-08T12:57:00"/>
    <d v="2026-04-09T19:05:00"/>
    <s v="NULL"/>
    <s v="Completed"/>
    <x v="79"/>
    <n v="1"/>
    <s v="Spreads comparison"/>
    <n v="0.02"/>
    <n v="0"/>
    <n v="0.02"/>
    <n v="0"/>
    <n v="0"/>
    <n v="0.02"/>
    <m/>
    <m/>
    <n v="0"/>
    <n v="0"/>
    <n v="0"/>
    <n v="0"/>
    <n v="0"/>
    <m/>
    <m/>
    <m/>
    <m/>
    <m/>
    <m/>
    <m/>
    <m/>
    <m/>
    <m/>
    <m/>
    <m/>
    <m/>
  </r>
  <r>
    <s v="Load Pos"/>
    <s v="ITDBLoad Pos46120.5402777778"/>
    <m/>
    <s v="copy from"/>
    <s v="MCPITDBLoad Poscopy from"/>
    <s v="MCPITDBLoad Pos"/>
    <s v=""/>
    <s v="Completed"/>
    <s v=""/>
    <s v="MCPITDBLoad Poscopy fromcopy from46120.540277777846120.5409722222"/>
    <s v="Y"/>
    <m/>
    <m/>
    <m/>
    <n v="2603"/>
    <s v="ITDB"/>
    <s v="MCP"/>
    <s v="START copy from"/>
    <s v="END copy from"/>
    <d v="2026-04-08T12:58:00"/>
    <d v="2026-04-08T12:59:00"/>
    <d v="2026-04-08T14:15:00"/>
    <s v="NULL"/>
    <s v="Completed"/>
    <x v="81"/>
    <n v="1"/>
    <s v="copy from"/>
    <n v="0.02"/>
    <n v="0.02"/>
    <n v="0"/>
    <n v="1.27"/>
    <n v="1.29"/>
    <n v="1.29"/>
    <m/>
    <m/>
    <n v="0"/>
    <n v="0"/>
    <n v="0"/>
    <n v="0"/>
    <n v="0"/>
    <m/>
    <m/>
    <m/>
    <m/>
    <m/>
    <m/>
    <m/>
    <m/>
    <m/>
    <m/>
    <m/>
    <m/>
    <m/>
  </r>
  <r>
    <s v="Delete Portfolio"/>
    <s v="TRDBDelete Portfolio46120.5472222222"/>
    <m/>
    <s v="Delete portfolio from"/>
    <s v="MCPTRDBDelete PortfolioDelete portfolio from"/>
    <s v="MCPTRDBDelete Portfolio"/>
    <s v=""/>
    <s v="Completed"/>
    <s v=""/>
    <s v="MCPTRDBDelete PortfolioDelete portfolio fromDelete portfolio from46120.547222222246120.55"/>
    <s v="N"/>
    <m/>
    <m/>
    <m/>
    <n v="2603"/>
    <s v="TRDB"/>
    <s v="MCP"/>
    <s v="START Delete portfolio from"/>
    <s v="END Delete portfolio from"/>
    <d v="2026-04-08T13:08:00"/>
    <d v="2026-04-08T13:12:00"/>
    <d v="2026-04-08T13:13:00"/>
    <s v="NULL"/>
    <s v="Completed"/>
    <x v="82"/>
    <n v="1"/>
    <s v="Delete portfolio from"/>
    <n v="7.0000000000000007E-2"/>
    <n v="0"/>
    <n v="7.0000000000000007E-2"/>
    <n v="0"/>
    <n v="0"/>
    <n v="7.0000000000000007E-2"/>
    <m/>
    <m/>
    <n v="0"/>
    <n v="0"/>
    <n v="0"/>
    <n v="0"/>
    <n v="0"/>
    <m/>
    <m/>
    <m/>
    <m/>
    <m/>
    <m/>
    <m/>
    <m/>
    <m/>
    <m/>
    <m/>
    <m/>
    <m/>
  </r>
  <r>
    <s v="Load Compare MP"/>
    <s v="TRDBLoad Compare MP46120.5506944444"/>
    <m/>
    <s v="load Model parameters"/>
    <s v="MCPTRDBLoad Compare MPload Model parameters"/>
    <s v="MCPTRDBLoad Compare MP"/>
    <s v=""/>
    <s v="Completed"/>
    <s v=""/>
    <s v="MCPTRDBLoad Compare MPload Model parametersload Model parameters46120.550694444446120.5534722222"/>
    <s v="Y"/>
    <m/>
    <m/>
    <m/>
    <n v="2603"/>
    <s v="TRDB"/>
    <s v="MCP"/>
    <s v="START load Model parameters"/>
    <s v="END load Model parameters"/>
    <d v="2026-04-08T13:13:00"/>
    <d v="2026-04-08T13:17:00"/>
    <d v="2026-04-08T13:17:00"/>
    <s v="NULL"/>
    <s v="Completed"/>
    <x v="83"/>
    <n v="1"/>
    <s v="load Model parameters"/>
    <n v="7.0000000000000007E-2"/>
    <n v="0"/>
    <n v="7.0000000000000007E-2"/>
    <n v="0"/>
    <n v="0"/>
    <n v="7.0000000000000007E-2"/>
    <m/>
    <m/>
    <n v="0"/>
    <n v="0"/>
    <n v="0"/>
    <n v="0"/>
    <n v="0"/>
    <m/>
    <m/>
    <m/>
    <m/>
    <m/>
    <m/>
    <m/>
    <m/>
    <m/>
    <m/>
    <m/>
    <m/>
    <m/>
  </r>
  <r>
    <s v="Load Compare MP"/>
    <s v="TRDBLoad Compare MP46120.5534722222"/>
    <m/>
    <s v="Model parameters comparison"/>
    <s v="MCPTRDBLoad Compare MPModel parameters comparison"/>
    <s v="MCPTRDBLoad Compare MP"/>
    <s v=""/>
    <s v="Completed"/>
    <s v=""/>
    <s v="MCPTRDBLoad Compare MPModel parameters comparisonModel parameters comparison46120.553472222246120.5534722222"/>
    <s v="Y"/>
    <m/>
    <m/>
    <m/>
    <n v="2603"/>
    <s v="TRDB"/>
    <s v="MCP"/>
    <s v="START Model parameters comparison"/>
    <s v="END Model parameters comparison"/>
    <d v="2026-04-08T13:17:00"/>
    <d v="2026-04-08T13:17:00"/>
    <d v="2026-04-08T13:18:00"/>
    <s v="NULL"/>
    <s v="Completed"/>
    <x v="83"/>
    <n v="1"/>
    <s v="Model parameters comparison"/>
    <n v="0"/>
    <n v="0"/>
    <n v="0"/>
    <n v="0"/>
    <n v="0"/>
    <n v="0"/>
    <m/>
    <m/>
    <n v="0"/>
    <n v="0"/>
    <n v="0"/>
    <n v="0"/>
    <n v="0"/>
    <m/>
    <m/>
    <m/>
    <m/>
    <m/>
    <m/>
    <m/>
    <m/>
    <m/>
    <m/>
    <m/>
    <m/>
    <m/>
  </r>
  <r>
    <s v="Cost Pricing"/>
    <s v="TRDBCost Pricing46120.5541666667"/>
    <m/>
    <s v="Generate Ex-ante DD NTG"/>
    <s v="MCPTRDBCost PricingGenerate Ex-ante DD NTG"/>
    <s v="MCPTRDBCost Pricing"/>
    <s v=""/>
    <s v="Completed"/>
    <s v=""/>
    <s v="MCPTRDBCost PricingGenerate Ex-ante DD NTGGenerate Ex-ante DD NTG46120.554166666746120.5548611111"/>
    <s v="Y"/>
    <m/>
    <m/>
    <m/>
    <n v="2603"/>
    <s v="TRDB"/>
    <s v="MCP"/>
    <s v="START Generate Ex-ante DD NTG"/>
    <s v="END Generate Ex-ante DD NTG"/>
    <d v="2026-04-08T13:18:00"/>
    <d v="2026-04-08T13:19:00"/>
    <d v="2026-04-08T13:19:00"/>
    <s v="NULL"/>
    <s v="Completed"/>
    <x v="84"/>
    <n v="1"/>
    <s v="Generate Ex-ante DD NTG"/>
    <n v="0.02"/>
    <n v="0"/>
    <n v="0.02"/>
    <n v="0"/>
    <n v="0"/>
    <n v="0.02"/>
    <m/>
    <m/>
    <n v="0"/>
    <n v="0"/>
    <n v="0"/>
    <n v="0"/>
    <n v="0"/>
    <m/>
    <m/>
    <m/>
    <m/>
    <m/>
    <m/>
    <m/>
    <m/>
    <m/>
    <m/>
    <m/>
    <m/>
    <m/>
  </r>
  <r>
    <s v="Cost Pricing"/>
    <s v="TRDBCost Pricing46120.5548611111"/>
    <m/>
    <s v="load dummy deals"/>
    <s v="MCPTRDBCost Pricingload dummy deals"/>
    <s v="MCPTRDBCost Pricing"/>
    <s v=""/>
    <s v="Completed"/>
    <s v=""/>
    <s v="MCPTRDBCost Pricingload dummy dealsload dummy deals46120.554861111146120.5590277778"/>
    <s v="Y"/>
    <m/>
    <m/>
    <m/>
    <n v="2603"/>
    <s v="TRDB"/>
    <s v="MCP"/>
    <s v="START load dummy deals"/>
    <s v="END load dummy deals"/>
    <d v="2026-04-08T13:19:00"/>
    <d v="2026-04-08T13:25:00"/>
    <d v="2026-04-08T13:25:00"/>
    <s v="NULL"/>
    <s v="Completed"/>
    <x v="84"/>
    <n v="1"/>
    <s v="load dummy deals"/>
    <n v="0.1"/>
    <n v="0"/>
    <n v="0.1"/>
    <n v="0"/>
    <n v="0"/>
    <n v="0.1"/>
    <m/>
    <m/>
    <n v="0"/>
    <n v="0"/>
    <n v="0"/>
    <n v="0"/>
    <n v="0"/>
    <m/>
    <m/>
    <m/>
    <m/>
    <m/>
    <m/>
    <m/>
    <m/>
    <m/>
    <m/>
    <m/>
    <m/>
    <m/>
  </r>
  <r>
    <s v="Delete Portfolio"/>
    <s v="DEDBDelete Portfolio46120.5555555556"/>
    <m/>
    <s v="Delete portfolio from"/>
    <s v="MCPDEDBDelete PortfolioDelete portfolio from"/>
    <s v="MCPDEDBDelete Portfolio"/>
    <s v=""/>
    <s v="Completed"/>
    <s v=""/>
    <s v="MCPDEDBDelete PortfolioDelete portfolio fromDelete portfolio from46120.555555555646120.5569444444"/>
    <s v="N"/>
    <m/>
    <m/>
    <m/>
    <n v="2603"/>
    <s v="DEDB"/>
    <s v="MCP"/>
    <s v="START Delete portfolio from"/>
    <s v="END Delete portfolio from"/>
    <d v="2026-04-08T13:20:00"/>
    <d v="2026-04-08T13:22:00"/>
    <d v="2026-04-08T13:23:00"/>
    <s v="NULL"/>
    <s v="Completed"/>
    <x v="85"/>
    <n v="1"/>
    <s v="Delete portfolio from"/>
    <n v="0.03"/>
    <n v="0"/>
    <n v="0.03"/>
    <n v="0"/>
    <n v="0"/>
    <n v="0.03"/>
    <m/>
    <m/>
    <n v="0"/>
    <n v="0"/>
    <n v="0"/>
    <n v="0"/>
    <n v="0"/>
    <m/>
    <m/>
    <m/>
    <m/>
    <m/>
    <m/>
    <m/>
    <m/>
    <m/>
    <m/>
    <m/>
    <m/>
    <m/>
  </r>
  <r>
    <s v="Delete Portfolio"/>
    <s v="RODBDelete Portfolio46120.5569444444"/>
    <m/>
    <s v="Delete portfolio from"/>
    <s v="MCPRODBDelete PortfolioDelete portfolio from"/>
    <s v="MCPRODBDelete Portfolio"/>
    <s v=""/>
    <s v="Completed"/>
    <s v=""/>
    <s v="MCPRODBDelete PortfolioDelete portfolio fromDelete portfolio from46120.556944444446120.5583333333"/>
    <s v="N"/>
    <m/>
    <m/>
    <m/>
    <n v="2603"/>
    <s v="RODB"/>
    <s v="MCP"/>
    <s v="START Delete portfolio from"/>
    <s v="END Delete portfolio from"/>
    <d v="2026-04-08T13:22:00"/>
    <d v="2026-04-08T13:24:00"/>
    <d v="2026-04-08T13:25:00"/>
    <s v="NULL"/>
    <s v="Completed"/>
    <x v="86"/>
    <n v="1"/>
    <s v="Delete portfolio from"/>
    <n v="0.03"/>
    <n v="0"/>
    <n v="0.03"/>
    <n v="0"/>
    <n v="0"/>
    <n v="0.03"/>
    <m/>
    <m/>
    <n v="0"/>
    <n v="0"/>
    <n v="0"/>
    <n v="0"/>
    <n v="0"/>
    <m/>
    <m/>
    <m/>
    <m/>
    <m/>
    <m/>
    <m/>
    <m/>
    <m/>
    <m/>
    <m/>
    <m/>
    <m/>
  </r>
  <r>
    <s v="Load Compare MP"/>
    <s v="DEDBLoad Compare MP46120.5576388889"/>
    <m/>
    <s v="load Model parameters"/>
    <s v="MCPDEDBLoad Compare MPload Model parameters"/>
    <s v="MCPDEDBLoad Compare MP"/>
    <s v=""/>
    <s v="Completed"/>
    <s v=""/>
    <s v="MCPDEDBLoad Compare MPload Model parametersload Model parameters46120.557638888946120.5597222222"/>
    <s v="Y"/>
    <m/>
    <m/>
    <m/>
    <n v="2603"/>
    <s v="DEDB"/>
    <s v="MCP"/>
    <s v="START load Model parameters"/>
    <s v="END load Model parameters"/>
    <d v="2026-04-08T13:23:00"/>
    <d v="2026-04-08T13:26:00"/>
    <d v="2026-04-08T13:26:00"/>
    <s v="NULL"/>
    <s v="Completed"/>
    <x v="87"/>
    <n v="1"/>
    <s v="load Model parameters"/>
    <n v="0.05"/>
    <n v="0"/>
    <n v="0.05"/>
    <n v="0"/>
    <n v="0"/>
    <n v="0.05"/>
    <m/>
    <m/>
    <n v="0"/>
    <n v="0"/>
    <n v="0"/>
    <n v="0"/>
    <n v="0"/>
    <m/>
    <m/>
    <m/>
    <m/>
    <m/>
    <m/>
    <m/>
    <m/>
    <m/>
    <m/>
    <m/>
    <m/>
    <m/>
  </r>
  <r>
    <s v="Cost Pricing"/>
    <s v="TRDBCost Pricing46120.5590277778"/>
    <m/>
    <s v="Ex-ante valuation"/>
    <s v="MCPTRDBCost PricingEx-ante valuation"/>
    <s v="MCPTRDBCost Pricing"/>
    <s v=""/>
    <s v="Completed"/>
    <s v=""/>
    <s v="MCPTRDBCost PricingEx-ante valuationEx-ante valuation46120.559027777846120.5715277778"/>
    <s v="Y"/>
    <m/>
    <m/>
    <m/>
    <n v="2603"/>
    <s v="TRDB"/>
    <s v="MCP"/>
    <s v="START Ex-ante valuation"/>
    <s v="END Ex-ante valuation"/>
    <d v="2026-04-08T13:25:00"/>
    <d v="2026-04-08T13:43:00"/>
    <d v="2026-04-08T13:45:00"/>
    <s v="NULL"/>
    <s v="Completed"/>
    <x v="84"/>
    <n v="1"/>
    <s v="Ex-ante valuation"/>
    <n v="0.3"/>
    <n v="0"/>
    <n v="0.3"/>
    <n v="0"/>
    <n v="0"/>
    <n v="0.3"/>
    <m/>
    <m/>
    <n v="0"/>
    <n v="0"/>
    <n v="0"/>
    <n v="0"/>
    <n v="0"/>
    <m/>
    <m/>
    <m/>
    <m/>
    <m/>
    <m/>
    <m/>
    <m/>
    <m/>
    <m/>
    <m/>
    <m/>
    <m/>
  </r>
  <r>
    <s v="Load Compare MP"/>
    <s v="RODBLoad Compare MP46120.5590277778"/>
    <m/>
    <s v="load Model parameters"/>
    <s v="MCPRODBLoad Compare MPload Model parameters"/>
    <s v="MCPRODBLoad Compare MP"/>
    <s v=""/>
    <s v="Completed"/>
    <s v=""/>
    <s v="MCPRODBLoad Compare MPload Model parametersload Model parameters46120.559027777846120.5611111111"/>
    <s v="Y"/>
    <m/>
    <m/>
    <m/>
    <n v="2603"/>
    <s v="RODB"/>
    <s v="MCP"/>
    <s v="START load Model parameters"/>
    <s v="END load Model parameters"/>
    <d v="2026-04-08T13:25:00"/>
    <d v="2026-04-08T13:28:00"/>
    <d v="2026-04-08T13:28:00"/>
    <s v="NULL"/>
    <s v="Completed"/>
    <x v="88"/>
    <n v="1"/>
    <s v="load Model parameters"/>
    <n v="0.05"/>
    <n v="0"/>
    <n v="0.05"/>
    <n v="0"/>
    <n v="0"/>
    <n v="0.05"/>
    <m/>
    <m/>
    <n v="0"/>
    <n v="0"/>
    <n v="0"/>
    <n v="0"/>
    <n v="0"/>
    <m/>
    <m/>
    <m/>
    <m/>
    <m/>
    <m/>
    <m/>
    <m/>
    <m/>
    <m/>
    <m/>
    <m/>
    <m/>
  </r>
  <r>
    <s v="Load Compare MP"/>
    <s v="DEDBLoad Compare MP46120.5597222222"/>
    <m/>
    <s v="Model parameters comparison"/>
    <s v="MCPDEDBLoad Compare MPModel parameters comparison"/>
    <s v="MCPDEDBLoad Compare MP"/>
    <s v=""/>
    <s v="Completed"/>
    <s v=""/>
    <s v="MCPDEDBLoad Compare MPModel parameters comparisonModel parameters comparison46120.559722222246120.5597222222"/>
    <s v="Y"/>
    <m/>
    <m/>
    <m/>
    <n v="2603"/>
    <s v="DEDB"/>
    <s v="MCP"/>
    <s v="START Model parameters comparison"/>
    <s v="END Model parameters comparison"/>
    <d v="2026-04-08T13:26:00"/>
    <d v="2026-04-08T13:26:00"/>
    <d v="2026-04-09T10:39:00"/>
    <s v="NULL"/>
    <s v="Completed"/>
    <x v="87"/>
    <n v="1"/>
    <s v="Model parameters comparison"/>
    <n v="0"/>
    <n v="0"/>
    <n v="0"/>
    <n v="0"/>
    <n v="0"/>
    <n v="0"/>
    <m/>
    <m/>
    <n v="0"/>
    <n v="0"/>
    <n v="0"/>
    <n v="0"/>
    <n v="0"/>
    <m/>
    <m/>
    <m/>
    <m/>
    <m/>
    <m/>
    <m/>
    <m/>
    <m/>
    <m/>
    <m/>
    <m/>
    <m/>
  </r>
  <r>
    <s v="Load Compare MP"/>
    <s v="RODBLoad Compare MP46120.5611111111"/>
    <m/>
    <s v="Model parameters comparison"/>
    <s v="MCPRODBLoad Compare MPModel parameters comparison"/>
    <s v="MCPRODBLoad Compare MP"/>
    <s v=""/>
    <s v="Completed"/>
    <s v=""/>
    <s v="MCPRODBLoad Compare MPModel parameters comparisonModel parameters comparison46120.561111111146120.5611111111"/>
    <s v="Y"/>
    <m/>
    <m/>
    <m/>
    <n v="2603"/>
    <s v="RODB"/>
    <s v="MCP"/>
    <s v="START Model parameters comparison"/>
    <s v="END Model parameters comparison"/>
    <d v="2026-04-08T13:28:00"/>
    <d v="2026-04-08T13:28:00"/>
    <d v="2026-04-08T13:30:00"/>
    <s v="NULL"/>
    <s v="Completed"/>
    <x v="88"/>
    <n v="1"/>
    <s v="Model parameters comparison"/>
    <n v="0"/>
    <n v="0"/>
    <n v="0"/>
    <n v="0"/>
    <n v="0"/>
    <n v="0"/>
    <m/>
    <m/>
    <n v="0"/>
    <n v="0"/>
    <n v="0"/>
    <n v="0"/>
    <n v="0"/>
    <m/>
    <m/>
    <m/>
    <m/>
    <m/>
    <m/>
    <m/>
    <m/>
    <m/>
    <m/>
    <m/>
    <m/>
    <m/>
  </r>
  <r>
    <s v="Load Compare Spreads"/>
    <s v="RODBLoad Compare Spreads46120.5625"/>
    <m/>
    <s v="load Spreads"/>
    <s v="MCPRODBLoad Compare Spreadsload Spreads"/>
    <s v="MCPRODBLoad Compare Spreads"/>
    <s v=""/>
    <s v="Completed"/>
    <s v=""/>
    <s v="MCPRODBLoad Compare Spreadsload Spreadsload Spreads46120.562546120.56875"/>
    <s v="Y"/>
    <m/>
    <m/>
    <m/>
    <n v="2603"/>
    <s v="RODB"/>
    <s v="MCP"/>
    <s v="START load Spreads"/>
    <s v="END load Spreads"/>
    <d v="2026-04-08T13:30:00"/>
    <d v="2026-04-08T13:39:00"/>
    <d v="2026-04-08T13:39:00"/>
    <s v="NULL"/>
    <s v="Completed"/>
    <x v="89"/>
    <n v="1"/>
    <s v="load Spreads"/>
    <n v="0.15"/>
    <n v="0"/>
    <n v="0.15"/>
    <n v="0"/>
    <n v="0"/>
    <n v="0.15"/>
    <m/>
    <m/>
    <n v="0"/>
    <n v="0"/>
    <n v="0"/>
    <n v="0"/>
    <n v="0"/>
    <m/>
    <m/>
    <m/>
    <m/>
    <m/>
    <m/>
    <m/>
    <m/>
    <m/>
    <m/>
    <m/>
    <m/>
    <m/>
  </r>
  <r>
    <s v="Optimization"/>
    <s v="BEDBOptimization46120.5659722222"/>
    <m/>
    <s v="Super Light Maintenance"/>
    <s v="MRPBEDBOptimizationSuper Light Maintenance"/>
    <s v="MRPBEDBOptimization"/>
    <s v=""/>
    <s v="Completed"/>
    <s v=""/>
    <s v="MRPBEDBOptimizationSuper Light MaintenanceSuper Light Maintenance46120.565972222246120.56875"/>
    <s v="N"/>
    <m/>
    <m/>
    <m/>
    <n v="2603"/>
    <s v="BEDB"/>
    <s v="MRP"/>
    <s v="START Super Light Maintenance"/>
    <s v="END Super Light Maintenance"/>
    <d v="2026-04-08T13:35:00"/>
    <d v="2026-04-08T13:39:00"/>
    <d v="2026-04-08T13:39:00"/>
    <s v="NULL"/>
    <s v="Completed"/>
    <x v="67"/>
    <n v="1"/>
    <s v="Super Light Maintenance"/>
    <n v="7.0000000000000007E-2"/>
    <n v="0"/>
    <n v="7.0000000000000007E-2"/>
    <n v="0"/>
    <n v="0"/>
    <n v="7.0000000000000007E-2"/>
    <m/>
    <m/>
    <n v="0"/>
    <n v="0"/>
    <n v="0"/>
    <n v="0"/>
    <n v="0"/>
    <m/>
    <m/>
    <m/>
    <m/>
    <m/>
    <m/>
    <m/>
    <m/>
    <m/>
    <m/>
    <m/>
    <m/>
    <m/>
  </r>
  <r>
    <s v="Optimization"/>
    <s v="BEDBOptimization46120.56875"/>
    <m/>
    <s v="CFM optimization1 OLAP exports"/>
    <s v="MRPBEDBOptimizationCFM optimization1 OLAP exports"/>
    <s v="MRPBEDBOptimization"/>
    <s v=""/>
    <s v="Completed"/>
    <s v=""/>
    <s v="MRPBEDBOptimizationCFM optimization1 OLAP exportsCFM optimization1 OLAP exports46120.5687546120.5770833333"/>
    <s v="N"/>
    <m/>
    <m/>
    <m/>
    <n v="2603"/>
    <s v="BEDB"/>
    <s v="MRP"/>
    <s v="START CFM optimization1 OLAP exports"/>
    <s v="END CFM optimization1 OLAP exports"/>
    <d v="2026-04-08T13:39:00"/>
    <d v="2026-04-08T13:51:00"/>
    <d v="2026-04-08T13:51:00"/>
    <s v="NULL"/>
    <s v="Completed"/>
    <x v="67"/>
    <n v="1"/>
    <s v="CFM optimization1 OLAP exports"/>
    <n v="0.2"/>
    <n v="0.2"/>
    <n v="0"/>
    <n v="0"/>
    <n v="0.2"/>
    <n v="0.2"/>
    <m/>
    <m/>
    <n v="0"/>
    <n v="0"/>
    <n v="0"/>
    <n v="0"/>
    <n v="0"/>
    <m/>
    <m/>
    <m/>
    <m/>
    <m/>
    <m/>
    <m/>
    <m/>
    <m/>
    <m/>
    <m/>
    <m/>
    <m/>
  </r>
  <r>
    <s v="Load Compare Spreads"/>
    <s v="RODBLoad Compare Spreads46120.56875"/>
    <m/>
    <s v="Spreads comparison"/>
    <s v="MCPRODBLoad Compare SpreadsSpreads comparison"/>
    <s v="MCPRODBLoad Compare Spreads"/>
    <s v=""/>
    <s v="Completed"/>
    <s v=""/>
    <s v="MCPRODBLoad Compare SpreadsSpreads comparisonSpreads comparison46120.5687546120.5694444444"/>
    <s v="Y"/>
    <m/>
    <m/>
    <m/>
    <n v="2603"/>
    <s v="RODB"/>
    <s v="MCP"/>
    <s v="START Spreads comparison"/>
    <s v="END Spreads comparison"/>
    <d v="2026-04-08T13:39:00"/>
    <d v="2026-04-08T13:40:00"/>
    <d v="2026-04-09T11:31:00"/>
    <s v="NULL"/>
    <s v="Completed"/>
    <x v="89"/>
    <n v="1"/>
    <s v="Spreads comparison"/>
    <n v="0.02"/>
    <n v="0"/>
    <n v="0.02"/>
    <n v="0"/>
    <n v="0"/>
    <n v="0.02"/>
    <m/>
    <m/>
    <n v="0"/>
    <n v="0"/>
    <n v="0"/>
    <n v="0"/>
    <n v="0"/>
    <m/>
    <m/>
    <m/>
    <m/>
    <m/>
    <m/>
    <m/>
    <m/>
    <m/>
    <m/>
    <m/>
    <m/>
    <m/>
  </r>
  <r>
    <s v="Load Compare Spreads"/>
    <s v="TRDBLoad Compare Spreads46120.5729166667"/>
    <m/>
    <s v="load Spreads"/>
    <s v="MCPTRDBLoad Compare Spreadsload Spreads"/>
    <s v="MCPTRDBLoad Compare Spreads"/>
    <s v=""/>
    <s v="Completed"/>
    <s v=""/>
    <s v="MCPTRDBLoad Compare Spreadsload Spreadsload Spreads46120.572916666746120.6013888889"/>
    <s v="Y"/>
    <m/>
    <m/>
    <m/>
    <n v="2603"/>
    <s v="TRDB"/>
    <s v="MCP"/>
    <s v="START load Spreads"/>
    <s v="END load Spreads"/>
    <d v="2026-04-08T13:45:00"/>
    <d v="2026-04-08T14:26:00"/>
    <d v="2026-04-08T14:26:00"/>
    <s v="NULL"/>
    <s v="Completed"/>
    <x v="90"/>
    <n v="1"/>
    <s v="load Spreads"/>
    <n v="0.68"/>
    <n v="0"/>
    <n v="0.68"/>
    <n v="0"/>
    <n v="0"/>
    <n v="0.68"/>
    <m/>
    <m/>
    <n v="0"/>
    <n v="0"/>
    <n v="0"/>
    <n v="0"/>
    <n v="0"/>
    <m/>
    <m/>
    <m/>
    <m/>
    <m/>
    <m/>
    <m/>
    <m/>
    <m/>
    <m/>
    <m/>
    <m/>
    <m/>
  </r>
  <r>
    <s v="Load Compare MP"/>
    <s v="ESDBLoad Compare MP46120.5756944444"/>
    <m/>
    <s v="load Model parameters"/>
    <s v="MCPESDBLoad Compare MPload Model parameters"/>
    <s v="MCPESDBLoad Compare MP"/>
    <s v=""/>
    <s v="Completed"/>
    <s v=""/>
    <s v="MCPESDBLoad Compare MPload Model parametersload Model parameters46120.575694444446120.5784722222"/>
    <s v="Y"/>
    <m/>
    <m/>
    <m/>
    <n v="2603"/>
    <s v="ESDB"/>
    <s v="MCP"/>
    <s v="START load Model parameters"/>
    <s v="END load Model parameters"/>
    <d v="2026-04-08T13:49:00"/>
    <d v="2026-04-08T13:53:00"/>
    <d v="2026-04-08T13:53:00"/>
    <s v="NULL"/>
    <s v="Completed"/>
    <x v="91"/>
    <n v="3"/>
    <s v="load Model parameters"/>
    <n v="7.0000000000000007E-2"/>
    <n v="0"/>
    <n v="7.0000000000000007E-2"/>
    <n v="0"/>
    <n v="0"/>
    <n v="7.0000000000000007E-2"/>
    <m/>
    <m/>
    <n v="0"/>
    <n v="0"/>
    <n v="0"/>
    <n v="0"/>
    <n v="0"/>
    <m/>
    <m/>
    <m/>
    <m/>
    <m/>
    <m/>
    <m/>
    <m/>
    <m/>
    <m/>
    <m/>
    <m/>
    <m/>
  </r>
  <r>
    <s v="Optimization"/>
    <s v="BEDBOptimization46120.5770833333"/>
    <m/>
    <s v="CFM optimization2"/>
    <s v="MRPBEDBOptimizationCFM optimization2"/>
    <s v="MRPBEDBOptimization"/>
    <s v=""/>
    <s v="Completed"/>
    <s v=""/>
    <s v="MRPBEDBOptimizationCFM optimization2CFM optimization246120.577083333346120.6263888889"/>
    <s v="N"/>
    <m/>
    <m/>
    <m/>
    <n v="2603"/>
    <s v="BEDB"/>
    <s v="MRP"/>
    <s v="START CFM optimization2"/>
    <s v="END CFM optimization2"/>
    <d v="2026-04-08T13:51:00"/>
    <d v="2026-04-08T15:02:00"/>
    <d v="2026-04-08T15:02:00"/>
    <s v="NULL"/>
    <s v="Completed"/>
    <x v="67"/>
    <n v="1"/>
    <s v="CFM optimization2"/>
    <n v="1.18"/>
    <n v="1.18"/>
    <n v="0"/>
    <n v="0"/>
    <n v="1.18"/>
    <n v="1.18"/>
    <m/>
    <m/>
    <n v="0"/>
    <n v="0"/>
    <n v="0"/>
    <n v="0"/>
    <n v="0"/>
    <m/>
    <m/>
    <m/>
    <m/>
    <m/>
    <m/>
    <m/>
    <m/>
    <m/>
    <m/>
    <m/>
    <m/>
    <m/>
  </r>
  <r>
    <s v="Load Compare MP"/>
    <s v="ESDBLoad Compare MP46120.5784722222"/>
    <m/>
    <s v="Model parameters comparison"/>
    <s v="MCPESDBLoad Compare MPModel parameters comparison"/>
    <s v="MCPESDBLoad Compare MP"/>
    <s v=""/>
    <s v="Completed"/>
    <s v=""/>
    <s v="MCPESDBLoad Compare MPModel parameters comparisonModel parameters comparison46120.578472222246120.5784722222"/>
    <s v="Y"/>
    <m/>
    <m/>
    <m/>
    <n v="2603"/>
    <s v="ESDB"/>
    <s v="MCP"/>
    <s v="START Model parameters comparison"/>
    <s v="END Model parameters comparison"/>
    <d v="2026-04-08T13:53:00"/>
    <d v="2026-04-08T13:53:00"/>
    <d v="2026-04-08T14:20:00"/>
    <s v="NULL"/>
    <s v="Completed"/>
    <x v="91"/>
    <n v="3"/>
    <s v="Model parameters comparison"/>
    <n v="0"/>
    <n v="0"/>
    <n v="0"/>
    <n v="0"/>
    <n v="0"/>
    <n v="0"/>
    <m/>
    <m/>
    <n v="0"/>
    <n v="0"/>
    <n v="0"/>
    <n v="0"/>
    <n v="0"/>
    <m/>
    <m/>
    <m/>
    <m/>
    <m/>
    <m/>
    <m/>
    <m/>
    <m/>
    <m/>
    <m/>
    <m/>
    <m/>
  </r>
  <r>
    <s v="Load Compare MP"/>
    <s v="ITDBLoad Compare MP46120.59375"/>
    <m/>
    <s v="load Model parameters"/>
    <s v="MCPITDBLoad Compare MPload Model parameters"/>
    <s v="MCPITDBLoad Compare MP"/>
    <s v=""/>
    <s v="Completed"/>
    <s v=""/>
    <s v="MCPITDBLoad Compare MPload Model parametersload Model parameters46120.5937546120.5958333333"/>
    <s v="Y"/>
    <m/>
    <m/>
    <m/>
    <n v="2603"/>
    <s v="ITDB"/>
    <s v="MCP"/>
    <s v="START load Model parameters"/>
    <s v="END load Model parameters"/>
    <d v="2026-04-08T14:15:00"/>
    <d v="2026-04-08T14:18:00"/>
    <d v="2026-04-08T14:18:00"/>
    <s v="NULL"/>
    <s v="Completed"/>
    <x v="87"/>
    <n v="2"/>
    <s v="load Model parameters"/>
    <n v="0.05"/>
    <n v="0"/>
    <n v="0.05"/>
    <n v="0"/>
    <n v="0"/>
    <n v="0.05"/>
    <m/>
    <m/>
    <n v="0"/>
    <n v="0"/>
    <n v="0"/>
    <n v="0"/>
    <n v="0"/>
    <m/>
    <m/>
    <m/>
    <m/>
    <m/>
    <m/>
    <m/>
    <m/>
    <m/>
    <m/>
    <m/>
    <m/>
    <m/>
  </r>
  <r>
    <s v="Load Compare MP"/>
    <s v="ITDBLoad Compare MP46120.5958333333"/>
    <m/>
    <s v="Model parameters comparison"/>
    <s v="MCPITDBLoad Compare MPModel parameters comparison"/>
    <s v="MCPITDBLoad Compare MP"/>
    <s v=""/>
    <s v="Completed"/>
    <s v=""/>
    <s v="MCPITDBLoad Compare MPModel parameters comparisonModel parameters comparison46120.595833333346120.5958333333"/>
    <s v="Y"/>
    <m/>
    <m/>
    <m/>
    <n v="2603"/>
    <s v="ITDB"/>
    <s v="MCP"/>
    <s v="START Model parameters comparison"/>
    <s v="END Model parameters comparison"/>
    <d v="2026-04-08T14:18:00"/>
    <d v="2026-04-08T14:18:00"/>
    <d v="2026-04-08T14:24:00"/>
    <s v="NULL"/>
    <s v="Completed"/>
    <x v="87"/>
    <n v="2"/>
    <s v="Model parameters comparison"/>
    <n v="0"/>
    <n v="0"/>
    <n v="0"/>
    <n v="0"/>
    <n v="0"/>
    <n v="0"/>
    <m/>
    <m/>
    <n v="0"/>
    <n v="0"/>
    <n v="0"/>
    <n v="0"/>
    <n v="0"/>
    <m/>
    <m/>
    <m/>
    <m/>
    <m/>
    <m/>
    <m/>
    <m/>
    <m/>
    <m/>
    <m/>
    <m/>
    <m/>
  </r>
  <r>
    <s v="Copy DB with Runs"/>
    <s v="ESDBCopy DB with Runs46120.5972222222"/>
    <m/>
    <s v="copy from"/>
    <s v="MCPESDBCopy DB with Runscopy from"/>
    <s v="MCPESDBCopy DB with Runs"/>
    <s v=""/>
    <s v="Completed"/>
    <s v=""/>
    <s v="MCPESDBCopy DB with Runscopy fromcopy from46120.597222222246120.5979166667"/>
    <s v="N"/>
    <m/>
    <m/>
    <m/>
    <n v="2603"/>
    <s v="ESDB"/>
    <s v="MCP"/>
    <s v="START copy from"/>
    <s v="END copy from"/>
    <d v="2026-04-08T14:20:00"/>
    <d v="2026-04-08T14:21:00"/>
    <s v="NULL"/>
    <s v="NULL"/>
    <s v="Completed"/>
    <x v="92"/>
    <n v="1"/>
    <s v="copy from"/>
    <n v="0.02"/>
    <n v="0"/>
    <n v="0.02"/>
    <n v="0"/>
    <n v="0"/>
    <n v="0.02"/>
    <m/>
    <m/>
    <n v="0"/>
    <n v="0"/>
    <n v="0"/>
    <n v="0"/>
    <n v="0"/>
    <m/>
    <m/>
    <m/>
    <m/>
    <m/>
    <m/>
    <m/>
    <m/>
    <m/>
    <m/>
    <m/>
    <m/>
    <m/>
  </r>
  <r>
    <s v="Load Pos"/>
    <s v="ITDBLoad Pos46120.6"/>
    <m/>
    <s v="copy from"/>
    <s v="MCPITDBLoad Poscopy from"/>
    <s v="MCPITDBLoad Pos"/>
    <s v=""/>
    <s v="Completed"/>
    <s v=""/>
    <s v="MCPITDBLoad Poscopy fromcopy from46120.646120.6006944444"/>
    <s v="Y"/>
    <m/>
    <m/>
    <m/>
    <n v="2603"/>
    <s v="ITDB"/>
    <s v="MCP"/>
    <s v="START copy from"/>
    <s v="END copy from"/>
    <d v="2026-04-08T14:24:00"/>
    <d v="2026-04-08T14:25:00"/>
    <s v="NULL"/>
    <s v="NULL"/>
    <s v="Completed"/>
    <x v="81"/>
    <n v="2"/>
    <s v="copy from"/>
    <n v="0.02"/>
    <n v="0"/>
    <n v="0.02"/>
    <n v="0"/>
    <n v="0"/>
    <n v="0.02"/>
    <m/>
    <m/>
    <n v="0"/>
    <n v="0"/>
    <n v="0"/>
    <n v="0"/>
    <n v="0"/>
    <m/>
    <m/>
    <m/>
    <m/>
    <m/>
    <m/>
    <m/>
    <m/>
    <m/>
    <m/>
    <m/>
    <m/>
    <m/>
  </r>
  <r>
    <s v="Load Compare Spreads"/>
    <s v="TRDBLoad Compare Spreads46120.6013888889"/>
    <m/>
    <s v="Spreads comparison"/>
    <s v="MCPTRDBLoad Compare SpreadsSpreads comparison"/>
    <s v="MCPTRDBLoad Compare Spreads"/>
    <s v=""/>
    <s v="Completed"/>
    <s v=""/>
    <s v="MCPTRDBLoad Compare SpreadsSpreads comparisonSpreads comparison46120.601388888946120.6034722222"/>
    <s v="Y"/>
    <m/>
    <m/>
    <m/>
    <n v="2603"/>
    <s v="TRDB"/>
    <s v="MCP"/>
    <s v="START Spreads comparison"/>
    <s v="END Spreads comparison"/>
    <d v="2026-04-08T14:26:00"/>
    <d v="2026-04-08T14:29:00"/>
    <s v="NULL"/>
    <s v="NULL"/>
    <s v="Completed"/>
    <x v="90"/>
    <n v="1"/>
    <s v="Spreads comparison"/>
    <n v="0.05"/>
    <n v="0"/>
    <n v="0.05"/>
    <n v="0"/>
    <n v="0"/>
    <n v="0.05"/>
    <m/>
    <m/>
    <n v="0"/>
    <n v="0"/>
    <n v="0"/>
    <n v="0"/>
    <n v="0"/>
    <m/>
    <m/>
    <m/>
    <m/>
    <m/>
    <m/>
    <m/>
    <m/>
    <m/>
    <m/>
    <m/>
    <m/>
    <m/>
  </r>
  <r>
    <s v="Load Compare Spreads"/>
    <s v="LUDBLoad Compare Spreads46120.6243055556"/>
    <m/>
    <s v="load Spreads"/>
    <s v="MRPLUDBLoad Compare Spreadsload Spreads"/>
    <s v="MRPLUDBLoad Compare Spreads"/>
    <s v=""/>
    <s v="Completed"/>
    <s v=""/>
    <s v="MRPLUDBLoad Compare Spreadsload Spreadsload Spreads46120.624305555646120.6305555556"/>
    <s v="Y"/>
    <m/>
    <m/>
    <m/>
    <n v="2603"/>
    <s v="LUDB"/>
    <s v="MRP"/>
    <s v="START load Spreads"/>
    <s v="END load Spreads"/>
    <d v="2026-04-08T14:59:00"/>
    <d v="2026-04-08T15:08:00"/>
    <d v="2026-04-08T15:08:00"/>
    <s v="NULL"/>
    <s v="Completed"/>
    <x v="93"/>
    <n v="1"/>
    <s v="load Spreads"/>
    <n v="0.15"/>
    <n v="0"/>
    <n v="0.15"/>
    <n v="0"/>
    <n v="0"/>
    <n v="0.15"/>
    <m/>
    <m/>
    <n v="0"/>
    <n v="0"/>
    <n v="0"/>
    <n v="0"/>
    <n v="0"/>
    <m/>
    <m/>
    <m/>
    <m/>
    <m/>
    <m/>
    <m/>
    <m/>
    <m/>
    <m/>
    <m/>
    <m/>
    <m/>
  </r>
  <r>
    <s v="Optimization"/>
    <s v="BEDBOptimization46120.6263888889"/>
    <m/>
    <s v="Super Light Maintenance"/>
    <s v="MRPBEDBOptimizationSuper Light Maintenance"/>
    <s v="MRPBEDBOptimization"/>
    <s v=""/>
    <s v="Completed"/>
    <s v=""/>
    <s v="MRPBEDBOptimizationSuper Light MaintenanceSuper Light Maintenance46120.626388888946120.6291666667"/>
    <s v="N"/>
    <m/>
    <m/>
    <m/>
    <n v="2603"/>
    <s v="BEDB"/>
    <s v="MRP"/>
    <s v="START Super Light Maintenance"/>
    <s v="END Super Light Maintenance"/>
    <d v="2026-04-08T15:02:00"/>
    <d v="2026-04-08T15:06:00"/>
    <d v="2026-04-08T15:06:00"/>
    <s v="NULL"/>
    <s v="Completed"/>
    <x v="67"/>
    <n v="2"/>
    <s v="Super Light Maintenance"/>
    <n v="7.0000000000000007E-2"/>
    <n v="0"/>
    <n v="7.0000000000000007E-2"/>
    <n v="0"/>
    <n v="0"/>
    <n v="7.0000000000000007E-2"/>
    <m/>
    <m/>
    <n v="0"/>
    <n v="0"/>
    <n v="0"/>
    <n v="0"/>
    <n v="0"/>
    <m/>
    <m/>
    <m/>
    <m/>
    <m/>
    <m/>
    <m/>
    <m/>
    <m/>
    <m/>
    <m/>
    <m/>
    <m/>
  </r>
  <r>
    <s v="Optimization"/>
    <s v="BEDBOptimization46120.6291666667"/>
    <m/>
    <s v="CFM optimization2 OLAP exports"/>
    <s v="MRPBEDBOptimizationCFM optimization2 OLAP exports"/>
    <s v="MRPBEDBOptimization"/>
    <s v=""/>
    <s v="Stopped"/>
    <s v=""/>
    <s v="MRPBEDBOptimizationCFM optimization2 OLAP exportsCFM optimization2 OLAP exports46120.629166666746120.6680555556"/>
    <s v="N"/>
    <m/>
    <m/>
    <m/>
    <n v="2603"/>
    <s v="BEDB"/>
    <s v="MRP"/>
    <s v="START CFM optimization2 OLAP exports"/>
    <s v="NULL"/>
    <d v="2026-04-08T15:06:00"/>
    <d v="2026-04-08T16:02:00"/>
    <d v="2026-04-09T09:40:00"/>
    <s v="NULL"/>
    <s v="Stopped"/>
    <x v="67"/>
    <n v="1"/>
    <s v="CFM optimization2 OLAP exports"/>
    <n v="0.93"/>
    <n v="0.93"/>
    <n v="0"/>
    <n v="6.63"/>
    <n v="7.56"/>
    <n v="7.56"/>
    <m/>
    <m/>
    <n v="0"/>
    <n v="0"/>
    <n v="0"/>
    <n v="0"/>
    <n v="0"/>
    <m/>
    <m/>
    <m/>
    <m/>
    <m/>
    <m/>
    <m/>
    <m/>
    <m/>
    <m/>
    <m/>
    <m/>
    <m/>
  </r>
  <r>
    <s v="Load Compare Spreads"/>
    <s v="LUDBLoad Compare Spreads46120.6305555556"/>
    <m/>
    <s v="Spreads comparison"/>
    <s v="MRPLUDBLoad Compare SpreadsSpreads comparison"/>
    <s v="MRPLUDBLoad Compare Spreads"/>
    <s v=""/>
    <s v="Completed"/>
    <s v=""/>
    <s v="MRPLUDBLoad Compare SpreadsSpreads comparisonSpreads comparison46120.630555555646120.63125"/>
    <s v="Y"/>
    <m/>
    <m/>
    <m/>
    <n v="2603"/>
    <s v="LUDB"/>
    <s v="MRP"/>
    <s v="START Spreads comparison"/>
    <s v="END Spreads comparison"/>
    <d v="2026-04-08T15:08:00"/>
    <d v="2026-04-08T15:09:00"/>
    <d v="2026-04-08T15:10:00"/>
    <s v="NULL"/>
    <s v="Completed"/>
    <x v="93"/>
    <n v="1"/>
    <s v="Spreads comparison"/>
    <n v="0.02"/>
    <n v="0"/>
    <n v="0.02"/>
    <n v="0"/>
    <n v="0"/>
    <n v="0.02"/>
    <m/>
    <m/>
    <n v="0"/>
    <n v="0"/>
    <n v="0"/>
    <n v="0"/>
    <n v="0"/>
    <m/>
    <m/>
    <m/>
    <m/>
    <m/>
    <m/>
    <m/>
    <m/>
    <m/>
    <m/>
    <m/>
    <m/>
    <m/>
  </r>
  <r>
    <s v="Load Compare MP"/>
    <s v="LUDBLoad Compare MP46120.6319444444"/>
    <m/>
    <s v="load MPs"/>
    <s v="MRPLUDBLoad Compare MPload MPs"/>
    <s v="MRPLUDBLoad Compare MP"/>
    <s v=""/>
    <s v="Completed"/>
    <s v=""/>
    <s v="MRPLUDBLoad Compare MPload MPsload MPs46120.631944444446120.6340277778"/>
    <s v="Y"/>
    <m/>
    <m/>
    <m/>
    <n v="2603"/>
    <s v="LUDB"/>
    <s v="MRP"/>
    <s v="START load MPs"/>
    <s v="END load MPs"/>
    <d v="2026-04-08T15:10:00"/>
    <d v="2026-04-08T15:13:00"/>
    <d v="2026-04-08T15:13:00"/>
    <s v="NULL"/>
    <s v="Completed"/>
    <x v="94"/>
    <n v="1"/>
    <s v="load MPs"/>
    <n v="0.05"/>
    <n v="0"/>
    <n v="0.05"/>
    <n v="0"/>
    <n v="0"/>
    <n v="0.05"/>
    <m/>
    <m/>
    <n v="0"/>
    <n v="0"/>
    <n v="0"/>
    <n v="0"/>
    <n v="0"/>
    <m/>
    <m/>
    <m/>
    <m/>
    <m/>
    <m/>
    <m/>
    <m/>
    <m/>
    <m/>
    <m/>
    <m/>
    <m/>
  </r>
  <r>
    <s v="Load Compare MP"/>
    <s v="LUDBLoad Compare MP46120.6340277778"/>
    <m/>
    <s v="Model parameters comparison"/>
    <s v="MRPLUDBLoad Compare MPModel parameters comparison"/>
    <s v="MRPLUDBLoad Compare MP"/>
    <s v=""/>
    <s v="Completed"/>
    <s v=""/>
    <s v="MRPLUDBLoad Compare MPModel parameters comparisonModel parameters comparison46120.634027777846120.6340277778"/>
    <s v="Y"/>
    <m/>
    <m/>
    <m/>
    <n v="2603"/>
    <s v="LUDB"/>
    <s v="MRP"/>
    <s v="START Model parameters comparison"/>
    <s v="END Model parameters comparison"/>
    <d v="2026-04-08T15:13:00"/>
    <d v="2026-04-08T15:13:00"/>
    <d v="2026-04-08T22:46:00"/>
    <s v="NULL"/>
    <s v="Completed"/>
    <x v="94"/>
    <n v="1"/>
    <s v="Model parameters comparison"/>
    <n v="0"/>
    <n v="0"/>
    <n v="0"/>
    <n v="0"/>
    <n v="0"/>
    <n v="0"/>
    <m/>
    <m/>
    <n v="0"/>
    <n v="0"/>
    <n v="0"/>
    <n v="0"/>
    <n v="0"/>
    <m/>
    <m/>
    <m/>
    <m/>
    <m/>
    <m/>
    <m/>
    <m/>
    <m/>
    <m/>
    <m/>
    <m/>
    <m/>
  </r>
  <r>
    <s v="Load Compare MP"/>
    <s v="FRDBLoad Compare MP46120.64375"/>
    <m/>
    <s v="load MPs"/>
    <s v="MRPFRDBLoad Compare MPload MPs"/>
    <s v="MRPFRDBLoad Compare MP"/>
    <s v=""/>
    <s v="Completed"/>
    <s v=""/>
    <s v="MRPFRDBLoad Compare MPload MPsload MPs46120.6437546120.6444444444"/>
    <s v="Y"/>
    <m/>
    <m/>
    <m/>
    <n v="2603"/>
    <s v="FRDB"/>
    <s v="MRP"/>
    <s v="START load MPs"/>
    <s v="END load MPs"/>
    <d v="2026-04-08T15:27:00"/>
    <d v="2026-04-08T15:28:00"/>
    <d v="2026-04-08T15:28:00"/>
    <s v="NULL"/>
    <s v="Completed"/>
    <x v="95"/>
    <n v="2"/>
    <s v="load MPs"/>
    <n v="0.02"/>
    <n v="0"/>
    <n v="0.02"/>
    <n v="0"/>
    <n v="0"/>
    <n v="0.02"/>
    <m/>
    <m/>
    <n v="0"/>
    <n v="0"/>
    <n v="0"/>
    <n v="0"/>
    <n v="0"/>
    <m/>
    <m/>
    <m/>
    <m/>
    <m/>
    <m/>
    <m/>
    <m/>
    <m/>
    <m/>
    <m/>
    <m/>
    <m/>
  </r>
  <r>
    <s v="Load Compare MP"/>
    <s v="FRDBLoad Compare MP46120.6444444444"/>
    <m/>
    <s v="Model parameters comparison"/>
    <s v="MRPFRDBLoad Compare MPModel parameters comparison"/>
    <s v="MRPFRDBLoad Compare MP"/>
    <s v=""/>
    <s v="Completed"/>
    <s v=""/>
    <s v="MRPFRDBLoad Compare MPModel parameters comparisonModel parameters comparison46120.644444444446120.6444444444"/>
    <s v="Y"/>
    <m/>
    <m/>
    <m/>
    <n v="2603"/>
    <s v="FRDB"/>
    <s v="MRP"/>
    <s v="START Model parameters comparison"/>
    <s v="END Model parameters comparison"/>
    <d v="2026-04-08T15:28:00"/>
    <d v="2026-04-08T15:28:00"/>
    <d v="2026-04-10T05:36:00"/>
    <s v="NULL"/>
    <s v="Completed"/>
    <x v="95"/>
    <n v="2"/>
    <s v="Model parameters comparison"/>
    <n v="0"/>
    <n v="0"/>
    <n v="0"/>
    <n v="0"/>
    <n v="0"/>
    <n v="0"/>
    <m/>
    <m/>
    <n v="0"/>
    <n v="0"/>
    <n v="0"/>
    <n v="0"/>
    <n v="0"/>
    <m/>
    <m/>
    <m/>
    <m/>
    <m/>
    <m/>
    <m/>
    <m/>
    <m/>
    <m/>
    <m/>
    <m/>
    <m/>
  </r>
  <r>
    <s v="Import Strategies"/>
    <s v="NLBTRImport Strategies46120.6527777778"/>
    <m/>
    <s v="import strategies"/>
    <s v="MCPNLBTRImport Strategiesimport strategies"/>
    <s v="MCPNLBTRImport Strategies"/>
    <s v=""/>
    <s v="Completed"/>
    <s v=""/>
    <s v="MCPNLBTRImport Strategiesimport strategiesimport strategies46120.652777777846120.6847222222"/>
    <s v="Y"/>
    <m/>
    <m/>
    <m/>
    <n v="2603"/>
    <s v="NLBTR"/>
    <s v="MCP"/>
    <s v="START import strategies"/>
    <s v="END import strategies"/>
    <d v="2026-04-08T15:40:00"/>
    <d v="2026-04-08T16:26:00"/>
    <d v="2026-04-08T23:10:00"/>
    <s v="NULL"/>
    <s v="Completed"/>
    <x v="96"/>
    <n v="2"/>
    <s v="import strategies"/>
    <n v="0.77"/>
    <n v="0.77"/>
    <n v="0"/>
    <n v="0.56999999999999995"/>
    <n v="1.34"/>
    <n v="1.34"/>
    <m/>
    <m/>
    <n v="0"/>
    <n v="0"/>
    <n v="0"/>
    <n v="0"/>
    <n v="0"/>
    <m/>
    <m/>
    <m/>
    <m/>
    <m/>
    <m/>
    <m/>
    <m/>
    <m/>
    <m/>
    <m/>
    <m/>
    <m/>
  </r>
  <r>
    <s v="Load Compare MP"/>
    <s v="NLRB-MIDLoad Compare MP46120.7083333333"/>
    <m/>
    <s v="load MPs"/>
    <s v="MRPNLRB-MIDLoad Compare MPload MPs"/>
    <s v="MRPNLRB-MIDLoad Compare MP"/>
    <s v=""/>
    <s v="Completed"/>
    <s v=""/>
    <s v="MRPNLRB-MIDLoad Compare MPload MPsload MPs46120.708333333346120.7111111111"/>
    <s v="Y"/>
    <m/>
    <m/>
    <m/>
    <n v="2603"/>
    <s v="NLRB-MID"/>
    <s v="MRP"/>
    <s v="START load MPs"/>
    <s v="END load MPs"/>
    <d v="2026-04-08T17:00:00"/>
    <d v="2026-04-08T17:04:00"/>
    <d v="2026-04-08T17:04:00"/>
    <s v="NULL"/>
    <s v="Completed"/>
    <x v="97"/>
    <n v="1"/>
    <s v="load MPs"/>
    <n v="7.0000000000000007E-2"/>
    <n v="0"/>
    <n v="7.0000000000000007E-2"/>
    <n v="0"/>
    <n v="0"/>
    <n v="7.0000000000000007E-2"/>
    <m/>
    <m/>
    <n v="0"/>
    <n v="0"/>
    <n v="0"/>
    <n v="0"/>
    <n v="0"/>
    <m/>
    <m/>
    <m/>
    <m/>
    <m/>
    <m/>
    <m/>
    <m/>
    <m/>
    <m/>
    <m/>
    <m/>
    <m/>
  </r>
  <r>
    <s v="Load Compare MP"/>
    <s v="NLRB-MIDLoad Compare MP46120.7111111111"/>
    <m/>
    <s v="Model parameters comparison"/>
    <s v="MRPNLRB-MIDLoad Compare MPModel parameters comparison"/>
    <s v="MRPNLRB-MIDLoad Compare MP"/>
    <s v=""/>
    <s v="Completed"/>
    <s v=""/>
    <s v="MRPNLRB-MIDLoad Compare MPModel parameters comparisonModel parameters comparison46120.711111111146120.7111111111"/>
    <s v="Y"/>
    <m/>
    <m/>
    <m/>
    <n v="2603"/>
    <s v="NLRB-MID"/>
    <s v="MRP"/>
    <s v="START Model parameters comparison"/>
    <s v="END Model parameters comparison"/>
    <d v="2026-04-08T17:04:00"/>
    <d v="2026-04-08T17:04:00"/>
    <d v="2026-04-09T13:52:00"/>
    <s v="NULL"/>
    <s v="Completed"/>
    <x v="97"/>
    <n v="1"/>
    <s v="Model parameters comparison"/>
    <n v="0"/>
    <n v="0"/>
    <n v="0"/>
    <n v="0"/>
    <n v="0"/>
    <n v="0"/>
    <m/>
    <m/>
    <n v="0"/>
    <n v="0"/>
    <n v="0"/>
    <n v="0"/>
    <n v="0"/>
    <m/>
    <m/>
    <m/>
    <m/>
    <m/>
    <m/>
    <m/>
    <m/>
    <m/>
    <m/>
    <m/>
    <m/>
    <m/>
  </r>
  <r>
    <s v="Load Market"/>
    <s v="LUDBLoad Market46120.9486111111"/>
    <m/>
    <s v="load Market"/>
    <s v="MRPLUDBLoad Marketload Market"/>
    <s v="MRPLUDBLoad Market"/>
    <s v=""/>
    <s v="Completed"/>
    <s v=""/>
    <s v="MRPLUDBLoad Marketload Marketload Market46120.948611111146120.9743055556"/>
    <s v="N"/>
    <m/>
    <m/>
    <m/>
    <n v="2603"/>
    <s v="LUDB"/>
    <s v="MRP"/>
    <s v="START load Market"/>
    <s v="END load Market"/>
    <d v="2026-04-08T22:46:00"/>
    <d v="2026-04-08T23:23:00"/>
    <d v="2026-04-08T23:24:00"/>
    <s v="NULL"/>
    <s v="Completed"/>
    <x v="98"/>
    <n v="1"/>
    <s v="load Market"/>
    <n v="0.62"/>
    <n v="0"/>
    <n v="0.62"/>
    <n v="0"/>
    <n v="0"/>
    <n v="0.62"/>
    <m/>
    <m/>
    <n v="0"/>
    <n v="0"/>
    <n v="0"/>
    <n v="0"/>
    <n v="0"/>
    <m/>
    <m/>
    <m/>
    <m/>
    <m/>
    <m/>
    <m/>
    <m/>
    <m/>
    <m/>
    <m/>
    <m/>
    <m/>
  </r>
  <r>
    <s v="Import Strategies"/>
    <s v="NLBTRImport Strategies46120.9652777778"/>
    <m/>
    <s v="import strategies"/>
    <s v="MCPNLBTRImport Strategiesimport strategies"/>
    <s v="MCPNLBTRImport Strategies"/>
    <s v=""/>
    <s v="Completed"/>
    <s v=""/>
    <s v="MCPNLBTRImport Strategiesimport strategiesimport strategies46120.965277777846120.9868055556"/>
    <s v="Y"/>
    <m/>
    <m/>
    <m/>
    <n v="2603"/>
    <s v="NLBTR"/>
    <s v="MCP"/>
    <s v="START import strategies"/>
    <s v="END import strategies"/>
    <d v="2026-04-08T23:10:00"/>
    <d v="2026-04-08T23:41:00"/>
    <d v="2026-04-09T17:16:00"/>
    <s v="NULL"/>
    <s v="Completed"/>
    <x v="99"/>
    <n v="3"/>
    <s v="import strategies"/>
    <n v="0.52"/>
    <n v="0.52"/>
    <n v="0"/>
    <n v="13"/>
    <n v="13.52"/>
    <n v="13.52"/>
    <m/>
    <m/>
    <n v="0"/>
    <n v="0"/>
    <n v="0"/>
    <n v="0"/>
    <n v="0"/>
    <m/>
    <m/>
    <m/>
    <m/>
    <m/>
    <m/>
    <m/>
    <m/>
    <m/>
    <m/>
    <m/>
    <m/>
    <m/>
  </r>
  <r>
    <s v="Load Pos"/>
    <s v="LUDBLoad Pos46120.975"/>
    <m/>
    <s v="load Portfolio"/>
    <s v="MRPLUDBLoad Posload Portfolio"/>
    <s v="MRPLUDBLoad Pos"/>
    <s v=""/>
    <s v="Completed"/>
    <s v=""/>
    <s v="MRPLUDBLoad Posload Portfolioload Portfolio46120.97546120.9881944444"/>
    <s v="Y"/>
    <m/>
    <m/>
    <m/>
    <n v="2603"/>
    <s v="LUDB"/>
    <s v="MRP"/>
    <s v="START load Portfolio"/>
    <s v="END load Portfolio"/>
    <d v="2026-04-08T23:24:00"/>
    <d v="2026-04-08T23:43:00"/>
    <d v="2026-04-08T23:43:00"/>
    <s v="NULL"/>
    <s v="Completed"/>
    <x v="100"/>
    <n v="1"/>
    <s v="load Portfolio"/>
    <n v="0.32"/>
    <n v="0"/>
    <n v="0.32"/>
    <n v="0"/>
    <n v="0"/>
    <n v="0.32"/>
    <m/>
    <m/>
    <n v="0"/>
    <n v="0"/>
    <n v="0"/>
    <n v="0"/>
    <n v="0"/>
    <m/>
    <m/>
    <m/>
    <m/>
    <m/>
    <m/>
    <m/>
    <m/>
    <m/>
    <m/>
    <m/>
    <m/>
    <m/>
  </r>
  <r>
    <s v="Load Pos"/>
    <s v="LUDBLoad Pos46120.9881944444"/>
    <m/>
    <s v="copy from"/>
    <s v="MRPLUDBLoad Poscopy from"/>
    <s v="MRPLUDBLoad Pos"/>
    <s v=""/>
    <s v="Completed"/>
    <s v=""/>
    <s v="MRPLUDBLoad Poscopy fromcopy from46120.988194444446120.9888888889"/>
    <s v="Y"/>
    <m/>
    <m/>
    <m/>
    <n v="2603"/>
    <s v="LUDB"/>
    <s v="MRP"/>
    <s v="START copy from"/>
    <s v="END copy from"/>
    <d v="2026-04-08T23:43:00"/>
    <d v="2026-04-08T23:44:00"/>
    <d v="2026-04-08T23:44:00"/>
    <s v="NULL"/>
    <s v="Completed"/>
    <x v="100"/>
    <n v="1"/>
    <s v="copy from"/>
    <n v="0.02"/>
    <n v="0"/>
    <n v="0.02"/>
    <n v="0"/>
    <n v="0"/>
    <n v="0.02"/>
    <m/>
    <m/>
    <n v="0"/>
    <n v="0"/>
    <n v="0"/>
    <n v="0"/>
    <n v="0"/>
    <m/>
    <m/>
    <m/>
    <m/>
    <m/>
    <m/>
    <m/>
    <m/>
    <m/>
    <m/>
    <m/>
    <m/>
    <m/>
  </r>
  <r>
    <s v="Load Pos"/>
    <s v="LUDBLoad Pos46120.9888888889"/>
    <m/>
    <s v="Pos Detailed OLAP export"/>
    <s v="MRPLUDBLoad PosPos Detailed OLAP export"/>
    <s v="MRPLUDBLoad Pos"/>
    <s v=""/>
    <s v="Completed"/>
    <s v=""/>
    <s v="MRPLUDBLoad PosPos Detailed OLAP exportPos Detailed OLAP export46120.988888888946120.9916666667"/>
    <s v="Y"/>
    <m/>
    <m/>
    <m/>
    <n v="2603"/>
    <s v="LUDB"/>
    <s v="MRP"/>
    <s v="START Pos Detailed OLAP export"/>
    <s v="END Pos Detailed OLAP export"/>
    <d v="2026-04-08T23:44:00"/>
    <d v="2026-04-08T23:48:00"/>
    <d v="2026-04-08T23:48:00"/>
    <s v="NULL"/>
    <s v="Completed"/>
    <x v="100"/>
    <n v="1"/>
    <s v="Pos Detailed OLAP export"/>
    <n v="7.0000000000000007E-2"/>
    <n v="0"/>
    <n v="7.0000000000000007E-2"/>
    <n v="0"/>
    <n v="0"/>
    <n v="7.0000000000000007E-2"/>
    <m/>
    <m/>
    <n v="0"/>
    <n v="0"/>
    <n v="0"/>
    <n v="0"/>
    <n v="0"/>
    <m/>
    <m/>
    <m/>
    <m/>
    <m/>
    <m/>
    <m/>
    <m/>
    <m/>
    <m/>
    <m/>
    <m/>
    <m/>
  </r>
  <r>
    <s v="Load Pos"/>
    <s v="LUDBLoad Pos46120.9916666667"/>
    <m/>
    <s v="Stratification"/>
    <s v="MRPLUDBLoad PosStratification"/>
    <s v="MRPLUDBLoad Pos"/>
    <s v=""/>
    <s v="Completed"/>
    <s v=""/>
    <s v="MRPLUDBLoad PosStratificationStratification46120.991666666746120.9951388889"/>
    <s v="Y"/>
    <m/>
    <m/>
    <m/>
    <n v="2603"/>
    <s v="LUDB"/>
    <s v="MRP"/>
    <s v="START Stratification"/>
    <s v="END Stratification"/>
    <d v="2026-04-08T23:48:00"/>
    <d v="2026-04-08T23:53:00"/>
    <d v="2026-04-08T23:53:00"/>
    <s v="NULL"/>
    <s v="Completed"/>
    <x v="100"/>
    <n v="1"/>
    <s v="Stratification"/>
    <n v="0.08"/>
    <n v="0"/>
    <n v="0.08"/>
    <n v="0"/>
    <n v="0"/>
    <n v="0.08"/>
    <m/>
    <m/>
    <n v="0"/>
    <n v="0"/>
    <n v="0"/>
    <n v="0"/>
    <n v="0"/>
    <m/>
    <m/>
    <m/>
    <m/>
    <m/>
    <m/>
    <m/>
    <m/>
    <m/>
    <m/>
    <m/>
    <m/>
    <m/>
  </r>
  <r>
    <s v="Load Pos"/>
    <s v="LUDBLoad Pos46120.9951388889"/>
    <m/>
    <s v="Pos Stratified OLAP export"/>
    <s v="MRPLUDBLoad PosPos Stratified OLAP export"/>
    <s v="MRPLUDBLoad Pos"/>
    <s v=""/>
    <s v="Completed"/>
    <s v=""/>
    <s v="MRPLUDBLoad PosPos Stratified OLAP exportPos Stratified OLAP export46120.995138888946120.9965277778"/>
    <s v="Y"/>
    <m/>
    <m/>
    <m/>
    <n v="2603"/>
    <s v="LUDB"/>
    <s v="MRP"/>
    <s v="START Pos Stratified OLAP export"/>
    <s v="END Pos Stratified OLAP export"/>
    <d v="2026-04-08T23:53:00"/>
    <d v="2026-04-08T23:55:00"/>
    <d v="2026-04-08T23:56:00"/>
    <s v="NULL"/>
    <s v="Completed"/>
    <x v="100"/>
    <n v="1"/>
    <s v="Pos Stratified OLAP export"/>
    <n v="0.03"/>
    <n v="0"/>
    <n v="0.03"/>
    <n v="0"/>
    <n v="0"/>
    <n v="0.03"/>
    <m/>
    <m/>
    <n v="0"/>
    <n v="0"/>
    <n v="0"/>
    <n v="0"/>
    <n v="0"/>
    <m/>
    <m/>
    <m/>
    <m/>
    <m/>
    <m/>
    <m/>
    <m/>
    <m/>
    <m/>
    <m/>
    <m/>
    <m/>
  </r>
  <r>
    <s v="Generate Load"/>
    <s v="LUDBGenerate Load46120.9972222222"/>
    <m/>
    <s v="Generate DD SAV"/>
    <s v="MRPLUDBGenerate LoadGenerate DD SAV"/>
    <s v="MRPLUDBGenerate Load"/>
    <s v=""/>
    <s v="Completed"/>
    <s v=""/>
    <s v="MRPLUDBGenerate LoadGenerate DD SAVGenerate DD SAV46120.997222222246120.9972222222"/>
    <s v="N"/>
    <m/>
    <m/>
    <m/>
    <n v="2603"/>
    <s v="LUDB"/>
    <s v="MRP"/>
    <s v="START Generate DD SAV"/>
    <s v="END Generate DD SAV"/>
    <d v="2026-04-08T23:56:00"/>
    <d v="2026-04-08T23:56:00"/>
    <d v="2026-04-08T23:56:00"/>
    <s v="NULL"/>
    <s v="Completed"/>
    <x v="101"/>
    <n v="1"/>
    <s v="Generate DD SAV"/>
    <n v="0"/>
    <n v="0"/>
    <n v="0"/>
    <n v="0"/>
    <n v="0"/>
    <n v="0"/>
    <m/>
    <m/>
    <n v="0"/>
    <n v="0"/>
    <n v="0"/>
    <n v="0"/>
    <n v="0"/>
    <m/>
    <m/>
    <m/>
    <m/>
    <m/>
    <m/>
    <m/>
    <m/>
    <m/>
    <m/>
    <m/>
    <m/>
    <m/>
  </r>
  <r>
    <s v="Generate Load"/>
    <s v="LUDBGenerate Load46120.9972222222"/>
    <m/>
    <s v="Load DD SAV"/>
    <s v="MRPLUDBGenerate LoadLoad DD SAV"/>
    <s v="MRPLUDBGenerate Load"/>
    <s v=""/>
    <s v="Completed"/>
    <s v=""/>
    <s v="MRPLUDBGenerate LoadLoad DD SAVLoad DD SAV46120.997222222246121.0041666667"/>
    <s v="N"/>
    <m/>
    <m/>
    <m/>
    <n v="2603"/>
    <s v="LUDB"/>
    <s v="MRP"/>
    <s v="START Load DD SAV"/>
    <s v="END Load DD SAV"/>
    <d v="2026-04-08T23:56:00"/>
    <d v="2026-04-09T00:06:00"/>
    <d v="2026-04-09T00:06:00"/>
    <s v="NULL"/>
    <s v="Completed"/>
    <x v="101"/>
    <n v="1"/>
    <s v="Load DD SAV"/>
    <n v="0.17"/>
    <n v="0"/>
    <n v="0.17"/>
    <n v="0"/>
    <n v="0"/>
    <n v="0.17"/>
    <m/>
    <m/>
    <n v="0"/>
    <n v="0"/>
    <n v="0"/>
    <n v="0"/>
    <n v="0"/>
    <m/>
    <m/>
    <m/>
    <m/>
    <m/>
    <m/>
    <m/>
    <m/>
    <m/>
    <m/>
    <m/>
    <m/>
    <m/>
  </r>
  <r>
    <s v="Generate Load"/>
    <s v="LUDBGenerate Load46121.0041666667"/>
    <m/>
    <s v="Generate DD MOR"/>
    <s v="MRPLUDBGenerate LoadGenerate DD MOR"/>
    <s v="MRPLUDBGenerate Load"/>
    <s v=""/>
    <s v="Completed"/>
    <s v=""/>
    <s v="MRPLUDBGenerate LoadGenerate DD MORGenerate DD MOR46121.004166666746121.0041666667"/>
    <s v="N"/>
    <m/>
    <m/>
    <m/>
    <n v="2603"/>
    <s v="LUDB"/>
    <s v="MRP"/>
    <s v="START Generate DD MOR"/>
    <s v="END Generate DD MOR"/>
    <d v="2026-04-09T00:06:00"/>
    <d v="2026-04-09T00:06:00"/>
    <d v="2026-04-09T00:06:00"/>
    <s v="NULL"/>
    <s v="Completed"/>
    <x v="102"/>
    <n v="1"/>
    <s v="Generate DD MOR"/>
    <n v="0"/>
    <n v="0"/>
    <n v="0"/>
    <n v="0"/>
    <n v="0"/>
    <n v="0"/>
    <m/>
    <m/>
    <n v="0"/>
    <n v="0"/>
    <n v="0"/>
    <n v="0"/>
    <n v="0"/>
    <m/>
    <m/>
    <m/>
    <m/>
    <m/>
    <m/>
    <m/>
    <m/>
    <m/>
    <m/>
    <m/>
    <m/>
    <m/>
  </r>
  <r>
    <s v="Generate Load"/>
    <s v="LUDBGenerate Load46121.0041666667"/>
    <m/>
    <s v="Load DD MOR"/>
    <s v="MRPLUDBGenerate LoadLoad DD MOR"/>
    <s v="MRPLUDBGenerate Load"/>
    <s v=""/>
    <s v="Completed"/>
    <s v=""/>
    <s v="MRPLUDBGenerate LoadLoad DD MORLoad DD MOR46121.004166666746121.0104166667"/>
    <s v="N"/>
    <m/>
    <m/>
    <m/>
    <n v="2603"/>
    <s v="LUDB"/>
    <s v="MRP"/>
    <s v="START Load DD MOR"/>
    <s v="END Load DD MOR"/>
    <d v="2026-04-09T00:06:00"/>
    <d v="2026-04-09T00:15:00"/>
    <d v="2026-04-09T00:16:00"/>
    <s v="NULL"/>
    <s v="Completed"/>
    <x v="102"/>
    <n v="1"/>
    <s v="Load DD MOR"/>
    <n v="0.15"/>
    <n v="0"/>
    <n v="0.15"/>
    <n v="0"/>
    <n v="0"/>
    <n v="0.15"/>
    <m/>
    <m/>
    <n v="0"/>
    <n v="0"/>
    <n v="0"/>
    <n v="0"/>
    <n v="0"/>
    <m/>
    <m/>
    <m/>
    <m/>
    <m/>
    <m/>
    <m/>
    <m/>
    <m/>
    <m/>
    <m/>
    <m/>
    <m/>
  </r>
  <r>
    <s v="Valuation 1"/>
    <s v="LUDBValuation 146121.0111111111"/>
    <m/>
    <s v="NPV1 run"/>
    <s v="MRPLUDBValuation 1NPV1 run"/>
    <s v="MRPLUDBValuation 1"/>
    <s v=""/>
    <s v="Completed"/>
    <s v=""/>
    <s v="MRPLUDBValuation 1NPV1 runNPV1 run46121.011111111146121.0465277778"/>
    <s v="N"/>
    <m/>
    <m/>
    <m/>
    <n v="2603"/>
    <s v="LUDB"/>
    <s v="MRP"/>
    <s v="START NPV1 run"/>
    <s v="END NPV1 run"/>
    <d v="2026-04-09T00:16:00"/>
    <d v="2026-04-09T01:07:00"/>
    <d v="2026-04-09T01:07:00"/>
    <s v="NULL"/>
    <s v="Completed"/>
    <x v="103"/>
    <n v="1"/>
    <s v="NPV1 run"/>
    <n v="0.85"/>
    <n v="0"/>
    <n v="0.85"/>
    <n v="0"/>
    <n v="0"/>
    <n v="0.85"/>
    <m/>
    <m/>
    <n v="0"/>
    <n v="0"/>
    <n v="0"/>
    <n v="0"/>
    <n v="0"/>
    <m/>
    <m/>
    <m/>
    <m/>
    <m/>
    <m/>
    <m/>
    <m/>
    <m/>
    <m/>
    <m/>
    <m/>
    <m/>
  </r>
  <r>
    <s v="Valuation 1"/>
    <s v="LUDBValuation 146121.0465277778"/>
    <m/>
    <s v="Light Maintenance NPV1"/>
    <s v="MRPLUDBValuation 1Light Maintenance NPV1"/>
    <s v="MRPLUDBValuation 1"/>
    <s v=""/>
    <s v="Completed"/>
    <s v=""/>
    <s v="MRPLUDBValuation 1Light Maintenance NPV1Light Maintenance NPV146121.046527777846121.0506944444"/>
    <s v="N"/>
    <m/>
    <m/>
    <m/>
    <n v="2603"/>
    <s v="LUDB"/>
    <s v="MRP"/>
    <s v="START Light Maintenance NPV1"/>
    <s v="END Light Maintenance NPV1"/>
    <d v="2026-04-09T01:07:00"/>
    <d v="2026-04-09T01:13:00"/>
    <d v="2026-04-09T01:13:00"/>
    <s v="NULL"/>
    <s v="Completed"/>
    <x v="103"/>
    <n v="1"/>
    <s v="Light Maintenance NPV1"/>
    <n v="0.1"/>
    <n v="0"/>
    <n v="0.1"/>
    <n v="0"/>
    <n v="0"/>
    <n v="0.1"/>
    <m/>
    <m/>
    <n v="0"/>
    <n v="0"/>
    <n v="0"/>
    <n v="0"/>
    <n v="0"/>
    <m/>
    <m/>
    <m/>
    <m/>
    <m/>
    <m/>
    <m/>
    <m/>
    <m/>
    <m/>
    <m/>
    <m/>
    <m/>
  </r>
  <r>
    <s v="Valuation 1"/>
    <s v="LUDBValuation 146121.0506944444"/>
    <m/>
    <s v="NPV1 run OLAP exports"/>
    <s v="MRPLUDBValuation 1NPV1 run OLAP exports"/>
    <s v="MRPLUDBValuation 1"/>
    <s v=""/>
    <s v="Completed"/>
    <s v=""/>
    <s v="MRPLUDBValuation 1NPV1 run OLAP exportsNPV1 run OLAP exports46121.050694444446121.0569444444"/>
    <s v="N"/>
    <m/>
    <m/>
    <m/>
    <n v="2603"/>
    <s v="LUDB"/>
    <s v="MRP"/>
    <s v="START NPV1 run OLAP exports"/>
    <s v="END NPV1 run OLAP exports"/>
    <d v="2026-04-09T01:13:00"/>
    <d v="2026-04-09T01:22:00"/>
    <d v="2026-04-09T01:22:00"/>
    <s v="NULL"/>
    <s v="Completed"/>
    <x v="103"/>
    <n v="1"/>
    <s v="NPV1 run OLAP exports"/>
    <n v="0.15"/>
    <n v="0"/>
    <n v="0.15"/>
    <n v="0"/>
    <n v="0"/>
    <n v="0.15"/>
    <m/>
    <m/>
    <n v="0"/>
    <n v="0"/>
    <n v="0"/>
    <n v="0"/>
    <n v="0"/>
    <m/>
    <m/>
    <m/>
    <m/>
    <m/>
    <m/>
    <m/>
    <m/>
    <m/>
    <m/>
    <m/>
    <m/>
    <m/>
  </r>
  <r>
    <s v="CF Extraction"/>
    <s v="LUDBCF Extraction46121.0569444444"/>
    <m/>
    <s v="CF Extraction"/>
    <s v="MRPLUDBCF ExtractionCF Extraction"/>
    <s v="MRPLUDBCF Extraction"/>
    <s v=""/>
    <s v="Completed"/>
    <s v=""/>
    <s v="MRPLUDBCF ExtractionCF ExtractionCF Extraction46121.056944444446121.0659722222"/>
    <s v="N"/>
    <m/>
    <m/>
    <m/>
    <n v="2603"/>
    <s v="LUDB"/>
    <s v="MRP"/>
    <s v="START CF Extraction"/>
    <s v="END CF Extraction"/>
    <d v="2026-04-09T01:22:00"/>
    <d v="2026-04-09T01:35:00"/>
    <d v="2026-04-09T01:36:00"/>
    <s v="NULL"/>
    <s v="Completed"/>
    <x v="104"/>
    <n v="1"/>
    <s v="CF Extraction"/>
    <n v="0.22"/>
    <n v="0"/>
    <n v="0.22"/>
    <n v="0"/>
    <n v="0"/>
    <n v="0.22"/>
    <m/>
    <m/>
    <n v="0"/>
    <n v="0"/>
    <n v="0"/>
    <n v="0"/>
    <n v="0"/>
    <m/>
    <m/>
    <m/>
    <m/>
    <m/>
    <m/>
    <m/>
    <m/>
    <m/>
    <m/>
    <m/>
    <m/>
    <m/>
  </r>
  <r>
    <s v="Planning (NII)"/>
    <s v="LUDBPlanning (NII)46121.0666666667"/>
    <m/>
    <s v="Planning run"/>
    <s v="MRPLUDBPlanning (NII)Planning run"/>
    <s v="MRPLUDBPlanning (NII)"/>
    <s v=""/>
    <s v="Completed"/>
    <s v=""/>
    <s v="MRPLUDBPlanning (NII)Planning runPlanning run46121.066666666746121.0895833333"/>
    <s v="Y"/>
    <m/>
    <m/>
    <m/>
    <n v="2603"/>
    <s v="LUDB"/>
    <s v="MRP"/>
    <s v="START Planning run"/>
    <s v="END Planning run"/>
    <d v="2026-04-09T01:36:00"/>
    <d v="2026-04-09T02:09:00"/>
    <d v="2026-04-09T02:10:00"/>
    <s v="NULL"/>
    <s v="Completed"/>
    <x v="105"/>
    <n v="1"/>
    <s v="Planning run"/>
    <n v="0.55000000000000004"/>
    <n v="0"/>
    <n v="0.55000000000000004"/>
    <n v="0"/>
    <n v="0"/>
    <n v="0.55000000000000004"/>
    <m/>
    <m/>
    <n v="0"/>
    <n v="0"/>
    <n v="0"/>
    <n v="0"/>
    <n v="0"/>
    <m/>
    <m/>
    <m/>
    <m/>
    <m/>
    <m/>
    <m/>
    <m/>
    <m/>
    <m/>
    <m/>
    <m/>
    <m/>
  </r>
  <r>
    <s v="Optimization"/>
    <s v="LUDBOptimization46121.0902777778"/>
    <m/>
    <s v="RoM optimization"/>
    <s v="MRPLUDBOptimizationRoM optimization"/>
    <s v="MRPLUDBOptimization"/>
    <s v=""/>
    <s v="Completed"/>
    <s v=""/>
    <s v="MRPLUDBOptimizationRoM optimizationRoM optimization46121.090277777846121.0909722222"/>
    <s v="N"/>
    <m/>
    <m/>
    <m/>
    <n v="2603"/>
    <s v="LUDB"/>
    <s v="MRP"/>
    <s v="START RoM optimization"/>
    <s v="END RoM optimization"/>
    <d v="2026-04-09T02:10:00"/>
    <d v="2026-04-09T02:11:00"/>
    <d v="2026-04-09T02:11:00"/>
    <s v="NULL"/>
    <s v="Completed"/>
    <x v="106"/>
    <n v="1"/>
    <s v="RoM optimization"/>
    <n v="0.02"/>
    <n v="0.02"/>
    <n v="0"/>
    <n v="0"/>
    <n v="0.02"/>
    <n v="0.02"/>
    <m/>
    <m/>
    <n v="0"/>
    <n v="0"/>
    <n v="0"/>
    <n v="0"/>
    <n v="0"/>
    <m/>
    <m/>
    <m/>
    <m/>
    <m/>
    <m/>
    <m/>
    <m/>
    <m/>
    <m/>
    <m/>
    <m/>
    <m/>
  </r>
  <r>
    <s v="Optimization"/>
    <s v="LUDBOptimization46121.0909722222"/>
    <m/>
    <s v="export to ara"/>
    <s v="MRPLUDBOptimizationexport to ara"/>
    <s v="MRPLUDBOptimization"/>
    <s v=""/>
    <s v="Completed"/>
    <s v=""/>
    <s v="MRPLUDBOptimizationexport to araexport to ara46121.090972222246121.0923611111"/>
    <s v="N"/>
    <m/>
    <m/>
    <m/>
    <n v="2603"/>
    <s v="LUDB"/>
    <s v="MRP"/>
    <s v="START export to ara"/>
    <s v="END export to ara"/>
    <d v="2026-04-09T02:11:00"/>
    <d v="2026-04-09T02:13:00"/>
    <d v="2026-04-09T02:13:00"/>
    <s v="NULL"/>
    <s v="Completed"/>
    <x v="106"/>
    <n v="1"/>
    <s v="export to ara"/>
    <n v="0.03"/>
    <n v="0"/>
    <n v="0.03"/>
    <n v="0"/>
    <n v="0"/>
    <n v="0.03"/>
    <m/>
    <m/>
    <n v="0"/>
    <n v="0"/>
    <n v="0"/>
    <n v="0"/>
    <n v="0"/>
    <m/>
    <m/>
    <m/>
    <m/>
    <m/>
    <m/>
    <m/>
    <m/>
    <m/>
    <m/>
    <m/>
    <m/>
    <m/>
  </r>
  <r>
    <s v="Optimization"/>
    <s v="LUDBOptimization46121.0923611111"/>
    <m/>
    <s v="Light Maintenance"/>
    <s v="MRPLUDBOptimizationLight Maintenance"/>
    <s v="MRPLUDBOptimization"/>
    <s v=""/>
    <s v="Completed"/>
    <s v=""/>
    <s v="MRPLUDBOptimizationLight MaintenanceLight Maintenance46121.092361111146121.0958333333"/>
    <s v="N"/>
    <m/>
    <m/>
    <m/>
    <n v="2603"/>
    <s v="LUDB"/>
    <s v="MRP"/>
    <s v="START Light Maintenance"/>
    <s v="END Light Maintenance"/>
    <d v="2026-04-09T02:13:00"/>
    <d v="2026-04-09T02:18:00"/>
    <d v="2026-04-09T02:18:00"/>
    <s v="NULL"/>
    <s v="Completed"/>
    <x v="106"/>
    <n v="1"/>
    <s v="Light Maintenance"/>
    <n v="0.08"/>
    <n v="0"/>
    <n v="0.08"/>
    <n v="0"/>
    <n v="0"/>
    <n v="0.08"/>
    <m/>
    <m/>
    <n v="0"/>
    <n v="0"/>
    <n v="0"/>
    <n v="0"/>
    <n v="0"/>
    <m/>
    <m/>
    <m/>
    <m/>
    <m/>
    <m/>
    <m/>
    <m/>
    <m/>
    <m/>
    <m/>
    <m/>
    <m/>
  </r>
  <r>
    <s v="Optimization"/>
    <s v="LUDBOptimization46121.0958333333"/>
    <m/>
    <s v="RoM optimization OLAP reports"/>
    <s v="MRPLUDBOptimizationRoM optimization OLAP reports"/>
    <s v="MRPLUDBOptimization"/>
    <s v=""/>
    <s v="Completed"/>
    <s v=""/>
    <s v="MRPLUDBOptimizationRoM optimization OLAP reportsRoM optimization OLAP reports46121.095833333346121.0972222222"/>
    <s v="N"/>
    <m/>
    <m/>
    <m/>
    <n v="2603"/>
    <s v="LUDB"/>
    <s v="MRP"/>
    <s v="START RoM optimization OLAP reports"/>
    <s v="END RoM optimization OLAP reports"/>
    <d v="2026-04-09T02:18:00"/>
    <d v="2026-04-09T02:20:00"/>
    <d v="2026-04-09T02:38:00"/>
    <s v="NULL"/>
    <s v="Completed"/>
    <x v="106"/>
    <n v="1"/>
    <s v="RoM optimization OLAP reports"/>
    <n v="0.03"/>
    <n v="0.03"/>
    <n v="0"/>
    <n v="0"/>
    <n v="0.03"/>
    <n v="0.03"/>
    <m/>
    <m/>
    <n v="0"/>
    <n v="0"/>
    <n v="0"/>
    <n v="0"/>
    <n v="0"/>
    <m/>
    <m/>
    <m/>
    <m/>
    <m/>
    <m/>
    <m/>
    <m/>
    <m/>
    <m/>
    <m/>
    <m/>
    <m/>
  </r>
  <r>
    <s v="Load to ARA"/>
    <s v="LUDBLoad to ARA46121.1097222222"/>
    <m/>
    <s v="export to ara"/>
    <s v="MRPLUDBLoad to ARAexport to ara"/>
    <s v="MRPLUDBLoad to ARA"/>
    <s v=""/>
    <s v="Completed"/>
    <s v=""/>
    <s v="MRPLUDBLoad to ARAexport to araexport to ara46121.109722222246121.1111111111"/>
    <s v="N"/>
    <m/>
    <m/>
    <m/>
    <n v="2603"/>
    <s v="LUDB"/>
    <s v="MRP"/>
    <s v="START export to ara"/>
    <s v="END export to ara"/>
    <d v="2026-04-09T02:38:00"/>
    <d v="2026-04-09T02:40:00"/>
    <d v="2026-04-09T13:29:00"/>
    <s v="NULL"/>
    <s v="Completed"/>
    <x v="107"/>
    <n v="2"/>
    <s v="export to ara"/>
    <n v="0.03"/>
    <n v="0"/>
    <n v="0.03"/>
    <n v="0"/>
    <n v="0"/>
    <n v="0.03"/>
    <m/>
    <m/>
    <n v="0"/>
    <n v="0"/>
    <n v="0"/>
    <n v="0"/>
    <n v="0"/>
    <m/>
    <m/>
    <m/>
    <m/>
    <m/>
    <m/>
    <m/>
    <m/>
    <m/>
    <m/>
    <m/>
    <m/>
    <m/>
  </r>
  <r>
    <s v="Load Pos"/>
    <s v="BEDBLoad Pos46121.4027777778"/>
    <m/>
    <s v="archive NTG"/>
    <s v="MRPBEDBLoad Posarchive NTG"/>
    <s v="MRPBEDBLoad Pos"/>
    <s v=""/>
    <s v="Completed"/>
    <s v=""/>
    <s v="MRPBEDBLoad Posarchive NTGarchive NTG46121.402777777846121.4027777778"/>
    <s v="Y"/>
    <m/>
    <m/>
    <m/>
    <n v="2603"/>
    <s v="BEDB"/>
    <s v="MRP"/>
    <s v="START archive NTG"/>
    <s v="END archive NTG"/>
    <d v="2026-04-09T09:40:00"/>
    <d v="2026-04-09T09:40:00"/>
    <d v="2026-04-09T09:40:00"/>
    <s v="NULL"/>
    <s v="Completed"/>
    <x v="108"/>
    <n v="2"/>
    <s v="archive NTG"/>
    <n v="0"/>
    <n v="0"/>
    <n v="0"/>
    <n v="0"/>
    <n v="0"/>
    <n v="0"/>
    <m/>
    <m/>
    <n v="0"/>
    <n v="0"/>
    <n v="0"/>
    <n v="0"/>
    <n v="0"/>
    <m/>
    <m/>
    <m/>
    <m/>
    <m/>
    <m/>
    <m/>
    <m/>
    <m/>
    <m/>
    <m/>
    <m/>
    <m/>
  </r>
  <r>
    <s v="Load Pos"/>
    <s v="BEDBLoad Pos46121.4027777778"/>
    <m/>
    <s v="load Portfolio"/>
    <s v="MRPBEDBLoad Posload Portfolio"/>
    <s v="MRPBEDBLoad Pos"/>
    <s v=""/>
    <s v="Completed"/>
    <s v=""/>
    <s v="MRPBEDBLoad Posload Portfolioload Portfolio46121.402777777846121.4319444444"/>
    <s v="Y"/>
    <m/>
    <m/>
    <m/>
    <n v="2603"/>
    <s v="BEDB"/>
    <s v="MRP"/>
    <s v="START load Portfolio"/>
    <s v="END load Portfolio"/>
    <d v="2026-04-09T09:40:00"/>
    <d v="2026-04-09T10:22:00"/>
    <d v="2026-04-09T10:22:00"/>
    <s v="NULL"/>
    <s v="Completed"/>
    <x v="108"/>
    <n v="2"/>
    <s v="load Portfolio"/>
    <n v="0.7"/>
    <n v="0"/>
    <n v="0.7"/>
    <n v="0"/>
    <n v="0"/>
    <n v="0.7"/>
    <m/>
    <m/>
    <n v="0"/>
    <n v="0"/>
    <n v="0"/>
    <n v="0"/>
    <n v="0"/>
    <m/>
    <m/>
    <m/>
    <m/>
    <m/>
    <m/>
    <m/>
    <m/>
    <m/>
    <m/>
    <m/>
    <m/>
    <m/>
  </r>
  <r>
    <s v="Delete Portfolio"/>
    <s v="LUDBDelete Portfolio46121.4097222222"/>
    <m/>
    <s v="Delete portfolio from"/>
    <s v="MCPLUDBDelete PortfolioDelete portfolio from"/>
    <s v="MCPLUDBDelete Portfolio"/>
    <s v=""/>
    <s v="Completed"/>
    <s v=""/>
    <s v="MCPLUDBDelete PortfolioDelete portfolio fromDelete portfolio from46121.409722222246121.4111111111"/>
    <s v="N"/>
    <m/>
    <m/>
    <m/>
    <n v="2603"/>
    <s v="LUDB"/>
    <s v="MCP"/>
    <s v="START Delete portfolio from"/>
    <s v="END Delete portfolio from"/>
    <d v="2026-04-09T09:50:00"/>
    <d v="2026-04-09T09:52:00"/>
    <d v="2026-04-09T09:53:00"/>
    <s v="NULL"/>
    <s v="Completed"/>
    <x v="85"/>
    <n v="1"/>
    <s v="Delete portfolio from"/>
    <n v="0.03"/>
    <n v="0"/>
    <n v="0.03"/>
    <n v="0"/>
    <n v="0"/>
    <n v="0.03"/>
    <m/>
    <m/>
    <n v="0"/>
    <n v="0"/>
    <n v="0"/>
    <n v="0"/>
    <n v="0"/>
    <m/>
    <m/>
    <m/>
    <m/>
    <m/>
    <m/>
    <m/>
    <m/>
    <m/>
    <m/>
    <m/>
    <m/>
    <m/>
  </r>
  <r>
    <s v="Load Compare MP"/>
    <s v="LUDBLoad Compare MP46121.4118055556"/>
    <m/>
    <s v="load Model parameters"/>
    <s v="MCPLUDBLoad Compare MPload Model parameters"/>
    <s v="MCPLUDBLoad Compare MP"/>
    <s v=""/>
    <s v="Completed"/>
    <s v=""/>
    <s v="MCPLUDBLoad Compare MPload Model parametersload Model parameters46121.411805555646121.4145833333"/>
    <s v="Y"/>
    <m/>
    <m/>
    <m/>
    <n v="2603"/>
    <s v="LUDB"/>
    <s v="MCP"/>
    <s v="START load Model parameters"/>
    <s v="END load Model parameters"/>
    <d v="2026-04-09T09:53:00"/>
    <d v="2026-04-09T09:57:00"/>
    <d v="2026-04-09T09:57:00"/>
    <s v="NULL"/>
    <s v="Completed"/>
    <x v="87"/>
    <n v="1"/>
    <s v="load Model parameters"/>
    <n v="7.0000000000000007E-2"/>
    <n v="0"/>
    <n v="7.0000000000000007E-2"/>
    <n v="0"/>
    <n v="0"/>
    <n v="7.0000000000000007E-2"/>
    <m/>
    <m/>
    <n v="0"/>
    <n v="0"/>
    <n v="0"/>
    <n v="0"/>
    <n v="0"/>
    <m/>
    <m/>
    <m/>
    <m/>
    <m/>
    <m/>
    <m/>
    <m/>
    <m/>
    <m/>
    <m/>
    <m/>
    <m/>
  </r>
  <r>
    <s v="Load Compare MP"/>
    <s v="LUDBLoad Compare MP46121.4145833333"/>
    <m/>
    <s v="Model parameters comparison"/>
    <s v="MCPLUDBLoad Compare MPModel parameters comparison"/>
    <s v="MCPLUDBLoad Compare MP"/>
    <s v=""/>
    <s v="Completed"/>
    <s v=""/>
    <s v="MCPLUDBLoad Compare MPModel parameters comparisonModel parameters comparison46121.414583333346121.4145833333"/>
    <s v="Y"/>
    <m/>
    <m/>
    <m/>
    <n v="2603"/>
    <s v="LUDB"/>
    <s v="MCP"/>
    <s v="START Model parameters comparison"/>
    <s v="END Model parameters comparison"/>
    <d v="2026-04-09T09:57:00"/>
    <d v="2026-04-09T09:57:00"/>
    <d v="2026-04-09T09:58:00"/>
    <s v="NULL"/>
    <s v="Completed"/>
    <x v="87"/>
    <n v="1"/>
    <s v="Model parameters comparison"/>
    <n v="0"/>
    <n v="0"/>
    <n v="0"/>
    <n v="0"/>
    <n v="0"/>
    <n v="0"/>
    <m/>
    <m/>
    <n v="0"/>
    <n v="0"/>
    <n v="0"/>
    <n v="0"/>
    <n v="0"/>
    <m/>
    <m/>
    <m/>
    <m/>
    <m/>
    <m/>
    <m/>
    <m/>
    <m/>
    <m/>
    <m/>
    <m/>
    <m/>
  </r>
  <r>
    <s v="Load Compare Spreads"/>
    <s v="LUDBLoad Compare Spreads46121.4152777778"/>
    <m/>
    <s v="load Spreads"/>
    <s v="MCPLUDBLoad Compare Spreadsload Spreads"/>
    <s v="MCPLUDBLoad Compare Spreads"/>
    <s v=""/>
    <s v="Completed"/>
    <s v=""/>
    <s v="MCPLUDBLoad Compare Spreadsload Spreadsload Spreads46121.415277777846121.4215277778"/>
    <s v="Y"/>
    <m/>
    <m/>
    <m/>
    <n v="2603"/>
    <s v="LUDB"/>
    <s v="MCP"/>
    <s v="START load Spreads"/>
    <s v="END load Spreads"/>
    <d v="2026-04-09T09:58:00"/>
    <d v="2026-04-09T10:07:00"/>
    <d v="2026-04-09T10:07:00"/>
    <s v="NULL"/>
    <s v="Completed"/>
    <x v="109"/>
    <n v="1"/>
    <s v="load Spreads"/>
    <n v="0.15"/>
    <n v="0"/>
    <n v="0.15"/>
    <n v="0"/>
    <n v="0"/>
    <n v="0.15"/>
    <m/>
    <m/>
    <n v="0"/>
    <n v="0"/>
    <n v="0"/>
    <n v="0"/>
    <n v="0"/>
    <m/>
    <m/>
    <m/>
    <m/>
    <m/>
    <m/>
    <m/>
    <m/>
    <m/>
    <m/>
    <m/>
    <m/>
    <m/>
  </r>
  <r>
    <s v="Load Compare Spreads"/>
    <s v="LUDBLoad Compare Spreads46121.4215277778"/>
    <m/>
    <s v="Spreads comparison"/>
    <s v="MCPLUDBLoad Compare SpreadsSpreads comparison"/>
    <s v="MCPLUDBLoad Compare Spreads"/>
    <s v=""/>
    <s v="Completed"/>
    <s v=""/>
    <s v="MCPLUDBLoad Compare SpreadsSpreads comparisonSpreads comparison46121.421527777846121.4222222222"/>
    <s v="Y"/>
    <m/>
    <m/>
    <m/>
    <n v="2603"/>
    <s v="LUDB"/>
    <s v="MCP"/>
    <s v="START Spreads comparison"/>
    <s v="END Spreads comparison"/>
    <d v="2026-04-09T10:07:00"/>
    <d v="2026-04-09T10:08:00"/>
    <d v="2026-04-09T11:13:00"/>
    <s v="NULL"/>
    <s v="Completed"/>
    <x v="109"/>
    <n v="1"/>
    <s v="Spreads comparison"/>
    <n v="0.02"/>
    <n v="0"/>
    <n v="0.02"/>
    <n v="0"/>
    <n v="0"/>
    <n v="0.02"/>
    <m/>
    <m/>
    <n v="0"/>
    <n v="0"/>
    <n v="0"/>
    <n v="0"/>
    <n v="0"/>
    <m/>
    <m/>
    <m/>
    <m/>
    <m/>
    <m/>
    <m/>
    <m/>
    <m/>
    <m/>
    <m/>
    <m/>
    <m/>
  </r>
  <r>
    <s v="Load Pos"/>
    <s v="BEDBLoad Pos46121.4319444444"/>
    <m/>
    <s v="copy from"/>
    <s v="MRPBEDBLoad Poscopy from"/>
    <s v="MRPBEDBLoad Pos"/>
    <s v=""/>
    <s v="Completed"/>
    <s v=""/>
    <s v="MRPBEDBLoad Poscopy fromcopy from46121.431944444446121.4361111111"/>
    <s v="Y"/>
    <m/>
    <m/>
    <m/>
    <n v="2603"/>
    <s v="BEDB"/>
    <s v="MRP"/>
    <s v="START copy from"/>
    <s v="END copy from"/>
    <d v="2026-04-09T10:22:00"/>
    <d v="2026-04-09T10:28:00"/>
    <d v="2026-04-09T10:43:00"/>
    <s v="NULL"/>
    <s v="Completed"/>
    <x v="108"/>
    <n v="2"/>
    <s v="copy from"/>
    <n v="0.1"/>
    <n v="0"/>
    <n v="0.1"/>
    <n v="0"/>
    <n v="0"/>
    <n v="0.1"/>
    <m/>
    <m/>
    <n v="0"/>
    <n v="0"/>
    <n v="0"/>
    <n v="0"/>
    <n v="0"/>
    <m/>
    <m/>
    <m/>
    <m/>
    <m/>
    <m/>
    <m/>
    <m/>
    <m/>
    <m/>
    <m/>
    <m/>
    <m/>
  </r>
  <r>
    <s v="Load to ARA"/>
    <s v="BEGTLoad to ARA46121.4326388889"/>
    <m/>
    <s v="export to ara"/>
    <s v="MCPBEGTLoad to ARAexport to ara"/>
    <s v="MCPBEGTLoad to ARA"/>
    <s v=""/>
    <s v="Completed"/>
    <s v=""/>
    <s v="MCPBEGTLoad to ARAexport to araexport to ara46121.432638888946121.4326388889"/>
    <s v="N"/>
    <m/>
    <m/>
    <m/>
    <n v="2603"/>
    <s v="BEGT"/>
    <s v="MCP"/>
    <s v="START export to ara"/>
    <s v="END export to ara"/>
    <d v="2026-04-09T10:23:00"/>
    <d v="2026-04-09T10:23:00"/>
    <d v="2026-04-10T06:27:00"/>
    <s v="NULL"/>
    <s v="Completed"/>
    <x v="20"/>
    <n v="2"/>
    <s v="export to ara"/>
    <n v="0"/>
    <n v="0"/>
    <n v="0"/>
    <n v="0"/>
    <n v="0"/>
    <n v="0"/>
    <m/>
    <m/>
    <n v="0"/>
    <n v="0"/>
    <n v="0"/>
    <n v="0"/>
    <n v="0"/>
    <m/>
    <m/>
    <m/>
    <m/>
    <m/>
    <m/>
    <m/>
    <m/>
    <m/>
    <m/>
    <m/>
    <m/>
    <m/>
  </r>
  <r>
    <s v="Delete Portfolio"/>
    <s v="AUDBDelete Portfolio46121.4402777778"/>
    <m/>
    <s v="Delete portfolio from"/>
    <s v="MCPAUDBDelete PortfolioDelete portfolio from"/>
    <s v="MCPAUDBDelete Portfolio"/>
    <s v=""/>
    <s v="Completed"/>
    <s v=""/>
    <s v="MCPAUDBDelete PortfolioDelete portfolio fromDelete portfolio from46121.440277777846121.4423611111"/>
    <s v="N"/>
    <m/>
    <m/>
    <m/>
    <n v="2603"/>
    <s v="AUDB"/>
    <s v="MCP"/>
    <s v="START Delete portfolio from"/>
    <s v="END Delete portfolio from"/>
    <d v="2026-04-09T10:34:00"/>
    <d v="2026-04-09T10:37:00"/>
    <d v="2026-04-09T10:37:00"/>
    <s v="NULL"/>
    <s v="Completed"/>
    <x v="110"/>
    <n v="1"/>
    <s v="Delete portfolio from"/>
    <n v="0.05"/>
    <n v="0.05"/>
    <n v="0"/>
    <n v="0"/>
    <n v="0.05"/>
    <n v="0.05"/>
    <m/>
    <m/>
    <n v="0"/>
    <n v="0"/>
    <n v="0"/>
    <n v="0"/>
    <n v="0"/>
    <m/>
    <m/>
    <m/>
    <m/>
    <m/>
    <m/>
    <m/>
    <m/>
    <m/>
    <m/>
    <m/>
    <m/>
    <m/>
  </r>
  <r>
    <s v="Load Compare MP"/>
    <s v="AUDBLoad Compare MP46121.4423611111"/>
    <m/>
    <s v="load Model parameters"/>
    <s v="MCPAUDBLoad Compare MPload Model parameters"/>
    <s v="MCPAUDBLoad Compare MP"/>
    <s v=""/>
    <s v="Completed"/>
    <s v=""/>
    <s v="MCPAUDBLoad Compare MPload Model parametersload Model parameters46121.442361111146121.4444444444"/>
    <s v="Y"/>
    <m/>
    <m/>
    <m/>
    <n v="2603"/>
    <s v="AUDB"/>
    <s v="MCP"/>
    <s v="START load Model parameters"/>
    <s v="END load Model parameters"/>
    <d v="2026-04-09T10:37:00"/>
    <d v="2026-04-09T10:40:00"/>
    <d v="2026-04-09T10:40:00"/>
    <s v="NULL"/>
    <s v="Completed"/>
    <x v="111"/>
    <n v="1"/>
    <s v="load Model parameters"/>
    <n v="0.05"/>
    <n v="0"/>
    <n v="0.05"/>
    <n v="0"/>
    <n v="0"/>
    <n v="0.05"/>
    <m/>
    <m/>
    <n v="0"/>
    <n v="0"/>
    <n v="0"/>
    <n v="0"/>
    <n v="0"/>
    <m/>
    <m/>
    <m/>
    <m/>
    <m/>
    <m/>
    <m/>
    <m/>
    <m/>
    <m/>
    <m/>
    <m/>
    <m/>
  </r>
  <r>
    <s v="Load Compare Spreads"/>
    <s v="DEDBLoad Compare Spreads46121.44375"/>
    <m/>
    <s v="load Spreads"/>
    <s v="MCPDEDBLoad Compare Spreadsload Spreads"/>
    <s v="MCPDEDBLoad Compare Spreads"/>
    <s v=""/>
    <s v="Completed"/>
    <s v=""/>
    <s v="MCPDEDBLoad Compare Spreadsload Spreadsload Spreads46121.4437546121.4583333333"/>
    <s v="Y"/>
    <m/>
    <m/>
    <m/>
    <n v="2603"/>
    <s v="DEDB"/>
    <s v="MCP"/>
    <s v="START load Spreads"/>
    <s v="END load Spreads"/>
    <d v="2026-04-09T10:39:00"/>
    <d v="2026-04-09T11:00:00"/>
    <d v="2026-04-09T11:00:00"/>
    <s v="NULL"/>
    <s v="Completed"/>
    <x v="109"/>
    <n v="1"/>
    <s v="load Spreads"/>
    <n v="0.35"/>
    <n v="0"/>
    <n v="0.35"/>
    <n v="0"/>
    <n v="0"/>
    <n v="0.35"/>
    <m/>
    <m/>
    <n v="0"/>
    <n v="0"/>
    <n v="0"/>
    <n v="0"/>
    <n v="0"/>
    <m/>
    <m/>
    <m/>
    <m/>
    <m/>
    <m/>
    <m/>
    <m/>
    <m/>
    <m/>
    <m/>
    <m/>
    <m/>
  </r>
  <r>
    <s v="Load Compare MP"/>
    <s v="AUDBLoad Compare MP46121.4444444444"/>
    <m/>
    <s v="Model parameters comparison"/>
    <s v="MCPAUDBLoad Compare MPModel parameters comparison"/>
    <s v="MCPAUDBLoad Compare MP"/>
    <s v=""/>
    <s v="Completed"/>
    <s v=""/>
    <s v="MCPAUDBLoad Compare MPModel parameters comparisonModel parameters comparison46121.444444444446121.4451388889"/>
    <s v="Y"/>
    <m/>
    <m/>
    <m/>
    <n v="2603"/>
    <s v="AUDB"/>
    <s v="MCP"/>
    <s v="START Model parameters comparison"/>
    <s v="END Model parameters comparison"/>
    <d v="2026-04-09T10:40:00"/>
    <d v="2026-04-09T10:41:00"/>
    <d v="2026-04-09T10:41:00"/>
    <s v="NULL"/>
    <s v="Completed"/>
    <x v="111"/>
    <n v="1"/>
    <s v="Model parameters comparison"/>
    <n v="0.02"/>
    <n v="0"/>
    <n v="0.02"/>
    <n v="0"/>
    <n v="0"/>
    <n v="0.02"/>
    <m/>
    <m/>
    <n v="0"/>
    <n v="0"/>
    <n v="0"/>
    <n v="0"/>
    <n v="0"/>
    <m/>
    <m/>
    <m/>
    <m/>
    <m/>
    <m/>
    <m/>
    <m/>
    <m/>
    <m/>
    <m/>
    <m/>
    <m/>
  </r>
  <r>
    <s v="Load Compare Spreads"/>
    <s v="AUDBLoad Compare Spreads46121.4451388889"/>
    <m/>
    <s v="load Spreads"/>
    <s v="MCPAUDBLoad Compare Spreadsload Spreads"/>
    <s v="MCPAUDBLoad Compare Spreads"/>
    <s v=""/>
    <s v="Completed"/>
    <s v=""/>
    <s v="MCPAUDBLoad Compare Spreadsload Spreadsload Spreads46121.445138888946121.4493055556"/>
    <s v="Y"/>
    <m/>
    <m/>
    <m/>
    <n v="2603"/>
    <s v="AUDB"/>
    <s v="MCP"/>
    <s v="START load Spreads"/>
    <s v="END load Spreads"/>
    <d v="2026-04-09T10:41:00"/>
    <d v="2026-04-09T10:47:00"/>
    <d v="2026-04-09T10:47:00"/>
    <s v="NULL"/>
    <s v="Completed"/>
    <x v="112"/>
    <n v="1"/>
    <s v="load Spreads"/>
    <n v="0.1"/>
    <n v="0"/>
    <n v="0.1"/>
    <n v="0"/>
    <n v="0"/>
    <n v="0.1"/>
    <m/>
    <m/>
    <n v="0"/>
    <n v="0"/>
    <n v="0"/>
    <n v="0"/>
    <n v="0"/>
    <m/>
    <m/>
    <m/>
    <m/>
    <m/>
    <m/>
    <m/>
    <m/>
    <m/>
    <m/>
    <m/>
    <m/>
    <m/>
  </r>
  <r>
    <s v="Load Pos"/>
    <s v="BEDBLoad Pos46121.4465277778"/>
    <m/>
    <s v="Stratification"/>
    <s v="MRPBEDBLoad PosStratification"/>
    <s v="MRPBEDBLoad Pos"/>
    <s v=""/>
    <s v="Completed"/>
    <s v=""/>
    <s v="MRPBEDBLoad PosStratificationStratification46121.446527777846121.4520833333"/>
    <s v="Y"/>
    <m/>
    <m/>
    <m/>
    <n v="2603"/>
    <s v="BEDB"/>
    <s v="MRP"/>
    <s v="START Stratification"/>
    <s v="END Stratification"/>
    <d v="2026-04-09T10:43:00"/>
    <d v="2026-04-09T10:51:00"/>
    <d v="2026-04-09T10:51:00"/>
    <s v="NULL"/>
    <s v="Completed"/>
    <x v="108"/>
    <n v="2"/>
    <s v="Stratification"/>
    <n v="0.13"/>
    <n v="0"/>
    <n v="0.13"/>
    <n v="0"/>
    <n v="0"/>
    <n v="0.13"/>
    <m/>
    <m/>
    <n v="0"/>
    <n v="0"/>
    <n v="0"/>
    <n v="0"/>
    <n v="0"/>
    <m/>
    <m/>
    <m/>
    <m/>
    <m/>
    <m/>
    <m/>
    <m/>
    <m/>
    <m/>
    <m/>
    <m/>
    <m/>
  </r>
  <r>
    <s v="Load Compare Spreads"/>
    <s v="AUDBLoad Compare Spreads46121.4493055556"/>
    <m/>
    <s v="Spreads comparison"/>
    <s v="MCPAUDBLoad Compare SpreadsSpreads comparison"/>
    <s v="MCPAUDBLoad Compare Spreads"/>
    <s v=""/>
    <s v="Completed"/>
    <s v=""/>
    <s v="MCPAUDBLoad Compare SpreadsSpreads comparisonSpreads comparison46121.449305555646121.4493055556"/>
    <s v="Y"/>
    <m/>
    <m/>
    <m/>
    <n v="2603"/>
    <s v="AUDB"/>
    <s v="MCP"/>
    <s v="START Spreads comparison"/>
    <s v="END Spreads comparison"/>
    <d v="2026-04-09T10:47:00"/>
    <d v="2026-04-09T10:47:00"/>
    <d v="2026-04-09T10:49:00"/>
    <s v="NULL"/>
    <s v="Completed"/>
    <x v="112"/>
    <n v="1"/>
    <s v="Spreads comparison"/>
    <n v="0"/>
    <n v="0"/>
    <n v="0"/>
    <n v="0"/>
    <n v="0"/>
    <n v="0"/>
    <m/>
    <m/>
    <n v="0"/>
    <n v="0"/>
    <n v="0"/>
    <n v="0"/>
    <n v="0"/>
    <m/>
    <m/>
    <m/>
    <m/>
    <m/>
    <m/>
    <m/>
    <m/>
    <m/>
    <m/>
    <m/>
    <m/>
    <m/>
  </r>
  <r>
    <s v="Load Pos"/>
    <s v="AUDBLoad Pos46121.4506944444"/>
    <m/>
    <s v="load"/>
    <s v="MCPAUDBLoad Posload"/>
    <s v="MCPAUDBLoad Pos"/>
    <s v=""/>
    <s v="Completed"/>
    <s v=""/>
    <s v="MCPAUDBLoad Posloadload46121.450694444446121.4680555556"/>
    <s v="Y"/>
    <m/>
    <m/>
    <m/>
    <n v="2603"/>
    <s v="AUDB"/>
    <s v="MCP"/>
    <s v="START load"/>
    <s v="END load"/>
    <d v="2026-04-09T10:49:00"/>
    <d v="2026-04-09T11:14:00"/>
    <d v="2026-04-09T11:14:00"/>
    <s v="NULL"/>
    <s v="Completed"/>
    <x v="113"/>
    <n v="1"/>
    <s v="load"/>
    <n v="0.42"/>
    <n v="0"/>
    <n v="0.42"/>
    <n v="0"/>
    <n v="0"/>
    <n v="0.42"/>
    <m/>
    <m/>
    <n v="0"/>
    <n v="0"/>
    <n v="0"/>
    <n v="0"/>
    <n v="0"/>
    <m/>
    <m/>
    <m/>
    <m/>
    <m/>
    <m/>
    <m/>
    <m/>
    <m/>
    <m/>
    <m/>
    <m/>
    <m/>
  </r>
  <r>
    <s v="Load Pos"/>
    <s v="BEDBLoad Pos46121.4520833333"/>
    <m/>
    <s v="Stratification OLAP exports"/>
    <s v="MRPBEDBLoad PosStratification OLAP exports"/>
    <s v="MRPBEDBLoad Pos"/>
    <s v=""/>
    <s v="Completed"/>
    <s v=""/>
    <s v="MRPBEDBLoad PosStratification OLAP exportsStratification OLAP exports46121.452083333346121.4555555556"/>
    <s v="Y"/>
    <m/>
    <m/>
    <m/>
    <n v="2603"/>
    <s v="BEDB"/>
    <s v="MRP"/>
    <s v="START Stratification OLAP exports"/>
    <s v="END Stratification OLAP exports"/>
    <d v="2026-04-09T10:51:00"/>
    <d v="2026-04-09T10:56:00"/>
    <d v="2026-04-09T11:22:00"/>
    <s v="NULL"/>
    <s v="Completed"/>
    <x v="108"/>
    <n v="2"/>
    <s v="Stratification OLAP exports"/>
    <n v="0.08"/>
    <n v="0"/>
    <n v="0.08"/>
    <n v="0"/>
    <n v="0"/>
    <n v="0.08"/>
    <m/>
    <m/>
    <n v="0"/>
    <n v="0"/>
    <n v="0"/>
    <n v="0"/>
    <n v="0"/>
    <m/>
    <m/>
    <m/>
    <m/>
    <m/>
    <m/>
    <m/>
    <m/>
    <m/>
    <m/>
    <m/>
    <m/>
    <m/>
  </r>
  <r>
    <s v="Load Compare Spreads"/>
    <s v="DEDBLoad Compare Spreads46121.4583333333"/>
    <m/>
    <s v="Spreads comparison"/>
    <s v="MCPDEDBLoad Compare SpreadsSpreads comparison"/>
    <s v="MCPDEDBLoad Compare Spreads"/>
    <s v=""/>
    <s v="Completed"/>
    <s v=""/>
    <s v="MCPDEDBLoad Compare SpreadsSpreads comparisonSpreads comparison46121.458333333346121.4597222222"/>
    <s v="Y"/>
    <m/>
    <m/>
    <m/>
    <n v="2603"/>
    <s v="DEDB"/>
    <s v="MCP"/>
    <s v="START Spreads comparison"/>
    <s v="END Spreads comparison"/>
    <d v="2026-04-09T11:00:00"/>
    <d v="2026-04-09T11:02:00"/>
    <d v="2026-04-09T11:03:00"/>
    <s v="NULL"/>
    <s v="Completed"/>
    <x v="109"/>
    <n v="1"/>
    <s v="Spreads comparison"/>
    <n v="0.03"/>
    <n v="0"/>
    <n v="0.03"/>
    <n v="0"/>
    <n v="0"/>
    <n v="0.03"/>
    <m/>
    <m/>
    <n v="0"/>
    <n v="0"/>
    <n v="0"/>
    <n v="0"/>
    <n v="0"/>
    <m/>
    <m/>
    <m/>
    <m/>
    <m/>
    <m/>
    <m/>
    <m/>
    <m/>
    <m/>
    <m/>
    <m/>
    <m/>
  </r>
  <r>
    <s v="Load Index History"/>
    <s v="DEDBLoad Index History46121.4604166667"/>
    <m/>
    <s v="index history"/>
    <s v="MCPDEDBLoad Index Historyindex history"/>
    <s v="MCPDEDBLoad Index History"/>
    <s v=""/>
    <s v="Completed"/>
    <s v=""/>
    <s v="MCPDEDBLoad Index Historyindex historyindex history46121.460416666746121.4604166667"/>
    <s v="N"/>
    <m/>
    <m/>
    <m/>
    <n v="2603"/>
    <s v="DEDB"/>
    <s v="MCP"/>
    <s v="START index history"/>
    <s v="END index history"/>
    <d v="2026-04-09T11:03:00"/>
    <d v="2026-04-09T11:03:00"/>
    <d v="2026-04-09T11:25:00"/>
    <s v="NULL"/>
    <s v="Completed"/>
    <x v="114"/>
    <n v="1"/>
    <s v="index history"/>
    <n v="0"/>
    <n v="0"/>
    <n v="0"/>
    <n v="0"/>
    <n v="0"/>
    <n v="0"/>
    <m/>
    <m/>
    <n v="0"/>
    <n v="0"/>
    <n v="0"/>
    <n v="0"/>
    <n v="0"/>
    <m/>
    <m/>
    <m/>
    <m/>
    <m/>
    <m/>
    <m/>
    <m/>
    <m/>
    <m/>
    <m/>
    <m/>
    <m/>
  </r>
  <r>
    <s v="Load Pos"/>
    <s v="LUDBLoad Pos46121.4673611111"/>
    <m/>
    <s v="load"/>
    <s v="MCPLUDBLoad Posload"/>
    <s v="MCPLUDBLoad Pos"/>
    <s v=""/>
    <s v="Completed"/>
    <s v=""/>
    <s v="MCPLUDBLoad Posloadload46121.467361111146121.4805555556"/>
    <s v="Y"/>
    <m/>
    <m/>
    <m/>
    <n v="2603"/>
    <s v="LUDB"/>
    <s v="MCP"/>
    <s v="START load"/>
    <s v="END load"/>
    <d v="2026-04-09T11:13:00"/>
    <d v="2026-04-09T11:32:00"/>
    <d v="2026-04-09T11:32:00"/>
    <s v="NULL"/>
    <s v="Completed"/>
    <x v="115"/>
    <n v="1"/>
    <s v="load"/>
    <n v="0.32"/>
    <n v="0"/>
    <n v="0.32"/>
    <n v="0"/>
    <n v="0"/>
    <n v="0.32"/>
    <m/>
    <m/>
    <n v="0"/>
    <n v="0"/>
    <n v="0"/>
    <n v="0"/>
    <n v="0"/>
    <m/>
    <m/>
    <m/>
    <m/>
    <m/>
    <m/>
    <m/>
    <m/>
    <m/>
    <m/>
    <m/>
    <m/>
    <m/>
  </r>
  <r>
    <s v="Load Pos"/>
    <s v="AUDBLoad Pos46121.4680555556"/>
    <m/>
    <s v="Stratification"/>
    <s v="MCPAUDBLoad PosStratification"/>
    <s v="MCPAUDBLoad Pos"/>
    <s v=""/>
    <s v="Completed"/>
    <s v=""/>
    <s v="MCPAUDBLoad PosStratificationStratification46121.468055555646121.4715277778"/>
    <s v="Y"/>
    <m/>
    <m/>
    <m/>
    <n v="2603"/>
    <s v="AUDB"/>
    <s v="MCP"/>
    <s v="START Stratification"/>
    <s v="END Stratification"/>
    <d v="2026-04-09T11:14:00"/>
    <d v="2026-04-09T11:19:00"/>
    <d v="2026-04-09T11:19:00"/>
    <s v="NULL"/>
    <s v="Completed"/>
    <x v="113"/>
    <n v="1"/>
    <s v="Stratification"/>
    <n v="0.08"/>
    <n v="0"/>
    <n v="0.08"/>
    <n v="0"/>
    <n v="0"/>
    <n v="0.08"/>
    <m/>
    <m/>
    <n v="0"/>
    <n v="0"/>
    <n v="0"/>
    <n v="0"/>
    <n v="0"/>
    <m/>
    <m/>
    <m/>
    <m/>
    <m/>
    <m/>
    <m/>
    <m/>
    <m/>
    <m/>
    <m/>
    <m/>
    <m/>
  </r>
  <r>
    <s v="Load Pos"/>
    <s v="AUDBLoad Pos46121.4715277778"/>
    <m/>
    <s v="Position report OLAP exports"/>
    <s v="MCPAUDBLoad PosPosition report OLAP exports"/>
    <s v="MCPAUDBLoad Pos"/>
    <s v=""/>
    <s v="Completed"/>
    <s v=""/>
    <s v="MCPAUDBLoad PosPosition report OLAP exportsPosition report OLAP exports46121.471527777846121.4791666667"/>
    <s v="Y"/>
    <m/>
    <m/>
    <m/>
    <n v="2603"/>
    <s v="AUDB"/>
    <s v="MCP"/>
    <s v="START Position report OLAP exports"/>
    <s v="END Position report OLAP exports"/>
    <d v="2026-04-09T11:19:00"/>
    <d v="2026-04-09T11:30:00"/>
    <d v="2026-04-09T11:30:00"/>
    <s v="NULL"/>
    <s v="Completed"/>
    <x v="113"/>
    <n v="1"/>
    <s v="Position report OLAP exports"/>
    <n v="0.18"/>
    <n v="0"/>
    <n v="0.18"/>
    <n v="0"/>
    <n v="0"/>
    <n v="0.18"/>
    <m/>
    <m/>
    <n v="0"/>
    <n v="0"/>
    <n v="0"/>
    <n v="0"/>
    <n v="0"/>
    <m/>
    <m/>
    <m/>
    <m/>
    <m/>
    <m/>
    <m/>
    <m/>
    <m/>
    <m/>
    <m/>
    <m/>
    <m/>
  </r>
  <r>
    <s v="Generate Load"/>
    <s v="BEDBGenerate Load46121.4736111111"/>
    <m/>
    <s v="Generate DD SAV"/>
    <s v="MRPBEDBGenerate LoadGenerate DD SAV"/>
    <s v="MRPBEDBGenerate Load"/>
    <s v=""/>
    <s v="Completed"/>
    <s v=""/>
    <s v="MRPBEDBGenerate LoadGenerate DD SAVGenerate DD SAV46121.473611111146121.4743055556"/>
    <s v="N"/>
    <m/>
    <m/>
    <m/>
    <n v="2603"/>
    <s v="BEDB"/>
    <s v="MRP"/>
    <s v="START Generate DD SAV"/>
    <s v="END Generate DD SAV"/>
    <d v="2026-04-09T11:22:00"/>
    <d v="2026-04-09T11:23:00"/>
    <d v="2026-04-09T11:23:00"/>
    <s v="NULL"/>
    <s v="Completed"/>
    <x v="51"/>
    <n v="2"/>
    <s v="Generate DD SAV"/>
    <n v="0.02"/>
    <n v="0"/>
    <n v="0.02"/>
    <n v="0"/>
    <n v="0"/>
    <n v="0.02"/>
    <m/>
    <m/>
    <n v="0"/>
    <n v="0"/>
    <n v="0"/>
    <n v="0"/>
    <n v="0"/>
    <m/>
    <m/>
    <m/>
    <m/>
    <m/>
    <m/>
    <m/>
    <m/>
    <m/>
    <m/>
    <m/>
    <m/>
    <m/>
  </r>
  <r>
    <s v="Generate Load"/>
    <s v="BEDBGenerate Load46121.4743055556"/>
    <m/>
    <s v="Load DD SAV"/>
    <s v="MRPBEDBGenerate LoadLoad DD SAV"/>
    <s v="MRPBEDBGenerate Load"/>
    <s v=""/>
    <s v="Completed"/>
    <s v=""/>
    <s v="MRPBEDBGenerate LoadLoad DD SAVLoad DD SAV46121.474305555646121.48125"/>
    <s v="N"/>
    <m/>
    <m/>
    <m/>
    <n v="2603"/>
    <s v="BEDB"/>
    <s v="MRP"/>
    <s v="START Load DD SAV"/>
    <s v="END Load DD SAV"/>
    <d v="2026-04-09T11:23:00"/>
    <d v="2026-04-09T11:33:00"/>
    <d v="2026-04-09T11:34:00"/>
    <s v="NULL"/>
    <s v="Completed"/>
    <x v="51"/>
    <n v="2"/>
    <s v="Load DD SAV"/>
    <n v="0.17"/>
    <n v="0"/>
    <n v="0.17"/>
    <n v="0"/>
    <n v="0"/>
    <n v="0.17"/>
    <m/>
    <m/>
    <n v="0"/>
    <n v="0"/>
    <n v="0"/>
    <n v="0"/>
    <n v="0"/>
    <m/>
    <m/>
    <m/>
    <m/>
    <m/>
    <m/>
    <m/>
    <m/>
    <m/>
    <m/>
    <m/>
    <m/>
    <m/>
  </r>
  <r>
    <s v="Load Pos"/>
    <s v="DEDBLoad Pos46121.4756944444"/>
    <m/>
    <s v="load"/>
    <s v="MCPDEDBLoad Posload"/>
    <s v="MCPDEDBLoad Pos"/>
    <s v=""/>
    <s v="Completed"/>
    <s v=""/>
    <s v="MCPDEDBLoad Posloadload46121.475694444446121.4951388889"/>
    <s v="Y"/>
    <m/>
    <m/>
    <m/>
    <n v="2603"/>
    <s v="DEDB"/>
    <s v="MCP"/>
    <s v="START load"/>
    <s v="END load"/>
    <d v="2026-04-09T11:25:00"/>
    <d v="2026-04-09T11:53:00"/>
    <d v="2026-04-09T11:53:00"/>
    <s v="NULL"/>
    <s v="Completed"/>
    <x v="115"/>
    <n v="1"/>
    <s v="load"/>
    <n v="0.47"/>
    <n v="0.47"/>
    <n v="0"/>
    <n v="0"/>
    <n v="0.47"/>
    <n v="0.47"/>
    <m/>
    <m/>
    <n v="0"/>
    <n v="0"/>
    <n v="0"/>
    <n v="0"/>
    <n v="0"/>
    <m/>
    <m/>
    <m/>
    <m/>
    <m/>
    <m/>
    <m/>
    <m/>
    <m/>
    <m/>
    <m/>
    <m/>
    <m/>
  </r>
  <r>
    <s v="Load Pos"/>
    <s v="AUDBLoad Pos46121.4791666667"/>
    <m/>
    <s v="copy from"/>
    <s v="MCPAUDBLoad Poscopy from"/>
    <s v="MCPAUDBLoad Pos"/>
    <s v=""/>
    <s v="Completed"/>
    <s v=""/>
    <s v="MCPAUDBLoad Poscopy fromcopy from46121.479166666746121.4798611111"/>
    <s v="Y"/>
    <m/>
    <m/>
    <m/>
    <n v="2603"/>
    <s v="AUDB"/>
    <s v="MCP"/>
    <s v="START copy from"/>
    <s v="END copy from"/>
    <d v="2026-04-09T11:30:00"/>
    <d v="2026-04-09T11:31:00"/>
    <d v="2026-04-09T12:34:00"/>
    <s v="NULL"/>
    <s v="Completed"/>
    <x v="113"/>
    <n v="1"/>
    <s v="copy from"/>
    <n v="0.02"/>
    <n v="0"/>
    <n v="0.02"/>
    <n v="0"/>
    <n v="0"/>
    <n v="0.02"/>
    <m/>
    <m/>
    <n v="0"/>
    <n v="0"/>
    <n v="0"/>
    <n v="0"/>
    <n v="0"/>
    <m/>
    <m/>
    <m/>
    <m/>
    <m/>
    <m/>
    <m/>
    <m/>
    <m/>
    <m/>
    <m/>
    <m/>
    <m/>
  </r>
  <r>
    <s v="Load Pos"/>
    <s v="RODBLoad Pos46121.4798611111"/>
    <m/>
    <s v="load"/>
    <s v="MCPRODBLoad Posload"/>
    <s v="MCPRODBLoad Pos"/>
    <s v=""/>
    <s v="Completed"/>
    <s v=""/>
    <s v="MCPRODBLoad Posloadload46121.479861111146121.4986111111"/>
    <s v="Y"/>
    <m/>
    <m/>
    <m/>
    <n v="2603"/>
    <s v="RODB"/>
    <s v="MCP"/>
    <s v="START load"/>
    <s v="END load"/>
    <d v="2026-04-09T11:31:00"/>
    <d v="2026-04-09T11:58:00"/>
    <d v="2026-04-09T11:58:00"/>
    <s v="NULL"/>
    <s v="Completed"/>
    <x v="116"/>
    <n v="1"/>
    <s v="load"/>
    <n v="0.45"/>
    <n v="0"/>
    <n v="0.45"/>
    <n v="0"/>
    <n v="0"/>
    <n v="0.45"/>
    <m/>
    <m/>
    <n v="0"/>
    <n v="0"/>
    <n v="0"/>
    <n v="0"/>
    <n v="0"/>
    <m/>
    <m/>
    <m/>
    <m/>
    <m/>
    <m/>
    <m/>
    <m/>
    <m/>
    <m/>
    <m/>
    <m/>
    <m/>
  </r>
  <r>
    <s v="Load Pos"/>
    <s v="LUDBLoad Pos46121.4805555556"/>
    <m/>
    <s v="load NTG"/>
    <s v="MCPLUDBLoad Posload NTG"/>
    <s v="MCPLUDBLoad Pos"/>
    <s v=""/>
    <s v="Completed"/>
    <s v=""/>
    <s v="MCPLUDBLoad Posload NTGload NTG46121.480555555646121.4805555556"/>
    <s v="Y"/>
    <m/>
    <m/>
    <m/>
    <n v="2603"/>
    <s v="LUDB"/>
    <s v="MCP"/>
    <s v="START load NTG"/>
    <s v="END load NTG"/>
    <d v="2026-04-09T11:32:00"/>
    <d v="2026-04-09T11:32:00"/>
    <d v="2026-04-09T11:32:00"/>
    <s v="NULL"/>
    <s v="Completed"/>
    <x v="115"/>
    <n v="1"/>
    <s v="load NTG"/>
    <n v="0"/>
    <n v="0"/>
    <n v="0"/>
    <n v="0"/>
    <n v="0"/>
    <n v="0"/>
    <m/>
    <m/>
    <n v="0"/>
    <n v="0"/>
    <n v="0"/>
    <n v="0"/>
    <n v="0"/>
    <m/>
    <m/>
    <m/>
    <m/>
    <m/>
    <m/>
    <m/>
    <m/>
    <m/>
    <m/>
    <m/>
    <m/>
    <m/>
  </r>
  <r>
    <s v="Load Pos"/>
    <s v="LUDBLoad Pos46121.4805555556"/>
    <m/>
    <s v="Stratification"/>
    <s v="MCPLUDBLoad PosStratification"/>
    <s v="MCPLUDBLoad Pos"/>
    <s v=""/>
    <s v="Completed"/>
    <s v=""/>
    <s v="MCPLUDBLoad PosStratificationStratification46121.480555555646121.4847222222"/>
    <s v="Y"/>
    <m/>
    <m/>
    <m/>
    <n v="2603"/>
    <s v="LUDB"/>
    <s v="MCP"/>
    <s v="START Stratification"/>
    <s v="END Stratification"/>
    <d v="2026-04-09T11:32:00"/>
    <d v="2026-04-09T11:38:00"/>
    <d v="2026-04-09T11:38:00"/>
    <s v="NULL"/>
    <s v="Completed"/>
    <x v="115"/>
    <n v="1"/>
    <s v="Stratification"/>
    <n v="0.1"/>
    <n v="0"/>
    <n v="0.1"/>
    <n v="0"/>
    <n v="0"/>
    <n v="0.1"/>
    <m/>
    <m/>
    <n v="0"/>
    <n v="0"/>
    <n v="0"/>
    <n v="0"/>
    <n v="0"/>
    <m/>
    <m/>
    <m/>
    <m/>
    <m/>
    <m/>
    <m/>
    <m/>
    <m/>
    <m/>
    <m/>
    <m/>
    <m/>
  </r>
  <r>
    <s v="Generate Load"/>
    <s v="BEDBGenerate Load46121.4819444444"/>
    <m/>
    <s v="Generate DD CFM"/>
    <s v="MRPBEDBGenerate LoadGenerate DD CFM"/>
    <s v="MRPBEDBGenerate Load"/>
    <s v=""/>
    <s v="Completed"/>
    <s v=""/>
    <s v="MRPBEDBGenerate LoadGenerate DD CFMGenerate DD CFM46121.481944444446121.4826388889"/>
    <s v="N"/>
    <m/>
    <m/>
    <m/>
    <n v="2603"/>
    <s v="BEDB"/>
    <s v="MRP"/>
    <s v="START Generate DD CFM"/>
    <s v="END Generate DD CFM"/>
    <d v="2026-04-09T11:34:00"/>
    <d v="2026-04-09T11:35:00"/>
    <d v="2026-04-09T11:35:00"/>
    <s v="NULL"/>
    <s v="Completed"/>
    <x v="52"/>
    <n v="2"/>
    <s v="Generate DD CFM"/>
    <n v="0.02"/>
    <n v="0"/>
    <n v="0.02"/>
    <n v="0"/>
    <n v="0"/>
    <n v="0.02"/>
    <m/>
    <m/>
    <n v="0"/>
    <n v="0"/>
    <n v="0"/>
    <n v="0"/>
    <n v="0"/>
    <m/>
    <m/>
    <m/>
    <m/>
    <m/>
    <m/>
    <m/>
    <m/>
    <m/>
    <m/>
    <m/>
    <m/>
    <m/>
  </r>
  <r>
    <s v="Generate Load"/>
    <s v="BEDBGenerate Load46121.4826388889"/>
    <m/>
    <s v="Load DD CFM"/>
    <s v="MRPBEDBGenerate LoadLoad DD CFM"/>
    <s v="MRPBEDBGenerate Load"/>
    <s v=""/>
    <s v="Completed"/>
    <s v=""/>
    <s v="MRPBEDBGenerate LoadLoad DD CFMLoad DD CFM46121.482638888946121.4895833333"/>
    <s v="N"/>
    <m/>
    <m/>
    <m/>
    <n v="2603"/>
    <s v="BEDB"/>
    <s v="MRP"/>
    <s v="START Load DD CFM"/>
    <s v="END Load DD CFM"/>
    <d v="2026-04-09T11:35:00"/>
    <d v="2026-04-09T11:45:00"/>
    <d v="2026-04-09T11:45:00"/>
    <s v="NULL"/>
    <s v="Completed"/>
    <x v="52"/>
    <n v="2"/>
    <s v="Load DD CFM"/>
    <n v="0.17"/>
    <n v="0"/>
    <n v="0.17"/>
    <n v="0"/>
    <n v="0"/>
    <n v="0.17"/>
    <m/>
    <m/>
    <n v="0"/>
    <n v="0"/>
    <n v="0"/>
    <n v="0"/>
    <n v="0"/>
    <m/>
    <m/>
    <m/>
    <m/>
    <m/>
    <m/>
    <m/>
    <m/>
    <m/>
    <m/>
    <m/>
    <m/>
    <m/>
  </r>
  <r>
    <s v="Load Pos"/>
    <s v="LUDBLoad Pos46121.4847222222"/>
    <m/>
    <s v="export to ara"/>
    <s v="MCPLUDBLoad Posexport to ara"/>
    <s v="MCPLUDBLoad Pos"/>
    <s v=""/>
    <s v="Completed"/>
    <s v=""/>
    <s v="MCPLUDBLoad Posexport to araexport to ara46121.484722222246121.4861111111"/>
    <s v="Y"/>
    <m/>
    <m/>
    <m/>
    <n v="2603"/>
    <s v="LUDB"/>
    <s v="MCP"/>
    <s v="START export to ara"/>
    <s v="END export to ara"/>
    <d v="2026-04-09T11:38:00"/>
    <d v="2026-04-09T11:40:00"/>
    <d v="2026-04-09T11:41:00"/>
    <s v="NULL"/>
    <s v="Completed"/>
    <x v="115"/>
    <n v="1"/>
    <s v="export to ara"/>
    <n v="0.03"/>
    <n v="0"/>
    <n v="0.03"/>
    <n v="0"/>
    <n v="0"/>
    <n v="0.03"/>
    <m/>
    <m/>
    <n v="0"/>
    <n v="0"/>
    <n v="0"/>
    <n v="0"/>
    <n v="0"/>
    <m/>
    <m/>
    <m/>
    <m/>
    <m/>
    <m/>
    <m/>
    <m/>
    <m/>
    <m/>
    <m/>
    <m/>
    <m/>
  </r>
  <r>
    <s v="POS MCP Export"/>
    <s v="LUDBPOS MCP Export46121.4868055556"/>
    <m/>
    <s v="Position report OLAP exports"/>
    <s v="MCPLUDBPOS MCP ExportPosition report OLAP exports"/>
    <s v="MCPLUDBPOS MCP Export"/>
    <s v=""/>
    <s v="Completed"/>
    <s v=""/>
    <s v="MCPLUDBPOS MCP ExportPosition report OLAP exportsPosition report OLAP exports46121.486805555646121.5"/>
    <s v="N"/>
    <m/>
    <m/>
    <m/>
    <n v="2603"/>
    <s v="LUDB"/>
    <s v="MCP"/>
    <s v="START Position report OLAP exports"/>
    <s v="END Position report OLAP exports"/>
    <d v="2026-04-09T11:41:00"/>
    <d v="2026-04-09T12:00:00"/>
    <d v="2026-04-09T15:57:00"/>
    <s v="NULL"/>
    <s v="Completed"/>
    <x v="117"/>
    <n v="1"/>
    <s v="Position report OLAP exports"/>
    <n v="0.32"/>
    <n v="0"/>
    <n v="0.32"/>
    <n v="0"/>
    <n v="0"/>
    <n v="0.32"/>
    <m/>
    <m/>
    <n v="0"/>
    <n v="0"/>
    <n v="0"/>
    <n v="0"/>
    <n v="0"/>
    <m/>
    <m/>
    <m/>
    <m/>
    <m/>
    <m/>
    <m/>
    <m/>
    <m/>
    <m/>
    <m/>
    <m/>
    <m/>
  </r>
  <r>
    <s v="Generate Load"/>
    <s v="BEDBGenerate Load46121.4895833333"/>
    <m/>
    <s v="Generate DD MOR"/>
    <s v="MRPBEDBGenerate LoadGenerate DD MOR"/>
    <s v="MRPBEDBGenerate Load"/>
    <s v=""/>
    <s v="Completed"/>
    <s v=""/>
    <s v="MRPBEDBGenerate LoadGenerate DD MORGenerate DD MOR46121.489583333346121.4902777778"/>
    <s v="N"/>
    <m/>
    <m/>
    <m/>
    <n v="2603"/>
    <s v="BEDB"/>
    <s v="MRP"/>
    <s v="START Generate DD MOR"/>
    <s v="END Generate DD MOR"/>
    <d v="2026-04-09T11:45:00"/>
    <d v="2026-04-09T11:46:00"/>
    <d v="2026-04-09T11:46:00"/>
    <s v="NULL"/>
    <s v="Completed"/>
    <x v="53"/>
    <n v="2"/>
    <s v="Generate DD MOR"/>
    <n v="0.02"/>
    <n v="0"/>
    <n v="0.02"/>
    <n v="0"/>
    <n v="0"/>
    <n v="0.02"/>
    <m/>
    <m/>
    <n v="0"/>
    <n v="0"/>
    <n v="0"/>
    <n v="0"/>
    <n v="0"/>
    <m/>
    <m/>
    <m/>
    <m/>
    <m/>
    <m/>
    <m/>
    <m/>
    <m/>
    <m/>
    <m/>
    <m/>
    <m/>
  </r>
  <r>
    <s v="Generate Load"/>
    <s v="BEDBGenerate Load46121.4902777778"/>
    <m/>
    <s v="Load DD MOR"/>
    <s v="MRPBEDBGenerate LoadLoad DD MOR"/>
    <s v="MRPBEDBGenerate Load"/>
    <s v=""/>
    <s v="Completed"/>
    <s v=""/>
    <s v="MRPBEDBGenerate LoadLoad DD MORLoad DD MOR46121.490277777846121.4972222222"/>
    <s v="N"/>
    <m/>
    <m/>
    <m/>
    <n v="2603"/>
    <s v="BEDB"/>
    <s v="MRP"/>
    <s v="START Load DD MOR"/>
    <s v="END Load DD MOR"/>
    <d v="2026-04-09T11:46:00"/>
    <d v="2026-04-09T11:56:00"/>
    <d v="2026-04-09T11:57:00"/>
    <s v="NULL"/>
    <s v="Completed"/>
    <x v="53"/>
    <n v="2"/>
    <s v="Load DD MOR"/>
    <n v="0.17"/>
    <n v="0"/>
    <n v="0.17"/>
    <n v="0"/>
    <n v="0"/>
    <n v="0.17"/>
    <m/>
    <m/>
    <n v="0"/>
    <n v="0"/>
    <n v="0"/>
    <n v="0"/>
    <n v="0"/>
    <m/>
    <m/>
    <m/>
    <m/>
    <m/>
    <m/>
    <m/>
    <m/>
    <m/>
    <m/>
    <m/>
    <m/>
    <m/>
  </r>
  <r>
    <s v="Delete Portfolio"/>
    <s v="PLDBDelete Portfolio46121.4916666667"/>
    <m/>
    <s v="Delete portfolio from"/>
    <s v="MCPPLDBDelete PortfolioDelete portfolio from"/>
    <s v="MCPPLDBDelete Portfolio"/>
    <s v=""/>
    <s v="Completed"/>
    <s v=""/>
    <s v="MCPPLDBDelete PortfolioDelete portfolio fromDelete portfolio from46121.491666666746121.4930555556"/>
    <s v="N"/>
    <m/>
    <m/>
    <m/>
    <n v="2603"/>
    <s v="PLDB"/>
    <s v="MCP"/>
    <s v="START Delete portfolio from"/>
    <s v="END Delete portfolio from"/>
    <d v="2026-04-09T11:48:00"/>
    <d v="2026-04-09T11:50:00"/>
    <d v="2026-04-09T11:51:00"/>
    <s v="NULL"/>
    <s v="Completed"/>
    <x v="85"/>
    <n v="1"/>
    <s v="Delete portfolio from"/>
    <n v="0.03"/>
    <n v="0"/>
    <n v="0.03"/>
    <n v="0"/>
    <n v="0"/>
    <n v="0.03"/>
    <m/>
    <m/>
    <n v="0"/>
    <n v="0"/>
    <n v="0"/>
    <n v="0"/>
    <n v="0"/>
    <m/>
    <m/>
    <m/>
    <m/>
    <m/>
    <m/>
    <m/>
    <m/>
    <m/>
    <m/>
    <m/>
    <m/>
    <m/>
  </r>
  <r>
    <s v="Load Compare MP"/>
    <s v="PLDBLoad Compare MP46121.49375"/>
    <m/>
    <s v="load Model parameters"/>
    <s v="MCPPLDBLoad Compare MPload Model parameters"/>
    <s v="MCPPLDBLoad Compare MP"/>
    <s v=""/>
    <s v="Completed"/>
    <s v=""/>
    <s v="MCPPLDBLoad Compare MPload Model parametersload Model parameters46121.4937546121.4958333333"/>
    <s v="Y"/>
    <m/>
    <m/>
    <m/>
    <n v="2603"/>
    <s v="PLDB"/>
    <s v="MCP"/>
    <s v="START load Model parameters"/>
    <s v="END load Model parameters"/>
    <d v="2026-04-09T11:51:00"/>
    <d v="2026-04-09T11:54:00"/>
    <d v="2026-04-09T11:54:00"/>
    <s v="NULL"/>
    <s v="Completed"/>
    <x v="87"/>
    <n v="1"/>
    <s v="load Model parameters"/>
    <n v="0.05"/>
    <n v="0"/>
    <n v="0.05"/>
    <n v="0"/>
    <n v="0"/>
    <n v="0.05"/>
    <m/>
    <m/>
    <n v="0"/>
    <n v="0"/>
    <n v="0"/>
    <n v="0"/>
    <n v="0"/>
    <m/>
    <m/>
    <m/>
    <m/>
    <m/>
    <m/>
    <m/>
    <m/>
    <m/>
    <m/>
    <m/>
    <m/>
    <m/>
  </r>
  <r>
    <s v="Load Pos"/>
    <s v="DEDBLoad Pos46121.4951388889"/>
    <m/>
    <s v="load NTG"/>
    <s v="MCPDEDBLoad Posload NTG"/>
    <s v="MCPDEDBLoad Pos"/>
    <s v=""/>
    <s v="Completed"/>
    <s v=""/>
    <s v="MCPDEDBLoad Posload NTGload NTG46121.495138888946121.4951388889"/>
    <s v="Y"/>
    <m/>
    <m/>
    <m/>
    <n v="2603"/>
    <s v="DEDB"/>
    <s v="MCP"/>
    <s v="START load NTG"/>
    <s v="END load NTG"/>
    <d v="2026-04-09T11:53:00"/>
    <d v="2026-04-09T11:53:00"/>
    <d v="2026-04-09T11:53:00"/>
    <s v="NULL"/>
    <s v="Completed"/>
    <x v="115"/>
    <n v="1"/>
    <s v="load NTG"/>
    <n v="0"/>
    <n v="0"/>
    <n v="0"/>
    <n v="0"/>
    <n v="0"/>
    <n v="0"/>
    <m/>
    <m/>
    <n v="0"/>
    <n v="0"/>
    <n v="0"/>
    <n v="0"/>
    <n v="0"/>
    <m/>
    <m/>
    <m/>
    <m/>
    <m/>
    <m/>
    <m/>
    <m/>
    <m/>
    <m/>
    <m/>
    <m/>
    <m/>
  </r>
  <r>
    <s v="Load Pos"/>
    <s v="DEDBLoad Pos46121.4951388889"/>
    <m/>
    <s v="Stratification"/>
    <s v="MCPDEDBLoad PosStratification"/>
    <s v="MCPDEDBLoad Pos"/>
    <s v=""/>
    <s v="Stopped"/>
    <s v=""/>
    <s v="MCPDEDBLoad PosStratificationStratification46121.4951388889NULL"/>
    <s v="Y"/>
    <m/>
    <m/>
    <m/>
    <n v="2603"/>
    <s v="DEDB"/>
    <s v="MCP"/>
    <s v="START Stratification"/>
    <s v="NULL"/>
    <d v="2026-04-09T11:53:00"/>
    <s v="NULL"/>
    <d v="2026-04-09T12:03:00"/>
    <s v="NULL"/>
    <s v="Stopped"/>
    <x v="115"/>
    <n v="1"/>
    <s v="Stratification"/>
    <s v="NULL"/>
    <n v="0"/>
    <s v="NULL"/>
    <n v="0"/>
    <n v="0"/>
    <s v="NULL"/>
    <m/>
    <m/>
    <n v="0"/>
    <n v="0"/>
    <n v="0"/>
    <n v="0"/>
    <n v="0"/>
    <m/>
    <m/>
    <m/>
    <m/>
    <m/>
    <m/>
    <m/>
    <m/>
    <m/>
    <m/>
    <m/>
    <m/>
    <m/>
  </r>
  <r>
    <s v="Load Compare MP"/>
    <s v="PLDBLoad Compare MP46121.4958333333"/>
    <m/>
    <s v="Model parameters comparison"/>
    <s v="MCPPLDBLoad Compare MPModel parameters comparison"/>
    <s v="MCPPLDBLoad Compare MP"/>
    <s v=""/>
    <s v="Completed"/>
    <s v=""/>
    <s v="MCPPLDBLoad Compare MPModel parameters comparisonModel parameters comparison46121.495833333346121.4958333333"/>
    <s v="Y"/>
    <m/>
    <m/>
    <m/>
    <n v="2603"/>
    <s v="PLDB"/>
    <s v="MCP"/>
    <s v="START Model parameters comparison"/>
    <s v="END Model parameters comparison"/>
    <d v="2026-04-09T11:54:00"/>
    <d v="2026-04-09T11:54:00"/>
    <d v="2026-04-09T12:51:00"/>
    <s v="NULL"/>
    <s v="Completed"/>
    <x v="87"/>
    <n v="1"/>
    <s v="Model parameters comparison"/>
    <n v="0"/>
    <n v="0"/>
    <n v="0"/>
    <n v="0"/>
    <n v="0"/>
    <n v="0"/>
    <m/>
    <m/>
    <n v="0"/>
    <n v="0"/>
    <n v="0"/>
    <n v="0"/>
    <n v="0"/>
    <m/>
    <m/>
    <m/>
    <m/>
    <m/>
    <m/>
    <m/>
    <m/>
    <m/>
    <m/>
    <m/>
    <m/>
    <m/>
  </r>
  <r>
    <s v="Valuation 1"/>
    <s v="BEDBValuation 146121.4979166667"/>
    <m/>
    <s v="Portfolio valuation"/>
    <s v="MRPBEDBValuation 1Portfolio valuation"/>
    <s v="MRPBEDBValuation 1"/>
    <s v=""/>
    <s v="Completed"/>
    <s v=""/>
    <s v="MRPBEDBValuation 1Portfolio valuationPortfolio valuation46121.497916666746121.5951388889"/>
    <s v="N"/>
    <m/>
    <m/>
    <m/>
    <n v="2603"/>
    <s v="BEDB"/>
    <s v="MRP"/>
    <s v="START Portfolio valuation"/>
    <s v="END Portfolio valuation"/>
    <d v="2026-04-09T11:57:00"/>
    <d v="2026-04-09T14:17:00"/>
    <d v="2026-04-09T14:17:00"/>
    <s v="NULL"/>
    <s v="Completed"/>
    <x v="54"/>
    <n v="2"/>
    <s v="Portfolio valuation"/>
    <n v="2.33"/>
    <n v="0"/>
    <n v="2.33"/>
    <n v="0"/>
    <n v="0"/>
    <n v="2.33"/>
    <m/>
    <m/>
    <n v="0"/>
    <n v="0"/>
    <n v="0"/>
    <n v="0"/>
    <n v="0"/>
    <m/>
    <m/>
    <m/>
    <m/>
    <m/>
    <m/>
    <m/>
    <m/>
    <m/>
    <m/>
    <m/>
    <m/>
    <m/>
  </r>
  <r>
    <s v="Load Pos"/>
    <s v="RODBLoad Pos46121.4986111111"/>
    <m/>
    <s v="Stratification"/>
    <s v="MCPRODBLoad PosStratification"/>
    <s v="MCPRODBLoad Pos"/>
    <s v=""/>
    <s v="Completed"/>
    <s v=""/>
    <s v="MCPRODBLoad PosStratificationStratification46121.498611111146121.5027777778"/>
    <s v="Y"/>
    <m/>
    <m/>
    <m/>
    <n v="2603"/>
    <s v="RODB"/>
    <s v="MCP"/>
    <s v="START Stratification"/>
    <s v="END Stratification"/>
    <d v="2026-04-09T11:58:00"/>
    <d v="2026-04-09T12:04:00"/>
    <d v="2026-04-09T12:04:00"/>
    <s v="NULL"/>
    <s v="Completed"/>
    <x v="116"/>
    <n v="1"/>
    <s v="Stratification"/>
    <n v="0.1"/>
    <n v="0"/>
    <n v="0.1"/>
    <n v="0"/>
    <n v="0"/>
    <n v="0.1"/>
    <m/>
    <m/>
    <n v="0"/>
    <n v="0"/>
    <n v="0"/>
    <n v="0"/>
    <n v="0"/>
    <m/>
    <m/>
    <m/>
    <m/>
    <m/>
    <m/>
    <m/>
    <m/>
    <m/>
    <m/>
    <m/>
    <m/>
    <m/>
  </r>
  <r>
    <s v="Load Pos"/>
    <s v="DEDBLoad Pos46121.5020833333"/>
    <m/>
    <s v="load"/>
    <s v="MCPDEDBLoad Posload"/>
    <s v="MCPDEDBLoad Pos"/>
    <s v=""/>
    <s v="Completed"/>
    <s v=""/>
    <s v="MCPDEDBLoad Posloadload46121.502083333346121.5215277778"/>
    <s v="Y"/>
    <m/>
    <m/>
    <m/>
    <n v="2603"/>
    <s v="DEDB"/>
    <s v="MCP"/>
    <s v="START load"/>
    <s v="END load"/>
    <d v="2026-04-09T12:03:00"/>
    <d v="2026-04-09T12:31:00"/>
    <d v="2026-04-09T12:31:00"/>
    <s v="NULL"/>
    <s v="Completed"/>
    <x v="115"/>
    <n v="2"/>
    <s v="load"/>
    <n v="0.47"/>
    <n v="0"/>
    <n v="0.47"/>
    <n v="0"/>
    <n v="0"/>
    <n v="0.47"/>
    <m/>
    <m/>
    <n v="0"/>
    <n v="0"/>
    <n v="0"/>
    <n v="0"/>
    <n v="0"/>
    <m/>
    <m/>
    <m/>
    <m/>
    <m/>
    <m/>
    <m/>
    <m/>
    <m/>
    <m/>
    <m/>
    <m/>
    <m/>
  </r>
  <r>
    <s v="Load Pos"/>
    <s v="RODBLoad Pos46121.5027777778"/>
    <m/>
    <s v="copy from"/>
    <s v="MCPRODBLoad Poscopy from"/>
    <s v="MCPRODBLoad Pos"/>
    <s v=""/>
    <s v="Completed"/>
    <s v=""/>
    <s v="MCPRODBLoad Poscopy fromcopy from46121.502777777846121.5041666667"/>
    <s v="Y"/>
    <m/>
    <m/>
    <m/>
    <n v="2603"/>
    <s v="RODB"/>
    <s v="MCP"/>
    <s v="START copy from"/>
    <s v="END copy from"/>
    <d v="2026-04-09T12:04:00"/>
    <d v="2026-04-09T12:06:00"/>
    <d v="2026-04-09T12:07:00"/>
    <s v="NULL"/>
    <s v="Completed"/>
    <x v="116"/>
    <n v="1"/>
    <s v="copy from"/>
    <n v="0.03"/>
    <n v="0"/>
    <n v="0.03"/>
    <n v="0"/>
    <n v="0"/>
    <n v="0.03"/>
    <m/>
    <m/>
    <n v="0"/>
    <n v="0"/>
    <n v="0"/>
    <n v="0"/>
    <n v="0"/>
    <m/>
    <m/>
    <m/>
    <m/>
    <m/>
    <m/>
    <m/>
    <m/>
    <m/>
    <m/>
    <m/>
    <m/>
    <m/>
  </r>
  <r>
    <s v="Valuation (NPV)"/>
    <s v="RODBValuation (NPV)46121.5048611111"/>
    <m/>
    <s v="portfolio valuation run"/>
    <s v="MCPRODBValuation (NPV)portfolio valuation run"/>
    <s v="MCPRODBValuation (NPV)"/>
    <s v=""/>
    <s v="Completed"/>
    <s v=""/>
    <s v="MCPRODBValuation (NPV)portfolio valuation runportfolio valuation run46121.504861111146121.5993055556"/>
    <s v="Y"/>
    <m/>
    <m/>
    <m/>
    <n v="2603"/>
    <s v="RODB"/>
    <s v="MCP"/>
    <s v="START portfolio valuation run"/>
    <s v="END portfolio valuation run"/>
    <d v="2026-04-09T12:07:00"/>
    <d v="2026-04-09T14:23:00"/>
    <d v="2026-04-09T14:23:00"/>
    <s v="NULL"/>
    <s v="Completed"/>
    <x v="118"/>
    <n v="1"/>
    <s v="portfolio valuation run"/>
    <n v="2.27"/>
    <n v="0"/>
    <n v="2.27"/>
    <n v="0"/>
    <n v="0"/>
    <n v="2.27"/>
    <m/>
    <m/>
    <n v="0"/>
    <n v="0"/>
    <n v="0"/>
    <n v="0"/>
    <n v="0"/>
    <m/>
    <m/>
    <m/>
    <m/>
    <m/>
    <m/>
    <m/>
    <m/>
    <m/>
    <m/>
    <m/>
    <m/>
    <m/>
  </r>
  <r>
    <s v="Load Pos"/>
    <s v="DEDBLoad Pos46121.5215277778"/>
    <m/>
    <s v="load NTG"/>
    <s v="MCPDEDBLoad Posload NTG"/>
    <s v="MCPDEDBLoad Pos"/>
    <s v=""/>
    <s v="Completed"/>
    <s v=""/>
    <s v="MCPDEDBLoad Posload NTGload NTG46121.521527777846121.5215277778"/>
    <s v="Y"/>
    <m/>
    <m/>
    <m/>
    <n v="2603"/>
    <s v="DEDB"/>
    <s v="MCP"/>
    <s v="START load NTG"/>
    <s v="END load NTG"/>
    <d v="2026-04-09T12:31:00"/>
    <d v="2026-04-09T12:31:00"/>
    <d v="2026-04-09T12:31:00"/>
    <s v="NULL"/>
    <s v="Completed"/>
    <x v="115"/>
    <n v="2"/>
    <s v="load NTG"/>
    <n v="0"/>
    <n v="0"/>
    <n v="0"/>
    <n v="0"/>
    <n v="0"/>
    <n v="0"/>
    <m/>
    <m/>
    <n v="0"/>
    <n v="0"/>
    <n v="0"/>
    <n v="0"/>
    <n v="0"/>
    <m/>
    <m/>
    <m/>
    <m/>
    <m/>
    <m/>
    <m/>
    <m/>
    <m/>
    <m/>
    <m/>
    <m/>
    <m/>
  </r>
  <r>
    <s v="Load Pos"/>
    <s v="DEDBLoad Pos46121.5215277778"/>
    <m/>
    <s v="Stratification"/>
    <s v="MCPDEDBLoad PosStratification"/>
    <s v="MCPDEDBLoad Pos"/>
    <s v=""/>
    <s v="Completed"/>
    <s v=""/>
    <s v="MCPDEDBLoad PosStratificationStratification46121.521527777846121.5277777778"/>
    <s v="Y"/>
    <m/>
    <m/>
    <m/>
    <n v="2603"/>
    <s v="DEDB"/>
    <s v="MCP"/>
    <s v="START Stratification"/>
    <s v="END Stratification"/>
    <d v="2026-04-09T12:31:00"/>
    <d v="2026-04-09T12:40:00"/>
    <d v="2026-04-09T12:40:00"/>
    <s v="NULL"/>
    <s v="Completed"/>
    <x v="115"/>
    <n v="2"/>
    <s v="Stratification"/>
    <n v="0.15"/>
    <n v="0"/>
    <n v="0.15"/>
    <n v="0"/>
    <n v="0"/>
    <n v="0.15"/>
    <m/>
    <m/>
    <n v="0"/>
    <n v="0"/>
    <n v="0"/>
    <n v="0"/>
    <n v="0"/>
    <m/>
    <m/>
    <m/>
    <m/>
    <m/>
    <m/>
    <m/>
    <m/>
    <m/>
    <m/>
    <m/>
    <m/>
    <m/>
  </r>
  <r>
    <s v="Valuation (NPV)"/>
    <s v="AUDBValuation (NPV)46121.5236111111"/>
    <m/>
    <s v="portfolio valuation run"/>
    <s v="MCPAUDBValuation (NPV)portfolio valuation run"/>
    <s v="MCPAUDBValuation (NPV)"/>
    <s v=""/>
    <s v="Completed"/>
    <s v=""/>
    <s v="MCPAUDBValuation (NPV)portfolio valuation runportfolio valuation run46121.523611111146121.5340277778"/>
    <s v="Y"/>
    <m/>
    <m/>
    <m/>
    <n v="2603"/>
    <s v="AUDB"/>
    <s v="MCP"/>
    <s v="START portfolio valuation run"/>
    <s v="END portfolio valuation run"/>
    <d v="2026-04-09T12:34:00"/>
    <d v="2026-04-09T12:49:00"/>
    <d v="2026-04-09T12:49:00"/>
    <s v="NULL"/>
    <s v="Completed"/>
    <x v="119"/>
    <n v="1"/>
    <s v="portfolio valuation run"/>
    <n v="0.25"/>
    <n v="0"/>
    <n v="0.25"/>
    <n v="0"/>
    <n v="0"/>
    <n v="0.25"/>
    <m/>
    <m/>
    <n v="0"/>
    <n v="0"/>
    <n v="0"/>
    <n v="0"/>
    <n v="0"/>
    <m/>
    <m/>
    <m/>
    <m/>
    <m/>
    <m/>
    <m/>
    <m/>
    <m/>
    <m/>
    <m/>
    <m/>
    <m/>
  </r>
  <r>
    <s v="Load Pos"/>
    <s v="DEDBLoad Pos46121.5277777778"/>
    <m/>
    <s v="export to ara"/>
    <s v="MCPDEDBLoad Posexport to ara"/>
    <s v="MCPDEDBLoad Pos"/>
    <s v=""/>
    <s v="Completed"/>
    <s v=""/>
    <s v="MCPDEDBLoad Posexport to araexport to ara46121.527777777846121.5291666667"/>
    <s v="Y"/>
    <m/>
    <m/>
    <m/>
    <n v="2603"/>
    <s v="DEDB"/>
    <s v="MCP"/>
    <s v="START export to ara"/>
    <s v="END export to ara"/>
    <d v="2026-04-09T12:40:00"/>
    <d v="2026-04-09T12:42:00"/>
    <d v="2026-04-09T12:43:00"/>
    <s v="NULL"/>
    <s v="Completed"/>
    <x v="115"/>
    <n v="1"/>
    <s v="export to ara"/>
    <n v="0.03"/>
    <n v="0"/>
    <n v="0.03"/>
    <n v="0"/>
    <n v="0"/>
    <n v="0.03"/>
    <m/>
    <m/>
    <n v="0"/>
    <n v="0"/>
    <n v="0"/>
    <n v="0"/>
    <n v="0"/>
    <m/>
    <m/>
    <m/>
    <m/>
    <m/>
    <m/>
    <m/>
    <m/>
    <m/>
    <m/>
    <m/>
    <m/>
    <m/>
  </r>
  <r>
    <s v="POS MCP Export"/>
    <s v="DEDBPOS MCP Export46121.5298611111"/>
    <m/>
    <s v="Position report OLAP exports"/>
    <s v="MCPDEDBPOS MCP ExportPosition report OLAP exports"/>
    <s v="MCPDEDBPOS MCP Export"/>
    <s v=""/>
    <s v="Failed"/>
    <s v=""/>
    <s v="MCPDEDBPOS MCP ExportPosition report OLAP exportsPosition report OLAP exports46121.529861111146121.5305555556"/>
    <s v="N"/>
    <m/>
    <m/>
    <m/>
    <n v="2603"/>
    <s v="DEDB"/>
    <s v="MCP"/>
    <s v="START Position report OLAP exports"/>
    <s v="NULL"/>
    <d v="2026-04-09T12:43:00"/>
    <d v="2026-04-09T12:44:00"/>
    <d v="2026-04-09T16:54:00"/>
    <s v="Exception Info: Workflow finished with errors. (line: 13)  "/>
    <s v="Failed"/>
    <x v="117"/>
    <n v="1"/>
    <s v="Position report OLAP exports"/>
    <n v="0.02"/>
    <n v="0.02"/>
    <n v="0"/>
    <n v="4.17"/>
    <n v="4.1900000000000004"/>
    <n v="4.1900000000000004"/>
    <m/>
    <m/>
    <n v="0"/>
    <n v="0"/>
    <n v="0"/>
    <n v="0"/>
    <n v="0"/>
    <m/>
    <m/>
    <m/>
    <m/>
    <m/>
    <m/>
    <m/>
    <m/>
    <m/>
    <m/>
    <m/>
    <m/>
    <m/>
  </r>
  <r>
    <s v="Valuation (NPV)"/>
    <s v="AUDBValuation (NPV)46121.5340277778"/>
    <m/>
    <s v="Light Maintenance Portfolio Valuation"/>
    <s v="MCPAUDBValuation (NPV)Light Maintenance Portfolio Valuation"/>
    <s v="MCPAUDBValuation (NPV)"/>
    <s v=""/>
    <s v="Completed"/>
    <s v=""/>
    <s v="MCPAUDBValuation (NPV)Light Maintenance Portfolio ValuationLight Maintenance Portfolio Valuation46121.534027777846121.5388888889"/>
    <s v="Y"/>
    <m/>
    <m/>
    <m/>
    <n v="2603"/>
    <s v="AUDB"/>
    <s v="MCP"/>
    <s v="START Light Maintenance Portfolio Valuation"/>
    <s v="END Light Maintenance Portfolio Valuation"/>
    <d v="2026-04-09T12:49:00"/>
    <d v="2026-04-09T12:56:00"/>
    <d v="2026-04-09T12:56:00"/>
    <s v="NULL"/>
    <s v="Completed"/>
    <x v="119"/>
    <n v="1"/>
    <s v="Light Maintenance Portfolio Valuation"/>
    <n v="0.12"/>
    <n v="0"/>
    <n v="0.12"/>
    <n v="0"/>
    <n v="0"/>
    <n v="0.12"/>
    <m/>
    <m/>
    <n v="0"/>
    <n v="0"/>
    <n v="0"/>
    <n v="0"/>
    <n v="0"/>
    <m/>
    <m/>
    <m/>
    <m/>
    <m/>
    <m/>
    <m/>
    <m/>
    <m/>
    <m/>
    <m/>
    <m/>
    <m/>
  </r>
  <r>
    <s v="Load Compare Spreads"/>
    <s v="PLDBLoad Compare Spreads46121.5354166667"/>
    <m/>
    <s v="load Spreads"/>
    <s v="MCPPLDBLoad Compare Spreadsload Spreads"/>
    <s v="MCPPLDBLoad Compare Spreads"/>
    <s v=""/>
    <s v="Completed"/>
    <s v=""/>
    <s v="MCPPLDBLoad Compare Spreadsload Spreadsload Spreads46121.535416666746121.55625"/>
    <s v="Y"/>
    <m/>
    <m/>
    <m/>
    <n v="2603"/>
    <s v="PLDB"/>
    <s v="MCP"/>
    <s v="START load Spreads"/>
    <s v="END load Spreads"/>
    <d v="2026-04-09T12:51:00"/>
    <d v="2026-04-09T13:21:00"/>
    <d v="2026-04-09T13:21:00"/>
    <s v="NULL"/>
    <s v="Completed"/>
    <x v="109"/>
    <n v="1"/>
    <s v="load Spreads"/>
    <n v="0.5"/>
    <n v="0"/>
    <n v="0.5"/>
    <n v="0"/>
    <n v="0"/>
    <n v="0.5"/>
    <m/>
    <m/>
    <n v="0"/>
    <n v="0"/>
    <n v="0"/>
    <n v="0"/>
    <n v="0"/>
    <m/>
    <m/>
    <m/>
    <m/>
    <m/>
    <m/>
    <m/>
    <m/>
    <m/>
    <m/>
    <m/>
    <m/>
    <m/>
  </r>
  <r>
    <s v="Valuation (NPV)"/>
    <s v="AUDBValuation (NPV)46121.5388888889"/>
    <m/>
    <s v="valuation report OLAP exports"/>
    <s v="MCPAUDBValuation (NPV)valuation report OLAP exports"/>
    <s v="MCPAUDBValuation (NPV)"/>
    <s v=""/>
    <s v="Completed"/>
    <s v=""/>
    <s v="MCPAUDBValuation (NPV)valuation report OLAP exportsvaluation report OLAP exports46121.538888888946121.5520833333"/>
    <s v="Y"/>
    <m/>
    <m/>
    <m/>
    <n v="2603"/>
    <s v="AUDB"/>
    <s v="MCP"/>
    <s v="START valuation report OLAP exports"/>
    <s v="END valuation report OLAP exports"/>
    <d v="2026-04-09T12:56:00"/>
    <d v="2026-04-09T13:15:00"/>
    <d v="2026-04-09T13:15:00"/>
    <s v="NULL"/>
    <s v="Completed"/>
    <x v="119"/>
    <n v="1"/>
    <s v="valuation report OLAP exports"/>
    <n v="0.32"/>
    <n v="0"/>
    <n v="0.32"/>
    <n v="0"/>
    <n v="0"/>
    <n v="0.32"/>
    <m/>
    <m/>
    <n v="0"/>
    <n v="0"/>
    <n v="0"/>
    <n v="0"/>
    <n v="0"/>
    <m/>
    <m/>
    <m/>
    <m/>
    <m/>
    <m/>
    <m/>
    <m/>
    <m/>
    <m/>
    <m/>
    <m/>
    <m/>
  </r>
  <r>
    <s v="Valuation (NPV)"/>
    <s v="AUDBValuation (NPV)46121.5520833333"/>
    <m/>
    <s v="valuation run QRM Reporter exports"/>
    <s v="MCPAUDBValuation (NPV)valuation run QRM Reporter exports"/>
    <s v="MCPAUDBValuation (NPV)"/>
    <s v=""/>
    <s v="Completed"/>
    <s v=""/>
    <s v="MCPAUDBValuation (NPV)valuation run QRM Reporter exportsvaluation run QRM Reporter exports46121.552083333346121.5548611111"/>
    <s v="Y"/>
    <m/>
    <m/>
    <m/>
    <n v="2603"/>
    <s v="AUDB"/>
    <s v="MCP"/>
    <s v="START valuation run QRM Reporter exports"/>
    <s v="END valuation run QRM Reporter exports"/>
    <d v="2026-04-09T13:15:00"/>
    <d v="2026-04-09T13:19:00"/>
    <d v="2026-04-09T13:20:00"/>
    <s v="NULL"/>
    <s v="Completed"/>
    <x v="119"/>
    <n v="1"/>
    <s v="valuation run QRM Reporter exports"/>
    <n v="7.0000000000000007E-2"/>
    <n v="0"/>
    <n v="7.0000000000000007E-2"/>
    <n v="0"/>
    <n v="0"/>
    <n v="7.0000000000000007E-2"/>
    <m/>
    <m/>
    <n v="0"/>
    <n v="0"/>
    <n v="0"/>
    <n v="0"/>
    <n v="0"/>
    <m/>
    <m/>
    <m/>
    <m/>
    <m/>
    <m/>
    <m/>
    <m/>
    <m/>
    <m/>
    <m/>
    <m/>
    <m/>
  </r>
  <r>
    <s v="CSRBB Valuation"/>
    <s v="AUDBCSRBB Valuation46121.5555555556"/>
    <m/>
    <s v="CSRBB Portfolio Valuation"/>
    <s v="MCPAUDBCSRBB ValuationCSRBB Portfolio Valuation"/>
    <s v="MCPAUDBCSRBB Valuation"/>
    <s v=""/>
    <s v="Completed"/>
    <s v=""/>
    <s v="MCPAUDBCSRBB ValuationCSRBB Portfolio ValuationCSRBB Portfolio Valuation46121.555555555646121.5659722222"/>
    <s v="Y"/>
    <m/>
    <m/>
    <m/>
    <n v="2603"/>
    <s v="AUDB"/>
    <s v="MCP"/>
    <s v="START CSRBB Portfolio Valuation"/>
    <s v="END CSRBB Portfolio Valuation"/>
    <d v="2026-04-09T13:20:00"/>
    <d v="2026-04-09T13:35:00"/>
    <d v="2026-04-09T13:35:00"/>
    <s v="NULL"/>
    <s v="Completed"/>
    <x v="120"/>
    <n v="1"/>
    <s v="CSRBB Portfolio Valuation"/>
    <n v="0.25"/>
    <n v="0"/>
    <n v="0.25"/>
    <n v="0"/>
    <n v="0"/>
    <n v="0.25"/>
    <m/>
    <m/>
    <n v="0"/>
    <n v="0"/>
    <n v="0"/>
    <n v="0"/>
    <n v="0"/>
    <m/>
    <m/>
    <m/>
    <m/>
    <m/>
    <m/>
    <m/>
    <m/>
    <m/>
    <m/>
    <m/>
    <m/>
    <m/>
  </r>
  <r>
    <s v="Load Compare Spreads"/>
    <s v="PLDBLoad Compare Spreads46121.55625"/>
    <m/>
    <s v="Spreads comparison"/>
    <s v="MCPPLDBLoad Compare SpreadsSpreads comparison"/>
    <s v="MCPPLDBLoad Compare Spreads"/>
    <s v=""/>
    <s v="Completed"/>
    <s v=""/>
    <s v="MCPPLDBLoad Compare SpreadsSpreads comparisonSpreads comparison46121.5562546121.5569444444"/>
    <s v="Y"/>
    <m/>
    <m/>
    <m/>
    <n v="2603"/>
    <s v="PLDB"/>
    <s v="MCP"/>
    <s v="START Spreads comparison"/>
    <s v="END Spreads comparison"/>
    <d v="2026-04-09T13:21:00"/>
    <d v="2026-04-09T13:22:00"/>
    <d v="2026-04-09T13:24:00"/>
    <s v="NULL"/>
    <s v="Completed"/>
    <x v="109"/>
    <n v="1"/>
    <s v="Spreads comparison"/>
    <n v="0.02"/>
    <n v="0"/>
    <n v="0.02"/>
    <n v="0"/>
    <n v="0"/>
    <n v="0.02"/>
    <m/>
    <m/>
    <n v="0"/>
    <n v="0"/>
    <n v="0"/>
    <n v="0"/>
    <n v="0"/>
    <m/>
    <m/>
    <m/>
    <m/>
    <m/>
    <m/>
    <m/>
    <m/>
    <m/>
    <m/>
    <m/>
    <m/>
    <m/>
  </r>
  <r>
    <s v="Load Pos"/>
    <s v="PLDBLoad Pos46121.5583333333"/>
    <m/>
    <s v="load"/>
    <s v="MCPPLDBLoad Posload"/>
    <s v="MCPPLDBLoad Pos"/>
    <s v=""/>
    <s v="Completed"/>
    <s v=""/>
    <s v="MCPPLDBLoad Posloadload46121.558333333346121.6020833333"/>
    <s v="Y"/>
    <m/>
    <m/>
    <m/>
    <n v="2603"/>
    <s v="PLDB"/>
    <s v="MCP"/>
    <s v="START load"/>
    <s v="END load"/>
    <d v="2026-04-09T13:24:00"/>
    <d v="2026-04-09T14:27:00"/>
    <d v="2026-04-09T14:27:00"/>
    <s v="NULL"/>
    <s v="Completed"/>
    <x v="115"/>
    <n v="1"/>
    <s v="load"/>
    <n v="1.05"/>
    <n v="0"/>
    <n v="1.05"/>
    <n v="0"/>
    <n v="0"/>
    <n v="1.05"/>
    <m/>
    <m/>
    <n v="0"/>
    <n v="0"/>
    <n v="0"/>
    <n v="0"/>
    <n v="0"/>
    <m/>
    <m/>
    <m/>
    <m/>
    <m/>
    <m/>
    <m/>
    <m/>
    <m/>
    <m/>
    <m/>
    <m/>
    <m/>
  </r>
  <r>
    <s v="Create NTG"/>
    <s v="ITDBCreate NTG46121.5611111111"/>
    <m/>
    <s v="create NTG"/>
    <s v="MRPITDBCreate NTGcreate NTG"/>
    <s v="MRPITDBCreate NTG"/>
    <s v=""/>
    <s v="Completed"/>
    <s v=""/>
    <s v="MRPITDBCreate NTGcreate NTGcreate NTG46121.561111111146121.5666666667"/>
    <s v="N"/>
    <m/>
    <m/>
    <m/>
    <n v="2603"/>
    <s v="ITDB"/>
    <s v="MRP"/>
    <s v="START create NTG"/>
    <s v="END create NTG"/>
    <d v="2026-04-09T13:28:00"/>
    <d v="2026-04-09T13:36:00"/>
    <d v="2026-04-10T00:56:00"/>
    <s v="NULL"/>
    <s v="Completed"/>
    <x v="121"/>
    <n v="1"/>
    <s v="create NTG"/>
    <n v="0.13"/>
    <n v="0"/>
    <n v="0.13"/>
    <n v="0"/>
    <n v="0"/>
    <n v="0.13"/>
    <m/>
    <m/>
    <n v="0"/>
    <n v="0"/>
    <n v="0"/>
    <n v="0"/>
    <n v="0"/>
    <m/>
    <m/>
    <m/>
    <m/>
    <m/>
    <m/>
    <m/>
    <m/>
    <m/>
    <m/>
    <m/>
    <m/>
    <m/>
  </r>
  <r>
    <s v="Optimization"/>
    <s v="LUDBOptimization46121.5618055556"/>
    <m/>
    <s v="RoM optimization"/>
    <s v="MRPLUDBOptimizationRoM optimization"/>
    <s v="MRPLUDBOptimization"/>
    <s v=""/>
    <s v="Completed"/>
    <s v=""/>
    <s v="MRPLUDBOptimizationRoM optimizationRoM optimization46121.561805555646121.5625"/>
    <s v="N"/>
    <m/>
    <m/>
    <m/>
    <n v="2603"/>
    <s v="LUDB"/>
    <s v="MRP"/>
    <s v="START RoM optimization"/>
    <s v="END RoM optimization"/>
    <d v="2026-04-09T13:29:00"/>
    <d v="2026-04-09T13:30:00"/>
    <d v="2026-04-09T13:30:00"/>
    <s v="NULL"/>
    <s v="Completed"/>
    <x v="122"/>
    <n v="2"/>
    <s v="RoM optimization"/>
    <n v="0.02"/>
    <n v="0.02"/>
    <n v="0"/>
    <n v="0"/>
    <n v="0.02"/>
    <n v="0.02"/>
    <m/>
    <m/>
    <n v="0"/>
    <n v="0"/>
    <n v="0"/>
    <n v="0"/>
    <n v="0"/>
    <m/>
    <m/>
    <m/>
    <m/>
    <m/>
    <m/>
    <m/>
    <m/>
    <m/>
    <m/>
    <m/>
    <m/>
    <m/>
  </r>
  <r>
    <s v="Optimization"/>
    <s v="LUDBOptimization46121.5625"/>
    <m/>
    <s v="export to ara"/>
    <s v="MRPLUDBOptimizationexport to ara"/>
    <s v="MRPLUDBOptimization"/>
    <s v=""/>
    <s v="Completed"/>
    <s v=""/>
    <s v="MRPLUDBOptimizationexport to araexport to ara46121.562546121.5625"/>
    <s v="N"/>
    <m/>
    <m/>
    <m/>
    <n v="2603"/>
    <s v="LUDB"/>
    <s v="MRP"/>
    <s v="START export to ara"/>
    <s v="END export to ara"/>
    <d v="2026-04-09T13:30:00"/>
    <d v="2026-04-09T13:30:00"/>
    <d v="2026-04-09T13:30:00"/>
    <s v="NULL"/>
    <s v="Completed"/>
    <x v="122"/>
    <n v="3"/>
    <s v="export to ara"/>
    <n v="0"/>
    <n v="0"/>
    <n v="0"/>
    <n v="0"/>
    <n v="0"/>
    <n v="0"/>
    <m/>
    <m/>
    <n v="0"/>
    <n v="0"/>
    <n v="0"/>
    <n v="0"/>
    <n v="0"/>
    <m/>
    <m/>
    <m/>
    <m/>
    <m/>
    <m/>
    <m/>
    <m/>
    <m/>
    <m/>
    <m/>
    <m/>
    <m/>
  </r>
  <r>
    <s v="Optimization"/>
    <s v="LUDBOptimization46121.5625"/>
    <m/>
    <s v="Light Maintenance"/>
    <s v="MRPLUDBOptimizationLight Maintenance"/>
    <s v="MRPLUDBOptimization"/>
    <s v=""/>
    <s v="Stopped"/>
    <s v=""/>
    <s v="MRPLUDBOptimizationLight MaintenanceLight Maintenance46121.562546121.5631944444"/>
    <s v="N"/>
    <m/>
    <m/>
    <m/>
    <n v="2603"/>
    <s v="LUDB"/>
    <s v="MRP"/>
    <s v="START Light Maintenance"/>
    <s v="NULL"/>
    <d v="2026-04-09T13:30:00"/>
    <d v="2026-04-09T13:31:00"/>
    <d v="2026-04-09T13:35:00"/>
    <s v="NULL"/>
    <s v="Stopped"/>
    <x v="122"/>
    <n v="2"/>
    <s v="Light Maintenance"/>
    <n v="0.02"/>
    <n v="0.02"/>
    <n v="0"/>
    <n v="7.0000000000000007E-2"/>
    <n v="0.09"/>
    <n v="0.09"/>
    <m/>
    <m/>
    <n v="0"/>
    <n v="0"/>
    <n v="0"/>
    <n v="0"/>
    <n v="0"/>
    <m/>
    <m/>
    <m/>
    <m/>
    <m/>
    <m/>
    <m/>
    <m/>
    <m/>
    <m/>
    <m/>
    <m/>
    <m/>
  </r>
  <r>
    <s v="Optimization"/>
    <s v="LUDBOptimization46121.5659722222"/>
    <m/>
    <s v="RoM optimization"/>
    <s v="MRPLUDBOptimizationRoM optimization"/>
    <s v="MRPLUDBOptimization"/>
    <s v=""/>
    <s v="Completed"/>
    <s v=""/>
    <s v="MRPLUDBOptimizationRoM optimizationRoM optimization46121.565972222246121.5722222222"/>
    <s v="N"/>
    <m/>
    <m/>
    <m/>
    <n v="2603"/>
    <s v="LUDB"/>
    <s v="MRP"/>
    <s v="START RoM optimization"/>
    <s v="END RoM optimization"/>
    <d v="2026-04-09T13:35:00"/>
    <d v="2026-04-09T13:44:00"/>
    <d v="2026-04-09T13:44:00"/>
    <s v="NULL"/>
    <s v="Completed"/>
    <x v="123"/>
    <n v="3"/>
    <s v="RoM optimization"/>
    <n v="0.15"/>
    <n v="0.15"/>
    <n v="0"/>
    <n v="0"/>
    <n v="0.15"/>
    <n v="0.15"/>
    <m/>
    <m/>
    <n v="0"/>
    <n v="0"/>
    <n v="0"/>
    <n v="0"/>
    <n v="0"/>
    <m/>
    <m/>
    <m/>
    <m/>
    <m/>
    <m/>
    <m/>
    <m/>
    <m/>
    <m/>
    <m/>
    <m/>
    <m/>
  </r>
  <r>
    <s v="CSRBB Valuation"/>
    <s v="AUDBCSRBB Valuation46121.5659722222"/>
    <m/>
    <s v="Light Maintenance CSRBB valuation"/>
    <s v="MCPAUDBCSRBB ValuationLight Maintenance CSRBB valuation"/>
    <s v="MCPAUDBCSRBB Valuation"/>
    <s v=""/>
    <s v="Completed"/>
    <s v=""/>
    <s v="MCPAUDBCSRBB ValuationLight Maintenance CSRBB valuationLight Maintenance CSRBB valuation46121.565972222246121.56875"/>
    <s v="Y"/>
    <m/>
    <m/>
    <m/>
    <n v="2603"/>
    <s v="AUDB"/>
    <s v="MCP"/>
    <s v="START Light Maintenance CSRBB valuation"/>
    <s v="END Light Maintenance CSRBB valuation"/>
    <d v="2026-04-09T13:35:00"/>
    <d v="2026-04-09T13:39:00"/>
    <d v="2026-04-09T13:40:00"/>
    <s v="NULL"/>
    <s v="Completed"/>
    <x v="120"/>
    <n v="1"/>
    <s v="Light Maintenance CSRBB valuation"/>
    <n v="7.0000000000000007E-2"/>
    <n v="0"/>
    <n v="7.0000000000000007E-2"/>
    <n v="0"/>
    <n v="0"/>
    <n v="7.0000000000000007E-2"/>
    <m/>
    <m/>
    <n v="0"/>
    <n v="0"/>
    <n v="0"/>
    <n v="0"/>
    <n v="0"/>
    <m/>
    <m/>
    <m/>
    <m/>
    <m/>
    <m/>
    <m/>
    <m/>
    <m/>
    <m/>
    <m/>
    <m/>
    <m/>
  </r>
  <r>
    <s v="CSRBB Planning"/>
    <s v="AUDBCSRBB Planning46121.5694444444"/>
    <m/>
    <s v="CSRBB Planning Light Maintenance"/>
    <s v="MCPAUDBCSRBB PlanningCSRBB Planning Light Maintenance"/>
    <s v="MCPAUDBCSRBB Planning"/>
    <s v=""/>
    <s v="Completed"/>
    <s v=""/>
    <s v="MCPAUDBCSRBB PlanningCSRBB Planning Light MaintenanceCSRBB Planning Light Maintenance46121.569444444446121.5715277778"/>
    <s v="Y"/>
    <m/>
    <m/>
    <m/>
    <n v="2603"/>
    <s v="AUDB"/>
    <s v="MCP"/>
    <s v="START CSRBB Planning Light Maintenance"/>
    <s v="END CSRBB Planning Light Maintenance"/>
    <d v="2026-04-09T13:40:00"/>
    <d v="2026-04-09T13:43:00"/>
    <d v="2026-04-09T13:43:00"/>
    <s v="NULL"/>
    <s v="Completed"/>
    <x v="124"/>
    <n v="1"/>
    <s v="CSRBB Planning Light Maintenance"/>
    <n v="0.05"/>
    <n v="0"/>
    <n v="0.05"/>
    <n v="0"/>
    <n v="0"/>
    <n v="0.05"/>
    <m/>
    <m/>
    <n v="0"/>
    <n v="0"/>
    <n v="0"/>
    <n v="0"/>
    <n v="0"/>
    <m/>
    <m/>
    <m/>
    <m/>
    <m/>
    <m/>
    <m/>
    <m/>
    <m/>
    <m/>
    <m/>
    <m/>
    <m/>
  </r>
  <r>
    <s v="CSRBB Planning"/>
    <s v="AUDBCSRBB Planning46121.5715277778"/>
    <m/>
    <s v="import CSRBB strategies"/>
    <s v="MCPAUDBCSRBB Planningimport CSRBB strategies"/>
    <s v="MCPAUDBCSRBB Planning"/>
    <s v=""/>
    <s v="Completed"/>
    <s v=""/>
    <s v="MCPAUDBCSRBB Planningimport CSRBB strategiesimport CSRBB strategies46121.571527777846121.6076388889"/>
    <s v="Y"/>
    <m/>
    <m/>
    <m/>
    <n v="2603"/>
    <s v="AUDB"/>
    <s v="MCP"/>
    <s v="START import CSRBB strategies"/>
    <s v="END import CSRBB strategies"/>
    <d v="2026-04-09T13:43:00"/>
    <d v="2026-04-09T14:35:00"/>
    <d v="2026-04-09T14:35:00"/>
    <s v="NULL"/>
    <s v="Completed"/>
    <x v="124"/>
    <n v="1"/>
    <s v="import CSRBB strategies"/>
    <n v="0.87"/>
    <n v="0"/>
    <n v="0.87"/>
    <n v="0"/>
    <n v="0"/>
    <n v="0.87"/>
    <m/>
    <m/>
    <n v="0"/>
    <n v="0"/>
    <n v="0"/>
    <n v="0"/>
    <n v="0"/>
    <m/>
    <m/>
    <m/>
    <m/>
    <m/>
    <m/>
    <m/>
    <m/>
    <m/>
    <m/>
    <m/>
    <m/>
    <m/>
  </r>
  <r>
    <s v="Optimization"/>
    <s v="LUDBOptimization46121.5722222222"/>
    <m/>
    <s v="export to ara"/>
    <s v="MRPLUDBOptimizationexport to ara"/>
    <s v="MRPLUDBOptimization"/>
    <s v=""/>
    <s v="Completed"/>
    <s v=""/>
    <s v="MRPLUDBOptimizationexport to araexport to ara46121.572222222246121.5722222222"/>
    <s v="N"/>
    <m/>
    <m/>
    <m/>
    <n v="2603"/>
    <s v="LUDB"/>
    <s v="MRP"/>
    <s v="START export to ara"/>
    <s v="END export to ara"/>
    <d v="2026-04-09T13:44:00"/>
    <d v="2026-04-09T13:44:00"/>
    <d v="2026-04-09T13:44:00"/>
    <s v="NULL"/>
    <s v="Completed"/>
    <x v="123"/>
    <n v="4"/>
    <s v="export to ara"/>
    <n v="0"/>
    <n v="0"/>
    <n v="0"/>
    <n v="0"/>
    <n v="0"/>
    <n v="0"/>
    <m/>
    <m/>
    <n v="0"/>
    <n v="0"/>
    <n v="0"/>
    <n v="0"/>
    <n v="0"/>
    <m/>
    <m/>
    <m/>
    <m/>
    <m/>
    <m/>
    <m/>
    <m/>
    <m/>
    <m/>
    <m/>
    <m/>
    <m/>
  </r>
  <r>
    <s v="Optimization"/>
    <s v="LUDBOptimization46121.5722222222"/>
    <m/>
    <s v="Light Maintenance"/>
    <s v="MRPLUDBOptimizationLight Maintenance"/>
    <s v="MRPLUDBOptimization"/>
    <s v=""/>
    <s v="Completed"/>
    <s v=""/>
    <s v="MRPLUDBOptimizationLight MaintenanceLight Maintenance46121.572222222246121.575"/>
    <s v="N"/>
    <m/>
    <m/>
    <m/>
    <n v="2603"/>
    <s v="LUDB"/>
    <s v="MRP"/>
    <s v="START Light Maintenance"/>
    <s v="END Light Maintenance"/>
    <d v="2026-04-09T13:44:00"/>
    <d v="2026-04-09T13:48:00"/>
    <d v="2026-04-09T13:48:00"/>
    <s v="Exception Info: File  or folder '\\sx9000079291\LUDB\Work\REPLICATION\20260331\Mixed Mortgage - LU-LU-RB-IND-MOR-P01-F' does not exist. (line: 59)  "/>
    <s v="Completed"/>
    <x v="123"/>
    <n v="3"/>
    <s v="Light Maintenance"/>
    <n v="7.0000000000000007E-2"/>
    <n v="0"/>
    <n v="7.0000000000000007E-2"/>
    <n v="0"/>
    <n v="0"/>
    <n v="7.0000000000000007E-2"/>
    <m/>
    <m/>
    <n v="0"/>
    <n v="0"/>
    <n v="0"/>
    <n v="0"/>
    <n v="0"/>
    <m/>
    <m/>
    <m/>
    <m/>
    <m/>
    <m/>
    <m/>
    <m/>
    <m/>
    <m/>
    <m/>
    <m/>
    <m/>
  </r>
  <r>
    <s v="Optimization"/>
    <s v="LUDBOptimization46121.575"/>
    <m/>
    <s v="RoM optimization OLAP reports"/>
    <s v="MRPLUDBOptimizationRoM optimization OLAP reports"/>
    <s v="MRPLUDBOptimization"/>
    <s v=""/>
    <s v="Failed"/>
    <s v=""/>
    <s v="MRPLUDBOptimizationRoM optimization OLAP reportsRoM optimization OLAP reports46121.57546121.5756944444"/>
    <s v="N"/>
    <m/>
    <m/>
    <m/>
    <n v="2603"/>
    <s v="LUDB"/>
    <s v="MRP"/>
    <s v="START RoM optimization OLAP reports"/>
    <s v="NULL"/>
    <d v="2026-04-09T13:48:00"/>
    <d v="2026-04-09T13:49:00"/>
    <d v="2026-04-09T13:58:00"/>
    <s v="Exception Info: File  or folder '\\sx9000079291\LUDB\Work\REPLICATION\20260331\Mixed Mortgage - LU-LU-RB-IND-MOR-P01-F' does not exist. (line: 59)  "/>
    <s v="Failed"/>
    <x v="123"/>
    <n v="2"/>
    <s v="RoM optimization OLAP reports"/>
    <n v="0.02"/>
    <n v="0.02"/>
    <n v="0"/>
    <n v="0.15"/>
    <n v="0.17"/>
    <n v="0.17"/>
    <m/>
    <m/>
    <n v="0"/>
    <n v="0"/>
    <n v="0"/>
    <n v="0"/>
    <n v="0"/>
    <m/>
    <m/>
    <m/>
    <m/>
    <m/>
    <m/>
    <m/>
    <m/>
    <m/>
    <m/>
    <m/>
    <m/>
    <m/>
  </r>
  <r>
    <s v="Load Compare Spreads"/>
    <s v="NLRBLoad Compare Spreads46121.5777777778"/>
    <m/>
    <s v="load Spreads"/>
    <s v="MCPNLRBLoad Compare Spreadsload Spreads"/>
    <s v="MCPNLRBLoad Compare Spreads"/>
    <s v=""/>
    <s v="Completed"/>
    <s v=""/>
    <s v="MCPNLRBLoad Compare Spreadsload Spreadsload Spreads46121.577777777846121.5833333333"/>
    <s v="Y"/>
    <m/>
    <m/>
    <m/>
    <n v="2603"/>
    <s v="NLRB"/>
    <s v="MCP"/>
    <s v="START load Spreads"/>
    <s v="END load Spreads"/>
    <d v="2026-04-09T13:52:00"/>
    <d v="2026-04-09T14:00:00"/>
    <d v="2026-04-09T14:00:00"/>
    <s v="NULL"/>
    <s v="Completed"/>
    <x v="125"/>
    <n v="1"/>
    <s v="load Spreads"/>
    <n v="0.13"/>
    <n v="0"/>
    <n v="0.13"/>
    <n v="0"/>
    <n v="0"/>
    <n v="0.13"/>
    <m/>
    <m/>
    <n v="0"/>
    <n v="0"/>
    <n v="0"/>
    <n v="0"/>
    <n v="0"/>
    <m/>
    <m/>
    <m/>
    <m/>
    <m/>
    <m/>
    <m/>
    <m/>
    <m/>
    <m/>
    <m/>
    <m/>
    <m/>
  </r>
  <r>
    <s v="Load Compare Spreads"/>
    <s v="NLRB-MIDLoad Compare Spreads46121.5777777778"/>
    <m/>
    <s v="load Spreads"/>
    <s v="MRPNLRB-MIDLoad Compare Spreadsload Spreads"/>
    <s v="MRPNLRB-MIDLoad Compare Spreads"/>
    <s v=""/>
    <s v="Completed"/>
    <s v=""/>
    <s v="MRPNLRB-MIDLoad Compare Spreadsload Spreadsload Spreads46121.577777777846121.5840277778"/>
    <s v="Y"/>
    <m/>
    <m/>
    <m/>
    <n v="2603"/>
    <s v="NLRB-MID"/>
    <s v="MRP"/>
    <s v="START load Spreads"/>
    <s v="END load Spreads"/>
    <d v="2026-04-09T13:52:00"/>
    <d v="2026-04-09T14:01:00"/>
    <d v="2026-04-09T14:01:00"/>
    <s v="NULL"/>
    <s v="Completed"/>
    <x v="126"/>
    <n v="1"/>
    <s v="load Spreads"/>
    <n v="0.15"/>
    <n v="0"/>
    <n v="0.15"/>
    <n v="0"/>
    <n v="0"/>
    <n v="0.15"/>
    <m/>
    <m/>
    <n v="0"/>
    <n v="0"/>
    <n v="0"/>
    <n v="0"/>
    <n v="0"/>
    <m/>
    <m/>
    <m/>
    <m/>
    <m/>
    <m/>
    <m/>
    <m/>
    <m/>
    <m/>
    <m/>
    <m/>
    <m/>
  </r>
  <r>
    <s v="Optimization"/>
    <s v="LUDBOptimization46121.5819444444"/>
    <m/>
    <s v="RoM optimization"/>
    <s v="MRPLUDBOptimizationRoM optimization"/>
    <s v="MRPLUDBOptimization"/>
    <s v=""/>
    <s v="Completed"/>
    <s v=""/>
    <s v="MRPLUDBOptimizationRoM optimizationRoM optimization46121.581944444446121.5930555556"/>
    <s v="N"/>
    <m/>
    <m/>
    <m/>
    <n v="2603"/>
    <s v="LUDB"/>
    <s v="MRP"/>
    <s v="START RoM optimization"/>
    <s v="NULL"/>
    <d v="2026-04-09T13:58:00"/>
    <d v="2026-04-09T14:14:00"/>
    <d v="2026-04-09T13:58:00"/>
    <s v="NULL"/>
    <s v="Completed"/>
    <x v="127"/>
    <n v="4"/>
    <s v="RoM optimization"/>
    <n v="0.27"/>
    <n v="0"/>
    <n v="0.27"/>
    <n v="0"/>
    <n v="0"/>
    <n v="0.27"/>
    <m/>
    <m/>
    <n v="0"/>
    <n v="0"/>
    <n v="0"/>
    <n v="0"/>
    <n v="0"/>
    <m/>
    <m/>
    <m/>
    <m/>
    <m/>
    <m/>
    <m/>
    <m/>
    <m/>
    <m/>
    <m/>
    <m/>
    <m/>
  </r>
  <r>
    <s v="Optimization"/>
    <s v="LUDBOptimization46121.5819444444"/>
    <m/>
    <s v="RoM optimization OLAP reports"/>
    <s v="MRPLUDBOptimizationRoM optimization OLAP reports"/>
    <s v="MRPLUDBOptimization"/>
    <s v=""/>
    <s v="Completed"/>
    <s v=""/>
    <s v="MRPLUDBOptimizationRoM optimization OLAP reportsRoM optimization OLAP reports46121.581944444446121.5854166667"/>
    <s v="N"/>
    <m/>
    <m/>
    <m/>
    <n v="2603"/>
    <s v="LUDB"/>
    <s v="MRP"/>
    <s v="START RoM optimization OLAP reports"/>
    <s v="END RoM optimization OLAP reports"/>
    <d v="2026-04-09T13:58:00"/>
    <d v="2026-04-09T14:03:00"/>
    <d v="2026-04-09T14:14:00"/>
    <s v="NULL"/>
    <s v="Completed"/>
    <x v="127"/>
    <n v="3"/>
    <s v="RoM optimization OLAP reports"/>
    <n v="0.08"/>
    <n v="0"/>
    <n v="0.08"/>
    <n v="0"/>
    <n v="0"/>
    <n v="0.08"/>
    <m/>
    <m/>
    <n v="0"/>
    <n v="0"/>
    <n v="0"/>
    <n v="0"/>
    <n v="0"/>
    <m/>
    <m/>
    <m/>
    <m/>
    <m/>
    <m/>
    <m/>
    <m/>
    <m/>
    <m/>
    <m/>
    <m/>
    <m/>
  </r>
  <r>
    <s v="Load Compare Spreads"/>
    <s v="NLRBLoad Compare Spreads46121.5833333333"/>
    <m/>
    <s v="Spreads comparison"/>
    <s v="MCPNLRBLoad Compare SpreadsSpreads comparison"/>
    <s v="MCPNLRBLoad Compare Spreads"/>
    <s v=""/>
    <s v="Completed"/>
    <s v=""/>
    <s v="MCPNLRBLoad Compare SpreadsSpreads comparisonSpreads comparison46121.583333333346121.5840277778"/>
    <s v="Y"/>
    <m/>
    <m/>
    <m/>
    <n v="2603"/>
    <s v="NLRB"/>
    <s v="MCP"/>
    <s v="START Spreads comparison"/>
    <s v="END Spreads comparison"/>
    <d v="2026-04-09T14:00:00"/>
    <d v="2026-04-09T14:01:00"/>
    <d v="2026-04-09T14:04:00"/>
    <s v="NULL"/>
    <s v="Completed"/>
    <x v="125"/>
    <n v="1"/>
    <s v="Spreads comparison"/>
    <n v="0.02"/>
    <n v="0"/>
    <n v="0.02"/>
    <n v="0"/>
    <n v="0"/>
    <n v="0.02"/>
    <m/>
    <m/>
    <n v="0"/>
    <n v="0"/>
    <n v="0"/>
    <n v="0"/>
    <n v="0"/>
    <m/>
    <m/>
    <m/>
    <m/>
    <m/>
    <m/>
    <m/>
    <m/>
    <m/>
    <m/>
    <m/>
    <m/>
    <m/>
  </r>
  <r>
    <s v="Load Compare Spreads"/>
    <s v="NLRB-MIDLoad Compare Spreads46121.5840277778"/>
    <m/>
    <s v="Spreads comparison"/>
    <s v="MRPNLRB-MIDLoad Compare SpreadsSpreads comparison"/>
    <s v="MRPNLRB-MIDLoad Compare Spreads"/>
    <s v=""/>
    <s v="Completed"/>
    <s v=""/>
    <s v="MRPNLRB-MIDLoad Compare SpreadsSpreads comparisonSpreads comparison46121.584027777846121.5847222222"/>
    <s v="Y"/>
    <m/>
    <m/>
    <m/>
    <n v="2603"/>
    <s v="NLRB-MID"/>
    <s v="MRP"/>
    <s v="START Spreads comparison"/>
    <s v="END Spreads comparison"/>
    <d v="2026-04-09T14:01:00"/>
    <d v="2026-04-09T14:02:00"/>
    <d v="2026-04-09T16:11:00"/>
    <s v="NULL"/>
    <s v="Completed"/>
    <x v="126"/>
    <n v="1"/>
    <s v="Spreads comparison"/>
    <n v="0.02"/>
    <n v="0"/>
    <n v="0.02"/>
    <n v="0"/>
    <n v="0"/>
    <n v="0.02"/>
    <m/>
    <m/>
    <n v="0"/>
    <n v="0"/>
    <n v="0"/>
    <n v="0"/>
    <n v="0"/>
    <m/>
    <m/>
    <m/>
    <m/>
    <m/>
    <m/>
    <m/>
    <m/>
    <m/>
    <m/>
    <m/>
    <m/>
    <m/>
  </r>
  <r>
    <s v="Load Compare MP"/>
    <s v="NLRBLoad Compare MP46121.5861111111"/>
    <m/>
    <s v="load FV Spreads"/>
    <s v="MCPNLRBLoad Compare MPload FV Spreads"/>
    <s v="MCPNLRBLoad Compare MP"/>
    <s v=""/>
    <s v="Completed"/>
    <s v=""/>
    <s v="MCPNLRBLoad Compare MPload FV Spreadsload FV Spreads46121.586111111146121.5923611111"/>
    <s v="Y"/>
    <m/>
    <m/>
    <m/>
    <n v="2603"/>
    <s v="NLRB"/>
    <s v="MCP"/>
    <s v="START load FV Spreads"/>
    <s v="END load FV Spreads"/>
    <d v="2026-04-09T14:04:00"/>
    <d v="2026-04-09T14:13:00"/>
    <d v="2026-04-09T14:13:00"/>
    <s v="NULL"/>
    <s v="Completed"/>
    <x v="128"/>
    <n v="1"/>
    <s v="load FV Spreads"/>
    <n v="0.15"/>
    <n v="0"/>
    <n v="0.15"/>
    <n v="0"/>
    <n v="0"/>
    <n v="0.15"/>
    <m/>
    <m/>
    <n v="0"/>
    <n v="0"/>
    <n v="0"/>
    <n v="0"/>
    <n v="0"/>
    <m/>
    <m/>
    <m/>
    <m/>
    <m/>
    <m/>
    <m/>
    <m/>
    <m/>
    <m/>
    <m/>
    <m/>
    <m/>
  </r>
  <r>
    <s v="Load Compare MP"/>
    <s v="NLRBLoad Compare MP46121.5923611111"/>
    <m/>
    <s v="FV Spreads comparison"/>
    <s v="MCPNLRBLoad Compare MPFV Spreads comparison"/>
    <s v="MCPNLRBLoad Compare MP"/>
    <s v=""/>
    <s v="Completed"/>
    <s v=""/>
    <s v="MCPNLRBLoad Compare MPFV Spreads comparisonFV Spreads comparison46121.592361111146121.5923611111"/>
    <s v="Y"/>
    <m/>
    <m/>
    <m/>
    <n v="2603"/>
    <s v="NLRB"/>
    <s v="MCP"/>
    <s v="START FV Spreads comparison"/>
    <s v="END FV Spreads comparison"/>
    <d v="2026-04-09T14:13:00"/>
    <d v="2026-04-09T14:13:00"/>
    <d v="2026-04-09T16:26:00"/>
    <s v="NULL"/>
    <s v="Completed"/>
    <x v="128"/>
    <n v="1"/>
    <s v="FV Spreads comparison"/>
    <n v="0"/>
    <n v="0"/>
    <n v="0"/>
    <n v="0"/>
    <n v="0"/>
    <n v="0"/>
    <m/>
    <m/>
    <n v="0"/>
    <n v="0"/>
    <n v="0"/>
    <n v="0"/>
    <n v="0"/>
    <m/>
    <m/>
    <m/>
    <m/>
    <m/>
    <m/>
    <m/>
    <m/>
    <m/>
    <m/>
    <m/>
    <m/>
    <m/>
  </r>
  <r>
    <s v="Load to ARA"/>
    <s v="LUDBLoad to ARA46121.5930555556"/>
    <m/>
    <s v="export to ara"/>
    <s v="MRPLUDBLoad to ARAexport to ara"/>
    <s v="MRPLUDBLoad to ARA"/>
    <s v=""/>
    <s v="Completed"/>
    <s v=""/>
    <s v="MRPLUDBLoad to ARAexport to araexport to ara46121.593055555646121.5930555556"/>
    <s v="N"/>
    <m/>
    <m/>
    <m/>
    <n v="2603"/>
    <s v="LUDB"/>
    <s v="MRP"/>
    <s v="START export to ara"/>
    <s v="END export to ara"/>
    <d v="2026-04-09T14:14:00"/>
    <d v="2026-04-09T14:14:00"/>
    <s v="NULL"/>
    <s v="NULL"/>
    <s v="Completed"/>
    <x v="107"/>
    <n v="5"/>
    <s v="export to ara"/>
    <n v="0"/>
    <n v="0"/>
    <n v="0"/>
    <n v="0"/>
    <n v="0"/>
    <n v="0"/>
    <m/>
    <m/>
    <n v="0"/>
    <n v="0"/>
    <n v="0"/>
    <n v="0"/>
    <n v="0"/>
    <m/>
    <m/>
    <m/>
    <m/>
    <m/>
    <m/>
    <m/>
    <m/>
    <m/>
    <m/>
    <m/>
    <m/>
    <m/>
  </r>
  <r>
    <s v="Valuation 1"/>
    <s v="BEDBValuation 146121.5951388889"/>
    <m/>
    <s v="Light Maintenance Portfolio valuation"/>
    <s v="MRPBEDBValuation 1Light Maintenance Portfolio valuation"/>
    <s v="MRPBEDBValuation 1"/>
    <s v=""/>
    <s v="Completed"/>
    <s v=""/>
    <s v="MRPBEDBValuation 1Light Maintenance Portfolio valuationLight Maintenance Portfolio valuation46121.595138888946121.6"/>
    <s v="N"/>
    <m/>
    <m/>
    <m/>
    <n v="2603"/>
    <s v="BEDB"/>
    <s v="MRP"/>
    <s v="START Light Maintenance Portfolio valuation"/>
    <s v="END Light Maintenance Portfolio valuation"/>
    <d v="2026-04-09T14:17:00"/>
    <d v="2026-04-09T14:24:00"/>
    <d v="2026-04-09T14:24:00"/>
    <s v="NULL"/>
    <s v="Completed"/>
    <x v="54"/>
    <n v="2"/>
    <s v="Light Maintenance Portfolio valuation"/>
    <n v="0.12"/>
    <n v="0"/>
    <n v="0.12"/>
    <n v="0"/>
    <n v="0"/>
    <n v="0.12"/>
    <m/>
    <m/>
    <n v="0"/>
    <n v="0"/>
    <n v="0"/>
    <n v="0"/>
    <n v="0"/>
    <m/>
    <m/>
    <m/>
    <m/>
    <m/>
    <m/>
    <m/>
    <m/>
    <m/>
    <m/>
    <m/>
    <m/>
    <m/>
  </r>
  <r>
    <s v="Valuation (NPV)"/>
    <s v="RODBValuation (NPV)46121.5993055556"/>
    <m/>
    <s v="Light Maintenance"/>
    <s v="MCPRODBValuation (NPV)Light Maintenance"/>
    <s v="MCPRODBValuation (NPV)"/>
    <s v=""/>
    <s v="Completed"/>
    <s v=""/>
    <s v="MCPRODBValuation (NPV)Light MaintenanceLight Maintenance46121.599305555646121.6083333333"/>
    <s v="Y"/>
    <m/>
    <m/>
    <m/>
    <n v="2603"/>
    <s v="RODB"/>
    <s v="MCP"/>
    <s v="START Light Maintenance"/>
    <s v="END Light Maintenance"/>
    <d v="2026-04-09T14:23:00"/>
    <d v="2026-04-09T14:36:00"/>
    <d v="2026-04-09T14:36:00"/>
    <s v="NULL"/>
    <s v="Completed"/>
    <x v="118"/>
    <n v="1"/>
    <s v="Light Maintenance"/>
    <n v="0.22"/>
    <n v="0"/>
    <n v="0.22"/>
    <n v="0"/>
    <n v="0"/>
    <n v="0.22"/>
    <m/>
    <m/>
    <n v="0"/>
    <n v="0"/>
    <n v="0"/>
    <n v="0"/>
    <n v="0"/>
    <m/>
    <m/>
    <m/>
    <m/>
    <m/>
    <m/>
    <m/>
    <m/>
    <m/>
    <m/>
    <m/>
    <m/>
    <m/>
  </r>
  <r>
    <s v="Valuation 1"/>
    <s v="BEDBValuation 146121.6"/>
    <m/>
    <s v="NPV run OLAP exports"/>
    <s v="MRPBEDBValuation 1NPV run OLAP exports"/>
    <s v="MRPBEDBValuation 1"/>
    <s v=""/>
    <s v="Completed"/>
    <s v=""/>
    <s v="MRPBEDBValuation 1NPV run OLAP exportsNPV run OLAP exports46121.646121.625"/>
    <s v="N"/>
    <m/>
    <m/>
    <m/>
    <n v="2603"/>
    <s v="BEDB"/>
    <s v="MRP"/>
    <s v="START NPV run OLAP exports"/>
    <s v="END NPV run OLAP exports"/>
    <d v="2026-04-09T14:24:00"/>
    <d v="2026-04-09T15:00:00"/>
    <d v="2026-04-09T15:00:00"/>
    <s v="NULL"/>
    <s v="Completed"/>
    <x v="54"/>
    <n v="2"/>
    <s v="NPV run OLAP exports"/>
    <n v="0.6"/>
    <n v="0"/>
    <n v="0.6"/>
    <n v="0"/>
    <n v="0"/>
    <n v="0.6"/>
    <m/>
    <m/>
    <n v="0"/>
    <n v="0"/>
    <n v="0"/>
    <n v="0"/>
    <n v="0"/>
    <m/>
    <m/>
    <m/>
    <m/>
    <m/>
    <m/>
    <m/>
    <m/>
    <m/>
    <m/>
    <m/>
    <m/>
    <m/>
  </r>
  <r>
    <s v="Load Pos"/>
    <s v="PLDBLoad Pos46121.6020833333"/>
    <m/>
    <s v="load NTG"/>
    <s v="MCPPLDBLoad Posload NTG"/>
    <s v="MCPPLDBLoad Pos"/>
    <s v=""/>
    <s v="Completed"/>
    <s v=""/>
    <s v="MCPPLDBLoad Posload NTGload NTG46121.602083333346121.6020833333"/>
    <s v="Y"/>
    <m/>
    <m/>
    <m/>
    <n v="2603"/>
    <s v="PLDB"/>
    <s v="MCP"/>
    <s v="START load NTG"/>
    <s v="END load NTG"/>
    <d v="2026-04-09T14:27:00"/>
    <d v="2026-04-09T14:27:00"/>
    <d v="2026-04-09T14:27:00"/>
    <s v="NULL"/>
    <s v="Completed"/>
    <x v="115"/>
    <n v="1"/>
    <s v="load NTG"/>
    <n v="0"/>
    <n v="0"/>
    <n v="0"/>
    <n v="0"/>
    <n v="0"/>
    <n v="0"/>
    <m/>
    <m/>
    <n v="0"/>
    <n v="0"/>
    <n v="0"/>
    <n v="0"/>
    <n v="0"/>
    <m/>
    <m/>
    <m/>
    <m/>
    <m/>
    <m/>
    <m/>
    <m/>
    <m/>
    <m/>
    <m/>
    <m/>
    <m/>
  </r>
  <r>
    <s v="Load Pos"/>
    <s v="PLDBLoad Pos46121.6020833333"/>
    <m/>
    <s v="Stratification"/>
    <s v="MCPPLDBLoad PosStratification"/>
    <s v="MCPPLDBLoad Pos"/>
    <s v=""/>
    <s v="Completed"/>
    <s v=""/>
    <s v="MCPPLDBLoad PosStratificationStratification46121.602083333346121.6069444444"/>
    <s v="Y"/>
    <m/>
    <m/>
    <m/>
    <n v="2603"/>
    <s v="PLDB"/>
    <s v="MCP"/>
    <s v="START Stratification"/>
    <s v="END Stratification"/>
    <d v="2026-04-09T14:27:00"/>
    <d v="2026-04-09T14:34:00"/>
    <d v="2026-04-09T14:34:00"/>
    <s v="NULL"/>
    <s v="Completed"/>
    <x v="115"/>
    <n v="1"/>
    <s v="Stratification"/>
    <n v="0.12"/>
    <n v="0"/>
    <n v="0.12"/>
    <n v="0"/>
    <n v="0"/>
    <n v="0.12"/>
    <m/>
    <m/>
    <n v="0"/>
    <n v="0"/>
    <n v="0"/>
    <n v="0"/>
    <n v="0"/>
    <m/>
    <m/>
    <m/>
    <m/>
    <m/>
    <m/>
    <m/>
    <m/>
    <m/>
    <m/>
    <m/>
    <m/>
    <m/>
  </r>
  <r>
    <s v="Load Pos"/>
    <s v="PLDBLoad Pos46121.6069444444"/>
    <m/>
    <s v="export to ara"/>
    <s v="MCPPLDBLoad Posexport to ara"/>
    <s v="MCPPLDBLoad Pos"/>
    <s v=""/>
    <s v="Completed"/>
    <s v=""/>
    <s v="MCPPLDBLoad Posexport to araexport to ara46121.606944444446121.6083333333"/>
    <s v="Y"/>
    <m/>
    <m/>
    <m/>
    <n v="2603"/>
    <s v="PLDB"/>
    <s v="MCP"/>
    <s v="START export to ara"/>
    <s v="END export to ara"/>
    <d v="2026-04-09T14:34:00"/>
    <d v="2026-04-09T14:36:00"/>
    <d v="2026-04-09T14:37:00"/>
    <s v="NULL"/>
    <s v="Completed"/>
    <x v="115"/>
    <n v="1"/>
    <s v="export to ara"/>
    <n v="0.03"/>
    <n v="0"/>
    <n v="0.03"/>
    <n v="0"/>
    <n v="0"/>
    <n v="0.03"/>
    <m/>
    <m/>
    <n v="0"/>
    <n v="0"/>
    <n v="0"/>
    <n v="0"/>
    <n v="0"/>
    <m/>
    <m/>
    <m/>
    <m/>
    <m/>
    <m/>
    <m/>
    <m/>
    <m/>
    <m/>
    <m/>
    <m/>
    <m/>
  </r>
  <r>
    <s v="CSRBB Planning"/>
    <s v="AUDBCSRBB Planning46121.6076388889"/>
    <m/>
    <s v="CSRBB Planning Run"/>
    <s v="MCPAUDBCSRBB PlanningCSRBB Planning Run"/>
    <s v="MCPAUDBCSRBB Planning"/>
    <s v=""/>
    <s v="Completed"/>
    <s v=""/>
    <s v="MCPAUDBCSRBB PlanningCSRBB Planning RunCSRBB Planning Run46121.607638888946121.6416666667"/>
    <s v="Y"/>
    <m/>
    <m/>
    <m/>
    <n v="2603"/>
    <s v="AUDB"/>
    <s v="MCP"/>
    <s v="START CSRBB Planning Run"/>
    <s v="END CSRBB Planning Run"/>
    <d v="2026-04-09T14:35:00"/>
    <d v="2026-04-09T15:24:00"/>
    <d v="2026-04-09T15:24:00"/>
    <s v="NULL"/>
    <s v="Completed"/>
    <x v="124"/>
    <n v="1"/>
    <s v="CSRBB Planning Run"/>
    <n v="0.82"/>
    <n v="0"/>
    <n v="0.82"/>
    <n v="0"/>
    <n v="0"/>
    <n v="0.82"/>
    <m/>
    <m/>
    <n v="0"/>
    <n v="0"/>
    <n v="0"/>
    <n v="0"/>
    <n v="0"/>
    <m/>
    <m/>
    <m/>
    <m/>
    <m/>
    <m/>
    <m/>
    <m/>
    <m/>
    <m/>
    <m/>
    <m/>
    <m/>
  </r>
  <r>
    <s v="Valuation (NPV)"/>
    <s v="RODBValuation (NPV)46121.6083333333"/>
    <m/>
    <s v="valuation report exports"/>
    <s v="MCPRODBValuation (NPV)valuation report exports"/>
    <s v="MCPRODBValuation (NPV)"/>
    <s v=""/>
    <s v="Completed"/>
    <s v=""/>
    <s v="MCPRODBValuation (NPV)valuation report exportsvaluation report exports46121.608333333346121.6138888889"/>
    <s v="Y"/>
    <m/>
    <m/>
    <m/>
    <n v="2603"/>
    <s v="RODB"/>
    <s v="MCP"/>
    <s v="START valuation report exports"/>
    <s v="END valuation report exports"/>
    <d v="2026-04-09T14:36:00"/>
    <d v="2026-04-09T14:44:00"/>
    <d v="2026-04-09T14:44:00"/>
    <s v="NULL"/>
    <s v="Completed"/>
    <x v="118"/>
    <n v="1"/>
    <s v="valuation report exports"/>
    <n v="0.13"/>
    <n v="0"/>
    <n v="0.13"/>
    <n v="0"/>
    <n v="0"/>
    <n v="0.13"/>
    <m/>
    <m/>
    <n v="0"/>
    <n v="0"/>
    <n v="0"/>
    <n v="0"/>
    <n v="0"/>
    <m/>
    <m/>
    <m/>
    <m/>
    <m/>
    <m/>
    <m/>
    <m/>
    <m/>
    <m/>
    <m/>
    <m/>
    <m/>
  </r>
  <r>
    <s v="POS MCP Export"/>
    <s v="PLDBPOS MCP Export46121.6090277778"/>
    <m/>
    <s v="Position report OLAP exports"/>
    <s v="MCPPLDBPOS MCP ExportPosition report OLAP exports"/>
    <s v="MCPPLDBPOS MCP Export"/>
    <s v=""/>
    <s v="Completed"/>
    <s v=""/>
    <s v="MCPPLDBPOS MCP ExportPosition report OLAP exportsPosition report OLAP exports46121.609027777846121.6173611111"/>
    <s v="N"/>
    <m/>
    <m/>
    <m/>
    <n v="2603"/>
    <s v="PLDB"/>
    <s v="MCP"/>
    <s v="START Position report OLAP exports"/>
    <s v="END Position report OLAP exports"/>
    <d v="2026-04-09T14:37:00"/>
    <d v="2026-04-09T14:49:00"/>
    <d v="2026-04-09T14:50:00"/>
    <s v="NULL"/>
    <s v="Completed"/>
    <x v="117"/>
    <n v="1"/>
    <s v="Position report OLAP exports"/>
    <n v="0.2"/>
    <n v="0"/>
    <n v="0.2"/>
    <n v="0"/>
    <n v="0"/>
    <n v="0.2"/>
    <m/>
    <m/>
    <n v="0"/>
    <n v="0"/>
    <n v="0"/>
    <n v="0"/>
    <n v="0"/>
    <m/>
    <m/>
    <m/>
    <m/>
    <m/>
    <m/>
    <m/>
    <m/>
    <m/>
    <m/>
    <m/>
    <m/>
    <m/>
  </r>
  <r>
    <s v="CSRBB Valuation"/>
    <s v="RODBCSRBB Valuation46121.6138888889"/>
    <m/>
    <s v="CSRBB Portfolio Valuation"/>
    <s v="MCPRODBCSRBB ValuationCSRBB Portfolio Valuation"/>
    <s v="MCPRODBCSRBB Valuation"/>
    <s v=""/>
    <s v="Completed"/>
    <s v=""/>
    <s v="MCPRODBCSRBB ValuationCSRBB Portfolio ValuationCSRBB Portfolio Valuation46121.613888888946121.6347222222"/>
    <s v="Y"/>
    <m/>
    <m/>
    <m/>
    <n v="2603"/>
    <s v="RODB"/>
    <s v="MCP"/>
    <s v="START CSRBB Portfolio Valuation"/>
    <s v="END CSRBB Portfolio Valuation"/>
    <d v="2026-04-09T14:44:00"/>
    <d v="2026-04-09T15:14:00"/>
    <d v="2026-04-09T15:09:00"/>
    <s v="NULL"/>
    <s v="Completed"/>
    <x v="129"/>
    <n v="1"/>
    <s v="CSRBB Portfolio Valuation"/>
    <n v="0.5"/>
    <n v="0"/>
    <n v="0.5"/>
    <n v="0"/>
    <n v="0"/>
    <n v="0.5"/>
    <m/>
    <m/>
    <n v="0"/>
    <n v="0"/>
    <n v="0"/>
    <n v="0"/>
    <n v="0"/>
    <m/>
    <m/>
    <m/>
    <m/>
    <m/>
    <m/>
    <m/>
    <m/>
    <m/>
    <m/>
    <m/>
    <m/>
    <m/>
  </r>
  <r>
    <s v="Copy DB with Runs"/>
    <s v="PLDBCopy DB with Runs46121.6180555556"/>
    <m/>
    <s v="copy from"/>
    <s v="MCPPLDBCopy DB with Runscopy from"/>
    <s v="MCPPLDBCopy DB with Runs"/>
    <s v=""/>
    <s v="Completed"/>
    <s v=""/>
    <s v="MCPPLDBCopy DB with Runscopy fromcopy from46121.618055555646121.6194444444"/>
    <s v="N"/>
    <m/>
    <m/>
    <m/>
    <n v="2603"/>
    <s v="PLDB"/>
    <s v="MCP"/>
    <s v="START copy from"/>
    <s v="END copy from"/>
    <d v="2026-04-09T14:50:00"/>
    <d v="2026-04-09T14:52:00"/>
    <d v="2026-04-09T14:52:00"/>
    <s v="NULL"/>
    <s v="Completed"/>
    <x v="130"/>
    <n v="1"/>
    <s v="copy from"/>
    <n v="0.03"/>
    <n v="0.03"/>
    <n v="0"/>
    <n v="0"/>
    <n v="0.03"/>
    <n v="0.03"/>
    <m/>
    <m/>
    <n v="0"/>
    <n v="0"/>
    <n v="0"/>
    <n v="0"/>
    <n v="0"/>
    <m/>
    <m/>
    <m/>
    <m/>
    <m/>
    <m/>
    <m/>
    <m/>
    <m/>
    <m/>
    <m/>
    <m/>
    <m/>
  </r>
  <r>
    <s v="Valuation (NPV)"/>
    <s v="PLDBValuation (NPV)46121.6194444444"/>
    <m/>
    <s v="portfolio valuation run"/>
    <s v="MCPPLDBValuation (NPV)portfolio valuation run"/>
    <s v="MCPPLDBValuation (NPV)"/>
    <s v=""/>
    <s v="Completed"/>
    <s v=""/>
    <s v="MCPPLDBValuation (NPV)portfolio valuation runportfolio valuation run46121.619444444446121.7333333333"/>
    <s v="Y"/>
    <m/>
    <m/>
    <m/>
    <n v="2603"/>
    <s v="PLDB"/>
    <s v="MCP"/>
    <s v="START portfolio valuation run"/>
    <s v="END portfolio valuation run"/>
    <d v="2026-04-09T14:52:00"/>
    <d v="2026-04-09T17:36:00"/>
    <d v="2026-04-09T17:36:00"/>
    <s v="NULL"/>
    <s v="Completed"/>
    <x v="131"/>
    <n v="1"/>
    <s v="portfolio valuation run"/>
    <n v="2.73"/>
    <n v="0"/>
    <n v="2.73"/>
    <n v="0"/>
    <n v="0"/>
    <n v="2.73"/>
    <m/>
    <m/>
    <n v="0"/>
    <n v="0"/>
    <n v="0"/>
    <n v="0"/>
    <n v="0"/>
    <m/>
    <m/>
    <m/>
    <m/>
    <m/>
    <m/>
    <m/>
    <m/>
    <m/>
    <m/>
    <m/>
    <m/>
    <m/>
  </r>
  <r>
    <s v="Valuation 1"/>
    <s v="BEDBValuation 146121.625"/>
    <m/>
    <s v="export to ara Portfolio valuation"/>
    <s v="MRPBEDBValuation 1export to ara Portfolio valuation"/>
    <s v="MRPBEDBValuation 1"/>
    <s v=""/>
    <s v="Completed"/>
    <s v=""/>
    <s v="MRPBEDBValuation 1export to ara Portfolio valuationexport to ara Portfolio valuation46121.62546121.6263888889"/>
    <s v="N"/>
    <m/>
    <m/>
    <m/>
    <n v="2603"/>
    <s v="BEDB"/>
    <s v="MRP"/>
    <s v="START export to ara Portfolio valuation"/>
    <s v="END export to ara Portfolio valuation"/>
    <d v="2026-04-09T15:00:00"/>
    <d v="2026-04-09T15:02:00"/>
    <d v="2026-04-09T15:03:00"/>
    <s v="NULL"/>
    <s v="Completed"/>
    <x v="54"/>
    <n v="2"/>
    <s v="export to ara Portfolio valuation"/>
    <n v="0.03"/>
    <n v="0"/>
    <n v="0.03"/>
    <n v="0"/>
    <n v="0"/>
    <n v="0.03"/>
    <m/>
    <m/>
    <n v="0"/>
    <n v="0"/>
    <n v="0"/>
    <n v="0"/>
    <n v="0"/>
    <m/>
    <m/>
    <m/>
    <m/>
    <m/>
    <m/>
    <m/>
    <m/>
    <m/>
    <m/>
    <m/>
    <m/>
    <m/>
  </r>
  <r>
    <s v="CF Extraction"/>
    <s v="BEDBCF Extraction46121.6270833333"/>
    <m/>
    <s v="CF Extraction"/>
    <s v="MRPBEDBCF ExtractionCF Extraction"/>
    <s v="MRPBEDBCF Extraction"/>
    <s v=""/>
    <s v="Completed"/>
    <s v=""/>
    <s v="MRPBEDBCF ExtractionCF ExtractionCF Extraction46121.627083333346121.6354166667"/>
    <s v="N"/>
    <m/>
    <m/>
    <m/>
    <n v="2603"/>
    <s v="BEDB"/>
    <s v="MRP"/>
    <s v="START CF Extraction"/>
    <s v="END CF Extraction"/>
    <d v="2026-04-09T15:03:00"/>
    <d v="2026-04-09T15:15:00"/>
    <d v="2026-04-09T15:15:00"/>
    <s v="NULL"/>
    <s v="Completed"/>
    <x v="56"/>
    <n v="2"/>
    <s v="CF Extraction"/>
    <n v="0.2"/>
    <n v="0"/>
    <n v="0.2"/>
    <n v="0"/>
    <n v="0"/>
    <n v="0.2"/>
    <m/>
    <m/>
    <n v="0"/>
    <n v="0"/>
    <n v="0"/>
    <n v="0"/>
    <n v="0"/>
    <m/>
    <m/>
    <m/>
    <m/>
    <m/>
    <m/>
    <m/>
    <m/>
    <m/>
    <m/>
    <m/>
    <m/>
    <m/>
  </r>
  <r>
    <s v="CSRBB Valuation"/>
    <s v="RODBCSRBB Valuation46121.63125"/>
    <m/>
    <s v="Light Maintenance"/>
    <s v="MCPRODBCSRBB ValuationLight Maintenance"/>
    <s v="MCPRODBCSRBB Valuation"/>
    <s v=""/>
    <s v="Completed"/>
    <s v=""/>
    <s v="MCPRODBCSRBB ValuationLight MaintenanceLight Maintenance46121.6312546121.6347222222"/>
    <s v="Y"/>
    <m/>
    <m/>
    <m/>
    <n v="2603"/>
    <s v="RODB"/>
    <s v="MCP"/>
    <s v="START Light Maintenance"/>
    <s v="END Light Maintenance"/>
    <d v="2026-04-09T15:09:00"/>
    <d v="2026-04-09T15:14:00"/>
    <d v="2026-04-09T15:14:00"/>
    <s v="NULL"/>
    <s v="Completed"/>
    <x v="129"/>
    <n v="2"/>
    <s v="Light Maintenance"/>
    <n v="0.08"/>
    <n v="0"/>
    <n v="0.08"/>
    <n v="0"/>
    <n v="0"/>
    <n v="0.08"/>
    <m/>
    <m/>
    <n v="0"/>
    <n v="0"/>
    <n v="0"/>
    <n v="0"/>
    <n v="0"/>
    <m/>
    <m/>
    <m/>
    <m/>
    <m/>
    <m/>
    <m/>
    <m/>
    <m/>
    <m/>
    <m/>
    <m/>
    <m/>
  </r>
  <r>
    <s v="CSRBB Planning"/>
    <s v="RODBCSRBB Planning46121.6347222222"/>
    <m/>
    <s v="import CSRBB strategies"/>
    <s v="MCPRODBCSRBB Planningimport CSRBB strategies"/>
    <s v="MCPRODBCSRBB Planning"/>
    <s v=""/>
    <s v="Completed"/>
    <s v=""/>
    <s v="MCPRODBCSRBB Planningimport CSRBB strategiesimport CSRBB strategies46121.634722222246121.6777777778"/>
    <s v="Y"/>
    <m/>
    <m/>
    <m/>
    <n v="2603"/>
    <s v="RODB"/>
    <s v="MCP"/>
    <s v="START import CSRBB strategies"/>
    <s v="END import CSRBB strategies"/>
    <d v="2026-04-09T15:14:00"/>
    <d v="2026-04-09T16:16:00"/>
    <d v="2026-04-09T16:16:00"/>
    <s v="NULL"/>
    <s v="Completed"/>
    <x v="132"/>
    <n v="1"/>
    <s v="import CSRBB strategies"/>
    <n v="1.03"/>
    <n v="0"/>
    <n v="1.03"/>
    <n v="0"/>
    <n v="0"/>
    <n v="1.03"/>
    <m/>
    <m/>
    <n v="0"/>
    <n v="0"/>
    <n v="0"/>
    <n v="0"/>
    <n v="0"/>
    <m/>
    <m/>
    <m/>
    <m/>
    <m/>
    <m/>
    <m/>
    <m/>
    <m/>
    <m/>
    <m/>
    <m/>
    <m/>
  </r>
  <r>
    <s v="CF Extraction"/>
    <s v="BEDBCF Extraction46121.6354166667"/>
    <m/>
    <s v="Light Maintenance CF Extraction old"/>
    <s v="MRPBEDBCF ExtractionLight Maintenance CF Extraction old"/>
    <s v="MRPBEDBCF Extraction"/>
    <s v=""/>
    <s v="Completed"/>
    <s v=""/>
    <s v="MRPBEDBCF ExtractionLight Maintenance CF Extraction oldLight Maintenance CF Extraction old46121.635416666746121.6388888889"/>
    <s v="N"/>
    <m/>
    <m/>
    <m/>
    <n v="2603"/>
    <s v="BEDB"/>
    <s v="MRP"/>
    <s v="START Light Maintenance CF Extraction old"/>
    <s v="END Light Maintenance CF Extraction old"/>
    <d v="2026-04-09T15:15:00"/>
    <d v="2026-04-09T15:20:00"/>
    <d v="2026-04-09T15:20:00"/>
    <s v="NULL"/>
    <s v="Completed"/>
    <x v="57"/>
    <n v="2"/>
    <s v="Light Maintenance CF Extraction old"/>
    <n v="0.08"/>
    <n v="0"/>
    <n v="0.08"/>
    <n v="0"/>
    <n v="0"/>
    <n v="0.08"/>
    <m/>
    <m/>
    <n v="0"/>
    <n v="0"/>
    <n v="0"/>
    <n v="0"/>
    <n v="0"/>
    <m/>
    <m/>
    <m/>
    <m/>
    <m/>
    <m/>
    <m/>
    <m/>
    <m/>
    <m/>
    <m/>
    <m/>
    <m/>
  </r>
  <r>
    <s v="CF Extraction"/>
    <s v="BEDBCF Extraction46121.6388888889"/>
    <m/>
    <s v="CF old Extraction"/>
    <s v="MRPBEDBCF ExtractionCF old Extraction"/>
    <s v="MRPBEDBCF Extraction"/>
    <s v=""/>
    <s v="Completed"/>
    <s v=""/>
    <s v="MRPBEDBCF ExtractionCF old ExtractionCF old Extraction46121.638888888946121.6465277778"/>
    <s v="N"/>
    <m/>
    <m/>
    <m/>
    <n v="2603"/>
    <s v="BEDB"/>
    <s v="MRP"/>
    <s v="START CF old Extraction"/>
    <s v="END CF old Extraction"/>
    <d v="2026-04-09T15:20:00"/>
    <d v="2026-04-09T15:31:00"/>
    <d v="2026-04-09T15:32:00"/>
    <s v="NULL"/>
    <s v="Completed"/>
    <x v="57"/>
    <n v="2"/>
    <s v="CF old Extraction"/>
    <n v="0.18"/>
    <n v="0"/>
    <n v="0.18"/>
    <n v="0"/>
    <n v="0"/>
    <n v="0.18"/>
    <m/>
    <m/>
    <n v="0"/>
    <n v="0"/>
    <n v="0"/>
    <n v="0"/>
    <n v="0"/>
    <m/>
    <m/>
    <m/>
    <m/>
    <m/>
    <m/>
    <m/>
    <m/>
    <m/>
    <m/>
    <m/>
    <m/>
    <m/>
  </r>
  <r>
    <s v="CSRBB Planning"/>
    <s v="AUDBCSRBB Planning46121.6416666667"/>
    <m/>
    <s v="CSRBB Planning export to ara"/>
    <s v="MCPAUDBCSRBB PlanningCSRBB Planning export to ara"/>
    <s v="MCPAUDBCSRBB Planning"/>
    <s v=""/>
    <s v="Completed"/>
    <s v=""/>
    <s v="MCPAUDBCSRBB PlanningCSRBB Planning export to araCSRBB Planning export to ara46121.641666666746121.6416666667"/>
    <s v="Y"/>
    <m/>
    <m/>
    <m/>
    <n v="2603"/>
    <s v="AUDB"/>
    <s v="MCP"/>
    <s v="START CSRBB Planning export to ara"/>
    <s v="END CSRBB Planning export to ara"/>
    <d v="2026-04-09T15:24:00"/>
    <d v="2026-04-09T15:24:00"/>
    <d v="2026-04-09T15:31:00"/>
    <s v="NULL"/>
    <s v="Completed"/>
    <x v="124"/>
    <n v="1"/>
    <s v="CSRBB Planning export to ara"/>
    <n v="0"/>
    <n v="0"/>
    <n v="0"/>
    <n v="0"/>
    <n v="0"/>
    <n v="0"/>
    <m/>
    <m/>
    <n v="0"/>
    <n v="0"/>
    <n v="0"/>
    <n v="0"/>
    <n v="0"/>
    <m/>
    <m/>
    <m/>
    <m/>
    <m/>
    <m/>
    <m/>
    <m/>
    <m/>
    <m/>
    <m/>
    <m/>
    <m/>
  </r>
  <r>
    <s v="KR"/>
    <s v="AUDBKR46121.6465277778"/>
    <m/>
    <s v="Light Maintenance bpv-kr valuation"/>
    <s v="MCPAUDBKRLight Maintenance bpv-kr valuation"/>
    <s v="MCPAUDBKR"/>
    <s v=""/>
    <s v="Completed"/>
    <s v=""/>
    <s v="MCPAUDBKRLight Maintenance bpv-kr valuationLight Maintenance bpv-kr valuation46121.646527777846121.6493055556"/>
    <s v="Y"/>
    <m/>
    <m/>
    <m/>
    <n v="2603"/>
    <s v="AUDB"/>
    <s v="MCP"/>
    <s v="START Light Maintenance bpv-kr valuation"/>
    <s v="END Light Maintenance bpv-kr valuation"/>
    <d v="2026-04-09T15:31:00"/>
    <d v="2026-04-09T15:35:00"/>
    <d v="2026-04-09T15:35:00"/>
    <s v="NULL"/>
    <s v="Completed"/>
    <x v="133"/>
    <n v="1"/>
    <s v="Light Maintenance bpv-kr valuation"/>
    <n v="7.0000000000000007E-2"/>
    <n v="0"/>
    <n v="7.0000000000000007E-2"/>
    <n v="0"/>
    <n v="0"/>
    <n v="7.0000000000000007E-2"/>
    <m/>
    <m/>
    <n v="0"/>
    <n v="0"/>
    <n v="0"/>
    <n v="0"/>
    <n v="0"/>
    <m/>
    <m/>
    <m/>
    <m/>
    <m/>
    <m/>
    <m/>
    <m/>
    <m/>
    <m/>
    <m/>
    <m/>
    <m/>
  </r>
  <r>
    <s v="Planning (NII)"/>
    <s v="BEDBPlanning (NII)46121.6472222222"/>
    <m/>
    <s v="Planning run"/>
    <s v="MRPBEDBPlanning (NII)Planning run"/>
    <s v="MRPBEDBPlanning (NII)"/>
    <s v=""/>
    <s v="Failed"/>
    <s v=""/>
    <s v="MRPBEDBPlanning (NII)Planning runPlanning run46121.647222222246121.7534722222"/>
    <s v="Y"/>
    <m/>
    <m/>
    <m/>
    <n v="2603"/>
    <s v="BEDB"/>
    <s v="MRP"/>
    <s v="START Planning run"/>
    <s v="NULL"/>
    <d v="2026-04-09T15:32:00"/>
    <d v="2026-04-09T18:05:00"/>
    <d v="2026-04-09T19:00:00"/>
    <s v="Exception Info: Workflow finished with errors. (line: 34)  "/>
    <s v="Failed"/>
    <x v="58"/>
    <n v="2"/>
    <s v="Planning run"/>
    <n v="2.5499999999999998"/>
    <n v="2.5499999999999998"/>
    <n v="0"/>
    <n v="0"/>
    <n v="2.5499999999999998"/>
    <n v="2.5499999999999998"/>
    <m/>
    <m/>
    <n v="0"/>
    <n v="0"/>
    <n v="0"/>
    <n v="0"/>
    <n v="0"/>
    <m/>
    <m/>
    <m/>
    <m/>
    <m/>
    <m/>
    <m/>
    <m/>
    <m/>
    <m/>
    <m/>
    <m/>
    <m/>
  </r>
  <r>
    <s v="KR"/>
    <s v="AUDBKR46121.6493055556"/>
    <m/>
    <s v="bpv-kr valuation"/>
    <s v="MCPAUDBKRbpv-kr valuation"/>
    <s v="MCPAUDBKR"/>
    <s v=""/>
    <s v="Completed"/>
    <s v=""/>
    <s v="MCPAUDBKRbpv-kr valuationbpv-kr valuation46121.649305555646121.6583333333"/>
    <s v="Y"/>
    <m/>
    <m/>
    <m/>
    <n v="2603"/>
    <s v="AUDB"/>
    <s v="MCP"/>
    <s v="START bpv-kr valuation"/>
    <s v="END bpv-kr valuation"/>
    <d v="2026-04-09T15:35:00"/>
    <d v="2026-04-09T15:48:00"/>
    <d v="2026-04-09T15:48:00"/>
    <s v="NULL"/>
    <s v="Completed"/>
    <x v="133"/>
    <n v="1"/>
    <s v="bpv-kr valuation"/>
    <n v="0.22"/>
    <n v="0"/>
    <n v="0.22"/>
    <n v="0"/>
    <n v="0"/>
    <n v="0.22"/>
    <m/>
    <m/>
    <n v="0"/>
    <n v="0"/>
    <n v="0"/>
    <n v="0"/>
    <n v="0"/>
    <m/>
    <m/>
    <m/>
    <m/>
    <m/>
    <m/>
    <m/>
    <m/>
    <m/>
    <m/>
    <m/>
    <m/>
    <m/>
  </r>
  <r>
    <s v="KR"/>
    <s v="AUDBKR46121.6583333333"/>
    <m/>
    <s v="bpv-kr valuation QRM Reporter exports"/>
    <s v="MCPAUDBKRbpv-kr valuation QRM Reporter exports"/>
    <s v="MCPAUDBKR"/>
    <s v=""/>
    <s v="Completed"/>
    <s v=""/>
    <s v="MCPAUDBKRbpv-kr valuation QRM Reporter exportsbpv-kr valuation QRM Reporter exports46121.658333333346121.6645833333"/>
    <s v="Y"/>
    <m/>
    <m/>
    <m/>
    <n v="2603"/>
    <s v="AUDB"/>
    <s v="MCP"/>
    <s v="START bpv-kr valuation QRM Reporter exports"/>
    <s v="END bpv-kr valuation QRM Reporter exports"/>
    <d v="2026-04-09T15:48:00"/>
    <d v="2026-04-09T15:57:00"/>
    <d v="2026-04-09T15:58:00"/>
    <s v="NULL"/>
    <s v="Completed"/>
    <x v="133"/>
    <n v="1"/>
    <s v="bpv-kr valuation QRM Reporter exports"/>
    <n v="0.15"/>
    <n v="0"/>
    <n v="0.15"/>
    <n v="0"/>
    <n v="0"/>
    <n v="0.15"/>
    <m/>
    <m/>
    <n v="0"/>
    <n v="0"/>
    <n v="0"/>
    <n v="0"/>
    <n v="0"/>
    <m/>
    <m/>
    <m/>
    <m/>
    <m/>
    <m/>
    <m/>
    <m/>
    <m/>
    <m/>
    <m/>
    <m/>
    <m/>
  </r>
  <r>
    <s v="Copy DB with Runs"/>
    <s v="LUDBCopy DB with Runs46121.6645833333"/>
    <m/>
    <s v="copy from"/>
    <s v="MCPLUDBCopy DB with Runscopy from"/>
    <s v="MCPLUDBCopy DB with Runs"/>
    <s v=""/>
    <s v="Completed"/>
    <s v=""/>
    <s v="MCPLUDBCopy DB with Runscopy fromcopy from46121.664583333346121.6659722222"/>
    <s v="N"/>
    <m/>
    <m/>
    <m/>
    <n v="2603"/>
    <s v="LUDB"/>
    <s v="MCP"/>
    <s v="START copy from"/>
    <s v="END copy from"/>
    <d v="2026-04-09T15:57:00"/>
    <d v="2026-04-09T15:59:00"/>
    <d v="2026-04-09T15:59:00"/>
    <s v="NULL"/>
    <s v="Completed"/>
    <x v="130"/>
    <n v="1"/>
    <s v="copy from"/>
    <n v="0.03"/>
    <n v="0.03"/>
    <n v="0"/>
    <n v="0"/>
    <n v="0.03"/>
    <n v="0.03"/>
    <m/>
    <m/>
    <n v="0"/>
    <n v="0"/>
    <n v="0"/>
    <n v="0"/>
    <n v="0"/>
    <m/>
    <m/>
    <m/>
    <m/>
    <m/>
    <m/>
    <m/>
    <m/>
    <m/>
    <m/>
    <m/>
    <m/>
    <m/>
  </r>
  <r>
    <s v="EC"/>
    <s v="AUDBEC46121.6652777778"/>
    <m/>
    <s v="ing-ec valuation"/>
    <s v="MCPAUDBECing-ec valuation"/>
    <s v="MCPAUDBEC"/>
    <s v=""/>
    <s v="Completed"/>
    <s v=""/>
    <s v="MCPAUDBECing-ec valuationing-ec valuation46121.665277777846121.7"/>
    <s v="Y"/>
    <m/>
    <m/>
    <m/>
    <n v="2603"/>
    <s v="AUDB"/>
    <s v="MCP"/>
    <s v="START ing-ec valuation"/>
    <s v="END ing-ec valuation"/>
    <d v="2026-04-09T15:58:00"/>
    <d v="2026-04-09T16:48:00"/>
    <d v="2026-04-09T16:48:00"/>
    <s v="NULL"/>
    <s v="Completed"/>
    <x v="134"/>
    <n v="1"/>
    <s v="ing-ec valuation"/>
    <n v="0.83"/>
    <n v="0"/>
    <n v="0.83"/>
    <n v="0"/>
    <n v="0"/>
    <n v="0.83"/>
    <m/>
    <m/>
    <n v="0"/>
    <n v="0"/>
    <n v="0"/>
    <n v="0"/>
    <n v="0"/>
    <m/>
    <m/>
    <m/>
    <m/>
    <m/>
    <m/>
    <m/>
    <m/>
    <m/>
    <m/>
    <m/>
    <m/>
    <m/>
  </r>
  <r>
    <s v="Valuation (NPV)"/>
    <s v="LUDBValuation (NPV)46121.6659722222"/>
    <m/>
    <s v="portfolio valuation run"/>
    <s v="MCPLUDBValuation (NPV)portfolio valuation run"/>
    <s v="MCPLUDBValuation (NPV)"/>
    <s v=""/>
    <s v="Completed"/>
    <s v=""/>
    <s v="MCPLUDBValuation (NPV)portfolio valuation runportfolio valuation run46121.665972222246121.7576388889"/>
    <s v="Y"/>
    <m/>
    <m/>
    <m/>
    <n v="2603"/>
    <s v="LUDB"/>
    <s v="MCP"/>
    <s v="START portfolio valuation run"/>
    <s v="END portfolio valuation run"/>
    <d v="2026-04-09T15:59:00"/>
    <d v="2026-04-09T18:11:00"/>
    <d v="2026-04-09T18:11:00"/>
    <s v="NULL"/>
    <s v="Completed"/>
    <x v="131"/>
    <n v="1"/>
    <s v="portfolio valuation run"/>
    <n v="2.2000000000000002"/>
    <n v="0"/>
    <n v="2.2000000000000002"/>
    <n v="0"/>
    <n v="0"/>
    <n v="2.2000000000000002"/>
    <m/>
    <m/>
    <n v="0"/>
    <n v="0"/>
    <n v="0"/>
    <n v="0"/>
    <n v="0"/>
    <m/>
    <m/>
    <m/>
    <m/>
    <m/>
    <m/>
    <m/>
    <m/>
    <m/>
    <m/>
    <m/>
    <m/>
    <m/>
  </r>
  <r>
    <s v="Load Pos"/>
    <s v="NLRB-MIDLoad Pos46121.6743055556"/>
    <m/>
    <s v="load Portfolio"/>
    <s v="MRPNLRB-MIDLoad Posload Portfolio"/>
    <s v="MRPNLRB-MIDLoad Pos"/>
    <s v=""/>
    <s v="Completed"/>
    <s v=""/>
    <s v="MRPNLRB-MIDLoad Posload Portfolioload Portfolio46121.674305555646121.7208333333"/>
    <s v="Y"/>
    <m/>
    <m/>
    <m/>
    <n v="2603"/>
    <s v="NLRB-MID"/>
    <s v="MRP"/>
    <s v="START load Portfolio"/>
    <s v="END load Portfolio"/>
    <d v="2026-04-09T16:11:00"/>
    <d v="2026-04-09T17:18:00"/>
    <d v="2026-04-09T17:18:00"/>
    <s v="NULL"/>
    <s v="Completed"/>
    <x v="135"/>
    <n v="1"/>
    <s v="load Portfolio"/>
    <n v="1.1200000000000001"/>
    <n v="0"/>
    <n v="1.1200000000000001"/>
    <n v="0"/>
    <n v="0"/>
    <n v="1.1200000000000001"/>
    <m/>
    <m/>
    <n v="0"/>
    <n v="0"/>
    <n v="0"/>
    <n v="0"/>
    <n v="0"/>
    <m/>
    <m/>
    <m/>
    <m/>
    <m/>
    <m/>
    <m/>
    <m/>
    <m/>
    <m/>
    <m/>
    <m/>
    <m/>
  </r>
  <r>
    <s v="CSRBB Planning"/>
    <s v="RODBCSRBB Planning46121.6777777778"/>
    <m/>
    <s v="CSRBB Planning Run"/>
    <s v="MCPRODBCSRBB PlanningCSRBB Planning Run"/>
    <s v="MCPRODBCSRBB Planning"/>
    <s v=""/>
    <s v="Completed"/>
    <s v=""/>
    <s v="MCPRODBCSRBB PlanningCSRBB Planning RunCSRBB Planning Run46121.677777777846121.7479166667"/>
    <s v="Y"/>
    <m/>
    <m/>
    <m/>
    <n v="2603"/>
    <s v="RODB"/>
    <s v="MCP"/>
    <s v="START CSRBB Planning Run"/>
    <s v="END CSRBB Planning Run"/>
    <d v="2026-04-09T16:16:00"/>
    <d v="2026-04-09T17:57:00"/>
    <d v="2026-04-09T17:57:00"/>
    <s v="NULL"/>
    <s v="Completed"/>
    <x v="132"/>
    <n v="1"/>
    <s v="CSRBB Planning Run"/>
    <n v="1.68"/>
    <n v="0"/>
    <n v="1.68"/>
    <n v="0"/>
    <n v="0"/>
    <n v="1.68"/>
    <m/>
    <m/>
    <n v="0"/>
    <n v="0"/>
    <n v="0"/>
    <n v="0"/>
    <n v="0"/>
    <m/>
    <m/>
    <m/>
    <m/>
    <m/>
    <m/>
    <m/>
    <m/>
    <m/>
    <m/>
    <m/>
    <m/>
    <m/>
  </r>
  <r>
    <s v="Load Pos"/>
    <s v="NLRBLoad Pos46121.6847222222"/>
    <m/>
    <s v="load"/>
    <s v="MCPNLRBLoad Posload"/>
    <s v="MCPNLRBLoad Pos"/>
    <s v=""/>
    <s v="Completed"/>
    <s v=""/>
    <s v="MCPNLRBLoad Posloadload46121.684722222246121.7534722222"/>
    <s v="Y"/>
    <m/>
    <m/>
    <m/>
    <n v="2603"/>
    <s v="NLRB"/>
    <s v="MCP"/>
    <s v="START load"/>
    <s v="END load"/>
    <d v="2026-04-09T16:26:00"/>
    <d v="2026-04-09T18:05:00"/>
    <d v="2026-04-09T18:05:00"/>
    <s v="NULL"/>
    <s v="Completed"/>
    <x v="136"/>
    <n v="1"/>
    <s v="load"/>
    <n v="1.65"/>
    <n v="0"/>
    <n v="1.65"/>
    <n v="0"/>
    <n v="0"/>
    <n v="1.65"/>
    <m/>
    <m/>
    <n v="0"/>
    <n v="0"/>
    <n v="0"/>
    <n v="0"/>
    <n v="0"/>
    <m/>
    <m/>
    <m/>
    <m/>
    <m/>
    <m/>
    <m/>
    <m/>
    <m/>
    <m/>
    <m/>
    <m/>
    <m/>
  </r>
  <r>
    <s v="EC"/>
    <s v="AUDBEC46121.7"/>
    <m/>
    <s v="Light Maintenance ing-ec valuation"/>
    <s v="MCPAUDBECLight Maintenance ing-ec valuation"/>
    <s v="MCPAUDBEC"/>
    <s v=""/>
    <s v="Completed"/>
    <s v=""/>
    <s v="MCPAUDBECLight Maintenance ing-ec valuationLight Maintenance ing-ec valuation46121.746121.7034722222"/>
    <s v="Y"/>
    <m/>
    <m/>
    <m/>
    <n v="2603"/>
    <s v="AUDB"/>
    <s v="MCP"/>
    <s v="START Light Maintenance ing-ec valuation"/>
    <s v="END Light Maintenance ing-ec valuation"/>
    <d v="2026-04-09T16:48:00"/>
    <d v="2026-04-09T16:53:00"/>
    <d v="2026-04-09T16:53:00"/>
    <s v="NULL"/>
    <s v="Completed"/>
    <x v="134"/>
    <n v="1"/>
    <s v="Light Maintenance ing-ec valuation"/>
    <n v="0.08"/>
    <n v="0"/>
    <n v="0.08"/>
    <n v="0"/>
    <n v="0"/>
    <n v="0.08"/>
    <m/>
    <m/>
    <n v="0"/>
    <n v="0"/>
    <n v="0"/>
    <n v="0"/>
    <n v="0"/>
    <m/>
    <m/>
    <m/>
    <m/>
    <m/>
    <m/>
    <m/>
    <m/>
    <m/>
    <m/>
    <m/>
    <m/>
    <m/>
  </r>
  <r>
    <s v="EC"/>
    <s v="AUDBEC46121.7034722222"/>
    <m/>
    <s v="ing-ec valuation QRM Reporter exports"/>
    <s v="MCPAUDBECing-ec valuation QRM Reporter exports"/>
    <s v="MCPAUDBEC"/>
    <s v=""/>
    <s v="Completed"/>
    <s v=""/>
    <s v="MCPAUDBECing-ec valuation QRM Reporter exportsing-ec valuation QRM Reporter exports46121.703472222246121.7034722222"/>
    <s v="Y"/>
    <m/>
    <m/>
    <m/>
    <n v="2603"/>
    <s v="AUDB"/>
    <s v="MCP"/>
    <s v="START ing-ec valuation QRM Reporter exports"/>
    <s v="END ing-ec valuation QRM Reporter exports"/>
    <d v="2026-04-09T16:53:00"/>
    <d v="2026-04-09T16:53:00"/>
    <d v="2026-04-10T06:39:00"/>
    <s v="NULL"/>
    <s v="Completed"/>
    <x v="134"/>
    <n v="1"/>
    <s v="ing-ec valuation QRM Reporter exports"/>
    <n v="0"/>
    <n v="0"/>
    <n v="0"/>
    <n v="0"/>
    <n v="0"/>
    <n v="0"/>
    <m/>
    <m/>
    <n v="0"/>
    <n v="0"/>
    <n v="0"/>
    <n v="0"/>
    <n v="0"/>
    <m/>
    <m/>
    <m/>
    <m/>
    <m/>
    <m/>
    <m/>
    <m/>
    <m/>
    <m/>
    <m/>
    <m/>
    <m/>
  </r>
  <r>
    <s v="Copy DB with Runs"/>
    <s v="DEDBCopy DB with Runs46121.7041666667"/>
    <m/>
    <s v="copy from"/>
    <s v="MCPDEDBCopy DB with Runscopy from"/>
    <s v="MCPDEDBCopy DB with Runs"/>
    <s v=""/>
    <s v="Failed"/>
    <s v=""/>
    <s v="MCPDEDBCopy DB with Runscopy fromcopy from46121.704166666746121.7055555556"/>
    <s v="N"/>
    <m/>
    <m/>
    <m/>
    <n v="2603"/>
    <s v="DEDB"/>
    <s v="MCP"/>
    <s v="START copy from"/>
    <s v="NULL"/>
    <d v="2026-04-09T16:54:00"/>
    <d v="2026-04-09T16:56:00"/>
    <d v="2026-04-10T06:31:00"/>
    <s v="Exception Info: File  or folder '\\sx9000077420\QRM Working Folder\Automation\Backup_Files\Without Runs and POS' does not exist. (line: 12)  "/>
    <s v="Failed"/>
    <x v="130"/>
    <n v="1"/>
    <s v="copy from"/>
    <n v="0.03"/>
    <n v="0.03"/>
    <n v="0"/>
    <n v="2.58"/>
    <n v="2.61"/>
    <n v="2.61"/>
    <m/>
    <m/>
    <n v="0"/>
    <n v="0"/>
    <n v="0"/>
    <n v="0"/>
    <n v="0"/>
    <m/>
    <m/>
    <m/>
    <m/>
    <m/>
    <m/>
    <m/>
    <m/>
    <m/>
    <m/>
    <m/>
    <m/>
    <m/>
  </r>
  <r>
    <s v="Delete Portfolio"/>
    <s v="BEDBDelete Portfolio46121.70625"/>
    <m/>
    <s v="Delete portfolio from"/>
    <s v="MCPBEDBDelete PortfolioDelete portfolio from"/>
    <s v="MCPBEDBDelete Portfolio"/>
    <s v=""/>
    <s v="Completed"/>
    <s v=""/>
    <s v="MCPBEDBDelete PortfolioDelete portfolio fromDelete portfolio from46121.7062546121.7076388889"/>
    <s v="N"/>
    <m/>
    <m/>
    <m/>
    <n v="2603"/>
    <s v="BEDB"/>
    <s v="MCP"/>
    <s v="START Delete portfolio from"/>
    <s v="END Delete portfolio from"/>
    <d v="2026-04-09T16:57:00"/>
    <d v="2026-04-09T16:59:00"/>
    <d v="2026-04-09T17:00:00"/>
    <s v="NULL"/>
    <s v="Completed"/>
    <x v="85"/>
    <n v="1"/>
    <s v="Delete portfolio from"/>
    <n v="0.03"/>
    <n v="0"/>
    <n v="0.03"/>
    <n v="0"/>
    <n v="0"/>
    <n v="0.03"/>
    <m/>
    <m/>
    <n v="0"/>
    <n v="0"/>
    <n v="0"/>
    <n v="0"/>
    <n v="0"/>
    <m/>
    <m/>
    <m/>
    <m/>
    <m/>
    <m/>
    <m/>
    <m/>
    <m/>
    <m/>
    <m/>
    <m/>
    <m/>
  </r>
  <r>
    <s v="Load Compare MP"/>
    <s v="BEDBLoad Compare MP46121.7083333333"/>
    <m/>
    <s v="load Model parameters"/>
    <s v="MCPBEDBLoad Compare MPload Model parameters"/>
    <s v="MCPBEDBLoad Compare MP"/>
    <s v=""/>
    <s v="Completed"/>
    <s v=""/>
    <s v="MCPBEDBLoad Compare MPload Model parametersload Model parameters46121.708333333346121.7104166667"/>
    <s v="Y"/>
    <m/>
    <m/>
    <m/>
    <n v="2603"/>
    <s v="BEDB"/>
    <s v="MCP"/>
    <s v="START load Model parameters"/>
    <s v="END load Model parameters"/>
    <d v="2026-04-09T17:00:00"/>
    <d v="2026-04-09T17:03:00"/>
    <d v="2026-04-09T17:03:00"/>
    <s v="NULL"/>
    <s v="Completed"/>
    <x v="87"/>
    <n v="1"/>
    <s v="load Model parameters"/>
    <n v="0.05"/>
    <n v="0"/>
    <n v="0.05"/>
    <n v="0"/>
    <n v="0"/>
    <n v="0.05"/>
    <m/>
    <m/>
    <n v="0"/>
    <n v="0"/>
    <n v="0"/>
    <n v="0"/>
    <n v="0"/>
    <m/>
    <m/>
    <m/>
    <m/>
    <m/>
    <m/>
    <m/>
    <m/>
    <m/>
    <m/>
    <m/>
    <m/>
    <m/>
  </r>
  <r>
    <s v="Load Compare MP"/>
    <s v="BEDBLoad Compare MP46121.7104166667"/>
    <m/>
    <s v="Model parameters comparison"/>
    <s v="MCPBEDBLoad Compare MPModel parameters comparison"/>
    <s v="MCPBEDBLoad Compare MP"/>
    <s v=""/>
    <s v="Completed"/>
    <s v=""/>
    <s v="MCPBEDBLoad Compare MPModel parameters comparisonModel parameters comparison46121.710416666746121.7111111111"/>
    <s v="Y"/>
    <m/>
    <m/>
    <m/>
    <n v="2603"/>
    <s v="BEDB"/>
    <s v="MCP"/>
    <s v="START Model parameters comparison"/>
    <s v="END Model parameters comparison"/>
    <d v="2026-04-09T17:03:00"/>
    <d v="2026-04-09T17:04:00"/>
    <d v="2026-04-09T17:05:00"/>
    <s v="NULL"/>
    <s v="Completed"/>
    <x v="87"/>
    <n v="1"/>
    <s v="Model parameters comparison"/>
    <n v="0.02"/>
    <n v="0"/>
    <n v="0.02"/>
    <n v="0"/>
    <n v="0"/>
    <n v="0.02"/>
    <m/>
    <m/>
    <n v="0"/>
    <n v="0"/>
    <n v="0"/>
    <n v="0"/>
    <n v="0"/>
    <m/>
    <m/>
    <m/>
    <m/>
    <m/>
    <m/>
    <m/>
    <m/>
    <m/>
    <m/>
    <m/>
    <m/>
    <m/>
  </r>
  <r>
    <s v="Load Compare Spreads"/>
    <s v="BEDBLoad Compare Spreads46121.7118055556"/>
    <m/>
    <s v="load Spreads"/>
    <s v="MCPBEDBLoad Compare Spreadsload Spreads"/>
    <s v="MCPBEDBLoad Compare Spreads"/>
    <s v=""/>
    <s v="Completed"/>
    <s v=""/>
    <s v="MCPBEDBLoad Compare Spreadsload Spreadsload Spreads46121.711805555646121.71875"/>
    <s v="Y"/>
    <m/>
    <m/>
    <m/>
    <n v="2603"/>
    <s v="BEDB"/>
    <s v="MCP"/>
    <s v="START load Spreads"/>
    <s v="END load Spreads"/>
    <d v="2026-04-09T17:05:00"/>
    <d v="2026-04-09T17:15:00"/>
    <d v="2026-04-09T17:15:00"/>
    <s v="NULL"/>
    <s v="Completed"/>
    <x v="109"/>
    <n v="1"/>
    <s v="load Spreads"/>
    <n v="0.17"/>
    <n v="0"/>
    <n v="0.17"/>
    <n v="0"/>
    <n v="0"/>
    <n v="0.17"/>
    <m/>
    <m/>
    <n v="0"/>
    <n v="0"/>
    <n v="0"/>
    <n v="0"/>
    <n v="0"/>
    <m/>
    <m/>
    <m/>
    <m/>
    <m/>
    <m/>
    <m/>
    <m/>
    <m/>
    <m/>
    <m/>
    <m/>
    <m/>
  </r>
  <r>
    <s v="Load Compare Spreads"/>
    <s v="BEDBLoad Compare Spreads46121.71875"/>
    <m/>
    <s v="Spreads comparison"/>
    <s v="MCPBEDBLoad Compare SpreadsSpreads comparison"/>
    <s v="MCPBEDBLoad Compare Spreads"/>
    <s v=""/>
    <s v="Completed"/>
    <s v=""/>
    <s v="MCPBEDBLoad Compare SpreadsSpreads comparisonSpreads comparison46121.7187546121.7194444444"/>
    <s v="Y"/>
    <m/>
    <m/>
    <m/>
    <n v="2603"/>
    <s v="BEDB"/>
    <s v="MCP"/>
    <s v="START Spreads comparison"/>
    <s v="END Spreads comparison"/>
    <d v="2026-04-09T17:15:00"/>
    <d v="2026-04-09T17:16:00"/>
    <d v="2026-04-09T17:18:00"/>
    <s v="NULL"/>
    <s v="Completed"/>
    <x v="109"/>
    <n v="1"/>
    <s v="Spreads comparison"/>
    <n v="0.02"/>
    <n v="0"/>
    <n v="0.02"/>
    <n v="0"/>
    <n v="0"/>
    <n v="0.02"/>
    <m/>
    <m/>
    <n v="0"/>
    <n v="0"/>
    <n v="0"/>
    <n v="0"/>
    <n v="0"/>
    <m/>
    <m/>
    <m/>
    <m/>
    <m/>
    <m/>
    <m/>
    <m/>
    <m/>
    <m/>
    <m/>
    <m/>
    <m/>
  </r>
  <r>
    <s v="Import Strategies"/>
    <s v="NLBTRImport Strategies46121.7194444444"/>
    <m/>
    <s v="import strategies"/>
    <s v="MCPNLBTRImport Strategiesimport strategies"/>
    <s v="MCPNLBTRImport Strategies"/>
    <s v=""/>
    <s v="Completed"/>
    <s v=""/>
    <s v="MCPNLBTRImport Strategiesimport strategiesimport strategies46121.719444444446121.7319444444"/>
    <s v="Y"/>
    <m/>
    <m/>
    <m/>
    <n v="2603"/>
    <s v="NLBTR"/>
    <s v="MCP"/>
    <s v="START import strategies"/>
    <s v="END import strategies"/>
    <d v="2026-04-09T17:16:00"/>
    <d v="2026-04-09T17:34:00"/>
    <d v="2026-04-09T17:35:00"/>
    <s v="NULL"/>
    <s v="Completed"/>
    <x v="137"/>
    <n v="4"/>
    <s v="import strategies"/>
    <n v="0.3"/>
    <n v="0.3"/>
    <n v="0"/>
    <n v="0"/>
    <n v="0.3"/>
    <n v="0.3"/>
    <m/>
    <m/>
    <n v="0"/>
    <n v="0"/>
    <n v="0"/>
    <n v="0"/>
    <n v="0"/>
    <m/>
    <m/>
    <m/>
    <m/>
    <m/>
    <m/>
    <m/>
    <m/>
    <m/>
    <m/>
    <m/>
    <m/>
    <m/>
  </r>
  <r>
    <s v="Load Pos"/>
    <s v="NLRB-MIDLoad Pos46121.7208333333"/>
    <m/>
    <s v="copy from"/>
    <s v="MRPNLRB-MIDLoad Poscopy from"/>
    <s v="MRPNLRB-MIDLoad Pos"/>
    <s v=""/>
    <s v="Completed"/>
    <s v=""/>
    <s v="MRPNLRB-MIDLoad Poscopy fromcopy from46121.720833333346121.7222222222"/>
    <s v="Y"/>
    <m/>
    <m/>
    <m/>
    <n v="2603"/>
    <s v="NLRB-MID"/>
    <s v="MRP"/>
    <s v="START copy from"/>
    <s v="END copy from"/>
    <d v="2026-04-09T17:18:00"/>
    <d v="2026-04-09T17:20:00"/>
    <d v="2026-04-09T17:24:00"/>
    <s v="NULL"/>
    <s v="Completed"/>
    <x v="135"/>
    <n v="1"/>
    <s v="copy from"/>
    <n v="0.03"/>
    <n v="0"/>
    <n v="0.03"/>
    <n v="0"/>
    <n v="0"/>
    <n v="0.03"/>
    <m/>
    <m/>
    <n v="0"/>
    <n v="0"/>
    <n v="0"/>
    <n v="0"/>
    <n v="0"/>
    <m/>
    <m/>
    <m/>
    <m/>
    <m/>
    <m/>
    <m/>
    <m/>
    <m/>
    <m/>
    <m/>
    <m/>
    <m/>
  </r>
  <r>
    <s v="Load Pos"/>
    <s v="BEDBLoad Pos46121.7208333333"/>
    <m/>
    <s v="load"/>
    <s v="MCPBEDBLoad Posload"/>
    <s v="MCPBEDBLoad Pos"/>
    <s v=""/>
    <s v="Completed"/>
    <s v=""/>
    <s v="MCPBEDBLoad Posloadload46121.720833333346121.7520833333"/>
    <s v="Y"/>
    <m/>
    <m/>
    <m/>
    <n v="2603"/>
    <s v="BEDB"/>
    <s v="MCP"/>
    <s v="START load"/>
    <s v="END load"/>
    <d v="2026-04-09T17:18:00"/>
    <d v="2026-04-09T18:03:00"/>
    <d v="2026-04-09T18:03:00"/>
    <s v="NULL"/>
    <s v="Completed"/>
    <x v="115"/>
    <n v="1"/>
    <s v="load"/>
    <n v="0.75"/>
    <n v="0"/>
    <n v="0.75"/>
    <n v="0"/>
    <n v="0"/>
    <n v="0.75"/>
    <m/>
    <m/>
    <n v="0"/>
    <n v="0"/>
    <n v="0"/>
    <n v="0"/>
    <n v="0"/>
    <m/>
    <m/>
    <m/>
    <m/>
    <m/>
    <m/>
    <m/>
    <m/>
    <m/>
    <m/>
    <m/>
    <m/>
    <m/>
  </r>
  <r>
    <s v="Load Pos"/>
    <s v="NLRB-MIDLoad Pos46121.725"/>
    <m/>
    <s v="Stratification"/>
    <s v="MRPNLRB-MIDLoad PosStratification"/>
    <s v="MRPNLRB-MIDLoad Pos"/>
    <s v=""/>
    <s v="Completed"/>
    <s v=""/>
    <s v="MRPNLRB-MIDLoad PosStratificationStratification46121.72546121.7298611111"/>
    <s v="Y"/>
    <m/>
    <m/>
    <m/>
    <n v="2603"/>
    <s v="NLRB-MID"/>
    <s v="MRP"/>
    <s v="START Stratification"/>
    <s v="END Stratification"/>
    <d v="2026-04-09T17:24:00"/>
    <d v="2026-04-09T17:31:00"/>
    <d v="2026-04-09T17:31:00"/>
    <s v="NULL"/>
    <s v="Completed"/>
    <x v="135"/>
    <n v="1"/>
    <s v="Stratification"/>
    <n v="0.12"/>
    <n v="0"/>
    <n v="0.12"/>
    <n v="0"/>
    <n v="0"/>
    <n v="0.12"/>
    <m/>
    <m/>
    <n v="0"/>
    <n v="0"/>
    <n v="0"/>
    <n v="0"/>
    <n v="0"/>
    <m/>
    <m/>
    <m/>
    <m/>
    <m/>
    <m/>
    <m/>
    <m/>
    <m/>
    <m/>
    <m/>
    <m/>
    <m/>
  </r>
  <r>
    <s v="Load Pos"/>
    <s v="NLRB-MIDLoad Pos46121.7298611111"/>
    <m/>
    <s v="Stratification OLAP exports"/>
    <s v="MRPNLRB-MIDLoad PosStratification OLAP exports"/>
    <s v="MRPNLRB-MIDLoad Pos"/>
    <s v=""/>
    <s v="Completed"/>
    <s v=""/>
    <s v="MRPNLRB-MIDLoad PosStratification OLAP exportsStratification OLAP exports46121.729861111146121.7319444444"/>
    <s v="Y"/>
    <m/>
    <m/>
    <m/>
    <n v="2603"/>
    <s v="NLRB-MID"/>
    <s v="MRP"/>
    <s v="START Stratification OLAP exports"/>
    <s v="END Stratification OLAP exports"/>
    <d v="2026-04-09T17:31:00"/>
    <d v="2026-04-09T17:34:00"/>
    <d v="2026-04-09T17:37:00"/>
    <s v="NULL"/>
    <s v="Completed"/>
    <x v="135"/>
    <n v="1"/>
    <s v="Stratification OLAP exports"/>
    <n v="0.05"/>
    <n v="0"/>
    <n v="0.05"/>
    <n v="0"/>
    <n v="0"/>
    <n v="0.05"/>
    <m/>
    <m/>
    <n v="0"/>
    <n v="0"/>
    <n v="0"/>
    <n v="0"/>
    <n v="0"/>
    <m/>
    <m/>
    <m/>
    <m/>
    <m/>
    <m/>
    <m/>
    <m/>
    <m/>
    <m/>
    <m/>
    <m/>
    <m/>
  </r>
  <r>
    <s v="Planning (NII)"/>
    <s v="NLBTRPlanning (NII)46121.7326388889"/>
    <m/>
    <s v="planning run01"/>
    <s v="MCPNLBTRPlanning (NII)planning run01"/>
    <s v="MCPNLBTRPlanning (NII)"/>
    <s v=""/>
    <s v="Failed"/>
    <s v=""/>
    <s v="MCPNLBTRPlanning (NII)planning run01planning run0146121.732638888946121.7388888889"/>
    <s v="Y"/>
    <m/>
    <m/>
    <m/>
    <n v="2603"/>
    <s v="NLBTR"/>
    <s v="MCP"/>
    <s v="START planning run01"/>
    <s v="NULL"/>
    <d v="2026-04-09T17:35:00"/>
    <d v="2026-04-09T17:44:00"/>
    <d v="2026-04-10T06:23:00"/>
    <s v="Exception Info: Workflow finished with errors. (line: 37)  "/>
    <s v="Failed"/>
    <x v="138"/>
    <n v="2"/>
    <s v="planning run01"/>
    <n v="0.15"/>
    <n v="0.15"/>
    <n v="0"/>
    <n v="2.38"/>
    <n v="2.5299999999999998"/>
    <n v="2.5299999999999998"/>
    <m/>
    <m/>
    <n v="0"/>
    <n v="0"/>
    <n v="0"/>
    <n v="0"/>
    <n v="0"/>
    <m/>
    <m/>
    <m/>
    <m/>
    <m/>
    <m/>
    <m/>
    <m/>
    <m/>
    <m/>
    <m/>
    <m/>
    <m/>
  </r>
  <r>
    <s v="Valuation (NPV)"/>
    <s v="PLDBValuation (NPV)46121.7333333333"/>
    <m/>
    <s v="export to ara Portfolio Valuation"/>
    <s v="MCPPLDBValuation (NPV)export to ara Portfolio Valuation"/>
    <s v="MCPPLDBValuation (NPV)"/>
    <s v=""/>
    <s v="Completed"/>
    <s v=""/>
    <s v="MCPPLDBValuation (NPV)export to ara Portfolio Valuationexport to ara Portfolio Valuation46121.733333333346121.7333333333"/>
    <s v="Y"/>
    <m/>
    <m/>
    <m/>
    <n v="2603"/>
    <s v="PLDB"/>
    <s v="MCP"/>
    <s v="START export to ara Portfolio Valuation"/>
    <s v="END export to ara Portfolio Valuation"/>
    <d v="2026-04-09T17:36:00"/>
    <d v="2026-04-09T17:36:00"/>
    <d v="2026-04-09T17:53:00"/>
    <s v="NULL"/>
    <s v="Completed"/>
    <x v="131"/>
    <n v="1"/>
    <s v="export to ara Portfolio Valuation"/>
    <n v="0"/>
    <n v="0"/>
    <n v="0"/>
    <n v="0"/>
    <n v="0"/>
    <n v="0"/>
    <m/>
    <m/>
    <n v="0"/>
    <n v="0"/>
    <n v="0"/>
    <n v="0"/>
    <n v="0"/>
    <m/>
    <m/>
    <m/>
    <m/>
    <m/>
    <m/>
    <m/>
    <m/>
    <m/>
    <m/>
    <m/>
    <m/>
    <m/>
  </r>
  <r>
    <s v="Generate Load"/>
    <s v="NLRB-MIDGenerate Load46121.7340277778"/>
    <m/>
    <s v="Generate DD CFM"/>
    <s v="MRPNLRB-MIDGenerate LoadGenerate DD CFM"/>
    <s v="MRPNLRB-MIDGenerate Load"/>
    <s v=""/>
    <s v="Completed"/>
    <s v=""/>
    <s v="MRPNLRB-MIDGenerate LoadGenerate DD CFMGenerate DD CFM46121.734027777846121.7354166667"/>
    <s v="N"/>
    <m/>
    <m/>
    <m/>
    <n v="2603"/>
    <s v="NLRB-MID"/>
    <s v="MRP"/>
    <s v="START Generate DD CFM"/>
    <s v="END Generate DD CFM"/>
    <d v="2026-04-09T17:37:00"/>
    <d v="2026-04-09T17:39:00"/>
    <d v="2026-04-09T17:39:00"/>
    <s v="NULL"/>
    <s v="Completed"/>
    <x v="139"/>
    <n v="1"/>
    <s v="Generate DD CFM"/>
    <n v="0.03"/>
    <n v="0"/>
    <n v="0.03"/>
    <n v="0"/>
    <n v="0"/>
    <n v="0.03"/>
    <m/>
    <m/>
    <n v="0"/>
    <n v="0"/>
    <n v="0"/>
    <n v="0"/>
    <n v="0"/>
    <m/>
    <m/>
    <m/>
    <m/>
    <m/>
    <m/>
    <m/>
    <m/>
    <m/>
    <m/>
    <m/>
    <m/>
    <m/>
  </r>
  <r>
    <s v="Generate Load"/>
    <s v="NLRB-MIDGenerate Load46121.7354166667"/>
    <m/>
    <s v="Load DD CFM"/>
    <s v="MRPNLRB-MIDGenerate LoadLoad DD CFM"/>
    <s v="MRPNLRB-MIDGenerate Load"/>
    <s v=""/>
    <s v="Completed"/>
    <s v=""/>
    <s v="MRPNLRB-MIDGenerate LoadLoad DD CFMLoad DD CFM46121.735416666746121.7444444444"/>
    <s v="N"/>
    <m/>
    <m/>
    <m/>
    <n v="2603"/>
    <s v="NLRB-MID"/>
    <s v="MRP"/>
    <s v="START Load DD CFM"/>
    <s v="END Load DD CFM"/>
    <d v="2026-04-09T17:39:00"/>
    <d v="2026-04-09T17:52:00"/>
    <d v="2026-04-09T18:12:00"/>
    <s v="NULL"/>
    <s v="Completed"/>
    <x v="139"/>
    <n v="1"/>
    <s v="Load DD CFM"/>
    <n v="0.22"/>
    <n v="0"/>
    <n v="0.22"/>
    <n v="0"/>
    <n v="0"/>
    <n v="0.22"/>
    <m/>
    <m/>
    <n v="0"/>
    <n v="0"/>
    <n v="0"/>
    <n v="0"/>
    <n v="0"/>
    <m/>
    <m/>
    <m/>
    <m/>
    <m/>
    <m/>
    <m/>
    <m/>
    <m/>
    <m/>
    <m/>
    <m/>
    <m/>
  </r>
  <r>
    <s v="Valuation (NPV)"/>
    <s v="PLDBValuation (NPV)46121.7451388889"/>
    <m/>
    <s v="Light Maintenance"/>
    <s v="MCPPLDBValuation (NPV)Light Maintenance"/>
    <s v="MCPPLDBValuation (NPV)"/>
    <s v=""/>
    <s v="Completed"/>
    <s v=""/>
    <s v="MCPPLDBValuation (NPV)Light MaintenanceLight Maintenance46121.745138888946121.75625"/>
    <s v="Y"/>
    <m/>
    <m/>
    <m/>
    <n v="2603"/>
    <s v="PLDB"/>
    <s v="MCP"/>
    <s v="START Light Maintenance"/>
    <s v="END Light Maintenance"/>
    <d v="2026-04-09T17:53:00"/>
    <d v="2026-04-09T18:09:00"/>
    <d v="2026-04-09T18:09:00"/>
    <s v="NULL"/>
    <s v="Completed"/>
    <x v="140"/>
    <n v="1"/>
    <s v="Light Maintenance"/>
    <n v="0.27"/>
    <n v="0"/>
    <n v="0.27"/>
    <n v="0"/>
    <n v="0"/>
    <n v="0.27"/>
    <m/>
    <m/>
    <n v="0"/>
    <n v="0"/>
    <n v="0"/>
    <n v="0"/>
    <n v="0"/>
    <m/>
    <m/>
    <m/>
    <m/>
    <m/>
    <m/>
    <m/>
    <m/>
    <m/>
    <m/>
    <m/>
    <m/>
    <m/>
  </r>
  <r>
    <s v="CSRBB Planning"/>
    <s v="RODBCSRBB Planning46121.7479166667"/>
    <m/>
    <s v="export to ara"/>
    <s v="MCPRODBCSRBB Planningexport to ara"/>
    <s v="MCPRODBCSRBB Planning"/>
    <s v=""/>
    <s v="Completed"/>
    <s v=""/>
    <s v="MCPRODBCSRBB Planningexport to araexport to ara46121.747916666746121.7493055556"/>
    <s v="Y"/>
    <m/>
    <m/>
    <m/>
    <n v="2603"/>
    <s v="RODB"/>
    <s v="MCP"/>
    <s v="START export to ara"/>
    <s v="END export to ara"/>
    <d v="2026-04-09T17:57:00"/>
    <d v="2026-04-09T17:59:00"/>
    <d v="2026-04-09T18:19:00"/>
    <s v="NULL"/>
    <s v="Completed"/>
    <x v="132"/>
    <n v="1"/>
    <s v="export to ara"/>
    <n v="0.03"/>
    <n v="0"/>
    <n v="0.03"/>
    <n v="0"/>
    <n v="0"/>
    <n v="0.03"/>
    <m/>
    <m/>
    <n v="0"/>
    <n v="0"/>
    <n v="0"/>
    <n v="0"/>
    <n v="0"/>
    <m/>
    <m/>
    <m/>
    <m/>
    <m/>
    <m/>
    <m/>
    <m/>
    <m/>
    <m/>
    <m/>
    <m/>
    <m/>
  </r>
  <r>
    <s v="Load Pos"/>
    <s v="BEDBLoad Pos46121.7520833333"/>
    <m/>
    <s v="load NTG"/>
    <s v="MCPBEDBLoad Posload NTG"/>
    <s v="MCPBEDBLoad Pos"/>
    <s v=""/>
    <s v="Completed"/>
    <s v=""/>
    <s v="MCPBEDBLoad Posload NTGload NTG46121.752083333346121.7576388889"/>
    <s v="Y"/>
    <m/>
    <m/>
    <m/>
    <n v="2603"/>
    <s v="BEDB"/>
    <s v="MCP"/>
    <s v="START load NTG"/>
    <s v="END load NTG"/>
    <d v="2026-04-09T18:03:00"/>
    <d v="2026-04-09T18:11:00"/>
    <d v="2026-04-09T18:11:00"/>
    <s v="NULL"/>
    <s v="Completed"/>
    <x v="115"/>
    <n v="1"/>
    <s v="load NTG"/>
    <n v="0.13"/>
    <n v="0"/>
    <n v="0.13"/>
    <n v="0"/>
    <n v="0"/>
    <n v="0.13"/>
    <m/>
    <m/>
    <n v="0"/>
    <n v="0"/>
    <n v="0"/>
    <n v="0"/>
    <n v="0"/>
    <m/>
    <m/>
    <m/>
    <m/>
    <m/>
    <m/>
    <m/>
    <m/>
    <m/>
    <m/>
    <m/>
    <m/>
    <m/>
  </r>
  <r>
    <s v="Load Pos"/>
    <s v="NLRBLoad Pos46121.7534722222"/>
    <m/>
    <s v="Stratification"/>
    <s v="MCPNLRBLoad PosStratification"/>
    <s v="MCPNLRBLoad Pos"/>
    <s v=""/>
    <s v="Completed"/>
    <s v=""/>
    <s v="MCPNLRBLoad PosStratificationStratification46121.753472222246121.7583333333"/>
    <s v="Y"/>
    <m/>
    <m/>
    <m/>
    <n v="2603"/>
    <s v="NLRB"/>
    <s v="MCP"/>
    <s v="START Stratification"/>
    <s v="END Stratification"/>
    <d v="2026-04-09T18:05:00"/>
    <d v="2026-04-09T18:12:00"/>
    <d v="2026-04-09T18:12:00"/>
    <s v="NULL"/>
    <s v="Completed"/>
    <x v="136"/>
    <n v="1"/>
    <s v="Stratification"/>
    <n v="0.12"/>
    <n v="0"/>
    <n v="0.12"/>
    <n v="0"/>
    <n v="0"/>
    <n v="0.12"/>
    <m/>
    <m/>
    <n v="0"/>
    <n v="0"/>
    <n v="0"/>
    <n v="0"/>
    <n v="0"/>
    <m/>
    <m/>
    <m/>
    <m/>
    <m/>
    <m/>
    <m/>
    <m/>
    <m/>
    <m/>
    <m/>
    <m/>
    <m/>
  </r>
  <r>
    <s v="Valuation (NPV)"/>
    <s v="PLDBValuation (NPV)46121.75625"/>
    <m/>
    <s v="valuation report OLAP exports"/>
    <s v="MCPPLDBValuation (NPV)valuation report OLAP exports"/>
    <s v="MCPPLDBValuation (NPV)"/>
    <s v=""/>
    <s v="Completed"/>
    <s v=""/>
    <s v="MCPPLDBValuation (NPV)valuation report OLAP exportsvaluation report OLAP exports46121.7562546121.75625"/>
    <s v="Y"/>
    <m/>
    <m/>
    <m/>
    <n v="2603"/>
    <s v="PLDB"/>
    <s v="MCP"/>
    <s v="START valuation report OLAP exports"/>
    <s v="END valuation report OLAP exports"/>
    <d v="2026-04-09T18:09:00"/>
    <d v="2026-04-09T18:09:00"/>
    <d v="2026-04-09T18:09:00"/>
    <s v="NULL"/>
    <s v="Completed"/>
    <x v="140"/>
    <n v="1"/>
    <s v="valuation report OLAP exports"/>
    <n v="0"/>
    <n v="0"/>
    <n v="0"/>
    <n v="0"/>
    <n v="0"/>
    <n v="0"/>
    <m/>
    <m/>
    <n v="0"/>
    <n v="0"/>
    <n v="0"/>
    <n v="0"/>
    <n v="0"/>
    <m/>
    <m/>
    <m/>
    <m/>
    <m/>
    <m/>
    <m/>
    <m/>
    <m/>
    <m/>
    <m/>
    <m/>
    <m/>
  </r>
  <r>
    <s v="Valuation (NPV)"/>
    <s v="PLDBValuation (NPV)46121.75625"/>
    <m/>
    <s v="valuation report QRM Reporter exports"/>
    <s v="MCPPLDBValuation (NPV)valuation report QRM Reporter exports"/>
    <s v="MCPPLDBValuation (NPV)"/>
    <s v=""/>
    <s v="Completed"/>
    <s v=""/>
    <s v="MCPPLDBValuation (NPV)valuation report QRM Reporter exportsvaluation report QRM Reporter exports46121.7562546121.775"/>
    <s v="Y"/>
    <m/>
    <m/>
    <m/>
    <n v="2603"/>
    <s v="PLDB"/>
    <s v="MCP"/>
    <s v="START valuation report QRM Reporter exports"/>
    <s v="END valuation report QRM Reporter exports"/>
    <d v="2026-04-09T18:09:00"/>
    <d v="2026-04-09T18:36:00"/>
    <d v="2026-04-09T18:35:00"/>
    <s v="NULL"/>
    <s v="Completed"/>
    <x v="140"/>
    <n v="1"/>
    <s v="valuation report QRM Reporter exports"/>
    <n v="0.45"/>
    <n v="0.45"/>
    <n v="0"/>
    <n v="0"/>
    <n v="0.45"/>
    <n v="0.45"/>
    <m/>
    <m/>
    <n v="0"/>
    <n v="0"/>
    <n v="0"/>
    <n v="0"/>
    <n v="0"/>
    <m/>
    <m/>
    <m/>
    <m/>
    <m/>
    <m/>
    <m/>
    <m/>
    <m/>
    <m/>
    <m/>
    <m/>
    <m/>
  </r>
  <r>
    <s v="Load Pos"/>
    <s v="BEDBLoad Pos46121.7576388889"/>
    <m/>
    <s v="Stratification"/>
    <s v="MCPBEDBLoad PosStratification"/>
    <s v="MCPBEDBLoad Pos"/>
    <s v=""/>
    <s v="Completed"/>
    <s v=""/>
    <s v="MCPBEDBLoad PosStratificationStratification46121.757638888946121.7625"/>
    <s v="Y"/>
    <m/>
    <m/>
    <m/>
    <n v="2603"/>
    <s v="BEDB"/>
    <s v="MCP"/>
    <s v="START Stratification"/>
    <s v="END Stratification"/>
    <d v="2026-04-09T18:11:00"/>
    <d v="2026-04-09T18:18:00"/>
    <d v="2026-04-09T18:18:00"/>
    <s v="NULL"/>
    <s v="Completed"/>
    <x v="115"/>
    <n v="1"/>
    <s v="Stratification"/>
    <n v="0.12"/>
    <n v="0"/>
    <n v="0.12"/>
    <n v="0"/>
    <n v="0"/>
    <n v="0.12"/>
    <m/>
    <m/>
    <n v="0"/>
    <n v="0"/>
    <n v="0"/>
    <n v="0"/>
    <n v="0"/>
    <m/>
    <m/>
    <m/>
    <m/>
    <m/>
    <m/>
    <m/>
    <m/>
    <m/>
    <m/>
    <m/>
    <m/>
    <m/>
  </r>
  <r>
    <s v="Valuation (NPV)"/>
    <s v="LUDBValuation (NPV)46121.7576388889"/>
    <m/>
    <s v="export to ara Portfolio Valuation"/>
    <s v="MCPLUDBValuation (NPV)export to ara Portfolio Valuation"/>
    <s v="MCPLUDBValuation (NPV)"/>
    <s v=""/>
    <s v="Completed"/>
    <s v=""/>
    <s v="MCPLUDBValuation (NPV)export to ara Portfolio Valuationexport to ara Portfolio Valuation46121.757638888946121.7583333333"/>
    <s v="Y"/>
    <m/>
    <m/>
    <m/>
    <n v="2603"/>
    <s v="LUDB"/>
    <s v="MCP"/>
    <s v="START export to ara Portfolio Valuation"/>
    <s v="END export to ara Portfolio Valuation"/>
    <d v="2026-04-09T18:11:00"/>
    <d v="2026-04-09T18:12:00"/>
    <d v="2026-04-09T18:37:00"/>
    <s v="NULL"/>
    <s v="Completed"/>
    <x v="131"/>
    <n v="1"/>
    <s v="export to ara Portfolio Valuation"/>
    <n v="0.02"/>
    <n v="0"/>
    <n v="0.02"/>
    <n v="0"/>
    <n v="0"/>
    <n v="0.02"/>
    <m/>
    <m/>
    <n v="0"/>
    <n v="0"/>
    <n v="0"/>
    <n v="0"/>
    <n v="0"/>
    <m/>
    <m/>
    <m/>
    <m/>
    <m/>
    <m/>
    <m/>
    <m/>
    <m/>
    <m/>
    <m/>
    <m/>
    <m/>
  </r>
  <r>
    <s v="Load Pos"/>
    <s v="NLRBLoad Pos46121.7583333333"/>
    <m/>
    <s v="copy from"/>
    <s v="MCPNLRBLoad Poscopy from"/>
    <s v="MCPNLRBLoad Pos"/>
    <s v=""/>
    <s v="Completed"/>
    <s v=""/>
    <s v="MCPNLRBLoad Poscopy fromcopy from46121.758333333346121.7597222222"/>
    <s v="Y"/>
    <m/>
    <m/>
    <m/>
    <n v="2603"/>
    <s v="NLRB"/>
    <s v="MCP"/>
    <s v="START copy from"/>
    <s v="END copy from"/>
    <d v="2026-04-09T18:12:00"/>
    <d v="2026-04-09T18:14:00"/>
    <d v="2026-04-09T18:14:00"/>
    <s v="NULL"/>
    <s v="Completed"/>
    <x v="136"/>
    <n v="1"/>
    <s v="copy from"/>
    <n v="0.03"/>
    <n v="0.03"/>
    <n v="0"/>
    <n v="0"/>
    <n v="0.03"/>
    <n v="0.03"/>
    <m/>
    <m/>
    <n v="0"/>
    <n v="0"/>
    <n v="0"/>
    <n v="0"/>
    <n v="0"/>
    <m/>
    <m/>
    <m/>
    <m/>
    <m/>
    <m/>
    <m/>
    <m/>
    <m/>
    <m/>
    <m/>
    <m/>
    <m/>
  </r>
  <r>
    <s v="Valuation 2"/>
    <s v="NLRB-MIDValuation 246121.7583333333"/>
    <m/>
    <s v="NPV2 run"/>
    <s v="MRPNLRB-MIDValuation 2NPV2 run"/>
    <s v="MRPNLRB-MIDValuation 2"/>
    <s v=""/>
    <s v="Completed"/>
    <s v=""/>
    <s v="MRPNLRB-MIDValuation 2NPV2 runNPV2 run46121.758333333346121.80625"/>
    <s v="N"/>
    <m/>
    <m/>
    <m/>
    <n v="2603"/>
    <s v="NLRB-MID"/>
    <s v="MRP"/>
    <s v="START NPV2 run"/>
    <s v="END NPV2 run"/>
    <d v="2026-04-09T18:12:00"/>
    <d v="2026-04-09T19:21:00"/>
    <d v="2026-04-09T19:34:00"/>
    <s v="NULL"/>
    <s v="Completed"/>
    <x v="141"/>
    <n v="1"/>
    <s v="NPV2 run"/>
    <n v="1.1499999999999999"/>
    <n v="0"/>
    <n v="1.1499999999999999"/>
    <n v="0"/>
    <n v="0"/>
    <n v="1.1499999999999999"/>
    <m/>
    <m/>
    <n v="0"/>
    <n v="0"/>
    <n v="0"/>
    <n v="0"/>
    <n v="0"/>
    <m/>
    <m/>
    <m/>
    <m/>
    <m/>
    <m/>
    <m/>
    <m/>
    <m/>
    <m/>
    <m/>
    <m/>
    <m/>
  </r>
  <r>
    <s v="Fair Value"/>
    <s v="NLRBFair Value46121.7597222222"/>
    <m/>
    <s v="FV valuation"/>
    <s v="MCPNLRBFair ValueFV valuation"/>
    <s v="MCPNLRBFair Value"/>
    <s v=""/>
    <s v="Completed"/>
    <s v=""/>
    <s v="MCPNLRBFair ValueFV valuationFV valuation46121.759722222246121.7756944444"/>
    <s v="N"/>
    <m/>
    <m/>
    <m/>
    <n v="2603"/>
    <s v="NLRB"/>
    <s v="MCP"/>
    <s v="START FV valuation"/>
    <s v="END FV valuation"/>
    <d v="2026-04-09T18:14:00"/>
    <d v="2026-04-09T18:37:00"/>
    <d v="2026-04-09T18:37:00"/>
    <s v="NULL"/>
    <s v="Completed"/>
    <x v="142"/>
    <n v="1"/>
    <s v="FV valuation"/>
    <n v="0.38"/>
    <n v="0"/>
    <n v="0.38"/>
    <n v="0"/>
    <n v="0"/>
    <n v="0.38"/>
    <m/>
    <m/>
    <n v="0"/>
    <n v="0"/>
    <n v="0"/>
    <n v="0"/>
    <n v="0"/>
    <m/>
    <m/>
    <m/>
    <m/>
    <m/>
    <m/>
    <m/>
    <m/>
    <m/>
    <m/>
    <m/>
    <m/>
    <m/>
  </r>
  <r>
    <s v="Load Pos"/>
    <s v="BEDBLoad Pos46121.7625"/>
    <m/>
    <s v="export to ara"/>
    <s v="MCPBEDBLoad Posexport to ara"/>
    <s v="MCPBEDBLoad Pos"/>
    <s v=""/>
    <s v="Completed"/>
    <s v=""/>
    <s v="MCPBEDBLoad Posexport to araexport to ara46121.762546121.7625"/>
    <s v="Y"/>
    <m/>
    <m/>
    <m/>
    <n v="2603"/>
    <s v="BEDB"/>
    <s v="MCP"/>
    <s v="START export to ara"/>
    <s v="END export to ara"/>
    <d v="2026-04-09T18:18:00"/>
    <d v="2026-04-09T18:18:00"/>
    <d v="2026-04-09T18:39:00"/>
    <s v="NULL"/>
    <s v="Completed"/>
    <x v="115"/>
    <n v="1"/>
    <s v="export to ara"/>
    <n v="0"/>
    <n v="0"/>
    <n v="0"/>
    <n v="0"/>
    <n v="0"/>
    <n v="0"/>
    <m/>
    <m/>
    <n v="0"/>
    <n v="0"/>
    <n v="0"/>
    <n v="0"/>
    <n v="0"/>
    <m/>
    <m/>
    <m/>
    <m/>
    <m/>
    <m/>
    <m/>
    <m/>
    <m/>
    <m/>
    <m/>
    <m/>
    <m/>
  </r>
  <r>
    <s v="EC"/>
    <s v="RODBEC46121.7631944444"/>
    <m/>
    <s v="Light Maintenance"/>
    <s v="MCPRODBECLight Maintenance"/>
    <s v="MCPRODBEC"/>
    <s v=""/>
    <s v="Completed"/>
    <s v=""/>
    <s v="MCPRODBECLight MaintenanceLight Maintenance46121.763194444446121.7666666667"/>
    <s v="Y"/>
    <m/>
    <m/>
    <m/>
    <n v="2603"/>
    <s v="RODB"/>
    <s v="MCP"/>
    <s v="START Light Maintenance"/>
    <s v="END Light Maintenance"/>
    <d v="2026-04-09T18:19:00"/>
    <d v="2026-04-09T18:24:00"/>
    <d v="2026-04-09T18:24:00"/>
    <s v="NULL"/>
    <s v="Completed"/>
    <x v="143"/>
    <n v="3"/>
    <s v="Light Maintenance"/>
    <n v="0.08"/>
    <n v="0"/>
    <n v="0.08"/>
    <n v="0"/>
    <n v="0"/>
    <n v="0.08"/>
    <m/>
    <m/>
    <n v="0"/>
    <n v="0"/>
    <n v="0"/>
    <n v="0"/>
    <n v="0"/>
    <m/>
    <m/>
    <m/>
    <m/>
    <m/>
    <m/>
    <m/>
    <m/>
    <m/>
    <m/>
    <m/>
    <m/>
    <m/>
  </r>
  <r>
    <s v="EC"/>
    <s v="RODBEC46121.7666666667"/>
    <m/>
    <s v="ing-ec valuation"/>
    <s v="MCPRODBECing-ec valuation"/>
    <s v="MCPRODBEC"/>
    <s v=""/>
    <s v="Completed"/>
    <s v=""/>
    <s v="MCPRODBECing-ec valuationing-ec valuation46121.766666666746121.8965277778"/>
    <s v="Y"/>
    <m/>
    <m/>
    <m/>
    <n v="2603"/>
    <s v="RODB"/>
    <s v="MCP"/>
    <s v="START ing-ec valuation"/>
    <s v="END ing-ec valuation"/>
    <d v="2026-04-09T18:24:00"/>
    <d v="2026-04-09T21:31:00"/>
    <d v="2026-04-09T21:31:00"/>
    <s v="NULL"/>
    <s v="Completed"/>
    <x v="143"/>
    <n v="1"/>
    <s v="ing-ec valuation"/>
    <n v="3.12"/>
    <n v="0"/>
    <n v="3.12"/>
    <n v="0"/>
    <n v="0"/>
    <n v="3.12"/>
    <m/>
    <m/>
    <n v="0"/>
    <n v="0"/>
    <n v="0"/>
    <n v="0"/>
    <n v="0"/>
    <m/>
    <m/>
    <m/>
    <m/>
    <m/>
    <m/>
    <m/>
    <m/>
    <m/>
    <m/>
    <m/>
    <m/>
    <m/>
  </r>
  <r>
    <s v="Copy DB with Runs"/>
    <s v="PLDBCopy DB with Runs46121.7743055556"/>
    <m/>
    <s v="copy from"/>
    <s v="MCPPLDBCopy DB with Runscopy from"/>
    <s v="MCPPLDBCopy DB with Runs"/>
    <s v=""/>
    <s v="Completed"/>
    <s v=""/>
    <s v="MCPPLDBCopy DB with Runscopy fromcopy from46121.774305555646121.7763888889"/>
    <s v="N"/>
    <m/>
    <m/>
    <m/>
    <n v="2603"/>
    <s v="PLDB"/>
    <s v="MCP"/>
    <s v="START copy from"/>
    <s v="END copy from"/>
    <d v="2026-04-09T18:35:00"/>
    <d v="2026-04-09T18:38:00"/>
    <d v="2026-04-09T18:37:00"/>
    <s v="NULL"/>
    <s v="Completed"/>
    <x v="130"/>
    <n v="2"/>
    <s v="copy from"/>
    <n v="0.05"/>
    <n v="0"/>
    <n v="0.05"/>
    <n v="0"/>
    <n v="0"/>
    <n v="0.05"/>
    <m/>
    <m/>
    <n v="0"/>
    <n v="0"/>
    <n v="0"/>
    <n v="0"/>
    <n v="0"/>
    <m/>
    <m/>
    <m/>
    <m/>
    <m/>
    <m/>
    <m/>
    <m/>
    <m/>
    <m/>
    <m/>
    <m/>
    <m/>
  </r>
  <r>
    <s v="Fair Value"/>
    <s v="NLRBFair Value46121.7756944444"/>
    <m/>
    <s v="export to ara FV valuation"/>
    <s v="MCPNLRBFair Valueexport to ara FV valuation"/>
    <s v="MCPNLRBFair Value"/>
    <s v=""/>
    <s v="Completed"/>
    <s v=""/>
    <s v="MCPNLRBFair Valueexport to ara FV valuationexport to ara FV valuation46121.775694444446121.7756944444"/>
    <s v="N"/>
    <m/>
    <m/>
    <m/>
    <n v="2603"/>
    <s v="NLRB"/>
    <s v="MCP"/>
    <s v="START export to ara FV valuation"/>
    <s v="END export to ara FV valuation"/>
    <d v="2026-04-09T18:37:00"/>
    <d v="2026-04-09T18:37:00"/>
    <d v="2026-04-09T18:37:00"/>
    <s v="NULL"/>
    <s v="Completed"/>
    <x v="142"/>
    <n v="1"/>
    <s v="export to ara FV valuation"/>
    <n v="0"/>
    <n v="0"/>
    <n v="0"/>
    <n v="0"/>
    <n v="0"/>
    <n v="0"/>
    <m/>
    <m/>
    <n v="0"/>
    <n v="0"/>
    <n v="0"/>
    <n v="0"/>
    <n v="0"/>
    <m/>
    <m/>
    <m/>
    <m/>
    <m/>
    <m/>
    <m/>
    <m/>
    <m/>
    <m/>
    <m/>
    <m/>
    <m/>
  </r>
  <r>
    <s v="Fair Value"/>
    <s v="NLRBFair Value46121.7756944444"/>
    <m/>
    <s v="FV valuation OLAP export"/>
    <s v="MCPNLRBFair ValueFV valuation OLAP export"/>
    <s v="MCPNLRBFair Value"/>
    <s v=""/>
    <s v="Completed"/>
    <s v=""/>
    <s v="MCPNLRBFair ValueFV valuation OLAP exportFV valuation OLAP export46121.775694444446121.7777777778"/>
    <s v="N"/>
    <m/>
    <m/>
    <m/>
    <n v="2603"/>
    <s v="NLRB"/>
    <s v="MCP"/>
    <s v="START FV valuation OLAP export"/>
    <s v="END FV valuation OLAP export"/>
    <d v="2026-04-09T18:37:00"/>
    <d v="2026-04-09T18:40:00"/>
    <d v="2026-04-09T19:31:00"/>
    <s v="NULL"/>
    <s v="Completed"/>
    <x v="142"/>
    <n v="1"/>
    <s v="FV valuation OLAP export"/>
    <n v="0.05"/>
    <n v="0"/>
    <n v="0.05"/>
    <n v="0"/>
    <n v="0"/>
    <n v="0.05"/>
    <m/>
    <m/>
    <n v="0"/>
    <n v="0"/>
    <n v="0"/>
    <n v="0"/>
    <n v="0"/>
    <m/>
    <m/>
    <m/>
    <m/>
    <m/>
    <m/>
    <m/>
    <m/>
    <m/>
    <m/>
    <m/>
    <m/>
    <m/>
  </r>
  <r>
    <s v="Valuation (NPV)"/>
    <s v="PLDBValuation (NPV)46121.7756944444"/>
    <m/>
    <s v="Light Maintenance"/>
    <s v="MCPPLDBValuation (NPV)Light Maintenance"/>
    <s v="MCPPLDBValuation (NPV)"/>
    <s v=""/>
    <s v="Completed"/>
    <s v=""/>
    <s v="MCPPLDBValuation (NPV)Light MaintenanceLight Maintenance46121.775694444446121.7784722222"/>
    <s v="Y"/>
    <m/>
    <m/>
    <m/>
    <n v="2603"/>
    <s v="PLDB"/>
    <s v="MCP"/>
    <s v="START Light Maintenance"/>
    <s v="END Light Maintenance"/>
    <d v="2026-04-09T18:37:00"/>
    <d v="2026-04-09T18:41:00"/>
    <d v="2026-04-09T18:41:00"/>
    <s v="NULL"/>
    <s v="Completed"/>
    <x v="140"/>
    <n v="2"/>
    <s v="Light Maintenance"/>
    <n v="7.0000000000000007E-2"/>
    <n v="0"/>
    <n v="7.0000000000000007E-2"/>
    <n v="0"/>
    <n v="0"/>
    <n v="7.0000000000000007E-2"/>
    <m/>
    <m/>
    <n v="0"/>
    <n v="0"/>
    <n v="0"/>
    <n v="0"/>
    <n v="0"/>
    <m/>
    <m/>
    <m/>
    <m/>
    <m/>
    <m/>
    <m/>
    <m/>
    <m/>
    <m/>
    <m/>
    <m/>
    <m/>
  </r>
  <r>
    <s v="Valuation (NPV)"/>
    <s v="LUDBValuation (NPV)46121.7756944444"/>
    <m/>
    <s v="Light Maintenance"/>
    <s v="MCPLUDBValuation (NPV)Light Maintenance"/>
    <s v="MCPLUDBValuation (NPV)"/>
    <s v=""/>
    <s v="Completed"/>
    <s v=""/>
    <s v="MCPLUDBValuation (NPV)Light MaintenanceLight Maintenance46121.775694444446121.7826388889"/>
    <s v="Y"/>
    <m/>
    <m/>
    <m/>
    <n v="2603"/>
    <s v="LUDB"/>
    <s v="MCP"/>
    <s v="START Light Maintenance"/>
    <s v="END Light Maintenance"/>
    <d v="2026-04-09T18:37:00"/>
    <d v="2026-04-09T18:47:00"/>
    <d v="2026-04-09T18:47:00"/>
    <s v="NULL"/>
    <s v="Completed"/>
    <x v="140"/>
    <n v="1"/>
    <s v="Light Maintenance"/>
    <n v="0.17"/>
    <n v="0"/>
    <n v="0.17"/>
    <n v="0"/>
    <n v="0"/>
    <n v="0.17"/>
    <m/>
    <m/>
    <n v="0"/>
    <n v="0"/>
    <n v="0"/>
    <n v="0"/>
    <n v="0"/>
    <m/>
    <m/>
    <m/>
    <m/>
    <m/>
    <m/>
    <m/>
    <m/>
    <m/>
    <m/>
    <m/>
    <m/>
    <m/>
  </r>
  <r>
    <s v="Valuation (NPV)"/>
    <s v="BEDBValuation (NPV)46121.7770833333"/>
    <m/>
    <s v="portfolio valuation run"/>
    <s v="MCPBEDBValuation (NPV)portfolio valuation run"/>
    <s v="MCPBEDBValuation (NPV)"/>
    <s v=""/>
    <s v="Completed"/>
    <s v=""/>
    <s v="MCPBEDBValuation (NPV)portfolio valuation runportfolio valuation run46121.777083333346122.2409722222"/>
    <s v="Y"/>
    <m/>
    <m/>
    <m/>
    <n v="2603"/>
    <s v="BEDB"/>
    <s v="MCP"/>
    <s v="START portfolio valuation run"/>
    <s v="END portfolio valuation run"/>
    <d v="2026-04-09T18:39:00"/>
    <d v="2026-04-10T05:47:00"/>
    <d v="2026-04-10T05:47:00"/>
    <s v="NULL"/>
    <s v="Completed"/>
    <x v="131"/>
    <n v="1"/>
    <s v="portfolio valuation run"/>
    <n v="11.13"/>
    <n v="0"/>
    <n v="11.13"/>
    <n v="0"/>
    <n v="0"/>
    <n v="11.13"/>
    <m/>
    <m/>
    <n v="0"/>
    <n v="0"/>
    <n v="0"/>
    <n v="0"/>
    <n v="0"/>
    <m/>
    <m/>
    <m/>
    <m/>
    <m/>
    <m/>
    <m/>
    <m/>
    <m/>
    <m/>
    <m/>
    <m/>
    <m/>
  </r>
  <r>
    <s v="Valuation (NPV)"/>
    <s v="PLDBValuation (NPV)46121.7784722222"/>
    <m/>
    <s v="valuation report OLAP exports"/>
    <s v="MCPPLDBValuation (NPV)valuation report OLAP exports"/>
    <s v="MCPPLDBValuation (NPV)"/>
    <s v=""/>
    <s v="Completed"/>
    <s v=""/>
    <s v="MCPPLDBValuation (NPV)valuation report OLAP exportsvaluation report OLAP exports46121.778472222246121.8263888889"/>
    <s v="Y"/>
    <m/>
    <m/>
    <m/>
    <n v="2603"/>
    <s v="PLDB"/>
    <s v="MCP"/>
    <s v="START valuation report OLAP exports"/>
    <s v="END valuation report OLAP exports"/>
    <d v="2026-04-09T18:41:00"/>
    <d v="2026-04-09T19:50:00"/>
    <d v="2026-04-09T19:50:00"/>
    <s v="NULL"/>
    <s v="Completed"/>
    <x v="140"/>
    <n v="2"/>
    <s v="valuation report OLAP exports"/>
    <n v="1.1499999999999999"/>
    <n v="0"/>
    <n v="1.1499999999999999"/>
    <n v="0"/>
    <n v="0"/>
    <n v="1.1499999999999999"/>
    <m/>
    <m/>
    <n v="0"/>
    <n v="0"/>
    <n v="0"/>
    <n v="0"/>
    <n v="0"/>
    <m/>
    <m/>
    <m/>
    <m/>
    <m/>
    <m/>
    <m/>
    <m/>
    <m/>
    <m/>
    <m/>
    <m/>
    <m/>
  </r>
  <r>
    <s v="Valuation (NPV)"/>
    <s v="LUDBValuation (NPV)46121.7826388889"/>
    <m/>
    <s v="valuation report OLAP exports"/>
    <s v="MCPLUDBValuation (NPV)valuation report OLAP exports"/>
    <s v="MCPLUDBValuation (NPV)"/>
    <s v=""/>
    <s v="Completed"/>
    <s v=""/>
    <s v="MCPLUDBValuation (NPV)valuation report OLAP exportsvaluation report OLAP exports46121.782638888946121.7895833333"/>
    <s v="Y"/>
    <m/>
    <m/>
    <m/>
    <n v="2603"/>
    <s v="LUDB"/>
    <s v="MCP"/>
    <s v="START valuation report OLAP exports"/>
    <s v="END valuation report OLAP exports"/>
    <d v="2026-04-09T18:47:00"/>
    <d v="2026-04-09T18:57:00"/>
    <d v="2026-04-09T18:57:00"/>
    <s v="NULL"/>
    <s v="Completed"/>
    <x v="140"/>
    <n v="1"/>
    <s v="valuation report OLAP exports"/>
    <n v="0.17"/>
    <n v="0"/>
    <n v="0.17"/>
    <n v="0"/>
    <n v="0"/>
    <n v="0.17"/>
    <m/>
    <m/>
    <n v="0"/>
    <n v="0"/>
    <n v="0"/>
    <n v="0"/>
    <n v="0"/>
    <m/>
    <m/>
    <m/>
    <m/>
    <m/>
    <m/>
    <m/>
    <m/>
    <m/>
    <m/>
    <m/>
    <m/>
    <m/>
  </r>
  <r>
    <s v="Valuation (NPV)"/>
    <s v="LUDBValuation (NPV)46121.7895833333"/>
    <m/>
    <s v="valuation report QRM Reporter exports"/>
    <s v="MCPLUDBValuation (NPV)valuation report QRM Reporter exports"/>
    <s v="MCPLUDBValuation (NPV)"/>
    <s v=""/>
    <s v="Completed"/>
    <s v=""/>
    <s v="MCPLUDBValuation (NPV)valuation report QRM Reporter exportsvaluation report QRM Reporter exports46121.789583333346121.7944444444"/>
    <s v="Y"/>
    <m/>
    <m/>
    <m/>
    <n v="2603"/>
    <s v="LUDB"/>
    <s v="MCP"/>
    <s v="START valuation report QRM Reporter exports"/>
    <s v="END valuation report QRM Reporter exports"/>
    <d v="2026-04-09T18:57:00"/>
    <d v="2026-04-09T19:04:00"/>
    <d v="2026-04-09T19:22:00"/>
    <s v="NULL"/>
    <s v="Completed"/>
    <x v="140"/>
    <n v="1"/>
    <s v="valuation report QRM Reporter exports"/>
    <n v="0.12"/>
    <n v="0"/>
    <n v="0.12"/>
    <n v="0"/>
    <n v="0"/>
    <n v="0.12"/>
    <m/>
    <m/>
    <n v="0"/>
    <n v="0"/>
    <n v="0"/>
    <n v="0"/>
    <n v="0"/>
    <m/>
    <m/>
    <m/>
    <m/>
    <m/>
    <m/>
    <m/>
    <m/>
    <m/>
    <m/>
    <m/>
    <m/>
    <m/>
  </r>
  <r>
    <s v="Optimization"/>
    <s v="BEDBOptimization46121.7916666667"/>
    <m/>
    <s v="CFM optimization1"/>
    <s v="MRPBEDBOptimizationCFM optimization1"/>
    <s v="MRPBEDBOptimization"/>
    <s v=""/>
    <s v="Completed"/>
    <s v=""/>
    <s v="MRPBEDBOptimizationCFM optimization1CFM optimization146121.791666666746121.8833333333"/>
    <s v="N"/>
    <m/>
    <m/>
    <m/>
    <n v="2603"/>
    <s v="BEDB"/>
    <s v="MRP"/>
    <s v="START CFM optimization1"/>
    <s v="END CFM optimization1"/>
    <d v="2026-04-09T19:00:00"/>
    <d v="2026-04-09T21:12:00"/>
    <d v="2026-04-09T21:12:00"/>
    <s v="NULL"/>
    <s v="Completed"/>
    <x v="67"/>
    <n v="2"/>
    <s v="CFM optimization1"/>
    <n v="2.2000000000000002"/>
    <n v="0"/>
    <n v="2.2000000000000002"/>
    <n v="0"/>
    <n v="0"/>
    <n v="2.2000000000000002"/>
    <m/>
    <m/>
    <n v="0"/>
    <n v="0"/>
    <n v="0"/>
    <n v="0"/>
    <n v="0"/>
    <m/>
    <m/>
    <m/>
    <m/>
    <m/>
    <m/>
    <m/>
    <m/>
    <m/>
    <m/>
    <m/>
    <m/>
    <m/>
  </r>
  <r>
    <s v="Load Pos"/>
    <s v="FRDBLoad Pos46121.7951388889"/>
    <m/>
    <s v="load"/>
    <s v="MCPFRDBLoad Posload"/>
    <s v="MCPFRDBLoad Pos"/>
    <s v=""/>
    <s v="Completed"/>
    <s v=""/>
    <s v="MCPFRDBLoad Posloadload46121.795138888946121.8076388889"/>
    <s v="Y"/>
    <m/>
    <m/>
    <m/>
    <n v="2603"/>
    <s v="FRDB"/>
    <s v="MCP"/>
    <s v="START load"/>
    <s v="END load"/>
    <d v="2026-04-09T19:05:00"/>
    <d v="2026-04-09T19:23:00"/>
    <d v="2026-04-09T19:23:00"/>
    <s v="NULL"/>
    <s v="Completed"/>
    <x v="144"/>
    <n v="1"/>
    <s v="load"/>
    <n v="0.3"/>
    <n v="0"/>
    <n v="0.3"/>
    <n v="0"/>
    <n v="0"/>
    <n v="0.3"/>
    <m/>
    <m/>
    <n v="0"/>
    <n v="0"/>
    <n v="0"/>
    <n v="0"/>
    <n v="0"/>
    <m/>
    <m/>
    <m/>
    <m/>
    <m/>
    <m/>
    <m/>
    <m/>
    <m/>
    <m/>
    <m/>
    <m/>
    <m/>
  </r>
  <r>
    <s v="Copy DB with Runs"/>
    <s v="LUDBCopy DB with Runs46121.8069444444"/>
    <m/>
    <s v="copy from"/>
    <s v="MCPLUDBCopy DB with Runscopy from"/>
    <s v="MCPLUDBCopy DB with Runs"/>
    <s v=""/>
    <s v="Completed"/>
    <s v=""/>
    <s v="MCPLUDBCopy DB with Runscopy fromcopy from46121.806944444446121.8083333333"/>
    <s v="N"/>
    <m/>
    <m/>
    <m/>
    <n v="2603"/>
    <s v="LUDB"/>
    <s v="MCP"/>
    <s v="START copy from"/>
    <s v="END copy from"/>
    <d v="2026-04-09T19:22:00"/>
    <d v="2026-04-09T19:24:00"/>
    <d v="2026-04-09T19:53:00"/>
    <s v="NULL"/>
    <s v="Completed"/>
    <x v="130"/>
    <n v="2"/>
    <s v="copy from"/>
    <n v="0.03"/>
    <n v="0"/>
    <n v="0.03"/>
    <n v="0"/>
    <n v="0"/>
    <n v="0.03"/>
    <m/>
    <m/>
    <n v="0"/>
    <n v="0"/>
    <n v="0"/>
    <n v="0"/>
    <n v="0"/>
    <m/>
    <m/>
    <m/>
    <m/>
    <m/>
    <m/>
    <m/>
    <m/>
    <m/>
    <m/>
    <m/>
    <m/>
    <m/>
  </r>
  <r>
    <s v="Load Pos"/>
    <s v="FRDBLoad Pos46121.8076388889"/>
    <m/>
    <s v="Stratification"/>
    <s v="MCPFRDBLoad PosStratification"/>
    <s v="MCPFRDBLoad Pos"/>
    <s v=""/>
    <s v="Completed"/>
    <s v=""/>
    <s v="MCPFRDBLoad PosStratificationStratification46121.807638888946121.8118055556"/>
    <s v="Y"/>
    <m/>
    <m/>
    <m/>
    <n v="2603"/>
    <s v="FRDB"/>
    <s v="MCP"/>
    <s v="START Stratification"/>
    <s v="END Stratification"/>
    <d v="2026-04-09T19:23:00"/>
    <d v="2026-04-09T19:29:00"/>
    <d v="2026-04-09T19:29:00"/>
    <s v="NULL"/>
    <s v="Completed"/>
    <x v="144"/>
    <n v="1"/>
    <s v="Stratification"/>
    <n v="0.1"/>
    <n v="0"/>
    <n v="0.1"/>
    <n v="0"/>
    <n v="0"/>
    <n v="0.1"/>
    <m/>
    <m/>
    <n v="0"/>
    <n v="0"/>
    <n v="0"/>
    <n v="0"/>
    <n v="0"/>
    <m/>
    <m/>
    <m/>
    <m/>
    <m/>
    <m/>
    <m/>
    <m/>
    <m/>
    <m/>
    <m/>
    <m/>
    <m/>
  </r>
  <r>
    <s v="Load Pos"/>
    <s v="FRDBLoad Pos46121.8118055556"/>
    <m/>
    <s v="Position report exports"/>
    <s v="MCPFRDBLoad PosPosition report exports"/>
    <s v="MCPFRDBLoad Pos"/>
    <s v=""/>
    <s v="Completed"/>
    <s v=""/>
    <s v="MCPFRDBLoad PosPosition report exportsPosition report exports46121.811805555646121.8166666667"/>
    <s v="Y"/>
    <m/>
    <m/>
    <m/>
    <n v="2603"/>
    <s v="FRDB"/>
    <s v="MCP"/>
    <s v="START Position report exports"/>
    <s v="END Position report exports"/>
    <d v="2026-04-09T19:29:00"/>
    <d v="2026-04-09T19:36:00"/>
    <d v="2026-04-09T19:36:00"/>
    <s v="NULL"/>
    <s v="Completed"/>
    <x v="144"/>
    <n v="1"/>
    <s v="Position report exports"/>
    <n v="0.12"/>
    <n v="0"/>
    <n v="0.12"/>
    <n v="0"/>
    <n v="0"/>
    <n v="0.12"/>
    <m/>
    <m/>
    <n v="0"/>
    <n v="0"/>
    <n v="0"/>
    <n v="0"/>
    <n v="0"/>
    <m/>
    <m/>
    <m/>
    <m/>
    <m/>
    <m/>
    <m/>
    <m/>
    <m/>
    <m/>
    <m/>
    <m/>
    <m/>
  </r>
  <r>
    <s v="PDCE"/>
    <s v="NLRBPDCE46121.8131944444"/>
    <m/>
    <s v="PDCE planning"/>
    <s v="MCPNLRBPDCEPDCE planning"/>
    <s v="MCPNLRBPDCE"/>
    <s v=""/>
    <s v="Completed"/>
    <s v=""/>
    <s v="MCPNLRBPDCEPDCE planningPDCE planning46121.813194444446121.8902777778"/>
    <s v="N"/>
    <m/>
    <m/>
    <m/>
    <n v="2603"/>
    <s v="NLRB"/>
    <s v="MCP"/>
    <s v="START PDCE planning"/>
    <s v="END PDCE planning"/>
    <d v="2026-04-09T19:31:00"/>
    <d v="2026-04-09T21:22:00"/>
    <d v="2026-04-09T21:22:00"/>
    <s v="NULL"/>
    <s v="Completed"/>
    <x v="145"/>
    <n v="1"/>
    <s v="PDCE planning"/>
    <n v="1.85"/>
    <n v="0"/>
    <n v="1.85"/>
    <n v="0"/>
    <n v="0"/>
    <n v="1.85"/>
    <m/>
    <m/>
    <n v="0"/>
    <n v="0"/>
    <n v="0"/>
    <n v="0"/>
    <n v="0"/>
    <m/>
    <m/>
    <m/>
    <m/>
    <m/>
    <m/>
    <m/>
    <m/>
    <m/>
    <m/>
    <m/>
    <m/>
    <m/>
  </r>
  <r>
    <s v="Planning (NII)"/>
    <s v="NLRB-MIDPlanning (NII)46121.8152777778"/>
    <m/>
    <s v="Planning run"/>
    <s v="MRPNLRB-MIDPlanning (NII)Planning run"/>
    <s v="MRPNLRB-MIDPlanning (NII)"/>
    <s v=""/>
    <s v="Completed"/>
    <s v=""/>
    <s v="MRPNLRB-MIDPlanning (NII)Planning runPlanning run46121.815277777846121.8347222222"/>
    <s v="Y"/>
    <m/>
    <m/>
    <m/>
    <n v="2603"/>
    <s v="NLRB-MID"/>
    <s v="MRP"/>
    <s v="START Planning run"/>
    <s v="END Planning run"/>
    <d v="2026-04-09T19:34:00"/>
    <d v="2026-04-09T20:02:00"/>
    <d v="2026-04-09T20:35:00"/>
    <s v="NULL"/>
    <s v="Completed"/>
    <x v="146"/>
    <n v="1"/>
    <s v="Planning run"/>
    <n v="0.47"/>
    <n v="0"/>
    <n v="0.47"/>
    <n v="0"/>
    <n v="0"/>
    <n v="0.47"/>
    <m/>
    <m/>
    <n v="0"/>
    <n v="0"/>
    <n v="0"/>
    <n v="0"/>
    <n v="0"/>
    <m/>
    <m/>
    <m/>
    <m/>
    <m/>
    <m/>
    <m/>
    <m/>
    <m/>
    <m/>
    <m/>
    <m/>
    <m/>
  </r>
  <r>
    <s v="Load Pos"/>
    <s v="FRDBLoad Pos46121.8166666667"/>
    <m/>
    <s v="copy from"/>
    <s v="MCPFRDBLoad Poscopy from"/>
    <s v="MCPFRDBLoad Pos"/>
    <s v=""/>
    <s v="Completed"/>
    <s v=""/>
    <s v="MCPFRDBLoad Poscopy fromcopy from46121.816666666746121.8173611111"/>
    <s v="Y"/>
    <m/>
    <m/>
    <m/>
    <n v="2603"/>
    <s v="FRDB"/>
    <s v="MCP"/>
    <s v="START copy from"/>
    <s v="END copy from"/>
    <d v="2026-04-09T19:36:00"/>
    <d v="2026-04-09T19:37:00"/>
    <d v="2026-04-09T19:51:00"/>
    <s v="NULL"/>
    <s v="Completed"/>
    <x v="144"/>
    <n v="1"/>
    <s v="copy from"/>
    <n v="0.02"/>
    <n v="0"/>
    <n v="0.02"/>
    <n v="0"/>
    <n v="0"/>
    <n v="0.02"/>
    <m/>
    <m/>
    <n v="0"/>
    <n v="0"/>
    <n v="0"/>
    <n v="0"/>
    <n v="0"/>
    <m/>
    <m/>
    <m/>
    <m/>
    <m/>
    <m/>
    <m/>
    <m/>
    <m/>
    <m/>
    <m/>
    <m/>
    <m/>
  </r>
  <r>
    <s v="Valuation (NPV)"/>
    <s v="PLDBValuation (NPV)46121.8263888889"/>
    <m/>
    <s v="valuation report QRM Reporter exports"/>
    <s v="MCPPLDBValuation (NPV)valuation report QRM Reporter exports"/>
    <s v="MCPPLDBValuation (NPV)"/>
    <s v=""/>
    <s v="Completed"/>
    <s v=""/>
    <s v="MCPPLDBValuation (NPV)valuation report QRM Reporter exportsvaluation report QRM Reporter exports46121.826388888946121.8263888889"/>
    <s v="Y"/>
    <m/>
    <m/>
    <m/>
    <n v="2603"/>
    <s v="PLDB"/>
    <s v="MCP"/>
    <s v="START valuation report QRM Reporter exports"/>
    <s v="END valuation report QRM Reporter exports"/>
    <d v="2026-04-09T19:50:00"/>
    <d v="2026-04-09T19:50:00"/>
    <d v="2026-04-09T20:03:00"/>
    <s v="NULL"/>
    <s v="Completed"/>
    <x v="140"/>
    <n v="2"/>
    <s v="valuation report QRM Reporter exports"/>
    <n v="0"/>
    <n v="0"/>
    <n v="0"/>
    <n v="0"/>
    <n v="0"/>
    <n v="0"/>
    <m/>
    <m/>
    <n v="0"/>
    <n v="0"/>
    <n v="0"/>
    <n v="0"/>
    <n v="0"/>
    <m/>
    <m/>
    <m/>
    <m/>
    <m/>
    <m/>
    <m/>
    <m/>
    <m/>
    <m/>
    <m/>
    <m/>
    <m/>
  </r>
  <r>
    <s v="Valuation (NPV)"/>
    <s v="FRDBValuation (NPV)46121.8270833333"/>
    <m/>
    <s v="portfolio valuation run"/>
    <s v="MCPFRDBValuation (NPV)portfolio valuation run"/>
    <s v="MCPFRDBValuation (NPV)"/>
    <s v=""/>
    <s v="Completed"/>
    <s v=""/>
    <s v="MCPFRDBValuation (NPV)portfolio valuation runportfolio valuation run46121.827083333346121.8569444444"/>
    <s v="Y"/>
    <m/>
    <m/>
    <m/>
    <n v="2603"/>
    <s v="FRDB"/>
    <s v="MCP"/>
    <s v="START portfolio valuation run"/>
    <s v="END portfolio valuation run"/>
    <d v="2026-04-09T19:51:00"/>
    <d v="2026-04-09T20:34:00"/>
    <d v="2026-04-09T20:34:00"/>
    <s v="NULL"/>
    <s v="Completed"/>
    <x v="147"/>
    <n v="1"/>
    <s v="portfolio valuation run"/>
    <n v="0.72"/>
    <n v="0"/>
    <n v="0.72"/>
    <n v="0"/>
    <n v="0"/>
    <n v="0.72"/>
    <m/>
    <m/>
    <n v="0"/>
    <n v="0"/>
    <n v="0"/>
    <n v="0"/>
    <n v="0"/>
    <m/>
    <m/>
    <m/>
    <m/>
    <m/>
    <m/>
    <m/>
    <m/>
    <m/>
    <m/>
    <m/>
    <m/>
    <m/>
  </r>
  <r>
    <s v="PDCE"/>
    <s v="LUDBPDCE46121.8284722222"/>
    <m/>
    <s v="PDCE planning QTR"/>
    <s v="MCPLUDBPDCEPDCE planning QTR"/>
    <s v="MCPLUDBPDCE"/>
    <s v=""/>
    <s v="Completed"/>
    <s v=""/>
    <s v="MCPLUDBPDCEPDCE planning QTRPDCE planning QTR46121.828472222246121.8555555556"/>
    <s v="N"/>
    <m/>
    <m/>
    <m/>
    <n v="2603"/>
    <s v="LUDB"/>
    <s v="MCP"/>
    <s v="START PDCE planning QTR"/>
    <s v="END PDCE planning QTR"/>
    <d v="2026-04-09T19:53:00"/>
    <d v="2026-04-09T20:32:00"/>
    <d v="2026-04-09T20:51:00"/>
    <s v="NULL"/>
    <s v="Completed"/>
    <x v="148"/>
    <n v="1"/>
    <s v="PDCE planning QTR"/>
    <n v="0.65"/>
    <n v="0"/>
    <n v="0.65"/>
    <n v="0"/>
    <n v="0"/>
    <n v="0.65"/>
    <m/>
    <m/>
    <n v="0"/>
    <n v="0"/>
    <n v="0"/>
    <n v="0"/>
    <n v="0"/>
    <m/>
    <m/>
    <m/>
    <m/>
    <m/>
    <m/>
    <m/>
    <m/>
    <m/>
    <m/>
    <m/>
    <m/>
    <m/>
  </r>
  <r>
    <s v="PDCE"/>
    <s v="PLDBPDCE46121.8354166667"/>
    <m/>
    <s v="PDCE planning QTR"/>
    <s v="MCPPLDBPDCEPDCE planning QTR"/>
    <s v="MCPPLDBPDCE"/>
    <s v=""/>
    <s v="Completed"/>
    <s v=""/>
    <s v="MCPPLDBPDCEPDCE planning QTRPDCE planning QTR46121.835416666746121.8993055556"/>
    <s v="N"/>
    <m/>
    <m/>
    <m/>
    <n v="2603"/>
    <s v="PLDB"/>
    <s v="MCP"/>
    <s v="START PDCE planning QTR"/>
    <s v="END PDCE planning QTR"/>
    <d v="2026-04-09T20:03:00"/>
    <d v="2026-04-09T21:35:00"/>
    <d v="2026-04-10T01:06:00"/>
    <s v="NULL"/>
    <s v="Completed"/>
    <x v="148"/>
    <n v="1"/>
    <s v="PDCE planning QTR"/>
    <n v="1.53"/>
    <n v="0"/>
    <n v="1.53"/>
    <n v="0"/>
    <n v="0"/>
    <n v="1.53"/>
    <m/>
    <m/>
    <n v="0"/>
    <n v="0"/>
    <n v="0"/>
    <n v="0"/>
    <n v="0"/>
    <m/>
    <m/>
    <m/>
    <m/>
    <m/>
    <m/>
    <m/>
    <m/>
    <m/>
    <m/>
    <m/>
    <m/>
    <m/>
  </r>
  <r>
    <s v="Valuation (NPV)"/>
    <s v="FRDBValuation (NPV)46121.8569444444"/>
    <m/>
    <s v="export to ara Portfolio Valuation"/>
    <s v="MCPFRDBValuation (NPV)export to ara Portfolio Valuation"/>
    <s v="MCPFRDBValuation (NPV)"/>
    <s v=""/>
    <s v="Completed"/>
    <s v=""/>
    <s v="MCPFRDBValuation (NPV)export to ara Portfolio Valuationexport to ara Portfolio Valuation46121.856944444446121.8569444444"/>
    <s v="Y"/>
    <m/>
    <m/>
    <m/>
    <n v="2603"/>
    <s v="FRDB"/>
    <s v="MCP"/>
    <s v="START export to ara Portfolio Valuation"/>
    <s v="END export to ara Portfolio Valuation"/>
    <d v="2026-04-09T20:34:00"/>
    <d v="2026-04-09T20:34:00"/>
    <d v="2026-04-09T20:34:00"/>
    <s v="NULL"/>
    <s v="Completed"/>
    <x v="147"/>
    <n v="1"/>
    <s v="export to ara Portfolio Valuation"/>
    <n v="0"/>
    <n v="0"/>
    <n v="0"/>
    <n v="0"/>
    <n v="0"/>
    <n v="0"/>
    <m/>
    <m/>
    <n v="0"/>
    <n v="0"/>
    <n v="0"/>
    <n v="0"/>
    <n v="0"/>
    <m/>
    <m/>
    <m/>
    <m/>
    <m/>
    <m/>
    <m/>
    <m/>
    <m/>
    <m/>
    <m/>
    <m/>
    <m/>
  </r>
  <r>
    <s v="Valuation (NPV)"/>
    <s v="FRDBValuation (NPV)46121.8569444444"/>
    <m/>
    <s v="Light Maintenance Portfolio Valuation"/>
    <s v="MCPFRDBValuation (NPV)Light Maintenance Portfolio Valuation"/>
    <s v="MCPFRDBValuation (NPV)"/>
    <s v=""/>
    <s v="Completed"/>
    <s v=""/>
    <s v="MCPFRDBValuation (NPV)Light Maintenance Portfolio ValuationLight Maintenance Portfolio Valuation46121.856944444446121.8645833333"/>
    <s v="Y"/>
    <m/>
    <m/>
    <m/>
    <n v="2603"/>
    <s v="FRDB"/>
    <s v="MCP"/>
    <s v="START Light Maintenance Portfolio Valuation"/>
    <s v="END Light Maintenance Portfolio Valuation"/>
    <d v="2026-04-09T20:34:00"/>
    <d v="2026-04-09T20:45:00"/>
    <d v="2026-04-09T20:45:00"/>
    <s v="NULL"/>
    <s v="Completed"/>
    <x v="147"/>
    <n v="1"/>
    <s v="Light Maintenance Portfolio Valuation"/>
    <n v="0.18"/>
    <n v="0"/>
    <n v="0.18"/>
    <n v="0"/>
    <n v="0"/>
    <n v="0.18"/>
    <m/>
    <m/>
    <n v="0"/>
    <n v="0"/>
    <n v="0"/>
    <n v="0"/>
    <n v="0"/>
    <m/>
    <m/>
    <m/>
    <m/>
    <m/>
    <m/>
    <m/>
    <m/>
    <m/>
    <m/>
    <m/>
    <m/>
    <m/>
  </r>
  <r>
    <s v="Optimization"/>
    <s v="NLRB-MIDOptimization46121.8576388889"/>
    <m/>
    <s v="CFM optimization"/>
    <s v="MRPNLRB-MIDOptimizationCFM optimization"/>
    <s v="MRPNLRB-MIDOptimization"/>
    <s v=""/>
    <s v="Completed"/>
    <s v=""/>
    <s v="MRPNLRB-MIDOptimizationCFM optimizationCFM optimization46121.857638888946121.8930555556"/>
    <s v="N"/>
    <m/>
    <m/>
    <m/>
    <n v="2603"/>
    <s v="NLRB-MID"/>
    <s v="MRP"/>
    <s v="START CFM optimization"/>
    <s v="END CFM optimization"/>
    <d v="2026-04-09T20:35:00"/>
    <d v="2026-04-09T21:26:00"/>
    <d v="2026-04-09T21:26:00"/>
    <s v="NULL"/>
    <s v="Completed"/>
    <x v="149"/>
    <n v="1"/>
    <s v="CFM optimization"/>
    <n v="0.85"/>
    <n v="0"/>
    <n v="0.85"/>
    <n v="0"/>
    <n v="0"/>
    <n v="0.85"/>
    <m/>
    <m/>
    <n v="0"/>
    <n v="0"/>
    <n v="0"/>
    <n v="0"/>
    <n v="0"/>
    <m/>
    <m/>
    <m/>
    <m/>
    <m/>
    <m/>
    <m/>
    <m/>
    <m/>
    <m/>
    <m/>
    <m/>
    <m/>
  </r>
  <r>
    <s v="Valuation (NPV)"/>
    <s v="FRDBValuation (NPV)46121.8645833333"/>
    <m/>
    <s v="valuation report QRM Reporter exports"/>
    <s v="MCPFRDBValuation (NPV)valuation report QRM Reporter exports"/>
    <s v="MCPFRDBValuation (NPV)"/>
    <s v=""/>
    <s v="Completed"/>
    <s v=""/>
    <s v="MCPFRDBValuation (NPV)valuation report QRM Reporter exportsvaluation report QRM Reporter exports46121.864583333346121.86875"/>
    <s v="Y"/>
    <m/>
    <m/>
    <m/>
    <n v="2603"/>
    <s v="FRDB"/>
    <s v="MCP"/>
    <s v="START valuation report QRM Reporter exports"/>
    <s v="END valuation report QRM Reporter exports"/>
    <d v="2026-04-09T20:45:00"/>
    <d v="2026-04-09T20:51:00"/>
    <d v="2026-04-09T21:35:00"/>
    <s v="NULL"/>
    <s v="Completed"/>
    <x v="147"/>
    <n v="1"/>
    <s v="valuation report QRM Reporter exports"/>
    <n v="0.1"/>
    <n v="0"/>
    <n v="0.1"/>
    <n v="0"/>
    <n v="0"/>
    <n v="0.1"/>
    <m/>
    <m/>
    <n v="0"/>
    <n v="0"/>
    <n v="0"/>
    <n v="0"/>
    <n v="0"/>
    <m/>
    <m/>
    <m/>
    <m/>
    <m/>
    <m/>
    <m/>
    <m/>
    <m/>
    <m/>
    <m/>
    <m/>
    <m/>
  </r>
  <r>
    <s v="PDCE"/>
    <s v="LUDBPDCE46121.86875"/>
    <m/>
    <s v="PDCE report QTR OLAP exports"/>
    <s v="MCPLUDBPDCEPDCE report QTR OLAP exports"/>
    <s v="MCPLUDBPDCE"/>
    <s v=""/>
    <s v="Completed"/>
    <s v=""/>
    <s v="MCPLUDBPDCEPDCE report QTR OLAP exportsPDCE report QTR OLAP exports46121.8687546121.8756944444"/>
    <s v="N"/>
    <m/>
    <m/>
    <m/>
    <n v="2603"/>
    <s v="LUDB"/>
    <s v="MCP"/>
    <s v="START PDCE report QTR OLAP exports"/>
    <s v="END PDCE report QTR OLAP exports"/>
    <d v="2026-04-09T20:51:00"/>
    <d v="2026-04-09T21:01:00"/>
    <d v="2026-04-09T21:36:00"/>
    <s v="NULL"/>
    <s v="Completed"/>
    <x v="150"/>
    <n v="1"/>
    <s v="PDCE report QTR OLAP exports"/>
    <n v="0.17"/>
    <n v="0"/>
    <n v="0.17"/>
    <n v="0"/>
    <n v="0"/>
    <n v="0.17"/>
    <m/>
    <m/>
    <n v="0"/>
    <n v="0"/>
    <n v="0"/>
    <n v="0"/>
    <n v="0"/>
    <m/>
    <m/>
    <m/>
    <m/>
    <m/>
    <m/>
    <m/>
    <m/>
    <m/>
    <m/>
    <m/>
    <m/>
    <m/>
  </r>
  <r>
    <s v="Optimization"/>
    <s v="BEDBOptimization46121.8833333333"/>
    <m/>
    <s v="Super Light Maintenance"/>
    <s v="MRPBEDBOptimizationSuper Light Maintenance"/>
    <s v="MRPBEDBOptimization"/>
    <s v=""/>
    <s v="Completed"/>
    <s v=""/>
    <s v="MRPBEDBOptimizationSuper Light MaintenanceSuper Light Maintenance46121.883333333346121.8868055556"/>
    <s v="N"/>
    <m/>
    <m/>
    <m/>
    <n v="2603"/>
    <s v="BEDB"/>
    <s v="MRP"/>
    <s v="START Super Light Maintenance"/>
    <s v="END Super Light Maintenance"/>
    <d v="2026-04-09T21:12:00"/>
    <d v="2026-04-09T21:17:00"/>
    <d v="2026-04-09T21:17:00"/>
    <s v="NULL"/>
    <s v="Completed"/>
    <x v="67"/>
    <n v="3"/>
    <s v="Super Light Maintenance"/>
    <n v="0.08"/>
    <n v="0"/>
    <n v="0.08"/>
    <n v="0"/>
    <n v="0"/>
    <n v="0.08"/>
    <m/>
    <m/>
    <n v="0"/>
    <n v="0"/>
    <n v="0"/>
    <n v="0"/>
    <n v="0"/>
    <m/>
    <m/>
    <m/>
    <m/>
    <m/>
    <m/>
    <m/>
    <m/>
    <m/>
    <m/>
    <m/>
    <m/>
    <m/>
  </r>
  <r>
    <s v="Optimization"/>
    <s v="BEDBOptimization46121.8868055556"/>
    <m/>
    <s v="CFM optimization1 OLAP exports"/>
    <s v="MRPBEDBOptimizationCFM optimization1 OLAP exports"/>
    <s v="MRPBEDBOptimization"/>
    <s v=""/>
    <s v="Completed"/>
    <s v=""/>
    <s v="MRPBEDBOptimizationCFM optimization1 OLAP exportsCFM optimization1 OLAP exports46121.886805555646121.8916666667"/>
    <s v="N"/>
    <m/>
    <m/>
    <m/>
    <n v="2603"/>
    <s v="BEDB"/>
    <s v="MRP"/>
    <s v="START CFM optimization1 OLAP exports"/>
    <s v="END CFM optimization1 OLAP exports"/>
    <d v="2026-04-09T21:17:00"/>
    <d v="2026-04-09T21:24:00"/>
    <d v="2026-04-09T21:24:00"/>
    <s v="NULL"/>
    <s v="Completed"/>
    <x v="67"/>
    <n v="2"/>
    <s v="CFM optimization1 OLAP exports"/>
    <n v="0.12"/>
    <n v="0"/>
    <n v="0.12"/>
    <n v="0"/>
    <n v="0"/>
    <n v="0.12"/>
    <m/>
    <m/>
    <n v="0"/>
    <n v="0"/>
    <n v="0"/>
    <n v="0"/>
    <n v="0"/>
    <m/>
    <m/>
    <m/>
    <m/>
    <m/>
    <m/>
    <m/>
    <m/>
    <m/>
    <m/>
    <m/>
    <m/>
    <m/>
  </r>
  <r>
    <s v="PDCE"/>
    <s v="NLRBPDCE46121.8902777778"/>
    <m/>
    <s v="export to ara PDCE QTR"/>
    <s v="MCPNLRBPDCEexport to ara PDCE QTR"/>
    <s v="MCPNLRBPDCE"/>
    <s v=""/>
    <s v="Completed"/>
    <s v=""/>
    <s v="MCPNLRBPDCEexport to ara PDCE QTRexport to ara PDCE QTR46121.890277777846121.8902777778"/>
    <s v="N"/>
    <m/>
    <m/>
    <m/>
    <n v="2603"/>
    <s v="NLRB"/>
    <s v="MCP"/>
    <s v="START export to ara PDCE QTR"/>
    <s v="END export to ara PDCE QTR"/>
    <d v="2026-04-09T21:22:00"/>
    <d v="2026-04-09T21:22:00"/>
    <d v="2026-04-09T21:22:00"/>
    <s v="NULL"/>
    <s v="Completed"/>
    <x v="145"/>
    <n v="1"/>
    <s v="export to ara PDCE QTR"/>
    <n v="0"/>
    <n v="0"/>
    <n v="0"/>
    <n v="0"/>
    <n v="0"/>
    <n v="0"/>
    <m/>
    <m/>
    <n v="0"/>
    <n v="0"/>
    <n v="0"/>
    <n v="0"/>
    <n v="0"/>
    <m/>
    <m/>
    <m/>
    <m/>
    <m/>
    <m/>
    <m/>
    <m/>
    <m/>
    <m/>
    <m/>
    <m/>
    <m/>
  </r>
  <r>
    <s v="PDCE"/>
    <s v="NLRBPDCE46121.8902777778"/>
    <m/>
    <s v="PDCE report exports from ARA"/>
    <s v="MCPNLRBPDCEPDCE report exports from ARA"/>
    <s v="MCPNLRBPDCE"/>
    <s v=""/>
    <s v="Completed"/>
    <s v=""/>
    <s v="MCPNLRBPDCEPDCE report exports from ARAPDCE report exports from ARA46121.890277777846121.8902777778"/>
    <s v="N"/>
    <m/>
    <m/>
    <m/>
    <n v="2603"/>
    <s v="NLRB"/>
    <s v="MCP"/>
    <s v="START PDCE report exports from ARA"/>
    <s v="END PDCE report exports from ARA"/>
    <d v="2026-04-09T21:22:00"/>
    <d v="2026-04-09T21:22:00"/>
    <d v="2026-04-09T21:23:00"/>
    <s v="NULL"/>
    <s v="Completed"/>
    <x v="145"/>
    <n v="1"/>
    <s v="PDCE report exports from ARA"/>
    <n v="0"/>
    <n v="0"/>
    <n v="0"/>
    <n v="0"/>
    <n v="0"/>
    <n v="0"/>
    <m/>
    <m/>
    <n v="0"/>
    <n v="0"/>
    <n v="0"/>
    <n v="0"/>
    <n v="0"/>
    <m/>
    <m/>
    <m/>
    <m/>
    <m/>
    <m/>
    <m/>
    <m/>
    <m/>
    <m/>
    <m/>
    <m/>
    <m/>
  </r>
  <r>
    <s v="Valuation (NPV)"/>
    <s v="NLRBValuation (NPV)46121.8909722222"/>
    <m/>
    <s v="portfolio valuation run"/>
    <s v="MCPNLRBValuation (NPV)portfolio valuation run"/>
    <s v="MCPNLRBValuation (NPV)"/>
    <s v=""/>
    <s v="Completed"/>
    <s v=""/>
    <s v="MCPNLRBValuation (NPV)portfolio valuation runportfolio valuation run46121.890972222246122.0506944444"/>
    <s v="Y"/>
    <m/>
    <m/>
    <m/>
    <n v="2603"/>
    <s v="NLRB"/>
    <s v="MCP"/>
    <s v="START portfolio valuation run"/>
    <s v="END portfolio valuation run"/>
    <d v="2026-04-09T21:23:00"/>
    <d v="2026-04-10T01:13:00"/>
    <d v="2026-04-10T01:13:00"/>
    <s v="NULL"/>
    <s v="Completed"/>
    <x v="151"/>
    <n v="1"/>
    <s v="portfolio valuation run"/>
    <n v="3.83"/>
    <n v="0"/>
    <n v="3.83"/>
    <n v="0"/>
    <n v="0"/>
    <n v="3.83"/>
    <m/>
    <m/>
    <n v="0"/>
    <n v="0"/>
    <n v="0"/>
    <n v="0"/>
    <n v="0"/>
    <m/>
    <m/>
    <m/>
    <m/>
    <m/>
    <m/>
    <m/>
    <m/>
    <m/>
    <m/>
    <m/>
    <m/>
    <m/>
  </r>
  <r>
    <s v="Optimization"/>
    <s v="BEDBOptimization46121.8916666667"/>
    <m/>
    <s v="CFM optimization2"/>
    <s v="MRPBEDBOptimizationCFM optimization2"/>
    <s v="MRPBEDBOptimization"/>
    <s v=""/>
    <s v="Completed"/>
    <s v=""/>
    <s v="MRPBEDBOptimizationCFM optimization2CFM optimization246121.891666666746121.9451388889"/>
    <s v="N"/>
    <m/>
    <m/>
    <m/>
    <n v="2603"/>
    <s v="BEDB"/>
    <s v="MRP"/>
    <s v="START CFM optimization2"/>
    <s v="END CFM optimization2"/>
    <d v="2026-04-09T21:24:00"/>
    <d v="2026-04-09T22:41:00"/>
    <d v="2026-04-09T22:41:00"/>
    <s v="NULL"/>
    <s v="Completed"/>
    <x v="67"/>
    <n v="2"/>
    <s v="CFM optimization2"/>
    <n v="1.28"/>
    <n v="0"/>
    <n v="1.28"/>
    <n v="0"/>
    <n v="0"/>
    <n v="1.28"/>
    <m/>
    <m/>
    <n v="0"/>
    <n v="0"/>
    <n v="0"/>
    <n v="0"/>
    <n v="0"/>
    <m/>
    <m/>
    <m/>
    <m/>
    <m/>
    <m/>
    <m/>
    <m/>
    <m/>
    <m/>
    <m/>
    <m/>
    <m/>
  </r>
  <r>
    <s v="Optimization"/>
    <s v="NLRB-MIDOptimization46121.8930555556"/>
    <m/>
    <s v="export to ara"/>
    <s v="MRPNLRB-MIDOptimizationexport to ara"/>
    <s v="MRPNLRB-MIDOptimization"/>
    <s v=""/>
    <s v="Completed"/>
    <s v=""/>
    <s v="MRPNLRB-MIDOptimizationexport to araexport to ara46121.893055555646121.89375"/>
    <s v="N"/>
    <m/>
    <m/>
    <m/>
    <n v="2603"/>
    <s v="NLRB-MID"/>
    <s v="MRP"/>
    <s v="START export to ara"/>
    <s v="END export to ara"/>
    <d v="2026-04-09T21:26:00"/>
    <d v="2026-04-09T21:27:00"/>
    <s v="NULL"/>
    <s v="NULL"/>
    <s v="Completed"/>
    <x v="149"/>
    <n v="1"/>
    <s v="export to ara"/>
    <n v="0.02"/>
    <n v="0"/>
    <n v="0.02"/>
    <n v="0"/>
    <n v="0"/>
    <n v="0.02"/>
    <m/>
    <m/>
    <n v="0"/>
    <n v="0"/>
    <n v="0"/>
    <n v="0"/>
    <n v="0"/>
    <m/>
    <m/>
    <m/>
    <m/>
    <m/>
    <m/>
    <m/>
    <m/>
    <m/>
    <m/>
    <m/>
    <m/>
    <m/>
  </r>
  <r>
    <s v="EC"/>
    <s v="RODBEC46121.8965277778"/>
    <m/>
    <s v="ing-ec valuation exports"/>
    <s v="MCPRODBECing-ec valuation exports"/>
    <s v="MCPRODBEC"/>
    <s v=""/>
    <s v="Completed"/>
    <s v=""/>
    <s v="MCPRODBECing-ec valuation exportsing-ec valuation exports46121.896527777846121.8986111111"/>
    <s v="Y"/>
    <m/>
    <m/>
    <m/>
    <n v="2603"/>
    <s v="RODB"/>
    <s v="MCP"/>
    <s v="START ing-ec valuation exports"/>
    <s v="END ing-ec valuation exports"/>
    <d v="2026-04-09T21:31:00"/>
    <d v="2026-04-09T21:34:00"/>
    <d v="2026-04-09T22:14:00"/>
    <s v="NULL"/>
    <s v="Completed"/>
    <x v="143"/>
    <n v="1"/>
    <s v="ing-ec valuation exports"/>
    <n v="0.05"/>
    <n v="0"/>
    <n v="0.05"/>
    <n v="0"/>
    <n v="0"/>
    <n v="0.05"/>
    <m/>
    <m/>
    <n v="0"/>
    <n v="0"/>
    <n v="0"/>
    <n v="0"/>
    <n v="0"/>
    <m/>
    <m/>
    <m/>
    <m/>
    <m/>
    <m/>
    <m/>
    <m/>
    <m/>
    <m/>
    <m/>
    <m/>
    <m/>
  </r>
  <r>
    <s v="PDCE"/>
    <s v="FRDBPDCE46121.8993055556"/>
    <m/>
    <s v="PDCE planning"/>
    <s v="MCPFRDBPDCEPDCE planning"/>
    <s v="MCPFRDBPDCE"/>
    <s v=""/>
    <s v="Completed"/>
    <s v=""/>
    <s v="MCPFRDBPDCEPDCE planningPDCE planning46121.899305555646121.9131944444"/>
    <s v="N"/>
    <m/>
    <m/>
    <m/>
    <n v="2603"/>
    <s v="FRDB"/>
    <s v="MCP"/>
    <s v="START PDCE planning"/>
    <s v="END PDCE planning"/>
    <d v="2026-04-09T21:35:00"/>
    <d v="2026-04-09T21:55:00"/>
    <d v="2026-04-09T21:55:00"/>
    <s v="NULL"/>
    <s v="Completed"/>
    <x v="152"/>
    <n v="1"/>
    <s v="PDCE planning"/>
    <n v="0.33"/>
    <n v="0"/>
    <n v="0.33"/>
    <n v="0"/>
    <n v="0"/>
    <n v="0.33"/>
    <m/>
    <m/>
    <n v="0"/>
    <n v="0"/>
    <n v="0"/>
    <n v="0"/>
    <n v="0"/>
    <m/>
    <m/>
    <m/>
    <m/>
    <m/>
    <m/>
    <m/>
    <m/>
    <m/>
    <m/>
    <m/>
    <m/>
    <m/>
  </r>
  <r>
    <s v="CSRBB Valuation"/>
    <s v="LUDBCSRBB Valuation46121.9"/>
    <m/>
    <s v="CSRBB Portfolio Valuation"/>
    <s v="MCPLUDBCSRBB ValuationCSRBB Portfolio Valuation"/>
    <s v="MCPLUDBCSRBB Valuation"/>
    <s v=""/>
    <s v="Completed"/>
    <s v=""/>
    <s v="MCPLUDBCSRBB ValuationCSRBB Portfolio ValuationCSRBB Portfolio Valuation46121.946121.9256944444"/>
    <s v="Y"/>
    <m/>
    <m/>
    <m/>
    <n v="2603"/>
    <s v="LUDB"/>
    <s v="MCP"/>
    <s v="START CSRBB Portfolio Valuation"/>
    <s v="END CSRBB Portfolio Valuation"/>
    <d v="2026-04-09T21:36:00"/>
    <d v="2026-04-09T22:13:00"/>
    <d v="2026-04-10T01:52:00"/>
    <s v="NULL"/>
    <s v="Completed"/>
    <x v="153"/>
    <n v="1"/>
    <s v="CSRBB Portfolio Valuation"/>
    <n v="0.62"/>
    <n v="0"/>
    <n v="0.62"/>
    <n v="0"/>
    <n v="0"/>
    <n v="0.62"/>
    <m/>
    <m/>
    <n v="0"/>
    <n v="0"/>
    <n v="0"/>
    <n v="0"/>
    <n v="0"/>
    <m/>
    <m/>
    <m/>
    <m/>
    <m/>
    <m/>
    <m/>
    <m/>
    <m/>
    <m/>
    <m/>
    <m/>
    <m/>
  </r>
  <r>
    <s v="PDCE"/>
    <s v="FRDBPDCE46121.9131944444"/>
    <m/>
    <s v="PDCE report QRM reporter exports"/>
    <s v="MCPFRDBPDCEPDCE report QRM reporter exports"/>
    <s v="MCPFRDBPDCE"/>
    <s v=""/>
    <s v="Completed"/>
    <s v=""/>
    <s v="MCPFRDBPDCEPDCE report QRM reporter exportsPDCE report QRM reporter exports46121.913194444446121.9152777778"/>
    <s v="N"/>
    <m/>
    <m/>
    <m/>
    <n v="2603"/>
    <s v="FRDB"/>
    <s v="MCP"/>
    <s v="START PDCE report QRM reporter exports"/>
    <s v="END PDCE report QRM reporter exports"/>
    <d v="2026-04-09T21:55:00"/>
    <d v="2026-04-09T21:58:00"/>
    <d v="2026-04-10T01:42:00"/>
    <s v="NULL"/>
    <s v="Completed"/>
    <x v="152"/>
    <n v="1"/>
    <s v="PDCE report QRM reporter exports"/>
    <n v="0.05"/>
    <n v="0"/>
    <n v="0.05"/>
    <n v="0"/>
    <n v="0"/>
    <n v="0.05"/>
    <m/>
    <m/>
    <n v="0"/>
    <n v="0"/>
    <n v="0"/>
    <n v="0"/>
    <n v="0"/>
    <m/>
    <m/>
    <m/>
    <m/>
    <m/>
    <m/>
    <m/>
    <m/>
    <m/>
    <m/>
    <m/>
    <m/>
    <m/>
  </r>
  <r>
    <s v="KR"/>
    <s v="RODBKR46121.9263888889"/>
    <m/>
    <s v="Light Maintenance"/>
    <s v="MCPRODBKRLight Maintenance"/>
    <s v="MCPRODBKR"/>
    <s v=""/>
    <s v="Completed"/>
    <s v=""/>
    <s v="MCPRODBKRLight MaintenanceLight Maintenance46121.926388888946121.9305555556"/>
    <s v="Y"/>
    <m/>
    <m/>
    <m/>
    <n v="2603"/>
    <s v="RODB"/>
    <s v="MCP"/>
    <s v="START Light Maintenance"/>
    <s v="END Light Maintenance"/>
    <d v="2026-04-09T22:14:00"/>
    <d v="2026-04-09T22:20:00"/>
    <d v="2026-04-09T22:20:00"/>
    <s v="NULL"/>
    <s v="Completed"/>
    <x v="154"/>
    <n v="4"/>
    <s v="Light Maintenance"/>
    <n v="0.1"/>
    <n v="0"/>
    <n v="0.1"/>
    <n v="0"/>
    <n v="0"/>
    <n v="0.1"/>
    <m/>
    <m/>
    <n v="0"/>
    <n v="0"/>
    <n v="0"/>
    <n v="0"/>
    <n v="0"/>
    <m/>
    <m/>
    <m/>
    <m/>
    <m/>
    <m/>
    <m/>
    <m/>
    <m/>
    <m/>
    <m/>
    <m/>
    <m/>
  </r>
  <r>
    <s v="KR"/>
    <s v="RODBKR46121.9305555556"/>
    <m/>
    <s v="bpv-kr valuation"/>
    <s v="MCPRODBKRbpv-kr valuation"/>
    <s v="MCPRODBKR"/>
    <s v=""/>
    <s v="Completed"/>
    <s v=""/>
    <s v="MCPRODBKRbpv-kr valuationbpv-kr valuation46121.930555555646122.0458333333"/>
    <s v="Y"/>
    <m/>
    <m/>
    <m/>
    <n v="2603"/>
    <s v="RODB"/>
    <s v="MCP"/>
    <s v="START bpv-kr valuation"/>
    <s v="END bpv-kr valuation"/>
    <d v="2026-04-09T22:20:00"/>
    <d v="2026-04-10T01:06:00"/>
    <d v="2026-04-10T01:06:00"/>
    <s v="NULL"/>
    <s v="Completed"/>
    <x v="154"/>
    <n v="1"/>
    <s v="bpv-kr valuation"/>
    <n v="2.77"/>
    <n v="0"/>
    <n v="2.77"/>
    <n v="0"/>
    <n v="0"/>
    <n v="2.77"/>
    <m/>
    <m/>
    <n v="0"/>
    <n v="0"/>
    <n v="0"/>
    <n v="0"/>
    <n v="0"/>
    <m/>
    <m/>
    <m/>
    <m/>
    <m/>
    <m/>
    <m/>
    <m/>
    <m/>
    <m/>
    <m/>
    <m/>
    <m/>
  </r>
  <r>
    <s v="Optimization"/>
    <s v="BEDBOptimization46121.9451388889"/>
    <m/>
    <s v="Super Light Maintenance"/>
    <s v="MRPBEDBOptimizationSuper Light Maintenance"/>
    <s v="MRPBEDBOptimization"/>
    <s v=""/>
    <s v="Completed"/>
    <s v=""/>
    <s v="MRPBEDBOptimizationSuper Light MaintenanceSuper Light Maintenance46121.945138888946121.9479166667"/>
    <s v="N"/>
    <m/>
    <m/>
    <m/>
    <n v="2603"/>
    <s v="BEDB"/>
    <s v="MRP"/>
    <s v="START Super Light Maintenance"/>
    <s v="END Super Light Maintenance"/>
    <d v="2026-04-09T22:41:00"/>
    <d v="2026-04-09T22:45:00"/>
    <d v="2026-04-09T22:45:00"/>
    <s v="NULL"/>
    <s v="Completed"/>
    <x v="67"/>
    <n v="4"/>
    <s v="Super Light Maintenance"/>
    <n v="7.0000000000000007E-2"/>
    <n v="0"/>
    <n v="7.0000000000000007E-2"/>
    <n v="0"/>
    <n v="0"/>
    <n v="7.0000000000000007E-2"/>
    <m/>
    <m/>
    <n v="0"/>
    <n v="0"/>
    <n v="0"/>
    <n v="0"/>
    <n v="0"/>
    <m/>
    <m/>
    <m/>
    <m/>
    <m/>
    <m/>
    <m/>
    <m/>
    <m/>
    <m/>
    <m/>
    <m/>
    <m/>
  </r>
  <r>
    <s v="Optimization"/>
    <s v="BEDBOptimization46121.9479166667"/>
    <m/>
    <s v="CFM optimization2 OLAP exports"/>
    <s v="MRPBEDBOptimizationCFM optimization2 OLAP exports"/>
    <s v="MRPBEDBOptimization"/>
    <s v=""/>
    <s v="Completed"/>
    <s v=""/>
    <s v="MRPBEDBOptimizationCFM optimization2 OLAP exportsCFM optimization2 OLAP exports46121.947916666746121.9479166667"/>
    <s v="N"/>
    <m/>
    <m/>
    <m/>
    <n v="2603"/>
    <s v="BEDB"/>
    <s v="MRP"/>
    <s v="START CFM optimization2 OLAP exports"/>
    <s v="END CFM optimization2 OLAP exports"/>
    <d v="2026-04-09T22:45:00"/>
    <d v="2026-04-09T22:45:00"/>
    <d v="2026-04-09T22:45:00"/>
    <s v="NULL"/>
    <s v="Completed"/>
    <x v="67"/>
    <n v="2"/>
    <s v="CFM optimization2 OLAP exports"/>
    <n v="0"/>
    <n v="0"/>
    <n v="0"/>
    <n v="0"/>
    <n v="0"/>
    <n v="0"/>
    <m/>
    <m/>
    <n v="0"/>
    <n v="0"/>
    <n v="0"/>
    <n v="0"/>
    <n v="0"/>
    <m/>
    <m/>
    <m/>
    <m/>
    <m/>
    <m/>
    <m/>
    <m/>
    <m/>
    <m/>
    <m/>
    <m/>
    <m/>
  </r>
  <r>
    <s v="Optimization"/>
    <s v="BEDBOptimization46121.9479166667"/>
    <m/>
    <s v="Super Light Maintenance"/>
    <s v="MRPBEDBOptimizationSuper Light Maintenance"/>
    <s v="MRPBEDBOptimization"/>
    <s v=""/>
    <s v="Completed"/>
    <s v=""/>
    <s v="MRPBEDBOptimizationSuper Light MaintenanceSuper Light Maintenance46121.947916666746121.9493055556"/>
    <s v="N"/>
    <m/>
    <m/>
    <m/>
    <n v="2603"/>
    <s v="BEDB"/>
    <s v="MRP"/>
    <s v="START Super Light Maintenance"/>
    <s v="END Super Light Maintenance"/>
    <d v="2026-04-09T22:45:00"/>
    <d v="2026-04-09T22:47:00"/>
    <d v="2026-04-09T22:47:00"/>
    <s v="NULL"/>
    <s v="Completed"/>
    <x v="67"/>
    <n v="5"/>
    <s v="Super Light Maintenance"/>
    <n v="0.03"/>
    <n v="0"/>
    <n v="0.03"/>
    <n v="0"/>
    <n v="0"/>
    <n v="0.03"/>
    <m/>
    <m/>
    <n v="0"/>
    <n v="0"/>
    <n v="0"/>
    <n v="0"/>
    <n v="0"/>
    <m/>
    <m/>
    <m/>
    <m/>
    <m/>
    <m/>
    <m/>
    <m/>
    <m/>
    <m/>
    <m/>
    <m/>
    <m/>
  </r>
  <r>
    <s v="Optimization"/>
    <s v="BEDBOptimization46121.9493055556"/>
    <m/>
    <s v="RoS/RIOD optimization"/>
    <s v="MRPBEDBOptimizationRoS/RIOD optimization"/>
    <s v="MRPBEDBOptimization"/>
    <s v=""/>
    <s v="Completed"/>
    <s v=""/>
    <s v="MRPBEDBOptimizationRoS/RIOD optimizationRoS/RIOD optimization46121.949305555646122.0118055556"/>
    <s v="N"/>
    <m/>
    <m/>
    <m/>
    <n v="2603"/>
    <s v="BEDB"/>
    <s v="MRP"/>
    <s v="START RoS/RIOD optimization"/>
    <s v="END RoS/RIOD optimization"/>
    <d v="2026-04-09T22:47:00"/>
    <d v="2026-04-10T00:17:00"/>
    <d v="2026-04-10T00:17:00"/>
    <s v="NULL"/>
    <s v="Completed"/>
    <x v="67"/>
    <n v="1"/>
    <s v="RoS/RIOD optimization"/>
    <n v="1.5"/>
    <n v="0"/>
    <n v="1.5"/>
    <n v="0"/>
    <n v="0"/>
    <n v="1.5"/>
    <m/>
    <m/>
    <n v="0"/>
    <n v="0"/>
    <n v="0"/>
    <n v="0"/>
    <n v="0"/>
    <m/>
    <m/>
    <m/>
    <m/>
    <m/>
    <m/>
    <m/>
    <m/>
    <m/>
    <m/>
    <m/>
    <m/>
    <m/>
  </r>
  <r>
    <s v="Optimization"/>
    <s v="BEDBOptimization46122.0118055556"/>
    <m/>
    <s v="Super Light Maintenance"/>
    <s v="MRPBEDBOptimizationSuper Light Maintenance"/>
    <s v="MRPBEDBOptimization"/>
    <s v=""/>
    <s v="Completed"/>
    <s v=""/>
    <s v="MRPBEDBOptimizationSuper Light MaintenanceSuper Light Maintenance46122.011805555646122.0145833333"/>
    <s v="N"/>
    <m/>
    <m/>
    <m/>
    <n v="2603"/>
    <s v="BEDB"/>
    <s v="MRP"/>
    <s v="START Super Light Maintenance"/>
    <s v="END Super Light Maintenance"/>
    <d v="2026-04-10T00:17:00"/>
    <d v="2026-04-10T00:21:00"/>
    <d v="2026-04-10T00:21:00"/>
    <s v="NULL"/>
    <s v="Completed"/>
    <x v="67"/>
    <n v="6"/>
    <s v="Super Light Maintenance"/>
    <n v="7.0000000000000007E-2"/>
    <n v="0"/>
    <n v="7.0000000000000007E-2"/>
    <n v="0"/>
    <n v="0"/>
    <n v="7.0000000000000007E-2"/>
    <m/>
    <m/>
    <n v="0"/>
    <n v="0"/>
    <n v="0"/>
    <n v="0"/>
    <n v="0"/>
    <m/>
    <m/>
    <m/>
    <m/>
    <m/>
    <m/>
    <m/>
    <m/>
    <m/>
    <m/>
    <m/>
    <m/>
    <m/>
  </r>
  <r>
    <s v="Optimization"/>
    <s v="BEDBOptimization46122.0145833333"/>
    <m/>
    <s v="RoS/RIOD optimization OLAP exports"/>
    <s v="MRPBEDBOptimizationRoS/RIOD optimization OLAP exports"/>
    <s v="MRPBEDBOptimization"/>
    <s v=""/>
    <s v="Completed"/>
    <s v=""/>
    <s v="MRPBEDBOptimizationRoS/RIOD optimization OLAP exportsRoS/RIOD optimization OLAP exports46122.014583333346122.0145833333"/>
    <s v="N"/>
    <m/>
    <m/>
    <m/>
    <n v="2603"/>
    <s v="BEDB"/>
    <s v="MRP"/>
    <s v="START RoS/RIOD optimization OLAP exports"/>
    <s v="END RoS/RIOD optimization OLAP exports"/>
    <d v="2026-04-10T00:21:00"/>
    <d v="2026-04-10T00:21:00"/>
    <d v="2026-04-10T00:21:00"/>
    <s v="NULL"/>
    <s v="Completed"/>
    <x v="67"/>
    <n v="1"/>
    <s v="RoS/RIOD optimization OLAP exports"/>
    <n v="0"/>
    <n v="0"/>
    <n v="0"/>
    <n v="0"/>
    <n v="0"/>
    <n v="0"/>
    <m/>
    <m/>
    <n v="0"/>
    <n v="0"/>
    <n v="0"/>
    <n v="0"/>
    <n v="0"/>
    <m/>
    <m/>
    <m/>
    <m/>
    <m/>
    <m/>
    <m/>
    <m/>
    <m/>
    <m/>
    <m/>
    <m/>
    <m/>
  </r>
  <r>
    <s v="Optimization"/>
    <s v="BEDBOptimization46122.0145833333"/>
    <m/>
    <s v="Super Light Maintenance"/>
    <s v="MRPBEDBOptimizationSuper Light Maintenance"/>
    <s v="MRPBEDBOptimization"/>
    <s v=""/>
    <s v="Completed"/>
    <s v=""/>
    <s v="MRPBEDBOptimizationSuper Light MaintenanceSuper Light Maintenance46122.014583333346122.0173611111"/>
    <s v="N"/>
    <m/>
    <m/>
    <m/>
    <n v="2603"/>
    <s v="BEDB"/>
    <s v="MRP"/>
    <s v="START Super Light Maintenance"/>
    <s v="END Super Light Maintenance"/>
    <d v="2026-04-10T00:21:00"/>
    <d v="2026-04-10T00:25:00"/>
    <d v="2026-04-10T00:25:00"/>
    <s v="NULL"/>
    <s v="Completed"/>
    <x v="67"/>
    <n v="7"/>
    <s v="Super Light Maintenance"/>
    <n v="7.0000000000000007E-2"/>
    <n v="0"/>
    <n v="7.0000000000000007E-2"/>
    <n v="0"/>
    <n v="0"/>
    <n v="7.0000000000000007E-2"/>
    <m/>
    <m/>
    <n v="0"/>
    <n v="0"/>
    <n v="0"/>
    <n v="0"/>
    <n v="0"/>
    <m/>
    <m/>
    <m/>
    <m/>
    <m/>
    <m/>
    <m/>
    <m/>
    <m/>
    <m/>
    <m/>
    <m/>
    <m/>
  </r>
  <r>
    <s v="Optimization"/>
    <s v="BEDBOptimization46122.0173611111"/>
    <m/>
    <s v="RoM optimization"/>
    <s v="MRPBEDBOptimizationRoM optimization"/>
    <s v="MRPBEDBOptimization"/>
    <s v=""/>
    <s v="Completed"/>
    <s v=""/>
    <s v="MRPBEDBOptimizationRoM optimizationRoM optimization46122.017361111146122.0743055556"/>
    <s v="N"/>
    <m/>
    <m/>
    <m/>
    <n v="2603"/>
    <s v="BEDB"/>
    <s v="MRP"/>
    <s v="START RoM optimization"/>
    <s v="END RoM optimization"/>
    <d v="2026-04-10T00:25:00"/>
    <d v="2026-04-10T01:47:00"/>
    <d v="2026-04-10T01:47:00"/>
    <s v="NULL"/>
    <s v="Completed"/>
    <x v="67"/>
    <n v="1"/>
    <s v="RoM optimization"/>
    <n v="1.37"/>
    <n v="0"/>
    <n v="1.37"/>
    <n v="0"/>
    <n v="0"/>
    <n v="1.37"/>
    <m/>
    <m/>
    <n v="0"/>
    <n v="0"/>
    <n v="0"/>
    <n v="0"/>
    <n v="0"/>
    <m/>
    <m/>
    <m/>
    <m/>
    <m/>
    <m/>
    <m/>
    <m/>
    <m/>
    <m/>
    <m/>
    <m/>
    <m/>
  </r>
  <r>
    <s v="Load Market"/>
    <s v="ITDBLoad Market46122.0388888889"/>
    <m/>
    <s v="load Market"/>
    <s v="MRPITDBLoad Marketload Market"/>
    <s v="MRPITDBLoad Market"/>
    <s v=""/>
    <s v="Completed"/>
    <s v=""/>
    <s v="MRPITDBLoad Marketload Marketload Market46122.038888888946122.0652777778"/>
    <s v="N"/>
    <m/>
    <m/>
    <m/>
    <n v="2603"/>
    <s v="ITDB"/>
    <s v="MRP"/>
    <s v="START load Market"/>
    <s v="END load Market"/>
    <d v="2026-04-10T00:56:00"/>
    <d v="2026-04-10T01:34:00"/>
    <d v="2026-04-10T02:06:00"/>
    <s v="NULL"/>
    <s v="Completed"/>
    <x v="155"/>
    <n v="1"/>
    <s v="load Market"/>
    <n v="0.63"/>
    <n v="0"/>
    <n v="0.63"/>
    <n v="0"/>
    <n v="0"/>
    <n v="0.63"/>
    <m/>
    <m/>
    <n v="0"/>
    <n v="0"/>
    <n v="0"/>
    <n v="0"/>
    <n v="0"/>
    <m/>
    <m/>
    <m/>
    <m/>
    <m/>
    <m/>
    <m/>
    <m/>
    <m/>
    <m/>
    <m/>
    <m/>
    <m/>
  </r>
  <r>
    <s v="KR"/>
    <s v="RODBKR46122.0458333333"/>
    <m/>
    <s v="bpv-kr valuation exports"/>
    <s v="MCPRODBKRbpv-kr valuation exports"/>
    <s v="MCPRODBKR"/>
    <s v=""/>
    <s v="Completed"/>
    <s v=""/>
    <s v="MCPRODBKRbpv-kr valuation exportsbpv-kr valuation exports46122.045833333346122.0458333333"/>
    <s v="Y"/>
    <m/>
    <m/>
    <m/>
    <n v="2603"/>
    <s v="RODB"/>
    <s v="MCP"/>
    <s v="START bpv-kr valuation exports"/>
    <s v="END bpv-kr valuation exports"/>
    <d v="2026-04-10T01:06:00"/>
    <d v="2026-04-10T01:06:00"/>
    <s v="NULL"/>
    <s v="NULL"/>
    <s v="Completed"/>
    <x v="154"/>
    <n v="1"/>
    <s v="bpv-kr valuation exports"/>
    <n v="0"/>
    <n v="0"/>
    <n v="0"/>
    <n v="0"/>
    <n v="0"/>
    <n v="0"/>
    <m/>
    <m/>
    <n v="0"/>
    <n v="0"/>
    <n v="0"/>
    <n v="0"/>
    <n v="0"/>
    <m/>
    <m/>
    <m/>
    <m/>
    <m/>
    <m/>
    <m/>
    <m/>
    <m/>
    <m/>
    <m/>
    <m/>
    <m/>
  </r>
  <r>
    <s v="PDCE"/>
    <s v="PLDBPDCE46122.0458333333"/>
    <m/>
    <s v="PDCE report QTR OLAP exports"/>
    <s v="MCPPLDBPDCEPDCE report QTR OLAP exports"/>
    <s v="MCPPLDBPDCE"/>
    <s v=""/>
    <s v="Completed"/>
    <s v=""/>
    <s v="MCPPLDBPDCEPDCE report QTR OLAP exportsPDCE report QTR OLAP exports46122.045833333346122.0701388889"/>
    <s v="N"/>
    <m/>
    <m/>
    <m/>
    <n v="2603"/>
    <s v="PLDB"/>
    <s v="MCP"/>
    <s v="START PDCE report QTR OLAP exports"/>
    <s v="END PDCE report QTR OLAP exports"/>
    <d v="2026-04-10T01:06:00"/>
    <d v="2026-04-10T01:41:00"/>
    <d v="2026-04-10T02:06:00"/>
    <s v="NULL"/>
    <s v="Completed"/>
    <x v="150"/>
    <n v="1"/>
    <s v="PDCE report QTR OLAP exports"/>
    <n v="0.57999999999999996"/>
    <n v="0"/>
    <n v="0.57999999999999996"/>
    <n v="0"/>
    <n v="0"/>
    <n v="0.57999999999999996"/>
    <m/>
    <m/>
    <n v="0"/>
    <n v="0"/>
    <n v="0"/>
    <n v="0"/>
    <n v="0"/>
    <m/>
    <m/>
    <m/>
    <m/>
    <m/>
    <m/>
    <m/>
    <m/>
    <m/>
    <m/>
    <m/>
    <m/>
    <m/>
  </r>
  <r>
    <s v="Valuation (NPV)"/>
    <s v="NLRBValuation (NPV)46122.0506944444"/>
    <m/>
    <s v="export to ara"/>
    <s v="MCPNLRBValuation (NPV)export to ara"/>
    <s v="MCPNLRBValuation (NPV)"/>
    <s v=""/>
    <s v="Completed"/>
    <s v=""/>
    <s v="MCPNLRBValuation (NPV)export to araexport to ara46122.050694444446122.0513888889"/>
    <s v="Y"/>
    <m/>
    <m/>
    <m/>
    <n v="2603"/>
    <s v="NLRB"/>
    <s v="MCP"/>
    <s v="START export to ara"/>
    <s v="END export to ara"/>
    <d v="2026-04-10T01:13:00"/>
    <d v="2026-04-10T01:14:00"/>
    <d v="2026-04-10T01:14:00"/>
    <s v="NULL"/>
    <s v="Completed"/>
    <x v="151"/>
    <n v="1"/>
    <s v="export to ara"/>
    <n v="0.02"/>
    <n v="0"/>
    <n v="0.02"/>
    <n v="0"/>
    <n v="0"/>
    <n v="0.02"/>
    <m/>
    <m/>
    <n v="0"/>
    <n v="0"/>
    <n v="0"/>
    <n v="0"/>
    <n v="0"/>
    <m/>
    <m/>
    <m/>
    <m/>
    <m/>
    <m/>
    <m/>
    <m/>
    <m/>
    <m/>
    <m/>
    <m/>
    <m/>
  </r>
  <r>
    <s v="Valuation (NPV)"/>
    <s v="NLRBValuation (NPV)46122.0513888889"/>
    <m/>
    <s v="Light Maintenance Portfolio Valuation"/>
    <s v="MCPNLRBValuation (NPV)Light Maintenance Portfolio Valuation"/>
    <s v="MCPNLRBValuation (NPV)"/>
    <s v=""/>
    <s v="Completed"/>
    <s v=""/>
    <s v="MCPNLRBValuation (NPV)Light Maintenance Portfolio ValuationLight Maintenance Portfolio Valuation46122.051388888946122.0597222222"/>
    <s v="Y"/>
    <m/>
    <m/>
    <m/>
    <n v="2603"/>
    <s v="NLRB"/>
    <s v="MCP"/>
    <s v="START Light Maintenance Portfolio Valuation"/>
    <s v="END Light Maintenance Portfolio Valuation"/>
    <d v="2026-04-10T01:14:00"/>
    <d v="2026-04-10T01:26:00"/>
    <d v="2026-04-10T01:26:00"/>
    <s v="NULL"/>
    <s v="Completed"/>
    <x v="151"/>
    <n v="1"/>
    <s v="Light Maintenance Portfolio Valuation"/>
    <n v="0.2"/>
    <n v="0"/>
    <n v="0.2"/>
    <n v="0"/>
    <n v="0"/>
    <n v="0.2"/>
    <m/>
    <m/>
    <n v="0"/>
    <n v="0"/>
    <n v="0"/>
    <n v="0"/>
    <n v="0"/>
    <m/>
    <m/>
    <m/>
    <m/>
    <m/>
    <m/>
    <m/>
    <m/>
    <m/>
    <m/>
    <m/>
    <m/>
    <m/>
  </r>
  <r>
    <s v="Valuation (NPV)"/>
    <s v="NLRBValuation (NPV)46122.0597222222"/>
    <m/>
    <s v="valuation report OLAP exports"/>
    <s v="MCPNLRBValuation (NPV)valuation report OLAP exports"/>
    <s v="MCPNLRBValuation (NPV)"/>
    <s v=""/>
    <s v="Completed"/>
    <s v=""/>
    <s v="MCPNLRBValuation (NPV)valuation report OLAP exportsvaluation report OLAP exports46122.059722222246122.0631944444"/>
    <s v="Y"/>
    <m/>
    <m/>
    <m/>
    <n v="2603"/>
    <s v="NLRB"/>
    <s v="MCP"/>
    <s v="START valuation report OLAP exports"/>
    <s v="END valuation report OLAP exports"/>
    <d v="2026-04-10T01:26:00"/>
    <d v="2026-04-10T01:31:00"/>
    <d v="2026-04-10T01:32:00"/>
    <s v="NULL"/>
    <s v="Completed"/>
    <x v="151"/>
    <n v="1"/>
    <s v="valuation report OLAP exports"/>
    <n v="0.08"/>
    <n v="0"/>
    <n v="0.08"/>
    <n v="0"/>
    <n v="0"/>
    <n v="0.08"/>
    <m/>
    <m/>
    <n v="0"/>
    <n v="0"/>
    <n v="0"/>
    <n v="0"/>
    <n v="0"/>
    <m/>
    <m/>
    <m/>
    <m/>
    <m/>
    <m/>
    <m/>
    <m/>
    <m/>
    <m/>
    <m/>
    <m/>
    <m/>
  </r>
  <r>
    <s v="Copy DB with Runs"/>
    <s v="NLRBCopy DB with Runs46122.0638888889"/>
    <m/>
    <s v="copy from"/>
    <s v="MCPNLRBCopy DB with Runscopy from"/>
    <s v="MCPNLRBCopy DB with Runs"/>
    <s v=""/>
    <s v="Completed"/>
    <s v=""/>
    <s v="MCPNLRBCopy DB with Runscopy fromcopy from46122.063888888946122.0701388889"/>
    <s v="N"/>
    <m/>
    <m/>
    <m/>
    <n v="2603"/>
    <s v="NLRB"/>
    <s v="MCP"/>
    <s v="START copy from"/>
    <s v="END copy from"/>
    <d v="2026-04-10T01:32:00"/>
    <d v="2026-04-10T01:41:00"/>
    <s v="NULL"/>
    <s v="NULL"/>
    <s v="Completed"/>
    <x v="156"/>
    <n v="2"/>
    <s v="copy from"/>
    <n v="0.15"/>
    <n v="0"/>
    <n v="0.15"/>
    <n v="0"/>
    <n v="0"/>
    <n v="0.15"/>
    <m/>
    <m/>
    <n v="0"/>
    <n v="0"/>
    <n v="0"/>
    <n v="0"/>
    <n v="0"/>
    <m/>
    <m/>
    <m/>
    <m/>
    <m/>
    <m/>
    <m/>
    <m/>
    <m/>
    <m/>
    <m/>
    <m/>
    <m/>
  </r>
  <r>
    <s v="CSRBB Valuation"/>
    <s v="FRDBCSRBB Valuation46122.0708333333"/>
    <m/>
    <s v="CSRBB Portfolio Valuation"/>
    <s v="MCPFRDBCSRBB ValuationCSRBB Portfolio Valuation"/>
    <s v="MCPFRDBCSRBB Valuation"/>
    <s v=""/>
    <s v="Completed"/>
    <s v=""/>
    <s v="MCPFRDBCSRBB ValuationCSRBB Portfolio ValuationCSRBB Portfolio Valuation46122.070833333346122.0875"/>
    <s v="Y"/>
    <m/>
    <m/>
    <m/>
    <n v="2603"/>
    <s v="FRDB"/>
    <s v="MCP"/>
    <s v="START CSRBB Portfolio Valuation"/>
    <s v="END CSRBB Portfolio Valuation"/>
    <d v="2026-04-10T01:42:00"/>
    <d v="2026-04-10T02:06:00"/>
    <d v="2026-04-10T02:06:00"/>
    <s v="NULL"/>
    <s v="Completed"/>
    <x v="157"/>
    <n v="1"/>
    <s v="CSRBB Portfolio Valuation"/>
    <n v="0.4"/>
    <n v="0"/>
    <n v="0.4"/>
    <n v="0"/>
    <n v="0"/>
    <n v="0.4"/>
    <m/>
    <m/>
    <n v="0"/>
    <n v="0"/>
    <n v="0"/>
    <n v="0"/>
    <n v="0"/>
    <m/>
    <m/>
    <m/>
    <m/>
    <m/>
    <m/>
    <m/>
    <m/>
    <m/>
    <m/>
    <m/>
    <m/>
    <m/>
  </r>
  <r>
    <s v="Optimization"/>
    <s v="BEDBOptimization46122.0743055556"/>
    <m/>
    <s v="Super Light Maintenance"/>
    <s v="MRPBEDBOptimizationSuper Light Maintenance"/>
    <s v="MRPBEDBOptimization"/>
    <s v=""/>
    <s v="Completed"/>
    <s v=""/>
    <s v="MRPBEDBOptimizationSuper Light MaintenanceSuper Light Maintenance46122.074305555646122.0763888889"/>
    <s v="N"/>
    <m/>
    <m/>
    <m/>
    <n v="2603"/>
    <s v="BEDB"/>
    <s v="MRP"/>
    <s v="START Super Light Maintenance"/>
    <s v="END Super Light Maintenance"/>
    <d v="2026-04-10T01:47:00"/>
    <d v="2026-04-10T01:50:00"/>
    <d v="2026-04-10T01:50:00"/>
    <s v="NULL"/>
    <s v="Completed"/>
    <x v="67"/>
    <n v="8"/>
    <s v="Super Light Maintenance"/>
    <n v="0.05"/>
    <n v="0"/>
    <n v="0.05"/>
    <n v="0"/>
    <n v="0"/>
    <n v="0.05"/>
    <m/>
    <m/>
    <n v="0"/>
    <n v="0"/>
    <n v="0"/>
    <n v="0"/>
    <n v="0"/>
    <m/>
    <m/>
    <m/>
    <m/>
    <m/>
    <m/>
    <m/>
    <m/>
    <m/>
    <m/>
    <m/>
    <m/>
    <m/>
  </r>
  <r>
    <s v="Optimization"/>
    <s v="BEDBOptimization46122.0763888889"/>
    <m/>
    <s v="RoM optimization OLAP Exports"/>
    <s v="MRPBEDBOptimizationRoM optimization OLAP Exports"/>
    <s v="MRPBEDBOptimization"/>
    <s v=""/>
    <s v="Completed"/>
    <s v=""/>
    <s v="MRPBEDBOptimizationRoM optimization OLAP ExportsRoM optimization OLAP Exports46122.076388888946122.0770833333"/>
    <s v="N"/>
    <m/>
    <m/>
    <m/>
    <n v="2603"/>
    <s v="BEDB"/>
    <s v="MRP"/>
    <s v="START RoM optimization OLAP Exports"/>
    <s v="END RoM optimization OLAP Exports"/>
    <d v="2026-04-10T01:50:00"/>
    <d v="2026-04-10T01:51:00"/>
    <d v="2026-04-10T02:13:00"/>
    <s v="NULL"/>
    <s v="Completed"/>
    <x v="67"/>
    <n v="1"/>
    <s v="RoM optimization OLAP Exports"/>
    <n v="0.02"/>
    <n v="0"/>
    <n v="0.02"/>
    <n v="0"/>
    <n v="0"/>
    <n v="0.02"/>
    <m/>
    <m/>
    <n v="0"/>
    <n v="0"/>
    <n v="0"/>
    <n v="0"/>
    <n v="0"/>
    <m/>
    <m/>
    <m/>
    <m/>
    <m/>
    <m/>
    <m/>
    <m/>
    <m/>
    <m/>
    <m/>
    <m/>
    <m/>
  </r>
  <r>
    <s v="CSRBB Planning"/>
    <s v="LUDBCSRBB Planning46122.0777777778"/>
    <m/>
    <s v="import CSRBB strategies"/>
    <s v="MCPLUDBCSRBB Planningimport CSRBB strategies"/>
    <s v="MCPLUDBCSRBB Planning"/>
    <s v=""/>
    <s v="Completed"/>
    <s v=""/>
    <s v="MCPLUDBCSRBB Planningimport CSRBB strategiesimport CSRBB strategies46122.077777777846122.1159722222"/>
    <s v="Y"/>
    <m/>
    <m/>
    <m/>
    <n v="2603"/>
    <s v="LUDB"/>
    <s v="MCP"/>
    <s v="START import CSRBB strategies"/>
    <s v="END import CSRBB strategies"/>
    <d v="2026-04-10T01:52:00"/>
    <d v="2026-04-10T02:47:00"/>
    <d v="2026-04-10T02:47:00"/>
    <s v="NULL"/>
    <s v="Completed"/>
    <x v="158"/>
    <n v="1"/>
    <s v="import CSRBB strategies"/>
    <n v="0.92"/>
    <n v="0"/>
    <n v="0.92"/>
    <n v="0"/>
    <n v="0"/>
    <n v="0.92"/>
    <m/>
    <m/>
    <n v="0"/>
    <n v="0"/>
    <n v="0"/>
    <n v="0"/>
    <n v="0"/>
    <m/>
    <m/>
    <m/>
    <m/>
    <m/>
    <m/>
    <m/>
    <m/>
    <m/>
    <m/>
    <m/>
    <m/>
    <m/>
  </r>
  <r>
    <s v="Load Pos"/>
    <s v="ITDBLoad Pos46122.0875"/>
    <m/>
    <s v="load Portfolio"/>
    <s v="MRPITDBLoad Posload Portfolio"/>
    <s v="MRPITDBLoad Pos"/>
    <s v=""/>
    <s v="Completed"/>
    <s v=""/>
    <s v="MRPITDBLoad Posload Portfolioload Portfolio46122.087546122.1076388889"/>
    <s v="Y"/>
    <m/>
    <m/>
    <m/>
    <n v="2603"/>
    <s v="ITDB"/>
    <s v="MRP"/>
    <s v="START load Portfolio"/>
    <s v="END load Portfolio"/>
    <d v="2026-04-10T02:06:00"/>
    <d v="2026-04-10T02:35:00"/>
    <d v="2026-04-10T02:35:00"/>
    <s v="NULL"/>
    <s v="Completed"/>
    <x v="159"/>
    <n v="1"/>
    <s v="load Portfolio"/>
    <n v="0.48"/>
    <n v="0"/>
    <n v="0.48"/>
    <n v="0"/>
    <n v="0"/>
    <n v="0.48"/>
    <m/>
    <m/>
    <n v="0"/>
    <n v="0"/>
    <n v="0"/>
    <n v="0"/>
    <n v="0"/>
    <m/>
    <m/>
    <m/>
    <m/>
    <m/>
    <m/>
    <m/>
    <m/>
    <m/>
    <m/>
    <m/>
    <m/>
    <m/>
  </r>
  <r>
    <s v="CSRBB Valuation"/>
    <s v="PLDBCSRBB Valuation46122.0875"/>
    <m/>
    <s v="CSRBB Portfolio Valuation"/>
    <s v="MCPPLDBCSRBB ValuationCSRBB Portfolio Valuation"/>
    <s v="MCPPLDBCSRBB Valuation"/>
    <s v=""/>
    <s v="Completed"/>
    <s v=""/>
    <s v="MCPPLDBCSRBB ValuationCSRBB Portfolio ValuationCSRBB Portfolio Valuation46122.087546122.1173611111"/>
    <s v="Y"/>
    <m/>
    <m/>
    <m/>
    <n v="2603"/>
    <s v="PLDB"/>
    <s v="MCP"/>
    <s v="START CSRBB Portfolio Valuation"/>
    <s v="END CSRBB Portfolio Valuation"/>
    <d v="2026-04-10T02:06:00"/>
    <d v="2026-04-10T02:49:00"/>
    <s v="NULL"/>
    <s v="NULL"/>
    <s v="Completed"/>
    <x v="153"/>
    <n v="1"/>
    <s v="CSRBB Portfolio Valuation"/>
    <n v="0.72"/>
    <n v="0"/>
    <n v="0.72"/>
    <n v="0"/>
    <n v="0"/>
    <n v="0.72"/>
    <m/>
    <m/>
    <n v="0"/>
    <n v="0"/>
    <n v="0"/>
    <n v="0"/>
    <n v="0"/>
    <m/>
    <m/>
    <m/>
    <m/>
    <m/>
    <m/>
    <m/>
    <m/>
    <m/>
    <m/>
    <m/>
    <m/>
    <m/>
  </r>
  <r>
    <s v="CSRBB Valuation"/>
    <s v="FRDBCSRBB Valuation46122.0875"/>
    <m/>
    <s v="Light Maintenance CSRBB Valuation"/>
    <s v="MCPFRDBCSRBB ValuationLight Maintenance CSRBB Valuation"/>
    <s v="MCPFRDBCSRBB Valuation"/>
    <s v=""/>
    <s v="Completed"/>
    <s v=""/>
    <s v="MCPFRDBCSRBB ValuationLight Maintenance CSRBB ValuationLight Maintenance CSRBB Valuation46122.087546122.0916666667"/>
    <s v="Y"/>
    <m/>
    <m/>
    <m/>
    <n v="2603"/>
    <s v="FRDB"/>
    <s v="MCP"/>
    <s v="START Light Maintenance CSRBB Valuation"/>
    <s v="END Light Maintenance CSRBB Valuation"/>
    <d v="2026-04-10T02:06:00"/>
    <d v="2026-04-10T02:12:00"/>
    <d v="2026-04-10T02:16:00"/>
    <s v="NULL"/>
    <s v="Completed"/>
    <x v="157"/>
    <n v="1"/>
    <s v="Light Maintenance CSRBB Valuation"/>
    <n v="0.1"/>
    <n v="0"/>
    <n v="0.1"/>
    <n v="0"/>
    <n v="0"/>
    <n v="0.1"/>
    <m/>
    <m/>
    <n v="0"/>
    <n v="0"/>
    <n v="0"/>
    <n v="0"/>
    <n v="0"/>
    <m/>
    <m/>
    <m/>
    <m/>
    <m/>
    <m/>
    <m/>
    <m/>
    <m/>
    <m/>
    <m/>
    <m/>
    <m/>
  </r>
  <r>
    <s v="Load to ARA"/>
    <s v="BEDBLoad to ARA46122.0923611111"/>
    <m/>
    <s v="export to ara"/>
    <s v="MRPBEDBLoad to ARAexport to ara"/>
    <s v="MRPBEDBLoad to ARA"/>
    <s v=""/>
    <s v="Completed"/>
    <s v=""/>
    <s v="MRPBEDBLoad to ARAexport to araexport to ara46122.092361111146122.09375"/>
    <s v="N"/>
    <m/>
    <m/>
    <m/>
    <n v="2603"/>
    <s v="BEDB"/>
    <s v="MRP"/>
    <s v="START export to ara"/>
    <s v="END export to ara"/>
    <d v="2026-04-10T02:13:00"/>
    <d v="2026-04-10T02:15:00"/>
    <s v="NULL"/>
    <s v="NULL"/>
    <s v="Completed"/>
    <x v="160"/>
    <n v="1"/>
    <s v="export to ara"/>
    <n v="0.03"/>
    <n v="0"/>
    <n v="0.03"/>
    <n v="0"/>
    <n v="0"/>
    <n v="0.03"/>
    <m/>
    <m/>
    <n v="0"/>
    <n v="0"/>
    <n v="0"/>
    <n v="0"/>
    <n v="0"/>
    <m/>
    <m/>
    <m/>
    <m/>
    <m/>
    <m/>
    <m/>
    <m/>
    <m/>
    <m/>
    <m/>
    <m/>
    <m/>
  </r>
  <r>
    <s v="CSRBB Planning"/>
    <s v="FRDBCSRBB Planning46122.0944444444"/>
    <m/>
    <s v="import CSRBB strategies"/>
    <s v="MCPFRDBCSRBB Planningimport CSRBB strategies"/>
    <s v="MCPFRDBCSRBB Planning"/>
    <s v=""/>
    <s v="Completed"/>
    <s v=""/>
    <s v="MCPFRDBCSRBB Planningimport CSRBB strategiesimport CSRBB strategies46122.094444444446122.1361111111"/>
    <s v="Y"/>
    <m/>
    <m/>
    <m/>
    <n v="2603"/>
    <s v="FRDB"/>
    <s v="MCP"/>
    <s v="START import CSRBB strategies"/>
    <s v="END import CSRBB strategies"/>
    <d v="2026-04-10T02:16:00"/>
    <d v="2026-04-10T03:16:00"/>
    <d v="2026-04-10T03:16:00"/>
    <s v="NULL"/>
    <s v="Completed"/>
    <x v="161"/>
    <n v="1"/>
    <s v="import CSRBB strategies"/>
    <n v="1"/>
    <n v="0"/>
    <n v="1"/>
    <n v="0"/>
    <n v="0"/>
    <n v="1"/>
    <m/>
    <m/>
    <n v="0"/>
    <n v="0"/>
    <n v="0"/>
    <n v="0"/>
    <n v="0"/>
    <m/>
    <m/>
    <m/>
    <m/>
    <m/>
    <m/>
    <m/>
    <m/>
    <m/>
    <m/>
    <m/>
    <m/>
    <m/>
  </r>
  <r>
    <s v="Load Pos"/>
    <s v="ITDBLoad Pos46122.1076388889"/>
    <m/>
    <s v="copy from"/>
    <s v="MRPITDBLoad Poscopy from"/>
    <s v="MRPITDBLoad Pos"/>
    <s v=""/>
    <s v="Completed"/>
    <s v=""/>
    <s v="MRPITDBLoad Poscopy fromcopy from46122.107638888946122.1083333333"/>
    <s v="Y"/>
    <m/>
    <m/>
    <m/>
    <n v="2603"/>
    <s v="ITDB"/>
    <s v="MRP"/>
    <s v="START copy from"/>
    <s v="END copy from"/>
    <d v="2026-04-10T02:35:00"/>
    <d v="2026-04-10T02:36:00"/>
    <d v="2026-04-10T02:36:00"/>
    <s v="NULL"/>
    <s v="Completed"/>
    <x v="159"/>
    <n v="1"/>
    <s v="copy from"/>
    <n v="0.02"/>
    <n v="0"/>
    <n v="0.02"/>
    <n v="0"/>
    <n v="0"/>
    <n v="0.02"/>
    <m/>
    <m/>
    <n v="0"/>
    <n v="0"/>
    <n v="0"/>
    <n v="0"/>
    <n v="0"/>
    <m/>
    <m/>
    <m/>
    <m/>
    <m/>
    <m/>
    <m/>
    <m/>
    <m/>
    <m/>
    <m/>
    <m/>
    <m/>
  </r>
  <r>
    <s v="Load Pos"/>
    <s v="ITDBLoad Pos46122.1083333333"/>
    <m/>
    <s v="Pos Detailed OLAP export"/>
    <s v="MRPITDBLoad PosPos Detailed OLAP export"/>
    <s v="MRPITDBLoad Pos"/>
    <s v=""/>
    <s v="Completed"/>
    <s v=""/>
    <s v="MRPITDBLoad PosPos Detailed OLAP exportPos Detailed OLAP export46122.108333333346122.1173611111"/>
    <s v="Y"/>
    <m/>
    <m/>
    <m/>
    <n v="2603"/>
    <s v="ITDB"/>
    <s v="MRP"/>
    <s v="START Pos Detailed OLAP export"/>
    <s v="END Pos Detailed OLAP export"/>
    <d v="2026-04-10T02:36:00"/>
    <d v="2026-04-10T02:49:00"/>
    <d v="2026-04-10T02:49:00"/>
    <s v="NULL"/>
    <s v="Completed"/>
    <x v="159"/>
    <n v="1"/>
    <s v="Pos Detailed OLAP export"/>
    <n v="0.22"/>
    <n v="0"/>
    <n v="0.22"/>
    <n v="0"/>
    <n v="0"/>
    <n v="0.22"/>
    <m/>
    <m/>
    <n v="0"/>
    <n v="0"/>
    <n v="0"/>
    <n v="0"/>
    <n v="0"/>
    <m/>
    <m/>
    <m/>
    <m/>
    <m/>
    <m/>
    <m/>
    <m/>
    <m/>
    <m/>
    <m/>
    <m/>
    <m/>
  </r>
  <r>
    <s v="CSRBB Planning"/>
    <s v="LUDBCSRBB Planning46122.1159722222"/>
    <m/>
    <s v="CSRBB Planning Run"/>
    <s v="MCPLUDBCSRBB PlanningCSRBB Planning Run"/>
    <s v="MCPLUDBCSRBB Planning"/>
    <s v=""/>
    <s v="Completed"/>
    <s v=""/>
    <s v="MCPLUDBCSRBB PlanningCSRBB Planning RunCSRBB Planning Run46122.115972222246122.1423611111"/>
    <s v="Y"/>
    <m/>
    <m/>
    <m/>
    <n v="2603"/>
    <s v="LUDB"/>
    <s v="MCP"/>
    <s v="START CSRBB Planning Run"/>
    <s v="END CSRBB Planning Run"/>
    <d v="2026-04-10T02:47:00"/>
    <d v="2026-04-10T03:25:00"/>
    <d v="2026-04-10T03:25:00"/>
    <s v="NULL"/>
    <s v="Completed"/>
    <x v="158"/>
    <n v="1"/>
    <s v="CSRBB Planning Run"/>
    <n v="0.63"/>
    <n v="0"/>
    <n v="0.63"/>
    <n v="0"/>
    <n v="0"/>
    <n v="0.63"/>
    <m/>
    <m/>
    <n v="0"/>
    <n v="0"/>
    <n v="0"/>
    <n v="0"/>
    <n v="0"/>
    <m/>
    <m/>
    <m/>
    <m/>
    <m/>
    <m/>
    <m/>
    <m/>
    <m/>
    <m/>
    <m/>
    <m/>
    <m/>
  </r>
  <r>
    <s v="Load Pos"/>
    <s v="ITDBLoad Pos46122.1173611111"/>
    <m/>
    <s v="Stratification"/>
    <s v="MRPITDBLoad PosStratification"/>
    <s v="MRPITDBLoad Pos"/>
    <s v=""/>
    <s v="Completed"/>
    <s v=""/>
    <s v="MRPITDBLoad PosStratificationStratification46122.117361111146122.1222222222"/>
    <s v="Y"/>
    <m/>
    <m/>
    <m/>
    <n v="2603"/>
    <s v="ITDB"/>
    <s v="MRP"/>
    <s v="START Stratification"/>
    <s v="END Stratification"/>
    <d v="2026-04-10T02:49:00"/>
    <d v="2026-04-10T02:56:00"/>
    <d v="2026-04-10T02:56:00"/>
    <s v="NULL"/>
    <s v="Completed"/>
    <x v="159"/>
    <n v="1"/>
    <s v="Stratification"/>
    <n v="0.12"/>
    <n v="0"/>
    <n v="0.12"/>
    <n v="0"/>
    <n v="0"/>
    <n v="0.12"/>
    <m/>
    <m/>
    <n v="0"/>
    <n v="0"/>
    <n v="0"/>
    <n v="0"/>
    <n v="0"/>
    <m/>
    <m/>
    <m/>
    <m/>
    <m/>
    <m/>
    <m/>
    <m/>
    <m/>
    <m/>
    <m/>
    <m/>
    <m/>
  </r>
  <r>
    <s v="Load Pos"/>
    <s v="ITDBLoad Pos46122.1222222222"/>
    <m/>
    <s v="Pos Stratified OLAP export"/>
    <s v="MRPITDBLoad PosPos Stratified OLAP export"/>
    <s v="MRPITDBLoad Pos"/>
    <s v=""/>
    <s v="Completed"/>
    <s v=""/>
    <s v="MRPITDBLoad PosPos Stratified OLAP exportPos Stratified OLAP export46122.122222222246122.1236111111"/>
    <s v="Y"/>
    <m/>
    <m/>
    <m/>
    <n v="2603"/>
    <s v="ITDB"/>
    <s v="MRP"/>
    <s v="START Pos Stratified OLAP export"/>
    <s v="END Pos Stratified OLAP export"/>
    <d v="2026-04-10T02:56:00"/>
    <d v="2026-04-10T02:58:00"/>
    <d v="2026-04-10T02:59:00"/>
    <s v="NULL"/>
    <s v="Completed"/>
    <x v="159"/>
    <n v="1"/>
    <s v="Pos Stratified OLAP export"/>
    <n v="0.03"/>
    <n v="0"/>
    <n v="0.03"/>
    <n v="0"/>
    <n v="0"/>
    <n v="0.03"/>
    <m/>
    <m/>
    <n v="0"/>
    <n v="0"/>
    <n v="0"/>
    <n v="0"/>
    <n v="0"/>
    <m/>
    <m/>
    <m/>
    <m/>
    <m/>
    <m/>
    <m/>
    <m/>
    <m/>
    <m/>
    <m/>
    <m/>
    <m/>
  </r>
  <r>
    <s v="Generate Load"/>
    <s v="ITDBGenerate Load46122.1243055556"/>
    <m/>
    <s v="Generate DD SAV"/>
    <s v="MRPITDBGenerate LoadGenerate DD SAV"/>
    <s v="MRPITDBGenerate Load"/>
    <s v=""/>
    <s v="Failed"/>
    <s v=""/>
    <s v="MRPITDBGenerate LoadGenerate DD SAVGenerate DD SAV46122.124305555646122.125"/>
    <s v="N"/>
    <m/>
    <m/>
    <m/>
    <n v="2603"/>
    <s v="ITDB"/>
    <s v="MRP"/>
    <s v="START Generate DD SAV"/>
    <s v="NULL"/>
    <d v="2026-04-10T02:59:00"/>
    <d v="2026-04-10T03:00:00"/>
    <d v="2026-04-10T05:50:00"/>
    <s v="Exception Info: File  '\\sx9000079291\BAS\Work\FILES_MRP_AUTOM_TOOL\GMDB\GMDB_HELPBOOK\GMDB_IROIS_20260409_20260409.txt' does not exist. (line: 56)  "/>
    <s v="Failed"/>
    <x v="162"/>
    <n v="1"/>
    <s v="Generate DD SAV"/>
    <n v="0.02"/>
    <n v="0.02"/>
    <n v="0"/>
    <n v="1.83"/>
    <n v="1.85"/>
    <n v="1.85"/>
    <m/>
    <m/>
    <n v="0"/>
    <n v="0"/>
    <n v="0"/>
    <n v="0"/>
    <n v="0"/>
    <m/>
    <m/>
    <m/>
    <m/>
    <m/>
    <m/>
    <m/>
    <m/>
    <m/>
    <m/>
    <m/>
    <m/>
    <m/>
  </r>
  <r>
    <s v="CSRBB Planning"/>
    <s v="FRDBCSRBB Planning46122.1361111111"/>
    <m/>
    <s v="CSRBB Planning Run"/>
    <s v="MCPFRDBCSRBB PlanningCSRBB Planning Run"/>
    <s v="MCPFRDBCSRBB Planning"/>
    <s v=""/>
    <s v="Completed"/>
    <s v=""/>
    <s v="MCPFRDBCSRBB PlanningCSRBB Planning RunCSRBB Planning Run46122.136111111146122.1680555556"/>
    <s v="Y"/>
    <m/>
    <m/>
    <m/>
    <n v="2603"/>
    <s v="FRDB"/>
    <s v="MCP"/>
    <s v="START CSRBB Planning Run"/>
    <s v="END CSRBB Planning Run"/>
    <d v="2026-04-10T03:16:00"/>
    <d v="2026-04-10T04:02:00"/>
    <d v="2026-04-10T04:02:00"/>
    <s v="NULL"/>
    <s v="Completed"/>
    <x v="161"/>
    <n v="1"/>
    <s v="CSRBB Planning Run"/>
    <n v="0.77"/>
    <n v="0"/>
    <n v="0.77"/>
    <n v="0"/>
    <n v="0"/>
    <n v="0.77"/>
    <m/>
    <m/>
    <n v="0"/>
    <n v="0"/>
    <n v="0"/>
    <n v="0"/>
    <n v="0"/>
    <m/>
    <m/>
    <m/>
    <m/>
    <m/>
    <m/>
    <m/>
    <m/>
    <m/>
    <m/>
    <m/>
    <m/>
    <m/>
  </r>
  <r>
    <s v="CSRBB Planning"/>
    <s v="LUDBCSRBB Planning46122.1423611111"/>
    <m/>
    <s v="export to ara"/>
    <s v="MCPLUDBCSRBB Planningexport to ara"/>
    <s v="MCPLUDBCSRBB Planning"/>
    <s v=""/>
    <s v="Completed"/>
    <s v=""/>
    <s v="MCPLUDBCSRBB Planningexport to araexport to ara46122.142361111146122.1430555556"/>
    <s v="Y"/>
    <m/>
    <m/>
    <m/>
    <n v="2603"/>
    <s v="LUDB"/>
    <s v="MCP"/>
    <s v="START export to ara"/>
    <s v="END export to ara"/>
    <d v="2026-04-10T03:25:00"/>
    <d v="2026-04-10T03:26:00"/>
    <s v="NULL"/>
    <s v="NULL"/>
    <s v="Completed"/>
    <x v="158"/>
    <n v="2"/>
    <s v="export to ara"/>
    <n v="0.02"/>
    <n v="0"/>
    <n v="0.02"/>
    <n v="0"/>
    <n v="0"/>
    <n v="0.02"/>
    <m/>
    <m/>
    <n v="0"/>
    <n v="0"/>
    <n v="0"/>
    <n v="0"/>
    <n v="0"/>
    <m/>
    <m/>
    <m/>
    <m/>
    <m/>
    <m/>
    <m/>
    <m/>
    <m/>
    <m/>
    <m/>
    <m/>
    <m/>
  </r>
  <r>
    <s v="CSRBB Planning"/>
    <s v="FRDBCSRBB Planning46122.1680555556"/>
    <m/>
    <s v="export to ara CSRBB Planning"/>
    <s v="MCPFRDBCSRBB Planningexport to ara CSRBB Planning"/>
    <s v="MCPFRDBCSRBB Planning"/>
    <s v=""/>
    <s v="Completed"/>
    <s v=""/>
    <s v="MCPFRDBCSRBB Planningexport to ara CSRBB Planningexport to ara CSRBB Planning46122.168055555646122.1694444444"/>
    <s v="Y"/>
    <m/>
    <m/>
    <m/>
    <n v="2603"/>
    <s v="FRDB"/>
    <s v="MCP"/>
    <s v="START export to ara CSRBB Planning"/>
    <s v="END export to ara CSRBB Planning"/>
    <d v="2026-04-10T04:02:00"/>
    <d v="2026-04-10T04:04:00"/>
    <d v="2026-04-10T04:05:00"/>
    <s v="NULL"/>
    <s v="Completed"/>
    <x v="161"/>
    <n v="1"/>
    <s v="export to ara CSRBB Planning"/>
    <n v="0.03"/>
    <n v="0"/>
    <n v="0.03"/>
    <n v="0"/>
    <n v="0"/>
    <n v="0.03"/>
    <m/>
    <m/>
    <n v="0"/>
    <n v="0"/>
    <n v="0"/>
    <n v="0"/>
    <n v="0"/>
    <m/>
    <m/>
    <m/>
    <m/>
    <m/>
    <m/>
    <m/>
    <m/>
    <m/>
    <m/>
    <m/>
    <m/>
    <m/>
  </r>
  <r>
    <s v="ITS"/>
    <s v="FRDBITS46122.1701388889"/>
    <m/>
    <s v="Light Maintenance ITS planning"/>
    <s v="MCPFRDBITSLight Maintenance ITS planning"/>
    <s v="MCPFRDBITS"/>
    <s v=""/>
    <s v="Completed"/>
    <s v=""/>
    <s v="MCPFRDBITSLight Maintenance ITS planningLight Maintenance ITS planning46122.170138888946122.1736111111"/>
    <s v="Y"/>
    <m/>
    <m/>
    <m/>
    <n v="2603"/>
    <s v="FRDB"/>
    <s v="MCP"/>
    <s v="START Light Maintenance ITS planning"/>
    <s v="END Light Maintenance ITS planning"/>
    <d v="2026-04-10T04:05:00"/>
    <d v="2026-04-10T04:10:00"/>
    <d v="2026-04-10T04:10:00"/>
    <s v="NULL"/>
    <s v="Completed"/>
    <x v="163"/>
    <n v="1"/>
    <s v="Light Maintenance ITS planning"/>
    <n v="0.08"/>
    <n v="0"/>
    <n v="0.08"/>
    <n v="0"/>
    <n v="0"/>
    <n v="0.08"/>
    <m/>
    <m/>
    <n v="0"/>
    <n v="0"/>
    <n v="0"/>
    <n v="0"/>
    <n v="0"/>
    <m/>
    <m/>
    <m/>
    <m/>
    <m/>
    <m/>
    <m/>
    <m/>
    <m/>
    <m/>
    <m/>
    <m/>
    <m/>
  </r>
  <r>
    <s v="ITS"/>
    <s v="FRDBITS46122.1736111111"/>
    <m/>
    <s v="ITS planning run"/>
    <s v="MCPFRDBITSITS planning run"/>
    <s v="MCPFRDBITS"/>
    <s v=""/>
    <s v="Completed"/>
    <s v=""/>
    <s v="MCPFRDBITSITS planning runITS planning run46122.173611111146122.1826388889"/>
    <s v="Y"/>
    <m/>
    <m/>
    <m/>
    <n v="2603"/>
    <s v="FRDB"/>
    <s v="MCP"/>
    <s v="START ITS planning run"/>
    <s v="END ITS planning run"/>
    <d v="2026-04-10T04:10:00"/>
    <d v="2026-04-10T04:23:00"/>
    <d v="2026-04-10T04:24:00"/>
    <s v="NULL"/>
    <s v="Completed"/>
    <x v="163"/>
    <n v="1"/>
    <s v="ITS planning run"/>
    <n v="0.22"/>
    <n v="0"/>
    <n v="0.22"/>
    <n v="0"/>
    <n v="0"/>
    <n v="0.22"/>
    <m/>
    <m/>
    <n v="0"/>
    <n v="0"/>
    <n v="0"/>
    <n v="0"/>
    <n v="0"/>
    <m/>
    <m/>
    <m/>
    <m/>
    <m/>
    <m/>
    <m/>
    <m/>
    <m/>
    <m/>
    <m/>
    <m/>
    <m/>
  </r>
  <r>
    <s v="GAP"/>
    <s v="FRDBGAP46122.1833333333"/>
    <m/>
    <s v="gap planning"/>
    <s v="MCPFRDBGAPgap planning"/>
    <s v="MCPFRDBGAP"/>
    <s v=""/>
    <s v="Failed"/>
    <s v=""/>
    <s v="MCPFRDBGAPgap planninggap planning46122.183333333346122.2256944444"/>
    <s v="Y"/>
    <m/>
    <m/>
    <m/>
    <n v="2603"/>
    <s v="FRDB"/>
    <s v="MCP"/>
    <s v="START gap planning"/>
    <s v="NULL"/>
    <d v="2026-04-10T04:24:00"/>
    <d v="2026-04-10T05:25:00"/>
    <d v="2026-04-10T06:08:00"/>
    <s v="Exception Info: Workflow finished with errors. (line: 40)  "/>
    <s v="Failed"/>
    <x v="164"/>
    <n v="1"/>
    <s v="gap planning"/>
    <n v="1.02"/>
    <n v="1.02"/>
    <n v="0"/>
    <n v="0.72"/>
    <n v="1.74"/>
    <n v="1.74"/>
    <m/>
    <m/>
    <n v="0"/>
    <n v="0"/>
    <n v="0"/>
    <n v="0"/>
    <n v="0"/>
    <m/>
    <m/>
    <m/>
    <m/>
    <m/>
    <m/>
    <m/>
    <m/>
    <m/>
    <m/>
    <m/>
    <m/>
    <m/>
  </r>
  <r>
    <s v="Load Market"/>
    <s v="FRDBLoad Market46122.2333333333"/>
    <m/>
    <s v="load Market"/>
    <s v="MRPFRDBLoad Marketload Market"/>
    <s v="MRPFRDBLoad Market"/>
    <s v=""/>
    <s v="Completed"/>
    <s v=""/>
    <s v="MRPFRDBLoad Marketload Marketload Market46122.233333333346122.2625"/>
    <s v="N"/>
    <m/>
    <m/>
    <m/>
    <n v="2603"/>
    <s v="FRDB"/>
    <s v="MRP"/>
    <s v="START load Market"/>
    <s v="END load Market"/>
    <d v="2026-04-10T05:36:00"/>
    <d v="2026-04-10T06:18:00"/>
    <d v="2026-04-10T06:19:00"/>
    <s v="NULL"/>
    <s v="Completed"/>
    <x v="165"/>
    <n v="1"/>
    <s v="load Market"/>
    <n v="0.7"/>
    <n v="0"/>
    <n v="0.7"/>
    <n v="0"/>
    <n v="0"/>
    <n v="0.7"/>
    <m/>
    <m/>
    <n v="0"/>
    <n v="0"/>
    <n v="0"/>
    <n v="0"/>
    <n v="0"/>
    <m/>
    <m/>
    <m/>
    <m/>
    <m/>
    <m/>
    <m/>
    <m/>
    <m/>
    <m/>
    <m/>
    <m/>
    <m/>
  </r>
  <r>
    <s v="Valuation (NPV)"/>
    <s v="BEDBValuation (NPV)46122.2409722222"/>
    <m/>
    <s v="export to ara Portfolio Valuation"/>
    <s v="MCPBEDBValuation (NPV)export to ara Portfolio Valuation"/>
    <s v="MCPBEDBValuation (NPV)"/>
    <s v=""/>
    <s v="Completed"/>
    <s v=""/>
    <s v="MCPBEDBValuation (NPV)export to ara Portfolio Valuationexport to ara Portfolio Valuation46122.240972222246122.2423611111"/>
    <s v="Y"/>
    <m/>
    <m/>
    <m/>
    <n v="2603"/>
    <s v="BEDB"/>
    <s v="MCP"/>
    <s v="START export to ara Portfolio Valuation"/>
    <s v="END export to ara Portfolio Valuation"/>
    <d v="2026-04-10T05:47:00"/>
    <d v="2026-04-10T05:49:00"/>
    <s v="NULL"/>
    <s v="NULL"/>
    <s v="Completed"/>
    <x v="131"/>
    <n v="1"/>
    <s v="export to ara Portfolio Valuation"/>
    <n v="0.03"/>
    <n v="0"/>
    <n v="0.03"/>
    <n v="0"/>
    <n v="0"/>
    <n v="0.03"/>
    <m/>
    <m/>
    <n v="0"/>
    <n v="0"/>
    <n v="0"/>
    <n v="0"/>
    <n v="0"/>
    <m/>
    <m/>
    <m/>
    <m/>
    <m/>
    <m/>
    <m/>
    <m/>
    <m/>
    <m/>
    <m/>
    <m/>
    <m/>
  </r>
  <r>
    <s v="Generate Load"/>
    <s v="ITDBGenerate Load46122.2430555556"/>
    <m/>
    <s v="Generate DD SAV"/>
    <s v="MRPITDBGenerate LoadGenerate DD SAV"/>
    <s v="MRPITDBGenerate Load"/>
    <s v=""/>
    <s v="Completed"/>
    <s v=""/>
    <s v="MRPITDBGenerate LoadGenerate DD SAVGenerate DD SAV46122.243055555646122.2430555556"/>
    <s v="N"/>
    <m/>
    <m/>
    <m/>
    <n v="2603"/>
    <s v="ITDB"/>
    <s v="MRP"/>
    <s v="START Generate DD SAV"/>
    <s v="END Generate DD SAV"/>
    <d v="2026-04-10T05:50:00"/>
    <d v="2026-04-10T05:50:00"/>
    <d v="2026-04-10T05:50:00"/>
    <s v="NULL"/>
    <s v="Completed"/>
    <x v="166"/>
    <n v="2"/>
    <s v="Generate DD SAV"/>
    <n v="0"/>
    <n v="0"/>
    <n v="0"/>
    <n v="0"/>
    <n v="0"/>
    <n v="0"/>
    <m/>
    <m/>
    <n v="0"/>
    <n v="0"/>
    <n v="0"/>
    <n v="0"/>
    <n v="0"/>
    <m/>
    <m/>
    <m/>
    <m/>
    <m/>
    <m/>
    <m/>
    <m/>
    <m/>
    <m/>
    <m/>
    <m/>
    <m/>
  </r>
  <r>
    <s v="Generate Load"/>
    <s v="ITDBGenerate Load46122.2430555556"/>
    <m/>
    <s v="Load DD SAV"/>
    <s v="MRPITDBGenerate LoadLoad DD SAV"/>
    <s v="MRPITDBGenerate Load"/>
    <s v=""/>
    <s v="Completed"/>
    <s v=""/>
    <s v="MRPITDBGenerate LoadLoad DD SAVLoad DD SAV46122.243055555646122.2493055556"/>
    <s v="N"/>
    <m/>
    <m/>
    <m/>
    <n v="2603"/>
    <s v="ITDB"/>
    <s v="MRP"/>
    <s v="START Load DD SAV"/>
    <s v="END Load DD SAV"/>
    <d v="2026-04-10T05:50:00"/>
    <d v="2026-04-10T05:59:00"/>
    <d v="2026-04-10T05:59:00"/>
    <s v="NULL"/>
    <s v="Completed"/>
    <x v="166"/>
    <n v="1"/>
    <s v="Load DD SAV"/>
    <n v="0.15"/>
    <n v="0"/>
    <n v="0.15"/>
    <n v="0"/>
    <n v="0"/>
    <n v="0.15"/>
    <m/>
    <m/>
    <n v="0"/>
    <n v="0"/>
    <n v="0"/>
    <n v="0"/>
    <n v="0"/>
    <m/>
    <m/>
    <m/>
    <m/>
    <m/>
    <m/>
    <m/>
    <m/>
    <m/>
    <m/>
    <m/>
    <m/>
    <m/>
  </r>
  <r>
    <s v="Generate Load"/>
    <s v="ITDBGenerate Load46122.2493055556"/>
    <m/>
    <s v="Generate DD MOR"/>
    <s v="MRPITDBGenerate LoadGenerate DD MOR"/>
    <s v="MRPITDBGenerate Load"/>
    <s v=""/>
    <s v="Completed"/>
    <s v=""/>
    <s v="MRPITDBGenerate LoadGenerate DD MORGenerate DD MOR46122.249305555646122.25"/>
    <s v="N"/>
    <m/>
    <m/>
    <m/>
    <n v="2603"/>
    <s v="ITDB"/>
    <s v="MRP"/>
    <s v="START Generate DD MOR"/>
    <s v="END Generate DD MOR"/>
    <d v="2026-04-10T05:59:00"/>
    <d v="2026-04-10T06:00:00"/>
    <d v="2026-04-10T06:00:00"/>
    <s v="NULL"/>
    <s v="Completed"/>
    <x v="167"/>
    <n v="1"/>
    <s v="Generate DD MOR"/>
    <n v="0.02"/>
    <n v="0"/>
    <n v="0.02"/>
    <n v="0"/>
    <n v="0"/>
    <n v="0.02"/>
    <m/>
    <m/>
    <n v="0"/>
    <n v="0"/>
    <n v="0"/>
    <n v="0"/>
    <n v="0"/>
    <m/>
    <m/>
    <m/>
    <m/>
    <m/>
    <m/>
    <m/>
    <m/>
    <m/>
    <m/>
    <m/>
    <m/>
    <m/>
  </r>
  <r>
    <s v="Generate Load"/>
    <s v="ITDBGenerate Load46122.25"/>
    <m/>
    <s v="Load DD MOR"/>
    <s v="MRPITDBGenerate LoadLoad DD MOR"/>
    <s v="MRPITDBGenerate Load"/>
    <s v=""/>
    <s v="Completed"/>
    <s v=""/>
    <s v="MRPITDBGenerate LoadLoad DD MORLoad DD MOR46122.2546122.2555555556"/>
    <s v="N"/>
    <m/>
    <m/>
    <m/>
    <n v="2603"/>
    <s v="ITDB"/>
    <s v="MRP"/>
    <s v="START Load DD MOR"/>
    <s v="END Load DD MOR"/>
    <d v="2026-04-10T06:00:00"/>
    <d v="2026-04-10T06:08:00"/>
    <d v="2026-04-10T06:08:00"/>
    <s v="NULL"/>
    <s v="Completed"/>
    <x v="167"/>
    <n v="1"/>
    <s v="Load DD MOR"/>
    <n v="0.13"/>
    <n v="0"/>
    <n v="0.13"/>
    <n v="0"/>
    <n v="0"/>
    <n v="0.13"/>
    <m/>
    <m/>
    <n v="0"/>
    <n v="0"/>
    <n v="0"/>
    <n v="0"/>
    <n v="0"/>
    <m/>
    <m/>
    <m/>
    <m/>
    <m/>
    <m/>
    <m/>
    <m/>
    <m/>
    <m/>
    <m/>
    <m/>
    <m/>
  </r>
  <r>
    <s v="Load to ARA"/>
    <s v="DEGTLoad to ARA46122.2513888889"/>
    <m/>
    <s v="export to ara"/>
    <s v="MCPDEGTLoad to ARAexport to ara"/>
    <s v="MCPDEGTLoad to ARA"/>
    <s v=""/>
    <s v="Completed"/>
    <s v=""/>
    <s v="MCPDEGTLoad to ARAexport to araexport to ara46122.251388888946122.2513888889"/>
    <s v="N"/>
    <m/>
    <m/>
    <m/>
    <n v="2603"/>
    <s v="DEGT"/>
    <s v="MCP"/>
    <s v="START export to ara"/>
    <s v="END export to ara"/>
    <d v="2026-04-10T06:02:00"/>
    <d v="2026-04-10T06:02:00"/>
    <s v="NULL"/>
    <s v="NULL"/>
    <s v="Completed"/>
    <x v="55"/>
    <n v="2"/>
    <s v="export to ara"/>
    <n v="0"/>
    <n v="0"/>
    <n v="0"/>
    <n v="0"/>
    <n v="0"/>
    <n v="0"/>
    <m/>
    <m/>
    <n v="0"/>
    <n v="0"/>
    <n v="0"/>
    <n v="0"/>
    <n v="0"/>
    <m/>
    <m/>
    <m/>
    <m/>
    <m/>
    <m/>
    <m/>
    <m/>
    <m/>
    <m/>
    <m/>
    <m/>
    <m/>
  </r>
  <r>
    <s v="Valuation 1"/>
    <s v="ITDBValuation 146122.2555555556"/>
    <m/>
    <s v="NPV1 run"/>
    <s v="MRPITDBValuation 1NPV1 run"/>
    <s v="MRPITDBValuation 1"/>
    <s v=""/>
    <s v="Completed"/>
    <s v=""/>
    <s v="MRPITDBValuation 1NPV1 runNPV1 run46122.255555555646122.2951388889"/>
    <s v="N"/>
    <m/>
    <m/>
    <m/>
    <n v="2603"/>
    <s v="ITDB"/>
    <s v="MRP"/>
    <s v="START NPV1 run"/>
    <s v="END NPV1 run"/>
    <d v="2026-04-10T06:08:00"/>
    <d v="2026-04-10T07:05:00"/>
    <d v="2026-04-10T07:05:00"/>
    <s v="NULL"/>
    <s v="Completed"/>
    <x v="168"/>
    <n v="1"/>
    <s v="NPV1 run"/>
    <n v="0.95"/>
    <n v="0"/>
    <n v="0.95"/>
    <n v="0"/>
    <n v="0"/>
    <n v="0.95"/>
    <m/>
    <m/>
    <n v="0"/>
    <n v="0"/>
    <n v="0"/>
    <n v="0"/>
    <n v="0"/>
    <m/>
    <m/>
    <m/>
    <m/>
    <m/>
    <m/>
    <m/>
    <m/>
    <m/>
    <m/>
    <m/>
    <m/>
    <m/>
  </r>
  <r>
    <s v="GAP"/>
    <s v="FRDBGAP46122.2555555556"/>
    <m/>
    <s v="gap planning"/>
    <s v="MCPFRDBGAPgap planning"/>
    <s v="MCPFRDBGAP"/>
    <s v=""/>
    <s v="Completed"/>
    <s v=""/>
    <s v="MCPFRDBGAPgap planninggap planning46122.255555555646122.2555555556"/>
    <s v="Y"/>
    <m/>
    <m/>
    <m/>
    <n v="2603"/>
    <s v="FRDB"/>
    <s v="MCP"/>
    <s v="START gap planning"/>
    <s v="END gap planning"/>
    <d v="2026-04-10T06:08:00"/>
    <d v="2026-04-10T06:08:00"/>
    <d v="2026-04-10T06:09:00"/>
    <s v="NULL"/>
    <s v="Completed"/>
    <x v="169"/>
    <n v="2"/>
    <s v="gap planning"/>
    <n v="0"/>
    <n v="0"/>
    <n v="0"/>
    <n v="0"/>
    <n v="0"/>
    <n v="0"/>
    <m/>
    <m/>
    <n v="0"/>
    <n v="0"/>
    <n v="0"/>
    <n v="0"/>
    <n v="0"/>
    <m/>
    <m/>
    <m/>
    <m/>
    <m/>
    <m/>
    <m/>
    <m/>
    <m/>
    <m/>
    <m/>
    <m/>
    <m/>
  </r>
  <r>
    <s v="EC"/>
    <s v="FRDBEC46122.25625"/>
    <m/>
    <s v="Light Maintenance ing-ec valuation"/>
    <s v="MCPFRDBECLight Maintenance ing-ec valuation"/>
    <s v="MCPFRDBEC"/>
    <s v=""/>
    <s v="Completed"/>
    <s v=""/>
    <s v="MCPFRDBECLight Maintenance ing-ec valuationLight Maintenance ing-ec valuation46122.2562546122.2590277778"/>
    <s v="Y"/>
    <m/>
    <m/>
    <m/>
    <n v="2603"/>
    <s v="FRDB"/>
    <s v="MCP"/>
    <s v="START Light Maintenance ing-ec valuation"/>
    <s v="END Light Maintenance ing-ec valuation"/>
    <d v="2026-04-10T06:09:00"/>
    <d v="2026-04-10T06:13:00"/>
    <d v="2026-04-10T06:13:00"/>
    <s v="NULL"/>
    <s v="Completed"/>
    <x v="170"/>
    <n v="1"/>
    <s v="Light Maintenance ing-ec valuation"/>
    <n v="7.0000000000000007E-2"/>
    <n v="0"/>
    <n v="7.0000000000000007E-2"/>
    <n v="0"/>
    <n v="0"/>
    <n v="7.0000000000000007E-2"/>
    <m/>
    <m/>
    <n v="0"/>
    <n v="0"/>
    <n v="0"/>
    <n v="0"/>
    <n v="0"/>
    <m/>
    <m/>
    <m/>
    <m/>
    <m/>
    <m/>
    <m/>
    <m/>
    <m/>
    <m/>
    <m/>
    <m/>
    <m/>
  </r>
  <r>
    <s v="EC"/>
    <s v="FRDBEC46122.2590277778"/>
    <m/>
    <s v="ing-ec valuation"/>
    <s v="MCPFRDBECing-ec valuation"/>
    <s v="MCPFRDBEC"/>
    <s v=""/>
    <s v="Completed"/>
    <s v=""/>
    <s v="MCPFRDBECing-ec valuationing-ec valuation46122.259027777846122.2979166667"/>
    <s v="Y"/>
    <m/>
    <m/>
    <m/>
    <n v="2603"/>
    <s v="FRDB"/>
    <s v="MCP"/>
    <s v="START ing-ec valuation"/>
    <s v="END ing-ec valuation"/>
    <d v="2026-04-10T06:13:00"/>
    <d v="2026-04-10T07:09:00"/>
    <d v="2026-04-10T07:09:00"/>
    <s v="NULL"/>
    <s v="Completed"/>
    <x v="170"/>
    <n v="1"/>
    <s v="ing-ec valuation"/>
    <n v="0.93"/>
    <n v="0"/>
    <n v="0.93"/>
    <n v="0"/>
    <n v="0"/>
    <n v="0.93"/>
    <m/>
    <m/>
    <n v="0"/>
    <n v="0"/>
    <n v="0"/>
    <n v="0"/>
    <n v="0"/>
    <m/>
    <m/>
    <m/>
    <m/>
    <m/>
    <m/>
    <m/>
    <m/>
    <m/>
    <m/>
    <m/>
    <m/>
    <m/>
  </r>
  <r>
    <s v="Load Pos"/>
    <s v="FRDBLoad Pos46122.2631944444"/>
    <m/>
    <s v="load Portfolio"/>
    <s v="MRPFRDBLoad Posload Portfolio"/>
    <s v="MRPFRDBLoad Pos"/>
    <s v=""/>
    <s v="Completed"/>
    <s v=""/>
    <s v="MRPFRDBLoad Posload Portfolioload Portfolio46122.263194444446122.2756944444"/>
    <s v="Y"/>
    <m/>
    <m/>
    <m/>
    <n v="2603"/>
    <s v="FRDB"/>
    <s v="MRP"/>
    <s v="START load Portfolio"/>
    <s v="END load Portfolio"/>
    <d v="2026-04-10T06:19:00"/>
    <d v="2026-04-10T06:37:00"/>
    <d v="2026-04-10T06:37:00"/>
    <s v="NULL"/>
    <s v="Completed"/>
    <x v="171"/>
    <n v="1"/>
    <s v="load Portfolio"/>
    <n v="0.3"/>
    <n v="0"/>
    <n v="0.3"/>
    <n v="0"/>
    <n v="0"/>
    <n v="0.3"/>
    <m/>
    <m/>
    <n v="0"/>
    <n v="0"/>
    <n v="0"/>
    <n v="0"/>
    <n v="0"/>
    <m/>
    <m/>
    <m/>
    <m/>
    <m/>
    <m/>
    <m/>
    <m/>
    <m/>
    <m/>
    <m/>
    <m/>
    <m/>
  </r>
  <r>
    <s v="Import Strategies"/>
    <s v="NLBTRImport Strategies46122.2659722222"/>
    <m/>
    <s v="import strategies"/>
    <s v="MCPNLBTRImport Strategiesimport strategies"/>
    <s v="MCPNLBTRImport Strategies"/>
    <s v=""/>
    <s v="Completed"/>
    <s v=""/>
    <s v="MCPNLBTRImport Strategiesimport strategiesimport strategies46122.265972222246122.2798611111"/>
    <s v="Y"/>
    <m/>
    <m/>
    <m/>
    <n v="2603"/>
    <s v="NLBTR"/>
    <s v="MCP"/>
    <s v="START import strategies"/>
    <s v="END import strategies"/>
    <d v="2026-04-10T06:23:00"/>
    <d v="2026-04-10T06:43:00"/>
    <d v="2026-04-10T06:43:00"/>
    <s v="NULL"/>
    <s v="Completed"/>
    <x v="172"/>
    <n v="5"/>
    <s v="import strategies"/>
    <n v="0.33"/>
    <n v="0"/>
    <n v="0.33"/>
    <n v="0"/>
    <n v="0"/>
    <n v="0.33"/>
    <m/>
    <m/>
    <n v="0"/>
    <n v="0"/>
    <n v="0"/>
    <n v="0"/>
    <n v="0"/>
    <m/>
    <m/>
    <m/>
    <m/>
    <m/>
    <m/>
    <m/>
    <m/>
    <m/>
    <m/>
    <m/>
    <m/>
    <m/>
  </r>
  <r>
    <s v="CSRBB Valuation (Qtr)"/>
    <s v="BEGTCSRBB Valuation (Qtr)46122.26875"/>
    <m/>
    <s v="CSRBB Portfolio Valuation Qtr"/>
    <s v="MCPBEGTCSRBB Valuation (Qtr)CSRBB Portfolio Valuation Qtr"/>
    <s v="MCPBEGTCSRBB Valuation (Qtr)"/>
    <s v=""/>
    <s v="Completed"/>
    <s v=""/>
    <s v="MCPBEGTCSRBB Valuation (Qtr)CSRBB Portfolio Valuation QtrCSRBB Portfolio Valuation Qtr46122.2687546122.2756944444"/>
    <s v="N"/>
    <m/>
    <m/>
    <m/>
    <n v="2603"/>
    <s v="BEGT"/>
    <s v="MCP"/>
    <s v="START CSRBB Portfolio Valuation Qtr"/>
    <s v="END CSRBB Portfolio Valuation Qtr"/>
    <d v="2026-04-10T06:27:00"/>
    <d v="2026-04-10T06:37:00"/>
    <d v="2026-04-10T06:37:00"/>
    <s v="NULL"/>
    <s v="Completed"/>
    <x v="173"/>
    <n v="1"/>
    <s v="CSRBB Portfolio Valuation Qtr"/>
    <n v="0.17"/>
    <n v="0"/>
    <n v="0.17"/>
    <n v="0"/>
    <n v="0"/>
    <n v="0.17"/>
    <m/>
    <m/>
    <n v="0"/>
    <n v="0"/>
    <n v="0"/>
    <n v="0"/>
    <n v="0"/>
    <m/>
    <m/>
    <m/>
    <m/>
    <m/>
    <m/>
    <m/>
    <m/>
    <m/>
    <m/>
    <m/>
    <m/>
    <m/>
  </r>
  <r>
    <s v="Valuation (NPV)"/>
    <s v="DEDBValuation (NPV)46122.2715277778"/>
    <m/>
    <s v="portfolio valuation run"/>
    <s v="MCPDEDBValuation (NPV)portfolio valuation run"/>
    <s v="MCPDEDBValuation (NPV)"/>
    <s v=""/>
    <s v="Running"/>
    <s v=""/>
    <s v="MCPDEDBValuation (NPV)portfolio valuation runportfolio valuation run46122.2715277778NULL"/>
    <s v="Y"/>
    <m/>
    <m/>
    <m/>
    <n v="2603"/>
    <s v="DEDB"/>
    <s v="MCP"/>
    <s v="START portfolio valuation run"/>
    <s v="NULL"/>
    <d v="2026-04-10T06:31:00"/>
    <s v="NULL"/>
    <s v="NULL"/>
    <s v="NULL"/>
    <s v="Running"/>
    <x v="131"/>
    <n v="1"/>
    <s v="portfolio valuation run"/>
    <s v="NULL"/>
    <n v="0"/>
    <s v="NULL"/>
    <n v="0"/>
    <n v="0"/>
    <s v="NULL"/>
    <m/>
    <m/>
    <n v="0"/>
    <n v="0"/>
    <n v="0"/>
    <n v="0"/>
    <n v="0"/>
    <m/>
    <m/>
    <m/>
    <m/>
    <m/>
    <m/>
    <m/>
    <m/>
    <m/>
    <m/>
    <m/>
    <m/>
    <m/>
  </r>
  <r>
    <s v="Load Pos"/>
    <s v="FRDBLoad Pos46122.2756944444"/>
    <m/>
    <s v="copy from"/>
    <s v="MRPFRDBLoad Poscopy from"/>
    <s v="MRPFRDBLoad Pos"/>
    <s v=""/>
    <s v="Completed"/>
    <s v=""/>
    <s v="MRPFRDBLoad Poscopy fromcopy from46122.275694444446122.2763888889"/>
    <s v="Y"/>
    <m/>
    <m/>
    <m/>
    <n v="2603"/>
    <s v="FRDB"/>
    <s v="MRP"/>
    <s v="START copy from"/>
    <s v="END copy from"/>
    <d v="2026-04-10T06:37:00"/>
    <d v="2026-04-10T06:38:00"/>
    <d v="2026-04-10T06:44:00"/>
    <s v="NULL"/>
    <s v="Completed"/>
    <x v="171"/>
    <n v="1"/>
    <s v="copy from"/>
    <n v="0.02"/>
    <n v="0"/>
    <n v="0.02"/>
    <n v="0"/>
    <n v="0"/>
    <n v="0.02"/>
    <m/>
    <m/>
    <n v="0"/>
    <n v="0"/>
    <n v="0"/>
    <n v="0"/>
    <n v="0"/>
    <m/>
    <m/>
    <m/>
    <m/>
    <m/>
    <m/>
    <m/>
    <m/>
    <m/>
    <m/>
    <m/>
    <m/>
    <m/>
  </r>
  <r>
    <s v="CSRBB Valuation (Qtr)"/>
    <s v="BEGTCSRBB Valuation (Qtr)46122.2756944444"/>
    <m/>
    <s v="Light Maintenance CSRBB Portfolio Valuation Qtr"/>
    <s v="MCPBEGTCSRBB Valuation (Qtr)Light Maintenance CSRBB Portfolio Valuation Qtr"/>
    <s v="MCPBEGTCSRBB Valuation (Qtr)"/>
    <s v=""/>
    <s v="Completed"/>
    <s v=""/>
    <s v="MCPBEGTCSRBB Valuation (Qtr)Light Maintenance CSRBB Portfolio Valuation QtrLight Maintenance CSRBB Portfolio Valuation Qtr46122.275694444446122.3027777778"/>
    <s v="N"/>
    <m/>
    <m/>
    <m/>
    <n v="2603"/>
    <s v="BEGT"/>
    <s v="MCP"/>
    <s v="START Light Maintenance CSRBB Portfolio Valuation Qtr"/>
    <s v="END Light Maintenance CSRBB Portfolio Valuation Qtr"/>
    <d v="2026-04-10T06:37:00"/>
    <d v="2026-04-10T07:16:00"/>
    <d v="2026-04-10T07:16:00"/>
    <s v="NULL"/>
    <s v="Completed"/>
    <x v="173"/>
    <n v="1"/>
    <s v="Light Maintenance CSRBB Portfolio Valuation Qtr"/>
    <n v="0.65"/>
    <n v="0"/>
    <n v="0.65"/>
    <n v="0"/>
    <n v="0"/>
    <n v="0.65"/>
    <m/>
    <m/>
    <n v="0"/>
    <n v="0"/>
    <n v="0"/>
    <n v="0"/>
    <n v="0"/>
    <m/>
    <m/>
    <m/>
    <m/>
    <m/>
    <m/>
    <m/>
    <m/>
    <m/>
    <m/>
    <m/>
    <m/>
    <m/>
  </r>
  <r>
    <s v="Delete Portfolio"/>
    <s v="AUDBDelete Portfolio46122.2770833333"/>
    <m/>
    <s v="Delete portfolio from"/>
    <s v="MCPAUDBDelete PortfolioDelete portfolio from"/>
    <s v="MCPAUDBDelete Portfolio"/>
    <s v=""/>
    <s v="Completed"/>
    <s v=""/>
    <s v="MCPAUDBDelete PortfolioDelete portfolio fromDelete portfolio from46122.277083333346122.2798611111"/>
    <s v="N"/>
    <m/>
    <m/>
    <m/>
    <n v="2603"/>
    <s v="AUDB"/>
    <s v="MCP"/>
    <s v="START Delete portfolio from"/>
    <s v="END Delete portfolio from"/>
    <d v="2026-04-10T06:39:00"/>
    <d v="2026-04-10T06:43:00"/>
    <s v="NULL"/>
    <s v="NULL"/>
    <s v="Completed"/>
    <x v="110"/>
    <n v="2"/>
    <s v="Delete portfolio from"/>
    <n v="7.0000000000000007E-2"/>
    <n v="0"/>
    <n v="7.0000000000000007E-2"/>
    <n v="0"/>
    <n v="0"/>
    <n v="7.0000000000000007E-2"/>
    <m/>
    <m/>
    <n v="0"/>
    <n v="0"/>
    <n v="0"/>
    <n v="0"/>
    <n v="0"/>
    <m/>
    <m/>
    <m/>
    <m/>
    <m/>
    <m/>
    <m/>
    <m/>
    <m/>
    <m/>
    <m/>
    <m/>
    <m/>
  </r>
  <r>
    <s v="Planning (NII)"/>
    <s v="NLBTRPlanning (NII)46122.2798611111"/>
    <m/>
    <s v="planning run01"/>
    <s v="MCPNLBTRPlanning (NII)planning run01"/>
    <s v="MCPNLBTRPlanning (NII)"/>
    <s v=""/>
    <s v="Running"/>
    <s v=""/>
    <s v="MCPNLBTRPlanning (NII)planning run01planning run0146122.2798611111NULL"/>
    <s v="Y"/>
    <m/>
    <m/>
    <m/>
    <n v="2603"/>
    <s v="NLBTR"/>
    <s v="MCP"/>
    <s v="START planning run01"/>
    <s v="NULL"/>
    <d v="2026-04-10T06:43:00"/>
    <s v="NULL"/>
    <s v="NULL"/>
    <s v="NULL"/>
    <s v="Running"/>
    <x v="174"/>
    <n v="3"/>
    <s v="planning run01"/>
    <s v="NULL"/>
    <n v="0"/>
    <s v="NULL"/>
    <n v="0"/>
    <n v="0"/>
    <s v="NULL"/>
    <m/>
    <m/>
    <n v="0"/>
    <n v="0"/>
    <n v="0"/>
    <n v="0"/>
    <n v="0"/>
    <m/>
    <m/>
    <m/>
    <m/>
    <m/>
    <m/>
    <m/>
    <m/>
    <m/>
    <m/>
    <m/>
    <m/>
    <m/>
  </r>
  <r>
    <s v="Generate Load"/>
    <s v="FRDBGenerate Load46122.2805555556"/>
    <m/>
    <s v="Generate DD SAV"/>
    <s v="MRPFRDBGenerate LoadGenerate DD SAV"/>
    <s v="MRPFRDBGenerate Load"/>
    <s v=""/>
    <s v="Completed"/>
    <s v=""/>
    <s v="MRPFRDBGenerate LoadGenerate DD SAVGenerate DD SAV46122.280555555646122.28125"/>
    <s v="N"/>
    <m/>
    <m/>
    <m/>
    <n v="2603"/>
    <s v="FRDB"/>
    <s v="MRP"/>
    <s v="START Generate DD SAV"/>
    <s v="END Generate DD SAV"/>
    <d v="2026-04-10T06:44:00"/>
    <d v="2026-04-10T06:45:00"/>
    <d v="2026-04-10T06:45:00"/>
    <s v="NULL"/>
    <s v="Completed"/>
    <x v="175"/>
    <n v="1"/>
    <s v="Generate DD SAV"/>
    <n v="0.02"/>
    <n v="0"/>
    <n v="0.02"/>
    <n v="0"/>
    <n v="0"/>
    <n v="0.02"/>
    <m/>
    <m/>
    <n v="0"/>
    <n v="0"/>
    <n v="0"/>
    <n v="0"/>
    <n v="0"/>
    <m/>
    <m/>
    <m/>
    <m/>
    <m/>
    <m/>
    <m/>
    <m/>
    <m/>
    <m/>
    <m/>
    <m/>
    <m/>
  </r>
  <r>
    <s v="Generate Load"/>
    <s v="FRDBGenerate Load46122.28125"/>
    <m/>
    <s v="Load DD SAV"/>
    <s v="MRPFRDBGenerate LoadLoad DD SAV"/>
    <s v="MRPFRDBGenerate Load"/>
    <s v=""/>
    <s v="Completed"/>
    <s v=""/>
    <s v="MRPFRDBGenerate LoadLoad DD SAVLoad DD SAV46122.2812546122.2875"/>
    <s v="N"/>
    <m/>
    <m/>
    <m/>
    <n v="2603"/>
    <s v="FRDB"/>
    <s v="MRP"/>
    <s v="START Load DD SAV"/>
    <s v="END Load DD SAV"/>
    <d v="2026-04-10T06:45:00"/>
    <d v="2026-04-10T06:54:00"/>
    <d v="2026-04-10T06:55:00"/>
    <s v="NULL"/>
    <s v="Completed"/>
    <x v="175"/>
    <n v="1"/>
    <s v="Load DD SAV"/>
    <n v="0.15"/>
    <n v="0"/>
    <n v="0.15"/>
    <n v="0"/>
    <n v="0"/>
    <n v="0.15"/>
    <m/>
    <m/>
    <n v="0"/>
    <n v="0"/>
    <n v="0"/>
    <n v="0"/>
    <n v="0"/>
    <m/>
    <m/>
    <m/>
    <m/>
    <m/>
    <m/>
    <m/>
    <m/>
    <m/>
    <m/>
    <m/>
    <m/>
    <m/>
  </r>
  <r>
    <s v="Generate Load"/>
    <s v="FRDBGenerate Load46122.2881944444"/>
    <m/>
    <s v="Generate DD MOR"/>
    <s v="MRPFRDBGenerate LoadGenerate DD MOR"/>
    <s v="MRPFRDBGenerate Load"/>
    <s v=""/>
    <s v="Completed"/>
    <s v=""/>
    <s v="MRPFRDBGenerate LoadGenerate DD MORGenerate DD MOR46122.288194444446122.2881944444"/>
    <s v="N"/>
    <m/>
    <m/>
    <m/>
    <n v="2603"/>
    <s v="FRDB"/>
    <s v="MRP"/>
    <s v="START Generate DD MOR"/>
    <s v="END Generate DD MOR"/>
    <d v="2026-04-10T06:55:00"/>
    <d v="2026-04-10T06:55:00"/>
    <d v="2026-04-10T06:55:00"/>
    <s v="NULL"/>
    <s v="Completed"/>
    <x v="176"/>
    <n v="1"/>
    <s v="Generate DD MOR"/>
    <n v="0"/>
    <n v="0"/>
    <n v="0"/>
    <n v="0"/>
    <n v="0"/>
    <n v="0"/>
    <m/>
    <m/>
    <n v="0"/>
    <n v="0"/>
    <n v="0"/>
    <n v="0"/>
    <n v="0"/>
    <m/>
    <m/>
    <m/>
    <m/>
    <m/>
    <m/>
    <m/>
    <m/>
    <m/>
    <m/>
    <m/>
    <m/>
    <m/>
  </r>
  <r>
    <s v="Generate Load"/>
    <s v="FRDBGenerate Load46122.2881944444"/>
    <m/>
    <s v="Load DD MOR"/>
    <s v="MRPFRDBGenerate LoadLoad DD MOR"/>
    <s v="MRPFRDBGenerate Load"/>
    <s v=""/>
    <s v="Completed"/>
    <s v=""/>
    <s v="MRPFRDBGenerate LoadLoad DD MORLoad DD MOR46122.288194444446122.2944444444"/>
    <s v="N"/>
    <m/>
    <m/>
    <m/>
    <n v="2603"/>
    <s v="FRDB"/>
    <s v="MRP"/>
    <s v="START Load DD MOR"/>
    <s v="END Load DD MOR"/>
    <d v="2026-04-10T06:55:00"/>
    <d v="2026-04-10T07:04:00"/>
    <d v="2026-04-10T07:05:00"/>
    <s v="NULL"/>
    <s v="Completed"/>
    <x v="176"/>
    <n v="1"/>
    <s v="Load DD MOR"/>
    <n v="0.15"/>
    <n v="0"/>
    <n v="0.15"/>
    <n v="0"/>
    <n v="0"/>
    <n v="0.15"/>
    <m/>
    <m/>
    <n v="0"/>
    <n v="0"/>
    <n v="0"/>
    <n v="0"/>
    <n v="0"/>
    <m/>
    <m/>
    <m/>
    <m/>
    <m/>
    <m/>
    <m/>
    <m/>
    <m/>
    <m/>
    <m/>
    <m/>
    <m/>
  </r>
  <r>
    <s v="Valuation 1"/>
    <s v="ITDBValuation 146122.2951388889"/>
    <m/>
    <s v="Light Maintenance"/>
    <s v="MRPITDBValuation 1Light Maintenance"/>
    <s v="MRPITDBValuation 1"/>
    <s v=""/>
    <s v="Running"/>
    <s v=""/>
    <s v="MRPITDBValuation 1Light MaintenanceLight Maintenance46122.2951388889NULL"/>
    <s v="N"/>
    <m/>
    <m/>
    <m/>
    <n v="2603"/>
    <s v="ITDB"/>
    <s v="MRP"/>
    <s v="START Light Maintenance"/>
    <s v="NULL"/>
    <d v="2026-04-10T07:05:00"/>
    <s v="NULL"/>
    <s v="NULL"/>
    <s v="NULL"/>
    <s v="Running"/>
    <x v="168"/>
    <n v="1"/>
    <s v="Light Maintenance"/>
    <s v="NULL"/>
    <n v="0"/>
    <s v="NULL"/>
    <n v="0"/>
    <n v="0"/>
    <s v="NULL"/>
    <m/>
    <m/>
    <n v="0"/>
    <n v="0"/>
    <n v="0"/>
    <n v="0"/>
    <n v="0"/>
    <m/>
    <m/>
    <m/>
    <m/>
    <m/>
    <m/>
    <m/>
    <m/>
    <m/>
    <m/>
    <m/>
    <m/>
    <m/>
  </r>
  <r>
    <s v="Valuation 1"/>
    <s v="FRDBValuation 146122.2951388889"/>
    <m/>
    <s v="NPV1 run"/>
    <s v="MRPFRDBValuation 1NPV1 run"/>
    <s v="MRPFRDBValuation 1"/>
    <s v=""/>
    <s v="Running"/>
    <s v=""/>
    <s v="MRPFRDBValuation 1NPV1 runNPV1 run46122.2951388889NULL"/>
    <s v="N"/>
    <m/>
    <m/>
    <m/>
    <n v="2603"/>
    <s v="FRDB"/>
    <s v="MRP"/>
    <s v="START NPV1 run"/>
    <s v="NULL"/>
    <d v="2026-04-10T07:05:00"/>
    <s v="NULL"/>
    <s v="NULL"/>
    <s v="NULL"/>
    <s v="Running"/>
    <x v="177"/>
    <n v="1"/>
    <s v="NPV1 run"/>
    <s v="NULL"/>
    <n v="0"/>
    <s v="NULL"/>
    <n v="0"/>
    <n v="0"/>
    <s v="NULL"/>
    <m/>
    <m/>
    <n v="0"/>
    <n v="0"/>
    <n v="0"/>
    <n v="0"/>
    <n v="0"/>
    <m/>
    <m/>
    <m/>
    <m/>
    <m/>
    <m/>
    <m/>
    <m/>
    <m/>
    <m/>
    <m/>
    <m/>
    <m/>
  </r>
  <r>
    <s v="EC"/>
    <s v="FRDBEC46122.2979166667"/>
    <m/>
    <s v="ing-ec valuation QRM reporter exports"/>
    <s v="MCPFRDBECing-ec valuation QRM reporter exports"/>
    <s v="MCPFRDBEC"/>
    <s v=""/>
    <s v="Completed"/>
    <s v=""/>
    <s v="MCPFRDBECing-ec valuation QRM reporter exportsing-ec valuation QRM reporter exports46122.297916666746122.3"/>
    <s v="Y"/>
    <m/>
    <m/>
    <m/>
    <n v="2603"/>
    <s v="FRDB"/>
    <s v="MCP"/>
    <s v="START ing-ec valuation QRM reporter exports"/>
    <s v="END ing-ec valuation QRM reporter exports"/>
    <d v="2026-04-10T07:09:00"/>
    <d v="2026-04-10T07:12:00"/>
    <d v="2026-04-10T07:13:00"/>
    <s v="NULL"/>
    <s v="Completed"/>
    <x v="170"/>
    <n v="1"/>
    <s v="ing-ec valuation QRM reporter exports"/>
    <n v="0.05"/>
    <n v="0"/>
    <n v="0.05"/>
    <n v="0"/>
    <n v="0"/>
    <n v="0.05"/>
    <m/>
    <m/>
    <n v="0"/>
    <n v="0"/>
    <n v="0"/>
    <n v="0"/>
    <n v="0"/>
    <m/>
    <m/>
    <m/>
    <m/>
    <m/>
    <m/>
    <m/>
    <m/>
    <m/>
    <m/>
    <m/>
    <m/>
    <m/>
  </r>
  <r>
    <s v="KR"/>
    <s v="FRDBKR46122.3006944444"/>
    <m/>
    <s v="Light Maintenance bpv-kr valuation"/>
    <s v="MCPFRDBKRLight Maintenance bpv-kr valuation"/>
    <s v="MCPFRDBKR"/>
    <s v=""/>
    <s v="Running"/>
    <s v=""/>
    <s v="MCPFRDBKRLight Maintenance bpv-kr valuationLight Maintenance bpv-kr valuation46122.3006944444NULL"/>
    <s v="Y"/>
    <m/>
    <m/>
    <m/>
    <n v="2603"/>
    <s v="FRDB"/>
    <s v="MCP"/>
    <s v="START Light Maintenance bpv-kr valuation"/>
    <s v="NULL"/>
    <d v="2026-04-10T07:13:00"/>
    <s v="NULL"/>
    <s v="NULL"/>
    <s v="NULL"/>
    <s v="Running"/>
    <x v="178"/>
    <n v="1"/>
    <s v="Light Maintenance bpv-kr valuation"/>
    <s v="NULL"/>
    <n v="0"/>
    <s v="NULL"/>
    <n v="0"/>
    <n v="0"/>
    <s v="NULL"/>
    <m/>
    <m/>
    <n v="0"/>
    <n v="0"/>
    <n v="0"/>
    <n v="0"/>
    <n v="0"/>
    <m/>
    <m/>
    <m/>
    <m/>
    <m/>
    <m/>
    <m/>
    <m/>
    <m/>
    <m/>
    <m/>
    <m/>
    <m/>
  </r>
  <r>
    <s v="CSRBB Planning (Qtr)"/>
    <s v="BEGTCSRBB Planning (Qtr)46122.3027777778"/>
    <m/>
    <s v="CSRBB Planning Run Qtr"/>
    <s v="MCPBEGTCSRBB Planning (Qtr)CSRBB Planning Run Qtr"/>
    <s v="MCPBEGTCSRBB Planning (Qtr)"/>
    <s v=""/>
    <s v="Running"/>
    <s v=""/>
    <s v="MCPBEGTCSRBB Planning (Qtr)CSRBB Planning Run QtrCSRBB Planning Run Qtr46122.3027777778NULL"/>
    <s v="N"/>
    <m/>
    <m/>
    <m/>
    <n v="2603"/>
    <s v="BEGT"/>
    <s v="MCP"/>
    <s v="START CSRBB Planning Run Qtr"/>
    <s v="NULL"/>
    <d v="2026-04-10T07:16:00"/>
    <s v="NULL"/>
    <s v="NULL"/>
    <s v="NULL"/>
    <s v="Running"/>
    <x v="179"/>
    <n v="1"/>
    <s v="CSRBB Planning Run Qtr"/>
    <s v="NULL"/>
    <n v="0"/>
    <s v="NULL"/>
    <n v="0"/>
    <n v="0"/>
    <s v="NULL"/>
    <m/>
    <m/>
    <n v="0"/>
    <n v="0"/>
    <n v="0"/>
    <n v="0"/>
    <n v="0"/>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B81FD0-CEA9-4E13-A8F9-EACD30932020}" name="PivotTable27" cacheId="15"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D11:K430" firstHeaderRow="1" firstDataRow="2" firstDataCol="4" rowPageCount="4" colPageCount="1"/>
  <pivotFields count="58">
    <pivotField axis="axisRow" compact="0" outline="0" showAll="0" defaultSubtotal="0">
      <items count="34">
        <item x="21"/>
        <item x="14"/>
        <item x="26"/>
        <item x="19"/>
        <item x="25"/>
        <item x="10"/>
        <item x="7"/>
        <item x="33"/>
        <item x="32"/>
        <item x="5"/>
        <item x="18"/>
        <item x="12"/>
        <item x="6"/>
        <item x="8"/>
        <item x="11"/>
        <item x="15"/>
        <item x="30"/>
        <item x="16"/>
        <item x="17"/>
        <item x="22"/>
        <item x="3"/>
        <item x="24"/>
        <item x="23"/>
        <item x="13"/>
        <item x="28"/>
        <item x="4"/>
        <item x="20"/>
        <item x="31"/>
        <item x="27"/>
        <item x="0"/>
        <item x="1"/>
        <item x="2"/>
        <item x="9"/>
        <item x="29"/>
      </items>
      <extLst>
        <ext xmlns:x14="http://schemas.microsoft.com/office/spreadsheetml/2009/9/main" uri="{2946ED86-A175-432a-8AC1-64E0C546D7DE}">
          <x14:pivotField fillDownLabels="1"/>
        </ext>
      </extLst>
    </pivotField>
    <pivotField compact="0" outline="0" showAll="0"/>
    <pivotField compact="0" outline="0" showAll="0"/>
    <pivotField axis="axisRow" dataField="1" compact="0" outline="0" showAll="0" sortType="ascending" defaultSubtotal="0">
      <items count="215">
        <item x="29"/>
        <item x="62"/>
        <item x="37"/>
        <item x="165"/>
        <item x="107"/>
        <item x="38"/>
        <item x="39"/>
        <item x="72"/>
        <item x="73"/>
        <item x="113"/>
        <item x="76"/>
        <item x="79"/>
        <item x="80"/>
        <item x="81"/>
        <item x="99"/>
        <item x="121"/>
        <item x="26"/>
        <item x="109"/>
        <item x="75"/>
        <item x="93"/>
        <item x="42"/>
        <item x="1"/>
        <item x="54"/>
        <item x="0"/>
        <item x="171"/>
        <item x="30"/>
        <item x="67"/>
        <item x="69"/>
        <item x="65"/>
        <item x="51"/>
        <item x="71"/>
        <item x="169"/>
        <item x="46"/>
        <item x="56"/>
        <item x="33"/>
        <item x="153"/>
        <item x="112"/>
        <item x="34"/>
        <item x="35"/>
        <item x="31"/>
        <item x="14"/>
        <item x="23"/>
        <item x="161"/>
        <item x="175"/>
        <item x="164"/>
        <item x="174"/>
        <item x="162"/>
        <item x="152"/>
        <item x="156"/>
        <item x="173"/>
        <item x="150"/>
        <item x="176"/>
        <item x="168"/>
        <item x="170"/>
        <item x="149"/>
        <item x="172"/>
        <item x="160"/>
        <item x="166"/>
        <item x="155"/>
        <item x="157"/>
        <item x="167"/>
        <item x="163"/>
        <item x="159"/>
        <item x="98"/>
        <item x="68"/>
        <item x="70"/>
        <item x="66"/>
        <item x="52"/>
        <item x="118"/>
        <item x="61"/>
        <item x="111"/>
        <item x="200"/>
        <item x="43"/>
        <item x="120"/>
        <item x="60"/>
        <item x="63"/>
        <item x="53"/>
        <item x="48"/>
        <item x="50"/>
        <item x="110"/>
        <item x="103"/>
        <item x="104"/>
        <item x="158"/>
        <item x="96"/>
        <item x="74"/>
        <item x="58"/>
        <item x="154"/>
        <item x="151"/>
        <item x="47"/>
        <item x="49"/>
        <item x="132"/>
        <item x="147"/>
        <item x="137"/>
        <item x="146"/>
        <item x="134"/>
        <item x="125"/>
        <item x="145"/>
        <item x="128"/>
        <item x="144"/>
        <item x="123"/>
        <item x="148"/>
        <item x="136"/>
        <item x="141"/>
        <item x="142"/>
        <item x="122"/>
        <item x="143"/>
        <item x="131"/>
        <item x="138"/>
        <item x="133"/>
        <item x="126"/>
        <item x="129"/>
        <item x="140"/>
        <item x="135"/>
        <item x="130"/>
        <item x="185"/>
        <item x="196"/>
        <item x="188"/>
        <item x="195"/>
        <item x="186"/>
        <item x="179"/>
        <item x="181"/>
        <item x="194"/>
        <item x="178"/>
        <item x="197"/>
        <item x="191"/>
        <item x="192"/>
        <item x="177"/>
        <item x="193"/>
        <item x="184"/>
        <item x="189"/>
        <item x="180"/>
        <item x="182"/>
        <item x="190"/>
        <item x="187"/>
        <item x="183"/>
        <item x="27"/>
        <item x="101"/>
        <item x="102"/>
        <item x="97"/>
        <item x="25"/>
        <item x="119"/>
        <item x="85"/>
        <item x="86"/>
        <item x="105"/>
        <item x="127"/>
        <item x="82"/>
        <item x="83"/>
        <item x="55"/>
        <item x="24"/>
        <item x="64"/>
        <item x="78"/>
        <item x="28"/>
        <item x="100"/>
        <item x="91"/>
        <item x="199"/>
        <item x="92"/>
        <item x="116"/>
        <item x="2"/>
        <item x="3"/>
        <item x="4"/>
        <item x="5"/>
        <item x="6"/>
        <item x="7"/>
        <item x="8"/>
        <item x="9"/>
        <item x="10"/>
        <item x="11"/>
        <item x="12"/>
        <item x="13"/>
        <item x="15"/>
        <item x="16"/>
        <item x="17"/>
        <item x="18"/>
        <item x="19"/>
        <item x="20"/>
        <item x="21"/>
        <item x="22"/>
        <item x="32"/>
        <item x="36"/>
        <item x="40"/>
        <item x="41"/>
        <item x="44"/>
        <item x="45"/>
        <item x="57"/>
        <item x="59"/>
        <item x="77"/>
        <item x="84"/>
        <item x="87"/>
        <item x="88"/>
        <item x="89"/>
        <item x="90"/>
        <item x="94"/>
        <item x="95"/>
        <item x="106"/>
        <item x="108"/>
        <item x="114"/>
        <item x="115"/>
        <item x="117"/>
        <item x="124"/>
        <item x="139"/>
        <item x="198"/>
        <item x="201"/>
        <item x="202"/>
        <item x="203"/>
        <item x="204"/>
        <item x="205"/>
        <item x="206"/>
        <item x="207"/>
        <item x="208"/>
        <item x="209"/>
        <item x="210"/>
        <item x="211"/>
        <item x="212"/>
        <item x="213"/>
        <item x="214"/>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8">
        <item x="14"/>
        <item x="9"/>
        <item x="1"/>
        <item x="8"/>
        <item x="2"/>
        <item x="17"/>
        <item x="4"/>
        <item x="16"/>
        <item x="5"/>
        <item x="13"/>
        <item x="3"/>
        <item x="11"/>
        <item x="12"/>
        <item x="10"/>
        <item x="7"/>
        <item x="6"/>
        <item x="0"/>
        <item x="15"/>
      </items>
      <extLst>
        <ext xmlns:x14="http://schemas.microsoft.com/office/spreadsheetml/2009/9/main" uri="{2946ED86-A175-432a-8AC1-64E0C546D7DE}">
          <x14:pivotField fillDownLabels="1"/>
        </ext>
      </extLst>
    </pivotField>
    <pivotField axis="axisRow" compact="0" outline="0" showAll="0" defaultSubtotal="0">
      <items count="3">
        <item h="1" x="1"/>
        <item x="2"/>
        <item h="1" x="0"/>
      </items>
      <extLst>
        <ext xmlns:x14="http://schemas.microsoft.com/office/spreadsheetml/2009/9/main" uri="{2946ED86-A175-432a-8AC1-64E0C546D7DE}">
          <x14:pivotField fillDownLabels="1"/>
        </ext>
      </extLst>
    </pivotField>
    <pivotField compact="0" outline="0" showAll="0"/>
    <pivotField compact="0" outline="0" showAll="0"/>
    <pivotField dataField="1" compact="0" outline="0" showAll="0" sortType="ascending" defaultSubtotal="0"/>
    <pivotField axis="axisPage" compact="0" outline="0" showAll="0" defaultSubtotal="0">
      <items count="672">
        <item x="0"/>
        <item x="1"/>
        <item x="2"/>
        <item x="3"/>
        <item x="4"/>
        <item x="5"/>
        <item x="6"/>
        <item x="7"/>
        <item x="9"/>
        <item x="10"/>
        <item x="11"/>
        <item x="12"/>
        <item x="13"/>
        <item x="14"/>
        <item x="15"/>
        <item x="16"/>
        <item x="17"/>
        <item x="18"/>
        <item x="19"/>
        <item x="20"/>
        <item x="21"/>
        <item x="22"/>
        <item x="23"/>
        <item x="24"/>
        <item x="25"/>
        <item x="26"/>
        <item x="27"/>
        <item x="28"/>
        <item x="29"/>
        <item x="30"/>
        <item x="31"/>
        <item x="32"/>
        <item x="33"/>
        <item x="34"/>
        <item x="35"/>
        <item x="8"/>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8"/>
        <item x="609"/>
        <item x="610"/>
        <item x="611"/>
        <item x="612"/>
        <item x="614"/>
        <item x="551"/>
        <item x="607"/>
        <item x="613"/>
        <item x="615"/>
        <item x="616"/>
        <item x="619"/>
        <item x="501"/>
        <item x="617"/>
        <item x="618"/>
        <item x="620"/>
        <item x="621"/>
        <item x="622"/>
        <item x="623"/>
        <item x="624"/>
        <item x="625"/>
        <item x="626"/>
        <item x="627"/>
        <item x="628"/>
        <item x="629"/>
        <item x="631"/>
        <item x="633"/>
        <item x="634"/>
        <item x="635"/>
        <item x="630"/>
        <item x="632"/>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s>
    </pivotField>
    <pivotField compact="0" outline="0" showAll="0"/>
    <pivotField compact="0" outline="0" showAll="0"/>
    <pivotField axis="axisPage" compact="0" outline="0" showAll="0">
      <items count="5">
        <item x="0"/>
        <item x="1"/>
        <item x="2"/>
        <item x="3"/>
        <item t="default"/>
      </items>
    </pivotField>
    <pivotField compact="0" outline="0" showAll="0"/>
    <pivotField axis="axisPage" compact="0"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61">
        <item x="0"/>
        <item x="12"/>
        <item x="5"/>
        <item x="105"/>
        <item x="4"/>
        <item x="28"/>
        <item x="3"/>
        <item x="30"/>
        <item x="15"/>
        <item x="46"/>
        <item x="16"/>
        <item x="34"/>
        <item x="13"/>
        <item x="1"/>
        <item x="22"/>
        <item x="49"/>
        <item x="41"/>
        <item x="54"/>
        <item x="36"/>
        <item x="8"/>
        <item x="78"/>
        <item x="2"/>
        <item x="9"/>
        <item x="31"/>
        <item x="124"/>
        <item x="90"/>
        <item x="140"/>
        <item x="119"/>
        <item x="77"/>
        <item x="55"/>
        <item x="10"/>
        <item x="11"/>
        <item x="7"/>
        <item x="20"/>
        <item x="40"/>
        <item x="93"/>
        <item x="39"/>
        <item x="73"/>
        <item x="89"/>
        <item x="38"/>
        <item x="70"/>
        <item x="112"/>
        <item x="14"/>
        <item x="129"/>
        <item x="6"/>
        <item x="35"/>
        <item x="117"/>
        <item x="43"/>
        <item x="92"/>
        <item x="60"/>
        <item x="65"/>
        <item x="137"/>
        <item x="136"/>
        <item x="110"/>
        <item x="145"/>
        <item x="131"/>
        <item x="151"/>
        <item x="123"/>
        <item x="148"/>
        <item x="138"/>
        <item x="59"/>
        <item x="84"/>
        <item x="44"/>
        <item x="141"/>
        <item x="103"/>
        <item x="122"/>
        <item x="83"/>
        <item x="104"/>
        <item x="69"/>
        <item x="147"/>
        <item x="51"/>
        <item x="115"/>
        <item x="130"/>
        <item x="99"/>
        <item x="101"/>
        <item x="126"/>
        <item x="95"/>
        <item x="25"/>
        <item x="63"/>
        <item x="82"/>
        <item x="48"/>
        <item x="67"/>
        <item x="61"/>
        <item x="146"/>
        <item x="128"/>
        <item x="133"/>
        <item x="120"/>
        <item x="109"/>
        <item x="142"/>
        <item x="100"/>
        <item x="118"/>
        <item x="33"/>
        <item x="17"/>
        <item x="18"/>
        <item x="19"/>
        <item x="21"/>
        <item x="23"/>
        <item x="24"/>
        <item x="26"/>
        <item x="27"/>
        <item x="29"/>
        <item x="32"/>
        <item x="37"/>
        <item x="42"/>
        <item x="45"/>
        <item x="47"/>
        <item x="50"/>
        <item x="52"/>
        <item x="53"/>
        <item x="56"/>
        <item x="57"/>
        <item x="58"/>
        <item x="62"/>
        <item x="64"/>
        <item x="66"/>
        <item x="68"/>
        <item x="71"/>
        <item x="72"/>
        <item x="74"/>
        <item x="75"/>
        <item x="76"/>
        <item x="79"/>
        <item x="80"/>
        <item x="81"/>
        <item x="85"/>
        <item x="86"/>
        <item x="87"/>
        <item x="88"/>
        <item x="91"/>
        <item x="94"/>
        <item x="96"/>
        <item x="97"/>
        <item x="98"/>
        <item x="106"/>
        <item x="107"/>
        <item x="108"/>
        <item x="113"/>
        <item x="114"/>
        <item x="116"/>
        <item x="121"/>
        <item x="125"/>
        <item x="127"/>
        <item x="132"/>
        <item x="135"/>
        <item x="139"/>
        <item x="143"/>
        <item x="150"/>
        <item x="149"/>
        <item x="155"/>
        <item x="144"/>
        <item x="153"/>
        <item x="156"/>
        <item x="134"/>
        <item x="102"/>
        <item x="111"/>
        <item x="152"/>
        <item x="154"/>
        <item x="157"/>
        <item x="158"/>
        <item x="15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1"/>
    <field x="20"/>
    <field x="0"/>
    <field x="3"/>
  </rowFields>
  <rowItems count="418">
    <i>
      <x v="1"/>
      <x/>
      <x v="3"/>
      <x v="197"/>
    </i>
    <i r="3">
      <x v="30"/>
    </i>
    <i r="3">
      <x v="18"/>
    </i>
    <i r="3">
      <x v="198"/>
    </i>
    <i r="2">
      <x v="4"/>
      <x v="19"/>
    </i>
    <i r="3">
      <x v="191"/>
    </i>
    <i r="2">
      <x v="5"/>
      <x v="20"/>
    </i>
    <i r="2">
      <x v="6"/>
      <x v="34"/>
    </i>
    <i r="3">
      <x v="177"/>
    </i>
    <i r="3">
      <x v="38"/>
    </i>
    <i r="2">
      <x v="13"/>
      <x v="196"/>
    </i>
    <i r="3">
      <x v="2"/>
    </i>
    <i r="3">
      <x v="6"/>
    </i>
    <i r="2">
      <x v="14"/>
      <x v="72"/>
    </i>
    <i r="3">
      <x v="78"/>
    </i>
    <i r="2">
      <x v="15"/>
      <x v="76"/>
    </i>
    <i r="3">
      <x v="147"/>
    </i>
    <i r="2">
      <x v="20"/>
      <x v="41"/>
    </i>
    <i r="3">
      <x v="148"/>
    </i>
    <i r="3">
      <x v="139"/>
    </i>
    <i r="3">
      <x v="16"/>
    </i>
    <i r="2">
      <x v="25"/>
      <x v="135"/>
    </i>
    <i r="3">
      <x v="190"/>
    </i>
    <i r="3">
      <x v="153"/>
    </i>
    <i r="3">
      <x v="156"/>
    </i>
    <i r="1">
      <x v="1"/>
      <x v="5"/>
      <x v="20"/>
    </i>
    <i r="2">
      <x v="9"/>
      <x v="25"/>
    </i>
    <i r="2">
      <x v="14"/>
      <x v="72"/>
    </i>
    <i r="3">
      <x v="78"/>
    </i>
    <i r="2">
      <x v="19"/>
      <x v="72"/>
    </i>
    <i r="3">
      <x v="78"/>
    </i>
    <i r="2">
      <x v="20"/>
      <x v="41"/>
    </i>
    <i r="3">
      <x v="148"/>
    </i>
    <i r="2">
      <x v="21"/>
      <x v="76"/>
    </i>
    <i r="3">
      <x v="147"/>
    </i>
    <i r="2">
      <x v="25"/>
      <x v="135"/>
    </i>
    <i r="3">
      <x v="23"/>
    </i>
    <i r="3">
      <x v="40"/>
    </i>
    <i r="3">
      <x v="153"/>
    </i>
    <i r="3">
      <x v="155"/>
    </i>
    <i r="2">
      <x v="28"/>
      <x v="63"/>
    </i>
    <i r="3">
      <x/>
    </i>
    <i r="1">
      <x v="2"/>
      <x v="3"/>
      <x v="30"/>
    </i>
    <i r="3">
      <x v="18"/>
    </i>
    <i r="3">
      <x v="185"/>
    </i>
    <i r="2">
      <x v="4"/>
      <x v="19"/>
    </i>
    <i r="3">
      <x v="191"/>
    </i>
    <i r="2">
      <x v="6"/>
      <x v="177"/>
    </i>
    <i r="3">
      <x v="34"/>
    </i>
    <i r="3">
      <x v="37"/>
    </i>
    <i r="3">
      <x v="38"/>
    </i>
    <i r="2">
      <x v="9"/>
      <x v="25"/>
    </i>
    <i r="2">
      <x v="11"/>
      <x v="32"/>
    </i>
    <i r="2">
      <x v="12"/>
      <x v="39"/>
    </i>
    <i r="2">
      <x v="13"/>
      <x v="178"/>
    </i>
    <i r="3">
      <x v="2"/>
    </i>
    <i r="3">
      <x v="5"/>
    </i>
    <i r="3">
      <x v="6"/>
    </i>
    <i r="2">
      <x v="20"/>
      <x v="41"/>
    </i>
    <i r="3">
      <x v="40"/>
    </i>
    <i r="3">
      <x v="148"/>
    </i>
    <i r="3">
      <x v="139"/>
    </i>
    <i r="3">
      <x v="16"/>
    </i>
    <i r="2">
      <x v="23"/>
      <x v="88"/>
    </i>
    <i r="3">
      <x v="77"/>
    </i>
    <i r="3">
      <x v="89"/>
    </i>
    <i r="3">
      <x v="183"/>
    </i>
    <i r="3">
      <x v="85"/>
    </i>
    <i r="2">
      <x v="25"/>
      <x v="135"/>
    </i>
    <i r="3">
      <x v="40"/>
    </i>
    <i r="3">
      <x v="23"/>
    </i>
    <i r="3">
      <x v="151"/>
    </i>
    <i r="3">
      <x/>
    </i>
    <i r="2">
      <x v="32"/>
      <x v="179"/>
    </i>
    <i r="3">
      <x v="180"/>
    </i>
    <i r="1">
      <x v="3"/>
      <x v="4"/>
      <x v="19"/>
    </i>
    <i r="2">
      <x v="5"/>
      <x v="20"/>
    </i>
    <i r="2">
      <x v="6"/>
      <x v="40"/>
    </i>
    <i r="3">
      <x v="34"/>
    </i>
    <i r="3">
      <x v="36"/>
    </i>
    <i r="3">
      <x v="38"/>
    </i>
    <i r="3">
      <x v="23"/>
    </i>
    <i r="2">
      <x v="9"/>
      <x v="25"/>
    </i>
    <i r="2">
      <x v="11"/>
      <x v="208"/>
    </i>
    <i r="3">
      <x v="209"/>
    </i>
    <i r="3">
      <x v="210"/>
    </i>
    <i r="2">
      <x v="13"/>
      <x v="40"/>
    </i>
    <i r="3">
      <x v="2"/>
    </i>
    <i r="3">
      <x v="23"/>
    </i>
    <i r="3">
      <x v="6"/>
    </i>
    <i r="3">
      <x v="4"/>
    </i>
    <i r="2">
      <x v="14"/>
      <x v="72"/>
    </i>
    <i r="3">
      <x v="78"/>
    </i>
    <i r="2">
      <x v="15"/>
      <x v="76"/>
    </i>
    <i r="3">
      <x v="147"/>
    </i>
    <i r="2">
      <x v="17"/>
      <x v="33"/>
    </i>
    <i r="2">
      <x v="20"/>
      <x v="41"/>
    </i>
    <i r="3">
      <x v="148"/>
    </i>
    <i r="3">
      <x v="16"/>
    </i>
    <i r="3">
      <x v="23"/>
    </i>
    <i r="2">
      <x v="25"/>
      <x v="135"/>
    </i>
    <i r="3">
      <x v="23"/>
    </i>
    <i r="3">
      <x v="40"/>
    </i>
    <i r="3">
      <x v="152"/>
    </i>
    <i r="3">
      <x v="155"/>
    </i>
    <i r="1">
      <x v="4"/>
      <x v="9"/>
      <x v="25"/>
    </i>
    <i r="2">
      <x v="11"/>
      <x v="32"/>
    </i>
    <i r="2">
      <x v="20"/>
      <x v="41"/>
    </i>
    <i r="3">
      <x v="148"/>
    </i>
    <i r="3">
      <x v="40"/>
    </i>
    <i r="3">
      <x v="139"/>
    </i>
    <i r="3">
      <x v="16"/>
    </i>
    <i r="2">
      <x v="23"/>
      <x v="88"/>
    </i>
    <i r="3">
      <x v="77"/>
    </i>
    <i r="3">
      <x v="89"/>
    </i>
    <i r="3">
      <x v="183"/>
    </i>
    <i r="3">
      <x v="85"/>
    </i>
    <i r="2">
      <x v="25"/>
      <x v="135"/>
    </i>
    <i r="3">
      <x v="40"/>
    </i>
    <i r="3">
      <x v="23"/>
    </i>
    <i r="1">
      <x v="5"/>
      <x v="5"/>
      <x v="20"/>
    </i>
    <i r="2">
      <x v="19"/>
      <x v="72"/>
    </i>
    <i r="3">
      <x v="78"/>
    </i>
    <i r="2">
      <x v="20"/>
      <x v="41"/>
    </i>
    <i r="3">
      <x v="193"/>
    </i>
    <i r="3">
      <x v="148"/>
    </i>
    <i r="2">
      <x v="21"/>
      <x v="76"/>
    </i>
    <i r="3">
      <x v="147"/>
    </i>
    <i r="2">
      <x v="24"/>
      <x v="139"/>
    </i>
    <i r="1">
      <x v="6"/>
      <x v="3"/>
      <x v="30"/>
    </i>
    <i r="3">
      <x v="18"/>
    </i>
    <i r="3">
      <x v="185"/>
    </i>
    <i r="2">
      <x v="4"/>
      <x v="19"/>
    </i>
    <i r="3">
      <x v="191"/>
    </i>
    <i r="2">
      <x v="5"/>
      <x v="20"/>
    </i>
    <i r="2">
      <x v="6"/>
      <x v="177"/>
    </i>
    <i r="3">
      <x v="34"/>
    </i>
    <i r="3">
      <x v="38"/>
    </i>
    <i r="2">
      <x v="11"/>
      <x v="32"/>
    </i>
    <i r="2">
      <x v="12"/>
      <x v="195"/>
    </i>
    <i r="3">
      <x v="39"/>
    </i>
    <i r="2">
      <x v="13"/>
      <x v="196"/>
    </i>
    <i r="3">
      <x v="2"/>
    </i>
    <i r="3">
      <x v="6"/>
    </i>
    <i r="2">
      <x v="14"/>
      <x v="72"/>
    </i>
    <i r="3">
      <x v="78"/>
    </i>
    <i r="2">
      <x v="15"/>
      <x v="76"/>
    </i>
    <i r="3">
      <x v="147"/>
    </i>
    <i r="2">
      <x v="20"/>
      <x v="41"/>
    </i>
    <i r="3">
      <x v="148"/>
    </i>
    <i r="3">
      <x v="138"/>
    </i>
    <i r="3">
      <x v="16"/>
    </i>
    <i r="2">
      <x v="23"/>
      <x v="88"/>
    </i>
    <i r="3">
      <x v="77"/>
    </i>
    <i r="3">
      <x v="89"/>
    </i>
    <i r="3">
      <x v="183"/>
    </i>
    <i r="3">
      <x v="87"/>
    </i>
    <i r="3">
      <x v="200"/>
    </i>
    <i r="3">
      <x v="86"/>
    </i>
    <i r="2">
      <x v="25"/>
      <x v="135"/>
    </i>
    <i r="3">
      <x v="194"/>
    </i>
    <i r="3">
      <x v="190"/>
    </i>
    <i r="3">
      <x v="155"/>
    </i>
    <i r="2">
      <x v="28"/>
      <x v="63"/>
    </i>
    <i r="3">
      <x/>
    </i>
    <i r="1">
      <x v="7"/>
      <x v="33"/>
      <x v="20"/>
    </i>
    <i r="3">
      <x v="73"/>
    </i>
    <i r="3">
      <x v="15"/>
    </i>
    <i r="3">
      <x v="104"/>
    </i>
    <i r="3">
      <x v="99"/>
    </i>
    <i r="3">
      <x v="95"/>
    </i>
    <i r="3">
      <x v="109"/>
    </i>
    <i r="3">
      <x v="97"/>
    </i>
    <i r="3">
      <x v="110"/>
    </i>
    <i r="3">
      <x v="106"/>
    </i>
    <i r="3">
      <x v="113"/>
    </i>
    <i r="3">
      <x v="90"/>
    </i>
    <i r="3">
      <x v="94"/>
    </i>
    <i r="3">
      <x v="108"/>
    </i>
    <i r="3">
      <x v="101"/>
    </i>
    <i r="3">
      <x v="112"/>
    </i>
    <i r="3">
      <x v="92"/>
    </i>
    <i r="3">
      <x v="107"/>
    </i>
    <i r="3">
      <x v="199"/>
    </i>
    <i r="3">
      <x v="111"/>
    </i>
    <i r="3">
      <x v="102"/>
    </i>
    <i r="3">
      <x v="103"/>
    </i>
    <i r="3">
      <x v="98"/>
    </i>
    <i r="3">
      <x v="105"/>
    </i>
    <i r="3">
      <x v="96"/>
    </i>
    <i r="3">
      <x v="93"/>
    </i>
    <i r="3">
      <x v="91"/>
    </i>
    <i r="3">
      <x v="100"/>
    </i>
    <i r="3">
      <x v="54"/>
    </i>
    <i r="3">
      <x v="50"/>
    </i>
    <i r="3">
      <x v="47"/>
    </i>
    <i r="3">
      <x v="58"/>
    </i>
    <i r="3">
      <x v="48"/>
    </i>
    <i r="3">
      <x v="59"/>
    </i>
    <i r="3">
      <x v="62"/>
    </i>
    <i r="3">
      <x v="56"/>
    </i>
    <i r="3">
      <x v="42"/>
    </i>
    <i r="3">
      <x v="46"/>
    </i>
    <i r="3">
      <x v="61"/>
    </i>
    <i r="3">
      <x v="44"/>
    </i>
    <i r="3">
      <x v="57"/>
    </i>
    <i r="3">
      <x v="60"/>
    </i>
    <i r="3">
      <x v="52"/>
    </i>
    <i r="3">
      <x v="53"/>
    </i>
    <i r="3">
      <x v="55"/>
    </i>
    <i r="3">
      <x v="49"/>
    </i>
    <i r="3">
      <x v="45"/>
    </i>
    <i r="3">
      <x v="43"/>
    </i>
    <i r="3">
      <x v="51"/>
    </i>
    <i r="3">
      <x v="16"/>
    </i>
    <i r="3">
      <x v="126"/>
    </i>
    <i r="3">
      <x v="150"/>
    </i>
    <i r="3">
      <x v="122"/>
    </i>
    <i r="3">
      <x v="119"/>
    </i>
    <i r="3">
      <x v="130"/>
    </i>
    <i r="3">
      <x v="120"/>
    </i>
    <i r="3">
      <x v="131"/>
    </i>
    <i r="3">
      <x v="134"/>
    </i>
    <i r="3">
      <x v="128"/>
    </i>
    <i r="3">
      <x v="114"/>
    </i>
    <i r="3">
      <x v="118"/>
    </i>
    <i r="3">
      <x v="133"/>
    </i>
    <i r="3">
      <x v="116"/>
    </i>
    <i r="3">
      <x v="129"/>
    </i>
    <i r="3">
      <x v="132"/>
    </i>
    <i r="3">
      <x v="124"/>
    </i>
    <i r="3">
      <x v="125"/>
    </i>
    <i r="3">
      <x v="127"/>
    </i>
    <i r="3">
      <x v="121"/>
    </i>
    <i r="3">
      <x v="117"/>
    </i>
    <i r="3">
      <x v="115"/>
    </i>
    <i r="3">
      <x v="123"/>
    </i>
    <i r="3">
      <x v="203"/>
    </i>
    <i r="3">
      <x v="204"/>
    </i>
    <i r="3">
      <x v="205"/>
    </i>
    <i r="3">
      <x v="207"/>
    </i>
    <i r="3">
      <x v="211"/>
    </i>
    <i r="3">
      <x v="212"/>
    </i>
    <i r="3">
      <x v="213"/>
    </i>
    <i r="1">
      <x v="8"/>
      <x v="3"/>
      <x v="30"/>
    </i>
    <i r="3">
      <x v="18"/>
    </i>
    <i r="3">
      <x v="23"/>
    </i>
    <i r="2">
      <x v="4"/>
      <x v="19"/>
    </i>
    <i r="2">
      <x v="5"/>
      <x v="20"/>
    </i>
    <i r="2">
      <x v="14"/>
      <x v="72"/>
    </i>
    <i r="3">
      <x v="78"/>
    </i>
    <i r="2">
      <x v="15"/>
      <x v="76"/>
    </i>
    <i r="3">
      <x v="147"/>
    </i>
    <i r="2">
      <x v="19"/>
      <x v="72"/>
    </i>
    <i r="3">
      <x v="78"/>
    </i>
    <i r="2">
      <x v="20"/>
      <x v="41"/>
    </i>
    <i r="3">
      <x v="148"/>
    </i>
    <i r="3">
      <x v="193"/>
    </i>
    <i r="2">
      <x v="21"/>
      <x v="76"/>
    </i>
    <i r="3">
      <x v="147"/>
    </i>
    <i r="2">
      <x v="25"/>
      <x v="135"/>
    </i>
    <i r="3">
      <x v="194"/>
    </i>
    <i r="3">
      <x v="40"/>
    </i>
    <i r="3">
      <x v="153"/>
    </i>
    <i r="3">
      <x v="155"/>
    </i>
    <i r="1">
      <x v="9"/>
      <x v="3"/>
      <x v="30"/>
    </i>
    <i r="3">
      <x v="18"/>
    </i>
    <i r="2">
      <x v="4"/>
      <x v="19"/>
    </i>
    <i r="2">
      <x v="5"/>
      <x v="20"/>
    </i>
    <i r="2">
      <x v="6"/>
      <x v="34"/>
    </i>
    <i r="2">
      <x v="9"/>
      <x v="25"/>
    </i>
    <i r="2">
      <x v="13"/>
      <x v="2"/>
    </i>
    <i r="3">
      <x v="3"/>
    </i>
    <i r="2">
      <x v="14"/>
      <x v="72"/>
    </i>
    <i r="3">
      <x v="78"/>
    </i>
    <i r="2">
      <x v="19"/>
      <x v="72"/>
    </i>
    <i r="3">
      <x v="78"/>
    </i>
    <i r="2">
      <x v="20"/>
      <x v="41"/>
    </i>
    <i r="3">
      <x v="148"/>
    </i>
    <i r="3">
      <x v="193"/>
    </i>
    <i r="2">
      <x v="21"/>
      <x v="76"/>
    </i>
    <i r="3">
      <x v="147"/>
    </i>
    <i r="2">
      <x v="24"/>
      <x v="139"/>
    </i>
    <i r="2">
      <x v="25"/>
      <x v="135"/>
    </i>
    <i r="3">
      <x v="194"/>
    </i>
    <i r="3">
      <x v="40"/>
    </i>
    <i r="3">
      <x v="153"/>
    </i>
    <i r="3">
      <x v="155"/>
    </i>
    <i r="1">
      <x v="10"/>
      <x v="3"/>
      <x v="30"/>
    </i>
    <i r="2">
      <x v="4"/>
      <x v="19"/>
    </i>
    <i r="3">
      <x v="191"/>
    </i>
    <i r="2">
      <x v="6"/>
      <x v="177"/>
    </i>
    <i r="3">
      <x v="34"/>
    </i>
    <i r="3">
      <x v="37"/>
    </i>
    <i r="3">
      <x v="38"/>
    </i>
    <i r="2">
      <x v="9"/>
      <x v="25"/>
    </i>
    <i r="2">
      <x v="11"/>
      <x v="32"/>
    </i>
    <i r="2">
      <x v="12"/>
      <x v="39"/>
    </i>
    <i r="2">
      <x v="13"/>
      <x v="192"/>
    </i>
    <i r="3">
      <x v="2"/>
    </i>
    <i r="3">
      <x v="5"/>
    </i>
    <i r="3">
      <x v="6"/>
    </i>
    <i r="2">
      <x v="20"/>
      <x v="41"/>
    </i>
    <i r="3">
      <x v="148"/>
    </i>
    <i r="3">
      <x v="188"/>
    </i>
    <i r="3">
      <x v="139"/>
    </i>
    <i r="3">
      <x v="16"/>
    </i>
    <i r="3">
      <x v="189"/>
    </i>
    <i r="2">
      <x v="23"/>
      <x v="88"/>
    </i>
    <i r="3">
      <x v="77"/>
    </i>
    <i r="3">
      <x v="89"/>
    </i>
    <i r="3">
      <x v="183"/>
    </i>
    <i r="3">
      <x v="85"/>
    </i>
    <i r="2">
      <x v="25"/>
      <x v="135"/>
    </i>
    <i r="3">
      <x v="190"/>
    </i>
    <i r="3">
      <x v="23"/>
    </i>
    <i r="3">
      <x v="153"/>
    </i>
    <i r="3">
      <x v="155"/>
    </i>
    <i r="3">
      <x/>
    </i>
    <i r="1">
      <x v="11"/>
      <x v="5"/>
      <x v="20"/>
    </i>
    <i r="2">
      <x v="7"/>
      <x v="24"/>
    </i>
    <i r="3">
      <x v="201"/>
    </i>
    <i r="3">
      <x v="202"/>
    </i>
    <i r="2">
      <x v="8"/>
      <x v="31"/>
    </i>
    <i r="2">
      <x v="14"/>
      <x v="72"/>
    </i>
    <i r="3">
      <x v="78"/>
    </i>
    <i r="2">
      <x v="15"/>
      <x v="76"/>
    </i>
    <i r="3">
      <x v="147"/>
    </i>
    <i r="2">
      <x v="16"/>
      <x v="68"/>
    </i>
    <i r="2">
      <x v="20"/>
      <x v="41"/>
    </i>
    <i r="3">
      <x v="148"/>
    </i>
    <i r="3">
      <x v="16"/>
    </i>
    <i r="2">
      <x v="25"/>
      <x v="135"/>
    </i>
    <i r="3">
      <x v="23"/>
    </i>
    <i r="3">
      <x v="190"/>
    </i>
    <i r="3">
      <x v="153"/>
    </i>
    <i r="1">
      <x v="12"/>
      <x v="4"/>
      <x v="19"/>
    </i>
    <i r="2">
      <x v="5"/>
      <x v="20"/>
    </i>
    <i r="2">
      <x v="6"/>
      <x v="34"/>
    </i>
    <i r="3">
      <x v="35"/>
    </i>
    <i r="2">
      <x v="9"/>
      <x v="25"/>
    </i>
    <i r="2">
      <x v="13"/>
      <x v="2"/>
    </i>
    <i r="3">
      <x v="3"/>
    </i>
    <i r="2">
      <x v="19"/>
      <x v="72"/>
    </i>
    <i r="3">
      <x v="78"/>
    </i>
    <i r="2">
      <x v="20"/>
      <x v="41"/>
    </i>
    <i r="3">
      <x v="193"/>
    </i>
    <i r="2">
      <x v="21"/>
      <x v="76"/>
    </i>
    <i r="3">
      <x v="147"/>
    </i>
    <i r="2">
      <x v="25"/>
      <x v="135"/>
    </i>
    <i r="3">
      <x v="194"/>
    </i>
    <i r="3">
      <x v="40"/>
    </i>
    <i r="3">
      <x v="153"/>
    </i>
    <i r="3">
      <x v="155"/>
    </i>
    <i r="1">
      <x v="13"/>
      <x v="3"/>
      <x v="30"/>
    </i>
    <i r="3">
      <x v="18"/>
    </i>
    <i r="3">
      <x v="23"/>
    </i>
    <i r="2">
      <x v="4"/>
      <x v="19"/>
    </i>
    <i r="3">
      <x v="40"/>
    </i>
    <i r="2">
      <x v="5"/>
      <x v="20"/>
    </i>
    <i r="2">
      <x v="6"/>
      <x v="40"/>
    </i>
    <i r="3">
      <x v="34"/>
    </i>
    <i r="3">
      <x v="35"/>
    </i>
    <i r="2">
      <x v="13"/>
      <x v="40"/>
    </i>
    <i r="3">
      <x v="2"/>
    </i>
    <i r="3">
      <x v="3"/>
    </i>
    <i r="2">
      <x v="14"/>
      <x v="72"/>
    </i>
    <i r="3">
      <x v="78"/>
    </i>
    <i r="2">
      <x v="15"/>
      <x v="76"/>
    </i>
    <i r="3">
      <x v="147"/>
    </i>
    <i r="2">
      <x v="20"/>
      <x v="41"/>
    </i>
    <i r="3">
      <x v="148"/>
    </i>
    <i r="3">
      <x v="16"/>
    </i>
    <i r="2">
      <x v="25"/>
      <x v="135"/>
    </i>
    <i r="3">
      <x v="40"/>
    </i>
    <i r="3">
      <x v="151"/>
    </i>
    <i r="1">
      <x v="14"/>
      <x v="1"/>
      <x v="29"/>
    </i>
    <i r="3">
      <x v="67"/>
    </i>
    <i r="3">
      <x v="22"/>
    </i>
    <i r="2">
      <x v="3"/>
      <x v="30"/>
    </i>
    <i r="3">
      <x v="18"/>
    </i>
    <i r="3">
      <x v="185"/>
    </i>
    <i r="2">
      <x v="4"/>
      <x v="19"/>
    </i>
    <i r="3">
      <x v="191"/>
    </i>
    <i r="2">
      <x v="5"/>
      <x v="20"/>
    </i>
    <i r="2">
      <x v="6"/>
      <x v="177"/>
    </i>
    <i r="3">
      <x v="34"/>
    </i>
    <i r="3">
      <x v="206"/>
    </i>
    <i r="2">
      <x v="13"/>
      <x v="196"/>
    </i>
    <i r="3">
      <x v="2"/>
    </i>
    <i r="3">
      <x v="3"/>
    </i>
    <i r="2">
      <x v="14"/>
      <x v="72"/>
    </i>
    <i r="3">
      <x v="78"/>
    </i>
    <i r="2">
      <x v="15"/>
      <x v="76"/>
    </i>
    <i r="3">
      <x v="147"/>
    </i>
    <i r="2">
      <x v="20"/>
      <x v="41"/>
    </i>
    <i r="3">
      <x v="148"/>
    </i>
    <i r="3">
      <x v="138"/>
    </i>
    <i r="3">
      <x v="16"/>
    </i>
    <i r="2">
      <x v="25"/>
      <x v="135"/>
    </i>
    <i r="3">
      <x v="194"/>
    </i>
    <i r="3">
      <x v="190"/>
    </i>
    <i r="3">
      <x v="153"/>
    </i>
    <i r="3">
      <x v="154"/>
    </i>
    <i r="1">
      <x v="15"/>
      <x v="3"/>
      <x v="30"/>
    </i>
    <i r="3">
      <x v="18"/>
    </i>
    <i r="2">
      <x v="4"/>
      <x v="19"/>
    </i>
    <i r="2">
      <x v="5"/>
      <x v="20"/>
    </i>
    <i r="2">
      <x v="14"/>
      <x v="72"/>
    </i>
    <i r="3">
      <x v="78"/>
    </i>
    <i r="2">
      <x v="15"/>
      <x v="76"/>
    </i>
    <i r="3">
      <x v="147"/>
    </i>
    <i r="2">
      <x v="20"/>
      <x v="41"/>
    </i>
    <i r="3">
      <x v="148"/>
    </i>
    <i r="3">
      <x v="16"/>
    </i>
    <i r="2">
      <x v="25"/>
      <x v="135"/>
    </i>
    <i r="3">
      <x v="190"/>
    </i>
    <i r="3">
      <x v="153"/>
    </i>
  </rowItems>
  <colFields count="1">
    <field x="-2"/>
  </colFields>
  <colItems count="4">
    <i>
      <x/>
    </i>
    <i i="1">
      <x v="1"/>
    </i>
    <i i="2">
      <x v="2"/>
    </i>
    <i i="3">
      <x v="3"/>
    </i>
  </colItems>
  <pageFields count="4">
    <pageField fld="25" hier="-1"/>
    <pageField fld="44" hier="-1"/>
    <pageField fld="28" item="0" hier="-1"/>
    <pageField fld="30" hier="-1"/>
  </pageFields>
  <dataFields count="4">
    <dataField name="Count of Step_Name" fld="3" subtotal="count" baseField="0" baseItem="0"/>
    <dataField name="Min of StartedAtDisplay" fld="24" subtotal="min" baseField="3" baseItem="100" numFmtId="22"/>
    <dataField name="Sum of FailedRuntimeHours" fld="33" baseField="0" baseItem="0"/>
    <dataField name="Sum of EfficientRuntimeHours" fld="34" baseField="0" baseItem="0"/>
  </dataFields>
  <formats count="11">
    <format dxfId="10776">
      <pivotArea outline="0" collapsedLevelsAreSubtotals="1" fieldPosition="0"/>
    </format>
    <format dxfId="10775">
      <pivotArea outline="0" fieldPosition="0">
        <references count="1">
          <reference field="4294967294" count="1" selected="0">
            <x v="2"/>
          </reference>
        </references>
      </pivotArea>
    </format>
    <format dxfId="10774">
      <pivotArea outline="0" fieldPosition="0">
        <references count="1">
          <reference field="4294967294" count="1" selected="0">
            <x v="3"/>
          </reference>
        </references>
      </pivotArea>
    </format>
    <format dxfId="10773">
      <pivotArea outline="0" fieldPosition="0">
        <references count="1">
          <reference field="4294967294" count="1" selected="0">
            <x v="0"/>
          </reference>
        </references>
      </pivotArea>
    </format>
    <format dxfId="10772">
      <pivotArea dataOnly="0" labelOnly="1" outline="0" fieldPosition="0">
        <references count="1">
          <reference field="0" count="13">
            <x v="3"/>
            <x v="4"/>
            <x v="5"/>
            <x v="6"/>
            <x v="9"/>
            <x v="11"/>
            <x v="12"/>
            <x v="13"/>
            <x v="14"/>
            <x v="15"/>
            <x v="20"/>
            <x v="23"/>
            <x v="25"/>
          </reference>
        </references>
      </pivotArea>
    </format>
    <format dxfId="10771">
      <pivotArea dataOnly="0" labelOnly="1" outline="0" fieldPosition="0">
        <references count="1">
          <reference field="0" count="1">
            <x v="28"/>
          </reference>
        </references>
      </pivotArea>
    </format>
    <format dxfId="10770">
      <pivotArea dataOnly="0" labelOnly="1" outline="0" fieldPosition="0">
        <references count="4">
          <reference field="0" count="1" selected="0">
            <x v="3"/>
          </reference>
          <reference field="3" count="1">
            <x v="30"/>
          </reference>
          <reference field="20" count="1" selected="0">
            <x v="12"/>
          </reference>
          <reference field="21" count="1" selected="0">
            <x v="1"/>
          </reference>
        </references>
      </pivotArea>
    </format>
    <format dxfId="10769">
      <pivotArea dataOnly="0" labelOnly="1" outline="0" fieldPosition="0">
        <references count="4">
          <reference field="0" count="1" selected="0">
            <x v="11"/>
          </reference>
          <reference field="3" count="1">
            <x v="32"/>
          </reference>
          <reference field="20" count="1" selected="0">
            <x v="12"/>
          </reference>
          <reference field="21" count="1" selected="0">
            <x v="1"/>
          </reference>
        </references>
      </pivotArea>
    </format>
    <format dxfId="10768">
      <pivotArea outline="0" fieldPosition="0">
        <references count="4">
          <reference field="0" count="1" selected="0">
            <x v="13"/>
          </reference>
          <reference field="3" count="1" selected="0">
            <x v="40"/>
          </reference>
          <reference field="20" count="1" selected="0">
            <x v="12"/>
          </reference>
          <reference field="21" count="1" selected="0">
            <x v="1"/>
          </reference>
        </references>
      </pivotArea>
    </format>
    <format dxfId="10767">
      <pivotArea dataOnly="0" labelOnly="1" outline="0" fieldPosition="0">
        <references count="3">
          <reference field="0" count="1">
            <x v="13"/>
          </reference>
          <reference field="20" count="1" selected="0">
            <x v="12"/>
          </reference>
          <reference field="21" count="1" selected="0">
            <x v="1"/>
          </reference>
        </references>
      </pivotArea>
    </format>
    <format dxfId="10766">
      <pivotArea dataOnly="0" labelOnly="1" outline="0" fieldPosition="0">
        <references count="4">
          <reference field="0" count="1" selected="0">
            <x v="13"/>
          </reference>
          <reference field="3" count="1">
            <x v="40"/>
          </reference>
          <reference field="20" count="1" selected="0">
            <x v="12"/>
          </reference>
          <reference field="21" count="1" selected="0">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8FAA17-8DBC-4180-AD03-CC78965156CE}" name="PivotTable26" cacheId="14"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T11:AA695" firstHeaderRow="1" firstDataRow="2" firstDataCol="4" rowPageCount="4" colPageCount="1"/>
  <pivotFields count="57">
    <pivotField axis="axisRow" compact="0" outline="0" showAll="0" defaultSubtotal="0">
      <items count="46">
        <item x="22"/>
        <item x="14"/>
        <item x="34"/>
        <item x="24"/>
        <item x="6"/>
        <item x="5"/>
        <item x="0"/>
        <item x="8"/>
        <item x="35"/>
        <item x="32"/>
        <item x="31"/>
        <item x="37"/>
        <item x="13"/>
        <item x="20"/>
        <item x="26"/>
        <item x="41"/>
        <item x="40"/>
        <item x="9"/>
        <item x="11"/>
        <item x="7"/>
        <item x="1"/>
        <item x="2"/>
        <item x="30"/>
        <item x="36"/>
        <item x="19"/>
        <item x="27"/>
        <item x="3"/>
        <item x="15"/>
        <item x="28"/>
        <item x="42"/>
        <item x="23"/>
        <item x="10"/>
        <item x="16"/>
        <item x="29"/>
        <item x="33"/>
        <item x="38"/>
        <item x="43"/>
        <item x="39"/>
        <item x="12"/>
        <item x="4"/>
        <item x="17"/>
        <item x="21"/>
        <item x="25"/>
        <item x="18"/>
        <item m="1" x="45"/>
        <item x="44"/>
      </items>
      <extLst>
        <ext xmlns:x14="http://schemas.microsoft.com/office/spreadsheetml/2009/9/main" uri="{2946ED86-A175-432a-8AC1-64E0C546D7DE}">
          <x14:pivotField fillDownLabels="1"/>
        </ext>
      </extLst>
    </pivotField>
    <pivotField compact="0" outline="0" showAll="0"/>
    <pivotField compact="0" outline="0" showAll="0"/>
    <pivotField axis="axisRow" dataField="1" compact="0" outline="0" showAll="0" sortType="ascending" defaultSubtotal="0">
      <items count="356">
        <item x="29"/>
        <item x="43"/>
        <item x="51"/>
        <item x="242"/>
        <item x="256"/>
        <item x="247"/>
        <item x="255"/>
        <item x="244"/>
        <item x="236"/>
        <item x="237"/>
        <item x="254"/>
        <item x="238"/>
        <item x="253"/>
        <item x="235"/>
        <item x="257"/>
        <item x="246"/>
        <item x="250"/>
        <item x="251"/>
        <item x="234"/>
        <item x="252"/>
        <item x="241"/>
        <item x="248"/>
        <item x="243"/>
        <item x="239"/>
        <item x="249"/>
        <item x="245"/>
        <item x="240"/>
        <item x="17"/>
        <item x="47"/>
        <item x="310"/>
        <item x="33"/>
        <item x="18"/>
        <item x="60"/>
        <item x="61"/>
        <item x="78"/>
        <item x="62"/>
        <item x="64"/>
        <item x="65"/>
        <item x="66"/>
        <item x="295"/>
        <item x="99"/>
        <item x="8"/>
        <item x="34"/>
        <item x="297"/>
        <item x="348"/>
        <item x="74"/>
        <item x="177"/>
        <item x="174"/>
        <item x="172"/>
        <item x="171"/>
        <item x="176"/>
        <item x="173"/>
        <item x="175"/>
        <item x="16"/>
        <item x="14"/>
        <item x="170"/>
        <item x="167"/>
        <item x="165"/>
        <item x="164"/>
        <item x="169"/>
        <item x="166"/>
        <item x="168"/>
        <item x="320"/>
        <item x="0"/>
        <item x="317"/>
        <item x="266"/>
        <item x="280"/>
        <item x="271"/>
        <item x="279"/>
        <item x="268"/>
        <item x="260"/>
        <item x="278"/>
        <item x="262"/>
        <item x="277"/>
        <item x="259"/>
        <item x="281"/>
        <item x="270"/>
        <item x="274"/>
        <item x="275"/>
        <item x="258"/>
        <item x="276"/>
        <item x="265"/>
        <item x="272"/>
        <item x="267"/>
        <item x="261"/>
        <item x="263"/>
        <item x="273"/>
        <item x="269"/>
        <item x="264"/>
        <item x="305"/>
        <item x="306"/>
        <item x="302"/>
        <item x="330"/>
        <item x="326"/>
        <item x="331"/>
        <item x="341"/>
        <item x="338"/>
        <item x="342"/>
        <item x="339"/>
        <item x="327"/>
        <item h="1" x="10"/>
        <item x="293"/>
        <item x="294"/>
        <item x="311"/>
        <item x="44"/>
        <item x="31"/>
        <item x="307"/>
        <item x="218"/>
        <item x="232"/>
        <item x="223"/>
        <item x="231"/>
        <item x="220"/>
        <item x="212"/>
        <item x="230"/>
        <item x="214"/>
        <item x="229"/>
        <item x="211"/>
        <item x="233"/>
        <item x="222"/>
        <item x="226"/>
        <item x="227"/>
        <item x="210"/>
        <item x="228"/>
        <item x="217"/>
        <item x="224"/>
        <item x="219"/>
        <item x="213"/>
        <item x="215"/>
        <item x="225"/>
        <item x="221"/>
        <item x="216"/>
        <item x="56"/>
        <item x="58"/>
        <item x="54"/>
        <item x="300"/>
        <item x="287"/>
        <item x="15"/>
        <item x="292"/>
        <item x="312"/>
        <item x="21"/>
        <item x="289"/>
        <item x="290"/>
        <item x="308"/>
        <item x="19"/>
        <item x="46"/>
        <item x="288"/>
        <item x="32"/>
        <item x="304"/>
        <item x="20"/>
        <item x="26"/>
        <item x="11"/>
        <item x="5"/>
        <item x="198"/>
        <item x="140"/>
        <item x="132"/>
        <item x="137"/>
        <item x="130"/>
        <item x="126"/>
        <item x="201"/>
        <item x="141"/>
        <item x="143"/>
        <item x="125"/>
        <item x="138"/>
        <item x="200"/>
        <item x="135"/>
        <item x="139"/>
        <item x="124"/>
        <item x="136"/>
        <item x="129"/>
        <item x="133"/>
        <item x="199"/>
        <item x="127"/>
        <item x="142"/>
        <item x="134"/>
        <item x="131"/>
        <item x="128"/>
        <item x="48"/>
        <item x="57"/>
        <item x="59"/>
        <item x="55"/>
        <item x="301"/>
        <item x="291"/>
        <item x="50"/>
        <item x="82"/>
        <item x="84"/>
        <item x="89"/>
        <item x="1"/>
        <item x="98"/>
        <item x="49"/>
        <item x="52"/>
        <item x="38"/>
        <item x="298"/>
        <item x="3"/>
        <item x="319"/>
        <item x="318"/>
        <item x="335"/>
        <item x="349"/>
        <item x="352"/>
        <item x="23"/>
        <item x="2"/>
        <item x="345"/>
        <item x="316"/>
        <item x="350"/>
        <item x="351"/>
        <item x="353"/>
        <item x="354"/>
        <item x="88"/>
        <item x="90"/>
        <item x="77"/>
        <item x="71"/>
        <item x="80"/>
        <item x="83"/>
        <item x="79"/>
        <item x="329"/>
        <item x="324"/>
        <item x="323"/>
        <item x="333"/>
        <item x="340"/>
        <item x="337"/>
        <item x="336"/>
        <item x="328"/>
        <item x="322"/>
        <item x="321"/>
        <item x="332"/>
        <item x="87"/>
        <item x="86"/>
        <item x="206"/>
        <item x="196"/>
        <item x="188"/>
        <item x="195"/>
        <item x="186"/>
        <item x="180"/>
        <item x="209"/>
        <item x="182"/>
        <item x="194"/>
        <item x="179"/>
        <item x="197"/>
        <item x="208"/>
        <item x="191"/>
        <item x="192"/>
        <item x="178"/>
        <item x="193"/>
        <item x="185"/>
        <item x="189"/>
        <item x="207"/>
        <item x="181"/>
        <item x="183"/>
        <item x="190"/>
        <item x="187"/>
        <item x="184"/>
        <item x="36"/>
        <item x="30"/>
        <item x="296"/>
        <item x="45"/>
        <item x="25"/>
        <item x="22"/>
        <item x="97"/>
        <item x="24"/>
        <item x="108"/>
        <item x="122"/>
        <item x="113"/>
        <item x="121"/>
        <item x="110"/>
        <item x="102"/>
        <item x="120"/>
        <item x="104"/>
        <item x="119"/>
        <item x="101"/>
        <item x="123"/>
        <item x="112"/>
        <item x="116"/>
        <item x="117"/>
        <item x="100"/>
        <item x="118"/>
        <item x="107"/>
        <item x="114"/>
        <item x="109"/>
        <item x="103"/>
        <item x="105"/>
        <item x="115"/>
        <item x="111"/>
        <item x="106"/>
        <item x="202"/>
        <item x="162"/>
        <item x="154"/>
        <item x="161"/>
        <item x="152"/>
        <item x="146"/>
        <item x="205"/>
        <item x="148"/>
        <item x="160"/>
        <item x="145"/>
        <item x="163"/>
        <item x="204"/>
        <item x="157"/>
        <item x="158"/>
        <item x="144"/>
        <item x="159"/>
        <item x="151"/>
        <item x="155"/>
        <item x="203"/>
        <item x="147"/>
        <item x="149"/>
        <item x="156"/>
        <item x="153"/>
        <item x="150"/>
        <item x="9"/>
        <item x="41"/>
        <item x="75"/>
        <item x="76"/>
        <item x="35"/>
        <item x="7"/>
        <item x="40"/>
        <item x="72"/>
        <item x="69"/>
        <item x="70"/>
        <item x="81"/>
        <item x="91"/>
        <item x="92"/>
        <item x="93"/>
        <item x="94"/>
        <item x="95"/>
        <item x="96"/>
        <item x="73"/>
        <item x="67"/>
        <item x="68"/>
        <item x="299"/>
        <item x="313"/>
        <item x="315"/>
        <item x="314"/>
        <item x="343"/>
        <item x="346"/>
        <item x="347"/>
        <item x="344"/>
        <item x="4"/>
        <item x="6"/>
        <item x="53"/>
        <item x="39"/>
        <item x="63"/>
        <item x="27"/>
        <item x="325"/>
        <item x="334"/>
        <item x="85"/>
        <item x="286"/>
        <item x="284"/>
        <item x="283"/>
        <item x="282"/>
        <item x="285"/>
        <item x="28"/>
        <item x="309"/>
        <item x="42"/>
        <item x="12"/>
        <item x="303"/>
        <item x="37"/>
        <item x="13"/>
        <item x="355"/>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9">
        <item x="0"/>
        <item x="6"/>
        <item x="1"/>
        <item x="15"/>
        <item x="2"/>
        <item x="12"/>
        <item x="7"/>
        <item x="11"/>
        <item x="8"/>
        <item x="9"/>
        <item x="3"/>
        <item x="17"/>
        <item x="10"/>
        <item x="13"/>
        <item x="16"/>
        <item x="4"/>
        <item x="14"/>
        <item x="5"/>
        <item x="18"/>
      </items>
      <extLst>
        <ext xmlns:x14="http://schemas.microsoft.com/office/spreadsheetml/2009/9/main" uri="{2946ED86-A175-432a-8AC1-64E0C546D7DE}">
          <x14:pivotField fillDownLabels="1"/>
        </ext>
      </extLst>
    </pivotField>
    <pivotField axis="axisRow" compact="0" outline="0" showAll="0" defaultSubtotal="0">
      <items count="4">
        <item h="1" x="2"/>
        <item x="0"/>
        <item h="1" x="1"/>
        <item h="1" x="3"/>
      </items>
      <extLst>
        <ext xmlns:x14="http://schemas.microsoft.com/office/spreadsheetml/2009/9/main" uri="{2946ED86-A175-432a-8AC1-64E0C546D7DE}">
          <x14:pivotField fillDownLabels="1"/>
        </ext>
      </extLst>
    </pivotField>
    <pivotField compact="0" outline="0" showAll="0"/>
    <pivotField compact="0" outline="0" showAll="0"/>
    <pivotField dataField="1" compact="0" outline="0" showAll="0" sortType="ascending" defaultSubtotal="0"/>
    <pivotField axis="axisPage" compact="0" outline="0" showAll="0" defaultSubtotal="0">
      <items count="1160">
        <item x="403"/>
        <item x="1095"/>
        <item x="1113"/>
        <item x="1054"/>
        <item x="1120"/>
        <item x="1106"/>
        <item x="1114"/>
        <item x="1076"/>
        <item x="1105"/>
        <item x="1107"/>
        <item x="1098"/>
        <item x="1096"/>
        <item x="1099"/>
        <item x="1116"/>
        <item x="1077"/>
        <item x="1075"/>
        <item x="1100"/>
        <item x="1101"/>
        <item x="1117"/>
        <item x="1079"/>
        <item x="1108"/>
        <item x="1102"/>
        <item x="1109"/>
        <item x="1103"/>
        <item x="1118"/>
        <item x="1119"/>
        <item x="1056"/>
        <item x="1110"/>
        <item x="1111"/>
        <item x="1104"/>
        <item x="1097"/>
        <item x="1057"/>
        <item x="1055"/>
        <item x="1059"/>
        <item x="1080"/>
        <item x="1081"/>
        <item x="1060"/>
        <item x="1061"/>
        <item x="1121"/>
        <item x="1122"/>
        <item x="1082"/>
        <item x="1112"/>
        <item x="1062"/>
        <item x="1123"/>
        <item x="1124"/>
        <item x="1125"/>
        <item x="1126"/>
        <item x="1063"/>
        <item x="1083"/>
        <item x="1064"/>
        <item x="1065"/>
        <item x="1058"/>
        <item x="1127"/>
        <item x="1128"/>
        <item x="1084"/>
        <item x="1085"/>
        <item x="1078"/>
        <item x="1115"/>
        <item x="1129"/>
        <item x="1130"/>
        <item x="1086"/>
        <item x="1066"/>
        <item x="1087"/>
        <item x="1067"/>
        <item x="1068"/>
        <item x="1088"/>
        <item x="1089"/>
        <item x="1090"/>
        <item x="1091"/>
        <item x="1069"/>
        <item x="1070"/>
        <item x="1131"/>
        <item x="1071"/>
        <item x="1092"/>
        <item x="1093"/>
        <item x="1094"/>
        <item x="1072"/>
        <item x="1132"/>
        <item x="1073"/>
        <item x="1074"/>
        <item x="1133"/>
        <item x="1134"/>
        <item x="1135"/>
        <item x="1136"/>
        <item x="1137"/>
        <item x="1138"/>
        <item x="68"/>
        <item x="69"/>
        <item x="70"/>
        <item x="37"/>
        <item x="71"/>
        <item x="72"/>
        <item x="73"/>
        <item x="38"/>
        <item x="39"/>
        <item x="40"/>
        <item x="1139"/>
        <item x="41"/>
        <item x="74"/>
        <item x="42"/>
        <item x="75"/>
        <item x="43"/>
        <item x="44"/>
        <item x="45"/>
        <item x="46"/>
        <item x="1140"/>
        <item x="1141"/>
        <item x="1142"/>
        <item x="47"/>
        <item x="48"/>
        <item x="76"/>
        <item x="77"/>
        <item x="1143"/>
        <item x="49"/>
        <item x="50"/>
        <item x="78"/>
        <item x="79"/>
        <item x="1144"/>
        <item x="80"/>
        <item x="51"/>
        <item x="52"/>
        <item x="298"/>
        <item x="299"/>
        <item x="1145"/>
        <item x="1146"/>
        <item x="53"/>
        <item x="54"/>
        <item x="81"/>
        <item x="55"/>
        <item x="95"/>
        <item x="96"/>
        <item x="97"/>
        <item x="98"/>
        <item x="99"/>
        <item x="100"/>
        <item x="101"/>
        <item x="102"/>
        <item x="82"/>
        <item x="56"/>
        <item x="103"/>
        <item x="104"/>
        <item x="83"/>
        <item x="84"/>
        <item x="105"/>
        <item x="106"/>
        <item x="57"/>
        <item x="58"/>
        <item x="59"/>
        <item x="60"/>
        <item x="61"/>
        <item x="62"/>
        <item x="63"/>
        <item x="107"/>
        <item x="108"/>
        <item x="109"/>
        <item x="110"/>
        <item x="111"/>
        <item x="112"/>
        <item x="113"/>
        <item x="114"/>
        <item x="931"/>
        <item x="932"/>
        <item x="704"/>
        <item x="705"/>
        <item x="706"/>
        <item x="933"/>
        <item x="115"/>
        <item x="934"/>
        <item x="707"/>
        <item x="935"/>
        <item x="936"/>
        <item x="708"/>
        <item x="709"/>
        <item x="937"/>
        <item x="938"/>
        <item x="939"/>
        <item x="940"/>
        <item x="64"/>
        <item x="255"/>
        <item x="256"/>
        <item x="257"/>
        <item x="65"/>
        <item x="201"/>
        <item x="202"/>
        <item x="203"/>
        <item x="66"/>
        <item x="278"/>
        <item x="279"/>
        <item x="280"/>
        <item x="204"/>
        <item x="205"/>
        <item x="0"/>
        <item x="206"/>
        <item x="207"/>
        <item x="208"/>
        <item x="67"/>
        <item x="209"/>
        <item x="210"/>
        <item x="211"/>
        <item x="212"/>
        <item x="213"/>
        <item x="745"/>
        <item x="214"/>
        <item x="376"/>
        <item x="377"/>
        <item x="668"/>
        <item x="168"/>
        <item x="215"/>
        <item x="669"/>
        <item x="378"/>
        <item x="169"/>
        <item x="237"/>
        <item x="238"/>
        <item x="116"/>
        <item x="670"/>
        <item x="671"/>
        <item x="170"/>
        <item x="171"/>
        <item x="800"/>
        <item x="941"/>
        <item x="117"/>
        <item x="839"/>
        <item x="746"/>
        <item x="747"/>
        <item x="840"/>
        <item x="140"/>
        <item x="841"/>
        <item x="141"/>
        <item x="842"/>
        <item x="142"/>
        <item x="143"/>
        <item x="843"/>
        <item x="942"/>
        <item x="748"/>
        <item x="749"/>
        <item x="750"/>
        <item x="751"/>
        <item x="943"/>
        <item x="752"/>
        <item x="844"/>
        <item x="753"/>
        <item x="754"/>
        <item x="755"/>
        <item x="878"/>
        <item x="756"/>
        <item x="757"/>
        <item x="879"/>
        <item x="880"/>
        <item x="758"/>
        <item x="759"/>
        <item x="881"/>
        <item x="882"/>
        <item x="991"/>
        <item x="845"/>
        <item x="992"/>
        <item x="846"/>
        <item x="847"/>
        <item x="216"/>
        <item x="848"/>
        <item x="883"/>
        <item x="884"/>
        <item x="118"/>
        <item x="119"/>
        <item x="217"/>
        <item x="218"/>
        <item x="219"/>
        <item x="220"/>
        <item x="221"/>
        <item x="120"/>
        <item x="222"/>
        <item x="223"/>
        <item x="224"/>
        <item x="225"/>
        <item x="226"/>
        <item x="227"/>
        <item x="228"/>
        <item x="229"/>
        <item x="121"/>
        <item x="230"/>
        <item x="231"/>
        <item x="232"/>
        <item x="233"/>
        <item x="234"/>
        <item x="235"/>
        <item x="236"/>
        <item x="885"/>
        <item x="886"/>
        <item x="887"/>
        <item x="888"/>
        <item x="889"/>
        <item x="890"/>
        <item x="122"/>
        <item x="123"/>
        <item x="1"/>
        <item x="2"/>
        <item x="3"/>
        <item x="4"/>
        <item x="124"/>
        <item x="5"/>
        <item x="6"/>
        <item x="7"/>
        <item x="8"/>
        <item x="9"/>
        <item x="10"/>
        <item x="11"/>
        <item x="12"/>
        <item x="13"/>
        <item x="14"/>
        <item x="15"/>
        <item x="16"/>
        <item x="17"/>
        <item x="710"/>
        <item x="993"/>
        <item x="18"/>
        <item x="994"/>
        <item x="19"/>
        <item x="144"/>
        <item x="145"/>
        <item x="146"/>
        <item x="20"/>
        <item x="21"/>
        <item x="125"/>
        <item x="172"/>
        <item x="173"/>
        <item x="174"/>
        <item x="22"/>
        <item x="300"/>
        <item x="849"/>
        <item x="301"/>
        <item x="281"/>
        <item x="175"/>
        <item x="176"/>
        <item x="177"/>
        <item x="410"/>
        <item x="178"/>
        <item x="179"/>
        <item x="995"/>
        <item x="302"/>
        <item x="997"/>
        <item x="998"/>
        <item x="996"/>
        <item x="147"/>
        <item x="180"/>
        <item x="181"/>
        <item x="182"/>
        <item x="850"/>
        <item x="183"/>
        <item x="126"/>
        <item x="944"/>
        <item x="411"/>
        <item x="184"/>
        <item x="851"/>
        <item x="891"/>
        <item x="185"/>
        <item x="852"/>
        <item x="853"/>
        <item x="999"/>
        <item x="186"/>
        <item x="303"/>
        <item x="412"/>
        <item x="413"/>
        <item x="854"/>
        <item x="1000"/>
        <item x="855"/>
        <item x="414"/>
        <item x="856"/>
        <item x="1001"/>
        <item x="1002"/>
        <item x="415"/>
        <item x="187"/>
        <item x="282"/>
        <item x="283"/>
        <item x="148"/>
        <item x="284"/>
        <item x="285"/>
        <item x="416"/>
        <item x="286"/>
        <item x="149"/>
        <item x="150"/>
        <item x="23"/>
        <item x="857"/>
        <item x="287"/>
        <item x="288"/>
        <item x="289"/>
        <item x="151"/>
        <item x="417"/>
        <item x="418"/>
        <item x="419"/>
        <item x="420"/>
        <item x="421"/>
        <item x="422"/>
        <item x="423"/>
        <item x="424"/>
        <item x="24"/>
        <item x="25"/>
        <item x="188"/>
        <item x="425"/>
        <item x="426"/>
        <item x="290"/>
        <item x="858"/>
        <item x="859"/>
        <item x="291"/>
        <item x="292"/>
        <item x="152"/>
        <item x="293"/>
        <item x="26"/>
        <item x="801"/>
        <item x="27"/>
        <item x="802"/>
        <item x="294"/>
        <item x="295"/>
        <item x="189"/>
        <item x="153"/>
        <item x="154"/>
        <item x="296"/>
        <item x="190"/>
        <item x="297"/>
        <item x="711"/>
        <item x="191"/>
        <item x="192"/>
        <item x="379"/>
        <item x="761"/>
        <item x="760"/>
        <item x="380"/>
        <item x="193"/>
        <item x="194"/>
        <item x="381"/>
        <item x="382"/>
        <item x="762"/>
        <item x="195"/>
        <item x="196"/>
        <item x="239"/>
        <item x="383"/>
        <item x="384"/>
        <item x="197"/>
        <item x="763"/>
        <item x="240"/>
        <item x="241"/>
        <item x="385"/>
        <item x="945"/>
        <item x="258"/>
        <item x="386"/>
        <item x="259"/>
        <item x="198"/>
        <item x="764"/>
        <item x="765"/>
        <item x="766"/>
        <item x="260"/>
        <item x="261"/>
        <item x="262"/>
        <item x="199"/>
        <item x="263"/>
        <item x="264"/>
        <item x="265"/>
        <item x="200"/>
        <item x="266"/>
        <item x="267"/>
        <item x="268"/>
        <item x="269"/>
        <item x="270"/>
        <item x="271"/>
        <item x="272"/>
        <item x="304"/>
        <item x="273"/>
        <item x="1003"/>
        <item x="274"/>
        <item x="242"/>
        <item x="275"/>
        <item x="243"/>
        <item x="244"/>
        <item x="276"/>
        <item x="712"/>
        <item x="277"/>
        <item x="713"/>
        <item x="245"/>
        <item x="714"/>
        <item x="715"/>
        <item x="1004"/>
        <item x="246"/>
        <item x="247"/>
        <item x="248"/>
        <item x="249"/>
        <item x="250"/>
        <item x="251"/>
        <item x="252"/>
        <item x="253"/>
        <item x="254"/>
        <item x="1005"/>
        <item x="1006"/>
        <item x="716"/>
        <item x="717"/>
        <item x="155"/>
        <item x="156"/>
        <item x="718"/>
        <item x="719"/>
        <item x="720"/>
        <item x="860"/>
        <item x="387"/>
        <item x="861"/>
        <item x="305"/>
        <item x="306"/>
        <item x="388"/>
        <item x="803"/>
        <item x="307"/>
        <item x="308"/>
        <item x="310"/>
        <item x="309"/>
        <item x="946"/>
        <item x="947"/>
        <item x="721"/>
        <item x="389"/>
        <item x="804"/>
        <item x="427"/>
        <item x="1007"/>
        <item x="311"/>
        <item x="805"/>
        <item x="806"/>
        <item x="722"/>
        <item x="390"/>
        <item x="127"/>
        <item x="428"/>
        <item x="313"/>
        <item x="314"/>
        <item x="312"/>
        <item x="863"/>
        <item x="315"/>
        <item x="862"/>
        <item x="723"/>
        <item x="948"/>
        <item x="429"/>
        <item x="864"/>
        <item x="1008"/>
        <item x="1009"/>
        <item x="316"/>
        <item x="128"/>
        <item x="1010"/>
        <item x="129"/>
        <item x="430"/>
        <item x="157"/>
        <item x="158"/>
        <item x="130"/>
        <item x="131"/>
        <item x="949"/>
        <item x="317"/>
        <item x="391"/>
        <item x="724"/>
        <item x="159"/>
        <item x="1011"/>
        <item x="318"/>
        <item x="768"/>
        <item x="767"/>
        <item x="950"/>
        <item x="431"/>
        <item x="865"/>
        <item x="866"/>
        <item x="769"/>
        <item x="319"/>
        <item x="320"/>
        <item x="132"/>
        <item x="725"/>
        <item x="726"/>
        <item x="392"/>
        <item x="432"/>
        <item x="393"/>
        <item x="394"/>
        <item x="867"/>
        <item x="433"/>
        <item x="868"/>
        <item x="770"/>
        <item x="771"/>
        <item x="395"/>
        <item x="434"/>
        <item x="133"/>
        <item x="134"/>
        <item x="160"/>
        <item x="435"/>
        <item x="807"/>
        <item x="808"/>
        <item x="436"/>
        <item x="809"/>
        <item x="437"/>
        <item x="810"/>
        <item x="135"/>
        <item x="438"/>
        <item x="439"/>
        <item x="727"/>
        <item x="728"/>
        <item x="729"/>
        <item x="440"/>
        <item x="730"/>
        <item x="441"/>
        <item x="442"/>
        <item x="892"/>
        <item x="893"/>
        <item x="443"/>
        <item x="444"/>
        <item x="445"/>
        <item x="446"/>
        <item x="447"/>
        <item x="731"/>
        <item x="732"/>
        <item x="448"/>
        <item x="449"/>
        <item x="450"/>
        <item x="451"/>
        <item x="136"/>
        <item x="452"/>
        <item x="453"/>
        <item x="454"/>
        <item x="455"/>
        <item x="456"/>
        <item x="457"/>
        <item x="894"/>
        <item x="458"/>
        <item x="459"/>
        <item x="460"/>
        <item x="461"/>
        <item x="462"/>
        <item x="463"/>
        <item x="464"/>
        <item x="465"/>
        <item x="466"/>
        <item x="811"/>
        <item x="812"/>
        <item x="467"/>
        <item x="137"/>
        <item x="468"/>
        <item x="469"/>
        <item x="813"/>
        <item x="470"/>
        <item x="814"/>
        <item x="471"/>
        <item x="472"/>
        <item x="473"/>
        <item x="321"/>
        <item x="474"/>
        <item x="475"/>
        <item x="476"/>
        <item x="477"/>
        <item x="478"/>
        <item x="479"/>
        <item x="480"/>
        <item x="396"/>
        <item x="481"/>
        <item x="397"/>
        <item x="482"/>
        <item x="322"/>
        <item x="398"/>
        <item x="483"/>
        <item x="484"/>
        <item x="399"/>
        <item x="400"/>
        <item x="895"/>
        <item x="772"/>
        <item x="773"/>
        <item x="324"/>
        <item x="323"/>
        <item x="774"/>
        <item x="485"/>
        <item x="775"/>
        <item x="776"/>
        <item x="486"/>
        <item x="1012"/>
        <item x="487"/>
        <item x="488"/>
        <item x="489"/>
        <item x="490"/>
        <item x="777"/>
        <item x="491"/>
        <item x="492"/>
        <item x="778"/>
        <item x="493"/>
        <item x="494"/>
        <item x="951"/>
        <item x="495"/>
        <item x="815"/>
        <item x="496"/>
        <item x="497"/>
        <item x="498"/>
        <item x="779"/>
        <item x="1013"/>
        <item x="325"/>
        <item x="326"/>
        <item x="816"/>
        <item x="780"/>
        <item x="327"/>
        <item x="952"/>
        <item x="953"/>
        <item x="499"/>
        <item x="954"/>
        <item x="329"/>
        <item x="328"/>
        <item x="781"/>
        <item x="138"/>
        <item x="1014"/>
        <item x="500"/>
        <item x="139"/>
        <item x="85"/>
        <item x="501"/>
        <item x="401"/>
        <item x="331"/>
        <item x="330"/>
        <item x="332"/>
        <item x="333"/>
        <item x="334"/>
        <item x="335"/>
        <item x="336"/>
        <item x="337"/>
        <item x="338"/>
        <item x="339"/>
        <item x="502"/>
        <item x="340"/>
        <item x="341"/>
        <item x="342"/>
        <item x="343"/>
        <item x="503"/>
        <item x="344"/>
        <item x="504"/>
        <item x="345"/>
        <item x="346"/>
        <item x="347"/>
        <item x="348"/>
        <item x="349"/>
        <item x="505"/>
        <item x="86"/>
        <item x="87"/>
        <item x="350"/>
        <item x="351"/>
        <item x="352"/>
        <item x="353"/>
        <item x="88"/>
        <item x="506"/>
        <item x="89"/>
        <item x="354"/>
        <item x="355"/>
        <item x="90"/>
        <item x="91"/>
        <item x="356"/>
        <item x="357"/>
        <item x="358"/>
        <item x="359"/>
        <item x="360"/>
        <item x="361"/>
        <item x="507"/>
        <item x="362"/>
        <item x="363"/>
        <item x="364"/>
        <item x="365"/>
        <item x="508"/>
        <item x="366"/>
        <item x="92"/>
        <item x="367"/>
        <item x="28"/>
        <item x="733"/>
        <item x="368"/>
        <item x="672"/>
        <item x="734"/>
        <item x="369"/>
        <item x="370"/>
        <item x="29"/>
        <item x="509"/>
        <item x="371"/>
        <item x="510"/>
        <item x="673"/>
        <item x="511"/>
        <item x="512"/>
        <item x="30"/>
        <item x="31"/>
        <item x="513"/>
        <item x="372"/>
        <item x="514"/>
        <item x="1015"/>
        <item x="515"/>
        <item x="516"/>
        <item x="161"/>
        <item x="162"/>
        <item x="517"/>
        <item x="163"/>
        <item x="373"/>
        <item x="374"/>
        <item x="375"/>
        <item x="518"/>
        <item x="1016"/>
        <item x="519"/>
        <item x="520"/>
        <item x="521"/>
        <item x="1017"/>
        <item x="522"/>
        <item x="523"/>
        <item x="524"/>
        <item x="674"/>
        <item x="525"/>
        <item x="782"/>
        <item x="526"/>
        <item x="675"/>
        <item x="676"/>
        <item x="677"/>
        <item x="678"/>
        <item x="527"/>
        <item x="528"/>
        <item x="164"/>
        <item x="529"/>
        <item x="530"/>
        <item x="165"/>
        <item x="531"/>
        <item x="896"/>
        <item x="532"/>
        <item x="533"/>
        <item x="534"/>
        <item x="783"/>
        <item x="535"/>
        <item x="817"/>
        <item x="536"/>
        <item x="93"/>
        <item x="784"/>
        <item x="537"/>
        <item x="818"/>
        <item x="32"/>
        <item x="819"/>
        <item x="538"/>
        <item x="166"/>
        <item x="897"/>
        <item x="94"/>
        <item x="33"/>
        <item x="679"/>
        <item x="680"/>
        <item x="34"/>
        <item x="35"/>
        <item x="167"/>
        <item x="681"/>
        <item x="682"/>
        <item x="683"/>
        <item x="36"/>
        <item x="684"/>
        <item x="685"/>
        <item x="898"/>
        <item x="402"/>
        <item x="686"/>
        <item x="687"/>
        <item x="955"/>
        <item x="956"/>
        <item x="785"/>
        <item x="539"/>
        <item x="540"/>
        <item x="541"/>
        <item x="542"/>
        <item x="786"/>
        <item x="543"/>
        <item x="957"/>
        <item x="544"/>
        <item x="545"/>
        <item x="546"/>
        <item x="787"/>
        <item x="899"/>
        <item x="547"/>
        <item x="900"/>
        <item x="548"/>
        <item x="788"/>
        <item x="549"/>
        <item x="550"/>
        <item x="789"/>
        <item x="688"/>
        <item x="551"/>
        <item x="552"/>
        <item x="553"/>
        <item x="554"/>
        <item x="689"/>
        <item x="555"/>
        <item x="556"/>
        <item x="557"/>
        <item x="558"/>
        <item x="790"/>
        <item x="958"/>
        <item x="959"/>
        <item x="559"/>
        <item x="560"/>
        <item x="561"/>
        <item x="562"/>
        <item x="1018"/>
        <item x="563"/>
        <item x="564"/>
        <item x="565"/>
        <item x="566"/>
        <item x="567"/>
        <item x="568"/>
        <item x="569"/>
        <item x="570"/>
        <item x="960"/>
        <item x="961"/>
        <item x="571"/>
        <item x="572"/>
        <item x="573"/>
        <item x="690"/>
        <item x="691"/>
        <item x="574"/>
        <item x="575"/>
        <item x="576"/>
        <item x="577"/>
        <item x="578"/>
        <item x="579"/>
        <item x="580"/>
        <item x="581"/>
        <item x="582"/>
        <item x="583"/>
        <item x="584"/>
        <item x="585"/>
        <item x="586"/>
        <item x="587"/>
        <item x="588"/>
        <item x="589"/>
        <item x="590"/>
        <item x="791"/>
        <item x="591"/>
        <item x="592"/>
        <item x="593"/>
        <item x="594"/>
        <item x="595"/>
        <item x="596"/>
        <item x="597"/>
        <item x="792"/>
        <item x="793"/>
        <item x="598"/>
        <item x="599"/>
        <item x="600"/>
        <item x="601"/>
        <item x="602"/>
        <item x="603"/>
        <item x="604"/>
        <item x="605"/>
        <item x="606"/>
        <item x="607"/>
        <item x="794"/>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820"/>
        <item x="657"/>
        <item x="821"/>
        <item x="658"/>
        <item x="822"/>
        <item x="659"/>
        <item x="660"/>
        <item x="661"/>
        <item x="823"/>
        <item x="662"/>
        <item x="663"/>
        <item x="664"/>
        <item x="665"/>
        <item x="666"/>
        <item x="667"/>
        <item x="901"/>
        <item x="902"/>
        <item x="903"/>
        <item x="824"/>
        <item x="825"/>
        <item x="904"/>
        <item x="905"/>
        <item x="906"/>
        <item x="907"/>
        <item x="404"/>
        <item x="735"/>
        <item x="405"/>
        <item x="736"/>
        <item x="737"/>
        <item x="738"/>
        <item x="406"/>
        <item x="407"/>
        <item x="408"/>
        <item x="409"/>
        <item x="1019"/>
        <item x="1020"/>
        <item x="795"/>
        <item x="796"/>
        <item x="692"/>
        <item x="693"/>
        <item x="797"/>
        <item x="798"/>
        <item x="799"/>
        <item x="826"/>
        <item x="827"/>
        <item x="828"/>
        <item x="829"/>
        <item x="830"/>
        <item x="739"/>
        <item x="740"/>
        <item x="694"/>
        <item x="869"/>
        <item x="870"/>
        <item x="871"/>
        <item x="695"/>
        <item x="741"/>
        <item x="742"/>
        <item x="743"/>
        <item x="872"/>
        <item x="873"/>
        <item x="1021"/>
        <item x="744"/>
        <item x="1022"/>
        <item x="962"/>
        <item x="963"/>
        <item x="696"/>
        <item x="874"/>
        <item x="875"/>
        <item x="876"/>
        <item x="877"/>
        <item x="1023"/>
        <item x="831"/>
        <item x="964"/>
        <item x="832"/>
        <item x="833"/>
        <item x="834"/>
        <item x="835"/>
        <item x="1024"/>
        <item x="836"/>
        <item x="1025"/>
        <item x="837"/>
        <item x="838"/>
        <item x="697"/>
        <item x="1026"/>
        <item x="698"/>
        <item x="1028"/>
        <item x="699"/>
        <item x="700"/>
        <item x="701"/>
        <item x="702"/>
        <item x="703"/>
        <item x="1027"/>
        <item x="1029"/>
        <item x="910"/>
        <item x="911"/>
        <item x="912"/>
        <item x="1030"/>
        <item x="913"/>
        <item x="914"/>
        <item x="1031"/>
        <item x="1032"/>
        <item x="1033"/>
        <item x="1034"/>
        <item x="915"/>
        <item x="965"/>
        <item x="966"/>
        <item x="1035"/>
        <item x="1036"/>
        <item x="916"/>
        <item x="1037"/>
        <item x="1038"/>
        <item x="917"/>
        <item x="977"/>
        <item x="978"/>
        <item x="918"/>
        <item x="919"/>
        <item x="920"/>
        <item x="979"/>
        <item x="1039"/>
        <item x="921"/>
        <item x="1040"/>
        <item x="967"/>
        <item x="968"/>
        <item x="922"/>
        <item x="923"/>
        <item x="924"/>
        <item x="925"/>
        <item x="980"/>
        <item x="969"/>
        <item x="970"/>
        <item x="971"/>
        <item x="926"/>
        <item x="927"/>
        <item x="928"/>
        <item x="929"/>
        <item x="981"/>
        <item x="982"/>
        <item x="983"/>
        <item x="984"/>
        <item x="908"/>
        <item x="972"/>
        <item x="973"/>
        <item x="930"/>
        <item x="909"/>
        <item x="985"/>
        <item x="986"/>
        <item x="987"/>
        <item x="1041"/>
        <item x="974"/>
        <item x="1042"/>
        <item x="988"/>
        <item x="989"/>
        <item x="1043"/>
        <item x="1044"/>
        <item x="1045"/>
        <item x="990"/>
        <item x="975"/>
        <item x="976"/>
        <item x="1046"/>
        <item x="1047"/>
        <item x="1048"/>
        <item x="1049"/>
        <item x="1050"/>
        <item x="1156"/>
        <item x="1157"/>
        <item x="1147"/>
        <item x="1148"/>
        <item x="1051"/>
        <item x="1052"/>
        <item x="1053"/>
        <item x="1149"/>
        <item x="1158"/>
        <item x="1150"/>
        <item x="1151"/>
        <item x="1152"/>
        <item x="1153"/>
        <item x="1154"/>
        <item x="1155"/>
        <item x="1159"/>
      </items>
    </pivotField>
    <pivotField compact="0" outline="0" showAll="0"/>
    <pivotField compact="0" outline="0" showAll="0"/>
    <pivotField axis="axisPage" compact="0" outline="0" showAll="0">
      <items count="6">
        <item x="0"/>
        <item x="1"/>
        <item x="2"/>
        <item x="3"/>
        <item x="4"/>
        <item t="default"/>
      </items>
    </pivotField>
    <pivotField compact="0" outline="0" showAll="0"/>
    <pivotField axis="axisPage" compact="0" outline="0" showAll="0" defaultSubtota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80">
        <item x="23"/>
        <item x="262"/>
        <item x="9"/>
        <item x="0"/>
        <item x="161"/>
        <item x="17"/>
        <item x="101"/>
        <item x="198"/>
        <item x="1"/>
        <item x="25"/>
        <item x="14"/>
        <item x="6"/>
        <item x="3"/>
        <item x="20"/>
        <item x="4"/>
        <item x="7"/>
        <item x="65"/>
        <item x="185"/>
        <item x="243"/>
        <item x="11"/>
        <item x="13"/>
        <item x="67"/>
        <item x="97"/>
        <item x="32"/>
        <item x="12"/>
        <item x="33"/>
        <item x="44"/>
        <item x="59"/>
        <item x="64"/>
        <item x="184"/>
        <item x="46"/>
        <item x="73"/>
        <item x="36"/>
        <item x="34"/>
        <item x="110"/>
        <item x="69"/>
        <item x="49"/>
        <item x="10"/>
        <item x="5"/>
        <item x="118"/>
        <item x="124"/>
        <item x="123"/>
        <item x="8"/>
        <item x="45"/>
        <item x="77"/>
        <item x="104"/>
        <item x="39"/>
        <item x="57"/>
        <item x="60"/>
        <item x="160"/>
        <item x="113"/>
        <item x="28"/>
        <item x="103"/>
        <item x="18"/>
        <item x="71"/>
        <item x="112"/>
        <item x="31"/>
        <item x="165"/>
        <item x="108"/>
        <item x="24"/>
        <item x="48"/>
        <item x="192"/>
        <item x="16"/>
        <item x="114"/>
        <item x="107"/>
        <item x="189"/>
        <item x="188"/>
        <item x="190"/>
        <item x="89"/>
        <item x="167"/>
        <item x="115"/>
        <item x="15"/>
        <item x="2"/>
        <item x="63"/>
        <item x="125"/>
        <item x="133"/>
        <item x="84"/>
        <item x="121"/>
        <item x="55"/>
        <item x="22"/>
        <item x="140"/>
        <item x="21"/>
        <item x="51"/>
        <item x="43"/>
        <item x="237"/>
        <item x="153"/>
        <item x="81"/>
        <item x="135"/>
        <item x="151"/>
        <item x="159"/>
        <item x="172"/>
        <item x="148"/>
        <item x="187"/>
        <item x="119"/>
        <item x="227"/>
        <item x="276"/>
        <item x="66"/>
        <item x="93"/>
        <item x="26"/>
        <item x="218"/>
        <item x="76"/>
        <item x="117"/>
        <item x="79"/>
        <item x="42"/>
        <item x="166"/>
        <item x="191"/>
        <item x="144"/>
        <item x="152"/>
        <item x="126"/>
        <item x="122"/>
        <item x="30"/>
        <item x="92"/>
        <item x="109"/>
        <item x="29"/>
        <item x="120"/>
        <item x="85"/>
        <item x="252"/>
        <item x="253"/>
        <item x="70"/>
        <item x="236"/>
        <item x="132"/>
        <item x="162"/>
        <item x="105"/>
        <item x="106"/>
        <item x="56"/>
        <item x="209"/>
        <item x="116"/>
        <item x="173"/>
        <item x="99"/>
        <item x="47"/>
        <item x="41"/>
        <item x="131"/>
        <item x="210"/>
        <item x="177"/>
        <item x="54"/>
        <item x="58"/>
        <item x="234"/>
        <item x="147"/>
        <item x="272"/>
        <item x="195"/>
        <item x="40"/>
        <item x="238"/>
        <item x="130"/>
        <item x="38"/>
        <item x="194"/>
        <item x="83"/>
        <item x="193"/>
        <item x="274"/>
        <item x="157"/>
        <item x="211"/>
        <item x="170"/>
        <item x="169"/>
        <item x="156"/>
        <item x="150"/>
        <item x="87"/>
        <item x="134"/>
        <item x="232"/>
        <item x="179"/>
        <item x="149"/>
        <item x="90"/>
        <item x="259"/>
        <item x="240"/>
        <item x="82"/>
        <item x="219"/>
        <item x="258"/>
        <item x="50"/>
        <item x="270"/>
        <item x="52"/>
        <item x="95"/>
        <item x="246"/>
        <item x="229"/>
        <item x="68"/>
        <item x="266"/>
        <item x="53"/>
        <item x="37"/>
        <item x="224"/>
        <item x="265"/>
        <item x="197"/>
        <item x="182"/>
        <item x="91"/>
        <item x="223"/>
        <item x="72"/>
        <item x="80"/>
        <item x="201"/>
        <item x="137"/>
        <item x="226"/>
        <item x="275"/>
        <item x="244"/>
        <item x="154"/>
        <item x="62"/>
        <item x="230"/>
        <item x="248"/>
        <item x="111"/>
        <item x="222"/>
        <item x="257"/>
        <item x="138"/>
        <item x="196"/>
        <item x="241"/>
        <item x="94"/>
        <item x="168"/>
        <item x="260"/>
        <item x="158"/>
        <item x="78"/>
        <item x="255"/>
        <item x="214"/>
        <item x="143"/>
        <item x="75"/>
        <item x="277"/>
        <item x="35"/>
        <item x="164"/>
        <item x="86"/>
        <item x="141"/>
        <item x="250"/>
        <item x="261"/>
        <item x="264"/>
        <item x="174"/>
        <item x="212"/>
        <item x="242"/>
        <item x="251"/>
        <item x="233"/>
        <item x="235"/>
        <item x="98"/>
        <item x="139"/>
        <item x="231"/>
        <item x="19"/>
        <item x="217"/>
        <item x="271"/>
        <item x="142"/>
        <item x="176"/>
        <item x="203"/>
        <item x="145"/>
        <item x="155"/>
        <item x="215"/>
        <item x="254"/>
        <item x="273"/>
        <item x="205"/>
        <item x="136"/>
        <item x="74"/>
        <item x="171"/>
        <item x="228"/>
        <item x="183"/>
        <item x="178"/>
        <item x="61"/>
        <item x="256"/>
        <item x="220"/>
        <item x="206"/>
        <item x="245"/>
        <item x="202"/>
        <item x="247"/>
        <item x="239"/>
        <item x="27"/>
        <item x="146"/>
        <item x="102"/>
        <item x="127"/>
        <item x="163"/>
        <item x="216"/>
        <item x="88"/>
        <item x="263"/>
        <item x="269"/>
        <item x="199"/>
        <item x="249"/>
        <item x="180"/>
        <item x="225"/>
        <item x="208"/>
        <item x="268"/>
        <item x="186"/>
        <item x="267"/>
        <item x="175"/>
        <item x="96"/>
        <item x="204"/>
        <item x="181"/>
        <item x="221"/>
        <item x="207"/>
        <item x="129"/>
        <item x="213"/>
        <item x="200"/>
        <item x="128"/>
        <item x="100"/>
        <item x="27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1"/>
    <field x="20"/>
    <field x="0"/>
    <field x="3"/>
  </rowFields>
  <rowItems count="683">
    <i>
      <x v="1"/>
      <x/>
      <x v="4"/>
      <x v="150"/>
    </i>
    <i r="3">
      <x v="136"/>
    </i>
    <i r="3">
      <x v="53"/>
    </i>
    <i r="2">
      <x v="5"/>
      <x v="54"/>
    </i>
    <i r="3">
      <x v="150"/>
    </i>
    <i r="2">
      <x v="6"/>
      <x v="63"/>
    </i>
    <i r="2">
      <x v="7"/>
      <x v="143"/>
    </i>
    <i r="3">
      <x v="150"/>
    </i>
    <i r="3">
      <x v="148"/>
    </i>
    <i r="2">
      <x v="17"/>
      <x v="139"/>
    </i>
    <i r="2">
      <x v="18"/>
      <x v="150"/>
    </i>
    <i r="3">
      <x v="149"/>
    </i>
    <i r="2">
      <x v="19"/>
      <x v="150"/>
    </i>
    <i r="3">
      <x v="27"/>
    </i>
    <i r="3">
      <x v="31"/>
    </i>
    <i r="2">
      <x v="20"/>
      <x v="186"/>
    </i>
    <i r="2">
      <x v="21"/>
      <x v="192"/>
    </i>
    <i r="2">
      <x v="26"/>
      <x v="151"/>
    </i>
    <i r="3">
      <x v="335"/>
    </i>
    <i r="3">
      <x v="311"/>
    </i>
    <i r="3">
      <x v="41"/>
    </i>
    <i r="2">
      <x v="31"/>
      <x v="255"/>
    </i>
    <i r="3">
      <x v="198"/>
    </i>
    <i r="3">
      <x v="257"/>
    </i>
    <i r="3">
      <x v="254"/>
    </i>
    <i r="2">
      <x v="38"/>
      <x v="339"/>
    </i>
    <i r="2">
      <x v="39"/>
      <x v="306"/>
    </i>
    <i r="3">
      <x v="150"/>
    </i>
    <i r="3">
      <x v="351"/>
    </i>
    <i r="3">
      <x v="354"/>
    </i>
    <i r="1">
      <x v="1"/>
      <x v="6"/>
      <x v="63"/>
    </i>
    <i r="2">
      <x v="7"/>
      <x v="104"/>
    </i>
    <i r="3">
      <x v="143"/>
    </i>
    <i r="3">
      <x v="144"/>
    </i>
    <i r="2">
      <x v="8"/>
      <x v="89"/>
    </i>
    <i r="3">
      <x v="90"/>
    </i>
    <i r="2">
      <x v="12"/>
      <x v="105"/>
    </i>
    <i r="2">
      <x v="17"/>
      <x v="141"/>
    </i>
    <i r="2">
      <x v="19"/>
      <x v="150"/>
    </i>
    <i r="3">
      <x v="27"/>
    </i>
    <i r="3">
      <x v="28"/>
    </i>
    <i r="2">
      <x v="25"/>
      <x v="186"/>
    </i>
    <i r="3">
      <x v="199"/>
    </i>
    <i r="2">
      <x v="26"/>
      <x v="151"/>
    </i>
    <i r="3">
      <x v="335"/>
    </i>
    <i r="2">
      <x v="28"/>
      <x v="192"/>
    </i>
    <i r="3">
      <x v="334"/>
    </i>
    <i r="2">
      <x v="31"/>
      <x v="39"/>
    </i>
    <i r="3">
      <x v="150"/>
    </i>
    <i r="3">
      <x v="254"/>
    </i>
    <i r="2">
      <x v="39"/>
      <x v="306"/>
    </i>
    <i r="3">
      <x v="150"/>
    </i>
    <i r="3">
      <x v="351"/>
    </i>
    <i r="3">
      <x v="353"/>
    </i>
    <i r="2">
      <x v="43"/>
      <x v="176"/>
    </i>
    <i r="3">
      <x/>
    </i>
    <i r="1">
      <x v="2"/>
      <x v="4"/>
      <x v="136"/>
    </i>
    <i r="3">
      <x v="53"/>
    </i>
    <i r="2">
      <x v="5"/>
      <x v="54"/>
    </i>
    <i r="3">
      <x v="150"/>
    </i>
    <i r="2">
      <x v="7"/>
      <x v="150"/>
    </i>
    <i r="3">
      <x v="143"/>
    </i>
    <i r="3">
      <x v="146"/>
    </i>
    <i r="3">
      <x v="148"/>
    </i>
    <i r="2">
      <x v="12"/>
      <x v="105"/>
    </i>
    <i r="2">
      <x v="17"/>
      <x v="139"/>
    </i>
    <i r="2">
      <x v="18"/>
      <x v="149"/>
    </i>
    <i r="2">
      <x v="19"/>
      <x v="150"/>
    </i>
    <i r="3">
      <x v="27"/>
    </i>
    <i r="3">
      <x v="30"/>
    </i>
    <i r="3">
      <x v="31"/>
    </i>
    <i r="2">
      <x v="26"/>
      <x v="151"/>
    </i>
    <i r="3">
      <x v="150"/>
    </i>
    <i r="3">
      <x v="335"/>
    </i>
    <i r="3">
      <x v="311"/>
    </i>
    <i r="3">
      <x v="41"/>
    </i>
    <i r="2">
      <x v="31"/>
      <x v="255"/>
    </i>
    <i r="3">
      <x v="198"/>
    </i>
    <i r="3">
      <x v="257"/>
    </i>
    <i r="3">
      <x v="251"/>
    </i>
    <i r="2">
      <x v="39"/>
      <x v="306"/>
    </i>
    <i r="3">
      <x v="150"/>
    </i>
    <i r="3">
      <x v="348"/>
    </i>
    <i r="3">
      <x/>
    </i>
    <i r="1">
      <x v="3"/>
      <x v="4"/>
      <x v="136"/>
    </i>
    <i r="3">
      <x v="53"/>
    </i>
    <i r="2">
      <x v="5"/>
      <x v="54"/>
    </i>
    <i r="2">
      <x v="6"/>
      <x v="63"/>
    </i>
    <i r="2">
      <x v="7"/>
      <x v="104"/>
    </i>
    <i r="3">
      <x v="143"/>
    </i>
    <i r="3">
      <x v="150"/>
    </i>
    <i r="3">
      <x v="145"/>
    </i>
    <i r="3">
      <x v="148"/>
    </i>
    <i r="2">
      <x v="12"/>
      <x v="105"/>
    </i>
    <i r="2">
      <x v="17"/>
      <x v="139"/>
    </i>
    <i r="2">
      <x v="18"/>
      <x v="150"/>
    </i>
    <i r="3">
      <x v="149"/>
    </i>
    <i r="2">
      <x v="19"/>
      <x v="150"/>
    </i>
    <i r="3">
      <x v="27"/>
    </i>
    <i r="3">
      <x v="31"/>
    </i>
    <i r="3">
      <x v="29"/>
    </i>
    <i r="2">
      <x v="20"/>
      <x v="186"/>
    </i>
    <i r="3">
      <x v="199"/>
    </i>
    <i r="2">
      <x v="21"/>
      <x v="192"/>
    </i>
    <i r="3">
      <x v="334"/>
    </i>
    <i r="2">
      <x v="23"/>
      <x v="142"/>
    </i>
    <i r="2">
      <x v="26"/>
      <x v="151"/>
    </i>
    <i r="3">
      <x v="335"/>
    </i>
    <i r="3">
      <x v="41"/>
    </i>
    <i r="2">
      <x v="31"/>
      <x v="250"/>
    </i>
    <i r="3">
      <x v="252"/>
    </i>
    <i r="3">
      <x v="253"/>
    </i>
    <i r="3">
      <x v="254"/>
    </i>
    <i r="2">
      <x v="36"/>
      <x v="330"/>
    </i>
    <i r="3">
      <x v="333"/>
    </i>
    <i r="2">
      <x v="39"/>
      <x v="306"/>
    </i>
    <i r="3">
      <x v="150"/>
    </i>
    <i r="3">
      <x v="349"/>
    </i>
    <i r="3">
      <x v="353"/>
    </i>
    <i r="2">
      <x v="43"/>
      <x v="176"/>
    </i>
    <i r="3">
      <x/>
    </i>
    <i r="1">
      <x v="4"/>
      <x v="1"/>
      <x v="42"/>
    </i>
    <i r="2">
      <x v="12"/>
      <x v="105"/>
    </i>
    <i r="2">
      <x v="17"/>
      <x v="139"/>
    </i>
    <i r="2">
      <x v="26"/>
      <x v="151"/>
    </i>
    <i r="3">
      <x v="335"/>
    </i>
    <i r="3">
      <x v="150"/>
    </i>
    <i r="3">
      <x v="311"/>
    </i>
    <i r="3">
      <x v="41"/>
    </i>
    <i r="2">
      <x v="27"/>
      <x v="151"/>
    </i>
    <i r="3">
      <x v="335"/>
    </i>
    <i r="3">
      <x v="150"/>
    </i>
    <i r="3">
      <x v="310"/>
    </i>
    <i r="3">
      <x v="41"/>
    </i>
    <i r="2">
      <x v="31"/>
      <x v="255"/>
    </i>
    <i r="3">
      <x v="198"/>
    </i>
    <i r="3">
      <x v="257"/>
    </i>
    <i r="3">
      <x v="251"/>
    </i>
    <i r="2">
      <x v="32"/>
      <x v="250"/>
    </i>
    <i r="3">
      <x v="254"/>
    </i>
    <i r="3">
      <x v="251"/>
    </i>
    <i r="2">
      <x v="39"/>
      <x v="306"/>
    </i>
    <i r="3">
      <x v="150"/>
    </i>
    <i r="1">
      <x v="5"/>
      <x v="4"/>
      <x v="136"/>
    </i>
    <i r="3">
      <x v="53"/>
    </i>
    <i r="2">
      <x v="5"/>
      <x v="54"/>
    </i>
    <i r="3">
      <x v="150"/>
    </i>
    <i r="2">
      <x v="6"/>
      <x v="63"/>
    </i>
    <i r="2">
      <x v="7"/>
      <x v="150"/>
    </i>
    <i r="3">
      <x v="143"/>
    </i>
    <i r="3">
      <x v="145"/>
    </i>
    <i r="3">
      <x v="148"/>
    </i>
    <i r="2">
      <x v="12"/>
      <x v="105"/>
    </i>
    <i r="2">
      <x v="17"/>
      <x v="139"/>
    </i>
    <i r="2">
      <x v="18"/>
      <x v="150"/>
    </i>
    <i r="3">
      <x v="149"/>
    </i>
    <i r="2">
      <x v="19"/>
      <x v="150"/>
    </i>
    <i r="3">
      <x v="27"/>
    </i>
    <i r="3">
      <x v="31"/>
    </i>
    <i r="2">
      <x v="20"/>
      <x v="186"/>
    </i>
    <i r="3">
      <x v="199"/>
    </i>
    <i r="2">
      <x v="21"/>
      <x v="192"/>
    </i>
    <i r="3">
      <x v="334"/>
    </i>
    <i r="2">
      <x v="26"/>
      <x v="135"/>
    </i>
    <i r="3">
      <x v="151"/>
    </i>
    <i r="3">
      <x v="335"/>
    </i>
    <i r="3">
      <x v="311"/>
    </i>
    <i r="3">
      <x v="41"/>
    </i>
    <i r="2">
      <x v="31"/>
      <x v="255"/>
    </i>
    <i r="3">
      <x v="198"/>
    </i>
    <i r="3">
      <x v="257"/>
    </i>
    <i r="3">
      <x v="104"/>
    </i>
    <i r="3">
      <x v="254"/>
    </i>
    <i r="3">
      <x v="253"/>
    </i>
    <i r="2">
      <x v="39"/>
      <x v="306"/>
    </i>
    <i r="3">
      <x v="150"/>
    </i>
    <i r="3">
      <x v="351"/>
    </i>
    <i r="3">
      <x v="353"/>
    </i>
    <i r="2">
      <x v="43"/>
      <x v="176"/>
    </i>
    <i r="3">
      <x/>
    </i>
    <i r="1">
      <x v="6"/>
      <x v="4"/>
      <x v="136"/>
    </i>
    <i r="3">
      <x v="53"/>
    </i>
    <i r="2">
      <x v="5"/>
      <x v="54"/>
    </i>
    <i r="3">
      <x v="150"/>
    </i>
    <i r="2">
      <x v="6"/>
      <x v="63"/>
    </i>
    <i r="2">
      <x v="7"/>
      <x v="150"/>
    </i>
    <i r="3">
      <x v="143"/>
    </i>
    <i r="3">
      <x v="148"/>
    </i>
    <i r="2">
      <x v="12"/>
      <x v="105"/>
    </i>
    <i r="2">
      <x v="17"/>
      <x v="139"/>
    </i>
    <i r="2">
      <x v="18"/>
      <x v="150"/>
    </i>
    <i r="3">
      <x v="149"/>
    </i>
    <i r="2">
      <x v="19"/>
      <x v="150"/>
    </i>
    <i r="3">
      <x v="27"/>
    </i>
    <i r="3">
      <x v="31"/>
    </i>
    <i r="2">
      <x v="20"/>
      <x v="186"/>
    </i>
    <i r="3">
      <x v="199"/>
    </i>
    <i r="2">
      <x v="21"/>
      <x v="192"/>
    </i>
    <i r="3">
      <x v="334"/>
    </i>
    <i r="2">
      <x v="26"/>
      <x v="151"/>
    </i>
    <i r="3">
      <x v="335"/>
    </i>
    <i r="3">
      <x v="310"/>
    </i>
    <i r="3">
      <x v="41"/>
    </i>
    <i r="2">
      <x v="31"/>
      <x v="255"/>
    </i>
    <i r="3">
      <x v="198"/>
    </i>
    <i r="3">
      <x v="256"/>
    </i>
    <i r="3">
      <x v="257"/>
    </i>
    <i r="3">
      <x v="254"/>
    </i>
    <i r="3">
      <x v="253"/>
    </i>
    <i r="2">
      <x v="39"/>
      <x v="306"/>
    </i>
    <i r="3">
      <x v="150"/>
    </i>
    <i r="3">
      <x v="353"/>
    </i>
    <i r="2">
      <x v="43"/>
      <x v="176"/>
    </i>
    <i r="3">
      <x/>
    </i>
    <i r="1">
      <x v="7"/>
      <x v="14"/>
      <x v="63"/>
    </i>
    <i r="3">
      <x v="187"/>
    </i>
    <i r="3">
      <x v="40"/>
    </i>
    <i r="3">
      <x v="272"/>
    </i>
    <i r="3">
      <x v="267"/>
    </i>
    <i r="3">
      <x v="263"/>
    </i>
    <i r="3">
      <x v="277"/>
    </i>
    <i r="3">
      <x v="265"/>
    </i>
    <i r="3">
      <x v="278"/>
    </i>
    <i r="3">
      <x v="274"/>
    </i>
    <i r="3">
      <x v="281"/>
    </i>
    <i r="3">
      <x v="258"/>
    </i>
    <i r="3">
      <x v="262"/>
    </i>
    <i r="3">
      <x v="276"/>
    </i>
    <i r="3">
      <x v="280"/>
    </i>
    <i r="3">
      <x v="269"/>
    </i>
    <i r="3">
      <x v="260"/>
    </i>
    <i r="3">
      <x v="275"/>
    </i>
    <i r="3">
      <x v="279"/>
    </i>
    <i r="3">
      <x v="270"/>
    </i>
    <i r="3">
      <x v="273"/>
    </i>
    <i r="3">
      <x v="271"/>
    </i>
    <i r="3">
      <x v="264"/>
    </i>
    <i r="3">
      <x v="266"/>
    </i>
    <i r="3">
      <x v="261"/>
    </i>
    <i r="3">
      <x v="259"/>
    </i>
    <i r="3">
      <x v="268"/>
    </i>
    <i r="3">
      <x v="166"/>
    </i>
    <i r="3">
      <x v="161"/>
    </i>
    <i r="3">
      <x v="157"/>
    </i>
    <i r="3">
      <x v="171"/>
    </i>
    <i r="3">
      <x v="175"/>
    </i>
    <i r="3">
      <x v="168"/>
    </i>
    <i r="3">
      <x v="156"/>
    </i>
    <i r="3">
      <x v="174"/>
    </i>
    <i r="3">
      <x v="154"/>
    </i>
    <i r="3">
      <x v="169"/>
    </i>
    <i r="3">
      <x v="173"/>
    </i>
    <i r="3">
      <x v="164"/>
    </i>
    <i r="3">
      <x v="167"/>
    </i>
    <i r="3">
      <x v="155"/>
    </i>
    <i r="3">
      <x v="162"/>
    </i>
    <i r="3">
      <x v="165"/>
    </i>
    <i r="3">
      <x v="153"/>
    </i>
    <i r="3">
      <x v="159"/>
    </i>
    <i r="3">
      <x v="172"/>
    </i>
    <i r="3">
      <x v="160"/>
    </i>
    <i r="3">
      <x v="41"/>
    </i>
    <i r="3">
      <x v="296"/>
    </i>
    <i r="3">
      <x v="338"/>
    </i>
    <i r="3">
      <x v="291"/>
    </i>
    <i r="3">
      <x v="287"/>
    </i>
    <i r="3">
      <x v="301"/>
    </i>
    <i r="3">
      <x v="289"/>
    </i>
    <i r="3">
      <x v="302"/>
    </i>
    <i r="3">
      <x v="305"/>
    </i>
    <i r="3">
      <x v="298"/>
    </i>
    <i r="3">
      <x v="286"/>
    </i>
    <i r="3">
      <x v="304"/>
    </i>
    <i r="3">
      <x v="284"/>
    </i>
    <i r="3">
      <x v="299"/>
    </i>
    <i r="3">
      <x v="303"/>
    </i>
    <i r="3">
      <x v="294"/>
    </i>
    <i r="3">
      <x v="295"/>
    </i>
    <i r="3">
      <x v="297"/>
    </i>
    <i r="3">
      <x v="290"/>
    </i>
    <i r="3">
      <x v="285"/>
    </i>
    <i r="3">
      <x v="283"/>
    </i>
    <i r="3">
      <x v="292"/>
    </i>
    <i r="3">
      <x v="57"/>
    </i>
    <i r="3">
      <x v="60"/>
    </i>
    <i r="3">
      <x v="56"/>
    </i>
    <i r="3">
      <x v="61"/>
    </i>
    <i r="3">
      <x v="59"/>
    </i>
    <i r="3">
      <x v="55"/>
    </i>
    <i r="3">
      <x v="49"/>
    </i>
    <i r="3">
      <x v="48"/>
    </i>
    <i r="3">
      <x v="51"/>
    </i>
    <i r="3">
      <x v="47"/>
    </i>
    <i r="3">
      <x v="52"/>
    </i>
    <i r="3">
      <x v="50"/>
    </i>
    <i r="3">
      <x v="46"/>
    </i>
    <i r="3">
      <x v="240"/>
    </i>
    <i r="3">
      <x v="235"/>
    </i>
    <i r="3">
      <x v="231"/>
    </i>
    <i r="3">
      <x v="245"/>
    </i>
    <i r="3">
      <x v="233"/>
    </i>
    <i r="3">
      <x v="246"/>
    </i>
    <i r="3">
      <x v="249"/>
    </i>
    <i r="3">
      <x v="242"/>
    </i>
    <i r="3">
      <x v="230"/>
    </i>
    <i r="3">
      <x v="248"/>
    </i>
    <i r="3">
      <x v="228"/>
    </i>
    <i r="3">
      <x v="243"/>
    </i>
    <i r="3">
      <x v="247"/>
    </i>
    <i r="3">
      <x v="238"/>
    </i>
    <i r="3">
      <x v="239"/>
    </i>
    <i r="3">
      <x v="241"/>
    </i>
    <i r="3">
      <x v="234"/>
    </i>
    <i r="3">
      <x v="229"/>
    </i>
    <i r="3">
      <x v="227"/>
    </i>
    <i r="3">
      <x v="236"/>
    </i>
    <i r="3">
      <x v="152"/>
    </i>
    <i r="3">
      <x v="170"/>
    </i>
    <i r="3">
      <x v="163"/>
    </i>
    <i r="3">
      <x v="158"/>
    </i>
    <i r="3">
      <x v="282"/>
    </i>
    <i r="3">
      <x v="300"/>
    </i>
    <i r="3">
      <x v="293"/>
    </i>
    <i r="3">
      <x v="288"/>
    </i>
    <i r="3">
      <x v="226"/>
    </i>
    <i r="3">
      <x v="244"/>
    </i>
    <i r="3">
      <x v="237"/>
    </i>
    <i r="3">
      <x v="232"/>
    </i>
    <i r="3">
      <x v="121"/>
    </i>
    <i r="3">
      <x v="116"/>
    </i>
    <i r="3">
      <x v="112"/>
    </i>
    <i r="3">
      <x v="126"/>
    </i>
    <i r="3">
      <x v="114"/>
    </i>
    <i r="3">
      <x v="127"/>
    </i>
    <i r="3">
      <x v="130"/>
    </i>
    <i r="3">
      <x v="123"/>
    </i>
    <i r="3">
      <x v="107"/>
    </i>
    <i r="3">
      <x v="125"/>
    </i>
    <i r="3">
      <x v="111"/>
    </i>
    <i r="3">
      <x v="129"/>
    </i>
    <i r="3">
      <x v="118"/>
    </i>
    <i r="3">
      <x v="109"/>
    </i>
    <i r="3">
      <x v="124"/>
    </i>
    <i r="3">
      <x v="128"/>
    </i>
    <i r="3">
      <x v="119"/>
    </i>
    <i r="3">
      <x v="120"/>
    </i>
    <i r="3">
      <x v="122"/>
    </i>
    <i r="3">
      <x v="115"/>
    </i>
    <i r="3">
      <x v="113"/>
    </i>
    <i r="3">
      <x v="110"/>
    </i>
    <i r="3">
      <x v="108"/>
    </i>
    <i r="3">
      <x v="117"/>
    </i>
    <i r="3">
      <x v="18"/>
    </i>
    <i r="3">
      <x v="13"/>
    </i>
    <i r="3">
      <x v="8"/>
    </i>
    <i r="3">
      <x v="9"/>
    </i>
    <i r="3">
      <x v="11"/>
    </i>
    <i r="3">
      <x v="23"/>
    </i>
    <i r="3">
      <x v="26"/>
    </i>
    <i r="3">
      <x v="20"/>
    </i>
    <i r="3">
      <x v="3"/>
    </i>
    <i r="3">
      <x v="22"/>
    </i>
    <i r="3">
      <x v="7"/>
    </i>
    <i r="3">
      <x v="25"/>
    </i>
    <i r="3">
      <x v="15"/>
    </i>
    <i r="3">
      <x v="5"/>
    </i>
    <i r="3">
      <x v="21"/>
    </i>
    <i r="3">
      <x v="24"/>
    </i>
    <i r="3">
      <x v="16"/>
    </i>
    <i r="3">
      <x v="17"/>
    </i>
    <i r="3">
      <x v="19"/>
    </i>
    <i r="3">
      <x v="12"/>
    </i>
    <i r="3">
      <x v="10"/>
    </i>
    <i r="3">
      <x v="6"/>
    </i>
    <i r="3">
      <x v="4"/>
    </i>
    <i r="3">
      <x v="14"/>
    </i>
    <i r="3">
      <x v="79"/>
    </i>
    <i r="3">
      <x v="74"/>
    </i>
    <i r="3">
      <x v="70"/>
    </i>
    <i r="3">
      <x v="84"/>
    </i>
    <i r="3">
      <x v="72"/>
    </i>
    <i r="3">
      <x v="85"/>
    </i>
    <i r="3">
      <x v="88"/>
    </i>
    <i r="3">
      <x v="81"/>
    </i>
    <i r="3">
      <x v="65"/>
    </i>
    <i r="3">
      <x v="83"/>
    </i>
    <i r="3">
      <x v="69"/>
    </i>
    <i r="3">
      <x v="87"/>
    </i>
    <i r="3">
      <x v="76"/>
    </i>
    <i r="3">
      <x v="67"/>
    </i>
    <i r="3">
      <x v="82"/>
    </i>
    <i r="3">
      <x v="86"/>
    </i>
    <i r="3">
      <x v="77"/>
    </i>
    <i r="3">
      <x v="78"/>
    </i>
    <i r="3">
      <x v="80"/>
    </i>
    <i r="3">
      <x v="73"/>
    </i>
    <i r="3">
      <x v="71"/>
    </i>
    <i r="3">
      <x v="68"/>
    </i>
    <i r="3">
      <x v="66"/>
    </i>
    <i r="3">
      <x v="75"/>
    </i>
    <i r="3">
      <x v="176"/>
    </i>
    <i r="3">
      <x v="346"/>
    </i>
    <i r="3">
      <x v="345"/>
    </i>
    <i r="3">
      <x v="344"/>
    </i>
    <i r="3">
      <x v="347"/>
    </i>
    <i r="3">
      <x v="343"/>
    </i>
    <i r="1">
      <x v="8"/>
      <x v="4"/>
      <x v="136"/>
    </i>
    <i r="3">
      <x v="53"/>
    </i>
    <i r="2">
      <x v="5"/>
      <x v="54"/>
    </i>
    <i r="3">
      <x v="150"/>
    </i>
    <i r="2">
      <x v="6"/>
      <x v="63"/>
    </i>
    <i r="2">
      <x v="7"/>
      <x v="150"/>
    </i>
    <i r="3">
      <x v="143"/>
    </i>
    <i r="3">
      <x v="144"/>
    </i>
    <i r="2">
      <x v="12"/>
      <x v="105"/>
    </i>
    <i r="2">
      <x v="17"/>
      <x v="139"/>
    </i>
    <i r="2">
      <x v="18"/>
      <x v="150"/>
    </i>
    <i r="3">
      <x v="149"/>
    </i>
    <i r="2">
      <x v="19"/>
      <x v="150"/>
    </i>
    <i r="3">
      <x v="27"/>
    </i>
    <i r="3">
      <x v="28"/>
    </i>
    <i r="2">
      <x v="20"/>
      <x v="186"/>
    </i>
    <i r="3">
      <x v="199"/>
    </i>
    <i r="2">
      <x v="21"/>
      <x v="192"/>
    </i>
    <i r="3">
      <x v="334"/>
    </i>
    <i r="2">
      <x v="26"/>
      <x v="151"/>
    </i>
    <i r="3">
      <x v="335"/>
    </i>
    <i r="3">
      <x v="311"/>
    </i>
    <i r="3">
      <x v="41"/>
    </i>
    <i r="2">
      <x v="31"/>
      <x v="255"/>
    </i>
    <i r="3">
      <x v="198"/>
    </i>
    <i r="3">
      <x v="257"/>
    </i>
    <i r="3">
      <x v="254"/>
    </i>
    <i r="3">
      <x v="253"/>
    </i>
    <i r="2">
      <x v="39"/>
      <x v="306"/>
    </i>
    <i r="3">
      <x v="150"/>
    </i>
    <i r="3">
      <x v="351"/>
    </i>
    <i r="3">
      <x v="353"/>
    </i>
    <i r="2">
      <x v="43"/>
      <x v="176"/>
    </i>
    <i r="3">
      <x/>
    </i>
    <i r="1">
      <x v="9"/>
      <x v="4"/>
      <x v="136"/>
    </i>
    <i r="3">
      <x v="53"/>
    </i>
    <i r="2">
      <x v="5"/>
      <x v="54"/>
    </i>
    <i r="3">
      <x v="150"/>
    </i>
    <i r="2">
      <x v="6"/>
      <x v="63"/>
    </i>
    <i r="2">
      <x v="7"/>
      <x v="104"/>
    </i>
    <i r="3">
      <x v="143"/>
    </i>
    <i r="3">
      <x v="144"/>
    </i>
    <i r="2">
      <x v="12"/>
      <x v="105"/>
    </i>
    <i r="2">
      <x v="17"/>
      <x v="140"/>
    </i>
    <i r="3">
      <x v="141"/>
    </i>
    <i r="2">
      <x v="19"/>
      <x v="150"/>
    </i>
    <i r="3">
      <x v="27"/>
    </i>
    <i r="3">
      <x v="28"/>
    </i>
    <i r="2">
      <x v="25"/>
      <x v="186"/>
    </i>
    <i r="3">
      <x v="199"/>
    </i>
    <i r="2">
      <x v="26"/>
      <x v="151"/>
    </i>
    <i r="3">
      <x v="335"/>
    </i>
    <i r="2">
      <x v="28"/>
      <x v="192"/>
    </i>
    <i r="3">
      <x v="334"/>
    </i>
    <i r="2">
      <x v="31"/>
      <x v="255"/>
    </i>
    <i r="3">
      <x v="198"/>
    </i>
    <i r="3">
      <x v="257"/>
    </i>
    <i r="3">
      <x v="150"/>
    </i>
    <i r="3">
      <x v="253"/>
    </i>
    <i r="3">
      <x v="254"/>
    </i>
    <i r="2">
      <x v="33"/>
      <x v="310"/>
    </i>
    <i r="2">
      <x v="39"/>
      <x v="306"/>
    </i>
    <i r="3">
      <x v="150"/>
    </i>
    <i r="3">
      <x v="351"/>
    </i>
    <i r="3">
      <x v="353"/>
    </i>
    <i r="2">
      <x v="43"/>
      <x v="176"/>
    </i>
    <i r="3">
      <x/>
    </i>
    <i r="1">
      <x v="10"/>
      <x v="1"/>
      <x v="42"/>
    </i>
    <i r="2">
      <x v="4"/>
      <x v="136"/>
    </i>
    <i r="3">
      <x v="53"/>
    </i>
    <i r="2">
      <x v="5"/>
      <x v="54"/>
    </i>
    <i r="3">
      <x v="150"/>
    </i>
    <i r="2">
      <x v="7"/>
      <x v="150"/>
    </i>
    <i r="3">
      <x v="143"/>
    </i>
    <i r="3">
      <x v="146"/>
    </i>
    <i r="3">
      <x v="148"/>
    </i>
    <i r="2">
      <x v="12"/>
      <x v="105"/>
    </i>
    <i r="2">
      <x v="17"/>
      <x v="139"/>
    </i>
    <i r="2">
      <x v="18"/>
      <x v="149"/>
    </i>
    <i r="2">
      <x v="19"/>
      <x v="150"/>
    </i>
    <i r="3">
      <x v="27"/>
    </i>
    <i r="3">
      <x v="30"/>
    </i>
    <i r="3">
      <x v="31"/>
    </i>
    <i r="2">
      <x v="26"/>
      <x v="151"/>
    </i>
    <i r="3">
      <x v="335"/>
    </i>
    <i r="3">
      <x v="150"/>
    </i>
    <i r="3">
      <x v="311"/>
    </i>
    <i r="3">
      <x v="41"/>
    </i>
    <i r="2">
      <x v="27"/>
      <x v="190"/>
    </i>
    <i r="3">
      <x v="337"/>
    </i>
    <i r="3">
      <x v="150"/>
    </i>
    <i r="3">
      <x v="312"/>
    </i>
    <i r="3">
      <x v="41"/>
    </i>
    <i r="2">
      <x v="31"/>
      <x v="255"/>
    </i>
    <i r="3">
      <x v="198"/>
    </i>
    <i r="3">
      <x v="257"/>
    </i>
    <i r="3">
      <x v="251"/>
    </i>
    <i r="2">
      <x v="32"/>
      <x v="250"/>
    </i>
    <i r="3">
      <x v="254"/>
    </i>
    <i r="3">
      <x v="104"/>
    </i>
    <i r="3">
      <x v="253"/>
    </i>
    <i r="2">
      <x v="39"/>
      <x v="306"/>
    </i>
    <i r="3">
      <x v="150"/>
    </i>
    <i r="3">
      <x v="351"/>
    </i>
    <i r="3">
      <x v="353"/>
    </i>
    <i r="3">
      <x/>
    </i>
    <i r="2">
      <x v="40"/>
      <x v="307"/>
    </i>
    <i r="3">
      <x v="150"/>
    </i>
    <i r="3">
      <x v="350"/>
    </i>
    <i r="3">
      <x v="1"/>
    </i>
    <i r="1">
      <x v="13"/>
      <x v="1"/>
      <x v="43"/>
    </i>
    <i r="2">
      <x v="6"/>
      <x v="63"/>
    </i>
    <i r="2">
      <x v="7"/>
      <x v="150"/>
    </i>
    <i r="3">
      <x v="143"/>
    </i>
    <i r="2">
      <x v="9"/>
      <x v="101"/>
    </i>
    <i r="3">
      <x v="150"/>
    </i>
    <i r="3">
      <x v="102"/>
    </i>
    <i r="2">
      <x v="10"/>
      <x v="137"/>
    </i>
    <i r="2">
      <x v="12"/>
      <x v="105"/>
    </i>
    <i r="2">
      <x v="17"/>
      <x v="139"/>
    </i>
    <i r="2">
      <x v="18"/>
      <x v="150"/>
    </i>
    <i r="3">
      <x v="149"/>
    </i>
    <i r="2">
      <x v="19"/>
      <x v="150"/>
    </i>
    <i r="3">
      <x v="27"/>
    </i>
    <i r="2">
      <x v="20"/>
      <x v="186"/>
    </i>
    <i r="3">
      <x v="199"/>
    </i>
    <i r="2">
      <x v="21"/>
      <x v="192"/>
    </i>
    <i r="3">
      <x v="334"/>
    </i>
    <i r="2">
      <x v="22"/>
      <x v="181"/>
    </i>
    <i r="2">
      <x v="26"/>
      <x v="151"/>
    </i>
    <i r="3">
      <x v="335"/>
    </i>
    <i r="3">
      <x v="41"/>
    </i>
    <i r="2">
      <x v="31"/>
      <x v="39"/>
    </i>
    <i r="3">
      <x v="252"/>
    </i>
    <i r="2">
      <x v="34"/>
      <x v="191"/>
    </i>
    <i r="3">
      <x v="326"/>
    </i>
    <i r="2">
      <x v="39"/>
      <x v="306"/>
    </i>
    <i r="3">
      <x v="150"/>
    </i>
    <i r="3">
      <x v="351"/>
    </i>
    <i r="2">
      <x v="43"/>
      <x v="176"/>
    </i>
    <i r="3">
      <x/>
    </i>
    <i r="1">
      <x v="14"/>
      <x v="4"/>
      <x v="136"/>
    </i>
    <i r="3">
      <x v="53"/>
    </i>
    <i r="2">
      <x v="5"/>
      <x v="54"/>
    </i>
    <i r="3">
      <x v="150"/>
    </i>
    <i r="2">
      <x v="6"/>
      <x v="63"/>
    </i>
    <i r="2">
      <x v="7"/>
      <x v="150"/>
    </i>
    <i r="3">
      <x v="143"/>
    </i>
    <i r="3">
      <x v="148"/>
    </i>
    <i r="2">
      <x v="11"/>
      <x v="103"/>
    </i>
    <i r="2">
      <x v="12"/>
      <x v="105"/>
    </i>
    <i r="2">
      <x v="17"/>
      <x v="139"/>
    </i>
    <i r="2">
      <x v="18"/>
      <x v="150"/>
    </i>
    <i r="3">
      <x v="149"/>
    </i>
    <i r="2">
      <x v="19"/>
      <x v="150"/>
    </i>
    <i r="3">
      <x v="27"/>
    </i>
    <i r="3">
      <x v="31"/>
    </i>
    <i r="2">
      <x v="20"/>
      <x v="186"/>
    </i>
    <i r="3">
      <x v="199"/>
    </i>
    <i r="2">
      <x v="21"/>
      <x v="192"/>
    </i>
    <i r="3">
      <x v="334"/>
    </i>
    <i r="2">
      <x v="26"/>
      <x v="151"/>
    </i>
    <i r="3">
      <x v="335"/>
    </i>
    <i r="3">
      <x v="311"/>
    </i>
    <i r="3">
      <x v="41"/>
    </i>
    <i r="2">
      <x v="31"/>
      <x v="255"/>
    </i>
    <i r="3">
      <x v="198"/>
    </i>
    <i r="3">
      <x v="257"/>
    </i>
    <i r="3">
      <x v="150"/>
    </i>
    <i r="3">
      <x v="254"/>
    </i>
    <i r="2">
      <x v="35"/>
      <x v="138"/>
    </i>
    <i r="3">
      <x v="327"/>
    </i>
    <i r="3">
      <x v="150"/>
    </i>
    <i r="3">
      <x v="329"/>
    </i>
    <i r="3">
      <x v="328"/>
    </i>
    <i r="2">
      <x v="36"/>
      <x v="200"/>
    </i>
    <i r="3">
      <x v="331"/>
    </i>
    <i r="3">
      <x v="150"/>
    </i>
    <i r="3">
      <x v="332"/>
    </i>
    <i r="2">
      <x v="37"/>
      <x v="201"/>
    </i>
    <i r="2">
      <x v="39"/>
      <x v="306"/>
    </i>
    <i r="3">
      <x v="150"/>
    </i>
    <i r="3">
      <x v="351"/>
    </i>
    <i r="3">
      <x v="353"/>
    </i>
    <i r="2">
      <x v="43"/>
      <x v="176"/>
    </i>
    <i r="3">
      <x/>
    </i>
    <i r="1">
      <x v="15"/>
      <x v="4"/>
      <x v="136"/>
    </i>
    <i r="3">
      <x v="53"/>
    </i>
    <i r="2">
      <x v="5"/>
      <x v="54"/>
    </i>
    <i r="3">
      <x v="150"/>
    </i>
    <i r="2">
      <x v="6"/>
      <x v="63"/>
    </i>
    <i r="2">
      <x v="7"/>
      <x v="150"/>
    </i>
    <i r="3">
      <x v="143"/>
    </i>
    <i r="3">
      <x v="144"/>
    </i>
    <i r="2">
      <x v="17"/>
      <x v="139"/>
    </i>
    <i r="2">
      <x v="18"/>
      <x v="150"/>
    </i>
    <i r="3">
      <x v="149"/>
    </i>
    <i r="2">
      <x v="19"/>
      <x v="150"/>
    </i>
    <i r="3">
      <x v="27"/>
    </i>
    <i r="3">
      <x v="28"/>
    </i>
    <i r="2">
      <x v="20"/>
      <x v="186"/>
    </i>
    <i r="3">
      <x v="199"/>
    </i>
    <i r="2">
      <x v="21"/>
      <x v="192"/>
    </i>
    <i r="3">
      <x v="334"/>
    </i>
    <i r="2">
      <x v="26"/>
      <x v="151"/>
    </i>
    <i r="3">
      <x v="335"/>
    </i>
    <i r="3">
      <x v="41"/>
    </i>
    <i r="2">
      <x v="31"/>
      <x v="255"/>
    </i>
    <i r="3">
      <x v="198"/>
    </i>
    <i r="3">
      <x v="257"/>
    </i>
    <i r="3">
      <x v="251"/>
    </i>
    <i r="2">
      <x v="39"/>
      <x v="306"/>
    </i>
    <i r="3">
      <x v="150"/>
    </i>
    <i r="3">
      <x v="348"/>
    </i>
    <i r="1">
      <x v="16"/>
      <x v="2"/>
      <x v="134"/>
    </i>
    <i r="3">
      <x v="180"/>
    </i>
    <i r="3">
      <x v="91"/>
    </i>
    <i r="2">
      <x v="4"/>
      <x v="136"/>
    </i>
    <i r="3">
      <x v="53"/>
    </i>
    <i r="2">
      <x v="5"/>
      <x v="54"/>
    </i>
    <i r="3">
      <x v="150"/>
    </i>
    <i r="2">
      <x v="6"/>
      <x v="63"/>
    </i>
    <i r="2">
      <x v="7"/>
      <x v="150"/>
    </i>
    <i r="3">
      <x v="143"/>
    </i>
    <i r="3">
      <x v="147"/>
    </i>
    <i r="2">
      <x v="12"/>
      <x v="105"/>
    </i>
    <i r="2">
      <x v="17"/>
      <x v="139"/>
    </i>
    <i r="2">
      <x v="18"/>
      <x v="150"/>
    </i>
    <i r="3">
      <x v="149"/>
    </i>
    <i r="2">
      <x v="19"/>
      <x v="150"/>
    </i>
    <i r="3">
      <x v="27"/>
    </i>
    <i r="3">
      <x v="28"/>
    </i>
    <i r="2">
      <x v="20"/>
      <x v="186"/>
    </i>
    <i r="3">
      <x v="199"/>
    </i>
    <i r="2">
      <x v="21"/>
      <x v="192"/>
    </i>
    <i r="3">
      <x v="334"/>
    </i>
    <i r="2">
      <x v="26"/>
      <x v="151"/>
    </i>
    <i r="3">
      <x v="335"/>
    </i>
    <i r="3">
      <x v="310"/>
    </i>
    <i r="3">
      <x v="41"/>
    </i>
    <i r="2">
      <x v="31"/>
      <x v="255"/>
    </i>
    <i r="3">
      <x v="198"/>
    </i>
    <i r="3">
      <x v="257"/>
    </i>
    <i r="3">
      <x v="254"/>
    </i>
    <i r="3">
      <x v="253"/>
    </i>
    <i r="2">
      <x v="39"/>
      <x v="306"/>
    </i>
    <i r="3">
      <x v="150"/>
    </i>
    <i r="3">
      <x v="351"/>
    </i>
    <i r="3">
      <x v="352"/>
    </i>
    <i r="2">
      <x v="43"/>
      <x v="176"/>
    </i>
    <i r="3">
      <x/>
    </i>
    <i r="1">
      <x v="17"/>
      <x v="4"/>
      <x v="136"/>
    </i>
    <i r="3">
      <x v="53"/>
    </i>
    <i r="2">
      <x v="5"/>
      <x v="54"/>
    </i>
    <i r="2">
      <x v="6"/>
      <x v="63"/>
    </i>
    <i r="2">
      <x v="12"/>
      <x v="105"/>
    </i>
    <i r="2">
      <x v="17"/>
      <x v="139"/>
    </i>
    <i r="2">
      <x v="18"/>
      <x v="150"/>
    </i>
    <i r="3">
      <x v="149"/>
    </i>
    <i r="2">
      <x v="19"/>
      <x v="150"/>
    </i>
    <i r="3">
      <x v="27"/>
    </i>
    <i r="2">
      <x v="20"/>
      <x v="186"/>
    </i>
    <i r="3">
      <x v="199"/>
    </i>
    <i r="2">
      <x v="21"/>
      <x v="192"/>
    </i>
    <i r="3">
      <x v="334"/>
    </i>
    <i r="2">
      <x v="26"/>
      <x v="151"/>
    </i>
    <i r="3">
      <x v="335"/>
    </i>
    <i r="3">
      <x v="41"/>
    </i>
    <i r="2">
      <x v="31"/>
      <x v="255"/>
    </i>
    <i r="3">
      <x v="198"/>
    </i>
    <i r="3">
      <x v="257"/>
    </i>
    <i r="3">
      <x v="253"/>
    </i>
    <i r="2">
      <x v="39"/>
      <x v="306"/>
    </i>
    <i r="3">
      <x v="150"/>
    </i>
    <i r="3">
      <x v="351"/>
    </i>
    <i r="2">
      <x v="43"/>
      <x v="176"/>
    </i>
    <i r="3">
      <x/>
    </i>
  </rowItems>
  <colFields count="1">
    <field x="-2"/>
  </colFields>
  <colItems count="4">
    <i>
      <x/>
    </i>
    <i i="1">
      <x v="1"/>
    </i>
    <i i="2">
      <x v="2"/>
    </i>
    <i i="3">
      <x v="3"/>
    </i>
  </colItems>
  <pageFields count="4">
    <pageField fld="25" hier="-1"/>
    <pageField fld="44" hier="-1"/>
    <pageField fld="28" item="0" hier="-1"/>
    <pageField fld="30" hier="-1"/>
  </pageFields>
  <dataFields count="4">
    <dataField name="Count of Step_Name" fld="3" subtotal="count" baseField="0" baseItem="0"/>
    <dataField name="Min of StartedAtDisplay" fld="24" subtotal="min" baseField="3" baseItem="100" numFmtId="22"/>
    <dataField name="Sum of FailedRuntimeHours" fld="33" baseField="0" baseItem="0"/>
    <dataField name="Sum of EfficientRuntimeHours" fld="34" baseField="0" baseItem="0"/>
  </dataFields>
  <formats count="11">
    <format dxfId="10787">
      <pivotArea outline="0" collapsedLevelsAreSubtotals="1" fieldPosition="0"/>
    </format>
    <format dxfId="10786">
      <pivotArea outline="0" fieldPosition="0">
        <references count="1">
          <reference field="4294967294" count="1" selected="0">
            <x v="2"/>
          </reference>
        </references>
      </pivotArea>
    </format>
    <format dxfId="10785">
      <pivotArea outline="0" fieldPosition="0">
        <references count="1">
          <reference field="4294967294" count="1" selected="0">
            <x v="3"/>
          </reference>
        </references>
      </pivotArea>
    </format>
    <format dxfId="10784">
      <pivotArea outline="0" fieldPosition="0">
        <references count="1">
          <reference field="4294967294" count="1" selected="0">
            <x v="0"/>
          </reference>
        </references>
      </pivotArea>
    </format>
    <format dxfId="10783">
      <pivotArea dataOnly="0" labelOnly="1" outline="0" fieldPosition="0">
        <references count="1">
          <reference field="0" count="17">
            <x v="4"/>
            <x v="5"/>
            <x v="6"/>
            <x v="7"/>
            <x v="11"/>
            <x v="12"/>
            <x v="17"/>
            <x v="18"/>
            <x v="19"/>
            <x v="20"/>
            <x v="21"/>
            <x v="26"/>
            <x v="31"/>
            <x v="35"/>
            <x v="36"/>
            <x v="37"/>
            <x v="39"/>
          </reference>
        </references>
      </pivotArea>
    </format>
    <format dxfId="10782">
      <pivotArea dataOnly="0" labelOnly="1" outline="0" fieldPosition="0">
        <references count="1">
          <reference field="0" count="1">
            <x v="43"/>
          </reference>
        </references>
      </pivotArea>
    </format>
    <format dxfId="10781">
      <pivotArea outline="0" fieldPosition="0">
        <references count="4">
          <reference field="0" count="1" selected="0">
            <x v="19"/>
          </reference>
          <reference field="3" count="3" selected="0">
            <x v="27"/>
            <x v="31"/>
            <x v="150"/>
          </reference>
          <reference field="20" count="1" selected="0">
            <x v="14"/>
          </reference>
          <reference field="21" count="1" selected="0">
            <x v="1"/>
          </reference>
        </references>
      </pivotArea>
    </format>
    <format dxfId="10780">
      <pivotArea dataOnly="0" labelOnly="1" outline="0" fieldPosition="0">
        <references count="3">
          <reference field="0" count="1">
            <x v="19"/>
          </reference>
          <reference field="20" count="1" selected="0">
            <x v="14"/>
          </reference>
          <reference field="21" count="1" selected="0">
            <x v="1"/>
          </reference>
        </references>
      </pivotArea>
    </format>
    <format dxfId="10779">
      <pivotArea dataOnly="0" labelOnly="1" outline="0" fieldPosition="0">
        <references count="4">
          <reference field="0" count="1" selected="0">
            <x v="19"/>
          </reference>
          <reference field="3" count="3">
            <x v="27"/>
            <x v="31"/>
            <x v="150"/>
          </reference>
          <reference field="20" count="1" selected="0">
            <x v="14"/>
          </reference>
          <reference field="21" count="1" selected="0">
            <x v="1"/>
          </reference>
        </references>
      </pivotArea>
    </format>
    <format dxfId="10778">
      <pivotArea outline="0" fieldPosition="0">
        <references count="4">
          <reference field="0" count="1" selected="0">
            <x v="39"/>
          </reference>
          <reference field="3" count="4" selected="0">
            <x v="100"/>
            <x v="150"/>
            <x v="306"/>
            <x v="351"/>
          </reference>
          <reference field="20" count="1" selected="0">
            <x v="13"/>
          </reference>
          <reference field="21" count="1" selected="0">
            <x v="1"/>
          </reference>
        </references>
      </pivotArea>
    </format>
    <format dxfId="10777">
      <pivotArea outline="0" fieldPosition="0">
        <references count="4">
          <reference field="0" count="1" selected="0">
            <x v="39"/>
          </reference>
          <reference field="3" count="5" selected="0">
            <x v="100"/>
            <x v="150"/>
            <x v="306"/>
            <x v="351"/>
            <x v="353"/>
          </reference>
          <reference field="20" count="1" selected="0">
            <x v="14"/>
          </reference>
          <reference field="21" count="1" selected="0">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BA1204-87C4-4214-9C5D-464D69BF2047}" name="PivotTable3" cacheId="16"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B16:H33" firstHeaderRow="2" firstDataRow="2" firstDataCol="1" rowPageCount="1" colPageCount="1"/>
  <pivotFields count="5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9">
        <item x="0"/>
        <item x="6"/>
        <item x="1"/>
        <item x="15"/>
        <item x="2"/>
        <item x="12"/>
        <item x="7"/>
        <item x="11"/>
        <item x="8"/>
        <item x="9"/>
        <item x="3"/>
        <item x="13"/>
        <item x="16"/>
        <item x="4"/>
        <item x="14"/>
        <item x="5"/>
        <item x="10"/>
        <item x="17"/>
        <item t="default"/>
      </items>
    </pivotField>
    <pivotField name="Process:" axis="axisPage" compact="0" outline="0" showAll="0">
      <items count="4">
        <item x="2"/>
        <item x="0"/>
        <item x="1"/>
        <item t="default"/>
      </items>
    </pivotField>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0"/>
  </rowFields>
  <rowItems count="16">
    <i>
      <x/>
    </i>
    <i>
      <x v="1"/>
    </i>
    <i>
      <x v="2"/>
    </i>
    <i>
      <x v="3"/>
    </i>
    <i>
      <x v="4"/>
    </i>
    <i>
      <x v="5"/>
    </i>
    <i>
      <x v="6"/>
    </i>
    <i>
      <x v="7"/>
    </i>
    <i>
      <x v="8"/>
    </i>
    <i>
      <x v="9"/>
    </i>
    <i>
      <x v="10"/>
    </i>
    <i>
      <x v="11"/>
    </i>
    <i>
      <x v="12"/>
    </i>
    <i>
      <x v="13"/>
    </i>
    <i>
      <x v="14"/>
    </i>
    <i>
      <x v="15"/>
    </i>
  </rowItems>
  <colItems count="1">
    <i/>
  </colItems>
  <pageFields count="1">
    <pageField fld="21" item="1" hier="-1"/>
  </pageFields>
  <formats count="19">
    <format dxfId="3601">
      <pivotArea type="all" dataOnly="0" outline="0" fieldPosition="0"/>
    </format>
    <format dxfId="3600">
      <pivotArea outline="0" collapsedLevelsAreSubtotals="1" fieldPosition="0"/>
    </format>
    <format dxfId="3599">
      <pivotArea type="origin" dataOnly="0" labelOnly="1" outline="0" fieldPosition="0"/>
    </format>
    <format dxfId="3598">
      <pivotArea field="20" type="button" dataOnly="0" labelOnly="1" outline="0" axis="axisRow" fieldPosition="0"/>
    </format>
    <format dxfId="3597">
      <pivotArea dataOnly="0" labelOnly="1" outline="0" fieldPosition="0">
        <references count="1">
          <reference field="20" count="16">
            <x v="0"/>
            <x v="1"/>
            <x v="2"/>
            <x v="3"/>
            <x v="4"/>
            <x v="5"/>
            <x v="6"/>
            <x v="7"/>
            <x v="8"/>
            <x v="9"/>
            <x v="10"/>
            <x v="11"/>
            <x v="12"/>
            <x v="13"/>
            <x v="14"/>
            <x v="15"/>
          </reference>
        </references>
      </pivotArea>
    </format>
    <format dxfId="3596">
      <pivotArea type="topRight" dataOnly="0" labelOnly="1" outline="0" fieldPosition="0"/>
    </format>
    <format dxfId="3595">
      <pivotArea type="all" dataOnly="0" outline="0" fieldPosition="0"/>
    </format>
    <format dxfId="3594">
      <pivotArea outline="0" collapsedLevelsAreSubtotals="1" fieldPosition="0"/>
    </format>
    <format dxfId="3593">
      <pivotArea type="origin" dataOnly="0" labelOnly="1" outline="0" fieldPosition="0"/>
    </format>
    <format dxfId="3592">
      <pivotArea field="20" type="button" dataOnly="0" labelOnly="1" outline="0" axis="axisRow" fieldPosition="0"/>
    </format>
    <format dxfId="3591">
      <pivotArea dataOnly="0" labelOnly="1" outline="0" fieldPosition="0">
        <references count="1">
          <reference field="20" count="16">
            <x v="0"/>
            <x v="1"/>
            <x v="2"/>
            <x v="3"/>
            <x v="4"/>
            <x v="5"/>
            <x v="6"/>
            <x v="7"/>
            <x v="8"/>
            <x v="9"/>
            <x v="10"/>
            <x v="11"/>
            <x v="12"/>
            <x v="13"/>
            <x v="14"/>
            <x v="15"/>
          </reference>
        </references>
      </pivotArea>
    </format>
    <format dxfId="3590">
      <pivotArea type="topRight" dataOnly="0" labelOnly="1" outline="0" fieldPosition="0"/>
    </format>
    <format dxfId="3589">
      <pivotArea dataOnly="0" labelOnly="1" outline="0" fieldPosition="0">
        <references count="1">
          <reference field="20" count="16">
            <x v="0"/>
            <x v="1"/>
            <x v="2"/>
            <x v="3"/>
            <x v="4"/>
            <x v="5"/>
            <x v="6"/>
            <x v="7"/>
            <x v="8"/>
            <x v="9"/>
            <x v="10"/>
            <x v="11"/>
            <x v="12"/>
            <x v="13"/>
            <x v="14"/>
            <x v="15"/>
          </reference>
        </references>
      </pivotArea>
    </format>
    <format dxfId="3588">
      <pivotArea type="all" dataOnly="0" outline="0" fieldPosition="0"/>
    </format>
    <format dxfId="3587">
      <pivotArea outline="0" collapsedLevelsAreSubtotals="1" fieldPosition="0"/>
    </format>
    <format dxfId="3586">
      <pivotArea type="origin" dataOnly="0" labelOnly="1" outline="0" fieldPosition="0"/>
    </format>
    <format dxfId="3585">
      <pivotArea field="20" type="button" dataOnly="0" labelOnly="1" outline="0" axis="axisRow" fieldPosition="0"/>
    </format>
    <format dxfId="3584">
      <pivotArea dataOnly="0" labelOnly="1" outline="0" fieldPosition="0">
        <references count="1">
          <reference field="20" count="16">
            <x v="0"/>
            <x v="1"/>
            <x v="2"/>
            <x v="3"/>
            <x v="4"/>
            <x v="5"/>
            <x v="6"/>
            <x v="7"/>
            <x v="8"/>
            <x v="9"/>
            <x v="10"/>
            <x v="11"/>
            <x v="12"/>
            <x v="13"/>
            <x v="14"/>
            <x v="15"/>
          </reference>
        </references>
      </pivotArea>
    </format>
    <format dxfId="3583">
      <pivotArea type="topRight" dataOnly="0" labelOnly="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18A00B-9DEC-4DEE-8B91-D1DC696DA206}" name="PivotTable5" cacheId="16"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ET16:EZ33" firstHeaderRow="2" firstDataRow="2" firstDataCol="1" rowPageCount="1" colPageCount="1"/>
  <pivotFields count="5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9">
        <item x="0"/>
        <item x="6"/>
        <item x="1"/>
        <item x="15"/>
        <item x="2"/>
        <item x="12"/>
        <item x="7"/>
        <item x="11"/>
        <item x="8"/>
        <item x="9"/>
        <item x="3"/>
        <item x="13"/>
        <item x="16"/>
        <item x="4"/>
        <item x="14"/>
        <item x="5"/>
        <item x="10"/>
        <item x="17"/>
        <item t="default"/>
      </items>
    </pivotField>
    <pivotField name="Process:" axis="axisPage" compact="0" outline="0" showAll="0">
      <items count="4">
        <item x="2"/>
        <item x="0"/>
        <item x="1"/>
        <item t="default"/>
      </items>
    </pivotField>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0"/>
  </rowFields>
  <rowItems count="16">
    <i>
      <x/>
    </i>
    <i>
      <x v="1"/>
    </i>
    <i>
      <x v="2"/>
    </i>
    <i>
      <x v="3"/>
    </i>
    <i>
      <x v="4"/>
    </i>
    <i>
      <x v="5"/>
    </i>
    <i>
      <x v="6"/>
    </i>
    <i>
      <x v="7"/>
    </i>
    <i>
      <x v="8"/>
    </i>
    <i>
      <x v="9"/>
    </i>
    <i>
      <x v="10"/>
    </i>
    <i>
      <x v="11"/>
    </i>
    <i>
      <x v="12"/>
    </i>
    <i>
      <x v="13"/>
    </i>
    <i>
      <x v="14"/>
    </i>
    <i>
      <x v="15"/>
    </i>
  </rowItems>
  <colItems count="1">
    <i/>
  </colItems>
  <pageFields count="1">
    <pageField fld="21" item="1" hier="-1"/>
  </pageFields>
  <formats count="19">
    <format dxfId="3620">
      <pivotArea type="all" dataOnly="0" outline="0" fieldPosition="0"/>
    </format>
    <format dxfId="3619">
      <pivotArea outline="0" collapsedLevelsAreSubtotals="1" fieldPosition="0"/>
    </format>
    <format dxfId="3618">
      <pivotArea type="origin" dataOnly="0" labelOnly="1" outline="0" fieldPosition="0"/>
    </format>
    <format dxfId="3617">
      <pivotArea field="20" type="button" dataOnly="0" labelOnly="1" outline="0" axis="axisRow" fieldPosition="0"/>
    </format>
    <format dxfId="3616">
      <pivotArea dataOnly="0" labelOnly="1" outline="0" fieldPosition="0">
        <references count="1">
          <reference field="20" count="16">
            <x v="0"/>
            <x v="1"/>
            <x v="2"/>
            <x v="3"/>
            <x v="4"/>
            <x v="5"/>
            <x v="6"/>
            <x v="7"/>
            <x v="8"/>
            <x v="9"/>
            <x v="10"/>
            <x v="11"/>
            <x v="12"/>
            <x v="13"/>
            <x v="14"/>
            <x v="15"/>
          </reference>
        </references>
      </pivotArea>
    </format>
    <format dxfId="3615">
      <pivotArea type="topRight" dataOnly="0" labelOnly="1" outline="0" fieldPosition="0"/>
    </format>
    <format dxfId="3614">
      <pivotArea type="all" dataOnly="0" outline="0" fieldPosition="0"/>
    </format>
    <format dxfId="3613">
      <pivotArea outline="0" collapsedLevelsAreSubtotals="1" fieldPosition="0"/>
    </format>
    <format dxfId="3612">
      <pivotArea type="origin" dataOnly="0" labelOnly="1" outline="0" fieldPosition="0"/>
    </format>
    <format dxfId="3611">
      <pivotArea field="20" type="button" dataOnly="0" labelOnly="1" outline="0" axis="axisRow" fieldPosition="0"/>
    </format>
    <format dxfId="3610">
      <pivotArea dataOnly="0" labelOnly="1" outline="0" fieldPosition="0">
        <references count="1">
          <reference field="20" count="16">
            <x v="0"/>
            <x v="1"/>
            <x v="2"/>
            <x v="3"/>
            <x v="4"/>
            <x v="5"/>
            <x v="6"/>
            <x v="7"/>
            <x v="8"/>
            <x v="9"/>
            <x v="10"/>
            <x v="11"/>
            <x v="12"/>
            <x v="13"/>
            <x v="14"/>
            <x v="15"/>
          </reference>
        </references>
      </pivotArea>
    </format>
    <format dxfId="3609">
      <pivotArea type="topRight" dataOnly="0" labelOnly="1" outline="0" fieldPosition="0"/>
    </format>
    <format dxfId="3608">
      <pivotArea dataOnly="0" labelOnly="1" outline="0" fieldPosition="0">
        <references count="1">
          <reference field="20" count="16">
            <x v="0"/>
            <x v="1"/>
            <x v="2"/>
            <x v="3"/>
            <x v="4"/>
            <x v="5"/>
            <x v="6"/>
            <x v="7"/>
            <x v="8"/>
            <x v="9"/>
            <x v="10"/>
            <x v="11"/>
            <x v="12"/>
            <x v="13"/>
            <x v="14"/>
            <x v="15"/>
          </reference>
        </references>
      </pivotArea>
    </format>
    <format dxfId="3607">
      <pivotArea type="all" dataOnly="0" outline="0" fieldPosition="0"/>
    </format>
    <format dxfId="3606">
      <pivotArea outline="0" collapsedLevelsAreSubtotals="1" fieldPosition="0"/>
    </format>
    <format dxfId="3605">
      <pivotArea type="origin" dataOnly="0" labelOnly="1" outline="0" fieldPosition="0"/>
    </format>
    <format dxfId="3604">
      <pivotArea field="20" type="button" dataOnly="0" labelOnly="1" outline="0" axis="axisRow" fieldPosition="0"/>
    </format>
    <format dxfId="3603">
      <pivotArea dataOnly="0" labelOnly="1" outline="0" fieldPosition="0">
        <references count="1">
          <reference field="20" count="16">
            <x v="0"/>
            <x v="1"/>
            <x v="2"/>
            <x v="3"/>
            <x v="4"/>
            <x v="5"/>
            <x v="6"/>
            <x v="7"/>
            <x v="8"/>
            <x v="9"/>
            <x v="10"/>
            <x v="11"/>
            <x v="12"/>
            <x v="13"/>
            <x v="14"/>
            <x v="15"/>
          </reference>
        </references>
      </pivotArea>
    </format>
    <format dxfId="3602">
      <pivotArea type="topRight" dataOnly="0" labelOnly="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E07A07-075B-4C57-9580-5287D90FCACD}" name="PivotTable4" cacheId="2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FA16:HO17" firstHeaderRow="1" firstDataRow="2" firstDataCol="0"/>
  <pivotFields count="1">
    <pivotField axis="axisCol" showAll="0" sortType="ascending">
      <items count="69">
        <item x="3"/>
        <item x="5"/>
        <item x="7"/>
        <item x="6"/>
        <item x="8"/>
        <item x="9"/>
        <item x="10"/>
        <item x="0"/>
        <item x="11"/>
        <item x="12"/>
        <item x="66"/>
        <item x="14"/>
        <item x="15"/>
        <item x="65"/>
        <item x="13"/>
        <item x="18"/>
        <item x="19"/>
        <item x="20"/>
        <item x="21"/>
        <item x="22"/>
        <item x="23"/>
        <item x="24"/>
        <item x="25"/>
        <item x="16"/>
        <item x="26"/>
        <item m="1" x="67"/>
        <item x="63"/>
        <item x="28"/>
        <item x="29"/>
        <item x="2"/>
        <item x="1"/>
        <item x="62"/>
        <item x="30"/>
        <item x="31"/>
        <item x="32"/>
        <item x="61"/>
        <item x="36"/>
        <item x="41"/>
        <item x="38"/>
        <item x="37"/>
        <item x="39"/>
        <item x="40"/>
        <item x="34"/>
        <item x="35"/>
        <item x="42"/>
        <item x="43"/>
        <item x="33"/>
        <item x="44"/>
        <item x="27"/>
        <item x="45"/>
        <item x="17"/>
        <item x="64"/>
        <item x="4"/>
        <item x="47"/>
        <item x="48"/>
        <item x="50"/>
        <item x="51"/>
        <item x="53"/>
        <item x="52"/>
        <item x="54"/>
        <item x="60"/>
        <item x="58"/>
        <item x="59"/>
        <item x="49"/>
        <item x="55"/>
        <item x="56"/>
        <item x="57"/>
        <item x="46"/>
        <item t="default"/>
      </items>
    </pivotField>
  </pivotFields>
  <rowItems count="1">
    <i/>
  </rowItems>
  <colFields count="1">
    <field x="0"/>
  </colFields>
  <colItems count="67">
    <i>
      <x/>
    </i>
    <i>
      <x v="1"/>
    </i>
    <i>
      <x v="2"/>
    </i>
    <i>
      <x v="3"/>
    </i>
    <i>
      <x v="4"/>
    </i>
    <i>
      <x v="5"/>
    </i>
    <i>
      <x v="6"/>
    </i>
    <i>
      <x v="7"/>
    </i>
    <i>
      <x v="8"/>
    </i>
    <i>
      <x v="9"/>
    </i>
    <i>
      <x v="10"/>
    </i>
    <i>
      <x v="11"/>
    </i>
    <i>
      <x v="12"/>
    </i>
    <i>
      <x v="13"/>
    </i>
    <i>
      <x v="14"/>
    </i>
    <i>
      <x v="15"/>
    </i>
    <i>
      <x v="16"/>
    </i>
    <i>
      <x v="17"/>
    </i>
    <i>
      <x v="18"/>
    </i>
    <i>
      <x v="19"/>
    </i>
    <i>
      <x v="20"/>
    </i>
    <i>
      <x v="21"/>
    </i>
    <i>
      <x v="22"/>
    </i>
    <i>
      <x v="23"/>
    </i>
    <i>
      <x v="24"/>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colItems>
  <formats count="18">
    <format dxfId="3638">
      <pivotArea type="all" dataOnly="0" outline="0" fieldPosition="0"/>
    </format>
    <format dxfId="3637">
      <pivotArea type="topRight" dataOnly="0" labelOnly="1" outline="0" fieldPosition="0"/>
    </format>
    <format dxfId="3636">
      <pivotArea type="all" dataOnly="0" outline="0" fieldPosition="0"/>
    </format>
    <format dxfId="3635">
      <pivotArea field="0" type="button" dataOnly="0" labelOnly="1" outline="0" axis="axisCol" fieldPosition="0"/>
    </format>
    <format dxfId="3634">
      <pivotArea type="topRight" dataOnly="0" labelOnly="1" outline="0" fieldPosition="0"/>
    </format>
    <format dxfId="3633">
      <pivotArea dataOnly="0" labelOnly="1" fieldPosition="0">
        <references count="1">
          <reference field="0" count="0"/>
        </references>
      </pivotArea>
    </format>
    <format dxfId="3632">
      <pivotArea type="all" dataOnly="0" outline="0" fieldPosition="0"/>
    </format>
    <format dxfId="3631">
      <pivotArea field="0" type="button" dataOnly="0" labelOnly="1" outline="0" axis="axisCol" fieldPosition="0"/>
    </format>
    <format dxfId="3630">
      <pivotArea type="topRight" dataOnly="0" labelOnly="1" outline="0" fieldPosition="0"/>
    </format>
    <format dxfId="3629">
      <pivotArea dataOnly="0" labelOnly="1" fieldPosition="0">
        <references count="1">
          <reference field="0" count="0"/>
        </references>
      </pivotArea>
    </format>
    <format dxfId="3628">
      <pivotArea type="all" dataOnly="0" outline="0" fieldPosition="0"/>
    </format>
    <format dxfId="3627">
      <pivotArea field="0" type="button" dataOnly="0" labelOnly="1" outline="0" axis="axisCol" fieldPosition="0"/>
    </format>
    <format dxfId="3626">
      <pivotArea type="topRight" dataOnly="0" labelOnly="1" outline="0" fieldPosition="0"/>
    </format>
    <format dxfId="3625">
      <pivotArea dataOnly="0" labelOnly="1" fieldPosition="0">
        <references count="1">
          <reference field="0" count="0"/>
        </references>
      </pivotArea>
    </format>
    <format dxfId="3624">
      <pivotArea type="all" dataOnly="0" outline="0" fieldPosition="0"/>
    </format>
    <format dxfId="3623">
      <pivotArea field="0" type="button" dataOnly="0" labelOnly="1" outline="0" axis="axisCol" fieldPosition="0"/>
    </format>
    <format dxfId="3622">
      <pivotArea type="topRight" dataOnly="0" labelOnly="1" outline="0" fieldPosition="0"/>
    </format>
    <format dxfId="3621">
      <pivotArea dataOnly="0" labelOnly="1" fieldPosition="0">
        <references count="1">
          <reference field="0" count="32">
            <x v="2"/>
            <x v="5"/>
            <x v="8"/>
            <x v="11"/>
            <x v="15"/>
            <x v="16"/>
            <x v="18"/>
            <x v="20"/>
            <x v="21"/>
            <x v="22"/>
            <x v="24"/>
            <x v="28"/>
            <x v="32"/>
            <x v="33"/>
            <x v="34"/>
            <x v="36"/>
            <x v="38"/>
            <x v="40"/>
            <x v="41"/>
            <x v="43"/>
            <x v="45"/>
            <x v="52"/>
            <x v="53"/>
            <x v="54"/>
            <x v="55"/>
            <x v="56"/>
            <x v="57"/>
            <x v="58"/>
            <x v="59"/>
            <x v="61"/>
            <x v="62"/>
            <x v="66"/>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5D3556-1FD2-455E-BE73-A39B35040439}" name="PivotTable29" cacheId="2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I16:BW17" firstHeaderRow="1" firstDataRow="2" firstDataCol="0"/>
  <pivotFields count="1">
    <pivotField axis="axisCol" showAll="0" sortType="ascending">
      <items count="69">
        <item x="3"/>
        <item x="5"/>
        <item x="7"/>
        <item x="6"/>
        <item x="8"/>
        <item x="9"/>
        <item x="10"/>
        <item x="0"/>
        <item x="11"/>
        <item x="12"/>
        <item x="66"/>
        <item x="14"/>
        <item x="15"/>
        <item x="65"/>
        <item x="13"/>
        <item x="18"/>
        <item x="19"/>
        <item x="20"/>
        <item x="21"/>
        <item x="22"/>
        <item x="23"/>
        <item x="24"/>
        <item x="25"/>
        <item x="16"/>
        <item x="26"/>
        <item m="1" x="67"/>
        <item x="63"/>
        <item x="28"/>
        <item x="29"/>
        <item x="2"/>
        <item x="1"/>
        <item x="62"/>
        <item x="30"/>
        <item x="31"/>
        <item x="32"/>
        <item x="61"/>
        <item x="36"/>
        <item x="41"/>
        <item x="38"/>
        <item x="37"/>
        <item x="39"/>
        <item x="40"/>
        <item x="34"/>
        <item x="35"/>
        <item x="42"/>
        <item x="43"/>
        <item x="33"/>
        <item x="44"/>
        <item x="27"/>
        <item x="45"/>
        <item x="17"/>
        <item x="64"/>
        <item x="4"/>
        <item x="47"/>
        <item x="48"/>
        <item x="50"/>
        <item x="51"/>
        <item x="53"/>
        <item x="52"/>
        <item x="54"/>
        <item x="60"/>
        <item x="58"/>
        <item x="59"/>
        <item x="49"/>
        <item x="55"/>
        <item x="56"/>
        <item x="57"/>
        <item x="46"/>
        <item t="default"/>
      </items>
    </pivotField>
  </pivotFields>
  <rowItems count="1">
    <i/>
  </rowItems>
  <colFields count="1">
    <field x="0"/>
  </colFields>
  <colItems count="67">
    <i>
      <x/>
    </i>
    <i>
      <x v="1"/>
    </i>
    <i>
      <x v="2"/>
    </i>
    <i>
      <x v="3"/>
    </i>
    <i>
      <x v="4"/>
    </i>
    <i>
      <x v="5"/>
    </i>
    <i>
      <x v="6"/>
    </i>
    <i>
      <x v="7"/>
    </i>
    <i>
      <x v="8"/>
    </i>
    <i>
      <x v="9"/>
    </i>
    <i>
      <x v="10"/>
    </i>
    <i>
      <x v="11"/>
    </i>
    <i>
      <x v="12"/>
    </i>
    <i>
      <x v="13"/>
    </i>
    <i>
      <x v="14"/>
    </i>
    <i>
      <x v="15"/>
    </i>
    <i>
      <x v="16"/>
    </i>
    <i>
      <x v="17"/>
    </i>
    <i>
      <x v="18"/>
    </i>
    <i>
      <x v="19"/>
    </i>
    <i>
      <x v="20"/>
    </i>
    <i>
      <x v="21"/>
    </i>
    <i>
      <x v="22"/>
    </i>
    <i>
      <x v="23"/>
    </i>
    <i>
      <x v="24"/>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colItems>
  <formats count="18">
    <format dxfId="3656">
      <pivotArea type="all" dataOnly="0" outline="0" fieldPosition="0"/>
    </format>
    <format dxfId="3655">
      <pivotArea type="topRight" dataOnly="0" labelOnly="1" outline="0" fieldPosition="0"/>
    </format>
    <format dxfId="3654">
      <pivotArea type="all" dataOnly="0" outline="0" fieldPosition="0"/>
    </format>
    <format dxfId="3653">
      <pivotArea field="0" type="button" dataOnly="0" labelOnly="1" outline="0" axis="axisCol" fieldPosition="0"/>
    </format>
    <format dxfId="3652">
      <pivotArea type="topRight" dataOnly="0" labelOnly="1" outline="0" fieldPosition="0"/>
    </format>
    <format dxfId="3651">
      <pivotArea dataOnly="0" labelOnly="1" fieldPosition="0">
        <references count="1">
          <reference field="0" count="0"/>
        </references>
      </pivotArea>
    </format>
    <format dxfId="3650">
      <pivotArea type="all" dataOnly="0" outline="0" fieldPosition="0"/>
    </format>
    <format dxfId="3649">
      <pivotArea field="0" type="button" dataOnly="0" labelOnly="1" outline="0" axis="axisCol" fieldPosition="0"/>
    </format>
    <format dxfId="3648">
      <pivotArea type="topRight" dataOnly="0" labelOnly="1" outline="0" fieldPosition="0"/>
    </format>
    <format dxfId="3647">
      <pivotArea dataOnly="0" labelOnly="1" fieldPosition="0">
        <references count="1">
          <reference field="0" count="0"/>
        </references>
      </pivotArea>
    </format>
    <format dxfId="3646">
      <pivotArea type="all" dataOnly="0" outline="0" fieldPosition="0"/>
    </format>
    <format dxfId="3645">
      <pivotArea field="0" type="button" dataOnly="0" labelOnly="1" outline="0" axis="axisCol" fieldPosition="0"/>
    </format>
    <format dxfId="3644">
      <pivotArea type="topRight" dataOnly="0" labelOnly="1" outline="0" fieldPosition="0"/>
    </format>
    <format dxfId="3643">
      <pivotArea dataOnly="0" labelOnly="1" fieldPosition="0">
        <references count="1">
          <reference field="0" count="0"/>
        </references>
      </pivotArea>
    </format>
    <format dxfId="3642">
      <pivotArea type="all" dataOnly="0" outline="0" fieldPosition="0"/>
    </format>
    <format dxfId="3641">
      <pivotArea field="0" type="button" dataOnly="0" labelOnly="1" outline="0" axis="axisCol" fieldPosition="0"/>
    </format>
    <format dxfId="3640">
      <pivotArea type="topRight" dataOnly="0" labelOnly="1" outline="0" fieldPosition="0"/>
    </format>
    <format dxfId="3639">
      <pivotArea dataOnly="0" labelOnly="1" fieldPosition="0">
        <references count="1">
          <reference field="0" count="32">
            <x v="2"/>
            <x v="5"/>
            <x v="8"/>
            <x v="11"/>
            <x v="15"/>
            <x v="16"/>
            <x v="18"/>
            <x v="20"/>
            <x v="21"/>
            <x v="22"/>
            <x v="24"/>
            <x v="28"/>
            <x v="32"/>
            <x v="33"/>
            <x v="34"/>
            <x v="36"/>
            <x v="38"/>
            <x v="40"/>
            <x v="41"/>
            <x v="43"/>
            <x v="45"/>
            <x v="52"/>
            <x v="53"/>
            <x v="54"/>
            <x v="55"/>
            <x v="56"/>
            <x v="57"/>
            <x v="58"/>
            <x v="59"/>
            <x v="61"/>
            <x v="62"/>
            <x v="66"/>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3358AA-B9F3-4C1F-B341-4D999F2AD053}" name="PivotTable5" cacheId="16"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ET16:EZ24" firstHeaderRow="2" firstDataRow="2" firstDataCol="1" rowPageCount="1" colPageCount="1"/>
  <pivotFields count="5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9">
        <item x="0"/>
        <item x="6"/>
        <item x="1"/>
        <item x="15"/>
        <item x="2"/>
        <item x="12"/>
        <item x="7"/>
        <item x="11"/>
        <item x="8"/>
        <item x="9"/>
        <item x="3"/>
        <item x="13"/>
        <item x="16"/>
        <item x="4"/>
        <item x="14"/>
        <item x="5"/>
        <item x="10"/>
        <item x="17"/>
        <item t="default"/>
      </items>
    </pivotField>
    <pivotField name="Process:" axis="axisPage" compact="0" outline="0" showAll="0">
      <items count="4">
        <item x="2"/>
        <item x="0"/>
        <item x="1"/>
        <item t="default"/>
      </items>
    </pivotField>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0"/>
  </rowFields>
  <rowItems count="7">
    <i>
      <x v="1"/>
    </i>
    <i>
      <x v="5"/>
    </i>
    <i>
      <x v="6"/>
    </i>
    <i>
      <x v="8"/>
    </i>
    <i>
      <x v="9"/>
    </i>
    <i>
      <x v="16"/>
    </i>
    <i>
      <x v="17"/>
    </i>
  </rowItems>
  <colItems count="1">
    <i/>
  </colItems>
  <pageFields count="1">
    <pageField fld="21" item="2" hier="-1"/>
  </pageFields>
  <formats count="19">
    <format dxfId="3354">
      <pivotArea type="all" dataOnly="0" outline="0" fieldPosition="0"/>
    </format>
    <format dxfId="3353">
      <pivotArea outline="0" collapsedLevelsAreSubtotals="1" fieldPosition="0"/>
    </format>
    <format dxfId="3352">
      <pivotArea type="origin" dataOnly="0" labelOnly="1" outline="0" fieldPosition="0"/>
    </format>
    <format dxfId="3351">
      <pivotArea field="20" type="button" dataOnly="0" labelOnly="1" outline="0" axis="axisRow" fieldPosition="0"/>
    </format>
    <format dxfId="3350">
      <pivotArea dataOnly="0" labelOnly="1" outline="0" fieldPosition="0">
        <references count="1">
          <reference field="20" count="16">
            <x v="0"/>
            <x v="1"/>
            <x v="2"/>
            <x v="3"/>
            <x v="4"/>
            <x v="5"/>
            <x v="6"/>
            <x v="7"/>
            <x v="8"/>
            <x v="9"/>
            <x v="10"/>
            <x v="11"/>
            <x v="12"/>
            <x v="13"/>
            <x v="14"/>
            <x v="15"/>
          </reference>
        </references>
      </pivotArea>
    </format>
    <format dxfId="3349">
      <pivotArea type="topRight" dataOnly="0" labelOnly="1" outline="0" fieldPosition="0"/>
    </format>
    <format dxfId="3348">
      <pivotArea type="all" dataOnly="0" outline="0" fieldPosition="0"/>
    </format>
    <format dxfId="3347">
      <pivotArea outline="0" collapsedLevelsAreSubtotals="1" fieldPosition="0"/>
    </format>
    <format dxfId="3346">
      <pivotArea type="origin" dataOnly="0" labelOnly="1" outline="0" fieldPosition="0"/>
    </format>
    <format dxfId="3345">
      <pivotArea field="20" type="button" dataOnly="0" labelOnly="1" outline="0" axis="axisRow" fieldPosition="0"/>
    </format>
    <format dxfId="3344">
      <pivotArea dataOnly="0" labelOnly="1" outline="0" fieldPosition="0">
        <references count="1">
          <reference field="20" count="16">
            <x v="0"/>
            <x v="1"/>
            <x v="2"/>
            <x v="3"/>
            <x v="4"/>
            <x v="5"/>
            <x v="6"/>
            <x v="7"/>
            <x v="8"/>
            <x v="9"/>
            <x v="10"/>
            <x v="11"/>
            <x v="12"/>
            <x v="13"/>
            <x v="14"/>
            <x v="15"/>
          </reference>
        </references>
      </pivotArea>
    </format>
    <format dxfId="3343">
      <pivotArea type="topRight" dataOnly="0" labelOnly="1" outline="0" fieldPosition="0"/>
    </format>
    <format dxfId="3342">
      <pivotArea dataOnly="0" labelOnly="1" outline="0" fieldPosition="0">
        <references count="1">
          <reference field="20" count="16">
            <x v="0"/>
            <x v="1"/>
            <x v="2"/>
            <x v="3"/>
            <x v="4"/>
            <x v="5"/>
            <x v="6"/>
            <x v="7"/>
            <x v="8"/>
            <x v="9"/>
            <x v="10"/>
            <x v="11"/>
            <x v="12"/>
            <x v="13"/>
            <x v="14"/>
            <x v="15"/>
          </reference>
        </references>
      </pivotArea>
    </format>
    <format dxfId="3341">
      <pivotArea type="all" dataOnly="0" outline="0" fieldPosition="0"/>
    </format>
    <format dxfId="3340">
      <pivotArea outline="0" collapsedLevelsAreSubtotals="1" fieldPosition="0"/>
    </format>
    <format dxfId="3339">
      <pivotArea type="origin" dataOnly="0" labelOnly="1" outline="0" fieldPosition="0"/>
    </format>
    <format dxfId="3338">
      <pivotArea field="20" type="button" dataOnly="0" labelOnly="1" outline="0" axis="axisRow" fieldPosition="0"/>
    </format>
    <format dxfId="3337">
      <pivotArea dataOnly="0" labelOnly="1" outline="0" fieldPosition="0">
        <references count="1">
          <reference field="20" count="16">
            <x v="0"/>
            <x v="1"/>
            <x v="2"/>
            <x v="3"/>
            <x v="4"/>
            <x v="5"/>
            <x v="6"/>
            <x v="7"/>
            <x v="8"/>
            <x v="9"/>
            <x v="10"/>
            <x v="11"/>
            <x v="12"/>
            <x v="13"/>
            <x v="14"/>
            <x v="15"/>
          </reference>
        </references>
      </pivotArea>
    </format>
    <format dxfId="3336">
      <pivotArea type="topRight" dataOnly="0" labelOnly="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6381E72-2D64-4F4A-B9CD-E2D72DD63235}" name="PivotTable3" cacheId="16"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B16:H24" firstHeaderRow="2" firstDataRow="2" firstDataCol="1" rowPageCount="1" colPageCount="1"/>
  <pivotFields count="5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9">
        <item x="0"/>
        <item x="6"/>
        <item x="1"/>
        <item x="15"/>
        <item x="2"/>
        <item x="12"/>
        <item x="7"/>
        <item x="11"/>
        <item x="8"/>
        <item x="9"/>
        <item x="3"/>
        <item x="13"/>
        <item x="16"/>
        <item x="4"/>
        <item x="14"/>
        <item x="5"/>
        <item x="10"/>
        <item x="17"/>
        <item t="default"/>
      </items>
    </pivotField>
    <pivotField name="Process:" axis="axisPage" compact="0" outline="0" showAll="0">
      <items count="4">
        <item x="2"/>
        <item x="0"/>
        <item x="1"/>
        <item t="default"/>
      </items>
    </pivotField>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0"/>
  </rowFields>
  <rowItems count="7">
    <i>
      <x v="1"/>
    </i>
    <i>
      <x v="5"/>
    </i>
    <i>
      <x v="6"/>
    </i>
    <i>
      <x v="8"/>
    </i>
    <i>
      <x v="9"/>
    </i>
    <i>
      <x v="16"/>
    </i>
    <i>
      <x v="17"/>
    </i>
  </rowItems>
  <colItems count="1">
    <i/>
  </colItems>
  <pageFields count="1">
    <pageField fld="21" item="2" hier="-1"/>
  </pageFields>
  <formats count="19">
    <format dxfId="3373">
      <pivotArea type="all" dataOnly="0" outline="0" fieldPosition="0"/>
    </format>
    <format dxfId="3372">
      <pivotArea outline="0" collapsedLevelsAreSubtotals="1" fieldPosition="0"/>
    </format>
    <format dxfId="3371">
      <pivotArea type="origin" dataOnly="0" labelOnly="1" outline="0" fieldPosition="0"/>
    </format>
    <format dxfId="3370">
      <pivotArea field="20" type="button" dataOnly="0" labelOnly="1" outline="0" axis="axisRow" fieldPosition="0"/>
    </format>
    <format dxfId="3369">
      <pivotArea dataOnly="0" labelOnly="1" outline="0" fieldPosition="0">
        <references count="1">
          <reference field="20" count="16">
            <x v="0"/>
            <x v="1"/>
            <x v="2"/>
            <x v="3"/>
            <x v="4"/>
            <x v="5"/>
            <x v="6"/>
            <x v="7"/>
            <x v="8"/>
            <x v="9"/>
            <x v="10"/>
            <x v="11"/>
            <x v="12"/>
            <x v="13"/>
            <x v="14"/>
            <x v="15"/>
          </reference>
        </references>
      </pivotArea>
    </format>
    <format dxfId="3368">
      <pivotArea type="topRight" dataOnly="0" labelOnly="1" outline="0" fieldPosition="0"/>
    </format>
    <format dxfId="3367">
      <pivotArea type="all" dataOnly="0" outline="0" fieldPosition="0"/>
    </format>
    <format dxfId="3366">
      <pivotArea outline="0" collapsedLevelsAreSubtotals="1" fieldPosition="0"/>
    </format>
    <format dxfId="3365">
      <pivotArea type="origin" dataOnly="0" labelOnly="1" outline="0" fieldPosition="0"/>
    </format>
    <format dxfId="3364">
      <pivotArea field="20" type="button" dataOnly="0" labelOnly="1" outline="0" axis="axisRow" fieldPosition="0"/>
    </format>
    <format dxfId="3363">
      <pivotArea dataOnly="0" labelOnly="1" outline="0" fieldPosition="0">
        <references count="1">
          <reference field="20" count="16">
            <x v="0"/>
            <x v="1"/>
            <x v="2"/>
            <x v="3"/>
            <x v="4"/>
            <x v="5"/>
            <x v="6"/>
            <x v="7"/>
            <x v="8"/>
            <x v="9"/>
            <x v="10"/>
            <x v="11"/>
            <x v="12"/>
            <x v="13"/>
            <x v="14"/>
            <x v="15"/>
          </reference>
        </references>
      </pivotArea>
    </format>
    <format dxfId="3362">
      <pivotArea type="topRight" dataOnly="0" labelOnly="1" outline="0" fieldPosition="0"/>
    </format>
    <format dxfId="3361">
      <pivotArea dataOnly="0" labelOnly="1" outline="0" fieldPosition="0">
        <references count="1">
          <reference field="20" count="16">
            <x v="0"/>
            <x v="1"/>
            <x v="2"/>
            <x v="3"/>
            <x v="4"/>
            <x v="5"/>
            <x v="6"/>
            <x v="7"/>
            <x v="8"/>
            <x v="9"/>
            <x v="10"/>
            <x v="11"/>
            <x v="12"/>
            <x v="13"/>
            <x v="14"/>
            <x v="15"/>
          </reference>
        </references>
      </pivotArea>
    </format>
    <format dxfId="3360">
      <pivotArea type="all" dataOnly="0" outline="0" fieldPosition="0"/>
    </format>
    <format dxfId="3359">
      <pivotArea outline="0" collapsedLevelsAreSubtotals="1" fieldPosition="0"/>
    </format>
    <format dxfId="3358">
      <pivotArea type="origin" dataOnly="0" labelOnly="1" outline="0" fieldPosition="0"/>
    </format>
    <format dxfId="3357">
      <pivotArea field="20" type="button" dataOnly="0" labelOnly="1" outline="0" axis="axisRow" fieldPosition="0"/>
    </format>
    <format dxfId="3356">
      <pivotArea dataOnly="0" labelOnly="1" outline="0" fieldPosition="0">
        <references count="1">
          <reference field="20" count="16">
            <x v="0"/>
            <x v="1"/>
            <x v="2"/>
            <x v="3"/>
            <x v="4"/>
            <x v="5"/>
            <x v="6"/>
            <x v="7"/>
            <x v="8"/>
            <x v="9"/>
            <x v="10"/>
            <x v="11"/>
            <x v="12"/>
            <x v="13"/>
            <x v="14"/>
            <x v="15"/>
          </reference>
        </references>
      </pivotArea>
    </format>
    <format dxfId="3355">
      <pivotArea type="topRight" dataOnly="0" labelOnly="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766F67-4950-4A1F-B927-5F7AA1C08A66}" name="PivotTable4" cacheId="19"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FA16:HD17" firstHeaderRow="1" firstDataRow="2" firstDataCol="0"/>
  <pivotFields count="1">
    <pivotField axis="axisCol" showAll="0" sortType="ascending">
      <items count="61">
        <item x="3"/>
        <item x="5"/>
        <item x="7"/>
        <item x="6"/>
        <item x="8"/>
        <item x="9"/>
        <item x="10"/>
        <item x="0"/>
        <item x="11"/>
        <item x="12"/>
        <item x="14"/>
        <item x="15"/>
        <item x="13"/>
        <item x="18"/>
        <item x="19"/>
        <item x="20"/>
        <item x="21"/>
        <item x="22"/>
        <item x="23"/>
        <item x="24"/>
        <item x="25"/>
        <item x="16"/>
        <item x="26"/>
        <item x="28"/>
        <item x="29"/>
        <item x="2"/>
        <item x="1"/>
        <item x="30"/>
        <item x="31"/>
        <item x="32"/>
        <item x="36"/>
        <item x="41"/>
        <item x="38"/>
        <item x="37"/>
        <item x="39"/>
        <item x="40"/>
        <item x="34"/>
        <item x="35"/>
        <item x="42"/>
        <item x="43"/>
        <item x="33"/>
        <item x="44"/>
        <item x="27"/>
        <item x="45"/>
        <item x="17"/>
        <item x="4"/>
        <item x="47"/>
        <item x="48"/>
        <item x="50"/>
        <item x="51"/>
        <item x="53"/>
        <item x="52"/>
        <item x="54"/>
        <item m="1" x="58"/>
        <item m="1" x="59"/>
        <item x="49"/>
        <item x="55"/>
        <item m="1" x="56"/>
        <item m="1" x="57"/>
        <item x="46"/>
        <item t="default"/>
      </items>
    </pivotField>
  </pivotFields>
  <rowItems count="1">
    <i/>
  </rowItems>
  <colFields count="1">
    <field x="0"/>
  </colFields>
  <col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5"/>
    </i>
    <i>
      <x v="56"/>
    </i>
    <i>
      <x v="59"/>
    </i>
  </colItems>
  <formats count="18">
    <format dxfId="3391">
      <pivotArea type="all" dataOnly="0" outline="0" fieldPosition="0"/>
    </format>
    <format dxfId="3390">
      <pivotArea type="topRight" dataOnly="0" labelOnly="1" outline="0" fieldPosition="0"/>
    </format>
    <format dxfId="3389">
      <pivotArea type="all" dataOnly="0" outline="0" fieldPosition="0"/>
    </format>
    <format dxfId="3388">
      <pivotArea field="0" type="button" dataOnly="0" labelOnly="1" outline="0" axis="axisCol" fieldPosition="0"/>
    </format>
    <format dxfId="3387">
      <pivotArea type="topRight" dataOnly="0" labelOnly="1" outline="0" fieldPosition="0"/>
    </format>
    <format dxfId="3386">
      <pivotArea dataOnly="0" labelOnly="1" fieldPosition="0">
        <references count="1">
          <reference field="0" count="0"/>
        </references>
      </pivotArea>
    </format>
    <format dxfId="3385">
      <pivotArea type="all" dataOnly="0" outline="0" fieldPosition="0"/>
    </format>
    <format dxfId="3384">
      <pivotArea field="0" type="button" dataOnly="0" labelOnly="1" outline="0" axis="axisCol" fieldPosition="0"/>
    </format>
    <format dxfId="3383">
      <pivotArea type="topRight" dataOnly="0" labelOnly="1" outline="0" fieldPosition="0"/>
    </format>
    <format dxfId="3382">
      <pivotArea dataOnly="0" labelOnly="1" fieldPosition="0">
        <references count="1">
          <reference field="0" count="0"/>
        </references>
      </pivotArea>
    </format>
    <format dxfId="3381">
      <pivotArea type="all" dataOnly="0" outline="0" fieldPosition="0"/>
    </format>
    <format dxfId="3380">
      <pivotArea field="0" type="button" dataOnly="0" labelOnly="1" outline="0" axis="axisCol" fieldPosition="0"/>
    </format>
    <format dxfId="3379">
      <pivotArea type="topRight" dataOnly="0" labelOnly="1" outline="0" fieldPosition="0"/>
    </format>
    <format dxfId="3378">
      <pivotArea dataOnly="0" labelOnly="1" fieldPosition="0">
        <references count="1">
          <reference field="0" count="0"/>
        </references>
      </pivotArea>
    </format>
    <format dxfId="3377">
      <pivotArea type="all" dataOnly="0" outline="0" fieldPosition="0"/>
    </format>
    <format dxfId="3376">
      <pivotArea field="0" type="button" dataOnly="0" labelOnly="1" outline="0" axis="axisCol" fieldPosition="0"/>
    </format>
    <format dxfId="3375">
      <pivotArea type="topRight" dataOnly="0" labelOnly="1" outline="0" fieldPosition="0"/>
    </format>
    <format dxfId="3374">
      <pivotArea dataOnly="0" labelOnly="1" fieldPosition="0">
        <references count="1">
          <reference field="0" count="32">
            <x v="2"/>
            <x v="5"/>
            <x v="8"/>
            <x v="10"/>
            <x v="13"/>
            <x v="14"/>
            <x v="16"/>
            <x v="18"/>
            <x v="19"/>
            <x v="20"/>
            <x v="22"/>
            <x v="24"/>
            <x v="27"/>
            <x v="28"/>
            <x v="29"/>
            <x v="30"/>
            <x v="32"/>
            <x v="34"/>
            <x v="35"/>
            <x v="37"/>
            <x v="39"/>
            <x v="45"/>
            <x v="46"/>
            <x v="47"/>
            <x v="48"/>
            <x v="49"/>
            <x v="50"/>
            <x v="51"/>
            <x v="52"/>
            <x v="53"/>
            <x v="54"/>
            <x v="58"/>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3A011A6-B50E-4E9E-8A2F-80E099E3C3AC}" name="PivotTable29" cacheId="19"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I16:BL17" firstHeaderRow="1" firstDataRow="2" firstDataCol="0"/>
  <pivotFields count="1">
    <pivotField axis="axisCol" showAll="0" sortType="ascending">
      <items count="61">
        <item x="3"/>
        <item x="5"/>
        <item x="7"/>
        <item x="6"/>
        <item x="8"/>
        <item x="9"/>
        <item x="10"/>
        <item x="0"/>
        <item x="11"/>
        <item x="12"/>
        <item x="14"/>
        <item x="15"/>
        <item x="13"/>
        <item x="18"/>
        <item x="19"/>
        <item x="20"/>
        <item x="21"/>
        <item x="22"/>
        <item x="23"/>
        <item x="24"/>
        <item x="25"/>
        <item x="16"/>
        <item x="26"/>
        <item x="28"/>
        <item x="29"/>
        <item x="2"/>
        <item x="1"/>
        <item x="30"/>
        <item x="31"/>
        <item x="32"/>
        <item x="36"/>
        <item x="41"/>
        <item x="38"/>
        <item x="37"/>
        <item x="39"/>
        <item x="40"/>
        <item x="34"/>
        <item x="35"/>
        <item x="42"/>
        <item x="43"/>
        <item x="33"/>
        <item x="44"/>
        <item x="27"/>
        <item x="45"/>
        <item x="17"/>
        <item x="4"/>
        <item x="47"/>
        <item x="48"/>
        <item x="50"/>
        <item x="51"/>
        <item x="53"/>
        <item x="52"/>
        <item x="54"/>
        <item m="1" x="58"/>
        <item m="1" x="59"/>
        <item x="49"/>
        <item x="55"/>
        <item m="1" x="56"/>
        <item m="1" x="57"/>
        <item x="46"/>
        <item t="default"/>
      </items>
    </pivotField>
  </pivotFields>
  <rowItems count="1">
    <i/>
  </rowItems>
  <colFields count="1">
    <field x="0"/>
  </colFields>
  <col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5"/>
    </i>
    <i>
      <x v="56"/>
    </i>
    <i>
      <x v="59"/>
    </i>
  </colItems>
  <formats count="18">
    <format dxfId="3409">
      <pivotArea type="all" dataOnly="0" outline="0" fieldPosition="0"/>
    </format>
    <format dxfId="3408">
      <pivotArea type="topRight" dataOnly="0" labelOnly="1" outline="0" fieldPosition="0"/>
    </format>
    <format dxfId="3407">
      <pivotArea type="all" dataOnly="0" outline="0" fieldPosition="0"/>
    </format>
    <format dxfId="3406">
      <pivotArea field="0" type="button" dataOnly="0" labelOnly="1" outline="0" axis="axisCol" fieldPosition="0"/>
    </format>
    <format dxfId="3405">
      <pivotArea type="topRight" dataOnly="0" labelOnly="1" outline="0" fieldPosition="0"/>
    </format>
    <format dxfId="3404">
      <pivotArea dataOnly="0" labelOnly="1" fieldPosition="0">
        <references count="1">
          <reference field="0" count="0"/>
        </references>
      </pivotArea>
    </format>
    <format dxfId="3403">
      <pivotArea type="all" dataOnly="0" outline="0" fieldPosition="0"/>
    </format>
    <format dxfId="3402">
      <pivotArea field="0" type="button" dataOnly="0" labelOnly="1" outline="0" axis="axisCol" fieldPosition="0"/>
    </format>
    <format dxfId="3401">
      <pivotArea type="topRight" dataOnly="0" labelOnly="1" outline="0" fieldPosition="0"/>
    </format>
    <format dxfId="3400">
      <pivotArea dataOnly="0" labelOnly="1" fieldPosition="0">
        <references count="1">
          <reference field="0" count="0"/>
        </references>
      </pivotArea>
    </format>
    <format dxfId="3399">
      <pivotArea type="all" dataOnly="0" outline="0" fieldPosition="0"/>
    </format>
    <format dxfId="3398">
      <pivotArea field="0" type="button" dataOnly="0" labelOnly="1" outline="0" axis="axisCol" fieldPosition="0"/>
    </format>
    <format dxfId="3397">
      <pivotArea type="topRight" dataOnly="0" labelOnly="1" outline="0" fieldPosition="0"/>
    </format>
    <format dxfId="3396">
      <pivotArea dataOnly="0" labelOnly="1" fieldPosition="0">
        <references count="1">
          <reference field="0" count="0"/>
        </references>
      </pivotArea>
    </format>
    <format dxfId="3395">
      <pivotArea type="all" dataOnly="0" outline="0" fieldPosition="0"/>
    </format>
    <format dxfId="3394">
      <pivotArea field="0" type="button" dataOnly="0" labelOnly="1" outline="0" axis="axisCol" fieldPosition="0"/>
    </format>
    <format dxfId="3393">
      <pivotArea type="topRight" dataOnly="0" labelOnly="1" outline="0" fieldPosition="0"/>
    </format>
    <format dxfId="3392">
      <pivotArea dataOnly="0" labelOnly="1" fieldPosition="0">
        <references count="1">
          <reference field="0" count="32">
            <x v="2"/>
            <x v="5"/>
            <x v="8"/>
            <x v="10"/>
            <x v="13"/>
            <x v="14"/>
            <x v="16"/>
            <x v="18"/>
            <x v="19"/>
            <x v="20"/>
            <x v="22"/>
            <x v="24"/>
            <x v="27"/>
            <x v="28"/>
            <x v="29"/>
            <x v="30"/>
            <x v="32"/>
            <x v="34"/>
            <x v="35"/>
            <x v="37"/>
            <x v="39"/>
            <x v="45"/>
            <x v="46"/>
            <x v="47"/>
            <x v="48"/>
            <x v="49"/>
            <x v="50"/>
            <x v="51"/>
            <x v="52"/>
            <x v="53"/>
            <x v="54"/>
            <x v="58"/>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6828A83-8000-4C64-815F-9CDCC3ADF683}" name="PivotTable4" cacheId="30" applyNumberFormats="0" applyBorderFormats="0" applyFontFormats="0" applyPatternFormats="0" applyAlignmentFormats="0" applyWidthHeightFormats="1" dataCaption="Values" updatedVersion="8" minRefreshableVersion="3" rowGrandTotals="0" itemPrintTitles="1" createdVersion="8" indent="0" compact="0" compactData="0" gridDropZones="1" multipleFieldFilters="0">
  <location ref="B6:H187" firstHeaderRow="2" firstDataRow="2" firstDataCol="1"/>
  <pivotFields count="53">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81">
        <item x="57"/>
        <item x="56"/>
        <item x="104"/>
        <item x="84"/>
        <item x="121"/>
        <item x="124"/>
        <item x="37"/>
        <item x="161"/>
        <item x="132"/>
        <item x="120"/>
        <item x="36"/>
        <item x="157"/>
        <item x="30"/>
        <item x="129"/>
        <item x="110"/>
        <item x="77"/>
        <item x="74"/>
        <item x="85"/>
        <item x="72"/>
        <item x="86"/>
        <item x="82"/>
        <item x="29"/>
        <item x="170"/>
        <item x="33"/>
        <item x="143"/>
        <item x="26"/>
        <item x="31"/>
        <item x="34"/>
        <item x="40"/>
        <item x="52"/>
        <item x="139"/>
        <item x="53"/>
        <item x="176"/>
        <item x="167"/>
        <item x="102"/>
        <item x="51"/>
        <item x="175"/>
        <item x="162"/>
        <item x="101"/>
        <item x="41"/>
        <item x="42"/>
        <item x="59"/>
        <item x="24"/>
        <item x="163"/>
        <item x="39"/>
        <item x="133"/>
        <item x="32"/>
        <item x="178"/>
        <item x="38"/>
        <item x="154"/>
        <item x="49"/>
        <item x="165"/>
        <item x="155"/>
        <item x="98"/>
        <item x="50"/>
        <item x="171"/>
        <item x="159"/>
        <item x="100"/>
        <item x="97"/>
        <item x="111"/>
        <item x="46"/>
        <item x="78"/>
        <item x="69"/>
        <item x="75"/>
        <item x="71"/>
        <item x="94"/>
        <item x="88"/>
        <item x="83"/>
        <item x="112"/>
        <item x="45"/>
        <item x="79"/>
        <item x="68"/>
        <item x="76"/>
        <item x="70"/>
        <item x="93"/>
        <item x="125"/>
        <item x="126"/>
        <item x="89"/>
        <item x="90"/>
        <item x="114"/>
        <item x="87"/>
        <item x="113"/>
        <item x="19"/>
        <item x="18"/>
        <item x="144"/>
        <item x="115"/>
        <item x="136"/>
        <item x="23"/>
        <item x="116"/>
        <item x="109"/>
        <item x="67"/>
        <item x="149"/>
        <item x="106"/>
        <item x="58"/>
        <item x="43"/>
        <item x="146"/>
        <item x="44"/>
        <item x="105"/>
        <item x="61"/>
        <item x="117"/>
        <item x="54"/>
        <item x="177"/>
        <item x="168"/>
        <item x="103"/>
        <item x="141"/>
        <item x="119"/>
        <item x="21"/>
        <item x="22"/>
        <item x="147"/>
        <item x="131"/>
        <item x="140"/>
        <item x="151"/>
        <item x="27"/>
        <item x="118"/>
        <item x="14"/>
        <item x="173"/>
        <item x="73"/>
        <item x="153"/>
        <item x="135"/>
        <item x="134"/>
        <item x="48"/>
        <item x="60"/>
        <item x="20"/>
        <item x="160"/>
        <item x="55"/>
        <item x="107"/>
        <item x="156"/>
        <item x="25"/>
        <item x="0"/>
        <item x="1"/>
        <item x="2"/>
        <item x="3"/>
        <item x="4"/>
        <item x="5"/>
        <item x="6"/>
        <item x="7"/>
        <item x="8"/>
        <item x="9"/>
        <item x="10"/>
        <item x="11"/>
        <item x="12"/>
        <item x="13"/>
        <item x="15"/>
        <item x="16"/>
        <item x="17"/>
        <item x="28"/>
        <item x="35"/>
        <item x="47"/>
        <item x="62"/>
        <item x="63"/>
        <item x="64"/>
        <item x="65"/>
        <item x="66"/>
        <item x="80"/>
        <item x="81"/>
        <item x="91"/>
        <item x="92"/>
        <item x="95"/>
        <item x="96"/>
        <item x="99"/>
        <item x="108"/>
        <item x="122"/>
        <item x="123"/>
        <item x="127"/>
        <item x="128"/>
        <item x="130"/>
        <item x="137"/>
        <item x="138"/>
        <item x="142"/>
        <item x="145"/>
        <item x="148"/>
        <item x="150"/>
        <item x="152"/>
        <item x="158"/>
        <item x="164"/>
        <item x="166"/>
        <item x="169"/>
        <item x="172"/>
        <item x="174"/>
        <item x="17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4"/>
  </rowFields>
  <rowItems count="1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rowItems>
  <colItems count="1">
    <i/>
  </colItems>
  <formats count="15">
    <format dxfId="3306">
      <pivotArea field="24" type="button" dataOnly="0" labelOnly="1" outline="0" axis="axisRow" fieldPosition="0"/>
    </format>
    <format dxfId="3305">
      <pivotArea field="24" type="button" dataOnly="0" labelOnly="1" outline="0" axis="axisRow" fieldPosition="0"/>
    </format>
    <format dxfId="3304">
      <pivotArea type="all" dataOnly="0" outline="0" fieldPosition="0"/>
    </format>
    <format dxfId="3303">
      <pivotArea outline="0" collapsedLevelsAreSubtotals="1" fieldPosition="0"/>
    </format>
    <format dxfId="3302">
      <pivotArea type="origin" dataOnly="0" labelOnly="1" outline="0" fieldPosition="0"/>
    </format>
    <format dxfId="3301">
      <pivotArea field="24" type="button" dataOnly="0" labelOnly="1" outline="0" axis="axisRow" fieldPosition="0"/>
    </format>
    <format dxfId="3300">
      <pivotArea dataOnly="0" labelOnly="1" outline="0" fieldPosition="0">
        <references count="1">
          <reference field="24" count="14">
            <x v="0"/>
            <x v="1"/>
            <x v="2"/>
            <x v="3"/>
            <x v="4"/>
            <x v="5"/>
            <x v="6"/>
            <x v="7"/>
            <x v="8"/>
            <x v="9"/>
            <x v="10"/>
            <x v="11"/>
            <x v="12"/>
            <x v="13"/>
          </reference>
        </references>
      </pivotArea>
    </format>
    <format dxfId="3299">
      <pivotArea dataOnly="0" labelOnly="1" outline="0" fieldPosition="0">
        <references count="1">
          <reference field="24" count="14">
            <x v="14"/>
            <x v="15"/>
            <x v="16"/>
            <x v="17"/>
            <x v="18"/>
            <x v="19"/>
            <x v="20"/>
            <x v="21"/>
            <x v="22"/>
            <x v="23"/>
            <x v="24"/>
            <x v="25"/>
            <x v="26"/>
            <x v="27"/>
          </reference>
        </references>
      </pivotArea>
    </format>
    <format dxfId="3298">
      <pivotArea dataOnly="0" labelOnly="1" outline="0" fieldPosition="0">
        <references count="1">
          <reference field="24" count="14">
            <x v="28"/>
            <x v="29"/>
            <x v="30"/>
            <x v="31"/>
            <x v="32"/>
            <x v="33"/>
            <x v="34"/>
            <x v="35"/>
            <x v="36"/>
            <x v="37"/>
            <x v="38"/>
            <x v="39"/>
            <x v="40"/>
            <x v="41"/>
          </reference>
        </references>
      </pivotArea>
    </format>
    <format dxfId="3297">
      <pivotArea dataOnly="0" labelOnly="1" outline="0" fieldPosition="0">
        <references count="1">
          <reference field="24" count="14">
            <x v="42"/>
            <x v="43"/>
            <x v="44"/>
            <x v="45"/>
            <x v="46"/>
            <x v="47"/>
            <x v="48"/>
            <x v="49"/>
            <x v="50"/>
            <x v="51"/>
            <x v="52"/>
            <x v="53"/>
            <x v="54"/>
            <x v="55"/>
          </reference>
        </references>
      </pivotArea>
    </format>
    <format dxfId="3296">
      <pivotArea dataOnly="0" labelOnly="1" outline="0" fieldPosition="0">
        <references count="1">
          <reference field="24" count="22">
            <x v="56"/>
            <x v="57"/>
            <x v="58"/>
            <x v="59"/>
            <x v="60"/>
            <x v="61"/>
            <x v="62"/>
            <x v="63"/>
            <x v="64"/>
            <x v="65"/>
            <x v="66"/>
            <x v="67"/>
            <x v="68"/>
            <x v="69"/>
            <x v="70"/>
            <x v="71"/>
            <x v="72"/>
            <x v="73"/>
            <x v="74"/>
            <x v="75"/>
            <x v="76"/>
            <x v="77"/>
          </reference>
        </references>
      </pivotArea>
    </format>
    <format dxfId="3295">
      <pivotArea dataOnly="0" labelOnly="1" outline="0" fieldPosition="0">
        <references count="1">
          <reference field="24" count="15">
            <x v="78"/>
            <x v="79"/>
            <x v="80"/>
            <x v="81"/>
            <x v="82"/>
            <x v="83"/>
            <x v="84"/>
            <x v="85"/>
            <x v="86"/>
            <x v="87"/>
            <x v="88"/>
            <x v="89"/>
            <x v="90"/>
            <x v="91"/>
            <x v="92"/>
          </reference>
        </references>
      </pivotArea>
    </format>
    <format dxfId="3294">
      <pivotArea dataOnly="0" labelOnly="1" outline="0" fieldPosition="0">
        <references count="1">
          <reference field="24" count="8">
            <x v="93"/>
            <x v="94"/>
            <x v="95"/>
            <x v="96"/>
            <x v="97"/>
            <x v="98"/>
            <x v="99"/>
            <x v="100"/>
          </reference>
        </references>
      </pivotArea>
    </format>
    <format dxfId="3293">
      <pivotArea dataOnly="0" labelOnly="1" outline="0" fieldPosition="0">
        <references count="1">
          <reference field="24" count="13">
            <x v="101"/>
            <x v="102"/>
            <x v="103"/>
            <x v="104"/>
            <x v="105"/>
            <x v="106"/>
            <x v="107"/>
            <x v="108"/>
            <x v="109"/>
            <x v="110"/>
            <x v="111"/>
            <x v="112"/>
            <x v="113"/>
          </reference>
        </references>
      </pivotArea>
    </format>
    <format dxfId="3292">
      <pivotArea type="topRight" dataOnly="0" labelOnly="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1E25815-0451-4BF4-9588-FAB70A47F7EA}" name="PivotTable1" cacheId="17" applyNumberFormats="0" applyBorderFormats="0" applyFontFormats="0" applyPatternFormats="0" applyAlignmentFormats="0" applyWidthHeightFormats="1" dataCaption="Values" updatedVersion="8" minRefreshableVersion="3" itemPrintTitles="1" createdVersion="8" indent="0" compact="0" compactData="0" gridDropZones="1" multipleFieldFilters="0">
  <location ref="A3:H283" firstHeaderRow="2" firstDataRow="2" firstDataCol="2"/>
  <pivotFields count="53">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3">
        <item h="1" x="0"/>
        <item x="1"/>
        <item t="default"/>
      </items>
    </pivotField>
    <pivotField compact="0" outline="0" showAll="0"/>
    <pivotField compact="0" outline="0" showAll="0"/>
    <pivotField axis="axisRow" compact="0" outline="0" showAll="0" defaultSubtotal="0">
      <items count="1663">
        <item x="2"/>
        <item x="34"/>
        <item x="81"/>
        <item x="59"/>
        <item x="60"/>
        <item x="84"/>
        <item x="30"/>
        <item x="62"/>
        <item x="17"/>
        <item x="61"/>
        <item x="74"/>
        <item x="50"/>
        <item x="48"/>
        <item x="72"/>
        <item x="64"/>
        <item x="36"/>
        <item x="35"/>
        <item x="63"/>
        <item x="58"/>
        <item x="79"/>
        <item x="3"/>
        <item x="28"/>
        <item x="66"/>
        <item x="80"/>
        <item x="69"/>
        <item x="82"/>
        <item x="16"/>
        <item x="71"/>
        <item x="9"/>
        <item x="70"/>
        <item x="77"/>
        <item x="56"/>
        <item x="55"/>
        <item x="76"/>
        <item x="75"/>
        <item x="31"/>
        <item x="29"/>
        <item x="73"/>
        <item x="65"/>
        <item x="78"/>
        <item x="5"/>
        <item x="18"/>
        <item x="46"/>
        <item x="13"/>
        <item x="10"/>
        <item x="38"/>
        <item x="39"/>
        <item x="19"/>
        <item x="25"/>
        <item x="41"/>
        <item x="45"/>
        <item x="6"/>
        <item x="22"/>
        <item x="53"/>
        <item x="51"/>
        <item x="14"/>
        <item x="11"/>
        <item x="40"/>
        <item x="42"/>
        <item x="24"/>
        <item x="27"/>
        <item x="47"/>
        <item x="4"/>
        <item x="32"/>
        <item x="238"/>
        <item x="124"/>
        <item x="246"/>
        <item x="125"/>
        <item x="126"/>
        <item x="255"/>
        <item x="20"/>
        <item x="130"/>
        <item x="8"/>
        <item x="127"/>
        <item x="215"/>
        <item x="87"/>
        <item x="86"/>
        <item x="207"/>
        <item x="161"/>
        <item x="68"/>
        <item x="67"/>
        <item x="158"/>
        <item x="132"/>
        <item x="37"/>
        <item x="33"/>
        <item x="131"/>
        <item x="121"/>
        <item x="229"/>
        <item x="7"/>
        <item x="21"/>
        <item x="54"/>
        <item x="52"/>
        <item x="15"/>
        <item x="12"/>
        <item x="43"/>
        <item x="44"/>
        <item x="23"/>
        <item x="26"/>
        <item x="49"/>
        <item x="1161"/>
        <item x="564"/>
        <item x="541"/>
        <item x="553"/>
        <item x="545"/>
        <item x="533"/>
        <item x="538"/>
        <item x="304"/>
        <item x="497"/>
        <item x="739"/>
        <item x="732"/>
        <item x="738"/>
        <item x="906"/>
        <item x="1168"/>
        <item x="903"/>
        <item x="1126"/>
        <item x="902"/>
        <item x="942"/>
        <item x="1124"/>
        <item x="730"/>
        <item x="566"/>
        <item x="723"/>
        <item x="565"/>
        <item x="722"/>
        <item x="498"/>
        <item x="499"/>
        <item x="500"/>
        <item x="502"/>
        <item x="512"/>
        <item x="503"/>
        <item x="510"/>
        <item x="508"/>
        <item x="1176"/>
        <item x="915"/>
        <item x="1170"/>
        <item x="1177"/>
        <item x="908"/>
        <item x="1169"/>
        <item x="919"/>
        <item x="1171"/>
        <item x="1181"/>
        <item x="519"/>
        <item x="513"/>
        <item x="520"/>
        <item x="527"/>
        <item x="247"/>
        <item x="1197"/>
        <item x="540"/>
        <item x="1153"/>
        <item x="316"/>
        <item x="1130"/>
        <item x="880"/>
        <item x="248"/>
        <item x="748"/>
        <item x="249"/>
        <item x="749"/>
        <item x="250"/>
        <item x="251"/>
        <item x="252"/>
        <item x="253"/>
        <item x="323"/>
        <item x="326"/>
        <item x="339"/>
        <item x="597"/>
        <item x="873"/>
        <item x="882"/>
        <item x="1203"/>
        <item x="1300"/>
        <item x="1301"/>
        <item x="1311"/>
        <item x="1306"/>
        <item x="1312"/>
        <item x="846"/>
        <item x="273"/>
        <item x="274"/>
        <item x="847"/>
        <item x="254"/>
        <item x="755"/>
        <item x="275"/>
        <item x="860"/>
        <item x="278"/>
        <item x="872"/>
        <item x="312"/>
        <item x="504"/>
        <item x="1141"/>
        <item x="310"/>
        <item x="501"/>
        <item x="1140"/>
        <item x="222"/>
        <item x="1275"/>
        <item x="224"/>
        <item x="1278"/>
        <item x="200"/>
        <item x="1267"/>
        <item x="119"/>
        <item x="120"/>
        <item x="321"/>
        <item x="324"/>
        <item x="1265"/>
        <item x="325"/>
        <item x="1266"/>
        <item x="113"/>
        <item x="1258"/>
        <item x="114"/>
        <item x="1260"/>
        <item x="112"/>
        <item x="1256"/>
        <item x="111"/>
        <item x="1255"/>
        <item x="108"/>
        <item x="109"/>
        <item x="1240"/>
        <item x="1254"/>
        <item x="135"/>
        <item x="329"/>
        <item x="1280"/>
        <item x="1281"/>
        <item x="107"/>
        <item x="1239"/>
        <item x="117"/>
        <item x="1263"/>
        <item x="118"/>
        <item x="1264"/>
        <item x="116"/>
        <item x="1262"/>
        <item x="115"/>
        <item x="1261"/>
        <item x="100"/>
        <item x="1223"/>
        <item x="1214"/>
        <item x="95"/>
        <item x="89"/>
        <item x="1208"/>
        <item x="97"/>
        <item x="1221"/>
        <item x="96"/>
        <item x="1219"/>
        <item x="198"/>
        <item x="406"/>
        <item x="629"/>
        <item x="976"/>
        <item x="181"/>
        <item x="379"/>
        <item x="199"/>
        <item x="407"/>
        <item x="518"/>
        <item x="530"/>
        <item x="756"/>
        <item x="978"/>
        <item x="136"/>
        <item x="340"/>
        <item x="1284"/>
        <item x="189"/>
        <item x="384"/>
        <item x="586"/>
        <item x="923"/>
        <item x="105"/>
        <item x="1233"/>
        <item x="1228"/>
        <item x="102"/>
        <item x="1229"/>
        <item x="103"/>
        <item x="101"/>
        <item x="1227"/>
        <item x="104"/>
        <item x="1230"/>
        <item x="409"/>
        <item x="146"/>
        <item x="444"/>
        <item x="446"/>
        <item x="445"/>
        <item x="419"/>
        <item x="417"/>
        <item x="447"/>
        <item x="490"/>
        <item x="784"/>
        <item x="1138"/>
        <item x="783"/>
        <item x="1137"/>
        <item x="782"/>
        <item x="1136"/>
        <item x="408"/>
        <item x="405"/>
        <item x="351"/>
        <item x="404"/>
        <item x="350"/>
        <item x="148"/>
        <item x="150"/>
        <item x="151"/>
        <item x="154"/>
        <item x="155"/>
        <item x="174"/>
        <item x="1206"/>
        <item x="175"/>
        <item x="1211"/>
        <item x="168"/>
        <item x="1204"/>
        <item x="173"/>
        <item x="1205"/>
        <item x="944"/>
        <item x="949"/>
        <item x="785"/>
        <item x="1139"/>
        <item x="341"/>
        <item x="342"/>
        <item x="176"/>
        <item x="322"/>
        <item x="1213"/>
        <item x="344"/>
        <item x="345"/>
        <item x="106"/>
        <item x="110"/>
        <item x="233"/>
        <item x="1299"/>
        <item x="1309"/>
        <item x="128"/>
        <item x="1291"/>
        <item x="93"/>
        <item x="1286"/>
        <item x="1283"/>
        <item x="91"/>
        <item x="88"/>
        <item x="1209"/>
        <item x="1279"/>
        <item x="92"/>
        <item x="1285"/>
        <item x="90"/>
        <item x="1282"/>
        <item x="156"/>
        <item x="1297"/>
        <item x="133"/>
        <item x="1295"/>
        <item x="157"/>
        <item x="525"/>
        <item x="531"/>
        <item x="1298"/>
        <item x="129"/>
        <item x="1292"/>
        <item x="134"/>
        <item x="1015"/>
        <item x="1296"/>
        <item x="1289"/>
        <item x="98"/>
        <item x="1290"/>
        <item x="99"/>
        <item x="94"/>
        <item x="1288"/>
        <item x="1163"/>
        <item x="1054"/>
        <item x="1065"/>
        <item x="1046"/>
        <item x="1039"/>
        <item x="1045"/>
        <item x="650"/>
        <item x="1143"/>
        <item x="1144"/>
        <item x="1117"/>
        <item x="1115"/>
        <item x="1067"/>
        <item x="1156"/>
        <item x="1236"/>
        <item x="1235"/>
        <item x="1154"/>
        <item x="1146"/>
        <item x="1145"/>
        <item x="740"/>
        <item x="988"/>
        <item x="996"/>
        <item x="999"/>
        <item x="742"/>
        <item x="990"/>
        <item x="1001"/>
        <item x="743"/>
        <item x="745"/>
        <item x="910"/>
        <item x="943"/>
        <item x="897"/>
        <item x="932"/>
        <item x="753"/>
        <item x="781"/>
        <item x="808"/>
        <item x="813"/>
        <item x="818"/>
        <item x="831"/>
        <item x="746"/>
        <item x="829"/>
        <item x="900"/>
        <item x="933"/>
        <item x="909"/>
        <item x="940"/>
        <item x="757"/>
        <item x="786"/>
        <item x="811"/>
        <item x="816"/>
        <item x="824"/>
        <item x="834"/>
        <item x="905"/>
        <item x="938"/>
        <item x="1198"/>
        <item x="1180"/>
        <item x="1200"/>
        <item x="1199"/>
        <item x="1159"/>
        <item x="1185"/>
        <item x="758"/>
        <item x="980"/>
        <item x="1024"/>
        <item x="981"/>
        <item x="1027"/>
        <item x="762"/>
        <item x="765"/>
        <item x="945"/>
        <item x="1005"/>
        <item x="983"/>
        <item x="1032"/>
        <item x="1036"/>
        <item x="1220"/>
        <item x="1218"/>
        <item x="1164"/>
        <item x="465"/>
        <item x="475"/>
        <item x="457"/>
        <item x="455"/>
        <item x="456"/>
        <item x="305"/>
        <item x="491"/>
        <item x="483"/>
        <item x="482"/>
        <item x="718"/>
        <item x="517"/>
        <item x="478"/>
        <item x="476"/>
        <item x="507"/>
        <item x="493"/>
        <item x="492"/>
        <item x="306"/>
        <item x="307"/>
        <item x="308"/>
        <item x="309"/>
        <item x="441"/>
        <item x="438"/>
        <item x="440"/>
        <item x="439"/>
        <item x="609"/>
        <item x="711"/>
        <item x="585"/>
        <item x="613"/>
        <item x="737"/>
        <item x="610"/>
        <item x="524"/>
        <item x="603"/>
        <item x="452"/>
        <item x="453"/>
        <item x="443"/>
        <item x="454"/>
        <item x="514"/>
        <item x="509"/>
        <item x="1167"/>
        <item x="1086"/>
        <item x="1129"/>
        <item x="1098"/>
        <item x="1127"/>
        <item x="1090"/>
        <item x="1072"/>
        <item x="1074"/>
        <item x="1122"/>
        <item x="1076"/>
        <item x="1118"/>
        <item x="1070"/>
        <item x="1132"/>
        <item x="1096"/>
        <item x="1108"/>
        <item x="1110"/>
        <item x="1068"/>
        <item x="1113"/>
        <item x="1084"/>
        <item x="1100"/>
        <item x="1104"/>
        <item x="1088"/>
        <item x="1080"/>
        <item x="1106"/>
        <item x="1094"/>
        <item x="1082"/>
        <item x="561"/>
        <item x="666"/>
        <item x="877"/>
        <item x="849"/>
        <item x="825"/>
        <item x="800"/>
        <item x="871"/>
        <item x="837"/>
        <item x="857"/>
        <item x="798"/>
        <item x="776"/>
        <item x="768"/>
        <item x="766"/>
        <item x="791"/>
        <item x="771"/>
        <item x="789"/>
        <item x="534"/>
        <item x="1033"/>
        <item x="1064"/>
        <item x="1042"/>
        <item x="1062"/>
        <item x="1035"/>
        <item x="1017"/>
        <item x="1061"/>
        <item x="1019"/>
        <item x="1058"/>
        <item x="1016"/>
        <item x="1066"/>
        <item x="1041"/>
        <item x="1050"/>
        <item x="1051"/>
        <item x="1011"/>
        <item x="1057"/>
        <item x="1030"/>
        <item x="1044"/>
        <item x="1047"/>
        <item x="1034"/>
        <item x="1018"/>
        <item x="1020"/>
        <item x="1049"/>
        <item x="1037"/>
        <item x="1021"/>
        <item x="631"/>
        <item x="1274"/>
        <item x="664"/>
        <item x="643"/>
        <item x="663"/>
        <item x="634"/>
        <item x="611"/>
        <item x="955"/>
        <item x="622"/>
        <item x="1271"/>
        <item x="661"/>
        <item x="608"/>
        <item x="1269"/>
        <item x="665"/>
        <item x="951"/>
        <item x="653"/>
        <item x="657"/>
        <item x="606"/>
        <item x="660"/>
        <item x="630"/>
        <item x="1273"/>
        <item x="646"/>
        <item x="952"/>
        <item x="950"/>
        <item x="616"/>
        <item x="1270"/>
        <item x="626"/>
        <item x="1272"/>
        <item x="647"/>
        <item x="641"/>
        <item x="628"/>
        <item x="559"/>
        <item x="890"/>
        <item x="941"/>
        <item x="901"/>
        <item x="931"/>
        <item x="894"/>
        <item x="883"/>
        <item x="1002"/>
        <item x="885"/>
        <item x="927"/>
        <item x="879"/>
        <item x="948"/>
        <item x="987"/>
        <item x="912"/>
        <item x="917"/>
        <item x="878"/>
        <item x="924"/>
        <item x="888"/>
        <item x="904"/>
        <item x="992"/>
        <item x="985"/>
        <item x="884"/>
        <item x="886"/>
        <item x="911"/>
        <item x="899"/>
        <item x="887"/>
        <item x="587"/>
        <item x="604"/>
        <item x="592"/>
        <item x="602"/>
        <item x="589"/>
        <item x="568"/>
        <item x="601"/>
        <item x="575"/>
        <item x="600"/>
        <item x="563"/>
        <item x="605"/>
        <item x="591"/>
        <item x="596"/>
        <item x="598"/>
        <item x="562"/>
        <item x="599"/>
        <item x="582"/>
        <item x="593"/>
        <item x="594"/>
        <item x="588"/>
        <item x="569"/>
        <item x="578"/>
        <item x="595"/>
        <item x="590"/>
        <item x="581"/>
        <item x="685"/>
        <item x="707"/>
        <item x="691"/>
        <item x="705"/>
        <item x="687"/>
        <item x="671"/>
        <item x="974"/>
        <item x="676"/>
        <item x="703"/>
        <item x="669"/>
        <item x="709"/>
        <item x="965"/>
        <item x="697"/>
        <item x="699"/>
        <item x="667"/>
        <item x="701"/>
        <item x="683"/>
        <item x="693"/>
        <item x="972"/>
        <item x="957"/>
        <item x="673"/>
        <item x="679"/>
        <item x="695"/>
        <item x="689"/>
        <item x="681"/>
        <item x="668"/>
        <item x="670"/>
        <item x="672"/>
        <item x="674"/>
        <item x="678"/>
        <item x="680"/>
        <item x="682"/>
        <item x="684"/>
        <item x="686"/>
        <item x="688"/>
        <item x="690"/>
        <item x="692"/>
        <item x="694"/>
        <item x="696"/>
        <item x="698"/>
        <item x="700"/>
        <item x="702"/>
        <item x="706"/>
        <item x="708"/>
        <item x="710"/>
        <item x="704"/>
        <item x="767"/>
        <item x="770"/>
        <item x="774"/>
        <item x="788"/>
        <item x="790"/>
        <item x="796"/>
        <item x="799"/>
        <item x="959"/>
        <item x="971"/>
        <item x="973"/>
        <item x="977"/>
        <item x="1069"/>
        <item x="1071"/>
        <item x="1073"/>
        <item x="1075"/>
        <item x="1077"/>
        <item x="1081"/>
        <item x="1083"/>
        <item x="1085"/>
        <item x="1087"/>
        <item x="1089"/>
        <item x="1093"/>
        <item x="1095"/>
        <item x="1097"/>
        <item x="1099"/>
        <item x="1101"/>
        <item x="1105"/>
        <item x="1107"/>
        <item x="1109"/>
        <item x="1112"/>
        <item x="1116"/>
        <item x="1121"/>
        <item x="1125"/>
        <item x="1128"/>
        <item x="1131"/>
        <item x="1133"/>
        <item x="731"/>
        <item x="741"/>
        <item x="726"/>
        <item x="463"/>
        <item x="969"/>
        <item x="138"/>
        <item x="330"/>
        <item x="334"/>
        <item x="830"/>
        <item x="1003"/>
        <item x="759"/>
        <item x="793"/>
        <item x="979"/>
        <item x="935"/>
        <item x="936"/>
        <item x="1004"/>
        <item x="1187"/>
        <item x="1186"/>
        <item x="1184"/>
        <item x="851"/>
        <item x="1040"/>
        <item x="841"/>
        <item x="1029"/>
        <item x="1026"/>
        <item x="140"/>
        <item x="169"/>
        <item x="331"/>
        <item x="335"/>
        <item x="143"/>
        <item x="170"/>
        <item x="332"/>
        <item x="336"/>
        <item x="144"/>
        <item x="333"/>
        <item x="337"/>
        <item x="149"/>
        <item x="338"/>
        <item x="449"/>
        <item x="448"/>
        <item x="913"/>
        <item x="450"/>
        <item x="918"/>
        <item x="1193"/>
        <item x="1189"/>
        <item x="1195"/>
        <item x="1194"/>
        <item x="1188"/>
        <item x="1190"/>
        <item x="458"/>
        <item x="960"/>
        <item x="459"/>
        <item x="963"/>
        <item x="451"/>
        <item x="920"/>
        <item x="921"/>
        <item x="946"/>
        <item x="461"/>
        <item x="966"/>
        <item x="462"/>
        <item x="967"/>
        <item x="1165"/>
        <item x="523"/>
        <item x="907"/>
        <item x="506"/>
        <item x="898"/>
        <item x="418"/>
        <item x="881"/>
        <item x="390"/>
        <item x="835"/>
        <item x="717"/>
        <item x="810"/>
        <item x="750"/>
        <item x="856"/>
        <item x="928"/>
        <item x="929"/>
        <item x="744"/>
        <item x="852"/>
        <item x="734"/>
        <item x="842"/>
        <item x="391"/>
        <item x="773"/>
        <item x="392"/>
        <item x="777"/>
        <item x="394"/>
        <item x="398"/>
        <item x="400"/>
        <item x="399"/>
        <item x="401"/>
        <item x="989"/>
        <item x="991"/>
        <item x="970"/>
        <item x="993"/>
        <item x="1010"/>
        <item x="930"/>
        <item x="975"/>
        <item x="402"/>
        <item x="413"/>
        <item x="801"/>
        <item x="414"/>
        <item x="803"/>
        <item x="403"/>
        <item x="787"/>
        <item x="415"/>
        <item x="805"/>
        <item x="416"/>
        <item x="809"/>
        <item x="937"/>
        <item x="792"/>
        <item x="1268"/>
        <item x="854"/>
        <item x="1276"/>
        <item x="747"/>
        <item x="1259"/>
        <item x="268"/>
        <item x="1250"/>
        <item x="269"/>
        <item x="1257"/>
        <item x="272"/>
        <item x="1294"/>
        <item x="276"/>
        <item x="1302"/>
        <item x="271"/>
        <item x="1287"/>
        <item x="270"/>
        <item x="1277"/>
        <item x="283"/>
        <item x="292"/>
        <item x="1310"/>
        <item x="1318"/>
        <item x="293"/>
        <item x="855"/>
        <item x="1319"/>
        <item x="282"/>
        <item x="1308"/>
        <item x="280"/>
        <item x="1305"/>
        <item x="281"/>
        <item x="1307"/>
        <item x="279"/>
        <item x="1304"/>
        <item x="277"/>
        <item x="1303"/>
        <item x="997"/>
        <item x="961"/>
        <item x="953"/>
        <item x="994"/>
        <item x="958"/>
        <item x="261"/>
        <item x="1238"/>
        <item x="260"/>
        <item x="1237"/>
        <item x="258"/>
        <item x="1217"/>
        <item x="256"/>
        <item x="1210"/>
        <item x="259"/>
        <item x="1234"/>
        <item x="257"/>
        <item x="1215"/>
        <item x="1102"/>
        <item x="1103"/>
        <item x="1025"/>
        <item x="301"/>
        <item x="299"/>
        <item x="302"/>
        <item x="294"/>
        <item x="859"/>
        <item x="300"/>
        <item x="1022"/>
        <item x="1006"/>
        <item x="1007"/>
        <item x="998"/>
        <item x="1012"/>
        <item x="267"/>
        <item x="1249"/>
        <item x="263"/>
        <item x="1243"/>
        <item x="264"/>
        <item x="1244"/>
        <item x="262"/>
        <item x="1242"/>
        <item x="265"/>
        <item x="1245"/>
        <item x="266"/>
        <item x="1248"/>
        <item x="206"/>
        <item x="1148"/>
        <item x="1147"/>
        <item x="728"/>
        <item x="658"/>
        <item x="727"/>
        <item x="655"/>
        <item x="1150"/>
        <item x="1172"/>
        <item x="1111"/>
        <item x="1092"/>
        <item x="208"/>
        <item x="209"/>
        <item x="210"/>
        <item x="214"/>
        <item x="549"/>
        <item x="548"/>
        <item x="1224"/>
        <item x="516"/>
        <item x="1207"/>
        <item x="547"/>
        <item x="1222"/>
        <item x="780"/>
        <item x="1152"/>
        <item x="1253"/>
        <item x="1052"/>
        <item x="1314"/>
        <item x="1053"/>
        <item x="1315"/>
        <item x="648"/>
        <item x="1246"/>
        <item x="651"/>
        <item x="1247"/>
        <item x="557"/>
        <item x="570"/>
        <item x="584"/>
        <item x="1226"/>
        <item x="652"/>
        <item x="1251"/>
        <item x="1056"/>
        <item x="1317"/>
        <item x="1055"/>
        <item x="1316"/>
        <item x="1166"/>
        <item x="836"/>
        <item x="814"/>
        <item x="795"/>
        <item x="802"/>
        <item x="769"/>
        <item x="216"/>
        <item x="659"/>
        <item x="1191"/>
        <item x="583"/>
        <item x="642"/>
        <item x="677"/>
        <item x="1178"/>
        <item x="1179"/>
        <item x="675"/>
        <item x="1183"/>
        <item x="662"/>
        <item x="218"/>
        <item x="619"/>
        <item x="219"/>
        <item x="620"/>
        <item x="285"/>
        <item x="290"/>
        <item x="521"/>
        <item x="505"/>
        <item x="522"/>
        <item x="1231"/>
        <item x="1232"/>
        <item x="1201"/>
        <item x="1241"/>
        <item x="1192"/>
        <item x="1202"/>
        <item x="576"/>
        <item x="632"/>
        <item x="577"/>
        <item x="633"/>
        <item x="638"/>
        <item x="529"/>
        <item x="621"/>
        <item x="579"/>
        <item x="636"/>
        <item x="639"/>
        <item x="1175"/>
        <item x="580"/>
        <item x="637"/>
        <item x="640"/>
        <item x="1182"/>
        <item x="1158"/>
        <item x="515"/>
        <item x="535"/>
        <item x="495"/>
        <item x="489"/>
        <item x="494"/>
        <item x="188"/>
        <item x="612"/>
        <item x="544"/>
        <item x="539"/>
        <item x="954"/>
        <item x="956"/>
        <item x="1142"/>
        <item x="1174"/>
        <item x="964"/>
        <item x="823"/>
        <item x="822"/>
        <item x="644"/>
        <item x="615"/>
        <item x="614"/>
        <item x="190"/>
        <item x="191"/>
        <item x="192"/>
        <item x="193"/>
        <item x="468"/>
        <item x="464"/>
        <item x="467"/>
        <item x="1078"/>
        <item x="1059"/>
        <item x="1079"/>
        <item x="968"/>
        <item x="1063"/>
        <item x="487"/>
        <item x="470"/>
        <item x="488"/>
        <item x="145"/>
        <item x="141"/>
        <item x="142"/>
        <item x="1157"/>
        <item x="729"/>
        <item x="751"/>
        <item x="725"/>
        <item x="720"/>
        <item x="724"/>
        <item x="122"/>
        <item x="772"/>
        <item x="754"/>
        <item x="761"/>
        <item x="752"/>
        <item x="760"/>
        <item x="1151"/>
        <item x="1009"/>
        <item x="984"/>
        <item x="982"/>
        <item x="797"/>
        <item x="778"/>
        <item x="775"/>
        <item x="123"/>
        <item x="137"/>
        <item x="139"/>
        <item x="152"/>
        <item x="159"/>
        <item x="298"/>
        <item x="295"/>
        <item x="297"/>
        <item x="296"/>
        <item x="1119"/>
        <item x="1043"/>
        <item x="1123"/>
        <item x="1120"/>
        <item x="1013"/>
        <item x="1048"/>
        <item x="714"/>
        <item x="715"/>
        <item x="649"/>
        <item x="713"/>
        <item x="716"/>
        <item x="719"/>
        <item x="995"/>
        <item x="1008"/>
        <item x="986"/>
        <item x="1160"/>
        <item x="368"/>
        <item x="357"/>
        <item x="356"/>
        <item x="202"/>
        <item x="377"/>
        <item x="812"/>
        <item x="844"/>
        <item x="869"/>
        <item x="867"/>
        <item x="833"/>
        <item x="832"/>
        <item x="203"/>
        <item x="204"/>
        <item x="205"/>
        <item x="212"/>
        <item x="347"/>
        <item x="343"/>
        <item x="346"/>
        <item x="848"/>
        <item x="853"/>
        <item x="845"/>
        <item x="850"/>
        <item x="352"/>
        <item x="349"/>
        <item x="353"/>
        <item x="843"/>
        <item x="839"/>
        <item x="213"/>
        <item x="485"/>
        <item x="220"/>
        <item x="217"/>
        <item x="187"/>
        <item x="194"/>
        <item x="196"/>
        <item x="180"/>
        <item x="182"/>
        <item x="183"/>
        <item x="184"/>
        <item x="185"/>
        <item x="195"/>
        <item x="197"/>
        <item x="186"/>
        <item x="163"/>
        <item x="164"/>
        <item x="160"/>
        <item x="162"/>
        <item x="165"/>
        <item x="171"/>
        <item x="177"/>
        <item x="172"/>
        <item x="179"/>
        <item x="178"/>
        <item x="226"/>
        <item x="376"/>
        <item x="223"/>
        <item x="371"/>
        <item x="528"/>
        <item x="230"/>
        <item x="381"/>
        <item x="227"/>
        <item x="378"/>
        <item x="558"/>
        <item x="242"/>
        <item x="411"/>
        <item x="240"/>
        <item x="397"/>
        <item x="237"/>
        <item x="395"/>
        <item x="235"/>
        <item x="383"/>
        <item x="225"/>
        <item x="228"/>
        <item x="234"/>
        <item x="236"/>
        <item x="239"/>
        <item x="241"/>
        <item x="375"/>
        <item x="380"/>
        <item x="382"/>
        <item x="393"/>
        <item x="396"/>
        <item x="410"/>
        <item x="555"/>
        <item x="574"/>
        <item x="221"/>
        <item x="486"/>
        <item x="211"/>
        <item x="370"/>
        <item x="201"/>
        <item x="364"/>
        <item x="551"/>
        <item x="542"/>
        <item x="536"/>
        <item x="543"/>
        <item x="537"/>
        <item x="314"/>
        <item x="327"/>
        <item x="315"/>
        <item x="328"/>
        <item x="311"/>
        <item x="313"/>
        <item x="511"/>
        <item x="532"/>
        <item x="526"/>
        <item x="556"/>
        <item x="552"/>
        <item x="572"/>
        <item x="560"/>
        <item x="567"/>
        <item x="554"/>
        <item x="571"/>
        <item x="550"/>
        <item x="546"/>
        <item x="434"/>
        <item x="435"/>
        <item x="421"/>
        <item x="429"/>
        <item x="427"/>
        <item x="430"/>
        <item x="428"/>
        <item x="166"/>
        <item x="167"/>
        <item x="147"/>
        <item x="153"/>
        <item x="420"/>
        <item x="423"/>
        <item x="422"/>
        <item x="424"/>
        <item x="426"/>
        <item x="425"/>
        <item x="469"/>
        <item x="471"/>
        <item x="484"/>
        <item x="437"/>
        <item x="466"/>
        <item x="436"/>
        <item x="432"/>
        <item x="433"/>
        <item x="431"/>
        <item x="373"/>
        <item x="291"/>
        <item x="365"/>
        <item x="362"/>
        <item x="366"/>
        <item x="363"/>
        <item x="287"/>
        <item x="288"/>
        <item x="284"/>
        <item x="286"/>
        <item x="289"/>
        <item x="358"/>
        <item x="354"/>
        <item x="359"/>
        <item x="361"/>
        <item x="360"/>
        <item x="386"/>
        <item x="473"/>
        <item x="479"/>
        <item x="387"/>
        <item x="480"/>
        <item x="388"/>
        <item x="481"/>
        <item x="385"/>
        <item x="472"/>
        <item x="477"/>
        <item x="374"/>
        <item x="369"/>
        <item x="372"/>
        <item x="367"/>
        <item x="914"/>
        <item x="1028"/>
        <item x="916"/>
        <item x="624"/>
        <item x="892"/>
        <item x="826"/>
        <item x="625"/>
        <item x="893"/>
        <item x="827"/>
        <item x="319"/>
        <item x="804"/>
        <item x="320"/>
        <item x="806"/>
        <item x="317"/>
        <item x="318"/>
        <item x="442"/>
        <item x="721"/>
        <item x="868"/>
        <item x="617"/>
        <item x="607"/>
        <item x="874"/>
        <item x="875"/>
        <item x="623"/>
        <item x="618"/>
        <item x="876"/>
        <item x="889"/>
        <item x="891"/>
        <item x="645"/>
        <item x="656"/>
        <item x="820"/>
        <item x="861"/>
        <item x="925"/>
        <item x="939"/>
        <item x="947"/>
        <item x="1060"/>
        <item x="815"/>
        <item x="821"/>
        <item x="862"/>
        <item x="864"/>
        <item x="819"/>
        <item x="817"/>
        <item x="865"/>
        <item x="922"/>
        <item x="1031"/>
        <item x="863"/>
        <item x="838"/>
        <item x="858"/>
        <item x="934"/>
        <item x="635"/>
        <item x="828"/>
        <item x="926"/>
        <item x="896"/>
        <item x="1014"/>
        <item x="627"/>
        <item x="1"/>
        <item x="57"/>
        <item x="83"/>
        <item x="85"/>
        <item x="1313"/>
        <item x="1321"/>
        <item x="1323"/>
        <item x="231"/>
        <item x="232"/>
        <item x="243"/>
        <item x="244"/>
        <item x="245"/>
        <item x="303"/>
        <item x="348"/>
        <item x="355"/>
        <item x="389"/>
        <item x="412"/>
        <item x="460"/>
        <item x="474"/>
        <item x="496"/>
        <item x="573"/>
        <item x="654"/>
        <item x="712"/>
        <item x="733"/>
        <item x="735"/>
        <item x="736"/>
        <item x="763"/>
        <item x="764"/>
        <item x="779"/>
        <item x="794"/>
        <item x="807"/>
        <item x="840"/>
        <item x="866"/>
        <item x="870"/>
        <item x="895"/>
        <item x="962"/>
        <item x="1000"/>
        <item x="1023"/>
        <item x="1038"/>
        <item x="1091"/>
        <item x="1114"/>
        <item x="1134"/>
        <item x="1135"/>
        <item x="1149"/>
        <item x="1155"/>
        <item x="1162"/>
        <item x="1173"/>
        <item x="1196"/>
        <item x="1212"/>
        <item x="1216"/>
        <item x="1225"/>
        <item x="1252"/>
        <item x="1293"/>
        <item x="1320"/>
        <item x="1324"/>
        <item x="1325"/>
        <item x="1326"/>
        <item x="1328"/>
        <item x="1329"/>
        <item x="1331"/>
        <item x="1332"/>
        <item x="1333"/>
        <item x="1334"/>
        <item x="1335"/>
        <item x="1336"/>
        <item x="1337"/>
        <item x="1338"/>
        <item x="1339"/>
        <item x="1340"/>
        <item x="1341"/>
        <item x="1342"/>
        <item x="1343"/>
        <item x="1322"/>
        <item x="1330"/>
        <item x="1344"/>
        <item x="1345"/>
        <item x="1346"/>
        <item x="1347"/>
        <item x="1348"/>
        <item x="1349"/>
        <item x="1350"/>
        <item x="1351"/>
        <item x="1352"/>
        <item x="1353"/>
        <item x="1354"/>
        <item x="1355"/>
        <item x="1356"/>
        <item x="1357"/>
        <item x="1358"/>
        <item x="1359"/>
        <item x="1360"/>
        <item x="1361"/>
        <item x="1362"/>
        <item x="1363"/>
        <item x="1364"/>
        <item x="1365"/>
        <item x="1368"/>
        <item x="1369"/>
        <item x="1370"/>
        <item x="1371"/>
        <item x="1372"/>
        <item x="1374"/>
        <item x="1375"/>
        <item x="1376"/>
        <item x="1377"/>
        <item x="1378"/>
        <item x="1379"/>
        <item x="1381"/>
        <item x="1382"/>
        <item x="1383"/>
        <item x="1327"/>
        <item x="1373"/>
        <item x="1380"/>
        <item x="1384"/>
        <item x="1385"/>
        <item x="1387"/>
        <item x="1388"/>
        <item x="1391"/>
        <item x="1395"/>
        <item x="1396"/>
        <item x="1398"/>
        <item x="1399"/>
        <item x="1403"/>
        <item x="1405"/>
        <item x="1407"/>
        <item x="1408"/>
        <item x="1411"/>
        <item x="1413"/>
        <item x="1414"/>
        <item x="1415"/>
        <item x="1416"/>
        <item x="1417"/>
        <item x="1418"/>
        <item x="1419"/>
        <item x="1366"/>
        <item x="1367"/>
        <item x="1386"/>
        <item x="1389"/>
        <item x="1390"/>
        <item x="1392"/>
        <item x="1393"/>
        <item x="1394"/>
        <item x="1397"/>
        <item x="1400"/>
        <item x="1401"/>
        <item x="1402"/>
        <item x="1404"/>
        <item x="1406"/>
        <item x="1409"/>
        <item x="1410"/>
        <item x="1412"/>
        <item x="1420"/>
        <item x="1421"/>
        <item x="1422"/>
        <item x="1430"/>
        <item x="1431"/>
        <item x="1441"/>
        <item x="1447"/>
        <item x="1448"/>
        <item x="1450"/>
        <item x="1452"/>
        <item x="1456"/>
        <item x="1459"/>
        <item x="1423"/>
        <item x="1424"/>
        <item x="1425"/>
        <item x="1426"/>
        <item x="1427"/>
        <item x="1428"/>
        <item x="1429"/>
        <item x="1432"/>
        <item x="1433"/>
        <item x="1434"/>
        <item x="1435"/>
        <item x="1436"/>
        <item x="1437"/>
        <item x="1438"/>
        <item x="1439"/>
        <item x="1440"/>
        <item x="1442"/>
        <item x="1443"/>
        <item x="1444"/>
        <item x="1445"/>
        <item x="1446"/>
        <item x="1449"/>
        <item x="1451"/>
        <item x="1453"/>
        <item x="1454"/>
        <item x="1455"/>
        <item x="1457"/>
        <item x="1458"/>
        <item x="1460"/>
        <item x="1461"/>
        <item x="1462"/>
        <item x="1463"/>
        <item x="1464"/>
        <item x="1465"/>
        <item x="1466"/>
        <item x="1467"/>
        <item x="1468"/>
        <item x="1469"/>
        <item x="1470"/>
        <item x="1471"/>
        <item x="1473"/>
        <item x="1474"/>
        <item x="1477"/>
        <item x="1478"/>
        <item x="1483"/>
        <item x="1484"/>
        <item x="1485"/>
        <item x="1486"/>
        <item x="1487"/>
        <item x="1490"/>
        <item x="1492"/>
        <item x="1493"/>
        <item x="1497"/>
        <item x="1501"/>
        <item x="1502"/>
        <item x="1504"/>
        <item x="1505"/>
        <item x="1507"/>
        <item x="1508"/>
        <item x="1509"/>
        <item x="1510"/>
        <item x="1511"/>
        <item x="1515"/>
        <item x="1516"/>
        <item x="1518"/>
        <item x="1519"/>
        <item x="1520"/>
        <item x="1521"/>
        <item x="1522"/>
        <item x="1523"/>
        <item x="1524"/>
        <item x="1525"/>
        <item x="1526"/>
        <item x="1527"/>
        <item x="1528"/>
        <item x="1529"/>
        <item x="1530"/>
        <item x="1531"/>
        <item x="1532"/>
        <item x="1533"/>
        <item x="1534"/>
        <item x="1537"/>
        <item x="1539"/>
        <item x="1540"/>
        <item x="1541"/>
        <item x="1542"/>
        <item x="1543"/>
        <item x="1544"/>
        <item x="1545"/>
        <item x="1546"/>
        <item x="1547"/>
        <item x="1548"/>
        <item x="1549"/>
        <item x="1550"/>
        <item x="1551"/>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7"/>
        <item x="1588"/>
        <item x="1589"/>
        <item x="1590"/>
        <item x="1591"/>
        <item x="1472"/>
        <item x="1475"/>
        <item x="1476"/>
        <item x="1479"/>
        <item x="1480"/>
        <item x="1481"/>
        <item x="1482"/>
        <item x="1488"/>
        <item x="1489"/>
        <item x="1491"/>
        <item x="1494"/>
        <item x="1495"/>
        <item x="1496"/>
        <item x="1498"/>
        <item x="1499"/>
        <item x="1503"/>
        <item x="1506"/>
        <item x="1512"/>
        <item x="1513"/>
        <item x="1514"/>
        <item x="1535"/>
        <item x="1536"/>
        <item x="1538"/>
        <item x="1552"/>
        <item x="1584"/>
        <item x="1585"/>
        <item x="1586"/>
        <item x="1592"/>
        <item x="1594"/>
        <item x="1596"/>
        <item x="1597"/>
        <item x="1599"/>
        <item x="1593"/>
        <item x="1595"/>
        <item x="1598"/>
        <item x="1600"/>
        <item x="1602"/>
        <item x="1603"/>
        <item x="1604"/>
        <item x="1607"/>
        <item x="1608"/>
        <item x="1606"/>
        <item x="1609"/>
        <item x="1601"/>
        <item x="1605"/>
        <item x="1610"/>
        <item x="1611"/>
        <item x="1612"/>
        <item x="1616"/>
        <item x="1617"/>
        <item x="1618"/>
        <item x="1619"/>
        <item x="1624"/>
        <item x="0"/>
        <item x="1500"/>
        <item x="1517"/>
        <item x="1613"/>
        <item x="1614"/>
        <item x="1615"/>
        <item x="1620"/>
        <item x="1622"/>
        <item x="1626"/>
        <item x="1627"/>
        <item x="1629"/>
        <item x="1630"/>
        <item x="1631"/>
        <item x="1632"/>
        <item x="1621"/>
        <item x="1634"/>
        <item x="1623"/>
        <item x="1625"/>
        <item x="1628"/>
        <item x="1633"/>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9"/>
    <field x="6"/>
  </rowFields>
  <rowItems count="279">
    <i>
      <x v="146"/>
      <x v="1"/>
    </i>
    <i>
      <x v="148"/>
      <x v="1"/>
    </i>
    <i>
      <x v="151"/>
      <x v="1"/>
    </i>
    <i>
      <x v="153"/>
      <x v="1"/>
    </i>
    <i>
      <x v="159"/>
      <x v="1"/>
    </i>
    <i>
      <x v="160"/>
      <x v="1"/>
    </i>
    <i>
      <x v="161"/>
      <x v="1"/>
    </i>
    <i>
      <x v="162"/>
      <x v="1"/>
    </i>
    <i>
      <x v="172"/>
      <x v="1"/>
    </i>
    <i>
      <x v="173"/>
      <x v="1"/>
    </i>
    <i>
      <x v="175"/>
      <x v="1"/>
    </i>
    <i>
      <x v="177"/>
      <x v="1"/>
    </i>
    <i>
      <x v="179"/>
      <x v="1"/>
    </i>
    <i>
      <x v="181"/>
      <x v="1"/>
    </i>
    <i>
      <x v="182"/>
      <x v="1"/>
    </i>
    <i>
      <x v="184"/>
      <x v="1"/>
    </i>
    <i>
      <x v="185"/>
      <x v="1"/>
    </i>
    <i>
      <x v="187"/>
      <x v="1"/>
    </i>
    <i>
      <x v="189"/>
      <x v="1"/>
    </i>
    <i>
      <x v="191"/>
      <x v="1"/>
    </i>
    <i>
      <x v="193"/>
      <x v="1"/>
    </i>
    <i>
      <x v="194"/>
      <x v="1"/>
    </i>
    <i>
      <x v="195"/>
      <x v="1"/>
    </i>
    <i>
      <x v="196"/>
      <x v="1"/>
    </i>
    <i>
      <x v="198"/>
      <x v="1"/>
    </i>
    <i>
      <x v="200"/>
      <x v="1"/>
    </i>
    <i>
      <x v="202"/>
      <x v="1"/>
    </i>
    <i>
      <x v="204"/>
      <x v="1"/>
    </i>
    <i>
      <x v="206"/>
      <x v="1"/>
    </i>
    <i>
      <x v="208"/>
      <x v="1"/>
    </i>
    <i>
      <x v="209"/>
      <x v="1"/>
    </i>
    <i>
      <x v="212"/>
      <x v="1"/>
    </i>
    <i>
      <x v="213"/>
      <x v="1"/>
    </i>
    <i>
      <x v="216"/>
      <x v="1"/>
    </i>
    <i>
      <x v="218"/>
      <x v="1"/>
    </i>
    <i>
      <x v="220"/>
      <x v="1"/>
    </i>
    <i>
      <x v="222"/>
      <x v="1"/>
    </i>
    <i>
      <x v="224"/>
      <x v="1"/>
    </i>
    <i>
      <x v="226"/>
      <x v="1"/>
    </i>
    <i>
      <x v="229"/>
      <x v="1"/>
    </i>
    <i>
      <x v="230"/>
      <x v="1"/>
    </i>
    <i>
      <x v="232"/>
      <x v="1"/>
    </i>
    <i>
      <x v="234"/>
      <x v="1"/>
    </i>
    <i>
      <x v="236"/>
      <x v="1"/>
    </i>
    <i>
      <x v="237"/>
      <x v="1"/>
    </i>
    <i>
      <x v="238"/>
      <x v="1"/>
    </i>
    <i>
      <x v="239"/>
      <x v="1"/>
    </i>
    <i>
      <x v="240"/>
      <x v="1"/>
    </i>
    <i>
      <x v="241"/>
      <x v="1"/>
    </i>
    <i>
      <x v="242"/>
      <x v="1"/>
    </i>
    <i>
      <x v="243"/>
      <x v="1"/>
    </i>
    <i>
      <x v="244"/>
      <x v="1"/>
    </i>
    <i>
      <x v="245"/>
      <x v="1"/>
    </i>
    <i>
      <x v="246"/>
      <x v="1"/>
    </i>
    <i>
      <x v="247"/>
      <x v="1"/>
    </i>
    <i>
      <x v="248"/>
      <x v="1"/>
    </i>
    <i>
      <x v="249"/>
      <x v="1"/>
    </i>
    <i>
      <x v="251"/>
      <x v="1"/>
    </i>
    <i>
      <x v="252"/>
      <x v="1"/>
    </i>
    <i>
      <x v="253"/>
      <x v="1"/>
    </i>
    <i>
      <x v="254"/>
      <x v="1"/>
    </i>
    <i>
      <x v="255"/>
      <x v="1"/>
    </i>
    <i>
      <x v="258"/>
      <x v="1"/>
    </i>
    <i>
      <x v="260"/>
      <x v="1"/>
    </i>
    <i>
      <x v="261"/>
      <x v="1"/>
    </i>
    <i>
      <x v="263"/>
      <x v="1"/>
    </i>
    <i>
      <x v="265"/>
      <x v="1"/>
    </i>
    <i>
      <x v="267"/>
      <x v="1"/>
    </i>
    <i>
      <x v="268"/>
      <x v="1"/>
    </i>
    <i>
      <x v="269"/>
      <x v="1"/>
    </i>
    <i>
      <x v="270"/>
      <x v="1"/>
    </i>
    <i>
      <x v="271"/>
      <x v="1"/>
    </i>
    <i>
      <x v="272"/>
      <x v="1"/>
    </i>
    <i>
      <x v="273"/>
      <x v="1"/>
    </i>
    <i>
      <x v="274"/>
      <x v="1"/>
    </i>
    <i>
      <x v="276"/>
      <x v="1"/>
    </i>
    <i>
      <x v="278"/>
      <x v="1"/>
    </i>
    <i>
      <x v="280"/>
      <x v="1"/>
    </i>
    <i>
      <x v="281"/>
      <x v="1"/>
    </i>
    <i>
      <x v="282"/>
      <x v="1"/>
    </i>
    <i>
      <x v="283"/>
      <x v="1"/>
    </i>
    <i>
      <x v="284"/>
      <x v="1"/>
    </i>
    <i>
      <x v="289"/>
      <x v="1"/>
    </i>
    <i>
      <x v="290"/>
      <x v="1"/>
    </i>
    <i>
      <x v="291"/>
      <x v="1"/>
    </i>
    <i>
      <x v="292"/>
      <x v="1"/>
    </i>
    <i>
      <x v="293"/>
      <x v="1"/>
    </i>
    <i>
      <x v="294"/>
      <x v="1"/>
    </i>
    <i>
      <x v="295"/>
      <x v="1"/>
    </i>
    <i>
      <x v="296"/>
      <x v="1"/>
    </i>
    <i>
      <x v="297"/>
      <x v="1"/>
    </i>
    <i>
      <x v="298"/>
      <x v="1"/>
    </i>
    <i>
      <x v="299"/>
      <x v="1"/>
    </i>
    <i>
      <x v="300"/>
      <x v="1"/>
    </i>
    <i>
      <x v="301"/>
      <x v="1"/>
    </i>
    <i>
      <x v="302"/>
      <x v="1"/>
    </i>
    <i>
      <x v="303"/>
      <x v="1"/>
    </i>
    <i>
      <x v="304"/>
      <x v="1"/>
    </i>
    <i>
      <x v="305"/>
      <x v="1"/>
    </i>
    <i>
      <x v="306"/>
      <x v="1"/>
    </i>
    <i>
      <x v="307"/>
      <x v="1"/>
    </i>
    <i>
      <x v="308"/>
      <x v="1"/>
    </i>
    <i>
      <x v="309"/>
      <x v="1"/>
    </i>
    <i>
      <x v="310"/>
      <x v="1"/>
    </i>
    <i>
      <x v="311"/>
      <x v="1"/>
    </i>
    <i>
      <x v="314"/>
      <x v="1"/>
    </i>
    <i>
      <x v="316"/>
      <x v="1"/>
    </i>
    <i>
      <x v="319"/>
      <x v="1"/>
    </i>
    <i>
      <x v="320"/>
      <x v="1"/>
    </i>
    <i>
      <x v="323"/>
      <x v="1"/>
    </i>
    <i>
      <x v="325"/>
      <x v="1"/>
    </i>
    <i>
      <x v="327"/>
      <x v="1"/>
    </i>
    <i>
      <x v="329"/>
      <x v="1"/>
    </i>
    <i>
      <x v="331"/>
      <x v="1"/>
    </i>
    <i>
      <x v="332"/>
      <x v="1"/>
    </i>
    <i>
      <x v="333"/>
      <x v="1"/>
    </i>
    <i>
      <x v="335"/>
      <x v="1"/>
    </i>
    <i>
      <x v="337"/>
      <x v="1"/>
    </i>
    <i>
      <x v="338"/>
      <x v="1"/>
    </i>
    <i>
      <x v="341"/>
      <x v="1"/>
    </i>
    <i>
      <x v="343"/>
      <x v="1"/>
    </i>
    <i>
      <x v="344"/>
      <x v="1"/>
    </i>
    <i>
      <x v="353"/>
      <x v="1"/>
    </i>
    <i>
      <x v="354"/>
      <x v="1"/>
    </i>
    <i>
      <x v="355"/>
      <x v="1"/>
    </i>
    <i>
      <x v="356"/>
      <x v="1"/>
    </i>
    <i>
      <x v="357"/>
      <x v="1"/>
    </i>
    <i>
      <x v="359"/>
      <x v="1"/>
    </i>
    <i>
      <x v="360"/>
      <x v="1"/>
    </i>
    <i>
      <x v="361"/>
      <x v="1"/>
    </i>
    <i>
      <x v="362"/>
      <x v="1"/>
    </i>
    <i>
      <x v="363"/>
      <x v="1"/>
    </i>
    <i>
      <x v="364"/>
      <x v="1"/>
    </i>
    <i>
      <x v="368"/>
      <x v="1"/>
    </i>
    <i>
      <x v="371"/>
      <x v="1"/>
    </i>
    <i>
      <x v="372"/>
      <x v="1"/>
    </i>
    <i>
      <x v="397"/>
      <x v="1"/>
    </i>
    <i>
      <x v="398"/>
      <x v="1"/>
    </i>
    <i>
      <x v="399"/>
      <x v="1"/>
    </i>
    <i>
      <x v="400"/>
      <x v="1"/>
    </i>
    <i>
      <x v="401"/>
      <x v="1"/>
    </i>
    <i>
      <x v="402"/>
      <x v="1"/>
    </i>
    <i>
      <x v="404"/>
      <x v="1"/>
    </i>
    <i>
      <x v="405"/>
      <x v="1"/>
    </i>
    <i>
      <x v="406"/>
      <x v="1"/>
    </i>
    <i>
      <x v="407"/>
      <x v="1"/>
    </i>
    <i>
      <x v="408"/>
      <x v="1"/>
    </i>
    <i>
      <x v="409"/>
      <x v="1"/>
    </i>
    <i>
      <x v="410"/>
      <x v="1"/>
    </i>
    <i>
      <x v="411"/>
      <x v="1"/>
    </i>
    <i>
      <x v="412"/>
      <x v="1"/>
    </i>
    <i>
      <x v="413"/>
      <x v="1"/>
    </i>
    <i>
      <x v="414"/>
      <x v="1"/>
    </i>
    <i>
      <x v="415"/>
      <x v="1"/>
    </i>
    <i>
      <x v="416"/>
      <x v="1"/>
    </i>
    <i>
      <x v="748"/>
      <x v="1"/>
    </i>
    <i>
      <x v="749"/>
      <x v="1"/>
    </i>
    <i>
      <x v="750"/>
      <x v="1"/>
    </i>
    <i>
      <x v="751"/>
      <x v="1"/>
    </i>
    <i>
      <x v="752"/>
      <x v="1"/>
    </i>
    <i>
      <x v="753"/>
      <x v="1"/>
    </i>
    <i>
      <x v="754"/>
      <x v="1"/>
    </i>
    <i>
      <x v="755"/>
      <x v="1"/>
    </i>
    <i>
      <x v="756"/>
      <x v="1"/>
    </i>
    <i>
      <x v="757"/>
      <x v="1"/>
    </i>
    <i>
      <x v="758"/>
      <x v="1"/>
    </i>
    <i>
      <x v="759"/>
      <x v="1"/>
    </i>
    <i>
      <x v="760"/>
      <x v="1"/>
    </i>
    <i>
      <x v="761"/>
      <x v="1"/>
    </i>
    <i>
      <x v="762"/>
      <x v="1"/>
    </i>
    <i>
      <x v="763"/>
      <x v="1"/>
    </i>
    <i>
      <x v="764"/>
      <x v="1"/>
    </i>
    <i>
      <x v="765"/>
      <x v="1"/>
    </i>
    <i>
      <x v="766"/>
      <x v="1"/>
    </i>
    <i>
      <x v="773"/>
      <x v="1"/>
    </i>
    <i>
      <x v="774"/>
      <x v="1"/>
    </i>
    <i>
      <x v="775"/>
      <x v="1"/>
    </i>
    <i>
      <x v="776"/>
      <x v="1"/>
    </i>
    <i>
      <x v="777"/>
      <x v="1"/>
    </i>
    <i>
      <x v="778"/>
      <x v="1"/>
    </i>
    <i>
      <x v="779"/>
      <x v="1"/>
    </i>
    <i>
      <x v="780"/>
      <x v="1"/>
    </i>
    <i>
      <x v="781"/>
      <x v="1"/>
    </i>
    <i>
      <x v="782"/>
      <x v="1"/>
    </i>
    <i>
      <x v="783"/>
      <x v="1"/>
    </i>
    <i>
      <x v="784"/>
      <x v="1"/>
    </i>
    <i>
      <x v="785"/>
      <x v="1"/>
    </i>
    <i>
      <x v="786"/>
      <x v="1"/>
    </i>
    <i>
      <x v="787"/>
      <x v="1"/>
    </i>
    <i>
      <x v="788"/>
      <x v="1"/>
    </i>
    <i>
      <x v="789"/>
      <x v="1"/>
    </i>
    <i>
      <x v="790"/>
      <x v="1"/>
    </i>
    <i>
      <x v="791"/>
      <x v="1"/>
    </i>
    <i>
      <x v="792"/>
      <x v="1"/>
    </i>
    <i>
      <x v="793"/>
      <x v="1"/>
    </i>
    <i>
      <x v="794"/>
      <x v="1"/>
    </i>
    <i>
      <x v="795"/>
      <x v="1"/>
    </i>
    <i>
      <x v="797"/>
      <x v="1"/>
    </i>
    <i>
      <x v="799"/>
      <x v="1"/>
    </i>
    <i>
      <x v="801"/>
      <x v="1"/>
    </i>
    <i>
      <x v="803"/>
      <x v="1"/>
    </i>
    <i>
      <x v="805"/>
      <x v="1"/>
    </i>
    <i>
      <x v="807"/>
      <x v="1"/>
    </i>
    <i>
      <x v="809"/>
      <x v="1"/>
    </i>
    <i>
      <x v="811"/>
      <x v="1"/>
    </i>
    <i>
      <x v="813"/>
      <x v="1"/>
    </i>
    <i>
      <x v="814"/>
      <x v="1"/>
    </i>
    <i>
      <x v="817"/>
      <x v="1"/>
    </i>
    <i>
      <x v="818"/>
      <x v="1"/>
    </i>
    <i>
      <x v="820"/>
      <x v="1"/>
    </i>
    <i>
      <x v="822"/>
      <x v="1"/>
    </i>
    <i>
      <x v="824"/>
      <x v="1"/>
    </i>
    <i>
      <x v="826"/>
      <x v="1"/>
    </i>
    <i>
      <x v="828"/>
      <x v="1"/>
    </i>
    <i>
      <x v="830"/>
      <x v="1"/>
    </i>
    <i>
      <x v="831"/>
      <x v="1"/>
    </i>
    <i>
      <x v="832"/>
      <x v="1"/>
    </i>
    <i>
      <x v="833"/>
      <x v="1"/>
    </i>
    <i>
      <x v="834"/>
      <x v="1"/>
    </i>
    <i>
      <x v="835"/>
      <x v="1"/>
    </i>
    <i>
      <x v="837"/>
      <x v="1"/>
    </i>
    <i>
      <x v="839"/>
      <x v="1"/>
    </i>
    <i>
      <x v="841"/>
      <x v="1"/>
    </i>
    <i>
      <x v="843"/>
      <x v="1"/>
    </i>
    <i>
      <x v="845"/>
      <x v="1"/>
    </i>
    <i>
      <x v="847"/>
      <x v="1"/>
    </i>
    <i>
      <x v="848"/>
      <x v="1"/>
    </i>
    <i>
      <x v="849"/>
      <x v="1"/>
    </i>
    <i>
      <x v="850"/>
      <x v="1"/>
    </i>
    <i>
      <x v="851"/>
      <x v="1"/>
    </i>
    <i>
      <x v="852"/>
      <x v="1"/>
    </i>
    <i>
      <x v="853"/>
      <x v="1"/>
    </i>
    <i>
      <x v="854"/>
      <x v="1"/>
    </i>
    <i>
      <x v="855"/>
      <x v="1"/>
    </i>
    <i>
      <x v="856"/>
      <x v="1"/>
    </i>
    <i>
      <x v="857"/>
      <x v="1"/>
    </i>
    <i>
      <x v="858"/>
      <x v="1"/>
    </i>
    <i>
      <x v="859"/>
      <x v="1"/>
    </i>
    <i>
      <x v="860"/>
      <x v="1"/>
    </i>
    <i>
      <x v="861"/>
      <x v="1"/>
    </i>
    <i>
      <x v="863"/>
      <x v="1"/>
    </i>
    <i>
      <x v="865"/>
      <x v="1"/>
    </i>
    <i>
      <x v="867"/>
      <x v="1"/>
    </i>
    <i>
      <x v="869"/>
      <x v="1"/>
    </i>
    <i>
      <x v="871"/>
      <x v="1"/>
    </i>
    <i>
      <x v="890"/>
      <x v="1"/>
    </i>
    <i>
      <x v="892"/>
      <x v="1"/>
    </i>
    <i>
      <x v="894"/>
      <x v="1"/>
    </i>
    <i>
      <x v="903"/>
      <x v="1"/>
    </i>
    <i>
      <x v="905"/>
      <x v="1"/>
    </i>
    <i>
      <x v="909"/>
      <x v="1"/>
    </i>
    <i>
      <x v="911"/>
      <x v="1"/>
    </i>
    <i>
      <x v="1295"/>
      <x v="1"/>
    </i>
    <i>
      <x v="1306"/>
      <x v="1"/>
    </i>
    <i>
      <x v="1308"/>
      <x v="1"/>
    </i>
    <i>
      <x v="1316"/>
      <x v="1"/>
    </i>
    <i>
      <x v="1317"/>
      <x v="1"/>
    </i>
    <i>
      <x v="1322"/>
      <x v="1"/>
    </i>
    <i>
      <x v="1340"/>
      <x v="1"/>
    </i>
    <i>
      <x v="1354"/>
      <x v="1"/>
    </i>
    <i>
      <x v="1418"/>
      <x v="1"/>
    </i>
    <i>
      <x v="1465"/>
      <x v="1"/>
    </i>
    <i>
      <x v="1466"/>
      <x v="1"/>
    </i>
    <i>
      <x v="1473"/>
      <x v="1"/>
    </i>
    <i>
      <x v="1488"/>
      <x v="1"/>
    </i>
    <i>
      <x v="1489"/>
      <x v="1"/>
    </i>
    <i>
      <x v="1490"/>
      <x v="1"/>
    </i>
    <i>
      <x v="1493"/>
      <x v="1"/>
    </i>
    <i>
      <x v="1516"/>
      <x v="1"/>
    </i>
    <i>
      <x v="1518"/>
      <x v="1"/>
    </i>
    <i>
      <x v="1591"/>
      <x v="1"/>
    </i>
    <i>
      <x v="1592"/>
      <x v="1"/>
    </i>
    <i>
      <x v="1593"/>
      <x v="1"/>
    </i>
    <i>
      <x v="1605"/>
      <x v="1"/>
    </i>
    <i>
      <x v="1608"/>
      <x v="1"/>
    </i>
    <i>
      <x v="1609"/>
      <x v="1"/>
    </i>
    <i>
      <x v="1610"/>
      <x v="1"/>
    </i>
    <i>
      <x v="1611"/>
      <x v="1"/>
    </i>
    <i t="grand">
      <x/>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34A6DB3-BE2E-430B-8E7A-31266F97D354}" name="PivotTable2" cacheId="17" applyNumberFormats="0" applyBorderFormats="0" applyFontFormats="0" applyPatternFormats="0" applyAlignmentFormats="0" applyWidthHeightFormats="1" dataCaption="Values" updatedVersion="8" minRefreshableVersion="3" itemPrintTitles="1" createdVersion="8" indent="0" compact="0" compactData="0" gridDropZones="1" multipleFieldFilters="0">
  <location ref="K3:R6" firstHeaderRow="2" firstDataRow="2" firstDataCol="2"/>
  <pivotFields count="53">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3">
        <item x="1"/>
        <item h="1" x="0"/>
        <item t="default"/>
      </items>
    </pivotField>
    <pivotField axis="axisRow" compact="0" outline="0" showAll="0" defaultSubtotal="0">
      <items count="1663">
        <item x="2"/>
        <item x="34"/>
        <item x="81"/>
        <item x="59"/>
        <item x="60"/>
        <item x="84"/>
        <item x="30"/>
        <item x="62"/>
        <item x="17"/>
        <item x="61"/>
        <item x="74"/>
        <item x="50"/>
        <item x="48"/>
        <item x="72"/>
        <item x="64"/>
        <item x="36"/>
        <item x="35"/>
        <item x="63"/>
        <item x="58"/>
        <item x="79"/>
        <item x="3"/>
        <item x="28"/>
        <item x="66"/>
        <item x="80"/>
        <item x="69"/>
        <item x="82"/>
        <item x="16"/>
        <item x="71"/>
        <item x="9"/>
        <item x="70"/>
        <item x="77"/>
        <item x="56"/>
        <item x="55"/>
        <item x="76"/>
        <item x="75"/>
        <item x="31"/>
        <item x="29"/>
        <item x="73"/>
        <item x="65"/>
        <item x="78"/>
        <item x="5"/>
        <item x="18"/>
        <item x="46"/>
        <item x="13"/>
        <item x="10"/>
        <item x="38"/>
        <item x="39"/>
        <item x="19"/>
        <item x="25"/>
        <item x="41"/>
        <item x="45"/>
        <item x="6"/>
        <item x="22"/>
        <item x="53"/>
        <item x="51"/>
        <item x="14"/>
        <item x="11"/>
        <item x="40"/>
        <item x="42"/>
        <item x="24"/>
        <item x="27"/>
        <item x="47"/>
        <item x="4"/>
        <item x="32"/>
        <item x="238"/>
        <item x="124"/>
        <item x="246"/>
        <item x="125"/>
        <item x="126"/>
        <item x="255"/>
        <item x="20"/>
        <item x="130"/>
        <item x="8"/>
        <item x="127"/>
        <item x="215"/>
        <item x="87"/>
        <item x="86"/>
        <item x="207"/>
        <item x="161"/>
        <item x="68"/>
        <item x="67"/>
        <item x="158"/>
        <item x="132"/>
        <item x="37"/>
        <item x="33"/>
        <item x="131"/>
        <item x="121"/>
        <item x="229"/>
        <item x="7"/>
        <item x="21"/>
        <item x="54"/>
        <item x="52"/>
        <item x="15"/>
        <item x="12"/>
        <item x="43"/>
        <item x="44"/>
        <item x="23"/>
        <item x="26"/>
        <item x="49"/>
        <item x="1161"/>
        <item x="564"/>
        <item x="541"/>
        <item x="553"/>
        <item x="545"/>
        <item x="533"/>
        <item x="538"/>
        <item x="304"/>
        <item x="497"/>
        <item x="739"/>
        <item x="732"/>
        <item x="738"/>
        <item x="906"/>
        <item x="1168"/>
        <item x="903"/>
        <item x="1126"/>
        <item x="902"/>
        <item x="942"/>
        <item x="1124"/>
        <item x="730"/>
        <item x="566"/>
        <item x="723"/>
        <item x="565"/>
        <item x="722"/>
        <item x="498"/>
        <item x="499"/>
        <item x="500"/>
        <item x="502"/>
        <item x="512"/>
        <item x="503"/>
        <item x="510"/>
        <item x="508"/>
        <item x="1176"/>
        <item x="915"/>
        <item x="1170"/>
        <item x="1177"/>
        <item x="908"/>
        <item x="1169"/>
        <item x="919"/>
        <item x="1171"/>
        <item x="1181"/>
        <item x="519"/>
        <item x="513"/>
        <item x="520"/>
        <item x="527"/>
        <item x="247"/>
        <item x="1197"/>
        <item x="540"/>
        <item x="1153"/>
        <item x="316"/>
        <item x="1130"/>
        <item x="880"/>
        <item x="248"/>
        <item x="748"/>
        <item x="249"/>
        <item x="749"/>
        <item x="250"/>
        <item x="251"/>
        <item x="252"/>
        <item x="253"/>
        <item x="323"/>
        <item x="326"/>
        <item x="339"/>
        <item x="597"/>
        <item x="873"/>
        <item x="882"/>
        <item x="1203"/>
        <item x="1300"/>
        <item x="1301"/>
        <item x="1311"/>
        <item x="1306"/>
        <item x="1312"/>
        <item x="846"/>
        <item x="273"/>
        <item x="274"/>
        <item x="847"/>
        <item x="254"/>
        <item x="755"/>
        <item x="275"/>
        <item x="860"/>
        <item x="278"/>
        <item x="872"/>
        <item x="312"/>
        <item x="504"/>
        <item x="1141"/>
        <item x="310"/>
        <item x="501"/>
        <item x="1140"/>
        <item x="222"/>
        <item x="1275"/>
        <item x="224"/>
        <item x="1278"/>
        <item x="200"/>
        <item x="1267"/>
        <item x="119"/>
        <item x="120"/>
        <item x="321"/>
        <item x="324"/>
        <item x="1265"/>
        <item x="325"/>
        <item x="1266"/>
        <item x="113"/>
        <item x="1258"/>
        <item x="114"/>
        <item x="1260"/>
        <item x="112"/>
        <item x="1256"/>
        <item x="111"/>
        <item x="1255"/>
        <item x="108"/>
        <item x="109"/>
        <item x="1240"/>
        <item x="1254"/>
        <item x="135"/>
        <item x="329"/>
        <item x="1280"/>
        <item x="1281"/>
        <item x="107"/>
        <item x="1239"/>
        <item x="117"/>
        <item x="1263"/>
        <item x="118"/>
        <item x="1264"/>
        <item x="116"/>
        <item x="1262"/>
        <item x="115"/>
        <item x="1261"/>
        <item x="100"/>
        <item x="1223"/>
        <item x="1214"/>
        <item x="95"/>
        <item x="89"/>
        <item x="1208"/>
        <item x="97"/>
        <item x="1221"/>
        <item x="96"/>
        <item x="1219"/>
        <item x="198"/>
        <item x="406"/>
        <item x="629"/>
        <item x="976"/>
        <item x="181"/>
        <item x="379"/>
        <item x="199"/>
        <item x="407"/>
        <item x="518"/>
        <item x="530"/>
        <item x="756"/>
        <item x="978"/>
        <item x="136"/>
        <item x="340"/>
        <item x="1284"/>
        <item x="189"/>
        <item x="384"/>
        <item x="586"/>
        <item x="923"/>
        <item x="105"/>
        <item x="1233"/>
        <item x="1228"/>
        <item x="102"/>
        <item x="1229"/>
        <item x="103"/>
        <item x="101"/>
        <item x="1227"/>
        <item x="104"/>
        <item x="1230"/>
        <item x="409"/>
        <item x="146"/>
        <item x="444"/>
        <item x="446"/>
        <item x="445"/>
        <item x="419"/>
        <item x="417"/>
        <item x="447"/>
        <item x="490"/>
        <item x="784"/>
        <item x="1138"/>
        <item x="783"/>
        <item x="1137"/>
        <item x="782"/>
        <item x="1136"/>
        <item x="408"/>
        <item x="405"/>
        <item x="351"/>
        <item x="404"/>
        <item x="350"/>
        <item x="148"/>
        <item x="150"/>
        <item x="151"/>
        <item x="154"/>
        <item x="155"/>
        <item x="174"/>
        <item x="1206"/>
        <item x="175"/>
        <item x="1211"/>
        <item x="168"/>
        <item x="1204"/>
        <item x="173"/>
        <item x="1205"/>
        <item x="944"/>
        <item x="949"/>
        <item x="785"/>
        <item x="1139"/>
        <item x="341"/>
        <item x="342"/>
        <item x="176"/>
        <item x="322"/>
        <item x="1213"/>
        <item x="344"/>
        <item x="345"/>
        <item x="106"/>
        <item x="110"/>
        <item x="233"/>
        <item x="1299"/>
        <item x="1309"/>
        <item x="128"/>
        <item x="1291"/>
        <item x="93"/>
        <item x="1286"/>
        <item x="1283"/>
        <item x="91"/>
        <item x="88"/>
        <item x="1209"/>
        <item x="1279"/>
        <item x="92"/>
        <item x="1285"/>
        <item x="90"/>
        <item x="1282"/>
        <item x="156"/>
        <item x="1297"/>
        <item x="133"/>
        <item x="1295"/>
        <item x="157"/>
        <item x="525"/>
        <item x="531"/>
        <item x="1298"/>
        <item x="129"/>
        <item x="1292"/>
        <item x="134"/>
        <item x="1015"/>
        <item x="1296"/>
        <item x="1289"/>
        <item x="98"/>
        <item x="1290"/>
        <item x="99"/>
        <item x="94"/>
        <item x="1288"/>
        <item x="1163"/>
        <item x="1054"/>
        <item x="1065"/>
        <item x="1046"/>
        <item x="1039"/>
        <item x="1045"/>
        <item x="650"/>
        <item x="1143"/>
        <item x="1144"/>
        <item x="1117"/>
        <item x="1115"/>
        <item x="1067"/>
        <item x="1156"/>
        <item x="1236"/>
        <item x="1235"/>
        <item x="1154"/>
        <item x="1146"/>
        <item x="1145"/>
        <item x="740"/>
        <item x="988"/>
        <item x="996"/>
        <item x="999"/>
        <item x="742"/>
        <item x="990"/>
        <item x="1001"/>
        <item x="743"/>
        <item x="745"/>
        <item x="910"/>
        <item x="943"/>
        <item x="897"/>
        <item x="932"/>
        <item x="753"/>
        <item x="781"/>
        <item x="808"/>
        <item x="813"/>
        <item x="818"/>
        <item x="831"/>
        <item x="746"/>
        <item x="829"/>
        <item x="900"/>
        <item x="933"/>
        <item x="909"/>
        <item x="940"/>
        <item x="757"/>
        <item x="786"/>
        <item x="811"/>
        <item x="816"/>
        <item x="824"/>
        <item x="834"/>
        <item x="905"/>
        <item x="938"/>
        <item x="1198"/>
        <item x="1180"/>
        <item x="1200"/>
        <item x="1199"/>
        <item x="1159"/>
        <item x="1185"/>
        <item x="758"/>
        <item x="980"/>
        <item x="1024"/>
        <item x="981"/>
        <item x="1027"/>
        <item x="762"/>
        <item x="765"/>
        <item x="945"/>
        <item x="1005"/>
        <item x="983"/>
        <item x="1032"/>
        <item x="1036"/>
        <item x="1220"/>
        <item x="1218"/>
        <item x="1164"/>
        <item x="465"/>
        <item x="475"/>
        <item x="457"/>
        <item x="455"/>
        <item x="456"/>
        <item x="305"/>
        <item x="491"/>
        <item x="483"/>
        <item x="482"/>
        <item x="718"/>
        <item x="517"/>
        <item x="478"/>
        <item x="476"/>
        <item x="507"/>
        <item x="493"/>
        <item x="492"/>
        <item x="306"/>
        <item x="307"/>
        <item x="308"/>
        <item x="309"/>
        <item x="441"/>
        <item x="438"/>
        <item x="440"/>
        <item x="439"/>
        <item x="609"/>
        <item x="711"/>
        <item x="585"/>
        <item x="613"/>
        <item x="737"/>
        <item x="610"/>
        <item x="524"/>
        <item x="603"/>
        <item x="452"/>
        <item x="453"/>
        <item x="443"/>
        <item x="454"/>
        <item x="514"/>
        <item x="509"/>
        <item x="1167"/>
        <item x="1086"/>
        <item x="1129"/>
        <item x="1098"/>
        <item x="1127"/>
        <item x="1090"/>
        <item x="1072"/>
        <item x="1074"/>
        <item x="1122"/>
        <item x="1076"/>
        <item x="1118"/>
        <item x="1070"/>
        <item x="1132"/>
        <item x="1096"/>
        <item x="1108"/>
        <item x="1110"/>
        <item x="1068"/>
        <item x="1113"/>
        <item x="1084"/>
        <item x="1100"/>
        <item x="1104"/>
        <item x="1088"/>
        <item x="1080"/>
        <item x="1106"/>
        <item x="1094"/>
        <item x="1082"/>
        <item x="561"/>
        <item x="666"/>
        <item x="877"/>
        <item x="849"/>
        <item x="825"/>
        <item x="800"/>
        <item x="871"/>
        <item x="837"/>
        <item x="857"/>
        <item x="798"/>
        <item x="776"/>
        <item x="768"/>
        <item x="766"/>
        <item x="791"/>
        <item x="771"/>
        <item x="789"/>
        <item x="534"/>
        <item x="1033"/>
        <item x="1064"/>
        <item x="1042"/>
        <item x="1062"/>
        <item x="1035"/>
        <item x="1017"/>
        <item x="1061"/>
        <item x="1019"/>
        <item x="1058"/>
        <item x="1016"/>
        <item x="1066"/>
        <item x="1041"/>
        <item x="1050"/>
        <item x="1051"/>
        <item x="1011"/>
        <item x="1057"/>
        <item x="1030"/>
        <item x="1044"/>
        <item x="1047"/>
        <item x="1034"/>
        <item x="1018"/>
        <item x="1020"/>
        <item x="1049"/>
        <item x="1037"/>
        <item x="1021"/>
        <item x="631"/>
        <item x="1274"/>
        <item x="664"/>
        <item x="643"/>
        <item x="663"/>
        <item x="634"/>
        <item x="611"/>
        <item x="955"/>
        <item x="622"/>
        <item x="1271"/>
        <item x="661"/>
        <item x="608"/>
        <item x="1269"/>
        <item x="665"/>
        <item x="951"/>
        <item x="653"/>
        <item x="657"/>
        <item x="606"/>
        <item x="660"/>
        <item x="630"/>
        <item x="1273"/>
        <item x="646"/>
        <item x="952"/>
        <item x="950"/>
        <item x="616"/>
        <item x="1270"/>
        <item x="626"/>
        <item x="1272"/>
        <item x="647"/>
        <item x="641"/>
        <item x="628"/>
        <item x="559"/>
        <item x="890"/>
        <item x="941"/>
        <item x="901"/>
        <item x="931"/>
        <item x="894"/>
        <item x="883"/>
        <item x="1002"/>
        <item x="885"/>
        <item x="927"/>
        <item x="879"/>
        <item x="948"/>
        <item x="987"/>
        <item x="912"/>
        <item x="917"/>
        <item x="878"/>
        <item x="924"/>
        <item x="888"/>
        <item x="904"/>
        <item x="992"/>
        <item x="985"/>
        <item x="884"/>
        <item x="886"/>
        <item x="911"/>
        <item x="899"/>
        <item x="887"/>
        <item x="587"/>
        <item x="604"/>
        <item x="592"/>
        <item x="602"/>
        <item x="589"/>
        <item x="568"/>
        <item x="601"/>
        <item x="575"/>
        <item x="600"/>
        <item x="563"/>
        <item x="605"/>
        <item x="591"/>
        <item x="596"/>
        <item x="598"/>
        <item x="562"/>
        <item x="599"/>
        <item x="582"/>
        <item x="593"/>
        <item x="594"/>
        <item x="588"/>
        <item x="569"/>
        <item x="578"/>
        <item x="595"/>
        <item x="590"/>
        <item x="581"/>
        <item x="685"/>
        <item x="707"/>
        <item x="691"/>
        <item x="705"/>
        <item x="687"/>
        <item x="671"/>
        <item x="974"/>
        <item x="676"/>
        <item x="703"/>
        <item x="669"/>
        <item x="709"/>
        <item x="965"/>
        <item x="697"/>
        <item x="699"/>
        <item x="667"/>
        <item x="701"/>
        <item x="683"/>
        <item x="693"/>
        <item x="972"/>
        <item x="957"/>
        <item x="673"/>
        <item x="679"/>
        <item x="695"/>
        <item x="689"/>
        <item x="681"/>
        <item x="668"/>
        <item x="670"/>
        <item x="672"/>
        <item x="674"/>
        <item x="678"/>
        <item x="680"/>
        <item x="682"/>
        <item x="684"/>
        <item x="686"/>
        <item x="688"/>
        <item x="690"/>
        <item x="692"/>
        <item x="694"/>
        <item x="696"/>
        <item x="698"/>
        <item x="700"/>
        <item x="702"/>
        <item x="706"/>
        <item x="708"/>
        <item x="710"/>
        <item x="704"/>
        <item x="767"/>
        <item x="770"/>
        <item x="774"/>
        <item x="788"/>
        <item x="790"/>
        <item x="796"/>
        <item x="799"/>
        <item x="959"/>
        <item x="971"/>
        <item x="973"/>
        <item x="977"/>
        <item x="1069"/>
        <item x="1071"/>
        <item x="1073"/>
        <item x="1075"/>
        <item x="1077"/>
        <item x="1081"/>
        <item x="1083"/>
        <item x="1085"/>
        <item x="1087"/>
        <item x="1089"/>
        <item x="1093"/>
        <item x="1095"/>
        <item x="1097"/>
        <item x="1099"/>
        <item x="1101"/>
        <item x="1105"/>
        <item x="1107"/>
        <item x="1109"/>
        <item x="1112"/>
        <item x="1116"/>
        <item x="1121"/>
        <item x="1125"/>
        <item x="1128"/>
        <item x="1131"/>
        <item x="1133"/>
        <item x="731"/>
        <item x="741"/>
        <item x="726"/>
        <item x="463"/>
        <item x="969"/>
        <item x="138"/>
        <item x="330"/>
        <item x="334"/>
        <item x="830"/>
        <item x="1003"/>
        <item x="759"/>
        <item x="793"/>
        <item x="979"/>
        <item x="935"/>
        <item x="936"/>
        <item x="1004"/>
        <item x="1187"/>
        <item x="1186"/>
        <item x="1184"/>
        <item x="851"/>
        <item x="1040"/>
        <item x="841"/>
        <item x="1029"/>
        <item x="1026"/>
        <item x="140"/>
        <item x="169"/>
        <item x="331"/>
        <item x="335"/>
        <item x="143"/>
        <item x="170"/>
        <item x="332"/>
        <item x="336"/>
        <item x="144"/>
        <item x="333"/>
        <item x="337"/>
        <item x="149"/>
        <item x="338"/>
        <item x="449"/>
        <item x="448"/>
        <item x="913"/>
        <item x="450"/>
        <item x="918"/>
        <item x="1193"/>
        <item x="1189"/>
        <item x="1195"/>
        <item x="1194"/>
        <item x="1188"/>
        <item x="1190"/>
        <item x="458"/>
        <item x="960"/>
        <item x="459"/>
        <item x="963"/>
        <item x="451"/>
        <item x="920"/>
        <item x="921"/>
        <item x="946"/>
        <item x="461"/>
        <item x="966"/>
        <item x="462"/>
        <item x="967"/>
        <item x="1165"/>
        <item x="523"/>
        <item x="907"/>
        <item x="506"/>
        <item x="898"/>
        <item x="418"/>
        <item x="881"/>
        <item x="390"/>
        <item x="835"/>
        <item x="717"/>
        <item x="810"/>
        <item x="750"/>
        <item x="856"/>
        <item x="928"/>
        <item x="929"/>
        <item x="744"/>
        <item x="852"/>
        <item x="734"/>
        <item x="842"/>
        <item x="391"/>
        <item x="773"/>
        <item x="392"/>
        <item x="777"/>
        <item x="394"/>
        <item x="398"/>
        <item x="400"/>
        <item x="399"/>
        <item x="401"/>
        <item x="989"/>
        <item x="991"/>
        <item x="970"/>
        <item x="993"/>
        <item x="1010"/>
        <item x="930"/>
        <item x="975"/>
        <item x="402"/>
        <item x="413"/>
        <item x="801"/>
        <item x="414"/>
        <item x="803"/>
        <item x="403"/>
        <item x="787"/>
        <item x="415"/>
        <item x="805"/>
        <item x="416"/>
        <item x="809"/>
        <item x="937"/>
        <item x="792"/>
        <item x="1268"/>
        <item x="854"/>
        <item x="1276"/>
        <item x="747"/>
        <item x="1259"/>
        <item x="268"/>
        <item x="1250"/>
        <item x="269"/>
        <item x="1257"/>
        <item x="272"/>
        <item x="1294"/>
        <item x="276"/>
        <item x="1302"/>
        <item x="271"/>
        <item x="1287"/>
        <item x="270"/>
        <item x="1277"/>
        <item x="283"/>
        <item x="292"/>
        <item x="1310"/>
        <item x="1318"/>
        <item x="293"/>
        <item x="855"/>
        <item x="1319"/>
        <item x="282"/>
        <item x="1308"/>
        <item x="280"/>
        <item x="1305"/>
        <item x="281"/>
        <item x="1307"/>
        <item x="279"/>
        <item x="1304"/>
        <item x="277"/>
        <item x="1303"/>
        <item x="997"/>
        <item x="961"/>
        <item x="953"/>
        <item x="994"/>
        <item x="958"/>
        <item x="261"/>
        <item x="1238"/>
        <item x="260"/>
        <item x="1237"/>
        <item x="258"/>
        <item x="1217"/>
        <item x="256"/>
        <item x="1210"/>
        <item x="259"/>
        <item x="1234"/>
        <item x="257"/>
        <item x="1215"/>
        <item x="1102"/>
        <item x="1103"/>
        <item x="1025"/>
        <item x="301"/>
        <item x="299"/>
        <item x="302"/>
        <item x="294"/>
        <item x="859"/>
        <item x="300"/>
        <item x="1022"/>
        <item x="1006"/>
        <item x="1007"/>
        <item x="998"/>
        <item x="1012"/>
        <item x="267"/>
        <item x="1249"/>
        <item x="263"/>
        <item x="1243"/>
        <item x="264"/>
        <item x="1244"/>
        <item x="262"/>
        <item x="1242"/>
        <item x="265"/>
        <item x="1245"/>
        <item x="266"/>
        <item x="1248"/>
        <item x="206"/>
        <item x="1148"/>
        <item x="1147"/>
        <item x="728"/>
        <item x="658"/>
        <item x="727"/>
        <item x="655"/>
        <item x="1150"/>
        <item x="1172"/>
        <item x="1111"/>
        <item x="1092"/>
        <item x="208"/>
        <item x="209"/>
        <item x="210"/>
        <item x="214"/>
        <item x="549"/>
        <item x="548"/>
        <item x="1224"/>
        <item x="516"/>
        <item x="1207"/>
        <item x="547"/>
        <item x="1222"/>
        <item x="780"/>
        <item x="1152"/>
        <item x="1253"/>
        <item x="1052"/>
        <item x="1314"/>
        <item x="1053"/>
        <item x="1315"/>
        <item x="648"/>
        <item x="1246"/>
        <item x="651"/>
        <item x="1247"/>
        <item x="557"/>
        <item x="570"/>
        <item x="584"/>
        <item x="1226"/>
        <item x="652"/>
        <item x="1251"/>
        <item x="1056"/>
        <item x="1317"/>
        <item x="1055"/>
        <item x="1316"/>
        <item x="1166"/>
        <item x="836"/>
        <item x="814"/>
        <item x="795"/>
        <item x="802"/>
        <item x="769"/>
        <item x="216"/>
        <item x="659"/>
        <item x="1191"/>
        <item x="583"/>
        <item x="642"/>
        <item x="677"/>
        <item x="1178"/>
        <item x="1179"/>
        <item x="675"/>
        <item x="1183"/>
        <item x="662"/>
        <item x="218"/>
        <item x="619"/>
        <item x="219"/>
        <item x="620"/>
        <item x="285"/>
        <item x="290"/>
        <item x="521"/>
        <item x="505"/>
        <item x="522"/>
        <item x="1231"/>
        <item x="1232"/>
        <item x="1201"/>
        <item x="1241"/>
        <item x="1192"/>
        <item x="1202"/>
        <item x="576"/>
        <item x="632"/>
        <item x="577"/>
        <item x="633"/>
        <item x="638"/>
        <item x="529"/>
        <item x="621"/>
        <item x="579"/>
        <item x="636"/>
        <item x="639"/>
        <item x="1175"/>
        <item x="580"/>
        <item x="637"/>
        <item x="640"/>
        <item x="1182"/>
        <item x="1158"/>
        <item x="515"/>
        <item x="535"/>
        <item x="495"/>
        <item x="489"/>
        <item x="494"/>
        <item x="188"/>
        <item x="612"/>
        <item x="544"/>
        <item x="539"/>
        <item x="954"/>
        <item x="956"/>
        <item x="1142"/>
        <item x="1174"/>
        <item x="964"/>
        <item x="823"/>
        <item x="822"/>
        <item x="644"/>
        <item x="615"/>
        <item x="614"/>
        <item x="190"/>
        <item x="191"/>
        <item x="192"/>
        <item x="193"/>
        <item x="468"/>
        <item x="464"/>
        <item x="467"/>
        <item x="1078"/>
        <item x="1059"/>
        <item x="1079"/>
        <item x="968"/>
        <item x="1063"/>
        <item x="487"/>
        <item x="470"/>
        <item x="488"/>
        <item x="145"/>
        <item x="141"/>
        <item x="142"/>
        <item x="1157"/>
        <item x="729"/>
        <item x="751"/>
        <item x="725"/>
        <item x="720"/>
        <item x="724"/>
        <item x="122"/>
        <item x="772"/>
        <item x="754"/>
        <item x="761"/>
        <item x="752"/>
        <item x="760"/>
        <item x="1151"/>
        <item x="1009"/>
        <item x="984"/>
        <item x="982"/>
        <item x="797"/>
        <item x="778"/>
        <item x="775"/>
        <item x="123"/>
        <item x="137"/>
        <item x="139"/>
        <item x="152"/>
        <item x="159"/>
        <item x="298"/>
        <item x="295"/>
        <item x="297"/>
        <item x="296"/>
        <item x="1119"/>
        <item x="1043"/>
        <item x="1123"/>
        <item x="1120"/>
        <item x="1013"/>
        <item x="1048"/>
        <item x="714"/>
        <item x="715"/>
        <item x="649"/>
        <item x="713"/>
        <item x="716"/>
        <item x="719"/>
        <item x="995"/>
        <item x="1008"/>
        <item x="986"/>
        <item x="1160"/>
        <item x="368"/>
        <item x="357"/>
        <item x="356"/>
        <item x="202"/>
        <item x="377"/>
        <item x="812"/>
        <item x="844"/>
        <item x="869"/>
        <item x="867"/>
        <item x="833"/>
        <item x="832"/>
        <item x="203"/>
        <item x="204"/>
        <item x="205"/>
        <item x="212"/>
        <item x="347"/>
        <item x="343"/>
        <item x="346"/>
        <item x="848"/>
        <item x="853"/>
        <item x="845"/>
        <item x="850"/>
        <item x="352"/>
        <item x="349"/>
        <item x="353"/>
        <item x="843"/>
        <item x="839"/>
        <item x="213"/>
        <item x="485"/>
        <item x="220"/>
        <item x="217"/>
        <item x="187"/>
        <item x="194"/>
        <item x="196"/>
        <item x="180"/>
        <item x="182"/>
        <item x="183"/>
        <item x="184"/>
        <item x="185"/>
        <item x="195"/>
        <item x="197"/>
        <item x="186"/>
        <item x="163"/>
        <item x="164"/>
        <item x="160"/>
        <item x="162"/>
        <item x="165"/>
        <item x="171"/>
        <item x="177"/>
        <item x="172"/>
        <item x="179"/>
        <item x="178"/>
        <item x="226"/>
        <item x="376"/>
        <item x="223"/>
        <item x="371"/>
        <item x="528"/>
        <item x="230"/>
        <item x="381"/>
        <item x="227"/>
        <item x="378"/>
        <item x="558"/>
        <item x="242"/>
        <item x="411"/>
        <item x="240"/>
        <item x="397"/>
        <item x="237"/>
        <item x="395"/>
        <item x="235"/>
        <item x="383"/>
        <item x="225"/>
        <item x="228"/>
        <item x="234"/>
        <item x="236"/>
        <item x="239"/>
        <item x="241"/>
        <item x="375"/>
        <item x="380"/>
        <item x="382"/>
        <item x="393"/>
        <item x="396"/>
        <item x="410"/>
        <item x="555"/>
        <item x="574"/>
        <item x="221"/>
        <item x="486"/>
        <item x="211"/>
        <item x="370"/>
        <item x="201"/>
        <item x="364"/>
        <item x="551"/>
        <item x="542"/>
        <item x="536"/>
        <item x="543"/>
        <item x="537"/>
        <item x="314"/>
        <item x="327"/>
        <item x="315"/>
        <item x="328"/>
        <item x="311"/>
        <item x="313"/>
        <item x="511"/>
        <item x="532"/>
        <item x="526"/>
        <item x="556"/>
        <item x="552"/>
        <item x="572"/>
        <item x="560"/>
        <item x="567"/>
        <item x="554"/>
        <item x="571"/>
        <item x="550"/>
        <item x="546"/>
        <item x="434"/>
        <item x="435"/>
        <item x="421"/>
        <item x="429"/>
        <item x="427"/>
        <item x="430"/>
        <item x="428"/>
        <item x="166"/>
        <item x="167"/>
        <item x="147"/>
        <item x="153"/>
        <item x="420"/>
        <item x="423"/>
        <item x="422"/>
        <item x="424"/>
        <item x="426"/>
        <item x="425"/>
        <item x="469"/>
        <item x="471"/>
        <item x="484"/>
        <item x="437"/>
        <item x="466"/>
        <item x="436"/>
        <item x="432"/>
        <item x="433"/>
        <item x="431"/>
        <item x="373"/>
        <item x="291"/>
        <item x="365"/>
        <item x="362"/>
        <item x="366"/>
        <item x="363"/>
        <item x="287"/>
        <item x="288"/>
        <item x="284"/>
        <item x="286"/>
        <item x="289"/>
        <item x="358"/>
        <item x="354"/>
        <item x="359"/>
        <item x="361"/>
        <item x="360"/>
        <item x="386"/>
        <item x="473"/>
        <item x="479"/>
        <item x="387"/>
        <item x="480"/>
        <item x="388"/>
        <item x="481"/>
        <item x="385"/>
        <item x="472"/>
        <item x="477"/>
        <item x="374"/>
        <item x="369"/>
        <item x="372"/>
        <item x="367"/>
        <item x="914"/>
        <item x="1028"/>
        <item x="916"/>
        <item x="624"/>
        <item x="892"/>
        <item x="826"/>
        <item x="625"/>
        <item x="893"/>
        <item x="827"/>
        <item x="319"/>
        <item x="804"/>
        <item x="320"/>
        <item x="806"/>
        <item x="317"/>
        <item x="318"/>
        <item x="442"/>
        <item x="721"/>
        <item x="868"/>
        <item x="617"/>
        <item x="607"/>
        <item x="874"/>
        <item x="875"/>
        <item x="623"/>
        <item x="618"/>
        <item x="876"/>
        <item x="889"/>
        <item x="891"/>
        <item x="645"/>
        <item x="656"/>
        <item x="820"/>
        <item x="861"/>
        <item x="925"/>
        <item x="939"/>
        <item x="947"/>
        <item x="1060"/>
        <item x="815"/>
        <item x="821"/>
        <item x="862"/>
        <item x="864"/>
        <item x="819"/>
        <item x="817"/>
        <item x="865"/>
        <item x="922"/>
        <item x="1031"/>
        <item x="863"/>
        <item x="838"/>
        <item x="858"/>
        <item x="934"/>
        <item x="635"/>
        <item x="828"/>
        <item x="926"/>
        <item x="896"/>
        <item x="1014"/>
        <item x="627"/>
        <item x="1"/>
        <item x="57"/>
        <item x="83"/>
        <item x="85"/>
        <item x="1313"/>
        <item x="1321"/>
        <item x="1323"/>
        <item x="231"/>
        <item x="232"/>
        <item x="243"/>
        <item x="244"/>
        <item x="245"/>
        <item x="303"/>
        <item x="348"/>
        <item x="355"/>
        <item x="389"/>
        <item x="412"/>
        <item x="460"/>
        <item x="474"/>
        <item x="496"/>
        <item x="573"/>
        <item x="654"/>
        <item x="712"/>
        <item x="733"/>
        <item x="735"/>
        <item x="736"/>
        <item x="763"/>
        <item x="764"/>
        <item x="779"/>
        <item x="794"/>
        <item x="807"/>
        <item x="840"/>
        <item x="866"/>
        <item x="870"/>
        <item x="895"/>
        <item x="962"/>
        <item x="1000"/>
        <item x="1023"/>
        <item x="1038"/>
        <item x="1091"/>
        <item x="1114"/>
        <item x="1134"/>
        <item x="1135"/>
        <item x="1149"/>
        <item x="1155"/>
        <item x="1162"/>
        <item x="1173"/>
        <item x="1196"/>
        <item x="1212"/>
        <item x="1216"/>
        <item x="1225"/>
        <item x="1252"/>
        <item x="1293"/>
        <item x="1320"/>
        <item x="1324"/>
        <item x="1325"/>
        <item x="1326"/>
        <item x="1328"/>
        <item x="1329"/>
        <item x="1331"/>
        <item x="1332"/>
        <item x="1333"/>
        <item x="1334"/>
        <item x="1335"/>
        <item x="1336"/>
        <item x="1337"/>
        <item x="1338"/>
        <item x="1339"/>
        <item x="1340"/>
        <item x="1341"/>
        <item x="1342"/>
        <item x="1343"/>
        <item x="1322"/>
        <item x="1330"/>
        <item x="1344"/>
        <item x="1345"/>
        <item x="1346"/>
        <item x="1347"/>
        <item x="1348"/>
        <item x="1349"/>
        <item x="1350"/>
        <item x="1351"/>
        <item x="1352"/>
        <item x="1353"/>
        <item x="1354"/>
        <item x="1355"/>
        <item x="1356"/>
        <item x="1357"/>
        <item x="1358"/>
        <item x="1359"/>
        <item x="1360"/>
        <item x="1361"/>
        <item x="1362"/>
        <item x="1363"/>
        <item x="1364"/>
        <item x="1365"/>
        <item x="1368"/>
        <item x="1369"/>
        <item x="1370"/>
        <item x="1371"/>
        <item x="1372"/>
        <item x="1374"/>
        <item x="1375"/>
        <item x="1376"/>
        <item x="1377"/>
        <item x="1378"/>
        <item x="1379"/>
        <item x="1381"/>
        <item x="1382"/>
        <item x="1383"/>
        <item x="1327"/>
        <item x="1373"/>
        <item x="1380"/>
        <item x="1384"/>
        <item x="1385"/>
        <item x="1387"/>
        <item x="1388"/>
        <item x="1391"/>
        <item x="1395"/>
        <item x="1396"/>
        <item x="1398"/>
        <item x="1399"/>
        <item x="1403"/>
        <item x="1405"/>
        <item x="1407"/>
        <item x="1408"/>
        <item x="1411"/>
        <item x="1413"/>
        <item x="1414"/>
        <item x="1415"/>
        <item x="1416"/>
        <item x="1417"/>
        <item x="1418"/>
        <item x="1419"/>
        <item x="1366"/>
        <item x="1367"/>
        <item x="1386"/>
        <item x="1389"/>
        <item x="1390"/>
        <item x="1392"/>
        <item x="1393"/>
        <item x="1394"/>
        <item x="1397"/>
        <item x="1400"/>
        <item x="1401"/>
        <item x="1402"/>
        <item x="1404"/>
        <item x="1406"/>
        <item x="1409"/>
        <item x="1410"/>
        <item x="1412"/>
        <item x="1420"/>
        <item x="1421"/>
        <item x="1422"/>
        <item x="1430"/>
        <item x="1431"/>
        <item x="1441"/>
        <item x="1447"/>
        <item x="1448"/>
        <item x="1450"/>
        <item x="1452"/>
        <item x="1456"/>
        <item x="1459"/>
        <item x="1423"/>
        <item x="1424"/>
        <item x="1425"/>
        <item x="1426"/>
        <item x="1427"/>
        <item x="1428"/>
        <item x="1429"/>
        <item x="1432"/>
        <item x="1433"/>
        <item x="1434"/>
        <item x="1435"/>
        <item x="1436"/>
        <item x="1437"/>
        <item x="1438"/>
        <item x="1439"/>
        <item x="1440"/>
        <item x="1442"/>
        <item x="1443"/>
        <item x="1444"/>
        <item x="1445"/>
        <item x="1446"/>
        <item x="1449"/>
        <item x="1451"/>
        <item x="1453"/>
        <item x="1454"/>
        <item x="1455"/>
        <item x="1457"/>
        <item x="1458"/>
        <item x="1460"/>
        <item x="1461"/>
        <item x="1462"/>
        <item x="1463"/>
        <item x="1464"/>
        <item x="1465"/>
        <item x="1466"/>
        <item x="1467"/>
        <item x="1468"/>
        <item x="1469"/>
        <item x="1470"/>
        <item x="1471"/>
        <item x="1473"/>
        <item x="1474"/>
        <item x="1477"/>
        <item x="1478"/>
        <item x="1483"/>
        <item x="1484"/>
        <item x="1485"/>
        <item x="1486"/>
        <item x="1487"/>
        <item x="1490"/>
        <item x="1492"/>
        <item x="1493"/>
        <item x="1497"/>
        <item x="1501"/>
        <item x="1502"/>
        <item x="1504"/>
        <item x="1505"/>
        <item x="1507"/>
        <item x="1508"/>
        <item x="1509"/>
        <item x="1510"/>
        <item x="1511"/>
        <item x="1515"/>
        <item x="1516"/>
        <item x="1518"/>
        <item x="1519"/>
        <item x="1520"/>
        <item x="1521"/>
        <item x="1522"/>
        <item x="1523"/>
        <item x="1524"/>
        <item x="1525"/>
        <item x="1526"/>
        <item x="1527"/>
        <item x="1528"/>
        <item x="1529"/>
        <item x="1530"/>
        <item x="1531"/>
        <item x="1532"/>
        <item x="1533"/>
        <item x="1534"/>
        <item x="1537"/>
        <item x="1539"/>
        <item x="1540"/>
        <item x="1541"/>
        <item x="1542"/>
        <item x="1543"/>
        <item x="1544"/>
        <item x="1545"/>
        <item x="1546"/>
        <item x="1547"/>
        <item x="1548"/>
        <item x="1549"/>
        <item x="1550"/>
        <item x="1551"/>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7"/>
        <item x="1588"/>
        <item x="1589"/>
        <item x="1590"/>
        <item x="1591"/>
        <item x="1472"/>
        <item x="1475"/>
        <item x="1476"/>
        <item x="1479"/>
        <item x="1480"/>
        <item x="1481"/>
        <item x="1482"/>
        <item x="1488"/>
        <item x="1489"/>
        <item x="1491"/>
        <item x="1494"/>
        <item x="1495"/>
        <item x="1496"/>
        <item x="1498"/>
        <item x="1499"/>
        <item x="1503"/>
        <item x="1506"/>
        <item x="1512"/>
        <item x="1513"/>
        <item x="1514"/>
        <item x="1535"/>
        <item x="1536"/>
        <item x="1538"/>
        <item x="1552"/>
        <item x="1584"/>
        <item x="1585"/>
        <item x="1586"/>
        <item x="1592"/>
        <item x="1594"/>
        <item x="1596"/>
        <item x="1597"/>
        <item x="1599"/>
        <item x="1593"/>
        <item x="1595"/>
        <item x="1598"/>
        <item x="1600"/>
        <item x="1602"/>
        <item x="1603"/>
        <item x="1604"/>
        <item x="1607"/>
        <item x="1608"/>
        <item x="1606"/>
        <item x="1609"/>
        <item x="1601"/>
        <item x="1605"/>
        <item x="1610"/>
        <item x="1611"/>
        <item x="1612"/>
        <item x="1616"/>
        <item x="1617"/>
        <item x="1618"/>
        <item x="1619"/>
        <item x="1624"/>
        <item x="0"/>
        <item x="1500"/>
        <item x="1517"/>
        <item x="1613"/>
        <item x="1614"/>
        <item x="1615"/>
        <item x="1620"/>
        <item x="1622"/>
        <item x="1626"/>
        <item x="1627"/>
        <item x="1629"/>
        <item x="1630"/>
        <item x="1631"/>
        <item x="1632"/>
        <item x="1621"/>
        <item x="1634"/>
        <item x="1623"/>
        <item x="1625"/>
        <item x="1628"/>
        <item x="1633"/>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9"/>
    <field x="8"/>
  </rowFields>
  <rowItems count="2">
    <i>
      <x v="941"/>
      <x/>
    </i>
    <i t="grand">
      <x/>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ING">
  <a:themeElements>
    <a:clrScheme name="ING">
      <a:dk1>
        <a:sysClr val="windowText" lastClr="000000"/>
      </a:dk1>
      <a:lt1>
        <a:sysClr val="window" lastClr="FFFFFF"/>
      </a:lt1>
      <a:dk2>
        <a:srgbClr val="FF6200"/>
      </a:dk2>
      <a:lt2>
        <a:srgbClr val="696969"/>
      </a:lt2>
      <a:accent1>
        <a:srgbClr val="FF6200"/>
      </a:accent1>
      <a:accent2>
        <a:srgbClr val="A8A8A8"/>
      </a:accent2>
      <a:accent3>
        <a:srgbClr val="525199"/>
      </a:accent3>
      <a:accent4>
        <a:srgbClr val="60A6DA"/>
      </a:accent4>
      <a:accent5>
        <a:srgbClr val="AB0066"/>
      </a:accent5>
      <a:accent6>
        <a:srgbClr val="D0D93C"/>
      </a:accent6>
      <a:hlink>
        <a:srgbClr val="525199"/>
      </a:hlink>
      <a:folHlink>
        <a:srgbClr val="AB0066"/>
      </a:folHlink>
    </a:clrScheme>
    <a:fontScheme name="ING">
      <a:majorFont>
        <a:latin typeface="ING Me"/>
        <a:ea typeface=""/>
        <a:cs typeface=""/>
      </a:majorFont>
      <a:minorFont>
        <a:latin typeface="ING Me"/>
        <a:ea typeface=""/>
        <a:cs typeface=""/>
      </a:minorFont>
    </a:fontScheme>
    <a:fmtScheme name="ING">
      <a:fillStyleLst>
        <a:solidFill>
          <a:schemeClr val="phClr"/>
        </a:solidFill>
        <a:gradFill rotWithShape="1">
          <a:gsLst>
            <a:gs pos="0">
              <a:schemeClr val="phClr">
                <a:tint val="60000"/>
                <a:satMod val="100000"/>
                <a:lumMod val="100000"/>
              </a:schemeClr>
            </a:gs>
            <a:gs pos="50000">
              <a:schemeClr val="phClr">
                <a:tint val="80000"/>
                <a:satMod val="100000"/>
                <a:lumMod val="100000"/>
              </a:schemeClr>
            </a:gs>
            <a:gs pos="100000">
              <a:schemeClr val="phClr">
                <a:tint val="100000"/>
                <a:satMod val="100000"/>
                <a:lumMod val="100000"/>
              </a:schemeClr>
            </a:gs>
          </a:gsLst>
          <a:lin ang="5400000" scaled="0"/>
        </a:gradFill>
        <a:gradFill rotWithShape="1">
          <a:gsLst>
            <a:gs pos="0">
              <a:schemeClr val="phClr">
                <a:tint val="30000"/>
                <a:satMod val="100000"/>
                <a:lumMod val="100000"/>
              </a:schemeClr>
            </a:gs>
            <a:gs pos="50000">
              <a:schemeClr val="phClr">
                <a:tint val="60000"/>
                <a:shade val="100000"/>
                <a:satMod val="100000"/>
                <a:lumMod val="100000"/>
              </a:schemeClr>
            </a:gs>
            <a:gs pos="100000">
              <a:schemeClr val="phClr">
                <a:shade val="100000"/>
                <a:satMod val="100000"/>
                <a:lumMod val="100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custClrLst>
    <a:custClr name="ING Leaf">
      <a:srgbClr val="349651"/>
    </a:custClr>
    <a:custClr name="Light grey 60%">
      <a:srgbClr val="A8A8A8">
        <a:tint val="60000"/>
        <a:shade val="100000"/>
        <a:satMod val="100000"/>
        <a:lumMod val="100000"/>
      </a:srgbClr>
    </a:custClr>
    <a:custClr name="Indigo 60%">
      <a:srgbClr val="9898C3"/>
    </a:custClr>
    <a:custClr name="Sky 60%">
      <a:srgbClr val="9FCAEA"/>
    </a:custClr>
    <a:custClr name="Fuchsia 60%">
      <a:srgbClr val="CD66A4"/>
    </a:custClr>
    <a:custClr name="Lime 60%">
      <a:srgbClr val="E3EA8F"/>
    </a:custClr>
    <a:custClr name="Leaf 60%">
      <a:srgbClr val="83C197"/>
    </a:custClr>
    <a:custClr name="Light grey 30%">
      <a:srgbClr val="A8A8A8">
        <a:tint val="30000"/>
        <a:shade val="100000"/>
        <a:satMod val="100000"/>
        <a:lumMod val="100000"/>
      </a:srgbClr>
    </a:custClr>
    <a:custClr name="Indigo 30%">
      <a:srgbClr val="CBCCE1"/>
    </a:custClr>
    <a:custClr name="Sky 30%">
      <a:srgbClr val="CEE5F5"/>
    </a:custClr>
    <a:custClr name="Fuchsia 30%">
      <a:srgbClr val="E5BBD2"/>
    </a:custClr>
    <a:custClr name="Lime 30%">
      <a:srgbClr val="F1F5CB"/>
    </a:custClr>
    <a:custClr name="Leaf 30%">
      <a:srgbClr val="C1E0CB"/>
    </a:custClr>
    <a:custClr name="Light grey 15%">
      <a:srgbClr val="A8A8A8">
        <a:tint val="15000"/>
        <a:shade val="100000"/>
        <a:satMod val="100000"/>
        <a:lumMod val="100000"/>
      </a:srgbClr>
    </a:custClr>
    <a:custClr name="Indigo 15%">
      <a:srgbClr val="E6E5F0"/>
    </a:custClr>
    <a:custClr name="Sky 15%">
      <a:srgbClr val="E8F3FA"/>
    </a:custClr>
    <a:custClr name="Fuchsia 15%">
      <a:srgbClr val="F3DCE9"/>
    </a:custClr>
    <a:custClr name="Lime 15%">
      <a:srgbClr val="F8FAE4"/>
    </a:custClr>
    <a:custClr name="Leaf 15%">
      <a:srgbClr val="E1F0E6"/>
    </a:custClr>
  </a:custClr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1" Type="http://schemas.openxmlformats.org/officeDocument/2006/relationships/hyperlink" Target="https://ing.sharepoint.com/sites/intranet-34/sitepages/article.aspx/H01/en-US/public-holidays?xsdata=MDV8MDJ8fGRlM2ZjYTYwYjY5NDQ4YTMwMjA1MDhkZDZhY2M1OTdlfDU4N2I2ZWExM2RiOTRmZTFhOWQ3ODVkNGM2NGNlNWNjfDB8MHw2Mzg3ODQxNDgwNjM3OTg2NTV8VW5rbm93bnxWR1ZoYlhOVFpXTjFjbWwwZVZObGNuWnBZMlY4ZXlKV0lqb2lNQzR3TGpBd01EQWlMQ0pRSWpvaVYybHVNeklpTENKQlRpSTZJazkwYUdWeUlpd2lWMVFpT2pFeGZRPT18MXxMMk5vWVhSekx6RTVPakE0WW1FME1EUmlMVGc1WlRrdE5HSmxNeTA1T1dFMUxXVXdPV1ptWXpFNFpXTXlPRjlpTXpFeFlUUTJaQzAzT1RReUxUUTNOekV0WW1OaE1TMWxNVGxpTnpRMVkySTRNMkpBZFc1eExtZGliQzV6Y0dGalpYTXZiV1Z6YzJGblpYTXZNVGMwTWpneE9EQXdOVGsyT1E9PXw4MDdiZmE0NTJmODQ0OTc1ODBjZDA4ZGQ2YWNjNTk3ZHw0YzI5ODYxYjExZTc0YTIzYmEwYzc5NmFhZGQ5MmZlNQ%3D%3D&amp;sdata=WlB1dG5lakMrR2ZaUkg2T2srWmo0cVZLa2NxTEgyUW9wMStYSWZsbWtTWT0%3D&amp;ovuser=587b6ea1-3db9-4fe1-a9d7-85d4c64ce5cc%2Cjecyca.bleza%40ing.com&amp;OR=Teams-HL&amp;CT=1743743492544&amp;clickparams=eyJBcHBOYW1lIjoiVGVhbXMtRGVza3RvcCIsIkFwcFZlcnNpb24iOiI0OS8yNTAzMDIwMTAxMCIsIkhhc0ZlZGVyYXRlZFVzZXIiOmZhbHNlfQ%3D%3D"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8" Type="http://schemas.openxmlformats.org/officeDocument/2006/relationships/hyperlink" Target="mailto:koen.vogels@ing.com;" TargetMode="External"/><Relationship Id="rId3" Type="http://schemas.openxmlformats.org/officeDocument/2006/relationships/hyperlink" Target="mailto:marcin.warowny@ing.com" TargetMode="External"/><Relationship Id="rId7" Type="http://schemas.openxmlformats.org/officeDocument/2006/relationships/hyperlink" Target="mailto:lisanne.van.den.hoven@ing.com;alexander.van.baelen2@ing.com" TargetMode="External"/><Relationship Id="rId2" Type="http://schemas.openxmlformats.org/officeDocument/2006/relationships/hyperlink" Target="mailto:matthew.jones@ing.com" TargetMode="External"/><Relationship Id="rId1" Type="http://schemas.openxmlformats.org/officeDocument/2006/relationships/hyperlink" Target="https://ing.sharepoint.com/sites/intranet-34/sitepages/article.aspx/H01/en-US/public-holidays?xsdata=MDV8MDJ8fGRlM2ZjYTYwYjY5NDQ4YTMwMjA1MDhkZDZhY2M1OTdlfDU4N2I2ZWExM2RiOTRmZTFhOWQ3ODVkNGM2NGNlNWNjfDB8MHw2Mzg3ODQxNDgwNjM3OTg2NTV8VW5rbm93bnxWR1ZoYlhOVFpXTjFjbWwwZVZObGNuWnBZMlY4ZXlKV0lqb2lNQzR3TGpBd01EQWlMQ0pRSWpvaVYybHVNeklpTENKQlRpSTZJazkwYUdWeUlpd2lWMVFpT2pFeGZRPT18MXxMMk5vWVhSekx6RTVPakE0WW1FME1EUmlMVGc1WlRrdE5HSmxNeTA1T1dFMUxXVXdPV1ptWXpFNFpXTXlPRjlpTXpFeFlUUTJaQzAzT1RReUxUUTNOekV0WW1OaE1TMWxNVGxpTnpRMVkySTRNMkpBZFc1eExtZGliQzV6Y0dGalpYTXZiV1Z6YzJGblpYTXZNVGMwTWpneE9EQXdOVGsyT1E9PXw4MDdiZmE0NTJmODQ0OTc1ODBjZDA4ZGQ2YWNjNTk3ZHw0YzI5ODYxYjExZTc0YTIzYmEwYzc5NmFhZGQ5MmZlNQ%3D%3D&amp;sdata=WlB1dG5lakMrR2ZaUkg2T2srWmo0cVZLa2NxTEgyUW9wMStYSWZsbWtTWT0%3D&amp;ovuser=587b6ea1-3db9-4fe1-a9d7-85d4c64ce5cc%2Cjecyca.bleza%40ing.com&amp;OR=Teams-HL&amp;CT=1743743492544&amp;clickparams=eyJBcHBOYW1lIjoiVGVhbXMtRGVza3RvcCIsIkFwcFZlcnNpb24iOiI0OS8yNTAzMDIwMTAxMCIsIkhhc0ZlZGVyYXRlZFVzZXIiOmZhbHNlfQ%3D%3D" TargetMode="External"/><Relationship Id="rId6" Type="http://schemas.openxmlformats.org/officeDocument/2006/relationships/hyperlink" Target="mailto:george.ghertescu@ing.com" TargetMode="External"/><Relationship Id="rId5" Type="http://schemas.openxmlformats.org/officeDocument/2006/relationships/hyperlink" Target="mailto:ekin.koc@ing.com" TargetMode="External"/><Relationship Id="rId4" Type="http://schemas.openxmlformats.org/officeDocument/2006/relationships/hyperlink" Target="mailto:marcin.warowny@ing.com"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DB36D-20A3-4412-A469-E2A797AC8A1E}">
  <sheetPr codeName="Sheet22"/>
  <dimension ref="B4:AT991"/>
  <sheetViews>
    <sheetView topLeftCell="I1" zoomScaleNormal="100" workbookViewId="0">
      <pane ySplit="12" topLeftCell="A187" activePane="bottomLeft" state="frozen"/>
      <selection activeCell="G19" sqref="G19"/>
      <selection pane="bottomLeft" activeCell="G19" sqref="G19"/>
    </sheetView>
  </sheetViews>
  <sheetFormatPr defaultRowHeight="15" x14ac:dyDescent="0.25"/>
  <cols>
    <col min="4" max="4" width="18.25" bestFit="1" customWidth="1"/>
    <col min="5" max="5" width="28.375" customWidth="1"/>
    <col min="6" max="6" width="17.5" customWidth="1"/>
    <col min="7" max="7" width="29.25" customWidth="1"/>
    <col min="8" max="8" width="16.375" customWidth="1"/>
    <col min="9" max="11" width="22.5" customWidth="1"/>
    <col min="12" max="12" width="30.375" customWidth="1"/>
    <col min="13" max="13" width="14.875" customWidth="1"/>
    <col min="17" max="17" width="12.25" style="63" bestFit="1" customWidth="1"/>
    <col min="20" max="20" width="18.25" bestFit="1" customWidth="1"/>
    <col min="21" max="22" width="28.375" customWidth="1"/>
    <col min="23" max="23" width="16.875" customWidth="1"/>
    <col min="24" max="24" width="16.375" bestFit="1" customWidth="1"/>
    <col min="25" max="27" width="22.5" customWidth="1"/>
    <col min="28" max="29" width="14.75" customWidth="1"/>
    <col min="30" max="30" width="13.625" bestFit="1" customWidth="1"/>
    <col min="31" max="31" width="10.75" bestFit="1" customWidth="1"/>
    <col min="34" max="34" width="16.75" customWidth="1"/>
  </cols>
  <sheetData>
    <row r="4" spans="2:29" s="61" customFormat="1" ht="28.5" x14ac:dyDescent="0.45">
      <c r="B4" s="60" t="s">
        <v>1885</v>
      </c>
      <c r="C4" s="60"/>
      <c r="Q4" s="62"/>
      <c r="R4" s="60" t="s">
        <v>1884</v>
      </c>
      <c r="S4" s="60"/>
    </row>
    <row r="6" spans="2:29" x14ac:dyDescent="0.25">
      <c r="D6" s="45" t="s">
        <v>6</v>
      </c>
      <c r="E6" s="46" t="s">
        <v>1867</v>
      </c>
      <c r="T6" s="45" t="s">
        <v>6</v>
      </c>
      <c r="U6" s="46" t="s">
        <v>1867</v>
      </c>
    </row>
    <row r="7" spans="2:29" x14ac:dyDescent="0.25">
      <c r="D7" s="45" t="s">
        <v>25</v>
      </c>
      <c r="E7" s="46" t="s">
        <v>1867</v>
      </c>
      <c r="G7" s="83" t="s">
        <v>1903</v>
      </c>
      <c r="T7" s="45" t="s">
        <v>25</v>
      </c>
      <c r="U7" s="46" t="s">
        <v>1867</v>
      </c>
    </row>
    <row r="8" spans="2:29" x14ac:dyDescent="0.25">
      <c r="D8" s="45" t="s">
        <v>9</v>
      </c>
      <c r="E8" s="46" t="s">
        <v>43</v>
      </c>
      <c r="T8" s="45" t="s">
        <v>9</v>
      </c>
      <c r="U8" s="46" t="s">
        <v>43</v>
      </c>
    </row>
    <row r="9" spans="2:29" x14ac:dyDescent="0.25">
      <c r="D9" s="45" t="s">
        <v>11</v>
      </c>
      <c r="E9" s="46" t="s">
        <v>1867</v>
      </c>
      <c r="T9" s="45" t="s">
        <v>11</v>
      </c>
      <c r="U9" s="46" t="s">
        <v>1867</v>
      </c>
    </row>
    <row r="11" spans="2:29" x14ac:dyDescent="0.25">
      <c r="D11" s="28"/>
      <c r="E11" s="29"/>
      <c r="F11" s="29"/>
      <c r="G11" s="29"/>
      <c r="H11" s="33" t="s">
        <v>1866</v>
      </c>
      <c r="I11" s="29"/>
      <c r="J11" s="29"/>
      <c r="K11" s="30"/>
      <c r="T11" s="28"/>
      <c r="U11" s="29"/>
      <c r="V11" s="29"/>
      <c r="W11" s="29"/>
      <c r="X11" s="33" t="s">
        <v>1866</v>
      </c>
      <c r="Y11" s="29"/>
      <c r="Z11" s="29"/>
      <c r="AA11" s="30"/>
    </row>
    <row r="12" spans="2:29" x14ac:dyDescent="0.25">
      <c r="B12" t="s">
        <v>1871</v>
      </c>
      <c r="C12" t="s">
        <v>1888</v>
      </c>
      <c r="D12" s="33" t="s">
        <v>2</v>
      </c>
      <c r="E12" s="33" t="s">
        <v>1</v>
      </c>
      <c r="F12" s="33" t="s">
        <v>1821</v>
      </c>
      <c r="G12" s="33" t="s">
        <v>1873</v>
      </c>
      <c r="H12" s="28" t="s">
        <v>1878</v>
      </c>
      <c r="I12" s="44" t="s">
        <v>1870</v>
      </c>
      <c r="J12" s="44" t="s">
        <v>1876</v>
      </c>
      <c r="K12" s="43" t="s">
        <v>1877</v>
      </c>
      <c r="L12" t="s">
        <v>1883</v>
      </c>
      <c r="M12" t="s">
        <v>1886</v>
      </c>
      <c r="Q12" s="63" t="s">
        <v>1887</v>
      </c>
      <c r="R12" t="s">
        <v>1871</v>
      </c>
      <c r="S12" t="s">
        <v>1888</v>
      </c>
      <c r="T12" s="33" t="s">
        <v>2</v>
      </c>
      <c r="U12" s="33" t="s">
        <v>1</v>
      </c>
      <c r="V12" s="33" t="s">
        <v>1821</v>
      </c>
      <c r="W12" s="33" t="s">
        <v>1873</v>
      </c>
      <c r="X12" s="28" t="s">
        <v>1878</v>
      </c>
      <c r="Y12" s="44" t="s">
        <v>1870</v>
      </c>
      <c r="Z12" s="44" t="s">
        <v>1876</v>
      </c>
      <c r="AA12" s="43" t="s">
        <v>1877</v>
      </c>
      <c r="AB12" t="s">
        <v>1883</v>
      </c>
      <c r="AC12" t="s">
        <v>1882</v>
      </c>
    </row>
    <row r="13" spans="2:29" ht="16.5" x14ac:dyDescent="0.25">
      <c r="B13" t="str">
        <f>D13&amp;E13&amp;F13</f>
        <v>MCPAUDBCSRBB Planning</v>
      </c>
      <c r="C13" t="str">
        <f>D13&amp;E13&amp;F13&amp;G13</f>
        <v>MCPAUDBCSRBB PlanningCSRBB Planning Light Maintenance</v>
      </c>
      <c r="D13" s="28" t="s">
        <v>39</v>
      </c>
      <c r="E13" s="28" t="s">
        <v>38</v>
      </c>
      <c r="F13" s="28" t="s">
        <v>1830</v>
      </c>
      <c r="G13" s="28" t="s">
        <v>1975</v>
      </c>
      <c r="H13" s="102">
        <v>1</v>
      </c>
      <c r="I13" s="91">
        <v>46091.488194444442</v>
      </c>
      <c r="J13" s="97">
        <v>0</v>
      </c>
      <c r="K13" s="99">
        <v>7.0000000000000007E-2</v>
      </c>
      <c r="L13">
        <f>SUM(J13:K13)</f>
        <v>7.0000000000000007E-2</v>
      </c>
      <c r="M13">
        <f>L13/H13</f>
        <v>7.0000000000000007E-2</v>
      </c>
      <c r="Q13" s="64" t="str">
        <f>_xlfn.XLOOKUP(S13,Data!E:E,Data!X:X,"Not Started",0,-1)</f>
        <v>Not Started</v>
      </c>
      <c r="R13" t="str">
        <f>T13&amp;U13&amp;V13</f>
        <v>MCPAUDBCSRBB Planning</v>
      </c>
      <c r="S13" t="str">
        <f>T13&amp;U13&amp;V13&amp;W13</f>
        <v>MCPAUDBCSRBB PlanningLight Maintenance</v>
      </c>
      <c r="T13" s="28" t="s">
        <v>39</v>
      </c>
      <c r="U13" s="28" t="s">
        <v>38</v>
      </c>
      <c r="V13" s="28" t="s">
        <v>1830</v>
      </c>
      <c r="W13" s="28" t="s">
        <v>94</v>
      </c>
      <c r="X13" s="102">
        <v>1</v>
      </c>
      <c r="Y13" s="91">
        <v>46062.323611111111</v>
      </c>
      <c r="Z13" s="97">
        <v>0</v>
      </c>
      <c r="AA13" s="99">
        <v>0.1</v>
      </c>
      <c r="AB13">
        <f>SUM(Z13:AA13)</f>
        <v>0.1</v>
      </c>
      <c r="AC13">
        <f>AB13/X13</f>
        <v>0.1</v>
      </c>
    </row>
    <row r="14" spans="2:29" ht="16.5" x14ac:dyDescent="0.25">
      <c r="B14" t="str">
        <f t="shared" ref="B14:B77" si="0">D14&amp;E14&amp;F14</f>
        <v>MCPAUDBCSRBB Planning</v>
      </c>
      <c r="C14" t="str">
        <f t="shared" ref="C14:C77" si="1">D14&amp;E14&amp;F14&amp;G14</f>
        <v>MCPAUDBCSRBB Planningimport CSRBB strategies</v>
      </c>
      <c r="D14" s="31" t="s">
        <v>39</v>
      </c>
      <c r="E14" s="31" t="s">
        <v>38</v>
      </c>
      <c r="F14" s="31" t="s">
        <v>1830</v>
      </c>
      <c r="G14" s="34" t="s">
        <v>108</v>
      </c>
      <c r="H14" s="103">
        <v>1</v>
      </c>
      <c r="I14" s="92">
        <v>46091.490972222222</v>
      </c>
      <c r="J14" s="3">
        <v>0</v>
      </c>
      <c r="K14" s="100">
        <v>0.92</v>
      </c>
      <c r="L14">
        <f t="shared" ref="L14:L77" si="2">SUM(J14:K14)</f>
        <v>0.92</v>
      </c>
      <c r="M14">
        <f t="shared" ref="M14:M77" si="3">L14/H14</f>
        <v>0.92</v>
      </c>
      <c r="Q14" s="64" t="str">
        <f>_xlfn.XLOOKUP(S14,Data!E:E,Data!X:X,"Not Started",0,-1)</f>
        <v>Completed</v>
      </c>
      <c r="R14" t="str">
        <f t="shared" ref="R14:R77" si="4">T14&amp;U14&amp;V14</f>
        <v>MCPAUDBCSRBB Planning</v>
      </c>
      <c r="S14" t="str">
        <f>T14&amp;U14&amp;V14&amp;W14</f>
        <v>MCPAUDBCSRBB Planningimport CSRBB strategies</v>
      </c>
      <c r="T14" s="31" t="s">
        <v>39</v>
      </c>
      <c r="U14" s="31" t="s">
        <v>38</v>
      </c>
      <c r="V14" s="31" t="s">
        <v>1830</v>
      </c>
      <c r="W14" s="34" t="s">
        <v>108</v>
      </c>
      <c r="X14" s="103">
        <v>1</v>
      </c>
      <c r="Y14" s="92">
        <v>46062.327777777777</v>
      </c>
      <c r="Z14" s="3">
        <v>0</v>
      </c>
      <c r="AA14" s="100">
        <v>0.95</v>
      </c>
      <c r="AB14">
        <f t="shared" ref="AB14:AB77" si="5">SUM(Z14:AA14)</f>
        <v>0.95</v>
      </c>
      <c r="AC14">
        <f t="shared" ref="AC14:AC77" si="6">AB14/X14</f>
        <v>0.95</v>
      </c>
    </row>
    <row r="15" spans="2:29" ht="16.5" x14ac:dyDescent="0.25">
      <c r="B15" t="str">
        <f t="shared" si="0"/>
        <v>MCPAUDBCSRBB Planning</v>
      </c>
      <c r="C15" t="str">
        <f t="shared" si="1"/>
        <v>MCPAUDBCSRBB PlanningCSRBB Planning Run</v>
      </c>
      <c r="D15" s="31" t="s">
        <v>39</v>
      </c>
      <c r="E15" s="31" t="s">
        <v>38</v>
      </c>
      <c r="F15" s="31" t="s">
        <v>1830</v>
      </c>
      <c r="G15" s="34" t="s">
        <v>111</v>
      </c>
      <c r="H15" s="103">
        <v>1</v>
      </c>
      <c r="I15" s="92">
        <v>46091.529166666667</v>
      </c>
      <c r="J15" s="3">
        <v>0</v>
      </c>
      <c r="K15" s="100">
        <v>0.7</v>
      </c>
      <c r="L15">
        <f t="shared" si="2"/>
        <v>0.7</v>
      </c>
      <c r="M15">
        <f t="shared" si="3"/>
        <v>0.7</v>
      </c>
      <c r="Q15" s="64" t="str">
        <f>_xlfn.XLOOKUP(S15,Data!E:E,Data!X:X,"Not Started",0,-1)</f>
        <v>Completed</v>
      </c>
      <c r="R15" t="str">
        <f t="shared" si="4"/>
        <v>MCPAUDBCSRBB Planning</v>
      </c>
      <c r="S15" t="str">
        <f t="shared" ref="S15:S77" si="7">T15&amp;U15&amp;V15&amp;W15</f>
        <v>MCPAUDBCSRBB PlanningCSRBB Planning Run</v>
      </c>
      <c r="T15" s="31" t="s">
        <v>39</v>
      </c>
      <c r="U15" s="31" t="s">
        <v>38</v>
      </c>
      <c r="V15" s="31" t="s">
        <v>1830</v>
      </c>
      <c r="W15" s="34" t="s">
        <v>111</v>
      </c>
      <c r="X15" s="103">
        <v>1</v>
      </c>
      <c r="Y15" s="92">
        <v>46062.367361111108</v>
      </c>
      <c r="Z15" s="3">
        <v>0</v>
      </c>
      <c r="AA15" s="100">
        <v>0.8</v>
      </c>
      <c r="AB15">
        <f t="shared" si="5"/>
        <v>0.8</v>
      </c>
      <c r="AC15">
        <f t="shared" si="6"/>
        <v>0.8</v>
      </c>
    </row>
    <row r="16" spans="2:29" ht="16.5" x14ac:dyDescent="0.25">
      <c r="B16" t="str">
        <f t="shared" si="0"/>
        <v>MCPAUDBCSRBB Planning</v>
      </c>
      <c r="C16" t="str">
        <f t="shared" si="1"/>
        <v>MCPAUDBCSRBB PlanningCSRBB Planning export to ara</v>
      </c>
      <c r="D16" s="31" t="s">
        <v>39</v>
      </c>
      <c r="E16" s="31" t="s">
        <v>38</v>
      </c>
      <c r="F16" s="31" t="s">
        <v>1830</v>
      </c>
      <c r="G16" s="34" t="s">
        <v>1976</v>
      </c>
      <c r="H16" s="103">
        <v>1</v>
      </c>
      <c r="I16" s="92">
        <v>46091.558333333334</v>
      </c>
      <c r="J16" s="3">
        <v>0</v>
      </c>
      <c r="K16" s="100">
        <v>0.02</v>
      </c>
      <c r="L16">
        <f t="shared" si="2"/>
        <v>0.02</v>
      </c>
      <c r="M16">
        <f t="shared" si="3"/>
        <v>0.02</v>
      </c>
      <c r="Q16" s="64" t="str">
        <f>_xlfn.XLOOKUP(S16,Data!E:E,Data!X:X,"Not Started",0,-1)</f>
        <v>Completed</v>
      </c>
      <c r="R16" t="str">
        <f t="shared" si="4"/>
        <v>MCPAUDBCSRBB Valuation</v>
      </c>
      <c r="S16" t="str">
        <f>T16&amp;U16&amp;V16&amp;W16</f>
        <v>MCPAUDBCSRBB ValuationCSRBB Portfolio Valuation</v>
      </c>
      <c r="T16" s="31" t="s">
        <v>39</v>
      </c>
      <c r="U16" s="31" t="s">
        <v>38</v>
      </c>
      <c r="V16" s="28" t="s">
        <v>1831</v>
      </c>
      <c r="W16" s="28" t="s">
        <v>104</v>
      </c>
      <c r="X16" s="102">
        <v>1</v>
      </c>
      <c r="Y16" s="91">
        <v>46062.302777777775</v>
      </c>
      <c r="Z16" s="97">
        <v>0</v>
      </c>
      <c r="AA16" s="99">
        <v>0.27</v>
      </c>
      <c r="AB16">
        <f t="shared" si="5"/>
        <v>0.27</v>
      </c>
      <c r="AC16">
        <f t="shared" si="6"/>
        <v>0.27</v>
      </c>
    </row>
    <row r="17" spans="2:46" ht="16.5" x14ac:dyDescent="0.25">
      <c r="B17" t="str">
        <f t="shared" si="0"/>
        <v>MCPAUDBCSRBB Valuation</v>
      </c>
      <c r="C17" t="str">
        <f t="shared" si="1"/>
        <v>MCPAUDBCSRBB ValuationCSRBB Portfolio Valuation</v>
      </c>
      <c r="D17" s="31" t="s">
        <v>39</v>
      </c>
      <c r="E17" s="31" t="s">
        <v>38</v>
      </c>
      <c r="F17" s="28" t="s">
        <v>1831</v>
      </c>
      <c r="G17" s="28" t="s">
        <v>104</v>
      </c>
      <c r="H17" s="102">
        <v>1</v>
      </c>
      <c r="I17" s="91">
        <v>46091.476388888892</v>
      </c>
      <c r="J17" s="97">
        <v>0</v>
      </c>
      <c r="K17" s="99">
        <v>0.2</v>
      </c>
      <c r="L17">
        <f t="shared" si="2"/>
        <v>0.2</v>
      </c>
      <c r="M17">
        <f t="shared" si="3"/>
        <v>0.2</v>
      </c>
      <c r="Q17" s="64" t="str">
        <f>_xlfn.XLOOKUP(S17,Data!E:E,Data!X:X,"Not Started",0,-1)</f>
        <v>Not Started</v>
      </c>
      <c r="R17" t="str">
        <f t="shared" si="4"/>
        <v>MCPAUDBCSRBB Valuation</v>
      </c>
      <c r="S17" t="str">
        <f t="shared" si="7"/>
        <v>MCPAUDBCSRBB ValuationLight Maintenance</v>
      </c>
      <c r="T17" s="31" t="s">
        <v>39</v>
      </c>
      <c r="U17" s="31" t="s">
        <v>38</v>
      </c>
      <c r="V17" s="31" t="s">
        <v>1831</v>
      </c>
      <c r="W17" s="34" t="s">
        <v>94</v>
      </c>
      <c r="X17" s="103">
        <v>1</v>
      </c>
      <c r="Y17" s="92">
        <v>46062.313888888886</v>
      </c>
      <c r="Z17" s="3">
        <v>0</v>
      </c>
      <c r="AA17" s="100">
        <v>0.22</v>
      </c>
      <c r="AB17">
        <f t="shared" si="5"/>
        <v>0.22</v>
      </c>
      <c r="AC17">
        <f t="shared" si="6"/>
        <v>0.22</v>
      </c>
    </row>
    <row r="18" spans="2:46" ht="16.5" x14ac:dyDescent="0.25">
      <c r="B18" t="str">
        <f t="shared" si="0"/>
        <v>MCPAUDBCSRBB Valuation</v>
      </c>
      <c r="C18" t="str">
        <f t="shared" si="1"/>
        <v>MCPAUDBCSRBB ValuationLight Maintenance CSRBB valuation</v>
      </c>
      <c r="D18" s="31" t="s">
        <v>39</v>
      </c>
      <c r="E18" s="31" t="s">
        <v>38</v>
      </c>
      <c r="F18" s="31" t="s">
        <v>1831</v>
      </c>
      <c r="G18" s="34" t="s">
        <v>1949</v>
      </c>
      <c r="H18" s="103">
        <v>1</v>
      </c>
      <c r="I18" s="92">
        <v>46091.484722222223</v>
      </c>
      <c r="J18" s="3">
        <v>0</v>
      </c>
      <c r="K18" s="100">
        <v>7.0000000000000007E-2</v>
      </c>
      <c r="L18">
        <f t="shared" si="2"/>
        <v>7.0000000000000007E-2</v>
      </c>
      <c r="M18">
        <f>L18/H18</f>
        <v>7.0000000000000007E-2</v>
      </c>
      <c r="Q18" s="64" t="str">
        <f>_xlfn.XLOOKUP(S18,Data!E:E,Data!X:X,"Not Started",0,-1)</f>
        <v>Completed</v>
      </c>
      <c r="R18" t="str">
        <f t="shared" si="4"/>
        <v>MCPAUDBDelete Portfolio</v>
      </c>
      <c r="S18" t="str">
        <f t="shared" si="7"/>
        <v>MCPAUDBDelete PortfolioDelete portfolio from</v>
      </c>
      <c r="T18" s="31" t="s">
        <v>39</v>
      </c>
      <c r="U18" s="31" t="s">
        <v>38</v>
      </c>
      <c r="V18" s="28" t="s">
        <v>1832</v>
      </c>
      <c r="W18" s="28" t="s">
        <v>45</v>
      </c>
      <c r="X18" s="102">
        <v>1</v>
      </c>
      <c r="Y18" s="91">
        <v>46059.460416666669</v>
      </c>
      <c r="Z18" s="97">
        <v>0</v>
      </c>
      <c r="AA18" s="99">
        <v>0.03</v>
      </c>
      <c r="AB18">
        <f t="shared" si="5"/>
        <v>0.03</v>
      </c>
      <c r="AC18">
        <f t="shared" si="6"/>
        <v>0.03</v>
      </c>
    </row>
    <row r="19" spans="2:46" ht="16.5" x14ac:dyDescent="0.25">
      <c r="B19" t="str">
        <f t="shared" si="0"/>
        <v>MCPAUDBDelete Portfolio</v>
      </c>
      <c r="C19" t="str">
        <f t="shared" si="1"/>
        <v>MCPAUDBDelete PortfolioDelete portfolio from</v>
      </c>
      <c r="D19" s="31" t="s">
        <v>39</v>
      </c>
      <c r="E19" s="31" t="s">
        <v>38</v>
      </c>
      <c r="F19" s="28" t="s">
        <v>1832</v>
      </c>
      <c r="G19" s="28" t="s">
        <v>45</v>
      </c>
      <c r="H19" s="102">
        <v>2</v>
      </c>
      <c r="I19" s="91">
        <v>46090.175694444442</v>
      </c>
      <c r="J19" s="97">
        <v>7.0000000000000007E-2</v>
      </c>
      <c r="K19" s="99">
        <v>0.02</v>
      </c>
      <c r="L19">
        <f t="shared" si="2"/>
        <v>9.0000000000000011E-2</v>
      </c>
      <c r="M19">
        <f t="shared" si="3"/>
        <v>4.5000000000000005E-2</v>
      </c>
      <c r="Q19" s="64" t="str">
        <f>_xlfn.XLOOKUP(S19,Data!E:E,Data!X:X,"Not Started",0,-1)</f>
        <v>Completed</v>
      </c>
      <c r="R19" t="str">
        <f t="shared" si="4"/>
        <v>MCPAUDBEC</v>
      </c>
      <c r="S19" t="str">
        <f t="shared" si="7"/>
        <v>MCPAUDBECing-ec valuation</v>
      </c>
      <c r="T19" s="31" t="s">
        <v>39</v>
      </c>
      <c r="U19" s="31" t="s">
        <v>38</v>
      </c>
      <c r="V19" s="28" t="s">
        <v>1833</v>
      </c>
      <c r="W19" s="28" t="s">
        <v>141</v>
      </c>
      <c r="X19" s="102">
        <v>1</v>
      </c>
      <c r="Y19" s="91">
        <v>46062.761111111111</v>
      </c>
      <c r="Z19" s="97">
        <v>0</v>
      </c>
      <c r="AA19" s="99">
        <v>1.08</v>
      </c>
      <c r="AB19">
        <f t="shared" si="5"/>
        <v>1.08</v>
      </c>
      <c r="AC19">
        <f t="shared" si="6"/>
        <v>1.08</v>
      </c>
    </row>
    <row r="20" spans="2:46" ht="16.5" x14ac:dyDescent="0.25">
      <c r="B20" t="str">
        <f t="shared" si="0"/>
        <v>MCPAUDBEC</v>
      </c>
      <c r="C20" t="str">
        <f t="shared" si="1"/>
        <v>MCPAUDBECing-ec valuation</v>
      </c>
      <c r="D20" s="31" t="s">
        <v>39</v>
      </c>
      <c r="E20" s="31" t="s">
        <v>38</v>
      </c>
      <c r="F20" s="28" t="s">
        <v>1833</v>
      </c>
      <c r="G20" s="28" t="s">
        <v>141</v>
      </c>
      <c r="H20" s="102">
        <v>1</v>
      </c>
      <c r="I20" s="91">
        <v>46092.349305555559</v>
      </c>
      <c r="J20" s="97">
        <v>0</v>
      </c>
      <c r="K20" s="99">
        <v>0.77</v>
      </c>
      <c r="L20">
        <f t="shared" si="2"/>
        <v>0.77</v>
      </c>
      <c r="M20">
        <f t="shared" si="3"/>
        <v>0.77</v>
      </c>
      <c r="Q20" s="64" t="str">
        <f>_xlfn.XLOOKUP(S20,Data!E:E,Data!X:X,"Not Started",0,-1)</f>
        <v>Not Started</v>
      </c>
      <c r="R20" t="str">
        <f t="shared" si="4"/>
        <v>MCPAUDBEC</v>
      </c>
      <c r="S20" t="str">
        <f t="shared" si="7"/>
        <v>MCPAUDBECLight Maintenance</v>
      </c>
      <c r="T20" s="31" t="s">
        <v>39</v>
      </c>
      <c r="U20" s="31" t="s">
        <v>38</v>
      </c>
      <c r="V20" s="31" t="s">
        <v>1833</v>
      </c>
      <c r="W20" s="34" t="s">
        <v>94</v>
      </c>
      <c r="X20" s="103">
        <v>1</v>
      </c>
      <c r="Y20" s="92">
        <v>46062.806250000001</v>
      </c>
      <c r="Z20" s="3">
        <v>0</v>
      </c>
      <c r="AA20" s="100">
        <v>0.2</v>
      </c>
      <c r="AB20">
        <f t="shared" si="5"/>
        <v>0.2</v>
      </c>
      <c r="AC20">
        <f t="shared" si="6"/>
        <v>0.2</v>
      </c>
    </row>
    <row r="21" spans="2:46" ht="16.5" x14ac:dyDescent="0.25">
      <c r="B21" t="str">
        <f t="shared" si="0"/>
        <v>MCPAUDBEC</v>
      </c>
      <c r="C21" t="str">
        <f t="shared" si="1"/>
        <v>MCPAUDBECLight Maintenance ing-ec valuation</v>
      </c>
      <c r="D21" s="31" t="s">
        <v>39</v>
      </c>
      <c r="E21" s="31" t="s">
        <v>38</v>
      </c>
      <c r="F21" s="31" t="s">
        <v>1833</v>
      </c>
      <c r="G21" s="34" t="s">
        <v>1930</v>
      </c>
      <c r="H21" s="103">
        <v>1</v>
      </c>
      <c r="I21" s="92">
        <v>46092.381249999999</v>
      </c>
      <c r="J21" s="3">
        <v>0</v>
      </c>
      <c r="K21" s="100">
        <v>7.0000000000000007E-2</v>
      </c>
      <c r="L21">
        <f t="shared" si="2"/>
        <v>7.0000000000000007E-2</v>
      </c>
      <c r="M21">
        <f t="shared" si="3"/>
        <v>7.0000000000000007E-2</v>
      </c>
      <c r="Q21" s="64" t="str">
        <f>_xlfn.XLOOKUP(S21,Data!E:E,Data!X:X,"Not Started",0,-1)</f>
        <v>Completed</v>
      </c>
      <c r="R21" t="str">
        <f t="shared" si="4"/>
        <v>MCPAUDBEC</v>
      </c>
      <c r="S21" t="str">
        <f t="shared" si="7"/>
        <v>MCPAUDBECing-ec valuation QRM Reporter exports</v>
      </c>
      <c r="T21" s="31" t="s">
        <v>39</v>
      </c>
      <c r="U21" s="31" t="s">
        <v>38</v>
      </c>
      <c r="V21" s="31" t="s">
        <v>1833</v>
      </c>
      <c r="W21" s="34" t="s">
        <v>144</v>
      </c>
      <c r="X21" s="103">
        <v>1</v>
      </c>
      <c r="Y21" s="92">
        <v>46062.814583333333</v>
      </c>
      <c r="Z21" s="3">
        <v>0</v>
      </c>
      <c r="AA21" s="100">
        <v>0</v>
      </c>
      <c r="AB21">
        <f t="shared" si="5"/>
        <v>0</v>
      </c>
      <c r="AC21">
        <f t="shared" si="6"/>
        <v>0</v>
      </c>
    </row>
    <row r="22" spans="2:46" ht="16.5" x14ac:dyDescent="0.25">
      <c r="B22" t="str">
        <f t="shared" si="0"/>
        <v>MCPAUDBEC</v>
      </c>
      <c r="C22" t="str">
        <f t="shared" si="1"/>
        <v>MCPAUDBECing-ec valuation QRM Reporter exports</v>
      </c>
      <c r="D22" s="31" t="s">
        <v>39</v>
      </c>
      <c r="E22" s="31" t="s">
        <v>38</v>
      </c>
      <c r="F22" s="31" t="s">
        <v>1833</v>
      </c>
      <c r="G22" s="34" t="s">
        <v>144</v>
      </c>
      <c r="H22" s="103">
        <v>1</v>
      </c>
      <c r="I22" s="92">
        <v>46092.384027777778</v>
      </c>
      <c r="J22" s="3">
        <v>0</v>
      </c>
      <c r="K22" s="100">
        <v>0</v>
      </c>
      <c r="L22">
        <f t="shared" si="2"/>
        <v>0</v>
      </c>
      <c r="M22">
        <f t="shared" si="3"/>
        <v>0</v>
      </c>
      <c r="Q22" s="64" t="str">
        <f>_xlfn.XLOOKUP(S22,Data!E:E,Data!X:X,"Not Started",0,-1)</f>
        <v>Not Started</v>
      </c>
      <c r="R22" t="str">
        <f t="shared" si="4"/>
        <v>MCPAUDBImport Strategies</v>
      </c>
      <c r="S22" t="str">
        <f t="shared" si="7"/>
        <v>MCPAUDBImport Strategiesimport strategies</v>
      </c>
      <c r="T22" s="31" t="s">
        <v>39</v>
      </c>
      <c r="U22" s="31" t="s">
        <v>38</v>
      </c>
      <c r="V22" s="28" t="s">
        <v>1838</v>
      </c>
      <c r="W22" s="28" t="s">
        <v>148</v>
      </c>
      <c r="X22" s="102">
        <v>1</v>
      </c>
      <c r="Y22" s="91">
        <v>46065.238194444442</v>
      </c>
      <c r="Z22" s="97">
        <v>0</v>
      </c>
      <c r="AA22" s="99">
        <v>0.08</v>
      </c>
      <c r="AB22">
        <f t="shared" si="5"/>
        <v>0.08</v>
      </c>
      <c r="AC22">
        <f t="shared" si="6"/>
        <v>0.08</v>
      </c>
    </row>
    <row r="23" spans="2:46" ht="16.5" x14ac:dyDescent="0.25">
      <c r="B23" t="str">
        <f t="shared" si="0"/>
        <v>MCPAUDBKR</v>
      </c>
      <c r="C23" t="str">
        <f t="shared" si="1"/>
        <v>MCPAUDBKRLight Maintenance bpv-kr valuation</v>
      </c>
      <c r="D23" s="31" t="s">
        <v>39</v>
      </c>
      <c r="E23" s="31" t="s">
        <v>38</v>
      </c>
      <c r="F23" s="28" t="s">
        <v>1840</v>
      </c>
      <c r="G23" s="28" t="s">
        <v>1969</v>
      </c>
      <c r="H23" s="102">
        <v>2</v>
      </c>
      <c r="I23" s="91">
        <v>46091.55972222222</v>
      </c>
      <c r="J23" s="97">
        <v>0</v>
      </c>
      <c r="K23" s="99">
        <v>0.18</v>
      </c>
      <c r="L23">
        <f t="shared" si="2"/>
        <v>0.18</v>
      </c>
      <c r="M23">
        <f t="shared" si="3"/>
        <v>0.09</v>
      </c>
      <c r="Q23" s="64" t="str">
        <f>_xlfn.XLOOKUP(S23,Data!E:E,Data!X:X,"Not Started",0,-1)</f>
        <v>Not Started</v>
      </c>
      <c r="R23" t="str">
        <f t="shared" si="4"/>
        <v>MCPAUDBITS</v>
      </c>
      <c r="S23" t="str">
        <f t="shared" si="7"/>
        <v>MCPAUDBITSLight Maintenance</v>
      </c>
      <c r="T23" s="31" t="s">
        <v>39</v>
      </c>
      <c r="U23" s="31" t="s">
        <v>38</v>
      </c>
      <c r="V23" s="28" t="s">
        <v>1839</v>
      </c>
      <c r="W23" s="28" t="s">
        <v>94</v>
      </c>
      <c r="X23" s="102">
        <v>1</v>
      </c>
      <c r="Y23" s="91">
        <v>46065.756249999999</v>
      </c>
      <c r="Z23" s="97">
        <v>0</v>
      </c>
      <c r="AA23" s="99">
        <v>1.63</v>
      </c>
      <c r="AB23">
        <f t="shared" si="5"/>
        <v>1.63</v>
      </c>
      <c r="AC23">
        <f t="shared" si="6"/>
        <v>1.63</v>
      </c>
      <c r="AT23" s="47" t="e">
        <f>#REF!</f>
        <v>#REF!</v>
      </c>
    </row>
    <row r="24" spans="2:46" ht="16.5" x14ac:dyDescent="0.25">
      <c r="B24" t="str">
        <f t="shared" si="0"/>
        <v>MCPAUDBKR</v>
      </c>
      <c r="C24" t="str">
        <f t="shared" si="1"/>
        <v>MCPAUDBKRbpv-kr valuation</v>
      </c>
      <c r="D24" s="31" t="s">
        <v>39</v>
      </c>
      <c r="E24" s="31" t="s">
        <v>38</v>
      </c>
      <c r="F24" s="31" t="s">
        <v>1840</v>
      </c>
      <c r="G24" s="34" t="s">
        <v>123</v>
      </c>
      <c r="H24" s="103">
        <v>1</v>
      </c>
      <c r="I24" s="92">
        <v>46092.298611111109</v>
      </c>
      <c r="J24" s="3">
        <v>0</v>
      </c>
      <c r="K24" s="100">
        <v>1.08</v>
      </c>
      <c r="L24">
        <f t="shared" si="2"/>
        <v>1.08</v>
      </c>
      <c r="M24">
        <f t="shared" si="3"/>
        <v>1.08</v>
      </c>
      <c r="Q24" s="64" t="str">
        <f>_xlfn.XLOOKUP(S24,Data!E:E,Data!X:X,"Not Started",0,-1)</f>
        <v>Not Started</v>
      </c>
      <c r="R24" t="str">
        <f t="shared" si="4"/>
        <v>MCPAUDBITS</v>
      </c>
      <c r="S24" t="str">
        <f t="shared" si="7"/>
        <v>MCPAUDBITSITS planning run</v>
      </c>
      <c r="T24" s="31" t="s">
        <v>39</v>
      </c>
      <c r="U24" s="31" t="s">
        <v>38</v>
      </c>
      <c r="V24" s="31" t="s">
        <v>1839</v>
      </c>
      <c r="W24" s="34" t="s">
        <v>174</v>
      </c>
      <c r="X24" s="103">
        <v>1</v>
      </c>
      <c r="Y24" s="92">
        <v>46065.824305555558</v>
      </c>
      <c r="Z24" s="3">
        <v>0</v>
      </c>
      <c r="AA24" s="100">
        <v>0.2</v>
      </c>
      <c r="AB24">
        <f t="shared" si="5"/>
        <v>0.2</v>
      </c>
      <c r="AC24">
        <f t="shared" si="6"/>
        <v>0.2</v>
      </c>
    </row>
    <row r="25" spans="2:46" ht="16.5" x14ac:dyDescent="0.25">
      <c r="B25" t="str">
        <f t="shared" si="0"/>
        <v>MCPAUDBKR</v>
      </c>
      <c r="C25" t="str">
        <f t="shared" si="1"/>
        <v>MCPAUDBKRbpv-kr valuation QRM Reporter exports</v>
      </c>
      <c r="D25" s="31" t="s">
        <v>39</v>
      </c>
      <c r="E25" s="31" t="s">
        <v>38</v>
      </c>
      <c r="F25" s="31" t="s">
        <v>1840</v>
      </c>
      <c r="G25" s="34" t="s">
        <v>137</v>
      </c>
      <c r="H25" s="103">
        <v>1</v>
      </c>
      <c r="I25" s="92">
        <v>46092.34375</v>
      </c>
      <c r="J25" s="3">
        <v>0</v>
      </c>
      <c r="K25" s="100">
        <v>0.12</v>
      </c>
      <c r="L25">
        <f t="shared" si="2"/>
        <v>0.12</v>
      </c>
      <c r="M25">
        <f t="shared" si="3"/>
        <v>0.12</v>
      </c>
      <c r="Q25" s="64" t="str">
        <f>_xlfn.XLOOKUP(S25,Data!E:E,Data!X:X,"Not Started",0,-1)</f>
        <v>Not Started</v>
      </c>
      <c r="R25" t="str">
        <f t="shared" si="4"/>
        <v>MCPAUDBKR</v>
      </c>
      <c r="S25" t="str">
        <f t="shared" si="7"/>
        <v>MCPAUDBKRLight Maintenance</v>
      </c>
      <c r="T25" s="31" t="s">
        <v>39</v>
      </c>
      <c r="U25" s="31" t="s">
        <v>38</v>
      </c>
      <c r="V25" s="28" t="s">
        <v>1840</v>
      </c>
      <c r="W25" s="28" t="s">
        <v>94</v>
      </c>
      <c r="X25" s="102">
        <v>3</v>
      </c>
      <c r="Y25" s="91">
        <v>46062.40347222222</v>
      </c>
      <c r="Z25" s="97">
        <v>0</v>
      </c>
      <c r="AA25" s="99">
        <v>0.55000000000000004</v>
      </c>
      <c r="AB25">
        <f t="shared" si="5"/>
        <v>0.55000000000000004</v>
      </c>
      <c r="AC25">
        <f t="shared" si="6"/>
        <v>0.18333333333333335</v>
      </c>
    </row>
    <row r="26" spans="2:46" ht="16.5" x14ac:dyDescent="0.25">
      <c r="B26" t="str">
        <f t="shared" si="0"/>
        <v>MCPAUDBLoad Compare MP</v>
      </c>
      <c r="C26" t="str">
        <f t="shared" si="1"/>
        <v>MCPAUDBLoad Compare MPload Model parameters</v>
      </c>
      <c r="D26" s="31" t="s">
        <v>39</v>
      </c>
      <c r="E26" s="31" t="s">
        <v>38</v>
      </c>
      <c r="F26" s="28" t="s">
        <v>1853</v>
      </c>
      <c r="G26" s="28" t="s">
        <v>52</v>
      </c>
      <c r="H26" s="102">
        <v>1</v>
      </c>
      <c r="I26" s="91">
        <v>46091.404861111114</v>
      </c>
      <c r="J26" s="97">
        <v>0</v>
      </c>
      <c r="K26" s="99">
        <v>0.05</v>
      </c>
      <c r="L26">
        <f t="shared" si="2"/>
        <v>0.05</v>
      </c>
      <c r="M26">
        <f t="shared" si="3"/>
        <v>0.05</v>
      </c>
      <c r="Q26" s="64" t="str">
        <f>_xlfn.XLOOKUP(S26,Data!E:E,Data!X:X,"Not Started",0,-1)</f>
        <v>Completed</v>
      </c>
      <c r="R26" t="str">
        <f t="shared" si="4"/>
        <v>MCPAUDBKR</v>
      </c>
      <c r="S26" t="str">
        <f t="shared" si="7"/>
        <v>MCPAUDBKRbpv-kr valuation</v>
      </c>
      <c r="T26" s="31" t="s">
        <v>39</v>
      </c>
      <c r="U26" s="31" t="s">
        <v>38</v>
      </c>
      <c r="V26" s="31" t="s">
        <v>1840</v>
      </c>
      <c r="W26" s="34" t="s">
        <v>123</v>
      </c>
      <c r="X26" s="103">
        <v>1</v>
      </c>
      <c r="Y26" s="92">
        <v>46062.708333333336</v>
      </c>
      <c r="Z26" s="3">
        <v>0</v>
      </c>
      <c r="AA26" s="100">
        <v>1.1200000000000001</v>
      </c>
      <c r="AB26">
        <f t="shared" si="5"/>
        <v>1.1200000000000001</v>
      </c>
      <c r="AC26">
        <f t="shared" si="6"/>
        <v>1.1200000000000001</v>
      </c>
    </row>
    <row r="27" spans="2:46" ht="16.5" x14ac:dyDescent="0.25">
      <c r="B27" t="str">
        <f t="shared" si="0"/>
        <v>MCPAUDBLoad Compare MP</v>
      </c>
      <c r="C27" t="str">
        <f t="shared" si="1"/>
        <v>MCPAUDBLoad Compare MPModel parameters comparison</v>
      </c>
      <c r="D27" s="31" t="s">
        <v>39</v>
      </c>
      <c r="E27" s="31" t="s">
        <v>38</v>
      </c>
      <c r="F27" s="31" t="s">
        <v>1853</v>
      </c>
      <c r="G27" s="34" t="s">
        <v>55</v>
      </c>
      <c r="H27" s="103">
        <v>1</v>
      </c>
      <c r="I27" s="92">
        <v>46091.406944444447</v>
      </c>
      <c r="J27" s="3">
        <v>0</v>
      </c>
      <c r="K27" s="100">
        <v>0</v>
      </c>
      <c r="L27">
        <f t="shared" si="2"/>
        <v>0</v>
      </c>
      <c r="M27">
        <f t="shared" si="3"/>
        <v>0</v>
      </c>
      <c r="Q27" s="64" t="str">
        <f>_xlfn.XLOOKUP(S27,Data!E:E,Data!X:X,"Not Started",0,-1)</f>
        <v>Completed</v>
      </c>
      <c r="R27" t="str">
        <f t="shared" si="4"/>
        <v>MCPAUDBKR</v>
      </c>
      <c r="S27" t="str">
        <f t="shared" si="7"/>
        <v>MCPAUDBKRbpv-kr valuation QRM Reporter exports</v>
      </c>
      <c r="T27" s="31" t="s">
        <v>39</v>
      </c>
      <c r="U27" s="31" t="s">
        <v>38</v>
      </c>
      <c r="V27" s="31" t="s">
        <v>1840</v>
      </c>
      <c r="W27" s="34" t="s">
        <v>137</v>
      </c>
      <c r="X27" s="103">
        <v>1</v>
      </c>
      <c r="Y27" s="92">
        <v>46062.754861111112</v>
      </c>
      <c r="Z27" s="3">
        <v>0</v>
      </c>
      <c r="AA27" s="100">
        <v>0.13</v>
      </c>
      <c r="AB27">
        <f t="shared" si="5"/>
        <v>0.13</v>
      </c>
      <c r="AC27">
        <f t="shared" si="6"/>
        <v>0.13</v>
      </c>
    </row>
    <row r="28" spans="2:46" ht="16.5" x14ac:dyDescent="0.25">
      <c r="B28" t="str">
        <f t="shared" si="0"/>
        <v>MCPAUDBLoad Compare Spreads</v>
      </c>
      <c r="C28" t="str">
        <f t="shared" si="1"/>
        <v>MCPAUDBLoad Compare Spreadsload Spreads</v>
      </c>
      <c r="D28" s="31" t="s">
        <v>39</v>
      </c>
      <c r="E28" s="31" t="s">
        <v>38</v>
      </c>
      <c r="F28" s="28" t="s">
        <v>1841</v>
      </c>
      <c r="G28" s="28" t="s">
        <v>69</v>
      </c>
      <c r="H28" s="102">
        <v>1</v>
      </c>
      <c r="I28" s="91">
        <v>46091.407638888886</v>
      </c>
      <c r="J28" s="97">
        <v>0</v>
      </c>
      <c r="K28" s="99">
        <v>0.12</v>
      </c>
      <c r="L28">
        <f t="shared" si="2"/>
        <v>0.12</v>
      </c>
      <c r="M28">
        <f t="shared" si="3"/>
        <v>0.12</v>
      </c>
      <c r="Q28" s="64" t="str">
        <f>_xlfn.XLOOKUP(S28,Data!E:E,Data!X:X,"Not Started",0,-1)</f>
        <v>Completed</v>
      </c>
      <c r="R28" t="str">
        <f t="shared" si="4"/>
        <v>MCPAUDBLoad Compare MP</v>
      </c>
      <c r="S28" t="str">
        <f t="shared" si="7"/>
        <v>MCPAUDBLoad Compare MPload Model parameters</v>
      </c>
      <c r="T28" s="31" t="s">
        <v>39</v>
      </c>
      <c r="U28" s="31" t="s">
        <v>38</v>
      </c>
      <c r="V28" s="28" t="s">
        <v>1853</v>
      </c>
      <c r="W28" s="28" t="s">
        <v>52</v>
      </c>
      <c r="X28" s="102">
        <v>1</v>
      </c>
      <c r="Y28" s="91">
        <v>46062.10833333333</v>
      </c>
      <c r="Z28" s="97">
        <v>0</v>
      </c>
      <c r="AA28" s="99">
        <v>7.0000000000000007E-2</v>
      </c>
      <c r="AB28">
        <f t="shared" si="5"/>
        <v>7.0000000000000007E-2</v>
      </c>
      <c r="AC28">
        <f t="shared" si="6"/>
        <v>7.0000000000000007E-2</v>
      </c>
    </row>
    <row r="29" spans="2:46" ht="16.5" x14ac:dyDescent="0.25">
      <c r="B29" t="str">
        <f t="shared" si="0"/>
        <v>MCPAUDBLoad Compare Spreads</v>
      </c>
      <c r="C29" t="str">
        <f t="shared" si="1"/>
        <v>MCPAUDBLoad Compare SpreadsSpreads comparison</v>
      </c>
      <c r="D29" s="31" t="s">
        <v>39</v>
      </c>
      <c r="E29" s="31" t="s">
        <v>38</v>
      </c>
      <c r="F29" s="31" t="s">
        <v>1841</v>
      </c>
      <c r="G29" s="34" t="s">
        <v>71</v>
      </c>
      <c r="H29" s="103">
        <v>1</v>
      </c>
      <c r="I29" s="92">
        <v>46091.412499999999</v>
      </c>
      <c r="J29" s="3">
        <v>0</v>
      </c>
      <c r="K29" s="100">
        <v>0.02</v>
      </c>
      <c r="L29">
        <f t="shared" si="2"/>
        <v>0.02</v>
      </c>
      <c r="M29">
        <f t="shared" si="3"/>
        <v>0.02</v>
      </c>
      <c r="Q29" s="64" t="str">
        <f>_xlfn.XLOOKUP(S29,Data!E:E,Data!X:X,"Not Started",0,-1)</f>
        <v>Completed</v>
      </c>
      <c r="R29" t="str">
        <f t="shared" si="4"/>
        <v>MCPAUDBLoad Compare Spreads</v>
      </c>
      <c r="S29" t="str">
        <f t="shared" si="7"/>
        <v>MCPAUDBLoad Compare Spreadsload Spreads</v>
      </c>
      <c r="T29" s="31" t="s">
        <v>39</v>
      </c>
      <c r="U29" s="31" t="s">
        <v>38</v>
      </c>
      <c r="V29" s="28" t="s">
        <v>1841</v>
      </c>
      <c r="W29" s="28" t="s">
        <v>69</v>
      </c>
      <c r="X29" s="102">
        <v>1</v>
      </c>
      <c r="Y29" s="91">
        <v>46062.205555555556</v>
      </c>
      <c r="Z29" s="97">
        <v>0</v>
      </c>
      <c r="AA29" s="99">
        <v>0.13</v>
      </c>
      <c r="AB29">
        <f t="shared" si="5"/>
        <v>0.13</v>
      </c>
      <c r="AC29">
        <f t="shared" si="6"/>
        <v>0.13</v>
      </c>
    </row>
    <row r="30" spans="2:46" ht="16.5" x14ac:dyDescent="0.25">
      <c r="B30" t="str">
        <f t="shared" si="0"/>
        <v>MCPAUDBLoad Pos</v>
      </c>
      <c r="C30" t="str">
        <f t="shared" si="1"/>
        <v>MCPAUDBLoad Posload</v>
      </c>
      <c r="D30" s="31" t="s">
        <v>39</v>
      </c>
      <c r="E30" s="31" t="s">
        <v>38</v>
      </c>
      <c r="F30" s="28" t="s">
        <v>1844</v>
      </c>
      <c r="G30" s="28" t="s">
        <v>75</v>
      </c>
      <c r="H30" s="102">
        <v>1</v>
      </c>
      <c r="I30" s="91">
        <v>46091.413888888892</v>
      </c>
      <c r="J30" s="97">
        <v>0</v>
      </c>
      <c r="K30" s="99">
        <v>0.27</v>
      </c>
      <c r="L30">
        <f t="shared" si="2"/>
        <v>0.27</v>
      </c>
      <c r="M30">
        <f t="shared" si="3"/>
        <v>0.27</v>
      </c>
      <c r="Q30" s="64" t="str">
        <f>_xlfn.XLOOKUP(S30,Data!E:E,Data!X:X,"Not Started",0,-1)</f>
        <v>Completed</v>
      </c>
      <c r="R30" t="str">
        <f t="shared" si="4"/>
        <v>MCPAUDBLoad Pos</v>
      </c>
      <c r="S30" t="str">
        <f t="shared" si="7"/>
        <v>MCPAUDBLoad Posload</v>
      </c>
      <c r="T30" s="31" t="s">
        <v>39</v>
      </c>
      <c r="U30" s="31" t="s">
        <v>38</v>
      </c>
      <c r="V30" s="28" t="s">
        <v>1844</v>
      </c>
      <c r="W30" s="28" t="s">
        <v>75</v>
      </c>
      <c r="X30" s="102">
        <v>1</v>
      </c>
      <c r="Y30" s="91">
        <v>46062.218055555553</v>
      </c>
      <c r="Z30" s="97">
        <v>0</v>
      </c>
      <c r="AA30" s="99">
        <v>0.47</v>
      </c>
      <c r="AB30">
        <f t="shared" si="5"/>
        <v>0.47</v>
      </c>
      <c r="AC30">
        <f t="shared" si="6"/>
        <v>0.47</v>
      </c>
    </row>
    <row r="31" spans="2:46" ht="16.5" x14ac:dyDescent="0.25">
      <c r="B31" t="str">
        <f t="shared" si="0"/>
        <v>MCPAUDBLoad Pos</v>
      </c>
      <c r="C31" t="str">
        <f t="shared" si="1"/>
        <v>MCPAUDBLoad PosStratification</v>
      </c>
      <c r="D31" s="31" t="s">
        <v>39</v>
      </c>
      <c r="E31" s="31" t="s">
        <v>38</v>
      </c>
      <c r="F31" s="31" t="s">
        <v>1844</v>
      </c>
      <c r="G31" s="34" t="s">
        <v>78</v>
      </c>
      <c r="H31" s="103">
        <v>1</v>
      </c>
      <c r="I31" s="92">
        <v>46091.425000000003</v>
      </c>
      <c r="J31" s="3">
        <v>0</v>
      </c>
      <c r="K31" s="100">
        <v>0.08</v>
      </c>
      <c r="L31">
        <f t="shared" si="2"/>
        <v>0.08</v>
      </c>
      <c r="M31">
        <f t="shared" si="3"/>
        <v>0.08</v>
      </c>
      <c r="Q31" s="64" t="str">
        <f>_xlfn.XLOOKUP(S31,Data!E:E,Data!X:X,"Not Started",0,-1)</f>
        <v>Completed</v>
      </c>
      <c r="R31" t="str">
        <f t="shared" si="4"/>
        <v>MCPAUDBLoad Pos</v>
      </c>
      <c r="S31" t="str">
        <f t="shared" si="7"/>
        <v>MCPAUDBLoad PosStratification</v>
      </c>
      <c r="T31" s="31" t="s">
        <v>39</v>
      </c>
      <c r="U31" s="31" t="s">
        <v>38</v>
      </c>
      <c r="V31" s="31" t="s">
        <v>1844</v>
      </c>
      <c r="W31" s="34" t="s">
        <v>78</v>
      </c>
      <c r="X31" s="103">
        <v>1</v>
      </c>
      <c r="Y31" s="92">
        <v>46062.237500000003</v>
      </c>
      <c r="Z31" s="3">
        <v>0</v>
      </c>
      <c r="AA31" s="100">
        <v>0.12</v>
      </c>
      <c r="AB31">
        <f t="shared" si="5"/>
        <v>0.12</v>
      </c>
      <c r="AC31">
        <f t="shared" si="6"/>
        <v>0.12</v>
      </c>
    </row>
    <row r="32" spans="2:46" ht="16.5" x14ac:dyDescent="0.25">
      <c r="B32" t="str">
        <f t="shared" si="0"/>
        <v>MCPAUDBLoad Pos</v>
      </c>
      <c r="C32" t="str">
        <f t="shared" si="1"/>
        <v>MCPAUDBLoad PosPosition report OLAP exports</v>
      </c>
      <c r="D32" s="31" t="s">
        <v>39</v>
      </c>
      <c r="E32" s="31" t="s">
        <v>38</v>
      </c>
      <c r="F32" s="31" t="s">
        <v>1844</v>
      </c>
      <c r="G32" s="34" t="s">
        <v>81</v>
      </c>
      <c r="H32" s="103">
        <v>1</v>
      </c>
      <c r="I32" s="92">
        <v>46091.428472222222</v>
      </c>
      <c r="J32" s="3">
        <v>0</v>
      </c>
      <c r="K32" s="100">
        <v>0.12</v>
      </c>
      <c r="L32">
        <f t="shared" si="2"/>
        <v>0.12</v>
      </c>
      <c r="M32">
        <f t="shared" si="3"/>
        <v>0.12</v>
      </c>
      <c r="Q32" s="64" t="str">
        <f>_xlfn.XLOOKUP(S32,Data!E:E,Data!X:X,"Not Started",0,-1)</f>
        <v>Completed</v>
      </c>
      <c r="R32" t="str">
        <f t="shared" si="4"/>
        <v>MCPAUDBLoad Pos</v>
      </c>
      <c r="S32" t="str">
        <f t="shared" si="7"/>
        <v>MCPAUDBLoad PosPosition report OLAP exports</v>
      </c>
      <c r="T32" s="31" t="s">
        <v>39</v>
      </c>
      <c r="U32" s="31" t="s">
        <v>38</v>
      </c>
      <c r="V32" s="31" t="s">
        <v>1844</v>
      </c>
      <c r="W32" s="34" t="s">
        <v>81</v>
      </c>
      <c r="X32" s="103">
        <v>1</v>
      </c>
      <c r="Y32" s="92">
        <v>46062.242361111108</v>
      </c>
      <c r="Z32" s="3">
        <v>0</v>
      </c>
      <c r="AA32" s="100">
        <v>0.17</v>
      </c>
      <c r="AB32">
        <f t="shared" si="5"/>
        <v>0.17</v>
      </c>
      <c r="AC32">
        <f t="shared" si="6"/>
        <v>0.17</v>
      </c>
    </row>
    <row r="33" spans="2:29" ht="16.5" x14ac:dyDescent="0.25">
      <c r="B33" t="str">
        <f t="shared" si="0"/>
        <v>MCPAUDBLoad Pos</v>
      </c>
      <c r="C33" t="str">
        <f t="shared" si="1"/>
        <v>MCPAUDBLoad Poscopy from</v>
      </c>
      <c r="D33" s="31" t="s">
        <v>39</v>
      </c>
      <c r="E33" s="31" t="s">
        <v>38</v>
      </c>
      <c r="F33" s="31" t="s">
        <v>1844</v>
      </c>
      <c r="G33" s="34" t="s">
        <v>84</v>
      </c>
      <c r="H33" s="103">
        <v>1</v>
      </c>
      <c r="I33" s="92">
        <v>46091.433333333334</v>
      </c>
      <c r="J33" s="3">
        <v>0</v>
      </c>
      <c r="K33" s="100">
        <v>0.02</v>
      </c>
      <c r="L33">
        <f t="shared" si="2"/>
        <v>0.02</v>
      </c>
      <c r="M33">
        <f t="shared" si="3"/>
        <v>0.02</v>
      </c>
      <c r="Q33" s="64" t="str">
        <f>_xlfn.XLOOKUP(S33,Data!E:E,Data!X:X,"Not Started",0,-1)</f>
        <v>Completed</v>
      </c>
      <c r="R33" t="str">
        <f t="shared" si="4"/>
        <v>MCPAUDBLoad Pos</v>
      </c>
      <c r="S33" t="str">
        <f t="shared" si="7"/>
        <v>MCPAUDBLoad Poscopy from</v>
      </c>
      <c r="T33" s="31" t="s">
        <v>39</v>
      </c>
      <c r="U33" s="31" t="s">
        <v>38</v>
      </c>
      <c r="V33" s="31" t="s">
        <v>1844</v>
      </c>
      <c r="W33" s="34" t="s">
        <v>84</v>
      </c>
      <c r="X33" s="103">
        <v>1</v>
      </c>
      <c r="Y33" s="92">
        <v>46062.249305555553</v>
      </c>
      <c r="Z33" s="3">
        <v>0</v>
      </c>
      <c r="AA33" s="100">
        <v>0.03</v>
      </c>
      <c r="AB33">
        <f t="shared" si="5"/>
        <v>0.03</v>
      </c>
      <c r="AC33">
        <f t="shared" si="6"/>
        <v>0.03</v>
      </c>
    </row>
    <row r="34" spans="2:29" ht="16.5" x14ac:dyDescent="0.25">
      <c r="B34" t="str">
        <f t="shared" si="0"/>
        <v>MCPAUDBValuation (NPV)</v>
      </c>
      <c r="C34" t="str">
        <f t="shared" si="1"/>
        <v>MCPAUDBValuation (NPV)portfolio valuation run</v>
      </c>
      <c r="D34" s="31" t="s">
        <v>39</v>
      </c>
      <c r="E34" s="31" t="s">
        <v>38</v>
      </c>
      <c r="F34" s="28" t="s">
        <v>1850</v>
      </c>
      <c r="G34" s="28" t="s">
        <v>88</v>
      </c>
      <c r="H34" s="102">
        <v>1</v>
      </c>
      <c r="I34" s="91">
        <v>46091.43472222222</v>
      </c>
      <c r="J34" s="97">
        <v>0</v>
      </c>
      <c r="K34" s="99">
        <v>0.37</v>
      </c>
      <c r="L34">
        <f t="shared" si="2"/>
        <v>0.37</v>
      </c>
      <c r="M34">
        <f t="shared" si="3"/>
        <v>0.37</v>
      </c>
      <c r="Q34" s="64" t="str">
        <f>_xlfn.XLOOKUP(S34,Data!E:E,Data!X:X,"Not Started",0,-1)</f>
        <v>Not Started</v>
      </c>
      <c r="R34" t="str">
        <f t="shared" si="4"/>
        <v>MCPAUDBPlanning (NII)</v>
      </c>
      <c r="S34" t="str">
        <f t="shared" si="7"/>
        <v>MCPAUDBPlanning (NII)planning run01</v>
      </c>
      <c r="T34" s="31" t="s">
        <v>39</v>
      </c>
      <c r="U34" s="31" t="s">
        <v>38</v>
      </c>
      <c r="V34" s="28" t="s">
        <v>1827</v>
      </c>
      <c r="W34" s="28" t="s">
        <v>161</v>
      </c>
      <c r="X34" s="102">
        <v>1</v>
      </c>
      <c r="Y34" s="91">
        <v>46065.242361111108</v>
      </c>
      <c r="Z34" s="97">
        <v>0</v>
      </c>
      <c r="AA34" s="99">
        <v>1.37</v>
      </c>
      <c r="AB34">
        <f t="shared" si="5"/>
        <v>1.37</v>
      </c>
      <c r="AC34">
        <f t="shared" si="6"/>
        <v>1.37</v>
      </c>
    </row>
    <row r="35" spans="2:29" ht="16.5" x14ac:dyDescent="0.25">
      <c r="B35" t="str">
        <f t="shared" si="0"/>
        <v>MCPAUDBValuation (NPV)</v>
      </c>
      <c r="C35" t="str">
        <f t="shared" si="1"/>
        <v>MCPAUDBValuation (NPV)Light Maintenance portfolio valuation</v>
      </c>
      <c r="D35" s="31" t="s">
        <v>39</v>
      </c>
      <c r="E35" s="31" t="s">
        <v>38</v>
      </c>
      <c r="F35" s="31" t="s">
        <v>1850</v>
      </c>
      <c r="G35" s="34" t="s">
        <v>1948</v>
      </c>
      <c r="H35" s="103">
        <v>1</v>
      </c>
      <c r="I35" s="92">
        <v>46091.45</v>
      </c>
      <c r="J35" s="3">
        <v>0</v>
      </c>
      <c r="K35" s="100">
        <v>0.13</v>
      </c>
      <c r="L35">
        <f t="shared" si="2"/>
        <v>0.13</v>
      </c>
      <c r="M35">
        <f t="shared" si="3"/>
        <v>0.13</v>
      </c>
      <c r="Q35" s="64" t="str">
        <f>_xlfn.XLOOKUP(S35,Data!E:E,Data!X:X,"Not Started",0,-1)</f>
        <v>Not Started</v>
      </c>
      <c r="R35" t="str">
        <f t="shared" si="4"/>
        <v>MCPAUDBPlanning (NII)</v>
      </c>
      <c r="S35" t="str">
        <f t="shared" si="7"/>
        <v>MCPAUDBPlanning (NII)MDL Processing</v>
      </c>
      <c r="T35" s="31" t="s">
        <v>39</v>
      </c>
      <c r="U35" s="31" t="s">
        <v>38</v>
      </c>
      <c r="V35" s="31" t="s">
        <v>1827</v>
      </c>
      <c r="W35" s="34" t="s">
        <v>164</v>
      </c>
      <c r="X35" s="103">
        <v>1</v>
      </c>
      <c r="Y35" s="92">
        <v>46065.299305555556</v>
      </c>
      <c r="Z35" s="3">
        <v>0</v>
      </c>
      <c r="AA35" s="100">
        <v>0.22</v>
      </c>
      <c r="AB35">
        <f t="shared" si="5"/>
        <v>0.22</v>
      </c>
      <c r="AC35">
        <f t="shared" si="6"/>
        <v>0.22</v>
      </c>
    </row>
    <row r="36" spans="2:29" ht="16.5" x14ac:dyDescent="0.25">
      <c r="B36" t="str">
        <f t="shared" si="0"/>
        <v>MCPAUDBValuation (NPV)</v>
      </c>
      <c r="C36" t="str">
        <f t="shared" si="1"/>
        <v>MCPAUDBValuation (NPV)valuation report OLAP exports</v>
      </c>
      <c r="D36" s="31" t="s">
        <v>39</v>
      </c>
      <c r="E36" s="31" t="s">
        <v>38</v>
      </c>
      <c r="F36" s="31" t="s">
        <v>1850</v>
      </c>
      <c r="G36" s="34" t="s">
        <v>97</v>
      </c>
      <c r="H36" s="103">
        <v>1</v>
      </c>
      <c r="I36" s="92">
        <v>46091.455555555556</v>
      </c>
      <c r="J36" s="3">
        <v>0</v>
      </c>
      <c r="K36" s="100">
        <v>0.27</v>
      </c>
      <c r="L36">
        <f t="shared" si="2"/>
        <v>0.27</v>
      </c>
      <c r="M36">
        <f t="shared" si="3"/>
        <v>0.27</v>
      </c>
      <c r="Q36" s="64" t="str">
        <f>_xlfn.XLOOKUP(S36,Data!E:E,Data!X:X,"Not Started",0,-1)</f>
        <v>Not Started</v>
      </c>
      <c r="R36" t="str">
        <f t="shared" si="4"/>
        <v>MCPAUDBPlanning (NII)</v>
      </c>
      <c r="S36" t="str">
        <f t="shared" si="7"/>
        <v>MCPAUDBPlanning (NII)planning run02</v>
      </c>
      <c r="T36" s="31" t="s">
        <v>39</v>
      </c>
      <c r="U36" s="31" t="s">
        <v>38</v>
      </c>
      <c r="V36" s="31" t="s">
        <v>1827</v>
      </c>
      <c r="W36" s="34" t="s">
        <v>167</v>
      </c>
      <c r="X36" s="103">
        <v>1</v>
      </c>
      <c r="Y36" s="92">
        <v>46065.308333333334</v>
      </c>
      <c r="Z36" s="3">
        <v>0</v>
      </c>
      <c r="AA36" s="100">
        <v>10.07</v>
      </c>
      <c r="AB36">
        <f t="shared" si="5"/>
        <v>10.07</v>
      </c>
      <c r="AC36">
        <f t="shared" si="6"/>
        <v>10.07</v>
      </c>
    </row>
    <row r="37" spans="2:29" ht="16.5" x14ac:dyDescent="0.25">
      <c r="B37" t="str">
        <f t="shared" si="0"/>
        <v>MCPAUDBValuation (NPV)</v>
      </c>
      <c r="C37" t="str">
        <f t="shared" si="1"/>
        <v>MCPAUDBValuation (NPV)valuation run QRM Reporter exports</v>
      </c>
      <c r="D37" s="31" t="s">
        <v>39</v>
      </c>
      <c r="E37" s="31" t="s">
        <v>38</v>
      </c>
      <c r="F37" s="31" t="s">
        <v>1850</v>
      </c>
      <c r="G37" s="34" t="s">
        <v>100</v>
      </c>
      <c r="H37" s="103">
        <v>1</v>
      </c>
      <c r="I37" s="92">
        <v>46091.466666666667</v>
      </c>
      <c r="J37" s="3">
        <v>0</v>
      </c>
      <c r="K37" s="100">
        <v>0.1</v>
      </c>
      <c r="L37">
        <f t="shared" si="2"/>
        <v>0.1</v>
      </c>
      <c r="M37">
        <f t="shared" si="3"/>
        <v>0.1</v>
      </c>
      <c r="Q37" s="64" t="str">
        <f>_xlfn.XLOOKUP(S37,Data!E:E,Data!X:X,"Not Started",0,-1)</f>
        <v>Not Started</v>
      </c>
      <c r="R37" t="str">
        <f t="shared" si="4"/>
        <v>MCPAUDBPlanning (NII)</v>
      </c>
      <c r="S37" t="str">
        <f t="shared" si="7"/>
        <v>MCPAUDBPlanning (NII)planning run QRM Reporter exports</v>
      </c>
      <c r="T37" s="31" t="s">
        <v>39</v>
      </c>
      <c r="U37" s="31" t="s">
        <v>38</v>
      </c>
      <c r="V37" s="31" t="s">
        <v>1827</v>
      </c>
      <c r="W37" s="34" t="s">
        <v>170</v>
      </c>
      <c r="X37" s="103">
        <v>1</v>
      </c>
      <c r="Y37" s="92">
        <v>46065.727777777778</v>
      </c>
      <c r="Z37" s="3">
        <v>0</v>
      </c>
      <c r="AA37" s="100">
        <v>0.67</v>
      </c>
      <c r="AB37">
        <f t="shared" si="5"/>
        <v>0.67</v>
      </c>
      <c r="AC37">
        <f t="shared" si="6"/>
        <v>0.67</v>
      </c>
    </row>
    <row r="38" spans="2:29" ht="16.5" x14ac:dyDescent="0.25">
      <c r="B38" t="str">
        <f t="shared" si="0"/>
        <v>MCPBEDBDelete Portfolio</v>
      </c>
      <c r="C38" t="str">
        <f t="shared" si="1"/>
        <v>MCPBEDBDelete PortfolioDelete portfolio from</v>
      </c>
      <c r="D38" s="31" t="s">
        <v>39</v>
      </c>
      <c r="E38" s="28" t="s">
        <v>382</v>
      </c>
      <c r="F38" s="28" t="s">
        <v>1832</v>
      </c>
      <c r="G38" s="28" t="s">
        <v>45</v>
      </c>
      <c r="H38" s="102">
        <v>1</v>
      </c>
      <c r="I38" s="91">
        <v>46088.180555555555</v>
      </c>
      <c r="J38" s="97">
        <v>0</v>
      </c>
      <c r="K38" s="99">
        <v>0.03</v>
      </c>
      <c r="L38">
        <f t="shared" si="2"/>
        <v>0.03</v>
      </c>
      <c r="M38">
        <f t="shared" si="3"/>
        <v>0.03</v>
      </c>
      <c r="Q38" s="64" t="str">
        <f>_xlfn.XLOOKUP(S38,Data!E:E,Data!X:X,"Not Started",0,-1)</f>
        <v>Not Started</v>
      </c>
      <c r="R38" t="str">
        <f t="shared" si="4"/>
        <v>MCPAUDBTRISS</v>
      </c>
      <c r="S38" t="str">
        <f t="shared" si="7"/>
        <v>MCPAUDBTRISSTRISS export</v>
      </c>
      <c r="T38" s="31" t="s">
        <v>39</v>
      </c>
      <c r="U38" s="31" t="s">
        <v>38</v>
      </c>
      <c r="V38" s="28" t="s">
        <v>1848</v>
      </c>
      <c r="W38" s="28" t="s">
        <v>178</v>
      </c>
      <c r="X38" s="102">
        <v>1</v>
      </c>
      <c r="Y38" s="91">
        <v>46065.832638888889</v>
      </c>
      <c r="Z38" s="97">
        <v>0</v>
      </c>
      <c r="AA38" s="99">
        <v>1.57</v>
      </c>
      <c r="AB38">
        <f t="shared" si="5"/>
        <v>1.57</v>
      </c>
      <c r="AC38">
        <f t="shared" si="6"/>
        <v>1.57</v>
      </c>
    </row>
    <row r="39" spans="2:29" ht="16.5" x14ac:dyDescent="0.25">
      <c r="B39" t="str">
        <f t="shared" si="0"/>
        <v>MCPBEDBGAP</v>
      </c>
      <c r="C39" t="str">
        <f t="shared" si="1"/>
        <v>MCPBEDBGAPgap planning</v>
      </c>
      <c r="D39" s="31" t="s">
        <v>39</v>
      </c>
      <c r="E39" s="31" t="s">
        <v>382</v>
      </c>
      <c r="F39" s="28" t="s">
        <v>1837</v>
      </c>
      <c r="G39" s="28" t="s">
        <v>197</v>
      </c>
      <c r="H39" s="102">
        <v>1</v>
      </c>
      <c r="I39" s="91">
        <v>46090.396527777775</v>
      </c>
      <c r="J39" s="97">
        <v>0</v>
      </c>
      <c r="K39" s="99">
        <v>1.68</v>
      </c>
      <c r="L39">
        <f t="shared" si="2"/>
        <v>1.68</v>
      </c>
      <c r="M39">
        <f t="shared" si="3"/>
        <v>1.68</v>
      </c>
      <c r="Q39" s="64" t="str">
        <f>_xlfn.XLOOKUP(S39,Data!E:E,Data!X:X,"Not Started",0,-1)</f>
        <v>Completed</v>
      </c>
      <c r="R39" t="str">
        <f t="shared" si="4"/>
        <v>MCPAUDBValuation (NPV)</v>
      </c>
      <c r="S39" t="str">
        <f t="shared" si="7"/>
        <v>MCPAUDBValuation (NPV)portfolio valuation run</v>
      </c>
      <c r="T39" s="31" t="s">
        <v>39</v>
      </c>
      <c r="U39" s="31" t="s">
        <v>38</v>
      </c>
      <c r="V39" s="28" t="s">
        <v>1850</v>
      </c>
      <c r="W39" s="28" t="s">
        <v>88</v>
      </c>
      <c r="X39" s="102">
        <v>1</v>
      </c>
      <c r="Y39" s="91">
        <v>46062.251388888886</v>
      </c>
      <c r="Z39" s="97">
        <v>0</v>
      </c>
      <c r="AA39" s="99">
        <v>0.53</v>
      </c>
      <c r="AB39">
        <f t="shared" si="5"/>
        <v>0.53</v>
      </c>
      <c r="AC39">
        <f t="shared" si="6"/>
        <v>0.53</v>
      </c>
    </row>
    <row r="40" spans="2:29" ht="16.5" x14ac:dyDescent="0.25">
      <c r="B40" t="str">
        <f t="shared" si="0"/>
        <v>MCPBEDBLoad Compare MP</v>
      </c>
      <c r="C40" t="str">
        <f t="shared" si="1"/>
        <v>MCPBEDBLoad Compare MPload Model parameters</v>
      </c>
      <c r="D40" s="31" t="s">
        <v>39</v>
      </c>
      <c r="E40" s="31" t="s">
        <v>382</v>
      </c>
      <c r="F40" s="28" t="s">
        <v>1853</v>
      </c>
      <c r="G40" s="28" t="s">
        <v>52</v>
      </c>
      <c r="H40" s="102">
        <v>1</v>
      </c>
      <c r="I40" s="91">
        <v>46092.413888888892</v>
      </c>
      <c r="J40" s="97">
        <v>0</v>
      </c>
      <c r="K40" s="99">
        <v>0.05</v>
      </c>
      <c r="L40">
        <f t="shared" si="2"/>
        <v>0.05</v>
      </c>
      <c r="M40">
        <f t="shared" si="3"/>
        <v>0.05</v>
      </c>
      <c r="Q40" s="64" t="str">
        <f>_xlfn.XLOOKUP(S40,Data!E:E,Data!X:X,"Not Started",0,-1)</f>
        <v>Not Started</v>
      </c>
      <c r="R40" t="str">
        <f t="shared" si="4"/>
        <v>MCPAUDBValuation (NPV)</v>
      </c>
      <c r="S40" t="str">
        <f t="shared" si="7"/>
        <v>MCPAUDBValuation (NPV)Light Maintenance</v>
      </c>
      <c r="T40" s="31" t="s">
        <v>39</v>
      </c>
      <c r="U40" s="31" t="s">
        <v>38</v>
      </c>
      <c r="V40" s="31" t="s">
        <v>1850</v>
      </c>
      <c r="W40" s="34" t="s">
        <v>94</v>
      </c>
      <c r="X40" s="103">
        <v>1</v>
      </c>
      <c r="Y40" s="92">
        <v>46062.274305555555</v>
      </c>
      <c r="Z40" s="3">
        <v>0</v>
      </c>
      <c r="AA40" s="100">
        <v>0.45</v>
      </c>
      <c r="AB40">
        <f t="shared" si="5"/>
        <v>0.45</v>
      </c>
      <c r="AC40">
        <f t="shared" si="6"/>
        <v>0.45</v>
      </c>
    </row>
    <row r="41" spans="2:29" ht="16.5" x14ac:dyDescent="0.25">
      <c r="B41" t="str">
        <f t="shared" si="0"/>
        <v>MCPBEDBLoad Compare MP</v>
      </c>
      <c r="C41" t="str">
        <f t="shared" si="1"/>
        <v>MCPBEDBLoad Compare MPModel parameters comparison</v>
      </c>
      <c r="D41" s="31" t="s">
        <v>39</v>
      </c>
      <c r="E41" s="31" t="s">
        <v>382</v>
      </c>
      <c r="F41" s="31" t="s">
        <v>1853</v>
      </c>
      <c r="G41" s="34" t="s">
        <v>55</v>
      </c>
      <c r="H41" s="103">
        <v>1</v>
      </c>
      <c r="I41" s="92">
        <v>46092.415972222225</v>
      </c>
      <c r="J41" s="3">
        <v>0</v>
      </c>
      <c r="K41" s="100">
        <v>0</v>
      </c>
      <c r="L41">
        <f t="shared" si="2"/>
        <v>0</v>
      </c>
      <c r="M41">
        <f t="shared" si="3"/>
        <v>0</v>
      </c>
      <c r="Q41" s="64" t="str">
        <f>_xlfn.XLOOKUP(S41,Data!E:E,Data!X:X,"Not Started",0,-1)</f>
        <v>Completed</v>
      </c>
      <c r="R41" t="str">
        <f t="shared" si="4"/>
        <v>MCPAUDBValuation (NPV)</v>
      </c>
      <c r="S41" t="str">
        <f t="shared" si="7"/>
        <v>MCPAUDBValuation (NPV)valuation report OLAP exports</v>
      </c>
      <c r="T41" s="31" t="s">
        <v>39</v>
      </c>
      <c r="U41" s="31" t="s">
        <v>38</v>
      </c>
      <c r="V41" s="31" t="s">
        <v>1850</v>
      </c>
      <c r="W41" s="34" t="s">
        <v>97</v>
      </c>
      <c r="X41" s="103">
        <v>1</v>
      </c>
      <c r="Y41" s="92">
        <v>46062.293055555558</v>
      </c>
      <c r="Z41" s="3">
        <v>0</v>
      </c>
      <c r="AA41" s="100">
        <v>0.2</v>
      </c>
      <c r="AB41">
        <f t="shared" si="5"/>
        <v>0.2</v>
      </c>
      <c r="AC41">
        <f t="shared" si="6"/>
        <v>0.2</v>
      </c>
    </row>
    <row r="42" spans="2:29" ht="16.5" x14ac:dyDescent="0.25">
      <c r="B42" t="str">
        <f t="shared" si="0"/>
        <v>MCPBEDBLoad MP</v>
      </c>
      <c r="C42" t="str">
        <f t="shared" si="1"/>
        <v>MCPBEDBLoad MPload Model parameters</v>
      </c>
      <c r="D42" s="31" t="s">
        <v>39</v>
      </c>
      <c r="E42" s="31" t="s">
        <v>382</v>
      </c>
      <c r="F42" s="28" t="s">
        <v>1858</v>
      </c>
      <c r="G42" s="28" t="s">
        <v>52</v>
      </c>
      <c r="H42" s="102">
        <v>1</v>
      </c>
      <c r="I42" s="91">
        <v>46088.182638888888</v>
      </c>
      <c r="J42" s="97">
        <v>0.05</v>
      </c>
      <c r="K42" s="99">
        <v>0</v>
      </c>
      <c r="L42">
        <f t="shared" si="2"/>
        <v>0.05</v>
      </c>
      <c r="M42">
        <f t="shared" si="3"/>
        <v>0.05</v>
      </c>
      <c r="Q42" s="64" t="str">
        <f>_xlfn.XLOOKUP(S42,Data!E:E,Data!X:X,"Not Started",0,-1)</f>
        <v>Completed</v>
      </c>
      <c r="R42" t="str">
        <f t="shared" si="4"/>
        <v>MCPAUDBValuation (NPV)</v>
      </c>
      <c r="S42" t="str">
        <f t="shared" si="7"/>
        <v>MCPAUDBValuation (NPV)valuation run QRM Reporter exports</v>
      </c>
      <c r="T42" s="31" t="s">
        <v>39</v>
      </c>
      <c r="U42" s="31" t="s">
        <v>38</v>
      </c>
      <c r="V42" s="31" t="s">
        <v>1850</v>
      </c>
      <c r="W42" s="34" t="s">
        <v>100</v>
      </c>
      <c r="X42" s="103">
        <v>1</v>
      </c>
      <c r="Y42" s="92">
        <v>46062.301388888889</v>
      </c>
      <c r="Z42" s="3">
        <v>0</v>
      </c>
      <c r="AA42" s="100">
        <v>0.02</v>
      </c>
      <c r="AB42">
        <f t="shared" si="5"/>
        <v>0.02</v>
      </c>
      <c r="AC42">
        <f t="shared" si="6"/>
        <v>0.02</v>
      </c>
    </row>
    <row r="43" spans="2:29" ht="16.5" x14ac:dyDescent="0.25">
      <c r="B43" t="str">
        <f t="shared" si="0"/>
        <v>MCPBEDBLoad MP</v>
      </c>
      <c r="C43" t="str">
        <f t="shared" si="1"/>
        <v>MCPBEDBLoad MPModel parameters comparison</v>
      </c>
      <c r="D43" s="31" t="s">
        <v>39</v>
      </c>
      <c r="E43" s="31" t="s">
        <v>382</v>
      </c>
      <c r="F43" s="31" t="s">
        <v>1858</v>
      </c>
      <c r="G43" s="34" t="s">
        <v>55</v>
      </c>
      <c r="H43" s="103">
        <v>1</v>
      </c>
      <c r="I43" s="92">
        <v>46088.18472222222</v>
      </c>
      <c r="J43" s="3">
        <v>0</v>
      </c>
      <c r="K43" s="100">
        <v>0</v>
      </c>
      <c r="L43">
        <f t="shared" si="2"/>
        <v>0</v>
      </c>
      <c r="M43">
        <f t="shared" si="3"/>
        <v>0</v>
      </c>
      <c r="Q43" s="64" t="str">
        <f>_xlfn.XLOOKUP(S43,Data!E:E,Data!X:X,"Not Started",0,-1)</f>
        <v>Completed</v>
      </c>
      <c r="R43" t="str">
        <f t="shared" si="4"/>
        <v>MCPBEDBDelete Portfolio</v>
      </c>
      <c r="S43" t="str">
        <f t="shared" si="7"/>
        <v>MCPBEDBDelete PortfolioDelete portfolio from</v>
      </c>
      <c r="T43" s="31" t="s">
        <v>39</v>
      </c>
      <c r="U43" s="28" t="s">
        <v>382</v>
      </c>
      <c r="V43" s="28" t="s">
        <v>1832</v>
      </c>
      <c r="W43" s="28" t="s">
        <v>45</v>
      </c>
      <c r="X43" s="102">
        <v>1</v>
      </c>
      <c r="Y43" s="91">
        <v>46059.640972222223</v>
      </c>
      <c r="Z43" s="97">
        <v>0</v>
      </c>
      <c r="AA43" s="99">
        <v>0.02</v>
      </c>
      <c r="AB43">
        <f t="shared" si="5"/>
        <v>0.02</v>
      </c>
      <c r="AC43">
        <f t="shared" si="6"/>
        <v>0.02</v>
      </c>
    </row>
    <row r="44" spans="2:29" ht="16.5" x14ac:dyDescent="0.25">
      <c r="B44" t="str">
        <f t="shared" si="0"/>
        <v>MCPBEDBLoad Pos</v>
      </c>
      <c r="C44" t="str">
        <f t="shared" si="1"/>
        <v>MCPBEDBLoad Posload</v>
      </c>
      <c r="D44" s="31" t="s">
        <v>39</v>
      </c>
      <c r="E44" s="31" t="s">
        <v>382</v>
      </c>
      <c r="F44" s="28" t="s">
        <v>1844</v>
      </c>
      <c r="G44" s="28" t="s">
        <v>75</v>
      </c>
      <c r="H44" s="102">
        <v>1</v>
      </c>
      <c r="I44" s="91">
        <v>46088.194444444445</v>
      </c>
      <c r="J44" s="97">
        <v>0</v>
      </c>
      <c r="K44" s="99">
        <v>0.8</v>
      </c>
      <c r="L44">
        <f t="shared" si="2"/>
        <v>0.8</v>
      </c>
      <c r="M44">
        <f t="shared" si="3"/>
        <v>0.8</v>
      </c>
      <c r="Q44" s="64" t="str">
        <f>_xlfn.XLOOKUP(S44,Data!E:E,Data!X:X,"Not Started",0,-1)</f>
        <v>Not Started</v>
      </c>
      <c r="R44" t="str">
        <f t="shared" si="4"/>
        <v>MCPBEDBEC</v>
      </c>
      <c r="S44" t="str">
        <f t="shared" si="7"/>
        <v>MCPBEDBECFull Maintenance</v>
      </c>
      <c r="T44" s="31" t="s">
        <v>39</v>
      </c>
      <c r="U44" s="31" t="s">
        <v>382</v>
      </c>
      <c r="V44" s="28" t="s">
        <v>1833</v>
      </c>
      <c r="W44" s="28" t="s">
        <v>321</v>
      </c>
      <c r="X44" s="102">
        <v>1</v>
      </c>
      <c r="Y44" s="91">
        <v>46066.061805555553</v>
      </c>
      <c r="Z44" s="97">
        <v>0</v>
      </c>
      <c r="AA44" s="99">
        <v>9.0299999999999994</v>
      </c>
      <c r="AB44">
        <f t="shared" si="5"/>
        <v>9.0299999999999994</v>
      </c>
      <c r="AC44">
        <f t="shared" si="6"/>
        <v>9.0299999999999994</v>
      </c>
    </row>
    <row r="45" spans="2:29" ht="16.5" x14ac:dyDescent="0.25">
      <c r="B45" t="str">
        <f t="shared" si="0"/>
        <v>MCPBEDBLoad Pos</v>
      </c>
      <c r="C45" t="str">
        <f t="shared" si="1"/>
        <v>MCPBEDBLoad PosStratification</v>
      </c>
      <c r="D45" s="31" t="s">
        <v>39</v>
      </c>
      <c r="E45" s="31" t="s">
        <v>382</v>
      </c>
      <c r="F45" s="31" t="s">
        <v>1844</v>
      </c>
      <c r="G45" s="34" t="s">
        <v>78</v>
      </c>
      <c r="H45" s="103">
        <v>1</v>
      </c>
      <c r="I45" s="92">
        <v>46088.227777777778</v>
      </c>
      <c r="J45" s="3">
        <v>0</v>
      </c>
      <c r="K45" s="100">
        <v>0.13</v>
      </c>
      <c r="L45">
        <f t="shared" si="2"/>
        <v>0.13</v>
      </c>
      <c r="M45">
        <f t="shared" si="3"/>
        <v>0.13</v>
      </c>
      <c r="Q45" s="64" t="str">
        <f>_xlfn.XLOOKUP(S45,Data!E:E,Data!X:X,"Not Started",0,-1)</f>
        <v>Not Started</v>
      </c>
      <c r="R45" t="str">
        <f t="shared" si="4"/>
        <v>MCPBEDBEC</v>
      </c>
      <c r="S45" t="str">
        <f t="shared" si="7"/>
        <v>MCPBEDBECing-ec valuation</v>
      </c>
      <c r="T45" s="31" t="s">
        <v>39</v>
      </c>
      <c r="U45" s="31" t="s">
        <v>382</v>
      </c>
      <c r="V45" s="31" t="s">
        <v>1833</v>
      </c>
      <c r="W45" s="34" t="s">
        <v>141</v>
      </c>
      <c r="X45" s="103">
        <v>1</v>
      </c>
      <c r="Y45" s="92">
        <v>46066.46597222222</v>
      </c>
      <c r="Z45" s="3">
        <v>0</v>
      </c>
      <c r="AA45" s="100">
        <v>25.4</v>
      </c>
      <c r="AB45">
        <f t="shared" si="5"/>
        <v>25.4</v>
      </c>
      <c r="AC45">
        <f t="shared" si="6"/>
        <v>25.4</v>
      </c>
    </row>
    <row r="46" spans="2:29" ht="16.5" x14ac:dyDescent="0.25">
      <c r="B46" t="str">
        <f t="shared" si="0"/>
        <v>MCPBEDBLoad Spreads</v>
      </c>
      <c r="C46" t="str">
        <f t="shared" si="1"/>
        <v>MCPBEDBLoad Spreadsload Spreads</v>
      </c>
      <c r="D46" s="31" t="s">
        <v>39</v>
      </c>
      <c r="E46" s="31" t="s">
        <v>382</v>
      </c>
      <c r="F46" s="28" t="s">
        <v>1859</v>
      </c>
      <c r="G46" s="28" t="s">
        <v>69</v>
      </c>
      <c r="H46" s="102">
        <v>1</v>
      </c>
      <c r="I46" s="91">
        <v>46088.185416666667</v>
      </c>
      <c r="J46" s="97">
        <v>0</v>
      </c>
      <c r="K46" s="99">
        <v>0.17</v>
      </c>
      <c r="L46">
        <f t="shared" si="2"/>
        <v>0.17</v>
      </c>
      <c r="M46">
        <f t="shared" si="3"/>
        <v>0.17</v>
      </c>
      <c r="Q46" s="64" t="str">
        <f>_xlfn.XLOOKUP(S46,Data!E:E,Data!X:X,"Not Started",0,-1)</f>
        <v>Not Started</v>
      </c>
      <c r="R46" t="str">
        <f t="shared" si="4"/>
        <v>MCPBEDBEC</v>
      </c>
      <c r="S46" t="str">
        <f t="shared" si="7"/>
        <v>MCPBEDBECing-ec valuation exports</v>
      </c>
      <c r="T46" s="31" t="s">
        <v>39</v>
      </c>
      <c r="U46" s="31" t="s">
        <v>382</v>
      </c>
      <c r="V46" s="31" t="s">
        <v>1833</v>
      </c>
      <c r="W46" s="34" t="s">
        <v>350</v>
      </c>
      <c r="X46" s="103">
        <v>1</v>
      </c>
      <c r="Y46" s="92">
        <v>46067.524305555555</v>
      </c>
      <c r="Z46" s="3">
        <v>0</v>
      </c>
      <c r="AA46" s="100">
        <v>0.1</v>
      </c>
      <c r="AB46">
        <f t="shared" si="5"/>
        <v>0.1</v>
      </c>
      <c r="AC46">
        <f t="shared" si="6"/>
        <v>0.1</v>
      </c>
    </row>
    <row r="47" spans="2:29" ht="16.5" x14ac:dyDescent="0.25">
      <c r="B47" t="str">
        <f t="shared" si="0"/>
        <v>MCPBEDBLoad Spreads</v>
      </c>
      <c r="C47" t="str">
        <f t="shared" si="1"/>
        <v>MCPBEDBLoad SpreadsSpreads comparison</v>
      </c>
      <c r="D47" s="31" t="s">
        <v>39</v>
      </c>
      <c r="E47" s="31" t="s">
        <v>382</v>
      </c>
      <c r="F47" s="31" t="s">
        <v>1859</v>
      </c>
      <c r="G47" s="34" t="s">
        <v>71</v>
      </c>
      <c r="H47" s="103">
        <v>1</v>
      </c>
      <c r="I47" s="92">
        <v>46088.192361111112</v>
      </c>
      <c r="J47" s="3">
        <v>0</v>
      </c>
      <c r="K47" s="100">
        <v>0.02</v>
      </c>
      <c r="L47">
        <f t="shared" si="2"/>
        <v>0.02</v>
      </c>
      <c r="M47">
        <f t="shared" si="3"/>
        <v>0.02</v>
      </c>
      <c r="Q47" s="64" t="str">
        <f>_xlfn.XLOOKUP(S47,Data!E:E,Data!X:X,"Not Started",0,-1)</f>
        <v>Not Started</v>
      </c>
      <c r="R47" t="str">
        <f t="shared" si="4"/>
        <v>MCPBEDBEVE (Monthly)</v>
      </c>
      <c r="S47" t="str">
        <f t="shared" si="7"/>
        <v>MCPBEDBEVE (Monthly)eve optionality copy run parameters</v>
      </c>
      <c r="T47" s="31" t="s">
        <v>39</v>
      </c>
      <c r="U47" s="31" t="s">
        <v>382</v>
      </c>
      <c r="V47" s="28" t="s">
        <v>1834</v>
      </c>
      <c r="W47" s="28" t="s">
        <v>1553</v>
      </c>
      <c r="X47" s="102">
        <v>1</v>
      </c>
      <c r="Y47" s="91">
        <v>46073.041666666664</v>
      </c>
      <c r="Z47" s="97">
        <v>0</v>
      </c>
      <c r="AA47" s="99">
        <v>0</v>
      </c>
      <c r="AB47">
        <f t="shared" si="5"/>
        <v>0</v>
      </c>
      <c r="AC47">
        <f t="shared" si="6"/>
        <v>0</v>
      </c>
    </row>
    <row r="48" spans="2:29" ht="16.5" x14ac:dyDescent="0.25">
      <c r="B48" t="str">
        <f t="shared" si="0"/>
        <v>MCPBEDBValuation (NPV)</v>
      </c>
      <c r="C48" t="str">
        <f t="shared" si="1"/>
        <v>MCPBEDBValuation (NPV)portfolio valuation run</v>
      </c>
      <c r="D48" s="31" t="s">
        <v>39</v>
      </c>
      <c r="E48" s="31" t="s">
        <v>382</v>
      </c>
      <c r="F48" s="28" t="s">
        <v>1850</v>
      </c>
      <c r="G48" s="28" t="s">
        <v>88</v>
      </c>
      <c r="H48" s="102">
        <v>1</v>
      </c>
      <c r="I48" s="91">
        <v>46088.234027777777</v>
      </c>
      <c r="J48" s="97">
        <v>8.75</v>
      </c>
      <c r="K48" s="99">
        <v>0</v>
      </c>
      <c r="L48">
        <f t="shared" si="2"/>
        <v>8.75</v>
      </c>
      <c r="M48">
        <f t="shared" si="3"/>
        <v>8.75</v>
      </c>
      <c r="Q48" s="64" t="str">
        <f>_xlfn.XLOOKUP(S48,Data!E:E,Data!X:X,"Not Started",0,-1)</f>
        <v>Not Started</v>
      </c>
      <c r="R48" t="str">
        <f t="shared" si="4"/>
        <v>MCPBEDBEVE (Monthly)</v>
      </c>
      <c r="S48" t="str">
        <f t="shared" si="7"/>
        <v>MCPBEDBEVE (Monthly)EVE Optionality SCF BE Valuation run</v>
      </c>
      <c r="T48" s="31" t="s">
        <v>39</v>
      </c>
      <c r="U48" s="31" t="s">
        <v>382</v>
      </c>
      <c r="V48" s="31" t="s">
        <v>1834</v>
      </c>
      <c r="W48" s="34" t="s">
        <v>1556</v>
      </c>
      <c r="X48" s="103">
        <v>1</v>
      </c>
      <c r="Y48" s="92">
        <v>46073.041666666664</v>
      </c>
      <c r="Z48" s="3">
        <v>0</v>
      </c>
      <c r="AA48" s="100">
        <v>2.6</v>
      </c>
      <c r="AB48">
        <f t="shared" si="5"/>
        <v>2.6</v>
      </c>
      <c r="AC48">
        <f t="shared" si="6"/>
        <v>2.6</v>
      </c>
    </row>
    <row r="49" spans="2:29" ht="16.5" x14ac:dyDescent="0.25">
      <c r="B49" t="str">
        <f t="shared" si="0"/>
        <v>MCPBEDBValuation (NPV)</v>
      </c>
      <c r="C49" t="str">
        <f t="shared" si="1"/>
        <v>MCPBEDBValuation (NPV)export to ara</v>
      </c>
      <c r="D49" s="31" t="s">
        <v>39</v>
      </c>
      <c r="E49" s="31" t="s">
        <v>382</v>
      </c>
      <c r="F49" s="31" t="s">
        <v>1850</v>
      </c>
      <c r="G49" s="34" t="s">
        <v>91</v>
      </c>
      <c r="H49" s="103">
        <v>1</v>
      </c>
      <c r="I49" s="92">
        <v>46088.598611111112</v>
      </c>
      <c r="J49" s="3">
        <v>0</v>
      </c>
      <c r="K49" s="100">
        <v>0.03</v>
      </c>
      <c r="L49">
        <f t="shared" si="2"/>
        <v>0.03</v>
      </c>
      <c r="M49">
        <f t="shared" si="3"/>
        <v>0.03</v>
      </c>
      <c r="Q49" s="64" t="str">
        <f>_xlfn.XLOOKUP(S49,Data!E:E,Data!X:X,"Not Started",0,-1)</f>
        <v>Not Started</v>
      </c>
      <c r="R49" t="str">
        <f t="shared" si="4"/>
        <v>MCPBEDBGAP</v>
      </c>
      <c r="S49" t="str">
        <f t="shared" si="7"/>
        <v>MCPBEDBGAPgap planning</v>
      </c>
      <c r="T49" s="31" t="s">
        <v>39</v>
      </c>
      <c r="U49" s="31" t="s">
        <v>382</v>
      </c>
      <c r="V49" s="28" t="s">
        <v>1837</v>
      </c>
      <c r="W49" s="28" t="s">
        <v>197</v>
      </c>
      <c r="X49" s="102">
        <v>1</v>
      </c>
      <c r="Y49" s="91">
        <v>46068.848611111112</v>
      </c>
      <c r="Z49" s="97">
        <v>0</v>
      </c>
      <c r="AA49" s="99">
        <v>2.0699999999999998</v>
      </c>
      <c r="AB49">
        <f t="shared" si="5"/>
        <v>2.0699999999999998</v>
      </c>
      <c r="AC49">
        <f t="shared" si="6"/>
        <v>2.0699999999999998</v>
      </c>
    </row>
    <row r="50" spans="2:29" ht="16.5" x14ac:dyDescent="0.25">
      <c r="B50" t="str">
        <f t="shared" si="0"/>
        <v>MCPBEDBValuation (NPV)</v>
      </c>
      <c r="C50" t="str">
        <f t="shared" si="1"/>
        <v>MCPBEDBValuation (NPV)Light Maintenance</v>
      </c>
      <c r="D50" s="31" t="s">
        <v>39</v>
      </c>
      <c r="E50" s="31" t="s">
        <v>382</v>
      </c>
      <c r="F50" s="31" t="s">
        <v>1850</v>
      </c>
      <c r="G50" s="34" t="s">
        <v>94</v>
      </c>
      <c r="H50" s="103">
        <v>1</v>
      </c>
      <c r="I50" s="92">
        <v>46088.601388888892</v>
      </c>
      <c r="J50" s="3">
        <v>0</v>
      </c>
      <c r="K50" s="100">
        <v>0.4</v>
      </c>
      <c r="L50">
        <f t="shared" si="2"/>
        <v>0.4</v>
      </c>
      <c r="M50">
        <f t="shared" si="3"/>
        <v>0.4</v>
      </c>
      <c r="Q50" s="64" t="str">
        <f>_xlfn.XLOOKUP(S50,Data!E:E,Data!X:X,"Not Started",0,-1)</f>
        <v>Not Started</v>
      </c>
      <c r="R50" t="str">
        <f t="shared" si="4"/>
        <v>MCPBEDBImport Strategies</v>
      </c>
      <c r="S50" t="str">
        <f t="shared" si="7"/>
        <v>MCPBEDBImport Strategiesimport strategies Risk</v>
      </c>
      <c r="T50" s="31" t="s">
        <v>39</v>
      </c>
      <c r="U50" s="31" t="s">
        <v>382</v>
      </c>
      <c r="V50" s="28" t="s">
        <v>1838</v>
      </c>
      <c r="W50" s="28" t="s">
        <v>1415</v>
      </c>
      <c r="X50" s="102">
        <v>1</v>
      </c>
      <c r="Y50" s="91">
        <v>46062.576388888891</v>
      </c>
      <c r="Z50" s="97">
        <v>0</v>
      </c>
      <c r="AA50" s="99">
        <v>0.1</v>
      </c>
      <c r="AB50">
        <f t="shared" si="5"/>
        <v>0.1</v>
      </c>
      <c r="AC50">
        <f t="shared" si="6"/>
        <v>0.1</v>
      </c>
    </row>
    <row r="51" spans="2:29" ht="16.5" x14ac:dyDescent="0.25">
      <c r="B51" t="str">
        <f t="shared" si="0"/>
        <v>MCPBEDBValuation (NPV)</v>
      </c>
      <c r="C51" t="str">
        <f t="shared" si="1"/>
        <v>MCPBEDBValuation (NPV)valuation report OLAP exports</v>
      </c>
      <c r="D51" s="31" t="s">
        <v>39</v>
      </c>
      <c r="E51" s="31" t="s">
        <v>382</v>
      </c>
      <c r="F51" s="31" t="s">
        <v>1850</v>
      </c>
      <c r="G51" s="34" t="s">
        <v>97</v>
      </c>
      <c r="H51" s="103">
        <v>1</v>
      </c>
      <c r="I51" s="92">
        <v>46088.618055555555</v>
      </c>
      <c r="J51" s="3">
        <v>0</v>
      </c>
      <c r="K51" s="100">
        <v>0.83</v>
      </c>
      <c r="L51">
        <f t="shared" si="2"/>
        <v>0.83</v>
      </c>
      <c r="M51">
        <f t="shared" si="3"/>
        <v>0.83</v>
      </c>
      <c r="Q51" s="64" t="str">
        <f>_xlfn.XLOOKUP(S51,Data!E:E,Data!X:X,"Not Started",0,-1)</f>
        <v>Not Started</v>
      </c>
      <c r="R51" t="str">
        <f t="shared" si="4"/>
        <v>MCPBEDBKR</v>
      </c>
      <c r="S51" t="str">
        <f t="shared" si="7"/>
        <v>MCPBEDBKRLight Maintenance</v>
      </c>
      <c r="T51" s="31" t="s">
        <v>39</v>
      </c>
      <c r="U51" s="31" t="s">
        <v>382</v>
      </c>
      <c r="V51" s="28" t="s">
        <v>1840</v>
      </c>
      <c r="W51" s="28" t="s">
        <v>94</v>
      </c>
      <c r="X51" s="102">
        <v>1</v>
      </c>
      <c r="Y51" s="91">
        <v>46067.529861111114</v>
      </c>
      <c r="Z51" s="97">
        <v>0</v>
      </c>
      <c r="AA51" s="99">
        <v>0.62</v>
      </c>
      <c r="AB51">
        <f t="shared" si="5"/>
        <v>0.62</v>
      </c>
      <c r="AC51">
        <f t="shared" si="6"/>
        <v>0.62</v>
      </c>
    </row>
    <row r="52" spans="2:29" ht="16.5" x14ac:dyDescent="0.25">
      <c r="B52" t="str">
        <f t="shared" si="0"/>
        <v>MCPBEDBValuation (NPV)</v>
      </c>
      <c r="C52" t="str">
        <f t="shared" si="1"/>
        <v>MCPBEDBValuation (NPV)valuation report QRM Reporter exports</v>
      </c>
      <c r="D52" s="31" t="s">
        <v>39</v>
      </c>
      <c r="E52" s="31" t="s">
        <v>382</v>
      </c>
      <c r="F52" s="31" t="s">
        <v>1850</v>
      </c>
      <c r="G52" s="34" t="s">
        <v>266</v>
      </c>
      <c r="H52" s="103">
        <v>1</v>
      </c>
      <c r="I52" s="92">
        <v>46088.652777777781</v>
      </c>
      <c r="J52" s="3">
        <v>0</v>
      </c>
      <c r="K52" s="100">
        <v>0.08</v>
      </c>
      <c r="L52">
        <f t="shared" si="2"/>
        <v>0.08</v>
      </c>
      <c r="M52">
        <f t="shared" si="3"/>
        <v>0.08</v>
      </c>
      <c r="Q52" s="64" t="str">
        <f>_xlfn.XLOOKUP(S52,Data!E:E,Data!X:X,"Not Started",0,-1)</f>
        <v>Not Started</v>
      </c>
      <c r="R52" t="str">
        <f t="shared" si="4"/>
        <v>MCPBEDBKR</v>
      </c>
      <c r="S52" t="str">
        <f t="shared" si="7"/>
        <v>MCPBEDBKRbpv-kr valuation</v>
      </c>
      <c r="T52" s="31" t="s">
        <v>39</v>
      </c>
      <c r="U52" s="31" t="s">
        <v>382</v>
      </c>
      <c r="V52" s="31" t="s">
        <v>1840</v>
      </c>
      <c r="W52" s="34" t="s">
        <v>123</v>
      </c>
      <c r="X52" s="103">
        <v>1</v>
      </c>
      <c r="Y52" s="92">
        <v>46067.555555555555</v>
      </c>
      <c r="Z52" s="3">
        <v>0</v>
      </c>
      <c r="AA52" s="100">
        <v>14.7</v>
      </c>
      <c r="AB52">
        <f t="shared" si="5"/>
        <v>14.7</v>
      </c>
      <c r="AC52">
        <f t="shared" si="6"/>
        <v>14.7</v>
      </c>
    </row>
    <row r="53" spans="2:29" ht="16.5" x14ac:dyDescent="0.25">
      <c r="B53" t="str">
        <f t="shared" si="0"/>
        <v>MCPBEDBValuation AIC</v>
      </c>
      <c r="C53" t="str">
        <f t="shared" si="1"/>
        <v>MCPBEDBValuation AICload AIC Spreads</v>
      </c>
      <c r="D53" s="31" t="s">
        <v>39</v>
      </c>
      <c r="E53" s="31" t="s">
        <v>382</v>
      </c>
      <c r="F53" s="28" t="s">
        <v>1849</v>
      </c>
      <c r="G53" s="28" t="s">
        <v>378</v>
      </c>
      <c r="H53" s="102">
        <v>2</v>
      </c>
      <c r="I53" s="91">
        <v>46090.320138888892</v>
      </c>
      <c r="J53" s="97">
        <v>0.17</v>
      </c>
      <c r="K53" s="99">
        <v>0.18</v>
      </c>
      <c r="L53">
        <f t="shared" si="2"/>
        <v>0.35</v>
      </c>
      <c r="M53">
        <f t="shared" si="3"/>
        <v>0.17499999999999999</v>
      </c>
      <c r="Q53" s="64" t="str">
        <f>_xlfn.XLOOKUP(S53,Data!E:E,Data!X:X,"Not Started",0,-1)</f>
        <v>Not Started</v>
      </c>
      <c r="R53" t="str">
        <f t="shared" si="4"/>
        <v>MCPBEDBKR</v>
      </c>
      <c r="S53" t="str">
        <f t="shared" si="7"/>
        <v>MCPBEDBKRbpv-kr valuation exports</v>
      </c>
      <c r="T53" s="31" t="s">
        <v>39</v>
      </c>
      <c r="U53" s="31" t="s">
        <v>382</v>
      </c>
      <c r="V53" s="31" t="s">
        <v>1840</v>
      </c>
      <c r="W53" s="34" t="s">
        <v>354</v>
      </c>
      <c r="X53" s="103">
        <v>1</v>
      </c>
      <c r="Y53" s="92">
        <v>46068.168055555558</v>
      </c>
      <c r="Z53" s="3">
        <v>0</v>
      </c>
      <c r="AA53" s="100">
        <v>0</v>
      </c>
      <c r="AB53">
        <f t="shared" si="5"/>
        <v>0</v>
      </c>
      <c r="AC53">
        <f t="shared" si="6"/>
        <v>0</v>
      </c>
    </row>
    <row r="54" spans="2:29" ht="16.5" x14ac:dyDescent="0.25">
      <c r="B54" t="str">
        <f t="shared" si="0"/>
        <v>MCPBEDBValuation AIC</v>
      </c>
      <c r="C54" t="str">
        <f t="shared" si="1"/>
        <v>MCPBEDBValuation AICAIC portfolio valuation run</v>
      </c>
      <c r="D54" s="31" t="s">
        <v>39</v>
      </c>
      <c r="E54" s="31" t="s">
        <v>382</v>
      </c>
      <c r="F54" s="31" t="s">
        <v>1849</v>
      </c>
      <c r="G54" s="34" t="s">
        <v>187</v>
      </c>
      <c r="H54" s="103">
        <v>2</v>
      </c>
      <c r="I54" s="92">
        <v>46090.32708333333</v>
      </c>
      <c r="J54" s="3">
        <v>1.65</v>
      </c>
      <c r="K54" s="100">
        <v>1.65</v>
      </c>
      <c r="L54">
        <f t="shared" si="2"/>
        <v>3.3</v>
      </c>
      <c r="M54">
        <f t="shared" si="3"/>
        <v>1.65</v>
      </c>
      <c r="Q54" s="64" t="str">
        <f>_xlfn.XLOOKUP(S54,Data!E:E,Data!X:X,"Not Started",0,-1)</f>
        <v>Not Started</v>
      </c>
      <c r="R54" t="str">
        <f t="shared" si="4"/>
        <v>MCPBEDBLoad MP</v>
      </c>
      <c r="S54" t="str">
        <f t="shared" si="7"/>
        <v>MCPBEDBLoad MPload Model parameters</v>
      </c>
      <c r="T54" s="31" t="s">
        <v>39</v>
      </c>
      <c r="U54" s="31" t="s">
        <v>382</v>
      </c>
      <c r="V54" s="28" t="s">
        <v>1858</v>
      </c>
      <c r="W54" s="28" t="s">
        <v>52</v>
      </c>
      <c r="X54" s="102">
        <v>1</v>
      </c>
      <c r="Y54" s="91">
        <v>46059.643750000003</v>
      </c>
      <c r="Z54" s="97">
        <v>0</v>
      </c>
      <c r="AA54" s="99">
        <v>0.03</v>
      </c>
      <c r="AB54">
        <f t="shared" si="5"/>
        <v>0.03</v>
      </c>
      <c r="AC54">
        <f t="shared" si="6"/>
        <v>0.03</v>
      </c>
    </row>
    <row r="55" spans="2:29" ht="16.5" x14ac:dyDescent="0.25">
      <c r="B55" t="str">
        <f t="shared" si="0"/>
        <v>MCPBEGTCSRBB Planning</v>
      </c>
      <c r="C55" t="str">
        <f t="shared" si="1"/>
        <v>MCPBEGTCSRBB Planningimport CSRBB strategies</v>
      </c>
      <c r="D55" s="31" t="s">
        <v>39</v>
      </c>
      <c r="E55" s="28" t="s">
        <v>179</v>
      </c>
      <c r="F55" s="28" t="s">
        <v>1830</v>
      </c>
      <c r="G55" s="28" t="s">
        <v>108</v>
      </c>
      <c r="H55" s="102">
        <v>1</v>
      </c>
      <c r="I55" s="91">
        <v>46087.666666666664</v>
      </c>
      <c r="J55" s="97">
        <v>0</v>
      </c>
      <c r="K55" s="99">
        <v>3.42</v>
      </c>
      <c r="L55">
        <f t="shared" si="2"/>
        <v>3.42</v>
      </c>
      <c r="M55">
        <f t="shared" si="3"/>
        <v>3.42</v>
      </c>
      <c r="Q55" s="64" t="str">
        <f>_xlfn.XLOOKUP(S55,Data!E:E,Data!X:X,"Not Started",0,-1)</f>
        <v>Not Started</v>
      </c>
      <c r="R55" t="str">
        <f t="shared" si="4"/>
        <v>MCPBEDBLoad MP</v>
      </c>
      <c r="S55" t="str">
        <f t="shared" si="7"/>
        <v>MCPBEDBLoad MPModel parameters comparison</v>
      </c>
      <c r="T55" s="31" t="s">
        <v>39</v>
      </c>
      <c r="U55" s="31" t="s">
        <v>382</v>
      </c>
      <c r="V55" s="31" t="s">
        <v>1858</v>
      </c>
      <c r="W55" s="34" t="s">
        <v>55</v>
      </c>
      <c r="X55" s="103">
        <v>1</v>
      </c>
      <c r="Y55" s="92">
        <v>46059.645138888889</v>
      </c>
      <c r="Z55" s="3">
        <v>0</v>
      </c>
      <c r="AA55" s="100">
        <v>0</v>
      </c>
      <c r="AB55">
        <f t="shared" si="5"/>
        <v>0</v>
      </c>
      <c r="AC55">
        <f t="shared" si="6"/>
        <v>0</v>
      </c>
    </row>
    <row r="56" spans="2:29" ht="16.5" x14ac:dyDescent="0.25">
      <c r="B56" t="str">
        <f t="shared" si="0"/>
        <v>MCPBEGTCSRBB Planning</v>
      </c>
      <c r="C56" t="str">
        <f t="shared" si="1"/>
        <v>MCPBEGTCSRBB PlanningCSRBB Planning Run</v>
      </c>
      <c r="D56" s="31" t="s">
        <v>39</v>
      </c>
      <c r="E56" s="31" t="s">
        <v>179</v>
      </c>
      <c r="F56" s="31" t="s">
        <v>1830</v>
      </c>
      <c r="G56" s="34" t="s">
        <v>111</v>
      </c>
      <c r="H56" s="103">
        <v>1</v>
      </c>
      <c r="I56" s="92">
        <v>46087.809027777781</v>
      </c>
      <c r="J56" s="3">
        <v>0</v>
      </c>
      <c r="K56" s="100">
        <v>1.72</v>
      </c>
      <c r="L56">
        <f t="shared" si="2"/>
        <v>1.72</v>
      </c>
      <c r="M56">
        <f t="shared" si="3"/>
        <v>1.72</v>
      </c>
      <c r="Q56" s="64" t="str">
        <f>_xlfn.XLOOKUP(S56,Data!E:E,Data!X:X,"Not Started",0,-1)</f>
        <v>Completed</v>
      </c>
      <c r="R56" t="str">
        <f t="shared" si="4"/>
        <v>MCPBEDBLoad Pos</v>
      </c>
      <c r="S56" t="str">
        <f t="shared" si="7"/>
        <v>MCPBEDBLoad Posload</v>
      </c>
      <c r="T56" s="31" t="s">
        <v>39</v>
      </c>
      <c r="U56" s="31" t="s">
        <v>382</v>
      </c>
      <c r="V56" s="28" t="s">
        <v>1844</v>
      </c>
      <c r="W56" s="28" t="s">
        <v>75</v>
      </c>
      <c r="X56" s="102">
        <v>1</v>
      </c>
      <c r="Y56" s="91">
        <v>46059.67083333333</v>
      </c>
      <c r="Z56" s="97">
        <v>0</v>
      </c>
      <c r="AA56" s="99">
        <v>1.1200000000000001</v>
      </c>
      <c r="AB56">
        <f t="shared" si="5"/>
        <v>1.1200000000000001</v>
      </c>
      <c r="AC56">
        <f t="shared" si="6"/>
        <v>1.1200000000000001</v>
      </c>
    </row>
    <row r="57" spans="2:29" ht="16.5" x14ac:dyDescent="0.25">
      <c r="B57" t="str">
        <f t="shared" si="0"/>
        <v>MCPBEGTCSRBB Planning</v>
      </c>
      <c r="C57" t="str">
        <f t="shared" si="1"/>
        <v>MCPBEGTCSRBB Planningexport to ara CSRBB Planning</v>
      </c>
      <c r="D57" s="31" t="s">
        <v>39</v>
      </c>
      <c r="E57" s="31" t="s">
        <v>179</v>
      </c>
      <c r="F57" s="31" t="s">
        <v>1830</v>
      </c>
      <c r="G57" s="34" t="s">
        <v>1945</v>
      </c>
      <c r="H57" s="103">
        <v>1</v>
      </c>
      <c r="I57" s="92">
        <v>46087.880555555559</v>
      </c>
      <c r="J57" s="3">
        <v>0</v>
      </c>
      <c r="K57" s="100">
        <v>0</v>
      </c>
      <c r="L57">
        <f t="shared" si="2"/>
        <v>0</v>
      </c>
      <c r="M57">
        <f t="shared" si="3"/>
        <v>0</v>
      </c>
      <c r="Q57" s="64" t="str">
        <f>_xlfn.XLOOKUP(S57,Data!E:E,Data!X:X,"Not Started",0,-1)</f>
        <v>Completed</v>
      </c>
      <c r="R57" t="str">
        <f t="shared" si="4"/>
        <v>MCPBEDBLoad Pos</v>
      </c>
      <c r="S57" t="str">
        <f t="shared" si="7"/>
        <v>MCPBEDBLoad PosStratification</v>
      </c>
      <c r="T57" s="31" t="s">
        <v>39</v>
      </c>
      <c r="U57" s="31" t="s">
        <v>382</v>
      </c>
      <c r="V57" s="31" t="s">
        <v>1844</v>
      </c>
      <c r="W57" s="34" t="s">
        <v>78</v>
      </c>
      <c r="X57" s="103">
        <v>1</v>
      </c>
      <c r="Y57" s="92">
        <v>46059.717361111114</v>
      </c>
      <c r="Z57" s="3">
        <v>0</v>
      </c>
      <c r="AA57" s="100">
        <v>0.12</v>
      </c>
      <c r="AB57">
        <f t="shared" si="5"/>
        <v>0.12</v>
      </c>
      <c r="AC57">
        <f t="shared" si="6"/>
        <v>0.12</v>
      </c>
    </row>
    <row r="58" spans="2:29" ht="16.5" x14ac:dyDescent="0.25">
      <c r="B58" t="str">
        <f t="shared" si="0"/>
        <v>MCPBEGTCSRBB Valuation</v>
      </c>
      <c r="C58" t="str">
        <f t="shared" si="1"/>
        <v>MCPBEGTCSRBB ValuationCSRBB Portfolio Valuation</v>
      </c>
      <c r="D58" s="31" t="s">
        <v>39</v>
      </c>
      <c r="E58" s="31" t="s">
        <v>179</v>
      </c>
      <c r="F58" s="28" t="s">
        <v>1831</v>
      </c>
      <c r="G58" s="28" t="s">
        <v>104</v>
      </c>
      <c r="H58" s="102">
        <v>1</v>
      </c>
      <c r="I58" s="91">
        <v>46090.515972222223</v>
      </c>
      <c r="J58" s="97">
        <v>0</v>
      </c>
      <c r="K58" s="99">
        <v>0.22</v>
      </c>
      <c r="L58">
        <f t="shared" si="2"/>
        <v>0.22</v>
      </c>
      <c r="M58">
        <f t="shared" si="3"/>
        <v>0.22</v>
      </c>
      <c r="Q58" s="64" t="str">
        <f>_xlfn.XLOOKUP(S58,Data!E:E,Data!X:X,"Not Started",0,-1)</f>
        <v>Not Started</v>
      </c>
      <c r="R58" t="str">
        <f t="shared" si="4"/>
        <v>MCPBEDBLoad Spreads</v>
      </c>
      <c r="S58" t="str">
        <f t="shared" si="7"/>
        <v>MCPBEDBLoad Spreadsload Spreads</v>
      </c>
      <c r="T58" s="31" t="s">
        <v>39</v>
      </c>
      <c r="U58" s="31" t="s">
        <v>382</v>
      </c>
      <c r="V58" s="28" t="s">
        <v>1859</v>
      </c>
      <c r="W58" s="28" t="s">
        <v>69</v>
      </c>
      <c r="X58" s="102">
        <v>1</v>
      </c>
      <c r="Y58" s="91">
        <v>46059.660416666666</v>
      </c>
      <c r="Z58" s="97">
        <v>0</v>
      </c>
      <c r="AA58" s="99">
        <v>0.18</v>
      </c>
      <c r="AB58">
        <f t="shared" si="5"/>
        <v>0.18</v>
      </c>
      <c r="AC58">
        <f t="shared" si="6"/>
        <v>0.18</v>
      </c>
    </row>
    <row r="59" spans="2:29" ht="16.5" x14ac:dyDescent="0.25">
      <c r="B59" t="str">
        <f t="shared" si="0"/>
        <v>MCPBEGTCSRBB Valuation</v>
      </c>
      <c r="C59" t="str">
        <f t="shared" si="1"/>
        <v>MCPBEGTCSRBB ValuationLight Maintenance CSRBB valuation</v>
      </c>
      <c r="D59" s="31" t="s">
        <v>39</v>
      </c>
      <c r="E59" s="31" t="s">
        <v>179</v>
      </c>
      <c r="F59" s="31" t="s">
        <v>1831</v>
      </c>
      <c r="G59" s="34" t="s">
        <v>1949</v>
      </c>
      <c r="H59" s="103">
        <v>1</v>
      </c>
      <c r="I59" s="92">
        <v>46090.525000000001</v>
      </c>
      <c r="J59" s="3">
        <v>0</v>
      </c>
      <c r="K59" s="100">
        <v>0.72</v>
      </c>
      <c r="L59">
        <f t="shared" si="2"/>
        <v>0.72</v>
      </c>
      <c r="M59">
        <f t="shared" si="3"/>
        <v>0.72</v>
      </c>
      <c r="Q59" s="64" t="str">
        <f>_xlfn.XLOOKUP(S59,Data!E:E,Data!X:X,"Not Started",0,-1)</f>
        <v>Not Started</v>
      </c>
      <c r="R59" t="str">
        <f t="shared" si="4"/>
        <v>MCPBEDBLoad Spreads</v>
      </c>
      <c r="S59" t="str">
        <f t="shared" si="7"/>
        <v>MCPBEDBLoad SpreadsSpreads comparison</v>
      </c>
      <c r="T59" s="31" t="s">
        <v>39</v>
      </c>
      <c r="U59" s="31" t="s">
        <v>382</v>
      </c>
      <c r="V59" s="31" t="s">
        <v>1859</v>
      </c>
      <c r="W59" s="34" t="s">
        <v>71</v>
      </c>
      <c r="X59" s="103">
        <v>1</v>
      </c>
      <c r="Y59" s="92">
        <v>46059.668055555558</v>
      </c>
      <c r="Z59" s="3">
        <v>0</v>
      </c>
      <c r="AA59" s="100">
        <v>0.02</v>
      </c>
      <c r="AB59">
        <f t="shared" si="5"/>
        <v>0.02</v>
      </c>
      <c r="AC59">
        <f t="shared" si="6"/>
        <v>0.02</v>
      </c>
    </row>
    <row r="60" spans="2:29" ht="16.5" x14ac:dyDescent="0.25">
      <c r="B60" t="str">
        <f t="shared" si="0"/>
        <v>MCPBEGTEC</v>
      </c>
      <c r="C60" t="str">
        <f t="shared" si="1"/>
        <v>MCPBEGTECLight Maintenance ing-ec valuation</v>
      </c>
      <c r="D60" s="31" t="s">
        <v>39</v>
      </c>
      <c r="E60" s="31" t="s">
        <v>179</v>
      </c>
      <c r="F60" s="28" t="s">
        <v>1833</v>
      </c>
      <c r="G60" s="28" t="s">
        <v>1930</v>
      </c>
      <c r="H60" s="102">
        <v>1</v>
      </c>
      <c r="I60" s="91">
        <v>46086.400694444441</v>
      </c>
      <c r="J60" s="97">
        <v>0</v>
      </c>
      <c r="K60" s="99">
        <v>0.08</v>
      </c>
      <c r="L60">
        <f t="shared" si="2"/>
        <v>0.08</v>
      </c>
      <c r="M60">
        <f t="shared" si="3"/>
        <v>0.08</v>
      </c>
      <c r="Q60" s="64" t="str">
        <f>_xlfn.XLOOKUP(S60,Data!E:E,Data!X:X,"Not Started",0,-1)</f>
        <v>Not Started</v>
      </c>
      <c r="R60" t="str">
        <f t="shared" si="4"/>
        <v>MCPBEDBPlanning (NII)</v>
      </c>
      <c r="S60" t="str">
        <f t="shared" si="7"/>
        <v>MCPBEDBPlanning (NII)combined planning run</v>
      </c>
      <c r="T60" s="31" t="s">
        <v>39</v>
      </c>
      <c r="U60" s="31" t="s">
        <v>382</v>
      </c>
      <c r="V60" s="28" t="s">
        <v>1827</v>
      </c>
      <c r="W60" s="28" t="s">
        <v>1461</v>
      </c>
      <c r="X60" s="102">
        <v>2</v>
      </c>
      <c r="Y60" s="91">
        <v>46062.583333333336</v>
      </c>
      <c r="Z60" s="97">
        <v>32.450000000000003</v>
      </c>
      <c r="AA60" s="99">
        <v>19.98</v>
      </c>
      <c r="AB60">
        <f t="shared" si="5"/>
        <v>52.430000000000007</v>
      </c>
      <c r="AC60">
        <f t="shared" si="6"/>
        <v>26.215000000000003</v>
      </c>
    </row>
    <row r="61" spans="2:29" ht="16.5" x14ac:dyDescent="0.25">
      <c r="B61" t="str">
        <f t="shared" si="0"/>
        <v>MCPBEGTEC</v>
      </c>
      <c r="C61" t="str">
        <f t="shared" si="1"/>
        <v>MCPBEGTECing-ec valuation</v>
      </c>
      <c r="D61" s="31" t="s">
        <v>39</v>
      </c>
      <c r="E61" s="31" t="s">
        <v>179</v>
      </c>
      <c r="F61" s="31" t="s">
        <v>1833</v>
      </c>
      <c r="G61" s="34" t="s">
        <v>141</v>
      </c>
      <c r="H61" s="103">
        <v>1</v>
      </c>
      <c r="I61" s="92">
        <v>46086.404166666667</v>
      </c>
      <c r="J61" s="3">
        <v>0</v>
      </c>
      <c r="K61" s="100">
        <v>0.22</v>
      </c>
      <c r="L61">
        <f t="shared" si="2"/>
        <v>0.22</v>
      </c>
      <c r="M61">
        <f t="shared" si="3"/>
        <v>0.22</v>
      </c>
      <c r="Q61" s="64" t="str">
        <f>_xlfn.XLOOKUP(S61,Data!E:E,Data!X:X,"Not Started",0,-1)</f>
        <v>Not Started</v>
      </c>
      <c r="R61" t="str">
        <f t="shared" si="4"/>
        <v>MCPBEDBPlanning (NII)</v>
      </c>
      <c r="S61" t="str">
        <f t="shared" si="7"/>
        <v>MCPBEDBPlanning (NII)Light Maintenance</v>
      </c>
      <c r="T61" s="31" t="s">
        <v>39</v>
      </c>
      <c r="U61" s="31" t="s">
        <v>382</v>
      </c>
      <c r="V61" s="31" t="s">
        <v>1827</v>
      </c>
      <c r="W61" s="34" t="s">
        <v>94</v>
      </c>
      <c r="X61" s="103">
        <v>2</v>
      </c>
      <c r="Y61" s="92">
        <v>46063.938194444447</v>
      </c>
      <c r="Z61" s="3">
        <v>0</v>
      </c>
      <c r="AA61" s="100">
        <v>4.96</v>
      </c>
      <c r="AB61">
        <f t="shared" si="5"/>
        <v>4.96</v>
      </c>
      <c r="AC61">
        <f t="shared" si="6"/>
        <v>2.48</v>
      </c>
    </row>
    <row r="62" spans="2:29" ht="16.5" x14ac:dyDescent="0.25">
      <c r="B62" t="str">
        <f t="shared" si="0"/>
        <v>MCPBEGTEC</v>
      </c>
      <c r="C62" t="str">
        <f t="shared" si="1"/>
        <v>MCPBEGTECing-ec valuation OLAP exports</v>
      </c>
      <c r="D62" s="31" t="s">
        <v>39</v>
      </c>
      <c r="E62" s="31" t="s">
        <v>179</v>
      </c>
      <c r="F62" s="31" t="s">
        <v>1833</v>
      </c>
      <c r="G62" s="34" t="s">
        <v>212</v>
      </c>
      <c r="H62" s="103">
        <v>1</v>
      </c>
      <c r="I62" s="92">
        <v>46086.413194444445</v>
      </c>
      <c r="J62" s="3">
        <v>0</v>
      </c>
      <c r="K62" s="100">
        <v>1.1299999999999999</v>
      </c>
      <c r="L62">
        <f t="shared" si="2"/>
        <v>1.1299999999999999</v>
      </c>
      <c r="M62">
        <f t="shared" si="3"/>
        <v>1.1299999999999999</v>
      </c>
      <c r="Q62" s="64" t="str">
        <f>_xlfn.XLOOKUP(S62,Data!E:E,Data!X:X,"Not Started",0,-1)</f>
        <v>Not Started</v>
      </c>
      <c r="R62" t="str">
        <f t="shared" si="4"/>
        <v>MCPBEDBPlanning (NII)</v>
      </c>
      <c r="S62" t="str">
        <f t="shared" si="7"/>
        <v>MCPBEDBPlanning (NII)planning run QRM Reporter exports</v>
      </c>
      <c r="T62" s="31" t="s">
        <v>39</v>
      </c>
      <c r="U62" s="31" t="s">
        <v>382</v>
      </c>
      <c r="V62" s="31" t="s">
        <v>1827</v>
      </c>
      <c r="W62" s="34" t="s">
        <v>170</v>
      </c>
      <c r="X62" s="103">
        <v>2</v>
      </c>
      <c r="Y62" s="92">
        <v>46064.104166666664</v>
      </c>
      <c r="Z62" s="3">
        <v>6.98</v>
      </c>
      <c r="AA62" s="100">
        <v>7.58</v>
      </c>
      <c r="AB62">
        <f t="shared" si="5"/>
        <v>14.56</v>
      </c>
      <c r="AC62">
        <f t="shared" si="6"/>
        <v>7.28</v>
      </c>
    </row>
    <row r="63" spans="2:29" ht="16.5" x14ac:dyDescent="0.25">
      <c r="B63" t="str">
        <f t="shared" si="0"/>
        <v>MCPBEGTEC</v>
      </c>
      <c r="C63" t="str">
        <f t="shared" si="1"/>
        <v>MCPBEGTECing-ec valuation QRM Reporter exports</v>
      </c>
      <c r="D63" s="31" t="s">
        <v>39</v>
      </c>
      <c r="E63" s="31" t="s">
        <v>179</v>
      </c>
      <c r="F63" s="31" t="s">
        <v>1833</v>
      </c>
      <c r="G63" s="34" t="s">
        <v>144</v>
      </c>
      <c r="H63" s="103">
        <v>1</v>
      </c>
      <c r="I63" s="92">
        <v>46086.460416666669</v>
      </c>
      <c r="J63" s="3">
        <v>0</v>
      </c>
      <c r="K63" s="100">
        <v>0.05</v>
      </c>
      <c r="L63">
        <f t="shared" si="2"/>
        <v>0.05</v>
      </c>
      <c r="M63">
        <f t="shared" si="3"/>
        <v>0.05</v>
      </c>
      <c r="Q63" s="64" t="str">
        <f>_xlfn.XLOOKUP(S63,Data!E:E,Data!X:X,"Not Started",0,-1)</f>
        <v>Completed</v>
      </c>
      <c r="R63" t="str">
        <f t="shared" si="4"/>
        <v>MCPBEDBValuation (NPV)</v>
      </c>
      <c r="S63" t="str">
        <f t="shared" si="7"/>
        <v>MCPBEDBValuation (NPV)portfolio valuation run</v>
      </c>
      <c r="T63" s="31" t="s">
        <v>39</v>
      </c>
      <c r="U63" s="31" t="s">
        <v>382</v>
      </c>
      <c r="V63" s="28" t="s">
        <v>1850</v>
      </c>
      <c r="W63" s="28" t="s">
        <v>88</v>
      </c>
      <c r="X63" s="102">
        <v>2</v>
      </c>
      <c r="Y63" s="91">
        <v>46060.282638888886</v>
      </c>
      <c r="Z63" s="97">
        <v>13.4</v>
      </c>
      <c r="AA63" s="99">
        <v>0.02</v>
      </c>
      <c r="AB63">
        <f t="shared" si="5"/>
        <v>13.42</v>
      </c>
      <c r="AC63">
        <f t="shared" si="6"/>
        <v>6.71</v>
      </c>
    </row>
    <row r="64" spans="2:29" ht="16.5" x14ac:dyDescent="0.25">
      <c r="B64" t="str">
        <f t="shared" si="0"/>
        <v>MCPBEGTGAP</v>
      </c>
      <c r="C64" t="str">
        <f t="shared" si="1"/>
        <v>MCPBEGTGAPgap planning</v>
      </c>
      <c r="D64" s="31" t="s">
        <v>39</v>
      </c>
      <c r="E64" s="31" t="s">
        <v>179</v>
      </c>
      <c r="F64" s="28" t="s">
        <v>1837</v>
      </c>
      <c r="G64" s="28" t="s">
        <v>197</v>
      </c>
      <c r="H64" s="102">
        <v>1</v>
      </c>
      <c r="I64" s="91">
        <v>46086.395138888889</v>
      </c>
      <c r="J64" s="97">
        <v>0</v>
      </c>
      <c r="K64" s="99">
        <v>0.12</v>
      </c>
      <c r="L64">
        <f t="shared" si="2"/>
        <v>0.12</v>
      </c>
      <c r="M64">
        <f t="shared" si="3"/>
        <v>0.12</v>
      </c>
      <c r="Q64" s="64" t="str">
        <f>_xlfn.XLOOKUP(S64,Data!E:E,Data!X:X,"Not Started",0,-1)</f>
        <v>Not Started</v>
      </c>
      <c r="R64" t="str">
        <f t="shared" si="4"/>
        <v>MCPBEDBValuation (NPV)</v>
      </c>
      <c r="S64" t="str">
        <f t="shared" si="7"/>
        <v>MCPBEDBValuation (NPV)Light Maintenance</v>
      </c>
      <c r="T64" s="31" t="s">
        <v>39</v>
      </c>
      <c r="U64" s="31" t="s">
        <v>382</v>
      </c>
      <c r="V64" s="31" t="s">
        <v>1850</v>
      </c>
      <c r="W64" s="34" t="s">
        <v>94</v>
      </c>
      <c r="X64" s="103">
        <v>1</v>
      </c>
      <c r="Y64" s="92">
        <v>46061.831250000003</v>
      </c>
      <c r="Z64" s="3">
        <v>0</v>
      </c>
      <c r="AA64" s="100">
        <v>0.77</v>
      </c>
      <c r="AB64">
        <f t="shared" si="5"/>
        <v>0.77</v>
      </c>
      <c r="AC64">
        <f t="shared" si="6"/>
        <v>0.77</v>
      </c>
    </row>
    <row r="65" spans="2:29" ht="16.5" x14ac:dyDescent="0.25">
      <c r="B65" t="str">
        <f t="shared" si="0"/>
        <v>MCPBEGTImport Strategies</v>
      </c>
      <c r="C65" t="str">
        <f t="shared" si="1"/>
        <v>MCPBEGTImport Strategiesimport strategies</v>
      </c>
      <c r="D65" s="31" t="s">
        <v>39</v>
      </c>
      <c r="E65" s="31" t="s">
        <v>179</v>
      </c>
      <c r="F65" s="28" t="s">
        <v>1838</v>
      </c>
      <c r="G65" s="28" t="s">
        <v>148</v>
      </c>
      <c r="H65" s="102">
        <v>2</v>
      </c>
      <c r="I65" s="91">
        <v>46087.340277777781</v>
      </c>
      <c r="J65" s="97">
        <v>0.28000000000000003</v>
      </c>
      <c r="K65" s="99">
        <v>0.33</v>
      </c>
      <c r="L65">
        <f t="shared" si="2"/>
        <v>0.6100000000000001</v>
      </c>
      <c r="M65">
        <f t="shared" si="3"/>
        <v>0.30500000000000005</v>
      </c>
      <c r="Q65" s="64" t="str">
        <f>_xlfn.XLOOKUP(S65,Data!E:E,Data!X:X,"Not Started",0,-1)</f>
        <v>Not Started</v>
      </c>
      <c r="R65" t="str">
        <f t="shared" si="4"/>
        <v>MCPBEDBValuation (NPV)</v>
      </c>
      <c r="S65" t="str">
        <f t="shared" si="7"/>
        <v>MCPBEDBValuation (NPV)valuation report OLAP exports</v>
      </c>
      <c r="T65" s="31" t="s">
        <v>39</v>
      </c>
      <c r="U65" s="31" t="s">
        <v>382</v>
      </c>
      <c r="V65" s="31" t="s">
        <v>1850</v>
      </c>
      <c r="W65" s="34" t="s">
        <v>97</v>
      </c>
      <c r="X65" s="103">
        <v>1</v>
      </c>
      <c r="Y65" s="92">
        <v>46061.863194444442</v>
      </c>
      <c r="Z65" s="3">
        <v>0</v>
      </c>
      <c r="AA65" s="100">
        <v>0.83</v>
      </c>
      <c r="AB65">
        <f t="shared" si="5"/>
        <v>0.83</v>
      </c>
      <c r="AC65">
        <f t="shared" si="6"/>
        <v>0.83</v>
      </c>
    </row>
    <row r="66" spans="2:29" ht="16.5" x14ac:dyDescent="0.25">
      <c r="B66" t="str">
        <f t="shared" si="0"/>
        <v>MCPBEGTITS</v>
      </c>
      <c r="C66" t="str">
        <f t="shared" si="1"/>
        <v>MCPBEGTITSITS planning run</v>
      </c>
      <c r="D66" s="31" t="s">
        <v>39</v>
      </c>
      <c r="E66" s="31" t="s">
        <v>179</v>
      </c>
      <c r="F66" s="28" t="s">
        <v>1839</v>
      </c>
      <c r="G66" s="28" t="s">
        <v>174</v>
      </c>
      <c r="H66" s="102">
        <v>1</v>
      </c>
      <c r="I66" s="91">
        <v>46086.239583333336</v>
      </c>
      <c r="J66" s="97">
        <v>0</v>
      </c>
      <c r="K66" s="99">
        <v>0.3</v>
      </c>
      <c r="L66">
        <f t="shared" si="2"/>
        <v>0.3</v>
      </c>
      <c r="M66">
        <f t="shared" si="3"/>
        <v>0.3</v>
      </c>
      <c r="Q66" s="64" t="str">
        <f>_xlfn.XLOOKUP(S66,Data!E:E,Data!X:X,"Not Started",0,-1)</f>
        <v>Not Started</v>
      </c>
      <c r="R66" t="str">
        <f t="shared" si="4"/>
        <v>MCPBEDBValuation (NPV)</v>
      </c>
      <c r="S66" t="str">
        <f t="shared" si="7"/>
        <v>MCPBEDBValuation (NPV)valuation report QRM Reporter exports</v>
      </c>
      <c r="T66" s="31" t="s">
        <v>39</v>
      </c>
      <c r="U66" s="31" t="s">
        <v>382</v>
      </c>
      <c r="V66" s="31" t="s">
        <v>1850</v>
      </c>
      <c r="W66" s="34" t="s">
        <v>266</v>
      </c>
      <c r="X66" s="103">
        <v>1</v>
      </c>
      <c r="Y66" s="92">
        <v>46061.897916666669</v>
      </c>
      <c r="Z66" s="3">
        <v>0</v>
      </c>
      <c r="AA66" s="100">
        <v>0.13</v>
      </c>
      <c r="AB66">
        <f t="shared" si="5"/>
        <v>0.13</v>
      </c>
      <c r="AC66">
        <f t="shared" si="6"/>
        <v>0.13</v>
      </c>
    </row>
    <row r="67" spans="2:29" ht="16.5" x14ac:dyDescent="0.25">
      <c r="B67" t="str">
        <f t="shared" si="0"/>
        <v>MCPBEGTKR</v>
      </c>
      <c r="C67" t="str">
        <f t="shared" si="1"/>
        <v>MCPBEGTKRLight Maintenance BPV KR valuation</v>
      </c>
      <c r="D67" s="31" t="s">
        <v>39</v>
      </c>
      <c r="E67" s="31" t="s">
        <v>179</v>
      </c>
      <c r="F67" s="28" t="s">
        <v>1840</v>
      </c>
      <c r="G67" s="28" t="s">
        <v>1931</v>
      </c>
      <c r="H67" s="102">
        <v>1</v>
      </c>
      <c r="I67" s="91">
        <v>46086.462500000001</v>
      </c>
      <c r="J67" s="97">
        <v>0</v>
      </c>
      <c r="K67" s="99">
        <v>0.1</v>
      </c>
      <c r="L67">
        <f t="shared" si="2"/>
        <v>0.1</v>
      </c>
      <c r="M67">
        <f t="shared" si="3"/>
        <v>0.1</v>
      </c>
      <c r="Q67" s="64" t="str">
        <f>_xlfn.XLOOKUP(S67,Data!E:E,Data!X:X,"Not Started",0,-1)</f>
        <v>Not Started</v>
      </c>
      <c r="R67" t="str">
        <f t="shared" si="4"/>
        <v>MCPBEDBValuation AIC</v>
      </c>
      <c r="S67" t="str">
        <f t="shared" si="7"/>
        <v>MCPBEDBValuation AICload AIC Spreads</v>
      </c>
      <c r="T67" s="31" t="s">
        <v>39</v>
      </c>
      <c r="U67" s="31" t="s">
        <v>382</v>
      </c>
      <c r="V67" s="28" t="s">
        <v>1849</v>
      </c>
      <c r="W67" s="28" t="s">
        <v>378</v>
      </c>
      <c r="X67" s="102">
        <v>1</v>
      </c>
      <c r="Y67" s="91">
        <v>46068.761111111111</v>
      </c>
      <c r="Z67" s="97">
        <v>0</v>
      </c>
      <c r="AA67" s="99">
        <v>0.18</v>
      </c>
      <c r="AB67">
        <f t="shared" si="5"/>
        <v>0.18</v>
      </c>
      <c r="AC67">
        <f t="shared" si="6"/>
        <v>0.18</v>
      </c>
    </row>
    <row r="68" spans="2:29" ht="16.5" x14ac:dyDescent="0.25">
      <c r="B68" t="str">
        <f t="shared" si="0"/>
        <v>MCPBEGTKR</v>
      </c>
      <c r="C68" t="str">
        <f t="shared" si="1"/>
        <v>MCPBEGTKRbpv-kr valuation</v>
      </c>
      <c r="D68" s="31" t="s">
        <v>39</v>
      </c>
      <c r="E68" s="31" t="s">
        <v>179</v>
      </c>
      <c r="F68" s="31" t="s">
        <v>1840</v>
      </c>
      <c r="G68" s="34" t="s">
        <v>123</v>
      </c>
      <c r="H68" s="103">
        <v>1</v>
      </c>
      <c r="I68" s="92">
        <v>46086.466666666667</v>
      </c>
      <c r="J68" s="3">
        <v>0</v>
      </c>
      <c r="K68" s="100">
        <v>0.22</v>
      </c>
      <c r="L68">
        <f t="shared" si="2"/>
        <v>0.22</v>
      </c>
      <c r="M68">
        <f t="shared" si="3"/>
        <v>0.22</v>
      </c>
      <c r="Q68" s="64" t="str">
        <f>_xlfn.XLOOKUP(S68,Data!E:E,Data!X:X,"Not Started",0,-1)</f>
        <v>Not Started</v>
      </c>
      <c r="R68" t="str">
        <f t="shared" si="4"/>
        <v>MCPBEDBValuation AIC</v>
      </c>
      <c r="S68" t="str">
        <f t="shared" si="7"/>
        <v>MCPBEDBValuation AICAIC portfolio valuation run</v>
      </c>
      <c r="T68" s="31" t="s">
        <v>39</v>
      </c>
      <c r="U68" s="31" t="s">
        <v>382</v>
      </c>
      <c r="V68" s="31" t="s">
        <v>1849</v>
      </c>
      <c r="W68" s="34" t="s">
        <v>187</v>
      </c>
      <c r="X68" s="103">
        <v>1</v>
      </c>
      <c r="Y68" s="92">
        <v>46068.768750000003</v>
      </c>
      <c r="Z68" s="3">
        <v>0</v>
      </c>
      <c r="AA68" s="100">
        <v>1.88</v>
      </c>
      <c r="AB68">
        <f t="shared" si="5"/>
        <v>1.88</v>
      </c>
      <c r="AC68">
        <f t="shared" si="6"/>
        <v>1.88</v>
      </c>
    </row>
    <row r="69" spans="2:29" ht="16.5" x14ac:dyDescent="0.25">
      <c r="B69" t="str">
        <f t="shared" si="0"/>
        <v>MCPBEGTKR</v>
      </c>
      <c r="C69" t="str">
        <f t="shared" si="1"/>
        <v>MCPBEGTKRbpv-kr valuation OLAP exports</v>
      </c>
      <c r="D69" s="31" t="s">
        <v>39</v>
      </c>
      <c r="E69" s="31" t="s">
        <v>179</v>
      </c>
      <c r="F69" s="31" t="s">
        <v>1840</v>
      </c>
      <c r="G69" s="34" t="s">
        <v>216</v>
      </c>
      <c r="H69" s="103">
        <v>1</v>
      </c>
      <c r="I69" s="92">
        <v>46086.475694444445</v>
      </c>
      <c r="J69" s="3">
        <v>0</v>
      </c>
      <c r="K69" s="100">
        <v>0.85</v>
      </c>
      <c r="L69">
        <f t="shared" si="2"/>
        <v>0.85</v>
      </c>
      <c r="M69">
        <f t="shared" si="3"/>
        <v>0.85</v>
      </c>
      <c r="Q69" s="64" t="str">
        <f>_xlfn.XLOOKUP(S69,Data!E:E,Data!X:X,"Not Started",0,-1)</f>
        <v>Completed</v>
      </c>
      <c r="R69" t="str">
        <f t="shared" si="4"/>
        <v>MCPBEGTCSRBB Planning</v>
      </c>
      <c r="S69" t="str">
        <f t="shared" si="7"/>
        <v>MCPBEGTCSRBB Planningimport CSRBB strategies</v>
      </c>
      <c r="T69" s="31" t="s">
        <v>39</v>
      </c>
      <c r="U69" s="28" t="s">
        <v>179</v>
      </c>
      <c r="V69" s="28" t="s">
        <v>1830</v>
      </c>
      <c r="W69" s="28" t="s">
        <v>108</v>
      </c>
      <c r="X69" s="102">
        <v>1</v>
      </c>
      <c r="Y69" s="91">
        <v>46059.385416666664</v>
      </c>
      <c r="Z69" s="97">
        <v>0</v>
      </c>
      <c r="AA69" s="99">
        <v>0.6</v>
      </c>
      <c r="AB69">
        <f t="shared" si="5"/>
        <v>0.6</v>
      </c>
      <c r="AC69">
        <f t="shared" si="6"/>
        <v>0.6</v>
      </c>
    </row>
    <row r="70" spans="2:29" ht="16.5" x14ac:dyDescent="0.25">
      <c r="B70" t="str">
        <f t="shared" si="0"/>
        <v>MCPBEGTKR</v>
      </c>
      <c r="C70" t="str">
        <f t="shared" si="1"/>
        <v>MCPBEGTKRbpv-kr valuation QRM Reporter exports</v>
      </c>
      <c r="D70" s="31" t="s">
        <v>39</v>
      </c>
      <c r="E70" s="31" t="s">
        <v>179</v>
      </c>
      <c r="F70" s="31" t="s">
        <v>1840</v>
      </c>
      <c r="G70" s="34" t="s">
        <v>137</v>
      </c>
      <c r="H70" s="103">
        <v>1</v>
      </c>
      <c r="I70" s="92">
        <v>46086.511111111111</v>
      </c>
      <c r="J70" s="3">
        <v>0</v>
      </c>
      <c r="K70" s="100">
        <v>0</v>
      </c>
      <c r="L70">
        <f t="shared" si="2"/>
        <v>0</v>
      </c>
      <c r="M70">
        <f t="shared" si="3"/>
        <v>0</v>
      </c>
      <c r="Q70" s="64" t="str">
        <f>_xlfn.XLOOKUP(S70,Data!E:E,Data!X:X,"Not Started",0,-1)</f>
        <v>Completed</v>
      </c>
      <c r="R70" t="str">
        <f t="shared" si="4"/>
        <v>MCPBEGTCSRBB Planning</v>
      </c>
      <c r="S70" t="str">
        <f t="shared" si="7"/>
        <v>MCPBEGTCSRBB PlanningCSRBB Planning Run</v>
      </c>
      <c r="T70" s="31" t="s">
        <v>39</v>
      </c>
      <c r="U70" s="31" t="s">
        <v>179</v>
      </c>
      <c r="V70" s="31" t="s">
        <v>1830</v>
      </c>
      <c r="W70" s="34" t="s">
        <v>111</v>
      </c>
      <c r="X70" s="103">
        <v>1</v>
      </c>
      <c r="Y70" s="92">
        <v>46059.410416666666</v>
      </c>
      <c r="Z70" s="3">
        <v>0</v>
      </c>
      <c r="AA70" s="100">
        <v>2.02</v>
      </c>
      <c r="AB70">
        <f t="shared" si="5"/>
        <v>2.02</v>
      </c>
      <c r="AC70">
        <f t="shared" si="6"/>
        <v>2.02</v>
      </c>
    </row>
    <row r="71" spans="2:29" ht="16.5" x14ac:dyDescent="0.25">
      <c r="B71" t="str">
        <f t="shared" si="0"/>
        <v>MCPBEGTLoad Pos</v>
      </c>
      <c r="C71" t="str">
        <f t="shared" si="1"/>
        <v>MCPBEGTLoad Posload</v>
      </c>
      <c r="D71" s="31" t="s">
        <v>39</v>
      </c>
      <c r="E71" s="31" t="s">
        <v>179</v>
      </c>
      <c r="F71" s="28" t="s">
        <v>1844</v>
      </c>
      <c r="G71" s="28" t="s">
        <v>75</v>
      </c>
      <c r="H71" s="102">
        <v>1</v>
      </c>
      <c r="I71" s="91">
        <v>46086.120833333334</v>
      </c>
      <c r="J71" s="97">
        <v>0</v>
      </c>
      <c r="K71" s="99">
        <v>0.55000000000000004</v>
      </c>
      <c r="L71">
        <f t="shared" si="2"/>
        <v>0.55000000000000004</v>
      </c>
      <c r="M71">
        <f t="shared" si="3"/>
        <v>0.55000000000000004</v>
      </c>
      <c r="Q71" s="64" t="str">
        <f>_xlfn.XLOOKUP(S71,Data!E:E,Data!X:X,"Not Started",0,-1)</f>
        <v>Completed</v>
      </c>
      <c r="R71" t="str">
        <f t="shared" si="4"/>
        <v>MCPBEGTCSRBB Valuation</v>
      </c>
      <c r="S71" t="str">
        <f t="shared" si="7"/>
        <v>MCPBEGTCSRBB ValuationCSRBB Portfolio Valuation</v>
      </c>
      <c r="T71" s="31" t="s">
        <v>39</v>
      </c>
      <c r="U71" s="31" t="s">
        <v>179</v>
      </c>
      <c r="V71" s="28" t="s">
        <v>1831</v>
      </c>
      <c r="W71" s="28" t="s">
        <v>104</v>
      </c>
      <c r="X71" s="102">
        <v>1</v>
      </c>
      <c r="Y71" s="91">
        <v>46059.354861111111</v>
      </c>
      <c r="Z71" s="97">
        <v>0</v>
      </c>
      <c r="AA71" s="99">
        <v>0.35</v>
      </c>
      <c r="AB71">
        <f t="shared" si="5"/>
        <v>0.35</v>
      </c>
      <c r="AC71">
        <f t="shared" si="6"/>
        <v>0.35</v>
      </c>
    </row>
    <row r="72" spans="2:29" ht="16.5" x14ac:dyDescent="0.25">
      <c r="B72" t="str">
        <f t="shared" si="0"/>
        <v>MCPBEGTLoad Pos</v>
      </c>
      <c r="C72" t="str">
        <f t="shared" si="1"/>
        <v>MCPBEGTLoad PosLight Maintenance</v>
      </c>
      <c r="D72" s="31" t="s">
        <v>39</v>
      </c>
      <c r="E72" s="31" t="s">
        <v>179</v>
      </c>
      <c r="F72" s="31" t="s">
        <v>1844</v>
      </c>
      <c r="G72" s="34" t="s">
        <v>94</v>
      </c>
      <c r="H72" s="103">
        <v>1</v>
      </c>
      <c r="I72" s="92">
        <v>46086.143750000003</v>
      </c>
      <c r="J72" s="3">
        <v>0</v>
      </c>
      <c r="K72" s="100">
        <v>0.1</v>
      </c>
      <c r="L72">
        <f t="shared" si="2"/>
        <v>0.1</v>
      </c>
      <c r="M72">
        <f t="shared" si="3"/>
        <v>0.1</v>
      </c>
      <c r="Q72" s="64" t="str">
        <f>_xlfn.XLOOKUP(S72,Data!E:E,Data!X:X,"Not Started",0,-1)</f>
        <v>Not Started</v>
      </c>
      <c r="R72" t="str">
        <f t="shared" si="4"/>
        <v>MCPBEGTCSRBB Valuation</v>
      </c>
      <c r="S72" t="str">
        <f t="shared" si="7"/>
        <v>MCPBEGTCSRBB ValuationLight Maintenance</v>
      </c>
      <c r="T72" s="31" t="s">
        <v>39</v>
      </c>
      <c r="U72" s="31" t="s">
        <v>179</v>
      </c>
      <c r="V72" s="31" t="s">
        <v>1831</v>
      </c>
      <c r="W72" s="34" t="s">
        <v>94</v>
      </c>
      <c r="X72" s="103">
        <v>1</v>
      </c>
      <c r="Y72" s="92">
        <v>46059.369444444441</v>
      </c>
      <c r="Z72" s="3">
        <v>0</v>
      </c>
      <c r="AA72" s="100">
        <v>0.35</v>
      </c>
      <c r="AB72">
        <f t="shared" si="5"/>
        <v>0.35</v>
      </c>
      <c r="AC72">
        <f t="shared" si="6"/>
        <v>0.35</v>
      </c>
    </row>
    <row r="73" spans="2:29" ht="16.5" x14ac:dyDescent="0.25">
      <c r="B73" t="str">
        <f t="shared" si="0"/>
        <v>MCPBEGTLoad Pos</v>
      </c>
      <c r="C73" t="str">
        <f t="shared" si="1"/>
        <v>MCPBEGTLoad PosStratification</v>
      </c>
      <c r="D73" s="31" t="s">
        <v>39</v>
      </c>
      <c r="E73" s="31" t="s">
        <v>179</v>
      </c>
      <c r="F73" s="31" t="s">
        <v>1844</v>
      </c>
      <c r="G73" s="34" t="s">
        <v>78</v>
      </c>
      <c r="H73" s="103">
        <v>1</v>
      </c>
      <c r="I73" s="92">
        <v>46086.147916666669</v>
      </c>
      <c r="J73" s="3">
        <v>0</v>
      </c>
      <c r="K73" s="100">
        <v>0.1</v>
      </c>
      <c r="L73">
        <f t="shared" si="2"/>
        <v>0.1</v>
      </c>
      <c r="M73">
        <f t="shared" si="3"/>
        <v>0.1</v>
      </c>
      <c r="Q73" s="64" t="str">
        <f>_xlfn.XLOOKUP(S73,Data!E:E,Data!X:X,"Not Started",0,-1)</f>
        <v>Not Started</v>
      </c>
      <c r="R73" t="str">
        <f t="shared" si="4"/>
        <v>MCPBEGTEC</v>
      </c>
      <c r="S73" t="str">
        <f t="shared" si="7"/>
        <v>MCPBEGTECLight Maintenance</v>
      </c>
      <c r="T73" s="31" t="s">
        <v>39</v>
      </c>
      <c r="U73" s="31" t="s">
        <v>179</v>
      </c>
      <c r="V73" s="28" t="s">
        <v>1833</v>
      </c>
      <c r="W73" s="28" t="s">
        <v>94</v>
      </c>
      <c r="X73" s="102">
        <v>1</v>
      </c>
      <c r="Y73" s="91">
        <v>46058.668749999997</v>
      </c>
      <c r="Z73" s="97">
        <v>0</v>
      </c>
      <c r="AA73" s="99">
        <v>1.43</v>
      </c>
      <c r="AB73">
        <f t="shared" si="5"/>
        <v>1.43</v>
      </c>
      <c r="AC73">
        <f t="shared" si="6"/>
        <v>1.43</v>
      </c>
    </row>
    <row r="74" spans="2:29" ht="16.5" x14ac:dyDescent="0.25">
      <c r="B74" t="str">
        <f t="shared" si="0"/>
        <v>MCPBEGTLoad Pos</v>
      </c>
      <c r="C74" t="str">
        <f t="shared" si="1"/>
        <v>MCPBEGTLoad PosPosition report OLAP exports</v>
      </c>
      <c r="D74" s="31" t="s">
        <v>39</v>
      </c>
      <c r="E74" s="31" t="s">
        <v>179</v>
      </c>
      <c r="F74" s="31" t="s">
        <v>1844</v>
      </c>
      <c r="G74" s="34" t="s">
        <v>81</v>
      </c>
      <c r="H74" s="103">
        <v>1</v>
      </c>
      <c r="I74" s="92">
        <v>46086.152083333334</v>
      </c>
      <c r="J74" s="3">
        <v>0</v>
      </c>
      <c r="K74" s="100">
        <v>0.08</v>
      </c>
      <c r="L74">
        <f t="shared" si="2"/>
        <v>0.08</v>
      </c>
      <c r="M74">
        <f t="shared" si="3"/>
        <v>0.08</v>
      </c>
      <c r="Q74" s="64" t="str">
        <f>_xlfn.XLOOKUP(S74,Data!E:E,Data!X:X,"Not Started",0,-1)</f>
        <v>Completed</v>
      </c>
      <c r="R74" t="str">
        <f t="shared" si="4"/>
        <v>MCPBEGTEC</v>
      </c>
      <c r="S74" t="str">
        <f t="shared" si="7"/>
        <v>MCPBEGTECing-ec valuation</v>
      </c>
      <c r="T74" s="31" t="s">
        <v>39</v>
      </c>
      <c r="U74" s="31" t="s">
        <v>179</v>
      </c>
      <c r="V74" s="31" t="s">
        <v>1833</v>
      </c>
      <c r="W74" s="34" t="s">
        <v>141</v>
      </c>
      <c r="X74" s="103">
        <v>1</v>
      </c>
      <c r="Y74" s="92">
        <v>46058.728472222225</v>
      </c>
      <c r="Z74" s="3">
        <v>0</v>
      </c>
      <c r="AA74" s="100">
        <v>0.28000000000000003</v>
      </c>
      <c r="AB74">
        <f t="shared" si="5"/>
        <v>0.28000000000000003</v>
      </c>
      <c r="AC74">
        <f t="shared" si="6"/>
        <v>0.28000000000000003</v>
      </c>
    </row>
    <row r="75" spans="2:29" ht="16.5" x14ac:dyDescent="0.25">
      <c r="B75" t="str">
        <f t="shared" si="0"/>
        <v>MCPBEGTLoad Pos</v>
      </c>
      <c r="C75" t="str">
        <f t="shared" si="1"/>
        <v>MCPBEGTLoad Poscopy from</v>
      </c>
      <c r="D75" s="31" t="s">
        <v>39</v>
      </c>
      <c r="E75" s="31" t="s">
        <v>179</v>
      </c>
      <c r="F75" s="31" t="s">
        <v>1844</v>
      </c>
      <c r="G75" s="34" t="s">
        <v>84</v>
      </c>
      <c r="H75" s="103">
        <v>1</v>
      </c>
      <c r="I75" s="92">
        <v>46086.155555555553</v>
      </c>
      <c r="J75" s="3">
        <v>0</v>
      </c>
      <c r="K75" s="100">
        <v>7.0000000000000007E-2</v>
      </c>
      <c r="L75">
        <f t="shared" si="2"/>
        <v>7.0000000000000007E-2</v>
      </c>
      <c r="M75">
        <f t="shared" si="3"/>
        <v>7.0000000000000007E-2</v>
      </c>
      <c r="Q75" s="64" t="str">
        <f>_xlfn.XLOOKUP(S75,Data!E:E,Data!X:X,"Not Started",0,-1)</f>
        <v>Completed</v>
      </c>
      <c r="R75" t="str">
        <f t="shared" si="4"/>
        <v>MCPBEGTEC</v>
      </c>
      <c r="S75" t="str">
        <f t="shared" si="7"/>
        <v>MCPBEGTECing-ec valuation OLAP exports</v>
      </c>
      <c r="T75" s="31" t="s">
        <v>39</v>
      </c>
      <c r="U75" s="31" t="s">
        <v>179</v>
      </c>
      <c r="V75" s="31" t="s">
        <v>1833</v>
      </c>
      <c r="W75" s="34" t="s">
        <v>212</v>
      </c>
      <c r="X75" s="103">
        <v>1</v>
      </c>
      <c r="Y75" s="92">
        <v>46058.740277777775</v>
      </c>
      <c r="Z75" s="3">
        <v>0</v>
      </c>
      <c r="AA75" s="100">
        <v>1.1499999999999999</v>
      </c>
      <c r="AB75">
        <f t="shared" si="5"/>
        <v>1.1499999999999999</v>
      </c>
      <c r="AC75">
        <f t="shared" si="6"/>
        <v>1.1499999999999999</v>
      </c>
    </row>
    <row r="76" spans="2:29" ht="16.5" x14ac:dyDescent="0.25">
      <c r="B76" t="str">
        <f t="shared" si="0"/>
        <v>MCPBEGTPlanning (NII)</v>
      </c>
      <c r="C76" t="str">
        <f t="shared" si="1"/>
        <v>MCPBEGTPlanning (NII)planning run01</v>
      </c>
      <c r="D76" s="31" t="s">
        <v>39</v>
      </c>
      <c r="E76" s="31" t="s">
        <v>179</v>
      </c>
      <c r="F76" s="28" t="s">
        <v>1827</v>
      </c>
      <c r="G76" s="28" t="s">
        <v>161</v>
      </c>
      <c r="H76" s="102">
        <v>2</v>
      </c>
      <c r="I76" s="91">
        <v>46087.352777777778</v>
      </c>
      <c r="J76" s="97">
        <v>3.32</v>
      </c>
      <c r="K76" s="99">
        <v>3.72</v>
      </c>
      <c r="L76">
        <f t="shared" si="2"/>
        <v>7.04</v>
      </c>
      <c r="M76">
        <f t="shared" si="3"/>
        <v>3.52</v>
      </c>
      <c r="Q76" s="64" t="str">
        <f>_xlfn.XLOOKUP(S76,Data!E:E,Data!X:X,"Not Started",0,-1)</f>
        <v>Completed</v>
      </c>
      <c r="R76" t="str">
        <f t="shared" si="4"/>
        <v>MCPBEGTEC</v>
      </c>
      <c r="S76" t="str">
        <f t="shared" si="7"/>
        <v>MCPBEGTECing-ec valuation QRM Reporter exports</v>
      </c>
      <c r="T76" s="31" t="s">
        <v>39</v>
      </c>
      <c r="U76" s="31" t="s">
        <v>179</v>
      </c>
      <c r="V76" s="31" t="s">
        <v>1833</v>
      </c>
      <c r="W76" s="34" t="s">
        <v>144</v>
      </c>
      <c r="X76" s="103">
        <v>1</v>
      </c>
      <c r="Y76" s="92">
        <v>46058.788194444445</v>
      </c>
      <c r="Z76" s="3">
        <v>0</v>
      </c>
      <c r="AA76" s="100">
        <v>0.03</v>
      </c>
      <c r="AB76">
        <f t="shared" si="5"/>
        <v>0.03</v>
      </c>
      <c r="AC76">
        <f t="shared" si="6"/>
        <v>0.03</v>
      </c>
    </row>
    <row r="77" spans="2:29" ht="16.5" x14ac:dyDescent="0.25">
      <c r="B77" t="str">
        <f t="shared" si="0"/>
        <v>MCPBEGTPlanning (NII)</v>
      </c>
      <c r="C77" t="str">
        <f t="shared" si="1"/>
        <v>MCPBEGTPlanning (NII)MDL Processing</v>
      </c>
      <c r="D77" s="31" t="s">
        <v>39</v>
      </c>
      <c r="E77" s="31" t="s">
        <v>179</v>
      </c>
      <c r="F77" s="31" t="s">
        <v>1827</v>
      </c>
      <c r="G77" s="34" t="s">
        <v>164</v>
      </c>
      <c r="H77" s="103">
        <v>2</v>
      </c>
      <c r="I77" s="92">
        <v>46087.490972222222</v>
      </c>
      <c r="J77" s="3">
        <v>1.6</v>
      </c>
      <c r="K77" s="100">
        <v>0.17</v>
      </c>
      <c r="L77">
        <f t="shared" si="2"/>
        <v>1.77</v>
      </c>
      <c r="M77">
        <f t="shared" si="3"/>
        <v>0.88500000000000001</v>
      </c>
      <c r="Q77" s="64" t="str">
        <f>_xlfn.XLOOKUP(S77,Data!E:E,Data!X:X,"Not Started",0,-1)</f>
        <v>Completed</v>
      </c>
      <c r="R77" t="str">
        <f t="shared" si="4"/>
        <v>MCPBEGTGAP</v>
      </c>
      <c r="S77" t="str">
        <f t="shared" si="7"/>
        <v>MCPBEGTGAPgap planning</v>
      </c>
      <c r="T77" s="31" t="s">
        <v>39</v>
      </c>
      <c r="U77" s="31" t="s">
        <v>179</v>
      </c>
      <c r="V77" s="28" t="s">
        <v>1837</v>
      </c>
      <c r="W77" s="28" t="s">
        <v>197</v>
      </c>
      <c r="X77" s="102">
        <v>1</v>
      </c>
      <c r="Y77" s="91">
        <v>46058.584027777775</v>
      </c>
      <c r="Z77" s="97">
        <v>0</v>
      </c>
      <c r="AA77" s="99">
        <v>2.0299999999999998</v>
      </c>
      <c r="AB77">
        <f t="shared" si="5"/>
        <v>2.0299999999999998</v>
      </c>
      <c r="AC77">
        <f t="shared" si="6"/>
        <v>2.0299999999999998</v>
      </c>
    </row>
    <row r="78" spans="2:29" ht="16.5" x14ac:dyDescent="0.25">
      <c r="B78" t="str">
        <f t="shared" ref="B78:B141" si="8">D78&amp;E78&amp;F78</f>
        <v>MCPBEGTPlanning (NII)</v>
      </c>
      <c r="C78" t="str">
        <f t="shared" ref="C78:C141" si="9">D78&amp;E78&amp;F78&amp;G78</f>
        <v>MCPBEGTPlanning (NII)planning run02</v>
      </c>
      <c r="D78" s="31" t="s">
        <v>39</v>
      </c>
      <c r="E78" s="31" t="s">
        <v>179</v>
      </c>
      <c r="F78" s="31" t="s">
        <v>1827</v>
      </c>
      <c r="G78" s="34" t="s">
        <v>167</v>
      </c>
      <c r="H78" s="103">
        <v>3</v>
      </c>
      <c r="I78" s="92">
        <v>46087.557638888888</v>
      </c>
      <c r="J78" s="3">
        <v>4.2</v>
      </c>
      <c r="K78" s="100">
        <v>2.78</v>
      </c>
      <c r="L78">
        <f t="shared" ref="L78:L141" si="10">SUM(J78:K78)</f>
        <v>6.98</v>
      </c>
      <c r="M78">
        <f t="shared" ref="M78:M141" si="11">L78/H78</f>
        <v>2.3266666666666667</v>
      </c>
      <c r="Q78" s="64" t="str">
        <f>_xlfn.XLOOKUP(S78,Data!E:E,Data!X:X,"Not Started",0,-1)</f>
        <v>Completed</v>
      </c>
      <c r="R78" t="str">
        <f t="shared" ref="R78:R141" si="12">T78&amp;U78&amp;V78</f>
        <v>MCPBEGTImport Strategies</v>
      </c>
      <c r="S78" t="str">
        <f t="shared" ref="S78:S141" si="13">T78&amp;U78&amp;V78&amp;W78</f>
        <v>MCPBEGTImport Strategiesimport strategies</v>
      </c>
      <c r="T78" s="31" t="s">
        <v>39</v>
      </c>
      <c r="U78" s="31" t="s">
        <v>179</v>
      </c>
      <c r="V78" s="28" t="s">
        <v>1838</v>
      </c>
      <c r="W78" s="28" t="s">
        <v>148</v>
      </c>
      <c r="X78" s="102">
        <v>1</v>
      </c>
      <c r="Y78" s="91">
        <v>46058.109027777777</v>
      </c>
      <c r="Z78" s="97">
        <v>0</v>
      </c>
      <c r="AA78" s="99">
        <v>0.37</v>
      </c>
      <c r="AB78">
        <f t="shared" ref="AB78:AB141" si="14">SUM(Z78:AA78)</f>
        <v>0.37</v>
      </c>
      <c r="AC78">
        <f t="shared" ref="AC78:AC141" si="15">AB78/X78</f>
        <v>0.37</v>
      </c>
    </row>
    <row r="79" spans="2:29" ht="16.5" x14ac:dyDescent="0.25">
      <c r="B79" t="str">
        <f t="shared" si="8"/>
        <v>MCPBEGTPlanning (NII)</v>
      </c>
      <c r="C79" t="str">
        <f t="shared" si="9"/>
        <v>MCPBEGTPlanning (NII)export to ara NII</v>
      </c>
      <c r="D79" s="31" t="s">
        <v>39</v>
      </c>
      <c r="E79" s="31" t="s">
        <v>179</v>
      </c>
      <c r="F79" s="31" t="s">
        <v>1827</v>
      </c>
      <c r="G79" s="34" t="s">
        <v>1937</v>
      </c>
      <c r="H79" s="103">
        <v>3</v>
      </c>
      <c r="I79" s="92">
        <v>46087.65</v>
      </c>
      <c r="J79" s="3">
        <v>0</v>
      </c>
      <c r="K79" s="100">
        <v>0.05</v>
      </c>
      <c r="L79">
        <f t="shared" si="10"/>
        <v>0.05</v>
      </c>
      <c r="M79">
        <f t="shared" si="11"/>
        <v>1.6666666666666666E-2</v>
      </c>
      <c r="Q79" s="64" t="str">
        <f>_xlfn.XLOOKUP(S79,Data!E:E,Data!X:X,"Not Started",0,-1)</f>
        <v>Completed</v>
      </c>
      <c r="R79" t="str">
        <f t="shared" si="12"/>
        <v>MCPBEGTITS</v>
      </c>
      <c r="S79" t="str">
        <f t="shared" si="13"/>
        <v>MCPBEGTITSITS planning run</v>
      </c>
      <c r="T79" s="31" t="s">
        <v>39</v>
      </c>
      <c r="U79" s="31" t="s">
        <v>179</v>
      </c>
      <c r="V79" s="28" t="s">
        <v>1839</v>
      </c>
      <c r="W79" s="28" t="s">
        <v>174</v>
      </c>
      <c r="X79" s="102">
        <v>1</v>
      </c>
      <c r="Y79" s="91">
        <v>46058.450694444444</v>
      </c>
      <c r="Z79" s="97">
        <v>0</v>
      </c>
      <c r="AA79" s="99">
        <v>0.37</v>
      </c>
      <c r="AB79">
        <f t="shared" si="14"/>
        <v>0.37</v>
      </c>
      <c r="AC79">
        <f t="shared" si="15"/>
        <v>0.37</v>
      </c>
    </row>
    <row r="80" spans="2:29" ht="16.5" x14ac:dyDescent="0.25">
      <c r="B80" t="str">
        <f t="shared" si="8"/>
        <v>MCPBEGTPlanning (NII)</v>
      </c>
      <c r="C80" t="str">
        <f t="shared" si="9"/>
        <v>MCPBEGTPlanning (NII)planning run exports</v>
      </c>
      <c r="D80" s="31" t="s">
        <v>39</v>
      </c>
      <c r="E80" s="31" t="s">
        <v>179</v>
      </c>
      <c r="F80" s="31" t="s">
        <v>1827</v>
      </c>
      <c r="G80" s="34" t="s">
        <v>192</v>
      </c>
      <c r="H80" s="103">
        <v>4</v>
      </c>
      <c r="I80" s="92">
        <v>46087.651388888888</v>
      </c>
      <c r="J80" s="3">
        <v>0.67</v>
      </c>
      <c r="K80" s="100">
        <v>0.73</v>
      </c>
      <c r="L80">
        <f t="shared" si="10"/>
        <v>1.4</v>
      </c>
      <c r="M80">
        <f t="shared" si="11"/>
        <v>0.35</v>
      </c>
      <c r="Q80" s="64" t="str">
        <f>_xlfn.XLOOKUP(S80,Data!E:E,Data!X:X,"Not Started",0,-1)</f>
        <v>Not Started</v>
      </c>
      <c r="R80" t="str">
        <f t="shared" si="12"/>
        <v>MCPBEGTKR</v>
      </c>
      <c r="S80" t="str">
        <f t="shared" si="13"/>
        <v>MCPBEGTKRLight Maintenance</v>
      </c>
      <c r="T80" s="31" t="s">
        <v>39</v>
      </c>
      <c r="U80" s="31" t="s">
        <v>179</v>
      </c>
      <c r="V80" s="28" t="s">
        <v>1840</v>
      </c>
      <c r="W80" s="28" t="s">
        <v>94</v>
      </c>
      <c r="X80" s="102">
        <v>1</v>
      </c>
      <c r="Y80" s="91">
        <v>46058.789583333331</v>
      </c>
      <c r="Z80" s="97">
        <v>0</v>
      </c>
      <c r="AA80" s="99">
        <v>0.3</v>
      </c>
      <c r="AB80">
        <f t="shared" si="14"/>
        <v>0.3</v>
      </c>
      <c r="AC80">
        <f t="shared" si="15"/>
        <v>0.3</v>
      </c>
    </row>
    <row r="81" spans="2:29" ht="16.5" x14ac:dyDescent="0.25">
      <c r="B81" t="str">
        <f t="shared" si="8"/>
        <v>MCPBEGTValuation (NPV)</v>
      </c>
      <c r="C81" t="str">
        <f t="shared" si="9"/>
        <v>MCPBEGTValuation (NPV)portfolio valuation run</v>
      </c>
      <c r="D81" s="31" t="s">
        <v>39</v>
      </c>
      <c r="E81" s="31" t="s">
        <v>179</v>
      </c>
      <c r="F81" s="28" t="s">
        <v>1850</v>
      </c>
      <c r="G81" s="28" t="s">
        <v>88</v>
      </c>
      <c r="H81" s="102">
        <v>1</v>
      </c>
      <c r="I81" s="91">
        <v>46086.158333333333</v>
      </c>
      <c r="J81" s="97">
        <v>0</v>
      </c>
      <c r="K81" s="99">
        <v>0.2</v>
      </c>
      <c r="L81">
        <f t="shared" si="10"/>
        <v>0.2</v>
      </c>
      <c r="M81">
        <f t="shared" si="11"/>
        <v>0.2</v>
      </c>
      <c r="Q81" s="64" t="str">
        <f>_xlfn.XLOOKUP(S81,Data!E:E,Data!X:X,"Not Started",0,-1)</f>
        <v>Completed</v>
      </c>
      <c r="R81" t="str">
        <f t="shared" si="12"/>
        <v>MCPBEGTKR</v>
      </c>
      <c r="S81" t="str">
        <f t="shared" si="13"/>
        <v>MCPBEGTKRbpv-kr valuation</v>
      </c>
      <c r="T81" s="31" t="s">
        <v>39</v>
      </c>
      <c r="U81" s="31" t="s">
        <v>179</v>
      </c>
      <c r="V81" s="31" t="s">
        <v>1840</v>
      </c>
      <c r="W81" s="34" t="s">
        <v>123</v>
      </c>
      <c r="X81" s="103">
        <v>1</v>
      </c>
      <c r="Y81" s="92">
        <v>46058.802083333336</v>
      </c>
      <c r="Z81" s="3">
        <v>0</v>
      </c>
      <c r="AA81" s="100">
        <v>0.27</v>
      </c>
      <c r="AB81">
        <f t="shared" si="14"/>
        <v>0.27</v>
      </c>
      <c r="AC81">
        <f t="shared" si="15"/>
        <v>0.27</v>
      </c>
    </row>
    <row r="82" spans="2:29" ht="16.5" x14ac:dyDescent="0.25">
      <c r="B82" t="str">
        <f t="shared" si="8"/>
        <v>MCPBEGTValuation (NPV)</v>
      </c>
      <c r="C82" t="str">
        <f t="shared" si="9"/>
        <v>MCPBEGTValuation (NPV)Light Maintenance</v>
      </c>
      <c r="D82" s="31" t="s">
        <v>39</v>
      </c>
      <c r="E82" s="31" t="s">
        <v>179</v>
      </c>
      <c r="F82" s="31" t="s">
        <v>1850</v>
      </c>
      <c r="G82" s="34" t="s">
        <v>94</v>
      </c>
      <c r="H82" s="103">
        <v>1</v>
      </c>
      <c r="I82" s="92">
        <v>46086.166666666664</v>
      </c>
      <c r="J82" s="3">
        <v>0</v>
      </c>
      <c r="K82" s="100">
        <v>0.1</v>
      </c>
      <c r="L82">
        <f t="shared" si="10"/>
        <v>0.1</v>
      </c>
      <c r="M82">
        <f t="shared" si="11"/>
        <v>0.1</v>
      </c>
      <c r="Q82" s="64" t="str">
        <f>_xlfn.XLOOKUP(S82,Data!E:E,Data!X:X,"Not Started",0,-1)</f>
        <v>Completed</v>
      </c>
      <c r="R82" t="str">
        <f t="shared" si="12"/>
        <v>MCPBEGTKR</v>
      </c>
      <c r="S82" t="str">
        <f t="shared" si="13"/>
        <v>MCPBEGTKRbpv-kr valuation OLAP exports</v>
      </c>
      <c r="T82" s="31" t="s">
        <v>39</v>
      </c>
      <c r="U82" s="31" t="s">
        <v>179</v>
      </c>
      <c r="V82" s="31" t="s">
        <v>1840</v>
      </c>
      <c r="W82" s="34" t="s">
        <v>216</v>
      </c>
      <c r="X82" s="103">
        <v>1</v>
      </c>
      <c r="Y82" s="92">
        <v>46058.813194444447</v>
      </c>
      <c r="Z82" s="3">
        <v>0</v>
      </c>
      <c r="AA82" s="100">
        <v>0.55000000000000004</v>
      </c>
      <c r="AB82">
        <f t="shared" si="14"/>
        <v>0.55000000000000004</v>
      </c>
      <c r="AC82">
        <f t="shared" si="15"/>
        <v>0.55000000000000004</v>
      </c>
    </row>
    <row r="83" spans="2:29" ht="16.5" x14ac:dyDescent="0.25">
      <c r="B83" t="str">
        <f t="shared" si="8"/>
        <v>MCPBEGTValuation (NPV)</v>
      </c>
      <c r="C83" t="str">
        <f t="shared" si="9"/>
        <v>MCPBEGTValuation (NPV)export to ara</v>
      </c>
      <c r="D83" s="31" t="s">
        <v>39</v>
      </c>
      <c r="E83" s="31" t="s">
        <v>179</v>
      </c>
      <c r="F83" s="31" t="s">
        <v>1850</v>
      </c>
      <c r="G83" s="34" t="s">
        <v>91</v>
      </c>
      <c r="H83" s="103">
        <v>1</v>
      </c>
      <c r="I83" s="92">
        <v>46086.166666666664</v>
      </c>
      <c r="J83" s="3">
        <v>0</v>
      </c>
      <c r="K83" s="100">
        <v>0</v>
      </c>
      <c r="L83">
        <f t="shared" si="10"/>
        <v>0</v>
      </c>
      <c r="M83">
        <f t="shared" si="11"/>
        <v>0</v>
      </c>
      <c r="Q83" s="64" t="str">
        <f>_xlfn.XLOOKUP(S83,Data!E:E,Data!X:X,"Not Started",0,-1)</f>
        <v>Completed</v>
      </c>
      <c r="R83" t="str">
        <f t="shared" si="12"/>
        <v>MCPBEGTKR</v>
      </c>
      <c r="S83" t="str">
        <f t="shared" si="13"/>
        <v>MCPBEGTKRbpv-kr valuation QRM Reporter exports</v>
      </c>
      <c r="T83" s="31" t="s">
        <v>39</v>
      </c>
      <c r="U83" s="31" t="s">
        <v>179</v>
      </c>
      <c r="V83" s="31" t="s">
        <v>1840</v>
      </c>
      <c r="W83" s="34" t="s">
        <v>137</v>
      </c>
      <c r="X83" s="103">
        <v>1</v>
      </c>
      <c r="Y83" s="92">
        <v>46058.836111111108</v>
      </c>
      <c r="Z83" s="3">
        <v>0</v>
      </c>
      <c r="AA83" s="100">
        <v>0</v>
      </c>
      <c r="AB83">
        <f t="shared" si="14"/>
        <v>0</v>
      </c>
      <c r="AC83">
        <f t="shared" si="15"/>
        <v>0</v>
      </c>
    </row>
    <row r="84" spans="2:29" ht="16.5" x14ac:dyDescent="0.25">
      <c r="B84" t="str">
        <f t="shared" si="8"/>
        <v>MCPBEGTValuation (NPV)</v>
      </c>
      <c r="C84" t="str">
        <f t="shared" si="9"/>
        <v>MCPBEGTValuation (NPV)valuation report exports</v>
      </c>
      <c r="D84" s="31" t="s">
        <v>39</v>
      </c>
      <c r="E84" s="31" t="s">
        <v>179</v>
      </c>
      <c r="F84" s="31" t="s">
        <v>1850</v>
      </c>
      <c r="G84" s="34" t="s">
        <v>184</v>
      </c>
      <c r="H84" s="103">
        <v>1</v>
      </c>
      <c r="I84" s="92">
        <v>46086.17083333333</v>
      </c>
      <c r="J84" s="3">
        <v>0</v>
      </c>
      <c r="K84" s="100">
        <v>0.37</v>
      </c>
      <c r="L84">
        <f t="shared" si="10"/>
        <v>0.37</v>
      </c>
      <c r="M84">
        <f t="shared" si="11"/>
        <v>0.37</v>
      </c>
      <c r="Q84" s="64" t="str">
        <f>_xlfn.XLOOKUP(S84,Data!E:E,Data!X:X,"Not Started",0,-1)</f>
        <v>Completed</v>
      </c>
      <c r="R84" t="str">
        <f t="shared" si="12"/>
        <v>MCPBEGTLoad Pos</v>
      </c>
      <c r="S84" t="str">
        <f t="shared" si="13"/>
        <v>MCPBEGTLoad Posload</v>
      </c>
      <c r="T84" s="31" t="s">
        <v>39</v>
      </c>
      <c r="U84" s="31" t="s">
        <v>179</v>
      </c>
      <c r="V84" s="28" t="s">
        <v>1844</v>
      </c>
      <c r="W84" s="28" t="s">
        <v>75</v>
      </c>
      <c r="X84" s="102">
        <v>1</v>
      </c>
      <c r="Y84" s="91">
        <v>46057.713194444441</v>
      </c>
      <c r="Z84" s="97">
        <v>0</v>
      </c>
      <c r="AA84" s="99">
        <v>0.73</v>
      </c>
      <c r="AB84">
        <f t="shared" si="14"/>
        <v>0.73</v>
      </c>
      <c r="AC84">
        <f t="shared" si="15"/>
        <v>0.73</v>
      </c>
    </row>
    <row r="85" spans="2:29" ht="16.5" x14ac:dyDescent="0.25">
      <c r="B85" t="str">
        <f t="shared" si="8"/>
        <v>MCPBEGTValuation (NPV)</v>
      </c>
      <c r="C85" t="str">
        <f t="shared" si="9"/>
        <v>MCPBEGTValuation (NPV)AIC portfolio valuation run</v>
      </c>
      <c r="D85" s="31" t="s">
        <v>39</v>
      </c>
      <c r="E85" s="31" t="s">
        <v>179</v>
      </c>
      <c r="F85" s="31" t="s">
        <v>1850</v>
      </c>
      <c r="G85" s="34" t="s">
        <v>187</v>
      </c>
      <c r="H85" s="103">
        <v>1</v>
      </c>
      <c r="I85" s="92">
        <v>46086.186111111114</v>
      </c>
      <c r="J85" s="3">
        <v>0</v>
      </c>
      <c r="K85" s="100">
        <v>0.48</v>
      </c>
      <c r="L85">
        <f t="shared" si="10"/>
        <v>0.48</v>
      </c>
      <c r="M85">
        <f t="shared" si="11"/>
        <v>0.48</v>
      </c>
      <c r="Q85" s="64" t="str">
        <f>_xlfn.XLOOKUP(S85,Data!E:E,Data!X:X,"Not Started",0,-1)</f>
        <v>Not Started</v>
      </c>
      <c r="R85" t="str">
        <f t="shared" si="12"/>
        <v>MCPBEGTLoad Pos</v>
      </c>
      <c r="S85" t="str">
        <f t="shared" si="13"/>
        <v>MCPBEGTLoad PosLight Maintenance</v>
      </c>
      <c r="T85" s="31" t="s">
        <v>39</v>
      </c>
      <c r="U85" s="31" t="s">
        <v>179</v>
      </c>
      <c r="V85" s="31" t="s">
        <v>1844</v>
      </c>
      <c r="W85" s="34" t="s">
        <v>94</v>
      </c>
      <c r="X85" s="103">
        <v>1</v>
      </c>
      <c r="Y85" s="92">
        <v>46057.743750000001</v>
      </c>
      <c r="Z85" s="3">
        <v>0</v>
      </c>
      <c r="AA85" s="100">
        <v>0.25</v>
      </c>
      <c r="AB85">
        <f t="shared" si="14"/>
        <v>0.25</v>
      </c>
      <c r="AC85">
        <f t="shared" si="15"/>
        <v>0.25</v>
      </c>
    </row>
    <row r="86" spans="2:29" ht="16.5" x14ac:dyDescent="0.25">
      <c r="B86" t="str">
        <f t="shared" si="8"/>
        <v>MCPBEGTCSRBB Valuation (Qtr)</v>
      </c>
      <c r="C86" t="str">
        <f t="shared" si="9"/>
        <v>MCPBEGTCSRBB Valuation (Qtr)CSRBB Portfolio Valuation Qtr</v>
      </c>
      <c r="D86" s="31" t="s">
        <v>39</v>
      </c>
      <c r="E86" s="31" t="s">
        <v>179</v>
      </c>
      <c r="F86" s="28" t="s">
        <v>1992</v>
      </c>
      <c r="G86" s="28" t="s">
        <v>1933</v>
      </c>
      <c r="H86" s="102">
        <v>1</v>
      </c>
      <c r="I86" s="91">
        <v>46086.573611111111</v>
      </c>
      <c r="J86" s="97">
        <v>0</v>
      </c>
      <c r="K86" s="99">
        <v>0.18</v>
      </c>
      <c r="L86">
        <f t="shared" si="10"/>
        <v>0.18</v>
      </c>
      <c r="M86">
        <f t="shared" si="11"/>
        <v>0.18</v>
      </c>
      <c r="Q86" s="64" t="str">
        <f>_xlfn.XLOOKUP(S86,Data!E:E,Data!X:X,"Not Started",0,-1)</f>
        <v>Completed</v>
      </c>
      <c r="R86" t="str">
        <f t="shared" si="12"/>
        <v>MCPBEGTLoad Pos</v>
      </c>
      <c r="S86" t="str">
        <f t="shared" si="13"/>
        <v>MCPBEGTLoad PosStratification</v>
      </c>
      <c r="T86" s="31" t="s">
        <v>39</v>
      </c>
      <c r="U86" s="31" t="s">
        <v>179</v>
      </c>
      <c r="V86" s="31" t="s">
        <v>1844</v>
      </c>
      <c r="W86" s="34" t="s">
        <v>78</v>
      </c>
      <c r="X86" s="103">
        <v>1</v>
      </c>
      <c r="Y86" s="92">
        <v>46057.754861111112</v>
      </c>
      <c r="Z86" s="3">
        <v>0</v>
      </c>
      <c r="AA86" s="100">
        <v>0.1</v>
      </c>
      <c r="AB86">
        <f t="shared" si="14"/>
        <v>0.1</v>
      </c>
      <c r="AC86">
        <f t="shared" si="15"/>
        <v>0.1</v>
      </c>
    </row>
    <row r="87" spans="2:29" ht="16.5" x14ac:dyDescent="0.25">
      <c r="B87" t="str">
        <f t="shared" si="8"/>
        <v>MCPBEGTCSRBB Valuation (Qtr)</v>
      </c>
      <c r="C87" t="str">
        <f t="shared" si="9"/>
        <v>MCPBEGTCSRBB Valuation (Qtr)Light Maintenance CSRBB Portfolio Valuation Qtr</v>
      </c>
      <c r="D87" s="31" t="s">
        <v>39</v>
      </c>
      <c r="E87" s="31" t="s">
        <v>179</v>
      </c>
      <c r="F87" s="31" t="s">
        <v>1992</v>
      </c>
      <c r="G87" s="34" t="s">
        <v>1934</v>
      </c>
      <c r="H87" s="103">
        <v>1</v>
      </c>
      <c r="I87" s="92">
        <v>46086.581250000003</v>
      </c>
      <c r="J87" s="3">
        <v>0</v>
      </c>
      <c r="K87" s="100">
        <v>0.08</v>
      </c>
      <c r="L87">
        <f t="shared" si="10"/>
        <v>0.08</v>
      </c>
      <c r="M87">
        <f t="shared" si="11"/>
        <v>0.08</v>
      </c>
      <c r="Q87" s="64" t="str">
        <f>_xlfn.XLOOKUP(S87,Data!E:E,Data!X:X,"Not Started",0,-1)</f>
        <v>Completed</v>
      </c>
      <c r="R87" t="str">
        <f t="shared" si="12"/>
        <v>MCPBEGTLoad Pos</v>
      </c>
      <c r="S87" t="str">
        <f t="shared" si="13"/>
        <v>MCPBEGTLoad PosPosition report OLAP exports</v>
      </c>
      <c r="T87" s="31" t="s">
        <v>39</v>
      </c>
      <c r="U87" s="31" t="s">
        <v>179</v>
      </c>
      <c r="V87" s="31" t="s">
        <v>1844</v>
      </c>
      <c r="W87" s="34" t="s">
        <v>81</v>
      </c>
      <c r="X87" s="103">
        <v>1</v>
      </c>
      <c r="Y87" s="92">
        <v>46057.759027777778</v>
      </c>
      <c r="Z87" s="3">
        <v>0</v>
      </c>
      <c r="AA87" s="100">
        <v>0.25</v>
      </c>
      <c r="AB87">
        <f t="shared" si="14"/>
        <v>0.25</v>
      </c>
      <c r="AC87">
        <f t="shared" si="15"/>
        <v>0.25</v>
      </c>
    </row>
    <row r="88" spans="2:29" ht="16.5" x14ac:dyDescent="0.25">
      <c r="B88" t="str">
        <f t="shared" si="8"/>
        <v>MCPDEDBCSRBB Valuation</v>
      </c>
      <c r="C88" t="str">
        <f t="shared" si="9"/>
        <v>MCPDEDBCSRBB ValuationCSRBB Portfolio Valuation</v>
      </c>
      <c r="D88" s="31" t="s">
        <v>39</v>
      </c>
      <c r="E88" s="28" t="s">
        <v>1576</v>
      </c>
      <c r="F88" s="28" t="s">
        <v>1831</v>
      </c>
      <c r="G88" s="28" t="s">
        <v>104</v>
      </c>
      <c r="H88" s="102">
        <v>1</v>
      </c>
      <c r="I88" s="91">
        <v>46090.877083333333</v>
      </c>
      <c r="J88" s="97">
        <v>0</v>
      </c>
      <c r="K88" s="99">
        <v>0.78</v>
      </c>
      <c r="L88">
        <f t="shared" si="10"/>
        <v>0.78</v>
      </c>
      <c r="M88">
        <f t="shared" si="11"/>
        <v>0.78</v>
      </c>
      <c r="Q88" s="64" t="str">
        <f>_xlfn.XLOOKUP(S88,Data!E:E,Data!X:X,"Not Started",0,-1)</f>
        <v>Completed</v>
      </c>
      <c r="R88" t="str">
        <f t="shared" si="12"/>
        <v>MCPBEGTLoad Pos</v>
      </c>
      <c r="S88" t="str">
        <f t="shared" si="13"/>
        <v>MCPBEGTLoad Poscopy from</v>
      </c>
      <c r="T88" s="31" t="s">
        <v>39</v>
      </c>
      <c r="U88" s="31" t="s">
        <v>179</v>
      </c>
      <c r="V88" s="31" t="s">
        <v>1844</v>
      </c>
      <c r="W88" s="34" t="s">
        <v>84</v>
      </c>
      <c r="X88" s="103">
        <v>1</v>
      </c>
      <c r="Y88" s="92">
        <v>46057.769444444442</v>
      </c>
      <c r="Z88" s="3">
        <v>0</v>
      </c>
      <c r="AA88" s="100">
        <v>7.0000000000000007E-2</v>
      </c>
      <c r="AB88">
        <f t="shared" si="14"/>
        <v>7.0000000000000007E-2</v>
      </c>
      <c r="AC88">
        <f t="shared" si="15"/>
        <v>7.0000000000000007E-2</v>
      </c>
    </row>
    <row r="89" spans="2:29" ht="16.5" x14ac:dyDescent="0.25">
      <c r="B89" t="str">
        <f t="shared" si="8"/>
        <v>MCPDEDBDelete Portfolio</v>
      </c>
      <c r="C89" t="str">
        <f t="shared" si="9"/>
        <v>MCPDEDBDelete PortfolioDelete portfolio from</v>
      </c>
      <c r="D89" s="31" t="s">
        <v>39</v>
      </c>
      <c r="E89" s="31" t="s">
        <v>1576</v>
      </c>
      <c r="F89" s="28" t="s">
        <v>1832</v>
      </c>
      <c r="G89" s="28" t="s">
        <v>45</v>
      </c>
      <c r="H89" s="102">
        <v>1</v>
      </c>
      <c r="I89" s="91">
        <v>46087.368055555555</v>
      </c>
      <c r="J89" s="97">
        <v>0</v>
      </c>
      <c r="K89" s="99">
        <v>0.03</v>
      </c>
      <c r="L89">
        <f t="shared" si="10"/>
        <v>0.03</v>
      </c>
      <c r="M89">
        <f t="shared" si="11"/>
        <v>0.03</v>
      </c>
      <c r="Q89" s="64" t="str">
        <f>_xlfn.XLOOKUP(S89,Data!E:E,Data!X:X,"Not Started",0,-1)</f>
        <v>Completed</v>
      </c>
      <c r="R89" t="str">
        <f t="shared" si="12"/>
        <v>MCPBEGTPlanning (NII)</v>
      </c>
      <c r="S89" t="str">
        <f t="shared" si="13"/>
        <v>MCPBEGTPlanning (NII)planning run01</v>
      </c>
      <c r="T89" s="31" t="s">
        <v>39</v>
      </c>
      <c r="U89" s="31" t="s">
        <v>179</v>
      </c>
      <c r="V89" s="28" t="s">
        <v>1827</v>
      </c>
      <c r="W89" s="28" t="s">
        <v>161</v>
      </c>
      <c r="X89" s="102">
        <v>1</v>
      </c>
      <c r="Y89" s="91">
        <v>46058.125</v>
      </c>
      <c r="Z89" s="97">
        <v>0</v>
      </c>
      <c r="AA89" s="99">
        <v>3.6</v>
      </c>
      <c r="AB89">
        <f t="shared" si="14"/>
        <v>3.6</v>
      </c>
      <c r="AC89">
        <f t="shared" si="15"/>
        <v>3.6</v>
      </c>
    </row>
    <row r="90" spans="2:29" ht="16.5" x14ac:dyDescent="0.25">
      <c r="B90" t="str">
        <f t="shared" si="8"/>
        <v>MCPDEDBEC</v>
      </c>
      <c r="C90" t="str">
        <f t="shared" si="9"/>
        <v>MCPDEDBECLight Maintenance</v>
      </c>
      <c r="D90" s="31" t="s">
        <v>39</v>
      </c>
      <c r="E90" s="31" t="s">
        <v>1576</v>
      </c>
      <c r="F90" s="28" t="s">
        <v>1833</v>
      </c>
      <c r="G90" s="28" t="s">
        <v>94</v>
      </c>
      <c r="H90" s="102">
        <v>1</v>
      </c>
      <c r="I90" s="91">
        <v>46090.910416666666</v>
      </c>
      <c r="J90" s="97">
        <v>0</v>
      </c>
      <c r="K90" s="99">
        <v>0.83</v>
      </c>
      <c r="L90">
        <f t="shared" si="10"/>
        <v>0.83</v>
      </c>
      <c r="M90">
        <f t="shared" si="11"/>
        <v>0.83</v>
      </c>
      <c r="Q90" s="64" t="str">
        <f>_xlfn.XLOOKUP(S90,Data!E:E,Data!X:X,"Not Started",0,-1)</f>
        <v>Completed</v>
      </c>
      <c r="R90" t="str">
        <f t="shared" si="12"/>
        <v>MCPBEGTPlanning (NII)</v>
      </c>
      <c r="S90" t="str">
        <f t="shared" si="13"/>
        <v>MCPBEGTPlanning (NII)MDL Processing</v>
      </c>
      <c r="T90" s="31" t="s">
        <v>39</v>
      </c>
      <c r="U90" s="31" t="s">
        <v>179</v>
      </c>
      <c r="V90" s="31" t="s">
        <v>1827</v>
      </c>
      <c r="W90" s="34" t="s">
        <v>164</v>
      </c>
      <c r="X90" s="103">
        <v>1</v>
      </c>
      <c r="Y90" s="92">
        <v>46058.275000000001</v>
      </c>
      <c r="Z90" s="3">
        <v>0</v>
      </c>
      <c r="AA90" s="100">
        <v>0.95</v>
      </c>
      <c r="AB90">
        <f t="shared" si="14"/>
        <v>0.95</v>
      </c>
      <c r="AC90">
        <f t="shared" si="15"/>
        <v>0.95</v>
      </c>
    </row>
    <row r="91" spans="2:29" ht="16.5" x14ac:dyDescent="0.25">
      <c r="B91" t="str">
        <f t="shared" si="8"/>
        <v>MCPDEDBEC</v>
      </c>
      <c r="C91" t="str">
        <f t="shared" si="9"/>
        <v>MCPDEDBECing-ec valuation</v>
      </c>
      <c r="D91" s="31" t="s">
        <v>39</v>
      </c>
      <c r="E91" s="31" t="s">
        <v>1576</v>
      </c>
      <c r="F91" s="31" t="s">
        <v>1833</v>
      </c>
      <c r="G91" s="34" t="s">
        <v>141</v>
      </c>
      <c r="H91" s="103">
        <v>1</v>
      </c>
      <c r="I91" s="92">
        <v>46090.945138888892</v>
      </c>
      <c r="J91" s="3">
        <v>0</v>
      </c>
      <c r="K91" s="100">
        <v>5.6</v>
      </c>
      <c r="L91">
        <f t="shared" si="10"/>
        <v>5.6</v>
      </c>
      <c r="M91">
        <f t="shared" si="11"/>
        <v>5.6</v>
      </c>
      <c r="Q91" s="64" t="str">
        <f>_xlfn.XLOOKUP(S91,Data!E:E,Data!X:X,"Not Started",0,-1)</f>
        <v>Completed</v>
      </c>
      <c r="R91" t="str">
        <f t="shared" si="12"/>
        <v>MCPBEGTPlanning (NII)</v>
      </c>
      <c r="S91" t="str">
        <f t="shared" si="13"/>
        <v>MCPBEGTPlanning (NII)planning run02</v>
      </c>
      <c r="T91" s="31" t="s">
        <v>39</v>
      </c>
      <c r="U91" s="31" t="s">
        <v>179</v>
      </c>
      <c r="V91" s="31" t="s">
        <v>1827</v>
      </c>
      <c r="W91" s="34" t="s">
        <v>167</v>
      </c>
      <c r="X91" s="103">
        <v>1</v>
      </c>
      <c r="Y91" s="92">
        <v>46058.314583333333</v>
      </c>
      <c r="Z91" s="3">
        <v>0</v>
      </c>
      <c r="AA91" s="100">
        <v>2.2999999999999998</v>
      </c>
      <c r="AB91">
        <f t="shared" si="14"/>
        <v>2.2999999999999998</v>
      </c>
      <c r="AC91">
        <f t="shared" si="15"/>
        <v>2.2999999999999998</v>
      </c>
    </row>
    <row r="92" spans="2:29" ht="16.5" x14ac:dyDescent="0.25">
      <c r="B92" t="str">
        <f t="shared" si="8"/>
        <v>MCPDEDBEC</v>
      </c>
      <c r="C92" t="str">
        <f t="shared" si="9"/>
        <v>MCPDEDBECing-ec valuation exports from ARA</v>
      </c>
      <c r="D92" s="31" t="s">
        <v>39</v>
      </c>
      <c r="E92" s="31" t="s">
        <v>1576</v>
      </c>
      <c r="F92" s="31" t="s">
        <v>1833</v>
      </c>
      <c r="G92" s="34" t="s">
        <v>1326</v>
      </c>
      <c r="H92" s="103">
        <v>1</v>
      </c>
      <c r="I92" s="92">
        <v>46091.178472222222</v>
      </c>
      <c r="J92" s="3">
        <v>0</v>
      </c>
      <c r="K92" s="100">
        <v>0</v>
      </c>
      <c r="L92">
        <f t="shared" si="10"/>
        <v>0</v>
      </c>
      <c r="M92">
        <f t="shared" si="11"/>
        <v>0</v>
      </c>
      <c r="Q92" s="64" t="str">
        <f>_xlfn.XLOOKUP(S92,Data!E:E,Data!X:X,"Not Started",0,-1)</f>
        <v>Completed</v>
      </c>
      <c r="R92" t="str">
        <f t="shared" si="12"/>
        <v>MCPBEGTPlanning (NII)</v>
      </c>
      <c r="S92" t="str">
        <f t="shared" si="13"/>
        <v>MCPBEGTPlanning (NII)planning run exports</v>
      </c>
      <c r="T92" s="31" t="s">
        <v>39</v>
      </c>
      <c r="U92" s="31" t="s">
        <v>179</v>
      </c>
      <c r="V92" s="31" t="s">
        <v>1827</v>
      </c>
      <c r="W92" s="34" t="s">
        <v>192</v>
      </c>
      <c r="X92" s="103">
        <v>1</v>
      </c>
      <c r="Y92" s="92">
        <v>46058.411805555559</v>
      </c>
      <c r="Z92" s="3">
        <v>0</v>
      </c>
      <c r="AA92" s="100">
        <v>0</v>
      </c>
      <c r="AB92">
        <f t="shared" si="14"/>
        <v>0</v>
      </c>
      <c r="AC92">
        <f t="shared" si="15"/>
        <v>0</v>
      </c>
    </row>
    <row r="93" spans="2:29" ht="16.5" x14ac:dyDescent="0.25">
      <c r="B93" t="str">
        <f t="shared" si="8"/>
        <v>MCPDEDBEC</v>
      </c>
      <c r="C93" t="str">
        <f t="shared" si="9"/>
        <v>MCPDEDBECing-ec valuation QRM Reporter exports</v>
      </c>
      <c r="D93" s="31" t="s">
        <v>39</v>
      </c>
      <c r="E93" s="31" t="s">
        <v>1576</v>
      </c>
      <c r="F93" s="31" t="s">
        <v>1833</v>
      </c>
      <c r="G93" s="34" t="s">
        <v>144</v>
      </c>
      <c r="H93" s="103">
        <v>1</v>
      </c>
      <c r="I93" s="92">
        <v>46091.178472222222</v>
      </c>
      <c r="J93" s="3">
        <v>0</v>
      </c>
      <c r="K93" s="100">
        <v>0</v>
      </c>
      <c r="L93">
        <f t="shared" si="10"/>
        <v>0</v>
      </c>
      <c r="M93">
        <f t="shared" si="11"/>
        <v>0</v>
      </c>
      <c r="Q93" s="64" t="str">
        <f>_xlfn.XLOOKUP(S93,Data!E:E,Data!X:X,"Not Started",0,-1)</f>
        <v>Completed</v>
      </c>
      <c r="R93" t="str">
        <f t="shared" si="12"/>
        <v>MCPBEGTValuation (NPV)</v>
      </c>
      <c r="S93" t="str">
        <f t="shared" si="13"/>
        <v>MCPBEGTValuation (NPV)portfolio valuation run</v>
      </c>
      <c r="T93" s="31" t="s">
        <v>39</v>
      </c>
      <c r="U93" s="31" t="s">
        <v>179</v>
      </c>
      <c r="V93" s="28" t="s">
        <v>1850</v>
      </c>
      <c r="W93" s="28" t="s">
        <v>88</v>
      </c>
      <c r="X93" s="102">
        <v>1</v>
      </c>
      <c r="Y93" s="91">
        <v>46057.772222222222</v>
      </c>
      <c r="Z93" s="97">
        <v>0</v>
      </c>
      <c r="AA93" s="99">
        <v>0.22</v>
      </c>
      <c r="AB93">
        <f t="shared" si="14"/>
        <v>0.22</v>
      </c>
      <c r="AC93">
        <f t="shared" si="15"/>
        <v>0.22</v>
      </c>
    </row>
    <row r="94" spans="2:29" ht="16.5" x14ac:dyDescent="0.25">
      <c r="B94" t="str">
        <f t="shared" si="8"/>
        <v>MCPDEDBEC</v>
      </c>
      <c r="C94" t="str">
        <f t="shared" si="9"/>
        <v>MCPDEDBECexport to ara</v>
      </c>
      <c r="D94" s="31" t="s">
        <v>39</v>
      </c>
      <c r="E94" s="31" t="s">
        <v>1576</v>
      </c>
      <c r="F94" s="31" t="s">
        <v>1833</v>
      </c>
      <c r="G94" s="34" t="s">
        <v>91</v>
      </c>
      <c r="H94" s="103">
        <v>1</v>
      </c>
      <c r="I94" s="92">
        <v>46091.178472222222</v>
      </c>
      <c r="J94" s="3">
        <v>0</v>
      </c>
      <c r="K94" s="100">
        <v>0</v>
      </c>
      <c r="L94">
        <f t="shared" si="10"/>
        <v>0</v>
      </c>
      <c r="M94">
        <f t="shared" si="11"/>
        <v>0</v>
      </c>
      <c r="Q94" s="64" t="str">
        <f>_xlfn.XLOOKUP(S94,Data!E:E,Data!X:X,"Not Started",0,-1)</f>
        <v>Not Started</v>
      </c>
      <c r="R94" t="str">
        <f t="shared" si="12"/>
        <v>MCPBEGTValuation (NPV)</v>
      </c>
      <c r="S94" t="str">
        <f t="shared" si="13"/>
        <v>MCPBEGTValuation (NPV)Light Maintenance</v>
      </c>
      <c r="T94" s="31" t="s">
        <v>39</v>
      </c>
      <c r="U94" s="31" t="s">
        <v>179</v>
      </c>
      <c r="V94" s="31" t="s">
        <v>1850</v>
      </c>
      <c r="W94" s="34" t="s">
        <v>94</v>
      </c>
      <c r="X94" s="103">
        <v>1</v>
      </c>
      <c r="Y94" s="92">
        <v>46057.782638888886</v>
      </c>
      <c r="Z94" s="3">
        <v>0</v>
      </c>
      <c r="AA94" s="100">
        <v>0.28000000000000003</v>
      </c>
      <c r="AB94">
        <f t="shared" si="14"/>
        <v>0.28000000000000003</v>
      </c>
      <c r="AC94">
        <f t="shared" si="15"/>
        <v>0.28000000000000003</v>
      </c>
    </row>
    <row r="95" spans="2:29" ht="16.5" x14ac:dyDescent="0.25">
      <c r="B95" t="str">
        <f t="shared" si="8"/>
        <v>MCPDEDBGAP</v>
      </c>
      <c r="C95" t="str">
        <f t="shared" si="9"/>
        <v>MCPDEDBGAPgap planning</v>
      </c>
      <c r="D95" s="31" t="s">
        <v>39</v>
      </c>
      <c r="E95" s="31" t="s">
        <v>1576</v>
      </c>
      <c r="F95" s="28" t="s">
        <v>1837</v>
      </c>
      <c r="G95" s="28" t="s">
        <v>197</v>
      </c>
      <c r="H95" s="102">
        <v>1</v>
      </c>
      <c r="I95" s="91">
        <v>46091.388194444444</v>
      </c>
      <c r="J95" s="97">
        <v>0</v>
      </c>
      <c r="K95" s="99">
        <v>0</v>
      </c>
      <c r="L95">
        <f t="shared" si="10"/>
        <v>0</v>
      </c>
      <c r="M95">
        <f t="shared" si="11"/>
        <v>0</v>
      </c>
      <c r="Q95" s="64" t="str">
        <f>_xlfn.XLOOKUP(S95,Data!E:E,Data!X:X,"Not Started",0,-1)</f>
        <v>Completed</v>
      </c>
      <c r="R95" t="str">
        <f t="shared" si="12"/>
        <v>MCPBEGTValuation (NPV)</v>
      </c>
      <c r="S95" t="str">
        <f t="shared" si="13"/>
        <v>MCPBEGTValuation (NPV)valuation report exports</v>
      </c>
      <c r="T95" s="31" t="s">
        <v>39</v>
      </c>
      <c r="U95" s="31" t="s">
        <v>179</v>
      </c>
      <c r="V95" s="31" t="s">
        <v>1850</v>
      </c>
      <c r="W95" s="34" t="s">
        <v>184</v>
      </c>
      <c r="X95" s="103">
        <v>1</v>
      </c>
      <c r="Y95" s="92">
        <v>46057.794444444444</v>
      </c>
      <c r="Z95" s="3">
        <v>0</v>
      </c>
      <c r="AA95" s="100">
        <v>0.38</v>
      </c>
      <c r="AB95">
        <f t="shared" si="14"/>
        <v>0.38</v>
      </c>
      <c r="AC95">
        <f t="shared" si="15"/>
        <v>0.38</v>
      </c>
    </row>
    <row r="96" spans="2:29" ht="16.5" x14ac:dyDescent="0.25">
      <c r="B96" t="str">
        <f t="shared" si="8"/>
        <v>MCPDEDBImport Strategies</v>
      </c>
      <c r="C96" t="str">
        <f t="shared" si="9"/>
        <v>MCPDEDBImport Strategiesimport strategies Risk</v>
      </c>
      <c r="D96" s="31" t="s">
        <v>39</v>
      </c>
      <c r="E96" s="31" t="s">
        <v>1576</v>
      </c>
      <c r="F96" s="28" t="s">
        <v>1838</v>
      </c>
      <c r="G96" s="28" t="s">
        <v>1415</v>
      </c>
      <c r="H96" s="102">
        <v>1</v>
      </c>
      <c r="I96" s="91">
        <v>46092.54583333333</v>
      </c>
      <c r="J96" s="97">
        <v>0</v>
      </c>
      <c r="K96" s="99">
        <v>0.03</v>
      </c>
      <c r="L96">
        <f t="shared" si="10"/>
        <v>0.03</v>
      </c>
      <c r="M96">
        <f t="shared" si="11"/>
        <v>0.03</v>
      </c>
      <c r="Q96" s="64" t="str">
        <f>_xlfn.XLOOKUP(S96,Data!E:E,Data!X:X,"Not Started",0,-1)</f>
        <v>Completed</v>
      </c>
      <c r="R96" t="str">
        <f t="shared" si="12"/>
        <v>MCPBEGTValuation (NPV)</v>
      </c>
      <c r="S96" t="str">
        <f t="shared" si="13"/>
        <v>MCPBEGTValuation (NPV)AIC portfolio valuation run</v>
      </c>
      <c r="T96" s="31" t="s">
        <v>39</v>
      </c>
      <c r="U96" s="31" t="s">
        <v>179</v>
      </c>
      <c r="V96" s="31" t="s">
        <v>1850</v>
      </c>
      <c r="W96" s="34" t="s">
        <v>187</v>
      </c>
      <c r="X96" s="103">
        <v>1</v>
      </c>
      <c r="Y96" s="92">
        <v>46057.810416666667</v>
      </c>
      <c r="Z96" s="3">
        <v>0</v>
      </c>
      <c r="AA96" s="100">
        <v>5.3</v>
      </c>
      <c r="AB96">
        <f t="shared" si="14"/>
        <v>5.3</v>
      </c>
      <c r="AC96">
        <f t="shared" si="15"/>
        <v>5.3</v>
      </c>
    </row>
    <row r="97" spans="2:29" ht="16.5" x14ac:dyDescent="0.25">
      <c r="B97" t="str">
        <f t="shared" si="8"/>
        <v>MCPDEDBImport Strategies</v>
      </c>
      <c r="C97" t="str">
        <f t="shared" si="9"/>
        <v>MCPDEDBImport Strategiesimport strategies Finance</v>
      </c>
      <c r="D97" s="31" t="s">
        <v>39</v>
      </c>
      <c r="E97" s="31" t="s">
        <v>1576</v>
      </c>
      <c r="F97" s="31" t="s">
        <v>1838</v>
      </c>
      <c r="G97" s="34" t="s">
        <v>2002</v>
      </c>
      <c r="H97" s="103">
        <v>1</v>
      </c>
      <c r="I97" s="92">
        <v>46092.54791666667</v>
      </c>
      <c r="J97" s="3">
        <v>0</v>
      </c>
      <c r="K97" s="100">
        <v>0.03</v>
      </c>
      <c r="L97">
        <f t="shared" si="10"/>
        <v>0.03</v>
      </c>
      <c r="M97">
        <f t="shared" si="11"/>
        <v>0.03</v>
      </c>
      <c r="Q97" s="64" t="str">
        <f>_xlfn.XLOOKUP(S97,Data!E:E,Data!X:X,"Not Started",0,-1)</f>
        <v>Not Started</v>
      </c>
      <c r="R97" t="str">
        <f t="shared" si="12"/>
        <v>MCPDEDBCSRBB Planning</v>
      </c>
      <c r="S97" t="str">
        <f t="shared" si="13"/>
        <v>MCPDEDBCSRBB Planningimport CSRBB strategies</v>
      </c>
      <c r="T97" s="31" t="s">
        <v>39</v>
      </c>
      <c r="U97" s="28" t="s">
        <v>1576</v>
      </c>
      <c r="V97" s="28" t="s">
        <v>1830</v>
      </c>
      <c r="W97" s="28" t="s">
        <v>108</v>
      </c>
      <c r="X97" s="102">
        <v>1</v>
      </c>
      <c r="Y97" s="91">
        <v>46064.470833333333</v>
      </c>
      <c r="Z97" s="97">
        <v>0</v>
      </c>
      <c r="AA97" s="99">
        <v>1.38</v>
      </c>
      <c r="AB97">
        <f t="shared" si="14"/>
        <v>1.38</v>
      </c>
      <c r="AC97">
        <f t="shared" si="15"/>
        <v>1.38</v>
      </c>
    </row>
    <row r="98" spans="2:29" ht="16.5" x14ac:dyDescent="0.25">
      <c r="B98" t="str">
        <f t="shared" si="8"/>
        <v>MCPDEDBImport Strategies</v>
      </c>
      <c r="C98" t="str">
        <f t="shared" si="9"/>
        <v>MCPDEDBImport Strategiesimport strategies CBS</v>
      </c>
      <c r="D98" s="31" t="s">
        <v>39</v>
      </c>
      <c r="E98" s="31" t="s">
        <v>1576</v>
      </c>
      <c r="F98" s="31" t="s">
        <v>1838</v>
      </c>
      <c r="G98" s="34" t="s">
        <v>2004</v>
      </c>
      <c r="H98" s="103">
        <v>1</v>
      </c>
      <c r="I98" s="92">
        <v>46092.55</v>
      </c>
      <c r="J98" s="3">
        <v>0</v>
      </c>
      <c r="K98" s="100">
        <v>0.02</v>
      </c>
      <c r="L98">
        <f t="shared" si="10"/>
        <v>0.02</v>
      </c>
      <c r="M98">
        <f t="shared" si="11"/>
        <v>0.02</v>
      </c>
      <c r="Q98" s="64" t="str">
        <f>_xlfn.XLOOKUP(S98,Data!E:E,Data!X:X,"Not Started",0,-1)</f>
        <v>Not Started</v>
      </c>
      <c r="R98" t="str">
        <f t="shared" si="12"/>
        <v>MCPDEDBCSRBB Planning</v>
      </c>
      <c r="S98" t="str">
        <f t="shared" si="13"/>
        <v>MCPDEDBCSRBB PlanningCSRBB Planning Run</v>
      </c>
      <c r="T98" s="31" t="s">
        <v>39</v>
      </c>
      <c r="U98" s="31" t="s">
        <v>1576</v>
      </c>
      <c r="V98" s="31" t="s">
        <v>1830</v>
      </c>
      <c r="W98" s="34" t="s">
        <v>111</v>
      </c>
      <c r="X98" s="103">
        <v>1</v>
      </c>
      <c r="Y98" s="92">
        <v>46064.52847222222</v>
      </c>
      <c r="Z98" s="3">
        <v>0</v>
      </c>
      <c r="AA98" s="100">
        <v>2.4700000000000002</v>
      </c>
      <c r="AB98">
        <f t="shared" si="14"/>
        <v>2.4700000000000002</v>
      </c>
      <c r="AC98">
        <f t="shared" si="15"/>
        <v>2.4700000000000002</v>
      </c>
    </row>
    <row r="99" spans="2:29" ht="16.5" x14ac:dyDescent="0.25">
      <c r="B99" t="str">
        <f t="shared" si="8"/>
        <v>MCPDEDBKR</v>
      </c>
      <c r="C99" t="str">
        <f t="shared" si="9"/>
        <v>MCPDEDBKRLight Maintenance</v>
      </c>
      <c r="D99" s="31" t="s">
        <v>39</v>
      </c>
      <c r="E99" s="31" t="s">
        <v>1576</v>
      </c>
      <c r="F99" s="28" t="s">
        <v>1840</v>
      </c>
      <c r="G99" s="28" t="s">
        <v>94</v>
      </c>
      <c r="H99" s="102">
        <v>1</v>
      </c>
      <c r="I99" s="91">
        <v>46090.668749999997</v>
      </c>
      <c r="J99" s="97">
        <v>0</v>
      </c>
      <c r="K99" s="99">
        <v>0.05</v>
      </c>
      <c r="L99">
        <f t="shared" si="10"/>
        <v>0.05</v>
      </c>
      <c r="M99">
        <f t="shared" si="11"/>
        <v>0.05</v>
      </c>
      <c r="Q99" s="64" t="str">
        <f>_xlfn.XLOOKUP(S99,Data!E:E,Data!X:X,"Not Started",0,-1)</f>
        <v>Not Started</v>
      </c>
      <c r="R99" t="str">
        <f t="shared" si="12"/>
        <v>MCPDEDBCSRBB Valuation</v>
      </c>
      <c r="S99" t="str">
        <f t="shared" si="13"/>
        <v>MCPDEDBCSRBB ValuationCSRBB Portfolio Valuation</v>
      </c>
      <c r="T99" s="31" t="s">
        <v>39</v>
      </c>
      <c r="U99" s="31" t="s">
        <v>1576</v>
      </c>
      <c r="V99" s="28" t="s">
        <v>1831</v>
      </c>
      <c r="W99" s="28" t="s">
        <v>104</v>
      </c>
      <c r="X99" s="102">
        <v>1</v>
      </c>
      <c r="Y99" s="91">
        <v>46063.627083333333</v>
      </c>
      <c r="Z99" s="97">
        <v>0</v>
      </c>
      <c r="AA99" s="99">
        <v>0.78</v>
      </c>
      <c r="AB99">
        <f t="shared" si="14"/>
        <v>0.78</v>
      </c>
      <c r="AC99">
        <f t="shared" si="15"/>
        <v>0.78</v>
      </c>
    </row>
    <row r="100" spans="2:29" ht="16.5" x14ac:dyDescent="0.25">
      <c r="B100" t="str">
        <f t="shared" si="8"/>
        <v>MCPDEDBKR</v>
      </c>
      <c r="C100" t="str">
        <f t="shared" si="9"/>
        <v>MCPDEDBKRbpv-kr valuation</v>
      </c>
      <c r="D100" s="31" t="s">
        <v>39</v>
      </c>
      <c r="E100" s="31" t="s">
        <v>1576</v>
      </c>
      <c r="F100" s="31" t="s">
        <v>1840</v>
      </c>
      <c r="G100" s="34" t="s">
        <v>123</v>
      </c>
      <c r="H100" s="103">
        <v>1</v>
      </c>
      <c r="I100" s="92">
        <v>46090.67083333333</v>
      </c>
      <c r="J100" s="3">
        <v>0</v>
      </c>
      <c r="K100" s="100">
        <v>4.2699999999999996</v>
      </c>
      <c r="L100">
        <f t="shared" si="10"/>
        <v>4.2699999999999996</v>
      </c>
      <c r="M100">
        <f t="shared" si="11"/>
        <v>4.2699999999999996</v>
      </c>
      <c r="Q100" s="64" t="str">
        <f>_xlfn.XLOOKUP(S100,Data!E:E,Data!X:X,"Not Started",0,-1)</f>
        <v>Completed</v>
      </c>
      <c r="R100" t="str">
        <f t="shared" si="12"/>
        <v>MCPDEDBDelete Portfolio</v>
      </c>
      <c r="S100" t="str">
        <f t="shared" si="13"/>
        <v>MCPDEDBDelete PortfolioDelete portfolio from</v>
      </c>
      <c r="T100" s="31" t="s">
        <v>39</v>
      </c>
      <c r="U100" s="31" t="s">
        <v>1576</v>
      </c>
      <c r="V100" s="28" t="s">
        <v>1832</v>
      </c>
      <c r="W100" s="28" t="s">
        <v>45</v>
      </c>
      <c r="X100" s="102">
        <v>1</v>
      </c>
      <c r="Y100" s="91">
        <v>46059.176388888889</v>
      </c>
      <c r="Z100" s="97">
        <v>0</v>
      </c>
      <c r="AA100" s="99">
        <v>0.05</v>
      </c>
      <c r="AB100">
        <f t="shared" si="14"/>
        <v>0.05</v>
      </c>
      <c r="AC100">
        <f t="shared" si="15"/>
        <v>0.05</v>
      </c>
    </row>
    <row r="101" spans="2:29" ht="16.5" x14ac:dyDescent="0.25">
      <c r="B101" t="str">
        <f t="shared" si="8"/>
        <v>MCPDEDBKR</v>
      </c>
      <c r="C101" t="str">
        <f t="shared" si="9"/>
        <v>MCPDEDBKRexport to ara</v>
      </c>
      <c r="D101" s="31" t="s">
        <v>39</v>
      </c>
      <c r="E101" s="31" t="s">
        <v>1576</v>
      </c>
      <c r="F101" s="31" t="s">
        <v>1840</v>
      </c>
      <c r="G101" s="34" t="s">
        <v>91</v>
      </c>
      <c r="H101" s="103">
        <v>1</v>
      </c>
      <c r="I101" s="92">
        <v>46090.848611111112</v>
      </c>
      <c r="J101" s="3">
        <v>0</v>
      </c>
      <c r="K101" s="100">
        <v>0.02</v>
      </c>
      <c r="L101">
        <f t="shared" si="10"/>
        <v>0.02</v>
      </c>
      <c r="M101">
        <f t="shared" si="11"/>
        <v>0.02</v>
      </c>
      <c r="Q101" s="64" t="str">
        <f>_xlfn.XLOOKUP(S101,Data!E:E,Data!X:X,"Not Started",0,-1)</f>
        <v>Not Started</v>
      </c>
      <c r="R101" t="str">
        <f t="shared" si="12"/>
        <v>MCPDEDBEC</v>
      </c>
      <c r="S101" t="str">
        <f t="shared" si="13"/>
        <v>MCPDEDBECFull Maintenance</v>
      </c>
      <c r="T101" s="31" t="s">
        <v>39</v>
      </c>
      <c r="U101" s="31" t="s">
        <v>1576</v>
      </c>
      <c r="V101" s="28" t="s">
        <v>1833</v>
      </c>
      <c r="W101" s="28" t="s">
        <v>321</v>
      </c>
      <c r="X101" s="102">
        <v>1</v>
      </c>
      <c r="Y101" s="91">
        <v>46062.366666666669</v>
      </c>
      <c r="Z101" s="97">
        <v>0</v>
      </c>
      <c r="AA101" s="99">
        <v>4.7</v>
      </c>
      <c r="AB101">
        <f t="shared" si="14"/>
        <v>4.7</v>
      </c>
      <c r="AC101">
        <f t="shared" si="15"/>
        <v>4.7</v>
      </c>
    </row>
    <row r="102" spans="2:29" ht="16.5" x14ac:dyDescent="0.25">
      <c r="B102" t="str">
        <f t="shared" si="8"/>
        <v>MCPDEDBKR</v>
      </c>
      <c r="C102" t="str">
        <f t="shared" si="9"/>
        <v>MCPDEDBKRbpv-kr valuation QRM Reporter exports</v>
      </c>
      <c r="D102" s="31" t="s">
        <v>39</v>
      </c>
      <c r="E102" s="31" t="s">
        <v>1576</v>
      </c>
      <c r="F102" s="31" t="s">
        <v>1840</v>
      </c>
      <c r="G102" s="34" t="s">
        <v>137</v>
      </c>
      <c r="H102" s="103">
        <v>1</v>
      </c>
      <c r="I102" s="92">
        <v>46090.849305555559</v>
      </c>
      <c r="J102" s="3">
        <v>0</v>
      </c>
      <c r="K102" s="100">
        <v>0.67</v>
      </c>
      <c r="L102">
        <f t="shared" si="10"/>
        <v>0.67</v>
      </c>
      <c r="M102">
        <f t="shared" si="11"/>
        <v>0.67</v>
      </c>
      <c r="Q102" s="64" t="str">
        <f>_xlfn.XLOOKUP(S102,Data!E:E,Data!X:X,"Not Started",0,-1)</f>
        <v>Not Started</v>
      </c>
      <c r="R102" t="str">
        <f t="shared" si="12"/>
        <v>MCPDEDBEC</v>
      </c>
      <c r="S102" t="str">
        <f t="shared" si="13"/>
        <v>MCPDEDBECing-ec valuation</v>
      </c>
      <c r="T102" s="31" t="s">
        <v>39</v>
      </c>
      <c r="U102" s="31" t="s">
        <v>1576</v>
      </c>
      <c r="V102" s="31" t="s">
        <v>1833</v>
      </c>
      <c r="W102" s="34" t="s">
        <v>141</v>
      </c>
      <c r="X102" s="103">
        <v>2</v>
      </c>
      <c r="Y102" s="92">
        <v>46062.5625</v>
      </c>
      <c r="Z102" s="3">
        <v>10.58</v>
      </c>
      <c r="AA102" s="100">
        <v>7.97</v>
      </c>
      <c r="AB102">
        <f t="shared" si="14"/>
        <v>18.55</v>
      </c>
      <c r="AC102">
        <f t="shared" si="15"/>
        <v>9.2750000000000004</v>
      </c>
    </row>
    <row r="103" spans="2:29" ht="16.5" x14ac:dyDescent="0.25">
      <c r="B103" t="str">
        <f t="shared" si="8"/>
        <v>MCPDEDBKR</v>
      </c>
      <c r="C103" t="str">
        <f t="shared" si="9"/>
        <v>MCPDEDBKRbpv-kr valuation exports from ARA</v>
      </c>
      <c r="D103" s="31" t="s">
        <v>39</v>
      </c>
      <c r="E103" s="31" t="s">
        <v>1576</v>
      </c>
      <c r="F103" s="31" t="s">
        <v>1840</v>
      </c>
      <c r="G103" s="34" t="s">
        <v>1600</v>
      </c>
      <c r="H103" s="103">
        <v>1</v>
      </c>
      <c r="I103" s="92">
        <v>46090.877083333333</v>
      </c>
      <c r="J103" s="3">
        <v>0</v>
      </c>
      <c r="K103" s="100">
        <v>0</v>
      </c>
      <c r="L103">
        <f t="shared" si="10"/>
        <v>0</v>
      </c>
      <c r="M103">
        <f t="shared" si="11"/>
        <v>0</v>
      </c>
      <c r="Q103" s="64" t="str">
        <f>_xlfn.XLOOKUP(S103,Data!E:E,Data!X:X,"Not Started",0,-1)</f>
        <v>Not Started</v>
      </c>
      <c r="R103" t="str">
        <f t="shared" si="12"/>
        <v>MCPDEDBEC</v>
      </c>
      <c r="S103" t="str">
        <f t="shared" si="13"/>
        <v>MCPDEDBECLight Maintenance</v>
      </c>
      <c r="T103" s="31" t="s">
        <v>39</v>
      </c>
      <c r="U103" s="31" t="s">
        <v>1576</v>
      </c>
      <c r="V103" s="31" t="s">
        <v>1833</v>
      </c>
      <c r="W103" s="34" t="s">
        <v>94</v>
      </c>
      <c r="X103" s="103">
        <v>1</v>
      </c>
      <c r="Y103" s="92">
        <v>46073.411111111112</v>
      </c>
      <c r="Z103" s="3">
        <v>0</v>
      </c>
      <c r="AA103" s="100">
        <v>0.68</v>
      </c>
      <c r="AB103">
        <f t="shared" si="14"/>
        <v>0.68</v>
      </c>
      <c r="AC103">
        <f t="shared" si="15"/>
        <v>0.68</v>
      </c>
    </row>
    <row r="104" spans="2:29" ht="16.5" x14ac:dyDescent="0.25">
      <c r="B104" t="str">
        <f t="shared" si="8"/>
        <v>MCPDEDBLoad Compare MP</v>
      </c>
      <c r="C104" t="str">
        <f t="shared" si="9"/>
        <v>MCPDEDBLoad Compare MPload Model parameters</v>
      </c>
      <c r="D104" s="31" t="s">
        <v>39</v>
      </c>
      <c r="E104" s="31" t="s">
        <v>1576</v>
      </c>
      <c r="F104" s="28" t="s">
        <v>1853</v>
      </c>
      <c r="G104" s="28" t="s">
        <v>52</v>
      </c>
      <c r="H104" s="102">
        <v>1</v>
      </c>
      <c r="I104" s="91">
        <v>46087.370138888888</v>
      </c>
      <c r="J104" s="97">
        <v>0</v>
      </c>
      <c r="K104" s="99">
        <v>0.05</v>
      </c>
      <c r="L104">
        <f t="shared" si="10"/>
        <v>0.05</v>
      </c>
      <c r="M104">
        <f t="shared" si="11"/>
        <v>0.05</v>
      </c>
      <c r="Q104" s="64" t="str">
        <f>_xlfn.XLOOKUP(S104,Data!E:E,Data!X:X,"Not Started",0,-1)</f>
        <v>Not Started</v>
      </c>
      <c r="R104" t="str">
        <f t="shared" si="12"/>
        <v>MCPDEDBEC</v>
      </c>
      <c r="S104" t="str">
        <f t="shared" si="13"/>
        <v>MCPDEDBECing-ec valuation exports from ARA</v>
      </c>
      <c r="T104" s="31" t="s">
        <v>39</v>
      </c>
      <c r="U104" s="31" t="s">
        <v>1576</v>
      </c>
      <c r="V104" s="31" t="s">
        <v>1833</v>
      </c>
      <c r="W104" s="34" t="s">
        <v>1326</v>
      </c>
      <c r="X104" s="103">
        <v>1</v>
      </c>
      <c r="Y104" s="92">
        <v>46073.772916666669</v>
      </c>
      <c r="Z104" s="3">
        <v>0</v>
      </c>
      <c r="AA104" s="100">
        <v>0</v>
      </c>
      <c r="AB104">
        <f t="shared" si="14"/>
        <v>0</v>
      </c>
      <c r="AC104">
        <f t="shared" si="15"/>
        <v>0</v>
      </c>
    </row>
    <row r="105" spans="2:29" ht="16.5" x14ac:dyDescent="0.25">
      <c r="B105" t="str">
        <f t="shared" si="8"/>
        <v>MCPDEDBLoad Compare MP</v>
      </c>
      <c r="C105" t="str">
        <f t="shared" si="9"/>
        <v>MCPDEDBLoad Compare MPModel parameters comparison</v>
      </c>
      <c r="D105" s="31" t="s">
        <v>39</v>
      </c>
      <c r="E105" s="31" t="s">
        <v>1576</v>
      </c>
      <c r="F105" s="31" t="s">
        <v>1853</v>
      </c>
      <c r="G105" s="34" t="s">
        <v>55</v>
      </c>
      <c r="H105" s="103">
        <v>1</v>
      </c>
      <c r="I105" s="92">
        <v>46087.37222222222</v>
      </c>
      <c r="J105" s="3">
        <v>0</v>
      </c>
      <c r="K105" s="100">
        <v>0</v>
      </c>
      <c r="L105">
        <f t="shared" si="10"/>
        <v>0</v>
      </c>
      <c r="M105">
        <f t="shared" si="11"/>
        <v>0</v>
      </c>
      <c r="Q105" s="64" t="str">
        <f>_xlfn.XLOOKUP(S105,Data!E:E,Data!X:X,"Not Started",0,-1)</f>
        <v>Not Started</v>
      </c>
      <c r="R105" t="str">
        <f t="shared" si="12"/>
        <v>MCPDEDBEC</v>
      </c>
      <c r="S105" t="str">
        <f t="shared" si="13"/>
        <v>MCPDEDBECing-ec valuation QRM Reporter exports</v>
      </c>
      <c r="T105" s="31" t="s">
        <v>39</v>
      </c>
      <c r="U105" s="31" t="s">
        <v>1576</v>
      </c>
      <c r="V105" s="31" t="s">
        <v>1833</v>
      </c>
      <c r="W105" s="34" t="s">
        <v>144</v>
      </c>
      <c r="X105" s="103">
        <v>1</v>
      </c>
      <c r="Y105" s="92">
        <v>46073.772916666669</v>
      </c>
      <c r="Z105" s="3">
        <v>0</v>
      </c>
      <c r="AA105" s="100">
        <v>0</v>
      </c>
      <c r="AB105">
        <f t="shared" si="14"/>
        <v>0</v>
      </c>
      <c r="AC105">
        <f t="shared" si="15"/>
        <v>0</v>
      </c>
    </row>
    <row r="106" spans="2:29" ht="16.5" x14ac:dyDescent="0.25">
      <c r="B106" t="str">
        <f t="shared" si="8"/>
        <v>MCPDEDBLoad Compare Spreads</v>
      </c>
      <c r="C106" t="str">
        <f t="shared" si="9"/>
        <v>MCPDEDBLoad Compare Spreadsload Spreads</v>
      </c>
      <c r="D106" s="31" t="s">
        <v>39</v>
      </c>
      <c r="E106" s="31" t="s">
        <v>1576</v>
      </c>
      <c r="F106" s="28" t="s">
        <v>1841</v>
      </c>
      <c r="G106" s="28" t="s">
        <v>69</v>
      </c>
      <c r="H106" s="102">
        <v>1</v>
      </c>
      <c r="I106" s="91">
        <v>46087.372916666667</v>
      </c>
      <c r="J106" s="97">
        <v>0</v>
      </c>
      <c r="K106" s="99">
        <v>0.33</v>
      </c>
      <c r="L106">
        <f t="shared" si="10"/>
        <v>0.33</v>
      </c>
      <c r="M106">
        <f t="shared" si="11"/>
        <v>0.33</v>
      </c>
      <c r="Q106" s="64" t="str">
        <f>_xlfn.XLOOKUP(S106,Data!E:E,Data!X:X,"Not Started",0,-1)</f>
        <v>Not Started</v>
      </c>
      <c r="R106" t="str">
        <f t="shared" si="12"/>
        <v>MCPDEDBGAP</v>
      </c>
      <c r="S106" t="str">
        <f t="shared" si="13"/>
        <v>MCPDEDBGAPgap planning</v>
      </c>
      <c r="T106" s="31" t="s">
        <v>39</v>
      </c>
      <c r="U106" s="31" t="s">
        <v>1576</v>
      </c>
      <c r="V106" s="28" t="s">
        <v>1837</v>
      </c>
      <c r="W106" s="28" t="s">
        <v>197</v>
      </c>
      <c r="X106" s="102">
        <v>1</v>
      </c>
      <c r="Y106" s="91">
        <v>46066.604861111111</v>
      </c>
      <c r="Z106" s="97">
        <v>0</v>
      </c>
      <c r="AA106" s="99">
        <v>3.62</v>
      </c>
      <c r="AB106">
        <f t="shared" si="14"/>
        <v>3.62</v>
      </c>
      <c r="AC106">
        <f t="shared" si="15"/>
        <v>3.62</v>
      </c>
    </row>
    <row r="107" spans="2:29" ht="16.5" x14ac:dyDescent="0.25">
      <c r="B107" t="str">
        <f t="shared" si="8"/>
        <v>MCPDEDBLoad Compare Spreads</v>
      </c>
      <c r="C107" t="str">
        <f t="shared" si="9"/>
        <v>MCPDEDBLoad Compare SpreadsSpreads comparison</v>
      </c>
      <c r="D107" s="31" t="s">
        <v>39</v>
      </c>
      <c r="E107" s="31" t="s">
        <v>1576</v>
      </c>
      <c r="F107" s="31" t="s">
        <v>1841</v>
      </c>
      <c r="G107" s="34" t="s">
        <v>71</v>
      </c>
      <c r="H107" s="103">
        <v>1</v>
      </c>
      <c r="I107" s="92">
        <v>46087.386805555558</v>
      </c>
      <c r="J107" s="3">
        <v>0</v>
      </c>
      <c r="K107" s="100">
        <v>0.02</v>
      </c>
      <c r="L107">
        <f t="shared" si="10"/>
        <v>0.02</v>
      </c>
      <c r="M107">
        <f t="shared" si="11"/>
        <v>0.02</v>
      </c>
      <c r="Q107" s="64" t="str">
        <f>_xlfn.XLOOKUP(S107,Data!E:E,Data!X:X,"Not Started",0,-1)</f>
        <v>Not Started</v>
      </c>
      <c r="R107" t="str">
        <f t="shared" si="12"/>
        <v>MCPDEDBImport Strategies</v>
      </c>
      <c r="S107" t="str">
        <f t="shared" si="13"/>
        <v>MCPDEDBImport Strategiesimport strategies</v>
      </c>
      <c r="T107" s="31" t="s">
        <v>39</v>
      </c>
      <c r="U107" s="31" t="s">
        <v>1576</v>
      </c>
      <c r="V107" s="28" t="s">
        <v>1838</v>
      </c>
      <c r="W107" s="28" t="s">
        <v>148</v>
      </c>
      <c r="X107" s="102">
        <v>1</v>
      </c>
      <c r="Y107" s="91">
        <v>46064.634722222225</v>
      </c>
      <c r="Z107" s="97">
        <v>0</v>
      </c>
      <c r="AA107" s="99">
        <v>0.13</v>
      </c>
      <c r="AB107">
        <f t="shared" si="14"/>
        <v>0.13</v>
      </c>
      <c r="AC107">
        <f t="shared" si="15"/>
        <v>0.13</v>
      </c>
    </row>
    <row r="108" spans="2:29" ht="16.5" x14ac:dyDescent="0.25">
      <c r="B108" t="str">
        <f t="shared" si="8"/>
        <v>MCPDEDBLoad Index History</v>
      </c>
      <c r="C108" t="str">
        <f t="shared" si="9"/>
        <v>MCPDEDBLoad Index Historyindex history</v>
      </c>
      <c r="D108" s="31" t="s">
        <v>39</v>
      </c>
      <c r="E108" s="31" t="s">
        <v>1576</v>
      </c>
      <c r="F108" s="28" t="s">
        <v>1843</v>
      </c>
      <c r="G108" s="28" t="s">
        <v>1591</v>
      </c>
      <c r="H108" s="102">
        <v>1</v>
      </c>
      <c r="I108" s="91">
        <v>46087.388194444444</v>
      </c>
      <c r="J108" s="97">
        <v>0</v>
      </c>
      <c r="K108" s="99">
        <v>0</v>
      </c>
      <c r="L108">
        <f t="shared" si="10"/>
        <v>0</v>
      </c>
      <c r="M108">
        <f t="shared" si="11"/>
        <v>0</v>
      </c>
      <c r="Q108" s="64" t="str">
        <f>_xlfn.XLOOKUP(S108,Data!E:E,Data!X:X,"Not Started",0,-1)</f>
        <v>Not Started</v>
      </c>
      <c r="R108" t="str">
        <f t="shared" si="12"/>
        <v>MCPDEDBITS</v>
      </c>
      <c r="S108" t="str">
        <f t="shared" si="13"/>
        <v>MCPDEDBITSLight Maintenance</v>
      </c>
      <c r="T108" s="31" t="s">
        <v>39</v>
      </c>
      <c r="U108" s="31" t="s">
        <v>1576</v>
      </c>
      <c r="V108" s="28" t="s">
        <v>1839</v>
      </c>
      <c r="W108" s="28" t="s">
        <v>94</v>
      </c>
      <c r="X108" s="102">
        <v>1</v>
      </c>
      <c r="Y108" s="91">
        <v>46066.430555555555</v>
      </c>
      <c r="Z108" s="97">
        <v>0</v>
      </c>
      <c r="AA108" s="99">
        <v>3.82</v>
      </c>
      <c r="AB108">
        <f t="shared" si="14"/>
        <v>3.82</v>
      </c>
      <c r="AC108">
        <f t="shared" si="15"/>
        <v>3.82</v>
      </c>
    </row>
    <row r="109" spans="2:29" ht="16.5" x14ac:dyDescent="0.25">
      <c r="B109" t="str">
        <f t="shared" si="8"/>
        <v>MCPDEDBLoad Pos</v>
      </c>
      <c r="C109" t="str">
        <f t="shared" si="9"/>
        <v>MCPDEDBLoad Posload</v>
      </c>
      <c r="D109" s="31" t="s">
        <v>39</v>
      </c>
      <c r="E109" s="31" t="s">
        <v>1576</v>
      </c>
      <c r="F109" s="28" t="s">
        <v>1844</v>
      </c>
      <c r="G109" s="28" t="s">
        <v>75</v>
      </c>
      <c r="H109" s="102">
        <v>1</v>
      </c>
      <c r="I109" s="91">
        <v>46087.425000000003</v>
      </c>
      <c r="J109" s="97">
        <v>0</v>
      </c>
      <c r="K109" s="99">
        <v>0.62</v>
      </c>
      <c r="L109">
        <f t="shared" si="10"/>
        <v>0.62</v>
      </c>
      <c r="M109">
        <f t="shared" si="11"/>
        <v>0.62</v>
      </c>
      <c r="Q109" s="64" t="str">
        <f>_xlfn.XLOOKUP(S109,Data!E:E,Data!X:X,"Not Started",0,-1)</f>
        <v>Not Started</v>
      </c>
      <c r="R109" t="str">
        <f t="shared" si="12"/>
        <v>MCPDEDBITS</v>
      </c>
      <c r="S109" t="str">
        <f t="shared" si="13"/>
        <v>MCPDEDBITSITS planning run</v>
      </c>
      <c r="T109" s="31" t="s">
        <v>39</v>
      </c>
      <c r="U109" s="31" t="s">
        <v>1576</v>
      </c>
      <c r="V109" s="31" t="s">
        <v>1839</v>
      </c>
      <c r="W109" s="34" t="s">
        <v>174</v>
      </c>
      <c r="X109" s="103">
        <v>1</v>
      </c>
      <c r="Y109" s="92">
        <v>46066.589583333334</v>
      </c>
      <c r="Z109" s="3">
        <v>0</v>
      </c>
      <c r="AA109" s="100">
        <v>0.35</v>
      </c>
      <c r="AB109">
        <f t="shared" si="14"/>
        <v>0.35</v>
      </c>
      <c r="AC109">
        <f t="shared" si="15"/>
        <v>0.35</v>
      </c>
    </row>
    <row r="110" spans="2:29" ht="16.5" x14ac:dyDescent="0.25">
      <c r="B110" t="str">
        <f t="shared" si="8"/>
        <v>MCPDEDBLoad Pos</v>
      </c>
      <c r="C110" t="str">
        <f t="shared" si="9"/>
        <v>MCPDEDBLoad PosStratification</v>
      </c>
      <c r="D110" s="31" t="s">
        <v>39</v>
      </c>
      <c r="E110" s="31" t="s">
        <v>1576</v>
      </c>
      <c r="F110" s="31" t="s">
        <v>1844</v>
      </c>
      <c r="G110" s="34" t="s">
        <v>78</v>
      </c>
      <c r="H110" s="103">
        <v>1</v>
      </c>
      <c r="I110" s="92">
        <v>46087.450694444444</v>
      </c>
      <c r="J110" s="3">
        <v>0</v>
      </c>
      <c r="K110" s="100">
        <v>0.13</v>
      </c>
      <c r="L110">
        <f t="shared" si="10"/>
        <v>0.13</v>
      </c>
      <c r="M110">
        <f t="shared" si="11"/>
        <v>0.13</v>
      </c>
      <c r="Q110" s="64" t="str">
        <f>_xlfn.XLOOKUP(S110,Data!E:E,Data!X:X,"Not Started",0,-1)</f>
        <v>Not Started</v>
      </c>
      <c r="R110" t="str">
        <f t="shared" si="12"/>
        <v>MCPDEDBKR</v>
      </c>
      <c r="S110" t="str">
        <f t="shared" si="13"/>
        <v>MCPDEDBKRLight Maintenance</v>
      </c>
      <c r="T110" s="31" t="s">
        <v>39</v>
      </c>
      <c r="U110" s="31" t="s">
        <v>1576</v>
      </c>
      <c r="V110" s="28" t="s">
        <v>1840</v>
      </c>
      <c r="W110" s="28" t="s">
        <v>94</v>
      </c>
      <c r="X110" s="102">
        <v>2</v>
      </c>
      <c r="Y110" s="91">
        <v>46063.208333333336</v>
      </c>
      <c r="Z110" s="97">
        <v>0</v>
      </c>
      <c r="AA110" s="99">
        <v>0.51</v>
      </c>
      <c r="AB110">
        <f t="shared" si="14"/>
        <v>0.51</v>
      </c>
      <c r="AC110">
        <f t="shared" si="15"/>
        <v>0.255</v>
      </c>
    </row>
    <row r="111" spans="2:29" ht="16.5" x14ac:dyDescent="0.25">
      <c r="B111" t="str">
        <f t="shared" si="8"/>
        <v>MCPDEDBLoad Pos</v>
      </c>
      <c r="C111" t="str">
        <f t="shared" si="9"/>
        <v>MCPDEDBLoad Poscopy from</v>
      </c>
      <c r="D111" s="31" t="s">
        <v>39</v>
      </c>
      <c r="E111" s="31" t="s">
        <v>1576</v>
      </c>
      <c r="F111" s="31" t="s">
        <v>1844</v>
      </c>
      <c r="G111" s="34" t="s">
        <v>84</v>
      </c>
      <c r="H111" s="103">
        <v>1</v>
      </c>
      <c r="I111" s="92">
        <v>46087.456250000003</v>
      </c>
      <c r="J111" s="3">
        <v>0</v>
      </c>
      <c r="K111" s="100">
        <v>0.03</v>
      </c>
      <c r="L111">
        <f t="shared" si="10"/>
        <v>0.03</v>
      </c>
      <c r="M111">
        <f t="shared" si="11"/>
        <v>0.03</v>
      </c>
      <c r="Q111" s="64" t="str">
        <f>_xlfn.XLOOKUP(S111,Data!E:E,Data!X:X,"Not Started",0,-1)</f>
        <v>Not Started</v>
      </c>
      <c r="R111" t="str">
        <f t="shared" si="12"/>
        <v>MCPDEDBKR</v>
      </c>
      <c r="S111" t="str">
        <f t="shared" si="13"/>
        <v>MCPDEDBKRbpv-kr valuation</v>
      </c>
      <c r="T111" s="31" t="s">
        <v>39</v>
      </c>
      <c r="U111" s="31" t="s">
        <v>1576</v>
      </c>
      <c r="V111" s="31" t="s">
        <v>1840</v>
      </c>
      <c r="W111" s="34" t="s">
        <v>123</v>
      </c>
      <c r="X111" s="103">
        <v>2</v>
      </c>
      <c r="Y111" s="92">
        <v>46063.220138888886</v>
      </c>
      <c r="Z111" s="3">
        <v>6.38</v>
      </c>
      <c r="AA111" s="100">
        <v>7.62</v>
      </c>
      <c r="AB111">
        <f t="shared" si="14"/>
        <v>14</v>
      </c>
      <c r="AC111">
        <f t="shared" si="15"/>
        <v>7</v>
      </c>
    </row>
    <row r="112" spans="2:29" ht="16.5" x14ac:dyDescent="0.25">
      <c r="B112" t="str">
        <f t="shared" si="8"/>
        <v>MCPDEDBLoad Pos</v>
      </c>
      <c r="C112" t="str">
        <f t="shared" si="9"/>
        <v>MCPDEDBLoad Posexport to ara</v>
      </c>
      <c r="D112" s="31" t="s">
        <v>39</v>
      </c>
      <c r="E112" s="31" t="s">
        <v>1576</v>
      </c>
      <c r="F112" s="31" t="s">
        <v>1844</v>
      </c>
      <c r="G112" s="34" t="s">
        <v>91</v>
      </c>
      <c r="H112" s="103">
        <v>1</v>
      </c>
      <c r="I112" s="92">
        <v>46087.457638888889</v>
      </c>
      <c r="J112" s="3">
        <v>0</v>
      </c>
      <c r="K112" s="100">
        <v>0.03</v>
      </c>
      <c r="L112">
        <f t="shared" si="10"/>
        <v>0.03</v>
      </c>
      <c r="M112">
        <f t="shared" si="11"/>
        <v>0.03</v>
      </c>
      <c r="Q112" s="64" t="str">
        <f>_xlfn.XLOOKUP(S112,Data!E:E,Data!X:X,"Not Started",0,-1)</f>
        <v>Not Started</v>
      </c>
      <c r="R112" t="str">
        <f t="shared" si="12"/>
        <v>MCPDEDBKR</v>
      </c>
      <c r="S112" t="str">
        <f t="shared" si="13"/>
        <v>MCPDEDBKRbpv-kr valuation QRM Reporter exports</v>
      </c>
      <c r="T112" s="31" t="s">
        <v>39</v>
      </c>
      <c r="U112" s="31" t="s">
        <v>1576</v>
      </c>
      <c r="V112" s="31" t="s">
        <v>1840</v>
      </c>
      <c r="W112" s="34" t="s">
        <v>137</v>
      </c>
      <c r="X112" s="103">
        <v>2</v>
      </c>
      <c r="Y112" s="92">
        <v>46063.487500000003</v>
      </c>
      <c r="Z112" s="3">
        <v>1.47</v>
      </c>
      <c r="AA112" s="100">
        <v>0</v>
      </c>
      <c r="AB112">
        <f t="shared" si="14"/>
        <v>1.47</v>
      </c>
      <c r="AC112">
        <f t="shared" si="15"/>
        <v>0.73499999999999999</v>
      </c>
    </row>
    <row r="113" spans="2:29" ht="16.5" x14ac:dyDescent="0.25">
      <c r="B113" t="str">
        <f t="shared" si="8"/>
        <v>MCPDEDBValuation (NPV)</v>
      </c>
      <c r="C113" t="str">
        <f t="shared" si="9"/>
        <v>MCPDEDBValuation (NPV)portfolio valuation run</v>
      </c>
      <c r="D113" s="31" t="s">
        <v>39</v>
      </c>
      <c r="E113" s="31" t="s">
        <v>1576</v>
      </c>
      <c r="F113" s="28" t="s">
        <v>1850</v>
      </c>
      <c r="G113" s="28" t="s">
        <v>88</v>
      </c>
      <c r="H113" s="102">
        <v>1</v>
      </c>
      <c r="I113" s="91">
        <v>46090.468055555553</v>
      </c>
      <c r="J113" s="97">
        <v>0</v>
      </c>
      <c r="K113" s="99">
        <v>4.17</v>
      </c>
      <c r="L113">
        <f t="shared" si="10"/>
        <v>4.17</v>
      </c>
      <c r="M113">
        <f t="shared" si="11"/>
        <v>4.17</v>
      </c>
      <c r="Q113" s="64" t="str">
        <f>_xlfn.XLOOKUP(S113,Data!E:E,Data!X:X,"Not Started",0,-1)</f>
        <v>Not Started</v>
      </c>
      <c r="R113" t="str">
        <f t="shared" si="12"/>
        <v>MCPDEDBKR</v>
      </c>
      <c r="S113" t="str">
        <f t="shared" si="13"/>
        <v>MCPDEDBKRbpv-kr valuation exports from ARA</v>
      </c>
      <c r="T113" s="31" t="s">
        <v>39</v>
      </c>
      <c r="U113" s="31" t="s">
        <v>1576</v>
      </c>
      <c r="V113" s="31" t="s">
        <v>1840</v>
      </c>
      <c r="W113" s="34" t="s">
        <v>1600</v>
      </c>
      <c r="X113" s="103">
        <v>2</v>
      </c>
      <c r="Y113" s="92">
        <v>46063.548611111109</v>
      </c>
      <c r="Z113" s="3">
        <v>0</v>
      </c>
      <c r="AA113" s="100">
        <v>0</v>
      </c>
      <c r="AB113">
        <f t="shared" si="14"/>
        <v>0</v>
      </c>
      <c r="AC113">
        <f t="shared" si="15"/>
        <v>0</v>
      </c>
    </row>
    <row r="114" spans="2:29" ht="16.5" x14ac:dyDescent="0.25">
      <c r="B114" t="str">
        <f t="shared" si="8"/>
        <v>MCPDEDBValuation (NPV)</v>
      </c>
      <c r="C114" t="str">
        <f t="shared" si="9"/>
        <v>MCPDEDBValuation (NPV)export to ara</v>
      </c>
      <c r="D114" s="31" t="s">
        <v>39</v>
      </c>
      <c r="E114" s="31" t="s">
        <v>1576</v>
      </c>
      <c r="F114" s="31" t="s">
        <v>1850</v>
      </c>
      <c r="G114" s="34" t="s">
        <v>91</v>
      </c>
      <c r="H114" s="103">
        <v>1</v>
      </c>
      <c r="I114" s="92">
        <v>46090.64166666667</v>
      </c>
      <c r="J114" s="3">
        <v>0</v>
      </c>
      <c r="K114" s="100">
        <v>0</v>
      </c>
      <c r="L114">
        <f t="shared" si="10"/>
        <v>0</v>
      </c>
      <c r="M114">
        <f t="shared" si="11"/>
        <v>0</v>
      </c>
      <c r="Q114" s="64" t="str">
        <f>_xlfn.XLOOKUP(S114,Data!E:E,Data!X:X,"Not Started",0,-1)</f>
        <v>Completed</v>
      </c>
      <c r="R114" t="str">
        <f t="shared" si="12"/>
        <v>MCPDEDBLoad Compare MP</v>
      </c>
      <c r="S114" t="str">
        <f t="shared" si="13"/>
        <v>MCPDEDBLoad Compare MPload Model parameters</v>
      </c>
      <c r="T114" s="31" t="s">
        <v>39</v>
      </c>
      <c r="U114" s="31" t="s">
        <v>1576</v>
      </c>
      <c r="V114" s="28" t="s">
        <v>1853</v>
      </c>
      <c r="W114" s="28" t="s">
        <v>52</v>
      </c>
      <c r="X114" s="102">
        <v>1</v>
      </c>
      <c r="Y114" s="91">
        <v>46059.275694444441</v>
      </c>
      <c r="Z114" s="97">
        <v>0</v>
      </c>
      <c r="AA114" s="99">
        <v>0.05</v>
      </c>
      <c r="AB114">
        <f t="shared" si="14"/>
        <v>0.05</v>
      </c>
      <c r="AC114">
        <f t="shared" si="15"/>
        <v>0.05</v>
      </c>
    </row>
    <row r="115" spans="2:29" ht="16.5" x14ac:dyDescent="0.25">
      <c r="B115" t="str">
        <f t="shared" si="8"/>
        <v>MCPDEDBValuation (NPV)</v>
      </c>
      <c r="C115" t="str">
        <f t="shared" si="9"/>
        <v>MCPDEDBValuation (NPV)Light Maintenance</v>
      </c>
      <c r="D115" s="31" t="s">
        <v>39</v>
      </c>
      <c r="E115" s="31" t="s">
        <v>1576</v>
      </c>
      <c r="F115" s="31" t="s">
        <v>1850</v>
      </c>
      <c r="G115" s="34" t="s">
        <v>94</v>
      </c>
      <c r="H115" s="103">
        <v>1</v>
      </c>
      <c r="I115" s="92">
        <v>46090.64166666667</v>
      </c>
      <c r="J115" s="3">
        <v>0</v>
      </c>
      <c r="K115" s="100">
        <v>0.2</v>
      </c>
      <c r="L115">
        <f t="shared" si="10"/>
        <v>0.2</v>
      </c>
      <c r="M115">
        <f t="shared" si="11"/>
        <v>0.2</v>
      </c>
      <c r="Q115" s="64" t="str">
        <f>_xlfn.XLOOKUP(S115,Data!E:E,Data!X:X,"Not Started",0,-1)</f>
        <v>Completed</v>
      </c>
      <c r="R115" t="str">
        <f t="shared" si="12"/>
        <v>MCPDEDBLoad Compare MP</v>
      </c>
      <c r="S115" t="str">
        <f t="shared" si="13"/>
        <v>MCPDEDBLoad Compare MPModel parameters comparison</v>
      </c>
      <c r="T115" s="31" t="s">
        <v>39</v>
      </c>
      <c r="U115" s="31" t="s">
        <v>1576</v>
      </c>
      <c r="V115" s="31" t="s">
        <v>1853</v>
      </c>
      <c r="W115" s="34" t="s">
        <v>55</v>
      </c>
      <c r="X115" s="103">
        <v>1</v>
      </c>
      <c r="Y115" s="92">
        <v>46059.277777777781</v>
      </c>
      <c r="Z115" s="3">
        <v>0</v>
      </c>
      <c r="AA115" s="100">
        <v>0</v>
      </c>
      <c r="AB115">
        <f t="shared" si="14"/>
        <v>0</v>
      </c>
      <c r="AC115">
        <f t="shared" si="15"/>
        <v>0</v>
      </c>
    </row>
    <row r="116" spans="2:29" ht="16.5" x14ac:dyDescent="0.25">
      <c r="B116" t="str">
        <f t="shared" si="8"/>
        <v>MCPDEDBValuation (NPV)</v>
      </c>
      <c r="C116" t="str">
        <f t="shared" si="9"/>
        <v>MCPDEDBValuation (NPV)valuation report exports from ARA</v>
      </c>
      <c r="D116" s="31" t="s">
        <v>39</v>
      </c>
      <c r="E116" s="31" t="s">
        <v>1576</v>
      </c>
      <c r="F116" s="31" t="s">
        <v>1850</v>
      </c>
      <c r="G116" s="34" t="s">
        <v>1596</v>
      </c>
      <c r="H116" s="103">
        <v>1</v>
      </c>
      <c r="I116" s="92">
        <v>46090.65</v>
      </c>
      <c r="J116" s="3">
        <v>0</v>
      </c>
      <c r="K116" s="100">
        <v>0.02</v>
      </c>
      <c r="L116">
        <f t="shared" si="10"/>
        <v>0.02</v>
      </c>
      <c r="M116">
        <f t="shared" si="11"/>
        <v>0.02</v>
      </c>
      <c r="Q116" s="64" t="str">
        <f>_xlfn.XLOOKUP(S116,Data!E:E,Data!X:X,"Not Started",0,-1)</f>
        <v>Completed</v>
      </c>
      <c r="R116" t="str">
        <f t="shared" si="12"/>
        <v>MCPDEDBLoad Compare Spreads</v>
      </c>
      <c r="S116" t="str">
        <f t="shared" si="13"/>
        <v>MCPDEDBLoad Compare Spreadsload Spreads</v>
      </c>
      <c r="T116" s="31" t="s">
        <v>39</v>
      </c>
      <c r="U116" s="31" t="s">
        <v>1576</v>
      </c>
      <c r="V116" s="28" t="s">
        <v>1841</v>
      </c>
      <c r="W116" s="28" t="s">
        <v>69</v>
      </c>
      <c r="X116" s="102">
        <v>2</v>
      </c>
      <c r="Y116" s="91">
        <v>46059.279166666667</v>
      </c>
      <c r="Z116" s="97">
        <v>0.33</v>
      </c>
      <c r="AA116" s="99">
        <v>0.32</v>
      </c>
      <c r="AB116">
        <f t="shared" si="14"/>
        <v>0.65</v>
      </c>
      <c r="AC116">
        <f t="shared" si="15"/>
        <v>0.32500000000000001</v>
      </c>
    </row>
    <row r="117" spans="2:29" ht="16.5" x14ac:dyDescent="0.25">
      <c r="B117" t="str">
        <f t="shared" si="8"/>
        <v>MCPDEDBValuation (NPV)</v>
      </c>
      <c r="C117" t="str">
        <f t="shared" si="9"/>
        <v>MCPDEDBValuation (NPV)valuation report QRM Reporter exports</v>
      </c>
      <c r="D117" s="31" t="s">
        <v>39</v>
      </c>
      <c r="E117" s="31" t="s">
        <v>1576</v>
      </c>
      <c r="F117" s="31" t="s">
        <v>1850</v>
      </c>
      <c r="G117" s="34" t="s">
        <v>266</v>
      </c>
      <c r="H117" s="103">
        <v>1</v>
      </c>
      <c r="I117" s="92">
        <v>46090.65347222222</v>
      </c>
      <c r="J117" s="3">
        <v>0</v>
      </c>
      <c r="K117" s="100">
        <v>0.35</v>
      </c>
      <c r="L117">
        <f t="shared" si="10"/>
        <v>0.35</v>
      </c>
      <c r="M117">
        <f t="shared" si="11"/>
        <v>0.35</v>
      </c>
      <c r="Q117" s="64" t="str">
        <f>_xlfn.XLOOKUP(S117,Data!E:E,Data!X:X,"Not Started",0,-1)</f>
        <v>Completed</v>
      </c>
      <c r="R117" t="str">
        <f t="shared" si="12"/>
        <v>MCPDEDBLoad Compare Spreads</v>
      </c>
      <c r="S117" t="str">
        <f t="shared" si="13"/>
        <v>MCPDEDBLoad Compare SpreadsSpreads comparison</v>
      </c>
      <c r="T117" s="31" t="s">
        <v>39</v>
      </c>
      <c r="U117" s="31" t="s">
        <v>1576</v>
      </c>
      <c r="V117" s="31" t="s">
        <v>1841</v>
      </c>
      <c r="W117" s="34" t="s">
        <v>71</v>
      </c>
      <c r="X117" s="103">
        <v>2</v>
      </c>
      <c r="Y117" s="92">
        <v>46059.293055555558</v>
      </c>
      <c r="Z117" s="3">
        <v>0.03</v>
      </c>
      <c r="AA117" s="100">
        <v>0.03</v>
      </c>
      <c r="AB117">
        <f t="shared" si="14"/>
        <v>0.06</v>
      </c>
      <c r="AC117">
        <f t="shared" si="15"/>
        <v>0.03</v>
      </c>
    </row>
    <row r="118" spans="2:29" ht="16.5" x14ac:dyDescent="0.25">
      <c r="B118" t="str">
        <f t="shared" si="8"/>
        <v>MCPDEGTGAP</v>
      </c>
      <c r="C118" t="str">
        <f t="shared" si="9"/>
        <v>MCPDEGTGAPgap planning</v>
      </c>
      <c r="D118" s="31" t="s">
        <v>39</v>
      </c>
      <c r="E118" s="28" t="s">
        <v>219</v>
      </c>
      <c r="F118" s="28" t="s">
        <v>1837</v>
      </c>
      <c r="G118" s="28" t="s">
        <v>197</v>
      </c>
      <c r="H118" s="102">
        <v>1</v>
      </c>
      <c r="I118" s="91">
        <v>46086.400694444441</v>
      </c>
      <c r="J118" s="97">
        <v>0.1</v>
      </c>
      <c r="K118" s="99">
        <v>0</v>
      </c>
      <c r="L118">
        <f t="shared" si="10"/>
        <v>0.1</v>
      </c>
      <c r="M118">
        <f t="shared" si="11"/>
        <v>0.1</v>
      </c>
      <c r="Q118" s="64" t="str">
        <f>_xlfn.XLOOKUP(S118,Data!E:E,Data!X:X,"Not Started",0,-1)</f>
        <v>Completed</v>
      </c>
      <c r="R118" t="str">
        <f t="shared" si="12"/>
        <v>MCPDEDBLoad Index History</v>
      </c>
      <c r="S118" t="str">
        <f t="shared" si="13"/>
        <v>MCPDEDBLoad Index Historyindex history</v>
      </c>
      <c r="T118" s="31" t="s">
        <v>39</v>
      </c>
      <c r="U118" s="31" t="s">
        <v>1576</v>
      </c>
      <c r="V118" s="28" t="s">
        <v>1843</v>
      </c>
      <c r="W118" s="28" t="s">
        <v>1591</v>
      </c>
      <c r="X118" s="102">
        <v>1</v>
      </c>
      <c r="Y118" s="91">
        <v>46059.295138888891</v>
      </c>
      <c r="Z118" s="97">
        <v>0</v>
      </c>
      <c r="AA118" s="99">
        <v>0.02</v>
      </c>
      <c r="AB118">
        <f t="shared" si="14"/>
        <v>0.02</v>
      </c>
      <c r="AC118">
        <f t="shared" si="15"/>
        <v>0.02</v>
      </c>
    </row>
    <row r="119" spans="2:29" ht="16.5" x14ac:dyDescent="0.25">
      <c r="B119" t="str">
        <f t="shared" si="8"/>
        <v>MCPDEGTImport Strategies</v>
      </c>
      <c r="C119" t="str">
        <f t="shared" si="9"/>
        <v>MCPDEGTImport Strategiesimport strategies</v>
      </c>
      <c r="D119" s="31" t="s">
        <v>39</v>
      </c>
      <c r="E119" s="31" t="s">
        <v>219</v>
      </c>
      <c r="F119" s="28" t="s">
        <v>1838</v>
      </c>
      <c r="G119" s="28" t="s">
        <v>148</v>
      </c>
      <c r="H119" s="102">
        <v>1</v>
      </c>
      <c r="I119" s="91">
        <v>46086.995833333334</v>
      </c>
      <c r="J119" s="97">
        <v>0</v>
      </c>
      <c r="K119" s="99">
        <v>0.28000000000000003</v>
      </c>
      <c r="L119">
        <f t="shared" si="10"/>
        <v>0.28000000000000003</v>
      </c>
      <c r="M119">
        <f t="shared" si="11"/>
        <v>0.28000000000000003</v>
      </c>
      <c r="Q119" s="64" t="str">
        <f>_xlfn.XLOOKUP(S119,Data!E:E,Data!X:X,"Not Started",0,-1)</f>
        <v>Completed</v>
      </c>
      <c r="R119" t="str">
        <f t="shared" si="12"/>
        <v>MCPDEDBLoad Pos</v>
      </c>
      <c r="S119" t="str">
        <f t="shared" si="13"/>
        <v>MCPDEDBLoad Posload</v>
      </c>
      <c r="T119" s="31" t="s">
        <v>39</v>
      </c>
      <c r="U119" s="31" t="s">
        <v>1576</v>
      </c>
      <c r="V119" s="28" t="s">
        <v>1844</v>
      </c>
      <c r="W119" s="28" t="s">
        <v>75</v>
      </c>
      <c r="X119" s="102">
        <v>1</v>
      </c>
      <c r="Y119" s="91">
        <v>46059.296527777777</v>
      </c>
      <c r="Z119" s="97">
        <v>0</v>
      </c>
      <c r="AA119" s="99">
        <v>0.92</v>
      </c>
      <c r="AB119">
        <f t="shared" si="14"/>
        <v>0.92</v>
      </c>
      <c r="AC119">
        <f t="shared" si="15"/>
        <v>0.92</v>
      </c>
    </row>
    <row r="120" spans="2:29" ht="16.5" x14ac:dyDescent="0.25">
      <c r="B120" t="str">
        <f t="shared" si="8"/>
        <v>MCPDEGTLoad Pos</v>
      </c>
      <c r="C120" t="str">
        <f t="shared" si="9"/>
        <v>MCPDEGTLoad Posload</v>
      </c>
      <c r="D120" s="31" t="s">
        <v>39</v>
      </c>
      <c r="E120" s="31" t="s">
        <v>219</v>
      </c>
      <c r="F120" s="28" t="s">
        <v>1844</v>
      </c>
      <c r="G120" s="28" t="s">
        <v>75</v>
      </c>
      <c r="H120" s="102">
        <v>1</v>
      </c>
      <c r="I120" s="91">
        <v>46086.103472222225</v>
      </c>
      <c r="J120" s="97">
        <v>0</v>
      </c>
      <c r="K120" s="99">
        <v>0.53</v>
      </c>
      <c r="L120">
        <f t="shared" si="10"/>
        <v>0.53</v>
      </c>
      <c r="M120">
        <f t="shared" si="11"/>
        <v>0.53</v>
      </c>
      <c r="Q120" s="64" t="str">
        <f>_xlfn.XLOOKUP(S120,Data!E:E,Data!X:X,"Not Started",0,-1)</f>
        <v>Completed</v>
      </c>
      <c r="R120" t="str">
        <f t="shared" si="12"/>
        <v>MCPDEDBLoad Pos</v>
      </c>
      <c r="S120" t="str">
        <f t="shared" si="13"/>
        <v>MCPDEDBLoad PosStratification</v>
      </c>
      <c r="T120" s="31" t="s">
        <v>39</v>
      </c>
      <c r="U120" s="31" t="s">
        <v>1576</v>
      </c>
      <c r="V120" s="31" t="s">
        <v>1844</v>
      </c>
      <c r="W120" s="34" t="s">
        <v>78</v>
      </c>
      <c r="X120" s="103">
        <v>1</v>
      </c>
      <c r="Y120" s="92">
        <v>46059.334722222222</v>
      </c>
      <c r="Z120" s="3">
        <v>0</v>
      </c>
      <c r="AA120" s="100">
        <v>0.15</v>
      </c>
      <c r="AB120">
        <f t="shared" si="14"/>
        <v>0.15</v>
      </c>
      <c r="AC120">
        <f t="shared" si="15"/>
        <v>0.15</v>
      </c>
    </row>
    <row r="121" spans="2:29" ht="16.5" x14ac:dyDescent="0.25">
      <c r="B121" t="str">
        <f t="shared" si="8"/>
        <v>MCPDEGTLoad Pos</v>
      </c>
      <c r="C121" t="str">
        <f t="shared" si="9"/>
        <v>MCPDEGTLoad PosStratification</v>
      </c>
      <c r="D121" s="31" t="s">
        <v>39</v>
      </c>
      <c r="E121" s="31" t="s">
        <v>219</v>
      </c>
      <c r="F121" s="31" t="s">
        <v>1844</v>
      </c>
      <c r="G121" s="34" t="s">
        <v>78</v>
      </c>
      <c r="H121" s="103">
        <v>1</v>
      </c>
      <c r="I121" s="92">
        <v>46086.125694444447</v>
      </c>
      <c r="J121" s="3">
        <v>0</v>
      </c>
      <c r="K121" s="100">
        <v>0.12</v>
      </c>
      <c r="L121">
        <f t="shared" si="10"/>
        <v>0.12</v>
      </c>
      <c r="M121">
        <f t="shared" si="11"/>
        <v>0.12</v>
      </c>
      <c r="Q121" s="64" t="str">
        <f>_xlfn.XLOOKUP(S121,Data!E:E,Data!X:X,"Not Started",0,-1)</f>
        <v>Not Started</v>
      </c>
      <c r="R121" t="str">
        <f t="shared" si="12"/>
        <v>MCPDEDBLoad Pos</v>
      </c>
      <c r="S121" t="str">
        <f t="shared" si="13"/>
        <v>MCPDEDBLoad Poscopy from</v>
      </c>
      <c r="T121" s="31" t="s">
        <v>39</v>
      </c>
      <c r="U121" s="31" t="s">
        <v>1576</v>
      </c>
      <c r="V121" s="31" t="s">
        <v>1844</v>
      </c>
      <c r="W121" s="34" t="s">
        <v>84</v>
      </c>
      <c r="X121" s="103">
        <v>1</v>
      </c>
      <c r="Y121" s="92">
        <v>46059.34097222222</v>
      </c>
      <c r="Z121" s="3">
        <v>0</v>
      </c>
      <c r="AA121" s="100">
        <v>0.02</v>
      </c>
      <c r="AB121">
        <f t="shared" si="14"/>
        <v>0.02</v>
      </c>
      <c r="AC121">
        <f t="shared" si="15"/>
        <v>0.02</v>
      </c>
    </row>
    <row r="122" spans="2:29" ht="16.5" x14ac:dyDescent="0.25">
      <c r="B122" t="str">
        <f t="shared" si="8"/>
        <v>MCPDEGTLoad Pos</v>
      </c>
      <c r="C122" t="str">
        <f t="shared" si="9"/>
        <v>MCPDEGTLoad PosLight Maintenance</v>
      </c>
      <c r="D122" s="31" t="s">
        <v>39</v>
      </c>
      <c r="E122" s="31" t="s">
        <v>219</v>
      </c>
      <c r="F122" s="31" t="s">
        <v>1844</v>
      </c>
      <c r="G122" s="34" t="s">
        <v>94</v>
      </c>
      <c r="H122" s="103">
        <v>1</v>
      </c>
      <c r="I122" s="92">
        <v>46086.130555555559</v>
      </c>
      <c r="J122" s="3">
        <v>0</v>
      </c>
      <c r="K122" s="100">
        <v>0.1</v>
      </c>
      <c r="L122">
        <f t="shared" si="10"/>
        <v>0.1</v>
      </c>
      <c r="M122">
        <f t="shared" si="11"/>
        <v>0.1</v>
      </c>
      <c r="Q122" s="64" t="str">
        <f>_xlfn.XLOOKUP(S122,Data!E:E,Data!X:X,"Not Started",0,-1)</f>
        <v>Not Started</v>
      </c>
      <c r="R122" t="str">
        <f t="shared" si="12"/>
        <v>MCPDEDBPlanning (NII)</v>
      </c>
      <c r="S122" t="str">
        <f t="shared" si="13"/>
        <v>MCPDEDBPlanning (NII)planning run</v>
      </c>
      <c r="T122" s="31" t="s">
        <v>39</v>
      </c>
      <c r="U122" s="31" t="s">
        <v>1576</v>
      </c>
      <c r="V122" s="28" t="s">
        <v>1827</v>
      </c>
      <c r="W122" s="28" t="s">
        <v>249</v>
      </c>
      <c r="X122" s="102">
        <v>2</v>
      </c>
      <c r="Y122" s="91">
        <v>46065.201388888891</v>
      </c>
      <c r="Z122" s="97">
        <v>24.92</v>
      </c>
      <c r="AA122" s="99">
        <v>13.88</v>
      </c>
      <c r="AB122">
        <f t="shared" si="14"/>
        <v>38.800000000000004</v>
      </c>
      <c r="AC122">
        <f t="shared" si="15"/>
        <v>19.400000000000002</v>
      </c>
    </row>
    <row r="123" spans="2:29" ht="16.5" x14ac:dyDescent="0.25">
      <c r="B123" t="str">
        <f t="shared" si="8"/>
        <v>MCPDEGTLoad Pos</v>
      </c>
      <c r="C123" t="str">
        <f t="shared" si="9"/>
        <v>MCPDEGTLoad PosPosition report OLAP exports</v>
      </c>
      <c r="D123" s="31" t="s">
        <v>39</v>
      </c>
      <c r="E123" s="31" t="s">
        <v>219</v>
      </c>
      <c r="F123" s="31" t="s">
        <v>1844</v>
      </c>
      <c r="G123" s="34" t="s">
        <v>81</v>
      </c>
      <c r="H123" s="103">
        <v>1</v>
      </c>
      <c r="I123" s="92">
        <v>46086.134722222225</v>
      </c>
      <c r="J123" s="3">
        <v>0</v>
      </c>
      <c r="K123" s="100">
        <v>7.0000000000000007E-2</v>
      </c>
      <c r="L123">
        <f t="shared" si="10"/>
        <v>7.0000000000000007E-2</v>
      </c>
      <c r="M123">
        <f t="shared" si="11"/>
        <v>7.0000000000000007E-2</v>
      </c>
      <c r="Q123" s="64" t="str">
        <f>_xlfn.XLOOKUP(S123,Data!E:E,Data!X:X,"Not Started",0,-1)</f>
        <v>Not Started</v>
      </c>
      <c r="R123" t="str">
        <f t="shared" si="12"/>
        <v>MCPDEDBPlanning (NII)</v>
      </c>
      <c r="S123" t="str">
        <f t="shared" si="13"/>
        <v>MCPDEDBPlanning (NII)planning run exports from ARA</v>
      </c>
      <c r="T123" s="31" t="s">
        <v>39</v>
      </c>
      <c r="U123" s="31" t="s">
        <v>1576</v>
      </c>
      <c r="V123" s="31" t="s">
        <v>1827</v>
      </c>
      <c r="W123" s="34" t="s">
        <v>1464</v>
      </c>
      <c r="X123" s="103">
        <v>2</v>
      </c>
      <c r="Y123" s="92">
        <v>46066.240972222222</v>
      </c>
      <c r="Z123" s="3">
        <v>0</v>
      </c>
      <c r="AA123" s="100">
        <v>0</v>
      </c>
      <c r="AB123">
        <f t="shared" si="14"/>
        <v>0</v>
      </c>
      <c r="AC123">
        <f t="shared" si="15"/>
        <v>0</v>
      </c>
    </row>
    <row r="124" spans="2:29" ht="16.5" x14ac:dyDescent="0.25">
      <c r="B124" t="str">
        <f t="shared" si="8"/>
        <v>MCPDEGTLoad Pos</v>
      </c>
      <c r="C124" t="str">
        <f t="shared" si="9"/>
        <v>MCPDEGTLoad Poscopy from</v>
      </c>
      <c r="D124" s="31" t="s">
        <v>39</v>
      </c>
      <c r="E124" s="31" t="s">
        <v>219</v>
      </c>
      <c r="F124" s="31" t="s">
        <v>1844</v>
      </c>
      <c r="G124" s="34" t="s">
        <v>84</v>
      </c>
      <c r="H124" s="103">
        <v>1</v>
      </c>
      <c r="I124" s="92">
        <v>46086.137499999997</v>
      </c>
      <c r="J124" s="3">
        <v>0</v>
      </c>
      <c r="K124" s="100">
        <v>0.08</v>
      </c>
      <c r="L124">
        <f t="shared" si="10"/>
        <v>0.08</v>
      </c>
      <c r="M124">
        <f t="shared" si="11"/>
        <v>0.08</v>
      </c>
      <c r="Q124" s="64" t="str">
        <f>_xlfn.XLOOKUP(S124,Data!E:E,Data!X:X,"Not Started",0,-1)</f>
        <v>Not Started</v>
      </c>
      <c r="R124" t="str">
        <f t="shared" si="12"/>
        <v>MCPDEDBPlanning (NII)</v>
      </c>
      <c r="S124" t="str">
        <f t="shared" si="13"/>
        <v>MCPDEDBPlanning (NII)planning run OLAP exports</v>
      </c>
      <c r="T124" s="31" t="s">
        <v>39</v>
      </c>
      <c r="U124" s="31" t="s">
        <v>1576</v>
      </c>
      <c r="V124" s="31" t="s">
        <v>1827</v>
      </c>
      <c r="W124" s="34" t="s">
        <v>324</v>
      </c>
      <c r="X124" s="103">
        <v>2</v>
      </c>
      <c r="Y124" s="92">
        <v>46066.240972222222</v>
      </c>
      <c r="Z124" s="3">
        <v>3.52</v>
      </c>
      <c r="AA124" s="100">
        <v>4.05</v>
      </c>
      <c r="AB124">
        <f t="shared" si="14"/>
        <v>7.57</v>
      </c>
      <c r="AC124">
        <f t="shared" si="15"/>
        <v>3.7850000000000001</v>
      </c>
    </row>
    <row r="125" spans="2:29" ht="16.5" x14ac:dyDescent="0.25">
      <c r="B125" t="str">
        <f t="shared" si="8"/>
        <v>MCPDEGTPlanning (NII)</v>
      </c>
      <c r="C125" t="str">
        <f t="shared" si="9"/>
        <v>MCPDEGTPlanning (NII)planning run01</v>
      </c>
      <c r="D125" s="31" t="s">
        <v>39</v>
      </c>
      <c r="E125" s="31" t="s">
        <v>219</v>
      </c>
      <c r="F125" s="28" t="s">
        <v>1827</v>
      </c>
      <c r="G125" s="28" t="s">
        <v>161</v>
      </c>
      <c r="H125" s="102">
        <v>1</v>
      </c>
      <c r="I125" s="91">
        <v>46087.008333333331</v>
      </c>
      <c r="J125" s="97">
        <v>0</v>
      </c>
      <c r="K125" s="99">
        <v>3.13</v>
      </c>
      <c r="L125">
        <f t="shared" si="10"/>
        <v>3.13</v>
      </c>
      <c r="M125">
        <f t="shared" si="11"/>
        <v>3.13</v>
      </c>
      <c r="Q125" s="64" t="str">
        <f>_xlfn.XLOOKUP(S125,Data!E:E,Data!X:X,"Not Started",0,-1)</f>
        <v>Not Started</v>
      </c>
      <c r="R125" t="str">
        <f t="shared" si="12"/>
        <v>MCPDEDBPlanning (NII)</v>
      </c>
      <c r="S125" t="str">
        <f t="shared" si="13"/>
        <v>MCPDEDBPlanning (NII)planning run QRM Reporter exports</v>
      </c>
      <c r="T125" s="31" t="s">
        <v>39</v>
      </c>
      <c r="U125" s="31" t="s">
        <v>1576</v>
      </c>
      <c r="V125" s="31" t="s">
        <v>1827</v>
      </c>
      <c r="W125" s="34" t="s">
        <v>170</v>
      </c>
      <c r="X125" s="103">
        <v>2</v>
      </c>
      <c r="Y125" s="92">
        <v>46066.240972222222</v>
      </c>
      <c r="Z125" s="3">
        <v>0</v>
      </c>
      <c r="AA125" s="100">
        <v>0</v>
      </c>
      <c r="AB125">
        <f t="shared" si="14"/>
        <v>0</v>
      </c>
      <c r="AC125">
        <f t="shared" si="15"/>
        <v>0</v>
      </c>
    </row>
    <row r="126" spans="2:29" ht="16.5" x14ac:dyDescent="0.25">
      <c r="B126" t="str">
        <f t="shared" si="8"/>
        <v>MCPDEGTPlanning (NII)</v>
      </c>
      <c r="C126" t="str">
        <f t="shared" si="9"/>
        <v>MCPDEGTPlanning (NII)MDL Processing</v>
      </c>
      <c r="D126" s="31" t="s">
        <v>39</v>
      </c>
      <c r="E126" s="31" t="s">
        <v>219</v>
      </c>
      <c r="F126" s="31" t="s">
        <v>1827</v>
      </c>
      <c r="G126" s="34" t="s">
        <v>164</v>
      </c>
      <c r="H126" s="103">
        <v>1</v>
      </c>
      <c r="I126" s="92">
        <v>46087.138888888891</v>
      </c>
      <c r="J126" s="3">
        <v>0</v>
      </c>
      <c r="K126" s="100">
        <v>4.07</v>
      </c>
      <c r="L126">
        <f t="shared" si="10"/>
        <v>4.07</v>
      </c>
      <c r="M126">
        <f t="shared" si="11"/>
        <v>4.07</v>
      </c>
      <c r="Q126" s="64" t="str">
        <f>_xlfn.XLOOKUP(S126,Data!E:E,Data!X:X,"Not Started",0,-1)</f>
        <v>Not Started</v>
      </c>
      <c r="R126" t="str">
        <f t="shared" si="12"/>
        <v>MCPDEDBSOT</v>
      </c>
      <c r="S126" t="str">
        <f t="shared" si="13"/>
        <v>MCPDEDBSOTSOT</v>
      </c>
      <c r="T126" s="31" t="s">
        <v>39</v>
      </c>
      <c r="U126" s="31" t="s">
        <v>1576</v>
      </c>
      <c r="V126" s="28" t="s">
        <v>1794</v>
      </c>
      <c r="W126" s="28" t="s">
        <v>1794</v>
      </c>
      <c r="X126" s="102">
        <v>1</v>
      </c>
      <c r="Y126" s="91">
        <v>46077.451388888891</v>
      </c>
      <c r="Z126" s="97">
        <v>0</v>
      </c>
      <c r="AA126" s="99">
        <v>2.42</v>
      </c>
      <c r="AB126">
        <f t="shared" si="14"/>
        <v>2.42</v>
      </c>
      <c r="AC126">
        <f t="shared" si="15"/>
        <v>2.42</v>
      </c>
    </row>
    <row r="127" spans="2:29" ht="16.5" x14ac:dyDescent="0.25">
      <c r="B127" t="str">
        <f t="shared" si="8"/>
        <v>MCPDEGTPlanning (NII)</v>
      </c>
      <c r="C127" t="str">
        <f t="shared" si="9"/>
        <v>MCPDEGTPlanning (NII)planning run02</v>
      </c>
      <c r="D127" s="31" t="s">
        <v>39</v>
      </c>
      <c r="E127" s="31" t="s">
        <v>219</v>
      </c>
      <c r="F127" s="31" t="s">
        <v>1827</v>
      </c>
      <c r="G127" s="34" t="s">
        <v>167</v>
      </c>
      <c r="H127" s="103">
        <v>1</v>
      </c>
      <c r="I127" s="92">
        <v>46087.308333333334</v>
      </c>
      <c r="J127" s="3">
        <v>0</v>
      </c>
      <c r="K127" s="100">
        <v>2.0699999999999998</v>
      </c>
      <c r="L127">
        <f t="shared" si="10"/>
        <v>2.0699999999999998</v>
      </c>
      <c r="M127">
        <f t="shared" si="11"/>
        <v>2.0699999999999998</v>
      </c>
      <c r="Q127" s="64" t="str">
        <f>_xlfn.XLOOKUP(S127,Data!E:E,Data!X:X,"Not Started",0,-1)</f>
        <v>Not Started</v>
      </c>
      <c r="R127" t="str">
        <f t="shared" si="12"/>
        <v>MCPDEDBSOT</v>
      </c>
      <c r="S127" t="str">
        <f t="shared" si="13"/>
        <v>MCPDEDBSOTSOT QRM reporter exports</v>
      </c>
      <c r="T127" s="31" t="s">
        <v>39</v>
      </c>
      <c r="U127" s="31" t="s">
        <v>1576</v>
      </c>
      <c r="V127" s="31" t="s">
        <v>1794</v>
      </c>
      <c r="W127" s="34" t="s">
        <v>1797</v>
      </c>
      <c r="X127" s="103">
        <v>1</v>
      </c>
      <c r="Y127" s="92">
        <v>46077.552083333336</v>
      </c>
      <c r="Z127" s="3">
        <v>0</v>
      </c>
      <c r="AA127" s="100">
        <v>0.22</v>
      </c>
      <c r="AB127">
        <f t="shared" si="14"/>
        <v>0.22</v>
      </c>
      <c r="AC127">
        <f t="shared" si="15"/>
        <v>0.22</v>
      </c>
    </row>
    <row r="128" spans="2:29" ht="16.5" x14ac:dyDescent="0.25">
      <c r="B128" t="str">
        <f t="shared" si="8"/>
        <v>MCPDEGTPlanning (NII)</v>
      </c>
      <c r="C128" t="str">
        <f t="shared" si="9"/>
        <v>MCPDEGTPlanning (NII)export to ara NII</v>
      </c>
      <c r="D128" s="31" t="s">
        <v>39</v>
      </c>
      <c r="E128" s="31" t="s">
        <v>219</v>
      </c>
      <c r="F128" s="31" t="s">
        <v>1827</v>
      </c>
      <c r="G128" s="34" t="s">
        <v>1937</v>
      </c>
      <c r="H128" s="103">
        <v>1</v>
      </c>
      <c r="I128" s="92">
        <v>46087.394444444442</v>
      </c>
      <c r="J128" s="3">
        <v>0</v>
      </c>
      <c r="K128" s="100">
        <v>0.02</v>
      </c>
      <c r="L128">
        <f t="shared" si="10"/>
        <v>0.02</v>
      </c>
      <c r="M128">
        <f t="shared" si="11"/>
        <v>0.02</v>
      </c>
      <c r="Q128" s="64" t="str">
        <f>_xlfn.XLOOKUP(S128,Data!E:E,Data!X:X,"Not Started",0,-1)</f>
        <v>Running</v>
      </c>
      <c r="R128" t="str">
        <f t="shared" si="12"/>
        <v>MCPDEDBValuation (NPV)</v>
      </c>
      <c r="S128" t="str">
        <f t="shared" si="13"/>
        <v>MCPDEDBValuation (NPV)portfolio valuation run</v>
      </c>
      <c r="T128" s="31" t="s">
        <v>39</v>
      </c>
      <c r="U128" s="31" t="s">
        <v>1576</v>
      </c>
      <c r="V128" s="28" t="s">
        <v>1850</v>
      </c>
      <c r="W128" s="28" t="s">
        <v>88</v>
      </c>
      <c r="X128" s="102">
        <v>2</v>
      </c>
      <c r="Y128" s="91">
        <v>46059.34375</v>
      </c>
      <c r="Z128" s="97">
        <v>5.07</v>
      </c>
      <c r="AA128" s="99">
        <v>6.28</v>
      </c>
      <c r="AB128">
        <f t="shared" si="14"/>
        <v>11.350000000000001</v>
      </c>
      <c r="AC128">
        <f t="shared" si="15"/>
        <v>5.6750000000000007</v>
      </c>
    </row>
    <row r="129" spans="2:29" ht="16.5" x14ac:dyDescent="0.25">
      <c r="B129" t="str">
        <f t="shared" si="8"/>
        <v>MCPDEGTPlanning (NII)</v>
      </c>
      <c r="C129" t="str">
        <f t="shared" si="9"/>
        <v>MCPDEGTPlanning (NII)planning run exports</v>
      </c>
      <c r="D129" s="31" t="s">
        <v>39</v>
      </c>
      <c r="E129" s="31" t="s">
        <v>219</v>
      </c>
      <c r="F129" s="31" t="s">
        <v>1827</v>
      </c>
      <c r="G129" s="34" t="s">
        <v>192</v>
      </c>
      <c r="H129" s="103">
        <v>2</v>
      </c>
      <c r="I129" s="92">
        <v>46087.395138888889</v>
      </c>
      <c r="J129" s="3">
        <v>0</v>
      </c>
      <c r="K129" s="100">
        <v>0.62</v>
      </c>
      <c r="L129">
        <f t="shared" si="10"/>
        <v>0.62</v>
      </c>
      <c r="M129">
        <f t="shared" si="11"/>
        <v>0.31</v>
      </c>
      <c r="Q129" s="64" t="str">
        <f>_xlfn.XLOOKUP(S129,Data!E:E,Data!X:X,"Not Started",0,-1)</f>
        <v>Not Started</v>
      </c>
      <c r="R129" t="str">
        <f t="shared" si="12"/>
        <v>MCPDEDBValuation (NPV)</v>
      </c>
      <c r="S129" t="str">
        <f t="shared" si="13"/>
        <v>MCPDEDBValuation (NPV)Light Maintenance</v>
      </c>
      <c r="T129" s="31" t="s">
        <v>39</v>
      </c>
      <c r="U129" s="31" t="s">
        <v>1576</v>
      </c>
      <c r="V129" s="31" t="s">
        <v>1850</v>
      </c>
      <c r="W129" s="34" t="s">
        <v>94</v>
      </c>
      <c r="X129" s="103">
        <v>2</v>
      </c>
      <c r="Y129" s="92">
        <v>46059.554861111108</v>
      </c>
      <c r="Z129" s="3">
        <v>0</v>
      </c>
      <c r="AA129" s="100">
        <v>2.35</v>
      </c>
      <c r="AB129">
        <f t="shared" si="14"/>
        <v>2.35</v>
      </c>
      <c r="AC129">
        <f t="shared" si="15"/>
        <v>1.175</v>
      </c>
    </row>
    <row r="130" spans="2:29" ht="16.5" x14ac:dyDescent="0.25">
      <c r="B130" t="str">
        <f t="shared" si="8"/>
        <v>MCPDEGTValuation (NPV)</v>
      </c>
      <c r="C130" t="str">
        <f t="shared" si="9"/>
        <v>MCPDEGTValuation (NPV)portfolio valuation run</v>
      </c>
      <c r="D130" s="31" t="s">
        <v>39</v>
      </c>
      <c r="E130" s="31" t="s">
        <v>219</v>
      </c>
      <c r="F130" s="28" t="s">
        <v>1850</v>
      </c>
      <c r="G130" s="28" t="s">
        <v>88</v>
      </c>
      <c r="H130" s="102">
        <v>1</v>
      </c>
      <c r="I130" s="91">
        <v>46086.14166666667</v>
      </c>
      <c r="J130" s="97">
        <v>0</v>
      </c>
      <c r="K130" s="99">
        <v>0.27</v>
      </c>
      <c r="L130">
        <f t="shared" si="10"/>
        <v>0.27</v>
      </c>
      <c r="M130">
        <f t="shared" si="11"/>
        <v>0.27</v>
      </c>
      <c r="Q130" s="64" t="str">
        <f>_xlfn.XLOOKUP(S130,Data!E:E,Data!X:X,"Not Started",0,-1)</f>
        <v>Not Started</v>
      </c>
      <c r="R130" t="str">
        <f t="shared" si="12"/>
        <v>MCPDEDBValuation (NPV)</v>
      </c>
      <c r="S130" t="str">
        <f t="shared" si="13"/>
        <v>MCPDEDBValuation (NPV)valuation report exports from ARA</v>
      </c>
      <c r="T130" s="31" t="s">
        <v>39</v>
      </c>
      <c r="U130" s="31" t="s">
        <v>1576</v>
      </c>
      <c r="V130" s="31" t="s">
        <v>1850</v>
      </c>
      <c r="W130" s="34" t="s">
        <v>1596</v>
      </c>
      <c r="X130" s="103">
        <v>2</v>
      </c>
      <c r="Y130" s="92">
        <v>46059.598611111112</v>
      </c>
      <c r="Z130" s="3">
        <v>0</v>
      </c>
      <c r="AA130" s="100">
        <v>0</v>
      </c>
      <c r="AB130">
        <f t="shared" si="14"/>
        <v>0</v>
      </c>
      <c r="AC130">
        <f t="shared" si="15"/>
        <v>0</v>
      </c>
    </row>
    <row r="131" spans="2:29" ht="16.5" x14ac:dyDescent="0.25">
      <c r="B131" t="str">
        <f t="shared" si="8"/>
        <v>MCPDEGTValuation (NPV)</v>
      </c>
      <c r="C131" t="str">
        <f t="shared" si="9"/>
        <v>MCPDEGTValuation (NPV)Light Maintenance</v>
      </c>
      <c r="D131" s="31" t="s">
        <v>39</v>
      </c>
      <c r="E131" s="31" t="s">
        <v>219</v>
      </c>
      <c r="F131" s="31" t="s">
        <v>1850</v>
      </c>
      <c r="G131" s="34" t="s">
        <v>94</v>
      </c>
      <c r="H131" s="103">
        <v>1</v>
      </c>
      <c r="I131" s="92">
        <v>46086.152777777781</v>
      </c>
      <c r="J131" s="3">
        <v>0</v>
      </c>
      <c r="K131" s="100">
        <v>0.1</v>
      </c>
      <c r="L131">
        <f t="shared" si="10"/>
        <v>0.1</v>
      </c>
      <c r="M131">
        <f t="shared" si="11"/>
        <v>0.1</v>
      </c>
      <c r="Q131" s="64" t="str">
        <f>_xlfn.XLOOKUP(S131,Data!E:E,Data!X:X,"Not Started",0,-1)</f>
        <v>Not Started</v>
      </c>
      <c r="R131" t="str">
        <f t="shared" si="12"/>
        <v>MCPDEDBValuation (NPV)</v>
      </c>
      <c r="S131" t="str">
        <f t="shared" si="13"/>
        <v>MCPDEDBValuation (NPV)valuation report QRM Reporter exports</v>
      </c>
      <c r="T131" s="31" t="s">
        <v>39</v>
      </c>
      <c r="U131" s="31" t="s">
        <v>1576</v>
      </c>
      <c r="V131" s="31" t="s">
        <v>1850</v>
      </c>
      <c r="W131" s="34" t="s">
        <v>266</v>
      </c>
      <c r="X131" s="103">
        <v>2</v>
      </c>
      <c r="Y131" s="92">
        <v>46059.602777777778</v>
      </c>
      <c r="Z131" s="3">
        <v>0.35</v>
      </c>
      <c r="AA131" s="100">
        <v>0</v>
      </c>
      <c r="AB131">
        <f t="shared" si="14"/>
        <v>0.35</v>
      </c>
      <c r="AC131">
        <f t="shared" si="15"/>
        <v>0.17499999999999999</v>
      </c>
    </row>
    <row r="132" spans="2:29" ht="16.5" x14ac:dyDescent="0.25">
      <c r="B132" t="str">
        <f t="shared" si="8"/>
        <v>MCPDEGTValuation (NPV)</v>
      </c>
      <c r="C132" t="str">
        <f t="shared" si="9"/>
        <v>MCPDEGTValuation (NPV)export to ara</v>
      </c>
      <c r="D132" s="31" t="s">
        <v>39</v>
      </c>
      <c r="E132" s="31" t="s">
        <v>219</v>
      </c>
      <c r="F132" s="31" t="s">
        <v>1850</v>
      </c>
      <c r="G132" s="34" t="s">
        <v>91</v>
      </c>
      <c r="H132" s="103">
        <v>1</v>
      </c>
      <c r="I132" s="92">
        <v>46086.152777777781</v>
      </c>
      <c r="J132" s="3">
        <v>0</v>
      </c>
      <c r="K132" s="100">
        <v>0</v>
      </c>
      <c r="L132">
        <f t="shared" si="10"/>
        <v>0</v>
      </c>
      <c r="M132">
        <f t="shared" si="11"/>
        <v>0</v>
      </c>
      <c r="Q132" s="64" t="str">
        <f>_xlfn.XLOOKUP(S132,Data!E:E,Data!X:X,"Not Started",0,-1)</f>
        <v>Not Started</v>
      </c>
      <c r="R132" t="str">
        <f t="shared" si="12"/>
        <v>MCPDEDBValuation AIC</v>
      </c>
      <c r="S132" t="str">
        <f t="shared" si="13"/>
        <v>MCPDEDBValuation AICload AIC Spreads</v>
      </c>
      <c r="T132" s="31" t="s">
        <v>39</v>
      </c>
      <c r="U132" s="31" t="s">
        <v>1576</v>
      </c>
      <c r="V132" s="28" t="s">
        <v>1849</v>
      </c>
      <c r="W132" s="28" t="s">
        <v>378</v>
      </c>
      <c r="X132" s="102">
        <v>1</v>
      </c>
      <c r="Y132" s="91">
        <v>46063.553472222222</v>
      </c>
      <c r="Z132" s="97">
        <v>0</v>
      </c>
      <c r="AA132" s="99">
        <v>0.45</v>
      </c>
      <c r="AB132">
        <f t="shared" si="14"/>
        <v>0.45</v>
      </c>
      <c r="AC132">
        <f t="shared" si="15"/>
        <v>0.45</v>
      </c>
    </row>
    <row r="133" spans="2:29" ht="16.5" x14ac:dyDescent="0.25">
      <c r="B133" t="str">
        <f t="shared" si="8"/>
        <v>MCPESDBDelete Portfolio</v>
      </c>
      <c r="C133" t="str">
        <f t="shared" si="9"/>
        <v>MCPESDBDelete PortfolioDelete portfolio from</v>
      </c>
      <c r="D133" s="31" t="s">
        <v>39</v>
      </c>
      <c r="E133" s="28" t="s">
        <v>1303</v>
      </c>
      <c r="F133" s="28" t="s">
        <v>1832</v>
      </c>
      <c r="G133" s="28" t="s">
        <v>45</v>
      </c>
      <c r="H133" s="102">
        <v>1</v>
      </c>
      <c r="I133" s="91">
        <v>46091.834027777775</v>
      </c>
      <c r="J133" s="97">
        <v>0</v>
      </c>
      <c r="K133" s="99">
        <v>0.02</v>
      </c>
      <c r="L133">
        <f t="shared" si="10"/>
        <v>0.02</v>
      </c>
      <c r="M133">
        <f t="shared" si="11"/>
        <v>0.02</v>
      </c>
      <c r="Q133" s="64" t="str">
        <f>_xlfn.XLOOKUP(S133,Data!E:E,Data!X:X,"Not Started",0,-1)</f>
        <v>Not Started</v>
      </c>
      <c r="R133" t="str">
        <f t="shared" si="12"/>
        <v>MCPDEDBValuation AIC</v>
      </c>
      <c r="S133" t="str">
        <f t="shared" si="13"/>
        <v>MCPDEDBValuation AICAIC portfolio valuation run</v>
      </c>
      <c r="T133" s="31" t="s">
        <v>39</v>
      </c>
      <c r="U133" s="31" t="s">
        <v>1576</v>
      </c>
      <c r="V133" s="31" t="s">
        <v>1849</v>
      </c>
      <c r="W133" s="34" t="s">
        <v>187</v>
      </c>
      <c r="X133" s="103">
        <v>1</v>
      </c>
      <c r="Y133" s="92">
        <v>46063.572222222225</v>
      </c>
      <c r="Z133" s="3">
        <v>0</v>
      </c>
      <c r="AA133" s="100">
        <v>1.28</v>
      </c>
      <c r="AB133">
        <f t="shared" si="14"/>
        <v>1.28</v>
      </c>
      <c r="AC133">
        <f t="shared" si="15"/>
        <v>1.28</v>
      </c>
    </row>
    <row r="134" spans="2:29" ht="16.5" x14ac:dyDescent="0.25">
      <c r="B134" t="str">
        <f t="shared" si="8"/>
        <v>MCPESDBLoad MP</v>
      </c>
      <c r="C134" t="str">
        <f t="shared" si="9"/>
        <v>MCPESDBLoad MPload Model parameters</v>
      </c>
      <c r="D134" s="31" t="s">
        <v>39</v>
      </c>
      <c r="E134" s="31" t="s">
        <v>1303</v>
      </c>
      <c r="F134" s="28" t="s">
        <v>1858</v>
      </c>
      <c r="G134" s="28" t="s">
        <v>52</v>
      </c>
      <c r="H134" s="102">
        <v>1</v>
      </c>
      <c r="I134" s="91">
        <v>46092.386111111111</v>
      </c>
      <c r="J134" s="97">
        <v>0</v>
      </c>
      <c r="K134" s="99">
        <v>0.05</v>
      </c>
      <c r="L134">
        <f t="shared" si="10"/>
        <v>0.05</v>
      </c>
      <c r="M134">
        <f t="shared" si="11"/>
        <v>0.05</v>
      </c>
      <c r="Q134" s="64" t="str">
        <f>_xlfn.XLOOKUP(S134,Data!E:E,Data!X:X,"Not Started",0,-1)</f>
        <v>Not Started</v>
      </c>
      <c r="R134" t="str">
        <f t="shared" si="12"/>
        <v>MCPDEGTCopy Portfolio</v>
      </c>
      <c r="S134" t="str">
        <f t="shared" si="13"/>
        <v>MCPDEGTCopy PortfolioCopy portfolio</v>
      </c>
      <c r="T134" s="31" t="s">
        <v>39</v>
      </c>
      <c r="U134" s="28" t="s">
        <v>219</v>
      </c>
      <c r="V134" s="28" t="s">
        <v>1828</v>
      </c>
      <c r="W134" s="28" t="s">
        <v>241</v>
      </c>
      <c r="X134" s="102">
        <v>1</v>
      </c>
      <c r="Y134" s="91">
        <v>46064.63958333333</v>
      </c>
      <c r="Z134" s="97">
        <v>0</v>
      </c>
      <c r="AA134" s="99">
        <v>1.87</v>
      </c>
      <c r="AB134">
        <f t="shared" si="14"/>
        <v>1.87</v>
      </c>
      <c r="AC134">
        <f t="shared" si="15"/>
        <v>1.87</v>
      </c>
    </row>
    <row r="135" spans="2:29" ht="16.5" x14ac:dyDescent="0.25">
      <c r="B135" t="str">
        <f t="shared" si="8"/>
        <v>MCPESDBLoad MP</v>
      </c>
      <c r="C135" t="str">
        <f t="shared" si="9"/>
        <v>MCPESDBLoad MPModel parameters comparison</v>
      </c>
      <c r="D135" s="31" t="s">
        <v>39</v>
      </c>
      <c r="E135" s="31" t="s">
        <v>1303</v>
      </c>
      <c r="F135" s="31" t="s">
        <v>1858</v>
      </c>
      <c r="G135" s="34" t="s">
        <v>55</v>
      </c>
      <c r="H135" s="103">
        <v>1</v>
      </c>
      <c r="I135" s="92">
        <v>46092.388194444444</v>
      </c>
      <c r="J135" s="3">
        <v>0</v>
      </c>
      <c r="K135" s="100">
        <v>0</v>
      </c>
      <c r="L135">
        <f t="shared" si="10"/>
        <v>0</v>
      </c>
      <c r="M135">
        <f t="shared" si="11"/>
        <v>0</v>
      </c>
      <c r="Q135" s="64" t="str">
        <f>_xlfn.XLOOKUP(S135,Data!E:E,Data!X:X,"Not Started",0,-1)</f>
        <v>Completed</v>
      </c>
      <c r="R135" t="str">
        <f t="shared" si="12"/>
        <v>MCPDEGTGAP</v>
      </c>
      <c r="S135" t="str">
        <f t="shared" si="13"/>
        <v>MCPDEGTGAPgap planning</v>
      </c>
      <c r="T135" s="31" t="s">
        <v>39</v>
      </c>
      <c r="U135" s="31" t="s">
        <v>219</v>
      </c>
      <c r="V135" s="28" t="s">
        <v>1837</v>
      </c>
      <c r="W135" s="28" t="s">
        <v>197</v>
      </c>
      <c r="X135" s="102">
        <v>1</v>
      </c>
      <c r="Y135" s="91">
        <v>46058.57916666667</v>
      </c>
      <c r="Z135" s="97">
        <v>0</v>
      </c>
      <c r="AA135" s="99">
        <v>1.05</v>
      </c>
      <c r="AB135">
        <f t="shared" si="14"/>
        <v>1.05</v>
      </c>
      <c r="AC135">
        <f t="shared" si="15"/>
        <v>1.05</v>
      </c>
    </row>
    <row r="136" spans="2:29" ht="16.5" x14ac:dyDescent="0.25">
      <c r="B136" t="str">
        <f t="shared" si="8"/>
        <v>MCPESDBLoad Pos</v>
      </c>
      <c r="C136" t="str">
        <f t="shared" si="9"/>
        <v>MCPESDBLoad Posload</v>
      </c>
      <c r="D136" s="31" t="s">
        <v>39</v>
      </c>
      <c r="E136" s="31" t="s">
        <v>1303</v>
      </c>
      <c r="F136" s="28" t="s">
        <v>1844</v>
      </c>
      <c r="G136" s="28" t="s">
        <v>75</v>
      </c>
      <c r="H136" s="102">
        <v>1</v>
      </c>
      <c r="I136" s="91">
        <v>46092.40347222222</v>
      </c>
      <c r="J136" s="97">
        <v>0</v>
      </c>
      <c r="K136" s="99">
        <v>0.45</v>
      </c>
      <c r="L136">
        <f t="shared" si="10"/>
        <v>0.45</v>
      </c>
      <c r="M136">
        <f t="shared" si="11"/>
        <v>0.45</v>
      </c>
      <c r="Q136" s="64" t="str">
        <f>_xlfn.XLOOKUP(S136,Data!E:E,Data!X:X,"Not Started",0,-1)</f>
        <v>Completed</v>
      </c>
      <c r="R136" t="str">
        <f t="shared" si="12"/>
        <v>MCPDEGTImport Strategies</v>
      </c>
      <c r="S136" t="str">
        <f t="shared" si="13"/>
        <v>MCPDEGTImport Strategiesimport strategies</v>
      </c>
      <c r="T136" s="31" t="s">
        <v>39</v>
      </c>
      <c r="U136" s="31" t="s">
        <v>219</v>
      </c>
      <c r="V136" s="28" t="s">
        <v>1838</v>
      </c>
      <c r="W136" s="28" t="s">
        <v>148</v>
      </c>
      <c r="X136" s="102">
        <v>2</v>
      </c>
      <c r="Y136" s="91">
        <v>46058.01666666667</v>
      </c>
      <c r="Z136" s="97">
        <v>0.35</v>
      </c>
      <c r="AA136" s="99">
        <v>0.35</v>
      </c>
      <c r="AB136">
        <f t="shared" si="14"/>
        <v>0.7</v>
      </c>
      <c r="AC136">
        <f t="shared" si="15"/>
        <v>0.35</v>
      </c>
    </row>
    <row r="137" spans="2:29" ht="16.5" x14ac:dyDescent="0.25">
      <c r="B137" t="str">
        <f t="shared" si="8"/>
        <v>MCPESDBLoad Pos</v>
      </c>
      <c r="C137" t="str">
        <f t="shared" si="9"/>
        <v>MCPESDBLoad Posload NTG</v>
      </c>
      <c r="D137" s="31" t="s">
        <v>39</v>
      </c>
      <c r="E137" s="31" t="s">
        <v>1303</v>
      </c>
      <c r="F137" s="31" t="s">
        <v>1844</v>
      </c>
      <c r="G137" s="34" t="s">
        <v>1958</v>
      </c>
      <c r="H137" s="103">
        <v>3</v>
      </c>
      <c r="I137" s="92">
        <v>46092.422222222223</v>
      </c>
      <c r="J137" s="3">
        <v>0.95</v>
      </c>
      <c r="K137" s="100">
        <v>0</v>
      </c>
      <c r="L137">
        <f t="shared" si="10"/>
        <v>0.95</v>
      </c>
      <c r="M137">
        <f t="shared" si="11"/>
        <v>0.31666666666666665</v>
      </c>
      <c r="Q137" s="64" t="str">
        <f>_xlfn.XLOOKUP(S137,Data!E:E,Data!X:X,"Not Started",0,-1)</f>
        <v>Completed</v>
      </c>
      <c r="R137" t="str">
        <f t="shared" si="12"/>
        <v>MCPDEGTLoad Pos</v>
      </c>
      <c r="S137" t="str">
        <f t="shared" si="13"/>
        <v>MCPDEGTLoad Posload</v>
      </c>
      <c r="T137" s="31" t="s">
        <v>39</v>
      </c>
      <c r="U137" s="31" t="s">
        <v>219</v>
      </c>
      <c r="V137" s="28" t="s">
        <v>1844</v>
      </c>
      <c r="W137" s="28" t="s">
        <v>75</v>
      </c>
      <c r="X137" s="102">
        <v>1</v>
      </c>
      <c r="Y137" s="91">
        <v>46057.693749999999</v>
      </c>
      <c r="Z137" s="97">
        <v>0.78</v>
      </c>
      <c r="AA137" s="99">
        <v>0</v>
      </c>
      <c r="AB137">
        <f t="shared" si="14"/>
        <v>0.78</v>
      </c>
      <c r="AC137">
        <f t="shared" si="15"/>
        <v>0.78</v>
      </c>
    </row>
    <row r="138" spans="2:29" ht="16.5" x14ac:dyDescent="0.25">
      <c r="B138" t="str">
        <f t="shared" si="8"/>
        <v>MCPESDBLoad Pos</v>
      </c>
      <c r="C138" t="str">
        <f t="shared" si="9"/>
        <v>MCPESDBLoad PosStratification</v>
      </c>
      <c r="D138" s="31" t="s">
        <v>39</v>
      </c>
      <c r="E138" s="31" t="s">
        <v>1303</v>
      </c>
      <c r="F138" s="31" t="s">
        <v>1844</v>
      </c>
      <c r="G138" s="34" t="s">
        <v>78</v>
      </c>
      <c r="H138" s="103">
        <v>3</v>
      </c>
      <c r="I138" s="92">
        <v>46092.43472222222</v>
      </c>
      <c r="J138" s="3">
        <v>0.24</v>
      </c>
      <c r="K138" s="100">
        <v>0.08</v>
      </c>
      <c r="L138">
        <f t="shared" si="10"/>
        <v>0.32</v>
      </c>
      <c r="M138">
        <f t="shared" si="11"/>
        <v>0.10666666666666667</v>
      </c>
      <c r="Q138" s="64" t="str">
        <f>_xlfn.XLOOKUP(S138,Data!E:E,Data!X:X,"Not Started",0,-1)</f>
        <v>Completed</v>
      </c>
      <c r="R138" t="str">
        <f t="shared" si="12"/>
        <v>MCPDEGTLoad Pos</v>
      </c>
      <c r="S138" t="str">
        <f t="shared" si="13"/>
        <v>MCPDEGTLoad PosStratification</v>
      </c>
      <c r="T138" s="31" t="s">
        <v>39</v>
      </c>
      <c r="U138" s="31" t="s">
        <v>219</v>
      </c>
      <c r="V138" s="31" t="s">
        <v>1844</v>
      </c>
      <c r="W138" s="34" t="s">
        <v>78</v>
      </c>
      <c r="X138" s="103">
        <v>1</v>
      </c>
      <c r="Y138" s="92">
        <v>46057.726388888892</v>
      </c>
      <c r="Z138" s="3">
        <v>0.12</v>
      </c>
      <c r="AA138" s="100">
        <v>0</v>
      </c>
      <c r="AB138">
        <f t="shared" si="14"/>
        <v>0.12</v>
      </c>
      <c r="AC138">
        <f t="shared" si="15"/>
        <v>0.12</v>
      </c>
    </row>
    <row r="139" spans="2:29" ht="16.5" x14ac:dyDescent="0.25">
      <c r="B139" t="str">
        <f t="shared" si="8"/>
        <v>MCPESDBLoad Spreads</v>
      </c>
      <c r="C139" t="str">
        <f t="shared" si="9"/>
        <v>MCPESDBLoad Spreadsload Spreads</v>
      </c>
      <c r="D139" s="31" t="s">
        <v>39</v>
      </c>
      <c r="E139" s="31" t="s">
        <v>1303</v>
      </c>
      <c r="F139" s="28" t="s">
        <v>1859</v>
      </c>
      <c r="G139" s="28" t="s">
        <v>69</v>
      </c>
      <c r="H139" s="102">
        <v>1</v>
      </c>
      <c r="I139" s="91">
        <v>46092.388888888891</v>
      </c>
      <c r="J139" s="97">
        <v>0</v>
      </c>
      <c r="K139" s="99">
        <v>0.32</v>
      </c>
      <c r="L139">
        <f t="shared" si="10"/>
        <v>0.32</v>
      </c>
      <c r="M139">
        <f t="shared" si="11"/>
        <v>0.32</v>
      </c>
      <c r="Q139" s="64" t="str">
        <f>_xlfn.XLOOKUP(S139,Data!E:E,Data!X:X,"Not Started",0,-1)</f>
        <v>Not Started</v>
      </c>
      <c r="R139" t="str">
        <f t="shared" si="12"/>
        <v>MCPDEGTLoad Pos</v>
      </c>
      <c r="S139" t="str">
        <f t="shared" si="13"/>
        <v>MCPDEGTLoad PosLight Maintenance</v>
      </c>
      <c r="T139" s="31" t="s">
        <v>39</v>
      </c>
      <c r="U139" s="31" t="s">
        <v>219</v>
      </c>
      <c r="V139" s="31" t="s">
        <v>1844</v>
      </c>
      <c r="W139" s="34" t="s">
        <v>94</v>
      </c>
      <c r="X139" s="103">
        <v>1</v>
      </c>
      <c r="Y139" s="92">
        <v>46057.731249999997</v>
      </c>
      <c r="Z139" s="3">
        <v>0</v>
      </c>
      <c r="AA139" s="100">
        <v>0.25</v>
      </c>
      <c r="AB139">
        <f t="shared" si="14"/>
        <v>0.25</v>
      </c>
      <c r="AC139">
        <f t="shared" si="15"/>
        <v>0.25</v>
      </c>
    </row>
    <row r="140" spans="2:29" ht="16.5" x14ac:dyDescent="0.25">
      <c r="B140" t="str">
        <f t="shared" si="8"/>
        <v>MCPESDBLoad Spreads</v>
      </c>
      <c r="C140" t="str">
        <f t="shared" si="9"/>
        <v>MCPESDBLoad SpreadsSpreads comparison</v>
      </c>
      <c r="D140" s="31" t="s">
        <v>39</v>
      </c>
      <c r="E140" s="31" t="s">
        <v>1303</v>
      </c>
      <c r="F140" s="31" t="s">
        <v>1859</v>
      </c>
      <c r="G140" s="34" t="s">
        <v>71</v>
      </c>
      <c r="H140" s="103">
        <v>1</v>
      </c>
      <c r="I140" s="92">
        <v>46092.402083333334</v>
      </c>
      <c r="J140" s="3">
        <v>0</v>
      </c>
      <c r="K140" s="100">
        <v>0.02</v>
      </c>
      <c r="L140">
        <f t="shared" si="10"/>
        <v>0.02</v>
      </c>
      <c r="M140">
        <f t="shared" si="11"/>
        <v>0.02</v>
      </c>
      <c r="Q140" s="64" t="str">
        <f>_xlfn.XLOOKUP(S140,Data!E:E,Data!X:X,"Not Started",0,-1)</f>
        <v>Completed</v>
      </c>
      <c r="R140" t="str">
        <f t="shared" si="12"/>
        <v>MCPDEGTLoad Pos</v>
      </c>
      <c r="S140" t="str">
        <f t="shared" si="13"/>
        <v>MCPDEGTLoad PosPosition report OLAP exports</v>
      </c>
      <c r="T140" s="31" t="s">
        <v>39</v>
      </c>
      <c r="U140" s="31" t="s">
        <v>219</v>
      </c>
      <c r="V140" s="31" t="s">
        <v>1844</v>
      </c>
      <c r="W140" s="34" t="s">
        <v>81</v>
      </c>
      <c r="X140" s="103">
        <v>1</v>
      </c>
      <c r="Y140" s="92">
        <v>46057.741666666669</v>
      </c>
      <c r="Z140" s="3">
        <v>0</v>
      </c>
      <c r="AA140" s="100">
        <v>0.1</v>
      </c>
      <c r="AB140">
        <f t="shared" si="14"/>
        <v>0.1</v>
      </c>
      <c r="AC140">
        <f t="shared" si="15"/>
        <v>0.1</v>
      </c>
    </row>
    <row r="141" spans="2:29" ht="16.5" x14ac:dyDescent="0.25">
      <c r="B141" t="str">
        <f t="shared" si="8"/>
        <v>MCPESDBPOS MCP Export</v>
      </c>
      <c r="C141" t="str">
        <f t="shared" si="9"/>
        <v>MCPESDBPOS MCP ExportPosition report OLAP exports</v>
      </c>
      <c r="D141" s="31" t="s">
        <v>39</v>
      </c>
      <c r="E141" s="31" t="s">
        <v>1303</v>
      </c>
      <c r="F141" s="28" t="s">
        <v>1863</v>
      </c>
      <c r="G141" s="28" t="s">
        <v>81</v>
      </c>
      <c r="H141" s="102">
        <v>1</v>
      </c>
      <c r="I141" s="91">
        <v>46092.44027777778</v>
      </c>
      <c r="J141" s="97">
        <v>0</v>
      </c>
      <c r="K141" s="99">
        <v>0.17</v>
      </c>
      <c r="L141">
        <f t="shared" si="10"/>
        <v>0.17</v>
      </c>
      <c r="M141">
        <f t="shared" si="11"/>
        <v>0.17</v>
      </c>
      <c r="Q141" s="64" t="str">
        <f>_xlfn.XLOOKUP(S141,Data!E:E,Data!X:X,"Not Started",0,-1)</f>
        <v>Completed</v>
      </c>
      <c r="R141" t="str">
        <f t="shared" si="12"/>
        <v>MCPDEGTLoad Pos</v>
      </c>
      <c r="S141" t="str">
        <f t="shared" si="13"/>
        <v>MCPDEGTLoad Poscopy from</v>
      </c>
      <c r="T141" s="31" t="s">
        <v>39</v>
      </c>
      <c r="U141" s="31" t="s">
        <v>219</v>
      </c>
      <c r="V141" s="31" t="s">
        <v>1844</v>
      </c>
      <c r="W141" s="34" t="s">
        <v>84</v>
      </c>
      <c r="X141" s="103">
        <v>1</v>
      </c>
      <c r="Y141" s="92">
        <v>46057.74722222222</v>
      </c>
      <c r="Z141" s="3">
        <v>0.1</v>
      </c>
      <c r="AA141" s="100">
        <v>0</v>
      </c>
      <c r="AB141">
        <f t="shared" si="14"/>
        <v>0.1</v>
      </c>
      <c r="AC141">
        <f t="shared" si="15"/>
        <v>0.1</v>
      </c>
    </row>
    <row r="142" spans="2:29" ht="16.5" x14ac:dyDescent="0.25">
      <c r="B142" t="str">
        <f t="shared" ref="B142:B205" si="16">D142&amp;E142&amp;F142</f>
        <v>MCPFRDBCSRBB Planning</v>
      </c>
      <c r="C142" t="str">
        <f t="shared" ref="C142:C205" si="17">D142&amp;E142&amp;F142&amp;G142</f>
        <v>MCPFRDBCSRBB Planningimport CSRBB strategies</v>
      </c>
      <c r="D142" s="31" t="s">
        <v>39</v>
      </c>
      <c r="E142" s="28" t="s">
        <v>475</v>
      </c>
      <c r="F142" s="28" t="s">
        <v>1830</v>
      </c>
      <c r="G142" s="28" t="s">
        <v>108</v>
      </c>
      <c r="H142" s="102">
        <v>1</v>
      </c>
      <c r="I142" s="91">
        <v>46091.231944444444</v>
      </c>
      <c r="J142" s="97">
        <v>0</v>
      </c>
      <c r="K142" s="99">
        <v>1</v>
      </c>
      <c r="L142">
        <f t="shared" ref="L142:L205" si="18">SUM(J142:K142)</f>
        <v>1</v>
      </c>
      <c r="M142">
        <f t="shared" ref="M142:M205" si="19">L142/H142</f>
        <v>1</v>
      </c>
      <c r="Q142" s="64" t="str">
        <f>_xlfn.XLOOKUP(S142,Data!E:E,Data!X:X,"Not Started",0,-1)</f>
        <v>Not Started</v>
      </c>
      <c r="R142" t="str">
        <f t="shared" ref="R142:R205" si="20">T142&amp;U142&amp;V142</f>
        <v>MCPDEGTLoad Pos (RAS)</v>
      </c>
      <c r="S142" t="str">
        <f t="shared" ref="S142:S205" si="21">T142&amp;U142&amp;V142&amp;W142</f>
        <v>MCPDEGTLoad Pos (RAS)load</v>
      </c>
      <c r="T142" s="31" t="s">
        <v>39</v>
      </c>
      <c r="U142" s="31" t="s">
        <v>219</v>
      </c>
      <c r="V142" s="28" t="s">
        <v>1845</v>
      </c>
      <c r="W142" s="28" t="s">
        <v>75</v>
      </c>
      <c r="X142" s="102">
        <v>1</v>
      </c>
      <c r="Y142" s="91">
        <v>46065.001388888886</v>
      </c>
      <c r="Z142" s="97">
        <v>0</v>
      </c>
      <c r="AA142" s="99">
        <v>0.62</v>
      </c>
      <c r="AB142">
        <f t="shared" ref="AB142:AB205" si="22">SUM(Z142:AA142)</f>
        <v>0.62</v>
      </c>
      <c r="AC142">
        <f t="shared" ref="AC142:AC205" si="23">AB142/X142</f>
        <v>0.62</v>
      </c>
    </row>
    <row r="143" spans="2:29" ht="16.5" x14ac:dyDescent="0.25">
      <c r="B143" t="str">
        <f t="shared" si="16"/>
        <v>MCPFRDBCSRBB Planning</v>
      </c>
      <c r="C143" t="str">
        <f t="shared" si="17"/>
        <v>MCPFRDBCSRBB PlanningCSRBB Planning Run</v>
      </c>
      <c r="D143" s="31" t="s">
        <v>39</v>
      </c>
      <c r="E143" s="31" t="s">
        <v>475</v>
      </c>
      <c r="F143" s="31" t="s">
        <v>1830</v>
      </c>
      <c r="G143" s="34" t="s">
        <v>111</v>
      </c>
      <c r="H143" s="103">
        <v>1</v>
      </c>
      <c r="I143" s="92">
        <v>46091.273611111108</v>
      </c>
      <c r="J143" s="3">
        <v>0</v>
      </c>
      <c r="K143" s="100">
        <v>1.07</v>
      </c>
      <c r="L143">
        <f t="shared" si="18"/>
        <v>1.07</v>
      </c>
      <c r="M143">
        <f t="shared" si="19"/>
        <v>1.07</v>
      </c>
      <c r="Q143" s="64" t="str">
        <f>_xlfn.XLOOKUP(S143,Data!E:E,Data!X:X,"Not Started",0,-1)</f>
        <v>Not Started</v>
      </c>
      <c r="R143" t="str">
        <f t="shared" si="20"/>
        <v>MCPDEGTLoad Pos (RAS)</v>
      </c>
      <c r="S143" t="str">
        <f t="shared" si="21"/>
        <v>MCPDEGTLoad Pos (RAS)Stratification</v>
      </c>
      <c r="T143" s="31" t="s">
        <v>39</v>
      </c>
      <c r="U143" s="31" t="s">
        <v>219</v>
      </c>
      <c r="V143" s="31" t="s">
        <v>1845</v>
      </c>
      <c r="W143" s="34" t="s">
        <v>78</v>
      </c>
      <c r="X143" s="103">
        <v>1</v>
      </c>
      <c r="Y143" s="92">
        <v>46065.027083333334</v>
      </c>
      <c r="Z143" s="3">
        <v>0</v>
      </c>
      <c r="AA143" s="100">
        <v>0.08</v>
      </c>
      <c r="AB143">
        <f t="shared" si="22"/>
        <v>0.08</v>
      </c>
      <c r="AC143">
        <f t="shared" si="23"/>
        <v>0.08</v>
      </c>
    </row>
    <row r="144" spans="2:29" ht="16.5" x14ac:dyDescent="0.25">
      <c r="B144" t="str">
        <f t="shared" si="16"/>
        <v>MCPFRDBCSRBB Planning</v>
      </c>
      <c r="C144" t="str">
        <f t="shared" si="17"/>
        <v>MCPFRDBCSRBB Planningexport to ara CSRBB Planning</v>
      </c>
      <c r="D144" s="31" t="s">
        <v>39</v>
      </c>
      <c r="E144" s="31" t="s">
        <v>475</v>
      </c>
      <c r="F144" s="31" t="s">
        <v>1830</v>
      </c>
      <c r="G144" s="34" t="s">
        <v>1945</v>
      </c>
      <c r="H144" s="103">
        <v>1</v>
      </c>
      <c r="I144" s="92">
        <v>46091.318055555559</v>
      </c>
      <c r="J144" s="3">
        <v>0</v>
      </c>
      <c r="K144" s="100">
        <v>0.02</v>
      </c>
      <c r="L144">
        <f t="shared" si="18"/>
        <v>0.02</v>
      </c>
      <c r="M144">
        <f t="shared" si="19"/>
        <v>0.02</v>
      </c>
      <c r="Q144" s="64" t="str">
        <f>_xlfn.XLOOKUP(S144,Data!E:E,Data!X:X,"Not Started",0,-1)</f>
        <v>Not Started</v>
      </c>
      <c r="R144" t="str">
        <f t="shared" si="20"/>
        <v>MCPDEGTLoad Pos (RAS)</v>
      </c>
      <c r="S144" t="str">
        <f t="shared" si="21"/>
        <v>MCPDEGTLoad Pos (RAS)Light Maintenance</v>
      </c>
      <c r="T144" s="31" t="s">
        <v>39</v>
      </c>
      <c r="U144" s="31" t="s">
        <v>219</v>
      </c>
      <c r="V144" s="31" t="s">
        <v>1845</v>
      </c>
      <c r="W144" s="34" t="s">
        <v>94</v>
      </c>
      <c r="X144" s="103">
        <v>1</v>
      </c>
      <c r="Y144" s="92">
        <v>46065.030555555553</v>
      </c>
      <c r="Z144" s="3">
        <v>0</v>
      </c>
      <c r="AA144" s="100">
        <v>2.12</v>
      </c>
      <c r="AB144">
        <f t="shared" si="22"/>
        <v>2.12</v>
      </c>
      <c r="AC144">
        <f t="shared" si="23"/>
        <v>2.12</v>
      </c>
    </row>
    <row r="145" spans="2:29" ht="16.5" x14ac:dyDescent="0.25">
      <c r="B145" t="str">
        <f t="shared" si="16"/>
        <v>MCPFRDBCSRBB Valuation</v>
      </c>
      <c r="C145" t="str">
        <f t="shared" si="17"/>
        <v>MCPFRDBCSRBB ValuationCSRBB Portfolio Valuation</v>
      </c>
      <c r="D145" s="31" t="s">
        <v>39</v>
      </c>
      <c r="E145" s="31" t="s">
        <v>475</v>
      </c>
      <c r="F145" s="28" t="s">
        <v>1831</v>
      </c>
      <c r="G145" s="28" t="s">
        <v>104</v>
      </c>
      <c r="H145" s="102">
        <v>1</v>
      </c>
      <c r="I145" s="91">
        <v>46091.213888888888</v>
      </c>
      <c r="J145" s="97">
        <v>0</v>
      </c>
      <c r="K145" s="99">
        <v>0.32</v>
      </c>
      <c r="L145">
        <f t="shared" si="18"/>
        <v>0.32</v>
      </c>
      <c r="M145">
        <f t="shared" si="19"/>
        <v>0.32</v>
      </c>
      <c r="Q145" s="64" t="str">
        <f>_xlfn.XLOOKUP(S145,Data!E:E,Data!X:X,"Not Started",0,-1)</f>
        <v>Not Started</v>
      </c>
      <c r="R145" t="str">
        <f t="shared" si="20"/>
        <v>MCPDEGTLoad Pos (RAS)</v>
      </c>
      <c r="S145" t="str">
        <f t="shared" si="21"/>
        <v>MCPDEGTLoad Pos (RAS)Position report exports</v>
      </c>
      <c r="T145" s="31" t="s">
        <v>39</v>
      </c>
      <c r="U145" s="31" t="s">
        <v>219</v>
      </c>
      <c r="V145" s="31" t="s">
        <v>1845</v>
      </c>
      <c r="W145" s="34" t="s">
        <v>245</v>
      </c>
      <c r="X145" s="103">
        <v>1</v>
      </c>
      <c r="Y145" s="92">
        <v>46065.118750000001</v>
      </c>
      <c r="Z145" s="3">
        <v>0</v>
      </c>
      <c r="AA145" s="100">
        <v>0.12</v>
      </c>
      <c r="AB145">
        <f t="shared" si="22"/>
        <v>0.12</v>
      </c>
      <c r="AC145">
        <f t="shared" si="23"/>
        <v>0.12</v>
      </c>
    </row>
    <row r="146" spans="2:29" ht="16.5" x14ac:dyDescent="0.25">
      <c r="B146" t="str">
        <f t="shared" si="16"/>
        <v>MCPFRDBCSRBB Valuation</v>
      </c>
      <c r="C146" t="str">
        <f t="shared" si="17"/>
        <v>MCPFRDBCSRBB ValuationLight Maintenance CSRBB valuation</v>
      </c>
      <c r="D146" s="31" t="s">
        <v>39</v>
      </c>
      <c r="E146" s="31" t="s">
        <v>475</v>
      </c>
      <c r="F146" s="31" t="s">
        <v>1831</v>
      </c>
      <c r="G146" s="34" t="s">
        <v>1949</v>
      </c>
      <c r="H146" s="103">
        <v>1</v>
      </c>
      <c r="I146" s="92">
        <v>46091.227083333331</v>
      </c>
      <c r="J146" s="3">
        <v>0</v>
      </c>
      <c r="K146" s="100">
        <v>0.1</v>
      </c>
      <c r="L146">
        <f t="shared" si="18"/>
        <v>0.1</v>
      </c>
      <c r="M146">
        <f t="shared" si="19"/>
        <v>0.1</v>
      </c>
      <c r="Q146" s="64" t="str">
        <f>_xlfn.XLOOKUP(S146,Data!E:E,Data!X:X,"Not Started",0,-1)</f>
        <v>Not Started</v>
      </c>
      <c r="R146" t="str">
        <f t="shared" si="20"/>
        <v>MCPDEGTLoad Pos (RAS)</v>
      </c>
      <c r="S146" t="str">
        <f t="shared" si="21"/>
        <v>MCPDEGTLoad Pos (RAS)copy from</v>
      </c>
      <c r="T146" s="31" t="s">
        <v>39</v>
      </c>
      <c r="U146" s="31" t="s">
        <v>219</v>
      </c>
      <c r="V146" s="31" t="s">
        <v>1845</v>
      </c>
      <c r="W146" s="34" t="s">
        <v>84</v>
      </c>
      <c r="X146" s="103">
        <v>1</v>
      </c>
      <c r="Y146" s="92">
        <v>46065.123611111114</v>
      </c>
      <c r="Z146" s="3">
        <v>0</v>
      </c>
      <c r="AA146" s="100">
        <v>0.32</v>
      </c>
      <c r="AB146">
        <f t="shared" si="22"/>
        <v>0.32</v>
      </c>
      <c r="AC146">
        <f t="shared" si="23"/>
        <v>0.32</v>
      </c>
    </row>
    <row r="147" spans="2:29" ht="16.5" x14ac:dyDescent="0.25">
      <c r="B147" t="str">
        <f t="shared" si="16"/>
        <v>MCPFRDBDelete Portfolio</v>
      </c>
      <c r="C147" t="str">
        <f t="shared" si="17"/>
        <v>MCPFRDBDelete PortfolioDelete portfolio from</v>
      </c>
      <c r="D147" s="31" t="s">
        <v>39</v>
      </c>
      <c r="E147" s="31" t="s">
        <v>475</v>
      </c>
      <c r="F147" s="28" t="s">
        <v>1832</v>
      </c>
      <c r="G147" s="28" t="s">
        <v>45</v>
      </c>
      <c r="H147" s="102">
        <v>1</v>
      </c>
      <c r="I147" s="91">
        <v>46090.227777777778</v>
      </c>
      <c r="J147" s="97">
        <v>0</v>
      </c>
      <c r="K147" s="99">
        <v>0.05</v>
      </c>
      <c r="L147">
        <f t="shared" si="18"/>
        <v>0.05</v>
      </c>
      <c r="M147">
        <f t="shared" si="19"/>
        <v>0.05</v>
      </c>
      <c r="Q147" s="64" t="str">
        <f>_xlfn.XLOOKUP(S147,Data!E:E,Data!X:X,"Not Started",0,-1)</f>
        <v>Completed</v>
      </c>
      <c r="R147" t="str">
        <f t="shared" si="20"/>
        <v>MCPDEGTPlanning (NII)</v>
      </c>
      <c r="S147" t="str">
        <f t="shared" si="21"/>
        <v>MCPDEGTPlanning (NII)planning run01</v>
      </c>
      <c r="T147" s="31" t="s">
        <v>39</v>
      </c>
      <c r="U147" s="31" t="s">
        <v>219</v>
      </c>
      <c r="V147" s="28" t="s">
        <v>1827</v>
      </c>
      <c r="W147" s="28" t="s">
        <v>161</v>
      </c>
      <c r="X147" s="102">
        <v>1</v>
      </c>
      <c r="Y147" s="91">
        <v>46058.031944444447</v>
      </c>
      <c r="Z147" s="97">
        <v>3.18</v>
      </c>
      <c r="AA147" s="99">
        <v>0</v>
      </c>
      <c r="AB147">
        <f t="shared" si="22"/>
        <v>3.18</v>
      </c>
      <c r="AC147">
        <f t="shared" si="23"/>
        <v>3.18</v>
      </c>
    </row>
    <row r="148" spans="2:29" ht="16.5" x14ac:dyDescent="0.25">
      <c r="B148" t="str">
        <f t="shared" si="16"/>
        <v>MCPFRDBEC</v>
      </c>
      <c r="C148" t="str">
        <f t="shared" si="17"/>
        <v>MCPFRDBECLight Maintenance ing-ec valuation</v>
      </c>
      <c r="D148" s="31" t="s">
        <v>39</v>
      </c>
      <c r="E148" s="31" t="s">
        <v>475</v>
      </c>
      <c r="F148" s="28" t="s">
        <v>1833</v>
      </c>
      <c r="G148" s="28" t="s">
        <v>1930</v>
      </c>
      <c r="H148" s="102">
        <v>1</v>
      </c>
      <c r="I148" s="91">
        <v>46091.336111111108</v>
      </c>
      <c r="J148" s="97">
        <v>0</v>
      </c>
      <c r="K148" s="99">
        <v>0.08</v>
      </c>
      <c r="L148">
        <f t="shared" si="18"/>
        <v>0.08</v>
      </c>
      <c r="M148">
        <f t="shared" si="19"/>
        <v>0.08</v>
      </c>
      <c r="Q148" s="64" t="str">
        <f>_xlfn.XLOOKUP(S148,Data!E:E,Data!X:X,"Not Started",0,-1)</f>
        <v>Completed</v>
      </c>
      <c r="R148" t="str">
        <f t="shared" si="20"/>
        <v>MCPDEGTPlanning (NII)</v>
      </c>
      <c r="S148" t="str">
        <f t="shared" si="21"/>
        <v>MCPDEGTPlanning (NII)MDL Processing</v>
      </c>
      <c r="T148" s="31" t="s">
        <v>39</v>
      </c>
      <c r="U148" s="31" t="s">
        <v>219</v>
      </c>
      <c r="V148" s="31" t="s">
        <v>1827</v>
      </c>
      <c r="W148" s="34" t="s">
        <v>164</v>
      </c>
      <c r="X148" s="103">
        <v>1</v>
      </c>
      <c r="Y148" s="92">
        <v>46058.164583333331</v>
      </c>
      <c r="Z148" s="3">
        <v>0</v>
      </c>
      <c r="AA148" s="100">
        <v>1.1299999999999999</v>
      </c>
      <c r="AB148">
        <f t="shared" si="22"/>
        <v>1.1299999999999999</v>
      </c>
      <c r="AC148">
        <f t="shared" si="23"/>
        <v>1.1299999999999999</v>
      </c>
    </row>
    <row r="149" spans="2:29" ht="16.5" x14ac:dyDescent="0.25">
      <c r="B149" t="str">
        <f t="shared" si="16"/>
        <v>MCPFRDBEC</v>
      </c>
      <c r="C149" t="str">
        <f t="shared" si="17"/>
        <v>MCPFRDBECing-ec valuation</v>
      </c>
      <c r="D149" s="31" t="s">
        <v>39</v>
      </c>
      <c r="E149" s="31" t="s">
        <v>475</v>
      </c>
      <c r="F149" s="31" t="s">
        <v>1833</v>
      </c>
      <c r="G149" s="34" t="s">
        <v>141</v>
      </c>
      <c r="H149" s="103">
        <v>1</v>
      </c>
      <c r="I149" s="92">
        <v>46091.339583333334</v>
      </c>
      <c r="J149" s="3">
        <v>0</v>
      </c>
      <c r="K149" s="100">
        <v>1.17</v>
      </c>
      <c r="L149">
        <f t="shared" si="18"/>
        <v>1.17</v>
      </c>
      <c r="M149">
        <f t="shared" si="19"/>
        <v>1.17</v>
      </c>
      <c r="Q149" s="64" t="str">
        <f>_xlfn.XLOOKUP(S149,Data!E:E,Data!X:X,"Not Started",0,-1)</f>
        <v>Completed</v>
      </c>
      <c r="R149" t="str">
        <f t="shared" si="20"/>
        <v>MCPDEGTPlanning (NII)</v>
      </c>
      <c r="S149" t="str">
        <f t="shared" si="21"/>
        <v>MCPDEGTPlanning (NII)planning run02</v>
      </c>
      <c r="T149" s="31" t="s">
        <v>39</v>
      </c>
      <c r="U149" s="31" t="s">
        <v>219</v>
      </c>
      <c r="V149" s="31" t="s">
        <v>1827</v>
      </c>
      <c r="W149" s="34" t="s">
        <v>167</v>
      </c>
      <c r="X149" s="103">
        <v>1</v>
      </c>
      <c r="Y149" s="92">
        <v>46058.211805555555</v>
      </c>
      <c r="Z149" s="3">
        <v>0</v>
      </c>
      <c r="AA149" s="100">
        <v>3.25</v>
      </c>
      <c r="AB149">
        <f t="shared" si="22"/>
        <v>3.25</v>
      </c>
      <c r="AC149">
        <f t="shared" si="23"/>
        <v>3.25</v>
      </c>
    </row>
    <row r="150" spans="2:29" ht="16.5" x14ac:dyDescent="0.25">
      <c r="B150" t="str">
        <f t="shared" si="16"/>
        <v>MCPFRDBEC</v>
      </c>
      <c r="C150" t="str">
        <f t="shared" si="17"/>
        <v>MCPFRDBECing-ec valuation QRM Reporter exports</v>
      </c>
      <c r="D150" s="31" t="s">
        <v>39</v>
      </c>
      <c r="E150" s="31" t="s">
        <v>475</v>
      </c>
      <c r="F150" s="31" t="s">
        <v>1833</v>
      </c>
      <c r="G150" s="34" t="s">
        <v>144</v>
      </c>
      <c r="H150" s="103">
        <v>1</v>
      </c>
      <c r="I150" s="92">
        <v>46091.388194444444</v>
      </c>
      <c r="J150" s="3">
        <v>0</v>
      </c>
      <c r="K150" s="100">
        <v>7.0000000000000007E-2</v>
      </c>
      <c r="L150">
        <f t="shared" si="18"/>
        <v>7.0000000000000007E-2</v>
      </c>
      <c r="M150">
        <f t="shared" si="19"/>
        <v>7.0000000000000007E-2</v>
      </c>
      <c r="Q150" s="64" t="str">
        <f>_xlfn.XLOOKUP(S150,Data!E:E,Data!X:X,"Not Started",0,-1)</f>
        <v>Completed</v>
      </c>
      <c r="R150" t="str">
        <f t="shared" si="20"/>
        <v>MCPDEGTPlanning (NII)</v>
      </c>
      <c r="S150" t="str">
        <f t="shared" si="21"/>
        <v>MCPDEGTPlanning (NII)planning run exports</v>
      </c>
      <c r="T150" s="31" t="s">
        <v>39</v>
      </c>
      <c r="U150" s="31" t="s">
        <v>219</v>
      </c>
      <c r="V150" s="31" t="s">
        <v>1827</v>
      </c>
      <c r="W150" s="34" t="s">
        <v>192</v>
      </c>
      <c r="X150" s="103">
        <v>1</v>
      </c>
      <c r="Y150" s="92">
        <v>46058.347916666666</v>
      </c>
      <c r="Z150" s="3">
        <v>0</v>
      </c>
      <c r="AA150" s="100">
        <v>0</v>
      </c>
      <c r="AB150">
        <f t="shared" si="22"/>
        <v>0</v>
      </c>
      <c r="AC150">
        <f t="shared" si="23"/>
        <v>0</v>
      </c>
    </row>
    <row r="151" spans="2:29" ht="16.5" x14ac:dyDescent="0.25">
      <c r="B151" t="str">
        <f t="shared" si="16"/>
        <v>MCPFRDBImport Strategies</v>
      </c>
      <c r="C151" t="str">
        <f t="shared" si="17"/>
        <v>MCPFRDBImport Strategiesimport strategies</v>
      </c>
      <c r="D151" s="31" t="s">
        <v>39</v>
      </c>
      <c r="E151" s="31" t="s">
        <v>475</v>
      </c>
      <c r="F151" s="28" t="s">
        <v>1838</v>
      </c>
      <c r="G151" s="28" t="s">
        <v>148</v>
      </c>
      <c r="H151" s="102">
        <v>1</v>
      </c>
      <c r="I151" s="91">
        <v>46091.446527777778</v>
      </c>
      <c r="J151" s="97">
        <v>0</v>
      </c>
      <c r="K151" s="99">
        <v>0.12</v>
      </c>
      <c r="L151">
        <f t="shared" si="18"/>
        <v>0.12</v>
      </c>
      <c r="M151">
        <f t="shared" si="19"/>
        <v>0.12</v>
      </c>
      <c r="Q151" s="64" t="str">
        <f>_xlfn.XLOOKUP(S151,Data!E:E,Data!X:X,"Not Started",0,-1)</f>
        <v>Not Started</v>
      </c>
      <c r="R151" t="str">
        <f t="shared" si="20"/>
        <v>MCPDEGTPlanning (NII) (RAS)</v>
      </c>
      <c r="S151" t="str">
        <f t="shared" si="21"/>
        <v>MCPDEGTPlanning (NII) (RAS)planning run</v>
      </c>
      <c r="T151" s="31" t="s">
        <v>39</v>
      </c>
      <c r="U151" s="31" t="s">
        <v>219</v>
      </c>
      <c r="V151" s="28" t="s">
        <v>1872</v>
      </c>
      <c r="W151" s="28" t="s">
        <v>249</v>
      </c>
      <c r="X151" s="102">
        <v>1</v>
      </c>
      <c r="Y151" s="91">
        <v>46065.539583333331</v>
      </c>
      <c r="Z151" s="97">
        <v>0</v>
      </c>
      <c r="AA151" s="99">
        <v>4.2699999999999996</v>
      </c>
      <c r="AB151">
        <f t="shared" si="22"/>
        <v>4.2699999999999996</v>
      </c>
      <c r="AC151">
        <f t="shared" si="23"/>
        <v>4.2699999999999996</v>
      </c>
    </row>
    <row r="152" spans="2:29" ht="16.5" x14ac:dyDescent="0.25">
      <c r="B152" t="str">
        <f t="shared" si="16"/>
        <v>MCPFRDBITS</v>
      </c>
      <c r="C152" t="str">
        <f t="shared" si="17"/>
        <v>MCPFRDBITSLight Maintenance ITS planning</v>
      </c>
      <c r="D152" s="31" t="s">
        <v>39</v>
      </c>
      <c r="E152" s="31" t="s">
        <v>475</v>
      </c>
      <c r="F152" s="28" t="s">
        <v>1839</v>
      </c>
      <c r="G152" s="28" t="s">
        <v>1963</v>
      </c>
      <c r="H152" s="102">
        <v>1</v>
      </c>
      <c r="I152" s="91">
        <v>46091.319444444445</v>
      </c>
      <c r="J152" s="97">
        <v>0</v>
      </c>
      <c r="K152" s="99">
        <v>0.08</v>
      </c>
      <c r="L152">
        <f t="shared" si="18"/>
        <v>0.08</v>
      </c>
      <c r="M152">
        <f t="shared" si="19"/>
        <v>0.08</v>
      </c>
      <c r="Q152" s="64" t="str">
        <f>_xlfn.XLOOKUP(S152,Data!E:E,Data!X:X,"Not Started",0,-1)</f>
        <v>Not Started</v>
      </c>
      <c r="R152" t="str">
        <f t="shared" si="20"/>
        <v>MCPDEGTPlanning (NII) (RAS)</v>
      </c>
      <c r="S152" t="str">
        <f t="shared" si="21"/>
        <v>MCPDEGTPlanning (NII) (RAS)planning run QRM Reporter exports</v>
      </c>
      <c r="T152" s="31" t="s">
        <v>39</v>
      </c>
      <c r="U152" s="31" t="s">
        <v>219</v>
      </c>
      <c r="V152" s="31" t="s">
        <v>1872</v>
      </c>
      <c r="W152" s="34" t="s">
        <v>170</v>
      </c>
      <c r="X152" s="103">
        <v>1</v>
      </c>
      <c r="Y152" s="92">
        <v>46065.717361111114</v>
      </c>
      <c r="Z152" s="3">
        <v>0</v>
      </c>
      <c r="AA152" s="100">
        <v>0.73</v>
      </c>
      <c r="AB152">
        <f t="shared" si="22"/>
        <v>0.73</v>
      </c>
      <c r="AC152">
        <f t="shared" si="23"/>
        <v>0.73</v>
      </c>
    </row>
    <row r="153" spans="2:29" ht="16.5" x14ac:dyDescent="0.25">
      <c r="B153" t="str">
        <f t="shared" si="16"/>
        <v>MCPFRDBITS</v>
      </c>
      <c r="C153" t="str">
        <f t="shared" si="17"/>
        <v>MCPFRDBITSITS planning run</v>
      </c>
      <c r="D153" s="31" t="s">
        <v>39</v>
      </c>
      <c r="E153" s="31" t="s">
        <v>475</v>
      </c>
      <c r="F153" s="31" t="s">
        <v>1839</v>
      </c>
      <c r="G153" s="34" t="s">
        <v>174</v>
      </c>
      <c r="H153" s="103">
        <v>1</v>
      </c>
      <c r="I153" s="92">
        <v>46091.322916666664</v>
      </c>
      <c r="J153" s="3">
        <v>0</v>
      </c>
      <c r="K153" s="100">
        <v>0.32</v>
      </c>
      <c r="L153">
        <f t="shared" si="18"/>
        <v>0.32</v>
      </c>
      <c r="M153">
        <f t="shared" si="19"/>
        <v>0.32</v>
      </c>
      <c r="Q153" s="64" t="str">
        <f>_xlfn.XLOOKUP(S153,Data!E:E,Data!X:X,"Not Started",0,-1)</f>
        <v>Not Started</v>
      </c>
      <c r="R153" t="str">
        <f t="shared" si="20"/>
        <v>MCPDEGTPlanning (NII) (RAS)</v>
      </c>
      <c r="S153" t="str">
        <f t="shared" si="21"/>
        <v>MCPDEGTPlanning (NII) (RAS)planning run exports</v>
      </c>
      <c r="T153" s="31" t="s">
        <v>39</v>
      </c>
      <c r="U153" s="31" t="s">
        <v>219</v>
      </c>
      <c r="V153" s="31" t="s">
        <v>1872</v>
      </c>
      <c r="W153" s="34" t="s">
        <v>192</v>
      </c>
      <c r="X153" s="103">
        <v>1</v>
      </c>
      <c r="Y153" s="92">
        <v>46065.747916666667</v>
      </c>
      <c r="Z153" s="3">
        <v>0</v>
      </c>
      <c r="AA153" s="100">
        <v>0</v>
      </c>
      <c r="AB153">
        <f t="shared" si="22"/>
        <v>0</v>
      </c>
      <c r="AC153">
        <f t="shared" si="23"/>
        <v>0</v>
      </c>
    </row>
    <row r="154" spans="2:29" ht="16.5" x14ac:dyDescent="0.25">
      <c r="B154" t="str">
        <f t="shared" si="16"/>
        <v>MCPFRDBKR</v>
      </c>
      <c r="C154" t="str">
        <f t="shared" si="17"/>
        <v>MCPFRDBKRLight Maintenance bpv-kr valuation</v>
      </c>
      <c r="D154" s="31" t="s">
        <v>39</v>
      </c>
      <c r="E154" s="31" t="s">
        <v>475</v>
      </c>
      <c r="F154" s="28" t="s">
        <v>1840</v>
      </c>
      <c r="G154" s="28" t="s">
        <v>1969</v>
      </c>
      <c r="H154" s="102">
        <v>1</v>
      </c>
      <c r="I154" s="91">
        <v>46091.39166666667</v>
      </c>
      <c r="J154" s="97">
        <v>0</v>
      </c>
      <c r="K154" s="99">
        <v>7.0000000000000007E-2</v>
      </c>
      <c r="L154">
        <f t="shared" si="18"/>
        <v>7.0000000000000007E-2</v>
      </c>
      <c r="M154">
        <f t="shared" si="19"/>
        <v>7.0000000000000007E-2</v>
      </c>
      <c r="Q154" s="64" t="str">
        <f>_xlfn.XLOOKUP(S154,Data!E:E,Data!X:X,"Not Started",0,-1)</f>
        <v>Completed</v>
      </c>
      <c r="R154" t="str">
        <f t="shared" si="20"/>
        <v>MCPDEGTValuation (NPV)</v>
      </c>
      <c r="S154" t="str">
        <f t="shared" si="21"/>
        <v>MCPDEGTValuation (NPV)portfolio valuation run</v>
      </c>
      <c r="T154" s="31" t="s">
        <v>39</v>
      </c>
      <c r="U154" s="31" t="s">
        <v>219</v>
      </c>
      <c r="V154" s="28" t="s">
        <v>1850</v>
      </c>
      <c r="W154" s="28" t="s">
        <v>88</v>
      </c>
      <c r="X154" s="102">
        <v>1</v>
      </c>
      <c r="Y154" s="91">
        <v>46057.752083333333</v>
      </c>
      <c r="Z154" s="97">
        <v>0</v>
      </c>
      <c r="AA154" s="99">
        <v>0.43</v>
      </c>
      <c r="AB154">
        <f t="shared" si="22"/>
        <v>0.43</v>
      </c>
      <c r="AC154">
        <f t="shared" si="23"/>
        <v>0.43</v>
      </c>
    </row>
    <row r="155" spans="2:29" ht="16.5" x14ac:dyDescent="0.25">
      <c r="B155" t="str">
        <f t="shared" si="16"/>
        <v>MCPFRDBKR</v>
      </c>
      <c r="C155" t="str">
        <f t="shared" si="17"/>
        <v>MCPFRDBKRbpv-kr valuation</v>
      </c>
      <c r="D155" s="31" t="s">
        <v>39</v>
      </c>
      <c r="E155" s="31" t="s">
        <v>475</v>
      </c>
      <c r="F155" s="31" t="s">
        <v>1840</v>
      </c>
      <c r="G155" s="34" t="s">
        <v>123</v>
      </c>
      <c r="H155" s="103">
        <v>1</v>
      </c>
      <c r="I155" s="92">
        <v>46091.394444444442</v>
      </c>
      <c r="J155" s="3">
        <v>0</v>
      </c>
      <c r="K155" s="100">
        <v>0.73</v>
      </c>
      <c r="L155">
        <f t="shared" si="18"/>
        <v>0.73</v>
      </c>
      <c r="M155">
        <f t="shared" si="19"/>
        <v>0.73</v>
      </c>
      <c r="Q155" s="64" t="str">
        <f>_xlfn.XLOOKUP(S155,Data!E:E,Data!X:X,"Not Started",0,-1)</f>
        <v>Not Started</v>
      </c>
      <c r="R155" t="str">
        <f t="shared" si="20"/>
        <v>MCPDEGTValuation (NPV)</v>
      </c>
      <c r="S155" t="str">
        <f t="shared" si="21"/>
        <v>MCPDEGTValuation (NPV)Light Maintenance</v>
      </c>
      <c r="T155" s="31" t="s">
        <v>39</v>
      </c>
      <c r="U155" s="31" t="s">
        <v>219</v>
      </c>
      <c r="V155" s="31" t="s">
        <v>1850</v>
      </c>
      <c r="W155" s="34" t="s">
        <v>94</v>
      </c>
      <c r="X155" s="103">
        <v>1</v>
      </c>
      <c r="Y155" s="92">
        <v>46057.770138888889</v>
      </c>
      <c r="Z155" s="3">
        <v>0</v>
      </c>
      <c r="AA155" s="100">
        <v>0.25</v>
      </c>
      <c r="AB155">
        <f t="shared" si="22"/>
        <v>0.25</v>
      </c>
      <c r="AC155">
        <f t="shared" si="23"/>
        <v>0.25</v>
      </c>
    </row>
    <row r="156" spans="2:29" ht="16.5" x14ac:dyDescent="0.25">
      <c r="B156" t="str">
        <f t="shared" si="16"/>
        <v>MCPFRDBKR</v>
      </c>
      <c r="C156" t="str">
        <f t="shared" si="17"/>
        <v>MCPFRDBKRbpv-kr valuation QRM Reporter exports</v>
      </c>
      <c r="D156" s="31" t="s">
        <v>39</v>
      </c>
      <c r="E156" s="31" t="s">
        <v>475</v>
      </c>
      <c r="F156" s="31" t="s">
        <v>1840</v>
      </c>
      <c r="G156" s="34" t="s">
        <v>137</v>
      </c>
      <c r="H156" s="103">
        <v>1</v>
      </c>
      <c r="I156" s="92">
        <v>46091.425000000003</v>
      </c>
      <c r="J156" s="3">
        <v>0</v>
      </c>
      <c r="K156" s="100">
        <v>0</v>
      </c>
      <c r="L156">
        <f t="shared" si="18"/>
        <v>0</v>
      </c>
      <c r="M156">
        <f t="shared" si="19"/>
        <v>0</v>
      </c>
      <c r="Q156" s="64" t="str">
        <f>_xlfn.XLOOKUP(S156,Data!E:E,Data!X:X,"Not Started",0,-1)</f>
        <v>Not Started</v>
      </c>
      <c r="R156" t="str">
        <f t="shared" si="20"/>
        <v>MCPESDBCSRBB Planning</v>
      </c>
      <c r="S156" t="str">
        <f t="shared" si="21"/>
        <v>MCPESDBCSRBB Planningimport CSRBB strategies</v>
      </c>
      <c r="T156" s="31" t="s">
        <v>39</v>
      </c>
      <c r="U156" s="28" t="s">
        <v>1303</v>
      </c>
      <c r="V156" s="28" t="s">
        <v>1830</v>
      </c>
      <c r="W156" s="28" t="s">
        <v>108</v>
      </c>
      <c r="X156" s="102">
        <v>1</v>
      </c>
      <c r="Y156" s="91">
        <v>46065.897916666669</v>
      </c>
      <c r="Z156" s="97">
        <v>0</v>
      </c>
      <c r="AA156" s="99">
        <v>1.05</v>
      </c>
      <c r="AB156">
        <f t="shared" si="22"/>
        <v>1.05</v>
      </c>
      <c r="AC156">
        <f t="shared" si="23"/>
        <v>1.05</v>
      </c>
    </row>
    <row r="157" spans="2:29" ht="16.5" x14ac:dyDescent="0.25">
      <c r="B157" t="str">
        <f t="shared" si="16"/>
        <v>MCPFRDBLoad Compare MP</v>
      </c>
      <c r="C157" t="str">
        <f t="shared" si="17"/>
        <v>MCPFRDBLoad Compare MPload Model parameters</v>
      </c>
      <c r="D157" s="31" t="s">
        <v>39</v>
      </c>
      <c r="E157" s="31" t="s">
        <v>475</v>
      </c>
      <c r="F157" s="28" t="s">
        <v>1853</v>
      </c>
      <c r="G157" s="28" t="s">
        <v>52</v>
      </c>
      <c r="H157" s="102">
        <v>1</v>
      </c>
      <c r="I157" s="91">
        <v>46090.230555555558</v>
      </c>
      <c r="J157" s="97">
        <v>0</v>
      </c>
      <c r="K157" s="99">
        <v>7.0000000000000007E-2</v>
      </c>
      <c r="L157">
        <f t="shared" si="18"/>
        <v>7.0000000000000007E-2</v>
      </c>
      <c r="M157">
        <f t="shared" si="19"/>
        <v>7.0000000000000007E-2</v>
      </c>
      <c r="Q157" s="64" t="str">
        <f>_xlfn.XLOOKUP(S157,Data!E:E,Data!X:X,"Not Started",0,-1)</f>
        <v>Not Started</v>
      </c>
      <c r="R157" t="str">
        <f t="shared" si="20"/>
        <v>MCPESDBCSRBB Planning</v>
      </c>
      <c r="S157" t="str">
        <f t="shared" si="21"/>
        <v>MCPESDBCSRBB PlanningCSRBB Planning Run</v>
      </c>
      <c r="T157" s="31" t="s">
        <v>39</v>
      </c>
      <c r="U157" s="31" t="s">
        <v>1303</v>
      </c>
      <c r="V157" s="31" t="s">
        <v>1830</v>
      </c>
      <c r="W157" s="34" t="s">
        <v>111</v>
      </c>
      <c r="X157" s="103">
        <v>1</v>
      </c>
      <c r="Y157" s="92">
        <v>46065.941666666666</v>
      </c>
      <c r="Z157" s="3">
        <v>0</v>
      </c>
      <c r="AA157" s="100">
        <v>1.78</v>
      </c>
      <c r="AB157">
        <f t="shared" si="22"/>
        <v>1.78</v>
      </c>
      <c r="AC157">
        <f t="shared" si="23"/>
        <v>1.78</v>
      </c>
    </row>
    <row r="158" spans="2:29" ht="16.5" x14ac:dyDescent="0.25">
      <c r="B158" t="str">
        <f t="shared" si="16"/>
        <v>MCPFRDBLoad Compare MP</v>
      </c>
      <c r="C158" t="str">
        <f t="shared" si="17"/>
        <v>MCPFRDBLoad Compare MPModel parameters comparison</v>
      </c>
      <c r="D158" s="31" t="s">
        <v>39</v>
      </c>
      <c r="E158" s="31" t="s">
        <v>475</v>
      </c>
      <c r="F158" s="31" t="s">
        <v>1853</v>
      </c>
      <c r="G158" s="34" t="s">
        <v>55</v>
      </c>
      <c r="H158" s="103">
        <v>1</v>
      </c>
      <c r="I158" s="92">
        <v>46090.23333333333</v>
      </c>
      <c r="J158" s="3">
        <v>0</v>
      </c>
      <c r="K158" s="100">
        <v>0</v>
      </c>
      <c r="L158">
        <f t="shared" si="18"/>
        <v>0</v>
      </c>
      <c r="M158">
        <f t="shared" si="19"/>
        <v>0</v>
      </c>
      <c r="Q158" s="64" t="str">
        <f>_xlfn.XLOOKUP(S158,Data!E:E,Data!X:X,"Not Started",0,-1)</f>
        <v>Not Started</v>
      </c>
      <c r="R158" t="str">
        <f t="shared" si="20"/>
        <v>MCPESDBCSRBB Valuation</v>
      </c>
      <c r="S158" t="str">
        <f t="shared" si="21"/>
        <v>MCPESDBCSRBB ValuationCSRBB Portfolio Valuation</v>
      </c>
      <c r="T158" s="31" t="s">
        <v>39</v>
      </c>
      <c r="U158" s="31" t="s">
        <v>1303</v>
      </c>
      <c r="V158" s="28" t="s">
        <v>1831</v>
      </c>
      <c r="W158" s="28" t="s">
        <v>104</v>
      </c>
      <c r="X158" s="102">
        <v>1</v>
      </c>
      <c r="Y158" s="91">
        <v>46065.848611111112</v>
      </c>
      <c r="Z158" s="97">
        <v>0</v>
      </c>
      <c r="AA158" s="99">
        <v>0.82</v>
      </c>
      <c r="AB158">
        <f t="shared" si="22"/>
        <v>0.82</v>
      </c>
      <c r="AC158">
        <f t="shared" si="23"/>
        <v>0.82</v>
      </c>
    </row>
    <row r="159" spans="2:29" ht="16.5" x14ac:dyDescent="0.25">
      <c r="B159" t="str">
        <f t="shared" si="16"/>
        <v>MCPFRDBLoad Compare Spreads</v>
      </c>
      <c r="C159" t="str">
        <f t="shared" si="17"/>
        <v>MCPFRDBLoad Compare Spreadsload Spreads</v>
      </c>
      <c r="D159" s="31" t="s">
        <v>39</v>
      </c>
      <c r="E159" s="31" t="s">
        <v>475</v>
      </c>
      <c r="F159" s="28" t="s">
        <v>1841</v>
      </c>
      <c r="G159" s="28" t="s">
        <v>69</v>
      </c>
      <c r="H159" s="102">
        <v>1</v>
      </c>
      <c r="I159" s="91">
        <v>46090.234027777777</v>
      </c>
      <c r="J159" s="97">
        <v>0</v>
      </c>
      <c r="K159" s="99">
        <v>0.2</v>
      </c>
      <c r="L159">
        <f t="shared" si="18"/>
        <v>0.2</v>
      </c>
      <c r="M159">
        <f t="shared" si="19"/>
        <v>0.2</v>
      </c>
      <c r="Q159" s="64" t="str">
        <f>_xlfn.XLOOKUP(S159,Data!E:E,Data!X:X,"Not Started",0,-1)</f>
        <v>Not Started</v>
      </c>
      <c r="R159" t="str">
        <f t="shared" si="20"/>
        <v>MCPESDBCSRBB Valuation</v>
      </c>
      <c r="S159" t="str">
        <f t="shared" si="21"/>
        <v>MCPESDBCSRBB ValuationLight Maintenance</v>
      </c>
      <c r="T159" s="31" t="s">
        <v>39</v>
      </c>
      <c r="U159" s="31" t="s">
        <v>1303</v>
      </c>
      <c r="V159" s="31" t="s">
        <v>1831</v>
      </c>
      <c r="W159" s="34" t="s">
        <v>94</v>
      </c>
      <c r="X159" s="103">
        <v>1</v>
      </c>
      <c r="Y159" s="92">
        <v>46065.882638888892</v>
      </c>
      <c r="Z159" s="3">
        <v>0</v>
      </c>
      <c r="AA159" s="100">
        <v>0.37</v>
      </c>
      <c r="AB159">
        <f t="shared" si="22"/>
        <v>0.37</v>
      </c>
      <c r="AC159">
        <f t="shared" si="23"/>
        <v>0.37</v>
      </c>
    </row>
    <row r="160" spans="2:29" ht="16.5" x14ac:dyDescent="0.25">
      <c r="B160" t="str">
        <f t="shared" si="16"/>
        <v>MCPFRDBLoad Compare Spreads</v>
      </c>
      <c r="C160" t="str">
        <f t="shared" si="17"/>
        <v>MCPFRDBLoad Compare SpreadsSpreads comparison</v>
      </c>
      <c r="D160" s="31" t="s">
        <v>39</v>
      </c>
      <c r="E160" s="31" t="s">
        <v>475</v>
      </c>
      <c r="F160" s="31" t="s">
        <v>1841</v>
      </c>
      <c r="G160" s="34" t="s">
        <v>71</v>
      </c>
      <c r="H160" s="103">
        <v>1</v>
      </c>
      <c r="I160" s="92">
        <v>46090.242361111108</v>
      </c>
      <c r="J160" s="3">
        <v>0</v>
      </c>
      <c r="K160" s="100">
        <v>0.02</v>
      </c>
      <c r="L160">
        <f t="shared" si="18"/>
        <v>0.02</v>
      </c>
      <c r="M160">
        <f t="shared" si="19"/>
        <v>0.02</v>
      </c>
      <c r="Q160" s="64" t="str">
        <f>_xlfn.XLOOKUP(S160,Data!E:E,Data!X:X,"Not Started",0,-1)</f>
        <v>Completed</v>
      </c>
      <c r="R160" t="str">
        <f t="shared" si="20"/>
        <v>MCPESDBDelete Portfolio</v>
      </c>
      <c r="S160" t="str">
        <f t="shared" si="21"/>
        <v>MCPESDBDelete PortfolioDelete portfolio from</v>
      </c>
      <c r="T160" s="31" t="s">
        <v>39</v>
      </c>
      <c r="U160" s="31" t="s">
        <v>1303</v>
      </c>
      <c r="V160" s="28" t="s">
        <v>1832</v>
      </c>
      <c r="W160" s="28" t="s">
        <v>45</v>
      </c>
      <c r="X160" s="102">
        <v>1</v>
      </c>
      <c r="Y160" s="91">
        <v>46059.529166666667</v>
      </c>
      <c r="Z160" s="97">
        <v>0</v>
      </c>
      <c r="AA160" s="99">
        <v>0.05</v>
      </c>
      <c r="AB160">
        <f t="shared" si="22"/>
        <v>0.05</v>
      </c>
      <c r="AC160">
        <f t="shared" si="23"/>
        <v>0.05</v>
      </c>
    </row>
    <row r="161" spans="2:29" ht="16.5" x14ac:dyDescent="0.25">
      <c r="B161" t="str">
        <f t="shared" si="16"/>
        <v>MCPFRDBLoad Pos</v>
      </c>
      <c r="C161" t="str">
        <f t="shared" si="17"/>
        <v>MCPFRDBLoad Posload</v>
      </c>
      <c r="D161" s="31" t="s">
        <v>39</v>
      </c>
      <c r="E161" s="31" t="s">
        <v>475</v>
      </c>
      <c r="F161" s="28" t="s">
        <v>1844</v>
      </c>
      <c r="G161" s="28" t="s">
        <v>75</v>
      </c>
      <c r="H161" s="102">
        <v>1</v>
      </c>
      <c r="I161" s="91">
        <v>46091.145138888889</v>
      </c>
      <c r="J161" s="97">
        <v>0</v>
      </c>
      <c r="K161" s="99">
        <v>0.3</v>
      </c>
      <c r="L161">
        <f t="shared" si="18"/>
        <v>0.3</v>
      </c>
      <c r="M161">
        <f t="shared" si="19"/>
        <v>0.3</v>
      </c>
      <c r="Q161" s="64" t="str">
        <f>_xlfn.XLOOKUP(S161,Data!E:E,Data!X:X,"Not Started",0,-1)</f>
        <v>Not Started</v>
      </c>
      <c r="R161" t="str">
        <f t="shared" si="20"/>
        <v>MCPESDBEC</v>
      </c>
      <c r="S161" t="str">
        <f t="shared" si="21"/>
        <v>MCPESDBECLight Maintenance</v>
      </c>
      <c r="T161" s="31" t="s">
        <v>39</v>
      </c>
      <c r="U161" s="31" t="s">
        <v>1303</v>
      </c>
      <c r="V161" s="28" t="s">
        <v>1833</v>
      </c>
      <c r="W161" s="28" t="s">
        <v>94</v>
      </c>
      <c r="X161" s="102">
        <v>1</v>
      </c>
      <c r="Y161" s="91">
        <v>46066.210416666669</v>
      </c>
      <c r="Z161" s="97">
        <v>0</v>
      </c>
      <c r="AA161" s="99">
        <v>0.57999999999999996</v>
      </c>
      <c r="AB161">
        <f t="shared" si="22"/>
        <v>0.57999999999999996</v>
      </c>
      <c r="AC161">
        <f t="shared" si="23"/>
        <v>0.57999999999999996</v>
      </c>
    </row>
    <row r="162" spans="2:29" ht="16.5" x14ac:dyDescent="0.25">
      <c r="B162" t="str">
        <f t="shared" si="16"/>
        <v>MCPFRDBLoad Pos</v>
      </c>
      <c r="C162" t="str">
        <f t="shared" si="17"/>
        <v>MCPFRDBLoad PosStratification</v>
      </c>
      <c r="D162" s="31" t="s">
        <v>39</v>
      </c>
      <c r="E162" s="31" t="s">
        <v>475</v>
      </c>
      <c r="F162" s="31" t="s">
        <v>1844</v>
      </c>
      <c r="G162" s="34" t="s">
        <v>78</v>
      </c>
      <c r="H162" s="103">
        <v>1</v>
      </c>
      <c r="I162" s="92">
        <v>46091.157638888886</v>
      </c>
      <c r="J162" s="3">
        <v>0</v>
      </c>
      <c r="K162" s="100">
        <v>0.08</v>
      </c>
      <c r="L162">
        <f t="shared" si="18"/>
        <v>0.08</v>
      </c>
      <c r="M162">
        <f t="shared" si="19"/>
        <v>0.08</v>
      </c>
      <c r="Q162" s="64" t="str">
        <f>_xlfn.XLOOKUP(S162,Data!E:E,Data!X:X,"Not Started",0,-1)</f>
        <v>Not Started</v>
      </c>
      <c r="R162" t="str">
        <f t="shared" si="20"/>
        <v>MCPESDBEC</v>
      </c>
      <c r="S162" t="str">
        <f t="shared" si="21"/>
        <v>MCPESDBECing-ec valuation</v>
      </c>
      <c r="T162" s="31" t="s">
        <v>39</v>
      </c>
      <c r="U162" s="31" t="s">
        <v>1303</v>
      </c>
      <c r="V162" s="31" t="s">
        <v>1833</v>
      </c>
      <c r="W162" s="34" t="s">
        <v>141</v>
      </c>
      <c r="X162" s="103">
        <v>1</v>
      </c>
      <c r="Y162" s="92">
        <v>46066.234722222223</v>
      </c>
      <c r="Z162" s="3">
        <v>0</v>
      </c>
      <c r="AA162" s="100">
        <v>6.28</v>
      </c>
      <c r="AB162">
        <f t="shared" si="22"/>
        <v>6.28</v>
      </c>
      <c r="AC162">
        <f t="shared" si="23"/>
        <v>6.28</v>
      </c>
    </row>
    <row r="163" spans="2:29" ht="16.5" x14ac:dyDescent="0.25">
      <c r="B163" t="str">
        <f t="shared" si="16"/>
        <v>MCPFRDBLoad Pos</v>
      </c>
      <c r="C163" t="str">
        <f t="shared" si="17"/>
        <v>MCPFRDBLoad PosPosition report exports</v>
      </c>
      <c r="D163" s="31" t="s">
        <v>39</v>
      </c>
      <c r="E163" s="31" t="s">
        <v>475</v>
      </c>
      <c r="F163" s="31" t="s">
        <v>1844</v>
      </c>
      <c r="G163" s="34" t="s">
        <v>245</v>
      </c>
      <c r="H163" s="103">
        <v>1</v>
      </c>
      <c r="I163" s="92">
        <v>46091.161111111112</v>
      </c>
      <c r="J163" s="3">
        <v>0</v>
      </c>
      <c r="K163" s="100">
        <v>0.12</v>
      </c>
      <c r="L163">
        <f t="shared" si="18"/>
        <v>0.12</v>
      </c>
      <c r="M163">
        <f t="shared" si="19"/>
        <v>0.12</v>
      </c>
      <c r="Q163" s="64" t="str">
        <f>_xlfn.XLOOKUP(S163,Data!E:E,Data!X:X,"Not Started",0,-1)</f>
        <v>Not Started</v>
      </c>
      <c r="R163" t="str">
        <f t="shared" si="20"/>
        <v>MCPESDBEC</v>
      </c>
      <c r="S163" t="str">
        <f t="shared" si="21"/>
        <v>MCPESDBECing-ec valuation exports from ARA</v>
      </c>
      <c r="T163" s="31" t="s">
        <v>39</v>
      </c>
      <c r="U163" s="31" t="s">
        <v>1303</v>
      </c>
      <c r="V163" s="31" t="s">
        <v>1833</v>
      </c>
      <c r="W163" s="34" t="s">
        <v>1326</v>
      </c>
      <c r="X163" s="103">
        <v>1</v>
      </c>
      <c r="Y163" s="92">
        <v>46066.496527777781</v>
      </c>
      <c r="Z163" s="3">
        <v>0</v>
      </c>
      <c r="AA163" s="100">
        <v>0</v>
      </c>
      <c r="AB163">
        <f t="shared" si="22"/>
        <v>0</v>
      </c>
      <c r="AC163">
        <f t="shared" si="23"/>
        <v>0</v>
      </c>
    </row>
    <row r="164" spans="2:29" ht="16.5" x14ac:dyDescent="0.25">
      <c r="B164" t="str">
        <f t="shared" si="16"/>
        <v>MCPFRDBLoad Pos</v>
      </c>
      <c r="C164" t="str">
        <f t="shared" si="17"/>
        <v>MCPFRDBLoad Poscopy from</v>
      </c>
      <c r="D164" s="31" t="s">
        <v>39</v>
      </c>
      <c r="E164" s="31" t="s">
        <v>475</v>
      </c>
      <c r="F164" s="31" t="s">
        <v>1844</v>
      </c>
      <c r="G164" s="34" t="s">
        <v>84</v>
      </c>
      <c r="H164" s="103">
        <v>1</v>
      </c>
      <c r="I164" s="92">
        <v>46091.165972222225</v>
      </c>
      <c r="J164" s="3">
        <v>0</v>
      </c>
      <c r="K164" s="100">
        <v>0.03</v>
      </c>
      <c r="L164">
        <f t="shared" si="18"/>
        <v>0.03</v>
      </c>
      <c r="M164">
        <f t="shared" si="19"/>
        <v>0.03</v>
      </c>
      <c r="Q164" s="64" t="str">
        <f>_xlfn.XLOOKUP(S164,Data!E:E,Data!X:X,"Not Started",0,-1)</f>
        <v>Not Started</v>
      </c>
      <c r="R164" t="str">
        <f t="shared" si="20"/>
        <v>MCPESDBEC</v>
      </c>
      <c r="S164" t="str">
        <f t="shared" si="21"/>
        <v>MCPESDBECing-ec valuation QRM Reporter exports</v>
      </c>
      <c r="T164" s="31" t="s">
        <v>39</v>
      </c>
      <c r="U164" s="31" t="s">
        <v>1303</v>
      </c>
      <c r="V164" s="31" t="s">
        <v>1833</v>
      </c>
      <c r="W164" s="34" t="s">
        <v>144</v>
      </c>
      <c r="X164" s="103">
        <v>1</v>
      </c>
      <c r="Y164" s="92">
        <v>46066.496527777781</v>
      </c>
      <c r="Z164" s="3">
        <v>0</v>
      </c>
      <c r="AA164" s="100">
        <v>1.1000000000000001</v>
      </c>
      <c r="AB164">
        <f t="shared" si="22"/>
        <v>1.1000000000000001</v>
      </c>
      <c r="AC164">
        <f t="shared" si="23"/>
        <v>1.1000000000000001</v>
      </c>
    </row>
    <row r="165" spans="2:29" ht="16.5" x14ac:dyDescent="0.25">
      <c r="B165" t="str">
        <f t="shared" si="16"/>
        <v>MCPFRDBPlanning (NII)</v>
      </c>
      <c r="C165" t="str">
        <f t="shared" si="17"/>
        <v>MCPFRDBPlanning (NII)planning run01</v>
      </c>
      <c r="D165" s="31" t="s">
        <v>39</v>
      </c>
      <c r="E165" s="31" t="s">
        <v>475</v>
      </c>
      <c r="F165" s="28" t="s">
        <v>1827</v>
      </c>
      <c r="G165" s="28" t="s">
        <v>161</v>
      </c>
      <c r="H165" s="102">
        <v>1</v>
      </c>
      <c r="I165" s="91">
        <v>46091.459722222222</v>
      </c>
      <c r="J165" s="97">
        <v>0</v>
      </c>
      <c r="K165" s="99">
        <v>4.08</v>
      </c>
      <c r="L165">
        <f t="shared" si="18"/>
        <v>4.08</v>
      </c>
      <c r="M165">
        <f t="shared" si="19"/>
        <v>4.08</v>
      </c>
      <c r="Q165" s="64" t="str">
        <f>_xlfn.XLOOKUP(S165,Data!E:E,Data!X:X,"Not Started",0,-1)</f>
        <v>Not Started</v>
      </c>
      <c r="R165" t="str">
        <f t="shared" si="20"/>
        <v>MCPESDBGAP</v>
      </c>
      <c r="S165" t="str">
        <f t="shared" si="21"/>
        <v>MCPESDBGAPgap planning</v>
      </c>
      <c r="T165" s="31" t="s">
        <v>39</v>
      </c>
      <c r="U165" s="31" t="s">
        <v>1303</v>
      </c>
      <c r="V165" s="28" t="s">
        <v>1837</v>
      </c>
      <c r="W165" s="28" t="s">
        <v>197</v>
      </c>
      <c r="X165" s="102">
        <v>1</v>
      </c>
      <c r="Y165" s="91">
        <v>46066.01666666667</v>
      </c>
      <c r="Z165" s="97">
        <v>0</v>
      </c>
      <c r="AA165" s="99">
        <v>4.63</v>
      </c>
      <c r="AB165">
        <f t="shared" si="22"/>
        <v>4.63</v>
      </c>
      <c r="AC165">
        <f t="shared" si="23"/>
        <v>4.63</v>
      </c>
    </row>
    <row r="166" spans="2:29" ht="16.5" x14ac:dyDescent="0.25">
      <c r="B166" t="str">
        <f t="shared" si="16"/>
        <v>MCPFRDBPlanning (NII)</v>
      </c>
      <c r="C166" t="str">
        <f t="shared" si="17"/>
        <v>MCPFRDBPlanning (NII)MDL Processing</v>
      </c>
      <c r="D166" s="31" t="s">
        <v>39</v>
      </c>
      <c r="E166" s="31" t="s">
        <v>475</v>
      </c>
      <c r="F166" s="31" t="s">
        <v>1827</v>
      </c>
      <c r="G166" s="34" t="s">
        <v>164</v>
      </c>
      <c r="H166" s="103">
        <v>1</v>
      </c>
      <c r="I166" s="92">
        <v>46091.629861111112</v>
      </c>
      <c r="J166" s="3">
        <v>0</v>
      </c>
      <c r="K166" s="100">
        <v>0.32</v>
      </c>
      <c r="L166">
        <f t="shared" si="18"/>
        <v>0.32</v>
      </c>
      <c r="M166">
        <f t="shared" si="19"/>
        <v>0.32</v>
      </c>
      <c r="Q166" s="64" t="str">
        <f>_xlfn.XLOOKUP(S166,Data!E:E,Data!X:X,"Not Started",0,-1)</f>
        <v>Not Started</v>
      </c>
      <c r="R166" t="str">
        <f t="shared" si="20"/>
        <v>MCPESDBImport Strategies</v>
      </c>
      <c r="S166" t="str">
        <f t="shared" si="21"/>
        <v>MCPESDBImport Strategiesimport strategies</v>
      </c>
      <c r="T166" s="31" t="s">
        <v>39</v>
      </c>
      <c r="U166" s="31" t="s">
        <v>1303</v>
      </c>
      <c r="V166" s="28" t="s">
        <v>1838</v>
      </c>
      <c r="W166" s="28" t="s">
        <v>148</v>
      </c>
      <c r="X166" s="102">
        <v>1</v>
      </c>
      <c r="Y166" s="91">
        <v>46069.446527777778</v>
      </c>
      <c r="Z166" s="97">
        <v>0</v>
      </c>
      <c r="AA166" s="99">
        <v>0.15</v>
      </c>
      <c r="AB166">
        <f t="shared" si="22"/>
        <v>0.15</v>
      </c>
      <c r="AC166">
        <f t="shared" si="23"/>
        <v>0.15</v>
      </c>
    </row>
    <row r="167" spans="2:29" ht="16.5" x14ac:dyDescent="0.25">
      <c r="B167" t="str">
        <f t="shared" si="16"/>
        <v>MCPFRDBPlanning (NII)</v>
      </c>
      <c r="C167" t="str">
        <f t="shared" si="17"/>
        <v>MCPFRDBPlanning (NII)planning run02</v>
      </c>
      <c r="D167" s="31" t="s">
        <v>39</v>
      </c>
      <c r="E167" s="31" t="s">
        <v>475</v>
      </c>
      <c r="F167" s="31" t="s">
        <v>1827</v>
      </c>
      <c r="G167" s="34" t="s">
        <v>167</v>
      </c>
      <c r="H167" s="103">
        <v>1</v>
      </c>
      <c r="I167" s="92">
        <v>46091.643055555556</v>
      </c>
      <c r="J167" s="3">
        <v>0</v>
      </c>
      <c r="K167" s="100">
        <v>0.95</v>
      </c>
      <c r="L167">
        <f t="shared" si="18"/>
        <v>0.95</v>
      </c>
      <c r="M167">
        <f t="shared" si="19"/>
        <v>0.95</v>
      </c>
      <c r="Q167" s="64" t="str">
        <f>_xlfn.XLOOKUP(S167,Data!E:E,Data!X:X,"Not Started",0,-1)</f>
        <v>Not Started</v>
      </c>
      <c r="R167" t="str">
        <f t="shared" si="20"/>
        <v>MCPESDBITS</v>
      </c>
      <c r="S167" t="str">
        <f t="shared" si="21"/>
        <v>MCPESDBITSLight Maintenance</v>
      </c>
      <c r="T167" s="31" t="s">
        <v>39</v>
      </c>
      <c r="U167" s="31" t="s">
        <v>1303</v>
      </c>
      <c r="V167" s="28" t="s">
        <v>1839</v>
      </c>
      <c r="W167" s="28" t="s">
        <v>94</v>
      </c>
      <c r="X167" s="102">
        <v>1</v>
      </c>
      <c r="Y167" s="91">
        <v>46070.788194444445</v>
      </c>
      <c r="Z167" s="97">
        <v>0</v>
      </c>
      <c r="AA167" s="99">
        <v>0.35</v>
      </c>
      <c r="AB167">
        <f t="shared" si="22"/>
        <v>0.35</v>
      </c>
      <c r="AC167">
        <f t="shared" si="23"/>
        <v>0.35</v>
      </c>
    </row>
    <row r="168" spans="2:29" ht="16.5" x14ac:dyDescent="0.25">
      <c r="B168" t="str">
        <f t="shared" si="16"/>
        <v>MCPFRDBPlanning (NII)</v>
      </c>
      <c r="C168" t="str">
        <f t="shared" si="17"/>
        <v>MCPFRDBPlanning (NII)export to ara NII</v>
      </c>
      <c r="D168" s="31" t="s">
        <v>39</v>
      </c>
      <c r="E168" s="31" t="s">
        <v>475</v>
      </c>
      <c r="F168" s="31" t="s">
        <v>1827</v>
      </c>
      <c r="G168" s="34" t="s">
        <v>1937</v>
      </c>
      <c r="H168" s="103">
        <v>1</v>
      </c>
      <c r="I168" s="92">
        <v>46091.682638888888</v>
      </c>
      <c r="J168" s="3">
        <v>0</v>
      </c>
      <c r="K168" s="100">
        <v>0.03</v>
      </c>
      <c r="L168">
        <f t="shared" si="18"/>
        <v>0.03</v>
      </c>
      <c r="M168">
        <f t="shared" si="19"/>
        <v>0.03</v>
      </c>
      <c r="Q168" s="64" t="str">
        <f>_xlfn.XLOOKUP(S168,Data!E:E,Data!X:X,"Not Started",0,-1)</f>
        <v>Not Started</v>
      </c>
      <c r="R168" t="str">
        <f t="shared" si="20"/>
        <v>MCPESDBITS</v>
      </c>
      <c r="S168" t="str">
        <f t="shared" si="21"/>
        <v>MCPESDBITSITS planning run</v>
      </c>
      <c r="T168" s="31" t="s">
        <v>39</v>
      </c>
      <c r="U168" s="31" t="s">
        <v>1303</v>
      </c>
      <c r="V168" s="31" t="s">
        <v>1839</v>
      </c>
      <c r="W168" s="34" t="s">
        <v>174</v>
      </c>
      <c r="X168" s="103">
        <v>1</v>
      </c>
      <c r="Y168" s="92">
        <v>46070.802777777775</v>
      </c>
      <c r="Z168" s="3">
        <v>0</v>
      </c>
      <c r="AA168" s="100">
        <v>0.72</v>
      </c>
      <c r="AB168">
        <f t="shared" si="22"/>
        <v>0.72</v>
      </c>
      <c r="AC168">
        <f t="shared" si="23"/>
        <v>0.72</v>
      </c>
    </row>
    <row r="169" spans="2:29" ht="16.5" x14ac:dyDescent="0.25">
      <c r="B169" t="str">
        <f t="shared" si="16"/>
        <v>MCPFRDBPlanning (NII)</v>
      </c>
      <c r="C169" t="str">
        <f t="shared" si="17"/>
        <v>MCPFRDBPlanning (NII)planning run QRM reporter exports</v>
      </c>
      <c r="D169" s="31" t="s">
        <v>39</v>
      </c>
      <c r="E169" s="31" t="s">
        <v>475</v>
      </c>
      <c r="F169" s="31" t="s">
        <v>1827</v>
      </c>
      <c r="G169" s="34" t="s">
        <v>714</v>
      </c>
      <c r="H169" s="103">
        <v>1</v>
      </c>
      <c r="I169" s="92">
        <v>46091.684027777781</v>
      </c>
      <c r="J169" s="3">
        <v>0</v>
      </c>
      <c r="K169" s="100">
        <v>0.17</v>
      </c>
      <c r="L169">
        <f t="shared" si="18"/>
        <v>0.17</v>
      </c>
      <c r="M169">
        <f t="shared" si="19"/>
        <v>0.17</v>
      </c>
      <c r="Q169" s="64" t="str">
        <f>_xlfn.XLOOKUP(S169,Data!E:E,Data!X:X,"Not Started",0,-1)</f>
        <v>Not Started</v>
      </c>
      <c r="R169" t="str">
        <f t="shared" si="20"/>
        <v>MCPESDBKR</v>
      </c>
      <c r="S169" t="str">
        <f t="shared" si="21"/>
        <v>MCPESDBKRLight Maintenance</v>
      </c>
      <c r="T169" s="31" t="s">
        <v>39</v>
      </c>
      <c r="U169" s="31" t="s">
        <v>1303</v>
      </c>
      <c r="V169" s="28" t="s">
        <v>1840</v>
      </c>
      <c r="W169" s="28" t="s">
        <v>94</v>
      </c>
      <c r="X169" s="102">
        <v>1</v>
      </c>
      <c r="Y169" s="91">
        <v>46066.543055555558</v>
      </c>
      <c r="Z169" s="97">
        <v>0</v>
      </c>
      <c r="AA169" s="99">
        <v>0.33</v>
      </c>
      <c r="AB169">
        <f t="shared" si="22"/>
        <v>0.33</v>
      </c>
      <c r="AC169">
        <f t="shared" si="23"/>
        <v>0.33</v>
      </c>
    </row>
    <row r="170" spans="2:29" ht="16.5" x14ac:dyDescent="0.25">
      <c r="B170" t="str">
        <f t="shared" si="16"/>
        <v>MCPFRDBPlanning (NII)</v>
      </c>
      <c r="C170" t="str">
        <f t="shared" si="17"/>
        <v>MCPFRDBPlanning (NII)Light Maintenance NII</v>
      </c>
      <c r="D170" s="31" t="s">
        <v>39</v>
      </c>
      <c r="E170" s="31" t="s">
        <v>475</v>
      </c>
      <c r="F170" s="31" t="s">
        <v>1827</v>
      </c>
      <c r="G170" s="34" t="s">
        <v>1986</v>
      </c>
      <c r="H170" s="103">
        <v>1</v>
      </c>
      <c r="I170" s="92">
        <v>46092.183333333334</v>
      </c>
      <c r="J170" s="3">
        <v>0</v>
      </c>
      <c r="K170" s="100">
        <v>0.15</v>
      </c>
      <c r="L170">
        <f t="shared" si="18"/>
        <v>0.15</v>
      </c>
      <c r="M170">
        <f t="shared" si="19"/>
        <v>0.15</v>
      </c>
      <c r="Q170" s="64" t="str">
        <f>_xlfn.XLOOKUP(S170,Data!E:E,Data!X:X,"Not Started",0,-1)</f>
        <v>Not Started</v>
      </c>
      <c r="R170" t="str">
        <f t="shared" si="20"/>
        <v>MCPESDBKR</v>
      </c>
      <c r="S170" t="str">
        <f t="shared" si="21"/>
        <v>MCPESDBKRbpv-kr valuation</v>
      </c>
      <c r="T170" s="31" t="s">
        <v>39</v>
      </c>
      <c r="U170" s="31" t="s">
        <v>1303</v>
      </c>
      <c r="V170" s="31" t="s">
        <v>1840</v>
      </c>
      <c r="W170" s="34" t="s">
        <v>123</v>
      </c>
      <c r="X170" s="103">
        <v>1</v>
      </c>
      <c r="Y170" s="92">
        <v>46066.556944444441</v>
      </c>
      <c r="Z170" s="3">
        <v>0</v>
      </c>
      <c r="AA170" s="100">
        <v>5.38</v>
      </c>
      <c r="AB170">
        <f t="shared" si="22"/>
        <v>5.38</v>
      </c>
      <c r="AC170">
        <f t="shared" si="23"/>
        <v>5.38</v>
      </c>
    </row>
    <row r="171" spans="2:29" ht="16.5" x14ac:dyDescent="0.25">
      <c r="B171" t="str">
        <f t="shared" si="16"/>
        <v>MCPFRDBPlanning (NII)</v>
      </c>
      <c r="C171" t="str">
        <f t="shared" si="17"/>
        <v>MCPFRDBPlanning (NII)planning run OLAP exports</v>
      </c>
      <c r="D171" s="31" t="s">
        <v>39</v>
      </c>
      <c r="E171" s="31" t="s">
        <v>475</v>
      </c>
      <c r="F171" s="31" t="s">
        <v>1827</v>
      </c>
      <c r="G171" s="34" t="s">
        <v>324</v>
      </c>
      <c r="H171" s="103">
        <v>1</v>
      </c>
      <c r="I171" s="92">
        <v>46092.370833333334</v>
      </c>
      <c r="J171" s="3">
        <v>0</v>
      </c>
      <c r="K171" s="100">
        <v>0.53</v>
      </c>
      <c r="L171">
        <f t="shared" si="18"/>
        <v>0.53</v>
      </c>
      <c r="M171">
        <f t="shared" si="19"/>
        <v>0.53</v>
      </c>
      <c r="Q171" s="64" t="str">
        <f>_xlfn.XLOOKUP(S171,Data!E:E,Data!X:X,"Not Started",0,-1)</f>
        <v>Not Started</v>
      </c>
      <c r="R171" t="str">
        <f t="shared" si="20"/>
        <v>MCPESDBKR</v>
      </c>
      <c r="S171" t="str">
        <f t="shared" si="21"/>
        <v>MCPESDBKRbpv-kr valuation QRM Reporter exports</v>
      </c>
      <c r="T171" s="31" t="s">
        <v>39</v>
      </c>
      <c r="U171" s="31" t="s">
        <v>1303</v>
      </c>
      <c r="V171" s="31" t="s">
        <v>1840</v>
      </c>
      <c r="W171" s="34" t="s">
        <v>137</v>
      </c>
      <c r="X171" s="103">
        <v>1</v>
      </c>
      <c r="Y171" s="92">
        <v>46066.78125</v>
      </c>
      <c r="Z171" s="3">
        <v>0</v>
      </c>
      <c r="AA171" s="100">
        <v>0.02</v>
      </c>
      <c r="AB171">
        <f t="shared" si="22"/>
        <v>0.02</v>
      </c>
      <c r="AC171">
        <f t="shared" si="23"/>
        <v>0.02</v>
      </c>
    </row>
    <row r="172" spans="2:29" ht="16.5" x14ac:dyDescent="0.25">
      <c r="B172" t="str">
        <f t="shared" si="16"/>
        <v>MCPFRDBValuation (NPV)</v>
      </c>
      <c r="C172" t="str">
        <f t="shared" si="17"/>
        <v>MCPFRDBValuation (NPV)portfolio valuation run</v>
      </c>
      <c r="D172" s="31" t="s">
        <v>39</v>
      </c>
      <c r="E172" s="31" t="s">
        <v>475</v>
      </c>
      <c r="F172" s="28" t="s">
        <v>1850</v>
      </c>
      <c r="G172" s="28" t="s">
        <v>88</v>
      </c>
      <c r="H172" s="102">
        <v>1</v>
      </c>
      <c r="I172" s="91">
        <v>46091.167361111111</v>
      </c>
      <c r="J172" s="97">
        <v>0</v>
      </c>
      <c r="K172" s="99">
        <v>0.85</v>
      </c>
      <c r="L172">
        <f t="shared" si="18"/>
        <v>0.85</v>
      </c>
      <c r="M172">
        <f t="shared" si="19"/>
        <v>0.85</v>
      </c>
      <c r="Q172" s="64" t="str">
        <f>_xlfn.XLOOKUP(S172,Data!E:E,Data!X:X,"Not Started",0,-1)</f>
        <v>Completed</v>
      </c>
      <c r="R172" t="str">
        <f t="shared" si="20"/>
        <v>MCPESDBLoad Compare MP</v>
      </c>
      <c r="S172" t="str">
        <f t="shared" si="21"/>
        <v>MCPESDBLoad Compare MPload Model parameters</v>
      </c>
      <c r="T172" s="31" t="s">
        <v>39</v>
      </c>
      <c r="U172" s="31" t="s">
        <v>1303</v>
      </c>
      <c r="V172" s="28" t="s">
        <v>1853</v>
      </c>
      <c r="W172" s="28" t="s">
        <v>52</v>
      </c>
      <c r="X172" s="102">
        <v>1</v>
      </c>
      <c r="Y172" s="91">
        <v>46059.531944444447</v>
      </c>
      <c r="Z172" s="97">
        <v>0</v>
      </c>
      <c r="AA172" s="99">
        <v>0.05</v>
      </c>
      <c r="AB172">
        <f t="shared" si="22"/>
        <v>0.05</v>
      </c>
      <c r="AC172">
        <f t="shared" si="23"/>
        <v>0.05</v>
      </c>
    </row>
    <row r="173" spans="2:29" ht="16.5" x14ac:dyDescent="0.25">
      <c r="B173" t="str">
        <f t="shared" si="16"/>
        <v>MCPFRDBValuation (NPV)</v>
      </c>
      <c r="C173" t="str">
        <f t="shared" si="17"/>
        <v>MCPFRDBValuation (NPV)export to ara Portfolio Valuation</v>
      </c>
      <c r="D173" s="31" t="s">
        <v>39</v>
      </c>
      <c r="E173" s="31" t="s">
        <v>475</v>
      </c>
      <c r="F173" s="31" t="s">
        <v>1850</v>
      </c>
      <c r="G173" s="34" t="s">
        <v>1959</v>
      </c>
      <c r="H173" s="103">
        <v>1</v>
      </c>
      <c r="I173" s="92">
        <v>46091.202777777777</v>
      </c>
      <c r="J173" s="3">
        <v>0</v>
      </c>
      <c r="K173" s="100">
        <v>0</v>
      </c>
      <c r="L173">
        <f t="shared" si="18"/>
        <v>0</v>
      </c>
      <c r="M173">
        <f t="shared" si="19"/>
        <v>0</v>
      </c>
      <c r="Q173" s="64" t="str">
        <f>_xlfn.XLOOKUP(S173,Data!E:E,Data!X:X,"Not Started",0,-1)</f>
        <v>Completed</v>
      </c>
      <c r="R173" t="str">
        <f t="shared" si="20"/>
        <v>MCPESDBLoad Compare MP</v>
      </c>
      <c r="S173" t="str">
        <f t="shared" si="21"/>
        <v>MCPESDBLoad Compare MPModel parameters comparison</v>
      </c>
      <c r="T173" s="31" t="s">
        <v>39</v>
      </c>
      <c r="U173" s="31" t="s">
        <v>1303</v>
      </c>
      <c r="V173" s="31" t="s">
        <v>1853</v>
      </c>
      <c r="W173" s="34" t="s">
        <v>55</v>
      </c>
      <c r="X173" s="103">
        <v>1</v>
      </c>
      <c r="Y173" s="92">
        <v>46059.53402777778</v>
      </c>
      <c r="Z173" s="3">
        <v>0</v>
      </c>
      <c r="AA173" s="100">
        <v>0</v>
      </c>
      <c r="AB173">
        <f t="shared" si="22"/>
        <v>0</v>
      </c>
      <c r="AC173">
        <f t="shared" si="23"/>
        <v>0</v>
      </c>
    </row>
    <row r="174" spans="2:29" ht="16.5" x14ac:dyDescent="0.25">
      <c r="B174" t="str">
        <f t="shared" si="16"/>
        <v>MCPFRDBValuation (NPV)</v>
      </c>
      <c r="C174" t="str">
        <f t="shared" si="17"/>
        <v>MCPFRDBValuation (NPV)Light Maintenance portfolio valuation</v>
      </c>
      <c r="D174" s="31" t="s">
        <v>39</v>
      </c>
      <c r="E174" s="31" t="s">
        <v>475</v>
      </c>
      <c r="F174" s="31" t="s">
        <v>1850</v>
      </c>
      <c r="G174" s="34" t="s">
        <v>1948</v>
      </c>
      <c r="H174" s="103">
        <v>1</v>
      </c>
      <c r="I174" s="92">
        <v>46091.202777777777</v>
      </c>
      <c r="J174" s="3">
        <v>0</v>
      </c>
      <c r="K174" s="100">
        <v>0.13</v>
      </c>
      <c r="L174">
        <f t="shared" si="18"/>
        <v>0.13</v>
      </c>
      <c r="M174">
        <f t="shared" si="19"/>
        <v>0.13</v>
      </c>
      <c r="Q174" s="64" t="str">
        <f>_xlfn.XLOOKUP(S174,Data!E:E,Data!X:X,"Not Started",0,-1)</f>
        <v>Completed</v>
      </c>
      <c r="R174" t="str">
        <f t="shared" si="20"/>
        <v>MCPESDBLoad Compare Spreads</v>
      </c>
      <c r="S174" t="str">
        <f t="shared" si="21"/>
        <v>MCPESDBLoad Compare Spreadsload Spreads</v>
      </c>
      <c r="T174" s="31" t="s">
        <v>39</v>
      </c>
      <c r="U174" s="31" t="s">
        <v>1303</v>
      </c>
      <c r="V174" s="28" t="s">
        <v>1841</v>
      </c>
      <c r="W174" s="28" t="s">
        <v>69</v>
      </c>
      <c r="X174" s="102">
        <v>1</v>
      </c>
      <c r="Y174" s="91">
        <v>46059.534722222219</v>
      </c>
      <c r="Z174" s="97">
        <v>0</v>
      </c>
      <c r="AA174" s="99">
        <v>0.37</v>
      </c>
      <c r="AB174">
        <f t="shared" si="22"/>
        <v>0.37</v>
      </c>
      <c r="AC174">
        <f t="shared" si="23"/>
        <v>0.37</v>
      </c>
    </row>
    <row r="175" spans="2:29" ht="16.5" x14ac:dyDescent="0.25">
      <c r="B175" t="str">
        <f t="shared" si="16"/>
        <v>MCPFRDBValuation (NPV)</v>
      </c>
      <c r="C175" t="str">
        <f t="shared" si="17"/>
        <v>MCPFRDBValuation (NPV)valuation report QRM Reporter exports</v>
      </c>
      <c r="D175" s="31" t="s">
        <v>39</v>
      </c>
      <c r="E175" s="31" t="s">
        <v>475</v>
      </c>
      <c r="F175" s="31" t="s">
        <v>1850</v>
      </c>
      <c r="G175" s="34" t="s">
        <v>266</v>
      </c>
      <c r="H175" s="103">
        <v>1</v>
      </c>
      <c r="I175" s="92">
        <v>46091.208333333336</v>
      </c>
      <c r="J175" s="3">
        <v>0</v>
      </c>
      <c r="K175" s="100">
        <v>0.12</v>
      </c>
      <c r="L175">
        <f t="shared" si="18"/>
        <v>0.12</v>
      </c>
      <c r="M175">
        <f t="shared" si="19"/>
        <v>0.12</v>
      </c>
      <c r="Q175" s="64" t="str">
        <f>_xlfn.XLOOKUP(S175,Data!E:E,Data!X:X,"Not Started",0,-1)</f>
        <v>Completed</v>
      </c>
      <c r="R175" t="str">
        <f t="shared" si="20"/>
        <v>MCPESDBLoad Compare Spreads</v>
      </c>
      <c r="S175" t="str">
        <f t="shared" si="21"/>
        <v>MCPESDBLoad Compare SpreadsSpreads comparison</v>
      </c>
      <c r="T175" s="31" t="s">
        <v>39</v>
      </c>
      <c r="U175" s="31" t="s">
        <v>1303</v>
      </c>
      <c r="V175" s="31" t="s">
        <v>1841</v>
      </c>
      <c r="W175" s="34" t="s">
        <v>71</v>
      </c>
      <c r="X175" s="103">
        <v>1</v>
      </c>
      <c r="Y175" s="92">
        <v>46059.55</v>
      </c>
      <c r="Z175" s="3">
        <v>0</v>
      </c>
      <c r="AA175" s="100">
        <v>0.03</v>
      </c>
      <c r="AB175">
        <f t="shared" si="22"/>
        <v>0.03</v>
      </c>
      <c r="AC175">
        <f t="shared" si="23"/>
        <v>0.03</v>
      </c>
    </row>
    <row r="176" spans="2:29" ht="16.5" x14ac:dyDescent="0.25">
      <c r="B176" t="str">
        <f t="shared" si="16"/>
        <v>MCPFRDBValuation AIC</v>
      </c>
      <c r="C176" t="str">
        <f t="shared" si="17"/>
        <v>MCPFRDBValuation AICload AIC Spreads</v>
      </c>
      <c r="D176" s="31" t="s">
        <v>39</v>
      </c>
      <c r="E176" s="31" t="s">
        <v>475</v>
      </c>
      <c r="F176" s="28" t="s">
        <v>1849</v>
      </c>
      <c r="G176" s="28" t="s">
        <v>378</v>
      </c>
      <c r="H176" s="102">
        <v>1</v>
      </c>
      <c r="I176" s="91">
        <v>46091.427777777775</v>
      </c>
      <c r="J176" s="97">
        <v>0</v>
      </c>
      <c r="K176" s="99">
        <v>0.18</v>
      </c>
      <c r="L176">
        <f t="shared" si="18"/>
        <v>0.18</v>
      </c>
      <c r="M176">
        <f t="shared" si="19"/>
        <v>0.18</v>
      </c>
      <c r="Q176" s="64" t="str">
        <f>_xlfn.XLOOKUP(S176,Data!E:E,Data!X:X,"Not Started",0,-1)</f>
        <v>Not Started</v>
      </c>
      <c r="R176" t="str">
        <f t="shared" si="20"/>
        <v>MCPESDBLoad Pos</v>
      </c>
      <c r="S176" t="str">
        <f t="shared" si="21"/>
        <v>MCPESDBLoad PosGenerate NTG</v>
      </c>
      <c r="T176" s="31" t="s">
        <v>39</v>
      </c>
      <c r="U176" s="31" t="s">
        <v>1303</v>
      </c>
      <c r="V176" s="28" t="s">
        <v>1844</v>
      </c>
      <c r="W176" s="28" t="s">
        <v>1310</v>
      </c>
      <c r="X176" s="102">
        <v>2</v>
      </c>
      <c r="Y176" s="91">
        <v>46065.222916666666</v>
      </c>
      <c r="Z176" s="97">
        <v>0.22</v>
      </c>
      <c r="AA176" s="99">
        <v>0.23</v>
      </c>
      <c r="AB176">
        <f t="shared" si="22"/>
        <v>0.45</v>
      </c>
      <c r="AC176">
        <f t="shared" si="23"/>
        <v>0.22500000000000001</v>
      </c>
    </row>
    <row r="177" spans="2:29" ht="16.5" x14ac:dyDescent="0.25">
      <c r="B177" t="str">
        <f t="shared" si="16"/>
        <v>MCPFRDBValuation AIC</v>
      </c>
      <c r="C177" t="str">
        <f t="shared" si="17"/>
        <v>MCPFRDBValuation AICAIC portfolio valuation run</v>
      </c>
      <c r="D177" s="31" t="s">
        <v>39</v>
      </c>
      <c r="E177" s="31" t="s">
        <v>475</v>
      </c>
      <c r="F177" s="31" t="s">
        <v>1849</v>
      </c>
      <c r="G177" s="34" t="s">
        <v>187</v>
      </c>
      <c r="H177" s="103">
        <v>1</v>
      </c>
      <c r="I177" s="92">
        <v>46091.435416666667</v>
      </c>
      <c r="J177" s="3">
        <v>0</v>
      </c>
      <c r="K177" s="100">
        <v>0.25</v>
      </c>
      <c r="L177">
        <f t="shared" si="18"/>
        <v>0.25</v>
      </c>
      <c r="M177">
        <f t="shared" si="19"/>
        <v>0.25</v>
      </c>
      <c r="Q177" s="64" t="str">
        <f>_xlfn.XLOOKUP(S177,Data!E:E,Data!X:X,"Not Started",0,-1)</f>
        <v>Not Started</v>
      </c>
      <c r="R177" t="str">
        <f t="shared" si="20"/>
        <v>MCPESDBLoad Pos</v>
      </c>
      <c r="S177" t="str">
        <f t="shared" si="21"/>
        <v>MCPESDBLoad Posload</v>
      </c>
      <c r="T177" s="31" t="s">
        <v>39</v>
      </c>
      <c r="U177" s="31" t="s">
        <v>1303</v>
      </c>
      <c r="V177" s="31" t="s">
        <v>1844</v>
      </c>
      <c r="W177" s="34" t="s">
        <v>75</v>
      </c>
      <c r="X177" s="103">
        <v>1</v>
      </c>
      <c r="Y177" s="92">
        <v>46065.559027777781</v>
      </c>
      <c r="Z177" s="3">
        <v>0</v>
      </c>
      <c r="AA177" s="100">
        <v>1.03</v>
      </c>
      <c r="AB177">
        <f t="shared" si="22"/>
        <v>1.03</v>
      </c>
      <c r="AC177">
        <f t="shared" si="23"/>
        <v>1.03</v>
      </c>
    </row>
    <row r="178" spans="2:29" ht="16.5" x14ac:dyDescent="0.25">
      <c r="B178" t="str">
        <f t="shared" si="16"/>
        <v>MCPICDBICDB</v>
      </c>
      <c r="C178" t="str">
        <f t="shared" si="17"/>
        <v>MCPICDBICDBDelete portfolio from</v>
      </c>
      <c r="D178" s="31" t="s">
        <v>39</v>
      </c>
      <c r="E178" s="28" t="s">
        <v>715</v>
      </c>
      <c r="F178" s="28" t="s">
        <v>715</v>
      </c>
      <c r="G178" s="28" t="s">
        <v>45</v>
      </c>
      <c r="H178" s="102">
        <v>1</v>
      </c>
      <c r="I178" s="91">
        <v>46091.479166666664</v>
      </c>
      <c r="J178" s="97">
        <v>0</v>
      </c>
      <c r="K178" s="99">
        <v>0.02</v>
      </c>
      <c r="L178">
        <f t="shared" si="18"/>
        <v>0.02</v>
      </c>
      <c r="M178">
        <f t="shared" si="19"/>
        <v>0.02</v>
      </c>
      <c r="Q178" s="64" t="str">
        <f>_xlfn.XLOOKUP(S178,Data!E:E,Data!X:X,"Not Started",0,-1)</f>
        <v>Not Started</v>
      </c>
      <c r="R178" t="str">
        <f t="shared" si="20"/>
        <v>MCPESDBLoad Pos</v>
      </c>
      <c r="S178" t="str">
        <f t="shared" si="21"/>
        <v>MCPESDBLoad PosStratification</v>
      </c>
      <c r="T178" s="31" t="s">
        <v>39</v>
      </c>
      <c r="U178" s="31" t="s">
        <v>1303</v>
      </c>
      <c r="V178" s="31" t="s">
        <v>1844</v>
      </c>
      <c r="W178" s="34" t="s">
        <v>78</v>
      </c>
      <c r="X178" s="103">
        <v>1</v>
      </c>
      <c r="Y178" s="92">
        <v>46065.602083333331</v>
      </c>
      <c r="Z178" s="3">
        <v>0</v>
      </c>
      <c r="AA178" s="100">
        <v>0.08</v>
      </c>
      <c r="AB178">
        <f t="shared" si="22"/>
        <v>0.08</v>
      </c>
      <c r="AC178">
        <f t="shared" si="23"/>
        <v>0.08</v>
      </c>
    </row>
    <row r="179" spans="2:29" ht="16.5" x14ac:dyDescent="0.25">
      <c r="B179" t="str">
        <f t="shared" si="16"/>
        <v>MCPICDBICDB</v>
      </c>
      <c r="C179" t="str">
        <f t="shared" si="17"/>
        <v>MCPICDBICDBload model parameters from</v>
      </c>
      <c r="D179" s="31" t="s">
        <v>39</v>
      </c>
      <c r="E179" s="31" t="s">
        <v>715</v>
      </c>
      <c r="F179" s="31" t="s">
        <v>715</v>
      </c>
      <c r="G179" s="34" t="s">
        <v>719</v>
      </c>
      <c r="H179" s="103">
        <v>1</v>
      </c>
      <c r="I179" s="92">
        <v>46091.538194444445</v>
      </c>
      <c r="J179" s="3">
        <v>0</v>
      </c>
      <c r="K179" s="100">
        <v>0.02</v>
      </c>
      <c r="L179">
        <f t="shared" si="18"/>
        <v>0.02</v>
      </c>
      <c r="M179">
        <f t="shared" si="19"/>
        <v>0.02</v>
      </c>
      <c r="Q179" s="64" t="str">
        <f>_xlfn.XLOOKUP(S179,Data!E:E,Data!X:X,"Not Started",0,-1)</f>
        <v>Not Started</v>
      </c>
      <c r="R179" t="str">
        <f t="shared" si="20"/>
        <v>MCPESDBLoad Pos</v>
      </c>
      <c r="S179" t="str">
        <f t="shared" si="21"/>
        <v>MCPESDBLoad PosPosition report OLAP exports</v>
      </c>
      <c r="T179" s="31" t="s">
        <v>39</v>
      </c>
      <c r="U179" s="31" t="s">
        <v>1303</v>
      </c>
      <c r="V179" s="31" t="s">
        <v>1844</v>
      </c>
      <c r="W179" s="34" t="s">
        <v>81</v>
      </c>
      <c r="X179" s="103">
        <v>1</v>
      </c>
      <c r="Y179" s="92">
        <v>46065.605555555558</v>
      </c>
      <c r="Z179" s="3">
        <v>0</v>
      </c>
      <c r="AA179" s="100">
        <v>0.22</v>
      </c>
      <c r="AB179">
        <f t="shared" si="22"/>
        <v>0.22</v>
      </c>
      <c r="AC179">
        <f t="shared" si="23"/>
        <v>0.22</v>
      </c>
    </row>
    <row r="180" spans="2:29" ht="16.5" x14ac:dyDescent="0.25">
      <c r="B180" t="str">
        <f t="shared" si="16"/>
        <v>MCPICDBICDB</v>
      </c>
      <c r="C180" t="str">
        <f t="shared" si="17"/>
        <v>MCPICDBICDBcompare model parameters from</v>
      </c>
      <c r="D180" s="31" t="s">
        <v>39</v>
      </c>
      <c r="E180" s="31" t="s">
        <v>715</v>
      </c>
      <c r="F180" s="31" t="s">
        <v>715</v>
      </c>
      <c r="G180" s="34" t="s">
        <v>722</v>
      </c>
      <c r="H180" s="103">
        <v>1</v>
      </c>
      <c r="I180" s="92">
        <v>46091.538888888892</v>
      </c>
      <c r="J180" s="3">
        <v>0</v>
      </c>
      <c r="K180" s="100">
        <v>0.03</v>
      </c>
      <c r="L180">
        <f t="shared" si="18"/>
        <v>0.03</v>
      </c>
      <c r="M180">
        <f t="shared" si="19"/>
        <v>0.03</v>
      </c>
      <c r="Q180" s="64" t="str">
        <f>_xlfn.XLOOKUP(S180,Data!E:E,Data!X:X,"Not Started",0,-1)</f>
        <v>Not Started</v>
      </c>
      <c r="R180" t="str">
        <f t="shared" si="20"/>
        <v>MCPESDBLoad Pos</v>
      </c>
      <c r="S180" t="str">
        <f t="shared" si="21"/>
        <v>MCPESDBLoad Poscopy from</v>
      </c>
      <c r="T180" s="31" t="s">
        <v>39</v>
      </c>
      <c r="U180" s="31" t="s">
        <v>1303</v>
      </c>
      <c r="V180" s="31" t="s">
        <v>1844</v>
      </c>
      <c r="W180" s="34" t="s">
        <v>84</v>
      </c>
      <c r="X180" s="103">
        <v>1</v>
      </c>
      <c r="Y180" s="92">
        <v>46065.614583333336</v>
      </c>
      <c r="Z180" s="3">
        <v>0</v>
      </c>
      <c r="AA180" s="100">
        <v>0.02</v>
      </c>
      <c r="AB180">
        <f t="shared" si="22"/>
        <v>0.02</v>
      </c>
      <c r="AC180">
        <f t="shared" si="23"/>
        <v>0.02</v>
      </c>
    </row>
    <row r="181" spans="2:29" ht="16.5" x14ac:dyDescent="0.25">
      <c r="B181" t="str">
        <f t="shared" si="16"/>
        <v>MCPICDBICDB</v>
      </c>
      <c r="C181" t="str">
        <f t="shared" si="17"/>
        <v>MCPICDBICDBPortfolio Copy | NLWB_Lending | Live on ALM Core</v>
      </c>
      <c r="D181" s="31" t="s">
        <v>39</v>
      </c>
      <c r="E181" s="31" t="s">
        <v>715</v>
      </c>
      <c r="F181" s="31" t="s">
        <v>715</v>
      </c>
      <c r="G181" s="34" t="s">
        <v>725</v>
      </c>
      <c r="H181" s="103">
        <v>1</v>
      </c>
      <c r="I181" s="92">
        <v>46091.540277777778</v>
      </c>
      <c r="J181" s="3">
        <v>0</v>
      </c>
      <c r="K181" s="100">
        <v>0.38</v>
      </c>
      <c r="L181">
        <f t="shared" si="18"/>
        <v>0.38</v>
      </c>
      <c r="M181">
        <f t="shared" si="19"/>
        <v>0.38</v>
      </c>
      <c r="Q181" s="64" t="str">
        <f>_xlfn.XLOOKUP(S181,Data!E:E,Data!X:X,"Not Started",0,-1)</f>
        <v>Not Started</v>
      </c>
      <c r="R181" t="str">
        <f t="shared" si="20"/>
        <v>MCPESDBPlanning (NII)</v>
      </c>
      <c r="S181" t="str">
        <f t="shared" si="21"/>
        <v>MCPESDBPlanning (NII)planning run01</v>
      </c>
      <c r="T181" s="31" t="s">
        <v>39</v>
      </c>
      <c r="U181" s="31" t="s">
        <v>1303</v>
      </c>
      <c r="V181" s="28" t="s">
        <v>1827</v>
      </c>
      <c r="W181" s="28" t="s">
        <v>161</v>
      </c>
      <c r="X181" s="102">
        <v>1</v>
      </c>
      <c r="Y181" s="91">
        <v>46069.453472222223</v>
      </c>
      <c r="Z181" s="97">
        <v>0</v>
      </c>
      <c r="AA181" s="99">
        <v>5.0999999999999996</v>
      </c>
      <c r="AB181">
        <f t="shared" si="22"/>
        <v>5.0999999999999996</v>
      </c>
      <c r="AC181">
        <f t="shared" si="23"/>
        <v>5.0999999999999996</v>
      </c>
    </row>
    <row r="182" spans="2:29" ht="16.5" x14ac:dyDescent="0.25">
      <c r="B182" t="str">
        <f t="shared" si="16"/>
        <v>MCPICDBICDB</v>
      </c>
      <c r="C182" t="str">
        <f t="shared" si="17"/>
        <v>MCPICDBICDBPortfolio Copy | London | Live on ALM Core</v>
      </c>
      <c r="D182" s="31" t="s">
        <v>39</v>
      </c>
      <c r="E182" s="31" t="s">
        <v>715</v>
      </c>
      <c r="F182" s="31" t="s">
        <v>715</v>
      </c>
      <c r="G182" s="34" t="s">
        <v>728</v>
      </c>
      <c r="H182" s="103">
        <v>1</v>
      </c>
      <c r="I182" s="92">
        <v>46091.556250000001</v>
      </c>
      <c r="J182" s="3">
        <v>0</v>
      </c>
      <c r="K182" s="100">
        <v>0.37</v>
      </c>
      <c r="L182">
        <f t="shared" si="18"/>
        <v>0.37</v>
      </c>
      <c r="M182">
        <f t="shared" si="19"/>
        <v>0.37</v>
      </c>
      <c r="Q182" s="64" t="str">
        <f>_xlfn.XLOOKUP(S182,Data!E:E,Data!X:X,"Not Started",0,-1)</f>
        <v>Not Started</v>
      </c>
      <c r="R182" t="str">
        <f t="shared" si="20"/>
        <v>MCPESDBPlanning (NII)</v>
      </c>
      <c r="S182" t="str">
        <f t="shared" si="21"/>
        <v>MCPESDBPlanning (NII)MDL Processing</v>
      </c>
      <c r="T182" s="31" t="s">
        <v>39</v>
      </c>
      <c r="U182" s="31" t="s">
        <v>1303</v>
      </c>
      <c r="V182" s="31" t="s">
        <v>1827</v>
      </c>
      <c r="W182" s="34" t="s">
        <v>164</v>
      </c>
      <c r="X182" s="103">
        <v>1</v>
      </c>
      <c r="Y182" s="92">
        <v>46069.665972222225</v>
      </c>
      <c r="Z182" s="3">
        <v>0</v>
      </c>
      <c r="AA182" s="100">
        <v>1.48</v>
      </c>
      <c r="AB182">
        <f t="shared" si="22"/>
        <v>1.48</v>
      </c>
      <c r="AC182">
        <f t="shared" si="23"/>
        <v>1.48</v>
      </c>
    </row>
    <row r="183" spans="2:29" ht="16.5" x14ac:dyDescent="0.25">
      <c r="B183" t="str">
        <f t="shared" si="16"/>
        <v>MCPICDBICDB</v>
      </c>
      <c r="C183" t="str">
        <f t="shared" si="17"/>
        <v>MCPICDBICDBPortfolio Copy | Dublin | Live on ALM Core</v>
      </c>
      <c r="D183" s="31" t="s">
        <v>39</v>
      </c>
      <c r="E183" s="31" t="s">
        <v>715</v>
      </c>
      <c r="F183" s="31" t="s">
        <v>715</v>
      </c>
      <c r="G183" s="34" t="s">
        <v>731</v>
      </c>
      <c r="H183" s="103">
        <v>1</v>
      </c>
      <c r="I183" s="92">
        <v>46091.571527777778</v>
      </c>
      <c r="J183" s="3">
        <v>0</v>
      </c>
      <c r="K183" s="100">
        <v>0.02</v>
      </c>
      <c r="L183">
        <f t="shared" si="18"/>
        <v>0.02</v>
      </c>
      <c r="M183">
        <f t="shared" si="19"/>
        <v>0.02</v>
      </c>
      <c r="Q183" s="64" t="str">
        <f>_xlfn.XLOOKUP(S183,Data!E:E,Data!X:X,"Not Started",0,-1)</f>
        <v>Not Started</v>
      </c>
      <c r="R183" t="str">
        <f t="shared" si="20"/>
        <v>MCPESDBPlanning (NII)</v>
      </c>
      <c r="S183" t="str">
        <f t="shared" si="21"/>
        <v>MCPESDBPlanning (NII)planning run02</v>
      </c>
      <c r="T183" s="31" t="s">
        <v>39</v>
      </c>
      <c r="U183" s="31" t="s">
        <v>1303</v>
      </c>
      <c r="V183" s="31" t="s">
        <v>1827</v>
      </c>
      <c r="W183" s="34" t="s">
        <v>167</v>
      </c>
      <c r="X183" s="103">
        <v>1</v>
      </c>
      <c r="Y183" s="92">
        <v>46069.727777777778</v>
      </c>
      <c r="Z183" s="3">
        <v>0</v>
      </c>
      <c r="AA183" s="100">
        <v>6.93</v>
      </c>
      <c r="AB183">
        <f t="shared" si="22"/>
        <v>6.93</v>
      </c>
      <c r="AC183">
        <f t="shared" si="23"/>
        <v>6.93</v>
      </c>
    </row>
    <row r="184" spans="2:29" ht="16.5" x14ac:dyDescent="0.25">
      <c r="B184" t="str">
        <f t="shared" si="16"/>
        <v>MCPICDBICDB</v>
      </c>
      <c r="C184" t="str">
        <f t="shared" si="17"/>
        <v>MCPICDBICDBPortfolio Copy | Singapore | Live on ALM Core</v>
      </c>
      <c r="D184" s="31" t="s">
        <v>39</v>
      </c>
      <c r="E184" s="31" t="s">
        <v>715</v>
      </c>
      <c r="F184" s="31" t="s">
        <v>715</v>
      </c>
      <c r="G184" s="34" t="s">
        <v>734</v>
      </c>
      <c r="H184" s="103">
        <v>1</v>
      </c>
      <c r="I184" s="92">
        <v>46091.572222222225</v>
      </c>
      <c r="J184" s="3">
        <v>0</v>
      </c>
      <c r="K184" s="100">
        <v>0.42</v>
      </c>
      <c r="L184">
        <f t="shared" si="18"/>
        <v>0.42</v>
      </c>
      <c r="M184">
        <f t="shared" si="19"/>
        <v>0.42</v>
      </c>
      <c r="Q184" s="64" t="str">
        <f>_xlfn.XLOOKUP(S184,Data!E:E,Data!X:X,"Not Started",0,-1)</f>
        <v>Not Started</v>
      </c>
      <c r="R184" t="str">
        <f t="shared" si="20"/>
        <v>MCPESDBPlanning (NII)</v>
      </c>
      <c r="S184" t="str">
        <f t="shared" si="21"/>
        <v>MCPESDBPlanning (NII)Full Maintenance</v>
      </c>
      <c r="T184" s="31" t="s">
        <v>39</v>
      </c>
      <c r="U184" s="31" t="s">
        <v>1303</v>
      </c>
      <c r="V184" s="31" t="s">
        <v>1827</v>
      </c>
      <c r="W184" s="34" t="s">
        <v>321</v>
      </c>
      <c r="X184" s="103">
        <v>1</v>
      </c>
      <c r="Y184" s="92">
        <v>46070.01666666667</v>
      </c>
      <c r="Z184" s="3">
        <v>0</v>
      </c>
      <c r="AA184" s="100">
        <v>10.15</v>
      </c>
      <c r="AB184">
        <f t="shared" si="22"/>
        <v>10.15</v>
      </c>
      <c r="AC184">
        <f t="shared" si="23"/>
        <v>10.15</v>
      </c>
    </row>
    <row r="185" spans="2:29" ht="16.5" x14ac:dyDescent="0.25">
      <c r="B185" t="str">
        <f t="shared" si="16"/>
        <v>MCPICDBICDB</v>
      </c>
      <c r="C185" t="str">
        <f t="shared" si="17"/>
        <v>MCPICDBICDBPortfolio Copy | Hong_Kong | Live on ALM Core</v>
      </c>
      <c r="D185" s="31" t="s">
        <v>39</v>
      </c>
      <c r="E185" s="31" t="s">
        <v>715</v>
      </c>
      <c r="F185" s="31" t="s">
        <v>715</v>
      </c>
      <c r="G185" s="34" t="s">
        <v>737</v>
      </c>
      <c r="H185" s="103">
        <v>1</v>
      </c>
      <c r="I185" s="92">
        <v>46091.589583333334</v>
      </c>
      <c r="J185" s="3">
        <v>0</v>
      </c>
      <c r="K185" s="100">
        <v>0.35</v>
      </c>
      <c r="L185">
        <f t="shared" si="18"/>
        <v>0.35</v>
      </c>
      <c r="M185">
        <f t="shared" si="19"/>
        <v>0.35</v>
      </c>
      <c r="Q185" s="64" t="str">
        <f>_xlfn.XLOOKUP(S185,Data!E:E,Data!X:X,"Not Started",0,-1)</f>
        <v>Not Started</v>
      </c>
      <c r="R185" t="str">
        <f t="shared" si="20"/>
        <v>MCPESDBPlanning (NII)</v>
      </c>
      <c r="S185" t="str">
        <f t="shared" si="21"/>
        <v>MCPESDBPlanning (NII)planning run QRM Reporter exports</v>
      </c>
      <c r="T185" s="31" t="s">
        <v>39</v>
      </c>
      <c r="U185" s="31" t="s">
        <v>1303</v>
      </c>
      <c r="V185" s="31" t="s">
        <v>1827</v>
      </c>
      <c r="W185" s="34" t="s">
        <v>170</v>
      </c>
      <c r="X185" s="103">
        <v>1</v>
      </c>
      <c r="Y185" s="92">
        <v>46070.439583333333</v>
      </c>
      <c r="Z185" s="3">
        <v>0</v>
      </c>
      <c r="AA185" s="100">
        <v>1.48</v>
      </c>
      <c r="AB185">
        <f t="shared" si="22"/>
        <v>1.48</v>
      </c>
      <c r="AC185">
        <f t="shared" si="23"/>
        <v>1.48</v>
      </c>
    </row>
    <row r="186" spans="2:29" ht="16.5" x14ac:dyDescent="0.25">
      <c r="B186" t="str">
        <f t="shared" si="16"/>
        <v>MCPICDBICDB</v>
      </c>
      <c r="C186" t="str">
        <f t="shared" si="17"/>
        <v>MCPICDBICDBPortfolio Copy | Sofia | Live on ALM Core</v>
      </c>
      <c r="D186" s="31" t="s">
        <v>39</v>
      </c>
      <c r="E186" s="31" t="s">
        <v>715</v>
      </c>
      <c r="F186" s="31" t="s">
        <v>715</v>
      </c>
      <c r="G186" s="34" t="s">
        <v>740</v>
      </c>
      <c r="H186" s="103">
        <v>1</v>
      </c>
      <c r="I186" s="92">
        <v>46091.604166666664</v>
      </c>
      <c r="J186" s="3">
        <v>0</v>
      </c>
      <c r="K186" s="100">
        <v>0.37</v>
      </c>
      <c r="L186">
        <f t="shared" si="18"/>
        <v>0.37</v>
      </c>
      <c r="M186">
        <f t="shared" si="19"/>
        <v>0.37</v>
      </c>
      <c r="Q186" s="64" t="str">
        <f>_xlfn.XLOOKUP(S186,Data!E:E,Data!X:X,"Not Started",0,-1)</f>
        <v>Not Started</v>
      </c>
      <c r="R186" t="str">
        <f t="shared" si="20"/>
        <v>MCPESDBPlanning (NII)</v>
      </c>
      <c r="S186" t="str">
        <f t="shared" si="21"/>
        <v>MCPESDBPlanning (NII)planning run OLAP exports</v>
      </c>
      <c r="T186" s="31" t="s">
        <v>39</v>
      </c>
      <c r="U186" s="31" t="s">
        <v>1303</v>
      </c>
      <c r="V186" s="31" t="s">
        <v>1827</v>
      </c>
      <c r="W186" s="34" t="s">
        <v>324</v>
      </c>
      <c r="X186" s="103">
        <v>1</v>
      </c>
      <c r="Y186" s="92">
        <v>46070.501388888886</v>
      </c>
      <c r="Z186" s="3">
        <v>0</v>
      </c>
      <c r="AA186" s="100">
        <v>5.0199999999999996</v>
      </c>
      <c r="AB186">
        <f t="shared" si="22"/>
        <v>5.0199999999999996</v>
      </c>
      <c r="AC186">
        <f t="shared" si="23"/>
        <v>5.0199999999999996</v>
      </c>
    </row>
    <row r="187" spans="2:29" ht="16.5" x14ac:dyDescent="0.25">
      <c r="B187" t="str">
        <f t="shared" si="16"/>
        <v>MCPICDBICDB</v>
      </c>
      <c r="C187" t="str">
        <f t="shared" si="17"/>
        <v>MCPICDBICDBPortfolio Copy | Prague | Live on ALM Core</v>
      </c>
      <c r="D187" s="31" t="s">
        <v>39</v>
      </c>
      <c r="E187" s="31" t="s">
        <v>715</v>
      </c>
      <c r="F187" s="31" t="s">
        <v>715</v>
      </c>
      <c r="G187" s="34" t="s">
        <v>746</v>
      </c>
      <c r="H187" s="103">
        <v>1</v>
      </c>
      <c r="I187" s="92">
        <v>46091.619444444441</v>
      </c>
      <c r="J187" s="3">
        <v>0</v>
      </c>
      <c r="K187" s="100">
        <v>0.37</v>
      </c>
      <c r="L187">
        <f t="shared" si="18"/>
        <v>0.37</v>
      </c>
      <c r="M187">
        <f t="shared" si="19"/>
        <v>0.37</v>
      </c>
      <c r="Q187" s="64" t="str">
        <f>_xlfn.XLOOKUP(S187,Data!E:E,Data!X:X,"Not Started",0,-1)</f>
        <v>Not Started</v>
      </c>
      <c r="R187" t="str">
        <f t="shared" si="20"/>
        <v>MCPESDBValuation (NPV)</v>
      </c>
      <c r="S187" t="str">
        <f t="shared" si="21"/>
        <v>MCPESDBValuation (NPV)portfolio valuation run</v>
      </c>
      <c r="T187" s="31" t="s">
        <v>39</v>
      </c>
      <c r="U187" s="31" t="s">
        <v>1303</v>
      </c>
      <c r="V187" s="28" t="s">
        <v>1850</v>
      </c>
      <c r="W187" s="28" t="s">
        <v>88</v>
      </c>
      <c r="X187" s="102">
        <v>1</v>
      </c>
      <c r="Y187" s="91">
        <v>46065.617361111108</v>
      </c>
      <c r="Z187" s="97">
        <v>0</v>
      </c>
      <c r="AA187" s="99">
        <v>4.0199999999999996</v>
      </c>
      <c r="AB187">
        <f t="shared" si="22"/>
        <v>4.0199999999999996</v>
      </c>
      <c r="AC187">
        <f t="shared" si="23"/>
        <v>4.0199999999999996</v>
      </c>
    </row>
    <row r="188" spans="2:29" ht="16.5" x14ac:dyDescent="0.25">
      <c r="B188" t="str">
        <f t="shared" si="16"/>
        <v>MCPICDBICDB</v>
      </c>
      <c r="C188" t="str">
        <f t="shared" si="17"/>
        <v>MCPICDBICDBPortfolio Copy | Vienna | Live on ALM Core</v>
      </c>
      <c r="D188" s="31" t="s">
        <v>39</v>
      </c>
      <c r="E188" s="31" t="s">
        <v>715</v>
      </c>
      <c r="F188" s="31" t="s">
        <v>715</v>
      </c>
      <c r="G188" s="34" t="s">
        <v>743</v>
      </c>
      <c r="H188" s="103">
        <v>1</v>
      </c>
      <c r="I188" s="92">
        <v>46091.619444444441</v>
      </c>
      <c r="J188" s="3">
        <v>0</v>
      </c>
      <c r="K188" s="100">
        <v>0</v>
      </c>
      <c r="L188">
        <f t="shared" si="18"/>
        <v>0</v>
      </c>
      <c r="M188">
        <f t="shared" si="19"/>
        <v>0</v>
      </c>
      <c r="Q188" s="64" t="str">
        <f>_xlfn.XLOOKUP(S188,Data!E:E,Data!X:X,"Not Started",0,-1)</f>
        <v>Not Started</v>
      </c>
      <c r="R188" t="str">
        <f t="shared" si="20"/>
        <v>MCPESDBValuation (NPV)</v>
      </c>
      <c r="S188" t="str">
        <f t="shared" si="21"/>
        <v>MCPESDBValuation (NPV)Light Maintenance</v>
      </c>
      <c r="T188" s="31" t="s">
        <v>39</v>
      </c>
      <c r="U188" s="31" t="s">
        <v>1303</v>
      </c>
      <c r="V188" s="31" t="s">
        <v>1850</v>
      </c>
      <c r="W188" s="34" t="s">
        <v>94</v>
      </c>
      <c r="X188" s="103">
        <v>1</v>
      </c>
      <c r="Y188" s="92">
        <v>46065.784722222219</v>
      </c>
      <c r="Z188" s="3">
        <v>0</v>
      </c>
      <c r="AA188" s="100">
        <v>0.65</v>
      </c>
      <c r="AB188">
        <f t="shared" si="22"/>
        <v>0.65</v>
      </c>
      <c r="AC188">
        <f t="shared" si="23"/>
        <v>0.65</v>
      </c>
    </row>
    <row r="189" spans="2:29" ht="16.5" x14ac:dyDescent="0.25">
      <c r="B189" t="str">
        <f t="shared" si="16"/>
        <v>MCPICDBICDB</v>
      </c>
      <c r="C189" t="str">
        <f t="shared" si="17"/>
        <v>MCPICDBICDBPortfolio Copy | Beijing | Other live location</v>
      </c>
      <c r="D189" s="31" t="s">
        <v>39</v>
      </c>
      <c r="E189" s="31" t="s">
        <v>715</v>
      </c>
      <c r="F189" s="31" t="s">
        <v>715</v>
      </c>
      <c r="G189" s="34" t="s">
        <v>749</v>
      </c>
      <c r="H189" s="103">
        <v>1</v>
      </c>
      <c r="I189" s="92">
        <v>46091.634722222225</v>
      </c>
      <c r="J189" s="3">
        <v>0</v>
      </c>
      <c r="K189" s="100">
        <v>0.02</v>
      </c>
      <c r="L189">
        <f t="shared" si="18"/>
        <v>0.02</v>
      </c>
      <c r="M189">
        <f t="shared" si="19"/>
        <v>0.02</v>
      </c>
      <c r="Q189" s="64" t="str">
        <f>_xlfn.XLOOKUP(S189,Data!E:E,Data!X:X,"Not Started",0,-1)</f>
        <v>Not Started</v>
      </c>
      <c r="R189" t="str">
        <f t="shared" si="20"/>
        <v>MCPESDBValuation (NPV)</v>
      </c>
      <c r="S189" t="str">
        <f t="shared" si="21"/>
        <v>MCPESDBValuation (NPV)valuation report OLAP exports</v>
      </c>
      <c r="T189" s="31" t="s">
        <v>39</v>
      </c>
      <c r="U189" s="31" t="s">
        <v>1303</v>
      </c>
      <c r="V189" s="31" t="s">
        <v>1850</v>
      </c>
      <c r="W189" s="34" t="s">
        <v>97</v>
      </c>
      <c r="X189" s="103">
        <v>1</v>
      </c>
      <c r="Y189" s="92">
        <v>46065.811805555553</v>
      </c>
      <c r="Z189" s="3">
        <v>0</v>
      </c>
      <c r="AA189" s="100">
        <v>0.82</v>
      </c>
      <c r="AB189">
        <f t="shared" si="22"/>
        <v>0.82</v>
      </c>
      <c r="AC189">
        <f t="shared" si="23"/>
        <v>0.82</v>
      </c>
    </row>
    <row r="190" spans="2:29" ht="16.5" x14ac:dyDescent="0.25">
      <c r="B190" t="str">
        <f t="shared" si="16"/>
        <v>MCPICDBICDB</v>
      </c>
      <c r="C190" t="str">
        <f t="shared" si="17"/>
        <v>MCPICDBICDBPortfolio Copy | Budapest | Live on ALM Core</v>
      </c>
      <c r="D190" s="31" t="s">
        <v>39</v>
      </c>
      <c r="E190" s="31" t="s">
        <v>715</v>
      </c>
      <c r="F190" s="31" t="s">
        <v>715</v>
      </c>
      <c r="G190" s="34" t="s">
        <v>755</v>
      </c>
      <c r="H190" s="103">
        <v>1</v>
      </c>
      <c r="I190" s="92">
        <v>46091.635416666664</v>
      </c>
      <c r="J190" s="3">
        <v>0</v>
      </c>
      <c r="K190" s="100">
        <v>0.02</v>
      </c>
      <c r="L190">
        <f t="shared" si="18"/>
        <v>0.02</v>
      </c>
      <c r="M190">
        <f t="shared" si="19"/>
        <v>0.02</v>
      </c>
      <c r="Q190" s="64" t="str">
        <f>_xlfn.XLOOKUP(S190,Data!E:E,Data!X:X,"Not Started",0,-1)</f>
        <v>Not Started</v>
      </c>
      <c r="R190" t="str">
        <f t="shared" si="20"/>
        <v>MCPESDBValuation (NPV)</v>
      </c>
      <c r="S190" t="str">
        <f t="shared" si="21"/>
        <v>MCPESDBValuation (NPV)valuation report QRM Reporter exports</v>
      </c>
      <c r="T190" s="31" t="s">
        <v>39</v>
      </c>
      <c r="U190" s="31" t="s">
        <v>1303</v>
      </c>
      <c r="V190" s="31" t="s">
        <v>1850</v>
      </c>
      <c r="W190" s="34" t="s">
        <v>266</v>
      </c>
      <c r="X190" s="103">
        <v>1</v>
      </c>
      <c r="Y190" s="92">
        <v>46065.845833333333</v>
      </c>
      <c r="Z190" s="3">
        <v>0</v>
      </c>
      <c r="AA190" s="100">
        <v>0.05</v>
      </c>
      <c r="AB190">
        <f t="shared" si="22"/>
        <v>0.05</v>
      </c>
      <c r="AC190">
        <f t="shared" si="23"/>
        <v>0.05</v>
      </c>
    </row>
    <row r="191" spans="2:29" ht="16.5" x14ac:dyDescent="0.25">
      <c r="B191" t="str">
        <f t="shared" si="16"/>
        <v>MCPICDBICDB</v>
      </c>
      <c r="C191" t="str">
        <f t="shared" si="17"/>
        <v>MCPICDBICDBPortfolio Copy | Shanghai | Other live location</v>
      </c>
      <c r="D191" s="31" t="s">
        <v>39</v>
      </c>
      <c r="E191" s="31" t="s">
        <v>715</v>
      </c>
      <c r="F191" s="31" t="s">
        <v>715</v>
      </c>
      <c r="G191" s="34" t="s">
        <v>752</v>
      </c>
      <c r="H191" s="103">
        <v>1</v>
      </c>
      <c r="I191" s="92">
        <v>46091.635416666664</v>
      </c>
      <c r="J191" s="3">
        <v>0</v>
      </c>
      <c r="K191" s="100">
        <v>0</v>
      </c>
      <c r="L191">
        <f t="shared" si="18"/>
        <v>0</v>
      </c>
      <c r="M191">
        <f t="shared" si="19"/>
        <v>0</v>
      </c>
      <c r="Q191" s="64" t="str">
        <f>_xlfn.XLOOKUP(S191,Data!E:E,Data!X:X,"Not Started",0,-1)</f>
        <v>Not Started</v>
      </c>
      <c r="R191" t="str">
        <f t="shared" si="20"/>
        <v>MCPESDBValuation AIC</v>
      </c>
      <c r="S191" t="str">
        <f t="shared" si="21"/>
        <v>MCPESDBValuation AICload AIC Spreads</v>
      </c>
      <c r="T191" s="31" t="s">
        <v>39</v>
      </c>
      <c r="U191" s="31" t="s">
        <v>1303</v>
      </c>
      <c r="V191" s="28" t="s">
        <v>1849</v>
      </c>
      <c r="W191" s="28" t="s">
        <v>378</v>
      </c>
      <c r="X191" s="102">
        <v>1</v>
      </c>
      <c r="Y191" s="91">
        <v>46070.713194444441</v>
      </c>
      <c r="Z191" s="97">
        <v>0</v>
      </c>
      <c r="AA191" s="99">
        <v>0.35</v>
      </c>
      <c r="AB191">
        <f t="shared" si="22"/>
        <v>0.35</v>
      </c>
      <c r="AC191">
        <f t="shared" si="23"/>
        <v>0.35</v>
      </c>
    </row>
    <row r="192" spans="2:29" ht="16.5" x14ac:dyDescent="0.25">
      <c r="B192" t="str">
        <f t="shared" si="16"/>
        <v>MCPICDBICDB</v>
      </c>
      <c r="C192" t="str">
        <f t="shared" si="17"/>
        <v>MCPICDBICDBPortfolio Copy | Manila | Other live location</v>
      </c>
      <c r="D192" s="31" t="s">
        <v>39</v>
      </c>
      <c r="E192" s="31" t="s">
        <v>715</v>
      </c>
      <c r="F192" s="31" t="s">
        <v>715</v>
      </c>
      <c r="G192" s="34" t="s">
        <v>761</v>
      </c>
      <c r="H192" s="103">
        <v>1</v>
      </c>
      <c r="I192" s="92">
        <v>46091.636111111111</v>
      </c>
      <c r="J192" s="3">
        <v>0</v>
      </c>
      <c r="K192" s="100">
        <v>0</v>
      </c>
      <c r="L192">
        <f t="shared" si="18"/>
        <v>0</v>
      </c>
      <c r="M192">
        <f t="shared" si="19"/>
        <v>0</v>
      </c>
      <c r="Q192" s="64" t="str">
        <f>_xlfn.XLOOKUP(S192,Data!E:E,Data!X:X,"Not Started",0,-1)</f>
        <v>Not Started</v>
      </c>
      <c r="R192" t="str">
        <f t="shared" si="20"/>
        <v>MCPESDBValuation AIC</v>
      </c>
      <c r="S192" t="str">
        <f t="shared" si="21"/>
        <v>MCPESDBValuation AICAIC portfolio valuation run</v>
      </c>
      <c r="T192" s="31" t="s">
        <v>39</v>
      </c>
      <c r="U192" s="31" t="s">
        <v>1303</v>
      </c>
      <c r="V192" s="31" t="s">
        <v>1849</v>
      </c>
      <c r="W192" s="34" t="s">
        <v>187</v>
      </c>
      <c r="X192" s="103">
        <v>1</v>
      </c>
      <c r="Y192" s="92">
        <v>46070.727777777778</v>
      </c>
      <c r="Z192" s="3">
        <v>0</v>
      </c>
      <c r="AA192" s="100">
        <v>1.43</v>
      </c>
      <c r="AB192">
        <f t="shared" si="22"/>
        <v>1.43</v>
      </c>
      <c r="AC192">
        <f t="shared" si="23"/>
        <v>1.43</v>
      </c>
    </row>
    <row r="193" spans="2:29" ht="16.5" x14ac:dyDescent="0.25">
      <c r="B193" t="str">
        <f t="shared" si="16"/>
        <v>MCPICDBICDB</v>
      </c>
      <c r="C193" t="str">
        <f t="shared" si="17"/>
        <v>MCPICDBICDBPortfolio Copy | Tokyo | Live on ALM Core</v>
      </c>
      <c r="D193" s="31" t="s">
        <v>39</v>
      </c>
      <c r="E193" s="31" t="s">
        <v>715</v>
      </c>
      <c r="F193" s="31" t="s">
        <v>715</v>
      </c>
      <c r="G193" s="34" t="s">
        <v>758</v>
      </c>
      <c r="H193" s="103">
        <v>1</v>
      </c>
      <c r="I193" s="92">
        <v>46091.636111111111</v>
      </c>
      <c r="J193" s="3">
        <v>0</v>
      </c>
      <c r="K193" s="100">
        <v>0</v>
      </c>
      <c r="L193">
        <f t="shared" si="18"/>
        <v>0</v>
      </c>
      <c r="M193">
        <f t="shared" si="19"/>
        <v>0</v>
      </c>
      <c r="Q193" s="64" t="str">
        <f>_xlfn.XLOOKUP(S193,Data!E:E,Data!X:X,"Not Started",0,-1)</f>
        <v>Completed</v>
      </c>
      <c r="R193" t="str">
        <f t="shared" si="20"/>
        <v>MCPFRDBCSRBB Planning</v>
      </c>
      <c r="S193" t="str">
        <f t="shared" si="21"/>
        <v>MCPFRDBCSRBB Planningimport CSRBB strategies</v>
      </c>
      <c r="T193" s="31" t="s">
        <v>39</v>
      </c>
      <c r="U193" s="28" t="s">
        <v>475</v>
      </c>
      <c r="V193" s="28" t="s">
        <v>1830</v>
      </c>
      <c r="W193" s="28" t="s">
        <v>108</v>
      </c>
      <c r="X193" s="102">
        <v>1</v>
      </c>
      <c r="Y193" s="91">
        <v>46063.445138888892</v>
      </c>
      <c r="Z193" s="97">
        <v>0</v>
      </c>
      <c r="AA193" s="99">
        <v>1.55</v>
      </c>
      <c r="AB193">
        <f t="shared" si="22"/>
        <v>1.55</v>
      </c>
      <c r="AC193">
        <f t="shared" si="23"/>
        <v>1.55</v>
      </c>
    </row>
    <row r="194" spans="2:29" ht="16.5" x14ac:dyDescent="0.25">
      <c r="B194" t="str">
        <f t="shared" si="16"/>
        <v>MCPICDBICDB</v>
      </c>
      <c r="C194" t="str">
        <f t="shared" si="17"/>
        <v>MCPICDBICDBPortfolio Copy | Bratislava | Live on ALM Core</v>
      </c>
      <c r="D194" s="31" t="s">
        <v>39</v>
      </c>
      <c r="E194" s="31" t="s">
        <v>715</v>
      </c>
      <c r="F194" s="31" t="s">
        <v>715</v>
      </c>
      <c r="G194" s="34" t="s">
        <v>764</v>
      </c>
      <c r="H194" s="103">
        <v>1</v>
      </c>
      <c r="I194" s="92">
        <v>46091.636111111111</v>
      </c>
      <c r="J194" s="3">
        <v>0</v>
      </c>
      <c r="K194" s="100">
        <v>0.02</v>
      </c>
      <c r="L194">
        <f t="shared" si="18"/>
        <v>0.02</v>
      </c>
      <c r="M194">
        <f t="shared" si="19"/>
        <v>0.02</v>
      </c>
      <c r="Q194" s="64" t="str">
        <f>_xlfn.XLOOKUP(S194,Data!E:E,Data!X:X,"Not Started",0,-1)</f>
        <v>Completed</v>
      </c>
      <c r="R194" t="str">
        <f t="shared" si="20"/>
        <v>MCPFRDBCSRBB Planning</v>
      </c>
      <c r="S194" t="str">
        <f t="shared" si="21"/>
        <v>MCPFRDBCSRBB PlanningCSRBB Planning Run</v>
      </c>
      <c r="T194" s="31" t="s">
        <v>39</v>
      </c>
      <c r="U194" s="31" t="s">
        <v>475</v>
      </c>
      <c r="V194" s="31" t="s">
        <v>1830</v>
      </c>
      <c r="W194" s="34" t="s">
        <v>111</v>
      </c>
      <c r="X194" s="103">
        <v>1</v>
      </c>
      <c r="Y194" s="92">
        <v>46063.509722222225</v>
      </c>
      <c r="Z194" s="3">
        <v>0</v>
      </c>
      <c r="AA194" s="100">
        <v>0.98</v>
      </c>
      <c r="AB194">
        <f t="shared" si="22"/>
        <v>0.98</v>
      </c>
      <c r="AC194">
        <f t="shared" si="23"/>
        <v>0.98</v>
      </c>
    </row>
    <row r="195" spans="2:29" ht="16.5" x14ac:dyDescent="0.25">
      <c r="B195" t="str">
        <f t="shared" si="16"/>
        <v>MCPICDBICDB</v>
      </c>
      <c r="C195" t="str">
        <f t="shared" si="17"/>
        <v>MCPICDBICDBPortfolio Copy | Seoul | Live on ALM Core</v>
      </c>
      <c r="D195" s="31" t="s">
        <v>39</v>
      </c>
      <c r="E195" s="31" t="s">
        <v>715</v>
      </c>
      <c r="F195" s="31" t="s">
        <v>715</v>
      </c>
      <c r="G195" s="34" t="s">
        <v>767</v>
      </c>
      <c r="H195" s="103">
        <v>1</v>
      </c>
      <c r="I195" s="92">
        <v>46091.636805555558</v>
      </c>
      <c r="J195" s="3">
        <v>0</v>
      </c>
      <c r="K195" s="100">
        <v>0</v>
      </c>
      <c r="L195">
        <f t="shared" si="18"/>
        <v>0</v>
      </c>
      <c r="M195">
        <f t="shared" si="19"/>
        <v>0</v>
      </c>
      <c r="Q195" s="64" t="str">
        <f>_xlfn.XLOOKUP(S195,Data!E:E,Data!X:X,"Not Started",0,-1)</f>
        <v>Completed</v>
      </c>
      <c r="R195" t="str">
        <f t="shared" si="20"/>
        <v>MCPFRDBCSRBB Valuation</v>
      </c>
      <c r="S195" t="str">
        <f t="shared" si="21"/>
        <v>MCPFRDBCSRBB ValuationCSRBB Portfolio Valuation</v>
      </c>
      <c r="T195" s="31" t="s">
        <v>39</v>
      </c>
      <c r="U195" s="31" t="s">
        <v>475</v>
      </c>
      <c r="V195" s="28" t="s">
        <v>1831</v>
      </c>
      <c r="W195" s="28" t="s">
        <v>104</v>
      </c>
      <c r="X195" s="102">
        <v>1</v>
      </c>
      <c r="Y195" s="91">
        <v>46063.411111111112</v>
      </c>
      <c r="Z195" s="97">
        <v>0</v>
      </c>
      <c r="AA195" s="99">
        <v>0.5</v>
      </c>
      <c r="AB195">
        <f t="shared" si="22"/>
        <v>0.5</v>
      </c>
      <c r="AC195">
        <f t="shared" si="23"/>
        <v>0.5</v>
      </c>
    </row>
    <row r="196" spans="2:29" ht="16.5" x14ac:dyDescent="0.25">
      <c r="B196" t="str">
        <f t="shared" si="16"/>
        <v>MCPICDBICDB</v>
      </c>
      <c r="C196" t="str">
        <f t="shared" si="17"/>
        <v>MCPICDBICDBPortfolio Copy | Seoul_Securities | Non-live Location</v>
      </c>
      <c r="D196" s="31" t="s">
        <v>39</v>
      </c>
      <c r="E196" s="31" t="s">
        <v>715</v>
      </c>
      <c r="F196" s="31" t="s">
        <v>715</v>
      </c>
      <c r="G196" s="34" t="s">
        <v>1979</v>
      </c>
      <c r="H196" s="103">
        <v>1</v>
      </c>
      <c r="I196" s="92">
        <v>46091.636805555558</v>
      </c>
      <c r="J196" s="3">
        <v>0</v>
      </c>
      <c r="K196" s="100">
        <v>0</v>
      </c>
      <c r="L196">
        <f t="shared" si="18"/>
        <v>0</v>
      </c>
      <c r="M196">
        <f t="shared" si="19"/>
        <v>0</v>
      </c>
      <c r="Q196" s="64" t="str">
        <f>_xlfn.XLOOKUP(S196,Data!E:E,Data!X:X,"Not Started",0,-1)</f>
        <v>Not Started</v>
      </c>
      <c r="R196" t="str">
        <f t="shared" si="20"/>
        <v>MCPFRDBCSRBB Valuation</v>
      </c>
      <c r="S196" t="str">
        <f t="shared" si="21"/>
        <v>MCPFRDBCSRBB ValuationLight Maintenance</v>
      </c>
      <c r="T196" s="31" t="s">
        <v>39</v>
      </c>
      <c r="U196" s="31" t="s">
        <v>475</v>
      </c>
      <c r="V196" s="31" t="s">
        <v>1831</v>
      </c>
      <c r="W196" s="34" t="s">
        <v>94</v>
      </c>
      <c r="X196" s="103">
        <v>1</v>
      </c>
      <c r="Y196" s="92">
        <v>46063.431944444441</v>
      </c>
      <c r="Z196" s="3">
        <v>0</v>
      </c>
      <c r="AA196" s="100">
        <v>0.3</v>
      </c>
      <c r="AB196">
        <f t="shared" si="22"/>
        <v>0.3</v>
      </c>
      <c r="AC196">
        <f t="shared" si="23"/>
        <v>0.3</v>
      </c>
    </row>
    <row r="197" spans="2:29" ht="16.5" x14ac:dyDescent="0.25">
      <c r="B197" t="str">
        <f t="shared" si="16"/>
        <v>MCPICDBICDB</v>
      </c>
      <c r="C197" t="str">
        <f t="shared" si="17"/>
        <v>MCPICDBICDBPortfolio Copy | Taipei | Live on ALM Core</v>
      </c>
      <c r="D197" s="31" t="s">
        <v>39</v>
      </c>
      <c r="E197" s="31" t="s">
        <v>715</v>
      </c>
      <c r="F197" s="31" t="s">
        <v>715</v>
      </c>
      <c r="G197" s="34" t="s">
        <v>770</v>
      </c>
      <c r="H197" s="103">
        <v>1</v>
      </c>
      <c r="I197" s="92">
        <v>46091.636805555558</v>
      </c>
      <c r="J197" s="3">
        <v>0</v>
      </c>
      <c r="K197" s="100">
        <v>0.02</v>
      </c>
      <c r="L197">
        <f t="shared" si="18"/>
        <v>0.02</v>
      </c>
      <c r="M197">
        <f t="shared" si="19"/>
        <v>0.02</v>
      </c>
      <c r="Q197" s="64" t="str">
        <f>_xlfn.XLOOKUP(S197,Data!E:E,Data!X:X,"Not Started",0,-1)</f>
        <v>Completed</v>
      </c>
      <c r="R197" t="str">
        <f t="shared" si="20"/>
        <v>MCPFRDBDelete Portfolio</v>
      </c>
      <c r="S197" t="str">
        <f t="shared" si="21"/>
        <v>MCPFRDBDelete PortfolioDelete portfolio from</v>
      </c>
      <c r="T197" s="31" t="s">
        <v>39</v>
      </c>
      <c r="U197" s="31" t="s">
        <v>475</v>
      </c>
      <c r="V197" s="28" t="s">
        <v>1832</v>
      </c>
      <c r="W197" s="28" t="s">
        <v>45</v>
      </c>
      <c r="X197" s="102">
        <v>1</v>
      </c>
      <c r="Y197" s="91">
        <v>46059.521527777775</v>
      </c>
      <c r="Z197" s="97">
        <v>0</v>
      </c>
      <c r="AA197" s="99">
        <v>0.05</v>
      </c>
      <c r="AB197">
        <f t="shared" si="22"/>
        <v>0.05</v>
      </c>
      <c r="AC197">
        <f t="shared" si="23"/>
        <v>0.05</v>
      </c>
    </row>
    <row r="198" spans="2:29" ht="16.5" x14ac:dyDescent="0.25">
      <c r="B198" t="str">
        <f t="shared" si="16"/>
        <v>MCPICDBICDB</v>
      </c>
      <c r="C198" t="str">
        <f t="shared" si="17"/>
        <v>MCPICDBICDBPortfolio Copy | NLWB_BMG | Live on ALM Core</v>
      </c>
      <c r="D198" s="31" t="s">
        <v>39</v>
      </c>
      <c r="E198" s="31" t="s">
        <v>715</v>
      </c>
      <c r="F198" s="31" t="s">
        <v>715</v>
      </c>
      <c r="G198" s="34" t="s">
        <v>773</v>
      </c>
      <c r="H198" s="103">
        <v>1</v>
      </c>
      <c r="I198" s="92">
        <v>46091.637499999997</v>
      </c>
      <c r="J198" s="3">
        <v>0</v>
      </c>
      <c r="K198" s="100">
        <v>0</v>
      </c>
      <c r="L198">
        <f t="shared" si="18"/>
        <v>0</v>
      </c>
      <c r="M198">
        <f t="shared" si="19"/>
        <v>0</v>
      </c>
      <c r="Q198" s="64" t="str">
        <f>_xlfn.XLOOKUP(S198,Data!E:E,Data!X:X,"Not Started",0,-1)</f>
        <v>Not Started</v>
      </c>
      <c r="R198" t="str">
        <f t="shared" si="20"/>
        <v>MCPFRDBEC</v>
      </c>
      <c r="S198" t="str">
        <f t="shared" si="21"/>
        <v>MCPFRDBECLight Maintenance</v>
      </c>
      <c r="T198" s="31" t="s">
        <v>39</v>
      </c>
      <c r="U198" s="31" t="s">
        <v>475</v>
      </c>
      <c r="V198" s="28" t="s">
        <v>1833</v>
      </c>
      <c r="W198" s="28" t="s">
        <v>94</v>
      </c>
      <c r="X198" s="102">
        <v>1</v>
      </c>
      <c r="Y198" s="91">
        <v>46063.620833333334</v>
      </c>
      <c r="Z198" s="97">
        <v>0</v>
      </c>
      <c r="AA198" s="99">
        <v>0.25</v>
      </c>
      <c r="AB198">
        <f t="shared" si="22"/>
        <v>0.25</v>
      </c>
      <c r="AC198">
        <f t="shared" si="23"/>
        <v>0.25</v>
      </c>
    </row>
    <row r="199" spans="2:29" ht="16.5" x14ac:dyDescent="0.25">
      <c r="B199" t="str">
        <f t="shared" si="16"/>
        <v>MCPICDBICDB</v>
      </c>
      <c r="C199" t="str">
        <f t="shared" si="17"/>
        <v>MCPICDBICDBPortfolio Copy | NLWB_FM_Banking_books | Live on ALM Core</v>
      </c>
      <c r="D199" s="31" t="s">
        <v>39</v>
      </c>
      <c r="E199" s="31" t="s">
        <v>715</v>
      </c>
      <c r="F199" s="31" t="s">
        <v>715</v>
      </c>
      <c r="G199" s="34" t="s">
        <v>776</v>
      </c>
      <c r="H199" s="103">
        <v>1</v>
      </c>
      <c r="I199" s="92">
        <v>46091.637499999997</v>
      </c>
      <c r="J199" s="3">
        <v>0</v>
      </c>
      <c r="K199" s="100">
        <v>0.02</v>
      </c>
      <c r="L199">
        <f t="shared" si="18"/>
        <v>0.02</v>
      </c>
      <c r="M199">
        <f t="shared" si="19"/>
        <v>0.02</v>
      </c>
      <c r="Q199" s="64" t="str">
        <f>_xlfn.XLOOKUP(S199,Data!E:E,Data!X:X,"Not Started",0,-1)</f>
        <v>Completed</v>
      </c>
      <c r="R199" t="str">
        <f t="shared" si="20"/>
        <v>MCPFRDBEC</v>
      </c>
      <c r="S199" t="str">
        <f t="shared" si="21"/>
        <v>MCPFRDBECing-ec valuation</v>
      </c>
      <c r="T199" s="31" t="s">
        <v>39</v>
      </c>
      <c r="U199" s="31" t="s">
        <v>475</v>
      </c>
      <c r="V199" s="31" t="s">
        <v>1833</v>
      </c>
      <c r="W199" s="34" t="s">
        <v>141</v>
      </c>
      <c r="X199" s="103">
        <v>1</v>
      </c>
      <c r="Y199" s="92">
        <v>46063.631249999999</v>
      </c>
      <c r="Z199" s="3">
        <v>0</v>
      </c>
      <c r="AA199" s="100">
        <v>1.53</v>
      </c>
      <c r="AB199">
        <f t="shared" si="22"/>
        <v>1.53</v>
      </c>
      <c r="AC199">
        <f t="shared" si="23"/>
        <v>1.53</v>
      </c>
    </row>
    <row r="200" spans="2:29" ht="16.5" x14ac:dyDescent="0.25">
      <c r="B200" t="str">
        <f t="shared" si="16"/>
        <v>MCPICDBICDB</v>
      </c>
      <c r="C200" t="str">
        <f t="shared" si="17"/>
        <v>MCPICDBICDBPortfolio Copy | Kiev | Live on ALM Core</v>
      </c>
      <c r="D200" s="31" t="s">
        <v>39</v>
      </c>
      <c r="E200" s="31" t="s">
        <v>715</v>
      </c>
      <c r="F200" s="31" t="s">
        <v>715</v>
      </c>
      <c r="G200" s="34" t="s">
        <v>782</v>
      </c>
      <c r="H200" s="103">
        <v>1</v>
      </c>
      <c r="I200" s="92">
        <v>46091.638194444444</v>
      </c>
      <c r="J200" s="3">
        <v>0</v>
      </c>
      <c r="K200" s="100">
        <v>0</v>
      </c>
      <c r="L200">
        <f t="shared" si="18"/>
        <v>0</v>
      </c>
      <c r="M200">
        <f t="shared" si="19"/>
        <v>0</v>
      </c>
      <c r="Q200" s="64" t="str">
        <f>_xlfn.XLOOKUP(S200,Data!E:E,Data!X:X,"Not Started",0,-1)</f>
        <v>Completed</v>
      </c>
      <c r="R200" t="str">
        <f t="shared" si="20"/>
        <v>MCPFRDBEC</v>
      </c>
      <c r="S200" t="str">
        <f t="shared" si="21"/>
        <v>MCPFRDBECing-ec valuation QRM Reporter exports</v>
      </c>
      <c r="T200" s="31" t="s">
        <v>39</v>
      </c>
      <c r="U200" s="31" t="s">
        <v>475</v>
      </c>
      <c r="V200" s="31" t="s">
        <v>1833</v>
      </c>
      <c r="W200" s="34" t="s">
        <v>144</v>
      </c>
      <c r="X200" s="103">
        <v>1</v>
      </c>
      <c r="Y200" s="92">
        <v>46063.695138888892</v>
      </c>
      <c r="Z200" s="3">
        <v>0</v>
      </c>
      <c r="AA200" s="100">
        <v>0.03</v>
      </c>
      <c r="AB200">
        <f t="shared" si="22"/>
        <v>0.03</v>
      </c>
      <c r="AC200">
        <f t="shared" si="23"/>
        <v>0.03</v>
      </c>
    </row>
    <row r="201" spans="2:29" ht="16.5" x14ac:dyDescent="0.25">
      <c r="B201" t="str">
        <f t="shared" si="16"/>
        <v>MCPICDBICDB</v>
      </c>
      <c r="C201" t="str">
        <f t="shared" si="17"/>
        <v>MCPICDBICDBPortfolio Copy | NLWB_Trade_Finance_Services | Live on ALM Core</v>
      </c>
      <c r="D201" s="31" t="s">
        <v>39</v>
      </c>
      <c r="E201" s="31" t="s">
        <v>715</v>
      </c>
      <c r="F201" s="31" t="s">
        <v>715</v>
      </c>
      <c r="G201" s="34" t="s">
        <v>779</v>
      </c>
      <c r="H201" s="103">
        <v>1</v>
      </c>
      <c r="I201" s="92">
        <v>46091.638194444444</v>
      </c>
      <c r="J201" s="3">
        <v>0</v>
      </c>
      <c r="K201" s="100">
        <v>0</v>
      </c>
      <c r="L201">
        <f t="shared" si="18"/>
        <v>0</v>
      </c>
      <c r="M201">
        <f t="shared" si="19"/>
        <v>0</v>
      </c>
      <c r="Q201" s="64" t="str">
        <f>_xlfn.XLOOKUP(S201,Data!E:E,Data!X:X,"Not Started",0,-1)</f>
        <v>Completed</v>
      </c>
      <c r="R201" t="str">
        <f t="shared" si="20"/>
        <v>MCPFRDBGAP</v>
      </c>
      <c r="S201" t="str">
        <f t="shared" si="21"/>
        <v>MCPFRDBGAPgap planning</v>
      </c>
      <c r="T201" s="31" t="s">
        <v>39</v>
      </c>
      <c r="U201" s="31" t="s">
        <v>475</v>
      </c>
      <c r="V201" s="28" t="s">
        <v>1837</v>
      </c>
      <c r="W201" s="28" t="s">
        <v>197</v>
      </c>
      <c r="X201" s="102">
        <v>1</v>
      </c>
      <c r="Y201" s="91">
        <v>46063.552083333336</v>
      </c>
      <c r="Z201" s="97">
        <v>0</v>
      </c>
      <c r="AA201" s="99">
        <v>1.58</v>
      </c>
      <c r="AB201">
        <f t="shared" si="22"/>
        <v>1.58</v>
      </c>
      <c r="AC201">
        <f t="shared" si="23"/>
        <v>1.58</v>
      </c>
    </row>
    <row r="202" spans="2:29" ht="16.5" x14ac:dyDescent="0.25">
      <c r="B202" t="str">
        <f t="shared" si="16"/>
        <v>MCPICDBICDB</v>
      </c>
      <c r="C202" t="str">
        <f t="shared" si="17"/>
        <v>MCPICDBICDBPortfolio Copy | Geneva | Other live location</v>
      </c>
      <c r="D202" s="31" t="s">
        <v>39</v>
      </c>
      <c r="E202" s="31" t="s">
        <v>715</v>
      </c>
      <c r="F202" s="31" t="s">
        <v>715</v>
      </c>
      <c r="G202" s="34" t="s">
        <v>785</v>
      </c>
      <c r="H202" s="103">
        <v>1</v>
      </c>
      <c r="I202" s="92">
        <v>46091.638194444444</v>
      </c>
      <c r="J202" s="3">
        <v>0</v>
      </c>
      <c r="K202" s="100">
        <v>0.02</v>
      </c>
      <c r="L202">
        <f t="shared" si="18"/>
        <v>0.02</v>
      </c>
      <c r="M202">
        <f t="shared" si="19"/>
        <v>0.02</v>
      </c>
      <c r="Q202" s="64" t="str">
        <f>_xlfn.XLOOKUP(S202,Data!E:E,Data!X:X,"Not Started",0,-1)</f>
        <v>Not Started</v>
      </c>
      <c r="R202" t="str">
        <f t="shared" si="20"/>
        <v>MCPFRDBImport Strategies</v>
      </c>
      <c r="S202" t="str">
        <f t="shared" si="21"/>
        <v>MCPFRDBImport Strategiesimport strategies</v>
      </c>
      <c r="T202" s="31" t="s">
        <v>39</v>
      </c>
      <c r="U202" s="31" t="s">
        <v>475</v>
      </c>
      <c r="V202" s="28" t="s">
        <v>1838</v>
      </c>
      <c r="W202" s="28" t="s">
        <v>148</v>
      </c>
      <c r="X202" s="102">
        <v>1</v>
      </c>
      <c r="Y202" s="91">
        <v>46064.301388888889</v>
      </c>
      <c r="Z202" s="97">
        <v>0</v>
      </c>
      <c r="AA202" s="99">
        <v>0.13</v>
      </c>
      <c r="AB202">
        <f t="shared" si="22"/>
        <v>0.13</v>
      </c>
      <c r="AC202">
        <f t="shared" si="23"/>
        <v>0.13</v>
      </c>
    </row>
    <row r="203" spans="2:29" ht="16.5" x14ac:dyDescent="0.25">
      <c r="B203" t="str">
        <f t="shared" si="16"/>
        <v>MCPICDBICDB</v>
      </c>
      <c r="C203" t="str">
        <f t="shared" si="17"/>
        <v>MCPICDBICDBPortfolio Copy | Brussels | Live on ALM Core</v>
      </c>
      <c r="D203" s="31" t="s">
        <v>39</v>
      </c>
      <c r="E203" s="31" t="s">
        <v>715</v>
      </c>
      <c r="F203" s="31" t="s">
        <v>715</v>
      </c>
      <c r="G203" s="34" t="s">
        <v>788</v>
      </c>
      <c r="H203" s="103">
        <v>1</v>
      </c>
      <c r="I203" s="92">
        <v>46091.638888888891</v>
      </c>
      <c r="J203" s="3">
        <v>0</v>
      </c>
      <c r="K203" s="100">
        <v>0.35</v>
      </c>
      <c r="L203">
        <f t="shared" si="18"/>
        <v>0.35</v>
      </c>
      <c r="M203">
        <f t="shared" si="19"/>
        <v>0.35</v>
      </c>
      <c r="Q203" s="64" t="str">
        <f>_xlfn.XLOOKUP(S203,Data!E:E,Data!X:X,"Not Started",0,-1)</f>
        <v>Not Started</v>
      </c>
      <c r="R203" t="str">
        <f t="shared" si="20"/>
        <v>MCPFRDBITS</v>
      </c>
      <c r="S203" t="str">
        <f t="shared" si="21"/>
        <v>MCPFRDBITSLight Maintenance</v>
      </c>
      <c r="T203" s="31" t="s">
        <v>39</v>
      </c>
      <c r="U203" s="31" t="s">
        <v>475</v>
      </c>
      <c r="V203" s="28" t="s">
        <v>1839</v>
      </c>
      <c r="W203" s="28" t="s">
        <v>94</v>
      </c>
      <c r="X203" s="102">
        <v>1</v>
      </c>
      <c r="Y203" s="91">
        <v>46064.255555555559</v>
      </c>
      <c r="Z203" s="97">
        <v>0</v>
      </c>
      <c r="AA203" s="99">
        <v>0.35</v>
      </c>
      <c r="AB203">
        <f t="shared" si="22"/>
        <v>0.35</v>
      </c>
      <c r="AC203">
        <f t="shared" si="23"/>
        <v>0.35</v>
      </c>
    </row>
    <row r="204" spans="2:29" ht="16.5" x14ac:dyDescent="0.25">
      <c r="B204" t="str">
        <f t="shared" si="16"/>
        <v>MCPICDBICDB</v>
      </c>
      <c r="C204" t="str">
        <f t="shared" si="17"/>
        <v>MCPICDBICDBPortfolio Copy | Belgium_FM_banking_book | Live on ALM Core</v>
      </c>
      <c r="D204" s="31" t="s">
        <v>39</v>
      </c>
      <c r="E204" s="31" t="s">
        <v>715</v>
      </c>
      <c r="F204" s="31" t="s">
        <v>715</v>
      </c>
      <c r="G204" s="34" t="s">
        <v>791</v>
      </c>
      <c r="H204" s="103">
        <v>1</v>
      </c>
      <c r="I204" s="92">
        <v>46091.65347222222</v>
      </c>
      <c r="J204" s="3">
        <v>0</v>
      </c>
      <c r="K204" s="100">
        <v>0</v>
      </c>
      <c r="L204">
        <f t="shared" si="18"/>
        <v>0</v>
      </c>
      <c r="M204">
        <f t="shared" si="19"/>
        <v>0</v>
      </c>
      <c r="Q204" s="64" t="str">
        <f>_xlfn.XLOOKUP(S204,Data!E:E,Data!X:X,"Not Started",0,-1)</f>
        <v>Completed</v>
      </c>
      <c r="R204" t="str">
        <f t="shared" si="20"/>
        <v>MCPFRDBITS</v>
      </c>
      <c r="S204" t="str">
        <f t="shared" si="21"/>
        <v>MCPFRDBITSITS planning run</v>
      </c>
      <c r="T204" s="31" t="s">
        <v>39</v>
      </c>
      <c r="U204" s="31" t="s">
        <v>475</v>
      </c>
      <c r="V204" s="31" t="s">
        <v>1839</v>
      </c>
      <c r="W204" s="34" t="s">
        <v>174</v>
      </c>
      <c r="X204" s="103">
        <v>1</v>
      </c>
      <c r="Y204" s="92">
        <v>46064.270138888889</v>
      </c>
      <c r="Z204" s="3">
        <v>0</v>
      </c>
      <c r="AA204" s="100">
        <v>0.22</v>
      </c>
      <c r="AB204">
        <f t="shared" si="22"/>
        <v>0.22</v>
      </c>
      <c r="AC204">
        <f t="shared" si="23"/>
        <v>0.22</v>
      </c>
    </row>
    <row r="205" spans="2:29" ht="16.5" x14ac:dyDescent="0.25">
      <c r="B205" t="str">
        <f t="shared" si="16"/>
        <v>MCPICDBICDB</v>
      </c>
      <c r="C205" t="str">
        <f t="shared" si="17"/>
        <v>MCPICDBICDBPortfolio Copy | Luxembourg | Live on ALM Core</v>
      </c>
      <c r="D205" s="31" t="s">
        <v>39</v>
      </c>
      <c r="E205" s="31" t="s">
        <v>715</v>
      </c>
      <c r="F205" s="31" t="s">
        <v>715</v>
      </c>
      <c r="G205" s="34" t="s">
        <v>794</v>
      </c>
      <c r="H205" s="103">
        <v>1</v>
      </c>
      <c r="I205" s="92">
        <v>46091.65347222222</v>
      </c>
      <c r="J205" s="3">
        <v>0</v>
      </c>
      <c r="K205" s="100">
        <v>0</v>
      </c>
      <c r="L205">
        <f t="shared" si="18"/>
        <v>0</v>
      </c>
      <c r="M205">
        <f t="shared" si="19"/>
        <v>0</v>
      </c>
      <c r="Q205" s="64" t="str">
        <f>_xlfn.XLOOKUP(S205,Data!E:E,Data!X:X,"Not Started",0,-1)</f>
        <v>Not Started</v>
      </c>
      <c r="R205" t="str">
        <f t="shared" si="20"/>
        <v>MCPFRDBKR</v>
      </c>
      <c r="S205" t="str">
        <f t="shared" si="21"/>
        <v>MCPFRDBKRLight Maintenance</v>
      </c>
      <c r="T205" s="31" t="s">
        <v>39</v>
      </c>
      <c r="U205" s="31" t="s">
        <v>475</v>
      </c>
      <c r="V205" s="28" t="s">
        <v>1840</v>
      </c>
      <c r="W205" s="28" t="s">
        <v>94</v>
      </c>
      <c r="X205" s="102">
        <v>1</v>
      </c>
      <c r="Y205" s="91">
        <v>46063.697222222225</v>
      </c>
      <c r="Z205" s="97">
        <v>0</v>
      </c>
      <c r="AA205" s="99">
        <v>0.2</v>
      </c>
      <c r="AB205">
        <f t="shared" si="22"/>
        <v>0.2</v>
      </c>
      <c r="AC205">
        <f t="shared" si="23"/>
        <v>0.2</v>
      </c>
    </row>
    <row r="206" spans="2:29" ht="16.5" x14ac:dyDescent="0.25">
      <c r="B206" t="str">
        <f t="shared" ref="B206:B269" si="24">D206&amp;E206&amp;F206</f>
        <v>MCPICDBICDB</v>
      </c>
      <c r="C206" t="str">
        <f t="shared" ref="C206:C269" si="25">D206&amp;E206&amp;F206&amp;G206</f>
        <v>MCPICDBICDBLoad | NLWB_Lending | Live on ALM Core</v>
      </c>
      <c r="D206" s="31" t="s">
        <v>39</v>
      </c>
      <c r="E206" s="31" t="s">
        <v>715</v>
      </c>
      <c r="F206" s="31" t="s">
        <v>715</v>
      </c>
      <c r="G206" s="34" t="s">
        <v>798</v>
      </c>
      <c r="H206" s="103">
        <v>1</v>
      </c>
      <c r="I206" s="92">
        <v>46091.654861111114</v>
      </c>
      <c r="J206" s="3">
        <v>0</v>
      </c>
      <c r="K206" s="100">
        <v>0.3</v>
      </c>
      <c r="L206">
        <f t="shared" ref="L206:L269" si="26">SUM(J206:K206)</f>
        <v>0.3</v>
      </c>
      <c r="M206">
        <f t="shared" ref="M206:M269" si="27">L206/H206</f>
        <v>0.3</v>
      </c>
      <c r="Q206" s="64" t="str">
        <f>_xlfn.XLOOKUP(S206,Data!E:E,Data!X:X,"Not Started",0,-1)</f>
        <v>Not Started</v>
      </c>
      <c r="R206" t="str">
        <f t="shared" ref="R206:R269" si="28">T206&amp;U206&amp;V206</f>
        <v>MCPFRDBKR</v>
      </c>
      <c r="S206" t="str">
        <f t="shared" ref="S206:S269" si="29">T206&amp;U206&amp;V206&amp;W206</f>
        <v>MCPFRDBKRbpv-kr valuation</v>
      </c>
      <c r="T206" s="31" t="s">
        <v>39</v>
      </c>
      <c r="U206" s="31" t="s">
        <v>475</v>
      </c>
      <c r="V206" s="31" t="s">
        <v>1840</v>
      </c>
      <c r="W206" s="34" t="s">
        <v>123</v>
      </c>
      <c r="X206" s="103">
        <v>1</v>
      </c>
      <c r="Y206" s="92">
        <v>46063.705555555556</v>
      </c>
      <c r="Z206" s="3">
        <v>0</v>
      </c>
      <c r="AA206" s="100">
        <v>0.93</v>
      </c>
      <c r="AB206">
        <f t="shared" ref="AB206:AB269" si="30">SUM(Z206:AA206)</f>
        <v>0.93</v>
      </c>
      <c r="AC206">
        <f t="shared" ref="AC206:AC269" si="31">AB206/X206</f>
        <v>0.93</v>
      </c>
    </row>
    <row r="207" spans="2:29" ht="16.5" x14ac:dyDescent="0.25">
      <c r="B207" t="str">
        <f t="shared" si="24"/>
        <v>MCPICDBICDB</v>
      </c>
      <c r="C207" t="str">
        <f t="shared" si="25"/>
        <v>MCPICDBICDBLoad | London | Live on ALM Core</v>
      </c>
      <c r="D207" s="31" t="s">
        <v>39</v>
      </c>
      <c r="E207" s="31" t="s">
        <v>715</v>
      </c>
      <c r="F207" s="31" t="s">
        <v>715</v>
      </c>
      <c r="G207" s="34" t="s">
        <v>801</v>
      </c>
      <c r="H207" s="103">
        <v>1</v>
      </c>
      <c r="I207" s="92">
        <v>46091.667361111111</v>
      </c>
      <c r="J207" s="3">
        <v>0</v>
      </c>
      <c r="K207" s="100">
        <v>0.45</v>
      </c>
      <c r="L207">
        <f t="shared" si="26"/>
        <v>0.45</v>
      </c>
      <c r="M207">
        <f t="shared" si="27"/>
        <v>0.45</v>
      </c>
      <c r="Q207" s="64" t="str">
        <f>_xlfn.XLOOKUP(S207,Data!E:E,Data!X:X,"Not Started",0,-1)</f>
        <v>Not Started</v>
      </c>
      <c r="R207" t="str">
        <f t="shared" si="28"/>
        <v>MCPFRDBKR</v>
      </c>
      <c r="S207" t="str">
        <f t="shared" si="29"/>
        <v>MCPFRDBKRbpv-kr valuation QRM Reporter exports</v>
      </c>
      <c r="T207" s="31" t="s">
        <v>39</v>
      </c>
      <c r="U207" s="31" t="s">
        <v>475</v>
      </c>
      <c r="V207" s="31" t="s">
        <v>1840</v>
      </c>
      <c r="W207" s="34" t="s">
        <v>137</v>
      </c>
      <c r="X207" s="103">
        <v>1</v>
      </c>
      <c r="Y207" s="92">
        <v>46063.744444444441</v>
      </c>
      <c r="Z207" s="3">
        <v>0</v>
      </c>
      <c r="AA207" s="100">
        <v>0</v>
      </c>
      <c r="AB207">
        <f t="shared" si="30"/>
        <v>0</v>
      </c>
      <c r="AC207">
        <f t="shared" si="31"/>
        <v>0</v>
      </c>
    </row>
    <row r="208" spans="2:29" ht="16.5" x14ac:dyDescent="0.25">
      <c r="B208" t="str">
        <f t="shared" si="24"/>
        <v>MCPICDBICDB</v>
      </c>
      <c r="C208" t="str">
        <f t="shared" si="25"/>
        <v>MCPICDBICDBLoad | Dublin | Live on ALM Core</v>
      </c>
      <c r="D208" s="31" t="s">
        <v>39</v>
      </c>
      <c r="E208" s="31" t="s">
        <v>715</v>
      </c>
      <c r="F208" s="31" t="s">
        <v>715</v>
      </c>
      <c r="G208" s="34" t="s">
        <v>804</v>
      </c>
      <c r="H208" s="103">
        <v>1</v>
      </c>
      <c r="I208" s="92">
        <v>46091.686111111114</v>
      </c>
      <c r="J208" s="3">
        <v>0</v>
      </c>
      <c r="K208" s="100">
        <v>0.28000000000000003</v>
      </c>
      <c r="L208">
        <f t="shared" si="26"/>
        <v>0.28000000000000003</v>
      </c>
      <c r="M208">
        <f t="shared" si="27"/>
        <v>0.28000000000000003</v>
      </c>
      <c r="Q208" s="64" t="str">
        <f>_xlfn.XLOOKUP(S208,Data!E:E,Data!X:X,"Not Started",0,-1)</f>
        <v>Completed</v>
      </c>
      <c r="R208" t="str">
        <f t="shared" si="28"/>
        <v>MCPFRDBLoad Compare MP</v>
      </c>
      <c r="S208" t="str">
        <f t="shared" si="29"/>
        <v>MCPFRDBLoad Compare MPload Model parameters</v>
      </c>
      <c r="T208" s="31" t="s">
        <v>39</v>
      </c>
      <c r="U208" s="31" t="s">
        <v>475</v>
      </c>
      <c r="V208" s="28" t="s">
        <v>1853</v>
      </c>
      <c r="W208" s="28" t="s">
        <v>52</v>
      </c>
      <c r="X208" s="102">
        <v>1</v>
      </c>
      <c r="Y208" s="91">
        <v>46059.524305555555</v>
      </c>
      <c r="Z208" s="97">
        <v>0</v>
      </c>
      <c r="AA208" s="99">
        <v>0.05</v>
      </c>
      <c r="AB208">
        <f t="shared" si="30"/>
        <v>0.05</v>
      </c>
      <c r="AC208">
        <f t="shared" si="31"/>
        <v>0.05</v>
      </c>
    </row>
    <row r="209" spans="2:29" ht="16.5" x14ac:dyDescent="0.25">
      <c r="B209" t="str">
        <f t="shared" si="24"/>
        <v>MCPICDBICDB</v>
      </c>
      <c r="C209" t="str">
        <f t="shared" si="25"/>
        <v>MCPICDBICDBLoad | Singapore | Live on ALM Core</v>
      </c>
      <c r="D209" s="31" t="s">
        <v>39</v>
      </c>
      <c r="E209" s="31" t="s">
        <v>715</v>
      </c>
      <c r="F209" s="31" t="s">
        <v>715</v>
      </c>
      <c r="G209" s="34" t="s">
        <v>807</v>
      </c>
      <c r="H209" s="103">
        <v>1</v>
      </c>
      <c r="I209" s="92">
        <v>46091.697916666664</v>
      </c>
      <c r="J209" s="3">
        <v>0</v>
      </c>
      <c r="K209" s="100">
        <v>0.35</v>
      </c>
      <c r="L209">
        <f t="shared" si="26"/>
        <v>0.35</v>
      </c>
      <c r="M209">
        <f t="shared" si="27"/>
        <v>0.35</v>
      </c>
      <c r="Q209" s="64" t="str">
        <f>_xlfn.XLOOKUP(S209,Data!E:E,Data!X:X,"Not Started",0,-1)</f>
        <v>Completed</v>
      </c>
      <c r="R209" t="str">
        <f t="shared" si="28"/>
        <v>MCPFRDBLoad Compare MP</v>
      </c>
      <c r="S209" t="str">
        <f t="shared" si="29"/>
        <v>MCPFRDBLoad Compare MPModel parameters comparison</v>
      </c>
      <c r="T209" s="31" t="s">
        <v>39</v>
      </c>
      <c r="U209" s="31" t="s">
        <v>475</v>
      </c>
      <c r="V209" s="31" t="s">
        <v>1853</v>
      </c>
      <c r="W209" s="34" t="s">
        <v>55</v>
      </c>
      <c r="X209" s="103">
        <v>1</v>
      </c>
      <c r="Y209" s="92">
        <v>46059.526388888888</v>
      </c>
      <c r="Z209" s="3">
        <v>0</v>
      </c>
      <c r="AA209" s="100">
        <v>0</v>
      </c>
      <c r="AB209">
        <f t="shared" si="30"/>
        <v>0</v>
      </c>
      <c r="AC209">
        <f t="shared" si="31"/>
        <v>0</v>
      </c>
    </row>
    <row r="210" spans="2:29" ht="16.5" x14ac:dyDescent="0.25">
      <c r="B210" t="str">
        <f t="shared" si="24"/>
        <v>MCPICDBICDB</v>
      </c>
      <c r="C210" t="str">
        <f t="shared" si="25"/>
        <v>MCPICDBICDBLoad | Hong_Kong | Live on ALM Core</v>
      </c>
      <c r="D210" s="31" t="s">
        <v>39</v>
      </c>
      <c r="E210" s="31" t="s">
        <v>715</v>
      </c>
      <c r="F210" s="31" t="s">
        <v>715</v>
      </c>
      <c r="G210" s="34" t="s">
        <v>851</v>
      </c>
      <c r="H210" s="103">
        <v>1</v>
      </c>
      <c r="I210" s="92">
        <v>46091.712500000001</v>
      </c>
      <c r="J210" s="3">
        <v>0</v>
      </c>
      <c r="K210" s="100">
        <v>0.32</v>
      </c>
      <c r="L210">
        <f t="shared" si="26"/>
        <v>0.32</v>
      </c>
      <c r="M210">
        <f t="shared" si="27"/>
        <v>0.32</v>
      </c>
      <c r="Q210" s="64" t="str">
        <f>_xlfn.XLOOKUP(S210,Data!E:E,Data!X:X,"Not Started",0,-1)</f>
        <v>Completed</v>
      </c>
      <c r="R210" t="str">
        <f t="shared" si="28"/>
        <v>MCPFRDBLoad Compare Spreads</v>
      </c>
      <c r="S210" t="str">
        <f t="shared" si="29"/>
        <v>MCPFRDBLoad Compare Spreadsload Spreads</v>
      </c>
      <c r="T210" s="31" t="s">
        <v>39</v>
      </c>
      <c r="U210" s="31" t="s">
        <v>475</v>
      </c>
      <c r="V210" s="28" t="s">
        <v>1841</v>
      </c>
      <c r="W210" s="28" t="s">
        <v>69</v>
      </c>
      <c r="X210" s="102">
        <v>1</v>
      </c>
      <c r="Y210" s="91">
        <v>46059.527083333334</v>
      </c>
      <c r="Z210" s="97">
        <v>0</v>
      </c>
      <c r="AA210" s="99">
        <v>0.18</v>
      </c>
      <c r="AB210">
        <f t="shared" si="30"/>
        <v>0.18</v>
      </c>
      <c r="AC210">
        <f t="shared" si="31"/>
        <v>0.18</v>
      </c>
    </row>
    <row r="211" spans="2:29" ht="16.5" x14ac:dyDescent="0.25">
      <c r="B211" t="str">
        <f t="shared" si="24"/>
        <v>MCPICDBICDB</v>
      </c>
      <c r="C211" t="str">
        <f t="shared" si="25"/>
        <v>MCPICDBICDBLoad | Sofia | Live on ALM Core</v>
      </c>
      <c r="D211" s="31" t="s">
        <v>39</v>
      </c>
      <c r="E211" s="31" t="s">
        <v>715</v>
      </c>
      <c r="F211" s="31" t="s">
        <v>715</v>
      </c>
      <c r="G211" s="34" t="s">
        <v>854</v>
      </c>
      <c r="H211" s="103">
        <v>1</v>
      </c>
      <c r="I211" s="92">
        <v>46091.725694444445</v>
      </c>
      <c r="J211" s="3">
        <v>0</v>
      </c>
      <c r="K211" s="100">
        <v>0.28000000000000003</v>
      </c>
      <c r="L211">
        <f t="shared" si="26"/>
        <v>0.28000000000000003</v>
      </c>
      <c r="M211">
        <f t="shared" si="27"/>
        <v>0.28000000000000003</v>
      </c>
      <c r="Q211" s="64" t="str">
        <f>_xlfn.XLOOKUP(S211,Data!E:E,Data!X:X,"Not Started",0,-1)</f>
        <v>Completed</v>
      </c>
      <c r="R211" t="str">
        <f t="shared" si="28"/>
        <v>MCPFRDBLoad Compare Spreads</v>
      </c>
      <c r="S211" t="str">
        <f t="shared" si="29"/>
        <v>MCPFRDBLoad Compare SpreadsSpreads comparison</v>
      </c>
      <c r="T211" s="31" t="s">
        <v>39</v>
      </c>
      <c r="U211" s="31" t="s">
        <v>475</v>
      </c>
      <c r="V211" s="31" t="s">
        <v>1841</v>
      </c>
      <c r="W211" s="34" t="s">
        <v>71</v>
      </c>
      <c r="X211" s="103">
        <v>1</v>
      </c>
      <c r="Y211" s="92">
        <v>46059.534722222219</v>
      </c>
      <c r="Z211" s="3">
        <v>0</v>
      </c>
      <c r="AA211" s="100">
        <v>0.05</v>
      </c>
      <c r="AB211">
        <f t="shared" si="30"/>
        <v>0.05</v>
      </c>
      <c r="AC211">
        <f t="shared" si="31"/>
        <v>0.05</v>
      </c>
    </row>
    <row r="212" spans="2:29" ht="16.5" x14ac:dyDescent="0.25">
      <c r="B212" t="str">
        <f t="shared" si="24"/>
        <v>MCPICDBICDB</v>
      </c>
      <c r="C212" t="str">
        <f t="shared" si="25"/>
        <v>MCPICDBICDBLoad | Vienna | Live on ALM Core</v>
      </c>
      <c r="D212" s="31" t="s">
        <v>39</v>
      </c>
      <c r="E212" s="31" t="s">
        <v>715</v>
      </c>
      <c r="F212" s="31" t="s">
        <v>715</v>
      </c>
      <c r="G212" s="34" t="s">
        <v>810</v>
      </c>
      <c r="H212" s="103">
        <v>1</v>
      </c>
      <c r="I212" s="92">
        <v>46091.737500000003</v>
      </c>
      <c r="J212" s="3">
        <v>0</v>
      </c>
      <c r="K212" s="100">
        <v>0.3</v>
      </c>
      <c r="L212">
        <f t="shared" si="26"/>
        <v>0.3</v>
      </c>
      <c r="M212">
        <f t="shared" si="27"/>
        <v>0.3</v>
      </c>
      <c r="Q212" s="64" t="str">
        <f>_xlfn.XLOOKUP(S212,Data!E:E,Data!X:X,"Not Started",0,-1)</f>
        <v>Completed</v>
      </c>
      <c r="R212" t="str">
        <f t="shared" si="28"/>
        <v>MCPFRDBLoad Pos</v>
      </c>
      <c r="S212" t="str">
        <f t="shared" si="29"/>
        <v>MCPFRDBLoad Posload</v>
      </c>
      <c r="T212" s="31" t="s">
        <v>39</v>
      </c>
      <c r="U212" s="31" t="s">
        <v>475</v>
      </c>
      <c r="V212" s="28" t="s">
        <v>1844</v>
      </c>
      <c r="W212" s="28" t="s">
        <v>75</v>
      </c>
      <c r="X212" s="102">
        <v>1</v>
      </c>
      <c r="Y212" s="91">
        <v>46062.876388888886</v>
      </c>
      <c r="Z212" s="97">
        <v>0</v>
      </c>
      <c r="AA212" s="99">
        <v>0.65</v>
      </c>
      <c r="AB212">
        <f t="shared" si="30"/>
        <v>0.65</v>
      </c>
      <c r="AC212">
        <f t="shared" si="31"/>
        <v>0.65</v>
      </c>
    </row>
    <row r="213" spans="2:29" ht="16.5" x14ac:dyDescent="0.25">
      <c r="B213" t="str">
        <f t="shared" si="24"/>
        <v>MCPICDBICDB</v>
      </c>
      <c r="C213" t="str">
        <f t="shared" si="25"/>
        <v>MCPICDBICDBLoad | Prague | Live on ALM Core</v>
      </c>
      <c r="D213" s="31" t="s">
        <v>39</v>
      </c>
      <c r="E213" s="31" t="s">
        <v>715</v>
      </c>
      <c r="F213" s="31" t="s">
        <v>715</v>
      </c>
      <c r="G213" s="34" t="s">
        <v>813</v>
      </c>
      <c r="H213" s="103">
        <v>1</v>
      </c>
      <c r="I213" s="92">
        <v>46091.75</v>
      </c>
      <c r="J213" s="3">
        <v>0</v>
      </c>
      <c r="K213" s="100">
        <v>0.33</v>
      </c>
      <c r="L213">
        <f t="shared" si="26"/>
        <v>0.33</v>
      </c>
      <c r="M213">
        <f t="shared" si="27"/>
        <v>0.33</v>
      </c>
      <c r="Q213" s="64" t="str">
        <f>_xlfn.XLOOKUP(S213,Data!E:E,Data!X:X,"Not Started",0,-1)</f>
        <v>Completed</v>
      </c>
      <c r="R213" t="str">
        <f t="shared" si="28"/>
        <v>MCPFRDBLoad Pos</v>
      </c>
      <c r="S213" t="str">
        <f t="shared" si="29"/>
        <v>MCPFRDBLoad PosStratification</v>
      </c>
      <c r="T213" s="31" t="s">
        <v>39</v>
      </c>
      <c r="U213" s="31" t="s">
        <v>475</v>
      </c>
      <c r="V213" s="31" t="s">
        <v>1844</v>
      </c>
      <c r="W213" s="34" t="s">
        <v>78</v>
      </c>
      <c r="X213" s="103">
        <v>1</v>
      </c>
      <c r="Y213" s="92">
        <v>46062.90347222222</v>
      </c>
      <c r="Z213" s="3">
        <v>0</v>
      </c>
      <c r="AA213" s="100">
        <v>0.08</v>
      </c>
      <c r="AB213">
        <f t="shared" si="30"/>
        <v>0.08</v>
      </c>
      <c r="AC213">
        <f t="shared" si="31"/>
        <v>0.08</v>
      </c>
    </row>
    <row r="214" spans="2:29" ht="16.5" x14ac:dyDescent="0.25">
      <c r="B214" t="str">
        <f t="shared" si="24"/>
        <v>MCPICDBICDB</v>
      </c>
      <c r="C214" t="str">
        <f t="shared" si="25"/>
        <v>MCPICDBICDBLoad | Beijing | Other live location</v>
      </c>
      <c r="D214" s="31" t="s">
        <v>39</v>
      </c>
      <c r="E214" s="31" t="s">
        <v>715</v>
      </c>
      <c r="F214" s="31" t="s">
        <v>715</v>
      </c>
      <c r="G214" s="34" t="s">
        <v>1030</v>
      </c>
      <c r="H214" s="103">
        <v>1</v>
      </c>
      <c r="I214" s="92">
        <v>46091.763888888891</v>
      </c>
      <c r="J214" s="3">
        <v>0</v>
      </c>
      <c r="K214" s="100">
        <v>0.28000000000000003</v>
      </c>
      <c r="L214">
        <f t="shared" si="26"/>
        <v>0.28000000000000003</v>
      </c>
      <c r="M214">
        <f t="shared" si="27"/>
        <v>0.28000000000000003</v>
      </c>
      <c r="Q214" s="64" t="str">
        <f>_xlfn.XLOOKUP(S214,Data!E:E,Data!X:X,"Not Started",0,-1)</f>
        <v>Completed</v>
      </c>
      <c r="R214" t="str">
        <f t="shared" si="28"/>
        <v>MCPFRDBLoad Pos</v>
      </c>
      <c r="S214" t="str">
        <f t="shared" si="29"/>
        <v>MCPFRDBLoad PosPosition report exports</v>
      </c>
      <c r="T214" s="31" t="s">
        <v>39</v>
      </c>
      <c r="U214" s="31" t="s">
        <v>475</v>
      </c>
      <c r="V214" s="31" t="s">
        <v>1844</v>
      </c>
      <c r="W214" s="34" t="s">
        <v>245</v>
      </c>
      <c r="X214" s="103">
        <v>1</v>
      </c>
      <c r="Y214" s="92">
        <v>46062.906944444447</v>
      </c>
      <c r="Z214" s="3">
        <v>0</v>
      </c>
      <c r="AA214" s="100">
        <v>0.18</v>
      </c>
      <c r="AB214">
        <f t="shared" si="30"/>
        <v>0.18</v>
      </c>
      <c r="AC214">
        <f t="shared" si="31"/>
        <v>0.18</v>
      </c>
    </row>
    <row r="215" spans="2:29" ht="16.5" x14ac:dyDescent="0.25">
      <c r="B215" t="str">
        <f t="shared" si="24"/>
        <v>MCPICDBICDB</v>
      </c>
      <c r="C215" t="str">
        <f t="shared" si="25"/>
        <v>MCPICDBICDBLoad | Budapest | Live on ALM Core</v>
      </c>
      <c r="D215" s="31" t="s">
        <v>39</v>
      </c>
      <c r="E215" s="31" t="s">
        <v>715</v>
      </c>
      <c r="F215" s="31" t="s">
        <v>715</v>
      </c>
      <c r="G215" s="34" t="s">
        <v>816</v>
      </c>
      <c r="H215" s="103">
        <v>1</v>
      </c>
      <c r="I215" s="92">
        <v>46091.775694444441</v>
      </c>
      <c r="J215" s="3">
        <v>0</v>
      </c>
      <c r="K215" s="100">
        <v>0.37</v>
      </c>
      <c r="L215">
        <f t="shared" si="26"/>
        <v>0.37</v>
      </c>
      <c r="M215">
        <f t="shared" si="27"/>
        <v>0.37</v>
      </c>
      <c r="Q215" s="64" t="str">
        <f>_xlfn.XLOOKUP(S215,Data!E:E,Data!X:X,"Not Started",0,-1)</f>
        <v>Completed</v>
      </c>
      <c r="R215" t="str">
        <f t="shared" si="28"/>
        <v>MCPFRDBLoad Pos</v>
      </c>
      <c r="S215" t="str">
        <f t="shared" si="29"/>
        <v>MCPFRDBLoad Poscopy from</v>
      </c>
      <c r="T215" s="31" t="s">
        <v>39</v>
      </c>
      <c r="U215" s="31" t="s">
        <v>475</v>
      </c>
      <c r="V215" s="31" t="s">
        <v>1844</v>
      </c>
      <c r="W215" s="34" t="s">
        <v>84</v>
      </c>
      <c r="X215" s="103">
        <v>1</v>
      </c>
      <c r="Y215" s="92">
        <v>46062.914583333331</v>
      </c>
      <c r="Z215" s="3">
        <v>0</v>
      </c>
      <c r="AA215" s="100">
        <v>0.03</v>
      </c>
      <c r="AB215">
        <f t="shared" si="30"/>
        <v>0.03</v>
      </c>
      <c r="AC215">
        <f t="shared" si="31"/>
        <v>0.03</v>
      </c>
    </row>
    <row r="216" spans="2:29" ht="16.5" x14ac:dyDescent="0.25">
      <c r="B216" t="str">
        <f t="shared" si="24"/>
        <v>MCPICDBICDB</v>
      </c>
      <c r="C216" t="str">
        <f t="shared" si="25"/>
        <v>MCPICDBICDBLoad | Tokyo | Live on ALM Core</v>
      </c>
      <c r="D216" s="31" t="s">
        <v>39</v>
      </c>
      <c r="E216" s="31" t="s">
        <v>715</v>
      </c>
      <c r="F216" s="31" t="s">
        <v>715</v>
      </c>
      <c r="G216" s="34" t="s">
        <v>819</v>
      </c>
      <c r="H216" s="103">
        <v>1</v>
      </c>
      <c r="I216" s="92">
        <v>46091.790972222225</v>
      </c>
      <c r="J216" s="3">
        <v>0</v>
      </c>
      <c r="K216" s="100">
        <v>0.32</v>
      </c>
      <c r="L216">
        <f t="shared" si="26"/>
        <v>0.32</v>
      </c>
      <c r="M216">
        <f t="shared" si="27"/>
        <v>0.32</v>
      </c>
      <c r="Q216" s="64" t="str">
        <f>_xlfn.XLOOKUP(S216,Data!E:E,Data!X:X,"Not Started",0,-1)</f>
        <v>Not Started</v>
      </c>
      <c r="R216" t="str">
        <f t="shared" si="28"/>
        <v>MCPFRDBPlanning (NII)</v>
      </c>
      <c r="S216" t="str">
        <f t="shared" si="29"/>
        <v>MCPFRDBPlanning (NII)planning run01</v>
      </c>
      <c r="T216" s="31" t="s">
        <v>39</v>
      </c>
      <c r="U216" s="31" t="s">
        <v>475</v>
      </c>
      <c r="V216" s="28" t="s">
        <v>1827</v>
      </c>
      <c r="W216" s="28" t="s">
        <v>161</v>
      </c>
      <c r="X216" s="102">
        <v>1</v>
      </c>
      <c r="Y216" s="91">
        <v>0</v>
      </c>
      <c r="Z216" s="97">
        <v>0</v>
      </c>
      <c r="AA216" s="99">
        <v>28.716666669999999</v>
      </c>
      <c r="AB216">
        <f t="shared" si="30"/>
        <v>28.716666669999999</v>
      </c>
      <c r="AC216">
        <f t="shared" si="31"/>
        <v>28.716666669999999</v>
      </c>
    </row>
    <row r="217" spans="2:29" ht="16.5" x14ac:dyDescent="0.25">
      <c r="B217" t="str">
        <f t="shared" si="24"/>
        <v>MCPICDBICDB</v>
      </c>
      <c r="C217" t="str">
        <f t="shared" si="25"/>
        <v>MCPICDBICDBLoad | Bratislava | Live on ALM Core</v>
      </c>
      <c r="D217" s="31" t="s">
        <v>39</v>
      </c>
      <c r="E217" s="31" t="s">
        <v>715</v>
      </c>
      <c r="F217" s="31" t="s">
        <v>715</v>
      </c>
      <c r="G217" s="34" t="s">
        <v>822</v>
      </c>
      <c r="H217" s="103">
        <v>1</v>
      </c>
      <c r="I217" s="92">
        <v>46091.804166666669</v>
      </c>
      <c r="J217" s="3">
        <v>0</v>
      </c>
      <c r="K217" s="100">
        <v>0.3</v>
      </c>
      <c r="L217">
        <f t="shared" si="26"/>
        <v>0.3</v>
      </c>
      <c r="M217">
        <f t="shared" si="27"/>
        <v>0.3</v>
      </c>
      <c r="Q217" s="64" t="str">
        <f>_xlfn.XLOOKUP(S217,Data!E:E,Data!X:X,"Not Started",0,-1)</f>
        <v>Not Started</v>
      </c>
      <c r="R217" t="str">
        <f t="shared" si="28"/>
        <v>MCPFRDBPlanning (NII)</v>
      </c>
      <c r="S217" t="str">
        <f t="shared" si="29"/>
        <v>MCPFRDBPlanning (NII)MDL Processing</v>
      </c>
      <c r="T217" s="31" t="s">
        <v>39</v>
      </c>
      <c r="U217" s="31" t="s">
        <v>475</v>
      </c>
      <c r="V217" s="31" t="s">
        <v>1827</v>
      </c>
      <c r="W217" s="34" t="s">
        <v>164</v>
      </c>
      <c r="X217" s="103">
        <v>1</v>
      </c>
      <c r="Y217" s="92">
        <v>46069.197222222225</v>
      </c>
      <c r="Z217" s="3">
        <v>0</v>
      </c>
      <c r="AA217" s="100">
        <v>0.32</v>
      </c>
      <c r="AB217">
        <f t="shared" si="30"/>
        <v>0.32</v>
      </c>
      <c r="AC217">
        <f t="shared" si="31"/>
        <v>0.32</v>
      </c>
    </row>
    <row r="218" spans="2:29" ht="16.5" x14ac:dyDescent="0.25">
      <c r="B218" t="str">
        <f t="shared" si="24"/>
        <v>MCPICDBICDB</v>
      </c>
      <c r="C218" t="str">
        <f t="shared" si="25"/>
        <v>MCPICDBICDBLoad | Seoul | Live on ALM Core</v>
      </c>
      <c r="D218" s="31" t="s">
        <v>39</v>
      </c>
      <c r="E218" s="31" t="s">
        <v>715</v>
      </c>
      <c r="F218" s="31" t="s">
        <v>715</v>
      </c>
      <c r="G218" s="34" t="s">
        <v>825</v>
      </c>
      <c r="H218" s="103">
        <v>1</v>
      </c>
      <c r="I218" s="92">
        <v>46091.816666666666</v>
      </c>
      <c r="J218" s="3">
        <v>0</v>
      </c>
      <c r="K218" s="100">
        <v>0.33</v>
      </c>
      <c r="L218">
        <f t="shared" si="26"/>
        <v>0.33</v>
      </c>
      <c r="M218">
        <f t="shared" si="27"/>
        <v>0.33</v>
      </c>
      <c r="Q218" s="64" t="str">
        <f>_xlfn.XLOOKUP(S218,Data!E:E,Data!X:X,"Not Started",0,-1)</f>
        <v>Not Started</v>
      </c>
      <c r="R218" t="str">
        <f t="shared" si="28"/>
        <v>MCPFRDBPlanning (NII)</v>
      </c>
      <c r="S218" t="str">
        <f t="shared" si="29"/>
        <v>MCPFRDBPlanning (NII)planning run01 mail only</v>
      </c>
      <c r="T218" s="31" t="s">
        <v>39</v>
      </c>
      <c r="U218" s="31" t="s">
        <v>475</v>
      </c>
      <c r="V218" s="31" t="s">
        <v>1827</v>
      </c>
      <c r="W218" s="34" t="s">
        <v>711</v>
      </c>
      <c r="X218" s="103">
        <v>1</v>
      </c>
      <c r="Y218" s="92">
        <v>46069.197222222225</v>
      </c>
      <c r="Z218" s="3">
        <v>0</v>
      </c>
      <c r="AA218" s="100">
        <v>0</v>
      </c>
      <c r="AB218">
        <f t="shared" si="30"/>
        <v>0</v>
      </c>
      <c r="AC218">
        <f t="shared" si="31"/>
        <v>0</v>
      </c>
    </row>
    <row r="219" spans="2:29" ht="16.5" x14ac:dyDescent="0.25">
      <c r="B219" t="str">
        <f t="shared" si="24"/>
        <v>MCPICDBICDB</v>
      </c>
      <c r="C219" t="str">
        <f t="shared" si="25"/>
        <v>MCPICDBICDBLoad | Taipei | Live on ALM Core</v>
      </c>
      <c r="D219" s="31" t="s">
        <v>39</v>
      </c>
      <c r="E219" s="31" t="s">
        <v>715</v>
      </c>
      <c r="F219" s="31" t="s">
        <v>715</v>
      </c>
      <c r="G219" s="34" t="s">
        <v>828</v>
      </c>
      <c r="H219" s="103">
        <v>1</v>
      </c>
      <c r="I219" s="92">
        <v>46091.830555555556</v>
      </c>
      <c r="J219" s="3">
        <v>0</v>
      </c>
      <c r="K219" s="100">
        <v>0.28000000000000003</v>
      </c>
      <c r="L219">
        <f t="shared" si="26"/>
        <v>0.28000000000000003</v>
      </c>
      <c r="M219">
        <f t="shared" si="27"/>
        <v>0.28000000000000003</v>
      </c>
      <c r="Q219" s="64" t="str">
        <f>_xlfn.XLOOKUP(S219,Data!E:E,Data!X:X,"Not Started",0,-1)</f>
        <v>Not Started</v>
      </c>
      <c r="R219" t="str">
        <f t="shared" si="28"/>
        <v>MCPFRDBPlanning (NII)</v>
      </c>
      <c r="S219" t="str">
        <f t="shared" si="29"/>
        <v>MCPFRDBPlanning (NII)planning run02</v>
      </c>
      <c r="T219" s="31" t="s">
        <v>39</v>
      </c>
      <c r="U219" s="31" t="s">
        <v>475</v>
      </c>
      <c r="V219" s="31" t="s">
        <v>1827</v>
      </c>
      <c r="W219" s="34" t="s">
        <v>167</v>
      </c>
      <c r="X219" s="103">
        <v>1</v>
      </c>
      <c r="Y219" s="92">
        <v>46069.210416666669</v>
      </c>
      <c r="Z219" s="3">
        <v>0</v>
      </c>
      <c r="AA219" s="100">
        <v>0.56999999999999995</v>
      </c>
      <c r="AB219">
        <f t="shared" si="30"/>
        <v>0.56999999999999995</v>
      </c>
      <c r="AC219">
        <f t="shared" si="31"/>
        <v>0.56999999999999995</v>
      </c>
    </row>
    <row r="220" spans="2:29" ht="16.5" x14ac:dyDescent="0.25">
      <c r="B220" t="str">
        <f t="shared" si="24"/>
        <v>MCPICDBICDB</v>
      </c>
      <c r="C220" t="str">
        <f t="shared" si="25"/>
        <v>MCPICDBICDBLoad | NLWB_BMG | Live on ALM Core</v>
      </c>
      <c r="D220" s="31" t="s">
        <v>39</v>
      </c>
      <c r="E220" s="31" t="s">
        <v>715</v>
      </c>
      <c r="F220" s="31" t="s">
        <v>715</v>
      </c>
      <c r="G220" s="34" t="s">
        <v>831</v>
      </c>
      <c r="H220" s="103">
        <v>1</v>
      </c>
      <c r="I220" s="92">
        <v>46091.842361111114</v>
      </c>
      <c r="J220" s="3">
        <v>0</v>
      </c>
      <c r="K220" s="100">
        <v>0.28000000000000003</v>
      </c>
      <c r="L220">
        <f t="shared" si="26"/>
        <v>0.28000000000000003</v>
      </c>
      <c r="M220">
        <f t="shared" si="27"/>
        <v>0.28000000000000003</v>
      </c>
      <c r="Q220" s="64" t="str">
        <f>_xlfn.XLOOKUP(S220,Data!E:E,Data!X:X,"Not Started",0,-1)</f>
        <v>Not Started</v>
      </c>
      <c r="R220" t="str">
        <f t="shared" si="28"/>
        <v>MCPFRDBPlanning (NII)</v>
      </c>
      <c r="S220" t="str">
        <f t="shared" si="29"/>
        <v>MCPFRDBPlanning (NII)planning run QRM Reporter exports</v>
      </c>
      <c r="T220" s="31" t="s">
        <v>39</v>
      </c>
      <c r="U220" s="31" t="s">
        <v>475</v>
      </c>
      <c r="V220" s="31" t="s">
        <v>1827</v>
      </c>
      <c r="W220" s="34" t="s">
        <v>170</v>
      </c>
      <c r="X220" s="103">
        <v>1</v>
      </c>
      <c r="Y220" s="92">
        <v>46069.23541666667</v>
      </c>
      <c r="Z220" s="3">
        <v>0</v>
      </c>
      <c r="AA220" s="100">
        <v>0.08</v>
      </c>
      <c r="AB220">
        <f t="shared" si="30"/>
        <v>0.08</v>
      </c>
      <c r="AC220">
        <f t="shared" si="31"/>
        <v>0.08</v>
      </c>
    </row>
    <row r="221" spans="2:29" ht="16.5" x14ac:dyDescent="0.25">
      <c r="B221" t="str">
        <f t="shared" si="24"/>
        <v>MCPICDBICDB</v>
      </c>
      <c r="C221" t="str">
        <f t="shared" si="25"/>
        <v>MCPICDBICDBLoad | NLWB_FM_Banking_books | Live on ALM Core</v>
      </c>
      <c r="D221" s="31" t="s">
        <v>39</v>
      </c>
      <c r="E221" s="31" t="s">
        <v>715</v>
      </c>
      <c r="F221" s="31" t="s">
        <v>715</v>
      </c>
      <c r="G221" s="34" t="s">
        <v>844</v>
      </c>
      <c r="H221" s="103">
        <v>1</v>
      </c>
      <c r="I221" s="92">
        <v>46091.854166666664</v>
      </c>
      <c r="J221" s="3">
        <v>0</v>
      </c>
      <c r="K221" s="100">
        <v>0.42</v>
      </c>
      <c r="L221">
        <f t="shared" si="26"/>
        <v>0.42</v>
      </c>
      <c r="M221">
        <f t="shared" si="27"/>
        <v>0.42</v>
      </c>
      <c r="Q221" s="64" t="str">
        <f>_xlfn.XLOOKUP(S221,Data!E:E,Data!X:X,"Not Started",0,-1)</f>
        <v>Not Started</v>
      </c>
      <c r="R221" t="str">
        <f t="shared" si="28"/>
        <v>MCPFRDBPlanning (NII)</v>
      </c>
      <c r="S221" t="str">
        <f t="shared" si="29"/>
        <v>MCPFRDBPlanning (NII)planning run OLAP exports</v>
      </c>
      <c r="T221" s="31" t="s">
        <v>39</v>
      </c>
      <c r="U221" s="31" t="s">
        <v>475</v>
      </c>
      <c r="V221" s="31" t="s">
        <v>1827</v>
      </c>
      <c r="W221" s="34" t="s">
        <v>324</v>
      </c>
      <c r="X221" s="103">
        <v>1</v>
      </c>
      <c r="Y221" s="92">
        <v>46069.238888888889</v>
      </c>
      <c r="Z221" s="3">
        <v>0</v>
      </c>
      <c r="AA221" s="100">
        <v>2.25</v>
      </c>
      <c r="AB221">
        <f t="shared" si="30"/>
        <v>2.25</v>
      </c>
      <c r="AC221">
        <f t="shared" si="31"/>
        <v>2.25</v>
      </c>
    </row>
    <row r="222" spans="2:29" ht="16.5" x14ac:dyDescent="0.25">
      <c r="B222" t="str">
        <f t="shared" si="24"/>
        <v>MCPICDBICDB</v>
      </c>
      <c r="C222" t="str">
        <f t="shared" si="25"/>
        <v>MCPICDBICDBLoad | NLWB_Trade_Finance_Services | Live on ALM Core</v>
      </c>
      <c r="D222" s="31" t="s">
        <v>39</v>
      </c>
      <c r="E222" s="31" t="s">
        <v>715</v>
      </c>
      <c r="F222" s="31" t="s">
        <v>715</v>
      </c>
      <c r="G222" s="34" t="s">
        <v>834</v>
      </c>
      <c r="H222" s="103">
        <v>1</v>
      </c>
      <c r="I222" s="92">
        <v>46091.871527777781</v>
      </c>
      <c r="J222" s="3">
        <v>0</v>
      </c>
      <c r="K222" s="100">
        <v>0.33</v>
      </c>
      <c r="L222">
        <f t="shared" si="26"/>
        <v>0.33</v>
      </c>
      <c r="M222">
        <f t="shared" si="27"/>
        <v>0.33</v>
      </c>
      <c r="Q222" s="64" t="str">
        <f>_xlfn.XLOOKUP(S222,Data!E:E,Data!X:X,"Not Started",0,-1)</f>
        <v>Completed</v>
      </c>
      <c r="R222" t="str">
        <f t="shared" si="28"/>
        <v>MCPFRDBValuation (NPV)</v>
      </c>
      <c r="S222" t="str">
        <f t="shared" si="29"/>
        <v>MCPFRDBValuation (NPV)portfolio valuation run</v>
      </c>
      <c r="T222" s="31" t="s">
        <v>39</v>
      </c>
      <c r="U222" s="31" t="s">
        <v>475</v>
      </c>
      <c r="V222" s="28" t="s">
        <v>1850</v>
      </c>
      <c r="W222" s="28" t="s">
        <v>88</v>
      </c>
      <c r="X222" s="102">
        <v>1</v>
      </c>
      <c r="Y222" s="91">
        <v>46062.915972222225</v>
      </c>
      <c r="Z222" s="97">
        <v>0</v>
      </c>
      <c r="AA222" s="99">
        <v>1.55</v>
      </c>
      <c r="AB222">
        <f t="shared" si="30"/>
        <v>1.55</v>
      </c>
      <c r="AC222">
        <f t="shared" si="31"/>
        <v>1.55</v>
      </c>
    </row>
    <row r="223" spans="2:29" ht="16.5" x14ac:dyDescent="0.25">
      <c r="B223" t="str">
        <f t="shared" si="24"/>
        <v>MCPICDBICDB</v>
      </c>
      <c r="C223" t="str">
        <f t="shared" si="25"/>
        <v>MCPICDBICDBLoad | Kiev | Live on ALM Core</v>
      </c>
      <c r="D223" s="31" t="s">
        <v>39</v>
      </c>
      <c r="E223" s="31" t="s">
        <v>715</v>
      </c>
      <c r="F223" s="31" t="s">
        <v>715</v>
      </c>
      <c r="G223" s="34" t="s">
        <v>857</v>
      </c>
      <c r="H223" s="103">
        <v>1</v>
      </c>
      <c r="I223" s="92">
        <v>46091.885416666664</v>
      </c>
      <c r="J223" s="3">
        <v>0</v>
      </c>
      <c r="K223" s="100">
        <v>0.28000000000000003</v>
      </c>
      <c r="L223">
        <f t="shared" si="26"/>
        <v>0.28000000000000003</v>
      </c>
      <c r="M223">
        <f t="shared" si="27"/>
        <v>0.28000000000000003</v>
      </c>
      <c r="Q223" s="64" t="str">
        <f>_xlfn.XLOOKUP(S223,Data!E:E,Data!X:X,"Not Started",0,-1)</f>
        <v>Not Started</v>
      </c>
      <c r="R223" t="str">
        <f t="shared" si="28"/>
        <v>MCPFRDBValuation (NPV)</v>
      </c>
      <c r="S223" t="str">
        <f t="shared" si="29"/>
        <v>MCPFRDBValuation (NPV)Light Maintenance</v>
      </c>
      <c r="T223" s="31" t="s">
        <v>39</v>
      </c>
      <c r="U223" s="31" t="s">
        <v>475</v>
      </c>
      <c r="V223" s="31" t="s">
        <v>1850</v>
      </c>
      <c r="W223" s="34" t="s">
        <v>94</v>
      </c>
      <c r="X223" s="103">
        <v>1</v>
      </c>
      <c r="Y223" s="92">
        <v>46062.981249999997</v>
      </c>
      <c r="Z223" s="3">
        <v>0</v>
      </c>
      <c r="AA223" s="100">
        <v>0.52</v>
      </c>
      <c r="AB223">
        <f t="shared" si="30"/>
        <v>0.52</v>
      </c>
      <c r="AC223">
        <f t="shared" si="31"/>
        <v>0.52</v>
      </c>
    </row>
    <row r="224" spans="2:29" ht="16.5" x14ac:dyDescent="0.25">
      <c r="B224" t="str">
        <f t="shared" si="24"/>
        <v>MCPICDBICDB</v>
      </c>
      <c r="C224" t="str">
        <f t="shared" si="25"/>
        <v>MCPICDBICDBLoad | Brussels | Live on ALM Core</v>
      </c>
      <c r="D224" s="31" t="s">
        <v>39</v>
      </c>
      <c r="E224" s="31" t="s">
        <v>715</v>
      </c>
      <c r="F224" s="31" t="s">
        <v>715</v>
      </c>
      <c r="G224" s="34" t="s">
        <v>837</v>
      </c>
      <c r="H224" s="103">
        <v>1</v>
      </c>
      <c r="I224" s="92">
        <v>46091.897222222222</v>
      </c>
      <c r="J224" s="3">
        <v>0</v>
      </c>
      <c r="K224" s="100">
        <v>0.3</v>
      </c>
      <c r="L224">
        <f t="shared" si="26"/>
        <v>0.3</v>
      </c>
      <c r="M224">
        <f t="shared" si="27"/>
        <v>0.3</v>
      </c>
      <c r="Q224" s="64" t="str">
        <f>_xlfn.XLOOKUP(S224,Data!E:E,Data!X:X,"Not Started",0,-1)</f>
        <v>Completed</v>
      </c>
      <c r="R224" t="str">
        <f t="shared" si="28"/>
        <v>MCPFRDBValuation (NPV)</v>
      </c>
      <c r="S224" t="str">
        <f t="shared" si="29"/>
        <v>MCPFRDBValuation (NPV)valuation report QRM Reporter exports</v>
      </c>
      <c r="T224" s="31" t="s">
        <v>39</v>
      </c>
      <c r="U224" s="31" t="s">
        <v>475</v>
      </c>
      <c r="V224" s="31" t="s">
        <v>1850</v>
      </c>
      <c r="W224" s="34" t="s">
        <v>266</v>
      </c>
      <c r="X224" s="103">
        <v>1</v>
      </c>
      <c r="Y224" s="92">
        <v>46063.00277777778</v>
      </c>
      <c r="Z224" s="3">
        <v>0</v>
      </c>
      <c r="AA224" s="100">
        <v>0.15</v>
      </c>
      <c r="AB224">
        <f t="shared" si="30"/>
        <v>0.15</v>
      </c>
      <c r="AC224">
        <f t="shared" si="31"/>
        <v>0.15</v>
      </c>
    </row>
    <row r="225" spans="2:29" ht="16.5" x14ac:dyDescent="0.25">
      <c r="B225" t="str">
        <f t="shared" si="24"/>
        <v>MCPICDBICDB</v>
      </c>
      <c r="C225" t="str">
        <f t="shared" si="25"/>
        <v>MCPICDBICDBLoad | Belgium_FM_banking_book | Live on ALM Core</v>
      </c>
      <c r="D225" s="31" t="s">
        <v>39</v>
      </c>
      <c r="E225" s="31" t="s">
        <v>715</v>
      </c>
      <c r="F225" s="31" t="s">
        <v>715</v>
      </c>
      <c r="G225" s="34" t="s">
        <v>847</v>
      </c>
      <c r="H225" s="103">
        <v>1</v>
      </c>
      <c r="I225" s="92">
        <v>46091.909722222219</v>
      </c>
      <c r="J225" s="3">
        <v>0</v>
      </c>
      <c r="K225" s="100">
        <v>0.17</v>
      </c>
      <c r="L225">
        <f t="shared" si="26"/>
        <v>0.17</v>
      </c>
      <c r="M225">
        <f t="shared" si="27"/>
        <v>0.17</v>
      </c>
      <c r="Q225" s="64" t="str">
        <f>_xlfn.XLOOKUP(S225,Data!E:E,Data!X:X,"Not Started",0,-1)</f>
        <v>Not Started</v>
      </c>
      <c r="R225" t="str">
        <f t="shared" si="28"/>
        <v>MCPFRDBValuation AIC</v>
      </c>
      <c r="S225" t="str">
        <f t="shared" si="29"/>
        <v>MCPFRDBValuation AICload AIC Spreads</v>
      </c>
      <c r="T225" s="31" t="s">
        <v>39</v>
      </c>
      <c r="U225" s="31" t="s">
        <v>475</v>
      </c>
      <c r="V225" s="28" t="s">
        <v>1849</v>
      </c>
      <c r="W225" s="28" t="s">
        <v>378</v>
      </c>
      <c r="X225" s="102">
        <v>1</v>
      </c>
      <c r="Y225" s="91">
        <v>46064.281944444447</v>
      </c>
      <c r="Z225" s="97">
        <v>0</v>
      </c>
      <c r="AA225" s="99">
        <v>0.2</v>
      </c>
      <c r="AB225">
        <f t="shared" si="30"/>
        <v>0.2</v>
      </c>
      <c r="AC225">
        <f t="shared" si="31"/>
        <v>0.2</v>
      </c>
    </row>
    <row r="226" spans="2:29" ht="16.5" x14ac:dyDescent="0.25">
      <c r="B226" t="str">
        <f t="shared" si="24"/>
        <v>MCPICDBICDB</v>
      </c>
      <c r="C226" t="str">
        <f t="shared" si="25"/>
        <v>MCPICDBICDBLoad | Luxembourg | Live on ALM Core</v>
      </c>
      <c r="D226" s="31" t="s">
        <v>39</v>
      </c>
      <c r="E226" s="31" t="s">
        <v>715</v>
      </c>
      <c r="F226" s="31" t="s">
        <v>715</v>
      </c>
      <c r="G226" s="34" t="s">
        <v>840</v>
      </c>
      <c r="H226" s="103">
        <v>1</v>
      </c>
      <c r="I226" s="92">
        <v>46091.916666666664</v>
      </c>
      <c r="J226" s="3">
        <v>0</v>
      </c>
      <c r="K226" s="100">
        <v>0.28000000000000003</v>
      </c>
      <c r="L226">
        <f t="shared" si="26"/>
        <v>0.28000000000000003</v>
      </c>
      <c r="M226">
        <f t="shared" si="27"/>
        <v>0.28000000000000003</v>
      </c>
      <c r="Q226" s="64" t="str">
        <f>_xlfn.XLOOKUP(S226,Data!E:E,Data!X:X,"Not Started",0,-1)</f>
        <v>Not Started</v>
      </c>
      <c r="R226" t="str">
        <f t="shared" si="28"/>
        <v>MCPFRDBValuation AIC</v>
      </c>
      <c r="S226" t="str">
        <f t="shared" si="29"/>
        <v>MCPFRDBValuation AICAIC portfolio valuation run</v>
      </c>
      <c r="T226" s="31" t="s">
        <v>39</v>
      </c>
      <c r="U226" s="31" t="s">
        <v>475</v>
      </c>
      <c r="V226" s="31" t="s">
        <v>1849</v>
      </c>
      <c r="W226" s="34" t="s">
        <v>187</v>
      </c>
      <c r="X226" s="103">
        <v>1</v>
      </c>
      <c r="Y226" s="92">
        <v>46064.290277777778</v>
      </c>
      <c r="Z226" s="3">
        <v>0</v>
      </c>
      <c r="AA226" s="100">
        <v>0.23</v>
      </c>
      <c r="AB226">
        <f t="shared" si="30"/>
        <v>0.23</v>
      </c>
      <c r="AC226">
        <f t="shared" si="31"/>
        <v>0.23</v>
      </c>
    </row>
    <row r="227" spans="2:29" ht="16.5" x14ac:dyDescent="0.25">
      <c r="B227" t="str">
        <f t="shared" si="24"/>
        <v>MCPICDBICDB</v>
      </c>
      <c r="C227" t="str">
        <f t="shared" si="25"/>
        <v>MCPICDBICDBcopy from</v>
      </c>
      <c r="D227" s="31" t="s">
        <v>39</v>
      </c>
      <c r="E227" s="31" t="s">
        <v>715</v>
      </c>
      <c r="F227" s="31" t="s">
        <v>715</v>
      </c>
      <c r="G227" s="34" t="s">
        <v>84</v>
      </c>
      <c r="H227" s="103">
        <v>1</v>
      </c>
      <c r="I227" s="92">
        <v>46091.928472222222</v>
      </c>
      <c r="J227" s="3">
        <v>0</v>
      </c>
      <c r="K227" s="100">
        <v>0.03</v>
      </c>
      <c r="L227">
        <f t="shared" si="26"/>
        <v>0.03</v>
      </c>
      <c r="M227">
        <f t="shared" si="27"/>
        <v>0.03</v>
      </c>
      <c r="Q227" s="64" t="str">
        <f>_xlfn.XLOOKUP(S227,Data!E:E,Data!X:X,"Not Started",0,-1)</f>
        <v>Not Started</v>
      </c>
      <c r="R227" t="str">
        <f t="shared" si="28"/>
        <v>MCPICDBICDB</v>
      </c>
      <c r="S227" t="str">
        <f t="shared" si="29"/>
        <v>MCPICDBICDBDelete portfolio from</v>
      </c>
      <c r="T227" s="31" t="s">
        <v>39</v>
      </c>
      <c r="U227" s="28" t="s">
        <v>715</v>
      </c>
      <c r="V227" s="28" t="s">
        <v>715</v>
      </c>
      <c r="W227" s="28" t="s">
        <v>45</v>
      </c>
      <c r="X227" s="102">
        <v>1</v>
      </c>
      <c r="Y227" s="91">
        <v>46062.484722222223</v>
      </c>
      <c r="Z227" s="97">
        <v>0</v>
      </c>
      <c r="AA227" s="99">
        <v>0.03</v>
      </c>
      <c r="AB227">
        <f t="shared" si="30"/>
        <v>0.03</v>
      </c>
      <c r="AC227">
        <f t="shared" si="31"/>
        <v>0.03</v>
      </c>
    </row>
    <row r="228" spans="2:29" ht="16.5" x14ac:dyDescent="0.25">
      <c r="B228" t="str">
        <f t="shared" si="24"/>
        <v>MCPICDBICDB</v>
      </c>
      <c r="C228" t="str">
        <f t="shared" si="25"/>
        <v>MCPICDBICDBPortfolio Valuation | NLWB_Lending | Live on ALM Core</v>
      </c>
      <c r="D228" s="31" t="s">
        <v>39</v>
      </c>
      <c r="E228" s="31" t="s">
        <v>715</v>
      </c>
      <c r="F228" s="31" t="s">
        <v>715</v>
      </c>
      <c r="G228" s="34" t="s">
        <v>866</v>
      </c>
      <c r="H228" s="103">
        <v>1</v>
      </c>
      <c r="I228" s="92">
        <v>46091.929861111108</v>
      </c>
      <c r="J228" s="3">
        <v>0</v>
      </c>
      <c r="K228" s="100">
        <v>0.23</v>
      </c>
      <c r="L228">
        <f t="shared" si="26"/>
        <v>0.23</v>
      </c>
      <c r="M228">
        <f t="shared" si="27"/>
        <v>0.23</v>
      </c>
      <c r="Q228" s="64" t="str">
        <f>_xlfn.XLOOKUP(S228,Data!E:E,Data!X:X,"Not Started",0,-1)</f>
        <v>Not Started</v>
      </c>
      <c r="R228" t="str">
        <f t="shared" si="28"/>
        <v>MCPICDBICDB</v>
      </c>
      <c r="S228" t="str">
        <f t="shared" si="29"/>
        <v>MCPICDBICDBload model parameters from</v>
      </c>
      <c r="T228" s="31" t="s">
        <v>39</v>
      </c>
      <c r="U228" s="31" t="s">
        <v>715</v>
      </c>
      <c r="V228" s="31" t="s">
        <v>715</v>
      </c>
      <c r="W228" s="34" t="s">
        <v>719</v>
      </c>
      <c r="X228" s="103">
        <v>1</v>
      </c>
      <c r="Y228" s="92">
        <v>46062.541666666664</v>
      </c>
      <c r="Z228" s="3">
        <v>0</v>
      </c>
      <c r="AA228" s="100">
        <v>0.02</v>
      </c>
      <c r="AB228">
        <f t="shared" si="30"/>
        <v>0.02</v>
      </c>
      <c r="AC228">
        <f t="shared" si="31"/>
        <v>0.02</v>
      </c>
    </row>
    <row r="229" spans="2:29" ht="16.5" x14ac:dyDescent="0.25">
      <c r="B229" t="str">
        <f t="shared" si="24"/>
        <v>MCPICDBICDB</v>
      </c>
      <c r="C229" t="str">
        <f t="shared" si="25"/>
        <v>MCPICDBICDBSuper Light Maintenance</v>
      </c>
      <c r="D229" s="31" t="s">
        <v>39</v>
      </c>
      <c r="E229" s="31" t="s">
        <v>715</v>
      </c>
      <c r="F229" s="31" t="s">
        <v>715</v>
      </c>
      <c r="G229" s="34" t="s">
        <v>450</v>
      </c>
      <c r="H229" s="103">
        <v>28</v>
      </c>
      <c r="I229" s="92">
        <v>46091.939583333333</v>
      </c>
      <c r="J229" s="3">
        <v>0</v>
      </c>
      <c r="K229" s="100">
        <v>1.5800000000000005</v>
      </c>
      <c r="L229">
        <f t="shared" si="26"/>
        <v>1.5800000000000005</v>
      </c>
      <c r="M229">
        <f t="shared" si="27"/>
        <v>5.6428571428571446E-2</v>
      </c>
      <c r="Q229" s="64" t="str">
        <f>_xlfn.XLOOKUP(S229,Data!E:E,Data!X:X,"Not Started",0,-1)</f>
        <v>Not Started</v>
      </c>
      <c r="R229" t="str">
        <f t="shared" si="28"/>
        <v>MCPICDBICDB</v>
      </c>
      <c r="S229" t="str">
        <f t="shared" si="29"/>
        <v>MCPICDBICDBcompare model parameters from</v>
      </c>
      <c r="T229" s="31" t="s">
        <v>39</v>
      </c>
      <c r="U229" s="31" t="s">
        <v>715</v>
      </c>
      <c r="V229" s="31" t="s">
        <v>715</v>
      </c>
      <c r="W229" s="34" t="s">
        <v>722</v>
      </c>
      <c r="X229" s="103">
        <v>1</v>
      </c>
      <c r="Y229" s="92">
        <v>46062.542361111111</v>
      </c>
      <c r="Z229" s="3">
        <v>0</v>
      </c>
      <c r="AA229" s="100">
        <v>0.08</v>
      </c>
      <c r="AB229">
        <f t="shared" si="30"/>
        <v>0.08</v>
      </c>
      <c r="AC229">
        <f t="shared" si="31"/>
        <v>0.08</v>
      </c>
    </row>
    <row r="230" spans="2:29" ht="16.5" x14ac:dyDescent="0.25">
      <c r="B230" t="str">
        <f t="shared" si="24"/>
        <v>MCPICDBICDB</v>
      </c>
      <c r="C230" t="str">
        <f t="shared" si="25"/>
        <v>MCPICDBICDBPortfolio Valuation | London | Live on ALM Core</v>
      </c>
      <c r="D230" s="31" t="s">
        <v>39</v>
      </c>
      <c r="E230" s="31" t="s">
        <v>715</v>
      </c>
      <c r="F230" s="31" t="s">
        <v>715</v>
      </c>
      <c r="G230" s="34" t="s">
        <v>869</v>
      </c>
      <c r="H230" s="103">
        <v>1</v>
      </c>
      <c r="I230" s="92">
        <v>46091.943055555559</v>
      </c>
      <c r="J230" s="3">
        <v>0</v>
      </c>
      <c r="K230" s="100">
        <v>0.13</v>
      </c>
      <c r="L230">
        <f t="shared" si="26"/>
        <v>0.13</v>
      </c>
      <c r="M230">
        <f t="shared" si="27"/>
        <v>0.13</v>
      </c>
      <c r="Q230" s="64" t="str">
        <f>_xlfn.XLOOKUP(S230,Data!E:E,Data!X:X,"Not Started",0,-1)</f>
        <v>Not Started</v>
      </c>
      <c r="R230" t="str">
        <f t="shared" si="28"/>
        <v>MCPICDBICDB</v>
      </c>
      <c r="S230" t="str">
        <f t="shared" si="29"/>
        <v>MCPICDBICDBPortfolio Copy | NLWB_Lending | Live on ALM Core</v>
      </c>
      <c r="T230" s="31" t="s">
        <v>39</v>
      </c>
      <c r="U230" s="31" t="s">
        <v>715</v>
      </c>
      <c r="V230" s="31" t="s">
        <v>715</v>
      </c>
      <c r="W230" s="34" t="s">
        <v>725</v>
      </c>
      <c r="X230" s="103">
        <v>1</v>
      </c>
      <c r="Y230" s="92">
        <v>46062.54583333333</v>
      </c>
      <c r="Z230" s="3">
        <v>0</v>
      </c>
      <c r="AA230" s="100">
        <v>0.67</v>
      </c>
      <c r="AB230">
        <f t="shared" si="30"/>
        <v>0.67</v>
      </c>
      <c r="AC230">
        <f t="shared" si="31"/>
        <v>0.67</v>
      </c>
    </row>
    <row r="231" spans="2:29" ht="16.5" x14ac:dyDescent="0.25">
      <c r="B231" t="str">
        <f t="shared" si="24"/>
        <v>MCPICDBICDB</v>
      </c>
      <c r="C231" t="str">
        <f t="shared" si="25"/>
        <v>MCPICDBICDBPortfolio Valuation | Dublin | Live on ALM Core</v>
      </c>
      <c r="D231" s="31" t="s">
        <v>39</v>
      </c>
      <c r="E231" s="31" t="s">
        <v>715</v>
      </c>
      <c r="F231" s="31" t="s">
        <v>715</v>
      </c>
      <c r="G231" s="34" t="s">
        <v>872</v>
      </c>
      <c r="H231" s="103">
        <v>1</v>
      </c>
      <c r="I231" s="92">
        <v>46091.951388888891</v>
      </c>
      <c r="J231" s="3">
        <v>0</v>
      </c>
      <c r="K231" s="100">
        <v>0.15</v>
      </c>
      <c r="L231">
        <f t="shared" si="26"/>
        <v>0.15</v>
      </c>
      <c r="M231">
        <f t="shared" si="27"/>
        <v>0.15</v>
      </c>
      <c r="Q231" s="64" t="str">
        <f>_xlfn.XLOOKUP(S231,Data!E:E,Data!X:X,"Not Started",0,-1)</f>
        <v>Not Started</v>
      </c>
      <c r="R231" t="str">
        <f t="shared" si="28"/>
        <v>MCPICDBICDB</v>
      </c>
      <c r="S231" t="str">
        <f t="shared" si="29"/>
        <v>MCPICDBICDBPortfolio Copy | London | Live on ALM Core</v>
      </c>
      <c r="T231" s="31" t="s">
        <v>39</v>
      </c>
      <c r="U231" s="31" t="s">
        <v>715</v>
      </c>
      <c r="V231" s="31" t="s">
        <v>715</v>
      </c>
      <c r="W231" s="34" t="s">
        <v>728</v>
      </c>
      <c r="X231" s="103">
        <v>1</v>
      </c>
      <c r="Y231" s="92">
        <v>46062.573611111111</v>
      </c>
      <c r="Z231" s="3">
        <v>0</v>
      </c>
      <c r="AA231" s="100">
        <v>0.9</v>
      </c>
      <c r="AB231">
        <f t="shared" si="30"/>
        <v>0.9</v>
      </c>
      <c r="AC231">
        <f t="shared" si="31"/>
        <v>0.9</v>
      </c>
    </row>
    <row r="232" spans="2:29" ht="16.5" x14ac:dyDescent="0.25">
      <c r="B232" t="str">
        <f t="shared" si="24"/>
        <v>MCPICDBICDB</v>
      </c>
      <c r="C232" t="str">
        <f t="shared" si="25"/>
        <v>MCPICDBICDBPortfolio Valuation | Singapore | Live on ALM Core</v>
      </c>
      <c r="D232" s="31" t="s">
        <v>39</v>
      </c>
      <c r="E232" s="31" t="s">
        <v>715</v>
      </c>
      <c r="F232" s="31" t="s">
        <v>715</v>
      </c>
      <c r="G232" s="34" t="s">
        <v>875</v>
      </c>
      <c r="H232" s="103">
        <v>1</v>
      </c>
      <c r="I232" s="92">
        <v>46091.960416666669</v>
      </c>
      <c r="J232" s="3">
        <v>0</v>
      </c>
      <c r="K232" s="100">
        <v>0.2</v>
      </c>
      <c r="L232">
        <f t="shared" si="26"/>
        <v>0.2</v>
      </c>
      <c r="M232">
        <f t="shared" si="27"/>
        <v>0.2</v>
      </c>
      <c r="Q232" s="64" t="str">
        <f>_xlfn.XLOOKUP(S232,Data!E:E,Data!X:X,"Not Started",0,-1)</f>
        <v>Not Started</v>
      </c>
      <c r="R232" t="str">
        <f t="shared" si="28"/>
        <v>MCPICDBICDB</v>
      </c>
      <c r="S232" t="str">
        <f t="shared" si="29"/>
        <v>MCPICDBICDBPortfolio Copy | Dublin | Live on ALM Core</v>
      </c>
      <c r="T232" s="31" t="s">
        <v>39</v>
      </c>
      <c r="U232" s="31" t="s">
        <v>715</v>
      </c>
      <c r="V232" s="31" t="s">
        <v>715</v>
      </c>
      <c r="W232" s="34" t="s">
        <v>731</v>
      </c>
      <c r="X232" s="103">
        <v>1</v>
      </c>
      <c r="Y232" s="92">
        <v>46062.611111111109</v>
      </c>
      <c r="Z232" s="3">
        <v>0</v>
      </c>
      <c r="AA232" s="100">
        <v>0.02</v>
      </c>
      <c r="AB232">
        <f t="shared" si="30"/>
        <v>0.02</v>
      </c>
      <c r="AC232">
        <f t="shared" si="31"/>
        <v>0.02</v>
      </c>
    </row>
    <row r="233" spans="2:29" ht="16.5" x14ac:dyDescent="0.25">
      <c r="B233" t="str">
        <f t="shared" si="24"/>
        <v>MCPICDBICDB</v>
      </c>
      <c r="C233" t="str">
        <f t="shared" si="25"/>
        <v>MCPICDBICDBPortfolio Valuation | Hong_Kong | Live on ALM Core</v>
      </c>
      <c r="D233" s="31" t="s">
        <v>39</v>
      </c>
      <c r="E233" s="31" t="s">
        <v>715</v>
      </c>
      <c r="F233" s="31" t="s">
        <v>715</v>
      </c>
      <c r="G233" s="34" t="s">
        <v>878</v>
      </c>
      <c r="H233" s="103">
        <v>1</v>
      </c>
      <c r="I233" s="92">
        <v>46091.97152777778</v>
      </c>
      <c r="J233" s="3">
        <v>0</v>
      </c>
      <c r="K233" s="100">
        <v>0.3</v>
      </c>
      <c r="L233">
        <f t="shared" si="26"/>
        <v>0.3</v>
      </c>
      <c r="M233">
        <f t="shared" si="27"/>
        <v>0.3</v>
      </c>
      <c r="Q233" s="64" t="str">
        <f>_xlfn.XLOOKUP(S233,Data!E:E,Data!X:X,"Not Started",0,-1)</f>
        <v>Not Started</v>
      </c>
      <c r="R233" t="str">
        <f t="shared" si="28"/>
        <v>MCPICDBICDB</v>
      </c>
      <c r="S233" t="str">
        <f t="shared" si="29"/>
        <v>MCPICDBICDBPortfolio Copy | Singapore | Live on ALM Core</v>
      </c>
      <c r="T233" s="31" t="s">
        <v>39</v>
      </c>
      <c r="U233" s="31" t="s">
        <v>715</v>
      </c>
      <c r="V233" s="31" t="s">
        <v>715</v>
      </c>
      <c r="W233" s="34" t="s">
        <v>734</v>
      </c>
      <c r="X233" s="103">
        <v>1</v>
      </c>
      <c r="Y233" s="92">
        <v>46062.611805555556</v>
      </c>
      <c r="Z233" s="3">
        <v>0</v>
      </c>
      <c r="AA233" s="100">
        <v>0.65</v>
      </c>
      <c r="AB233">
        <f t="shared" si="30"/>
        <v>0.65</v>
      </c>
      <c r="AC233">
        <f t="shared" si="31"/>
        <v>0.65</v>
      </c>
    </row>
    <row r="234" spans="2:29" ht="16.5" x14ac:dyDescent="0.25">
      <c r="B234" t="str">
        <f t="shared" si="24"/>
        <v>MCPICDBICDB</v>
      </c>
      <c r="C234" t="str">
        <f t="shared" si="25"/>
        <v>MCPICDBICDBPortfolio Valuation | Sofia | Live on ALM Core</v>
      </c>
      <c r="D234" s="31" t="s">
        <v>39</v>
      </c>
      <c r="E234" s="31" t="s">
        <v>715</v>
      </c>
      <c r="F234" s="31" t="s">
        <v>715</v>
      </c>
      <c r="G234" s="34" t="s">
        <v>881</v>
      </c>
      <c r="H234" s="103">
        <v>1</v>
      </c>
      <c r="I234" s="92">
        <v>46091.986111111109</v>
      </c>
      <c r="J234" s="3">
        <v>0</v>
      </c>
      <c r="K234" s="100">
        <v>0.1</v>
      </c>
      <c r="L234">
        <f t="shared" si="26"/>
        <v>0.1</v>
      </c>
      <c r="M234">
        <f t="shared" si="27"/>
        <v>0.1</v>
      </c>
      <c r="Q234" s="64" t="str">
        <f>_xlfn.XLOOKUP(S234,Data!E:E,Data!X:X,"Not Started",0,-1)</f>
        <v>Not Started</v>
      </c>
      <c r="R234" t="str">
        <f t="shared" si="28"/>
        <v>MCPICDBICDB</v>
      </c>
      <c r="S234" t="str">
        <f t="shared" si="29"/>
        <v>MCPICDBICDBPortfolio Copy | Hong_Kong | Live on ALM Core</v>
      </c>
      <c r="T234" s="31" t="s">
        <v>39</v>
      </c>
      <c r="U234" s="31" t="s">
        <v>715</v>
      </c>
      <c r="V234" s="31" t="s">
        <v>715</v>
      </c>
      <c r="W234" s="34" t="s">
        <v>737</v>
      </c>
      <c r="X234" s="103">
        <v>1</v>
      </c>
      <c r="Y234" s="92">
        <v>46062.638888888891</v>
      </c>
      <c r="Z234" s="3">
        <v>0</v>
      </c>
      <c r="AA234" s="100">
        <v>0.9</v>
      </c>
      <c r="AB234">
        <f t="shared" si="30"/>
        <v>0.9</v>
      </c>
      <c r="AC234">
        <f t="shared" si="31"/>
        <v>0.9</v>
      </c>
    </row>
    <row r="235" spans="2:29" ht="16.5" x14ac:dyDescent="0.25">
      <c r="B235" t="str">
        <f t="shared" si="24"/>
        <v>MCPICDBICDB</v>
      </c>
      <c r="C235" t="str">
        <f t="shared" si="25"/>
        <v>MCPICDBICDBPortfolio Valuation | Vienna | Live on ALM Core</v>
      </c>
      <c r="D235" s="31" t="s">
        <v>39</v>
      </c>
      <c r="E235" s="31" t="s">
        <v>715</v>
      </c>
      <c r="F235" s="31" t="s">
        <v>715</v>
      </c>
      <c r="G235" s="34" t="s">
        <v>884</v>
      </c>
      <c r="H235" s="103">
        <v>1</v>
      </c>
      <c r="I235" s="92">
        <v>46091.992361111108</v>
      </c>
      <c r="J235" s="3">
        <v>0</v>
      </c>
      <c r="K235" s="100">
        <v>0.08</v>
      </c>
      <c r="L235">
        <f t="shared" si="26"/>
        <v>0.08</v>
      </c>
      <c r="M235">
        <f t="shared" si="27"/>
        <v>0.08</v>
      </c>
      <c r="Q235" s="64" t="str">
        <f>_xlfn.XLOOKUP(S235,Data!E:E,Data!X:X,"Not Started",0,-1)</f>
        <v>Not Started</v>
      </c>
      <c r="R235" t="str">
        <f t="shared" si="28"/>
        <v>MCPICDBICDB</v>
      </c>
      <c r="S235" t="str">
        <f t="shared" si="29"/>
        <v>MCPICDBICDBPortfolio Copy | Sofia | Live on ALM Core</v>
      </c>
      <c r="T235" s="31" t="s">
        <v>39</v>
      </c>
      <c r="U235" s="31" t="s">
        <v>715</v>
      </c>
      <c r="V235" s="31" t="s">
        <v>715</v>
      </c>
      <c r="W235" s="34" t="s">
        <v>740</v>
      </c>
      <c r="X235" s="103">
        <v>1</v>
      </c>
      <c r="Y235" s="92">
        <v>46062.676388888889</v>
      </c>
      <c r="Z235" s="3">
        <v>0</v>
      </c>
      <c r="AA235" s="100">
        <v>0.72</v>
      </c>
      <c r="AB235">
        <f t="shared" si="30"/>
        <v>0.72</v>
      </c>
      <c r="AC235">
        <f t="shared" si="31"/>
        <v>0.72</v>
      </c>
    </row>
    <row r="236" spans="2:29" ht="16.5" x14ac:dyDescent="0.25">
      <c r="B236" t="str">
        <f t="shared" si="24"/>
        <v>MCPICDBICDB</v>
      </c>
      <c r="C236" t="str">
        <f t="shared" si="25"/>
        <v>MCPICDBICDBPortfolio Valuation | Prague | Live on ALM Core</v>
      </c>
      <c r="D236" s="31" t="s">
        <v>39</v>
      </c>
      <c r="E236" s="31" t="s">
        <v>715</v>
      </c>
      <c r="F236" s="31" t="s">
        <v>715</v>
      </c>
      <c r="G236" s="34" t="s">
        <v>887</v>
      </c>
      <c r="H236" s="103">
        <v>1</v>
      </c>
      <c r="I236" s="92">
        <v>46091.997916666667</v>
      </c>
      <c r="J236" s="3">
        <v>0</v>
      </c>
      <c r="K236" s="100">
        <v>0.23</v>
      </c>
      <c r="L236">
        <f t="shared" si="26"/>
        <v>0.23</v>
      </c>
      <c r="M236">
        <f t="shared" si="27"/>
        <v>0.23</v>
      </c>
      <c r="Q236" s="64" t="str">
        <f>_xlfn.XLOOKUP(S236,Data!E:E,Data!X:X,"Not Started",0,-1)</f>
        <v>Not Started</v>
      </c>
      <c r="R236" t="str">
        <f t="shared" si="28"/>
        <v>MCPICDBICDB</v>
      </c>
      <c r="S236" t="str">
        <f t="shared" si="29"/>
        <v>MCPICDBICDBPortfolio Copy | Prague | Live on ALM Core</v>
      </c>
      <c r="T236" s="31" t="s">
        <v>39</v>
      </c>
      <c r="U236" s="31" t="s">
        <v>715</v>
      </c>
      <c r="V236" s="31" t="s">
        <v>715</v>
      </c>
      <c r="W236" s="34" t="s">
        <v>746</v>
      </c>
      <c r="X236" s="103">
        <v>1</v>
      </c>
      <c r="Y236" s="92">
        <v>46062.706250000003</v>
      </c>
      <c r="Z236" s="3">
        <v>0</v>
      </c>
      <c r="AA236" s="100">
        <v>0.67</v>
      </c>
      <c r="AB236">
        <f t="shared" si="30"/>
        <v>0.67</v>
      </c>
      <c r="AC236">
        <f t="shared" si="31"/>
        <v>0.67</v>
      </c>
    </row>
    <row r="237" spans="2:29" ht="16.5" x14ac:dyDescent="0.25">
      <c r="B237" t="str">
        <f t="shared" si="24"/>
        <v>MCPICDBICDB</v>
      </c>
      <c r="C237" t="str">
        <f t="shared" si="25"/>
        <v>MCPICDBICDBPortfolio Valuation | Beijing | Other live location</v>
      </c>
      <c r="D237" s="31" t="s">
        <v>39</v>
      </c>
      <c r="E237" s="31" t="s">
        <v>715</v>
      </c>
      <c r="F237" s="31" t="s">
        <v>715</v>
      </c>
      <c r="G237" s="34" t="s">
        <v>1042</v>
      </c>
      <c r="H237" s="103">
        <v>1</v>
      </c>
      <c r="I237" s="92">
        <v>46092.009722222225</v>
      </c>
      <c r="J237" s="3">
        <v>0</v>
      </c>
      <c r="K237" s="100">
        <v>0.1</v>
      </c>
      <c r="L237">
        <f t="shared" si="26"/>
        <v>0.1</v>
      </c>
      <c r="M237">
        <f t="shared" si="27"/>
        <v>0.1</v>
      </c>
      <c r="Q237" s="64" t="str">
        <f>_xlfn.XLOOKUP(S237,Data!E:E,Data!X:X,"Not Started",0,-1)</f>
        <v>Not Started</v>
      </c>
      <c r="R237" t="str">
        <f t="shared" si="28"/>
        <v>MCPICDBICDB</v>
      </c>
      <c r="S237" t="str">
        <f t="shared" si="29"/>
        <v>MCPICDBICDBPortfolio Copy | Vienna | Live on ALM Core</v>
      </c>
      <c r="T237" s="31" t="s">
        <v>39</v>
      </c>
      <c r="U237" s="31" t="s">
        <v>715</v>
      </c>
      <c r="V237" s="31" t="s">
        <v>715</v>
      </c>
      <c r="W237" s="34" t="s">
        <v>743</v>
      </c>
      <c r="X237" s="103">
        <v>1</v>
      </c>
      <c r="Y237" s="92">
        <v>46062.706250000003</v>
      </c>
      <c r="Z237" s="3">
        <v>0</v>
      </c>
      <c r="AA237" s="100">
        <v>0</v>
      </c>
      <c r="AB237">
        <f t="shared" si="30"/>
        <v>0</v>
      </c>
      <c r="AC237">
        <f t="shared" si="31"/>
        <v>0</v>
      </c>
    </row>
    <row r="238" spans="2:29" ht="16.5" x14ac:dyDescent="0.25">
      <c r="B238" t="str">
        <f t="shared" si="24"/>
        <v>MCPICDBICDB</v>
      </c>
      <c r="C238" t="str">
        <f t="shared" si="25"/>
        <v>MCPICDBICDBPortfolio Valuation | Budapest | Live on ALM Core</v>
      </c>
      <c r="D238" s="31" t="s">
        <v>39</v>
      </c>
      <c r="E238" s="31" t="s">
        <v>715</v>
      </c>
      <c r="F238" s="31" t="s">
        <v>715</v>
      </c>
      <c r="G238" s="34" t="s">
        <v>890</v>
      </c>
      <c r="H238" s="103">
        <v>1</v>
      </c>
      <c r="I238" s="92">
        <v>46092.015972222223</v>
      </c>
      <c r="J238" s="3">
        <v>0</v>
      </c>
      <c r="K238" s="100">
        <v>0.23</v>
      </c>
      <c r="L238">
        <f t="shared" si="26"/>
        <v>0.23</v>
      </c>
      <c r="M238">
        <f t="shared" si="27"/>
        <v>0.23</v>
      </c>
      <c r="Q238" s="64" t="str">
        <f>_xlfn.XLOOKUP(S238,Data!E:E,Data!X:X,"Not Started",0,-1)</f>
        <v>Not Started</v>
      </c>
      <c r="R238" t="str">
        <f t="shared" si="28"/>
        <v>MCPICDBICDB</v>
      </c>
      <c r="S238" t="str">
        <f t="shared" si="29"/>
        <v>MCPICDBICDBPortfolio Copy | Beijing | Other live location</v>
      </c>
      <c r="T238" s="31" t="s">
        <v>39</v>
      </c>
      <c r="U238" s="31" t="s">
        <v>715</v>
      </c>
      <c r="V238" s="31" t="s">
        <v>715</v>
      </c>
      <c r="W238" s="34" t="s">
        <v>749</v>
      </c>
      <c r="X238" s="103">
        <v>1</v>
      </c>
      <c r="Y238" s="92">
        <v>46062.734027777777</v>
      </c>
      <c r="Z238" s="3">
        <v>0</v>
      </c>
      <c r="AA238" s="100">
        <v>0.03</v>
      </c>
      <c r="AB238">
        <f t="shared" si="30"/>
        <v>0.03</v>
      </c>
      <c r="AC238">
        <f t="shared" si="31"/>
        <v>0.03</v>
      </c>
    </row>
    <row r="239" spans="2:29" ht="16.5" x14ac:dyDescent="0.25">
      <c r="B239" t="str">
        <f t="shared" si="24"/>
        <v>MCPICDBICDB</v>
      </c>
      <c r="C239" t="str">
        <f t="shared" si="25"/>
        <v>MCPICDBICDBPortfolio Valuation | Tokyo | Live on ALM Core</v>
      </c>
      <c r="D239" s="31" t="s">
        <v>39</v>
      </c>
      <c r="E239" s="31" t="s">
        <v>715</v>
      </c>
      <c r="F239" s="31" t="s">
        <v>715</v>
      </c>
      <c r="G239" s="34" t="s">
        <v>893</v>
      </c>
      <c r="H239" s="103">
        <v>1</v>
      </c>
      <c r="I239" s="92">
        <v>46092.029166666667</v>
      </c>
      <c r="J239" s="3">
        <v>0</v>
      </c>
      <c r="K239" s="100">
        <v>0.15</v>
      </c>
      <c r="L239">
        <f t="shared" si="26"/>
        <v>0.15</v>
      </c>
      <c r="M239">
        <f t="shared" si="27"/>
        <v>0.15</v>
      </c>
      <c r="Q239" s="64" t="str">
        <f>_xlfn.XLOOKUP(S239,Data!E:E,Data!X:X,"Not Started",0,-1)</f>
        <v>Not Started</v>
      </c>
      <c r="R239" t="str">
        <f t="shared" si="28"/>
        <v>MCPICDBICDB</v>
      </c>
      <c r="S239" t="str">
        <f t="shared" si="29"/>
        <v>MCPICDBICDBPortfolio Copy | Budapest | Live on ALM Core</v>
      </c>
      <c r="T239" s="31" t="s">
        <v>39</v>
      </c>
      <c r="U239" s="31" t="s">
        <v>715</v>
      </c>
      <c r="V239" s="31" t="s">
        <v>715</v>
      </c>
      <c r="W239" s="34" t="s">
        <v>755</v>
      </c>
      <c r="X239" s="103">
        <v>1</v>
      </c>
      <c r="Y239" s="92">
        <v>46062.73541666667</v>
      </c>
      <c r="Z239" s="3">
        <v>0</v>
      </c>
      <c r="AA239" s="100">
        <v>0.02</v>
      </c>
      <c r="AB239">
        <f t="shared" si="30"/>
        <v>0.02</v>
      </c>
      <c r="AC239">
        <f t="shared" si="31"/>
        <v>0.02</v>
      </c>
    </row>
    <row r="240" spans="2:29" ht="16.5" x14ac:dyDescent="0.25">
      <c r="B240" t="str">
        <f t="shared" si="24"/>
        <v>MCPICDBICDB</v>
      </c>
      <c r="C240" t="str">
        <f t="shared" si="25"/>
        <v>MCPICDBICDBPortfolio Valuation | Bratislava | Live on ALM Core</v>
      </c>
      <c r="D240" s="31" t="s">
        <v>39</v>
      </c>
      <c r="E240" s="31" t="s">
        <v>715</v>
      </c>
      <c r="F240" s="31" t="s">
        <v>715</v>
      </c>
      <c r="G240" s="34" t="s">
        <v>896</v>
      </c>
      <c r="H240" s="103">
        <v>1</v>
      </c>
      <c r="I240" s="92">
        <v>46092.038888888892</v>
      </c>
      <c r="J240" s="3">
        <v>0</v>
      </c>
      <c r="K240" s="100">
        <v>0.15</v>
      </c>
      <c r="L240">
        <f t="shared" si="26"/>
        <v>0.15</v>
      </c>
      <c r="M240">
        <f t="shared" si="27"/>
        <v>0.15</v>
      </c>
      <c r="Q240" s="64" t="str">
        <f>_xlfn.XLOOKUP(S240,Data!E:E,Data!X:X,"Not Started",0,-1)</f>
        <v>Not Started</v>
      </c>
      <c r="R240" t="str">
        <f t="shared" si="28"/>
        <v>MCPICDBICDB</v>
      </c>
      <c r="S240" t="str">
        <f t="shared" si="29"/>
        <v>MCPICDBICDBPortfolio Copy | Shanghai | Other live location</v>
      </c>
      <c r="T240" s="31" t="s">
        <v>39</v>
      </c>
      <c r="U240" s="31" t="s">
        <v>715</v>
      </c>
      <c r="V240" s="31" t="s">
        <v>715</v>
      </c>
      <c r="W240" s="34" t="s">
        <v>752</v>
      </c>
      <c r="X240" s="103">
        <v>1</v>
      </c>
      <c r="Y240" s="92">
        <v>46062.73541666667</v>
      </c>
      <c r="Z240" s="3">
        <v>0</v>
      </c>
      <c r="AA240" s="100">
        <v>0</v>
      </c>
      <c r="AB240">
        <f t="shared" si="30"/>
        <v>0</v>
      </c>
      <c r="AC240">
        <f t="shared" si="31"/>
        <v>0</v>
      </c>
    </row>
    <row r="241" spans="2:29" ht="16.5" x14ac:dyDescent="0.25">
      <c r="B241" t="str">
        <f t="shared" si="24"/>
        <v>MCPICDBICDB</v>
      </c>
      <c r="C241" t="str">
        <f t="shared" si="25"/>
        <v>MCPICDBICDBPortfolio Valuation | Seoul | Live on ALM Core</v>
      </c>
      <c r="D241" s="31" t="s">
        <v>39</v>
      </c>
      <c r="E241" s="31" t="s">
        <v>715</v>
      </c>
      <c r="F241" s="31" t="s">
        <v>715</v>
      </c>
      <c r="G241" s="34" t="s">
        <v>899</v>
      </c>
      <c r="H241" s="103">
        <v>1</v>
      </c>
      <c r="I241" s="92">
        <v>46092.04791666667</v>
      </c>
      <c r="J241" s="3">
        <v>0</v>
      </c>
      <c r="K241" s="100">
        <v>0.17</v>
      </c>
      <c r="L241">
        <f t="shared" si="26"/>
        <v>0.17</v>
      </c>
      <c r="M241">
        <f t="shared" si="27"/>
        <v>0.17</v>
      </c>
      <c r="Q241" s="64" t="str">
        <f>_xlfn.XLOOKUP(S241,Data!E:E,Data!X:X,"Not Started",0,-1)</f>
        <v>Not Started</v>
      </c>
      <c r="R241" t="str">
        <f t="shared" si="28"/>
        <v>MCPICDBICDB</v>
      </c>
      <c r="S241" t="str">
        <f t="shared" si="29"/>
        <v>MCPICDBICDBPortfolio Copy | Tokyo | Live on ALM Core</v>
      </c>
      <c r="T241" s="31" t="s">
        <v>39</v>
      </c>
      <c r="U241" s="31" t="s">
        <v>715</v>
      </c>
      <c r="V241" s="31" t="s">
        <v>715</v>
      </c>
      <c r="W241" s="34" t="s">
        <v>758</v>
      </c>
      <c r="X241" s="103">
        <v>1</v>
      </c>
      <c r="Y241" s="92">
        <v>46062.736111111109</v>
      </c>
      <c r="Z241" s="3">
        <v>0</v>
      </c>
      <c r="AA241" s="100">
        <v>0.02</v>
      </c>
      <c r="AB241">
        <f t="shared" si="30"/>
        <v>0.02</v>
      </c>
      <c r="AC241">
        <f t="shared" si="31"/>
        <v>0.02</v>
      </c>
    </row>
    <row r="242" spans="2:29" ht="16.5" x14ac:dyDescent="0.25">
      <c r="B242" t="str">
        <f t="shared" si="24"/>
        <v>MCPICDBICDB</v>
      </c>
      <c r="C242" t="str">
        <f t="shared" si="25"/>
        <v>MCPICDBICDBPortfolio Valuation | Taipei | Live on ALM Core</v>
      </c>
      <c r="D242" s="31" t="s">
        <v>39</v>
      </c>
      <c r="E242" s="31" t="s">
        <v>715</v>
      </c>
      <c r="F242" s="31" t="s">
        <v>715</v>
      </c>
      <c r="G242" s="34" t="s">
        <v>902</v>
      </c>
      <c r="H242" s="103">
        <v>1</v>
      </c>
      <c r="I242" s="92">
        <v>46092.058333333334</v>
      </c>
      <c r="J242" s="3">
        <v>0</v>
      </c>
      <c r="K242" s="100">
        <v>0.2</v>
      </c>
      <c r="L242">
        <f t="shared" si="26"/>
        <v>0.2</v>
      </c>
      <c r="M242">
        <f t="shared" si="27"/>
        <v>0.2</v>
      </c>
      <c r="Q242" s="64" t="str">
        <f>_xlfn.XLOOKUP(S242,Data!E:E,Data!X:X,"Not Started",0,-1)</f>
        <v>Not Started</v>
      </c>
      <c r="R242" t="str">
        <f t="shared" si="28"/>
        <v>MCPICDBICDB</v>
      </c>
      <c r="S242" t="str">
        <f t="shared" si="29"/>
        <v>MCPICDBICDBPortfolio Copy | Manila | Other live location</v>
      </c>
      <c r="T242" s="31" t="s">
        <v>39</v>
      </c>
      <c r="U242" s="31" t="s">
        <v>715</v>
      </c>
      <c r="V242" s="31" t="s">
        <v>715</v>
      </c>
      <c r="W242" s="34" t="s">
        <v>761</v>
      </c>
      <c r="X242" s="103">
        <v>1</v>
      </c>
      <c r="Y242" s="92">
        <v>46062.736805555556</v>
      </c>
      <c r="Z242" s="3">
        <v>0</v>
      </c>
      <c r="AA242" s="100">
        <v>0</v>
      </c>
      <c r="AB242">
        <f t="shared" si="30"/>
        <v>0</v>
      </c>
      <c r="AC242">
        <f t="shared" si="31"/>
        <v>0</v>
      </c>
    </row>
    <row r="243" spans="2:29" ht="16.5" x14ac:dyDescent="0.25">
      <c r="B243" t="str">
        <f t="shared" si="24"/>
        <v>MCPICDBICDB</v>
      </c>
      <c r="C243" t="str">
        <f t="shared" si="25"/>
        <v>MCPICDBICDBPortfolio Valuation | NLWB_BMG | Live on ALM Core</v>
      </c>
      <c r="D243" s="31" t="s">
        <v>39</v>
      </c>
      <c r="E243" s="31" t="s">
        <v>715</v>
      </c>
      <c r="F243" s="31" t="s">
        <v>715</v>
      </c>
      <c r="G243" s="34" t="s">
        <v>905</v>
      </c>
      <c r="H243" s="103">
        <v>1</v>
      </c>
      <c r="I243" s="92">
        <v>46092.068749999999</v>
      </c>
      <c r="J243" s="3">
        <v>0</v>
      </c>
      <c r="K243" s="100">
        <v>0.17</v>
      </c>
      <c r="L243">
        <f t="shared" si="26"/>
        <v>0.17</v>
      </c>
      <c r="M243">
        <f t="shared" si="27"/>
        <v>0.17</v>
      </c>
      <c r="Q243" s="64" t="str">
        <f>_xlfn.XLOOKUP(S243,Data!E:E,Data!X:X,"Not Started",0,-1)</f>
        <v>Not Started</v>
      </c>
      <c r="R243" t="str">
        <f t="shared" si="28"/>
        <v>MCPICDBICDB</v>
      </c>
      <c r="S243" t="str">
        <f t="shared" si="29"/>
        <v>MCPICDBICDBPortfolio Copy | Bratislava | Live on ALM Core</v>
      </c>
      <c r="T243" s="31" t="s">
        <v>39</v>
      </c>
      <c r="U243" s="31" t="s">
        <v>715</v>
      </c>
      <c r="V243" s="31" t="s">
        <v>715</v>
      </c>
      <c r="W243" s="34" t="s">
        <v>764</v>
      </c>
      <c r="X243" s="103">
        <v>1</v>
      </c>
      <c r="Y243" s="92">
        <v>46062.736805555556</v>
      </c>
      <c r="Z243" s="3">
        <v>0</v>
      </c>
      <c r="AA243" s="100">
        <v>0.02</v>
      </c>
      <c r="AB243">
        <f t="shared" si="30"/>
        <v>0.02</v>
      </c>
      <c r="AC243">
        <f t="shared" si="31"/>
        <v>0.02</v>
      </c>
    </row>
    <row r="244" spans="2:29" ht="16.5" x14ac:dyDescent="0.25">
      <c r="B244" t="str">
        <f t="shared" si="24"/>
        <v>MCPICDBICDB</v>
      </c>
      <c r="C244" t="str">
        <f t="shared" si="25"/>
        <v>MCPICDBICDBPortfolio Valuation | NLWB_FM_Banking_books | Live on ALM Core</v>
      </c>
      <c r="D244" s="31" t="s">
        <v>39</v>
      </c>
      <c r="E244" s="31" t="s">
        <v>715</v>
      </c>
      <c r="F244" s="31" t="s">
        <v>715</v>
      </c>
      <c r="G244" s="34" t="s">
        <v>908</v>
      </c>
      <c r="H244" s="103">
        <v>1</v>
      </c>
      <c r="I244" s="92">
        <v>46092.078472222223</v>
      </c>
      <c r="J244" s="3">
        <v>0</v>
      </c>
      <c r="K244" s="100">
        <v>0.15</v>
      </c>
      <c r="L244">
        <f t="shared" si="26"/>
        <v>0.15</v>
      </c>
      <c r="M244">
        <f t="shared" si="27"/>
        <v>0.15</v>
      </c>
      <c r="Q244" s="64" t="str">
        <f>_xlfn.XLOOKUP(S244,Data!E:E,Data!X:X,"Not Started",0,-1)</f>
        <v>Not Started</v>
      </c>
      <c r="R244" t="str">
        <f t="shared" si="28"/>
        <v>MCPICDBICDB</v>
      </c>
      <c r="S244" t="str">
        <f t="shared" si="29"/>
        <v>MCPICDBICDBPortfolio Copy | Seoul | Live on ALM Core</v>
      </c>
      <c r="T244" s="31" t="s">
        <v>39</v>
      </c>
      <c r="U244" s="31" t="s">
        <v>715</v>
      </c>
      <c r="V244" s="31" t="s">
        <v>715</v>
      </c>
      <c r="W244" s="34" t="s">
        <v>767</v>
      </c>
      <c r="X244" s="103">
        <v>1</v>
      </c>
      <c r="Y244" s="92">
        <v>46062.737500000003</v>
      </c>
      <c r="Z244" s="3">
        <v>0</v>
      </c>
      <c r="AA244" s="100">
        <v>0</v>
      </c>
      <c r="AB244">
        <f t="shared" si="30"/>
        <v>0</v>
      </c>
      <c r="AC244">
        <f t="shared" si="31"/>
        <v>0</v>
      </c>
    </row>
    <row r="245" spans="2:29" ht="16.5" x14ac:dyDescent="0.25">
      <c r="B245" t="str">
        <f t="shared" si="24"/>
        <v>MCPICDBICDB</v>
      </c>
      <c r="C245" t="str">
        <f t="shared" si="25"/>
        <v>MCPICDBICDBPortfolio Valuation | NLWB_Trade_Finance_Services | Live on ALM Core</v>
      </c>
      <c r="D245" s="31" t="s">
        <v>39</v>
      </c>
      <c r="E245" s="31" t="s">
        <v>715</v>
      </c>
      <c r="F245" s="31" t="s">
        <v>715</v>
      </c>
      <c r="G245" s="34" t="s">
        <v>911</v>
      </c>
      <c r="H245" s="103">
        <v>1</v>
      </c>
      <c r="I245" s="92">
        <v>46092.087500000001</v>
      </c>
      <c r="J245" s="3">
        <v>0</v>
      </c>
      <c r="K245" s="100">
        <v>0.13</v>
      </c>
      <c r="L245">
        <f t="shared" si="26"/>
        <v>0.13</v>
      </c>
      <c r="M245">
        <f t="shared" si="27"/>
        <v>0.13</v>
      </c>
      <c r="Q245" s="64" t="str">
        <f>_xlfn.XLOOKUP(S245,Data!E:E,Data!X:X,"Not Started",0,-1)</f>
        <v>Not Started</v>
      </c>
      <c r="R245" t="str">
        <f t="shared" si="28"/>
        <v>MCPICDBICDB</v>
      </c>
      <c r="S245" t="str">
        <f t="shared" si="29"/>
        <v>MCPICDBICDBPortfolio Copy | Taipei | Live on ALM Core</v>
      </c>
      <c r="T245" s="31" t="s">
        <v>39</v>
      </c>
      <c r="U245" s="31" t="s">
        <v>715</v>
      </c>
      <c r="V245" s="31" t="s">
        <v>715</v>
      </c>
      <c r="W245" s="34" t="s">
        <v>770</v>
      </c>
      <c r="X245" s="103">
        <v>1</v>
      </c>
      <c r="Y245" s="92">
        <v>46062.737500000003</v>
      </c>
      <c r="Z245" s="3">
        <v>0</v>
      </c>
      <c r="AA245" s="100">
        <v>0.02</v>
      </c>
      <c r="AB245">
        <f t="shared" si="30"/>
        <v>0.02</v>
      </c>
      <c r="AC245">
        <f t="shared" si="31"/>
        <v>0.02</v>
      </c>
    </row>
    <row r="246" spans="2:29" ht="16.5" x14ac:dyDescent="0.25">
      <c r="B246" t="str">
        <f t="shared" si="24"/>
        <v>MCPICDBICDB</v>
      </c>
      <c r="C246" t="str">
        <f t="shared" si="25"/>
        <v>MCPICDBICDBPortfolio Valuation | Kiev | Live on ALM Core</v>
      </c>
      <c r="D246" s="31" t="s">
        <v>39</v>
      </c>
      <c r="E246" s="31" t="s">
        <v>715</v>
      </c>
      <c r="F246" s="31" t="s">
        <v>715</v>
      </c>
      <c r="G246" s="34" t="s">
        <v>914</v>
      </c>
      <c r="H246" s="103">
        <v>1</v>
      </c>
      <c r="I246" s="92">
        <v>46092.095833333333</v>
      </c>
      <c r="J246" s="3">
        <v>0</v>
      </c>
      <c r="K246" s="100">
        <v>0.1</v>
      </c>
      <c r="L246">
        <f t="shared" si="26"/>
        <v>0.1</v>
      </c>
      <c r="M246">
        <f t="shared" si="27"/>
        <v>0.1</v>
      </c>
      <c r="Q246" s="64" t="str">
        <f>_xlfn.XLOOKUP(S246,Data!E:E,Data!X:X,"Not Started",0,-1)</f>
        <v>Not Started</v>
      </c>
      <c r="R246" t="str">
        <f t="shared" si="28"/>
        <v>MCPICDBICDB</v>
      </c>
      <c r="S246" t="str">
        <f t="shared" si="29"/>
        <v>MCPICDBICDBPortfolio Copy | NLWB_BMG | Live on ALM Core</v>
      </c>
      <c r="T246" s="31" t="s">
        <v>39</v>
      </c>
      <c r="U246" s="31" t="s">
        <v>715</v>
      </c>
      <c r="V246" s="31" t="s">
        <v>715</v>
      </c>
      <c r="W246" s="34" t="s">
        <v>773</v>
      </c>
      <c r="X246" s="103">
        <v>1</v>
      </c>
      <c r="Y246" s="92">
        <v>46062.738194444442</v>
      </c>
      <c r="Z246" s="3">
        <v>0</v>
      </c>
      <c r="AA246" s="100">
        <v>0.02</v>
      </c>
      <c r="AB246">
        <f t="shared" si="30"/>
        <v>0.02</v>
      </c>
      <c r="AC246">
        <f t="shared" si="31"/>
        <v>0.02</v>
      </c>
    </row>
    <row r="247" spans="2:29" ht="16.5" x14ac:dyDescent="0.25">
      <c r="B247" t="str">
        <f t="shared" si="24"/>
        <v>MCPICDBICDB</v>
      </c>
      <c r="C247" t="str">
        <f t="shared" si="25"/>
        <v>MCPICDBICDBPortfolio Valuation | Brussels | Live on ALM Core</v>
      </c>
      <c r="D247" s="31" t="s">
        <v>39</v>
      </c>
      <c r="E247" s="31" t="s">
        <v>715</v>
      </c>
      <c r="F247" s="31" t="s">
        <v>715</v>
      </c>
      <c r="G247" s="34" t="s">
        <v>917</v>
      </c>
      <c r="H247" s="103">
        <v>1</v>
      </c>
      <c r="I247" s="92">
        <v>46092.102083333331</v>
      </c>
      <c r="J247" s="3">
        <v>0</v>
      </c>
      <c r="K247" s="100">
        <v>0.12</v>
      </c>
      <c r="L247">
        <f t="shared" si="26"/>
        <v>0.12</v>
      </c>
      <c r="M247">
        <f t="shared" si="27"/>
        <v>0.12</v>
      </c>
      <c r="Q247" s="64" t="str">
        <f>_xlfn.XLOOKUP(S247,Data!E:E,Data!X:X,"Not Started",0,-1)</f>
        <v>Not Started</v>
      </c>
      <c r="R247" t="str">
        <f t="shared" si="28"/>
        <v>MCPICDBICDB</v>
      </c>
      <c r="S247" t="str">
        <f t="shared" si="29"/>
        <v>MCPICDBICDBPortfolio Copy | NLWB_Trade_Finance_Services | Live on ALM Core</v>
      </c>
      <c r="T247" s="31" t="s">
        <v>39</v>
      </c>
      <c r="U247" s="31" t="s">
        <v>715</v>
      </c>
      <c r="V247" s="31" t="s">
        <v>715</v>
      </c>
      <c r="W247" s="34" t="s">
        <v>779</v>
      </c>
      <c r="X247" s="103">
        <v>1</v>
      </c>
      <c r="Y247" s="92">
        <v>46062.738888888889</v>
      </c>
      <c r="Z247" s="3">
        <v>0</v>
      </c>
      <c r="AA247" s="100">
        <v>0.02</v>
      </c>
      <c r="AB247">
        <f t="shared" si="30"/>
        <v>0.02</v>
      </c>
      <c r="AC247">
        <f t="shared" si="31"/>
        <v>0.02</v>
      </c>
    </row>
    <row r="248" spans="2:29" ht="16.5" x14ac:dyDescent="0.25">
      <c r="B248" t="str">
        <f t="shared" si="24"/>
        <v>MCPICDBICDB</v>
      </c>
      <c r="C248" t="str">
        <f t="shared" si="25"/>
        <v>MCPICDBICDBPortfolio Valuation | Belgium_FM_banking_book | Live on ALM Core</v>
      </c>
      <c r="D248" s="31" t="s">
        <v>39</v>
      </c>
      <c r="E248" s="31" t="s">
        <v>715</v>
      </c>
      <c r="F248" s="31" t="s">
        <v>715</v>
      </c>
      <c r="G248" s="34" t="s">
        <v>920</v>
      </c>
      <c r="H248" s="103">
        <v>1</v>
      </c>
      <c r="I248" s="92">
        <v>46092.109722222223</v>
      </c>
      <c r="J248" s="3">
        <v>0</v>
      </c>
      <c r="K248" s="100">
        <v>0.1</v>
      </c>
      <c r="L248">
        <f t="shared" si="26"/>
        <v>0.1</v>
      </c>
      <c r="M248">
        <f t="shared" si="27"/>
        <v>0.1</v>
      </c>
      <c r="Q248" s="64" t="str">
        <f>_xlfn.XLOOKUP(S248,Data!E:E,Data!X:X,"Not Started",0,-1)</f>
        <v>Not Started</v>
      </c>
      <c r="R248" t="str">
        <f t="shared" si="28"/>
        <v>MCPICDBICDB</v>
      </c>
      <c r="S248" t="str">
        <f t="shared" si="29"/>
        <v>MCPICDBICDBPortfolio Copy | NLWB_FM_Banking_books | Live on ALM Core</v>
      </c>
      <c r="T248" s="31" t="s">
        <v>39</v>
      </c>
      <c r="U248" s="31" t="s">
        <v>715</v>
      </c>
      <c r="V248" s="31" t="s">
        <v>715</v>
      </c>
      <c r="W248" s="34" t="s">
        <v>776</v>
      </c>
      <c r="X248" s="103">
        <v>1</v>
      </c>
      <c r="Y248" s="92">
        <v>46062.738888888889</v>
      </c>
      <c r="Z248" s="3">
        <v>0</v>
      </c>
      <c r="AA248" s="100">
        <v>0</v>
      </c>
      <c r="AB248">
        <f t="shared" si="30"/>
        <v>0</v>
      </c>
      <c r="AC248">
        <f t="shared" si="31"/>
        <v>0</v>
      </c>
    </row>
    <row r="249" spans="2:29" ht="16.5" x14ac:dyDescent="0.25">
      <c r="B249" t="str">
        <f t="shared" si="24"/>
        <v>MCPICDBICDB</v>
      </c>
      <c r="C249" t="str">
        <f t="shared" si="25"/>
        <v>MCPICDBICDBPortfolio Valuation | Luxembourg | Live on ALM Core</v>
      </c>
      <c r="D249" s="31" t="s">
        <v>39</v>
      </c>
      <c r="E249" s="31" t="s">
        <v>715</v>
      </c>
      <c r="F249" s="31" t="s">
        <v>715</v>
      </c>
      <c r="G249" s="34" t="s">
        <v>923</v>
      </c>
      <c r="H249" s="103">
        <v>1</v>
      </c>
      <c r="I249" s="92">
        <v>46092.115972222222</v>
      </c>
      <c r="J249" s="3">
        <v>0</v>
      </c>
      <c r="K249" s="100">
        <v>0.12</v>
      </c>
      <c r="L249">
        <f t="shared" si="26"/>
        <v>0.12</v>
      </c>
      <c r="M249">
        <f t="shared" si="27"/>
        <v>0.12</v>
      </c>
      <c r="Q249" s="64" t="str">
        <f>_xlfn.XLOOKUP(S249,Data!E:E,Data!X:X,"Not Started",0,-1)</f>
        <v>Not Started</v>
      </c>
      <c r="R249" t="str">
        <f t="shared" si="28"/>
        <v>MCPICDBICDB</v>
      </c>
      <c r="S249" t="str">
        <f t="shared" si="29"/>
        <v>MCPICDBICDBPortfolio Copy | Geneva | Other live location</v>
      </c>
      <c r="T249" s="31" t="s">
        <v>39</v>
      </c>
      <c r="U249" s="31" t="s">
        <v>715</v>
      </c>
      <c r="V249" s="31" t="s">
        <v>715</v>
      </c>
      <c r="W249" s="34" t="s">
        <v>785</v>
      </c>
      <c r="X249" s="103">
        <v>1</v>
      </c>
      <c r="Y249" s="92">
        <v>46062.739583333336</v>
      </c>
      <c r="Z249" s="3">
        <v>0</v>
      </c>
      <c r="AA249" s="100">
        <v>0.02</v>
      </c>
      <c r="AB249">
        <f t="shared" si="30"/>
        <v>0.02</v>
      </c>
      <c r="AC249">
        <f t="shared" si="31"/>
        <v>0.02</v>
      </c>
    </row>
    <row r="250" spans="2:29" ht="16.5" x14ac:dyDescent="0.25">
      <c r="B250" t="str">
        <f t="shared" si="24"/>
        <v>MCPICDBICDB</v>
      </c>
      <c r="C250" t="str">
        <f t="shared" si="25"/>
        <v>MCPICDBICDBCSRBB Valuation | NLWB_Lending | Live on ALM Core</v>
      </c>
      <c r="D250" s="31" t="s">
        <v>39</v>
      </c>
      <c r="E250" s="31" t="s">
        <v>715</v>
      </c>
      <c r="F250" s="31" t="s">
        <v>715</v>
      </c>
      <c r="G250" s="34" t="s">
        <v>926</v>
      </c>
      <c r="H250" s="103">
        <v>1</v>
      </c>
      <c r="I250" s="92">
        <v>46092.502083333333</v>
      </c>
      <c r="J250" s="3">
        <v>0</v>
      </c>
      <c r="K250" s="100">
        <v>0.22</v>
      </c>
      <c r="L250">
        <f t="shared" si="26"/>
        <v>0.22</v>
      </c>
      <c r="M250">
        <f t="shared" si="27"/>
        <v>0.22</v>
      </c>
      <c r="Q250" s="64" t="str">
        <f>_xlfn.XLOOKUP(S250,Data!E:E,Data!X:X,"Not Started",0,-1)</f>
        <v>Not Started</v>
      </c>
      <c r="R250" t="str">
        <f t="shared" si="28"/>
        <v>MCPICDBICDB</v>
      </c>
      <c r="S250" t="str">
        <f t="shared" si="29"/>
        <v>MCPICDBICDBPortfolio Copy | Kiev | Live on ALM Core</v>
      </c>
      <c r="T250" s="31" t="s">
        <v>39</v>
      </c>
      <c r="U250" s="31" t="s">
        <v>715</v>
      </c>
      <c r="V250" s="31" t="s">
        <v>715</v>
      </c>
      <c r="W250" s="34" t="s">
        <v>782</v>
      </c>
      <c r="X250" s="103">
        <v>1</v>
      </c>
      <c r="Y250" s="92">
        <v>46062.739583333336</v>
      </c>
      <c r="Z250" s="3">
        <v>0</v>
      </c>
      <c r="AA250" s="100">
        <v>0</v>
      </c>
      <c r="AB250">
        <f t="shared" si="30"/>
        <v>0</v>
      </c>
      <c r="AC250">
        <f t="shared" si="31"/>
        <v>0</v>
      </c>
    </row>
    <row r="251" spans="2:29" ht="16.5" x14ac:dyDescent="0.25">
      <c r="B251" t="str">
        <f t="shared" si="24"/>
        <v>MCPICDBICDB</v>
      </c>
      <c r="C251" t="str">
        <f t="shared" si="25"/>
        <v>MCPICDBICDBCSRBB Valuation | London | Live on ALM Core</v>
      </c>
      <c r="D251" s="31" t="s">
        <v>39</v>
      </c>
      <c r="E251" s="31" t="s">
        <v>715</v>
      </c>
      <c r="F251" s="31" t="s">
        <v>715</v>
      </c>
      <c r="G251" s="34" t="s">
        <v>929</v>
      </c>
      <c r="H251" s="103">
        <v>1</v>
      </c>
      <c r="I251" s="92">
        <v>46092.512499999997</v>
      </c>
      <c r="J251" s="3">
        <v>0</v>
      </c>
      <c r="K251" s="100">
        <v>0.17</v>
      </c>
      <c r="L251">
        <f t="shared" si="26"/>
        <v>0.17</v>
      </c>
      <c r="M251">
        <f t="shared" si="27"/>
        <v>0.17</v>
      </c>
      <c r="Q251" s="64" t="str">
        <f>_xlfn.XLOOKUP(S251,Data!E:E,Data!X:X,"Not Started",0,-1)</f>
        <v>Not Started</v>
      </c>
      <c r="R251" t="str">
        <f t="shared" si="28"/>
        <v>MCPICDBICDB</v>
      </c>
      <c r="S251" t="str">
        <f t="shared" si="29"/>
        <v>MCPICDBICDBPortfolio Copy | Brussels | Live on ALM Core</v>
      </c>
      <c r="T251" s="31" t="s">
        <v>39</v>
      </c>
      <c r="U251" s="31" t="s">
        <v>715</v>
      </c>
      <c r="V251" s="31" t="s">
        <v>715</v>
      </c>
      <c r="W251" s="34" t="s">
        <v>788</v>
      </c>
      <c r="X251" s="103">
        <v>1</v>
      </c>
      <c r="Y251" s="92">
        <v>46062.740277777775</v>
      </c>
      <c r="Z251" s="3">
        <v>0</v>
      </c>
      <c r="AA251" s="100">
        <v>0.72</v>
      </c>
      <c r="AB251">
        <f t="shared" si="30"/>
        <v>0.72</v>
      </c>
      <c r="AC251">
        <f t="shared" si="31"/>
        <v>0.72</v>
      </c>
    </row>
    <row r="252" spans="2:29" ht="16.5" x14ac:dyDescent="0.25">
      <c r="B252" t="str">
        <f t="shared" si="24"/>
        <v>MCPICDBICDB</v>
      </c>
      <c r="C252" t="str">
        <f t="shared" si="25"/>
        <v>MCPICDBICDBCSRBB Valuation | Singapore | Live on ALM Core</v>
      </c>
      <c r="D252" s="31" t="s">
        <v>39</v>
      </c>
      <c r="E252" s="31" t="s">
        <v>715</v>
      </c>
      <c r="F252" s="31" t="s">
        <v>715</v>
      </c>
      <c r="G252" s="34" t="s">
        <v>932</v>
      </c>
      <c r="H252" s="103">
        <v>1</v>
      </c>
      <c r="I252" s="92">
        <v>46092.521527777775</v>
      </c>
      <c r="J252" s="3">
        <v>0</v>
      </c>
      <c r="K252" s="100">
        <v>0.37</v>
      </c>
      <c r="L252">
        <f t="shared" si="26"/>
        <v>0.37</v>
      </c>
      <c r="M252">
        <f t="shared" si="27"/>
        <v>0.37</v>
      </c>
      <c r="Q252" s="64" t="str">
        <f>_xlfn.XLOOKUP(S252,Data!E:E,Data!X:X,"Not Started",0,-1)</f>
        <v>Not Started</v>
      </c>
      <c r="R252" t="str">
        <f t="shared" si="28"/>
        <v>MCPICDBICDB</v>
      </c>
      <c r="S252" t="str">
        <f t="shared" si="29"/>
        <v>MCPICDBICDBPortfolio Copy | Belgium_FM_banking_book | Live on ALM Core</v>
      </c>
      <c r="T252" s="31" t="s">
        <v>39</v>
      </c>
      <c r="U252" s="31" t="s">
        <v>715</v>
      </c>
      <c r="V252" s="31" t="s">
        <v>715</v>
      </c>
      <c r="W252" s="34" t="s">
        <v>791</v>
      </c>
      <c r="X252" s="103">
        <v>1</v>
      </c>
      <c r="Y252" s="92">
        <v>46062.770138888889</v>
      </c>
      <c r="Z252" s="3">
        <v>0</v>
      </c>
      <c r="AA252" s="100">
        <v>0</v>
      </c>
      <c r="AB252">
        <f t="shared" si="30"/>
        <v>0</v>
      </c>
      <c r="AC252">
        <f t="shared" si="31"/>
        <v>0</v>
      </c>
    </row>
    <row r="253" spans="2:29" ht="16.5" x14ac:dyDescent="0.25">
      <c r="B253" t="str">
        <f t="shared" si="24"/>
        <v>MCPICDBICDB</v>
      </c>
      <c r="C253" t="str">
        <f t="shared" si="25"/>
        <v>MCPICDBICDBCSRBB Valuation | Hong_Kong | Live on ALM Core</v>
      </c>
      <c r="D253" s="31" t="s">
        <v>39</v>
      </c>
      <c r="E253" s="31" t="s">
        <v>715</v>
      </c>
      <c r="F253" s="31" t="s">
        <v>715</v>
      </c>
      <c r="G253" s="34" t="s">
        <v>935</v>
      </c>
      <c r="H253" s="103">
        <v>1</v>
      </c>
      <c r="I253" s="92">
        <v>46092.538888888892</v>
      </c>
      <c r="J253" s="3">
        <v>0</v>
      </c>
      <c r="K253" s="100">
        <v>0.5</v>
      </c>
      <c r="L253">
        <f t="shared" si="26"/>
        <v>0.5</v>
      </c>
      <c r="M253">
        <f t="shared" si="27"/>
        <v>0.5</v>
      </c>
      <c r="Q253" s="64" t="str">
        <f>_xlfn.XLOOKUP(S253,Data!E:E,Data!X:X,"Not Started",0,-1)</f>
        <v>Not Started</v>
      </c>
      <c r="R253" t="str">
        <f t="shared" si="28"/>
        <v>MCPICDBICDB</v>
      </c>
      <c r="S253" t="str">
        <f t="shared" si="29"/>
        <v>MCPICDBICDBPortfolio Copy | Luxembourg | Live on ALM Core</v>
      </c>
      <c r="T253" s="31" t="s">
        <v>39</v>
      </c>
      <c r="U253" s="31" t="s">
        <v>715</v>
      </c>
      <c r="V253" s="31" t="s">
        <v>715</v>
      </c>
      <c r="W253" s="34" t="s">
        <v>794</v>
      </c>
      <c r="X253" s="103">
        <v>1</v>
      </c>
      <c r="Y253" s="92">
        <v>46062.770833333336</v>
      </c>
      <c r="Z253" s="3">
        <v>0</v>
      </c>
      <c r="AA253" s="100">
        <v>0</v>
      </c>
      <c r="AB253">
        <f t="shared" si="30"/>
        <v>0</v>
      </c>
      <c r="AC253">
        <f t="shared" si="31"/>
        <v>0</v>
      </c>
    </row>
    <row r="254" spans="2:29" ht="16.5" x14ac:dyDescent="0.25">
      <c r="B254" t="str">
        <f t="shared" si="24"/>
        <v>MCPICDBICDB</v>
      </c>
      <c r="C254" t="str">
        <f t="shared" si="25"/>
        <v>MCPICDBICDBCSRBB Valuation | Sofia | Live on ALM Core</v>
      </c>
      <c r="D254" s="31" t="s">
        <v>39</v>
      </c>
      <c r="E254" s="31" t="s">
        <v>715</v>
      </c>
      <c r="F254" s="31" t="s">
        <v>715</v>
      </c>
      <c r="G254" s="34" t="s">
        <v>938</v>
      </c>
      <c r="H254" s="103">
        <v>1</v>
      </c>
      <c r="I254" s="92">
        <v>46092.561111111114</v>
      </c>
      <c r="J254" s="3">
        <v>0</v>
      </c>
      <c r="K254" s="100">
        <v>0.13</v>
      </c>
      <c r="L254">
        <f t="shared" si="26"/>
        <v>0.13</v>
      </c>
      <c r="M254">
        <f t="shared" si="27"/>
        <v>0.13</v>
      </c>
      <c r="Q254" s="64" t="str">
        <f>_xlfn.XLOOKUP(S254,Data!E:E,Data!X:X,"Not Started",0,-1)</f>
        <v>Not Started</v>
      </c>
      <c r="R254" t="str">
        <f t="shared" si="28"/>
        <v>MCPICDBICDB</v>
      </c>
      <c r="S254" t="str">
        <f t="shared" si="29"/>
        <v>MCPICDBICDBLoad | NLWB_Lending | Live on ALM Core</v>
      </c>
      <c r="T254" s="31" t="s">
        <v>39</v>
      </c>
      <c r="U254" s="31" t="s">
        <v>715</v>
      </c>
      <c r="V254" s="31" t="s">
        <v>715</v>
      </c>
      <c r="W254" s="34" t="s">
        <v>798</v>
      </c>
      <c r="X254" s="103">
        <v>1</v>
      </c>
      <c r="Y254" s="92">
        <v>46063.495138888888</v>
      </c>
      <c r="Z254" s="3">
        <v>0</v>
      </c>
      <c r="AA254" s="100">
        <v>0.63</v>
      </c>
      <c r="AB254">
        <f t="shared" si="30"/>
        <v>0.63</v>
      </c>
      <c r="AC254">
        <f t="shared" si="31"/>
        <v>0.63</v>
      </c>
    </row>
    <row r="255" spans="2:29" ht="16.5" x14ac:dyDescent="0.25">
      <c r="B255" t="str">
        <f t="shared" si="24"/>
        <v>MCPICDBICDB</v>
      </c>
      <c r="C255" t="str">
        <f t="shared" si="25"/>
        <v>MCPICDBICDBCSRBB Valuation | Prague | Live on ALM Core</v>
      </c>
      <c r="D255" s="31" t="s">
        <v>39</v>
      </c>
      <c r="E255" s="31" t="s">
        <v>715</v>
      </c>
      <c r="F255" s="31" t="s">
        <v>715</v>
      </c>
      <c r="G255" s="34" t="s">
        <v>941</v>
      </c>
      <c r="H255" s="103">
        <v>1</v>
      </c>
      <c r="I255" s="92">
        <v>46092.568055555559</v>
      </c>
      <c r="J255" s="3">
        <v>0</v>
      </c>
      <c r="K255" s="100">
        <v>0.57999999999999996</v>
      </c>
      <c r="L255">
        <f t="shared" si="26"/>
        <v>0.57999999999999996</v>
      </c>
      <c r="M255">
        <f t="shared" si="27"/>
        <v>0.57999999999999996</v>
      </c>
      <c r="Q255" s="64" t="str">
        <f>_xlfn.XLOOKUP(S255,Data!E:E,Data!X:X,"Not Started",0,-1)</f>
        <v>Not Started</v>
      </c>
      <c r="R255" t="str">
        <f t="shared" si="28"/>
        <v>MCPICDBICDB</v>
      </c>
      <c r="S255" t="str">
        <f t="shared" si="29"/>
        <v>MCPICDBICDBLoad | London | Live on ALM Core</v>
      </c>
      <c r="T255" s="31" t="s">
        <v>39</v>
      </c>
      <c r="U255" s="31" t="s">
        <v>715</v>
      </c>
      <c r="V255" s="31" t="s">
        <v>715</v>
      </c>
      <c r="W255" s="34" t="s">
        <v>801</v>
      </c>
      <c r="X255" s="103">
        <v>1</v>
      </c>
      <c r="Y255" s="92">
        <v>46063.521527777775</v>
      </c>
      <c r="Z255" s="3">
        <v>0</v>
      </c>
      <c r="AA255" s="100">
        <v>0.73</v>
      </c>
      <c r="AB255">
        <f t="shared" si="30"/>
        <v>0.73</v>
      </c>
      <c r="AC255">
        <f t="shared" si="31"/>
        <v>0.73</v>
      </c>
    </row>
    <row r="256" spans="2:29" ht="16.5" x14ac:dyDescent="0.25">
      <c r="B256" t="str">
        <f t="shared" si="24"/>
        <v>MCPICDBICDB</v>
      </c>
      <c r="C256" t="str">
        <f t="shared" si="25"/>
        <v>MCPICDBICDBCSRBB Valuation | Brussels | Live on ALM Core</v>
      </c>
      <c r="D256" s="31" t="s">
        <v>39</v>
      </c>
      <c r="E256" s="31" t="s">
        <v>715</v>
      </c>
      <c r="F256" s="31" t="s">
        <v>715</v>
      </c>
      <c r="G256" s="34" t="s">
        <v>944</v>
      </c>
      <c r="H256" s="103">
        <v>1</v>
      </c>
      <c r="I256" s="92">
        <v>46092.59375</v>
      </c>
      <c r="J256" s="3">
        <v>0</v>
      </c>
      <c r="K256" s="100">
        <v>0.13</v>
      </c>
      <c r="L256">
        <f t="shared" si="26"/>
        <v>0.13</v>
      </c>
      <c r="M256">
        <f t="shared" si="27"/>
        <v>0.13</v>
      </c>
      <c r="Q256" s="64" t="str">
        <f>_xlfn.XLOOKUP(S256,Data!E:E,Data!X:X,"Not Started",0,-1)</f>
        <v>Not Started</v>
      </c>
      <c r="R256" t="str">
        <f t="shared" si="28"/>
        <v>MCPICDBICDB</v>
      </c>
      <c r="S256" t="str">
        <f t="shared" si="29"/>
        <v>MCPICDBICDBLoad | Dublin | Live on ALM Core</v>
      </c>
      <c r="T256" s="31" t="s">
        <v>39</v>
      </c>
      <c r="U256" s="31" t="s">
        <v>715</v>
      </c>
      <c r="V256" s="31" t="s">
        <v>715</v>
      </c>
      <c r="W256" s="34" t="s">
        <v>804</v>
      </c>
      <c r="X256" s="103">
        <v>1</v>
      </c>
      <c r="Y256" s="92">
        <v>46063.552083333336</v>
      </c>
      <c r="Z256" s="3">
        <v>0</v>
      </c>
      <c r="AA256" s="100">
        <v>0.6</v>
      </c>
      <c r="AB256">
        <f t="shared" si="30"/>
        <v>0.6</v>
      </c>
      <c r="AC256">
        <f t="shared" si="31"/>
        <v>0.6</v>
      </c>
    </row>
    <row r="257" spans="2:29" ht="16.5" x14ac:dyDescent="0.25">
      <c r="B257" t="str">
        <f t="shared" si="24"/>
        <v>MCPITDBCSRBB Planning</v>
      </c>
      <c r="C257" t="str">
        <f t="shared" si="25"/>
        <v>MCPITDBCSRBB Planningimport CSRBB strategies</v>
      </c>
      <c r="D257" s="31" t="s">
        <v>39</v>
      </c>
      <c r="E257" s="28" t="s">
        <v>496</v>
      </c>
      <c r="F257" s="28" t="s">
        <v>1830</v>
      </c>
      <c r="G257" s="28" t="s">
        <v>108</v>
      </c>
      <c r="H257" s="102">
        <v>1</v>
      </c>
      <c r="I257" s="91">
        <v>46092.311111111114</v>
      </c>
      <c r="J257" s="97">
        <v>0</v>
      </c>
      <c r="K257" s="99">
        <v>0.88</v>
      </c>
      <c r="L257">
        <f t="shared" si="26"/>
        <v>0.88</v>
      </c>
      <c r="M257">
        <f t="shared" si="27"/>
        <v>0.88</v>
      </c>
      <c r="Q257" s="64" t="str">
        <f>_xlfn.XLOOKUP(S257,Data!E:E,Data!X:X,"Not Started",0,-1)</f>
        <v>Not Started</v>
      </c>
      <c r="R257" t="str">
        <f t="shared" si="28"/>
        <v>MCPICDBICDB</v>
      </c>
      <c r="S257" t="str">
        <f t="shared" si="29"/>
        <v>MCPICDBICDBLoad | Singapore | Live on ALM Core</v>
      </c>
      <c r="T257" s="31" t="s">
        <v>39</v>
      </c>
      <c r="U257" s="31" t="s">
        <v>715</v>
      </c>
      <c r="V257" s="31" t="s">
        <v>715</v>
      </c>
      <c r="W257" s="34" t="s">
        <v>807</v>
      </c>
      <c r="X257" s="103">
        <v>1</v>
      </c>
      <c r="Y257" s="92">
        <v>46063.57708333333</v>
      </c>
      <c r="Z257" s="3">
        <v>0</v>
      </c>
      <c r="AA257" s="100">
        <v>0.83</v>
      </c>
      <c r="AB257">
        <f t="shared" si="30"/>
        <v>0.83</v>
      </c>
      <c r="AC257">
        <f t="shared" si="31"/>
        <v>0.83</v>
      </c>
    </row>
    <row r="258" spans="2:29" ht="16.5" x14ac:dyDescent="0.25">
      <c r="B258" t="str">
        <f t="shared" si="24"/>
        <v>MCPITDBCSRBB Planning</v>
      </c>
      <c r="C258" t="str">
        <f t="shared" si="25"/>
        <v>MCPITDBCSRBB PlanningCSRBB Planning Run</v>
      </c>
      <c r="D258" s="31" t="s">
        <v>39</v>
      </c>
      <c r="E258" s="31" t="s">
        <v>496</v>
      </c>
      <c r="F258" s="31" t="s">
        <v>1830</v>
      </c>
      <c r="G258" s="34" t="s">
        <v>111</v>
      </c>
      <c r="H258" s="103">
        <v>1</v>
      </c>
      <c r="I258" s="92">
        <v>46092.347916666666</v>
      </c>
      <c r="J258" s="3">
        <v>0</v>
      </c>
      <c r="K258" s="100">
        <v>0.93</v>
      </c>
      <c r="L258">
        <f t="shared" si="26"/>
        <v>0.93</v>
      </c>
      <c r="M258">
        <f t="shared" si="27"/>
        <v>0.93</v>
      </c>
      <c r="Q258" s="64" t="str">
        <f>_xlfn.XLOOKUP(S258,Data!E:E,Data!X:X,"Not Started",0,-1)</f>
        <v>Not Started</v>
      </c>
      <c r="R258" t="str">
        <f t="shared" si="28"/>
        <v>MCPICDBICDB</v>
      </c>
      <c r="S258" t="str">
        <f t="shared" si="29"/>
        <v>MCPICDBICDBLoad | Vienna | Live on ALM Core</v>
      </c>
      <c r="T258" s="31" t="s">
        <v>39</v>
      </c>
      <c r="U258" s="31" t="s">
        <v>715</v>
      </c>
      <c r="V258" s="31" t="s">
        <v>715</v>
      </c>
      <c r="W258" s="34" t="s">
        <v>810</v>
      </c>
      <c r="X258" s="103">
        <v>1</v>
      </c>
      <c r="Y258" s="92">
        <v>46063.611805555556</v>
      </c>
      <c r="Z258" s="3">
        <v>0</v>
      </c>
      <c r="AA258" s="100">
        <v>0.56999999999999995</v>
      </c>
      <c r="AB258">
        <f t="shared" si="30"/>
        <v>0.56999999999999995</v>
      </c>
      <c r="AC258">
        <f t="shared" si="31"/>
        <v>0.56999999999999995</v>
      </c>
    </row>
    <row r="259" spans="2:29" ht="16.5" x14ac:dyDescent="0.25">
      <c r="B259" t="str">
        <f t="shared" si="24"/>
        <v>MCPITDBCSRBB Planning</v>
      </c>
      <c r="C259" t="str">
        <f t="shared" si="25"/>
        <v>MCPITDBCSRBB Planningexport to ara</v>
      </c>
      <c r="D259" s="31" t="s">
        <v>39</v>
      </c>
      <c r="E259" s="31" t="s">
        <v>496</v>
      </c>
      <c r="F259" s="31" t="s">
        <v>1830</v>
      </c>
      <c r="G259" s="34" t="s">
        <v>91</v>
      </c>
      <c r="H259" s="103">
        <v>1</v>
      </c>
      <c r="I259" s="92">
        <v>46092.386805555558</v>
      </c>
      <c r="J259" s="3">
        <v>0</v>
      </c>
      <c r="K259" s="100">
        <v>0.03</v>
      </c>
      <c r="L259">
        <f t="shared" si="26"/>
        <v>0.03</v>
      </c>
      <c r="M259">
        <f t="shared" si="27"/>
        <v>0.03</v>
      </c>
      <c r="Q259" s="64" t="str">
        <f>_xlfn.XLOOKUP(S259,Data!E:E,Data!X:X,"Not Started",0,-1)</f>
        <v>Not Started</v>
      </c>
      <c r="R259" t="str">
        <f t="shared" si="28"/>
        <v>MCPICDBICDB</v>
      </c>
      <c r="S259" t="str">
        <f t="shared" si="29"/>
        <v>MCPICDBICDBLoad | Prague | Live on ALM Core</v>
      </c>
      <c r="T259" s="31" t="s">
        <v>39</v>
      </c>
      <c r="U259" s="31" t="s">
        <v>715</v>
      </c>
      <c r="V259" s="31" t="s">
        <v>715</v>
      </c>
      <c r="W259" s="34" t="s">
        <v>813</v>
      </c>
      <c r="X259" s="103">
        <v>1</v>
      </c>
      <c r="Y259" s="92">
        <v>46063.635416666664</v>
      </c>
      <c r="Z259" s="3">
        <v>0</v>
      </c>
      <c r="AA259" s="100">
        <v>0.7</v>
      </c>
      <c r="AB259">
        <f t="shared" si="30"/>
        <v>0.7</v>
      </c>
      <c r="AC259">
        <f t="shared" si="31"/>
        <v>0.7</v>
      </c>
    </row>
    <row r="260" spans="2:29" ht="16.5" x14ac:dyDescent="0.25">
      <c r="B260" t="str">
        <f t="shared" si="24"/>
        <v>MCPITDBCSRBB Valuation</v>
      </c>
      <c r="C260" t="str">
        <f t="shared" si="25"/>
        <v>MCPITDBCSRBB ValuationCSRBB Portfolio Valuation</v>
      </c>
      <c r="D260" s="31" t="s">
        <v>39</v>
      </c>
      <c r="E260" s="31" t="s">
        <v>496</v>
      </c>
      <c r="F260" s="28" t="s">
        <v>1831</v>
      </c>
      <c r="G260" s="28" t="s">
        <v>104</v>
      </c>
      <c r="H260" s="102">
        <v>1</v>
      </c>
      <c r="I260" s="91">
        <v>46091.26458333333</v>
      </c>
      <c r="J260" s="97">
        <v>0</v>
      </c>
      <c r="K260" s="99">
        <v>0.47</v>
      </c>
      <c r="L260">
        <f t="shared" si="26"/>
        <v>0.47</v>
      </c>
      <c r="M260">
        <f t="shared" si="27"/>
        <v>0.47</v>
      </c>
      <c r="Q260" s="64" t="str">
        <f>_xlfn.XLOOKUP(S260,Data!E:E,Data!X:X,"Not Started",0,-1)</f>
        <v>Not Started</v>
      </c>
      <c r="R260" t="str">
        <f t="shared" si="28"/>
        <v>MCPICDBICDB</v>
      </c>
      <c r="S260" t="str">
        <f t="shared" si="29"/>
        <v>MCPICDBICDBLoad | Budapest | Live on ALM Core</v>
      </c>
      <c r="T260" s="31" t="s">
        <v>39</v>
      </c>
      <c r="U260" s="31" t="s">
        <v>715</v>
      </c>
      <c r="V260" s="31" t="s">
        <v>715</v>
      </c>
      <c r="W260" s="34" t="s">
        <v>816</v>
      </c>
      <c r="X260" s="103">
        <v>1</v>
      </c>
      <c r="Y260" s="92">
        <v>46063.664583333331</v>
      </c>
      <c r="Z260" s="3">
        <v>0</v>
      </c>
      <c r="AA260" s="100">
        <v>0.75</v>
      </c>
      <c r="AB260">
        <f t="shared" si="30"/>
        <v>0.75</v>
      </c>
      <c r="AC260">
        <f t="shared" si="31"/>
        <v>0.75</v>
      </c>
    </row>
    <row r="261" spans="2:29" ht="16.5" x14ac:dyDescent="0.25">
      <c r="B261" t="str">
        <f t="shared" si="24"/>
        <v>MCPITDBDelete Portfolio</v>
      </c>
      <c r="C261" t="str">
        <f t="shared" si="25"/>
        <v>MCPITDBDelete PortfolioDelete portfolio from</v>
      </c>
      <c r="D261" s="31" t="s">
        <v>39</v>
      </c>
      <c r="E261" s="31" t="s">
        <v>496</v>
      </c>
      <c r="F261" s="28" t="s">
        <v>1832</v>
      </c>
      <c r="G261" s="28" t="s">
        <v>45</v>
      </c>
      <c r="H261" s="102">
        <v>3</v>
      </c>
      <c r="I261" s="91">
        <v>46087.359027777777</v>
      </c>
      <c r="J261" s="97">
        <v>0.05</v>
      </c>
      <c r="K261" s="99">
        <v>0.02</v>
      </c>
      <c r="L261">
        <f t="shared" si="26"/>
        <v>7.0000000000000007E-2</v>
      </c>
      <c r="M261">
        <f t="shared" si="27"/>
        <v>2.3333333333333334E-2</v>
      </c>
      <c r="Q261" s="64" t="str">
        <f>_xlfn.XLOOKUP(S261,Data!E:E,Data!X:X,"Not Started",0,-1)</f>
        <v>Not Started</v>
      </c>
      <c r="R261" t="str">
        <f t="shared" si="28"/>
        <v>MCPICDBICDB</v>
      </c>
      <c r="S261" t="str">
        <f t="shared" si="29"/>
        <v>MCPICDBICDBLoad | Tokyo | Live on ALM Core</v>
      </c>
      <c r="T261" s="31" t="s">
        <v>39</v>
      </c>
      <c r="U261" s="31" t="s">
        <v>715</v>
      </c>
      <c r="V261" s="31" t="s">
        <v>715</v>
      </c>
      <c r="W261" s="34" t="s">
        <v>819</v>
      </c>
      <c r="X261" s="103">
        <v>1</v>
      </c>
      <c r="Y261" s="92">
        <v>46063.695833333331</v>
      </c>
      <c r="Z261" s="3">
        <v>0</v>
      </c>
      <c r="AA261" s="100">
        <v>0.65</v>
      </c>
      <c r="AB261">
        <f t="shared" si="30"/>
        <v>0.65</v>
      </c>
      <c r="AC261">
        <f t="shared" si="31"/>
        <v>0.65</v>
      </c>
    </row>
    <row r="262" spans="2:29" ht="16.5" x14ac:dyDescent="0.25">
      <c r="B262" t="str">
        <f t="shared" si="24"/>
        <v>MCPITDBLoad Compare MP</v>
      </c>
      <c r="C262" t="str">
        <f t="shared" si="25"/>
        <v>MCPITDBLoad Compare MPload Model parameters</v>
      </c>
      <c r="D262" s="31" t="s">
        <v>39</v>
      </c>
      <c r="E262" s="31" t="s">
        <v>496</v>
      </c>
      <c r="F262" s="28" t="s">
        <v>1853</v>
      </c>
      <c r="G262" s="28" t="s">
        <v>52</v>
      </c>
      <c r="H262" s="102">
        <v>2</v>
      </c>
      <c r="I262" s="91">
        <v>46087.36041666667</v>
      </c>
      <c r="J262" s="97">
        <v>0.1</v>
      </c>
      <c r="K262" s="99">
        <v>0</v>
      </c>
      <c r="L262">
        <f t="shared" si="26"/>
        <v>0.1</v>
      </c>
      <c r="M262">
        <f t="shared" si="27"/>
        <v>0.05</v>
      </c>
      <c r="Q262" s="64" t="str">
        <f>_xlfn.XLOOKUP(S262,Data!E:E,Data!X:X,"Not Started",0,-1)</f>
        <v>Not Started</v>
      </c>
      <c r="R262" t="str">
        <f t="shared" si="28"/>
        <v>MCPICDBICDB</v>
      </c>
      <c r="S262" t="str">
        <f t="shared" si="29"/>
        <v>MCPICDBICDBLoad | Bratislava | Live on ALM Core</v>
      </c>
      <c r="T262" s="31" t="s">
        <v>39</v>
      </c>
      <c r="U262" s="31" t="s">
        <v>715</v>
      </c>
      <c r="V262" s="31" t="s">
        <v>715</v>
      </c>
      <c r="W262" s="34" t="s">
        <v>822</v>
      </c>
      <c r="X262" s="103">
        <v>1</v>
      </c>
      <c r="Y262" s="92">
        <v>46063.722916666666</v>
      </c>
      <c r="Z262" s="3">
        <v>0</v>
      </c>
      <c r="AA262" s="100">
        <v>0.57999999999999996</v>
      </c>
      <c r="AB262">
        <f t="shared" si="30"/>
        <v>0.57999999999999996</v>
      </c>
      <c r="AC262">
        <f t="shared" si="31"/>
        <v>0.57999999999999996</v>
      </c>
    </row>
    <row r="263" spans="2:29" ht="16.5" x14ac:dyDescent="0.25">
      <c r="B263" t="str">
        <f t="shared" si="24"/>
        <v>MCPITDBLoad Compare MP</v>
      </c>
      <c r="C263" t="str">
        <f t="shared" si="25"/>
        <v>MCPITDBLoad Compare MPModel parameters comparison</v>
      </c>
      <c r="D263" s="31" t="s">
        <v>39</v>
      </c>
      <c r="E263" s="31" t="s">
        <v>496</v>
      </c>
      <c r="F263" s="31" t="s">
        <v>1853</v>
      </c>
      <c r="G263" s="34" t="s">
        <v>55</v>
      </c>
      <c r="H263" s="103">
        <v>2</v>
      </c>
      <c r="I263" s="92">
        <v>46087.362500000003</v>
      </c>
      <c r="J263" s="3">
        <v>0.02</v>
      </c>
      <c r="K263" s="100">
        <v>0</v>
      </c>
      <c r="L263">
        <f t="shared" si="26"/>
        <v>0.02</v>
      </c>
      <c r="M263">
        <f t="shared" si="27"/>
        <v>0.01</v>
      </c>
      <c r="Q263" s="64" t="str">
        <f>_xlfn.XLOOKUP(S263,Data!E:E,Data!X:X,"Not Started",0,-1)</f>
        <v>Not Started</v>
      </c>
      <c r="R263" t="str">
        <f t="shared" si="28"/>
        <v>MCPICDBICDB</v>
      </c>
      <c r="S263" t="str">
        <f t="shared" si="29"/>
        <v>MCPICDBICDBLoad | Seoul | Live on ALM Core</v>
      </c>
      <c r="T263" s="31" t="s">
        <v>39</v>
      </c>
      <c r="U263" s="31" t="s">
        <v>715</v>
      </c>
      <c r="V263" s="31" t="s">
        <v>715</v>
      </c>
      <c r="W263" s="34" t="s">
        <v>825</v>
      </c>
      <c r="X263" s="103">
        <v>1</v>
      </c>
      <c r="Y263" s="92">
        <v>46063.74722222222</v>
      </c>
      <c r="Z263" s="3">
        <v>0</v>
      </c>
      <c r="AA263" s="100">
        <v>0.62</v>
      </c>
      <c r="AB263">
        <f t="shared" si="30"/>
        <v>0.62</v>
      </c>
      <c r="AC263">
        <f t="shared" si="31"/>
        <v>0.62</v>
      </c>
    </row>
    <row r="264" spans="2:29" ht="16.5" x14ac:dyDescent="0.25">
      <c r="B264" t="str">
        <f t="shared" si="24"/>
        <v>MCPITDBLoad Compare Spreads</v>
      </c>
      <c r="C264" t="str">
        <f t="shared" si="25"/>
        <v>MCPITDBLoad Compare Spreadsload Spreads</v>
      </c>
      <c r="D264" s="31" t="s">
        <v>39</v>
      </c>
      <c r="E264" s="31" t="s">
        <v>496</v>
      </c>
      <c r="F264" s="28" t="s">
        <v>1841</v>
      </c>
      <c r="G264" s="28" t="s">
        <v>69</v>
      </c>
      <c r="H264" s="102">
        <v>1</v>
      </c>
      <c r="I264" s="91">
        <v>46087.362500000003</v>
      </c>
      <c r="J264" s="97">
        <v>0.18</v>
      </c>
      <c r="K264" s="99">
        <v>0</v>
      </c>
      <c r="L264">
        <f t="shared" si="26"/>
        <v>0.18</v>
      </c>
      <c r="M264">
        <f t="shared" si="27"/>
        <v>0.18</v>
      </c>
      <c r="Q264" s="64" t="str">
        <f>_xlfn.XLOOKUP(S264,Data!E:E,Data!X:X,"Not Started",0,-1)</f>
        <v>Not Started</v>
      </c>
      <c r="R264" t="str">
        <f t="shared" si="28"/>
        <v>MCPICDBICDB</v>
      </c>
      <c r="S264" t="str">
        <f t="shared" si="29"/>
        <v>MCPICDBICDBLoad | Taipei | Live on ALM Core</v>
      </c>
      <c r="T264" s="31" t="s">
        <v>39</v>
      </c>
      <c r="U264" s="31" t="s">
        <v>715</v>
      </c>
      <c r="V264" s="31" t="s">
        <v>715</v>
      </c>
      <c r="W264" s="34" t="s">
        <v>828</v>
      </c>
      <c r="X264" s="103">
        <v>1</v>
      </c>
      <c r="Y264" s="92">
        <v>46063.772916666669</v>
      </c>
      <c r="Z264" s="3">
        <v>0</v>
      </c>
      <c r="AA264" s="100">
        <v>0.6</v>
      </c>
      <c r="AB264">
        <f t="shared" si="30"/>
        <v>0.6</v>
      </c>
      <c r="AC264">
        <f t="shared" si="31"/>
        <v>0.6</v>
      </c>
    </row>
    <row r="265" spans="2:29" ht="16.5" x14ac:dyDescent="0.25">
      <c r="B265" t="str">
        <f t="shared" si="24"/>
        <v>MCPITDBLoad Compare Spreads</v>
      </c>
      <c r="C265" t="str">
        <f t="shared" si="25"/>
        <v>MCPITDBLoad Compare SpreadsSpreads comparison</v>
      </c>
      <c r="D265" s="31" t="s">
        <v>39</v>
      </c>
      <c r="E265" s="31" t="s">
        <v>496</v>
      </c>
      <c r="F265" s="31" t="s">
        <v>1841</v>
      </c>
      <c r="G265" s="34" t="s">
        <v>71</v>
      </c>
      <c r="H265" s="103">
        <v>1</v>
      </c>
      <c r="I265" s="92">
        <v>46087.370138888888</v>
      </c>
      <c r="J265" s="3">
        <v>0.02</v>
      </c>
      <c r="K265" s="100">
        <v>0</v>
      </c>
      <c r="L265">
        <f t="shared" si="26"/>
        <v>0.02</v>
      </c>
      <c r="M265">
        <f t="shared" si="27"/>
        <v>0.02</v>
      </c>
      <c r="Q265" s="64" t="str">
        <f>_xlfn.XLOOKUP(S265,Data!E:E,Data!X:X,"Not Started",0,-1)</f>
        <v>Not Started</v>
      </c>
      <c r="R265" t="str">
        <f t="shared" si="28"/>
        <v>MCPICDBICDB</v>
      </c>
      <c r="S265" t="str">
        <f t="shared" si="29"/>
        <v>MCPICDBICDBLoad | NLWB_BMG | Live on ALM Core</v>
      </c>
      <c r="T265" s="31" t="s">
        <v>39</v>
      </c>
      <c r="U265" s="31" t="s">
        <v>715</v>
      </c>
      <c r="V265" s="31" t="s">
        <v>715</v>
      </c>
      <c r="W265" s="34" t="s">
        <v>831</v>
      </c>
      <c r="X265" s="103">
        <v>1</v>
      </c>
      <c r="Y265" s="92">
        <v>46063.79791666667</v>
      </c>
      <c r="Z265" s="3">
        <v>0</v>
      </c>
      <c r="AA265" s="100">
        <v>0.55000000000000004</v>
      </c>
      <c r="AB265">
        <f t="shared" si="30"/>
        <v>0.55000000000000004</v>
      </c>
      <c r="AC265">
        <f t="shared" si="31"/>
        <v>0.55000000000000004</v>
      </c>
    </row>
    <row r="266" spans="2:29" ht="16.5" x14ac:dyDescent="0.25">
      <c r="B266" t="str">
        <f t="shared" si="24"/>
        <v>MCPITDBLoad MP</v>
      </c>
      <c r="C266" t="str">
        <f t="shared" si="25"/>
        <v>MCPITDBLoad MPload Model parameters</v>
      </c>
      <c r="D266" s="31" t="s">
        <v>39</v>
      </c>
      <c r="E266" s="31" t="s">
        <v>496</v>
      </c>
      <c r="F266" s="28" t="s">
        <v>1858</v>
      </c>
      <c r="G266" s="28" t="s">
        <v>52</v>
      </c>
      <c r="H266" s="102">
        <v>2</v>
      </c>
      <c r="I266" s="91">
        <v>46090.59375</v>
      </c>
      <c r="J266" s="97">
        <v>0.05</v>
      </c>
      <c r="K266" s="99">
        <v>0.05</v>
      </c>
      <c r="L266">
        <f t="shared" si="26"/>
        <v>0.1</v>
      </c>
      <c r="M266">
        <f t="shared" si="27"/>
        <v>0.05</v>
      </c>
      <c r="Q266" s="64" t="str">
        <f>_xlfn.XLOOKUP(S266,Data!E:E,Data!X:X,"Not Started",0,-1)</f>
        <v>Not Started</v>
      </c>
      <c r="R266" t="str">
        <f t="shared" si="28"/>
        <v>MCPICDBICDB</v>
      </c>
      <c r="S266" t="str">
        <f t="shared" si="29"/>
        <v>MCPICDBICDBLoad | NLWB_Trade_Finance_Services | Live on ALM Core</v>
      </c>
      <c r="T266" s="31" t="s">
        <v>39</v>
      </c>
      <c r="U266" s="31" t="s">
        <v>715</v>
      </c>
      <c r="V266" s="31" t="s">
        <v>715</v>
      </c>
      <c r="W266" s="34" t="s">
        <v>834</v>
      </c>
      <c r="X266" s="103">
        <v>1</v>
      </c>
      <c r="Y266" s="92">
        <v>46063.820833333331</v>
      </c>
      <c r="Z266" s="3">
        <v>0</v>
      </c>
      <c r="AA266" s="100">
        <v>0.5</v>
      </c>
      <c r="AB266">
        <f t="shared" si="30"/>
        <v>0.5</v>
      </c>
      <c r="AC266">
        <f t="shared" si="31"/>
        <v>0.5</v>
      </c>
    </row>
    <row r="267" spans="2:29" ht="16.5" x14ac:dyDescent="0.25">
      <c r="B267" t="str">
        <f t="shared" si="24"/>
        <v>MCPITDBLoad MP</v>
      </c>
      <c r="C267" t="str">
        <f t="shared" si="25"/>
        <v>MCPITDBLoad MPModel parameters comparison</v>
      </c>
      <c r="D267" s="31" t="s">
        <v>39</v>
      </c>
      <c r="E267" s="31" t="s">
        <v>496</v>
      </c>
      <c r="F267" s="31" t="s">
        <v>1858</v>
      </c>
      <c r="G267" s="34" t="s">
        <v>55</v>
      </c>
      <c r="H267" s="103">
        <v>2</v>
      </c>
      <c r="I267" s="92">
        <v>46090.595833333333</v>
      </c>
      <c r="J267" s="3">
        <v>0</v>
      </c>
      <c r="K267" s="100">
        <v>0</v>
      </c>
      <c r="L267">
        <f t="shared" si="26"/>
        <v>0</v>
      </c>
      <c r="M267">
        <f t="shared" si="27"/>
        <v>0</v>
      </c>
      <c r="Q267" s="64" t="str">
        <f>_xlfn.XLOOKUP(S267,Data!E:E,Data!X:X,"Not Started",0,-1)</f>
        <v>Not Started</v>
      </c>
      <c r="R267" t="str">
        <f t="shared" si="28"/>
        <v>MCPICDBICDB</v>
      </c>
      <c r="S267" t="str">
        <f t="shared" si="29"/>
        <v>MCPICDBICDBLoad | Brussels | Live on ALM Core</v>
      </c>
      <c r="T267" s="31" t="s">
        <v>39</v>
      </c>
      <c r="U267" s="31" t="s">
        <v>715</v>
      </c>
      <c r="V267" s="31" t="s">
        <v>715</v>
      </c>
      <c r="W267" s="34" t="s">
        <v>837</v>
      </c>
      <c r="X267" s="103">
        <v>1</v>
      </c>
      <c r="Y267" s="92">
        <v>46063.841666666667</v>
      </c>
      <c r="Z267" s="3">
        <v>0</v>
      </c>
      <c r="AA267" s="100">
        <v>0.6</v>
      </c>
      <c r="AB267">
        <f t="shared" si="30"/>
        <v>0.6</v>
      </c>
      <c r="AC267">
        <f t="shared" si="31"/>
        <v>0.6</v>
      </c>
    </row>
    <row r="268" spans="2:29" ht="16.5" x14ac:dyDescent="0.25">
      <c r="B268" t="str">
        <f t="shared" si="24"/>
        <v>MCPITDBLoad Pos</v>
      </c>
      <c r="C268" t="str">
        <f t="shared" si="25"/>
        <v>MCPITDBLoad Posload</v>
      </c>
      <c r="D268" s="31" t="s">
        <v>39</v>
      </c>
      <c r="E268" s="31" t="s">
        <v>496</v>
      </c>
      <c r="F268" s="28" t="s">
        <v>1844</v>
      </c>
      <c r="G268" s="28" t="s">
        <v>75</v>
      </c>
      <c r="H268" s="102">
        <v>1</v>
      </c>
      <c r="I268" s="91">
        <v>46091.181250000001</v>
      </c>
      <c r="J268" s="97">
        <v>0</v>
      </c>
      <c r="K268" s="99">
        <v>0.28000000000000003</v>
      </c>
      <c r="L268">
        <f t="shared" si="26"/>
        <v>0.28000000000000003</v>
      </c>
      <c r="M268">
        <f t="shared" si="27"/>
        <v>0.28000000000000003</v>
      </c>
      <c r="Q268" s="64" t="str">
        <f>_xlfn.XLOOKUP(S268,Data!E:E,Data!X:X,"Not Started",0,-1)</f>
        <v>Not Started</v>
      </c>
      <c r="R268" t="str">
        <f t="shared" si="28"/>
        <v>MCPICDBICDB</v>
      </c>
      <c r="S268" t="str">
        <f t="shared" si="29"/>
        <v>MCPICDBICDBLoad | Luxembourg | Live on ALM Core</v>
      </c>
      <c r="T268" s="31" t="s">
        <v>39</v>
      </c>
      <c r="U268" s="31" t="s">
        <v>715</v>
      </c>
      <c r="V268" s="31" t="s">
        <v>715</v>
      </c>
      <c r="W268" s="34" t="s">
        <v>840</v>
      </c>
      <c r="X268" s="103">
        <v>1</v>
      </c>
      <c r="Y268" s="92">
        <v>46063.866666666669</v>
      </c>
      <c r="Z268" s="3">
        <v>0</v>
      </c>
      <c r="AA268" s="100">
        <v>0.55000000000000004</v>
      </c>
      <c r="AB268">
        <f t="shared" si="30"/>
        <v>0.55000000000000004</v>
      </c>
      <c r="AC268">
        <f t="shared" si="31"/>
        <v>0.55000000000000004</v>
      </c>
    </row>
    <row r="269" spans="2:29" ht="16.5" x14ac:dyDescent="0.25">
      <c r="B269" t="str">
        <f t="shared" si="24"/>
        <v>MCPITDBLoad Pos</v>
      </c>
      <c r="C269" t="str">
        <f t="shared" si="25"/>
        <v>MCPITDBLoad PosStratification</v>
      </c>
      <c r="D269" s="31" t="s">
        <v>39</v>
      </c>
      <c r="E269" s="31" t="s">
        <v>496</v>
      </c>
      <c r="F269" s="31" t="s">
        <v>1844</v>
      </c>
      <c r="G269" s="34" t="s">
        <v>78</v>
      </c>
      <c r="H269" s="103">
        <v>1</v>
      </c>
      <c r="I269" s="92">
        <v>46091.193055555559</v>
      </c>
      <c r="J269" s="3">
        <v>0</v>
      </c>
      <c r="K269" s="100">
        <v>0.1</v>
      </c>
      <c r="L269">
        <f t="shared" si="26"/>
        <v>0.1</v>
      </c>
      <c r="M269">
        <f t="shared" si="27"/>
        <v>0.1</v>
      </c>
      <c r="Q269" s="64" t="str">
        <f>_xlfn.XLOOKUP(S269,Data!E:E,Data!X:X,"Not Started",0,-1)</f>
        <v>Not Started</v>
      </c>
      <c r="R269" t="str">
        <f t="shared" si="28"/>
        <v>MCPICDBICDB</v>
      </c>
      <c r="S269" t="str">
        <f t="shared" si="29"/>
        <v>MCPICDBICDBLoad | NLWB_FM_Banking_books | Live on ALM Core</v>
      </c>
      <c r="T269" s="31" t="s">
        <v>39</v>
      </c>
      <c r="U269" s="31" t="s">
        <v>715</v>
      </c>
      <c r="V269" s="31" t="s">
        <v>715</v>
      </c>
      <c r="W269" s="34" t="s">
        <v>844</v>
      </c>
      <c r="X269" s="103">
        <v>1</v>
      </c>
      <c r="Y269" s="92">
        <v>46063.890972222223</v>
      </c>
      <c r="Z269" s="3">
        <v>0</v>
      </c>
      <c r="AA269" s="100">
        <v>0.65</v>
      </c>
      <c r="AB269">
        <f t="shared" si="30"/>
        <v>0.65</v>
      </c>
      <c r="AC269">
        <f t="shared" si="31"/>
        <v>0.65</v>
      </c>
    </row>
    <row r="270" spans="2:29" ht="16.5" x14ac:dyDescent="0.25">
      <c r="B270" t="str">
        <f t="shared" ref="B270:B333" si="32">D270&amp;E270&amp;F270</f>
        <v>MCPITDBLoad Pos</v>
      </c>
      <c r="C270" t="str">
        <f t="shared" ref="C270:C333" si="33">D270&amp;E270&amp;F270&amp;G270</f>
        <v>MCPITDBLoad Posload NTG</v>
      </c>
      <c r="D270" s="31" t="s">
        <v>39</v>
      </c>
      <c r="E270" s="31" t="s">
        <v>496</v>
      </c>
      <c r="F270" s="31" t="s">
        <v>1844</v>
      </c>
      <c r="G270" s="34" t="s">
        <v>1958</v>
      </c>
      <c r="H270" s="103">
        <v>1</v>
      </c>
      <c r="I270" s="92">
        <v>46091.193055555559</v>
      </c>
      <c r="J270" s="3">
        <v>0</v>
      </c>
      <c r="K270" s="100">
        <v>0</v>
      </c>
      <c r="L270">
        <f t="shared" ref="L270:L333" si="34">SUM(J270:K270)</f>
        <v>0</v>
      </c>
      <c r="M270">
        <f t="shared" ref="M270:M333" si="35">L270/H270</f>
        <v>0</v>
      </c>
      <c r="Q270" s="64" t="str">
        <f>_xlfn.XLOOKUP(S270,Data!E:E,Data!X:X,"Not Started",0,-1)</f>
        <v>Not Started</v>
      </c>
      <c r="R270" t="str">
        <f t="shared" ref="R270:R333" si="36">T270&amp;U270&amp;V270</f>
        <v>MCPICDBICDB</v>
      </c>
      <c r="S270" t="str">
        <f t="shared" ref="S270:S333" si="37">T270&amp;U270&amp;V270&amp;W270</f>
        <v>MCPICDBICDBLoad | Belgium_FM_banking_book | Live on ALM Core</v>
      </c>
      <c r="T270" s="31" t="s">
        <v>39</v>
      </c>
      <c r="U270" s="31" t="s">
        <v>715</v>
      </c>
      <c r="V270" s="31" t="s">
        <v>715</v>
      </c>
      <c r="W270" s="34" t="s">
        <v>847</v>
      </c>
      <c r="X270" s="103">
        <v>1</v>
      </c>
      <c r="Y270" s="92">
        <v>46063.918055555558</v>
      </c>
      <c r="Z270" s="3">
        <v>0</v>
      </c>
      <c r="AA270" s="100">
        <v>0.3</v>
      </c>
      <c r="AB270">
        <f t="shared" ref="AB270:AB333" si="38">SUM(Z270:AA270)</f>
        <v>0.3</v>
      </c>
      <c r="AC270">
        <f t="shared" ref="AC270:AC333" si="39">AB270/X270</f>
        <v>0.3</v>
      </c>
    </row>
    <row r="271" spans="2:29" ht="16.5" x14ac:dyDescent="0.25">
      <c r="B271" t="str">
        <f t="shared" si="32"/>
        <v>MCPITDBLoad Spreads</v>
      </c>
      <c r="C271" t="str">
        <f t="shared" si="33"/>
        <v>MCPITDBLoad Spreadsload Spreads</v>
      </c>
      <c r="D271" s="31" t="s">
        <v>39</v>
      </c>
      <c r="E271" s="31" t="s">
        <v>496</v>
      </c>
      <c r="F271" s="28" t="s">
        <v>1859</v>
      </c>
      <c r="G271" s="28" t="s">
        <v>69</v>
      </c>
      <c r="H271" s="102">
        <v>1</v>
      </c>
      <c r="I271" s="91">
        <v>46090.603472222225</v>
      </c>
      <c r="J271" s="97">
        <v>0</v>
      </c>
      <c r="K271" s="99">
        <v>0.15</v>
      </c>
      <c r="L271">
        <f t="shared" si="34"/>
        <v>0.15</v>
      </c>
      <c r="M271">
        <f t="shared" si="35"/>
        <v>0.15</v>
      </c>
      <c r="Q271" s="64" t="str">
        <f>_xlfn.XLOOKUP(S271,Data!E:E,Data!X:X,"Not Started",0,-1)</f>
        <v>Not Started</v>
      </c>
      <c r="R271" t="str">
        <f t="shared" si="36"/>
        <v>MCPICDBICDB</v>
      </c>
      <c r="S271" t="str">
        <f t="shared" si="37"/>
        <v>MCPICDBICDBLoad | Hong_Kong | Live on ALM Core</v>
      </c>
      <c r="T271" s="31" t="s">
        <v>39</v>
      </c>
      <c r="U271" s="31" t="s">
        <v>715</v>
      </c>
      <c r="V271" s="31" t="s">
        <v>715</v>
      </c>
      <c r="W271" s="34" t="s">
        <v>851</v>
      </c>
      <c r="X271" s="103">
        <v>1</v>
      </c>
      <c r="Y271" s="92">
        <v>46063.931944444441</v>
      </c>
      <c r="Z271" s="3">
        <v>0</v>
      </c>
      <c r="AA271" s="100">
        <v>0.65</v>
      </c>
      <c r="AB271">
        <f t="shared" si="38"/>
        <v>0.65</v>
      </c>
      <c r="AC271">
        <f t="shared" si="39"/>
        <v>0.65</v>
      </c>
    </row>
    <row r="272" spans="2:29" ht="16.5" x14ac:dyDescent="0.25">
      <c r="B272" t="str">
        <f t="shared" si="32"/>
        <v>MCPITDBLoad Spreads</v>
      </c>
      <c r="C272" t="str">
        <f t="shared" si="33"/>
        <v>MCPITDBLoad SpreadsSpreads comparison</v>
      </c>
      <c r="D272" s="31" t="s">
        <v>39</v>
      </c>
      <c r="E272" s="31" t="s">
        <v>496</v>
      </c>
      <c r="F272" s="31" t="s">
        <v>1859</v>
      </c>
      <c r="G272" s="34" t="s">
        <v>71</v>
      </c>
      <c r="H272" s="103">
        <v>1</v>
      </c>
      <c r="I272" s="92">
        <v>46090.609722222223</v>
      </c>
      <c r="J272" s="3">
        <v>0</v>
      </c>
      <c r="K272" s="100">
        <v>0.02</v>
      </c>
      <c r="L272">
        <f t="shared" si="34"/>
        <v>0.02</v>
      </c>
      <c r="M272">
        <f t="shared" si="35"/>
        <v>0.02</v>
      </c>
      <c r="Q272" s="64" t="str">
        <f>_xlfn.XLOOKUP(S272,Data!E:E,Data!X:X,"Not Started",0,-1)</f>
        <v>Not Started</v>
      </c>
      <c r="R272" t="str">
        <f t="shared" si="36"/>
        <v>MCPICDBICDB</v>
      </c>
      <c r="S272" t="str">
        <f t="shared" si="37"/>
        <v>MCPICDBICDBLoad | Sofia | Live on ALM Core</v>
      </c>
      <c r="T272" s="31" t="s">
        <v>39</v>
      </c>
      <c r="U272" s="31" t="s">
        <v>715</v>
      </c>
      <c r="V272" s="31" t="s">
        <v>715</v>
      </c>
      <c r="W272" s="34" t="s">
        <v>854</v>
      </c>
      <c r="X272" s="103">
        <v>1</v>
      </c>
      <c r="Y272" s="92">
        <v>46063.959027777775</v>
      </c>
      <c r="Z272" s="3">
        <v>0</v>
      </c>
      <c r="AA272" s="100">
        <v>0.56999999999999995</v>
      </c>
      <c r="AB272">
        <f t="shared" si="38"/>
        <v>0.56999999999999995</v>
      </c>
      <c r="AC272">
        <f t="shared" si="39"/>
        <v>0.56999999999999995</v>
      </c>
    </row>
    <row r="273" spans="2:29" ht="16.5" x14ac:dyDescent="0.25">
      <c r="B273" t="str">
        <f t="shared" si="32"/>
        <v>MCPITDBValuation (NPV)</v>
      </c>
      <c r="C273" t="str">
        <f t="shared" si="33"/>
        <v>MCPITDBValuation (NPV)portfolio valuation run</v>
      </c>
      <c r="D273" s="31" t="s">
        <v>39</v>
      </c>
      <c r="E273" s="31" t="s">
        <v>496</v>
      </c>
      <c r="F273" s="28" t="s">
        <v>1850</v>
      </c>
      <c r="G273" s="28" t="s">
        <v>88</v>
      </c>
      <c r="H273" s="102">
        <v>1</v>
      </c>
      <c r="I273" s="91">
        <v>46091.197916666664</v>
      </c>
      <c r="J273" s="97">
        <v>0</v>
      </c>
      <c r="K273" s="99">
        <v>1.25</v>
      </c>
      <c r="L273">
        <f t="shared" si="34"/>
        <v>1.25</v>
      </c>
      <c r="M273">
        <f t="shared" si="35"/>
        <v>1.25</v>
      </c>
      <c r="Q273" s="64" t="str">
        <f>_xlfn.XLOOKUP(S273,Data!E:E,Data!X:X,"Not Started",0,-1)</f>
        <v>Not Started</v>
      </c>
      <c r="R273" t="str">
        <f t="shared" si="36"/>
        <v>MCPICDBICDB</v>
      </c>
      <c r="S273" t="str">
        <f t="shared" si="37"/>
        <v>MCPICDBICDBLoad | Kiev | Live on ALM Core</v>
      </c>
      <c r="T273" s="31" t="s">
        <v>39</v>
      </c>
      <c r="U273" s="31" t="s">
        <v>715</v>
      </c>
      <c r="V273" s="31" t="s">
        <v>715</v>
      </c>
      <c r="W273" s="34" t="s">
        <v>857</v>
      </c>
      <c r="X273" s="103">
        <v>1</v>
      </c>
      <c r="Y273" s="92">
        <v>46063.982638888891</v>
      </c>
      <c r="Z273" s="3">
        <v>0</v>
      </c>
      <c r="AA273" s="100">
        <v>0.55000000000000004</v>
      </c>
      <c r="AB273">
        <f t="shared" si="38"/>
        <v>0.55000000000000004</v>
      </c>
      <c r="AC273">
        <f t="shared" si="39"/>
        <v>0.55000000000000004</v>
      </c>
    </row>
    <row r="274" spans="2:29" ht="16.5" x14ac:dyDescent="0.25">
      <c r="B274" t="str">
        <f t="shared" si="32"/>
        <v>MCPITDBValuation (NPV)</v>
      </c>
      <c r="C274" t="str">
        <f t="shared" si="33"/>
        <v>MCPITDBValuation (NPV)export to ara Portfolio Valuation</v>
      </c>
      <c r="D274" s="31" t="s">
        <v>39</v>
      </c>
      <c r="E274" s="31" t="s">
        <v>496</v>
      </c>
      <c r="F274" s="31" t="s">
        <v>1850</v>
      </c>
      <c r="G274" s="34" t="s">
        <v>1959</v>
      </c>
      <c r="H274" s="103">
        <v>1</v>
      </c>
      <c r="I274" s="92">
        <v>46091.25</v>
      </c>
      <c r="J274" s="3">
        <v>0</v>
      </c>
      <c r="K274" s="100">
        <v>0</v>
      </c>
      <c r="L274">
        <f t="shared" si="34"/>
        <v>0</v>
      </c>
      <c r="M274">
        <f t="shared" si="35"/>
        <v>0</v>
      </c>
      <c r="Q274" s="64" t="str">
        <f>_xlfn.XLOOKUP(S274,Data!E:E,Data!X:X,"Not Started",0,-1)</f>
        <v>Not Started</v>
      </c>
      <c r="R274" t="str">
        <f t="shared" si="36"/>
        <v>MCPICDBICDB</v>
      </c>
      <c r="S274" t="str">
        <f t="shared" si="37"/>
        <v>MCPICDBICDBcopy from</v>
      </c>
      <c r="T274" s="31" t="s">
        <v>39</v>
      </c>
      <c r="U274" s="31" t="s">
        <v>715</v>
      </c>
      <c r="V274" s="31" t="s">
        <v>715</v>
      </c>
      <c r="W274" s="34" t="s">
        <v>84</v>
      </c>
      <c r="X274" s="103">
        <v>1</v>
      </c>
      <c r="Y274" s="92">
        <v>46064.006944444445</v>
      </c>
      <c r="Z274" s="3">
        <v>0</v>
      </c>
      <c r="AA274" s="100">
        <v>0.03</v>
      </c>
      <c r="AB274">
        <f t="shared" si="38"/>
        <v>0.03</v>
      </c>
      <c r="AC274">
        <f t="shared" si="39"/>
        <v>0.03</v>
      </c>
    </row>
    <row r="275" spans="2:29" ht="16.5" x14ac:dyDescent="0.25">
      <c r="B275" t="str">
        <f t="shared" si="32"/>
        <v>MCPITDBValuation (NPV)</v>
      </c>
      <c r="C275" t="str">
        <f t="shared" si="33"/>
        <v>MCPITDBValuation (NPV)Light Maintenance</v>
      </c>
      <c r="D275" s="31" t="s">
        <v>39</v>
      </c>
      <c r="E275" s="31" t="s">
        <v>496</v>
      </c>
      <c r="F275" s="31" t="s">
        <v>1850</v>
      </c>
      <c r="G275" s="34" t="s">
        <v>94</v>
      </c>
      <c r="H275" s="103">
        <v>1</v>
      </c>
      <c r="I275" s="92">
        <v>46091.251388888886</v>
      </c>
      <c r="J275" s="3">
        <v>0</v>
      </c>
      <c r="K275" s="100">
        <v>0.17</v>
      </c>
      <c r="L275">
        <f t="shared" si="34"/>
        <v>0.17</v>
      </c>
      <c r="M275">
        <f t="shared" si="35"/>
        <v>0.17</v>
      </c>
      <c r="Q275" s="64" t="str">
        <f>_xlfn.XLOOKUP(S275,Data!E:E,Data!X:X,"Not Started",0,-1)</f>
        <v>Not Started</v>
      </c>
      <c r="R275" t="str">
        <f t="shared" si="36"/>
        <v>MCPICDBICDB</v>
      </c>
      <c r="S275" t="str">
        <f t="shared" si="37"/>
        <v>MCPICDBICDBPortfolio Valuation | NLWB_Lending | Live on ALM Core</v>
      </c>
      <c r="T275" s="31" t="s">
        <v>39</v>
      </c>
      <c r="U275" s="31" t="s">
        <v>715</v>
      </c>
      <c r="V275" s="31" t="s">
        <v>715</v>
      </c>
      <c r="W275" s="34" t="s">
        <v>866</v>
      </c>
      <c r="X275" s="103">
        <v>1</v>
      </c>
      <c r="Y275" s="92">
        <v>46064.008333333331</v>
      </c>
      <c r="Z275" s="3">
        <v>0</v>
      </c>
      <c r="AA275" s="100">
        <v>0.22</v>
      </c>
      <c r="AB275">
        <f t="shared" si="38"/>
        <v>0.22</v>
      </c>
      <c r="AC275">
        <f t="shared" si="39"/>
        <v>0.22</v>
      </c>
    </row>
    <row r="276" spans="2:29" ht="16.5" x14ac:dyDescent="0.25">
      <c r="B276" t="str">
        <f t="shared" si="32"/>
        <v>MCPITDBValuation (NPV)</v>
      </c>
      <c r="C276" t="str">
        <f t="shared" si="33"/>
        <v>MCPITDBValuation (NPV)valuation report OLAP exports</v>
      </c>
      <c r="D276" s="31" t="s">
        <v>39</v>
      </c>
      <c r="E276" s="31" t="s">
        <v>496</v>
      </c>
      <c r="F276" s="31" t="s">
        <v>1850</v>
      </c>
      <c r="G276" s="34" t="s">
        <v>97</v>
      </c>
      <c r="H276" s="103">
        <v>1</v>
      </c>
      <c r="I276" s="92">
        <v>46091.258333333331</v>
      </c>
      <c r="J276" s="3">
        <v>0</v>
      </c>
      <c r="K276" s="100">
        <v>0</v>
      </c>
      <c r="L276">
        <f t="shared" si="34"/>
        <v>0</v>
      </c>
      <c r="M276">
        <f t="shared" si="35"/>
        <v>0</v>
      </c>
      <c r="Q276" s="64" t="str">
        <f>_xlfn.XLOOKUP(S276,Data!E:E,Data!X:X,"Not Started",0,-1)</f>
        <v>Not Started</v>
      </c>
      <c r="R276" t="str">
        <f t="shared" si="36"/>
        <v>MCPICDBICDB</v>
      </c>
      <c r="S276" t="str">
        <f t="shared" si="37"/>
        <v>MCPICDBICDBSuper Light Maintenance</v>
      </c>
      <c r="T276" s="31" t="s">
        <v>39</v>
      </c>
      <c r="U276" s="31" t="s">
        <v>715</v>
      </c>
      <c r="V276" s="31" t="s">
        <v>715</v>
      </c>
      <c r="W276" s="34" t="s">
        <v>450</v>
      </c>
      <c r="X276" s="103">
        <v>79</v>
      </c>
      <c r="Y276" s="92">
        <v>46064.017361111109</v>
      </c>
      <c r="Z276" s="3">
        <v>0</v>
      </c>
      <c r="AA276" s="100">
        <v>12.970000000000006</v>
      </c>
      <c r="AB276">
        <f t="shared" si="38"/>
        <v>12.970000000000006</v>
      </c>
      <c r="AC276">
        <f t="shared" si="39"/>
        <v>0.16417721518987349</v>
      </c>
    </row>
    <row r="277" spans="2:29" ht="16.5" x14ac:dyDescent="0.25">
      <c r="B277" t="str">
        <f t="shared" si="32"/>
        <v>MCPITDBValuation (NPV)</v>
      </c>
      <c r="C277" t="str">
        <f t="shared" si="33"/>
        <v>MCPITDBValuation (NPV)valuation report QRM Reporter exports</v>
      </c>
      <c r="D277" s="31" t="s">
        <v>39</v>
      </c>
      <c r="E277" s="31" t="s">
        <v>496</v>
      </c>
      <c r="F277" s="31" t="s">
        <v>1850</v>
      </c>
      <c r="G277" s="34" t="s">
        <v>266</v>
      </c>
      <c r="H277" s="103">
        <v>1</v>
      </c>
      <c r="I277" s="92">
        <v>46091.258333333331</v>
      </c>
      <c r="J277" s="3">
        <v>0</v>
      </c>
      <c r="K277" s="100">
        <v>0.15</v>
      </c>
      <c r="L277">
        <f t="shared" si="34"/>
        <v>0.15</v>
      </c>
      <c r="M277">
        <f t="shared" si="35"/>
        <v>0.15</v>
      </c>
      <c r="Q277" s="64" t="str">
        <f>_xlfn.XLOOKUP(S277,Data!E:E,Data!X:X,"Not Started",0,-1)</f>
        <v>Not Started</v>
      </c>
      <c r="R277" t="str">
        <f t="shared" si="36"/>
        <v>MCPICDBICDB</v>
      </c>
      <c r="S277" t="str">
        <f t="shared" si="37"/>
        <v>MCPICDBICDBPortfolio Valuation | London | Live on ALM Core</v>
      </c>
      <c r="T277" s="31" t="s">
        <v>39</v>
      </c>
      <c r="U277" s="31" t="s">
        <v>715</v>
      </c>
      <c r="V277" s="31" t="s">
        <v>715</v>
      </c>
      <c r="W277" s="34" t="s">
        <v>869</v>
      </c>
      <c r="X277" s="103">
        <v>1</v>
      </c>
      <c r="Y277" s="92">
        <v>46064.03402777778</v>
      </c>
      <c r="Z277" s="3">
        <v>0</v>
      </c>
      <c r="AA277" s="100">
        <v>0.25</v>
      </c>
      <c r="AB277">
        <f t="shared" si="38"/>
        <v>0.25</v>
      </c>
      <c r="AC277">
        <f t="shared" si="39"/>
        <v>0.25</v>
      </c>
    </row>
    <row r="278" spans="2:29" ht="16.5" x14ac:dyDescent="0.25">
      <c r="B278" t="str">
        <f t="shared" si="32"/>
        <v>MCPLUDBCSRBB Planning</v>
      </c>
      <c r="C278" t="str">
        <f t="shared" si="33"/>
        <v>MCPLUDBCSRBB Planningimport CSRBB strategies</v>
      </c>
      <c r="D278" s="31" t="s">
        <v>39</v>
      </c>
      <c r="E278" s="28" t="s">
        <v>526</v>
      </c>
      <c r="F278" s="28" t="s">
        <v>1830</v>
      </c>
      <c r="G278" s="28" t="s">
        <v>108</v>
      </c>
      <c r="H278" s="102">
        <v>1</v>
      </c>
      <c r="I278" s="91">
        <v>46091.42291666667</v>
      </c>
      <c r="J278" s="97">
        <v>0</v>
      </c>
      <c r="K278" s="99">
        <v>0.85</v>
      </c>
      <c r="L278">
        <f t="shared" si="34"/>
        <v>0.85</v>
      </c>
      <c r="M278">
        <f t="shared" si="35"/>
        <v>0.85</v>
      </c>
      <c r="Q278" s="64" t="str">
        <f>_xlfn.XLOOKUP(S278,Data!E:E,Data!X:X,"Not Started",0,-1)</f>
        <v>Not Started</v>
      </c>
      <c r="R278" t="str">
        <f t="shared" si="36"/>
        <v>MCPICDBICDB</v>
      </c>
      <c r="S278" t="str">
        <f t="shared" si="37"/>
        <v>MCPICDBICDBPortfolio Valuation | Dublin | Live on ALM Core</v>
      </c>
      <c r="T278" s="31" t="s">
        <v>39</v>
      </c>
      <c r="U278" s="31" t="s">
        <v>715</v>
      </c>
      <c r="V278" s="31" t="s">
        <v>715</v>
      </c>
      <c r="W278" s="34" t="s">
        <v>872</v>
      </c>
      <c r="X278" s="103">
        <v>1</v>
      </c>
      <c r="Y278" s="92">
        <v>46064.051388888889</v>
      </c>
      <c r="Z278" s="3">
        <v>0</v>
      </c>
      <c r="AA278" s="100">
        <v>0.2</v>
      </c>
      <c r="AB278">
        <f t="shared" si="38"/>
        <v>0.2</v>
      </c>
      <c r="AC278">
        <f t="shared" si="39"/>
        <v>0.2</v>
      </c>
    </row>
    <row r="279" spans="2:29" ht="16.5" x14ac:dyDescent="0.25">
      <c r="B279" t="str">
        <f t="shared" si="32"/>
        <v>MCPLUDBCSRBB Planning</v>
      </c>
      <c r="C279" t="str">
        <f t="shared" si="33"/>
        <v>MCPLUDBCSRBB PlanningCSRBB Planning Run</v>
      </c>
      <c r="D279" s="31" t="s">
        <v>39</v>
      </c>
      <c r="E279" s="31" t="s">
        <v>526</v>
      </c>
      <c r="F279" s="31" t="s">
        <v>1830</v>
      </c>
      <c r="G279" s="34" t="s">
        <v>111</v>
      </c>
      <c r="H279" s="103">
        <v>1</v>
      </c>
      <c r="I279" s="92">
        <v>46091.458333333336</v>
      </c>
      <c r="J279" s="3">
        <v>0</v>
      </c>
      <c r="K279" s="100">
        <v>0.67</v>
      </c>
      <c r="L279">
        <f t="shared" si="34"/>
        <v>0.67</v>
      </c>
      <c r="M279">
        <f t="shared" si="35"/>
        <v>0.67</v>
      </c>
      <c r="Q279" s="64" t="str">
        <f>_xlfn.XLOOKUP(S279,Data!E:E,Data!X:X,"Not Started",0,-1)</f>
        <v>Not Started</v>
      </c>
      <c r="R279" t="str">
        <f t="shared" si="36"/>
        <v>MCPICDBICDB</v>
      </c>
      <c r="S279" t="str">
        <f t="shared" si="37"/>
        <v>MCPICDBICDBPortfolio Valuation | Singapore | Live on ALM Core</v>
      </c>
      <c r="T279" s="31" t="s">
        <v>39</v>
      </c>
      <c r="U279" s="31" t="s">
        <v>715</v>
      </c>
      <c r="V279" s="31" t="s">
        <v>715</v>
      </c>
      <c r="W279" s="34" t="s">
        <v>875</v>
      </c>
      <c r="X279" s="103">
        <v>1</v>
      </c>
      <c r="Y279" s="92">
        <v>46064.065972222219</v>
      </c>
      <c r="Z279" s="3">
        <v>0</v>
      </c>
      <c r="AA279" s="100">
        <v>0.23</v>
      </c>
      <c r="AB279">
        <f t="shared" si="38"/>
        <v>0.23</v>
      </c>
      <c r="AC279">
        <f t="shared" si="39"/>
        <v>0.23</v>
      </c>
    </row>
    <row r="280" spans="2:29" ht="16.5" x14ac:dyDescent="0.25">
      <c r="B280" t="str">
        <f t="shared" si="32"/>
        <v>MCPLUDBCSRBB Valuation</v>
      </c>
      <c r="C280" t="str">
        <f t="shared" si="33"/>
        <v>MCPLUDBCSRBB ValuationCSRBB Portfolio Valuation</v>
      </c>
      <c r="D280" s="31" t="s">
        <v>39</v>
      </c>
      <c r="E280" s="31" t="s">
        <v>526</v>
      </c>
      <c r="F280" s="28" t="s">
        <v>1831</v>
      </c>
      <c r="G280" s="28" t="s">
        <v>104</v>
      </c>
      <c r="H280" s="102">
        <v>1</v>
      </c>
      <c r="I280" s="91">
        <v>46090.915277777778</v>
      </c>
      <c r="J280" s="97">
        <v>0</v>
      </c>
      <c r="K280" s="99">
        <v>0.37</v>
      </c>
      <c r="L280">
        <f t="shared" si="34"/>
        <v>0.37</v>
      </c>
      <c r="M280">
        <f t="shared" si="35"/>
        <v>0.37</v>
      </c>
      <c r="Q280" s="64" t="str">
        <f>_xlfn.XLOOKUP(S280,Data!E:E,Data!X:X,"Not Started",0,-1)</f>
        <v>Not Started</v>
      </c>
      <c r="R280" t="str">
        <f t="shared" si="36"/>
        <v>MCPICDBICDB</v>
      </c>
      <c r="S280" t="str">
        <f t="shared" si="37"/>
        <v>MCPICDBICDBPortfolio Valuation | Hong_Kong | Live on ALM Core</v>
      </c>
      <c r="T280" s="31" t="s">
        <v>39</v>
      </c>
      <c r="U280" s="31" t="s">
        <v>715</v>
      </c>
      <c r="V280" s="31" t="s">
        <v>715</v>
      </c>
      <c r="W280" s="34" t="s">
        <v>878</v>
      </c>
      <c r="X280" s="103">
        <v>1</v>
      </c>
      <c r="Y280" s="92">
        <v>46064.082638888889</v>
      </c>
      <c r="Z280" s="3">
        <v>0</v>
      </c>
      <c r="AA280" s="100">
        <v>0.18</v>
      </c>
      <c r="AB280">
        <f t="shared" si="38"/>
        <v>0.18</v>
      </c>
      <c r="AC280">
        <f t="shared" si="39"/>
        <v>0.18</v>
      </c>
    </row>
    <row r="281" spans="2:29" ht="16.5" x14ac:dyDescent="0.25">
      <c r="B281" t="str">
        <f t="shared" si="32"/>
        <v>MCPLUDBDelete Portfolio</v>
      </c>
      <c r="C281" t="str">
        <f t="shared" si="33"/>
        <v>MCPLUDBDelete PortfolioDelete portfolio from</v>
      </c>
      <c r="D281" s="31" t="s">
        <v>39</v>
      </c>
      <c r="E281" s="31" t="s">
        <v>526</v>
      </c>
      <c r="F281" s="28" t="s">
        <v>1832</v>
      </c>
      <c r="G281" s="28" t="s">
        <v>45</v>
      </c>
      <c r="H281" s="102">
        <v>1</v>
      </c>
      <c r="I281" s="91">
        <v>46090.807638888888</v>
      </c>
      <c r="J281" s="97">
        <v>0</v>
      </c>
      <c r="K281" s="99">
        <v>0.02</v>
      </c>
      <c r="L281">
        <f t="shared" si="34"/>
        <v>0.02</v>
      </c>
      <c r="M281">
        <f t="shared" si="35"/>
        <v>0.02</v>
      </c>
      <c r="Q281" s="64" t="str">
        <f>_xlfn.XLOOKUP(S281,Data!E:E,Data!X:X,"Not Started",0,-1)</f>
        <v>Not Started</v>
      </c>
      <c r="R281" t="str">
        <f t="shared" si="36"/>
        <v>MCPICDBICDB</v>
      </c>
      <c r="S281" t="str">
        <f t="shared" si="37"/>
        <v>MCPICDBICDBPortfolio Valuation | Sofia | Live on ALM Core</v>
      </c>
      <c r="T281" s="31" t="s">
        <v>39</v>
      </c>
      <c r="U281" s="31" t="s">
        <v>715</v>
      </c>
      <c r="V281" s="31" t="s">
        <v>715</v>
      </c>
      <c r="W281" s="34" t="s">
        <v>881</v>
      </c>
      <c r="X281" s="103">
        <v>1</v>
      </c>
      <c r="Y281" s="92">
        <v>46064.097222222219</v>
      </c>
      <c r="Z281" s="3">
        <v>0</v>
      </c>
      <c r="AA281" s="100">
        <v>0.1</v>
      </c>
      <c r="AB281">
        <f t="shared" si="38"/>
        <v>0.1</v>
      </c>
      <c r="AC281">
        <f t="shared" si="39"/>
        <v>0.1</v>
      </c>
    </row>
    <row r="282" spans="2:29" ht="16.5" x14ac:dyDescent="0.25">
      <c r="B282" t="str">
        <f t="shared" si="32"/>
        <v>MCPLUDBEC</v>
      </c>
      <c r="C282" t="str">
        <f t="shared" si="33"/>
        <v>MCPLUDBECing-ec valuation</v>
      </c>
      <c r="D282" s="31" t="s">
        <v>39</v>
      </c>
      <c r="E282" s="31" t="s">
        <v>526</v>
      </c>
      <c r="F282" s="28" t="s">
        <v>1833</v>
      </c>
      <c r="G282" s="28" t="s">
        <v>141</v>
      </c>
      <c r="H282" s="102">
        <v>1</v>
      </c>
      <c r="I282" s="91">
        <v>46092.26666666667</v>
      </c>
      <c r="J282" s="97">
        <v>1.62</v>
      </c>
      <c r="K282" s="99">
        <v>0</v>
      </c>
      <c r="L282">
        <f t="shared" si="34"/>
        <v>1.62</v>
      </c>
      <c r="M282">
        <f t="shared" si="35"/>
        <v>1.62</v>
      </c>
      <c r="Q282" s="64" t="str">
        <f>_xlfn.XLOOKUP(S282,Data!E:E,Data!X:X,"Not Started",0,-1)</f>
        <v>Not Started</v>
      </c>
      <c r="R282" t="str">
        <f t="shared" si="36"/>
        <v>MCPICDBICDB</v>
      </c>
      <c r="S282" t="str">
        <f t="shared" si="37"/>
        <v>MCPICDBICDBPortfolio Valuation | Vienna | Live on ALM Core</v>
      </c>
      <c r="T282" s="31" t="s">
        <v>39</v>
      </c>
      <c r="U282" s="31" t="s">
        <v>715</v>
      </c>
      <c r="V282" s="31" t="s">
        <v>715</v>
      </c>
      <c r="W282" s="34" t="s">
        <v>884</v>
      </c>
      <c r="X282" s="103">
        <v>1</v>
      </c>
      <c r="Y282" s="92">
        <v>46064.106944444444</v>
      </c>
      <c r="Z282" s="3">
        <v>0</v>
      </c>
      <c r="AA282" s="100">
        <v>0.1</v>
      </c>
      <c r="AB282">
        <f t="shared" si="38"/>
        <v>0.1</v>
      </c>
      <c r="AC282">
        <f t="shared" si="39"/>
        <v>0.1</v>
      </c>
    </row>
    <row r="283" spans="2:29" ht="16.5" x14ac:dyDescent="0.25">
      <c r="B283" t="str">
        <f t="shared" si="32"/>
        <v>MCPLUDBGAP</v>
      </c>
      <c r="C283" t="str">
        <f t="shared" si="33"/>
        <v>MCPLUDBGAPgap planning</v>
      </c>
      <c r="D283" s="31" t="s">
        <v>39</v>
      </c>
      <c r="E283" s="31" t="s">
        <v>526</v>
      </c>
      <c r="F283" s="28" t="s">
        <v>1837</v>
      </c>
      <c r="G283" s="28" t="s">
        <v>197</v>
      </c>
      <c r="H283" s="102">
        <v>1</v>
      </c>
      <c r="I283" s="91">
        <v>46092.418055555558</v>
      </c>
      <c r="J283" s="97">
        <v>0</v>
      </c>
      <c r="K283" s="99">
        <v>0.67</v>
      </c>
      <c r="L283">
        <f t="shared" si="34"/>
        <v>0.67</v>
      </c>
      <c r="M283">
        <f t="shared" si="35"/>
        <v>0.67</v>
      </c>
      <c r="Q283" s="64" t="str">
        <f>_xlfn.XLOOKUP(S283,Data!E:E,Data!X:X,"Not Started",0,-1)</f>
        <v>Not Started</v>
      </c>
      <c r="R283" t="str">
        <f t="shared" si="36"/>
        <v>MCPICDBICDB</v>
      </c>
      <c r="S283" t="str">
        <f t="shared" si="37"/>
        <v>MCPICDBICDBPortfolio Valuation | Prague | Live on ALM Core</v>
      </c>
      <c r="T283" s="31" t="s">
        <v>39</v>
      </c>
      <c r="U283" s="31" t="s">
        <v>715</v>
      </c>
      <c r="V283" s="31" t="s">
        <v>715</v>
      </c>
      <c r="W283" s="34" t="s">
        <v>887</v>
      </c>
      <c r="X283" s="103">
        <v>1</v>
      </c>
      <c r="Y283" s="92">
        <v>46064.115972222222</v>
      </c>
      <c r="Z283" s="3">
        <v>0</v>
      </c>
      <c r="AA283" s="100">
        <v>0.2</v>
      </c>
      <c r="AB283">
        <f t="shared" si="38"/>
        <v>0.2</v>
      </c>
      <c r="AC283">
        <f t="shared" si="39"/>
        <v>0.2</v>
      </c>
    </row>
    <row r="284" spans="2:29" ht="16.5" x14ac:dyDescent="0.25">
      <c r="B284" t="str">
        <f t="shared" si="32"/>
        <v>MCPLUDBKR</v>
      </c>
      <c r="C284" t="str">
        <f t="shared" si="33"/>
        <v>MCPLUDBKRbpv-kr valuation</v>
      </c>
      <c r="D284" s="31" t="s">
        <v>39</v>
      </c>
      <c r="E284" s="31" t="s">
        <v>526</v>
      </c>
      <c r="F284" s="28" t="s">
        <v>1840</v>
      </c>
      <c r="G284" s="28" t="s">
        <v>123</v>
      </c>
      <c r="H284" s="102">
        <v>1</v>
      </c>
      <c r="I284" s="91">
        <v>46092.353472222225</v>
      </c>
      <c r="J284" s="97">
        <v>0</v>
      </c>
      <c r="K284" s="99">
        <v>1</v>
      </c>
      <c r="L284">
        <f t="shared" si="34"/>
        <v>1</v>
      </c>
      <c r="M284">
        <f t="shared" si="35"/>
        <v>1</v>
      </c>
      <c r="Q284" s="64" t="str">
        <f>_xlfn.XLOOKUP(S284,Data!E:E,Data!X:X,"Not Started",0,-1)</f>
        <v>Not Started</v>
      </c>
      <c r="R284" t="str">
        <f t="shared" si="36"/>
        <v>MCPICDBICDB</v>
      </c>
      <c r="S284" t="str">
        <f t="shared" si="37"/>
        <v>MCPICDBICDBPortfolio Valuation | Budapest | Live on ALM Core</v>
      </c>
      <c r="T284" s="31" t="s">
        <v>39</v>
      </c>
      <c r="U284" s="31" t="s">
        <v>715</v>
      </c>
      <c r="V284" s="31" t="s">
        <v>715</v>
      </c>
      <c r="W284" s="34" t="s">
        <v>890</v>
      </c>
      <c r="X284" s="103">
        <v>1</v>
      </c>
      <c r="Y284" s="92">
        <v>46064.131249999999</v>
      </c>
      <c r="Z284" s="3">
        <v>0</v>
      </c>
      <c r="AA284" s="100">
        <v>0.22</v>
      </c>
      <c r="AB284">
        <f t="shared" si="38"/>
        <v>0.22</v>
      </c>
      <c r="AC284">
        <f t="shared" si="39"/>
        <v>0.22</v>
      </c>
    </row>
    <row r="285" spans="2:29" ht="16.5" x14ac:dyDescent="0.25">
      <c r="B285" t="str">
        <f t="shared" si="32"/>
        <v>MCPLUDBKR</v>
      </c>
      <c r="C285" t="str">
        <f t="shared" si="33"/>
        <v>MCPLUDBKRbpv-kr valuation exports</v>
      </c>
      <c r="D285" s="31" t="s">
        <v>39</v>
      </c>
      <c r="E285" s="31" t="s">
        <v>526</v>
      </c>
      <c r="F285" s="31" t="s">
        <v>1840</v>
      </c>
      <c r="G285" s="34" t="s">
        <v>354</v>
      </c>
      <c r="H285" s="103">
        <v>1</v>
      </c>
      <c r="I285" s="92">
        <v>46092.395833333336</v>
      </c>
      <c r="J285" s="3">
        <v>0</v>
      </c>
      <c r="K285" s="100">
        <v>0.5</v>
      </c>
      <c r="L285">
        <f t="shared" si="34"/>
        <v>0.5</v>
      </c>
      <c r="M285">
        <f t="shared" si="35"/>
        <v>0.5</v>
      </c>
      <c r="Q285" s="64" t="str">
        <f>_xlfn.XLOOKUP(S285,Data!E:E,Data!X:X,"Not Started",0,-1)</f>
        <v>Not Started</v>
      </c>
      <c r="R285" t="str">
        <f t="shared" si="36"/>
        <v>MCPICDBICDB</v>
      </c>
      <c r="S285" t="str">
        <f t="shared" si="37"/>
        <v>MCPICDBICDBPortfolio Valuation | Tokyo | Live on ALM Core</v>
      </c>
      <c r="T285" s="31" t="s">
        <v>39</v>
      </c>
      <c r="U285" s="31" t="s">
        <v>715</v>
      </c>
      <c r="V285" s="31" t="s">
        <v>715</v>
      </c>
      <c r="W285" s="34" t="s">
        <v>893</v>
      </c>
      <c r="X285" s="103">
        <v>1</v>
      </c>
      <c r="Y285" s="92">
        <v>46064.148611111108</v>
      </c>
      <c r="Z285" s="3">
        <v>0</v>
      </c>
      <c r="AA285" s="100">
        <v>0.22</v>
      </c>
      <c r="AB285">
        <f t="shared" si="38"/>
        <v>0.22</v>
      </c>
      <c r="AC285">
        <f t="shared" si="39"/>
        <v>0.22</v>
      </c>
    </row>
    <row r="286" spans="2:29" ht="16.5" x14ac:dyDescent="0.25">
      <c r="B286" t="str">
        <f t="shared" si="32"/>
        <v>MCPLUDBLoad Compare MP</v>
      </c>
      <c r="C286" t="str">
        <f t="shared" si="33"/>
        <v>MCPLUDBLoad Compare MPload Model parameters</v>
      </c>
      <c r="D286" s="31" t="s">
        <v>39</v>
      </c>
      <c r="E286" s="31" t="s">
        <v>526</v>
      </c>
      <c r="F286" s="28" t="s">
        <v>1853</v>
      </c>
      <c r="G286" s="28" t="s">
        <v>52</v>
      </c>
      <c r="H286" s="102">
        <v>1</v>
      </c>
      <c r="I286" s="91">
        <v>46092.536805555559</v>
      </c>
      <c r="J286" s="97">
        <v>0</v>
      </c>
      <c r="K286" s="99">
        <v>0.05</v>
      </c>
      <c r="L286">
        <f t="shared" si="34"/>
        <v>0.05</v>
      </c>
      <c r="M286">
        <f t="shared" si="35"/>
        <v>0.05</v>
      </c>
      <c r="Q286" s="64" t="str">
        <f>_xlfn.XLOOKUP(S286,Data!E:E,Data!X:X,"Not Started",0,-1)</f>
        <v>Not Started</v>
      </c>
      <c r="R286" t="str">
        <f t="shared" si="36"/>
        <v>MCPICDBICDB</v>
      </c>
      <c r="S286" t="str">
        <f t="shared" si="37"/>
        <v>MCPICDBICDBPortfolio Valuation | Bratislava | Live on ALM Core</v>
      </c>
      <c r="T286" s="31" t="s">
        <v>39</v>
      </c>
      <c r="U286" s="31" t="s">
        <v>715</v>
      </c>
      <c r="V286" s="31" t="s">
        <v>715</v>
      </c>
      <c r="W286" s="34" t="s">
        <v>896</v>
      </c>
      <c r="X286" s="103">
        <v>1</v>
      </c>
      <c r="Y286" s="92">
        <v>46064.164583333331</v>
      </c>
      <c r="Z286" s="3">
        <v>0</v>
      </c>
      <c r="AA286" s="100">
        <v>0.17</v>
      </c>
      <c r="AB286">
        <f t="shared" si="38"/>
        <v>0.17</v>
      </c>
      <c r="AC286">
        <f t="shared" si="39"/>
        <v>0.17</v>
      </c>
    </row>
    <row r="287" spans="2:29" ht="16.5" x14ac:dyDescent="0.25">
      <c r="B287" t="str">
        <f t="shared" si="32"/>
        <v>MCPLUDBLoad Compare MP</v>
      </c>
      <c r="C287" t="str">
        <f t="shared" si="33"/>
        <v>MCPLUDBLoad Compare MPModel parameters comparison</v>
      </c>
      <c r="D287" s="31" t="s">
        <v>39</v>
      </c>
      <c r="E287" s="31" t="s">
        <v>526</v>
      </c>
      <c r="F287" s="31" t="s">
        <v>1853</v>
      </c>
      <c r="G287" s="34" t="s">
        <v>55</v>
      </c>
      <c r="H287" s="103">
        <v>1</v>
      </c>
      <c r="I287" s="92">
        <v>46092.538888888892</v>
      </c>
      <c r="J287" s="3">
        <v>0</v>
      </c>
      <c r="K287" s="100">
        <v>0</v>
      </c>
      <c r="L287">
        <f t="shared" si="34"/>
        <v>0</v>
      </c>
      <c r="M287">
        <f t="shared" si="35"/>
        <v>0</v>
      </c>
      <c r="Q287" s="64" t="str">
        <f>_xlfn.XLOOKUP(S287,Data!E:E,Data!X:X,"Not Started",0,-1)</f>
        <v>Not Started</v>
      </c>
      <c r="R287" t="str">
        <f t="shared" si="36"/>
        <v>MCPICDBICDB</v>
      </c>
      <c r="S287" t="str">
        <f t="shared" si="37"/>
        <v>MCPICDBICDBPortfolio Valuation | Seoul | Live on ALM Core</v>
      </c>
      <c r="T287" s="31" t="s">
        <v>39</v>
      </c>
      <c r="U287" s="31" t="s">
        <v>715</v>
      </c>
      <c r="V287" s="31" t="s">
        <v>715</v>
      </c>
      <c r="W287" s="34" t="s">
        <v>899</v>
      </c>
      <c r="X287" s="103">
        <v>1</v>
      </c>
      <c r="Y287" s="92">
        <v>46064.178472222222</v>
      </c>
      <c r="Z287" s="3">
        <v>0</v>
      </c>
      <c r="AA287" s="100">
        <v>0.23</v>
      </c>
      <c r="AB287">
        <f t="shared" si="38"/>
        <v>0.23</v>
      </c>
      <c r="AC287">
        <f t="shared" si="39"/>
        <v>0.23</v>
      </c>
    </row>
    <row r="288" spans="2:29" ht="16.5" x14ac:dyDescent="0.25">
      <c r="B288" t="str">
        <f t="shared" si="32"/>
        <v>MCPLUDBLoad MP</v>
      </c>
      <c r="C288" t="str">
        <f t="shared" si="33"/>
        <v>MCPLUDBLoad MPload Model parameters</v>
      </c>
      <c r="D288" s="31" t="s">
        <v>39</v>
      </c>
      <c r="E288" s="31" t="s">
        <v>526</v>
      </c>
      <c r="F288" s="28" t="s">
        <v>1858</v>
      </c>
      <c r="G288" s="28" t="s">
        <v>52</v>
      </c>
      <c r="H288" s="102">
        <v>1</v>
      </c>
      <c r="I288" s="91">
        <v>46090.809027777781</v>
      </c>
      <c r="J288" s="97">
        <v>0.03</v>
      </c>
      <c r="K288" s="99">
        <v>0</v>
      </c>
      <c r="L288">
        <f t="shared" si="34"/>
        <v>0.03</v>
      </c>
      <c r="M288">
        <f t="shared" si="35"/>
        <v>0.03</v>
      </c>
      <c r="Q288" s="64" t="str">
        <f>_xlfn.XLOOKUP(S288,Data!E:E,Data!X:X,"Not Started",0,-1)</f>
        <v>Not Started</v>
      </c>
      <c r="R288" t="str">
        <f t="shared" si="36"/>
        <v>MCPICDBICDB</v>
      </c>
      <c r="S288" t="str">
        <f t="shared" si="37"/>
        <v>MCPICDBICDBPortfolio Valuation | Taipei | Live on ALM Core</v>
      </c>
      <c r="T288" s="31" t="s">
        <v>39</v>
      </c>
      <c r="U288" s="31" t="s">
        <v>715</v>
      </c>
      <c r="V288" s="31" t="s">
        <v>715</v>
      </c>
      <c r="W288" s="34" t="s">
        <v>902</v>
      </c>
      <c r="X288" s="103">
        <v>1</v>
      </c>
      <c r="Y288" s="92">
        <v>46064.195833333331</v>
      </c>
      <c r="Z288" s="3">
        <v>0</v>
      </c>
      <c r="AA288" s="100">
        <v>0.27</v>
      </c>
      <c r="AB288">
        <f t="shared" si="38"/>
        <v>0.27</v>
      </c>
      <c r="AC288">
        <f t="shared" si="39"/>
        <v>0.27</v>
      </c>
    </row>
    <row r="289" spans="2:29" ht="16.5" x14ac:dyDescent="0.25">
      <c r="B289" t="str">
        <f t="shared" si="32"/>
        <v>MCPLUDBLoad MP</v>
      </c>
      <c r="C289" t="str">
        <f t="shared" si="33"/>
        <v>MCPLUDBLoad MPModel parameters comparison</v>
      </c>
      <c r="D289" s="31" t="s">
        <v>39</v>
      </c>
      <c r="E289" s="31" t="s">
        <v>526</v>
      </c>
      <c r="F289" s="31" t="s">
        <v>1858</v>
      </c>
      <c r="G289" s="34" t="s">
        <v>55</v>
      </c>
      <c r="H289" s="103">
        <v>1</v>
      </c>
      <c r="I289" s="92">
        <v>46090.810416666667</v>
      </c>
      <c r="J289" s="3">
        <v>0</v>
      </c>
      <c r="K289" s="100">
        <v>0</v>
      </c>
      <c r="L289">
        <f t="shared" si="34"/>
        <v>0</v>
      </c>
      <c r="M289">
        <f t="shared" si="35"/>
        <v>0</v>
      </c>
      <c r="Q289" s="64" t="str">
        <f>_xlfn.XLOOKUP(S289,Data!E:E,Data!X:X,"Not Started",0,-1)</f>
        <v>Not Started</v>
      </c>
      <c r="R289" t="str">
        <f t="shared" si="36"/>
        <v>MCPICDBICDB</v>
      </c>
      <c r="S289" t="str">
        <f t="shared" si="37"/>
        <v>MCPICDBICDBPortfolio Valuation | NLWB_BMG | Live on ALM Core</v>
      </c>
      <c r="T289" s="31" t="s">
        <v>39</v>
      </c>
      <c r="U289" s="31" t="s">
        <v>715</v>
      </c>
      <c r="V289" s="31" t="s">
        <v>715</v>
      </c>
      <c r="W289" s="34" t="s">
        <v>905</v>
      </c>
      <c r="X289" s="103">
        <v>1</v>
      </c>
      <c r="Y289" s="92">
        <v>46064.214583333334</v>
      </c>
      <c r="Z289" s="3">
        <v>0</v>
      </c>
      <c r="AA289" s="100">
        <v>0.12</v>
      </c>
      <c r="AB289">
        <f t="shared" si="38"/>
        <v>0.12</v>
      </c>
      <c r="AC289">
        <f t="shared" si="39"/>
        <v>0.12</v>
      </c>
    </row>
    <row r="290" spans="2:29" ht="16.5" x14ac:dyDescent="0.25">
      <c r="B290" t="str">
        <f t="shared" si="32"/>
        <v>MCPLUDBLoad Pos</v>
      </c>
      <c r="C290" t="str">
        <f t="shared" si="33"/>
        <v>MCPLUDBLoad Posload</v>
      </c>
      <c r="D290" s="31" t="s">
        <v>39</v>
      </c>
      <c r="E290" s="31" t="s">
        <v>526</v>
      </c>
      <c r="F290" s="28" t="s">
        <v>1844</v>
      </c>
      <c r="G290" s="28" t="s">
        <v>75</v>
      </c>
      <c r="H290" s="102">
        <v>1</v>
      </c>
      <c r="I290" s="91">
        <v>46090.818749999999</v>
      </c>
      <c r="J290" s="97">
        <v>0</v>
      </c>
      <c r="K290" s="99">
        <v>0.3</v>
      </c>
      <c r="L290">
        <f t="shared" si="34"/>
        <v>0.3</v>
      </c>
      <c r="M290">
        <f t="shared" si="35"/>
        <v>0.3</v>
      </c>
      <c r="Q290" s="64" t="str">
        <f>_xlfn.XLOOKUP(S290,Data!E:E,Data!X:X,"Not Started",0,-1)</f>
        <v>Not Started</v>
      </c>
      <c r="R290" t="str">
        <f t="shared" si="36"/>
        <v>MCPICDBICDB</v>
      </c>
      <c r="S290" t="str">
        <f t="shared" si="37"/>
        <v>MCPICDBICDBPortfolio Valuation | NLWB_FM_Banking_books | Live on ALM Core</v>
      </c>
      <c r="T290" s="31" t="s">
        <v>39</v>
      </c>
      <c r="U290" s="31" t="s">
        <v>715</v>
      </c>
      <c r="V290" s="31" t="s">
        <v>715</v>
      </c>
      <c r="W290" s="34" t="s">
        <v>908</v>
      </c>
      <c r="X290" s="103">
        <v>1</v>
      </c>
      <c r="Y290" s="92">
        <v>46064.226388888892</v>
      </c>
      <c r="Z290" s="3">
        <v>0</v>
      </c>
      <c r="AA290" s="100">
        <v>0.2</v>
      </c>
      <c r="AB290">
        <f t="shared" si="38"/>
        <v>0.2</v>
      </c>
      <c r="AC290">
        <f t="shared" si="39"/>
        <v>0.2</v>
      </c>
    </row>
    <row r="291" spans="2:29" ht="16.5" x14ac:dyDescent="0.25">
      <c r="B291" t="str">
        <f t="shared" si="32"/>
        <v>MCPLUDBLoad Pos</v>
      </c>
      <c r="C291" t="str">
        <f t="shared" si="33"/>
        <v>MCPLUDBLoad PosStratification</v>
      </c>
      <c r="D291" s="31" t="s">
        <v>39</v>
      </c>
      <c r="E291" s="31" t="s">
        <v>526</v>
      </c>
      <c r="F291" s="31" t="s">
        <v>1844</v>
      </c>
      <c r="G291" s="34" t="s">
        <v>78</v>
      </c>
      <c r="H291" s="103">
        <v>1</v>
      </c>
      <c r="I291" s="92">
        <v>46090.831250000003</v>
      </c>
      <c r="J291" s="3">
        <v>0</v>
      </c>
      <c r="K291" s="100">
        <v>0.08</v>
      </c>
      <c r="L291">
        <f t="shared" si="34"/>
        <v>0.08</v>
      </c>
      <c r="M291">
        <f t="shared" si="35"/>
        <v>0.08</v>
      </c>
      <c r="Q291" s="64" t="str">
        <f>_xlfn.XLOOKUP(S291,Data!E:E,Data!X:X,"Not Started",0,-1)</f>
        <v>Not Started</v>
      </c>
      <c r="R291" t="str">
        <f t="shared" si="36"/>
        <v>MCPICDBICDB</v>
      </c>
      <c r="S291" t="str">
        <f t="shared" si="37"/>
        <v>MCPICDBICDBPortfolio Valuation | NLWB_Trade_Finance_Services | Live on ALM Core</v>
      </c>
      <c r="T291" s="31" t="s">
        <v>39</v>
      </c>
      <c r="U291" s="31" t="s">
        <v>715</v>
      </c>
      <c r="V291" s="31" t="s">
        <v>715</v>
      </c>
      <c r="W291" s="34" t="s">
        <v>911</v>
      </c>
      <c r="X291" s="103">
        <v>1</v>
      </c>
      <c r="Y291" s="92">
        <v>46064.241666666669</v>
      </c>
      <c r="Z291" s="3">
        <v>0</v>
      </c>
      <c r="AA291" s="100">
        <v>0.15</v>
      </c>
      <c r="AB291">
        <f t="shared" si="38"/>
        <v>0.15</v>
      </c>
      <c r="AC291">
        <f t="shared" si="39"/>
        <v>0.15</v>
      </c>
    </row>
    <row r="292" spans="2:29" ht="16.5" x14ac:dyDescent="0.25">
      <c r="B292" t="str">
        <f t="shared" si="32"/>
        <v>MCPLUDBLoad Pos</v>
      </c>
      <c r="C292" t="str">
        <f t="shared" si="33"/>
        <v>MCPLUDBLoad Posload NTG</v>
      </c>
      <c r="D292" s="31" t="s">
        <v>39</v>
      </c>
      <c r="E292" s="31" t="s">
        <v>526</v>
      </c>
      <c r="F292" s="31" t="s">
        <v>1844</v>
      </c>
      <c r="G292" s="34" t="s">
        <v>1958</v>
      </c>
      <c r="H292" s="103">
        <v>1</v>
      </c>
      <c r="I292" s="92">
        <v>46090.831250000003</v>
      </c>
      <c r="J292" s="3">
        <v>0</v>
      </c>
      <c r="K292" s="100">
        <v>0</v>
      </c>
      <c r="L292">
        <f t="shared" si="34"/>
        <v>0</v>
      </c>
      <c r="M292">
        <f t="shared" si="35"/>
        <v>0</v>
      </c>
      <c r="Q292" s="64" t="str">
        <f>_xlfn.XLOOKUP(S292,Data!E:E,Data!X:X,"Not Started",0,-1)</f>
        <v>Not Started</v>
      </c>
      <c r="R292" t="str">
        <f t="shared" si="36"/>
        <v>MCPICDBICDB</v>
      </c>
      <c r="S292" t="str">
        <f t="shared" si="37"/>
        <v>MCPICDBICDBPortfolio Valuation | Kiev | Live on ALM Core</v>
      </c>
      <c r="T292" s="31" t="s">
        <v>39</v>
      </c>
      <c r="U292" s="31" t="s">
        <v>715</v>
      </c>
      <c r="V292" s="31" t="s">
        <v>715</v>
      </c>
      <c r="W292" s="34" t="s">
        <v>914</v>
      </c>
      <c r="X292" s="103">
        <v>1</v>
      </c>
      <c r="Y292" s="92">
        <v>46064.254166666666</v>
      </c>
      <c r="Z292" s="3">
        <v>0</v>
      </c>
      <c r="AA292" s="100">
        <v>0.12</v>
      </c>
      <c r="AB292">
        <f t="shared" si="38"/>
        <v>0.12</v>
      </c>
      <c r="AC292">
        <f t="shared" si="39"/>
        <v>0.12</v>
      </c>
    </row>
    <row r="293" spans="2:29" ht="16.5" x14ac:dyDescent="0.25">
      <c r="B293" t="str">
        <f t="shared" si="32"/>
        <v>MCPLUDBLoad Spreads</v>
      </c>
      <c r="C293" t="str">
        <f t="shared" si="33"/>
        <v>MCPLUDBLoad Spreadsload Spreads</v>
      </c>
      <c r="D293" s="31" t="s">
        <v>39</v>
      </c>
      <c r="E293" s="31" t="s">
        <v>526</v>
      </c>
      <c r="F293" s="28" t="s">
        <v>1859</v>
      </c>
      <c r="G293" s="28" t="s">
        <v>69</v>
      </c>
      <c r="H293" s="102">
        <v>1</v>
      </c>
      <c r="I293" s="91">
        <v>46090.811111111114</v>
      </c>
      <c r="J293" s="97">
        <v>0</v>
      </c>
      <c r="K293" s="99">
        <v>0.15</v>
      </c>
      <c r="L293">
        <f t="shared" si="34"/>
        <v>0.15</v>
      </c>
      <c r="M293">
        <f t="shared" si="35"/>
        <v>0.15</v>
      </c>
      <c r="Q293" s="64" t="str">
        <f>_xlfn.XLOOKUP(S293,Data!E:E,Data!X:X,"Not Started",0,-1)</f>
        <v>Not Started</v>
      </c>
      <c r="R293" t="str">
        <f t="shared" si="36"/>
        <v>MCPICDBICDB</v>
      </c>
      <c r="S293" t="str">
        <f t="shared" si="37"/>
        <v>MCPICDBICDBPortfolio Valuation | Brussels | Live on ALM Core</v>
      </c>
      <c r="T293" s="31" t="s">
        <v>39</v>
      </c>
      <c r="U293" s="31" t="s">
        <v>715</v>
      </c>
      <c r="V293" s="31" t="s">
        <v>715</v>
      </c>
      <c r="W293" s="34" t="s">
        <v>917</v>
      </c>
      <c r="X293" s="103">
        <v>1</v>
      </c>
      <c r="Y293" s="92">
        <v>46064.265277777777</v>
      </c>
      <c r="Z293" s="3">
        <v>0</v>
      </c>
      <c r="AA293" s="100">
        <v>0.18</v>
      </c>
      <c r="AB293">
        <f t="shared" si="38"/>
        <v>0.18</v>
      </c>
      <c r="AC293">
        <f t="shared" si="39"/>
        <v>0.18</v>
      </c>
    </row>
    <row r="294" spans="2:29" ht="16.5" x14ac:dyDescent="0.25">
      <c r="B294" t="str">
        <f t="shared" si="32"/>
        <v>MCPLUDBLoad Spreads</v>
      </c>
      <c r="C294" t="str">
        <f t="shared" si="33"/>
        <v>MCPLUDBLoad SpreadsSpreads comparison</v>
      </c>
      <c r="D294" s="31" t="s">
        <v>39</v>
      </c>
      <c r="E294" s="31" t="s">
        <v>526</v>
      </c>
      <c r="F294" s="31" t="s">
        <v>1859</v>
      </c>
      <c r="G294" s="34" t="s">
        <v>71</v>
      </c>
      <c r="H294" s="103">
        <v>1</v>
      </c>
      <c r="I294" s="92">
        <v>46090.817361111112</v>
      </c>
      <c r="J294" s="3">
        <v>0</v>
      </c>
      <c r="K294" s="100">
        <v>0.02</v>
      </c>
      <c r="L294">
        <f t="shared" si="34"/>
        <v>0.02</v>
      </c>
      <c r="M294">
        <f t="shared" si="35"/>
        <v>0.02</v>
      </c>
      <c r="Q294" s="64" t="str">
        <f>_xlfn.XLOOKUP(S294,Data!E:E,Data!X:X,"Not Started",0,-1)</f>
        <v>Not Started</v>
      </c>
      <c r="R294" t="str">
        <f t="shared" si="36"/>
        <v>MCPICDBICDB</v>
      </c>
      <c r="S294" t="str">
        <f t="shared" si="37"/>
        <v>MCPICDBICDBPortfolio Valuation | Belgium_FM_banking_book | Live on ALM Core</v>
      </c>
      <c r="T294" s="31" t="s">
        <v>39</v>
      </c>
      <c r="U294" s="31" t="s">
        <v>715</v>
      </c>
      <c r="V294" s="31" t="s">
        <v>715</v>
      </c>
      <c r="W294" s="34" t="s">
        <v>920</v>
      </c>
      <c r="X294" s="103">
        <v>1</v>
      </c>
      <c r="Y294" s="92">
        <v>46064.279166666667</v>
      </c>
      <c r="Z294" s="3">
        <v>0</v>
      </c>
      <c r="AA294" s="100">
        <v>0.1</v>
      </c>
      <c r="AB294">
        <f t="shared" si="38"/>
        <v>0.1</v>
      </c>
      <c r="AC294">
        <f t="shared" si="39"/>
        <v>0.1</v>
      </c>
    </row>
    <row r="295" spans="2:29" ht="16.5" x14ac:dyDescent="0.25">
      <c r="B295" t="str">
        <f t="shared" si="32"/>
        <v>MCPLUDBPOS MCP Export</v>
      </c>
      <c r="C295" t="str">
        <f t="shared" si="33"/>
        <v>MCPLUDBPOS MCP ExportPosition report OLAP exports</v>
      </c>
      <c r="D295" s="31" t="s">
        <v>39</v>
      </c>
      <c r="E295" s="31" t="s">
        <v>526</v>
      </c>
      <c r="F295" s="28" t="s">
        <v>1863</v>
      </c>
      <c r="G295" s="28" t="s">
        <v>81</v>
      </c>
      <c r="H295" s="102">
        <v>1</v>
      </c>
      <c r="I295" s="91">
        <v>46090.835416666669</v>
      </c>
      <c r="J295" s="97">
        <v>0</v>
      </c>
      <c r="K295" s="99">
        <v>0.13</v>
      </c>
      <c r="L295">
        <f t="shared" si="34"/>
        <v>0.13</v>
      </c>
      <c r="M295">
        <f t="shared" si="35"/>
        <v>0.13</v>
      </c>
      <c r="Q295" s="64" t="str">
        <f>_xlfn.XLOOKUP(S295,Data!E:E,Data!X:X,"Not Started",0,-1)</f>
        <v>Not Started</v>
      </c>
      <c r="R295" t="str">
        <f t="shared" si="36"/>
        <v>MCPICDBICDB</v>
      </c>
      <c r="S295" t="str">
        <f t="shared" si="37"/>
        <v>MCPICDBICDBPortfolio Valuation | Luxembourg | Live on ALM Core</v>
      </c>
      <c r="T295" s="31" t="s">
        <v>39</v>
      </c>
      <c r="U295" s="31" t="s">
        <v>715</v>
      </c>
      <c r="V295" s="31" t="s">
        <v>715</v>
      </c>
      <c r="W295" s="34" t="s">
        <v>923</v>
      </c>
      <c r="X295" s="103">
        <v>1</v>
      </c>
      <c r="Y295" s="92">
        <v>46064.288888888892</v>
      </c>
      <c r="Z295" s="3">
        <v>0</v>
      </c>
      <c r="AA295" s="100">
        <v>0.08</v>
      </c>
      <c r="AB295">
        <f t="shared" si="38"/>
        <v>0.08</v>
      </c>
      <c r="AC295">
        <f t="shared" si="39"/>
        <v>0.08</v>
      </c>
    </row>
    <row r="296" spans="2:29" ht="16.5" x14ac:dyDescent="0.25">
      <c r="B296" t="str">
        <f t="shared" si="32"/>
        <v>MCPLUDBValuation (NPV)</v>
      </c>
      <c r="C296" t="str">
        <f t="shared" si="33"/>
        <v>MCPLUDBValuation (NPV)portfolio valuation run</v>
      </c>
      <c r="D296" s="31" t="s">
        <v>39</v>
      </c>
      <c r="E296" s="31" t="s">
        <v>526</v>
      </c>
      <c r="F296" s="28" t="s">
        <v>1850</v>
      </c>
      <c r="G296" s="28" t="s">
        <v>88</v>
      </c>
      <c r="H296" s="102">
        <v>2</v>
      </c>
      <c r="I296" s="91">
        <v>46090.841666666667</v>
      </c>
      <c r="J296" s="97">
        <v>1.1499999999999999</v>
      </c>
      <c r="K296" s="99">
        <v>1.1000000000000001</v>
      </c>
      <c r="L296">
        <f t="shared" si="34"/>
        <v>2.25</v>
      </c>
      <c r="M296">
        <f t="shared" si="35"/>
        <v>1.125</v>
      </c>
      <c r="Q296" s="64" t="str">
        <f>_xlfn.XLOOKUP(S296,Data!E:E,Data!X:X,"Not Started",0,-1)</f>
        <v>Not Started</v>
      </c>
      <c r="R296" t="str">
        <f t="shared" si="36"/>
        <v>MCPICDBICDB</v>
      </c>
      <c r="S296" t="str">
        <f t="shared" si="37"/>
        <v>MCPICDBICDBCSRBB Valuation | London | Live on ALM Core</v>
      </c>
      <c r="T296" s="31" t="s">
        <v>39</v>
      </c>
      <c r="U296" s="31" t="s">
        <v>715</v>
      </c>
      <c r="V296" s="31" t="s">
        <v>715</v>
      </c>
      <c r="W296" s="34" t="s">
        <v>929</v>
      </c>
      <c r="X296" s="103">
        <v>1</v>
      </c>
      <c r="Y296" s="92">
        <v>46064.46875</v>
      </c>
      <c r="Z296" s="3">
        <v>0</v>
      </c>
      <c r="AA296" s="100">
        <v>0.17</v>
      </c>
      <c r="AB296">
        <f t="shared" si="38"/>
        <v>0.17</v>
      </c>
      <c r="AC296">
        <f t="shared" si="39"/>
        <v>0.17</v>
      </c>
    </row>
    <row r="297" spans="2:29" ht="16.5" x14ac:dyDescent="0.25">
      <c r="B297" t="str">
        <f t="shared" si="32"/>
        <v>MCPLUDBValuation (NPV)</v>
      </c>
      <c r="C297" t="str">
        <f t="shared" si="33"/>
        <v>MCPLUDBValuation (NPV)export to ara Portfolio Valuation</v>
      </c>
      <c r="D297" s="31" t="s">
        <v>39</v>
      </c>
      <c r="E297" s="31" t="s">
        <v>526</v>
      </c>
      <c r="F297" s="31" t="s">
        <v>1850</v>
      </c>
      <c r="G297" s="34" t="s">
        <v>1959</v>
      </c>
      <c r="H297" s="103">
        <v>2</v>
      </c>
      <c r="I297" s="92">
        <v>46090.88958333333</v>
      </c>
      <c r="J297" s="3">
        <v>0</v>
      </c>
      <c r="K297" s="100">
        <v>0.08</v>
      </c>
      <c r="L297">
        <f t="shared" si="34"/>
        <v>0.08</v>
      </c>
      <c r="M297">
        <f t="shared" si="35"/>
        <v>0.04</v>
      </c>
      <c r="Q297" s="64" t="str">
        <f>_xlfn.XLOOKUP(S297,Data!E:E,Data!X:X,"Not Started",0,-1)</f>
        <v>Not Started</v>
      </c>
      <c r="R297" t="str">
        <f t="shared" si="36"/>
        <v>MCPICDBICDB</v>
      </c>
      <c r="S297" t="str">
        <f t="shared" si="37"/>
        <v>MCPICDBICDBCSRBB Valuation | Singapore | Live on ALM Core</v>
      </c>
      <c r="T297" s="31" t="s">
        <v>39</v>
      </c>
      <c r="U297" s="31" t="s">
        <v>715</v>
      </c>
      <c r="V297" s="31" t="s">
        <v>715</v>
      </c>
      <c r="W297" s="34" t="s">
        <v>932</v>
      </c>
      <c r="X297" s="103">
        <v>1</v>
      </c>
      <c r="Y297" s="92">
        <v>46064.481249999997</v>
      </c>
      <c r="Z297" s="3">
        <v>0</v>
      </c>
      <c r="AA297" s="100">
        <v>0.25</v>
      </c>
      <c r="AB297">
        <f t="shared" si="38"/>
        <v>0.25</v>
      </c>
      <c r="AC297">
        <f t="shared" si="39"/>
        <v>0.25</v>
      </c>
    </row>
    <row r="298" spans="2:29" ht="16.5" x14ac:dyDescent="0.25">
      <c r="B298" t="str">
        <f t="shared" si="32"/>
        <v>MCPLUDBValuation (NPV)</v>
      </c>
      <c r="C298" t="str">
        <f t="shared" si="33"/>
        <v>MCPLUDBValuation (NPV)Light Maintenance</v>
      </c>
      <c r="D298" s="31" t="s">
        <v>39</v>
      </c>
      <c r="E298" s="31" t="s">
        <v>526</v>
      </c>
      <c r="F298" s="31" t="s">
        <v>1850</v>
      </c>
      <c r="G298" s="34" t="s">
        <v>94</v>
      </c>
      <c r="H298" s="103">
        <v>2</v>
      </c>
      <c r="I298" s="92">
        <v>46090.89166666667</v>
      </c>
      <c r="J298" s="3">
        <v>0</v>
      </c>
      <c r="K298" s="100">
        <v>0.27</v>
      </c>
      <c r="L298">
        <f t="shared" si="34"/>
        <v>0.27</v>
      </c>
      <c r="M298">
        <f t="shared" si="35"/>
        <v>0.13500000000000001</v>
      </c>
      <c r="Q298" s="64" t="str">
        <f>_xlfn.XLOOKUP(S298,Data!E:E,Data!X:X,"Not Started",0,-1)</f>
        <v>Not Started</v>
      </c>
      <c r="R298" t="str">
        <f t="shared" si="36"/>
        <v>MCPICDBICDB</v>
      </c>
      <c r="S298" t="str">
        <f t="shared" si="37"/>
        <v>MCPICDBICDBCSRBB Valuation | Hong_Kong | Live on ALM Core</v>
      </c>
      <c r="T298" s="31" t="s">
        <v>39</v>
      </c>
      <c r="U298" s="31" t="s">
        <v>715</v>
      </c>
      <c r="V298" s="31" t="s">
        <v>715</v>
      </c>
      <c r="W298" s="34" t="s">
        <v>935</v>
      </c>
      <c r="X298" s="103">
        <v>1</v>
      </c>
      <c r="Y298" s="92">
        <v>46064.498611111114</v>
      </c>
      <c r="Z298" s="3">
        <v>0</v>
      </c>
      <c r="AA298" s="100">
        <v>0.18</v>
      </c>
      <c r="AB298">
        <f t="shared" si="38"/>
        <v>0.18</v>
      </c>
      <c r="AC298">
        <f t="shared" si="39"/>
        <v>0.18</v>
      </c>
    </row>
    <row r="299" spans="2:29" ht="16.5" x14ac:dyDescent="0.25">
      <c r="B299" t="str">
        <f t="shared" si="32"/>
        <v>MCPLUDBValuation (NPV)</v>
      </c>
      <c r="C299" t="str">
        <f t="shared" si="33"/>
        <v>MCPLUDBValuation (NPV)valuation report OLAP exports</v>
      </c>
      <c r="D299" s="31" t="s">
        <v>39</v>
      </c>
      <c r="E299" s="31" t="s">
        <v>526</v>
      </c>
      <c r="F299" s="31" t="s">
        <v>1850</v>
      </c>
      <c r="G299" s="34" t="s">
        <v>97</v>
      </c>
      <c r="H299" s="103">
        <v>2</v>
      </c>
      <c r="I299" s="92">
        <v>46090.898611111108</v>
      </c>
      <c r="J299" s="3">
        <v>0.27</v>
      </c>
      <c r="K299" s="100">
        <v>0.28000000000000003</v>
      </c>
      <c r="L299">
        <f t="shared" si="34"/>
        <v>0.55000000000000004</v>
      </c>
      <c r="M299">
        <f t="shared" si="35"/>
        <v>0.27500000000000002</v>
      </c>
      <c r="Q299" s="64" t="str">
        <f>_xlfn.XLOOKUP(S299,Data!E:E,Data!X:X,"Not Started",0,-1)</f>
        <v>Not Started</v>
      </c>
      <c r="R299" t="str">
        <f t="shared" si="36"/>
        <v>MCPICDBICDB</v>
      </c>
      <c r="S299" t="str">
        <f t="shared" si="37"/>
        <v>MCPICDBICDBCSRBB Valuation | Sofia | Live on ALM Core</v>
      </c>
      <c r="T299" s="31" t="s">
        <v>39</v>
      </c>
      <c r="U299" s="31" t="s">
        <v>715</v>
      </c>
      <c r="V299" s="31" t="s">
        <v>715</v>
      </c>
      <c r="W299" s="34" t="s">
        <v>938</v>
      </c>
      <c r="X299" s="103">
        <v>1</v>
      </c>
      <c r="Y299" s="92">
        <v>46064.512499999997</v>
      </c>
      <c r="Z299" s="3">
        <v>0</v>
      </c>
      <c r="AA299" s="100">
        <v>0.13</v>
      </c>
      <c r="AB299">
        <f t="shared" si="38"/>
        <v>0.13</v>
      </c>
      <c r="AC299">
        <f t="shared" si="39"/>
        <v>0.13</v>
      </c>
    </row>
    <row r="300" spans="2:29" ht="16.5" x14ac:dyDescent="0.25">
      <c r="B300" t="str">
        <f t="shared" si="32"/>
        <v>MCPLUDBValuation (NPV)</v>
      </c>
      <c r="C300" t="str">
        <f t="shared" si="33"/>
        <v>MCPLUDBValuation (NPV)valuation report QRM Reporter exports</v>
      </c>
      <c r="D300" s="31" t="s">
        <v>39</v>
      </c>
      <c r="E300" s="31" t="s">
        <v>526</v>
      </c>
      <c r="F300" s="31" t="s">
        <v>1850</v>
      </c>
      <c r="G300" s="34" t="s">
        <v>266</v>
      </c>
      <c r="H300" s="103">
        <v>2</v>
      </c>
      <c r="I300" s="92">
        <v>46090.909722222219</v>
      </c>
      <c r="J300" s="3">
        <v>0.12</v>
      </c>
      <c r="K300" s="100">
        <v>0.1</v>
      </c>
      <c r="L300">
        <f t="shared" si="34"/>
        <v>0.22</v>
      </c>
      <c r="M300">
        <f t="shared" si="35"/>
        <v>0.11</v>
      </c>
      <c r="Q300" s="64" t="str">
        <f>_xlfn.XLOOKUP(S300,Data!E:E,Data!X:X,"Not Started",0,-1)</f>
        <v>Not Started</v>
      </c>
      <c r="R300" t="str">
        <f t="shared" si="36"/>
        <v>MCPICDBICDB</v>
      </c>
      <c r="S300" t="str">
        <f t="shared" si="37"/>
        <v>MCPICDBICDBCSRBB Valuation | Prague | Live on ALM Core</v>
      </c>
      <c r="T300" s="31" t="s">
        <v>39</v>
      </c>
      <c r="U300" s="31" t="s">
        <v>715</v>
      </c>
      <c r="V300" s="31" t="s">
        <v>715</v>
      </c>
      <c r="W300" s="34" t="s">
        <v>941</v>
      </c>
      <c r="X300" s="103">
        <v>1</v>
      </c>
      <c r="Y300" s="92">
        <v>46064.524305555555</v>
      </c>
      <c r="Z300" s="3">
        <v>0</v>
      </c>
      <c r="AA300" s="100">
        <v>0.18</v>
      </c>
      <c r="AB300">
        <f t="shared" si="38"/>
        <v>0.18</v>
      </c>
      <c r="AC300">
        <f t="shared" si="39"/>
        <v>0.18</v>
      </c>
    </row>
    <row r="301" spans="2:29" ht="16.5" x14ac:dyDescent="0.25">
      <c r="B301" t="str">
        <f t="shared" si="32"/>
        <v>MCPNLBTRCSRBB Planning</v>
      </c>
      <c r="C301" t="str">
        <f t="shared" si="33"/>
        <v>MCPNLBTRCSRBB Planningimport CSRBB strategies</v>
      </c>
      <c r="D301" s="31" t="s">
        <v>39</v>
      </c>
      <c r="E301" s="28" t="s">
        <v>260</v>
      </c>
      <c r="F301" s="28" t="s">
        <v>1830</v>
      </c>
      <c r="G301" s="28" t="s">
        <v>108</v>
      </c>
      <c r="H301" s="102">
        <v>1</v>
      </c>
      <c r="I301" s="91">
        <v>46092.411805555559</v>
      </c>
      <c r="J301" s="97">
        <v>0</v>
      </c>
      <c r="K301" s="99">
        <v>3.82</v>
      </c>
      <c r="L301">
        <f t="shared" si="34"/>
        <v>3.82</v>
      </c>
      <c r="M301">
        <f t="shared" si="35"/>
        <v>3.82</v>
      </c>
      <c r="Q301" s="64" t="str">
        <f>_xlfn.XLOOKUP(S301,Data!E:E,Data!X:X,"Not Started",0,-1)</f>
        <v>Not Started</v>
      </c>
      <c r="R301" t="str">
        <f t="shared" si="36"/>
        <v>MCPICDBICDB</v>
      </c>
      <c r="S301" t="str">
        <f t="shared" si="37"/>
        <v>MCPICDBICDBCSRBB Valuation | Brussels | Live on ALM Core</v>
      </c>
      <c r="T301" s="31" t="s">
        <v>39</v>
      </c>
      <c r="U301" s="31" t="s">
        <v>715</v>
      </c>
      <c r="V301" s="31" t="s">
        <v>715</v>
      </c>
      <c r="W301" s="34" t="s">
        <v>944</v>
      </c>
      <c r="X301" s="103">
        <v>1</v>
      </c>
      <c r="Y301" s="92">
        <v>46064.538888888892</v>
      </c>
      <c r="Z301" s="3">
        <v>0</v>
      </c>
      <c r="AA301" s="100">
        <v>0.18</v>
      </c>
      <c r="AB301">
        <f t="shared" si="38"/>
        <v>0.18</v>
      </c>
      <c r="AC301">
        <f t="shared" si="39"/>
        <v>0.18</v>
      </c>
    </row>
    <row r="302" spans="2:29" ht="16.5" x14ac:dyDescent="0.25">
      <c r="B302" t="str">
        <f t="shared" si="32"/>
        <v>MCPNLBTRCSRBB Valuation</v>
      </c>
      <c r="C302" t="str">
        <f t="shared" si="33"/>
        <v>MCPNLBTRCSRBB ValuationCSRBB Portfolio Valuation</v>
      </c>
      <c r="D302" s="31" t="s">
        <v>39</v>
      </c>
      <c r="E302" s="31" t="s">
        <v>260</v>
      </c>
      <c r="F302" s="28" t="s">
        <v>1831</v>
      </c>
      <c r="G302" s="28" t="s">
        <v>104</v>
      </c>
      <c r="H302" s="102">
        <v>1</v>
      </c>
      <c r="I302" s="91">
        <v>46088.425000000003</v>
      </c>
      <c r="J302" s="97">
        <v>0</v>
      </c>
      <c r="K302" s="99">
        <v>0.63</v>
      </c>
      <c r="L302">
        <f t="shared" si="34"/>
        <v>0.63</v>
      </c>
      <c r="M302">
        <f t="shared" si="35"/>
        <v>0.63</v>
      </c>
      <c r="Q302" s="64" t="str">
        <f>_xlfn.XLOOKUP(S302,Data!E:E,Data!X:X,"Not Started",0,-1)</f>
        <v>Not Started</v>
      </c>
      <c r="R302" t="str">
        <f t="shared" si="36"/>
        <v>MCPICDBICDB</v>
      </c>
      <c r="S302" t="str">
        <f t="shared" si="37"/>
        <v>MCPICDBICDBCSRBB planning | NLWB_Lending | Live on ALM Core</v>
      </c>
      <c r="T302" s="31" t="s">
        <v>39</v>
      </c>
      <c r="U302" s="31" t="s">
        <v>715</v>
      </c>
      <c r="V302" s="31" t="s">
        <v>715</v>
      </c>
      <c r="W302" s="34" t="s">
        <v>947</v>
      </c>
      <c r="X302" s="103">
        <v>1</v>
      </c>
      <c r="Y302" s="92">
        <v>46064.552777777775</v>
      </c>
      <c r="Z302" s="3">
        <v>0</v>
      </c>
      <c r="AA302" s="100">
        <v>2.0499999999999998</v>
      </c>
      <c r="AB302">
        <f t="shared" si="38"/>
        <v>2.0499999999999998</v>
      </c>
      <c r="AC302">
        <f t="shared" si="39"/>
        <v>2.0499999999999998</v>
      </c>
    </row>
    <row r="303" spans="2:29" ht="16.5" x14ac:dyDescent="0.25">
      <c r="B303" t="str">
        <f t="shared" si="32"/>
        <v>MCPNLBTRCSRBB Valuation</v>
      </c>
      <c r="C303" t="str">
        <f t="shared" si="33"/>
        <v>MCPNLBTRCSRBB ValuationLight Maintenance CSRBB valuation</v>
      </c>
      <c r="D303" s="31" t="s">
        <v>39</v>
      </c>
      <c r="E303" s="31" t="s">
        <v>260</v>
      </c>
      <c r="F303" s="31" t="s">
        <v>1831</v>
      </c>
      <c r="G303" s="34" t="s">
        <v>1949</v>
      </c>
      <c r="H303" s="103">
        <v>1</v>
      </c>
      <c r="I303" s="92">
        <v>46088.425000000003</v>
      </c>
      <c r="J303" s="3">
        <v>0</v>
      </c>
      <c r="K303" s="100">
        <v>0.62</v>
      </c>
      <c r="L303">
        <f t="shared" si="34"/>
        <v>0.62</v>
      </c>
      <c r="M303">
        <f t="shared" si="35"/>
        <v>0.62</v>
      </c>
      <c r="Q303" s="64" t="str">
        <f>_xlfn.XLOOKUP(S303,Data!E:E,Data!X:X,"Not Started",0,-1)</f>
        <v>Not Started</v>
      </c>
      <c r="R303" t="str">
        <f t="shared" si="36"/>
        <v>MCPICDBICDB</v>
      </c>
      <c r="S303" t="str">
        <f t="shared" si="37"/>
        <v>MCPICDBICDBCSRBB planning | London | Live on ALM Core</v>
      </c>
      <c r="T303" s="31" t="s">
        <v>39</v>
      </c>
      <c r="U303" s="31" t="s">
        <v>715</v>
      </c>
      <c r="V303" s="31" t="s">
        <v>715</v>
      </c>
      <c r="W303" s="34" t="s">
        <v>950</v>
      </c>
      <c r="X303" s="103">
        <v>1</v>
      </c>
      <c r="Y303" s="92">
        <v>46064.638194444444</v>
      </c>
      <c r="Z303" s="3">
        <v>0</v>
      </c>
      <c r="AA303" s="100">
        <v>1.78</v>
      </c>
      <c r="AB303">
        <f t="shared" si="38"/>
        <v>1.78</v>
      </c>
      <c r="AC303">
        <f t="shared" si="39"/>
        <v>1.78</v>
      </c>
    </row>
    <row r="304" spans="2:29" ht="16.5" x14ac:dyDescent="0.25">
      <c r="B304" t="str">
        <f t="shared" si="32"/>
        <v>MCPNLBTREC</v>
      </c>
      <c r="C304" t="str">
        <f t="shared" si="33"/>
        <v>MCPNLBTRECLight Maintenance ing-ec valuation</v>
      </c>
      <c r="D304" s="31" t="s">
        <v>39</v>
      </c>
      <c r="E304" s="31" t="s">
        <v>260</v>
      </c>
      <c r="F304" s="28" t="s">
        <v>1833</v>
      </c>
      <c r="G304" s="28" t="s">
        <v>1930</v>
      </c>
      <c r="H304" s="102">
        <v>1</v>
      </c>
      <c r="I304" s="91">
        <v>46088.451388888891</v>
      </c>
      <c r="J304" s="97">
        <v>0</v>
      </c>
      <c r="K304" s="99">
        <v>7.0000000000000007E-2</v>
      </c>
      <c r="L304">
        <f t="shared" si="34"/>
        <v>7.0000000000000007E-2</v>
      </c>
      <c r="M304">
        <f t="shared" si="35"/>
        <v>7.0000000000000007E-2</v>
      </c>
      <c r="Q304" s="64" t="str">
        <f>_xlfn.XLOOKUP(S304,Data!E:E,Data!X:X,"Not Started",0,-1)</f>
        <v>Not Started</v>
      </c>
      <c r="R304" t="str">
        <f t="shared" si="36"/>
        <v>MCPICDBICDB</v>
      </c>
      <c r="S304" t="str">
        <f t="shared" si="37"/>
        <v>MCPICDBICDBCSRBB planning | Singapore | Live on ALM Core</v>
      </c>
      <c r="T304" s="31" t="s">
        <v>39</v>
      </c>
      <c r="U304" s="31" t="s">
        <v>715</v>
      </c>
      <c r="V304" s="31" t="s">
        <v>715</v>
      </c>
      <c r="W304" s="34" t="s">
        <v>953</v>
      </c>
      <c r="X304" s="103">
        <v>1</v>
      </c>
      <c r="Y304" s="92">
        <v>46064.712500000001</v>
      </c>
      <c r="Z304" s="3">
        <v>0</v>
      </c>
      <c r="AA304" s="100">
        <v>1.1299999999999999</v>
      </c>
      <c r="AB304">
        <f t="shared" si="38"/>
        <v>1.1299999999999999</v>
      </c>
      <c r="AC304">
        <f t="shared" si="39"/>
        <v>1.1299999999999999</v>
      </c>
    </row>
    <row r="305" spans="2:29" ht="16.5" x14ac:dyDescent="0.25">
      <c r="B305" t="str">
        <f t="shared" si="32"/>
        <v>MCPNLBTREC</v>
      </c>
      <c r="C305" t="str">
        <f t="shared" si="33"/>
        <v>MCPNLBTRECing-ec valuation</v>
      </c>
      <c r="D305" s="31" t="s">
        <v>39</v>
      </c>
      <c r="E305" s="31" t="s">
        <v>260</v>
      </c>
      <c r="F305" s="31" t="s">
        <v>1833</v>
      </c>
      <c r="G305" s="34" t="s">
        <v>141</v>
      </c>
      <c r="H305" s="103">
        <v>1</v>
      </c>
      <c r="I305" s="92">
        <v>46088.45416666667</v>
      </c>
      <c r="J305" s="3">
        <v>0</v>
      </c>
      <c r="K305" s="100">
        <v>0.4</v>
      </c>
      <c r="L305">
        <f t="shared" si="34"/>
        <v>0.4</v>
      </c>
      <c r="M305">
        <f t="shared" si="35"/>
        <v>0.4</v>
      </c>
      <c r="Q305" s="64" t="str">
        <f>_xlfn.XLOOKUP(S305,Data!E:E,Data!X:X,"Not Started",0,-1)</f>
        <v>Not Started</v>
      </c>
      <c r="R305" t="str">
        <f t="shared" si="36"/>
        <v>MCPICDBICDB</v>
      </c>
      <c r="S305" t="str">
        <f t="shared" si="37"/>
        <v>MCPICDBICDBCSRBB planning | Hong_Kong | Live on ALM Core</v>
      </c>
      <c r="T305" s="31" t="s">
        <v>39</v>
      </c>
      <c r="U305" s="31" t="s">
        <v>715</v>
      </c>
      <c r="V305" s="31" t="s">
        <v>715</v>
      </c>
      <c r="W305" s="34" t="s">
        <v>955</v>
      </c>
      <c r="X305" s="103">
        <v>1</v>
      </c>
      <c r="Y305" s="92">
        <v>46064.84097222222</v>
      </c>
      <c r="Z305" s="3">
        <v>0</v>
      </c>
      <c r="AA305" s="100">
        <v>1</v>
      </c>
      <c r="AB305">
        <f t="shared" si="38"/>
        <v>1</v>
      </c>
      <c r="AC305">
        <f t="shared" si="39"/>
        <v>1</v>
      </c>
    </row>
    <row r="306" spans="2:29" ht="16.5" x14ac:dyDescent="0.25">
      <c r="B306" t="str">
        <f t="shared" si="32"/>
        <v>MCPNLBTREC</v>
      </c>
      <c r="C306" t="str">
        <f t="shared" si="33"/>
        <v>MCPNLBTRECing-ec valuation OLAP exports</v>
      </c>
      <c r="D306" s="31" t="s">
        <v>39</v>
      </c>
      <c r="E306" s="31" t="s">
        <v>260</v>
      </c>
      <c r="F306" s="31" t="s">
        <v>1833</v>
      </c>
      <c r="G306" s="34" t="s">
        <v>212</v>
      </c>
      <c r="H306" s="103">
        <v>1</v>
      </c>
      <c r="I306" s="92">
        <v>46088.470833333333</v>
      </c>
      <c r="J306" s="3">
        <v>0</v>
      </c>
      <c r="K306" s="100">
        <v>4.17</v>
      </c>
      <c r="L306">
        <f t="shared" si="34"/>
        <v>4.17</v>
      </c>
      <c r="M306">
        <f t="shared" si="35"/>
        <v>4.17</v>
      </c>
      <c r="Q306" s="64" t="str">
        <f>_xlfn.XLOOKUP(S306,Data!E:E,Data!X:X,"Not Started",0,-1)</f>
        <v>Not Started</v>
      </c>
      <c r="R306" t="str">
        <f t="shared" si="36"/>
        <v>MCPICDBICDB</v>
      </c>
      <c r="S306" t="str">
        <f t="shared" si="37"/>
        <v>MCPICDBICDBCSRBB planning | Sofia | Live on ALM Core</v>
      </c>
      <c r="T306" s="31" t="s">
        <v>39</v>
      </c>
      <c r="U306" s="31" t="s">
        <v>715</v>
      </c>
      <c r="V306" s="31" t="s">
        <v>715</v>
      </c>
      <c r="W306" s="34" t="s">
        <v>960</v>
      </c>
      <c r="X306" s="103">
        <v>1</v>
      </c>
      <c r="Y306" s="92">
        <v>46064.882638888892</v>
      </c>
      <c r="Z306" s="3">
        <v>0</v>
      </c>
      <c r="AA306" s="100">
        <v>0.95</v>
      </c>
      <c r="AB306">
        <f t="shared" si="38"/>
        <v>0.95</v>
      </c>
      <c r="AC306">
        <f t="shared" si="39"/>
        <v>0.95</v>
      </c>
    </row>
    <row r="307" spans="2:29" ht="16.5" x14ac:dyDescent="0.25">
      <c r="B307" t="str">
        <f t="shared" si="32"/>
        <v>MCPNLBTREC</v>
      </c>
      <c r="C307" t="str">
        <f t="shared" si="33"/>
        <v>MCPNLBTRECing-ec valuation QRM Reporter exports</v>
      </c>
      <c r="D307" s="31" t="s">
        <v>39</v>
      </c>
      <c r="E307" s="31" t="s">
        <v>260</v>
      </c>
      <c r="F307" s="31" t="s">
        <v>1833</v>
      </c>
      <c r="G307" s="34" t="s">
        <v>144</v>
      </c>
      <c r="H307" s="103">
        <v>1</v>
      </c>
      <c r="I307" s="92">
        <v>46088.644444444442</v>
      </c>
      <c r="J307" s="3">
        <v>0</v>
      </c>
      <c r="K307" s="100">
        <v>0.12</v>
      </c>
      <c r="L307">
        <f t="shared" si="34"/>
        <v>0.12</v>
      </c>
      <c r="M307">
        <f t="shared" si="35"/>
        <v>0.12</v>
      </c>
      <c r="Q307" s="64" t="str">
        <f>_xlfn.XLOOKUP(S307,Data!E:E,Data!X:X,"Not Started",0,-1)</f>
        <v>Not Started</v>
      </c>
      <c r="R307" t="str">
        <f t="shared" si="36"/>
        <v>MCPICDBICDB</v>
      </c>
      <c r="S307" t="str">
        <f t="shared" si="37"/>
        <v>MCPICDBICDBCSRBB planning | Prague | Live on ALM Core</v>
      </c>
      <c r="T307" s="31" t="s">
        <v>39</v>
      </c>
      <c r="U307" s="31" t="s">
        <v>715</v>
      </c>
      <c r="V307" s="31" t="s">
        <v>715</v>
      </c>
      <c r="W307" s="34" t="s">
        <v>963</v>
      </c>
      <c r="X307" s="103">
        <v>1</v>
      </c>
      <c r="Y307" s="92">
        <v>46064.922222222223</v>
      </c>
      <c r="Z307" s="3">
        <v>0</v>
      </c>
      <c r="AA307" s="100">
        <v>1.08</v>
      </c>
      <c r="AB307">
        <f t="shared" si="38"/>
        <v>1.08</v>
      </c>
      <c r="AC307">
        <f t="shared" si="39"/>
        <v>1.08</v>
      </c>
    </row>
    <row r="308" spans="2:29" ht="16.5" x14ac:dyDescent="0.25">
      <c r="B308" t="str">
        <f t="shared" si="32"/>
        <v>MCPNLBTRGAP</v>
      </c>
      <c r="C308" t="str">
        <f t="shared" si="33"/>
        <v>MCPNLBTRGAPgap planning</v>
      </c>
      <c r="D308" s="31" t="s">
        <v>39</v>
      </c>
      <c r="E308" s="31" t="s">
        <v>260</v>
      </c>
      <c r="F308" s="28" t="s">
        <v>1837</v>
      </c>
      <c r="G308" s="28" t="s">
        <v>197</v>
      </c>
      <c r="H308" s="102">
        <v>1</v>
      </c>
      <c r="I308" s="91">
        <v>46089.04791666667</v>
      </c>
      <c r="J308" s="97">
        <v>0</v>
      </c>
      <c r="K308" s="99">
        <v>1.78</v>
      </c>
      <c r="L308">
        <f t="shared" si="34"/>
        <v>1.78</v>
      </c>
      <c r="M308">
        <f t="shared" si="35"/>
        <v>1.78</v>
      </c>
      <c r="Q308" s="64" t="str">
        <f>_xlfn.XLOOKUP(S308,Data!E:E,Data!X:X,"Not Started",0,-1)</f>
        <v>Not Started</v>
      </c>
      <c r="R308" t="str">
        <f t="shared" si="36"/>
        <v>MCPICDBICDB</v>
      </c>
      <c r="S308" t="str">
        <f t="shared" si="37"/>
        <v>MCPICDBICDBCSRBB planning | Brussels | Live on ALM Core</v>
      </c>
      <c r="T308" s="31" t="s">
        <v>39</v>
      </c>
      <c r="U308" s="31" t="s">
        <v>715</v>
      </c>
      <c r="V308" s="31" t="s">
        <v>715</v>
      </c>
      <c r="W308" s="34" t="s">
        <v>966</v>
      </c>
      <c r="X308" s="103">
        <v>1</v>
      </c>
      <c r="Y308" s="92">
        <v>46064.967361111114</v>
      </c>
      <c r="Z308" s="3">
        <v>0</v>
      </c>
      <c r="AA308" s="100">
        <v>1</v>
      </c>
      <c r="AB308">
        <f t="shared" si="38"/>
        <v>1</v>
      </c>
      <c r="AC308">
        <f t="shared" si="39"/>
        <v>1</v>
      </c>
    </row>
    <row r="309" spans="2:29" ht="16.5" x14ac:dyDescent="0.25">
      <c r="B309" t="str">
        <f t="shared" si="32"/>
        <v>MCPNLBTRImport Strategies</v>
      </c>
      <c r="C309" t="str">
        <f t="shared" si="33"/>
        <v>MCPNLBTRImport Strategiesimport strategies</v>
      </c>
      <c r="D309" s="31" t="s">
        <v>39</v>
      </c>
      <c r="E309" s="31" t="s">
        <v>260</v>
      </c>
      <c r="F309" s="28" t="s">
        <v>1838</v>
      </c>
      <c r="G309" s="28" t="s">
        <v>148</v>
      </c>
      <c r="H309" s="102">
        <v>1</v>
      </c>
      <c r="I309" s="91">
        <v>46089.122916666667</v>
      </c>
      <c r="J309" s="97">
        <v>0</v>
      </c>
      <c r="K309" s="99">
        <v>0.75</v>
      </c>
      <c r="L309">
        <f t="shared" si="34"/>
        <v>0.75</v>
      </c>
      <c r="M309">
        <f t="shared" si="35"/>
        <v>0.75</v>
      </c>
      <c r="Q309" s="64" t="str">
        <f>_xlfn.XLOOKUP(S309,Data!E:E,Data!X:X,"Not Started",0,-1)</f>
        <v>Not Started</v>
      </c>
      <c r="R309" t="str">
        <f t="shared" si="36"/>
        <v>MCPICDBICDB</v>
      </c>
      <c r="S309" t="str">
        <f t="shared" si="37"/>
        <v>MCPICDBICDBplanning | NLWB_Lending | Live on ALM Core</v>
      </c>
      <c r="T309" s="31" t="s">
        <v>39</v>
      </c>
      <c r="U309" s="31" t="s">
        <v>715</v>
      </c>
      <c r="V309" s="31" t="s">
        <v>715</v>
      </c>
      <c r="W309" s="34" t="s">
        <v>969</v>
      </c>
      <c r="X309" s="103">
        <v>1</v>
      </c>
      <c r="Y309" s="92">
        <v>46065.009027777778</v>
      </c>
      <c r="Z309" s="3">
        <v>0</v>
      </c>
      <c r="AA309" s="100">
        <v>2.7</v>
      </c>
      <c r="AB309">
        <f t="shared" si="38"/>
        <v>2.7</v>
      </c>
      <c r="AC309">
        <f t="shared" si="39"/>
        <v>2.7</v>
      </c>
    </row>
    <row r="310" spans="2:29" ht="16.5" x14ac:dyDescent="0.25">
      <c r="B310" t="str">
        <f t="shared" si="32"/>
        <v>MCPNLBTRITS</v>
      </c>
      <c r="C310" t="str">
        <f t="shared" si="33"/>
        <v>MCPNLBTRITSITS planning run</v>
      </c>
      <c r="D310" s="31" t="s">
        <v>39</v>
      </c>
      <c r="E310" s="31" t="s">
        <v>260</v>
      </c>
      <c r="F310" s="28" t="s">
        <v>1839</v>
      </c>
      <c r="G310" s="28" t="s">
        <v>174</v>
      </c>
      <c r="H310" s="102">
        <v>1</v>
      </c>
      <c r="I310" s="91">
        <v>46088.745833333334</v>
      </c>
      <c r="J310" s="97">
        <v>0</v>
      </c>
      <c r="K310" s="99">
        <v>0.57999999999999996</v>
      </c>
      <c r="L310">
        <f t="shared" si="34"/>
        <v>0.57999999999999996</v>
      </c>
      <c r="M310">
        <f t="shared" si="35"/>
        <v>0.57999999999999996</v>
      </c>
      <c r="Q310" s="64" t="str">
        <f>_xlfn.XLOOKUP(S310,Data!E:E,Data!X:X,"Not Started",0,-1)</f>
        <v>Not Started</v>
      </c>
      <c r="R310" t="str">
        <f t="shared" si="36"/>
        <v>MCPICDBICDB</v>
      </c>
      <c r="S310" t="str">
        <f t="shared" si="37"/>
        <v>MCPICDBICDBplanning | London | Live on ALM Core</v>
      </c>
      <c r="T310" s="31" t="s">
        <v>39</v>
      </c>
      <c r="U310" s="31" t="s">
        <v>715</v>
      </c>
      <c r="V310" s="31" t="s">
        <v>715</v>
      </c>
      <c r="W310" s="34" t="s">
        <v>972</v>
      </c>
      <c r="X310" s="103">
        <v>1</v>
      </c>
      <c r="Y310" s="92">
        <v>46065.121527777781</v>
      </c>
      <c r="Z310" s="3">
        <v>0</v>
      </c>
      <c r="AA310" s="100">
        <v>1.08</v>
      </c>
      <c r="AB310">
        <f t="shared" si="38"/>
        <v>1.08</v>
      </c>
      <c r="AC310">
        <f t="shared" si="39"/>
        <v>1.08</v>
      </c>
    </row>
    <row r="311" spans="2:29" ht="16.5" x14ac:dyDescent="0.25">
      <c r="B311" t="str">
        <f t="shared" si="32"/>
        <v>MCPNLBTRKR</v>
      </c>
      <c r="C311" t="str">
        <f t="shared" si="33"/>
        <v>MCPNLBTRKRLight Maintenance KR valuation</v>
      </c>
      <c r="D311" s="31" t="s">
        <v>39</v>
      </c>
      <c r="E311" s="31" t="s">
        <v>260</v>
      </c>
      <c r="F311" s="28" t="s">
        <v>1840</v>
      </c>
      <c r="G311" s="28" t="s">
        <v>1950</v>
      </c>
      <c r="H311" s="102">
        <v>1</v>
      </c>
      <c r="I311" s="91">
        <v>46088.65</v>
      </c>
      <c r="J311" s="97">
        <v>0</v>
      </c>
      <c r="K311" s="99">
        <v>0.1</v>
      </c>
      <c r="L311">
        <f t="shared" si="34"/>
        <v>0.1</v>
      </c>
      <c r="M311">
        <f t="shared" si="35"/>
        <v>0.1</v>
      </c>
      <c r="Q311" s="64" t="str">
        <f>_xlfn.XLOOKUP(S311,Data!E:E,Data!X:X,"Not Started",0,-1)</f>
        <v>Not Started</v>
      </c>
      <c r="R311" t="str">
        <f t="shared" si="36"/>
        <v>MCPICDBICDB</v>
      </c>
      <c r="S311" t="str">
        <f t="shared" si="37"/>
        <v>MCPICDBICDBplanning | Dublin | Live on ALM Core</v>
      </c>
      <c r="T311" s="31" t="s">
        <v>39</v>
      </c>
      <c r="U311" s="31" t="s">
        <v>715</v>
      </c>
      <c r="V311" s="31" t="s">
        <v>715</v>
      </c>
      <c r="W311" s="34" t="s">
        <v>975</v>
      </c>
      <c r="X311" s="103">
        <v>1</v>
      </c>
      <c r="Y311" s="92">
        <v>46065.166666666664</v>
      </c>
      <c r="Z311" s="3">
        <v>0</v>
      </c>
      <c r="AA311" s="100">
        <v>0.45</v>
      </c>
      <c r="AB311">
        <f t="shared" si="38"/>
        <v>0.45</v>
      </c>
      <c r="AC311">
        <f t="shared" si="39"/>
        <v>0.45</v>
      </c>
    </row>
    <row r="312" spans="2:29" ht="16.5" x14ac:dyDescent="0.25">
      <c r="B312" t="str">
        <f t="shared" si="32"/>
        <v>MCPNLBTRKR</v>
      </c>
      <c r="C312" t="str">
        <f t="shared" si="33"/>
        <v>MCPNLBTRKRbpv-kr valuation</v>
      </c>
      <c r="D312" s="31" t="s">
        <v>39</v>
      </c>
      <c r="E312" s="31" t="s">
        <v>260</v>
      </c>
      <c r="F312" s="31" t="s">
        <v>1840</v>
      </c>
      <c r="G312" s="34" t="s">
        <v>123</v>
      </c>
      <c r="H312" s="103">
        <v>1</v>
      </c>
      <c r="I312" s="92">
        <v>46088.654166666667</v>
      </c>
      <c r="J312" s="3">
        <v>0</v>
      </c>
      <c r="K312" s="100">
        <v>0.37</v>
      </c>
      <c r="L312">
        <f t="shared" si="34"/>
        <v>0.37</v>
      </c>
      <c r="M312">
        <f t="shared" si="35"/>
        <v>0.37</v>
      </c>
      <c r="Q312" s="64" t="str">
        <f>_xlfn.XLOOKUP(S312,Data!E:E,Data!X:X,"Not Started",0,-1)</f>
        <v>Not Started</v>
      </c>
      <c r="R312" t="str">
        <f t="shared" si="36"/>
        <v>MCPICDBICDB</v>
      </c>
      <c r="S312" t="str">
        <f t="shared" si="37"/>
        <v>MCPICDBICDBplanning | Singapore | Live on ALM Core</v>
      </c>
      <c r="T312" s="31" t="s">
        <v>39</v>
      </c>
      <c r="U312" s="31" t="s">
        <v>715</v>
      </c>
      <c r="V312" s="31" t="s">
        <v>715</v>
      </c>
      <c r="W312" s="34" t="s">
        <v>978</v>
      </c>
      <c r="X312" s="103">
        <v>1</v>
      </c>
      <c r="Y312" s="92">
        <v>46065.185416666667</v>
      </c>
      <c r="Z312" s="3">
        <v>0</v>
      </c>
      <c r="AA312" s="100">
        <v>1.43</v>
      </c>
      <c r="AB312">
        <f t="shared" si="38"/>
        <v>1.43</v>
      </c>
      <c r="AC312">
        <f t="shared" si="39"/>
        <v>1.43</v>
      </c>
    </row>
    <row r="313" spans="2:29" ht="16.5" x14ac:dyDescent="0.25">
      <c r="B313" t="str">
        <f t="shared" si="32"/>
        <v>MCPNLBTRKR</v>
      </c>
      <c r="C313" t="str">
        <f t="shared" si="33"/>
        <v>MCPNLBTRKRbpv-kr valuation OLAP exports</v>
      </c>
      <c r="D313" s="31" t="s">
        <v>39</v>
      </c>
      <c r="E313" s="31" t="s">
        <v>260</v>
      </c>
      <c r="F313" s="31" t="s">
        <v>1840</v>
      </c>
      <c r="G313" s="34" t="s">
        <v>216</v>
      </c>
      <c r="H313" s="103">
        <v>1</v>
      </c>
      <c r="I313" s="92">
        <v>46088.669444444444</v>
      </c>
      <c r="J313" s="3">
        <v>0</v>
      </c>
      <c r="K313" s="100">
        <v>1.82</v>
      </c>
      <c r="L313">
        <f t="shared" si="34"/>
        <v>1.82</v>
      </c>
      <c r="M313">
        <f t="shared" si="35"/>
        <v>1.82</v>
      </c>
      <c r="Q313" s="64" t="str">
        <f>_xlfn.XLOOKUP(S313,Data!E:E,Data!X:X,"Not Started",0,-1)</f>
        <v>Not Started</v>
      </c>
      <c r="R313" t="str">
        <f t="shared" si="36"/>
        <v>MCPICDBICDB</v>
      </c>
      <c r="S313" t="str">
        <f t="shared" si="37"/>
        <v>MCPICDBICDBplanning | Hong_Kong | Live on ALM Core</v>
      </c>
      <c r="T313" s="31" t="s">
        <v>39</v>
      </c>
      <c r="U313" s="31" t="s">
        <v>715</v>
      </c>
      <c r="V313" s="31" t="s">
        <v>715</v>
      </c>
      <c r="W313" s="34" t="s">
        <v>981</v>
      </c>
      <c r="X313" s="103">
        <v>1</v>
      </c>
      <c r="Y313" s="92">
        <v>46065.245138888888</v>
      </c>
      <c r="Z313" s="3">
        <v>0</v>
      </c>
      <c r="AA313" s="100">
        <v>0.43</v>
      </c>
      <c r="AB313">
        <f t="shared" si="38"/>
        <v>0.43</v>
      </c>
      <c r="AC313">
        <f t="shared" si="39"/>
        <v>0.43</v>
      </c>
    </row>
    <row r="314" spans="2:29" ht="16.5" x14ac:dyDescent="0.25">
      <c r="B314" t="str">
        <f t="shared" si="32"/>
        <v>MCPNLBTRKR</v>
      </c>
      <c r="C314" t="str">
        <f t="shared" si="33"/>
        <v>MCPNLBTRKRbpv-kr valuation QRM Reporter exports</v>
      </c>
      <c r="D314" s="31" t="s">
        <v>39</v>
      </c>
      <c r="E314" s="31" t="s">
        <v>260</v>
      </c>
      <c r="F314" s="31" t="s">
        <v>1840</v>
      </c>
      <c r="G314" s="34" t="s">
        <v>137</v>
      </c>
      <c r="H314" s="103">
        <v>1</v>
      </c>
      <c r="I314" s="92">
        <v>46088.745138888888</v>
      </c>
      <c r="J314" s="3">
        <v>0</v>
      </c>
      <c r="K314" s="100">
        <v>0</v>
      </c>
      <c r="L314">
        <f t="shared" si="34"/>
        <v>0</v>
      </c>
      <c r="M314">
        <f t="shared" si="35"/>
        <v>0</v>
      </c>
      <c r="Q314" s="64" t="str">
        <f>_xlfn.XLOOKUP(S314,Data!E:E,Data!X:X,"Not Started",0,-1)</f>
        <v>Not Started</v>
      </c>
      <c r="R314" t="str">
        <f t="shared" si="36"/>
        <v>MCPICDBICDB</v>
      </c>
      <c r="S314" t="str">
        <f t="shared" si="37"/>
        <v>MCPICDBICDBplanning | Sofia | Live on ALM Core</v>
      </c>
      <c r="T314" s="31" t="s">
        <v>39</v>
      </c>
      <c r="U314" s="31" t="s">
        <v>715</v>
      </c>
      <c r="V314" s="31" t="s">
        <v>715</v>
      </c>
      <c r="W314" s="34" t="s">
        <v>984</v>
      </c>
      <c r="X314" s="103">
        <v>1</v>
      </c>
      <c r="Y314" s="92">
        <v>46065.263194444444</v>
      </c>
      <c r="Z314" s="3">
        <v>0</v>
      </c>
      <c r="AA314" s="100">
        <v>0.35</v>
      </c>
      <c r="AB314">
        <f t="shared" si="38"/>
        <v>0.35</v>
      </c>
      <c r="AC314">
        <f t="shared" si="39"/>
        <v>0.35</v>
      </c>
    </row>
    <row r="315" spans="2:29" ht="16.5" x14ac:dyDescent="0.25">
      <c r="B315" t="str">
        <f t="shared" si="32"/>
        <v>MCPNLBTRLoad Pos</v>
      </c>
      <c r="C315" t="str">
        <f t="shared" si="33"/>
        <v>MCPNLBTRLoad Posload</v>
      </c>
      <c r="D315" s="31" t="s">
        <v>39</v>
      </c>
      <c r="E315" s="31" t="s">
        <v>260</v>
      </c>
      <c r="F315" s="28" t="s">
        <v>1844</v>
      </c>
      <c r="G315" s="28" t="s">
        <v>75</v>
      </c>
      <c r="H315" s="102">
        <v>1</v>
      </c>
      <c r="I315" s="91">
        <v>46088.284722222219</v>
      </c>
      <c r="J315" s="97">
        <v>0</v>
      </c>
      <c r="K315" s="99">
        <v>0.67</v>
      </c>
      <c r="L315">
        <f t="shared" si="34"/>
        <v>0.67</v>
      </c>
      <c r="M315">
        <f t="shared" si="35"/>
        <v>0.67</v>
      </c>
      <c r="Q315" s="64" t="str">
        <f>_xlfn.XLOOKUP(S315,Data!E:E,Data!X:X,"Not Started",0,-1)</f>
        <v>Not Started</v>
      </c>
      <c r="R315" t="str">
        <f t="shared" si="36"/>
        <v>MCPICDBICDB</v>
      </c>
      <c r="S315" t="str">
        <f t="shared" si="37"/>
        <v>MCPICDBICDBplanning | Vienna | Live on ALM Core</v>
      </c>
      <c r="T315" s="31" t="s">
        <v>39</v>
      </c>
      <c r="U315" s="31" t="s">
        <v>715</v>
      </c>
      <c r="V315" s="31" t="s">
        <v>715</v>
      </c>
      <c r="W315" s="34" t="s">
        <v>987</v>
      </c>
      <c r="X315" s="103">
        <v>1</v>
      </c>
      <c r="Y315" s="92">
        <v>46065.277777777781</v>
      </c>
      <c r="Z315" s="3">
        <v>0</v>
      </c>
      <c r="AA315" s="100">
        <v>0.37</v>
      </c>
      <c r="AB315">
        <f t="shared" si="38"/>
        <v>0.37</v>
      </c>
      <c r="AC315">
        <f t="shared" si="39"/>
        <v>0.37</v>
      </c>
    </row>
    <row r="316" spans="2:29" ht="16.5" x14ac:dyDescent="0.25">
      <c r="B316" t="str">
        <f t="shared" si="32"/>
        <v>MCPNLBTRLoad Pos</v>
      </c>
      <c r="C316" t="str">
        <f t="shared" si="33"/>
        <v>MCPNLBTRLoad PosStratification</v>
      </c>
      <c r="D316" s="31" t="s">
        <v>39</v>
      </c>
      <c r="E316" s="31" t="s">
        <v>260</v>
      </c>
      <c r="F316" s="31" t="s">
        <v>1844</v>
      </c>
      <c r="G316" s="34" t="s">
        <v>78</v>
      </c>
      <c r="H316" s="103">
        <v>1</v>
      </c>
      <c r="I316" s="92">
        <v>46088.3125</v>
      </c>
      <c r="J316" s="3">
        <v>0</v>
      </c>
      <c r="K316" s="100">
        <v>0.12</v>
      </c>
      <c r="L316">
        <f t="shared" si="34"/>
        <v>0.12</v>
      </c>
      <c r="M316">
        <f t="shared" si="35"/>
        <v>0.12</v>
      </c>
      <c r="Q316" s="64" t="str">
        <f>_xlfn.XLOOKUP(S316,Data!E:E,Data!X:X,"Not Started",0,-1)</f>
        <v>Not Started</v>
      </c>
      <c r="R316" t="str">
        <f t="shared" si="36"/>
        <v>MCPICDBICDB</v>
      </c>
      <c r="S316" t="str">
        <f t="shared" si="37"/>
        <v>MCPICDBICDBplanning | Prague | Live on ALM Core</v>
      </c>
      <c r="T316" s="31" t="s">
        <v>39</v>
      </c>
      <c r="U316" s="31" t="s">
        <v>715</v>
      </c>
      <c r="V316" s="31" t="s">
        <v>715</v>
      </c>
      <c r="W316" s="34" t="s">
        <v>990</v>
      </c>
      <c r="X316" s="103">
        <v>1</v>
      </c>
      <c r="Y316" s="92">
        <v>46065.293055555558</v>
      </c>
      <c r="Z316" s="3">
        <v>0</v>
      </c>
      <c r="AA316" s="100">
        <v>0.42</v>
      </c>
      <c r="AB316">
        <f t="shared" si="38"/>
        <v>0.42</v>
      </c>
      <c r="AC316">
        <f t="shared" si="39"/>
        <v>0.42</v>
      </c>
    </row>
    <row r="317" spans="2:29" ht="16.5" x14ac:dyDescent="0.25">
      <c r="B317" t="str">
        <f t="shared" si="32"/>
        <v>MCPNLBTRLoad Pos</v>
      </c>
      <c r="C317" t="str">
        <f t="shared" si="33"/>
        <v>MCPNLBTRLoad PosLight Maintenance Load Portfolio</v>
      </c>
      <c r="D317" s="31" t="s">
        <v>39</v>
      </c>
      <c r="E317" s="31" t="s">
        <v>260</v>
      </c>
      <c r="F317" s="31" t="s">
        <v>1844</v>
      </c>
      <c r="G317" s="34" t="s">
        <v>1946</v>
      </c>
      <c r="H317" s="103">
        <v>1</v>
      </c>
      <c r="I317" s="92">
        <v>46088.317361111112</v>
      </c>
      <c r="J317" s="3">
        <v>0</v>
      </c>
      <c r="K317" s="100">
        <v>0.1</v>
      </c>
      <c r="L317">
        <f t="shared" si="34"/>
        <v>0.1</v>
      </c>
      <c r="M317">
        <f t="shared" si="35"/>
        <v>0.1</v>
      </c>
      <c r="Q317" s="64" t="str">
        <f>_xlfn.XLOOKUP(S317,Data!E:E,Data!X:X,"Not Started",0,-1)</f>
        <v>Not Started</v>
      </c>
      <c r="R317" t="str">
        <f t="shared" si="36"/>
        <v>MCPICDBICDB</v>
      </c>
      <c r="S317" t="str">
        <f t="shared" si="37"/>
        <v>MCPICDBICDBplanning | Budapest | Live on ALM Core</v>
      </c>
      <c r="T317" s="31" t="s">
        <v>39</v>
      </c>
      <c r="U317" s="31" t="s">
        <v>715</v>
      </c>
      <c r="V317" s="31" t="s">
        <v>715</v>
      </c>
      <c r="W317" s="34" t="s">
        <v>993</v>
      </c>
      <c r="X317" s="103">
        <v>1</v>
      </c>
      <c r="Y317" s="92">
        <v>46065.310416666667</v>
      </c>
      <c r="Z317" s="3">
        <v>0</v>
      </c>
      <c r="AA317" s="100">
        <v>0.47</v>
      </c>
      <c r="AB317">
        <f t="shared" si="38"/>
        <v>0.47</v>
      </c>
      <c r="AC317">
        <f t="shared" si="39"/>
        <v>0.47</v>
      </c>
    </row>
    <row r="318" spans="2:29" ht="16.5" x14ac:dyDescent="0.25">
      <c r="B318" t="str">
        <f t="shared" si="32"/>
        <v>MCPNLBTRLoad Pos</v>
      </c>
      <c r="C318" t="str">
        <f t="shared" si="33"/>
        <v>MCPNLBTRLoad PosPosition report OLAP exports</v>
      </c>
      <c r="D318" s="31" t="s">
        <v>39</v>
      </c>
      <c r="E318" s="31" t="s">
        <v>260</v>
      </c>
      <c r="F318" s="31" t="s">
        <v>1844</v>
      </c>
      <c r="G318" s="34" t="s">
        <v>81</v>
      </c>
      <c r="H318" s="103">
        <v>1</v>
      </c>
      <c r="I318" s="92">
        <v>46088.321527777778</v>
      </c>
      <c r="J318" s="3">
        <v>0</v>
      </c>
      <c r="K318" s="100">
        <v>0.18</v>
      </c>
      <c r="L318">
        <f t="shared" si="34"/>
        <v>0.18</v>
      </c>
      <c r="M318">
        <f t="shared" si="35"/>
        <v>0.18</v>
      </c>
      <c r="Q318" s="64" t="str">
        <f>_xlfn.XLOOKUP(S318,Data!E:E,Data!X:X,"Not Started",0,-1)</f>
        <v>Not Started</v>
      </c>
      <c r="R318" t="str">
        <f t="shared" si="36"/>
        <v>MCPICDBICDB</v>
      </c>
      <c r="S318" t="str">
        <f t="shared" si="37"/>
        <v>MCPICDBICDBplanning | Tokyo | Live on ALM Core</v>
      </c>
      <c r="T318" s="31" t="s">
        <v>39</v>
      </c>
      <c r="U318" s="31" t="s">
        <v>715</v>
      </c>
      <c r="V318" s="31" t="s">
        <v>715</v>
      </c>
      <c r="W318" s="34" t="s">
        <v>996</v>
      </c>
      <c r="X318" s="103">
        <v>1</v>
      </c>
      <c r="Y318" s="92">
        <v>46065.329861111109</v>
      </c>
      <c r="Z318" s="3">
        <v>0</v>
      </c>
      <c r="AA318" s="100">
        <v>0.5</v>
      </c>
      <c r="AB318">
        <f t="shared" si="38"/>
        <v>0.5</v>
      </c>
      <c r="AC318">
        <f t="shared" si="39"/>
        <v>0.5</v>
      </c>
    </row>
    <row r="319" spans="2:29" ht="16.5" x14ac:dyDescent="0.25">
      <c r="B319" t="str">
        <f t="shared" si="32"/>
        <v>MCPNLBTRLoad Pos</v>
      </c>
      <c r="C319" t="str">
        <f t="shared" si="33"/>
        <v>MCPNLBTRLoad Poscopy from</v>
      </c>
      <c r="D319" s="31" t="s">
        <v>39</v>
      </c>
      <c r="E319" s="31" t="s">
        <v>260</v>
      </c>
      <c r="F319" s="31" t="s">
        <v>1844</v>
      </c>
      <c r="G319" s="34" t="s">
        <v>84</v>
      </c>
      <c r="H319" s="103">
        <v>1</v>
      </c>
      <c r="I319" s="92">
        <v>46088.32916666667</v>
      </c>
      <c r="J319" s="3">
        <v>0</v>
      </c>
      <c r="K319" s="100">
        <v>0.18</v>
      </c>
      <c r="L319">
        <f t="shared" si="34"/>
        <v>0.18</v>
      </c>
      <c r="M319">
        <f t="shared" si="35"/>
        <v>0.18</v>
      </c>
      <c r="Q319" s="64" t="str">
        <f>_xlfn.XLOOKUP(S319,Data!E:E,Data!X:X,"Not Started",0,-1)</f>
        <v>Not Started</v>
      </c>
      <c r="R319" t="str">
        <f t="shared" si="36"/>
        <v>MCPICDBICDB</v>
      </c>
      <c r="S319" t="str">
        <f t="shared" si="37"/>
        <v>MCPICDBICDBplanning | Bratislava | Live on ALM Core</v>
      </c>
      <c r="T319" s="31" t="s">
        <v>39</v>
      </c>
      <c r="U319" s="31" t="s">
        <v>715</v>
      </c>
      <c r="V319" s="31" t="s">
        <v>715</v>
      </c>
      <c r="W319" s="34" t="s">
        <v>999</v>
      </c>
      <c r="X319" s="103">
        <v>1</v>
      </c>
      <c r="Y319" s="92">
        <v>46065.350694444445</v>
      </c>
      <c r="Z319" s="3">
        <v>0</v>
      </c>
      <c r="AA319" s="100">
        <v>0.33</v>
      </c>
      <c r="AB319">
        <f t="shared" si="38"/>
        <v>0.33</v>
      </c>
      <c r="AC319">
        <f t="shared" si="39"/>
        <v>0.33</v>
      </c>
    </row>
    <row r="320" spans="2:29" ht="16.5" x14ac:dyDescent="0.25">
      <c r="B320" t="str">
        <f t="shared" si="32"/>
        <v>MCPNLBTRLoad Pos</v>
      </c>
      <c r="C320" t="str">
        <f t="shared" si="33"/>
        <v>MCPNLBTRLoad Posexport to ara Load Portfolio</v>
      </c>
      <c r="D320" s="31" t="s">
        <v>39</v>
      </c>
      <c r="E320" s="31" t="s">
        <v>260</v>
      </c>
      <c r="F320" s="31" t="s">
        <v>1844</v>
      </c>
      <c r="G320" s="34" t="s">
        <v>1947</v>
      </c>
      <c r="H320" s="103">
        <v>1</v>
      </c>
      <c r="I320" s="92">
        <v>46088.32916666667</v>
      </c>
      <c r="J320" s="3">
        <v>0</v>
      </c>
      <c r="K320" s="100">
        <v>0</v>
      </c>
      <c r="L320">
        <f t="shared" si="34"/>
        <v>0</v>
      </c>
      <c r="M320">
        <f t="shared" si="35"/>
        <v>0</v>
      </c>
      <c r="Q320" s="64" t="str">
        <f>_xlfn.XLOOKUP(S320,Data!E:E,Data!X:X,"Not Started",0,-1)</f>
        <v>Not Started</v>
      </c>
      <c r="R320" t="str">
        <f t="shared" si="36"/>
        <v>MCPICDBICDB</v>
      </c>
      <c r="S320" t="str">
        <f t="shared" si="37"/>
        <v>MCPICDBICDBplanning | Seoul | Live on ALM Core</v>
      </c>
      <c r="T320" s="31" t="s">
        <v>39</v>
      </c>
      <c r="U320" s="31" t="s">
        <v>715</v>
      </c>
      <c r="V320" s="31" t="s">
        <v>715</v>
      </c>
      <c r="W320" s="34" t="s">
        <v>1002</v>
      </c>
      <c r="X320" s="103">
        <v>1</v>
      </c>
      <c r="Y320" s="92">
        <v>46065.364583333336</v>
      </c>
      <c r="Z320" s="3">
        <v>0</v>
      </c>
      <c r="AA320" s="100">
        <v>0.42</v>
      </c>
      <c r="AB320">
        <f t="shared" si="38"/>
        <v>0.42</v>
      </c>
      <c r="AC320">
        <f t="shared" si="39"/>
        <v>0.42</v>
      </c>
    </row>
    <row r="321" spans="2:29" ht="16.5" x14ac:dyDescent="0.25">
      <c r="B321" t="str">
        <f t="shared" si="32"/>
        <v>MCPNLBTRPlanning (NII)</v>
      </c>
      <c r="C321" t="str">
        <f t="shared" si="33"/>
        <v>MCPNLBTRPlanning (NII)planning run01</v>
      </c>
      <c r="D321" s="31" t="s">
        <v>39</v>
      </c>
      <c r="E321" s="31" t="s">
        <v>260</v>
      </c>
      <c r="F321" s="28" t="s">
        <v>1827</v>
      </c>
      <c r="G321" s="28" t="s">
        <v>161</v>
      </c>
      <c r="H321" s="102">
        <v>1</v>
      </c>
      <c r="I321" s="91">
        <v>46089.154861111114</v>
      </c>
      <c r="J321" s="97">
        <v>0</v>
      </c>
      <c r="K321" s="99">
        <v>5.93</v>
      </c>
      <c r="L321">
        <f t="shared" si="34"/>
        <v>5.93</v>
      </c>
      <c r="M321">
        <f t="shared" si="35"/>
        <v>5.93</v>
      </c>
      <c r="Q321" s="64" t="str">
        <f>_xlfn.XLOOKUP(S321,Data!E:E,Data!X:X,"Not Started",0,-1)</f>
        <v>Not Started</v>
      </c>
      <c r="R321" t="str">
        <f t="shared" si="36"/>
        <v>MCPICDBICDB</v>
      </c>
      <c r="S321" t="str">
        <f t="shared" si="37"/>
        <v>MCPICDBICDBplanning | Taipei | Live on ALM Core</v>
      </c>
      <c r="T321" s="31" t="s">
        <v>39</v>
      </c>
      <c r="U321" s="31" t="s">
        <v>715</v>
      </c>
      <c r="V321" s="31" t="s">
        <v>715</v>
      </c>
      <c r="W321" s="34" t="s">
        <v>1005</v>
      </c>
      <c r="X321" s="103">
        <v>1</v>
      </c>
      <c r="Y321" s="92">
        <v>46065.381944444445</v>
      </c>
      <c r="Z321" s="3">
        <v>0</v>
      </c>
      <c r="AA321" s="100">
        <v>0.38</v>
      </c>
      <c r="AB321">
        <f t="shared" si="38"/>
        <v>0.38</v>
      </c>
      <c r="AC321">
        <f t="shared" si="39"/>
        <v>0.38</v>
      </c>
    </row>
    <row r="322" spans="2:29" ht="16.5" x14ac:dyDescent="0.25">
      <c r="B322" t="str">
        <f t="shared" si="32"/>
        <v>MCPNLBTRPlanning (NII)</v>
      </c>
      <c r="C322" t="str">
        <f t="shared" si="33"/>
        <v>MCPNLBTRPlanning (NII)MDL Processing</v>
      </c>
      <c r="D322" s="31" t="s">
        <v>39</v>
      </c>
      <c r="E322" s="31" t="s">
        <v>260</v>
      </c>
      <c r="F322" s="31" t="s">
        <v>1827</v>
      </c>
      <c r="G322" s="34" t="s">
        <v>164</v>
      </c>
      <c r="H322" s="103">
        <v>1</v>
      </c>
      <c r="I322" s="92">
        <v>46089.402083333334</v>
      </c>
      <c r="J322" s="3">
        <v>0</v>
      </c>
      <c r="K322" s="100">
        <v>5.92</v>
      </c>
      <c r="L322">
        <f t="shared" si="34"/>
        <v>5.92</v>
      </c>
      <c r="M322">
        <f t="shared" si="35"/>
        <v>5.92</v>
      </c>
      <c r="Q322" s="64" t="str">
        <f>_xlfn.XLOOKUP(S322,Data!E:E,Data!X:X,"Not Started",0,-1)</f>
        <v>Not Started</v>
      </c>
      <c r="R322" t="str">
        <f t="shared" si="36"/>
        <v>MCPICDBICDB</v>
      </c>
      <c r="S322" t="str">
        <f t="shared" si="37"/>
        <v>MCPICDBICDBplanning | NLWB_BMG | Live on ALM Core</v>
      </c>
      <c r="T322" s="31" t="s">
        <v>39</v>
      </c>
      <c r="U322" s="31" t="s">
        <v>715</v>
      </c>
      <c r="V322" s="31" t="s">
        <v>715</v>
      </c>
      <c r="W322" s="34" t="s">
        <v>1008</v>
      </c>
      <c r="X322" s="103">
        <v>1</v>
      </c>
      <c r="Y322" s="92">
        <v>46065.397916666669</v>
      </c>
      <c r="Z322" s="3">
        <v>0</v>
      </c>
      <c r="AA322" s="100">
        <v>0.4</v>
      </c>
      <c r="AB322">
        <f t="shared" si="38"/>
        <v>0.4</v>
      </c>
      <c r="AC322">
        <f t="shared" si="39"/>
        <v>0.4</v>
      </c>
    </row>
    <row r="323" spans="2:29" ht="16.5" x14ac:dyDescent="0.25">
      <c r="B323" t="str">
        <f t="shared" si="32"/>
        <v>MCPNLBTRPlanning (NII)</v>
      </c>
      <c r="C323" t="str">
        <f t="shared" si="33"/>
        <v>MCPNLBTRPlanning (NII)planning run02</v>
      </c>
      <c r="D323" s="31" t="s">
        <v>39</v>
      </c>
      <c r="E323" s="31" t="s">
        <v>260</v>
      </c>
      <c r="F323" s="31" t="s">
        <v>1827</v>
      </c>
      <c r="G323" s="34" t="s">
        <v>167</v>
      </c>
      <c r="H323" s="103">
        <v>1</v>
      </c>
      <c r="I323" s="92">
        <v>46089.648611111108</v>
      </c>
      <c r="J323" s="3">
        <v>0</v>
      </c>
      <c r="K323" s="100">
        <v>4.08</v>
      </c>
      <c r="L323">
        <f t="shared" si="34"/>
        <v>4.08</v>
      </c>
      <c r="M323">
        <f t="shared" si="35"/>
        <v>4.08</v>
      </c>
      <c r="Q323" s="64" t="str">
        <f>_xlfn.XLOOKUP(S323,Data!E:E,Data!X:X,"Not Started",0,-1)</f>
        <v>Not Started</v>
      </c>
      <c r="R323" t="str">
        <f t="shared" si="36"/>
        <v>MCPICDBICDB</v>
      </c>
      <c r="S323" t="str">
        <f t="shared" si="37"/>
        <v>MCPICDBICDBplanning | NLWB_FM_Banking_books | Live on ALM Core</v>
      </c>
      <c r="T323" s="31" t="s">
        <v>39</v>
      </c>
      <c r="U323" s="31" t="s">
        <v>715</v>
      </c>
      <c r="V323" s="31" t="s">
        <v>715</v>
      </c>
      <c r="W323" s="34" t="s">
        <v>1011</v>
      </c>
      <c r="X323" s="103">
        <v>1</v>
      </c>
      <c r="Y323" s="92">
        <v>46065.414583333331</v>
      </c>
      <c r="Z323" s="3">
        <v>0</v>
      </c>
      <c r="AA323" s="100">
        <v>0.57999999999999996</v>
      </c>
      <c r="AB323">
        <f t="shared" si="38"/>
        <v>0.57999999999999996</v>
      </c>
      <c r="AC323">
        <f t="shared" si="39"/>
        <v>0.57999999999999996</v>
      </c>
    </row>
    <row r="324" spans="2:29" ht="16.5" x14ac:dyDescent="0.25">
      <c r="B324" t="str">
        <f t="shared" si="32"/>
        <v>MCPNLBTRPlanning (NII)</v>
      </c>
      <c r="C324" t="str">
        <f t="shared" si="33"/>
        <v>MCPNLBTRPlanning (NII)export to ara NII</v>
      </c>
      <c r="D324" s="31" t="s">
        <v>39</v>
      </c>
      <c r="E324" s="31" t="s">
        <v>260</v>
      </c>
      <c r="F324" s="31" t="s">
        <v>1827</v>
      </c>
      <c r="G324" s="34" t="s">
        <v>1937</v>
      </c>
      <c r="H324" s="103">
        <v>1</v>
      </c>
      <c r="I324" s="92">
        <v>46089.818749999999</v>
      </c>
      <c r="J324" s="3">
        <v>0</v>
      </c>
      <c r="K324" s="100">
        <v>0.03</v>
      </c>
      <c r="L324">
        <f t="shared" si="34"/>
        <v>0.03</v>
      </c>
      <c r="M324">
        <f t="shared" si="35"/>
        <v>0.03</v>
      </c>
      <c r="Q324" s="64" t="str">
        <f>_xlfn.XLOOKUP(S324,Data!E:E,Data!X:X,"Not Started",0,-1)</f>
        <v>Not Started</v>
      </c>
      <c r="R324" t="str">
        <f t="shared" si="36"/>
        <v>MCPICDBICDB</v>
      </c>
      <c r="S324" t="str">
        <f t="shared" si="37"/>
        <v>MCPICDBICDBplanning | NLWB_Trade_Finance_Services | Live on ALM Core</v>
      </c>
      <c r="T324" s="31" t="s">
        <v>39</v>
      </c>
      <c r="U324" s="31" t="s">
        <v>715</v>
      </c>
      <c r="V324" s="31" t="s">
        <v>715</v>
      </c>
      <c r="W324" s="34" t="s">
        <v>1014</v>
      </c>
      <c r="X324" s="103">
        <v>1</v>
      </c>
      <c r="Y324" s="92">
        <v>46065.438888888886</v>
      </c>
      <c r="Z324" s="3">
        <v>0</v>
      </c>
      <c r="AA324" s="100">
        <v>0.4</v>
      </c>
      <c r="AB324">
        <f t="shared" si="38"/>
        <v>0.4</v>
      </c>
      <c r="AC324">
        <f t="shared" si="39"/>
        <v>0.4</v>
      </c>
    </row>
    <row r="325" spans="2:29" ht="16.5" x14ac:dyDescent="0.25">
      <c r="B325" t="str">
        <f t="shared" si="32"/>
        <v>MCPNLBTRPlanning (NII)</v>
      </c>
      <c r="C325" t="str">
        <f t="shared" si="33"/>
        <v>MCPNLBTRPlanning (NII)planning run exports</v>
      </c>
      <c r="D325" s="31" t="s">
        <v>39</v>
      </c>
      <c r="E325" s="31" t="s">
        <v>260</v>
      </c>
      <c r="F325" s="31" t="s">
        <v>1827</v>
      </c>
      <c r="G325" s="34" t="s">
        <v>192</v>
      </c>
      <c r="H325" s="103">
        <v>1</v>
      </c>
      <c r="I325" s="92">
        <v>46089.820138888892</v>
      </c>
      <c r="J325" s="3">
        <v>0</v>
      </c>
      <c r="K325" s="100">
        <v>1.17</v>
      </c>
      <c r="L325">
        <f t="shared" si="34"/>
        <v>1.17</v>
      </c>
      <c r="M325">
        <f t="shared" si="35"/>
        <v>1.17</v>
      </c>
      <c r="Q325" s="64" t="str">
        <f>_xlfn.XLOOKUP(S325,Data!E:E,Data!X:X,"Not Started",0,-1)</f>
        <v>Not Started</v>
      </c>
      <c r="R325" t="str">
        <f t="shared" si="36"/>
        <v>MCPICDBICDB</v>
      </c>
      <c r="S325" t="str">
        <f t="shared" si="37"/>
        <v>MCPICDBICDBplanning | Kiev | Live on ALM Core</v>
      </c>
      <c r="T325" s="31" t="s">
        <v>39</v>
      </c>
      <c r="U325" s="31" t="s">
        <v>715</v>
      </c>
      <c r="V325" s="31" t="s">
        <v>715</v>
      </c>
      <c r="W325" s="34" t="s">
        <v>1017</v>
      </c>
      <c r="X325" s="103">
        <v>1</v>
      </c>
      <c r="Y325" s="92">
        <v>46065.455555555556</v>
      </c>
      <c r="Z325" s="3">
        <v>0</v>
      </c>
      <c r="AA325" s="100">
        <v>0.37</v>
      </c>
      <c r="AB325">
        <f t="shared" si="38"/>
        <v>0.37</v>
      </c>
      <c r="AC325">
        <f t="shared" si="39"/>
        <v>0.37</v>
      </c>
    </row>
    <row r="326" spans="2:29" ht="16.5" x14ac:dyDescent="0.25">
      <c r="B326" t="str">
        <f t="shared" si="32"/>
        <v>MCPNLBTRValuation (NPV)</v>
      </c>
      <c r="C326" t="str">
        <f t="shared" si="33"/>
        <v>MCPNLBTRValuation (NPV)portfolio valuation run</v>
      </c>
      <c r="D326" s="31" t="s">
        <v>39</v>
      </c>
      <c r="E326" s="31" t="s">
        <v>260</v>
      </c>
      <c r="F326" s="28" t="s">
        <v>1850</v>
      </c>
      <c r="G326" s="28" t="s">
        <v>88</v>
      </c>
      <c r="H326" s="102">
        <v>1</v>
      </c>
      <c r="I326" s="91">
        <v>46088.337500000001</v>
      </c>
      <c r="J326" s="97">
        <v>0</v>
      </c>
      <c r="K326" s="99">
        <v>0.3</v>
      </c>
      <c r="L326">
        <f t="shared" si="34"/>
        <v>0.3</v>
      </c>
      <c r="M326">
        <f t="shared" si="35"/>
        <v>0.3</v>
      </c>
      <c r="Q326" s="64" t="str">
        <f>_xlfn.XLOOKUP(S326,Data!E:E,Data!X:X,"Not Started",0,-1)</f>
        <v>Not Started</v>
      </c>
      <c r="R326" t="str">
        <f t="shared" si="36"/>
        <v>MCPICDBICDB</v>
      </c>
      <c r="S326" t="str">
        <f t="shared" si="37"/>
        <v>MCPICDBICDBplanning | Brussels | Live on ALM Core</v>
      </c>
      <c r="T326" s="31" t="s">
        <v>39</v>
      </c>
      <c r="U326" s="31" t="s">
        <v>715</v>
      </c>
      <c r="V326" s="31" t="s">
        <v>715</v>
      </c>
      <c r="W326" s="34" t="s">
        <v>1020</v>
      </c>
      <c r="X326" s="103">
        <v>1</v>
      </c>
      <c r="Y326" s="92">
        <v>46065.470833333333</v>
      </c>
      <c r="Z326" s="3">
        <v>0</v>
      </c>
      <c r="AA326" s="100">
        <v>0.98</v>
      </c>
      <c r="AB326">
        <f t="shared" si="38"/>
        <v>0.98</v>
      </c>
      <c r="AC326">
        <f t="shared" si="39"/>
        <v>0.98</v>
      </c>
    </row>
    <row r="327" spans="2:29" ht="16.5" x14ac:dyDescent="0.25">
      <c r="B327" t="str">
        <f t="shared" si="32"/>
        <v>MCPNLBTRValuation (NPV)</v>
      </c>
      <c r="C327" t="str">
        <f t="shared" si="33"/>
        <v>MCPNLBTRValuation (NPV)Light Maintenance portfolio valuation</v>
      </c>
      <c r="D327" s="31" t="s">
        <v>39</v>
      </c>
      <c r="E327" s="31" t="s">
        <v>260</v>
      </c>
      <c r="F327" s="31" t="s">
        <v>1850</v>
      </c>
      <c r="G327" s="34" t="s">
        <v>1948</v>
      </c>
      <c r="H327" s="103">
        <v>1</v>
      </c>
      <c r="I327" s="92">
        <v>46088.35</v>
      </c>
      <c r="J327" s="3">
        <v>0</v>
      </c>
      <c r="K327" s="100">
        <v>0.13</v>
      </c>
      <c r="L327">
        <f t="shared" si="34"/>
        <v>0.13</v>
      </c>
      <c r="M327">
        <f t="shared" si="35"/>
        <v>0.13</v>
      </c>
      <c r="Q327" s="64" t="str">
        <f>_xlfn.XLOOKUP(S327,Data!E:E,Data!X:X,"Not Started",0,-1)</f>
        <v>Not Started</v>
      </c>
      <c r="R327" t="str">
        <f t="shared" si="36"/>
        <v>MCPICDBICDB</v>
      </c>
      <c r="S327" t="str">
        <f t="shared" si="37"/>
        <v>MCPICDBICDBplanning | Belgium_FM_banking_book | Live on ALM Core</v>
      </c>
      <c r="T327" s="31" t="s">
        <v>39</v>
      </c>
      <c r="U327" s="31" t="s">
        <v>715</v>
      </c>
      <c r="V327" s="31" t="s">
        <v>715</v>
      </c>
      <c r="W327" s="34" t="s">
        <v>1023</v>
      </c>
      <c r="X327" s="103">
        <v>1</v>
      </c>
      <c r="Y327" s="92">
        <v>46065.511805555558</v>
      </c>
      <c r="Z327" s="3">
        <v>0</v>
      </c>
      <c r="AA327" s="100">
        <v>0.35</v>
      </c>
      <c r="AB327">
        <f t="shared" si="38"/>
        <v>0.35</v>
      </c>
      <c r="AC327">
        <f t="shared" si="39"/>
        <v>0.35</v>
      </c>
    </row>
    <row r="328" spans="2:29" ht="16.5" x14ac:dyDescent="0.25">
      <c r="B328" t="str">
        <f t="shared" si="32"/>
        <v>MCPNLBTRValuation (NPV)</v>
      </c>
      <c r="C328" t="str">
        <f t="shared" si="33"/>
        <v>MCPNLBTRValuation (NPV)export to ara</v>
      </c>
      <c r="D328" s="31" t="s">
        <v>39</v>
      </c>
      <c r="E328" s="31" t="s">
        <v>260</v>
      </c>
      <c r="F328" s="31" t="s">
        <v>1850</v>
      </c>
      <c r="G328" s="34" t="s">
        <v>91</v>
      </c>
      <c r="H328" s="103">
        <v>1</v>
      </c>
      <c r="I328" s="92">
        <v>46088.35</v>
      </c>
      <c r="J328" s="3">
        <v>0</v>
      </c>
      <c r="K328" s="100">
        <v>0</v>
      </c>
      <c r="L328">
        <f t="shared" si="34"/>
        <v>0</v>
      </c>
      <c r="M328">
        <f t="shared" si="35"/>
        <v>0</v>
      </c>
      <c r="Q328" s="64" t="str">
        <f>_xlfn.XLOOKUP(S328,Data!E:E,Data!X:X,"Not Started",0,-1)</f>
        <v>Not Started</v>
      </c>
      <c r="R328" t="str">
        <f t="shared" si="36"/>
        <v>MCPICDBICDB</v>
      </c>
      <c r="S328" t="str">
        <f t="shared" si="37"/>
        <v>MCPICDBICDBplanning | Luxembourg | Live on ALM Core</v>
      </c>
      <c r="T328" s="31" t="s">
        <v>39</v>
      </c>
      <c r="U328" s="31" t="s">
        <v>715</v>
      </c>
      <c r="V328" s="31" t="s">
        <v>715</v>
      </c>
      <c r="W328" s="34" t="s">
        <v>1026</v>
      </c>
      <c r="X328" s="103">
        <v>1</v>
      </c>
      <c r="Y328" s="92">
        <v>46065.526388888888</v>
      </c>
      <c r="Z328" s="3">
        <v>0</v>
      </c>
      <c r="AA328" s="100">
        <v>0.28000000000000003</v>
      </c>
      <c r="AB328">
        <f t="shared" si="38"/>
        <v>0.28000000000000003</v>
      </c>
      <c r="AC328">
        <f t="shared" si="39"/>
        <v>0.28000000000000003</v>
      </c>
    </row>
    <row r="329" spans="2:29" ht="16.5" x14ac:dyDescent="0.25">
      <c r="B329" t="str">
        <f t="shared" si="32"/>
        <v>MCPNLBTRValuation (NPV)</v>
      </c>
      <c r="C329" t="str">
        <f t="shared" si="33"/>
        <v>MCPNLBTRValuation (NPV)valuation report OLAP exports</v>
      </c>
      <c r="D329" s="31" t="s">
        <v>39</v>
      </c>
      <c r="E329" s="31" t="s">
        <v>260</v>
      </c>
      <c r="F329" s="31" t="s">
        <v>1850</v>
      </c>
      <c r="G329" s="34" t="s">
        <v>97</v>
      </c>
      <c r="H329" s="103">
        <v>1</v>
      </c>
      <c r="I329" s="92">
        <v>46088.355555555558</v>
      </c>
      <c r="J329" s="3">
        <v>0</v>
      </c>
      <c r="K329" s="100">
        <v>1.6</v>
      </c>
      <c r="L329">
        <f t="shared" si="34"/>
        <v>1.6</v>
      </c>
      <c r="M329">
        <f t="shared" si="35"/>
        <v>1.6</v>
      </c>
      <c r="Q329" s="64" t="str">
        <f>_xlfn.XLOOKUP(S329,Data!E:E,Data!X:X,"Not Started",0,-1)</f>
        <v>Not Started</v>
      </c>
      <c r="R329" t="str">
        <f t="shared" si="36"/>
        <v>MCPICDBICDB</v>
      </c>
      <c r="S329" t="str">
        <f t="shared" si="37"/>
        <v>MCPICDBICDBLoad | Beijing | Other live location</v>
      </c>
      <c r="T329" s="31" t="s">
        <v>39</v>
      </c>
      <c r="U329" s="31" t="s">
        <v>715</v>
      </c>
      <c r="V329" s="31" t="s">
        <v>715</v>
      </c>
      <c r="W329" s="34" t="s">
        <v>1030</v>
      </c>
      <c r="X329" s="103">
        <v>1</v>
      </c>
      <c r="Y329" s="92">
        <v>46065.539583333331</v>
      </c>
      <c r="Z329" s="3">
        <v>0</v>
      </c>
      <c r="AA329" s="100">
        <v>0.53</v>
      </c>
      <c r="AB329">
        <f t="shared" si="38"/>
        <v>0.53</v>
      </c>
      <c r="AC329">
        <f t="shared" si="39"/>
        <v>0.53</v>
      </c>
    </row>
    <row r="330" spans="2:29" ht="16.5" x14ac:dyDescent="0.25">
      <c r="B330" t="str">
        <f t="shared" si="32"/>
        <v>MCPNLBTRValuation (NPV)</v>
      </c>
      <c r="C330" t="str">
        <f t="shared" si="33"/>
        <v>MCPNLBTRValuation (NPV)valuation report QRM Reporter exports</v>
      </c>
      <c r="D330" s="31" t="s">
        <v>39</v>
      </c>
      <c r="E330" s="31" t="s">
        <v>260</v>
      </c>
      <c r="F330" s="31" t="s">
        <v>1850</v>
      </c>
      <c r="G330" s="34" t="s">
        <v>266</v>
      </c>
      <c r="H330" s="103">
        <v>1</v>
      </c>
      <c r="I330" s="92">
        <v>46088.422222222223</v>
      </c>
      <c r="J330" s="3">
        <v>0</v>
      </c>
      <c r="K330" s="100">
        <v>0.05</v>
      </c>
      <c r="L330">
        <f t="shared" si="34"/>
        <v>0.05</v>
      </c>
      <c r="M330">
        <f t="shared" si="35"/>
        <v>0.05</v>
      </c>
      <c r="Q330" s="64" t="str">
        <f>_xlfn.XLOOKUP(S330,Data!E:E,Data!X:X,"Not Started",0,-1)</f>
        <v>Not Started</v>
      </c>
      <c r="R330" t="str">
        <f t="shared" si="36"/>
        <v>MCPICDBICDB</v>
      </c>
      <c r="S330" t="str">
        <f t="shared" si="37"/>
        <v>MCPICDBICDBLoad | Shanghai | Other live location</v>
      </c>
      <c r="T330" s="31" t="s">
        <v>39</v>
      </c>
      <c r="U330" s="31" t="s">
        <v>715</v>
      </c>
      <c r="V330" s="31" t="s">
        <v>715</v>
      </c>
      <c r="W330" s="34" t="s">
        <v>1033</v>
      </c>
      <c r="X330" s="103">
        <v>1</v>
      </c>
      <c r="Y330" s="92">
        <v>46065.561805555553</v>
      </c>
      <c r="Z330" s="3">
        <v>0</v>
      </c>
      <c r="AA330" s="100">
        <v>0.68</v>
      </c>
      <c r="AB330">
        <f t="shared" si="38"/>
        <v>0.68</v>
      </c>
      <c r="AC330">
        <f t="shared" si="39"/>
        <v>0.68</v>
      </c>
    </row>
    <row r="331" spans="2:29" ht="16.5" x14ac:dyDescent="0.25">
      <c r="B331" t="str">
        <f t="shared" si="32"/>
        <v>MCPNLBTRValuation (NPV)</v>
      </c>
      <c r="C331" t="str">
        <f t="shared" si="33"/>
        <v>MCPNLBTRValuation (NPV)AIC portfolio valuation run</v>
      </c>
      <c r="D331" s="31" t="s">
        <v>39</v>
      </c>
      <c r="E331" s="31" t="s">
        <v>260</v>
      </c>
      <c r="F331" s="31" t="s">
        <v>1850</v>
      </c>
      <c r="G331" s="34" t="s">
        <v>187</v>
      </c>
      <c r="H331" s="103">
        <v>1</v>
      </c>
      <c r="I331" s="92">
        <v>46088.424305555556</v>
      </c>
      <c r="J331" s="3">
        <v>0</v>
      </c>
      <c r="K331" s="100">
        <v>0.02</v>
      </c>
      <c r="L331">
        <f t="shared" si="34"/>
        <v>0.02</v>
      </c>
      <c r="M331">
        <f t="shared" si="35"/>
        <v>0.02</v>
      </c>
      <c r="Q331" s="64" t="str">
        <f>_xlfn.XLOOKUP(S331,Data!E:E,Data!X:X,"Not Started",0,-1)</f>
        <v>Not Started</v>
      </c>
      <c r="R331" t="str">
        <f t="shared" si="36"/>
        <v>MCPICDBICDB</v>
      </c>
      <c r="S331" t="str">
        <f t="shared" si="37"/>
        <v>MCPICDBICDBLoad | Manila | Other live location</v>
      </c>
      <c r="T331" s="31" t="s">
        <v>39</v>
      </c>
      <c r="U331" s="31" t="s">
        <v>715</v>
      </c>
      <c r="V331" s="31" t="s">
        <v>715</v>
      </c>
      <c r="W331" s="34" t="s">
        <v>1036</v>
      </c>
      <c r="X331" s="103">
        <v>1</v>
      </c>
      <c r="Y331" s="92">
        <v>46065.590277777781</v>
      </c>
      <c r="Z331" s="3">
        <v>0</v>
      </c>
      <c r="AA331" s="100">
        <v>0.65</v>
      </c>
      <c r="AB331">
        <f t="shared" si="38"/>
        <v>0.65</v>
      </c>
      <c r="AC331">
        <f t="shared" si="39"/>
        <v>0.65</v>
      </c>
    </row>
    <row r="332" spans="2:29" ht="16.5" x14ac:dyDescent="0.25">
      <c r="B332" t="str">
        <f t="shared" si="32"/>
        <v>MCPNLRBDelete Portfolio</v>
      </c>
      <c r="C332" t="str">
        <f t="shared" si="33"/>
        <v>MCPNLRBDelete PortfolioDelete portfolio from</v>
      </c>
      <c r="D332" s="31" t="s">
        <v>39</v>
      </c>
      <c r="E332" s="28" t="s">
        <v>1423</v>
      </c>
      <c r="F332" s="28" t="s">
        <v>1832</v>
      </c>
      <c r="G332" s="28" t="s">
        <v>45</v>
      </c>
      <c r="H332" s="102">
        <v>1</v>
      </c>
      <c r="I332" s="91">
        <v>46087.696527777778</v>
      </c>
      <c r="J332" s="97">
        <v>0</v>
      </c>
      <c r="K332" s="99">
        <v>0.03</v>
      </c>
      <c r="L332">
        <f t="shared" si="34"/>
        <v>0.03</v>
      </c>
      <c r="M332">
        <f t="shared" si="35"/>
        <v>0.03</v>
      </c>
      <c r="Q332" s="64" t="str">
        <f>_xlfn.XLOOKUP(S332,Data!E:E,Data!X:X,"Not Started",0,-1)</f>
        <v>Not Started</v>
      </c>
      <c r="R332" t="str">
        <f t="shared" si="36"/>
        <v>MCPICDBICDB</v>
      </c>
      <c r="S332" t="str">
        <f t="shared" si="37"/>
        <v>MCPICDBICDBLoad | Geneva | Other live location</v>
      </c>
      <c r="T332" s="31" t="s">
        <v>39</v>
      </c>
      <c r="U332" s="31" t="s">
        <v>715</v>
      </c>
      <c r="V332" s="31" t="s">
        <v>715</v>
      </c>
      <c r="W332" s="34" t="s">
        <v>1039</v>
      </c>
      <c r="X332" s="103">
        <v>1</v>
      </c>
      <c r="Y332" s="92">
        <v>46065.617361111108</v>
      </c>
      <c r="Z332" s="3">
        <v>0</v>
      </c>
      <c r="AA332" s="100">
        <v>0.55000000000000004</v>
      </c>
      <c r="AB332">
        <f t="shared" si="38"/>
        <v>0.55000000000000004</v>
      </c>
      <c r="AC332">
        <f t="shared" si="39"/>
        <v>0.55000000000000004</v>
      </c>
    </row>
    <row r="333" spans="2:29" ht="16.5" x14ac:dyDescent="0.25">
      <c r="B333" t="str">
        <f t="shared" si="32"/>
        <v>MCPNLRBFinance Planning</v>
      </c>
      <c r="C333" t="str">
        <f t="shared" si="33"/>
        <v>MCPNLRBFinance PlanningFinance planning</v>
      </c>
      <c r="D333" s="31" t="s">
        <v>39</v>
      </c>
      <c r="E333" s="31" t="s">
        <v>1423</v>
      </c>
      <c r="F333" s="28" t="s">
        <v>1835</v>
      </c>
      <c r="G333" s="28" t="s">
        <v>1451</v>
      </c>
      <c r="H333" s="102">
        <v>1</v>
      </c>
      <c r="I333" s="91">
        <v>46091.854861111111</v>
      </c>
      <c r="J333" s="97">
        <v>0</v>
      </c>
      <c r="K333" s="99">
        <v>11.48</v>
      </c>
      <c r="L333">
        <f t="shared" si="34"/>
        <v>11.48</v>
      </c>
      <c r="M333">
        <f t="shared" si="35"/>
        <v>11.48</v>
      </c>
      <c r="Q333" s="64" t="str">
        <f>_xlfn.XLOOKUP(S333,Data!E:E,Data!X:X,"Not Started",0,-1)</f>
        <v>Not Started</v>
      </c>
      <c r="R333" t="str">
        <f t="shared" si="36"/>
        <v>MCPICDBICDB</v>
      </c>
      <c r="S333" t="str">
        <f t="shared" si="37"/>
        <v>MCPICDBICDBPortfolio Valuation | Beijing | Other live location</v>
      </c>
      <c r="T333" s="31" t="s">
        <v>39</v>
      </c>
      <c r="U333" s="31" t="s">
        <v>715</v>
      </c>
      <c r="V333" s="31" t="s">
        <v>715</v>
      </c>
      <c r="W333" s="34" t="s">
        <v>1042</v>
      </c>
      <c r="X333" s="103">
        <v>1</v>
      </c>
      <c r="Y333" s="92">
        <v>46065.640277777777</v>
      </c>
      <c r="Z333" s="3">
        <v>0</v>
      </c>
      <c r="AA333" s="100">
        <v>0.08</v>
      </c>
      <c r="AB333">
        <f t="shared" si="38"/>
        <v>0.08</v>
      </c>
      <c r="AC333">
        <f t="shared" si="39"/>
        <v>0.08</v>
      </c>
    </row>
    <row r="334" spans="2:29" ht="16.5" x14ac:dyDescent="0.25">
      <c r="B334" t="str">
        <f t="shared" ref="B334:B397" si="40">D334&amp;E334&amp;F334</f>
        <v>MCPNLRBFinance Planning</v>
      </c>
      <c r="C334" t="str">
        <f t="shared" ref="C334:C397" si="41">D334&amp;E334&amp;F334&amp;G334</f>
        <v>MCPNLRBFinance PlanningLight Maintenance Finance planning</v>
      </c>
      <c r="D334" s="31" t="s">
        <v>39</v>
      </c>
      <c r="E334" s="31" t="s">
        <v>1423</v>
      </c>
      <c r="F334" s="31" t="s">
        <v>1835</v>
      </c>
      <c r="G334" s="34" t="s">
        <v>1991</v>
      </c>
      <c r="H334" s="103">
        <v>1</v>
      </c>
      <c r="I334" s="92">
        <v>46092.333333333336</v>
      </c>
      <c r="J334" s="3">
        <v>0</v>
      </c>
      <c r="K334" s="100">
        <v>0.17</v>
      </c>
      <c r="L334">
        <f t="shared" ref="L334:L397" si="42">SUM(J334:K334)</f>
        <v>0.17</v>
      </c>
      <c r="M334">
        <f t="shared" ref="M334:M397" si="43">L334/H334</f>
        <v>0.17</v>
      </c>
      <c r="Q334" s="64" t="str">
        <f>_xlfn.XLOOKUP(S334,Data!E:E,Data!X:X,"Not Started",0,-1)</f>
        <v>Not Started</v>
      </c>
      <c r="R334" t="str">
        <f t="shared" ref="R334:R397" si="44">T334&amp;U334&amp;V334</f>
        <v>MCPICDBICDB</v>
      </c>
      <c r="S334" t="str">
        <f t="shared" ref="S334:S397" si="45">T334&amp;U334&amp;V334&amp;W334</f>
        <v>MCPICDBICDBPortfolio Valuation | Shanghai | Other live location</v>
      </c>
      <c r="T334" s="31" t="s">
        <v>39</v>
      </c>
      <c r="U334" s="31" t="s">
        <v>715</v>
      </c>
      <c r="V334" s="31" t="s">
        <v>715</v>
      </c>
      <c r="W334" s="34" t="s">
        <v>1045</v>
      </c>
      <c r="X334" s="103">
        <v>1</v>
      </c>
      <c r="Y334" s="92">
        <v>46065.65625</v>
      </c>
      <c r="Z334" s="3">
        <v>0</v>
      </c>
      <c r="AA334" s="100">
        <v>0.1</v>
      </c>
      <c r="AB334">
        <f t="shared" ref="AB334:AB397" si="46">SUM(Z334:AA334)</f>
        <v>0.1</v>
      </c>
      <c r="AC334">
        <f t="shared" ref="AC334:AC397" si="47">AB334/X334</f>
        <v>0.1</v>
      </c>
    </row>
    <row r="335" spans="2:29" ht="16.5" x14ac:dyDescent="0.25">
      <c r="B335" t="str">
        <f t="shared" si="40"/>
        <v>MCPNLRBFinance Planning</v>
      </c>
      <c r="C335" t="str">
        <f t="shared" si="41"/>
        <v>MCPNLRBFinance PlanningFinance planning OLAP export</v>
      </c>
      <c r="D335" s="31" t="s">
        <v>39</v>
      </c>
      <c r="E335" s="31" t="s">
        <v>1423</v>
      </c>
      <c r="F335" s="31" t="s">
        <v>1835</v>
      </c>
      <c r="G335" s="34" t="s">
        <v>1456</v>
      </c>
      <c r="H335" s="103">
        <v>1</v>
      </c>
      <c r="I335" s="92">
        <v>46092.340277777781</v>
      </c>
      <c r="J335" s="3">
        <v>0</v>
      </c>
      <c r="K335" s="100">
        <v>0.25</v>
      </c>
      <c r="L335">
        <f t="shared" si="42"/>
        <v>0.25</v>
      </c>
      <c r="M335">
        <f t="shared" si="43"/>
        <v>0.25</v>
      </c>
      <c r="Q335" s="64" t="str">
        <f>_xlfn.XLOOKUP(S335,Data!E:E,Data!X:X,"Not Started",0,-1)</f>
        <v>Not Started</v>
      </c>
      <c r="R335" t="str">
        <f t="shared" si="44"/>
        <v>MCPICDBICDB</v>
      </c>
      <c r="S335" t="str">
        <f t="shared" si="45"/>
        <v>MCPICDBICDBPortfolio Valuation | Manila | Other live location</v>
      </c>
      <c r="T335" s="31" t="s">
        <v>39</v>
      </c>
      <c r="U335" s="31" t="s">
        <v>715</v>
      </c>
      <c r="V335" s="31" t="s">
        <v>715</v>
      </c>
      <c r="W335" s="34" t="s">
        <v>1048</v>
      </c>
      <c r="X335" s="103">
        <v>1</v>
      </c>
      <c r="Y335" s="92">
        <v>46065.666666666664</v>
      </c>
      <c r="Z335" s="3">
        <v>0</v>
      </c>
      <c r="AA335" s="100">
        <v>0.13</v>
      </c>
      <c r="AB335">
        <f t="shared" si="46"/>
        <v>0.13</v>
      </c>
      <c r="AC335">
        <f t="shared" si="47"/>
        <v>0.13</v>
      </c>
    </row>
    <row r="336" spans="2:29" ht="16.5" x14ac:dyDescent="0.25">
      <c r="B336" t="str">
        <f t="shared" si="40"/>
        <v>MCPNLRBFinance Strategies</v>
      </c>
      <c r="C336" t="str">
        <f t="shared" si="41"/>
        <v>MCPNLRBFinance Strategiesimport finance strategies</v>
      </c>
      <c r="D336" s="31" t="s">
        <v>39</v>
      </c>
      <c r="E336" s="31" t="s">
        <v>1423</v>
      </c>
      <c r="F336" s="28" t="s">
        <v>1836</v>
      </c>
      <c r="G336" s="28" t="s">
        <v>1444</v>
      </c>
      <c r="H336" s="102">
        <v>1</v>
      </c>
      <c r="I336" s="91">
        <v>46091.848611111112</v>
      </c>
      <c r="J336" s="97">
        <v>0</v>
      </c>
      <c r="K336" s="99">
        <v>0.05</v>
      </c>
      <c r="L336">
        <f t="shared" si="42"/>
        <v>0.05</v>
      </c>
      <c r="M336">
        <f t="shared" si="43"/>
        <v>0.05</v>
      </c>
      <c r="Q336" s="64" t="str">
        <f>_xlfn.XLOOKUP(S336,Data!E:E,Data!X:X,"Not Started",0,-1)</f>
        <v>Not Started</v>
      </c>
      <c r="R336" t="str">
        <f t="shared" si="44"/>
        <v>MCPICDBICDB</v>
      </c>
      <c r="S336" t="str">
        <f t="shared" si="45"/>
        <v>MCPICDBICDBPortfolio Valuation | Geneva | Other live location</v>
      </c>
      <c r="T336" s="31" t="s">
        <v>39</v>
      </c>
      <c r="U336" s="31" t="s">
        <v>715</v>
      </c>
      <c r="V336" s="31" t="s">
        <v>715</v>
      </c>
      <c r="W336" s="34" t="s">
        <v>1051</v>
      </c>
      <c r="X336" s="103">
        <v>1</v>
      </c>
      <c r="Y336" s="92">
        <v>46065.678472222222</v>
      </c>
      <c r="Z336" s="3">
        <v>0</v>
      </c>
      <c r="AA336" s="100">
        <v>0.22</v>
      </c>
      <c r="AB336">
        <f t="shared" si="46"/>
        <v>0.22</v>
      </c>
      <c r="AC336">
        <f t="shared" si="47"/>
        <v>0.22</v>
      </c>
    </row>
    <row r="337" spans="2:29" ht="16.5" x14ac:dyDescent="0.25">
      <c r="B337" t="str">
        <f t="shared" si="40"/>
        <v>MCPNLRBLoad Compare MP</v>
      </c>
      <c r="C337" t="str">
        <f t="shared" si="41"/>
        <v>MCPNLRBLoad Compare MPload Model parameters</v>
      </c>
      <c r="D337" s="31" t="s">
        <v>39</v>
      </c>
      <c r="E337" s="31" t="s">
        <v>1423</v>
      </c>
      <c r="F337" s="28" t="s">
        <v>1853</v>
      </c>
      <c r="G337" s="28" t="s">
        <v>52</v>
      </c>
      <c r="H337" s="102">
        <v>1</v>
      </c>
      <c r="I337" s="91">
        <v>46087.698611111111</v>
      </c>
      <c r="J337" s="97">
        <v>0</v>
      </c>
      <c r="K337" s="99">
        <v>7.0000000000000007E-2</v>
      </c>
      <c r="L337">
        <f t="shared" si="42"/>
        <v>7.0000000000000007E-2</v>
      </c>
      <c r="M337">
        <f t="shared" si="43"/>
        <v>7.0000000000000007E-2</v>
      </c>
      <c r="Q337" s="64" t="str">
        <f>_xlfn.XLOOKUP(S337,Data!E:E,Data!X:X,"Not Started",0,-1)</f>
        <v>Not Started</v>
      </c>
      <c r="R337" t="str">
        <f t="shared" si="44"/>
        <v>MCPICDBICDB</v>
      </c>
      <c r="S337" t="str">
        <f t="shared" si="45"/>
        <v>MCPICDBICDBplanning | Beijing | Other live location</v>
      </c>
      <c r="T337" s="31" t="s">
        <v>39</v>
      </c>
      <c r="U337" s="31" t="s">
        <v>715</v>
      </c>
      <c r="V337" s="31" t="s">
        <v>715</v>
      </c>
      <c r="W337" s="34" t="s">
        <v>1054</v>
      </c>
      <c r="X337" s="103">
        <v>1</v>
      </c>
      <c r="Y337" s="92">
        <v>46065.695138888892</v>
      </c>
      <c r="Z337" s="3">
        <v>0</v>
      </c>
      <c r="AA337" s="100">
        <v>0.38</v>
      </c>
      <c r="AB337">
        <f t="shared" si="46"/>
        <v>0.38</v>
      </c>
      <c r="AC337">
        <f t="shared" si="47"/>
        <v>0.38</v>
      </c>
    </row>
    <row r="338" spans="2:29" ht="16.5" x14ac:dyDescent="0.25">
      <c r="B338" t="str">
        <f t="shared" si="40"/>
        <v>MCPNLRBLoad Compare MP</v>
      </c>
      <c r="C338" t="str">
        <f t="shared" si="41"/>
        <v>MCPNLRBLoad Compare MPModel parameters comparison</v>
      </c>
      <c r="D338" s="31" t="s">
        <v>39</v>
      </c>
      <c r="E338" s="31" t="s">
        <v>1423</v>
      </c>
      <c r="F338" s="31" t="s">
        <v>1853</v>
      </c>
      <c r="G338" s="34" t="s">
        <v>55</v>
      </c>
      <c r="H338" s="103">
        <v>1</v>
      </c>
      <c r="I338" s="92">
        <v>46087.701388888891</v>
      </c>
      <c r="J338" s="3">
        <v>0</v>
      </c>
      <c r="K338" s="100">
        <v>0</v>
      </c>
      <c r="L338">
        <f t="shared" si="42"/>
        <v>0</v>
      </c>
      <c r="M338">
        <f t="shared" si="43"/>
        <v>0</v>
      </c>
      <c r="Q338" s="64" t="str">
        <f>_xlfn.XLOOKUP(S338,Data!E:E,Data!X:X,"Not Started",0,-1)</f>
        <v>Not Started</v>
      </c>
      <c r="R338" t="str">
        <f t="shared" si="44"/>
        <v>MCPICDBICDB</v>
      </c>
      <c r="S338" t="str">
        <f t="shared" si="45"/>
        <v>MCPICDBICDBplanning | Shanghai | Other live location</v>
      </c>
      <c r="T338" s="31" t="s">
        <v>39</v>
      </c>
      <c r="U338" s="31" t="s">
        <v>715</v>
      </c>
      <c r="V338" s="31" t="s">
        <v>715</v>
      </c>
      <c r="W338" s="34" t="s">
        <v>1057</v>
      </c>
      <c r="X338" s="103">
        <v>1</v>
      </c>
      <c r="Y338" s="92">
        <v>46065.711111111108</v>
      </c>
      <c r="Z338" s="3">
        <v>0</v>
      </c>
      <c r="AA338" s="100">
        <v>0.32</v>
      </c>
      <c r="AB338">
        <f t="shared" si="46"/>
        <v>0.32</v>
      </c>
      <c r="AC338">
        <f t="shared" si="47"/>
        <v>0.32</v>
      </c>
    </row>
    <row r="339" spans="2:29" ht="16.5" x14ac:dyDescent="0.25">
      <c r="B339" t="str">
        <f t="shared" si="40"/>
        <v>MCPNLRBLoad Compare Spreads</v>
      </c>
      <c r="C339" t="str">
        <f t="shared" si="41"/>
        <v>MCPNLRBLoad Compare Spreadsload Spreads</v>
      </c>
      <c r="D339" s="31" t="s">
        <v>39</v>
      </c>
      <c r="E339" s="31" t="s">
        <v>1423</v>
      </c>
      <c r="F339" s="28" t="s">
        <v>1841</v>
      </c>
      <c r="G339" s="28" t="s">
        <v>69</v>
      </c>
      <c r="H339" s="102">
        <v>1</v>
      </c>
      <c r="I339" s="91">
        <v>46087.70208333333</v>
      </c>
      <c r="J339" s="97">
        <v>0</v>
      </c>
      <c r="K339" s="99">
        <v>0.17</v>
      </c>
      <c r="L339">
        <f t="shared" si="42"/>
        <v>0.17</v>
      </c>
      <c r="M339">
        <f t="shared" si="43"/>
        <v>0.17</v>
      </c>
      <c r="Q339" s="64" t="str">
        <f>_xlfn.XLOOKUP(S339,Data!E:E,Data!X:X,"Not Started",0,-1)</f>
        <v>Not Started</v>
      </c>
      <c r="R339" t="str">
        <f t="shared" si="44"/>
        <v>MCPICDBICDB</v>
      </c>
      <c r="S339" t="str">
        <f t="shared" si="45"/>
        <v>MCPICDBICDBplanning | Manila | Other live location</v>
      </c>
      <c r="T339" s="31" t="s">
        <v>39</v>
      </c>
      <c r="U339" s="31" t="s">
        <v>715</v>
      </c>
      <c r="V339" s="31" t="s">
        <v>715</v>
      </c>
      <c r="W339" s="34" t="s">
        <v>1060</v>
      </c>
      <c r="X339" s="103">
        <v>1</v>
      </c>
      <c r="Y339" s="92">
        <v>46066.294444444444</v>
      </c>
      <c r="Z339" s="3">
        <v>0</v>
      </c>
      <c r="AA339" s="100">
        <v>0.37</v>
      </c>
      <c r="AB339">
        <f t="shared" si="46"/>
        <v>0.37</v>
      </c>
      <c r="AC339">
        <f t="shared" si="47"/>
        <v>0.37</v>
      </c>
    </row>
    <row r="340" spans="2:29" ht="16.5" x14ac:dyDescent="0.25">
      <c r="B340" t="str">
        <f t="shared" si="40"/>
        <v>MCPNLRBLoad Compare Spreads</v>
      </c>
      <c r="C340" t="str">
        <f t="shared" si="41"/>
        <v>MCPNLRBLoad Compare SpreadsSpreads comparison</v>
      </c>
      <c r="D340" s="31" t="s">
        <v>39</v>
      </c>
      <c r="E340" s="31" t="s">
        <v>1423</v>
      </c>
      <c r="F340" s="31" t="s">
        <v>1841</v>
      </c>
      <c r="G340" s="34" t="s">
        <v>71</v>
      </c>
      <c r="H340" s="103">
        <v>1</v>
      </c>
      <c r="I340" s="92">
        <v>46087.709027777775</v>
      </c>
      <c r="J340" s="3">
        <v>0</v>
      </c>
      <c r="K340" s="100">
        <v>0.02</v>
      </c>
      <c r="L340">
        <f t="shared" si="42"/>
        <v>0.02</v>
      </c>
      <c r="M340">
        <f t="shared" si="43"/>
        <v>0.02</v>
      </c>
      <c r="Q340" s="64" t="str">
        <f>_xlfn.XLOOKUP(S340,Data!E:E,Data!X:X,"Not Started",0,-1)</f>
        <v>Not Started</v>
      </c>
      <c r="R340" t="str">
        <f t="shared" si="44"/>
        <v>MCPICDBICDB</v>
      </c>
      <c r="S340" t="str">
        <f t="shared" si="45"/>
        <v>MCPICDBICDBplanning | Geneva | Other live location</v>
      </c>
      <c r="T340" s="31" t="s">
        <v>39</v>
      </c>
      <c r="U340" s="31" t="s">
        <v>715</v>
      </c>
      <c r="V340" s="31" t="s">
        <v>715</v>
      </c>
      <c r="W340" s="34" t="s">
        <v>1068</v>
      </c>
      <c r="X340" s="103">
        <v>1</v>
      </c>
      <c r="Y340" s="92">
        <v>46066.30972222222</v>
      </c>
      <c r="Z340" s="3">
        <v>0</v>
      </c>
      <c r="AA340" s="100">
        <v>0.42</v>
      </c>
      <c r="AB340">
        <f t="shared" si="46"/>
        <v>0.42</v>
      </c>
      <c r="AC340">
        <f t="shared" si="47"/>
        <v>0.42</v>
      </c>
    </row>
    <row r="341" spans="2:29" ht="16.5" x14ac:dyDescent="0.25">
      <c r="B341" t="str">
        <f t="shared" si="40"/>
        <v>MCPNLRBLoad ELP and Mortgages</v>
      </c>
      <c r="C341" t="str">
        <f t="shared" si="41"/>
        <v>MCPNLRBLoad ELP and Mortgagesload ELP and Mortgages</v>
      </c>
      <c r="D341" s="31" t="s">
        <v>39</v>
      </c>
      <c r="E341" s="31" t="s">
        <v>1423</v>
      </c>
      <c r="F341" s="28" t="s">
        <v>1842</v>
      </c>
      <c r="G341" s="28" t="s">
        <v>1439</v>
      </c>
      <c r="H341" s="102">
        <v>1</v>
      </c>
      <c r="I341" s="91">
        <v>46091.510416666664</v>
      </c>
      <c r="J341" s="97">
        <v>0</v>
      </c>
      <c r="K341" s="99">
        <v>0.57999999999999996</v>
      </c>
      <c r="L341">
        <f t="shared" si="42"/>
        <v>0.57999999999999996</v>
      </c>
      <c r="M341">
        <f t="shared" si="43"/>
        <v>0.57999999999999996</v>
      </c>
      <c r="Q341" s="64" t="str">
        <f>_xlfn.XLOOKUP(S341,Data!E:E,Data!X:X,"Not Started",0,-1)</f>
        <v>Not Started</v>
      </c>
      <c r="R341" t="str">
        <f t="shared" si="44"/>
        <v>MCPICDBICDB</v>
      </c>
      <c r="S341" t="str">
        <f t="shared" si="45"/>
        <v>MCPICDBICDBgap run | NLWB_Lending | Live on ALM Core</v>
      </c>
      <c r="T341" s="31" t="s">
        <v>39</v>
      </c>
      <c r="U341" s="31" t="s">
        <v>715</v>
      </c>
      <c r="V341" s="31" t="s">
        <v>715</v>
      </c>
      <c r="W341" s="34" t="s">
        <v>1072</v>
      </c>
      <c r="X341" s="103">
        <v>1</v>
      </c>
      <c r="Y341" s="92">
        <v>46066.32916666667</v>
      </c>
      <c r="Z341" s="3">
        <v>0</v>
      </c>
      <c r="AA341" s="100">
        <v>0.55000000000000004</v>
      </c>
      <c r="AB341">
        <f t="shared" si="46"/>
        <v>0.55000000000000004</v>
      </c>
      <c r="AC341">
        <f t="shared" si="47"/>
        <v>0.55000000000000004</v>
      </c>
    </row>
    <row r="342" spans="2:29" ht="16.5" x14ac:dyDescent="0.25">
      <c r="B342" t="str">
        <f t="shared" si="40"/>
        <v>MCPNLRBLoad Pos</v>
      </c>
      <c r="C342" t="str">
        <f t="shared" si="41"/>
        <v>MCPNLRBLoad Posload</v>
      </c>
      <c r="D342" s="31" t="s">
        <v>39</v>
      </c>
      <c r="E342" s="31" t="s">
        <v>1423</v>
      </c>
      <c r="F342" s="28" t="s">
        <v>1844</v>
      </c>
      <c r="G342" s="28" t="s">
        <v>75</v>
      </c>
      <c r="H342" s="102">
        <v>1</v>
      </c>
      <c r="I342" s="91">
        <v>46091.443055555559</v>
      </c>
      <c r="J342" s="97">
        <v>0</v>
      </c>
      <c r="K342" s="99">
        <v>1.4</v>
      </c>
      <c r="L342">
        <f t="shared" si="42"/>
        <v>1.4</v>
      </c>
      <c r="M342">
        <f t="shared" si="43"/>
        <v>1.4</v>
      </c>
      <c r="Q342" s="64" t="str">
        <f>_xlfn.XLOOKUP(S342,Data!E:E,Data!X:X,"Not Started",0,-1)</f>
        <v>Not Started</v>
      </c>
      <c r="R342" t="str">
        <f t="shared" si="44"/>
        <v>MCPICDBICDB</v>
      </c>
      <c r="S342" t="str">
        <f t="shared" si="45"/>
        <v>MCPICDBICDBgap run | London | Live on ALM Core</v>
      </c>
      <c r="T342" s="31" t="s">
        <v>39</v>
      </c>
      <c r="U342" s="31" t="s">
        <v>715</v>
      </c>
      <c r="V342" s="31" t="s">
        <v>715</v>
      </c>
      <c r="W342" s="34" t="s">
        <v>1075</v>
      </c>
      <c r="X342" s="103">
        <v>1</v>
      </c>
      <c r="Y342" s="92">
        <v>46066.352083333331</v>
      </c>
      <c r="Z342" s="3">
        <v>0</v>
      </c>
      <c r="AA342" s="100">
        <v>0.52</v>
      </c>
      <c r="AB342">
        <f t="shared" si="46"/>
        <v>0.52</v>
      </c>
      <c r="AC342">
        <f t="shared" si="47"/>
        <v>0.52</v>
      </c>
    </row>
    <row r="343" spans="2:29" ht="16.5" x14ac:dyDescent="0.25">
      <c r="B343" t="str">
        <f t="shared" si="40"/>
        <v>MCPNLRBLoad Pos</v>
      </c>
      <c r="C343" t="str">
        <f t="shared" si="41"/>
        <v>MCPNLRBLoad PosStratification</v>
      </c>
      <c r="D343" s="31" t="s">
        <v>39</v>
      </c>
      <c r="E343" s="31" t="s">
        <v>1423</v>
      </c>
      <c r="F343" s="31" t="s">
        <v>1844</v>
      </c>
      <c r="G343" s="34" t="s">
        <v>78</v>
      </c>
      <c r="H343" s="103">
        <v>1</v>
      </c>
      <c r="I343" s="92">
        <v>46091.501388888886</v>
      </c>
      <c r="J343" s="3">
        <v>0</v>
      </c>
      <c r="K343" s="100">
        <v>0.18</v>
      </c>
      <c r="L343">
        <f t="shared" si="42"/>
        <v>0.18</v>
      </c>
      <c r="M343">
        <f t="shared" si="43"/>
        <v>0.18</v>
      </c>
      <c r="Q343" s="64" t="str">
        <f>_xlfn.XLOOKUP(S343,Data!E:E,Data!X:X,"Not Started",0,-1)</f>
        <v>Not Started</v>
      </c>
      <c r="R343" t="str">
        <f t="shared" si="44"/>
        <v>MCPICDBICDB</v>
      </c>
      <c r="S343" t="str">
        <f t="shared" si="45"/>
        <v>MCPICDBICDBgap run | Dublin | Live on ALM Core</v>
      </c>
      <c r="T343" s="31" t="s">
        <v>39</v>
      </c>
      <c r="U343" s="31" t="s">
        <v>715</v>
      </c>
      <c r="V343" s="31" t="s">
        <v>715</v>
      </c>
      <c r="W343" s="34" t="s">
        <v>1078</v>
      </c>
      <c r="X343" s="103">
        <v>1</v>
      </c>
      <c r="Y343" s="92">
        <v>46066.373611111114</v>
      </c>
      <c r="Z343" s="3">
        <v>0</v>
      </c>
      <c r="AA343" s="100">
        <v>0.43</v>
      </c>
      <c r="AB343">
        <f t="shared" si="46"/>
        <v>0.43</v>
      </c>
      <c r="AC343">
        <f t="shared" si="47"/>
        <v>0.43</v>
      </c>
    </row>
    <row r="344" spans="2:29" ht="16.5" x14ac:dyDescent="0.25">
      <c r="B344" t="str">
        <f t="shared" si="40"/>
        <v>MCPNLRBLoad Pos</v>
      </c>
      <c r="C344" t="str">
        <f t="shared" si="41"/>
        <v>MCPNLRBLoad Poscopy from</v>
      </c>
      <c r="D344" s="31" t="s">
        <v>39</v>
      </c>
      <c r="E344" s="31" t="s">
        <v>1423</v>
      </c>
      <c r="F344" s="31" t="s">
        <v>1844</v>
      </c>
      <c r="G344" s="34" t="s">
        <v>84</v>
      </c>
      <c r="H344" s="103">
        <v>1</v>
      </c>
      <c r="I344" s="92">
        <v>46091.509027777778</v>
      </c>
      <c r="J344" s="3">
        <v>0</v>
      </c>
      <c r="K344" s="100">
        <v>0.02</v>
      </c>
      <c r="L344">
        <f t="shared" si="42"/>
        <v>0.02</v>
      </c>
      <c r="M344">
        <f t="shared" si="43"/>
        <v>0.02</v>
      </c>
      <c r="Q344" s="64" t="str">
        <f>_xlfn.XLOOKUP(S344,Data!E:E,Data!X:X,"Not Started",0,-1)</f>
        <v>Not Started</v>
      </c>
      <c r="R344" t="str">
        <f t="shared" si="44"/>
        <v>MCPICDBICDB</v>
      </c>
      <c r="S344" t="str">
        <f t="shared" si="45"/>
        <v>MCPICDBICDBgap run | Singapore | Live on ALM Core</v>
      </c>
      <c r="T344" s="31" t="s">
        <v>39</v>
      </c>
      <c r="U344" s="31" t="s">
        <v>715</v>
      </c>
      <c r="V344" s="31" t="s">
        <v>715</v>
      </c>
      <c r="W344" s="34" t="s">
        <v>1081</v>
      </c>
      <c r="X344" s="103">
        <v>1</v>
      </c>
      <c r="Y344" s="92">
        <v>46066.39166666667</v>
      </c>
      <c r="Z344" s="3">
        <v>0</v>
      </c>
      <c r="AA344" s="100">
        <v>0.55000000000000004</v>
      </c>
      <c r="AB344">
        <f t="shared" si="46"/>
        <v>0.55000000000000004</v>
      </c>
      <c r="AC344">
        <f t="shared" si="47"/>
        <v>0.55000000000000004</v>
      </c>
    </row>
    <row r="345" spans="2:29" ht="16.5" x14ac:dyDescent="0.25">
      <c r="B345" t="str">
        <f t="shared" si="40"/>
        <v>MCPNLRBValuation (NPV)</v>
      </c>
      <c r="C345" t="str">
        <f t="shared" si="41"/>
        <v>MCPNLRBValuation (NPV)portfolio valuation run</v>
      </c>
      <c r="D345" s="31" t="s">
        <v>39</v>
      </c>
      <c r="E345" s="31" t="s">
        <v>1423</v>
      </c>
      <c r="F345" s="28" t="s">
        <v>1850</v>
      </c>
      <c r="G345" s="28" t="s">
        <v>88</v>
      </c>
      <c r="H345" s="102">
        <v>1</v>
      </c>
      <c r="I345" s="91">
        <v>46091.622916666667</v>
      </c>
      <c r="J345" s="97">
        <v>0</v>
      </c>
      <c r="K345" s="99">
        <v>5.05</v>
      </c>
      <c r="L345">
        <f t="shared" si="42"/>
        <v>5.05</v>
      </c>
      <c r="M345">
        <f t="shared" si="43"/>
        <v>5.05</v>
      </c>
      <c r="Q345" s="64" t="str">
        <f>_xlfn.XLOOKUP(S345,Data!E:E,Data!X:X,"Not Started",0,-1)</f>
        <v>Not Started</v>
      </c>
      <c r="R345" t="str">
        <f t="shared" si="44"/>
        <v>MCPICDBICDB</v>
      </c>
      <c r="S345" t="str">
        <f t="shared" si="45"/>
        <v>MCPICDBICDBgap run | Hong_Kong | Live on ALM Core</v>
      </c>
      <c r="T345" s="31" t="s">
        <v>39</v>
      </c>
      <c r="U345" s="31" t="s">
        <v>715</v>
      </c>
      <c r="V345" s="31" t="s">
        <v>715</v>
      </c>
      <c r="W345" s="34" t="s">
        <v>1084</v>
      </c>
      <c r="X345" s="103">
        <v>1</v>
      </c>
      <c r="Y345" s="92">
        <v>46066.414583333331</v>
      </c>
      <c r="Z345" s="3">
        <v>0</v>
      </c>
      <c r="AA345" s="100">
        <v>0.3</v>
      </c>
      <c r="AB345">
        <f t="shared" si="46"/>
        <v>0.3</v>
      </c>
      <c r="AC345">
        <f t="shared" si="47"/>
        <v>0.3</v>
      </c>
    </row>
    <row r="346" spans="2:29" ht="16.5" x14ac:dyDescent="0.25">
      <c r="B346" t="str">
        <f t="shared" si="40"/>
        <v>MCPNLRBValuation (NPV)</v>
      </c>
      <c r="C346" t="str">
        <f t="shared" si="41"/>
        <v>MCPNLRBValuation (NPV)export to ara</v>
      </c>
      <c r="D346" s="31" t="s">
        <v>39</v>
      </c>
      <c r="E346" s="31" t="s">
        <v>1423</v>
      </c>
      <c r="F346" s="31" t="s">
        <v>1850</v>
      </c>
      <c r="G346" s="34" t="s">
        <v>91</v>
      </c>
      <c r="H346" s="103">
        <v>1</v>
      </c>
      <c r="I346" s="92">
        <v>46091.833333333336</v>
      </c>
      <c r="J346" s="3">
        <v>0</v>
      </c>
      <c r="K346" s="100">
        <v>0.03</v>
      </c>
      <c r="L346">
        <f t="shared" si="42"/>
        <v>0.03</v>
      </c>
      <c r="M346">
        <f t="shared" si="43"/>
        <v>0.03</v>
      </c>
      <c r="Q346" s="64" t="str">
        <f>_xlfn.XLOOKUP(S346,Data!E:E,Data!X:X,"Not Started",0,-1)</f>
        <v>Not Started</v>
      </c>
      <c r="R346" t="str">
        <f t="shared" si="44"/>
        <v>MCPICDBICDB</v>
      </c>
      <c r="S346" t="str">
        <f t="shared" si="45"/>
        <v>MCPICDBICDBgap run | Sofia | Live on ALM Core</v>
      </c>
      <c r="T346" s="31" t="s">
        <v>39</v>
      </c>
      <c r="U346" s="31" t="s">
        <v>715</v>
      </c>
      <c r="V346" s="31" t="s">
        <v>715</v>
      </c>
      <c r="W346" s="34" t="s">
        <v>1087</v>
      </c>
      <c r="X346" s="103">
        <v>1</v>
      </c>
      <c r="Y346" s="92">
        <v>46066.427083333336</v>
      </c>
      <c r="Z346" s="3">
        <v>0</v>
      </c>
      <c r="AA346" s="100">
        <v>0.35</v>
      </c>
      <c r="AB346">
        <f t="shared" si="46"/>
        <v>0.35</v>
      </c>
      <c r="AC346">
        <f t="shared" si="47"/>
        <v>0.35</v>
      </c>
    </row>
    <row r="347" spans="2:29" ht="16.5" x14ac:dyDescent="0.25">
      <c r="B347" t="str">
        <f t="shared" si="40"/>
        <v>MCPNLRBValuation (NPV)</v>
      </c>
      <c r="C347" t="str">
        <f t="shared" si="41"/>
        <v>MCPNLRBValuation (NPV)Light Maintenance portfolio valuation</v>
      </c>
      <c r="D347" s="31" t="s">
        <v>39</v>
      </c>
      <c r="E347" s="31" t="s">
        <v>1423</v>
      </c>
      <c r="F347" s="31" t="s">
        <v>1850</v>
      </c>
      <c r="G347" s="34" t="s">
        <v>1948</v>
      </c>
      <c r="H347" s="103">
        <v>1</v>
      </c>
      <c r="I347" s="92">
        <v>46091.834722222222</v>
      </c>
      <c r="J347" s="3">
        <v>0</v>
      </c>
      <c r="K347" s="100">
        <v>0.15</v>
      </c>
      <c r="L347">
        <f t="shared" si="42"/>
        <v>0.15</v>
      </c>
      <c r="M347">
        <f t="shared" si="43"/>
        <v>0.15</v>
      </c>
      <c r="Q347" s="64" t="str">
        <f>_xlfn.XLOOKUP(S347,Data!E:E,Data!X:X,"Not Started",0,-1)</f>
        <v>Not Started</v>
      </c>
      <c r="R347" t="str">
        <f t="shared" si="44"/>
        <v>MCPICDBICDB</v>
      </c>
      <c r="S347" t="str">
        <f t="shared" si="45"/>
        <v>MCPICDBICDBgap run | Vienna | Live on ALM Core</v>
      </c>
      <c r="T347" s="31" t="s">
        <v>39</v>
      </c>
      <c r="U347" s="31" t="s">
        <v>715</v>
      </c>
      <c r="V347" s="31" t="s">
        <v>715</v>
      </c>
      <c r="W347" s="34" t="s">
        <v>1090</v>
      </c>
      <c r="X347" s="103">
        <v>1</v>
      </c>
      <c r="Y347" s="92">
        <v>46066.441666666666</v>
      </c>
      <c r="Z347" s="3">
        <v>0</v>
      </c>
      <c r="AA347" s="100">
        <v>0.27</v>
      </c>
      <c r="AB347">
        <f t="shared" si="46"/>
        <v>0.27</v>
      </c>
      <c r="AC347">
        <f t="shared" si="47"/>
        <v>0.27</v>
      </c>
    </row>
    <row r="348" spans="2:29" ht="16.5" x14ac:dyDescent="0.25">
      <c r="B348" t="str">
        <f t="shared" si="40"/>
        <v>MCPNLRBValuation (NPV)</v>
      </c>
      <c r="C348" t="str">
        <f t="shared" si="41"/>
        <v>MCPNLRBValuation (NPV)valuation report OLAP exports</v>
      </c>
      <c r="D348" s="31" t="s">
        <v>39</v>
      </c>
      <c r="E348" s="31" t="s">
        <v>1423</v>
      </c>
      <c r="F348" s="31" t="s">
        <v>1850</v>
      </c>
      <c r="G348" s="34" t="s">
        <v>97</v>
      </c>
      <c r="H348" s="103">
        <v>1</v>
      </c>
      <c r="I348" s="92">
        <v>46091.84097222222</v>
      </c>
      <c r="J348" s="3">
        <v>0</v>
      </c>
      <c r="K348" s="100">
        <v>0.1</v>
      </c>
      <c r="L348">
        <f t="shared" si="42"/>
        <v>0.1</v>
      </c>
      <c r="M348">
        <f t="shared" si="43"/>
        <v>0.1</v>
      </c>
      <c r="Q348" s="64" t="str">
        <f>_xlfn.XLOOKUP(S348,Data!E:E,Data!X:X,"Not Started",0,-1)</f>
        <v>Not Started</v>
      </c>
      <c r="R348" t="str">
        <f t="shared" si="44"/>
        <v>MCPICDBICDB</v>
      </c>
      <c r="S348" t="str">
        <f t="shared" si="45"/>
        <v>MCPICDBICDBgap run | Prague | Live on ALM Core</v>
      </c>
      <c r="T348" s="31" t="s">
        <v>39</v>
      </c>
      <c r="U348" s="31" t="s">
        <v>715</v>
      </c>
      <c r="V348" s="31" t="s">
        <v>715</v>
      </c>
      <c r="W348" s="34" t="s">
        <v>1093</v>
      </c>
      <c r="X348" s="103">
        <v>1</v>
      </c>
      <c r="Y348" s="92">
        <v>46066.452777777777</v>
      </c>
      <c r="Z348" s="3">
        <v>0</v>
      </c>
      <c r="AA348" s="100">
        <v>0.35</v>
      </c>
      <c r="AB348">
        <f t="shared" si="46"/>
        <v>0.35</v>
      </c>
      <c r="AC348">
        <f t="shared" si="47"/>
        <v>0.35</v>
      </c>
    </row>
    <row r="349" spans="2:29" ht="16.5" x14ac:dyDescent="0.25">
      <c r="B349" t="str">
        <f t="shared" si="40"/>
        <v>MCPPLDBCSRBB Valuation</v>
      </c>
      <c r="C349" t="str">
        <f t="shared" si="41"/>
        <v>MCPPLDBCSRBB ValuationCSRBB Portfolio Valuation</v>
      </c>
      <c r="D349" s="31" t="s">
        <v>39</v>
      </c>
      <c r="E349" s="28" t="s">
        <v>1626</v>
      </c>
      <c r="F349" s="28" t="s">
        <v>1831</v>
      </c>
      <c r="G349" s="28" t="s">
        <v>104</v>
      </c>
      <c r="H349" s="102">
        <v>1</v>
      </c>
      <c r="I349" s="91">
        <v>46092.513194444444</v>
      </c>
      <c r="J349" s="97">
        <v>0</v>
      </c>
      <c r="K349" s="99">
        <v>0.8</v>
      </c>
      <c r="L349">
        <f t="shared" si="42"/>
        <v>0.8</v>
      </c>
      <c r="M349">
        <f t="shared" si="43"/>
        <v>0.8</v>
      </c>
      <c r="Q349" s="64" t="str">
        <f>_xlfn.XLOOKUP(S349,Data!E:E,Data!X:X,"Not Started",0,-1)</f>
        <v>Not Started</v>
      </c>
      <c r="R349" t="str">
        <f t="shared" si="44"/>
        <v>MCPICDBICDB</v>
      </c>
      <c r="S349" t="str">
        <f t="shared" si="45"/>
        <v>MCPICDBICDBgap run | Beijing | Other live location</v>
      </c>
      <c r="T349" s="31" t="s">
        <v>39</v>
      </c>
      <c r="U349" s="31" t="s">
        <v>715</v>
      </c>
      <c r="V349" s="31" t="s">
        <v>715</v>
      </c>
      <c r="W349" s="34" t="s">
        <v>1096</v>
      </c>
      <c r="X349" s="103">
        <v>1</v>
      </c>
      <c r="Y349" s="92">
        <v>46066.467361111114</v>
      </c>
      <c r="Z349" s="3">
        <v>0</v>
      </c>
      <c r="AA349" s="100">
        <v>0.42</v>
      </c>
      <c r="AB349">
        <f t="shared" si="46"/>
        <v>0.42</v>
      </c>
      <c r="AC349">
        <f t="shared" si="47"/>
        <v>0.42</v>
      </c>
    </row>
    <row r="350" spans="2:29" ht="16.5" x14ac:dyDescent="0.25">
      <c r="B350" t="str">
        <f t="shared" si="40"/>
        <v>MCPPLDBDelete Portfolio</v>
      </c>
      <c r="C350" t="str">
        <f t="shared" si="41"/>
        <v>MCPPLDBDelete PortfolioDelete portfolio from</v>
      </c>
      <c r="D350" s="31" t="s">
        <v>39</v>
      </c>
      <c r="E350" s="31" t="s">
        <v>1626</v>
      </c>
      <c r="F350" s="28" t="s">
        <v>1832</v>
      </c>
      <c r="G350" s="28" t="s">
        <v>45</v>
      </c>
      <c r="H350" s="102">
        <v>1</v>
      </c>
      <c r="I350" s="91">
        <v>46087.711805555555</v>
      </c>
      <c r="J350" s="97">
        <v>0</v>
      </c>
      <c r="K350" s="99">
        <v>0.02</v>
      </c>
      <c r="L350">
        <f t="shared" si="42"/>
        <v>0.02</v>
      </c>
      <c r="M350">
        <f t="shared" si="43"/>
        <v>0.02</v>
      </c>
      <c r="Q350" s="64" t="str">
        <f>_xlfn.XLOOKUP(S350,Data!E:E,Data!X:X,"Not Started",0,-1)</f>
        <v>Not Started</v>
      </c>
      <c r="R350" t="str">
        <f t="shared" si="44"/>
        <v>MCPICDBICDB</v>
      </c>
      <c r="S350" t="str">
        <f t="shared" si="45"/>
        <v>MCPICDBICDBgap run | Shanghai | Other live location</v>
      </c>
      <c r="T350" s="31" t="s">
        <v>39</v>
      </c>
      <c r="U350" s="31" t="s">
        <v>715</v>
      </c>
      <c r="V350" s="31" t="s">
        <v>715</v>
      </c>
      <c r="W350" s="34" t="s">
        <v>1099</v>
      </c>
      <c r="X350" s="103">
        <v>1</v>
      </c>
      <c r="Y350" s="92">
        <v>46066.484722222223</v>
      </c>
      <c r="Z350" s="3">
        <v>0</v>
      </c>
      <c r="AA350" s="100">
        <v>0.32</v>
      </c>
      <c r="AB350">
        <f t="shared" si="46"/>
        <v>0.32</v>
      </c>
      <c r="AC350">
        <f t="shared" si="47"/>
        <v>0.32</v>
      </c>
    </row>
    <row r="351" spans="2:29" ht="16.5" x14ac:dyDescent="0.25">
      <c r="B351" t="str">
        <f t="shared" si="40"/>
        <v>MCPPLDBEC</v>
      </c>
      <c r="C351" t="str">
        <f t="shared" si="41"/>
        <v>MCPPLDBECing-ec valuation</v>
      </c>
      <c r="D351" s="31" t="s">
        <v>39</v>
      </c>
      <c r="E351" s="31" t="s">
        <v>1626</v>
      </c>
      <c r="F351" s="28" t="s">
        <v>1833</v>
      </c>
      <c r="G351" s="28" t="s">
        <v>141</v>
      </c>
      <c r="H351" s="102">
        <v>1</v>
      </c>
      <c r="I351" s="91">
        <v>46091.795138888891</v>
      </c>
      <c r="J351" s="97">
        <v>0</v>
      </c>
      <c r="K351" s="99">
        <v>1.68</v>
      </c>
      <c r="L351">
        <f t="shared" si="42"/>
        <v>1.68</v>
      </c>
      <c r="M351">
        <f t="shared" si="43"/>
        <v>1.68</v>
      </c>
      <c r="Q351" s="64" t="str">
        <f>_xlfn.XLOOKUP(S351,Data!E:E,Data!X:X,"Not Started",0,-1)</f>
        <v>Not Started</v>
      </c>
      <c r="R351" t="str">
        <f t="shared" si="44"/>
        <v>MCPICDBICDB</v>
      </c>
      <c r="S351" t="str">
        <f t="shared" si="45"/>
        <v>MCPICDBICDBgap run | Budapest | Live on ALM Core</v>
      </c>
      <c r="T351" s="31" t="s">
        <v>39</v>
      </c>
      <c r="U351" s="31" t="s">
        <v>715</v>
      </c>
      <c r="V351" s="31" t="s">
        <v>715</v>
      </c>
      <c r="W351" s="34" t="s">
        <v>1102</v>
      </c>
      <c r="X351" s="103">
        <v>1</v>
      </c>
      <c r="Y351" s="92">
        <v>46066.497916666667</v>
      </c>
      <c r="Z351" s="3">
        <v>0</v>
      </c>
      <c r="AA351" s="100">
        <v>0.28000000000000003</v>
      </c>
      <c r="AB351">
        <f t="shared" si="46"/>
        <v>0.28000000000000003</v>
      </c>
      <c r="AC351">
        <f t="shared" si="47"/>
        <v>0.28000000000000003</v>
      </c>
    </row>
    <row r="352" spans="2:29" ht="16.5" x14ac:dyDescent="0.25">
      <c r="B352" t="str">
        <f t="shared" si="40"/>
        <v>MCPPLDBEC</v>
      </c>
      <c r="C352" t="str">
        <f t="shared" si="41"/>
        <v>MCPPLDBECing-ec valuation exports</v>
      </c>
      <c r="D352" s="31" t="s">
        <v>39</v>
      </c>
      <c r="E352" s="31" t="s">
        <v>1626</v>
      </c>
      <c r="F352" s="31" t="s">
        <v>1833</v>
      </c>
      <c r="G352" s="34" t="s">
        <v>350</v>
      </c>
      <c r="H352" s="103">
        <v>1</v>
      </c>
      <c r="I352" s="92">
        <v>46091.865972222222</v>
      </c>
      <c r="J352" s="3">
        <v>0</v>
      </c>
      <c r="K352" s="100">
        <v>0.5</v>
      </c>
      <c r="L352">
        <f t="shared" si="42"/>
        <v>0.5</v>
      </c>
      <c r="M352">
        <f t="shared" si="43"/>
        <v>0.5</v>
      </c>
      <c r="Q352" s="64" t="str">
        <f>_xlfn.XLOOKUP(S352,Data!E:E,Data!X:X,"Not Started",0,-1)</f>
        <v>Not Started</v>
      </c>
      <c r="R352" t="str">
        <f t="shared" si="44"/>
        <v>MCPICDBICDB</v>
      </c>
      <c r="S352" t="str">
        <f t="shared" si="45"/>
        <v>MCPICDBICDBgap run | Tokyo | Live on ALM Core</v>
      </c>
      <c r="T352" s="31" t="s">
        <v>39</v>
      </c>
      <c r="U352" s="31" t="s">
        <v>715</v>
      </c>
      <c r="V352" s="31" t="s">
        <v>715</v>
      </c>
      <c r="W352" s="34" t="s">
        <v>1105</v>
      </c>
      <c r="X352" s="103">
        <v>1</v>
      </c>
      <c r="Y352" s="92">
        <v>46066.509722222225</v>
      </c>
      <c r="Z352" s="3">
        <v>0</v>
      </c>
      <c r="AA352" s="100">
        <v>0.3</v>
      </c>
      <c r="AB352">
        <f t="shared" si="46"/>
        <v>0.3</v>
      </c>
      <c r="AC352">
        <f t="shared" si="47"/>
        <v>0.3</v>
      </c>
    </row>
    <row r="353" spans="2:29" ht="16.5" x14ac:dyDescent="0.25">
      <c r="B353" t="str">
        <f t="shared" si="40"/>
        <v>MCPPLDBGAP</v>
      </c>
      <c r="C353" t="str">
        <f t="shared" si="41"/>
        <v>MCPPLDBGAPgap planning</v>
      </c>
      <c r="D353" s="31" t="s">
        <v>39</v>
      </c>
      <c r="E353" s="31" t="s">
        <v>1626</v>
      </c>
      <c r="F353" s="28" t="s">
        <v>1837</v>
      </c>
      <c r="G353" s="28" t="s">
        <v>197</v>
      </c>
      <c r="H353" s="102">
        <v>1</v>
      </c>
      <c r="I353" s="91">
        <v>46091.972222222219</v>
      </c>
      <c r="J353" s="97">
        <v>0</v>
      </c>
      <c r="K353" s="99">
        <v>1.1499999999999999</v>
      </c>
      <c r="L353">
        <f t="shared" si="42"/>
        <v>1.1499999999999999</v>
      </c>
      <c r="M353">
        <f t="shared" si="43"/>
        <v>1.1499999999999999</v>
      </c>
      <c r="Q353" s="64" t="str">
        <f>_xlfn.XLOOKUP(S353,Data!E:E,Data!X:X,"Not Started",0,-1)</f>
        <v>Not Started</v>
      </c>
      <c r="R353" t="str">
        <f t="shared" si="44"/>
        <v>MCPICDBICDB</v>
      </c>
      <c r="S353" t="str">
        <f t="shared" si="45"/>
        <v>MCPICDBICDBgap run | Manila | Other live location</v>
      </c>
      <c r="T353" s="31" t="s">
        <v>39</v>
      </c>
      <c r="U353" s="31" t="s">
        <v>715</v>
      </c>
      <c r="V353" s="31" t="s">
        <v>715</v>
      </c>
      <c r="W353" s="34" t="s">
        <v>1108</v>
      </c>
      <c r="X353" s="103">
        <v>1</v>
      </c>
      <c r="Y353" s="92">
        <v>46066.522222222222</v>
      </c>
      <c r="Z353" s="3">
        <v>0</v>
      </c>
      <c r="AA353" s="100">
        <v>0.27</v>
      </c>
      <c r="AB353">
        <f t="shared" si="46"/>
        <v>0.27</v>
      </c>
      <c r="AC353">
        <f t="shared" si="47"/>
        <v>0.27</v>
      </c>
    </row>
    <row r="354" spans="2:29" ht="16.5" x14ac:dyDescent="0.25">
      <c r="B354" t="str">
        <f t="shared" si="40"/>
        <v>MCPPLDBKR</v>
      </c>
      <c r="C354" t="str">
        <f t="shared" si="41"/>
        <v>MCPPLDBKRbpv-kr valuation</v>
      </c>
      <c r="D354" s="31" t="s">
        <v>39</v>
      </c>
      <c r="E354" s="31" t="s">
        <v>1626</v>
      </c>
      <c r="F354" s="86" t="s">
        <v>1840</v>
      </c>
      <c r="G354" s="28" t="s">
        <v>123</v>
      </c>
      <c r="H354" s="102">
        <v>1</v>
      </c>
      <c r="I354" s="91">
        <v>46091.887499999997</v>
      </c>
      <c r="J354" s="97">
        <v>0</v>
      </c>
      <c r="K354" s="99">
        <v>2</v>
      </c>
      <c r="L354">
        <f t="shared" si="42"/>
        <v>2</v>
      </c>
      <c r="M354">
        <f t="shared" si="43"/>
        <v>2</v>
      </c>
      <c r="Q354" s="64" t="str">
        <f>_xlfn.XLOOKUP(S354,Data!E:E,Data!X:X,"Not Started",0,-1)</f>
        <v>Not Started</v>
      </c>
      <c r="R354" t="str">
        <f t="shared" si="44"/>
        <v>MCPICDBICDB</v>
      </c>
      <c r="S354" t="str">
        <f t="shared" si="45"/>
        <v>MCPICDBICDBgap run | Bratislava | Live on ALM Core</v>
      </c>
      <c r="T354" s="31" t="s">
        <v>39</v>
      </c>
      <c r="U354" s="31" t="s">
        <v>715</v>
      </c>
      <c r="V354" s="31" t="s">
        <v>715</v>
      </c>
      <c r="W354" s="34" t="s">
        <v>1111</v>
      </c>
      <c r="X354" s="103">
        <v>1</v>
      </c>
      <c r="Y354" s="92">
        <v>46066.533333333333</v>
      </c>
      <c r="Z354" s="3">
        <v>0</v>
      </c>
      <c r="AA354" s="100">
        <v>0.25</v>
      </c>
      <c r="AB354">
        <f t="shared" si="46"/>
        <v>0.25</v>
      </c>
      <c r="AC354">
        <f t="shared" si="47"/>
        <v>0.25</v>
      </c>
    </row>
    <row r="355" spans="2:29" ht="16.5" x14ac:dyDescent="0.25">
      <c r="B355" t="str">
        <f t="shared" si="40"/>
        <v>MCPPLDBKR</v>
      </c>
      <c r="C355" t="str">
        <f t="shared" si="41"/>
        <v>MCPPLDBKRbpv-kr valuation exports</v>
      </c>
      <c r="D355" s="31" t="s">
        <v>39</v>
      </c>
      <c r="E355" s="31" t="s">
        <v>1626</v>
      </c>
      <c r="F355" s="88" t="s">
        <v>1840</v>
      </c>
      <c r="G355" s="34" t="s">
        <v>354</v>
      </c>
      <c r="H355" s="103">
        <v>1</v>
      </c>
      <c r="I355" s="92">
        <v>46091.970833333333</v>
      </c>
      <c r="J355" s="3">
        <v>0</v>
      </c>
      <c r="K355" s="100">
        <v>0.02</v>
      </c>
      <c r="L355">
        <f t="shared" si="42"/>
        <v>0.02</v>
      </c>
      <c r="M355">
        <f t="shared" si="43"/>
        <v>0.02</v>
      </c>
      <c r="Q355" s="64" t="str">
        <f>_xlfn.XLOOKUP(S355,Data!E:E,Data!X:X,"Not Started",0,-1)</f>
        <v>Not Started</v>
      </c>
      <c r="R355" t="str">
        <f t="shared" si="44"/>
        <v>MCPICDBICDB</v>
      </c>
      <c r="S355" t="str">
        <f t="shared" si="45"/>
        <v>MCPICDBICDBgap run | Seoul | Live on ALM Core</v>
      </c>
      <c r="T355" s="31" t="s">
        <v>39</v>
      </c>
      <c r="U355" s="31" t="s">
        <v>715</v>
      </c>
      <c r="V355" s="31" t="s">
        <v>715</v>
      </c>
      <c r="W355" s="34" t="s">
        <v>1114</v>
      </c>
      <c r="X355" s="103">
        <v>1</v>
      </c>
      <c r="Y355" s="92">
        <v>46066.543749999997</v>
      </c>
      <c r="Z355" s="3">
        <v>0</v>
      </c>
      <c r="AA355" s="100">
        <v>0.32</v>
      </c>
      <c r="AB355">
        <f t="shared" si="46"/>
        <v>0.32</v>
      </c>
      <c r="AC355">
        <f t="shared" si="47"/>
        <v>0.32</v>
      </c>
    </row>
    <row r="356" spans="2:29" ht="16.5" x14ac:dyDescent="0.25">
      <c r="B356" t="str">
        <f t="shared" si="40"/>
        <v>MCPPLDBLoad MP</v>
      </c>
      <c r="C356" t="str">
        <f t="shared" si="41"/>
        <v>MCPPLDBLoad MPload Model parameters</v>
      </c>
      <c r="D356" s="31" t="s">
        <v>39</v>
      </c>
      <c r="E356" s="31" t="s">
        <v>1626</v>
      </c>
      <c r="F356" s="28" t="s">
        <v>1858</v>
      </c>
      <c r="G356" s="28" t="s">
        <v>52</v>
      </c>
      <c r="H356" s="102">
        <v>2</v>
      </c>
      <c r="I356" s="91">
        <v>46087.713194444441</v>
      </c>
      <c r="J356" s="97">
        <v>0.05</v>
      </c>
      <c r="K356" s="99">
        <v>0.03</v>
      </c>
      <c r="L356">
        <f t="shared" si="42"/>
        <v>0.08</v>
      </c>
      <c r="M356">
        <f t="shared" si="43"/>
        <v>0.04</v>
      </c>
      <c r="Q356" s="64" t="str">
        <f>_xlfn.XLOOKUP(S356,Data!E:E,Data!X:X,"Not Started",0,-1)</f>
        <v>Not Started</v>
      </c>
      <c r="R356" t="str">
        <f t="shared" si="44"/>
        <v>MCPICDBICDB</v>
      </c>
      <c r="S356" t="str">
        <f t="shared" si="45"/>
        <v>MCPICDBICDBgap run | Taipei | Live on ALM Core</v>
      </c>
      <c r="T356" s="31" t="s">
        <v>39</v>
      </c>
      <c r="U356" s="31" t="s">
        <v>715</v>
      </c>
      <c r="V356" s="31" t="s">
        <v>715</v>
      </c>
      <c r="W356" s="34" t="s">
        <v>1117</v>
      </c>
      <c r="X356" s="103">
        <v>1</v>
      </c>
      <c r="Y356" s="92">
        <v>46066.556944444441</v>
      </c>
      <c r="Z356" s="3">
        <v>0</v>
      </c>
      <c r="AA356" s="100">
        <v>0.28000000000000003</v>
      </c>
      <c r="AB356">
        <f t="shared" si="46"/>
        <v>0.28000000000000003</v>
      </c>
      <c r="AC356">
        <f t="shared" si="47"/>
        <v>0.28000000000000003</v>
      </c>
    </row>
    <row r="357" spans="2:29" ht="16.5" x14ac:dyDescent="0.25">
      <c r="B357" t="str">
        <f t="shared" si="40"/>
        <v>MCPPLDBLoad MP</v>
      </c>
      <c r="C357" t="str">
        <f t="shared" si="41"/>
        <v>MCPPLDBLoad MPModel parameters comparison</v>
      </c>
      <c r="D357" s="31" t="s">
        <v>39</v>
      </c>
      <c r="E357" s="31" t="s">
        <v>1626</v>
      </c>
      <c r="F357" s="31" t="s">
        <v>1858</v>
      </c>
      <c r="G357" s="34" t="s">
        <v>55</v>
      </c>
      <c r="H357" s="103">
        <v>2</v>
      </c>
      <c r="I357" s="92">
        <v>46087.715277777781</v>
      </c>
      <c r="J357" s="3">
        <v>0</v>
      </c>
      <c r="K357" s="100">
        <v>0</v>
      </c>
      <c r="L357">
        <f t="shared" si="42"/>
        <v>0</v>
      </c>
      <c r="M357">
        <f t="shared" si="43"/>
        <v>0</v>
      </c>
      <c r="Q357" s="64" t="str">
        <f>_xlfn.XLOOKUP(S357,Data!E:E,Data!X:X,"Not Started",0,-1)</f>
        <v>Not Started</v>
      </c>
      <c r="R357" t="str">
        <f t="shared" si="44"/>
        <v>MCPICDBICDB</v>
      </c>
      <c r="S357" t="str">
        <f t="shared" si="45"/>
        <v>MCPICDBICDBgap run | NLWB_BMG | Live on ALM Core</v>
      </c>
      <c r="T357" s="31" t="s">
        <v>39</v>
      </c>
      <c r="U357" s="31" t="s">
        <v>715</v>
      </c>
      <c r="V357" s="31" t="s">
        <v>715</v>
      </c>
      <c r="W357" s="34" t="s">
        <v>1120</v>
      </c>
      <c r="X357" s="103">
        <v>1</v>
      </c>
      <c r="Y357" s="92">
        <v>46066.568749999999</v>
      </c>
      <c r="Z357" s="3">
        <v>0</v>
      </c>
      <c r="AA357" s="100">
        <v>0.27</v>
      </c>
      <c r="AB357">
        <f t="shared" si="46"/>
        <v>0.27</v>
      </c>
      <c r="AC357">
        <f t="shared" si="47"/>
        <v>0.27</v>
      </c>
    </row>
    <row r="358" spans="2:29" ht="16.5" x14ac:dyDescent="0.25">
      <c r="B358" t="str">
        <f t="shared" si="40"/>
        <v>MCPPLDBLoad Pos</v>
      </c>
      <c r="C358" t="str">
        <f t="shared" si="41"/>
        <v>MCPPLDBLoad Posload</v>
      </c>
      <c r="D358" s="31" t="s">
        <v>39</v>
      </c>
      <c r="E358" s="31" t="s">
        <v>1626</v>
      </c>
      <c r="F358" s="28" t="s">
        <v>1844</v>
      </c>
      <c r="G358" s="28" t="s">
        <v>75</v>
      </c>
      <c r="H358" s="102">
        <v>1</v>
      </c>
      <c r="I358" s="91">
        <v>46091.418055555558</v>
      </c>
      <c r="J358" s="97">
        <v>0</v>
      </c>
      <c r="K358" s="99">
        <v>0.97</v>
      </c>
      <c r="L358">
        <f t="shared" si="42"/>
        <v>0.97</v>
      </c>
      <c r="M358">
        <f t="shared" si="43"/>
        <v>0.97</v>
      </c>
      <c r="Q358" s="64" t="str">
        <f>_xlfn.XLOOKUP(S358,Data!E:E,Data!X:X,"Not Started",0,-1)</f>
        <v>Not Started</v>
      </c>
      <c r="R358" t="str">
        <f t="shared" si="44"/>
        <v>MCPICDBICDB</v>
      </c>
      <c r="S358" t="str">
        <f t="shared" si="45"/>
        <v>MCPICDBICDBgap run | NLWB_FM_Banking_books | Live on ALM Core</v>
      </c>
      <c r="T358" s="31" t="s">
        <v>39</v>
      </c>
      <c r="U358" s="31" t="s">
        <v>715</v>
      </c>
      <c r="V358" s="31" t="s">
        <v>715</v>
      </c>
      <c r="W358" s="34" t="s">
        <v>1123</v>
      </c>
      <c r="X358" s="103">
        <v>1</v>
      </c>
      <c r="Y358" s="92">
        <v>46066.579861111109</v>
      </c>
      <c r="Z358" s="3">
        <v>0</v>
      </c>
      <c r="AA358" s="100">
        <v>1.05</v>
      </c>
      <c r="AB358">
        <f t="shared" si="46"/>
        <v>1.05</v>
      </c>
      <c r="AC358">
        <f t="shared" si="47"/>
        <v>1.05</v>
      </c>
    </row>
    <row r="359" spans="2:29" ht="16.5" x14ac:dyDescent="0.25">
      <c r="B359" t="str">
        <f t="shared" si="40"/>
        <v>MCPPLDBLoad Pos</v>
      </c>
      <c r="C359" t="str">
        <f t="shared" si="41"/>
        <v>MCPPLDBLoad Posload NTG</v>
      </c>
      <c r="D359" s="31" t="s">
        <v>39</v>
      </c>
      <c r="E359" s="31" t="s">
        <v>1626</v>
      </c>
      <c r="F359" s="31" t="s">
        <v>1844</v>
      </c>
      <c r="G359" s="34" t="s">
        <v>1958</v>
      </c>
      <c r="H359" s="103">
        <v>1</v>
      </c>
      <c r="I359" s="92">
        <v>46091.458333333336</v>
      </c>
      <c r="J359" s="3">
        <v>0</v>
      </c>
      <c r="K359" s="100">
        <v>0</v>
      </c>
      <c r="L359">
        <f t="shared" si="42"/>
        <v>0</v>
      </c>
      <c r="M359">
        <f t="shared" si="43"/>
        <v>0</v>
      </c>
      <c r="Q359" s="64" t="str">
        <f>_xlfn.XLOOKUP(S359,Data!E:E,Data!X:X,"Not Started",0,-1)</f>
        <v>Not Started</v>
      </c>
      <c r="R359" t="str">
        <f t="shared" si="44"/>
        <v>MCPICDBICDB</v>
      </c>
      <c r="S359" t="str">
        <f t="shared" si="45"/>
        <v>MCPICDBICDBgap run | NLWB_Trade_Finance_Services | Live on ALM Core</v>
      </c>
      <c r="T359" s="31" t="s">
        <v>39</v>
      </c>
      <c r="U359" s="31" t="s">
        <v>715</v>
      </c>
      <c r="V359" s="31" t="s">
        <v>715</v>
      </c>
      <c r="W359" s="34" t="s">
        <v>1126</v>
      </c>
      <c r="X359" s="103">
        <v>1</v>
      </c>
      <c r="Y359" s="92">
        <v>46066.623611111114</v>
      </c>
      <c r="Z359" s="3">
        <v>0</v>
      </c>
      <c r="AA359" s="100">
        <v>0.56999999999999995</v>
      </c>
      <c r="AB359">
        <f t="shared" si="46"/>
        <v>0.56999999999999995</v>
      </c>
      <c r="AC359">
        <f t="shared" si="47"/>
        <v>0.56999999999999995</v>
      </c>
    </row>
    <row r="360" spans="2:29" ht="16.5" x14ac:dyDescent="0.25">
      <c r="B360" t="str">
        <f t="shared" si="40"/>
        <v>MCPPLDBLoad Spreads</v>
      </c>
      <c r="C360" t="str">
        <f t="shared" si="41"/>
        <v>MCPPLDBLoad Spreadsload Spreads</v>
      </c>
      <c r="D360" s="31" t="s">
        <v>39</v>
      </c>
      <c r="E360" s="31" t="s">
        <v>1626</v>
      </c>
      <c r="F360" s="28" t="s">
        <v>1859</v>
      </c>
      <c r="G360" s="28" t="s">
        <v>69</v>
      </c>
      <c r="H360" s="102">
        <v>1</v>
      </c>
      <c r="I360" s="91">
        <v>46089.004166666666</v>
      </c>
      <c r="J360" s="97">
        <v>0</v>
      </c>
      <c r="K360" s="99">
        <v>0.47</v>
      </c>
      <c r="L360">
        <f t="shared" si="42"/>
        <v>0.47</v>
      </c>
      <c r="M360">
        <f t="shared" si="43"/>
        <v>0.47</v>
      </c>
      <c r="Q360" s="64" t="str">
        <f>_xlfn.XLOOKUP(S360,Data!E:E,Data!X:X,"Not Started",0,-1)</f>
        <v>Not Started</v>
      </c>
      <c r="R360" t="str">
        <f t="shared" si="44"/>
        <v>MCPICDBICDB</v>
      </c>
      <c r="S360" t="str">
        <f t="shared" si="45"/>
        <v>MCPICDBICDBgap run | Kiev | Live on ALM Core</v>
      </c>
      <c r="T360" s="31" t="s">
        <v>39</v>
      </c>
      <c r="U360" s="31" t="s">
        <v>715</v>
      </c>
      <c r="V360" s="31" t="s">
        <v>715</v>
      </c>
      <c r="W360" s="34" t="s">
        <v>1129</v>
      </c>
      <c r="X360" s="103">
        <v>1</v>
      </c>
      <c r="Y360" s="92">
        <v>46066.647222222222</v>
      </c>
      <c r="Z360" s="3">
        <v>0</v>
      </c>
      <c r="AA360" s="100">
        <v>0.23</v>
      </c>
      <c r="AB360">
        <f t="shared" si="46"/>
        <v>0.23</v>
      </c>
      <c r="AC360">
        <f t="shared" si="47"/>
        <v>0.23</v>
      </c>
    </row>
    <row r="361" spans="2:29" ht="16.5" x14ac:dyDescent="0.25">
      <c r="B361" t="str">
        <f t="shared" si="40"/>
        <v>MCPPLDBLoad Spreads</v>
      </c>
      <c r="C361" t="str">
        <f t="shared" si="41"/>
        <v>MCPPLDBLoad SpreadsSpreads comparison</v>
      </c>
      <c r="D361" s="31" t="s">
        <v>39</v>
      </c>
      <c r="E361" s="31" t="s">
        <v>1626</v>
      </c>
      <c r="F361" s="31" t="s">
        <v>1859</v>
      </c>
      <c r="G361" s="34" t="s">
        <v>71</v>
      </c>
      <c r="H361" s="103">
        <v>1</v>
      </c>
      <c r="I361" s="92">
        <v>46089.023611111108</v>
      </c>
      <c r="J361" s="3">
        <v>0</v>
      </c>
      <c r="K361" s="100">
        <v>0.02</v>
      </c>
      <c r="L361">
        <f t="shared" si="42"/>
        <v>0.02</v>
      </c>
      <c r="M361">
        <f t="shared" si="43"/>
        <v>0.02</v>
      </c>
      <c r="Q361" s="64" t="str">
        <f>_xlfn.XLOOKUP(S361,Data!E:E,Data!X:X,"Not Started",0,-1)</f>
        <v>Not Started</v>
      </c>
      <c r="R361" t="str">
        <f t="shared" si="44"/>
        <v>MCPICDBICDB</v>
      </c>
      <c r="S361" t="str">
        <f t="shared" si="45"/>
        <v>MCPICDBICDBgap run | Geneva | Other live location</v>
      </c>
      <c r="T361" s="31" t="s">
        <v>39</v>
      </c>
      <c r="U361" s="31" t="s">
        <v>715</v>
      </c>
      <c r="V361" s="31" t="s">
        <v>715</v>
      </c>
      <c r="W361" s="34" t="s">
        <v>1132</v>
      </c>
      <c r="X361" s="103">
        <v>1</v>
      </c>
      <c r="Y361" s="92">
        <v>46066.656944444447</v>
      </c>
      <c r="Z361" s="3">
        <v>0</v>
      </c>
      <c r="AA361" s="100">
        <v>0.2</v>
      </c>
      <c r="AB361">
        <f t="shared" si="46"/>
        <v>0.2</v>
      </c>
      <c r="AC361">
        <f t="shared" si="47"/>
        <v>0.2</v>
      </c>
    </row>
    <row r="362" spans="2:29" ht="16.5" x14ac:dyDescent="0.25">
      <c r="B362" t="str">
        <f t="shared" si="40"/>
        <v>MCPPLDBValuation (NPV)</v>
      </c>
      <c r="C362" t="str">
        <f t="shared" si="41"/>
        <v>MCPPLDBValuation (NPV)portfolio valuation run</v>
      </c>
      <c r="D362" s="31" t="s">
        <v>39</v>
      </c>
      <c r="E362" s="31" t="s">
        <v>1626</v>
      </c>
      <c r="F362" s="28" t="s">
        <v>1850</v>
      </c>
      <c r="G362" s="28" t="s">
        <v>88</v>
      </c>
      <c r="H362" s="102">
        <v>2</v>
      </c>
      <c r="I362" s="91">
        <v>46091.467361111114</v>
      </c>
      <c r="J362" s="97">
        <v>3.02</v>
      </c>
      <c r="K362" s="99">
        <v>1.43</v>
      </c>
      <c r="L362">
        <f t="shared" si="42"/>
        <v>4.45</v>
      </c>
      <c r="M362">
        <f t="shared" si="43"/>
        <v>2.2250000000000001</v>
      </c>
      <c r="Q362" s="64" t="str">
        <f>_xlfn.XLOOKUP(S362,Data!E:E,Data!X:X,"Not Started",0,-1)</f>
        <v>Not Started</v>
      </c>
      <c r="R362" t="str">
        <f t="shared" si="44"/>
        <v>MCPICDBICDB</v>
      </c>
      <c r="S362" t="str">
        <f t="shared" si="45"/>
        <v>MCPICDBICDBgap run | Brussels | Live on ALM Core</v>
      </c>
      <c r="T362" s="31" t="s">
        <v>39</v>
      </c>
      <c r="U362" s="31" t="s">
        <v>715</v>
      </c>
      <c r="V362" s="31" t="s">
        <v>715</v>
      </c>
      <c r="W362" s="34" t="s">
        <v>1135</v>
      </c>
      <c r="X362" s="103">
        <v>1</v>
      </c>
      <c r="Y362" s="92">
        <v>46066.665277777778</v>
      </c>
      <c r="Z362" s="3">
        <v>0</v>
      </c>
      <c r="AA362" s="100">
        <v>0.27</v>
      </c>
      <c r="AB362">
        <f t="shared" si="46"/>
        <v>0.27</v>
      </c>
      <c r="AC362">
        <f t="shared" si="47"/>
        <v>0.27</v>
      </c>
    </row>
    <row r="363" spans="2:29" ht="16.5" x14ac:dyDescent="0.25">
      <c r="B363" t="str">
        <f t="shared" si="40"/>
        <v>MCPPLDBValuation (NPV)</v>
      </c>
      <c r="C363" t="str">
        <f t="shared" si="41"/>
        <v>MCPPLDBValuation (NPV)export to ara Portfolio Valuation</v>
      </c>
      <c r="D363" s="31" t="s">
        <v>39</v>
      </c>
      <c r="E363" s="31" t="s">
        <v>1626</v>
      </c>
      <c r="F363" s="31" t="s">
        <v>1850</v>
      </c>
      <c r="G363" s="34" t="s">
        <v>1959</v>
      </c>
      <c r="H363" s="103">
        <v>2</v>
      </c>
      <c r="I363" s="92">
        <v>46091.593055555553</v>
      </c>
      <c r="J363" s="3">
        <v>0</v>
      </c>
      <c r="K363" s="100">
        <v>0.05</v>
      </c>
      <c r="L363">
        <f t="shared" si="42"/>
        <v>0.05</v>
      </c>
      <c r="M363">
        <f t="shared" si="43"/>
        <v>2.5000000000000001E-2</v>
      </c>
      <c r="Q363" s="64" t="str">
        <f>_xlfn.XLOOKUP(S363,Data!E:E,Data!X:X,"Not Started",0,-1)</f>
        <v>Not Started</v>
      </c>
      <c r="R363" t="str">
        <f t="shared" si="44"/>
        <v>MCPICDBICDB</v>
      </c>
      <c r="S363" t="str">
        <f t="shared" si="45"/>
        <v>MCPICDBICDBgap run | Belgium_FM_banking_book | Live on ALM Core</v>
      </c>
      <c r="T363" s="31" t="s">
        <v>39</v>
      </c>
      <c r="U363" s="31" t="s">
        <v>715</v>
      </c>
      <c r="V363" s="31" t="s">
        <v>715</v>
      </c>
      <c r="W363" s="34" t="s">
        <v>1138</v>
      </c>
      <c r="X363" s="103">
        <v>1</v>
      </c>
      <c r="Y363" s="92">
        <v>46066.676388888889</v>
      </c>
      <c r="Z363" s="3">
        <v>0</v>
      </c>
      <c r="AA363" s="100">
        <v>0.25</v>
      </c>
      <c r="AB363">
        <f t="shared" si="46"/>
        <v>0.25</v>
      </c>
      <c r="AC363">
        <f t="shared" si="47"/>
        <v>0.25</v>
      </c>
    </row>
    <row r="364" spans="2:29" ht="16.5" x14ac:dyDescent="0.25">
      <c r="B364" t="str">
        <f t="shared" si="40"/>
        <v>MCPPLDBValuation (NPV)</v>
      </c>
      <c r="C364" t="str">
        <f t="shared" si="41"/>
        <v>MCPPLDBValuation (NPV)Light Maintenance</v>
      </c>
      <c r="D364" s="31" t="s">
        <v>39</v>
      </c>
      <c r="E364" s="31" t="s">
        <v>1626</v>
      </c>
      <c r="F364" s="31" t="s">
        <v>1850</v>
      </c>
      <c r="G364" s="34" t="s">
        <v>94</v>
      </c>
      <c r="H364" s="103">
        <v>3</v>
      </c>
      <c r="I364" s="92">
        <v>46091.595138888886</v>
      </c>
      <c r="J364" s="3">
        <v>0</v>
      </c>
      <c r="K364" s="100">
        <v>0.87000000000000011</v>
      </c>
      <c r="L364">
        <f t="shared" si="42"/>
        <v>0.87000000000000011</v>
      </c>
      <c r="M364">
        <f t="shared" si="43"/>
        <v>0.29000000000000004</v>
      </c>
      <c r="Q364" s="64" t="str">
        <f>_xlfn.XLOOKUP(S364,Data!E:E,Data!X:X,"Not Started",0,-1)</f>
        <v>Not Started</v>
      </c>
      <c r="R364" t="str">
        <f t="shared" si="44"/>
        <v>MCPICDBICDB</v>
      </c>
      <c r="S364" t="str">
        <f t="shared" si="45"/>
        <v>MCPICDBICDBgap run | Luxembourg | Live on ALM Core</v>
      </c>
      <c r="T364" s="31" t="s">
        <v>39</v>
      </c>
      <c r="U364" s="31" t="s">
        <v>715</v>
      </c>
      <c r="V364" s="31" t="s">
        <v>715</v>
      </c>
      <c r="W364" s="34" t="s">
        <v>1141</v>
      </c>
      <c r="X364" s="103">
        <v>1</v>
      </c>
      <c r="Y364" s="92">
        <v>46066.686805555553</v>
      </c>
      <c r="Z364" s="3">
        <v>0</v>
      </c>
      <c r="AA364" s="100">
        <v>0.27</v>
      </c>
      <c r="AB364">
        <f t="shared" si="46"/>
        <v>0.27</v>
      </c>
      <c r="AC364">
        <f t="shared" si="47"/>
        <v>0.27</v>
      </c>
    </row>
    <row r="365" spans="2:29" ht="16.5" x14ac:dyDescent="0.25">
      <c r="B365" t="str">
        <f t="shared" si="40"/>
        <v>MCPPLDBValuation (NPV)</v>
      </c>
      <c r="C365" t="str">
        <f t="shared" si="41"/>
        <v>MCPPLDBValuation (NPV)valuation report OLAP exports</v>
      </c>
      <c r="D365" s="31" t="s">
        <v>39</v>
      </c>
      <c r="E365" s="31" t="s">
        <v>1626</v>
      </c>
      <c r="F365" s="31" t="s">
        <v>1850</v>
      </c>
      <c r="G365" s="34" t="s">
        <v>97</v>
      </c>
      <c r="H365" s="103">
        <v>3</v>
      </c>
      <c r="I365" s="92">
        <v>46091.617361111108</v>
      </c>
      <c r="J365" s="3">
        <v>0</v>
      </c>
      <c r="K365" s="100">
        <v>0</v>
      </c>
      <c r="L365">
        <f t="shared" si="42"/>
        <v>0</v>
      </c>
      <c r="M365">
        <f t="shared" si="43"/>
        <v>0</v>
      </c>
      <c r="Q365" s="64" t="str">
        <f>_xlfn.XLOOKUP(S365,Data!E:E,Data!X:X,"Not Started",0,-1)</f>
        <v>Not Started</v>
      </c>
      <c r="R365" t="str">
        <f t="shared" si="44"/>
        <v>MCPICDBICDB</v>
      </c>
      <c r="S365" t="str">
        <f t="shared" si="45"/>
        <v>MCPICDBICDBBPV KR valuation | NLWB_Lending | Live on ALM Core</v>
      </c>
      <c r="T365" s="31" t="s">
        <v>39</v>
      </c>
      <c r="U365" s="31" t="s">
        <v>715</v>
      </c>
      <c r="V365" s="31" t="s">
        <v>715</v>
      </c>
      <c r="W365" s="34" t="s">
        <v>1145</v>
      </c>
      <c r="X365" s="103">
        <v>1</v>
      </c>
      <c r="Y365" s="92">
        <v>46066.7</v>
      </c>
      <c r="Z365" s="3">
        <v>0</v>
      </c>
      <c r="AA365" s="100">
        <v>0.25</v>
      </c>
      <c r="AB365">
        <f t="shared" si="46"/>
        <v>0.25</v>
      </c>
      <c r="AC365">
        <f t="shared" si="47"/>
        <v>0.25</v>
      </c>
    </row>
    <row r="366" spans="2:29" ht="16.5" x14ac:dyDescent="0.25">
      <c r="B366" t="str">
        <f t="shared" si="40"/>
        <v>MCPPLDBValuation (NPV)</v>
      </c>
      <c r="C366" t="str">
        <f t="shared" si="41"/>
        <v>MCPPLDBValuation (NPV)valuation report QRM Reporter exports</v>
      </c>
      <c r="D366" s="31" t="s">
        <v>39</v>
      </c>
      <c r="E366" s="31" t="s">
        <v>1626</v>
      </c>
      <c r="F366" s="31" t="s">
        <v>1850</v>
      </c>
      <c r="G366" s="34" t="s">
        <v>266</v>
      </c>
      <c r="H366" s="103">
        <v>3</v>
      </c>
      <c r="I366" s="92">
        <v>46091.617361111108</v>
      </c>
      <c r="J366" s="3">
        <v>0.2</v>
      </c>
      <c r="K366" s="100">
        <v>0.08</v>
      </c>
      <c r="L366">
        <f t="shared" si="42"/>
        <v>0.28000000000000003</v>
      </c>
      <c r="M366">
        <f t="shared" si="43"/>
        <v>9.3333333333333338E-2</v>
      </c>
      <c r="Q366" s="64" t="str">
        <f>_xlfn.XLOOKUP(S366,Data!E:E,Data!X:X,"Not Started",0,-1)</f>
        <v>Not Started</v>
      </c>
      <c r="R366" t="str">
        <f t="shared" si="44"/>
        <v>MCPICDBICDB</v>
      </c>
      <c r="S366" t="str">
        <f t="shared" si="45"/>
        <v>MCPICDBICDBBPV KR valuation | London | Live on ALM Core</v>
      </c>
      <c r="T366" s="31" t="s">
        <v>39</v>
      </c>
      <c r="U366" s="31" t="s">
        <v>715</v>
      </c>
      <c r="V366" s="31" t="s">
        <v>715</v>
      </c>
      <c r="W366" s="34" t="s">
        <v>1148</v>
      </c>
      <c r="X366" s="103">
        <v>1</v>
      </c>
      <c r="Y366" s="92">
        <v>46066.727777777778</v>
      </c>
      <c r="Z366" s="3">
        <v>0</v>
      </c>
      <c r="AA366" s="100">
        <v>0.22</v>
      </c>
      <c r="AB366">
        <f t="shared" si="46"/>
        <v>0.22</v>
      </c>
      <c r="AC366">
        <f t="shared" si="47"/>
        <v>0.22</v>
      </c>
    </row>
    <row r="367" spans="2:29" ht="16.5" x14ac:dyDescent="0.25">
      <c r="B367" t="str">
        <f t="shared" si="40"/>
        <v>MCPRODBCSRBB Planning</v>
      </c>
      <c r="C367" t="str">
        <f t="shared" si="41"/>
        <v>MCPRODBCSRBB Planningimport CSRBB strategies</v>
      </c>
      <c r="D367" s="31" t="s">
        <v>39</v>
      </c>
      <c r="E367" s="28" t="s">
        <v>326</v>
      </c>
      <c r="F367" s="28" t="s">
        <v>1830</v>
      </c>
      <c r="G367" s="28" t="s">
        <v>108</v>
      </c>
      <c r="H367" s="102">
        <v>1</v>
      </c>
      <c r="I367" s="91">
        <v>46091.398611111108</v>
      </c>
      <c r="J367" s="97">
        <v>0</v>
      </c>
      <c r="K367" s="99">
        <v>1.07</v>
      </c>
      <c r="L367">
        <f t="shared" si="42"/>
        <v>1.07</v>
      </c>
      <c r="M367">
        <f t="shared" si="43"/>
        <v>1.07</v>
      </c>
      <c r="Q367" s="64" t="str">
        <f>_xlfn.XLOOKUP(S367,Data!E:E,Data!X:X,"Not Started",0,-1)</f>
        <v>Not Started</v>
      </c>
      <c r="R367" t="str">
        <f t="shared" si="44"/>
        <v>MCPICDBICDB</v>
      </c>
      <c r="S367" t="str">
        <f t="shared" si="45"/>
        <v>MCPICDBICDBBPV KR valuation | Dublin | Live on ALM Core</v>
      </c>
      <c r="T367" s="31" t="s">
        <v>39</v>
      </c>
      <c r="U367" s="31" t="s">
        <v>715</v>
      </c>
      <c r="V367" s="31" t="s">
        <v>715</v>
      </c>
      <c r="W367" s="34" t="s">
        <v>1151</v>
      </c>
      <c r="X367" s="103">
        <v>1</v>
      </c>
      <c r="Y367" s="92">
        <v>46066.744444444441</v>
      </c>
      <c r="Z367" s="3">
        <v>0</v>
      </c>
      <c r="AA367" s="100">
        <v>0.25</v>
      </c>
      <c r="AB367">
        <f t="shared" si="46"/>
        <v>0.25</v>
      </c>
      <c r="AC367">
        <f t="shared" si="47"/>
        <v>0.25</v>
      </c>
    </row>
    <row r="368" spans="2:29" ht="16.5" x14ac:dyDescent="0.25">
      <c r="B368" t="str">
        <f t="shared" si="40"/>
        <v>MCPRODBCSRBB Planning</v>
      </c>
      <c r="C368" t="str">
        <f t="shared" si="41"/>
        <v>MCPRODBCSRBB PlanningCSRBB Planning Run</v>
      </c>
      <c r="D368" s="31" t="s">
        <v>39</v>
      </c>
      <c r="E368" s="31" t="s">
        <v>326</v>
      </c>
      <c r="F368" s="31" t="s">
        <v>1830</v>
      </c>
      <c r="G368" s="34" t="s">
        <v>111</v>
      </c>
      <c r="H368" s="103">
        <v>1</v>
      </c>
      <c r="I368" s="92">
        <v>46091.443055555559</v>
      </c>
      <c r="J368" s="3">
        <v>0</v>
      </c>
      <c r="K368" s="100">
        <v>0.87</v>
      </c>
      <c r="L368">
        <f t="shared" si="42"/>
        <v>0.87</v>
      </c>
      <c r="M368">
        <f t="shared" si="43"/>
        <v>0.87</v>
      </c>
      <c r="Q368" s="64" t="str">
        <f>_xlfn.XLOOKUP(S368,Data!E:E,Data!X:X,"Not Started",0,-1)</f>
        <v>Not Started</v>
      </c>
      <c r="R368" t="str">
        <f t="shared" si="44"/>
        <v>MCPICDBICDB</v>
      </c>
      <c r="S368" t="str">
        <f t="shared" si="45"/>
        <v>MCPICDBICDBBPV KR valuation | false | Live on ALM Core</v>
      </c>
      <c r="T368" s="31" t="s">
        <v>39</v>
      </c>
      <c r="U368" s="31" t="s">
        <v>715</v>
      </c>
      <c r="V368" s="31" t="s">
        <v>715</v>
      </c>
      <c r="W368" s="34" t="s">
        <v>1154</v>
      </c>
      <c r="X368" s="103">
        <v>1</v>
      </c>
      <c r="Y368" s="92">
        <v>46066.761805555558</v>
      </c>
      <c r="Z368" s="3">
        <v>0</v>
      </c>
      <c r="AA368" s="100">
        <v>0.27</v>
      </c>
      <c r="AB368">
        <f t="shared" si="46"/>
        <v>0.27</v>
      </c>
      <c r="AC368">
        <f t="shared" si="47"/>
        <v>0.27</v>
      </c>
    </row>
    <row r="369" spans="2:29" ht="16.5" x14ac:dyDescent="0.25">
      <c r="B369" t="str">
        <f t="shared" si="40"/>
        <v>MCPRODBCSRBB Planning</v>
      </c>
      <c r="C369" t="str">
        <f t="shared" si="41"/>
        <v>MCPRODBCSRBB Planningexport to ara</v>
      </c>
      <c r="D369" s="31" t="s">
        <v>39</v>
      </c>
      <c r="E369" s="31" t="s">
        <v>326</v>
      </c>
      <c r="F369" s="31" t="s">
        <v>1830</v>
      </c>
      <c r="G369" s="34" t="s">
        <v>91</v>
      </c>
      <c r="H369" s="103">
        <v>1</v>
      </c>
      <c r="I369" s="92">
        <v>46091.479166666664</v>
      </c>
      <c r="J369" s="3">
        <v>0</v>
      </c>
      <c r="K369" s="100">
        <v>0.03</v>
      </c>
      <c r="L369">
        <f t="shared" si="42"/>
        <v>0.03</v>
      </c>
      <c r="M369">
        <f t="shared" si="43"/>
        <v>0.03</v>
      </c>
      <c r="Q369" s="64" t="str">
        <f>_xlfn.XLOOKUP(S369,Data!E:E,Data!X:X,"Not Started",0,-1)</f>
        <v>Not Started</v>
      </c>
      <c r="R369" t="str">
        <f t="shared" si="44"/>
        <v>MCPICDBICDB</v>
      </c>
      <c r="S369" t="str">
        <f t="shared" si="45"/>
        <v>MCPICDBICDBBPV KR valuation | Hong_Kong | Live on ALM Core</v>
      </c>
      <c r="T369" s="31" t="s">
        <v>39</v>
      </c>
      <c r="U369" s="31" t="s">
        <v>715</v>
      </c>
      <c r="V369" s="31" t="s">
        <v>715</v>
      </c>
      <c r="W369" s="34" t="s">
        <v>1157</v>
      </c>
      <c r="X369" s="103">
        <v>1</v>
      </c>
      <c r="Y369" s="92">
        <v>46066.78125</v>
      </c>
      <c r="Z369" s="3">
        <v>0</v>
      </c>
      <c r="AA369" s="100">
        <v>0.22</v>
      </c>
      <c r="AB369">
        <f t="shared" si="46"/>
        <v>0.22</v>
      </c>
      <c r="AC369">
        <f t="shared" si="47"/>
        <v>0.22</v>
      </c>
    </row>
    <row r="370" spans="2:29" ht="16.5" x14ac:dyDescent="0.25">
      <c r="B370" t="str">
        <f t="shared" si="40"/>
        <v>MCPRODBCSRBB Valuation</v>
      </c>
      <c r="C370" t="str">
        <f t="shared" si="41"/>
        <v>MCPRODBCSRBB ValuationCSRBB Portfolio Valuation</v>
      </c>
      <c r="D370" s="31" t="s">
        <v>39</v>
      </c>
      <c r="E370" s="31" t="s">
        <v>326</v>
      </c>
      <c r="F370" s="28" t="s">
        <v>1831</v>
      </c>
      <c r="G370" s="28" t="s">
        <v>104</v>
      </c>
      <c r="H370" s="102">
        <v>1</v>
      </c>
      <c r="I370" s="91">
        <v>46091.381944444445</v>
      </c>
      <c r="J370" s="97">
        <v>0</v>
      </c>
      <c r="K370" s="99">
        <v>0.38</v>
      </c>
      <c r="L370">
        <f t="shared" si="42"/>
        <v>0.38</v>
      </c>
      <c r="M370">
        <f t="shared" si="43"/>
        <v>0.38</v>
      </c>
      <c r="Q370" s="64" t="str">
        <f>_xlfn.XLOOKUP(S370,Data!E:E,Data!X:X,"Not Started",0,-1)</f>
        <v>Not Started</v>
      </c>
      <c r="R370" t="str">
        <f t="shared" si="44"/>
        <v>MCPICDBICDB</v>
      </c>
      <c r="S370" t="str">
        <f t="shared" si="45"/>
        <v>MCPICDBICDBBPV KR valuation | Sofia | Live on ALM Core</v>
      </c>
      <c r="T370" s="31" t="s">
        <v>39</v>
      </c>
      <c r="U370" s="31" t="s">
        <v>715</v>
      </c>
      <c r="V370" s="31" t="s">
        <v>715</v>
      </c>
      <c r="W370" s="34" t="s">
        <v>1160</v>
      </c>
      <c r="X370" s="103">
        <v>1</v>
      </c>
      <c r="Y370" s="92">
        <v>46066.798611111109</v>
      </c>
      <c r="Z370" s="3">
        <v>0</v>
      </c>
      <c r="AA370" s="100">
        <v>0.12</v>
      </c>
      <c r="AB370">
        <f t="shared" si="46"/>
        <v>0.12</v>
      </c>
      <c r="AC370">
        <f t="shared" si="47"/>
        <v>0.12</v>
      </c>
    </row>
    <row r="371" spans="2:29" ht="16.5" x14ac:dyDescent="0.25">
      <c r="B371" t="str">
        <f t="shared" si="40"/>
        <v>MCPRODBCSRBB Valuation</v>
      </c>
      <c r="C371" t="str">
        <f t="shared" si="41"/>
        <v>MCPRODBCSRBB ValuationLight Maintenance</v>
      </c>
      <c r="D371" s="31" t="s">
        <v>39</v>
      </c>
      <c r="E371" s="31" t="s">
        <v>326</v>
      </c>
      <c r="F371" s="31" t="s">
        <v>1831</v>
      </c>
      <c r="G371" s="34" t="s">
        <v>94</v>
      </c>
      <c r="H371" s="103">
        <v>1</v>
      </c>
      <c r="I371" s="92">
        <v>46091.395138888889</v>
      </c>
      <c r="J371" s="3">
        <v>0</v>
      </c>
      <c r="K371" s="100">
        <v>7.0000000000000007E-2</v>
      </c>
      <c r="L371">
        <f t="shared" si="42"/>
        <v>7.0000000000000007E-2</v>
      </c>
      <c r="M371">
        <f t="shared" si="43"/>
        <v>7.0000000000000007E-2</v>
      </c>
      <c r="Q371" s="64" t="str">
        <f>_xlfn.XLOOKUP(S371,Data!E:E,Data!X:X,"Not Started",0,-1)</f>
        <v>Not Started</v>
      </c>
      <c r="R371" t="str">
        <f t="shared" si="44"/>
        <v>MCPICDBICDB</v>
      </c>
      <c r="S371" t="str">
        <f t="shared" si="45"/>
        <v>MCPICDBICDBBPV KR valuation | Vienna | Live on ALM Core</v>
      </c>
      <c r="T371" s="31" t="s">
        <v>39</v>
      </c>
      <c r="U371" s="31" t="s">
        <v>715</v>
      </c>
      <c r="V371" s="31" t="s">
        <v>715</v>
      </c>
      <c r="W371" s="34" t="s">
        <v>1163</v>
      </c>
      <c r="X371" s="103">
        <v>1</v>
      </c>
      <c r="Y371" s="92">
        <v>46066.810416666667</v>
      </c>
      <c r="Z371" s="3">
        <v>0</v>
      </c>
      <c r="AA371" s="100">
        <v>0.08</v>
      </c>
      <c r="AB371">
        <f t="shared" si="46"/>
        <v>0.08</v>
      </c>
      <c r="AC371">
        <f t="shared" si="47"/>
        <v>0.08</v>
      </c>
    </row>
    <row r="372" spans="2:29" ht="16.5" x14ac:dyDescent="0.25">
      <c r="B372" t="str">
        <f t="shared" si="40"/>
        <v>MCPRODBDelete Portfolio</v>
      </c>
      <c r="C372" t="str">
        <f t="shared" si="41"/>
        <v>MCPRODBDelete PortfolioDelete portfolio from</v>
      </c>
      <c r="D372" s="31" t="s">
        <v>39</v>
      </c>
      <c r="E372" s="31" t="s">
        <v>326</v>
      </c>
      <c r="F372" s="28" t="s">
        <v>1832</v>
      </c>
      <c r="G372" s="28" t="s">
        <v>45</v>
      </c>
      <c r="H372" s="102">
        <v>1</v>
      </c>
      <c r="I372" s="91">
        <v>46087.556250000001</v>
      </c>
      <c r="J372" s="97">
        <v>0</v>
      </c>
      <c r="K372" s="99">
        <v>0.03</v>
      </c>
      <c r="L372">
        <f t="shared" si="42"/>
        <v>0.03</v>
      </c>
      <c r="M372">
        <f t="shared" si="43"/>
        <v>0.03</v>
      </c>
      <c r="Q372" s="64" t="str">
        <f>_xlfn.XLOOKUP(S372,Data!E:E,Data!X:X,"Not Started",0,-1)</f>
        <v>Not Started</v>
      </c>
      <c r="R372" t="str">
        <f t="shared" si="44"/>
        <v>MCPICDBICDB</v>
      </c>
      <c r="S372" t="str">
        <f t="shared" si="45"/>
        <v>MCPICDBICDBBPV KR valuation | Prague | Live on ALM Core</v>
      </c>
      <c r="T372" s="31" t="s">
        <v>39</v>
      </c>
      <c r="U372" s="31" t="s">
        <v>715</v>
      </c>
      <c r="V372" s="31" t="s">
        <v>715</v>
      </c>
      <c r="W372" s="34" t="s">
        <v>1166</v>
      </c>
      <c r="X372" s="103">
        <v>1</v>
      </c>
      <c r="Y372" s="92">
        <v>46066.819444444445</v>
      </c>
      <c r="Z372" s="3">
        <v>0</v>
      </c>
      <c r="AA372" s="100">
        <v>0.23</v>
      </c>
      <c r="AB372">
        <f t="shared" si="46"/>
        <v>0.23</v>
      </c>
      <c r="AC372">
        <f t="shared" si="47"/>
        <v>0.23</v>
      </c>
    </row>
    <row r="373" spans="2:29" ht="16.5" x14ac:dyDescent="0.25">
      <c r="B373" t="str">
        <f t="shared" si="40"/>
        <v>MCPRODBEC</v>
      </c>
      <c r="C373" t="str">
        <f t="shared" si="41"/>
        <v>MCPRODBECLight Maintenance</v>
      </c>
      <c r="D373" s="31" t="s">
        <v>39</v>
      </c>
      <c r="E373" s="31" t="s">
        <v>326</v>
      </c>
      <c r="F373" s="28" t="s">
        <v>1833</v>
      </c>
      <c r="G373" s="28" t="s">
        <v>94</v>
      </c>
      <c r="H373" s="102">
        <v>1</v>
      </c>
      <c r="I373" s="91">
        <v>46091.486805555556</v>
      </c>
      <c r="J373" s="97">
        <v>0</v>
      </c>
      <c r="K373" s="99">
        <v>7.0000000000000007E-2</v>
      </c>
      <c r="L373">
        <f t="shared" si="42"/>
        <v>7.0000000000000007E-2</v>
      </c>
      <c r="M373">
        <f t="shared" si="43"/>
        <v>7.0000000000000007E-2</v>
      </c>
      <c r="Q373" s="64" t="str">
        <f>_xlfn.XLOOKUP(S373,Data!E:E,Data!X:X,"Not Started",0,-1)</f>
        <v>Not Started</v>
      </c>
      <c r="R373" t="str">
        <f t="shared" si="44"/>
        <v>MCPICDBICDB</v>
      </c>
      <c r="S373" t="str">
        <f t="shared" si="45"/>
        <v>MCPICDBICDBBPV KR valuation | Beijing | Non-live location</v>
      </c>
      <c r="T373" s="31" t="s">
        <v>39</v>
      </c>
      <c r="U373" s="31" t="s">
        <v>715</v>
      </c>
      <c r="V373" s="31" t="s">
        <v>715</v>
      </c>
      <c r="W373" s="34" t="s">
        <v>1169</v>
      </c>
      <c r="X373" s="103">
        <v>1</v>
      </c>
      <c r="Y373" s="92">
        <v>46066.837500000001</v>
      </c>
      <c r="Z373" s="3">
        <v>0</v>
      </c>
      <c r="AA373" s="100">
        <v>0.1</v>
      </c>
      <c r="AB373">
        <f t="shared" si="46"/>
        <v>0.1</v>
      </c>
      <c r="AC373">
        <f t="shared" si="47"/>
        <v>0.1</v>
      </c>
    </row>
    <row r="374" spans="2:29" ht="16.5" x14ac:dyDescent="0.25">
      <c r="B374" t="str">
        <f t="shared" si="40"/>
        <v>MCPRODBEC</v>
      </c>
      <c r="C374" t="str">
        <f t="shared" si="41"/>
        <v>MCPRODBECing-ec valuation</v>
      </c>
      <c r="D374" s="31" t="s">
        <v>39</v>
      </c>
      <c r="E374" s="31" t="s">
        <v>326</v>
      </c>
      <c r="F374" s="31" t="s">
        <v>1833</v>
      </c>
      <c r="G374" s="34" t="s">
        <v>141</v>
      </c>
      <c r="H374" s="103">
        <v>1</v>
      </c>
      <c r="I374" s="92">
        <v>46091.489583333336</v>
      </c>
      <c r="J374" s="3">
        <v>0</v>
      </c>
      <c r="K374" s="100">
        <v>4.82</v>
      </c>
      <c r="L374">
        <f t="shared" si="42"/>
        <v>4.82</v>
      </c>
      <c r="M374">
        <f t="shared" si="43"/>
        <v>4.82</v>
      </c>
      <c r="Q374" s="64" t="str">
        <f>_xlfn.XLOOKUP(S374,Data!E:E,Data!X:X,"Not Started",0,-1)</f>
        <v>Not Started</v>
      </c>
      <c r="R374" t="str">
        <f t="shared" si="44"/>
        <v>MCPICDBICDB</v>
      </c>
      <c r="S374" t="str">
        <f t="shared" si="45"/>
        <v>MCPICDBICDBBPV KR valuation | Shanghai | Non-live location</v>
      </c>
      <c r="T374" s="31" t="s">
        <v>39</v>
      </c>
      <c r="U374" s="31" t="s">
        <v>715</v>
      </c>
      <c r="V374" s="31" t="s">
        <v>715</v>
      </c>
      <c r="W374" s="34" t="s">
        <v>1172</v>
      </c>
      <c r="X374" s="103">
        <v>1</v>
      </c>
      <c r="Y374" s="92">
        <v>46066.84652777778</v>
      </c>
      <c r="Z374" s="3">
        <v>0</v>
      </c>
      <c r="AA374" s="100">
        <v>0.13</v>
      </c>
      <c r="AB374">
        <f t="shared" si="46"/>
        <v>0.13</v>
      </c>
      <c r="AC374">
        <f t="shared" si="47"/>
        <v>0.13</v>
      </c>
    </row>
    <row r="375" spans="2:29" ht="16.5" x14ac:dyDescent="0.25">
      <c r="B375" t="str">
        <f t="shared" si="40"/>
        <v>MCPRODBEC</v>
      </c>
      <c r="C375" t="str">
        <f t="shared" si="41"/>
        <v>MCPRODBECing-ec valuation exports</v>
      </c>
      <c r="D375" s="31" t="s">
        <v>39</v>
      </c>
      <c r="E375" s="31" t="s">
        <v>326</v>
      </c>
      <c r="F375" s="31" t="s">
        <v>1833</v>
      </c>
      <c r="G375" s="34" t="s">
        <v>350</v>
      </c>
      <c r="H375" s="103">
        <v>1</v>
      </c>
      <c r="I375" s="92">
        <v>46091.69027777778</v>
      </c>
      <c r="J375" s="3">
        <v>0</v>
      </c>
      <c r="K375" s="100">
        <v>0.03</v>
      </c>
      <c r="L375">
        <f t="shared" si="42"/>
        <v>0.03</v>
      </c>
      <c r="M375">
        <f t="shared" si="43"/>
        <v>0.03</v>
      </c>
      <c r="Q375" s="64" t="str">
        <f>_xlfn.XLOOKUP(S375,Data!E:E,Data!X:X,"Not Started",0,-1)</f>
        <v>Not Started</v>
      </c>
      <c r="R375" t="str">
        <f t="shared" si="44"/>
        <v>MCPICDBICDB</v>
      </c>
      <c r="S375" t="str">
        <f t="shared" si="45"/>
        <v>MCPICDBICDBBPV KR valuation | Budapest | Live on ALM Core</v>
      </c>
      <c r="T375" s="31" t="s">
        <v>39</v>
      </c>
      <c r="U375" s="31" t="s">
        <v>715</v>
      </c>
      <c r="V375" s="31" t="s">
        <v>715</v>
      </c>
      <c r="W375" s="34" t="s">
        <v>1175</v>
      </c>
      <c r="X375" s="103">
        <v>1</v>
      </c>
      <c r="Y375" s="92">
        <v>46066.859027777777</v>
      </c>
      <c r="Z375" s="3">
        <v>0</v>
      </c>
      <c r="AA375" s="100">
        <v>0.27</v>
      </c>
      <c r="AB375">
        <f t="shared" si="46"/>
        <v>0.27</v>
      </c>
      <c r="AC375">
        <f t="shared" si="47"/>
        <v>0.27</v>
      </c>
    </row>
    <row r="376" spans="2:29" ht="16.5" x14ac:dyDescent="0.25">
      <c r="B376" t="str">
        <f t="shared" si="40"/>
        <v>MCPRODBKR</v>
      </c>
      <c r="C376" t="str">
        <f t="shared" si="41"/>
        <v>MCPRODBKRLight Maintenance</v>
      </c>
      <c r="D376" s="31" t="s">
        <v>39</v>
      </c>
      <c r="E376" s="31" t="s">
        <v>326</v>
      </c>
      <c r="F376" s="28" t="s">
        <v>1840</v>
      </c>
      <c r="G376" s="28" t="s">
        <v>94</v>
      </c>
      <c r="H376" s="102">
        <v>1</v>
      </c>
      <c r="I376" s="91">
        <v>46091.692361111112</v>
      </c>
      <c r="J376" s="97">
        <v>0</v>
      </c>
      <c r="K376" s="99">
        <v>0.1</v>
      </c>
      <c r="L376">
        <f t="shared" si="42"/>
        <v>0.1</v>
      </c>
      <c r="M376">
        <f t="shared" si="43"/>
        <v>0.1</v>
      </c>
      <c r="Q376" s="64" t="str">
        <f>_xlfn.XLOOKUP(S376,Data!E:E,Data!X:X,"Not Started",0,-1)</f>
        <v>Not Started</v>
      </c>
      <c r="R376" t="str">
        <f t="shared" si="44"/>
        <v>MCPICDBICDB</v>
      </c>
      <c r="S376" t="str">
        <f t="shared" si="45"/>
        <v>MCPICDBICDBBPV KR valuation | Tokyo | Live on ALM Core</v>
      </c>
      <c r="T376" s="31" t="s">
        <v>39</v>
      </c>
      <c r="U376" s="31" t="s">
        <v>715</v>
      </c>
      <c r="V376" s="31" t="s">
        <v>715</v>
      </c>
      <c r="W376" s="34" t="s">
        <v>1178</v>
      </c>
      <c r="X376" s="103">
        <v>1</v>
      </c>
      <c r="Y376" s="92">
        <v>46066.879166666666</v>
      </c>
      <c r="Z376" s="3">
        <v>0</v>
      </c>
      <c r="AA376" s="100">
        <v>0.33</v>
      </c>
      <c r="AB376">
        <f t="shared" si="46"/>
        <v>0.33</v>
      </c>
      <c r="AC376">
        <f t="shared" si="47"/>
        <v>0.33</v>
      </c>
    </row>
    <row r="377" spans="2:29" ht="16.5" x14ac:dyDescent="0.25">
      <c r="B377" t="str">
        <f t="shared" si="40"/>
        <v>MCPRODBKR</v>
      </c>
      <c r="C377" t="str">
        <f t="shared" si="41"/>
        <v>MCPRODBKRbpv-kr valuation</v>
      </c>
      <c r="D377" s="31" t="s">
        <v>39</v>
      </c>
      <c r="E377" s="31" t="s">
        <v>326</v>
      </c>
      <c r="F377" s="31" t="s">
        <v>1840</v>
      </c>
      <c r="G377" s="34" t="s">
        <v>123</v>
      </c>
      <c r="H377" s="103">
        <v>1</v>
      </c>
      <c r="I377" s="92">
        <v>46091.696527777778</v>
      </c>
      <c r="J377" s="3">
        <v>0</v>
      </c>
      <c r="K377" s="100">
        <v>2.63</v>
      </c>
      <c r="L377">
        <f t="shared" si="42"/>
        <v>2.63</v>
      </c>
      <c r="M377">
        <f t="shared" si="43"/>
        <v>2.63</v>
      </c>
      <c r="Q377" s="64" t="str">
        <f>_xlfn.XLOOKUP(S377,Data!E:E,Data!X:X,"Not Started",0,-1)</f>
        <v>Not Started</v>
      </c>
      <c r="R377" t="str">
        <f t="shared" si="44"/>
        <v>MCPICDBICDB</v>
      </c>
      <c r="S377" t="str">
        <f t="shared" si="45"/>
        <v>MCPICDBICDBBPV KR valuation | Manila | Other live location</v>
      </c>
      <c r="T377" s="31" t="s">
        <v>39</v>
      </c>
      <c r="U377" s="31" t="s">
        <v>715</v>
      </c>
      <c r="V377" s="31" t="s">
        <v>715</v>
      </c>
      <c r="W377" s="34" t="s">
        <v>1181</v>
      </c>
      <c r="X377" s="103">
        <v>1</v>
      </c>
      <c r="Y377" s="92">
        <v>46066.901388888888</v>
      </c>
      <c r="Z377" s="3">
        <v>0</v>
      </c>
      <c r="AA377" s="100">
        <v>0.17</v>
      </c>
      <c r="AB377">
        <f t="shared" si="46"/>
        <v>0.17</v>
      </c>
      <c r="AC377">
        <f t="shared" si="47"/>
        <v>0.17</v>
      </c>
    </row>
    <row r="378" spans="2:29" ht="16.5" x14ac:dyDescent="0.25">
      <c r="B378" t="str">
        <f t="shared" si="40"/>
        <v>MCPRODBKR</v>
      </c>
      <c r="C378" t="str">
        <f t="shared" si="41"/>
        <v>MCPRODBKRbpv-kr valuation exports</v>
      </c>
      <c r="D378" s="31" t="s">
        <v>39</v>
      </c>
      <c r="E378" s="31" t="s">
        <v>326</v>
      </c>
      <c r="F378" s="31" t="s">
        <v>1840</v>
      </c>
      <c r="G378" s="34" t="s">
        <v>354</v>
      </c>
      <c r="H378" s="103">
        <v>1</v>
      </c>
      <c r="I378" s="92">
        <v>46091.806250000001</v>
      </c>
      <c r="J378" s="3">
        <v>0</v>
      </c>
      <c r="K378" s="100">
        <v>0</v>
      </c>
      <c r="L378">
        <f t="shared" si="42"/>
        <v>0</v>
      </c>
      <c r="M378">
        <f t="shared" si="43"/>
        <v>0</v>
      </c>
      <c r="Q378" s="64" t="str">
        <f>_xlfn.XLOOKUP(S378,Data!E:E,Data!X:X,"Not Started",0,-1)</f>
        <v>Not Started</v>
      </c>
      <c r="R378" t="str">
        <f t="shared" si="44"/>
        <v>MCPICDBICDB</v>
      </c>
      <c r="S378" t="str">
        <f t="shared" si="45"/>
        <v>MCPICDBICDBBPV KR valuation | Bratislava | Live on ALM Core</v>
      </c>
      <c r="T378" s="31" t="s">
        <v>39</v>
      </c>
      <c r="U378" s="31" t="s">
        <v>715</v>
      </c>
      <c r="V378" s="31" t="s">
        <v>715</v>
      </c>
      <c r="W378" s="34" t="s">
        <v>1184</v>
      </c>
      <c r="X378" s="103">
        <v>1</v>
      </c>
      <c r="Y378" s="92">
        <v>46066.915277777778</v>
      </c>
      <c r="Z378" s="3">
        <v>0</v>
      </c>
      <c r="AA378" s="100">
        <v>0.22</v>
      </c>
      <c r="AB378">
        <f t="shared" si="46"/>
        <v>0.22</v>
      </c>
      <c r="AC378">
        <f t="shared" si="47"/>
        <v>0.22</v>
      </c>
    </row>
    <row r="379" spans="2:29" ht="16.5" x14ac:dyDescent="0.25">
      <c r="B379" t="str">
        <f t="shared" si="40"/>
        <v>MCPRODBLoad Compare MP</v>
      </c>
      <c r="C379" t="str">
        <f t="shared" si="41"/>
        <v>MCPRODBLoad Compare MPload Model parameters</v>
      </c>
      <c r="D379" s="31" t="s">
        <v>39</v>
      </c>
      <c r="E379" s="31" t="s">
        <v>326</v>
      </c>
      <c r="F379" s="28" t="s">
        <v>1853</v>
      </c>
      <c r="G379" s="28" t="s">
        <v>52</v>
      </c>
      <c r="H379" s="102">
        <v>1</v>
      </c>
      <c r="I379" s="91">
        <v>46087.558333333334</v>
      </c>
      <c r="J379" s="97">
        <v>0</v>
      </c>
      <c r="K379" s="99">
        <v>0.05</v>
      </c>
      <c r="L379">
        <f t="shared" si="42"/>
        <v>0.05</v>
      </c>
      <c r="M379">
        <f t="shared" si="43"/>
        <v>0.05</v>
      </c>
      <c r="Q379" s="64" t="str">
        <f>_xlfn.XLOOKUP(S379,Data!E:E,Data!X:X,"Not Started",0,-1)</f>
        <v>Not Started</v>
      </c>
      <c r="R379" t="str">
        <f t="shared" si="44"/>
        <v>MCPICDBICDB</v>
      </c>
      <c r="S379" t="str">
        <f t="shared" si="45"/>
        <v>MCPICDBICDBBPV KR valuation | Seoul | Live on ALM Core</v>
      </c>
      <c r="T379" s="31" t="s">
        <v>39</v>
      </c>
      <c r="U379" s="31" t="s">
        <v>715</v>
      </c>
      <c r="V379" s="31" t="s">
        <v>715</v>
      </c>
      <c r="W379" s="34" t="s">
        <v>1187</v>
      </c>
      <c r="X379" s="103">
        <v>1</v>
      </c>
      <c r="Y379" s="92">
        <v>46066.931944444441</v>
      </c>
      <c r="Z379" s="3">
        <v>0</v>
      </c>
      <c r="AA379" s="100">
        <v>0.33</v>
      </c>
      <c r="AB379">
        <f t="shared" si="46"/>
        <v>0.33</v>
      </c>
      <c r="AC379">
        <f t="shared" si="47"/>
        <v>0.33</v>
      </c>
    </row>
    <row r="380" spans="2:29" ht="16.5" x14ac:dyDescent="0.25">
      <c r="B380" t="str">
        <f t="shared" si="40"/>
        <v>MCPRODBLoad Compare MP</v>
      </c>
      <c r="C380" t="str">
        <f t="shared" si="41"/>
        <v>MCPRODBLoad Compare MPModel parameters comparison</v>
      </c>
      <c r="D380" s="31" t="s">
        <v>39</v>
      </c>
      <c r="E380" s="31" t="s">
        <v>326</v>
      </c>
      <c r="F380" s="31" t="s">
        <v>1853</v>
      </c>
      <c r="G380" s="34" t="s">
        <v>55</v>
      </c>
      <c r="H380" s="103">
        <v>1</v>
      </c>
      <c r="I380" s="92">
        <v>46087.560416666667</v>
      </c>
      <c r="J380" s="3">
        <v>0</v>
      </c>
      <c r="K380" s="100">
        <v>0</v>
      </c>
      <c r="L380">
        <f t="shared" si="42"/>
        <v>0</v>
      </c>
      <c r="M380">
        <f t="shared" si="43"/>
        <v>0</v>
      </c>
      <c r="Q380" s="64" t="str">
        <f>_xlfn.XLOOKUP(S380,Data!E:E,Data!X:X,"Not Started",0,-1)</f>
        <v>Not Started</v>
      </c>
      <c r="R380" t="str">
        <f t="shared" si="44"/>
        <v>MCPICDBICDB</v>
      </c>
      <c r="S380" t="str">
        <f t="shared" si="45"/>
        <v>MCPICDBICDBBPV KR valuation | Taipei | Other live location</v>
      </c>
      <c r="T380" s="31" t="s">
        <v>39</v>
      </c>
      <c r="U380" s="31" t="s">
        <v>715</v>
      </c>
      <c r="V380" s="31" t="s">
        <v>715</v>
      </c>
      <c r="W380" s="34" t="s">
        <v>1190</v>
      </c>
      <c r="X380" s="103">
        <v>1</v>
      </c>
      <c r="Y380" s="92">
        <v>46066.954861111109</v>
      </c>
      <c r="Z380" s="3">
        <v>0</v>
      </c>
      <c r="AA380" s="100">
        <v>0.27</v>
      </c>
      <c r="AB380">
        <f t="shared" si="46"/>
        <v>0.27</v>
      </c>
      <c r="AC380">
        <f t="shared" si="47"/>
        <v>0.27</v>
      </c>
    </row>
    <row r="381" spans="2:29" ht="16.5" x14ac:dyDescent="0.25">
      <c r="B381" t="str">
        <f t="shared" si="40"/>
        <v>MCPRODBLoad Compare Spreads</v>
      </c>
      <c r="C381" t="str">
        <f t="shared" si="41"/>
        <v>MCPRODBLoad Compare Spreadsload Spreads</v>
      </c>
      <c r="D381" s="31" t="s">
        <v>39</v>
      </c>
      <c r="E381" s="31" t="s">
        <v>326</v>
      </c>
      <c r="F381" s="28" t="s">
        <v>1841</v>
      </c>
      <c r="G381" s="28" t="s">
        <v>69</v>
      </c>
      <c r="H381" s="102">
        <v>1</v>
      </c>
      <c r="I381" s="91">
        <v>46087.561111111114</v>
      </c>
      <c r="J381" s="97">
        <v>0</v>
      </c>
      <c r="K381" s="99">
        <v>0.17</v>
      </c>
      <c r="L381">
        <f t="shared" si="42"/>
        <v>0.17</v>
      </c>
      <c r="M381">
        <f t="shared" si="43"/>
        <v>0.17</v>
      </c>
      <c r="Q381" s="64" t="str">
        <f>_xlfn.XLOOKUP(S381,Data!E:E,Data!X:X,"Not Started",0,-1)</f>
        <v>Not Started</v>
      </c>
      <c r="R381" t="str">
        <f t="shared" si="44"/>
        <v>MCPICDBICDB</v>
      </c>
      <c r="S381" t="str">
        <f t="shared" si="45"/>
        <v>MCPICDBICDBBPV KR valuation | NLWB_BMG | Live on ALM Core</v>
      </c>
      <c r="T381" s="31" t="s">
        <v>39</v>
      </c>
      <c r="U381" s="31" t="s">
        <v>715</v>
      </c>
      <c r="V381" s="31" t="s">
        <v>715</v>
      </c>
      <c r="W381" s="34" t="s">
        <v>1193</v>
      </c>
      <c r="X381" s="103">
        <v>1</v>
      </c>
      <c r="Y381" s="92">
        <v>46066.973611111112</v>
      </c>
      <c r="Z381" s="3">
        <v>0</v>
      </c>
      <c r="AA381" s="100">
        <v>0.15</v>
      </c>
      <c r="AB381">
        <f t="shared" si="46"/>
        <v>0.15</v>
      </c>
      <c r="AC381">
        <f t="shared" si="47"/>
        <v>0.15</v>
      </c>
    </row>
    <row r="382" spans="2:29" ht="16.5" x14ac:dyDescent="0.25">
      <c r="B382" t="str">
        <f t="shared" si="40"/>
        <v>MCPRODBLoad Compare Spreads</v>
      </c>
      <c r="C382" t="str">
        <f t="shared" si="41"/>
        <v>MCPRODBLoad Compare SpreadsSpreads comparison</v>
      </c>
      <c r="D382" s="31" t="s">
        <v>39</v>
      </c>
      <c r="E382" s="31" t="s">
        <v>326</v>
      </c>
      <c r="F382" s="31" t="s">
        <v>1841</v>
      </c>
      <c r="G382" s="34" t="s">
        <v>71</v>
      </c>
      <c r="H382" s="103">
        <v>1</v>
      </c>
      <c r="I382" s="92">
        <v>46087.568055555559</v>
      </c>
      <c r="J382" s="3">
        <v>0</v>
      </c>
      <c r="K382" s="100">
        <v>0</v>
      </c>
      <c r="L382">
        <f t="shared" si="42"/>
        <v>0</v>
      </c>
      <c r="M382">
        <f t="shared" si="43"/>
        <v>0</v>
      </c>
      <c r="Q382" s="64" t="str">
        <f>_xlfn.XLOOKUP(S382,Data!E:E,Data!X:X,"Not Started",0,-1)</f>
        <v>Not Started</v>
      </c>
      <c r="R382" t="str">
        <f t="shared" si="44"/>
        <v>MCPICDBICDB</v>
      </c>
      <c r="S382" t="str">
        <f t="shared" si="45"/>
        <v>MCPICDBICDBBPV KR valuation | NLWB_FM_Banking_books | Live on ALM Core</v>
      </c>
      <c r="T382" s="31" t="s">
        <v>39</v>
      </c>
      <c r="U382" s="31" t="s">
        <v>715</v>
      </c>
      <c r="V382" s="31" t="s">
        <v>715</v>
      </c>
      <c r="W382" s="34" t="s">
        <v>1196</v>
      </c>
      <c r="X382" s="103">
        <v>1</v>
      </c>
      <c r="Y382" s="92">
        <v>46066.988194444442</v>
      </c>
      <c r="Z382" s="3">
        <v>0</v>
      </c>
      <c r="AA382" s="100">
        <v>0.3</v>
      </c>
      <c r="AB382">
        <f t="shared" si="46"/>
        <v>0.3</v>
      </c>
      <c r="AC382">
        <f t="shared" si="47"/>
        <v>0.3</v>
      </c>
    </row>
    <row r="383" spans="2:29" ht="16.5" x14ac:dyDescent="0.25">
      <c r="B383" t="str">
        <f t="shared" si="40"/>
        <v>MCPRODBLoad Pos</v>
      </c>
      <c r="C383" t="str">
        <f t="shared" si="41"/>
        <v>MCPRODBLoad Posload</v>
      </c>
      <c r="D383" s="31" t="s">
        <v>39</v>
      </c>
      <c r="E383" s="31" t="s">
        <v>326</v>
      </c>
      <c r="F383" s="28" t="s">
        <v>1844</v>
      </c>
      <c r="G383" s="28" t="s">
        <v>75</v>
      </c>
      <c r="H383" s="102">
        <v>1</v>
      </c>
      <c r="I383" s="91">
        <v>46091.272916666669</v>
      </c>
      <c r="J383" s="97">
        <v>0</v>
      </c>
      <c r="K383" s="99">
        <v>0.38</v>
      </c>
      <c r="L383">
        <f t="shared" si="42"/>
        <v>0.38</v>
      </c>
      <c r="M383">
        <f t="shared" si="43"/>
        <v>0.38</v>
      </c>
      <c r="Q383" s="64" t="str">
        <f>_xlfn.XLOOKUP(S383,Data!E:E,Data!X:X,"Not Started",0,-1)</f>
        <v>Not Started</v>
      </c>
      <c r="R383" t="str">
        <f t="shared" si="44"/>
        <v>MCPICDBICDB</v>
      </c>
      <c r="S383" t="str">
        <f t="shared" si="45"/>
        <v>MCPICDBICDBBPV KR valuation | NLWB_Trade_Finance_Services | Live on ALM Core</v>
      </c>
      <c r="T383" s="31" t="s">
        <v>39</v>
      </c>
      <c r="U383" s="31" t="s">
        <v>715</v>
      </c>
      <c r="V383" s="31" t="s">
        <v>715</v>
      </c>
      <c r="W383" s="34" t="s">
        <v>1199</v>
      </c>
      <c r="X383" s="103">
        <v>1</v>
      </c>
      <c r="Y383" s="92">
        <v>46067.008333333331</v>
      </c>
      <c r="Z383" s="3">
        <v>0</v>
      </c>
      <c r="AA383" s="100">
        <v>0.2</v>
      </c>
      <c r="AB383">
        <f t="shared" si="46"/>
        <v>0.2</v>
      </c>
      <c r="AC383">
        <f t="shared" si="47"/>
        <v>0.2</v>
      </c>
    </row>
    <row r="384" spans="2:29" ht="16.5" x14ac:dyDescent="0.25">
      <c r="B384" t="str">
        <f t="shared" si="40"/>
        <v>MCPRODBLoad Pos</v>
      </c>
      <c r="C384" t="str">
        <f t="shared" si="41"/>
        <v>MCPRODBLoad PosStratification</v>
      </c>
      <c r="D384" s="31" t="s">
        <v>39</v>
      </c>
      <c r="E384" s="31" t="s">
        <v>326</v>
      </c>
      <c r="F384" s="31" t="s">
        <v>1844</v>
      </c>
      <c r="G384" s="34" t="s">
        <v>78</v>
      </c>
      <c r="H384" s="103">
        <v>1</v>
      </c>
      <c r="I384" s="92">
        <v>46091.288888888892</v>
      </c>
      <c r="J384" s="3">
        <v>0</v>
      </c>
      <c r="K384" s="100">
        <v>0.12</v>
      </c>
      <c r="L384">
        <f t="shared" si="42"/>
        <v>0.12</v>
      </c>
      <c r="M384">
        <f t="shared" si="43"/>
        <v>0.12</v>
      </c>
      <c r="Q384" s="64" t="str">
        <f>_xlfn.XLOOKUP(S384,Data!E:E,Data!X:X,"Not Started",0,-1)</f>
        <v>Not Started</v>
      </c>
      <c r="R384" t="str">
        <f t="shared" si="44"/>
        <v>MCPICDBICDB</v>
      </c>
      <c r="S384" t="str">
        <f t="shared" si="45"/>
        <v>MCPICDBICDBBPV KR valuation | Kiev | Live on ALM Core</v>
      </c>
      <c r="T384" s="31" t="s">
        <v>39</v>
      </c>
      <c r="U384" s="31" t="s">
        <v>715</v>
      </c>
      <c r="V384" s="31" t="s">
        <v>715</v>
      </c>
      <c r="W384" s="34" t="s">
        <v>1202</v>
      </c>
      <c r="X384" s="103">
        <v>1</v>
      </c>
      <c r="Y384" s="92">
        <v>46067.023611111108</v>
      </c>
      <c r="Z384" s="3">
        <v>0</v>
      </c>
      <c r="AA384" s="100">
        <v>0.13</v>
      </c>
      <c r="AB384">
        <f t="shared" si="46"/>
        <v>0.13</v>
      </c>
      <c r="AC384">
        <f t="shared" si="47"/>
        <v>0.13</v>
      </c>
    </row>
    <row r="385" spans="2:29" ht="16.5" x14ac:dyDescent="0.25">
      <c r="B385" t="str">
        <f t="shared" si="40"/>
        <v>MCPRODBLoad Pos</v>
      </c>
      <c r="C385" t="str">
        <f t="shared" si="41"/>
        <v>MCPRODBLoad Poscopy from</v>
      </c>
      <c r="D385" s="31" t="s">
        <v>39</v>
      </c>
      <c r="E385" s="31" t="s">
        <v>326</v>
      </c>
      <c r="F385" s="31" t="s">
        <v>1844</v>
      </c>
      <c r="G385" s="34" t="s">
        <v>84</v>
      </c>
      <c r="H385" s="103">
        <v>1</v>
      </c>
      <c r="I385" s="92">
        <v>46091.293749999997</v>
      </c>
      <c r="J385" s="3">
        <v>0</v>
      </c>
      <c r="K385" s="100">
        <v>0.03</v>
      </c>
      <c r="L385">
        <f t="shared" si="42"/>
        <v>0.03</v>
      </c>
      <c r="M385">
        <f t="shared" si="43"/>
        <v>0.03</v>
      </c>
      <c r="Q385" s="64" t="str">
        <f>_xlfn.XLOOKUP(S385,Data!E:E,Data!X:X,"Not Started",0,-1)</f>
        <v>Not Started</v>
      </c>
      <c r="R385" t="str">
        <f t="shared" si="44"/>
        <v>MCPICDBICDB</v>
      </c>
      <c r="S385" t="str">
        <f t="shared" si="45"/>
        <v>MCPICDBICDBBPV KR valuation | Geneva | Other live location</v>
      </c>
      <c r="T385" s="31" t="s">
        <v>39</v>
      </c>
      <c r="U385" s="31" t="s">
        <v>715</v>
      </c>
      <c r="V385" s="31" t="s">
        <v>715</v>
      </c>
      <c r="W385" s="34" t="s">
        <v>1205</v>
      </c>
      <c r="X385" s="103">
        <v>1</v>
      </c>
      <c r="Y385" s="92">
        <v>46067.035416666666</v>
      </c>
      <c r="Z385" s="3">
        <v>0</v>
      </c>
      <c r="AA385" s="100">
        <v>0.28000000000000003</v>
      </c>
      <c r="AB385">
        <f t="shared" si="46"/>
        <v>0.28000000000000003</v>
      </c>
      <c r="AC385">
        <f t="shared" si="47"/>
        <v>0.28000000000000003</v>
      </c>
    </row>
    <row r="386" spans="2:29" ht="16.5" x14ac:dyDescent="0.25">
      <c r="B386" t="str">
        <f t="shared" si="40"/>
        <v>MCPRODBValuation (NPV)</v>
      </c>
      <c r="C386" t="str">
        <f t="shared" si="41"/>
        <v>MCPRODBValuation (NPV)portfolio valuation run</v>
      </c>
      <c r="D386" s="31" t="s">
        <v>39</v>
      </c>
      <c r="E386" s="31" t="s">
        <v>326</v>
      </c>
      <c r="F386" s="28" t="s">
        <v>1850</v>
      </c>
      <c r="G386" s="28" t="s">
        <v>88</v>
      </c>
      <c r="H386" s="102">
        <v>1</v>
      </c>
      <c r="I386" s="91">
        <v>46091.29583333333</v>
      </c>
      <c r="J386" s="97">
        <v>0</v>
      </c>
      <c r="K386" s="99">
        <v>1.77</v>
      </c>
      <c r="L386">
        <f t="shared" si="42"/>
        <v>1.77</v>
      </c>
      <c r="M386">
        <f t="shared" si="43"/>
        <v>1.77</v>
      </c>
      <c r="Q386" s="64" t="str">
        <f>_xlfn.XLOOKUP(S386,Data!E:E,Data!X:X,"Not Started",0,-1)</f>
        <v>Not Started</v>
      </c>
      <c r="R386" t="str">
        <f t="shared" si="44"/>
        <v>MCPICDBICDB</v>
      </c>
      <c r="S386" t="str">
        <f t="shared" si="45"/>
        <v>MCPICDBICDBBPV KR valuation | Brussels | Live on ALM Core</v>
      </c>
      <c r="T386" s="31" t="s">
        <v>39</v>
      </c>
      <c r="U386" s="31" t="s">
        <v>715</v>
      </c>
      <c r="V386" s="31" t="s">
        <v>715</v>
      </c>
      <c r="W386" s="34" t="s">
        <v>1208</v>
      </c>
      <c r="X386" s="103">
        <v>1</v>
      </c>
      <c r="Y386" s="92">
        <v>46067.056250000001</v>
      </c>
      <c r="Z386" s="3">
        <v>0</v>
      </c>
      <c r="AA386" s="100">
        <v>0.17</v>
      </c>
      <c r="AB386">
        <f t="shared" si="46"/>
        <v>0.17</v>
      </c>
      <c r="AC386">
        <f t="shared" si="47"/>
        <v>0.17</v>
      </c>
    </row>
    <row r="387" spans="2:29" ht="16.5" x14ac:dyDescent="0.25">
      <c r="B387" t="str">
        <f t="shared" si="40"/>
        <v>MCPRODBValuation (NPV)</v>
      </c>
      <c r="C387" t="str">
        <f t="shared" si="41"/>
        <v>MCPRODBValuation (NPV)Light Maintenance</v>
      </c>
      <c r="D387" s="31" t="s">
        <v>39</v>
      </c>
      <c r="E387" s="31" t="s">
        <v>326</v>
      </c>
      <c r="F387" s="31" t="s">
        <v>1850</v>
      </c>
      <c r="G387" s="34" t="s">
        <v>94</v>
      </c>
      <c r="H387" s="103">
        <v>1</v>
      </c>
      <c r="I387" s="92">
        <v>46091.369444444441</v>
      </c>
      <c r="J387" s="3">
        <v>0</v>
      </c>
      <c r="K387" s="100">
        <v>0.18</v>
      </c>
      <c r="L387">
        <f t="shared" si="42"/>
        <v>0.18</v>
      </c>
      <c r="M387">
        <f t="shared" si="43"/>
        <v>0.18</v>
      </c>
      <c r="Q387" s="64" t="str">
        <f>_xlfn.XLOOKUP(S387,Data!E:E,Data!X:X,"Not Started",0,-1)</f>
        <v>Not Started</v>
      </c>
      <c r="R387" t="str">
        <f t="shared" si="44"/>
        <v>MCPICDBICDB</v>
      </c>
      <c r="S387" t="str">
        <f t="shared" si="45"/>
        <v>MCPICDBICDBBPV KR valuation | Belgium_FM_banking_book | Live on ALM Core</v>
      </c>
      <c r="T387" s="31" t="s">
        <v>39</v>
      </c>
      <c r="U387" s="31" t="s">
        <v>715</v>
      </c>
      <c r="V387" s="31" t="s">
        <v>715</v>
      </c>
      <c r="W387" s="34" t="s">
        <v>1211</v>
      </c>
      <c r="X387" s="103">
        <v>1</v>
      </c>
      <c r="Y387" s="92">
        <v>46067.070138888892</v>
      </c>
      <c r="Z387" s="3">
        <v>0</v>
      </c>
      <c r="AA387" s="100">
        <v>0.1</v>
      </c>
      <c r="AB387">
        <f t="shared" si="46"/>
        <v>0.1</v>
      </c>
      <c r="AC387">
        <f t="shared" si="47"/>
        <v>0.1</v>
      </c>
    </row>
    <row r="388" spans="2:29" ht="16.5" x14ac:dyDescent="0.25">
      <c r="B388" t="str">
        <f t="shared" si="40"/>
        <v>MCPRODBValuation (NPV)</v>
      </c>
      <c r="C388" t="str">
        <f t="shared" si="41"/>
        <v>MCPRODBValuation (NPV)valuation report exports</v>
      </c>
      <c r="D388" s="31" t="s">
        <v>39</v>
      </c>
      <c r="E388" s="31" t="s">
        <v>326</v>
      </c>
      <c r="F388" s="31" t="s">
        <v>1850</v>
      </c>
      <c r="G388" s="34" t="s">
        <v>184</v>
      </c>
      <c r="H388" s="103">
        <v>1</v>
      </c>
      <c r="I388" s="92">
        <v>46091.377083333333</v>
      </c>
      <c r="J388" s="3">
        <v>0</v>
      </c>
      <c r="K388" s="100">
        <v>0.12</v>
      </c>
      <c r="L388">
        <f t="shared" si="42"/>
        <v>0.12</v>
      </c>
      <c r="M388">
        <f t="shared" si="43"/>
        <v>0.12</v>
      </c>
      <c r="Q388" s="64" t="str">
        <f>_xlfn.XLOOKUP(S388,Data!E:E,Data!X:X,"Not Started",0,-1)</f>
        <v>Not Started</v>
      </c>
      <c r="R388" t="str">
        <f t="shared" si="44"/>
        <v>MCPICDBICDB</v>
      </c>
      <c r="S388" t="str">
        <f t="shared" si="45"/>
        <v>MCPICDBICDBBPV KR valuation | Luxembourg | Live on ALM Core</v>
      </c>
      <c r="T388" s="31" t="s">
        <v>39</v>
      </c>
      <c r="U388" s="31" t="s">
        <v>715</v>
      </c>
      <c r="V388" s="31" t="s">
        <v>715</v>
      </c>
      <c r="W388" s="34" t="s">
        <v>1214</v>
      </c>
      <c r="X388" s="103">
        <v>1</v>
      </c>
      <c r="Y388" s="92">
        <v>46067.079861111109</v>
      </c>
      <c r="Z388" s="3">
        <v>0</v>
      </c>
      <c r="AA388" s="100">
        <v>0.13</v>
      </c>
      <c r="AB388">
        <f t="shared" si="46"/>
        <v>0.13</v>
      </c>
      <c r="AC388">
        <f t="shared" si="47"/>
        <v>0.13</v>
      </c>
    </row>
    <row r="389" spans="2:29" ht="16.5" x14ac:dyDescent="0.25">
      <c r="B389" t="str">
        <f t="shared" si="40"/>
        <v>MCPTRDBCost Pricing</v>
      </c>
      <c r="C389" t="str">
        <f t="shared" si="41"/>
        <v>MCPTRDBCost PricingGenerate Ex-ante DD NTG</v>
      </c>
      <c r="D389" s="31" t="s">
        <v>39</v>
      </c>
      <c r="E389" s="28" t="s">
        <v>1486</v>
      </c>
      <c r="F389" s="28" t="s">
        <v>1829</v>
      </c>
      <c r="G389" s="28" t="s">
        <v>1492</v>
      </c>
      <c r="H389" s="102">
        <v>1</v>
      </c>
      <c r="I389" s="91">
        <v>46087.36041666667</v>
      </c>
      <c r="J389" s="97">
        <v>0</v>
      </c>
      <c r="K389" s="99">
        <v>0.02</v>
      </c>
      <c r="L389">
        <f t="shared" si="42"/>
        <v>0.02</v>
      </c>
      <c r="M389">
        <f t="shared" si="43"/>
        <v>0.02</v>
      </c>
      <c r="Q389" s="64" t="str">
        <f>_xlfn.XLOOKUP(S389,Data!E:E,Data!X:X,"Not Started",0,-1)</f>
        <v>Not Started</v>
      </c>
      <c r="R389" t="str">
        <f t="shared" si="44"/>
        <v>MCPICDBICDB</v>
      </c>
      <c r="S389" t="str">
        <f t="shared" si="45"/>
        <v>MCPICDBICDBEC valuation | NLWB_Lending | Live on ALM Core</v>
      </c>
      <c r="T389" s="31" t="s">
        <v>39</v>
      </c>
      <c r="U389" s="31" t="s">
        <v>715</v>
      </c>
      <c r="V389" s="31" t="s">
        <v>715</v>
      </c>
      <c r="W389" s="34" t="s">
        <v>1217</v>
      </c>
      <c r="X389" s="103">
        <v>1</v>
      </c>
      <c r="Y389" s="92">
        <v>46067.093055555553</v>
      </c>
      <c r="Z389" s="3">
        <v>0</v>
      </c>
      <c r="AA389" s="100">
        <v>0.15</v>
      </c>
      <c r="AB389">
        <f t="shared" si="46"/>
        <v>0.15</v>
      </c>
      <c r="AC389">
        <f t="shared" si="47"/>
        <v>0.15</v>
      </c>
    </row>
    <row r="390" spans="2:29" ht="16.5" x14ac:dyDescent="0.25">
      <c r="B390" t="str">
        <f t="shared" si="40"/>
        <v>MCPTRDBCost Pricing</v>
      </c>
      <c r="C390" t="str">
        <f t="shared" si="41"/>
        <v>MCPTRDBCost Pricingload dummy deals</v>
      </c>
      <c r="D390" s="31" t="s">
        <v>39</v>
      </c>
      <c r="E390" s="31" t="s">
        <v>1486</v>
      </c>
      <c r="F390" s="31" t="s">
        <v>1829</v>
      </c>
      <c r="G390" s="34" t="s">
        <v>1495</v>
      </c>
      <c r="H390" s="103">
        <v>1</v>
      </c>
      <c r="I390" s="92">
        <v>46087.361111111109</v>
      </c>
      <c r="J390" s="3">
        <v>0</v>
      </c>
      <c r="K390" s="100">
        <v>0.08</v>
      </c>
      <c r="L390">
        <f t="shared" si="42"/>
        <v>0.08</v>
      </c>
      <c r="M390">
        <f t="shared" si="43"/>
        <v>0.08</v>
      </c>
      <c r="Q390" s="64" t="str">
        <f>_xlfn.XLOOKUP(S390,Data!E:E,Data!X:X,"Not Started",0,-1)</f>
        <v>Not Started</v>
      </c>
      <c r="R390" t="str">
        <f t="shared" si="44"/>
        <v>MCPICDBICDB</v>
      </c>
      <c r="S390" t="str">
        <f t="shared" si="45"/>
        <v>MCPICDBICDBEC valuation | London | Live on ALM Core</v>
      </c>
      <c r="T390" s="31" t="s">
        <v>39</v>
      </c>
      <c r="U390" s="31" t="s">
        <v>715</v>
      </c>
      <c r="V390" s="31" t="s">
        <v>715</v>
      </c>
      <c r="W390" s="34" t="s">
        <v>1220</v>
      </c>
      <c r="X390" s="103">
        <v>1</v>
      </c>
      <c r="Y390" s="92">
        <v>46067.104166666664</v>
      </c>
      <c r="Z390" s="3">
        <v>0</v>
      </c>
      <c r="AA390" s="100">
        <v>0.17</v>
      </c>
      <c r="AB390">
        <f t="shared" si="46"/>
        <v>0.17</v>
      </c>
      <c r="AC390">
        <f t="shared" si="47"/>
        <v>0.17</v>
      </c>
    </row>
    <row r="391" spans="2:29" ht="16.5" x14ac:dyDescent="0.25">
      <c r="B391" t="str">
        <f t="shared" si="40"/>
        <v>MCPTRDBCost Pricing</v>
      </c>
      <c r="C391" t="str">
        <f t="shared" si="41"/>
        <v>MCPTRDBCost PricingEx-ante valuation</v>
      </c>
      <c r="D391" s="31" t="s">
        <v>39</v>
      </c>
      <c r="E391" s="31" t="s">
        <v>1486</v>
      </c>
      <c r="F391" s="31" t="s">
        <v>1829</v>
      </c>
      <c r="G391" s="34" t="s">
        <v>1498</v>
      </c>
      <c r="H391" s="103">
        <v>1</v>
      </c>
      <c r="I391" s="92">
        <v>46087.364583333336</v>
      </c>
      <c r="J391" s="3">
        <v>0</v>
      </c>
      <c r="K391" s="100">
        <v>0.23</v>
      </c>
      <c r="L391">
        <f t="shared" si="42"/>
        <v>0.23</v>
      </c>
      <c r="M391">
        <f t="shared" si="43"/>
        <v>0.23</v>
      </c>
      <c r="Q391" s="64" t="str">
        <f>_xlfn.XLOOKUP(S391,Data!E:E,Data!X:X,"Not Started",0,-1)</f>
        <v>Not Started</v>
      </c>
      <c r="R391" t="str">
        <f t="shared" si="44"/>
        <v>MCPICDBICDB</v>
      </c>
      <c r="S391" t="str">
        <f t="shared" si="45"/>
        <v>MCPICDBICDBEC valuation | Dublin | Live on ALM Core</v>
      </c>
      <c r="T391" s="31" t="s">
        <v>39</v>
      </c>
      <c r="U391" s="31" t="s">
        <v>715</v>
      </c>
      <c r="V391" s="31" t="s">
        <v>715</v>
      </c>
      <c r="W391" s="34" t="s">
        <v>1223</v>
      </c>
      <c r="X391" s="103">
        <v>1</v>
      </c>
      <c r="Y391" s="92">
        <v>46067.115972222222</v>
      </c>
      <c r="Z391" s="3">
        <v>0</v>
      </c>
      <c r="AA391" s="100">
        <v>0.15</v>
      </c>
      <c r="AB391">
        <f t="shared" si="46"/>
        <v>0.15</v>
      </c>
      <c r="AC391">
        <f t="shared" si="47"/>
        <v>0.15</v>
      </c>
    </row>
    <row r="392" spans="2:29" ht="16.5" x14ac:dyDescent="0.25">
      <c r="B392" t="str">
        <f t="shared" si="40"/>
        <v>MCPTRDBCSRBB Planning</v>
      </c>
      <c r="C392" t="str">
        <f t="shared" si="41"/>
        <v>MCPTRDBCSRBB Planningimport CSRBB strategies</v>
      </c>
      <c r="D392" s="31" t="s">
        <v>39</v>
      </c>
      <c r="E392" s="31" t="s">
        <v>1486</v>
      </c>
      <c r="F392" s="28" t="s">
        <v>1830</v>
      </c>
      <c r="G392" s="28" t="s">
        <v>108</v>
      </c>
      <c r="H392" s="102">
        <v>1</v>
      </c>
      <c r="I392" s="91">
        <v>46092.304861111108</v>
      </c>
      <c r="J392" s="97">
        <v>0</v>
      </c>
      <c r="K392" s="99">
        <v>0.85</v>
      </c>
      <c r="L392">
        <f t="shared" si="42"/>
        <v>0.85</v>
      </c>
      <c r="M392">
        <f t="shared" si="43"/>
        <v>0.85</v>
      </c>
      <c r="Q392" s="64" t="str">
        <f>_xlfn.XLOOKUP(S392,Data!E:E,Data!X:X,"Not Started",0,-1)</f>
        <v>Not Started</v>
      </c>
      <c r="R392" t="str">
        <f t="shared" si="44"/>
        <v>MCPICDBICDB</v>
      </c>
      <c r="S392" t="str">
        <f t="shared" si="45"/>
        <v>MCPICDBICDBEC valuation | Singapore | Live on ALM Core</v>
      </c>
      <c r="T392" s="31" t="s">
        <v>39</v>
      </c>
      <c r="U392" s="31" t="s">
        <v>715</v>
      </c>
      <c r="V392" s="31" t="s">
        <v>715</v>
      </c>
      <c r="W392" s="34" t="s">
        <v>1226</v>
      </c>
      <c r="X392" s="103">
        <v>1</v>
      </c>
      <c r="Y392" s="92">
        <v>46067.12777777778</v>
      </c>
      <c r="Z392" s="3">
        <v>0</v>
      </c>
      <c r="AA392" s="100">
        <v>0.32</v>
      </c>
      <c r="AB392">
        <f t="shared" si="46"/>
        <v>0.32</v>
      </c>
      <c r="AC392">
        <f t="shared" si="47"/>
        <v>0.32</v>
      </c>
    </row>
    <row r="393" spans="2:29" ht="16.5" x14ac:dyDescent="0.25">
      <c r="B393" t="str">
        <f t="shared" si="40"/>
        <v>MCPTRDBCSRBB Planning</v>
      </c>
      <c r="C393" t="str">
        <f t="shared" si="41"/>
        <v>MCPTRDBCSRBB PlanningCSRBB Planning Run</v>
      </c>
      <c r="D393" s="31" t="s">
        <v>39</v>
      </c>
      <c r="E393" s="31" t="s">
        <v>1486</v>
      </c>
      <c r="F393" s="31" t="s">
        <v>1830</v>
      </c>
      <c r="G393" s="34" t="s">
        <v>111</v>
      </c>
      <c r="H393" s="103">
        <v>1</v>
      </c>
      <c r="I393" s="92">
        <v>46092.340277777781</v>
      </c>
      <c r="J393" s="3">
        <v>0</v>
      </c>
      <c r="K393" s="100">
        <v>1.92</v>
      </c>
      <c r="L393">
        <f t="shared" si="42"/>
        <v>1.92</v>
      </c>
      <c r="M393">
        <f t="shared" si="43"/>
        <v>1.92</v>
      </c>
      <c r="Q393" s="64" t="str">
        <f>_xlfn.XLOOKUP(S393,Data!E:E,Data!X:X,"Not Started",0,-1)</f>
        <v>Not Started</v>
      </c>
      <c r="R393" t="str">
        <f t="shared" si="44"/>
        <v>MCPICDBICDB</v>
      </c>
      <c r="S393" t="str">
        <f t="shared" si="45"/>
        <v>MCPICDBICDBEC valuation | Hong_Kong | Live on ALM Core</v>
      </c>
      <c r="T393" s="31" t="s">
        <v>39</v>
      </c>
      <c r="U393" s="31" t="s">
        <v>715</v>
      </c>
      <c r="V393" s="31" t="s">
        <v>715</v>
      </c>
      <c r="W393" s="34" t="s">
        <v>1229</v>
      </c>
      <c r="X393" s="103">
        <v>1</v>
      </c>
      <c r="Y393" s="92">
        <v>46067.146527777775</v>
      </c>
      <c r="Z393" s="3">
        <v>0</v>
      </c>
      <c r="AA393" s="100">
        <v>0.12</v>
      </c>
      <c r="AB393">
        <f t="shared" si="46"/>
        <v>0.12</v>
      </c>
      <c r="AC393">
        <f t="shared" si="47"/>
        <v>0.12</v>
      </c>
    </row>
    <row r="394" spans="2:29" ht="16.5" x14ac:dyDescent="0.25">
      <c r="B394" t="str">
        <f t="shared" si="40"/>
        <v>MCPTRDBCSRBB Planning</v>
      </c>
      <c r="C394" t="str">
        <f t="shared" si="41"/>
        <v>MCPTRDBCSRBB Planningexport to ara CSRBB Planning</v>
      </c>
      <c r="D394" s="31" t="s">
        <v>39</v>
      </c>
      <c r="E394" s="31" t="s">
        <v>1486</v>
      </c>
      <c r="F394" s="31" t="s">
        <v>1830</v>
      </c>
      <c r="G394" s="34" t="s">
        <v>1945</v>
      </c>
      <c r="H394" s="103">
        <v>1</v>
      </c>
      <c r="I394" s="92">
        <v>46092.420138888891</v>
      </c>
      <c r="J394" s="3">
        <v>0</v>
      </c>
      <c r="K394" s="100">
        <v>0</v>
      </c>
      <c r="L394">
        <f t="shared" si="42"/>
        <v>0</v>
      </c>
      <c r="M394">
        <f t="shared" si="43"/>
        <v>0</v>
      </c>
      <c r="Q394" s="64" t="str">
        <f>_xlfn.XLOOKUP(S394,Data!E:E,Data!X:X,"Not Started",0,-1)</f>
        <v>Not Started</v>
      </c>
      <c r="R394" t="str">
        <f t="shared" si="44"/>
        <v>MCPICDBICDB</v>
      </c>
      <c r="S394" t="str">
        <f t="shared" si="45"/>
        <v>MCPICDBICDBEC valuation | Sofia | Live on ALM Core</v>
      </c>
      <c r="T394" s="31" t="s">
        <v>39</v>
      </c>
      <c r="U394" s="31" t="s">
        <v>715</v>
      </c>
      <c r="V394" s="31" t="s">
        <v>715</v>
      </c>
      <c r="W394" s="34" t="s">
        <v>1232</v>
      </c>
      <c r="X394" s="103">
        <v>1</v>
      </c>
      <c r="Y394" s="92">
        <v>46067.156944444447</v>
      </c>
      <c r="Z394" s="3">
        <v>0</v>
      </c>
      <c r="AA394" s="100">
        <v>0.08</v>
      </c>
      <c r="AB394">
        <f t="shared" si="46"/>
        <v>0.08</v>
      </c>
      <c r="AC394">
        <f t="shared" si="47"/>
        <v>0.08</v>
      </c>
    </row>
    <row r="395" spans="2:29" ht="16.5" x14ac:dyDescent="0.25">
      <c r="B395" t="str">
        <f t="shared" si="40"/>
        <v>MCPTRDBCSRBB Valuation</v>
      </c>
      <c r="C395" t="str">
        <f t="shared" si="41"/>
        <v>MCPTRDBCSRBB ValuationCSRBB Portfolio Valuation</v>
      </c>
      <c r="D395" s="31" t="s">
        <v>39</v>
      </c>
      <c r="E395" s="31" t="s">
        <v>1486</v>
      </c>
      <c r="F395" s="28" t="s">
        <v>1831</v>
      </c>
      <c r="G395" s="28" t="s">
        <v>104</v>
      </c>
      <c r="H395" s="102">
        <v>1</v>
      </c>
      <c r="I395" s="91">
        <v>46092.285416666666</v>
      </c>
      <c r="J395" s="97">
        <v>0</v>
      </c>
      <c r="K395" s="99">
        <v>0.37</v>
      </c>
      <c r="L395">
        <f t="shared" si="42"/>
        <v>0.37</v>
      </c>
      <c r="M395">
        <f t="shared" si="43"/>
        <v>0.37</v>
      </c>
      <c r="Q395" s="64" t="str">
        <f>_xlfn.XLOOKUP(S395,Data!E:E,Data!X:X,"Not Started",0,-1)</f>
        <v>Not Started</v>
      </c>
      <c r="R395" t="str">
        <f t="shared" si="44"/>
        <v>MCPICDBICDB</v>
      </c>
      <c r="S395" t="str">
        <f t="shared" si="45"/>
        <v>MCPICDBICDBEC valuation | Vienna | Live on ALM Core</v>
      </c>
      <c r="T395" s="31" t="s">
        <v>39</v>
      </c>
      <c r="U395" s="31" t="s">
        <v>715</v>
      </c>
      <c r="V395" s="31" t="s">
        <v>715</v>
      </c>
      <c r="W395" s="34" t="s">
        <v>1235</v>
      </c>
      <c r="X395" s="103">
        <v>1</v>
      </c>
      <c r="Y395" s="92">
        <v>46067.165972222225</v>
      </c>
      <c r="Z395" s="3">
        <v>0</v>
      </c>
      <c r="AA395" s="100">
        <v>0.08</v>
      </c>
      <c r="AB395">
        <f t="shared" si="46"/>
        <v>0.08</v>
      </c>
      <c r="AC395">
        <f t="shared" si="47"/>
        <v>0.08</v>
      </c>
    </row>
    <row r="396" spans="2:29" ht="16.5" x14ac:dyDescent="0.25">
      <c r="B396" t="str">
        <f t="shared" si="40"/>
        <v>MCPTRDBCSRBB Valuation</v>
      </c>
      <c r="C396" t="str">
        <f t="shared" si="41"/>
        <v>MCPTRDBCSRBB ValuationLight Maintenance CSRBB valuation</v>
      </c>
      <c r="D396" s="31" t="s">
        <v>39</v>
      </c>
      <c r="E396" s="31" t="s">
        <v>1486</v>
      </c>
      <c r="F396" s="31" t="s">
        <v>1831</v>
      </c>
      <c r="G396" s="34" t="s">
        <v>1949</v>
      </c>
      <c r="H396" s="103">
        <v>1</v>
      </c>
      <c r="I396" s="92">
        <v>46092.300694444442</v>
      </c>
      <c r="J396" s="3">
        <v>0</v>
      </c>
      <c r="K396" s="100">
        <v>0.08</v>
      </c>
      <c r="L396">
        <f t="shared" si="42"/>
        <v>0.08</v>
      </c>
      <c r="M396">
        <f t="shared" si="43"/>
        <v>0.08</v>
      </c>
      <c r="Q396" s="64" t="str">
        <f>_xlfn.XLOOKUP(S396,Data!E:E,Data!X:X,"Not Started",0,-1)</f>
        <v>Not Started</v>
      </c>
      <c r="R396" t="str">
        <f t="shared" si="44"/>
        <v>MCPICDBICDB</v>
      </c>
      <c r="S396" t="str">
        <f t="shared" si="45"/>
        <v>MCPICDBICDBEC valuation | Prague | Live on ALM Core</v>
      </c>
      <c r="T396" s="31" t="s">
        <v>39</v>
      </c>
      <c r="U396" s="31" t="s">
        <v>715</v>
      </c>
      <c r="V396" s="31" t="s">
        <v>715</v>
      </c>
      <c r="W396" s="34" t="s">
        <v>1238</v>
      </c>
      <c r="X396" s="103">
        <v>1</v>
      </c>
      <c r="Y396" s="92">
        <v>46067.174305555556</v>
      </c>
      <c r="Z396" s="3">
        <v>0</v>
      </c>
      <c r="AA396" s="100">
        <v>0.15</v>
      </c>
      <c r="AB396">
        <f t="shared" si="46"/>
        <v>0.15</v>
      </c>
      <c r="AC396">
        <f t="shared" si="47"/>
        <v>0.15</v>
      </c>
    </row>
    <row r="397" spans="2:29" ht="16.5" x14ac:dyDescent="0.25">
      <c r="B397" t="str">
        <f t="shared" si="40"/>
        <v>MCPTRDBDelete Portfolio</v>
      </c>
      <c r="C397" t="str">
        <f t="shared" si="41"/>
        <v>MCPTRDBDelete PortfolioDelete portfolio from</v>
      </c>
      <c r="D397" s="31" t="s">
        <v>39</v>
      </c>
      <c r="E397" s="31" t="s">
        <v>1486</v>
      </c>
      <c r="F397" s="28" t="s">
        <v>1832</v>
      </c>
      <c r="G397" s="28" t="s">
        <v>45</v>
      </c>
      <c r="H397" s="102">
        <v>1</v>
      </c>
      <c r="I397" s="91">
        <v>46086.652777777781</v>
      </c>
      <c r="J397" s="97">
        <v>0</v>
      </c>
      <c r="K397" s="99">
        <v>0.05</v>
      </c>
      <c r="L397">
        <f t="shared" si="42"/>
        <v>0.05</v>
      </c>
      <c r="M397">
        <f t="shared" si="43"/>
        <v>0.05</v>
      </c>
      <c r="Q397" s="64" t="str">
        <f>_xlfn.XLOOKUP(S397,Data!E:E,Data!X:X,"Not Started",0,-1)</f>
        <v>Not Started</v>
      </c>
      <c r="R397" t="str">
        <f t="shared" si="44"/>
        <v>MCPICDBICDB</v>
      </c>
      <c r="S397" t="str">
        <f t="shared" si="45"/>
        <v>MCPICDBICDBEC valuation | Beijing | Non-live location</v>
      </c>
      <c r="T397" s="31" t="s">
        <v>39</v>
      </c>
      <c r="U397" s="31" t="s">
        <v>715</v>
      </c>
      <c r="V397" s="31" t="s">
        <v>715</v>
      </c>
      <c r="W397" s="34" t="s">
        <v>1241</v>
      </c>
      <c r="X397" s="103">
        <v>1</v>
      </c>
      <c r="Y397" s="92">
        <v>46067.186805555553</v>
      </c>
      <c r="Z397" s="3">
        <v>0</v>
      </c>
      <c r="AA397" s="100">
        <v>7.0000000000000007E-2</v>
      </c>
      <c r="AB397">
        <f t="shared" si="46"/>
        <v>7.0000000000000007E-2</v>
      </c>
      <c r="AC397">
        <f t="shared" si="47"/>
        <v>7.0000000000000007E-2</v>
      </c>
    </row>
    <row r="398" spans="2:29" ht="16.5" x14ac:dyDescent="0.25">
      <c r="B398" t="str">
        <f t="shared" ref="B398:B461" si="48">D398&amp;E398&amp;F398</f>
        <v>MCPTRDBEC</v>
      </c>
      <c r="C398" t="str">
        <f t="shared" ref="C398:C461" si="49">D398&amp;E398&amp;F398&amp;G398</f>
        <v>MCPTRDBECLight Maintenance ing-ec valuation</v>
      </c>
      <c r="D398" s="31" t="s">
        <v>39</v>
      </c>
      <c r="E398" s="31" t="s">
        <v>1486</v>
      </c>
      <c r="F398" s="28" t="s">
        <v>1833</v>
      </c>
      <c r="G398" s="28" t="s">
        <v>1930</v>
      </c>
      <c r="H398" s="102">
        <v>2</v>
      </c>
      <c r="I398" s="91">
        <v>46092.42083333333</v>
      </c>
      <c r="J398" s="97">
        <v>0</v>
      </c>
      <c r="K398" s="99">
        <v>0.15000000000000002</v>
      </c>
      <c r="L398">
        <f t="shared" ref="L398:L407" si="50">SUM(J398:K398)</f>
        <v>0.15000000000000002</v>
      </c>
      <c r="M398">
        <f t="shared" ref="M398:M407" si="51">L398/H398</f>
        <v>7.5000000000000011E-2</v>
      </c>
      <c r="Q398" s="64" t="str">
        <f>_xlfn.XLOOKUP(S398,Data!E:E,Data!X:X,"Not Started",0,-1)</f>
        <v>Not Started</v>
      </c>
      <c r="R398" t="str">
        <f t="shared" ref="R398:R461" si="52">T398&amp;U398&amp;V398</f>
        <v>MCPICDBICDB</v>
      </c>
      <c r="S398" t="str">
        <f t="shared" ref="S398:S461" si="53">T398&amp;U398&amp;V398&amp;W398</f>
        <v>MCPICDBICDBEC valuation | Shanghai | Non-live location</v>
      </c>
      <c r="T398" s="31" t="s">
        <v>39</v>
      </c>
      <c r="U398" s="31" t="s">
        <v>715</v>
      </c>
      <c r="V398" s="31" t="s">
        <v>715</v>
      </c>
      <c r="W398" s="34" t="s">
        <v>1244</v>
      </c>
      <c r="X398" s="103">
        <v>1</v>
      </c>
      <c r="Y398" s="92">
        <v>46067.194444444445</v>
      </c>
      <c r="Z398" s="3">
        <v>0</v>
      </c>
      <c r="AA398" s="100">
        <v>0.1</v>
      </c>
      <c r="AB398">
        <f t="shared" ref="AB398:AB461" si="54">SUM(Z398:AA398)</f>
        <v>0.1</v>
      </c>
      <c r="AC398">
        <f t="shared" ref="AC398:AC461" si="55">AB398/X398</f>
        <v>0.1</v>
      </c>
    </row>
    <row r="399" spans="2:29" ht="16.5" x14ac:dyDescent="0.25">
      <c r="B399" t="str">
        <f t="shared" si="48"/>
        <v>MCPTRDBEC</v>
      </c>
      <c r="C399" t="str">
        <f t="shared" si="49"/>
        <v>MCPTRDBECing-ec valuation</v>
      </c>
      <c r="D399" s="31" t="s">
        <v>39</v>
      </c>
      <c r="E399" s="31" t="s">
        <v>1486</v>
      </c>
      <c r="F399" s="31" t="s">
        <v>1833</v>
      </c>
      <c r="G399" s="34" t="s">
        <v>141</v>
      </c>
      <c r="H399" s="103">
        <v>1</v>
      </c>
      <c r="I399" s="92">
        <v>46092.446527777778</v>
      </c>
      <c r="J399" s="3">
        <v>0</v>
      </c>
      <c r="K399" s="100">
        <v>2.12</v>
      </c>
      <c r="L399">
        <f t="shared" si="50"/>
        <v>2.12</v>
      </c>
      <c r="M399">
        <f t="shared" si="51"/>
        <v>2.12</v>
      </c>
      <c r="Q399" s="64" t="str">
        <f>_xlfn.XLOOKUP(S399,Data!E:E,Data!X:X,"Not Started",0,-1)</f>
        <v>Not Started</v>
      </c>
      <c r="R399" t="str">
        <f t="shared" si="52"/>
        <v>MCPICDBICDB</v>
      </c>
      <c r="S399" t="str">
        <f t="shared" si="53"/>
        <v>MCPICDBICDBEC valuation | Budapest | Live on ALM Core</v>
      </c>
      <c r="T399" s="31" t="s">
        <v>39</v>
      </c>
      <c r="U399" s="31" t="s">
        <v>715</v>
      </c>
      <c r="V399" s="31" t="s">
        <v>715</v>
      </c>
      <c r="W399" s="34" t="s">
        <v>1247</v>
      </c>
      <c r="X399" s="103">
        <v>1</v>
      </c>
      <c r="Y399" s="92">
        <v>46067.20416666667</v>
      </c>
      <c r="Z399" s="3">
        <v>0</v>
      </c>
      <c r="AA399" s="100">
        <v>0.22</v>
      </c>
      <c r="AB399">
        <f t="shared" si="54"/>
        <v>0.22</v>
      </c>
      <c r="AC399">
        <f t="shared" si="55"/>
        <v>0.22</v>
      </c>
    </row>
    <row r="400" spans="2:29" ht="16.5" x14ac:dyDescent="0.25">
      <c r="B400" t="str">
        <f t="shared" si="48"/>
        <v>MCPTRDBEC</v>
      </c>
      <c r="C400" t="str">
        <f t="shared" si="49"/>
        <v>MCPTRDBECing-ec valuation QRM Report exports</v>
      </c>
      <c r="D400" s="31" t="s">
        <v>39</v>
      </c>
      <c r="E400" s="31" t="s">
        <v>1486</v>
      </c>
      <c r="F400" s="31" t="s">
        <v>1833</v>
      </c>
      <c r="G400" s="34" t="s">
        <v>1524</v>
      </c>
      <c r="H400" s="103">
        <v>1</v>
      </c>
      <c r="I400" s="92">
        <v>46092.534722222219</v>
      </c>
      <c r="J400" s="3">
        <v>0</v>
      </c>
      <c r="K400" s="100">
        <v>0.05</v>
      </c>
      <c r="L400">
        <f t="shared" si="50"/>
        <v>0.05</v>
      </c>
      <c r="M400">
        <f t="shared" si="51"/>
        <v>0.05</v>
      </c>
      <c r="Q400" s="64" t="str">
        <f>_xlfn.XLOOKUP(S400,Data!E:E,Data!X:X,"Not Started",0,-1)</f>
        <v>Not Started</v>
      </c>
      <c r="R400" t="str">
        <f t="shared" si="52"/>
        <v>MCPICDBICDB</v>
      </c>
      <c r="S400" t="str">
        <f t="shared" si="53"/>
        <v>MCPICDBICDBEC valuation | Tokyo | Live on ALM Core</v>
      </c>
      <c r="T400" s="31" t="s">
        <v>39</v>
      </c>
      <c r="U400" s="31" t="s">
        <v>715</v>
      </c>
      <c r="V400" s="31" t="s">
        <v>715</v>
      </c>
      <c r="W400" s="34" t="s">
        <v>1250</v>
      </c>
      <c r="X400" s="103">
        <v>1</v>
      </c>
      <c r="Y400" s="92">
        <v>46067.219444444447</v>
      </c>
      <c r="Z400" s="3">
        <v>0</v>
      </c>
      <c r="AA400" s="100">
        <v>0.15</v>
      </c>
      <c r="AB400">
        <f t="shared" si="54"/>
        <v>0.15</v>
      </c>
      <c r="AC400">
        <f t="shared" si="55"/>
        <v>0.15</v>
      </c>
    </row>
    <row r="401" spans="2:29" ht="16.5" x14ac:dyDescent="0.25">
      <c r="B401" t="str">
        <f t="shared" si="48"/>
        <v>MCPTRDBKR</v>
      </c>
      <c r="C401" t="str">
        <f t="shared" si="49"/>
        <v>MCPTRDBKRLight Maintenance bpv-kr valuation</v>
      </c>
      <c r="D401" s="31" t="s">
        <v>39</v>
      </c>
      <c r="E401" s="31" t="s">
        <v>1486</v>
      </c>
      <c r="F401" s="28" t="s">
        <v>1840</v>
      </c>
      <c r="G401" s="28" t="s">
        <v>1969</v>
      </c>
      <c r="H401" s="102">
        <v>1</v>
      </c>
      <c r="I401" s="91">
        <v>46092.537499999999</v>
      </c>
      <c r="J401" s="97">
        <v>0</v>
      </c>
      <c r="K401" s="99">
        <v>7.0000000000000007E-2</v>
      </c>
      <c r="L401">
        <f t="shared" si="50"/>
        <v>7.0000000000000007E-2</v>
      </c>
      <c r="M401">
        <f t="shared" si="51"/>
        <v>7.0000000000000007E-2</v>
      </c>
      <c r="Q401" s="64" t="str">
        <f>_xlfn.XLOOKUP(S401,Data!E:E,Data!X:X,"Not Started",0,-1)</f>
        <v>Not Started</v>
      </c>
      <c r="R401" t="str">
        <f t="shared" si="52"/>
        <v>MCPICDBICDB</v>
      </c>
      <c r="S401" t="str">
        <f t="shared" si="53"/>
        <v>MCPICDBICDBEC valuation | Manila | Other live location</v>
      </c>
      <c r="T401" s="31" t="s">
        <v>39</v>
      </c>
      <c r="U401" s="31" t="s">
        <v>715</v>
      </c>
      <c r="V401" s="31" t="s">
        <v>715</v>
      </c>
      <c r="W401" s="34" t="s">
        <v>1253</v>
      </c>
      <c r="X401" s="103">
        <v>1</v>
      </c>
      <c r="Y401" s="92">
        <v>46067.231944444444</v>
      </c>
      <c r="Z401" s="3">
        <v>0</v>
      </c>
      <c r="AA401" s="100">
        <v>0.13</v>
      </c>
      <c r="AB401">
        <f t="shared" si="54"/>
        <v>0.13</v>
      </c>
      <c r="AC401">
        <f t="shared" si="55"/>
        <v>0.13</v>
      </c>
    </row>
    <row r="402" spans="2:29" ht="16.5" x14ac:dyDescent="0.25">
      <c r="B402" t="str">
        <f t="shared" si="48"/>
        <v>MCPTRDBKR</v>
      </c>
      <c r="C402" t="str">
        <f t="shared" si="49"/>
        <v>MCPTRDBKRbpv-kr valuation</v>
      </c>
      <c r="D402" s="31" t="s">
        <v>39</v>
      </c>
      <c r="E402" s="31" t="s">
        <v>1486</v>
      </c>
      <c r="F402" s="31" t="s">
        <v>1840</v>
      </c>
      <c r="G402" s="34" t="s">
        <v>123</v>
      </c>
      <c r="H402" s="103">
        <v>1</v>
      </c>
      <c r="I402" s="92">
        <v>46092.540277777778</v>
      </c>
      <c r="J402" s="3">
        <v>0</v>
      </c>
      <c r="K402" s="100">
        <v>1.25</v>
      </c>
      <c r="L402">
        <f t="shared" si="50"/>
        <v>1.25</v>
      </c>
      <c r="M402">
        <f t="shared" si="51"/>
        <v>1.25</v>
      </c>
      <c r="Q402" s="64" t="str">
        <f>_xlfn.XLOOKUP(S402,Data!E:E,Data!X:X,"Not Started",0,-1)</f>
        <v>Not Started</v>
      </c>
      <c r="R402" t="str">
        <f t="shared" si="52"/>
        <v>MCPICDBICDB</v>
      </c>
      <c r="S402" t="str">
        <f t="shared" si="53"/>
        <v>MCPICDBICDBEC valuation | Bratislava | Live on ALM Core</v>
      </c>
      <c r="T402" s="31" t="s">
        <v>39</v>
      </c>
      <c r="U402" s="31" t="s">
        <v>715</v>
      </c>
      <c r="V402" s="31" t="s">
        <v>715</v>
      </c>
      <c r="W402" s="34" t="s">
        <v>1256</v>
      </c>
      <c r="X402" s="103">
        <v>1</v>
      </c>
      <c r="Y402" s="92">
        <v>46067.243055555555</v>
      </c>
      <c r="Z402" s="3">
        <v>0</v>
      </c>
      <c r="AA402" s="100">
        <v>0.08</v>
      </c>
      <c r="AB402">
        <f t="shared" si="54"/>
        <v>0.08</v>
      </c>
      <c r="AC402">
        <f t="shared" si="55"/>
        <v>0.08</v>
      </c>
    </row>
    <row r="403" spans="2:29" ht="16.5" x14ac:dyDescent="0.25">
      <c r="B403" t="str">
        <f t="shared" si="48"/>
        <v>MCPTRDBKR</v>
      </c>
      <c r="C403" t="str">
        <f t="shared" si="49"/>
        <v>MCPTRDBKRbpv-kr valuation exports</v>
      </c>
      <c r="D403" s="31" t="s">
        <v>39</v>
      </c>
      <c r="E403" s="31" t="s">
        <v>1486</v>
      </c>
      <c r="F403" s="31" t="s">
        <v>1840</v>
      </c>
      <c r="G403" s="34" t="s">
        <v>354</v>
      </c>
      <c r="H403" s="103">
        <v>1</v>
      </c>
      <c r="I403" s="92">
        <v>46092.592361111114</v>
      </c>
      <c r="J403" s="3">
        <v>0</v>
      </c>
      <c r="K403" s="100">
        <v>0</v>
      </c>
      <c r="L403">
        <f t="shared" si="50"/>
        <v>0</v>
      </c>
      <c r="M403">
        <f t="shared" si="51"/>
        <v>0</v>
      </c>
      <c r="Q403" s="64" t="str">
        <f>_xlfn.XLOOKUP(S403,Data!E:E,Data!X:X,"Not Started",0,-1)</f>
        <v>Not Started</v>
      </c>
      <c r="R403" t="str">
        <f t="shared" si="52"/>
        <v>MCPICDBICDB</v>
      </c>
      <c r="S403" t="str">
        <f t="shared" si="53"/>
        <v>MCPICDBICDBEC valuation | Seoul | Live on ALM Core</v>
      </c>
      <c r="T403" s="31" t="s">
        <v>39</v>
      </c>
      <c r="U403" s="31" t="s">
        <v>715</v>
      </c>
      <c r="V403" s="31" t="s">
        <v>715</v>
      </c>
      <c r="W403" s="34" t="s">
        <v>1259</v>
      </c>
      <c r="X403" s="103">
        <v>1</v>
      </c>
      <c r="Y403" s="92">
        <v>46067.251388888886</v>
      </c>
      <c r="Z403" s="3">
        <v>0</v>
      </c>
      <c r="AA403" s="100">
        <v>0.13</v>
      </c>
      <c r="AB403">
        <f t="shared" si="54"/>
        <v>0.13</v>
      </c>
      <c r="AC403">
        <f t="shared" si="55"/>
        <v>0.13</v>
      </c>
    </row>
    <row r="404" spans="2:29" ht="16.5" x14ac:dyDescent="0.25">
      <c r="B404" t="str">
        <f t="shared" si="48"/>
        <v>MCPTRDBLoad Compare MP</v>
      </c>
      <c r="C404" t="str">
        <f t="shared" si="49"/>
        <v>MCPTRDBLoad Compare MPload Model parameters</v>
      </c>
      <c r="D404" s="31" t="s">
        <v>39</v>
      </c>
      <c r="E404" s="31" t="s">
        <v>1486</v>
      </c>
      <c r="F404" s="28" t="s">
        <v>1853</v>
      </c>
      <c r="G404" s="28" t="s">
        <v>52</v>
      </c>
      <c r="H404" s="102">
        <v>1</v>
      </c>
      <c r="I404" s="91">
        <v>46087.357638888891</v>
      </c>
      <c r="J404" s="97">
        <v>0</v>
      </c>
      <c r="K404" s="99">
        <v>7.0000000000000007E-2</v>
      </c>
      <c r="L404">
        <f t="shared" si="50"/>
        <v>7.0000000000000007E-2</v>
      </c>
      <c r="M404">
        <f t="shared" si="51"/>
        <v>7.0000000000000007E-2</v>
      </c>
      <c r="Q404" s="64" t="str">
        <f>_xlfn.XLOOKUP(S404,Data!E:E,Data!X:X,"Not Started",0,-1)</f>
        <v>Not Started</v>
      </c>
      <c r="R404" t="str">
        <f t="shared" si="52"/>
        <v>MCPICDBICDB</v>
      </c>
      <c r="S404" t="str">
        <f t="shared" si="53"/>
        <v>MCPICDBICDBEC valuation | Taipei | Other live location</v>
      </c>
      <c r="T404" s="31" t="s">
        <v>39</v>
      </c>
      <c r="U404" s="31" t="s">
        <v>715</v>
      </c>
      <c r="V404" s="31" t="s">
        <v>715</v>
      </c>
      <c r="W404" s="34" t="s">
        <v>1262</v>
      </c>
      <c r="X404" s="103">
        <v>1</v>
      </c>
      <c r="Y404" s="92">
        <v>46067.262499999997</v>
      </c>
      <c r="Z404" s="3">
        <v>0</v>
      </c>
      <c r="AA404" s="100">
        <v>0.12</v>
      </c>
      <c r="AB404">
        <f t="shared" si="54"/>
        <v>0.12</v>
      </c>
      <c r="AC404">
        <f t="shared" si="55"/>
        <v>0.12</v>
      </c>
    </row>
    <row r="405" spans="2:29" ht="16.5" x14ac:dyDescent="0.25">
      <c r="B405" t="str">
        <f t="shared" si="48"/>
        <v>MCPTRDBLoad Compare MP</v>
      </c>
      <c r="C405" t="str">
        <f t="shared" si="49"/>
        <v>MCPTRDBLoad Compare MPModel parameters comparison</v>
      </c>
      <c r="D405" s="31" t="s">
        <v>39</v>
      </c>
      <c r="E405" s="31" t="s">
        <v>1486</v>
      </c>
      <c r="F405" s="31" t="s">
        <v>1853</v>
      </c>
      <c r="G405" s="34" t="s">
        <v>55</v>
      </c>
      <c r="H405" s="103">
        <v>1</v>
      </c>
      <c r="I405" s="92">
        <v>46087.36041666667</v>
      </c>
      <c r="J405" s="3">
        <v>0</v>
      </c>
      <c r="K405" s="100">
        <v>0</v>
      </c>
      <c r="L405">
        <f t="shared" si="50"/>
        <v>0</v>
      </c>
      <c r="M405">
        <f t="shared" si="51"/>
        <v>0</v>
      </c>
      <c r="Q405" s="64" t="str">
        <f>_xlfn.XLOOKUP(S405,Data!E:E,Data!X:X,"Not Started",0,-1)</f>
        <v>Not Started</v>
      </c>
      <c r="R405" t="str">
        <f t="shared" si="52"/>
        <v>MCPICDBICDB</v>
      </c>
      <c r="S405" t="str">
        <f t="shared" si="53"/>
        <v>MCPICDBICDBEC valuation | NLWB_BMG | Live on ALM Core</v>
      </c>
      <c r="T405" s="31" t="s">
        <v>39</v>
      </c>
      <c r="U405" s="31" t="s">
        <v>715</v>
      </c>
      <c r="V405" s="31" t="s">
        <v>715</v>
      </c>
      <c r="W405" s="34" t="s">
        <v>1265</v>
      </c>
      <c r="X405" s="103">
        <v>1</v>
      </c>
      <c r="Y405" s="92">
        <v>46067.272916666669</v>
      </c>
      <c r="Z405" s="3">
        <v>0</v>
      </c>
      <c r="AA405" s="100">
        <v>0.08</v>
      </c>
      <c r="AB405">
        <f t="shared" si="54"/>
        <v>0.08</v>
      </c>
      <c r="AC405">
        <f t="shared" si="55"/>
        <v>0.08</v>
      </c>
    </row>
    <row r="406" spans="2:29" ht="16.5" x14ac:dyDescent="0.25">
      <c r="B406" t="str">
        <f t="shared" si="48"/>
        <v>MCPTRDBLoad Compare Spreads</v>
      </c>
      <c r="C406" t="str">
        <f t="shared" si="49"/>
        <v>MCPTRDBLoad Compare Spreadsload Spreads</v>
      </c>
      <c r="D406" s="31" t="s">
        <v>39</v>
      </c>
      <c r="E406" s="31" t="s">
        <v>1486</v>
      </c>
      <c r="F406" s="28" t="s">
        <v>1841</v>
      </c>
      <c r="G406" s="28" t="s">
        <v>69</v>
      </c>
      <c r="H406" s="102">
        <v>1</v>
      </c>
      <c r="I406" s="91">
        <v>46087.375</v>
      </c>
      <c r="J406" s="97">
        <v>0</v>
      </c>
      <c r="K406" s="99">
        <v>0.68</v>
      </c>
      <c r="L406">
        <f t="shared" si="50"/>
        <v>0.68</v>
      </c>
      <c r="M406">
        <f t="shared" si="51"/>
        <v>0.68</v>
      </c>
      <c r="Q406" s="64" t="str">
        <f>_xlfn.XLOOKUP(S406,Data!E:E,Data!X:X,"Not Started",0,-1)</f>
        <v>Not Started</v>
      </c>
      <c r="R406" t="str">
        <f t="shared" si="52"/>
        <v>MCPICDBICDB</v>
      </c>
      <c r="S406" t="str">
        <f t="shared" si="53"/>
        <v>MCPICDBICDBEC valuation | NLWB_FM_Banking_books | Live on ALM Core</v>
      </c>
      <c r="T406" s="31" t="s">
        <v>39</v>
      </c>
      <c r="U406" s="31" t="s">
        <v>715</v>
      </c>
      <c r="V406" s="31" t="s">
        <v>715</v>
      </c>
      <c r="W406" s="34" t="s">
        <v>1268</v>
      </c>
      <c r="X406" s="103">
        <v>1</v>
      </c>
      <c r="Y406" s="92">
        <v>46067.281944444447</v>
      </c>
      <c r="Z406" s="3">
        <v>0</v>
      </c>
      <c r="AA406" s="100">
        <v>0.35</v>
      </c>
      <c r="AB406">
        <f t="shared" si="54"/>
        <v>0.35</v>
      </c>
      <c r="AC406">
        <f t="shared" si="55"/>
        <v>0.35</v>
      </c>
    </row>
    <row r="407" spans="2:29" ht="16.5" x14ac:dyDescent="0.25">
      <c r="B407" t="str">
        <f t="shared" si="48"/>
        <v>MCPTRDBLoad Compare Spreads</v>
      </c>
      <c r="C407" t="str">
        <f t="shared" si="49"/>
        <v>MCPTRDBLoad Compare SpreadsSpreads comparison</v>
      </c>
      <c r="D407" s="31" t="s">
        <v>39</v>
      </c>
      <c r="E407" s="31" t="s">
        <v>1486</v>
      </c>
      <c r="F407" s="31" t="s">
        <v>1841</v>
      </c>
      <c r="G407" s="34" t="s">
        <v>71</v>
      </c>
      <c r="H407" s="103">
        <v>1</v>
      </c>
      <c r="I407" s="92">
        <v>46087.40347222222</v>
      </c>
      <c r="J407" s="3">
        <v>0</v>
      </c>
      <c r="K407" s="100">
        <v>7.0000000000000007E-2</v>
      </c>
      <c r="L407">
        <f t="shared" si="50"/>
        <v>7.0000000000000007E-2</v>
      </c>
      <c r="M407">
        <f t="shared" si="51"/>
        <v>7.0000000000000007E-2</v>
      </c>
      <c r="Q407" s="64" t="str">
        <f>_xlfn.XLOOKUP(S407,Data!E:E,Data!X:X,"Not Started",0,-1)</f>
        <v>Not Started</v>
      </c>
      <c r="R407" t="str">
        <f t="shared" si="52"/>
        <v>MCPICDBICDB</v>
      </c>
      <c r="S407" t="str">
        <f t="shared" si="53"/>
        <v>MCPICDBICDBEC valuation | NLWB_Trade_Finance_Services | Live on ALM Core</v>
      </c>
      <c r="T407" s="31" t="s">
        <v>39</v>
      </c>
      <c r="U407" s="31" t="s">
        <v>715</v>
      </c>
      <c r="V407" s="31" t="s">
        <v>715</v>
      </c>
      <c r="W407" s="34" t="s">
        <v>1271</v>
      </c>
      <c r="X407" s="103">
        <v>1</v>
      </c>
      <c r="Y407" s="92">
        <v>46067.302777777775</v>
      </c>
      <c r="Z407" s="3">
        <v>0</v>
      </c>
      <c r="AA407" s="100">
        <v>0.13</v>
      </c>
      <c r="AB407">
        <f t="shared" si="54"/>
        <v>0.13</v>
      </c>
      <c r="AC407">
        <f t="shared" si="55"/>
        <v>0.13</v>
      </c>
    </row>
    <row r="408" spans="2:29" ht="16.5" x14ac:dyDescent="0.25">
      <c r="B408" t="str">
        <f t="shared" si="48"/>
        <v>MCPTRDBLoad Pos</v>
      </c>
      <c r="C408" t="str">
        <f t="shared" si="49"/>
        <v>MCPTRDBLoad Posload</v>
      </c>
      <c r="D408" s="31" t="s">
        <v>39</v>
      </c>
      <c r="E408" s="31" t="s">
        <v>1486</v>
      </c>
      <c r="F408" s="28" t="s">
        <v>1844</v>
      </c>
      <c r="G408" s="28" t="s">
        <v>75</v>
      </c>
      <c r="H408" s="102">
        <v>1</v>
      </c>
      <c r="I408" s="91">
        <v>46089.208333333336</v>
      </c>
      <c r="J408" s="97">
        <v>0</v>
      </c>
      <c r="K408" s="99">
        <v>0.32</v>
      </c>
      <c r="L408">
        <f t="shared" ref="L408" si="56">SUM(J408:K408)</f>
        <v>0.32</v>
      </c>
      <c r="M408">
        <f t="shared" ref="M408" si="57">L408/H408</f>
        <v>0.32</v>
      </c>
      <c r="Q408" s="64" t="str">
        <f>_xlfn.XLOOKUP(S408,Data!E:E,Data!X:X,"Not Started",0,-1)</f>
        <v>Not Started</v>
      </c>
      <c r="R408" t="str">
        <f t="shared" si="52"/>
        <v>MCPICDBICDB</v>
      </c>
      <c r="S408" t="str">
        <f t="shared" si="53"/>
        <v>MCPICDBICDBEC valuation | Kiev | Live on ALM Core</v>
      </c>
      <c r="T408" s="31" t="s">
        <v>39</v>
      </c>
      <c r="U408" s="31" t="s">
        <v>715</v>
      </c>
      <c r="V408" s="31" t="s">
        <v>715</v>
      </c>
      <c r="W408" s="34" t="s">
        <v>1274</v>
      </c>
      <c r="X408" s="103">
        <v>1</v>
      </c>
      <c r="Y408" s="92">
        <v>46067.313888888886</v>
      </c>
      <c r="Z408" s="3">
        <v>0</v>
      </c>
      <c r="AA408" s="100">
        <v>0.08</v>
      </c>
      <c r="AB408">
        <f t="shared" si="54"/>
        <v>0.08</v>
      </c>
      <c r="AC408">
        <f t="shared" si="55"/>
        <v>0.08</v>
      </c>
    </row>
    <row r="409" spans="2:29" ht="16.5" x14ac:dyDescent="0.25">
      <c r="B409" t="str">
        <f t="shared" si="48"/>
        <v>MCPTRDBLoad Pos</v>
      </c>
      <c r="C409" t="str">
        <f t="shared" si="49"/>
        <v>MCPTRDBLoad PosStratification</v>
      </c>
      <c r="D409" s="31" t="s">
        <v>39</v>
      </c>
      <c r="E409" s="31" t="s">
        <v>1486</v>
      </c>
      <c r="F409" s="31" t="s">
        <v>1844</v>
      </c>
      <c r="G409" s="34" t="s">
        <v>78</v>
      </c>
      <c r="H409" s="103">
        <v>1</v>
      </c>
      <c r="I409" s="92">
        <v>46089.22152777778</v>
      </c>
      <c r="J409" s="3">
        <v>0</v>
      </c>
      <c r="K409" s="100">
        <v>0.12</v>
      </c>
      <c r="Q409" s="64" t="str">
        <f>_xlfn.XLOOKUP(S409,Data!E:E,Data!X:X,"Not Started",0,-1)</f>
        <v>Not Started</v>
      </c>
      <c r="R409" t="str">
        <f t="shared" si="52"/>
        <v>MCPICDBICDB</v>
      </c>
      <c r="S409" t="str">
        <f t="shared" si="53"/>
        <v>MCPICDBICDBEC valuation | Geneva | Other live location</v>
      </c>
      <c r="T409" s="31" t="s">
        <v>39</v>
      </c>
      <c r="U409" s="31" t="s">
        <v>715</v>
      </c>
      <c r="V409" s="31" t="s">
        <v>715</v>
      </c>
      <c r="W409" s="34" t="s">
        <v>1277</v>
      </c>
      <c r="X409" s="103">
        <v>1</v>
      </c>
      <c r="Y409" s="92">
        <v>46067.322222222225</v>
      </c>
      <c r="Z409" s="3">
        <v>0</v>
      </c>
      <c r="AA409" s="100">
        <v>0.1</v>
      </c>
      <c r="AB409">
        <f t="shared" si="54"/>
        <v>0.1</v>
      </c>
      <c r="AC409">
        <f t="shared" si="55"/>
        <v>0.1</v>
      </c>
    </row>
    <row r="410" spans="2:29" ht="16.5" x14ac:dyDescent="0.25">
      <c r="B410" t="str">
        <f t="shared" si="48"/>
        <v>MCPTRDBLoad Pos</v>
      </c>
      <c r="C410" t="str">
        <f t="shared" si="49"/>
        <v>MCPTRDBLoad PosPosition report exports</v>
      </c>
      <c r="D410" s="31" t="s">
        <v>39</v>
      </c>
      <c r="E410" s="31" t="s">
        <v>1486</v>
      </c>
      <c r="F410" s="31" t="s">
        <v>1844</v>
      </c>
      <c r="G410" s="34" t="s">
        <v>245</v>
      </c>
      <c r="H410" s="103">
        <v>1</v>
      </c>
      <c r="I410" s="92">
        <v>46089.226388888892</v>
      </c>
      <c r="J410" s="3">
        <v>0</v>
      </c>
      <c r="K410" s="100">
        <v>0.17</v>
      </c>
      <c r="Q410" s="64" t="str">
        <f>_xlfn.XLOOKUP(S410,Data!E:E,Data!X:X,"Not Started",0,-1)</f>
        <v>Not Started</v>
      </c>
      <c r="R410" t="str">
        <f t="shared" si="52"/>
        <v>MCPICDBICDB</v>
      </c>
      <c r="S410" t="str">
        <f t="shared" si="53"/>
        <v>MCPICDBICDBEC valuation | Brussels | Live on ALM Core</v>
      </c>
      <c r="T410" s="31" t="s">
        <v>39</v>
      </c>
      <c r="U410" s="31" t="s">
        <v>715</v>
      </c>
      <c r="V410" s="31" t="s">
        <v>715</v>
      </c>
      <c r="W410" s="34" t="s">
        <v>1280</v>
      </c>
      <c r="X410" s="103">
        <v>1</v>
      </c>
      <c r="Y410" s="92">
        <v>46067.331250000003</v>
      </c>
      <c r="Z410" s="3">
        <v>0</v>
      </c>
      <c r="AA410" s="100">
        <v>0.12</v>
      </c>
      <c r="AB410">
        <f t="shared" si="54"/>
        <v>0.12</v>
      </c>
      <c r="AC410">
        <f t="shared" si="55"/>
        <v>0.12</v>
      </c>
    </row>
    <row r="411" spans="2:29" ht="16.5" x14ac:dyDescent="0.25">
      <c r="B411" t="str">
        <f t="shared" si="48"/>
        <v>MCPTRDBLoad Pos</v>
      </c>
      <c r="C411" t="str">
        <f t="shared" si="49"/>
        <v>MCPTRDBLoad Poscopy from</v>
      </c>
      <c r="D411" s="31" t="s">
        <v>39</v>
      </c>
      <c r="E411" s="31" t="s">
        <v>1486</v>
      </c>
      <c r="F411" s="31" t="s">
        <v>1844</v>
      </c>
      <c r="G411" s="34" t="s">
        <v>84</v>
      </c>
      <c r="H411" s="103">
        <v>1</v>
      </c>
      <c r="I411" s="92">
        <v>46089.23333333333</v>
      </c>
      <c r="J411" s="3">
        <v>0</v>
      </c>
      <c r="K411" s="100">
        <v>0.02</v>
      </c>
      <c r="Q411" s="64" t="str">
        <f>_xlfn.XLOOKUP(S411,Data!E:E,Data!X:X,"Not Started",0,-1)</f>
        <v>Not Started</v>
      </c>
      <c r="R411" t="str">
        <f t="shared" si="52"/>
        <v>MCPICDBICDB</v>
      </c>
      <c r="S411" t="str">
        <f t="shared" si="53"/>
        <v>MCPICDBICDBEC valuation | Belgium_FM_banking_book | Live on ALM Core</v>
      </c>
      <c r="T411" s="31" t="s">
        <v>39</v>
      </c>
      <c r="U411" s="31" t="s">
        <v>715</v>
      </c>
      <c r="V411" s="31" t="s">
        <v>715</v>
      </c>
      <c r="W411" s="34" t="s">
        <v>1283</v>
      </c>
      <c r="X411" s="103">
        <v>1</v>
      </c>
      <c r="Y411" s="92">
        <v>46067.341666666667</v>
      </c>
      <c r="Z411" s="3">
        <v>0</v>
      </c>
      <c r="AA411" s="100">
        <v>0.1</v>
      </c>
      <c r="AB411">
        <f t="shared" si="54"/>
        <v>0.1</v>
      </c>
      <c r="AC411">
        <f t="shared" si="55"/>
        <v>0.1</v>
      </c>
    </row>
    <row r="412" spans="2:29" ht="16.5" x14ac:dyDescent="0.25">
      <c r="B412" t="str">
        <f t="shared" si="48"/>
        <v>MCPTRDBValuation (NPV)</v>
      </c>
      <c r="C412" t="str">
        <f t="shared" si="49"/>
        <v>MCPTRDBValuation (NPV)portfolio valuation run</v>
      </c>
      <c r="D412" s="31" t="s">
        <v>39</v>
      </c>
      <c r="E412" s="31" t="s">
        <v>1486</v>
      </c>
      <c r="F412" s="28" t="s">
        <v>1850</v>
      </c>
      <c r="G412" s="28" t="s">
        <v>88</v>
      </c>
      <c r="H412" s="102">
        <v>1</v>
      </c>
      <c r="I412" s="91">
        <v>46092.199305555558</v>
      </c>
      <c r="J412" s="97">
        <v>0</v>
      </c>
      <c r="K412" s="99">
        <v>0.98</v>
      </c>
      <c r="Q412" s="64" t="str">
        <f>_xlfn.XLOOKUP(S412,Data!E:E,Data!X:X,"Not Started",0,-1)</f>
        <v>Not Started</v>
      </c>
      <c r="R412" t="str">
        <f t="shared" si="52"/>
        <v>MCPICDBICDB</v>
      </c>
      <c r="S412" t="str">
        <f t="shared" si="53"/>
        <v>MCPICDBICDBEC valuation | Luxembourg | Live on ALM Core</v>
      </c>
      <c r="T412" s="31" t="s">
        <v>39</v>
      </c>
      <c r="U412" s="31" t="s">
        <v>715</v>
      </c>
      <c r="V412" s="31" t="s">
        <v>715</v>
      </c>
      <c r="W412" s="34" t="s">
        <v>1286</v>
      </c>
      <c r="X412" s="103">
        <v>1</v>
      </c>
      <c r="Y412" s="92">
        <v>46067.351388888892</v>
      </c>
      <c r="Z412" s="3">
        <v>0</v>
      </c>
      <c r="AA412" s="100">
        <v>0.08</v>
      </c>
      <c r="AB412">
        <f t="shared" si="54"/>
        <v>0.08</v>
      </c>
      <c r="AC412">
        <f t="shared" si="55"/>
        <v>0.08</v>
      </c>
    </row>
    <row r="413" spans="2:29" ht="16.5" x14ac:dyDescent="0.25">
      <c r="B413" t="str">
        <f t="shared" si="48"/>
        <v>MCPTRDBValuation (NPV)</v>
      </c>
      <c r="C413" t="str">
        <f t="shared" si="49"/>
        <v>MCPTRDBValuation (NPV)export to ara Portfolio Valuation</v>
      </c>
      <c r="D413" s="31" t="s">
        <v>39</v>
      </c>
      <c r="E413" s="31" t="s">
        <v>1486</v>
      </c>
      <c r="F413" s="31" t="s">
        <v>1850</v>
      </c>
      <c r="G413" s="34" t="s">
        <v>1959</v>
      </c>
      <c r="H413" s="103">
        <v>1</v>
      </c>
      <c r="I413" s="92">
        <v>46092.240277777775</v>
      </c>
      <c r="J413" s="3">
        <v>0</v>
      </c>
      <c r="K413" s="100">
        <v>0</v>
      </c>
      <c r="Q413" s="64" t="str">
        <f>_xlfn.XLOOKUP(S413,Data!E:E,Data!X:X,"Not Started",0,-1)</f>
        <v>Not Started</v>
      </c>
      <c r="R413" t="str">
        <f t="shared" si="52"/>
        <v>MCPICDBICDB</v>
      </c>
      <c r="S413" t="str">
        <f t="shared" si="53"/>
        <v>MCPICDBICDBload AIC Spreads</v>
      </c>
      <c r="T413" s="31" t="s">
        <v>39</v>
      </c>
      <c r="U413" s="31" t="s">
        <v>715</v>
      </c>
      <c r="V413" s="31" t="s">
        <v>715</v>
      </c>
      <c r="W413" s="34" t="s">
        <v>378</v>
      </c>
      <c r="X413" s="103">
        <v>1</v>
      </c>
      <c r="Y413" s="92">
        <v>46067.363194444442</v>
      </c>
      <c r="Z413" s="3">
        <v>0</v>
      </c>
      <c r="AA413" s="100">
        <v>1.2</v>
      </c>
      <c r="AB413">
        <f t="shared" si="54"/>
        <v>1.2</v>
      </c>
      <c r="AC413">
        <f t="shared" si="55"/>
        <v>1.2</v>
      </c>
    </row>
    <row r="414" spans="2:29" ht="16.5" x14ac:dyDescent="0.25">
      <c r="B414" t="str">
        <f t="shared" si="48"/>
        <v>MCPTRDBValuation (NPV)</v>
      </c>
      <c r="C414" t="str">
        <f t="shared" si="49"/>
        <v>MCPTRDBValuation (NPV)Light Maintenance portfolio valuation</v>
      </c>
      <c r="D414" s="31" t="s">
        <v>39</v>
      </c>
      <c r="E414" s="31" t="s">
        <v>1486</v>
      </c>
      <c r="F414" s="31" t="s">
        <v>1850</v>
      </c>
      <c r="G414" s="34" t="s">
        <v>1948</v>
      </c>
      <c r="H414" s="103">
        <v>1</v>
      </c>
      <c r="I414" s="92">
        <v>46092.240277777775</v>
      </c>
      <c r="J414" s="3">
        <v>0</v>
      </c>
      <c r="K414" s="100">
        <v>0.17</v>
      </c>
      <c r="Q414" s="64" t="str">
        <f>_xlfn.XLOOKUP(S414,Data!E:E,Data!X:X,"Not Started",0,-1)</f>
        <v>Not Started</v>
      </c>
      <c r="R414" t="str">
        <f t="shared" si="52"/>
        <v>MCPICDBICDB</v>
      </c>
      <c r="S414" t="str">
        <f t="shared" si="53"/>
        <v>MCPICDBICDBValuation AIC | NLWB_Lending | Live on ALM Core</v>
      </c>
      <c r="T414" s="31" t="s">
        <v>39</v>
      </c>
      <c r="U414" s="31" t="s">
        <v>715</v>
      </c>
      <c r="V414" s="31" t="s">
        <v>715</v>
      </c>
      <c r="W414" s="34" t="s">
        <v>1290</v>
      </c>
      <c r="X414" s="103">
        <v>1</v>
      </c>
      <c r="Y414" s="92">
        <v>46067.413194444445</v>
      </c>
      <c r="Z414" s="3">
        <v>0</v>
      </c>
      <c r="AA414" s="100">
        <v>0.37</v>
      </c>
      <c r="AB414">
        <f t="shared" si="54"/>
        <v>0.37</v>
      </c>
      <c r="AC414">
        <f t="shared" si="55"/>
        <v>0.37</v>
      </c>
    </row>
    <row r="415" spans="2:29" ht="16.5" x14ac:dyDescent="0.25">
      <c r="B415" t="str">
        <f t="shared" si="48"/>
        <v>MCPTRDBValuation (NPV)</v>
      </c>
      <c r="C415" t="str">
        <f t="shared" si="49"/>
        <v>MCPTRDBValuation (NPV)valuation report OLAP exports</v>
      </c>
      <c r="D415" s="31" t="s">
        <v>39</v>
      </c>
      <c r="E415" s="31" t="s">
        <v>1486</v>
      </c>
      <c r="F415" s="31" t="s">
        <v>1850</v>
      </c>
      <c r="G415" s="34" t="s">
        <v>97</v>
      </c>
      <c r="H415" s="103">
        <v>1</v>
      </c>
      <c r="I415" s="92">
        <v>46092.24722222222</v>
      </c>
      <c r="J415" s="3">
        <v>0</v>
      </c>
      <c r="K415" s="100">
        <v>0.7</v>
      </c>
      <c r="Q415" s="64" t="str">
        <f>_xlfn.XLOOKUP(S415,Data!E:E,Data!X:X,"Not Started",0,-1)</f>
        <v>Not Started</v>
      </c>
      <c r="R415" t="str">
        <f t="shared" si="52"/>
        <v>MCPICDBICDB</v>
      </c>
      <c r="S415" t="str">
        <f t="shared" si="53"/>
        <v>MCPICDBICDBValuation AIC | NLWB_FM_Banking_books | Live on ALM Core</v>
      </c>
      <c r="T415" s="31" t="s">
        <v>39</v>
      </c>
      <c r="U415" s="31" t="s">
        <v>715</v>
      </c>
      <c r="V415" s="31" t="s">
        <v>715</v>
      </c>
      <c r="W415" s="34" t="s">
        <v>1293</v>
      </c>
      <c r="X415" s="103">
        <v>1</v>
      </c>
      <c r="Y415" s="92">
        <v>46067.428472222222</v>
      </c>
      <c r="Z415" s="3">
        <v>0</v>
      </c>
      <c r="AA415" s="100">
        <v>0.2</v>
      </c>
      <c r="AB415">
        <f t="shared" si="54"/>
        <v>0.2</v>
      </c>
      <c r="AC415">
        <f t="shared" si="55"/>
        <v>0.2</v>
      </c>
    </row>
    <row r="416" spans="2:29" ht="16.5" x14ac:dyDescent="0.25">
      <c r="B416" t="str">
        <f t="shared" si="48"/>
        <v>MCPTRDBValuation (NPV)</v>
      </c>
      <c r="C416" t="str">
        <f t="shared" si="49"/>
        <v>MCPTRDBValuation (NPV)valuation report QRM report exports</v>
      </c>
      <c r="D416" s="31" t="s">
        <v>39</v>
      </c>
      <c r="E416" s="31" t="s">
        <v>1486</v>
      </c>
      <c r="F416" s="31" t="s">
        <v>1850</v>
      </c>
      <c r="G416" s="34" t="s">
        <v>1509</v>
      </c>
      <c r="H416" s="103">
        <v>1</v>
      </c>
      <c r="I416" s="92">
        <v>46092.276388888888</v>
      </c>
      <c r="J416" s="3">
        <v>0</v>
      </c>
      <c r="K416" s="100">
        <v>0.2</v>
      </c>
      <c r="Q416" s="64" t="str">
        <f>_xlfn.XLOOKUP(S416,Data!E:E,Data!X:X,"Not Started",0,-1)</f>
        <v>Not Started</v>
      </c>
      <c r="R416" t="str">
        <f t="shared" si="52"/>
        <v>MCPICDBICDB</v>
      </c>
      <c r="S416" t="str">
        <f t="shared" si="53"/>
        <v>MCPICDBICDBValuation AIC | NLWB_BMG | Live on ALM Core</v>
      </c>
      <c r="T416" s="31" t="s">
        <v>39</v>
      </c>
      <c r="U416" s="31" t="s">
        <v>715</v>
      </c>
      <c r="V416" s="31" t="s">
        <v>715</v>
      </c>
      <c r="W416" s="34" t="s">
        <v>1296</v>
      </c>
      <c r="X416" s="103">
        <v>1</v>
      </c>
      <c r="Y416" s="92">
        <v>46067.436805555553</v>
      </c>
      <c r="Z416" s="3">
        <v>0</v>
      </c>
      <c r="AA416" s="100">
        <v>0.17</v>
      </c>
      <c r="AB416">
        <f t="shared" si="54"/>
        <v>0.17</v>
      </c>
      <c r="AC416">
        <f t="shared" si="55"/>
        <v>0.17</v>
      </c>
    </row>
    <row r="417" spans="2:29" ht="16.5" x14ac:dyDescent="0.25">
      <c r="B417" t="str">
        <f t="shared" si="48"/>
        <v>MCPWBUSCSRBB Planning</v>
      </c>
      <c r="C417" t="str">
        <f t="shared" si="49"/>
        <v>MCPWBUSCSRBB Planningimport CSRBB strategies</v>
      </c>
      <c r="D417" s="31" t="s">
        <v>39</v>
      </c>
      <c r="E417" s="28" t="s">
        <v>358</v>
      </c>
      <c r="F417" s="28" t="s">
        <v>1830</v>
      </c>
      <c r="G417" s="28" t="s">
        <v>108</v>
      </c>
      <c r="H417" s="102">
        <v>1</v>
      </c>
      <c r="I417" s="91">
        <v>46090.697916666664</v>
      </c>
      <c r="J417" s="97">
        <v>0</v>
      </c>
      <c r="K417" s="99">
        <v>0.85</v>
      </c>
      <c r="Q417" s="64" t="str">
        <f>_xlfn.XLOOKUP(S417,Data!E:E,Data!X:X,"Not Started",0,-1)</f>
        <v>Not Started</v>
      </c>
      <c r="R417" t="str">
        <f t="shared" si="52"/>
        <v>MCPICDBICDB</v>
      </c>
      <c r="S417" t="str">
        <f t="shared" si="53"/>
        <v>MCPICDBICDBValuation AIC | NLWB_Trade_Finance_Services | Live on ALM Core</v>
      </c>
      <c r="T417" s="31" t="s">
        <v>39</v>
      </c>
      <c r="U417" s="31" t="s">
        <v>715</v>
      </c>
      <c r="V417" s="31" t="s">
        <v>715</v>
      </c>
      <c r="W417" s="34" t="s">
        <v>1299</v>
      </c>
      <c r="X417" s="103">
        <v>1</v>
      </c>
      <c r="Y417" s="92">
        <v>46067.443749999999</v>
      </c>
      <c r="Z417" s="3">
        <v>0</v>
      </c>
      <c r="AA417" s="100">
        <v>0.57999999999999996</v>
      </c>
      <c r="AB417">
        <f t="shared" si="54"/>
        <v>0.57999999999999996</v>
      </c>
      <c r="AC417">
        <f t="shared" si="55"/>
        <v>0.57999999999999996</v>
      </c>
    </row>
    <row r="418" spans="2:29" ht="16.5" x14ac:dyDescent="0.25">
      <c r="B418" t="str">
        <f t="shared" si="48"/>
        <v>MCPWBUSCSRBB Planning</v>
      </c>
      <c r="C418" t="str">
        <f t="shared" si="49"/>
        <v>MCPWBUSCSRBB PlanningCSRBB Planning Run</v>
      </c>
      <c r="D418" s="31" t="s">
        <v>39</v>
      </c>
      <c r="E418" s="31" t="s">
        <v>358</v>
      </c>
      <c r="F418" s="31" t="s">
        <v>1830</v>
      </c>
      <c r="G418" s="34" t="s">
        <v>111</v>
      </c>
      <c r="H418" s="103">
        <v>1</v>
      </c>
      <c r="I418" s="92">
        <v>46090.73333333333</v>
      </c>
      <c r="J418" s="3">
        <v>0</v>
      </c>
      <c r="K418" s="100">
        <v>0.93</v>
      </c>
      <c r="Q418" s="64" t="str">
        <f>_xlfn.XLOOKUP(S418,Data!E:E,Data!X:X,"Not Started",0,-1)</f>
        <v>Not Started</v>
      </c>
      <c r="R418" t="str">
        <f t="shared" si="52"/>
        <v>MCPICDBICDB</v>
      </c>
      <c r="S418" t="str">
        <f t="shared" si="53"/>
        <v>MCPICDBICDBValuation AIC | Brussels | Live on ALM Core</v>
      </c>
      <c r="T418" s="31" t="s">
        <v>39</v>
      </c>
      <c r="U418" s="31" t="s">
        <v>715</v>
      </c>
      <c r="V418" s="31" t="s">
        <v>715</v>
      </c>
      <c r="W418" s="34" t="s">
        <v>1302</v>
      </c>
      <c r="X418" s="103">
        <v>1</v>
      </c>
      <c r="Y418" s="92">
        <v>46067.468055555553</v>
      </c>
      <c r="Z418" s="3">
        <v>0</v>
      </c>
      <c r="AA418" s="100">
        <v>0.17</v>
      </c>
      <c r="AB418">
        <f t="shared" si="54"/>
        <v>0.17</v>
      </c>
      <c r="AC418">
        <f t="shared" si="55"/>
        <v>0.17</v>
      </c>
    </row>
    <row r="419" spans="2:29" ht="16.5" x14ac:dyDescent="0.25">
      <c r="B419" t="str">
        <f t="shared" si="48"/>
        <v>MCPWBUSCSRBB Valuation</v>
      </c>
      <c r="C419" t="str">
        <f t="shared" si="49"/>
        <v>MCPWBUSCSRBB ValuationCSRBB Portfolio Valuation</v>
      </c>
      <c r="D419" s="31" t="s">
        <v>39</v>
      </c>
      <c r="E419" s="31" t="s">
        <v>358</v>
      </c>
      <c r="F419" s="28" t="s">
        <v>1831</v>
      </c>
      <c r="G419" s="28" t="s">
        <v>104</v>
      </c>
      <c r="H419" s="102">
        <v>1</v>
      </c>
      <c r="I419" s="91">
        <v>46090.688194444447</v>
      </c>
      <c r="J419" s="97">
        <v>0</v>
      </c>
      <c r="K419" s="99">
        <v>0.22</v>
      </c>
      <c r="Q419" s="64" t="str">
        <f>_xlfn.XLOOKUP(S419,Data!E:E,Data!X:X,"Not Started",0,-1)</f>
        <v>Not Started</v>
      </c>
      <c r="R419" t="str">
        <f t="shared" si="52"/>
        <v>MCPITDBCSRBB Planning</v>
      </c>
      <c r="S419" t="str">
        <f t="shared" si="53"/>
        <v>MCPITDBCSRBB Planningimport CSRBB strategies</v>
      </c>
      <c r="T419" s="31" t="s">
        <v>39</v>
      </c>
      <c r="U419" s="28" t="s">
        <v>496</v>
      </c>
      <c r="V419" s="28" t="s">
        <v>1830</v>
      </c>
      <c r="W419" s="28" t="s">
        <v>108</v>
      </c>
      <c r="X419" s="102">
        <v>1</v>
      </c>
      <c r="Y419" s="91">
        <v>46063.571527777778</v>
      </c>
      <c r="Z419" s="97">
        <v>0</v>
      </c>
      <c r="AA419" s="99">
        <v>1.5</v>
      </c>
      <c r="AB419">
        <f t="shared" si="54"/>
        <v>1.5</v>
      </c>
      <c r="AC419">
        <f t="shared" si="55"/>
        <v>1.5</v>
      </c>
    </row>
    <row r="420" spans="2:29" ht="16.5" x14ac:dyDescent="0.25">
      <c r="B420" t="str">
        <f t="shared" si="48"/>
        <v>MCPWBUSDelete Portfolio</v>
      </c>
      <c r="C420" t="str">
        <f t="shared" si="49"/>
        <v>MCPWBUSDelete PortfolioDelete portfolio from</v>
      </c>
      <c r="D420" s="31" t="s">
        <v>39</v>
      </c>
      <c r="E420" s="31" t="s">
        <v>358</v>
      </c>
      <c r="F420" s="28" t="s">
        <v>1832</v>
      </c>
      <c r="G420" s="28" t="s">
        <v>45</v>
      </c>
      <c r="H420" s="102">
        <v>1</v>
      </c>
      <c r="I420" s="91">
        <v>46087.6875</v>
      </c>
      <c r="J420" s="97">
        <v>0</v>
      </c>
      <c r="K420" s="99">
        <v>0.03</v>
      </c>
      <c r="Q420" s="64" t="str">
        <f>_xlfn.XLOOKUP(S420,Data!E:E,Data!X:X,"Not Started",0,-1)</f>
        <v>Not Started</v>
      </c>
      <c r="R420" t="str">
        <f t="shared" si="52"/>
        <v>MCPITDBCSRBB Planning</v>
      </c>
      <c r="S420" t="str">
        <f t="shared" si="53"/>
        <v>MCPITDBCSRBB PlanningCSRBB Planning Run</v>
      </c>
      <c r="T420" s="31" t="s">
        <v>39</v>
      </c>
      <c r="U420" s="31" t="s">
        <v>496</v>
      </c>
      <c r="V420" s="31" t="s">
        <v>1830</v>
      </c>
      <c r="W420" s="34" t="s">
        <v>111</v>
      </c>
      <c r="X420" s="103">
        <v>1</v>
      </c>
      <c r="Y420" s="92">
        <v>46063.634027777778</v>
      </c>
      <c r="Z420" s="3">
        <v>0</v>
      </c>
      <c r="AA420" s="100">
        <v>1.17</v>
      </c>
      <c r="AB420">
        <f t="shared" si="54"/>
        <v>1.17</v>
      </c>
      <c r="AC420">
        <f t="shared" si="55"/>
        <v>1.17</v>
      </c>
    </row>
    <row r="421" spans="2:29" ht="16.5" x14ac:dyDescent="0.25">
      <c r="B421" t="str">
        <f t="shared" si="48"/>
        <v>MCPWBUSLoad Compare MP</v>
      </c>
      <c r="C421" t="str">
        <f t="shared" si="49"/>
        <v>MCPWBUSLoad Compare MPload Model parameters</v>
      </c>
      <c r="D421" s="31" t="s">
        <v>39</v>
      </c>
      <c r="E421" s="31" t="s">
        <v>358</v>
      </c>
      <c r="F421" s="28" t="s">
        <v>1853</v>
      </c>
      <c r="G421" s="28" t="s">
        <v>52</v>
      </c>
      <c r="H421" s="102">
        <v>1</v>
      </c>
      <c r="I421" s="91">
        <v>46087.690972222219</v>
      </c>
      <c r="J421" s="97">
        <v>0</v>
      </c>
      <c r="K421" s="99">
        <v>0.03</v>
      </c>
      <c r="Q421" s="64" t="str">
        <f>_xlfn.XLOOKUP(S421,Data!E:E,Data!X:X,"Not Started",0,-1)</f>
        <v>Not Started</v>
      </c>
      <c r="R421" t="str">
        <f t="shared" si="52"/>
        <v>MCPITDBCSRBB Valuation</v>
      </c>
      <c r="S421" t="str">
        <f t="shared" si="53"/>
        <v>MCPITDBCSRBB ValuationCSRBB Portfolio Valuation</v>
      </c>
      <c r="T421" s="31" t="s">
        <v>39</v>
      </c>
      <c r="U421" s="31" t="s">
        <v>496</v>
      </c>
      <c r="V421" s="28" t="s">
        <v>1831</v>
      </c>
      <c r="W421" s="28" t="s">
        <v>104</v>
      </c>
      <c r="X421" s="102">
        <v>1</v>
      </c>
      <c r="Y421" s="91">
        <v>46063.498611111114</v>
      </c>
      <c r="Z421" s="97">
        <v>0</v>
      </c>
      <c r="AA421" s="99">
        <v>1.23</v>
      </c>
      <c r="AB421">
        <f t="shared" si="54"/>
        <v>1.23</v>
      </c>
      <c r="AC421">
        <f t="shared" si="55"/>
        <v>1.23</v>
      </c>
    </row>
    <row r="422" spans="2:29" ht="16.5" x14ac:dyDescent="0.25">
      <c r="B422" t="str">
        <f t="shared" si="48"/>
        <v>MCPWBUSLoad Compare MP</v>
      </c>
      <c r="C422" t="str">
        <f t="shared" si="49"/>
        <v>MCPWBUSLoad Compare MPModel parameters comparison</v>
      </c>
      <c r="D422" s="31" t="s">
        <v>39</v>
      </c>
      <c r="E422" s="31" t="s">
        <v>358</v>
      </c>
      <c r="F422" s="31" t="s">
        <v>1853</v>
      </c>
      <c r="G422" s="34" t="s">
        <v>55</v>
      </c>
      <c r="H422" s="103">
        <v>1</v>
      </c>
      <c r="I422" s="92">
        <v>46087.692361111112</v>
      </c>
      <c r="J422" s="3">
        <v>0</v>
      </c>
      <c r="K422" s="100">
        <v>0</v>
      </c>
      <c r="Q422" s="64" t="str">
        <f>_xlfn.XLOOKUP(S422,Data!E:E,Data!X:X,"Not Started",0,-1)</f>
        <v>Not Started</v>
      </c>
      <c r="R422" t="str">
        <f t="shared" si="52"/>
        <v>MCPITDBCSRBB Valuation</v>
      </c>
      <c r="S422" t="str">
        <f t="shared" si="53"/>
        <v>MCPITDBCSRBB ValuationLight Maintenance</v>
      </c>
      <c r="T422" s="31" t="s">
        <v>39</v>
      </c>
      <c r="U422" s="31" t="s">
        <v>496</v>
      </c>
      <c r="V422" s="31" t="s">
        <v>1831</v>
      </c>
      <c r="W422" s="34" t="s">
        <v>94</v>
      </c>
      <c r="X422" s="103">
        <v>1</v>
      </c>
      <c r="Y422" s="92">
        <v>46063.550694444442</v>
      </c>
      <c r="Z422" s="3">
        <v>0</v>
      </c>
      <c r="AA422" s="100">
        <v>0.45</v>
      </c>
      <c r="AB422">
        <f t="shared" si="54"/>
        <v>0.45</v>
      </c>
      <c r="AC422">
        <f t="shared" si="55"/>
        <v>0.45</v>
      </c>
    </row>
    <row r="423" spans="2:29" ht="16.5" x14ac:dyDescent="0.25">
      <c r="B423" t="str">
        <f t="shared" si="48"/>
        <v>MCPWBUSLoad Compare Spreads</v>
      </c>
      <c r="C423" t="str">
        <f t="shared" si="49"/>
        <v>MCPWBUSLoad Compare Spreadsload Spreads</v>
      </c>
      <c r="D423" s="31" t="s">
        <v>39</v>
      </c>
      <c r="E423" s="31" t="s">
        <v>358</v>
      </c>
      <c r="F423" s="28" t="s">
        <v>1841</v>
      </c>
      <c r="G423" s="28" t="s">
        <v>69</v>
      </c>
      <c r="H423" s="102">
        <v>1</v>
      </c>
      <c r="I423" s="91">
        <v>46087.693055555559</v>
      </c>
      <c r="J423" s="97">
        <v>0</v>
      </c>
      <c r="K423" s="99">
        <v>0.32</v>
      </c>
      <c r="Q423" s="64" t="str">
        <f>_xlfn.XLOOKUP(S423,Data!E:E,Data!X:X,"Not Started",0,-1)</f>
        <v>Completed</v>
      </c>
      <c r="R423" t="str">
        <f t="shared" si="52"/>
        <v>MCPITDBDelete Portfolio</v>
      </c>
      <c r="S423" t="str">
        <f t="shared" si="53"/>
        <v>MCPITDBDelete PortfolioDelete portfolio from</v>
      </c>
      <c r="T423" s="31" t="s">
        <v>39</v>
      </c>
      <c r="U423" s="31" t="s">
        <v>496</v>
      </c>
      <c r="V423" s="28" t="s">
        <v>1832</v>
      </c>
      <c r="W423" s="28" t="s">
        <v>45</v>
      </c>
      <c r="X423" s="102">
        <v>1</v>
      </c>
      <c r="Y423" s="91">
        <v>46059.195833333331</v>
      </c>
      <c r="Z423" s="97">
        <v>0</v>
      </c>
      <c r="AA423" s="99">
        <v>0.05</v>
      </c>
      <c r="AB423">
        <f t="shared" si="54"/>
        <v>0.05</v>
      </c>
      <c r="AC423">
        <f t="shared" si="55"/>
        <v>0.05</v>
      </c>
    </row>
    <row r="424" spans="2:29" ht="16.5" x14ac:dyDescent="0.25">
      <c r="B424" t="str">
        <f t="shared" si="48"/>
        <v>MCPWBUSLoad Compare Spreads</v>
      </c>
      <c r="C424" t="str">
        <f t="shared" si="49"/>
        <v>MCPWBUSLoad Compare SpreadsSpreads comparison</v>
      </c>
      <c r="D424" s="31" t="s">
        <v>39</v>
      </c>
      <c r="E424" s="31" t="s">
        <v>358</v>
      </c>
      <c r="F424" s="31" t="s">
        <v>1841</v>
      </c>
      <c r="G424" s="34" t="s">
        <v>71</v>
      </c>
      <c r="H424" s="103">
        <v>1</v>
      </c>
      <c r="I424" s="92">
        <v>46087.706250000003</v>
      </c>
      <c r="J424" s="3">
        <v>0</v>
      </c>
      <c r="K424" s="100">
        <v>0.03</v>
      </c>
      <c r="Q424" s="64" t="str">
        <f>_xlfn.XLOOKUP(S424,Data!E:E,Data!X:X,"Not Started",0,-1)</f>
        <v>Not Started</v>
      </c>
      <c r="R424" t="str">
        <f t="shared" si="52"/>
        <v>MCPITDBEC</v>
      </c>
      <c r="S424" t="str">
        <f t="shared" si="53"/>
        <v>MCPITDBECLight Maintenance</v>
      </c>
      <c r="T424" s="31" t="s">
        <v>39</v>
      </c>
      <c r="U424" s="31" t="s">
        <v>496</v>
      </c>
      <c r="V424" s="28" t="s">
        <v>1833</v>
      </c>
      <c r="W424" s="28" t="s">
        <v>94</v>
      </c>
      <c r="X424" s="102">
        <v>1</v>
      </c>
      <c r="Y424" s="91">
        <v>46063.686111111114</v>
      </c>
      <c r="Z424" s="97">
        <v>0</v>
      </c>
      <c r="AA424" s="99">
        <v>0.23</v>
      </c>
      <c r="AB424">
        <f t="shared" si="54"/>
        <v>0.23</v>
      </c>
      <c r="AC424">
        <f t="shared" si="55"/>
        <v>0.23</v>
      </c>
    </row>
    <row r="425" spans="2:29" ht="16.5" x14ac:dyDescent="0.25">
      <c r="B425" t="str">
        <f t="shared" si="48"/>
        <v>MCPWBUSLoad Pos</v>
      </c>
      <c r="C425" t="str">
        <f t="shared" si="49"/>
        <v>MCPWBUSLoad Posload</v>
      </c>
      <c r="D425" s="31" t="s">
        <v>39</v>
      </c>
      <c r="E425" s="31" t="s">
        <v>358</v>
      </c>
      <c r="F425" s="28" t="s">
        <v>1844</v>
      </c>
      <c r="G425" s="28" t="s">
        <v>75</v>
      </c>
      <c r="H425" s="102">
        <v>1</v>
      </c>
      <c r="I425" s="91">
        <v>46090.65</v>
      </c>
      <c r="J425" s="97">
        <v>0</v>
      </c>
      <c r="K425" s="99">
        <v>0.3</v>
      </c>
      <c r="Q425" s="64" t="str">
        <f>_xlfn.XLOOKUP(S425,Data!E:E,Data!X:X,"Not Started",0,-1)</f>
        <v>Not Started</v>
      </c>
      <c r="R425" t="str">
        <f t="shared" si="52"/>
        <v>MCPITDBEC</v>
      </c>
      <c r="S425" t="str">
        <f t="shared" si="53"/>
        <v>MCPITDBECing-ec valuation</v>
      </c>
      <c r="T425" s="31" t="s">
        <v>39</v>
      </c>
      <c r="U425" s="31" t="s">
        <v>496</v>
      </c>
      <c r="V425" s="31" t="s">
        <v>1833</v>
      </c>
      <c r="W425" s="34" t="s">
        <v>141</v>
      </c>
      <c r="X425" s="103">
        <v>1</v>
      </c>
      <c r="Y425" s="92">
        <v>46063.695833333331</v>
      </c>
      <c r="Z425" s="3">
        <v>0</v>
      </c>
      <c r="AA425" s="100">
        <v>4.25</v>
      </c>
      <c r="AB425">
        <f t="shared" si="54"/>
        <v>4.25</v>
      </c>
      <c r="AC425">
        <f t="shared" si="55"/>
        <v>4.25</v>
      </c>
    </row>
    <row r="426" spans="2:29" ht="16.5" x14ac:dyDescent="0.25">
      <c r="B426" t="str">
        <f t="shared" si="48"/>
        <v>MCPWBUSLoad Pos</v>
      </c>
      <c r="C426" t="str">
        <f t="shared" si="49"/>
        <v>MCPWBUSLoad PosStratification</v>
      </c>
      <c r="D426" s="31" t="s">
        <v>39</v>
      </c>
      <c r="E426" s="31" t="s">
        <v>358</v>
      </c>
      <c r="F426" s="31" t="s">
        <v>1844</v>
      </c>
      <c r="G426" s="34" t="s">
        <v>78</v>
      </c>
      <c r="H426" s="103">
        <v>1</v>
      </c>
      <c r="I426" s="92">
        <v>46090.662499999999</v>
      </c>
      <c r="J426" s="3">
        <v>0</v>
      </c>
      <c r="K426" s="100">
        <v>7.0000000000000007E-2</v>
      </c>
      <c r="Q426" s="64" t="str">
        <f>_xlfn.XLOOKUP(S426,Data!E:E,Data!X:X,"Not Started",0,-1)</f>
        <v>Not Started</v>
      </c>
      <c r="R426" t="str">
        <f t="shared" si="52"/>
        <v>MCPITDBEC</v>
      </c>
      <c r="S426" t="str">
        <f t="shared" si="53"/>
        <v>MCPITDBECing-ec valuation exports</v>
      </c>
      <c r="T426" s="31" t="s">
        <v>39</v>
      </c>
      <c r="U426" s="31" t="s">
        <v>496</v>
      </c>
      <c r="V426" s="31" t="s">
        <v>1833</v>
      </c>
      <c r="W426" s="34" t="s">
        <v>350</v>
      </c>
      <c r="X426" s="103">
        <v>1</v>
      </c>
      <c r="Y426" s="92">
        <v>46063.874305555553</v>
      </c>
      <c r="Z426" s="3">
        <v>0</v>
      </c>
      <c r="AA426" s="100">
        <v>0.35</v>
      </c>
      <c r="AB426">
        <f t="shared" si="54"/>
        <v>0.35</v>
      </c>
      <c r="AC426">
        <f t="shared" si="55"/>
        <v>0.35</v>
      </c>
    </row>
    <row r="427" spans="2:29" ht="16.5" x14ac:dyDescent="0.25">
      <c r="B427" t="str">
        <f t="shared" si="48"/>
        <v>MCPWBUSLoad Pos</v>
      </c>
      <c r="C427" t="str">
        <f t="shared" si="49"/>
        <v>MCPWBUSLoad Poscopy from</v>
      </c>
      <c r="D427" s="31" t="s">
        <v>39</v>
      </c>
      <c r="E427" s="31" t="s">
        <v>358</v>
      </c>
      <c r="F427" s="31" t="s">
        <v>1844</v>
      </c>
      <c r="G427" s="34" t="s">
        <v>84</v>
      </c>
      <c r="H427" s="103">
        <v>1</v>
      </c>
      <c r="I427" s="92">
        <v>46090.665277777778</v>
      </c>
      <c r="J427" s="3">
        <v>0</v>
      </c>
      <c r="K427" s="100">
        <v>0.02</v>
      </c>
      <c r="Q427" s="64" t="str">
        <f>_xlfn.XLOOKUP(S427,Data!E:E,Data!X:X,"Not Started",0,-1)</f>
        <v>Not Started</v>
      </c>
      <c r="R427" t="str">
        <f t="shared" si="52"/>
        <v>MCPITDBGAP</v>
      </c>
      <c r="S427" t="str">
        <f t="shared" si="53"/>
        <v>MCPITDBGAPgap planning</v>
      </c>
      <c r="T427" s="31" t="s">
        <v>39</v>
      </c>
      <c r="U427" s="31" t="s">
        <v>496</v>
      </c>
      <c r="V427" s="28" t="s">
        <v>1837</v>
      </c>
      <c r="W427" s="28" t="s">
        <v>197</v>
      </c>
      <c r="X427" s="102">
        <v>1</v>
      </c>
      <c r="Y427" s="91">
        <v>46063.386111111111</v>
      </c>
      <c r="Z427" s="97">
        <v>0</v>
      </c>
      <c r="AA427" s="99">
        <v>2.65</v>
      </c>
      <c r="AB427">
        <f t="shared" si="54"/>
        <v>2.65</v>
      </c>
      <c r="AC427">
        <f t="shared" si="55"/>
        <v>2.65</v>
      </c>
    </row>
    <row r="428" spans="2:29" ht="16.5" x14ac:dyDescent="0.25">
      <c r="B428" t="str">
        <f t="shared" si="48"/>
        <v>MCPWBUSValuation (NPV)</v>
      </c>
      <c r="C428" t="str">
        <f t="shared" si="49"/>
        <v>MCPWBUSValuation (NPV)portfolio valuation run</v>
      </c>
      <c r="D428" s="31" t="s">
        <v>39</v>
      </c>
      <c r="E428" s="31" t="s">
        <v>358</v>
      </c>
      <c r="F428" s="28" t="s">
        <v>1850</v>
      </c>
      <c r="G428" s="28" t="s">
        <v>88</v>
      </c>
      <c r="H428" s="102">
        <v>1</v>
      </c>
      <c r="I428" s="91">
        <v>46090.667361111111</v>
      </c>
      <c r="J428" s="97">
        <v>0</v>
      </c>
      <c r="K428" s="99">
        <v>0.22</v>
      </c>
      <c r="Q428" s="64" t="str">
        <f>_xlfn.XLOOKUP(S428,Data!E:E,Data!X:X,"Not Started",0,-1)</f>
        <v>Not Started</v>
      </c>
      <c r="R428" t="str">
        <f t="shared" si="52"/>
        <v>MCPITDBImport Strategies</v>
      </c>
      <c r="S428" t="str">
        <f t="shared" si="53"/>
        <v>MCPITDBImport Strategiesimport strategies</v>
      </c>
      <c r="T428" s="31" t="s">
        <v>39</v>
      </c>
      <c r="U428" s="31" t="s">
        <v>496</v>
      </c>
      <c r="V428" s="28" t="s">
        <v>1838</v>
      </c>
      <c r="W428" s="28" t="s">
        <v>148</v>
      </c>
      <c r="X428" s="102">
        <v>1</v>
      </c>
      <c r="Y428" s="91">
        <v>46069.21597222222</v>
      </c>
      <c r="Z428" s="97">
        <v>0</v>
      </c>
      <c r="AA428" s="99">
        <v>0.05</v>
      </c>
      <c r="AB428">
        <f t="shared" si="54"/>
        <v>0.05</v>
      </c>
      <c r="AC428">
        <f t="shared" si="55"/>
        <v>0.05</v>
      </c>
    </row>
    <row r="429" spans="2:29" ht="16.5" x14ac:dyDescent="0.25">
      <c r="B429" t="str">
        <f t="shared" si="48"/>
        <v>MCPWBUSValuation (NPV)</v>
      </c>
      <c r="C429" t="str">
        <f t="shared" si="49"/>
        <v>MCPWBUSValuation (NPV)Light Maintenance portfolio valuation</v>
      </c>
      <c r="D429" s="31" t="s">
        <v>39</v>
      </c>
      <c r="E429" s="31" t="s">
        <v>358</v>
      </c>
      <c r="F429" s="31" t="s">
        <v>1850</v>
      </c>
      <c r="G429" s="34" t="s">
        <v>1948</v>
      </c>
      <c r="H429" s="103">
        <v>1</v>
      </c>
      <c r="I429" s="92">
        <v>46090.676388888889</v>
      </c>
      <c r="J429" s="3">
        <v>0</v>
      </c>
      <c r="K429" s="100">
        <v>0.12</v>
      </c>
      <c r="Q429" s="64" t="str">
        <f>_xlfn.XLOOKUP(S429,Data!E:E,Data!X:X,"Not Started",0,-1)</f>
        <v>Not Started</v>
      </c>
      <c r="R429" t="str">
        <f t="shared" si="52"/>
        <v>MCPITDBITS</v>
      </c>
      <c r="S429" t="str">
        <f t="shared" si="53"/>
        <v>MCPITDBITSLight Maintenance</v>
      </c>
      <c r="T429" s="31" t="s">
        <v>39</v>
      </c>
      <c r="U429" s="31" t="s">
        <v>496</v>
      </c>
      <c r="V429" s="28" t="s">
        <v>1839</v>
      </c>
      <c r="W429" s="28" t="s">
        <v>94</v>
      </c>
      <c r="X429" s="102">
        <v>1</v>
      </c>
      <c r="Y429" s="91">
        <v>46069.194444444445</v>
      </c>
      <c r="Z429" s="97">
        <v>0</v>
      </c>
      <c r="AA429" s="99">
        <v>0.33</v>
      </c>
      <c r="AB429">
        <f t="shared" si="54"/>
        <v>0.33</v>
      </c>
      <c r="AC429">
        <f t="shared" si="55"/>
        <v>0.33</v>
      </c>
    </row>
    <row r="430" spans="2:29" ht="16.5" x14ac:dyDescent="0.25">
      <c r="B430" t="str">
        <f t="shared" si="48"/>
        <v>MCPWBUSValuation (NPV)</v>
      </c>
      <c r="C430" t="str">
        <f t="shared" si="49"/>
        <v>MCPWBUSValuation (NPV)valuation report OLAP exports</v>
      </c>
      <c r="D430" s="32" t="s">
        <v>39</v>
      </c>
      <c r="E430" s="32" t="s">
        <v>358</v>
      </c>
      <c r="F430" s="32" t="s">
        <v>1850</v>
      </c>
      <c r="G430" s="36" t="s">
        <v>97</v>
      </c>
      <c r="H430" s="104">
        <v>1</v>
      </c>
      <c r="I430" s="95">
        <v>46090.681250000001</v>
      </c>
      <c r="J430" s="98">
        <v>0</v>
      </c>
      <c r="K430" s="101">
        <v>0.13</v>
      </c>
      <c r="Q430" s="64" t="str">
        <f>_xlfn.XLOOKUP(S430,Data!E:E,Data!X:X,"Not Started",0,-1)</f>
        <v>Not Started</v>
      </c>
      <c r="R430" t="str">
        <f t="shared" si="52"/>
        <v>MCPITDBITS</v>
      </c>
      <c r="S430" t="str">
        <f t="shared" si="53"/>
        <v>MCPITDBITSITS planning run</v>
      </c>
      <c r="T430" s="31" t="s">
        <v>39</v>
      </c>
      <c r="U430" s="31" t="s">
        <v>496</v>
      </c>
      <c r="V430" s="31" t="s">
        <v>1839</v>
      </c>
      <c r="W430" s="34" t="s">
        <v>174</v>
      </c>
      <c r="X430" s="103">
        <v>1</v>
      </c>
      <c r="Y430" s="92">
        <v>46069.208333333336</v>
      </c>
      <c r="Z430" s="3">
        <v>0</v>
      </c>
      <c r="AA430" s="100">
        <v>0.17</v>
      </c>
      <c r="AB430">
        <f t="shared" si="54"/>
        <v>0.17</v>
      </c>
      <c r="AC430">
        <f t="shared" si="55"/>
        <v>0.17</v>
      </c>
    </row>
    <row r="431" spans="2:29" ht="16.5" x14ac:dyDescent="0.25">
      <c r="B431" t="str">
        <f t="shared" si="48"/>
        <v/>
      </c>
      <c r="C431" t="str">
        <f t="shared" si="49"/>
        <v/>
      </c>
      <c r="Q431" s="64" t="str">
        <f>_xlfn.XLOOKUP(S431,Data!E:E,Data!X:X,"Not Started",0,-1)</f>
        <v>Not Started</v>
      </c>
      <c r="R431" t="str">
        <f t="shared" si="52"/>
        <v>MCPITDBKR</v>
      </c>
      <c r="S431" t="str">
        <f t="shared" si="53"/>
        <v>MCPITDBKRLight Maintenance</v>
      </c>
      <c r="T431" s="31" t="s">
        <v>39</v>
      </c>
      <c r="U431" s="31" t="s">
        <v>496</v>
      </c>
      <c r="V431" s="28" t="s">
        <v>1840</v>
      </c>
      <c r="W431" s="28" t="s">
        <v>94</v>
      </c>
      <c r="X431" s="102">
        <v>1</v>
      </c>
      <c r="Y431" s="91">
        <v>46063.88958333333</v>
      </c>
      <c r="Z431" s="97">
        <v>0</v>
      </c>
      <c r="AA431" s="99">
        <v>0.33</v>
      </c>
      <c r="AB431">
        <f t="shared" si="54"/>
        <v>0.33</v>
      </c>
      <c r="AC431">
        <f t="shared" si="55"/>
        <v>0.33</v>
      </c>
    </row>
    <row r="432" spans="2:29" ht="16.5" x14ac:dyDescent="0.25">
      <c r="B432" t="str">
        <f t="shared" si="48"/>
        <v/>
      </c>
      <c r="C432" t="str">
        <f t="shared" si="49"/>
        <v/>
      </c>
      <c r="Q432" s="64" t="str">
        <f>_xlfn.XLOOKUP(S432,Data!E:E,Data!X:X,"Not Started",0,-1)</f>
        <v>Not Started</v>
      </c>
      <c r="R432" t="str">
        <f t="shared" si="52"/>
        <v>MCPITDBKR</v>
      </c>
      <c r="S432" t="str">
        <f t="shared" si="53"/>
        <v>MCPITDBKRbpv-kr valuation</v>
      </c>
      <c r="T432" s="31" t="s">
        <v>39</v>
      </c>
      <c r="U432" s="31" t="s">
        <v>496</v>
      </c>
      <c r="V432" s="31" t="s">
        <v>1840</v>
      </c>
      <c r="W432" s="34" t="s">
        <v>123</v>
      </c>
      <c r="X432" s="103">
        <v>1</v>
      </c>
      <c r="Y432" s="92">
        <v>46063.90347222222</v>
      </c>
      <c r="Z432" s="3">
        <v>0</v>
      </c>
      <c r="AA432" s="100">
        <v>3.02</v>
      </c>
      <c r="AB432">
        <f t="shared" si="54"/>
        <v>3.02</v>
      </c>
      <c r="AC432">
        <f t="shared" si="55"/>
        <v>3.02</v>
      </c>
    </row>
    <row r="433" spans="2:29" ht="16.5" x14ac:dyDescent="0.25">
      <c r="B433" t="str">
        <f t="shared" si="48"/>
        <v/>
      </c>
      <c r="C433" t="str">
        <f t="shared" si="49"/>
        <v/>
      </c>
      <c r="Q433" s="64" t="str">
        <f>_xlfn.XLOOKUP(S433,Data!E:E,Data!X:X,"Not Started",0,-1)</f>
        <v>Not Started</v>
      </c>
      <c r="R433" t="str">
        <f t="shared" si="52"/>
        <v>MCPITDBKR</v>
      </c>
      <c r="S433" t="str">
        <f t="shared" si="53"/>
        <v>MCPITDBKRbpv-kr valuation exports</v>
      </c>
      <c r="T433" s="31" t="s">
        <v>39</v>
      </c>
      <c r="U433" s="31" t="s">
        <v>496</v>
      </c>
      <c r="V433" s="31" t="s">
        <v>1840</v>
      </c>
      <c r="W433" s="34" t="s">
        <v>354</v>
      </c>
      <c r="X433" s="103">
        <v>1</v>
      </c>
      <c r="Y433" s="92">
        <v>46064.030555555553</v>
      </c>
      <c r="Z433" s="3">
        <v>0</v>
      </c>
      <c r="AA433" s="100">
        <v>0</v>
      </c>
      <c r="AB433">
        <f t="shared" si="54"/>
        <v>0</v>
      </c>
      <c r="AC433">
        <f t="shared" si="55"/>
        <v>0</v>
      </c>
    </row>
    <row r="434" spans="2:29" ht="16.5" x14ac:dyDescent="0.25">
      <c r="B434" t="str">
        <f t="shared" si="48"/>
        <v/>
      </c>
      <c r="C434" t="str">
        <f t="shared" si="49"/>
        <v/>
      </c>
      <c r="Q434" s="64" t="str">
        <f>_xlfn.XLOOKUP(S434,Data!E:E,Data!X:X,"Not Started",0,-1)</f>
        <v>Completed</v>
      </c>
      <c r="R434" t="str">
        <f t="shared" si="52"/>
        <v>MCPITDBLoad Compare MP</v>
      </c>
      <c r="S434" t="str">
        <f t="shared" si="53"/>
        <v>MCPITDBLoad Compare MPload Model parameters</v>
      </c>
      <c r="T434" s="31" t="s">
        <v>39</v>
      </c>
      <c r="U434" s="31" t="s">
        <v>496</v>
      </c>
      <c r="V434" s="28" t="s">
        <v>1853</v>
      </c>
      <c r="W434" s="28" t="s">
        <v>52</v>
      </c>
      <c r="X434" s="102">
        <v>2</v>
      </c>
      <c r="Y434" s="91">
        <v>46059.289583333331</v>
      </c>
      <c r="Z434" s="97">
        <v>0.08</v>
      </c>
      <c r="AA434" s="99">
        <v>0.05</v>
      </c>
      <c r="AB434">
        <f t="shared" si="54"/>
        <v>0.13</v>
      </c>
      <c r="AC434">
        <f t="shared" si="55"/>
        <v>6.5000000000000002E-2</v>
      </c>
    </row>
    <row r="435" spans="2:29" ht="16.5" x14ac:dyDescent="0.25">
      <c r="B435" t="str">
        <f t="shared" si="48"/>
        <v/>
      </c>
      <c r="C435" t="str">
        <f t="shared" si="49"/>
        <v/>
      </c>
      <c r="Q435" s="64" t="str">
        <f>_xlfn.XLOOKUP(S435,Data!E:E,Data!X:X,"Not Started",0,-1)</f>
        <v>Completed</v>
      </c>
      <c r="R435" t="str">
        <f t="shared" si="52"/>
        <v>MCPITDBLoad Compare MP</v>
      </c>
      <c r="S435" t="str">
        <f t="shared" si="53"/>
        <v>MCPITDBLoad Compare MPModel parameters comparison</v>
      </c>
      <c r="T435" s="31" t="s">
        <v>39</v>
      </c>
      <c r="U435" s="31" t="s">
        <v>496</v>
      </c>
      <c r="V435" s="31" t="s">
        <v>1853</v>
      </c>
      <c r="W435" s="34" t="s">
        <v>55</v>
      </c>
      <c r="X435" s="103">
        <v>2</v>
      </c>
      <c r="Y435" s="92">
        <v>46059.293055555558</v>
      </c>
      <c r="Z435" s="3">
        <v>0</v>
      </c>
      <c r="AA435" s="100">
        <v>0</v>
      </c>
      <c r="AB435">
        <f t="shared" si="54"/>
        <v>0</v>
      </c>
      <c r="AC435">
        <f t="shared" si="55"/>
        <v>0</v>
      </c>
    </row>
    <row r="436" spans="2:29" ht="16.5" x14ac:dyDescent="0.25">
      <c r="B436" t="str">
        <f t="shared" si="48"/>
        <v/>
      </c>
      <c r="C436" t="str">
        <f t="shared" si="49"/>
        <v/>
      </c>
      <c r="Q436" s="64" t="str">
        <f>_xlfn.XLOOKUP(S436,Data!E:E,Data!X:X,"Not Started",0,-1)</f>
        <v>Completed</v>
      </c>
      <c r="R436" t="str">
        <f t="shared" si="52"/>
        <v>MCPITDBLoad Compare Spreads</v>
      </c>
      <c r="S436" t="str">
        <f t="shared" si="53"/>
        <v>MCPITDBLoad Compare Spreadsload Spreads</v>
      </c>
      <c r="T436" s="31" t="s">
        <v>39</v>
      </c>
      <c r="U436" s="31" t="s">
        <v>496</v>
      </c>
      <c r="V436" s="28" t="s">
        <v>1841</v>
      </c>
      <c r="W436" s="28" t="s">
        <v>69</v>
      </c>
      <c r="X436" s="102">
        <v>1</v>
      </c>
      <c r="Y436" s="91">
        <v>46059.293749999997</v>
      </c>
      <c r="Z436" s="97">
        <v>0</v>
      </c>
      <c r="AA436" s="99">
        <v>0.17</v>
      </c>
      <c r="AB436">
        <f t="shared" si="54"/>
        <v>0.17</v>
      </c>
      <c r="AC436">
        <f t="shared" si="55"/>
        <v>0.17</v>
      </c>
    </row>
    <row r="437" spans="2:29" ht="16.5" x14ac:dyDescent="0.25">
      <c r="B437" t="str">
        <f t="shared" si="48"/>
        <v/>
      </c>
      <c r="C437" t="str">
        <f t="shared" si="49"/>
        <v/>
      </c>
      <c r="Q437" s="64" t="str">
        <f>_xlfn.XLOOKUP(S437,Data!E:E,Data!X:X,"Not Started",0,-1)</f>
        <v>Completed</v>
      </c>
      <c r="R437" t="str">
        <f t="shared" si="52"/>
        <v>MCPITDBLoad Compare Spreads</v>
      </c>
      <c r="S437" t="str">
        <f t="shared" si="53"/>
        <v>MCPITDBLoad Compare SpreadsSpreads comparison</v>
      </c>
      <c r="T437" s="31" t="s">
        <v>39</v>
      </c>
      <c r="U437" s="31" t="s">
        <v>496</v>
      </c>
      <c r="V437" s="31" t="s">
        <v>1841</v>
      </c>
      <c r="W437" s="34" t="s">
        <v>71</v>
      </c>
      <c r="X437" s="103">
        <v>1</v>
      </c>
      <c r="Y437" s="92">
        <v>46059.300694444442</v>
      </c>
      <c r="Z437" s="3">
        <v>0</v>
      </c>
      <c r="AA437" s="100">
        <v>0.02</v>
      </c>
      <c r="AB437">
        <f t="shared" si="54"/>
        <v>0.02</v>
      </c>
      <c r="AC437">
        <f t="shared" si="55"/>
        <v>0.02</v>
      </c>
    </row>
    <row r="438" spans="2:29" ht="16.5" x14ac:dyDescent="0.25">
      <c r="B438" t="str">
        <f t="shared" si="48"/>
        <v/>
      </c>
      <c r="C438" t="str">
        <f t="shared" si="49"/>
        <v/>
      </c>
      <c r="Q438" s="64" t="str">
        <f>_xlfn.XLOOKUP(S438,Data!E:E,Data!X:X,"Not Started",0,-1)</f>
        <v>Not Started</v>
      </c>
      <c r="R438" t="str">
        <f t="shared" si="52"/>
        <v>MCPITDBLoad Pos</v>
      </c>
      <c r="S438" t="str">
        <f t="shared" si="53"/>
        <v>MCPITDBLoad Posload</v>
      </c>
      <c r="T438" s="31" t="s">
        <v>39</v>
      </c>
      <c r="U438" s="31" t="s">
        <v>496</v>
      </c>
      <c r="V438" s="28" t="s">
        <v>1844</v>
      </c>
      <c r="W438" s="28" t="s">
        <v>75</v>
      </c>
      <c r="X438" s="102">
        <v>1</v>
      </c>
      <c r="Y438" s="91">
        <v>46063.195138888892</v>
      </c>
      <c r="Z438" s="97">
        <v>0</v>
      </c>
      <c r="AA438" s="99">
        <v>0.35</v>
      </c>
      <c r="AB438">
        <f t="shared" si="54"/>
        <v>0.35</v>
      </c>
      <c r="AC438">
        <f t="shared" si="55"/>
        <v>0.35</v>
      </c>
    </row>
    <row r="439" spans="2:29" ht="16.5" x14ac:dyDescent="0.25">
      <c r="B439" t="str">
        <f t="shared" si="48"/>
        <v/>
      </c>
      <c r="C439" t="str">
        <f t="shared" si="49"/>
        <v/>
      </c>
      <c r="Q439" s="64" t="str">
        <f>_xlfn.XLOOKUP(S439,Data!E:E,Data!X:X,"Not Started",0,-1)</f>
        <v>Not Started</v>
      </c>
      <c r="R439" t="str">
        <f t="shared" si="52"/>
        <v>MCPITDBLoad Pos</v>
      </c>
      <c r="S439" t="str">
        <f t="shared" si="53"/>
        <v>MCPITDBLoad PosStratification</v>
      </c>
      <c r="T439" s="31" t="s">
        <v>39</v>
      </c>
      <c r="U439" s="31" t="s">
        <v>496</v>
      </c>
      <c r="V439" s="31" t="s">
        <v>1844</v>
      </c>
      <c r="W439" s="34" t="s">
        <v>78</v>
      </c>
      <c r="X439" s="103">
        <v>1</v>
      </c>
      <c r="Y439" s="92">
        <v>46063.209722222222</v>
      </c>
      <c r="Z439" s="3">
        <v>0</v>
      </c>
      <c r="AA439" s="100">
        <v>0.08</v>
      </c>
      <c r="AB439">
        <f t="shared" si="54"/>
        <v>0.08</v>
      </c>
      <c r="AC439">
        <f t="shared" si="55"/>
        <v>0.08</v>
      </c>
    </row>
    <row r="440" spans="2:29" ht="16.5" x14ac:dyDescent="0.25">
      <c r="B440" t="str">
        <f t="shared" si="48"/>
        <v/>
      </c>
      <c r="C440" t="str">
        <f t="shared" si="49"/>
        <v/>
      </c>
      <c r="Q440" s="64" t="str">
        <f>_xlfn.XLOOKUP(S440,Data!E:E,Data!X:X,"Not Started",0,-1)</f>
        <v>Not Started</v>
      </c>
      <c r="R440" t="str">
        <f t="shared" si="52"/>
        <v>MCPITDBLoad Pos</v>
      </c>
      <c r="S440" t="str">
        <f t="shared" si="53"/>
        <v>MCPITDBLoad PosPosition report OLAP exports</v>
      </c>
      <c r="T440" s="31" t="s">
        <v>39</v>
      </c>
      <c r="U440" s="31" t="s">
        <v>496</v>
      </c>
      <c r="V440" s="31" t="s">
        <v>1844</v>
      </c>
      <c r="W440" s="34" t="s">
        <v>81</v>
      </c>
      <c r="X440" s="103">
        <v>1</v>
      </c>
      <c r="Y440" s="92">
        <v>46063.213194444441</v>
      </c>
      <c r="Z440" s="3">
        <v>0</v>
      </c>
      <c r="AA440" s="100">
        <v>0.17</v>
      </c>
      <c r="AB440">
        <f t="shared" si="54"/>
        <v>0.17</v>
      </c>
      <c r="AC440">
        <f t="shared" si="55"/>
        <v>0.17</v>
      </c>
    </row>
    <row r="441" spans="2:29" ht="16.5" x14ac:dyDescent="0.25">
      <c r="B441" t="str">
        <f t="shared" si="48"/>
        <v/>
      </c>
      <c r="C441" t="str">
        <f t="shared" si="49"/>
        <v/>
      </c>
      <c r="Q441" s="64" t="str">
        <f>_xlfn.XLOOKUP(S441,Data!E:E,Data!X:X,"Not Started",0,-1)</f>
        <v>Completed</v>
      </c>
      <c r="R441" t="str">
        <f t="shared" si="52"/>
        <v>MCPITDBLoad Pos</v>
      </c>
      <c r="S441" t="str">
        <f t="shared" si="53"/>
        <v>MCPITDBLoad Poscopy from</v>
      </c>
      <c r="T441" s="31" t="s">
        <v>39</v>
      </c>
      <c r="U441" s="31" t="s">
        <v>496</v>
      </c>
      <c r="V441" s="31" t="s">
        <v>1844</v>
      </c>
      <c r="W441" s="34" t="s">
        <v>84</v>
      </c>
      <c r="X441" s="103">
        <v>1</v>
      </c>
      <c r="Y441" s="92">
        <v>46063.220138888886</v>
      </c>
      <c r="Z441" s="3">
        <v>0</v>
      </c>
      <c r="AA441" s="100">
        <v>0.03</v>
      </c>
      <c r="AB441">
        <f t="shared" si="54"/>
        <v>0.03</v>
      </c>
      <c r="AC441">
        <f t="shared" si="55"/>
        <v>0.03</v>
      </c>
    </row>
    <row r="442" spans="2:29" ht="16.5" x14ac:dyDescent="0.25">
      <c r="B442" t="str">
        <f t="shared" si="48"/>
        <v/>
      </c>
      <c r="C442" t="str">
        <f t="shared" si="49"/>
        <v/>
      </c>
      <c r="Q442" s="64" t="str">
        <f>_xlfn.XLOOKUP(S442,Data!E:E,Data!X:X,"Not Started",0,-1)</f>
        <v>Not Started</v>
      </c>
      <c r="R442" t="str">
        <f t="shared" si="52"/>
        <v>MCPITDBPlanning (NII)</v>
      </c>
      <c r="S442" t="str">
        <f t="shared" si="53"/>
        <v>MCPITDBPlanning (NII)planning run01</v>
      </c>
      <c r="T442" s="31" t="s">
        <v>39</v>
      </c>
      <c r="U442" s="31" t="s">
        <v>496</v>
      </c>
      <c r="V442" s="28" t="s">
        <v>1827</v>
      </c>
      <c r="W442" s="28" t="s">
        <v>161</v>
      </c>
      <c r="X442" s="102">
        <v>1</v>
      </c>
      <c r="Y442" s="91">
        <v>46069.519444444442</v>
      </c>
      <c r="Z442" s="97">
        <v>0</v>
      </c>
      <c r="AA442" s="99">
        <v>2.63</v>
      </c>
      <c r="AB442">
        <f t="shared" si="54"/>
        <v>2.63</v>
      </c>
      <c r="AC442">
        <f t="shared" si="55"/>
        <v>2.63</v>
      </c>
    </row>
    <row r="443" spans="2:29" ht="16.5" x14ac:dyDescent="0.25">
      <c r="B443" t="str">
        <f t="shared" si="48"/>
        <v/>
      </c>
      <c r="C443" t="str">
        <f t="shared" si="49"/>
        <v/>
      </c>
      <c r="Q443" s="64" t="str">
        <f>_xlfn.XLOOKUP(S443,Data!E:E,Data!X:X,"Not Started",0,-1)</f>
        <v>Not Started</v>
      </c>
      <c r="R443" t="str">
        <f t="shared" si="52"/>
        <v>MCPITDBPlanning (NII)</v>
      </c>
      <c r="S443" t="str">
        <f t="shared" si="53"/>
        <v>MCPITDBPlanning (NII)MDL Processing</v>
      </c>
      <c r="T443" s="31" t="s">
        <v>39</v>
      </c>
      <c r="U443" s="31" t="s">
        <v>496</v>
      </c>
      <c r="V443" s="31" t="s">
        <v>1827</v>
      </c>
      <c r="W443" s="34" t="s">
        <v>164</v>
      </c>
      <c r="X443" s="103">
        <v>1</v>
      </c>
      <c r="Y443" s="92">
        <v>46069.629166666666</v>
      </c>
      <c r="Z443" s="3">
        <v>0</v>
      </c>
      <c r="AA443" s="100">
        <v>0.2</v>
      </c>
      <c r="AB443">
        <f t="shared" si="54"/>
        <v>0.2</v>
      </c>
      <c r="AC443">
        <f t="shared" si="55"/>
        <v>0.2</v>
      </c>
    </row>
    <row r="444" spans="2:29" ht="16.5" x14ac:dyDescent="0.25">
      <c r="B444" t="str">
        <f t="shared" si="48"/>
        <v/>
      </c>
      <c r="C444" t="str">
        <f t="shared" si="49"/>
        <v/>
      </c>
      <c r="Q444" s="64" t="str">
        <f>_xlfn.XLOOKUP(S444,Data!E:E,Data!X:X,"Not Started",0,-1)</f>
        <v>Not Started</v>
      </c>
      <c r="R444" t="str">
        <f t="shared" si="52"/>
        <v>MCPITDBPlanning (NII)</v>
      </c>
      <c r="S444" t="str">
        <f t="shared" si="53"/>
        <v>MCPITDBPlanning (NII)planning run02</v>
      </c>
      <c r="T444" s="31" t="s">
        <v>39</v>
      </c>
      <c r="U444" s="31" t="s">
        <v>496</v>
      </c>
      <c r="V444" s="31" t="s">
        <v>1827</v>
      </c>
      <c r="W444" s="34" t="s">
        <v>167</v>
      </c>
      <c r="X444" s="103">
        <v>1</v>
      </c>
      <c r="Y444" s="92">
        <v>46069.637499999997</v>
      </c>
      <c r="Z444" s="3">
        <v>0</v>
      </c>
      <c r="AA444" s="100">
        <v>2.4700000000000002</v>
      </c>
      <c r="AB444">
        <f t="shared" si="54"/>
        <v>2.4700000000000002</v>
      </c>
      <c r="AC444">
        <f t="shared" si="55"/>
        <v>2.4700000000000002</v>
      </c>
    </row>
    <row r="445" spans="2:29" ht="16.5" x14ac:dyDescent="0.25">
      <c r="B445" t="str">
        <f t="shared" si="48"/>
        <v/>
      </c>
      <c r="C445" t="str">
        <f t="shared" si="49"/>
        <v/>
      </c>
      <c r="Q445" s="64" t="str">
        <f>_xlfn.XLOOKUP(S445,Data!E:E,Data!X:X,"Not Started",0,-1)</f>
        <v>Not Started</v>
      </c>
      <c r="R445" t="str">
        <f t="shared" si="52"/>
        <v>MCPITDBPlanning (NII)</v>
      </c>
      <c r="S445" t="str">
        <f t="shared" si="53"/>
        <v>MCPITDBPlanning (NII)planning run QRM Reporter exports</v>
      </c>
      <c r="T445" s="31" t="s">
        <v>39</v>
      </c>
      <c r="U445" s="31" t="s">
        <v>496</v>
      </c>
      <c r="V445" s="31" t="s">
        <v>1827</v>
      </c>
      <c r="W445" s="34" t="s">
        <v>170</v>
      </c>
      <c r="X445" s="103">
        <v>1</v>
      </c>
      <c r="Y445" s="92">
        <v>46069.741666666669</v>
      </c>
      <c r="Z445" s="3">
        <v>0</v>
      </c>
      <c r="AA445" s="100">
        <v>0.32</v>
      </c>
      <c r="AB445">
        <f t="shared" si="54"/>
        <v>0.32</v>
      </c>
      <c r="AC445">
        <f t="shared" si="55"/>
        <v>0.32</v>
      </c>
    </row>
    <row r="446" spans="2:29" ht="16.5" x14ac:dyDescent="0.25">
      <c r="B446" t="str">
        <f t="shared" si="48"/>
        <v/>
      </c>
      <c r="C446" t="str">
        <f t="shared" si="49"/>
        <v/>
      </c>
      <c r="Q446" s="64" t="str">
        <f>_xlfn.XLOOKUP(S446,Data!E:E,Data!X:X,"Not Started",0,-1)</f>
        <v>Not Started</v>
      </c>
      <c r="R446" t="str">
        <f t="shared" si="52"/>
        <v>MCPITDBPlanning (NII)</v>
      </c>
      <c r="S446" t="str">
        <f t="shared" si="53"/>
        <v>MCPITDBPlanning (NII)planning run OLAP exports</v>
      </c>
      <c r="T446" s="31" t="s">
        <v>39</v>
      </c>
      <c r="U446" s="31" t="s">
        <v>496</v>
      </c>
      <c r="V446" s="31" t="s">
        <v>1827</v>
      </c>
      <c r="W446" s="34" t="s">
        <v>324</v>
      </c>
      <c r="X446" s="103">
        <v>1</v>
      </c>
      <c r="Y446" s="92">
        <v>46069.754861111112</v>
      </c>
      <c r="Z446" s="3">
        <v>0</v>
      </c>
      <c r="AA446" s="100">
        <v>4.95</v>
      </c>
      <c r="AB446">
        <f t="shared" si="54"/>
        <v>4.95</v>
      </c>
      <c r="AC446">
        <f t="shared" si="55"/>
        <v>4.95</v>
      </c>
    </row>
    <row r="447" spans="2:29" ht="16.5" x14ac:dyDescent="0.25">
      <c r="B447" t="str">
        <f t="shared" si="48"/>
        <v/>
      </c>
      <c r="C447" t="str">
        <f t="shared" si="49"/>
        <v/>
      </c>
      <c r="Q447" s="64" t="str">
        <f>_xlfn.XLOOKUP(S447,Data!E:E,Data!X:X,"Not Started",0,-1)</f>
        <v>Not Started</v>
      </c>
      <c r="R447" t="str">
        <f t="shared" si="52"/>
        <v>MCPITDBValuation (NPV)</v>
      </c>
      <c r="S447" t="str">
        <f t="shared" si="53"/>
        <v>MCPITDBValuation (NPV)portfolio valuation run</v>
      </c>
      <c r="T447" s="31" t="s">
        <v>39</v>
      </c>
      <c r="U447" s="31" t="s">
        <v>496</v>
      </c>
      <c r="V447" s="28" t="s">
        <v>1850</v>
      </c>
      <c r="W447" s="28" t="s">
        <v>88</v>
      </c>
      <c r="X447" s="102">
        <v>1</v>
      </c>
      <c r="Y447" s="91">
        <v>46063.222222222219</v>
      </c>
      <c r="Z447" s="97">
        <v>0</v>
      </c>
      <c r="AA447" s="99">
        <v>2.9</v>
      </c>
      <c r="AB447">
        <f t="shared" si="54"/>
        <v>2.9</v>
      </c>
      <c r="AC447">
        <f t="shared" si="55"/>
        <v>2.9</v>
      </c>
    </row>
    <row r="448" spans="2:29" ht="16.5" x14ac:dyDescent="0.25">
      <c r="B448" t="str">
        <f t="shared" si="48"/>
        <v/>
      </c>
      <c r="C448" t="str">
        <f t="shared" si="49"/>
        <v/>
      </c>
      <c r="Q448" s="64" t="str">
        <f>_xlfn.XLOOKUP(S448,Data!E:E,Data!X:X,"Not Started",0,-1)</f>
        <v>Not Started</v>
      </c>
      <c r="R448" t="str">
        <f t="shared" si="52"/>
        <v>MCPITDBValuation (NPV)</v>
      </c>
      <c r="S448" t="str">
        <f t="shared" si="53"/>
        <v>MCPITDBValuation (NPV)Light Maintenance</v>
      </c>
      <c r="T448" s="31" t="s">
        <v>39</v>
      </c>
      <c r="U448" s="31" t="s">
        <v>496</v>
      </c>
      <c r="V448" s="31" t="s">
        <v>1850</v>
      </c>
      <c r="W448" s="34" t="s">
        <v>94</v>
      </c>
      <c r="X448" s="103">
        <v>1</v>
      </c>
      <c r="Y448" s="92">
        <v>46063.344444444447</v>
      </c>
      <c r="Z448" s="3">
        <v>0</v>
      </c>
      <c r="AA448" s="100">
        <v>0.56999999999999995</v>
      </c>
      <c r="AB448">
        <f t="shared" si="54"/>
        <v>0.56999999999999995</v>
      </c>
      <c r="AC448">
        <f t="shared" si="55"/>
        <v>0.56999999999999995</v>
      </c>
    </row>
    <row r="449" spans="2:29" ht="16.5" x14ac:dyDescent="0.25">
      <c r="B449" t="str">
        <f t="shared" si="48"/>
        <v/>
      </c>
      <c r="C449" t="str">
        <f t="shared" si="49"/>
        <v/>
      </c>
      <c r="Q449" s="64" t="str">
        <f>_xlfn.XLOOKUP(S449,Data!E:E,Data!X:X,"Not Started",0,-1)</f>
        <v>Not Started</v>
      </c>
      <c r="R449" t="str">
        <f t="shared" si="52"/>
        <v>MCPITDBValuation (NPV)</v>
      </c>
      <c r="S449" t="str">
        <f t="shared" si="53"/>
        <v>MCPITDBValuation (NPV)valuation report OLAP exports</v>
      </c>
      <c r="T449" s="31" t="s">
        <v>39</v>
      </c>
      <c r="U449" s="31" t="s">
        <v>496</v>
      </c>
      <c r="V449" s="31" t="s">
        <v>1850</v>
      </c>
      <c r="W449" s="34" t="s">
        <v>97</v>
      </c>
      <c r="X449" s="103">
        <v>1</v>
      </c>
      <c r="Y449" s="92">
        <v>46063.368055555555</v>
      </c>
      <c r="Z449" s="3">
        <v>0</v>
      </c>
      <c r="AA449" s="100">
        <v>0.38</v>
      </c>
      <c r="AB449">
        <f t="shared" si="54"/>
        <v>0.38</v>
      </c>
      <c r="AC449">
        <f t="shared" si="55"/>
        <v>0.38</v>
      </c>
    </row>
    <row r="450" spans="2:29" ht="16.5" x14ac:dyDescent="0.25">
      <c r="B450" t="str">
        <f t="shared" si="48"/>
        <v/>
      </c>
      <c r="C450" t="str">
        <f t="shared" si="49"/>
        <v/>
      </c>
      <c r="Q450" s="64" t="str">
        <f>_xlfn.XLOOKUP(S450,Data!E:E,Data!X:X,"Not Started",0,-1)</f>
        <v>Not Started</v>
      </c>
      <c r="R450" t="str">
        <f t="shared" si="52"/>
        <v>MCPITDBValuation (NPV)</v>
      </c>
      <c r="S450" t="str">
        <f t="shared" si="53"/>
        <v>MCPITDBValuation (NPV)valuation report QRM Reporter exports</v>
      </c>
      <c r="T450" s="31" t="s">
        <v>39</v>
      </c>
      <c r="U450" s="31" t="s">
        <v>496</v>
      </c>
      <c r="V450" s="31" t="s">
        <v>1850</v>
      </c>
      <c r="W450" s="34" t="s">
        <v>266</v>
      </c>
      <c r="X450" s="103">
        <v>1</v>
      </c>
      <c r="Y450" s="92">
        <v>46063.384027777778</v>
      </c>
      <c r="Z450" s="3">
        <v>0</v>
      </c>
      <c r="AA450" s="100">
        <v>0.03</v>
      </c>
      <c r="AB450">
        <f t="shared" si="54"/>
        <v>0.03</v>
      </c>
      <c r="AC450">
        <f t="shared" si="55"/>
        <v>0.03</v>
      </c>
    </row>
    <row r="451" spans="2:29" ht="16.5" x14ac:dyDescent="0.25">
      <c r="B451" t="str">
        <f t="shared" si="48"/>
        <v/>
      </c>
      <c r="C451" t="str">
        <f t="shared" si="49"/>
        <v/>
      </c>
      <c r="Q451" s="64" t="str">
        <f>_xlfn.XLOOKUP(S451,Data!E:E,Data!X:X,"Not Started",0,-1)</f>
        <v>Not Started</v>
      </c>
      <c r="R451" t="str">
        <f t="shared" si="52"/>
        <v>MCPITDBValuation AIC</v>
      </c>
      <c r="S451" t="str">
        <f t="shared" si="53"/>
        <v>MCPITDBValuation AICload AIC Spreads</v>
      </c>
      <c r="T451" s="31" t="s">
        <v>39</v>
      </c>
      <c r="U451" s="31" t="s">
        <v>496</v>
      </c>
      <c r="V451" s="28" t="s">
        <v>1849</v>
      </c>
      <c r="W451" s="28" t="s">
        <v>378</v>
      </c>
      <c r="X451" s="102">
        <v>1</v>
      </c>
      <c r="Y451" s="91">
        <v>46065.20416666667</v>
      </c>
      <c r="Z451" s="97">
        <v>0</v>
      </c>
      <c r="AA451" s="99">
        <v>0.17</v>
      </c>
      <c r="AB451">
        <f t="shared" si="54"/>
        <v>0.17</v>
      </c>
      <c r="AC451">
        <f t="shared" si="55"/>
        <v>0.17</v>
      </c>
    </row>
    <row r="452" spans="2:29" ht="16.5" x14ac:dyDescent="0.25">
      <c r="B452" t="str">
        <f t="shared" si="48"/>
        <v/>
      </c>
      <c r="C452" t="str">
        <f t="shared" si="49"/>
        <v/>
      </c>
      <c r="Q452" s="64" t="str">
        <f>_xlfn.XLOOKUP(S452,Data!E:E,Data!X:X,"Not Started",0,-1)</f>
        <v>Not Started</v>
      </c>
      <c r="R452" t="str">
        <f t="shared" si="52"/>
        <v>MCPITDBValuation AIC</v>
      </c>
      <c r="S452" t="str">
        <f t="shared" si="53"/>
        <v>MCPITDBValuation AICAIC portfolio valuation run</v>
      </c>
      <c r="T452" s="31" t="s">
        <v>39</v>
      </c>
      <c r="U452" s="31" t="s">
        <v>496</v>
      </c>
      <c r="V452" s="31" t="s">
        <v>1849</v>
      </c>
      <c r="W452" s="34" t="s">
        <v>187</v>
      </c>
      <c r="X452" s="103">
        <v>1</v>
      </c>
      <c r="Y452" s="92">
        <v>46065.211111111108</v>
      </c>
      <c r="Z452" s="3">
        <v>0</v>
      </c>
      <c r="AA452" s="100">
        <v>0.53</v>
      </c>
      <c r="AB452">
        <f t="shared" si="54"/>
        <v>0.53</v>
      </c>
      <c r="AC452">
        <f t="shared" si="55"/>
        <v>0.53</v>
      </c>
    </row>
    <row r="453" spans="2:29" ht="16.5" x14ac:dyDescent="0.25">
      <c r="B453" t="str">
        <f t="shared" si="48"/>
        <v/>
      </c>
      <c r="C453" t="str">
        <f t="shared" si="49"/>
        <v/>
      </c>
      <c r="Q453" s="64" t="str">
        <f>_xlfn.XLOOKUP(S453,Data!E:E,Data!X:X,"Not Started",0,-1)</f>
        <v>Completed</v>
      </c>
      <c r="R453" t="str">
        <f t="shared" si="52"/>
        <v>MCPLUDBCSRBB Planning</v>
      </c>
      <c r="S453" t="str">
        <f t="shared" si="53"/>
        <v>MCPLUDBCSRBB Planningimport CSRBB strategies</v>
      </c>
      <c r="T453" s="31" t="s">
        <v>39</v>
      </c>
      <c r="U453" s="28" t="s">
        <v>526</v>
      </c>
      <c r="V453" s="28" t="s">
        <v>1830</v>
      </c>
      <c r="W453" s="28" t="s">
        <v>108</v>
      </c>
      <c r="X453" s="102">
        <v>1</v>
      </c>
      <c r="Y453" s="91">
        <v>46064.51666666667</v>
      </c>
      <c r="Z453" s="97">
        <v>0</v>
      </c>
      <c r="AA453" s="99">
        <v>1.45</v>
      </c>
      <c r="AB453">
        <f t="shared" si="54"/>
        <v>1.45</v>
      </c>
      <c r="AC453">
        <f t="shared" si="55"/>
        <v>1.45</v>
      </c>
    </row>
    <row r="454" spans="2:29" ht="16.5" x14ac:dyDescent="0.25">
      <c r="B454" t="str">
        <f t="shared" si="48"/>
        <v/>
      </c>
      <c r="C454" t="str">
        <f t="shared" si="49"/>
        <v/>
      </c>
      <c r="Q454" s="64" t="str">
        <f>_xlfn.XLOOKUP(S454,Data!E:E,Data!X:X,"Not Started",0,-1)</f>
        <v>Completed</v>
      </c>
      <c r="R454" t="str">
        <f t="shared" si="52"/>
        <v>MCPLUDBCSRBB Planning</v>
      </c>
      <c r="S454" t="str">
        <f t="shared" si="53"/>
        <v>MCPLUDBCSRBB PlanningCSRBB Planning Run</v>
      </c>
      <c r="T454" s="31" t="s">
        <v>39</v>
      </c>
      <c r="U454" s="31" t="s">
        <v>526</v>
      </c>
      <c r="V454" s="31" t="s">
        <v>1830</v>
      </c>
      <c r="W454" s="34" t="s">
        <v>111</v>
      </c>
      <c r="X454" s="103">
        <v>1</v>
      </c>
      <c r="Y454" s="92">
        <v>46064.57708333333</v>
      </c>
      <c r="Z454" s="3">
        <v>0</v>
      </c>
      <c r="AA454" s="100">
        <v>0.92</v>
      </c>
      <c r="AB454">
        <f t="shared" si="54"/>
        <v>0.92</v>
      </c>
      <c r="AC454">
        <f t="shared" si="55"/>
        <v>0.92</v>
      </c>
    </row>
    <row r="455" spans="2:29" ht="16.5" x14ac:dyDescent="0.25">
      <c r="B455" t="str">
        <f t="shared" si="48"/>
        <v/>
      </c>
      <c r="C455" t="str">
        <f t="shared" si="49"/>
        <v/>
      </c>
      <c r="Q455" s="64" t="str">
        <f>_xlfn.XLOOKUP(S455,Data!E:E,Data!X:X,"Not Started",0,-1)</f>
        <v>Completed</v>
      </c>
      <c r="R455" t="str">
        <f t="shared" si="52"/>
        <v>MCPLUDBCSRBB Valuation</v>
      </c>
      <c r="S455" t="str">
        <f t="shared" si="53"/>
        <v>MCPLUDBCSRBB ValuationCSRBB Portfolio Valuation</v>
      </c>
      <c r="T455" s="31" t="s">
        <v>39</v>
      </c>
      <c r="U455" s="31" t="s">
        <v>526</v>
      </c>
      <c r="V455" s="28" t="s">
        <v>1831</v>
      </c>
      <c r="W455" s="28" t="s">
        <v>104</v>
      </c>
      <c r="X455" s="102">
        <v>1</v>
      </c>
      <c r="Y455" s="91">
        <v>46064.486805555556</v>
      </c>
      <c r="Z455" s="97">
        <v>0</v>
      </c>
      <c r="AA455" s="99">
        <v>0.37</v>
      </c>
      <c r="AB455">
        <f t="shared" si="54"/>
        <v>0.37</v>
      </c>
      <c r="AC455">
        <f t="shared" si="55"/>
        <v>0.37</v>
      </c>
    </row>
    <row r="456" spans="2:29" ht="16.5" x14ac:dyDescent="0.25">
      <c r="B456" t="str">
        <f t="shared" si="48"/>
        <v/>
      </c>
      <c r="C456" t="str">
        <f t="shared" si="49"/>
        <v/>
      </c>
      <c r="Q456" s="64" t="str">
        <f>_xlfn.XLOOKUP(S456,Data!E:E,Data!X:X,"Not Started",0,-1)</f>
        <v>Not Started</v>
      </c>
      <c r="R456" t="str">
        <f t="shared" si="52"/>
        <v>MCPLUDBCSRBB Valuation</v>
      </c>
      <c r="S456" t="str">
        <f t="shared" si="53"/>
        <v>MCPLUDBCSRBB ValuationLight Maintenance</v>
      </c>
      <c r="T456" s="31" t="s">
        <v>39</v>
      </c>
      <c r="U456" s="31" t="s">
        <v>526</v>
      </c>
      <c r="V456" s="31" t="s">
        <v>1831</v>
      </c>
      <c r="W456" s="34" t="s">
        <v>94</v>
      </c>
      <c r="X456" s="103">
        <v>1</v>
      </c>
      <c r="Y456" s="92">
        <v>46064.502083333333</v>
      </c>
      <c r="Z456" s="3">
        <v>0</v>
      </c>
      <c r="AA456" s="100">
        <v>0.3</v>
      </c>
      <c r="AB456">
        <f t="shared" si="54"/>
        <v>0.3</v>
      </c>
      <c r="AC456">
        <f t="shared" si="55"/>
        <v>0.3</v>
      </c>
    </row>
    <row r="457" spans="2:29" ht="16.5" x14ac:dyDescent="0.25">
      <c r="B457" t="str">
        <f t="shared" si="48"/>
        <v/>
      </c>
      <c r="C457" t="str">
        <f t="shared" si="49"/>
        <v/>
      </c>
      <c r="Q457" s="64" t="str">
        <f>_xlfn.XLOOKUP(S457,Data!E:E,Data!X:X,"Not Started",0,-1)</f>
        <v>Completed</v>
      </c>
      <c r="R457" t="str">
        <f t="shared" si="52"/>
        <v>MCPLUDBDelete Portfolio</v>
      </c>
      <c r="S457" t="str">
        <f t="shared" si="53"/>
        <v>MCPLUDBDelete PortfolioDelete portfolio from</v>
      </c>
      <c r="T457" s="31" t="s">
        <v>39</v>
      </c>
      <c r="U457" s="31" t="s">
        <v>526</v>
      </c>
      <c r="V457" s="28" t="s">
        <v>1832</v>
      </c>
      <c r="W457" s="28" t="s">
        <v>45</v>
      </c>
      <c r="X457" s="102">
        <v>2</v>
      </c>
      <c r="Y457" s="91">
        <v>46059.521527777775</v>
      </c>
      <c r="Z457" s="97">
        <v>0.02</v>
      </c>
      <c r="AA457" s="99">
        <v>0.03</v>
      </c>
      <c r="AB457">
        <f t="shared" si="54"/>
        <v>0.05</v>
      </c>
      <c r="AC457">
        <f t="shared" si="55"/>
        <v>2.5000000000000001E-2</v>
      </c>
    </row>
    <row r="458" spans="2:29" ht="16.5" x14ac:dyDescent="0.25">
      <c r="B458" t="str">
        <f t="shared" si="48"/>
        <v/>
      </c>
      <c r="C458" t="str">
        <f t="shared" si="49"/>
        <v/>
      </c>
      <c r="Q458" s="64" t="str">
        <f>_xlfn.XLOOKUP(S458,Data!E:E,Data!X:X,"Not Started",0,-1)</f>
        <v>Not Started</v>
      </c>
      <c r="R458" t="str">
        <f t="shared" si="52"/>
        <v>MCPLUDBEC</v>
      </c>
      <c r="S458" t="str">
        <f t="shared" si="53"/>
        <v>MCPLUDBECFull Maintenance</v>
      </c>
      <c r="T458" s="31" t="s">
        <v>39</v>
      </c>
      <c r="U458" s="31" t="s">
        <v>526</v>
      </c>
      <c r="V458" s="28" t="s">
        <v>1833</v>
      </c>
      <c r="W458" s="28" t="s">
        <v>321</v>
      </c>
      <c r="X458" s="102">
        <v>1</v>
      </c>
      <c r="Y458" s="91">
        <v>46065.381249999999</v>
      </c>
      <c r="Z458" s="97">
        <v>0</v>
      </c>
      <c r="AA458" s="99">
        <v>4.8499999999999996</v>
      </c>
      <c r="AB458">
        <f t="shared" si="54"/>
        <v>4.8499999999999996</v>
      </c>
      <c r="AC458">
        <f t="shared" si="55"/>
        <v>4.8499999999999996</v>
      </c>
    </row>
    <row r="459" spans="2:29" ht="16.5" x14ac:dyDescent="0.25">
      <c r="B459" t="str">
        <f t="shared" si="48"/>
        <v/>
      </c>
      <c r="C459" t="str">
        <f t="shared" si="49"/>
        <v/>
      </c>
      <c r="Q459" s="64" t="str">
        <f>_xlfn.XLOOKUP(S459,Data!E:E,Data!X:X,"Not Started",0,-1)</f>
        <v>Not Started</v>
      </c>
      <c r="R459" t="str">
        <f t="shared" si="52"/>
        <v>MCPLUDBEC</v>
      </c>
      <c r="S459" t="str">
        <f t="shared" si="53"/>
        <v>MCPLUDBECing-ec valuation</v>
      </c>
      <c r="T459" s="31" t="s">
        <v>39</v>
      </c>
      <c r="U459" s="31" t="s">
        <v>526</v>
      </c>
      <c r="V459" s="31" t="s">
        <v>1833</v>
      </c>
      <c r="W459" s="34" t="s">
        <v>141</v>
      </c>
      <c r="X459" s="103">
        <v>1</v>
      </c>
      <c r="Y459" s="92">
        <v>46065.583333333336</v>
      </c>
      <c r="Z459" s="3">
        <v>0</v>
      </c>
      <c r="AA459" s="100">
        <v>2.6</v>
      </c>
      <c r="AB459">
        <f t="shared" si="54"/>
        <v>2.6</v>
      </c>
      <c r="AC459">
        <f t="shared" si="55"/>
        <v>2.6</v>
      </c>
    </row>
    <row r="460" spans="2:29" ht="16.5" x14ac:dyDescent="0.25">
      <c r="B460" t="str">
        <f t="shared" si="48"/>
        <v/>
      </c>
      <c r="C460" t="str">
        <f t="shared" si="49"/>
        <v/>
      </c>
      <c r="Q460" s="64" t="str">
        <f>_xlfn.XLOOKUP(S460,Data!E:E,Data!X:X,"Not Started",0,-1)</f>
        <v>Not Started</v>
      </c>
      <c r="R460" t="str">
        <f t="shared" si="52"/>
        <v>MCPLUDBEC</v>
      </c>
      <c r="S460" t="str">
        <f t="shared" si="53"/>
        <v>MCPLUDBECing-ec valuation exports</v>
      </c>
      <c r="T460" s="31" t="s">
        <v>39</v>
      </c>
      <c r="U460" s="31" t="s">
        <v>526</v>
      </c>
      <c r="V460" s="31" t="s">
        <v>1833</v>
      </c>
      <c r="W460" s="34" t="s">
        <v>350</v>
      </c>
      <c r="X460" s="103">
        <v>1</v>
      </c>
      <c r="Y460" s="92">
        <v>46066.247916666667</v>
      </c>
      <c r="Z460" s="3">
        <v>0</v>
      </c>
      <c r="AA460" s="100">
        <v>0.57999999999999996</v>
      </c>
      <c r="AB460">
        <f t="shared" si="54"/>
        <v>0.57999999999999996</v>
      </c>
      <c r="AC460">
        <f t="shared" si="55"/>
        <v>0.57999999999999996</v>
      </c>
    </row>
    <row r="461" spans="2:29" ht="16.5" x14ac:dyDescent="0.25">
      <c r="B461" t="str">
        <f t="shared" si="48"/>
        <v/>
      </c>
      <c r="C461" t="str">
        <f t="shared" si="49"/>
        <v/>
      </c>
      <c r="Q461" s="64" t="str">
        <f>_xlfn.XLOOKUP(S461,Data!E:E,Data!X:X,"Not Started",0,-1)</f>
        <v>Not Started</v>
      </c>
      <c r="R461" t="str">
        <f t="shared" si="52"/>
        <v>MCPLUDBGAP</v>
      </c>
      <c r="S461" t="str">
        <f t="shared" si="53"/>
        <v>MCPLUDBGAPgap planning</v>
      </c>
      <c r="T461" s="31" t="s">
        <v>39</v>
      </c>
      <c r="U461" s="31" t="s">
        <v>526</v>
      </c>
      <c r="V461" s="28" t="s">
        <v>1837</v>
      </c>
      <c r="W461" s="28" t="s">
        <v>197</v>
      </c>
      <c r="X461" s="102">
        <v>1</v>
      </c>
      <c r="Y461" s="91">
        <v>46066.459722222222</v>
      </c>
      <c r="Z461" s="97">
        <v>0</v>
      </c>
      <c r="AA461" s="99">
        <v>0.75</v>
      </c>
      <c r="AB461">
        <f t="shared" si="54"/>
        <v>0.75</v>
      </c>
      <c r="AC461">
        <f t="shared" si="55"/>
        <v>0.75</v>
      </c>
    </row>
    <row r="462" spans="2:29" ht="16.5" x14ac:dyDescent="0.25">
      <c r="B462" t="str">
        <f t="shared" ref="B462:B525" si="58">D462&amp;E462&amp;F462</f>
        <v/>
      </c>
      <c r="C462" t="str">
        <f t="shared" ref="C462:C525" si="59">D462&amp;E462&amp;F462&amp;G462</f>
        <v/>
      </c>
      <c r="Q462" s="64" t="str">
        <f>_xlfn.XLOOKUP(S462,Data!E:E,Data!X:X,"Not Started",0,-1)</f>
        <v>Not Started</v>
      </c>
      <c r="R462" t="str">
        <f t="shared" ref="R462:R525" si="60">T462&amp;U462&amp;V462</f>
        <v>MCPLUDBImport Strategies</v>
      </c>
      <c r="S462" t="str">
        <f t="shared" ref="S462:S525" si="61">T462&amp;U462&amp;V462&amp;W462</f>
        <v>MCPLUDBImport Strategiesimport strategies IG</v>
      </c>
      <c r="T462" s="31" t="s">
        <v>39</v>
      </c>
      <c r="U462" s="31" t="s">
        <v>526</v>
      </c>
      <c r="V462" s="28" t="s">
        <v>1838</v>
      </c>
      <c r="W462" s="28" t="s">
        <v>1411</v>
      </c>
      <c r="X462" s="102">
        <v>1</v>
      </c>
      <c r="Y462" s="91">
        <v>46066.578472222223</v>
      </c>
      <c r="Z462" s="97">
        <v>0</v>
      </c>
      <c r="AA462" s="99">
        <v>0.03</v>
      </c>
      <c r="AB462">
        <f t="shared" ref="AB462:AB525" si="62">SUM(Z462:AA462)</f>
        <v>0.03</v>
      </c>
      <c r="AC462">
        <f t="shared" ref="AC462:AC525" si="63">AB462/X462</f>
        <v>0.03</v>
      </c>
    </row>
    <row r="463" spans="2:29" ht="16.5" x14ac:dyDescent="0.25">
      <c r="B463" t="str">
        <f t="shared" si="58"/>
        <v/>
      </c>
      <c r="C463" t="str">
        <f t="shared" si="59"/>
        <v/>
      </c>
      <c r="Q463" s="64" t="str">
        <f>_xlfn.XLOOKUP(S463,Data!E:E,Data!X:X,"Not Started",0,-1)</f>
        <v>Not Started</v>
      </c>
      <c r="R463" t="str">
        <f t="shared" si="60"/>
        <v>MCPLUDBImport Strategies</v>
      </c>
      <c r="S463" t="str">
        <f t="shared" si="61"/>
        <v>MCPLUDBImport Strategiesimport strategies Risk</v>
      </c>
      <c r="T463" s="31" t="s">
        <v>39</v>
      </c>
      <c r="U463" s="31" t="s">
        <v>526</v>
      </c>
      <c r="V463" s="31" t="s">
        <v>1838</v>
      </c>
      <c r="W463" s="34" t="s">
        <v>1415</v>
      </c>
      <c r="X463" s="103">
        <v>1</v>
      </c>
      <c r="Y463" s="92">
        <v>46066.581250000003</v>
      </c>
      <c r="Z463" s="3">
        <v>0</v>
      </c>
      <c r="AA463" s="100">
        <v>0.03</v>
      </c>
      <c r="AB463">
        <f t="shared" si="62"/>
        <v>0.03</v>
      </c>
      <c r="AC463">
        <f t="shared" si="63"/>
        <v>0.03</v>
      </c>
    </row>
    <row r="464" spans="2:29" ht="16.5" x14ac:dyDescent="0.25">
      <c r="B464" t="str">
        <f t="shared" si="58"/>
        <v/>
      </c>
      <c r="C464" t="str">
        <f t="shared" si="59"/>
        <v/>
      </c>
      <c r="Q464" s="64" t="str">
        <f>_xlfn.XLOOKUP(S464,Data!E:E,Data!X:X,"Not Started",0,-1)</f>
        <v>Not Started</v>
      </c>
      <c r="R464" t="str">
        <f t="shared" si="60"/>
        <v>MCPLUDBKR</v>
      </c>
      <c r="S464" t="str">
        <f t="shared" si="61"/>
        <v>MCPLUDBKRLight Maintenance</v>
      </c>
      <c r="T464" s="31" t="s">
        <v>39</v>
      </c>
      <c r="U464" s="31" t="s">
        <v>526</v>
      </c>
      <c r="V464" s="28" t="s">
        <v>1840</v>
      </c>
      <c r="W464" s="28" t="s">
        <v>94</v>
      </c>
      <c r="X464" s="102">
        <v>1</v>
      </c>
      <c r="Y464" s="91">
        <v>46066.362500000003</v>
      </c>
      <c r="Z464" s="97">
        <v>0</v>
      </c>
      <c r="AA464" s="99">
        <v>0.22</v>
      </c>
      <c r="AB464">
        <f t="shared" si="62"/>
        <v>0.22</v>
      </c>
      <c r="AC464">
        <f t="shared" si="63"/>
        <v>0.22</v>
      </c>
    </row>
    <row r="465" spans="2:29" ht="16.5" x14ac:dyDescent="0.25">
      <c r="B465" t="str">
        <f t="shared" si="58"/>
        <v/>
      </c>
      <c r="C465" t="str">
        <f t="shared" si="59"/>
        <v/>
      </c>
      <c r="Q465" s="64" t="str">
        <f>_xlfn.XLOOKUP(S465,Data!E:E,Data!X:X,"Not Started",0,-1)</f>
        <v>Not Started</v>
      </c>
      <c r="R465" t="str">
        <f t="shared" si="60"/>
        <v>MCPLUDBKR</v>
      </c>
      <c r="S465" t="str">
        <f t="shared" si="61"/>
        <v>MCPLUDBKRbpv-kr valuation</v>
      </c>
      <c r="T465" s="31" t="s">
        <v>39</v>
      </c>
      <c r="U465" s="31" t="s">
        <v>526</v>
      </c>
      <c r="V465" s="31" t="s">
        <v>1840</v>
      </c>
      <c r="W465" s="34" t="s">
        <v>123</v>
      </c>
      <c r="X465" s="103">
        <v>1</v>
      </c>
      <c r="Y465" s="92">
        <v>46066.371527777781</v>
      </c>
      <c r="Z465" s="3">
        <v>0</v>
      </c>
      <c r="AA465" s="100">
        <v>1.57</v>
      </c>
      <c r="AB465">
        <f t="shared" si="62"/>
        <v>1.57</v>
      </c>
      <c r="AC465">
        <f t="shared" si="63"/>
        <v>1.57</v>
      </c>
    </row>
    <row r="466" spans="2:29" ht="16.5" x14ac:dyDescent="0.25">
      <c r="B466" t="str">
        <f t="shared" si="58"/>
        <v/>
      </c>
      <c r="C466" t="str">
        <f t="shared" si="59"/>
        <v/>
      </c>
      <c r="Q466" s="64" t="str">
        <f>_xlfn.XLOOKUP(S466,Data!E:E,Data!X:X,"Not Started",0,-1)</f>
        <v>Not Started</v>
      </c>
      <c r="R466" t="str">
        <f t="shared" si="60"/>
        <v>MCPLUDBKR</v>
      </c>
      <c r="S466" t="str">
        <f t="shared" si="61"/>
        <v>MCPLUDBKRbpv-kr valuation exports</v>
      </c>
      <c r="T466" s="31" t="s">
        <v>39</v>
      </c>
      <c r="U466" s="31" t="s">
        <v>526</v>
      </c>
      <c r="V466" s="31" t="s">
        <v>1840</v>
      </c>
      <c r="W466" s="34" t="s">
        <v>354</v>
      </c>
      <c r="X466" s="103">
        <v>2</v>
      </c>
      <c r="Y466" s="92">
        <v>46066.438194444447</v>
      </c>
      <c r="Z466" s="3">
        <v>0.5</v>
      </c>
      <c r="AA466" s="100">
        <v>0.37</v>
      </c>
      <c r="AB466">
        <f t="shared" si="62"/>
        <v>0.87</v>
      </c>
      <c r="AC466">
        <f t="shared" si="63"/>
        <v>0.435</v>
      </c>
    </row>
    <row r="467" spans="2:29" ht="16.5" x14ac:dyDescent="0.25">
      <c r="B467" t="str">
        <f t="shared" si="58"/>
        <v/>
      </c>
      <c r="C467" t="str">
        <f t="shared" si="59"/>
        <v/>
      </c>
      <c r="Q467" s="64" t="str">
        <f>_xlfn.XLOOKUP(S467,Data!E:E,Data!X:X,"Not Started",0,-1)</f>
        <v>Not Started</v>
      </c>
      <c r="R467" t="str">
        <f t="shared" si="60"/>
        <v>MCPLUDBLoad MP</v>
      </c>
      <c r="S467" t="str">
        <f t="shared" si="61"/>
        <v>MCPLUDBLoad MPload Model parameters</v>
      </c>
      <c r="T467" s="31" t="s">
        <v>39</v>
      </c>
      <c r="U467" s="31" t="s">
        <v>526</v>
      </c>
      <c r="V467" s="28" t="s">
        <v>1858</v>
      </c>
      <c r="W467" s="28" t="s">
        <v>52</v>
      </c>
      <c r="X467" s="102">
        <v>3</v>
      </c>
      <c r="Y467" s="91">
        <v>46059.572916666664</v>
      </c>
      <c r="Z467" s="97">
        <v>0.1</v>
      </c>
      <c r="AA467" s="99">
        <v>0.05</v>
      </c>
      <c r="AB467">
        <f t="shared" si="62"/>
        <v>0.15000000000000002</v>
      </c>
      <c r="AC467">
        <f t="shared" si="63"/>
        <v>5.000000000000001E-2</v>
      </c>
    </row>
    <row r="468" spans="2:29" ht="16.5" x14ac:dyDescent="0.25">
      <c r="B468" t="str">
        <f t="shared" si="58"/>
        <v/>
      </c>
      <c r="C468" t="str">
        <f t="shared" si="59"/>
        <v/>
      </c>
      <c r="Q468" s="64" t="str">
        <f>_xlfn.XLOOKUP(S468,Data!E:E,Data!X:X,"Not Started",0,-1)</f>
        <v>Not Started</v>
      </c>
      <c r="R468" t="str">
        <f t="shared" si="60"/>
        <v>MCPLUDBLoad MP</v>
      </c>
      <c r="S468" t="str">
        <f t="shared" si="61"/>
        <v>MCPLUDBLoad MPModel parameters comparison</v>
      </c>
      <c r="T468" s="31" t="s">
        <v>39</v>
      </c>
      <c r="U468" s="31" t="s">
        <v>526</v>
      </c>
      <c r="V468" s="31" t="s">
        <v>1858</v>
      </c>
      <c r="W468" s="34" t="s">
        <v>55</v>
      </c>
      <c r="X468" s="103">
        <v>2</v>
      </c>
      <c r="Y468" s="92">
        <v>46059.60833333333</v>
      </c>
      <c r="Z468" s="3">
        <v>0</v>
      </c>
      <c r="AA468" s="100">
        <v>0.02</v>
      </c>
      <c r="AB468">
        <f t="shared" si="62"/>
        <v>0.02</v>
      </c>
      <c r="AC468">
        <f t="shared" si="63"/>
        <v>0.01</v>
      </c>
    </row>
    <row r="469" spans="2:29" ht="16.5" x14ac:dyDescent="0.25">
      <c r="B469" t="str">
        <f t="shared" si="58"/>
        <v/>
      </c>
      <c r="C469" t="str">
        <f t="shared" si="59"/>
        <v/>
      </c>
      <c r="Q469" s="64" t="str">
        <f>_xlfn.XLOOKUP(S469,Data!E:E,Data!X:X,"Not Started",0,-1)</f>
        <v>Completed</v>
      </c>
      <c r="R469" t="str">
        <f t="shared" si="60"/>
        <v>MCPLUDBLoad Pos</v>
      </c>
      <c r="S469" t="str">
        <f t="shared" si="61"/>
        <v>MCPLUDBLoad Posload</v>
      </c>
      <c r="T469" s="31" t="s">
        <v>39</v>
      </c>
      <c r="U469" s="31" t="s">
        <v>526</v>
      </c>
      <c r="V469" s="28" t="s">
        <v>1844</v>
      </c>
      <c r="W469" s="28" t="s">
        <v>75</v>
      </c>
      <c r="X469" s="102">
        <v>2</v>
      </c>
      <c r="Y469" s="91">
        <v>46062.881944444445</v>
      </c>
      <c r="Z469" s="97">
        <v>0.57999999999999996</v>
      </c>
      <c r="AA469" s="99">
        <v>0.6</v>
      </c>
      <c r="AB469">
        <f t="shared" si="62"/>
        <v>1.18</v>
      </c>
      <c r="AC469">
        <f t="shared" si="63"/>
        <v>0.59</v>
      </c>
    </row>
    <row r="470" spans="2:29" ht="16.5" x14ac:dyDescent="0.25">
      <c r="B470" t="str">
        <f t="shared" si="58"/>
        <v/>
      </c>
      <c r="C470" t="str">
        <f t="shared" si="59"/>
        <v/>
      </c>
      <c r="Q470" s="64" t="str">
        <f>_xlfn.XLOOKUP(S470,Data!E:E,Data!X:X,"Not Started",0,-1)</f>
        <v>Completed</v>
      </c>
      <c r="R470" t="str">
        <f t="shared" si="60"/>
        <v>MCPLUDBLoad Pos</v>
      </c>
      <c r="S470" t="str">
        <f t="shared" si="61"/>
        <v>MCPLUDBLoad PosStratification</v>
      </c>
      <c r="T470" s="31" t="s">
        <v>39</v>
      </c>
      <c r="U470" s="31" t="s">
        <v>526</v>
      </c>
      <c r="V470" s="31" t="s">
        <v>1844</v>
      </c>
      <c r="W470" s="34" t="s">
        <v>78</v>
      </c>
      <c r="X470" s="103">
        <v>2</v>
      </c>
      <c r="Y470" s="92">
        <v>46062.902777777781</v>
      </c>
      <c r="Z470" s="3">
        <v>7.0000000000000007E-2</v>
      </c>
      <c r="AA470" s="100">
        <v>0.08</v>
      </c>
      <c r="AB470">
        <f t="shared" si="62"/>
        <v>0.15000000000000002</v>
      </c>
      <c r="AC470">
        <f t="shared" si="63"/>
        <v>7.5000000000000011E-2</v>
      </c>
    </row>
    <row r="471" spans="2:29" ht="16.5" x14ac:dyDescent="0.25">
      <c r="B471" t="str">
        <f t="shared" si="58"/>
        <v/>
      </c>
      <c r="C471" t="str">
        <f t="shared" si="59"/>
        <v/>
      </c>
      <c r="Q471" s="64" t="str">
        <f>_xlfn.XLOOKUP(S471,Data!E:E,Data!X:X,"Not Started",0,-1)</f>
        <v>Not Started</v>
      </c>
      <c r="R471" t="str">
        <f t="shared" si="60"/>
        <v>MCPLUDBLoad Spreads</v>
      </c>
      <c r="S471" t="str">
        <f t="shared" si="61"/>
        <v>MCPLUDBLoad Spreadsload Spreads</v>
      </c>
      <c r="T471" s="31" t="s">
        <v>39</v>
      </c>
      <c r="U471" s="31" t="s">
        <v>526</v>
      </c>
      <c r="V471" s="28" t="s">
        <v>1859</v>
      </c>
      <c r="W471" s="28" t="s">
        <v>69</v>
      </c>
      <c r="X471" s="102">
        <v>2</v>
      </c>
      <c r="Y471" s="91">
        <v>46059.638194444444</v>
      </c>
      <c r="Z471" s="97">
        <v>0.13</v>
      </c>
      <c r="AA471" s="99">
        <v>0.15</v>
      </c>
      <c r="AB471">
        <f t="shared" si="62"/>
        <v>0.28000000000000003</v>
      </c>
      <c r="AC471">
        <f t="shared" si="63"/>
        <v>0.14000000000000001</v>
      </c>
    </row>
    <row r="472" spans="2:29" ht="16.5" x14ac:dyDescent="0.25">
      <c r="B472" t="str">
        <f t="shared" si="58"/>
        <v/>
      </c>
      <c r="C472" t="str">
        <f t="shared" si="59"/>
        <v/>
      </c>
      <c r="Q472" s="64" t="str">
        <f>_xlfn.XLOOKUP(S472,Data!E:E,Data!X:X,"Not Started",0,-1)</f>
        <v>Not Started</v>
      </c>
      <c r="R472" t="str">
        <f t="shared" si="60"/>
        <v>MCPLUDBLoad Spreads</v>
      </c>
      <c r="S472" t="str">
        <f t="shared" si="61"/>
        <v>MCPLUDBLoad SpreadsSpreads comparison</v>
      </c>
      <c r="T472" s="31" t="s">
        <v>39</v>
      </c>
      <c r="U472" s="31" t="s">
        <v>526</v>
      </c>
      <c r="V472" s="31" t="s">
        <v>1859</v>
      </c>
      <c r="W472" s="34" t="s">
        <v>71</v>
      </c>
      <c r="X472" s="103">
        <v>1</v>
      </c>
      <c r="Y472" s="92">
        <v>46059.659722222219</v>
      </c>
      <c r="Z472" s="3">
        <v>0</v>
      </c>
      <c r="AA472" s="100">
        <v>0.02</v>
      </c>
      <c r="AB472">
        <f t="shared" si="62"/>
        <v>0.02</v>
      </c>
      <c r="AC472">
        <f t="shared" si="63"/>
        <v>0.02</v>
      </c>
    </row>
    <row r="473" spans="2:29" ht="16.5" x14ac:dyDescent="0.25">
      <c r="B473" t="str">
        <f t="shared" si="58"/>
        <v/>
      </c>
      <c r="C473" t="str">
        <f t="shared" si="59"/>
        <v/>
      </c>
      <c r="Q473" s="64" t="str">
        <f>_xlfn.XLOOKUP(S473,Data!E:E,Data!X:X,"Not Started",0,-1)</f>
        <v>Not Started</v>
      </c>
      <c r="R473" t="str">
        <f t="shared" si="60"/>
        <v>MCPLUDBPlanning (NII)</v>
      </c>
      <c r="S473" t="str">
        <f t="shared" si="61"/>
        <v>MCPLUDBPlanning (NII)planning run01</v>
      </c>
      <c r="T473" s="31" t="s">
        <v>39</v>
      </c>
      <c r="U473" s="31" t="s">
        <v>526</v>
      </c>
      <c r="V473" s="28" t="s">
        <v>1827</v>
      </c>
      <c r="W473" s="28" t="s">
        <v>161</v>
      </c>
      <c r="X473" s="102">
        <v>1</v>
      </c>
      <c r="Y473" s="91">
        <v>46066.584027777775</v>
      </c>
      <c r="Z473" s="97">
        <v>0</v>
      </c>
      <c r="AA473" s="99">
        <v>7.93</v>
      </c>
      <c r="AB473">
        <f t="shared" si="62"/>
        <v>7.93</v>
      </c>
      <c r="AC473">
        <f t="shared" si="63"/>
        <v>7.93</v>
      </c>
    </row>
    <row r="474" spans="2:29" ht="16.5" x14ac:dyDescent="0.25">
      <c r="B474" t="str">
        <f t="shared" si="58"/>
        <v/>
      </c>
      <c r="C474" t="str">
        <f t="shared" si="59"/>
        <v/>
      </c>
      <c r="Q474" s="64" t="str">
        <f>_xlfn.XLOOKUP(S474,Data!E:E,Data!X:X,"Not Started",0,-1)</f>
        <v>Not Started</v>
      </c>
      <c r="R474" t="str">
        <f t="shared" si="60"/>
        <v>MCPLUDBPlanning (NII)</v>
      </c>
      <c r="S474" t="str">
        <f t="shared" si="61"/>
        <v>MCPLUDBPlanning (NII)MDL Processing</v>
      </c>
      <c r="T474" s="31" t="s">
        <v>39</v>
      </c>
      <c r="U474" s="31" t="s">
        <v>526</v>
      </c>
      <c r="V474" s="31" t="s">
        <v>1827</v>
      </c>
      <c r="W474" s="34" t="s">
        <v>164</v>
      </c>
      <c r="X474" s="103">
        <v>1</v>
      </c>
      <c r="Y474" s="92">
        <v>46066.914583333331</v>
      </c>
      <c r="Z474" s="3">
        <v>0</v>
      </c>
      <c r="AA474" s="100">
        <v>0.23</v>
      </c>
      <c r="AB474">
        <f t="shared" si="62"/>
        <v>0.23</v>
      </c>
      <c r="AC474">
        <f t="shared" si="63"/>
        <v>0.23</v>
      </c>
    </row>
    <row r="475" spans="2:29" ht="16.5" x14ac:dyDescent="0.25">
      <c r="B475" t="str">
        <f t="shared" si="58"/>
        <v/>
      </c>
      <c r="C475" t="str">
        <f t="shared" si="59"/>
        <v/>
      </c>
      <c r="Q475" s="64" t="str">
        <f>_xlfn.XLOOKUP(S475,Data!E:E,Data!X:X,"Not Started",0,-1)</f>
        <v>Not Started</v>
      </c>
      <c r="R475" t="str">
        <f t="shared" si="60"/>
        <v>MCPLUDBPlanning (NII)</v>
      </c>
      <c r="S475" t="str">
        <f t="shared" si="61"/>
        <v>MCPLUDBPlanning (NII)planning run02</v>
      </c>
      <c r="T475" s="31" t="s">
        <v>39</v>
      </c>
      <c r="U475" s="31" t="s">
        <v>526</v>
      </c>
      <c r="V475" s="31" t="s">
        <v>1827</v>
      </c>
      <c r="W475" s="34" t="s">
        <v>167</v>
      </c>
      <c r="X475" s="103">
        <v>1</v>
      </c>
      <c r="Y475" s="92">
        <v>46066.924305555556</v>
      </c>
      <c r="Z475" s="3">
        <v>0</v>
      </c>
      <c r="AA475" s="100">
        <v>1.25</v>
      </c>
      <c r="AB475">
        <f t="shared" si="62"/>
        <v>1.25</v>
      </c>
      <c r="AC475">
        <f t="shared" si="63"/>
        <v>1.25</v>
      </c>
    </row>
    <row r="476" spans="2:29" ht="16.5" x14ac:dyDescent="0.25">
      <c r="B476" t="str">
        <f t="shared" si="58"/>
        <v/>
      </c>
      <c r="C476" t="str">
        <f t="shared" si="59"/>
        <v/>
      </c>
      <c r="Q476" s="64" t="str">
        <f>_xlfn.XLOOKUP(S476,Data!E:E,Data!X:X,"Not Started",0,-1)</f>
        <v>Not Started</v>
      </c>
      <c r="R476" t="str">
        <f t="shared" si="60"/>
        <v>MCPLUDBPlanning (NII)</v>
      </c>
      <c r="S476" t="str">
        <f t="shared" si="61"/>
        <v>MCPLUDBPlanning (NII)Light Maintenance</v>
      </c>
      <c r="T476" s="31" t="s">
        <v>39</v>
      </c>
      <c r="U476" s="31" t="s">
        <v>526</v>
      </c>
      <c r="V476" s="31" t="s">
        <v>1827</v>
      </c>
      <c r="W476" s="34" t="s">
        <v>94</v>
      </c>
      <c r="X476" s="103">
        <v>2</v>
      </c>
      <c r="Y476" s="92">
        <v>46066.979166666664</v>
      </c>
      <c r="Z476" s="3">
        <v>0</v>
      </c>
      <c r="AA476" s="100">
        <v>2.09</v>
      </c>
      <c r="AB476">
        <f t="shared" si="62"/>
        <v>2.09</v>
      </c>
      <c r="AC476">
        <f t="shared" si="63"/>
        <v>1.0449999999999999</v>
      </c>
    </row>
    <row r="477" spans="2:29" ht="16.5" x14ac:dyDescent="0.25">
      <c r="B477" t="str">
        <f t="shared" si="58"/>
        <v/>
      </c>
      <c r="C477" t="str">
        <f t="shared" si="59"/>
        <v/>
      </c>
      <c r="Q477" s="64" t="str">
        <f>_xlfn.XLOOKUP(S477,Data!E:E,Data!X:X,"Not Started",0,-1)</f>
        <v>Not Started</v>
      </c>
      <c r="R477" t="str">
        <f t="shared" si="60"/>
        <v>MCPLUDBPlanning (NII)</v>
      </c>
      <c r="S477" t="str">
        <f t="shared" si="61"/>
        <v>MCPLUDBPlanning (NII)planning run OLAP exports</v>
      </c>
      <c r="T477" s="31" t="s">
        <v>39</v>
      </c>
      <c r="U477" s="31" t="s">
        <v>526</v>
      </c>
      <c r="V477" s="31" t="s">
        <v>1827</v>
      </c>
      <c r="W477" s="34" t="s">
        <v>324</v>
      </c>
      <c r="X477" s="103">
        <v>1</v>
      </c>
      <c r="Y477" s="92">
        <v>46069.462500000001</v>
      </c>
      <c r="Z477" s="3">
        <v>0</v>
      </c>
      <c r="AA477" s="100">
        <v>1.03</v>
      </c>
      <c r="AB477">
        <f t="shared" si="62"/>
        <v>1.03</v>
      </c>
      <c r="AC477">
        <f t="shared" si="63"/>
        <v>1.03</v>
      </c>
    </row>
    <row r="478" spans="2:29" ht="16.5" x14ac:dyDescent="0.25">
      <c r="B478" t="str">
        <f t="shared" si="58"/>
        <v/>
      </c>
      <c r="C478" t="str">
        <f t="shared" si="59"/>
        <v/>
      </c>
      <c r="Q478" s="64" t="str">
        <f>_xlfn.XLOOKUP(S478,Data!E:E,Data!X:X,"Not Started",0,-1)</f>
        <v>Not Started</v>
      </c>
      <c r="R478" t="str">
        <f t="shared" si="60"/>
        <v>MCPLUDBPlanning (NII)</v>
      </c>
      <c r="S478" t="str">
        <f t="shared" si="61"/>
        <v>MCPLUDBPlanning (NII)planning run QRM Reporter exports</v>
      </c>
      <c r="T478" s="31" t="s">
        <v>39</v>
      </c>
      <c r="U478" s="31" t="s">
        <v>526</v>
      </c>
      <c r="V478" s="31" t="s">
        <v>1827</v>
      </c>
      <c r="W478" s="34" t="s">
        <v>170</v>
      </c>
      <c r="X478" s="103">
        <v>1</v>
      </c>
      <c r="Y478" s="92">
        <v>46069.505555555559</v>
      </c>
      <c r="Z478" s="3">
        <v>0</v>
      </c>
      <c r="AA478" s="100">
        <v>0.22</v>
      </c>
      <c r="AB478">
        <f t="shared" si="62"/>
        <v>0.22</v>
      </c>
      <c r="AC478">
        <f t="shared" si="63"/>
        <v>0.22</v>
      </c>
    </row>
    <row r="479" spans="2:29" ht="16.5" x14ac:dyDescent="0.25">
      <c r="B479" t="str">
        <f t="shared" si="58"/>
        <v/>
      </c>
      <c r="C479" t="str">
        <f t="shared" si="59"/>
        <v/>
      </c>
      <c r="Q479" s="64" t="str">
        <f>_xlfn.XLOOKUP(S479,Data!E:E,Data!X:X,"Not Started",0,-1)</f>
        <v>Not Started</v>
      </c>
      <c r="R479" t="str">
        <f t="shared" si="60"/>
        <v>MCPLUDBPOS MCP Export</v>
      </c>
      <c r="S479" t="str">
        <f t="shared" si="61"/>
        <v>MCPLUDBPOS MCP ExportPosition report exports</v>
      </c>
      <c r="T479" s="31" t="s">
        <v>39</v>
      </c>
      <c r="U479" s="31" t="s">
        <v>526</v>
      </c>
      <c r="V479" s="28" t="s">
        <v>1863</v>
      </c>
      <c r="W479" s="28" t="s">
        <v>245</v>
      </c>
      <c r="X479" s="102">
        <v>3</v>
      </c>
      <c r="Y479" s="91">
        <v>46062.906944444447</v>
      </c>
      <c r="Z479" s="97">
        <v>0.58000000000000007</v>
      </c>
      <c r="AA479" s="99">
        <v>0.23</v>
      </c>
      <c r="AB479">
        <f t="shared" si="62"/>
        <v>0.81</v>
      </c>
      <c r="AC479">
        <f t="shared" si="63"/>
        <v>0.27</v>
      </c>
    </row>
    <row r="480" spans="2:29" ht="16.5" x14ac:dyDescent="0.25">
      <c r="B480" t="str">
        <f t="shared" si="58"/>
        <v/>
      </c>
      <c r="C480" t="str">
        <f t="shared" si="59"/>
        <v/>
      </c>
      <c r="Q480" s="64" t="str">
        <f>_xlfn.XLOOKUP(S480,Data!E:E,Data!X:X,"Not Started",0,-1)</f>
        <v>Completed</v>
      </c>
      <c r="R480" t="str">
        <f t="shared" si="60"/>
        <v>MCPLUDBValuation (NPV)</v>
      </c>
      <c r="S480" t="str">
        <f t="shared" si="61"/>
        <v>MCPLUDBValuation (NPV)portfolio valuation run</v>
      </c>
      <c r="T480" s="31" t="s">
        <v>39</v>
      </c>
      <c r="U480" s="31" t="s">
        <v>526</v>
      </c>
      <c r="V480" s="28" t="s">
        <v>1850</v>
      </c>
      <c r="W480" s="28" t="s">
        <v>88</v>
      </c>
      <c r="X480" s="102">
        <v>2</v>
      </c>
      <c r="Y480" s="91">
        <v>46062.920138888891</v>
      </c>
      <c r="Z480" s="97">
        <v>1.82</v>
      </c>
      <c r="AA480" s="99">
        <v>1.63</v>
      </c>
      <c r="AB480">
        <f t="shared" si="62"/>
        <v>3.45</v>
      </c>
      <c r="AC480">
        <f t="shared" si="63"/>
        <v>1.7250000000000001</v>
      </c>
    </row>
    <row r="481" spans="2:29" ht="16.5" x14ac:dyDescent="0.25">
      <c r="B481" t="str">
        <f t="shared" si="58"/>
        <v/>
      </c>
      <c r="C481" t="str">
        <f t="shared" si="59"/>
        <v/>
      </c>
      <c r="Q481" s="64" t="str">
        <f>_xlfn.XLOOKUP(S481,Data!E:E,Data!X:X,"Not Started",0,-1)</f>
        <v>Completed</v>
      </c>
      <c r="R481" t="str">
        <f t="shared" si="60"/>
        <v>MCPLUDBValuation (NPV)</v>
      </c>
      <c r="S481" t="str">
        <f t="shared" si="61"/>
        <v>MCPLUDBValuation (NPV)Light Maintenance</v>
      </c>
      <c r="T481" s="31" t="s">
        <v>39</v>
      </c>
      <c r="U481" s="31" t="s">
        <v>526</v>
      </c>
      <c r="V481" s="31" t="s">
        <v>1850</v>
      </c>
      <c r="W481" s="34" t="s">
        <v>94</v>
      </c>
      <c r="X481" s="103">
        <v>2</v>
      </c>
      <c r="Y481" s="92">
        <v>46062.99722222222</v>
      </c>
      <c r="Z481" s="3">
        <v>0</v>
      </c>
      <c r="AA481" s="100">
        <v>0.92999999999999994</v>
      </c>
      <c r="AB481">
        <f t="shared" si="62"/>
        <v>0.92999999999999994</v>
      </c>
      <c r="AC481">
        <f t="shared" si="63"/>
        <v>0.46499999999999997</v>
      </c>
    </row>
    <row r="482" spans="2:29" ht="16.5" x14ac:dyDescent="0.25">
      <c r="B482" t="str">
        <f t="shared" si="58"/>
        <v/>
      </c>
      <c r="C482" t="str">
        <f t="shared" si="59"/>
        <v/>
      </c>
      <c r="Q482" s="64" t="str">
        <f>_xlfn.XLOOKUP(S482,Data!E:E,Data!X:X,"Not Started",0,-1)</f>
        <v>Completed</v>
      </c>
      <c r="R482" t="str">
        <f t="shared" si="60"/>
        <v>MCPLUDBValuation (NPV)</v>
      </c>
      <c r="S482" t="str">
        <f t="shared" si="61"/>
        <v>MCPLUDBValuation (NPV)valuation report OLAP exports</v>
      </c>
      <c r="T482" s="31" t="s">
        <v>39</v>
      </c>
      <c r="U482" s="31" t="s">
        <v>526</v>
      </c>
      <c r="V482" s="31" t="s">
        <v>1850</v>
      </c>
      <c r="W482" s="34" t="s">
        <v>97</v>
      </c>
      <c r="X482" s="103">
        <v>2</v>
      </c>
      <c r="Y482" s="92">
        <v>46063.018055555556</v>
      </c>
      <c r="Z482" s="3">
        <v>0.17</v>
      </c>
      <c r="AA482" s="100">
        <v>0.28000000000000003</v>
      </c>
      <c r="AB482">
        <f t="shared" si="62"/>
        <v>0.45000000000000007</v>
      </c>
      <c r="AC482">
        <f t="shared" si="63"/>
        <v>0.22500000000000003</v>
      </c>
    </row>
    <row r="483" spans="2:29" ht="16.5" x14ac:dyDescent="0.25">
      <c r="B483" t="str">
        <f t="shared" si="58"/>
        <v/>
      </c>
      <c r="C483" t="str">
        <f t="shared" si="59"/>
        <v/>
      </c>
      <c r="Q483" s="64" t="str">
        <f>_xlfn.XLOOKUP(S483,Data!E:E,Data!X:X,"Not Started",0,-1)</f>
        <v>Completed</v>
      </c>
      <c r="R483" t="str">
        <f t="shared" si="60"/>
        <v>MCPLUDBValuation (NPV)</v>
      </c>
      <c r="S483" t="str">
        <f t="shared" si="61"/>
        <v>MCPLUDBValuation (NPV)valuation report QRM Reporter exports</v>
      </c>
      <c r="T483" s="31" t="s">
        <v>39</v>
      </c>
      <c r="U483" s="31" t="s">
        <v>526</v>
      </c>
      <c r="V483" s="31" t="s">
        <v>1850</v>
      </c>
      <c r="W483" s="34" t="s">
        <v>266</v>
      </c>
      <c r="X483" s="103">
        <v>3</v>
      </c>
      <c r="Y483" s="92">
        <v>46063.025000000001</v>
      </c>
      <c r="Z483" s="3">
        <v>0.16</v>
      </c>
      <c r="AA483" s="100">
        <v>0.02</v>
      </c>
      <c r="AB483">
        <f t="shared" si="62"/>
        <v>0.18</v>
      </c>
      <c r="AC483">
        <f t="shared" si="63"/>
        <v>0.06</v>
      </c>
    </row>
    <row r="484" spans="2:29" ht="16.5" x14ac:dyDescent="0.25">
      <c r="B484" t="str">
        <f t="shared" si="58"/>
        <v/>
      </c>
      <c r="C484" t="str">
        <f t="shared" si="59"/>
        <v/>
      </c>
      <c r="Q484" s="64" t="str">
        <f>_xlfn.XLOOKUP(S484,Data!E:E,Data!X:X,"Not Started",0,-1)</f>
        <v>Not Started</v>
      </c>
      <c r="R484" t="str">
        <f t="shared" si="60"/>
        <v>MCPLUDBValuation AIC</v>
      </c>
      <c r="S484" t="str">
        <f t="shared" si="61"/>
        <v>MCPLUDBValuation AICload AIC Spreads</v>
      </c>
      <c r="T484" s="31" t="s">
        <v>39</v>
      </c>
      <c r="U484" s="31" t="s">
        <v>526</v>
      </c>
      <c r="V484" s="28" t="s">
        <v>1849</v>
      </c>
      <c r="W484" s="28" t="s">
        <v>378</v>
      </c>
      <c r="X484" s="102">
        <v>1</v>
      </c>
      <c r="Y484" s="91">
        <v>46064.637499999997</v>
      </c>
      <c r="Z484" s="97">
        <v>0</v>
      </c>
      <c r="AA484" s="99">
        <v>0.15</v>
      </c>
      <c r="AB484">
        <f t="shared" si="62"/>
        <v>0.15</v>
      </c>
      <c r="AC484">
        <f t="shared" si="63"/>
        <v>0.15</v>
      </c>
    </row>
    <row r="485" spans="2:29" ht="16.5" x14ac:dyDescent="0.25">
      <c r="B485" t="str">
        <f t="shared" si="58"/>
        <v/>
      </c>
      <c r="C485" t="str">
        <f t="shared" si="59"/>
        <v/>
      </c>
      <c r="Q485" s="64" t="str">
        <f>_xlfn.XLOOKUP(S485,Data!E:E,Data!X:X,"Not Started",0,-1)</f>
        <v>Not Started</v>
      </c>
      <c r="R485" t="str">
        <f t="shared" si="60"/>
        <v>MCPLUDBValuation AIC</v>
      </c>
      <c r="S485" t="str">
        <f t="shared" si="61"/>
        <v>MCPLUDBValuation AICAIC portfolio valuation run</v>
      </c>
      <c r="T485" s="31" t="s">
        <v>39</v>
      </c>
      <c r="U485" s="31" t="s">
        <v>526</v>
      </c>
      <c r="V485" s="31" t="s">
        <v>1849</v>
      </c>
      <c r="W485" s="34" t="s">
        <v>187</v>
      </c>
      <c r="X485" s="103">
        <v>1</v>
      </c>
      <c r="Y485" s="92">
        <v>46064.644444444442</v>
      </c>
      <c r="Z485" s="3">
        <v>0</v>
      </c>
      <c r="AA485" s="100">
        <v>0.43</v>
      </c>
      <c r="AB485">
        <f t="shared" si="62"/>
        <v>0.43</v>
      </c>
      <c r="AC485">
        <f t="shared" si="63"/>
        <v>0.43</v>
      </c>
    </row>
    <row r="486" spans="2:29" ht="16.5" x14ac:dyDescent="0.25">
      <c r="B486" t="str">
        <f t="shared" si="58"/>
        <v/>
      </c>
      <c r="C486" t="str">
        <f t="shared" si="59"/>
        <v/>
      </c>
      <c r="Q486" s="64" t="str">
        <f>_xlfn.XLOOKUP(S486,Data!E:E,Data!X:X,"Not Started",0,-1)</f>
        <v>Not Started</v>
      </c>
      <c r="R486" t="str">
        <f t="shared" si="60"/>
        <v>MCPNLBTRCopy Portfolio</v>
      </c>
      <c r="S486" t="str">
        <f t="shared" si="61"/>
        <v>MCPNLBTRCopy PortfolioCopy portfolio</v>
      </c>
      <c r="T486" s="31" t="s">
        <v>39</v>
      </c>
      <c r="U486" s="28" t="s">
        <v>260</v>
      </c>
      <c r="V486" s="28" t="s">
        <v>1828</v>
      </c>
      <c r="W486" s="28" t="s">
        <v>241</v>
      </c>
      <c r="X486" s="102">
        <v>1</v>
      </c>
      <c r="Y486" s="91">
        <v>46063.453472222223</v>
      </c>
      <c r="Z486" s="97">
        <v>0</v>
      </c>
      <c r="AA486" s="99">
        <v>2.35</v>
      </c>
      <c r="AB486">
        <f t="shared" si="62"/>
        <v>2.35</v>
      </c>
      <c r="AC486">
        <f t="shared" si="63"/>
        <v>2.35</v>
      </c>
    </row>
    <row r="487" spans="2:29" ht="16.5" x14ac:dyDescent="0.25">
      <c r="B487" t="str">
        <f t="shared" si="58"/>
        <v/>
      </c>
      <c r="C487" t="str">
        <f t="shared" si="59"/>
        <v/>
      </c>
      <c r="Q487" s="64" t="str">
        <f>_xlfn.XLOOKUP(S487,Data!E:E,Data!X:X,"Not Started",0,-1)</f>
        <v>Completed</v>
      </c>
      <c r="R487" t="str">
        <f t="shared" si="60"/>
        <v>MCPNLBTRCSRBB Planning</v>
      </c>
      <c r="S487" t="str">
        <f t="shared" si="61"/>
        <v>MCPNLBTRCSRBB Planningimport CSRBB strategies</v>
      </c>
      <c r="T487" s="31" t="s">
        <v>39</v>
      </c>
      <c r="U487" s="31" t="s">
        <v>260</v>
      </c>
      <c r="V487" s="28" t="s">
        <v>1830</v>
      </c>
      <c r="W487" s="28" t="s">
        <v>108</v>
      </c>
      <c r="X487" s="102">
        <v>2</v>
      </c>
      <c r="Y487" s="91">
        <v>46062.223611111112</v>
      </c>
      <c r="Z487" s="97">
        <v>0.2</v>
      </c>
      <c r="AA487" s="99">
        <v>1.18</v>
      </c>
      <c r="AB487">
        <f t="shared" si="62"/>
        <v>1.38</v>
      </c>
      <c r="AC487">
        <f t="shared" si="63"/>
        <v>0.69</v>
      </c>
    </row>
    <row r="488" spans="2:29" ht="16.5" x14ac:dyDescent="0.25">
      <c r="B488" t="str">
        <f t="shared" si="58"/>
        <v/>
      </c>
      <c r="C488" t="str">
        <f t="shared" si="59"/>
        <v/>
      </c>
      <c r="Q488" s="64" t="str">
        <f>_xlfn.XLOOKUP(S488,Data!E:E,Data!X:X,"Not Started",0,-1)</f>
        <v>Completed</v>
      </c>
      <c r="R488" t="str">
        <f t="shared" si="60"/>
        <v>MCPNLBTRCSRBB Planning</v>
      </c>
      <c r="S488" t="str">
        <f t="shared" si="61"/>
        <v>MCPNLBTRCSRBB PlanningCSRBB Planning Run</v>
      </c>
      <c r="T488" s="31" t="s">
        <v>39</v>
      </c>
      <c r="U488" s="31" t="s">
        <v>260</v>
      </c>
      <c r="V488" s="31" t="s">
        <v>1830</v>
      </c>
      <c r="W488" s="34" t="s">
        <v>111</v>
      </c>
      <c r="X488" s="103">
        <v>1</v>
      </c>
      <c r="Y488" s="92">
        <v>46062.435416666667</v>
      </c>
      <c r="Z488" s="3">
        <v>0</v>
      </c>
      <c r="AA488" s="100">
        <v>3.02</v>
      </c>
      <c r="AB488">
        <f t="shared" si="62"/>
        <v>3.02</v>
      </c>
      <c r="AC488">
        <f t="shared" si="63"/>
        <v>3.02</v>
      </c>
    </row>
    <row r="489" spans="2:29" ht="16.5" x14ac:dyDescent="0.25">
      <c r="B489" t="str">
        <f t="shared" si="58"/>
        <v/>
      </c>
      <c r="C489" t="str">
        <f t="shared" si="59"/>
        <v/>
      </c>
      <c r="Q489" s="64" t="str">
        <f>_xlfn.XLOOKUP(S489,Data!E:E,Data!X:X,"Not Started",0,-1)</f>
        <v>Completed</v>
      </c>
      <c r="R489" t="str">
        <f t="shared" si="60"/>
        <v>MCPNLBTRCSRBB Valuation</v>
      </c>
      <c r="S489" t="str">
        <f t="shared" si="61"/>
        <v>MCPNLBTRCSRBB ValuationCSRBB Portfolio Valuation</v>
      </c>
      <c r="T489" s="31" t="s">
        <v>39</v>
      </c>
      <c r="U489" s="31" t="s">
        <v>260</v>
      </c>
      <c r="V489" s="28" t="s">
        <v>1831</v>
      </c>
      <c r="W489" s="28" t="s">
        <v>104</v>
      </c>
      <c r="X489" s="102">
        <v>1</v>
      </c>
      <c r="Y489" s="91">
        <v>46059.977777777778</v>
      </c>
      <c r="Z489" s="97">
        <v>0</v>
      </c>
      <c r="AA489" s="99">
        <v>0.56999999999999995</v>
      </c>
      <c r="AB489">
        <f t="shared" si="62"/>
        <v>0.56999999999999995</v>
      </c>
      <c r="AC489">
        <f t="shared" si="63"/>
        <v>0.56999999999999995</v>
      </c>
    </row>
    <row r="490" spans="2:29" ht="16.5" x14ac:dyDescent="0.25">
      <c r="B490" t="str">
        <f t="shared" si="58"/>
        <v/>
      </c>
      <c r="C490" t="str">
        <f t="shared" si="59"/>
        <v/>
      </c>
      <c r="Q490" s="64" t="str">
        <f>_xlfn.XLOOKUP(S490,Data!E:E,Data!X:X,"Not Started",0,-1)</f>
        <v>Not Started</v>
      </c>
      <c r="R490" t="str">
        <f t="shared" si="60"/>
        <v>MCPNLBTRCSRBB Valuation</v>
      </c>
      <c r="S490" t="str">
        <f t="shared" si="61"/>
        <v>MCPNLBTRCSRBB ValuationLight Maintenance</v>
      </c>
      <c r="T490" s="31" t="s">
        <v>39</v>
      </c>
      <c r="U490" s="31" t="s">
        <v>260</v>
      </c>
      <c r="V490" s="31" t="s">
        <v>1831</v>
      </c>
      <c r="W490" s="34" t="s">
        <v>94</v>
      </c>
      <c r="X490" s="103">
        <v>1</v>
      </c>
      <c r="Y490" s="92">
        <v>46060.001388888886</v>
      </c>
      <c r="Z490" s="3">
        <v>0</v>
      </c>
      <c r="AA490" s="100">
        <v>5.0199999999999996</v>
      </c>
      <c r="AB490">
        <f t="shared" si="62"/>
        <v>5.0199999999999996</v>
      </c>
      <c r="AC490">
        <f t="shared" si="63"/>
        <v>5.0199999999999996</v>
      </c>
    </row>
    <row r="491" spans="2:29" ht="16.5" x14ac:dyDescent="0.25">
      <c r="B491" t="str">
        <f t="shared" si="58"/>
        <v/>
      </c>
      <c r="C491" t="str">
        <f t="shared" si="59"/>
        <v/>
      </c>
      <c r="Q491" s="64" t="str">
        <f>_xlfn.XLOOKUP(S491,Data!E:E,Data!X:X,"Not Started",0,-1)</f>
        <v>Not Started</v>
      </c>
      <c r="R491" t="str">
        <f t="shared" si="60"/>
        <v>MCPNLBTREC</v>
      </c>
      <c r="S491" t="str">
        <f t="shared" si="61"/>
        <v>MCPNLBTRECLight Maintenance</v>
      </c>
      <c r="T491" s="31" t="s">
        <v>39</v>
      </c>
      <c r="U491" s="31" t="s">
        <v>260</v>
      </c>
      <c r="V491" s="28" t="s">
        <v>1833</v>
      </c>
      <c r="W491" s="28" t="s">
        <v>94</v>
      </c>
      <c r="X491" s="102">
        <v>1</v>
      </c>
      <c r="Y491" s="91">
        <v>46058.688194444447</v>
      </c>
      <c r="Z491" s="97">
        <v>0</v>
      </c>
      <c r="AA491" s="99">
        <v>0.23</v>
      </c>
      <c r="AB491">
        <f t="shared" si="62"/>
        <v>0.23</v>
      </c>
      <c r="AC491">
        <f t="shared" si="63"/>
        <v>0.23</v>
      </c>
    </row>
    <row r="492" spans="2:29" ht="16.5" x14ac:dyDescent="0.25">
      <c r="B492" t="str">
        <f t="shared" si="58"/>
        <v/>
      </c>
      <c r="C492" t="str">
        <f t="shared" si="59"/>
        <v/>
      </c>
      <c r="Q492" s="64" t="str">
        <f>_xlfn.XLOOKUP(S492,Data!E:E,Data!X:X,"Not Started",0,-1)</f>
        <v>Completed</v>
      </c>
      <c r="R492" t="str">
        <f t="shared" si="60"/>
        <v>MCPNLBTREC</v>
      </c>
      <c r="S492" t="str">
        <f t="shared" si="61"/>
        <v>MCPNLBTRECing-ec valuation</v>
      </c>
      <c r="T492" s="31" t="s">
        <v>39</v>
      </c>
      <c r="U492" s="31" t="s">
        <v>260</v>
      </c>
      <c r="V492" s="31" t="s">
        <v>1833</v>
      </c>
      <c r="W492" s="34" t="s">
        <v>141</v>
      </c>
      <c r="X492" s="103">
        <v>1</v>
      </c>
      <c r="Y492" s="92">
        <v>46058.697916666664</v>
      </c>
      <c r="Z492" s="3">
        <v>0</v>
      </c>
      <c r="AA492" s="100">
        <v>0.53</v>
      </c>
      <c r="AB492">
        <f t="shared" si="62"/>
        <v>0.53</v>
      </c>
      <c r="AC492">
        <f t="shared" si="63"/>
        <v>0.53</v>
      </c>
    </row>
    <row r="493" spans="2:29" ht="16.5" x14ac:dyDescent="0.25">
      <c r="B493" t="str">
        <f t="shared" si="58"/>
        <v/>
      </c>
      <c r="C493" t="str">
        <f t="shared" si="59"/>
        <v/>
      </c>
      <c r="Q493" s="64" t="str">
        <f>_xlfn.XLOOKUP(S493,Data!E:E,Data!X:X,"Not Started",0,-1)</f>
        <v>Completed</v>
      </c>
      <c r="R493" t="str">
        <f t="shared" si="60"/>
        <v>MCPNLBTREC</v>
      </c>
      <c r="S493" t="str">
        <f t="shared" si="61"/>
        <v>MCPNLBTRECing-ec valuation OLAP exports</v>
      </c>
      <c r="T493" s="31" t="s">
        <v>39</v>
      </c>
      <c r="U493" s="31" t="s">
        <v>260</v>
      </c>
      <c r="V493" s="31" t="s">
        <v>1833</v>
      </c>
      <c r="W493" s="34" t="s">
        <v>212</v>
      </c>
      <c r="X493" s="103">
        <v>1</v>
      </c>
      <c r="Y493" s="92">
        <v>46058.720138888886</v>
      </c>
      <c r="Z493" s="3">
        <v>0</v>
      </c>
      <c r="AA493" s="100">
        <v>3.4</v>
      </c>
      <c r="AB493">
        <f t="shared" si="62"/>
        <v>3.4</v>
      </c>
      <c r="AC493">
        <f t="shared" si="63"/>
        <v>3.4</v>
      </c>
    </row>
    <row r="494" spans="2:29" ht="16.5" x14ac:dyDescent="0.25">
      <c r="B494" t="str">
        <f t="shared" si="58"/>
        <v/>
      </c>
      <c r="C494" t="str">
        <f t="shared" si="59"/>
        <v/>
      </c>
      <c r="Q494" s="64" t="str">
        <f>_xlfn.XLOOKUP(S494,Data!E:E,Data!X:X,"Not Started",0,-1)</f>
        <v>Completed</v>
      </c>
      <c r="R494" t="str">
        <f t="shared" si="60"/>
        <v>MCPNLBTREC</v>
      </c>
      <c r="S494" t="str">
        <f t="shared" si="61"/>
        <v>MCPNLBTRECing-ec valuation QRM Reporter exports</v>
      </c>
      <c r="T494" s="31" t="s">
        <v>39</v>
      </c>
      <c r="U494" s="31" t="s">
        <v>260</v>
      </c>
      <c r="V494" s="31" t="s">
        <v>1833</v>
      </c>
      <c r="W494" s="34" t="s">
        <v>144</v>
      </c>
      <c r="X494" s="103">
        <v>1</v>
      </c>
      <c r="Y494" s="92">
        <v>46058.861805555556</v>
      </c>
      <c r="Z494" s="3">
        <v>0</v>
      </c>
      <c r="AA494" s="100">
        <v>0.1</v>
      </c>
      <c r="AB494">
        <f t="shared" si="62"/>
        <v>0.1</v>
      </c>
      <c r="AC494">
        <f t="shared" si="63"/>
        <v>0.1</v>
      </c>
    </row>
    <row r="495" spans="2:29" ht="16.5" x14ac:dyDescent="0.25">
      <c r="B495" t="str">
        <f t="shared" si="58"/>
        <v/>
      </c>
      <c r="C495" t="str">
        <f t="shared" si="59"/>
        <v/>
      </c>
      <c r="Q495" s="64" t="str">
        <f>_xlfn.XLOOKUP(S495,Data!E:E,Data!X:X,"Not Started",0,-1)</f>
        <v>Completed</v>
      </c>
      <c r="R495" t="str">
        <f t="shared" si="60"/>
        <v>MCPNLBTRGAP</v>
      </c>
      <c r="S495" t="str">
        <f t="shared" si="61"/>
        <v>MCPNLBTRGAPgap planning</v>
      </c>
      <c r="T495" s="31" t="s">
        <v>39</v>
      </c>
      <c r="U495" s="31" t="s">
        <v>260</v>
      </c>
      <c r="V495" s="28" t="s">
        <v>1837</v>
      </c>
      <c r="W495" s="28" t="s">
        <v>197</v>
      </c>
      <c r="X495" s="102">
        <v>1</v>
      </c>
      <c r="Y495" s="91">
        <v>46059.005555555559</v>
      </c>
      <c r="Z495" s="97">
        <v>0</v>
      </c>
      <c r="AA495" s="99">
        <v>3.9</v>
      </c>
      <c r="AB495">
        <f t="shared" si="62"/>
        <v>3.9</v>
      </c>
      <c r="AC495">
        <f t="shared" si="63"/>
        <v>3.9</v>
      </c>
    </row>
    <row r="496" spans="2:29" ht="16.5" x14ac:dyDescent="0.25">
      <c r="B496" t="str">
        <f t="shared" si="58"/>
        <v/>
      </c>
      <c r="C496" t="str">
        <f t="shared" si="59"/>
        <v/>
      </c>
      <c r="Q496" s="64" t="str">
        <f>_xlfn.XLOOKUP(S496,Data!E:E,Data!X:X,"Not Started",0,-1)</f>
        <v>Completed</v>
      </c>
      <c r="R496" t="str">
        <f t="shared" si="60"/>
        <v>MCPNLBTRImport Strategies</v>
      </c>
      <c r="S496" t="str">
        <f t="shared" si="61"/>
        <v>MCPNLBTRImport Strategiesimport strategies</v>
      </c>
      <c r="T496" s="31" t="s">
        <v>39</v>
      </c>
      <c r="U496" s="31" t="s">
        <v>260</v>
      </c>
      <c r="V496" s="28" t="s">
        <v>1838</v>
      </c>
      <c r="W496" s="28" t="s">
        <v>148</v>
      </c>
      <c r="X496" s="102">
        <v>1</v>
      </c>
      <c r="Y496" s="91">
        <v>46059.184027777781</v>
      </c>
      <c r="Z496" s="97">
        <v>0</v>
      </c>
      <c r="AA496" s="99">
        <v>0.95</v>
      </c>
      <c r="AB496">
        <f t="shared" si="62"/>
        <v>0.95</v>
      </c>
      <c r="AC496">
        <f t="shared" si="63"/>
        <v>0.95</v>
      </c>
    </row>
    <row r="497" spans="2:29" ht="16.5" x14ac:dyDescent="0.25">
      <c r="B497" t="str">
        <f t="shared" si="58"/>
        <v/>
      </c>
      <c r="C497" t="str">
        <f t="shared" si="59"/>
        <v/>
      </c>
      <c r="Q497" s="64" t="str">
        <f>_xlfn.XLOOKUP(S497,Data!E:E,Data!X:X,"Not Started",0,-1)</f>
        <v>Completed</v>
      </c>
      <c r="R497" t="str">
        <f t="shared" si="60"/>
        <v>MCPNLBTRITS</v>
      </c>
      <c r="S497" t="str">
        <f t="shared" si="61"/>
        <v>MCPNLBTRITSITS planning run</v>
      </c>
      <c r="T497" s="31" t="s">
        <v>39</v>
      </c>
      <c r="U497" s="31" t="s">
        <v>260</v>
      </c>
      <c r="V497" s="28" t="s">
        <v>1839</v>
      </c>
      <c r="W497" s="28" t="s">
        <v>174</v>
      </c>
      <c r="X497" s="102">
        <v>1</v>
      </c>
      <c r="Y497" s="91">
        <v>46058.975694444445</v>
      </c>
      <c r="Z497" s="97">
        <v>0</v>
      </c>
      <c r="AA497" s="99">
        <v>0.7</v>
      </c>
      <c r="AB497">
        <f t="shared" si="62"/>
        <v>0.7</v>
      </c>
      <c r="AC497">
        <f t="shared" si="63"/>
        <v>0.7</v>
      </c>
    </row>
    <row r="498" spans="2:29" ht="16.5" x14ac:dyDescent="0.25">
      <c r="B498" t="str">
        <f t="shared" si="58"/>
        <v/>
      </c>
      <c r="C498" t="str">
        <f t="shared" si="59"/>
        <v/>
      </c>
      <c r="Q498" s="64" t="str">
        <f>_xlfn.XLOOKUP(S498,Data!E:E,Data!X:X,"Not Started",0,-1)</f>
        <v>Not Started</v>
      </c>
      <c r="R498" t="str">
        <f t="shared" si="60"/>
        <v>MCPNLBTRKR</v>
      </c>
      <c r="S498" t="str">
        <f t="shared" si="61"/>
        <v>MCPNLBTRKRLight Maintenance</v>
      </c>
      <c r="T498" s="31" t="s">
        <v>39</v>
      </c>
      <c r="U498" s="31" t="s">
        <v>260</v>
      </c>
      <c r="V498" s="28" t="s">
        <v>1840</v>
      </c>
      <c r="W498" s="28" t="s">
        <v>94</v>
      </c>
      <c r="X498" s="102">
        <v>1</v>
      </c>
      <c r="Y498" s="91">
        <v>46058.865972222222</v>
      </c>
      <c r="Z498" s="97">
        <v>0</v>
      </c>
      <c r="AA498" s="99">
        <v>0.43</v>
      </c>
      <c r="AB498">
        <f t="shared" si="62"/>
        <v>0.43</v>
      </c>
      <c r="AC498">
        <f t="shared" si="63"/>
        <v>0.43</v>
      </c>
    </row>
    <row r="499" spans="2:29" ht="16.5" x14ac:dyDescent="0.25">
      <c r="B499" t="str">
        <f t="shared" si="58"/>
        <v/>
      </c>
      <c r="C499" t="str">
        <f t="shared" si="59"/>
        <v/>
      </c>
      <c r="Q499" s="64" t="str">
        <f>_xlfn.XLOOKUP(S499,Data!E:E,Data!X:X,"Not Started",0,-1)</f>
        <v>Completed</v>
      </c>
      <c r="R499" t="str">
        <f t="shared" si="60"/>
        <v>MCPNLBTRKR</v>
      </c>
      <c r="S499" t="str">
        <f t="shared" si="61"/>
        <v>MCPNLBTRKRbpv-kr valuation</v>
      </c>
      <c r="T499" s="31" t="s">
        <v>39</v>
      </c>
      <c r="U499" s="31" t="s">
        <v>260</v>
      </c>
      <c r="V499" s="31" t="s">
        <v>1840</v>
      </c>
      <c r="W499" s="34" t="s">
        <v>123</v>
      </c>
      <c r="X499" s="103">
        <v>1</v>
      </c>
      <c r="Y499" s="92">
        <v>46058.884027777778</v>
      </c>
      <c r="Z499" s="3">
        <v>0</v>
      </c>
      <c r="AA499" s="100">
        <v>0.42</v>
      </c>
      <c r="AB499">
        <f t="shared" si="62"/>
        <v>0.42</v>
      </c>
      <c r="AC499">
        <f t="shared" si="63"/>
        <v>0.42</v>
      </c>
    </row>
    <row r="500" spans="2:29" ht="16.5" x14ac:dyDescent="0.25">
      <c r="B500" t="str">
        <f t="shared" si="58"/>
        <v/>
      </c>
      <c r="C500" t="str">
        <f t="shared" si="59"/>
        <v/>
      </c>
      <c r="Q500" s="64" t="str">
        <f>_xlfn.XLOOKUP(S500,Data!E:E,Data!X:X,"Not Started",0,-1)</f>
        <v>Completed</v>
      </c>
      <c r="R500" t="str">
        <f t="shared" si="60"/>
        <v>MCPNLBTRKR</v>
      </c>
      <c r="S500" t="str">
        <f t="shared" si="61"/>
        <v>MCPNLBTRKRbpv-kr valuation OLAP exports</v>
      </c>
      <c r="T500" s="31" t="s">
        <v>39</v>
      </c>
      <c r="U500" s="31" t="s">
        <v>260</v>
      </c>
      <c r="V500" s="31" t="s">
        <v>1840</v>
      </c>
      <c r="W500" s="34" t="s">
        <v>216</v>
      </c>
      <c r="X500" s="103">
        <v>1</v>
      </c>
      <c r="Y500" s="92">
        <v>46058.901388888888</v>
      </c>
      <c r="Z500" s="3">
        <v>0</v>
      </c>
      <c r="AA500" s="100">
        <v>1.75</v>
      </c>
      <c r="AB500">
        <f t="shared" si="62"/>
        <v>1.75</v>
      </c>
      <c r="AC500">
        <f t="shared" si="63"/>
        <v>1.75</v>
      </c>
    </row>
    <row r="501" spans="2:29" ht="16.5" x14ac:dyDescent="0.25">
      <c r="B501" t="str">
        <f t="shared" si="58"/>
        <v/>
      </c>
      <c r="C501" t="str">
        <f t="shared" si="59"/>
        <v/>
      </c>
      <c r="Q501" s="64" t="str">
        <f>_xlfn.XLOOKUP(S501,Data!E:E,Data!X:X,"Not Started",0,-1)</f>
        <v>Completed</v>
      </c>
      <c r="R501" t="str">
        <f t="shared" si="60"/>
        <v>MCPNLBTRKR</v>
      </c>
      <c r="S501" t="str">
        <f t="shared" si="61"/>
        <v>MCPNLBTRKRbpv-kr valuation QRM Reporter exports</v>
      </c>
      <c r="T501" s="31" t="s">
        <v>39</v>
      </c>
      <c r="U501" s="31" t="s">
        <v>260</v>
      </c>
      <c r="V501" s="31" t="s">
        <v>1840</v>
      </c>
      <c r="W501" s="34" t="s">
        <v>137</v>
      </c>
      <c r="X501" s="103">
        <v>1</v>
      </c>
      <c r="Y501" s="92">
        <v>46058.974305555559</v>
      </c>
      <c r="Z501" s="3">
        <v>0</v>
      </c>
      <c r="AA501" s="100">
        <v>0</v>
      </c>
      <c r="AB501">
        <f t="shared" si="62"/>
        <v>0</v>
      </c>
      <c r="AC501">
        <f t="shared" si="63"/>
        <v>0</v>
      </c>
    </row>
    <row r="502" spans="2:29" ht="16.5" x14ac:dyDescent="0.25">
      <c r="B502" t="str">
        <f t="shared" si="58"/>
        <v/>
      </c>
      <c r="C502" t="str">
        <f t="shared" si="59"/>
        <v/>
      </c>
      <c r="Q502" s="64" t="str">
        <f>_xlfn.XLOOKUP(S502,Data!E:E,Data!X:X,"Not Started",0,-1)</f>
        <v>Completed</v>
      </c>
      <c r="R502" t="str">
        <f t="shared" si="60"/>
        <v>MCPNLBTRLoad Pos</v>
      </c>
      <c r="S502" t="str">
        <f t="shared" si="61"/>
        <v>MCPNLBTRLoad Posload</v>
      </c>
      <c r="T502" s="31" t="s">
        <v>39</v>
      </c>
      <c r="U502" s="31" t="s">
        <v>260</v>
      </c>
      <c r="V502" s="28" t="s">
        <v>1844</v>
      </c>
      <c r="W502" s="28" t="s">
        <v>75</v>
      </c>
      <c r="X502" s="102">
        <v>1</v>
      </c>
      <c r="Y502" s="91">
        <v>46058.504166666666</v>
      </c>
      <c r="Z502" s="97">
        <v>0</v>
      </c>
      <c r="AA502" s="99">
        <v>0.97</v>
      </c>
      <c r="AB502">
        <f t="shared" si="62"/>
        <v>0.97</v>
      </c>
      <c r="AC502">
        <f t="shared" si="63"/>
        <v>0.97</v>
      </c>
    </row>
    <row r="503" spans="2:29" ht="16.5" x14ac:dyDescent="0.25">
      <c r="B503" t="str">
        <f t="shared" si="58"/>
        <v/>
      </c>
      <c r="C503" t="str">
        <f t="shared" si="59"/>
        <v/>
      </c>
      <c r="Q503" s="64" t="str">
        <f>_xlfn.XLOOKUP(S503,Data!E:E,Data!X:X,"Not Started",0,-1)</f>
        <v>Completed</v>
      </c>
      <c r="R503" t="str">
        <f t="shared" si="60"/>
        <v>MCPNLBTRLoad Pos</v>
      </c>
      <c r="S503" t="str">
        <f t="shared" si="61"/>
        <v>MCPNLBTRLoad PosStratification</v>
      </c>
      <c r="T503" s="31" t="s">
        <v>39</v>
      </c>
      <c r="U503" s="31" t="s">
        <v>260</v>
      </c>
      <c r="V503" s="31" t="s">
        <v>1844</v>
      </c>
      <c r="W503" s="34" t="s">
        <v>78</v>
      </c>
      <c r="X503" s="103">
        <v>1</v>
      </c>
      <c r="Y503" s="92">
        <v>46058.544444444444</v>
      </c>
      <c r="Z503" s="3">
        <v>0</v>
      </c>
      <c r="AA503" s="100">
        <v>0.12</v>
      </c>
      <c r="AB503">
        <f t="shared" si="62"/>
        <v>0.12</v>
      </c>
      <c r="AC503">
        <f t="shared" si="63"/>
        <v>0.12</v>
      </c>
    </row>
    <row r="504" spans="2:29" ht="16.5" x14ac:dyDescent="0.25">
      <c r="B504" t="str">
        <f t="shared" si="58"/>
        <v/>
      </c>
      <c r="C504" t="str">
        <f t="shared" si="59"/>
        <v/>
      </c>
      <c r="Q504" s="64" t="str">
        <f>_xlfn.XLOOKUP(S504,Data!E:E,Data!X:X,"Not Started",0,-1)</f>
        <v>Not Started</v>
      </c>
      <c r="R504" t="str">
        <f t="shared" si="60"/>
        <v>MCPNLBTRLoad Pos</v>
      </c>
      <c r="S504" t="str">
        <f t="shared" si="61"/>
        <v>MCPNLBTRLoad PosLight Maintenance</v>
      </c>
      <c r="T504" s="31" t="s">
        <v>39</v>
      </c>
      <c r="U504" s="31" t="s">
        <v>260</v>
      </c>
      <c r="V504" s="31" t="s">
        <v>1844</v>
      </c>
      <c r="W504" s="34" t="s">
        <v>94</v>
      </c>
      <c r="X504" s="103">
        <v>1</v>
      </c>
      <c r="Y504" s="92">
        <v>46058.549305555556</v>
      </c>
      <c r="Z504" s="3">
        <v>0</v>
      </c>
      <c r="AA504" s="100">
        <v>0.33</v>
      </c>
      <c r="AB504">
        <f t="shared" si="62"/>
        <v>0.33</v>
      </c>
      <c r="AC504">
        <f t="shared" si="63"/>
        <v>0.33</v>
      </c>
    </row>
    <row r="505" spans="2:29" ht="16.5" x14ac:dyDescent="0.25">
      <c r="B505" t="str">
        <f t="shared" si="58"/>
        <v/>
      </c>
      <c r="C505" t="str">
        <f t="shared" si="59"/>
        <v/>
      </c>
      <c r="Q505" s="64" t="str">
        <f>_xlfn.XLOOKUP(S505,Data!E:E,Data!X:X,"Not Started",0,-1)</f>
        <v>Completed</v>
      </c>
      <c r="R505" t="str">
        <f t="shared" si="60"/>
        <v>MCPNLBTRLoad Pos</v>
      </c>
      <c r="S505" t="str">
        <f t="shared" si="61"/>
        <v>MCPNLBTRLoad PosPosition report OLAP exports</v>
      </c>
      <c r="T505" s="31" t="s">
        <v>39</v>
      </c>
      <c r="U505" s="31" t="s">
        <v>260</v>
      </c>
      <c r="V505" s="31" t="s">
        <v>1844</v>
      </c>
      <c r="W505" s="34" t="s">
        <v>81</v>
      </c>
      <c r="X505" s="103">
        <v>1</v>
      </c>
      <c r="Y505" s="92">
        <v>46058.563194444447</v>
      </c>
      <c r="Z505" s="3">
        <v>0</v>
      </c>
      <c r="AA505" s="100">
        <v>0.25</v>
      </c>
      <c r="AB505">
        <f t="shared" si="62"/>
        <v>0.25</v>
      </c>
      <c r="AC505">
        <f t="shared" si="63"/>
        <v>0.25</v>
      </c>
    </row>
    <row r="506" spans="2:29" ht="16.5" x14ac:dyDescent="0.25">
      <c r="B506" t="str">
        <f t="shared" si="58"/>
        <v/>
      </c>
      <c r="C506" t="str">
        <f t="shared" si="59"/>
        <v/>
      </c>
      <c r="Q506" s="64" t="str">
        <f>_xlfn.XLOOKUP(S506,Data!E:E,Data!X:X,"Not Started",0,-1)</f>
        <v>Completed</v>
      </c>
      <c r="R506" t="str">
        <f t="shared" si="60"/>
        <v>MCPNLBTRLoad Pos</v>
      </c>
      <c r="S506" t="str">
        <f t="shared" si="61"/>
        <v>MCPNLBTRLoad Poscopy from</v>
      </c>
      <c r="T506" s="31" t="s">
        <v>39</v>
      </c>
      <c r="U506" s="31" t="s">
        <v>260</v>
      </c>
      <c r="V506" s="31" t="s">
        <v>1844</v>
      </c>
      <c r="W506" s="34" t="s">
        <v>84</v>
      </c>
      <c r="X506" s="103">
        <v>1</v>
      </c>
      <c r="Y506" s="92">
        <v>46058.574999999997</v>
      </c>
      <c r="Z506" s="3">
        <v>0.18</v>
      </c>
      <c r="AA506" s="100">
        <v>0</v>
      </c>
      <c r="AB506">
        <f t="shared" si="62"/>
        <v>0.18</v>
      </c>
      <c r="AC506">
        <f t="shared" si="63"/>
        <v>0.18</v>
      </c>
    </row>
    <row r="507" spans="2:29" ht="16.5" x14ac:dyDescent="0.25">
      <c r="B507" t="str">
        <f t="shared" si="58"/>
        <v/>
      </c>
      <c r="C507" t="str">
        <f t="shared" si="59"/>
        <v/>
      </c>
      <c r="Q507" s="64" t="str">
        <f>_xlfn.XLOOKUP(S507,Data!E:E,Data!X:X,"Not Started",0,-1)</f>
        <v>Not Started</v>
      </c>
      <c r="R507" t="str">
        <f t="shared" si="60"/>
        <v>MCPNLBTRLoad Pos (RAS)</v>
      </c>
      <c r="S507" t="str">
        <f t="shared" si="61"/>
        <v>MCPNLBTRLoad Pos (RAS)load RAS</v>
      </c>
      <c r="T507" s="31" t="s">
        <v>39</v>
      </c>
      <c r="U507" s="31" t="s">
        <v>260</v>
      </c>
      <c r="V507" s="28" t="s">
        <v>1845</v>
      </c>
      <c r="W507" s="28" t="s">
        <v>295</v>
      </c>
      <c r="X507" s="102">
        <v>1</v>
      </c>
      <c r="Y507" s="91">
        <v>46063.552777777775</v>
      </c>
      <c r="Z507" s="97">
        <v>0</v>
      </c>
      <c r="AA507" s="99">
        <v>1.05</v>
      </c>
      <c r="AB507">
        <f t="shared" si="62"/>
        <v>1.05</v>
      </c>
      <c r="AC507">
        <f t="shared" si="63"/>
        <v>1.05</v>
      </c>
    </row>
    <row r="508" spans="2:29" ht="16.5" x14ac:dyDescent="0.25">
      <c r="B508" t="str">
        <f t="shared" si="58"/>
        <v/>
      </c>
      <c r="C508" t="str">
        <f t="shared" si="59"/>
        <v/>
      </c>
      <c r="Q508" s="64" t="str">
        <f>_xlfn.XLOOKUP(S508,Data!E:E,Data!X:X,"Not Started",0,-1)</f>
        <v>Not Started</v>
      </c>
      <c r="R508" t="str">
        <f t="shared" si="60"/>
        <v>MCPNLBTRLoad Pos (RAS)</v>
      </c>
      <c r="S508" t="str">
        <f t="shared" si="61"/>
        <v>MCPNLBTRLoad Pos (RAS)Stratification RAS</v>
      </c>
      <c r="T508" s="31" t="s">
        <v>39</v>
      </c>
      <c r="U508" s="31" t="s">
        <v>260</v>
      </c>
      <c r="V508" s="31" t="s">
        <v>1845</v>
      </c>
      <c r="W508" s="34" t="s">
        <v>298</v>
      </c>
      <c r="X508" s="103">
        <v>1</v>
      </c>
      <c r="Y508" s="92">
        <v>46063.59652777778</v>
      </c>
      <c r="Z508" s="3">
        <v>0</v>
      </c>
      <c r="AA508" s="100">
        <v>0.18</v>
      </c>
      <c r="AB508">
        <f t="shared" si="62"/>
        <v>0.18</v>
      </c>
      <c r="AC508">
        <f t="shared" si="63"/>
        <v>0.18</v>
      </c>
    </row>
    <row r="509" spans="2:29" ht="16.5" x14ac:dyDescent="0.25">
      <c r="B509" t="str">
        <f t="shared" si="58"/>
        <v/>
      </c>
      <c r="C509" t="str">
        <f t="shared" si="59"/>
        <v/>
      </c>
      <c r="Q509" s="64" t="str">
        <f>_xlfn.XLOOKUP(S509,Data!E:E,Data!X:X,"Not Started",0,-1)</f>
        <v>Not Started</v>
      </c>
      <c r="R509" t="str">
        <f t="shared" si="60"/>
        <v>MCPNLBTRLoad Pos (RAS)</v>
      </c>
      <c r="S509" t="str">
        <f t="shared" si="61"/>
        <v>MCPNLBTRLoad Pos (RAS)Light Maintenance</v>
      </c>
      <c r="T509" s="31" t="s">
        <v>39</v>
      </c>
      <c r="U509" s="31" t="s">
        <v>260</v>
      </c>
      <c r="V509" s="31" t="s">
        <v>1845</v>
      </c>
      <c r="W509" s="34" t="s">
        <v>94</v>
      </c>
      <c r="X509" s="103">
        <v>1</v>
      </c>
      <c r="Y509" s="92">
        <v>46063.604166666664</v>
      </c>
      <c r="Z509" s="3">
        <v>0</v>
      </c>
      <c r="AA509" s="100">
        <v>0.45</v>
      </c>
      <c r="AB509">
        <f t="shared" si="62"/>
        <v>0.45</v>
      </c>
      <c r="AC509">
        <f t="shared" si="63"/>
        <v>0.45</v>
      </c>
    </row>
    <row r="510" spans="2:29" ht="16.5" x14ac:dyDescent="0.25">
      <c r="B510" t="str">
        <f t="shared" si="58"/>
        <v/>
      </c>
      <c r="C510" t="str">
        <f t="shared" si="59"/>
        <v/>
      </c>
      <c r="Q510" s="64" t="str">
        <f>_xlfn.XLOOKUP(S510,Data!E:E,Data!X:X,"Not Started",0,-1)</f>
        <v>Not Started</v>
      </c>
      <c r="R510" t="str">
        <f t="shared" si="60"/>
        <v>MCPNLBTRLoad Pos (RAS)</v>
      </c>
      <c r="S510" t="str">
        <f t="shared" si="61"/>
        <v>MCPNLBTRLoad Pos (RAS)Position report OLAP exports RAS</v>
      </c>
      <c r="T510" s="31" t="s">
        <v>39</v>
      </c>
      <c r="U510" s="31" t="s">
        <v>260</v>
      </c>
      <c r="V510" s="31" t="s">
        <v>1845</v>
      </c>
      <c r="W510" s="34" t="s">
        <v>301</v>
      </c>
      <c r="X510" s="103">
        <v>1</v>
      </c>
      <c r="Y510" s="92">
        <v>46063.665277777778</v>
      </c>
      <c r="Z510" s="3">
        <v>0</v>
      </c>
      <c r="AA510" s="100">
        <v>0.37</v>
      </c>
      <c r="AB510">
        <f t="shared" si="62"/>
        <v>0.37</v>
      </c>
      <c r="AC510">
        <f t="shared" si="63"/>
        <v>0.37</v>
      </c>
    </row>
    <row r="511" spans="2:29" ht="16.5" x14ac:dyDescent="0.25">
      <c r="B511" t="str">
        <f t="shared" si="58"/>
        <v/>
      </c>
      <c r="C511" t="str">
        <f t="shared" si="59"/>
        <v/>
      </c>
      <c r="Q511" s="64" t="str">
        <f>_xlfn.XLOOKUP(S511,Data!E:E,Data!X:X,"Not Started",0,-1)</f>
        <v>Not Started</v>
      </c>
      <c r="R511" t="str">
        <f t="shared" si="60"/>
        <v>MCPNLBTRLoad Pos (RAS)</v>
      </c>
      <c r="S511" t="str">
        <f t="shared" si="61"/>
        <v>MCPNLBTRLoad Pos (RAS)copy from</v>
      </c>
      <c r="T511" s="31" t="s">
        <v>39</v>
      </c>
      <c r="U511" s="31" t="s">
        <v>260</v>
      </c>
      <c r="V511" s="31" t="s">
        <v>1845</v>
      </c>
      <c r="W511" s="34" t="s">
        <v>84</v>
      </c>
      <c r="X511" s="103">
        <v>1</v>
      </c>
      <c r="Y511" s="92">
        <v>46063.680555555555</v>
      </c>
      <c r="Z511" s="3">
        <v>0</v>
      </c>
      <c r="AA511" s="100">
        <v>0</v>
      </c>
      <c r="AB511">
        <f t="shared" si="62"/>
        <v>0</v>
      </c>
      <c r="AC511">
        <f t="shared" si="63"/>
        <v>0</v>
      </c>
    </row>
    <row r="512" spans="2:29" ht="16.5" x14ac:dyDescent="0.25">
      <c r="B512" t="str">
        <f t="shared" si="58"/>
        <v/>
      </c>
      <c r="C512" t="str">
        <f t="shared" si="59"/>
        <v/>
      </c>
      <c r="Q512" s="64" t="str">
        <f>_xlfn.XLOOKUP(S512,Data!E:E,Data!X:X,"Not Started",0,-1)</f>
        <v>Running</v>
      </c>
      <c r="R512" t="str">
        <f t="shared" si="60"/>
        <v>MCPNLBTRPlanning (NII)</v>
      </c>
      <c r="S512" t="str">
        <f t="shared" si="61"/>
        <v>MCPNLBTRPlanning (NII)planning run01</v>
      </c>
      <c r="T512" s="31" t="s">
        <v>39</v>
      </c>
      <c r="U512" s="31" t="s">
        <v>260</v>
      </c>
      <c r="V512" s="28" t="s">
        <v>1827</v>
      </c>
      <c r="W512" s="28" t="s">
        <v>161</v>
      </c>
      <c r="X512" s="102">
        <v>1</v>
      </c>
      <c r="Y512" s="91">
        <v>46059.224305555559</v>
      </c>
      <c r="Z512" s="97">
        <v>0</v>
      </c>
      <c r="AA512" s="99">
        <v>7.75</v>
      </c>
      <c r="AB512">
        <f t="shared" si="62"/>
        <v>7.75</v>
      </c>
      <c r="AC512">
        <f t="shared" si="63"/>
        <v>7.75</v>
      </c>
    </row>
    <row r="513" spans="2:29" ht="16.5" x14ac:dyDescent="0.25">
      <c r="B513" t="str">
        <f t="shared" si="58"/>
        <v/>
      </c>
      <c r="C513" t="str">
        <f t="shared" si="59"/>
        <v/>
      </c>
      <c r="Q513" s="64" t="str">
        <f>_xlfn.XLOOKUP(S513,Data!E:E,Data!X:X,"Not Started",0,-1)</f>
        <v>Not Started</v>
      </c>
      <c r="R513" t="str">
        <f t="shared" si="60"/>
        <v>MCPNLBTRPlanning (NII)</v>
      </c>
      <c r="S513" t="str">
        <f t="shared" si="61"/>
        <v>MCPNLBTRPlanning (NII)MDL Processing</v>
      </c>
      <c r="T513" s="31" t="s">
        <v>39</v>
      </c>
      <c r="U513" s="31" t="s">
        <v>260</v>
      </c>
      <c r="V513" s="31" t="s">
        <v>1827</v>
      </c>
      <c r="W513" s="34" t="s">
        <v>164</v>
      </c>
      <c r="X513" s="103">
        <v>1</v>
      </c>
      <c r="Y513" s="92">
        <v>46059.547222222223</v>
      </c>
      <c r="Z513" s="3">
        <v>0</v>
      </c>
      <c r="AA513" s="100">
        <v>0.6</v>
      </c>
      <c r="AB513">
        <f t="shared" si="62"/>
        <v>0.6</v>
      </c>
      <c r="AC513">
        <f t="shared" si="63"/>
        <v>0.6</v>
      </c>
    </row>
    <row r="514" spans="2:29" ht="16.5" x14ac:dyDescent="0.25">
      <c r="B514" t="str">
        <f t="shared" si="58"/>
        <v/>
      </c>
      <c r="C514" t="str">
        <f t="shared" si="59"/>
        <v/>
      </c>
      <c r="Q514" s="64" t="str">
        <f>_xlfn.XLOOKUP(S514,Data!E:E,Data!X:X,"Not Started",0,-1)</f>
        <v>Not Started</v>
      </c>
      <c r="R514" t="str">
        <f t="shared" si="60"/>
        <v>MCPNLBTRPlanning (NII)</v>
      </c>
      <c r="S514" t="str">
        <f t="shared" si="61"/>
        <v>MCPNLBTRPlanning (NII)planning run02</v>
      </c>
      <c r="T514" s="31" t="s">
        <v>39</v>
      </c>
      <c r="U514" s="31" t="s">
        <v>260</v>
      </c>
      <c r="V514" s="31" t="s">
        <v>1827</v>
      </c>
      <c r="W514" s="34" t="s">
        <v>167</v>
      </c>
      <c r="X514" s="103">
        <v>1</v>
      </c>
      <c r="Y514" s="92">
        <v>46059.572222222225</v>
      </c>
      <c r="Z514" s="3">
        <v>0</v>
      </c>
      <c r="AA514" s="100">
        <v>5.23</v>
      </c>
      <c r="AB514">
        <f t="shared" si="62"/>
        <v>5.23</v>
      </c>
      <c r="AC514">
        <f t="shared" si="63"/>
        <v>5.23</v>
      </c>
    </row>
    <row r="515" spans="2:29" ht="16.5" x14ac:dyDescent="0.25">
      <c r="B515" t="str">
        <f t="shared" si="58"/>
        <v/>
      </c>
      <c r="C515" t="str">
        <f t="shared" si="59"/>
        <v/>
      </c>
      <c r="Q515" s="64" t="str">
        <f>_xlfn.XLOOKUP(S515,Data!E:E,Data!X:X,"Not Started",0,-1)</f>
        <v>Not Started</v>
      </c>
      <c r="R515" t="str">
        <f t="shared" si="60"/>
        <v>MCPNLBTRPlanning (NII)</v>
      </c>
      <c r="S515" t="str">
        <f t="shared" si="61"/>
        <v>MCPNLBTRPlanning (NII)planning run exports</v>
      </c>
      <c r="T515" s="31" t="s">
        <v>39</v>
      </c>
      <c r="U515" s="31" t="s">
        <v>260</v>
      </c>
      <c r="V515" s="31" t="s">
        <v>1827</v>
      </c>
      <c r="W515" s="34" t="s">
        <v>192</v>
      </c>
      <c r="X515" s="103">
        <v>1</v>
      </c>
      <c r="Y515" s="92">
        <v>46059.790277777778</v>
      </c>
      <c r="Z515" s="3">
        <v>0</v>
      </c>
      <c r="AA515" s="100">
        <v>1.4</v>
      </c>
      <c r="AB515">
        <f t="shared" si="62"/>
        <v>1.4</v>
      </c>
      <c r="AC515">
        <f t="shared" si="63"/>
        <v>1.4</v>
      </c>
    </row>
    <row r="516" spans="2:29" ht="16.5" x14ac:dyDescent="0.25">
      <c r="B516" t="str">
        <f t="shared" si="58"/>
        <v/>
      </c>
      <c r="C516" t="str">
        <f t="shared" si="59"/>
        <v/>
      </c>
      <c r="Q516" s="64" t="str">
        <f>_xlfn.XLOOKUP(S516,Data!E:E,Data!X:X,"Not Started",0,-1)</f>
        <v>Not Started</v>
      </c>
      <c r="R516" t="str">
        <f t="shared" si="60"/>
        <v>MCPNLBTRPlanning (NII) (RAS)</v>
      </c>
      <c r="S516" t="str">
        <f t="shared" si="61"/>
        <v>MCPNLBTRPlanning (NII) (RAS)planning run</v>
      </c>
      <c r="T516" s="31" t="s">
        <v>39</v>
      </c>
      <c r="U516" s="31" t="s">
        <v>260</v>
      </c>
      <c r="V516" s="28" t="s">
        <v>1872</v>
      </c>
      <c r="W516" s="28" t="s">
        <v>249</v>
      </c>
      <c r="X516" s="102">
        <v>1</v>
      </c>
      <c r="Y516" s="91">
        <v>46063.838194444441</v>
      </c>
      <c r="Z516" s="97">
        <v>0</v>
      </c>
      <c r="AA516" s="99">
        <v>5.35</v>
      </c>
      <c r="AB516">
        <f t="shared" si="62"/>
        <v>5.35</v>
      </c>
      <c r="AC516">
        <f t="shared" si="63"/>
        <v>5.35</v>
      </c>
    </row>
    <row r="517" spans="2:29" ht="16.5" x14ac:dyDescent="0.25">
      <c r="B517" t="str">
        <f t="shared" si="58"/>
        <v/>
      </c>
      <c r="C517" t="str">
        <f t="shared" si="59"/>
        <v/>
      </c>
      <c r="Q517" s="64" t="str">
        <f>_xlfn.XLOOKUP(S517,Data!E:E,Data!X:X,"Not Started",0,-1)</f>
        <v>Not Started</v>
      </c>
      <c r="R517" t="str">
        <f t="shared" si="60"/>
        <v>MCPNLBTRPlanning (NII) (RAS)</v>
      </c>
      <c r="S517" t="str">
        <f t="shared" si="61"/>
        <v>MCPNLBTRPlanning (NII) (RAS)planning run QRM Reporter exports</v>
      </c>
      <c r="T517" s="31" t="s">
        <v>39</v>
      </c>
      <c r="U517" s="31" t="s">
        <v>260</v>
      </c>
      <c r="V517" s="31" t="s">
        <v>1872</v>
      </c>
      <c r="W517" s="34" t="s">
        <v>170</v>
      </c>
      <c r="X517" s="103">
        <v>1</v>
      </c>
      <c r="Y517" s="92">
        <v>46064.061111111114</v>
      </c>
      <c r="Z517" s="3">
        <v>0</v>
      </c>
      <c r="AA517" s="100">
        <v>2.68</v>
      </c>
      <c r="AB517">
        <f t="shared" si="62"/>
        <v>2.68</v>
      </c>
      <c r="AC517">
        <f t="shared" si="63"/>
        <v>2.68</v>
      </c>
    </row>
    <row r="518" spans="2:29" ht="16.5" x14ac:dyDescent="0.25">
      <c r="B518" t="str">
        <f t="shared" si="58"/>
        <v/>
      </c>
      <c r="C518" t="str">
        <f t="shared" si="59"/>
        <v/>
      </c>
      <c r="Q518" s="64" t="str">
        <f>_xlfn.XLOOKUP(S518,Data!E:E,Data!X:X,"Not Started",0,-1)</f>
        <v>Not Started</v>
      </c>
      <c r="R518" t="str">
        <f t="shared" si="60"/>
        <v>MCPNLBTRPlanning (NII) (RAS)</v>
      </c>
      <c r="S518" t="str">
        <f t="shared" si="61"/>
        <v>MCPNLBTRPlanning (NII) (RAS)Full Maintenance</v>
      </c>
      <c r="T518" s="31" t="s">
        <v>39</v>
      </c>
      <c r="U518" s="31" t="s">
        <v>260</v>
      </c>
      <c r="V518" s="31" t="s">
        <v>1872</v>
      </c>
      <c r="W518" s="34" t="s">
        <v>321</v>
      </c>
      <c r="X518" s="103">
        <v>1</v>
      </c>
      <c r="Y518" s="92">
        <v>46064.17291666667</v>
      </c>
      <c r="Z518" s="3">
        <v>0</v>
      </c>
      <c r="AA518" s="100">
        <v>12.12</v>
      </c>
      <c r="AB518">
        <f t="shared" si="62"/>
        <v>12.12</v>
      </c>
      <c r="AC518">
        <f t="shared" si="63"/>
        <v>12.12</v>
      </c>
    </row>
    <row r="519" spans="2:29" ht="16.5" x14ac:dyDescent="0.25">
      <c r="B519" t="str">
        <f t="shared" si="58"/>
        <v/>
      </c>
      <c r="C519" t="str">
        <f t="shared" si="59"/>
        <v/>
      </c>
      <c r="Q519" s="64" t="str">
        <f>_xlfn.XLOOKUP(S519,Data!E:E,Data!X:X,"Not Started",0,-1)</f>
        <v>Not Started</v>
      </c>
      <c r="R519" t="str">
        <f t="shared" si="60"/>
        <v>MCPNLBTRPlanning (NII) (RAS)</v>
      </c>
      <c r="S519" t="str">
        <f t="shared" si="61"/>
        <v>MCPNLBTRPlanning (NII) (RAS)planning run OLAP exports</v>
      </c>
      <c r="T519" s="31" t="s">
        <v>39</v>
      </c>
      <c r="U519" s="31" t="s">
        <v>260</v>
      </c>
      <c r="V519" s="31" t="s">
        <v>1872</v>
      </c>
      <c r="W519" s="34" t="s">
        <v>324</v>
      </c>
      <c r="X519" s="103">
        <v>1</v>
      </c>
      <c r="Y519" s="92">
        <v>46064.677777777775</v>
      </c>
      <c r="Z519" s="3">
        <v>0</v>
      </c>
      <c r="AA519" s="100">
        <v>0.9</v>
      </c>
      <c r="AB519">
        <f t="shared" si="62"/>
        <v>0.9</v>
      </c>
      <c r="AC519">
        <f t="shared" si="63"/>
        <v>0.9</v>
      </c>
    </row>
    <row r="520" spans="2:29" ht="16.5" x14ac:dyDescent="0.25">
      <c r="B520" t="str">
        <f t="shared" si="58"/>
        <v/>
      </c>
      <c r="C520" t="str">
        <f t="shared" si="59"/>
        <v/>
      </c>
      <c r="Q520" s="64" t="str">
        <f>_xlfn.XLOOKUP(S520,Data!E:E,Data!X:X,"Not Started",0,-1)</f>
        <v>Completed</v>
      </c>
      <c r="R520" t="str">
        <f t="shared" si="60"/>
        <v>MCPNLBTRValuation (NPV)</v>
      </c>
      <c r="S520" t="str">
        <f t="shared" si="61"/>
        <v>MCPNLBTRValuation (NPV)portfolio valuation run</v>
      </c>
      <c r="T520" s="31" t="s">
        <v>39</v>
      </c>
      <c r="U520" s="31" t="s">
        <v>260</v>
      </c>
      <c r="V520" s="28" t="s">
        <v>1850</v>
      </c>
      <c r="W520" s="28" t="s">
        <v>88</v>
      </c>
      <c r="X520" s="102">
        <v>1</v>
      </c>
      <c r="Y520" s="91">
        <v>46058.583333333336</v>
      </c>
      <c r="Z520" s="97">
        <v>0</v>
      </c>
      <c r="AA520" s="99">
        <v>0.37</v>
      </c>
      <c r="AB520">
        <f t="shared" si="62"/>
        <v>0.37</v>
      </c>
      <c r="AC520">
        <f t="shared" si="63"/>
        <v>0.37</v>
      </c>
    </row>
    <row r="521" spans="2:29" ht="16.5" x14ac:dyDescent="0.25">
      <c r="B521" t="str">
        <f t="shared" si="58"/>
        <v/>
      </c>
      <c r="C521" t="str">
        <f t="shared" si="59"/>
        <v/>
      </c>
      <c r="Q521" s="64" t="str">
        <f>_xlfn.XLOOKUP(S521,Data!E:E,Data!X:X,"Not Started",0,-1)</f>
        <v>Not Started</v>
      </c>
      <c r="R521" t="str">
        <f t="shared" si="60"/>
        <v>MCPNLBTRValuation (NPV)</v>
      </c>
      <c r="S521" t="str">
        <f t="shared" si="61"/>
        <v>MCPNLBTRValuation (NPV)Light Maintenance</v>
      </c>
      <c r="T521" s="31" t="s">
        <v>39</v>
      </c>
      <c r="U521" s="31" t="s">
        <v>260</v>
      </c>
      <c r="V521" s="31" t="s">
        <v>1850</v>
      </c>
      <c r="W521" s="34" t="s">
        <v>94</v>
      </c>
      <c r="X521" s="103">
        <v>1</v>
      </c>
      <c r="Y521" s="92">
        <v>46058.598611111112</v>
      </c>
      <c r="Z521" s="3">
        <v>0</v>
      </c>
      <c r="AA521" s="100">
        <v>0.37</v>
      </c>
      <c r="AB521">
        <f t="shared" si="62"/>
        <v>0.37</v>
      </c>
      <c r="AC521">
        <f t="shared" si="63"/>
        <v>0.37</v>
      </c>
    </row>
    <row r="522" spans="2:29" ht="16.5" x14ac:dyDescent="0.25">
      <c r="B522" t="str">
        <f t="shared" si="58"/>
        <v/>
      </c>
      <c r="C522" t="str">
        <f t="shared" si="59"/>
        <v/>
      </c>
      <c r="Q522" s="64" t="str">
        <f>_xlfn.XLOOKUP(S522,Data!E:E,Data!X:X,"Not Started",0,-1)</f>
        <v>Completed</v>
      </c>
      <c r="R522" t="str">
        <f t="shared" si="60"/>
        <v>MCPNLBTRValuation (NPV)</v>
      </c>
      <c r="S522" t="str">
        <f t="shared" si="61"/>
        <v>MCPNLBTRValuation (NPV)valuation report OLAP exports</v>
      </c>
      <c r="T522" s="31" t="s">
        <v>39</v>
      </c>
      <c r="U522" s="31" t="s">
        <v>260</v>
      </c>
      <c r="V522" s="31" t="s">
        <v>1850</v>
      </c>
      <c r="W522" s="34" t="s">
        <v>97</v>
      </c>
      <c r="X522" s="103">
        <v>1</v>
      </c>
      <c r="Y522" s="92">
        <v>46058.613888888889</v>
      </c>
      <c r="Z522" s="3">
        <v>0</v>
      </c>
      <c r="AA522" s="100">
        <v>1.33</v>
      </c>
      <c r="AB522">
        <f t="shared" si="62"/>
        <v>1.33</v>
      </c>
      <c r="AC522">
        <f t="shared" si="63"/>
        <v>1.33</v>
      </c>
    </row>
    <row r="523" spans="2:29" ht="16.5" x14ac:dyDescent="0.25">
      <c r="B523" t="str">
        <f t="shared" si="58"/>
        <v/>
      </c>
      <c r="C523" t="str">
        <f t="shared" si="59"/>
        <v/>
      </c>
      <c r="Q523" s="64" t="str">
        <f>_xlfn.XLOOKUP(S523,Data!E:E,Data!X:X,"Not Started",0,-1)</f>
        <v>Completed</v>
      </c>
      <c r="R523" t="str">
        <f t="shared" si="60"/>
        <v>MCPNLBTRValuation (NPV)</v>
      </c>
      <c r="S523" t="str">
        <f t="shared" si="61"/>
        <v>MCPNLBTRValuation (NPV)valuation report QRM Reporter exports</v>
      </c>
      <c r="T523" s="31" t="s">
        <v>39</v>
      </c>
      <c r="U523" s="31" t="s">
        <v>260</v>
      </c>
      <c r="V523" s="31" t="s">
        <v>1850</v>
      </c>
      <c r="W523" s="34" t="s">
        <v>266</v>
      </c>
      <c r="X523" s="103">
        <v>1</v>
      </c>
      <c r="Y523" s="92">
        <v>46058.669444444444</v>
      </c>
      <c r="Z523" s="3">
        <v>0</v>
      </c>
      <c r="AA523" s="100">
        <v>7.0000000000000007E-2</v>
      </c>
      <c r="AB523">
        <f t="shared" si="62"/>
        <v>7.0000000000000007E-2</v>
      </c>
      <c r="AC523">
        <f t="shared" si="63"/>
        <v>7.0000000000000007E-2</v>
      </c>
    </row>
    <row r="524" spans="2:29" ht="16.5" x14ac:dyDescent="0.25">
      <c r="B524" t="str">
        <f t="shared" si="58"/>
        <v/>
      </c>
      <c r="C524" t="str">
        <f t="shared" si="59"/>
        <v/>
      </c>
      <c r="Q524" s="64" t="str">
        <f>_xlfn.XLOOKUP(S524,Data!E:E,Data!X:X,"Not Started",0,-1)</f>
        <v>Completed</v>
      </c>
      <c r="R524" t="str">
        <f t="shared" si="60"/>
        <v>MCPNLBTRValuation (NPV)</v>
      </c>
      <c r="S524" t="str">
        <f t="shared" si="61"/>
        <v>MCPNLBTRValuation (NPV)AIC portfolio valuation run</v>
      </c>
      <c r="T524" s="31" t="s">
        <v>39</v>
      </c>
      <c r="U524" s="31" t="s">
        <v>260</v>
      </c>
      <c r="V524" s="31" t="s">
        <v>1850</v>
      </c>
      <c r="W524" s="34" t="s">
        <v>187</v>
      </c>
      <c r="X524" s="103">
        <v>1</v>
      </c>
      <c r="Y524" s="92">
        <v>46058.672222222223</v>
      </c>
      <c r="Z524" s="3">
        <v>0</v>
      </c>
      <c r="AA524" s="100">
        <v>0</v>
      </c>
      <c r="AB524">
        <f t="shared" si="62"/>
        <v>0</v>
      </c>
      <c r="AC524">
        <f t="shared" si="63"/>
        <v>0</v>
      </c>
    </row>
    <row r="525" spans="2:29" ht="16.5" x14ac:dyDescent="0.25">
      <c r="B525" t="str">
        <f t="shared" si="58"/>
        <v/>
      </c>
      <c r="C525" t="str">
        <f t="shared" si="59"/>
        <v/>
      </c>
      <c r="Q525" s="64" t="str">
        <f>_xlfn.XLOOKUP(S525,Data!E:E,Data!X:X,"Not Started",0,-1)</f>
        <v>Not Started</v>
      </c>
      <c r="R525" t="str">
        <f t="shared" si="60"/>
        <v>MCPNLBTRValuation (NPV) (RAS)</v>
      </c>
      <c r="S525" t="str">
        <f t="shared" si="61"/>
        <v>MCPNLBTRValuation (NPV) (RAS)portfolio valuation run RAS</v>
      </c>
      <c r="T525" s="31" t="s">
        <v>39</v>
      </c>
      <c r="U525" s="31" t="s">
        <v>260</v>
      </c>
      <c r="V525" s="28" t="s">
        <v>1851</v>
      </c>
      <c r="W525" s="28" t="s">
        <v>310</v>
      </c>
      <c r="X525" s="102">
        <v>1</v>
      </c>
      <c r="Y525" s="91">
        <v>46063.737500000003</v>
      </c>
      <c r="Z525" s="97">
        <v>0</v>
      </c>
      <c r="AA525" s="99">
        <v>0.35</v>
      </c>
      <c r="AB525">
        <f t="shared" si="62"/>
        <v>0.35</v>
      </c>
      <c r="AC525">
        <f t="shared" si="63"/>
        <v>0.35</v>
      </c>
    </row>
    <row r="526" spans="2:29" ht="16.5" x14ac:dyDescent="0.25">
      <c r="B526" t="str">
        <f t="shared" ref="B526:B589" si="64">D526&amp;E526&amp;F526</f>
        <v/>
      </c>
      <c r="C526" t="str">
        <f t="shared" ref="C526:C589" si="65">D526&amp;E526&amp;F526&amp;G526</f>
        <v/>
      </c>
      <c r="Q526" s="64" t="str">
        <f>_xlfn.XLOOKUP(S526,Data!E:E,Data!X:X,"Not Started",0,-1)</f>
        <v>Not Started</v>
      </c>
      <c r="R526" t="str">
        <f t="shared" ref="R526:R589" si="66">T526&amp;U526&amp;V526</f>
        <v>MCPNLBTRValuation (NPV) (RAS)</v>
      </c>
      <c r="S526" t="str">
        <f t="shared" ref="S526:S589" si="67">T526&amp;U526&amp;V526&amp;W526</f>
        <v>MCPNLBTRValuation (NPV) (RAS)Light Maintenance</v>
      </c>
      <c r="T526" s="31" t="s">
        <v>39</v>
      </c>
      <c r="U526" s="31" t="s">
        <v>260</v>
      </c>
      <c r="V526" s="31" t="s">
        <v>1851</v>
      </c>
      <c r="W526" s="34" t="s">
        <v>94</v>
      </c>
      <c r="X526" s="103">
        <v>1</v>
      </c>
      <c r="Y526" s="92">
        <v>46063.752083333333</v>
      </c>
      <c r="Z526" s="3">
        <v>0</v>
      </c>
      <c r="AA526" s="100">
        <v>0.38</v>
      </c>
      <c r="AB526">
        <f t="shared" ref="AB526:AB589" si="68">SUM(Z526:AA526)</f>
        <v>0.38</v>
      </c>
      <c r="AC526">
        <f t="shared" ref="AC526:AC589" si="69">AB526/X526</f>
        <v>0.38</v>
      </c>
    </row>
    <row r="527" spans="2:29" ht="16.5" x14ac:dyDescent="0.25">
      <c r="B527" t="str">
        <f t="shared" si="64"/>
        <v/>
      </c>
      <c r="C527" t="str">
        <f t="shared" si="65"/>
        <v/>
      </c>
      <c r="Q527" s="64" t="str">
        <f>_xlfn.XLOOKUP(S527,Data!E:E,Data!X:X,"Not Started",0,-1)</f>
        <v>Not Started</v>
      </c>
      <c r="R527" t="str">
        <f t="shared" si="66"/>
        <v>MCPNLBTRValuation (NPV) (RAS)</v>
      </c>
      <c r="S527" t="str">
        <f t="shared" si="67"/>
        <v>MCPNLBTRValuation (NPV) (RAS)valuation report exports RAS</v>
      </c>
      <c r="T527" s="31" t="s">
        <v>39</v>
      </c>
      <c r="U527" s="31" t="s">
        <v>260</v>
      </c>
      <c r="V527" s="31" t="s">
        <v>1851</v>
      </c>
      <c r="W527" s="34" t="s">
        <v>313</v>
      </c>
      <c r="X527" s="103">
        <v>1</v>
      </c>
      <c r="Y527" s="92">
        <v>46063.768055555556</v>
      </c>
      <c r="Z527" s="3">
        <v>0</v>
      </c>
      <c r="AA527" s="100">
        <v>1.67</v>
      </c>
      <c r="AB527">
        <f t="shared" si="68"/>
        <v>1.67</v>
      </c>
      <c r="AC527">
        <f t="shared" si="69"/>
        <v>1.67</v>
      </c>
    </row>
    <row r="528" spans="2:29" ht="16.5" x14ac:dyDescent="0.25">
      <c r="B528" t="str">
        <f t="shared" si="64"/>
        <v/>
      </c>
      <c r="C528" t="str">
        <f t="shared" si="65"/>
        <v/>
      </c>
      <c r="Q528" s="64" t="str">
        <f>_xlfn.XLOOKUP(S528,Data!E:E,Data!X:X,"Not Started",0,-1)</f>
        <v>Not Started</v>
      </c>
      <c r="R528" t="str">
        <f t="shared" si="66"/>
        <v>MCPNLBTRValuation (NPV) (RAS)</v>
      </c>
      <c r="S528" t="str">
        <f t="shared" si="67"/>
        <v>MCPNLBTRValuation (NPV) (RAS)AIC portfolio valuation run RAS</v>
      </c>
      <c r="T528" s="31" t="s">
        <v>39</v>
      </c>
      <c r="U528" s="31" t="s">
        <v>260</v>
      </c>
      <c r="V528" s="31" t="s">
        <v>1851</v>
      </c>
      <c r="W528" s="34" t="s">
        <v>316</v>
      </c>
      <c r="X528" s="103">
        <v>1</v>
      </c>
      <c r="Y528" s="92">
        <v>46063.837500000001</v>
      </c>
      <c r="Z528" s="3">
        <v>0</v>
      </c>
      <c r="AA528" s="100">
        <v>0</v>
      </c>
      <c r="AB528">
        <f t="shared" si="68"/>
        <v>0</v>
      </c>
      <c r="AC528">
        <f t="shared" si="69"/>
        <v>0</v>
      </c>
    </row>
    <row r="529" spans="2:29" ht="16.5" x14ac:dyDescent="0.25">
      <c r="B529" t="str">
        <f t="shared" si="64"/>
        <v/>
      </c>
      <c r="C529" t="str">
        <f t="shared" si="65"/>
        <v/>
      </c>
      <c r="Q529" s="64" t="str">
        <f>_xlfn.XLOOKUP(S529,Data!E:E,Data!X:X,"Not Started",0,-1)</f>
        <v>Not Started</v>
      </c>
      <c r="R529" t="str">
        <f t="shared" si="66"/>
        <v>MCPNLRBCopy Portfolio</v>
      </c>
      <c r="S529" t="str">
        <f t="shared" si="67"/>
        <v>MCPNLRBCopy Portfoliocopy PORTM portfolio</v>
      </c>
      <c r="T529" s="31" t="s">
        <v>39</v>
      </c>
      <c r="U529" s="28" t="s">
        <v>1423</v>
      </c>
      <c r="V529" s="28" t="s">
        <v>1828</v>
      </c>
      <c r="W529" s="28" t="s">
        <v>1478</v>
      </c>
      <c r="X529" s="102">
        <v>1</v>
      </c>
      <c r="Y529" s="91">
        <v>46070.294444444444</v>
      </c>
      <c r="Z529" s="97">
        <v>0</v>
      </c>
      <c r="AA529" s="99">
        <v>1.27</v>
      </c>
      <c r="AB529">
        <f t="shared" si="68"/>
        <v>1.27</v>
      </c>
      <c r="AC529">
        <f t="shared" si="69"/>
        <v>1.27</v>
      </c>
    </row>
    <row r="530" spans="2:29" ht="16.5" x14ac:dyDescent="0.25">
      <c r="B530" t="str">
        <f t="shared" si="64"/>
        <v/>
      </c>
      <c r="C530" t="str">
        <f t="shared" si="65"/>
        <v/>
      </c>
      <c r="Q530" s="64" t="str">
        <f>_xlfn.XLOOKUP(S530,Data!E:E,Data!X:X,"Not Started",0,-1)</f>
        <v>Completed</v>
      </c>
      <c r="R530" t="str">
        <f t="shared" si="66"/>
        <v>MCPNLRBDelete Portfolio</v>
      </c>
      <c r="S530" t="str">
        <f t="shared" si="67"/>
        <v>MCPNLRBDelete PortfolioDelete portfolio from</v>
      </c>
      <c r="T530" s="31" t="s">
        <v>39</v>
      </c>
      <c r="U530" s="31" t="s">
        <v>1423</v>
      </c>
      <c r="V530" s="28" t="s">
        <v>1832</v>
      </c>
      <c r="W530" s="28" t="s">
        <v>45</v>
      </c>
      <c r="X530" s="102">
        <v>2</v>
      </c>
      <c r="Y530" s="91">
        <v>46059.55</v>
      </c>
      <c r="Z530" s="97">
        <v>0.05</v>
      </c>
      <c r="AA530" s="99">
        <v>0.03</v>
      </c>
      <c r="AB530">
        <f t="shared" si="68"/>
        <v>0.08</v>
      </c>
      <c r="AC530">
        <f t="shared" si="69"/>
        <v>0.04</v>
      </c>
    </row>
    <row r="531" spans="2:29" ht="16.5" x14ac:dyDescent="0.25">
      <c r="B531" t="str">
        <f t="shared" si="64"/>
        <v/>
      </c>
      <c r="C531" t="str">
        <f t="shared" si="65"/>
        <v/>
      </c>
      <c r="Q531" s="64" t="str">
        <f>_xlfn.XLOOKUP(S531,Data!E:E,Data!X:X,"Not Started",0,-1)</f>
        <v>Not Started</v>
      </c>
      <c r="R531" t="str">
        <f t="shared" si="66"/>
        <v>MCPNLRBEC</v>
      </c>
      <c r="S531" t="str">
        <f t="shared" si="67"/>
        <v>MCPNLRBECLight Maintenance</v>
      </c>
      <c r="T531" s="31" t="s">
        <v>39</v>
      </c>
      <c r="U531" s="31" t="s">
        <v>1423</v>
      </c>
      <c r="V531" s="28" t="s">
        <v>1833</v>
      </c>
      <c r="W531" s="28" t="s">
        <v>94</v>
      </c>
      <c r="X531" s="102">
        <v>2</v>
      </c>
      <c r="Y531" s="91">
        <v>46069.535416666666</v>
      </c>
      <c r="Z531" s="97">
        <v>0</v>
      </c>
      <c r="AA531" s="99">
        <v>0.30000000000000004</v>
      </c>
      <c r="AB531">
        <f t="shared" si="68"/>
        <v>0.30000000000000004</v>
      </c>
      <c r="AC531">
        <f t="shared" si="69"/>
        <v>0.15000000000000002</v>
      </c>
    </row>
    <row r="532" spans="2:29" ht="16.5" x14ac:dyDescent="0.25">
      <c r="B532" t="str">
        <f t="shared" si="64"/>
        <v/>
      </c>
      <c r="C532" t="str">
        <f t="shared" si="65"/>
        <v/>
      </c>
      <c r="Q532" s="64" t="str">
        <f>_xlfn.XLOOKUP(S532,Data!E:E,Data!X:X,"Not Started",0,-1)</f>
        <v>Not Started</v>
      </c>
      <c r="R532" t="str">
        <f t="shared" si="66"/>
        <v>MCPNLRBEC</v>
      </c>
      <c r="S532" t="str">
        <f t="shared" si="67"/>
        <v>MCPNLRBECing-ec valuation</v>
      </c>
      <c r="T532" s="31" t="s">
        <v>39</v>
      </c>
      <c r="U532" s="31" t="s">
        <v>1423</v>
      </c>
      <c r="V532" s="31" t="s">
        <v>1833</v>
      </c>
      <c r="W532" s="34" t="s">
        <v>141</v>
      </c>
      <c r="X532" s="103">
        <v>1</v>
      </c>
      <c r="Y532" s="92">
        <v>46069.555555555555</v>
      </c>
      <c r="Z532" s="3">
        <v>0</v>
      </c>
      <c r="AA532" s="100">
        <v>14.87</v>
      </c>
      <c r="AB532">
        <f t="shared" si="68"/>
        <v>14.87</v>
      </c>
      <c r="AC532">
        <f t="shared" si="69"/>
        <v>14.87</v>
      </c>
    </row>
    <row r="533" spans="2:29" ht="16.5" x14ac:dyDescent="0.25">
      <c r="B533" t="str">
        <f t="shared" si="64"/>
        <v/>
      </c>
      <c r="C533" t="str">
        <f t="shared" si="65"/>
        <v/>
      </c>
      <c r="Q533" s="64" t="str">
        <f>_xlfn.XLOOKUP(S533,Data!E:E,Data!X:X,"Not Started",0,-1)</f>
        <v>Not Started</v>
      </c>
      <c r="R533" t="str">
        <f t="shared" si="66"/>
        <v>MCPNLRBFinance Planning</v>
      </c>
      <c r="S533" t="str">
        <f t="shared" si="67"/>
        <v>MCPNLRBFinance PlanningFinance planning</v>
      </c>
      <c r="T533" s="31" t="s">
        <v>39</v>
      </c>
      <c r="U533" s="31" t="s">
        <v>1423</v>
      </c>
      <c r="V533" s="28" t="s">
        <v>1835</v>
      </c>
      <c r="W533" s="28" t="s">
        <v>1451</v>
      </c>
      <c r="X533" s="102">
        <v>1</v>
      </c>
      <c r="Y533" s="91">
        <v>46065.125694444447</v>
      </c>
      <c r="Z533" s="97">
        <v>0</v>
      </c>
      <c r="AA533" s="99">
        <v>13.78</v>
      </c>
      <c r="AB533">
        <f t="shared" si="68"/>
        <v>13.78</v>
      </c>
      <c r="AC533">
        <f t="shared" si="69"/>
        <v>13.78</v>
      </c>
    </row>
    <row r="534" spans="2:29" ht="16.5" x14ac:dyDescent="0.25">
      <c r="B534" t="str">
        <f t="shared" si="64"/>
        <v/>
      </c>
      <c r="C534" t="str">
        <f t="shared" si="65"/>
        <v/>
      </c>
      <c r="Q534" s="64" t="str">
        <f>_xlfn.XLOOKUP(S534,Data!E:E,Data!X:X,"Not Started",0,-1)</f>
        <v>Not Started</v>
      </c>
      <c r="R534" t="str">
        <f t="shared" si="66"/>
        <v>MCPNLRBFinance Planning</v>
      </c>
      <c r="S534" t="str">
        <f t="shared" si="67"/>
        <v>MCPNLRBFinance PlanningLight Maintenance</v>
      </c>
      <c r="T534" s="31" t="s">
        <v>39</v>
      </c>
      <c r="U534" s="31" t="s">
        <v>1423</v>
      </c>
      <c r="V534" s="31" t="s">
        <v>1835</v>
      </c>
      <c r="W534" s="34" t="s">
        <v>94</v>
      </c>
      <c r="X534" s="103">
        <v>1</v>
      </c>
      <c r="Y534" s="92">
        <v>46065.7</v>
      </c>
      <c r="Z534" s="3">
        <v>0</v>
      </c>
      <c r="AA534" s="100">
        <v>0.62</v>
      </c>
      <c r="AB534">
        <f t="shared" si="68"/>
        <v>0.62</v>
      </c>
      <c r="AC534">
        <f t="shared" si="69"/>
        <v>0.62</v>
      </c>
    </row>
    <row r="535" spans="2:29" ht="16.5" x14ac:dyDescent="0.25">
      <c r="B535" t="str">
        <f t="shared" si="64"/>
        <v/>
      </c>
      <c r="C535" t="str">
        <f t="shared" si="65"/>
        <v/>
      </c>
      <c r="Q535" s="64" t="str">
        <f>_xlfn.XLOOKUP(S535,Data!E:E,Data!X:X,"Not Started",0,-1)</f>
        <v>Not Started</v>
      </c>
      <c r="R535" t="str">
        <f t="shared" si="66"/>
        <v>MCPNLRBFinance Planning</v>
      </c>
      <c r="S535" t="str">
        <f t="shared" si="67"/>
        <v>MCPNLRBFinance PlanningFinance planning OLAP export</v>
      </c>
      <c r="T535" s="31" t="s">
        <v>39</v>
      </c>
      <c r="U535" s="31" t="s">
        <v>1423</v>
      </c>
      <c r="V535" s="31" t="s">
        <v>1835</v>
      </c>
      <c r="W535" s="34" t="s">
        <v>1456</v>
      </c>
      <c r="X535" s="103">
        <v>1</v>
      </c>
      <c r="Y535" s="92">
        <v>46065.725694444445</v>
      </c>
      <c r="Z535" s="3">
        <v>0</v>
      </c>
      <c r="AA535" s="100">
        <v>0.25</v>
      </c>
      <c r="AB535">
        <f t="shared" si="68"/>
        <v>0.25</v>
      </c>
      <c r="AC535">
        <f t="shared" si="69"/>
        <v>0.25</v>
      </c>
    </row>
    <row r="536" spans="2:29" ht="16.5" x14ac:dyDescent="0.25">
      <c r="B536" t="str">
        <f t="shared" si="64"/>
        <v/>
      </c>
      <c r="C536" t="str">
        <f t="shared" si="65"/>
        <v/>
      </c>
      <c r="Q536" s="64" t="str">
        <f>_xlfn.XLOOKUP(S536,Data!E:E,Data!X:X,"Not Started",0,-1)</f>
        <v>Not Started</v>
      </c>
      <c r="R536" t="str">
        <f t="shared" si="66"/>
        <v>MCPNLRBFinance Strategies</v>
      </c>
      <c r="S536" t="str">
        <f t="shared" si="67"/>
        <v>MCPNLRBFinance Strategiesimport finance strategies</v>
      </c>
      <c r="T536" s="31" t="s">
        <v>39</v>
      </c>
      <c r="U536" s="31" t="s">
        <v>1423</v>
      </c>
      <c r="V536" s="28" t="s">
        <v>1836</v>
      </c>
      <c r="W536" s="28" t="s">
        <v>1444</v>
      </c>
      <c r="X536" s="102">
        <v>1</v>
      </c>
      <c r="Y536" s="91">
        <v>46064.609722222223</v>
      </c>
      <c r="Z536" s="97">
        <v>0</v>
      </c>
      <c r="AA536" s="99">
        <v>0.08</v>
      </c>
      <c r="AB536">
        <f t="shared" si="68"/>
        <v>0.08</v>
      </c>
      <c r="AC536">
        <f t="shared" si="69"/>
        <v>0.08</v>
      </c>
    </row>
    <row r="537" spans="2:29" ht="16.5" x14ac:dyDescent="0.25">
      <c r="B537" t="str">
        <f t="shared" si="64"/>
        <v/>
      </c>
      <c r="C537" t="str">
        <f t="shared" si="65"/>
        <v/>
      </c>
      <c r="Q537" s="64" t="str">
        <f>_xlfn.XLOOKUP(S537,Data!E:E,Data!X:X,"Not Started",0,-1)</f>
        <v>Not Started</v>
      </c>
      <c r="R537" t="str">
        <f t="shared" si="66"/>
        <v>MCPNLRBGAP</v>
      </c>
      <c r="S537" t="str">
        <f t="shared" si="67"/>
        <v>MCPNLRBGAPgap planning</v>
      </c>
      <c r="T537" s="31" t="s">
        <v>39</v>
      </c>
      <c r="U537" s="31" t="s">
        <v>1423</v>
      </c>
      <c r="V537" s="28" t="s">
        <v>1837</v>
      </c>
      <c r="W537" s="28" t="s">
        <v>197</v>
      </c>
      <c r="X537" s="102">
        <v>1</v>
      </c>
      <c r="Y537" s="91">
        <v>46070.237500000003</v>
      </c>
      <c r="Z537" s="97">
        <v>0</v>
      </c>
      <c r="AA537" s="99">
        <v>1.35</v>
      </c>
      <c r="AB537">
        <f t="shared" si="68"/>
        <v>1.35</v>
      </c>
      <c r="AC537">
        <f t="shared" si="69"/>
        <v>1.35</v>
      </c>
    </row>
    <row r="538" spans="2:29" ht="16.5" x14ac:dyDescent="0.25">
      <c r="B538" t="str">
        <f t="shared" si="64"/>
        <v/>
      </c>
      <c r="C538" t="str">
        <f t="shared" si="65"/>
        <v/>
      </c>
      <c r="Q538" s="64" t="str">
        <f>_xlfn.XLOOKUP(S538,Data!E:E,Data!X:X,"Not Started",0,-1)</f>
        <v>Not Started</v>
      </c>
      <c r="R538" t="str">
        <f t="shared" si="66"/>
        <v>MCPNLRBImport Strategies</v>
      </c>
      <c r="S538" t="str">
        <f t="shared" si="67"/>
        <v>MCPNLRBImport Strategiesimport strategies</v>
      </c>
      <c r="T538" s="31" t="s">
        <v>39</v>
      </c>
      <c r="U538" s="31" t="s">
        <v>1423</v>
      </c>
      <c r="V538" s="28" t="s">
        <v>1838</v>
      </c>
      <c r="W538" s="28" t="s">
        <v>148</v>
      </c>
      <c r="X538" s="102">
        <v>1</v>
      </c>
      <c r="Y538" s="91">
        <v>46066.464583333334</v>
      </c>
      <c r="Z538" s="97">
        <v>0</v>
      </c>
      <c r="AA538" s="99">
        <v>7.0000000000000007E-2</v>
      </c>
      <c r="AB538">
        <f t="shared" si="68"/>
        <v>7.0000000000000007E-2</v>
      </c>
      <c r="AC538">
        <f t="shared" si="69"/>
        <v>7.0000000000000007E-2</v>
      </c>
    </row>
    <row r="539" spans="2:29" ht="16.5" x14ac:dyDescent="0.25">
      <c r="B539" t="str">
        <f t="shared" si="64"/>
        <v/>
      </c>
      <c r="C539" t="str">
        <f t="shared" si="65"/>
        <v/>
      </c>
      <c r="Q539" s="64" t="str">
        <f>_xlfn.XLOOKUP(S539,Data!E:E,Data!X:X,"Not Started",0,-1)</f>
        <v>Not Started</v>
      </c>
      <c r="R539" t="str">
        <f t="shared" si="66"/>
        <v>MCPNLRBITS</v>
      </c>
      <c r="S539" t="str">
        <f t="shared" si="67"/>
        <v>MCPNLRBITSLight Maintenance</v>
      </c>
      <c r="T539" s="31" t="s">
        <v>39</v>
      </c>
      <c r="U539" s="31" t="s">
        <v>1423</v>
      </c>
      <c r="V539" s="28" t="s">
        <v>1839</v>
      </c>
      <c r="W539" s="28" t="s">
        <v>94</v>
      </c>
      <c r="X539" s="102">
        <v>1</v>
      </c>
      <c r="Y539" s="91">
        <v>46070.177083333336</v>
      </c>
      <c r="Z539" s="97">
        <v>0</v>
      </c>
      <c r="AA539" s="99">
        <v>0.47</v>
      </c>
      <c r="AB539">
        <f t="shared" si="68"/>
        <v>0.47</v>
      </c>
      <c r="AC539">
        <f t="shared" si="69"/>
        <v>0.47</v>
      </c>
    </row>
    <row r="540" spans="2:29" ht="16.5" x14ac:dyDescent="0.25">
      <c r="B540" t="str">
        <f t="shared" si="64"/>
        <v/>
      </c>
      <c r="C540" t="str">
        <f t="shared" si="65"/>
        <v/>
      </c>
      <c r="Q540" s="64" t="str">
        <f>_xlfn.XLOOKUP(S540,Data!E:E,Data!X:X,"Not Started",0,-1)</f>
        <v>Not Started</v>
      </c>
      <c r="R540" t="str">
        <f t="shared" si="66"/>
        <v>MCPNLRBITS</v>
      </c>
      <c r="S540" t="str">
        <f t="shared" si="67"/>
        <v>MCPNLRBITSITS planning run</v>
      </c>
      <c r="T540" s="31" t="s">
        <v>39</v>
      </c>
      <c r="U540" s="31" t="s">
        <v>1423</v>
      </c>
      <c r="V540" s="31" t="s">
        <v>1839</v>
      </c>
      <c r="W540" s="34" t="s">
        <v>174</v>
      </c>
      <c r="X540" s="103">
        <v>1</v>
      </c>
      <c r="Y540" s="92">
        <v>46070.196527777778</v>
      </c>
      <c r="Z540" s="3">
        <v>0</v>
      </c>
      <c r="AA540" s="100">
        <v>0.97</v>
      </c>
      <c r="AB540">
        <f t="shared" si="68"/>
        <v>0.97</v>
      </c>
      <c r="AC540">
        <f t="shared" si="69"/>
        <v>0.97</v>
      </c>
    </row>
    <row r="541" spans="2:29" ht="16.5" x14ac:dyDescent="0.25">
      <c r="B541" t="str">
        <f t="shared" si="64"/>
        <v/>
      </c>
      <c r="C541" t="str">
        <f t="shared" si="65"/>
        <v/>
      </c>
      <c r="Q541" s="64" t="str">
        <f>_xlfn.XLOOKUP(S541,Data!E:E,Data!X:X,"Not Started",0,-1)</f>
        <v>Not Started</v>
      </c>
      <c r="R541" t="str">
        <f t="shared" si="66"/>
        <v>MCPNLRBKR</v>
      </c>
      <c r="S541" t="str">
        <f t="shared" si="67"/>
        <v>MCPNLRBKRLight Maintenance</v>
      </c>
      <c r="T541" s="31" t="s">
        <v>39</v>
      </c>
      <c r="U541" s="31" t="s">
        <v>1423</v>
      </c>
      <c r="V541" s="28" t="s">
        <v>1840</v>
      </c>
      <c r="W541" s="28" t="s">
        <v>94</v>
      </c>
      <c r="X541" s="102">
        <v>1</v>
      </c>
      <c r="Y541" s="91">
        <v>46067.40347222222</v>
      </c>
      <c r="Z541" s="97">
        <v>0</v>
      </c>
      <c r="AA541" s="99">
        <v>3.73</v>
      </c>
      <c r="AB541">
        <f t="shared" si="68"/>
        <v>3.73</v>
      </c>
      <c r="AC541">
        <f t="shared" si="69"/>
        <v>3.73</v>
      </c>
    </row>
    <row r="542" spans="2:29" ht="16.5" x14ac:dyDescent="0.25">
      <c r="B542" t="str">
        <f t="shared" si="64"/>
        <v/>
      </c>
      <c r="C542" t="str">
        <f t="shared" si="65"/>
        <v/>
      </c>
      <c r="Q542" s="64" t="str">
        <f>_xlfn.XLOOKUP(S542,Data!E:E,Data!X:X,"Not Started",0,-1)</f>
        <v>Not Started</v>
      </c>
      <c r="R542" t="str">
        <f t="shared" si="66"/>
        <v>MCPNLRBKR</v>
      </c>
      <c r="S542" t="str">
        <f t="shared" si="67"/>
        <v>MCPNLRBKRbpv-kr valuation</v>
      </c>
      <c r="T542" s="31" t="s">
        <v>39</v>
      </c>
      <c r="U542" s="31" t="s">
        <v>1423</v>
      </c>
      <c r="V542" s="31" t="s">
        <v>1840</v>
      </c>
      <c r="W542" s="34" t="s">
        <v>123</v>
      </c>
      <c r="X542" s="103">
        <v>1</v>
      </c>
      <c r="Y542" s="92">
        <v>46069.184027777781</v>
      </c>
      <c r="Z542" s="3">
        <v>0</v>
      </c>
      <c r="AA542" s="100">
        <v>8.08</v>
      </c>
      <c r="AB542">
        <f t="shared" si="68"/>
        <v>8.08</v>
      </c>
      <c r="AC542">
        <f t="shared" si="69"/>
        <v>8.08</v>
      </c>
    </row>
    <row r="543" spans="2:29" ht="16.5" x14ac:dyDescent="0.25">
      <c r="B543" t="str">
        <f t="shared" si="64"/>
        <v/>
      </c>
      <c r="C543" t="str">
        <f t="shared" si="65"/>
        <v/>
      </c>
      <c r="Q543" s="64" t="str">
        <f>_xlfn.XLOOKUP(S543,Data!E:E,Data!X:X,"Not Started",0,-1)</f>
        <v>Completed</v>
      </c>
      <c r="R543" t="str">
        <f t="shared" si="66"/>
        <v>MCPNLRBLoad Compare MP</v>
      </c>
      <c r="S543" t="str">
        <f t="shared" si="67"/>
        <v>MCPNLRBLoad Compare MPload Model parameters</v>
      </c>
      <c r="T543" s="31" t="s">
        <v>39</v>
      </c>
      <c r="U543" s="31" t="s">
        <v>1423</v>
      </c>
      <c r="V543" s="28" t="s">
        <v>1853</v>
      </c>
      <c r="W543" s="28" t="s">
        <v>52</v>
      </c>
      <c r="X543" s="102">
        <v>1</v>
      </c>
      <c r="Y543" s="91">
        <v>46063.506249999999</v>
      </c>
      <c r="Z543" s="97">
        <v>0</v>
      </c>
      <c r="AA543" s="99">
        <v>0.1</v>
      </c>
      <c r="AB543">
        <f t="shared" si="68"/>
        <v>0.1</v>
      </c>
      <c r="AC543">
        <f t="shared" si="69"/>
        <v>0.1</v>
      </c>
    </row>
    <row r="544" spans="2:29" ht="16.5" x14ac:dyDescent="0.25">
      <c r="B544" t="str">
        <f t="shared" si="64"/>
        <v/>
      </c>
      <c r="C544" t="str">
        <f t="shared" si="65"/>
        <v/>
      </c>
      <c r="Q544" s="64" t="str">
        <f>_xlfn.XLOOKUP(S544,Data!E:E,Data!X:X,"Not Started",0,-1)</f>
        <v>Completed</v>
      </c>
      <c r="R544" t="str">
        <f t="shared" si="66"/>
        <v>MCPNLRBLoad Compare MP</v>
      </c>
      <c r="S544" t="str">
        <f t="shared" si="67"/>
        <v>MCPNLRBLoad Compare MPModel parameters comparison</v>
      </c>
      <c r="T544" s="31" t="s">
        <v>39</v>
      </c>
      <c r="U544" s="31" t="s">
        <v>1423</v>
      </c>
      <c r="V544" s="31" t="s">
        <v>1853</v>
      </c>
      <c r="W544" s="34" t="s">
        <v>55</v>
      </c>
      <c r="X544" s="103">
        <v>1</v>
      </c>
      <c r="Y544" s="92">
        <v>46063.510416666664</v>
      </c>
      <c r="Z544" s="3">
        <v>0</v>
      </c>
      <c r="AA544" s="100">
        <v>0</v>
      </c>
      <c r="AB544">
        <f t="shared" si="68"/>
        <v>0</v>
      </c>
      <c r="AC544">
        <f t="shared" si="69"/>
        <v>0</v>
      </c>
    </row>
    <row r="545" spans="2:29" ht="16.5" x14ac:dyDescent="0.25">
      <c r="B545" t="str">
        <f t="shared" si="64"/>
        <v/>
      </c>
      <c r="C545" t="str">
        <f t="shared" si="65"/>
        <v/>
      </c>
      <c r="Q545" s="64" t="str">
        <f>_xlfn.XLOOKUP(S545,Data!E:E,Data!X:X,"Not Started",0,-1)</f>
        <v>Completed</v>
      </c>
      <c r="R545" t="str">
        <f t="shared" si="66"/>
        <v>MCPNLRBLoad Compare Spreads</v>
      </c>
      <c r="S545" t="str">
        <f t="shared" si="67"/>
        <v>MCPNLRBLoad Compare Spreadsload Spreads</v>
      </c>
      <c r="T545" s="31" t="s">
        <v>39</v>
      </c>
      <c r="U545" s="31" t="s">
        <v>1423</v>
      </c>
      <c r="V545" s="28" t="s">
        <v>1841</v>
      </c>
      <c r="W545" s="28" t="s">
        <v>69</v>
      </c>
      <c r="X545" s="102">
        <v>1</v>
      </c>
      <c r="Y545" s="91">
        <v>46063.540972222225</v>
      </c>
      <c r="Z545" s="97">
        <v>0</v>
      </c>
      <c r="AA545" s="99">
        <v>0.18</v>
      </c>
      <c r="AB545">
        <f t="shared" si="68"/>
        <v>0.18</v>
      </c>
      <c r="AC545">
        <f t="shared" si="69"/>
        <v>0.18</v>
      </c>
    </row>
    <row r="546" spans="2:29" ht="16.5" x14ac:dyDescent="0.25">
      <c r="B546" t="str">
        <f t="shared" si="64"/>
        <v/>
      </c>
      <c r="C546" t="str">
        <f t="shared" si="65"/>
        <v/>
      </c>
      <c r="Q546" s="64" t="str">
        <f>_xlfn.XLOOKUP(S546,Data!E:E,Data!X:X,"Not Started",0,-1)</f>
        <v>Completed</v>
      </c>
      <c r="R546" t="str">
        <f t="shared" si="66"/>
        <v>MCPNLRBLoad Compare Spreads</v>
      </c>
      <c r="S546" t="str">
        <f t="shared" si="67"/>
        <v>MCPNLRBLoad Compare SpreadsSpreads comparison</v>
      </c>
      <c r="T546" s="31" t="s">
        <v>39</v>
      </c>
      <c r="U546" s="31" t="s">
        <v>1423</v>
      </c>
      <c r="V546" s="31" t="s">
        <v>1841</v>
      </c>
      <c r="W546" s="34" t="s">
        <v>71</v>
      </c>
      <c r="X546" s="103">
        <v>1</v>
      </c>
      <c r="Y546" s="92">
        <v>46063.548611111109</v>
      </c>
      <c r="Z546" s="3">
        <v>0</v>
      </c>
      <c r="AA546" s="100">
        <v>0.02</v>
      </c>
      <c r="AB546">
        <f t="shared" si="68"/>
        <v>0.02</v>
      </c>
      <c r="AC546">
        <f t="shared" si="69"/>
        <v>0.02</v>
      </c>
    </row>
    <row r="547" spans="2:29" ht="16.5" x14ac:dyDescent="0.25">
      <c r="B547" t="str">
        <f t="shared" si="64"/>
        <v/>
      </c>
      <c r="C547" t="str">
        <f t="shared" si="65"/>
        <v/>
      </c>
      <c r="Q547" s="64" t="str">
        <f>_xlfn.XLOOKUP(S547,Data!E:E,Data!X:X,"Not Started",0,-1)</f>
        <v>Not Started</v>
      </c>
      <c r="R547" t="str">
        <f t="shared" si="66"/>
        <v>MCPNLRBLoad ELP and Mortgages</v>
      </c>
      <c r="S547" t="str">
        <f t="shared" si="67"/>
        <v>MCPNLRBLoad ELP and Mortgagesload ELP and Mortgages</v>
      </c>
      <c r="T547" s="31" t="s">
        <v>39</v>
      </c>
      <c r="U547" s="31" t="s">
        <v>1423</v>
      </c>
      <c r="V547" s="28" t="s">
        <v>1842</v>
      </c>
      <c r="W547" s="28" t="s">
        <v>1439</v>
      </c>
      <c r="X547" s="102">
        <v>1</v>
      </c>
      <c r="Y547" s="91">
        <v>46063.799305555556</v>
      </c>
      <c r="Z547" s="97">
        <v>0</v>
      </c>
      <c r="AA547" s="99">
        <v>0.6</v>
      </c>
      <c r="AB547">
        <f t="shared" si="68"/>
        <v>0.6</v>
      </c>
      <c r="AC547">
        <f t="shared" si="69"/>
        <v>0.6</v>
      </c>
    </row>
    <row r="548" spans="2:29" ht="16.5" x14ac:dyDescent="0.25">
      <c r="B548" t="str">
        <f t="shared" si="64"/>
        <v/>
      </c>
      <c r="C548" t="str">
        <f t="shared" si="65"/>
        <v/>
      </c>
      <c r="Q548" s="64" t="str">
        <f>_xlfn.XLOOKUP(S548,Data!E:E,Data!X:X,"Not Started",0,-1)</f>
        <v>Completed</v>
      </c>
      <c r="R548" t="str">
        <f t="shared" si="66"/>
        <v>MCPNLRBLoad Pos</v>
      </c>
      <c r="S548" t="str">
        <f t="shared" si="67"/>
        <v>MCPNLRBLoad Posload</v>
      </c>
      <c r="T548" s="31" t="s">
        <v>39</v>
      </c>
      <c r="U548" s="31" t="s">
        <v>1423</v>
      </c>
      <c r="V548" s="28" t="s">
        <v>1844</v>
      </c>
      <c r="W548" s="28" t="s">
        <v>75</v>
      </c>
      <c r="X548" s="102">
        <v>1</v>
      </c>
      <c r="Y548" s="91">
        <v>46063.703472222223</v>
      </c>
      <c r="Z548" s="97">
        <v>0</v>
      </c>
      <c r="AA548" s="99">
        <v>2.08</v>
      </c>
      <c r="AB548">
        <f t="shared" si="68"/>
        <v>2.08</v>
      </c>
      <c r="AC548">
        <f t="shared" si="69"/>
        <v>2.08</v>
      </c>
    </row>
    <row r="549" spans="2:29" ht="16.5" x14ac:dyDescent="0.25">
      <c r="B549" t="str">
        <f t="shared" si="64"/>
        <v/>
      </c>
      <c r="C549" t="str">
        <f t="shared" si="65"/>
        <v/>
      </c>
      <c r="Q549" s="64" t="str">
        <f>_xlfn.XLOOKUP(S549,Data!E:E,Data!X:X,"Not Started",0,-1)</f>
        <v>Completed</v>
      </c>
      <c r="R549" t="str">
        <f t="shared" si="66"/>
        <v>MCPNLRBLoad Pos</v>
      </c>
      <c r="S549" t="str">
        <f t="shared" si="67"/>
        <v>MCPNLRBLoad PosStratification</v>
      </c>
      <c r="T549" s="31" t="s">
        <v>39</v>
      </c>
      <c r="U549" s="31" t="s">
        <v>1423</v>
      </c>
      <c r="V549" s="31" t="s">
        <v>1844</v>
      </c>
      <c r="W549" s="34" t="s">
        <v>78</v>
      </c>
      <c r="X549" s="103">
        <v>1</v>
      </c>
      <c r="Y549" s="92">
        <v>46063.790277777778</v>
      </c>
      <c r="Z549" s="3">
        <v>0</v>
      </c>
      <c r="AA549" s="100">
        <v>0.17</v>
      </c>
      <c r="AB549">
        <f t="shared" si="68"/>
        <v>0.17</v>
      </c>
      <c r="AC549">
        <f t="shared" si="69"/>
        <v>0.17</v>
      </c>
    </row>
    <row r="550" spans="2:29" ht="16.5" x14ac:dyDescent="0.25">
      <c r="B550" t="str">
        <f t="shared" si="64"/>
        <v/>
      </c>
      <c r="C550" t="str">
        <f t="shared" si="65"/>
        <v/>
      </c>
      <c r="Q550" s="64" t="str">
        <f>_xlfn.XLOOKUP(S550,Data!E:E,Data!X:X,"Not Started",0,-1)</f>
        <v>Completed</v>
      </c>
      <c r="R550" t="str">
        <f t="shared" si="66"/>
        <v>MCPNLRBLoad Pos</v>
      </c>
      <c r="S550" t="str">
        <f t="shared" si="67"/>
        <v>MCPNLRBLoad Poscopy from</v>
      </c>
      <c r="T550" s="31" t="s">
        <v>39</v>
      </c>
      <c r="U550" s="31" t="s">
        <v>1423</v>
      </c>
      <c r="V550" s="31" t="s">
        <v>1844</v>
      </c>
      <c r="W550" s="34" t="s">
        <v>84</v>
      </c>
      <c r="X550" s="103">
        <v>1</v>
      </c>
      <c r="Y550" s="92">
        <v>46063.797222222223</v>
      </c>
      <c r="Z550" s="3">
        <v>0</v>
      </c>
      <c r="AA550" s="100">
        <v>0.03</v>
      </c>
      <c r="AB550">
        <f t="shared" si="68"/>
        <v>0.03</v>
      </c>
      <c r="AC550">
        <f t="shared" si="69"/>
        <v>0.03</v>
      </c>
    </row>
    <row r="551" spans="2:29" ht="16.5" x14ac:dyDescent="0.25">
      <c r="B551" t="str">
        <f t="shared" si="64"/>
        <v/>
      </c>
      <c r="C551" t="str">
        <f t="shared" si="65"/>
        <v/>
      </c>
      <c r="Q551" s="64" t="str">
        <f>_xlfn.XLOOKUP(S551,Data!E:E,Data!X:X,"Not Started",0,-1)</f>
        <v>Not Started</v>
      </c>
      <c r="R551" t="str">
        <f t="shared" si="66"/>
        <v>MCPNLRBPlanning (NII)</v>
      </c>
      <c r="S551" t="str">
        <f t="shared" si="67"/>
        <v>MCPNLRBPlanning (NII)combined planning run</v>
      </c>
      <c r="T551" s="31" t="s">
        <v>39</v>
      </c>
      <c r="U551" s="31" t="s">
        <v>1423</v>
      </c>
      <c r="V551" s="28" t="s">
        <v>1827</v>
      </c>
      <c r="W551" s="28" t="s">
        <v>1461</v>
      </c>
      <c r="X551" s="102">
        <v>1</v>
      </c>
      <c r="Y551" s="91">
        <v>46066.468055555553</v>
      </c>
      <c r="Z551" s="97">
        <v>0</v>
      </c>
      <c r="AA551" s="99">
        <v>20.95</v>
      </c>
      <c r="AB551">
        <f t="shared" si="68"/>
        <v>20.95</v>
      </c>
      <c r="AC551">
        <f t="shared" si="69"/>
        <v>20.95</v>
      </c>
    </row>
    <row r="552" spans="2:29" ht="16.5" x14ac:dyDescent="0.25">
      <c r="B552" t="str">
        <f t="shared" si="64"/>
        <v/>
      </c>
      <c r="C552" t="str">
        <f t="shared" si="65"/>
        <v/>
      </c>
      <c r="Q552" s="64" t="str">
        <f>_xlfn.XLOOKUP(S552,Data!E:E,Data!X:X,"Not Started",0,-1)</f>
        <v>Not Started</v>
      </c>
      <c r="R552" t="str">
        <f t="shared" si="66"/>
        <v>MCPNLRBPlanning (NII)</v>
      </c>
      <c r="S552" t="str">
        <f t="shared" si="67"/>
        <v>MCPNLRBPlanning (NII)planning run exports from ARA</v>
      </c>
      <c r="T552" s="31" t="s">
        <v>39</v>
      </c>
      <c r="U552" s="31" t="s">
        <v>1423</v>
      </c>
      <c r="V552" s="31" t="s">
        <v>1827</v>
      </c>
      <c r="W552" s="34" t="s">
        <v>1464</v>
      </c>
      <c r="X552" s="103">
        <v>1</v>
      </c>
      <c r="Y552" s="92">
        <v>46067.342361111114</v>
      </c>
      <c r="Z552" s="3">
        <v>0</v>
      </c>
      <c r="AA552" s="100">
        <v>0</v>
      </c>
      <c r="AB552">
        <f t="shared" si="68"/>
        <v>0</v>
      </c>
      <c r="AC552">
        <f t="shared" si="69"/>
        <v>0</v>
      </c>
    </row>
    <row r="553" spans="2:29" ht="16.5" x14ac:dyDescent="0.25">
      <c r="B553" t="str">
        <f t="shared" si="64"/>
        <v/>
      </c>
      <c r="C553" t="str">
        <f t="shared" si="65"/>
        <v/>
      </c>
      <c r="Q553" s="64" t="str">
        <f>_xlfn.XLOOKUP(S553,Data!E:E,Data!X:X,"Not Started",0,-1)</f>
        <v>Not Started</v>
      </c>
      <c r="R553" t="str">
        <f t="shared" si="66"/>
        <v>MCPNLRBSLM</v>
      </c>
      <c r="S553" t="str">
        <f t="shared" si="67"/>
        <v>MCPNLRBSLMload SLM</v>
      </c>
      <c r="T553" s="31" t="s">
        <v>39</v>
      </c>
      <c r="U553" s="31" t="s">
        <v>1423</v>
      </c>
      <c r="V553" s="28" t="s">
        <v>1846</v>
      </c>
      <c r="W553" s="28" t="s">
        <v>1482</v>
      </c>
      <c r="X553" s="102">
        <v>1</v>
      </c>
      <c r="Y553" s="91">
        <v>46070.347222222219</v>
      </c>
      <c r="Z553" s="97">
        <v>0</v>
      </c>
      <c r="AA553" s="99">
        <v>1.2</v>
      </c>
      <c r="AB553">
        <f t="shared" si="68"/>
        <v>1.2</v>
      </c>
      <c r="AC553">
        <f t="shared" si="69"/>
        <v>1.2</v>
      </c>
    </row>
    <row r="554" spans="2:29" ht="16.5" x14ac:dyDescent="0.25">
      <c r="B554" t="str">
        <f t="shared" si="64"/>
        <v/>
      </c>
      <c r="C554" t="str">
        <f t="shared" si="65"/>
        <v/>
      </c>
      <c r="Q554" s="64" t="str">
        <f>_xlfn.XLOOKUP(S554,Data!E:E,Data!X:X,"Not Started",0,-1)</f>
        <v>Not Started</v>
      </c>
      <c r="R554" t="str">
        <f t="shared" si="66"/>
        <v>MCPNLRBSLM</v>
      </c>
      <c r="S554" t="str">
        <f t="shared" si="67"/>
        <v>MCPNLRBSLMSLM run</v>
      </c>
      <c r="T554" s="31" t="s">
        <v>39</v>
      </c>
      <c r="U554" s="31" t="s">
        <v>1423</v>
      </c>
      <c r="V554" s="31" t="s">
        <v>1846</v>
      </c>
      <c r="W554" s="34" t="s">
        <v>1485</v>
      </c>
      <c r="X554" s="103">
        <v>1</v>
      </c>
      <c r="Y554" s="92">
        <v>46070.397222222222</v>
      </c>
      <c r="Z554" s="3">
        <v>0</v>
      </c>
      <c r="AA554" s="100">
        <v>0.87</v>
      </c>
      <c r="AB554">
        <f t="shared" si="68"/>
        <v>0.87</v>
      </c>
      <c r="AC554">
        <f t="shared" si="69"/>
        <v>0.87</v>
      </c>
    </row>
    <row r="555" spans="2:29" ht="16.5" x14ac:dyDescent="0.25">
      <c r="B555" t="str">
        <f t="shared" si="64"/>
        <v/>
      </c>
      <c r="C555" t="str">
        <f t="shared" si="65"/>
        <v/>
      </c>
      <c r="Q555" s="64" t="str">
        <f>_xlfn.XLOOKUP(S555,Data!E:E,Data!X:X,"Not Started",0,-1)</f>
        <v>Completed</v>
      </c>
      <c r="R555" t="str">
        <f t="shared" si="66"/>
        <v>MCPNLRBValuation (NPV)</v>
      </c>
      <c r="S555" t="str">
        <f t="shared" si="67"/>
        <v>MCPNLRBValuation (NPV)portfolio valuation run</v>
      </c>
      <c r="T555" s="31" t="s">
        <v>39</v>
      </c>
      <c r="U555" s="31" t="s">
        <v>1423</v>
      </c>
      <c r="V555" s="28" t="s">
        <v>1850</v>
      </c>
      <c r="W555" s="28" t="s">
        <v>88</v>
      </c>
      <c r="X555" s="105">
        <v>1</v>
      </c>
      <c r="Y555" s="93">
        <v>46063.824999999997</v>
      </c>
      <c r="Z555" s="106">
        <v>0</v>
      </c>
      <c r="AA555" s="107">
        <v>8.23</v>
      </c>
      <c r="AB555">
        <f t="shared" si="68"/>
        <v>8.23</v>
      </c>
      <c r="AC555">
        <f t="shared" si="69"/>
        <v>8.23</v>
      </c>
    </row>
    <row r="556" spans="2:29" ht="16.5" x14ac:dyDescent="0.25">
      <c r="B556" t="str">
        <f t="shared" si="64"/>
        <v/>
      </c>
      <c r="C556" t="str">
        <f t="shared" si="65"/>
        <v/>
      </c>
      <c r="Q556" s="64" t="str">
        <f>_xlfn.XLOOKUP(S556,Data!E:E,Data!X:X,"Not Started",0,-1)</f>
        <v>Not Started</v>
      </c>
      <c r="R556" t="str">
        <f t="shared" si="66"/>
        <v>MCPNLRBValuation (NPV)</v>
      </c>
      <c r="S556" t="str">
        <f t="shared" si="67"/>
        <v>MCPNLRBValuation (NPV)Light Maintenance</v>
      </c>
      <c r="T556" s="31" t="s">
        <v>39</v>
      </c>
      <c r="U556" s="31" t="s">
        <v>1423</v>
      </c>
      <c r="V556" s="31" t="s">
        <v>1850</v>
      </c>
      <c r="W556" s="34" t="s">
        <v>94</v>
      </c>
      <c r="X556" s="108">
        <v>1</v>
      </c>
      <c r="Y556" s="94">
        <v>46064.169444444444</v>
      </c>
      <c r="Z556" s="109">
        <v>0</v>
      </c>
      <c r="AA556" s="110">
        <v>0.56999999999999995</v>
      </c>
      <c r="AB556">
        <f t="shared" si="68"/>
        <v>0.56999999999999995</v>
      </c>
      <c r="AC556">
        <f t="shared" si="69"/>
        <v>0.56999999999999995</v>
      </c>
    </row>
    <row r="557" spans="2:29" ht="16.5" x14ac:dyDescent="0.25">
      <c r="B557" t="str">
        <f t="shared" si="64"/>
        <v/>
      </c>
      <c r="C557" t="str">
        <f t="shared" si="65"/>
        <v/>
      </c>
      <c r="Q557" s="64" t="str">
        <f>_xlfn.XLOOKUP(S557,Data!E:E,Data!X:X,"Not Started",0,-1)</f>
        <v>Completed</v>
      </c>
      <c r="R557" t="str">
        <f t="shared" si="66"/>
        <v>MCPNLRBValuation (NPV)</v>
      </c>
      <c r="S557" t="str">
        <f t="shared" si="67"/>
        <v>MCPNLRBValuation (NPV)valuation report OLAP exports</v>
      </c>
      <c r="T557" s="31" t="s">
        <v>39</v>
      </c>
      <c r="U557" s="31" t="s">
        <v>1423</v>
      </c>
      <c r="V557" s="31" t="s">
        <v>1850</v>
      </c>
      <c r="W557" s="34" t="s">
        <v>97</v>
      </c>
      <c r="X557" s="108">
        <v>1</v>
      </c>
      <c r="Y557" s="94">
        <v>46064.193055555559</v>
      </c>
      <c r="Z557" s="109">
        <v>0</v>
      </c>
      <c r="AA557" s="110">
        <v>0.23</v>
      </c>
      <c r="AB557">
        <f t="shared" si="68"/>
        <v>0.23</v>
      </c>
      <c r="AC557">
        <f t="shared" si="69"/>
        <v>0.23</v>
      </c>
    </row>
    <row r="558" spans="2:29" ht="16.5" x14ac:dyDescent="0.25">
      <c r="B558" t="str">
        <f t="shared" si="64"/>
        <v/>
      </c>
      <c r="C558" t="str">
        <f t="shared" si="65"/>
        <v/>
      </c>
      <c r="Q558" s="64" t="str">
        <f>_xlfn.XLOOKUP(S558,Data!E:E,Data!X:X,"Not Started",0,-1)</f>
        <v>Not Started</v>
      </c>
      <c r="R558" t="str">
        <f t="shared" si="66"/>
        <v>MCPNLRBValuation AIC</v>
      </c>
      <c r="S558" t="str">
        <f t="shared" si="67"/>
        <v>MCPNLRBValuation AICload AIC Spreads</v>
      </c>
      <c r="T558" s="31" t="s">
        <v>39</v>
      </c>
      <c r="U558" s="31" t="s">
        <v>1423</v>
      </c>
      <c r="V558" s="28" t="s">
        <v>1849</v>
      </c>
      <c r="W558" s="28" t="s">
        <v>378</v>
      </c>
      <c r="X558" s="102">
        <v>1</v>
      </c>
      <c r="Y558" s="91">
        <v>46067.345138888886</v>
      </c>
      <c r="Z558" s="97">
        <v>0</v>
      </c>
      <c r="AA558" s="99">
        <v>0.13</v>
      </c>
      <c r="AB558">
        <f t="shared" si="68"/>
        <v>0.13</v>
      </c>
      <c r="AC558">
        <f t="shared" si="69"/>
        <v>0.13</v>
      </c>
    </row>
    <row r="559" spans="2:29" ht="16.5" x14ac:dyDescent="0.25">
      <c r="B559" t="str">
        <f t="shared" si="64"/>
        <v/>
      </c>
      <c r="C559" t="str">
        <f t="shared" si="65"/>
        <v/>
      </c>
      <c r="Q559" s="64" t="str">
        <f>_xlfn.XLOOKUP(S559,Data!E:E,Data!X:X,"Not Started",0,-1)</f>
        <v>Not Started</v>
      </c>
      <c r="R559" t="str">
        <f t="shared" si="66"/>
        <v>MCPNLRBValuation AIC</v>
      </c>
      <c r="S559" t="str">
        <f t="shared" si="67"/>
        <v>MCPNLRBValuation AICAIC portfolio valuation run</v>
      </c>
      <c r="T559" s="31" t="s">
        <v>39</v>
      </c>
      <c r="U559" s="31" t="s">
        <v>1423</v>
      </c>
      <c r="V559" s="31" t="s">
        <v>1849</v>
      </c>
      <c r="W559" s="34" t="s">
        <v>187</v>
      </c>
      <c r="X559" s="103">
        <v>1</v>
      </c>
      <c r="Y559" s="92">
        <v>46067.350694444445</v>
      </c>
      <c r="Z559" s="3">
        <v>0</v>
      </c>
      <c r="AA559" s="100">
        <v>1.25</v>
      </c>
      <c r="AB559">
        <f t="shared" si="68"/>
        <v>1.25</v>
      </c>
      <c r="AC559">
        <f t="shared" si="69"/>
        <v>1.25</v>
      </c>
    </row>
    <row r="560" spans="2:29" ht="16.5" x14ac:dyDescent="0.25">
      <c r="B560" t="str">
        <f t="shared" si="64"/>
        <v/>
      </c>
      <c r="C560" t="str">
        <f t="shared" si="65"/>
        <v/>
      </c>
      <c r="Q560" s="64" t="str">
        <f>_xlfn.XLOOKUP(S560,Data!E:E,Data!X:X,"Not Started",0,-1)</f>
        <v>Not Started</v>
      </c>
      <c r="R560" t="str">
        <f t="shared" si="66"/>
        <v>MCPPLDBCSRBB Planning</v>
      </c>
      <c r="S560" t="str">
        <f t="shared" si="67"/>
        <v>MCPPLDBCSRBB Planningimport CSRBB strategies</v>
      </c>
      <c r="T560" s="31" t="s">
        <v>39</v>
      </c>
      <c r="U560" s="28" t="s">
        <v>1626</v>
      </c>
      <c r="V560" s="28" t="s">
        <v>1830</v>
      </c>
      <c r="W560" s="28" t="s">
        <v>108</v>
      </c>
      <c r="X560" s="102">
        <v>1</v>
      </c>
      <c r="Y560" s="91">
        <v>46063.17083333333</v>
      </c>
      <c r="Z560" s="97">
        <v>0</v>
      </c>
      <c r="AA560" s="99">
        <v>1.28</v>
      </c>
      <c r="AB560">
        <f t="shared" si="68"/>
        <v>1.28</v>
      </c>
      <c r="AC560">
        <f t="shared" si="69"/>
        <v>1.28</v>
      </c>
    </row>
    <row r="561" spans="2:29" ht="16.5" x14ac:dyDescent="0.25">
      <c r="B561" t="str">
        <f t="shared" si="64"/>
        <v/>
      </c>
      <c r="C561" t="str">
        <f t="shared" si="65"/>
        <v/>
      </c>
      <c r="Q561" s="64" t="str">
        <f>_xlfn.XLOOKUP(S561,Data!E:E,Data!X:X,"Not Started",0,-1)</f>
        <v>Not Started</v>
      </c>
      <c r="R561" t="str">
        <f t="shared" si="66"/>
        <v>MCPPLDBCSRBB Planning</v>
      </c>
      <c r="S561" t="str">
        <f t="shared" si="67"/>
        <v>MCPPLDBCSRBB PlanningCSRBB Planning Run</v>
      </c>
      <c r="T561" s="31" t="s">
        <v>39</v>
      </c>
      <c r="U561" s="31" t="s">
        <v>1626</v>
      </c>
      <c r="V561" s="31" t="s">
        <v>1830</v>
      </c>
      <c r="W561" s="34" t="s">
        <v>111</v>
      </c>
      <c r="X561" s="103">
        <v>1</v>
      </c>
      <c r="Y561" s="92">
        <v>46063.224305555559</v>
      </c>
      <c r="Z561" s="3">
        <v>0</v>
      </c>
      <c r="AA561" s="100">
        <v>2.23</v>
      </c>
      <c r="AB561">
        <f t="shared" si="68"/>
        <v>2.23</v>
      </c>
      <c r="AC561">
        <f t="shared" si="69"/>
        <v>2.23</v>
      </c>
    </row>
    <row r="562" spans="2:29" ht="16.5" x14ac:dyDescent="0.25">
      <c r="B562" t="str">
        <f t="shared" si="64"/>
        <v/>
      </c>
      <c r="C562" t="str">
        <f t="shared" si="65"/>
        <v/>
      </c>
      <c r="Q562" s="64" t="str">
        <f>_xlfn.XLOOKUP(S562,Data!E:E,Data!X:X,"Not Started",0,-1)</f>
        <v>Completed</v>
      </c>
      <c r="R562" t="str">
        <f t="shared" si="66"/>
        <v>MCPPLDBCSRBB Valuation</v>
      </c>
      <c r="S562" t="str">
        <f t="shared" si="67"/>
        <v>MCPPLDBCSRBB ValuationCSRBB Portfolio Valuation</v>
      </c>
      <c r="T562" s="31" t="s">
        <v>39</v>
      </c>
      <c r="U562" s="31" t="s">
        <v>1626</v>
      </c>
      <c r="V562" s="28" t="s">
        <v>1831</v>
      </c>
      <c r="W562" s="28" t="s">
        <v>104</v>
      </c>
      <c r="X562" s="102">
        <v>1</v>
      </c>
      <c r="Y562" s="91">
        <v>46063.125</v>
      </c>
      <c r="Z562" s="97">
        <v>0</v>
      </c>
      <c r="AA562" s="99">
        <v>0.73</v>
      </c>
      <c r="AB562">
        <f t="shared" si="68"/>
        <v>0.73</v>
      </c>
      <c r="AC562">
        <f t="shared" si="69"/>
        <v>0.73</v>
      </c>
    </row>
    <row r="563" spans="2:29" ht="16.5" x14ac:dyDescent="0.25">
      <c r="B563" t="str">
        <f t="shared" si="64"/>
        <v/>
      </c>
      <c r="C563" t="str">
        <f t="shared" si="65"/>
        <v/>
      </c>
      <c r="Q563" s="64" t="str">
        <f>_xlfn.XLOOKUP(S563,Data!E:E,Data!X:X,"Not Started",0,-1)</f>
        <v>Not Started</v>
      </c>
      <c r="R563" t="str">
        <f t="shared" si="66"/>
        <v>MCPPLDBCSRBB Valuation</v>
      </c>
      <c r="S563" t="str">
        <f t="shared" si="67"/>
        <v>MCPPLDBCSRBB ValuationLight Maintenance</v>
      </c>
      <c r="T563" s="31" t="s">
        <v>39</v>
      </c>
      <c r="U563" s="31" t="s">
        <v>1626</v>
      </c>
      <c r="V563" s="31" t="s">
        <v>1831</v>
      </c>
      <c r="W563" s="34" t="s">
        <v>94</v>
      </c>
      <c r="X563" s="103">
        <v>1</v>
      </c>
      <c r="Y563" s="92">
        <v>46063.155555555553</v>
      </c>
      <c r="Z563" s="3">
        <v>0</v>
      </c>
      <c r="AA563" s="100">
        <v>0.35</v>
      </c>
      <c r="AB563">
        <f t="shared" si="68"/>
        <v>0.35</v>
      </c>
      <c r="AC563">
        <f t="shared" si="69"/>
        <v>0.35</v>
      </c>
    </row>
    <row r="564" spans="2:29" ht="16.5" x14ac:dyDescent="0.25">
      <c r="B564" t="str">
        <f t="shared" si="64"/>
        <v/>
      </c>
      <c r="C564" t="str">
        <f t="shared" si="65"/>
        <v/>
      </c>
      <c r="Q564" s="64" t="str">
        <f>_xlfn.XLOOKUP(S564,Data!E:E,Data!X:X,"Not Started",0,-1)</f>
        <v>Completed</v>
      </c>
      <c r="R564" t="str">
        <f t="shared" si="66"/>
        <v>MCPPLDBDelete Portfolio</v>
      </c>
      <c r="S564" t="str">
        <f t="shared" si="67"/>
        <v>MCPPLDBDelete PortfolioDelete portfolio from</v>
      </c>
      <c r="T564" s="31" t="s">
        <v>39</v>
      </c>
      <c r="U564" s="31" t="s">
        <v>1626</v>
      </c>
      <c r="V564" s="28" t="s">
        <v>1832</v>
      </c>
      <c r="W564" s="28" t="s">
        <v>45</v>
      </c>
      <c r="X564" s="102">
        <v>1</v>
      </c>
      <c r="Y564" s="91">
        <v>46059.669444444444</v>
      </c>
      <c r="Z564" s="97">
        <v>0</v>
      </c>
      <c r="AA564" s="99">
        <v>0.05</v>
      </c>
      <c r="AB564">
        <f t="shared" si="68"/>
        <v>0.05</v>
      </c>
      <c r="AC564">
        <f t="shared" si="69"/>
        <v>0.05</v>
      </c>
    </row>
    <row r="565" spans="2:29" ht="16.5" x14ac:dyDescent="0.25">
      <c r="B565" t="str">
        <f t="shared" si="64"/>
        <v/>
      </c>
      <c r="C565" t="str">
        <f t="shared" si="65"/>
        <v/>
      </c>
      <c r="Q565" s="64" t="str">
        <f>_xlfn.XLOOKUP(S565,Data!E:E,Data!X:X,"Not Started",0,-1)</f>
        <v>Not Started</v>
      </c>
      <c r="R565" t="str">
        <f t="shared" si="66"/>
        <v>MCPPLDBEC</v>
      </c>
      <c r="S565" t="str">
        <f t="shared" si="67"/>
        <v>MCPPLDBECLight Maintenance</v>
      </c>
      <c r="T565" s="31" t="s">
        <v>39</v>
      </c>
      <c r="U565" s="31" t="s">
        <v>1626</v>
      </c>
      <c r="V565" s="28" t="s">
        <v>1833</v>
      </c>
      <c r="W565" s="28" t="s">
        <v>94</v>
      </c>
      <c r="X565" s="102">
        <v>2</v>
      </c>
      <c r="Y565" s="91">
        <v>46063.318055555559</v>
      </c>
      <c r="Z565" s="97">
        <v>0</v>
      </c>
      <c r="AA565" s="99">
        <v>0.5</v>
      </c>
      <c r="AB565">
        <f t="shared" si="68"/>
        <v>0.5</v>
      </c>
      <c r="AC565">
        <f t="shared" si="69"/>
        <v>0.25</v>
      </c>
    </row>
    <row r="566" spans="2:29" ht="16.5" x14ac:dyDescent="0.25">
      <c r="B566" t="str">
        <f t="shared" si="64"/>
        <v/>
      </c>
      <c r="C566" t="str">
        <f t="shared" si="65"/>
        <v/>
      </c>
      <c r="Q566" s="64" t="str">
        <f>_xlfn.XLOOKUP(S566,Data!E:E,Data!X:X,"Not Started",0,-1)</f>
        <v>Not Started</v>
      </c>
      <c r="R566" t="str">
        <f t="shared" si="66"/>
        <v>MCPPLDBEC</v>
      </c>
      <c r="S566" t="str">
        <f t="shared" si="67"/>
        <v>MCPPLDBECing-ec valuation</v>
      </c>
      <c r="T566" s="31" t="s">
        <v>39</v>
      </c>
      <c r="U566" s="31" t="s">
        <v>1626</v>
      </c>
      <c r="V566" s="31" t="s">
        <v>1833</v>
      </c>
      <c r="W566" s="34" t="s">
        <v>141</v>
      </c>
      <c r="X566" s="103">
        <v>2</v>
      </c>
      <c r="Y566" s="92">
        <v>46063.32916666667</v>
      </c>
      <c r="Z566" s="3">
        <v>5.0199999999999996</v>
      </c>
      <c r="AA566" s="100">
        <v>5.05</v>
      </c>
      <c r="AB566">
        <f t="shared" si="68"/>
        <v>10.07</v>
      </c>
      <c r="AC566">
        <f t="shared" si="69"/>
        <v>5.0350000000000001</v>
      </c>
    </row>
    <row r="567" spans="2:29" ht="16.5" x14ac:dyDescent="0.25">
      <c r="B567" t="str">
        <f t="shared" si="64"/>
        <v/>
      </c>
      <c r="C567" t="str">
        <f t="shared" si="65"/>
        <v/>
      </c>
      <c r="Q567" s="64" t="str">
        <f>_xlfn.XLOOKUP(S567,Data!E:E,Data!X:X,"Not Started",0,-1)</f>
        <v>Not Started</v>
      </c>
      <c r="R567" t="str">
        <f t="shared" si="66"/>
        <v>MCPPLDBEC</v>
      </c>
      <c r="S567" t="str">
        <f t="shared" si="67"/>
        <v>MCPPLDBECing-ec valuation QRM Reporter exports</v>
      </c>
      <c r="T567" s="31" t="s">
        <v>39</v>
      </c>
      <c r="U567" s="31" t="s">
        <v>1626</v>
      </c>
      <c r="V567" s="31" t="s">
        <v>1833</v>
      </c>
      <c r="W567" s="34" t="s">
        <v>144</v>
      </c>
      <c r="X567" s="103">
        <v>2</v>
      </c>
      <c r="Y567" s="92">
        <v>46063.538194444445</v>
      </c>
      <c r="Z567" s="3">
        <v>1.05</v>
      </c>
      <c r="AA567" s="100">
        <v>1.45</v>
      </c>
      <c r="AB567">
        <f t="shared" si="68"/>
        <v>2.5</v>
      </c>
      <c r="AC567">
        <f t="shared" si="69"/>
        <v>1.25</v>
      </c>
    </row>
    <row r="568" spans="2:29" ht="16.5" x14ac:dyDescent="0.25">
      <c r="B568" t="str">
        <f t="shared" si="64"/>
        <v/>
      </c>
      <c r="C568" t="str">
        <f t="shared" si="65"/>
        <v/>
      </c>
      <c r="Q568" s="64" t="str">
        <f>_xlfn.XLOOKUP(S568,Data!E:E,Data!X:X,"Not Started",0,-1)</f>
        <v>Not Started</v>
      </c>
      <c r="R568" t="str">
        <f t="shared" si="66"/>
        <v>MCPPLDBFTP EVE SOT</v>
      </c>
      <c r="S568" t="str">
        <f t="shared" si="67"/>
        <v>MCPPLDBFTP EVE SOTFTP EVE SOT analysis</v>
      </c>
      <c r="T568" s="31" t="s">
        <v>39</v>
      </c>
      <c r="U568" s="31" t="s">
        <v>1626</v>
      </c>
      <c r="V568" s="28" t="s">
        <v>1855</v>
      </c>
      <c r="W568" s="28" t="s">
        <v>1657</v>
      </c>
      <c r="X568" s="102">
        <v>1</v>
      </c>
      <c r="Y568" s="91">
        <v>46070.654861111114</v>
      </c>
      <c r="Z568" s="97">
        <v>0</v>
      </c>
      <c r="AA568" s="99">
        <v>13.57</v>
      </c>
      <c r="AB568">
        <f t="shared" si="68"/>
        <v>13.57</v>
      </c>
      <c r="AC568">
        <f t="shared" si="69"/>
        <v>13.57</v>
      </c>
    </row>
    <row r="569" spans="2:29" ht="16.5" x14ac:dyDescent="0.25">
      <c r="B569" t="str">
        <f t="shared" si="64"/>
        <v/>
      </c>
      <c r="C569" t="str">
        <f t="shared" si="65"/>
        <v/>
      </c>
      <c r="Q569" s="64" t="str">
        <f>_xlfn.XLOOKUP(S569,Data!E:E,Data!X:X,"Not Started",0,-1)</f>
        <v>Not Started</v>
      </c>
      <c r="R569" t="str">
        <f t="shared" si="66"/>
        <v>MCPPLDBGAP</v>
      </c>
      <c r="S569" t="str">
        <f t="shared" si="67"/>
        <v>MCPPLDBGAPgap planning</v>
      </c>
      <c r="T569" s="31" t="s">
        <v>39</v>
      </c>
      <c r="U569" s="31" t="s">
        <v>1626</v>
      </c>
      <c r="V569" s="28" t="s">
        <v>1837</v>
      </c>
      <c r="W569" s="28" t="s">
        <v>197</v>
      </c>
      <c r="X569" s="102">
        <v>1</v>
      </c>
      <c r="Y569" s="91">
        <v>46065.140277777777</v>
      </c>
      <c r="Z569" s="97">
        <v>0</v>
      </c>
      <c r="AA569" s="99">
        <v>4.7699999999999996</v>
      </c>
      <c r="AB569">
        <f t="shared" si="68"/>
        <v>4.7699999999999996</v>
      </c>
      <c r="AC569">
        <f t="shared" si="69"/>
        <v>4.7699999999999996</v>
      </c>
    </row>
    <row r="570" spans="2:29" ht="16.5" x14ac:dyDescent="0.25">
      <c r="B570" t="str">
        <f t="shared" si="64"/>
        <v/>
      </c>
      <c r="C570" t="str">
        <f t="shared" si="65"/>
        <v/>
      </c>
      <c r="Q570" s="64" t="str">
        <f>_xlfn.XLOOKUP(S570,Data!E:E,Data!X:X,"Not Started",0,-1)</f>
        <v>Not Started</v>
      </c>
      <c r="R570" t="str">
        <f t="shared" si="66"/>
        <v>MCPPLDBImport Strategies</v>
      </c>
      <c r="S570" t="str">
        <f t="shared" si="67"/>
        <v>MCPPLDBImport Strategiesimport strategies</v>
      </c>
      <c r="T570" s="31" t="s">
        <v>39</v>
      </c>
      <c r="U570" s="31" t="s">
        <v>1626</v>
      </c>
      <c r="V570" s="28" t="s">
        <v>1838</v>
      </c>
      <c r="W570" s="28" t="s">
        <v>148</v>
      </c>
      <c r="X570" s="102">
        <v>2</v>
      </c>
      <c r="Y570" s="91">
        <v>46069.366666666669</v>
      </c>
      <c r="Z570" s="97">
        <v>0.18</v>
      </c>
      <c r="AA570" s="99">
        <v>0.22</v>
      </c>
      <c r="AB570">
        <f t="shared" si="68"/>
        <v>0.4</v>
      </c>
      <c r="AC570">
        <f t="shared" si="69"/>
        <v>0.2</v>
      </c>
    </row>
    <row r="571" spans="2:29" ht="16.5" x14ac:dyDescent="0.25">
      <c r="B571" t="str">
        <f t="shared" si="64"/>
        <v/>
      </c>
      <c r="C571" t="str">
        <f t="shared" si="65"/>
        <v/>
      </c>
      <c r="Q571" s="64" t="str">
        <f>_xlfn.XLOOKUP(S571,Data!E:E,Data!X:X,"Not Started",0,-1)</f>
        <v>Not Started</v>
      </c>
      <c r="R571" t="str">
        <f t="shared" si="66"/>
        <v>MCPPLDBITS</v>
      </c>
      <c r="S571" t="str">
        <f t="shared" si="67"/>
        <v>MCPPLDBITSLight Maintenance</v>
      </c>
      <c r="T571" s="31" t="s">
        <v>39</v>
      </c>
      <c r="U571" s="31" t="s">
        <v>1626</v>
      </c>
      <c r="V571" s="28" t="s">
        <v>1839</v>
      </c>
      <c r="W571" s="28" t="s">
        <v>94</v>
      </c>
      <c r="X571" s="102">
        <v>1</v>
      </c>
      <c r="Y571" s="91">
        <v>46070.688194444447</v>
      </c>
      <c r="Z571" s="97">
        <v>0</v>
      </c>
      <c r="AA571" s="99">
        <v>0.18</v>
      </c>
      <c r="AB571">
        <f t="shared" si="68"/>
        <v>0.18</v>
      </c>
      <c r="AC571">
        <f t="shared" si="69"/>
        <v>0.18</v>
      </c>
    </row>
    <row r="572" spans="2:29" ht="16.5" x14ac:dyDescent="0.25">
      <c r="B572" t="str">
        <f t="shared" si="64"/>
        <v/>
      </c>
      <c r="C572" t="str">
        <f t="shared" si="65"/>
        <v/>
      </c>
      <c r="Q572" s="64" t="str">
        <f>_xlfn.XLOOKUP(S572,Data!E:E,Data!X:X,"Not Started",0,-1)</f>
        <v>Not Started</v>
      </c>
      <c r="R572" t="str">
        <f t="shared" si="66"/>
        <v>MCPPLDBITS</v>
      </c>
      <c r="S572" t="str">
        <f t="shared" si="67"/>
        <v>MCPPLDBITSITS planning run</v>
      </c>
      <c r="T572" s="31" t="s">
        <v>39</v>
      </c>
      <c r="U572" s="31" t="s">
        <v>1626</v>
      </c>
      <c r="V572" s="31" t="s">
        <v>1839</v>
      </c>
      <c r="W572" s="34" t="s">
        <v>174</v>
      </c>
      <c r="X572" s="103">
        <v>1</v>
      </c>
      <c r="Y572" s="92">
        <v>46070.695833333331</v>
      </c>
      <c r="Z572" s="3">
        <v>0</v>
      </c>
      <c r="AA572" s="100">
        <v>0.35</v>
      </c>
      <c r="AB572">
        <f t="shared" si="68"/>
        <v>0.35</v>
      </c>
      <c r="AC572">
        <f t="shared" si="69"/>
        <v>0.35</v>
      </c>
    </row>
    <row r="573" spans="2:29" ht="16.5" x14ac:dyDescent="0.25">
      <c r="B573" t="str">
        <f t="shared" si="64"/>
        <v/>
      </c>
      <c r="C573" t="str">
        <f t="shared" si="65"/>
        <v/>
      </c>
      <c r="Q573" s="64" t="str">
        <f>_xlfn.XLOOKUP(S573,Data!E:E,Data!X:X,"Not Started",0,-1)</f>
        <v>Not Started</v>
      </c>
      <c r="R573" t="str">
        <f t="shared" si="66"/>
        <v>MCPPLDBKR</v>
      </c>
      <c r="S573" t="str">
        <f t="shared" si="67"/>
        <v>MCPPLDBKRLight Maintenance</v>
      </c>
      <c r="T573" s="31" t="s">
        <v>39</v>
      </c>
      <c r="U573" s="31" t="s">
        <v>1626</v>
      </c>
      <c r="V573" s="86" t="s">
        <v>1840</v>
      </c>
      <c r="W573" s="86" t="s">
        <v>94</v>
      </c>
      <c r="X573" s="105">
        <v>2</v>
      </c>
      <c r="Y573" s="93">
        <v>46063.587500000001</v>
      </c>
      <c r="Z573" s="106">
        <v>0</v>
      </c>
      <c r="AA573" s="107">
        <v>0.55000000000000004</v>
      </c>
      <c r="AB573">
        <f t="shared" si="68"/>
        <v>0.55000000000000004</v>
      </c>
      <c r="AC573">
        <f t="shared" si="69"/>
        <v>0.27500000000000002</v>
      </c>
    </row>
    <row r="574" spans="2:29" ht="16.5" x14ac:dyDescent="0.25">
      <c r="B574" t="str">
        <f t="shared" si="64"/>
        <v/>
      </c>
      <c r="C574" t="str">
        <f t="shared" si="65"/>
        <v/>
      </c>
      <c r="Q574" s="64" t="str">
        <f>_xlfn.XLOOKUP(S574,Data!E:E,Data!X:X,"Not Started",0,-1)</f>
        <v>Not Started</v>
      </c>
      <c r="R574" t="str">
        <f t="shared" si="66"/>
        <v>MCPPLDBKR</v>
      </c>
      <c r="S574" t="str">
        <f t="shared" si="67"/>
        <v>MCPPLDBKRbpv-kr valuation</v>
      </c>
      <c r="T574" s="31" t="s">
        <v>39</v>
      </c>
      <c r="U574" s="31" t="s">
        <v>1626</v>
      </c>
      <c r="V574" s="88" t="s">
        <v>1840</v>
      </c>
      <c r="W574" s="111" t="s">
        <v>123</v>
      </c>
      <c r="X574" s="108">
        <v>1</v>
      </c>
      <c r="Y574" s="94">
        <v>46064.47152777778</v>
      </c>
      <c r="Z574" s="109">
        <v>0</v>
      </c>
      <c r="AA574" s="110">
        <v>3</v>
      </c>
      <c r="AB574">
        <f t="shared" si="68"/>
        <v>3</v>
      </c>
      <c r="AC574">
        <f t="shared" si="69"/>
        <v>3</v>
      </c>
    </row>
    <row r="575" spans="2:29" ht="16.5" x14ac:dyDescent="0.25">
      <c r="B575" t="str">
        <f t="shared" si="64"/>
        <v/>
      </c>
      <c r="C575" t="str">
        <f t="shared" si="65"/>
        <v/>
      </c>
      <c r="Q575" s="64" t="str">
        <f>_xlfn.XLOOKUP(S575,Data!E:E,Data!X:X,"Not Started",0,-1)</f>
        <v>Not Started</v>
      </c>
      <c r="R575" t="str">
        <f t="shared" si="66"/>
        <v>MCPPLDBKR</v>
      </c>
      <c r="S575" t="str">
        <f t="shared" si="67"/>
        <v>MCPPLDBKRbpv-kr valuation QRM Reporter exports</v>
      </c>
      <c r="T575" s="31" t="s">
        <v>39</v>
      </c>
      <c r="U575" s="31" t="s">
        <v>1626</v>
      </c>
      <c r="V575" s="88" t="s">
        <v>1840</v>
      </c>
      <c r="W575" s="111" t="s">
        <v>137</v>
      </c>
      <c r="X575" s="108">
        <v>1</v>
      </c>
      <c r="Y575" s="94">
        <v>46064.59652777778</v>
      </c>
      <c r="Z575" s="109">
        <v>0</v>
      </c>
      <c r="AA575" s="110">
        <v>0.02</v>
      </c>
      <c r="AB575">
        <f t="shared" si="68"/>
        <v>0.02</v>
      </c>
      <c r="AC575">
        <f t="shared" si="69"/>
        <v>0.02</v>
      </c>
    </row>
    <row r="576" spans="2:29" ht="16.5" x14ac:dyDescent="0.25">
      <c r="B576" t="str">
        <f t="shared" si="64"/>
        <v/>
      </c>
      <c r="C576" t="str">
        <f t="shared" si="65"/>
        <v/>
      </c>
      <c r="Q576" s="64" t="str">
        <f>_xlfn.XLOOKUP(S576,Data!E:E,Data!X:X,"Not Started",0,-1)</f>
        <v>Completed</v>
      </c>
      <c r="R576" t="str">
        <f t="shared" si="66"/>
        <v>MCPPLDBLoad Compare MP</v>
      </c>
      <c r="S576" t="str">
        <f t="shared" si="67"/>
        <v>MCPPLDBLoad Compare MPload Model parameters</v>
      </c>
      <c r="T576" s="31" t="s">
        <v>39</v>
      </c>
      <c r="U576" s="31" t="s">
        <v>1626</v>
      </c>
      <c r="V576" s="28" t="s">
        <v>1853</v>
      </c>
      <c r="W576" s="28" t="s">
        <v>52</v>
      </c>
      <c r="X576" s="102">
        <v>2</v>
      </c>
      <c r="Y576" s="91">
        <v>46059.67291666667</v>
      </c>
      <c r="Z576" s="97">
        <v>7.0000000000000007E-2</v>
      </c>
      <c r="AA576" s="99">
        <v>0.08</v>
      </c>
      <c r="AB576">
        <f t="shared" si="68"/>
        <v>0.15000000000000002</v>
      </c>
      <c r="AC576">
        <f t="shared" si="69"/>
        <v>7.5000000000000011E-2</v>
      </c>
    </row>
    <row r="577" spans="2:29" ht="16.5" x14ac:dyDescent="0.25">
      <c r="B577" t="str">
        <f t="shared" si="64"/>
        <v/>
      </c>
      <c r="C577" t="str">
        <f t="shared" si="65"/>
        <v/>
      </c>
      <c r="Q577" s="64" t="str">
        <f>_xlfn.XLOOKUP(S577,Data!E:E,Data!X:X,"Not Started",0,-1)</f>
        <v>Completed</v>
      </c>
      <c r="R577" t="str">
        <f t="shared" si="66"/>
        <v>MCPPLDBLoad Compare MP</v>
      </c>
      <c r="S577" t="str">
        <f t="shared" si="67"/>
        <v>MCPPLDBLoad Compare MPModel parameters comparison</v>
      </c>
      <c r="T577" s="31" t="s">
        <v>39</v>
      </c>
      <c r="U577" s="31" t="s">
        <v>1626</v>
      </c>
      <c r="V577" s="31" t="s">
        <v>1853</v>
      </c>
      <c r="W577" s="34" t="s">
        <v>55</v>
      </c>
      <c r="X577" s="103">
        <v>2</v>
      </c>
      <c r="Y577" s="92">
        <v>46059.675694444442</v>
      </c>
      <c r="Z577" s="3">
        <v>0</v>
      </c>
      <c r="AA577" s="100">
        <v>0.02</v>
      </c>
      <c r="AB577">
        <f t="shared" si="68"/>
        <v>0.02</v>
      </c>
      <c r="AC577">
        <f t="shared" si="69"/>
        <v>0.01</v>
      </c>
    </row>
    <row r="578" spans="2:29" ht="16.5" x14ac:dyDescent="0.25">
      <c r="B578" t="str">
        <f t="shared" si="64"/>
        <v/>
      </c>
      <c r="C578" t="str">
        <f t="shared" si="65"/>
        <v/>
      </c>
      <c r="Q578" s="64" t="str">
        <f>_xlfn.XLOOKUP(S578,Data!E:E,Data!X:X,"Not Started",0,-1)</f>
        <v>Completed</v>
      </c>
      <c r="R578" t="str">
        <f t="shared" si="66"/>
        <v>MCPPLDBLoad Compare Spreads</v>
      </c>
      <c r="S578" t="str">
        <f t="shared" si="67"/>
        <v>MCPPLDBLoad Compare Spreadsload Spreads</v>
      </c>
      <c r="T578" s="31" t="s">
        <v>39</v>
      </c>
      <c r="U578" s="31" t="s">
        <v>1626</v>
      </c>
      <c r="V578" s="28" t="s">
        <v>1841</v>
      </c>
      <c r="W578" s="28" t="s">
        <v>69</v>
      </c>
      <c r="X578" s="102">
        <v>1</v>
      </c>
      <c r="Y578" s="91">
        <v>46062.387499999997</v>
      </c>
      <c r="Z578" s="97">
        <v>0</v>
      </c>
      <c r="AA578" s="99">
        <v>0.3</v>
      </c>
      <c r="AB578">
        <f t="shared" si="68"/>
        <v>0.3</v>
      </c>
      <c r="AC578">
        <f t="shared" si="69"/>
        <v>0.3</v>
      </c>
    </row>
    <row r="579" spans="2:29" ht="16.5" x14ac:dyDescent="0.25">
      <c r="B579" t="str">
        <f t="shared" si="64"/>
        <v/>
      </c>
      <c r="C579" t="str">
        <f t="shared" si="65"/>
        <v/>
      </c>
      <c r="Q579" s="64" t="str">
        <f>_xlfn.XLOOKUP(S579,Data!E:E,Data!X:X,"Not Started",0,-1)</f>
        <v>Completed</v>
      </c>
      <c r="R579" t="str">
        <f t="shared" si="66"/>
        <v>MCPPLDBLoad Compare Spreads</v>
      </c>
      <c r="S579" t="str">
        <f t="shared" si="67"/>
        <v>MCPPLDBLoad Compare SpreadsSpreads comparison</v>
      </c>
      <c r="T579" s="31" t="s">
        <v>39</v>
      </c>
      <c r="U579" s="31" t="s">
        <v>1626</v>
      </c>
      <c r="V579" s="31" t="s">
        <v>1841</v>
      </c>
      <c r="W579" s="34" t="s">
        <v>71</v>
      </c>
      <c r="X579" s="103">
        <v>1</v>
      </c>
      <c r="Y579" s="92">
        <v>46062.400000000001</v>
      </c>
      <c r="Z579" s="3">
        <v>0</v>
      </c>
      <c r="AA579" s="100">
        <v>0.03</v>
      </c>
      <c r="AB579">
        <f t="shared" si="68"/>
        <v>0.03</v>
      </c>
      <c r="AC579">
        <f t="shared" si="69"/>
        <v>0.03</v>
      </c>
    </row>
    <row r="580" spans="2:29" ht="16.5" x14ac:dyDescent="0.25">
      <c r="B580" t="str">
        <f t="shared" si="64"/>
        <v/>
      </c>
      <c r="C580" t="str">
        <f t="shared" si="65"/>
        <v/>
      </c>
      <c r="Q580" s="64" t="str">
        <f>_xlfn.XLOOKUP(S580,Data!E:E,Data!X:X,"Not Started",0,-1)</f>
        <v>Completed</v>
      </c>
      <c r="R580" t="str">
        <f t="shared" si="66"/>
        <v>MCPPLDBLoad Pos</v>
      </c>
      <c r="S580" t="str">
        <f t="shared" si="67"/>
        <v>MCPPLDBLoad Posload</v>
      </c>
      <c r="T580" s="31" t="s">
        <v>39</v>
      </c>
      <c r="U580" s="31" t="s">
        <v>1626</v>
      </c>
      <c r="V580" s="28" t="s">
        <v>1844</v>
      </c>
      <c r="W580" s="28" t="s">
        <v>75</v>
      </c>
      <c r="X580" s="102">
        <v>1</v>
      </c>
      <c r="Y580" s="91">
        <v>46062.453472222223</v>
      </c>
      <c r="Z580" s="97">
        <v>0</v>
      </c>
      <c r="AA580" s="99">
        <v>1.77</v>
      </c>
      <c r="AB580">
        <f t="shared" si="68"/>
        <v>1.77</v>
      </c>
      <c r="AC580">
        <f t="shared" si="69"/>
        <v>1.77</v>
      </c>
    </row>
    <row r="581" spans="2:29" ht="16.5" x14ac:dyDescent="0.25">
      <c r="B581" t="str">
        <f t="shared" si="64"/>
        <v/>
      </c>
      <c r="C581" t="str">
        <f t="shared" si="65"/>
        <v/>
      </c>
      <c r="Q581" s="64" t="str">
        <f>_xlfn.XLOOKUP(S581,Data!E:E,Data!X:X,"Not Started",0,-1)</f>
        <v>Completed</v>
      </c>
      <c r="R581" t="str">
        <f t="shared" si="66"/>
        <v>MCPPLDBLoad Pos</v>
      </c>
      <c r="S581" t="str">
        <f t="shared" si="67"/>
        <v>MCPPLDBLoad PosStratification</v>
      </c>
      <c r="T581" s="31" t="s">
        <v>39</v>
      </c>
      <c r="U581" s="31" t="s">
        <v>1626</v>
      </c>
      <c r="V581" s="31" t="s">
        <v>1844</v>
      </c>
      <c r="W581" s="34" t="s">
        <v>78</v>
      </c>
      <c r="X581" s="103">
        <v>1</v>
      </c>
      <c r="Y581" s="92">
        <v>46062.453472222223</v>
      </c>
      <c r="Z581" s="3">
        <v>0</v>
      </c>
      <c r="AA581" s="100">
        <v>1.45</v>
      </c>
      <c r="AB581">
        <f t="shared" si="68"/>
        <v>1.45</v>
      </c>
      <c r="AC581">
        <f t="shared" si="69"/>
        <v>1.45</v>
      </c>
    </row>
    <row r="582" spans="2:29" ht="16.5" x14ac:dyDescent="0.25">
      <c r="B582" t="str">
        <f t="shared" si="64"/>
        <v/>
      </c>
      <c r="C582" t="str">
        <f t="shared" si="65"/>
        <v/>
      </c>
      <c r="Q582" s="64" t="str">
        <f>_xlfn.XLOOKUP(S582,Data!E:E,Data!X:X,"Not Started",0,-1)</f>
        <v>Not Started</v>
      </c>
      <c r="R582" t="str">
        <f t="shared" si="66"/>
        <v>MCPPLDBLoad Pos</v>
      </c>
      <c r="S582" t="str">
        <f t="shared" si="67"/>
        <v>MCPPLDBLoad PosPosition report OLAP exports</v>
      </c>
      <c r="T582" s="31" t="s">
        <v>39</v>
      </c>
      <c r="U582" s="31" t="s">
        <v>1626</v>
      </c>
      <c r="V582" s="31" t="s">
        <v>1844</v>
      </c>
      <c r="W582" s="34" t="s">
        <v>81</v>
      </c>
      <c r="X582" s="103">
        <v>1</v>
      </c>
      <c r="Y582" s="92">
        <v>46062.513888888891</v>
      </c>
      <c r="Z582" s="3">
        <v>0</v>
      </c>
      <c r="AA582" s="100">
        <v>0.27</v>
      </c>
      <c r="AB582">
        <f t="shared" si="68"/>
        <v>0.27</v>
      </c>
      <c r="AC582">
        <f t="shared" si="69"/>
        <v>0.27</v>
      </c>
    </row>
    <row r="583" spans="2:29" ht="16.5" x14ac:dyDescent="0.25">
      <c r="B583" t="str">
        <f t="shared" si="64"/>
        <v/>
      </c>
      <c r="C583" t="str">
        <f t="shared" si="65"/>
        <v/>
      </c>
      <c r="Q583" s="64" t="str">
        <f>_xlfn.XLOOKUP(S583,Data!E:E,Data!X:X,"Not Started",0,-1)</f>
        <v>Not Started</v>
      </c>
      <c r="R583" t="str">
        <f t="shared" si="66"/>
        <v>MCPPLDBLoad Pos</v>
      </c>
      <c r="S583" t="str">
        <f t="shared" si="67"/>
        <v>MCPPLDBLoad Poscopy from</v>
      </c>
      <c r="T583" s="31" t="s">
        <v>39</v>
      </c>
      <c r="U583" s="31" t="s">
        <v>1626</v>
      </c>
      <c r="V583" s="31" t="s">
        <v>1844</v>
      </c>
      <c r="W583" s="34" t="s">
        <v>84</v>
      </c>
      <c r="X583" s="103">
        <v>1</v>
      </c>
      <c r="Y583" s="92">
        <v>46062.525000000001</v>
      </c>
      <c r="Z583" s="3">
        <v>0</v>
      </c>
      <c r="AA583" s="100">
        <v>0.03</v>
      </c>
      <c r="AB583">
        <f t="shared" si="68"/>
        <v>0.03</v>
      </c>
      <c r="AC583">
        <f t="shared" si="69"/>
        <v>0.03</v>
      </c>
    </row>
    <row r="584" spans="2:29" ht="16.5" x14ac:dyDescent="0.25">
      <c r="B584" t="str">
        <f t="shared" si="64"/>
        <v/>
      </c>
      <c r="C584" t="str">
        <f t="shared" si="65"/>
        <v/>
      </c>
      <c r="Q584" s="64" t="str">
        <f>_xlfn.XLOOKUP(S584,Data!E:E,Data!X:X,"Not Started",0,-1)</f>
        <v>Not Started</v>
      </c>
      <c r="R584" t="str">
        <f t="shared" si="66"/>
        <v>MCPPLDBPlanning (NII)</v>
      </c>
      <c r="S584" t="str">
        <f t="shared" si="67"/>
        <v>MCPPLDBPlanning (NII)planning run01</v>
      </c>
      <c r="T584" s="31" t="s">
        <v>39</v>
      </c>
      <c r="U584" s="31" t="s">
        <v>1626</v>
      </c>
      <c r="V584" s="28" t="s">
        <v>1827</v>
      </c>
      <c r="W584" s="28" t="s">
        <v>161</v>
      </c>
      <c r="X584" s="102">
        <v>2</v>
      </c>
      <c r="Y584" s="91">
        <v>46069.550694444442</v>
      </c>
      <c r="Z584" s="97">
        <v>9.08</v>
      </c>
      <c r="AA584" s="99">
        <v>8.5</v>
      </c>
      <c r="AB584">
        <f t="shared" si="68"/>
        <v>17.579999999999998</v>
      </c>
      <c r="AC584">
        <f t="shared" si="69"/>
        <v>8.7899999999999991</v>
      </c>
    </row>
    <row r="585" spans="2:29" ht="16.5" x14ac:dyDescent="0.25">
      <c r="B585" t="str">
        <f t="shared" si="64"/>
        <v/>
      </c>
      <c r="C585" t="str">
        <f t="shared" si="65"/>
        <v/>
      </c>
      <c r="Q585" s="64" t="str">
        <f>_xlfn.XLOOKUP(S585,Data!E:E,Data!X:X,"Not Started",0,-1)</f>
        <v>Not Started</v>
      </c>
      <c r="R585" t="str">
        <f t="shared" si="66"/>
        <v>MCPPLDBPlanning (NII)</v>
      </c>
      <c r="S585" t="str">
        <f t="shared" si="67"/>
        <v>MCPPLDBPlanning (NII)MDL Processing</v>
      </c>
      <c r="T585" s="31" t="s">
        <v>39</v>
      </c>
      <c r="U585" s="31" t="s">
        <v>1626</v>
      </c>
      <c r="V585" s="31" t="s">
        <v>1827</v>
      </c>
      <c r="W585" s="34" t="s">
        <v>164</v>
      </c>
      <c r="X585" s="103">
        <v>2</v>
      </c>
      <c r="Y585" s="92">
        <v>46069.929166666669</v>
      </c>
      <c r="Z585" s="3">
        <v>1.03</v>
      </c>
      <c r="AA585" s="100">
        <v>0.88</v>
      </c>
      <c r="AB585">
        <f t="shared" si="68"/>
        <v>1.9100000000000001</v>
      </c>
      <c r="AC585">
        <f t="shared" si="69"/>
        <v>0.95500000000000007</v>
      </c>
    </row>
    <row r="586" spans="2:29" ht="16.5" x14ac:dyDescent="0.25">
      <c r="B586" t="str">
        <f t="shared" si="64"/>
        <v/>
      </c>
      <c r="C586" t="str">
        <f t="shared" si="65"/>
        <v/>
      </c>
      <c r="Q586" s="64" t="str">
        <f>_xlfn.XLOOKUP(S586,Data!E:E,Data!X:X,"Not Started",0,-1)</f>
        <v>Not Started</v>
      </c>
      <c r="R586" t="str">
        <f t="shared" si="66"/>
        <v>MCPPLDBPlanning (NII)</v>
      </c>
      <c r="S586" t="str">
        <f t="shared" si="67"/>
        <v>MCPPLDBPlanning (NII)planning run02</v>
      </c>
      <c r="T586" s="31" t="s">
        <v>39</v>
      </c>
      <c r="U586" s="31" t="s">
        <v>1626</v>
      </c>
      <c r="V586" s="31" t="s">
        <v>1827</v>
      </c>
      <c r="W586" s="34" t="s">
        <v>167</v>
      </c>
      <c r="X586" s="103">
        <v>2</v>
      </c>
      <c r="Y586" s="92">
        <v>46069.972222222219</v>
      </c>
      <c r="Z586" s="3">
        <v>4.42</v>
      </c>
      <c r="AA586" s="100">
        <v>4.57</v>
      </c>
      <c r="AB586">
        <f t="shared" si="68"/>
        <v>8.99</v>
      </c>
      <c r="AC586">
        <f t="shared" si="69"/>
        <v>4.4950000000000001</v>
      </c>
    </row>
    <row r="587" spans="2:29" ht="16.5" x14ac:dyDescent="0.25">
      <c r="B587" t="str">
        <f t="shared" si="64"/>
        <v/>
      </c>
      <c r="C587" t="str">
        <f t="shared" si="65"/>
        <v/>
      </c>
      <c r="Q587" s="64" t="str">
        <f>_xlfn.XLOOKUP(S587,Data!E:E,Data!X:X,"Not Started",0,-1)</f>
        <v>Not Started</v>
      </c>
      <c r="R587" t="str">
        <f t="shared" si="66"/>
        <v>MCPPLDBPlanning (NII)</v>
      </c>
      <c r="S587" t="str">
        <f t="shared" si="67"/>
        <v>MCPPLDBPlanning (NII)Light Maintenance</v>
      </c>
      <c r="T587" s="31" t="s">
        <v>39</v>
      </c>
      <c r="U587" s="31" t="s">
        <v>1626</v>
      </c>
      <c r="V587" s="31" t="s">
        <v>1827</v>
      </c>
      <c r="W587" s="34" t="s">
        <v>94</v>
      </c>
      <c r="X587" s="103">
        <v>2</v>
      </c>
      <c r="Y587" s="92">
        <v>46070.15625</v>
      </c>
      <c r="Z587" s="3">
        <v>0</v>
      </c>
      <c r="AA587" s="100">
        <v>6.52</v>
      </c>
      <c r="AB587">
        <f t="shared" si="68"/>
        <v>6.52</v>
      </c>
      <c r="AC587">
        <f t="shared" si="69"/>
        <v>3.26</v>
      </c>
    </row>
    <row r="588" spans="2:29" ht="16.5" x14ac:dyDescent="0.25">
      <c r="B588" t="str">
        <f t="shared" si="64"/>
        <v/>
      </c>
      <c r="C588" t="str">
        <f t="shared" si="65"/>
        <v/>
      </c>
      <c r="Q588" s="64" t="str">
        <f>_xlfn.XLOOKUP(S588,Data!E:E,Data!X:X,"Not Started",0,-1)</f>
        <v>Not Started</v>
      </c>
      <c r="R588" t="str">
        <f t="shared" si="66"/>
        <v>MCPPLDBPlanning (NII)</v>
      </c>
      <c r="S588" t="str">
        <f t="shared" si="67"/>
        <v>MCPPLDBPlanning (NII)planning run QRM Reporter exports</v>
      </c>
      <c r="T588" s="31" t="s">
        <v>39</v>
      </c>
      <c r="U588" s="31" t="s">
        <v>1626</v>
      </c>
      <c r="V588" s="31" t="s">
        <v>1827</v>
      </c>
      <c r="W588" s="34" t="s">
        <v>170</v>
      </c>
      <c r="X588" s="103">
        <v>2</v>
      </c>
      <c r="Y588" s="92">
        <v>46070.296527777777</v>
      </c>
      <c r="Z588" s="3">
        <v>2.25</v>
      </c>
      <c r="AA588" s="100">
        <v>2.52</v>
      </c>
      <c r="AB588">
        <f t="shared" si="68"/>
        <v>4.7699999999999996</v>
      </c>
      <c r="AC588">
        <f t="shared" si="69"/>
        <v>2.3849999999999998</v>
      </c>
    </row>
    <row r="589" spans="2:29" ht="16.5" x14ac:dyDescent="0.25">
      <c r="B589" t="str">
        <f t="shared" si="64"/>
        <v/>
      </c>
      <c r="C589" t="str">
        <f t="shared" si="65"/>
        <v/>
      </c>
      <c r="Q589" s="64" t="str">
        <f>_xlfn.XLOOKUP(S589,Data!E:E,Data!X:X,"Not Started",0,-1)</f>
        <v>Not Started</v>
      </c>
      <c r="R589" t="str">
        <f t="shared" si="66"/>
        <v>MCPPLDBSOLO</v>
      </c>
      <c r="S589" t="str">
        <f t="shared" si="67"/>
        <v>MCPPLDBSOLOimport SOLO strategies</v>
      </c>
      <c r="T589" s="31" t="s">
        <v>39</v>
      </c>
      <c r="U589" s="31" t="s">
        <v>1626</v>
      </c>
      <c r="V589" s="28" t="s">
        <v>1847</v>
      </c>
      <c r="W589" s="28" t="s">
        <v>1665</v>
      </c>
      <c r="X589" s="102">
        <v>2</v>
      </c>
      <c r="Y589" s="91">
        <v>46071.386111111111</v>
      </c>
      <c r="Z589" s="97">
        <v>0</v>
      </c>
      <c r="AA589" s="99">
        <v>0.29000000000000004</v>
      </c>
      <c r="AB589">
        <f t="shared" si="68"/>
        <v>0.29000000000000004</v>
      </c>
      <c r="AC589">
        <f t="shared" si="69"/>
        <v>0.14500000000000002</v>
      </c>
    </row>
    <row r="590" spans="2:29" ht="16.5" x14ac:dyDescent="0.25">
      <c r="B590" t="str">
        <f t="shared" ref="B590:B653" si="70">D590&amp;E590&amp;F590</f>
        <v/>
      </c>
      <c r="C590" t="str">
        <f t="shared" ref="C590:C653" si="71">D590&amp;E590&amp;F590&amp;G590</f>
        <v/>
      </c>
      <c r="Q590" s="64" t="str">
        <f>_xlfn.XLOOKUP(S590,Data!E:E,Data!X:X,"Not Started",0,-1)</f>
        <v>Not Started</v>
      </c>
      <c r="R590" t="str">
        <f t="shared" ref="R590:R653" si="72">T590&amp;U590&amp;V590</f>
        <v>MCPPLDBSOLO</v>
      </c>
      <c r="S590" t="str">
        <f t="shared" ref="S590:S653" si="73">T590&amp;U590&amp;V590&amp;W590</f>
        <v>MCPPLDBSOLOSOLO planning</v>
      </c>
      <c r="T590" s="31" t="s">
        <v>39</v>
      </c>
      <c r="U590" s="31" t="s">
        <v>1626</v>
      </c>
      <c r="V590" s="31" t="s">
        <v>1847</v>
      </c>
      <c r="W590" s="34" t="s">
        <v>1668</v>
      </c>
      <c r="X590" s="103">
        <v>2</v>
      </c>
      <c r="Y590" s="92">
        <v>46071.390972222223</v>
      </c>
      <c r="Z590" s="3">
        <v>0</v>
      </c>
      <c r="AA590" s="100">
        <v>8.93</v>
      </c>
      <c r="AB590">
        <f t="shared" ref="AB590:AB653" si="74">SUM(Z590:AA590)</f>
        <v>8.93</v>
      </c>
      <c r="AC590">
        <f t="shared" ref="AC590:AC653" si="75">AB590/X590</f>
        <v>4.4649999999999999</v>
      </c>
    </row>
    <row r="591" spans="2:29" ht="16.5" x14ac:dyDescent="0.25">
      <c r="B591" t="str">
        <f t="shared" si="70"/>
        <v/>
      </c>
      <c r="C591" t="str">
        <f t="shared" si="71"/>
        <v/>
      </c>
      <c r="Q591" s="64" t="str">
        <f>_xlfn.XLOOKUP(S591,Data!E:E,Data!X:X,"Not Started",0,-1)</f>
        <v>Not Started</v>
      </c>
      <c r="R591" t="str">
        <f t="shared" si="72"/>
        <v>MCPPLDBSOLO</v>
      </c>
      <c r="S591" t="str">
        <f t="shared" si="73"/>
        <v>MCPPLDBSOLOLight Maintenance</v>
      </c>
      <c r="T591" s="31" t="s">
        <v>39</v>
      </c>
      <c r="U591" s="31" t="s">
        <v>1626</v>
      </c>
      <c r="V591" s="31" t="s">
        <v>1847</v>
      </c>
      <c r="W591" s="34" t="s">
        <v>94</v>
      </c>
      <c r="X591" s="103">
        <v>2</v>
      </c>
      <c r="Y591" s="92">
        <v>46071.638888888891</v>
      </c>
      <c r="Z591" s="3">
        <v>0</v>
      </c>
      <c r="AA591" s="100">
        <v>3.5999999999999996</v>
      </c>
      <c r="AB591">
        <f t="shared" si="74"/>
        <v>3.5999999999999996</v>
      </c>
      <c r="AC591">
        <f t="shared" si="75"/>
        <v>1.7999999999999998</v>
      </c>
    </row>
    <row r="592" spans="2:29" ht="16.5" x14ac:dyDescent="0.25">
      <c r="B592" t="str">
        <f t="shared" si="70"/>
        <v/>
      </c>
      <c r="C592" t="str">
        <f t="shared" si="71"/>
        <v/>
      </c>
      <c r="Q592" s="64" t="str">
        <f>_xlfn.XLOOKUP(S592,Data!E:E,Data!X:X,"Not Started",0,-1)</f>
        <v>Not Started</v>
      </c>
      <c r="R592" t="str">
        <f t="shared" si="72"/>
        <v>MCPPLDBSOLO</v>
      </c>
      <c r="S592" t="str">
        <f t="shared" si="73"/>
        <v>MCPPLDBSOLOSOLO planning QRM reporter exports</v>
      </c>
      <c r="T592" s="31" t="s">
        <v>39</v>
      </c>
      <c r="U592" s="31" t="s">
        <v>1626</v>
      </c>
      <c r="V592" s="31" t="s">
        <v>1847</v>
      </c>
      <c r="W592" s="34" t="s">
        <v>1671</v>
      </c>
      <c r="X592" s="103">
        <v>3</v>
      </c>
      <c r="Y592" s="92">
        <v>46071.709027777775</v>
      </c>
      <c r="Z592" s="3">
        <v>0</v>
      </c>
      <c r="AA592" s="100">
        <v>0.82</v>
      </c>
      <c r="AB592">
        <f t="shared" si="74"/>
        <v>0.82</v>
      </c>
      <c r="AC592">
        <f t="shared" si="75"/>
        <v>0.27333333333333332</v>
      </c>
    </row>
    <row r="593" spans="2:29" ht="16.5" x14ac:dyDescent="0.25">
      <c r="B593" t="str">
        <f t="shared" si="70"/>
        <v/>
      </c>
      <c r="C593" t="str">
        <f t="shared" si="71"/>
        <v/>
      </c>
      <c r="Q593" s="64" t="str">
        <f>_xlfn.XLOOKUP(S593,Data!E:E,Data!X:X,"Not Started",0,-1)</f>
        <v>Not Started</v>
      </c>
      <c r="R593" t="str">
        <f t="shared" si="72"/>
        <v>MCPPLDBSOLO</v>
      </c>
      <c r="S593" t="str">
        <f t="shared" si="73"/>
        <v>MCPPLDBSOLOSOLO planning OLAP exports</v>
      </c>
      <c r="T593" s="31" t="s">
        <v>39</v>
      </c>
      <c r="U593" s="31" t="s">
        <v>1626</v>
      </c>
      <c r="V593" s="31" t="s">
        <v>1847</v>
      </c>
      <c r="W593" s="34" t="s">
        <v>1674</v>
      </c>
      <c r="X593" s="103">
        <v>2</v>
      </c>
      <c r="Y593" s="92">
        <v>46071.743055555555</v>
      </c>
      <c r="Z593" s="3">
        <v>0</v>
      </c>
      <c r="AA593" s="100">
        <v>3.2</v>
      </c>
      <c r="AB593">
        <f t="shared" si="74"/>
        <v>3.2</v>
      </c>
      <c r="AC593">
        <f t="shared" si="75"/>
        <v>1.6</v>
      </c>
    </row>
    <row r="594" spans="2:29" ht="16.5" x14ac:dyDescent="0.25">
      <c r="B594" t="str">
        <f t="shared" si="70"/>
        <v/>
      </c>
      <c r="C594" t="str">
        <f t="shared" si="71"/>
        <v/>
      </c>
      <c r="Q594" s="64" t="str">
        <f>_xlfn.XLOOKUP(S594,Data!E:E,Data!X:X,"Not Started",0,-1)</f>
        <v>Not Started</v>
      </c>
      <c r="R594" t="str">
        <f t="shared" si="72"/>
        <v>MCPPLDBSOT</v>
      </c>
      <c r="S594" t="str">
        <f t="shared" si="73"/>
        <v>MCPPLDBSOTNII SOT planning run import</v>
      </c>
      <c r="T594" s="31" t="s">
        <v>39</v>
      </c>
      <c r="U594" s="31" t="s">
        <v>1626</v>
      </c>
      <c r="V594" s="28" t="s">
        <v>1794</v>
      </c>
      <c r="W594" s="28" t="s">
        <v>1802</v>
      </c>
      <c r="X594" s="102">
        <v>1</v>
      </c>
      <c r="Y594" s="91">
        <v>46078.692361111112</v>
      </c>
      <c r="Z594" s="97">
        <v>0</v>
      </c>
      <c r="AA594" s="99">
        <v>0.05</v>
      </c>
      <c r="AB594">
        <f t="shared" si="74"/>
        <v>0.05</v>
      </c>
      <c r="AC594">
        <f t="shared" si="75"/>
        <v>0.05</v>
      </c>
    </row>
    <row r="595" spans="2:29" ht="16.5" x14ac:dyDescent="0.25">
      <c r="B595" t="str">
        <f t="shared" si="70"/>
        <v/>
      </c>
      <c r="C595" t="str">
        <f t="shared" si="71"/>
        <v/>
      </c>
      <c r="Q595" s="64" t="str">
        <f>_xlfn.XLOOKUP(S595,Data!E:E,Data!X:X,"Not Started",0,-1)</f>
        <v>Not Started</v>
      </c>
      <c r="R595" t="str">
        <f t="shared" si="72"/>
        <v>MCPPLDBSOT</v>
      </c>
      <c r="S595" t="str">
        <f t="shared" si="73"/>
        <v>MCPPLDBSOTSOT planning</v>
      </c>
      <c r="T595" s="31" t="s">
        <v>39</v>
      </c>
      <c r="U595" s="31" t="s">
        <v>1626</v>
      </c>
      <c r="V595" s="31" t="s">
        <v>1794</v>
      </c>
      <c r="W595" s="34" t="s">
        <v>1805</v>
      </c>
      <c r="X595" s="103">
        <v>1</v>
      </c>
      <c r="Y595" s="92">
        <v>46078.694444444445</v>
      </c>
      <c r="Z595" s="3">
        <v>0</v>
      </c>
      <c r="AA595" s="100">
        <v>2.63</v>
      </c>
      <c r="AB595">
        <f t="shared" si="74"/>
        <v>2.63</v>
      </c>
      <c r="AC595">
        <f t="shared" si="75"/>
        <v>2.63</v>
      </c>
    </row>
    <row r="596" spans="2:29" ht="16.5" x14ac:dyDescent="0.25">
      <c r="B596" t="str">
        <f t="shared" si="70"/>
        <v/>
      </c>
      <c r="C596" t="str">
        <f t="shared" si="71"/>
        <v/>
      </c>
      <c r="Q596" s="64" t="str">
        <f>_xlfn.XLOOKUP(S596,Data!E:E,Data!X:X,"Not Started",0,-1)</f>
        <v>Not Started</v>
      </c>
      <c r="R596" t="str">
        <f t="shared" si="72"/>
        <v>MCPPLDBSOT</v>
      </c>
      <c r="S596" t="str">
        <f t="shared" si="73"/>
        <v>MCPPLDBSOTLight Maintenance</v>
      </c>
      <c r="T596" s="31" t="s">
        <v>39</v>
      </c>
      <c r="U596" s="31" t="s">
        <v>1626</v>
      </c>
      <c r="V596" s="31" t="s">
        <v>1794</v>
      </c>
      <c r="W596" s="34" t="s">
        <v>94</v>
      </c>
      <c r="X596" s="103">
        <v>1</v>
      </c>
      <c r="Y596" s="92">
        <v>46078.804166666669</v>
      </c>
      <c r="Z596" s="3">
        <v>0</v>
      </c>
      <c r="AA596" s="100">
        <v>0.52</v>
      </c>
      <c r="AB596">
        <f t="shared" si="74"/>
        <v>0.52</v>
      </c>
      <c r="AC596">
        <f t="shared" si="75"/>
        <v>0.52</v>
      </c>
    </row>
    <row r="597" spans="2:29" ht="16.5" x14ac:dyDescent="0.25">
      <c r="B597" t="str">
        <f t="shared" si="70"/>
        <v/>
      </c>
      <c r="C597" t="str">
        <f t="shared" si="71"/>
        <v/>
      </c>
      <c r="Q597" s="64" t="str">
        <f>_xlfn.XLOOKUP(S597,Data!E:E,Data!X:X,"Not Started",0,-1)</f>
        <v>Not Started</v>
      </c>
      <c r="R597" t="str">
        <f t="shared" si="72"/>
        <v>MCPPLDBSOT</v>
      </c>
      <c r="S597" t="str">
        <f t="shared" si="73"/>
        <v>MCPPLDBSOTSOT planning OLAP exports</v>
      </c>
      <c r="T597" s="31" t="s">
        <v>39</v>
      </c>
      <c r="U597" s="31" t="s">
        <v>1626</v>
      </c>
      <c r="V597" s="31" t="s">
        <v>1794</v>
      </c>
      <c r="W597" s="34" t="s">
        <v>1808</v>
      </c>
      <c r="X597" s="103">
        <v>1</v>
      </c>
      <c r="Y597" s="92">
        <v>46079.186805555553</v>
      </c>
      <c r="Z597" s="3">
        <v>0</v>
      </c>
      <c r="AA597" s="100">
        <v>4.12</v>
      </c>
      <c r="AB597">
        <f t="shared" si="74"/>
        <v>4.12</v>
      </c>
      <c r="AC597">
        <f t="shared" si="75"/>
        <v>4.12</v>
      </c>
    </row>
    <row r="598" spans="2:29" ht="16.5" x14ac:dyDescent="0.25">
      <c r="B598" t="str">
        <f t="shared" si="70"/>
        <v/>
      </c>
      <c r="C598" t="str">
        <f t="shared" si="71"/>
        <v/>
      </c>
      <c r="Q598" s="64" t="str">
        <f>_xlfn.XLOOKUP(S598,Data!E:E,Data!X:X,"Not Started",0,-1)</f>
        <v>Not Started</v>
      </c>
      <c r="R598" t="str">
        <f t="shared" si="72"/>
        <v>MCPPLDBSOT Create</v>
      </c>
      <c r="S598" t="str">
        <f t="shared" si="73"/>
        <v>MCPPLDBSOT CreateNII SOT planning trees creation</v>
      </c>
      <c r="T598" s="31" t="s">
        <v>39</v>
      </c>
      <c r="U598" s="31" t="s">
        <v>1626</v>
      </c>
      <c r="V598" s="28" t="s">
        <v>1864</v>
      </c>
      <c r="W598" s="28" t="s">
        <v>1678</v>
      </c>
      <c r="X598" s="102">
        <v>2</v>
      </c>
      <c r="Y598" s="91">
        <v>46071.816666666666</v>
      </c>
      <c r="Z598" s="97">
        <v>0</v>
      </c>
      <c r="AA598" s="99">
        <v>0.08</v>
      </c>
      <c r="AB598">
        <f t="shared" si="74"/>
        <v>0.08</v>
      </c>
      <c r="AC598">
        <f t="shared" si="75"/>
        <v>0.04</v>
      </c>
    </row>
    <row r="599" spans="2:29" ht="16.5" x14ac:dyDescent="0.25">
      <c r="B599" t="str">
        <f t="shared" si="70"/>
        <v/>
      </c>
      <c r="C599" t="str">
        <f t="shared" si="71"/>
        <v/>
      </c>
      <c r="Q599" s="64" t="str">
        <f>_xlfn.XLOOKUP(S599,Data!E:E,Data!X:X,"Not Started",0,-1)</f>
        <v>Completed</v>
      </c>
      <c r="R599" t="str">
        <f t="shared" si="72"/>
        <v>MCPPLDBValuation (NPV)</v>
      </c>
      <c r="S599" t="str">
        <f t="shared" si="73"/>
        <v>MCPPLDBValuation (NPV)portfolio valuation run</v>
      </c>
      <c r="T599" s="31" t="s">
        <v>39</v>
      </c>
      <c r="U599" s="31" t="s">
        <v>1626</v>
      </c>
      <c r="V599" s="28" t="s">
        <v>1850</v>
      </c>
      <c r="W599" s="28" t="s">
        <v>88</v>
      </c>
      <c r="X599" s="105">
        <v>2</v>
      </c>
      <c r="Y599" s="93">
        <v>46062.527083333334</v>
      </c>
      <c r="Z599" s="106">
        <v>1.67</v>
      </c>
      <c r="AA599" s="107">
        <v>1.77</v>
      </c>
      <c r="AB599">
        <f t="shared" si="74"/>
        <v>3.44</v>
      </c>
      <c r="AC599">
        <f t="shared" si="75"/>
        <v>1.72</v>
      </c>
    </row>
    <row r="600" spans="2:29" ht="16.5" x14ac:dyDescent="0.25">
      <c r="B600" t="str">
        <f t="shared" si="70"/>
        <v/>
      </c>
      <c r="C600" t="str">
        <f t="shared" si="71"/>
        <v/>
      </c>
      <c r="Q600" s="64" t="str">
        <f>_xlfn.XLOOKUP(S600,Data!E:E,Data!X:X,"Not Started",0,-1)</f>
        <v>Completed</v>
      </c>
      <c r="R600" t="str">
        <f t="shared" si="72"/>
        <v>MCPPLDBValuation (NPV)</v>
      </c>
      <c r="S600" t="str">
        <f t="shared" si="73"/>
        <v>MCPPLDBValuation (NPV)Light Maintenance</v>
      </c>
      <c r="T600" s="31" t="s">
        <v>39</v>
      </c>
      <c r="U600" s="31" t="s">
        <v>1626</v>
      </c>
      <c r="V600" s="31" t="s">
        <v>1850</v>
      </c>
      <c r="W600" s="34" t="s">
        <v>94</v>
      </c>
      <c r="X600" s="108">
        <v>2</v>
      </c>
      <c r="Y600" s="94">
        <v>46062.59652777778</v>
      </c>
      <c r="Z600" s="109">
        <v>0</v>
      </c>
      <c r="AA600" s="110">
        <v>1.24</v>
      </c>
      <c r="AB600">
        <f t="shared" si="74"/>
        <v>1.24</v>
      </c>
      <c r="AC600">
        <f t="shared" si="75"/>
        <v>0.62</v>
      </c>
    </row>
    <row r="601" spans="2:29" ht="16.5" x14ac:dyDescent="0.25">
      <c r="B601" t="str">
        <f t="shared" si="70"/>
        <v/>
      </c>
      <c r="C601" t="str">
        <f t="shared" si="71"/>
        <v/>
      </c>
      <c r="Q601" s="64" t="str">
        <f>_xlfn.XLOOKUP(S601,Data!E:E,Data!X:X,"Not Started",0,-1)</f>
        <v>Completed</v>
      </c>
      <c r="R601" t="str">
        <f t="shared" si="72"/>
        <v>MCPPLDBValuation (NPV)</v>
      </c>
      <c r="S601" t="str">
        <f t="shared" si="73"/>
        <v>MCPPLDBValuation (NPV)valuation report OLAP exports</v>
      </c>
      <c r="T601" s="31" t="s">
        <v>39</v>
      </c>
      <c r="U601" s="31" t="s">
        <v>1626</v>
      </c>
      <c r="V601" s="31" t="s">
        <v>1850</v>
      </c>
      <c r="W601" s="34" t="s">
        <v>97</v>
      </c>
      <c r="X601" s="108">
        <v>2</v>
      </c>
      <c r="Y601" s="94">
        <v>46062.62222222222</v>
      </c>
      <c r="Z601" s="109">
        <v>0.92</v>
      </c>
      <c r="AA601" s="110">
        <v>0.93</v>
      </c>
      <c r="AB601">
        <f t="shared" si="74"/>
        <v>1.85</v>
      </c>
      <c r="AC601">
        <f t="shared" si="75"/>
        <v>0.92500000000000004</v>
      </c>
    </row>
    <row r="602" spans="2:29" ht="16.5" x14ac:dyDescent="0.25">
      <c r="B602" t="str">
        <f t="shared" si="70"/>
        <v/>
      </c>
      <c r="C602" t="str">
        <f t="shared" si="71"/>
        <v/>
      </c>
      <c r="Q602" s="64" t="str">
        <f>_xlfn.XLOOKUP(S602,Data!E:E,Data!X:X,"Not Started",0,-1)</f>
        <v>Completed</v>
      </c>
      <c r="R602" t="str">
        <f t="shared" si="72"/>
        <v>MCPPLDBValuation (NPV)</v>
      </c>
      <c r="S602" t="str">
        <f t="shared" si="73"/>
        <v>MCPPLDBValuation (NPV)valuation report QRM Reporter exports</v>
      </c>
      <c r="T602" s="31" t="s">
        <v>39</v>
      </c>
      <c r="U602" s="31" t="s">
        <v>1626</v>
      </c>
      <c r="V602" s="31" t="s">
        <v>1850</v>
      </c>
      <c r="W602" s="34" t="s">
        <v>266</v>
      </c>
      <c r="X602" s="108">
        <v>2</v>
      </c>
      <c r="Y602" s="94">
        <v>46062.660416666666</v>
      </c>
      <c r="Z602" s="109">
        <v>0.05</v>
      </c>
      <c r="AA602" s="110">
        <v>1.4</v>
      </c>
      <c r="AB602">
        <f t="shared" si="74"/>
        <v>1.45</v>
      </c>
      <c r="AC602">
        <f t="shared" si="75"/>
        <v>0.72499999999999998</v>
      </c>
    </row>
    <row r="603" spans="2:29" ht="16.5" x14ac:dyDescent="0.25">
      <c r="B603" t="str">
        <f t="shared" si="70"/>
        <v/>
      </c>
      <c r="C603" t="str">
        <f t="shared" si="71"/>
        <v/>
      </c>
      <c r="Q603" s="64" t="str">
        <f>_xlfn.XLOOKUP(S603,Data!E:E,Data!X:X,"Not Started",0,-1)</f>
        <v>Not Started</v>
      </c>
      <c r="R603" t="str">
        <f t="shared" si="72"/>
        <v>MCPPLDBValuation AIC</v>
      </c>
      <c r="S603" t="str">
        <f t="shared" si="73"/>
        <v>MCPPLDBValuation AICload AIC Spreads</v>
      </c>
      <c r="T603" s="31" t="s">
        <v>39</v>
      </c>
      <c r="U603" s="31" t="s">
        <v>1626</v>
      </c>
      <c r="V603" s="28" t="s">
        <v>1849</v>
      </c>
      <c r="W603" s="28" t="s">
        <v>378</v>
      </c>
      <c r="X603" s="102">
        <v>1</v>
      </c>
      <c r="Y603" s="91">
        <v>46065.415277777778</v>
      </c>
      <c r="Z603" s="97">
        <v>0</v>
      </c>
      <c r="AA603" s="99">
        <v>0.33</v>
      </c>
      <c r="AB603">
        <f t="shared" si="74"/>
        <v>0.33</v>
      </c>
      <c r="AC603">
        <f t="shared" si="75"/>
        <v>0.33</v>
      </c>
    </row>
    <row r="604" spans="2:29" ht="16.5" x14ac:dyDescent="0.25">
      <c r="B604" t="str">
        <f t="shared" si="70"/>
        <v/>
      </c>
      <c r="C604" t="str">
        <f t="shared" si="71"/>
        <v/>
      </c>
      <c r="Q604" s="64" t="str">
        <f>_xlfn.XLOOKUP(S604,Data!E:E,Data!X:X,"Not Started",0,-1)</f>
        <v>Not Started</v>
      </c>
      <c r="R604" t="str">
        <f t="shared" si="72"/>
        <v>MCPPLDBValuation AIC</v>
      </c>
      <c r="S604" t="str">
        <f t="shared" si="73"/>
        <v>MCPPLDBValuation AICAIC portfolio valuation run</v>
      </c>
      <c r="T604" s="31" t="s">
        <v>39</v>
      </c>
      <c r="U604" s="31" t="s">
        <v>1626</v>
      </c>
      <c r="V604" s="31" t="s">
        <v>1849</v>
      </c>
      <c r="W604" s="34" t="s">
        <v>187</v>
      </c>
      <c r="X604" s="103">
        <v>1</v>
      </c>
      <c r="Y604" s="92">
        <v>46065.429166666669</v>
      </c>
      <c r="Z604" s="3">
        <v>0</v>
      </c>
      <c r="AA604" s="100">
        <v>1.05</v>
      </c>
      <c r="AB604">
        <f t="shared" si="74"/>
        <v>1.05</v>
      </c>
      <c r="AC604">
        <f t="shared" si="75"/>
        <v>1.05</v>
      </c>
    </row>
    <row r="605" spans="2:29" ht="16.5" x14ac:dyDescent="0.25">
      <c r="B605" t="str">
        <f t="shared" si="70"/>
        <v/>
      </c>
      <c r="C605" t="str">
        <f t="shared" si="71"/>
        <v/>
      </c>
      <c r="Q605" s="64" t="str">
        <f>_xlfn.XLOOKUP(S605,Data!E:E,Data!X:X,"Not Started",0,-1)</f>
        <v>Completed</v>
      </c>
      <c r="R605" t="str">
        <f t="shared" si="72"/>
        <v>MCPRODBCSRBB Planning</v>
      </c>
      <c r="S605" t="str">
        <f t="shared" si="73"/>
        <v>MCPRODBCSRBB Planningimport CSRBB strategies</v>
      </c>
      <c r="T605" s="31" t="s">
        <v>39</v>
      </c>
      <c r="U605" s="28" t="s">
        <v>326</v>
      </c>
      <c r="V605" s="28" t="s">
        <v>1830</v>
      </c>
      <c r="W605" s="28" t="s">
        <v>108</v>
      </c>
      <c r="X605" s="102">
        <v>1</v>
      </c>
      <c r="Y605" s="91">
        <v>46062.73541666667</v>
      </c>
      <c r="Z605" s="97">
        <v>0</v>
      </c>
      <c r="AA605" s="99">
        <v>1.58</v>
      </c>
      <c r="AB605">
        <f t="shared" si="74"/>
        <v>1.58</v>
      </c>
      <c r="AC605">
        <f t="shared" si="75"/>
        <v>1.58</v>
      </c>
    </row>
    <row r="606" spans="2:29" ht="16.5" x14ac:dyDescent="0.25">
      <c r="B606" t="str">
        <f t="shared" si="70"/>
        <v/>
      </c>
      <c r="C606" t="str">
        <f t="shared" si="71"/>
        <v/>
      </c>
      <c r="Q606" s="64" t="str">
        <f>_xlfn.XLOOKUP(S606,Data!E:E,Data!X:X,"Not Started",0,-1)</f>
        <v>Completed</v>
      </c>
      <c r="R606" t="str">
        <f t="shared" si="72"/>
        <v>MCPRODBCSRBB Planning</v>
      </c>
      <c r="S606" t="str">
        <f t="shared" si="73"/>
        <v>MCPRODBCSRBB PlanningCSRBB Planning Run</v>
      </c>
      <c r="T606" s="31" t="s">
        <v>39</v>
      </c>
      <c r="U606" s="31" t="s">
        <v>326</v>
      </c>
      <c r="V606" s="31" t="s">
        <v>1830</v>
      </c>
      <c r="W606" s="34" t="s">
        <v>111</v>
      </c>
      <c r="X606" s="103">
        <v>1</v>
      </c>
      <c r="Y606" s="92">
        <v>46062.801388888889</v>
      </c>
      <c r="Z606" s="3">
        <v>0</v>
      </c>
      <c r="AA606" s="100">
        <v>1.08</v>
      </c>
      <c r="AB606">
        <f t="shared" si="74"/>
        <v>1.08</v>
      </c>
      <c r="AC606">
        <f t="shared" si="75"/>
        <v>1.08</v>
      </c>
    </row>
    <row r="607" spans="2:29" ht="16.5" x14ac:dyDescent="0.25">
      <c r="B607" t="str">
        <f t="shared" si="70"/>
        <v/>
      </c>
      <c r="C607" t="str">
        <f t="shared" si="71"/>
        <v/>
      </c>
      <c r="Q607" s="64" t="str">
        <f>_xlfn.XLOOKUP(S607,Data!E:E,Data!X:X,"Not Started",0,-1)</f>
        <v>Completed</v>
      </c>
      <c r="R607" t="str">
        <f t="shared" si="72"/>
        <v>MCPRODBCSRBB Valuation</v>
      </c>
      <c r="S607" t="str">
        <f t="shared" si="73"/>
        <v>MCPRODBCSRBB ValuationCSRBB Portfolio Valuation</v>
      </c>
      <c r="T607" s="31" t="s">
        <v>39</v>
      </c>
      <c r="U607" s="31" t="s">
        <v>326</v>
      </c>
      <c r="V607" s="28" t="s">
        <v>1831</v>
      </c>
      <c r="W607" s="28" t="s">
        <v>104</v>
      </c>
      <c r="X607" s="102">
        <v>1</v>
      </c>
      <c r="Y607" s="91">
        <v>46062.712500000001</v>
      </c>
      <c r="Z607" s="97">
        <v>0</v>
      </c>
      <c r="AA607" s="99">
        <v>0.53</v>
      </c>
      <c r="AB607">
        <f t="shared" si="74"/>
        <v>0.53</v>
      </c>
      <c r="AC607">
        <f t="shared" si="75"/>
        <v>0.53</v>
      </c>
    </row>
    <row r="608" spans="2:29" ht="16.5" x14ac:dyDescent="0.25">
      <c r="B608" t="str">
        <f t="shared" si="70"/>
        <v/>
      </c>
      <c r="C608" t="str">
        <f t="shared" si="71"/>
        <v/>
      </c>
      <c r="Q608" s="64" t="str">
        <f>_xlfn.XLOOKUP(S608,Data!E:E,Data!X:X,"Not Started",0,-1)</f>
        <v>Completed</v>
      </c>
      <c r="R608" t="str">
        <f t="shared" si="72"/>
        <v>MCPRODBCSRBB Valuation</v>
      </c>
      <c r="S608" t="str">
        <f t="shared" si="73"/>
        <v>MCPRODBCSRBB ValuationLight Maintenance</v>
      </c>
      <c r="T608" s="31" t="s">
        <v>39</v>
      </c>
      <c r="U608" s="31" t="s">
        <v>326</v>
      </c>
      <c r="V608" s="31" t="s">
        <v>1831</v>
      </c>
      <c r="W608" s="34" t="s">
        <v>94</v>
      </c>
      <c r="X608" s="103">
        <v>1</v>
      </c>
      <c r="Y608" s="92">
        <v>46062.726388888892</v>
      </c>
      <c r="Z608" s="3">
        <v>0</v>
      </c>
      <c r="AA608" s="100">
        <v>0.2</v>
      </c>
      <c r="AB608">
        <f t="shared" si="74"/>
        <v>0.2</v>
      </c>
      <c r="AC608">
        <f t="shared" si="75"/>
        <v>0.2</v>
      </c>
    </row>
    <row r="609" spans="2:29" ht="16.5" x14ac:dyDescent="0.25">
      <c r="B609" t="str">
        <f t="shared" si="70"/>
        <v/>
      </c>
      <c r="C609" t="str">
        <f t="shared" si="71"/>
        <v/>
      </c>
      <c r="Q609" s="64" t="str">
        <f>_xlfn.XLOOKUP(S609,Data!E:E,Data!X:X,"Not Started",0,-1)</f>
        <v>Completed</v>
      </c>
      <c r="R609" t="str">
        <f t="shared" si="72"/>
        <v>MCPRODBDelete Portfolio</v>
      </c>
      <c r="S609" t="str">
        <f t="shared" si="73"/>
        <v>MCPRODBDelete PortfolioDelete portfolio from</v>
      </c>
      <c r="T609" s="31" t="s">
        <v>39</v>
      </c>
      <c r="U609" s="31" t="s">
        <v>326</v>
      </c>
      <c r="V609" s="28" t="s">
        <v>1832</v>
      </c>
      <c r="W609" s="28" t="s">
        <v>45</v>
      </c>
      <c r="X609" s="102">
        <v>1</v>
      </c>
      <c r="Y609" s="91">
        <v>46059.576388888891</v>
      </c>
      <c r="Z609" s="97">
        <v>0</v>
      </c>
      <c r="AA609" s="99">
        <v>0.03</v>
      </c>
      <c r="AB609">
        <f t="shared" si="74"/>
        <v>0.03</v>
      </c>
      <c r="AC609">
        <f t="shared" si="75"/>
        <v>0.03</v>
      </c>
    </row>
    <row r="610" spans="2:29" ht="16.5" x14ac:dyDescent="0.25">
      <c r="B610" t="str">
        <f t="shared" si="70"/>
        <v/>
      </c>
      <c r="C610" t="str">
        <f t="shared" si="71"/>
        <v/>
      </c>
      <c r="Q610" s="64" t="str">
        <f>_xlfn.XLOOKUP(S610,Data!E:E,Data!X:X,"Not Started",0,-1)</f>
        <v>Completed</v>
      </c>
      <c r="R610" t="str">
        <f t="shared" si="72"/>
        <v>MCPRODBEC</v>
      </c>
      <c r="S610" t="str">
        <f t="shared" si="73"/>
        <v>MCPRODBECLight Maintenance</v>
      </c>
      <c r="T610" s="31" t="s">
        <v>39</v>
      </c>
      <c r="U610" s="31" t="s">
        <v>326</v>
      </c>
      <c r="V610" s="28" t="s">
        <v>1833</v>
      </c>
      <c r="W610" s="28" t="s">
        <v>94</v>
      </c>
      <c r="X610" s="102">
        <v>2</v>
      </c>
      <c r="Y610" s="91">
        <v>46063.352083333331</v>
      </c>
      <c r="Z610" s="97">
        <v>0</v>
      </c>
      <c r="AA610" s="99">
        <v>0.5</v>
      </c>
      <c r="AB610">
        <f t="shared" si="74"/>
        <v>0.5</v>
      </c>
      <c r="AC610">
        <f t="shared" si="75"/>
        <v>0.25</v>
      </c>
    </row>
    <row r="611" spans="2:29" ht="16.5" x14ac:dyDescent="0.25">
      <c r="B611" t="str">
        <f t="shared" si="70"/>
        <v/>
      </c>
      <c r="C611" t="str">
        <f t="shared" si="71"/>
        <v/>
      </c>
      <c r="Q611" s="64" t="str">
        <f>_xlfn.XLOOKUP(S611,Data!E:E,Data!X:X,"Not Started",0,-1)</f>
        <v>Completed</v>
      </c>
      <c r="R611" t="str">
        <f t="shared" si="72"/>
        <v>MCPRODBEC</v>
      </c>
      <c r="S611" t="str">
        <f t="shared" si="73"/>
        <v>MCPRODBECing-ec valuation</v>
      </c>
      <c r="T611" s="31" t="s">
        <v>39</v>
      </c>
      <c r="U611" s="31" t="s">
        <v>326</v>
      </c>
      <c r="V611" s="31" t="s">
        <v>1833</v>
      </c>
      <c r="W611" s="34" t="s">
        <v>141</v>
      </c>
      <c r="X611" s="103">
        <v>2</v>
      </c>
      <c r="Y611" s="92">
        <v>46063.418749999997</v>
      </c>
      <c r="Z611" s="3">
        <v>4.78</v>
      </c>
      <c r="AA611" s="100">
        <v>6.32</v>
      </c>
      <c r="AB611">
        <f t="shared" si="74"/>
        <v>11.100000000000001</v>
      </c>
      <c r="AC611">
        <f t="shared" si="75"/>
        <v>5.5500000000000007</v>
      </c>
    </row>
    <row r="612" spans="2:29" ht="16.5" x14ac:dyDescent="0.25">
      <c r="B612" t="str">
        <f t="shared" si="70"/>
        <v/>
      </c>
      <c r="C612" t="str">
        <f t="shared" si="71"/>
        <v/>
      </c>
      <c r="Q612" s="64" t="str">
        <f>_xlfn.XLOOKUP(S612,Data!E:E,Data!X:X,"Not Started",0,-1)</f>
        <v>Completed</v>
      </c>
      <c r="R612" t="str">
        <f t="shared" si="72"/>
        <v>MCPRODBEC</v>
      </c>
      <c r="S612" t="str">
        <f t="shared" si="73"/>
        <v>MCPRODBECing-ec valuation exports</v>
      </c>
      <c r="T612" s="31" t="s">
        <v>39</v>
      </c>
      <c r="U612" s="31" t="s">
        <v>326</v>
      </c>
      <c r="V612" s="31" t="s">
        <v>1833</v>
      </c>
      <c r="W612" s="34" t="s">
        <v>350</v>
      </c>
      <c r="X612" s="103">
        <v>2</v>
      </c>
      <c r="Y612" s="92">
        <v>46063.618055555555</v>
      </c>
      <c r="Z612" s="3">
        <v>0.05</v>
      </c>
      <c r="AA612" s="100">
        <v>0</v>
      </c>
      <c r="AB612">
        <f t="shared" si="74"/>
        <v>0.05</v>
      </c>
      <c r="AC612">
        <f t="shared" si="75"/>
        <v>2.5000000000000001E-2</v>
      </c>
    </row>
    <row r="613" spans="2:29" ht="16.5" x14ac:dyDescent="0.25">
      <c r="B613" t="str">
        <f t="shared" si="70"/>
        <v/>
      </c>
      <c r="C613" t="str">
        <f t="shared" si="71"/>
        <v/>
      </c>
      <c r="Q613" s="64" t="str">
        <f>_xlfn.XLOOKUP(S613,Data!E:E,Data!X:X,"Not Started",0,-1)</f>
        <v>Not Started</v>
      </c>
      <c r="R613" t="str">
        <f t="shared" si="72"/>
        <v>MCPRODBImport Strategies</v>
      </c>
      <c r="S613" t="str">
        <f t="shared" si="73"/>
        <v>MCPRODBImport Strategiesimport strategies</v>
      </c>
      <c r="T613" s="31" t="s">
        <v>39</v>
      </c>
      <c r="U613" s="31" t="s">
        <v>326</v>
      </c>
      <c r="V613" s="28" t="s">
        <v>1838</v>
      </c>
      <c r="W613" s="28" t="s">
        <v>148</v>
      </c>
      <c r="X613" s="102">
        <v>1</v>
      </c>
      <c r="Y613" s="91">
        <v>46065.379861111112</v>
      </c>
      <c r="Z613" s="97">
        <v>0</v>
      </c>
      <c r="AA613" s="99">
        <v>0.13</v>
      </c>
      <c r="AB613">
        <f t="shared" si="74"/>
        <v>0.13</v>
      </c>
      <c r="AC613">
        <f t="shared" si="75"/>
        <v>0.13</v>
      </c>
    </row>
    <row r="614" spans="2:29" ht="16.5" x14ac:dyDescent="0.25">
      <c r="B614" t="str">
        <f t="shared" si="70"/>
        <v/>
      </c>
      <c r="C614" t="str">
        <f t="shared" si="71"/>
        <v/>
      </c>
      <c r="Q614" s="64" t="str">
        <f>_xlfn.XLOOKUP(S614,Data!E:E,Data!X:X,"Not Started",0,-1)</f>
        <v>Not Started</v>
      </c>
      <c r="R614" t="str">
        <f t="shared" si="72"/>
        <v>MCPRODBITS</v>
      </c>
      <c r="S614" t="str">
        <f t="shared" si="73"/>
        <v>MCPRODBITSLight Maintenance</v>
      </c>
      <c r="T614" s="31" t="s">
        <v>39</v>
      </c>
      <c r="U614" s="31" t="s">
        <v>326</v>
      </c>
      <c r="V614" s="28" t="s">
        <v>1839</v>
      </c>
      <c r="W614" s="28" t="s">
        <v>94</v>
      </c>
      <c r="X614" s="102">
        <v>2</v>
      </c>
      <c r="Y614" s="91">
        <v>46065.354166666664</v>
      </c>
      <c r="Z614" s="97">
        <v>0</v>
      </c>
      <c r="AA614" s="99">
        <v>0.48</v>
      </c>
      <c r="AB614">
        <f t="shared" si="74"/>
        <v>0.48</v>
      </c>
      <c r="AC614">
        <f t="shared" si="75"/>
        <v>0.24</v>
      </c>
    </row>
    <row r="615" spans="2:29" ht="16.5" x14ac:dyDescent="0.25">
      <c r="B615" t="str">
        <f t="shared" si="70"/>
        <v/>
      </c>
      <c r="C615" t="str">
        <f t="shared" si="71"/>
        <v/>
      </c>
      <c r="Q615" s="64" t="str">
        <f>_xlfn.XLOOKUP(S615,Data!E:E,Data!X:X,"Not Started",0,-1)</f>
        <v>Not Started</v>
      </c>
      <c r="R615" t="str">
        <f t="shared" si="72"/>
        <v>MCPRODBITS</v>
      </c>
      <c r="S615" t="str">
        <f t="shared" si="73"/>
        <v>MCPRODBITSITS planning run</v>
      </c>
      <c r="T615" s="31" t="s">
        <v>39</v>
      </c>
      <c r="U615" s="31" t="s">
        <v>326</v>
      </c>
      <c r="V615" s="31" t="s">
        <v>1839</v>
      </c>
      <c r="W615" s="34" t="s">
        <v>174</v>
      </c>
      <c r="X615" s="103">
        <v>2</v>
      </c>
      <c r="Y615" s="92">
        <v>46065.370138888888</v>
      </c>
      <c r="Z615" s="3">
        <v>0.22</v>
      </c>
      <c r="AA615" s="100">
        <v>0.27</v>
      </c>
      <c r="AB615">
        <f t="shared" si="74"/>
        <v>0.49</v>
      </c>
      <c r="AC615">
        <f t="shared" si="75"/>
        <v>0.245</v>
      </c>
    </row>
    <row r="616" spans="2:29" ht="16.5" x14ac:dyDescent="0.25">
      <c r="B616" t="str">
        <f t="shared" si="70"/>
        <v/>
      </c>
      <c r="C616" t="str">
        <f t="shared" si="71"/>
        <v/>
      </c>
      <c r="Q616" s="64" t="str">
        <f>_xlfn.XLOOKUP(S616,Data!E:E,Data!X:X,"Not Started",0,-1)</f>
        <v>Completed</v>
      </c>
      <c r="R616" t="str">
        <f t="shared" si="72"/>
        <v>MCPRODBKR</v>
      </c>
      <c r="S616" t="str">
        <f t="shared" si="73"/>
        <v>MCPRODBKRLight Maintenance</v>
      </c>
      <c r="T616" s="31" t="s">
        <v>39</v>
      </c>
      <c r="U616" s="31" t="s">
        <v>326</v>
      </c>
      <c r="V616" s="28" t="s">
        <v>1840</v>
      </c>
      <c r="W616" s="28" t="s">
        <v>94</v>
      </c>
      <c r="X616" s="102">
        <v>2</v>
      </c>
      <c r="Y616" s="91">
        <v>46063.623611111114</v>
      </c>
      <c r="Z616" s="97">
        <v>0</v>
      </c>
      <c r="AA616" s="99">
        <v>0.55000000000000004</v>
      </c>
      <c r="AB616">
        <f t="shared" si="74"/>
        <v>0.55000000000000004</v>
      </c>
      <c r="AC616">
        <f t="shared" si="75"/>
        <v>0.27500000000000002</v>
      </c>
    </row>
    <row r="617" spans="2:29" ht="16.5" x14ac:dyDescent="0.25">
      <c r="B617" t="str">
        <f t="shared" si="70"/>
        <v/>
      </c>
      <c r="C617" t="str">
        <f t="shared" si="71"/>
        <v/>
      </c>
      <c r="Q617" s="64" t="str">
        <f>_xlfn.XLOOKUP(S617,Data!E:E,Data!X:X,"Not Started",0,-1)</f>
        <v>Completed</v>
      </c>
      <c r="R617" t="str">
        <f t="shared" si="72"/>
        <v>MCPRODBKR</v>
      </c>
      <c r="S617" t="str">
        <f t="shared" si="73"/>
        <v>MCPRODBKRbpv-kr valuation</v>
      </c>
      <c r="T617" s="31" t="s">
        <v>39</v>
      </c>
      <c r="U617" s="31" t="s">
        <v>326</v>
      </c>
      <c r="V617" s="31" t="s">
        <v>1840</v>
      </c>
      <c r="W617" s="34" t="s">
        <v>123</v>
      </c>
      <c r="X617" s="103">
        <v>2</v>
      </c>
      <c r="Y617" s="92">
        <v>46063.635416666664</v>
      </c>
      <c r="Z617" s="3">
        <v>3.28</v>
      </c>
      <c r="AA617" s="100">
        <v>2.85</v>
      </c>
      <c r="AB617">
        <f t="shared" si="74"/>
        <v>6.13</v>
      </c>
      <c r="AC617">
        <f t="shared" si="75"/>
        <v>3.0649999999999999</v>
      </c>
    </row>
    <row r="618" spans="2:29" ht="16.5" x14ac:dyDescent="0.25">
      <c r="B618" t="str">
        <f t="shared" si="70"/>
        <v/>
      </c>
      <c r="C618" t="str">
        <f t="shared" si="71"/>
        <v/>
      </c>
      <c r="Q618" s="64" t="str">
        <f>_xlfn.XLOOKUP(S618,Data!E:E,Data!X:X,"Not Started",0,-1)</f>
        <v>Completed</v>
      </c>
      <c r="R618" t="str">
        <f t="shared" si="72"/>
        <v>MCPRODBKR</v>
      </c>
      <c r="S618" t="str">
        <f t="shared" si="73"/>
        <v>MCPRODBKRbpv-kr valuation exports</v>
      </c>
      <c r="T618" s="31" t="s">
        <v>39</v>
      </c>
      <c r="U618" s="31" t="s">
        <v>326</v>
      </c>
      <c r="V618" s="31" t="s">
        <v>1840</v>
      </c>
      <c r="W618" s="34" t="s">
        <v>354</v>
      </c>
      <c r="X618" s="103">
        <v>2</v>
      </c>
      <c r="Y618" s="92">
        <v>46063.772222222222</v>
      </c>
      <c r="Z618" s="3">
        <v>0</v>
      </c>
      <c r="AA618" s="100">
        <v>0</v>
      </c>
      <c r="AB618">
        <f t="shared" si="74"/>
        <v>0</v>
      </c>
      <c r="AC618">
        <f t="shared" si="75"/>
        <v>0</v>
      </c>
    </row>
    <row r="619" spans="2:29" ht="16.5" x14ac:dyDescent="0.25">
      <c r="B619" t="str">
        <f t="shared" si="70"/>
        <v/>
      </c>
      <c r="C619" t="str">
        <f t="shared" si="71"/>
        <v/>
      </c>
      <c r="Q619" s="64" t="str">
        <f>_xlfn.XLOOKUP(S619,Data!E:E,Data!X:X,"Not Started",0,-1)</f>
        <v>Completed</v>
      </c>
      <c r="R619" t="str">
        <f t="shared" si="72"/>
        <v>MCPRODBLoad Compare MP</v>
      </c>
      <c r="S619" t="str">
        <f t="shared" si="73"/>
        <v>MCPRODBLoad Compare MPload Model parameters</v>
      </c>
      <c r="T619" s="31" t="s">
        <v>39</v>
      </c>
      <c r="U619" s="31" t="s">
        <v>326</v>
      </c>
      <c r="V619" s="28" t="s">
        <v>1853</v>
      </c>
      <c r="W619" s="28" t="s">
        <v>52</v>
      </c>
      <c r="X619" s="102">
        <v>1</v>
      </c>
      <c r="Y619" s="91">
        <v>46059.578472222223</v>
      </c>
      <c r="Z619" s="97">
        <v>0</v>
      </c>
      <c r="AA619" s="99">
        <v>0.08</v>
      </c>
      <c r="AB619">
        <f t="shared" si="74"/>
        <v>0.08</v>
      </c>
      <c r="AC619">
        <f t="shared" si="75"/>
        <v>0.08</v>
      </c>
    </row>
    <row r="620" spans="2:29" ht="16.5" x14ac:dyDescent="0.25">
      <c r="B620" t="str">
        <f t="shared" si="70"/>
        <v/>
      </c>
      <c r="C620" t="str">
        <f t="shared" si="71"/>
        <v/>
      </c>
      <c r="Q620" s="64" t="str">
        <f>_xlfn.XLOOKUP(S620,Data!E:E,Data!X:X,"Not Started",0,-1)</f>
        <v>Completed</v>
      </c>
      <c r="R620" t="str">
        <f t="shared" si="72"/>
        <v>MCPRODBLoad Compare MP</v>
      </c>
      <c r="S620" t="str">
        <f t="shared" si="73"/>
        <v>MCPRODBLoad Compare MPModel parameters comparison</v>
      </c>
      <c r="T620" s="31" t="s">
        <v>39</v>
      </c>
      <c r="U620" s="31" t="s">
        <v>326</v>
      </c>
      <c r="V620" s="31" t="s">
        <v>1853</v>
      </c>
      <c r="W620" s="34" t="s">
        <v>55</v>
      </c>
      <c r="X620" s="103">
        <v>1</v>
      </c>
      <c r="Y620" s="92">
        <v>46059.581944444442</v>
      </c>
      <c r="Z620" s="3">
        <v>0</v>
      </c>
      <c r="AA620" s="100">
        <v>0</v>
      </c>
      <c r="AB620">
        <f t="shared" si="74"/>
        <v>0</v>
      </c>
      <c r="AC620">
        <f t="shared" si="75"/>
        <v>0</v>
      </c>
    </row>
    <row r="621" spans="2:29" ht="16.5" x14ac:dyDescent="0.25">
      <c r="B621" t="str">
        <f t="shared" si="70"/>
        <v/>
      </c>
      <c r="C621" t="str">
        <f t="shared" si="71"/>
        <v/>
      </c>
      <c r="Q621" s="64" t="str">
        <f>_xlfn.XLOOKUP(S621,Data!E:E,Data!X:X,"Not Started",0,-1)</f>
        <v>Completed</v>
      </c>
      <c r="R621" t="str">
        <f t="shared" si="72"/>
        <v>MCPRODBLoad Compare Spreads</v>
      </c>
      <c r="S621" t="str">
        <f t="shared" si="73"/>
        <v>MCPRODBLoad Compare Spreadsload Spreads</v>
      </c>
      <c r="T621" s="31" t="s">
        <v>39</v>
      </c>
      <c r="U621" s="31" t="s">
        <v>326</v>
      </c>
      <c r="V621" s="28" t="s">
        <v>1841</v>
      </c>
      <c r="W621" s="28" t="s">
        <v>69</v>
      </c>
      <c r="X621" s="102">
        <v>1</v>
      </c>
      <c r="Y621" s="91">
        <v>46059.582638888889</v>
      </c>
      <c r="Z621" s="97">
        <v>0</v>
      </c>
      <c r="AA621" s="99">
        <v>0.18</v>
      </c>
      <c r="AB621">
        <f t="shared" si="74"/>
        <v>0.18</v>
      </c>
      <c r="AC621">
        <f t="shared" si="75"/>
        <v>0.18</v>
      </c>
    </row>
    <row r="622" spans="2:29" ht="16.5" x14ac:dyDescent="0.25">
      <c r="B622" t="str">
        <f t="shared" si="70"/>
        <v/>
      </c>
      <c r="C622" t="str">
        <f t="shared" si="71"/>
        <v/>
      </c>
      <c r="Q622" s="64" t="str">
        <f>_xlfn.XLOOKUP(S622,Data!E:E,Data!X:X,"Not Started",0,-1)</f>
        <v>Completed</v>
      </c>
      <c r="R622" t="str">
        <f t="shared" si="72"/>
        <v>MCPRODBLoad Compare Spreads</v>
      </c>
      <c r="S622" t="str">
        <f t="shared" si="73"/>
        <v>MCPRODBLoad Compare SpreadsSpreads comparison</v>
      </c>
      <c r="T622" s="31" t="s">
        <v>39</v>
      </c>
      <c r="U622" s="31" t="s">
        <v>326</v>
      </c>
      <c r="V622" s="31" t="s">
        <v>1841</v>
      </c>
      <c r="W622" s="34" t="s">
        <v>71</v>
      </c>
      <c r="X622" s="103">
        <v>1</v>
      </c>
      <c r="Y622" s="92">
        <v>46059.590277777781</v>
      </c>
      <c r="Z622" s="3">
        <v>0</v>
      </c>
      <c r="AA622" s="100">
        <v>0.02</v>
      </c>
      <c r="AB622">
        <f t="shared" si="74"/>
        <v>0.02</v>
      </c>
      <c r="AC622">
        <f t="shared" si="75"/>
        <v>0.02</v>
      </c>
    </row>
    <row r="623" spans="2:29" ht="16.5" x14ac:dyDescent="0.25">
      <c r="B623" t="str">
        <f t="shared" si="70"/>
        <v/>
      </c>
      <c r="C623" t="str">
        <f t="shared" si="71"/>
        <v/>
      </c>
      <c r="Q623" s="64" t="str">
        <f>_xlfn.XLOOKUP(S623,Data!E:E,Data!X:X,"Not Started",0,-1)</f>
        <v>Completed</v>
      </c>
      <c r="R623" t="str">
        <f t="shared" si="72"/>
        <v>MCPRODBLoad Pos</v>
      </c>
      <c r="S623" t="str">
        <f t="shared" si="73"/>
        <v>MCPRODBLoad Posload</v>
      </c>
      <c r="T623" s="31" t="s">
        <v>39</v>
      </c>
      <c r="U623" s="31" t="s">
        <v>326</v>
      </c>
      <c r="V623" s="28" t="s">
        <v>1844</v>
      </c>
      <c r="W623" s="28" t="s">
        <v>75</v>
      </c>
      <c r="X623" s="102">
        <v>2</v>
      </c>
      <c r="Y623" s="91">
        <v>46062.372916666667</v>
      </c>
      <c r="Z623" s="97">
        <v>0.8</v>
      </c>
      <c r="AA623" s="99">
        <v>0.75</v>
      </c>
      <c r="AB623">
        <f t="shared" si="74"/>
        <v>1.55</v>
      </c>
      <c r="AC623">
        <f t="shared" si="75"/>
        <v>0.77500000000000002</v>
      </c>
    </row>
    <row r="624" spans="2:29" ht="16.5" x14ac:dyDescent="0.25">
      <c r="B624" t="str">
        <f t="shared" si="70"/>
        <v/>
      </c>
      <c r="C624" t="str">
        <f t="shared" si="71"/>
        <v/>
      </c>
      <c r="Q624" s="64" t="str">
        <f>_xlfn.XLOOKUP(S624,Data!E:E,Data!X:X,"Not Started",0,-1)</f>
        <v>Completed</v>
      </c>
      <c r="R624" t="str">
        <f t="shared" si="72"/>
        <v>MCPRODBLoad Pos</v>
      </c>
      <c r="S624" t="str">
        <f t="shared" si="73"/>
        <v>MCPRODBLoad PosStratification</v>
      </c>
      <c r="T624" s="31" t="s">
        <v>39</v>
      </c>
      <c r="U624" s="31" t="s">
        <v>326</v>
      </c>
      <c r="V624" s="31" t="s">
        <v>1844</v>
      </c>
      <c r="W624" s="34" t="s">
        <v>78</v>
      </c>
      <c r="X624" s="103">
        <v>2</v>
      </c>
      <c r="Y624" s="92">
        <v>46062.40625</v>
      </c>
      <c r="Z624" s="3">
        <v>0.12</v>
      </c>
      <c r="AA624" s="100">
        <v>0.1</v>
      </c>
      <c r="AB624">
        <f t="shared" si="74"/>
        <v>0.22</v>
      </c>
      <c r="AC624">
        <f t="shared" si="75"/>
        <v>0.11</v>
      </c>
    </row>
    <row r="625" spans="2:29" ht="16.5" x14ac:dyDescent="0.25">
      <c r="B625" t="str">
        <f t="shared" si="70"/>
        <v/>
      </c>
      <c r="C625" t="str">
        <f t="shared" si="71"/>
        <v/>
      </c>
      <c r="Q625" s="64" t="str">
        <f>_xlfn.XLOOKUP(S625,Data!E:E,Data!X:X,"Not Started",0,-1)</f>
        <v>Completed</v>
      </c>
      <c r="R625" t="str">
        <f t="shared" si="72"/>
        <v>MCPRODBLoad Pos</v>
      </c>
      <c r="S625" t="str">
        <f t="shared" si="73"/>
        <v>MCPRODBLoad Poscopy from</v>
      </c>
      <c r="T625" s="31" t="s">
        <v>39</v>
      </c>
      <c r="U625" s="31" t="s">
        <v>326</v>
      </c>
      <c r="V625" s="31" t="s">
        <v>1844</v>
      </c>
      <c r="W625" s="34" t="s">
        <v>84</v>
      </c>
      <c r="X625" s="103">
        <v>2</v>
      </c>
      <c r="Y625" s="92">
        <v>46062.532638888886</v>
      </c>
      <c r="Z625" s="3">
        <v>0.02</v>
      </c>
      <c r="AA625" s="100">
        <v>0.38</v>
      </c>
      <c r="AB625">
        <f t="shared" si="74"/>
        <v>0.4</v>
      </c>
      <c r="AC625">
        <f t="shared" si="75"/>
        <v>0.2</v>
      </c>
    </row>
    <row r="626" spans="2:29" ht="16.5" x14ac:dyDescent="0.25">
      <c r="B626" t="str">
        <f t="shared" si="70"/>
        <v/>
      </c>
      <c r="C626" t="str">
        <f t="shared" si="71"/>
        <v/>
      </c>
      <c r="Q626" s="64" t="str">
        <f>_xlfn.XLOOKUP(S626,Data!E:E,Data!X:X,"Not Started",0,-1)</f>
        <v>Not Started</v>
      </c>
      <c r="R626" t="str">
        <f t="shared" si="72"/>
        <v>MCPRODBPlanning (NII)</v>
      </c>
      <c r="S626" t="str">
        <f t="shared" si="73"/>
        <v>MCPRODBPlanning (NII)planning run01</v>
      </c>
      <c r="T626" s="31" t="s">
        <v>39</v>
      </c>
      <c r="U626" s="31" t="s">
        <v>326</v>
      </c>
      <c r="V626" s="28" t="s">
        <v>1827</v>
      </c>
      <c r="W626" s="28" t="s">
        <v>161</v>
      </c>
      <c r="X626" s="102">
        <v>2</v>
      </c>
      <c r="Y626" s="91">
        <v>46065.386111111111</v>
      </c>
      <c r="Z626" s="97">
        <v>6.15</v>
      </c>
      <c r="AA626" s="99">
        <v>6.07</v>
      </c>
      <c r="AB626">
        <f t="shared" si="74"/>
        <v>12.22</v>
      </c>
      <c r="AC626">
        <f t="shared" si="75"/>
        <v>6.11</v>
      </c>
    </row>
    <row r="627" spans="2:29" ht="16.5" x14ac:dyDescent="0.25">
      <c r="B627" t="str">
        <f t="shared" si="70"/>
        <v/>
      </c>
      <c r="C627" t="str">
        <f t="shared" si="71"/>
        <v/>
      </c>
      <c r="Q627" s="64" t="str">
        <f>_xlfn.XLOOKUP(S627,Data!E:E,Data!X:X,"Not Started",0,-1)</f>
        <v>Not Started</v>
      </c>
      <c r="R627" t="str">
        <f t="shared" si="72"/>
        <v>MCPRODBPlanning (NII)</v>
      </c>
      <c r="S627" t="str">
        <f t="shared" si="73"/>
        <v>MCPRODBPlanning (NII)MDL Processing</v>
      </c>
      <c r="T627" s="31" t="s">
        <v>39</v>
      </c>
      <c r="U627" s="31" t="s">
        <v>326</v>
      </c>
      <c r="V627" s="31" t="s">
        <v>1827</v>
      </c>
      <c r="W627" s="34" t="s">
        <v>164</v>
      </c>
      <c r="X627" s="103">
        <v>2</v>
      </c>
      <c r="Y627" s="92">
        <v>46065.642361111109</v>
      </c>
      <c r="Z627" s="3">
        <v>0.43</v>
      </c>
      <c r="AA627" s="100">
        <v>0.42</v>
      </c>
      <c r="AB627">
        <f t="shared" si="74"/>
        <v>0.85</v>
      </c>
      <c r="AC627">
        <f t="shared" si="75"/>
        <v>0.42499999999999999</v>
      </c>
    </row>
    <row r="628" spans="2:29" ht="16.5" x14ac:dyDescent="0.25">
      <c r="B628" t="str">
        <f t="shared" si="70"/>
        <v/>
      </c>
      <c r="C628" t="str">
        <f t="shared" si="71"/>
        <v/>
      </c>
      <c r="Q628" s="64" t="str">
        <f>_xlfn.XLOOKUP(S628,Data!E:E,Data!X:X,"Not Started",0,-1)</f>
        <v>Not Started</v>
      </c>
      <c r="R628" t="str">
        <f t="shared" si="72"/>
        <v>MCPRODBPlanning (NII)</v>
      </c>
      <c r="S628" t="str">
        <f t="shared" si="73"/>
        <v>MCPRODBPlanning (NII)planning run02</v>
      </c>
      <c r="T628" s="31" t="s">
        <v>39</v>
      </c>
      <c r="U628" s="31" t="s">
        <v>326</v>
      </c>
      <c r="V628" s="31" t="s">
        <v>1827</v>
      </c>
      <c r="W628" s="34" t="s">
        <v>167</v>
      </c>
      <c r="X628" s="103">
        <v>2</v>
      </c>
      <c r="Y628" s="92">
        <v>46065.660416666666</v>
      </c>
      <c r="Z628" s="3">
        <v>1.97</v>
      </c>
      <c r="AA628" s="100">
        <v>2.13</v>
      </c>
      <c r="AB628">
        <f t="shared" si="74"/>
        <v>4.0999999999999996</v>
      </c>
      <c r="AC628">
        <f t="shared" si="75"/>
        <v>2.0499999999999998</v>
      </c>
    </row>
    <row r="629" spans="2:29" ht="16.5" x14ac:dyDescent="0.25">
      <c r="B629" t="str">
        <f t="shared" si="70"/>
        <v/>
      </c>
      <c r="C629" t="str">
        <f t="shared" si="71"/>
        <v/>
      </c>
      <c r="Q629" s="64" t="str">
        <f>_xlfn.XLOOKUP(S629,Data!E:E,Data!X:X,"Not Started",0,-1)</f>
        <v>Not Started</v>
      </c>
      <c r="R629" t="str">
        <f t="shared" si="72"/>
        <v>MCPRODBPlanning (NII)</v>
      </c>
      <c r="S629" t="str">
        <f t="shared" si="73"/>
        <v>MCPRODBPlanning (NII)planning run exports</v>
      </c>
      <c r="T629" s="31" t="s">
        <v>39</v>
      </c>
      <c r="U629" s="31" t="s">
        <v>326</v>
      </c>
      <c r="V629" s="31" t="s">
        <v>1827</v>
      </c>
      <c r="W629" s="34" t="s">
        <v>192</v>
      </c>
      <c r="X629" s="103">
        <v>2</v>
      </c>
      <c r="Y629" s="92">
        <v>46065.742361111108</v>
      </c>
      <c r="Z629" s="3">
        <v>2.4300000000000002</v>
      </c>
      <c r="AA629" s="100">
        <v>0</v>
      </c>
      <c r="AB629">
        <f t="shared" si="74"/>
        <v>2.4300000000000002</v>
      </c>
      <c r="AC629">
        <f t="shared" si="75"/>
        <v>1.2150000000000001</v>
      </c>
    </row>
    <row r="630" spans="2:29" ht="16.5" x14ac:dyDescent="0.25">
      <c r="B630" t="str">
        <f t="shared" si="70"/>
        <v/>
      </c>
      <c r="C630" t="str">
        <f t="shared" si="71"/>
        <v/>
      </c>
      <c r="Q630" s="64" t="str">
        <f>_xlfn.XLOOKUP(S630,Data!E:E,Data!X:X,"Not Started",0,-1)</f>
        <v>Completed</v>
      </c>
      <c r="R630" t="str">
        <f t="shared" si="72"/>
        <v>MCPRODBValuation (NPV)</v>
      </c>
      <c r="S630" t="str">
        <f t="shared" si="73"/>
        <v>MCPRODBValuation (NPV)portfolio valuation run</v>
      </c>
      <c r="T630" s="31" t="s">
        <v>39</v>
      </c>
      <c r="U630" s="31" t="s">
        <v>326</v>
      </c>
      <c r="V630" s="28" t="s">
        <v>1850</v>
      </c>
      <c r="W630" s="28" t="s">
        <v>88</v>
      </c>
      <c r="X630" s="102">
        <v>2</v>
      </c>
      <c r="Y630" s="91">
        <v>46062.534722222219</v>
      </c>
      <c r="Z630" s="97">
        <v>3.78</v>
      </c>
      <c r="AA630" s="99">
        <v>3.38</v>
      </c>
      <c r="AB630">
        <f t="shared" si="74"/>
        <v>7.16</v>
      </c>
      <c r="AC630">
        <f t="shared" si="75"/>
        <v>3.58</v>
      </c>
    </row>
    <row r="631" spans="2:29" ht="16.5" x14ac:dyDescent="0.25">
      <c r="B631" t="str">
        <f t="shared" si="70"/>
        <v/>
      </c>
      <c r="C631" t="str">
        <f t="shared" si="71"/>
        <v/>
      </c>
      <c r="Q631" s="64" t="str">
        <f>_xlfn.XLOOKUP(S631,Data!E:E,Data!X:X,"Not Started",0,-1)</f>
        <v>Completed</v>
      </c>
      <c r="R631" t="str">
        <f t="shared" si="72"/>
        <v>MCPRODBValuation (NPV)</v>
      </c>
      <c r="S631" t="str">
        <f t="shared" si="73"/>
        <v>MCPRODBValuation (NPV)Light Maintenance</v>
      </c>
      <c r="T631" s="31" t="s">
        <v>39</v>
      </c>
      <c r="U631" s="31" t="s">
        <v>326</v>
      </c>
      <c r="V631" s="31" t="s">
        <v>1850</v>
      </c>
      <c r="W631" s="34" t="s">
        <v>94</v>
      </c>
      <c r="X631" s="103">
        <v>2</v>
      </c>
      <c r="Y631" s="92">
        <v>46062.692361111112</v>
      </c>
      <c r="Z631" s="3">
        <v>0</v>
      </c>
      <c r="AA631" s="100">
        <v>4.71</v>
      </c>
      <c r="AB631">
        <f t="shared" si="74"/>
        <v>4.71</v>
      </c>
      <c r="AC631">
        <f t="shared" si="75"/>
        <v>2.355</v>
      </c>
    </row>
    <row r="632" spans="2:29" ht="16.5" x14ac:dyDescent="0.25">
      <c r="B632" t="str">
        <f t="shared" si="70"/>
        <v/>
      </c>
      <c r="C632" t="str">
        <f t="shared" si="71"/>
        <v/>
      </c>
      <c r="Q632" s="64" t="str">
        <f>_xlfn.XLOOKUP(S632,Data!E:E,Data!X:X,"Not Started",0,-1)</f>
        <v>Completed</v>
      </c>
      <c r="R632" t="str">
        <f t="shared" si="72"/>
        <v>MCPRODBValuation (NPV)</v>
      </c>
      <c r="S632" t="str">
        <f t="shared" si="73"/>
        <v>MCPRODBValuation (NPV)valuation report exports</v>
      </c>
      <c r="T632" s="31" t="s">
        <v>39</v>
      </c>
      <c r="U632" s="31" t="s">
        <v>326</v>
      </c>
      <c r="V632" s="31" t="s">
        <v>1850</v>
      </c>
      <c r="W632" s="34" t="s">
        <v>184</v>
      </c>
      <c r="X632" s="103">
        <v>2</v>
      </c>
      <c r="Y632" s="92">
        <v>46062.710416666669</v>
      </c>
      <c r="Z632" s="3">
        <v>0.03</v>
      </c>
      <c r="AA632" s="100">
        <v>0</v>
      </c>
      <c r="AB632">
        <f t="shared" si="74"/>
        <v>0.03</v>
      </c>
      <c r="AC632">
        <f t="shared" si="75"/>
        <v>1.4999999999999999E-2</v>
      </c>
    </row>
    <row r="633" spans="2:29" ht="16.5" x14ac:dyDescent="0.25">
      <c r="B633" t="str">
        <f t="shared" si="70"/>
        <v/>
      </c>
      <c r="C633" t="str">
        <f t="shared" si="71"/>
        <v/>
      </c>
      <c r="Q633" s="64" t="str">
        <f>_xlfn.XLOOKUP(S633,Data!E:E,Data!X:X,"Not Started",0,-1)</f>
        <v>Completed</v>
      </c>
      <c r="R633" t="str">
        <f t="shared" si="72"/>
        <v>MCPTRDBCost Pricing</v>
      </c>
      <c r="S633" t="str">
        <f t="shared" si="73"/>
        <v>MCPTRDBCost PricingGenerate Ex-ante DD NTG</v>
      </c>
      <c r="T633" s="31" t="s">
        <v>39</v>
      </c>
      <c r="U633" s="28" t="s">
        <v>1486</v>
      </c>
      <c r="V633" s="28" t="s">
        <v>1829</v>
      </c>
      <c r="W633" s="28" t="s">
        <v>1492</v>
      </c>
      <c r="X633" s="102">
        <v>1</v>
      </c>
      <c r="Y633" s="91">
        <v>46059.57708333333</v>
      </c>
      <c r="Z633" s="97">
        <v>0</v>
      </c>
      <c r="AA633" s="99">
        <v>0.03</v>
      </c>
      <c r="AB633">
        <f t="shared" si="74"/>
        <v>0.03</v>
      </c>
      <c r="AC633">
        <f t="shared" si="75"/>
        <v>0.03</v>
      </c>
    </row>
    <row r="634" spans="2:29" ht="16.5" x14ac:dyDescent="0.25">
      <c r="B634" t="str">
        <f t="shared" si="70"/>
        <v/>
      </c>
      <c r="C634" t="str">
        <f t="shared" si="71"/>
        <v/>
      </c>
      <c r="Q634" s="64" t="str">
        <f>_xlfn.XLOOKUP(S634,Data!E:E,Data!X:X,"Not Started",0,-1)</f>
        <v>Completed</v>
      </c>
      <c r="R634" t="str">
        <f t="shared" si="72"/>
        <v>MCPTRDBCost Pricing</v>
      </c>
      <c r="S634" t="str">
        <f t="shared" si="73"/>
        <v>MCPTRDBCost Pricingload dummy deals</v>
      </c>
      <c r="T634" s="31" t="s">
        <v>39</v>
      </c>
      <c r="U634" s="31" t="s">
        <v>1486</v>
      </c>
      <c r="V634" s="31" t="s">
        <v>1829</v>
      </c>
      <c r="W634" s="34" t="s">
        <v>1495</v>
      </c>
      <c r="X634" s="103">
        <v>1</v>
      </c>
      <c r="Y634" s="92">
        <v>46059.578472222223</v>
      </c>
      <c r="Z634" s="3">
        <v>0</v>
      </c>
      <c r="AA634" s="100">
        <v>0.12</v>
      </c>
      <c r="AB634">
        <f t="shared" si="74"/>
        <v>0.12</v>
      </c>
      <c r="AC634">
        <f t="shared" si="75"/>
        <v>0.12</v>
      </c>
    </row>
    <row r="635" spans="2:29" ht="16.5" x14ac:dyDescent="0.25">
      <c r="B635" t="str">
        <f t="shared" si="70"/>
        <v/>
      </c>
      <c r="C635" t="str">
        <f t="shared" si="71"/>
        <v/>
      </c>
      <c r="Q635" s="64" t="str">
        <f>_xlfn.XLOOKUP(S635,Data!E:E,Data!X:X,"Not Started",0,-1)</f>
        <v>Completed</v>
      </c>
      <c r="R635" t="str">
        <f t="shared" si="72"/>
        <v>MCPTRDBCost Pricing</v>
      </c>
      <c r="S635" t="str">
        <f t="shared" si="73"/>
        <v>MCPTRDBCost PricingEx-ante valuation</v>
      </c>
      <c r="T635" s="31" t="s">
        <v>39</v>
      </c>
      <c r="U635" s="31" t="s">
        <v>1486</v>
      </c>
      <c r="V635" s="31" t="s">
        <v>1829</v>
      </c>
      <c r="W635" s="34" t="s">
        <v>1498</v>
      </c>
      <c r="X635" s="103">
        <v>1</v>
      </c>
      <c r="Y635" s="92">
        <v>46059.583333333336</v>
      </c>
      <c r="Z635" s="3">
        <v>0</v>
      </c>
      <c r="AA635" s="100">
        <v>0.28000000000000003</v>
      </c>
      <c r="AB635">
        <f t="shared" si="74"/>
        <v>0.28000000000000003</v>
      </c>
      <c r="AC635">
        <f t="shared" si="75"/>
        <v>0.28000000000000003</v>
      </c>
    </row>
    <row r="636" spans="2:29" ht="16.5" x14ac:dyDescent="0.25">
      <c r="B636" t="str">
        <f t="shared" si="70"/>
        <v/>
      </c>
      <c r="C636" t="str">
        <f t="shared" si="71"/>
        <v/>
      </c>
      <c r="Q636" s="64" t="str">
        <f>_xlfn.XLOOKUP(S636,Data!E:E,Data!X:X,"Not Started",0,-1)</f>
        <v>Not Started</v>
      </c>
      <c r="R636" t="str">
        <f t="shared" si="72"/>
        <v>MCPTRDBCSRBB Planning</v>
      </c>
      <c r="S636" t="str">
        <f t="shared" si="73"/>
        <v>MCPTRDBCSRBB Planningimport CSRBB strategies</v>
      </c>
      <c r="T636" s="31" t="s">
        <v>39</v>
      </c>
      <c r="U636" s="31" t="s">
        <v>1486</v>
      </c>
      <c r="V636" s="28" t="s">
        <v>1830</v>
      </c>
      <c r="W636" s="28" t="s">
        <v>108</v>
      </c>
      <c r="X636" s="102">
        <v>1</v>
      </c>
      <c r="Y636" s="91">
        <v>46062.640277777777</v>
      </c>
      <c r="Z636" s="97">
        <v>0</v>
      </c>
      <c r="AA636" s="99">
        <v>1.83</v>
      </c>
      <c r="AB636">
        <f t="shared" si="74"/>
        <v>1.83</v>
      </c>
      <c r="AC636">
        <f t="shared" si="75"/>
        <v>1.83</v>
      </c>
    </row>
    <row r="637" spans="2:29" ht="16.5" x14ac:dyDescent="0.25">
      <c r="B637" t="str">
        <f t="shared" si="70"/>
        <v/>
      </c>
      <c r="C637" t="str">
        <f t="shared" si="71"/>
        <v/>
      </c>
      <c r="Q637" s="64" t="str">
        <f>_xlfn.XLOOKUP(S637,Data!E:E,Data!X:X,"Not Started",0,-1)</f>
        <v>Not Started</v>
      </c>
      <c r="R637" t="str">
        <f t="shared" si="72"/>
        <v>MCPTRDBCSRBB Planning</v>
      </c>
      <c r="S637" t="str">
        <f t="shared" si="73"/>
        <v>MCPTRDBCSRBB PlanningCSRBB Planning Run</v>
      </c>
      <c r="T637" s="31" t="s">
        <v>39</v>
      </c>
      <c r="U637" s="31" t="s">
        <v>1486</v>
      </c>
      <c r="V637" s="31" t="s">
        <v>1830</v>
      </c>
      <c r="W637" s="34" t="s">
        <v>111</v>
      </c>
      <c r="X637" s="103">
        <v>1</v>
      </c>
      <c r="Y637" s="92">
        <v>46062.716666666667</v>
      </c>
      <c r="Z637" s="3">
        <v>0</v>
      </c>
      <c r="AA637" s="100">
        <v>1.43</v>
      </c>
      <c r="AB637">
        <f t="shared" si="74"/>
        <v>1.43</v>
      </c>
      <c r="AC637">
        <f t="shared" si="75"/>
        <v>1.43</v>
      </c>
    </row>
    <row r="638" spans="2:29" ht="16.5" x14ac:dyDescent="0.25">
      <c r="B638" t="str">
        <f t="shared" si="70"/>
        <v/>
      </c>
      <c r="C638" t="str">
        <f t="shared" si="71"/>
        <v/>
      </c>
      <c r="Q638" s="64" t="str">
        <f>_xlfn.XLOOKUP(S638,Data!E:E,Data!X:X,"Not Started",0,-1)</f>
        <v>Not Started</v>
      </c>
      <c r="R638" t="str">
        <f t="shared" si="72"/>
        <v>MCPTRDBCSRBB Valuation</v>
      </c>
      <c r="S638" t="str">
        <f t="shared" si="73"/>
        <v>MCPTRDBCSRBB ValuationCSRBB Portfolio Valuation</v>
      </c>
      <c r="T638" s="31" t="s">
        <v>39</v>
      </c>
      <c r="U638" s="31" t="s">
        <v>1486</v>
      </c>
      <c r="V638" s="28" t="s">
        <v>1831</v>
      </c>
      <c r="W638" s="28" t="s">
        <v>104</v>
      </c>
      <c r="X638" s="102">
        <v>1</v>
      </c>
      <c r="Y638" s="91">
        <v>46062.616666666669</v>
      </c>
      <c r="Z638" s="97">
        <v>0</v>
      </c>
      <c r="AA638" s="99">
        <v>0.27</v>
      </c>
      <c r="AB638">
        <f t="shared" si="74"/>
        <v>0.27</v>
      </c>
      <c r="AC638">
        <f t="shared" si="75"/>
        <v>0.27</v>
      </c>
    </row>
    <row r="639" spans="2:29" ht="16.5" x14ac:dyDescent="0.25">
      <c r="B639" t="str">
        <f t="shared" si="70"/>
        <v/>
      </c>
      <c r="C639" t="str">
        <f t="shared" si="71"/>
        <v/>
      </c>
      <c r="Q639" s="64" t="str">
        <f>_xlfn.XLOOKUP(S639,Data!E:E,Data!X:X,"Not Started",0,-1)</f>
        <v>Not Started</v>
      </c>
      <c r="R639" t="str">
        <f t="shared" si="72"/>
        <v>MCPTRDBCSRBB Valuation</v>
      </c>
      <c r="S639" t="str">
        <f t="shared" si="73"/>
        <v>MCPTRDBCSRBB ValuationLight Maintenance</v>
      </c>
      <c r="T639" s="31" t="s">
        <v>39</v>
      </c>
      <c r="U639" s="31" t="s">
        <v>1486</v>
      </c>
      <c r="V639" s="31" t="s">
        <v>1831</v>
      </c>
      <c r="W639" s="34" t="s">
        <v>94</v>
      </c>
      <c r="X639" s="103">
        <v>1</v>
      </c>
      <c r="Y639" s="92">
        <v>46062.62777777778</v>
      </c>
      <c r="Z639" s="3">
        <v>0</v>
      </c>
      <c r="AA639" s="100">
        <v>0.28000000000000003</v>
      </c>
      <c r="AB639">
        <f t="shared" si="74"/>
        <v>0.28000000000000003</v>
      </c>
      <c r="AC639">
        <f t="shared" si="75"/>
        <v>0.28000000000000003</v>
      </c>
    </row>
    <row r="640" spans="2:29" ht="16.5" x14ac:dyDescent="0.25">
      <c r="B640" t="str">
        <f t="shared" si="70"/>
        <v/>
      </c>
      <c r="C640" t="str">
        <f t="shared" si="71"/>
        <v/>
      </c>
      <c r="Q640" s="64" t="str">
        <f>_xlfn.XLOOKUP(S640,Data!E:E,Data!X:X,"Not Started",0,-1)</f>
        <v>Completed</v>
      </c>
      <c r="R640" t="str">
        <f t="shared" si="72"/>
        <v>MCPTRDBDelete Portfolio</v>
      </c>
      <c r="S640" t="str">
        <f t="shared" si="73"/>
        <v>MCPTRDBDelete PortfolioDelete portfolio from</v>
      </c>
      <c r="T640" s="31" t="s">
        <v>39</v>
      </c>
      <c r="U640" s="31" t="s">
        <v>1486</v>
      </c>
      <c r="V640" s="28" t="s">
        <v>1832</v>
      </c>
      <c r="W640" s="28" t="s">
        <v>45</v>
      </c>
      <c r="X640" s="102">
        <v>1</v>
      </c>
      <c r="Y640" s="91">
        <v>46059.572222222225</v>
      </c>
      <c r="Z640" s="97">
        <v>0</v>
      </c>
      <c r="AA640" s="99">
        <v>0.03</v>
      </c>
      <c r="AB640">
        <f t="shared" si="74"/>
        <v>0.03</v>
      </c>
      <c r="AC640">
        <f t="shared" si="75"/>
        <v>0.03</v>
      </c>
    </row>
    <row r="641" spans="2:29" ht="16.5" x14ac:dyDescent="0.25">
      <c r="B641" t="str">
        <f t="shared" si="70"/>
        <v/>
      </c>
      <c r="C641" t="str">
        <f t="shared" si="71"/>
        <v/>
      </c>
      <c r="Q641" s="64" t="str">
        <f>_xlfn.XLOOKUP(S641,Data!E:E,Data!X:X,"Not Started",0,-1)</f>
        <v>Not Started</v>
      </c>
      <c r="R641" t="str">
        <f t="shared" si="72"/>
        <v>MCPTRDBEC</v>
      </c>
      <c r="S641" t="str">
        <f t="shared" si="73"/>
        <v>MCPTRDBECLight Maintenance</v>
      </c>
      <c r="T641" s="31" t="s">
        <v>39</v>
      </c>
      <c r="U641" s="31" t="s">
        <v>1486</v>
      </c>
      <c r="V641" s="28" t="s">
        <v>1833</v>
      </c>
      <c r="W641" s="28" t="s">
        <v>94</v>
      </c>
      <c r="X641" s="102">
        <v>2</v>
      </c>
      <c r="Y641" s="91">
        <v>46063.425694444442</v>
      </c>
      <c r="Z641" s="97">
        <v>0</v>
      </c>
      <c r="AA641" s="99">
        <v>2.62</v>
      </c>
      <c r="AB641">
        <f t="shared" si="74"/>
        <v>2.62</v>
      </c>
      <c r="AC641">
        <f t="shared" si="75"/>
        <v>1.31</v>
      </c>
    </row>
    <row r="642" spans="2:29" ht="16.5" x14ac:dyDescent="0.25">
      <c r="B642" t="str">
        <f t="shared" si="70"/>
        <v/>
      </c>
      <c r="C642" t="str">
        <f t="shared" si="71"/>
        <v/>
      </c>
      <c r="Q642" s="64" t="str">
        <f>_xlfn.XLOOKUP(S642,Data!E:E,Data!X:X,"Not Started",0,-1)</f>
        <v>Not Started</v>
      </c>
      <c r="R642" t="str">
        <f t="shared" si="72"/>
        <v>MCPTRDBEC</v>
      </c>
      <c r="S642" t="str">
        <f t="shared" si="73"/>
        <v>MCPTRDBECing-ec valuation</v>
      </c>
      <c r="T642" s="31" t="s">
        <v>39</v>
      </c>
      <c r="U642" s="31" t="s">
        <v>1486</v>
      </c>
      <c r="V642" s="31" t="s">
        <v>1833</v>
      </c>
      <c r="W642" s="34" t="s">
        <v>141</v>
      </c>
      <c r="X642" s="103">
        <v>1</v>
      </c>
      <c r="Y642" s="92">
        <v>46063.46875</v>
      </c>
      <c r="Z642" s="3">
        <v>0</v>
      </c>
      <c r="AA642" s="100">
        <v>2.33</v>
      </c>
      <c r="AB642">
        <f t="shared" si="74"/>
        <v>2.33</v>
      </c>
      <c r="AC642">
        <f t="shared" si="75"/>
        <v>2.33</v>
      </c>
    </row>
    <row r="643" spans="2:29" ht="16.5" x14ac:dyDescent="0.25">
      <c r="B643" t="str">
        <f t="shared" si="70"/>
        <v/>
      </c>
      <c r="C643" t="str">
        <f t="shared" si="71"/>
        <v/>
      </c>
      <c r="Q643" s="64" t="str">
        <f>_xlfn.XLOOKUP(S643,Data!E:E,Data!X:X,"Not Started",0,-1)</f>
        <v>Not Started</v>
      </c>
      <c r="R643" t="str">
        <f t="shared" si="72"/>
        <v>MCPTRDBEC</v>
      </c>
      <c r="S643" t="str">
        <f t="shared" si="73"/>
        <v>MCPTRDBECing-ec valuation QRM Report exports</v>
      </c>
      <c r="T643" s="31" t="s">
        <v>39</v>
      </c>
      <c r="U643" s="31" t="s">
        <v>1486</v>
      </c>
      <c r="V643" s="31" t="s">
        <v>1833</v>
      </c>
      <c r="W643" s="34" t="s">
        <v>1524</v>
      </c>
      <c r="X643" s="103">
        <v>1</v>
      </c>
      <c r="Y643" s="92">
        <v>46063.565972222219</v>
      </c>
      <c r="Z643" s="3">
        <v>0</v>
      </c>
      <c r="AA643" s="100">
        <v>0.05</v>
      </c>
      <c r="AB643">
        <f t="shared" si="74"/>
        <v>0.05</v>
      </c>
      <c r="AC643">
        <f t="shared" si="75"/>
        <v>0.05</v>
      </c>
    </row>
    <row r="644" spans="2:29" ht="16.5" x14ac:dyDescent="0.25">
      <c r="B644" t="str">
        <f t="shared" si="70"/>
        <v/>
      </c>
      <c r="C644" t="str">
        <f t="shared" si="71"/>
        <v/>
      </c>
      <c r="Q644" s="64" t="str">
        <f>_xlfn.XLOOKUP(S644,Data!E:E,Data!X:X,"Not Started",0,-1)</f>
        <v>Not Started</v>
      </c>
      <c r="R644" t="str">
        <f t="shared" si="72"/>
        <v>MCPTRDBGAP</v>
      </c>
      <c r="S644" t="str">
        <f t="shared" si="73"/>
        <v>MCPTRDBGAPgap planning</v>
      </c>
      <c r="T644" s="31" t="s">
        <v>39</v>
      </c>
      <c r="U644" s="31" t="s">
        <v>1486</v>
      </c>
      <c r="V644" s="28" t="s">
        <v>1837</v>
      </c>
      <c r="W644" s="28" t="s">
        <v>197</v>
      </c>
      <c r="X644" s="102">
        <v>1</v>
      </c>
      <c r="Y644" s="91">
        <v>46063.347916666666</v>
      </c>
      <c r="Z644" s="97">
        <v>0</v>
      </c>
      <c r="AA644" s="99">
        <v>1.85</v>
      </c>
      <c r="AB644">
        <f t="shared" si="74"/>
        <v>1.85</v>
      </c>
      <c r="AC644">
        <f t="shared" si="75"/>
        <v>1.85</v>
      </c>
    </row>
    <row r="645" spans="2:29" ht="16.5" x14ac:dyDescent="0.25">
      <c r="B645" t="str">
        <f t="shared" si="70"/>
        <v/>
      </c>
      <c r="C645" t="str">
        <f t="shared" si="71"/>
        <v/>
      </c>
      <c r="Q645" s="64" t="str">
        <f>_xlfn.XLOOKUP(S645,Data!E:E,Data!X:X,"Not Started",0,-1)</f>
        <v>Not Started</v>
      </c>
      <c r="R645" t="str">
        <f t="shared" si="72"/>
        <v>MCPTRDBImport Strategies</v>
      </c>
      <c r="S645" t="str">
        <f t="shared" si="73"/>
        <v>MCPTRDBImport Strategiesimport strategies</v>
      </c>
      <c r="T645" s="31" t="s">
        <v>39</v>
      </c>
      <c r="U645" s="31" t="s">
        <v>1486</v>
      </c>
      <c r="V645" s="28" t="s">
        <v>1838</v>
      </c>
      <c r="W645" s="28" t="s">
        <v>148</v>
      </c>
      <c r="X645" s="102">
        <v>1</v>
      </c>
      <c r="Y645" s="91">
        <v>46069.675694444442</v>
      </c>
      <c r="Z645" s="97">
        <v>0</v>
      </c>
      <c r="AA645" s="99">
        <v>0.17</v>
      </c>
      <c r="AB645">
        <f t="shared" si="74"/>
        <v>0.17</v>
      </c>
      <c r="AC645">
        <f t="shared" si="75"/>
        <v>0.17</v>
      </c>
    </row>
    <row r="646" spans="2:29" ht="16.5" x14ac:dyDescent="0.25">
      <c r="B646" t="str">
        <f t="shared" si="70"/>
        <v/>
      </c>
      <c r="C646" t="str">
        <f t="shared" si="71"/>
        <v/>
      </c>
      <c r="Q646" s="64" t="str">
        <f>_xlfn.XLOOKUP(S646,Data!E:E,Data!X:X,"Not Started",0,-1)</f>
        <v>Not Started</v>
      </c>
      <c r="R646" t="str">
        <f t="shared" si="72"/>
        <v>MCPTRDBITS</v>
      </c>
      <c r="S646" t="str">
        <f t="shared" si="73"/>
        <v>MCPTRDBITSLight Maintenance</v>
      </c>
      <c r="T646" s="31" t="s">
        <v>39</v>
      </c>
      <c r="U646" s="31" t="s">
        <v>1486</v>
      </c>
      <c r="V646" s="28" t="s">
        <v>1839</v>
      </c>
      <c r="W646" s="28" t="s">
        <v>94</v>
      </c>
      <c r="X646" s="102">
        <v>1</v>
      </c>
      <c r="Y646" s="91">
        <v>46069.654861111114</v>
      </c>
      <c r="Z646" s="97">
        <v>0</v>
      </c>
      <c r="AA646" s="99">
        <v>0.32</v>
      </c>
      <c r="AB646">
        <f t="shared" si="74"/>
        <v>0.32</v>
      </c>
      <c r="AC646">
        <f t="shared" si="75"/>
        <v>0.32</v>
      </c>
    </row>
    <row r="647" spans="2:29" ht="16.5" x14ac:dyDescent="0.25">
      <c r="B647" t="str">
        <f t="shared" si="70"/>
        <v/>
      </c>
      <c r="C647" t="str">
        <f t="shared" si="71"/>
        <v/>
      </c>
      <c r="Q647" s="64" t="str">
        <f>_xlfn.XLOOKUP(S647,Data!E:E,Data!X:X,"Not Started",0,-1)</f>
        <v>Not Started</v>
      </c>
      <c r="R647" t="str">
        <f t="shared" si="72"/>
        <v>MCPTRDBITS</v>
      </c>
      <c r="S647" t="str">
        <f t="shared" si="73"/>
        <v>MCPTRDBITSITS planning run</v>
      </c>
      <c r="T647" s="31" t="s">
        <v>39</v>
      </c>
      <c r="U647" s="31" t="s">
        <v>1486</v>
      </c>
      <c r="V647" s="31" t="s">
        <v>1839</v>
      </c>
      <c r="W647" s="34" t="s">
        <v>174</v>
      </c>
      <c r="X647" s="103">
        <v>1</v>
      </c>
      <c r="Y647" s="92">
        <v>46069.668055555558</v>
      </c>
      <c r="Z647" s="3">
        <v>0</v>
      </c>
      <c r="AA647" s="100">
        <v>0.17</v>
      </c>
      <c r="AB647">
        <f t="shared" si="74"/>
        <v>0.17</v>
      </c>
      <c r="AC647">
        <f t="shared" si="75"/>
        <v>0.17</v>
      </c>
    </row>
    <row r="648" spans="2:29" ht="16.5" x14ac:dyDescent="0.25">
      <c r="B648" t="str">
        <f t="shared" si="70"/>
        <v/>
      </c>
      <c r="C648" t="str">
        <f t="shared" si="71"/>
        <v/>
      </c>
      <c r="Q648" s="64" t="str">
        <f>_xlfn.XLOOKUP(S648,Data!E:E,Data!X:X,"Not Started",0,-1)</f>
        <v>Not Started</v>
      </c>
      <c r="R648" t="str">
        <f t="shared" si="72"/>
        <v>MCPTRDBKR</v>
      </c>
      <c r="S648" t="str">
        <f t="shared" si="73"/>
        <v>MCPTRDBKRLight Maintenance</v>
      </c>
      <c r="T648" s="31" t="s">
        <v>39</v>
      </c>
      <c r="U648" s="31" t="s">
        <v>1486</v>
      </c>
      <c r="V648" s="28" t="s">
        <v>1840</v>
      </c>
      <c r="W648" s="28" t="s">
        <v>94</v>
      </c>
      <c r="X648" s="102">
        <v>1</v>
      </c>
      <c r="Y648" s="91">
        <v>46063.568749999999</v>
      </c>
      <c r="Z648" s="97">
        <v>0</v>
      </c>
      <c r="AA648" s="99">
        <v>0.22</v>
      </c>
      <c r="AB648">
        <f t="shared" si="74"/>
        <v>0.22</v>
      </c>
      <c r="AC648">
        <f t="shared" si="75"/>
        <v>0.22</v>
      </c>
    </row>
    <row r="649" spans="2:29" ht="16.5" x14ac:dyDescent="0.25">
      <c r="B649" t="str">
        <f t="shared" si="70"/>
        <v/>
      </c>
      <c r="C649" t="str">
        <f t="shared" si="71"/>
        <v/>
      </c>
      <c r="Q649" s="64" t="str">
        <f>_xlfn.XLOOKUP(S649,Data!E:E,Data!X:X,"Not Started",0,-1)</f>
        <v>Not Started</v>
      </c>
      <c r="R649" t="str">
        <f t="shared" si="72"/>
        <v>MCPTRDBKR</v>
      </c>
      <c r="S649" t="str">
        <f t="shared" si="73"/>
        <v>MCPTRDBKRbpv-kr valuation</v>
      </c>
      <c r="T649" s="31" t="s">
        <v>39</v>
      </c>
      <c r="U649" s="31" t="s">
        <v>1486</v>
      </c>
      <c r="V649" s="31" t="s">
        <v>1840</v>
      </c>
      <c r="W649" s="34" t="s">
        <v>123</v>
      </c>
      <c r="X649" s="103">
        <v>1</v>
      </c>
      <c r="Y649" s="92">
        <v>46063.577777777777</v>
      </c>
      <c r="Z649" s="3">
        <v>0</v>
      </c>
      <c r="AA649" s="100">
        <v>2.1800000000000002</v>
      </c>
      <c r="AB649">
        <f t="shared" si="74"/>
        <v>2.1800000000000002</v>
      </c>
      <c r="AC649">
        <f t="shared" si="75"/>
        <v>2.1800000000000002</v>
      </c>
    </row>
    <row r="650" spans="2:29" ht="16.5" x14ac:dyDescent="0.25">
      <c r="B650" t="str">
        <f t="shared" si="70"/>
        <v/>
      </c>
      <c r="C650" t="str">
        <f t="shared" si="71"/>
        <v/>
      </c>
      <c r="Q650" s="64" t="str">
        <f>_xlfn.XLOOKUP(S650,Data!E:E,Data!X:X,"Not Started",0,-1)</f>
        <v>Not Started</v>
      </c>
      <c r="R650" t="str">
        <f t="shared" si="72"/>
        <v>MCPTRDBKR</v>
      </c>
      <c r="S650" t="str">
        <f t="shared" si="73"/>
        <v>MCPTRDBKRbpv-kr valuation exports</v>
      </c>
      <c r="T650" s="31" t="s">
        <v>39</v>
      </c>
      <c r="U650" s="31" t="s">
        <v>1486</v>
      </c>
      <c r="V650" s="31" t="s">
        <v>1840</v>
      </c>
      <c r="W650" s="34" t="s">
        <v>354</v>
      </c>
      <c r="X650" s="103">
        <v>1</v>
      </c>
      <c r="Y650" s="92">
        <v>46063.668749999997</v>
      </c>
      <c r="Z650" s="3">
        <v>0</v>
      </c>
      <c r="AA650" s="100">
        <v>0.02</v>
      </c>
      <c r="AB650">
        <f t="shared" si="74"/>
        <v>0.02</v>
      </c>
      <c r="AC650">
        <f t="shared" si="75"/>
        <v>0.02</v>
      </c>
    </row>
    <row r="651" spans="2:29" ht="16.5" x14ac:dyDescent="0.25">
      <c r="B651" t="str">
        <f t="shared" si="70"/>
        <v/>
      </c>
      <c r="C651" t="str">
        <f t="shared" si="71"/>
        <v/>
      </c>
      <c r="Q651" s="64" t="str">
        <f>_xlfn.XLOOKUP(S651,Data!E:E,Data!X:X,"Not Started",0,-1)</f>
        <v>Completed</v>
      </c>
      <c r="R651" t="str">
        <f t="shared" si="72"/>
        <v>MCPTRDBLoad Compare MP</v>
      </c>
      <c r="S651" t="str">
        <f t="shared" si="73"/>
        <v>MCPTRDBLoad Compare MPload Model parameters</v>
      </c>
      <c r="T651" s="31" t="s">
        <v>39</v>
      </c>
      <c r="U651" s="31" t="s">
        <v>1486</v>
      </c>
      <c r="V651" s="28" t="s">
        <v>1853</v>
      </c>
      <c r="W651" s="28" t="s">
        <v>52</v>
      </c>
      <c r="X651" s="102">
        <v>1</v>
      </c>
      <c r="Y651" s="91">
        <v>46059.574305555558</v>
      </c>
      <c r="Z651" s="97">
        <v>0</v>
      </c>
      <c r="AA651" s="99">
        <v>7.0000000000000007E-2</v>
      </c>
      <c r="AB651">
        <f t="shared" si="74"/>
        <v>7.0000000000000007E-2</v>
      </c>
      <c r="AC651">
        <f t="shared" si="75"/>
        <v>7.0000000000000007E-2</v>
      </c>
    </row>
    <row r="652" spans="2:29" ht="16.5" x14ac:dyDescent="0.25">
      <c r="B652" t="str">
        <f t="shared" si="70"/>
        <v/>
      </c>
      <c r="C652" t="str">
        <f t="shared" si="71"/>
        <v/>
      </c>
      <c r="Q652" s="64" t="str">
        <f>_xlfn.XLOOKUP(S652,Data!E:E,Data!X:X,"Not Started",0,-1)</f>
        <v>Completed</v>
      </c>
      <c r="R652" t="str">
        <f t="shared" si="72"/>
        <v>MCPTRDBLoad Compare MP</v>
      </c>
      <c r="S652" t="str">
        <f t="shared" si="73"/>
        <v>MCPTRDBLoad Compare MPModel parameters comparison</v>
      </c>
      <c r="T652" s="31" t="s">
        <v>39</v>
      </c>
      <c r="U652" s="31" t="s">
        <v>1486</v>
      </c>
      <c r="V652" s="31" t="s">
        <v>1853</v>
      </c>
      <c r="W652" s="34" t="s">
        <v>55</v>
      </c>
      <c r="X652" s="103">
        <v>1</v>
      </c>
      <c r="Y652" s="92">
        <v>46059.57708333333</v>
      </c>
      <c r="Z652" s="3">
        <v>0</v>
      </c>
      <c r="AA652" s="100">
        <v>0</v>
      </c>
      <c r="AB652">
        <f t="shared" si="74"/>
        <v>0</v>
      </c>
      <c r="AC652">
        <f t="shared" si="75"/>
        <v>0</v>
      </c>
    </row>
    <row r="653" spans="2:29" ht="16.5" x14ac:dyDescent="0.25">
      <c r="B653" t="str">
        <f t="shared" si="70"/>
        <v/>
      </c>
      <c r="C653" t="str">
        <f t="shared" si="71"/>
        <v/>
      </c>
      <c r="Q653" s="64" t="str">
        <f>_xlfn.XLOOKUP(S653,Data!E:E,Data!X:X,"Not Started",0,-1)</f>
        <v>Completed</v>
      </c>
      <c r="R653" t="str">
        <f t="shared" si="72"/>
        <v>MCPTRDBLoad Compare Spreads</v>
      </c>
      <c r="S653" t="str">
        <f t="shared" si="73"/>
        <v>MCPTRDBLoad Compare Spreadsload Spreads</v>
      </c>
      <c r="T653" s="31" t="s">
        <v>39</v>
      </c>
      <c r="U653" s="31" t="s">
        <v>1486</v>
      </c>
      <c r="V653" s="28" t="s">
        <v>1841</v>
      </c>
      <c r="W653" s="28" t="s">
        <v>69</v>
      </c>
      <c r="X653" s="102">
        <v>1</v>
      </c>
      <c r="Y653" s="91">
        <v>46059.595138888886</v>
      </c>
      <c r="Z653" s="97">
        <v>0</v>
      </c>
      <c r="AA653" s="99">
        <v>0.72</v>
      </c>
      <c r="AB653">
        <f t="shared" si="74"/>
        <v>0.72</v>
      </c>
      <c r="AC653">
        <f t="shared" si="75"/>
        <v>0.72</v>
      </c>
    </row>
    <row r="654" spans="2:29" ht="16.5" x14ac:dyDescent="0.25">
      <c r="B654" t="str">
        <f t="shared" ref="B654:B717" si="76">D654&amp;E654&amp;F654</f>
        <v/>
      </c>
      <c r="C654" t="str">
        <f t="shared" ref="C654:C717" si="77">D654&amp;E654&amp;F654&amp;G654</f>
        <v/>
      </c>
      <c r="Q654" s="64" t="str">
        <f>_xlfn.XLOOKUP(S654,Data!E:E,Data!X:X,"Not Started",0,-1)</f>
        <v>Completed</v>
      </c>
      <c r="R654" t="str">
        <f t="shared" ref="R654:R717" si="78">T654&amp;U654&amp;V654</f>
        <v>MCPTRDBLoad Compare Spreads</v>
      </c>
      <c r="S654" t="str">
        <f t="shared" ref="S654:S717" si="79">T654&amp;U654&amp;V654&amp;W654</f>
        <v>MCPTRDBLoad Compare SpreadsSpreads comparison</v>
      </c>
      <c r="T654" s="31" t="s">
        <v>39</v>
      </c>
      <c r="U654" s="31" t="s">
        <v>1486</v>
      </c>
      <c r="V654" s="31" t="s">
        <v>1841</v>
      </c>
      <c r="W654" s="34" t="s">
        <v>71</v>
      </c>
      <c r="X654" s="103">
        <v>1</v>
      </c>
      <c r="Y654" s="92">
        <v>46059.625</v>
      </c>
      <c r="Z654" s="3">
        <v>0</v>
      </c>
      <c r="AA654" s="100">
        <v>0.08</v>
      </c>
      <c r="AB654">
        <f t="shared" ref="AB654:AB717" si="80">SUM(Z654:AA654)</f>
        <v>0.08</v>
      </c>
      <c r="AC654">
        <f t="shared" ref="AC654:AC717" si="81">AB654/X654</f>
        <v>0.08</v>
      </c>
    </row>
    <row r="655" spans="2:29" ht="16.5" x14ac:dyDescent="0.25">
      <c r="B655" t="str">
        <f t="shared" si="76"/>
        <v/>
      </c>
      <c r="C655" t="str">
        <f t="shared" si="77"/>
        <v/>
      </c>
      <c r="Q655" s="64" t="str">
        <f>_xlfn.XLOOKUP(S655,Data!E:E,Data!X:X,"Not Started",0,-1)</f>
        <v>Not Started</v>
      </c>
      <c r="R655" t="str">
        <f t="shared" si="78"/>
        <v>MCPTRDBLoad Pos</v>
      </c>
      <c r="S655" t="str">
        <f t="shared" si="79"/>
        <v>MCPTRDBLoad Posload</v>
      </c>
      <c r="T655" s="31" t="s">
        <v>39</v>
      </c>
      <c r="U655" s="31" t="s">
        <v>1486</v>
      </c>
      <c r="V655" s="28" t="s">
        <v>1844</v>
      </c>
      <c r="W655" s="28" t="s">
        <v>75</v>
      </c>
      <c r="X655" s="102">
        <v>1</v>
      </c>
      <c r="Y655" s="91">
        <v>46059.638888888891</v>
      </c>
      <c r="Z655" s="97">
        <v>0</v>
      </c>
      <c r="AA655" s="99">
        <v>0.85</v>
      </c>
      <c r="AB655">
        <f t="shared" si="80"/>
        <v>0.85</v>
      </c>
      <c r="AC655">
        <f t="shared" si="81"/>
        <v>0.85</v>
      </c>
    </row>
    <row r="656" spans="2:29" ht="16.5" x14ac:dyDescent="0.25">
      <c r="B656" t="str">
        <f t="shared" si="76"/>
        <v/>
      </c>
      <c r="C656" t="str">
        <f t="shared" si="77"/>
        <v/>
      </c>
      <c r="Q656" s="64" t="str">
        <f>_xlfn.XLOOKUP(S656,Data!E:E,Data!X:X,"Not Started",0,-1)</f>
        <v>Not Started</v>
      </c>
      <c r="R656" t="str">
        <f t="shared" si="78"/>
        <v>MCPTRDBLoad Pos</v>
      </c>
      <c r="S656" t="str">
        <f t="shared" si="79"/>
        <v>MCPTRDBLoad PosStratification</v>
      </c>
      <c r="T656" s="31" t="s">
        <v>39</v>
      </c>
      <c r="U656" s="31" t="s">
        <v>1486</v>
      </c>
      <c r="V656" s="31" t="s">
        <v>1844</v>
      </c>
      <c r="W656" s="34" t="s">
        <v>78</v>
      </c>
      <c r="X656" s="103">
        <v>1</v>
      </c>
      <c r="Y656" s="92">
        <v>46059.674305555556</v>
      </c>
      <c r="Z656" s="3">
        <v>0</v>
      </c>
      <c r="AA656" s="100">
        <v>0.1</v>
      </c>
      <c r="AB656">
        <f t="shared" si="80"/>
        <v>0.1</v>
      </c>
      <c r="AC656">
        <f t="shared" si="81"/>
        <v>0.1</v>
      </c>
    </row>
    <row r="657" spans="2:29" ht="16.5" x14ac:dyDescent="0.25">
      <c r="B657" t="str">
        <f t="shared" si="76"/>
        <v/>
      </c>
      <c r="C657" t="str">
        <f t="shared" si="77"/>
        <v/>
      </c>
      <c r="Q657" s="64" t="str">
        <f>_xlfn.XLOOKUP(S657,Data!E:E,Data!X:X,"Not Started",0,-1)</f>
        <v>Not Started</v>
      </c>
      <c r="R657" t="str">
        <f t="shared" si="78"/>
        <v>MCPTRDBLoad Pos</v>
      </c>
      <c r="S657" t="str">
        <f t="shared" si="79"/>
        <v>MCPTRDBLoad PosPosition report exports</v>
      </c>
      <c r="T657" s="31" t="s">
        <v>39</v>
      </c>
      <c r="U657" s="31" t="s">
        <v>1486</v>
      </c>
      <c r="V657" s="31" t="s">
        <v>1844</v>
      </c>
      <c r="W657" s="34" t="s">
        <v>245</v>
      </c>
      <c r="X657" s="103">
        <v>1</v>
      </c>
      <c r="Y657" s="92">
        <v>46059.678472222222</v>
      </c>
      <c r="Z657" s="3">
        <v>0</v>
      </c>
      <c r="AA657" s="100">
        <v>0.18</v>
      </c>
      <c r="AB657">
        <f t="shared" si="80"/>
        <v>0.18</v>
      </c>
      <c r="AC657">
        <f t="shared" si="81"/>
        <v>0.18</v>
      </c>
    </row>
    <row r="658" spans="2:29" ht="16.5" x14ac:dyDescent="0.25">
      <c r="B658" t="str">
        <f t="shared" si="76"/>
        <v/>
      </c>
      <c r="C658" t="str">
        <f t="shared" si="77"/>
        <v/>
      </c>
      <c r="Q658" s="64" t="str">
        <f>_xlfn.XLOOKUP(S658,Data!E:E,Data!X:X,"Not Started",0,-1)</f>
        <v>Not Started</v>
      </c>
      <c r="R658" t="str">
        <f t="shared" si="78"/>
        <v>MCPTRDBLoad Pos</v>
      </c>
      <c r="S658" t="str">
        <f t="shared" si="79"/>
        <v>MCPTRDBLoad Poscopy from</v>
      </c>
      <c r="T658" s="31" t="s">
        <v>39</v>
      </c>
      <c r="U658" s="31" t="s">
        <v>1486</v>
      </c>
      <c r="V658" s="31" t="s">
        <v>1844</v>
      </c>
      <c r="W658" s="34" t="s">
        <v>84</v>
      </c>
      <c r="X658" s="103">
        <v>1</v>
      </c>
      <c r="Y658" s="92">
        <v>46059.686111111114</v>
      </c>
      <c r="Z658" s="3">
        <v>0</v>
      </c>
      <c r="AA658" s="100">
        <v>0.03</v>
      </c>
      <c r="AB658">
        <f t="shared" si="80"/>
        <v>0.03</v>
      </c>
      <c r="AC658">
        <f t="shared" si="81"/>
        <v>0.03</v>
      </c>
    </row>
    <row r="659" spans="2:29" ht="16.5" x14ac:dyDescent="0.25">
      <c r="B659" t="str">
        <f t="shared" si="76"/>
        <v/>
      </c>
      <c r="C659" t="str">
        <f t="shared" si="77"/>
        <v/>
      </c>
      <c r="Q659" s="64" t="str">
        <f>_xlfn.XLOOKUP(S659,Data!E:E,Data!X:X,"Not Started",0,-1)</f>
        <v>Not Started</v>
      </c>
      <c r="R659" t="str">
        <f t="shared" si="78"/>
        <v>MCPTRDBPlanning (NII)</v>
      </c>
      <c r="S659" t="str">
        <f t="shared" si="79"/>
        <v>MCPTRDBPlanning (NII)planning run01</v>
      </c>
      <c r="T659" s="31" t="s">
        <v>39</v>
      </c>
      <c r="U659" s="31" t="s">
        <v>1486</v>
      </c>
      <c r="V659" s="28" t="s">
        <v>1827</v>
      </c>
      <c r="W659" s="28" t="s">
        <v>161</v>
      </c>
      <c r="X659" s="102">
        <v>1</v>
      </c>
      <c r="Y659" s="91">
        <v>46069.682638888888</v>
      </c>
      <c r="Z659" s="97">
        <v>0</v>
      </c>
      <c r="AA659" s="99">
        <v>4.7</v>
      </c>
      <c r="AB659">
        <f t="shared" si="80"/>
        <v>4.7</v>
      </c>
      <c r="AC659">
        <f t="shared" si="81"/>
        <v>4.7</v>
      </c>
    </row>
    <row r="660" spans="2:29" ht="16.5" x14ac:dyDescent="0.25">
      <c r="B660" t="str">
        <f t="shared" si="76"/>
        <v/>
      </c>
      <c r="C660" t="str">
        <f t="shared" si="77"/>
        <v/>
      </c>
      <c r="Q660" s="64" t="str">
        <f>_xlfn.XLOOKUP(S660,Data!E:E,Data!X:X,"Not Started",0,-1)</f>
        <v>Not Started</v>
      </c>
      <c r="R660" t="str">
        <f t="shared" si="78"/>
        <v>MCPTRDBPlanning (NII)</v>
      </c>
      <c r="S660" t="str">
        <f t="shared" si="79"/>
        <v>MCPTRDBPlanning (NII)MDL Processing</v>
      </c>
      <c r="T660" s="31" t="s">
        <v>39</v>
      </c>
      <c r="U660" s="31" t="s">
        <v>1486</v>
      </c>
      <c r="V660" s="31" t="s">
        <v>1827</v>
      </c>
      <c r="W660" s="34" t="s">
        <v>164</v>
      </c>
      <c r="X660" s="103">
        <v>1</v>
      </c>
      <c r="Y660" s="92">
        <v>46069.878472222219</v>
      </c>
      <c r="Z660" s="3">
        <v>0</v>
      </c>
      <c r="AA660" s="100">
        <v>0.55000000000000004</v>
      </c>
      <c r="AB660">
        <f t="shared" si="80"/>
        <v>0.55000000000000004</v>
      </c>
      <c r="AC660">
        <f t="shared" si="81"/>
        <v>0.55000000000000004</v>
      </c>
    </row>
    <row r="661" spans="2:29" ht="16.5" x14ac:dyDescent="0.25">
      <c r="B661" t="str">
        <f t="shared" si="76"/>
        <v/>
      </c>
      <c r="C661" t="str">
        <f t="shared" si="77"/>
        <v/>
      </c>
      <c r="Q661" s="64" t="str">
        <f>_xlfn.XLOOKUP(S661,Data!E:E,Data!X:X,"Not Started",0,-1)</f>
        <v>Not Started</v>
      </c>
      <c r="R661" t="str">
        <f t="shared" si="78"/>
        <v>MCPTRDBPlanning (NII)</v>
      </c>
      <c r="S661" t="str">
        <f t="shared" si="79"/>
        <v>MCPTRDBPlanning (NII)planning run02</v>
      </c>
      <c r="T661" s="31" t="s">
        <v>39</v>
      </c>
      <c r="U661" s="31" t="s">
        <v>1486</v>
      </c>
      <c r="V661" s="31" t="s">
        <v>1827</v>
      </c>
      <c r="W661" s="34" t="s">
        <v>167</v>
      </c>
      <c r="X661" s="103">
        <v>1</v>
      </c>
      <c r="Y661" s="92">
        <v>46069.901388888888</v>
      </c>
      <c r="Z661" s="3">
        <v>0</v>
      </c>
      <c r="AA661" s="100">
        <v>3.7</v>
      </c>
      <c r="AB661">
        <f t="shared" si="80"/>
        <v>3.7</v>
      </c>
      <c r="AC661">
        <f t="shared" si="81"/>
        <v>3.7</v>
      </c>
    </row>
    <row r="662" spans="2:29" ht="16.5" x14ac:dyDescent="0.25">
      <c r="B662" t="str">
        <f t="shared" si="76"/>
        <v/>
      </c>
      <c r="C662" t="str">
        <f t="shared" si="77"/>
        <v/>
      </c>
      <c r="Q662" s="64" t="str">
        <f>_xlfn.XLOOKUP(S662,Data!E:E,Data!X:X,"Not Started",0,-1)</f>
        <v>Not Started</v>
      </c>
      <c r="R662" t="str">
        <f t="shared" si="78"/>
        <v>MCPTRDBPlanning (NII)</v>
      </c>
      <c r="S662" t="str">
        <f t="shared" si="79"/>
        <v>MCPTRDBPlanning (NII)planning run QRM Reporter exports</v>
      </c>
      <c r="T662" s="31" t="s">
        <v>39</v>
      </c>
      <c r="U662" s="31" t="s">
        <v>1486</v>
      </c>
      <c r="V662" s="31" t="s">
        <v>1827</v>
      </c>
      <c r="W662" s="34" t="s">
        <v>170</v>
      </c>
      <c r="X662" s="103">
        <v>1</v>
      </c>
      <c r="Y662" s="92">
        <v>46070.056944444441</v>
      </c>
      <c r="Z662" s="3">
        <v>0</v>
      </c>
      <c r="AA662" s="100">
        <v>0.33</v>
      </c>
      <c r="AB662">
        <f t="shared" si="80"/>
        <v>0.33</v>
      </c>
      <c r="AC662">
        <f t="shared" si="81"/>
        <v>0.33</v>
      </c>
    </row>
    <row r="663" spans="2:29" ht="16.5" x14ac:dyDescent="0.25">
      <c r="B663" t="str">
        <f t="shared" si="76"/>
        <v/>
      </c>
      <c r="C663" t="str">
        <f t="shared" si="77"/>
        <v/>
      </c>
      <c r="Q663" s="64" t="str">
        <f>_xlfn.XLOOKUP(S663,Data!E:E,Data!X:X,"Not Started",0,-1)</f>
        <v>Not Started</v>
      </c>
      <c r="R663" t="str">
        <f t="shared" si="78"/>
        <v>MCPTRDBPlanning (NII)</v>
      </c>
      <c r="S663" t="str">
        <f t="shared" si="79"/>
        <v>MCPTRDBPlanning (NII)planning run OLAP exports</v>
      </c>
      <c r="T663" s="31" t="s">
        <v>39</v>
      </c>
      <c r="U663" s="31" t="s">
        <v>1486</v>
      </c>
      <c r="V663" s="31" t="s">
        <v>1827</v>
      </c>
      <c r="W663" s="34" t="s">
        <v>324</v>
      </c>
      <c r="X663" s="103">
        <v>1</v>
      </c>
      <c r="Y663" s="92">
        <v>46070.070833333331</v>
      </c>
      <c r="Z663" s="3">
        <v>0</v>
      </c>
      <c r="AA663" s="100">
        <v>1.43</v>
      </c>
      <c r="AB663">
        <f t="shared" si="80"/>
        <v>1.43</v>
      </c>
      <c r="AC663">
        <f t="shared" si="81"/>
        <v>1.43</v>
      </c>
    </row>
    <row r="664" spans="2:29" ht="16.5" x14ac:dyDescent="0.25">
      <c r="B664" t="str">
        <f t="shared" si="76"/>
        <v/>
      </c>
      <c r="C664" t="str">
        <f t="shared" si="77"/>
        <v/>
      </c>
      <c r="Q664" s="64" t="str">
        <f>_xlfn.XLOOKUP(S664,Data!E:E,Data!X:X,"Not Started",0,-1)</f>
        <v>Not Started</v>
      </c>
      <c r="R664" t="str">
        <f t="shared" si="78"/>
        <v>MCPTRDBValuation (NPV)</v>
      </c>
      <c r="S664" t="str">
        <f t="shared" si="79"/>
        <v>MCPTRDBValuation (NPV)portfolio valuation run</v>
      </c>
      <c r="T664" s="31" t="s">
        <v>39</v>
      </c>
      <c r="U664" s="31" t="s">
        <v>1486</v>
      </c>
      <c r="V664" s="28" t="s">
        <v>1850</v>
      </c>
      <c r="W664" s="28" t="s">
        <v>88</v>
      </c>
      <c r="X664" s="102">
        <v>1</v>
      </c>
      <c r="Y664" s="91">
        <v>46062.486111111109</v>
      </c>
      <c r="Z664" s="97">
        <v>0</v>
      </c>
      <c r="AA664" s="99">
        <v>1.47</v>
      </c>
      <c r="AB664">
        <f t="shared" si="80"/>
        <v>1.47</v>
      </c>
      <c r="AC664">
        <f t="shared" si="81"/>
        <v>1.47</v>
      </c>
    </row>
    <row r="665" spans="2:29" ht="16.5" x14ac:dyDescent="0.25">
      <c r="B665" t="str">
        <f t="shared" si="76"/>
        <v/>
      </c>
      <c r="C665" t="str">
        <f t="shared" si="77"/>
        <v/>
      </c>
      <c r="Q665" s="64" t="str">
        <f>_xlfn.XLOOKUP(S665,Data!E:E,Data!X:X,"Not Started",0,-1)</f>
        <v>Not Started</v>
      </c>
      <c r="R665" t="str">
        <f t="shared" si="78"/>
        <v>MCPTRDBValuation (NPV)</v>
      </c>
      <c r="S665" t="str">
        <f t="shared" si="79"/>
        <v>MCPTRDBValuation (NPV)Light Maintenance</v>
      </c>
      <c r="T665" s="31" t="s">
        <v>39</v>
      </c>
      <c r="U665" s="31" t="s">
        <v>1486</v>
      </c>
      <c r="V665" s="31" t="s">
        <v>1850</v>
      </c>
      <c r="W665" s="34" t="s">
        <v>94</v>
      </c>
      <c r="X665" s="103">
        <v>1</v>
      </c>
      <c r="Y665" s="92">
        <v>46062.54791666667</v>
      </c>
      <c r="Z665" s="3">
        <v>0</v>
      </c>
      <c r="AA665" s="100">
        <v>0.67</v>
      </c>
      <c r="AB665">
        <f t="shared" si="80"/>
        <v>0.67</v>
      </c>
      <c r="AC665">
        <f t="shared" si="81"/>
        <v>0.67</v>
      </c>
    </row>
    <row r="666" spans="2:29" ht="16.5" x14ac:dyDescent="0.25">
      <c r="B666" t="str">
        <f t="shared" si="76"/>
        <v/>
      </c>
      <c r="C666" t="str">
        <f t="shared" si="77"/>
        <v/>
      </c>
      <c r="Q666" s="64" t="str">
        <f>_xlfn.XLOOKUP(S666,Data!E:E,Data!X:X,"Not Started",0,-1)</f>
        <v>Not Started</v>
      </c>
      <c r="R666" t="str">
        <f t="shared" si="78"/>
        <v>MCPTRDBValuation (NPV)</v>
      </c>
      <c r="S666" t="str">
        <f t="shared" si="79"/>
        <v>MCPTRDBValuation (NPV)valuation report OLAP exports</v>
      </c>
      <c r="T666" s="31" t="s">
        <v>39</v>
      </c>
      <c r="U666" s="31" t="s">
        <v>1486</v>
      </c>
      <c r="V666" s="31" t="s">
        <v>1850</v>
      </c>
      <c r="W666" s="34" t="s">
        <v>97</v>
      </c>
      <c r="X666" s="103">
        <v>1</v>
      </c>
      <c r="Y666" s="92">
        <v>46062.575694444444</v>
      </c>
      <c r="Z666" s="3">
        <v>0</v>
      </c>
      <c r="AA666" s="100">
        <v>0.42</v>
      </c>
      <c r="AB666">
        <f t="shared" si="80"/>
        <v>0.42</v>
      </c>
      <c r="AC666">
        <f t="shared" si="81"/>
        <v>0.42</v>
      </c>
    </row>
    <row r="667" spans="2:29" ht="16.5" x14ac:dyDescent="0.25">
      <c r="B667" t="str">
        <f t="shared" si="76"/>
        <v/>
      </c>
      <c r="C667" t="str">
        <f t="shared" si="77"/>
        <v/>
      </c>
      <c r="Q667" s="64" t="str">
        <f>_xlfn.XLOOKUP(S667,Data!E:E,Data!X:X,"Not Started",0,-1)</f>
        <v>Not Started</v>
      </c>
      <c r="R667" t="str">
        <f t="shared" si="78"/>
        <v>MCPTRDBValuation (NPV)</v>
      </c>
      <c r="S667" t="str">
        <f t="shared" si="79"/>
        <v>MCPTRDBValuation (NPV)valuation report QRM report exports</v>
      </c>
      <c r="T667" s="31" t="s">
        <v>39</v>
      </c>
      <c r="U667" s="31" t="s">
        <v>1486</v>
      </c>
      <c r="V667" s="31" t="s">
        <v>1850</v>
      </c>
      <c r="W667" s="34" t="s">
        <v>1509</v>
      </c>
      <c r="X667" s="103">
        <v>1</v>
      </c>
      <c r="Y667" s="92">
        <v>46062.609722222223</v>
      </c>
      <c r="Z667" s="3">
        <v>0</v>
      </c>
      <c r="AA667" s="100">
        <v>0.13</v>
      </c>
      <c r="AB667">
        <f t="shared" si="80"/>
        <v>0.13</v>
      </c>
      <c r="AC667">
        <f t="shared" si="81"/>
        <v>0.13</v>
      </c>
    </row>
    <row r="668" spans="2:29" ht="16.5" x14ac:dyDescent="0.25">
      <c r="B668" t="str">
        <f t="shared" si="76"/>
        <v/>
      </c>
      <c r="C668" t="str">
        <f t="shared" si="77"/>
        <v/>
      </c>
      <c r="Q668" s="64" t="str">
        <f>_xlfn.XLOOKUP(S668,Data!E:E,Data!X:X,"Not Started",0,-1)</f>
        <v>Not Started</v>
      </c>
      <c r="R668" t="str">
        <f t="shared" si="78"/>
        <v>MCPTRDBValuation AIC</v>
      </c>
      <c r="S668" t="str">
        <f t="shared" si="79"/>
        <v>MCPTRDBValuation AICload AIC Spreads</v>
      </c>
      <c r="T668" s="31" t="s">
        <v>39</v>
      </c>
      <c r="U668" s="31" t="s">
        <v>1486</v>
      </c>
      <c r="V668" s="28" t="s">
        <v>1849</v>
      </c>
      <c r="W668" s="28" t="s">
        <v>378</v>
      </c>
      <c r="X668" s="102">
        <v>1</v>
      </c>
      <c r="Y668" s="91">
        <v>46063.67291666667</v>
      </c>
      <c r="Z668" s="97">
        <v>0</v>
      </c>
      <c r="AA668" s="99">
        <v>0.85</v>
      </c>
      <c r="AB668">
        <f t="shared" si="80"/>
        <v>0.85</v>
      </c>
      <c r="AC668">
        <f t="shared" si="81"/>
        <v>0.85</v>
      </c>
    </row>
    <row r="669" spans="2:29" ht="16.5" x14ac:dyDescent="0.25">
      <c r="B669" t="str">
        <f t="shared" si="76"/>
        <v/>
      </c>
      <c r="C669" t="str">
        <f t="shared" si="77"/>
        <v/>
      </c>
      <c r="Q669" s="64" t="str">
        <f>_xlfn.XLOOKUP(S669,Data!E:E,Data!X:X,"Not Started",0,-1)</f>
        <v>Not Started</v>
      </c>
      <c r="R669" t="str">
        <f t="shared" si="78"/>
        <v>MCPTRDBValuation AIC</v>
      </c>
      <c r="S669" t="str">
        <f t="shared" si="79"/>
        <v>MCPTRDBValuation AICAIC portfolio valuation run</v>
      </c>
      <c r="T669" s="31" t="s">
        <v>39</v>
      </c>
      <c r="U669" s="31" t="s">
        <v>1486</v>
      </c>
      <c r="V669" s="31" t="s">
        <v>1849</v>
      </c>
      <c r="W669" s="34" t="s">
        <v>187</v>
      </c>
      <c r="X669" s="103">
        <v>1</v>
      </c>
      <c r="Y669" s="92">
        <v>46063.708333333336</v>
      </c>
      <c r="Z669" s="3">
        <v>0</v>
      </c>
      <c r="AA669" s="100">
        <v>0.42</v>
      </c>
      <c r="AB669">
        <f t="shared" si="80"/>
        <v>0.42</v>
      </c>
      <c r="AC669">
        <f t="shared" si="81"/>
        <v>0.42</v>
      </c>
    </row>
    <row r="670" spans="2:29" ht="16.5" x14ac:dyDescent="0.25">
      <c r="B670" t="str">
        <f t="shared" si="76"/>
        <v/>
      </c>
      <c r="C670" t="str">
        <f t="shared" si="77"/>
        <v/>
      </c>
      <c r="Q670" s="64" t="str">
        <f>_xlfn.XLOOKUP(S670,Data!E:E,Data!X:X,"Not Started",0,-1)</f>
        <v>Not Started</v>
      </c>
      <c r="R670" t="str">
        <f t="shared" si="78"/>
        <v>MCPWBUSCSRBB Planning</v>
      </c>
      <c r="S670" t="str">
        <f t="shared" si="79"/>
        <v>MCPWBUSCSRBB Planningimport CSRBB strategies</v>
      </c>
      <c r="T670" s="31" t="s">
        <v>39</v>
      </c>
      <c r="U670" s="28" t="s">
        <v>358</v>
      </c>
      <c r="V670" s="28" t="s">
        <v>1830</v>
      </c>
      <c r="W670" s="28" t="s">
        <v>108</v>
      </c>
      <c r="X670" s="102">
        <v>1</v>
      </c>
      <c r="Y670" s="91">
        <v>46062.603472222225</v>
      </c>
      <c r="Z670" s="97">
        <v>0</v>
      </c>
      <c r="AA670" s="99">
        <v>1.97</v>
      </c>
      <c r="AB670">
        <f t="shared" si="80"/>
        <v>1.97</v>
      </c>
      <c r="AC670">
        <f t="shared" si="81"/>
        <v>1.97</v>
      </c>
    </row>
    <row r="671" spans="2:29" ht="16.5" x14ac:dyDescent="0.25">
      <c r="B671" t="str">
        <f t="shared" si="76"/>
        <v/>
      </c>
      <c r="C671" t="str">
        <f t="shared" si="77"/>
        <v/>
      </c>
      <c r="Q671" s="64" t="str">
        <f>_xlfn.XLOOKUP(S671,Data!E:E,Data!X:X,"Not Started",0,-1)</f>
        <v>Not Started</v>
      </c>
      <c r="R671" t="str">
        <f t="shared" si="78"/>
        <v>MCPWBUSCSRBB Planning</v>
      </c>
      <c r="S671" t="str">
        <f t="shared" si="79"/>
        <v>MCPWBUSCSRBB PlanningCSRBB Planning Run</v>
      </c>
      <c r="T671" s="31" t="s">
        <v>39</v>
      </c>
      <c r="U671" s="31" t="s">
        <v>358</v>
      </c>
      <c r="V671" s="31" t="s">
        <v>1830</v>
      </c>
      <c r="W671" s="34" t="s">
        <v>111</v>
      </c>
      <c r="X671" s="103">
        <v>1</v>
      </c>
      <c r="Y671" s="92">
        <v>46062.685416666667</v>
      </c>
      <c r="Z671" s="3">
        <v>0</v>
      </c>
      <c r="AA671" s="100">
        <v>1.83</v>
      </c>
      <c r="AB671">
        <f t="shared" si="80"/>
        <v>1.83</v>
      </c>
      <c r="AC671">
        <f t="shared" si="81"/>
        <v>1.83</v>
      </c>
    </row>
    <row r="672" spans="2:29" ht="16.5" x14ac:dyDescent="0.25">
      <c r="B672" t="str">
        <f t="shared" si="76"/>
        <v/>
      </c>
      <c r="C672" t="str">
        <f t="shared" si="77"/>
        <v/>
      </c>
      <c r="Q672" s="64" t="str">
        <f>_xlfn.XLOOKUP(S672,Data!E:E,Data!X:X,"Not Started",0,-1)</f>
        <v>Not Started</v>
      </c>
      <c r="R672" t="str">
        <f t="shared" si="78"/>
        <v>MCPWBUSCSRBB Valuation</v>
      </c>
      <c r="S672" t="str">
        <f t="shared" si="79"/>
        <v>MCPWBUSCSRBB ValuationCSRBB Portfolio Valuation</v>
      </c>
      <c r="T672" s="31" t="s">
        <v>39</v>
      </c>
      <c r="U672" s="31" t="s">
        <v>358</v>
      </c>
      <c r="V672" s="28" t="s">
        <v>1831</v>
      </c>
      <c r="W672" s="28" t="s">
        <v>104</v>
      </c>
      <c r="X672" s="102">
        <v>1</v>
      </c>
      <c r="Y672" s="91">
        <v>46062.588194444441</v>
      </c>
      <c r="Z672" s="97">
        <v>0</v>
      </c>
      <c r="AA672" s="99">
        <v>0.33</v>
      </c>
      <c r="AB672">
        <f t="shared" si="80"/>
        <v>0.33</v>
      </c>
      <c r="AC672">
        <f t="shared" si="81"/>
        <v>0.33</v>
      </c>
    </row>
    <row r="673" spans="2:29" ht="16.5" x14ac:dyDescent="0.25">
      <c r="B673" t="str">
        <f t="shared" si="76"/>
        <v/>
      </c>
      <c r="C673" t="str">
        <f t="shared" si="77"/>
        <v/>
      </c>
      <c r="Q673" s="64" t="str">
        <f>_xlfn.XLOOKUP(S673,Data!E:E,Data!X:X,"Not Started",0,-1)</f>
        <v>Not Started</v>
      </c>
      <c r="R673" t="str">
        <f t="shared" si="78"/>
        <v>MCPWBUSDelete Portfolio</v>
      </c>
      <c r="S673" t="str">
        <f t="shared" si="79"/>
        <v>MCPWBUSDelete PortfolioDelete portfolio from</v>
      </c>
      <c r="T673" s="31" t="s">
        <v>39</v>
      </c>
      <c r="U673" s="31" t="s">
        <v>358</v>
      </c>
      <c r="V673" s="28" t="s">
        <v>1832</v>
      </c>
      <c r="W673" s="28" t="s">
        <v>45</v>
      </c>
      <c r="X673" s="102">
        <v>2</v>
      </c>
      <c r="Y673" s="91">
        <v>46059.530555555553</v>
      </c>
      <c r="Z673" s="97">
        <v>0.03</v>
      </c>
      <c r="AA673" s="99">
        <v>0.05</v>
      </c>
      <c r="AB673">
        <f t="shared" si="80"/>
        <v>0.08</v>
      </c>
      <c r="AC673">
        <f t="shared" si="81"/>
        <v>0.04</v>
      </c>
    </row>
    <row r="674" spans="2:29" ht="16.5" x14ac:dyDescent="0.25">
      <c r="B674" t="str">
        <f t="shared" si="76"/>
        <v/>
      </c>
      <c r="C674" t="str">
        <f t="shared" si="77"/>
        <v/>
      </c>
      <c r="Q674" s="64" t="str">
        <f>_xlfn.XLOOKUP(S674,Data!E:E,Data!X:X,"Not Started",0,-1)</f>
        <v>Not Started</v>
      </c>
      <c r="R674" t="str">
        <f t="shared" si="78"/>
        <v>MCPWBUSGAP</v>
      </c>
      <c r="S674" t="str">
        <f t="shared" si="79"/>
        <v>MCPWBUSGAPgap planning</v>
      </c>
      <c r="T674" s="31" t="s">
        <v>39</v>
      </c>
      <c r="U674" s="31" t="s">
        <v>358</v>
      </c>
      <c r="V674" s="28" t="s">
        <v>1837</v>
      </c>
      <c r="W674" s="28" t="s">
        <v>197</v>
      </c>
      <c r="X674" s="102">
        <v>1</v>
      </c>
      <c r="Y674" s="91">
        <v>46062.765277777777</v>
      </c>
      <c r="Z674" s="97">
        <v>0</v>
      </c>
      <c r="AA674" s="99">
        <v>1.85</v>
      </c>
      <c r="AB674">
        <f t="shared" si="80"/>
        <v>1.85</v>
      </c>
      <c r="AC674">
        <f t="shared" si="81"/>
        <v>1.85</v>
      </c>
    </row>
    <row r="675" spans="2:29" ht="16.5" x14ac:dyDescent="0.25">
      <c r="B675" t="str">
        <f t="shared" si="76"/>
        <v/>
      </c>
      <c r="C675" t="str">
        <f t="shared" si="77"/>
        <v/>
      </c>
      <c r="Q675" s="64" t="str">
        <f>_xlfn.XLOOKUP(S675,Data!E:E,Data!X:X,"Not Started",0,-1)</f>
        <v>Not Started</v>
      </c>
      <c r="R675" t="str">
        <f t="shared" si="78"/>
        <v>MCPWBUSImport Strategies</v>
      </c>
      <c r="S675" t="str">
        <f t="shared" si="79"/>
        <v>MCPWBUSImport Strategiesimport strategies</v>
      </c>
      <c r="T675" s="31" t="s">
        <v>39</v>
      </c>
      <c r="U675" s="31" t="s">
        <v>358</v>
      </c>
      <c r="V675" s="28" t="s">
        <v>1838</v>
      </c>
      <c r="W675" s="28" t="s">
        <v>148</v>
      </c>
      <c r="X675" s="102">
        <v>1</v>
      </c>
      <c r="Y675" s="91">
        <v>46062.909722222219</v>
      </c>
      <c r="Z675" s="97">
        <v>0</v>
      </c>
      <c r="AA675" s="99">
        <v>0.08</v>
      </c>
      <c r="AB675">
        <f t="shared" si="80"/>
        <v>0.08</v>
      </c>
      <c r="AC675">
        <f t="shared" si="81"/>
        <v>0.08</v>
      </c>
    </row>
    <row r="676" spans="2:29" ht="16.5" x14ac:dyDescent="0.25">
      <c r="B676" t="str">
        <f t="shared" si="76"/>
        <v/>
      </c>
      <c r="C676" t="str">
        <f t="shared" si="77"/>
        <v/>
      </c>
      <c r="Q676" s="64" t="str">
        <f>_xlfn.XLOOKUP(S676,Data!E:E,Data!X:X,"Not Started",0,-1)</f>
        <v>Not Started</v>
      </c>
      <c r="R676" t="str">
        <f t="shared" si="78"/>
        <v>MCPWBUSITS</v>
      </c>
      <c r="S676" t="str">
        <f t="shared" si="79"/>
        <v>MCPWBUSITSLight Maintenance</v>
      </c>
      <c r="T676" s="31" t="s">
        <v>39</v>
      </c>
      <c r="U676" s="31" t="s">
        <v>358</v>
      </c>
      <c r="V676" s="28" t="s">
        <v>1839</v>
      </c>
      <c r="W676" s="28" t="s">
        <v>94</v>
      </c>
      <c r="X676" s="102">
        <v>1</v>
      </c>
      <c r="Y676" s="91">
        <v>46063.015972222223</v>
      </c>
      <c r="Z676" s="97">
        <v>0</v>
      </c>
      <c r="AA676" s="99">
        <v>0.77</v>
      </c>
      <c r="AB676">
        <f t="shared" si="80"/>
        <v>0.77</v>
      </c>
      <c r="AC676">
        <f t="shared" si="81"/>
        <v>0.77</v>
      </c>
    </row>
    <row r="677" spans="2:29" ht="16.5" x14ac:dyDescent="0.25">
      <c r="B677" t="str">
        <f t="shared" si="76"/>
        <v/>
      </c>
      <c r="C677" t="str">
        <f t="shared" si="77"/>
        <v/>
      </c>
      <c r="Q677" s="64" t="str">
        <f>_xlfn.XLOOKUP(S677,Data!E:E,Data!X:X,"Not Started",0,-1)</f>
        <v>Not Started</v>
      </c>
      <c r="R677" t="str">
        <f t="shared" si="78"/>
        <v>MCPWBUSITS</v>
      </c>
      <c r="S677" t="str">
        <f t="shared" si="79"/>
        <v>MCPWBUSITSITS planning run</v>
      </c>
      <c r="T677" s="31" t="s">
        <v>39</v>
      </c>
      <c r="U677" s="31" t="s">
        <v>358</v>
      </c>
      <c r="V677" s="31" t="s">
        <v>1839</v>
      </c>
      <c r="W677" s="34" t="s">
        <v>174</v>
      </c>
      <c r="X677" s="103">
        <v>1</v>
      </c>
      <c r="Y677" s="92">
        <v>46063.04791666667</v>
      </c>
      <c r="Z677" s="3">
        <v>0</v>
      </c>
      <c r="AA677" s="100">
        <v>0.3</v>
      </c>
      <c r="AB677">
        <f t="shared" si="80"/>
        <v>0.3</v>
      </c>
      <c r="AC677">
        <f t="shared" si="81"/>
        <v>0.3</v>
      </c>
    </row>
    <row r="678" spans="2:29" ht="16.5" x14ac:dyDescent="0.25">
      <c r="B678" t="str">
        <f t="shared" si="76"/>
        <v/>
      </c>
      <c r="C678" t="str">
        <f t="shared" si="77"/>
        <v/>
      </c>
      <c r="Q678" s="64" t="str">
        <f>_xlfn.XLOOKUP(S678,Data!E:E,Data!X:X,"Not Started",0,-1)</f>
        <v>Not Started</v>
      </c>
      <c r="R678" t="str">
        <f t="shared" si="78"/>
        <v>MCPWBUSKR</v>
      </c>
      <c r="S678" t="str">
        <f t="shared" si="79"/>
        <v>MCPWBUSKRLight Maintenance</v>
      </c>
      <c r="T678" s="31" t="s">
        <v>39</v>
      </c>
      <c r="U678" s="31" t="s">
        <v>358</v>
      </c>
      <c r="V678" s="28" t="s">
        <v>1840</v>
      </c>
      <c r="W678" s="28" t="s">
        <v>94</v>
      </c>
      <c r="X678" s="102">
        <v>1</v>
      </c>
      <c r="Y678" s="91">
        <v>46062.843055555553</v>
      </c>
      <c r="Z678" s="97">
        <v>0</v>
      </c>
      <c r="AA678" s="99">
        <v>0.22</v>
      </c>
      <c r="AB678">
        <f t="shared" si="80"/>
        <v>0.22</v>
      </c>
      <c r="AC678">
        <f t="shared" si="81"/>
        <v>0.22</v>
      </c>
    </row>
    <row r="679" spans="2:29" ht="16.5" x14ac:dyDescent="0.25">
      <c r="B679" t="str">
        <f t="shared" si="76"/>
        <v/>
      </c>
      <c r="C679" t="str">
        <f t="shared" si="77"/>
        <v/>
      </c>
      <c r="Q679" s="64" t="str">
        <f>_xlfn.XLOOKUP(S679,Data!E:E,Data!X:X,"Not Started",0,-1)</f>
        <v>Not Started</v>
      </c>
      <c r="R679" t="str">
        <f t="shared" si="78"/>
        <v>MCPWBUSKR</v>
      </c>
      <c r="S679" t="str">
        <f t="shared" si="79"/>
        <v>MCPWBUSKRbpv-kr valuation</v>
      </c>
      <c r="T679" s="31" t="s">
        <v>39</v>
      </c>
      <c r="U679" s="31" t="s">
        <v>358</v>
      </c>
      <c r="V679" s="31" t="s">
        <v>1840</v>
      </c>
      <c r="W679" s="34" t="s">
        <v>123</v>
      </c>
      <c r="X679" s="103">
        <v>1</v>
      </c>
      <c r="Y679" s="92">
        <v>46062.852083333331</v>
      </c>
      <c r="Z679" s="3">
        <v>0</v>
      </c>
      <c r="AA679" s="100">
        <v>0.7</v>
      </c>
      <c r="AB679">
        <f t="shared" si="80"/>
        <v>0.7</v>
      </c>
      <c r="AC679">
        <f t="shared" si="81"/>
        <v>0.7</v>
      </c>
    </row>
    <row r="680" spans="2:29" s="87" customFormat="1" ht="16.5" x14ac:dyDescent="0.25">
      <c r="B680" s="87" t="str">
        <f t="shared" si="76"/>
        <v/>
      </c>
      <c r="C680" s="87" t="str">
        <f t="shared" si="77"/>
        <v/>
      </c>
      <c r="D680"/>
      <c r="E680"/>
      <c r="F680"/>
      <c r="G680"/>
      <c r="H680"/>
      <c r="I680"/>
      <c r="J680"/>
      <c r="K680"/>
      <c r="Q680" s="89" t="str">
        <f>_xlfn.XLOOKUP(S680,Data!E:E,Data!X:X,"Not Started",0,-1)</f>
        <v>Not Started</v>
      </c>
      <c r="R680" s="87" t="str">
        <f t="shared" si="78"/>
        <v>MCPWBUSLoad Compare MP</v>
      </c>
      <c r="S680" s="87" t="str">
        <f t="shared" si="79"/>
        <v>MCPWBUSLoad Compare MPload Model parameters</v>
      </c>
      <c r="T680" s="31" t="s">
        <v>39</v>
      </c>
      <c r="U680" s="31" t="s">
        <v>358</v>
      </c>
      <c r="V680" s="28" t="s">
        <v>1853</v>
      </c>
      <c r="W680" s="28" t="s">
        <v>52</v>
      </c>
      <c r="X680" s="102">
        <v>2</v>
      </c>
      <c r="Y680" s="91">
        <v>46059.533333333333</v>
      </c>
      <c r="Z680" s="97">
        <v>0.05</v>
      </c>
      <c r="AA680" s="99">
        <v>0.03</v>
      </c>
      <c r="AB680" s="87">
        <f t="shared" si="80"/>
        <v>0.08</v>
      </c>
      <c r="AC680" s="87">
        <f t="shared" si="81"/>
        <v>0.04</v>
      </c>
    </row>
    <row r="681" spans="2:29" s="87" customFormat="1" ht="16.5" x14ac:dyDescent="0.25">
      <c r="B681" s="87" t="str">
        <f t="shared" si="76"/>
        <v/>
      </c>
      <c r="C681" s="87" t="str">
        <f t="shared" si="77"/>
        <v/>
      </c>
      <c r="D681"/>
      <c r="E681"/>
      <c r="F681"/>
      <c r="G681"/>
      <c r="H681"/>
      <c r="I681"/>
      <c r="J681"/>
      <c r="K681"/>
      <c r="Q681" s="89" t="str">
        <f>_xlfn.XLOOKUP(S681,Data!E:E,Data!X:X,"Not Started",0,-1)</f>
        <v>Not Started</v>
      </c>
      <c r="R681" s="87" t="str">
        <f t="shared" si="78"/>
        <v>MCPWBUSLoad Compare MP</v>
      </c>
      <c r="S681" s="87" t="str">
        <f t="shared" si="79"/>
        <v>MCPWBUSLoad Compare MPModel parameters comparison</v>
      </c>
      <c r="T681" s="31" t="s">
        <v>39</v>
      </c>
      <c r="U681" s="31" t="s">
        <v>358</v>
      </c>
      <c r="V681" s="31" t="s">
        <v>1853</v>
      </c>
      <c r="W681" s="34" t="s">
        <v>55</v>
      </c>
      <c r="X681" s="103">
        <v>2</v>
      </c>
      <c r="Y681" s="92">
        <v>46059.535416666666</v>
      </c>
      <c r="Z681" s="3">
        <v>0</v>
      </c>
      <c r="AA681" s="100">
        <v>0.02</v>
      </c>
      <c r="AB681" s="87">
        <f t="shared" si="80"/>
        <v>0.02</v>
      </c>
      <c r="AC681" s="87">
        <f t="shared" si="81"/>
        <v>0.01</v>
      </c>
    </row>
    <row r="682" spans="2:29" s="87" customFormat="1" ht="16.5" x14ac:dyDescent="0.25">
      <c r="B682" s="87" t="str">
        <f t="shared" si="76"/>
        <v/>
      </c>
      <c r="C682" s="87" t="str">
        <f t="shared" si="77"/>
        <v/>
      </c>
      <c r="D682"/>
      <c r="E682"/>
      <c r="F682"/>
      <c r="G682"/>
      <c r="H682"/>
      <c r="I682"/>
      <c r="J682"/>
      <c r="K682"/>
      <c r="Q682" s="89" t="str">
        <f>_xlfn.XLOOKUP(S682,Data!E:E,Data!X:X,"Not Started",0,-1)</f>
        <v>Not Started</v>
      </c>
      <c r="R682" s="87" t="str">
        <f t="shared" si="78"/>
        <v>MCPWBUSLoad Compare Spreads</v>
      </c>
      <c r="S682" s="87" t="str">
        <f t="shared" si="79"/>
        <v>MCPWBUSLoad Compare Spreadsload Spreads</v>
      </c>
      <c r="T682" s="31" t="s">
        <v>39</v>
      </c>
      <c r="U682" s="31" t="s">
        <v>358</v>
      </c>
      <c r="V682" s="28" t="s">
        <v>1841</v>
      </c>
      <c r="W682" s="28" t="s">
        <v>69</v>
      </c>
      <c r="X682" s="102">
        <v>2</v>
      </c>
      <c r="Y682" s="91">
        <v>46059.536805555559</v>
      </c>
      <c r="Z682" s="97">
        <v>0.37</v>
      </c>
      <c r="AA682" s="99">
        <v>0.38</v>
      </c>
      <c r="AB682" s="87">
        <f t="shared" si="80"/>
        <v>0.75</v>
      </c>
      <c r="AC682" s="87">
        <f t="shared" si="81"/>
        <v>0.375</v>
      </c>
    </row>
    <row r="683" spans="2:29" s="87" customFormat="1" ht="16.5" x14ac:dyDescent="0.25">
      <c r="B683" s="87" t="str">
        <f t="shared" si="76"/>
        <v/>
      </c>
      <c r="C683" s="87" t="str">
        <f t="shared" si="77"/>
        <v/>
      </c>
      <c r="D683"/>
      <c r="E683"/>
      <c r="F683"/>
      <c r="G683"/>
      <c r="H683"/>
      <c r="I683"/>
      <c r="J683"/>
      <c r="K683"/>
      <c r="Q683" s="89" t="str">
        <f>_xlfn.XLOOKUP(S683,Data!E:E,Data!X:X,"Not Started",0,-1)</f>
        <v>Not Started</v>
      </c>
      <c r="R683" s="87" t="str">
        <f t="shared" si="78"/>
        <v>MCPWBUSLoad Compare Spreads</v>
      </c>
      <c r="S683" s="87" t="str">
        <f t="shared" si="79"/>
        <v>MCPWBUSLoad Compare SpreadsSpreads comparison</v>
      </c>
      <c r="T683" s="31" t="s">
        <v>39</v>
      </c>
      <c r="U683" s="31" t="s">
        <v>358</v>
      </c>
      <c r="V683" s="31" t="s">
        <v>1841</v>
      </c>
      <c r="W683" s="34" t="s">
        <v>71</v>
      </c>
      <c r="X683" s="103">
        <v>2</v>
      </c>
      <c r="Y683" s="92">
        <v>46059.552083333336</v>
      </c>
      <c r="Z683" s="3">
        <v>0.03</v>
      </c>
      <c r="AA683" s="100">
        <v>0.02</v>
      </c>
      <c r="AB683" s="87">
        <f t="shared" si="80"/>
        <v>0.05</v>
      </c>
      <c r="AC683" s="87">
        <f t="shared" si="81"/>
        <v>2.5000000000000001E-2</v>
      </c>
    </row>
    <row r="684" spans="2:29" ht="16.5" x14ac:dyDescent="0.25">
      <c r="B684" t="str">
        <f t="shared" si="76"/>
        <v/>
      </c>
      <c r="C684" t="str">
        <f t="shared" si="77"/>
        <v/>
      </c>
      <c r="Q684" s="64" t="str">
        <f>_xlfn.XLOOKUP(S684,Data!E:E,Data!X:X,"Not Started",0,-1)</f>
        <v>Not Started</v>
      </c>
      <c r="R684" t="str">
        <f t="shared" si="78"/>
        <v>MCPWBUSLoad Pos</v>
      </c>
      <c r="S684" t="str">
        <f t="shared" si="79"/>
        <v>MCPWBUSLoad Posload</v>
      </c>
      <c r="T684" s="31" t="s">
        <v>39</v>
      </c>
      <c r="U684" s="31" t="s">
        <v>358</v>
      </c>
      <c r="V684" s="28" t="s">
        <v>1844</v>
      </c>
      <c r="W684" s="28" t="s">
        <v>75</v>
      </c>
      <c r="X684" s="102">
        <v>2</v>
      </c>
      <c r="Y684" s="91">
        <v>46062.462500000001</v>
      </c>
      <c r="Z684" s="97">
        <v>0.55000000000000004</v>
      </c>
      <c r="AA684" s="99">
        <v>0.57999999999999996</v>
      </c>
      <c r="AB684">
        <f t="shared" si="80"/>
        <v>1.1299999999999999</v>
      </c>
      <c r="AC684">
        <f t="shared" si="81"/>
        <v>0.56499999999999995</v>
      </c>
    </row>
    <row r="685" spans="2:29" ht="16.5" x14ac:dyDescent="0.25">
      <c r="B685" t="str">
        <f t="shared" si="76"/>
        <v/>
      </c>
      <c r="C685" t="str">
        <f t="shared" si="77"/>
        <v/>
      </c>
      <c r="Q685" s="64" t="str">
        <f>_xlfn.XLOOKUP(S685,Data!E:E,Data!X:X,"Not Started",0,-1)</f>
        <v>Not Started</v>
      </c>
      <c r="R685" t="str">
        <f t="shared" si="78"/>
        <v>MCPWBUSLoad Pos</v>
      </c>
      <c r="S685" t="str">
        <f t="shared" si="79"/>
        <v>MCPWBUSLoad PosStratification</v>
      </c>
      <c r="T685" s="31" t="s">
        <v>39</v>
      </c>
      <c r="U685" s="31" t="s">
        <v>358</v>
      </c>
      <c r="V685" s="31" t="s">
        <v>1844</v>
      </c>
      <c r="W685" s="34" t="s">
        <v>78</v>
      </c>
      <c r="X685" s="103">
        <v>2</v>
      </c>
      <c r="Y685" s="92">
        <v>46062.48541666667</v>
      </c>
      <c r="Z685" s="3">
        <v>0.1</v>
      </c>
      <c r="AA685" s="100">
        <v>0.08</v>
      </c>
      <c r="AB685">
        <f t="shared" si="80"/>
        <v>0.18</v>
      </c>
      <c r="AC685">
        <f t="shared" si="81"/>
        <v>0.09</v>
      </c>
    </row>
    <row r="686" spans="2:29" ht="16.5" x14ac:dyDescent="0.25">
      <c r="B686" t="str">
        <f t="shared" si="76"/>
        <v/>
      </c>
      <c r="C686" t="str">
        <f t="shared" si="77"/>
        <v/>
      </c>
      <c r="Q686" s="64" t="str">
        <f>_xlfn.XLOOKUP(S686,Data!E:E,Data!X:X,"Not Started",0,-1)</f>
        <v>Not Started</v>
      </c>
      <c r="R686" t="str">
        <f t="shared" si="78"/>
        <v>MCPWBUSLoad Pos</v>
      </c>
      <c r="S686" t="str">
        <f t="shared" si="79"/>
        <v>MCPWBUSLoad Poscopy from</v>
      </c>
      <c r="T686" s="31" t="s">
        <v>39</v>
      </c>
      <c r="U686" s="31" t="s">
        <v>358</v>
      </c>
      <c r="V686" s="31" t="s">
        <v>1844</v>
      </c>
      <c r="W686" s="34" t="s">
        <v>84</v>
      </c>
      <c r="X686" s="103">
        <v>1</v>
      </c>
      <c r="Y686" s="92">
        <v>46062.54583333333</v>
      </c>
      <c r="Z686" s="3">
        <v>0</v>
      </c>
      <c r="AA686" s="100">
        <v>0.03</v>
      </c>
      <c r="AB686">
        <f t="shared" si="80"/>
        <v>0.03</v>
      </c>
      <c r="AC686">
        <f t="shared" si="81"/>
        <v>0.03</v>
      </c>
    </row>
    <row r="687" spans="2:29" ht="16.5" x14ac:dyDescent="0.25">
      <c r="B687" t="str">
        <f t="shared" si="76"/>
        <v/>
      </c>
      <c r="C687" t="str">
        <f t="shared" si="77"/>
        <v/>
      </c>
      <c r="Q687" s="64" t="str">
        <f>_xlfn.XLOOKUP(S687,Data!E:E,Data!X:X,"Not Started",0,-1)</f>
        <v>Not Started</v>
      </c>
      <c r="R687" t="str">
        <f t="shared" si="78"/>
        <v>MCPWBUSPlanning (NII)</v>
      </c>
      <c r="S687" t="str">
        <f t="shared" si="79"/>
        <v>MCPWBUSPlanning (NII)planning run01</v>
      </c>
      <c r="T687" s="31" t="s">
        <v>39</v>
      </c>
      <c r="U687" s="31" t="s">
        <v>358</v>
      </c>
      <c r="V687" s="28" t="s">
        <v>1827</v>
      </c>
      <c r="W687" s="28" t="s">
        <v>161</v>
      </c>
      <c r="X687" s="102">
        <v>1</v>
      </c>
      <c r="Y687" s="91">
        <v>46062.913194444445</v>
      </c>
      <c r="Z687" s="97">
        <v>0</v>
      </c>
      <c r="AA687" s="99">
        <v>0.97</v>
      </c>
      <c r="AB687">
        <f t="shared" si="80"/>
        <v>0.97</v>
      </c>
      <c r="AC687">
        <f t="shared" si="81"/>
        <v>0.97</v>
      </c>
    </row>
    <row r="688" spans="2:29" ht="16.5" x14ac:dyDescent="0.25">
      <c r="B688" t="str">
        <f t="shared" si="76"/>
        <v/>
      </c>
      <c r="C688" t="str">
        <f t="shared" si="77"/>
        <v/>
      </c>
      <c r="Q688" s="64" t="str">
        <f>_xlfn.XLOOKUP(S688,Data!E:E,Data!X:X,"Not Started",0,-1)</f>
        <v>Not Started</v>
      </c>
      <c r="R688" t="str">
        <f t="shared" si="78"/>
        <v>MCPWBUSPlanning (NII)</v>
      </c>
      <c r="S688" t="str">
        <f t="shared" si="79"/>
        <v>MCPWBUSPlanning (NII)MDL Processing</v>
      </c>
      <c r="T688" s="31" t="s">
        <v>39</v>
      </c>
      <c r="U688" s="31" t="s">
        <v>358</v>
      </c>
      <c r="V688" s="31" t="s">
        <v>1827</v>
      </c>
      <c r="W688" s="34" t="s">
        <v>164</v>
      </c>
      <c r="X688" s="103">
        <v>1</v>
      </c>
      <c r="Y688" s="92">
        <v>46062.953472222223</v>
      </c>
      <c r="Z688" s="3">
        <v>0</v>
      </c>
      <c r="AA688" s="100">
        <v>0.12</v>
      </c>
      <c r="AB688">
        <f t="shared" si="80"/>
        <v>0.12</v>
      </c>
      <c r="AC688">
        <f t="shared" si="81"/>
        <v>0.12</v>
      </c>
    </row>
    <row r="689" spans="2:29" ht="16.5" x14ac:dyDescent="0.25">
      <c r="B689" t="str">
        <f t="shared" si="76"/>
        <v/>
      </c>
      <c r="C689" t="str">
        <f t="shared" si="77"/>
        <v/>
      </c>
      <c r="Q689" s="64" t="str">
        <f>_xlfn.XLOOKUP(S689,Data!E:E,Data!X:X,"Not Started",0,-1)</f>
        <v>Not Started</v>
      </c>
      <c r="R689" t="str">
        <f t="shared" si="78"/>
        <v>MCPWBUSPlanning (NII)</v>
      </c>
      <c r="S689" t="str">
        <f t="shared" si="79"/>
        <v>MCPWBUSPlanning (NII)planning run02</v>
      </c>
      <c r="T689" s="31" t="s">
        <v>39</v>
      </c>
      <c r="U689" s="31" t="s">
        <v>358</v>
      </c>
      <c r="V689" s="31" t="s">
        <v>1827</v>
      </c>
      <c r="W689" s="34" t="s">
        <v>167</v>
      </c>
      <c r="X689" s="103">
        <v>1</v>
      </c>
      <c r="Y689" s="92">
        <v>46062.958333333336</v>
      </c>
      <c r="Z689" s="3">
        <v>0</v>
      </c>
      <c r="AA689" s="100">
        <v>0.83</v>
      </c>
      <c r="AB689">
        <f t="shared" si="80"/>
        <v>0.83</v>
      </c>
      <c r="AC689">
        <f t="shared" si="81"/>
        <v>0.83</v>
      </c>
    </row>
    <row r="690" spans="2:29" ht="16.5" x14ac:dyDescent="0.25">
      <c r="B690" t="str">
        <f t="shared" si="76"/>
        <v/>
      </c>
      <c r="C690" t="str">
        <f t="shared" si="77"/>
        <v/>
      </c>
      <c r="Q690" s="64" t="str">
        <f>_xlfn.XLOOKUP(S690,Data!E:E,Data!X:X,"Not Started",0,-1)</f>
        <v>Not Started</v>
      </c>
      <c r="R690" t="str">
        <f t="shared" si="78"/>
        <v>MCPWBUSPlanning (NII)</v>
      </c>
      <c r="S690" t="str">
        <f t="shared" si="79"/>
        <v>MCPWBUSPlanning (NII)planning run OLAP exports</v>
      </c>
      <c r="T690" s="31" t="s">
        <v>39</v>
      </c>
      <c r="U690" s="31" t="s">
        <v>358</v>
      </c>
      <c r="V690" s="31" t="s">
        <v>1827</v>
      </c>
      <c r="W690" s="34" t="s">
        <v>324</v>
      </c>
      <c r="X690" s="103">
        <v>1</v>
      </c>
      <c r="Y690" s="92">
        <v>46062.993055555555</v>
      </c>
      <c r="Z690" s="3">
        <v>0</v>
      </c>
      <c r="AA690" s="100">
        <v>0.53</v>
      </c>
      <c r="AB690">
        <f t="shared" si="80"/>
        <v>0.53</v>
      </c>
      <c r="AC690">
        <f t="shared" si="81"/>
        <v>0.53</v>
      </c>
    </row>
    <row r="691" spans="2:29" ht="16.5" x14ac:dyDescent="0.25">
      <c r="B691" t="str">
        <f t="shared" si="76"/>
        <v/>
      </c>
      <c r="C691" t="str">
        <f t="shared" si="77"/>
        <v/>
      </c>
      <c r="Q691" s="64" t="str">
        <f>_xlfn.XLOOKUP(S691,Data!E:E,Data!X:X,"Not Started",0,-1)</f>
        <v>Not Started</v>
      </c>
      <c r="R691" t="str">
        <f t="shared" si="78"/>
        <v>MCPWBUSValuation (NPV)</v>
      </c>
      <c r="S691" t="str">
        <f t="shared" si="79"/>
        <v>MCPWBUSValuation (NPV)portfolio valuation run</v>
      </c>
      <c r="T691" s="31" t="s">
        <v>39</v>
      </c>
      <c r="U691" s="31" t="s">
        <v>358</v>
      </c>
      <c r="V691" s="28" t="s">
        <v>1850</v>
      </c>
      <c r="W691" s="28" t="s">
        <v>88</v>
      </c>
      <c r="X691" s="102">
        <v>1</v>
      </c>
      <c r="Y691" s="91">
        <v>46062.54791666667</v>
      </c>
      <c r="Z691" s="97">
        <v>0</v>
      </c>
      <c r="AA691" s="99">
        <v>0.27</v>
      </c>
      <c r="AB691">
        <f t="shared" si="80"/>
        <v>0.27</v>
      </c>
      <c r="AC691">
        <f t="shared" si="81"/>
        <v>0.27</v>
      </c>
    </row>
    <row r="692" spans="2:29" ht="16.5" x14ac:dyDescent="0.25">
      <c r="B692" t="str">
        <f t="shared" si="76"/>
        <v/>
      </c>
      <c r="C692" t="str">
        <f t="shared" si="77"/>
        <v/>
      </c>
      <c r="Q692" s="64" t="str">
        <f>_xlfn.XLOOKUP(S692,Data!E:E,Data!X:X,"Not Started",0,-1)</f>
        <v>Not Started</v>
      </c>
      <c r="R692" t="str">
        <f t="shared" si="78"/>
        <v>MCPWBUSValuation (NPV)</v>
      </c>
      <c r="S692" t="str">
        <f t="shared" si="79"/>
        <v>MCPWBUSValuation (NPV)Light Maintenance</v>
      </c>
      <c r="T692" s="31" t="s">
        <v>39</v>
      </c>
      <c r="U692" s="31" t="s">
        <v>358</v>
      </c>
      <c r="V692" s="31" t="s">
        <v>1850</v>
      </c>
      <c r="W692" s="34" t="s">
        <v>94</v>
      </c>
      <c r="X692" s="103">
        <v>1</v>
      </c>
      <c r="Y692" s="92">
        <v>46062.559027777781</v>
      </c>
      <c r="Z692" s="3">
        <v>0</v>
      </c>
      <c r="AA692" s="100">
        <v>0.38</v>
      </c>
      <c r="AB692">
        <f t="shared" si="80"/>
        <v>0.38</v>
      </c>
      <c r="AC692">
        <f t="shared" si="81"/>
        <v>0.38</v>
      </c>
    </row>
    <row r="693" spans="2:29" ht="16.5" x14ac:dyDescent="0.25">
      <c r="B693" t="str">
        <f t="shared" si="76"/>
        <v/>
      </c>
      <c r="C693" t="str">
        <f t="shared" si="77"/>
        <v/>
      </c>
      <c r="Q693" s="64" t="str">
        <f>_xlfn.XLOOKUP(S693,Data!E:E,Data!X:X,"Not Started",0,-1)</f>
        <v>Not Started</v>
      </c>
      <c r="R693" t="str">
        <f t="shared" si="78"/>
        <v>MCPWBUSValuation (NPV)</v>
      </c>
      <c r="S693" t="str">
        <f t="shared" si="79"/>
        <v>MCPWBUSValuation (NPV)valuation report OLAP exports</v>
      </c>
      <c r="T693" s="31" t="s">
        <v>39</v>
      </c>
      <c r="U693" s="31" t="s">
        <v>358</v>
      </c>
      <c r="V693" s="31" t="s">
        <v>1850</v>
      </c>
      <c r="W693" s="34" t="s">
        <v>97</v>
      </c>
      <c r="X693" s="103">
        <v>1</v>
      </c>
      <c r="Y693" s="92">
        <v>46062.574999999997</v>
      </c>
      <c r="Z693" s="3">
        <v>0</v>
      </c>
      <c r="AA693" s="100">
        <v>0.28000000000000003</v>
      </c>
      <c r="AB693">
        <f t="shared" si="80"/>
        <v>0.28000000000000003</v>
      </c>
      <c r="AC693">
        <f t="shared" si="81"/>
        <v>0.28000000000000003</v>
      </c>
    </row>
    <row r="694" spans="2:29" ht="16.5" x14ac:dyDescent="0.25">
      <c r="B694" t="str">
        <f t="shared" si="76"/>
        <v/>
      </c>
      <c r="C694" t="str">
        <f t="shared" si="77"/>
        <v/>
      </c>
      <c r="Q694" s="64" t="str">
        <f>_xlfn.XLOOKUP(S694,Data!E:E,Data!X:X,"Not Started",0,-1)</f>
        <v>Not Started</v>
      </c>
      <c r="R694" t="str">
        <f t="shared" si="78"/>
        <v>MCPWBUSValuation AIC</v>
      </c>
      <c r="S694" t="str">
        <f t="shared" si="79"/>
        <v>MCPWBUSValuation AICload AIC Spreads</v>
      </c>
      <c r="T694" s="31" t="s">
        <v>39</v>
      </c>
      <c r="U694" s="31" t="s">
        <v>358</v>
      </c>
      <c r="V694" s="28" t="s">
        <v>1849</v>
      </c>
      <c r="W694" s="28" t="s">
        <v>378</v>
      </c>
      <c r="X694" s="102">
        <v>1</v>
      </c>
      <c r="Y694" s="91">
        <v>46062.884027777778</v>
      </c>
      <c r="Z694" s="97">
        <v>0</v>
      </c>
      <c r="AA694" s="99">
        <v>0.42</v>
      </c>
      <c r="AB694">
        <f t="shared" si="80"/>
        <v>0.42</v>
      </c>
      <c r="AC694">
        <f t="shared" si="81"/>
        <v>0.42</v>
      </c>
    </row>
    <row r="695" spans="2:29" ht="16.5" x14ac:dyDescent="0.25">
      <c r="B695" t="str">
        <f t="shared" si="76"/>
        <v/>
      </c>
      <c r="C695" t="str">
        <f t="shared" si="77"/>
        <v/>
      </c>
      <c r="Q695" s="64" t="str">
        <f>_xlfn.XLOOKUP(S695,Data!E:E,Data!X:X,"Not Started",0,-1)</f>
        <v>Not Started</v>
      </c>
      <c r="R695" t="str">
        <f t="shared" si="78"/>
        <v>MCPWBUSValuation AIC</v>
      </c>
      <c r="S695" t="str">
        <f t="shared" si="79"/>
        <v>MCPWBUSValuation AICAIC portfolio valuation run</v>
      </c>
      <c r="T695" s="32" t="s">
        <v>39</v>
      </c>
      <c r="U695" s="32" t="s">
        <v>358</v>
      </c>
      <c r="V695" s="32" t="s">
        <v>1849</v>
      </c>
      <c r="W695" s="36" t="s">
        <v>187</v>
      </c>
      <c r="X695" s="104">
        <v>1</v>
      </c>
      <c r="Y695" s="95">
        <v>46062.901388888888</v>
      </c>
      <c r="Z695" s="98">
        <v>0</v>
      </c>
      <c r="AA695" s="101">
        <v>0.18</v>
      </c>
      <c r="AB695">
        <f t="shared" si="80"/>
        <v>0.18</v>
      </c>
      <c r="AC695">
        <f t="shared" si="81"/>
        <v>0.18</v>
      </c>
    </row>
    <row r="696" spans="2:29" x14ac:dyDescent="0.25">
      <c r="B696" t="str">
        <f t="shared" si="76"/>
        <v/>
      </c>
      <c r="C696" t="str">
        <f t="shared" si="77"/>
        <v/>
      </c>
      <c r="Q696" s="64" t="str">
        <f>_xlfn.XLOOKUP(S696,Data!E:E,Data!X:X,"Not Started",0,-1)</f>
        <v>Not Started</v>
      </c>
      <c r="R696" t="str">
        <f t="shared" si="78"/>
        <v/>
      </c>
      <c r="S696" t="str">
        <f t="shared" si="79"/>
        <v/>
      </c>
      <c r="AB696">
        <f t="shared" si="80"/>
        <v>0</v>
      </c>
      <c r="AC696" t="e">
        <f t="shared" si="81"/>
        <v>#DIV/0!</v>
      </c>
    </row>
    <row r="697" spans="2:29" x14ac:dyDescent="0.25">
      <c r="B697" t="str">
        <f t="shared" si="76"/>
        <v/>
      </c>
      <c r="C697" t="str">
        <f t="shared" si="77"/>
        <v/>
      </c>
      <c r="Q697" s="64" t="str">
        <f>_xlfn.XLOOKUP(S697,Data!E:E,Data!X:X,"Not Started",0,-1)</f>
        <v>Not Started</v>
      </c>
      <c r="R697" t="str">
        <f t="shared" si="78"/>
        <v/>
      </c>
      <c r="S697" t="str">
        <f t="shared" si="79"/>
        <v/>
      </c>
      <c r="AB697">
        <f t="shared" si="80"/>
        <v>0</v>
      </c>
      <c r="AC697" t="e">
        <f t="shared" si="81"/>
        <v>#DIV/0!</v>
      </c>
    </row>
    <row r="698" spans="2:29" x14ac:dyDescent="0.25">
      <c r="B698" t="str">
        <f t="shared" si="76"/>
        <v/>
      </c>
      <c r="C698" t="str">
        <f t="shared" si="77"/>
        <v/>
      </c>
      <c r="Q698" s="64" t="str">
        <f>_xlfn.XLOOKUP(S698,Data!E:E,Data!X:X,"Not Started",0,-1)</f>
        <v>Not Started</v>
      </c>
      <c r="R698" t="str">
        <f t="shared" si="78"/>
        <v/>
      </c>
      <c r="S698" t="str">
        <f t="shared" si="79"/>
        <v/>
      </c>
      <c r="AB698">
        <f t="shared" si="80"/>
        <v>0</v>
      </c>
      <c r="AC698" t="e">
        <f t="shared" si="81"/>
        <v>#DIV/0!</v>
      </c>
    </row>
    <row r="699" spans="2:29" x14ac:dyDescent="0.25">
      <c r="B699" t="str">
        <f t="shared" si="76"/>
        <v/>
      </c>
      <c r="C699" t="str">
        <f t="shared" si="77"/>
        <v/>
      </c>
      <c r="Q699" s="64" t="str">
        <f>_xlfn.XLOOKUP(S699,Data!E:E,Data!X:X,"Not Started",0,-1)</f>
        <v>Not Started</v>
      </c>
      <c r="R699" t="str">
        <f t="shared" si="78"/>
        <v/>
      </c>
      <c r="S699" t="str">
        <f t="shared" si="79"/>
        <v/>
      </c>
      <c r="AB699">
        <f t="shared" si="80"/>
        <v>0</v>
      </c>
      <c r="AC699" t="e">
        <f t="shared" si="81"/>
        <v>#DIV/0!</v>
      </c>
    </row>
    <row r="700" spans="2:29" x14ac:dyDescent="0.25">
      <c r="B700" t="str">
        <f t="shared" si="76"/>
        <v/>
      </c>
      <c r="C700" t="str">
        <f t="shared" si="77"/>
        <v/>
      </c>
      <c r="L700" s="87"/>
      <c r="M700" s="87"/>
      <c r="Q700" s="64" t="str">
        <f>_xlfn.XLOOKUP(S700,Data!E:E,Data!X:X,"Not Started",0,-1)</f>
        <v>Not Started</v>
      </c>
      <c r="R700" t="str">
        <f t="shared" si="78"/>
        <v/>
      </c>
      <c r="S700" t="str">
        <f t="shared" si="79"/>
        <v/>
      </c>
      <c r="AB700" s="87">
        <f t="shared" si="80"/>
        <v>0</v>
      </c>
      <c r="AC700" s="87" t="e">
        <f t="shared" si="81"/>
        <v>#DIV/0!</v>
      </c>
    </row>
    <row r="701" spans="2:29" x14ac:dyDescent="0.25">
      <c r="B701" t="str">
        <f t="shared" si="76"/>
        <v/>
      </c>
      <c r="C701" t="str">
        <f t="shared" si="77"/>
        <v/>
      </c>
      <c r="Q701" s="64" t="str">
        <f>_xlfn.XLOOKUP(S701,Data!E:E,Data!X:X,"Not Started",0,-1)</f>
        <v>Not Started</v>
      </c>
      <c r="R701" t="str">
        <f t="shared" si="78"/>
        <v/>
      </c>
      <c r="S701" t="str">
        <f t="shared" si="79"/>
        <v/>
      </c>
      <c r="AB701" s="87">
        <f t="shared" si="80"/>
        <v>0</v>
      </c>
      <c r="AC701" s="87" t="e">
        <f t="shared" si="81"/>
        <v>#DIV/0!</v>
      </c>
    </row>
    <row r="702" spans="2:29" x14ac:dyDescent="0.25">
      <c r="B702" t="str">
        <f t="shared" si="76"/>
        <v/>
      </c>
      <c r="C702" t="str">
        <f t="shared" si="77"/>
        <v/>
      </c>
      <c r="Q702" s="64" t="str">
        <f>_xlfn.XLOOKUP(S702,Data!E:E,Data!X:X,"Not Started",0,-1)</f>
        <v>Not Started</v>
      </c>
      <c r="R702" t="str">
        <f t="shared" si="78"/>
        <v/>
      </c>
      <c r="S702" t="str">
        <f t="shared" si="79"/>
        <v/>
      </c>
      <c r="AB702" s="87">
        <f t="shared" si="80"/>
        <v>0</v>
      </c>
      <c r="AC702" s="87" t="e">
        <f t="shared" si="81"/>
        <v>#DIV/0!</v>
      </c>
    </row>
    <row r="703" spans="2:29" x14ac:dyDescent="0.25">
      <c r="B703" t="str">
        <f t="shared" si="76"/>
        <v/>
      </c>
      <c r="C703" t="str">
        <f t="shared" si="77"/>
        <v/>
      </c>
      <c r="Q703" s="64" t="str">
        <f>_xlfn.XLOOKUP(S703,Data!E:E,Data!X:X,"Not Started",0,-1)</f>
        <v>Not Started</v>
      </c>
      <c r="R703" t="str">
        <f t="shared" si="78"/>
        <v/>
      </c>
      <c r="S703" t="str">
        <f t="shared" si="79"/>
        <v/>
      </c>
      <c r="AB703">
        <f t="shared" si="80"/>
        <v>0</v>
      </c>
      <c r="AC703" t="e">
        <f t="shared" si="81"/>
        <v>#DIV/0!</v>
      </c>
    </row>
    <row r="704" spans="2:29" x14ac:dyDescent="0.25">
      <c r="B704" t="str">
        <f t="shared" si="76"/>
        <v/>
      </c>
      <c r="C704" t="str">
        <f t="shared" si="77"/>
        <v/>
      </c>
      <c r="Q704" s="64" t="str">
        <f>_xlfn.XLOOKUP(S704,Data!E:E,Data!X:X,"Not Started",0,-1)</f>
        <v>Not Started</v>
      </c>
      <c r="R704" t="str">
        <f t="shared" si="78"/>
        <v/>
      </c>
      <c r="S704" t="str">
        <f t="shared" si="79"/>
        <v/>
      </c>
      <c r="AB704">
        <f t="shared" si="80"/>
        <v>0</v>
      </c>
      <c r="AC704" t="e">
        <f t="shared" si="81"/>
        <v>#DIV/0!</v>
      </c>
    </row>
    <row r="705" spans="2:29" x14ac:dyDescent="0.25">
      <c r="B705" t="str">
        <f t="shared" si="76"/>
        <v/>
      </c>
      <c r="C705" t="str">
        <f t="shared" si="77"/>
        <v/>
      </c>
      <c r="Q705" s="64" t="str">
        <f>_xlfn.XLOOKUP(S705,Data!E:E,Data!X:X,"Not Started",0,-1)</f>
        <v>Not Started</v>
      </c>
      <c r="R705" t="str">
        <f t="shared" si="78"/>
        <v/>
      </c>
      <c r="S705" t="str">
        <f t="shared" si="79"/>
        <v/>
      </c>
      <c r="AB705">
        <f t="shared" si="80"/>
        <v>0</v>
      </c>
      <c r="AC705" t="e">
        <f t="shared" si="81"/>
        <v>#DIV/0!</v>
      </c>
    </row>
    <row r="706" spans="2:29" x14ac:dyDescent="0.25">
      <c r="B706" t="str">
        <f t="shared" si="76"/>
        <v/>
      </c>
      <c r="C706" t="str">
        <f t="shared" si="77"/>
        <v/>
      </c>
      <c r="Q706" s="64" t="str">
        <f>_xlfn.XLOOKUP(S706,Data!E:E,Data!X:X,"Not Started",0,-1)</f>
        <v>Not Started</v>
      </c>
      <c r="R706" t="str">
        <f t="shared" si="78"/>
        <v/>
      </c>
      <c r="S706" t="str">
        <f t="shared" si="79"/>
        <v/>
      </c>
      <c r="AB706">
        <f t="shared" si="80"/>
        <v>0</v>
      </c>
      <c r="AC706" t="e">
        <f t="shared" si="81"/>
        <v>#DIV/0!</v>
      </c>
    </row>
    <row r="707" spans="2:29" x14ac:dyDescent="0.25">
      <c r="B707" t="str">
        <f t="shared" si="76"/>
        <v/>
      </c>
      <c r="C707" t="str">
        <f t="shared" si="77"/>
        <v/>
      </c>
      <c r="Q707" s="64" t="str">
        <f>_xlfn.XLOOKUP(S707,Data!E:E,Data!X:X,"Not Started",0,-1)</f>
        <v>Not Started</v>
      </c>
      <c r="R707" t="str">
        <f t="shared" si="78"/>
        <v/>
      </c>
      <c r="S707" t="str">
        <f t="shared" si="79"/>
        <v/>
      </c>
      <c r="AB707">
        <f t="shared" si="80"/>
        <v>0</v>
      </c>
      <c r="AC707" t="e">
        <f t="shared" si="81"/>
        <v>#DIV/0!</v>
      </c>
    </row>
    <row r="708" spans="2:29" x14ac:dyDescent="0.25">
      <c r="B708" t="str">
        <f t="shared" si="76"/>
        <v/>
      </c>
      <c r="C708" t="str">
        <f t="shared" si="77"/>
        <v/>
      </c>
      <c r="Q708" s="64" t="str">
        <f>_xlfn.XLOOKUP(S708,Data!E:E,Data!X:X,"Not Started",0,-1)</f>
        <v>Not Started</v>
      </c>
      <c r="R708" t="str">
        <f t="shared" si="78"/>
        <v/>
      </c>
      <c r="S708" t="str">
        <f t="shared" si="79"/>
        <v/>
      </c>
      <c r="AB708">
        <f t="shared" si="80"/>
        <v>0</v>
      </c>
      <c r="AC708" t="e">
        <f t="shared" si="81"/>
        <v>#DIV/0!</v>
      </c>
    </row>
    <row r="709" spans="2:29" x14ac:dyDescent="0.25">
      <c r="B709" t="str">
        <f t="shared" si="76"/>
        <v/>
      </c>
      <c r="C709" t="str">
        <f t="shared" si="77"/>
        <v/>
      </c>
      <c r="Q709" s="64" t="str">
        <f>_xlfn.XLOOKUP(S709,Data!E:E,Data!X:X,"Not Started",0,-1)</f>
        <v>Not Started</v>
      </c>
      <c r="R709" t="str">
        <f t="shared" si="78"/>
        <v/>
      </c>
      <c r="S709" t="str">
        <f t="shared" si="79"/>
        <v/>
      </c>
      <c r="AB709">
        <f t="shared" si="80"/>
        <v>0</v>
      </c>
      <c r="AC709" t="e">
        <f t="shared" si="81"/>
        <v>#DIV/0!</v>
      </c>
    </row>
    <row r="710" spans="2:29" x14ac:dyDescent="0.25">
      <c r="B710" t="str">
        <f t="shared" si="76"/>
        <v/>
      </c>
      <c r="C710" t="str">
        <f t="shared" si="77"/>
        <v/>
      </c>
      <c r="Q710" s="64" t="str">
        <f>_xlfn.XLOOKUP(S710,Data!E:E,Data!X:X,"Not Started",0,-1)</f>
        <v>Not Started</v>
      </c>
      <c r="R710" t="str">
        <f t="shared" si="78"/>
        <v/>
      </c>
      <c r="S710" t="str">
        <f t="shared" si="79"/>
        <v/>
      </c>
      <c r="AB710">
        <f t="shared" si="80"/>
        <v>0</v>
      </c>
      <c r="AC710" t="e">
        <f t="shared" si="81"/>
        <v>#DIV/0!</v>
      </c>
    </row>
    <row r="711" spans="2:29" x14ac:dyDescent="0.25">
      <c r="B711" t="str">
        <f t="shared" si="76"/>
        <v/>
      </c>
      <c r="C711" t="str">
        <f t="shared" si="77"/>
        <v/>
      </c>
      <c r="Q711" s="64" t="str">
        <f>_xlfn.XLOOKUP(S711,Data!E:E,Data!X:X,"Not Started",0,-1)</f>
        <v>Not Started</v>
      </c>
      <c r="R711" t="str">
        <f t="shared" si="78"/>
        <v/>
      </c>
      <c r="S711" t="str">
        <f t="shared" si="79"/>
        <v/>
      </c>
      <c r="AB711">
        <f t="shared" si="80"/>
        <v>0</v>
      </c>
      <c r="AC711" t="e">
        <f t="shared" si="81"/>
        <v>#DIV/0!</v>
      </c>
    </row>
    <row r="712" spans="2:29" x14ac:dyDescent="0.25">
      <c r="B712" t="str">
        <f t="shared" si="76"/>
        <v/>
      </c>
      <c r="C712" t="str">
        <f t="shared" si="77"/>
        <v/>
      </c>
      <c r="Q712" s="64" t="str">
        <f>_xlfn.XLOOKUP(S712,Data!E:E,Data!X:X,"Not Started",0,-1)</f>
        <v>Not Started</v>
      </c>
      <c r="R712" t="str">
        <f t="shared" si="78"/>
        <v/>
      </c>
      <c r="S712" t="str">
        <f t="shared" si="79"/>
        <v/>
      </c>
      <c r="AB712">
        <f t="shared" si="80"/>
        <v>0</v>
      </c>
      <c r="AC712" t="e">
        <f t="shared" si="81"/>
        <v>#DIV/0!</v>
      </c>
    </row>
    <row r="713" spans="2:29" x14ac:dyDescent="0.25">
      <c r="B713" t="str">
        <f t="shared" si="76"/>
        <v/>
      </c>
      <c r="C713" t="str">
        <f t="shared" si="77"/>
        <v/>
      </c>
      <c r="Q713" s="64" t="str">
        <f>_xlfn.XLOOKUP(S713,Data!E:E,Data!X:X,"Not Started",0,-1)</f>
        <v>Not Started</v>
      </c>
      <c r="R713" t="str">
        <f t="shared" si="78"/>
        <v/>
      </c>
      <c r="S713" t="str">
        <f t="shared" si="79"/>
        <v/>
      </c>
      <c r="AB713">
        <f t="shared" si="80"/>
        <v>0</v>
      </c>
      <c r="AC713" t="e">
        <f t="shared" si="81"/>
        <v>#DIV/0!</v>
      </c>
    </row>
    <row r="714" spans="2:29" x14ac:dyDescent="0.25">
      <c r="B714" t="str">
        <f t="shared" si="76"/>
        <v/>
      </c>
      <c r="C714" t="str">
        <f t="shared" si="77"/>
        <v/>
      </c>
      <c r="Q714" s="64" t="str">
        <f>_xlfn.XLOOKUP(S714,Data!E:E,Data!X:X,"Not Started",0,-1)</f>
        <v>Not Started</v>
      </c>
      <c r="R714" t="str">
        <f t="shared" si="78"/>
        <v/>
      </c>
      <c r="S714" t="str">
        <f t="shared" si="79"/>
        <v/>
      </c>
      <c r="AB714">
        <f t="shared" si="80"/>
        <v>0</v>
      </c>
      <c r="AC714" t="e">
        <f t="shared" si="81"/>
        <v>#DIV/0!</v>
      </c>
    </row>
    <row r="715" spans="2:29" x14ac:dyDescent="0.25">
      <c r="B715" t="str">
        <f t="shared" si="76"/>
        <v/>
      </c>
      <c r="C715" t="str">
        <f t="shared" si="77"/>
        <v/>
      </c>
      <c r="Q715" s="64" t="str">
        <f>_xlfn.XLOOKUP(S715,Data!E:E,Data!X:X,"Not Started",0,-1)</f>
        <v>Not Started</v>
      </c>
      <c r="R715" t="str">
        <f t="shared" si="78"/>
        <v/>
      </c>
      <c r="S715" t="str">
        <f t="shared" si="79"/>
        <v/>
      </c>
      <c r="AB715">
        <f t="shared" si="80"/>
        <v>0</v>
      </c>
      <c r="AC715" t="e">
        <f t="shared" si="81"/>
        <v>#DIV/0!</v>
      </c>
    </row>
    <row r="716" spans="2:29" x14ac:dyDescent="0.25">
      <c r="B716" t="str">
        <f t="shared" si="76"/>
        <v/>
      </c>
      <c r="C716" t="str">
        <f t="shared" si="77"/>
        <v/>
      </c>
      <c r="Q716" s="64" t="str">
        <f>_xlfn.XLOOKUP(S716,Data!E:E,Data!X:X,"Not Started",0,-1)</f>
        <v>Not Started</v>
      </c>
      <c r="R716" t="str">
        <f t="shared" si="78"/>
        <v/>
      </c>
      <c r="S716" t="str">
        <f t="shared" si="79"/>
        <v/>
      </c>
      <c r="AB716">
        <f t="shared" si="80"/>
        <v>0</v>
      </c>
      <c r="AC716" t="e">
        <f t="shared" si="81"/>
        <v>#DIV/0!</v>
      </c>
    </row>
    <row r="717" spans="2:29" x14ac:dyDescent="0.25">
      <c r="B717" t="str">
        <f t="shared" si="76"/>
        <v/>
      </c>
      <c r="C717" t="str">
        <f t="shared" si="77"/>
        <v/>
      </c>
      <c r="Q717" s="64" t="str">
        <f>_xlfn.XLOOKUP(S717,Data!E:E,Data!X:X,"Not Started",0,-1)</f>
        <v>Not Started</v>
      </c>
      <c r="R717" t="str">
        <f t="shared" si="78"/>
        <v/>
      </c>
      <c r="S717" t="str">
        <f t="shared" si="79"/>
        <v/>
      </c>
      <c r="AB717">
        <f t="shared" si="80"/>
        <v>0</v>
      </c>
      <c r="AC717" t="e">
        <f t="shared" si="81"/>
        <v>#DIV/0!</v>
      </c>
    </row>
    <row r="718" spans="2:29" x14ac:dyDescent="0.25">
      <c r="B718" t="str">
        <f t="shared" ref="B718:B781" si="82">D718&amp;E718&amp;F718</f>
        <v/>
      </c>
      <c r="C718" t="str">
        <f t="shared" ref="C718:C781" si="83">D718&amp;E718&amp;F718&amp;G718</f>
        <v/>
      </c>
      <c r="Q718" s="64" t="str">
        <f>_xlfn.XLOOKUP(S718,Data!E:E,Data!X:X,"Not Started",0,-1)</f>
        <v>Not Started</v>
      </c>
      <c r="R718" t="str">
        <f t="shared" ref="R718:R781" si="84">T718&amp;U718&amp;V718</f>
        <v/>
      </c>
      <c r="S718" t="str">
        <f t="shared" ref="S718:S781" si="85">T718&amp;U718&amp;V718&amp;W718</f>
        <v/>
      </c>
      <c r="AB718">
        <f t="shared" ref="AB718:AB781" si="86">SUM(Z718:AA718)</f>
        <v>0</v>
      </c>
      <c r="AC718" t="e">
        <f t="shared" ref="AC718:AC781" si="87">AB718/X718</f>
        <v>#DIV/0!</v>
      </c>
    </row>
    <row r="719" spans="2:29" x14ac:dyDescent="0.25">
      <c r="B719" t="str">
        <f t="shared" si="82"/>
        <v/>
      </c>
      <c r="C719" t="str">
        <f t="shared" si="83"/>
        <v/>
      </c>
      <c r="Q719" s="64" t="str">
        <f>_xlfn.XLOOKUP(S719,Data!E:E,Data!X:X,"Not Started",0,-1)</f>
        <v>Not Started</v>
      </c>
      <c r="R719" t="str">
        <f t="shared" si="84"/>
        <v/>
      </c>
      <c r="S719" t="str">
        <f t="shared" si="85"/>
        <v/>
      </c>
      <c r="AB719">
        <f t="shared" si="86"/>
        <v>0</v>
      </c>
      <c r="AC719" t="e">
        <f t="shared" si="87"/>
        <v>#DIV/0!</v>
      </c>
    </row>
    <row r="720" spans="2:29" x14ac:dyDescent="0.25">
      <c r="B720" t="str">
        <f t="shared" si="82"/>
        <v/>
      </c>
      <c r="C720" t="str">
        <f t="shared" si="83"/>
        <v/>
      </c>
      <c r="Q720" s="64" t="str">
        <f>_xlfn.XLOOKUP(S720,Data!E:E,Data!X:X,"Not Started",0,-1)</f>
        <v>Not Started</v>
      </c>
      <c r="R720" t="str">
        <f t="shared" si="84"/>
        <v/>
      </c>
      <c r="S720" t="str">
        <f t="shared" si="85"/>
        <v/>
      </c>
      <c r="AB720">
        <f t="shared" si="86"/>
        <v>0</v>
      </c>
      <c r="AC720" t="e">
        <f t="shared" si="87"/>
        <v>#DIV/0!</v>
      </c>
    </row>
    <row r="721" spans="2:29" x14ac:dyDescent="0.25">
      <c r="B721" t="str">
        <f t="shared" si="82"/>
        <v/>
      </c>
      <c r="C721" t="str">
        <f t="shared" si="83"/>
        <v/>
      </c>
      <c r="Q721" s="64" t="str">
        <f>_xlfn.XLOOKUP(S721,Data!E:E,Data!X:X,"Not Started",0,-1)</f>
        <v>Not Started</v>
      </c>
      <c r="R721" t="str">
        <f t="shared" si="84"/>
        <v/>
      </c>
      <c r="S721" t="str">
        <f t="shared" si="85"/>
        <v/>
      </c>
      <c r="AB721">
        <f t="shared" si="86"/>
        <v>0</v>
      </c>
      <c r="AC721" t="e">
        <f t="shared" si="87"/>
        <v>#DIV/0!</v>
      </c>
    </row>
    <row r="722" spans="2:29" x14ac:dyDescent="0.25">
      <c r="B722" t="str">
        <f t="shared" si="82"/>
        <v/>
      </c>
      <c r="C722" t="str">
        <f t="shared" si="83"/>
        <v/>
      </c>
      <c r="Q722" s="64" t="str">
        <f>_xlfn.XLOOKUP(S722,Data!E:E,Data!X:X,"Not Started",0,-1)</f>
        <v>Not Started</v>
      </c>
      <c r="R722" t="str">
        <f t="shared" si="84"/>
        <v/>
      </c>
      <c r="S722" t="str">
        <f t="shared" si="85"/>
        <v/>
      </c>
      <c r="AB722">
        <f t="shared" si="86"/>
        <v>0</v>
      </c>
      <c r="AC722" t="e">
        <f t="shared" si="87"/>
        <v>#DIV/0!</v>
      </c>
    </row>
    <row r="723" spans="2:29" x14ac:dyDescent="0.25">
      <c r="B723" t="str">
        <f t="shared" si="82"/>
        <v/>
      </c>
      <c r="C723" t="str">
        <f t="shared" si="83"/>
        <v/>
      </c>
      <c r="Q723" s="64" t="str">
        <f>_xlfn.XLOOKUP(S723,Data!E:E,Data!X:X,"Not Started",0,-1)</f>
        <v>Not Started</v>
      </c>
      <c r="R723" t="str">
        <f t="shared" si="84"/>
        <v/>
      </c>
      <c r="S723" t="str">
        <f t="shared" si="85"/>
        <v/>
      </c>
      <c r="AB723">
        <f t="shared" si="86"/>
        <v>0</v>
      </c>
      <c r="AC723" t="e">
        <f t="shared" si="87"/>
        <v>#DIV/0!</v>
      </c>
    </row>
    <row r="724" spans="2:29" x14ac:dyDescent="0.25">
      <c r="B724" t="str">
        <f t="shared" si="82"/>
        <v/>
      </c>
      <c r="C724" t="str">
        <f t="shared" si="83"/>
        <v/>
      </c>
      <c r="Q724" s="64" t="str">
        <f>_xlfn.XLOOKUP(S724,Data!E:E,Data!X:X,"Not Started",0,-1)</f>
        <v>Not Started</v>
      </c>
      <c r="R724" t="str">
        <f t="shared" si="84"/>
        <v/>
      </c>
      <c r="S724" t="str">
        <f t="shared" si="85"/>
        <v/>
      </c>
      <c r="AB724">
        <f t="shared" si="86"/>
        <v>0</v>
      </c>
      <c r="AC724" t="e">
        <f t="shared" si="87"/>
        <v>#DIV/0!</v>
      </c>
    </row>
    <row r="725" spans="2:29" x14ac:dyDescent="0.25">
      <c r="B725" t="str">
        <f t="shared" si="82"/>
        <v/>
      </c>
      <c r="C725" t="str">
        <f t="shared" si="83"/>
        <v/>
      </c>
      <c r="Q725" s="64" t="str">
        <f>_xlfn.XLOOKUP(S725,Data!E:E,Data!X:X,"Not Started",0,-1)</f>
        <v>Not Started</v>
      </c>
      <c r="R725" t="str">
        <f t="shared" si="84"/>
        <v/>
      </c>
      <c r="S725" t="str">
        <f t="shared" si="85"/>
        <v/>
      </c>
      <c r="AB725">
        <f t="shared" si="86"/>
        <v>0</v>
      </c>
      <c r="AC725" t="e">
        <f t="shared" si="87"/>
        <v>#DIV/0!</v>
      </c>
    </row>
    <row r="726" spans="2:29" x14ac:dyDescent="0.25">
      <c r="B726" t="str">
        <f t="shared" si="82"/>
        <v/>
      </c>
      <c r="C726" t="str">
        <f t="shared" si="83"/>
        <v/>
      </c>
      <c r="Q726" s="64" t="str">
        <f>_xlfn.XLOOKUP(S726,Data!E:E,Data!X:X,"Not Started",0,-1)</f>
        <v>Not Started</v>
      </c>
      <c r="R726" t="str">
        <f t="shared" si="84"/>
        <v/>
      </c>
      <c r="S726" t="str">
        <f t="shared" si="85"/>
        <v/>
      </c>
      <c r="AB726">
        <f t="shared" si="86"/>
        <v>0</v>
      </c>
      <c r="AC726" t="e">
        <f t="shared" si="87"/>
        <v>#DIV/0!</v>
      </c>
    </row>
    <row r="727" spans="2:29" x14ac:dyDescent="0.25">
      <c r="B727" t="str">
        <f t="shared" si="82"/>
        <v/>
      </c>
      <c r="C727" t="str">
        <f t="shared" si="83"/>
        <v/>
      </c>
      <c r="Q727" s="64" t="str">
        <f>_xlfn.XLOOKUP(S727,Data!E:E,Data!X:X,"Not Started",0,-1)</f>
        <v>Not Started</v>
      </c>
      <c r="R727" t="str">
        <f t="shared" si="84"/>
        <v/>
      </c>
      <c r="S727" t="str">
        <f t="shared" si="85"/>
        <v/>
      </c>
      <c r="AB727">
        <f t="shared" si="86"/>
        <v>0</v>
      </c>
      <c r="AC727" t="e">
        <f t="shared" si="87"/>
        <v>#DIV/0!</v>
      </c>
    </row>
    <row r="728" spans="2:29" s="87" customFormat="1" x14ac:dyDescent="0.25">
      <c r="B728" s="87" t="str">
        <f t="shared" si="82"/>
        <v/>
      </c>
      <c r="C728" s="87" t="str">
        <f t="shared" si="83"/>
        <v/>
      </c>
      <c r="D728"/>
      <c r="E728"/>
      <c r="F728"/>
      <c r="G728"/>
      <c r="H728"/>
      <c r="I728"/>
      <c r="J728"/>
      <c r="K728"/>
      <c r="Q728" s="89" t="str">
        <f>_xlfn.XLOOKUP(S728,Data!E:E,Data!X:X,"Not Started",0,-1)</f>
        <v>Not Started</v>
      </c>
      <c r="R728" s="87" t="str">
        <f t="shared" si="84"/>
        <v/>
      </c>
      <c r="S728" s="87" t="str">
        <f t="shared" si="85"/>
        <v/>
      </c>
      <c r="T728"/>
      <c r="U728"/>
      <c r="V728"/>
      <c r="W728"/>
      <c r="X728"/>
      <c r="Y728"/>
      <c r="Z728"/>
      <c r="AA728"/>
      <c r="AB728" s="87">
        <f t="shared" si="86"/>
        <v>0</v>
      </c>
      <c r="AC728" s="87" t="e">
        <f t="shared" si="87"/>
        <v>#DIV/0!</v>
      </c>
    </row>
    <row r="729" spans="2:29" s="87" customFormat="1" x14ac:dyDescent="0.25">
      <c r="B729" s="87" t="str">
        <f t="shared" si="82"/>
        <v/>
      </c>
      <c r="C729" s="87" t="str">
        <f t="shared" si="83"/>
        <v/>
      </c>
      <c r="D729"/>
      <c r="E729"/>
      <c r="F729"/>
      <c r="G729"/>
      <c r="H729"/>
      <c r="I729"/>
      <c r="J729"/>
      <c r="K729"/>
      <c r="Q729" s="89" t="str">
        <f>_xlfn.XLOOKUP(S729,Data!E:E,Data!X:X,"Not Started",0,-1)</f>
        <v>Not Started</v>
      </c>
      <c r="R729" s="87" t="str">
        <f t="shared" si="84"/>
        <v/>
      </c>
      <c r="S729" s="87" t="str">
        <f t="shared" si="85"/>
        <v/>
      </c>
      <c r="T729"/>
      <c r="U729"/>
      <c r="V729"/>
      <c r="W729"/>
      <c r="X729"/>
      <c r="Y729"/>
      <c r="Z729"/>
      <c r="AA729"/>
      <c r="AB729" s="87">
        <f t="shared" si="86"/>
        <v>0</v>
      </c>
      <c r="AC729" s="87" t="e">
        <f t="shared" si="87"/>
        <v>#DIV/0!</v>
      </c>
    </row>
    <row r="730" spans="2:29" s="87" customFormat="1" x14ac:dyDescent="0.25">
      <c r="B730" s="87" t="str">
        <f t="shared" si="82"/>
        <v/>
      </c>
      <c r="C730" s="87" t="str">
        <f t="shared" si="83"/>
        <v/>
      </c>
      <c r="D730"/>
      <c r="E730"/>
      <c r="F730"/>
      <c r="G730"/>
      <c r="H730"/>
      <c r="I730"/>
      <c r="J730"/>
      <c r="K730"/>
      <c r="Q730" s="89" t="str">
        <f>_xlfn.XLOOKUP(S730,Data!E:E,Data!X:X,"Not Started",0,-1)</f>
        <v>Not Started</v>
      </c>
      <c r="R730" s="87" t="str">
        <f t="shared" si="84"/>
        <v/>
      </c>
      <c r="S730" s="87" t="str">
        <f t="shared" si="85"/>
        <v/>
      </c>
      <c r="T730"/>
      <c r="U730"/>
      <c r="V730"/>
      <c r="W730"/>
      <c r="X730"/>
      <c r="Y730"/>
      <c r="Z730"/>
      <c r="AA730"/>
      <c r="AB730" s="87">
        <f t="shared" si="86"/>
        <v>0</v>
      </c>
      <c r="AC730" s="87" t="e">
        <f t="shared" si="87"/>
        <v>#DIV/0!</v>
      </c>
    </row>
    <row r="731" spans="2:29" s="87" customFormat="1" x14ac:dyDescent="0.25">
      <c r="B731" s="87" t="str">
        <f t="shared" si="82"/>
        <v/>
      </c>
      <c r="C731" s="87" t="str">
        <f t="shared" si="83"/>
        <v/>
      </c>
      <c r="D731"/>
      <c r="E731"/>
      <c r="F731"/>
      <c r="G731"/>
      <c r="H731"/>
      <c r="I731"/>
      <c r="J731"/>
      <c r="K731"/>
      <c r="Q731" s="89" t="str">
        <f>_xlfn.XLOOKUP(S731,Data!E:E,Data!X:X,"Not Started",0,-1)</f>
        <v>Not Started</v>
      </c>
      <c r="R731" s="87" t="str">
        <f t="shared" si="84"/>
        <v/>
      </c>
      <c r="S731" s="87" t="str">
        <f t="shared" si="85"/>
        <v/>
      </c>
      <c r="T731"/>
      <c r="U731"/>
      <c r="V731"/>
      <c r="W731"/>
      <c r="X731"/>
      <c r="Y731"/>
      <c r="Z731"/>
      <c r="AA731"/>
      <c r="AB731" s="87">
        <f t="shared" si="86"/>
        <v>0</v>
      </c>
      <c r="AC731" s="87" t="e">
        <f t="shared" si="87"/>
        <v>#DIV/0!</v>
      </c>
    </row>
    <row r="732" spans="2:29" s="87" customFormat="1" x14ac:dyDescent="0.25">
      <c r="B732" s="87" t="str">
        <f t="shared" si="82"/>
        <v/>
      </c>
      <c r="C732" s="87" t="str">
        <f t="shared" si="83"/>
        <v/>
      </c>
      <c r="D732"/>
      <c r="E732"/>
      <c r="F732"/>
      <c r="G732"/>
      <c r="H732"/>
      <c r="I732"/>
      <c r="J732"/>
      <c r="K732"/>
      <c r="Q732" s="89" t="str">
        <f>_xlfn.XLOOKUP(S732,Data!E:E,Data!X:X,"Not Started",0,-1)</f>
        <v>Not Started</v>
      </c>
      <c r="R732" s="87" t="str">
        <f t="shared" si="84"/>
        <v/>
      </c>
      <c r="S732" s="87" t="str">
        <f t="shared" si="85"/>
        <v/>
      </c>
      <c r="T732"/>
      <c r="U732"/>
      <c r="V732"/>
      <c r="W732"/>
      <c r="X732"/>
      <c r="Y732"/>
      <c r="Z732"/>
      <c r="AA732"/>
      <c r="AB732" s="87">
        <f t="shared" si="86"/>
        <v>0</v>
      </c>
      <c r="AC732" s="87" t="e">
        <f t="shared" si="87"/>
        <v>#DIV/0!</v>
      </c>
    </row>
    <row r="733" spans="2:29" x14ac:dyDescent="0.25">
      <c r="B733" t="str">
        <f t="shared" si="82"/>
        <v/>
      </c>
      <c r="C733" t="str">
        <f t="shared" si="83"/>
        <v/>
      </c>
      <c r="Q733" s="64" t="str">
        <f>_xlfn.XLOOKUP(S733,Data!E:E,Data!X:X,"Not Started",0,-1)</f>
        <v>Not Started</v>
      </c>
      <c r="R733" t="str">
        <f t="shared" si="84"/>
        <v/>
      </c>
      <c r="S733" t="str">
        <f t="shared" si="85"/>
        <v/>
      </c>
      <c r="AB733">
        <f t="shared" si="86"/>
        <v>0</v>
      </c>
      <c r="AC733" t="e">
        <f t="shared" si="87"/>
        <v>#DIV/0!</v>
      </c>
    </row>
    <row r="734" spans="2:29" x14ac:dyDescent="0.25">
      <c r="B734" t="str">
        <f t="shared" si="82"/>
        <v/>
      </c>
      <c r="C734" t="str">
        <f t="shared" si="83"/>
        <v/>
      </c>
      <c r="Q734" s="64" t="str">
        <f>_xlfn.XLOOKUP(S734,Data!E:E,Data!X:X,"Not Started",0,-1)</f>
        <v>Not Started</v>
      </c>
      <c r="R734" t="str">
        <f t="shared" si="84"/>
        <v/>
      </c>
      <c r="S734" t="str">
        <f t="shared" si="85"/>
        <v/>
      </c>
      <c r="AB734">
        <f t="shared" si="86"/>
        <v>0</v>
      </c>
      <c r="AC734" t="e">
        <f t="shared" si="87"/>
        <v>#DIV/0!</v>
      </c>
    </row>
    <row r="735" spans="2:29" x14ac:dyDescent="0.25">
      <c r="B735" t="str">
        <f t="shared" si="82"/>
        <v/>
      </c>
      <c r="C735" t="str">
        <f t="shared" si="83"/>
        <v/>
      </c>
      <c r="Q735" s="64" t="str">
        <f>_xlfn.XLOOKUP(S735,Data!E:E,Data!X:X,"Not Started",0,-1)</f>
        <v>Not Started</v>
      </c>
      <c r="R735" t="str">
        <f t="shared" si="84"/>
        <v/>
      </c>
      <c r="S735" t="str">
        <f t="shared" si="85"/>
        <v/>
      </c>
      <c r="AB735">
        <f t="shared" si="86"/>
        <v>0</v>
      </c>
      <c r="AC735" t="e">
        <f t="shared" si="87"/>
        <v>#DIV/0!</v>
      </c>
    </row>
    <row r="736" spans="2:29" x14ac:dyDescent="0.25">
      <c r="B736" t="str">
        <f t="shared" si="82"/>
        <v/>
      </c>
      <c r="C736" t="str">
        <f t="shared" si="83"/>
        <v/>
      </c>
      <c r="Q736" s="64" t="str">
        <f>_xlfn.XLOOKUP(S736,Data!E:E,Data!X:X,"Not Started",0,-1)</f>
        <v>Not Started</v>
      </c>
      <c r="R736" t="str">
        <f t="shared" si="84"/>
        <v/>
      </c>
      <c r="S736" t="str">
        <f t="shared" si="85"/>
        <v/>
      </c>
      <c r="AB736">
        <f t="shared" si="86"/>
        <v>0</v>
      </c>
      <c r="AC736" t="e">
        <f t="shared" si="87"/>
        <v>#DIV/0!</v>
      </c>
    </row>
    <row r="737" spans="2:29" x14ac:dyDescent="0.25">
      <c r="B737" t="str">
        <f t="shared" si="82"/>
        <v/>
      </c>
      <c r="C737" t="str">
        <f t="shared" si="83"/>
        <v/>
      </c>
      <c r="Q737" s="64" t="str">
        <f>_xlfn.XLOOKUP(S737,Data!E:E,Data!X:X,"Not Started",0,-1)</f>
        <v>Not Started</v>
      </c>
      <c r="R737" t="str">
        <f t="shared" si="84"/>
        <v/>
      </c>
      <c r="S737" t="str">
        <f t="shared" si="85"/>
        <v/>
      </c>
      <c r="AB737">
        <f t="shared" si="86"/>
        <v>0</v>
      </c>
      <c r="AC737" t="e">
        <f t="shared" si="87"/>
        <v>#DIV/0!</v>
      </c>
    </row>
    <row r="738" spans="2:29" x14ac:dyDescent="0.25">
      <c r="B738" t="str">
        <f t="shared" si="82"/>
        <v/>
      </c>
      <c r="C738" t="str">
        <f t="shared" si="83"/>
        <v/>
      </c>
      <c r="Q738" s="64" t="str">
        <f>_xlfn.XLOOKUP(S738,Data!E:E,Data!X:X,"Not Started",0,-1)</f>
        <v>Not Started</v>
      </c>
      <c r="R738" t="str">
        <f t="shared" si="84"/>
        <v/>
      </c>
      <c r="S738" t="str">
        <f t="shared" si="85"/>
        <v/>
      </c>
      <c r="AB738">
        <f t="shared" si="86"/>
        <v>0</v>
      </c>
      <c r="AC738" t="e">
        <f t="shared" si="87"/>
        <v>#DIV/0!</v>
      </c>
    </row>
    <row r="739" spans="2:29" x14ac:dyDescent="0.25">
      <c r="B739" t="str">
        <f t="shared" si="82"/>
        <v/>
      </c>
      <c r="C739" t="str">
        <f t="shared" si="83"/>
        <v/>
      </c>
      <c r="Q739" s="64" t="str">
        <f>_xlfn.XLOOKUP(S739,Data!E:E,Data!X:X,"Not Started",0,-1)</f>
        <v>Not Started</v>
      </c>
      <c r="R739" t="str">
        <f t="shared" si="84"/>
        <v/>
      </c>
      <c r="S739" t="str">
        <f t="shared" si="85"/>
        <v/>
      </c>
      <c r="AB739">
        <f t="shared" si="86"/>
        <v>0</v>
      </c>
      <c r="AC739" t="e">
        <f t="shared" si="87"/>
        <v>#DIV/0!</v>
      </c>
    </row>
    <row r="740" spans="2:29" x14ac:dyDescent="0.25">
      <c r="B740" t="str">
        <f t="shared" si="82"/>
        <v/>
      </c>
      <c r="C740" t="str">
        <f t="shared" si="83"/>
        <v/>
      </c>
      <c r="Q740" s="64" t="str">
        <f>_xlfn.XLOOKUP(S740,Data!E:E,Data!X:X,"Not Started",0,-1)</f>
        <v>Not Started</v>
      </c>
      <c r="R740" t="str">
        <f t="shared" si="84"/>
        <v/>
      </c>
      <c r="S740" t="str">
        <f t="shared" si="85"/>
        <v/>
      </c>
      <c r="AB740">
        <f t="shared" si="86"/>
        <v>0</v>
      </c>
      <c r="AC740" t="e">
        <f t="shared" si="87"/>
        <v>#DIV/0!</v>
      </c>
    </row>
    <row r="741" spans="2:29" x14ac:dyDescent="0.25">
      <c r="B741" t="str">
        <f t="shared" si="82"/>
        <v/>
      </c>
      <c r="C741" t="str">
        <f t="shared" si="83"/>
        <v/>
      </c>
      <c r="Q741" s="64" t="str">
        <f>_xlfn.XLOOKUP(S741,Data!E:E,Data!X:X,"Not Started",0,-1)</f>
        <v>Not Started</v>
      </c>
      <c r="R741" t="str">
        <f t="shared" si="84"/>
        <v/>
      </c>
      <c r="S741" t="str">
        <f t="shared" si="85"/>
        <v/>
      </c>
      <c r="AB741">
        <f t="shared" si="86"/>
        <v>0</v>
      </c>
      <c r="AC741" t="e">
        <f t="shared" si="87"/>
        <v>#DIV/0!</v>
      </c>
    </row>
    <row r="742" spans="2:29" x14ac:dyDescent="0.25">
      <c r="B742" t="str">
        <f t="shared" si="82"/>
        <v/>
      </c>
      <c r="C742" t="str">
        <f t="shared" si="83"/>
        <v/>
      </c>
      <c r="Q742" s="64" t="str">
        <f>_xlfn.XLOOKUP(S742,Data!E:E,Data!X:X,"Not Started",0,-1)</f>
        <v>Not Started</v>
      </c>
      <c r="R742" t="str">
        <f t="shared" si="84"/>
        <v/>
      </c>
      <c r="S742" t="str">
        <f t="shared" si="85"/>
        <v/>
      </c>
      <c r="AB742">
        <f t="shared" si="86"/>
        <v>0</v>
      </c>
      <c r="AC742" t="e">
        <f t="shared" si="87"/>
        <v>#DIV/0!</v>
      </c>
    </row>
    <row r="743" spans="2:29" x14ac:dyDescent="0.25">
      <c r="B743" t="str">
        <f t="shared" si="82"/>
        <v/>
      </c>
      <c r="C743" t="str">
        <f t="shared" si="83"/>
        <v/>
      </c>
      <c r="Q743" s="64" t="str">
        <f>_xlfn.XLOOKUP(S743,Data!E:E,Data!X:X,"Not Started",0,-1)</f>
        <v>Not Started</v>
      </c>
      <c r="R743" t="str">
        <f t="shared" si="84"/>
        <v/>
      </c>
      <c r="S743" t="str">
        <f t="shared" si="85"/>
        <v/>
      </c>
      <c r="AB743">
        <f t="shared" si="86"/>
        <v>0</v>
      </c>
      <c r="AC743" t="e">
        <f t="shared" si="87"/>
        <v>#DIV/0!</v>
      </c>
    </row>
    <row r="744" spans="2:29" x14ac:dyDescent="0.25">
      <c r="B744" t="str">
        <f t="shared" si="82"/>
        <v/>
      </c>
      <c r="C744" t="str">
        <f t="shared" si="83"/>
        <v/>
      </c>
      <c r="Q744" s="64" t="str">
        <f>_xlfn.XLOOKUP(S744,Data!E:E,Data!X:X,"Not Started",0,-1)</f>
        <v>Not Started</v>
      </c>
      <c r="R744" t="str">
        <f t="shared" si="84"/>
        <v/>
      </c>
      <c r="S744" t="str">
        <f t="shared" si="85"/>
        <v/>
      </c>
      <c r="AB744">
        <f t="shared" si="86"/>
        <v>0</v>
      </c>
      <c r="AC744" t="e">
        <f t="shared" si="87"/>
        <v>#DIV/0!</v>
      </c>
    </row>
    <row r="745" spans="2:29" x14ac:dyDescent="0.25">
      <c r="B745" t="str">
        <f t="shared" si="82"/>
        <v/>
      </c>
      <c r="C745" t="str">
        <f t="shared" si="83"/>
        <v/>
      </c>
      <c r="Q745" s="64" t="str">
        <f>_xlfn.XLOOKUP(S745,Data!E:E,Data!X:X,"Not Started",0,-1)</f>
        <v>Not Started</v>
      </c>
      <c r="R745" t="str">
        <f t="shared" si="84"/>
        <v/>
      </c>
      <c r="S745" t="str">
        <f t="shared" si="85"/>
        <v/>
      </c>
      <c r="AB745">
        <f t="shared" si="86"/>
        <v>0</v>
      </c>
      <c r="AC745" t="e">
        <f t="shared" si="87"/>
        <v>#DIV/0!</v>
      </c>
    </row>
    <row r="746" spans="2:29" x14ac:dyDescent="0.25">
      <c r="B746" t="str">
        <f t="shared" si="82"/>
        <v/>
      </c>
      <c r="C746" t="str">
        <f t="shared" si="83"/>
        <v/>
      </c>
      <c r="Q746" s="64" t="str">
        <f>_xlfn.XLOOKUP(S746,Data!E:E,Data!X:X,"Not Started",0,-1)</f>
        <v>Not Started</v>
      </c>
      <c r="R746" t="str">
        <f t="shared" si="84"/>
        <v/>
      </c>
      <c r="S746" t="str">
        <f t="shared" si="85"/>
        <v/>
      </c>
      <c r="AB746">
        <f t="shared" si="86"/>
        <v>0</v>
      </c>
      <c r="AC746" t="e">
        <f t="shared" si="87"/>
        <v>#DIV/0!</v>
      </c>
    </row>
    <row r="747" spans="2:29" x14ac:dyDescent="0.25">
      <c r="B747" t="str">
        <f t="shared" si="82"/>
        <v/>
      </c>
      <c r="C747" t="str">
        <f t="shared" si="83"/>
        <v/>
      </c>
      <c r="Q747" s="64" t="str">
        <f>_xlfn.XLOOKUP(S747,Data!E:E,Data!X:X,"Not Started",0,-1)</f>
        <v>Not Started</v>
      </c>
      <c r="R747" t="str">
        <f t="shared" si="84"/>
        <v/>
      </c>
      <c r="S747" t="str">
        <f t="shared" si="85"/>
        <v/>
      </c>
      <c r="AB747">
        <f t="shared" si="86"/>
        <v>0</v>
      </c>
      <c r="AC747" t="e">
        <f t="shared" si="87"/>
        <v>#DIV/0!</v>
      </c>
    </row>
    <row r="748" spans="2:29" x14ac:dyDescent="0.25">
      <c r="B748" t="str">
        <f t="shared" si="82"/>
        <v/>
      </c>
      <c r="C748" t="str">
        <f t="shared" si="83"/>
        <v/>
      </c>
      <c r="Q748" s="64" t="str">
        <f>_xlfn.XLOOKUP(S748,Data!E:E,Data!X:X,"Not Started",0,-1)</f>
        <v>Not Started</v>
      </c>
      <c r="R748" t="str">
        <f t="shared" si="84"/>
        <v/>
      </c>
      <c r="S748" t="str">
        <f t="shared" si="85"/>
        <v/>
      </c>
      <c r="AB748">
        <f t="shared" si="86"/>
        <v>0</v>
      </c>
      <c r="AC748" t="e">
        <f t="shared" si="87"/>
        <v>#DIV/0!</v>
      </c>
    </row>
    <row r="749" spans="2:29" x14ac:dyDescent="0.25">
      <c r="B749" t="str">
        <f t="shared" si="82"/>
        <v/>
      </c>
      <c r="C749" t="str">
        <f t="shared" si="83"/>
        <v/>
      </c>
      <c r="Q749" s="64" t="str">
        <f>_xlfn.XLOOKUP(S749,Data!E:E,Data!X:X,"Not Started",0,-1)</f>
        <v>Not Started</v>
      </c>
      <c r="R749" t="str">
        <f t="shared" si="84"/>
        <v/>
      </c>
      <c r="S749" t="str">
        <f t="shared" si="85"/>
        <v/>
      </c>
      <c r="AB749">
        <f t="shared" si="86"/>
        <v>0</v>
      </c>
      <c r="AC749" t="e">
        <f t="shared" si="87"/>
        <v>#DIV/0!</v>
      </c>
    </row>
    <row r="750" spans="2:29" x14ac:dyDescent="0.25">
      <c r="B750" t="str">
        <f t="shared" si="82"/>
        <v/>
      </c>
      <c r="C750" t="str">
        <f t="shared" si="83"/>
        <v/>
      </c>
      <c r="Q750" s="64" t="str">
        <f>_xlfn.XLOOKUP(S750,Data!E:E,Data!X:X,"Not Started",0,-1)</f>
        <v>Not Started</v>
      </c>
      <c r="R750" t="str">
        <f t="shared" si="84"/>
        <v/>
      </c>
      <c r="S750" t="str">
        <f t="shared" si="85"/>
        <v/>
      </c>
      <c r="AB750">
        <f t="shared" si="86"/>
        <v>0</v>
      </c>
      <c r="AC750" t="e">
        <f t="shared" si="87"/>
        <v>#DIV/0!</v>
      </c>
    </row>
    <row r="751" spans="2:29" x14ac:dyDescent="0.25">
      <c r="B751" t="str">
        <f t="shared" si="82"/>
        <v/>
      </c>
      <c r="C751" t="str">
        <f t="shared" si="83"/>
        <v/>
      </c>
      <c r="Q751" s="64" t="str">
        <f>_xlfn.XLOOKUP(S751,Data!E:E,Data!X:X,"Not Started",0,-1)</f>
        <v>Not Started</v>
      </c>
      <c r="R751" t="str">
        <f t="shared" si="84"/>
        <v/>
      </c>
      <c r="S751" t="str">
        <f t="shared" si="85"/>
        <v/>
      </c>
      <c r="AB751">
        <f t="shared" si="86"/>
        <v>0</v>
      </c>
      <c r="AC751" t="e">
        <f t="shared" si="87"/>
        <v>#DIV/0!</v>
      </c>
    </row>
    <row r="752" spans="2:29" x14ac:dyDescent="0.25">
      <c r="B752" t="str">
        <f t="shared" si="82"/>
        <v/>
      </c>
      <c r="C752" t="str">
        <f t="shared" si="83"/>
        <v/>
      </c>
      <c r="Q752" s="64" t="str">
        <f>_xlfn.XLOOKUP(S752,Data!E:E,Data!X:X,"Not Started",0,-1)</f>
        <v>Not Started</v>
      </c>
      <c r="R752" t="str">
        <f t="shared" si="84"/>
        <v/>
      </c>
      <c r="S752" t="str">
        <f t="shared" si="85"/>
        <v/>
      </c>
      <c r="AB752">
        <f t="shared" si="86"/>
        <v>0</v>
      </c>
      <c r="AC752" t="e">
        <f t="shared" si="87"/>
        <v>#DIV/0!</v>
      </c>
    </row>
    <row r="753" spans="2:29" x14ac:dyDescent="0.25">
      <c r="B753" t="str">
        <f t="shared" si="82"/>
        <v/>
      </c>
      <c r="C753" t="str">
        <f t="shared" si="83"/>
        <v/>
      </c>
      <c r="Q753" s="64" t="str">
        <f>_xlfn.XLOOKUP(S753,Data!E:E,Data!X:X,"Not Started",0,-1)</f>
        <v>Not Started</v>
      </c>
      <c r="R753" t="str">
        <f t="shared" si="84"/>
        <v/>
      </c>
      <c r="S753" t="str">
        <f t="shared" si="85"/>
        <v/>
      </c>
      <c r="AB753">
        <f t="shared" si="86"/>
        <v>0</v>
      </c>
      <c r="AC753" t="e">
        <f t="shared" si="87"/>
        <v>#DIV/0!</v>
      </c>
    </row>
    <row r="754" spans="2:29" x14ac:dyDescent="0.25">
      <c r="B754" t="str">
        <f t="shared" si="82"/>
        <v/>
      </c>
      <c r="C754" t="str">
        <f t="shared" si="83"/>
        <v/>
      </c>
      <c r="Q754" s="64" t="str">
        <f>_xlfn.XLOOKUP(S754,Data!E:E,Data!X:X,"Not Started",0,-1)</f>
        <v>Not Started</v>
      </c>
      <c r="R754" t="str">
        <f t="shared" si="84"/>
        <v/>
      </c>
      <c r="S754" t="str">
        <f t="shared" si="85"/>
        <v/>
      </c>
      <c r="AB754">
        <f t="shared" si="86"/>
        <v>0</v>
      </c>
      <c r="AC754" t="e">
        <f t="shared" si="87"/>
        <v>#DIV/0!</v>
      </c>
    </row>
    <row r="755" spans="2:29" x14ac:dyDescent="0.25">
      <c r="B755" t="str">
        <f t="shared" si="82"/>
        <v/>
      </c>
      <c r="C755" t="str">
        <f t="shared" si="83"/>
        <v/>
      </c>
      <c r="Q755" s="64" t="str">
        <f>_xlfn.XLOOKUP(S755,Data!E:E,Data!X:X,"Not Started",0,-1)</f>
        <v>Not Started</v>
      </c>
      <c r="R755" t="str">
        <f t="shared" si="84"/>
        <v/>
      </c>
      <c r="S755" t="str">
        <f t="shared" si="85"/>
        <v/>
      </c>
      <c r="AB755">
        <f t="shared" si="86"/>
        <v>0</v>
      </c>
      <c r="AC755" t="e">
        <f t="shared" si="87"/>
        <v>#DIV/0!</v>
      </c>
    </row>
    <row r="756" spans="2:29" x14ac:dyDescent="0.25">
      <c r="B756" t="str">
        <f t="shared" si="82"/>
        <v/>
      </c>
      <c r="C756" t="str">
        <f t="shared" si="83"/>
        <v/>
      </c>
      <c r="Q756" s="64" t="str">
        <f>_xlfn.XLOOKUP(S756,Data!E:E,Data!X:X,"Not Started",0,-1)</f>
        <v>Not Started</v>
      </c>
      <c r="R756" t="str">
        <f t="shared" si="84"/>
        <v/>
      </c>
      <c r="S756" t="str">
        <f t="shared" si="85"/>
        <v/>
      </c>
      <c r="AB756">
        <f t="shared" si="86"/>
        <v>0</v>
      </c>
      <c r="AC756" t="e">
        <f t="shared" si="87"/>
        <v>#DIV/0!</v>
      </c>
    </row>
    <row r="757" spans="2:29" x14ac:dyDescent="0.25">
      <c r="B757" t="str">
        <f t="shared" si="82"/>
        <v/>
      </c>
      <c r="C757" t="str">
        <f t="shared" si="83"/>
        <v/>
      </c>
      <c r="Q757" s="64" t="str">
        <f>_xlfn.XLOOKUP(S757,Data!E:E,Data!X:X,"Not Started",0,-1)</f>
        <v>Not Started</v>
      </c>
      <c r="R757" t="str">
        <f t="shared" si="84"/>
        <v/>
      </c>
      <c r="S757" t="str">
        <f t="shared" si="85"/>
        <v/>
      </c>
      <c r="AB757">
        <f t="shared" si="86"/>
        <v>0</v>
      </c>
      <c r="AC757" t="e">
        <f t="shared" si="87"/>
        <v>#DIV/0!</v>
      </c>
    </row>
    <row r="758" spans="2:29" x14ac:dyDescent="0.25">
      <c r="B758" t="str">
        <f t="shared" si="82"/>
        <v/>
      </c>
      <c r="C758" t="str">
        <f t="shared" si="83"/>
        <v/>
      </c>
      <c r="Q758" s="64" t="str">
        <f>_xlfn.XLOOKUP(S758,Data!E:E,Data!X:X,"Not Started",0,-1)</f>
        <v>Not Started</v>
      </c>
      <c r="R758" t="str">
        <f t="shared" si="84"/>
        <v/>
      </c>
      <c r="S758" t="str">
        <f t="shared" si="85"/>
        <v/>
      </c>
      <c r="AB758">
        <f t="shared" si="86"/>
        <v>0</v>
      </c>
      <c r="AC758" t="e">
        <f t="shared" si="87"/>
        <v>#DIV/0!</v>
      </c>
    </row>
    <row r="759" spans="2:29" x14ac:dyDescent="0.25">
      <c r="B759" t="str">
        <f t="shared" si="82"/>
        <v/>
      </c>
      <c r="C759" t="str">
        <f t="shared" si="83"/>
        <v/>
      </c>
      <c r="Q759" s="64" t="str">
        <f>_xlfn.XLOOKUP(S759,Data!E:E,Data!X:X,"Not Started",0,-1)</f>
        <v>Not Started</v>
      </c>
      <c r="R759" t="str">
        <f t="shared" si="84"/>
        <v/>
      </c>
      <c r="S759" t="str">
        <f t="shared" si="85"/>
        <v/>
      </c>
      <c r="AB759">
        <f t="shared" si="86"/>
        <v>0</v>
      </c>
      <c r="AC759" t="e">
        <f t="shared" si="87"/>
        <v>#DIV/0!</v>
      </c>
    </row>
    <row r="760" spans="2:29" x14ac:dyDescent="0.25">
      <c r="B760" t="str">
        <f t="shared" si="82"/>
        <v/>
      </c>
      <c r="C760" t="str">
        <f t="shared" si="83"/>
        <v/>
      </c>
      <c r="Q760" s="64" t="str">
        <f>_xlfn.XLOOKUP(S760,Data!E:E,Data!X:X,"Not Started",0,-1)</f>
        <v>Not Started</v>
      </c>
      <c r="R760" t="str">
        <f t="shared" si="84"/>
        <v/>
      </c>
      <c r="S760" t="str">
        <f t="shared" si="85"/>
        <v/>
      </c>
      <c r="AB760">
        <f t="shared" si="86"/>
        <v>0</v>
      </c>
      <c r="AC760" t="e">
        <f t="shared" si="87"/>
        <v>#DIV/0!</v>
      </c>
    </row>
    <row r="761" spans="2:29" x14ac:dyDescent="0.25">
      <c r="B761" t="str">
        <f t="shared" si="82"/>
        <v/>
      </c>
      <c r="C761" t="str">
        <f t="shared" si="83"/>
        <v/>
      </c>
      <c r="Q761" s="64" t="str">
        <f>_xlfn.XLOOKUP(S761,Data!E:E,Data!X:X,"Not Started",0,-1)</f>
        <v>Not Started</v>
      </c>
      <c r="R761" t="str">
        <f t="shared" si="84"/>
        <v/>
      </c>
      <c r="S761" t="str">
        <f t="shared" si="85"/>
        <v/>
      </c>
      <c r="AB761">
        <f t="shared" si="86"/>
        <v>0</v>
      </c>
      <c r="AC761" t="e">
        <f t="shared" si="87"/>
        <v>#DIV/0!</v>
      </c>
    </row>
    <row r="762" spans="2:29" x14ac:dyDescent="0.25">
      <c r="B762" t="str">
        <f t="shared" si="82"/>
        <v/>
      </c>
      <c r="C762" t="str">
        <f t="shared" si="83"/>
        <v/>
      </c>
      <c r="Q762" s="64" t="str">
        <f>_xlfn.XLOOKUP(S762,Data!E:E,Data!X:X,"Not Started",0,-1)</f>
        <v>Not Started</v>
      </c>
      <c r="R762" t="str">
        <f t="shared" si="84"/>
        <v/>
      </c>
      <c r="S762" t="str">
        <f t="shared" si="85"/>
        <v/>
      </c>
      <c r="AB762">
        <f t="shared" si="86"/>
        <v>0</v>
      </c>
      <c r="AC762" t="e">
        <f t="shared" si="87"/>
        <v>#DIV/0!</v>
      </c>
    </row>
    <row r="763" spans="2:29" x14ac:dyDescent="0.25">
      <c r="B763" t="str">
        <f t="shared" si="82"/>
        <v/>
      </c>
      <c r="C763" t="str">
        <f t="shared" si="83"/>
        <v/>
      </c>
      <c r="Q763" s="64" t="str">
        <f>_xlfn.XLOOKUP(S763,Data!E:E,Data!X:X,"Not Started",0,-1)</f>
        <v>Not Started</v>
      </c>
      <c r="R763" t="str">
        <f t="shared" si="84"/>
        <v/>
      </c>
      <c r="S763" t="str">
        <f t="shared" si="85"/>
        <v/>
      </c>
      <c r="AB763">
        <f t="shared" si="86"/>
        <v>0</v>
      </c>
      <c r="AC763" t="e">
        <f t="shared" si="87"/>
        <v>#DIV/0!</v>
      </c>
    </row>
    <row r="764" spans="2:29" x14ac:dyDescent="0.25">
      <c r="B764" t="str">
        <f t="shared" si="82"/>
        <v/>
      </c>
      <c r="C764" t="str">
        <f t="shared" si="83"/>
        <v/>
      </c>
      <c r="Q764" s="64" t="str">
        <f>_xlfn.XLOOKUP(S764,Data!E:E,Data!X:X,"Not Started",0,-1)</f>
        <v>Not Started</v>
      </c>
      <c r="R764" t="str">
        <f t="shared" si="84"/>
        <v/>
      </c>
      <c r="S764" t="str">
        <f t="shared" si="85"/>
        <v/>
      </c>
      <c r="AB764">
        <f t="shared" si="86"/>
        <v>0</v>
      </c>
      <c r="AC764" t="e">
        <f t="shared" si="87"/>
        <v>#DIV/0!</v>
      </c>
    </row>
    <row r="765" spans="2:29" x14ac:dyDescent="0.25">
      <c r="B765" t="str">
        <f t="shared" si="82"/>
        <v/>
      </c>
      <c r="C765" t="str">
        <f t="shared" si="83"/>
        <v/>
      </c>
      <c r="Q765" s="64" t="str">
        <f>_xlfn.XLOOKUP(S765,Data!E:E,Data!X:X,"Not Started",0,-1)</f>
        <v>Not Started</v>
      </c>
      <c r="R765" t="str">
        <f t="shared" si="84"/>
        <v/>
      </c>
      <c r="S765" t="str">
        <f t="shared" si="85"/>
        <v/>
      </c>
      <c r="AB765">
        <f t="shared" si="86"/>
        <v>0</v>
      </c>
      <c r="AC765" t="e">
        <f t="shared" si="87"/>
        <v>#DIV/0!</v>
      </c>
    </row>
    <row r="766" spans="2:29" x14ac:dyDescent="0.25">
      <c r="B766" t="str">
        <f t="shared" si="82"/>
        <v/>
      </c>
      <c r="C766" t="str">
        <f t="shared" si="83"/>
        <v/>
      </c>
      <c r="Q766" s="64" t="str">
        <f>_xlfn.XLOOKUP(S766,Data!E:E,Data!X:X,"Not Started",0,-1)</f>
        <v>Not Started</v>
      </c>
      <c r="R766" t="str">
        <f t="shared" si="84"/>
        <v/>
      </c>
      <c r="S766" t="str">
        <f t="shared" si="85"/>
        <v/>
      </c>
      <c r="AB766">
        <f t="shared" si="86"/>
        <v>0</v>
      </c>
      <c r="AC766" t="e">
        <f t="shared" si="87"/>
        <v>#DIV/0!</v>
      </c>
    </row>
    <row r="767" spans="2:29" x14ac:dyDescent="0.25">
      <c r="B767" t="str">
        <f t="shared" si="82"/>
        <v/>
      </c>
      <c r="C767" t="str">
        <f t="shared" si="83"/>
        <v/>
      </c>
      <c r="Q767" s="64" t="str">
        <f>_xlfn.XLOOKUP(S767,Data!E:E,Data!X:X,"Not Started",0,-1)</f>
        <v>Not Started</v>
      </c>
      <c r="R767" t="str">
        <f t="shared" si="84"/>
        <v/>
      </c>
      <c r="S767" t="str">
        <f t="shared" si="85"/>
        <v/>
      </c>
      <c r="AB767">
        <f t="shared" si="86"/>
        <v>0</v>
      </c>
      <c r="AC767" t="e">
        <f t="shared" si="87"/>
        <v>#DIV/0!</v>
      </c>
    </row>
    <row r="768" spans="2:29" x14ac:dyDescent="0.25">
      <c r="B768" t="str">
        <f t="shared" si="82"/>
        <v/>
      </c>
      <c r="C768" t="str">
        <f t="shared" si="83"/>
        <v/>
      </c>
      <c r="Q768" s="64" t="str">
        <f>_xlfn.XLOOKUP(S768,Data!E:E,Data!X:X,"Not Started",0,-1)</f>
        <v>Not Started</v>
      </c>
      <c r="R768" t="str">
        <f t="shared" si="84"/>
        <v/>
      </c>
      <c r="S768" t="str">
        <f t="shared" si="85"/>
        <v/>
      </c>
      <c r="AB768">
        <f t="shared" si="86"/>
        <v>0</v>
      </c>
      <c r="AC768" t="e">
        <f t="shared" si="87"/>
        <v>#DIV/0!</v>
      </c>
    </row>
    <row r="769" spans="2:29" x14ac:dyDescent="0.25">
      <c r="B769" t="str">
        <f t="shared" si="82"/>
        <v/>
      </c>
      <c r="C769" t="str">
        <f t="shared" si="83"/>
        <v/>
      </c>
      <c r="Q769" s="64" t="str">
        <f>_xlfn.XLOOKUP(S769,Data!E:E,Data!X:X,"Not Started",0,-1)</f>
        <v>Not Started</v>
      </c>
      <c r="R769" t="str">
        <f t="shared" si="84"/>
        <v/>
      </c>
      <c r="S769" t="str">
        <f t="shared" si="85"/>
        <v/>
      </c>
      <c r="AB769">
        <f t="shared" si="86"/>
        <v>0</v>
      </c>
      <c r="AC769" t="e">
        <f t="shared" si="87"/>
        <v>#DIV/0!</v>
      </c>
    </row>
    <row r="770" spans="2:29" x14ac:dyDescent="0.25">
      <c r="B770" t="str">
        <f t="shared" si="82"/>
        <v/>
      </c>
      <c r="C770" t="str">
        <f t="shared" si="83"/>
        <v/>
      </c>
      <c r="Q770" s="64" t="str">
        <f>_xlfn.XLOOKUP(S770,Data!E:E,Data!X:X,"Not Started",0,-1)</f>
        <v>Not Started</v>
      </c>
      <c r="R770" t="str">
        <f t="shared" si="84"/>
        <v/>
      </c>
      <c r="S770" t="str">
        <f t="shared" si="85"/>
        <v/>
      </c>
      <c r="AB770">
        <f t="shared" si="86"/>
        <v>0</v>
      </c>
      <c r="AC770" t="e">
        <f t="shared" si="87"/>
        <v>#DIV/0!</v>
      </c>
    </row>
    <row r="771" spans="2:29" x14ac:dyDescent="0.25">
      <c r="B771" t="str">
        <f t="shared" si="82"/>
        <v/>
      </c>
      <c r="C771" t="str">
        <f t="shared" si="83"/>
        <v/>
      </c>
      <c r="Q771" s="64" t="str">
        <f>_xlfn.XLOOKUP(S771,Data!E:E,Data!X:X,"Not Started",0,-1)</f>
        <v>Not Started</v>
      </c>
      <c r="R771" t="str">
        <f t="shared" si="84"/>
        <v/>
      </c>
      <c r="S771" t="str">
        <f t="shared" si="85"/>
        <v/>
      </c>
      <c r="AB771">
        <f t="shared" si="86"/>
        <v>0</v>
      </c>
      <c r="AC771" t="e">
        <f t="shared" si="87"/>
        <v>#DIV/0!</v>
      </c>
    </row>
    <row r="772" spans="2:29" x14ac:dyDescent="0.25">
      <c r="B772" t="str">
        <f t="shared" si="82"/>
        <v/>
      </c>
      <c r="C772" t="str">
        <f t="shared" si="83"/>
        <v/>
      </c>
      <c r="Q772" s="64" t="str">
        <f>_xlfn.XLOOKUP(S772,Data!E:E,Data!X:X,"Not Started",0,-1)</f>
        <v>Not Started</v>
      </c>
      <c r="R772" t="str">
        <f t="shared" si="84"/>
        <v/>
      </c>
      <c r="S772" t="str">
        <f t="shared" si="85"/>
        <v/>
      </c>
      <c r="AB772">
        <f t="shared" si="86"/>
        <v>0</v>
      </c>
      <c r="AC772" t="e">
        <f t="shared" si="87"/>
        <v>#DIV/0!</v>
      </c>
    </row>
    <row r="773" spans="2:29" x14ac:dyDescent="0.25">
      <c r="B773" t="str">
        <f t="shared" si="82"/>
        <v/>
      </c>
      <c r="C773" t="str">
        <f t="shared" si="83"/>
        <v/>
      </c>
      <c r="Q773" s="64" t="str">
        <f>_xlfn.XLOOKUP(S773,Data!E:E,Data!X:X,"Not Started",0,-1)</f>
        <v>Not Started</v>
      </c>
      <c r="R773" t="str">
        <f t="shared" si="84"/>
        <v/>
      </c>
      <c r="S773" t="str">
        <f t="shared" si="85"/>
        <v/>
      </c>
      <c r="AB773">
        <f t="shared" si="86"/>
        <v>0</v>
      </c>
      <c r="AC773" t="e">
        <f t="shared" si="87"/>
        <v>#DIV/0!</v>
      </c>
    </row>
    <row r="774" spans="2:29" x14ac:dyDescent="0.25">
      <c r="B774" t="str">
        <f t="shared" si="82"/>
        <v/>
      </c>
      <c r="C774" t="str">
        <f t="shared" si="83"/>
        <v/>
      </c>
      <c r="Q774" s="64" t="str">
        <f>_xlfn.XLOOKUP(S774,Data!E:E,Data!X:X,"Not Started",0,-1)</f>
        <v>Not Started</v>
      </c>
      <c r="R774" t="str">
        <f t="shared" si="84"/>
        <v/>
      </c>
      <c r="S774" t="str">
        <f t="shared" si="85"/>
        <v/>
      </c>
      <c r="AB774">
        <f t="shared" si="86"/>
        <v>0</v>
      </c>
      <c r="AC774" t="e">
        <f t="shared" si="87"/>
        <v>#DIV/0!</v>
      </c>
    </row>
    <row r="775" spans="2:29" x14ac:dyDescent="0.25">
      <c r="B775" t="str">
        <f t="shared" si="82"/>
        <v/>
      </c>
      <c r="C775" t="str">
        <f t="shared" si="83"/>
        <v/>
      </c>
      <c r="Q775" s="64" t="str">
        <f>_xlfn.XLOOKUP(S775,Data!E:E,Data!X:X,"Not Started",0,-1)</f>
        <v>Not Started</v>
      </c>
      <c r="R775" t="str">
        <f t="shared" si="84"/>
        <v/>
      </c>
      <c r="S775" t="str">
        <f t="shared" si="85"/>
        <v/>
      </c>
      <c r="AB775">
        <f t="shared" si="86"/>
        <v>0</v>
      </c>
      <c r="AC775" t="e">
        <f t="shared" si="87"/>
        <v>#DIV/0!</v>
      </c>
    </row>
    <row r="776" spans="2:29" x14ac:dyDescent="0.25">
      <c r="B776" t="str">
        <f t="shared" si="82"/>
        <v/>
      </c>
      <c r="C776" t="str">
        <f t="shared" si="83"/>
        <v/>
      </c>
      <c r="Q776" s="64" t="str">
        <f>_xlfn.XLOOKUP(S776,Data!E:E,Data!X:X,"Not Started",0,-1)</f>
        <v>Not Started</v>
      </c>
      <c r="R776" t="str">
        <f t="shared" si="84"/>
        <v/>
      </c>
      <c r="S776" t="str">
        <f t="shared" si="85"/>
        <v/>
      </c>
      <c r="AB776">
        <f t="shared" si="86"/>
        <v>0</v>
      </c>
      <c r="AC776" t="e">
        <f t="shared" si="87"/>
        <v>#DIV/0!</v>
      </c>
    </row>
    <row r="777" spans="2:29" x14ac:dyDescent="0.25">
      <c r="B777" t="str">
        <f t="shared" si="82"/>
        <v/>
      </c>
      <c r="C777" t="str">
        <f t="shared" si="83"/>
        <v/>
      </c>
      <c r="Q777" s="64" t="str">
        <f>_xlfn.XLOOKUP(S777,Data!E:E,Data!X:X,"Not Started",0,-1)</f>
        <v>Not Started</v>
      </c>
      <c r="R777" t="str">
        <f t="shared" si="84"/>
        <v/>
      </c>
      <c r="S777" t="str">
        <f t="shared" si="85"/>
        <v/>
      </c>
      <c r="AB777">
        <f t="shared" si="86"/>
        <v>0</v>
      </c>
      <c r="AC777" t="e">
        <f t="shared" si="87"/>
        <v>#DIV/0!</v>
      </c>
    </row>
    <row r="778" spans="2:29" x14ac:dyDescent="0.25">
      <c r="B778" t="str">
        <f t="shared" si="82"/>
        <v/>
      </c>
      <c r="C778" t="str">
        <f t="shared" si="83"/>
        <v/>
      </c>
      <c r="Q778" s="64" t="str">
        <f>_xlfn.XLOOKUP(S778,Data!E:E,Data!X:X,"Not Started",0,-1)</f>
        <v>Not Started</v>
      </c>
      <c r="R778" t="str">
        <f t="shared" si="84"/>
        <v/>
      </c>
      <c r="S778" t="str">
        <f t="shared" si="85"/>
        <v/>
      </c>
      <c r="AB778">
        <f t="shared" si="86"/>
        <v>0</v>
      </c>
      <c r="AC778" t="e">
        <f t="shared" si="87"/>
        <v>#DIV/0!</v>
      </c>
    </row>
    <row r="779" spans="2:29" x14ac:dyDescent="0.25">
      <c r="B779" t="str">
        <f t="shared" si="82"/>
        <v/>
      </c>
      <c r="C779" t="str">
        <f t="shared" si="83"/>
        <v/>
      </c>
      <c r="Q779" s="64" t="str">
        <f>_xlfn.XLOOKUP(S779,Data!E:E,Data!X:X,"Not Started",0,-1)</f>
        <v>Not Started</v>
      </c>
      <c r="R779" t="str">
        <f t="shared" si="84"/>
        <v/>
      </c>
      <c r="S779" t="str">
        <f t="shared" si="85"/>
        <v/>
      </c>
      <c r="AB779">
        <f t="shared" si="86"/>
        <v>0</v>
      </c>
      <c r="AC779" t="e">
        <f t="shared" si="87"/>
        <v>#DIV/0!</v>
      </c>
    </row>
    <row r="780" spans="2:29" x14ac:dyDescent="0.25">
      <c r="B780" t="str">
        <f t="shared" si="82"/>
        <v/>
      </c>
      <c r="C780" t="str">
        <f t="shared" si="83"/>
        <v/>
      </c>
      <c r="Q780" s="64" t="str">
        <f>_xlfn.XLOOKUP(S780,Data!E:E,Data!X:X,"Not Started",0,-1)</f>
        <v>Not Started</v>
      </c>
      <c r="R780" t="str">
        <f t="shared" si="84"/>
        <v/>
      </c>
      <c r="S780" t="str">
        <f t="shared" si="85"/>
        <v/>
      </c>
      <c r="AB780">
        <f t="shared" si="86"/>
        <v>0</v>
      </c>
      <c r="AC780" t="e">
        <f t="shared" si="87"/>
        <v>#DIV/0!</v>
      </c>
    </row>
    <row r="781" spans="2:29" x14ac:dyDescent="0.25">
      <c r="B781" t="str">
        <f t="shared" si="82"/>
        <v/>
      </c>
      <c r="C781" t="str">
        <f t="shared" si="83"/>
        <v/>
      </c>
      <c r="Q781" s="64" t="str">
        <f>_xlfn.XLOOKUP(S781,Data!E:E,Data!X:X,"Not Started",0,-1)</f>
        <v>Not Started</v>
      </c>
      <c r="R781" t="str">
        <f t="shared" si="84"/>
        <v/>
      </c>
      <c r="S781" t="str">
        <f t="shared" si="85"/>
        <v/>
      </c>
      <c r="AB781">
        <f t="shared" si="86"/>
        <v>0</v>
      </c>
      <c r="AC781" t="e">
        <f t="shared" si="87"/>
        <v>#DIV/0!</v>
      </c>
    </row>
    <row r="782" spans="2:29" x14ac:dyDescent="0.25">
      <c r="B782" t="str">
        <f t="shared" ref="B782:B845" si="88">D782&amp;E782&amp;F782</f>
        <v/>
      </c>
      <c r="C782" t="str">
        <f t="shared" ref="C782:C845" si="89">D782&amp;E782&amp;F782&amp;G782</f>
        <v/>
      </c>
      <c r="Q782" s="64" t="str">
        <f>_xlfn.XLOOKUP(S782,Data!E:E,Data!X:X,"Not Started",0,-1)</f>
        <v>Not Started</v>
      </c>
      <c r="R782" t="str">
        <f t="shared" ref="R782:R845" si="90">T782&amp;U782&amp;V782</f>
        <v/>
      </c>
      <c r="S782" t="str">
        <f t="shared" ref="S782:S845" si="91">T782&amp;U782&amp;V782&amp;W782</f>
        <v/>
      </c>
      <c r="AB782">
        <f t="shared" ref="AB782:AB845" si="92">SUM(Z782:AA782)</f>
        <v>0</v>
      </c>
      <c r="AC782" t="e">
        <f t="shared" ref="AC782:AC845" si="93">AB782/X782</f>
        <v>#DIV/0!</v>
      </c>
    </row>
    <row r="783" spans="2:29" x14ac:dyDescent="0.25">
      <c r="B783" t="str">
        <f t="shared" si="88"/>
        <v/>
      </c>
      <c r="C783" t="str">
        <f t="shared" si="89"/>
        <v/>
      </c>
      <c r="Q783" s="64" t="str">
        <f>_xlfn.XLOOKUP(S783,Data!E:E,Data!X:X,"Not Started",0,-1)</f>
        <v>Not Started</v>
      </c>
      <c r="R783" t="str">
        <f t="shared" si="90"/>
        <v/>
      </c>
      <c r="S783" t="str">
        <f t="shared" si="91"/>
        <v/>
      </c>
      <c r="AB783">
        <f t="shared" si="92"/>
        <v>0</v>
      </c>
      <c r="AC783" t="e">
        <f t="shared" si="93"/>
        <v>#DIV/0!</v>
      </c>
    </row>
    <row r="784" spans="2:29" x14ac:dyDescent="0.25">
      <c r="B784" t="str">
        <f t="shared" si="88"/>
        <v/>
      </c>
      <c r="C784" t="str">
        <f t="shared" si="89"/>
        <v/>
      </c>
      <c r="Q784" s="64" t="str">
        <f>_xlfn.XLOOKUP(S784,Data!E:E,Data!X:X,"Not Started",0,-1)</f>
        <v>Not Started</v>
      </c>
      <c r="R784" t="str">
        <f t="shared" si="90"/>
        <v/>
      </c>
      <c r="S784" t="str">
        <f t="shared" si="91"/>
        <v/>
      </c>
      <c r="AB784">
        <f t="shared" si="92"/>
        <v>0</v>
      </c>
      <c r="AC784" t="e">
        <f t="shared" si="93"/>
        <v>#DIV/0!</v>
      </c>
    </row>
    <row r="785" spans="2:29" x14ac:dyDescent="0.25">
      <c r="B785" t="str">
        <f t="shared" si="88"/>
        <v/>
      </c>
      <c r="C785" t="str">
        <f t="shared" si="89"/>
        <v/>
      </c>
      <c r="Q785" s="64" t="str">
        <f>_xlfn.XLOOKUP(S785,Data!E:E,Data!X:X,"Not Started",0,-1)</f>
        <v>Not Started</v>
      </c>
      <c r="R785" t="str">
        <f t="shared" si="90"/>
        <v/>
      </c>
      <c r="S785" t="str">
        <f t="shared" si="91"/>
        <v/>
      </c>
      <c r="AB785">
        <f t="shared" si="92"/>
        <v>0</v>
      </c>
      <c r="AC785" t="e">
        <f t="shared" si="93"/>
        <v>#DIV/0!</v>
      </c>
    </row>
    <row r="786" spans="2:29" x14ac:dyDescent="0.25">
      <c r="B786" t="str">
        <f t="shared" si="88"/>
        <v/>
      </c>
      <c r="C786" t="str">
        <f t="shared" si="89"/>
        <v/>
      </c>
      <c r="Q786" s="64" t="str">
        <f>_xlfn.XLOOKUP(S786,Data!E:E,Data!X:X,"Not Started",0,-1)</f>
        <v>Not Started</v>
      </c>
      <c r="R786" t="str">
        <f t="shared" si="90"/>
        <v/>
      </c>
      <c r="S786" t="str">
        <f t="shared" si="91"/>
        <v/>
      </c>
      <c r="AB786">
        <f t="shared" si="92"/>
        <v>0</v>
      </c>
      <c r="AC786" t="e">
        <f t="shared" si="93"/>
        <v>#DIV/0!</v>
      </c>
    </row>
    <row r="787" spans="2:29" x14ac:dyDescent="0.25">
      <c r="B787" t="str">
        <f t="shared" si="88"/>
        <v/>
      </c>
      <c r="C787" t="str">
        <f t="shared" si="89"/>
        <v/>
      </c>
      <c r="Q787" s="64" t="str">
        <f>_xlfn.XLOOKUP(S787,Data!E:E,Data!X:X,"Not Started",0,-1)</f>
        <v>Not Started</v>
      </c>
      <c r="R787" t="str">
        <f t="shared" si="90"/>
        <v/>
      </c>
      <c r="S787" t="str">
        <f t="shared" si="91"/>
        <v/>
      </c>
      <c r="AB787">
        <f t="shared" si="92"/>
        <v>0</v>
      </c>
      <c r="AC787" t="e">
        <f t="shared" si="93"/>
        <v>#DIV/0!</v>
      </c>
    </row>
    <row r="788" spans="2:29" x14ac:dyDescent="0.25">
      <c r="B788" t="str">
        <f t="shared" si="88"/>
        <v/>
      </c>
      <c r="C788" t="str">
        <f t="shared" si="89"/>
        <v/>
      </c>
      <c r="Q788" s="64" t="str">
        <f>_xlfn.XLOOKUP(S788,Data!E:E,Data!X:X,"Not Started",0,-1)</f>
        <v>Not Started</v>
      </c>
      <c r="R788" t="str">
        <f t="shared" si="90"/>
        <v/>
      </c>
      <c r="S788" t="str">
        <f t="shared" si="91"/>
        <v/>
      </c>
      <c r="AB788">
        <f t="shared" si="92"/>
        <v>0</v>
      </c>
      <c r="AC788" t="e">
        <f t="shared" si="93"/>
        <v>#DIV/0!</v>
      </c>
    </row>
    <row r="789" spans="2:29" x14ac:dyDescent="0.25">
      <c r="B789" t="str">
        <f t="shared" si="88"/>
        <v/>
      </c>
      <c r="C789" t="str">
        <f t="shared" si="89"/>
        <v/>
      </c>
      <c r="Q789" s="64" t="str">
        <f>_xlfn.XLOOKUP(S789,Data!E:E,Data!X:X,"Not Started",0,-1)</f>
        <v>Not Started</v>
      </c>
      <c r="R789" t="str">
        <f t="shared" si="90"/>
        <v/>
      </c>
      <c r="S789" t="str">
        <f t="shared" si="91"/>
        <v/>
      </c>
      <c r="AB789">
        <f t="shared" si="92"/>
        <v>0</v>
      </c>
      <c r="AC789" t="e">
        <f t="shared" si="93"/>
        <v>#DIV/0!</v>
      </c>
    </row>
    <row r="790" spans="2:29" x14ac:dyDescent="0.25">
      <c r="B790" t="str">
        <f t="shared" si="88"/>
        <v/>
      </c>
      <c r="C790" t="str">
        <f t="shared" si="89"/>
        <v/>
      </c>
      <c r="Q790" s="64" t="str">
        <f>_xlfn.XLOOKUP(S790,Data!E:E,Data!X:X,"Not Started",0,-1)</f>
        <v>Not Started</v>
      </c>
      <c r="R790" t="str">
        <f t="shared" si="90"/>
        <v/>
      </c>
      <c r="S790" t="str">
        <f t="shared" si="91"/>
        <v/>
      </c>
      <c r="AB790">
        <f t="shared" si="92"/>
        <v>0</v>
      </c>
      <c r="AC790" t="e">
        <f t="shared" si="93"/>
        <v>#DIV/0!</v>
      </c>
    </row>
    <row r="791" spans="2:29" x14ac:dyDescent="0.25">
      <c r="B791" t="str">
        <f t="shared" si="88"/>
        <v/>
      </c>
      <c r="C791" t="str">
        <f t="shared" si="89"/>
        <v/>
      </c>
      <c r="Q791" s="64" t="str">
        <f>_xlfn.XLOOKUP(S791,Data!E:E,Data!X:X,"Not Started",0,-1)</f>
        <v>Not Started</v>
      </c>
      <c r="R791" t="str">
        <f t="shared" si="90"/>
        <v/>
      </c>
      <c r="S791" t="str">
        <f t="shared" si="91"/>
        <v/>
      </c>
      <c r="AB791">
        <f t="shared" si="92"/>
        <v>0</v>
      </c>
      <c r="AC791" t="e">
        <f t="shared" si="93"/>
        <v>#DIV/0!</v>
      </c>
    </row>
    <row r="792" spans="2:29" x14ac:dyDescent="0.25">
      <c r="B792" t="str">
        <f t="shared" si="88"/>
        <v/>
      </c>
      <c r="C792" t="str">
        <f t="shared" si="89"/>
        <v/>
      </c>
      <c r="Q792" s="64" t="str">
        <f>_xlfn.XLOOKUP(S792,Data!E:E,Data!X:X,"Not Started",0,-1)</f>
        <v>Not Started</v>
      </c>
      <c r="R792" t="str">
        <f t="shared" si="90"/>
        <v/>
      </c>
      <c r="S792" t="str">
        <f t="shared" si="91"/>
        <v/>
      </c>
      <c r="AB792">
        <f t="shared" si="92"/>
        <v>0</v>
      </c>
      <c r="AC792" t="e">
        <f t="shared" si="93"/>
        <v>#DIV/0!</v>
      </c>
    </row>
    <row r="793" spans="2:29" x14ac:dyDescent="0.25">
      <c r="B793" t="str">
        <f t="shared" si="88"/>
        <v/>
      </c>
      <c r="C793" t="str">
        <f t="shared" si="89"/>
        <v/>
      </c>
      <c r="Q793" s="64" t="str">
        <f>_xlfn.XLOOKUP(S793,Data!E:E,Data!X:X,"Not Started",0,-1)</f>
        <v>Not Started</v>
      </c>
      <c r="R793" t="str">
        <f t="shared" si="90"/>
        <v/>
      </c>
      <c r="S793" t="str">
        <f t="shared" si="91"/>
        <v/>
      </c>
      <c r="AB793">
        <f t="shared" si="92"/>
        <v>0</v>
      </c>
      <c r="AC793" t="e">
        <f t="shared" si="93"/>
        <v>#DIV/0!</v>
      </c>
    </row>
    <row r="794" spans="2:29" x14ac:dyDescent="0.25">
      <c r="B794" t="str">
        <f t="shared" si="88"/>
        <v/>
      </c>
      <c r="C794" t="str">
        <f t="shared" si="89"/>
        <v/>
      </c>
      <c r="Q794" s="64" t="str">
        <f>_xlfn.XLOOKUP(S794,Data!E:E,Data!X:X,"Not Started",0,-1)</f>
        <v>Not Started</v>
      </c>
      <c r="R794" t="str">
        <f t="shared" si="90"/>
        <v/>
      </c>
      <c r="S794" t="str">
        <f t="shared" si="91"/>
        <v/>
      </c>
      <c r="AB794">
        <f t="shared" si="92"/>
        <v>0</v>
      </c>
      <c r="AC794" t="e">
        <f t="shared" si="93"/>
        <v>#DIV/0!</v>
      </c>
    </row>
    <row r="795" spans="2:29" x14ac:dyDescent="0.25">
      <c r="B795" t="str">
        <f t="shared" si="88"/>
        <v/>
      </c>
      <c r="C795" t="str">
        <f t="shared" si="89"/>
        <v/>
      </c>
      <c r="Q795" s="64" t="str">
        <f>_xlfn.XLOOKUP(S795,Data!E:E,Data!X:X,"Not Started",0,-1)</f>
        <v>Not Started</v>
      </c>
      <c r="R795" t="str">
        <f t="shared" si="90"/>
        <v/>
      </c>
      <c r="S795" t="str">
        <f t="shared" si="91"/>
        <v/>
      </c>
      <c r="AB795">
        <f t="shared" si="92"/>
        <v>0</v>
      </c>
      <c r="AC795" t="e">
        <f t="shared" si="93"/>
        <v>#DIV/0!</v>
      </c>
    </row>
    <row r="796" spans="2:29" x14ac:dyDescent="0.25">
      <c r="B796" t="str">
        <f t="shared" si="88"/>
        <v/>
      </c>
      <c r="C796" t="str">
        <f t="shared" si="89"/>
        <v/>
      </c>
      <c r="Q796" s="64" t="str">
        <f>_xlfn.XLOOKUP(S796,Data!E:E,Data!X:X,"Not Started",0,-1)</f>
        <v>Not Started</v>
      </c>
      <c r="R796" t="str">
        <f t="shared" si="90"/>
        <v/>
      </c>
      <c r="S796" t="str">
        <f t="shared" si="91"/>
        <v/>
      </c>
      <c r="AB796">
        <f t="shared" si="92"/>
        <v>0</v>
      </c>
      <c r="AC796" t="e">
        <f t="shared" si="93"/>
        <v>#DIV/0!</v>
      </c>
    </row>
    <row r="797" spans="2:29" x14ac:dyDescent="0.25">
      <c r="B797" t="str">
        <f t="shared" si="88"/>
        <v/>
      </c>
      <c r="C797" t="str">
        <f t="shared" si="89"/>
        <v/>
      </c>
      <c r="Q797" s="64" t="str">
        <f>_xlfn.XLOOKUP(S797,Data!E:E,Data!X:X,"Not Started",0,-1)</f>
        <v>Not Started</v>
      </c>
      <c r="R797" t="str">
        <f t="shared" si="90"/>
        <v/>
      </c>
      <c r="S797" t="str">
        <f t="shared" si="91"/>
        <v/>
      </c>
      <c r="AB797">
        <f t="shared" si="92"/>
        <v>0</v>
      </c>
      <c r="AC797" t="e">
        <f t="shared" si="93"/>
        <v>#DIV/0!</v>
      </c>
    </row>
    <row r="798" spans="2:29" x14ac:dyDescent="0.25">
      <c r="B798" t="str">
        <f t="shared" si="88"/>
        <v/>
      </c>
      <c r="C798" t="str">
        <f t="shared" si="89"/>
        <v/>
      </c>
      <c r="Q798" s="64" t="str">
        <f>_xlfn.XLOOKUP(S798,Data!E:E,Data!X:X,"Not Started",0,-1)</f>
        <v>Not Started</v>
      </c>
      <c r="R798" t="str">
        <f t="shared" si="90"/>
        <v/>
      </c>
      <c r="S798" t="str">
        <f t="shared" si="91"/>
        <v/>
      </c>
      <c r="AB798">
        <f t="shared" si="92"/>
        <v>0</v>
      </c>
      <c r="AC798" t="e">
        <f t="shared" si="93"/>
        <v>#DIV/0!</v>
      </c>
    </row>
    <row r="799" spans="2:29" x14ac:dyDescent="0.25">
      <c r="B799" t="str">
        <f t="shared" si="88"/>
        <v/>
      </c>
      <c r="C799" t="str">
        <f t="shared" si="89"/>
        <v/>
      </c>
      <c r="Q799" s="64" t="str">
        <f>_xlfn.XLOOKUP(S799,Data!E:E,Data!X:X,"Not Started",0,-1)</f>
        <v>Not Started</v>
      </c>
      <c r="R799" t="str">
        <f t="shared" si="90"/>
        <v/>
      </c>
      <c r="S799" t="str">
        <f t="shared" si="91"/>
        <v/>
      </c>
      <c r="AB799">
        <f t="shared" si="92"/>
        <v>0</v>
      </c>
      <c r="AC799" t="e">
        <f t="shared" si="93"/>
        <v>#DIV/0!</v>
      </c>
    </row>
    <row r="800" spans="2:29" x14ac:dyDescent="0.25">
      <c r="B800" t="str">
        <f t="shared" si="88"/>
        <v/>
      </c>
      <c r="C800" t="str">
        <f t="shared" si="89"/>
        <v/>
      </c>
      <c r="Q800" s="64" t="str">
        <f>_xlfn.XLOOKUP(S800,Data!E:E,Data!X:X,"Not Started",0,-1)</f>
        <v>Not Started</v>
      </c>
      <c r="R800" t="str">
        <f t="shared" si="90"/>
        <v/>
      </c>
      <c r="S800" t="str">
        <f t="shared" si="91"/>
        <v/>
      </c>
      <c r="AB800">
        <f t="shared" si="92"/>
        <v>0</v>
      </c>
      <c r="AC800" t="e">
        <f t="shared" si="93"/>
        <v>#DIV/0!</v>
      </c>
    </row>
    <row r="801" spans="2:29" x14ac:dyDescent="0.25">
      <c r="B801" t="str">
        <f t="shared" si="88"/>
        <v/>
      </c>
      <c r="C801" t="str">
        <f t="shared" si="89"/>
        <v/>
      </c>
      <c r="Q801" s="64" t="str">
        <f>_xlfn.XLOOKUP(S801,Data!E:E,Data!X:X,"Not Started",0,-1)</f>
        <v>Not Started</v>
      </c>
      <c r="R801" t="str">
        <f t="shared" si="90"/>
        <v/>
      </c>
      <c r="S801" t="str">
        <f t="shared" si="91"/>
        <v/>
      </c>
      <c r="AB801">
        <f t="shared" si="92"/>
        <v>0</v>
      </c>
      <c r="AC801" t="e">
        <f t="shared" si="93"/>
        <v>#DIV/0!</v>
      </c>
    </row>
    <row r="802" spans="2:29" x14ac:dyDescent="0.25">
      <c r="B802" t="str">
        <f t="shared" si="88"/>
        <v/>
      </c>
      <c r="C802" t="str">
        <f t="shared" si="89"/>
        <v/>
      </c>
      <c r="Q802" s="64" t="str">
        <f>_xlfn.XLOOKUP(S802,Data!E:E,Data!X:X,"Not Started",0,-1)</f>
        <v>Not Started</v>
      </c>
      <c r="R802" t="str">
        <f t="shared" si="90"/>
        <v/>
      </c>
      <c r="S802" t="str">
        <f t="shared" si="91"/>
        <v/>
      </c>
      <c r="AB802">
        <f t="shared" si="92"/>
        <v>0</v>
      </c>
      <c r="AC802" t="e">
        <f t="shared" si="93"/>
        <v>#DIV/0!</v>
      </c>
    </row>
    <row r="803" spans="2:29" x14ac:dyDescent="0.25">
      <c r="B803" t="str">
        <f t="shared" si="88"/>
        <v/>
      </c>
      <c r="C803" t="str">
        <f t="shared" si="89"/>
        <v/>
      </c>
      <c r="Q803" s="64" t="str">
        <f>_xlfn.XLOOKUP(S803,Data!E:E,Data!X:X,"Not Started",0,-1)</f>
        <v>Not Started</v>
      </c>
      <c r="R803" t="str">
        <f t="shared" si="90"/>
        <v/>
      </c>
      <c r="S803" t="str">
        <f t="shared" si="91"/>
        <v/>
      </c>
      <c r="AB803">
        <f t="shared" si="92"/>
        <v>0</v>
      </c>
      <c r="AC803" t="e">
        <f t="shared" si="93"/>
        <v>#DIV/0!</v>
      </c>
    </row>
    <row r="804" spans="2:29" x14ac:dyDescent="0.25">
      <c r="B804" t="str">
        <f t="shared" si="88"/>
        <v/>
      </c>
      <c r="C804" t="str">
        <f t="shared" si="89"/>
        <v/>
      </c>
      <c r="Q804" s="64" t="str">
        <f>_xlfn.XLOOKUP(S804,Data!E:E,Data!X:X,"Not Started",0,-1)</f>
        <v>Not Started</v>
      </c>
      <c r="R804" t="str">
        <f t="shared" si="90"/>
        <v/>
      </c>
      <c r="S804" t="str">
        <f t="shared" si="91"/>
        <v/>
      </c>
      <c r="AB804">
        <f t="shared" si="92"/>
        <v>0</v>
      </c>
      <c r="AC804" t="e">
        <f t="shared" si="93"/>
        <v>#DIV/0!</v>
      </c>
    </row>
    <row r="805" spans="2:29" x14ac:dyDescent="0.25">
      <c r="B805" t="str">
        <f t="shared" si="88"/>
        <v/>
      </c>
      <c r="C805" t="str">
        <f t="shared" si="89"/>
        <v/>
      </c>
      <c r="Q805" s="64" t="str">
        <f>_xlfn.XLOOKUP(S805,Data!E:E,Data!X:X,"Not Started",0,-1)</f>
        <v>Not Started</v>
      </c>
      <c r="R805" t="str">
        <f t="shared" si="90"/>
        <v/>
      </c>
      <c r="S805" t="str">
        <f t="shared" si="91"/>
        <v/>
      </c>
      <c r="AB805">
        <f t="shared" si="92"/>
        <v>0</v>
      </c>
      <c r="AC805" t="e">
        <f t="shared" si="93"/>
        <v>#DIV/0!</v>
      </c>
    </row>
    <row r="806" spans="2:29" x14ac:dyDescent="0.25">
      <c r="B806" t="str">
        <f t="shared" si="88"/>
        <v/>
      </c>
      <c r="C806" t="str">
        <f t="shared" si="89"/>
        <v/>
      </c>
      <c r="Q806" s="64" t="str">
        <f>_xlfn.XLOOKUP(S806,Data!E:E,Data!X:X,"Not Started",0,-1)</f>
        <v>Not Started</v>
      </c>
      <c r="R806" t="str">
        <f t="shared" si="90"/>
        <v/>
      </c>
      <c r="S806" t="str">
        <f t="shared" si="91"/>
        <v/>
      </c>
      <c r="AB806">
        <f t="shared" si="92"/>
        <v>0</v>
      </c>
      <c r="AC806" t="e">
        <f t="shared" si="93"/>
        <v>#DIV/0!</v>
      </c>
    </row>
    <row r="807" spans="2:29" x14ac:dyDescent="0.25">
      <c r="B807" t="str">
        <f t="shared" si="88"/>
        <v/>
      </c>
      <c r="C807" t="str">
        <f t="shared" si="89"/>
        <v/>
      </c>
      <c r="Q807" s="64" t="str">
        <f>_xlfn.XLOOKUP(S807,Data!E:E,Data!X:X,"Not Started",0,-1)</f>
        <v>Not Started</v>
      </c>
      <c r="R807" t="str">
        <f t="shared" si="90"/>
        <v/>
      </c>
      <c r="S807" t="str">
        <f t="shared" si="91"/>
        <v/>
      </c>
      <c r="AB807">
        <f t="shared" si="92"/>
        <v>0</v>
      </c>
      <c r="AC807" t="e">
        <f t="shared" si="93"/>
        <v>#DIV/0!</v>
      </c>
    </row>
    <row r="808" spans="2:29" x14ac:dyDescent="0.25">
      <c r="B808" t="str">
        <f t="shared" si="88"/>
        <v/>
      </c>
      <c r="C808" t="str">
        <f t="shared" si="89"/>
        <v/>
      </c>
      <c r="Q808" s="64" t="str">
        <f>_xlfn.XLOOKUP(S808,Data!E:E,Data!X:X,"Not Started",0,-1)</f>
        <v>Not Started</v>
      </c>
      <c r="R808" t="str">
        <f t="shared" si="90"/>
        <v/>
      </c>
      <c r="S808" t="str">
        <f t="shared" si="91"/>
        <v/>
      </c>
      <c r="AB808">
        <f t="shared" si="92"/>
        <v>0</v>
      </c>
      <c r="AC808" t="e">
        <f t="shared" si="93"/>
        <v>#DIV/0!</v>
      </c>
    </row>
    <row r="809" spans="2:29" x14ac:dyDescent="0.25">
      <c r="B809" t="str">
        <f t="shared" si="88"/>
        <v/>
      </c>
      <c r="C809" t="str">
        <f t="shared" si="89"/>
        <v/>
      </c>
      <c r="Q809" s="64" t="str">
        <f>_xlfn.XLOOKUP(S809,Data!E:E,Data!X:X,"Not Started",0,-1)</f>
        <v>Not Started</v>
      </c>
      <c r="R809" t="str">
        <f t="shared" si="90"/>
        <v/>
      </c>
      <c r="S809" t="str">
        <f t="shared" si="91"/>
        <v/>
      </c>
      <c r="AB809">
        <f t="shared" si="92"/>
        <v>0</v>
      </c>
      <c r="AC809" t="e">
        <f t="shared" si="93"/>
        <v>#DIV/0!</v>
      </c>
    </row>
    <row r="810" spans="2:29" x14ac:dyDescent="0.25">
      <c r="B810" t="str">
        <f t="shared" si="88"/>
        <v/>
      </c>
      <c r="C810" t="str">
        <f t="shared" si="89"/>
        <v/>
      </c>
      <c r="Q810" s="64" t="str">
        <f>_xlfn.XLOOKUP(S810,Data!E:E,Data!X:X,"Not Started",0,-1)</f>
        <v>Not Started</v>
      </c>
      <c r="R810" t="str">
        <f t="shared" si="90"/>
        <v/>
      </c>
      <c r="S810" t="str">
        <f t="shared" si="91"/>
        <v/>
      </c>
      <c r="AB810">
        <f t="shared" si="92"/>
        <v>0</v>
      </c>
      <c r="AC810" t="e">
        <f t="shared" si="93"/>
        <v>#DIV/0!</v>
      </c>
    </row>
    <row r="811" spans="2:29" x14ac:dyDescent="0.25">
      <c r="B811" t="str">
        <f t="shared" si="88"/>
        <v/>
      </c>
      <c r="C811" t="str">
        <f t="shared" si="89"/>
        <v/>
      </c>
      <c r="Q811" s="64" t="str">
        <f>_xlfn.XLOOKUP(S811,Data!E:E,Data!X:X,"Not Started",0,-1)</f>
        <v>Not Started</v>
      </c>
      <c r="R811" t="str">
        <f t="shared" si="90"/>
        <v/>
      </c>
      <c r="S811" t="str">
        <f t="shared" si="91"/>
        <v/>
      </c>
      <c r="AB811">
        <f t="shared" si="92"/>
        <v>0</v>
      </c>
      <c r="AC811" t="e">
        <f t="shared" si="93"/>
        <v>#DIV/0!</v>
      </c>
    </row>
    <row r="812" spans="2:29" x14ac:dyDescent="0.25">
      <c r="B812" t="str">
        <f t="shared" si="88"/>
        <v/>
      </c>
      <c r="C812" t="str">
        <f t="shared" si="89"/>
        <v/>
      </c>
      <c r="Q812" s="64" t="str">
        <f>_xlfn.XLOOKUP(S812,Data!E:E,Data!X:X,"Not Started",0,-1)</f>
        <v>Not Started</v>
      </c>
      <c r="R812" t="str">
        <f t="shared" si="90"/>
        <v/>
      </c>
      <c r="S812" t="str">
        <f t="shared" si="91"/>
        <v/>
      </c>
      <c r="AB812">
        <f t="shared" si="92"/>
        <v>0</v>
      </c>
      <c r="AC812" t="e">
        <f t="shared" si="93"/>
        <v>#DIV/0!</v>
      </c>
    </row>
    <row r="813" spans="2:29" x14ac:dyDescent="0.25">
      <c r="B813" t="str">
        <f t="shared" si="88"/>
        <v/>
      </c>
      <c r="C813" t="str">
        <f t="shared" si="89"/>
        <v/>
      </c>
      <c r="Q813" s="64" t="str">
        <f>_xlfn.XLOOKUP(S813,Data!E:E,Data!X:X,"Not Started",0,-1)</f>
        <v>Not Started</v>
      </c>
      <c r="R813" t="str">
        <f t="shared" si="90"/>
        <v/>
      </c>
      <c r="S813" t="str">
        <f t="shared" si="91"/>
        <v/>
      </c>
      <c r="AB813">
        <f t="shared" si="92"/>
        <v>0</v>
      </c>
      <c r="AC813" t="e">
        <f t="shared" si="93"/>
        <v>#DIV/0!</v>
      </c>
    </row>
    <row r="814" spans="2:29" x14ac:dyDescent="0.25">
      <c r="B814" t="str">
        <f t="shared" si="88"/>
        <v/>
      </c>
      <c r="C814" t="str">
        <f t="shared" si="89"/>
        <v/>
      </c>
      <c r="Q814" s="64" t="str">
        <f>_xlfn.XLOOKUP(S814,Data!E:E,Data!X:X,"Not Started",0,-1)</f>
        <v>Not Started</v>
      </c>
      <c r="R814" t="str">
        <f t="shared" si="90"/>
        <v/>
      </c>
      <c r="S814" t="str">
        <f t="shared" si="91"/>
        <v/>
      </c>
      <c r="AB814">
        <f t="shared" si="92"/>
        <v>0</v>
      </c>
      <c r="AC814" t="e">
        <f t="shared" si="93"/>
        <v>#DIV/0!</v>
      </c>
    </row>
    <row r="815" spans="2:29" x14ac:dyDescent="0.25">
      <c r="B815" t="str">
        <f t="shared" si="88"/>
        <v/>
      </c>
      <c r="C815" t="str">
        <f t="shared" si="89"/>
        <v/>
      </c>
      <c r="Q815" s="64" t="str">
        <f>_xlfn.XLOOKUP(S815,Data!E:E,Data!X:X,"Not Started",0,-1)</f>
        <v>Not Started</v>
      </c>
      <c r="R815" t="str">
        <f t="shared" si="90"/>
        <v/>
      </c>
      <c r="S815" t="str">
        <f t="shared" si="91"/>
        <v/>
      </c>
      <c r="AB815">
        <f t="shared" si="92"/>
        <v>0</v>
      </c>
      <c r="AC815" t="e">
        <f t="shared" si="93"/>
        <v>#DIV/0!</v>
      </c>
    </row>
    <row r="816" spans="2:29" x14ac:dyDescent="0.25">
      <c r="B816" t="str">
        <f t="shared" si="88"/>
        <v/>
      </c>
      <c r="C816" t="str">
        <f t="shared" si="89"/>
        <v/>
      </c>
      <c r="Q816" s="64" t="str">
        <f>_xlfn.XLOOKUP(S816,Data!E:E,Data!X:X,"Not Started",0,-1)</f>
        <v>Not Started</v>
      </c>
      <c r="R816" t="str">
        <f t="shared" si="90"/>
        <v/>
      </c>
      <c r="S816" t="str">
        <f t="shared" si="91"/>
        <v/>
      </c>
      <c r="AB816">
        <f t="shared" si="92"/>
        <v>0</v>
      </c>
      <c r="AC816" t="e">
        <f t="shared" si="93"/>
        <v>#DIV/0!</v>
      </c>
    </row>
    <row r="817" spans="2:29" x14ac:dyDescent="0.25">
      <c r="B817" t="str">
        <f t="shared" si="88"/>
        <v/>
      </c>
      <c r="C817" t="str">
        <f t="shared" si="89"/>
        <v/>
      </c>
      <c r="Q817" s="64" t="str">
        <f>_xlfn.XLOOKUP(S817,Data!E:E,Data!X:X,"Not Started",0,-1)</f>
        <v>Not Started</v>
      </c>
      <c r="R817" t="str">
        <f t="shared" si="90"/>
        <v/>
      </c>
      <c r="S817" t="str">
        <f t="shared" si="91"/>
        <v/>
      </c>
      <c r="AB817">
        <f t="shared" si="92"/>
        <v>0</v>
      </c>
      <c r="AC817" t="e">
        <f t="shared" si="93"/>
        <v>#DIV/0!</v>
      </c>
    </row>
    <row r="818" spans="2:29" x14ac:dyDescent="0.25">
      <c r="B818" t="str">
        <f t="shared" si="88"/>
        <v/>
      </c>
      <c r="C818" t="str">
        <f t="shared" si="89"/>
        <v/>
      </c>
      <c r="Q818" s="64" t="str">
        <f>_xlfn.XLOOKUP(S818,Data!E:E,Data!X:X,"Not Started",0,-1)</f>
        <v>Not Started</v>
      </c>
      <c r="R818" t="str">
        <f t="shared" si="90"/>
        <v/>
      </c>
      <c r="S818" t="str">
        <f t="shared" si="91"/>
        <v/>
      </c>
      <c r="AB818">
        <f t="shared" si="92"/>
        <v>0</v>
      </c>
      <c r="AC818" t="e">
        <f t="shared" si="93"/>
        <v>#DIV/0!</v>
      </c>
    </row>
    <row r="819" spans="2:29" x14ac:dyDescent="0.25">
      <c r="B819" t="str">
        <f t="shared" si="88"/>
        <v/>
      </c>
      <c r="C819" t="str">
        <f t="shared" si="89"/>
        <v/>
      </c>
      <c r="Q819" s="64" t="str">
        <f>_xlfn.XLOOKUP(S819,Data!E:E,Data!X:X,"Not Started",0,-1)</f>
        <v>Not Started</v>
      </c>
      <c r="R819" t="str">
        <f t="shared" si="90"/>
        <v/>
      </c>
      <c r="S819" t="str">
        <f t="shared" si="91"/>
        <v/>
      </c>
      <c r="AB819">
        <f t="shared" si="92"/>
        <v>0</v>
      </c>
      <c r="AC819" t="e">
        <f t="shared" si="93"/>
        <v>#DIV/0!</v>
      </c>
    </row>
    <row r="820" spans="2:29" x14ac:dyDescent="0.25">
      <c r="B820" t="str">
        <f t="shared" si="88"/>
        <v/>
      </c>
      <c r="C820" t="str">
        <f t="shared" si="89"/>
        <v/>
      </c>
      <c r="Q820" s="64" t="str">
        <f>_xlfn.XLOOKUP(S820,Data!E:E,Data!X:X,"Not Started",0,-1)</f>
        <v>Not Started</v>
      </c>
      <c r="R820" t="str">
        <f t="shared" si="90"/>
        <v/>
      </c>
      <c r="S820" t="str">
        <f t="shared" si="91"/>
        <v/>
      </c>
      <c r="AB820">
        <f t="shared" si="92"/>
        <v>0</v>
      </c>
      <c r="AC820" t="e">
        <f t="shared" si="93"/>
        <v>#DIV/0!</v>
      </c>
    </row>
    <row r="821" spans="2:29" x14ac:dyDescent="0.25">
      <c r="B821" t="str">
        <f t="shared" si="88"/>
        <v/>
      </c>
      <c r="C821" t="str">
        <f t="shared" si="89"/>
        <v/>
      </c>
      <c r="Q821" s="64" t="str">
        <f>_xlfn.XLOOKUP(S821,Data!E:E,Data!X:X,"Not Started",0,-1)</f>
        <v>Not Started</v>
      </c>
      <c r="R821" t="str">
        <f t="shared" si="90"/>
        <v/>
      </c>
      <c r="S821" t="str">
        <f t="shared" si="91"/>
        <v/>
      </c>
      <c r="AB821">
        <f t="shared" si="92"/>
        <v>0</v>
      </c>
      <c r="AC821" t="e">
        <f t="shared" si="93"/>
        <v>#DIV/0!</v>
      </c>
    </row>
    <row r="822" spans="2:29" x14ac:dyDescent="0.25">
      <c r="B822" t="str">
        <f t="shared" si="88"/>
        <v/>
      </c>
      <c r="C822" t="str">
        <f t="shared" si="89"/>
        <v/>
      </c>
      <c r="Q822" s="64" t="str">
        <f>_xlfn.XLOOKUP(S822,Data!E:E,Data!X:X,"Not Started",0,-1)</f>
        <v>Not Started</v>
      </c>
      <c r="R822" t="str">
        <f t="shared" si="90"/>
        <v/>
      </c>
      <c r="S822" t="str">
        <f t="shared" si="91"/>
        <v/>
      </c>
      <c r="AB822">
        <f t="shared" si="92"/>
        <v>0</v>
      </c>
      <c r="AC822" t="e">
        <f t="shared" si="93"/>
        <v>#DIV/0!</v>
      </c>
    </row>
    <row r="823" spans="2:29" x14ac:dyDescent="0.25">
      <c r="B823" t="str">
        <f t="shared" si="88"/>
        <v/>
      </c>
      <c r="C823" t="str">
        <f t="shared" si="89"/>
        <v/>
      </c>
      <c r="Q823" s="64" t="str">
        <f>_xlfn.XLOOKUP(S823,Data!E:E,Data!X:X,"Not Started",0,-1)</f>
        <v>Not Started</v>
      </c>
      <c r="R823" t="str">
        <f t="shared" si="90"/>
        <v/>
      </c>
      <c r="S823" t="str">
        <f t="shared" si="91"/>
        <v/>
      </c>
      <c r="AB823">
        <f t="shared" si="92"/>
        <v>0</v>
      </c>
      <c r="AC823" t="e">
        <f t="shared" si="93"/>
        <v>#DIV/0!</v>
      </c>
    </row>
    <row r="824" spans="2:29" x14ac:dyDescent="0.25">
      <c r="B824" t="str">
        <f t="shared" si="88"/>
        <v/>
      </c>
      <c r="C824" t="str">
        <f t="shared" si="89"/>
        <v/>
      </c>
      <c r="Q824" s="64" t="str">
        <f>_xlfn.XLOOKUP(S824,Data!E:E,Data!X:X,"Not Started",0,-1)</f>
        <v>Not Started</v>
      </c>
      <c r="R824" t="str">
        <f t="shared" si="90"/>
        <v/>
      </c>
      <c r="S824" t="str">
        <f t="shared" si="91"/>
        <v/>
      </c>
      <c r="AB824">
        <f t="shared" si="92"/>
        <v>0</v>
      </c>
      <c r="AC824" t="e">
        <f t="shared" si="93"/>
        <v>#DIV/0!</v>
      </c>
    </row>
    <row r="825" spans="2:29" x14ac:dyDescent="0.25">
      <c r="B825" t="str">
        <f t="shared" si="88"/>
        <v/>
      </c>
      <c r="C825" t="str">
        <f t="shared" si="89"/>
        <v/>
      </c>
      <c r="Q825" s="64" t="str">
        <f>_xlfn.XLOOKUP(S825,Data!E:E,Data!X:X,"Not Started",0,-1)</f>
        <v>Not Started</v>
      </c>
      <c r="R825" t="str">
        <f t="shared" si="90"/>
        <v/>
      </c>
      <c r="S825" t="str">
        <f t="shared" si="91"/>
        <v/>
      </c>
      <c r="AB825">
        <f t="shared" si="92"/>
        <v>0</v>
      </c>
      <c r="AC825" t="e">
        <f t="shared" si="93"/>
        <v>#DIV/0!</v>
      </c>
    </row>
    <row r="826" spans="2:29" x14ac:dyDescent="0.25">
      <c r="B826" t="str">
        <f t="shared" si="88"/>
        <v/>
      </c>
      <c r="C826" t="str">
        <f t="shared" si="89"/>
        <v/>
      </c>
      <c r="Q826" s="64" t="str">
        <f>_xlfn.XLOOKUP(S826,Data!E:E,Data!X:X,"Not Started",0,-1)</f>
        <v>Not Started</v>
      </c>
      <c r="R826" t="str">
        <f t="shared" si="90"/>
        <v/>
      </c>
      <c r="S826" t="str">
        <f t="shared" si="91"/>
        <v/>
      </c>
      <c r="AB826">
        <f t="shared" si="92"/>
        <v>0</v>
      </c>
      <c r="AC826" t="e">
        <f t="shared" si="93"/>
        <v>#DIV/0!</v>
      </c>
    </row>
    <row r="827" spans="2:29" x14ac:dyDescent="0.25">
      <c r="B827" t="str">
        <f t="shared" si="88"/>
        <v/>
      </c>
      <c r="C827" t="str">
        <f t="shared" si="89"/>
        <v/>
      </c>
      <c r="Q827" s="64" t="str">
        <f>_xlfn.XLOOKUP(S827,Data!E:E,Data!X:X,"Not Started",0,-1)</f>
        <v>Not Started</v>
      </c>
      <c r="R827" t="str">
        <f t="shared" si="90"/>
        <v/>
      </c>
      <c r="S827" t="str">
        <f t="shared" si="91"/>
        <v/>
      </c>
      <c r="AB827">
        <f t="shared" si="92"/>
        <v>0</v>
      </c>
      <c r="AC827" t="e">
        <f t="shared" si="93"/>
        <v>#DIV/0!</v>
      </c>
    </row>
    <row r="828" spans="2:29" x14ac:dyDescent="0.25">
      <c r="B828" t="str">
        <f t="shared" si="88"/>
        <v/>
      </c>
      <c r="C828" t="str">
        <f t="shared" si="89"/>
        <v/>
      </c>
      <c r="Q828" s="64" t="str">
        <f>_xlfn.XLOOKUP(S828,Data!E:E,Data!X:X,"Not Started",0,-1)</f>
        <v>Not Started</v>
      </c>
      <c r="R828" t="str">
        <f t="shared" si="90"/>
        <v/>
      </c>
      <c r="S828" t="str">
        <f t="shared" si="91"/>
        <v/>
      </c>
      <c r="AB828">
        <f t="shared" si="92"/>
        <v>0</v>
      </c>
      <c r="AC828" t="e">
        <f t="shared" si="93"/>
        <v>#DIV/0!</v>
      </c>
    </row>
    <row r="829" spans="2:29" x14ac:dyDescent="0.25">
      <c r="B829" t="str">
        <f t="shared" si="88"/>
        <v/>
      </c>
      <c r="C829" t="str">
        <f t="shared" si="89"/>
        <v/>
      </c>
      <c r="Q829" s="64" t="str">
        <f>_xlfn.XLOOKUP(S829,Data!E:E,Data!X:X,"Not Started",0,-1)</f>
        <v>Not Started</v>
      </c>
      <c r="R829" t="str">
        <f t="shared" si="90"/>
        <v/>
      </c>
      <c r="S829" t="str">
        <f t="shared" si="91"/>
        <v/>
      </c>
      <c r="AB829">
        <f t="shared" si="92"/>
        <v>0</v>
      </c>
      <c r="AC829" t="e">
        <f t="shared" si="93"/>
        <v>#DIV/0!</v>
      </c>
    </row>
    <row r="830" spans="2:29" x14ac:dyDescent="0.25">
      <c r="B830" t="str">
        <f t="shared" si="88"/>
        <v/>
      </c>
      <c r="C830" t="str">
        <f t="shared" si="89"/>
        <v/>
      </c>
      <c r="Q830" s="64" t="str">
        <f>_xlfn.XLOOKUP(S830,Data!E:E,Data!X:X,"Not Started",0,-1)</f>
        <v>Not Started</v>
      </c>
      <c r="R830" t="str">
        <f t="shared" si="90"/>
        <v/>
      </c>
      <c r="S830" t="str">
        <f t="shared" si="91"/>
        <v/>
      </c>
      <c r="AB830">
        <f t="shared" si="92"/>
        <v>0</v>
      </c>
      <c r="AC830" t="e">
        <f t="shared" si="93"/>
        <v>#DIV/0!</v>
      </c>
    </row>
    <row r="831" spans="2:29" x14ac:dyDescent="0.25">
      <c r="B831" t="str">
        <f t="shared" si="88"/>
        <v/>
      </c>
      <c r="C831" t="str">
        <f t="shared" si="89"/>
        <v/>
      </c>
      <c r="Q831" s="64" t="str">
        <f>_xlfn.XLOOKUP(S831,Data!E:E,Data!X:X,"Not Started",0,-1)</f>
        <v>Not Started</v>
      </c>
      <c r="R831" t="str">
        <f t="shared" si="90"/>
        <v/>
      </c>
      <c r="S831" t="str">
        <f t="shared" si="91"/>
        <v/>
      </c>
      <c r="AB831">
        <f t="shared" si="92"/>
        <v>0</v>
      </c>
      <c r="AC831" t="e">
        <f t="shared" si="93"/>
        <v>#DIV/0!</v>
      </c>
    </row>
    <row r="832" spans="2:29" x14ac:dyDescent="0.25">
      <c r="B832" t="str">
        <f t="shared" si="88"/>
        <v/>
      </c>
      <c r="C832" t="str">
        <f t="shared" si="89"/>
        <v/>
      </c>
      <c r="Q832" s="64" t="str">
        <f>_xlfn.XLOOKUP(S832,Data!E:E,Data!X:X,"Not Started",0,-1)</f>
        <v>Not Started</v>
      </c>
      <c r="R832" t="str">
        <f t="shared" si="90"/>
        <v/>
      </c>
      <c r="S832" t="str">
        <f t="shared" si="91"/>
        <v/>
      </c>
      <c r="AB832">
        <f t="shared" si="92"/>
        <v>0</v>
      </c>
      <c r="AC832" t="e">
        <f t="shared" si="93"/>
        <v>#DIV/0!</v>
      </c>
    </row>
    <row r="833" spans="2:29" x14ac:dyDescent="0.25">
      <c r="B833" t="str">
        <f t="shared" si="88"/>
        <v/>
      </c>
      <c r="C833" t="str">
        <f t="shared" si="89"/>
        <v/>
      </c>
      <c r="Q833" s="64" t="str">
        <f>_xlfn.XLOOKUP(S833,Data!E:E,Data!X:X,"Not Started",0,-1)</f>
        <v>Not Started</v>
      </c>
      <c r="R833" t="str">
        <f t="shared" si="90"/>
        <v/>
      </c>
      <c r="S833" t="str">
        <f t="shared" si="91"/>
        <v/>
      </c>
      <c r="AB833">
        <f t="shared" si="92"/>
        <v>0</v>
      </c>
      <c r="AC833" t="e">
        <f t="shared" si="93"/>
        <v>#DIV/0!</v>
      </c>
    </row>
    <row r="834" spans="2:29" x14ac:dyDescent="0.25">
      <c r="B834" t="str">
        <f t="shared" si="88"/>
        <v/>
      </c>
      <c r="C834" t="str">
        <f t="shared" si="89"/>
        <v/>
      </c>
      <c r="Q834" s="64" t="str">
        <f>_xlfn.XLOOKUP(S834,Data!E:E,Data!X:X,"Not Started",0,-1)</f>
        <v>Not Started</v>
      </c>
      <c r="R834" t="str">
        <f t="shared" si="90"/>
        <v/>
      </c>
      <c r="S834" t="str">
        <f t="shared" si="91"/>
        <v/>
      </c>
      <c r="AB834">
        <f t="shared" si="92"/>
        <v>0</v>
      </c>
      <c r="AC834" t="e">
        <f t="shared" si="93"/>
        <v>#DIV/0!</v>
      </c>
    </row>
    <row r="835" spans="2:29" x14ac:dyDescent="0.25">
      <c r="B835" t="str">
        <f t="shared" si="88"/>
        <v/>
      </c>
      <c r="C835" t="str">
        <f t="shared" si="89"/>
        <v/>
      </c>
      <c r="Q835" s="64" t="str">
        <f>_xlfn.XLOOKUP(S835,Data!E:E,Data!X:X,"Not Started",0,-1)</f>
        <v>Not Started</v>
      </c>
      <c r="R835" t="str">
        <f t="shared" si="90"/>
        <v/>
      </c>
      <c r="S835" t="str">
        <f t="shared" si="91"/>
        <v/>
      </c>
      <c r="AB835">
        <f t="shared" si="92"/>
        <v>0</v>
      </c>
      <c r="AC835" t="e">
        <f t="shared" si="93"/>
        <v>#DIV/0!</v>
      </c>
    </row>
    <row r="836" spans="2:29" x14ac:dyDescent="0.25">
      <c r="B836" t="str">
        <f t="shared" si="88"/>
        <v/>
      </c>
      <c r="C836" t="str">
        <f t="shared" si="89"/>
        <v/>
      </c>
      <c r="Q836" s="64" t="str">
        <f>_xlfn.XLOOKUP(S836,Data!E:E,Data!X:X,"Not Started",0,-1)</f>
        <v>Not Started</v>
      </c>
      <c r="R836" t="str">
        <f t="shared" si="90"/>
        <v/>
      </c>
      <c r="S836" t="str">
        <f t="shared" si="91"/>
        <v/>
      </c>
      <c r="AB836">
        <f t="shared" si="92"/>
        <v>0</v>
      </c>
      <c r="AC836" t="e">
        <f t="shared" si="93"/>
        <v>#DIV/0!</v>
      </c>
    </row>
    <row r="837" spans="2:29" x14ac:dyDescent="0.25">
      <c r="B837" t="str">
        <f t="shared" si="88"/>
        <v/>
      </c>
      <c r="C837" t="str">
        <f t="shared" si="89"/>
        <v/>
      </c>
      <c r="Q837" s="64" t="str">
        <f>_xlfn.XLOOKUP(S837,Data!E:E,Data!X:X,"Not Started",0,-1)</f>
        <v>Not Started</v>
      </c>
      <c r="R837" t="str">
        <f t="shared" si="90"/>
        <v/>
      </c>
      <c r="S837" t="str">
        <f t="shared" si="91"/>
        <v/>
      </c>
      <c r="AB837">
        <f t="shared" si="92"/>
        <v>0</v>
      </c>
      <c r="AC837" t="e">
        <f t="shared" si="93"/>
        <v>#DIV/0!</v>
      </c>
    </row>
    <row r="838" spans="2:29" x14ac:dyDescent="0.25">
      <c r="B838" t="str">
        <f t="shared" si="88"/>
        <v/>
      </c>
      <c r="C838" t="str">
        <f t="shared" si="89"/>
        <v/>
      </c>
      <c r="Q838" s="64" t="str">
        <f>_xlfn.XLOOKUP(S838,Data!E:E,Data!X:X,"Not Started",0,-1)</f>
        <v>Not Started</v>
      </c>
      <c r="R838" t="str">
        <f t="shared" si="90"/>
        <v/>
      </c>
      <c r="S838" t="str">
        <f t="shared" si="91"/>
        <v/>
      </c>
      <c r="AB838">
        <f t="shared" si="92"/>
        <v>0</v>
      </c>
      <c r="AC838" t="e">
        <f t="shared" si="93"/>
        <v>#DIV/0!</v>
      </c>
    </row>
    <row r="839" spans="2:29" x14ac:dyDescent="0.25">
      <c r="B839" t="str">
        <f t="shared" si="88"/>
        <v/>
      </c>
      <c r="C839" t="str">
        <f t="shared" si="89"/>
        <v/>
      </c>
      <c r="Q839" s="64" t="str">
        <f>_xlfn.XLOOKUP(S839,Data!E:E,Data!X:X,"Not Started",0,-1)</f>
        <v>Not Started</v>
      </c>
      <c r="R839" t="str">
        <f t="shared" si="90"/>
        <v/>
      </c>
      <c r="S839" t="str">
        <f t="shared" si="91"/>
        <v/>
      </c>
      <c r="AB839">
        <f t="shared" si="92"/>
        <v>0</v>
      </c>
      <c r="AC839" t="e">
        <f t="shared" si="93"/>
        <v>#DIV/0!</v>
      </c>
    </row>
    <row r="840" spans="2:29" x14ac:dyDescent="0.25">
      <c r="B840" t="str">
        <f t="shared" si="88"/>
        <v/>
      </c>
      <c r="C840" t="str">
        <f t="shared" si="89"/>
        <v/>
      </c>
      <c r="Q840" s="64" t="str">
        <f>_xlfn.XLOOKUP(S840,Data!E:E,Data!X:X,"Not Started",0,-1)</f>
        <v>Not Started</v>
      </c>
      <c r="R840" t="str">
        <f t="shared" si="90"/>
        <v/>
      </c>
      <c r="S840" t="str">
        <f t="shared" si="91"/>
        <v/>
      </c>
      <c r="AB840">
        <f t="shared" si="92"/>
        <v>0</v>
      </c>
      <c r="AC840" t="e">
        <f t="shared" si="93"/>
        <v>#DIV/0!</v>
      </c>
    </row>
    <row r="841" spans="2:29" x14ac:dyDescent="0.25">
      <c r="B841" t="str">
        <f t="shared" si="88"/>
        <v/>
      </c>
      <c r="C841" t="str">
        <f t="shared" si="89"/>
        <v/>
      </c>
      <c r="Q841" s="64" t="str">
        <f>_xlfn.XLOOKUP(S841,Data!E:E,Data!X:X,"Not Started",0,-1)</f>
        <v>Not Started</v>
      </c>
      <c r="R841" t="str">
        <f t="shared" si="90"/>
        <v/>
      </c>
      <c r="S841" t="str">
        <f t="shared" si="91"/>
        <v/>
      </c>
      <c r="AB841">
        <f t="shared" si="92"/>
        <v>0</v>
      </c>
      <c r="AC841" t="e">
        <f t="shared" si="93"/>
        <v>#DIV/0!</v>
      </c>
    </row>
    <row r="842" spans="2:29" x14ac:dyDescent="0.25">
      <c r="B842" t="str">
        <f t="shared" si="88"/>
        <v/>
      </c>
      <c r="C842" t="str">
        <f t="shared" si="89"/>
        <v/>
      </c>
      <c r="Q842" s="64" t="str">
        <f>_xlfn.XLOOKUP(S842,Data!E:E,Data!X:X,"Not Started",0,-1)</f>
        <v>Not Started</v>
      </c>
      <c r="R842" t="str">
        <f t="shared" si="90"/>
        <v/>
      </c>
      <c r="S842" t="str">
        <f t="shared" si="91"/>
        <v/>
      </c>
      <c r="AB842">
        <f t="shared" si="92"/>
        <v>0</v>
      </c>
      <c r="AC842" t="e">
        <f t="shared" si="93"/>
        <v>#DIV/0!</v>
      </c>
    </row>
    <row r="843" spans="2:29" x14ac:dyDescent="0.25">
      <c r="B843" t="str">
        <f t="shared" si="88"/>
        <v/>
      </c>
      <c r="C843" t="str">
        <f t="shared" si="89"/>
        <v/>
      </c>
      <c r="Q843" s="64" t="str">
        <f>_xlfn.XLOOKUP(S843,Data!E:E,Data!X:X,"Not Started",0,-1)</f>
        <v>Not Started</v>
      </c>
      <c r="R843" t="str">
        <f t="shared" si="90"/>
        <v/>
      </c>
      <c r="S843" t="str">
        <f t="shared" si="91"/>
        <v/>
      </c>
      <c r="AB843">
        <f t="shared" si="92"/>
        <v>0</v>
      </c>
      <c r="AC843" t="e">
        <f t="shared" si="93"/>
        <v>#DIV/0!</v>
      </c>
    </row>
    <row r="844" spans="2:29" x14ac:dyDescent="0.25">
      <c r="B844" t="str">
        <f t="shared" si="88"/>
        <v/>
      </c>
      <c r="C844" t="str">
        <f t="shared" si="89"/>
        <v/>
      </c>
      <c r="Q844" s="64" t="str">
        <f>_xlfn.XLOOKUP(S844,Data!E:E,Data!X:X,"Not Started",0,-1)</f>
        <v>Not Started</v>
      </c>
      <c r="R844" t="str">
        <f t="shared" si="90"/>
        <v/>
      </c>
      <c r="S844" t="str">
        <f t="shared" si="91"/>
        <v/>
      </c>
      <c r="AB844">
        <f t="shared" si="92"/>
        <v>0</v>
      </c>
      <c r="AC844" t="e">
        <f t="shared" si="93"/>
        <v>#DIV/0!</v>
      </c>
    </row>
    <row r="845" spans="2:29" x14ac:dyDescent="0.25">
      <c r="B845" t="str">
        <f t="shared" si="88"/>
        <v/>
      </c>
      <c r="C845" t="str">
        <f t="shared" si="89"/>
        <v/>
      </c>
      <c r="Q845" s="64" t="str">
        <f>_xlfn.XLOOKUP(S845,Data!E:E,Data!X:X,"Not Started",0,-1)</f>
        <v>Not Started</v>
      </c>
      <c r="R845" t="str">
        <f t="shared" si="90"/>
        <v/>
      </c>
      <c r="S845" t="str">
        <f t="shared" si="91"/>
        <v/>
      </c>
      <c r="AB845">
        <f t="shared" si="92"/>
        <v>0</v>
      </c>
      <c r="AC845" t="e">
        <f t="shared" si="93"/>
        <v>#DIV/0!</v>
      </c>
    </row>
    <row r="846" spans="2:29" x14ac:dyDescent="0.25">
      <c r="B846" t="str">
        <f t="shared" ref="B846:B909" si="94">D846&amp;E846&amp;F846</f>
        <v/>
      </c>
      <c r="C846" t="str">
        <f t="shared" ref="C846:C909" si="95">D846&amp;E846&amp;F846&amp;G846</f>
        <v/>
      </c>
      <c r="Q846" s="64" t="str">
        <f>_xlfn.XLOOKUP(S846,Data!E:E,Data!X:X,"Not Started",0,-1)</f>
        <v>Not Started</v>
      </c>
      <c r="R846" t="str">
        <f t="shared" ref="R846:R909" si="96">T846&amp;U846&amp;V846</f>
        <v/>
      </c>
      <c r="S846" t="str">
        <f t="shared" ref="S846:S909" si="97">T846&amp;U846&amp;V846&amp;W846</f>
        <v/>
      </c>
      <c r="AB846">
        <f t="shared" ref="AB846:AB909" si="98">SUM(Z846:AA846)</f>
        <v>0</v>
      </c>
      <c r="AC846" t="e">
        <f t="shared" ref="AC846:AC909" si="99">AB846/X846</f>
        <v>#DIV/0!</v>
      </c>
    </row>
    <row r="847" spans="2:29" x14ac:dyDescent="0.25">
      <c r="B847" t="str">
        <f t="shared" si="94"/>
        <v/>
      </c>
      <c r="C847" t="str">
        <f t="shared" si="95"/>
        <v/>
      </c>
      <c r="Q847" s="64" t="str">
        <f>_xlfn.XLOOKUP(S847,Data!E:E,Data!X:X,"Not Started",0,-1)</f>
        <v>Not Started</v>
      </c>
      <c r="R847" t="str">
        <f t="shared" si="96"/>
        <v/>
      </c>
      <c r="S847" t="str">
        <f t="shared" si="97"/>
        <v/>
      </c>
      <c r="AB847">
        <f t="shared" si="98"/>
        <v>0</v>
      </c>
      <c r="AC847" t="e">
        <f t="shared" si="99"/>
        <v>#DIV/0!</v>
      </c>
    </row>
    <row r="848" spans="2:29" x14ac:dyDescent="0.25">
      <c r="B848" t="str">
        <f t="shared" si="94"/>
        <v/>
      </c>
      <c r="C848" t="str">
        <f t="shared" si="95"/>
        <v/>
      </c>
      <c r="Q848" s="64" t="str">
        <f>_xlfn.XLOOKUP(S848,Data!E:E,Data!X:X,"Not Started",0,-1)</f>
        <v>Not Started</v>
      </c>
      <c r="R848" t="str">
        <f t="shared" si="96"/>
        <v/>
      </c>
      <c r="S848" t="str">
        <f t="shared" si="97"/>
        <v/>
      </c>
      <c r="AB848">
        <f t="shared" si="98"/>
        <v>0</v>
      </c>
      <c r="AC848" t="e">
        <f t="shared" si="99"/>
        <v>#DIV/0!</v>
      </c>
    </row>
    <row r="849" spans="2:29" x14ac:dyDescent="0.25">
      <c r="B849" t="str">
        <f t="shared" si="94"/>
        <v/>
      </c>
      <c r="C849" t="str">
        <f t="shared" si="95"/>
        <v/>
      </c>
      <c r="Q849" s="64" t="str">
        <f>_xlfn.XLOOKUP(S849,Data!E:E,Data!X:X,"Not Started",0,-1)</f>
        <v>Not Started</v>
      </c>
      <c r="R849" t="str">
        <f t="shared" si="96"/>
        <v/>
      </c>
      <c r="S849" t="str">
        <f t="shared" si="97"/>
        <v/>
      </c>
      <c r="AB849">
        <f t="shared" si="98"/>
        <v>0</v>
      </c>
      <c r="AC849" t="e">
        <f t="shared" si="99"/>
        <v>#DIV/0!</v>
      </c>
    </row>
    <row r="850" spans="2:29" x14ac:dyDescent="0.25">
      <c r="B850" t="str">
        <f t="shared" si="94"/>
        <v/>
      </c>
      <c r="C850" t="str">
        <f t="shared" si="95"/>
        <v/>
      </c>
      <c r="Q850" s="64" t="str">
        <f>_xlfn.XLOOKUP(S850,Data!E:E,Data!X:X,"Not Started",0,-1)</f>
        <v>Not Started</v>
      </c>
      <c r="R850" t="str">
        <f t="shared" si="96"/>
        <v/>
      </c>
      <c r="S850" t="str">
        <f t="shared" si="97"/>
        <v/>
      </c>
      <c r="AB850">
        <f t="shared" si="98"/>
        <v>0</v>
      </c>
      <c r="AC850" t="e">
        <f t="shared" si="99"/>
        <v>#DIV/0!</v>
      </c>
    </row>
    <row r="851" spans="2:29" x14ac:dyDescent="0.25">
      <c r="B851" t="str">
        <f t="shared" si="94"/>
        <v/>
      </c>
      <c r="C851" t="str">
        <f t="shared" si="95"/>
        <v/>
      </c>
      <c r="Q851" s="64" t="str">
        <f>_xlfn.XLOOKUP(S851,Data!E:E,Data!X:X,"Not Started",0,-1)</f>
        <v>Not Started</v>
      </c>
      <c r="R851" t="str">
        <f t="shared" si="96"/>
        <v/>
      </c>
      <c r="S851" t="str">
        <f t="shared" si="97"/>
        <v/>
      </c>
      <c r="AB851">
        <f t="shared" si="98"/>
        <v>0</v>
      </c>
      <c r="AC851" t="e">
        <f t="shared" si="99"/>
        <v>#DIV/0!</v>
      </c>
    </row>
    <row r="852" spans="2:29" x14ac:dyDescent="0.25">
      <c r="B852" t="str">
        <f t="shared" si="94"/>
        <v/>
      </c>
      <c r="C852" t="str">
        <f t="shared" si="95"/>
        <v/>
      </c>
      <c r="Q852" s="64" t="str">
        <f>_xlfn.XLOOKUP(S852,Data!E:E,Data!X:X,"Not Started",0,-1)</f>
        <v>Not Started</v>
      </c>
      <c r="R852" t="str">
        <f t="shared" si="96"/>
        <v/>
      </c>
      <c r="S852" t="str">
        <f t="shared" si="97"/>
        <v/>
      </c>
      <c r="AB852">
        <f t="shared" si="98"/>
        <v>0</v>
      </c>
      <c r="AC852" t="e">
        <f t="shared" si="99"/>
        <v>#DIV/0!</v>
      </c>
    </row>
    <row r="853" spans="2:29" x14ac:dyDescent="0.25">
      <c r="B853" t="str">
        <f t="shared" si="94"/>
        <v/>
      </c>
      <c r="C853" t="str">
        <f t="shared" si="95"/>
        <v/>
      </c>
      <c r="Q853" s="64" t="str">
        <f>_xlfn.XLOOKUP(S853,Data!E:E,Data!X:X,"Not Started",0,-1)</f>
        <v>Not Started</v>
      </c>
      <c r="R853" t="str">
        <f t="shared" si="96"/>
        <v/>
      </c>
      <c r="S853" t="str">
        <f t="shared" si="97"/>
        <v/>
      </c>
      <c r="AB853">
        <f t="shared" si="98"/>
        <v>0</v>
      </c>
      <c r="AC853" t="e">
        <f t="shared" si="99"/>
        <v>#DIV/0!</v>
      </c>
    </row>
    <row r="854" spans="2:29" x14ac:dyDescent="0.25">
      <c r="B854" t="str">
        <f t="shared" si="94"/>
        <v/>
      </c>
      <c r="C854" t="str">
        <f t="shared" si="95"/>
        <v/>
      </c>
      <c r="Q854" s="64" t="str">
        <f>_xlfn.XLOOKUP(S854,Data!E:E,Data!X:X,"Not Started",0,-1)</f>
        <v>Not Started</v>
      </c>
      <c r="R854" t="str">
        <f t="shared" si="96"/>
        <v/>
      </c>
      <c r="S854" t="str">
        <f t="shared" si="97"/>
        <v/>
      </c>
      <c r="AB854">
        <f t="shared" si="98"/>
        <v>0</v>
      </c>
      <c r="AC854" t="e">
        <f t="shared" si="99"/>
        <v>#DIV/0!</v>
      </c>
    </row>
    <row r="855" spans="2:29" x14ac:dyDescent="0.25">
      <c r="B855" t="str">
        <f t="shared" si="94"/>
        <v/>
      </c>
      <c r="C855" t="str">
        <f t="shared" si="95"/>
        <v/>
      </c>
      <c r="Q855" s="64" t="str">
        <f>_xlfn.XLOOKUP(S855,Data!E:E,Data!X:X,"Not Started",0,-1)</f>
        <v>Not Started</v>
      </c>
      <c r="R855" t="str">
        <f t="shared" si="96"/>
        <v/>
      </c>
      <c r="S855" t="str">
        <f t="shared" si="97"/>
        <v/>
      </c>
      <c r="AB855">
        <f t="shared" si="98"/>
        <v>0</v>
      </c>
      <c r="AC855" t="e">
        <f t="shared" si="99"/>
        <v>#DIV/0!</v>
      </c>
    </row>
    <row r="856" spans="2:29" x14ac:dyDescent="0.25">
      <c r="B856" t="str">
        <f t="shared" si="94"/>
        <v/>
      </c>
      <c r="C856" t="str">
        <f t="shared" si="95"/>
        <v/>
      </c>
      <c r="Q856" s="64" t="str">
        <f>_xlfn.XLOOKUP(S856,Data!E:E,Data!X:X,"Not Started",0,-1)</f>
        <v>Not Started</v>
      </c>
      <c r="R856" t="str">
        <f t="shared" si="96"/>
        <v/>
      </c>
      <c r="S856" t="str">
        <f t="shared" si="97"/>
        <v/>
      </c>
      <c r="AB856">
        <f t="shared" si="98"/>
        <v>0</v>
      </c>
      <c r="AC856" t="e">
        <f t="shared" si="99"/>
        <v>#DIV/0!</v>
      </c>
    </row>
    <row r="857" spans="2:29" x14ac:dyDescent="0.25">
      <c r="B857" t="str">
        <f t="shared" si="94"/>
        <v/>
      </c>
      <c r="C857" t="str">
        <f t="shared" si="95"/>
        <v/>
      </c>
      <c r="Q857" s="64" t="str">
        <f>_xlfn.XLOOKUP(S857,Data!E:E,Data!X:X,"Not Started",0,-1)</f>
        <v>Not Started</v>
      </c>
      <c r="R857" t="str">
        <f t="shared" si="96"/>
        <v/>
      </c>
      <c r="S857" t="str">
        <f t="shared" si="97"/>
        <v/>
      </c>
      <c r="AB857">
        <f t="shared" si="98"/>
        <v>0</v>
      </c>
      <c r="AC857" t="e">
        <f t="shared" si="99"/>
        <v>#DIV/0!</v>
      </c>
    </row>
    <row r="858" spans="2:29" x14ac:dyDescent="0.25">
      <c r="B858" t="str">
        <f t="shared" si="94"/>
        <v/>
      </c>
      <c r="C858" t="str">
        <f t="shared" si="95"/>
        <v/>
      </c>
      <c r="Q858" s="64" t="str">
        <f>_xlfn.XLOOKUP(S858,Data!E:E,Data!X:X,"Not Started",0,-1)</f>
        <v>Not Started</v>
      </c>
      <c r="R858" t="str">
        <f t="shared" si="96"/>
        <v/>
      </c>
      <c r="S858" t="str">
        <f t="shared" si="97"/>
        <v/>
      </c>
      <c r="AB858">
        <f t="shared" si="98"/>
        <v>0</v>
      </c>
      <c r="AC858" t="e">
        <f t="shared" si="99"/>
        <v>#DIV/0!</v>
      </c>
    </row>
    <row r="859" spans="2:29" x14ac:dyDescent="0.25">
      <c r="B859" t="str">
        <f t="shared" si="94"/>
        <v/>
      </c>
      <c r="C859" t="str">
        <f t="shared" si="95"/>
        <v/>
      </c>
      <c r="Q859" s="64" t="str">
        <f>_xlfn.XLOOKUP(S859,Data!E:E,Data!X:X,"Not Started",0,-1)</f>
        <v>Not Started</v>
      </c>
      <c r="R859" t="str">
        <f t="shared" si="96"/>
        <v/>
      </c>
      <c r="S859" t="str">
        <f t="shared" si="97"/>
        <v/>
      </c>
      <c r="AB859">
        <f t="shared" si="98"/>
        <v>0</v>
      </c>
      <c r="AC859" t="e">
        <f t="shared" si="99"/>
        <v>#DIV/0!</v>
      </c>
    </row>
    <row r="860" spans="2:29" x14ac:dyDescent="0.25">
      <c r="B860" t="str">
        <f t="shared" si="94"/>
        <v/>
      </c>
      <c r="C860" t="str">
        <f t="shared" si="95"/>
        <v/>
      </c>
      <c r="Q860" s="64" t="str">
        <f>_xlfn.XLOOKUP(S860,Data!E:E,Data!X:X,"Not Started",0,-1)</f>
        <v>Not Started</v>
      </c>
      <c r="R860" t="str">
        <f t="shared" si="96"/>
        <v/>
      </c>
      <c r="S860" t="str">
        <f t="shared" si="97"/>
        <v/>
      </c>
      <c r="AB860">
        <f t="shared" si="98"/>
        <v>0</v>
      </c>
      <c r="AC860" t="e">
        <f t="shared" si="99"/>
        <v>#DIV/0!</v>
      </c>
    </row>
    <row r="861" spans="2:29" x14ac:dyDescent="0.25">
      <c r="B861" t="str">
        <f t="shared" si="94"/>
        <v/>
      </c>
      <c r="C861" t="str">
        <f t="shared" si="95"/>
        <v/>
      </c>
      <c r="Q861" s="64" t="str">
        <f>_xlfn.XLOOKUP(S861,Data!E:E,Data!X:X,"Not Started",0,-1)</f>
        <v>Not Started</v>
      </c>
      <c r="R861" t="str">
        <f t="shared" si="96"/>
        <v/>
      </c>
      <c r="S861" t="str">
        <f t="shared" si="97"/>
        <v/>
      </c>
      <c r="AB861">
        <f t="shared" si="98"/>
        <v>0</v>
      </c>
      <c r="AC861" t="e">
        <f t="shared" si="99"/>
        <v>#DIV/0!</v>
      </c>
    </row>
    <row r="862" spans="2:29" x14ac:dyDescent="0.25">
      <c r="B862" t="str">
        <f t="shared" si="94"/>
        <v/>
      </c>
      <c r="C862" t="str">
        <f t="shared" si="95"/>
        <v/>
      </c>
      <c r="Q862" s="64" t="str">
        <f>_xlfn.XLOOKUP(S862,Data!E:E,Data!X:X,"Not Started",0,-1)</f>
        <v>Not Started</v>
      </c>
      <c r="R862" t="str">
        <f t="shared" si="96"/>
        <v/>
      </c>
      <c r="S862" t="str">
        <f t="shared" si="97"/>
        <v/>
      </c>
      <c r="AB862">
        <f t="shared" si="98"/>
        <v>0</v>
      </c>
      <c r="AC862" t="e">
        <f t="shared" si="99"/>
        <v>#DIV/0!</v>
      </c>
    </row>
    <row r="863" spans="2:29" x14ac:dyDescent="0.25">
      <c r="B863" t="str">
        <f t="shared" si="94"/>
        <v/>
      </c>
      <c r="C863" t="str">
        <f t="shared" si="95"/>
        <v/>
      </c>
      <c r="Q863" s="64" t="str">
        <f>_xlfn.XLOOKUP(S863,Data!E:E,Data!X:X,"Not Started",0,-1)</f>
        <v>Not Started</v>
      </c>
      <c r="R863" t="str">
        <f t="shared" si="96"/>
        <v/>
      </c>
      <c r="S863" t="str">
        <f t="shared" si="97"/>
        <v/>
      </c>
      <c r="AB863">
        <f t="shared" si="98"/>
        <v>0</v>
      </c>
      <c r="AC863" t="e">
        <f t="shared" si="99"/>
        <v>#DIV/0!</v>
      </c>
    </row>
    <row r="864" spans="2:29" x14ac:dyDescent="0.25">
      <c r="B864" t="str">
        <f t="shared" si="94"/>
        <v/>
      </c>
      <c r="C864" t="str">
        <f t="shared" si="95"/>
        <v/>
      </c>
      <c r="Q864" s="64" t="str">
        <f>_xlfn.XLOOKUP(S864,Data!E:E,Data!X:X,"Not Started",0,-1)</f>
        <v>Not Started</v>
      </c>
      <c r="R864" t="str">
        <f t="shared" si="96"/>
        <v/>
      </c>
      <c r="S864" t="str">
        <f t="shared" si="97"/>
        <v/>
      </c>
      <c r="AB864">
        <f t="shared" si="98"/>
        <v>0</v>
      </c>
      <c r="AC864" t="e">
        <f t="shared" si="99"/>
        <v>#DIV/0!</v>
      </c>
    </row>
    <row r="865" spans="2:29" x14ac:dyDescent="0.25">
      <c r="B865" t="str">
        <f t="shared" si="94"/>
        <v/>
      </c>
      <c r="C865" t="str">
        <f t="shared" si="95"/>
        <v/>
      </c>
      <c r="Q865" s="64" t="str">
        <f>_xlfn.XLOOKUP(S865,Data!E:E,Data!X:X,"Not Started",0,-1)</f>
        <v>Not Started</v>
      </c>
      <c r="R865" t="str">
        <f t="shared" si="96"/>
        <v/>
      </c>
      <c r="S865" t="str">
        <f t="shared" si="97"/>
        <v/>
      </c>
      <c r="AB865">
        <f t="shared" si="98"/>
        <v>0</v>
      </c>
      <c r="AC865" t="e">
        <f t="shared" si="99"/>
        <v>#DIV/0!</v>
      </c>
    </row>
    <row r="866" spans="2:29" x14ac:dyDescent="0.25">
      <c r="B866" t="str">
        <f t="shared" si="94"/>
        <v/>
      </c>
      <c r="C866" t="str">
        <f t="shared" si="95"/>
        <v/>
      </c>
      <c r="Q866" s="64" t="str">
        <f>_xlfn.XLOOKUP(S866,Data!E:E,Data!X:X,"Not Started",0,-1)</f>
        <v>Not Started</v>
      </c>
      <c r="R866" t="str">
        <f t="shared" si="96"/>
        <v/>
      </c>
      <c r="S866" t="str">
        <f t="shared" si="97"/>
        <v/>
      </c>
      <c r="AB866">
        <f t="shared" si="98"/>
        <v>0</v>
      </c>
      <c r="AC866" t="e">
        <f t="shared" si="99"/>
        <v>#DIV/0!</v>
      </c>
    </row>
    <row r="867" spans="2:29" x14ac:dyDescent="0.25">
      <c r="B867" t="str">
        <f t="shared" si="94"/>
        <v/>
      </c>
      <c r="C867" t="str">
        <f t="shared" si="95"/>
        <v/>
      </c>
      <c r="Q867" s="64" t="str">
        <f>_xlfn.XLOOKUP(S867,Data!E:E,Data!X:X,"Not Started",0,-1)</f>
        <v>Not Started</v>
      </c>
      <c r="R867" t="str">
        <f t="shared" si="96"/>
        <v/>
      </c>
      <c r="S867" t="str">
        <f t="shared" si="97"/>
        <v/>
      </c>
      <c r="AB867">
        <f t="shared" si="98"/>
        <v>0</v>
      </c>
      <c r="AC867" t="e">
        <f t="shared" si="99"/>
        <v>#DIV/0!</v>
      </c>
    </row>
    <row r="868" spans="2:29" x14ac:dyDescent="0.25">
      <c r="B868" t="str">
        <f t="shared" si="94"/>
        <v/>
      </c>
      <c r="C868" t="str">
        <f t="shared" si="95"/>
        <v/>
      </c>
      <c r="Q868" s="64" t="str">
        <f>_xlfn.XLOOKUP(S868,Data!E:E,Data!X:X,"Not Started",0,-1)</f>
        <v>Not Started</v>
      </c>
      <c r="R868" t="str">
        <f t="shared" si="96"/>
        <v/>
      </c>
      <c r="S868" t="str">
        <f t="shared" si="97"/>
        <v/>
      </c>
      <c r="AB868">
        <f t="shared" si="98"/>
        <v>0</v>
      </c>
      <c r="AC868" t="e">
        <f t="shared" si="99"/>
        <v>#DIV/0!</v>
      </c>
    </row>
    <row r="869" spans="2:29" x14ac:dyDescent="0.25">
      <c r="B869" t="str">
        <f t="shared" si="94"/>
        <v/>
      </c>
      <c r="C869" t="str">
        <f t="shared" si="95"/>
        <v/>
      </c>
      <c r="Q869" s="64" t="str">
        <f>_xlfn.XLOOKUP(S869,Data!E:E,Data!X:X,"Not Started",0,-1)</f>
        <v>Not Started</v>
      </c>
      <c r="R869" t="str">
        <f t="shared" si="96"/>
        <v/>
      </c>
      <c r="S869" t="str">
        <f t="shared" si="97"/>
        <v/>
      </c>
      <c r="AB869">
        <f t="shared" si="98"/>
        <v>0</v>
      </c>
      <c r="AC869" t="e">
        <f t="shared" si="99"/>
        <v>#DIV/0!</v>
      </c>
    </row>
    <row r="870" spans="2:29" x14ac:dyDescent="0.25">
      <c r="B870" t="str">
        <f t="shared" si="94"/>
        <v/>
      </c>
      <c r="C870" t="str">
        <f t="shared" si="95"/>
        <v/>
      </c>
      <c r="Q870" s="64" t="str">
        <f>_xlfn.XLOOKUP(S870,Data!E:E,Data!X:X,"Not Started",0,-1)</f>
        <v>Not Started</v>
      </c>
      <c r="R870" t="str">
        <f t="shared" si="96"/>
        <v/>
      </c>
      <c r="S870" t="str">
        <f t="shared" si="97"/>
        <v/>
      </c>
      <c r="AB870">
        <f t="shared" si="98"/>
        <v>0</v>
      </c>
      <c r="AC870" t="e">
        <f t="shared" si="99"/>
        <v>#DIV/0!</v>
      </c>
    </row>
    <row r="871" spans="2:29" x14ac:dyDescent="0.25">
      <c r="B871" t="str">
        <f t="shared" si="94"/>
        <v/>
      </c>
      <c r="C871" t="str">
        <f t="shared" si="95"/>
        <v/>
      </c>
      <c r="Q871" s="64" t="str">
        <f>_xlfn.XLOOKUP(S871,Data!E:E,Data!X:X,"Not Started",0,-1)</f>
        <v>Not Started</v>
      </c>
      <c r="R871" t="str">
        <f t="shared" si="96"/>
        <v/>
      </c>
      <c r="S871" t="str">
        <f t="shared" si="97"/>
        <v/>
      </c>
      <c r="AB871">
        <f t="shared" si="98"/>
        <v>0</v>
      </c>
      <c r="AC871" t="e">
        <f t="shared" si="99"/>
        <v>#DIV/0!</v>
      </c>
    </row>
    <row r="872" spans="2:29" x14ac:dyDescent="0.25">
      <c r="B872" t="str">
        <f t="shared" si="94"/>
        <v/>
      </c>
      <c r="C872" t="str">
        <f t="shared" si="95"/>
        <v/>
      </c>
      <c r="Q872" s="64" t="str">
        <f>_xlfn.XLOOKUP(S872,Data!E:E,Data!X:X,"Not Started",0,-1)</f>
        <v>Not Started</v>
      </c>
      <c r="R872" t="str">
        <f t="shared" si="96"/>
        <v/>
      </c>
      <c r="S872" t="str">
        <f t="shared" si="97"/>
        <v/>
      </c>
      <c r="AB872">
        <f t="shared" si="98"/>
        <v>0</v>
      </c>
      <c r="AC872" t="e">
        <f t="shared" si="99"/>
        <v>#DIV/0!</v>
      </c>
    </row>
    <row r="873" spans="2:29" x14ac:dyDescent="0.25">
      <c r="B873" t="str">
        <f t="shared" si="94"/>
        <v/>
      </c>
      <c r="C873" t="str">
        <f t="shared" si="95"/>
        <v/>
      </c>
      <c r="Q873" s="64" t="str">
        <f>_xlfn.XLOOKUP(S873,Data!E:E,Data!X:X,"Not Started",0,-1)</f>
        <v>Not Started</v>
      </c>
      <c r="R873" t="str">
        <f t="shared" si="96"/>
        <v/>
      </c>
      <c r="S873" t="str">
        <f t="shared" si="97"/>
        <v/>
      </c>
      <c r="AB873">
        <f t="shared" si="98"/>
        <v>0</v>
      </c>
      <c r="AC873" t="e">
        <f t="shared" si="99"/>
        <v>#DIV/0!</v>
      </c>
    </row>
    <row r="874" spans="2:29" x14ac:dyDescent="0.25">
      <c r="B874" t="str">
        <f t="shared" si="94"/>
        <v/>
      </c>
      <c r="C874" t="str">
        <f t="shared" si="95"/>
        <v/>
      </c>
      <c r="Q874" s="64" t="str">
        <f>_xlfn.XLOOKUP(S874,Data!E:E,Data!X:X,"Not Started",0,-1)</f>
        <v>Not Started</v>
      </c>
      <c r="R874" t="str">
        <f t="shared" si="96"/>
        <v/>
      </c>
      <c r="S874" t="str">
        <f t="shared" si="97"/>
        <v/>
      </c>
      <c r="AB874">
        <f t="shared" si="98"/>
        <v>0</v>
      </c>
      <c r="AC874" t="e">
        <f t="shared" si="99"/>
        <v>#DIV/0!</v>
      </c>
    </row>
    <row r="875" spans="2:29" x14ac:dyDescent="0.25">
      <c r="B875" t="str">
        <f t="shared" si="94"/>
        <v/>
      </c>
      <c r="C875" t="str">
        <f t="shared" si="95"/>
        <v/>
      </c>
      <c r="Q875" s="64" t="str">
        <f>_xlfn.XLOOKUP(S875,Data!E:E,Data!X:X,"Not Started",0,-1)</f>
        <v>Not Started</v>
      </c>
      <c r="R875" t="str">
        <f t="shared" si="96"/>
        <v/>
      </c>
      <c r="S875" t="str">
        <f t="shared" si="97"/>
        <v/>
      </c>
      <c r="AB875">
        <f t="shared" si="98"/>
        <v>0</v>
      </c>
      <c r="AC875" t="e">
        <f t="shared" si="99"/>
        <v>#DIV/0!</v>
      </c>
    </row>
    <row r="876" spans="2:29" x14ac:dyDescent="0.25">
      <c r="B876" t="str">
        <f t="shared" si="94"/>
        <v/>
      </c>
      <c r="C876" t="str">
        <f t="shared" si="95"/>
        <v/>
      </c>
      <c r="Q876" s="64" t="str">
        <f>_xlfn.XLOOKUP(S876,Data!E:E,Data!X:X,"Not Started",0,-1)</f>
        <v>Not Started</v>
      </c>
      <c r="R876" t="str">
        <f t="shared" si="96"/>
        <v/>
      </c>
      <c r="S876" t="str">
        <f t="shared" si="97"/>
        <v/>
      </c>
      <c r="AB876">
        <f t="shared" si="98"/>
        <v>0</v>
      </c>
      <c r="AC876" t="e">
        <f t="shared" si="99"/>
        <v>#DIV/0!</v>
      </c>
    </row>
    <row r="877" spans="2:29" x14ac:dyDescent="0.25">
      <c r="B877" t="str">
        <f t="shared" si="94"/>
        <v/>
      </c>
      <c r="C877" t="str">
        <f t="shared" si="95"/>
        <v/>
      </c>
      <c r="Q877" s="64" t="str">
        <f>_xlfn.XLOOKUP(S877,Data!E:E,Data!X:X,"Not Started",0,-1)</f>
        <v>Not Started</v>
      </c>
      <c r="R877" t="str">
        <f t="shared" si="96"/>
        <v/>
      </c>
      <c r="S877" t="str">
        <f t="shared" si="97"/>
        <v/>
      </c>
      <c r="AB877">
        <f t="shared" si="98"/>
        <v>0</v>
      </c>
      <c r="AC877" t="e">
        <f t="shared" si="99"/>
        <v>#DIV/0!</v>
      </c>
    </row>
    <row r="878" spans="2:29" x14ac:dyDescent="0.25">
      <c r="B878" t="str">
        <f t="shared" si="94"/>
        <v/>
      </c>
      <c r="C878" t="str">
        <f t="shared" si="95"/>
        <v/>
      </c>
      <c r="Q878" s="64" t="str">
        <f>_xlfn.XLOOKUP(S878,Data!E:E,Data!X:X,"Not Started",0,-1)</f>
        <v>Not Started</v>
      </c>
      <c r="R878" t="str">
        <f t="shared" si="96"/>
        <v/>
      </c>
      <c r="S878" t="str">
        <f t="shared" si="97"/>
        <v/>
      </c>
      <c r="AB878">
        <f t="shared" si="98"/>
        <v>0</v>
      </c>
      <c r="AC878" t="e">
        <f t="shared" si="99"/>
        <v>#DIV/0!</v>
      </c>
    </row>
    <row r="879" spans="2:29" x14ac:dyDescent="0.25">
      <c r="B879" t="str">
        <f t="shared" si="94"/>
        <v/>
      </c>
      <c r="C879" t="str">
        <f t="shared" si="95"/>
        <v/>
      </c>
      <c r="Q879" s="64" t="str">
        <f>_xlfn.XLOOKUP(S879,Data!E:E,Data!X:X,"Not Started",0,-1)</f>
        <v>Not Started</v>
      </c>
      <c r="R879" t="str">
        <f t="shared" si="96"/>
        <v/>
      </c>
      <c r="S879" t="str">
        <f t="shared" si="97"/>
        <v/>
      </c>
      <c r="AB879">
        <f t="shared" si="98"/>
        <v>0</v>
      </c>
      <c r="AC879" t="e">
        <f t="shared" si="99"/>
        <v>#DIV/0!</v>
      </c>
    </row>
    <row r="880" spans="2:29" x14ac:dyDescent="0.25">
      <c r="B880" t="str">
        <f t="shared" si="94"/>
        <v/>
      </c>
      <c r="C880" t="str">
        <f t="shared" si="95"/>
        <v/>
      </c>
      <c r="Q880" s="64" t="str">
        <f>_xlfn.XLOOKUP(S880,Data!E:E,Data!X:X,"Not Started",0,-1)</f>
        <v>Not Started</v>
      </c>
      <c r="R880" t="str">
        <f t="shared" si="96"/>
        <v/>
      </c>
      <c r="S880" t="str">
        <f t="shared" si="97"/>
        <v/>
      </c>
      <c r="AB880">
        <f t="shared" si="98"/>
        <v>0</v>
      </c>
      <c r="AC880" t="e">
        <f t="shared" si="99"/>
        <v>#DIV/0!</v>
      </c>
    </row>
    <row r="881" spans="2:29" x14ac:dyDescent="0.25">
      <c r="B881" t="str">
        <f t="shared" si="94"/>
        <v/>
      </c>
      <c r="C881" t="str">
        <f t="shared" si="95"/>
        <v/>
      </c>
      <c r="Q881" s="64" t="str">
        <f>_xlfn.XLOOKUP(S881,Data!E:E,Data!X:X,"Not Started",0,-1)</f>
        <v>Not Started</v>
      </c>
      <c r="R881" t="str">
        <f t="shared" si="96"/>
        <v/>
      </c>
      <c r="S881" t="str">
        <f t="shared" si="97"/>
        <v/>
      </c>
      <c r="AB881">
        <f t="shared" si="98"/>
        <v>0</v>
      </c>
      <c r="AC881" t="e">
        <f t="shared" si="99"/>
        <v>#DIV/0!</v>
      </c>
    </row>
    <row r="882" spans="2:29" x14ac:dyDescent="0.25">
      <c r="B882" t="str">
        <f t="shared" si="94"/>
        <v/>
      </c>
      <c r="C882" t="str">
        <f t="shared" si="95"/>
        <v/>
      </c>
      <c r="Q882" s="64" t="str">
        <f>_xlfn.XLOOKUP(S882,Data!E:E,Data!X:X,"Not Started",0,-1)</f>
        <v>Not Started</v>
      </c>
      <c r="R882" t="str">
        <f t="shared" si="96"/>
        <v/>
      </c>
      <c r="S882" t="str">
        <f t="shared" si="97"/>
        <v/>
      </c>
      <c r="AB882">
        <f t="shared" si="98"/>
        <v>0</v>
      </c>
      <c r="AC882" t="e">
        <f t="shared" si="99"/>
        <v>#DIV/0!</v>
      </c>
    </row>
    <row r="883" spans="2:29" x14ac:dyDescent="0.25">
      <c r="B883" t="str">
        <f t="shared" si="94"/>
        <v/>
      </c>
      <c r="C883" t="str">
        <f t="shared" si="95"/>
        <v/>
      </c>
      <c r="Q883" s="64" t="str">
        <f>_xlfn.XLOOKUP(S883,Data!E:E,Data!X:X,"Not Started",0,-1)</f>
        <v>Not Started</v>
      </c>
      <c r="R883" t="str">
        <f t="shared" si="96"/>
        <v/>
      </c>
      <c r="S883" t="str">
        <f t="shared" si="97"/>
        <v/>
      </c>
      <c r="AB883">
        <f t="shared" si="98"/>
        <v>0</v>
      </c>
      <c r="AC883" t="e">
        <f t="shared" si="99"/>
        <v>#DIV/0!</v>
      </c>
    </row>
    <row r="884" spans="2:29" x14ac:dyDescent="0.25">
      <c r="B884" t="str">
        <f t="shared" si="94"/>
        <v/>
      </c>
      <c r="C884" t="str">
        <f t="shared" si="95"/>
        <v/>
      </c>
      <c r="Q884" s="64" t="str">
        <f>_xlfn.XLOOKUP(S884,Data!E:E,Data!X:X,"Not Started",0,-1)</f>
        <v>Not Started</v>
      </c>
      <c r="R884" t="str">
        <f t="shared" si="96"/>
        <v/>
      </c>
      <c r="S884" t="str">
        <f t="shared" si="97"/>
        <v/>
      </c>
      <c r="AB884">
        <f t="shared" si="98"/>
        <v>0</v>
      </c>
      <c r="AC884" t="e">
        <f t="shared" si="99"/>
        <v>#DIV/0!</v>
      </c>
    </row>
    <row r="885" spans="2:29" x14ac:dyDescent="0.25">
      <c r="B885" t="str">
        <f t="shared" si="94"/>
        <v/>
      </c>
      <c r="C885" t="str">
        <f t="shared" si="95"/>
        <v/>
      </c>
      <c r="Q885" s="64" t="str">
        <f>_xlfn.XLOOKUP(S885,Data!E:E,Data!X:X,"Not Started",0,-1)</f>
        <v>Not Started</v>
      </c>
      <c r="R885" t="str">
        <f t="shared" si="96"/>
        <v/>
      </c>
      <c r="S885" t="str">
        <f t="shared" si="97"/>
        <v/>
      </c>
      <c r="AB885">
        <f t="shared" si="98"/>
        <v>0</v>
      </c>
      <c r="AC885" t="e">
        <f t="shared" si="99"/>
        <v>#DIV/0!</v>
      </c>
    </row>
    <row r="886" spans="2:29" x14ac:dyDescent="0.25">
      <c r="B886" t="str">
        <f t="shared" si="94"/>
        <v/>
      </c>
      <c r="C886" t="str">
        <f t="shared" si="95"/>
        <v/>
      </c>
      <c r="Q886" s="64" t="str">
        <f>_xlfn.XLOOKUP(S886,Data!E:E,Data!X:X,"Not Started",0,-1)</f>
        <v>Not Started</v>
      </c>
      <c r="R886" t="str">
        <f t="shared" si="96"/>
        <v/>
      </c>
      <c r="S886" t="str">
        <f t="shared" si="97"/>
        <v/>
      </c>
      <c r="AB886">
        <f t="shared" si="98"/>
        <v>0</v>
      </c>
      <c r="AC886" t="e">
        <f t="shared" si="99"/>
        <v>#DIV/0!</v>
      </c>
    </row>
    <row r="887" spans="2:29" x14ac:dyDescent="0.25">
      <c r="B887" t="str">
        <f t="shared" si="94"/>
        <v/>
      </c>
      <c r="C887" t="str">
        <f t="shared" si="95"/>
        <v/>
      </c>
      <c r="Q887" s="64" t="str">
        <f>_xlfn.XLOOKUP(S887,Data!E:E,Data!X:X,"Not Started",0,-1)</f>
        <v>Not Started</v>
      </c>
      <c r="R887" t="str">
        <f t="shared" si="96"/>
        <v/>
      </c>
      <c r="S887" t="str">
        <f t="shared" si="97"/>
        <v/>
      </c>
      <c r="AB887">
        <f t="shared" si="98"/>
        <v>0</v>
      </c>
      <c r="AC887" t="e">
        <f t="shared" si="99"/>
        <v>#DIV/0!</v>
      </c>
    </row>
    <row r="888" spans="2:29" x14ac:dyDescent="0.25">
      <c r="B888" t="str">
        <f t="shared" si="94"/>
        <v/>
      </c>
      <c r="C888" t="str">
        <f t="shared" si="95"/>
        <v/>
      </c>
      <c r="Q888" s="64" t="str">
        <f>_xlfn.XLOOKUP(S888,Data!E:E,Data!X:X,"Not Started",0,-1)</f>
        <v>Not Started</v>
      </c>
      <c r="R888" t="str">
        <f t="shared" si="96"/>
        <v/>
      </c>
      <c r="S888" t="str">
        <f t="shared" si="97"/>
        <v/>
      </c>
      <c r="AB888">
        <f t="shared" si="98"/>
        <v>0</v>
      </c>
      <c r="AC888" t="e">
        <f t="shared" si="99"/>
        <v>#DIV/0!</v>
      </c>
    </row>
    <row r="889" spans="2:29" x14ac:dyDescent="0.25">
      <c r="B889" t="str">
        <f t="shared" si="94"/>
        <v/>
      </c>
      <c r="C889" t="str">
        <f t="shared" si="95"/>
        <v/>
      </c>
      <c r="Q889" s="64" t="str">
        <f>_xlfn.XLOOKUP(S889,Data!E:E,Data!X:X,"Not Started",0,-1)</f>
        <v>Not Started</v>
      </c>
      <c r="R889" t="str">
        <f t="shared" si="96"/>
        <v/>
      </c>
      <c r="S889" t="str">
        <f t="shared" si="97"/>
        <v/>
      </c>
      <c r="AB889">
        <f t="shared" si="98"/>
        <v>0</v>
      </c>
      <c r="AC889" t="e">
        <f t="shared" si="99"/>
        <v>#DIV/0!</v>
      </c>
    </row>
    <row r="890" spans="2:29" x14ac:dyDescent="0.25">
      <c r="B890" t="str">
        <f t="shared" si="94"/>
        <v/>
      </c>
      <c r="C890" t="str">
        <f t="shared" si="95"/>
        <v/>
      </c>
      <c r="Q890" s="64" t="str">
        <f>_xlfn.XLOOKUP(S890,Data!E:E,Data!X:X,"Not Started",0,-1)</f>
        <v>Not Started</v>
      </c>
      <c r="R890" t="str">
        <f t="shared" si="96"/>
        <v/>
      </c>
      <c r="S890" t="str">
        <f t="shared" si="97"/>
        <v/>
      </c>
      <c r="AB890">
        <f t="shared" si="98"/>
        <v>0</v>
      </c>
      <c r="AC890" t="e">
        <f t="shared" si="99"/>
        <v>#DIV/0!</v>
      </c>
    </row>
    <row r="891" spans="2:29" x14ac:dyDescent="0.25">
      <c r="B891" t="str">
        <f t="shared" si="94"/>
        <v/>
      </c>
      <c r="C891" t="str">
        <f t="shared" si="95"/>
        <v/>
      </c>
      <c r="Q891" s="64" t="str">
        <f>_xlfn.XLOOKUP(S891,Data!E:E,Data!X:X,"Not Started",0,-1)</f>
        <v>Not Started</v>
      </c>
      <c r="R891" t="str">
        <f t="shared" si="96"/>
        <v/>
      </c>
      <c r="S891" t="str">
        <f t="shared" si="97"/>
        <v/>
      </c>
      <c r="AB891">
        <f t="shared" si="98"/>
        <v>0</v>
      </c>
      <c r="AC891" t="e">
        <f t="shared" si="99"/>
        <v>#DIV/0!</v>
      </c>
    </row>
    <row r="892" spans="2:29" x14ac:dyDescent="0.25">
      <c r="B892" t="str">
        <f t="shared" si="94"/>
        <v/>
      </c>
      <c r="C892" t="str">
        <f t="shared" si="95"/>
        <v/>
      </c>
      <c r="Q892" s="64" t="str">
        <f>_xlfn.XLOOKUP(S892,Data!E:E,Data!X:X,"Not Started",0,-1)</f>
        <v>Not Started</v>
      </c>
      <c r="R892" t="str">
        <f t="shared" si="96"/>
        <v/>
      </c>
      <c r="S892" t="str">
        <f t="shared" si="97"/>
        <v/>
      </c>
      <c r="AB892">
        <f t="shared" si="98"/>
        <v>0</v>
      </c>
      <c r="AC892" t="e">
        <f t="shared" si="99"/>
        <v>#DIV/0!</v>
      </c>
    </row>
    <row r="893" spans="2:29" x14ac:dyDescent="0.25">
      <c r="B893" t="str">
        <f t="shared" si="94"/>
        <v/>
      </c>
      <c r="C893" t="str">
        <f t="shared" si="95"/>
        <v/>
      </c>
      <c r="Q893" s="64" t="str">
        <f>_xlfn.XLOOKUP(S893,Data!E:E,Data!X:X,"Not Started",0,-1)</f>
        <v>Not Started</v>
      </c>
      <c r="R893" t="str">
        <f t="shared" si="96"/>
        <v/>
      </c>
      <c r="S893" t="str">
        <f t="shared" si="97"/>
        <v/>
      </c>
      <c r="AB893">
        <f t="shared" si="98"/>
        <v>0</v>
      </c>
      <c r="AC893" t="e">
        <f t="shared" si="99"/>
        <v>#DIV/0!</v>
      </c>
    </row>
    <row r="894" spans="2:29" x14ac:dyDescent="0.25">
      <c r="B894" t="str">
        <f t="shared" si="94"/>
        <v/>
      </c>
      <c r="C894" t="str">
        <f t="shared" si="95"/>
        <v/>
      </c>
      <c r="Q894" s="64" t="str">
        <f>_xlfn.XLOOKUP(S894,Data!E:E,Data!X:X,"Not Started",0,-1)</f>
        <v>Not Started</v>
      </c>
      <c r="R894" t="str">
        <f t="shared" si="96"/>
        <v/>
      </c>
      <c r="S894" t="str">
        <f t="shared" si="97"/>
        <v/>
      </c>
      <c r="AB894">
        <f t="shared" si="98"/>
        <v>0</v>
      </c>
      <c r="AC894" t="e">
        <f t="shared" si="99"/>
        <v>#DIV/0!</v>
      </c>
    </row>
    <row r="895" spans="2:29" x14ac:dyDescent="0.25">
      <c r="B895" t="str">
        <f t="shared" si="94"/>
        <v/>
      </c>
      <c r="C895" t="str">
        <f t="shared" si="95"/>
        <v/>
      </c>
      <c r="Q895" s="64" t="str">
        <f>_xlfn.XLOOKUP(S895,Data!E:E,Data!X:X,"Not Started",0,-1)</f>
        <v>Not Started</v>
      </c>
      <c r="R895" t="str">
        <f t="shared" si="96"/>
        <v/>
      </c>
      <c r="S895" t="str">
        <f t="shared" si="97"/>
        <v/>
      </c>
      <c r="AB895">
        <f t="shared" si="98"/>
        <v>0</v>
      </c>
      <c r="AC895" t="e">
        <f t="shared" si="99"/>
        <v>#DIV/0!</v>
      </c>
    </row>
    <row r="896" spans="2:29" x14ac:dyDescent="0.25">
      <c r="B896" t="str">
        <f t="shared" si="94"/>
        <v/>
      </c>
      <c r="C896" t="str">
        <f t="shared" si="95"/>
        <v/>
      </c>
      <c r="Q896" s="64" t="str">
        <f>_xlfn.XLOOKUP(S896,Data!E:E,Data!X:X,"Not Started",0,-1)</f>
        <v>Not Started</v>
      </c>
      <c r="R896" t="str">
        <f t="shared" si="96"/>
        <v/>
      </c>
      <c r="S896" t="str">
        <f t="shared" si="97"/>
        <v/>
      </c>
      <c r="AB896">
        <f t="shared" si="98"/>
        <v>0</v>
      </c>
      <c r="AC896" t="e">
        <f t="shared" si="99"/>
        <v>#DIV/0!</v>
      </c>
    </row>
    <row r="897" spans="2:29" x14ac:dyDescent="0.25">
      <c r="B897" t="str">
        <f t="shared" si="94"/>
        <v/>
      </c>
      <c r="C897" t="str">
        <f t="shared" si="95"/>
        <v/>
      </c>
      <c r="Q897" s="64" t="str">
        <f>_xlfn.XLOOKUP(S897,Data!E:E,Data!X:X,"Not Started",0,-1)</f>
        <v>Not Started</v>
      </c>
      <c r="R897" t="str">
        <f t="shared" si="96"/>
        <v/>
      </c>
      <c r="S897" t="str">
        <f t="shared" si="97"/>
        <v/>
      </c>
      <c r="AB897">
        <f t="shared" si="98"/>
        <v>0</v>
      </c>
      <c r="AC897" t="e">
        <f t="shared" si="99"/>
        <v>#DIV/0!</v>
      </c>
    </row>
    <row r="898" spans="2:29" x14ac:dyDescent="0.25">
      <c r="B898" t="str">
        <f t="shared" si="94"/>
        <v/>
      </c>
      <c r="C898" t="str">
        <f t="shared" si="95"/>
        <v/>
      </c>
      <c r="Q898" s="64" t="str">
        <f>_xlfn.XLOOKUP(S898,Data!E:E,Data!X:X,"Not Started",0,-1)</f>
        <v>Not Started</v>
      </c>
      <c r="R898" t="str">
        <f t="shared" si="96"/>
        <v/>
      </c>
      <c r="S898" t="str">
        <f t="shared" si="97"/>
        <v/>
      </c>
      <c r="AB898">
        <f t="shared" si="98"/>
        <v>0</v>
      </c>
      <c r="AC898" t="e">
        <f t="shared" si="99"/>
        <v>#DIV/0!</v>
      </c>
    </row>
    <row r="899" spans="2:29" x14ac:dyDescent="0.25">
      <c r="B899" t="str">
        <f t="shared" si="94"/>
        <v/>
      </c>
      <c r="C899" t="str">
        <f t="shared" si="95"/>
        <v/>
      </c>
      <c r="Q899" s="64" t="str">
        <f>_xlfn.XLOOKUP(S899,Data!E:E,Data!X:X,"Not Started",0,-1)</f>
        <v>Not Started</v>
      </c>
      <c r="R899" t="str">
        <f t="shared" si="96"/>
        <v/>
      </c>
      <c r="S899" t="str">
        <f t="shared" si="97"/>
        <v/>
      </c>
      <c r="AB899">
        <f t="shared" si="98"/>
        <v>0</v>
      </c>
      <c r="AC899" t="e">
        <f t="shared" si="99"/>
        <v>#DIV/0!</v>
      </c>
    </row>
    <row r="900" spans="2:29" x14ac:dyDescent="0.25">
      <c r="B900" t="str">
        <f t="shared" si="94"/>
        <v/>
      </c>
      <c r="C900" t="str">
        <f t="shared" si="95"/>
        <v/>
      </c>
      <c r="Q900" s="64" t="str">
        <f>_xlfn.XLOOKUP(S900,Data!E:E,Data!X:X,"Not Started",0,-1)</f>
        <v>Not Started</v>
      </c>
      <c r="R900" t="str">
        <f t="shared" si="96"/>
        <v/>
      </c>
      <c r="S900" t="str">
        <f t="shared" si="97"/>
        <v/>
      </c>
      <c r="AB900">
        <f t="shared" si="98"/>
        <v>0</v>
      </c>
      <c r="AC900" t="e">
        <f t="shared" si="99"/>
        <v>#DIV/0!</v>
      </c>
    </row>
    <row r="901" spans="2:29" x14ac:dyDescent="0.25">
      <c r="B901" t="str">
        <f t="shared" si="94"/>
        <v/>
      </c>
      <c r="C901" t="str">
        <f t="shared" si="95"/>
        <v/>
      </c>
      <c r="Q901" s="64" t="str">
        <f>_xlfn.XLOOKUP(S901,Data!E:E,Data!X:X,"Not Started",0,-1)</f>
        <v>Not Started</v>
      </c>
      <c r="R901" t="str">
        <f t="shared" si="96"/>
        <v/>
      </c>
      <c r="S901" t="str">
        <f t="shared" si="97"/>
        <v/>
      </c>
      <c r="AB901">
        <f t="shared" si="98"/>
        <v>0</v>
      </c>
      <c r="AC901" t="e">
        <f t="shared" si="99"/>
        <v>#DIV/0!</v>
      </c>
    </row>
    <row r="902" spans="2:29" x14ac:dyDescent="0.25">
      <c r="B902" t="str">
        <f t="shared" si="94"/>
        <v/>
      </c>
      <c r="C902" t="str">
        <f t="shared" si="95"/>
        <v/>
      </c>
      <c r="Q902" s="64" t="str">
        <f>_xlfn.XLOOKUP(S902,Data!E:E,Data!X:X,"Not Started",0,-1)</f>
        <v>Not Started</v>
      </c>
      <c r="R902" t="str">
        <f t="shared" si="96"/>
        <v/>
      </c>
      <c r="S902" t="str">
        <f t="shared" si="97"/>
        <v/>
      </c>
      <c r="AB902">
        <f t="shared" si="98"/>
        <v>0</v>
      </c>
      <c r="AC902" t="e">
        <f t="shared" si="99"/>
        <v>#DIV/0!</v>
      </c>
    </row>
    <row r="903" spans="2:29" x14ac:dyDescent="0.25">
      <c r="B903" t="str">
        <f t="shared" si="94"/>
        <v/>
      </c>
      <c r="C903" t="str">
        <f t="shared" si="95"/>
        <v/>
      </c>
      <c r="Q903" s="64" t="str">
        <f>_xlfn.XLOOKUP(S903,Data!E:E,Data!X:X,"Not Started",0,-1)</f>
        <v>Not Started</v>
      </c>
      <c r="R903" t="str">
        <f t="shared" si="96"/>
        <v/>
      </c>
      <c r="S903" t="str">
        <f t="shared" si="97"/>
        <v/>
      </c>
      <c r="AB903">
        <f t="shared" si="98"/>
        <v>0</v>
      </c>
      <c r="AC903" t="e">
        <f t="shared" si="99"/>
        <v>#DIV/0!</v>
      </c>
    </row>
    <row r="904" spans="2:29" x14ac:dyDescent="0.25">
      <c r="B904" t="str">
        <f t="shared" si="94"/>
        <v/>
      </c>
      <c r="C904" t="str">
        <f t="shared" si="95"/>
        <v/>
      </c>
      <c r="Q904" s="64" t="str">
        <f>_xlfn.XLOOKUP(S904,Data!E:E,Data!X:X,"Not Started",0,-1)</f>
        <v>Not Started</v>
      </c>
      <c r="R904" t="str">
        <f t="shared" si="96"/>
        <v/>
      </c>
      <c r="S904" t="str">
        <f t="shared" si="97"/>
        <v/>
      </c>
      <c r="AB904">
        <f t="shared" si="98"/>
        <v>0</v>
      </c>
      <c r="AC904" t="e">
        <f t="shared" si="99"/>
        <v>#DIV/0!</v>
      </c>
    </row>
    <row r="905" spans="2:29" x14ac:dyDescent="0.25">
      <c r="B905" t="str">
        <f t="shared" si="94"/>
        <v/>
      </c>
      <c r="C905" t="str">
        <f t="shared" si="95"/>
        <v/>
      </c>
      <c r="Q905" s="64" t="str">
        <f>_xlfn.XLOOKUP(S905,Data!E:E,Data!X:X,"Not Started",0,-1)</f>
        <v>Not Started</v>
      </c>
      <c r="R905" t="str">
        <f t="shared" si="96"/>
        <v/>
      </c>
      <c r="S905" t="str">
        <f t="shared" si="97"/>
        <v/>
      </c>
      <c r="AB905">
        <f t="shared" si="98"/>
        <v>0</v>
      </c>
      <c r="AC905" t="e">
        <f t="shared" si="99"/>
        <v>#DIV/0!</v>
      </c>
    </row>
    <row r="906" spans="2:29" x14ac:dyDescent="0.25">
      <c r="B906" t="str">
        <f t="shared" si="94"/>
        <v/>
      </c>
      <c r="C906" t="str">
        <f t="shared" si="95"/>
        <v/>
      </c>
      <c r="Q906" s="64" t="str">
        <f>_xlfn.XLOOKUP(S906,Data!E:E,Data!X:X,"Not Started",0,-1)</f>
        <v>Not Started</v>
      </c>
      <c r="R906" t="str">
        <f t="shared" si="96"/>
        <v/>
      </c>
      <c r="S906" t="str">
        <f t="shared" si="97"/>
        <v/>
      </c>
      <c r="AB906">
        <f t="shared" si="98"/>
        <v>0</v>
      </c>
      <c r="AC906" t="e">
        <f t="shared" si="99"/>
        <v>#DIV/0!</v>
      </c>
    </row>
    <row r="907" spans="2:29" x14ac:dyDescent="0.25">
      <c r="B907" t="str">
        <f t="shared" si="94"/>
        <v/>
      </c>
      <c r="C907" t="str">
        <f t="shared" si="95"/>
        <v/>
      </c>
      <c r="Q907" s="64" t="str">
        <f>_xlfn.XLOOKUP(S907,Data!E:E,Data!X:X,"Not Started",0,-1)</f>
        <v>Not Started</v>
      </c>
      <c r="R907" t="str">
        <f t="shared" si="96"/>
        <v/>
      </c>
      <c r="S907" t="str">
        <f t="shared" si="97"/>
        <v/>
      </c>
      <c r="AB907">
        <f t="shared" si="98"/>
        <v>0</v>
      </c>
      <c r="AC907" t="e">
        <f t="shared" si="99"/>
        <v>#DIV/0!</v>
      </c>
    </row>
    <row r="908" spans="2:29" x14ac:dyDescent="0.25">
      <c r="B908" t="str">
        <f t="shared" si="94"/>
        <v/>
      </c>
      <c r="C908" t="str">
        <f t="shared" si="95"/>
        <v/>
      </c>
      <c r="Q908" s="64" t="str">
        <f>_xlfn.XLOOKUP(S908,Data!E:E,Data!X:X,"Not Started",0,-1)</f>
        <v>Not Started</v>
      </c>
      <c r="R908" t="str">
        <f t="shared" si="96"/>
        <v/>
      </c>
      <c r="S908" t="str">
        <f t="shared" si="97"/>
        <v/>
      </c>
      <c r="AB908">
        <f t="shared" si="98"/>
        <v>0</v>
      </c>
      <c r="AC908" t="e">
        <f t="shared" si="99"/>
        <v>#DIV/0!</v>
      </c>
    </row>
    <row r="909" spans="2:29" x14ac:dyDescent="0.25">
      <c r="B909" t="str">
        <f t="shared" si="94"/>
        <v/>
      </c>
      <c r="C909" t="str">
        <f t="shared" si="95"/>
        <v/>
      </c>
      <c r="Q909" s="64" t="str">
        <f>_xlfn.XLOOKUP(S909,Data!E:E,Data!X:X,"Not Started",0,-1)</f>
        <v>Not Started</v>
      </c>
      <c r="R909" t="str">
        <f t="shared" si="96"/>
        <v/>
      </c>
      <c r="S909" t="str">
        <f t="shared" si="97"/>
        <v/>
      </c>
      <c r="AB909">
        <f t="shared" si="98"/>
        <v>0</v>
      </c>
      <c r="AC909" t="e">
        <f t="shared" si="99"/>
        <v>#DIV/0!</v>
      </c>
    </row>
    <row r="910" spans="2:29" x14ac:dyDescent="0.25">
      <c r="B910" t="str">
        <f t="shared" ref="B910:B973" si="100">D910&amp;E910&amp;F910</f>
        <v/>
      </c>
      <c r="C910" t="str">
        <f t="shared" ref="C910:C973" si="101">D910&amp;E910&amp;F910&amp;G910</f>
        <v/>
      </c>
      <c r="Q910" s="64" t="str">
        <f>_xlfn.XLOOKUP(S910,Data!E:E,Data!X:X,"Not Started",0,-1)</f>
        <v>Not Started</v>
      </c>
      <c r="R910" t="str">
        <f t="shared" ref="R910:R973" si="102">T910&amp;U910&amp;V910</f>
        <v/>
      </c>
      <c r="S910" t="str">
        <f t="shared" ref="S910:S973" si="103">T910&amp;U910&amp;V910&amp;W910</f>
        <v/>
      </c>
      <c r="AB910">
        <f t="shared" ref="AB910:AB973" si="104">SUM(Z910:AA910)</f>
        <v>0</v>
      </c>
      <c r="AC910" t="e">
        <f t="shared" ref="AC910:AC973" si="105">AB910/X910</f>
        <v>#DIV/0!</v>
      </c>
    </row>
    <row r="911" spans="2:29" x14ac:dyDescent="0.25">
      <c r="B911" t="str">
        <f t="shared" si="100"/>
        <v/>
      </c>
      <c r="C911" t="str">
        <f t="shared" si="101"/>
        <v/>
      </c>
      <c r="Q911" s="64" t="str">
        <f>_xlfn.XLOOKUP(S911,Data!E:E,Data!X:X,"Not Started",0,-1)</f>
        <v>Not Started</v>
      </c>
      <c r="R911" t="str">
        <f t="shared" si="102"/>
        <v/>
      </c>
      <c r="S911" t="str">
        <f t="shared" si="103"/>
        <v/>
      </c>
      <c r="AB911">
        <f t="shared" si="104"/>
        <v>0</v>
      </c>
      <c r="AC911" t="e">
        <f t="shared" si="105"/>
        <v>#DIV/0!</v>
      </c>
    </row>
    <row r="912" spans="2:29" x14ac:dyDescent="0.25">
      <c r="B912" t="str">
        <f t="shared" si="100"/>
        <v/>
      </c>
      <c r="C912" t="str">
        <f t="shared" si="101"/>
        <v/>
      </c>
      <c r="Q912" s="64" t="str">
        <f>_xlfn.XLOOKUP(S912,Data!E:E,Data!X:X,"Not Started",0,-1)</f>
        <v>Not Started</v>
      </c>
      <c r="R912" t="str">
        <f t="shared" si="102"/>
        <v/>
      </c>
      <c r="S912" t="str">
        <f t="shared" si="103"/>
        <v/>
      </c>
      <c r="AB912">
        <f t="shared" si="104"/>
        <v>0</v>
      </c>
      <c r="AC912" t="e">
        <f t="shared" si="105"/>
        <v>#DIV/0!</v>
      </c>
    </row>
    <row r="913" spans="2:29" x14ac:dyDescent="0.25">
      <c r="B913" t="str">
        <f t="shared" si="100"/>
        <v/>
      </c>
      <c r="C913" t="str">
        <f t="shared" si="101"/>
        <v/>
      </c>
      <c r="Q913" s="64" t="str">
        <f>_xlfn.XLOOKUP(S913,Data!E:E,Data!X:X,"Not Started",0,-1)</f>
        <v>Not Started</v>
      </c>
      <c r="R913" t="str">
        <f t="shared" si="102"/>
        <v/>
      </c>
      <c r="S913" t="str">
        <f t="shared" si="103"/>
        <v/>
      </c>
      <c r="AB913">
        <f t="shared" si="104"/>
        <v>0</v>
      </c>
      <c r="AC913" t="e">
        <f t="shared" si="105"/>
        <v>#DIV/0!</v>
      </c>
    </row>
    <row r="914" spans="2:29" x14ac:dyDescent="0.25">
      <c r="B914" t="str">
        <f t="shared" si="100"/>
        <v/>
      </c>
      <c r="C914" t="str">
        <f t="shared" si="101"/>
        <v/>
      </c>
      <c r="Q914" s="64" t="str">
        <f>_xlfn.XLOOKUP(S914,Data!E:E,Data!X:X,"Not Started",0,-1)</f>
        <v>Not Started</v>
      </c>
      <c r="R914" t="str">
        <f t="shared" si="102"/>
        <v/>
      </c>
      <c r="S914" t="str">
        <f t="shared" si="103"/>
        <v/>
      </c>
      <c r="AB914">
        <f t="shared" si="104"/>
        <v>0</v>
      </c>
      <c r="AC914" t="e">
        <f t="shared" si="105"/>
        <v>#DIV/0!</v>
      </c>
    </row>
    <row r="915" spans="2:29" x14ac:dyDescent="0.25">
      <c r="B915" t="str">
        <f t="shared" si="100"/>
        <v/>
      </c>
      <c r="C915" t="str">
        <f t="shared" si="101"/>
        <v/>
      </c>
      <c r="Q915" s="64" t="str">
        <f>_xlfn.XLOOKUP(S915,Data!E:E,Data!X:X,"Not Started",0,-1)</f>
        <v>Not Started</v>
      </c>
      <c r="R915" t="str">
        <f t="shared" si="102"/>
        <v/>
      </c>
      <c r="S915" t="str">
        <f t="shared" si="103"/>
        <v/>
      </c>
      <c r="AB915">
        <f t="shared" si="104"/>
        <v>0</v>
      </c>
      <c r="AC915" t="e">
        <f t="shared" si="105"/>
        <v>#DIV/0!</v>
      </c>
    </row>
    <row r="916" spans="2:29" x14ac:dyDescent="0.25">
      <c r="B916" t="str">
        <f t="shared" si="100"/>
        <v/>
      </c>
      <c r="C916" t="str">
        <f t="shared" si="101"/>
        <v/>
      </c>
      <c r="Q916" s="64" t="str">
        <f>_xlfn.XLOOKUP(S916,Data!E:E,Data!X:X,"Not Started",0,-1)</f>
        <v>Not Started</v>
      </c>
      <c r="R916" t="str">
        <f t="shared" si="102"/>
        <v/>
      </c>
      <c r="S916" t="str">
        <f t="shared" si="103"/>
        <v/>
      </c>
      <c r="AB916">
        <f t="shared" si="104"/>
        <v>0</v>
      </c>
      <c r="AC916" t="e">
        <f t="shared" si="105"/>
        <v>#DIV/0!</v>
      </c>
    </row>
    <row r="917" spans="2:29" x14ac:dyDescent="0.25">
      <c r="B917" t="str">
        <f t="shared" si="100"/>
        <v/>
      </c>
      <c r="C917" t="str">
        <f t="shared" si="101"/>
        <v/>
      </c>
      <c r="Q917" s="64" t="str">
        <f>_xlfn.XLOOKUP(S917,Data!E:E,Data!X:X,"Not Started",0,-1)</f>
        <v>Not Started</v>
      </c>
      <c r="R917" t="str">
        <f t="shared" si="102"/>
        <v/>
      </c>
      <c r="S917" t="str">
        <f t="shared" si="103"/>
        <v/>
      </c>
      <c r="AB917">
        <f t="shared" si="104"/>
        <v>0</v>
      </c>
      <c r="AC917" t="e">
        <f t="shared" si="105"/>
        <v>#DIV/0!</v>
      </c>
    </row>
    <row r="918" spans="2:29" x14ac:dyDescent="0.25">
      <c r="B918" t="str">
        <f t="shared" si="100"/>
        <v/>
      </c>
      <c r="C918" t="str">
        <f t="shared" si="101"/>
        <v/>
      </c>
      <c r="Q918" s="64" t="str">
        <f>_xlfn.XLOOKUP(S918,Data!E:E,Data!X:X,"Not Started",0,-1)</f>
        <v>Not Started</v>
      </c>
      <c r="R918" t="str">
        <f t="shared" si="102"/>
        <v/>
      </c>
      <c r="S918" t="str">
        <f t="shared" si="103"/>
        <v/>
      </c>
      <c r="AB918">
        <f t="shared" si="104"/>
        <v>0</v>
      </c>
      <c r="AC918" t="e">
        <f t="shared" si="105"/>
        <v>#DIV/0!</v>
      </c>
    </row>
    <row r="919" spans="2:29" x14ac:dyDescent="0.25">
      <c r="B919" t="str">
        <f t="shared" si="100"/>
        <v/>
      </c>
      <c r="C919" t="str">
        <f t="shared" si="101"/>
        <v/>
      </c>
      <c r="Q919" s="64" t="str">
        <f>_xlfn.XLOOKUP(S919,Data!E:E,Data!X:X,"Not Started",0,-1)</f>
        <v>Not Started</v>
      </c>
      <c r="R919" t="str">
        <f t="shared" si="102"/>
        <v/>
      </c>
      <c r="S919" t="str">
        <f t="shared" si="103"/>
        <v/>
      </c>
      <c r="AB919">
        <f t="shared" si="104"/>
        <v>0</v>
      </c>
      <c r="AC919" t="e">
        <f t="shared" si="105"/>
        <v>#DIV/0!</v>
      </c>
    </row>
    <row r="920" spans="2:29" x14ac:dyDescent="0.25">
      <c r="B920" t="str">
        <f t="shared" si="100"/>
        <v/>
      </c>
      <c r="C920" t="str">
        <f t="shared" si="101"/>
        <v/>
      </c>
      <c r="Q920" s="64" t="str">
        <f>_xlfn.XLOOKUP(S920,Data!E:E,Data!X:X,"Not Started",0,-1)</f>
        <v>Not Started</v>
      </c>
      <c r="R920" t="str">
        <f t="shared" si="102"/>
        <v/>
      </c>
      <c r="S920" t="str">
        <f t="shared" si="103"/>
        <v/>
      </c>
      <c r="AB920">
        <f t="shared" si="104"/>
        <v>0</v>
      </c>
      <c r="AC920" t="e">
        <f t="shared" si="105"/>
        <v>#DIV/0!</v>
      </c>
    </row>
    <row r="921" spans="2:29" x14ac:dyDescent="0.25">
      <c r="B921" t="str">
        <f t="shared" si="100"/>
        <v/>
      </c>
      <c r="C921" t="str">
        <f t="shared" si="101"/>
        <v/>
      </c>
      <c r="Q921" s="64" t="str">
        <f>_xlfn.XLOOKUP(S921,Data!E:E,Data!X:X,"Not Started",0,-1)</f>
        <v>Not Started</v>
      </c>
      <c r="R921" t="str">
        <f t="shared" si="102"/>
        <v/>
      </c>
      <c r="S921" t="str">
        <f t="shared" si="103"/>
        <v/>
      </c>
      <c r="AB921">
        <f t="shared" si="104"/>
        <v>0</v>
      </c>
      <c r="AC921" t="e">
        <f t="shared" si="105"/>
        <v>#DIV/0!</v>
      </c>
    </row>
    <row r="922" spans="2:29" x14ac:dyDescent="0.25">
      <c r="B922" t="str">
        <f t="shared" si="100"/>
        <v/>
      </c>
      <c r="C922" t="str">
        <f t="shared" si="101"/>
        <v/>
      </c>
      <c r="Q922" s="64" t="str">
        <f>_xlfn.XLOOKUP(S922,Data!E:E,Data!X:X,"Not Started",0,-1)</f>
        <v>Not Started</v>
      </c>
      <c r="R922" t="str">
        <f t="shared" si="102"/>
        <v/>
      </c>
      <c r="S922" t="str">
        <f t="shared" si="103"/>
        <v/>
      </c>
      <c r="AB922">
        <f t="shared" si="104"/>
        <v>0</v>
      </c>
      <c r="AC922" t="e">
        <f t="shared" si="105"/>
        <v>#DIV/0!</v>
      </c>
    </row>
    <row r="923" spans="2:29" x14ac:dyDescent="0.25">
      <c r="B923" t="str">
        <f t="shared" si="100"/>
        <v/>
      </c>
      <c r="C923" t="str">
        <f t="shared" si="101"/>
        <v/>
      </c>
      <c r="Q923" s="64" t="str">
        <f>_xlfn.XLOOKUP(S923,Data!E:E,Data!X:X,"Not Started",0,-1)</f>
        <v>Not Started</v>
      </c>
      <c r="R923" t="str">
        <f t="shared" si="102"/>
        <v/>
      </c>
      <c r="S923" t="str">
        <f t="shared" si="103"/>
        <v/>
      </c>
      <c r="AB923">
        <f t="shared" si="104"/>
        <v>0</v>
      </c>
      <c r="AC923" t="e">
        <f t="shared" si="105"/>
        <v>#DIV/0!</v>
      </c>
    </row>
    <row r="924" spans="2:29" x14ac:dyDescent="0.25">
      <c r="B924" t="str">
        <f t="shared" si="100"/>
        <v/>
      </c>
      <c r="C924" t="str">
        <f t="shared" si="101"/>
        <v/>
      </c>
      <c r="Q924" s="64" t="str">
        <f>_xlfn.XLOOKUP(S924,Data!E:E,Data!X:X,"Not Started",0,-1)</f>
        <v>Not Started</v>
      </c>
      <c r="R924" t="str">
        <f t="shared" si="102"/>
        <v/>
      </c>
      <c r="S924" t="str">
        <f t="shared" si="103"/>
        <v/>
      </c>
      <c r="AB924">
        <f t="shared" si="104"/>
        <v>0</v>
      </c>
      <c r="AC924" t="e">
        <f t="shared" si="105"/>
        <v>#DIV/0!</v>
      </c>
    </row>
    <row r="925" spans="2:29" x14ac:dyDescent="0.25">
      <c r="B925" t="str">
        <f t="shared" si="100"/>
        <v/>
      </c>
      <c r="C925" t="str">
        <f t="shared" si="101"/>
        <v/>
      </c>
      <c r="Q925" s="64" t="str">
        <f>_xlfn.XLOOKUP(S925,Data!E:E,Data!X:X,"Not Started",0,-1)</f>
        <v>Not Started</v>
      </c>
      <c r="R925" t="str">
        <f t="shared" si="102"/>
        <v/>
      </c>
      <c r="S925" t="str">
        <f t="shared" si="103"/>
        <v/>
      </c>
      <c r="AB925">
        <f t="shared" si="104"/>
        <v>0</v>
      </c>
      <c r="AC925" t="e">
        <f t="shared" si="105"/>
        <v>#DIV/0!</v>
      </c>
    </row>
    <row r="926" spans="2:29" x14ac:dyDescent="0.25">
      <c r="B926" t="str">
        <f t="shared" si="100"/>
        <v/>
      </c>
      <c r="C926" t="str">
        <f t="shared" si="101"/>
        <v/>
      </c>
      <c r="Q926" s="64" t="str">
        <f>_xlfn.XLOOKUP(S926,Data!E:E,Data!X:X,"Not Started",0,-1)</f>
        <v>Not Started</v>
      </c>
      <c r="R926" t="str">
        <f t="shared" si="102"/>
        <v/>
      </c>
      <c r="S926" t="str">
        <f t="shared" si="103"/>
        <v/>
      </c>
      <c r="AB926">
        <f t="shared" si="104"/>
        <v>0</v>
      </c>
      <c r="AC926" t="e">
        <f t="shared" si="105"/>
        <v>#DIV/0!</v>
      </c>
    </row>
    <row r="927" spans="2:29" x14ac:dyDescent="0.25">
      <c r="B927" t="str">
        <f t="shared" si="100"/>
        <v/>
      </c>
      <c r="C927" t="str">
        <f t="shared" si="101"/>
        <v/>
      </c>
      <c r="Q927" s="64" t="str">
        <f>_xlfn.XLOOKUP(S927,Data!E:E,Data!X:X,"Not Started",0,-1)</f>
        <v>Not Started</v>
      </c>
      <c r="R927" t="str">
        <f t="shared" si="102"/>
        <v/>
      </c>
      <c r="S927" t="str">
        <f t="shared" si="103"/>
        <v/>
      </c>
      <c r="AB927">
        <f t="shared" si="104"/>
        <v>0</v>
      </c>
      <c r="AC927" t="e">
        <f t="shared" si="105"/>
        <v>#DIV/0!</v>
      </c>
    </row>
    <row r="928" spans="2:29" x14ac:dyDescent="0.25">
      <c r="B928" t="str">
        <f t="shared" si="100"/>
        <v/>
      </c>
      <c r="C928" t="str">
        <f t="shared" si="101"/>
        <v/>
      </c>
      <c r="Q928" s="64" t="str">
        <f>_xlfn.XLOOKUP(S928,Data!E:E,Data!X:X,"Not Started",0,-1)</f>
        <v>Not Started</v>
      </c>
      <c r="R928" t="str">
        <f t="shared" si="102"/>
        <v/>
      </c>
      <c r="S928" t="str">
        <f t="shared" si="103"/>
        <v/>
      </c>
      <c r="AB928">
        <f t="shared" si="104"/>
        <v>0</v>
      </c>
      <c r="AC928" t="e">
        <f t="shared" si="105"/>
        <v>#DIV/0!</v>
      </c>
    </row>
    <row r="929" spans="2:29" x14ac:dyDescent="0.25">
      <c r="B929" t="str">
        <f t="shared" si="100"/>
        <v/>
      </c>
      <c r="C929" t="str">
        <f t="shared" si="101"/>
        <v/>
      </c>
      <c r="Q929" s="64" t="str">
        <f>_xlfn.XLOOKUP(S929,Data!E:E,Data!X:X,"Not Started",0,-1)</f>
        <v>Not Started</v>
      </c>
      <c r="R929" t="str">
        <f t="shared" si="102"/>
        <v/>
      </c>
      <c r="S929" t="str">
        <f t="shared" si="103"/>
        <v/>
      </c>
      <c r="AB929">
        <f t="shared" si="104"/>
        <v>0</v>
      </c>
      <c r="AC929" t="e">
        <f t="shared" si="105"/>
        <v>#DIV/0!</v>
      </c>
    </row>
    <row r="930" spans="2:29" x14ac:dyDescent="0.25">
      <c r="B930" t="str">
        <f t="shared" si="100"/>
        <v/>
      </c>
      <c r="C930" t="str">
        <f t="shared" si="101"/>
        <v/>
      </c>
      <c r="Q930" s="64" t="str">
        <f>_xlfn.XLOOKUP(S930,Data!E:E,Data!X:X,"Not Started",0,-1)</f>
        <v>Not Started</v>
      </c>
      <c r="R930" t="str">
        <f t="shared" si="102"/>
        <v/>
      </c>
      <c r="S930" t="str">
        <f t="shared" si="103"/>
        <v/>
      </c>
      <c r="AB930">
        <f t="shared" si="104"/>
        <v>0</v>
      </c>
      <c r="AC930" t="e">
        <f t="shared" si="105"/>
        <v>#DIV/0!</v>
      </c>
    </row>
    <row r="931" spans="2:29" x14ac:dyDescent="0.25">
      <c r="B931" t="str">
        <f t="shared" si="100"/>
        <v/>
      </c>
      <c r="C931" t="str">
        <f t="shared" si="101"/>
        <v/>
      </c>
      <c r="Q931" s="64" t="str">
        <f>_xlfn.XLOOKUP(S931,Data!E:E,Data!X:X,"Not Started",0,-1)</f>
        <v>Not Started</v>
      </c>
      <c r="R931" t="str">
        <f t="shared" si="102"/>
        <v/>
      </c>
      <c r="S931" t="str">
        <f t="shared" si="103"/>
        <v/>
      </c>
      <c r="AB931">
        <f t="shared" si="104"/>
        <v>0</v>
      </c>
      <c r="AC931" t="e">
        <f t="shared" si="105"/>
        <v>#DIV/0!</v>
      </c>
    </row>
    <row r="932" spans="2:29" x14ac:dyDescent="0.25">
      <c r="B932" t="str">
        <f t="shared" si="100"/>
        <v/>
      </c>
      <c r="C932" t="str">
        <f t="shared" si="101"/>
        <v/>
      </c>
      <c r="Q932" s="64" t="str">
        <f>_xlfn.XLOOKUP(S932,Data!E:E,Data!X:X,"Not Started",0,-1)</f>
        <v>Not Started</v>
      </c>
      <c r="R932" t="str">
        <f t="shared" si="102"/>
        <v/>
      </c>
      <c r="S932" t="str">
        <f t="shared" si="103"/>
        <v/>
      </c>
      <c r="AB932">
        <f t="shared" si="104"/>
        <v>0</v>
      </c>
      <c r="AC932" t="e">
        <f t="shared" si="105"/>
        <v>#DIV/0!</v>
      </c>
    </row>
    <row r="933" spans="2:29" x14ac:dyDescent="0.25">
      <c r="B933" t="str">
        <f t="shared" si="100"/>
        <v/>
      </c>
      <c r="C933" t="str">
        <f t="shared" si="101"/>
        <v/>
      </c>
      <c r="Q933" s="64" t="str">
        <f>_xlfn.XLOOKUP(S933,Data!E:E,Data!X:X,"Not Started",0,-1)</f>
        <v>Not Started</v>
      </c>
      <c r="R933" t="str">
        <f t="shared" si="102"/>
        <v/>
      </c>
      <c r="S933" t="str">
        <f t="shared" si="103"/>
        <v/>
      </c>
      <c r="AB933">
        <f t="shared" si="104"/>
        <v>0</v>
      </c>
      <c r="AC933" t="e">
        <f t="shared" si="105"/>
        <v>#DIV/0!</v>
      </c>
    </row>
    <row r="934" spans="2:29" x14ac:dyDescent="0.25">
      <c r="B934" t="str">
        <f t="shared" si="100"/>
        <v/>
      </c>
      <c r="C934" t="str">
        <f t="shared" si="101"/>
        <v/>
      </c>
      <c r="Q934" s="64" t="str">
        <f>_xlfn.XLOOKUP(S934,Data!E:E,Data!X:X,"Not Started",0,-1)</f>
        <v>Not Started</v>
      </c>
      <c r="R934" t="str">
        <f t="shared" si="102"/>
        <v/>
      </c>
      <c r="S934" t="str">
        <f t="shared" si="103"/>
        <v/>
      </c>
      <c r="AB934">
        <f t="shared" si="104"/>
        <v>0</v>
      </c>
      <c r="AC934" t="e">
        <f t="shared" si="105"/>
        <v>#DIV/0!</v>
      </c>
    </row>
    <row r="935" spans="2:29" x14ac:dyDescent="0.25">
      <c r="B935" t="str">
        <f t="shared" si="100"/>
        <v/>
      </c>
      <c r="C935" t="str">
        <f t="shared" si="101"/>
        <v/>
      </c>
      <c r="Q935" s="64" t="str">
        <f>_xlfn.XLOOKUP(S935,Data!E:E,Data!X:X,"Not Started",0,-1)</f>
        <v>Not Started</v>
      </c>
      <c r="R935" t="str">
        <f t="shared" si="102"/>
        <v/>
      </c>
      <c r="S935" t="str">
        <f t="shared" si="103"/>
        <v/>
      </c>
      <c r="AB935">
        <f t="shared" si="104"/>
        <v>0</v>
      </c>
      <c r="AC935" t="e">
        <f t="shared" si="105"/>
        <v>#DIV/0!</v>
      </c>
    </row>
    <row r="936" spans="2:29" x14ac:dyDescent="0.25">
      <c r="B936" t="str">
        <f t="shared" si="100"/>
        <v/>
      </c>
      <c r="C936" t="str">
        <f t="shared" si="101"/>
        <v/>
      </c>
      <c r="Q936" s="64" t="str">
        <f>_xlfn.XLOOKUP(S936,Data!E:E,Data!X:X,"Not Started",0,-1)</f>
        <v>Not Started</v>
      </c>
      <c r="R936" t="str">
        <f t="shared" si="102"/>
        <v/>
      </c>
      <c r="S936" t="str">
        <f t="shared" si="103"/>
        <v/>
      </c>
      <c r="AB936">
        <f t="shared" si="104"/>
        <v>0</v>
      </c>
      <c r="AC936" t="e">
        <f t="shared" si="105"/>
        <v>#DIV/0!</v>
      </c>
    </row>
    <row r="937" spans="2:29" x14ac:dyDescent="0.25">
      <c r="B937" t="str">
        <f t="shared" si="100"/>
        <v/>
      </c>
      <c r="C937" t="str">
        <f t="shared" si="101"/>
        <v/>
      </c>
      <c r="Q937" s="64" t="str">
        <f>_xlfn.XLOOKUP(S937,Data!E:E,Data!X:X,"Not Started",0,-1)</f>
        <v>Not Started</v>
      </c>
      <c r="R937" t="str">
        <f t="shared" si="102"/>
        <v/>
      </c>
      <c r="S937" t="str">
        <f t="shared" si="103"/>
        <v/>
      </c>
      <c r="AB937">
        <f t="shared" si="104"/>
        <v>0</v>
      </c>
      <c r="AC937" t="e">
        <f t="shared" si="105"/>
        <v>#DIV/0!</v>
      </c>
    </row>
    <row r="938" spans="2:29" x14ac:dyDescent="0.25">
      <c r="B938" t="str">
        <f t="shared" si="100"/>
        <v/>
      </c>
      <c r="C938" t="str">
        <f t="shared" si="101"/>
        <v/>
      </c>
      <c r="Q938" s="64" t="str">
        <f>_xlfn.XLOOKUP(S938,Data!E:E,Data!X:X,"Not Started",0,-1)</f>
        <v>Not Started</v>
      </c>
      <c r="R938" t="str">
        <f t="shared" si="102"/>
        <v/>
      </c>
      <c r="S938" t="str">
        <f t="shared" si="103"/>
        <v/>
      </c>
      <c r="AB938">
        <f t="shared" si="104"/>
        <v>0</v>
      </c>
      <c r="AC938" t="e">
        <f t="shared" si="105"/>
        <v>#DIV/0!</v>
      </c>
    </row>
    <row r="939" spans="2:29" x14ac:dyDescent="0.25">
      <c r="B939" t="str">
        <f t="shared" si="100"/>
        <v/>
      </c>
      <c r="C939" t="str">
        <f t="shared" si="101"/>
        <v/>
      </c>
      <c r="Q939" s="64" t="str">
        <f>_xlfn.XLOOKUP(S939,Data!E:E,Data!X:X,"Not Started",0,-1)</f>
        <v>Not Started</v>
      </c>
      <c r="R939" t="str">
        <f t="shared" si="102"/>
        <v/>
      </c>
      <c r="S939" t="str">
        <f t="shared" si="103"/>
        <v/>
      </c>
      <c r="AB939">
        <f t="shared" si="104"/>
        <v>0</v>
      </c>
      <c r="AC939" t="e">
        <f t="shared" si="105"/>
        <v>#DIV/0!</v>
      </c>
    </row>
    <row r="940" spans="2:29" x14ac:dyDescent="0.25">
      <c r="B940" t="str">
        <f t="shared" si="100"/>
        <v/>
      </c>
      <c r="C940" t="str">
        <f t="shared" si="101"/>
        <v/>
      </c>
      <c r="Q940" s="64" t="str">
        <f>_xlfn.XLOOKUP(S940,Data!E:E,Data!X:X,"Not Started",0,-1)</f>
        <v>Not Started</v>
      </c>
      <c r="R940" t="str">
        <f t="shared" si="102"/>
        <v/>
      </c>
      <c r="S940" t="str">
        <f t="shared" si="103"/>
        <v/>
      </c>
      <c r="AB940">
        <f t="shared" si="104"/>
        <v>0</v>
      </c>
      <c r="AC940" t="e">
        <f t="shared" si="105"/>
        <v>#DIV/0!</v>
      </c>
    </row>
    <row r="941" spans="2:29" x14ac:dyDescent="0.25">
      <c r="B941" t="str">
        <f t="shared" si="100"/>
        <v/>
      </c>
      <c r="C941" t="str">
        <f t="shared" si="101"/>
        <v/>
      </c>
      <c r="Q941" s="64" t="str">
        <f>_xlfn.XLOOKUP(S941,Data!E:E,Data!X:X,"Not Started",0,-1)</f>
        <v>Not Started</v>
      </c>
      <c r="R941" t="str">
        <f t="shared" si="102"/>
        <v/>
      </c>
      <c r="S941" t="str">
        <f t="shared" si="103"/>
        <v/>
      </c>
      <c r="AB941">
        <f t="shared" si="104"/>
        <v>0</v>
      </c>
      <c r="AC941" t="e">
        <f t="shared" si="105"/>
        <v>#DIV/0!</v>
      </c>
    </row>
    <row r="942" spans="2:29" x14ac:dyDescent="0.25">
      <c r="B942" t="str">
        <f t="shared" si="100"/>
        <v/>
      </c>
      <c r="C942" t="str">
        <f t="shared" si="101"/>
        <v/>
      </c>
      <c r="Q942" s="64" t="str">
        <f>_xlfn.XLOOKUP(S942,Data!E:E,Data!X:X,"Not Started",0,-1)</f>
        <v>Not Started</v>
      </c>
      <c r="R942" t="str">
        <f t="shared" si="102"/>
        <v/>
      </c>
      <c r="S942" t="str">
        <f t="shared" si="103"/>
        <v/>
      </c>
      <c r="AB942">
        <f t="shared" si="104"/>
        <v>0</v>
      </c>
      <c r="AC942" t="e">
        <f t="shared" si="105"/>
        <v>#DIV/0!</v>
      </c>
    </row>
    <row r="943" spans="2:29" x14ac:dyDescent="0.25">
      <c r="B943" t="str">
        <f t="shared" si="100"/>
        <v/>
      </c>
      <c r="C943" t="str">
        <f t="shared" si="101"/>
        <v/>
      </c>
      <c r="Q943" s="64" t="str">
        <f>_xlfn.XLOOKUP(S943,Data!E:E,Data!X:X,"Not Started",0,-1)</f>
        <v>Not Started</v>
      </c>
      <c r="R943" t="str">
        <f t="shared" si="102"/>
        <v/>
      </c>
      <c r="S943" t="str">
        <f t="shared" si="103"/>
        <v/>
      </c>
      <c r="AB943">
        <f t="shared" si="104"/>
        <v>0</v>
      </c>
      <c r="AC943" t="e">
        <f t="shared" si="105"/>
        <v>#DIV/0!</v>
      </c>
    </row>
    <row r="944" spans="2:29" x14ac:dyDescent="0.25">
      <c r="B944" t="str">
        <f t="shared" si="100"/>
        <v/>
      </c>
      <c r="C944" t="str">
        <f t="shared" si="101"/>
        <v/>
      </c>
      <c r="Q944" s="64" t="str">
        <f>_xlfn.XLOOKUP(S944,Data!E:E,Data!X:X,"Not Started",0,-1)</f>
        <v>Not Started</v>
      </c>
      <c r="R944" t="str">
        <f t="shared" si="102"/>
        <v/>
      </c>
      <c r="S944" t="str">
        <f t="shared" si="103"/>
        <v/>
      </c>
      <c r="AB944">
        <f t="shared" si="104"/>
        <v>0</v>
      </c>
      <c r="AC944" t="e">
        <f t="shared" si="105"/>
        <v>#DIV/0!</v>
      </c>
    </row>
    <row r="945" spans="2:29" x14ac:dyDescent="0.25">
      <c r="B945" t="str">
        <f t="shared" si="100"/>
        <v/>
      </c>
      <c r="C945" t="str">
        <f t="shared" si="101"/>
        <v/>
      </c>
      <c r="Q945" s="64" t="str">
        <f>_xlfn.XLOOKUP(S945,Data!E:E,Data!X:X,"Not Started",0,-1)</f>
        <v>Not Started</v>
      </c>
      <c r="R945" t="str">
        <f t="shared" si="102"/>
        <v/>
      </c>
      <c r="S945" t="str">
        <f t="shared" si="103"/>
        <v/>
      </c>
      <c r="AB945">
        <f t="shared" si="104"/>
        <v>0</v>
      </c>
      <c r="AC945" t="e">
        <f t="shared" si="105"/>
        <v>#DIV/0!</v>
      </c>
    </row>
    <row r="946" spans="2:29" x14ac:dyDescent="0.25">
      <c r="B946" t="str">
        <f t="shared" si="100"/>
        <v/>
      </c>
      <c r="C946" t="str">
        <f t="shared" si="101"/>
        <v/>
      </c>
      <c r="Q946" s="64" t="str">
        <f>_xlfn.XLOOKUP(S946,Data!E:E,Data!X:X,"Not Started",0,-1)</f>
        <v>Not Started</v>
      </c>
      <c r="R946" t="str">
        <f t="shared" si="102"/>
        <v/>
      </c>
      <c r="S946" t="str">
        <f t="shared" si="103"/>
        <v/>
      </c>
      <c r="AB946">
        <f t="shared" si="104"/>
        <v>0</v>
      </c>
      <c r="AC946" t="e">
        <f t="shared" si="105"/>
        <v>#DIV/0!</v>
      </c>
    </row>
    <row r="947" spans="2:29" x14ac:dyDescent="0.25">
      <c r="B947" t="str">
        <f t="shared" si="100"/>
        <v/>
      </c>
      <c r="C947" t="str">
        <f t="shared" si="101"/>
        <v/>
      </c>
      <c r="Q947" s="64" t="str">
        <f>_xlfn.XLOOKUP(S947,Data!E:E,Data!X:X,"Not Started",0,-1)</f>
        <v>Not Started</v>
      </c>
      <c r="R947" t="str">
        <f t="shared" si="102"/>
        <v/>
      </c>
      <c r="S947" t="str">
        <f t="shared" si="103"/>
        <v/>
      </c>
      <c r="AB947">
        <f t="shared" si="104"/>
        <v>0</v>
      </c>
      <c r="AC947" t="e">
        <f t="shared" si="105"/>
        <v>#DIV/0!</v>
      </c>
    </row>
    <row r="948" spans="2:29" x14ac:dyDescent="0.25">
      <c r="B948" t="str">
        <f t="shared" si="100"/>
        <v/>
      </c>
      <c r="C948" t="str">
        <f t="shared" si="101"/>
        <v/>
      </c>
      <c r="Q948" s="64" t="str">
        <f>_xlfn.XLOOKUP(S948,Data!E:E,Data!X:X,"Not Started",0,-1)</f>
        <v>Not Started</v>
      </c>
      <c r="R948" t="str">
        <f t="shared" si="102"/>
        <v/>
      </c>
      <c r="S948" t="str">
        <f t="shared" si="103"/>
        <v/>
      </c>
      <c r="AB948">
        <f t="shared" si="104"/>
        <v>0</v>
      </c>
      <c r="AC948" t="e">
        <f t="shared" si="105"/>
        <v>#DIV/0!</v>
      </c>
    </row>
    <row r="949" spans="2:29" x14ac:dyDescent="0.25">
      <c r="B949" t="str">
        <f t="shared" si="100"/>
        <v/>
      </c>
      <c r="C949" t="str">
        <f t="shared" si="101"/>
        <v/>
      </c>
      <c r="Q949" s="64" t="str">
        <f>_xlfn.XLOOKUP(S949,Data!E:E,Data!X:X,"Not Started",0,-1)</f>
        <v>Not Started</v>
      </c>
      <c r="R949" t="str">
        <f t="shared" si="102"/>
        <v/>
      </c>
      <c r="S949" t="str">
        <f t="shared" si="103"/>
        <v/>
      </c>
      <c r="AB949">
        <f t="shared" si="104"/>
        <v>0</v>
      </c>
      <c r="AC949" t="e">
        <f t="shared" si="105"/>
        <v>#DIV/0!</v>
      </c>
    </row>
    <row r="950" spans="2:29" x14ac:dyDescent="0.25">
      <c r="B950" t="str">
        <f t="shared" si="100"/>
        <v/>
      </c>
      <c r="C950" t="str">
        <f t="shared" si="101"/>
        <v/>
      </c>
      <c r="Q950" s="64" t="str">
        <f>_xlfn.XLOOKUP(S950,Data!E:E,Data!X:X,"Not Started",0,-1)</f>
        <v>Not Started</v>
      </c>
      <c r="R950" t="str">
        <f t="shared" si="102"/>
        <v/>
      </c>
      <c r="S950" t="str">
        <f t="shared" si="103"/>
        <v/>
      </c>
      <c r="AB950">
        <f t="shared" si="104"/>
        <v>0</v>
      </c>
      <c r="AC950" t="e">
        <f t="shared" si="105"/>
        <v>#DIV/0!</v>
      </c>
    </row>
    <row r="951" spans="2:29" x14ac:dyDescent="0.25">
      <c r="B951" t="str">
        <f t="shared" si="100"/>
        <v/>
      </c>
      <c r="C951" t="str">
        <f t="shared" si="101"/>
        <v/>
      </c>
      <c r="Q951" s="64" t="str">
        <f>_xlfn.XLOOKUP(S951,Data!E:E,Data!X:X,"Not Started",0,-1)</f>
        <v>Not Started</v>
      </c>
      <c r="R951" t="str">
        <f t="shared" si="102"/>
        <v/>
      </c>
      <c r="S951" t="str">
        <f t="shared" si="103"/>
        <v/>
      </c>
      <c r="AB951">
        <f t="shared" si="104"/>
        <v>0</v>
      </c>
      <c r="AC951" t="e">
        <f t="shared" si="105"/>
        <v>#DIV/0!</v>
      </c>
    </row>
    <row r="952" spans="2:29" x14ac:dyDescent="0.25">
      <c r="B952" t="str">
        <f t="shared" si="100"/>
        <v/>
      </c>
      <c r="C952" t="str">
        <f t="shared" si="101"/>
        <v/>
      </c>
      <c r="Q952" s="64" t="str">
        <f>_xlfn.XLOOKUP(S952,Data!E:E,Data!X:X,"Not Started",0,-1)</f>
        <v>Not Started</v>
      </c>
      <c r="R952" t="str">
        <f t="shared" si="102"/>
        <v/>
      </c>
      <c r="S952" t="str">
        <f t="shared" si="103"/>
        <v/>
      </c>
      <c r="AB952">
        <f t="shared" si="104"/>
        <v>0</v>
      </c>
      <c r="AC952" t="e">
        <f t="shared" si="105"/>
        <v>#DIV/0!</v>
      </c>
    </row>
    <row r="953" spans="2:29" x14ac:dyDescent="0.25">
      <c r="B953" t="str">
        <f t="shared" si="100"/>
        <v/>
      </c>
      <c r="C953" t="str">
        <f t="shared" si="101"/>
        <v/>
      </c>
      <c r="Q953" s="64" t="str">
        <f>_xlfn.XLOOKUP(S953,Data!E:E,Data!X:X,"Not Started",0,-1)</f>
        <v>Not Started</v>
      </c>
      <c r="R953" t="str">
        <f t="shared" si="102"/>
        <v/>
      </c>
      <c r="S953" t="str">
        <f t="shared" si="103"/>
        <v/>
      </c>
      <c r="AB953">
        <f t="shared" si="104"/>
        <v>0</v>
      </c>
      <c r="AC953" t="e">
        <f t="shared" si="105"/>
        <v>#DIV/0!</v>
      </c>
    </row>
    <row r="954" spans="2:29" x14ac:dyDescent="0.25">
      <c r="B954" t="str">
        <f t="shared" si="100"/>
        <v/>
      </c>
      <c r="C954" t="str">
        <f t="shared" si="101"/>
        <v/>
      </c>
      <c r="Q954" s="64" t="str">
        <f>_xlfn.XLOOKUP(S954,Data!E:E,Data!X:X,"Not Started",0,-1)</f>
        <v>Not Started</v>
      </c>
      <c r="R954" t="str">
        <f t="shared" si="102"/>
        <v/>
      </c>
      <c r="S954" t="str">
        <f t="shared" si="103"/>
        <v/>
      </c>
      <c r="AB954">
        <f t="shared" si="104"/>
        <v>0</v>
      </c>
      <c r="AC954" t="e">
        <f t="shared" si="105"/>
        <v>#DIV/0!</v>
      </c>
    </row>
    <row r="955" spans="2:29" x14ac:dyDescent="0.25">
      <c r="B955" t="str">
        <f t="shared" si="100"/>
        <v/>
      </c>
      <c r="C955" t="str">
        <f t="shared" si="101"/>
        <v/>
      </c>
      <c r="Q955" s="64" t="str">
        <f>_xlfn.XLOOKUP(S955,Data!E:E,Data!X:X,"Not Started",0,-1)</f>
        <v>Not Started</v>
      </c>
      <c r="R955" t="str">
        <f t="shared" si="102"/>
        <v/>
      </c>
      <c r="S955" t="str">
        <f t="shared" si="103"/>
        <v/>
      </c>
      <c r="AB955">
        <f t="shared" si="104"/>
        <v>0</v>
      </c>
      <c r="AC955" t="e">
        <f t="shared" si="105"/>
        <v>#DIV/0!</v>
      </c>
    </row>
    <row r="956" spans="2:29" x14ac:dyDescent="0.25">
      <c r="B956" t="str">
        <f t="shared" si="100"/>
        <v/>
      </c>
      <c r="C956" t="str">
        <f t="shared" si="101"/>
        <v/>
      </c>
      <c r="Q956" s="64" t="str">
        <f>_xlfn.XLOOKUP(S956,Data!E:E,Data!X:X,"Not Started",0,-1)</f>
        <v>Not Started</v>
      </c>
      <c r="R956" t="str">
        <f t="shared" si="102"/>
        <v/>
      </c>
      <c r="S956" t="str">
        <f t="shared" si="103"/>
        <v/>
      </c>
      <c r="AB956">
        <f t="shared" si="104"/>
        <v>0</v>
      </c>
      <c r="AC956" t="e">
        <f t="shared" si="105"/>
        <v>#DIV/0!</v>
      </c>
    </row>
    <row r="957" spans="2:29" x14ac:dyDescent="0.25">
      <c r="B957" t="str">
        <f t="shared" si="100"/>
        <v/>
      </c>
      <c r="C957" t="str">
        <f t="shared" si="101"/>
        <v/>
      </c>
      <c r="Q957" s="64" t="str">
        <f>_xlfn.XLOOKUP(S957,Data!E:E,Data!X:X,"Not Started",0,-1)</f>
        <v>Not Started</v>
      </c>
      <c r="R957" t="str">
        <f t="shared" si="102"/>
        <v/>
      </c>
      <c r="S957" t="str">
        <f t="shared" si="103"/>
        <v/>
      </c>
      <c r="AB957">
        <f t="shared" si="104"/>
        <v>0</v>
      </c>
      <c r="AC957" t="e">
        <f t="shared" si="105"/>
        <v>#DIV/0!</v>
      </c>
    </row>
    <row r="958" spans="2:29" x14ac:dyDescent="0.25">
      <c r="B958" t="str">
        <f t="shared" si="100"/>
        <v/>
      </c>
      <c r="C958" t="str">
        <f t="shared" si="101"/>
        <v/>
      </c>
      <c r="Q958" s="64" t="str">
        <f>_xlfn.XLOOKUP(S958,Data!E:E,Data!X:X,"Not Started",0,-1)</f>
        <v>Not Started</v>
      </c>
      <c r="R958" t="str">
        <f t="shared" si="102"/>
        <v/>
      </c>
      <c r="S958" t="str">
        <f t="shared" si="103"/>
        <v/>
      </c>
      <c r="AB958">
        <f t="shared" si="104"/>
        <v>0</v>
      </c>
      <c r="AC958" t="e">
        <f t="shared" si="105"/>
        <v>#DIV/0!</v>
      </c>
    </row>
    <row r="959" spans="2:29" x14ac:dyDescent="0.25">
      <c r="B959" t="str">
        <f t="shared" si="100"/>
        <v/>
      </c>
      <c r="C959" t="str">
        <f t="shared" si="101"/>
        <v/>
      </c>
      <c r="Q959" s="64" t="str">
        <f>_xlfn.XLOOKUP(S959,Data!E:E,Data!X:X,"Not Started",0,-1)</f>
        <v>Not Started</v>
      </c>
      <c r="R959" t="str">
        <f t="shared" si="102"/>
        <v/>
      </c>
      <c r="S959" t="str">
        <f t="shared" si="103"/>
        <v/>
      </c>
      <c r="AB959">
        <f t="shared" si="104"/>
        <v>0</v>
      </c>
      <c r="AC959" t="e">
        <f t="shared" si="105"/>
        <v>#DIV/0!</v>
      </c>
    </row>
    <row r="960" spans="2:29" x14ac:dyDescent="0.25">
      <c r="B960" t="str">
        <f t="shared" si="100"/>
        <v/>
      </c>
      <c r="C960" t="str">
        <f t="shared" si="101"/>
        <v/>
      </c>
      <c r="Q960" s="64" t="str">
        <f>_xlfn.XLOOKUP(S960,Data!E:E,Data!X:X,"Not Started",0,-1)</f>
        <v>Not Started</v>
      </c>
      <c r="R960" t="str">
        <f t="shared" si="102"/>
        <v/>
      </c>
      <c r="S960" t="str">
        <f t="shared" si="103"/>
        <v/>
      </c>
      <c r="AB960">
        <f t="shared" si="104"/>
        <v>0</v>
      </c>
      <c r="AC960" t="e">
        <f t="shared" si="105"/>
        <v>#DIV/0!</v>
      </c>
    </row>
    <row r="961" spans="2:29" x14ac:dyDescent="0.25">
      <c r="B961" t="str">
        <f t="shared" si="100"/>
        <v/>
      </c>
      <c r="C961" t="str">
        <f t="shared" si="101"/>
        <v/>
      </c>
      <c r="Q961" s="64" t="str">
        <f>_xlfn.XLOOKUP(S961,Data!E:E,Data!X:X,"Not Started",0,-1)</f>
        <v>Not Started</v>
      </c>
      <c r="R961" t="str">
        <f t="shared" si="102"/>
        <v/>
      </c>
      <c r="S961" t="str">
        <f t="shared" si="103"/>
        <v/>
      </c>
      <c r="AB961">
        <f t="shared" si="104"/>
        <v>0</v>
      </c>
      <c r="AC961" t="e">
        <f t="shared" si="105"/>
        <v>#DIV/0!</v>
      </c>
    </row>
    <row r="962" spans="2:29" x14ac:dyDescent="0.25">
      <c r="B962" t="str">
        <f t="shared" si="100"/>
        <v/>
      </c>
      <c r="C962" t="str">
        <f t="shared" si="101"/>
        <v/>
      </c>
      <c r="Q962" s="64" t="str">
        <f>_xlfn.XLOOKUP(S962,Data!E:E,Data!X:X,"Not Started",0,-1)</f>
        <v>Not Started</v>
      </c>
      <c r="R962" t="str">
        <f t="shared" si="102"/>
        <v/>
      </c>
      <c r="S962" t="str">
        <f t="shared" si="103"/>
        <v/>
      </c>
      <c r="AB962">
        <f t="shared" si="104"/>
        <v>0</v>
      </c>
      <c r="AC962" t="e">
        <f t="shared" si="105"/>
        <v>#DIV/0!</v>
      </c>
    </row>
    <row r="963" spans="2:29" x14ac:dyDescent="0.25">
      <c r="B963" t="str">
        <f t="shared" si="100"/>
        <v/>
      </c>
      <c r="C963" t="str">
        <f t="shared" si="101"/>
        <v/>
      </c>
      <c r="Q963" s="64" t="str">
        <f>_xlfn.XLOOKUP(S963,Data!E:E,Data!X:X,"Not Started",0,-1)</f>
        <v>Not Started</v>
      </c>
      <c r="R963" t="str">
        <f t="shared" si="102"/>
        <v/>
      </c>
      <c r="S963" t="str">
        <f t="shared" si="103"/>
        <v/>
      </c>
      <c r="AB963">
        <f t="shared" si="104"/>
        <v>0</v>
      </c>
      <c r="AC963" t="e">
        <f t="shared" si="105"/>
        <v>#DIV/0!</v>
      </c>
    </row>
    <row r="964" spans="2:29" x14ac:dyDescent="0.25">
      <c r="B964" t="str">
        <f t="shared" si="100"/>
        <v/>
      </c>
      <c r="C964" t="str">
        <f t="shared" si="101"/>
        <v/>
      </c>
      <c r="Q964" s="64" t="str">
        <f>_xlfn.XLOOKUP(S964,Data!E:E,Data!X:X,"Not Started",0,-1)</f>
        <v>Not Started</v>
      </c>
      <c r="R964" t="str">
        <f t="shared" si="102"/>
        <v/>
      </c>
      <c r="S964" t="str">
        <f t="shared" si="103"/>
        <v/>
      </c>
      <c r="AB964">
        <f t="shared" si="104"/>
        <v>0</v>
      </c>
      <c r="AC964" t="e">
        <f t="shared" si="105"/>
        <v>#DIV/0!</v>
      </c>
    </row>
    <row r="965" spans="2:29" x14ac:dyDescent="0.25">
      <c r="B965" t="str">
        <f t="shared" si="100"/>
        <v/>
      </c>
      <c r="C965" t="str">
        <f t="shared" si="101"/>
        <v/>
      </c>
      <c r="Q965" s="64" t="str">
        <f>_xlfn.XLOOKUP(S965,Data!E:E,Data!X:X,"Not Started",0,-1)</f>
        <v>Not Started</v>
      </c>
      <c r="R965" t="str">
        <f t="shared" si="102"/>
        <v/>
      </c>
      <c r="S965" t="str">
        <f t="shared" si="103"/>
        <v/>
      </c>
      <c r="AB965">
        <f t="shared" si="104"/>
        <v>0</v>
      </c>
      <c r="AC965" t="e">
        <f t="shared" si="105"/>
        <v>#DIV/0!</v>
      </c>
    </row>
    <row r="966" spans="2:29" x14ac:dyDescent="0.25">
      <c r="B966" t="str">
        <f t="shared" si="100"/>
        <v/>
      </c>
      <c r="C966" t="str">
        <f t="shared" si="101"/>
        <v/>
      </c>
      <c r="Q966" s="64" t="str">
        <f>_xlfn.XLOOKUP(S966,Data!E:E,Data!X:X,"Not Started",0,-1)</f>
        <v>Not Started</v>
      </c>
      <c r="R966" t="str">
        <f t="shared" si="102"/>
        <v/>
      </c>
      <c r="S966" t="str">
        <f t="shared" si="103"/>
        <v/>
      </c>
      <c r="AB966">
        <f t="shared" si="104"/>
        <v>0</v>
      </c>
      <c r="AC966" t="e">
        <f t="shared" si="105"/>
        <v>#DIV/0!</v>
      </c>
    </row>
    <row r="967" spans="2:29" x14ac:dyDescent="0.25">
      <c r="B967" t="str">
        <f t="shared" si="100"/>
        <v/>
      </c>
      <c r="C967" t="str">
        <f t="shared" si="101"/>
        <v/>
      </c>
      <c r="Q967" s="64" t="str">
        <f>_xlfn.XLOOKUP(S967,Data!E:E,Data!X:X,"Not Started",0,-1)</f>
        <v>Not Started</v>
      </c>
      <c r="R967" t="str">
        <f t="shared" si="102"/>
        <v/>
      </c>
      <c r="S967" t="str">
        <f t="shared" si="103"/>
        <v/>
      </c>
      <c r="AB967">
        <f t="shared" si="104"/>
        <v>0</v>
      </c>
      <c r="AC967" t="e">
        <f t="shared" si="105"/>
        <v>#DIV/0!</v>
      </c>
    </row>
    <row r="968" spans="2:29" x14ac:dyDescent="0.25">
      <c r="B968" t="str">
        <f t="shared" si="100"/>
        <v/>
      </c>
      <c r="C968" t="str">
        <f t="shared" si="101"/>
        <v/>
      </c>
      <c r="Q968" s="64" t="str">
        <f>_xlfn.XLOOKUP(S968,Data!E:E,Data!X:X,"Not Started",0,-1)</f>
        <v>Not Started</v>
      </c>
      <c r="R968" t="str">
        <f t="shared" si="102"/>
        <v/>
      </c>
      <c r="S968" t="str">
        <f t="shared" si="103"/>
        <v/>
      </c>
      <c r="AB968">
        <f t="shared" si="104"/>
        <v>0</v>
      </c>
      <c r="AC968" t="e">
        <f t="shared" si="105"/>
        <v>#DIV/0!</v>
      </c>
    </row>
    <row r="969" spans="2:29" x14ac:dyDescent="0.25">
      <c r="B969" t="str">
        <f t="shared" si="100"/>
        <v/>
      </c>
      <c r="C969" t="str">
        <f t="shared" si="101"/>
        <v/>
      </c>
      <c r="Q969" s="64" t="str">
        <f>_xlfn.XLOOKUP(S969,Data!E:E,Data!X:X,"Not Started",0,-1)</f>
        <v>Not Started</v>
      </c>
      <c r="R969" t="str">
        <f t="shared" si="102"/>
        <v/>
      </c>
      <c r="S969" t="str">
        <f t="shared" si="103"/>
        <v/>
      </c>
      <c r="AB969">
        <f t="shared" si="104"/>
        <v>0</v>
      </c>
      <c r="AC969" t="e">
        <f t="shared" si="105"/>
        <v>#DIV/0!</v>
      </c>
    </row>
    <row r="970" spans="2:29" x14ac:dyDescent="0.25">
      <c r="B970" t="str">
        <f t="shared" si="100"/>
        <v/>
      </c>
      <c r="C970" t="str">
        <f t="shared" si="101"/>
        <v/>
      </c>
      <c r="Q970" s="64" t="str">
        <f>_xlfn.XLOOKUP(S970,Data!E:E,Data!X:X,"Not Started",0,-1)</f>
        <v>Not Started</v>
      </c>
      <c r="R970" t="str">
        <f t="shared" si="102"/>
        <v/>
      </c>
      <c r="S970" t="str">
        <f t="shared" si="103"/>
        <v/>
      </c>
      <c r="AB970">
        <f t="shared" si="104"/>
        <v>0</v>
      </c>
      <c r="AC970" t="e">
        <f t="shared" si="105"/>
        <v>#DIV/0!</v>
      </c>
    </row>
    <row r="971" spans="2:29" x14ac:dyDescent="0.25">
      <c r="B971" t="str">
        <f t="shared" si="100"/>
        <v/>
      </c>
      <c r="C971" t="str">
        <f t="shared" si="101"/>
        <v/>
      </c>
      <c r="Q971" s="64" t="str">
        <f>_xlfn.XLOOKUP(S971,Data!E:E,Data!X:X,"Not Started",0,-1)</f>
        <v>Not Started</v>
      </c>
      <c r="R971" t="str">
        <f t="shared" si="102"/>
        <v/>
      </c>
      <c r="S971" t="str">
        <f t="shared" si="103"/>
        <v/>
      </c>
      <c r="AB971">
        <f t="shared" si="104"/>
        <v>0</v>
      </c>
      <c r="AC971" t="e">
        <f t="shared" si="105"/>
        <v>#DIV/0!</v>
      </c>
    </row>
    <row r="972" spans="2:29" x14ac:dyDescent="0.25">
      <c r="B972" t="str">
        <f t="shared" si="100"/>
        <v/>
      </c>
      <c r="C972" t="str">
        <f t="shared" si="101"/>
        <v/>
      </c>
      <c r="Q972" s="64" t="str">
        <f>_xlfn.XLOOKUP(S972,Data!E:E,Data!X:X,"Not Started",0,-1)</f>
        <v>Not Started</v>
      </c>
      <c r="R972" t="str">
        <f t="shared" si="102"/>
        <v/>
      </c>
      <c r="S972" t="str">
        <f t="shared" si="103"/>
        <v/>
      </c>
      <c r="AB972">
        <f t="shared" si="104"/>
        <v>0</v>
      </c>
      <c r="AC972" t="e">
        <f t="shared" si="105"/>
        <v>#DIV/0!</v>
      </c>
    </row>
    <row r="973" spans="2:29" x14ac:dyDescent="0.25">
      <c r="B973" t="str">
        <f t="shared" si="100"/>
        <v/>
      </c>
      <c r="C973" t="str">
        <f t="shared" si="101"/>
        <v/>
      </c>
      <c r="Q973" s="64" t="str">
        <f>_xlfn.XLOOKUP(S973,Data!E:E,Data!X:X,"Not Started",0,-1)</f>
        <v>Not Started</v>
      </c>
      <c r="R973" t="str">
        <f t="shared" si="102"/>
        <v/>
      </c>
      <c r="S973" t="str">
        <f t="shared" si="103"/>
        <v/>
      </c>
      <c r="AB973">
        <f t="shared" si="104"/>
        <v>0</v>
      </c>
      <c r="AC973" t="e">
        <f t="shared" si="105"/>
        <v>#DIV/0!</v>
      </c>
    </row>
    <row r="974" spans="2:29" x14ac:dyDescent="0.25">
      <c r="B974" t="str">
        <f t="shared" ref="B974:B991" si="106">D974&amp;E974&amp;F974</f>
        <v/>
      </c>
      <c r="C974" t="str">
        <f t="shared" ref="C974:C991" si="107">D974&amp;E974&amp;F974&amp;G974</f>
        <v/>
      </c>
      <c r="Q974" s="64" t="str">
        <f>_xlfn.XLOOKUP(S974,Data!E:E,Data!X:X,"Not Started",0,-1)</f>
        <v>Not Started</v>
      </c>
      <c r="R974" t="str">
        <f t="shared" ref="R974:R991" si="108">T974&amp;U974&amp;V974</f>
        <v/>
      </c>
      <c r="S974" t="str">
        <f t="shared" ref="S974:S991" si="109">T974&amp;U974&amp;V974&amp;W974</f>
        <v/>
      </c>
      <c r="AB974">
        <f t="shared" ref="AB974:AB991" si="110">SUM(Z974:AA974)</f>
        <v>0</v>
      </c>
      <c r="AC974" t="e">
        <f t="shared" ref="AC974:AC991" si="111">AB974/X974</f>
        <v>#DIV/0!</v>
      </c>
    </row>
    <row r="975" spans="2:29" x14ac:dyDescent="0.25">
      <c r="B975" t="str">
        <f t="shared" si="106"/>
        <v/>
      </c>
      <c r="C975" t="str">
        <f t="shared" si="107"/>
        <v/>
      </c>
      <c r="Q975" s="64" t="str">
        <f>_xlfn.XLOOKUP(S975,Data!E:E,Data!X:X,"Not Started",0,-1)</f>
        <v>Not Started</v>
      </c>
      <c r="R975" t="str">
        <f t="shared" si="108"/>
        <v/>
      </c>
      <c r="S975" t="str">
        <f t="shared" si="109"/>
        <v/>
      </c>
      <c r="AB975">
        <f t="shared" si="110"/>
        <v>0</v>
      </c>
      <c r="AC975" t="e">
        <f t="shared" si="111"/>
        <v>#DIV/0!</v>
      </c>
    </row>
    <row r="976" spans="2:29" x14ac:dyDescent="0.25">
      <c r="B976" t="str">
        <f t="shared" si="106"/>
        <v/>
      </c>
      <c r="C976" t="str">
        <f t="shared" si="107"/>
        <v/>
      </c>
      <c r="Q976" s="64" t="str">
        <f>_xlfn.XLOOKUP(S976,Data!E:E,Data!X:X,"Not Started",0,-1)</f>
        <v>Not Started</v>
      </c>
      <c r="R976" t="str">
        <f t="shared" si="108"/>
        <v/>
      </c>
      <c r="S976" t="str">
        <f t="shared" si="109"/>
        <v/>
      </c>
      <c r="AB976">
        <f t="shared" si="110"/>
        <v>0</v>
      </c>
      <c r="AC976" t="e">
        <f t="shared" si="111"/>
        <v>#DIV/0!</v>
      </c>
    </row>
    <row r="977" spans="2:29" x14ac:dyDescent="0.25">
      <c r="B977" t="str">
        <f t="shared" si="106"/>
        <v/>
      </c>
      <c r="C977" t="str">
        <f t="shared" si="107"/>
        <v/>
      </c>
      <c r="Q977" s="64" t="str">
        <f>_xlfn.XLOOKUP(S977,Data!E:E,Data!X:X,"Not Started",0,-1)</f>
        <v>Not Started</v>
      </c>
      <c r="R977" t="str">
        <f t="shared" si="108"/>
        <v/>
      </c>
      <c r="S977" t="str">
        <f t="shared" si="109"/>
        <v/>
      </c>
      <c r="AB977">
        <f t="shared" si="110"/>
        <v>0</v>
      </c>
      <c r="AC977" t="e">
        <f t="shared" si="111"/>
        <v>#DIV/0!</v>
      </c>
    </row>
    <row r="978" spans="2:29" x14ac:dyDescent="0.25">
      <c r="B978" t="str">
        <f t="shared" si="106"/>
        <v/>
      </c>
      <c r="C978" t="str">
        <f t="shared" si="107"/>
        <v/>
      </c>
      <c r="Q978" s="64" t="str">
        <f>_xlfn.XLOOKUP(S978,Data!E:E,Data!X:X,"Not Started",0,-1)</f>
        <v>Not Started</v>
      </c>
      <c r="R978" t="str">
        <f t="shared" si="108"/>
        <v/>
      </c>
      <c r="S978" t="str">
        <f t="shared" si="109"/>
        <v/>
      </c>
      <c r="AB978">
        <f t="shared" si="110"/>
        <v>0</v>
      </c>
      <c r="AC978" t="e">
        <f t="shared" si="111"/>
        <v>#DIV/0!</v>
      </c>
    </row>
    <row r="979" spans="2:29" x14ac:dyDescent="0.25">
      <c r="B979" t="str">
        <f t="shared" si="106"/>
        <v/>
      </c>
      <c r="C979" t="str">
        <f t="shared" si="107"/>
        <v/>
      </c>
      <c r="Q979" s="64" t="str">
        <f>_xlfn.XLOOKUP(S979,Data!E:E,Data!X:X,"Not Started",0,-1)</f>
        <v>Not Started</v>
      </c>
      <c r="R979" t="str">
        <f t="shared" si="108"/>
        <v/>
      </c>
      <c r="S979" t="str">
        <f t="shared" si="109"/>
        <v/>
      </c>
      <c r="AB979">
        <f t="shared" si="110"/>
        <v>0</v>
      </c>
      <c r="AC979" t="e">
        <f t="shared" si="111"/>
        <v>#DIV/0!</v>
      </c>
    </row>
    <row r="980" spans="2:29" x14ac:dyDescent="0.25">
      <c r="B980" t="str">
        <f t="shared" si="106"/>
        <v/>
      </c>
      <c r="C980" t="str">
        <f t="shared" si="107"/>
        <v/>
      </c>
      <c r="Q980" s="64" t="str">
        <f>_xlfn.XLOOKUP(S980,Data!E:E,Data!X:X,"Not Started",0,-1)</f>
        <v>Not Started</v>
      </c>
      <c r="R980" t="str">
        <f t="shared" si="108"/>
        <v/>
      </c>
      <c r="S980" t="str">
        <f t="shared" si="109"/>
        <v/>
      </c>
      <c r="AB980">
        <f t="shared" si="110"/>
        <v>0</v>
      </c>
      <c r="AC980" t="e">
        <f t="shared" si="111"/>
        <v>#DIV/0!</v>
      </c>
    </row>
    <row r="981" spans="2:29" x14ac:dyDescent="0.25">
      <c r="B981" t="str">
        <f t="shared" si="106"/>
        <v/>
      </c>
      <c r="C981" t="str">
        <f t="shared" si="107"/>
        <v/>
      </c>
      <c r="Q981" s="64" t="str">
        <f>_xlfn.XLOOKUP(S981,Data!E:E,Data!X:X,"Not Started",0,-1)</f>
        <v>Not Started</v>
      </c>
      <c r="R981" t="str">
        <f t="shared" si="108"/>
        <v/>
      </c>
      <c r="S981" t="str">
        <f t="shared" si="109"/>
        <v/>
      </c>
      <c r="AB981">
        <f t="shared" si="110"/>
        <v>0</v>
      </c>
      <c r="AC981" t="e">
        <f t="shared" si="111"/>
        <v>#DIV/0!</v>
      </c>
    </row>
    <row r="982" spans="2:29" x14ac:dyDescent="0.25">
      <c r="B982" t="str">
        <f t="shared" si="106"/>
        <v/>
      </c>
      <c r="C982" t="str">
        <f t="shared" si="107"/>
        <v/>
      </c>
      <c r="Q982" s="64" t="str">
        <f>_xlfn.XLOOKUP(S982,Data!E:E,Data!X:X,"Not Started",0,-1)</f>
        <v>Not Started</v>
      </c>
      <c r="R982" t="str">
        <f t="shared" si="108"/>
        <v/>
      </c>
      <c r="S982" t="str">
        <f t="shared" si="109"/>
        <v/>
      </c>
      <c r="AB982">
        <f t="shared" si="110"/>
        <v>0</v>
      </c>
      <c r="AC982" t="e">
        <f t="shared" si="111"/>
        <v>#DIV/0!</v>
      </c>
    </row>
    <row r="983" spans="2:29" x14ac:dyDescent="0.25">
      <c r="B983" t="str">
        <f t="shared" si="106"/>
        <v/>
      </c>
      <c r="C983" t="str">
        <f t="shared" si="107"/>
        <v/>
      </c>
      <c r="Q983" s="64" t="str">
        <f>_xlfn.XLOOKUP(S983,Data!E:E,Data!X:X,"Not Started",0,-1)</f>
        <v>Not Started</v>
      </c>
      <c r="R983" t="str">
        <f t="shared" si="108"/>
        <v/>
      </c>
      <c r="S983" t="str">
        <f t="shared" si="109"/>
        <v/>
      </c>
      <c r="AB983">
        <f t="shared" si="110"/>
        <v>0</v>
      </c>
      <c r="AC983" t="e">
        <f t="shared" si="111"/>
        <v>#DIV/0!</v>
      </c>
    </row>
    <row r="984" spans="2:29" x14ac:dyDescent="0.25">
      <c r="B984" t="str">
        <f t="shared" si="106"/>
        <v/>
      </c>
      <c r="C984" t="str">
        <f t="shared" si="107"/>
        <v/>
      </c>
      <c r="Q984" s="64" t="str">
        <f>_xlfn.XLOOKUP(S984,Data!E:E,Data!X:X,"Not Started",0,-1)</f>
        <v>Not Started</v>
      </c>
      <c r="R984" t="str">
        <f t="shared" si="108"/>
        <v/>
      </c>
      <c r="S984" t="str">
        <f t="shared" si="109"/>
        <v/>
      </c>
      <c r="AB984">
        <f t="shared" si="110"/>
        <v>0</v>
      </c>
      <c r="AC984" t="e">
        <f t="shared" si="111"/>
        <v>#DIV/0!</v>
      </c>
    </row>
    <row r="985" spans="2:29" x14ac:dyDescent="0.25">
      <c r="B985" t="str">
        <f t="shared" si="106"/>
        <v/>
      </c>
      <c r="C985" t="str">
        <f t="shared" si="107"/>
        <v/>
      </c>
      <c r="Q985" s="64" t="str">
        <f>_xlfn.XLOOKUP(S985,Data!E:E,Data!X:X,"Not Started",0,-1)</f>
        <v>Not Started</v>
      </c>
      <c r="R985" t="str">
        <f t="shared" si="108"/>
        <v/>
      </c>
      <c r="S985" t="str">
        <f t="shared" si="109"/>
        <v/>
      </c>
      <c r="AB985">
        <f t="shared" si="110"/>
        <v>0</v>
      </c>
      <c r="AC985" t="e">
        <f t="shared" si="111"/>
        <v>#DIV/0!</v>
      </c>
    </row>
    <row r="986" spans="2:29" x14ac:dyDescent="0.25">
      <c r="B986" t="str">
        <f t="shared" si="106"/>
        <v/>
      </c>
      <c r="C986" t="str">
        <f t="shared" si="107"/>
        <v/>
      </c>
      <c r="Q986" s="64" t="str">
        <f>_xlfn.XLOOKUP(S986,Data!E:E,Data!X:X,"Not Started",0,-1)</f>
        <v>Not Started</v>
      </c>
      <c r="R986" t="str">
        <f t="shared" si="108"/>
        <v/>
      </c>
      <c r="S986" t="str">
        <f t="shared" si="109"/>
        <v/>
      </c>
      <c r="AB986">
        <f t="shared" si="110"/>
        <v>0</v>
      </c>
      <c r="AC986" t="e">
        <f t="shared" si="111"/>
        <v>#DIV/0!</v>
      </c>
    </row>
    <row r="987" spans="2:29" x14ac:dyDescent="0.25">
      <c r="B987" t="str">
        <f t="shared" si="106"/>
        <v/>
      </c>
      <c r="C987" t="str">
        <f t="shared" si="107"/>
        <v/>
      </c>
      <c r="Q987" s="64" t="str">
        <f>_xlfn.XLOOKUP(S987,Data!E:E,Data!X:X,"Not Started",0,-1)</f>
        <v>Not Started</v>
      </c>
      <c r="R987" t="str">
        <f t="shared" si="108"/>
        <v/>
      </c>
      <c r="S987" t="str">
        <f t="shared" si="109"/>
        <v/>
      </c>
      <c r="AB987">
        <f t="shared" si="110"/>
        <v>0</v>
      </c>
      <c r="AC987" t="e">
        <f t="shared" si="111"/>
        <v>#DIV/0!</v>
      </c>
    </row>
    <row r="988" spans="2:29" x14ac:dyDescent="0.25">
      <c r="B988" t="str">
        <f t="shared" si="106"/>
        <v/>
      </c>
      <c r="C988" t="str">
        <f t="shared" si="107"/>
        <v/>
      </c>
      <c r="Q988" s="64" t="str">
        <f>_xlfn.XLOOKUP(S988,Data!E:E,Data!X:X,"Not Started",0,-1)</f>
        <v>Not Started</v>
      </c>
      <c r="R988" t="str">
        <f t="shared" si="108"/>
        <v/>
      </c>
      <c r="S988" t="str">
        <f t="shared" si="109"/>
        <v/>
      </c>
      <c r="AB988">
        <f t="shared" si="110"/>
        <v>0</v>
      </c>
      <c r="AC988" t="e">
        <f t="shared" si="111"/>
        <v>#DIV/0!</v>
      </c>
    </row>
    <row r="989" spans="2:29" x14ac:dyDescent="0.25">
      <c r="B989" t="str">
        <f t="shared" si="106"/>
        <v/>
      </c>
      <c r="C989" t="str">
        <f t="shared" si="107"/>
        <v/>
      </c>
      <c r="Q989" s="64" t="str">
        <f>_xlfn.XLOOKUP(S989,Data!E:E,Data!X:X,"Not Started",0,-1)</f>
        <v>Not Started</v>
      </c>
      <c r="R989" t="str">
        <f t="shared" si="108"/>
        <v/>
      </c>
      <c r="S989" t="str">
        <f t="shared" si="109"/>
        <v/>
      </c>
      <c r="AB989">
        <f t="shared" si="110"/>
        <v>0</v>
      </c>
      <c r="AC989" t="e">
        <f t="shared" si="111"/>
        <v>#DIV/0!</v>
      </c>
    </row>
    <row r="990" spans="2:29" x14ac:dyDescent="0.25">
      <c r="B990" t="str">
        <f t="shared" si="106"/>
        <v/>
      </c>
      <c r="C990" t="str">
        <f t="shared" si="107"/>
        <v/>
      </c>
      <c r="Q990" s="64" t="str">
        <f>_xlfn.XLOOKUP(S990,Data!E:E,Data!X:X,"Not Started",0,-1)</f>
        <v>Not Started</v>
      </c>
      <c r="R990" t="str">
        <f t="shared" si="108"/>
        <v/>
      </c>
      <c r="S990" t="str">
        <f t="shared" si="109"/>
        <v/>
      </c>
      <c r="AB990">
        <f t="shared" si="110"/>
        <v>0</v>
      </c>
      <c r="AC990" t="e">
        <f t="shared" si="111"/>
        <v>#DIV/0!</v>
      </c>
    </row>
    <row r="991" spans="2:29" x14ac:dyDescent="0.25">
      <c r="B991" t="str">
        <f t="shared" si="106"/>
        <v/>
      </c>
      <c r="C991" t="str">
        <f t="shared" si="107"/>
        <v/>
      </c>
      <c r="Q991" s="64" t="str">
        <f>_xlfn.XLOOKUP(S991,Data!E:E,Data!X:X,"Not Started",0,-1)</f>
        <v>Not Started</v>
      </c>
      <c r="R991" t="str">
        <f t="shared" si="108"/>
        <v/>
      </c>
      <c r="S991" t="str">
        <f t="shared" si="109"/>
        <v/>
      </c>
      <c r="AB991">
        <f t="shared" si="110"/>
        <v>0</v>
      </c>
      <c r="AC991" t="e">
        <f t="shared" si="111"/>
        <v>#DIV/0!</v>
      </c>
    </row>
  </sheetData>
  <autoFilter ref="Q12:Q991" xr:uid="{65DDB36D-20A3-4412-A469-E2A797AC8A1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46D3B-6BA8-4D50-B675-26CB74603AEE}">
  <sheetPr codeName="Sheet28">
    <tabColor rgb="FF27966E"/>
    <outlinePr summaryBelow="0" summaryRight="0"/>
  </sheetPr>
  <dimension ref="B1:DY70"/>
  <sheetViews>
    <sheetView showGridLines="0" tabSelected="1" zoomScaleNormal="100" workbookViewId="0">
      <selection activeCell="EQ45" sqref="EQ45"/>
    </sheetView>
  </sheetViews>
  <sheetFormatPr defaultColWidth="5.625" defaultRowHeight="23.25" customHeight="1" outlineLevelRow="1" x14ac:dyDescent="0.25"/>
  <cols>
    <col min="1" max="1" width="0.25" style="55" customWidth="1"/>
    <col min="2" max="2" width="11.25" style="55" customWidth="1"/>
    <col min="3" max="3" width="0.25" style="55" customWidth="1"/>
    <col min="4" max="4" width="9.875" style="55" customWidth="1"/>
    <col min="5" max="5" width="0.875" style="55" customWidth="1"/>
    <col min="6" max="6" width="0.25" style="55" customWidth="1"/>
    <col min="7" max="7" width="5.875" style="55" customWidth="1"/>
    <col min="8" max="8" width="0.125" style="55" customWidth="1"/>
    <col min="9" max="9" width="0.875" style="55" customWidth="1"/>
    <col min="10" max="10" width="0.25" style="55" customWidth="1"/>
    <col min="11" max="11" width="5.875" style="55" customWidth="1"/>
    <col min="12" max="12" width="0.125" style="55" customWidth="1"/>
    <col min="13" max="13" width="0.875" style="55" customWidth="1"/>
    <col min="14" max="14" width="0.25" style="55" customWidth="1"/>
    <col min="15" max="15" width="5.875" style="55" customWidth="1"/>
    <col min="16" max="16" width="0.125" style="55" customWidth="1"/>
    <col min="17" max="17" width="0.875" style="55" customWidth="1"/>
    <col min="18" max="18" width="0.25" style="55" customWidth="1"/>
    <col min="19" max="19" width="5.875" style="55" customWidth="1"/>
    <col min="20" max="20" width="0.125" style="55" customWidth="1"/>
    <col min="21" max="21" width="0.875" style="55" customWidth="1"/>
    <col min="22" max="22" width="0.25" style="55" customWidth="1"/>
    <col min="23" max="23" width="5.875" style="55" customWidth="1"/>
    <col min="24" max="24" width="0.125" style="55" customWidth="1"/>
    <col min="25" max="25" width="0.875" style="55" customWidth="1"/>
    <col min="26" max="26" width="0.25" style="55" customWidth="1"/>
    <col min="27" max="27" width="5.875" style="55" customWidth="1"/>
    <col min="28" max="28" width="0.125" style="55" customWidth="1"/>
    <col min="29" max="29" width="0.875" style="55" customWidth="1"/>
    <col min="30" max="30" width="0.25" style="55" customWidth="1"/>
    <col min="31" max="31" width="5.875" style="55" customWidth="1"/>
    <col min="32" max="32" width="0.125" style="55" customWidth="1"/>
    <col min="33" max="33" width="0.875" style="55" customWidth="1"/>
    <col min="34" max="34" width="0.25" style="55" customWidth="1"/>
    <col min="35" max="35" width="5.875" style="55" customWidth="1"/>
    <col min="36" max="36" width="0.125" style="55" customWidth="1"/>
    <col min="37" max="37" width="0.875" style="55" customWidth="1"/>
    <col min="38" max="38" width="0.25" style="55" customWidth="1"/>
    <col min="39" max="39" width="5.875" style="55" customWidth="1"/>
    <col min="40" max="40" width="0.125" style="55" customWidth="1"/>
    <col min="41" max="41" width="0.875" style="55" customWidth="1"/>
    <col min="42" max="42" width="0.25" style="55" customWidth="1"/>
    <col min="43" max="43" width="5.875" style="55" customWidth="1"/>
    <col min="44" max="44" width="0.125" style="55" customWidth="1"/>
    <col min="45" max="45" width="0.875" style="55" customWidth="1"/>
    <col min="46" max="46" width="0.25" style="55" customWidth="1"/>
    <col min="47" max="47" width="5.875" style="55" customWidth="1"/>
    <col min="48" max="48" width="0.125" style="55" customWidth="1"/>
    <col min="49" max="49" width="0.875" style="55" customWidth="1"/>
    <col min="50" max="50" width="0.25" style="55" customWidth="1"/>
    <col min="51" max="51" width="5.875" style="55" customWidth="1"/>
    <col min="52" max="52" width="0.125" style="55" customWidth="1"/>
    <col min="53" max="53" width="0.875" style="55" customWidth="1"/>
    <col min="54" max="54" width="0.25" style="55" customWidth="1"/>
    <col min="55" max="55" width="5.875" style="55" customWidth="1"/>
    <col min="56" max="56" width="0.125" style="55" customWidth="1"/>
    <col min="57" max="57" width="0.875" style="55" customWidth="1"/>
    <col min="58" max="58" width="0.25" style="55" customWidth="1"/>
    <col min="59" max="59" width="5.875" style="55" customWidth="1"/>
    <col min="60" max="60" width="0.125" style="55" customWidth="1"/>
    <col min="61" max="61" width="0.875" style="55" customWidth="1"/>
    <col min="62" max="62" width="0.25" style="55" customWidth="1"/>
    <col min="63" max="63" width="5.875" style="55" customWidth="1"/>
    <col min="64" max="64" width="0.125" style="55" customWidth="1"/>
    <col min="65" max="65" width="0.875" style="55" customWidth="1"/>
    <col min="66" max="66" width="0.25" style="55" customWidth="1"/>
    <col min="67" max="67" width="5.875" style="55" customWidth="1"/>
    <col min="68" max="68" width="0.125" style="55" customWidth="1"/>
    <col min="69" max="69" width="0.875" style="55" customWidth="1"/>
    <col min="70" max="70" width="0.25" style="55" customWidth="1"/>
    <col min="71" max="71" width="5.875" style="55" customWidth="1"/>
    <col min="72" max="72" width="0.125" style="55" customWidth="1"/>
    <col min="73" max="73" width="0.875" style="55" customWidth="1"/>
    <col min="74" max="74" width="0.25" style="55" customWidth="1"/>
    <col min="75" max="75" width="5.875" style="55" customWidth="1"/>
    <col min="76" max="76" width="0.125" style="55" customWidth="1"/>
    <col min="77" max="77" width="0.875" style="55" customWidth="1"/>
    <col min="78" max="78" width="0.25" style="55" customWidth="1"/>
    <col min="79" max="79" width="5.875" style="55" customWidth="1"/>
    <col min="80" max="80" width="0.125" style="55" customWidth="1"/>
    <col min="81" max="81" width="0.875" style="55" customWidth="1"/>
    <col min="82" max="82" width="0.25" style="55" customWidth="1"/>
    <col min="83" max="83" width="5.875" style="55" customWidth="1"/>
    <col min="84" max="84" width="0.125" style="55" customWidth="1"/>
    <col min="85" max="85" width="0.875" style="55" customWidth="1"/>
    <col min="86" max="86" width="0.25" style="55" customWidth="1"/>
    <col min="87" max="87" width="5.875" style="55" customWidth="1"/>
    <col min="88" max="88" width="0.125" style="55" customWidth="1"/>
    <col min="89" max="89" width="0.875" style="55" customWidth="1"/>
    <col min="90" max="90" width="0.25" style="55" customWidth="1"/>
    <col min="91" max="91" width="5.875" style="55" customWidth="1"/>
    <col min="92" max="92" width="0.125" style="55" customWidth="1"/>
    <col min="93" max="93" width="0.875" style="55" customWidth="1"/>
    <col min="94" max="94" width="0.25" style="55" customWidth="1"/>
    <col min="95" max="95" width="5.875" style="55" customWidth="1"/>
    <col min="96" max="96" width="0.125" style="55" customWidth="1"/>
    <col min="97" max="97" width="0.875" style="55" customWidth="1"/>
    <col min="98" max="98" width="0.25" style="55" customWidth="1"/>
    <col min="99" max="99" width="5.875" style="55" customWidth="1"/>
    <col min="100" max="100" width="0.125" style="55" customWidth="1"/>
    <col min="101" max="101" width="0.875" style="55" customWidth="1"/>
    <col min="102" max="102" width="0.25" style="55" customWidth="1"/>
    <col min="103" max="103" width="5.875" style="55" customWidth="1"/>
    <col min="104" max="104" width="0.125" style="55" customWidth="1"/>
    <col min="105" max="105" width="0.875" style="55" customWidth="1"/>
    <col min="106" max="106" width="0.25" style="55" customWidth="1"/>
    <col min="107" max="107" width="5.875" style="55" customWidth="1"/>
    <col min="108" max="108" width="0.125" style="55" customWidth="1"/>
    <col min="109" max="109" width="0.875" style="55" customWidth="1"/>
    <col min="110" max="110" width="0.25" style="55" customWidth="1"/>
    <col min="111" max="111" width="5.875" style="55" customWidth="1"/>
    <col min="112" max="112" width="0.125" style="55" customWidth="1"/>
    <col min="113" max="113" width="0.875" style="55" customWidth="1"/>
    <col min="114" max="114" width="0.25" style="55" customWidth="1"/>
    <col min="115" max="115" width="5.875" style="55" customWidth="1"/>
    <col min="116" max="116" width="0.125" style="55" customWidth="1"/>
    <col min="117" max="117" width="0.875" style="55" customWidth="1"/>
    <col min="118" max="118" width="0.25" style="55" customWidth="1"/>
    <col min="119" max="119" width="5.875" style="55" customWidth="1"/>
    <col min="120" max="120" width="0.125" style="55" customWidth="1"/>
    <col min="121" max="121" width="0.875" style="55" customWidth="1"/>
    <col min="122" max="122" width="0.25" style="55" customWidth="1"/>
    <col min="123" max="123" width="5.875" style="55" customWidth="1"/>
    <col min="124" max="124" width="0.125" style="55" customWidth="1"/>
    <col min="125" max="125" width="0.875" style="55" customWidth="1"/>
    <col min="126" max="126" width="0.25" style="55" customWidth="1"/>
    <col min="127" max="127" width="5.875" style="55" customWidth="1"/>
    <col min="128" max="128" width="0.125" style="55" customWidth="1"/>
    <col min="129" max="129" width="0.875" style="55" customWidth="1"/>
    <col min="130" max="16384" width="5.625" style="55"/>
  </cols>
  <sheetData>
    <row r="1" spans="2:129" ht="5.25" customHeight="1" x14ac:dyDescent="0.25"/>
    <row r="2" spans="2:129" s="211" customFormat="1" ht="24" customHeight="1" x14ac:dyDescent="0.25">
      <c r="B2" s="277" t="s">
        <v>2485</v>
      </c>
      <c r="C2" s="210"/>
      <c r="D2" s="210"/>
      <c r="E2" s="210"/>
      <c r="F2" s="210"/>
      <c r="G2" s="210"/>
      <c r="K2" s="210"/>
      <c r="O2" s="210"/>
      <c r="S2" s="210"/>
      <c r="W2" s="210"/>
      <c r="AA2" s="210"/>
      <c r="AE2" s="210"/>
      <c r="AI2" s="210"/>
      <c r="AM2" s="210"/>
      <c r="AQ2" s="210"/>
      <c r="AU2" s="210"/>
      <c r="AY2" s="210"/>
      <c r="BC2" s="210"/>
      <c r="BG2" s="210"/>
      <c r="BK2" s="210"/>
      <c r="BO2" s="210"/>
      <c r="BS2" s="210"/>
      <c r="BW2" s="210"/>
      <c r="CA2" s="210"/>
      <c r="CE2" s="210"/>
      <c r="CI2" s="210"/>
      <c r="CM2" s="210"/>
      <c r="CQ2" s="210"/>
      <c r="CU2" s="210"/>
      <c r="CY2" s="210"/>
      <c r="DC2" s="210"/>
      <c r="DG2" s="210"/>
      <c r="DK2" s="210"/>
      <c r="DO2" s="210"/>
      <c r="DS2" s="210"/>
      <c r="DW2" s="210"/>
    </row>
    <row r="3" spans="2:129" ht="14.25" customHeight="1" x14ac:dyDescent="0.25">
      <c r="D3" s="275" t="s">
        <v>2015</v>
      </c>
      <c r="M3" s="270"/>
      <c r="N3" s="258"/>
      <c r="O3" s="269"/>
      <c r="P3" s="269"/>
      <c r="Q3" s="270"/>
      <c r="R3" s="258"/>
      <c r="S3" s="269"/>
      <c r="T3" s="269"/>
      <c r="U3" s="270"/>
      <c r="V3" s="258"/>
      <c r="W3" s="269"/>
      <c r="X3" s="269"/>
      <c r="Y3" s="270"/>
      <c r="Z3" s="258"/>
      <c r="AA3" s="269"/>
      <c r="AB3" s="269"/>
      <c r="AC3" s="270"/>
      <c r="AD3" s="258"/>
      <c r="AE3" s="269"/>
      <c r="AF3" s="269"/>
      <c r="AG3" s="270"/>
      <c r="AH3" s="258"/>
      <c r="AI3" s="269"/>
      <c r="AJ3" s="269"/>
      <c r="AK3" s="270"/>
      <c r="AL3" s="258"/>
      <c r="AM3" s="269"/>
      <c r="AN3" s="269"/>
      <c r="AO3" s="270"/>
      <c r="AP3" s="258"/>
      <c r="AQ3" s="269"/>
      <c r="AR3" s="269"/>
      <c r="AS3" s="270"/>
      <c r="AT3" s="258"/>
      <c r="AU3" s="269"/>
      <c r="AV3" s="269"/>
      <c r="AW3" s="270"/>
      <c r="AX3" s="258"/>
      <c r="AY3" s="269"/>
      <c r="AZ3" s="269"/>
      <c r="BA3" s="270"/>
      <c r="BB3" s="258"/>
      <c r="BC3" s="269"/>
      <c r="BD3" s="269"/>
      <c r="BE3" s="270"/>
      <c r="BF3" s="258"/>
      <c r="BG3" s="269"/>
      <c r="BH3" s="269"/>
      <c r="BI3" s="270"/>
      <c r="BJ3" s="258"/>
      <c r="BK3" s="269"/>
      <c r="BL3" s="269"/>
      <c r="BM3" s="270"/>
      <c r="BN3" s="258"/>
      <c r="BO3" s="269"/>
      <c r="BP3" s="269"/>
      <c r="BQ3" s="270"/>
      <c r="BR3" s="258"/>
      <c r="BS3" s="269"/>
      <c r="BT3" s="269"/>
      <c r="BU3" s="270"/>
      <c r="BV3" s="258"/>
      <c r="BW3" s="269"/>
      <c r="BX3" s="269"/>
      <c r="BY3" s="270"/>
      <c r="BZ3" s="258"/>
      <c r="CA3" s="269"/>
      <c r="CB3" s="269"/>
      <c r="CC3" s="270"/>
      <c r="CD3" s="258"/>
      <c r="CE3" s="269"/>
      <c r="CF3" s="269"/>
      <c r="CG3" s="270"/>
      <c r="CH3" s="258"/>
      <c r="CI3" s="269"/>
      <c r="CJ3" s="269"/>
      <c r="CK3" s="270"/>
      <c r="CL3" s="258"/>
      <c r="CM3" s="269"/>
      <c r="CN3" s="269"/>
      <c r="CO3" s="270"/>
      <c r="CP3" s="258"/>
      <c r="CQ3" s="269"/>
      <c r="CR3" s="269"/>
      <c r="CS3" s="270"/>
      <c r="CT3" s="258"/>
      <c r="CU3" s="269"/>
      <c r="CV3" s="269"/>
      <c r="CW3" s="270"/>
      <c r="CX3" s="258"/>
      <c r="CY3" s="269"/>
      <c r="CZ3" s="269"/>
      <c r="DA3" s="270"/>
      <c r="DB3" s="258"/>
      <c r="DC3" s="269"/>
      <c r="DD3" s="269"/>
      <c r="DE3" s="270"/>
      <c r="DF3" s="258"/>
      <c r="DG3" s="269"/>
      <c r="DH3" s="269"/>
      <c r="DI3" s="270"/>
      <c r="DJ3" s="258"/>
      <c r="DK3" s="269"/>
      <c r="DL3" s="269"/>
      <c r="DM3" s="270"/>
      <c r="DN3" s="258"/>
      <c r="DO3" s="269"/>
      <c r="DP3" s="269"/>
      <c r="DQ3" s="270"/>
      <c r="DR3" s="258"/>
      <c r="DS3" s="269"/>
      <c r="DT3" s="269"/>
      <c r="DU3" s="270"/>
      <c r="DV3" s="258"/>
      <c r="DW3" s="269"/>
      <c r="DX3" s="269"/>
      <c r="DY3" s="270"/>
    </row>
    <row r="4" spans="2:129" ht="14.25" customHeight="1" x14ac:dyDescent="0.25">
      <c r="D4" s="276">
        <v>46112</v>
      </c>
      <c r="G4" s="260"/>
      <c r="AE4" s="260"/>
      <c r="BW4" s="260"/>
      <c r="DG4" s="260"/>
    </row>
    <row r="5" spans="2:129" ht="5.25" customHeight="1" x14ac:dyDescent="0.25"/>
    <row r="6" spans="2:129" ht="30.75" customHeight="1" x14ac:dyDescent="0.25">
      <c r="D6" s="279" t="s">
        <v>1</v>
      </c>
      <c r="F6" s="254"/>
      <c r="G6" s="271" t="s">
        <v>1893</v>
      </c>
      <c r="H6" s="272"/>
      <c r="I6" s="272"/>
      <c r="J6" s="272"/>
      <c r="K6" s="272"/>
      <c r="L6" s="272"/>
      <c r="M6" s="272"/>
      <c r="N6" s="272"/>
      <c r="O6" s="272"/>
      <c r="P6" s="272"/>
      <c r="Q6" s="272"/>
      <c r="R6" s="272"/>
      <c r="S6" s="272"/>
      <c r="T6" s="272"/>
      <c r="U6" s="272"/>
      <c r="V6" s="272"/>
      <c r="W6" s="272"/>
      <c r="X6" s="272"/>
      <c r="Y6" s="272"/>
      <c r="Z6" s="272"/>
      <c r="AA6" s="273"/>
      <c r="AB6" s="254"/>
      <c r="AD6" s="254"/>
      <c r="AE6" s="271" t="s">
        <v>3546</v>
      </c>
      <c r="AF6" s="272"/>
      <c r="AG6" s="272"/>
      <c r="AH6" s="272"/>
      <c r="AI6" s="272"/>
      <c r="AJ6" s="272"/>
      <c r="AK6" s="272"/>
      <c r="AL6" s="272"/>
      <c r="AM6" s="272"/>
      <c r="AN6" s="272"/>
      <c r="AO6" s="272"/>
      <c r="AP6" s="272"/>
      <c r="AQ6" s="272"/>
      <c r="AR6" s="272"/>
      <c r="AS6" s="272"/>
      <c r="AT6" s="272"/>
      <c r="AU6" s="272"/>
      <c r="AV6" s="272"/>
      <c r="AW6" s="272"/>
      <c r="AX6" s="272"/>
      <c r="AY6" s="272"/>
      <c r="AZ6" s="272"/>
      <c r="BA6" s="272"/>
      <c r="BB6" s="272"/>
      <c r="BC6" s="272"/>
      <c r="BD6" s="272"/>
      <c r="BE6" s="272"/>
      <c r="BF6" s="272"/>
      <c r="BG6" s="272"/>
      <c r="BH6" s="272"/>
      <c r="BI6" s="272"/>
      <c r="BJ6" s="272"/>
      <c r="BK6" s="272"/>
      <c r="BL6" s="272"/>
      <c r="BM6" s="272"/>
      <c r="BN6" s="272"/>
      <c r="BO6" s="272"/>
      <c r="BP6" s="272"/>
      <c r="BQ6" s="272"/>
      <c r="BR6" s="272"/>
      <c r="BS6" s="273"/>
      <c r="BT6" s="254"/>
      <c r="BV6" s="254"/>
      <c r="BW6" s="271" t="s">
        <v>3545</v>
      </c>
      <c r="BX6" s="272"/>
      <c r="BY6" s="272"/>
      <c r="BZ6" s="272"/>
      <c r="CA6" s="272"/>
      <c r="CB6" s="272"/>
      <c r="CC6" s="272"/>
      <c r="CD6" s="272"/>
      <c r="CE6" s="272"/>
      <c r="CF6" s="272"/>
      <c r="CG6" s="272"/>
      <c r="CH6" s="272"/>
      <c r="CI6" s="272"/>
      <c r="CJ6" s="272"/>
      <c r="CK6" s="272"/>
      <c r="CL6" s="272"/>
      <c r="CM6" s="272"/>
      <c r="CN6" s="272"/>
      <c r="CO6" s="272"/>
      <c r="CP6" s="272"/>
      <c r="CQ6" s="272"/>
      <c r="CR6" s="272"/>
      <c r="CS6" s="272"/>
      <c r="CT6" s="272"/>
      <c r="CU6" s="272"/>
      <c r="CV6" s="272"/>
      <c r="CW6" s="272"/>
      <c r="CX6" s="272"/>
      <c r="CY6" s="272"/>
      <c r="CZ6" s="272"/>
      <c r="DA6" s="272"/>
      <c r="DB6" s="272"/>
      <c r="DC6" s="273"/>
      <c r="DD6" s="254"/>
      <c r="DF6" s="254"/>
      <c r="DG6" s="271" t="s">
        <v>3504</v>
      </c>
      <c r="DH6" s="272"/>
      <c r="DI6" s="272"/>
      <c r="DJ6" s="272"/>
      <c r="DK6" s="272"/>
      <c r="DL6" s="272"/>
      <c r="DM6" s="272"/>
      <c r="DN6" s="272"/>
      <c r="DO6" s="272"/>
      <c r="DP6" s="272"/>
      <c r="DQ6" s="272"/>
      <c r="DR6" s="272"/>
      <c r="DS6" s="272"/>
      <c r="DT6" s="272"/>
      <c r="DU6" s="272"/>
      <c r="DV6" s="272"/>
      <c r="DW6" s="273"/>
      <c r="DX6" s="254"/>
    </row>
    <row r="7" spans="2:129" ht="2.25" customHeight="1" x14ac:dyDescent="0.25">
      <c r="D7" s="280"/>
      <c r="F7" s="256"/>
      <c r="G7" s="255"/>
      <c r="H7" s="256"/>
      <c r="I7" s="256"/>
      <c r="J7" s="256"/>
      <c r="K7" s="256"/>
      <c r="L7" s="256"/>
      <c r="M7" s="256"/>
      <c r="N7" s="256"/>
      <c r="O7" s="256"/>
      <c r="P7" s="256"/>
      <c r="Q7" s="256"/>
      <c r="R7" s="256"/>
      <c r="S7" s="256"/>
      <c r="T7" s="256"/>
      <c r="U7" s="256"/>
      <c r="V7" s="256"/>
      <c r="W7" s="256"/>
      <c r="X7" s="256"/>
      <c r="Y7" s="256"/>
      <c r="Z7" s="256"/>
      <c r="AA7" s="257"/>
      <c r="AB7" s="256"/>
      <c r="AD7" s="256"/>
      <c r="AE7" s="255"/>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7"/>
      <c r="BT7" s="256"/>
      <c r="BV7" s="256"/>
      <c r="BW7" s="255"/>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7"/>
      <c r="DD7" s="256"/>
      <c r="DF7" s="256"/>
      <c r="DG7" s="255"/>
      <c r="DH7" s="256"/>
      <c r="DI7" s="256"/>
      <c r="DJ7" s="256"/>
      <c r="DK7" s="256"/>
      <c r="DL7" s="256"/>
      <c r="DM7" s="256"/>
      <c r="DN7" s="256"/>
      <c r="DO7" s="256"/>
      <c r="DP7" s="256"/>
      <c r="DQ7" s="256"/>
      <c r="DR7" s="256"/>
      <c r="DS7" s="256"/>
      <c r="DT7" s="256"/>
      <c r="DU7" s="256"/>
      <c r="DV7" s="256"/>
      <c r="DW7" s="257"/>
      <c r="DX7" s="256"/>
    </row>
    <row r="8" spans="2:129" s="59" customFormat="1" ht="39.75" customHeight="1" collapsed="1" x14ac:dyDescent="0.25">
      <c r="D8" s="281"/>
      <c r="E8" s="84"/>
      <c r="F8" s="145"/>
      <c r="G8" s="144" t="s">
        <v>596</v>
      </c>
      <c r="H8" s="145"/>
      <c r="I8" s="84"/>
      <c r="J8" s="145"/>
      <c r="K8" s="144" t="s">
        <v>1584</v>
      </c>
      <c r="L8" s="145"/>
      <c r="M8" s="84"/>
      <c r="N8" s="145"/>
      <c r="O8" s="144" t="s">
        <v>3502</v>
      </c>
      <c r="P8" s="145"/>
      <c r="Q8" s="84"/>
      <c r="R8" s="145"/>
      <c r="S8" s="144" t="s">
        <v>3511</v>
      </c>
      <c r="T8" s="145"/>
      <c r="U8" s="84"/>
      <c r="V8" s="145"/>
      <c r="W8" s="144" t="s">
        <v>2017</v>
      </c>
      <c r="X8" s="145"/>
      <c r="Y8" s="84"/>
      <c r="Z8" s="145"/>
      <c r="AA8" s="144" t="s">
        <v>1838</v>
      </c>
      <c r="AB8" s="145"/>
      <c r="AC8" s="84"/>
      <c r="AD8" s="145"/>
      <c r="AE8" s="144" t="s">
        <v>2018</v>
      </c>
      <c r="AF8" s="145"/>
      <c r="AG8" s="84"/>
      <c r="AH8" s="145"/>
      <c r="AI8" s="144" t="s">
        <v>2019</v>
      </c>
      <c r="AJ8" s="145"/>
      <c r="AK8" s="84"/>
      <c r="AL8" s="145"/>
      <c r="AM8" s="144" t="s">
        <v>2020</v>
      </c>
      <c r="AN8" s="145"/>
      <c r="AO8" s="84"/>
      <c r="AP8" s="145"/>
      <c r="AQ8" s="144" t="s">
        <v>1833</v>
      </c>
      <c r="AR8" s="145"/>
      <c r="AS8" s="84"/>
      <c r="AT8" s="145"/>
      <c r="AU8" s="144" t="s">
        <v>1840</v>
      </c>
      <c r="AV8" s="145"/>
      <c r="AW8" s="84"/>
      <c r="AX8" s="145"/>
      <c r="AY8" s="144" t="s">
        <v>2021</v>
      </c>
      <c r="AZ8" s="145"/>
      <c r="BA8" s="84"/>
      <c r="BB8" s="145"/>
      <c r="BC8" s="144" t="s">
        <v>2022</v>
      </c>
      <c r="BD8" s="145"/>
      <c r="BE8" s="84"/>
      <c r="BF8" s="145"/>
      <c r="BG8" s="144" t="s">
        <v>1880</v>
      </c>
      <c r="BH8" s="145"/>
      <c r="BI8" s="84"/>
      <c r="BJ8" s="145"/>
      <c r="BK8" s="144" t="s">
        <v>2023</v>
      </c>
      <c r="BL8" s="145"/>
      <c r="BM8" s="84"/>
      <c r="BN8" s="145"/>
      <c r="BO8" s="144" t="s">
        <v>1855</v>
      </c>
      <c r="BP8" s="145"/>
      <c r="BQ8" s="84"/>
      <c r="BR8" s="145"/>
      <c r="BS8" s="144" t="s">
        <v>3317</v>
      </c>
      <c r="BT8" s="145"/>
      <c r="BU8" s="84"/>
      <c r="BV8" s="145"/>
      <c r="BW8" s="144" t="s">
        <v>3383</v>
      </c>
      <c r="BX8" s="145"/>
      <c r="BY8" s="84"/>
      <c r="BZ8" s="145"/>
      <c r="CA8" s="144" t="s">
        <v>3505</v>
      </c>
      <c r="CB8" s="145"/>
      <c r="CC8" s="84"/>
      <c r="CD8" s="145"/>
      <c r="CE8" s="144" t="s">
        <v>3506</v>
      </c>
      <c r="CF8" s="145"/>
      <c r="CG8" s="84"/>
      <c r="CH8" s="145"/>
      <c r="CI8" s="144" t="s">
        <v>1881</v>
      </c>
      <c r="CJ8" s="145"/>
      <c r="CK8" s="84"/>
      <c r="CL8" s="145"/>
      <c r="CM8" s="144" t="s">
        <v>2024</v>
      </c>
      <c r="CN8" s="145"/>
      <c r="CO8" s="84"/>
      <c r="CP8" s="145"/>
      <c r="CQ8" s="144" t="s">
        <v>1829</v>
      </c>
      <c r="CR8" s="145"/>
      <c r="CS8" s="84"/>
      <c r="CT8" s="145"/>
      <c r="CU8" s="144" t="s">
        <v>1847</v>
      </c>
      <c r="CV8" s="145"/>
      <c r="CW8" s="84"/>
      <c r="CX8" s="145"/>
      <c r="CY8" s="144" t="s">
        <v>1794</v>
      </c>
      <c r="CZ8" s="145"/>
      <c r="DA8" s="84"/>
      <c r="DB8" s="145"/>
      <c r="DC8" s="144" t="s">
        <v>1846</v>
      </c>
      <c r="DD8" s="145"/>
      <c r="DE8" s="84"/>
      <c r="DF8" s="145"/>
      <c r="DG8" s="144" t="s">
        <v>2019</v>
      </c>
      <c r="DH8" s="145"/>
      <c r="DI8" s="84"/>
      <c r="DJ8" s="145"/>
      <c r="DK8" s="144" t="s">
        <v>2020</v>
      </c>
      <c r="DL8" s="145"/>
      <c r="DM8" s="84"/>
      <c r="DN8" s="145"/>
      <c r="DO8" s="144" t="s">
        <v>3507</v>
      </c>
      <c r="DP8" s="145"/>
      <c r="DQ8" s="84"/>
      <c r="DR8" s="145"/>
      <c r="DS8" s="144" t="s">
        <v>3508</v>
      </c>
      <c r="DT8" s="145"/>
      <c r="DU8" s="84"/>
      <c r="DV8" s="145"/>
      <c r="DW8" s="144" t="s">
        <v>2380</v>
      </c>
      <c r="DX8" s="145"/>
      <c r="DY8" s="84"/>
    </row>
    <row r="9" spans="2:129" s="56" customFormat="1" ht="4.5" hidden="1" customHeight="1" outlineLevel="1" x14ac:dyDescent="0.25">
      <c r="G9" s="85"/>
      <c r="K9" s="85"/>
      <c r="O9" s="85"/>
      <c r="S9" s="85"/>
      <c r="W9" s="85"/>
      <c r="AA9" s="85"/>
      <c r="AE9" s="85"/>
      <c r="AI9" s="85"/>
      <c r="AM9" s="85"/>
      <c r="AQ9" s="85"/>
      <c r="AU9" s="85"/>
      <c r="AY9" s="85"/>
      <c r="BC9" s="85"/>
      <c r="BG9" s="85"/>
      <c r="BK9" s="85"/>
      <c r="BO9" s="85"/>
      <c r="BS9" s="85"/>
      <c r="BW9" s="85"/>
      <c r="CA9" s="85"/>
      <c r="CE9" s="85"/>
      <c r="CI9" s="85"/>
      <c r="CM9" s="85"/>
      <c r="CQ9" s="85"/>
      <c r="CU9" s="85"/>
      <c r="CY9" s="85"/>
      <c r="DC9" s="85"/>
      <c r="DG9" s="85"/>
      <c r="DK9" s="85"/>
      <c r="DO9" s="85"/>
      <c r="DS9" s="85"/>
      <c r="DW9" s="85"/>
    </row>
    <row r="10" spans="2:129" s="56" customFormat="1" ht="31.5" hidden="1" customHeight="1" outlineLevel="1" x14ac:dyDescent="0.25">
      <c r="G10" s="85" t="s">
        <v>1853</v>
      </c>
      <c r="K10" s="85" t="s">
        <v>1841</v>
      </c>
      <c r="O10" s="85" t="s">
        <v>3501</v>
      </c>
      <c r="S10" s="85" t="s">
        <v>3503</v>
      </c>
      <c r="W10" s="85" t="s">
        <v>1844</v>
      </c>
      <c r="AA10" s="85" t="s">
        <v>1838</v>
      </c>
      <c r="AE10" s="85" t="s">
        <v>1850</v>
      </c>
      <c r="AI10" s="85" t="s">
        <v>1831</v>
      </c>
      <c r="AM10" s="85" t="s">
        <v>1830</v>
      </c>
      <c r="AQ10" s="85" t="s">
        <v>1833</v>
      </c>
      <c r="AU10" s="85" t="s">
        <v>1840</v>
      </c>
      <c r="AY10" s="85" t="s">
        <v>1837</v>
      </c>
      <c r="BC10" s="85" t="s">
        <v>1827</v>
      </c>
      <c r="BG10" s="85" t="s">
        <v>1849</v>
      </c>
      <c r="BK10" s="85" t="s">
        <v>1839</v>
      </c>
      <c r="BO10" s="85" t="s">
        <v>1855</v>
      </c>
      <c r="BS10" s="85" t="s">
        <v>3317</v>
      </c>
      <c r="BW10" s="85" t="s">
        <v>1845</v>
      </c>
      <c r="CA10" s="85" t="s">
        <v>1851</v>
      </c>
      <c r="CE10" s="85" t="s">
        <v>1872</v>
      </c>
      <c r="CI10" s="85" t="s">
        <v>1834</v>
      </c>
      <c r="CM10" s="85" t="s">
        <v>1835</v>
      </c>
      <c r="CQ10" s="85" t="s">
        <v>1829</v>
      </c>
      <c r="CU10" s="85" t="s">
        <v>1847</v>
      </c>
      <c r="CY10" s="85" t="s">
        <v>1794</v>
      </c>
      <c r="DC10" s="85" t="s">
        <v>1846</v>
      </c>
      <c r="DG10" s="85" t="s">
        <v>3509</v>
      </c>
      <c r="DK10" s="85" t="s">
        <v>3510</v>
      </c>
      <c r="DO10" s="85" t="s">
        <v>3507</v>
      </c>
      <c r="DS10" s="85" t="s">
        <v>3508</v>
      </c>
      <c r="DW10" s="85" t="s">
        <v>1881</v>
      </c>
    </row>
    <row r="11" spans="2:129" ht="4.5" customHeight="1" x14ac:dyDescent="0.25"/>
    <row r="12" spans="2:129" ht="1.5" customHeight="1" x14ac:dyDescent="0.25">
      <c r="F12" s="267">
        <f>_xlfn.XLOOKUP("MCP"&amp;$D13&amp;G$10,SLAs!$M:$M,SLAs!$S:$S,0,0,1)</f>
        <v>0</v>
      </c>
      <c r="G12" s="267">
        <f>F12</f>
        <v>0</v>
      </c>
      <c r="H12" s="267">
        <f>F12</f>
        <v>0</v>
      </c>
      <c r="J12" s="267">
        <f>_xlfn.XLOOKUP("MCP"&amp;$D13&amp;K$10,SLAs!$M:$M,SLAs!$S:$S,0,0,1)</f>
        <v>0</v>
      </c>
      <c r="K12" s="267">
        <f>J12</f>
        <v>0</v>
      </c>
      <c r="L12" s="267">
        <f>J12</f>
        <v>0</v>
      </c>
      <c r="N12" s="267">
        <f>_xlfn.XLOOKUP("MCP"&amp;$D13&amp;O$10,SLAs!$M:$M,SLAs!$S:$S,0,0,1)</f>
        <v>0</v>
      </c>
      <c r="O12" s="267">
        <f>N12</f>
        <v>0</v>
      </c>
      <c r="P12" s="267">
        <f>N12</f>
        <v>0</v>
      </c>
      <c r="R12" s="267">
        <f>_xlfn.XLOOKUP("MCP"&amp;$D13&amp;S$10,SLAs!$M:$M,SLAs!$S:$S,0,0,1)</f>
        <v>0</v>
      </c>
      <c r="S12" s="267">
        <f>R12</f>
        <v>0</v>
      </c>
      <c r="T12" s="267">
        <f>R12</f>
        <v>0</v>
      </c>
      <c r="V12" s="267">
        <f>_xlfn.XLOOKUP("MCP"&amp;$D13&amp;W$10,SLAs!$M:$M,SLAs!$S:$S,0,0,1)</f>
        <v>1</v>
      </c>
      <c r="W12" s="267">
        <f>V12</f>
        <v>1</v>
      </c>
      <c r="X12" s="267">
        <f>V12</f>
        <v>1</v>
      </c>
      <c r="Z12" s="267">
        <f>_xlfn.XLOOKUP("MCP"&amp;$D13&amp;AA$10,SLAs!$M:$M,SLAs!$S:$S,0,0,1)</f>
        <v>1</v>
      </c>
      <c r="AA12" s="267">
        <f>Z12</f>
        <v>1</v>
      </c>
      <c r="AB12" s="267">
        <f>Z12</f>
        <v>1</v>
      </c>
      <c r="AD12" s="267">
        <f>_xlfn.XLOOKUP("MCP"&amp;$D13&amp;AE$10,SLAs!$M:$M,SLAs!$S:$S,0,0,1)</f>
        <v>0</v>
      </c>
      <c r="AE12" s="267">
        <f>AD12</f>
        <v>0</v>
      </c>
      <c r="AF12" s="267">
        <f>AD12</f>
        <v>0</v>
      </c>
      <c r="AH12" s="267">
        <f>_xlfn.XLOOKUP("MCP"&amp;$D13&amp;AI$10,SLAs!$M:$M,SLAs!$S:$S,0,0,1)</f>
        <v>0</v>
      </c>
      <c r="AI12" s="267">
        <f>AH12</f>
        <v>0</v>
      </c>
      <c r="AJ12" s="267">
        <f>AH12</f>
        <v>0</v>
      </c>
      <c r="AL12" s="267">
        <f>_xlfn.XLOOKUP("MCP"&amp;$D13&amp;AM$10,SLAs!$M:$M,SLAs!$S:$S,0,0,1)</f>
        <v>0</v>
      </c>
      <c r="AM12" s="267">
        <f>AL12</f>
        <v>0</v>
      </c>
      <c r="AN12" s="267">
        <f>AL12</f>
        <v>0</v>
      </c>
      <c r="AP12" s="267">
        <f>_xlfn.XLOOKUP("MCP"&amp;$D13&amp;AQ$10,SLAs!$M:$M,SLAs!$S:$S,0,0,1)</f>
        <v>0</v>
      </c>
      <c r="AQ12" s="267">
        <f>AP12</f>
        <v>0</v>
      </c>
      <c r="AR12" s="267">
        <f>AP12</f>
        <v>0</v>
      </c>
      <c r="AT12" s="267">
        <f>_xlfn.XLOOKUP("MCP"&amp;$D13&amp;AU$10,SLAs!$M:$M,SLAs!$S:$S,0,0,1)</f>
        <v>0</v>
      </c>
      <c r="AU12" s="267">
        <f>AT12</f>
        <v>0</v>
      </c>
      <c r="AV12" s="267">
        <f>AT12</f>
        <v>0</v>
      </c>
      <c r="AX12" s="267">
        <f>_xlfn.XLOOKUP("MCP"&amp;$D13&amp;AY$10,SLAs!$M:$M,SLAs!$S:$S,0,0,1)</f>
        <v>0</v>
      </c>
      <c r="AY12" s="267">
        <f>AX12</f>
        <v>0</v>
      </c>
      <c r="AZ12" s="267">
        <f>AX12</f>
        <v>0</v>
      </c>
      <c r="BB12" s="267">
        <f>_xlfn.XLOOKUP("MCP"&amp;$D13&amp;BC$10,SLAs!$M:$M,SLAs!$S:$S,0,0,1)</f>
        <v>0</v>
      </c>
      <c r="BC12" s="267">
        <f>BB12</f>
        <v>0</v>
      </c>
      <c r="BD12" s="267">
        <f>BB12</f>
        <v>0</v>
      </c>
      <c r="BF12" s="267">
        <f>_xlfn.XLOOKUP("MCP"&amp;$D13&amp;BG$10,SLAs!$M:$M,SLAs!$S:$S,0,0,1)</f>
        <v>0</v>
      </c>
      <c r="BG12" s="267">
        <f>BF12</f>
        <v>0</v>
      </c>
      <c r="BH12" s="267">
        <f>BF12</f>
        <v>0</v>
      </c>
      <c r="BJ12" s="267">
        <f>_xlfn.XLOOKUP("MCP"&amp;$D13&amp;BK$10,SLAs!$M:$M,SLAs!$S:$S,0,0,1)</f>
        <v>0</v>
      </c>
      <c r="BK12" s="267">
        <f>BJ12</f>
        <v>0</v>
      </c>
      <c r="BL12" s="267">
        <f>BJ12</f>
        <v>0</v>
      </c>
      <c r="BN12" s="267">
        <f>_xlfn.XLOOKUP("MCP"&amp;$D13&amp;BO$10,SLAs!$M:$M,SLAs!$S:$S,0,0,1)</f>
        <v>0</v>
      </c>
      <c r="BO12" s="267">
        <f>BN12</f>
        <v>0</v>
      </c>
      <c r="BP12" s="267">
        <f>BN12</f>
        <v>0</v>
      </c>
      <c r="BR12" s="267">
        <f>_xlfn.XLOOKUP("MCP"&amp;$D13&amp;BS$10,SLAs!$M:$M,SLAs!$S:$S,0,0,1)</f>
        <v>0</v>
      </c>
      <c r="BS12" s="267">
        <f>BR12</f>
        <v>0</v>
      </c>
      <c r="BT12" s="267">
        <f>BR12</f>
        <v>0</v>
      </c>
      <c r="BV12" s="267">
        <f>_xlfn.XLOOKUP("MCP"&amp;$D13&amp;BW$10,SLAs!$M:$M,SLAs!$S:$S,0,0,1)</f>
        <v>0</v>
      </c>
      <c r="BW12" s="267">
        <f>BV12</f>
        <v>0</v>
      </c>
      <c r="BX12" s="267">
        <f>BV12</f>
        <v>0</v>
      </c>
      <c r="BZ12" s="267">
        <f>_xlfn.XLOOKUP("MCP"&amp;$D13&amp;CA$10,SLAs!$M:$M,SLAs!$S:$S,0,0,1)</f>
        <v>0</v>
      </c>
      <c r="CA12" s="267">
        <f>BZ12</f>
        <v>0</v>
      </c>
      <c r="CB12" s="267">
        <f>BZ12</f>
        <v>0</v>
      </c>
      <c r="CD12" s="267">
        <f>_xlfn.XLOOKUP("MCP"&amp;$D13&amp;CE$10,SLAs!$M:$M,SLAs!$S:$S,0,0,1)</f>
        <v>0</v>
      </c>
      <c r="CE12" s="267">
        <f>CD12</f>
        <v>0</v>
      </c>
      <c r="CF12" s="267">
        <f>CD12</f>
        <v>0</v>
      </c>
      <c r="CH12" s="267">
        <f>_xlfn.XLOOKUP("MCP"&amp;$D13&amp;CI$10,SLAs!$M:$M,SLAs!$S:$S,0,0,1)</f>
        <v>0</v>
      </c>
      <c r="CI12" s="267">
        <f>CH12</f>
        <v>0</v>
      </c>
      <c r="CJ12" s="267">
        <f>CH12</f>
        <v>0</v>
      </c>
      <c r="CL12" s="267">
        <f>_xlfn.XLOOKUP("MCP"&amp;$D13&amp;CM$10,SLAs!$M:$M,SLAs!$S:$S,0,0,1)</f>
        <v>0</v>
      </c>
      <c r="CM12" s="267">
        <f>CL12</f>
        <v>0</v>
      </c>
      <c r="CN12" s="267">
        <f>CL12</f>
        <v>0</v>
      </c>
      <c r="CP12" s="267">
        <f>_xlfn.XLOOKUP("MCP"&amp;$D13&amp;CQ$10,SLAs!$M:$M,SLAs!$S:$S,0,0,1)</f>
        <v>0</v>
      </c>
      <c r="CQ12" s="267">
        <f>CP12</f>
        <v>0</v>
      </c>
      <c r="CR12" s="267">
        <f>CP12</f>
        <v>0</v>
      </c>
      <c r="CT12" s="267">
        <f>_xlfn.XLOOKUP("MCP"&amp;$D13&amp;CU$10,SLAs!$M:$M,SLAs!$S:$S,0,0,1)</f>
        <v>0</v>
      </c>
      <c r="CU12" s="267">
        <f>CT12</f>
        <v>0</v>
      </c>
      <c r="CV12" s="267">
        <f>CT12</f>
        <v>0</v>
      </c>
      <c r="CX12" s="267">
        <f>_xlfn.XLOOKUP("MCP"&amp;$D13&amp;CY$10,SLAs!$M:$M,SLAs!$S:$S,0,0,1)</f>
        <v>0</v>
      </c>
      <c r="CY12" s="267">
        <f>CX12</f>
        <v>0</v>
      </c>
      <c r="CZ12" s="267">
        <f>CX12</f>
        <v>0</v>
      </c>
      <c r="DB12" s="267">
        <f>_xlfn.XLOOKUP("MCP"&amp;$D13&amp;DC$10,SLAs!$M:$M,SLAs!$S:$S,0,0,1)</f>
        <v>0</v>
      </c>
      <c r="DC12" s="267">
        <f>DB12</f>
        <v>0</v>
      </c>
      <c r="DD12" s="267">
        <f>DB12</f>
        <v>0</v>
      </c>
      <c r="DF12" s="267">
        <f>_xlfn.XLOOKUP("MCP"&amp;$D13&amp;DG$10,SLAs!$M:$M,SLAs!$S:$S,0,0,1)</f>
        <v>0</v>
      </c>
      <c r="DG12" s="267">
        <f>DF12</f>
        <v>0</v>
      </c>
      <c r="DH12" s="267">
        <f>DF12</f>
        <v>0</v>
      </c>
      <c r="DJ12" s="267">
        <f>_xlfn.XLOOKUP("MCP"&amp;$D13&amp;DK$10,SLAs!$M:$M,SLAs!$S:$S,0,0,1)</f>
        <v>0</v>
      </c>
      <c r="DK12" s="267">
        <f>DJ12</f>
        <v>0</v>
      </c>
      <c r="DL12" s="267">
        <f>DJ12</f>
        <v>0</v>
      </c>
      <c r="DN12" s="267">
        <f>_xlfn.XLOOKUP("MCP"&amp;$D13&amp;DO$10,SLAs!$M:$M,SLAs!$S:$S,0,0,1)</f>
        <v>0</v>
      </c>
      <c r="DO12" s="267">
        <f>DN12</f>
        <v>0</v>
      </c>
      <c r="DP12" s="267">
        <f>DN12</f>
        <v>0</v>
      </c>
      <c r="DR12" s="267">
        <f>_xlfn.XLOOKUP("MCP"&amp;$D13&amp;DS$10,SLAs!$M:$M,SLAs!$S:$S,0,0,1)</f>
        <v>0</v>
      </c>
      <c r="DS12" s="267">
        <f>DR12</f>
        <v>0</v>
      </c>
      <c r="DT12" s="267">
        <f>DR12</f>
        <v>0</v>
      </c>
      <c r="DV12" s="267">
        <f>_xlfn.XLOOKUP("MCP"&amp;$D13&amp;DW$10,SLAs!$M:$M,SLAs!$S:$S,0,0,1)</f>
        <v>0</v>
      </c>
      <c r="DW12" s="267">
        <f>DV12</f>
        <v>0</v>
      </c>
      <c r="DX12" s="267">
        <f>DV12</f>
        <v>0</v>
      </c>
    </row>
    <row r="13" spans="2:129" ht="22.5" customHeight="1" x14ac:dyDescent="0.25">
      <c r="D13" s="166" t="s">
        <v>179</v>
      </c>
      <c r="E13" s="57"/>
      <c r="F13" s="268">
        <f>F12</f>
        <v>0</v>
      </c>
      <c r="G13" s="57" t="str">
        <f>INDEX('MCP-Data'!$B$17:$BW$40,MATCH($D13,'MCP-Data'!$B$17:$B$40,0),MATCH(G$10,'MCP-Data'!$B$17:$BW$17,0),1)</f>
        <v>Ø</v>
      </c>
      <c r="H13" s="268">
        <f>F12</f>
        <v>0</v>
      </c>
      <c r="I13" s="57"/>
      <c r="J13" s="268">
        <f>J12</f>
        <v>0</v>
      </c>
      <c r="K13" s="57" t="str">
        <f>INDEX('MCP-Data'!$B$17:$BW$40,MATCH($D13,'MCP-Data'!$B$17:$B$40,0),MATCH(K$10,'MCP-Data'!$B$17:$BW$17,0),1)</f>
        <v>Ø</v>
      </c>
      <c r="L13" s="268">
        <f>J12</f>
        <v>0</v>
      </c>
      <c r="M13" s="57"/>
      <c r="N13" s="268">
        <f>N12</f>
        <v>0</v>
      </c>
      <c r="O13" s="57" t="str">
        <f>INDEX('MCP-Data'!$B$17:$BW$40,MATCH($D13,'MCP-Data'!$B$17:$B$40,0),MATCH(O$10,'MCP-Data'!$B$17:$BW$17,0),1)</f>
        <v>Ø</v>
      </c>
      <c r="P13" s="268">
        <f>N12</f>
        <v>0</v>
      </c>
      <c r="Q13" s="57"/>
      <c r="R13" s="268">
        <f>R12</f>
        <v>0</v>
      </c>
      <c r="S13" s="57" t="str">
        <f>INDEX('MCP-Data'!$B$17:$BW$40,MATCH($D13,'MCP-Data'!$B$17:$B$40,0),MATCH(S$10,'MCP-Data'!$B$17:$BW$17,0),1)</f>
        <v>◯</v>
      </c>
      <c r="T13" s="268">
        <f>R12</f>
        <v>0</v>
      </c>
      <c r="U13" s="57"/>
      <c r="V13" s="268">
        <f>V12</f>
        <v>1</v>
      </c>
      <c r="W13" s="57" t="str">
        <f>INDEX('MCP-Data'!$B$17:$BW$40,MATCH($D13,'MCP-Data'!$B$17:$B$40,0),MATCH(W$10,'MCP-Data'!$B$17:$BW$17,0),1)</f>
        <v>✔</v>
      </c>
      <c r="X13" s="268">
        <f>V12</f>
        <v>1</v>
      </c>
      <c r="Y13" s="57"/>
      <c r="Z13" s="268">
        <f>Z12</f>
        <v>1</v>
      </c>
      <c r="AA13" s="57" t="str">
        <f>INDEX('MCP-Data'!$B$17:$BW$40,MATCH($D13,'MCP-Data'!$B$17:$B$40,0),MATCH(AA$10,'MCP-Data'!$B$17:$BW$17,0),1)</f>
        <v>✔</v>
      </c>
      <c r="AB13" s="268">
        <f>Z12</f>
        <v>1</v>
      </c>
      <c r="AC13" s="57"/>
      <c r="AD13" s="268">
        <f>AD12</f>
        <v>0</v>
      </c>
      <c r="AE13" s="57" t="str">
        <f>INDEX('MCP-Data'!$B$17:$BW$40,MATCH($D13,'MCP-Data'!$B$17:$B$40,0),MATCH(AE$10,'MCP-Data'!$B$17:$BW$17,0),1)</f>
        <v>✔</v>
      </c>
      <c r="AF13" s="268">
        <f>AD12</f>
        <v>0</v>
      </c>
      <c r="AG13" s="57"/>
      <c r="AH13" s="268">
        <f>AH12</f>
        <v>0</v>
      </c>
      <c r="AI13" s="57" t="str">
        <f>INDEX('MCP-Data'!$B$17:$BW$40,MATCH($D13,'MCP-Data'!$B$17:$B$40,0),MATCH(AI$10,'MCP-Data'!$B$17:$BW$17,0),1)</f>
        <v>✔</v>
      </c>
      <c r="AJ13" s="268">
        <f>AH12</f>
        <v>0</v>
      </c>
      <c r="AK13" s="57"/>
      <c r="AL13" s="268">
        <f>AL12</f>
        <v>0</v>
      </c>
      <c r="AM13" s="57" t="str">
        <f>INDEX('MCP-Data'!$B$17:$BW$40,MATCH($D13,'MCP-Data'!$B$17:$B$40,0),MATCH(AM$10,'MCP-Data'!$B$17:$BW$17,0),1)</f>
        <v>✔</v>
      </c>
      <c r="AN13" s="268">
        <f>AL12</f>
        <v>0</v>
      </c>
      <c r="AO13" s="57"/>
      <c r="AP13" s="268">
        <f>AP12</f>
        <v>0</v>
      </c>
      <c r="AQ13" s="57" t="str">
        <f>INDEX('MCP-Data'!$B$17:$BW$40,MATCH($D13,'MCP-Data'!$B$17:$B$40,0),MATCH(AQ$10,'MCP-Data'!$B$17:$BW$17,0),1)</f>
        <v>✔</v>
      </c>
      <c r="AR13" s="268">
        <f>AP12</f>
        <v>0</v>
      </c>
      <c r="AS13" s="57"/>
      <c r="AT13" s="268">
        <f>AT12</f>
        <v>0</v>
      </c>
      <c r="AU13" s="57" t="str">
        <f>INDEX('MCP-Data'!$B$17:$BW$40,MATCH($D13,'MCP-Data'!$B$17:$B$40,0),MATCH(AU$10,'MCP-Data'!$B$17:$BW$17,0),1)</f>
        <v>✔</v>
      </c>
      <c r="AV13" s="268">
        <f>AT12</f>
        <v>0</v>
      </c>
      <c r="AW13" s="57"/>
      <c r="AX13" s="268">
        <f>AX12</f>
        <v>0</v>
      </c>
      <c r="AY13" s="57" t="str">
        <f>INDEX('MCP-Data'!$B$17:$BW$40,MATCH($D13,'MCP-Data'!$B$17:$B$40,0),MATCH(AY$10,'MCP-Data'!$B$17:$BW$17,0),1)</f>
        <v>✔</v>
      </c>
      <c r="AZ13" s="268">
        <f>AX12</f>
        <v>0</v>
      </c>
      <c r="BA13" s="57"/>
      <c r="BB13" s="268">
        <f>BB12</f>
        <v>0</v>
      </c>
      <c r="BC13" s="57" t="str">
        <f>INDEX('MCP-Data'!$B$17:$BW$40,MATCH($D13,'MCP-Data'!$B$17:$B$40,0),MATCH(BC$10,'MCP-Data'!$B$17:$BW$17,0),1)</f>
        <v>✔</v>
      </c>
      <c r="BD13" s="268">
        <f>BB12</f>
        <v>0</v>
      </c>
      <c r="BE13" s="57"/>
      <c r="BF13" s="268">
        <f>BF12</f>
        <v>0</v>
      </c>
      <c r="BG13" s="57" t="str">
        <f>INDEX('MCP-Data'!$B$17:$BW$40,MATCH($D13,'MCP-Data'!$B$17:$B$40,0),MATCH(BG$10,'MCP-Data'!$B$17:$BW$17,0),1)</f>
        <v>Ø</v>
      </c>
      <c r="BH13" s="268">
        <f>BF12</f>
        <v>0</v>
      </c>
      <c r="BI13" s="57"/>
      <c r="BJ13" s="268">
        <f>BJ12</f>
        <v>0</v>
      </c>
      <c r="BK13" s="57" t="str">
        <f>INDEX('MCP-Data'!$B$17:$BW$40,MATCH($D13,'MCP-Data'!$B$17:$B$40,0),MATCH(BK$10,'MCP-Data'!$B$17:$BW$17,0),1)</f>
        <v>✔</v>
      </c>
      <c r="BL13" s="268">
        <f>BJ12</f>
        <v>0</v>
      </c>
      <c r="BM13" s="57"/>
      <c r="BN13" s="268">
        <f>BN12</f>
        <v>0</v>
      </c>
      <c r="BO13" s="57" t="str">
        <f>INDEX('MCP-Data'!$B$17:$BW$40,MATCH($D13,'MCP-Data'!$B$17:$B$40,0),MATCH(BO$10,'MCP-Data'!$B$17:$BW$17,0),1)</f>
        <v>Ø</v>
      </c>
      <c r="BP13" s="268">
        <f>BN12</f>
        <v>0</v>
      </c>
      <c r="BQ13" s="57"/>
      <c r="BR13" s="268">
        <f>BR12</f>
        <v>0</v>
      </c>
      <c r="BS13" s="57" t="str">
        <f>INDEX('MCP-Data'!$B$17:$BW$40,MATCH($D13,'MCP-Data'!$B$17:$B$40,0),MATCH(BS$10,'MCP-Data'!$B$17:$BW$17,0),1)</f>
        <v>Ø</v>
      </c>
      <c r="BT13" s="268">
        <f>BR12</f>
        <v>0</v>
      </c>
      <c r="BU13" s="57"/>
      <c r="BV13" s="268">
        <f>BV12</f>
        <v>0</v>
      </c>
      <c r="BW13" s="57" t="str">
        <f>INDEX('MCP-Data'!$B$17:$BW$40,MATCH($D13,'MCP-Data'!$B$17:$B$40,0),MATCH(BW$10,'MCP-Data'!$B$17:$BW$17,0),1)</f>
        <v>Ø</v>
      </c>
      <c r="BX13" s="268">
        <f>BV12</f>
        <v>0</v>
      </c>
      <c r="BY13" s="57"/>
      <c r="BZ13" s="268">
        <f>BZ12</f>
        <v>0</v>
      </c>
      <c r="CA13" s="57" t="str">
        <f>INDEX('MCP-Data'!$B$17:$BW$40,MATCH($D13,'MCP-Data'!$B$17:$B$40,0),MATCH(CA$10,'MCP-Data'!$B$17:$BW$17,0),1)</f>
        <v>Ø</v>
      </c>
      <c r="CB13" s="268">
        <f>BZ12</f>
        <v>0</v>
      </c>
      <c r="CC13" s="57"/>
      <c r="CD13" s="268">
        <f>CD12</f>
        <v>0</v>
      </c>
      <c r="CE13" s="57" t="str">
        <f>INDEX('MCP-Data'!$B$17:$BW$40,MATCH($D13,'MCP-Data'!$B$17:$B$40,0),MATCH(CE$10,'MCP-Data'!$B$17:$BW$17,0),1)</f>
        <v>Ø</v>
      </c>
      <c r="CF13" s="268">
        <f>CD12</f>
        <v>0</v>
      </c>
      <c r="CG13" s="57"/>
      <c r="CH13" s="268">
        <f>CH12</f>
        <v>0</v>
      </c>
      <c r="CI13" s="57" t="str">
        <f>INDEX('MCP-Data'!$B$17:$BW$40,MATCH($D13,'MCP-Data'!$B$17:$B$40,0),MATCH(CI$10,'MCP-Data'!$B$17:$BW$17,0),1)</f>
        <v>Ø</v>
      </c>
      <c r="CJ13" s="268">
        <f>CH12</f>
        <v>0</v>
      </c>
      <c r="CK13" s="57"/>
      <c r="CL13" s="268">
        <f>CL12</f>
        <v>0</v>
      </c>
      <c r="CM13" s="57" t="str">
        <f>INDEX('MCP-Data'!$B$17:$BW$40,MATCH($D13,'MCP-Data'!$B$17:$B$40,0),MATCH(CM$10,'MCP-Data'!$B$17:$BW$17,0),1)</f>
        <v>Ø</v>
      </c>
      <c r="CN13" s="268">
        <f>CL12</f>
        <v>0</v>
      </c>
      <c r="CO13" s="57"/>
      <c r="CP13" s="268">
        <f>CP12</f>
        <v>0</v>
      </c>
      <c r="CQ13" s="57" t="str">
        <f>INDEX('MCP-Data'!$B$17:$BW$40,MATCH($D13,'MCP-Data'!$B$17:$B$40,0),MATCH(CQ$10,'MCP-Data'!$B$17:$BW$17,0),1)</f>
        <v>Ø</v>
      </c>
      <c r="CR13" s="268">
        <f>CP12</f>
        <v>0</v>
      </c>
      <c r="CS13" s="57"/>
      <c r="CT13" s="268">
        <f>CT12</f>
        <v>0</v>
      </c>
      <c r="CU13" s="57" t="str">
        <f>INDEX('MCP-Data'!$B$17:$BW$40,MATCH($D13,'MCP-Data'!$B$17:$B$40,0),MATCH(CU$10,'MCP-Data'!$B$17:$BW$17,0),1)</f>
        <v>Ø</v>
      </c>
      <c r="CV13" s="268">
        <f>CT12</f>
        <v>0</v>
      </c>
      <c r="CW13" s="57"/>
      <c r="CX13" s="268">
        <f>CX12</f>
        <v>0</v>
      </c>
      <c r="CY13" s="57" t="str">
        <f>INDEX('MCP-Data'!$B$17:$BW$40,MATCH($D13,'MCP-Data'!$B$17:$B$40,0),MATCH(CY$10,'MCP-Data'!$B$17:$BW$17,0),1)</f>
        <v>Ø</v>
      </c>
      <c r="CZ13" s="268">
        <f>CX12</f>
        <v>0</v>
      </c>
      <c r="DA13" s="57"/>
      <c r="DB13" s="268">
        <f>DB12</f>
        <v>0</v>
      </c>
      <c r="DC13" s="57" t="str">
        <f>INDEX('MCP-Data'!$B$17:$BW$40,MATCH($D13,'MCP-Data'!$B$17:$B$40,0),MATCH(DC$10,'MCP-Data'!$B$17:$BW$17,0),1)</f>
        <v>Ø</v>
      </c>
      <c r="DD13" s="268">
        <f>DB12</f>
        <v>0</v>
      </c>
      <c r="DE13" s="57"/>
      <c r="DF13" s="268">
        <f>DF12</f>
        <v>0</v>
      </c>
      <c r="DG13" s="57" t="str">
        <f>INDEX('MCP-Data'!$B$17:$BW$40,MATCH($D13,'MCP-Data'!$B$17:$B$40,0),MATCH(DG$10,'MCP-Data'!$B$17:$BW$17,0),1)</f>
        <v>◯</v>
      </c>
      <c r="DH13" s="268">
        <f>DF12</f>
        <v>0</v>
      </c>
      <c r="DI13" s="57"/>
      <c r="DJ13" s="268">
        <f>DJ12</f>
        <v>0</v>
      </c>
      <c r="DK13" s="57" t="str">
        <f>INDEX('MCP-Data'!$B$17:$BW$40,MATCH($D13,'MCP-Data'!$B$17:$B$40,0),MATCH(DK$10,'MCP-Data'!$B$17:$BW$17,0),1)</f>
        <v>◯</v>
      </c>
      <c r="DL13" s="268">
        <f>DJ12</f>
        <v>0</v>
      </c>
      <c r="DM13" s="57"/>
      <c r="DN13" s="268">
        <f>DN12</f>
        <v>0</v>
      </c>
      <c r="DO13" s="57" t="str">
        <f>INDEX('MCP-Data'!$B$17:$BW$40,MATCH($D13,'MCP-Data'!$B$17:$B$40,0),MATCH(DO$10,'MCP-Data'!$B$17:$BW$17,0),1)</f>
        <v>Ø</v>
      </c>
      <c r="DP13" s="268">
        <f>DN12</f>
        <v>0</v>
      </c>
      <c r="DQ13" s="57"/>
      <c r="DR13" s="268">
        <f>DR12</f>
        <v>0</v>
      </c>
      <c r="DS13" s="57" t="str">
        <f>INDEX('MCP-Data'!$B$17:$BW$40,MATCH($D13,'MCP-Data'!$B$17:$B$40,0),MATCH(DS$10,'MCP-Data'!$B$17:$BW$17,0),1)</f>
        <v>Ø</v>
      </c>
      <c r="DT13" s="268">
        <f>DR12</f>
        <v>0</v>
      </c>
      <c r="DU13" s="57"/>
      <c r="DV13" s="268">
        <f>DV12</f>
        <v>0</v>
      </c>
      <c r="DW13" s="57" t="str">
        <f>INDEX('MCP-Data'!$B$17:$BW$40,MATCH($D13,'MCP-Data'!$B$17:$B$40,0),MATCH(DW$10,'MCP-Data'!$B$17:$BW$17,0),1)</f>
        <v>Ø</v>
      </c>
      <c r="DX13" s="268">
        <f>DV12</f>
        <v>0</v>
      </c>
      <c r="DY13" s="57"/>
    </row>
    <row r="14" spans="2:129" ht="0.95" customHeight="1" x14ac:dyDescent="0.25">
      <c r="F14" s="267">
        <f>F12</f>
        <v>0</v>
      </c>
      <c r="G14" s="267">
        <f>F12</f>
        <v>0</v>
      </c>
      <c r="H14" s="267">
        <f>F12</f>
        <v>0</v>
      </c>
      <c r="J14" s="267">
        <f>J12</f>
        <v>0</v>
      </c>
      <c r="K14" s="267">
        <f>J12</f>
        <v>0</v>
      </c>
      <c r="L14" s="267">
        <f>J12</f>
        <v>0</v>
      </c>
      <c r="N14" s="267">
        <f>N12</f>
        <v>0</v>
      </c>
      <c r="O14" s="267">
        <f>N12</f>
        <v>0</v>
      </c>
      <c r="P14" s="267">
        <f>N12</f>
        <v>0</v>
      </c>
      <c r="R14" s="267">
        <f>R12</f>
        <v>0</v>
      </c>
      <c r="S14" s="267">
        <f>R12</f>
        <v>0</v>
      </c>
      <c r="T14" s="267">
        <f>R12</f>
        <v>0</v>
      </c>
      <c r="V14" s="267">
        <f>V12</f>
        <v>1</v>
      </c>
      <c r="W14" s="267">
        <f>V12</f>
        <v>1</v>
      </c>
      <c r="X14" s="267">
        <f>V12</f>
        <v>1</v>
      </c>
      <c r="Z14" s="267">
        <f>Z12</f>
        <v>1</v>
      </c>
      <c r="AA14" s="267">
        <f>Z12</f>
        <v>1</v>
      </c>
      <c r="AB14" s="267">
        <f>Z12</f>
        <v>1</v>
      </c>
      <c r="AD14" s="267">
        <f>AD12</f>
        <v>0</v>
      </c>
      <c r="AE14" s="267">
        <f>AD12</f>
        <v>0</v>
      </c>
      <c r="AF14" s="267">
        <f>AD12</f>
        <v>0</v>
      </c>
      <c r="AH14" s="267">
        <f>AH12</f>
        <v>0</v>
      </c>
      <c r="AI14" s="267">
        <f>AH12</f>
        <v>0</v>
      </c>
      <c r="AJ14" s="267">
        <f>AH12</f>
        <v>0</v>
      </c>
      <c r="AL14" s="267">
        <f>AL12</f>
        <v>0</v>
      </c>
      <c r="AM14" s="267">
        <f>AL12</f>
        <v>0</v>
      </c>
      <c r="AN14" s="267">
        <f>AL12</f>
        <v>0</v>
      </c>
      <c r="AP14" s="267">
        <f>AP12</f>
        <v>0</v>
      </c>
      <c r="AQ14" s="267">
        <f>AP12</f>
        <v>0</v>
      </c>
      <c r="AR14" s="267">
        <f>AP12</f>
        <v>0</v>
      </c>
      <c r="AT14" s="267">
        <f>AT12</f>
        <v>0</v>
      </c>
      <c r="AU14" s="267">
        <f>AT12</f>
        <v>0</v>
      </c>
      <c r="AV14" s="267">
        <f>AT12</f>
        <v>0</v>
      </c>
      <c r="AX14" s="267">
        <f>AX12</f>
        <v>0</v>
      </c>
      <c r="AY14" s="267">
        <f>AX12</f>
        <v>0</v>
      </c>
      <c r="AZ14" s="267">
        <f>AX12</f>
        <v>0</v>
      </c>
      <c r="BB14" s="267">
        <f>BB12</f>
        <v>0</v>
      </c>
      <c r="BC14" s="267">
        <f>BB12</f>
        <v>0</v>
      </c>
      <c r="BD14" s="267">
        <f>BB12</f>
        <v>0</v>
      </c>
      <c r="BF14" s="267">
        <f>BF12</f>
        <v>0</v>
      </c>
      <c r="BG14" s="267">
        <f>BF12</f>
        <v>0</v>
      </c>
      <c r="BH14" s="267">
        <f>BF12</f>
        <v>0</v>
      </c>
      <c r="BJ14" s="267">
        <f>BJ12</f>
        <v>0</v>
      </c>
      <c r="BK14" s="267">
        <f>BJ12</f>
        <v>0</v>
      </c>
      <c r="BL14" s="267">
        <f>BJ12</f>
        <v>0</v>
      </c>
      <c r="BN14" s="267">
        <f>BN12</f>
        <v>0</v>
      </c>
      <c r="BO14" s="267">
        <f>BN12</f>
        <v>0</v>
      </c>
      <c r="BP14" s="267">
        <f>BN12</f>
        <v>0</v>
      </c>
      <c r="BR14" s="267">
        <f>BR12</f>
        <v>0</v>
      </c>
      <c r="BS14" s="267">
        <f>BR12</f>
        <v>0</v>
      </c>
      <c r="BT14" s="267">
        <f>BR12</f>
        <v>0</v>
      </c>
      <c r="BV14" s="267">
        <f>BV12</f>
        <v>0</v>
      </c>
      <c r="BW14" s="267">
        <f>BV12</f>
        <v>0</v>
      </c>
      <c r="BX14" s="267">
        <f>BV12</f>
        <v>0</v>
      </c>
      <c r="BZ14" s="267">
        <f>BZ12</f>
        <v>0</v>
      </c>
      <c r="CA14" s="267">
        <f>BZ12</f>
        <v>0</v>
      </c>
      <c r="CB14" s="267">
        <f>BZ12</f>
        <v>0</v>
      </c>
      <c r="CD14" s="267">
        <f>CD12</f>
        <v>0</v>
      </c>
      <c r="CE14" s="267">
        <f>CD12</f>
        <v>0</v>
      </c>
      <c r="CF14" s="267">
        <f>CD12</f>
        <v>0</v>
      </c>
      <c r="CH14" s="267">
        <f>CH12</f>
        <v>0</v>
      </c>
      <c r="CI14" s="267">
        <f>CH12</f>
        <v>0</v>
      </c>
      <c r="CJ14" s="267">
        <f>CH12</f>
        <v>0</v>
      </c>
      <c r="CL14" s="267">
        <f>CL12</f>
        <v>0</v>
      </c>
      <c r="CM14" s="267">
        <f>CL12</f>
        <v>0</v>
      </c>
      <c r="CN14" s="267">
        <f>CL12</f>
        <v>0</v>
      </c>
      <c r="CP14" s="267">
        <f>CP12</f>
        <v>0</v>
      </c>
      <c r="CQ14" s="267">
        <f>CP12</f>
        <v>0</v>
      </c>
      <c r="CR14" s="267">
        <f>CP12</f>
        <v>0</v>
      </c>
      <c r="CT14" s="267">
        <f>CT12</f>
        <v>0</v>
      </c>
      <c r="CU14" s="267">
        <f>CT12</f>
        <v>0</v>
      </c>
      <c r="CV14" s="267">
        <f>CT12</f>
        <v>0</v>
      </c>
      <c r="CX14" s="267">
        <f>CX12</f>
        <v>0</v>
      </c>
      <c r="CY14" s="267">
        <f>CX12</f>
        <v>0</v>
      </c>
      <c r="CZ14" s="267">
        <f>CX12</f>
        <v>0</v>
      </c>
      <c r="DB14" s="267">
        <f>DB12</f>
        <v>0</v>
      </c>
      <c r="DC14" s="267">
        <f>DB12</f>
        <v>0</v>
      </c>
      <c r="DD14" s="267">
        <f>DB12</f>
        <v>0</v>
      </c>
      <c r="DF14" s="267">
        <f>DF12</f>
        <v>0</v>
      </c>
      <c r="DG14" s="267">
        <f>DF12</f>
        <v>0</v>
      </c>
      <c r="DH14" s="267">
        <f>DF12</f>
        <v>0</v>
      </c>
      <c r="DJ14" s="267">
        <f>DJ12</f>
        <v>0</v>
      </c>
      <c r="DK14" s="267">
        <f>DJ12</f>
        <v>0</v>
      </c>
      <c r="DL14" s="267">
        <f>DJ12</f>
        <v>0</v>
      </c>
      <c r="DN14" s="267">
        <f>DN12</f>
        <v>0</v>
      </c>
      <c r="DO14" s="267">
        <f>DN12</f>
        <v>0</v>
      </c>
      <c r="DP14" s="267">
        <f>DN12</f>
        <v>0</v>
      </c>
      <c r="DR14" s="267">
        <f>DR12</f>
        <v>0</v>
      </c>
      <c r="DS14" s="267">
        <f>DR12</f>
        <v>0</v>
      </c>
      <c r="DT14" s="267">
        <f>DR12</f>
        <v>0</v>
      </c>
      <c r="DV14" s="267">
        <f>DV12</f>
        <v>0</v>
      </c>
      <c r="DW14" s="267">
        <f>DV12</f>
        <v>0</v>
      </c>
      <c r="DX14" s="267">
        <f>DV12</f>
        <v>0</v>
      </c>
    </row>
    <row r="15" spans="2:129" ht="4.5" customHeight="1" x14ac:dyDescent="0.25"/>
    <row r="16" spans="2:129" ht="1.5" customHeight="1" x14ac:dyDescent="0.25">
      <c r="F16" s="267">
        <f>_xlfn.XLOOKUP("MCP"&amp;$D17&amp;G$10,SLAs!$M:$M,SLAs!$S:$S,0,0,1)</f>
        <v>0</v>
      </c>
      <c r="G16" s="267">
        <f>F16</f>
        <v>0</v>
      </c>
      <c r="H16" s="267">
        <f>F16</f>
        <v>0</v>
      </c>
      <c r="J16" s="267">
        <f>_xlfn.XLOOKUP("MCP"&amp;$D17&amp;K$10,SLAs!$M:$M,SLAs!$S:$S,0,0,1)</f>
        <v>0</v>
      </c>
      <c r="K16" s="267">
        <f>J16</f>
        <v>0</v>
      </c>
      <c r="L16" s="267">
        <f>J16</f>
        <v>0</v>
      </c>
      <c r="N16" s="267">
        <f>_xlfn.XLOOKUP("MCP"&amp;$D17&amp;O$10,SLAs!$M:$M,SLAs!$S:$S,0,0,1)</f>
        <v>0</v>
      </c>
      <c r="O16" s="267">
        <f>N16</f>
        <v>0</v>
      </c>
      <c r="P16" s="267">
        <f>N16</f>
        <v>0</v>
      </c>
      <c r="R16" s="267">
        <f>_xlfn.XLOOKUP("MCP"&amp;$D17&amp;S$10,SLAs!$M:$M,SLAs!$S:$S,0,0,1)</f>
        <v>0</v>
      </c>
      <c r="S16" s="267">
        <f>R16</f>
        <v>0</v>
      </c>
      <c r="T16" s="267">
        <f>R16</f>
        <v>0</v>
      </c>
      <c r="V16" s="267">
        <f>_xlfn.XLOOKUP("MCP"&amp;$D17&amp;W$10,SLAs!$M:$M,SLAs!$S:$S,0,0,1)</f>
        <v>1</v>
      </c>
      <c r="W16" s="267">
        <f>V16</f>
        <v>1</v>
      </c>
      <c r="X16" s="267">
        <f>V16</f>
        <v>1</v>
      </c>
      <c r="Z16" s="267">
        <f>_xlfn.XLOOKUP("MCP"&amp;$D17&amp;AA$10,SLAs!$M:$M,SLAs!$S:$S,0,0,1)</f>
        <v>1</v>
      </c>
      <c r="AA16" s="267">
        <f>Z16</f>
        <v>1</v>
      </c>
      <c r="AB16" s="267">
        <f>Z16</f>
        <v>1</v>
      </c>
      <c r="AD16" s="267">
        <f>_xlfn.XLOOKUP("MCP"&amp;$D17&amp;AE$10,SLAs!$M:$M,SLAs!$S:$S,0,0,1)</f>
        <v>0</v>
      </c>
      <c r="AE16" s="267">
        <f>AD16</f>
        <v>0</v>
      </c>
      <c r="AF16" s="267">
        <f>AD16</f>
        <v>0</v>
      </c>
      <c r="AH16" s="267">
        <f>_xlfn.XLOOKUP("MCP"&amp;$D17&amp;AI$10,SLAs!$M:$M,SLAs!$S:$S,0,0,1)</f>
        <v>0</v>
      </c>
      <c r="AI16" s="267">
        <f>AH16</f>
        <v>0</v>
      </c>
      <c r="AJ16" s="267">
        <f>AH16</f>
        <v>0</v>
      </c>
      <c r="AL16" s="267">
        <f>_xlfn.XLOOKUP("MCP"&amp;$D17&amp;AM$10,SLAs!$M:$M,SLAs!$S:$S,0,0,1)</f>
        <v>0</v>
      </c>
      <c r="AM16" s="267">
        <f>AL16</f>
        <v>0</v>
      </c>
      <c r="AN16" s="267">
        <f>AL16</f>
        <v>0</v>
      </c>
      <c r="AP16" s="267">
        <f>_xlfn.XLOOKUP("MCP"&amp;$D17&amp;AQ$10,SLAs!$M:$M,SLAs!$S:$S,0,0,1)</f>
        <v>0</v>
      </c>
      <c r="AQ16" s="267">
        <f>AP16</f>
        <v>0</v>
      </c>
      <c r="AR16" s="267">
        <f>AP16</f>
        <v>0</v>
      </c>
      <c r="AT16" s="267">
        <f>_xlfn.XLOOKUP("MCP"&amp;$D17&amp;AU$10,SLAs!$M:$M,SLAs!$S:$S,0,0,1)</f>
        <v>0</v>
      </c>
      <c r="AU16" s="267">
        <f>AT16</f>
        <v>0</v>
      </c>
      <c r="AV16" s="267">
        <f>AT16</f>
        <v>0</v>
      </c>
      <c r="AX16" s="267">
        <f>_xlfn.XLOOKUP("MCP"&amp;$D17&amp;AY$10,SLAs!$M:$M,SLAs!$S:$S,0,0,1)</f>
        <v>0</v>
      </c>
      <c r="AY16" s="267">
        <f>AX16</f>
        <v>0</v>
      </c>
      <c r="AZ16" s="267">
        <f>AX16</f>
        <v>0</v>
      </c>
      <c r="BB16" s="267">
        <f>_xlfn.XLOOKUP("MCP"&amp;$D17&amp;BC$10,SLAs!$M:$M,SLAs!$S:$S,0,0,1)</f>
        <v>0</v>
      </c>
      <c r="BC16" s="267">
        <f>BB16</f>
        <v>0</v>
      </c>
      <c r="BD16" s="267">
        <f>BB16</f>
        <v>0</v>
      </c>
      <c r="BF16" s="267">
        <f>_xlfn.XLOOKUP("MCP"&amp;$D17&amp;BG$10,SLAs!$M:$M,SLAs!$S:$S,0,0,1)</f>
        <v>0</v>
      </c>
      <c r="BG16" s="267">
        <f>BF16</f>
        <v>0</v>
      </c>
      <c r="BH16" s="267">
        <f>BF16</f>
        <v>0</v>
      </c>
      <c r="BJ16" s="267">
        <f>_xlfn.XLOOKUP("MCP"&amp;$D17&amp;BK$10,SLAs!$M:$M,SLAs!$S:$S,0,0,1)</f>
        <v>0</v>
      </c>
      <c r="BK16" s="267">
        <f>BJ16</f>
        <v>0</v>
      </c>
      <c r="BL16" s="267">
        <f>BJ16</f>
        <v>0</v>
      </c>
      <c r="BN16" s="267">
        <f>_xlfn.XLOOKUP("MCP"&amp;$D17&amp;BO$10,SLAs!$M:$M,SLAs!$S:$S,0,0,1)</f>
        <v>0</v>
      </c>
      <c r="BO16" s="267">
        <f>BN16</f>
        <v>0</v>
      </c>
      <c r="BP16" s="267">
        <f>BN16</f>
        <v>0</v>
      </c>
      <c r="BR16" s="267">
        <f>_xlfn.XLOOKUP("MCP"&amp;$D17&amp;BS$10,SLAs!$M:$M,SLAs!$S:$S,0,0,1)</f>
        <v>0</v>
      </c>
      <c r="BS16" s="267">
        <f>BR16</f>
        <v>0</v>
      </c>
      <c r="BT16" s="267">
        <f>BR16</f>
        <v>0</v>
      </c>
      <c r="BV16" s="267">
        <f>_xlfn.XLOOKUP("MCP"&amp;$D17&amp;BW$10,SLAs!$M:$M,SLAs!$S:$S,0,0,1)</f>
        <v>0</v>
      </c>
      <c r="BW16" s="267">
        <f>BV16</f>
        <v>0</v>
      </c>
      <c r="BX16" s="267">
        <f>BV16</f>
        <v>0</v>
      </c>
      <c r="BZ16" s="267">
        <f>_xlfn.XLOOKUP("MCP"&amp;$D17&amp;CA$10,SLAs!$M:$M,SLAs!$S:$S,0,0,1)</f>
        <v>0</v>
      </c>
      <c r="CA16" s="267">
        <f>BZ16</f>
        <v>0</v>
      </c>
      <c r="CB16" s="267">
        <f>BZ16</f>
        <v>0</v>
      </c>
      <c r="CD16" s="267">
        <f>_xlfn.XLOOKUP("MCP"&amp;$D17&amp;CE$10,SLAs!$M:$M,SLAs!$S:$S,0,0,1)</f>
        <v>0</v>
      </c>
      <c r="CE16" s="267">
        <f>CD16</f>
        <v>0</v>
      </c>
      <c r="CF16" s="267">
        <f>CD16</f>
        <v>0</v>
      </c>
      <c r="CH16" s="267">
        <f>_xlfn.XLOOKUP("MCP"&amp;$D17&amp;CI$10,SLAs!$M:$M,SLAs!$S:$S,0,0,1)</f>
        <v>0</v>
      </c>
      <c r="CI16" s="267">
        <f>CH16</f>
        <v>0</v>
      </c>
      <c r="CJ16" s="267">
        <f>CH16</f>
        <v>0</v>
      </c>
      <c r="CL16" s="267">
        <f>_xlfn.XLOOKUP("MCP"&amp;$D17&amp;CM$10,SLAs!$M:$M,SLAs!$S:$S,0,0,1)</f>
        <v>0</v>
      </c>
      <c r="CM16" s="267">
        <f>CL16</f>
        <v>0</v>
      </c>
      <c r="CN16" s="267">
        <f>CL16</f>
        <v>0</v>
      </c>
      <c r="CP16" s="267">
        <f>_xlfn.XLOOKUP("MCP"&amp;$D17&amp;CQ$10,SLAs!$M:$M,SLAs!$S:$S,0,0,1)</f>
        <v>0</v>
      </c>
      <c r="CQ16" s="267">
        <f>CP16</f>
        <v>0</v>
      </c>
      <c r="CR16" s="267">
        <f>CP16</f>
        <v>0</v>
      </c>
      <c r="CT16" s="267">
        <f>_xlfn.XLOOKUP("MCP"&amp;$D17&amp;CU$10,SLAs!$M:$M,SLAs!$S:$S,0,0,1)</f>
        <v>0</v>
      </c>
      <c r="CU16" s="267">
        <f>CT16</f>
        <v>0</v>
      </c>
      <c r="CV16" s="267">
        <f>CT16</f>
        <v>0</v>
      </c>
      <c r="CX16" s="267">
        <f>_xlfn.XLOOKUP("MCP"&amp;$D17&amp;CY$10,SLAs!$M:$M,SLAs!$S:$S,0,0,1)</f>
        <v>0</v>
      </c>
      <c r="CY16" s="267">
        <f>CX16</f>
        <v>0</v>
      </c>
      <c r="CZ16" s="267">
        <f>CX16</f>
        <v>0</v>
      </c>
      <c r="DB16" s="267">
        <f>_xlfn.XLOOKUP("MCP"&amp;$D17&amp;DC$10,SLAs!$M:$M,SLAs!$S:$S,0,0,1)</f>
        <v>0</v>
      </c>
      <c r="DC16" s="267">
        <f>DB16</f>
        <v>0</v>
      </c>
      <c r="DD16" s="267">
        <f>DB16</f>
        <v>0</v>
      </c>
      <c r="DF16" s="267">
        <f>_xlfn.XLOOKUP("MCP"&amp;$D17&amp;DG$10,SLAs!$M:$M,SLAs!$S:$S,0,0,1)</f>
        <v>0</v>
      </c>
      <c r="DG16" s="267">
        <f>DF16</f>
        <v>0</v>
      </c>
      <c r="DH16" s="267">
        <f>DF16</f>
        <v>0</v>
      </c>
      <c r="DJ16" s="267">
        <f>_xlfn.XLOOKUP("MCP"&amp;$D17&amp;DK$10,SLAs!$M:$M,SLAs!$S:$S,0,0,1)</f>
        <v>0</v>
      </c>
      <c r="DK16" s="267">
        <f>DJ16</f>
        <v>0</v>
      </c>
      <c r="DL16" s="267">
        <f>DJ16</f>
        <v>0</v>
      </c>
      <c r="DN16" s="267">
        <f>_xlfn.XLOOKUP("MCP"&amp;$D17&amp;DO$10,SLAs!$M:$M,SLAs!$S:$S,0,0,1)</f>
        <v>0</v>
      </c>
      <c r="DO16" s="267">
        <f>DN16</f>
        <v>0</v>
      </c>
      <c r="DP16" s="267">
        <f>DN16</f>
        <v>0</v>
      </c>
      <c r="DR16" s="267">
        <f>_xlfn.XLOOKUP("MCP"&amp;$D17&amp;DS$10,SLAs!$M:$M,SLAs!$S:$S,0,0,1)</f>
        <v>0</v>
      </c>
      <c r="DS16" s="267">
        <f>DR16</f>
        <v>0</v>
      </c>
      <c r="DT16" s="267">
        <f>DR16</f>
        <v>0</v>
      </c>
      <c r="DV16" s="267">
        <f>_xlfn.XLOOKUP("MCP"&amp;$D17&amp;DW$10,SLAs!$M:$M,SLAs!$S:$S,0,0,1)</f>
        <v>0</v>
      </c>
      <c r="DW16" s="267">
        <f>DV16</f>
        <v>0</v>
      </c>
      <c r="DX16" s="267">
        <f>DV16</f>
        <v>0</v>
      </c>
    </row>
    <row r="17" spans="4:129" ht="22.5" customHeight="1" x14ac:dyDescent="0.25">
      <c r="D17" s="166" t="s">
        <v>219</v>
      </c>
      <c r="E17" s="57"/>
      <c r="F17" s="268">
        <f>F16</f>
        <v>0</v>
      </c>
      <c r="G17" s="57" t="str">
        <f>INDEX('MCP-Data'!$B$17:$BW$40,MATCH($D17,'MCP-Data'!$B$17:$B$40,0),MATCH(G$10,'MCP-Data'!$B$17:$BW$17,0),1)</f>
        <v>Ø</v>
      </c>
      <c r="H17" s="268">
        <f>F16</f>
        <v>0</v>
      </c>
      <c r="I17" s="57"/>
      <c r="J17" s="268">
        <f>J16</f>
        <v>0</v>
      </c>
      <c r="K17" s="57" t="str">
        <f>INDEX('MCP-Data'!$B$17:$BW$40,MATCH($D17,'MCP-Data'!$B$17:$B$40,0),MATCH(K$10,'MCP-Data'!$B$17:$BW$17,0),1)</f>
        <v>Ø</v>
      </c>
      <c r="L17" s="268">
        <f>J16</f>
        <v>0</v>
      </c>
      <c r="M17" s="57"/>
      <c r="N17" s="268">
        <f>N16</f>
        <v>0</v>
      </c>
      <c r="O17" s="57" t="str">
        <f>INDEX('MCP-Data'!$B$17:$BW$40,MATCH($D17,'MCP-Data'!$B$17:$B$40,0),MATCH(O$10,'MCP-Data'!$B$17:$BW$17,0),1)</f>
        <v>Ø</v>
      </c>
      <c r="P17" s="268">
        <f>N16</f>
        <v>0</v>
      </c>
      <c r="Q17" s="57"/>
      <c r="R17" s="268">
        <f>R16</f>
        <v>0</v>
      </c>
      <c r="S17" s="57" t="str">
        <f>INDEX('MCP-Data'!$B$17:$BW$40,MATCH($D17,'MCP-Data'!$B$17:$B$40,0),MATCH(S$10,'MCP-Data'!$B$17:$BW$17,0),1)</f>
        <v>Ø</v>
      </c>
      <c r="T17" s="268">
        <f>R16</f>
        <v>0</v>
      </c>
      <c r="U17" s="57"/>
      <c r="V17" s="268">
        <f>V16</f>
        <v>1</v>
      </c>
      <c r="W17" s="57" t="str">
        <f>INDEX('MCP-Data'!$B$17:$BW$40,MATCH($D17,'MCP-Data'!$B$17:$B$40,0),MATCH(W$10,'MCP-Data'!$B$17:$BW$17,0),1)</f>
        <v>✔</v>
      </c>
      <c r="X17" s="268">
        <f>V16</f>
        <v>1</v>
      </c>
      <c r="Y17" s="57"/>
      <c r="Z17" s="268">
        <f>Z16</f>
        <v>1</v>
      </c>
      <c r="AA17" s="57" t="str">
        <f>INDEX('MCP-Data'!$B$17:$BW$40,MATCH($D17,'MCP-Data'!$B$17:$B$40,0),MATCH(AA$10,'MCP-Data'!$B$17:$BW$17,0),1)</f>
        <v>✔</v>
      </c>
      <c r="AB17" s="268">
        <f>Z16</f>
        <v>1</v>
      </c>
      <c r="AC17" s="57"/>
      <c r="AD17" s="268">
        <f>AD16</f>
        <v>0</v>
      </c>
      <c r="AE17" s="57" t="str">
        <f>INDEX('MCP-Data'!$B$17:$BW$40,MATCH($D17,'MCP-Data'!$B$17:$B$40,0),MATCH(AE$10,'MCP-Data'!$B$17:$BW$17,0),1)</f>
        <v>✔</v>
      </c>
      <c r="AF17" s="268">
        <f>AD16</f>
        <v>0</v>
      </c>
      <c r="AG17" s="57"/>
      <c r="AH17" s="268">
        <f>AH16</f>
        <v>0</v>
      </c>
      <c r="AI17" s="57" t="str">
        <f>INDEX('MCP-Data'!$B$17:$BW$40,MATCH($D17,'MCP-Data'!$B$17:$B$40,0),MATCH(AI$10,'MCP-Data'!$B$17:$BW$17,0),1)</f>
        <v>Ø</v>
      </c>
      <c r="AJ17" s="268">
        <f>AH16</f>
        <v>0</v>
      </c>
      <c r="AK17" s="57"/>
      <c r="AL17" s="268">
        <f>AL16</f>
        <v>0</v>
      </c>
      <c r="AM17" s="57" t="str">
        <f>INDEX('MCP-Data'!$B$17:$BW$40,MATCH($D17,'MCP-Data'!$B$17:$B$40,0),MATCH(AM$10,'MCP-Data'!$B$17:$BW$17,0),1)</f>
        <v>Ø</v>
      </c>
      <c r="AN17" s="268">
        <f>AL16</f>
        <v>0</v>
      </c>
      <c r="AO17" s="57"/>
      <c r="AP17" s="268">
        <f>AP16</f>
        <v>0</v>
      </c>
      <c r="AQ17" s="57" t="str">
        <f>INDEX('MCP-Data'!$B$17:$BW$40,MATCH($D17,'MCP-Data'!$B$17:$B$40,0),MATCH(AQ$10,'MCP-Data'!$B$17:$BW$17,0),1)</f>
        <v>Ø</v>
      </c>
      <c r="AR17" s="268">
        <f>AP16</f>
        <v>0</v>
      </c>
      <c r="AS17" s="57"/>
      <c r="AT17" s="268">
        <f>AT16</f>
        <v>0</v>
      </c>
      <c r="AU17" s="57" t="str">
        <f>INDEX('MCP-Data'!$B$17:$BW$40,MATCH($D17,'MCP-Data'!$B$17:$B$40,0),MATCH(AU$10,'MCP-Data'!$B$17:$BW$17,0),1)</f>
        <v>Ø</v>
      </c>
      <c r="AV17" s="268">
        <f>AT16</f>
        <v>0</v>
      </c>
      <c r="AW17" s="57"/>
      <c r="AX17" s="268">
        <f>AX16</f>
        <v>0</v>
      </c>
      <c r="AY17" s="57" t="str">
        <f>INDEX('MCP-Data'!$B$17:$BW$40,MATCH($D17,'MCP-Data'!$B$17:$B$40,0),MATCH(AY$10,'MCP-Data'!$B$17:$BW$17,0),1)</f>
        <v>✔</v>
      </c>
      <c r="AZ17" s="268">
        <f>AX16</f>
        <v>0</v>
      </c>
      <c r="BA17" s="57"/>
      <c r="BB17" s="268">
        <f>BB16</f>
        <v>0</v>
      </c>
      <c r="BC17" s="57" t="str">
        <f>INDEX('MCP-Data'!$B$17:$BW$40,MATCH($D17,'MCP-Data'!$B$17:$B$40,0),MATCH(BC$10,'MCP-Data'!$B$17:$BW$17,0),1)</f>
        <v>✔</v>
      </c>
      <c r="BD17" s="268">
        <f>BB16</f>
        <v>0</v>
      </c>
      <c r="BE17" s="57"/>
      <c r="BF17" s="268">
        <f>BF16</f>
        <v>0</v>
      </c>
      <c r="BG17" s="57" t="str">
        <f>INDEX('MCP-Data'!$B$17:$BW$40,MATCH($D17,'MCP-Data'!$B$17:$B$40,0),MATCH(BG$10,'MCP-Data'!$B$17:$BW$17,0),1)</f>
        <v>Ø</v>
      </c>
      <c r="BH17" s="268">
        <f>BF16</f>
        <v>0</v>
      </c>
      <c r="BI17" s="57"/>
      <c r="BJ17" s="268">
        <f>BJ16</f>
        <v>0</v>
      </c>
      <c r="BK17" s="57" t="str">
        <f>INDEX('MCP-Data'!$B$17:$BW$40,MATCH($D17,'MCP-Data'!$B$17:$B$40,0),MATCH(BK$10,'MCP-Data'!$B$17:$BW$17,0),1)</f>
        <v>Ø</v>
      </c>
      <c r="BL17" s="268">
        <f>BJ16</f>
        <v>0</v>
      </c>
      <c r="BM17" s="57"/>
      <c r="BN17" s="268">
        <f>BN16</f>
        <v>0</v>
      </c>
      <c r="BO17" s="57" t="str">
        <f>INDEX('MCP-Data'!$B$17:$BW$40,MATCH($D17,'MCP-Data'!$B$17:$B$40,0),MATCH(BO$10,'MCP-Data'!$B$17:$BW$17,0),1)</f>
        <v>Ø</v>
      </c>
      <c r="BP17" s="268">
        <f>BN16</f>
        <v>0</v>
      </c>
      <c r="BQ17" s="57"/>
      <c r="BR17" s="268">
        <f>BR16</f>
        <v>0</v>
      </c>
      <c r="BS17" s="57" t="str">
        <f>INDEX('MCP-Data'!$B$17:$BW$40,MATCH($D17,'MCP-Data'!$B$17:$B$40,0),MATCH(BS$10,'MCP-Data'!$B$17:$BW$17,0),1)</f>
        <v>Ø</v>
      </c>
      <c r="BT17" s="268">
        <f>BR16</f>
        <v>0</v>
      </c>
      <c r="BU17" s="57"/>
      <c r="BV17" s="268">
        <f>BV16</f>
        <v>0</v>
      </c>
      <c r="BW17" s="57" t="str">
        <f>INDEX('MCP-Data'!$B$17:$BW$40,MATCH($D17,'MCP-Data'!$B$17:$B$40,0),MATCH(BW$10,'MCP-Data'!$B$17:$BW$17,0),1)</f>
        <v>◯</v>
      </c>
      <c r="BX17" s="268">
        <f>BV16</f>
        <v>0</v>
      </c>
      <c r="BY17" s="57"/>
      <c r="BZ17" s="268">
        <f>BZ16</f>
        <v>0</v>
      </c>
      <c r="CA17" s="57" t="str">
        <f>INDEX('MCP-Data'!$B$17:$BW$40,MATCH($D17,'MCP-Data'!$B$17:$B$40,0),MATCH(CA$10,'MCP-Data'!$B$17:$BW$17,0),1)</f>
        <v>Ø</v>
      </c>
      <c r="CB17" s="268">
        <f>BZ16</f>
        <v>0</v>
      </c>
      <c r="CC17" s="57"/>
      <c r="CD17" s="268">
        <f>CD16</f>
        <v>0</v>
      </c>
      <c r="CE17" s="57" t="str">
        <f>INDEX('MCP-Data'!$B$17:$BW$40,MATCH($D17,'MCP-Data'!$B$17:$B$40,0),MATCH(CE$10,'MCP-Data'!$B$17:$BW$17,0),1)</f>
        <v>◯</v>
      </c>
      <c r="CF17" s="268">
        <f>CD16</f>
        <v>0</v>
      </c>
      <c r="CG17" s="57"/>
      <c r="CH17" s="268">
        <f>CH16</f>
        <v>0</v>
      </c>
      <c r="CI17" s="57" t="str">
        <f>INDEX('MCP-Data'!$B$17:$BW$40,MATCH($D17,'MCP-Data'!$B$17:$B$40,0),MATCH(CI$10,'MCP-Data'!$B$17:$BW$17,0),1)</f>
        <v>Ø</v>
      </c>
      <c r="CJ17" s="268">
        <f>CH16</f>
        <v>0</v>
      </c>
      <c r="CK17" s="57"/>
      <c r="CL17" s="268">
        <f>CL16</f>
        <v>0</v>
      </c>
      <c r="CM17" s="57" t="str">
        <f>INDEX('MCP-Data'!$B$17:$BW$40,MATCH($D17,'MCP-Data'!$B$17:$B$40,0),MATCH(CM$10,'MCP-Data'!$B$17:$BW$17,0),1)</f>
        <v>Ø</v>
      </c>
      <c r="CN17" s="268">
        <f>CL16</f>
        <v>0</v>
      </c>
      <c r="CO17" s="57"/>
      <c r="CP17" s="268">
        <f>CP16</f>
        <v>0</v>
      </c>
      <c r="CQ17" s="57" t="str">
        <f>INDEX('MCP-Data'!$B$17:$BW$40,MATCH($D17,'MCP-Data'!$B$17:$B$40,0),MATCH(CQ$10,'MCP-Data'!$B$17:$BW$17,0),1)</f>
        <v>Ø</v>
      </c>
      <c r="CR17" s="268">
        <f>CP16</f>
        <v>0</v>
      </c>
      <c r="CS17" s="57"/>
      <c r="CT17" s="268">
        <f>CT16</f>
        <v>0</v>
      </c>
      <c r="CU17" s="57" t="str">
        <f>INDEX('MCP-Data'!$B$17:$BW$40,MATCH($D17,'MCP-Data'!$B$17:$B$40,0),MATCH(CU$10,'MCP-Data'!$B$17:$BW$17,0),1)</f>
        <v>Ø</v>
      </c>
      <c r="CV17" s="268">
        <f>CT16</f>
        <v>0</v>
      </c>
      <c r="CW17" s="57"/>
      <c r="CX17" s="268">
        <f>CX16</f>
        <v>0</v>
      </c>
      <c r="CY17" s="57" t="str">
        <f>INDEX('MCP-Data'!$B$17:$BW$40,MATCH($D17,'MCP-Data'!$B$17:$B$40,0),MATCH(CY$10,'MCP-Data'!$B$17:$BW$17,0),1)</f>
        <v>Ø</v>
      </c>
      <c r="CZ17" s="268">
        <f>CX16</f>
        <v>0</v>
      </c>
      <c r="DA17" s="57"/>
      <c r="DB17" s="268">
        <f>DB16</f>
        <v>0</v>
      </c>
      <c r="DC17" s="57" t="str">
        <f>INDEX('MCP-Data'!$B$17:$BW$40,MATCH($D17,'MCP-Data'!$B$17:$B$40,0),MATCH(DC$10,'MCP-Data'!$B$17:$BW$17,0),1)</f>
        <v>Ø</v>
      </c>
      <c r="DD17" s="268">
        <f>DB16</f>
        <v>0</v>
      </c>
      <c r="DE17" s="57"/>
      <c r="DF17" s="268">
        <f>DF16</f>
        <v>0</v>
      </c>
      <c r="DG17" s="57" t="str">
        <f>INDEX('MCP-Data'!$B$17:$BW$40,MATCH($D17,'MCP-Data'!$B$17:$B$40,0),MATCH(DG$10,'MCP-Data'!$B$17:$BW$17,0),1)</f>
        <v>Ø</v>
      </c>
      <c r="DH17" s="268">
        <f>DF16</f>
        <v>0</v>
      </c>
      <c r="DI17" s="57"/>
      <c r="DJ17" s="268">
        <f>DJ16</f>
        <v>0</v>
      </c>
      <c r="DK17" s="57" t="str">
        <f>INDEX('MCP-Data'!$B$17:$BW$40,MATCH($D17,'MCP-Data'!$B$17:$B$40,0),MATCH(DK$10,'MCP-Data'!$B$17:$BW$17,0),1)</f>
        <v>Ø</v>
      </c>
      <c r="DL17" s="268">
        <f>DJ16</f>
        <v>0</v>
      </c>
      <c r="DM17" s="57"/>
      <c r="DN17" s="268">
        <f>DN16</f>
        <v>0</v>
      </c>
      <c r="DO17" s="57" t="str">
        <f>INDEX('MCP-Data'!$B$17:$BW$40,MATCH($D17,'MCP-Data'!$B$17:$B$40,0),MATCH(DO$10,'MCP-Data'!$B$17:$BW$17,0),1)</f>
        <v>Ø</v>
      </c>
      <c r="DP17" s="268">
        <f>DN16</f>
        <v>0</v>
      </c>
      <c r="DQ17" s="57"/>
      <c r="DR17" s="268">
        <f>DR16</f>
        <v>0</v>
      </c>
      <c r="DS17" s="57" t="str">
        <f>INDEX('MCP-Data'!$B$17:$BW$40,MATCH($D17,'MCP-Data'!$B$17:$B$40,0),MATCH(DS$10,'MCP-Data'!$B$17:$BW$17,0),1)</f>
        <v>Ø</v>
      </c>
      <c r="DT17" s="268">
        <f>DR16</f>
        <v>0</v>
      </c>
      <c r="DU17" s="57"/>
      <c r="DV17" s="268">
        <f>DV16</f>
        <v>0</v>
      </c>
      <c r="DW17" s="57" t="str">
        <f>INDEX('MCP-Data'!$B$17:$BW$40,MATCH($D17,'MCP-Data'!$B$17:$B$40,0),MATCH(DW$10,'MCP-Data'!$B$17:$BW$17,0),1)</f>
        <v>Ø</v>
      </c>
      <c r="DX17" s="268">
        <f>DV16</f>
        <v>0</v>
      </c>
      <c r="DY17" s="57"/>
    </row>
    <row r="18" spans="4:129" ht="0.95" customHeight="1" x14ac:dyDescent="0.25">
      <c r="F18" s="267">
        <f>F16</f>
        <v>0</v>
      </c>
      <c r="G18" s="267">
        <f>F16</f>
        <v>0</v>
      </c>
      <c r="H18" s="267">
        <f>F16</f>
        <v>0</v>
      </c>
      <c r="J18" s="267">
        <f>J16</f>
        <v>0</v>
      </c>
      <c r="K18" s="267">
        <f>J16</f>
        <v>0</v>
      </c>
      <c r="L18" s="267">
        <f>J16</f>
        <v>0</v>
      </c>
      <c r="N18" s="267">
        <f>N16</f>
        <v>0</v>
      </c>
      <c r="O18" s="267">
        <f>N16</f>
        <v>0</v>
      </c>
      <c r="P18" s="267">
        <f>N16</f>
        <v>0</v>
      </c>
      <c r="R18" s="267">
        <f>R16</f>
        <v>0</v>
      </c>
      <c r="S18" s="267">
        <f>R16</f>
        <v>0</v>
      </c>
      <c r="T18" s="267">
        <f>R16</f>
        <v>0</v>
      </c>
      <c r="V18" s="267">
        <f>V16</f>
        <v>1</v>
      </c>
      <c r="W18" s="267">
        <f>V16</f>
        <v>1</v>
      </c>
      <c r="X18" s="267">
        <f>V16</f>
        <v>1</v>
      </c>
      <c r="Z18" s="267">
        <f>Z16</f>
        <v>1</v>
      </c>
      <c r="AA18" s="267">
        <f>Z16</f>
        <v>1</v>
      </c>
      <c r="AB18" s="267">
        <f>Z16</f>
        <v>1</v>
      </c>
      <c r="AD18" s="267">
        <f>AD16</f>
        <v>0</v>
      </c>
      <c r="AE18" s="267">
        <f>AD16</f>
        <v>0</v>
      </c>
      <c r="AF18" s="267">
        <f>AD16</f>
        <v>0</v>
      </c>
      <c r="AH18" s="267">
        <f>AH16</f>
        <v>0</v>
      </c>
      <c r="AI18" s="267">
        <f>AH16</f>
        <v>0</v>
      </c>
      <c r="AJ18" s="267">
        <f>AH16</f>
        <v>0</v>
      </c>
      <c r="AL18" s="267">
        <f>AL16</f>
        <v>0</v>
      </c>
      <c r="AM18" s="267">
        <f>AL16</f>
        <v>0</v>
      </c>
      <c r="AN18" s="267">
        <f>AL16</f>
        <v>0</v>
      </c>
      <c r="AP18" s="267">
        <f>AP16</f>
        <v>0</v>
      </c>
      <c r="AQ18" s="267">
        <f>AP16</f>
        <v>0</v>
      </c>
      <c r="AR18" s="267">
        <f>AP16</f>
        <v>0</v>
      </c>
      <c r="AT18" s="267">
        <f>AT16</f>
        <v>0</v>
      </c>
      <c r="AU18" s="267">
        <f>AT16</f>
        <v>0</v>
      </c>
      <c r="AV18" s="267">
        <f>AT16</f>
        <v>0</v>
      </c>
      <c r="AX18" s="267">
        <f>AX16</f>
        <v>0</v>
      </c>
      <c r="AY18" s="267">
        <f>AX16</f>
        <v>0</v>
      </c>
      <c r="AZ18" s="267">
        <f>AX16</f>
        <v>0</v>
      </c>
      <c r="BB18" s="267">
        <f>BB16</f>
        <v>0</v>
      </c>
      <c r="BC18" s="267">
        <f>BB16</f>
        <v>0</v>
      </c>
      <c r="BD18" s="267">
        <f>BB16</f>
        <v>0</v>
      </c>
      <c r="BF18" s="267">
        <f>BF16</f>
        <v>0</v>
      </c>
      <c r="BG18" s="267">
        <f>BF16</f>
        <v>0</v>
      </c>
      <c r="BH18" s="267">
        <f>BF16</f>
        <v>0</v>
      </c>
      <c r="BJ18" s="267">
        <f>BJ16</f>
        <v>0</v>
      </c>
      <c r="BK18" s="267">
        <f>BJ16</f>
        <v>0</v>
      </c>
      <c r="BL18" s="267">
        <f>BJ16</f>
        <v>0</v>
      </c>
      <c r="BN18" s="267">
        <f>BN16</f>
        <v>0</v>
      </c>
      <c r="BO18" s="267">
        <f>BN16</f>
        <v>0</v>
      </c>
      <c r="BP18" s="267">
        <f>BN16</f>
        <v>0</v>
      </c>
      <c r="BR18" s="267">
        <f>BR16</f>
        <v>0</v>
      </c>
      <c r="BS18" s="267">
        <f>BR16</f>
        <v>0</v>
      </c>
      <c r="BT18" s="267">
        <f>BR16</f>
        <v>0</v>
      </c>
      <c r="BV18" s="267">
        <f>BV16</f>
        <v>0</v>
      </c>
      <c r="BW18" s="267">
        <f>BV16</f>
        <v>0</v>
      </c>
      <c r="BX18" s="267">
        <f>BV16</f>
        <v>0</v>
      </c>
      <c r="BZ18" s="267">
        <f>BZ16</f>
        <v>0</v>
      </c>
      <c r="CA18" s="267">
        <f>BZ16</f>
        <v>0</v>
      </c>
      <c r="CB18" s="267">
        <f>BZ16</f>
        <v>0</v>
      </c>
      <c r="CD18" s="267">
        <f>CD16</f>
        <v>0</v>
      </c>
      <c r="CE18" s="267">
        <f>CD16</f>
        <v>0</v>
      </c>
      <c r="CF18" s="267">
        <f>CD16</f>
        <v>0</v>
      </c>
      <c r="CH18" s="267">
        <f>CH16</f>
        <v>0</v>
      </c>
      <c r="CI18" s="267">
        <f>CH16</f>
        <v>0</v>
      </c>
      <c r="CJ18" s="267">
        <f>CH16</f>
        <v>0</v>
      </c>
      <c r="CL18" s="267">
        <f>CL16</f>
        <v>0</v>
      </c>
      <c r="CM18" s="267">
        <f>CL16</f>
        <v>0</v>
      </c>
      <c r="CN18" s="267">
        <f>CL16</f>
        <v>0</v>
      </c>
      <c r="CP18" s="267">
        <f>CP16</f>
        <v>0</v>
      </c>
      <c r="CQ18" s="267">
        <f>CP16</f>
        <v>0</v>
      </c>
      <c r="CR18" s="267">
        <f>CP16</f>
        <v>0</v>
      </c>
      <c r="CT18" s="267">
        <f>CT16</f>
        <v>0</v>
      </c>
      <c r="CU18" s="267">
        <f>CT16</f>
        <v>0</v>
      </c>
      <c r="CV18" s="267">
        <f>CT16</f>
        <v>0</v>
      </c>
      <c r="CX18" s="267">
        <f>CX16</f>
        <v>0</v>
      </c>
      <c r="CY18" s="267">
        <f>CX16</f>
        <v>0</v>
      </c>
      <c r="CZ18" s="267">
        <f>CX16</f>
        <v>0</v>
      </c>
      <c r="DB18" s="267">
        <f>DB16</f>
        <v>0</v>
      </c>
      <c r="DC18" s="267">
        <f>DB16</f>
        <v>0</v>
      </c>
      <c r="DD18" s="267">
        <f>DB16</f>
        <v>0</v>
      </c>
      <c r="DF18" s="267">
        <f>DF16</f>
        <v>0</v>
      </c>
      <c r="DG18" s="267">
        <f>DF16</f>
        <v>0</v>
      </c>
      <c r="DH18" s="267">
        <f>DF16</f>
        <v>0</v>
      </c>
      <c r="DJ18" s="267">
        <f>DJ16</f>
        <v>0</v>
      </c>
      <c r="DK18" s="267">
        <f>DJ16</f>
        <v>0</v>
      </c>
      <c r="DL18" s="267">
        <f>DJ16</f>
        <v>0</v>
      </c>
      <c r="DN18" s="267">
        <f>DN16</f>
        <v>0</v>
      </c>
      <c r="DO18" s="267">
        <f>DN16</f>
        <v>0</v>
      </c>
      <c r="DP18" s="267">
        <f>DN16</f>
        <v>0</v>
      </c>
      <c r="DR18" s="267">
        <f>DR16</f>
        <v>0</v>
      </c>
      <c r="DS18" s="267">
        <f>DR16</f>
        <v>0</v>
      </c>
      <c r="DT18" s="267">
        <f>DR16</f>
        <v>0</v>
      </c>
      <c r="DV18" s="267">
        <f>DV16</f>
        <v>0</v>
      </c>
      <c r="DW18" s="267">
        <f>DV16</f>
        <v>0</v>
      </c>
      <c r="DX18" s="267">
        <f>DV16</f>
        <v>0</v>
      </c>
    </row>
    <row r="19" spans="4:129" ht="4.5" customHeight="1" x14ac:dyDescent="0.25"/>
    <row r="20" spans="4:129" ht="1.5" customHeight="1" x14ac:dyDescent="0.25">
      <c r="F20" s="267">
        <f>_xlfn.XLOOKUP("MCP"&amp;$D21&amp;G$10,SLAs!$M:$M,SLAs!$S:$S,0,0,1)</f>
        <v>0</v>
      </c>
      <c r="G20" s="267">
        <f>F20</f>
        <v>0</v>
      </c>
      <c r="H20" s="267">
        <f>F20</f>
        <v>0</v>
      </c>
      <c r="J20" s="267">
        <f>_xlfn.XLOOKUP("MCP"&amp;$D21&amp;K$10,SLAs!$M:$M,SLAs!$S:$S,0,0,1)</f>
        <v>0</v>
      </c>
      <c r="K20" s="267">
        <f>J20</f>
        <v>0</v>
      </c>
      <c r="L20" s="267">
        <f>J20</f>
        <v>0</v>
      </c>
      <c r="N20" s="267">
        <f>_xlfn.XLOOKUP("MCP"&amp;$D21&amp;O$10,SLAs!$M:$M,SLAs!$S:$S,0,0,1)</f>
        <v>0</v>
      </c>
      <c r="O20" s="267">
        <f>N20</f>
        <v>0</v>
      </c>
      <c r="P20" s="267">
        <f>N20</f>
        <v>0</v>
      </c>
      <c r="R20" s="267">
        <f>_xlfn.XLOOKUP("MCP"&amp;$D21&amp;S$10,SLAs!$M:$M,SLAs!$S:$S,0,0,1)</f>
        <v>0</v>
      </c>
      <c r="S20" s="267">
        <f>R20</f>
        <v>0</v>
      </c>
      <c r="T20" s="267">
        <f>R20</f>
        <v>0</v>
      </c>
      <c r="V20" s="267">
        <f>_xlfn.XLOOKUP("MCP"&amp;$D21&amp;W$10,SLAs!$M:$M,SLAs!$S:$S,0,0,1)</f>
        <v>1</v>
      </c>
      <c r="W20" s="267">
        <f>V20</f>
        <v>1</v>
      </c>
      <c r="X20" s="267">
        <f>V20</f>
        <v>1</v>
      </c>
      <c r="Z20" s="267">
        <f>_xlfn.XLOOKUP("MCP"&amp;$D21&amp;AA$10,SLAs!$M:$M,SLAs!$S:$S,0,0,1)</f>
        <v>1</v>
      </c>
      <c r="AA20" s="267">
        <f>Z20</f>
        <v>1</v>
      </c>
      <c r="AB20" s="267">
        <f>Z20</f>
        <v>1</v>
      </c>
      <c r="AD20" s="267">
        <f>_xlfn.XLOOKUP("MCP"&amp;$D21&amp;AE$10,SLAs!$M:$M,SLAs!$S:$S,0,0,1)</f>
        <v>0</v>
      </c>
      <c r="AE20" s="267">
        <f>AD20</f>
        <v>0</v>
      </c>
      <c r="AF20" s="267">
        <f>AD20</f>
        <v>0</v>
      </c>
      <c r="AH20" s="267">
        <f>_xlfn.XLOOKUP("MCP"&amp;$D21&amp;AI$10,SLAs!$M:$M,SLAs!$S:$S,0,0,1)</f>
        <v>0</v>
      </c>
      <c r="AI20" s="267">
        <f>AH20</f>
        <v>0</v>
      </c>
      <c r="AJ20" s="267">
        <f>AH20</f>
        <v>0</v>
      </c>
      <c r="AL20" s="267">
        <f>_xlfn.XLOOKUP("MCP"&amp;$D21&amp;AM$10,SLAs!$M:$M,SLAs!$S:$S,0,0,1)</f>
        <v>0</v>
      </c>
      <c r="AM20" s="267">
        <f>AL20</f>
        <v>0</v>
      </c>
      <c r="AN20" s="267">
        <f>AL20</f>
        <v>0</v>
      </c>
      <c r="AP20" s="267">
        <f>_xlfn.XLOOKUP("MCP"&amp;$D21&amp;AQ$10,SLAs!$M:$M,SLAs!$S:$S,0,0,1)</f>
        <v>0</v>
      </c>
      <c r="AQ20" s="267">
        <f>AP20</f>
        <v>0</v>
      </c>
      <c r="AR20" s="267">
        <f>AP20</f>
        <v>0</v>
      </c>
      <c r="AT20" s="267">
        <f>_xlfn.XLOOKUP("MCP"&amp;$D21&amp;AU$10,SLAs!$M:$M,SLAs!$S:$S,0,0,1)</f>
        <v>0</v>
      </c>
      <c r="AU20" s="267">
        <f>AT20</f>
        <v>0</v>
      </c>
      <c r="AV20" s="267">
        <f>AT20</f>
        <v>0</v>
      </c>
      <c r="AX20" s="267">
        <f>_xlfn.XLOOKUP("MCP"&amp;$D21&amp;AY$10,SLAs!$M:$M,SLAs!$S:$S,0,0,1)</f>
        <v>0</v>
      </c>
      <c r="AY20" s="267">
        <f>AX20</f>
        <v>0</v>
      </c>
      <c r="AZ20" s="267">
        <f>AX20</f>
        <v>0</v>
      </c>
      <c r="BB20" s="267" t="e">
        <f>_xlfn.XLOOKUP("MCP"&amp;$D21&amp;BC$10,SLAs!$M:$M,SLAs!$S:$S,0,0,1)</f>
        <v>#VALUE!</v>
      </c>
      <c r="BC20" s="267" t="e">
        <f>BB20</f>
        <v>#VALUE!</v>
      </c>
      <c r="BD20" s="267" t="e">
        <f>BB20</f>
        <v>#VALUE!</v>
      </c>
      <c r="BF20" s="267">
        <f>_xlfn.XLOOKUP("MCP"&amp;$D21&amp;BG$10,SLAs!$M:$M,SLAs!$S:$S,0,0,1)</f>
        <v>0</v>
      </c>
      <c r="BG20" s="267">
        <f>BF20</f>
        <v>0</v>
      </c>
      <c r="BH20" s="267">
        <f>BF20</f>
        <v>0</v>
      </c>
      <c r="BJ20" s="267">
        <f>_xlfn.XLOOKUP("MCP"&amp;$D21&amp;BK$10,SLAs!$M:$M,SLAs!$S:$S,0,0,1)</f>
        <v>0</v>
      </c>
      <c r="BK20" s="267">
        <f>BJ20</f>
        <v>0</v>
      </c>
      <c r="BL20" s="267">
        <f>BJ20</f>
        <v>0</v>
      </c>
      <c r="BN20" s="267">
        <f>_xlfn.XLOOKUP("MCP"&amp;$D21&amp;BO$10,SLAs!$M:$M,SLAs!$S:$S,0,0,1)</f>
        <v>0</v>
      </c>
      <c r="BO20" s="267">
        <f>BN20</f>
        <v>0</v>
      </c>
      <c r="BP20" s="267">
        <f>BN20</f>
        <v>0</v>
      </c>
      <c r="BR20" s="267">
        <f>_xlfn.XLOOKUP("MCP"&amp;$D21&amp;BS$10,SLAs!$M:$M,SLAs!$S:$S,0,0,1)</f>
        <v>0</v>
      </c>
      <c r="BS20" s="267">
        <f>BR20</f>
        <v>0</v>
      </c>
      <c r="BT20" s="267">
        <f>BR20</f>
        <v>0</v>
      </c>
      <c r="BV20" s="267">
        <f>_xlfn.XLOOKUP("MCP"&amp;$D21&amp;BW$10,SLAs!$M:$M,SLAs!$S:$S,0,0,1)</f>
        <v>0</v>
      </c>
      <c r="BW20" s="267">
        <f>BV20</f>
        <v>0</v>
      </c>
      <c r="BX20" s="267">
        <f>BV20</f>
        <v>0</v>
      </c>
      <c r="BZ20" s="267">
        <f>_xlfn.XLOOKUP("MCP"&amp;$D21&amp;CA$10,SLAs!$M:$M,SLAs!$S:$S,0,0,1)</f>
        <v>0</v>
      </c>
      <c r="CA20" s="267">
        <f>BZ20</f>
        <v>0</v>
      </c>
      <c r="CB20" s="267">
        <f>BZ20</f>
        <v>0</v>
      </c>
      <c r="CD20" s="267">
        <f>_xlfn.XLOOKUP("MCP"&amp;$D21&amp;CE$10,SLAs!$M:$M,SLAs!$S:$S,0,0,1)</f>
        <v>0</v>
      </c>
      <c r="CE20" s="267">
        <f>CD20</f>
        <v>0</v>
      </c>
      <c r="CF20" s="267">
        <f>CD20</f>
        <v>0</v>
      </c>
      <c r="CH20" s="267">
        <f>_xlfn.XLOOKUP("MCP"&amp;$D21&amp;CI$10,SLAs!$M:$M,SLAs!$S:$S,0,0,1)</f>
        <v>0</v>
      </c>
      <c r="CI20" s="267">
        <f>CH20</f>
        <v>0</v>
      </c>
      <c r="CJ20" s="267">
        <f>CH20</f>
        <v>0</v>
      </c>
      <c r="CL20" s="267">
        <f>_xlfn.XLOOKUP("MCP"&amp;$D21&amp;CM$10,SLAs!$M:$M,SLAs!$S:$S,0,0,1)</f>
        <v>0</v>
      </c>
      <c r="CM20" s="267">
        <f>CL20</f>
        <v>0</v>
      </c>
      <c r="CN20" s="267">
        <f>CL20</f>
        <v>0</v>
      </c>
      <c r="CP20" s="267">
        <f>_xlfn.XLOOKUP("MCP"&amp;$D21&amp;CQ$10,SLAs!$M:$M,SLAs!$S:$S,0,0,1)</f>
        <v>0</v>
      </c>
      <c r="CQ20" s="267">
        <f>CP20</f>
        <v>0</v>
      </c>
      <c r="CR20" s="267">
        <f>CP20</f>
        <v>0</v>
      </c>
      <c r="CT20" s="267">
        <f>_xlfn.XLOOKUP("MCP"&amp;$D21&amp;CU$10,SLAs!$M:$M,SLAs!$S:$S,0,0,1)</f>
        <v>0</v>
      </c>
      <c r="CU20" s="267">
        <f>CT20</f>
        <v>0</v>
      </c>
      <c r="CV20" s="267">
        <f>CT20</f>
        <v>0</v>
      </c>
      <c r="CX20" s="267">
        <f>_xlfn.XLOOKUP("MCP"&amp;$D21&amp;CY$10,SLAs!$M:$M,SLAs!$S:$S,0,0,1)</f>
        <v>0</v>
      </c>
      <c r="CY20" s="267">
        <f>CX20</f>
        <v>0</v>
      </c>
      <c r="CZ20" s="267">
        <f>CX20</f>
        <v>0</v>
      </c>
      <c r="DB20" s="267">
        <f>_xlfn.XLOOKUP("MCP"&amp;$D21&amp;DC$10,SLAs!$M:$M,SLAs!$S:$S,0,0,1)</f>
        <v>0</v>
      </c>
      <c r="DC20" s="267">
        <f>DB20</f>
        <v>0</v>
      </c>
      <c r="DD20" s="267">
        <f>DB20</f>
        <v>0</v>
      </c>
      <c r="DF20" s="267">
        <f>_xlfn.XLOOKUP("MCP"&amp;$D21&amp;DG$10,SLAs!$M:$M,SLAs!$S:$S,0,0,1)</f>
        <v>0</v>
      </c>
      <c r="DG20" s="267">
        <f>DF20</f>
        <v>0</v>
      </c>
      <c r="DH20" s="267">
        <f>DF20</f>
        <v>0</v>
      </c>
      <c r="DJ20" s="267">
        <f>_xlfn.XLOOKUP("MCP"&amp;$D21&amp;DK$10,SLAs!$M:$M,SLAs!$S:$S,0,0,1)</f>
        <v>0</v>
      </c>
      <c r="DK20" s="267">
        <f>DJ20</f>
        <v>0</v>
      </c>
      <c r="DL20" s="267">
        <f>DJ20</f>
        <v>0</v>
      </c>
      <c r="DN20" s="267">
        <f>_xlfn.XLOOKUP("MCP"&amp;$D21&amp;DO$10,SLAs!$M:$M,SLAs!$S:$S,0,0,1)</f>
        <v>0</v>
      </c>
      <c r="DO20" s="267">
        <f>DN20</f>
        <v>0</v>
      </c>
      <c r="DP20" s="267">
        <f>DN20</f>
        <v>0</v>
      </c>
      <c r="DR20" s="267">
        <f>_xlfn.XLOOKUP("MCP"&amp;$D21&amp;DS$10,SLAs!$M:$M,SLAs!$S:$S,0,0,1)</f>
        <v>0</v>
      </c>
      <c r="DS20" s="267">
        <f>DR20</f>
        <v>0</v>
      </c>
      <c r="DT20" s="267">
        <f>DR20</f>
        <v>0</v>
      </c>
      <c r="DV20" s="267">
        <f>_xlfn.XLOOKUP("MCP"&amp;$D21&amp;DW$10,SLAs!$M:$M,SLAs!$S:$S,0,0,1)</f>
        <v>0</v>
      </c>
      <c r="DW20" s="267">
        <f>DV20</f>
        <v>0</v>
      </c>
      <c r="DX20" s="267">
        <f>DV20</f>
        <v>0</v>
      </c>
    </row>
    <row r="21" spans="4:129" ht="22.5" customHeight="1" x14ac:dyDescent="0.25">
      <c r="D21" s="166" t="s">
        <v>260</v>
      </c>
      <c r="E21" s="57"/>
      <c r="F21" s="268">
        <f>F20</f>
        <v>0</v>
      </c>
      <c r="G21" s="57" t="str">
        <f>INDEX('MCP-Data'!$B$17:$BW$40,MATCH($D21,'MCP-Data'!$B$17:$B$40,0),MATCH(G$10,'MCP-Data'!$B$17:$BW$17,0),1)</f>
        <v>Ø</v>
      </c>
      <c r="H21" s="268">
        <f>F20</f>
        <v>0</v>
      </c>
      <c r="I21" s="57"/>
      <c r="J21" s="268">
        <f>J20</f>
        <v>0</v>
      </c>
      <c r="K21" s="57" t="str">
        <f>INDEX('MCP-Data'!$B$17:$BW$40,MATCH($D21,'MCP-Data'!$B$17:$B$40,0),MATCH(K$10,'MCP-Data'!$B$17:$BW$17,0),1)</f>
        <v>Ø</v>
      </c>
      <c r="L21" s="268">
        <f>J20</f>
        <v>0</v>
      </c>
      <c r="M21" s="57"/>
      <c r="N21" s="268">
        <f>N20</f>
        <v>0</v>
      </c>
      <c r="O21" s="57" t="str">
        <f>INDEX('MCP-Data'!$B$17:$BW$40,MATCH($D21,'MCP-Data'!$B$17:$B$40,0),MATCH(O$10,'MCP-Data'!$B$17:$BW$17,0),1)</f>
        <v>Ø</v>
      </c>
      <c r="P21" s="268">
        <f>N20</f>
        <v>0</v>
      </c>
      <c r="Q21" s="57"/>
      <c r="R21" s="268">
        <f>R20</f>
        <v>0</v>
      </c>
      <c r="S21" s="57" t="str">
        <f>INDEX('MCP-Data'!$B$17:$BW$40,MATCH($D21,'MCP-Data'!$B$17:$B$40,0),MATCH(S$10,'MCP-Data'!$B$17:$BW$17,0),1)</f>
        <v>◯</v>
      </c>
      <c r="T21" s="268">
        <f>R20</f>
        <v>0</v>
      </c>
      <c r="U21" s="57"/>
      <c r="V21" s="268">
        <f>V20</f>
        <v>1</v>
      </c>
      <c r="W21" s="57" t="str">
        <f>INDEX('MCP-Data'!$B$17:$BW$40,MATCH($D21,'MCP-Data'!$B$17:$B$40,0),MATCH(W$10,'MCP-Data'!$B$17:$BW$17,0),1)</f>
        <v>✔</v>
      </c>
      <c r="X21" s="268">
        <f>V20</f>
        <v>1</v>
      </c>
      <c r="Y21" s="57"/>
      <c r="Z21" s="268">
        <f>Z20</f>
        <v>1</v>
      </c>
      <c r="AA21" s="57" t="str">
        <f>INDEX('MCP-Data'!$B$17:$BW$40,MATCH($D21,'MCP-Data'!$B$17:$B$40,0),MATCH(AA$10,'MCP-Data'!$B$17:$BW$17,0),1)</f>
        <v>✔</v>
      </c>
      <c r="AB21" s="268">
        <f>Z20</f>
        <v>1</v>
      </c>
      <c r="AC21" s="57"/>
      <c r="AD21" s="268">
        <f>AD20</f>
        <v>0</v>
      </c>
      <c r="AE21" s="57" t="str">
        <f>INDEX('MCP-Data'!$B$17:$BW$40,MATCH($D21,'MCP-Data'!$B$17:$B$40,0),MATCH(AE$10,'MCP-Data'!$B$17:$BW$17,0),1)</f>
        <v>✔</v>
      </c>
      <c r="AF21" s="268">
        <f>AD20</f>
        <v>0</v>
      </c>
      <c r="AG21" s="57"/>
      <c r="AH21" s="268">
        <f>AH20</f>
        <v>0</v>
      </c>
      <c r="AI21" s="57" t="str">
        <f>INDEX('MCP-Data'!$B$17:$BW$40,MATCH($D21,'MCP-Data'!$B$17:$B$40,0),MATCH(AI$10,'MCP-Data'!$B$17:$BW$17,0),1)</f>
        <v>✔</v>
      </c>
      <c r="AJ21" s="268">
        <f>AH20</f>
        <v>0</v>
      </c>
      <c r="AK21" s="57"/>
      <c r="AL21" s="268">
        <f>AL20</f>
        <v>0</v>
      </c>
      <c r="AM21" s="57" t="str">
        <f>INDEX('MCP-Data'!$B$17:$BW$40,MATCH($D21,'MCP-Data'!$B$17:$B$40,0),MATCH(AM$10,'MCP-Data'!$B$17:$BW$17,0),1)</f>
        <v>✔</v>
      </c>
      <c r="AN21" s="268">
        <f>AL20</f>
        <v>0</v>
      </c>
      <c r="AO21" s="57"/>
      <c r="AP21" s="268">
        <f>AP20</f>
        <v>0</v>
      </c>
      <c r="AQ21" s="57" t="str">
        <f>INDEX('MCP-Data'!$B$17:$BW$40,MATCH($D21,'MCP-Data'!$B$17:$B$40,0),MATCH(AQ$10,'MCP-Data'!$B$17:$BW$17,0),1)</f>
        <v>✔</v>
      </c>
      <c r="AR21" s="268">
        <f>AP20</f>
        <v>0</v>
      </c>
      <c r="AS21" s="57"/>
      <c r="AT21" s="268">
        <f>AT20</f>
        <v>0</v>
      </c>
      <c r="AU21" s="57" t="str">
        <f>INDEX('MCP-Data'!$B$17:$BW$40,MATCH($D21,'MCP-Data'!$B$17:$B$40,0),MATCH(AU$10,'MCP-Data'!$B$17:$BW$17,0),1)</f>
        <v>✔</v>
      </c>
      <c r="AV21" s="268">
        <f>AT20</f>
        <v>0</v>
      </c>
      <c r="AW21" s="57"/>
      <c r="AX21" s="268">
        <f>AX20</f>
        <v>0</v>
      </c>
      <c r="AY21" s="57" t="str">
        <f>INDEX('MCP-Data'!$B$17:$BW$40,MATCH($D21,'MCP-Data'!$B$17:$B$40,0),MATCH(AY$10,'MCP-Data'!$B$17:$BW$17,0),1)</f>
        <v>✔</v>
      </c>
      <c r="AZ21" s="268">
        <f>AX20</f>
        <v>0</v>
      </c>
      <c r="BA21" s="57"/>
      <c r="BB21" s="268" t="e">
        <f>BB20</f>
        <v>#VALUE!</v>
      </c>
      <c r="BC21" s="57" t="str">
        <f>INDEX('MCP-Data'!$B$17:$BW$40,MATCH($D21,'MCP-Data'!$B$17:$B$40,0),MATCH(BC$10,'MCP-Data'!$B$17:$BW$17,0),1)</f>
        <v>▶</v>
      </c>
      <c r="BD21" s="268" t="e">
        <f>BB20</f>
        <v>#VALUE!</v>
      </c>
      <c r="BE21" s="57"/>
      <c r="BF21" s="268">
        <f>BF20</f>
        <v>0</v>
      </c>
      <c r="BG21" s="57" t="str">
        <f>INDEX('MCP-Data'!$B$17:$BW$40,MATCH($D21,'MCP-Data'!$B$17:$B$40,0),MATCH(BG$10,'MCP-Data'!$B$17:$BW$17,0),1)</f>
        <v>Ø</v>
      </c>
      <c r="BH21" s="268">
        <f>BF20</f>
        <v>0</v>
      </c>
      <c r="BI21" s="57"/>
      <c r="BJ21" s="268">
        <f>BJ20</f>
        <v>0</v>
      </c>
      <c r="BK21" s="57" t="str">
        <f>INDEX('MCP-Data'!$B$17:$BW$40,MATCH($D21,'MCP-Data'!$B$17:$B$40,0),MATCH(BK$10,'MCP-Data'!$B$17:$BW$17,0),1)</f>
        <v>✔</v>
      </c>
      <c r="BL21" s="268">
        <f>BJ20</f>
        <v>0</v>
      </c>
      <c r="BM21" s="57"/>
      <c r="BN21" s="268">
        <f>BN20</f>
        <v>0</v>
      </c>
      <c r="BO21" s="57" t="str">
        <f>INDEX('MCP-Data'!$B$17:$BW$40,MATCH($D21,'MCP-Data'!$B$17:$B$40,0),MATCH(BO$10,'MCP-Data'!$B$17:$BW$17,0),1)</f>
        <v>Ø</v>
      </c>
      <c r="BP21" s="268">
        <f>BN20</f>
        <v>0</v>
      </c>
      <c r="BQ21" s="57"/>
      <c r="BR21" s="268">
        <f>BR20</f>
        <v>0</v>
      </c>
      <c r="BS21" s="57" t="str">
        <f>INDEX('MCP-Data'!$B$17:$BW$40,MATCH($D21,'MCP-Data'!$B$17:$B$40,0),MATCH(BS$10,'MCP-Data'!$B$17:$BW$17,0),1)</f>
        <v>Ø</v>
      </c>
      <c r="BT21" s="268">
        <f>BR20</f>
        <v>0</v>
      </c>
      <c r="BU21" s="57"/>
      <c r="BV21" s="268">
        <f>BV20</f>
        <v>0</v>
      </c>
      <c r="BW21" s="57" t="str">
        <f>INDEX('MCP-Data'!$B$17:$BW$40,MATCH($D21,'MCP-Data'!$B$17:$B$40,0),MATCH(BW$10,'MCP-Data'!$B$17:$BW$17,0),1)</f>
        <v>◯</v>
      </c>
      <c r="BX21" s="268">
        <f>BV20</f>
        <v>0</v>
      </c>
      <c r="BY21" s="57"/>
      <c r="BZ21" s="268">
        <f>BZ20</f>
        <v>0</v>
      </c>
      <c r="CA21" s="57" t="str">
        <f>INDEX('MCP-Data'!$B$17:$BW$40,MATCH($D21,'MCP-Data'!$B$17:$B$40,0),MATCH(CA$10,'MCP-Data'!$B$17:$BW$17,0),1)</f>
        <v>◯</v>
      </c>
      <c r="CB21" s="268">
        <f>BZ20</f>
        <v>0</v>
      </c>
      <c r="CC21" s="57"/>
      <c r="CD21" s="268">
        <f>CD20</f>
        <v>0</v>
      </c>
      <c r="CE21" s="57" t="str">
        <f>INDEX('MCP-Data'!$B$17:$BW$40,MATCH($D21,'MCP-Data'!$B$17:$B$40,0),MATCH(CE$10,'MCP-Data'!$B$17:$BW$17,0),1)</f>
        <v>◯</v>
      </c>
      <c r="CF21" s="268">
        <f>CD20</f>
        <v>0</v>
      </c>
      <c r="CG21" s="57"/>
      <c r="CH21" s="268">
        <f>CH20</f>
        <v>0</v>
      </c>
      <c r="CI21" s="57" t="str">
        <f>INDEX('MCP-Data'!$B$17:$BW$40,MATCH($D21,'MCP-Data'!$B$17:$B$40,0),MATCH(CI$10,'MCP-Data'!$B$17:$BW$17,0),1)</f>
        <v>Ø</v>
      </c>
      <c r="CJ21" s="268">
        <f>CH20</f>
        <v>0</v>
      </c>
      <c r="CK21" s="57"/>
      <c r="CL21" s="268">
        <f>CL20</f>
        <v>0</v>
      </c>
      <c r="CM21" s="57" t="str">
        <f>INDEX('MCP-Data'!$B$17:$BW$40,MATCH($D21,'MCP-Data'!$B$17:$B$40,0),MATCH(CM$10,'MCP-Data'!$B$17:$BW$17,0),1)</f>
        <v>Ø</v>
      </c>
      <c r="CN21" s="268">
        <f>CL20</f>
        <v>0</v>
      </c>
      <c r="CO21" s="57"/>
      <c r="CP21" s="268">
        <f>CP20</f>
        <v>0</v>
      </c>
      <c r="CQ21" s="57" t="str">
        <f>INDEX('MCP-Data'!$B$17:$BW$40,MATCH($D21,'MCP-Data'!$B$17:$B$40,0),MATCH(CQ$10,'MCP-Data'!$B$17:$BW$17,0),1)</f>
        <v>Ø</v>
      </c>
      <c r="CR21" s="268">
        <f>CP20</f>
        <v>0</v>
      </c>
      <c r="CS21" s="57"/>
      <c r="CT21" s="268">
        <f>CT20</f>
        <v>0</v>
      </c>
      <c r="CU21" s="57" t="str">
        <f>INDEX('MCP-Data'!$B$17:$BW$40,MATCH($D21,'MCP-Data'!$B$17:$B$40,0),MATCH(CU$10,'MCP-Data'!$B$17:$BW$17,0),1)</f>
        <v>Ø</v>
      </c>
      <c r="CV21" s="268">
        <f>CT20</f>
        <v>0</v>
      </c>
      <c r="CW21" s="57"/>
      <c r="CX21" s="268">
        <f>CX20</f>
        <v>0</v>
      </c>
      <c r="CY21" s="57" t="str">
        <f>INDEX('MCP-Data'!$B$17:$BW$40,MATCH($D21,'MCP-Data'!$B$17:$B$40,0),MATCH(CY$10,'MCP-Data'!$B$17:$BW$17,0),1)</f>
        <v>Ø</v>
      </c>
      <c r="CZ21" s="268">
        <f>CX20</f>
        <v>0</v>
      </c>
      <c r="DA21" s="57"/>
      <c r="DB21" s="268">
        <f>DB20</f>
        <v>0</v>
      </c>
      <c r="DC21" s="57" t="str">
        <f>INDEX('MCP-Data'!$B$17:$BW$40,MATCH($D21,'MCP-Data'!$B$17:$B$40,0),MATCH(DC$10,'MCP-Data'!$B$17:$BW$17,0),1)</f>
        <v>Ø</v>
      </c>
      <c r="DD21" s="268">
        <f>DB20</f>
        <v>0</v>
      </c>
      <c r="DE21" s="57"/>
      <c r="DF21" s="268">
        <f>DF20</f>
        <v>0</v>
      </c>
      <c r="DG21" s="57" t="str">
        <f>INDEX('MCP-Data'!$B$17:$BW$40,MATCH($D21,'MCP-Data'!$B$17:$B$40,0),MATCH(DG$10,'MCP-Data'!$B$17:$BW$17,0),1)</f>
        <v>◯</v>
      </c>
      <c r="DH21" s="268">
        <f>DF20</f>
        <v>0</v>
      </c>
      <c r="DI21" s="57"/>
      <c r="DJ21" s="268">
        <f>DJ20</f>
        <v>0</v>
      </c>
      <c r="DK21" s="57" t="str">
        <f>INDEX('MCP-Data'!$B$17:$BW$40,MATCH($D21,'MCP-Data'!$B$17:$B$40,0),MATCH(DK$10,'MCP-Data'!$B$17:$BW$17,0),1)</f>
        <v>◯</v>
      </c>
      <c r="DL21" s="268">
        <f>DJ20</f>
        <v>0</v>
      </c>
      <c r="DM21" s="57"/>
      <c r="DN21" s="268">
        <f>DN20</f>
        <v>0</v>
      </c>
      <c r="DO21" s="57" t="str">
        <f>INDEX('MCP-Data'!$B$17:$BW$40,MATCH($D21,'MCP-Data'!$B$17:$B$40,0),MATCH(DO$10,'MCP-Data'!$B$17:$BW$17,0),1)</f>
        <v>Ø</v>
      </c>
      <c r="DP21" s="268">
        <f>DN20</f>
        <v>0</v>
      </c>
      <c r="DQ21" s="57"/>
      <c r="DR21" s="268">
        <f>DR20</f>
        <v>0</v>
      </c>
      <c r="DS21" s="57" t="str">
        <f>INDEX('MCP-Data'!$B$17:$BW$40,MATCH($D21,'MCP-Data'!$B$17:$B$40,0),MATCH(DS$10,'MCP-Data'!$B$17:$BW$17,0),1)</f>
        <v>Ø</v>
      </c>
      <c r="DT21" s="268">
        <f>DR20</f>
        <v>0</v>
      </c>
      <c r="DU21" s="57"/>
      <c r="DV21" s="268">
        <f>DV20</f>
        <v>0</v>
      </c>
      <c r="DW21" s="57" t="str">
        <f>INDEX('MCP-Data'!$B$17:$BW$40,MATCH($D21,'MCP-Data'!$B$17:$B$40,0),MATCH(DW$10,'MCP-Data'!$B$17:$BW$17,0),1)</f>
        <v>Ø</v>
      </c>
      <c r="DX21" s="268">
        <f>DV20</f>
        <v>0</v>
      </c>
      <c r="DY21" s="57"/>
    </row>
    <row r="22" spans="4:129" ht="0.95" customHeight="1" x14ac:dyDescent="0.25">
      <c r="F22" s="267">
        <f>F20</f>
        <v>0</v>
      </c>
      <c r="G22" s="267">
        <f>F20</f>
        <v>0</v>
      </c>
      <c r="H22" s="267">
        <f>F20</f>
        <v>0</v>
      </c>
      <c r="J22" s="267">
        <f>J20</f>
        <v>0</v>
      </c>
      <c r="K22" s="267">
        <f>J20</f>
        <v>0</v>
      </c>
      <c r="L22" s="267">
        <f>J20</f>
        <v>0</v>
      </c>
      <c r="N22" s="267">
        <f>N20</f>
        <v>0</v>
      </c>
      <c r="O22" s="267">
        <f>N20</f>
        <v>0</v>
      </c>
      <c r="P22" s="267">
        <f>N20</f>
        <v>0</v>
      </c>
      <c r="R22" s="267">
        <f>R20</f>
        <v>0</v>
      </c>
      <c r="S22" s="267">
        <f>R20</f>
        <v>0</v>
      </c>
      <c r="T22" s="267">
        <f>R20</f>
        <v>0</v>
      </c>
      <c r="V22" s="267">
        <f>V20</f>
        <v>1</v>
      </c>
      <c r="W22" s="267">
        <f>V20</f>
        <v>1</v>
      </c>
      <c r="X22" s="267">
        <f>V20</f>
        <v>1</v>
      </c>
      <c r="Z22" s="267">
        <f>Z20</f>
        <v>1</v>
      </c>
      <c r="AA22" s="267">
        <f>Z20</f>
        <v>1</v>
      </c>
      <c r="AB22" s="267">
        <f>Z20</f>
        <v>1</v>
      </c>
      <c r="AD22" s="267">
        <f>AD20</f>
        <v>0</v>
      </c>
      <c r="AE22" s="267">
        <f>AD20</f>
        <v>0</v>
      </c>
      <c r="AF22" s="267">
        <f>AD20</f>
        <v>0</v>
      </c>
      <c r="AH22" s="267">
        <f>AH20</f>
        <v>0</v>
      </c>
      <c r="AI22" s="267">
        <f>AH20</f>
        <v>0</v>
      </c>
      <c r="AJ22" s="267">
        <f>AH20</f>
        <v>0</v>
      </c>
      <c r="AL22" s="267">
        <f>AL20</f>
        <v>0</v>
      </c>
      <c r="AM22" s="267">
        <f>AL20</f>
        <v>0</v>
      </c>
      <c r="AN22" s="267">
        <f>AL20</f>
        <v>0</v>
      </c>
      <c r="AP22" s="267">
        <f>AP20</f>
        <v>0</v>
      </c>
      <c r="AQ22" s="267">
        <f>AP20</f>
        <v>0</v>
      </c>
      <c r="AR22" s="267">
        <f>AP20</f>
        <v>0</v>
      </c>
      <c r="AT22" s="267">
        <f>AT20</f>
        <v>0</v>
      </c>
      <c r="AU22" s="267">
        <f>AT20</f>
        <v>0</v>
      </c>
      <c r="AV22" s="267">
        <f>AT20</f>
        <v>0</v>
      </c>
      <c r="AX22" s="267">
        <f>AX20</f>
        <v>0</v>
      </c>
      <c r="AY22" s="267">
        <f>AX20</f>
        <v>0</v>
      </c>
      <c r="AZ22" s="267">
        <f>AX20</f>
        <v>0</v>
      </c>
      <c r="BB22" s="267" t="e">
        <f>BB20</f>
        <v>#VALUE!</v>
      </c>
      <c r="BC22" s="267" t="e">
        <f>BB20</f>
        <v>#VALUE!</v>
      </c>
      <c r="BD22" s="267" t="e">
        <f>BB20</f>
        <v>#VALUE!</v>
      </c>
      <c r="BF22" s="267">
        <f>BF20</f>
        <v>0</v>
      </c>
      <c r="BG22" s="267">
        <f>BF20</f>
        <v>0</v>
      </c>
      <c r="BH22" s="267">
        <f>BF20</f>
        <v>0</v>
      </c>
      <c r="BJ22" s="267">
        <f>BJ20</f>
        <v>0</v>
      </c>
      <c r="BK22" s="267">
        <f>BJ20</f>
        <v>0</v>
      </c>
      <c r="BL22" s="267">
        <f>BJ20</f>
        <v>0</v>
      </c>
      <c r="BN22" s="267">
        <f>BN20</f>
        <v>0</v>
      </c>
      <c r="BO22" s="267">
        <f>BN20</f>
        <v>0</v>
      </c>
      <c r="BP22" s="267">
        <f>BN20</f>
        <v>0</v>
      </c>
      <c r="BR22" s="267">
        <f>BR20</f>
        <v>0</v>
      </c>
      <c r="BS22" s="267">
        <f>BR20</f>
        <v>0</v>
      </c>
      <c r="BT22" s="267">
        <f>BR20</f>
        <v>0</v>
      </c>
      <c r="BV22" s="267">
        <f>BV20</f>
        <v>0</v>
      </c>
      <c r="BW22" s="267">
        <f>BV20</f>
        <v>0</v>
      </c>
      <c r="BX22" s="267">
        <f>BV20</f>
        <v>0</v>
      </c>
      <c r="BZ22" s="267">
        <f>BZ20</f>
        <v>0</v>
      </c>
      <c r="CA22" s="267">
        <f>BZ20</f>
        <v>0</v>
      </c>
      <c r="CB22" s="267">
        <f>BZ20</f>
        <v>0</v>
      </c>
      <c r="CD22" s="267">
        <f>CD20</f>
        <v>0</v>
      </c>
      <c r="CE22" s="267">
        <f>CD20</f>
        <v>0</v>
      </c>
      <c r="CF22" s="267">
        <f>CD20</f>
        <v>0</v>
      </c>
      <c r="CH22" s="267">
        <f>CH20</f>
        <v>0</v>
      </c>
      <c r="CI22" s="267">
        <f>CH20</f>
        <v>0</v>
      </c>
      <c r="CJ22" s="267">
        <f>CH20</f>
        <v>0</v>
      </c>
      <c r="CL22" s="267">
        <f>CL20</f>
        <v>0</v>
      </c>
      <c r="CM22" s="267">
        <f>CL20</f>
        <v>0</v>
      </c>
      <c r="CN22" s="267">
        <f>CL20</f>
        <v>0</v>
      </c>
      <c r="CP22" s="267">
        <f>CP20</f>
        <v>0</v>
      </c>
      <c r="CQ22" s="267">
        <f>CP20</f>
        <v>0</v>
      </c>
      <c r="CR22" s="267">
        <f>CP20</f>
        <v>0</v>
      </c>
      <c r="CT22" s="267">
        <f>CT20</f>
        <v>0</v>
      </c>
      <c r="CU22" s="267">
        <f>CT20</f>
        <v>0</v>
      </c>
      <c r="CV22" s="267">
        <f>CT20</f>
        <v>0</v>
      </c>
      <c r="CX22" s="267">
        <f>CX20</f>
        <v>0</v>
      </c>
      <c r="CY22" s="267">
        <f>CX20</f>
        <v>0</v>
      </c>
      <c r="CZ22" s="267">
        <f>CX20</f>
        <v>0</v>
      </c>
      <c r="DB22" s="267">
        <f>DB20</f>
        <v>0</v>
      </c>
      <c r="DC22" s="267">
        <f>DB20</f>
        <v>0</v>
      </c>
      <c r="DD22" s="267">
        <f>DB20</f>
        <v>0</v>
      </c>
      <c r="DF22" s="267">
        <f>DF20</f>
        <v>0</v>
      </c>
      <c r="DG22" s="267">
        <f>DF20</f>
        <v>0</v>
      </c>
      <c r="DH22" s="267">
        <f>DF20</f>
        <v>0</v>
      </c>
      <c r="DJ22" s="267">
        <f>DJ20</f>
        <v>0</v>
      </c>
      <c r="DK22" s="267">
        <f>DJ20</f>
        <v>0</v>
      </c>
      <c r="DL22" s="267">
        <f>DJ20</f>
        <v>0</v>
      </c>
      <c r="DN22" s="267">
        <f>DN20</f>
        <v>0</v>
      </c>
      <c r="DO22" s="267">
        <f>DN20</f>
        <v>0</v>
      </c>
      <c r="DP22" s="267">
        <f>DN20</f>
        <v>0</v>
      </c>
      <c r="DR22" s="267">
        <f>DR20</f>
        <v>0</v>
      </c>
      <c r="DS22" s="267">
        <f>DR20</f>
        <v>0</v>
      </c>
      <c r="DT22" s="267">
        <f>DR20</f>
        <v>0</v>
      </c>
      <c r="DV22" s="267">
        <f>DV20</f>
        <v>0</v>
      </c>
      <c r="DW22" s="267">
        <f>DV20</f>
        <v>0</v>
      </c>
      <c r="DX22" s="267">
        <f>DV20</f>
        <v>0</v>
      </c>
    </row>
    <row r="23" spans="4:129" ht="4.5" customHeight="1" x14ac:dyDescent="0.25"/>
    <row r="24" spans="4:129" ht="1.5" customHeight="1" x14ac:dyDescent="0.25">
      <c r="F24" s="267">
        <f>_xlfn.XLOOKUP("MCP"&amp;$D25&amp;G$10,SLAs!$M:$M,SLAs!$S:$S,0,0,1)</f>
        <v>0</v>
      </c>
      <c r="G24" s="267">
        <f>F24</f>
        <v>0</v>
      </c>
      <c r="H24" s="267">
        <f>F24</f>
        <v>0</v>
      </c>
      <c r="J24" s="267">
        <f>_xlfn.XLOOKUP("MCP"&amp;$D25&amp;K$10,SLAs!$M:$M,SLAs!$S:$S,0,0,1)</f>
        <v>0</v>
      </c>
      <c r="K24" s="267">
        <f>J24</f>
        <v>0</v>
      </c>
      <c r="L24" s="267">
        <f>J24</f>
        <v>0</v>
      </c>
      <c r="N24" s="267">
        <f>_xlfn.XLOOKUP("MCP"&amp;$D25&amp;O$10,SLAs!$M:$M,SLAs!$S:$S,0,0,1)</f>
        <v>0</v>
      </c>
      <c r="O24" s="267">
        <f>N24</f>
        <v>0</v>
      </c>
      <c r="P24" s="267">
        <f>N24</f>
        <v>0</v>
      </c>
      <c r="R24" s="267">
        <f>_xlfn.XLOOKUP("MCP"&amp;$D25&amp;S$10,SLAs!$M:$M,SLAs!$S:$S,0,0,1)</f>
        <v>0</v>
      </c>
      <c r="S24" s="267">
        <f>R24</f>
        <v>0</v>
      </c>
      <c r="T24" s="267">
        <f>R24</f>
        <v>0</v>
      </c>
      <c r="V24" s="267">
        <f>_xlfn.XLOOKUP("MCP"&amp;$D25&amp;W$10,SLAs!$M:$M,SLAs!$S:$S,0,0,1)</f>
        <v>0</v>
      </c>
      <c r="W24" s="267">
        <f>V24</f>
        <v>0</v>
      </c>
      <c r="X24" s="267">
        <f>V24</f>
        <v>0</v>
      </c>
      <c r="Z24" s="267">
        <f>_xlfn.XLOOKUP("MCP"&amp;$D25&amp;AA$10,SLAs!$M:$M,SLAs!$S:$S,0,0,1)</f>
        <v>0</v>
      </c>
      <c r="AA24" s="267">
        <f>Z24</f>
        <v>0</v>
      </c>
      <c r="AB24" s="267">
        <f>Z24</f>
        <v>0</v>
      </c>
      <c r="AD24" s="267">
        <f>_xlfn.XLOOKUP("MCP"&amp;$D25&amp;AE$10,SLAs!$M:$M,SLAs!$S:$S,0,0,1)</f>
        <v>0</v>
      </c>
      <c r="AE24" s="267">
        <f>AD24</f>
        <v>0</v>
      </c>
      <c r="AF24" s="267">
        <f>AD24</f>
        <v>0</v>
      </c>
      <c r="AH24" s="267">
        <f>_xlfn.XLOOKUP("MCP"&amp;$D25&amp;AI$10,SLAs!$M:$M,SLAs!$S:$S,0,0,1)</f>
        <v>0</v>
      </c>
      <c r="AI24" s="267">
        <f>AH24</f>
        <v>0</v>
      </c>
      <c r="AJ24" s="267">
        <f>AH24</f>
        <v>0</v>
      </c>
      <c r="AL24" s="267">
        <f>_xlfn.XLOOKUP("MCP"&amp;$D25&amp;AM$10,SLAs!$M:$M,SLAs!$S:$S,0,0,1)</f>
        <v>0</v>
      </c>
      <c r="AM24" s="267">
        <f>AL24</f>
        <v>0</v>
      </c>
      <c r="AN24" s="267">
        <f>AL24</f>
        <v>0</v>
      </c>
      <c r="AP24" s="267">
        <f>_xlfn.XLOOKUP("MCP"&amp;$D25&amp;AQ$10,SLAs!$M:$M,SLAs!$S:$S,0,0,1)</f>
        <v>0</v>
      </c>
      <c r="AQ24" s="267">
        <f>AP24</f>
        <v>0</v>
      </c>
      <c r="AR24" s="267">
        <f>AP24</f>
        <v>0</v>
      </c>
      <c r="AT24" s="267">
        <f>_xlfn.XLOOKUP("MCP"&amp;$D25&amp;AU$10,SLAs!$M:$M,SLAs!$S:$S,0,0,1)</f>
        <v>0</v>
      </c>
      <c r="AU24" s="267">
        <f>AT24</f>
        <v>0</v>
      </c>
      <c r="AV24" s="267">
        <f>AT24</f>
        <v>0</v>
      </c>
      <c r="AX24" s="267">
        <f>_xlfn.XLOOKUP("MCP"&amp;$D25&amp;AY$10,SLAs!$M:$M,SLAs!$S:$S,0,0,1)</f>
        <v>0</v>
      </c>
      <c r="AY24" s="267">
        <f>AX24</f>
        <v>0</v>
      </c>
      <c r="AZ24" s="267">
        <f>AX24</f>
        <v>0</v>
      </c>
      <c r="BB24" s="267">
        <f>_xlfn.XLOOKUP("MCP"&amp;$D25&amp;BC$10,SLAs!$M:$M,SLAs!$S:$S,0,0,1)</f>
        <v>0</v>
      </c>
      <c r="BC24" s="267">
        <f>BB24</f>
        <v>0</v>
      </c>
      <c r="BD24" s="267">
        <f>BB24</f>
        <v>0</v>
      </c>
      <c r="BF24" s="267">
        <f>_xlfn.XLOOKUP("MCP"&amp;$D25&amp;BG$10,SLAs!$M:$M,SLAs!$S:$S,0,0,1)</f>
        <v>0</v>
      </c>
      <c r="BG24" s="267">
        <f>BF24</f>
        <v>0</v>
      </c>
      <c r="BH24" s="267">
        <f>BF24</f>
        <v>0</v>
      </c>
      <c r="BJ24" s="267">
        <f>_xlfn.XLOOKUP("MCP"&amp;$D25&amp;BK$10,SLAs!$M:$M,SLAs!$S:$S,0,0,1)</f>
        <v>0</v>
      </c>
      <c r="BK24" s="267">
        <f>BJ24</f>
        <v>0</v>
      </c>
      <c r="BL24" s="267">
        <f>BJ24</f>
        <v>0</v>
      </c>
      <c r="BN24" s="267">
        <f>_xlfn.XLOOKUP("MCP"&amp;$D25&amp;BO$10,SLAs!$M:$M,SLAs!$S:$S,0,0,1)</f>
        <v>0</v>
      </c>
      <c r="BO24" s="267">
        <f>BN24</f>
        <v>0</v>
      </c>
      <c r="BP24" s="267">
        <f>BN24</f>
        <v>0</v>
      </c>
      <c r="BR24" s="267">
        <f>_xlfn.XLOOKUP("MCP"&amp;$D25&amp;BS$10,SLAs!$M:$M,SLAs!$S:$S,0,0,1)</f>
        <v>0</v>
      </c>
      <c r="BS24" s="267">
        <f>BR24</f>
        <v>0</v>
      </c>
      <c r="BT24" s="267">
        <f>BR24</f>
        <v>0</v>
      </c>
      <c r="BV24" s="267">
        <f>_xlfn.XLOOKUP("MCP"&amp;$D25&amp;BW$10,SLAs!$M:$M,SLAs!$S:$S,0,0,1)</f>
        <v>0</v>
      </c>
      <c r="BW24" s="267">
        <f>BV24</f>
        <v>0</v>
      </c>
      <c r="BX24" s="267">
        <f>BV24</f>
        <v>0</v>
      </c>
      <c r="BZ24" s="267">
        <f>_xlfn.XLOOKUP("MCP"&amp;$D25&amp;CA$10,SLAs!$M:$M,SLAs!$S:$S,0,0,1)</f>
        <v>0</v>
      </c>
      <c r="CA24" s="267">
        <f>BZ24</f>
        <v>0</v>
      </c>
      <c r="CB24" s="267">
        <f>BZ24</f>
        <v>0</v>
      </c>
      <c r="CD24" s="267">
        <f>_xlfn.XLOOKUP("MCP"&amp;$D25&amp;CE$10,SLAs!$M:$M,SLAs!$S:$S,0,0,1)</f>
        <v>0</v>
      </c>
      <c r="CE24" s="267">
        <f>CD24</f>
        <v>0</v>
      </c>
      <c r="CF24" s="267">
        <f>CD24</f>
        <v>0</v>
      </c>
      <c r="CH24" s="267">
        <f>_xlfn.XLOOKUP("MCP"&amp;$D25&amp;CI$10,SLAs!$M:$M,SLAs!$S:$S,0,0,1)</f>
        <v>0</v>
      </c>
      <c r="CI24" s="267">
        <f>CH24</f>
        <v>0</v>
      </c>
      <c r="CJ24" s="267">
        <f>CH24</f>
        <v>0</v>
      </c>
      <c r="CL24" s="267">
        <f>_xlfn.XLOOKUP("MCP"&amp;$D25&amp;CM$10,SLAs!$M:$M,SLAs!$S:$S,0,0,1)</f>
        <v>0</v>
      </c>
      <c r="CM24" s="267">
        <f>CL24</f>
        <v>0</v>
      </c>
      <c r="CN24" s="267">
        <f>CL24</f>
        <v>0</v>
      </c>
      <c r="CP24" s="267">
        <f>_xlfn.XLOOKUP("MCP"&amp;$D25&amp;CQ$10,SLAs!$M:$M,SLAs!$S:$S,0,0,1)</f>
        <v>0</v>
      </c>
      <c r="CQ24" s="267">
        <f>CP24</f>
        <v>0</v>
      </c>
      <c r="CR24" s="267">
        <f>CP24</f>
        <v>0</v>
      </c>
      <c r="CT24" s="267">
        <f>_xlfn.XLOOKUP("MCP"&amp;$D25&amp;CU$10,SLAs!$M:$M,SLAs!$S:$S,0,0,1)</f>
        <v>0</v>
      </c>
      <c r="CU24" s="267">
        <f>CT24</f>
        <v>0</v>
      </c>
      <c r="CV24" s="267">
        <f>CT24</f>
        <v>0</v>
      </c>
      <c r="CX24" s="267">
        <f>_xlfn.XLOOKUP("MCP"&amp;$D25&amp;CY$10,SLAs!$M:$M,SLAs!$S:$S,0,0,1)</f>
        <v>0</v>
      </c>
      <c r="CY24" s="267">
        <f>CX24</f>
        <v>0</v>
      </c>
      <c r="CZ24" s="267">
        <f>CX24</f>
        <v>0</v>
      </c>
      <c r="DB24" s="267">
        <f>_xlfn.XLOOKUP("MCP"&amp;$D25&amp;DC$10,SLAs!$M:$M,SLAs!$S:$S,0,0,1)</f>
        <v>0</v>
      </c>
      <c r="DC24" s="267">
        <f>DB24</f>
        <v>0</v>
      </c>
      <c r="DD24" s="267">
        <f>DB24</f>
        <v>0</v>
      </c>
      <c r="DF24" s="267">
        <f>_xlfn.XLOOKUP("MCP"&amp;$D25&amp;DG$10,SLAs!$M:$M,SLAs!$S:$S,0,0,1)</f>
        <v>0</v>
      </c>
      <c r="DG24" s="267">
        <f>DF24</f>
        <v>0</v>
      </c>
      <c r="DH24" s="267">
        <f>DF24</f>
        <v>0</v>
      </c>
      <c r="DJ24" s="267">
        <f>_xlfn.XLOOKUP("MCP"&amp;$D25&amp;DK$10,SLAs!$M:$M,SLAs!$S:$S,0,0,1)</f>
        <v>0</v>
      </c>
      <c r="DK24" s="267">
        <f>DJ24</f>
        <v>0</v>
      </c>
      <c r="DL24" s="267">
        <f>DJ24</f>
        <v>0</v>
      </c>
      <c r="DN24" s="267">
        <f>_xlfn.XLOOKUP("MCP"&amp;$D25&amp;DO$10,SLAs!$M:$M,SLAs!$S:$S,0,0,1)</f>
        <v>0</v>
      </c>
      <c r="DO24" s="267">
        <f>DN24</f>
        <v>0</v>
      </c>
      <c r="DP24" s="267">
        <f>DN24</f>
        <v>0</v>
      </c>
      <c r="DR24" s="267">
        <f>_xlfn.XLOOKUP("MCP"&amp;$D25&amp;DS$10,SLAs!$M:$M,SLAs!$S:$S,0,0,1)</f>
        <v>0</v>
      </c>
      <c r="DS24" s="267">
        <f>DR24</f>
        <v>0</v>
      </c>
      <c r="DT24" s="267">
        <f>DR24</f>
        <v>0</v>
      </c>
      <c r="DV24" s="267">
        <f>_xlfn.XLOOKUP("MCP"&amp;$D25&amp;DW$10,SLAs!$M:$M,SLAs!$S:$S,0,0,1)</f>
        <v>0</v>
      </c>
      <c r="DW24" s="267">
        <f>DV24</f>
        <v>0</v>
      </c>
      <c r="DX24" s="267">
        <f>DV24</f>
        <v>0</v>
      </c>
    </row>
    <row r="25" spans="4:129" ht="22.5" customHeight="1" x14ac:dyDescent="0.25">
      <c r="D25" s="166" t="s">
        <v>38</v>
      </c>
      <c r="E25" s="57"/>
      <c r="F25" s="268">
        <f>F24</f>
        <v>0</v>
      </c>
      <c r="G25" s="57" t="str">
        <f>INDEX('MCP-Data'!$B$17:$BW$40,MATCH($D25,'MCP-Data'!$B$17:$B$40,0),MATCH(G$10,'MCP-Data'!$B$17:$BW$17,0),1)</f>
        <v>✔</v>
      </c>
      <c r="H25" s="268">
        <f>F24</f>
        <v>0</v>
      </c>
      <c r="I25" s="57"/>
      <c r="J25" s="268">
        <f>J24</f>
        <v>0</v>
      </c>
      <c r="K25" s="57" t="str">
        <f>INDEX('MCP-Data'!$B$17:$BW$40,MATCH($D25,'MCP-Data'!$B$17:$B$40,0),MATCH(K$10,'MCP-Data'!$B$17:$BW$17,0),1)</f>
        <v>✔</v>
      </c>
      <c r="L25" s="268">
        <f>J24</f>
        <v>0</v>
      </c>
      <c r="M25" s="57"/>
      <c r="N25" s="268">
        <f>N24</f>
        <v>0</v>
      </c>
      <c r="O25" s="57" t="str">
        <f>INDEX('MCP-Data'!$B$17:$BW$40,MATCH($D25,'MCP-Data'!$B$17:$B$40,0),MATCH(O$10,'MCP-Data'!$B$17:$BW$17,0),1)</f>
        <v>◯</v>
      </c>
      <c r="P25" s="268">
        <f>N24</f>
        <v>0</v>
      </c>
      <c r="Q25" s="57"/>
      <c r="R25" s="268">
        <f>R24</f>
        <v>0</v>
      </c>
      <c r="S25" s="57" t="str">
        <f>INDEX('MCP-Data'!$B$17:$BW$40,MATCH($D25,'MCP-Data'!$B$17:$B$40,0),MATCH(S$10,'MCP-Data'!$B$17:$BW$17,0),1)</f>
        <v>◯</v>
      </c>
      <c r="T25" s="268">
        <f>R24</f>
        <v>0</v>
      </c>
      <c r="U25" s="57"/>
      <c r="V25" s="268">
        <f>V24</f>
        <v>0</v>
      </c>
      <c r="W25" s="57" t="str">
        <f>INDEX('MCP-Data'!$B$17:$BW$40,MATCH($D25,'MCP-Data'!$B$17:$B$40,0),MATCH(W$10,'MCP-Data'!$B$17:$BW$17,0),1)</f>
        <v>✔</v>
      </c>
      <c r="X25" s="268">
        <f>V24</f>
        <v>0</v>
      </c>
      <c r="Y25" s="57"/>
      <c r="Z25" s="268">
        <f>Z24</f>
        <v>0</v>
      </c>
      <c r="AA25" s="57" t="str">
        <f>INDEX('MCP-Data'!$B$17:$BW$40,MATCH($D25,'MCP-Data'!$B$17:$B$40,0),MATCH(AA$10,'MCP-Data'!$B$17:$BW$17,0),1)</f>
        <v>◯</v>
      </c>
      <c r="AB25" s="268">
        <f>Z24</f>
        <v>0</v>
      </c>
      <c r="AC25" s="57"/>
      <c r="AD25" s="268">
        <f>AD24</f>
        <v>0</v>
      </c>
      <c r="AE25" s="57" t="str">
        <f>INDEX('MCP-Data'!$B$17:$BW$40,MATCH($D25,'MCP-Data'!$B$17:$B$40,0),MATCH(AE$10,'MCP-Data'!$B$17:$BW$17,0),1)</f>
        <v>✔</v>
      </c>
      <c r="AF25" s="268">
        <f>AD24</f>
        <v>0</v>
      </c>
      <c r="AG25" s="57"/>
      <c r="AH25" s="268">
        <f>AH24</f>
        <v>0</v>
      </c>
      <c r="AI25" s="57" t="str">
        <f>INDEX('MCP-Data'!$B$17:$BW$40,MATCH($D25,'MCP-Data'!$B$17:$B$40,0),MATCH(AI$10,'MCP-Data'!$B$17:$BW$17,0),1)</f>
        <v>✔</v>
      </c>
      <c r="AJ25" s="268">
        <f>AH24</f>
        <v>0</v>
      </c>
      <c r="AK25" s="57"/>
      <c r="AL25" s="268">
        <f>AL24</f>
        <v>0</v>
      </c>
      <c r="AM25" s="57" t="str">
        <f>INDEX('MCP-Data'!$B$17:$BW$40,MATCH($D25,'MCP-Data'!$B$17:$B$40,0),MATCH(AM$10,'MCP-Data'!$B$17:$BW$17,0),1)</f>
        <v>✔</v>
      </c>
      <c r="AN25" s="268">
        <f>AL24</f>
        <v>0</v>
      </c>
      <c r="AO25" s="57"/>
      <c r="AP25" s="268">
        <f>AP24</f>
        <v>0</v>
      </c>
      <c r="AQ25" s="57" t="str">
        <f>INDEX('MCP-Data'!$B$17:$BW$40,MATCH($D25,'MCP-Data'!$B$17:$B$40,0),MATCH(AQ$10,'MCP-Data'!$B$17:$BW$17,0),1)</f>
        <v>✔</v>
      </c>
      <c r="AR25" s="268">
        <f>AP24</f>
        <v>0</v>
      </c>
      <c r="AS25" s="57"/>
      <c r="AT25" s="268">
        <f>AT24</f>
        <v>0</v>
      </c>
      <c r="AU25" s="57" t="str">
        <f>INDEX('MCP-Data'!$B$17:$BW$40,MATCH($D25,'MCP-Data'!$B$17:$B$40,0),MATCH(AU$10,'MCP-Data'!$B$17:$BW$17,0),1)</f>
        <v>✔</v>
      </c>
      <c r="AV25" s="268">
        <f>AT24</f>
        <v>0</v>
      </c>
      <c r="AW25" s="57"/>
      <c r="AX25" s="268">
        <f>AX24</f>
        <v>0</v>
      </c>
      <c r="AY25" s="57" t="str">
        <f>INDEX('MCP-Data'!$B$17:$BW$40,MATCH($D25,'MCP-Data'!$B$17:$B$40,0),MATCH(AY$10,'MCP-Data'!$B$17:$BW$17,0),1)</f>
        <v>Ø</v>
      </c>
      <c r="AZ25" s="268">
        <f>AX24</f>
        <v>0</v>
      </c>
      <c r="BA25" s="57"/>
      <c r="BB25" s="268">
        <f>BB24</f>
        <v>0</v>
      </c>
      <c r="BC25" s="57" t="str">
        <f>INDEX('MCP-Data'!$B$17:$BW$40,MATCH($D25,'MCP-Data'!$B$17:$B$40,0),MATCH(BC$10,'MCP-Data'!$B$17:$BW$17,0),1)</f>
        <v>◯</v>
      </c>
      <c r="BD25" s="268">
        <f>BB24</f>
        <v>0</v>
      </c>
      <c r="BE25" s="57"/>
      <c r="BF25" s="268">
        <f>BF24</f>
        <v>0</v>
      </c>
      <c r="BG25" s="57" t="str">
        <f>INDEX('MCP-Data'!$B$17:$BW$40,MATCH($D25,'MCP-Data'!$B$17:$B$40,0),MATCH(BG$10,'MCP-Data'!$B$17:$BW$17,0),1)</f>
        <v>Ø</v>
      </c>
      <c r="BH25" s="268">
        <f>BF24</f>
        <v>0</v>
      </c>
      <c r="BI25" s="57"/>
      <c r="BJ25" s="268">
        <f>BJ24</f>
        <v>0</v>
      </c>
      <c r="BK25" s="57" t="str">
        <f>INDEX('MCP-Data'!$B$17:$BW$40,MATCH($D25,'MCP-Data'!$B$17:$B$40,0),MATCH(BK$10,'MCP-Data'!$B$17:$BW$17,0),1)</f>
        <v>◯</v>
      </c>
      <c r="BL25" s="268">
        <f>BJ24</f>
        <v>0</v>
      </c>
      <c r="BM25" s="57"/>
      <c r="BN25" s="268">
        <f>BN24</f>
        <v>0</v>
      </c>
      <c r="BO25" s="57" t="str">
        <f>INDEX('MCP-Data'!$B$17:$BW$40,MATCH($D25,'MCP-Data'!$B$17:$B$40,0),MATCH(BO$10,'MCP-Data'!$B$17:$BW$17,0),1)</f>
        <v>Ø</v>
      </c>
      <c r="BP25" s="268">
        <f>BN24</f>
        <v>0</v>
      </c>
      <c r="BQ25" s="57"/>
      <c r="BR25" s="268">
        <f>BR24</f>
        <v>0</v>
      </c>
      <c r="BS25" s="57" t="str">
        <f>INDEX('MCP-Data'!$B$17:$BW$40,MATCH($D25,'MCP-Data'!$B$17:$B$40,0),MATCH(BS$10,'MCP-Data'!$B$17:$BW$17,0),1)</f>
        <v>Ø</v>
      </c>
      <c r="BT25" s="268">
        <f>BR24</f>
        <v>0</v>
      </c>
      <c r="BU25" s="57"/>
      <c r="BV25" s="268">
        <f>BV24</f>
        <v>0</v>
      </c>
      <c r="BW25" s="57" t="str">
        <f>INDEX('MCP-Data'!$B$17:$BW$40,MATCH($D25,'MCP-Data'!$B$17:$B$40,0),MATCH(BW$10,'MCP-Data'!$B$17:$BW$17,0),1)</f>
        <v>Ø</v>
      </c>
      <c r="BX25" s="268">
        <f>BV24</f>
        <v>0</v>
      </c>
      <c r="BY25" s="57"/>
      <c r="BZ25" s="268">
        <f>BZ24</f>
        <v>0</v>
      </c>
      <c r="CA25" s="57" t="str">
        <f>INDEX('MCP-Data'!$B$17:$BW$40,MATCH($D25,'MCP-Data'!$B$17:$B$40,0),MATCH(CA$10,'MCP-Data'!$B$17:$BW$17,0),1)</f>
        <v>Ø</v>
      </c>
      <c r="CB25" s="268">
        <f>BZ24</f>
        <v>0</v>
      </c>
      <c r="CC25" s="57"/>
      <c r="CD25" s="268">
        <f>CD24</f>
        <v>0</v>
      </c>
      <c r="CE25" s="57" t="str">
        <f>INDEX('MCP-Data'!$B$17:$BW$40,MATCH($D25,'MCP-Data'!$B$17:$B$40,0),MATCH(CE$10,'MCP-Data'!$B$17:$BW$17,0),1)</f>
        <v>Ø</v>
      </c>
      <c r="CF25" s="268">
        <f>CD24</f>
        <v>0</v>
      </c>
      <c r="CG25" s="57"/>
      <c r="CH25" s="268">
        <f>CH24</f>
        <v>0</v>
      </c>
      <c r="CI25" s="57" t="str">
        <f>INDEX('MCP-Data'!$B$17:$BW$40,MATCH($D25,'MCP-Data'!$B$17:$B$40,0),MATCH(CI$10,'MCP-Data'!$B$17:$BW$17,0),1)</f>
        <v>Ø</v>
      </c>
      <c r="CJ25" s="268">
        <f>CH24</f>
        <v>0</v>
      </c>
      <c r="CK25" s="57"/>
      <c r="CL25" s="268">
        <f>CL24</f>
        <v>0</v>
      </c>
      <c r="CM25" s="57" t="str">
        <f>INDEX('MCP-Data'!$B$17:$BW$40,MATCH($D25,'MCP-Data'!$B$17:$B$40,0),MATCH(CM$10,'MCP-Data'!$B$17:$BW$17,0),1)</f>
        <v>Ø</v>
      </c>
      <c r="CN25" s="268">
        <f>CL24</f>
        <v>0</v>
      </c>
      <c r="CO25" s="57"/>
      <c r="CP25" s="268">
        <f>CP24</f>
        <v>0</v>
      </c>
      <c r="CQ25" s="57" t="str">
        <f>INDEX('MCP-Data'!$B$17:$BW$40,MATCH($D25,'MCP-Data'!$B$17:$B$40,0),MATCH(CQ$10,'MCP-Data'!$B$17:$BW$17,0),1)</f>
        <v>Ø</v>
      </c>
      <c r="CR25" s="268">
        <f>CP24</f>
        <v>0</v>
      </c>
      <c r="CS25" s="57"/>
      <c r="CT25" s="268">
        <f>CT24</f>
        <v>0</v>
      </c>
      <c r="CU25" s="57" t="str">
        <f>INDEX('MCP-Data'!$B$17:$BW$40,MATCH($D25,'MCP-Data'!$B$17:$B$40,0),MATCH(CU$10,'MCP-Data'!$B$17:$BW$17,0),1)</f>
        <v>Ø</v>
      </c>
      <c r="CV25" s="268">
        <f>CT24</f>
        <v>0</v>
      </c>
      <c r="CW25" s="57"/>
      <c r="CX25" s="268">
        <f>CX24</f>
        <v>0</v>
      </c>
      <c r="CY25" s="57" t="str">
        <f>INDEX('MCP-Data'!$B$17:$BW$40,MATCH($D25,'MCP-Data'!$B$17:$B$40,0),MATCH(CY$10,'MCP-Data'!$B$17:$BW$17,0),1)</f>
        <v>Ø</v>
      </c>
      <c r="CZ25" s="268">
        <f>CX24</f>
        <v>0</v>
      </c>
      <c r="DA25" s="57"/>
      <c r="DB25" s="268">
        <f>DB24</f>
        <v>0</v>
      </c>
      <c r="DC25" s="57" t="str">
        <f>INDEX('MCP-Data'!$B$17:$BW$40,MATCH($D25,'MCP-Data'!$B$17:$B$40,0),MATCH(DC$10,'MCP-Data'!$B$17:$BW$17,0),1)</f>
        <v>Ø</v>
      </c>
      <c r="DD25" s="268">
        <f>DB24</f>
        <v>0</v>
      </c>
      <c r="DE25" s="57"/>
      <c r="DF25" s="268">
        <f>DF24</f>
        <v>0</v>
      </c>
      <c r="DG25" s="57" t="str">
        <f>INDEX('MCP-Data'!$B$17:$BW$40,MATCH($D25,'MCP-Data'!$B$17:$B$40,0),MATCH(DG$10,'MCP-Data'!$B$17:$BW$17,0),1)</f>
        <v>◯</v>
      </c>
      <c r="DH25" s="268">
        <f>DF24</f>
        <v>0</v>
      </c>
      <c r="DI25" s="57"/>
      <c r="DJ25" s="268">
        <f>DJ24</f>
        <v>0</v>
      </c>
      <c r="DK25" s="57" t="str">
        <f>INDEX('MCP-Data'!$B$17:$BW$40,MATCH($D25,'MCP-Data'!$B$17:$B$40,0),MATCH(DK$10,'MCP-Data'!$B$17:$BW$17,0),1)</f>
        <v>◯</v>
      </c>
      <c r="DL25" s="268">
        <f>DJ24</f>
        <v>0</v>
      </c>
      <c r="DM25" s="57"/>
      <c r="DN25" s="268">
        <f>DN24</f>
        <v>0</v>
      </c>
      <c r="DO25" s="57" t="str">
        <f>INDEX('MCP-Data'!$B$17:$BW$40,MATCH($D25,'MCP-Data'!$B$17:$B$40,0),MATCH(DO$10,'MCP-Data'!$B$17:$BW$17,0),1)</f>
        <v>Ø</v>
      </c>
      <c r="DP25" s="268">
        <f>DN24</f>
        <v>0</v>
      </c>
      <c r="DQ25" s="57"/>
      <c r="DR25" s="268">
        <f>DR24</f>
        <v>0</v>
      </c>
      <c r="DS25" s="57" t="str">
        <f>INDEX('MCP-Data'!$B$17:$BW$40,MATCH($D25,'MCP-Data'!$B$17:$B$40,0),MATCH(DS$10,'MCP-Data'!$B$17:$BW$17,0),1)</f>
        <v>Ø</v>
      </c>
      <c r="DT25" s="268">
        <f>DR24</f>
        <v>0</v>
      </c>
      <c r="DU25" s="57"/>
      <c r="DV25" s="268">
        <f>DV24</f>
        <v>0</v>
      </c>
      <c r="DW25" s="57" t="str">
        <f>INDEX('MCP-Data'!$B$17:$BW$40,MATCH($D25,'MCP-Data'!$B$17:$B$40,0),MATCH(DW$10,'MCP-Data'!$B$17:$BW$17,0),1)</f>
        <v>Ø</v>
      </c>
      <c r="DX25" s="268">
        <f>DV24</f>
        <v>0</v>
      </c>
      <c r="DY25" s="57"/>
    </row>
    <row r="26" spans="4:129" ht="0.95" customHeight="1" x14ac:dyDescent="0.25">
      <c r="F26" s="267">
        <f>F24</f>
        <v>0</v>
      </c>
      <c r="G26" s="267">
        <f>F24</f>
        <v>0</v>
      </c>
      <c r="H26" s="267">
        <f>F24</f>
        <v>0</v>
      </c>
      <c r="J26" s="267">
        <f>J24</f>
        <v>0</v>
      </c>
      <c r="K26" s="267">
        <f>J24</f>
        <v>0</v>
      </c>
      <c r="L26" s="267">
        <f>J24</f>
        <v>0</v>
      </c>
      <c r="N26" s="267">
        <f>N24</f>
        <v>0</v>
      </c>
      <c r="O26" s="267">
        <f>N24</f>
        <v>0</v>
      </c>
      <c r="P26" s="267">
        <f>N24</f>
        <v>0</v>
      </c>
      <c r="R26" s="267">
        <f>R24</f>
        <v>0</v>
      </c>
      <c r="S26" s="267">
        <f>R24</f>
        <v>0</v>
      </c>
      <c r="T26" s="267">
        <f>R24</f>
        <v>0</v>
      </c>
      <c r="V26" s="267">
        <f>V24</f>
        <v>0</v>
      </c>
      <c r="W26" s="267">
        <f>V24</f>
        <v>0</v>
      </c>
      <c r="X26" s="267">
        <f>V24</f>
        <v>0</v>
      </c>
      <c r="Z26" s="267">
        <f>Z24</f>
        <v>0</v>
      </c>
      <c r="AA26" s="267">
        <f>Z24</f>
        <v>0</v>
      </c>
      <c r="AB26" s="267">
        <f>Z24</f>
        <v>0</v>
      </c>
      <c r="AD26" s="267">
        <f>AD24</f>
        <v>0</v>
      </c>
      <c r="AE26" s="267">
        <f>AD24</f>
        <v>0</v>
      </c>
      <c r="AF26" s="267">
        <f>AD24</f>
        <v>0</v>
      </c>
      <c r="AH26" s="267">
        <f>AH24</f>
        <v>0</v>
      </c>
      <c r="AI26" s="267">
        <f>AH24</f>
        <v>0</v>
      </c>
      <c r="AJ26" s="267">
        <f>AH24</f>
        <v>0</v>
      </c>
      <c r="AL26" s="267">
        <f>AL24</f>
        <v>0</v>
      </c>
      <c r="AM26" s="267">
        <f>AL24</f>
        <v>0</v>
      </c>
      <c r="AN26" s="267">
        <f>AL24</f>
        <v>0</v>
      </c>
      <c r="AP26" s="267">
        <f>AP24</f>
        <v>0</v>
      </c>
      <c r="AQ26" s="267">
        <f>AP24</f>
        <v>0</v>
      </c>
      <c r="AR26" s="267">
        <f>AP24</f>
        <v>0</v>
      </c>
      <c r="AT26" s="267">
        <f>AT24</f>
        <v>0</v>
      </c>
      <c r="AU26" s="267">
        <f>AT24</f>
        <v>0</v>
      </c>
      <c r="AV26" s="267">
        <f>AT24</f>
        <v>0</v>
      </c>
      <c r="AX26" s="267">
        <f>AX24</f>
        <v>0</v>
      </c>
      <c r="AY26" s="267">
        <f>AX24</f>
        <v>0</v>
      </c>
      <c r="AZ26" s="267">
        <f>AX24</f>
        <v>0</v>
      </c>
      <c r="BB26" s="267">
        <f>BB24</f>
        <v>0</v>
      </c>
      <c r="BC26" s="267">
        <f>BB24</f>
        <v>0</v>
      </c>
      <c r="BD26" s="267">
        <f>BB24</f>
        <v>0</v>
      </c>
      <c r="BF26" s="267">
        <f>BF24</f>
        <v>0</v>
      </c>
      <c r="BG26" s="267">
        <f>BF24</f>
        <v>0</v>
      </c>
      <c r="BH26" s="267">
        <f>BF24</f>
        <v>0</v>
      </c>
      <c r="BJ26" s="267">
        <f>BJ24</f>
        <v>0</v>
      </c>
      <c r="BK26" s="267">
        <f>BJ24</f>
        <v>0</v>
      </c>
      <c r="BL26" s="267">
        <f>BJ24</f>
        <v>0</v>
      </c>
      <c r="BN26" s="267">
        <f>BN24</f>
        <v>0</v>
      </c>
      <c r="BO26" s="267">
        <f>BN24</f>
        <v>0</v>
      </c>
      <c r="BP26" s="267">
        <f>BN24</f>
        <v>0</v>
      </c>
      <c r="BR26" s="267">
        <f>BR24</f>
        <v>0</v>
      </c>
      <c r="BS26" s="267">
        <f>BR24</f>
        <v>0</v>
      </c>
      <c r="BT26" s="267">
        <f>BR24</f>
        <v>0</v>
      </c>
      <c r="BV26" s="267">
        <f>BV24</f>
        <v>0</v>
      </c>
      <c r="BW26" s="267">
        <f>BV24</f>
        <v>0</v>
      </c>
      <c r="BX26" s="267">
        <f>BV24</f>
        <v>0</v>
      </c>
      <c r="BZ26" s="267">
        <f>BZ24</f>
        <v>0</v>
      </c>
      <c r="CA26" s="267">
        <f>BZ24</f>
        <v>0</v>
      </c>
      <c r="CB26" s="267">
        <f>BZ24</f>
        <v>0</v>
      </c>
      <c r="CD26" s="267">
        <f>CD24</f>
        <v>0</v>
      </c>
      <c r="CE26" s="267">
        <f>CD24</f>
        <v>0</v>
      </c>
      <c r="CF26" s="267">
        <f>CD24</f>
        <v>0</v>
      </c>
      <c r="CH26" s="267">
        <f>CH24</f>
        <v>0</v>
      </c>
      <c r="CI26" s="267">
        <f>CH24</f>
        <v>0</v>
      </c>
      <c r="CJ26" s="267">
        <f>CH24</f>
        <v>0</v>
      </c>
      <c r="CL26" s="267">
        <f>CL24</f>
        <v>0</v>
      </c>
      <c r="CM26" s="267">
        <f>CL24</f>
        <v>0</v>
      </c>
      <c r="CN26" s="267">
        <f>CL24</f>
        <v>0</v>
      </c>
      <c r="CP26" s="267">
        <f>CP24</f>
        <v>0</v>
      </c>
      <c r="CQ26" s="267">
        <f>CP24</f>
        <v>0</v>
      </c>
      <c r="CR26" s="267">
        <f>CP24</f>
        <v>0</v>
      </c>
      <c r="CT26" s="267">
        <f>CT24</f>
        <v>0</v>
      </c>
      <c r="CU26" s="267">
        <f>CT24</f>
        <v>0</v>
      </c>
      <c r="CV26" s="267">
        <f>CT24</f>
        <v>0</v>
      </c>
      <c r="CX26" s="267">
        <f>CX24</f>
        <v>0</v>
      </c>
      <c r="CY26" s="267">
        <f>CX24</f>
        <v>0</v>
      </c>
      <c r="CZ26" s="267">
        <f>CX24</f>
        <v>0</v>
      </c>
      <c r="DB26" s="267">
        <f>DB24</f>
        <v>0</v>
      </c>
      <c r="DC26" s="267">
        <f>DB24</f>
        <v>0</v>
      </c>
      <c r="DD26" s="267">
        <f>DB24</f>
        <v>0</v>
      </c>
      <c r="DF26" s="267">
        <f>DF24</f>
        <v>0</v>
      </c>
      <c r="DG26" s="267">
        <f>DF24</f>
        <v>0</v>
      </c>
      <c r="DH26" s="267">
        <f>DF24</f>
        <v>0</v>
      </c>
      <c r="DJ26" s="267">
        <f>DJ24</f>
        <v>0</v>
      </c>
      <c r="DK26" s="267">
        <f>DJ24</f>
        <v>0</v>
      </c>
      <c r="DL26" s="267">
        <f>DJ24</f>
        <v>0</v>
      </c>
      <c r="DN26" s="267">
        <f>DN24</f>
        <v>0</v>
      </c>
      <c r="DO26" s="267">
        <f>DN24</f>
        <v>0</v>
      </c>
      <c r="DP26" s="267">
        <f>DN24</f>
        <v>0</v>
      </c>
      <c r="DR26" s="267">
        <f>DR24</f>
        <v>0</v>
      </c>
      <c r="DS26" s="267">
        <f>DR24</f>
        <v>0</v>
      </c>
      <c r="DT26" s="267">
        <f>DR24</f>
        <v>0</v>
      </c>
      <c r="DV26" s="267">
        <f>DV24</f>
        <v>0</v>
      </c>
      <c r="DW26" s="267">
        <f>DV24</f>
        <v>0</v>
      </c>
      <c r="DX26" s="267">
        <f>DV24</f>
        <v>0</v>
      </c>
    </row>
    <row r="27" spans="4:129" ht="4.5" customHeight="1" x14ac:dyDescent="0.25"/>
    <row r="28" spans="4:129" ht="1.5" customHeight="1" x14ac:dyDescent="0.25">
      <c r="F28" s="267">
        <f>_xlfn.XLOOKUP("MCP"&amp;$D29&amp;G$10,SLAs!$M:$M,SLAs!$S:$S,0,0,1)</f>
        <v>0</v>
      </c>
      <c r="G28" s="267">
        <f>F28</f>
        <v>0</v>
      </c>
      <c r="H28" s="267">
        <f>F28</f>
        <v>0</v>
      </c>
      <c r="J28" s="267">
        <f>_xlfn.XLOOKUP("MCP"&amp;$D29&amp;K$10,SLAs!$M:$M,SLAs!$S:$S,0,0,1)</f>
        <v>0</v>
      </c>
      <c r="K28" s="267">
        <f>J28</f>
        <v>0</v>
      </c>
      <c r="L28" s="267">
        <f>J28</f>
        <v>0</v>
      </c>
      <c r="N28" s="267">
        <f>_xlfn.XLOOKUP("MCP"&amp;$D29&amp;O$10,SLAs!$M:$M,SLAs!$S:$S,0,0,1)</f>
        <v>0</v>
      </c>
      <c r="O28" s="267">
        <f>N28</f>
        <v>0</v>
      </c>
      <c r="P28" s="267">
        <f>N28</f>
        <v>0</v>
      </c>
      <c r="R28" s="267">
        <f>_xlfn.XLOOKUP("MCP"&amp;$D29&amp;S$10,SLAs!$M:$M,SLAs!$S:$S,0,0,1)</f>
        <v>0</v>
      </c>
      <c r="S28" s="267">
        <f>R28</f>
        <v>0</v>
      </c>
      <c r="T28" s="267">
        <f>R28</f>
        <v>0</v>
      </c>
      <c r="V28" s="267">
        <f>_xlfn.XLOOKUP("MCP"&amp;$D29&amp;W$10,SLAs!$M:$M,SLAs!$S:$S,0,0,1)</f>
        <v>0</v>
      </c>
      <c r="W28" s="267">
        <f>V28</f>
        <v>0</v>
      </c>
      <c r="X28" s="267">
        <f>V28</f>
        <v>0</v>
      </c>
      <c r="Z28" s="267">
        <f>_xlfn.XLOOKUP("MCP"&amp;$D29&amp;AA$10,SLAs!$M:$M,SLAs!$S:$S,0,0,1)</f>
        <v>0</v>
      </c>
      <c r="AA28" s="267">
        <f>Z28</f>
        <v>0</v>
      </c>
      <c r="AB28" s="267">
        <f>Z28</f>
        <v>0</v>
      </c>
      <c r="AD28" s="267">
        <f>_xlfn.XLOOKUP("MCP"&amp;$D29&amp;AE$10,SLAs!$M:$M,SLAs!$S:$S,0,0,1)</f>
        <v>0</v>
      </c>
      <c r="AE28" s="267">
        <f>AD28</f>
        <v>0</v>
      </c>
      <c r="AF28" s="267">
        <f>AD28</f>
        <v>0</v>
      </c>
      <c r="AH28" s="267">
        <f>_xlfn.XLOOKUP("MCP"&amp;$D29&amp;AI$10,SLAs!$M:$M,SLAs!$S:$S,0,0,1)</f>
        <v>0</v>
      </c>
      <c r="AI28" s="267">
        <f>AH28</f>
        <v>0</v>
      </c>
      <c r="AJ28" s="267">
        <f>AH28</f>
        <v>0</v>
      </c>
      <c r="AL28" s="267">
        <f>_xlfn.XLOOKUP("MCP"&amp;$D29&amp;AM$10,SLAs!$M:$M,SLAs!$S:$S,0,0,1)</f>
        <v>0</v>
      </c>
      <c r="AM28" s="267">
        <f>AL28</f>
        <v>0</v>
      </c>
      <c r="AN28" s="267">
        <f>AL28</f>
        <v>0</v>
      </c>
      <c r="AP28" s="267">
        <f>_xlfn.XLOOKUP("MCP"&amp;$D29&amp;AQ$10,SLAs!$M:$M,SLAs!$S:$S,0,0,1)</f>
        <v>0</v>
      </c>
      <c r="AQ28" s="267">
        <f>AP28</f>
        <v>0</v>
      </c>
      <c r="AR28" s="267">
        <f>AP28</f>
        <v>0</v>
      </c>
      <c r="AT28" s="267">
        <f>_xlfn.XLOOKUP("MCP"&amp;$D29&amp;AU$10,SLAs!$M:$M,SLAs!$S:$S,0,0,1)</f>
        <v>0</v>
      </c>
      <c r="AU28" s="267">
        <f>AT28</f>
        <v>0</v>
      </c>
      <c r="AV28" s="267">
        <f>AT28</f>
        <v>0</v>
      </c>
      <c r="AX28" s="267">
        <f>_xlfn.XLOOKUP("MCP"&amp;$D29&amp;AY$10,SLAs!$M:$M,SLAs!$S:$S,0,0,1)</f>
        <v>0</v>
      </c>
      <c r="AY28" s="267">
        <f>AX28</f>
        <v>0</v>
      </c>
      <c r="AZ28" s="267">
        <f>AX28</f>
        <v>0</v>
      </c>
      <c r="BB28" s="267">
        <f>_xlfn.XLOOKUP("MCP"&amp;$D29&amp;BC$10,SLAs!$M:$M,SLAs!$S:$S,0,0,1)</f>
        <v>0</v>
      </c>
      <c r="BC28" s="267">
        <f>BB28</f>
        <v>0</v>
      </c>
      <c r="BD28" s="267">
        <f>BB28</f>
        <v>0</v>
      </c>
      <c r="BF28" s="267">
        <f>_xlfn.XLOOKUP("MCP"&amp;$D29&amp;BG$10,SLAs!$M:$M,SLAs!$S:$S,0,0,1)</f>
        <v>0</v>
      </c>
      <c r="BG28" s="267">
        <f>BF28</f>
        <v>0</v>
      </c>
      <c r="BH28" s="267">
        <f>BF28</f>
        <v>0</v>
      </c>
      <c r="BJ28" s="267">
        <f>_xlfn.XLOOKUP("MCP"&amp;$D29&amp;BK$10,SLAs!$M:$M,SLAs!$S:$S,0,0,1)</f>
        <v>0</v>
      </c>
      <c r="BK28" s="267">
        <f>BJ28</f>
        <v>0</v>
      </c>
      <c r="BL28" s="267">
        <f>BJ28</f>
        <v>0</v>
      </c>
      <c r="BN28" s="267">
        <f>_xlfn.XLOOKUP("MCP"&amp;$D29&amp;BO$10,SLAs!$M:$M,SLAs!$S:$S,0,0,1)</f>
        <v>0</v>
      </c>
      <c r="BO28" s="267">
        <f>BN28</f>
        <v>0</v>
      </c>
      <c r="BP28" s="267">
        <f>BN28</f>
        <v>0</v>
      </c>
      <c r="BR28" s="267">
        <f>_xlfn.XLOOKUP("MCP"&amp;$D29&amp;BS$10,SLAs!$M:$M,SLAs!$S:$S,0,0,1)</f>
        <v>0</v>
      </c>
      <c r="BS28" s="267">
        <f>BR28</f>
        <v>0</v>
      </c>
      <c r="BT28" s="267">
        <f>BR28</f>
        <v>0</v>
      </c>
      <c r="BV28" s="267">
        <f>_xlfn.XLOOKUP("MCP"&amp;$D29&amp;BW$10,SLAs!$M:$M,SLAs!$S:$S,0,0,1)</f>
        <v>0</v>
      </c>
      <c r="BW28" s="267">
        <f>BV28</f>
        <v>0</v>
      </c>
      <c r="BX28" s="267">
        <f>BV28</f>
        <v>0</v>
      </c>
      <c r="BZ28" s="267">
        <f>_xlfn.XLOOKUP("MCP"&amp;$D29&amp;CA$10,SLAs!$M:$M,SLAs!$S:$S,0,0,1)</f>
        <v>0</v>
      </c>
      <c r="CA28" s="267">
        <f>BZ28</f>
        <v>0</v>
      </c>
      <c r="CB28" s="267">
        <f>BZ28</f>
        <v>0</v>
      </c>
      <c r="CD28" s="267">
        <f>_xlfn.XLOOKUP("MCP"&amp;$D29&amp;CE$10,SLAs!$M:$M,SLAs!$S:$S,0,0,1)</f>
        <v>0</v>
      </c>
      <c r="CE28" s="267">
        <f>CD28</f>
        <v>0</v>
      </c>
      <c r="CF28" s="267">
        <f>CD28</f>
        <v>0</v>
      </c>
      <c r="CH28" s="267">
        <f>_xlfn.XLOOKUP("MCP"&amp;$D29&amp;CI$10,SLAs!$M:$M,SLAs!$S:$S,0,0,1)</f>
        <v>0</v>
      </c>
      <c r="CI28" s="267">
        <f>CH28</f>
        <v>0</v>
      </c>
      <c r="CJ28" s="267">
        <f>CH28</f>
        <v>0</v>
      </c>
      <c r="CL28" s="267">
        <f>_xlfn.XLOOKUP("MCP"&amp;$D29&amp;CM$10,SLAs!$M:$M,SLAs!$S:$S,0,0,1)</f>
        <v>0</v>
      </c>
      <c r="CM28" s="267">
        <f>CL28</f>
        <v>0</v>
      </c>
      <c r="CN28" s="267">
        <f>CL28</f>
        <v>0</v>
      </c>
      <c r="CP28" s="267">
        <f>_xlfn.XLOOKUP("MCP"&amp;$D29&amp;CQ$10,SLAs!$M:$M,SLAs!$S:$S,0,0,1)</f>
        <v>0</v>
      </c>
      <c r="CQ28" s="267">
        <f>CP28</f>
        <v>0</v>
      </c>
      <c r="CR28" s="267">
        <f>CP28</f>
        <v>0</v>
      </c>
      <c r="CT28" s="267">
        <f>_xlfn.XLOOKUP("MCP"&amp;$D29&amp;CU$10,SLAs!$M:$M,SLAs!$S:$S,0,0,1)</f>
        <v>0</v>
      </c>
      <c r="CU28" s="267">
        <f>CT28</f>
        <v>0</v>
      </c>
      <c r="CV28" s="267">
        <f>CT28</f>
        <v>0</v>
      </c>
      <c r="CX28" s="267">
        <f>_xlfn.XLOOKUP("MCP"&amp;$D29&amp;CY$10,SLAs!$M:$M,SLAs!$S:$S,0,0,1)</f>
        <v>0</v>
      </c>
      <c r="CY28" s="267">
        <f>CX28</f>
        <v>0</v>
      </c>
      <c r="CZ28" s="267">
        <f>CX28</f>
        <v>0</v>
      </c>
      <c r="DB28" s="267">
        <f>_xlfn.XLOOKUP("MCP"&amp;$D29&amp;DC$10,SLAs!$M:$M,SLAs!$S:$S,0,0,1)</f>
        <v>0</v>
      </c>
      <c r="DC28" s="267">
        <f>DB28</f>
        <v>0</v>
      </c>
      <c r="DD28" s="267">
        <f>DB28</f>
        <v>0</v>
      </c>
      <c r="DF28" s="267">
        <f>_xlfn.XLOOKUP("MCP"&amp;$D29&amp;DG$10,SLAs!$M:$M,SLAs!$S:$S,0,0,1)</f>
        <v>0</v>
      </c>
      <c r="DG28" s="267">
        <f>DF28</f>
        <v>0</v>
      </c>
      <c r="DH28" s="267">
        <f>DF28</f>
        <v>0</v>
      </c>
      <c r="DJ28" s="267">
        <f>_xlfn.XLOOKUP("MCP"&amp;$D29&amp;DK$10,SLAs!$M:$M,SLAs!$S:$S,0,0,1)</f>
        <v>0</v>
      </c>
      <c r="DK28" s="267">
        <f>DJ28</f>
        <v>0</v>
      </c>
      <c r="DL28" s="267">
        <f>DJ28</f>
        <v>0</v>
      </c>
      <c r="DN28" s="267">
        <f>_xlfn.XLOOKUP("MCP"&amp;$D29&amp;DO$10,SLAs!$M:$M,SLAs!$S:$S,0,0,1)</f>
        <v>0</v>
      </c>
      <c r="DO28" s="267">
        <f>DN28</f>
        <v>0</v>
      </c>
      <c r="DP28" s="267">
        <f>DN28</f>
        <v>0</v>
      </c>
      <c r="DR28" s="267">
        <f>_xlfn.XLOOKUP("MCP"&amp;$D29&amp;DS$10,SLAs!$M:$M,SLAs!$S:$S,0,0,1)</f>
        <v>0</v>
      </c>
      <c r="DS28" s="267">
        <f>DR28</f>
        <v>0</v>
      </c>
      <c r="DT28" s="267">
        <f>DR28</f>
        <v>0</v>
      </c>
      <c r="DV28" s="267">
        <f>_xlfn.XLOOKUP("MCP"&amp;$D29&amp;DW$10,SLAs!$M:$M,SLAs!$S:$S,0,0,1)</f>
        <v>0</v>
      </c>
      <c r="DW28" s="267">
        <f>DV28</f>
        <v>0</v>
      </c>
      <c r="DX28" s="267">
        <f>DV28</f>
        <v>0</v>
      </c>
    </row>
    <row r="29" spans="4:129" ht="22.5" customHeight="1" x14ac:dyDescent="0.25">
      <c r="D29" s="166" t="s">
        <v>382</v>
      </c>
      <c r="E29" s="57"/>
      <c r="F29" s="268">
        <f>F28</f>
        <v>0</v>
      </c>
      <c r="G29" s="57" t="str">
        <f>INDEX('MCP-Data'!$B$17:$BW$40,MATCH($D29,'MCP-Data'!$B$17:$B$40,0),MATCH(G$10,'MCP-Data'!$B$17:$BW$17,0),1)</f>
        <v>✔</v>
      </c>
      <c r="H29" s="268">
        <f>F28</f>
        <v>0</v>
      </c>
      <c r="I29" s="57"/>
      <c r="J29" s="268">
        <f>J28</f>
        <v>0</v>
      </c>
      <c r="K29" s="57" t="str">
        <f>INDEX('MCP-Data'!$B$17:$BW$40,MATCH($D29,'MCP-Data'!$B$17:$B$40,0),MATCH(K$10,'MCP-Data'!$B$17:$BW$17,0),1)</f>
        <v>✔</v>
      </c>
      <c r="L29" s="268">
        <f>J28</f>
        <v>0</v>
      </c>
      <c r="M29" s="57"/>
      <c r="N29" s="268">
        <f>N28</f>
        <v>0</v>
      </c>
      <c r="O29" s="57" t="str">
        <f>INDEX('MCP-Data'!$B$17:$BW$40,MATCH($D29,'MCP-Data'!$B$17:$B$40,0),MATCH(O$10,'MCP-Data'!$B$17:$BW$17,0),1)</f>
        <v>◯</v>
      </c>
      <c r="P29" s="268">
        <f>N28</f>
        <v>0</v>
      </c>
      <c r="Q29" s="57"/>
      <c r="R29" s="268">
        <f>R28</f>
        <v>0</v>
      </c>
      <c r="S29" s="57" t="str">
        <f>INDEX('MCP-Data'!$B$17:$BW$40,MATCH($D29,'MCP-Data'!$B$17:$B$40,0),MATCH(S$10,'MCP-Data'!$B$17:$BW$17,0),1)</f>
        <v>Ø</v>
      </c>
      <c r="T29" s="268">
        <f>R28</f>
        <v>0</v>
      </c>
      <c r="U29" s="57"/>
      <c r="V29" s="268">
        <f>V28</f>
        <v>0</v>
      </c>
      <c r="W29" s="57" t="str">
        <f>INDEX('MCP-Data'!$B$17:$BW$40,MATCH($D29,'MCP-Data'!$B$17:$B$40,0),MATCH(W$10,'MCP-Data'!$B$17:$BW$17,0),1)</f>
        <v>✔</v>
      </c>
      <c r="X29" s="268">
        <f>V28</f>
        <v>0</v>
      </c>
      <c r="Y29" s="57"/>
      <c r="Z29" s="268">
        <f>Z28</f>
        <v>0</v>
      </c>
      <c r="AA29" s="57" t="str">
        <f>INDEX('MCP-Data'!$B$17:$BW$40,MATCH($D29,'MCP-Data'!$B$17:$B$40,0),MATCH(AA$10,'MCP-Data'!$B$17:$BW$17,0),1)</f>
        <v>◯</v>
      </c>
      <c r="AB29" s="268">
        <f>Z28</f>
        <v>0</v>
      </c>
      <c r="AC29" s="57"/>
      <c r="AD29" s="268">
        <f>AD28</f>
        <v>0</v>
      </c>
      <c r="AE29" s="57" t="str">
        <f>INDEX('MCP-Data'!$B$17:$BW$40,MATCH($D29,'MCP-Data'!$B$17:$B$40,0),MATCH(AE$10,'MCP-Data'!$B$17:$BW$17,0),1)</f>
        <v>✔</v>
      </c>
      <c r="AF29" s="268">
        <f>AD28</f>
        <v>0</v>
      </c>
      <c r="AG29" s="57"/>
      <c r="AH29" s="268">
        <f>AH28</f>
        <v>0</v>
      </c>
      <c r="AI29" s="57" t="str">
        <f>INDEX('MCP-Data'!$B$17:$BW$40,MATCH($D29,'MCP-Data'!$B$17:$B$40,0),MATCH(AI$10,'MCP-Data'!$B$17:$BW$17,0),1)</f>
        <v>Ø</v>
      </c>
      <c r="AJ29" s="268">
        <f>AH28</f>
        <v>0</v>
      </c>
      <c r="AK29" s="57"/>
      <c r="AL29" s="268">
        <f>AL28</f>
        <v>0</v>
      </c>
      <c r="AM29" s="57" t="str">
        <f>INDEX('MCP-Data'!$B$17:$BW$40,MATCH($D29,'MCP-Data'!$B$17:$B$40,0),MATCH(AM$10,'MCP-Data'!$B$17:$BW$17,0),1)</f>
        <v>Ø</v>
      </c>
      <c r="AN29" s="268">
        <f>AL28</f>
        <v>0</v>
      </c>
      <c r="AO29" s="57"/>
      <c r="AP29" s="268">
        <f>AP28</f>
        <v>0</v>
      </c>
      <c r="AQ29" s="57" t="str">
        <f>INDEX('MCP-Data'!$B$17:$BW$40,MATCH($D29,'MCP-Data'!$B$17:$B$40,0),MATCH(AQ$10,'MCP-Data'!$B$17:$BW$17,0),1)</f>
        <v>◯</v>
      </c>
      <c r="AR29" s="268">
        <f>AP28</f>
        <v>0</v>
      </c>
      <c r="AS29" s="57"/>
      <c r="AT29" s="268">
        <f>AT28</f>
        <v>0</v>
      </c>
      <c r="AU29" s="57" t="str">
        <f>INDEX('MCP-Data'!$B$17:$BW$40,MATCH($D29,'MCP-Data'!$B$17:$B$40,0),MATCH(AU$10,'MCP-Data'!$B$17:$BW$17,0),1)</f>
        <v>◯</v>
      </c>
      <c r="AV29" s="268">
        <f>AT28</f>
        <v>0</v>
      </c>
      <c r="AW29" s="57"/>
      <c r="AX29" s="268">
        <f>AX28</f>
        <v>0</v>
      </c>
      <c r="AY29" s="57" t="str">
        <f>INDEX('MCP-Data'!$B$17:$BW$40,MATCH($D29,'MCP-Data'!$B$17:$B$40,0),MATCH(AY$10,'MCP-Data'!$B$17:$BW$17,0),1)</f>
        <v>◯</v>
      </c>
      <c r="AZ29" s="268">
        <f>AX28</f>
        <v>0</v>
      </c>
      <c r="BA29" s="57"/>
      <c r="BB29" s="268">
        <f>BB28</f>
        <v>0</v>
      </c>
      <c r="BC29" s="57" t="str">
        <f>INDEX('MCP-Data'!$B$17:$BW$40,MATCH($D29,'MCP-Data'!$B$17:$B$40,0),MATCH(BC$10,'MCP-Data'!$B$17:$BW$17,0),1)</f>
        <v>◯</v>
      </c>
      <c r="BD29" s="268">
        <f>BB28</f>
        <v>0</v>
      </c>
      <c r="BE29" s="57"/>
      <c r="BF29" s="268">
        <f>BF28</f>
        <v>0</v>
      </c>
      <c r="BG29" s="57" t="str">
        <f>INDEX('MCP-Data'!$B$17:$BW$40,MATCH($D29,'MCP-Data'!$B$17:$B$40,0),MATCH(BG$10,'MCP-Data'!$B$17:$BW$17,0),1)</f>
        <v>◯</v>
      </c>
      <c r="BH29" s="268">
        <f>BF28</f>
        <v>0</v>
      </c>
      <c r="BI29" s="57"/>
      <c r="BJ29" s="268">
        <f>BJ28</f>
        <v>0</v>
      </c>
      <c r="BK29" s="57" t="str">
        <f>INDEX('MCP-Data'!$B$17:$BW$40,MATCH($D29,'MCP-Data'!$B$17:$B$40,0),MATCH(BK$10,'MCP-Data'!$B$17:$BW$17,0),1)</f>
        <v>Ø</v>
      </c>
      <c r="BL29" s="268">
        <f>BJ28</f>
        <v>0</v>
      </c>
      <c r="BM29" s="57"/>
      <c r="BN29" s="268">
        <f>BN28</f>
        <v>0</v>
      </c>
      <c r="BO29" s="57" t="str">
        <f>INDEX('MCP-Data'!$B$17:$BW$40,MATCH($D29,'MCP-Data'!$B$17:$B$40,0),MATCH(BO$10,'MCP-Data'!$B$17:$BW$17,0),1)</f>
        <v>◯</v>
      </c>
      <c r="BP29" s="268">
        <f>BN28</f>
        <v>0</v>
      </c>
      <c r="BQ29" s="57"/>
      <c r="BR29" s="268">
        <f>BR28</f>
        <v>0</v>
      </c>
      <c r="BS29" s="57" t="str">
        <f>INDEX('MCP-Data'!$B$17:$BW$40,MATCH($D29,'MCP-Data'!$B$17:$B$40,0),MATCH(BS$10,'MCP-Data'!$B$17:$BW$17,0),1)</f>
        <v>◯</v>
      </c>
      <c r="BT29" s="268">
        <f>BR28</f>
        <v>0</v>
      </c>
      <c r="BU29" s="57"/>
      <c r="BV29" s="268">
        <f>BV28</f>
        <v>0</v>
      </c>
      <c r="BW29" s="57" t="str">
        <f>INDEX('MCP-Data'!$B$17:$BW$40,MATCH($D29,'MCP-Data'!$B$17:$B$40,0),MATCH(BW$10,'MCP-Data'!$B$17:$BW$17,0),1)</f>
        <v>Ø</v>
      </c>
      <c r="BX29" s="268">
        <f>BV28</f>
        <v>0</v>
      </c>
      <c r="BY29" s="57"/>
      <c r="BZ29" s="268">
        <f>BZ28</f>
        <v>0</v>
      </c>
      <c r="CA29" s="57" t="str">
        <f>INDEX('MCP-Data'!$B$17:$BW$40,MATCH($D29,'MCP-Data'!$B$17:$B$40,0),MATCH(CA$10,'MCP-Data'!$B$17:$BW$17,0),1)</f>
        <v>Ø</v>
      </c>
      <c r="CB29" s="268">
        <f>BZ28</f>
        <v>0</v>
      </c>
      <c r="CC29" s="57"/>
      <c r="CD29" s="268">
        <f>CD28</f>
        <v>0</v>
      </c>
      <c r="CE29" s="57" t="str">
        <f>INDEX('MCP-Data'!$B$17:$BW$40,MATCH($D29,'MCP-Data'!$B$17:$B$40,0),MATCH(CE$10,'MCP-Data'!$B$17:$BW$17,0),1)</f>
        <v>Ø</v>
      </c>
      <c r="CF29" s="268">
        <f>CD28</f>
        <v>0</v>
      </c>
      <c r="CG29" s="57"/>
      <c r="CH29" s="268">
        <f>CH28</f>
        <v>0</v>
      </c>
      <c r="CI29" s="57" t="str">
        <f>INDEX('MCP-Data'!$B$17:$BW$40,MATCH($D29,'MCP-Data'!$B$17:$B$40,0),MATCH(CI$10,'MCP-Data'!$B$17:$BW$17,0),1)</f>
        <v>◯</v>
      </c>
      <c r="CJ29" s="268">
        <f>CH28</f>
        <v>0</v>
      </c>
      <c r="CK29" s="57"/>
      <c r="CL29" s="268">
        <f>CL28</f>
        <v>0</v>
      </c>
      <c r="CM29" s="57" t="str">
        <f>INDEX('MCP-Data'!$B$17:$BW$40,MATCH($D29,'MCP-Data'!$B$17:$B$40,0),MATCH(CM$10,'MCP-Data'!$B$17:$BW$17,0),1)</f>
        <v>Ø</v>
      </c>
      <c r="CN29" s="268">
        <f>CL28</f>
        <v>0</v>
      </c>
      <c r="CO29" s="57"/>
      <c r="CP29" s="268">
        <f>CP28</f>
        <v>0</v>
      </c>
      <c r="CQ29" s="57" t="str">
        <f>INDEX('MCP-Data'!$B$17:$BW$40,MATCH($D29,'MCP-Data'!$B$17:$B$40,0),MATCH(CQ$10,'MCP-Data'!$B$17:$BW$17,0),1)</f>
        <v>Ø</v>
      </c>
      <c r="CR29" s="268">
        <f>CP28</f>
        <v>0</v>
      </c>
      <c r="CS29" s="57"/>
      <c r="CT29" s="268">
        <f>CT28</f>
        <v>0</v>
      </c>
      <c r="CU29" s="57" t="str">
        <f>INDEX('MCP-Data'!$B$17:$BW$40,MATCH($D29,'MCP-Data'!$B$17:$B$40,0),MATCH(CU$10,'MCP-Data'!$B$17:$BW$17,0),1)</f>
        <v>Ø</v>
      </c>
      <c r="CV29" s="268">
        <f>CT28</f>
        <v>0</v>
      </c>
      <c r="CW29" s="57"/>
      <c r="CX29" s="268">
        <f>CX28</f>
        <v>0</v>
      </c>
      <c r="CY29" s="57" t="str">
        <f>INDEX('MCP-Data'!$B$17:$BW$40,MATCH($D29,'MCP-Data'!$B$17:$B$40,0),MATCH(CY$10,'MCP-Data'!$B$17:$BW$17,0),1)</f>
        <v>Ø</v>
      </c>
      <c r="CZ29" s="268">
        <f>CX28</f>
        <v>0</v>
      </c>
      <c r="DA29" s="57"/>
      <c r="DB29" s="268">
        <f>DB28</f>
        <v>0</v>
      </c>
      <c r="DC29" s="57" t="str">
        <f>INDEX('MCP-Data'!$B$17:$BW$40,MATCH($D29,'MCP-Data'!$B$17:$B$40,0),MATCH(DC$10,'MCP-Data'!$B$17:$BW$17,0),1)</f>
        <v>Ø</v>
      </c>
      <c r="DD29" s="268">
        <f>DB28</f>
        <v>0</v>
      </c>
      <c r="DE29" s="57"/>
      <c r="DF29" s="268">
        <f>DF28</f>
        <v>0</v>
      </c>
      <c r="DG29" s="57" t="str">
        <f>INDEX('MCP-Data'!$B$17:$BW$40,MATCH($D29,'MCP-Data'!$B$17:$B$40,0),MATCH(DG$10,'MCP-Data'!$B$17:$BW$17,0),1)</f>
        <v>Ø</v>
      </c>
      <c r="DH29" s="268">
        <f>DF28</f>
        <v>0</v>
      </c>
      <c r="DI29" s="57"/>
      <c r="DJ29" s="268">
        <f>DJ28</f>
        <v>0</v>
      </c>
      <c r="DK29" s="57" t="str">
        <f>INDEX('MCP-Data'!$B$17:$BW$40,MATCH($D29,'MCP-Data'!$B$17:$B$40,0),MATCH(DK$10,'MCP-Data'!$B$17:$BW$17,0),1)</f>
        <v>Ø</v>
      </c>
      <c r="DL29" s="268">
        <f>DJ28</f>
        <v>0</v>
      </c>
      <c r="DM29" s="57"/>
      <c r="DN29" s="268">
        <f>DN28</f>
        <v>0</v>
      </c>
      <c r="DO29" s="57" t="str">
        <f>INDEX('MCP-Data'!$B$17:$BW$40,MATCH($D29,'MCP-Data'!$B$17:$B$40,0),MATCH(DO$10,'MCP-Data'!$B$17:$BW$17,0),1)</f>
        <v>◯</v>
      </c>
      <c r="DP29" s="268">
        <f>DN28</f>
        <v>0</v>
      </c>
      <c r="DQ29" s="57"/>
      <c r="DR29" s="268">
        <f>DR28</f>
        <v>0</v>
      </c>
      <c r="DS29" s="57" t="str">
        <f>INDEX('MCP-Data'!$B$17:$BW$40,MATCH($D29,'MCP-Data'!$B$17:$B$40,0),MATCH(DS$10,'MCP-Data'!$B$17:$BW$17,0),1)</f>
        <v>Ø</v>
      </c>
      <c r="DT29" s="268">
        <f>DR28</f>
        <v>0</v>
      </c>
      <c r="DU29" s="57"/>
      <c r="DV29" s="268">
        <f>DV28</f>
        <v>0</v>
      </c>
      <c r="DW29" s="57" t="str">
        <f>INDEX('MCP-Data'!$B$17:$BW$40,MATCH($D29,'MCP-Data'!$B$17:$B$40,0),MATCH(DW$10,'MCP-Data'!$B$17:$BW$17,0),1)</f>
        <v>◯</v>
      </c>
      <c r="DX29" s="268">
        <f>DV28</f>
        <v>0</v>
      </c>
      <c r="DY29" s="57"/>
    </row>
    <row r="30" spans="4:129" ht="0.95" customHeight="1" x14ac:dyDescent="0.25">
      <c r="F30" s="267">
        <f>F28</f>
        <v>0</v>
      </c>
      <c r="G30" s="267">
        <f>F28</f>
        <v>0</v>
      </c>
      <c r="H30" s="267">
        <f>F28</f>
        <v>0</v>
      </c>
      <c r="J30" s="267">
        <f>J28</f>
        <v>0</v>
      </c>
      <c r="K30" s="267">
        <f>J28</f>
        <v>0</v>
      </c>
      <c r="L30" s="267">
        <f>J28</f>
        <v>0</v>
      </c>
      <c r="N30" s="267">
        <f>N28</f>
        <v>0</v>
      </c>
      <c r="O30" s="267">
        <f>N28</f>
        <v>0</v>
      </c>
      <c r="P30" s="267">
        <f>N28</f>
        <v>0</v>
      </c>
      <c r="R30" s="267">
        <f>R28</f>
        <v>0</v>
      </c>
      <c r="S30" s="267">
        <f>R28</f>
        <v>0</v>
      </c>
      <c r="T30" s="267">
        <f>R28</f>
        <v>0</v>
      </c>
      <c r="V30" s="267">
        <f>V28</f>
        <v>0</v>
      </c>
      <c r="W30" s="267">
        <f>V28</f>
        <v>0</v>
      </c>
      <c r="X30" s="267">
        <f>V28</f>
        <v>0</v>
      </c>
      <c r="Z30" s="267">
        <f>Z28</f>
        <v>0</v>
      </c>
      <c r="AA30" s="267">
        <f>Z28</f>
        <v>0</v>
      </c>
      <c r="AB30" s="267">
        <f>Z28</f>
        <v>0</v>
      </c>
      <c r="AD30" s="267">
        <f>AD28</f>
        <v>0</v>
      </c>
      <c r="AE30" s="267">
        <f>AD28</f>
        <v>0</v>
      </c>
      <c r="AF30" s="267">
        <f>AD28</f>
        <v>0</v>
      </c>
      <c r="AH30" s="267">
        <f>AH28</f>
        <v>0</v>
      </c>
      <c r="AI30" s="267">
        <f>AH28</f>
        <v>0</v>
      </c>
      <c r="AJ30" s="267">
        <f>AH28</f>
        <v>0</v>
      </c>
      <c r="AL30" s="267">
        <f>AL28</f>
        <v>0</v>
      </c>
      <c r="AM30" s="267">
        <f>AL28</f>
        <v>0</v>
      </c>
      <c r="AN30" s="267">
        <f>AL28</f>
        <v>0</v>
      </c>
      <c r="AP30" s="267">
        <f>AP28</f>
        <v>0</v>
      </c>
      <c r="AQ30" s="267">
        <f>AP28</f>
        <v>0</v>
      </c>
      <c r="AR30" s="267">
        <f>AP28</f>
        <v>0</v>
      </c>
      <c r="AT30" s="267">
        <f>AT28</f>
        <v>0</v>
      </c>
      <c r="AU30" s="267">
        <f>AT28</f>
        <v>0</v>
      </c>
      <c r="AV30" s="267">
        <f>AT28</f>
        <v>0</v>
      </c>
      <c r="AX30" s="267">
        <f>AX28</f>
        <v>0</v>
      </c>
      <c r="AY30" s="267">
        <f>AX28</f>
        <v>0</v>
      </c>
      <c r="AZ30" s="267">
        <f>AX28</f>
        <v>0</v>
      </c>
      <c r="BB30" s="267">
        <f>BB28</f>
        <v>0</v>
      </c>
      <c r="BC30" s="267">
        <f>BB28</f>
        <v>0</v>
      </c>
      <c r="BD30" s="267">
        <f>BB28</f>
        <v>0</v>
      </c>
      <c r="BF30" s="267">
        <f>BF28</f>
        <v>0</v>
      </c>
      <c r="BG30" s="267">
        <f>BF28</f>
        <v>0</v>
      </c>
      <c r="BH30" s="267">
        <f>BF28</f>
        <v>0</v>
      </c>
      <c r="BJ30" s="267">
        <f>BJ28</f>
        <v>0</v>
      </c>
      <c r="BK30" s="267">
        <f>BJ28</f>
        <v>0</v>
      </c>
      <c r="BL30" s="267">
        <f>BJ28</f>
        <v>0</v>
      </c>
      <c r="BN30" s="267">
        <f>BN28</f>
        <v>0</v>
      </c>
      <c r="BO30" s="267">
        <f>BN28</f>
        <v>0</v>
      </c>
      <c r="BP30" s="267">
        <f>BN28</f>
        <v>0</v>
      </c>
      <c r="BR30" s="267">
        <f>BR28</f>
        <v>0</v>
      </c>
      <c r="BS30" s="267">
        <f>BR28</f>
        <v>0</v>
      </c>
      <c r="BT30" s="267">
        <f>BR28</f>
        <v>0</v>
      </c>
      <c r="BV30" s="267">
        <f>BV28</f>
        <v>0</v>
      </c>
      <c r="BW30" s="267">
        <f>BV28</f>
        <v>0</v>
      </c>
      <c r="BX30" s="267">
        <f>BV28</f>
        <v>0</v>
      </c>
      <c r="BZ30" s="267">
        <f>BZ28</f>
        <v>0</v>
      </c>
      <c r="CA30" s="267">
        <f>BZ28</f>
        <v>0</v>
      </c>
      <c r="CB30" s="267">
        <f>BZ28</f>
        <v>0</v>
      </c>
      <c r="CD30" s="267">
        <f>CD28</f>
        <v>0</v>
      </c>
      <c r="CE30" s="267">
        <f>CD28</f>
        <v>0</v>
      </c>
      <c r="CF30" s="267">
        <f>CD28</f>
        <v>0</v>
      </c>
      <c r="CH30" s="267">
        <f>CH28</f>
        <v>0</v>
      </c>
      <c r="CI30" s="267">
        <f>CH28</f>
        <v>0</v>
      </c>
      <c r="CJ30" s="267">
        <f>CH28</f>
        <v>0</v>
      </c>
      <c r="CL30" s="267">
        <f>CL28</f>
        <v>0</v>
      </c>
      <c r="CM30" s="267">
        <f>CL28</f>
        <v>0</v>
      </c>
      <c r="CN30" s="267">
        <f>CL28</f>
        <v>0</v>
      </c>
      <c r="CP30" s="267">
        <f>CP28</f>
        <v>0</v>
      </c>
      <c r="CQ30" s="267">
        <f>CP28</f>
        <v>0</v>
      </c>
      <c r="CR30" s="267">
        <f>CP28</f>
        <v>0</v>
      </c>
      <c r="CT30" s="267">
        <f>CT28</f>
        <v>0</v>
      </c>
      <c r="CU30" s="267">
        <f>CT28</f>
        <v>0</v>
      </c>
      <c r="CV30" s="267">
        <f>CT28</f>
        <v>0</v>
      </c>
      <c r="CX30" s="267">
        <f>CX28</f>
        <v>0</v>
      </c>
      <c r="CY30" s="267">
        <f>CX28</f>
        <v>0</v>
      </c>
      <c r="CZ30" s="267">
        <f>CX28</f>
        <v>0</v>
      </c>
      <c r="DB30" s="267">
        <f>DB28</f>
        <v>0</v>
      </c>
      <c r="DC30" s="267">
        <f>DB28</f>
        <v>0</v>
      </c>
      <c r="DD30" s="267">
        <f>DB28</f>
        <v>0</v>
      </c>
      <c r="DF30" s="267">
        <f>DF28</f>
        <v>0</v>
      </c>
      <c r="DG30" s="267">
        <f>DF28</f>
        <v>0</v>
      </c>
      <c r="DH30" s="267">
        <f>DF28</f>
        <v>0</v>
      </c>
      <c r="DJ30" s="267">
        <f>DJ28</f>
        <v>0</v>
      </c>
      <c r="DK30" s="267">
        <f>DJ28</f>
        <v>0</v>
      </c>
      <c r="DL30" s="267">
        <f>DJ28</f>
        <v>0</v>
      </c>
      <c r="DN30" s="267">
        <f>DN28</f>
        <v>0</v>
      </c>
      <c r="DO30" s="267">
        <f>DN28</f>
        <v>0</v>
      </c>
      <c r="DP30" s="267">
        <f>DN28</f>
        <v>0</v>
      </c>
      <c r="DR30" s="267">
        <f>DR28</f>
        <v>0</v>
      </c>
      <c r="DS30" s="267">
        <f>DR28</f>
        <v>0</v>
      </c>
      <c r="DT30" s="267">
        <f>DR28</f>
        <v>0</v>
      </c>
      <c r="DV30" s="267">
        <f>DV28</f>
        <v>0</v>
      </c>
      <c r="DW30" s="267">
        <f>DV28</f>
        <v>0</v>
      </c>
      <c r="DX30" s="267">
        <f>DV28</f>
        <v>0</v>
      </c>
    </row>
    <row r="31" spans="4:129" ht="4.5" customHeight="1" x14ac:dyDescent="0.25"/>
    <row r="32" spans="4:129" ht="1.5" customHeight="1" x14ac:dyDescent="0.25">
      <c r="F32" s="267">
        <f>_xlfn.XLOOKUP("MCP"&amp;$D33&amp;G$10,SLAs!$M:$M,SLAs!$S:$S,0,0,1)</f>
        <v>0</v>
      </c>
      <c r="G32" s="267">
        <f>F32</f>
        <v>0</v>
      </c>
      <c r="H32" s="267">
        <f>F32</f>
        <v>0</v>
      </c>
      <c r="J32" s="267">
        <f>_xlfn.XLOOKUP("MCP"&amp;$D33&amp;K$10,SLAs!$M:$M,SLAs!$S:$S,0,0,1)</f>
        <v>0</v>
      </c>
      <c r="K32" s="267">
        <f>J32</f>
        <v>0</v>
      </c>
      <c r="L32" s="267">
        <f>J32</f>
        <v>0</v>
      </c>
      <c r="N32" s="267">
        <f>_xlfn.XLOOKUP("MCP"&amp;$D33&amp;O$10,SLAs!$M:$M,SLAs!$S:$S,0,0,1)</f>
        <v>0</v>
      </c>
      <c r="O32" s="267">
        <f>N32</f>
        <v>0</v>
      </c>
      <c r="P32" s="267">
        <f>N32</f>
        <v>0</v>
      </c>
      <c r="R32" s="267">
        <f>_xlfn.XLOOKUP("MCP"&amp;$D33&amp;S$10,SLAs!$M:$M,SLAs!$S:$S,0,0,1)</f>
        <v>0</v>
      </c>
      <c r="S32" s="267">
        <f>R32</f>
        <v>0</v>
      </c>
      <c r="T32" s="267">
        <f>R32</f>
        <v>0</v>
      </c>
      <c r="V32" s="267">
        <f>_xlfn.XLOOKUP("MCP"&amp;$D33&amp;W$10,SLAs!$M:$M,SLAs!$S:$S,0,0,1)</f>
        <v>0</v>
      </c>
      <c r="W32" s="267">
        <f>V32</f>
        <v>0</v>
      </c>
      <c r="X32" s="267">
        <f>V32</f>
        <v>0</v>
      </c>
      <c r="Z32" s="267">
        <f>_xlfn.XLOOKUP("MCP"&amp;$D33&amp;AA$10,SLAs!$M:$M,SLAs!$S:$S,0,0,1)</f>
        <v>0</v>
      </c>
      <c r="AA32" s="267">
        <f>Z32</f>
        <v>0</v>
      </c>
      <c r="AB32" s="267">
        <f>Z32</f>
        <v>0</v>
      </c>
      <c r="AD32" s="267" t="e">
        <f>_xlfn.XLOOKUP("MCP"&amp;$D33&amp;AE$10,SLAs!$M:$M,SLAs!$S:$S,0,0,1)</f>
        <v>#VALUE!</v>
      </c>
      <c r="AE32" s="267" t="e">
        <f>AD32</f>
        <v>#VALUE!</v>
      </c>
      <c r="AF32" s="267" t="e">
        <f>AD32</f>
        <v>#VALUE!</v>
      </c>
      <c r="AH32" s="267">
        <f>_xlfn.XLOOKUP("MCP"&amp;$D33&amp;AI$10,SLAs!$M:$M,SLAs!$S:$S,0,0,1)</f>
        <v>0</v>
      </c>
      <c r="AI32" s="267">
        <f>AH32</f>
        <v>0</v>
      </c>
      <c r="AJ32" s="267">
        <f>AH32</f>
        <v>0</v>
      </c>
      <c r="AL32" s="267">
        <f>_xlfn.XLOOKUP("MCP"&amp;$D33&amp;AM$10,SLAs!$M:$M,SLAs!$S:$S,0,0,1)</f>
        <v>0</v>
      </c>
      <c r="AM32" s="267">
        <f>AL32</f>
        <v>0</v>
      </c>
      <c r="AN32" s="267">
        <f>AL32</f>
        <v>0</v>
      </c>
      <c r="AP32" s="267">
        <f>_xlfn.XLOOKUP("MCP"&amp;$D33&amp;AQ$10,SLAs!$M:$M,SLAs!$S:$S,0,0,1)</f>
        <v>0</v>
      </c>
      <c r="AQ32" s="267">
        <f>AP32</f>
        <v>0</v>
      </c>
      <c r="AR32" s="267">
        <f>AP32</f>
        <v>0</v>
      </c>
      <c r="AT32" s="267">
        <f>_xlfn.XLOOKUP("MCP"&amp;$D33&amp;AU$10,SLAs!$M:$M,SLAs!$S:$S,0,0,1)</f>
        <v>0</v>
      </c>
      <c r="AU32" s="267">
        <f>AT32</f>
        <v>0</v>
      </c>
      <c r="AV32" s="267">
        <f>AT32</f>
        <v>0</v>
      </c>
      <c r="AX32" s="267">
        <f>_xlfn.XLOOKUP("MCP"&amp;$D33&amp;AY$10,SLAs!$M:$M,SLAs!$S:$S,0,0,1)</f>
        <v>0</v>
      </c>
      <c r="AY32" s="267">
        <f>AX32</f>
        <v>0</v>
      </c>
      <c r="AZ32" s="267">
        <f>AX32</f>
        <v>0</v>
      </c>
      <c r="BB32" s="267">
        <f>_xlfn.XLOOKUP("MCP"&amp;$D33&amp;BC$10,SLAs!$M:$M,SLAs!$S:$S,0,0,1)</f>
        <v>0</v>
      </c>
      <c r="BC32" s="267">
        <f>BB32</f>
        <v>0</v>
      </c>
      <c r="BD32" s="267">
        <f>BB32</f>
        <v>0</v>
      </c>
      <c r="BF32" s="267">
        <f>_xlfn.XLOOKUP("MCP"&amp;$D33&amp;BG$10,SLAs!$M:$M,SLAs!$S:$S,0,0,1)</f>
        <v>0</v>
      </c>
      <c r="BG32" s="267">
        <f>BF32</f>
        <v>0</v>
      </c>
      <c r="BH32" s="267">
        <f>BF32</f>
        <v>0</v>
      </c>
      <c r="BJ32" s="267">
        <f>_xlfn.XLOOKUP("MCP"&amp;$D33&amp;BK$10,SLAs!$M:$M,SLAs!$S:$S,0,0,1)</f>
        <v>0</v>
      </c>
      <c r="BK32" s="267">
        <f>BJ32</f>
        <v>0</v>
      </c>
      <c r="BL32" s="267">
        <f>BJ32</f>
        <v>0</v>
      </c>
      <c r="BN32" s="267">
        <f>_xlfn.XLOOKUP("MCP"&amp;$D33&amp;BO$10,SLAs!$M:$M,SLAs!$S:$S,0,0,1)</f>
        <v>0</v>
      </c>
      <c r="BO32" s="267">
        <f>BN32</f>
        <v>0</v>
      </c>
      <c r="BP32" s="267">
        <f>BN32</f>
        <v>0</v>
      </c>
      <c r="BR32" s="267">
        <f>_xlfn.XLOOKUP("MCP"&amp;$D33&amp;BS$10,SLAs!$M:$M,SLAs!$S:$S,0,0,1)</f>
        <v>0</v>
      </c>
      <c r="BS32" s="267">
        <f>BR32</f>
        <v>0</v>
      </c>
      <c r="BT32" s="267">
        <f>BR32</f>
        <v>0</v>
      </c>
      <c r="BV32" s="267">
        <f>_xlfn.XLOOKUP("MCP"&amp;$D33&amp;BW$10,SLAs!$M:$M,SLAs!$S:$S,0,0,1)</f>
        <v>0</v>
      </c>
      <c r="BW32" s="267">
        <f>BV32</f>
        <v>0</v>
      </c>
      <c r="BX32" s="267">
        <f>BV32</f>
        <v>0</v>
      </c>
      <c r="BZ32" s="267">
        <f>_xlfn.XLOOKUP("MCP"&amp;$D33&amp;CA$10,SLAs!$M:$M,SLAs!$S:$S,0,0,1)</f>
        <v>0</v>
      </c>
      <c r="CA32" s="267">
        <f>BZ32</f>
        <v>0</v>
      </c>
      <c r="CB32" s="267">
        <f>BZ32</f>
        <v>0</v>
      </c>
      <c r="CD32" s="267">
        <f>_xlfn.XLOOKUP("MCP"&amp;$D33&amp;CE$10,SLAs!$M:$M,SLAs!$S:$S,0,0,1)</f>
        <v>0</v>
      </c>
      <c r="CE32" s="267">
        <f>CD32</f>
        <v>0</v>
      </c>
      <c r="CF32" s="267">
        <f>CD32</f>
        <v>0</v>
      </c>
      <c r="CH32" s="267">
        <f>_xlfn.XLOOKUP("MCP"&amp;$D33&amp;CI$10,SLAs!$M:$M,SLAs!$S:$S,0,0,1)</f>
        <v>0</v>
      </c>
      <c r="CI32" s="267">
        <f>CH32</f>
        <v>0</v>
      </c>
      <c r="CJ32" s="267">
        <f>CH32</f>
        <v>0</v>
      </c>
      <c r="CL32" s="267">
        <f>_xlfn.XLOOKUP("MCP"&amp;$D33&amp;CM$10,SLAs!$M:$M,SLAs!$S:$S,0,0,1)</f>
        <v>0</v>
      </c>
      <c r="CM32" s="267">
        <f>CL32</f>
        <v>0</v>
      </c>
      <c r="CN32" s="267">
        <f>CL32</f>
        <v>0</v>
      </c>
      <c r="CP32" s="267">
        <f>_xlfn.XLOOKUP("MCP"&amp;$D33&amp;CQ$10,SLAs!$M:$M,SLAs!$S:$S,0,0,1)</f>
        <v>0</v>
      </c>
      <c r="CQ32" s="267">
        <f>CP32</f>
        <v>0</v>
      </c>
      <c r="CR32" s="267">
        <f>CP32</f>
        <v>0</v>
      </c>
      <c r="CT32" s="267">
        <f>_xlfn.XLOOKUP("MCP"&amp;$D33&amp;CU$10,SLAs!$M:$M,SLAs!$S:$S,0,0,1)</f>
        <v>0</v>
      </c>
      <c r="CU32" s="267">
        <f>CT32</f>
        <v>0</v>
      </c>
      <c r="CV32" s="267">
        <f>CT32</f>
        <v>0</v>
      </c>
      <c r="CX32" s="267">
        <f>_xlfn.XLOOKUP("MCP"&amp;$D33&amp;CY$10,SLAs!$M:$M,SLAs!$S:$S,0,0,1)</f>
        <v>0</v>
      </c>
      <c r="CY32" s="267">
        <f>CX32</f>
        <v>0</v>
      </c>
      <c r="CZ32" s="267">
        <f>CX32</f>
        <v>0</v>
      </c>
      <c r="DB32" s="267">
        <f>_xlfn.XLOOKUP("MCP"&amp;$D33&amp;DC$10,SLAs!$M:$M,SLAs!$S:$S,0,0,1)</f>
        <v>0</v>
      </c>
      <c r="DC32" s="267">
        <f>DB32</f>
        <v>0</v>
      </c>
      <c r="DD32" s="267">
        <f>DB32</f>
        <v>0</v>
      </c>
      <c r="DF32" s="267">
        <f>_xlfn.XLOOKUP("MCP"&amp;$D33&amp;DG$10,SLAs!$M:$M,SLAs!$S:$S,0,0,1)</f>
        <v>0</v>
      </c>
      <c r="DG32" s="267">
        <f>DF32</f>
        <v>0</v>
      </c>
      <c r="DH32" s="267">
        <f>DF32</f>
        <v>0</v>
      </c>
      <c r="DJ32" s="267">
        <f>_xlfn.XLOOKUP("MCP"&amp;$D33&amp;DK$10,SLAs!$M:$M,SLAs!$S:$S,0,0,1)</f>
        <v>0</v>
      </c>
      <c r="DK32" s="267">
        <f>DJ32</f>
        <v>0</v>
      </c>
      <c r="DL32" s="267">
        <f>DJ32</f>
        <v>0</v>
      </c>
      <c r="DN32" s="267">
        <f>_xlfn.XLOOKUP("MCP"&amp;$D33&amp;DO$10,SLAs!$M:$M,SLAs!$S:$S,0,0,1)</f>
        <v>0</v>
      </c>
      <c r="DO32" s="267">
        <f>DN32</f>
        <v>0</v>
      </c>
      <c r="DP32" s="267">
        <f>DN32</f>
        <v>0</v>
      </c>
      <c r="DR32" s="267">
        <f>_xlfn.XLOOKUP("MCP"&amp;$D33&amp;DS$10,SLAs!$M:$M,SLAs!$S:$S,0,0,1)</f>
        <v>0</v>
      </c>
      <c r="DS32" s="267">
        <f>DR32</f>
        <v>0</v>
      </c>
      <c r="DT32" s="267">
        <f>DR32</f>
        <v>0</v>
      </c>
      <c r="DV32" s="267">
        <f>_xlfn.XLOOKUP("MCP"&amp;$D33&amp;DW$10,SLAs!$M:$M,SLAs!$S:$S,0,0,1)</f>
        <v>0</v>
      </c>
      <c r="DW32" s="267">
        <f>DV32</f>
        <v>0</v>
      </c>
      <c r="DX32" s="267">
        <f>DV32</f>
        <v>0</v>
      </c>
    </row>
    <row r="33" spans="4:129" ht="22.5" customHeight="1" x14ac:dyDescent="0.25">
      <c r="D33" s="166" t="s">
        <v>1576</v>
      </c>
      <c r="E33" s="57"/>
      <c r="F33" s="268">
        <f>F32</f>
        <v>0</v>
      </c>
      <c r="G33" s="57" t="str">
        <f>INDEX('MCP-Data'!$B$17:$BW$40,MATCH($D33,'MCP-Data'!$B$17:$B$40,0),MATCH(G$10,'MCP-Data'!$B$17:$BW$17,0),1)</f>
        <v>✔</v>
      </c>
      <c r="H33" s="268">
        <f>F32</f>
        <v>0</v>
      </c>
      <c r="I33" s="57"/>
      <c r="J33" s="268">
        <f>J32</f>
        <v>0</v>
      </c>
      <c r="K33" s="57" t="str">
        <f>INDEX('MCP-Data'!$B$17:$BW$40,MATCH($D33,'MCP-Data'!$B$17:$B$40,0),MATCH(K$10,'MCP-Data'!$B$17:$BW$17,0),1)</f>
        <v>✔</v>
      </c>
      <c r="L33" s="268">
        <f>J32</f>
        <v>0</v>
      </c>
      <c r="M33" s="57"/>
      <c r="N33" s="268">
        <f>N32</f>
        <v>0</v>
      </c>
      <c r="O33" s="57" t="str">
        <f>INDEX('MCP-Data'!$B$17:$BW$40,MATCH($D33,'MCP-Data'!$B$17:$B$40,0),MATCH(O$10,'MCP-Data'!$B$17:$BW$17,0),1)</f>
        <v>◯</v>
      </c>
      <c r="P33" s="268">
        <f>N32</f>
        <v>0</v>
      </c>
      <c r="Q33" s="57"/>
      <c r="R33" s="268">
        <f>R32</f>
        <v>0</v>
      </c>
      <c r="S33" s="57" t="str">
        <f>INDEX('MCP-Data'!$B$17:$BW$40,MATCH($D33,'MCP-Data'!$B$17:$B$40,0),MATCH(S$10,'MCP-Data'!$B$17:$BW$17,0),1)</f>
        <v>◯</v>
      </c>
      <c r="T33" s="268">
        <f>R32</f>
        <v>0</v>
      </c>
      <c r="U33" s="57"/>
      <c r="V33" s="268">
        <f>V32</f>
        <v>0</v>
      </c>
      <c r="W33" s="57" t="str">
        <f>INDEX('MCP-Data'!$B$17:$BW$40,MATCH($D33,'MCP-Data'!$B$17:$B$40,0),MATCH(W$10,'MCP-Data'!$B$17:$BW$17,0),1)</f>
        <v>✔</v>
      </c>
      <c r="X33" s="268">
        <f>V32</f>
        <v>0</v>
      </c>
      <c r="Y33" s="57"/>
      <c r="Z33" s="268">
        <f>Z32</f>
        <v>0</v>
      </c>
      <c r="AA33" s="57" t="str">
        <f>INDEX('MCP-Data'!$B$17:$BW$40,MATCH($D33,'MCP-Data'!$B$17:$B$40,0),MATCH(AA$10,'MCP-Data'!$B$17:$BW$17,0),1)</f>
        <v>◯</v>
      </c>
      <c r="AB33" s="268">
        <f>Z32</f>
        <v>0</v>
      </c>
      <c r="AC33" s="57"/>
      <c r="AD33" s="268" t="e">
        <f>AD32</f>
        <v>#VALUE!</v>
      </c>
      <c r="AE33" s="57" t="str">
        <f>INDEX('MCP-Data'!$B$17:$BW$40,MATCH($D33,'MCP-Data'!$B$17:$B$40,0),MATCH(AE$10,'MCP-Data'!$B$17:$BW$17,0),1)</f>
        <v>▶</v>
      </c>
      <c r="AF33" s="268" t="e">
        <f>AD32</f>
        <v>#VALUE!</v>
      </c>
      <c r="AG33" s="57"/>
      <c r="AH33" s="268">
        <f>AH32</f>
        <v>0</v>
      </c>
      <c r="AI33" s="57" t="str">
        <f>INDEX('MCP-Data'!$B$17:$BW$40,MATCH($D33,'MCP-Data'!$B$17:$B$40,0),MATCH(AI$10,'MCP-Data'!$B$17:$BW$17,0),1)</f>
        <v>◯</v>
      </c>
      <c r="AJ33" s="268">
        <f>AH32</f>
        <v>0</v>
      </c>
      <c r="AK33" s="57"/>
      <c r="AL33" s="268">
        <f>AL32</f>
        <v>0</v>
      </c>
      <c r="AM33" s="57" t="str">
        <f>INDEX('MCP-Data'!$B$17:$BW$40,MATCH($D33,'MCP-Data'!$B$17:$B$40,0),MATCH(AM$10,'MCP-Data'!$B$17:$BW$17,0),1)</f>
        <v>◯</v>
      </c>
      <c r="AN33" s="268">
        <f>AL32</f>
        <v>0</v>
      </c>
      <c r="AO33" s="57"/>
      <c r="AP33" s="268">
        <f>AP32</f>
        <v>0</v>
      </c>
      <c r="AQ33" s="57" t="str">
        <f>INDEX('MCP-Data'!$B$17:$BW$40,MATCH($D33,'MCP-Data'!$B$17:$B$40,0),MATCH(AQ$10,'MCP-Data'!$B$17:$BW$17,0),1)</f>
        <v>◯</v>
      </c>
      <c r="AR33" s="268">
        <f>AP32</f>
        <v>0</v>
      </c>
      <c r="AS33" s="57"/>
      <c r="AT33" s="268">
        <f>AT32</f>
        <v>0</v>
      </c>
      <c r="AU33" s="57" t="str">
        <f>INDEX('MCP-Data'!$B$17:$BW$40,MATCH($D33,'MCP-Data'!$B$17:$B$40,0),MATCH(AU$10,'MCP-Data'!$B$17:$BW$17,0),1)</f>
        <v>◯</v>
      </c>
      <c r="AV33" s="268">
        <f>AT32</f>
        <v>0</v>
      </c>
      <c r="AW33" s="57"/>
      <c r="AX33" s="268">
        <f>AX32</f>
        <v>0</v>
      </c>
      <c r="AY33" s="57" t="str">
        <f>INDEX('MCP-Data'!$B$17:$BW$40,MATCH($D33,'MCP-Data'!$B$17:$B$40,0),MATCH(AY$10,'MCP-Data'!$B$17:$BW$17,0),1)</f>
        <v>◯</v>
      </c>
      <c r="AZ33" s="268">
        <f>AX32</f>
        <v>0</v>
      </c>
      <c r="BA33" s="57"/>
      <c r="BB33" s="268">
        <f>BB32</f>
        <v>0</v>
      </c>
      <c r="BC33" s="57" t="str">
        <f>INDEX('MCP-Data'!$B$17:$BW$40,MATCH($D33,'MCP-Data'!$B$17:$B$40,0),MATCH(BC$10,'MCP-Data'!$B$17:$BW$17,0),1)</f>
        <v>◯</v>
      </c>
      <c r="BD33" s="268">
        <f>BB32</f>
        <v>0</v>
      </c>
      <c r="BE33" s="57"/>
      <c r="BF33" s="268">
        <f>BF32</f>
        <v>0</v>
      </c>
      <c r="BG33" s="57" t="str">
        <f>INDEX('MCP-Data'!$B$17:$BW$40,MATCH($D33,'MCP-Data'!$B$17:$B$40,0),MATCH(BG$10,'MCP-Data'!$B$17:$BW$17,0),1)</f>
        <v>◯</v>
      </c>
      <c r="BH33" s="268">
        <f>BF32</f>
        <v>0</v>
      </c>
      <c r="BI33" s="57"/>
      <c r="BJ33" s="268">
        <f>BJ32</f>
        <v>0</v>
      </c>
      <c r="BK33" s="57" t="str">
        <f>INDEX('MCP-Data'!$B$17:$BW$40,MATCH($D33,'MCP-Data'!$B$17:$B$40,0),MATCH(BK$10,'MCP-Data'!$B$17:$BW$17,0),1)</f>
        <v>◯</v>
      </c>
      <c r="BL33" s="268">
        <f>BJ32</f>
        <v>0</v>
      </c>
      <c r="BM33" s="57"/>
      <c r="BN33" s="268">
        <f>BN32</f>
        <v>0</v>
      </c>
      <c r="BO33" s="57" t="str">
        <f>INDEX('MCP-Data'!$B$17:$BW$40,MATCH($D33,'MCP-Data'!$B$17:$B$40,0),MATCH(BO$10,'MCP-Data'!$B$17:$BW$17,0),1)</f>
        <v>◯</v>
      </c>
      <c r="BP33" s="268">
        <f>BN32</f>
        <v>0</v>
      </c>
      <c r="BQ33" s="57"/>
      <c r="BR33" s="268">
        <f>BR32</f>
        <v>0</v>
      </c>
      <c r="BS33" s="57" t="str">
        <f>INDEX('MCP-Data'!$B$17:$BW$40,MATCH($D33,'MCP-Data'!$B$17:$B$40,0),MATCH(BS$10,'MCP-Data'!$B$17:$BW$17,0),1)</f>
        <v>◯</v>
      </c>
      <c r="BT33" s="268">
        <f>BR32</f>
        <v>0</v>
      </c>
      <c r="BU33" s="57"/>
      <c r="BV33" s="268">
        <f>BV32</f>
        <v>0</v>
      </c>
      <c r="BW33" s="57" t="str">
        <f>INDEX('MCP-Data'!$B$17:$BW$40,MATCH($D33,'MCP-Data'!$B$17:$B$40,0),MATCH(BW$10,'MCP-Data'!$B$17:$BW$17,0),1)</f>
        <v>Ø</v>
      </c>
      <c r="BX33" s="268">
        <f>BV32</f>
        <v>0</v>
      </c>
      <c r="BY33" s="57"/>
      <c r="BZ33" s="268">
        <f>BZ32</f>
        <v>0</v>
      </c>
      <c r="CA33" s="57" t="str">
        <f>INDEX('MCP-Data'!$B$17:$BW$40,MATCH($D33,'MCP-Data'!$B$17:$B$40,0),MATCH(CA$10,'MCP-Data'!$B$17:$BW$17,0),1)</f>
        <v>Ø</v>
      </c>
      <c r="CB33" s="268">
        <f>BZ32</f>
        <v>0</v>
      </c>
      <c r="CC33" s="57"/>
      <c r="CD33" s="268">
        <f>CD32</f>
        <v>0</v>
      </c>
      <c r="CE33" s="57" t="str">
        <f>INDEX('MCP-Data'!$B$17:$BW$40,MATCH($D33,'MCP-Data'!$B$17:$B$40,0),MATCH(CE$10,'MCP-Data'!$B$17:$BW$17,0),1)</f>
        <v>Ø</v>
      </c>
      <c r="CF33" s="268">
        <f>CD32</f>
        <v>0</v>
      </c>
      <c r="CG33" s="57"/>
      <c r="CH33" s="268">
        <f>CH32</f>
        <v>0</v>
      </c>
      <c r="CI33" s="57" t="str">
        <f>INDEX('MCP-Data'!$B$17:$BW$40,MATCH($D33,'MCP-Data'!$B$17:$B$40,0),MATCH(CI$10,'MCP-Data'!$B$17:$BW$17,0),1)</f>
        <v>Ø</v>
      </c>
      <c r="CJ33" s="268">
        <f>CH32</f>
        <v>0</v>
      </c>
      <c r="CK33" s="57"/>
      <c r="CL33" s="268">
        <f>CL32</f>
        <v>0</v>
      </c>
      <c r="CM33" s="57" t="str">
        <f>INDEX('MCP-Data'!$B$17:$BW$40,MATCH($D33,'MCP-Data'!$B$17:$B$40,0),MATCH(CM$10,'MCP-Data'!$B$17:$BW$17,0),1)</f>
        <v>Ø</v>
      </c>
      <c r="CN33" s="268">
        <f>CL32</f>
        <v>0</v>
      </c>
      <c r="CO33" s="57"/>
      <c r="CP33" s="268">
        <f>CP32</f>
        <v>0</v>
      </c>
      <c r="CQ33" s="57" t="str">
        <f>INDEX('MCP-Data'!$B$17:$BW$40,MATCH($D33,'MCP-Data'!$B$17:$B$40,0),MATCH(CQ$10,'MCP-Data'!$B$17:$BW$17,0),1)</f>
        <v>Ø</v>
      </c>
      <c r="CR33" s="268">
        <f>CP32</f>
        <v>0</v>
      </c>
      <c r="CS33" s="57"/>
      <c r="CT33" s="268">
        <f>CT32</f>
        <v>0</v>
      </c>
      <c r="CU33" s="57" t="str">
        <f>INDEX('MCP-Data'!$B$17:$BW$40,MATCH($D33,'MCP-Data'!$B$17:$B$40,0),MATCH(CU$10,'MCP-Data'!$B$17:$BW$17,0),1)</f>
        <v>Ø</v>
      </c>
      <c r="CV33" s="268">
        <f>CT32</f>
        <v>0</v>
      </c>
      <c r="CW33" s="57"/>
      <c r="CX33" s="268">
        <f>CX32</f>
        <v>0</v>
      </c>
      <c r="CY33" s="57" t="str">
        <f>INDEX('MCP-Data'!$B$17:$BW$40,MATCH($D33,'MCP-Data'!$B$17:$B$40,0),MATCH(CY$10,'MCP-Data'!$B$17:$BW$17,0),1)</f>
        <v>◯</v>
      </c>
      <c r="CZ33" s="268">
        <f>CX32</f>
        <v>0</v>
      </c>
      <c r="DA33" s="57"/>
      <c r="DB33" s="268">
        <f>DB32</f>
        <v>0</v>
      </c>
      <c r="DC33" s="57" t="str">
        <f>INDEX('MCP-Data'!$B$17:$BW$40,MATCH($D33,'MCP-Data'!$B$17:$B$40,0),MATCH(DC$10,'MCP-Data'!$B$17:$BW$17,0),1)</f>
        <v>Ø</v>
      </c>
      <c r="DD33" s="268">
        <f>DB32</f>
        <v>0</v>
      </c>
      <c r="DE33" s="57"/>
      <c r="DF33" s="268">
        <f>DF32</f>
        <v>0</v>
      </c>
      <c r="DG33" s="57" t="str">
        <f>INDEX('MCP-Data'!$B$17:$BW$40,MATCH($D33,'MCP-Data'!$B$17:$B$40,0),MATCH(DG$10,'MCP-Data'!$B$17:$BW$17,0),1)</f>
        <v>◯</v>
      </c>
      <c r="DH33" s="268">
        <f>DF32</f>
        <v>0</v>
      </c>
      <c r="DI33" s="57"/>
      <c r="DJ33" s="268">
        <f>DJ32</f>
        <v>0</v>
      </c>
      <c r="DK33" s="57" t="str">
        <f>INDEX('MCP-Data'!$B$17:$BW$40,MATCH($D33,'MCP-Data'!$B$17:$B$40,0),MATCH(DK$10,'MCP-Data'!$B$17:$BW$17,0),1)</f>
        <v>◯</v>
      </c>
      <c r="DL33" s="268">
        <f>DJ32</f>
        <v>0</v>
      </c>
      <c r="DM33" s="57"/>
      <c r="DN33" s="268">
        <f>DN32</f>
        <v>0</v>
      </c>
      <c r="DO33" s="57" t="str">
        <f>INDEX('MCP-Data'!$B$17:$BW$40,MATCH($D33,'MCP-Data'!$B$17:$B$40,0),MATCH(DO$10,'MCP-Data'!$B$17:$BW$17,0),1)</f>
        <v>◯</v>
      </c>
      <c r="DP33" s="268">
        <f>DN32</f>
        <v>0</v>
      </c>
      <c r="DQ33" s="57"/>
      <c r="DR33" s="268">
        <f>DR32</f>
        <v>0</v>
      </c>
      <c r="DS33" s="57" t="str">
        <f>INDEX('MCP-Data'!$B$17:$BW$40,MATCH($D33,'MCP-Data'!$B$17:$B$40,0),MATCH(DS$10,'MCP-Data'!$B$17:$BW$17,0),1)</f>
        <v>Ø</v>
      </c>
      <c r="DT33" s="268">
        <f>DR32</f>
        <v>0</v>
      </c>
      <c r="DU33" s="57"/>
      <c r="DV33" s="268">
        <f>DV32</f>
        <v>0</v>
      </c>
      <c r="DW33" s="57" t="str">
        <f>INDEX('MCP-Data'!$B$17:$BW$40,MATCH($D33,'MCP-Data'!$B$17:$B$40,0),MATCH(DW$10,'MCP-Data'!$B$17:$BW$17,0),1)</f>
        <v>◯</v>
      </c>
      <c r="DX33" s="268">
        <f>DV32</f>
        <v>0</v>
      </c>
      <c r="DY33" s="57"/>
    </row>
    <row r="34" spans="4:129" ht="0.95" customHeight="1" x14ac:dyDescent="0.25">
      <c r="F34" s="267">
        <f>F32</f>
        <v>0</v>
      </c>
      <c r="G34" s="267">
        <f>F32</f>
        <v>0</v>
      </c>
      <c r="H34" s="267">
        <f>F32</f>
        <v>0</v>
      </c>
      <c r="J34" s="267">
        <f>J32</f>
        <v>0</v>
      </c>
      <c r="K34" s="267">
        <f>J32</f>
        <v>0</v>
      </c>
      <c r="L34" s="267">
        <f>J32</f>
        <v>0</v>
      </c>
      <c r="N34" s="267">
        <f>N32</f>
        <v>0</v>
      </c>
      <c r="O34" s="267">
        <f>N32</f>
        <v>0</v>
      </c>
      <c r="P34" s="267">
        <f>N32</f>
        <v>0</v>
      </c>
      <c r="R34" s="267">
        <f>R32</f>
        <v>0</v>
      </c>
      <c r="S34" s="267">
        <f>R32</f>
        <v>0</v>
      </c>
      <c r="T34" s="267">
        <f>R32</f>
        <v>0</v>
      </c>
      <c r="V34" s="267">
        <f>V32</f>
        <v>0</v>
      </c>
      <c r="W34" s="267">
        <f>V32</f>
        <v>0</v>
      </c>
      <c r="X34" s="267">
        <f>V32</f>
        <v>0</v>
      </c>
      <c r="Z34" s="267">
        <f>Z32</f>
        <v>0</v>
      </c>
      <c r="AA34" s="267">
        <f>Z32</f>
        <v>0</v>
      </c>
      <c r="AB34" s="267">
        <f>Z32</f>
        <v>0</v>
      </c>
      <c r="AD34" s="267" t="e">
        <f>AD32</f>
        <v>#VALUE!</v>
      </c>
      <c r="AE34" s="267" t="e">
        <f>AD32</f>
        <v>#VALUE!</v>
      </c>
      <c r="AF34" s="267" t="e">
        <f>AD32</f>
        <v>#VALUE!</v>
      </c>
      <c r="AH34" s="267">
        <f>AH32</f>
        <v>0</v>
      </c>
      <c r="AI34" s="267">
        <f>AH32</f>
        <v>0</v>
      </c>
      <c r="AJ34" s="267">
        <f>AH32</f>
        <v>0</v>
      </c>
      <c r="AL34" s="267">
        <f>AL32</f>
        <v>0</v>
      </c>
      <c r="AM34" s="267">
        <f>AL32</f>
        <v>0</v>
      </c>
      <c r="AN34" s="267">
        <f>AL32</f>
        <v>0</v>
      </c>
      <c r="AP34" s="267">
        <f>AP32</f>
        <v>0</v>
      </c>
      <c r="AQ34" s="267">
        <f>AP32</f>
        <v>0</v>
      </c>
      <c r="AR34" s="267">
        <f>AP32</f>
        <v>0</v>
      </c>
      <c r="AT34" s="267">
        <f>AT32</f>
        <v>0</v>
      </c>
      <c r="AU34" s="267">
        <f>AT32</f>
        <v>0</v>
      </c>
      <c r="AV34" s="267">
        <f>AT32</f>
        <v>0</v>
      </c>
      <c r="AX34" s="267">
        <f>AX32</f>
        <v>0</v>
      </c>
      <c r="AY34" s="267">
        <f>AX32</f>
        <v>0</v>
      </c>
      <c r="AZ34" s="267">
        <f>AX32</f>
        <v>0</v>
      </c>
      <c r="BB34" s="267">
        <f>BB32</f>
        <v>0</v>
      </c>
      <c r="BC34" s="267">
        <f>BB32</f>
        <v>0</v>
      </c>
      <c r="BD34" s="267">
        <f>BB32</f>
        <v>0</v>
      </c>
      <c r="BF34" s="267">
        <f>BF32</f>
        <v>0</v>
      </c>
      <c r="BG34" s="267">
        <f>BF32</f>
        <v>0</v>
      </c>
      <c r="BH34" s="267">
        <f>BF32</f>
        <v>0</v>
      </c>
      <c r="BJ34" s="267">
        <f>BJ32</f>
        <v>0</v>
      </c>
      <c r="BK34" s="267">
        <f>BJ32</f>
        <v>0</v>
      </c>
      <c r="BL34" s="267">
        <f>BJ32</f>
        <v>0</v>
      </c>
      <c r="BN34" s="267">
        <f>BN32</f>
        <v>0</v>
      </c>
      <c r="BO34" s="267">
        <f>BN32</f>
        <v>0</v>
      </c>
      <c r="BP34" s="267">
        <f>BN32</f>
        <v>0</v>
      </c>
      <c r="BR34" s="267">
        <f>BR32</f>
        <v>0</v>
      </c>
      <c r="BS34" s="267">
        <f>BR32</f>
        <v>0</v>
      </c>
      <c r="BT34" s="267">
        <f>BR32</f>
        <v>0</v>
      </c>
      <c r="BV34" s="267">
        <f>BV32</f>
        <v>0</v>
      </c>
      <c r="BW34" s="267">
        <f>BV32</f>
        <v>0</v>
      </c>
      <c r="BX34" s="267">
        <f>BV32</f>
        <v>0</v>
      </c>
      <c r="BZ34" s="267">
        <f>BZ32</f>
        <v>0</v>
      </c>
      <c r="CA34" s="267">
        <f>BZ32</f>
        <v>0</v>
      </c>
      <c r="CB34" s="267">
        <f>BZ32</f>
        <v>0</v>
      </c>
      <c r="CD34" s="267">
        <f>CD32</f>
        <v>0</v>
      </c>
      <c r="CE34" s="267">
        <f>CD32</f>
        <v>0</v>
      </c>
      <c r="CF34" s="267">
        <f>CD32</f>
        <v>0</v>
      </c>
      <c r="CH34" s="267">
        <f>CH32</f>
        <v>0</v>
      </c>
      <c r="CI34" s="267">
        <f>CH32</f>
        <v>0</v>
      </c>
      <c r="CJ34" s="267">
        <f>CH32</f>
        <v>0</v>
      </c>
      <c r="CL34" s="267">
        <f>CL32</f>
        <v>0</v>
      </c>
      <c r="CM34" s="267">
        <f>CL32</f>
        <v>0</v>
      </c>
      <c r="CN34" s="267">
        <f>CL32</f>
        <v>0</v>
      </c>
      <c r="CP34" s="267">
        <f>CP32</f>
        <v>0</v>
      </c>
      <c r="CQ34" s="267">
        <f>CP32</f>
        <v>0</v>
      </c>
      <c r="CR34" s="267">
        <f>CP32</f>
        <v>0</v>
      </c>
      <c r="CT34" s="267">
        <f>CT32</f>
        <v>0</v>
      </c>
      <c r="CU34" s="267">
        <f>CT32</f>
        <v>0</v>
      </c>
      <c r="CV34" s="267">
        <f>CT32</f>
        <v>0</v>
      </c>
      <c r="CX34" s="267">
        <f>CX32</f>
        <v>0</v>
      </c>
      <c r="CY34" s="267">
        <f>CX32</f>
        <v>0</v>
      </c>
      <c r="CZ34" s="267">
        <f>CX32</f>
        <v>0</v>
      </c>
      <c r="DB34" s="267">
        <f>DB32</f>
        <v>0</v>
      </c>
      <c r="DC34" s="267">
        <f>DB32</f>
        <v>0</v>
      </c>
      <c r="DD34" s="267">
        <f>DB32</f>
        <v>0</v>
      </c>
      <c r="DF34" s="267">
        <f>DF32</f>
        <v>0</v>
      </c>
      <c r="DG34" s="267">
        <f>DF32</f>
        <v>0</v>
      </c>
      <c r="DH34" s="267">
        <f>DF32</f>
        <v>0</v>
      </c>
      <c r="DJ34" s="267">
        <f>DJ32</f>
        <v>0</v>
      </c>
      <c r="DK34" s="267">
        <f>DJ32</f>
        <v>0</v>
      </c>
      <c r="DL34" s="267">
        <f>DJ32</f>
        <v>0</v>
      </c>
      <c r="DN34" s="267">
        <f>DN32</f>
        <v>0</v>
      </c>
      <c r="DO34" s="267">
        <f>DN32</f>
        <v>0</v>
      </c>
      <c r="DP34" s="267">
        <f>DN32</f>
        <v>0</v>
      </c>
      <c r="DR34" s="267">
        <f>DR32</f>
        <v>0</v>
      </c>
      <c r="DS34" s="267">
        <f>DR32</f>
        <v>0</v>
      </c>
      <c r="DT34" s="267">
        <f>DR32</f>
        <v>0</v>
      </c>
      <c r="DV34" s="267">
        <f>DV32</f>
        <v>0</v>
      </c>
      <c r="DW34" s="267">
        <f>DV32</f>
        <v>0</v>
      </c>
      <c r="DX34" s="267">
        <f>DV32</f>
        <v>0</v>
      </c>
    </row>
    <row r="35" spans="4:129" ht="4.5" customHeight="1" x14ac:dyDescent="0.25"/>
    <row r="36" spans="4:129" ht="1.5" customHeight="1" x14ac:dyDescent="0.25">
      <c r="F36" s="267">
        <f>_xlfn.XLOOKUP("MCP"&amp;$D37&amp;G$10,SLAs!$M:$M,SLAs!$S:$S,0,0,1)</f>
        <v>0</v>
      </c>
      <c r="G36" s="267">
        <f>F36</f>
        <v>0</v>
      </c>
      <c r="H36" s="267">
        <f>F36</f>
        <v>0</v>
      </c>
      <c r="J36" s="267">
        <f>_xlfn.XLOOKUP("MCP"&amp;$D37&amp;K$10,SLAs!$M:$M,SLAs!$S:$S,0,0,1)</f>
        <v>0</v>
      </c>
      <c r="K36" s="267">
        <f>J36</f>
        <v>0</v>
      </c>
      <c r="L36" s="267">
        <f>J36</f>
        <v>0</v>
      </c>
      <c r="N36" s="267">
        <f>_xlfn.XLOOKUP("MCP"&amp;$D37&amp;O$10,SLAs!$M:$M,SLAs!$S:$S,0,0,1)</f>
        <v>0</v>
      </c>
      <c r="O36" s="267">
        <f>N36</f>
        <v>0</v>
      </c>
      <c r="P36" s="267">
        <f>N36</f>
        <v>0</v>
      </c>
      <c r="R36" s="267">
        <f>_xlfn.XLOOKUP("MCP"&amp;$D37&amp;S$10,SLAs!$M:$M,SLAs!$S:$S,0,0,1)</f>
        <v>0</v>
      </c>
      <c r="S36" s="267">
        <f>R36</f>
        <v>0</v>
      </c>
      <c r="T36" s="267">
        <f>R36</f>
        <v>0</v>
      </c>
      <c r="V36" s="267">
        <f>_xlfn.XLOOKUP("MCP"&amp;$D37&amp;W$10,SLAs!$M:$M,SLAs!$S:$S,0,0,1)</f>
        <v>0</v>
      </c>
      <c r="W36" s="267">
        <f>V36</f>
        <v>0</v>
      </c>
      <c r="X36" s="267">
        <f>V36</f>
        <v>0</v>
      </c>
      <c r="Z36" s="267">
        <f>_xlfn.XLOOKUP("MCP"&amp;$D37&amp;AA$10,SLAs!$M:$M,SLAs!$S:$S,0,0,1)</f>
        <v>0</v>
      </c>
      <c r="AA36" s="267">
        <f>Z36</f>
        <v>0</v>
      </c>
      <c r="AB36" s="267">
        <f>Z36</f>
        <v>0</v>
      </c>
      <c r="AD36" s="267">
        <f>_xlfn.XLOOKUP("MCP"&amp;$D37&amp;AE$10,SLAs!$M:$M,SLAs!$S:$S,0,0,1)</f>
        <v>0</v>
      </c>
      <c r="AE36" s="267">
        <f>AD36</f>
        <v>0</v>
      </c>
      <c r="AF36" s="267">
        <f>AD36</f>
        <v>0</v>
      </c>
      <c r="AH36" s="267">
        <f>_xlfn.XLOOKUP("MCP"&amp;$D37&amp;AI$10,SLAs!$M:$M,SLAs!$S:$S,0,0,1)</f>
        <v>0</v>
      </c>
      <c r="AI36" s="267">
        <f>AH36</f>
        <v>0</v>
      </c>
      <c r="AJ36" s="267">
        <f>AH36</f>
        <v>0</v>
      </c>
      <c r="AL36" s="267">
        <f>_xlfn.XLOOKUP("MCP"&amp;$D37&amp;AM$10,SLAs!$M:$M,SLAs!$S:$S,0,0,1)</f>
        <v>0</v>
      </c>
      <c r="AM36" s="267">
        <f>AL36</f>
        <v>0</v>
      </c>
      <c r="AN36" s="267">
        <f>AL36</f>
        <v>0</v>
      </c>
      <c r="AP36" s="267">
        <f>_xlfn.XLOOKUP("MCP"&amp;$D37&amp;AQ$10,SLAs!$M:$M,SLAs!$S:$S,0,0,1)</f>
        <v>0</v>
      </c>
      <c r="AQ36" s="267">
        <f>AP36</f>
        <v>0</v>
      </c>
      <c r="AR36" s="267">
        <f>AP36</f>
        <v>0</v>
      </c>
      <c r="AT36" s="267">
        <f>_xlfn.XLOOKUP("MCP"&amp;$D37&amp;AU$10,SLAs!$M:$M,SLAs!$S:$S,0,0,1)</f>
        <v>0</v>
      </c>
      <c r="AU36" s="267">
        <f>AT36</f>
        <v>0</v>
      </c>
      <c r="AV36" s="267">
        <f>AT36</f>
        <v>0</v>
      </c>
      <c r="AX36" s="267">
        <f>_xlfn.XLOOKUP("MCP"&amp;$D37&amp;AY$10,SLAs!$M:$M,SLAs!$S:$S,0,0,1)</f>
        <v>0</v>
      </c>
      <c r="AY36" s="267">
        <f>AX36</f>
        <v>0</v>
      </c>
      <c r="AZ36" s="267">
        <f>AX36</f>
        <v>0</v>
      </c>
      <c r="BB36" s="267">
        <f>_xlfn.XLOOKUP("MCP"&amp;$D37&amp;BC$10,SLAs!$M:$M,SLAs!$S:$S,0,0,1)</f>
        <v>0</v>
      </c>
      <c r="BC36" s="267">
        <f>BB36</f>
        <v>0</v>
      </c>
      <c r="BD36" s="267">
        <f>BB36</f>
        <v>0</v>
      </c>
      <c r="BF36" s="267">
        <f>_xlfn.XLOOKUP("MCP"&amp;$D37&amp;BG$10,SLAs!$M:$M,SLAs!$S:$S,0,0,1)</f>
        <v>0</v>
      </c>
      <c r="BG36" s="267">
        <f>BF36</f>
        <v>0</v>
      </c>
      <c r="BH36" s="267">
        <f>BF36</f>
        <v>0</v>
      </c>
      <c r="BJ36" s="267">
        <f>_xlfn.XLOOKUP("MCP"&amp;$D37&amp;BK$10,SLAs!$M:$M,SLAs!$S:$S,0,0,1)</f>
        <v>0</v>
      </c>
      <c r="BK36" s="267">
        <f>BJ36</f>
        <v>0</v>
      </c>
      <c r="BL36" s="267">
        <f>BJ36</f>
        <v>0</v>
      </c>
      <c r="BN36" s="267">
        <f>_xlfn.XLOOKUP("MCP"&amp;$D37&amp;BO$10,SLAs!$M:$M,SLAs!$S:$S,0,0,1)</f>
        <v>0</v>
      </c>
      <c r="BO36" s="267">
        <f>BN36</f>
        <v>0</v>
      </c>
      <c r="BP36" s="267">
        <f>BN36</f>
        <v>0</v>
      </c>
      <c r="BR36" s="267">
        <f>_xlfn.XLOOKUP("MCP"&amp;$D37&amp;BS$10,SLAs!$M:$M,SLAs!$S:$S,0,0,1)</f>
        <v>0</v>
      </c>
      <c r="BS36" s="267">
        <f>BR36</f>
        <v>0</v>
      </c>
      <c r="BT36" s="267">
        <f>BR36</f>
        <v>0</v>
      </c>
      <c r="BV36" s="267">
        <f>_xlfn.XLOOKUP("MCP"&amp;$D37&amp;BW$10,SLAs!$M:$M,SLAs!$S:$S,0,0,1)</f>
        <v>0</v>
      </c>
      <c r="BW36" s="267">
        <f>BV36</f>
        <v>0</v>
      </c>
      <c r="BX36" s="267">
        <f>BV36</f>
        <v>0</v>
      </c>
      <c r="BZ36" s="267">
        <f>_xlfn.XLOOKUP("MCP"&amp;$D37&amp;CA$10,SLAs!$M:$M,SLAs!$S:$S,0,0,1)</f>
        <v>0</v>
      </c>
      <c r="CA36" s="267">
        <f>BZ36</f>
        <v>0</v>
      </c>
      <c r="CB36" s="267">
        <f>BZ36</f>
        <v>0</v>
      </c>
      <c r="CD36" s="267">
        <f>_xlfn.XLOOKUP("MCP"&amp;$D37&amp;CE$10,SLAs!$M:$M,SLAs!$S:$S,0,0,1)</f>
        <v>0</v>
      </c>
      <c r="CE36" s="267">
        <f>CD36</f>
        <v>0</v>
      </c>
      <c r="CF36" s="267">
        <f>CD36</f>
        <v>0</v>
      </c>
      <c r="CH36" s="267">
        <f>_xlfn.XLOOKUP("MCP"&amp;$D37&amp;CI$10,SLAs!$M:$M,SLAs!$S:$S,0,0,1)</f>
        <v>0</v>
      </c>
      <c r="CI36" s="267">
        <f>CH36</f>
        <v>0</v>
      </c>
      <c r="CJ36" s="267">
        <f>CH36</f>
        <v>0</v>
      </c>
      <c r="CL36" s="267">
        <f>_xlfn.XLOOKUP("MCP"&amp;$D37&amp;CM$10,SLAs!$M:$M,SLAs!$S:$S,0,0,1)</f>
        <v>0</v>
      </c>
      <c r="CM36" s="267">
        <f>CL36</f>
        <v>0</v>
      </c>
      <c r="CN36" s="267">
        <f>CL36</f>
        <v>0</v>
      </c>
      <c r="CP36" s="267">
        <f>_xlfn.XLOOKUP("MCP"&amp;$D37&amp;CQ$10,SLAs!$M:$M,SLAs!$S:$S,0,0,1)</f>
        <v>0</v>
      </c>
      <c r="CQ36" s="267">
        <f>CP36</f>
        <v>0</v>
      </c>
      <c r="CR36" s="267">
        <f>CP36</f>
        <v>0</v>
      </c>
      <c r="CT36" s="267">
        <f>_xlfn.XLOOKUP("MCP"&amp;$D37&amp;CU$10,SLAs!$M:$M,SLAs!$S:$S,0,0,1)</f>
        <v>0</v>
      </c>
      <c r="CU36" s="267">
        <f>CT36</f>
        <v>0</v>
      </c>
      <c r="CV36" s="267">
        <f>CT36</f>
        <v>0</v>
      </c>
      <c r="CX36" s="267">
        <f>_xlfn.XLOOKUP("MCP"&amp;$D37&amp;CY$10,SLAs!$M:$M,SLAs!$S:$S,0,0,1)</f>
        <v>0</v>
      </c>
      <c r="CY36" s="267">
        <f>CX36</f>
        <v>0</v>
      </c>
      <c r="CZ36" s="267">
        <f>CX36</f>
        <v>0</v>
      </c>
      <c r="DB36" s="267">
        <f>_xlfn.XLOOKUP("MCP"&amp;$D37&amp;DC$10,SLAs!$M:$M,SLAs!$S:$S,0,0,1)</f>
        <v>0</v>
      </c>
      <c r="DC36" s="267">
        <f>DB36</f>
        <v>0</v>
      </c>
      <c r="DD36" s="267">
        <f>DB36</f>
        <v>0</v>
      </c>
      <c r="DF36" s="267">
        <f>_xlfn.XLOOKUP("MCP"&amp;$D37&amp;DG$10,SLAs!$M:$M,SLAs!$S:$S,0,0,1)</f>
        <v>0</v>
      </c>
      <c r="DG36" s="267">
        <f>DF36</f>
        <v>0</v>
      </c>
      <c r="DH36" s="267">
        <f>DF36</f>
        <v>0</v>
      </c>
      <c r="DJ36" s="267">
        <f>_xlfn.XLOOKUP("MCP"&amp;$D37&amp;DK$10,SLAs!$M:$M,SLAs!$S:$S,0,0,1)</f>
        <v>0</v>
      </c>
      <c r="DK36" s="267">
        <f>DJ36</f>
        <v>0</v>
      </c>
      <c r="DL36" s="267">
        <f>DJ36</f>
        <v>0</v>
      </c>
      <c r="DN36" s="267">
        <f>_xlfn.XLOOKUP("MCP"&amp;$D37&amp;DO$10,SLAs!$M:$M,SLAs!$S:$S,0,0,1)</f>
        <v>0</v>
      </c>
      <c r="DO36" s="267">
        <f>DN36</f>
        <v>0</v>
      </c>
      <c r="DP36" s="267">
        <f>DN36</f>
        <v>0</v>
      </c>
      <c r="DR36" s="267">
        <f>_xlfn.XLOOKUP("MCP"&amp;$D37&amp;DS$10,SLAs!$M:$M,SLAs!$S:$S,0,0,1)</f>
        <v>0</v>
      </c>
      <c r="DS36" s="267">
        <f>DR36</f>
        <v>0</v>
      </c>
      <c r="DT36" s="267">
        <f>DR36</f>
        <v>0</v>
      </c>
      <c r="DV36" s="267">
        <f>_xlfn.XLOOKUP("MCP"&amp;$D37&amp;DW$10,SLAs!$M:$M,SLAs!$S:$S,0,0,1)</f>
        <v>0</v>
      </c>
      <c r="DW36" s="267">
        <f>DV36</f>
        <v>0</v>
      </c>
      <c r="DX36" s="267">
        <f>DV36</f>
        <v>0</v>
      </c>
    </row>
    <row r="37" spans="4:129" ht="22.5" customHeight="1" x14ac:dyDescent="0.25">
      <c r="D37" s="166" t="s">
        <v>1303</v>
      </c>
      <c r="E37" s="57"/>
      <c r="F37" s="268">
        <f>F36</f>
        <v>0</v>
      </c>
      <c r="G37" s="57" t="str">
        <f>INDEX('MCP-Data'!$B$17:$BW$40,MATCH($D37,'MCP-Data'!$B$17:$B$40,0),MATCH(G$10,'MCP-Data'!$B$17:$BW$17,0),1)</f>
        <v>✔</v>
      </c>
      <c r="H37" s="268">
        <f>F36</f>
        <v>0</v>
      </c>
      <c r="I37" s="57"/>
      <c r="J37" s="268">
        <f>J36</f>
        <v>0</v>
      </c>
      <c r="K37" s="57" t="str">
        <f>INDEX('MCP-Data'!$B$17:$BW$40,MATCH($D37,'MCP-Data'!$B$17:$B$40,0),MATCH(K$10,'MCP-Data'!$B$17:$BW$17,0),1)</f>
        <v>✔</v>
      </c>
      <c r="L37" s="268">
        <f>J36</f>
        <v>0</v>
      </c>
      <c r="M37" s="57"/>
      <c r="N37" s="268">
        <f>N36</f>
        <v>0</v>
      </c>
      <c r="O37" s="57" t="str">
        <f>INDEX('MCP-Data'!$B$17:$BW$40,MATCH($D37,'MCP-Data'!$B$17:$B$40,0),MATCH(O$10,'MCP-Data'!$B$17:$BW$17,0),1)</f>
        <v>◯</v>
      </c>
      <c r="P37" s="268">
        <f>N36</f>
        <v>0</v>
      </c>
      <c r="Q37" s="57"/>
      <c r="R37" s="268">
        <f>R36</f>
        <v>0</v>
      </c>
      <c r="S37" s="57" t="str">
        <f>INDEX('MCP-Data'!$B$17:$BW$40,MATCH($D37,'MCP-Data'!$B$17:$B$40,0),MATCH(S$10,'MCP-Data'!$B$17:$BW$17,0),1)</f>
        <v>◯</v>
      </c>
      <c r="T37" s="268">
        <f>R36</f>
        <v>0</v>
      </c>
      <c r="U37" s="57"/>
      <c r="V37" s="268">
        <f>V36</f>
        <v>0</v>
      </c>
      <c r="W37" s="57" t="str">
        <f>INDEX('MCP-Data'!$B$17:$BW$40,MATCH($D37,'MCP-Data'!$B$17:$B$40,0),MATCH(W$10,'MCP-Data'!$B$17:$BW$17,0),1)</f>
        <v>◯</v>
      </c>
      <c r="X37" s="268">
        <f>V36</f>
        <v>0</v>
      </c>
      <c r="Y37" s="57"/>
      <c r="Z37" s="268">
        <f>Z36</f>
        <v>0</v>
      </c>
      <c r="AA37" s="57" t="str">
        <f>INDEX('MCP-Data'!$B$17:$BW$40,MATCH($D37,'MCP-Data'!$B$17:$B$40,0),MATCH(AA$10,'MCP-Data'!$B$17:$BW$17,0),1)</f>
        <v>◯</v>
      </c>
      <c r="AB37" s="268">
        <f>Z36</f>
        <v>0</v>
      </c>
      <c r="AC37" s="57"/>
      <c r="AD37" s="268">
        <f>AD36</f>
        <v>0</v>
      </c>
      <c r="AE37" s="57" t="str">
        <f>INDEX('MCP-Data'!$B$17:$BW$40,MATCH($D37,'MCP-Data'!$B$17:$B$40,0),MATCH(AE$10,'MCP-Data'!$B$17:$BW$17,0),1)</f>
        <v>◯</v>
      </c>
      <c r="AF37" s="268">
        <f>AD36</f>
        <v>0</v>
      </c>
      <c r="AG37" s="57"/>
      <c r="AH37" s="268">
        <f>AH36</f>
        <v>0</v>
      </c>
      <c r="AI37" s="57" t="str">
        <f>INDEX('MCP-Data'!$B$17:$BW$40,MATCH($D37,'MCP-Data'!$B$17:$B$40,0),MATCH(AI$10,'MCP-Data'!$B$17:$BW$17,0),1)</f>
        <v>◯</v>
      </c>
      <c r="AJ37" s="268">
        <f>AH36</f>
        <v>0</v>
      </c>
      <c r="AK37" s="57"/>
      <c r="AL37" s="268">
        <f>AL36</f>
        <v>0</v>
      </c>
      <c r="AM37" s="57" t="str">
        <f>INDEX('MCP-Data'!$B$17:$BW$40,MATCH($D37,'MCP-Data'!$B$17:$B$40,0),MATCH(AM$10,'MCP-Data'!$B$17:$BW$17,0),1)</f>
        <v>◯</v>
      </c>
      <c r="AN37" s="268">
        <f>AL36</f>
        <v>0</v>
      </c>
      <c r="AO37" s="57"/>
      <c r="AP37" s="268">
        <f>AP36</f>
        <v>0</v>
      </c>
      <c r="AQ37" s="57" t="str">
        <f>INDEX('MCP-Data'!$B$17:$BW$40,MATCH($D37,'MCP-Data'!$B$17:$B$40,0),MATCH(AQ$10,'MCP-Data'!$B$17:$BW$17,0),1)</f>
        <v>◯</v>
      </c>
      <c r="AR37" s="268">
        <f>AP36</f>
        <v>0</v>
      </c>
      <c r="AS37" s="57"/>
      <c r="AT37" s="268">
        <f>AT36</f>
        <v>0</v>
      </c>
      <c r="AU37" s="57" t="str">
        <f>INDEX('MCP-Data'!$B$17:$BW$40,MATCH($D37,'MCP-Data'!$B$17:$B$40,0),MATCH(AU$10,'MCP-Data'!$B$17:$BW$17,0),1)</f>
        <v>◯</v>
      </c>
      <c r="AV37" s="268">
        <f>AT36</f>
        <v>0</v>
      </c>
      <c r="AW37" s="57"/>
      <c r="AX37" s="268">
        <f>AX36</f>
        <v>0</v>
      </c>
      <c r="AY37" s="57" t="str">
        <f>INDEX('MCP-Data'!$B$17:$BW$40,MATCH($D37,'MCP-Data'!$B$17:$B$40,0),MATCH(AY$10,'MCP-Data'!$B$17:$BW$17,0),1)</f>
        <v>◯</v>
      </c>
      <c r="AZ37" s="268">
        <f>AX36</f>
        <v>0</v>
      </c>
      <c r="BA37" s="57"/>
      <c r="BB37" s="268">
        <f>BB36</f>
        <v>0</v>
      </c>
      <c r="BC37" s="57" t="str">
        <f>INDEX('MCP-Data'!$B$17:$BW$40,MATCH($D37,'MCP-Data'!$B$17:$B$40,0),MATCH(BC$10,'MCP-Data'!$B$17:$BW$17,0),1)</f>
        <v>◯</v>
      </c>
      <c r="BD37" s="268">
        <f>BB36</f>
        <v>0</v>
      </c>
      <c r="BE37" s="57"/>
      <c r="BF37" s="268">
        <f>BF36</f>
        <v>0</v>
      </c>
      <c r="BG37" s="57" t="str">
        <f>INDEX('MCP-Data'!$B$17:$BW$40,MATCH($D37,'MCP-Data'!$B$17:$B$40,0),MATCH(BG$10,'MCP-Data'!$B$17:$BW$17,0),1)</f>
        <v>◯</v>
      </c>
      <c r="BH37" s="268">
        <f>BF36</f>
        <v>0</v>
      </c>
      <c r="BI37" s="57"/>
      <c r="BJ37" s="268">
        <f>BJ36</f>
        <v>0</v>
      </c>
      <c r="BK37" s="57" t="str">
        <f>INDEX('MCP-Data'!$B$17:$BW$40,MATCH($D37,'MCP-Data'!$B$17:$B$40,0),MATCH(BK$10,'MCP-Data'!$B$17:$BW$17,0),1)</f>
        <v>◯</v>
      </c>
      <c r="BL37" s="268">
        <f>BJ36</f>
        <v>0</v>
      </c>
      <c r="BM37" s="57"/>
      <c r="BN37" s="268">
        <f>BN36</f>
        <v>0</v>
      </c>
      <c r="BO37" s="57" t="str">
        <f>INDEX('MCP-Data'!$B$17:$BW$40,MATCH($D37,'MCP-Data'!$B$17:$B$40,0),MATCH(BO$10,'MCP-Data'!$B$17:$BW$17,0),1)</f>
        <v>Ø</v>
      </c>
      <c r="BP37" s="268">
        <f>BN36</f>
        <v>0</v>
      </c>
      <c r="BQ37" s="57"/>
      <c r="BR37" s="268">
        <f>BR36</f>
        <v>0</v>
      </c>
      <c r="BS37" s="57" t="str">
        <f>INDEX('MCP-Data'!$B$17:$BW$40,MATCH($D37,'MCP-Data'!$B$17:$B$40,0),MATCH(BS$10,'MCP-Data'!$B$17:$BW$17,0),1)</f>
        <v>Ø</v>
      </c>
      <c r="BT37" s="268">
        <f>BR36</f>
        <v>0</v>
      </c>
      <c r="BU37" s="57"/>
      <c r="BV37" s="268">
        <f>BV36</f>
        <v>0</v>
      </c>
      <c r="BW37" s="57" t="str">
        <f>INDEX('MCP-Data'!$B$17:$BW$40,MATCH($D37,'MCP-Data'!$B$17:$B$40,0),MATCH(BW$10,'MCP-Data'!$B$17:$BW$17,0),1)</f>
        <v>Ø</v>
      </c>
      <c r="BX37" s="268">
        <f>BV36</f>
        <v>0</v>
      </c>
      <c r="BY37" s="57"/>
      <c r="BZ37" s="268">
        <f>BZ36</f>
        <v>0</v>
      </c>
      <c r="CA37" s="57" t="str">
        <f>INDEX('MCP-Data'!$B$17:$BW$40,MATCH($D37,'MCP-Data'!$B$17:$B$40,0),MATCH(CA$10,'MCP-Data'!$B$17:$BW$17,0),1)</f>
        <v>Ø</v>
      </c>
      <c r="CB37" s="268">
        <f>BZ36</f>
        <v>0</v>
      </c>
      <c r="CC37" s="57"/>
      <c r="CD37" s="268">
        <f>CD36</f>
        <v>0</v>
      </c>
      <c r="CE37" s="57" t="str">
        <f>INDEX('MCP-Data'!$B$17:$BW$40,MATCH($D37,'MCP-Data'!$B$17:$B$40,0),MATCH(CE$10,'MCP-Data'!$B$17:$BW$17,0),1)</f>
        <v>Ø</v>
      </c>
      <c r="CF37" s="268">
        <f>CD36</f>
        <v>0</v>
      </c>
      <c r="CG37" s="57"/>
      <c r="CH37" s="268">
        <f>CH36</f>
        <v>0</v>
      </c>
      <c r="CI37" s="57" t="str">
        <f>INDEX('MCP-Data'!$B$17:$BW$40,MATCH($D37,'MCP-Data'!$B$17:$B$40,0),MATCH(CI$10,'MCP-Data'!$B$17:$BW$17,0),1)</f>
        <v>Ø</v>
      </c>
      <c r="CJ37" s="268">
        <f>CH36</f>
        <v>0</v>
      </c>
      <c r="CK37" s="57"/>
      <c r="CL37" s="268">
        <f>CL36</f>
        <v>0</v>
      </c>
      <c r="CM37" s="57" t="str">
        <f>INDEX('MCP-Data'!$B$17:$BW$40,MATCH($D37,'MCP-Data'!$B$17:$B$40,0),MATCH(CM$10,'MCP-Data'!$B$17:$BW$17,0),1)</f>
        <v>Ø</v>
      </c>
      <c r="CN37" s="268">
        <f>CL36</f>
        <v>0</v>
      </c>
      <c r="CO37" s="57"/>
      <c r="CP37" s="268">
        <f>CP36</f>
        <v>0</v>
      </c>
      <c r="CQ37" s="57" t="str">
        <f>INDEX('MCP-Data'!$B$17:$BW$40,MATCH($D37,'MCP-Data'!$B$17:$B$40,0),MATCH(CQ$10,'MCP-Data'!$B$17:$BW$17,0),1)</f>
        <v>Ø</v>
      </c>
      <c r="CR37" s="268">
        <f>CP36</f>
        <v>0</v>
      </c>
      <c r="CS37" s="57"/>
      <c r="CT37" s="268">
        <f>CT36</f>
        <v>0</v>
      </c>
      <c r="CU37" s="57" t="str">
        <f>INDEX('MCP-Data'!$B$17:$BW$40,MATCH($D37,'MCP-Data'!$B$17:$B$40,0),MATCH(CU$10,'MCP-Data'!$B$17:$BW$17,0),1)</f>
        <v>Ø</v>
      </c>
      <c r="CV37" s="268">
        <f>CT36</f>
        <v>0</v>
      </c>
      <c r="CW37" s="57"/>
      <c r="CX37" s="268">
        <f>CX36</f>
        <v>0</v>
      </c>
      <c r="CY37" s="57" t="str">
        <f>INDEX('MCP-Data'!$B$17:$BW$40,MATCH($D37,'MCP-Data'!$B$17:$B$40,0),MATCH(CY$10,'MCP-Data'!$B$17:$BW$17,0),1)</f>
        <v>Ø</v>
      </c>
      <c r="CZ37" s="268">
        <f>CX36</f>
        <v>0</v>
      </c>
      <c r="DA37" s="57"/>
      <c r="DB37" s="268">
        <f>DB36</f>
        <v>0</v>
      </c>
      <c r="DC37" s="57" t="str">
        <f>INDEX('MCP-Data'!$B$17:$BW$40,MATCH($D37,'MCP-Data'!$B$17:$B$40,0),MATCH(DC$10,'MCP-Data'!$B$17:$BW$17,0),1)</f>
        <v>Ø</v>
      </c>
      <c r="DD37" s="268">
        <f>DB36</f>
        <v>0</v>
      </c>
      <c r="DE37" s="57"/>
      <c r="DF37" s="268">
        <f>DF36</f>
        <v>0</v>
      </c>
      <c r="DG37" s="57" t="str">
        <f>INDEX('MCP-Data'!$B$17:$BW$40,MATCH($D37,'MCP-Data'!$B$17:$B$40,0),MATCH(DG$10,'MCP-Data'!$B$17:$BW$17,0),1)</f>
        <v>◯</v>
      </c>
      <c r="DH37" s="268">
        <f>DF36</f>
        <v>0</v>
      </c>
      <c r="DI37" s="57"/>
      <c r="DJ37" s="268">
        <f>DJ36</f>
        <v>0</v>
      </c>
      <c r="DK37" s="57" t="str">
        <f>INDEX('MCP-Data'!$B$17:$BW$40,MATCH($D37,'MCP-Data'!$B$17:$B$40,0),MATCH(DK$10,'MCP-Data'!$B$17:$BW$17,0),1)</f>
        <v>◯</v>
      </c>
      <c r="DL37" s="268">
        <f>DJ36</f>
        <v>0</v>
      </c>
      <c r="DM37" s="57"/>
      <c r="DN37" s="268">
        <f>DN36</f>
        <v>0</v>
      </c>
      <c r="DO37" s="57" t="str">
        <f>INDEX('MCP-Data'!$B$17:$BW$40,MATCH($D37,'MCP-Data'!$B$17:$B$40,0),MATCH(DO$10,'MCP-Data'!$B$17:$BW$17,0),1)</f>
        <v>◯</v>
      </c>
      <c r="DP37" s="268">
        <f>DN36</f>
        <v>0</v>
      </c>
      <c r="DQ37" s="57"/>
      <c r="DR37" s="268">
        <f>DR36</f>
        <v>0</v>
      </c>
      <c r="DS37" s="57" t="str">
        <f>INDEX('MCP-Data'!$B$17:$BW$40,MATCH($D37,'MCP-Data'!$B$17:$B$40,0),MATCH(DS$10,'MCP-Data'!$B$17:$BW$17,0),1)</f>
        <v>Ø</v>
      </c>
      <c r="DT37" s="268">
        <f>DR36</f>
        <v>0</v>
      </c>
      <c r="DU37" s="57"/>
      <c r="DV37" s="268">
        <f>DV36</f>
        <v>0</v>
      </c>
      <c r="DW37" s="57" t="str">
        <f>INDEX('MCP-Data'!$B$17:$BW$40,MATCH($D37,'MCP-Data'!$B$17:$B$40,0),MATCH(DW$10,'MCP-Data'!$B$17:$BW$17,0),1)</f>
        <v>◯</v>
      </c>
      <c r="DX37" s="268">
        <f>DV36</f>
        <v>0</v>
      </c>
      <c r="DY37" s="57"/>
    </row>
    <row r="38" spans="4:129" ht="0.95" customHeight="1" x14ac:dyDescent="0.25">
      <c r="F38" s="267">
        <f>F36</f>
        <v>0</v>
      </c>
      <c r="G38" s="267">
        <f>F36</f>
        <v>0</v>
      </c>
      <c r="H38" s="267">
        <f>F36</f>
        <v>0</v>
      </c>
      <c r="J38" s="267">
        <f>J36</f>
        <v>0</v>
      </c>
      <c r="K38" s="267">
        <f>J36</f>
        <v>0</v>
      </c>
      <c r="L38" s="267">
        <f>J36</f>
        <v>0</v>
      </c>
      <c r="N38" s="267">
        <f>N36</f>
        <v>0</v>
      </c>
      <c r="O38" s="267">
        <f>N36</f>
        <v>0</v>
      </c>
      <c r="P38" s="267">
        <f>N36</f>
        <v>0</v>
      </c>
      <c r="R38" s="267">
        <f>R36</f>
        <v>0</v>
      </c>
      <c r="S38" s="267">
        <f>R36</f>
        <v>0</v>
      </c>
      <c r="T38" s="267">
        <f>R36</f>
        <v>0</v>
      </c>
      <c r="V38" s="267">
        <f>V36</f>
        <v>0</v>
      </c>
      <c r="W38" s="267">
        <f>V36</f>
        <v>0</v>
      </c>
      <c r="X38" s="267">
        <f>V36</f>
        <v>0</v>
      </c>
      <c r="Z38" s="267">
        <f>Z36</f>
        <v>0</v>
      </c>
      <c r="AA38" s="267">
        <f>Z36</f>
        <v>0</v>
      </c>
      <c r="AB38" s="267">
        <f>Z36</f>
        <v>0</v>
      </c>
      <c r="AD38" s="267">
        <f>AD36</f>
        <v>0</v>
      </c>
      <c r="AE38" s="267">
        <f>AD36</f>
        <v>0</v>
      </c>
      <c r="AF38" s="267">
        <f>AD36</f>
        <v>0</v>
      </c>
      <c r="AH38" s="267">
        <f>AH36</f>
        <v>0</v>
      </c>
      <c r="AI38" s="267">
        <f>AH36</f>
        <v>0</v>
      </c>
      <c r="AJ38" s="267">
        <f>AH36</f>
        <v>0</v>
      </c>
      <c r="AL38" s="267">
        <f>AL36</f>
        <v>0</v>
      </c>
      <c r="AM38" s="267">
        <f>AL36</f>
        <v>0</v>
      </c>
      <c r="AN38" s="267">
        <f>AL36</f>
        <v>0</v>
      </c>
      <c r="AP38" s="267">
        <f>AP36</f>
        <v>0</v>
      </c>
      <c r="AQ38" s="267">
        <f>AP36</f>
        <v>0</v>
      </c>
      <c r="AR38" s="267">
        <f>AP36</f>
        <v>0</v>
      </c>
      <c r="AT38" s="267">
        <f>AT36</f>
        <v>0</v>
      </c>
      <c r="AU38" s="267">
        <f>AT36</f>
        <v>0</v>
      </c>
      <c r="AV38" s="267">
        <f>AT36</f>
        <v>0</v>
      </c>
      <c r="AX38" s="267">
        <f>AX36</f>
        <v>0</v>
      </c>
      <c r="AY38" s="267">
        <f>AX36</f>
        <v>0</v>
      </c>
      <c r="AZ38" s="267">
        <f>AX36</f>
        <v>0</v>
      </c>
      <c r="BB38" s="267">
        <f>BB36</f>
        <v>0</v>
      </c>
      <c r="BC38" s="267">
        <f>BB36</f>
        <v>0</v>
      </c>
      <c r="BD38" s="267">
        <f>BB36</f>
        <v>0</v>
      </c>
      <c r="BF38" s="267">
        <f>BF36</f>
        <v>0</v>
      </c>
      <c r="BG38" s="267">
        <f>BF36</f>
        <v>0</v>
      </c>
      <c r="BH38" s="267">
        <f>BF36</f>
        <v>0</v>
      </c>
      <c r="BJ38" s="267">
        <f>BJ36</f>
        <v>0</v>
      </c>
      <c r="BK38" s="267">
        <f>BJ36</f>
        <v>0</v>
      </c>
      <c r="BL38" s="267">
        <f>BJ36</f>
        <v>0</v>
      </c>
      <c r="BN38" s="267">
        <f>BN36</f>
        <v>0</v>
      </c>
      <c r="BO38" s="267">
        <f>BN36</f>
        <v>0</v>
      </c>
      <c r="BP38" s="267">
        <f>BN36</f>
        <v>0</v>
      </c>
      <c r="BR38" s="267">
        <f>BR36</f>
        <v>0</v>
      </c>
      <c r="BS38" s="267">
        <f>BR36</f>
        <v>0</v>
      </c>
      <c r="BT38" s="267">
        <f>BR36</f>
        <v>0</v>
      </c>
      <c r="BV38" s="267">
        <f>BV36</f>
        <v>0</v>
      </c>
      <c r="BW38" s="267">
        <f>BV36</f>
        <v>0</v>
      </c>
      <c r="BX38" s="267">
        <f>BV36</f>
        <v>0</v>
      </c>
      <c r="BZ38" s="267">
        <f>BZ36</f>
        <v>0</v>
      </c>
      <c r="CA38" s="267">
        <f>BZ36</f>
        <v>0</v>
      </c>
      <c r="CB38" s="267">
        <f>BZ36</f>
        <v>0</v>
      </c>
      <c r="CD38" s="267">
        <f>CD36</f>
        <v>0</v>
      </c>
      <c r="CE38" s="267">
        <f>CD36</f>
        <v>0</v>
      </c>
      <c r="CF38" s="267">
        <f>CD36</f>
        <v>0</v>
      </c>
      <c r="CH38" s="267">
        <f>CH36</f>
        <v>0</v>
      </c>
      <c r="CI38" s="267">
        <f>CH36</f>
        <v>0</v>
      </c>
      <c r="CJ38" s="267">
        <f>CH36</f>
        <v>0</v>
      </c>
      <c r="CL38" s="267">
        <f>CL36</f>
        <v>0</v>
      </c>
      <c r="CM38" s="267">
        <f>CL36</f>
        <v>0</v>
      </c>
      <c r="CN38" s="267">
        <f>CL36</f>
        <v>0</v>
      </c>
      <c r="CP38" s="267">
        <f>CP36</f>
        <v>0</v>
      </c>
      <c r="CQ38" s="267">
        <f>CP36</f>
        <v>0</v>
      </c>
      <c r="CR38" s="267">
        <f>CP36</f>
        <v>0</v>
      </c>
      <c r="CT38" s="267">
        <f>CT36</f>
        <v>0</v>
      </c>
      <c r="CU38" s="267">
        <f>CT36</f>
        <v>0</v>
      </c>
      <c r="CV38" s="267">
        <f>CT36</f>
        <v>0</v>
      </c>
      <c r="CX38" s="267">
        <f>CX36</f>
        <v>0</v>
      </c>
      <c r="CY38" s="267">
        <f>CX36</f>
        <v>0</v>
      </c>
      <c r="CZ38" s="267">
        <f>CX36</f>
        <v>0</v>
      </c>
      <c r="DB38" s="267">
        <f>DB36</f>
        <v>0</v>
      </c>
      <c r="DC38" s="267">
        <f>DB36</f>
        <v>0</v>
      </c>
      <c r="DD38" s="267">
        <f>DB36</f>
        <v>0</v>
      </c>
      <c r="DF38" s="267">
        <f>DF36</f>
        <v>0</v>
      </c>
      <c r="DG38" s="267">
        <f>DF36</f>
        <v>0</v>
      </c>
      <c r="DH38" s="267">
        <f>DF36</f>
        <v>0</v>
      </c>
      <c r="DJ38" s="267">
        <f>DJ36</f>
        <v>0</v>
      </c>
      <c r="DK38" s="267">
        <f>DJ36</f>
        <v>0</v>
      </c>
      <c r="DL38" s="267">
        <f>DJ36</f>
        <v>0</v>
      </c>
      <c r="DN38" s="267">
        <f>DN36</f>
        <v>0</v>
      </c>
      <c r="DO38" s="267">
        <f>DN36</f>
        <v>0</v>
      </c>
      <c r="DP38" s="267">
        <f>DN36</f>
        <v>0</v>
      </c>
      <c r="DR38" s="267">
        <f>DR36</f>
        <v>0</v>
      </c>
      <c r="DS38" s="267">
        <f>DR36</f>
        <v>0</v>
      </c>
      <c r="DT38" s="267">
        <f>DR36</f>
        <v>0</v>
      </c>
      <c r="DV38" s="267">
        <f>DV36</f>
        <v>0</v>
      </c>
      <c r="DW38" s="267">
        <f>DV36</f>
        <v>0</v>
      </c>
      <c r="DX38" s="267">
        <f>DV36</f>
        <v>0</v>
      </c>
    </row>
    <row r="39" spans="4:129" ht="4.5" customHeight="1" x14ac:dyDescent="0.25"/>
    <row r="40" spans="4:129" ht="1.5" customHeight="1" x14ac:dyDescent="0.25">
      <c r="F40" s="267">
        <f>_xlfn.XLOOKUP("MCP"&amp;$D41&amp;G$10,SLAs!$M:$M,SLAs!$S:$S,0,0,1)</f>
        <v>0</v>
      </c>
      <c r="G40" s="267">
        <f>F40</f>
        <v>0</v>
      </c>
      <c r="H40" s="267">
        <f>F40</f>
        <v>0</v>
      </c>
      <c r="J40" s="267">
        <f>_xlfn.XLOOKUP("MCP"&amp;$D41&amp;K$10,SLAs!$M:$M,SLAs!$S:$S,0,0,1)</f>
        <v>0</v>
      </c>
      <c r="K40" s="267">
        <f>J40</f>
        <v>0</v>
      </c>
      <c r="L40" s="267">
        <f>J40</f>
        <v>0</v>
      </c>
      <c r="N40" s="267">
        <f>_xlfn.XLOOKUP("MCP"&amp;$D41&amp;O$10,SLAs!$M:$M,SLAs!$S:$S,0,0,1)</f>
        <v>0</v>
      </c>
      <c r="O40" s="267">
        <f>N40</f>
        <v>0</v>
      </c>
      <c r="P40" s="267">
        <f>N40</f>
        <v>0</v>
      </c>
      <c r="R40" s="267">
        <f>_xlfn.XLOOKUP("MCP"&amp;$D41&amp;S$10,SLAs!$M:$M,SLAs!$S:$S,0,0,1)</f>
        <v>0</v>
      </c>
      <c r="S40" s="267">
        <f>R40</f>
        <v>0</v>
      </c>
      <c r="T40" s="267">
        <f>R40</f>
        <v>0</v>
      </c>
      <c r="V40" s="267">
        <f>_xlfn.XLOOKUP("MCP"&amp;$D41&amp;W$10,SLAs!$M:$M,SLAs!$S:$S,0,0,1)</f>
        <v>0</v>
      </c>
      <c r="W40" s="267">
        <f>V40</f>
        <v>0</v>
      </c>
      <c r="X40" s="267">
        <f>V40</f>
        <v>0</v>
      </c>
      <c r="Z40" s="267">
        <f>_xlfn.XLOOKUP("MCP"&amp;$D41&amp;AA$10,SLAs!$M:$M,SLAs!$S:$S,0,0,1)</f>
        <v>0</v>
      </c>
      <c r="AA40" s="267">
        <f>Z40</f>
        <v>0</v>
      </c>
      <c r="AB40" s="267">
        <f>Z40</f>
        <v>0</v>
      </c>
      <c r="AD40" s="267">
        <f>_xlfn.XLOOKUP("MCP"&amp;$D41&amp;AE$10,SLAs!$M:$M,SLAs!$S:$S,0,0,1)</f>
        <v>0</v>
      </c>
      <c r="AE40" s="267">
        <f>AD40</f>
        <v>0</v>
      </c>
      <c r="AF40" s="267">
        <f>AD40</f>
        <v>0</v>
      </c>
      <c r="AH40" s="267">
        <f>_xlfn.XLOOKUP("MCP"&amp;$D41&amp;AI$10,SLAs!$M:$M,SLAs!$S:$S,0,0,1)</f>
        <v>0</v>
      </c>
      <c r="AI40" s="267">
        <f>AH40</f>
        <v>0</v>
      </c>
      <c r="AJ40" s="267">
        <f>AH40</f>
        <v>0</v>
      </c>
      <c r="AL40" s="267">
        <f>_xlfn.XLOOKUP("MCP"&amp;$D41&amp;AM$10,SLAs!$M:$M,SLAs!$S:$S,0,0,1)</f>
        <v>0</v>
      </c>
      <c r="AM40" s="267">
        <f>AL40</f>
        <v>0</v>
      </c>
      <c r="AN40" s="267">
        <f>AL40</f>
        <v>0</v>
      </c>
      <c r="AP40" s="267">
        <f>_xlfn.XLOOKUP("MCP"&amp;$D41&amp;AQ$10,SLAs!$M:$M,SLAs!$S:$S,0,0,1)</f>
        <v>0</v>
      </c>
      <c r="AQ40" s="267">
        <f>AP40</f>
        <v>0</v>
      </c>
      <c r="AR40" s="267">
        <f>AP40</f>
        <v>0</v>
      </c>
      <c r="AT40" s="267" t="e">
        <f>_xlfn.XLOOKUP("MCP"&amp;$D41&amp;AU$10,SLAs!$M:$M,SLAs!$S:$S,0,0,1)</f>
        <v>#VALUE!</v>
      </c>
      <c r="AU40" s="267" t="e">
        <f>AT40</f>
        <v>#VALUE!</v>
      </c>
      <c r="AV40" s="267" t="e">
        <f>AT40</f>
        <v>#VALUE!</v>
      </c>
      <c r="AX40" s="267">
        <f>_xlfn.XLOOKUP("MCP"&amp;$D41&amp;AY$10,SLAs!$M:$M,SLAs!$S:$S,0,0,1)</f>
        <v>0</v>
      </c>
      <c r="AY40" s="267">
        <f>AX40</f>
        <v>0</v>
      </c>
      <c r="AZ40" s="267">
        <f>AX40</f>
        <v>0</v>
      </c>
      <c r="BB40" s="267">
        <f>_xlfn.XLOOKUP("MCP"&amp;$D41&amp;BC$10,SLAs!$M:$M,SLAs!$S:$S,0,0,1)</f>
        <v>0</v>
      </c>
      <c r="BC40" s="267">
        <f>BB40</f>
        <v>0</v>
      </c>
      <c r="BD40" s="267">
        <f>BB40</f>
        <v>0</v>
      </c>
      <c r="BF40" s="267">
        <f>_xlfn.XLOOKUP("MCP"&amp;$D41&amp;BG$10,SLAs!$M:$M,SLAs!$S:$S,0,0,1)</f>
        <v>0</v>
      </c>
      <c r="BG40" s="267">
        <f>BF40</f>
        <v>0</v>
      </c>
      <c r="BH40" s="267">
        <f>BF40</f>
        <v>0</v>
      </c>
      <c r="BJ40" s="267">
        <f>_xlfn.XLOOKUP("MCP"&amp;$D41&amp;BK$10,SLAs!$M:$M,SLAs!$S:$S,0,0,1)</f>
        <v>0</v>
      </c>
      <c r="BK40" s="267">
        <f>BJ40</f>
        <v>0</v>
      </c>
      <c r="BL40" s="267">
        <f>BJ40</f>
        <v>0</v>
      </c>
      <c r="BN40" s="267">
        <f>_xlfn.XLOOKUP("MCP"&amp;$D41&amp;BO$10,SLAs!$M:$M,SLAs!$S:$S,0,0,1)</f>
        <v>0</v>
      </c>
      <c r="BO40" s="267">
        <f>BN40</f>
        <v>0</v>
      </c>
      <c r="BP40" s="267">
        <f>BN40</f>
        <v>0</v>
      </c>
      <c r="BR40" s="267">
        <f>_xlfn.XLOOKUP("MCP"&amp;$D41&amp;BS$10,SLAs!$M:$M,SLAs!$S:$S,0,0,1)</f>
        <v>0</v>
      </c>
      <c r="BS40" s="267">
        <f>BR40</f>
        <v>0</v>
      </c>
      <c r="BT40" s="267">
        <f>BR40</f>
        <v>0</v>
      </c>
      <c r="BV40" s="267">
        <f>_xlfn.XLOOKUP("MCP"&amp;$D41&amp;BW$10,SLAs!$M:$M,SLAs!$S:$S,0,0,1)</f>
        <v>0</v>
      </c>
      <c r="BW40" s="267">
        <f>BV40</f>
        <v>0</v>
      </c>
      <c r="BX40" s="267">
        <f>BV40</f>
        <v>0</v>
      </c>
      <c r="BZ40" s="267">
        <f>_xlfn.XLOOKUP("MCP"&amp;$D41&amp;CA$10,SLAs!$M:$M,SLAs!$S:$S,0,0,1)</f>
        <v>0</v>
      </c>
      <c r="CA40" s="267">
        <f>BZ40</f>
        <v>0</v>
      </c>
      <c r="CB40" s="267">
        <f>BZ40</f>
        <v>0</v>
      </c>
      <c r="CD40" s="267">
        <f>_xlfn.XLOOKUP("MCP"&amp;$D41&amp;CE$10,SLAs!$M:$M,SLAs!$S:$S,0,0,1)</f>
        <v>0</v>
      </c>
      <c r="CE40" s="267">
        <f>CD40</f>
        <v>0</v>
      </c>
      <c r="CF40" s="267">
        <f>CD40</f>
        <v>0</v>
      </c>
      <c r="CH40" s="267">
        <f>_xlfn.XLOOKUP("MCP"&amp;$D41&amp;CI$10,SLAs!$M:$M,SLAs!$S:$S,0,0,1)</f>
        <v>0</v>
      </c>
      <c r="CI40" s="267">
        <f>CH40</f>
        <v>0</v>
      </c>
      <c r="CJ40" s="267">
        <f>CH40</f>
        <v>0</v>
      </c>
      <c r="CL40" s="267">
        <f>_xlfn.XLOOKUP("MCP"&amp;$D41&amp;CM$10,SLAs!$M:$M,SLAs!$S:$S,0,0,1)</f>
        <v>0</v>
      </c>
      <c r="CM40" s="267">
        <f>CL40</f>
        <v>0</v>
      </c>
      <c r="CN40" s="267">
        <f>CL40</f>
        <v>0</v>
      </c>
      <c r="CP40" s="267">
        <f>_xlfn.XLOOKUP("MCP"&amp;$D41&amp;CQ$10,SLAs!$M:$M,SLAs!$S:$S,0,0,1)</f>
        <v>0</v>
      </c>
      <c r="CQ40" s="267">
        <f>CP40</f>
        <v>0</v>
      </c>
      <c r="CR40" s="267">
        <f>CP40</f>
        <v>0</v>
      </c>
      <c r="CT40" s="267">
        <f>_xlfn.XLOOKUP("MCP"&amp;$D41&amp;CU$10,SLAs!$M:$M,SLAs!$S:$S,0,0,1)</f>
        <v>0</v>
      </c>
      <c r="CU40" s="267">
        <f>CT40</f>
        <v>0</v>
      </c>
      <c r="CV40" s="267">
        <f>CT40</f>
        <v>0</v>
      </c>
      <c r="CX40" s="267">
        <f>_xlfn.XLOOKUP("MCP"&amp;$D41&amp;CY$10,SLAs!$M:$M,SLAs!$S:$S,0,0,1)</f>
        <v>0</v>
      </c>
      <c r="CY40" s="267">
        <f>CX40</f>
        <v>0</v>
      </c>
      <c r="CZ40" s="267">
        <f>CX40</f>
        <v>0</v>
      </c>
      <c r="DB40" s="267">
        <f>_xlfn.XLOOKUP("MCP"&amp;$D41&amp;DC$10,SLAs!$M:$M,SLAs!$S:$S,0,0,1)</f>
        <v>0</v>
      </c>
      <c r="DC40" s="267">
        <f>DB40</f>
        <v>0</v>
      </c>
      <c r="DD40" s="267">
        <f>DB40</f>
        <v>0</v>
      </c>
      <c r="DF40" s="267">
        <f>_xlfn.XLOOKUP("MCP"&amp;$D41&amp;DG$10,SLAs!$M:$M,SLAs!$S:$S,0,0,1)</f>
        <v>0</v>
      </c>
      <c r="DG40" s="267">
        <f>DF40</f>
        <v>0</v>
      </c>
      <c r="DH40" s="267">
        <f>DF40</f>
        <v>0</v>
      </c>
      <c r="DJ40" s="267">
        <f>_xlfn.XLOOKUP("MCP"&amp;$D41&amp;DK$10,SLAs!$M:$M,SLAs!$S:$S,0,0,1)</f>
        <v>0</v>
      </c>
      <c r="DK40" s="267">
        <f>DJ40</f>
        <v>0</v>
      </c>
      <c r="DL40" s="267">
        <f>DJ40</f>
        <v>0</v>
      </c>
      <c r="DN40" s="267">
        <f>_xlfn.XLOOKUP("MCP"&amp;$D41&amp;DO$10,SLAs!$M:$M,SLAs!$S:$S,0,0,1)</f>
        <v>0</v>
      </c>
      <c r="DO40" s="267">
        <f>DN40</f>
        <v>0</v>
      </c>
      <c r="DP40" s="267">
        <f>DN40</f>
        <v>0</v>
      </c>
      <c r="DR40" s="267">
        <f>_xlfn.XLOOKUP("MCP"&amp;$D41&amp;DS$10,SLAs!$M:$M,SLAs!$S:$S,0,0,1)</f>
        <v>0</v>
      </c>
      <c r="DS40" s="267">
        <f>DR40</f>
        <v>0</v>
      </c>
      <c r="DT40" s="267">
        <f>DR40</f>
        <v>0</v>
      </c>
      <c r="DV40" s="267">
        <f>_xlfn.XLOOKUP("MCP"&amp;$D41&amp;DW$10,SLAs!$M:$M,SLAs!$S:$S,0,0,1)</f>
        <v>0</v>
      </c>
      <c r="DW40" s="267">
        <f>DV40</f>
        <v>0</v>
      </c>
      <c r="DX40" s="267">
        <f>DV40</f>
        <v>0</v>
      </c>
    </row>
    <row r="41" spans="4:129" ht="22.5" customHeight="1" x14ac:dyDescent="0.25">
      <c r="D41" s="166" t="s">
        <v>475</v>
      </c>
      <c r="E41" s="57"/>
      <c r="F41" s="268">
        <f>F40</f>
        <v>0</v>
      </c>
      <c r="G41" s="57" t="str">
        <f>INDEX('MCP-Data'!$B$17:$BW$40,MATCH($D41,'MCP-Data'!$B$17:$B$40,0),MATCH(G$10,'MCP-Data'!$B$17:$BW$17,0),1)</f>
        <v>✔</v>
      </c>
      <c r="H41" s="268">
        <f>F40</f>
        <v>0</v>
      </c>
      <c r="I41" s="57"/>
      <c r="J41" s="268">
        <f>J40</f>
        <v>0</v>
      </c>
      <c r="K41" s="57" t="str">
        <f>INDEX('MCP-Data'!$B$17:$BW$40,MATCH($D41,'MCP-Data'!$B$17:$B$40,0),MATCH(K$10,'MCP-Data'!$B$17:$BW$17,0),1)</f>
        <v>✔</v>
      </c>
      <c r="L41" s="268">
        <f>J40</f>
        <v>0</v>
      </c>
      <c r="M41" s="57"/>
      <c r="N41" s="268">
        <f>N40</f>
        <v>0</v>
      </c>
      <c r="O41" s="57" t="str">
        <f>INDEX('MCP-Data'!$B$17:$BW$40,MATCH($D41,'MCP-Data'!$B$17:$B$40,0),MATCH(O$10,'MCP-Data'!$B$17:$BW$17,0),1)</f>
        <v>◯</v>
      </c>
      <c r="P41" s="268">
        <f>N40</f>
        <v>0</v>
      </c>
      <c r="Q41" s="57"/>
      <c r="R41" s="268">
        <f>R40</f>
        <v>0</v>
      </c>
      <c r="S41" s="57" t="str">
        <f>INDEX('MCP-Data'!$B$17:$BW$40,MATCH($D41,'MCP-Data'!$B$17:$B$40,0),MATCH(S$10,'MCP-Data'!$B$17:$BW$17,0),1)</f>
        <v>◯</v>
      </c>
      <c r="T41" s="268">
        <f>R40</f>
        <v>0</v>
      </c>
      <c r="U41" s="57"/>
      <c r="V41" s="268">
        <f>V40</f>
        <v>0</v>
      </c>
      <c r="W41" s="57" t="str">
        <f>INDEX('MCP-Data'!$B$17:$BW$40,MATCH($D41,'MCP-Data'!$B$17:$B$40,0),MATCH(W$10,'MCP-Data'!$B$17:$BW$17,0),1)</f>
        <v>✔</v>
      </c>
      <c r="X41" s="268">
        <f>V40</f>
        <v>0</v>
      </c>
      <c r="Y41" s="57"/>
      <c r="Z41" s="268">
        <f>Z40</f>
        <v>0</v>
      </c>
      <c r="AA41" s="57" t="str">
        <f>INDEX('MCP-Data'!$B$17:$BW$40,MATCH($D41,'MCP-Data'!$B$17:$B$40,0),MATCH(AA$10,'MCP-Data'!$B$17:$BW$17,0),1)</f>
        <v>◯</v>
      </c>
      <c r="AB41" s="268">
        <f>Z40</f>
        <v>0</v>
      </c>
      <c r="AC41" s="57"/>
      <c r="AD41" s="268">
        <f>AD40</f>
        <v>0</v>
      </c>
      <c r="AE41" s="57" t="str">
        <f>INDEX('MCP-Data'!$B$17:$BW$40,MATCH($D41,'MCP-Data'!$B$17:$B$40,0),MATCH(AE$10,'MCP-Data'!$B$17:$BW$17,0),1)</f>
        <v>✔</v>
      </c>
      <c r="AF41" s="268">
        <f>AD40</f>
        <v>0</v>
      </c>
      <c r="AG41" s="57"/>
      <c r="AH41" s="268">
        <f>AH40</f>
        <v>0</v>
      </c>
      <c r="AI41" s="57" t="str">
        <f>INDEX('MCP-Data'!$B$17:$BW$40,MATCH($D41,'MCP-Data'!$B$17:$B$40,0),MATCH(AI$10,'MCP-Data'!$B$17:$BW$17,0),1)</f>
        <v>✔</v>
      </c>
      <c r="AJ41" s="268">
        <f>AH40</f>
        <v>0</v>
      </c>
      <c r="AK41" s="57"/>
      <c r="AL41" s="268">
        <f>AL40</f>
        <v>0</v>
      </c>
      <c r="AM41" s="57" t="str">
        <f>INDEX('MCP-Data'!$B$17:$BW$40,MATCH($D41,'MCP-Data'!$B$17:$B$40,0),MATCH(AM$10,'MCP-Data'!$B$17:$BW$17,0),1)</f>
        <v>✔</v>
      </c>
      <c r="AN41" s="268">
        <f>AL40</f>
        <v>0</v>
      </c>
      <c r="AO41" s="57"/>
      <c r="AP41" s="268">
        <f>AP40</f>
        <v>0</v>
      </c>
      <c r="AQ41" s="57" t="str">
        <f>INDEX('MCP-Data'!$B$17:$BW$40,MATCH($D41,'MCP-Data'!$B$17:$B$40,0),MATCH(AQ$10,'MCP-Data'!$B$17:$BW$17,0),1)</f>
        <v>✔</v>
      </c>
      <c r="AR41" s="268">
        <f>AP40</f>
        <v>0</v>
      </c>
      <c r="AS41" s="57"/>
      <c r="AT41" s="268" t="e">
        <f>AT40</f>
        <v>#VALUE!</v>
      </c>
      <c r="AU41" s="57" t="str">
        <f>INDEX('MCP-Data'!$B$17:$BW$40,MATCH($D41,'MCP-Data'!$B$17:$B$40,0),MATCH(AU$10,'MCP-Data'!$B$17:$BW$17,0),1)</f>
        <v>▶</v>
      </c>
      <c r="AV41" s="268" t="e">
        <f>AT40</f>
        <v>#VALUE!</v>
      </c>
      <c r="AW41" s="57"/>
      <c r="AX41" s="268">
        <f>AX40</f>
        <v>0</v>
      </c>
      <c r="AY41" s="57" t="str">
        <f>INDEX('MCP-Data'!$B$17:$BW$40,MATCH($D41,'MCP-Data'!$B$17:$B$40,0),MATCH(AY$10,'MCP-Data'!$B$17:$BW$17,0),1)</f>
        <v>✔</v>
      </c>
      <c r="AZ41" s="268">
        <f>AX40</f>
        <v>0</v>
      </c>
      <c r="BA41" s="57"/>
      <c r="BB41" s="268">
        <f>BB40</f>
        <v>0</v>
      </c>
      <c r="BC41" s="57" t="str">
        <f>INDEX('MCP-Data'!$B$17:$BW$40,MATCH($D41,'MCP-Data'!$B$17:$B$40,0),MATCH(BC$10,'MCP-Data'!$B$17:$BW$17,0),1)</f>
        <v>◯</v>
      </c>
      <c r="BD41" s="268">
        <f>BB40</f>
        <v>0</v>
      </c>
      <c r="BE41" s="57"/>
      <c r="BF41" s="268">
        <f>BF40</f>
        <v>0</v>
      </c>
      <c r="BG41" s="57" t="str">
        <f>INDEX('MCP-Data'!$B$17:$BW$40,MATCH($D41,'MCP-Data'!$B$17:$B$40,0),MATCH(BG$10,'MCP-Data'!$B$17:$BW$17,0),1)</f>
        <v>◯</v>
      </c>
      <c r="BH41" s="268">
        <f>BF40</f>
        <v>0</v>
      </c>
      <c r="BI41" s="57"/>
      <c r="BJ41" s="268">
        <f>BJ40</f>
        <v>0</v>
      </c>
      <c r="BK41" s="57" t="str">
        <f>INDEX('MCP-Data'!$B$17:$BW$40,MATCH($D41,'MCP-Data'!$B$17:$B$40,0),MATCH(BK$10,'MCP-Data'!$B$17:$BW$17,0),1)</f>
        <v>✔</v>
      </c>
      <c r="BL41" s="268">
        <f>BJ40</f>
        <v>0</v>
      </c>
      <c r="BM41" s="57"/>
      <c r="BN41" s="268">
        <f>BN40</f>
        <v>0</v>
      </c>
      <c r="BO41" s="57" t="str">
        <f>INDEX('MCP-Data'!$B$17:$BW$40,MATCH($D41,'MCP-Data'!$B$17:$B$40,0),MATCH(BO$10,'MCP-Data'!$B$17:$BW$17,0),1)</f>
        <v>Ø</v>
      </c>
      <c r="BP41" s="268">
        <f>BN40</f>
        <v>0</v>
      </c>
      <c r="BQ41" s="57"/>
      <c r="BR41" s="268">
        <f>BR40</f>
        <v>0</v>
      </c>
      <c r="BS41" s="57" t="str">
        <f>INDEX('MCP-Data'!$B$17:$BW$40,MATCH($D41,'MCP-Data'!$B$17:$B$40,0),MATCH(BS$10,'MCP-Data'!$B$17:$BW$17,0),1)</f>
        <v>Ø</v>
      </c>
      <c r="BT41" s="268">
        <f>BR40</f>
        <v>0</v>
      </c>
      <c r="BU41" s="57"/>
      <c r="BV41" s="268">
        <f>BV40</f>
        <v>0</v>
      </c>
      <c r="BW41" s="57" t="str">
        <f>INDEX('MCP-Data'!$B$17:$BW$40,MATCH($D41,'MCP-Data'!$B$17:$B$40,0),MATCH(BW$10,'MCP-Data'!$B$17:$BW$17,0),1)</f>
        <v>Ø</v>
      </c>
      <c r="BX41" s="268">
        <f>BV40</f>
        <v>0</v>
      </c>
      <c r="BY41" s="57"/>
      <c r="BZ41" s="268">
        <f>BZ40</f>
        <v>0</v>
      </c>
      <c r="CA41" s="57" t="str">
        <f>INDEX('MCP-Data'!$B$17:$BW$40,MATCH($D41,'MCP-Data'!$B$17:$B$40,0),MATCH(CA$10,'MCP-Data'!$B$17:$BW$17,0),1)</f>
        <v>Ø</v>
      </c>
      <c r="CB41" s="268">
        <f>BZ40</f>
        <v>0</v>
      </c>
      <c r="CC41" s="57"/>
      <c r="CD41" s="268">
        <f>CD40</f>
        <v>0</v>
      </c>
      <c r="CE41" s="57" t="str">
        <f>INDEX('MCP-Data'!$B$17:$BW$40,MATCH($D41,'MCP-Data'!$B$17:$B$40,0),MATCH(CE$10,'MCP-Data'!$B$17:$BW$17,0),1)</f>
        <v>Ø</v>
      </c>
      <c r="CF41" s="268">
        <f>CD40</f>
        <v>0</v>
      </c>
      <c r="CG41" s="57"/>
      <c r="CH41" s="268">
        <f>CH40</f>
        <v>0</v>
      </c>
      <c r="CI41" s="57" t="str">
        <f>INDEX('MCP-Data'!$B$17:$BW$40,MATCH($D41,'MCP-Data'!$B$17:$B$40,0),MATCH(CI$10,'MCP-Data'!$B$17:$BW$17,0),1)</f>
        <v>Ø</v>
      </c>
      <c r="CJ41" s="268">
        <f>CH40</f>
        <v>0</v>
      </c>
      <c r="CK41" s="57"/>
      <c r="CL41" s="268">
        <f>CL40</f>
        <v>0</v>
      </c>
      <c r="CM41" s="57" t="str">
        <f>INDEX('MCP-Data'!$B$17:$BW$40,MATCH($D41,'MCP-Data'!$B$17:$B$40,0),MATCH(CM$10,'MCP-Data'!$B$17:$BW$17,0),1)</f>
        <v>Ø</v>
      </c>
      <c r="CN41" s="268">
        <f>CL40</f>
        <v>0</v>
      </c>
      <c r="CO41" s="57"/>
      <c r="CP41" s="268">
        <f>CP40</f>
        <v>0</v>
      </c>
      <c r="CQ41" s="57" t="str">
        <f>INDEX('MCP-Data'!$B$17:$BW$40,MATCH($D41,'MCP-Data'!$B$17:$B$40,0),MATCH(CQ$10,'MCP-Data'!$B$17:$BW$17,0),1)</f>
        <v>Ø</v>
      </c>
      <c r="CR41" s="268">
        <f>CP40</f>
        <v>0</v>
      </c>
      <c r="CS41" s="57"/>
      <c r="CT41" s="268">
        <f>CT40</f>
        <v>0</v>
      </c>
      <c r="CU41" s="57" t="str">
        <f>INDEX('MCP-Data'!$B$17:$BW$40,MATCH($D41,'MCP-Data'!$B$17:$B$40,0),MATCH(CU$10,'MCP-Data'!$B$17:$BW$17,0),1)</f>
        <v>Ø</v>
      </c>
      <c r="CV41" s="268">
        <f>CT40</f>
        <v>0</v>
      </c>
      <c r="CW41" s="57"/>
      <c r="CX41" s="268">
        <f>CX40</f>
        <v>0</v>
      </c>
      <c r="CY41" s="57" t="str">
        <f>INDEX('MCP-Data'!$B$17:$BW$40,MATCH($D41,'MCP-Data'!$B$17:$B$40,0),MATCH(CY$10,'MCP-Data'!$B$17:$BW$17,0),1)</f>
        <v>Ø</v>
      </c>
      <c r="CZ41" s="268">
        <f>CX40</f>
        <v>0</v>
      </c>
      <c r="DA41" s="57"/>
      <c r="DB41" s="268">
        <f>DB40</f>
        <v>0</v>
      </c>
      <c r="DC41" s="57" t="str">
        <f>INDEX('MCP-Data'!$B$17:$BW$40,MATCH($D41,'MCP-Data'!$B$17:$B$40,0),MATCH(DC$10,'MCP-Data'!$B$17:$BW$17,0),1)</f>
        <v>Ø</v>
      </c>
      <c r="DD41" s="268">
        <f>DB40</f>
        <v>0</v>
      </c>
      <c r="DE41" s="57"/>
      <c r="DF41" s="268">
        <f>DF40</f>
        <v>0</v>
      </c>
      <c r="DG41" s="57" t="str">
        <f>INDEX('MCP-Data'!$B$17:$BW$40,MATCH($D41,'MCP-Data'!$B$17:$B$40,0),MATCH(DG$10,'MCP-Data'!$B$17:$BW$17,0),1)</f>
        <v>◯</v>
      </c>
      <c r="DH41" s="268">
        <f>DF40</f>
        <v>0</v>
      </c>
      <c r="DI41" s="57"/>
      <c r="DJ41" s="268">
        <f>DJ40</f>
        <v>0</v>
      </c>
      <c r="DK41" s="57" t="str">
        <f>INDEX('MCP-Data'!$B$17:$BW$40,MATCH($D41,'MCP-Data'!$B$17:$B$40,0),MATCH(DK$10,'MCP-Data'!$B$17:$BW$17,0),1)</f>
        <v>◯</v>
      </c>
      <c r="DL41" s="268">
        <f>DJ40</f>
        <v>0</v>
      </c>
      <c r="DM41" s="57"/>
      <c r="DN41" s="268">
        <f>DN40</f>
        <v>0</v>
      </c>
      <c r="DO41" s="57" t="str">
        <f>INDEX('MCP-Data'!$B$17:$BW$40,MATCH($D41,'MCP-Data'!$B$17:$B$40,0),MATCH(DO$10,'MCP-Data'!$B$17:$BW$17,0),1)</f>
        <v>◯</v>
      </c>
      <c r="DP41" s="268">
        <f>DN40</f>
        <v>0</v>
      </c>
      <c r="DQ41" s="57"/>
      <c r="DR41" s="268">
        <f>DR40</f>
        <v>0</v>
      </c>
      <c r="DS41" s="57" t="str">
        <f>INDEX('MCP-Data'!$B$17:$BW$40,MATCH($D41,'MCP-Data'!$B$17:$B$40,0),MATCH(DS$10,'MCP-Data'!$B$17:$BW$17,0),1)</f>
        <v>Ø</v>
      </c>
      <c r="DT41" s="268">
        <f>DR40</f>
        <v>0</v>
      </c>
      <c r="DU41" s="57"/>
      <c r="DV41" s="268">
        <f>DV40</f>
        <v>0</v>
      </c>
      <c r="DW41" s="57" t="str">
        <f>INDEX('MCP-Data'!$B$17:$BW$40,MATCH($D41,'MCP-Data'!$B$17:$B$40,0),MATCH(DW$10,'MCP-Data'!$B$17:$BW$17,0),1)</f>
        <v>◯</v>
      </c>
      <c r="DX41" s="268">
        <f>DV40</f>
        <v>0</v>
      </c>
      <c r="DY41" s="57"/>
    </row>
    <row r="42" spans="4:129" ht="0.95" customHeight="1" x14ac:dyDescent="0.25">
      <c r="F42" s="267">
        <f>F40</f>
        <v>0</v>
      </c>
      <c r="G42" s="267">
        <f>F40</f>
        <v>0</v>
      </c>
      <c r="H42" s="267">
        <f>F40</f>
        <v>0</v>
      </c>
      <c r="J42" s="267">
        <f>J40</f>
        <v>0</v>
      </c>
      <c r="K42" s="267">
        <f>J40</f>
        <v>0</v>
      </c>
      <c r="L42" s="267">
        <f>J40</f>
        <v>0</v>
      </c>
      <c r="N42" s="267">
        <f>N40</f>
        <v>0</v>
      </c>
      <c r="O42" s="267">
        <f>N40</f>
        <v>0</v>
      </c>
      <c r="P42" s="267">
        <f>N40</f>
        <v>0</v>
      </c>
      <c r="R42" s="267">
        <f>R40</f>
        <v>0</v>
      </c>
      <c r="S42" s="267">
        <f>R40</f>
        <v>0</v>
      </c>
      <c r="T42" s="267">
        <f>R40</f>
        <v>0</v>
      </c>
      <c r="V42" s="267">
        <f>V40</f>
        <v>0</v>
      </c>
      <c r="W42" s="267">
        <f>V40</f>
        <v>0</v>
      </c>
      <c r="X42" s="267">
        <f>V40</f>
        <v>0</v>
      </c>
      <c r="Z42" s="267">
        <f>Z40</f>
        <v>0</v>
      </c>
      <c r="AA42" s="267">
        <f>Z40</f>
        <v>0</v>
      </c>
      <c r="AB42" s="267">
        <f>Z40</f>
        <v>0</v>
      </c>
      <c r="AD42" s="267">
        <f>AD40</f>
        <v>0</v>
      </c>
      <c r="AE42" s="267">
        <f>AD40</f>
        <v>0</v>
      </c>
      <c r="AF42" s="267">
        <f>AD40</f>
        <v>0</v>
      </c>
      <c r="AH42" s="267">
        <f>AH40</f>
        <v>0</v>
      </c>
      <c r="AI42" s="267">
        <f>AH40</f>
        <v>0</v>
      </c>
      <c r="AJ42" s="267">
        <f>AH40</f>
        <v>0</v>
      </c>
      <c r="AL42" s="267">
        <f>AL40</f>
        <v>0</v>
      </c>
      <c r="AM42" s="267">
        <f>AL40</f>
        <v>0</v>
      </c>
      <c r="AN42" s="267">
        <f>AL40</f>
        <v>0</v>
      </c>
      <c r="AP42" s="267">
        <f>AP40</f>
        <v>0</v>
      </c>
      <c r="AQ42" s="267">
        <f>AP40</f>
        <v>0</v>
      </c>
      <c r="AR42" s="267">
        <f>AP40</f>
        <v>0</v>
      </c>
      <c r="AT42" s="267" t="e">
        <f>AT40</f>
        <v>#VALUE!</v>
      </c>
      <c r="AU42" s="267" t="e">
        <f>AT40</f>
        <v>#VALUE!</v>
      </c>
      <c r="AV42" s="267" t="e">
        <f>AT40</f>
        <v>#VALUE!</v>
      </c>
      <c r="AX42" s="267">
        <f>AX40</f>
        <v>0</v>
      </c>
      <c r="AY42" s="267">
        <f>AX40</f>
        <v>0</v>
      </c>
      <c r="AZ42" s="267">
        <f>AX40</f>
        <v>0</v>
      </c>
      <c r="BB42" s="267">
        <f>BB40</f>
        <v>0</v>
      </c>
      <c r="BC42" s="267">
        <f>BB40</f>
        <v>0</v>
      </c>
      <c r="BD42" s="267">
        <f>BB40</f>
        <v>0</v>
      </c>
      <c r="BF42" s="267">
        <f>BF40</f>
        <v>0</v>
      </c>
      <c r="BG42" s="267">
        <f>BF40</f>
        <v>0</v>
      </c>
      <c r="BH42" s="267">
        <f>BF40</f>
        <v>0</v>
      </c>
      <c r="BJ42" s="267">
        <f>BJ40</f>
        <v>0</v>
      </c>
      <c r="BK42" s="267">
        <f>BJ40</f>
        <v>0</v>
      </c>
      <c r="BL42" s="267">
        <f>BJ40</f>
        <v>0</v>
      </c>
      <c r="BN42" s="267">
        <f>BN40</f>
        <v>0</v>
      </c>
      <c r="BO42" s="267">
        <f>BN40</f>
        <v>0</v>
      </c>
      <c r="BP42" s="267">
        <f>BN40</f>
        <v>0</v>
      </c>
      <c r="BR42" s="267">
        <f>BR40</f>
        <v>0</v>
      </c>
      <c r="BS42" s="267">
        <f>BR40</f>
        <v>0</v>
      </c>
      <c r="BT42" s="267">
        <f>BR40</f>
        <v>0</v>
      </c>
      <c r="BV42" s="267">
        <f>BV40</f>
        <v>0</v>
      </c>
      <c r="BW42" s="267">
        <f>BV40</f>
        <v>0</v>
      </c>
      <c r="BX42" s="267">
        <f>BV40</f>
        <v>0</v>
      </c>
      <c r="BZ42" s="267">
        <f>BZ40</f>
        <v>0</v>
      </c>
      <c r="CA42" s="267">
        <f>BZ40</f>
        <v>0</v>
      </c>
      <c r="CB42" s="267">
        <f>BZ40</f>
        <v>0</v>
      </c>
      <c r="CD42" s="267">
        <f>CD40</f>
        <v>0</v>
      </c>
      <c r="CE42" s="267">
        <f>CD40</f>
        <v>0</v>
      </c>
      <c r="CF42" s="267">
        <f>CD40</f>
        <v>0</v>
      </c>
      <c r="CH42" s="267">
        <f>CH40</f>
        <v>0</v>
      </c>
      <c r="CI42" s="267">
        <f>CH40</f>
        <v>0</v>
      </c>
      <c r="CJ42" s="267">
        <f>CH40</f>
        <v>0</v>
      </c>
      <c r="CL42" s="267">
        <f>CL40</f>
        <v>0</v>
      </c>
      <c r="CM42" s="267">
        <f>CL40</f>
        <v>0</v>
      </c>
      <c r="CN42" s="267">
        <f>CL40</f>
        <v>0</v>
      </c>
      <c r="CP42" s="267">
        <f>CP40</f>
        <v>0</v>
      </c>
      <c r="CQ42" s="267">
        <f>CP40</f>
        <v>0</v>
      </c>
      <c r="CR42" s="267">
        <f>CP40</f>
        <v>0</v>
      </c>
      <c r="CT42" s="267">
        <f>CT40</f>
        <v>0</v>
      </c>
      <c r="CU42" s="267">
        <f>CT40</f>
        <v>0</v>
      </c>
      <c r="CV42" s="267">
        <f>CT40</f>
        <v>0</v>
      </c>
      <c r="CX42" s="267">
        <f>CX40</f>
        <v>0</v>
      </c>
      <c r="CY42" s="267">
        <f>CX40</f>
        <v>0</v>
      </c>
      <c r="CZ42" s="267">
        <f>CX40</f>
        <v>0</v>
      </c>
      <c r="DB42" s="267">
        <f>DB40</f>
        <v>0</v>
      </c>
      <c r="DC42" s="267">
        <f>DB40</f>
        <v>0</v>
      </c>
      <c r="DD42" s="267">
        <f>DB40</f>
        <v>0</v>
      </c>
      <c r="DF42" s="267">
        <f>DF40</f>
        <v>0</v>
      </c>
      <c r="DG42" s="267">
        <f>DF40</f>
        <v>0</v>
      </c>
      <c r="DH42" s="267">
        <f>DF40</f>
        <v>0</v>
      </c>
      <c r="DJ42" s="267">
        <f>DJ40</f>
        <v>0</v>
      </c>
      <c r="DK42" s="267">
        <f>DJ40</f>
        <v>0</v>
      </c>
      <c r="DL42" s="267">
        <f>DJ40</f>
        <v>0</v>
      </c>
      <c r="DN42" s="267">
        <f>DN40</f>
        <v>0</v>
      </c>
      <c r="DO42" s="267">
        <f>DN40</f>
        <v>0</v>
      </c>
      <c r="DP42" s="267">
        <f>DN40</f>
        <v>0</v>
      </c>
      <c r="DR42" s="267">
        <f>DR40</f>
        <v>0</v>
      </c>
      <c r="DS42" s="267">
        <f>DR40</f>
        <v>0</v>
      </c>
      <c r="DT42" s="267">
        <f>DR40</f>
        <v>0</v>
      </c>
      <c r="DV42" s="267">
        <f>DV40</f>
        <v>0</v>
      </c>
      <c r="DW42" s="267">
        <f>DV40</f>
        <v>0</v>
      </c>
      <c r="DX42" s="267">
        <f>DV40</f>
        <v>0</v>
      </c>
    </row>
    <row r="43" spans="4:129" ht="4.5" customHeight="1" x14ac:dyDescent="0.25"/>
    <row r="44" spans="4:129" ht="1.5" customHeight="1" x14ac:dyDescent="0.25">
      <c r="F44" s="267">
        <f>_xlfn.XLOOKUP("MCP"&amp;$D45&amp;G$10,SLAs!$M:$M,SLAs!$S:$S,0,0,1)</f>
        <v>0</v>
      </c>
      <c r="G44" s="267">
        <f>F44</f>
        <v>0</v>
      </c>
      <c r="H44" s="267">
        <f>F44</f>
        <v>0</v>
      </c>
      <c r="J44" s="267">
        <f>_xlfn.XLOOKUP("MCP"&amp;$D45&amp;K$10,SLAs!$M:$M,SLAs!$S:$S,0,0,1)</f>
        <v>0</v>
      </c>
      <c r="K44" s="267">
        <f>J44</f>
        <v>0</v>
      </c>
      <c r="L44" s="267">
        <f>J44</f>
        <v>0</v>
      </c>
      <c r="N44" s="267">
        <f>_xlfn.XLOOKUP("MCP"&amp;$D45&amp;O$10,SLAs!$M:$M,SLAs!$S:$S,0,0,1)</f>
        <v>0</v>
      </c>
      <c r="O44" s="267">
        <f>N44</f>
        <v>0</v>
      </c>
      <c r="P44" s="267">
        <f>N44</f>
        <v>0</v>
      </c>
      <c r="R44" s="267">
        <f>_xlfn.XLOOKUP("MCP"&amp;$D45&amp;S$10,SLAs!$M:$M,SLAs!$S:$S,0,0,1)</f>
        <v>0</v>
      </c>
      <c r="S44" s="267">
        <f>R44</f>
        <v>0</v>
      </c>
      <c r="T44" s="267">
        <f>R44</f>
        <v>0</v>
      </c>
      <c r="V44" s="267">
        <f>_xlfn.XLOOKUP("MCP"&amp;$D45&amp;W$10,SLAs!$M:$M,SLAs!$S:$S,0,0,1)</f>
        <v>0</v>
      </c>
      <c r="W44" s="267">
        <f>V44</f>
        <v>0</v>
      </c>
      <c r="X44" s="267">
        <f>V44</f>
        <v>0</v>
      </c>
      <c r="Z44" s="267">
        <f>_xlfn.XLOOKUP("MCP"&amp;$D45&amp;AA$10,SLAs!$M:$M,SLAs!$S:$S,0,0,1)</f>
        <v>0</v>
      </c>
      <c r="AA44" s="267">
        <f>Z44</f>
        <v>0</v>
      </c>
      <c r="AB44" s="267">
        <f>Z44</f>
        <v>0</v>
      </c>
      <c r="AD44" s="267">
        <f>_xlfn.XLOOKUP("MCP"&amp;$D45&amp;AE$10,SLAs!$M:$M,SLAs!$S:$S,0,0,1)</f>
        <v>0</v>
      </c>
      <c r="AE44" s="267">
        <f>AD44</f>
        <v>0</v>
      </c>
      <c r="AF44" s="267">
        <f>AD44</f>
        <v>0</v>
      </c>
      <c r="AH44" s="267">
        <f>_xlfn.XLOOKUP("MCP"&amp;$D45&amp;AI$10,SLAs!$M:$M,SLAs!$S:$S,0,0,1)</f>
        <v>0</v>
      </c>
      <c r="AI44" s="267">
        <f>AH44</f>
        <v>0</v>
      </c>
      <c r="AJ44" s="267">
        <f>AH44</f>
        <v>0</v>
      </c>
      <c r="AL44" s="267">
        <f>_xlfn.XLOOKUP("MCP"&amp;$D45&amp;AM$10,SLAs!$M:$M,SLAs!$S:$S,0,0,1)</f>
        <v>0</v>
      </c>
      <c r="AM44" s="267">
        <f>AL44</f>
        <v>0</v>
      </c>
      <c r="AN44" s="267">
        <f>AL44</f>
        <v>0</v>
      </c>
      <c r="AP44" s="267">
        <f>_xlfn.XLOOKUP("MCP"&amp;$D45&amp;AQ$10,SLAs!$M:$M,SLAs!$S:$S,0,0,1)</f>
        <v>0</v>
      </c>
      <c r="AQ44" s="267">
        <f>AP44</f>
        <v>0</v>
      </c>
      <c r="AR44" s="267">
        <f>AP44</f>
        <v>0</v>
      </c>
      <c r="AT44" s="267">
        <f>_xlfn.XLOOKUP("MCP"&amp;$D45&amp;AU$10,SLAs!$M:$M,SLAs!$S:$S,0,0,1)</f>
        <v>0</v>
      </c>
      <c r="AU44" s="267">
        <f>AT44</f>
        <v>0</v>
      </c>
      <c r="AV44" s="267">
        <f>AT44</f>
        <v>0</v>
      </c>
      <c r="AX44" s="267">
        <f>_xlfn.XLOOKUP("MCP"&amp;$D45&amp;AY$10,SLAs!$M:$M,SLAs!$S:$S,0,0,1)</f>
        <v>0</v>
      </c>
      <c r="AY44" s="267">
        <f>AX44</f>
        <v>0</v>
      </c>
      <c r="AZ44" s="267">
        <f>AX44</f>
        <v>0</v>
      </c>
      <c r="BB44" s="267">
        <f>_xlfn.XLOOKUP("MCP"&amp;$D45&amp;BC$10,SLAs!$M:$M,SLAs!$S:$S,0,0,1)</f>
        <v>0</v>
      </c>
      <c r="BC44" s="267">
        <f>BB44</f>
        <v>0</v>
      </c>
      <c r="BD44" s="267">
        <f>BB44</f>
        <v>0</v>
      </c>
      <c r="BF44" s="267">
        <f>_xlfn.XLOOKUP("MCP"&amp;$D45&amp;BG$10,SLAs!$M:$M,SLAs!$S:$S,0,0,1)</f>
        <v>0</v>
      </c>
      <c r="BG44" s="267">
        <f>BF44</f>
        <v>0</v>
      </c>
      <c r="BH44" s="267">
        <f>BF44</f>
        <v>0</v>
      </c>
      <c r="BJ44" s="267">
        <f>_xlfn.XLOOKUP("MCP"&amp;$D45&amp;BK$10,SLAs!$M:$M,SLAs!$S:$S,0,0,1)</f>
        <v>0</v>
      </c>
      <c r="BK44" s="267">
        <f>BJ44</f>
        <v>0</v>
      </c>
      <c r="BL44" s="267">
        <f>BJ44</f>
        <v>0</v>
      </c>
      <c r="BN44" s="267">
        <f>_xlfn.XLOOKUP("MCP"&amp;$D45&amp;BO$10,SLAs!$M:$M,SLAs!$S:$S,0,0,1)</f>
        <v>0</v>
      </c>
      <c r="BO44" s="267">
        <f>BN44</f>
        <v>0</v>
      </c>
      <c r="BP44" s="267">
        <f>BN44</f>
        <v>0</v>
      </c>
      <c r="BR44" s="267">
        <f>_xlfn.XLOOKUP("MCP"&amp;$D45&amp;BS$10,SLAs!$M:$M,SLAs!$S:$S,0,0,1)</f>
        <v>0</v>
      </c>
      <c r="BS44" s="267">
        <f>BR44</f>
        <v>0</v>
      </c>
      <c r="BT44" s="267">
        <f>BR44</f>
        <v>0</v>
      </c>
      <c r="BV44" s="267">
        <f>_xlfn.XLOOKUP("MCP"&amp;$D45&amp;BW$10,SLAs!$M:$M,SLAs!$S:$S,0,0,1)</f>
        <v>0</v>
      </c>
      <c r="BW44" s="267">
        <f>BV44</f>
        <v>0</v>
      </c>
      <c r="BX44" s="267">
        <f>BV44</f>
        <v>0</v>
      </c>
      <c r="BZ44" s="267">
        <f>_xlfn.XLOOKUP("MCP"&amp;$D45&amp;CA$10,SLAs!$M:$M,SLAs!$S:$S,0,0,1)</f>
        <v>0</v>
      </c>
      <c r="CA44" s="267">
        <f>BZ44</f>
        <v>0</v>
      </c>
      <c r="CB44" s="267">
        <f>BZ44</f>
        <v>0</v>
      </c>
      <c r="CD44" s="267">
        <f>_xlfn.XLOOKUP("MCP"&amp;$D45&amp;CE$10,SLAs!$M:$M,SLAs!$S:$S,0,0,1)</f>
        <v>0</v>
      </c>
      <c r="CE44" s="267">
        <f>CD44</f>
        <v>0</v>
      </c>
      <c r="CF44" s="267">
        <f>CD44</f>
        <v>0</v>
      </c>
      <c r="CH44" s="267">
        <f>_xlfn.XLOOKUP("MCP"&amp;$D45&amp;CI$10,SLAs!$M:$M,SLAs!$S:$S,0,0,1)</f>
        <v>0</v>
      </c>
      <c r="CI44" s="267">
        <f>CH44</f>
        <v>0</v>
      </c>
      <c r="CJ44" s="267">
        <f>CH44</f>
        <v>0</v>
      </c>
      <c r="CL44" s="267">
        <f>_xlfn.XLOOKUP("MCP"&amp;$D45&amp;CM$10,SLAs!$M:$M,SLAs!$S:$S,0,0,1)</f>
        <v>0</v>
      </c>
      <c r="CM44" s="267">
        <f>CL44</f>
        <v>0</v>
      </c>
      <c r="CN44" s="267">
        <f>CL44</f>
        <v>0</v>
      </c>
      <c r="CP44" s="267">
        <f>_xlfn.XLOOKUP("MCP"&amp;$D45&amp;CQ$10,SLAs!$M:$M,SLAs!$S:$S,0,0,1)</f>
        <v>0</v>
      </c>
      <c r="CQ44" s="267">
        <f>CP44</f>
        <v>0</v>
      </c>
      <c r="CR44" s="267">
        <f>CP44</f>
        <v>0</v>
      </c>
      <c r="CT44" s="267">
        <f>_xlfn.XLOOKUP("MCP"&amp;$D45&amp;CU$10,SLAs!$M:$M,SLAs!$S:$S,0,0,1)</f>
        <v>0</v>
      </c>
      <c r="CU44" s="267">
        <f>CT44</f>
        <v>0</v>
      </c>
      <c r="CV44" s="267">
        <f>CT44</f>
        <v>0</v>
      </c>
      <c r="CX44" s="267">
        <f>_xlfn.XLOOKUP("MCP"&amp;$D45&amp;CY$10,SLAs!$M:$M,SLAs!$S:$S,0,0,1)</f>
        <v>0</v>
      </c>
      <c r="CY44" s="267">
        <f>CX44</f>
        <v>0</v>
      </c>
      <c r="CZ44" s="267">
        <f>CX44</f>
        <v>0</v>
      </c>
      <c r="DB44" s="267">
        <f>_xlfn.XLOOKUP("MCP"&amp;$D45&amp;DC$10,SLAs!$M:$M,SLAs!$S:$S,0,0,1)</f>
        <v>0</v>
      </c>
      <c r="DC44" s="267">
        <f>DB44</f>
        <v>0</v>
      </c>
      <c r="DD44" s="267">
        <f>DB44</f>
        <v>0</v>
      </c>
      <c r="DF44" s="267">
        <f>_xlfn.XLOOKUP("MCP"&amp;$D45&amp;DG$10,SLAs!$M:$M,SLAs!$S:$S,0,0,1)</f>
        <v>0</v>
      </c>
      <c r="DG44" s="267">
        <f>DF44</f>
        <v>0</v>
      </c>
      <c r="DH44" s="267">
        <f>DF44</f>
        <v>0</v>
      </c>
      <c r="DJ44" s="267">
        <f>_xlfn.XLOOKUP("MCP"&amp;$D45&amp;DK$10,SLAs!$M:$M,SLAs!$S:$S,0,0,1)</f>
        <v>0</v>
      </c>
      <c r="DK44" s="267">
        <f>DJ44</f>
        <v>0</v>
      </c>
      <c r="DL44" s="267">
        <f>DJ44</f>
        <v>0</v>
      </c>
      <c r="DN44" s="267">
        <f>_xlfn.XLOOKUP("MCP"&amp;$D45&amp;DO$10,SLAs!$M:$M,SLAs!$S:$S,0,0,1)</f>
        <v>0</v>
      </c>
      <c r="DO44" s="267">
        <f>DN44</f>
        <v>0</v>
      </c>
      <c r="DP44" s="267">
        <f>DN44</f>
        <v>0</v>
      </c>
      <c r="DR44" s="267">
        <f>_xlfn.XLOOKUP("MCP"&amp;$D45&amp;DS$10,SLAs!$M:$M,SLAs!$S:$S,0,0,1)</f>
        <v>0</v>
      </c>
      <c r="DS44" s="267">
        <f>DR44</f>
        <v>0</v>
      </c>
      <c r="DT44" s="267">
        <f>DR44</f>
        <v>0</v>
      </c>
      <c r="DV44" s="267">
        <f>_xlfn.XLOOKUP("MCP"&amp;$D45&amp;DW$10,SLAs!$M:$M,SLAs!$S:$S,0,0,1)</f>
        <v>0</v>
      </c>
      <c r="DW44" s="267">
        <f>DV44</f>
        <v>0</v>
      </c>
      <c r="DX44" s="267">
        <f>DV44</f>
        <v>0</v>
      </c>
    </row>
    <row r="45" spans="4:129" ht="22.5" customHeight="1" x14ac:dyDescent="0.25">
      <c r="D45" s="166" t="s">
        <v>496</v>
      </c>
      <c r="E45" s="57"/>
      <c r="F45" s="268">
        <f>F44</f>
        <v>0</v>
      </c>
      <c r="G45" s="57" t="str">
        <f>INDEX('MCP-Data'!$B$17:$BW$40,MATCH($D45,'MCP-Data'!$B$17:$B$40,0),MATCH(G$10,'MCP-Data'!$B$17:$BW$17,0),1)</f>
        <v>✔</v>
      </c>
      <c r="H45" s="268">
        <f>F44</f>
        <v>0</v>
      </c>
      <c r="I45" s="57"/>
      <c r="J45" s="268">
        <f>J44</f>
        <v>0</v>
      </c>
      <c r="K45" s="57" t="str">
        <f>INDEX('MCP-Data'!$B$17:$BW$40,MATCH($D45,'MCP-Data'!$B$17:$B$40,0),MATCH(K$10,'MCP-Data'!$B$17:$BW$17,0),1)</f>
        <v>✔</v>
      </c>
      <c r="L45" s="268">
        <f>J44</f>
        <v>0</v>
      </c>
      <c r="M45" s="57"/>
      <c r="N45" s="268">
        <f>N44</f>
        <v>0</v>
      </c>
      <c r="O45" s="57" t="str">
        <f>INDEX('MCP-Data'!$B$17:$BW$40,MATCH($D45,'MCP-Data'!$B$17:$B$40,0),MATCH(O$10,'MCP-Data'!$B$17:$BW$17,0),1)</f>
        <v>◯</v>
      </c>
      <c r="P45" s="268">
        <f>N44</f>
        <v>0</v>
      </c>
      <c r="Q45" s="57"/>
      <c r="R45" s="268">
        <f>R44</f>
        <v>0</v>
      </c>
      <c r="S45" s="57" t="str">
        <f>INDEX('MCP-Data'!$B$17:$BW$40,MATCH($D45,'MCP-Data'!$B$17:$B$40,0),MATCH(S$10,'MCP-Data'!$B$17:$BW$17,0),1)</f>
        <v>◯</v>
      </c>
      <c r="T45" s="268">
        <f>R44</f>
        <v>0</v>
      </c>
      <c r="U45" s="57"/>
      <c r="V45" s="268">
        <f>V44</f>
        <v>0</v>
      </c>
      <c r="W45" s="57" t="str">
        <f>INDEX('MCP-Data'!$B$17:$BW$40,MATCH($D45,'MCP-Data'!$B$17:$B$40,0),MATCH(W$10,'MCP-Data'!$B$17:$BW$17,0),1)</f>
        <v>✔</v>
      </c>
      <c r="X45" s="268">
        <f>V44</f>
        <v>0</v>
      </c>
      <c r="Y45" s="57"/>
      <c r="Z45" s="268">
        <f>Z44</f>
        <v>0</v>
      </c>
      <c r="AA45" s="57" t="str">
        <f>INDEX('MCP-Data'!$B$17:$BW$40,MATCH($D45,'MCP-Data'!$B$17:$B$40,0),MATCH(AA$10,'MCP-Data'!$B$17:$BW$17,0),1)</f>
        <v>◯</v>
      </c>
      <c r="AB45" s="268">
        <f>Z44</f>
        <v>0</v>
      </c>
      <c r="AC45" s="57"/>
      <c r="AD45" s="268">
        <f>AD44</f>
        <v>0</v>
      </c>
      <c r="AE45" s="57" t="str">
        <f>INDEX('MCP-Data'!$B$17:$BW$40,MATCH($D45,'MCP-Data'!$B$17:$B$40,0),MATCH(AE$10,'MCP-Data'!$B$17:$BW$17,0),1)</f>
        <v>◯</v>
      </c>
      <c r="AF45" s="268">
        <f>AD44</f>
        <v>0</v>
      </c>
      <c r="AG45" s="57"/>
      <c r="AH45" s="268">
        <f>AH44</f>
        <v>0</v>
      </c>
      <c r="AI45" s="57" t="str">
        <f>INDEX('MCP-Data'!$B$17:$BW$40,MATCH($D45,'MCP-Data'!$B$17:$B$40,0),MATCH(AI$10,'MCP-Data'!$B$17:$BW$17,0),1)</f>
        <v>◯</v>
      </c>
      <c r="AJ45" s="268">
        <f>AH44</f>
        <v>0</v>
      </c>
      <c r="AK45" s="57"/>
      <c r="AL45" s="268">
        <f>AL44</f>
        <v>0</v>
      </c>
      <c r="AM45" s="57" t="str">
        <f>INDEX('MCP-Data'!$B$17:$BW$40,MATCH($D45,'MCP-Data'!$B$17:$B$40,0),MATCH(AM$10,'MCP-Data'!$B$17:$BW$17,0),1)</f>
        <v>◯</v>
      </c>
      <c r="AN45" s="268">
        <f>AL44</f>
        <v>0</v>
      </c>
      <c r="AO45" s="57"/>
      <c r="AP45" s="268">
        <f>AP44</f>
        <v>0</v>
      </c>
      <c r="AQ45" s="57" t="str">
        <f>INDEX('MCP-Data'!$B$17:$BW$40,MATCH($D45,'MCP-Data'!$B$17:$B$40,0),MATCH(AQ$10,'MCP-Data'!$B$17:$BW$17,0),1)</f>
        <v>◯</v>
      </c>
      <c r="AR45" s="268">
        <f>AP44</f>
        <v>0</v>
      </c>
      <c r="AS45" s="57"/>
      <c r="AT45" s="268">
        <f>AT44</f>
        <v>0</v>
      </c>
      <c r="AU45" s="57" t="str">
        <f>INDEX('MCP-Data'!$B$17:$BW$40,MATCH($D45,'MCP-Data'!$B$17:$B$40,0),MATCH(AU$10,'MCP-Data'!$B$17:$BW$17,0),1)</f>
        <v>◯</v>
      </c>
      <c r="AV45" s="268">
        <f>AT44</f>
        <v>0</v>
      </c>
      <c r="AW45" s="57"/>
      <c r="AX45" s="268">
        <f>AX44</f>
        <v>0</v>
      </c>
      <c r="AY45" s="57" t="str">
        <f>INDEX('MCP-Data'!$B$17:$BW$40,MATCH($D45,'MCP-Data'!$B$17:$B$40,0),MATCH(AY$10,'MCP-Data'!$B$17:$BW$17,0),1)</f>
        <v>◯</v>
      </c>
      <c r="AZ45" s="268">
        <f>AX44</f>
        <v>0</v>
      </c>
      <c r="BA45" s="57"/>
      <c r="BB45" s="268">
        <f>BB44</f>
        <v>0</v>
      </c>
      <c r="BC45" s="57" t="str">
        <f>INDEX('MCP-Data'!$B$17:$BW$40,MATCH($D45,'MCP-Data'!$B$17:$B$40,0),MATCH(BC$10,'MCP-Data'!$B$17:$BW$17,0),1)</f>
        <v>◯</v>
      </c>
      <c r="BD45" s="268">
        <f>BB44</f>
        <v>0</v>
      </c>
      <c r="BE45" s="57"/>
      <c r="BF45" s="268">
        <f>BF44</f>
        <v>0</v>
      </c>
      <c r="BG45" s="57" t="str">
        <f>INDEX('MCP-Data'!$B$17:$BW$40,MATCH($D45,'MCP-Data'!$B$17:$B$40,0),MATCH(BG$10,'MCP-Data'!$B$17:$BW$17,0),1)</f>
        <v>◯</v>
      </c>
      <c r="BH45" s="268">
        <f>BF44</f>
        <v>0</v>
      </c>
      <c r="BI45" s="57"/>
      <c r="BJ45" s="268">
        <f>BJ44</f>
        <v>0</v>
      </c>
      <c r="BK45" s="57" t="str">
        <f>INDEX('MCP-Data'!$B$17:$BW$40,MATCH($D45,'MCP-Data'!$B$17:$B$40,0),MATCH(BK$10,'MCP-Data'!$B$17:$BW$17,0),1)</f>
        <v>◯</v>
      </c>
      <c r="BL45" s="268">
        <f>BJ44</f>
        <v>0</v>
      </c>
      <c r="BM45" s="57"/>
      <c r="BN45" s="268">
        <f>BN44</f>
        <v>0</v>
      </c>
      <c r="BO45" s="57" t="str">
        <f>INDEX('MCP-Data'!$B$17:$BW$40,MATCH($D45,'MCP-Data'!$B$17:$B$40,0),MATCH(BO$10,'MCP-Data'!$B$17:$BW$17,0),1)</f>
        <v>Ø</v>
      </c>
      <c r="BP45" s="268">
        <f>BN44</f>
        <v>0</v>
      </c>
      <c r="BQ45" s="57"/>
      <c r="BR45" s="268">
        <f>BR44</f>
        <v>0</v>
      </c>
      <c r="BS45" s="57" t="str">
        <f>INDEX('MCP-Data'!$B$17:$BW$40,MATCH($D45,'MCP-Data'!$B$17:$B$40,0),MATCH(BS$10,'MCP-Data'!$B$17:$BW$17,0),1)</f>
        <v>Ø</v>
      </c>
      <c r="BT45" s="268">
        <f>BR44</f>
        <v>0</v>
      </c>
      <c r="BU45" s="57"/>
      <c r="BV45" s="268">
        <f>BV44</f>
        <v>0</v>
      </c>
      <c r="BW45" s="57" t="str">
        <f>INDEX('MCP-Data'!$B$17:$BW$40,MATCH($D45,'MCP-Data'!$B$17:$B$40,0),MATCH(BW$10,'MCP-Data'!$B$17:$BW$17,0),1)</f>
        <v>Ø</v>
      </c>
      <c r="BX45" s="268">
        <f>BV44</f>
        <v>0</v>
      </c>
      <c r="BY45" s="57"/>
      <c r="BZ45" s="268">
        <f>BZ44</f>
        <v>0</v>
      </c>
      <c r="CA45" s="57" t="str">
        <f>INDEX('MCP-Data'!$B$17:$BW$40,MATCH($D45,'MCP-Data'!$B$17:$B$40,0),MATCH(CA$10,'MCP-Data'!$B$17:$BW$17,0),1)</f>
        <v>Ø</v>
      </c>
      <c r="CB45" s="268">
        <f>BZ44</f>
        <v>0</v>
      </c>
      <c r="CC45" s="57"/>
      <c r="CD45" s="268">
        <f>CD44</f>
        <v>0</v>
      </c>
      <c r="CE45" s="57" t="str">
        <f>INDEX('MCP-Data'!$B$17:$BW$40,MATCH($D45,'MCP-Data'!$B$17:$B$40,0),MATCH(CE$10,'MCP-Data'!$B$17:$BW$17,0),1)</f>
        <v>Ø</v>
      </c>
      <c r="CF45" s="268">
        <f>CD44</f>
        <v>0</v>
      </c>
      <c r="CG45" s="57"/>
      <c r="CH45" s="268">
        <f>CH44</f>
        <v>0</v>
      </c>
      <c r="CI45" s="57" t="str">
        <f>INDEX('MCP-Data'!$B$17:$BW$40,MATCH($D45,'MCP-Data'!$B$17:$B$40,0),MATCH(CI$10,'MCP-Data'!$B$17:$BW$17,0),1)</f>
        <v>Ø</v>
      </c>
      <c r="CJ45" s="268">
        <f>CH44</f>
        <v>0</v>
      </c>
      <c r="CK45" s="57"/>
      <c r="CL45" s="268">
        <f>CL44</f>
        <v>0</v>
      </c>
      <c r="CM45" s="57" t="str">
        <f>INDEX('MCP-Data'!$B$17:$BW$40,MATCH($D45,'MCP-Data'!$B$17:$B$40,0),MATCH(CM$10,'MCP-Data'!$B$17:$BW$17,0),1)</f>
        <v>Ø</v>
      </c>
      <c r="CN45" s="268">
        <f>CL44</f>
        <v>0</v>
      </c>
      <c r="CO45" s="57"/>
      <c r="CP45" s="268">
        <f>CP44</f>
        <v>0</v>
      </c>
      <c r="CQ45" s="57" t="str">
        <f>INDEX('MCP-Data'!$B$17:$BW$40,MATCH($D45,'MCP-Data'!$B$17:$B$40,0),MATCH(CQ$10,'MCP-Data'!$B$17:$BW$17,0),1)</f>
        <v>Ø</v>
      </c>
      <c r="CR45" s="268">
        <f>CP44</f>
        <v>0</v>
      </c>
      <c r="CS45" s="57"/>
      <c r="CT45" s="268">
        <f>CT44</f>
        <v>0</v>
      </c>
      <c r="CU45" s="57" t="str">
        <f>INDEX('MCP-Data'!$B$17:$BW$40,MATCH($D45,'MCP-Data'!$B$17:$B$40,0),MATCH(CU$10,'MCP-Data'!$B$17:$BW$17,0),1)</f>
        <v>Ø</v>
      </c>
      <c r="CV45" s="268">
        <f>CT44</f>
        <v>0</v>
      </c>
      <c r="CW45" s="57"/>
      <c r="CX45" s="268">
        <f>CX44</f>
        <v>0</v>
      </c>
      <c r="CY45" s="57" t="str">
        <f>INDEX('MCP-Data'!$B$17:$BW$40,MATCH($D45,'MCP-Data'!$B$17:$B$40,0),MATCH(CY$10,'MCP-Data'!$B$17:$BW$17,0),1)</f>
        <v>Ø</v>
      </c>
      <c r="CZ45" s="268">
        <f>CX44</f>
        <v>0</v>
      </c>
      <c r="DA45" s="57"/>
      <c r="DB45" s="268">
        <f>DB44</f>
        <v>0</v>
      </c>
      <c r="DC45" s="57" t="str">
        <f>INDEX('MCP-Data'!$B$17:$BW$40,MATCH($D45,'MCP-Data'!$B$17:$B$40,0),MATCH(DC$10,'MCP-Data'!$B$17:$BW$17,0),1)</f>
        <v>Ø</v>
      </c>
      <c r="DD45" s="268">
        <f>DB44</f>
        <v>0</v>
      </c>
      <c r="DE45" s="57"/>
      <c r="DF45" s="268">
        <f>DF44</f>
        <v>0</v>
      </c>
      <c r="DG45" s="57" t="str">
        <f>INDEX('MCP-Data'!$B$17:$BW$40,MATCH($D45,'MCP-Data'!$B$17:$B$40,0),MATCH(DG$10,'MCP-Data'!$B$17:$BW$17,0),1)</f>
        <v>◯</v>
      </c>
      <c r="DH45" s="268">
        <f>DF44</f>
        <v>0</v>
      </c>
      <c r="DI45" s="57"/>
      <c r="DJ45" s="268">
        <f>DJ44</f>
        <v>0</v>
      </c>
      <c r="DK45" s="57" t="str">
        <f>INDEX('MCP-Data'!$B$17:$BW$40,MATCH($D45,'MCP-Data'!$B$17:$B$40,0),MATCH(DK$10,'MCP-Data'!$B$17:$BW$17,0),1)</f>
        <v>◯</v>
      </c>
      <c r="DL45" s="268">
        <f>DJ44</f>
        <v>0</v>
      </c>
      <c r="DM45" s="57"/>
      <c r="DN45" s="268">
        <f>DN44</f>
        <v>0</v>
      </c>
      <c r="DO45" s="57" t="str">
        <f>INDEX('MCP-Data'!$B$17:$BW$40,MATCH($D45,'MCP-Data'!$B$17:$B$40,0),MATCH(DO$10,'MCP-Data'!$B$17:$BW$17,0),1)</f>
        <v>◯</v>
      </c>
      <c r="DP45" s="268">
        <f>DN44</f>
        <v>0</v>
      </c>
      <c r="DQ45" s="57"/>
      <c r="DR45" s="268">
        <f>DR44</f>
        <v>0</v>
      </c>
      <c r="DS45" s="57" t="str">
        <f>INDEX('MCP-Data'!$B$17:$BW$40,MATCH($D45,'MCP-Data'!$B$17:$B$40,0),MATCH(DS$10,'MCP-Data'!$B$17:$BW$17,0),1)</f>
        <v>Ø</v>
      </c>
      <c r="DT45" s="268">
        <f>DR44</f>
        <v>0</v>
      </c>
      <c r="DU45" s="57"/>
      <c r="DV45" s="268">
        <f>DV44</f>
        <v>0</v>
      </c>
      <c r="DW45" s="57" t="str">
        <f>INDEX('MCP-Data'!$B$17:$BW$40,MATCH($D45,'MCP-Data'!$B$17:$B$40,0),MATCH(DW$10,'MCP-Data'!$B$17:$BW$17,0),1)</f>
        <v>◯</v>
      </c>
      <c r="DX45" s="268">
        <f>DV44</f>
        <v>0</v>
      </c>
      <c r="DY45" s="57"/>
    </row>
    <row r="46" spans="4:129" ht="0.95" customHeight="1" x14ac:dyDescent="0.25">
      <c r="F46" s="267">
        <f>F44</f>
        <v>0</v>
      </c>
      <c r="G46" s="267">
        <f>F44</f>
        <v>0</v>
      </c>
      <c r="H46" s="267">
        <f>F44</f>
        <v>0</v>
      </c>
      <c r="J46" s="267">
        <f>J44</f>
        <v>0</v>
      </c>
      <c r="K46" s="267">
        <f>J44</f>
        <v>0</v>
      </c>
      <c r="L46" s="267">
        <f>J44</f>
        <v>0</v>
      </c>
      <c r="N46" s="267">
        <f>N44</f>
        <v>0</v>
      </c>
      <c r="O46" s="267">
        <f>N44</f>
        <v>0</v>
      </c>
      <c r="P46" s="267">
        <f>N44</f>
        <v>0</v>
      </c>
      <c r="R46" s="267">
        <f>R44</f>
        <v>0</v>
      </c>
      <c r="S46" s="267">
        <f>R44</f>
        <v>0</v>
      </c>
      <c r="T46" s="267">
        <f>R44</f>
        <v>0</v>
      </c>
      <c r="V46" s="267">
        <f>V44</f>
        <v>0</v>
      </c>
      <c r="W46" s="267">
        <f>V44</f>
        <v>0</v>
      </c>
      <c r="X46" s="267">
        <f>V44</f>
        <v>0</v>
      </c>
      <c r="Z46" s="267">
        <f>Z44</f>
        <v>0</v>
      </c>
      <c r="AA46" s="267">
        <f>Z44</f>
        <v>0</v>
      </c>
      <c r="AB46" s="267">
        <f>Z44</f>
        <v>0</v>
      </c>
      <c r="AD46" s="267">
        <f>AD44</f>
        <v>0</v>
      </c>
      <c r="AE46" s="267">
        <f>AD44</f>
        <v>0</v>
      </c>
      <c r="AF46" s="267">
        <f>AD44</f>
        <v>0</v>
      </c>
      <c r="AH46" s="267">
        <f>AH44</f>
        <v>0</v>
      </c>
      <c r="AI46" s="267">
        <f>AH44</f>
        <v>0</v>
      </c>
      <c r="AJ46" s="267">
        <f>AH44</f>
        <v>0</v>
      </c>
      <c r="AL46" s="267">
        <f>AL44</f>
        <v>0</v>
      </c>
      <c r="AM46" s="267">
        <f>AL44</f>
        <v>0</v>
      </c>
      <c r="AN46" s="267">
        <f>AL44</f>
        <v>0</v>
      </c>
      <c r="AP46" s="267">
        <f>AP44</f>
        <v>0</v>
      </c>
      <c r="AQ46" s="267">
        <f>AP44</f>
        <v>0</v>
      </c>
      <c r="AR46" s="267">
        <f>AP44</f>
        <v>0</v>
      </c>
      <c r="AT46" s="267">
        <f>AT44</f>
        <v>0</v>
      </c>
      <c r="AU46" s="267">
        <f>AT44</f>
        <v>0</v>
      </c>
      <c r="AV46" s="267">
        <f>AT44</f>
        <v>0</v>
      </c>
      <c r="AX46" s="267">
        <f>AX44</f>
        <v>0</v>
      </c>
      <c r="AY46" s="267">
        <f>AX44</f>
        <v>0</v>
      </c>
      <c r="AZ46" s="267">
        <f>AX44</f>
        <v>0</v>
      </c>
      <c r="BB46" s="267">
        <f>BB44</f>
        <v>0</v>
      </c>
      <c r="BC46" s="267">
        <f>BB44</f>
        <v>0</v>
      </c>
      <c r="BD46" s="267">
        <f>BB44</f>
        <v>0</v>
      </c>
      <c r="BF46" s="267">
        <f>BF44</f>
        <v>0</v>
      </c>
      <c r="BG46" s="267">
        <f>BF44</f>
        <v>0</v>
      </c>
      <c r="BH46" s="267">
        <f>BF44</f>
        <v>0</v>
      </c>
      <c r="BJ46" s="267">
        <f>BJ44</f>
        <v>0</v>
      </c>
      <c r="BK46" s="267">
        <f>BJ44</f>
        <v>0</v>
      </c>
      <c r="BL46" s="267">
        <f>BJ44</f>
        <v>0</v>
      </c>
      <c r="BN46" s="267">
        <f>BN44</f>
        <v>0</v>
      </c>
      <c r="BO46" s="267">
        <f>BN44</f>
        <v>0</v>
      </c>
      <c r="BP46" s="267">
        <f>BN44</f>
        <v>0</v>
      </c>
      <c r="BR46" s="267">
        <f>BR44</f>
        <v>0</v>
      </c>
      <c r="BS46" s="267">
        <f>BR44</f>
        <v>0</v>
      </c>
      <c r="BT46" s="267">
        <f>BR44</f>
        <v>0</v>
      </c>
      <c r="BV46" s="267">
        <f>BV44</f>
        <v>0</v>
      </c>
      <c r="BW46" s="267">
        <f>BV44</f>
        <v>0</v>
      </c>
      <c r="BX46" s="267">
        <f>BV44</f>
        <v>0</v>
      </c>
      <c r="BZ46" s="267">
        <f>BZ44</f>
        <v>0</v>
      </c>
      <c r="CA46" s="267">
        <f>BZ44</f>
        <v>0</v>
      </c>
      <c r="CB46" s="267">
        <f>BZ44</f>
        <v>0</v>
      </c>
      <c r="CD46" s="267">
        <f>CD44</f>
        <v>0</v>
      </c>
      <c r="CE46" s="267">
        <f>CD44</f>
        <v>0</v>
      </c>
      <c r="CF46" s="267">
        <f>CD44</f>
        <v>0</v>
      </c>
      <c r="CH46" s="267">
        <f>CH44</f>
        <v>0</v>
      </c>
      <c r="CI46" s="267">
        <f>CH44</f>
        <v>0</v>
      </c>
      <c r="CJ46" s="267">
        <f>CH44</f>
        <v>0</v>
      </c>
      <c r="CL46" s="267">
        <f>CL44</f>
        <v>0</v>
      </c>
      <c r="CM46" s="267">
        <f>CL44</f>
        <v>0</v>
      </c>
      <c r="CN46" s="267">
        <f>CL44</f>
        <v>0</v>
      </c>
      <c r="CP46" s="267">
        <f>CP44</f>
        <v>0</v>
      </c>
      <c r="CQ46" s="267">
        <f>CP44</f>
        <v>0</v>
      </c>
      <c r="CR46" s="267">
        <f>CP44</f>
        <v>0</v>
      </c>
      <c r="CT46" s="267">
        <f>CT44</f>
        <v>0</v>
      </c>
      <c r="CU46" s="267">
        <f>CT44</f>
        <v>0</v>
      </c>
      <c r="CV46" s="267">
        <f>CT44</f>
        <v>0</v>
      </c>
      <c r="CX46" s="267">
        <f>CX44</f>
        <v>0</v>
      </c>
      <c r="CY46" s="267">
        <f>CX44</f>
        <v>0</v>
      </c>
      <c r="CZ46" s="267">
        <f>CX44</f>
        <v>0</v>
      </c>
      <c r="DB46" s="267">
        <f>DB44</f>
        <v>0</v>
      </c>
      <c r="DC46" s="267">
        <f>DB44</f>
        <v>0</v>
      </c>
      <c r="DD46" s="267">
        <f>DB44</f>
        <v>0</v>
      </c>
      <c r="DF46" s="267">
        <f>DF44</f>
        <v>0</v>
      </c>
      <c r="DG46" s="267">
        <f>DF44</f>
        <v>0</v>
      </c>
      <c r="DH46" s="267">
        <f>DF44</f>
        <v>0</v>
      </c>
      <c r="DJ46" s="267">
        <f>DJ44</f>
        <v>0</v>
      </c>
      <c r="DK46" s="267">
        <f>DJ44</f>
        <v>0</v>
      </c>
      <c r="DL46" s="267">
        <f>DJ44</f>
        <v>0</v>
      </c>
      <c r="DN46" s="267">
        <f>DN44</f>
        <v>0</v>
      </c>
      <c r="DO46" s="267">
        <f>DN44</f>
        <v>0</v>
      </c>
      <c r="DP46" s="267">
        <f>DN44</f>
        <v>0</v>
      </c>
      <c r="DR46" s="267">
        <f>DR44</f>
        <v>0</v>
      </c>
      <c r="DS46" s="267">
        <f>DR44</f>
        <v>0</v>
      </c>
      <c r="DT46" s="267">
        <f>DR44</f>
        <v>0</v>
      </c>
      <c r="DV46" s="267">
        <f>DV44</f>
        <v>0</v>
      </c>
      <c r="DW46" s="267">
        <f>DV44</f>
        <v>0</v>
      </c>
      <c r="DX46" s="267">
        <f>DV44</f>
        <v>0</v>
      </c>
    </row>
    <row r="47" spans="4:129" ht="4.5" customHeight="1" x14ac:dyDescent="0.25"/>
    <row r="48" spans="4:129" ht="1.5" customHeight="1" x14ac:dyDescent="0.25">
      <c r="F48" s="267">
        <f>_xlfn.XLOOKUP("MCP"&amp;$D49&amp;G$10,SLAs!$M:$M,SLAs!$S:$S,0,0,1)</f>
        <v>0</v>
      </c>
      <c r="G48" s="267">
        <f>F48</f>
        <v>0</v>
      </c>
      <c r="H48" s="267">
        <f>F48</f>
        <v>0</v>
      </c>
      <c r="J48" s="267">
        <f>_xlfn.XLOOKUP("MCP"&amp;$D49&amp;K$10,SLAs!$M:$M,SLAs!$S:$S,0,0,1)</f>
        <v>0</v>
      </c>
      <c r="K48" s="267">
        <f>J48</f>
        <v>0</v>
      </c>
      <c r="L48" s="267">
        <f>J48</f>
        <v>0</v>
      </c>
      <c r="N48" s="267">
        <f>_xlfn.XLOOKUP("MCP"&amp;$D49&amp;O$10,SLAs!$M:$M,SLAs!$S:$S,0,0,1)</f>
        <v>0</v>
      </c>
      <c r="O48" s="267">
        <f>N48</f>
        <v>0</v>
      </c>
      <c r="P48" s="267">
        <f>N48</f>
        <v>0</v>
      </c>
      <c r="R48" s="267">
        <f>_xlfn.XLOOKUP("MCP"&amp;$D49&amp;S$10,SLAs!$M:$M,SLAs!$S:$S,0,0,1)</f>
        <v>0</v>
      </c>
      <c r="S48" s="267">
        <f>R48</f>
        <v>0</v>
      </c>
      <c r="T48" s="267">
        <f>R48</f>
        <v>0</v>
      </c>
      <c r="V48" s="267">
        <f>_xlfn.XLOOKUP("MCP"&amp;$D49&amp;W$10,SLAs!$M:$M,SLAs!$S:$S,0,0,1)</f>
        <v>0</v>
      </c>
      <c r="W48" s="267">
        <f>V48</f>
        <v>0</v>
      </c>
      <c r="X48" s="267">
        <f>V48</f>
        <v>0</v>
      </c>
      <c r="Z48" s="267">
        <f>_xlfn.XLOOKUP("MCP"&amp;$D49&amp;AA$10,SLAs!$M:$M,SLAs!$S:$S,0,0,1)</f>
        <v>0</v>
      </c>
      <c r="AA48" s="267">
        <f>Z48</f>
        <v>0</v>
      </c>
      <c r="AB48" s="267">
        <f>Z48</f>
        <v>0</v>
      </c>
      <c r="AD48" s="267">
        <f>_xlfn.XLOOKUP("MCP"&amp;$D49&amp;AE$10,SLAs!$M:$M,SLAs!$S:$S,0,0,1)</f>
        <v>0</v>
      </c>
      <c r="AE48" s="267">
        <f>AD48</f>
        <v>0</v>
      </c>
      <c r="AF48" s="267">
        <f>AD48</f>
        <v>0</v>
      </c>
      <c r="AH48" s="267">
        <f>_xlfn.XLOOKUP("MCP"&amp;$D49&amp;AI$10,SLAs!$M:$M,SLAs!$S:$S,0,0,1)</f>
        <v>0</v>
      </c>
      <c r="AI48" s="267">
        <f>AH48</f>
        <v>0</v>
      </c>
      <c r="AJ48" s="267">
        <f>AH48</f>
        <v>0</v>
      </c>
      <c r="AL48" s="267">
        <f>_xlfn.XLOOKUP("MCP"&amp;$D49&amp;AM$10,SLAs!$M:$M,SLAs!$S:$S,0,0,1)</f>
        <v>0</v>
      </c>
      <c r="AM48" s="267">
        <f>AL48</f>
        <v>0</v>
      </c>
      <c r="AN48" s="267">
        <f>AL48</f>
        <v>0</v>
      </c>
      <c r="AP48" s="267">
        <f>_xlfn.XLOOKUP("MCP"&amp;$D49&amp;AQ$10,SLAs!$M:$M,SLAs!$S:$S,0,0,1)</f>
        <v>0</v>
      </c>
      <c r="AQ48" s="267">
        <f>AP48</f>
        <v>0</v>
      </c>
      <c r="AR48" s="267">
        <f>AP48</f>
        <v>0</v>
      </c>
      <c r="AT48" s="267">
        <f>_xlfn.XLOOKUP("MCP"&amp;$D49&amp;AU$10,SLAs!$M:$M,SLAs!$S:$S,0,0,1)</f>
        <v>0</v>
      </c>
      <c r="AU48" s="267">
        <f>AT48</f>
        <v>0</v>
      </c>
      <c r="AV48" s="267">
        <f>AT48</f>
        <v>0</v>
      </c>
      <c r="AX48" s="267">
        <f>_xlfn.XLOOKUP("MCP"&amp;$D49&amp;AY$10,SLAs!$M:$M,SLAs!$S:$S,0,0,1)</f>
        <v>0</v>
      </c>
      <c r="AY48" s="267">
        <f>AX48</f>
        <v>0</v>
      </c>
      <c r="AZ48" s="267">
        <f>AX48</f>
        <v>0</v>
      </c>
      <c r="BB48" s="267">
        <f>_xlfn.XLOOKUP("MCP"&amp;$D49&amp;BC$10,SLAs!$M:$M,SLAs!$S:$S,0,0,1)</f>
        <v>0</v>
      </c>
      <c r="BC48" s="267">
        <f>BB48</f>
        <v>0</v>
      </c>
      <c r="BD48" s="267">
        <f>BB48</f>
        <v>0</v>
      </c>
      <c r="BF48" s="267">
        <f>_xlfn.XLOOKUP("MCP"&amp;$D49&amp;BG$10,SLAs!$M:$M,SLAs!$S:$S,0,0,1)</f>
        <v>0</v>
      </c>
      <c r="BG48" s="267">
        <f>BF48</f>
        <v>0</v>
      </c>
      <c r="BH48" s="267">
        <f>BF48</f>
        <v>0</v>
      </c>
      <c r="BJ48" s="267">
        <f>_xlfn.XLOOKUP("MCP"&amp;$D49&amp;BK$10,SLAs!$M:$M,SLAs!$S:$S,0,0,1)</f>
        <v>0</v>
      </c>
      <c r="BK48" s="267">
        <f>BJ48</f>
        <v>0</v>
      </c>
      <c r="BL48" s="267">
        <f>BJ48</f>
        <v>0</v>
      </c>
      <c r="BN48" s="267">
        <f>_xlfn.XLOOKUP("MCP"&amp;$D49&amp;BO$10,SLAs!$M:$M,SLAs!$S:$S,0,0,1)</f>
        <v>0</v>
      </c>
      <c r="BO48" s="267">
        <f>BN48</f>
        <v>0</v>
      </c>
      <c r="BP48" s="267">
        <f>BN48</f>
        <v>0</v>
      </c>
      <c r="BR48" s="267">
        <f>_xlfn.XLOOKUP("MCP"&amp;$D49&amp;BS$10,SLAs!$M:$M,SLAs!$S:$S,0,0,1)</f>
        <v>0</v>
      </c>
      <c r="BS48" s="267">
        <f>BR48</f>
        <v>0</v>
      </c>
      <c r="BT48" s="267">
        <f>BR48</f>
        <v>0</v>
      </c>
      <c r="BV48" s="267">
        <f>_xlfn.XLOOKUP("MCP"&amp;$D49&amp;BW$10,SLAs!$M:$M,SLAs!$S:$S,0,0,1)</f>
        <v>0</v>
      </c>
      <c r="BW48" s="267">
        <f>BV48</f>
        <v>0</v>
      </c>
      <c r="BX48" s="267">
        <f>BV48</f>
        <v>0</v>
      </c>
      <c r="BZ48" s="267">
        <f>_xlfn.XLOOKUP("MCP"&amp;$D49&amp;CA$10,SLAs!$M:$M,SLAs!$S:$S,0,0,1)</f>
        <v>0</v>
      </c>
      <c r="CA48" s="267">
        <f>BZ48</f>
        <v>0</v>
      </c>
      <c r="CB48" s="267">
        <f>BZ48</f>
        <v>0</v>
      </c>
      <c r="CD48" s="267">
        <f>_xlfn.XLOOKUP("MCP"&amp;$D49&amp;CE$10,SLAs!$M:$M,SLAs!$S:$S,0,0,1)</f>
        <v>0</v>
      </c>
      <c r="CE48" s="267">
        <f>CD48</f>
        <v>0</v>
      </c>
      <c r="CF48" s="267">
        <f>CD48</f>
        <v>0</v>
      </c>
      <c r="CH48" s="267">
        <f>_xlfn.XLOOKUP("MCP"&amp;$D49&amp;CI$10,SLAs!$M:$M,SLAs!$S:$S,0,0,1)</f>
        <v>0</v>
      </c>
      <c r="CI48" s="267">
        <f>CH48</f>
        <v>0</v>
      </c>
      <c r="CJ48" s="267">
        <f>CH48</f>
        <v>0</v>
      </c>
      <c r="CL48" s="267">
        <f>_xlfn.XLOOKUP("MCP"&amp;$D49&amp;CM$10,SLAs!$M:$M,SLAs!$S:$S,0,0,1)</f>
        <v>0</v>
      </c>
      <c r="CM48" s="267">
        <f>CL48</f>
        <v>0</v>
      </c>
      <c r="CN48" s="267">
        <f>CL48</f>
        <v>0</v>
      </c>
      <c r="CP48" s="267">
        <f>_xlfn.XLOOKUP("MCP"&amp;$D49&amp;CQ$10,SLAs!$M:$M,SLAs!$S:$S,0,0,1)</f>
        <v>0</v>
      </c>
      <c r="CQ48" s="267">
        <f>CP48</f>
        <v>0</v>
      </c>
      <c r="CR48" s="267">
        <f>CP48</f>
        <v>0</v>
      </c>
      <c r="CT48" s="267">
        <f>_xlfn.XLOOKUP("MCP"&amp;$D49&amp;CU$10,SLAs!$M:$M,SLAs!$S:$S,0,0,1)</f>
        <v>0</v>
      </c>
      <c r="CU48" s="267">
        <f>CT48</f>
        <v>0</v>
      </c>
      <c r="CV48" s="267">
        <f>CT48</f>
        <v>0</v>
      </c>
      <c r="CX48" s="267">
        <f>_xlfn.XLOOKUP("MCP"&amp;$D49&amp;CY$10,SLAs!$M:$M,SLAs!$S:$S,0,0,1)</f>
        <v>0</v>
      </c>
      <c r="CY48" s="267">
        <f>CX48</f>
        <v>0</v>
      </c>
      <c r="CZ48" s="267">
        <f>CX48</f>
        <v>0</v>
      </c>
      <c r="DB48" s="267">
        <f>_xlfn.XLOOKUP("MCP"&amp;$D49&amp;DC$10,SLAs!$M:$M,SLAs!$S:$S,0,0,1)</f>
        <v>0</v>
      </c>
      <c r="DC48" s="267">
        <f>DB48</f>
        <v>0</v>
      </c>
      <c r="DD48" s="267">
        <f>DB48</f>
        <v>0</v>
      </c>
      <c r="DF48" s="267">
        <f>_xlfn.XLOOKUP("MCP"&amp;$D49&amp;DG$10,SLAs!$M:$M,SLAs!$S:$S,0,0,1)</f>
        <v>0</v>
      </c>
      <c r="DG48" s="267">
        <f>DF48</f>
        <v>0</v>
      </c>
      <c r="DH48" s="267">
        <f>DF48</f>
        <v>0</v>
      </c>
      <c r="DJ48" s="267">
        <f>_xlfn.XLOOKUP("MCP"&amp;$D49&amp;DK$10,SLAs!$M:$M,SLAs!$S:$S,0,0,1)</f>
        <v>0</v>
      </c>
      <c r="DK48" s="267">
        <f>DJ48</f>
        <v>0</v>
      </c>
      <c r="DL48" s="267">
        <f>DJ48</f>
        <v>0</v>
      </c>
      <c r="DN48" s="267">
        <f>_xlfn.XLOOKUP("MCP"&amp;$D49&amp;DO$10,SLAs!$M:$M,SLAs!$S:$S,0,0,1)</f>
        <v>0</v>
      </c>
      <c r="DO48" s="267">
        <f>DN48</f>
        <v>0</v>
      </c>
      <c r="DP48" s="267">
        <f>DN48</f>
        <v>0</v>
      </c>
      <c r="DR48" s="267">
        <f>_xlfn.XLOOKUP("MCP"&amp;$D49&amp;DS$10,SLAs!$M:$M,SLAs!$S:$S,0,0,1)</f>
        <v>0</v>
      </c>
      <c r="DS48" s="267">
        <f>DR48</f>
        <v>0</v>
      </c>
      <c r="DT48" s="267">
        <f>DR48</f>
        <v>0</v>
      </c>
      <c r="DV48" s="267">
        <f>_xlfn.XLOOKUP("MCP"&amp;$D49&amp;DW$10,SLAs!$M:$M,SLAs!$S:$S,0,0,1)</f>
        <v>0</v>
      </c>
      <c r="DW48" s="267">
        <f>DV48</f>
        <v>0</v>
      </c>
      <c r="DX48" s="267">
        <f>DV48</f>
        <v>0</v>
      </c>
    </row>
    <row r="49" spans="4:129" ht="22.5" customHeight="1" x14ac:dyDescent="0.25">
      <c r="D49" s="166" t="s">
        <v>526</v>
      </c>
      <c r="E49" s="57"/>
      <c r="F49" s="268">
        <f>F48</f>
        <v>0</v>
      </c>
      <c r="G49" s="57" t="str">
        <f>INDEX('MCP-Data'!$B$17:$BW$40,MATCH($D49,'MCP-Data'!$B$17:$B$40,0),MATCH(G$10,'MCP-Data'!$B$17:$BW$17,0),1)</f>
        <v>✔</v>
      </c>
      <c r="H49" s="268">
        <f>F48</f>
        <v>0</v>
      </c>
      <c r="I49" s="57"/>
      <c r="J49" s="268">
        <f>J48</f>
        <v>0</v>
      </c>
      <c r="K49" s="57" t="str">
        <f>INDEX('MCP-Data'!$B$17:$BW$40,MATCH($D49,'MCP-Data'!$B$17:$B$40,0),MATCH(K$10,'MCP-Data'!$B$17:$BW$17,0),1)</f>
        <v>✔</v>
      </c>
      <c r="L49" s="268">
        <f>J48</f>
        <v>0</v>
      </c>
      <c r="M49" s="57"/>
      <c r="N49" s="268">
        <f>N48</f>
        <v>0</v>
      </c>
      <c r="O49" s="57" t="str">
        <f>INDEX('MCP-Data'!$B$17:$BW$40,MATCH($D49,'MCP-Data'!$B$17:$B$40,0),MATCH(O$10,'MCP-Data'!$B$17:$BW$17,0),1)</f>
        <v>Ø</v>
      </c>
      <c r="P49" s="268">
        <f>N48</f>
        <v>0</v>
      </c>
      <c r="Q49" s="57"/>
      <c r="R49" s="268">
        <f>R48</f>
        <v>0</v>
      </c>
      <c r="S49" s="57" t="str">
        <f>INDEX('MCP-Data'!$B$17:$BW$40,MATCH($D49,'MCP-Data'!$B$17:$B$40,0),MATCH(S$10,'MCP-Data'!$B$17:$BW$17,0),1)</f>
        <v>◯</v>
      </c>
      <c r="T49" s="268">
        <f>R48</f>
        <v>0</v>
      </c>
      <c r="U49" s="57"/>
      <c r="V49" s="268">
        <f>V48</f>
        <v>0</v>
      </c>
      <c r="W49" s="57" t="str">
        <f>INDEX('MCP-Data'!$B$17:$BW$40,MATCH($D49,'MCP-Data'!$B$17:$B$40,0),MATCH(W$10,'MCP-Data'!$B$17:$BW$17,0),1)</f>
        <v>✔</v>
      </c>
      <c r="X49" s="268">
        <f>V48</f>
        <v>0</v>
      </c>
      <c r="Y49" s="57"/>
      <c r="Z49" s="268">
        <f>Z48</f>
        <v>0</v>
      </c>
      <c r="AA49" s="57" t="str">
        <f>INDEX('MCP-Data'!$B$17:$BW$40,MATCH($D49,'MCP-Data'!$B$17:$B$40,0),MATCH(AA$10,'MCP-Data'!$B$17:$BW$17,0),1)</f>
        <v>◯</v>
      </c>
      <c r="AB49" s="268">
        <f>Z48</f>
        <v>0</v>
      </c>
      <c r="AC49" s="57"/>
      <c r="AD49" s="268">
        <f>AD48</f>
        <v>0</v>
      </c>
      <c r="AE49" s="57" t="str">
        <f>INDEX('MCP-Data'!$B$17:$BW$40,MATCH($D49,'MCP-Data'!$B$17:$B$40,0),MATCH(AE$10,'MCP-Data'!$B$17:$BW$17,0),1)</f>
        <v>✔</v>
      </c>
      <c r="AF49" s="268">
        <f>AD48</f>
        <v>0</v>
      </c>
      <c r="AG49" s="57"/>
      <c r="AH49" s="268">
        <f>AH48</f>
        <v>0</v>
      </c>
      <c r="AI49" s="57" t="str">
        <f>INDEX('MCP-Data'!$B$17:$BW$40,MATCH($D49,'MCP-Data'!$B$17:$B$40,0),MATCH(AI$10,'MCP-Data'!$B$17:$BW$17,0),1)</f>
        <v>✔</v>
      </c>
      <c r="AJ49" s="268">
        <f>AH48</f>
        <v>0</v>
      </c>
      <c r="AK49" s="57"/>
      <c r="AL49" s="268">
        <f>AL48</f>
        <v>0</v>
      </c>
      <c r="AM49" s="57" t="str">
        <f>INDEX('MCP-Data'!$B$17:$BW$40,MATCH($D49,'MCP-Data'!$B$17:$B$40,0),MATCH(AM$10,'MCP-Data'!$B$17:$BW$17,0),1)</f>
        <v>✔</v>
      </c>
      <c r="AN49" s="268">
        <f>AL48</f>
        <v>0</v>
      </c>
      <c r="AO49" s="57"/>
      <c r="AP49" s="268">
        <f>AP48</f>
        <v>0</v>
      </c>
      <c r="AQ49" s="57" t="str">
        <f>INDEX('MCP-Data'!$B$17:$BW$40,MATCH($D49,'MCP-Data'!$B$17:$B$40,0),MATCH(AQ$10,'MCP-Data'!$B$17:$BW$17,0),1)</f>
        <v>◯</v>
      </c>
      <c r="AR49" s="268">
        <f>AP48</f>
        <v>0</v>
      </c>
      <c r="AS49" s="57"/>
      <c r="AT49" s="268">
        <f>AT48</f>
        <v>0</v>
      </c>
      <c r="AU49" s="57" t="str">
        <f>INDEX('MCP-Data'!$B$17:$BW$40,MATCH($D49,'MCP-Data'!$B$17:$B$40,0),MATCH(AU$10,'MCP-Data'!$B$17:$BW$17,0),1)</f>
        <v>◯</v>
      </c>
      <c r="AV49" s="268">
        <f>AT48</f>
        <v>0</v>
      </c>
      <c r="AW49" s="57"/>
      <c r="AX49" s="268">
        <f>AX48</f>
        <v>0</v>
      </c>
      <c r="AY49" s="57" t="str">
        <f>INDEX('MCP-Data'!$B$17:$BW$40,MATCH($D49,'MCP-Data'!$B$17:$B$40,0),MATCH(AY$10,'MCP-Data'!$B$17:$BW$17,0),1)</f>
        <v>◯</v>
      </c>
      <c r="AZ49" s="268">
        <f>AX48</f>
        <v>0</v>
      </c>
      <c r="BA49" s="57"/>
      <c r="BB49" s="268">
        <f>BB48</f>
        <v>0</v>
      </c>
      <c r="BC49" s="57" t="str">
        <f>INDEX('MCP-Data'!$B$17:$BW$40,MATCH($D49,'MCP-Data'!$B$17:$B$40,0),MATCH(BC$10,'MCP-Data'!$B$17:$BW$17,0),1)</f>
        <v>◯</v>
      </c>
      <c r="BD49" s="268">
        <f>BB48</f>
        <v>0</v>
      </c>
      <c r="BE49" s="57"/>
      <c r="BF49" s="268">
        <f>BF48</f>
        <v>0</v>
      </c>
      <c r="BG49" s="57" t="str">
        <f>INDEX('MCP-Data'!$B$17:$BW$40,MATCH($D49,'MCP-Data'!$B$17:$B$40,0),MATCH(BG$10,'MCP-Data'!$B$17:$BW$17,0),1)</f>
        <v>◯</v>
      </c>
      <c r="BH49" s="268">
        <f>BF48</f>
        <v>0</v>
      </c>
      <c r="BI49" s="57"/>
      <c r="BJ49" s="268">
        <f>BJ48</f>
        <v>0</v>
      </c>
      <c r="BK49" s="57" t="str">
        <f>INDEX('MCP-Data'!$B$17:$BW$40,MATCH($D49,'MCP-Data'!$B$17:$B$40,0),MATCH(BK$10,'MCP-Data'!$B$17:$BW$17,0),1)</f>
        <v>Ø</v>
      </c>
      <c r="BL49" s="268">
        <f>BJ48</f>
        <v>0</v>
      </c>
      <c r="BM49" s="57"/>
      <c r="BN49" s="268">
        <f>BN48</f>
        <v>0</v>
      </c>
      <c r="BO49" s="57" t="str">
        <f>INDEX('MCP-Data'!$B$17:$BW$40,MATCH($D49,'MCP-Data'!$B$17:$B$40,0),MATCH(BO$10,'MCP-Data'!$B$17:$BW$17,0),1)</f>
        <v>Ø</v>
      </c>
      <c r="BP49" s="268">
        <f>BN48</f>
        <v>0</v>
      </c>
      <c r="BQ49" s="57"/>
      <c r="BR49" s="268">
        <f>BR48</f>
        <v>0</v>
      </c>
      <c r="BS49" s="57" t="str">
        <f>INDEX('MCP-Data'!$B$17:$BW$40,MATCH($D49,'MCP-Data'!$B$17:$B$40,0),MATCH(BS$10,'MCP-Data'!$B$17:$BW$17,0),1)</f>
        <v>Ø</v>
      </c>
      <c r="BT49" s="268">
        <f>BR48</f>
        <v>0</v>
      </c>
      <c r="BU49" s="57"/>
      <c r="BV49" s="268">
        <f>BV48</f>
        <v>0</v>
      </c>
      <c r="BW49" s="57" t="str">
        <f>INDEX('MCP-Data'!$B$17:$BW$40,MATCH($D49,'MCP-Data'!$B$17:$B$40,0),MATCH(BW$10,'MCP-Data'!$B$17:$BW$17,0),1)</f>
        <v>Ø</v>
      </c>
      <c r="BX49" s="268">
        <f>BV48</f>
        <v>0</v>
      </c>
      <c r="BY49" s="57"/>
      <c r="BZ49" s="268">
        <f>BZ48</f>
        <v>0</v>
      </c>
      <c r="CA49" s="57" t="str">
        <f>INDEX('MCP-Data'!$B$17:$BW$40,MATCH($D49,'MCP-Data'!$B$17:$B$40,0),MATCH(CA$10,'MCP-Data'!$B$17:$BW$17,0),1)</f>
        <v>Ø</v>
      </c>
      <c r="CB49" s="268">
        <f>BZ48</f>
        <v>0</v>
      </c>
      <c r="CC49" s="57"/>
      <c r="CD49" s="268">
        <f>CD48</f>
        <v>0</v>
      </c>
      <c r="CE49" s="57" t="str">
        <f>INDEX('MCP-Data'!$B$17:$BW$40,MATCH($D49,'MCP-Data'!$B$17:$B$40,0),MATCH(CE$10,'MCP-Data'!$B$17:$BW$17,0),1)</f>
        <v>Ø</v>
      </c>
      <c r="CF49" s="268">
        <f>CD48</f>
        <v>0</v>
      </c>
      <c r="CG49" s="57"/>
      <c r="CH49" s="268">
        <f>CH48</f>
        <v>0</v>
      </c>
      <c r="CI49" s="57" t="str">
        <f>INDEX('MCP-Data'!$B$17:$BW$40,MATCH($D49,'MCP-Data'!$B$17:$B$40,0),MATCH(CI$10,'MCP-Data'!$B$17:$BW$17,0),1)</f>
        <v>Ø</v>
      </c>
      <c r="CJ49" s="268">
        <f>CH48</f>
        <v>0</v>
      </c>
      <c r="CK49" s="57"/>
      <c r="CL49" s="268">
        <f>CL48</f>
        <v>0</v>
      </c>
      <c r="CM49" s="57" t="str">
        <f>INDEX('MCP-Data'!$B$17:$BW$40,MATCH($D49,'MCP-Data'!$B$17:$B$40,0),MATCH(CM$10,'MCP-Data'!$B$17:$BW$17,0),1)</f>
        <v>Ø</v>
      </c>
      <c r="CN49" s="268">
        <f>CL48</f>
        <v>0</v>
      </c>
      <c r="CO49" s="57"/>
      <c r="CP49" s="268">
        <f>CP48</f>
        <v>0</v>
      </c>
      <c r="CQ49" s="57" t="str">
        <f>INDEX('MCP-Data'!$B$17:$BW$40,MATCH($D49,'MCP-Data'!$B$17:$B$40,0),MATCH(CQ$10,'MCP-Data'!$B$17:$BW$17,0),1)</f>
        <v>Ø</v>
      </c>
      <c r="CR49" s="268">
        <f>CP48</f>
        <v>0</v>
      </c>
      <c r="CS49" s="57"/>
      <c r="CT49" s="268">
        <f>CT48</f>
        <v>0</v>
      </c>
      <c r="CU49" s="57" t="str">
        <f>INDEX('MCP-Data'!$B$17:$BW$40,MATCH($D49,'MCP-Data'!$B$17:$B$40,0),MATCH(CU$10,'MCP-Data'!$B$17:$BW$17,0),1)</f>
        <v>Ø</v>
      </c>
      <c r="CV49" s="268">
        <f>CT48</f>
        <v>0</v>
      </c>
      <c r="CW49" s="57"/>
      <c r="CX49" s="268">
        <f>CX48</f>
        <v>0</v>
      </c>
      <c r="CY49" s="57" t="str">
        <f>INDEX('MCP-Data'!$B$17:$BW$40,MATCH($D49,'MCP-Data'!$B$17:$B$40,0),MATCH(CY$10,'MCP-Data'!$B$17:$BW$17,0),1)</f>
        <v>Ø</v>
      </c>
      <c r="CZ49" s="268">
        <f>CX48</f>
        <v>0</v>
      </c>
      <c r="DA49" s="57"/>
      <c r="DB49" s="268">
        <f>DB48</f>
        <v>0</v>
      </c>
      <c r="DC49" s="57" t="str">
        <f>INDEX('MCP-Data'!$B$17:$BW$40,MATCH($D49,'MCP-Data'!$B$17:$B$40,0),MATCH(DC$10,'MCP-Data'!$B$17:$BW$17,0),1)</f>
        <v>Ø</v>
      </c>
      <c r="DD49" s="268">
        <f>DB48</f>
        <v>0</v>
      </c>
      <c r="DE49" s="57"/>
      <c r="DF49" s="268">
        <f>DF48</f>
        <v>0</v>
      </c>
      <c r="DG49" s="57" t="str">
        <f>INDEX('MCP-Data'!$B$17:$BW$40,MATCH($D49,'MCP-Data'!$B$17:$B$40,0),MATCH(DG$10,'MCP-Data'!$B$17:$BW$17,0),1)</f>
        <v>◯</v>
      </c>
      <c r="DH49" s="268">
        <f>DF48</f>
        <v>0</v>
      </c>
      <c r="DI49" s="57"/>
      <c r="DJ49" s="268">
        <f>DJ48</f>
        <v>0</v>
      </c>
      <c r="DK49" s="57" t="str">
        <f>INDEX('MCP-Data'!$B$17:$BW$40,MATCH($D49,'MCP-Data'!$B$17:$B$40,0),MATCH(DK$10,'MCP-Data'!$B$17:$BW$17,0),1)</f>
        <v>◯</v>
      </c>
      <c r="DL49" s="268">
        <f>DJ48</f>
        <v>0</v>
      </c>
      <c r="DM49" s="57"/>
      <c r="DN49" s="268">
        <f>DN48</f>
        <v>0</v>
      </c>
      <c r="DO49" s="57" t="str">
        <f>INDEX('MCP-Data'!$B$17:$BW$40,MATCH($D49,'MCP-Data'!$B$17:$B$40,0),MATCH(DO$10,'MCP-Data'!$B$17:$BW$17,0),1)</f>
        <v>◯</v>
      </c>
      <c r="DP49" s="268">
        <f>DN48</f>
        <v>0</v>
      </c>
      <c r="DQ49" s="57"/>
      <c r="DR49" s="268">
        <f>DR48</f>
        <v>0</v>
      </c>
      <c r="DS49" s="57" t="str">
        <f>INDEX('MCP-Data'!$B$17:$BW$40,MATCH($D49,'MCP-Data'!$B$17:$B$40,0),MATCH(DS$10,'MCP-Data'!$B$17:$BW$17,0),1)</f>
        <v>Ø</v>
      </c>
      <c r="DT49" s="268">
        <f>DR48</f>
        <v>0</v>
      </c>
      <c r="DU49" s="57"/>
      <c r="DV49" s="268">
        <f>DV48</f>
        <v>0</v>
      </c>
      <c r="DW49" s="57" t="str">
        <f>INDEX('MCP-Data'!$B$17:$BW$40,MATCH($D49,'MCP-Data'!$B$17:$B$40,0),MATCH(DW$10,'MCP-Data'!$B$17:$BW$17,0),1)</f>
        <v>◯</v>
      </c>
      <c r="DX49" s="268">
        <f>DV48</f>
        <v>0</v>
      </c>
      <c r="DY49" s="57"/>
    </row>
    <row r="50" spans="4:129" ht="0.95" customHeight="1" x14ac:dyDescent="0.25">
      <c r="F50" s="267">
        <f>F48</f>
        <v>0</v>
      </c>
      <c r="G50" s="267">
        <f>F48</f>
        <v>0</v>
      </c>
      <c r="H50" s="267">
        <f>F48</f>
        <v>0</v>
      </c>
      <c r="J50" s="267">
        <f>J48</f>
        <v>0</v>
      </c>
      <c r="K50" s="267">
        <f>J48</f>
        <v>0</v>
      </c>
      <c r="L50" s="267">
        <f>J48</f>
        <v>0</v>
      </c>
      <c r="N50" s="267">
        <f>N48</f>
        <v>0</v>
      </c>
      <c r="O50" s="267">
        <f>N48</f>
        <v>0</v>
      </c>
      <c r="P50" s="267">
        <f>N48</f>
        <v>0</v>
      </c>
      <c r="R50" s="267">
        <f>R48</f>
        <v>0</v>
      </c>
      <c r="S50" s="267">
        <f>R48</f>
        <v>0</v>
      </c>
      <c r="T50" s="267">
        <f>R48</f>
        <v>0</v>
      </c>
      <c r="V50" s="267">
        <f>V48</f>
        <v>0</v>
      </c>
      <c r="W50" s="267">
        <f>V48</f>
        <v>0</v>
      </c>
      <c r="X50" s="267">
        <f>V48</f>
        <v>0</v>
      </c>
      <c r="Z50" s="267">
        <f>Z48</f>
        <v>0</v>
      </c>
      <c r="AA50" s="267">
        <f>Z48</f>
        <v>0</v>
      </c>
      <c r="AB50" s="267">
        <f>Z48</f>
        <v>0</v>
      </c>
      <c r="AD50" s="267">
        <f>AD48</f>
        <v>0</v>
      </c>
      <c r="AE50" s="267">
        <f>AD48</f>
        <v>0</v>
      </c>
      <c r="AF50" s="267">
        <f>AD48</f>
        <v>0</v>
      </c>
      <c r="AH50" s="267">
        <f>AH48</f>
        <v>0</v>
      </c>
      <c r="AI50" s="267">
        <f>AH48</f>
        <v>0</v>
      </c>
      <c r="AJ50" s="267">
        <f>AH48</f>
        <v>0</v>
      </c>
      <c r="AL50" s="267">
        <f>AL48</f>
        <v>0</v>
      </c>
      <c r="AM50" s="267">
        <f>AL48</f>
        <v>0</v>
      </c>
      <c r="AN50" s="267">
        <f>AL48</f>
        <v>0</v>
      </c>
      <c r="AP50" s="267">
        <f>AP48</f>
        <v>0</v>
      </c>
      <c r="AQ50" s="267">
        <f>AP48</f>
        <v>0</v>
      </c>
      <c r="AR50" s="267">
        <f>AP48</f>
        <v>0</v>
      </c>
      <c r="AT50" s="267">
        <f>AT48</f>
        <v>0</v>
      </c>
      <c r="AU50" s="267">
        <f>AT48</f>
        <v>0</v>
      </c>
      <c r="AV50" s="267">
        <f>AT48</f>
        <v>0</v>
      </c>
      <c r="AX50" s="267">
        <f>AX48</f>
        <v>0</v>
      </c>
      <c r="AY50" s="267">
        <f>AX48</f>
        <v>0</v>
      </c>
      <c r="AZ50" s="267">
        <f>AX48</f>
        <v>0</v>
      </c>
      <c r="BB50" s="267">
        <f>BB48</f>
        <v>0</v>
      </c>
      <c r="BC50" s="267">
        <f>BB48</f>
        <v>0</v>
      </c>
      <c r="BD50" s="267">
        <f>BB48</f>
        <v>0</v>
      </c>
      <c r="BF50" s="267">
        <f>BF48</f>
        <v>0</v>
      </c>
      <c r="BG50" s="267">
        <f>BF48</f>
        <v>0</v>
      </c>
      <c r="BH50" s="267">
        <f>BF48</f>
        <v>0</v>
      </c>
      <c r="BJ50" s="267">
        <f>BJ48</f>
        <v>0</v>
      </c>
      <c r="BK50" s="267">
        <f>BJ48</f>
        <v>0</v>
      </c>
      <c r="BL50" s="267">
        <f>BJ48</f>
        <v>0</v>
      </c>
      <c r="BN50" s="267">
        <f>BN48</f>
        <v>0</v>
      </c>
      <c r="BO50" s="267">
        <f>BN48</f>
        <v>0</v>
      </c>
      <c r="BP50" s="267">
        <f>BN48</f>
        <v>0</v>
      </c>
      <c r="BR50" s="267">
        <f>BR48</f>
        <v>0</v>
      </c>
      <c r="BS50" s="267">
        <f>BR48</f>
        <v>0</v>
      </c>
      <c r="BT50" s="267">
        <f>BR48</f>
        <v>0</v>
      </c>
      <c r="BV50" s="267">
        <f>BV48</f>
        <v>0</v>
      </c>
      <c r="BW50" s="267">
        <f>BV48</f>
        <v>0</v>
      </c>
      <c r="BX50" s="267">
        <f>BV48</f>
        <v>0</v>
      </c>
      <c r="BZ50" s="267">
        <f>BZ48</f>
        <v>0</v>
      </c>
      <c r="CA50" s="267">
        <f>BZ48</f>
        <v>0</v>
      </c>
      <c r="CB50" s="267">
        <f>BZ48</f>
        <v>0</v>
      </c>
      <c r="CD50" s="267">
        <f>CD48</f>
        <v>0</v>
      </c>
      <c r="CE50" s="267">
        <f>CD48</f>
        <v>0</v>
      </c>
      <c r="CF50" s="267">
        <f>CD48</f>
        <v>0</v>
      </c>
      <c r="CH50" s="267">
        <f>CH48</f>
        <v>0</v>
      </c>
      <c r="CI50" s="267">
        <f>CH48</f>
        <v>0</v>
      </c>
      <c r="CJ50" s="267">
        <f>CH48</f>
        <v>0</v>
      </c>
      <c r="CL50" s="267">
        <f>CL48</f>
        <v>0</v>
      </c>
      <c r="CM50" s="267">
        <f>CL48</f>
        <v>0</v>
      </c>
      <c r="CN50" s="267">
        <f>CL48</f>
        <v>0</v>
      </c>
      <c r="CP50" s="267">
        <f>CP48</f>
        <v>0</v>
      </c>
      <c r="CQ50" s="267">
        <f>CP48</f>
        <v>0</v>
      </c>
      <c r="CR50" s="267">
        <f>CP48</f>
        <v>0</v>
      </c>
      <c r="CT50" s="267">
        <f>CT48</f>
        <v>0</v>
      </c>
      <c r="CU50" s="267">
        <f>CT48</f>
        <v>0</v>
      </c>
      <c r="CV50" s="267">
        <f>CT48</f>
        <v>0</v>
      </c>
      <c r="CX50" s="267">
        <f>CX48</f>
        <v>0</v>
      </c>
      <c r="CY50" s="267">
        <f>CX48</f>
        <v>0</v>
      </c>
      <c r="CZ50" s="267">
        <f>CX48</f>
        <v>0</v>
      </c>
      <c r="DB50" s="267">
        <f>DB48</f>
        <v>0</v>
      </c>
      <c r="DC50" s="267">
        <f>DB48</f>
        <v>0</v>
      </c>
      <c r="DD50" s="267">
        <f>DB48</f>
        <v>0</v>
      </c>
      <c r="DF50" s="267">
        <f>DF48</f>
        <v>0</v>
      </c>
      <c r="DG50" s="267">
        <f>DF48</f>
        <v>0</v>
      </c>
      <c r="DH50" s="267">
        <f>DF48</f>
        <v>0</v>
      </c>
      <c r="DJ50" s="267">
        <f>DJ48</f>
        <v>0</v>
      </c>
      <c r="DK50" s="267">
        <f>DJ48</f>
        <v>0</v>
      </c>
      <c r="DL50" s="267">
        <f>DJ48</f>
        <v>0</v>
      </c>
      <c r="DN50" s="267">
        <f>DN48</f>
        <v>0</v>
      </c>
      <c r="DO50" s="267">
        <f>DN48</f>
        <v>0</v>
      </c>
      <c r="DP50" s="267">
        <f>DN48</f>
        <v>0</v>
      </c>
      <c r="DR50" s="267">
        <f>DR48</f>
        <v>0</v>
      </c>
      <c r="DS50" s="267">
        <f>DR48</f>
        <v>0</v>
      </c>
      <c r="DT50" s="267">
        <f>DR48</f>
        <v>0</v>
      </c>
      <c r="DV50" s="267">
        <f>DV48</f>
        <v>0</v>
      </c>
      <c r="DW50" s="267">
        <f>DV48</f>
        <v>0</v>
      </c>
      <c r="DX50" s="267">
        <f>DV48</f>
        <v>0</v>
      </c>
    </row>
    <row r="51" spans="4:129" ht="4.5" customHeight="1" x14ac:dyDescent="0.25"/>
    <row r="52" spans="4:129" ht="1.5" customHeight="1" x14ac:dyDescent="0.25">
      <c r="F52" s="267">
        <f>_xlfn.XLOOKUP("MCP"&amp;$D53&amp;G$10,SLAs!$M:$M,SLAs!$S:$S,0,0,1)</f>
        <v>0</v>
      </c>
      <c r="G52" s="267">
        <f>F52</f>
        <v>0</v>
      </c>
      <c r="H52" s="267">
        <f>F52</f>
        <v>0</v>
      </c>
      <c r="J52" s="267">
        <f>_xlfn.XLOOKUP("MCP"&amp;$D53&amp;K$10,SLAs!$M:$M,SLAs!$S:$S,0,0,1)</f>
        <v>0</v>
      </c>
      <c r="K52" s="267">
        <f>J52</f>
        <v>0</v>
      </c>
      <c r="L52" s="267">
        <f>J52</f>
        <v>0</v>
      </c>
      <c r="N52" s="267">
        <f>_xlfn.XLOOKUP("MCP"&amp;$D53&amp;O$10,SLAs!$M:$M,SLAs!$S:$S,0,0,1)</f>
        <v>0</v>
      </c>
      <c r="O52" s="267">
        <f>N52</f>
        <v>0</v>
      </c>
      <c r="P52" s="267">
        <f>N52</f>
        <v>0</v>
      </c>
      <c r="R52" s="267">
        <f>_xlfn.XLOOKUP("MCP"&amp;$D53&amp;S$10,SLAs!$M:$M,SLAs!$S:$S,0,0,1)</f>
        <v>0</v>
      </c>
      <c r="S52" s="267">
        <f>R52</f>
        <v>0</v>
      </c>
      <c r="T52" s="267">
        <f>R52</f>
        <v>0</v>
      </c>
      <c r="V52" s="267">
        <f>_xlfn.XLOOKUP("MCP"&amp;$D53&amp;W$10,SLAs!$M:$M,SLAs!$S:$S,0,0,1)</f>
        <v>0</v>
      </c>
      <c r="W52" s="267">
        <f>V52</f>
        <v>0</v>
      </c>
      <c r="X52" s="267">
        <f>V52</f>
        <v>0</v>
      </c>
      <c r="Z52" s="267">
        <f>_xlfn.XLOOKUP("MCP"&amp;$D53&amp;AA$10,SLAs!$M:$M,SLAs!$S:$S,0,0,1)</f>
        <v>0</v>
      </c>
      <c r="AA52" s="267">
        <f>Z52</f>
        <v>0</v>
      </c>
      <c r="AB52" s="267">
        <f>Z52</f>
        <v>0</v>
      </c>
      <c r="AD52" s="267">
        <f>_xlfn.XLOOKUP("MCP"&amp;$D53&amp;AE$10,SLAs!$M:$M,SLAs!$S:$S,0,0,1)</f>
        <v>0</v>
      </c>
      <c r="AE52" s="267">
        <f>AD52</f>
        <v>0</v>
      </c>
      <c r="AF52" s="267">
        <f>AD52</f>
        <v>0</v>
      </c>
      <c r="AH52" s="267">
        <f>_xlfn.XLOOKUP("MCP"&amp;$D53&amp;AI$10,SLAs!$M:$M,SLAs!$S:$S,0,0,1)</f>
        <v>0</v>
      </c>
      <c r="AI52" s="267">
        <f>AH52</f>
        <v>0</v>
      </c>
      <c r="AJ52" s="267">
        <f>AH52</f>
        <v>0</v>
      </c>
      <c r="AL52" s="267">
        <f>_xlfn.XLOOKUP("MCP"&amp;$D53&amp;AM$10,SLAs!$M:$M,SLAs!$S:$S,0,0,1)</f>
        <v>0</v>
      </c>
      <c r="AM52" s="267">
        <f>AL52</f>
        <v>0</v>
      </c>
      <c r="AN52" s="267">
        <f>AL52</f>
        <v>0</v>
      </c>
      <c r="AP52" s="267">
        <f>_xlfn.XLOOKUP("MCP"&amp;$D53&amp;AQ$10,SLAs!$M:$M,SLAs!$S:$S,0,0,1)</f>
        <v>0</v>
      </c>
      <c r="AQ52" s="267">
        <f>AP52</f>
        <v>0</v>
      </c>
      <c r="AR52" s="267">
        <f>AP52</f>
        <v>0</v>
      </c>
      <c r="AT52" s="267">
        <f>_xlfn.XLOOKUP("MCP"&amp;$D53&amp;AU$10,SLAs!$M:$M,SLAs!$S:$S,0,0,1)</f>
        <v>0</v>
      </c>
      <c r="AU52" s="267">
        <f>AT52</f>
        <v>0</v>
      </c>
      <c r="AV52" s="267">
        <f>AT52</f>
        <v>0</v>
      </c>
      <c r="AX52" s="267">
        <f>_xlfn.XLOOKUP("MCP"&amp;$D53&amp;AY$10,SLAs!$M:$M,SLAs!$S:$S,0,0,1)</f>
        <v>0</v>
      </c>
      <c r="AY52" s="267">
        <f>AX52</f>
        <v>0</v>
      </c>
      <c r="AZ52" s="267">
        <f>AX52</f>
        <v>0</v>
      </c>
      <c r="BB52" s="267">
        <f>_xlfn.XLOOKUP("MCP"&amp;$D53&amp;BC$10,SLAs!$M:$M,SLAs!$S:$S,0,0,1)</f>
        <v>0</v>
      </c>
      <c r="BC52" s="267">
        <f>BB52</f>
        <v>0</v>
      </c>
      <c r="BD52" s="267">
        <f>BB52</f>
        <v>0</v>
      </c>
      <c r="BF52" s="267">
        <f>_xlfn.XLOOKUP("MCP"&amp;$D53&amp;BG$10,SLAs!$M:$M,SLAs!$S:$S,0,0,1)</f>
        <v>0</v>
      </c>
      <c r="BG52" s="267">
        <f>BF52</f>
        <v>0</v>
      </c>
      <c r="BH52" s="267">
        <f>BF52</f>
        <v>0</v>
      </c>
      <c r="BJ52" s="267">
        <f>_xlfn.XLOOKUP("MCP"&amp;$D53&amp;BK$10,SLAs!$M:$M,SLAs!$S:$S,0,0,1)</f>
        <v>0</v>
      </c>
      <c r="BK52" s="267">
        <f>BJ52</f>
        <v>0</v>
      </c>
      <c r="BL52" s="267">
        <f>BJ52</f>
        <v>0</v>
      </c>
      <c r="BN52" s="267">
        <f>_xlfn.XLOOKUP("MCP"&amp;$D53&amp;BO$10,SLAs!$M:$M,SLAs!$S:$S,0,0,1)</f>
        <v>0</v>
      </c>
      <c r="BO52" s="267">
        <f>BN52</f>
        <v>0</v>
      </c>
      <c r="BP52" s="267">
        <f>BN52</f>
        <v>0</v>
      </c>
      <c r="BR52" s="267">
        <f>_xlfn.XLOOKUP("MCP"&amp;$D53&amp;BS$10,SLAs!$M:$M,SLAs!$S:$S,0,0,1)</f>
        <v>0</v>
      </c>
      <c r="BS52" s="267">
        <f>BR52</f>
        <v>0</v>
      </c>
      <c r="BT52" s="267">
        <f>BR52</f>
        <v>0</v>
      </c>
      <c r="BV52" s="267">
        <f>_xlfn.XLOOKUP("MCP"&amp;$D53&amp;BW$10,SLAs!$M:$M,SLAs!$S:$S,0,0,1)</f>
        <v>0</v>
      </c>
      <c r="BW52" s="267">
        <f>BV52</f>
        <v>0</v>
      </c>
      <c r="BX52" s="267">
        <f>BV52</f>
        <v>0</v>
      </c>
      <c r="BZ52" s="267">
        <f>_xlfn.XLOOKUP("MCP"&amp;$D53&amp;CA$10,SLAs!$M:$M,SLAs!$S:$S,0,0,1)</f>
        <v>0</v>
      </c>
      <c r="CA52" s="267">
        <f>BZ52</f>
        <v>0</v>
      </c>
      <c r="CB52" s="267">
        <f>BZ52</f>
        <v>0</v>
      </c>
      <c r="CD52" s="267">
        <f>_xlfn.XLOOKUP("MCP"&amp;$D53&amp;CE$10,SLAs!$M:$M,SLAs!$S:$S,0,0,1)</f>
        <v>0</v>
      </c>
      <c r="CE52" s="267">
        <f>CD52</f>
        <v>0</v>
      </c>
      <c r="CF52" s="267">
        <f>CD52</f>
        <v>0</v>
      </c>
      <c r="CH52" s="267">
        <f>_xlfn.XLOOKUP("MCP"&amp;$D53&amp;CI$10,SLAs!$M:$M,SLAs!$S:$S,0,0,1)</f>
        <v>0</v>
      </c>
      <c r="CI52" s="267">
        <f>CH52</f>
        <v>0</v>
      </c>
      <c r="CJ52" s="267">
        <f>CH52</f>
        <v>0</v>
      </c>
      <c r="CL52" s="267">
        <f>_xlfn.XLOOKUP("MCP"&amp;$D53&amp;CM$10,SLAs!$M:$M,SLAs!$S:$S,0,0,1)</f>
        <v>0</v>
      </c>
      <c r="CM52" s="267">
        <f>CL52</f>
        <v>0</v>
      </c>
      <c r="CN52" s="267">
        <f>CL52</f>
        <v>0</v>
      </c>
      <c r="CP52" s="267">
        <f>_xlfn.XLOOKUP("MCP"&amp;$D53&amp;CQ$10,SLAs!$M:$M,SLAs!$S:$S,0,0,1)</f>
        <v>0</v>
      </c>
      <c r="CQ52" s="267">
        <f>CP52</f>
        <v>0</v>
      </c>
      <c r="CR52" s="267">
        <f>CP52</f>
        <v>0</v>
      </c>
      <c r="CT52" s="267">
        <f>_xlfn.XLOOKUP("MCP"&amp;$D53&amp;CU$10,SLAs!$M:$M,SLAs!$S:$S,0,0,1)</f>
        <v>0</v>
      </c>
      <c r="CU52" s="267">
        <f>CT52</f>
        <v>0</v>
      </c>
      <c r="CV52" s="267">
        <f>CT52</f>
        <v>0</v>
      </c>
      <c r="CX52" s="267">
        <f>_xlfn.XLOOKUP("MCP"&amp;$D53&amp;CY$10,SLAs!$M:$M,SLAs!$S:$S,0,0,1)</f>
        <v>0</v>
      </c>
      <c r="CY52" s="267">
        <f>CX52</f>
        <v>0</v>
      </c>
      <c r="CZ52" s="267">
        <f>CX52</f>
        <v>0</v>
      </c>
      <c r="DB52" s="267">
        <f>_xlfn.XLOOKUP("MCP"&amp;$D53&amp;DC$10,SLAs!$M:$M,SLAs!$S:$S,0,0,1)</f>
        <v>0</v>
      </c>
      <c r="DC52" s="267">
        <f>DB52</f>
        <v>0</v>
      </c>
      <c r="DD52" s="267">
        <f>DB52</f>
        <v>0</v>
      </c>
      <c r="DF52" s="267">
        <f>_xlfn.XLOOKUP("MCP"&amp;$D53&amp;DG$10,SLAs!$M:$M,SLAs!$S:$S,0,0,1)</f>
        <v>0</v>
      </c>
      <c r="DG52" s="267">
        <f>DF52</f>
        <v>0</v>
      </c>
      <c r="DH52" s="267">
        <f>DF52</f>
        <v>0</v>
      </c>
      <c r="DJ52" s="267">
        <f>_xlfn.XLOOKUP("MCP"&amp;$D53&amp;DK$10,SLAs!$M:$M,SLAs!$S:$S,0,0,1)</f>
        <v>0</v>
      </c>
      <c r="DK52" s="267">
        <f>DJ52</f>
        <v>0</v>
      </c>
      <c r="DL52" s="267">
        <f>DJ52</f>
        <v>0</v>
      </c>
      <c r="DN52" s="267">
        <f>_xlfn.XLOOKUP("MCP"&amp;$D53&amp;DO$10,SLAs!$M:$M,SLAs!$S:$S,0,0,1)</f>
        <v>0</v>
      </c>
      <c r="DO52" s="267">
        <f>DN52</f>
        <v>0</v>
      </c>
      <c r="DP52" s="267">
        <f>DN52</f>
        <v>0</v>
      </c>
      <c r="DR52" s="267">
        <f>_xlfn.XLOOKUP("MCP"&amp;$D53&amp;DS$10,SLAs!$M:$M,SLAs!$S:$S,0,0,1)</f>
        <v>0</v>
      </c>
      <c r="DS52" s="267">
        <f>DR52</f>
        <v>0</v>
      </c>
      <c r="DT52" s="267">
        <f>DR52</f>
        <v>0</v>
      </c>
      <c r="DV52" s="267">
        <f>_xlfn.XLOOKUP("MCP"&amp;$D53&amp;DW$10,SLAs!$M:$M,SLAs!$S:$S,0,0,1)</f>
        <v>0</v>
      </c>
      <c r="DW52" s="267">
        <f>DV52</f>
        <v>0</v>
      </c>
      <c r="DX52" s="267">
        <f>DV52</f>
        <v>0</v>
      </c>
    </row>
    <row r="53" spans="4:129" ht="22.5" customHeight="1" x14ac:dyDescent="0.25">
      <c r="D53" s="166" t="s">
        <v>1423</v>
      </c>
      <c r="E53" s="57"/>
      <c r="F53" s="268">
        <f>F52</f>
        <v>0</v>
      </c>
      <c r="G53" s="57" t="str">
        <f>INDEX('MCP-Data'!$B$17:$BW$40,MATCH($D53,'MCP-Data'!$B$17:$B$40,0),MATCH(G$10,'MCP-Data'!$B$17:$BW$17,0),1)</f>
        <v>✔</v>
      </c>
      <c r="H53" s="268">
        <f>F52</f>
        <v>0</v>
      </c>
      <c r="I53" s="57"/>
      <c r="J53" s="268">
        <f>J52</f>
        <v>0</v>
      </c>
      <c r="K53" s="57" t="str">
        <f>INDEX('MCP-Data'!$B$17:$BW$40,MATCH($D53,'MCP-Data'!$B$17:$B$40,0),MATCH(K$10,'MCP-Data'!$B$17:$BW$17,0),1)</f>
        <v>✔</v>
      </c>
      <c r="L53" s="268">
        <f>J52</f>
        <v>0</v>
      </c>
      <c r="M53" s="57"/>
      <c r="N53" s="268">
        <f>N52</f>
        <v>0</v>
      </c>
      <c r="O53" s="57" t="str">
        <f>INDEX('MCP-Data'!$B$17:$BW$40,MATCH($D53,'MCP-Data'!$B$17:$B$40,0),MATCH(O$10,'MCP-Data'!$B$17:$BW$17,0),1)</f>
        <v>◯</v>
      </c>
      <c r="P53" s="268">
        <f>N52</f>
        <v>0</v>
      </c>
      <c r="Q53" s="57"/>
      <c r="R53" s="268">
        <f>R52</f>
        <v>0</v>
      </c>
      <c r="S53" s="57" t="str">
        <f>INDEX('MCP-Data'!$B$17:$BW$40,MATCH($D53,'MCP-Data'!$B$17:$B$40,0),MATCH(S$10,'MCP-Data'!$B$17:$BW$17,0),1)</f>
        <v>Ø</v>
      </c>
      <c r="T53" s="268">
        <f>R52</f>
        <v>0</v>
      </c>
      <c r="U53" s="57"/>
      <c r="V53" s="268">
        <f>V52</f>
        <v>0</v>
      </c>
      <c r="W53" s="57" t="str">
        <f>INDEX('MCP-Data'!$B$17:$BW$40,MATCH($D53,'MCP-Data'!$B$17:$B$40,0),MATCH(W$10,'MCP-Data'!$B$17:$BW$17,0),1)</f>
        <v>✔</v>
      </c>
      <c r="X53" s="268">
        <f>V52</f>
        <v>0</v>
      </c>
      <c r="Y53" s="57"/>
      <c r="Z53" s="268">
        <f>Z52</f>
        <v>0</v>
      </c>
      <c r="AA53" s="57" t="str">
        <f>INDEX('MCP-Data'!$B$17:$BW$40,MATCH($D53,'MCP-Data'!$B$17:$B$40,0),MATCH(AA$10,'MCP-Data'!$B$17:$BW$17,0),1)</f>
        <v>◯</v>
      </c>
      <c r="AB53" s="268">
        <f>Z52</f>
        <v>0</v>
      </c>
      <c r="AC53" s="57"/>
      <c r="AD53" s="268">
        <f>AD52</f>
        <v>0</v>
      </c>
      <c r="AE53" s="57" t="str">
        <f>INDEX('MCP-Data'!$B$17:$BW$40,MATCH($D53,'MCP-Data'!$B$17:$B$40,0),MATCH(AE$10,'MCP-Data'!$B$17:$BW$17,0),1)</f>
        <v>✔</v>
      </c>
      <c r="AF53" s="268">
        <f>AD52</f>
        <v>0</v>
      </c>
      <c r="AG53" s="57"/>
      <c r="AH53" s="268">
        <f>AH52</f>
        <v>0</v>
      </c>
      <c r="AI53" s="57" t="str">
        <f>INDEX('MCP-Data'!$B$17:$BW$40,MATCH($D53,'MCP-Data'!$B$17:$B$40,0),MATCH(AI$10,'MCP-Data'!$B$17:$BW$17,0),1)</f>
        <v>Ø</v>
      </c>
      <c r="AJ53" s="268">
        <f>AH52</f>
        <v>0</v>
      </c>
      <c r="AK53" s="57"/>
      <c r="AL53" s="268">
        <f>AL52</f>
        <v>0</v>
      </c>
      <c r="AM53" s="57" t="str">
        <f>INDEX('MCP-Data'!$B$17:$BW$40,MATCH($D53,'MCP-Data'!$B$17:$B$40,0),MATCH(AM$10,'MCP-Data'!$B$17:$BW$17,0),1)</f>
        <v>Ø</v>
      </c>
      <c r="AN53" s="268">
        <f>AL52</f>
        <v>0</v>
      </c>
      <c r="AO53" s="57"/>
      <c r="AP53" s="268">
        <f>AP52</f>
        <v>0</v>
      </c>
      <c r="AQ53" s="57" t="str">
        <f>INDEX('MCP-Data'!$B$17:$BW$40,MATCH($D53,'MCP-Data'!$B$17:$B$40,0),MATCH(AQ$10,'MCP-Data'!$B$17:$BW$17,0),1)</f>
        <v>◯</v>
      </c>
      <c r="AR53" s="268">
        <f>AP52</f>
        <v>0</v>
      </c>
      <c r="AS53" s="57"/>
      <c r="AT53" s="268">
        <f>AT52</f>
        <v>0</v>
      </c>
      <c r="AU53" s="57" t="str">
        <f>INDEX('MCP-Data'!$B$17:$BW$40,MATCH($D53,'MCP-Data'!$B$17:$B$40,0),MATCH(AU$10,'MCP-Data'!$B$17:$BW$17,0),1)</f>
        <v>◯</v>
      </c>
      <c r="AV53" s="268">
        <f>AT52</f>
        <v>0</v>
      </c>
      <c r="AW53" s="57"/>
      <c r="AX53" s="268">
        <f>AX52</f>
        <v>0</v>
      </c>
      <c r="AY53" s="57" t="str">
        <f>INDEX('MCP-Data'!$B$17:$BW$40,MATCH($D53,'MCP-Data'!$B$17:$B$40,0),MATCH(AY$10,'MCP-Data'!$B$17:$BW$17,0),1)</f>
        <v>◯</v>
      </c>
      <c r="AZ53" s="268">
        <f>AX52</f>
        <v>0</v>
      </c>
      <c r="BA53" s="57"/>
      <c r="BB53" s="268">
        <f>BB52</f>
        <v>0</v>
      </c>
      <c r="BC53" s="57" t="str">
        <f>INDEX('MCP-Data'!$B$17:$BW$40,MATCH($D53,'MCP-Data'!$B$17:$B$40,0),MATCH(BC$10,'MCP-Data'!$B$17:$BW$17,0),1)</f>
        <v>◯</v>
      </c>
      <c r="BD53" s="268">
        <f>BB52</f>
        <v>0</v>
      </c>
      <c r="BE53" s="57"/>
      <c r="BF53" s="268">
        <f>BF52</f>
        <v>0</v>
      </c>
      <c r="BG53" s="57" t="str">
        <f>INDEX('MCP-Data'!$B$17:$BW$40,MATCH($D53,'MCP-Data'!$B$17:$B$40,0),MATCH(BG$10,'MCP-Data'!$B$17:$BW$17,0),1)</f>
        <v>◯</v>
      </c>
      <c r="BH53" s="268">
        <f>BF52</f>
        <v>0</v>
      </c>
      <c r="BI53" s="57"/>
      <c r="BJ53" s="268">
        <f>BJ52</f>
        <v>0</v>
      </c>
      <c r="BK53" s="57" t="str">
        <f>INDEX('MCP-Data'!$B$17:$BW$40,MATCH($D53,'MCP-Data'!$B$17:$B$40,0),MATCH(BK$10,'MCP-Data'!$B$17:$BW$17,0),1)</f>
        <v>◯</v>
      </c>
      <c r="BL53" s="268">
        <f>BJ52</f>
        <v>0</v>
      </c>
      <c r="BM53" s="57"/>
      <c r="BN53" s="268">
        <f>BN52</f>
        <v>0</v>
      </c>
      <c r="BO53" s="57" t="str">
        <f>INDEX('MCP-Data'!$B$17:$BW$40,MATCH($D53,'MCP-Data'!$B$17:$B$40,0),MATCH(BO$10,'MCP-Data'!$B$17:$BW$17,0),1)</f>
        <v>Ø</v>
      </c>
      <c r="BP53" s="268">
        <f>BN52</f>
        <v>0</v>
      </c>
      <c r="BQ53" s="57"/>
      <c r="BR53" s="268">
        <f>BR52</f>
        <v>0</v>
      </c>
      <c r="BS53" s="57" t="str">
        <f>INDEX('MCP-Data'!$B$17:$BW$40,MATCH($D53,'MCP-Data'!$B$17:$B$40,0),MATCH(BS$10,'MCP-Data'!$B$17:$BW$17,0),1)</f>
        <v>Ø</v>
      </c>
      <c r="BT53" s="268">
        <f>BR52</f>
        <v>0</v>
      </c>
      <c r="BU53" s="57"/>
      <c r="BV53" s="268">
        <f>BV52</f>
        <v>0</v>
      </c>
      <c r="BW53" s="57" t="str">
        <f>INDEX('MCP-Data'!$B$17:$BW$40,MATCH($D53,'MCP-Data'!$B$17:$B$40,0),MATCH(BW$10,'MCP-Data'!$B$17:$BW$17,0),1)</f>
        <v>Ø</v>
      </c>
      <c r="BX53" s="268">
        <f>BV52</f>
        <v>0</v>
      </c>
      <c r="BY53" s="57"/>
      <c r="BZ53" s="268">
        <f>BZ52</f>
        <v>0</v>
      </c>
      <c r="CA53" s="57" t="str">
        <f>INDEX('MCP-Data'!$B$17:$BW$40,MATCH($D53,'MCP-Data'!$B$17:$B$40,0),MATCH(CA$10,'MCP-Data'!$B$17:$BW$17,0),1)</f>
        <v>Ø</v>
      </c>
      <c r="CB53" s="268">
        <f>BZ52</f>
        <v>0</v>
      </c>
      <c r="CC53" s="57"/>
      <c r="CD53" s="268">
        <f>CD52</f>
        <v>0</v>
      </c>
      <c r="CE53" s="57" t="str">
        <f>INDEX('MCP-Data'!$B$17:$BW$40,MATCH($D53,'MCP-Data'!$B$17:$B$40,0),MATCH(CE$10,'MCP-Data'!$B$17:$BW$17,0),1)</f>
        <v>Ø</v>
      </c>
      <c r="CF53" s="268">
        <f>CD52</f>
        <v>0</v>
      </c>
      <c r="CG53" s="57"/>
      <c r="CH53" s="268">
        <f>CH52</f>
        <v>0</v>
      </c>
      <c r="CI53" s="57" t="str">
        <f>INDEX('MCP-Data'!$B$17:$BW$40,MATCH($D53,'MCP-Data'!$B$17:$B$40,0),MATCH(CI$10,'MCP-Data'!$B$17:$BW$17,0),1)</f>
        <v>Ø</v>
      </c>
      <c r="CJ53" s="268">
        <f>CH52</f>
        <v>0</v>
      </c>
      <c r="CK53" s="57"/>
      <c r="CL53" s="268">
        <f>CL52</f>
        <v>0</v>
      </c>
      <c r="CM53" s="57" t="str">
        <f>INDEX('MCP-Data'!$B$17:$BW$40,MATCH($D53,'MCP-Data'!$B$17:$B$40,0),MATCH(CM$10,'MCP-Data'!$B$17:$BW$17,0),1)</f>
        <v>◯</v>
      </c>
      <c r="CN53" s="268">
        <f>CL52</f>
        <v>0</v>
      </c>
      <c r="CO53" s="57"/>
      <c r="CP53" s="268">
        <f>CP52</f>
        <v>0</v>
      </c>
      <c r="CQ53" s="57" t="str">
        <f>INDEX('MCP-Data'!$B$17:$BW$40,MATCH($D53,'MCP-Data'!$B$17:$B$40,0),MATCH(CQ$10,'MCP-Data'!$B$17:$BW$17,0),1)</f>
        <v>Ø</v>
      </c>
      <c r="CR53" s="268">
        <f>CP52</f>
        <v>0</v>
      </c>
      <c r="CS53" s="57"/>
      <c r="CT53" s="268">
        <f>CT52</f>
        <v>0</v>
      </c>
      <c r="CU53" s="57" t="str">
        <f>INDEX('MCP-Data'!$B$17:$BW$40,MATCH($D53,'MCP-Data'!$B$17:$B$40,0),MATCH(CU$10,'MCP-Data'!$B$17:$BW$17,0),1)</f>
        <v>Ø</v>
      </c>
      <c r="CV53" s="268">
        <f>CT52</f>
        <v>0</v>
      </c>
      <c r="CW53" s="57"/>
      <c r="CX53" s="268">
        <f>CX52</f>
        <v>0</v>
      </c>
      <c r="CY53" s="57" t="str">
        <f>INDEX('MCP-Data'!$B$17:$BW$40,MATCH($D53,'MCP-Data'!$B$17:$B$40,0),MATCH(CY$10,'MCP-Data'!$B$17:$BW$17,0),1)</f>
        <v>Ø</v>
      </c>
      <c r="CZ53" s="268">
        <f>CX52</f>
        <v>0</v>
      </c>
      <c r="DA53" s="57"/>
      <c r="DB53" s="268">
        <f>DB52</f>
        <v>0</v>
      </c>
      <c r="DC53" s="57" t="str">
        <f>INDEX('MCP-Data'!$B$17:$BW$40,MATCH($D53,'MCP-Data'!$B$17:$B$40,0),MATCH(DC$10,'MCP-Data'!$B$17:$BW$17,0),1)</f>
        <v>◯</v>
      </c>
      <c r="DD53" s="268">
        <f>DB52</f>
        <v>0</v>
      </c>
      <c r="DE53" s="57"/>
      <c r="DF53" s="268">
        <f>DF52</f>
        <v>0</v>
      </c>
      <c r="DG53" s="57" t="str">
        <f>INDEX('MCP-Data'!$B$17:$BW$40,MATCH($D53,'MCP-Data'!$B$17:$B$40,0),MATCH(DG$10,'MCP-Data'!$B$17:$BW$17,0),1)</f>
        <v>Ø</v>
      </c>
      <c r="DH53" s="268">
        <f>DF52</f>
        <v>0</v>
      </c>
      <c r="DI53" s="57"/>
      <c r="DJ53" s="268">
        <f>DJ52</f>
        <v>0</v>
      </c>
      <c r="DK53" s="57" t="str">
        <f>INDEX('MCP-Data'!$B$17:$BW$40,MATCH($D53,'MCP-Data'!$B$17:$B$40,0),MATCH(DK$10,'MCP-Data'!$B$17:$BW$17,0),1)</f>
        <v>Ø</v>
      </c>
      <c r="DL53" s="268">
        <f>DJ52</f>
        <v>0</v>
      </c>
      <c r="DM53" s="57"/>
      <c r="DN53" s="268">
        <f>DN52</f>
        <v>0</v>
      </c>
      <c r="DO53" s="57" t="str">
        <f>INDEX('MCP-Data'!$B$17:$BW$40,MATCH($D53,'MCP-Data'!$B$17:$B$40,0),MATCH(DO$10,'MCP-Data'!$B$17:$BW$17,0),1)</f>
        <v>◯</v>
      </c>
      <c r="DP53" s="268">
        <f>DN52</f>
        <v>0</v>
      </c>
      <c r="DQ53" s="57"/>
      <c r="DR53" s="268">
        <f>DR52</f>
        <v>0</v>
      </c>
      <c r="DS53" s="57" t="str">
        <f>INDEX('MCP-Data'!$B$17:$BW$40,MATCH($D53,'MCP-Data'!$B$17:$B$40,0),MATCH(DS$10,'MCP-Data'!$B$17:$BW$17,0),1)</f>
        <v>Ø</v>
      </c>
      <c r="DT53" s="268">
        <f>DR52</f>
        <v>0</v>
      </c>
      <c r="DU53" s="57"/>
      <c r="DV53" s="268">
        <f>DV52</f>
        <v>0</v>
      </c>
      <c r="DW53" s="57" t="str">
        <f>INDEX('MCP-Data'!$B$17:$BW$40,MATCH($D53,'MCP-Data'!$B$17:$B$40,0),MATCH(DW$10,'MCP-Data'!$B$17:$BW$17,0),1)</f>
        <v>◯</v>
      </c>
      <c r="DX53" s="268">
        <f>DV52</f>
        <v>0</v>
      </c>
      <c r="DY53" s="57"/>
    </row>
    <row r="54" spans="4:129" ht="0.95" customHeight="1" x14ac:dyDescent="0.25">
      <c r="F54" s="267">
        <f>F52</f>
        <v>0</v>
      </c>
      <c r="G54" s="267">
        <f>F52</f>
        <v>0</v>
      </c>
      <c r="H54" s="267">
        <f>F52</f>
        <v>0</v>
      </c>
      <c r="J54" s="267">
        <f>J52</f>
        <v>0</v>
      </c>
      <c r="K54" s="267">
        <f>J52</f>
        <v>0</v>
      </c>
      <c r="L54" s="267">
        <f>J52</f>
        <v>0</v>
      </c>
      <c r="N54" s="267">
        <f>N52</f>
        <v>0</v>
      </c>
      <c r="O54" s="267">
        <f>N52</f>
        <v>0</v>
      </c>
      <c r="P54" s="267">
        <f>N52</f>
        <v>0</v>
      </c>
      <c r="R54" s="267">
        <f>R52</f>
        <v>0</v>
      </c>
      <c r="S54" s="267">
        <f>R52</f>
        <v>0</v>
      </c>
      <c r="T54" s="267">
        <f>R52</f>
        <v>0</v>
      </c>
      <c r="V54" s="267">
        <f>V52</f>
        <v>0</v>
      </c>
      <c r="W54" s="267">
        <f>V52</f>
        <v>0</v>
      </c>
      <c r="X54" s="267">
        <f>V52</f>
        <v>0</v>
      </c>
      <c r="Z54" s="267">
        <f>Z52</f>
        <v>0</v>
      </c>
      <c r="AA54" s="267">
        <f>Z52</f>
        <v>0</v>
      </c>
      <c r="AB54" s="267">
        <f>Z52</f>
        <v>0</v>
      </c>
      <c r="AD54" s="267">
        <f>AD52</f>
        <v>0</v>
      </c>
      <c r="AE54" s="267">
        <f>AD52</f>
        <v>0</v>
      </c>
      <c r="AF54" s="267">
        <f>AD52</f>
        <v>0</v>
      </c>
      <c r="AH54" s="267">
        <f>AH52</f>
        <v>0</v>
      </c>
      <c r="AI54" s="267">
        <f>AH52</f>
        <v>0</v>
      </c>
      <c r="AJ54" s="267">
        <f>AH52</f>
        <v>0</v>
      </c>
      <c r="AL54" s="267">
        <f>AL52</f>
        <v>0</v>
      </c>
      <c r="AM54" s="267">
        <f>AL52</f>
        <v>0</v>
      </c>
      <c r="AN54" s="267">
        <f>AL52</f>
        <v>0</v>
      </c>
      <c r="AP54" s="267">
        <f>AP52</f>
        <v>0</v>
      </c>
      <c r="AQ54" s="267">
        <f>AP52</f>
        <v>0</v>
      </c>
      <c r="AR54" s="267">
        <f>AP52</f>
        <v>0</v>
      </c>
      <c r="AT54" s="267">
        <f>AT52</f>
        <v>0</v>
      </c>
      <c r="AU54" s="267">
        <f>AT52</f>
        <v>0</v>
      </c>
      <c r="AV54" s="267">
        <f>AT52</f>
        <v>0</v>
      </c>
      <c r="AX54" s="267">
        <f>AX52</f>
        <v>0</v>
      </c>
      <c r="AY54" s="267">
        <f>AX52</f>
        <v>0</v>
      </c>
      <c r="AZ54" s="267">
        <f>AX52</f>
        <v>0</v>
      </c>
      <c r="BB54" s="267">
        <f>BB52</f>
        <v>0</v>
      </c>
      <c r="BC54" s="267">
        <f>BB52</f>
        <v>0</v>
      </c>
      <c r="BD54" s="267">
        <f>BB52</f>
        <v>0</v>
      </c>
      <c r="BF54" s="267">
        <f>BF52</f>
        <v>0</v>
      </c>
      <c r="BG54" s="267">
        <f>BF52</f>
        <v>0</v>
      </c>
      <c r="BH54" s="267">
        <f>BF52</f>
        <v>0</v>
      </c>
      <c r="BJ54" s="267">
        <f>BJ52</f>
        <v>0</v>
      </c>
      <c r="BK54" s="267">
        <f>BJ52</f>
        <v>0</v>
      </c>
      <c r="BL54" s="267">
        <f>BJ52</f>
        <v>0</v>
      </c>
      <c r="BN54" s="267">
        <f>BN52</f>
        <v>0</v>
      </c>
      <c r="BO54" s="267">
        <f>BN52</f>
        <v>0</v>
      </c>
      <c r="BP54" s="267">
        <f>BN52</f>
        <v>0</v>
      </c>
      <c r="BR54" s="267">
        <f>BR52</f>
        <v>0</v>
      </c>
      <c r="BS54" s="267">
        <f>BR52</f>
        <v>0</v>
      </c>
      <c r="BT54" s="267">
        <f>BR52</f>
        <v>0</v>
      </c>
      <c r="BV54" s="267">
        <f>BV52</f>
        <v>0</v>
      </c>
      <c r="BW54" s="267">
        <f>BV52</f>
        <v>0</v>
      </c>
      <c r="BX54" s="267">
        <f>BV52</f>
        <v>0</v>
      </c>
      <c r="BZ54" s="267">
        <f>BZ52</f>
        <v>0</v>
      </c>
      <c r="CA54" s="267">
        <f>BZ52</f>
        <v>0</v>
      </c>
      <c r="CB54" s="267">
        <f>BZ52</f>
        <v>0</v>
      </c>
      <c r="CD54" s="267">
        <f>CD52</f>
        <v>0</v>
      </c>
      <c r="CE54" s="267">
        <f>CD52</f>
        <v>0</v>
      </c>
      <c r="CF54" s="267">
        <f>CD52</f>
        <v>0</v>
      </c>
      <c r="CH54" s="267">
        <f>CH52</f>
        <v>0</v>
      </c>
      <c r="CI54" s="267">
        <f>CH52</f>
        <v>0</v>
      </c>
      <c r="CJ54" s="267">
        <f>CH52</f>
        <v>0</v>
      </c>
      <c r="CL54" s="267">
        <f>CL52</f>
        <v>0</v>
      </c>
      <c r="CM54" s="267">
        <f>CL52</f>
        <v>0</v>
      </c>
      <c r="CN54" s="267">
        <f>CL52</f>
        <v>0</v>
      </c>
      <c r="CP54" s="267">
        <f>CP52</f>
        <v>0</v>
      </c>
      <c r="CQ54" s="267">
        <f>CP52</f>
        <v>0</v>
      </c>
      <c r="CR54" s="267">
        <f>CP52</f>
        <v>0</v>
      </c>
      <c r="CT54" s="267">
        <f>CT52</f>
        <v>0</v>
      </c>
      <c r="CU54" s="267">
        <f>CT52</f>
        <v>0</v>
      </c>
      <c r="CV54" s="267">
        <f>CT52</f>
        <v>0</v>
      </c>
      <c r="CX54" s="267">
        <f>CX52</f>
        <v>0</v>
      </c>
      <c r="CY54" s="267">
        <f>CX52</f>
        <v>0</v>
      </c>
      <c r="CZ54" s="267">
        <f>CX52</f>
        <v>0</v>
      </c>
      <c r="DB54" s="267">
        <f>DB52</f>
        <v>0</v>
      </c>
      <c r="DC54" s="267">
        <f>DB52</f>
        <v>0</v>
      </c>
      <c r="DD54" s="267">
        <f>DB52</f>
        <v>0</v>
      </c>
      <c r="DF54" s="267">
        <f>DF52</f>
        <v>0</v>
      </c>
      <c r="DG54" s="267">
        <f>DF52</f>
        <v>0</v>
      </c>
      <c r="DH54" s="267">
        <f>DF52</f>
        <v>0</v>
      </c>
      <c r="DJ54" s="267">
        <f>DJ52</f>
        <v>0</v>
      </c>
      <c r="DK54" s="267">
        <f>DJ52</f>
        <v>0</v>
      </c>
      <c r="DL54" s="267">
        <f>DJ52</f>
        <v>0</v>
      </c>
      <c r="DN54" s="267">
        <f>DN52</f>
        <v>0</v>
      </c>
      <c r="DO54" s="267">
        <f>DN52</f>
        <v>0</v>
      </c>
      <c r="DP54" s="267">
        <f>DN52</f>
        <v>0</v>
      </c>
      <c r="DR54" s="267">
        <f>DR52</f>
        <v>0</v>
      </c>
      <c r="DS54" s="267">
        <f>DR52</f>
        <v>0</v>
      </c>
      <c r="DT54" s="267">
        <f>DR52</f>
        <v>0</v>
      </c>
      <c r="DV54" s="267">
        <f>DV52</f>
        <v>0</v>
      </c>
      <c r="DW54" s="267">
        <f>DV52</f>
        <v>0</v>
      </c>
      <c r="DX54" s="267">
        <f>DV52</f>
        <v>0</v>
      </c>
    </row>
    <row r="55" spans="4:129" ht="4.5" customHeight="1" x14ac:dyDescent="0.25"/>
    <row r="56" spans="4:129" ht="1.5" customHeight="1" x14ac:dyDescent="0.25">
      <c r="F56" s="267">
        <f>_xlfn.XLOOKUP("MCP"&amp;$D57&amp;G$10,SLAs!$M:$M,SLAs!$S:$S,0,0,1)</f>
        <v>0</v>
      </c>
      <c r="G56" s="267">
        <f>F56</f>
        <v>0</v>
      </c>
      <c r="H56" s="267">
        <f>F56</f>
        <v>0</v>
      </c>
      <c r="J56" s="267">
        <f>_xlfn.XLOOKUP("MCP"&amp;$D57&amp;K$10,SLAs!$M:$M,SLAs!$S:$S,0,0,1)</f>
        <v>0</v>
      </c>
      <c r="K56" s="267">
        <f>J56</f>
        <v>0</v>
      </c>
      <c r="L56" s="267">
        <f>J56</f>
        <v>0</v>
      </c>
      <c r="N56" s="267">
        <f>_xlfn.XLOOKUP("MCP"&amp;$D57&amp;O$10,SLAs!$M:$M,SLAs!$S:$S,0,0,1)</f>
        <v>0</v>
      </c>
      <c r="O56" s="267">
        <f>N56</f>
        <v>0</v>
      </c>
      <c r="P56" s="267">
        <f>N56</f>
        <v>0</v>
      </c>
      <c r="R56" s="267">
        <f>_xlfn.XLOOKUP("MCP"&amp;$D57&amp;S$10,SLAs!$M:$M,SLAs!$S:$S,0,0,1)</f>
        <v>0</v>
      </c>
      <c r="S56" s="267">
        <f>R56</f>
        <v>0</v>
      </c>
      <c r="T56" s="267">
        <f>R56</f>
        <v>0</v>
      </c>
      <c r="V56" s="267">
        <f>_xlfn.XLOOKUP("MCP"&amp;$D57&amp;W$10,SLAs!$M:$M,SLAs!$S:$S,0,0,1)</f>
        <v>0</v>
      </c>
      <c r="W56" s="267">
        <f>V56</f>
        <v>0</v>
      </c>
      <c r="X56" s="267">
        <f>V56</f>
        <v>0</v>
      </c>
      <c r="Z56" s="267">
        <f>_xlfn.XLOOKUP("MCP"&amp;$D57&amp;AA$10,SLAs!$M:$M,SLAs!$S:$S,0,0,1)</f>
        <v>0</v>
      </c>
      <c r="AA56" s="267">
        <f>Z56</f>
        <v>0</v>
      </c>
      <c r="AB56" s="267">
        <f>Z56</f>
        <v>0</v>
      </c>
      <c r="AD56" s="267">
        <f>_xlfn.XLOOKUP("MCP"&amp;$D57&amp;AE$10,SLAs!$M:$M,SLAs!$S:$S,0,0,1)</f>
        <v>0</v>
      </c>
      <c r="AE56" s="267">
        <f>AD56</f>
        <v>0</v>
      </c>
      <c r="AF56" s="267">
        <f>AD56</f>
        <v>0</v>
      </c>
      <c r="AH56" s="267">
        <f>_xlfn.XLOOKUP("MCP"&amp;$D57&amp;AI$10,SLAs!$M:$M,SLAs!$S:$S,0,0,1)</f>
        <v>0</v>
      </c>
      <c r="AI56" s="267">
        <f>AH56</f>
        <v>0</v>
      </c>
      <c r="AJ56" s="267">
        <f>AH56</f>
        <v>0</v>
      </c>
      <c r="AL56" s="267">
        <f>_xlfn.XLOOKUP("MCP"&amp;$D57&amp;AM$10,SLAs!$M:$M,SLAs!$S:$S,0,0,1)</f>
        <v>0</v>
      </c>
      <c r="AM56" s="267">
        <f>AL56</f>
        <v>0</v>
      </c>
      <c r="AN56" s="267">
        <f>AL56</f>
        <v>0</v>
      </c>
      <c r="AP56" s="267">
        <f>_xlfn.XLOOKUP("MCP"&amp;$D57&amp;AQ$10,SLAs!$M:$M,SLAs!$S:$S,0,0,1)</f>
        <v>0</v>
      </c>
      <c r="AQ56" s="267">
        <f>AP56</f>
        <v>0</v>
      </c>
      <c r="AR56" s="267">
        <f>AP56</f>
        <v>0</v>
      </c>
      <c r="AT56" s="267">
        <f>_xlfn.XLOOKUP("MCP"&amp;$D57&amp;AU$10,SLAs!$M:$M,SLAs!$S:$S,0,0,1)</f>
        <v>0</v>
      </c>
      <c r="AU56" s="267">
        <f>AT56</f>
        <v>0</v>
      </c>
      <c r="AV56" s="267">
        <f>AT56</f>
        <v>0</v>
      </c>
      <c r="AX56" s="267">
        <f>_xlfn.XLOOKUP("MCP"&amp;$D57&amp;AY$10,SLAs!$M:$M,SLAs!$S:$S,0,0,1)</f>
        <v>0</v>
      </c>
      <c r="AY56" s="267">
        <f>AX56</f>
        <v>0</v>
      </c>
      <c r="AZ56" s="267">
        <f>AX56</f>
        <v>0</v>
      </c>
      <c r="BB56" s="267">
        <f>_xlfn.XLOOKUP("MCP"&amp;$D57&amp;BC$10,SLAs!$M:$M,SLAs!$S:$S,0,0,1)</f>
        <v>0</v>
      </c>
      <c r="BC56" s="267">
        <f>BB56</f>
        <v>0</v>
      </c>
      <c r="BD56" s="267">
        <f>BB56</f>
        <v>0</v>
      </c>
      <c r="BF56" s="267">
        <f>_xlfn.XLOOKUP("MCP"&amp;$D57&amp;BG$10,SLAs!$M:$M,SLAs!$S:$S,0,0,1)</f>
        <v>0</v>
      </c>
      <c r="BG56" s="267">
        <f>BF56</f>
        <v>0</v>
      </c>
      <c r="BH56" s="267">
        <f>BF56</f>
        <v>0</v>
      </c>
      <c r="BJ56" s="267">
        <f>_xlfn.XLOOKUP("MCP"&amp;$D57&amp;BK$10,SLAs!$M:$M,SLAs!$S:$S,0,0,1)</f>
        <v>0</v>
      </c>
      <c r="BK56" s="267">
        <f>BJ56</f>
        <v>0</v>
      </c>
      <c r="BL56" s="267">
        <f>BJ56</f>
        <v>0</v>
      </c>
      <c r="BN56" s="267">
        <f>_xlfn.XLOOKUP("MCP"&amp;$D57&amp;BO$10,SLAs!$M:$M,SLAs!$S:$S,0,0,1)</f>
        <v>0</v>
      </c>
      <c r="BO56" s="267">
        <f>BN56</f>
        <v>0</v>
      </c>
      <c r="BP56" s="267">
        <f>BN56</f>
        <v>0</v>
      </c>
      <c r="BR56" s="267">
        <f>_xlfn.XLOOKUP("MCP"&amp;$D57&amp;BS$10,SLAs!$M:$M,SLAs!$S:$S,0,0,1)</f>
        <v>0</v>
      </c>
      <c r="BS56" s="267">
        <f>BR56</f>
        <v>0</v>
      </c>
      <c r="BT56" s="267">
        <f>BR56</f>
        <v>0</v>
      </c>
      <c r="BV56" s="267">
        <f>_xlfn.XLOOKUP("MCP"&amp;$D57&amp;BW$10,SLAs!$M:$M,SLAs!$S:$S,0,0,1)</f>
        <v>0</v>
      </c>
      <c r="BW56" s="267">
        <f>BV56</f>
        <v>0</v>
      </c>
      <c r="BX56" s="267">
        <f>BV56</f>
        <v>0</v>
      </c>
      <c r="BZ56" s="267">
        <f>_xlfn.XLOOKUP("MCP"&amp;$D57&amp;CA$10,SLAs!$M:$M,SLAs!$S:$S,0,0,1)</f>
        <v>0</v>
      </c>
      <c r="CA56" s="267">
        <f>BZ56</f>
        <v>0</v>
      </c>
      <c r="CB56" s="267">
        <f>BZ56</f>
        <v>0</v>
      </c>
      <c r="CD56" s="267">
        <f>_xlfn.XLOOKUP("MCP"&amp;$D57&amp;CE$10,SLAs!$M:$M,SLAs!$S:$S,0,0,1)</f>
        <v>0</v>
      </c>
      <c r="CE56" s="267">
        <f>CD56</f>
        <v>0</v>
      </c>
      <c r="CF56" s="267">
        <f>CD56</f>
        <v>0</v>
      </c>
      <c r="CH56" s="267">
        <f>_xlfn.XLOOKUP("MCP"&amp;$D57&amp;CI$10,SLAs!$M:$M,SLAs!$S:$S,0,0,1)</f>
        <v>0</v>
      </c>
      <c r="CI56" s="267">
        <f>CH56</f>
        <v>0</v>
      </c>
      <c r="CJ56" s="267">
        <f>CH56</f>
        <v>0</v>
      </c>
      <c r="CL56" s="267">
        <f>_xlfn.XLOOKUP("MCP"&amp;$D57&amp;CM$10,SLAs!$M:$M,SLAs!$S:$S,0,0,1)</f>
        <v>0</v>
      </c>
      <c r="CM56" s="267">
        <f>CL56</f>
        <v>0</v>
      </c>
      <c r="CN56" s="267">
        <f>CL56</f>
        <v>0</v>
      </c>
      <c r="CP56" s="267">
        <f>_xlfn.XLOOKUP("MCP"&amp;$D57&amp;CQ$10,SLAs!$M:$M,SLAs!$S:$S,0,0,1)</f>
        <v>0</v>
      </c>
      <c r="CQ56" s="267">
        <f>CP56</f>
        <v>0</v>
      </c>
      <c r="CR56" s="267">
        <f>CP56</f>
        <v>0</v>
      </c>
      <c r="CT56" s="267">
        <f>_xlfn.XLOOKUP("MCP"&amp;$D57&amp;CU$10,SLAs!$M:$M,SLAs!$S:$S,0,0,1)</f>
        <v>0</v>
      </c>
      <c r="CU56" s="267">
        <f>CT56</f>
        <v>0</v>
      </c>
      <c r="CV56" s="267">
        <f>CT56</f>
        <v>0</v>
      </c>
      <c r="CX56" s="267">
        <f>_xlfn.XLOOKUP("MCP"&amp;$D57&amp;CY$10,SLAs!$M:$M,SLAs!$S:$S,0,0,1)</f>
        <v>0</v>
      </c>
      <c r="CY56" s="267">
        <f>CX56</f>
        <v>0</v>
      </c>
      <c r="CZ56" s="267">
        <f>CX56</f>
        <v>0</v>
      </c>
      <c r="DB56" s="267">
        <f>_xlfn.XLOOKUP("MCP"&amp;$D57&amp;DC$10,SLAs!$M:$M,SLAs!$S:$S,0,0,1)</f>
        <v>0</v>
      </c>
      <c r="DC56" s="267">
        <f>DB56</f>
        <v>0</v>
      </c>
      <c r="DD56" s="267">
        <f>DB56</f>
        <v>0</v>
      </c>
      <c r="DF56" s="267">
        <f>_xlfn.XLOOKUP("MCP"&amp;$D57&amp;DG$10,SLAs!$M:$M,SLAs!$S:$S,0,0,1)</f>
        <v>0</v>
      </c>
      <c r="DG56" s="267">
        <f>DF56</f>
        <v>0</v>
      </c>
      <c r="DH56" s="267">
        <f>DF56</f>
        <v>0</v>
      </c>
      <c r="DJ56" s="267">
        <f>_xlfn.XLOOKUP("MCP"&amp;$D57&amp;DK$10,SLAs!$M:$M,SLAs!$S:$S,0,0,1)</f>
        <v>0</v>
      </c>
      <c r="DK56" s="267">
        <f>DJ56</f>
        <v>0</v>
      </c>
      <c r="DL56" s="267">
        <f>DJ56</f>
        <v>0</v>
      </c>
      <c r="DN56" s="267">
        <f>_xlfn.XLOOKUP("MCP"&amp;$D57&amp;DO$10,SLAs!$M:$M,SLAs!$S:$S,0,0,1)</f>
        <v>0</v>
      </c>
      <c r="DO56" s="267">
        <f>DN56</f>
        <v>0</v>
      </c>
      <c r="DP56" s="267">
        <f>DN56</f>
        <v>0</v>
      </c>
      <c r="DR56" s="267">
        <f>_xlfn.XLOOKUP("MCP"&amp;$D57&amp;DS$10,SLAs!$M:$M,SLAs!$S:$S,0,0,1)</f>
        <v>0</v>
      </c>
      <c r="DS56" s="267">
        <f>DR56</f>
        <v>0</v>
      </c>
      <c r="DT56" s="267">
        <f>DR56</f>
        <v>0</v>
      </c>
      <c r="DV56" s="267">
        <f>_xlfn.XLOOKUP("MCP"&amp;$D57&amp;DW$10,SLAs!$M:$M,SLAs!$S:$S,0,0,1)</f>
        <v>0</v>
      </c>
      <c r="DW56" s="267">
        <f>DV56</f>
        <v>0</v>
      </c>
      <c r="DX56" s="267">
        <f>DV56</f>
        <v>0</v>
      </c>
    </row>
    <row r="57" spans="4:129" ht="22.5" customHeight="1" x14ac:dyDescent="0.25">
      <c r="D57" s="166" t="s">
        <v>1626</v>
      </c>
      <c r="E57" s="57"/>
      <c r="F57" s="268">
        <f>F56</f>
        <v>0</v>
      </c>
      <c r="G57" s="57" t="str">
        <f>INDEX('MCP-Data'!$B$17:$BW$40,MATCH($D57,'MCP-Data'!$B$17:$B$40,0),MATCH(G$10,'MCP-Data'!$B$17:$BW$17,0),1)</f>
        <v>✔</v>
      </c>
      <c r="H57" s="268">
        <f>F56</f>
        <v>0</v>
      </c>
      <c r="I57" s="57"/>
      <c r="J57" s="268">
        <f>J56</f>
        <v>0</v>
      </c>
      <c r="K57" s="57" t="str">
        <f>INDEX('MCP-Data'!$B$17:$BW$40,MATCH($D57,'MCP-Data'!$B$17:$B$40,0),MATCH(K$10,'MCP-Data'!$B$17:$BW$17,0),1)</f>
        <v>✔</v>
      </c>
      <c r="L57" s="268">
        <f>J56</f>
        <v>0</v>
      </c>
      <c r="M57" s="57"/>
      <c r="N57" s="268">
        <f>N56</f>
        <v>0</v>
      </c>
      <c r="O57" s="57" t="str">
        <f>INDEX('MCP-Data'!$B$17:$BW$40,MATCH($D57,'MCP-Data'!$B$17:$B$40,0),MATCH(O$10,'MCP-Data'!$B$17:$BW$17,0),1)</f>
        <v>◯</v>
      </c>
      <c r="P57" s="268">
        <f>N56</f>
        <v>0</v>
      </c>
      <c r="Q57" s="57"/>
      <c r="R57" s="268">
        <f>R56</f>
        <v>0</v>
      </c>
      <c r="S57" s="57" t="str">
        <f>INDEX('MCP-Data'!$B$17:$BW$40,MATCH($D57,'MCP-Data'!$B$17:$B$40,0),MATCH(S$10,'MCP-Data'!$B$17:$BW$17,0),1)</f>
        <v>◯</v>
      </c>
      <c r="T57" s="268">
        <f>R56</f>
        <v>0</v>
      </c>
      <c r="U57" s="57"/>
      <c r="V57" s="268">
        <f>V56</f>
        <v>0</v>
      </c>
      <c r="W57" s="57" t="str">
        <f>INDEX('MCP-Data'!$B$17:$BW$40,MATCH($D57,'MCP-Data'!$B$17:$B$40,0),MATCH(W$10,'MCP-Data'!$B$17:$BW$17,0),1)</f>
        <v>✔</v>
      </c>
      <c r="X57" s="268">
        <f>V56</f>
        <v>0</v>
      </c>
      <c r="Y57" s="57"/>
      <c r="Z57" s="268">
        <f>Z56</f>
        <v>0</v>
      </c>
      <c r="AA57" s="57" t="str">
        <f>INDEX('MCP-Data'!$B$17:$BW$40,MATCH($D57,'MCP-Data'!$B$17:$B$40,0),MATCH(AA$10,'MCP-Data'!$B$17:$BW$17,0),1)</f>
        <v>◯</v>
      </c>
      <c r="AB57" s="268">
        <f>Z56</f>
        <v>0</v>
      </c>
      <c r="AC57" s="57"/>
      <c r="AD57" s="268">
        <f>AD56</f>
        <v>0</v>
      </c>
      <c r="AE57" s="57" t="str">
        <f>INDEX('MCP-Data'!$B$17:$BW$40,MATCH($D57,'MCP-Data'!$B$17:$B$40,0),MATCH(AE$10,'MCP-Data'!$B$17:$BW$17,0),1)</f>
        <v>✔</v>
      </c>
      <c r="AF57" s="268">
        <f>AD56</f>
        <v>0</v>
      </c>
      <c r="AG57" s="57"/>
      <c r="AH57" s="268">
        <f>AH56</f>
        <v>0</v>
      </c>
      <c r="AI57" s="57" t="str">
        <f>INDEX('MCP-Data'!$B$17:$BW$40,MATCH($D57,'MCP-Data'!$B$17:$B$40,0),MATCH(AI$10,'MCP-Data'!$B$17:$BW$17,0),1)</f>
        <v>✔</v>
      </c>
      <c r="AJ57" s="268">
        <f>AH56</f>
        <v>0</v>
      </c>
      <c r="AK57" s="57"/>
      <c r="AL57" s="268">
        <f>AL56</f>
        <v>0</v>
      </c>
      <c r="AM57" s="57" t="str">
        <f>INDEX('MCP-Data'!$B$17:$BW$40,MATCH($D57,'MCP-Data'!$B$17:$B$40,0),MATCH(AM$10,'MCP-Data'!$B$17:$BW$17,0),1)</f>
        <v>◯</v>
      </c>
      <c r="AN57" s="268">
        <f>AL56</f>
        <v>0</v>
      </c>
      <c r="AO57" s="57"/>
      <c r="AP57" s="268">
        <f>AP56</f>
        <v>0</v>
      </c>
      <c r="AQ57" s="57" t="str">
        <f>INDEX('MCP-Data'!$B$17:$BW$40,MATCH($D57,'MCP-Data'!$B$17:$B$40,0),MATCH(AQ$10,'MCP-Data'!$B$17:$BW$17,0),1)</f>
        <v>◯</v>
      </c>
      <c r="AR57" s="268">
        <f>AP56</f>
        <v>0</v>
      </c>
      <c r="AS57" s="57"/>
      <c r="AT57" s="268">
        <f>AT56</f>
        <v>0</v>
      </c>
      <c r="AU57" s="57" t="str">
        <f>INDEX('MCP-Data'!$B$17:$BW$40,MATCH($D57,'MCP-Data'!$B$17:$B$40,0),MATCH(AU$10,'MCP-Data'!$B$17:$BW$17,0),1)</f>
        <v>◯</v>
      </c>
      <c r="AV57" s="268">
        <f>AT56</f>
        <v>0</v>
      </c>
      <c r="AW57" s="57"/>
      <c r="AX57" s="268">
        <f>AX56</f>
        <v>0</v>
      </c>
      <c r="AY57" s="57" t="str">
        <f>INDEX('MCP-Data'!$B$17:$BW$40,MATCH($D57,'MCP-Data'!$B$17:$B$40,0),MATCH(AY$10,'MCP-Data'!$B$17:$BW$17,0),1)</f>
        <v>◯</v>
      </c>
      <c r="AZ57" s="268">
        <f>AX56</f>
        <v>0</v>
      </c>
      <c r="BA57" s="57"/>
      <c r="BB57" s="268">
        <f>BB56</f>
        <v>0</v>
      </c>
      <c r="BC57" s="57" t="str">
        <f>INDEX('MCP-Data'!$B$17:$BW$40,MATCH($D57,'MCP-Data'!$B$17:$B$40,0),MATCH(BC$10,'MCP-Data'!$B$17:$BW$17,0),1)</f>
        <v>◯</v>
      </c>
      <c r="BD57" s="268">
        <f>BB56</f>
        <v>0</v>
      </c>
      <c r="BE57" s="57"/>
      <c r="BF57" s="268">
        <f>BF56</f>
        <v>0</v>
      </c>
      <c r="BG57" s="57" t="str">
        <f>INDEX('MCP-Data'!$B$17:$BW$40,MATCH($D57,'MCP-Data'!$B$17:$B$40,0),MATCH(BG$10,'MCP-Data'!$B$17:$BW$17,0),1)</f>
        <v>◯</v>
      </c>
      <c r="BH57" s="268">
        <f>BF56</f>
        <v>0</v>
      </c>
      <c r="BI57" s="57"/>
      <c r="BJ57" s="268">
        <f>BJ56</f>
        <v>0</v>
      </c>
      <c r="BK57" s="57" t="str">
        <f>INDEX('MCP-Data'!$B$17:$BW$40,MATCH($D57,'MCP-Data'!$B$17:$B$40,0),MATCH(BK$10,'MCP-Data'!$B$17:$BW$17,0),1)</f>
        <v>◯</v>
      </c>
      <c r="BL57" s="268">
        <f>BJ56</f>
        <v>0</v>
      </c>
      <c r="BM57" s="57"/>
      <c r="BN57" s="268">
        <f>BN56</f>
        <v>0</v>
      </c>
      <c r="BO57" s="57" t="str">
        <f>INDEX('MCP-Data'!$B$17:$BW$40,MATCH($D57,'MCP-Data'!$B$17:$B$40,0),MATCH(BO$10,'MCP-Data'!$B$17:$BW$17,0),1)</f>
        <v>◯</v>
      </c>
      <c r="BP57" s="268">
        <f>BN56</f>
        <v>0</v>
      </c>
      <c r="BQ57" s="57"/>
      <c r="BR57" s="268">
        <f>BR56</f>
        <v>0</v>
      </c>
      <c r="BS57" s="57" t="str">
        <f>INDEX('MCP-Data'!$B$17:$BW$40,MATCH($D57,'MCP-Data'!$B$17:$B$40,0),MATCH(BS$10,'MCP-Data'!$B$17:$BW$17,0),1)</f>
        <v>◯</v>
      </c>
      <c r="BT57" s="268">
        <f>BR56</f>
        <v>0</v>
      </c>
      <c r="BU57" s="57"/>
      <c r="BV57" s="268">
        <f>BV56</f>
        <v>0</v>
      </c>
      <c r="BW57" s="57" t="str">
        <f>INDEX('MCP-Data'!$B$17:$BW$40,MATCH($D57,'MCP-Data'!$B$17:$B$40,0),MATCH(BW$10,'MCP-Data'!$B$17:$BW$17,0),1)</f>
        <v>Ø</v>
      </c>
      <c r="BX57" s="268">
        <f>BV56</f>
        <v>0</v>
      </c>
      <c r="BY57" s="57"/>
      <c r="BZ57" s="268">
        <f>BZ56</f>
        <v>0</v>
      </c>
      <c r="CA57" s="57" t="str">
        <f>INDEX('MCP-Data'!$B$17:$BW$40,MATCH($D57,'MCP-Data'!$B$17:$B$40,0),MATCH(CA$10,'MCP-Data'!$B$17:$BW$17,0),1)</f>
        <v>Ø</v>
      </c>
      <c r="CB57" s="268">
        <f>BZ56</f>
        <v>0</v>
      </c>
      <c r="CC57" s="57"/>
      <c r="CD57" s="268">
        <f>CD56</f>
        <v>0</v>
      </c>
      <c r="CE57" s="57" t="str">
        <f>INDEX('MCP-Data'!$B$17:$BW$40,MATCH($D57,'MCP-Data'!$B$17:$B$40,0),MATCH(CE$10,'MCP-Data'!$B$17:$BW$17,0),1)</f>
        <v>Ø</v>
      </c>
      <c r="CF57" s="268">
        <f>CD56</f>
        <v>0</v>
      </c>
      <c r="CG57" s="57"/>
      <c r="CH57" s="268">
        <f>CH56</f>
        <v>0</v>
      </c>
      <c r="CI57" s="57" t="str">
        <f>INDEX('MCP-Data'!$B$17:$BW$40,MATCH($D57,'MCP-Data'!$B$17:$B$40,0),MATCH(CI$10,'MCP-Data'!$B$17:$BW$17,0),1)</f>
        <v>Ø</v>
      </c>
      <c r="CJ57" s="268">
        <f>CH56</f>
        <v>0</v>
      </c>
      <c r="CK57" s="57"/>
      <c r="CL57" s="268">
        <f>CL56</f>
        <v>0</v>
      </c>
      <c r="CM57" s="57" t="str">
        <f>INDEX('MCP-Data'!$B$17:$BW$40,MATCH($D57,'MCP-Data'!$B$17:$B$40,0),MATCH(CM$10,'MCP-Data'!$B$17:$BW$17,0),1)</f>
        <v>Ø</v>
      </c>
      <c r="CN57" s="268">
        <f>CL56</f>
        <v>0</v>
      </c>
      <c r="CO57" s="57"/>
      <c r="CP57" s="268">
        <f>CP56</f>
        <v>0</v>
      </c>
      <c r="CQ57" s="57" t="str">
        <f>INDEX('MCP-Data'!$B$17:$BW$40,MATCH($D57,'MCP-Data'!$B$17:$B$40,0),MATCH(CQ$10,'MCP-Data'!$B$17:$BW$17,0),1)</f>
        <v>Ø</v>
      </c>
      <c r="CR57" s="268">
        <f>CP56</f>
        <v>0</v>
      </c>
      <c r="CS57" s="57"/>
      <c r="CT57" s="268">
        <f>CT56</f>
        <v>0</v>
      </c>
      <c r="CU57" s="57" t="str">
        <f>INDEX('MCP-Data'!$B$17:$BW$40,MATCH($D57,'MCP-Data'!$B$17:$B$40,0),MATCH(CU$10,'MCP-Data'!$B$17:$BW$17,0),1)</f>
        <v>◯</v>
      </c>
      <c r="CV57" s="268">
        <f>CT56</f>
        <v>0</v>
      </c>
      <c r="CW57" s="57"/>
      <c r="CX57" s="268">
        <f>CX56</f>
        <v>0</v>
      </c>
      <c r="CY57" s="57" t="str">
        <f>INDEX('MCP-Data'!$B$17:$BW$40,MATCH($D57,'MCP-Data'!$B$17:$B$40,0),MATCH(CY$10,'MCP-Data'!$B$17:$BW$17,0),1)</f>
        <v>◯</v>
      </c>
      <c r="CZ57" s="268">
        <f>CX56</f>
        <v>0</v>
      </c>
      <c r="DA57" s="57"/>
      <c r="DB57" s="268">
        <f>DB56</f>
        <v>0</v>
      </c>
      <c r="DC57" s="57" t="str">
        <f>INDEX('MCP-Data'!$B$17:$BW$40,MATCH($D57,'MCP-Data'!$B$17:$B$40,0),MATCH(DC$10,'MCP-Data'!$B$17:$BW$17,0),1)</f>
        <v>Ø</v>
      </c>
      <c r="DD57" s="268">
        <f>DB56</f>
        <v>0</v>
      </c>
      <c r="DE57" s="57"/>
      <c r="DF57" s="268">
        <f>DF56</f>
        <v>0</v>
      </c>
      <c r="DG57" s="57" t="str">
        <f>INDEX('MCP-Data'!$B$17:$BW$40,MATCH($D57,'MCP-Data'!$B$17:$B$40,0),MATCH(DG$10,'MCP-Data'!$B$17:$BW$17,0),1)</f>
        <v>◯</v>
      </c>
      <c r="DH57" s="268">
        <f>DF56</f>
        <v>0</v>
      </c>
      <c r="DI57" s="57"/>
      <c r="DJ57" s="268">
        <f>DJ56</f>
        <v>0</v>
      </c>
      <c r="DK57" s="57" t="str">
        <f>INDEX('MCP-Data'!$B$17:$BW$40,MATCH($D57,'MCP-Data'!$B$17:$B$40,0),MATCH(DK$10,'MCP-Data'!$B$17:$BW$17,0),1)</f>
        <v>◯</v>
      </c>
      <c r="DL57" s="268">
        <f>DJ56</f>
        <v>0</v>
      </c>
      <c r="DM57" s="57"/>
      <c r="DN57" s="268">
        <f>DN56</f>
        <v>0</v>
      </c>
      <c r="DO57" s="57" t="str">
        <f>INDEX('MCP-Data'!$B$17:$BW$40,MATCH($D57,'MCP-Data'!$B$17:$B$40,0),MATCH(DO$10,'MCP-Data'!$B$17:$BW$17,0),1)</f>
        <v>◯</v>
      </c>
      <c r="DP57" s="268">
        <f>DN56</f>
        <v>0</v>
      </c>
      <c r="DQ57" s="57"/>
      <c r="DR57" s="268">
        <f>DR56</f>
        <v>0</v>
      </c>
      <c r="DS57" s="57" t="str">
        <f>INDEX('MCP-Data'!$B$17:$BW$40,MATCH($D57,'MCP-Data'!$B$17:$B$40,0),MATCH(DS$10,'MCP-Data'!$B$17:$BW$17,0),1)</f>
        <v>Ø</v>
      </c>
      <c r="DT57" s="268">
        <f>DR56</f>
        <v>0</v>
      </c>
      <c r="DU57" s="57"/>
      <c r="DV57" s="268">
        <f>DV56</f>
        <v>0</v>
      </c>
      <c r="DW57" s="57" t="str">
        <f>INDEX('MCP-Data'!$B$17:$BW$40,MATCH($D57,'MCP-Data'!$B$17:$B$40,0),MATCH(DW$10,'MCP-Data'!$B$17:$BW$17,0),1)</f>
        <v>◯</v>
      </c>
      <c r="DX57" s="268">
        <f>DV56</f>
        <v>0</v>
      </c>
      <c r="DY57" s="57"/>
    </row>
    <row r="58" spans="4:129" ht="0.95" customHeight="1" x14ac:dyDescent="0.25">
      <c r="F58" s="267">
        <f>F56</f>
        <v>0</v>
      </c>
      <c r="G58" s="267">
        <f>F56</f>
        <v>0</v>
      </c>
      <c r="H58" s="267">
        <f>F56</f>
        <v>0</v>
      </c>
      <c r="J58" s="267">
        <f>J56</f>
        <v>0</v>
      </c>
      <c r="K58" s="267">
        <f>J56</f>
        <v>0</v>
      </c>
      <c r="L58" s="267">
        <f>J56</f>
        <v>0</v>
      </c>
      <c r="N58" s="267">
        <f>N56</f>
        <v>0</v>
      </c>
      <c r="O58" s="267">
        <f>N56</f>
        <v>0</v>
      </c>
      <c r="P58" s="267">
        <f>N56</f>
        <v>0</v>
      </c>
      <c r="R58" s="267">
        <f>R56</f>
        <v>0</v>
      </c>
      <c r="S58" s="267">
        <f>R56</f>
        <v>0</v>
      </c>
      <c r="T58" s="267">
        <f>R56</f>
        <v>0</v>
      </c>
      <c r="V58" s="267">
        <f>V56</f>
        <v>0</v>
      </c>
      <c r="W58" s="267">
        <f>V56</f>
        <v>0</v>
      </c>
      <c r="X58" s="267">
        <f>V56</f>
        <v>0</v>
      </c>
      <c r="Z58" s="267">
        <f>Z56</f>
        <v>0</v>
      </c>
      <c r="AA58" s="267">
        <f>Z56</f>
        <v>0</v>
      </c>
      <c r="AB58" s="267">
        <f>Z56</f>
        <v>0</v>
      </c>
      <c r="AD58" s="267">
        <f>AD56</f>
        <v>0</v>
      </c>
      <c r="AE58" s="267">
        <f>AD56</f>
        <v>0</v>
      </c>
      <c r="AF58" s="267">
        <f>AD56</f>
        <v>0</v>
      </c>
      <c r="AH58" s="267">
        <f>AH56</f>
        <v>0</v>
      </c>
      <c r="AI58" s="267">
        <f>AH56</f>
        <v>0</v>
      </c>
      <c r="AJ58" s="267">
        <f>AH56</f>
        <v>0</v>
      </c>
      <c r="AL58" s="267">
        <f>AL56</f>
        <v>0</v>
      </c>
      <c r="AM58" s="267">
        <f>AL56</f>
        <v>0</v>
      </c>
      <c r="AN58" s="267">
        <f>AL56</f>
        <v>0</v>
      </c>
      <c r="AP58" s="267">
        <f>AP56</f>
        <v>0</v>
      </c>
      <c r="AQ58" s="267">
        <f>AP56</f>
        <v>0</v>
      </c>
      <c r="AR58" s="267">
        <f>AP56</f>
        <v>0</v>
      </c>
      <c r="AT58" s="267">
        <f>AT56</f>
        <v>0</v>
      </c>
      <c r="AU58" s="267">
        <f>AT56</f>
        <v>0</v>
      </c>
      <c r="AV58" s="267">
        <f>AT56</f>
        <v>0</v>
      </c>
      <c r="AX58" s="267">
        <f>AX56</f>
        <v>0</v>
      </c>
      <c r="AY58" s="267">
        <f>AX56</f>
        <v>0</v>
      </c>
      <c r="AZ58" s="267">
        <f>AX56</f>
        <v>0</v>
      </c>
      <c r="BB58" s="267">
        <f>BB56</f>
        <v>0</v>
      </c>
      <c r="BC58" s="267">
        <f>BB56</f>
        <v>0</v>
      </c>
      <c r="BD58" s="267">
        <f>BB56</f>
        <v>0</v>
      </c>
      <c r="BF58" s="267">
        <f>BF56</f>
        <v>0</v>
      </c>
      <c r="BG58" s="267">
        <f>BF56</f>
        <v>0</v>
      </c>
      <c r="BH58" s="267">
        <f>BF56</f>
        <v>0</v>
      </c>
      <c r="BJ58" s="267">
        <f>BJ56</f>
        <v>0</v>
      </c>
      <c r="BK58" s="267">
        <f>BJ56</f>
        <v>0</v>
      </c>
      <c r="BL58" s="267">
        <f>BJ56</f>
        <v>0</v>
      </c>
      <c r="BN58" s="267">
        <f>BN56</f>
        <v>0</v>
      </c>
      <c r="BO58" s="267">
        <f>BN56</f>
        <v>0</v>
      </c>
      <c r="BP58" s="267">
        <f>BN56</f>
        <v>0</v>
      </c>
      <c r="BR58" s="267">
        <f>BR56</f>
        <v>0</v>
      </c>
      <c r="BS58" s="267">
        <f>BR56</f>
        <v>0</v>
      </c>
      <c r="BT58" s="267">
        <f>BR56</f>
        <v>0</v>
      </c>
      <c r="BV58" s="267">
        <f>BV56</f>
        <v>0</v>
      </c>
      <c r="BW58" s="267">
        <f>BV56</f>
        <v>0</v>
      </c>
      <c r="BX58" s="267">
        <f>BV56</f>
        <v>0</v>
      </c>
      <c r="BZ58" s="267">
        <f>BZ56</f>
        <v>0</v>
      </c>
      <c r="CA58" s="267">
        <f>BZ56</f>
        <v>0</v>
      </c>
      <c r="CB58" s="267">
        <f>BZ56</f>
        <v>0</v>
      </c>
      <c r="CD58" s="267">
        <f>CD56</f>
        <v>0</v>
      </c>
      <c r="CE58" s="267">
        <f>CD56</f>
        <v>0</v>
      </c>
      <c r="CF58" s="267">
        <f>CD56</f>
        <v>0</v>
      </c>
      <c r="CH58" s="267">
        <f>CH56</f>
        <v>0</v>
      </c>
      <c r="CI58" s="267">
        <f>CH56</f>
        <v>0</v>
      </c>
      <c r="CJ58" s="267">
        <f>CH56</f>
        <v>0</v>
      </c>
      <c r="CL58" s="267">
        <f>CL56</f>
        <v>0</v>
      </c>
      <c r="CM58" s="267">
        <f>CL56</f>
        <v>0</v>
      </c>
      <c r="CN58" s="267">
        <f>CL56</f>
        <v>0</v>
      </c>
      <c r="CP58" s="267">
        <f>CP56</f>
        <v>0</v>
      </c>
      <c r="CQ58" s="267">
        <f>CP56</f>
        <v>0</v>
      </c>
      <c r="CR58" s="267">
        <f>CP56</f>
        <v>0</v>
      </c>
      <c r="CT58" s="267">
        <f>CT56</f>
        <v>0</v>
      </c>
      <c r="CU58" s="267">
        <f>CT56</f>
        <v>0</v>
      </c>
      <c r="CV58" s="267">
        <f>CT56</f>
        <v>0</v>
      </c>
      <c r="CX58" s="267">
        <f>CX56</f>
        <v>0</v>
      </c>
      <c r="CY58" s="267">
        <f>CX56</f>
        <v>0</v>
      </c>
      <c r="CZ58" s="267">
        <f>CX56</f>
        <v>0</v>
      </c>
      <c r="DB58" s="267">
        <f>DB56</f>
        <v>0</v>
      </c>
      <c r="DC58" s="267">
        <f>DB56</f>
        <v>0</v>
      </c>
      <c r="DD58" s="267">
        <f>DB56</f>
        <v>0</v>
      </c>
      <c r="DF58" s="267">
        <f>DF56</f>
        <v>0</v>
      </c>
      <c r="DG58" s="267">
        <f>DF56</f>
        <v>0</v>
      </c>
      <c r="DH58" s="267">
        <f>DF56</f>
        <v>0</v>
      </c>
      <c r="DJ58" s="267">
        <f>DJ56</f>
        <v>0</v>
      </c>
      <c r="DK58" s="267">
        <f>DJ56</f>
        <v>0</v>
      </c>
      <c r="DL58" s="267">
        <f>DJ56</f>
        <v>0</v>
      </c>
      <c r="DN58" s="267">
        <f>DN56</f>
        <v>0</v>
      </c>
      <c r="DO58" s="267">
        <f>DN56</f>
        <v>0</v>
      </c>
      <c r="DP58" s="267">
        <f>DN56</f>
        <v>0</v>
      </c>
      <c r="DR58" s="267">
        <f>DR56</f>
        <v>0</v>
      </c>
      <c r="DS58" s="267">
        <f>DR56</f>
        <v>0</v>
      </c>
      <c r="DT58" s="267">
        <f>DR56</f>
        <v>0</v>
      </c>
      <c r="DV58" s="267">
        <f>DV56</f>
        <v>0</v>
      </c>
      <c r="DW58" s="267">
        <f>DV56</f>
        <v>0</v>
      </c>
      <c r="DX58" s="267">
        <f>DV56</f>
        <v>0</v>
      </c>
    </row>
    <row r="59" spans="4:129" ht="4.5" customHeight="1" x14ac:dyDescent="0.25"/>
    <row r="60" spans="4:129" ht="1.5" customHeight="1" x14ac:dyDescent="0.25">
      <c r="F60" s="267">
        <f>_xlfn.XLOOKUP("MCP"&amp;$D61&amp;G$10,SLAs!$M:$M,SLAs!$S:$S,0,0,1)</f>
        <v>0</v>
      </c>
      <c r="G60" s="267">
        <f>F60</f>
        <v>0</v>
      </c>
      <c r="H60" s="267">
        <f>F60</f>
        <v>0</v>
      </c>
      <c r="J60" s="267">
        <f>_xlfn.XLOOKUP("MCP"&amp;$D61&amp;K$10,SLAs!$M:$M,SLAs!$S:$S,0,0,1)</f>
        <v>0</v>
      </c>
      <c r="K60" s="267">
        <f>J60</f>
        <v>0</v>
      </c>
      <c r="L60" s="267">
        <f>J60</f>
        <v>0</v>
      </c>
      <c r="N60" s="267">
        <f>_xlfn.XLOOKUP("MCP"&amp;$D61&amp;O$10,SLAs!$M:$M,SLAs!$S:$S,0,0,1)</f>
        <v>0</v>
      </c>
      <c r="O60" s="267">
        <f>N60</f>
        <v>0</v>
      </c>
      <c r="P60" s="267">
        <f>N60</f>
        <v>0</v>
      </c>
      <c r="R60" s="267">
        <f>_xlfn.XLOOKUP("MCP"&amp;$D61&amp;S$10,SLAs!$M:$M,SLAs!$S:$S,0,0,1)</f>
        <v>0</v>
      </c>
      <c r="S60" s="267">
        <f>R60</f>
        <v>0</v>
      </c>
      <c r="T60" s="267">
        <f>R60</f>
        <v>0</v>
      </c>
      <c r="V60" s="267">
        <f>_xlfn.XLOOKUP("MCP"&amp;$D61&amp;W$10,SLAs!$M:$M,SLAs!$S:$S,0,0,1)</f>
        <v>0</v>
      </c>
      <c r="W60" s="267">
        <f>V60</f>
        <v>0</v>
      </c>
      <c r="X60" s="267">
        <f>V60</f>
        <v>0</v>
      </c>
      <c r="Z60" s="267">
        <f>_xlfn.XLOOKUP("MCP"&amp;$D61&amp;AA$10,SLAs!$M:$M,SLAs!$S:$S,0,0,1)</f>
        <v>0</v>
      </c>
      <c r="AA60" s="267">
        <f>Z60</f>
        <v>0</v>
      </c>
      <c r="AB60" s="267">
        <f>Z60</f>
        <v>0</v>
      </c>
      <c r="AD60" s="267">
        <f>_xlfn.XLOOKUP("MCP"&amp;$D61&amp;AE$10,SLAs!$M:$M,SLAs!$S:$S,0,0,1)</f>
        <v>0</v>
      </c>
      <c r="AE60" s="267">
        <f>AD60</f>
        <v>0</v>
      </c>
      <c r="AF60" s="267">
        <f>AD60</f>
        <v>0</v>
      </c>
      <c r="AH60" s="267">
        <f>_xlfn.XLOOKUP("MCP"&amp;$D61&amp;AI$10,SLAs!$M:$M,SLAs!$S:$S,0,0,1)</f>
        <v>0</v>
      </c>
      <c r="AI60" s="267">
        <f>AH60</f>
        <v>0</v>
      </c>
      <c r="AJ60" s="267">
        <f>AH60</f>
        <v>0</v>
      </c>
      <c r="AL60" s="267">
        <f>_xlfn.XLOOKUP("MCP"&amp;$D61&amp;AM$10,SLAs!$M:$M,SLAs!$S:$S,0,0,1)</f>
        <v>0</v>
      </c>
      <c r="AM60" s="267">
        <f>AL60</f>
        <v>0</v>
      </c>
      <c r="AN60" s="267">
        <f>AL60</f>
        <v>0</v>
      </c>
      <c r="AP60" s="267">
        <f>_xlfn.XLOOKUP("MCP"&amp;$D61&amp;AQ$10,SLAs!$M:$M,SLAs!$S:$S,0,0,1)</f>
        <v>0</v>
      </c>
      <c r="AQ60" s="267">
        <f>AP60</f>
        <v>0</v>
      </c>
      <c r="AR60" s="267">
        <f>AP60</f>
        <v>0</v>
      </c>
      <c r="AT60" s="267">
        <f>_xlfn.XLOOKUP("MCP"&amp;$D61&amp;AU$10,SLAs!$M:$M,SLAs!$S:$S,0,0,1)</f>
        <v>0</v>
      </c>
      <c r="AU60" s="267">
        <f>AT60</f>
        <v>0</v>
      </c>
      <c r="AV60" s="267">
        <f>AT60</f>
        <v>0</v>
      </c>
      <c r="AX60" s="267">
        <f>_xlfn.XLOOKUP("MCP"&amp;$D61&amp;AY$10,SLAs!$M:$M,SLAs!$S:$S,0,0,1)</f>
        <v>0</v>
      </c>
      <c r="AY60" s="267">
        <f>AX60</f>
        <v>0</v>
      </c>
      <c r="AZ60" s="267">
        <f>AX60</f>
        <v>0</v>
      </c>
      <c r="BB60" s="267">
        <f>_xlfn.XLOOKUP("MCP"&amp;$D61&amp;BC$10,SLAs!$M:$M,SLAs!$S:$S,0,0,1)</f>
        <v>0</v>
      </c>
      <c r="BC60" s="267">
        <f>BB60</f>
        <v>0</v>
      </c>
      <c r="BD60" s="267">
        <f>BB60</f>
        <v>0</v>
      </c>
      <c r="BF60" s="267">
        <f>_xlfn.XLOOKUP("MCP"&amp;$D61&amp;BG$10,SLAs!$M:$M,SLAs!$S:$S,0,0,1)</f>
        <v>0</v>
      </c>
      <c r="BG60" s="267">
        <f>BF60</f>
        <v>0</v>
      </c>
      <c r="BH60" s="267">
        <f>BF60</f>
        <v>0</v>
      </c>
      <c r="BJ60" s="267">
        <f>_xlfn.XLOOKUP("MCP"&amp;$D61&amp;BK$10,SLAs!$M:$M,SLAs!$S:$S,0,0,1)</f>
        <v>0</v>
      </c>
      <c r="BK60" s="267">
        <f>BJ60</f>
        <v>0</v>
      </c>
      <c r="BL60" s="267">
        <f>BJ60</f>
        <v>0</v>
      </c>
      <c r="BN60" s="267">
        <f>_xlfn.XLOOKUP("MCP"&amp;$D61&amp;BO$10,SLAs!$M:$M,SLAs!$S:$S,0,0,1)</f>
        <v>0</v>
      </c>
      <c r="BO60" s="267">
        <f>BN60</f>
        <v>0</v>
      </c>
      <c r="BP60" s="267">
        <f>BN60</f>
        <v>0</v>
      </c>
      <c r="BR60" s="267">
        <f>_xlfn.XLOOKUP("MCP"&amp;$D61&amp;BS$10,SLAs!$M:$M,SLAs!$S:$S,0,0,1)</f>
        <v>0</v>
      </c>
      <c r="BS60" s="267">
        <f>BR60</f>
        <v>0</v>
      </c>
      <c r="BT60" s="267">
        <f>BR60</f>
        <v>0</v>
      </c>
      <c r="BV60" s="267">
        <f>_xlfn.XLOOKUP("MCP"&amp;$D61&amp;BW$10,SLAs!$M:$M,SLAs!$S:$S,0,0,1)</f>
        <v>0</v>
      </c>
      <c r="BW60" s="267">
        <f>BV60</f>
        <v>0</v>
      </c>
      <c r="BX60" s="267">
        <f>BV60</f>
        <v>0</v>
      </c>
      <c r="BZ60" s="267">
        <f>_xlfn.XLOOKUP("MCP"&amp;$D61&amp;CA$10,SLAs!$M:$M,SLAs!$S:$S,0,0,1)</f>
        <v>0</v>
      </c>
      <c r="CA60" s="267">
        <f>BZ60</f>
        <v>0</v>
      </c>
      <c r="CB60" s="267">
        <f>BZ60</f>
        <v>0</v>
      </c>
      <c r="CD60" s="267">
        <f>_xlfn.XLOOKUP("MCP"&amp;$D61&amp;CE$10,SLAs!$M:$M,SLAs!$S:$S,0,0,1)</f>
        <v>0</v>
      </c>
      <c r="CE60" s="267">
        <f>CD60</f>
        <v>0</v>
      </c>
      <c r="CF60" s="267">
        <f>CD60</f>
        <v>0</v>
      </c>
      <c r="CH60" s="267">
        <f>_xlfn.XLOOKUP("MCP"&amp;$D61&amp;CI$10,SLAs!$M:$M,SLAs!$S:$S,0,0,1)</f>
        <v>0</v>
      </c>
      <c r="CI60" s="267">
        <f>CH60</f>
        <v>0</v>
      </c>
      <c r="CJ60" s="267">
        <f>CH60</f>
        <v>0</v>
      </c>
      <c r="CL60" s="267">
        <f>_xlfn.XLOOKUP("MCP"&amp;$D61&amp;CM$10,SLAs!$M:$M,SLAs!$S:$S,0,0,1)</f>
        <v>0</v>
      </c>
      <c r="CM60" s="267">
        <f>CL60</f>
        <v>0</v>
      </c>
      <c r="CN60" s="267">
        <f>CL60</f>
        <v>0</v>
      </c>
      <c r="CP60" s="267">
        <f>_xlfn.XLOOKUP("MCP"&amp;$D61&amp;CQ$10,SLAs!$M:$M,SLAs!$S:$S,0,0,1)</f>
        <v>0</v>
      </c>
      <c r="CQ60" s="267">
        <f>CP60</f>
        <v>0</v>
      </c>
      <c r="CR60" s="267">
        <f>CP60</f>
        <v>0</v>
      </c>
      <c r="CT60" s="267">
        <f>_xlfn.XLOOKUP("MCP"&amp;$D61&amp;CU$10,SLAs!$M:$M,SLAs!$S:$S,0,0,1)</f>
        <v>0</v>
      </c>
      <c r="CU60" s="267">
        <f>CT60</f>
        <v>0</v>
      </c>
      <c r="CV60" s="267">
        <f>CT60</f>
        <v>0</v>
      </c>
      <c r="CX60" s="267">
        <f>_xlfn.XLOOKUP("MCP"&amp;$D61&amp;CY$10,SLAs!$M:$M,SLAs!$S:$S,0,0,1)</f>
        <v>0</v>
      </c>
      <c r="CY60" s="267">
        <f>CX60</f>
        <v>0</v>
      </c>
      <c r="CZ60" s="267">
        <f>CX60</f>
        <v>0</v>
      </c>
      <c r="DB60" s="267">
        <f>_xlfn.XLOOKUP("MCP"&amp;$D61&amp;DC$10,SLAs!$M:$M,SLAs!$S:$S,0,0,1)</f>
        <v>0</v>
      </c>
      <c r="DC60" s="267">
        <f>DB60</f>
        <v>0</v>
      </c>
      <c r="DD60" s="267">
        <f>DB60</f>
        <v>0</v>
      </c>
      <c r="DF60" s="267">
        <f>_xlfn.XLOOKUP("MCP"&amp;$D61&amp;DG$10,SLAs!$M:$M,SLAs!$S:$S,0,0,1)</f>
        <v>0</v>
      </c>
      <c r="DG60" s="267">
        <f>DF60</f>
        <v>0</v>
      </c>
      <c r="DH60" s="267">
        <f>DF60</f>
        <v>0</v>
      </c>
      <c r="DJ60" s="267">
        <f>_xlfn.XLOOKUP("MCP"&amp;$D61&amp;DK$10,SLAs!$M:$M,SLAs!$S:$S,0,0,1)</f>
        <v>0</v>
      </c>
      <c r="DK60" s="267">
        <f>DJ60</f>
        <v>0</v>
      </c>
      <c r="DL60" s="267">
        <f>DJ60</f>
        <v>0</v>
      </c>
      <c r="DN60" s="267">
        <f>_xlfn.XLOOKUP("MCP"&amp;$D61&amp;DO$10,SLAs!$M:$M,SLAs!$S:$S,0,0,1)</f>
        <v>0</v>
      </c>
      <c r="DO60" s="267">
        <f>DN60</f>
        <v>0</v>
      </c>
      <c r="DP60" s="267">
        <f>DN60</f>
        <v>0</v>
      </c>
      <c r="DR60" s="267">
        <f>_xlfn.XLOOKUP("MCP"&amp;$D61&amp;DS$10,SLAs!$M:$M,SLAs!$S:$S,0,0,1)</f>
        <v>0</v>
      </c>
      <c r="DS60" s="267">
        <f>DR60</f>
        <v>0</v>
      </c>
      <c r="DT60" s="267">
        <f>DR60</f>
        <v>0</v>
      </c>
      <c r="DV60" s="267">
        <f>_xlfn.XLOOKUP("MCP"&amp;$D61&amp;DW$10,SLAs!$M:$M,SLAs!$S:$S,0,0,1)</f>
        <v>0</v>
      </c>
      <c r="DW60" s="267">
        <f>DV60</f>
        <v>0</v>
      </c>
      <c r="DX60" s="267">
        <f>DV60</f>
        <v>0</v>
      </c>
    </row>
    <row r="61" spans="4:129" ht="22.5" customHeight="1" x14ac:dyDescent="0.25">
      <c r="D61" s="166" t="s">
        <v>326</v>
      </c>
      <c r="E61" s="57"/>
      <c r="F61" s="268">
        <f>F60</f>
        <v>0</v>
      </c>
      <c r="G61" s="57" t="str">
        <f>INDEX('MCP-Data'!$B$17:$BW$40,MATCH($D61,'MCP-Data'!$B$17:$B$40,0),MATCH(G$10,'MCP-Data'!$B$17:$BW$17,0),1)</f>
        <v>✔</v>
      </c>
      <c r="H61" s="268">
        <f>F60</f>
        <v>0</v>
      </c>
      <c r="I61" s="57"/>
      <c r="J61" s="268">
        <f>J60</f>
        <v>0</v>
      </c>
      <c r="K61" s="57" t="str">
        <f>INDEX('MCP-Data'!$B$17:$BW$40,MATCH($D61,'MCP-Data'!$B$17:$B$40,0),MATCH(K$10,'MCP-Data'!$B$17:$BW$17,0),1)</f>
        <v>✔</v>
      </c>
      <c r="L61" s="268">
        <f>J60</f>
        <v>0</v>
      </c>
      <c r="M61" s="57"/>
      <c r="N61" s="268">
        <f>N60</f>
        <v>0</v>
      </c>
      <c r="O61" s="57" t="str">
        <f>INDEX('MCP-Data'!$B$17:$BW$40,MATCH($D61,'MCP-Data'!$B$17:$B$40,0),MATCH(O$10,'MCP-Data'!$B$17:$BW$17,0),1)</f>
        <v>Ø</v>
      </c>
      <c r="P61" s="268">
        <f>N60</f>
        <v>0</v>
      </c>
      <c r="Q61" s="57"/>
      <c r="R61" s="268">
        <f>R60</f>
        <v>0</v>
      </c>
      <c r="S61" s="57" t="str">
        <f>INDEX('MCP-Data'!$B$17:$BW$40,MATCH($D61,'MCP-Data'!$B$17:$B$40,0),MATCH(S$10,'MCP-Data'!$B$17:$BW$17,0),1)</f>
        <v>◯</v>
      </c>
      <c r="T61" s="268">
        <f>R60</f>
        <v>0</v>
      </c>
      <c r="U61" s="57"/>
      <c r="V61" s="268">
        <f>V60</f>
        <v>0</v>
      </c>
      <c r="W61" s="57" t="str">
        <f>INDEX('MCP-Data'!$B$17:$BW$40,MATCH($D61,'MCP-Data'!$B$17:$B$40,0),MATCH(W$10,'MCP-Data'!$B$17:$BW$17,0),1)</f>
        <v>✔</v>
      </c>
      <c r="X61" s="268">
        <f>V60</f>
        <v>0</v>
      </c>
      <c r="Y61" s="57"/>
      <c r="Z61" s="268">
        <f>Z60</f>
        <v>0</v>
      </c>
      <c r="AA61" s="57" t="str">
        <f>INDEX('MCP-Data'!$B$17:$BW$40,MATCH($D61,'MCP-Data'!$B$17:$B$40,0),MATCH(AA$10,'MCP-Data'!$B$17:$BW$17,0),1)</f>
        <v>◯</v>
      </c>
      <c r="AB61" s="268">
        <f>Z60</f>
        <v>0</v>
      </c>
      <c r="AC61" s="57"/>
      <c r="AD61" s="268">
        <f>AD60</f>
        <v>0</v>
      </c>
      <c r="AE61" s="57" t="str">
        <f>INDEX('MCP-Data'!$B$17:$BW$40,MATCH($D61,'MCP-Data'!$B$17:$B$40,0),MATCH(AE$10,'MCP-Data'!$B$17:$BW$17,0),1)</f>
        <v>✔</v>
      </c>
      <c r="AF61" s="268">
        <f>AD60</f>
        <v>0</v>
      </c>
      <c r="AG61" s="57"/>
      <c r="AH61" s="268">
        <f>AH60</f>
        <v>0</v>
      </c>
      <c r="AI61" s="57" t="str">
        <f>INDEX('MCP-Data'!$B$17:$BW$40,MATCH($D61,'MCP-Data'!$B$17:$B$40,0),MATCH(AI$10,'MCP-Data'!$B$17:$BW$17,0),1)</f>
        <v>✔</v>
      </c>
      <c r="AJ61" s="268">
        <f>AH60</f>
        <v>0</v>
      </c>
      <c r="AK61" s="57"/>
      <c r="AL61" s="268">
        <f>AL60</f>
        <v>0</v>
      </c>
      <c r="AM61" s="57" t="str">
        <f>INDEX('MCP-Data'!$B$17:$BW$40,MATCH($D61,'MCP-Data'!$B$17:$B$40,0),MATCH(AM$10,'MCP-Data'!$B$17:$BW$17,0),1)</f>
        <v>✔</v>
      </c>
      <c r="AN61" s="268">
        <f>AL60</f>
        <v>0</v>
      </c>
      <c r="AO61" s="57"/>
      <c r="AP61" s="268">
        <f>AP60</f>
        <v>0</v>
      </c>
      <c r="AQ61" s="57" t="str">
        <f>INDEX('MCP-Data'!$B$17:$BW$40,MATCH($D61,'MCP-Data'!$B$17:$B$40,0),MATCH(AQ$10,'MCP-Data'!$B$17:$BW$17,0),1)</f>
        <v>✔</v>
      </c>
      <c r="AR61" s="268">
        <f>AP60</f>
        <v>0</v>
      </c>
      <c r="AS61" s="57"/>
      <c r="AT61" s="268">
        <f>AT60</f>
        <v>0</v>
      </c>
      <c r="AU61" s="57" t="str">
        <f>INDEX('MCP-Data'!$B$17:$BW$40,MATCH($D61,'MCP-Data'!$B$17:$B$40,0),MATCH(AU$10,'MCP-Data'!$B$17:$BW$17,0),1)</f>
        <v>✔</v>
      </c>
      <c r="AV61" s="268">
        <f>AT60</f>
        <v>0</v>
      </c>
      <c r="AW61" s="57"/>
      <c r="AX61" s="268">
        <f>AX60</f>
        <v>0</v>
      </c>
      <c r="AY61" s="57" t="str">
        <f>INDEX('MCP-Data'!$B$17:$BW$40,MATCH($D61,'MCP-Data'!$B$17:$B$40,0),MATCH(AY$10,'MCP-Data'!$B$17:$BW$17,0),1)</f>
        <v>Ø</v>
      </c>
      <c r="AZ61" s="268">
        <f>AX60</f>
        <v>0</v>
      </c>
      <c r="BA61" s="57"/>
      <c r="BB61" s="268">
        <f>BB60</f>
        <v>0</v>
      </c>
      <c r="BC61" s="57" t="str">
        <f>INDEX('MCP-Data'!$B$17:$BW$40,MATCH($D61,'MCP-Data'!$B$17:$B$40,0),MATCH(BC$10,'MCP-Data'!$B$17:$BW$17,0),1)</f>
        <v>◯</v>
      </c>
      <c r="BD61" s="268">
        <f>BB60</f>
        <v>0</v>
      </c>
      <c r="BE61" s="57"/>
      <c r="BF61" s="268">
        <f>BF60</f>
        <v>0</v>
      </c>
      <c r="BG61" s="57" t="str">
        <f>INDEX('MCP-Data'!$B$17:$BW$40,MATCH($D61,'MCP-Data'!$B$17:$B$40,0),MATCH(BG$10,'MCP-Data'!$B$17:$BW$17,0),1)</f>
        <v>Ø</v>
      </c>
      <c r="BH61" s="268">
        <f>BF60</f>
        <v>0</v>
      </c>
      <c r="BI61" s="57"/>
      <c r="BJ61" s="268">
        <f>BJ60</f>
        <v>0</v>
      </c>
      <c r="BK61" s="57" t="str">
        <f>INDEX('MCP-Data'!$B$17:$BW$40,MATCH($D61,'MCP-Data'!$B$17:$B$40,0),MATCH(BK$10,'MCP-Data'!$B$17:$BW$17,0),1)</f>
        <v>◯</v>
      </c>
      <c r="BL61" s="268">
        <f>BJ60</f>
        <v>0</v>
      </c>
      <c r="BM61" s="57"/>
      <c r="BN61" s="268">
        <f>BN60</f>
        <v>0</v>
      </c>
      <c r="BO61" s="57" t="str">
        <f>INDEX('MCP-Data'!$B$17:$BW$40,MATCH($D61,'MCP-Data'!$B$17:$B$40,0),MATCH(BO$10,'MCP-Data'!$B$17:$BW$17,0),1)</f>
        <v>Ø</v>
      </c>
      <c r="BP61" s="268">
        <f>BN60</f>
        <v>0</v>
      </c>
      <c r="BQ61" s="57"/>
      <c r="BR61" s="268">
        <f>BR60</f>
        <v>0</v>
      </c>
      <c r="BS61" s="57" t="str">
        <f>INDEX('MCP-Data'!$B$17:$BW$40,MATCH($D61,'MCP-Data'!$B$17:$B$40,0),MATCH(BS$10,'MCP-Data'!$B$17:$BW$17,0),1)</f>
        <v>Ø</v>
      </c>
      <c r="BT61" s="268">
        <f>BR60</f>
        <v>0</v>
      </c>
      <c r="BU61" s="57"/>
      <c r="BV61" s="268">
        <f>BV60</f>
        <v>0</v>
      </c>
      <c r="BW61" s="57" t="str">
        <f>INDEX('MCP-Data'!$B$17:$BW$40,MATCH($D61,'MCP-Data'!$B$17:$B$40,0),MATCH(BW$10,'MCP-Data'!$B$17:$BW$17,0),1)</f>
        <v>Ø</v>
      </c>
      <c r="BX61" s="268">
        <f>BV60</f>
        <v>0</v>
      </c>
      <c r="BY61" s="57"/>
      <c r="BZ61" s="268">
        <f>BZ60</f>
        <v>0</v>
      </c>
      <c r="CA61" s="57" t="str">
        <f>INDEX('MCP-Data'!$B$17:$BW$40,MATCH($D61,'MCP-Data'!$B$17:$B$40,0),MATCH(CA$10,'MCP-Data'!$B$17:$BW$17,0),1)</f>
        <v>Ø</v>
      </c>
      <c r="CB61" s="268">
        <f>BZ60</f>
        <v>0</v>
      </c>
      <c r="CC61" s="57"/>
      <c r="CD61" s="268">
        <f>CD60</f>
        <v>0</v>
      </c>
      <c r="CE61" s="57" t="str">
        <f>INDEX('MCP-Data'!$B$17:$BW$40,MATCH($D61,'MCP-Data'!$B$17:$B$40,0),MATCH(CE$10,'MCP-Data'!$B$17:$BW$17,0),1)</f>
        <v>Ø</v>
      </c>
      <c r="CF61" s="268">
        <f>CD60</f>
        <v>0</v>
      </c>
      <c r="CG61" s="57"/>
      <c r="CH61" s="268">
        <f>CH60</f>
        <v>0</v>
      </c>
      <c r="CI61" s="57" t="str">
        <f>INDEX('MCP-Data'!$B$17:$BW$40,MATCH($D61,'MCP-Data'!$B$17:$B$40,0),MATCH(CI$10,'MCP-Data'!$B$17:$BW$17,0),1)</f>
        <v>Ø</v>
      </c>
      <c r="CJ61" s="268">
        <f>CH60</f>
        <v>0</v>
      </c>
      <c r="CK61" s="57"/>
      <c r="CL61" s="268">
        <f>CL60</f>
        <v>0</v>
      </c>
      <c r="CM61" s="57" t="str">
        <f>INDEX('MCP-Data'!$B$17:$BW$40,MATCH($D61,'MCP-Data'!$B$17:$B$40,0),MATCH(CM$10,'MCP-Data'!$B$17:$BW$17,0),1)</f>
        <v>Ø</v>
      </c>
      <c r="CN61" s="268">
        <f>CL60</f>
        <v>0</v>
      </c>
      <c r="CO61" s="57"/>
      <c r="CP61" s="268">
        <f>CP60</f>
        <v>0</v>
      </c>
      <c r="CQ61" s="57" t="str">
        <f>INDEX('MCP-Data'!$B$17:$BW$40,MATCH($D61,'MCP-Data'!$B$17:$B$40,0),MATCH(CQ$10,'MCP-Data'!$B$17:$BW$17,0),1)</f>
        <v>Ø</v>
      </c>
      <c r="CR61" s="268">
        <f>CP60</f>
        <v>0</v>
      </c>
      <c r="CS61" s="57"/>
      <c r="CT61" s="268">
        <f>CT60</f>
        <v>0</v>
      </c>
      <c r="CU61" s="57" t="str">
        <f>INDEX('MCP-Data'!$B$17:$BW$40,MATCH($D61,'MCP-Data'!$B$17:$B$40,0),MATCH(CU$10,'MCP-Data'!$B$17:$BW$17,0),1)</f>
        <v>Ø</v>
      </c>
      <c r="CV61" s="268">
        <f>CT60</f>
        <v>0</v>
      </c>
      <c r="CW61" s="57"/>
      <c r="CX61" s="268">
        <f>CX60</f>
        <v>0</v>
      </c>
      <c r="CY61" s="57" t="str">
        <f>INDEX('MCP-Data'!$B$17:$BW$40,MATCH($D61,'MCP-Data'!$B$17:$B$40,0),MATCH(CY$10,'MCP-Data'!$B$17:$BW$17,0),1)</f>
        <v>Ø</v>
      </c>
      <c r="CZ61" s="268">
        <f>CX60</f>
        <v>0</v>
      </c>
      <c r="DA61" s="57"/>
      <c r="DB61" s="268">
        <f>DB60</f>
        <v>0</v>
      </c>
      <c r="DC61" s="57" t="str">
        <f>INDEX('MCP-Data'!$B$17:$BW$40,MATCH($D61,'MCP-Data'!$B$17:$B$40,0),MATCH(DC$10,'MCP-Data'!$B$17:$BW$17,0),1)</f>
        <v>Ø</v>
      </c>
      <c r="DD61" s="268">
        <f>DB60</f>
        <v>0</v>
      </c>
      <c r="DE61" s="57"/>
      <c r="DF61" s="268">
        <f>DF60</f>
        <v>0</v>
      </c>
      <c r="DG61" s="57" t="str">
        <f>INDEX('MCP-Data'!$B$17:$BW$40,MATCH($D61,'MCP-Data'!$B$17:$B$40,0),MATCH(DG$10,'MCP-Data'!$B$17:$BW$17,0),1)</f>
        <v>◯</v>
      </c>
      <c r="DH61" s="268">
        <f>DF60</f>
        <v>0</v>
      </c>
      <c r="DI61" s="57"/>
      <c r="DJ61" s="268">
        <f>DJ60</f>
        <v>0</v>
      </c>
      <c r="DK61" s="57" t="str">
        <f>INDEX('MCP-Data'!$B$17:$BW$40,MATCH($D61,'MCP-Data'!$B$17:$B$40,0),MATCH(DK$10,'MCP-Data'!$B$17:$BW$17,0),1)</f>
        <v>◯</v>
      </c>
      <c r="DL61" s="268">
        <f>DJ60</f>
        <v>0</v>
      </c>
      <c r="DM61" s="57"/>
      <c r="DN61" s="268">
        <f>DN60</f>
        <v>0</v>
      </c>
      <c r="DO61" s="57" t="str">
        <f>INDEX('MCP-Data'!$B$17:$BW$40,MATCH($D61,'MCP-Data'!$B$17:$B$40,0),MATCH(DO$10,'MCP-Data'!$B$17:$BW$17,0),1)</f>
        <v>Ø</v>
      </c>
      <c r="DP61" s="268">
        <f>DN60</f>
        <v>0</v>
      </c>
      <c r="DQ61" s="57"/>
      <c r="DR61" s="268">
        <f>DR60</f>
        <v>0</v>
      </c>
      <c r="DS61" s="57" t="str">
        <f>INDEX('MCP-Data'!$B$17:$BW$40,MATCH($D61,'MCP-Data'!$B$17:$B$40,0),MATCH(DS$10,'MCP-Data'!$B$17:$BW$17,0),1)</f>
        <v>Ø</v>
      </c>
      <c r="DT61" s="268">
        <f>DR60</f>
        <v>0</v>
      </c>
      <c r="DU61" s="57"/>
      <c r="DV61" s="268">
        <f>DV60</f>
        <v>0</v>
      </c>
      <c r="DW61" s="57" t="str">
        <f>INDEX('MCP-Data'!$B$17:$BW$40,MATCH($D61,'MCP-Data'!$B$17:$B$40,0),MATCH(DW$10,'MCP-Data'!$B$17:$BW$17,0),1)</f>
        <v>Ø</v>
      </c>
      <c r="DX61" s="268">
        <f>DV60</f>
        <v>0</v>
      </c>
      <c r="DY61" s="57"/>
    </row>
    <row r="62" spans="4:129" ht="0.95" customHeight="1" x14ac:dyDescent="0.25">
      <c r="F62" s="267">
        <f>F60</f>
        <v>0</v>
      </c>
      <c r="G62" s="267">
        <f>F60</f>
        <v>0</v>
      </c>
      <c r="H62" s="267">
        <f>F60</f>
        <v>0</v>
      </c>
      <c r="J62" s="267">
        <f>J60</f>
        <v>0</v>
      </c>
      <c r="K62" s="267">
        <f>J60</f>
        <v>0</v>
      </c>
      <c r="L62" s="267">
        <f>J60</f>
        <v>0</v>
      </c>
      <c r="N62" s="267">
        <f>N60</f>
        <v>0</v>
      </c>
      <c r="O62" s="267">
        <f>N60</f>
        <v>0</v>
      </c>
      <c r="P62" s="267">
        <f>N60</f>
        <v>0</v>
      </c>
      <c r="R62" s="267">
        <f>R60</f>
        <v>0</v>
      </c>
      <c r="S62" s="267">
        <f>R60</f>
        <v>0</v>
      </c>
      <c r="T62" s="267">
        <f>R60</f>
        <v>0</v>
      </c>
      <c r="V62" s="267">
        <f>V60</f>
        <v>0</v>
      </c>
      <c r="W62" s="267">
        <f>V60</f>
        <v>0</v>
      </c>
      <c r="X62" s="267">
        <f>V60</f>
        <v>0</v>
      </c>
      <c r="Z62" s="267">
        <f>Z60</f>
        <v>0</v>
      </c>
      <c r="AA62" s="267">
        <f>Z60</f>
        <v>0</v>
      </c>
      <c r="AB62" s="267">
        <f>Z60</f>
        <v>0</v>
      </c>
      <c r="AD62" s="267">
        <f>AD60</f>
        <v>0</v>
      </c>
      <c r="AE62" s="267">
        <f>AD60</f>
        <v>0</v>
      </c>
      <c r="AF62" s="267">
        <f>AD60</f>
        <v>0</v>
      </c>
      <c r="AH62" s="267">
        <f>AH60</f>
        <v>0</v>
      </c>
      <c r="AI62" s="267">
        <f>AH60</f>
        <v>0</v>
      </c>
      <c r="AJ62" s="267">
        <f>AH60</f>
        <v>0</v>
      </c>
      <c r="AL62" s="267">
        <f>AL60</f>
        <v>0</v>
      </c>
      <c r="AM62" s="267">
        <f>AL60</f>
        <v>0</v>
      </c>
      <c r="AN62" s="267">
        <f>AL60</f>
        <v>0</v>
      </c>
      <c r="AP62" s="267">
        <f>AP60</f>
        <v>0</v>
      </c>
      <c r="AQ62" s="267">
        <f>AP60</f>
        <v>0</v>
      </c>
      <c r="AR62" s="267">
        <f>AP60</f>
        <v>0</v>
      </c>
      <c r="AT62" s="267">
        <f>AT60</f>
        <v>0</v>
      </c>
      <c r="AU62" s="267">
        <f>AT60</f>
        <v>0</v>
      </c>
      <c r="AV62" s="267">
        <f>AT60</f>
        <v>0</v>
      </c>
      <c r="AX62" s="267">
        <f>AX60</f>
        <v>0</v>
      </c>
      <c r="AY62" s="267">
        <f>AX60</f>
        <v>0</v>
      </c>
      <c r="AZ62" s="267">
        <f>AX60</f>
        <v>0</v>
      </c>
      <c r="BB62" s="267">
        <f>BB60</f>
        <v>0</v>
      </c>
      <c r="BC62" s="267">
        <f>BB60</f>
        <v>0</v>
      </c>
      <c r="BD62" s="267">
        <f>BB60</f>
        <v>0</v>
      </c>
      <c r="BF62" s="267">
        <f>BF60</f>
        <v>0</v>
      </c>
      <c r="BG62" s="267">
        <f>BF60</f>
        <v>0</v>
      </c>
      <c r="BH62" s="267">
        <f>BF60</f>
        <v>0</v>
      </c>
      <c r="BJ62" s="267">
        <f>BJ60</f>
        <v>0</v>
      </c>
      <c r="BK62" s="267">
        <f>BJ60</f>
        <v>0</v>
      </c>
      <c r="BL62" s="267">
        <f>BJ60</f>
        <v>0</v>
      </c>
      <c r="BN62" s="267">
        <f>BN60</f>
        <v>0</v>
      </c>
      <c r="BO62" s="267">
        <f>BN60</f>
        <v>0</v>
      </c>
      <c r="BP62" s="267">
        <f>BN60</f>
        <v>0</v>
      </c>
      <c r="BR62" s="267">
        <f>BR60</f>
        <v>0</v>
      </c>
      <c r="BS62" s="267">
        <f>BR60</f>
        <v>0</v>
      </c>
      <c r="BT62" s="267">
        <f>BR60</f>
        <v>0</v>
      </c>
      <c r="BV62" s="267">
        <f>BV60</f>
        <v>0</v>
      </c>
      <c r="BW62" s="267">
        <f>BV60</f>
        <v>0</v>
      </c>
      <c r="BX62" s="267">
        <f>BV60</f>
        <v>0</v>
      </c>
      <c r="BZ62" s="267">
        <f>BZ60</f>
        <v>0</v>
      </c>
      <c r="CA62" s="267">
        <f>BZ60</f>
        <v>0</v>
      </c>
      <c r="CB62" s="267">
        <f>BZ60</f>
        <v>0</v>
      </c>
      <c r="CD62" s="267">
        <f>CD60</f>
        <v>0</v>
      </c>
      <c r="CE62" s="267">
        <f>CD60</f>
        <v>0</v>
      </c>
      <c r="CF62" s="267">
        <f>CD60</f>
        <v>0</v>
      </c>
      <c r="CH62" s="267">
        <f>CH60</f>
        <v>0</v>
      </c>
      <c r="CI62" s="267">
        <f>CH60</f>
        <v>0</v>
      </c>
      <c r="CJ62" s="267">
        <f>CH60</f>
        <v>0</v>
      </c>
      <c r="CL62" s="267">
        <f>CL60</f>
        <v>0</v>
      </c>
      <c r="CM62" s="267">
        <f>CL60</f>
        <v>0</v>
      </c>
      <c r="CN62" s="267">
        <f>CL60</f>
        <v>0</v>
      </c>
      <c r="CP62" s="267">
        <f>CP60</f>
        <v>0</v>
      </c>
      <c r="CQ62" s="267">
        <f>CP60</f>
        <v>0</v>
      </c>
      <c r="CR62" s="267">
        <f>CP60</f>
        <v>0</v>
      </c>
      <c r="CT62" s="267">
        <f>CT60</f>
        <v>0</v>
      </c>
      <c r="CU62" s="267">
        <f>CT60</f>
        <v>0</v>
      </c>
      <c r="CV62" s="267">
        <f>CT60</f>
        <v>0</v>
      </c>
      <c r="CX62" s="267">
        <f>CX60</f>
        <v>0</v>
      </c>
      <c r="CY62" s="267">
        <f>CX60</f>
        <v>0</v>
      </c>
      <c r="CZ62" s="267">
        <f>CX60</f>
        <v>0</v>
      </c>
      <c r="DB62" s="267">
        <f>DB60</f>
        <v>0</v>
      </c>
      <c r="DC62" s="267">
        <f>DB60</f>
        <v>0</v>
      </c>
      <c r="DD62" s="267">
        <f>DB60</f>
        <v>0</v>
      </c>
      <c r="DF62" s="267">
        <f>DF60</f>
        <v>0</v>
      </c>
      <c r="DG62" s="267">
        <f>DF60</f>
        <v>0</v>
      </c>
      <c r="DH62" s="267">
        <f>DF60</f>
        <v>0</v>
      </c>
      <c r="DJ62" s="267">
        <f>DJ60</f>
        <v>0</v>
      </c>
      <c r="DK62" s="267">
        <f>DJ60</f>
        <v>0</v>
      </c>
      <c r="DL62" s="267">
        <f>DJ60</f>
        <v>0</v>
      </c>
      <c r="DN62" s="267">
        <f>DN60</f>
        <v>0</v>
      </c>
      <c r="DO62" s="267">
        <f>DN60</f>
        <v>0</v>
      </c>
      <c r="DP62" s="267">
        <f>DN60</f>
        <v>0</v>
      </c>
      <c r="DR62" s="267">
        <f>DR60</f>
        <v>0</v>
      </c>
      <c r="DS62" s="267">
        <f>DR60</f>
        <v>0</v>
      </c>
      <c r="DT62" s="267">
        <f>DR60</f>
        <v>0</v>
      </c>
      <c r="DV62" s="267">
        <f>DV60</f>
        <v>0</v>
      </c>
      <c r="DW62" s="267">
        <f>DV60</f>
        <v>0</v>
      </c>
      <c r="DX62" s="267">
        <f>DV60</f>
        <v>0</v>
      </c>
    </row>
    <row r="63" spans="4:129" ht="4.5" customHeight="1" x14ac:dyDescent="0.25"/>
    <row r="64" spans="4:129" ht="1.5" customHeight="1" x14ac:dyDescent="0.25">
      <c r="F64" s="267">
        <f>_xlfn.XLOOKUP("MCP"&amp;$D65&amp;G$10,SLAs!$M:$M,SLAs!$S:$S,0,0,1)</f>
        <v>0</v>
      </c>
      <c r="G64" s="267">
        <f>F64</f>
        <v>0</v>
      </c>
      <c r="H64" s="267">
        <f>F64</f>
        <v>0</v>
      </c>
      <c r="J64" s="267">
        <f>_xlfn.XLOOKUP("MCP"&amp;$D65&amp;K$10,SLAs!$M:$M,SLAs!$S:$S,0,0,1)</f>
        <v>0</v>
      </c>
      <c r="K64" s="267">
        <f>J64</f>
        <v>0</v>
      </c>
      <c r="L64" s="267">
        <f>J64</f>
        <v>0</v>
      </c>
      <c r="N64" s="267">
        <f>_xlfn.XLOOKUP("MCP"&amp;$D65&amp;O$10,SLAs!$M:$M,SLAs!$S:$S,0,0,1)</f>
        <v>0</v>
      </c>
      <c r="O64" s="267">
        <f>N64</f>
        <v>0</v>
      </c>
      <c r="P64" s="267">
        <f>N64</f>
        <v>0</v>
      </c>
      <c r="R64" s="267">
        <f>_xlfn.XLOOKUP("MCP"&amp;$D65&amp;S$10,SLAs!$M:$M,SLAs!$S:$S,0,0,1)</f>
        <v>0</v>
      </c>
      <c r="S64" s="267">
        <f>R64</f>
        <v>0</v>
      </c>
      <c r="T64" s="267">
        <f>R64</f>
        <v>0</v>
      </c>
      <c r="V64" s="267">
        <f>_xlfn.XLOOKUP("MCP"&amp;$D65&amp;W$10,SLAs!$M:$M,SLAs!$S:$S,0,0,1)</f>
        <v>0</v>
      </c>
      <c r="W64" s="267">
        <f>V64</f>
        <v>0</v>
      </c>
      <c r="X64" s="267">
        <f>V64</f>
        <v>0</v>
      </c>
      <c r="Z64" s="267">
        <f>_xlfn.XLOOKUP("MCP"&amp;$D65&amp;AA$10,SLAs!$M:$M,SLAs!$S:$S,0,0,1)</f>
        <v>0</v>
      </c>
      <c r="AA64" s="267">
        <f>Z64</f>
        <v>0</v>
      </c>
      <c r="AB64" s="267">
        <f>Z64</f>
        <v>0</v>
      </c>
      <c r="AD64" s="267">
        <f>_xlfn.XLOOKUP("MCP"&amp;$D65&amp;AE$10,SLAs!$M:$M,SLAs!$S:$S,0,0,1)</f>
        <v>0</v>
      </c>
      <c r="AE64" s="267">
        <f>AD64</f>
        <v>0</v>
      </c>
      <c r="AF64" s="267">
        <f>AD64</f>
        <v>0</v>
      </c>
      <c r="AH64" s="267">
        <f>_xlfn.XLOOKUP("MCP"&amp;$D65&amp;AI$10,SLAs!$M:$M,SLAs!$S:$S,0,0,1)</f>
        <v>0</v>
      </c>
      <c r="AI64" s="267">
        <f>AH64</f>
        <v>0</v>
      </c>
      <c r="AJ64" s="267">
        <f>AH64</f>
        <v>0</v>
      </c>
      <c r="AL64" s="267">
        <f>_xlfn.XLOOKUP("MCP"&amp;$D65&amp;AM$10,SLAs!$M:$M,SLAs!$S:$S,0,0,1)</f>
        <v>0</v>
      </c>
      <c r="AM64" s="267">
        <f>AL64</f>
        <v>0</v>
      </c>
      <c r="AN64" s="267">
        <f>AL64</f>
        <v>0</v>
      </c>
      <c r="AP64" s="267">
        <f>_xlfn.XLOOKUP("MCP"&amp;$D65&amp;AQ$10,SLAs!$M:$M,SLAs!$S:$S,0,0,1)</f>
        <v>0</v>
      </c>
      <c r="AQ64" s="267">
        <f>AP64</f>
        <v>0</v>
      </c>
      <c r="AR64" s="267">
        <f>AP64</f>
        <v>0</v>
      </c>
      <c r="AT64" s="267">
        <f>_xlfn.XLOOKUP("MCP"&amp;$D65&amp;AU$10,SLAs!$M:$M,SLAs!$S:$S,0,0,1)</f>
        <v>0</v>
      </c>
      <c r="AU64" s="267">
        <f>AT64</f>
        <v>0</v>
      </c>
      <c r="AV64" s="267">
        <f>AT64</f>
        <v>0</v>
      </c>
      <c r="AX64" s="267">
        <f>_xlfn.XLOOKUP("MCP"&amp;$D65&amp;AY$10,SLAs!$M:$M,SLAs!$S:$S,0,0,1)</f>
        <v>0</v>
      </c>
      <c r="AY64" s="267">
        <f>AX64</f>
        <v>0</v>
      </c>
      <c r="AZ64" s="267">
        <f>AX64</f>
        <v>0</v>
      </c>
      <c r="BB64" s="267">
        <f>_xlfn.XLOOKUP("MCP"&amp;$D65&amp;BC$10,SLAs!$M:$M,SLAs!$S:$S,0,0,1)</f>
        <v>0</v>
      </c>
      <c r="BC64" s="267">
        <f>BB64</f>
        <v>0</v>
      </c>
      <c r="BD64" s="267">
        <f>BB64</f>
        <v>0</v>
      </c>
      <c r="BF64" s="267">
        <f>_xlfn.XLOOKUP("MCP"&amp;$D65&amp;BG$10,SLAs!$M:$M,SLAs!$S:$S,0,0,1)</f>
        <v>0</v>
      </c>
      <c r="BG64" s="267">
        <f>BF64</f>
        <v>0</v>
      </c>
      <c r="BH64" s="267">
        <f>BF64</f>
        <v>0</v>
      </c>
      <c r="BJ64" s="267">
        <f>_xlfn.XLOOKUP("MCP"&amp;$D65&amp;BK$10,SLAs!$M:$M,SLAs!$S:$S,0,0,1)</f>
        <v>0</v>
      </c>
      <c r="BK64" s="267">
        <f>BJ64</f>
        <v>0</v>
      </c>
      <c r="BL64" s="267">
        <f>BJ64</f>
        <v>0</v>
      </c>
      <c r="BN64" s="267">
        <f>_xlfn.XLOOKUP("MCP"&amp;$D65&amp;BO$10,SLAs!$M:$M,SLAs!$S:$S,0,0,1)</f>
        <v>0</v>
      </c>
      <c r="BO64" s="267">
        <f>BN64</f>
        <v>0</v>
      </c>
      <c r="BP64" s="267">
        <f>BN64</f>
        <v>0</v>
      </c>
      <c r="BR64" s="267">
        <f>_xlfn.XLOOKUP("MCP"&amp;$D65&amp;BS$10,SLAs!$M:$M,SLAs!$S:$S,0,0,1)</f>
        <v>0</v>
      </c>
      <c r="BS64" s="267">
        <f>BR64</f>
        <v>0</v>
      </c>
      <c r="BT64" s="267">
        <f>BR64</f>
        <v>0</v>
      </c>
      <c r="BV64" s="267">
        <f>_xlfn.XLOOKUP("MCP"&amp;$D65&amp;BW$10,SLAs!$M:$M,SLAs!$S:$S,0,0,1)</f>
        <v>0</v>
      </c>
      <c r="BW64" s="267">
        <f>BV64</f>
        <v>0</v>
      </c>
      <c r="BX64" s="267">
        <f>BV64</f>
        <v>0</v>
      </c>
      <c r="BZ64" s="267">
        <f>_xlfn.XLOOKUP("MCP"&amp;$D65&amp;CA$10,SLAs!$M:$M,SLAs!$S:$S,0,0,1)</f>
        <v>0</v>
      </c>
      <c r="CA64" s="267">
        <f>BZ64</f>
        <v>0</v>
      </c>
      <c r="CB64" s="267">
        <f>BZ64</f>
        <v>0</v>
      </c>
      <c r="CD64" s="267">
        <f>_xlfn.XLOOKUP("MCP"&amp;$D65&amp;CE$10,SLAs!$M:$M,SLAs!$S:$S,0,0,1)</f>
        <v>0</v>
      </c>
      <c r="CE64" s="267">
        <f>CD64</f>
        <v>0</v>
      </c>
      <c r="CF64" s="267">
        <f>CD64</f>
        <v>0</v>
      </c>
      <c r="CH64" s="267">
        <f>_xlfn.XLOOKUP("MCP"&amp;$D65&amp;CI$10,SLAs!$M:$M,SLAs!$S:$S,0,0,1)</f>
        <v>0</v>
      </c>
      <c r="CI64" s="267">
        <f>CH64</f>
        <v>0</v>
      </c>
      <c r="CJ64" s="267">
        <f>CH64</f>
        <v>0</v>
      </c>
      <c r="CL64" s="267">
        <f>_xlfn.XLOOKUP("MCP"&amp;$D65&amp;CM$10,SLAs!$M:$M,SLAs!$S:$S,0,0,1)</f>
        <v>0</v>
      </c>
      <c r="CM64" s="267">
        <f>CL64</f>
        <v>0</v>
      </c>
      <c r="CN64" s="267">
        <f>CL64</f>
        <v>0</v>
      </c>
      <c r="CP64" s="267">
        <f>_xlfn.XLOOKUP("MCP"&amp;$D65&amp;CQ$10,SLAs!$M:$M,SLAs!$S:$S,0,0,1)</f>
        <v>0</v>
      </c>
      <c r="CQ64" s="267">
        <f>CP64</f>
        <v>0</v>
      </c>
      <c r="CR64" s="267">
        <f>CP64</f>
        <v>0</v>
      </c>
      <c r="CT64" s="267">
        <f>_xlfn.XLOOKUP("MCP"&amp;$D65&amp;CU$10,SLAs!$M:$M,SLAs!$S:$S,0,0,1)</f>
        <v>0</v>
      </c>
      <c r="CU64" s="267">
        <f>CT64</f>
        <v>0</v>
      </c>
      <c r="CV64" s="267">
        <f>CT64</f>
        <v>0</v>
      </c>
      <c r="CX64" s="267">
        <f>_xlfn.XLOOKUP("MCP"&amp;$D65&amp;CY$10,SLAs!$M:$M,SLAs!$S:$S,0,0,1)</f>
        <v>0</v>
      </c>
      <c r="CY64" s="267">
        <f>CX64</f>
        <v>0</v>
      </c>
      <c r="CZ64" s="267">
        <f>CX64</f>
        <v>0</v>
      </c>
      <c r="DB64" s="267">
        <f>_xlfn.XLOOKUP("MCP"&amp;$D65&amp;DC$10,SLAs!$M:$M,SLAs!$S:$S,0,0,1)</f>
        <v>0</v>
      </c>
      <c r="DC64" s="267">
        <f>DB64</f>
        <v>0</v>
      </c>
      <c r="DD64" s="267">
        <f>DB64</f>
        <v>0</v>
      </c>
      <c r="DF64" s="267">
        <f>_xlfn.XLOOKUP("MCP"&amp;$D65&amp;DG$10,SLAs!$M:$M,SLAs!$S:$S,0,0,1)</f>
        <v>0</v>
      </c>
      <c r="DG64" s="267">
        <f>DF64</f>
        <v>0</v>
      </c>
      <c r="DH64" s="267">
        <f>DF64</f>
        <v>0</v>
      </c>
      <c r="DJ64" s="267">
        <f>_xlfn.XLOOKUP("MCP"&amp;$D65&amp;DK$10,SLAs!$M:$M,SLAs!$S:$S,0,0,1)</f>
        <v>0</v>
      </c>
      <c r="DK64" s="267">
        <f>DJ64</f>
        <v>0</v>
      </c>
      <c r="DL64" s="267">
        <f>DJ64</f>
        <v>0</v>
      </c>
      <c r="DN64" s="267">
        <f>_xlfn.XLOOKUP("MCP"&amp;$D65&amp;DO$10,SLAs!$M:$M,SLAs!$S:$S,0,0,1)</f>
        <v>0</v>
      </c>
      <c r="DO64" s="267">
        <f>DN64</f>
        <v>0</v>
      </c>
      <c r="DP64" s="267">
        <f>DN64</f>
        <v>0</v>
      </c>
      <c r="DR64" s="267">
        <f>_xlfn.XLOOKUP("MCP"&amp;$D65&amp;DS$10,SLAs!$M:$M,SLAs!$S:$S,0,0,1)</f>
        <v>0</v>
      </c>
      <c r="DS64" s="267">
        <f>DR64</f>
        <v>0</v>
      </c>
      <c r="DT64" s="267">
        <f>DR64</f>
        <v>0</v>
      </c>
      <c r="DV64" s="267">
        <f>_xlfn.XLOOKUP("MCP"&amp;$D65&amp;DW$10,SLAs!$M:$M,SLAs!$S:$S,0,0,1)</f>
        <v>0</v>
      </c>
      <c r="DW64" s="267">
        <f>DV64</f>
        <v>0</v>
      </c>
      <c r="DX64" s="267">
        <f>DV64</f>
        <v>0</v>
      </c>
    </row>
    <row r="65" spans="4:129" ht="22.5" customHeight="1" x14ac:dyDescent="0.25">
      <c r="D65" s="166" t="s">
        <v>1486</v>
      </c>
      <c r="E65" s="57"/>
      <c r="F65" s="268">
        <f>F64</f>
        <v>0</v>
      </c>
      <c r="G65" s="57" t="str">
        <f>INDEX('MCP-Data'!$B$17:$BW$40,MATCH($D65,'MCP-Data'!$B$17:$B$40,0),MATCH(G$10,'MCP-Data'!$B$17:$BW$17,0),1)</f>
        <v>✔</v>
      </c>
      <c r="H65" s="268">
        <f>F64</f>
        <v>0</v>
      </c>
      <c r="I65" s="57"/>
      <c r="J65" s="268">
        <f>J64</f>
        <v>0</v>
      </c>
      <c r="K65" s="57" t="str">
        <f>INDEX('MCP-Data'!$B$17:$BW$40,MATCH($D65,'MCP-Data'!$B$17:$B$40,0),MATCH(K$10,'MCP-Data'!$B$17:$BW$17,0),1)</f>
        <v>✔</v>
      </c>
      <c r="L65" s="268">
        <f>J64</f>
        <v>0</v>
      </c>
      <c r="M65" s="57"/>
      <c r="N65" s="268">
        <f>N64</f>
        <v>0</v>
      </c>
      <c r="O65" s="57" t="str">
        <f>INDEX('MCP-Data'!$B$17:$BW$40,MATCH($D65,'MCP-Data'!$B$17:$B$40,0),MATCH(O$10,'MCP-Data'!$B$17:$BW$17,0),1)</f>
        <v>◯</v>
      </c>
      <c r="P65" s="268">
        <f>N64</f>
        <v>0</v>
      </c>
      <c r="Q65" s="57"/>
      <c r="R65" s="268">
        <f>R64</f>
        <v>0</v>
      </c>
      <c r="S65" s="57" t="str">
        <f>INDEX('MCP-Data'!$B$17:$BW$40,MATCH($D65,'MCP-Data'!$B$17:$B$40,0),MATCH(S$10,'MCP-Data'!$B$17:$BW$17,0),1)</f>
        <v>◯</v>
      </c>
      <c r="T65" s="268">
        <f>R64</f>
        <v>0</v>
      </c>
      <c r="U65" s="57"/>
      <c r="V65" s="268">
        <f>V64</f>
        <v>0</v>
      </c>
      <c r="W65" s="57" t="str">
        <f>INDEX('MCP-Data'!$B$17:$BW$40,MATCH($D65,'MCP-Data'!$B$17:$B$40,0),MATCH(W$10,'MCP-Data'!$B$17:$BW$17,0),1)</f>
        <v>◯</v>
      </c>
      <c r="X65" s="268">
        <f>V64</f>
        <v>0</v>
      </c>
      <c r="Y65" s="57"/>
      <c r="Z65" s="268">
        <f>Z64</f>
        <v>0</v>
      </c>
      <c r="AA65" s="57" t="str">
        <f>INDEX('MCP-Data'!$B$17:$BW$40,MATCH($D65,'MCP-Data'!$B$17:$B$40,0),MATCH(AA$10,'MCP-Data'!$B$17:$BW$17,0),1)</f>
        <v>◯</v>
      </c>
      <c r="AB65" s="268">
        <f>Z64</f>
        <v>0</v>
      </c>
      <c r="AC65" s="57"/>
      <c r="AD65" s="268">
        <f>AD64</f>
        <v>0</v>
      </c>
      <c r="AE65" s="57" t="str">
        <f>INDEX('MCP-Data'!$B$17:$BW$40,MATCH($D65,'MCP-Data'!$B$17:$B$40,0),MATCH(AE$10,'MCP-Data'!$B$17:$BW$17,0),1)</f>
        <v>◯</v>
      </c>
      <c r="AF65" s="268">
        <f>AD64</f>
        <v>0</v>
      </c>
      <c r="AG65" s="57"/>
      <c r="AH65" s="268">
        <f>AH64</f>
        <v>0</v>
      </c>
      <c r="AI65" s="57" t="str">
        <f>INDEX('MCP-Data'!$B$17:$BW$40,MATCH($D65,'MCP-Data'!$B$17:$B$40,0),MATCH(AI$10,'MCP-Data'!$B$17:$BW$17,0),1)</f>
        <v>◯</v>
      </c>
      <c r="AJ65" s="268">
        <f>AH64</f>
        <v>0</v>
      </c>
      <c r="AK65" s="57"/>
      <c r="AL65" s="268">
        <f>AL64</f>
        <v>0</v>
      </c>
      <c r="AM65" s="57" t="str">
        <f>INDEX('MCP-Data'!$B$17:$BW$40,MATCH($D65,'MCP-Data'!$B$17:$B$40,0),MATCH(AM$10,'MCP-Data'!$B$17:$BW$17,0),1)</f>
        <v>◯</v>
      </c>
      <c r="AN65" s="268">
        <f>AL64</f>
        <v>0</v>
      </c>
      <c r="AO65" s="57"/>
      <c r="AP65" s="268">
        <f>AP64</f>
        <v>0</v>
      </c>
      <c r="AQ65" s="57" t="str">
        <f>INDEX('MCP-Data'!$B$17:$BW$40,MATCH($D65,'MCP-Data'!$B$17:$B$40,0),MATCH(AQ$10,'MCP-Data'!$B$17:$BW$17,0),1)</f>
        <v>◯</v>
      </c>
      <c r="AR65" s="268">
        <f>AP64</f>
        <v>0</v>
      </c>
      <c r="AS65" s="57"/>
      <c r="AT65" s="268">
        <f>AT64</f>
        <v>0</v>
      </c>
      <c r="AU65" s="57" t="str">
        <f>INDEX('MCP-Data'!$B$17:$BW$40,MATCH($D65,'MCP-Data'!$B$17:$B$40,0),MATCH(AU$10,'MCP-Data'!$B$17:$BW$17,0),1)</f>
        <v>◯</v>
      </c>
      <c r="AV65" s="268">
        <f>AT64</f>
        <v>0</v>
      </c>
      <c r="AW65" s="57"/>
      <c r="AX65" s="268">
        <f>AX64</f>
        <v>0</v>
      </c>
      <c r="AY65" s="57" t="str">
        <f>INDEX('MCP-Data'!$B$17:$BW$40,MATCH($D65,'MCP-Data'!$B$17:$B$40,0),MATCH(AY$10,'MCP-Data'!$B$17:$BW$17,0),1)</f>
        <v>◯</v>
      </c>
      <c r="AZ65" s="268">
        <f>AX64</f>
        <v>0</v>
      </c>
      <c r="BA65" s="57"/>
      <c r="BB65" s="268">
        <f>BB64</f>
        <v>0</v>
      </c>
      <c r="BC65" s="57" t="str">
        <f>INDEX('MCP-Data'!$B$17:$BW$40,MATCH($D65,'MCP-Data'!$B$17:$B$40,0),MATCH(BC$10,'MCP-Data'!$B$17:$BW$17,0),1)</f>
        <v>◯</v>
      </c>
      <c r="BD65" s="268">
        <f>BB64</f>
        <v>0</v>
      </c>
      <c r="BE65" s="57"/>
      <c r="BF65" s="268">
        <f>BF64</f>
        <v>0</v>
      </c>
      <c r="BG65" s="57" t="str">
        <f>INDEX('MCP-Data'!$B$17:$BW$40,MATCH($D65,'MCP-Data'!$B$17:$B$40,0),MATCH(BG$10,'MCP-Data'!$B$17:$BW$17,0),1)</f>
        <v>◯</v>
      </c>
      <c r="BH65" s="268">
        <f>BF64</f>
        <v>0</v>
      </c>
      <c r="BI65" s="57"/>
      <c r="BJ65" s="268">
        <f>BJ64</f>
        <v>0</v>
      </c>
      <c r="BK65" s="57" t="str">
        <f>INDEX('MCP-Data'!$B$17:$BW$40,MATCH($D65,'MCP-Data'!$B$17:$B$40,0),MATCH(BK$10,'MCP-Data'!$B$17:$BW$17,0),1)</f>
        <v>◯</v>
      </c>
      <c r="BL65" s="268">
        <f>BJ64</f>
        <v>0</v>
      </c>
      <c r="BM65" s="57"/>
      <c r="BN65" s="268">
        <f>BN64</f>
        <v>0</v>
      </c>
      <c r="BO65" s="57" t="str">
        <f>INDEX('MCP-Data'!$B$17:$BW$40,MATCH($D65,'MCP-Data'!$B$17:$B$40,0),MATCH(BO$10,'MCP-Data'!$B$17:$BW$17,0),1)</f>
        <v>Ø</v>
      </c>
      <c r="BP65" s="268">
        <f>BN64</f>
        <v>0</v>
      </c>
      <c r="BQ65" s="57"/>
      <c r="BR65" s="268">
        <f>BR64</f>
        <v>0</v>
      </c>
      <c r="BS65" s="57" t="str">
        <f>INDEX('MCP-Data'!$B$17:$BW$40,MATCH($D65,'MCP-Data'!$B$17:$B$40,0),MATCH(BS$10,'MCP-Data'!$B$17:$BW$17,0),1)</f>
        <v>Ø</v>
      </c>
      <c r="BT65" s="268">
        <f>BR64</f>
        <v>0</v>
      </c>
      <c r="BU65" s="57"/>
      <c r="BV65" s="268">
        <f>BV64</f>
        <v>0</v>
      </c>
      <c r="BW65" s="57" t="str">
        <f>INDEX('MCP-Data'!$B$17:$BW$40,MATCH($D65,'MCP-Data'!$B$17:$B$40,0),MATCH(BW$10,'MCP-Data'!$B$17:$BW$17,0),1)</f>
        <v>Ø</v>
      </c>
      <c r="BX65" s="268">
        <f>BV64</f>
        <v>0</v>
      </c>
      <c r="BY65" s="57"/>
      <c r="BZ65" s="268">
        <f>BZ64</f>
        <v>0</v>
      </c>
      <c r="CA65" s="57" t="str">
        <f>INDEX('MCP-Data'!$B$17:$BW$40,MATCH($D65,'MCP-Data'!$B$17:$B$40,0),MATCH(CA$10,'MCP-Data'!$B$17:$BW$17,0),1)</f>
        <v>Ø</v>
      </c>
      <c r="CB65" s="268">
        <f>BZ64</f>
        <v>0</v>
      </c>
      <c r="CC65" s="57"/>
      <c r="CD65" s="268">
        <f>CD64</f>
        <v>0</v>
      </c>
      <c r="CE65" s="57" t="str">
        <f>INDEX('MCP-Data'!$B$17:$BW$40,MATCH($D65,'MCP-Data'!$B$17:$B$40,0),MATCH(CE$10,'MCP-Data'!$B$17:$BW$17,0),1)</f>
        <v>Ø</v>
      </c>
      <c r="CF65" s="268">
        <f>CD64</f>
        <v>0</v>
      </c>
      <c r="CG65" s="57"/>
      <c r="CH65" s="268">
        <f>CH64</f>
        <v>0</v>
      </c>
      <c r="CI65" s="57" t="str">
        <f>INDEX('MCP-Data'!$B$17:$BW$40,MATCH($D65,'MCP-Data'!$B$17:$B$40,0),MATCH(CI$10,'MCP-Data'!$B$17:$BW$17,0),1)</f>
        <v>Ø</v>
      </c>
      <c r="CJ65" s="268">
        <f>CH64</f>
        <v>0</v>
      </c>
      <c r="CK65" s="57"/>
      <c r="CL65" s="268">
        <f>CL64</f>
        <v>0</v>
      </c>
      <c r="CM65" s="57" t="str">
        <f>INDEX('MCP-Data'!$B$17:$BW$40,MATCH($D65,'MCP-Data'!$B$17:$B$40,0),MATCH(CM$10,'MCP-Data'!$B$17:$BW$17,0),1)</f>
        <v>Ø</v>
      </c>
      <c r="CN65" s="268">
        <f>CL64</f>
        <v>0</v>
      </c>
      <c r="CO65" s="57"/>
      <c r="CP65" s="268">
        <f>CP64</f>
        <v>0</v>
      </c>
      <c r="CQ65" s="57" t="str">
        <f>INDEX('MCP-Data'!$B$17:$BW$40,MATCH($D65,'MCP-Data'!$B$17:$B$40,0),MATCH(CQ$10,'MCP-Data'!$B$17:$BW$17,0),1)</f>
        <v>✔</v>
      </c>
      <c r="CR65" s="268">
        <f>CP64</f>
        <v>0</v>
      </c>
      <c r="CS65" s="57"/>
      <c r="CT65" s="268">
        <f>CT64</f>
        <v>0</v>
      </c>
      <c r="CU65" s="57" t="str">
        <f>INDEX('MCP-Data'!$B$17:$BW$40,MATCH($D65,'MCP-Data'!$B$17:$B$40,0),MATCH(CU$10,'MCP-Data'!$B$17:$BW$17,0),1)</f>
        <v>Ø</v>
      </c>
      <c r="CV65" s="268">
        <f>CT64</f>
        <v>0</v>
      </c>
      <c r="CW65" s="57"/>
      <c r="CX65" s="268">
        <f>CX64</f>
        <v>0</v>
      </c>
      <c r="CY65" s="57" t="str">
        <f>INDEX('MCP-Data'!$B$17:$BW$40,MATCH($D65,'MCP-Data'!$B$17:$B$40,0),MATCH(CY$10,'MCP-Data'!$B$17:$BW$17,0),1)</f>
        <v>Ø</v>
      </c>
      <c r="CZ65" s="268">
        <f>CX64</f>
        <v>0</v>
      </c>
      <c r="DA65" s="57"/>
      <c r="DB65" s="268">
        <f>DB64</f>
        <v>0</v>
      </c>
      <c r="DC65" s="57" t="str">
        <f>INDEX('MCP-Data'!$B$17:$BW$40,MATCH($D65,'MCP-Data'!$B$17:$B$40,0),MATCH(DC$10,'MCP-Data'!$B$17:$BW$17,0),1)</f>
        <v>Ø</v>
      </c>
      <c r="DD65" s="268">
        <f>DB64</f>
        <v>0</v>
      </c>
      <c r="DE65" s="57"/>
      <c r="DF65" s="268">
        <f>DF64</f>
        <v>0</v>
      </c>
      <c r="DG65" s="57" t="str">
        <f>INDEX('MCP-Data'!$B$17:$BW$40,MATCH($D65,'MCP-Data'!$B$17:$B$40,0),MATCH(DG$10,'MCP-Data'!$B$17:$BW$17,0),1)</f>
        <v>◯</v>
      </c>
      <c r="DH65" s="268">
        <f>DF64</f>
        <v>0</v>
      </c>
      <c r="DI65" s="57"/>
      <c r="DJ65" s="268">
        <f>DJ64</f>
        <v>0</v>
      </c>
      <c r="DK65" s="57" t="str">
        <f>INDEX('MCP-Data'!$B$17:$BW$40,MATCH($D65,'MCP-Data'!$B$17:$B$40,0),MATCH(DK$10,'MCP-Data'!$B$17:$BW$17,0),1)</f>
        <v>◯</v>
      </c>
      <c r="DL65" s="268">
        <f>DJ64</f>
        <v>0</v>
      </c>
      <c r="DM65" s="57"/>
      <c r="DN65" s="268">
        <f>DN64</f>
        <v>0</v>
      </c>
      <c r="DO65" s="57" t="str">
        <f>INDEX('MCP-Data'!$B$17:$BW$40,MATCH($D65,'MCP-Data'!$B$17:$B$40,0),MATCH(DO$10,'MCP-Data'!$B$17:$BW$17,0),1)</f>
        <v>◯</v>
      </c>
      <c r="DP65" s="268">
        <f>DN64</f>
        <v>0</v>
      </c>
      <c r="DQ65" s="57"/>
      <c r="DR65" s="268">
        <f>DR64</f>
        <v>0</v>
      </c>
      <c r="DS65" s="57" t="str">
        <f>INDEX('MCP-Data'!$B$17:$BW$40,MATCH($D65,'MCP-Data'!$B$17:$B$40,0),MATCH(DS$10,'MCP-Data'!$B$17:$BW$17,0),1)</f>
        <v>◯</v>
      </c>
      <c r="DT65" s="268">
        <f>DR64</f>
        <v>0</v>
      </c>
      <c r="DU65" s="57"/>
      <c r="DV65" s="268">
        <f>DV64</f>
        <v>0</v>
      </c>
      <c r="DW65" s="57" t="str">
        <f>INDEX('MCP-Data'!$B$17:$BW$40,MATCH($D65,'MCP-Data'!$B$17:$B$40,0),MATCH(DW$10,'MCP-Data'!$B$17:$BW$17,0),1)</f>
        <v>◯</v>
      </c>
      <c r="DX65" s="268">
        <f>DV64</f>
        <v>0</v>
      </c>
      <c r="DY65" s="57"/>
    </row>
    <row r="66" spans="4:129" ht="0.95" customHeight="1" x14ac:dyDescent="0.25">
      <c r="F66" s="267">
        <f>F64</f>
        <v>0</v>
      </c>
      <c r="G66" s="267">
        <f>F64</f>
        <v>0</v>
      </c>
      <c r="H66" s="267">
        <f>F64</f>
        <v>0</v>
      </c>
      <c r="J66" s="267">
        <f>J64</f>
        <v>0</v>
      </c>
      <c r="K66" s="267">
        <f>J64</f>
        <v>0</v>
      </c>
      <c r="L66" s="267">
        <f>J64</f>
        <v>0</v>
      </c>
      <c r="N66" s="267">
        <f>N64</f>
        <v>0</v>
      </c>
      <c r="O66" s="267">
        <f>N64</f>
        <v>0</v>
      </c>
      <c r="P66" s="267">
        <f>N64</f>
        <v>0</v>
      </c>
      <c r="R66" s="267">
        <f>R64</f>
        <v>0</v>
      </c>
      <c r="S66" s="267">
        <f>R64</f>
        <v>0</v>
      </c>
      <c r="T66" s="267">
        <f>R64</f>
        <v>0</v>
      </c>
      <c r="V66" s="267">
        <f>V64</f>
        <v>0</v>
      </c>
      <c r="W66" s="267">
        <f>V64</f>
        <v>0</v>
      </c>
      <c r="X66" s="267">
        <f>V64</f>
        <v>0</v>
      </c>
      <c r="Z66" s="267">
        <f>Z64</f>
        <v>0</v>
      </c>
      <c r="AA66" s="267">
        <f>Z64</f>
        <v>0</v>
      </c>
      <c r="AB66" s="267">
        <f>Z64</f>
        <v>0</v>
      </c>
      <c r="AD66" s="267">
        <f>AD64</f>
        <v>0</v>
      </c>
      <c r="AE66" s="267">
        <f>AD64</f>
        <v>0</v>
      </c>
      <c r="AF66" s="267">
        <f>AD64</f>
        <v>0</v>
      </c>
      <c r="AH66" s="267">
        <f>AH64</f>
        <v>0</v>
      </c>
      <c r="AI66" s="267">
        <f>AH64</f>
        <v>0</v>
      </c>
      <c r="AJ66" s="267">
        <f>AH64</f>
        <v>0</v>
      </c>
      <c r="AL66" s="267">
        <f>AL64</f>
        <v>0</v>
      </c>
      <c r="AM66" s="267">
        <f>AL64</f>
        <v>0</v>
      </c>
      <c r="AN66" s="267">
        <f>AL64</f>
        <v>0</v>
      </c>
      <c r="AP66" s="267">
        <f>AP64</f>
        <v>0</v>
      </c>
      <c r="AQ66" s="267">
        <f>AP64</f>
        <v>0</v>
      </c>
      <c r="AR66" s="267">
        <f>AP64</f>
        <v>0</v>
      </c>
      <c r="AT66" s="267">
        <f>AT64</f>
        <v>0</v>
      </c>
      <c r="AU66" s="267">
        <f>AT64</f>
        <v>0</v>
      </c>
      <c r="AV66" s="267">
        <f>AT64</f>
        <v>0</v>
      </c>
      <c r="AX66" s="267">
        <f>AX64</f>
        <v>0</v>
      </c>
      <c r="AY66" s="267">
        <f>AX64</f>
        <v>0</v>
      </c>
      <c r="AZ66" s="267">
        <f>AX64</f>
        <v>0</v>
      </c>
      <c r="BB66" s="267">
        <f>BB64</f>
        <v>0</v>
      </c>
      <c r="BC66" s="267">
        <f>BB64</f>
        <v>0</v>
      </c>
      <c r="BD66" s="267">
        <f>BB64</f>
        <v>0</v>
      </c>
      <c r="BF66" s="267">
        <f>BF64</f>
        <v>0</v>
      </c>
      <c r="BG66" s="267">
        <f>BF64</f>
        <v>0</v>
      </c>
      <c r="BH66" s="267">
        <f>BF64</f>
        <v>0</v>
      </c>
      <c r="BJ66" s="267">
        <f>BJ64</f>
        <v>0</v>
      </c>
      <c r="BK66" s="267">
        <f>BJ64</f>
        <v>0</v>
      </c>
      <c r="BL66" s="267">
        <f>BJ64</f>
        <v>0</v>
      </c>
      <c r="BN66" s="267">
        <f>BN64</f>
        <v>0</v>
      </c>
      <c r="BO66" s="267">
        <f>BN64</f>
        <v>0</v>
      </c>
      <c r="BP66" s="267">
        <f>BN64</f>
        <v>0</v>
      </c>
      <c r="BR66" s="267">
        <f>BR64</f>
        <v>0</v>
      </c>
      <c r="BS66" s="267">
        <f>BR64</f>
        <v>0</v>
      </c>
      <c r="BT66" s="267">
        <f>BR64</f>
        <v>0</v>
      </c>
      <c r="BV66" s="267">
        <f>BV64</f>
        <v>0</v>
      </c>
      <c r="BW66" s="267">
        <f>BV64</f>
        <v>0</v>
      </c>
      <c r="BX66" s="267">
        <f>BV64</f>
        <v>0</v>
      </c>
      <c r="BZ66" s="267">
        <f>BZ64</f>
        <v>0</v>
      </c>
      <c r="CA66" s="267">
        <f>BZ64</f>
        <v>0</v>
      </c>
      <c r="CB66" s="267">
        <f>BZ64</f>
        <v>0</v>
      </c>
      <c r="CD66" s="267">
        <f>CD64</f>
        <v>0</v>
      </c>
      <c r="CE66" s="267">
        <f>CD64</f>
        <v>0</v>
      </c>
      <c r="CF66" s="267">
        <f>CD64</f>
        <v>0</v>
      </c>
      <c r="CH66" s="267">
        <f>CH64</f>
        <v>0</v>
      </c>
      <c r="CI66" s="267">
        <f>CH64</f>
        <v>0</v>
      </c>
      <c r="CJ66" s="267">
        <f>CH64</f>
        <v>0</v>
      </c>
      <c r="CL66" s="267">
        <f>CL64</f>
        <v>0</v>
      </c>
      <c r="CM66" s="267">
        <f>CL64</f>
        <v>0</v>
      </c>
      <c r="CN66" s="267">
        <f>CL64</f>
        <v>0</v>
      </c>
      <c r="CP66" s="267">
        <f>CP64</f>
        <v>0</v>
      </c>
      <c r="CQ66" s="267">
        <f>CP64</f>
        <v>0</v>
      </c>
      <c r="CR66" s="267">
        <f>CP64</f>
        <v>0</v>
      </c>
      <c r="CT66" s="267">
        <f>CT64</f>
        <v>0</v>
      </c>
      <c r="CU66" s="267">
        <f>CT64</f>
        <v>0</v>
      </c>
      <c r="CV66" s="267">
        <f>CT64</f>
        <v>0</v>
      </c>
      <c r="CX66" s="267">
        <f>CX64</f>
        <v>0</v>
      </c>
      <c r="CY66" s="267">
        <f>CX64</f>
        <v>0</v>
      </c>
      <c r="CZ66" s="267">
        <f>CX64</f>
        <v>0</v>
      </c>
      <c r="DB66" s="267">
        <f>DB64</f>
        <v>0</v>
      </c>
      <c r="DC66" s="267">
        <f>DB64</f>
        <v>0</v>
      </c>
      <c r="DD66" s="267">
        <f>DB64</f>
        <v>0</v>
      </c>
      <c r="DF66" s="267">
        <f>DF64</f>
        <v>0</v>
      </c>
      <c r="DG66" s="267">
        <f>DF64</f>
        <v>0</v>
      </c>
      <c r="DH66" s="267">
        <f>DF64</f>
        <v>0</v>
      </c>
      <c r="DJ66" s="267">
        <f>DJ64</f>
        <v>0</v>
      </c>
      <c r="DK66" s="267">
        <f>DJ64</f>
        <v>0</v>
      </c>
      <c r="DL66" s="267">
        <f>DJ64</f>
        <v>0</v>
      </c>
      <c r="DN66" s="267">
        <f>DN64</f>
        <v>0</v>
      </c>
      <c r="DO66" s="267">
        <f>DN64</f>
        <v>0</v>
      </c>
      <c r="DP66" s="267">
        <f>DN64</f>
        <v>0</v>
      </c>
      <c r="DR66" s="267">
        <f>DR64</f>
        <v>0</v>
      </c>
      <c r="DS66" s="267">
        <f>DR64</f>
        <v>0</v>
      </c>
      <c r="DT66" s="267">
        <f>DR64</f>
        <v>0</v>
      </c>
      <c r="DV66" s="267">
        <f>DV64</f>
        <v>0</v>
      </c>
      <c r="DW66" s="267">
        <f>DV64</f>
        <v>0</v>
      </c>
      <c r="DX66" s="267">
        <f>DV64</f>
        <v>0</v>
      </c>
    </row>
    <row r="67" spans="4:129" ht="4.5" customHeight="1" x14ac:dyDescent="0.25"/>
    <row r="68" spans="4:129" ht="1.5" customHeight="1" x14ac:dyDescent="0.25">
      <c r="F68" s="267">
        <f>_xlfn.XLOOKUP("MCP"&amp;$D69&amp;G$10,SLAs!$M:$M,SLAs!$S:$S,0,0,1)</f>
        <v>0</v>
      </c>
      <c r="G68" s="267">
        <f>F68</f>
        <v>0</v>
      </c>
      <c r="H68" s="267">
        <f>F68</f>
        <v>0</v>
      </c>
      <c r="J68" s="267">
        <f>_xlfn.XLOOKUP("MCP"&amp;$D69&amp;K$10,SLAs!$M:$M,SLAs!$S:$S,0,0,1)</f>
        <v>0</v>
      </c>
      <c r="K68" s="267">
        <f>J68</f>
        <v>0</v>
      </c>
      <c r="L68" s="267">
        <f>J68</f>
        <v>0</v>
      </c>
      <c r="N68" s="267">
        <f>_xlfn.XLOOKUP("MCP"&amp;$D69&amp;O$10,SLAs!$M:$M,SLAs!$S:$S,0,0,1)</f>
        <v>0</v>
      </c>
      <c r="O68" s="267">
        <f>N68</f>
        <v>0</v>
      </c>
      <c r="P68" s="267">
        <f>N68</f>
        <v>0</v>
      </c>
      <c r="R68" s="267">
        <f>_xlfn.XLOOKUP("MCP"&amp;$D69&amp;S$10,SLAs!$M:$M,SLAs!$S:$S,0,0,1)</f>
        <v>0</v>
      </c>
      <c r="S68" s="267">
        <f>R68</f>
        <v>0</v>
      </c>
      <c r="T68" s="267">
        <f>R68</f>
        <v>0</v>
      </c>
      <c r="V68" s="267">
        <f>_xlfn.XLOOKUP("MCP"&amp;$D69&amp;W$10,SLAs!$M:$M,SLAs!$S:$S,0,0,1)</f>
        <v>0</v>
      </c>
      <c r="W68" s="267">
        <f>V68</f>
        <v>0</v>
      </c>
      <c r="X68" s="267">
        <f>V68</f>
        <v>0</v>
      </c>
      <c r="Z68" s="267">
        <f>_xlfn.XLOOKUP("MCP"&amp;$D69&amp;AA$10,SLAs!$M:$M,SLAs!$S:$S,0,0,1)</f>
        <v>0</v>
      </c>
      <c r="AA68" s="267">
        <f>Z68</f>
        <v>0</v>
      </c>
      <c r="AB68" s="267">
        <f>Z68</f>
        <v>0</v>
      </c>
      <c r="AD68" s="267">
        <f>_xlfn.XLOOKUP("MCP"&amp;$D69&amp;AE$10,SLAs!$M:$M,SLAs!$S:$S,0,0,1)</f>
        <v>0</v>
      </c>
      <c r="AE68" s="267">
        <f>AD68</f>
        <v>0</v>
      </c>
      <c r="AF68" s="267">
        <f>AD68</f>
        <v>0</v>
      </c>
      <c r="AH68" s="267">
        <f>_xlfn.XLOOKUP("MCP"&amp;$D69&amp;AI$10,SLAs!$M:$M,SLAs!$S:$S,0,0,1)</f>
        <v>0</v>
      </c>
      <c r="AI68" s="267">
        <f>AH68</f>
        <v>0</v>
      </c>
      <c r="AJ68" s="267">
        <f>AH68</f>
        <v>0</v>
      </c>
      <c r="AL68" s="267">
        <f>_xlfn.XLOOKUP("MCP"&amp;$D69&amp;AM$10,SLAs!$M:$M,SLAs!$S:$S,0,0,1)</f>
        <v>0</v>
      </c>
      <c r="AM68" s="267">
        <f>AL68</f>
        <v>0</v>
      </c>
      <c r="AN68" s="267">
        <f>AL68</f>
        <v>0</v>
      </c>
      <c r="AP68" s="267">
        <f>_xlfn.XLOOKUP("MCP"&amp;$D69&amp;AQ$10,SLAs!$M:$M,SLAs!$S:$S,0,0,1)</f>
        <v>0</v>
      </c>
      <c r="AQ68" s="267">
        <f>AP68</f>
        <v>0</v>
      </c>
      <c r="AR68" s="267">
        <f>AP68</f>
        <v>0</v>
      </c>
      <c r="AT68" s="267">
        <f>_xlfn.XLOOKUP("MCP"&amp;$D69&amp;AU$10,SLAs!$M:$M,SLAs!$S:$S,0,0,1)</f>
        <v>0</v>
      </c>
      <c r="AU68" s="267">
        <f>AT68</f>
        <v>0</v>
      </c>
      <c r="AV68" s="267">
        <f>AT68</f>
        <v>0</v>
      </c>
      <c r="AX68" s="267">
        <f>_xlfn.XLOOKUP("MCP"&amp;$D69&amp;AY$10,SLAs!$M:$M,SLAs!$S:$S,0,0,1)</f>
        <v>0</v>
      </c>
      <c r="AY68" s="267">
        <f>AX68</f>
        <v>0</v>
      </c>
      <c r="AZ68" s="267">
        <f>AX68</f>
        <v>0</v>
      </c>
      <c r="BB68" s="267">
        <f>_xlfn.XLOOKUP("MCP"&amp;$D69&amp;BC$10,SLAs!$M:$M,SLAs!$S:$S,0,0,1)</f>
        <v>0</v>
      </c>
      <c r="BC68" s="267">
        <f>BB68</f>
        <v>0</v>
      </c>
      <c r="BD68" s="267">
        <f>BB68</f>
        <v>0</v>
      </c>
      <c r="BF68" s="267">
        <f>_xlfn.XLOOKUP("MCP"&amp;$D69&amp;BG$10,SLAs!$M:$M,SLAs!$S:$S,0,0,1)</f>
        <v>0</v>
      </c>
      <c r="BG68" s="267">
        <f>BF68</f>
        <v>0</v>
      </c>
      <c r="BH68" s="267">
        <f>BF68</f>
        <v>0</v>
      </c>
      <c r="BJ68" s="267">
        <f>_xlfn.XLOOKUP("MCP"&amp;$D69&amp;BK$10,SLAs!$M:$M,SLAs!$S:$S,0,0,1)</f>
        <v>0</v>
      </c>
      <c r="BK68" s="267">
        <f>BJ68</f>
        <v>0</v>
      </c>
      <c r="BL68" s="267">
        <f>BJ68</f>
        <v>0</v>
      </c>
      <c r="BN68" s="267">
        <f>_xlfn.XLOOKUP("MCP"&amp;$D69&amp;BO$10,SLAs!$M:$M,SLAs!$S:$S,0,0,1)</f>
        <v>0</v>
      </c>
      <c r="BO68" s="267">
        <f>BN68</f>
        <v>0</v>
      </c>
      <c r="BP68" s="267">
        <f>BN68</f>
        <v>0</v>
      </c>
      <c r="BR68" s="267">
        <f>_xlfn.XLOOKUP("MCP"&amp;$D69&amp;BS$10,SLAs!$M:$M,SLAs!$S:$S,0,0,1)</f>
        <v>0</v>
      </c>
      <c r="BS68" s="267">
        <f>BR68</f>
        <v>0</v>
      </c>
      <c r="BT68" s="267">
        <f>BR68</f>
        <v>0</v>
      </c>
      <c r="BV68" s="267">
        <f>_xlfn.XLOOKUP("MCP"&amp;$D69&amp;BW$10,SLAs!$M:$M,SLAs!$S:$S,0,0,1)</f>
        <v>0</v>
      </c>
      <c r="BW68" s="267">
        <f>BV68</f>
        <v>0</v>
      </c>
      <c r="BX68" s="267">
        <f>BV68</f>
        <v>0</v>
      </c>
      <c r="BZ68" s="267">
        <f>_xlfn.XLOOKUP("MCP"&amp;$D69&amp;CA$10,SLAs!$M:$M,SLAs!$S:$S,0,0,1)</f>
        <v>0</v>
      </c>
      <c r="CA68" s="267">
        <f>BZ68</f>
        <v>0</v>
      </c>
      <c r="CB68" s="267">
        <f>BZ68</f>
        <v>0</v>
      </c>
      <c r="CD68" s="267">
        <f>_xlfn.XLOOKUP("MCP"&amp;$D69&amp;CE$10,SLAs!$M:$M,SLAs!$S:$S,0,0,1)</f>
        <v>0</v>
      </c>
      <c r="CE68" s="267">
        <f>CD68</f>
        <v>0</v>
      </c>
      <c r="CF68" s="267">
        <f>CD68</f>
        <v>0</v>
      </c>
      <c r="CH68" s="267">
        <f>_xlfn.XLOOKUP("MCP"&amp;$D69&amp;CI$10,SLAs!$M:$M,SLAs!$S:$S,0,0,1)</f>
        <v>0</v>
      </c>
      <c r="CI68" s="267">
        <f>CH68</f>
        <v>0</v>
      </c>
      <c r="CJ68" s="267">
        <f>CH68</f>
        <v>0</v>
      </c>
      <c r="CL68" s="267">
        <f>_xlfn.XLOOKUP("MCP"&amp;$D69&amp;CM$10,SLAs!$M:$M,SLAs!$S:$S,0,0,1)</f>
        <v>0</v>
      </c>
      <c r="CM68" s="267">
        <f>CL68</f>
        <v>0</v>
      </c>
      <c r="CN68" s="267">
        <f>CL68</f>
        <v>0</v>
      </c>
      <c r="CP68" s="267">
        <f>_xlfn.XLOOKUP("MCP"&amp;$D69&amp;CQ$10,SLAs!$M:$M,SLAs!$S:$S,0,0,1)</f>
        <v>0</v>
      </c>
      <c r="CQ68" s="267">
        <f>CP68</f>
        <v>0</v>
      </c>
      <c r="CR68" s="267">
        <f>CP68</f>
        <v>0</v>
      </c>
      <c r="CT68" s="267">
        <f>_xlfn.XLOOKUP("MCP"&amp;$D69&amp;CU$10,SLAs!$M:$M,SLAs!$S:$S,0,0,1)</f>
        <v>0</v>
      </c>
      <c r="CU68" s="267">
        <f>CT68</f>
        <v>0</v>
      </c>
      <c r="CV68" s="267">
        <f>CT68</f>
        <v>0</v>
      </c>
      <c r="CX68" s="267">
        <f>_xlfn.XLOOKUP("MCP"&amp;$D69&amp;CY$10,SLAs!$M:$M,SLAs!$S:$S,0,0,1)</f>
        <v>0</v>
      </c>
      <c r="CY68" s="267">
        <f>CX68</f>
        <v>0</v>
      </c>
      <c r="CZ68" s="267">
        <f>CX68</f>
        <v>0</v>
      </c>
      <c r="DB68" s="267">
        <f>_xlfn.XLOOKUP("MCP"&amp;$D69&amp;DC$10,SLAs!$M:$M,SLAs!$S:$S,0,0,1)</f>
        <v>0</v>
      </c>
      <c r="DC68" s="267">
        <f>DB68</f>
        <v>0</v>
      </c>
      <c r="DD68" s="267">
        <f>DB68</f>
        <v>0</v>
      </c>
      <c r="DF68" s="267">
        <f>_xlfn.XLOOKUP("MCP"&amp;$D69&amp;DG$10,SLAs!$M:$M,SLAs!$S:$S,0,0,1)</f>
        <v>0</v>
      </c>
      <c r="DG68" s="267">
        <f>DF68</f>
        <v>0</v>
      </c>
      <c r="DH68" s="267">
        <f>DF68</f>
        <v>0</v>
      </c>
      <c r="DJ68" s="267">
        <f>_xlfn.XLOOKUP("MCP"&amp;$D69&amp;DK$10,SLAs!$M:$M,SLAs!$S:$S,0,0,1)</f>
        <v>0</v>
      </c>
      <c r="DK68" s="267">
        <f>DJ68</f>
        <v>0</v>
      </c>
      <c r="DL68" s="267">
        <f>DJ68</f>
        <v>0</v>
      </c>
      <c r="DN68" s="267">
        <f>_xlfn.XLOOKUP("MCP"&amp;$D69&amp;DO$10,SLAs!$M:$M,SLAs!$S:$S,0,0,1)</f>
        <v>0</v>
      </c>
      <c r="DO68" s="267">
        <f>DN68</f>
        <v>0</v>
      </c>
      <c r="DP68" s="267">
        <f>DN68</f>
        <v>0</v>
      </c>
      <c r="DR68" s="267">
        <f>_xlfn.XLOOKUP("MCP"&amp;$D69&amp;DS$10,SLAs!$M:$M,SLAs!$S:$S,0,0,1)</f>
        <v>0</v>
      </c>
      <c r="DS68" s="267">
        <f>DR68</f>
        <v>0</v>
      </c>
      <c r="DT68" s="267">
        <f>DR68</f>
        <v>0</v>
      </c>
      <c r="DV68" s="267">
        <f>_xlfn.XLOOKUP("MCP"&amp;$D69&amp;DW$10,SLAs!$M:$M,SLAs!$S:$S,0,0,1)</f>
        <v>0</v>
      </c>
      <c r="DW68" s="267">
        <f>DV68</f>
        <v>0</v>
      </c>
      <c r="DX68" s="267">
        <f>DV68</f>
        <v>0</v>
      </c>
    </row>
    <row r="69" spans="4:129" ht="22.5" customHeight="1" x14ac:dyDescent="0.25">
      <c r="D69" s="166" t="s">
        <v>358</v>
      </c>
      <c r="E69" s="57"/>
      <c r="F69" s="268">
        <f>F68</f>
        <v>0</v>
      </c>
      <c r="G69" s="57" t="str">
        <f>INDEX('MCP-Data'!$B$17:$BW$40,MATCH($D69,'MCP-Data'!$B$17:$B$40,0),MATCH(G$10,'MCP-Data'!$B$17:$BW$17,0),1)</f>
        <v>◯</v>
      </c>
      <c r="H69" s="268">
        <f>F68</f>
        <v>0</v>
      </c>
      <c r="I69" s="57"/>
      <c r="J69" s="268">
        <f>J68</f>
        <v>0</v>
      </c>
      <c r="K69" s="57" t="str">
        <f>INDEX('MCP-Data'!$B$17:$BW$40,MATCH($D69,'MCP-Data'!$B$17:$B$40,0),MATCH(K$10,'MCP-Data'!$B$17:$BW$17,0),1)</f>
        <v>◯</v>
      </c>
      <c r="L69" s="268">
        <f>J68</f>
        <v>0</v>
      </c>
      <c r="M69" s="57"/>
      <c r="N69" s="268">
        <f>N68</f>
        <v>0</v>
      </c>
      <c r="O69" s="57" t="str">
        <f>INDEX('MCP-Data'!$B$17:$BW$40,MATCH($D69,'MCP-Data'!$B$17:$B$40,0),MATCH(O$10,'MCP-Data'!$B$17:$BW$17,0),1)</f>
        <v>◯</v>
      </c>
      <c r="P69" s="268">
        <f>N68</f>
        <v>0</v>
      </c>
      <c r="Q69" s="57"/>
      <c r="R69" s="268">
        <f>R68</f>
        <v>0</v>
      </c>
      <c r="S69" s="57" t="str">
        <f>INDEX('MCP-Data'!$B$17:$BW$40,MATCH($D69,'MCP-Data'!$B$17:$B$40,0),MATCH(S$10,'MCP-Data'!$B$17:$BW$17,0),1)</f>
        <v>◯</v>
      </c>
      <c r="T69" s="268">
        <f>R68</f>
        <v>0</v>
      </c>
      <c r="U69" s="57"/>
      <c r="V69" s="268">
        <f>V68</f>
        <v>0</v>
      </c>
      <c r="W69" s="57" t="str">
        <f>INDEX('MCP-Data'!$B$17:$BW$40,MATCH($D69,'MCP-Data'!$B$17:$B$40,0),MATCH(W$10,'MCP-Data'!$B$17:$BW$17,0),1)</f>
        <v>◯</v>
      </c>
      <c r="X69" s="268">
        <f>V68</f>
        <v>0</v>
      </c>
      <c r="Y69" s="57"/>
      <c r="Z69" s="268">
        <f>Z68</f>
        <v>0</v>
      </c>
      <c r="AA69" s="57" t="str">
        <f>INDEX('MCP-Data'!$B$17:$BW$40,MATCH($D69,'MCP-Data'!$B$17:$B$40,0),MATCH(AA$10,'MCP-Data'!$B$17:$BW$17,0),1)</f>
        <v>◯</v>
      </c>
      <c r="AB69" s="268">
        <f>Z68</f>
        <v>0</v>
      </c>
      <c r="AC69" s="57"/>
      <c r="AD69" s="268">
        <f>AD68</f>
        <v>0</v>
      </c>
      <c r="AE69" s="57" t="str">
        <f>INDEX('MCP-Data'!$B$17:$BW$40,MATCH($D69,'MCP-Data'!$B$17:$B$40,0),MATCH(AE$10,'MCP-Data'!$B$17:$BW$17,0),1)</f>
        <v>◯</v>
      </c>
      <c r="AF69" s="268">
        <f>AD68</f>
        <v>0</v>
      </c>
      <c r="AG69" s="57"/>
      <c r="AH69" s="268">
        <f>AH68</f>
        <v>0</v>
      </c>
      <c r="AI69" s="57" t="str">
        <f>INDEX('MCP-Data'!$B$17:$BW$40,MATCH($D69,'MCP-Data'!$B$17:$B$40,0),MATCH(AI$10,'MCP-Data'!$B$17:$BW$17,0),1)</f>
        <v>◯</v>
      </c>
      <c r="AJ69" s="268">
        <f>AH68</f>
        <v>0</v>
      </c>
      <c r="AK69" s="57"/>
      <c r="AL69" s="268">
        <f>AL68</f>
        <v>0</v>
      </c>
      <c r="AM69" s="57" t="str">
        <f>INDEX('MCP-Data'!$B$17:$BW$40,MATCH($D69,'MCP-Data'!$B$17:$B$40,0),MATCH(AM$10,'MCP-Data'!$B$17:$BW$17,0),1)</f>
        <v>◯</v>
      </c>
      <c r="AN69" s="268">
        <f>AL68</f>
        <v>0</v>
      </c>
      <c r="AO69" s="57"/>
      <c r="AP69" s="268">
        <f>AP68</f>
        <v>0</v>
      </c>
      <c r="AQ69" s="57" t="str">
        <f>INDEX('MCP-Data'!$B$17:$BW$40,MATCH($D69,'MCP-Data'!$B$17:$B$40,0),MATCH(AQ$10,'MCP-Data'!$B$17:$BW$17,0),1)</f>
        <v>Ø</v>
      </c>
      <c r="AR69" s="268">
        <f>AP68</f>
        <v>0</v>
      </c>
      <c r="AS69" s="57"/>
      <c r="AT69" s="268">
        <f>AT68</f>
        <v>0</v>
      </c>
      <c r="AU69" s="57" t="str">
        <f>INDEX('MCP-Data'!$B$17:$BW$40,MATCH($D69,'MCP-Data'!$B$17:$B$40,0),MATCH(AU$10,'MCP-Data'!$B$17:$BW$17,0),1)</f>
        <v>◯</v>
      </c>
      <c r="AV69" s="268">
        <f>AT68</f>
        <v>0</v>
      </c>
      <c r="AW69" s="57"/>
      <c r="AX69" s="268">
        <f>AX68</f>
        <v>0</v>
      </c>
      <c r="AY69" s="57" t="str">
        <f>INDEX('MCP-Data'!$B$17:$BW$40,MATCH($D69,'MCP-Data'!$B$17:$B$40,0),MATCH(AY$10,'MCP-Data'!$B$17:$BW$17,0),1)</f>
        <v>◯</v>
      </c>
      <c r="AZ69" s="268">
        <f>AX68</f>
        <v>0</v>
      </c>
      <c r="BA69" s="57"/>
      <c r="BB69" s="268">
        <f>BB68</f>
        <v>0</v>
      </c>
      <c r="BC69" s="57" t="str">
        <f>INDEX('MCP-Data'!$B$17:$BW$40,MATCH($D69,'MCP-Data'!$B$17:$B$40,0),MATCH(BC$10,'MCP-Data'!$B$17:$BW$17,0),1)</f>
        <v>◯</v>
      </c>
      <c r="BD69" s="268">
        <f>BB68</f>
        <v>0</v>
      </c>
      <c r="BE69" s="57"/>
      <c r="BF69" s="268">
        <f>BF68</f>
        <v>0</v>
      </c>
      <c r="BG69" s="57" t="str">
        <f>INDEX('MCP-Data'!$B$17:$BW$40,MATCH($D69,'MCP-Data'!$B$17:$B$40,0),MATCH(BG$10,'MCP-Data'!$B$17:$BW$17,0),1)</f>
        <v>◯</v>
      </c>
      <c r="BH69" s="268">
        <f>BF68</f>
        <v>0</v>
      </c>
      <c r="BI69" s="57"/>
      <c r="BJ69" s="268">
        <f>BJ68</f>
        <v>0</v>
      </c>
      <c r="BK69" s="57" t="str">
        <f>INDEX('MCP-Data'!$B$17:$BW$40,MATCH($D69,'MCP-Data'!$B$17:$B$40,0),MATCH(BK$10,'MCP-Data'!$B$17:$BW$17,0),1)</f>
        <v>◯</v>
      </c>
      <c r="BL69" s="268">
        <f>BJ68</f>
        <v>0</v>
      </c>
      <c r="BM69" s="57"/>
      <c r="BN69" s="268">
        <f>BN68</f>
        <v>0</v>
      </c>
      <c r="BO69" s="57" t="str">
        <f>INDEX('MCP-Data'!$B$17:$BW$40,MATCH($D69,'MCP-Data'!$B$17:$B$40,0),MATCH(BO$10,'MCP-Data'!$B$17:$BW$17,0),1)</f>
        <v>Ø</v>
      </c>
      <c r="BP69" s="268">
        <f>BN68</f>
        <v>0</v>
      </c>
      <c r="BQ69" s="57"/>
      <c r="BR69" s="268">
        <f>BR68</f>
        <v>0</v>
      </c>
      <c r="BS69" s="57" t="str">
        <f>INDEX('MCP-Data'!$B$17:$BW$40,MATCH($D69,'MCP-Data'!$B$17:$B$40,0),MATCH(BS$10,'MCP-Data'!$B$17:$BW$17,0),1)</f>
        <v>Ø</v>
      </c>
      <c r="BT69" s="268">
        <f>BR68</f>
        <v>0</v>
      </c>
      <c r="BU69" s="57"/>
      <c r="BV69" s="268">
        <f>BV68</f>
        <v>0</v>
      </c>
      <c r="BW69" s="57" t="str">
        <f>INDEX('MCP-Data'!$B$17:$BW$40,MATCH($D69,'MCP-Data'!$B$17:$B$40,0),MATCH(BW$10,'MCP-Data'!$B$17:$BW$17,0),1)</f>
        <v>Ø</v>
      </c>
      <c r="BX69" s="268">
        <f>BV68</f>
        <v>0</v>
      </c>
      <c r="BY69" s="57"/>
      <c r="BZ69" s="268">
        <f>BZ68</f>
        <v>0</v>
      </c>
      <c r="CA69" s="57" t="str">
        <f>INDEX('MCP-Data'!$B$17:$BW$40,MATCH($D69,'MCP-Data'!$B$17:$B$40,0),MATCH(CA$10,'MCP-Data'!$B$17:$BW$17,0),1)</f>
        <v>Ø</v>
      </c>
      <c r="CB69" s="268">
        <f>BZ68</f>
        <v>0</v>
      </c>
      <c r="CC69" s="57"/>
      <c r="CD69" s="268">
        <f>CD68</f>
        <v>0</v>
      </c>
      <c r="CE69" s="57" t="str">
        <f>INDEX('MCP-Data'!$B$17:$BW$40,MATCH($D69,'MCP-Data'!$B$17:$B$40,0),MATCH(CE$10,'MCP-Data'!$B$17:$BW$17,0),1)</f>
        <v>Ø</v>
      </c>
      <c r="CF69" s="268">
        <f>CD68</f>
        <v>0</v>
      </c>
      <c r="CG69" s="57"/>
      <c r="CH69" s="268">
        <f>CH68</f>
        <v>0</v>
      </c>
      <c r="CI69" s="57" t="str">
        <f>INDEX('MCP-Data'!$B$17:$BW$40,MATCH($D69,'MCP-Data'!$B$17:$B$40,0),MATCH(CI$10,'MCP-Data'!$B$17:$BW$17,0),1)</f>
        <v>Ø</v>
      </c>
      <c r="CJ69" s="268">
        <f>CH68</f>
        <v>0</v>
      </c>
      <c r="CK69" s="57"/>
      <c r="CL69" s="268">
        <f>CL68</f>
        <v>0</v>
      </c>
      <c r="CM69" s="57" t="str">
        <f>INDEX('MCP-Data'!$B$17:$BW$40,MATCH($D69,'MCP-Data'!$B$17:$B$40,0),MATCH(CM$10,'MCP-Data'!$B$17:$BW$17,0),1)</f>
        <v>Ø</v>
      </c>
      <c r="CN69" s="268">
        <f>CL68</f>
        <v>0</v>
      </c>
      <c r="CO69" s="57"/>
      <c r="CP69" s="268">
        <f>CP68</f>
        <v>0</v>
      </c>
      <c r="CQ69" s="57" t="str">
        <f>INDEX('MCP-Data'!$B$17:$BW$40,MATCH($D69,'MCP-Data'!$B$17:$B$40,0),MATCH(CQ$10,'MCP-Data'!$B$17:$BW$17,0),1)</f>
        <v>Ø</v>
      </c>
      <c r="CR69" s="268">
        <f>CP68</f>
        <v>0</v>
      </c>
      <c r="CS69" s="57"/>
      <c r="CT69" s="268">
        <f>CT68</f>
        <v>0</v>
      </c>
      <c r="CU69" s="57" t="str">
        <f>INDEX('MCP-Data'!$B$17:$BW$40,MATCH($D69,'MCP-Data'!$B$17:$B$40,0),MATCH(CU$10,'MCP-Data'!$B$17:$BW$17,0),1)</f>
        <v>Ø</v>
      </c>
      <c r="CV69" s="268">
        <f>CT68</f>
        <v>0</v>
      </c>
      <c r="CW69" s="57"/>
      <c r="CX69" s="268">
        <f>CX68</f>
        <v>0</v>
      </c>
      <c r="CY69" s="57" t="str">
        <f>INDEX('MCP-Data'!$B$17:$BW$40,MATCH($D69,'MCP-Data'!$B$17:$B$40,0),MATCH(CY$10,'MCP-Data'!$B$17:$BW$17,0),1)</f>
        <v>Ø</v>
      </c>
      <c r="CZ69" s="268">
        <f>CX68</f>
        <v>0</v>
      </c>
      <c r="DA69" s="57"/>
      <c r="DB69" s="268">
        <f>DB68</f>
        <v>0</v>
      </c>
      <c r="DC69" s="57" t="str">
        <f>INDEX('MCP-Data'!$B$17:$BW$40,MATCH($D69,'MCP-Data'!$B$17:$B$40,0),MATCH(DC$10,'MCP-Data'!$B$17:$BW$17,0),1)</f>
        <v>Ø</v>
      </c>
      <c r="DD69" s="268">
        <f>DB68</f>
        <v>0</v>
      </c>
      <c r="DE69" s="57"/>
      <c r="DF69" s="268">
        <f>DF68</f>
        <v>0</v>
      </c>
      <c r="DG69" s="57" t="str">
        <f>INDEX('MCP-Data'!$B$17:$BW$40,MATCH($D69,'MCP-Data'!$B$17:$B$40,0),MATCH(DG$10,'MCP-Data'!$B$17:$BW$17,0),1)</f>
        <v>◯</v>
      </c>
      <c r="DH69" s="268">
        <f>DF68</f>
        <v>0</v>
      </c>
      <c r="DI69" s="57"/>
      <c r="DJ69" s="268">
        <f>DJ68</f>
        <v>0</v>
      </c>
      <c r="DK69" s="57" t="str">
        <f>INDEX('MCP-Data'!$B$17:$BW$40,MATCH($D69,'MCP-Data'!$B$17:$B$40,0),MATCH(DK$10,'MCP-Data'!$B$17:$BW$17,0),1)</f>
        <v>◯</v>
      </c>
      <c r="DL69" s="268">
        <f>DJ68</f>
        <v>0</v>
      </c>
      <c r="DM69" s="57"/>
      <c r="DN69" s="268">
        <f>DN68</f>
        <v>0</v>
      </c>
      <c r="DO69" s="57" t="str">
        <f>INDEX('MCP-Data'!$B$17:$BW$40,MATCH($D69,'MCP-Data'!$B$17:$B$40,0),MATCH(DO$10,'MCP-Data'!$B$17:$BW$17,0),1)</f>
        <v>Ø</v>
      </c>
      <c r="DP69" s="268">
        <f>DN68</f>
        <v>0</v>
      </c>
      <c r="DQ69" s="57"/>
      <c r="DR69" s="268">
        <f>DR68</f>
        <v>0</v>
      </c>
      <c r="DS69" s="57" t="str">
        <f>INDEX('MCP-Data'!$B$17:$BW$40,MATCH($D69,'MCP-Data'!$B$17:$B$40,0),MATCH(DS$10,'MCP-Data'!$B$17:$BW$17,0),1)</f>
        <v>Ø</v>
      </c>
      <c r="DT69" s="268">
        <f>DR68</f>
        <v>0</v>
      </c>
      <c r="DU69" s="57"/>
      <c r="DV69" s="268">
        <f>DV68</f>
        <v>0</v>
      </c>
      <c r="DW69" s="57" t="str">
        <f>INDEX('MCP-Data'!$B$17:$BW$40,MATCH($D69,'MCP-Data'!$B$17:$B$40,0),MATCH(DW$10,'MCP-Data'!$B$17:$BW$17,0),1)</f>
        <v>Ø</v>
      </c>
      <c r="DX69" s="268">
        <f>DV68</f>
        <v>0</v>
      </c>
      <c r="DY69" s="57"/>
    </row>
    <row r="70" spans="4:129" ht="0.95" customHeight="1" x14ac:dyDescent="0.25">
      <c r="F70" s="267">
        <f>F68</f>
        <v>0</v>
      </c>
      <c r="G70" s="267">
        <f>F68</f>
        <v>0</v>
      </c>
      <c r="H70" s="267">
        <f>F68</f>
        <v>0</v>
      </c>
      <c r="J70" s="267">
        <f>J68</f>
        <v>0</v>
      </c>
      <c r="K70" s="267">
        <f>J68</f>
        <v>0</v>
      </c>
      <c r="L70" s="267">
        <f>J68</f>
        <v>0</v>
      </c>
      <c r="N70" s="267">
        <f>N68</f>
        <v>0</v>
      </c>
      <c r="O70" s="267">
        <f>N68</f>
        <v>0</v>
      </c>
      <c r="P70" s="267">
        <f>N68</f>
        <v>0</v>
      </c>
      <c r="R70" s="267">
        <f>R68</f>
        <v>0</v>
      </c>
      <c r="S70" s="267">
        <f>R68</f>
        <v>0</v>
      </c>
      <c r="T70" s="267">
        <f>R68</f>
        <v>0</v>
      </c>
      <c r="V70" s="267">
        <f>V68</f>
        <v>0</v>
      </c>
      <c r="W70" s="267">
        <f>V68</f>
        <v>0</v>
      </c>
      <c r="X70" s="267">
        <f>V68</f>
        <v>0</v>
      </c>
      <c r="Z70" s="267">
        <f>Z68</f>
        <v>0</v>
      </c>
      <c r="AA70" s="267">
        <f>Z68</f>
        <v>0</v>
      </c>
      <c r="AB70" s="267">
        <f>Z68</f>
        <v>0</v>
      </c>
      <c r="AD70" s="267">
        <f>AD68</f>
        <v>0</v>
      </c>
      <c r="AE70" s="267">
        <f>AD68</f>
        <v>0</v>
      </c>
      <c r="AF70" s="267">
        <f>AD68</f>
        <v>0</v>
      </c>
      <c r="AH70" s="267">
        <f>AH68</f>
        <v>0</v>
      </c>
      <c r="AI70" s="267">
        <f>AH68</f>
        <v>0</v>
      </c>
      <c r="AJ70" s="267">
        <f>AH68</f>
        <v>0</v>
      </c>
      <c r="AL70" s="267">
        <f>AL68</f>
        <v>0</v>
      </c>
      <c r="AM70" s="267">
        <f>AL68</f>
        <v>0</v>
      </c>
      <c r="AN70" s="267">
        <f>AL68</f>
        <v>0</v>
      </c>
      <c r="AP70" s="267">
        <f>AP68</f>
        <v>0</v>
      </c>
      <c r="AQ70" s="267">
        <f>AP68</f>
        <v>0</v>
      </c>
      <c r="AR70" s="267">
        <f>AP68</f>
        <v>0</v>
      </c>
      <c r="AT70" s="267">
        <f>AT68</f>
        <v>0</v>
      </c>
      <c r="AU70" s="267">
        <f>AT68</f>
        <v>0</v>
      </c>
      <c r="AV70" s="267">
        <f>AT68</f>
        <v>0</v>
      </c>
      <c r="AX70" s="267">
        <f>AX68</f>
        <v>0</v>
      </c>
      <c r="AY70" s="267">
        <f>AX68</f>
        <v>0</v>
      </c>
      <c r="AZ70" s="267">
        <f>AX68</f>
        <v>0</v>
      </c>
      <c r="BB70" s="267">
        <f>BB68</f>
        <v>0</v>
      </c>
      <c r="BC70" s="267">
        <f>BB68</f>
        <v>0</v>
      </c>
      <c r="BD70" s="267">
        <f>BB68</f>
        <v>0</v>
      </c>
      <c r="BF70" s="267">
        <f>BF68</f>
        <v>0</v>
      </c>
      <c r="BG70" s="267">
        <f>BF68</f>
        <v>0</v>
      </c>
      <c r="BH70" s="267">
        <f>BF68</f>
        <v>0</v>
      </c>
      <c r="BJ70" s="267">
        <f>BJ68</f>
        <v>0</v>
      </c>
      <c r="BK70" s="267">
        <f>BJ68</f>
        <v>0</v>
      </c>
      <c r="BL70" s="267">
        <f>BJ68</f>
        <v>0</v>
      </c>
      <c r="BN70" s="267">
        <f>BN68</f>
        <v>0</v>
      </c>
      <c r="BO70" s="267">
        <f>BN68</f>
        <v>0</v>
      </c>
      <c r="BP70" s="267">
        <f>BN68</f>
        <v>0</v>
      </c>
      <c r="BR70" s="267">
        <f>BR68</f>
        <v>0</v>
      </c>
      <c r="BS70" s="267">
        <f>BR68</f>
        <v>0</v>
      </c>
      <c r="BT70" s="267">
        <f>BR68</f>
        <v>0</v>
      </c>
      <c r="BV70" s="267">
        <f>BV68</f>
        <v>0</v>
      </c>
      <c r="BW70" s="267">
        <f>BV68</f>
        <v>0</v>
      </c>
      <c r="BX70" s="267">
        <f>BV68</f>
        <v>0</v>
      </c>
      <c r="BZ70" s="267">
        <f>BZ68</f>
        <v>0</v>
      </c>
      <c r="CA70" s="267">
        <f>BZ68</f>
        <v>0</v>
      </c>
      <c r="CB70" s="267">
        <f>BZ68</f>
        <v>0</v>
      </c>
      <c r="CD70" s="267">
        <f>CD68</f>
        <v>0</v>
      </c>
      <c r="CE70" s="267">
        <f>CD68</f>
        <v>0</v>
      </c>
      <c r="CF70" s="267">
        <f>CD68</f>
        <v>0</v>
      </c>
      <c r="CH70" s="267">
        <f>CH68</f>
        <v>0</v>
      </c>
      <c r="CI70" s="267">
        <f>CH68</f>
        <v>0</v>
      </c>
      <c r="CJ70" s="267">
        <f>CH68</f>
        <v>0</v>
      </c>
      <c r="CL70" s="267">
        <f>CL68</f>
        <v>0</v>
      </c>
      <c r="CM70" s="267">
        <f>CL68</f>
        <v>0</v>
      </c>
      <c r="CN70" s="267">
        <f>CL68</f>
        <v>0</v>
      </c>
      <c r="CP70" s="267">
        <f>CP68</f>
        <v>0</v>
      </c>
      <c r="CQ70" s="267">
        <f>CP68</f>
        <v>0</v>
      </c>
      <c r="CR70" s="267">
        <f>CP68</f>
        <v>0</v>
      </c>
      <c r="CT70" s="267">
        <f>CT68</f>
        <v>0</v>
      </c>
      <c r="CU70" s="267">
        <f>CT68</f>
        <v>0</v>
      </c>
      <c r="CV70" s="267">
        <f>CT68</f>
        <v>0</v>
      </c>
      <c r="CX70" s="267">
        <f>CX68</f>
        <v>0</v>
      </c>
      <c r="CY70" s="267">
        <f>CX68</f>
        <v>0</v>
      </c>
      <c r="CZ70" s="267">
        <f>CX68</f>
        <v>0</v>
      </c>
      <c r="DB70" s="267">
        <f>DB68</f>
        <v>0</v>
      </c>
      <c r="DC70" s="267">
        <f>DB68</f>
        <v>0</v>
      </c>
      <c r="DD70" s="267">
        <f>DB68</f>
        <v>0</v>
      </c>
      <c r="DF70" s="267">
        <f>DF68</f>
        <v>0</v>
      </c>
      <c r="DG70" s="267">
        <f>DF68</f>
        <v>0</v>
      </c>
      <c r="DH70" s="267">
        <f>DF68</f>
        <v>0</v>
      </c>
      <c r="DJ70" s="267">
        <f>DJ68</f>
        <v>0</v>
      </c>
      <c r="DK70" s="267">
        <f>DJ68</f>
        <v>0</v>
      </c>
      <c r="DL70" s="267">
        <f>DJ68</f>
        <v>0</v>
      </c>
      <c r="DN70" s="267">
        <f>DN68</f>
        <v>0</v>
      </c>
      <c r="DO70" s="267">
        <f>DN68</f>
        <v>0</v>
      </c>
      <c r="DP70" s="267">
        <f>DN68</f>
        <v>0</v>
      </c>
      <c r="DR70" s="267">
        <f>DR68</f>
        <v>0</v>
      </c>
      <c r="DS70" s="267">
        <f>DR68</f>
        <v>0</v>
      </c>
      <c r="DT70" s="267">
        <f>DR68</f>
        <v>0</v>
      </c>
      <c r="DV70" s="267">
        <f>DV68</f>
        <v>0</v>
      </c>
      <c r="DW70" s="267">
        <f>DV68</f>
        <v>0</v>
      </c>
      <c r="DX70" s="267">
        <f>DV68</f>
        <v>0</v>
      </c>
    </row>
  </sheetData>
  <mergeCells count="1">
    <mergeCell ref="D6:D8"/>
  </mergeCells>
  <conditionalFormatting sqref="G13">
    <cfRule type="cellIs" dxfId="10765" priority="11567" operator="equal">
      <formula>"↻"</formula>
    </cfRule>
    <cfRule type="cellIs" dxfId="10764" priority="11568" operator="equal">
      <formula>"Ø"</formula>
    </cfRule>
    <cfRule type="cellIs" dxfId="10763" priority="11569" operator="equal">
      <formula>"◯"</formula>
    </cfRule>
    <cfRule type="cellIs" dxfId="10762" priority="11570" operator="equal">
      <formula>"■"</formula>
    </cfRule>
    <cfRule type="cellIs" dxfId="10761" priority="11578" operator="equal">
      <formula>"▶"</formula>
    </cfRule>
    <cfRule type="cellIs" dxfId="10760" priority="11579" operator="equal">
      <formula>"✘"</formula>
    </cfRule>
    <cfRule type="cellIs" dxfId="10759" priority="11580" operator="equal">
      <formula>"✔"</formula>
    </cfRule>
  </conditionalFormatting>
  <conditionalFormatting sqref="F12">
    <cfRule type="cellIs" dxfId="10758" priority="8318" operator="equal">
      <formula>1</formula>
    </cfRule>
  </conditionalFormatting>
  <conditionalFormatting sqref="G12">
    <cfRule type="cellIs" dxfId="10757" priority="8317" operator="equal">
      <formula>1</formula>
    </cfRule>
  </conditionalFormatting>
  <conditionalFormatting sqref="H12">
    <cfRule type="cellIs" dxfId="10756" priority="8316" operator="equal">
      <formula>1</formula>
    </cfRule>
  </conditionalFormatting>
  <conditionalFormatting sqref="H13">
    <cfRule type="cellIs" dxfId="10755" priority="8315" operator="equal">
      <formula>1</formula>
    </cfRule>
  </conditionalFormatting>
  <conditionalFormatting sqref="H14">
    <cfRule type="cellIs" dxfId="10754" priority="8314" operator="equal">
      <formula>1</formula>
    </cfRule>
  </conditionalFormatting>
  <conditionalFormatting sqref="G14">
    <cfRule type="cellIs" dxfId="10753" priority="8313" operator="equal">
      <formula>1</formula>
    </cfRule>
  </conditionalFormatting>
  <conditionalFormatting sqref="F14">
    <cfRule type="cellIs" dxfId="10752" priority="8312" operator="equal">
      <formula>1</formula>
    </cfRule>
  </conditionalFormatting>
  <conditionalFormatting sqref="F13">
    <cfRule type="cellIs" dxfId="10751" priority="8311" operator="equal">
      <formula>1</formula>
    </cfRule>
  </conditionalFormatting>
  <conditionalFormatting sqref="K13">
    <cfRule type="cellIs" dxfId="10750" priority="8304" operator="equal">
      <formula>"↻"</formula>
    </cfRule>
    <cfRule type="cellIs" dxfId="10749" priority="8305" operator="equal">
      <formula>"Ø"</formula>
    </cfRule>
    <cfRule type="cellIs" dxfId="10748" priority="8306" operator="equal">
      <formula>"◯"</formula>
    </cfRule>
    <cfRule type="cellIs" dxfId="10747" priority="8307" operator="equal">
      <formula>"■"</formula>
    </cfRule>
    <cfRule type="cellIs" dxfId="10746" priority="8308" operator="equal">
      <formula>"▶"</formula>
    </cfRule>
    <cfRule type="cellIs" dxfId="10745" priority="8309" operator="equal">
      <formula>"✘"</formula>
    </cfRule>
    <cfRule type="cellIs" dxfId="10744" priority="8310" operator="equal">
      <formula>"✔"</formula>
    </cfRule>
  </conditionalFormatting>
  <conditionalFormatting sqref="K12">
    <cfRule type="cellIs" dxfId="10743" priority="8302" operator="equal">
      <formula>1</formula>
    </cfRule>
  </conditionalFormatting>
  <conditionalFormatting sqref="L12">
    <cfRule type="cellIs" dxfId="10742" priority="8301" operator="equal">
      <formula>1</formula>
    </cfRule>
  </conditionalFormatting>
  <conditionalFormatting sqref="L13">
    <cfRule type="cellIs" dxfId="10741" priority="8300" operator="equal">
      <formula>1</formula>
    </cfRule>
  </conditionalFormatting>
  <conditionalFormatting sqref="L14">
    <cfRule type="cellIs" dxfId="10740" priority="8299" operator="equal">
      <formula>1</formula>
    </cfRule>
  </conditionalFormatting>
  <conditionalFormatting sqref="K14">
    <cfRule type="cellIs" dxfId="10739" priority="8298" operator="equal">
      <formula>1</formula>
    </cfRule>
  </conditionalFormatting>
  <conditionalFormatting sqref="O13">
    <cfRule type="cellIs" dxfId="10738" priority="8289" operator="equal">
      <formula>"↻"</formula>
    </cfRule>
    <cfRule type="cellIs" dxfId="10737" priority="8290" operator="equal">
      <formula>"Ø"</formula>
    </cfRule>
    <cfRule type="cellIs" dxfId="10736" priority="8291" operator="equal">
      <formula>"◯"</formula>
    </cfRule>
    <cfRule type="cellIs" dxfId="10735" priority="8292" operator="equal">
      <formula>"■"</formula>
    </cfRule>
    <cfRule type="cellIs" dxfId="10734" priority="8293" operator="equal">
      <formula>"▶"</formula>
    </cfRule>
    <cfRule type="cellIs" dxfId="10733" priority="8294" operator="equal">
      <formula>"✘"</formula>
    </cfRule>
    <cfRule type="cellIs" dxfId="10732" priority="8295" operator="equal">
      <formula>"✔"</formula>
    </cfRule>
  </conditionalFormatting>
  <conditionalFormatting sqref="O12">
    <cfRule type="cellIs" dxfId="10731" priority="8287" operator="equal">
      <formula>1</formula>
    </cfRule>
  </conditionalFormatting>
  <conditionalFormatting sqref="P12">
    <cfRule type="cellIs" dxfId="10730" priority="8286" operator="equal">
      <formula>1</formula>
    </cfRule>
  </conditionalFormatting>
  <conditionalFormatting sqref="P13">
    <cfRule type="cellIs" dxfId="10729" priority="8285" operator="equal">
      <formula>1</formula>
    </cfRule>
  </conditionalFormatting>
  <conditionalFormatting sqref="P14">
    <cfRule type="cellIs" dxfId="10728" priority="8284" operator="equal">
      <formula>1</formula>
    </cfRule>
  </conditionalFormatting>
  <conditionalFormatting sqref="O14">
    <cfRule type="cellIs" dxfId="10727" priority="8283" operator="equal">
      <formula>1</formula>
    </cfRule>
  </conditionalFormatting>
  <conditionalFormatting sqref="S13">
    <cfRule type="cellIs" dxfId="10726" priority="8274" operator="equal">
      <formula>"↻"</formula>
    </cfRule>
    <cfRule type="cellIs" dxfId="10725" priority="8275" operator="equal">
      <formula>"Ø"</formula>
    </cfRule>
    <cfRule type="cellIs" dxfId="10724" priority="8276" operator="equal">
      <formula>"◯"</formula>
    </cfRule>
    <cfRule type="cellIs" dxfId="10723" priority="8277" operator="equal">
      <formula>"■"</formula>
    </cfRule>
    <cfRule type="cellIs" dxfId="10722" priority="8278" operator="equal">
      <formula>"▶"</formula>
    </cfRule>
    <cfRule type="cellIs" dxfId="10721" priority="8279" operator="equal">
      <formula>"✘"</formula>
    </cfRule>
    <cfRule type="cellIs" dxfId="10720" priority="8280" operator="equal">
      <formula>"✔"</formula>
    </cfRule>
  </conditionalFormatting>
  <conditionalFormatting sqref="S12">
    <cfRule type="cellIs" dxfId="10719" priority="8272" operator="equal">
      <formula>1</formula>
    </cfRule>
  </conditionalFormatting>
  <conditionalFormatting sqref="T12">
    <cfRule type="cellIs" dxfId="10718" priority="8271" operator="equal">
      <formula>1</formula>
    </cfRule>
  </conditionalFormatting>
  <conditionalFormatting sqref="T13">
    <cfRule type="cellIs" dxfId="10717" priority="8270" operator="equal">
      <formula>1</formula>
    </cfRule>
  </conditionalFormatting>
  <conditionalFormatting sqref="T14">
    <cfRule type="cellIs" dxfId="10716" priority="8269" operator="equal">
      <formula>1</formula>
    </cfRule>
  </conditionalFormatting>
  <conditionalFormatting sqref="S14">
    <cfRule type="cellIs" dxfId="10715" priority="8268" operator="equal">
      <formula>1</formula>
    </cfRule>
  </conditionalFormatting>
  <conditionalFormatting sqref="W13">
    <cfRule type="cellIs" dxfId="10714" priority="8259" operator="equal">
      <formula>"↻"</formula>
    </cfRule>
    <cfRule type="cellIs" dxfId="10713" priority="8260" operator="equal">
      <formula>"Ø"</formula>
    </cfRule>
    <cfRule type="cellIs" dxfId="10712" priority="8261" operator="equal">
      <formula>"◯"</formula>
    </cfRule>
    <cfRule type="cellIs" dxfId="10711" priority="8262" operator="equal">
      <formula>"■"</formula>
    </cfRule>
    <cfRule type="cellIs" dxfId="10710" priority="8263" operator="equal">
      <formula>"▶"</formula>
    </cfRule>
    <cfRule type="cellIs" dxfId="10709" priority="8264" operator="equal">
      <formula>"✘"</formula>
    </cfRule>
    <cfRule type="cellIs" dxfId="10708" priority="8265" operator="equal">
      <formula>"✔"</formula>
    </cfRule>
  </conditionalFormatting>
  <conditionalFormatting sqref="W12">
    <cfRule type="cellIs" dxfId="10707" priority="8257" operator="equal">
      <formula>1</formula>
    </cfRule>
  </conditionalFormatting>
  <conditionalFormatting sqref="X12">
    <cfRule type="cellIs" dxfId="10706" priority="8256" operator="equal">
      <formula>1</formula>
    </cfRule>
  </conditionalFormatting>
  <conditionalFormatting sqref="X13">
    <cfRule type="cellIs" dxfId="10705" priority="8255" operator="equal">
      <formula>1</formula>
    </cfRule>
  </conditionalFormatting>
  <conditionalFormatting sqref="X14">
    <cfRule type="cellIs" dxfId="10704" priority="8254" operator="equal">
      <formula>1</formula>
    </cfRule>
  </conditionalFormatting>
  <conditionalFormatting sqref="W14">
    <cfRule type="cellIs" dxfId="10703" priority="8253" operator="equal">
      <formula>1</formula>
    </cfRule>
  </conditionalFormatting>
  <conditionalFormatting sqref="AA13">
    <cfRule type="cellIs" dxfId="10702" priority="8244" operator="equal">
      <formula>"↻"</formula>
    </cfRule>
    <cfRule type="cellIs" dxfId="10701" priority="8245" operator="equal">
      <formula>"Ø"</formula>
    </cfRule>
    <cfRule type="cellIs" dxfId="10700" priority="8246" operator="equal">
      <formula>"◯"</formula>
    </cfRule>
    <cfRule type="cellIs" dxfId="10699" priority="8247" operator="equal">
      <formula>"■"</formula>
    </cfRule>
    <cfRule type="cellIs" dxfId="10698" priority="8248" operator="equal">
      <formula>"▶"</formula>
    </cfRule>
    <cfRule type="cellIs" dxfId="10697" priority="8249" operator="equal">
      <formula>"✘"</formula>
    </cfRule>
    <cfRule type="cellIs" dxfId="10696" priority="8250" operator="equal">
      <formula>"✔"</formula>
    </cfRule>
  </conditionalFormatting>
  <conditionalFormatting sqref="AA12">
    <cfRule type="cellIs" dxfId="10695" priority="8242" operator="equal">
      <formula>1</formula>
    </cfRule>
  </conditionalFormatting>
  <conditionalFormatting sqref="AB12">
    <cfRule type="cellIs" dxfId="10694" priority="8241" operator="equal">
      <formula>1</formula>
    </cfRule>
  </conditionalFormatting>
  <conditionalFormatting sqref="AB13">
    <cfRule type="cellIs" dxfId="10693" priority="8240" operator="equal">
      <formula>1</formula>
    </cfRule>
  </conditionalFormatting>
  <conditionalFormatting sqref="AB14">
    <cfRule type="cellIs" dxfId="10692" priority="8239" operator="equal">
      <formula>1</formula>
    </cfRule>
  </conditionalFormatting>
  <conditionalFormatting sqref="AA14">
    <cfRule type="cellIs" dxfId="10691" priority="8238" operator="equal">
      <formula>1</formula>
    </cfRule>
  </conditionalFormatting>
  <conditionalFormatting sqref="AE13">
    <cfRule type="cellIs" dxfId="10690" priority="8229" operator="equal">
      <formula>"↻"</formula>
    </cfRule>
    <cfRule type="cellIs" dxfId="10689" priority="8230" operator="equal">
      <formula>"Ø"</formula>
    </cfRule>
    <cfRule type="cellIs" dxfId="10688" priority="8231" operator="equal">
      <formula>"◯"</formula>
    </cfRule>
    <cfRule type="cellIs" dxfId="10687" priority="8232" operator="equal">
      <formula>"■"</formula>
    </cfRule>
    <cfRule type="cellIs" dxfId="10686" priority="8233" operator="equal">
      <formula>"▶"</formula>
    </cfRule>
    <cfRule type="cellIs" dxfId="10685" priority="8234" operator="equal">
      <formula>"✘"</formula>
    </cfRule>
    <cfRule type="cellIs" dxfId="10684" priority="8235" operator="equal">
      <formula>"✔"</formula>
    </cfRule>
  </conditionalFormatting>
  <conditionalFormatting sqref="AE12">
    <cfRule type="cellIs" dxfId="10683" priority="8227" operator="equal">
      <formula>1</formula>
    </cfRule>
  </conditionalFormatting>
  <conditionalFormatting sqref="AF12">
    <cfRule type="cellIs" dxfId="10682" priority="8226" operator="equal">
      <formula>1</formula>
    </cfRule>
  </conditionalFormatting>
  <conditionalFormatting sqref="AF13">
    <cfRule type="cellIs" dxfId="10681" priority="8225" operator="equal">
      <formula>1</formula>
    </cfRule>
  </conditionalFormatting>
  <conditionalFormatting sqref="AF14">
    <cfRule type="cellIs" dxfId="10680" priority="8224" operator="equal">
      <formula>1</formula>
    </cfRule>
  </conditionalFormatting>
  <conditionalFormatting sqref="AE14">
    <cfRule type="cellIs" dxfId="10679" priority="8223" operator="equal">
      <formula>1</formula>
    </cfRule>
  </conditionalFormatting>
  <conditionalFormatting sqref="AI13">
    <cfRule type="cellIs" dxfId="10678" priority="8214" operator="equal">
      <formula>"↻"</formula>
    </cfRule>
    <cfRule type="cellIs" dxfId="10677" priority="8215" operator="equal">
      <formula>"Ø"</formula>
    </cfRule>
    <cfRule type="cellIs" dxfId="10676" priority="8216" operator="equal">
      <formula>"◯"</formula>
    </cfRule>
    <cfRule type="cellIs" dxfId="10675" priority="8217" operator="equal">
      <formula>"■"</formula>
    </cfRule>
    <cfRule type="cellIs" dxfId="10674" priority="8218" operator="equal">
      <formula>"▶"</formula>
    </cfRule>
    <cfRule type="cellIs" dxfId="10673" priority="8219" operator="equal">
      <formula>"✘"</formula>
    </cfRule>
    <cfRule type="cellIs" dxfId="10672" priority="8220" operator="equal">
      <formula>"✔"</formula>
    </cfRule>
  </conditionalFormatting>
  <conditionalFormatting sqref="AI12">
    <cfRule type="cellIs" dxfId="10671" priority="8212" operator="equal">
      <formula>1</formula>
    </cfRule>
  </conditionalFormatting>
  <conditionalFormatting sqref="AJ12">
    <cfRule type="cellIs" dxfId="10670" priority="8211" operator="equal">
      <formula>1</formula>
    </cfRule>
  </conditionalFormatting>
  <conditionalFormatting sqref="AJ13">
    <cfRule type="cellIs" dxfId="10669" priority="8210" operator="equal">
      <formula>1</formula>
    </cfRule>
  </conditionalFormatting>
  <conditionalFormatting sqref="AJ14">
    <cfRule type="cellIs" dxfId="10668" priority="8209" operator="equal">
      <formula>1</formula>
    </cfRule>
  </conditionalFormatting>
  <conditionalFormatting sqref="AI14">
    <cfRule type="cellIs" dxfId="10667" priority="8208" operator="equal">
      <formula>1</formula>
    </cfRule>
  </conditionalFormatting>
  <conditionalFormatting sqref="AM13">
    <cfRule type="cellIs" dxfId="10666" priority="8199" operator="equal">
      <formula>"↻"</formula>
    </cfRule>
    <cfRule type="cellIs" dxfId="10665" priority="8200" operator="equal">
      <formula>"Ø"</formula>
    </cfRule>
    <cfRule type="cellIs" dxfId="10664" priority="8201" operator="equal">
      <formula>"◯"</formula>
    </cfRule>
    <cfRule type="cellIs" dxfId="10663" priority="8202" operator="equal">
      <formula>"■"</formula>
    </cfRule>
    <cfRule type="cellIs" dxfId="10662" priority="8203" operator="equal">
      <formula>"▶"</formula>
    </cfRule>
    <cfRule type="cellIs" dxfId="10661" priority="8204" operator="equal">
      <formula>"✘"</formula>
    </cfRule>
    <cfRule type="cellIs" dxfId="10660" priority="8205" operator="equal">
      <formula>"✔"</formula>
    </cfRule>
  </conditionalFormatting>
  <conditionalFormatting sqref="AM12">
    <cfRule type="cellIs" dxfId="10659" priority="8197" operator="equal">
      <formula>1</formula>
    </cfRule>
  </conditionalFormatting>
  <conditionalFormatting sqref="AN12">
    <cfRule type="cellIs" dxfId="10658" priority="8196" operator="equal">
      <formula>1</formula>
    </cfRule>
  </conditionalFormatting>
  <conditionalFormatting sqref="AN13">
    <cfRule type="cellIs" dxfId="10657" priority="8195" operator="equal">
      <formula>1</formula>
    </cfRule>
  </conditionalFormatting>
  <conditionalFormatting sqref="AN14">
    <cfRule type="cellIs" dxfId="10656" priority="8194" operator="equal">
      <formula>1</formula>
    </cfRule>
  </conditionalFormatting>
  <conditionalFormatting sqref="AM14">
    <cfRule type="cellIs" dxfId="10655" priority="8193" operator="equal">
      <formula>1</formula>
    </cfRule>
  </conditionalFormatting>
  <conditionalFormatting sqref="AQ13">
    <cfRule type="cellIs" dxfId="10654" priority="8184" operator="equal">
      <formula>"↻"</formula>
    </cfRule>
    <cfRule type="cellIs" dxfId="10653" priority="8185" operator="equal">
      <formula>"Ø"</formula>
    </cfRule>
    <cfRule type="cellIs" dxfId="10652" priority="8186" operator="equal">
      <formula>"◯"</formula>
    </cfRule>
    <cfRule type="cellIs" dxfId="10651" priority="8187" operator="equal">
      <formula>"■"</formula>
    </cfRule>
    <cfRule type="cellIs" dxfId="10650" priority="8188" operator="equal">
      <formula>"▶"</formula>
    </cfRule>
    <cfRule type="cellIs" dxfId="10649" priority="8189" operator="equal">
      <formula>"✘"</formula>
    </cfRule>
    <cfRule type="cellIs" dxfId="10648" priority="8190" operator="equal">
      <formula>"✔"</formula>
    </cfRule>
  </conditionalFormatting>
  <conditionalFormatting sqref="AQ12">
    <cfRule type="cellIs" dxfId="10647" priority="8182" operator="equal">
      <formula>1</formula>
    </cfRule>
  </conditionalFormatting>
  <conditionalFormatting sqref="AR12">
    <cfRule type="cellIs" dxfId="10646" priority="8181" operator="equal">
      <formula>1</formula>
    </cfRule>
  </conditionalFormatting>
  <conditionalFormatting sqref="AR13">
    <cfRule type="cellIs" dxfId="10645" priority="8180" operator="equal">
      <formula>1</formula>
    </cfRule>
  </conditionalFormatting>
  <conditionalFormatting sqref="AR14">
    <cfRule type="cellIs" dxfId="10644" priority="8179" operator="equal">
      <formula>1</formula>
    </cfRule>
  </conditionalFormatting>
  <conditionalFormatting sqref="AQ14">
    <cfRule type="cellIs" dxfId="10643" priority="8178" operator="equal">
      <formula>1</formula>
    </cfRule>
  </conditionalFormatting>
  <conditionalFormatting sqref="AU13">
    <cfRule type="cellIs" dxfId="10642" priority="8169" operator="equal">
      <formula>"↻"</formula>
    </cfRule>
    <cfRule type="cellIs" dxfId="10641" priority="8170" operator="equal">
      <formula>"Ø"</formula>
    </cfRule>
    <cfRule type="cellIs" dxfId="10640" priority="8171" operator="equal">
      <formula>"◯"</formula>
    </cfRule>
    <cfRule type="cellIs" dxfId="10639" priority="8172" operator="equal">
      <formula>"■"</formula>
    </cfRule>
    <cfRule type="cellIs" dxfId="10638" priority="8173" operator="equal">
      <formula>"▶"</formula>
    </cfRule>
    <cfRule type="cellIs" dxfId="10637" priority="8174" operator="equal">
      <formula>"✘"</formula>
    </cfRule>
    <cfRule type="cellIs" dxfId="10636" priority="8175" operator="equal">
      <formula>"✔"</formula>
    </cfRule>
  </conditionalFormatting>
  <conditionalFormatting sqref="AU12">
    <cfRule type="cellIs" dxfId="10635" priority="8167" operator="equal">
      <formula>1</formula>
    </cfRule>
  </conditionalFormatting>
  <conditionalFormatting sqref="AV12">
    <cfRule type="cellIs" dxfId="10634" priority="8166" operator="equal">
      <formula>1</formula>
    </cfRule>
  </conditionalFormatting>
  <conditionalFormatting sqref="AV13">
    <cfRule type="cellIs" dxfId="10633" priority="8165" operator="equal">
      <formula>1</formula>
    </cfRule>
  </conditionalFormatting>
  <conditionalFormatting sqref="AV14">
    <cfRule type="cellIs" dxfId="10632" priority="8164" operator="equal">
      <formula>1</formula>
    </cfRule>
  </conditionalFormatting>
  <conditionalFormatting sqref="AU14">
    <cfRule type="cellIs" dxfId="10631" priority="8163" operator="equal">
      <formula>1</formula>
    </cfRule>
  </conditionalFormatting>
  <conditionalFormatting sqref="AY13">
    <cfRule type="cellIs" dxfId="10630" priority="8154" operator="equal">
      <formula>"↻"</formula>
    </cfRule>
    <cfRule type="cellIs" dxfId="10629" priority="8155" operator="equal">
      <formula>"Ø"</formula>
    </cfRule>
    <cfRule type="cellIs" dxfId="10628" priority="8156" operator="equal">
      <formula>"◯"</formula>
    </cfRule>
    <cfRule type="cellIs" dxfId="10627" priority="8157" operator="equal">
      <formula>"■"</formula>
    </cfRule>
    <cfRule type="cellIs" dxfId="10626" priority="8158" operator="equal">
      <formula>"▶"</formula>
    </cfRule>
    <cfRule type="cellIs" dxfId="10625" priority="8159" operator="equal">
      <formula>"✘"</formula>
    </cfRule>
    <cfRule type="cellIs" dxfId="10624" priority="8160" operator="equal">
      <formula>"✔"</formula>
    </cfRule>
  </conditionalFormatting>
  <conditionalFormatting sqref="AY12">
    <cfRule type="cellIs" dxfId="10623" priority="8152" operator="equal">
      <formula>1</formula>
    </cfRule>
  </conditionalFormatting>
  <conditionalFormatting sqref="AZ12">
    <cfRule type="cellIs" dxfId="10622" priority="8151" operator="equal">
      <formula>1</formula>
    </cfRule>
  </conditionalFormatting>
  <conditionalFormatting sqref="AZ13">
    <cfRule type="cellIs" dxfId="10621" priority="8150" operator="equal">
      <formula>1</formula>
    </cfRule>
  </conditionalFormatting>
  <conditionalFormatting sqref="AZ14">
    <cfRule type="cellIs" dxfId="10620" priority="8149" operator="equal">
      <formula>1</formula>
    </cfRule>
  </conditionalFormatting>
  <conditionalFormatting sqref="AY14">
    <cfRule type="cellIs" dxfId="10619" priority="8148" operator="equal">
      <formula>1</formula>
    </cfRule>
  </conditionalFormatting>
  <conditionalFormatting sqref="BC13">
    <cfRule type="cellIs" dxfId="10618" priority="8139" operator="equal">
      <formula>"↻"</formula>
    </cfRule>
    <cfRule type="cellIs" dxfId="10617" priority="8140" operator="equal">
      <formula>"Ø"</formula>
    </cfRule>
    <cfRule type="cellIs" dxfId="10616" priority="8141" operator="equal">
      <formula>"◯"</formula>
    </cfRule>
    <cfRule type="cellIs" dxfId="10615" priority="8142" operator="equal">
      <formula>"■"</formula>
    </cfRule>
    <cfRule type="cellIs" dxfId="10614" priority="8143" operator="equal">
      <formula>"▶"</formula>
    </cfRule>
    <cfRule type="cellIs" dxfId="10613" priority="8144" operator="equal">
      <formula>"✘"</formula>
    </cfRule>
    <cfRule type="cellIs" dxfId="10612" priority="8145" operator="equal">
      <formula>"✔"</formula>
    </cfRule>
  </conditionalFormatting>
  <conditionalFormatting sqref="BC12">
    <cfRule type="cellIs" dxfId="10611" priority="8137" operator="equal">
      <formula>1</formula>
    </cfRule>
  </conditionalFormatting>
  <conditionalFormatting sqref="BD12">
    <cfRule type="cellIs" dxfId="10610" priority="8136" operator="equal">
      <formula>1</formula>
    </cfRule>
  </conditionalFormatting>
  <conditionalFormatting sqref="BD13">
    <cfRule type="cellIs" dxfId="10609" priority="8135" operator="equal">
      <formula>1</formula>
    </cfRule>
  </conditionalFormatting>
  <conditionalFormatting sqref="BD14">
    <cfRule type="cellIs" dxfId="10608" priority="8134" operator="equal">
      <formula>1</formula>
    </cfRule>
  </conditionalFormatting>
  <conditionalFormatting sqref="BC14">
    <cfRule type="cellIs" dxfId="10607" priority="8133" operator="equal">
      <formula>1</formula>
    </cfRule>
  </conditionalFormatting>
  <conditionalFormatting sqref="BG13">
    <cfRule type="cellIs" dxfId="10606" priority="8124" operator="equal">
      <formula>"↻"</formula>
    </cfRule>
    <cfRule type="cellIs" dxfId="10605" priority="8125" operator="equal">
      <formula>"Ø"</formula>
    </cfRule>
    <cfRule type="cellIs" dxfId="10604" priority="8126" operator="equal">
      <formula>"◯"</formula>
    </cfRule>
    <cfRule type="cellIs" dxfId="10603" priority="8127" operator="equal">
      <formula>"■"</formula>
    </cfRule>
    <cfRule type="cellIs" dxfId="10602" priority="8128" operator="equal">
      <formula>"▶"</formula>
    </cfRule>
    <cfRule type="cellIs" dxfId="10601" priority="8129" operator="equal">
      <formula>"✘"</formula>
    </cfRule>
    <cfRule type="cellIs" dxfId="10600" priority="8130" operator="equal">
      <formula>"✔"</formula>
    </cfRule>
  </conditionalFormatting>
  <conditionalFormatting sqref="BG12">
    <cfRule type="cellIs" dxfId="10599" priority="8122" operator="equal">
      <formula>1</formula>
    </cfRule>
  </conditionalFormatting>
  <conditionalFormatting sqref="BH12">
    <cfRule type="cellIs" dxfId="10598" priority="8121" operator="equal">
      <formula>1</formula>
    </cfRule>
  </conditionalFormatting>
  <conditionalFormatting sqref="BH13">
    <cfRule type="cellIs" dxfId="10597" priority="8120" operator="equal">
      <formula>1</formula>
    </cfRule>
  </conditionalFormatting>
  <conditionalFormatting sqref="BH14">
    <cfRule type="cellIs" dxfId="10596" priority="8119" operator="equal">
      <formula>1</formula>
    </cfRule>
  </conditionalFormatting>
  <conditionalFormatting sqref="BG14">
    <cfRule type="cellIs" dxfId="10595" priority="8118" operator="equal">
      <formula>1</formula>
    </cfRule>
  </conditionalFormatting>
  <conditionalFormatting sqref="BK13">
    <cfRule type="cellIs" dxfId="10594" priority="8109" operator="equal">
      <formula>"↻"</formula>
    </cfRule>
    <cfRule type="cellIs" dxfId="10593" priority="8110" operator="equal">
      <formula>"Ø"</formula>
    </cfRule>
    <cfRule type="cellIs" dxfId="10592" priority="8111" operator="equal">
      <formula>"◯"</formula>
    </cfRule>
    <cfRule type="cellIs" dxfId="10591" priority="8112" operator="equal">
      <formula>"■"</formula>
    </cfRule>
    <cfRule type="cellIs" dxfId="10590" priority="8113" operator="equal">
      <formula>"▶"</formula>
    </cfRule>
    <cfRule type="cellIs" dxfId="10589" priority="8114" operator="equal">
      <formula>"✘"</formula>
    </cfRule>
    <cfRule type="cellIs" dxfId="10588" priority="8115" operator="equal">
      <formula>"✔"</formula>
    </cfRule>
  </conditionalFormatting>
  <conditionalFormatting sqref="BK12">
    <cfRule type="cellIs" dxfId="10587" priority="8107" operator="equal">
      <formula>1</formula>
    </cfRule>
  </conditionalFormatting>
  <conditionalFormatting sqref="BL12">
    <cfRule type="cellIs" dxfId="10586" priority="8106" operator="equal">
      <formula>1</formula>
    </cfRule>
  </conditionalFormatting>
  <conditionalFormatting sqref="BL13">
    <cfRule type="cellIs" dxfId="10585" priority="8105" operator="equal">
      <formula>1</formula>
    </cfRule>
  </conditionalFormatting>
  <conditionalFormatting sqref="BL14">
    <cfRule type="cellIs" dxfId="10584" priority="8104" operator="equal">
      <formula>1</formula>
    </cfRule>
  </conditionalFormatting>
  <conditionalFormatting sqref="BK14">
    <cfRule type="cellIs" dxfId="10583" priority="8103" operator="equal">
      <formula>1</formula>
    </cfRule>
  </conditionalFormatting>
  <conditionalFormatting sqref="BO13">
    <cfRule type="cellIs" dxfId="10582" priority="8094" operator="equal">
      <formula>"↻"</formula>
    </cfRule>
    <cfRule type="cellIs" dxfId="10581" priority="8095" operator="equal">
      <formula>"Ø"</formula>
    </cfRule>
    <cfRule type="cellIs" dxfId="10580" priority="8096" operator="equal">
      <formula>"◯"</formula>
    </cfRule>
    <cfRule type="cellIs" dxfId="10579" priority="8097" operator="equal">
      <formula>"■"</formula>
    </cfRule>
    <cfRule type="cellIs" dxfId="10578" priority="8098" operator="equal">
      <formula>"▶"</formula>
    </cfRule>
    <cfRule type="cellIs" dxfId="10577" priority="8099" operator="equal">
      <formula>"✘"</formula>
    </cfRule>
    <cfRule type="cellIs" dxfId="10576" priority="8100" operator="equal">
      <formula>"✔"</formula>
    </cfRule>
  </conditionalFormatting>
  <conditionalFormatting sqref="BO12">
    <cfRule type="cellIs" dxfId="10575" priority="8092" operator="equal">
      <formula>1</formula>
    </cfRule>
  </conditionalFormatting>
  <conditionalFormatting sqref="BP12">
    <cfRule type="cellIs" dxfId="10574" priority="8091" operator="equal">
      <formula>1</formula>
    </cfRule>
  </conditionalFormatting>
  <conditionalFormatting sqref="BP13">
    <cfRule type="cellIs" dxfId="10573" priority="8090" operator="equal">
      <formula>1</formula>
    </cfRule>
  </conditionalFormatting>
  <conditionalFormatting sqref="BP14">
    <cfRule type="cellIs" dxfId="10572" priority="8089" operator="equal">
      <formula>1</formula>
    </cfRule>
  </conditionalFormatting>
  <conditionalFormatting sqref="BO14">
    <cfRule type="cellIs" dxfId="10571" priority="8088" operator="equal">
      <formula>1</formula>
    </cfRule>
  </conditionalFormatting>
  <conditionalFormatting sqref="BS13">
    <cfRule type="cellIs" dxfId="10570" priority="8079" operator="equal">
      <formula>"↻"</formula>
    </cfRule>
    <cfRule type="cellIs" dxfId="10569" priority="8080" operator="equal">
      <formula>"Ø"</formula>
    </cfRule>
    <cfRule type="cellIs" dxfId="10568" priority="8081" operator="equal">
      <formula>"◯"</formula>
    </cfRule>
    <cfRule type="cellIs" dxfId="10567" priority="8082" operator="equal">
      <formula>"■"</formula>
    </cfRule>
    <cfRule type="cellIs" dxfId="10566" priority="8083" operator="equal">
      <formula>"▶"</formula>
    </cfRule>
    <cfRule type="cellIs" dxfId="10565" priority="8084" operator="equal">
      <formula>"✘"</formula>
    </cfRule>
    <cfRule type="cellIs" dxfId="10564" priority="8085" operator="equal">
      <formula>"✔"</formula>
    </cfRule>
  </conditionalFormatting>
  <conditionalFormatting sqref="BS12">
    <cfRule type="cellIs" dxfId="10563" priority="8077" operator="equal">
      <formula>1</formula>
    </cfRule>
  </conditionalFormatting>
  <conditionalFormatting sqref="BT12">
    <cfRule type="cellIs" dxfId="10562" priority="8076" operator="equal">
      <formula>1</formula>
    </cfRule>
  </conditionalFormatting>
  <conditionalFormatting sqref="BT13">
    <cfRule type="cellIs" dxfId="10561" priority="8075" operator="equal">
      <formula>1</formula>
    </cfRule>
  </conditionalFormatting>
  <conditionalFormatting sqref="BT14">
    <cfRule type="cellIs" dxfId="10560" priority="8074" operator="equal">
      <formula>1</formula>
    </cfRule>
  </conditionalFormatting>
  <conditionalFormatting sqref="BS14">
    <cfRule type="cellIs" dxfId="10559" priority="8073" operator="equal">
      <formula>1</formula>
    </cfRule>
  </conditionalFormatting>
  <conditionalFormatting sqref="BW13">
    <cfRule type="cellIs" dxfId="10558" priority="8064" operator="equal">
      <formula>"↻"</formula>
    </cfRule>
    <cfRule type="cellIs" dxfId="10557" priority="8065" operator="equal">
      <formula>"Ø"</formula>
    </cfRule>
    <cfRule type="cellIs" dxfId="10556" priority="8066" operator="equal">
      <formula>"◯"</formula>
    </cfRule>
    <cfRule type="cellIs" dxfId="10555" priority="8067" operator="equal">
      <formula>"■"</formula>
    </cfRule>
    <cfRule type="cellIs" dxfId="10554" priority="8068" operator="equal">
      <formula>"▶"</formula>
    </cfRule>
    <cfRule type="cellIs" dxfId="10553" priority="8069" operator="equal">
      <formula>"✘"</formula>
    </cfRule>
    <cfRule type="cellIs" dxfId="10552" priority="8070" operator="equal">
      <formula>"✔"</formula>
    </cfRule>
  </conditionalFormatting>
  <conditionalFormatting sqref="BW12">
    <cfRule type="cellIs" dxfId="10551" priority="8062" operator="equal">
      <formula>1</formula>
    </cfRule>
  </conditionalFormatting>
  <conditionalFormatting sqref="BX12">
    <cfRule type="cellIs" dxfId="10550" priority="8061" operator="equal">
      <formula>1</formula>
    </cfRule>
  </conditionalFormatting>
  <conditionalFormatting sqref="BX13">
    <cfRule type="cellIs" dxfId="10549" priority="8060" operator="equal">
      <formula>1</formula>
    </cfRule>
  </conditionalFormatting>
  <conditionalFormatting sqref="BX14">
    <cfRule type="cellIs" dxfId="10548" priority="8059" operator="equal">
      <formula>1</formula>
    </cfRule>
  </conditionalFormatting>
  <conditionalFormatting sqref="BW14">
    <cfRule type="cellIs" dxfId="10547" priority="8058" operator="equal">
      <formula>1</formula>
    </cfRule>
  </conditionalFormatting>
  <conditionalFormatting sqref="CA13">
    <cfRule type="cellIs" dxfId="10546" priority="8049" operator="equal">
      <formula>"↻"</formula>
    </cfRule>
    <cfRule type="cellIs" dxfId="10545" priority="8050" operator="equal">
      <formula>"Ø"</formula>
    </cfRule>
    <cfRule type="cellIs" dxfId="10544" priority="8051" operator="equal">
      <formula>"◯"</formula>
    </cfRule>
    <cfRule type="cellIs" dxfId="10543" priority="8052" operator="equal">
      <formula>"■"</formula>
    </cfRule>
    <cfRule type="cellIs" dxfId="10542" priority="8053" operator="equal">
      <formula>"▶"</formula>
    </cfRule>
    <cfRule type="cellIs" dxfId="10541" priority="8054" operator="equal">
      <formula>"✘"</formula>
    </cfRule>
    <cfRule type="cellIs" dxfId="10540" priority="8055" operator="equal">
      <formula>"✔"</formula>
    </cfRule>
  </conditionalFormatting>
  <conditionalFormatting sqref="CA12">
    <cfRule type="cellIs" dxfId="10539" priority="8047" operator="equal">
      <formula>1</formula>
    </cfRule>
  </conditionalFormatting>
  <conditionalFormatting sqref="CB12">
    <cfRule type="cellIs" dxfId="10538" priority="8046" operator="equal">
      <formula>1</formula>
    </cfRule>
  </conditionalFormatting>
  <conditionalFormatting sqref="CB13">
    <cfRule type="cellIs" dxfId="10537" priority="8045" operator="equal">
      <formula>1</formula>
    </cfRule>
  </conditionalFormatting>
  <conditionalFormatting sqref="CB14">
    <cfRule type="cellIs" dxfId="10536" priority="8044" operator="equal">
      <formula>1</formula>
    </cfRule>
  </conditionalFormatting>
  <conditionalFormatting sqref="CA14">
    <cfRule type="cellIs" dxfId="10535" priority="8043" operator="equal">
      <formula>1</formula>
    </cfRule>
  </conditionalFormatting>
  <conditionalFormatting sqref="CE13">
    <cfRule type="cellIs" dxfId="10534" priority="8034" operator="equal">
      <formula>"↻"</formula>
    </cfRule>
    <cfRule type="cellIs" dxfId="10533" priority="8035" operator="equal">
      <formula>"Ø"</formula>
    </cfRule>
    <cfRule type="cellIs" dxfId="10532" priority="8036" operator="equal">
      <formula>"◯"</formula>
    </cfRule>
    <cfRule type="cellIs" dxfId="10531" priority="8037" operator="equal">
      <formula>"■"</formula>
    </cfRule>
    <cfRule type="cellIs" dxfId="10530" priority="8038" operator="equal">
      <formula>"▶"</formula>
    </cfRule>
    <cfRule type="cellIs" dxfId="10529" priority="8039" operator="equal">
      <formula>"✘"</formula>
    </cfRule>
    <cfRule type="cellIs" dxfId="10528" priority="8040" operator="equal">
      <formula>"✔"</formula>
    </cfRule>
  </conditionalFormatting>
  <conditionalFormatting sqref="CE12">
    <cfRule type="cellIs" dxfId="10527" priority="8032" operator="equal">
      <formula>1</formula>
    </cfRule>
  </conditionalFormatting>
  <conditionalFormatting sqref="CF12">
    <cfRule type="cellIs" dxfId="10526" priority="8031" operator="equal">
      <formula>1</formula>
    </cfRule>
  </conditionalFormatting>
  <conditionalFormatting sqref="CF13">
    <cfRule type="cellIs" dxfId="10525" priority="8030" operator="equal">
      <formula>1</formula>
    </cfRule>
  </conditionalFormatting>
  <conditionalFormatting sqref="CF14">
    <cfRule type="cellIs" dxfId="10524" priority="8029" operator="equal">
      <formula>1</formula>
    </cfRule>
  </conditionalFormatting>
  <conditionalFormatting sqref="CE14">
    <cfRule type="cellIs" dxfId="10523" priority="8028" operator="equal">
      <formula>1</formula>
    </cfRule>
  </conditionalFormatting>
  <conditionalFormatting sqref="CI13">
    <cfRule type="cellIs" dxfId="10522" priority="8019" operator="equal">
      <formula>"↻"</formula>
    </cfRule>
    <cfRule type="cellIs" dxfId="10521" priority="8020" operator="equal">
      <formula>"Ø"</formula>
    </cfRule>
    <cfRule type="cellIs" dxfId="10520" priority="8021" operator="equal">
      <formula>"◯"</formula>
    </cfRule>
    <cfRule type="cellIs" dxfId="10519" priority="8022" operator="equal">
      <formula>"■"</formula>
    </cfRule>
    <cfRule type="cellIs" dxfId="10518" priority="8023" operator="equal">
      <formula>"▶"</formula>
    </cfRule>
    <cfRule type="cellIs" dxfId="10517" priority="8024" operator="equal">
      <formula>"✘"</formula>
    </cfRule>
    <cfRule type="cellIs" dxfId="10516" priority="8025" operator="equal">
      <formula>"✔"</formula>
    </cfRule>
  </conditionalFormatting>
  <conditionalFormatting sqref="CI12">
    <cfRule type="cellIs" dxfId="10515" priority="8017" operator="equal">
      <formula>1</formula>
    </cfRule>
  </conditionalFormatting>
  <conditionalFormatting sqref="CJ12">
    <cfRule type="cellIs" dxfId="10514" priority="8016" operator="equal">
      <formula>1</formula>
    </cfRule>
  </conditionalFormatting>
  <conditionalFormatting sqref="CJ13">
    <cfRule type="cellIs" dxfId="10513" priority="8015" operator="equal">
      <formula>1</formula>
    </cfRule>
  </conditionalFormatting>
  <conditionalFormatting sqref="CJ14">
    <cfRule type="cellIs" dxfId="10512" priority="8014" operator="equal">
      <formula>1</formula>
    </cfRule>
  </conditionalFormatting>
  <conditionalFormatting sqref="CI14">
    <cfRule type="cellIs" dxfId="10511" priority="8013" operator="equal">
      <formula>1</formula>
    </cfRule>
  </conditionalFormatting>
  <conditionalFormatting sqref="CM13">
    <cfRule type="cellIs" dxfId="10510" priority="8004" operator="equal">
      <formula>"↻"</formula>
    </cfRule>
    <cfRule type="cellIs" dxfId="10509" priority="8005" operator="equal">
      <formula>"Ø"</formula>
    </cfRule>
    <cfRule type="cellIs" dxfId="10508" priority="8006" operator="equal">
      <formula>"◯"</formula>
    </cfRule>
    <cfRule type="cellIs" dxfId="10507" priority="8007" operator="equal">
      <formula>"■"</formula>
    </cfRule>
    <cfRule type="cellIs" dxfId="10506" priority="8008" operator="equal">
      <formula>"▶"</formula>
    </cfRule>
    <cfRule type="cellIs" dxfId="10505" priority="8009" operator="equal">
      <formula>"✘"</formula>
    </cfRule>
    <cfRule type="cellIs" dxfId="10504" priority="8010" operator="equal">
      <formula>"✔"</formula>
    </cfRule>
  </conditionalFormatting>
  <conditionalFormatting sqref="CM12">
    <cfRule type="cellIs" dxfId="10503" priority="8002" operator="equal">
      <formula>1</formula>
    </cfRule>
  </conditionalFormatting>
  <conditionalFormatting sqref="CN12">
    <cfRule type="cellIs" dxfId="10502" priority="8001" operator="equal">
      <formula>1</formula>
    </cfRule>
  </conditionalFormatting>
  <conditionalFormatting sqref="CN13">
    <cfRule type="cellIs" dxfId="10501" priority="8000" operator="equal">
      <formula>1</formula>
    </cfRule>
  </conditionalFormatting>
  <conditionalFormatting sqref="CN14">
    <cfRule type="cellIs" dxfId="10500" priority="7999" operator="equal">
      <formula>1</formula>
    </cfRule>
  </conditionalFormatting>
  <conditionalFormatting sqref="CM14">
    <cfRule type="cellIs" dxfId="10499" priority="7998" operator="equal">
      <formula>1</formula>
    </cfRule>
  </conditionalFormatting>
  <conditionalFormatting sqref="CQ13">
    <cfRule type="cellIs" dxfId="10498" priority="7989" operator="equal">
      <formula>"↻"</formula>
    </cfRule>
    <cfRule type="cellIs" dxfId="10497" priority="7990" operator="equal">
      <formula>"Ø"</formula>
    </cfRule>
    <cfRule type="cellIs" dxfId="10496" priority="7991" operator="equal">
      <formula>"◯"</formula>
    </cfRule>
    <cfRule type="cellIs" dxfId="10495" priority="7992" operator="equal">
      <formula>"■"</formula>
    </cfRule>
    <cfRule type="cellIs" dxfId="10494" priority="7993" operator="equal">
      <formula>"▶"</formula>
    </cfRule>
    <cfRule type="cellIs" dxfId="10493" priority="7994" operator="equal">
      <formula>"✘"</formula>
    </cfRule>
    <cfRule type="cellIs" dxfId="10492" priority="7995" operator="equal">
      <formula>"✔"</formula>
    </cfRule>
  </conditionalFormatting>
  <conditionalFormatting sqref="CQ12">
    <cfRule type="cellIs" dxfId="10491" priority="7987" operator="equal">
      <formula>1</formula>
    </cfRule>
  </conditionalFormatting>
  <conditionalFormatting sqref="CR12">
    <cfRule type="cellIs" dxfId="10490" priority="7986" operator="equal">
      <formula>1</formula>
    </cfRule>
  </conditionalFormatting>
  <conditionalFormatting sqref="CR13">
    <cfRule type="cellIs" dxfId="10489" priority="7985" operator="equal">
      <formula>1</formula>
    </cfRule>
  </conditionalFormatting>
  <conditionalFormatting sqref="CR14">
    <cfRule type="cellIs" dxfId="10488" priority="7984" operator="equal">
      <formula>1</formula>
    </cfRule>
  </conditionalFormatting>
  <conditionalFormatting sqref="CQ14">
    <cfRule type="cellIs" dxfId="10487" priority="7983" operator="equal">
      <formula>1</formula>
    </cfRule>
  </conditionalFormatting>
  <conditionalFormatting sqref="CU13">
    <cfRule type="cellIs" dxfId="10486" priority="7974" operator="equal">
      <formula>"↻"</formula>
    </cfRule>
    <cfRule type="cellIs" dxfId="10485" priority="7975" operator="equal">
      <formula>"Ø"</formula>
    </cfRule>
    <cfRule type="cellIs" dxfId="10484" priority="7976" operator="equal">
      <formula>"◯"</formula>
    </cfRule>
    <cfRule type="cellIs" dxfId="10483" priority="7977" operator="equal">
      <formula>"■"</formula>
    </cfRule>
    <cfRule type="cellIs" dxfId="10482" priority="7978" operator="equal">
      <formula>"▶"</formula>
    </cfRule>
    <cfRule type="cellIs" dxfId="10481" priority="7979" operator="equal">
      <formula>"✘"</formula>
    </cfRule>
    <cfRule type="cellIs" dxfId="10480" priority="7980" operator="equal">
      <formula>"✔"</formula>
    </cfRule>
  </conditionalFormatting>
  <conditionalFormatting sqref="CU12">
    <cfRule type="cellIs" dxfId="10479" priority="7972" operator="equal">
      <formula>1</formula>
    </cfRule>
  </conditionalFormatting>
  <conditionalFormatting sqref="CV12">
    <cfRule type="cellIs" dxfId="10478" priority="7971" operator="equal">
      <formula>1</formula>
    </cfRule>
  </conditionalFormatting>
  <conditionalFormatting sqref="CV13">
    <cfRule type="cellIs" dxfId="10477" priority="7970" operator="equal">
      <formula>1</formula>
    </cfRule>
  </conditionalFormatting>
  <conditionalFormatting sqref="CV14">
    <cfRule type="cellIs" dxfId="10476" priority="7969" operator="equal">
      <formula>1</formula>
    </cfRule>
  </conditionalFormatting>
  <conditionalFormatting sqref="CU14">
    <cfRule type="cellIs" dxfId="10475" priority="7968" operator="equal">
      <formula>1</formula>
    </cfRule>
  </conditionalFormatting>
  <conditionalFormatting sqref="CY13">
    <cfRule type="cellIs" dxfId="10474" priority="7959" operator="equal">
      <formula>"↻"</formula>
    </cfRule>
    <cfRule type="cellIs" dxfId="10473" priority="7960" operator="equal">
      <formula>"Ø"</formula>
    </cfRule>
    <cfRule type="cellIs" dxfId="10472" priority="7961" operator="equal">
      <formula>"◯"</formula>
    </cfRule>
    <cfRule type="cellIs" dxfId="10471" priority="7962" operator="equal">
      <formula>"■"</formula>
    </cfRule>
    <cfRule type="cellIs" dxfId="10470" priority="7963" operator="equal">
      <formula>"▶"</formula>
    </cfRule>
    <cfRule type="cellIs" dxfId="10469" priority="7964" operator="equal">
      <formula>"✘"</formula>
    </cfRule>
    <cfRule type="cellIs" dxfId="10468" priority="7965" operator="equal">
      <formula>"✔"</formula>
    </cfRule>
  </conditionalFormatting>
  <conditionalFormatting sqref="CY12">
    <cfRule type="cellIs" dxfId="10467" priority="7957" operator="equal">
      <formula>1</formula>
    </cfRule>
  </conditionalFormatting>
  <conditionalFormatting sqref="CZ12">
    <cfRule type="cellIs" dxfId="10466" priority="7956" operator="equal">
      <formula>1</formula>
    </cfRule>
  </conditionalFormatting>
  <conditionalFormatting sqref="CZ13">
    <cfRule type="cellIs" dxfId="10465" priority="7955" operator="equal">
      <formula>1</formula>
    </cfRule>
  </conditionalFormatting>
  <conditionalFormatting sqref="CZ14">
    <cfRule type="cellIs" dxfId="10464" priority="7954" operator="equal">
      <formula>1</formula>
    </cfRule>
  </conditionalFormatting>
  <conditionalFormatting sqref="CY14">
    <cfRule type="cellIs" dxfId="10463" priority="7953" operator="equal">
      <formula>1</formula>
    </cfRule>
  </conditionalFormatting>
  <conditionalFormatting sqref="DC13">
    <cfRule type="cellIs" dxfId="10462" priority="7944" operator="equal">
      <formula>"↻"</formula>
    </cfRule>
    <cfRule type="cellIs" dxfId="10461" priority="7945" operator="equal">
      <formula>"Ø"</formula>
    </cfRule>
    <cfRule type="cellIs" dxfId="10460" priority="7946" operator="equal">
      <formula>"◯"</formula>
    </cfRule>
    <cfRule type="cellIs" dxfId="10459" priority="7947" operator="equal">
      <formula>"■"</formula>
    </cfRule>
    <cfRule type="cellIs" dxfId="10458" priority="7948" operator="equal">
      <formula>"▶"</formula>
    </cfRule>
    <cfRule type="cellIs" dxfId="10457" priority="7949" operator="equal">
      <formula>"✘"</formula>
    </cfRule>
    <cfRule type="cellIs" dxfId="10456" priority="7950" operator="equal">
      <formula>"✔"</formula>
    </cfRule>
  </conditionalFormatting>
  <conditionalFormatting sqref="DC12">
    <cfRule type="cellIs" dxfId="10455" priority="7942" operator="equal">
      <formula>1</formula>
    </cfRule>
  </conditionalFormatting>
  <conditionalFormatting sqref="DD12">
    <cfRule type="cellIs" dxfId="10454" priority="7941" operator="equal">
      <formula>1</formula>
    </cfRule>
  </conditionalFormatting>
  <conditionalFormatting sqref="DD13">
    <cfRule type="cellIs" dxfId="10453" priority="7940" operator="equal">
      <formula>1</formula>
    </cfRule>
  </conditionalFormatting>
  <conditionalFormatting sqref="DD14">
    <cfRule type="cellIs" dxfId="10452" priority="7939" operator="equal">
      <formula>1</formula>
    </cfRule>
  </conditionalFormatting>
  <conditionalFormatting sqref="DC14">
    <cfRule type="cellIs" dxfId="10451" priority="7938" operator="equal">
      <formula>1</formula>
    </cfRule>
  </conditionalFormatting>
  <conditionalFormatting sqref="DG13">
    <cfRule type="cellIs" dxfId="10450" priority="7929" operator="equal">
      <formula>"↻"</formula>
    </cfRule>
    <cfRule type="cellIs" dxfId="10449" priority="7930" operator="equal">
      <formula>"Ø"</formula>
    </cfRule>
    <cfRule type="cellIs" dxfId="10448" priority="7931" operator="equal">
      <formula>"◯"</formula>
    </cfRule>
    <cfRule type="cellIs" dxfId="10447" priority="7932" operator="equal">
      <formula>"■"</formula>
    </cfRule>
    <cfRule type="cellIs" dxfId="10446" priority="7933" operator="equal">
      <formula>"▶"</formula>
    </cfRule>
    <cfRule type="cellIs" dxfId="10445" priority="7934" operator="equal">
      <formula>"✘"</formula>
    </cfRule>
    <cfRule type="cellIs" dxfId="10444" priority="7935" operator="equal">
      <formula>"✔"</formula>
    </cfRule>
  </conditionalFormatting>
  <conditionalFormatting sqref="DG12">
    <cfRule type="cellIs" dxfId="10443" priority="7927" operator="equal">
      <formula>1</formula>
    </cfRule>
  </conditionalFormatting>
  <conditionalFormatting sqref="DH12">
    <cfRule type="cellIs" dxfId="10442" priority="7926" operator="equal">
      <formula>1</formula>
    </cfRule>
  </conditionalFormatting>
  <conditionalFormatting sqref="DH13">
    <cfRule type="cellIs" dxfId="10441" priority="7925" operator="equal">
      <formula>1</formula>
    </cfRule>
  </conditionalFormatting>
  <conditionalFormatting sqref="DH14">
    <cfRule type="cellIs" dxfId="10440" priority="7924" operator="equal">
      <formula>1</formula>
    </cfRule>
  </conditionalFormatting>
  <conditionalFormatting sqref="DG14">
    <cfRule type="cellIs" dxfId="10439" priority="7923" operator="equal">
      <formula>1</formula>
    </cfRule>
  </conditionalFormatting>
  <conditionalFormatting sqref="DK13">
    <cfRule type="cellIs" dxfId="10438" priority="7914" operator="equal">
      <formula>"↻"</formula>
    </cfRule>
    <cfRule type="cellIs" dxfId="10437" priority="7915" operator="equal">
      <formula>"Ø"</formula>
    </cfRule>
    <cfRule type="cellIs" dxfId="10436" priority="7916" operator="equal">
      <formula>"◯"</formula>
    </cfRule>
    <cfRule type="cellIs" dxfId="10435" priority="7917" operator="equal">
      <formula>"■"</formula>
    </cfRule>
    <cfRule type="cellIs" dxfId="10434" priority="7918" operator="equal">
      <formula>"▶"</formula>
    </cfRule>
    <cfRule type="cellIs" dxfId="10433" priority="7919" operator="equal">
      <formula>"✘"</formula>
    </cfRule>
    <cfRule type="cellIs" dxfId="10432" priority="7920" operator="equal">
      <formula>"✔"</formula>
    </cfRule>
  </conditionalFormatting>
  <conditionalFormatting sqref="DK12">
    <cfRule type="cellIs" dxfId="10431" priority="7912" operator="equal">
      <formula>1</formula>
    </cfRule>
  </conditionalFormatting>
  <conditionalFormatting sqref="DL12">
    <cfRule type="cellIs" dxfId="10430" priority="7911" operator="equal">
      <formula>1</formula>
    </cfRule>
  </conditionalFormatting>
  <conditionalFormatting sqref="DL13">
    <cfRule type="cellIs" dxfId="10429" priority="7910" operator="equal">
      <formula>1</formula>
    </cfRule>
  </conditionalFormatting>
  <conditionalFormatting sqref="DL14">
    <cfRule type="cellIs" dxfId="10428" priority="7909" operator="equal">
      <formula>1</formula>
    </cfRule>
  </conditionalFormatting>
  <conditionalFormatting sqref="DK14">
    <cfRule type="cellIs" dxfId="10427" priority="7908" operator="equal">
      <formula>1</formula>
    </cfRule>
  </conditionalFormatting>
  <conditionalFormatting sqref="DO13">
    <cfRule type="cellIs" dxfId="10426" priority="7899" operator="equal">
      <formula>"↻"</formula>
    </cfRule>
    <cfRule type="cellIs" dxfId="10425" priority="7900" operator="equal">
      <formula>"Ø"</formula>
    </cfRule>
    <cfRule type="cellIs" dxfId="10424" priority="7901" operator="equal">
      <formula>"◯"</formula>
    </cfRule>
    <cfRule type="cellIs" dxfId="10423" priority="7902" operator="equal">
      <formula>"■"</formula>
    </cfRule>
    <cfRule type="cellIs" dxfId="10422" priority="7903" operator="equal">
      <formula>"▶"</formula>
    </cfRule>
    <cfRule type="cellIs" dxfId="10421" priority="7904" operator="equal">
      <formula>"✘"</formula>
    </cfRule>
    <cfRule type="cellIs" dxfId="10420" priority="7905" operator="equal">
      <formula>"✔"</formula>
    </cfRule>
  </conditionalFormatting>
  <conditionalFormatting sqref="DO12">
    <cfRule type="cellIs" dxfId="10419" priority="7897" operator="equal">
      <formula>1</formula>
    </cfRule>
  </conditionalFormatting>
  <conditionalFormatting sqref="DP12">
    <cfRule type="cellIs" dxfId="10418" priority="7896" operator="equal">
      <formula>1</formula>
    </cfRule>
  </conditionalFormatting>
  <conditionalFormatting sqref="DP13">
    <cfRule type="cellIs" dxfId="10417" priority="7895" operator="equal">
      <formula>1</formula>
    </cfRule>
  </conditionalFormatting>
  <conditionalFormatting sqref="DP14">
    <cfRule type="cellIs" dxfId="10416" priority="7894" operator="equal">
      <formula>1</formula>
    </cfRule>
  </conditionalFormatting>
  <conditionalFormatting sqref="DO14">
    <cfRule type="cellIs" dxfId="10415" priority="7893" operator="equal">
      <formula>1</formula>
    </cfRule>
  </conditionalFormatting>
  <conditionalFormatting sqref="DS13">
    <cfRule type="cellIs" dxfId="10414" priority="7884" operator="equal">
      <formula>"↻"</formula>
    </cfRule>
    <cfRule type="cellIs" dxfId="10413" priority="7885" operator="equal">
      <formula>"Ø"</formula>
    </cfRule>
    <cfRule type="cellIs" dxfId="10412" priority="7886" operator="equal">
      <formula>"◯"</formula>
    </cfRule>
    <cfRule type="cellIs" dxfId="10411" priority="7887" operator="equal">
      <formula>"■"</formula>
    </cfRule>
    <cfRule type="cellIs" dxfId="10410" priority="7888" operator="equal">
      <formula>"▶"</formula>
    </cfRule>
    <cfRule type="cellIs" dxfId="10409" priority="7889" operator="equal">
      <formula>"✘"</formula>
    </cfRule>
    <cfRule type="cellIs" dxfId="10408" priority="7890" operator="equal">
      <formula>"✔"</formula>
    </cfRule>
  </conditionalFormatting>
  <conditionalFormatting sqref="DS12">
    <cfRule type="cellIs" dxfId="10407" priority="7882" operator="equal">
      <formula>1</formula>
    </cfRule>
  </conditionalFormatting>
  <conditionalFormatting sqref="DT12">
    <cfRule type="cellIs" dxfId="10406" priority="7881" operator="equal">
      <formula>1</formula>
    </cfRule>
  </conditionalFormatting>
  <conditionalFormatting sqref="DT13">
    <cfRule type="cellIs" dxfId="10405" priority="7880" operator="equal">
      <formula>1</formula>
    </cfRule>
  </conditionalFormatting>
  <conditionalFormatting sqref="DT14">
    <cfRule type="cellIs" dxfId="10404" priority="7879" operator="equal">
      <formula>1</formula>
    </cfRule>
  </conditionalFormatting>
  <conditionalFormatting sqref="DS14">
    <cfRule type="cellIs" dxfId="10403" priority="7878" operator="equal">
      <formula>1</formula>
    </cfRule>
  </conditionalFormatting>
  <conditionalFormatting sqref="DW13">
    <cfRule type="cellIs" dxfId="10402" priority="7869" operator="equal">
      <formula>"↻"</formula>
    </cfRule>
    <cfRule type="cellIs" dxfId="10401" priority="7870" operator="equal">
      <formula>"Ø"</formula>
    </cfRule>
    <cfRule type="cellIs" dxfId="10400" priority="7871" operator="equal">
      <formula>"◯"</formula>
    </cfRule>
    <cfRule type="cellIs" dxfId="10399" priority="7872" operator="equal">
      <formula>"■"</formula>
    </cfRule>
    <cfRule type="cellIs" dxfId="10398" priority="7873" operator="equal">
      <formula>"▶"</formula>
    </cfRule>
    <cfRule type="cellIs" dxfId="10397" priority="7874" operator="equal">
      <formula>"✘"</formula>
    </cfRule>
    <cfRule type="cellIs" dxfId="10396" priority="7875" operator="equal">
      <formula>"✔"</formula>
    </cfRule>
  </conditionalFormatting>
  <conditionalFormatting sqref="DW12">
    <cfRule type="cellIs" dxfId="10395" priority="7867" operator="equal">
      <formula>1</formula>
    </cfRule>
  </conditionalFormatting>
  <conditionalFormatting sqref="DX12">
    <cfRule type="cellIs" dxfId="10394" priority="7866" operator="equal">
      <formula>1</formula>
    </cfRule>
  </conditionalFormatting>
  <conditionalFormatting sqref="DX13">
    <cfRule type="cellIs" dxfId="10393" priority="7865" operator="equal">
      <formula>1</formula>
    </cfRule>
  </conditionalFormatting>
  <conditionalFormatting sqref="DX14">
    <cfRule type="cellIs" dxfId="10392" priority="7864" operator="equal">
      <formula>1</formula>
    </cfRule>
  </conditionalFormatting>
  <conditionalFormatting sqref="DW14">
    <cfRule type="cellIs" dxfId="10391" priority="7863" operator="equal">
      <formula>1</formula>
    </cfRule>
  </conditionalFormatting>
  <conditionalFormatting sqref="G17">
    <cfRule type="cellIs" dxfId="10390" priority="7854" operator="equal">
      <formula>"↻"</formula>
    </cfRule>
    <cfRule type="cellIs" dxfId="10389" priority="7855" operator="equal">
      <formula>"Ø"</formula>
    </cfRule>
    <cfRule type="cellIs" dxfId="10388" priority="7856" operator="equal">
      <formula>"◯"</formula>
    </cfRule>
    <cfRule type="cellIs" dxfId="10387" priority="7857" operator="equal">
      <formula>"■"</formula>
    </cfRule>
    <cfRule type="cellIs" dxfId="10386" priority="7858" operator="equal">
      <formula>"▶"</formula>
    </cfRule>
    <cfRule type="cellIs" dxfId="10385" priority="7859" operator="equal">
      <formula>"✘"</formula>
    </cfRule>
    <cfRule type="cellIs" dxfId="10384" priority="7860" operator="equal">
      <formula>"✔"</formula>
    </cfRule>
  </conditionalFormatting>
  <conditionalFormatting sqref="F16">
    <cfRule type="cellIs" dxfId="10383" priority="7853" operator="equal">
      <formula>1</formula>
    </cfRule>
  </conditionalFormatting>
  <conditionalFormatting sqref="G16">
    <cfRule type="cellIs" dxfId="10382" priority="7852" operator="equal">
      <formula>1</formula>
    </cfRule>
  </conditionalFormatting>
  <conditionalFormatting sqref="H16">
    <cfRule type="cellIs" dxfId="10381" priority="7851" operator="equal">
      <formula>1</formula>
    </cfRule>
  </conditionalFormatting>
  <conditionalFormatting sqref="H17">
    <cfRule type="cellIs" dxfId="10380" priority="7850" operator="equal">
      <formula>1</formula>
    </cfRule>
  </conditionalFormatting>
  <conditionalFormatting sqref="H18">
    <cfRule type="cellIs" dxfId="10379" priority="7849" operator="equal">
      <formula>1</formula>
    </cfRule>
  </conditionalFormatting>
  <conditionalFormatting sqref="G18">
    <cfRule type="cellIs" dxfId="10378" priority="7848" operator="equal">
      <formula>1</formula>
    </cfRule>
  </conditionalFormatting>
  <conditionalFormatting sqref="F18">
    <cfRule type="cellIs" dxfId="10377" priority="7847" operator="equal">
      <formula>1</formula>
    </cfRule>
  </conditionalFormatting>
  <conditionalFormatting sqref="F17">
    <cfRule type="cellIs" dxfId="10376" priority="7846" operator="equal">
      <formula>1</formula>
    </cfRule>
  </conditionalFormatting>
  <conditionalFormatting sqref="K17">
    <cfRule type="cellIs" dxfId="10375" priority="7839" operator="equal">
      <formula>"↻"</formula>
    </cfRule>
    <cfRule type="cellIs" dxfId="10374" priority="7840" operator="equal">
      <formula>"Ø"</formula>
    </cfRule>
    <cfRule type="cellIs" dxfId="10373" priority="7841" operator="equal">
      <formula>"◯"</formula>
    </cfRule>
    <cfRule type="cellIs" dxfId="10372" priority="7842" operator="equal">
      <formula>"■"</formula>
    </cfRule>
    <cfRule type="cellIs" dxfId="10371" priority="7843" operator="equal">
      <formula>"▶"</formula>
    </cfRule>
    <cfRule type="cellIs" dxfId="10370" priority="7844" operator="equal">
      <formula>"✘"</formula>
    </cfRule>
    <cfRule type="cellIs" dxfId="10369" priority="7845" operator="equal">
      <formula>"✔"</formula>
    </cfRule>
  </conditionalFormatting>
  <conditionalFormatting sqref="K16">
    <cfRule type="cellIs" dxfId="10368" priority="7837" operator="equal">
      <formula>1</formula>
    </cfRule>
  </conditionalFormatting>
  <conditionalFormatting sqref="L16">
    <cfRule type="cellIs" dxfId="10367" priority="7836" operator="equal">
      <formula>1</formula>
    </cfRule>
  </conditionalFormatting>
  <conditionalFormatting sqref="L17">
    <cfRule type="cellIs" dxfId="10366" priority="7835" operator="equal">
      <formula>1</formula>
    </cfRule>
  </conditionalFormatting>
  <conditionalFormatting sqref="L18">
    <cfRule type="cellIs" dxfId="10365" priority="7834" operator="equal">
      <formula>1</formula>
    </cfRule>
  </conditionalFormatting>
  <conditionalFormatting sqref="K18">
    <cfRule type="cellIs" dxfId="10364" priority="7833" operator="equal">
      <formula>1</formula>
    </cfRule>
  </conditionalFormatting>
  <conditionalFormatting sqref="O17">
    <cfRule type="cellIs" dxfId="10363" priority="7824" operator="equal">
      <formula>"↻"</formula>
    </cfRule>
    <cfRule type="cellIs" dxfId="10362" priority="7825" operator="equal">
      <formula>"Ø"</formula>
    </cfRule>
    <cfRule type="cellIs" dxfId="10361" priority="7826" operator="equal">
      <formula>"◯"</formula>
    </cfRule>
    <cfRule type="cellIs" dxfId="10360" priority="7827" operator="equal">
      <formula>"■"</formula>
    </cfRule>
    <cfRule type="cellIs" dxfId="10359" priority="7828" operator="equal">
      <formula>"▶"</formula>
    </cfRule>
    <cfRule type="cellIs" dxfId="10358" priority="7829" operator="equal">
      <formula>"✘"</formula>
    </cfRule>
    <cfRule type="cellIs" dxfId="10357" priority="7830" operator="equal">
      <formula>"✔"</formula>
    </cfRule>
  </conditionalFormatting>
  <conditionalFormatting sqref="O16">
    <cfRule type="cellIs" dxfId="10356" priority="7822" operator="equal">
      <formula>1</formula>
    </cfRule>
  </conditionalFormatting>
  <conditionalFormatting sqref="P16">
    <cfRule type="cellIs" dxfId="10355" priority="7821" operator="equal">
      <formula>1</formula>
    </cfRule>
  </conditionalFormatting>
  <conditionalFormatting sqref="P17">
    <cfRule type="cellIs" dxfId="10354" priority="7820" operator="equal">
      <formula>1</formula>
    </cfRule>
  </conditionalFormatting>
  <conditionalFormatting sqref="P18">
    <cfRule type="cellIs" dxfId="10353" priority="7819" operator="equal">
      <formula>1</formula>
    </cfRule>
  </conditionalFormatting>
  <conditionalFormatting sqref="O18">
    <cfRule type="cellIs" dxfId="10352" priority="7818" operator="equal">
      <formula>1</formula>
    </cfRule>
  </conditionalFormatting>
  <conditionalFormatting sqref="S17">
    <cfRule type="cellIs" dxfId="10351" priority="7809" operator="equal">
      <formula>"↻"</formula>
    </cfRule>
    <cfRule type="cellIs" dxfId="10350" priority="7810" operator="equal">
      <formula>"Ø"</formula>
    </cfRule>
    <cfRule type="cellIs" dxfId="10349" priority="7811" operator="equal">
      <formula>"◯"</formula>
    </cfRule>
    <cfRule type="cellIs" dxfId="10348" priority="7812" operator="equal">
      <formula>"■"</formula>
    </cfRule>
    <cfRule type="cellIs" dxfId="10347" priority="7813" operator="equal">
      <formula>"▶"</formula>
    </cfRule>
    <cfRule type="cellIs" dxfId="10346" priority="7814" operator="equal">
      <formula>"✘"</formula>
    </cfRule>
    <cfRule type="cellIs" dxfId="10345" priority="7815" operator="equal">
      <formula>"✔"</formula>
    </cfRule>
  </conditionalFormatting>
  <conditionalFormatting sqref="S16">
    <cfRule type="cellIs" dxfId="10344" priority="7807" operator="equal">
      <formula>1</formula>
    </cfRule>
  </conditionalFormatting>
  <conditionalFormatting sqref="T16">
    <cfRule type="cellIs" dxfId="10343" priority="7806" operator="equal">
      <formula>1</formula>
    </cfRule>
  </conditionalFormatting>
  <conditionalFormatting sqref="T17">
    <cfRule type="cellIs" dxfId="10342" priority="7805" operator="equal">
      <formula>1</formula>
    </cfRule>
  </conditionalFormatting>
  <conditionalFormatting sqref="T18">
    <cfRule type="cellIs" dxfId="10341" priority="7804" operator="equal">
      <formula>1</formula>
    </cfRule>
  </conditionalFormatting>
  <conditionalFormatting sqref="S18">
    <cfRule type="cellIs" dxfId="10340" priority="7803" operator="equal">
      <formula>1</formula>
    </cfRule>
  </conditionalFormatting>
  <conditionalFormatting sqref="W17">
    <cfRule type="cellIs" dxfId="10339" priority="7794" operator="equal">
      <formula>"↻"</formula>
    </cfRule>
    <cfRule type="cellIs" dxfId="10338" priority="7795" operator="equal">
      <formula>"Ø"</formula>
    </cfRule>
    <cfRule type="cellIs" dxfId="10337" priority="7796" operator="equal">
      <formula>"◯"</formula>
    </cfRule>
    <cfRule type="cellIs" dxfId="10336" priority="7797" operator="equal">
      <formula>"■"</formula>
    </cfRule>
    <cfRule type="cellIs" dxfId="10335" priority="7798" operator="equal">
      <formula>"▶"</formula>
    </cfRule>
    <cfRule type="cellIs" dxfId="10334" priority="7799" operator="equal">
      <formula>"✘"</formula>
    </cfRule>
    <cfRule type="cellIs" dxfId="10333" priority="7800" operator="equal">
      <formula>"✔"</formula>
    </cfRule>
  </conditionalFormatting>
  <conditionalFormatting sqref="W16">
    <cfRule type="cellIs" dxfId="10332" priority="7792" operator="equal">
      <formula>1</formula>
    </cfRule>
  </conditionalFormatting>
  <conditionalFormatting sqref="X16">
    <cfRule type="cellIs" dxfId="10331" priority="7791" operator="equal">
      <formula>1</formula>
    </cfRule>
  </conditionalFormatting>
  <conditionalFormatting sqref="X17">
    <cfRule type="cellIs" dxfId="10330" priority="7790" operator="equal">
      <formula>1</formula>
    </cfRule>
  </conditionalFormatting>
  <conditionalFormatting sqref="X18">
    <cfRule type="cellIs" dxfId="10329" priority="7789" operator="equal">
      <formula>1</formula>
    </cfRule>
  </conditionalFormatting>
  <conditionalFormatting sqref="W18">
    <cfRule type="cellIs" dxfId="10328" priority="7788" operator="equal">
      <formula>1</formula>
    </cfRule>
  </conditionalFormatting>
  <conditionalFormatting sqref="AA17">
    <cfRule type="cellIs" dxfId="10327" priority="7779" operator="equal">
      <formula>"↻"</formula>
    </cfRule>
    <cfRule type="cellIs" dxfId="10326" priority="7780" operator="equal">
      <formula>"Ø"</formula>
    </cfRule>
    <cfRule type="cellIs" dxfId="10325" priority="7781" operator="equal">
      <formula>"◯"</formula>
    </cfRule>
    <cfRule type="cellIs" dxfId="10324" priority="7782" operator="equal">
      <formula>"■"</formula>
    </cfRule>
    <cfRule type="cellIs" dxfId="10323" priority="7783" operator="equal">
      <formula>"▶"</formula>
    </cfRule>
    <cfRule type="cellIs" dxfId="10322" priority="7784" operator="equal">
      <formula>"✘"</formula>
    </cfRule>
    <cfRule type="cellIs" dxfId="10321" priority="7785" operator="equal">
      <formula>"✔"</formula>
    </cfRule>
  </conditionalFormatting>
  <conditionalFormatting sqref="AA16">
    <cfRule type="cellIs" dxfId="10320" priority="7777" operator="equal">
      <formula>1</formula>
    </cfRule>
  </conditionalFormatting>
  <conditionalFormatting sqref="AB16">
    <cfRule type="cellIs" dxfId="10319" priority="7776" operator="equal">
      <formula>1</formula>
    </cfRule>
  </conditionalFormatting>
  <conditionalFormatting sqref="AB17">
    <cfRule type="cellIs" dxfId="10318" priority="7775" operator="equal">
      <formula>1</formula>
    </cfRule>
  </conditionalFormatting>
  <conditionalFormatting sqref="AB18">
    <cfRule type="cellIs" dxfId="10317" priority="7774" operator="equal">
      <formula>1</formula>
    </cfRule>
  </conditionalFormatting>
  <conditionalFormatting sqref="AA18">
    <cfRule type="cellIs" dxfId="10316" priority="7773" operator="equal">
      <formula>1</formula>
    </cfRule>
  </conditionalFormatting>
  <conditionalFormatting sqref="AE17">
    <cfRule type="cellIs" dxfId="10315" priority="7764" operator="equal">
      <formula>"↻"</formula>
    </cfRule>
    <cfRule type="cellIs" dxfId="10314" priority="7765" operator="equal">
      <formula>"Ø"</formula>
    </cfRule>
    <cfRule type="cellIs" dxfId="10313" priority="7766" operator="equal">
      <formula>"◯"</formula>
    </cfRule>
    <cfRule type="cellIs" dxfId="10312" priority="7767" operator="equal">
      <formula>"■"</formula>
    </cfRule>
    <cfRule type="cellIs" dxfId="10311" priority="7768" operator="equal">
      <formula>"▶"</formula>
    </cfRule>
    <cfRule type="cellIs" dxfId="10310" priority="7769" operator="equal">
      <formula>"✘"</formula>
    </cfRule>
    <cfRule type="cellIs" dxfId="10309" priority="7770" operator="equal">
      <formula>"✔"</formula>
    </cfRule>
  </conditionalFormatting>
  <conditionalFormatting sqref="AE16">
    <cfRule type="cellIs" dxfId="10308" priority="7762" operator="equal">
      <formula>1</formula>
    </cfRule>
  </conditionalFormatting>
  <conditionalFormatting sqref="AF16">
    <cfRule type="cellIs" dxfId="10307" priority="7761" operator="equal">
      <formula>1</formula>
    </cfRule>
  </conditionalFormatting>
  <conditionalFormatting sqref="AF17">
    <cfRule type="cellIs" dxfId="10306" priority="7760" operator="equal">
      <formula>1</formula>
    </cfRule>
  </conditionalFormatting>
  <conditionalFormatting sqref="AF18">
    <cfRule type="cellIs" dxfId="10305" priority="7759" operator="equal">
      <formula>1</formula>
    </cfRule>
  </conditionalFormatting>
  <conditionalFormatting sqref="AE18">
    <cfRule type="cellIs" dxfId="10304" priority="7758" operator="equal">
      <formula>1</formula>
    </cfRule>
  </conditionalFormatting>
  <conditionalFormatting sqref="AI17">
    <cfRule type="cellIs" dxfId="10303" priority="7749" operator="equal">
      <formula>"↻"</formula>
    </cfRule>
    <cfRule type="cellIs" dxfId="10302" priority="7750" operator="equal">
      <formula>"Ø"</formula>
    </cfRule>
    <cfRule type="cellIs" dxfId="10301" priority="7751" operator="equal">
      <formula>"◯"</formula>
    </cfRule>
    <cfRule type="cellIs" dxfId="10300" priority="7752" operator="equal">
      <formula>"■"</formula>
    </cfRule>
    <cfRule type="cellIs" dxfId="10299" priority="7753" operator="equal">
      <formula>"▶"</formula>
    </cfRule>
    <cfRule type="cellIs" dxfId="10298" priority="7754" operator="equal">
      <formula>"✘"</formula>
    </cfRule>
    <cfRule type="cellIs" dxfId="10297" priority="7755" operator="equal">
      <formula>"✔"</formula>
    </cfRule>
  </conditionalFormatting>
  <conditionalFormatting sqref="AI16">
    <cfRule type="cellIs" dxfId="10296" priority="7747" operator="equal">
      <formula>1</formula>
    </cfRule>
  </conditionalFormatting>
  <conditionalFormatting sqref="AJ16">
    <cfRule type="cellIs" dxfId="10295" priority="7746" operator="equal">
      <formula>1</formula>
    </cfRule>
  </conditionalFormatting>
  <conditionalFormatting sqref="AJ17">
    <cfRule type="cellIs" dxfId="10294" priority="7745" operator="equal">
      <formula>1</formula>
    </cfRule>
  </conditionalFormatting>
  <conditionalFormatting sqref="AJ18">
    <cfRule type="cellIs" dxfId="10293" priority="7744" operator="equal">
      <formula>1</formula>
    </cfRule>
  </conditionalFormatting>
  <conditionalFormatting sqref="AI18">
    <cfRule type="cellIs" dxfId="10292" priority="7743" operator="equal">
      <formula>1</formula>
    </cfRule>
  </conditionalFormatting>
  <conditionalFormatting sqref="AM17">
    <cfRule type="cellIs" dxfId="10291" priority="7734" operator="equal">
      <formula>"↻"</formula>
    </cfRule>
    <cfRule type="cellIs" dxfId="10290" priority="7735" operator="equal">
      <formula>"Ø"</formula>
    </cfRule>
    <cfRule type="cellIs" dxfId="10289" priority="7736" operator="equal">
      <formula>"◯"</formula>
    </cfRule>
    <cfRule type="cellIs" dxfId="10288" priority="7737" operator="equal">
      <formula>"■"</formula>
    </cfRule>
    <cfRule type="cellIs" dxfId="10287" priority="7738" operator="equal">
      <formula>"▶"</formula>
    </cfRule>
    <cfRule type="cellIs" dxfId="10286" priority="7739" operator="equal">
      <formula>"✘"</formula>
    </cfRule>
    <cfRule type="cellIs" dxfId="10285" priority="7740" operator="equal">
      <formula>"✔"</formula>
    </cfRule>
  </conditionalFormatting>
  <conditionalFormatting sqref="AM16">
    <cfRule type="cellIs" dxfId="10284" priority="7732" operator="equal">
      <formula>1</formula>
    </cfRule>
  </conditionalFormatting>
  <conditionalFormatting sqref="AN16">
    <cfRule type="cellIs" dxfId="10283" priority="7731" operator="equal">
      <formula>1</formula>
    </cfRule>
  </conditionalFormatting>
  <conditionalFormatting sqref="AN17">
    <cfRule type="cellIs" dxfId="10282" priority="7730" operator="equal">
      <formula>1</formula>
    </cfRule>
  </conditionalFormatting>
  <conditionalFormatting sqref="AN18">
    <cfRule type="cellIs" dxfId="10281" priority="7729" operator="equal">
      <formula>1</formula>
    </cfRule>
  </conditionalFormatting>
  <conditionalFormatting sqref="AM18">
    <cfRule type="cellIs" dxfId="10280" priority="7728" operator="equal">
      <formula>1</formula>
    </cfRule>
  </conditionalFormatting>
  <conditionalFormatting sqref="AQ17">
    <cfRule type="cellIs" dxfId="10279" priority="7719" operator="equal">
      <formula>"↻"</formula>
    </cfRule>
    <cfRule type="cellIs" dxfId="10278" priority="7720" operator="equal">
      <formula>"Ø"</formula>
    </cfRule>
    <cfRule type="cellIs" dxfId="10277" priority="7721" operator="equal">
      <formula>"◯"</formula>
    </cfRule>
    <cfRule type="cellIs" dxfId="10276" priority="7722" operator="equal">
      <formula>"■"</formula>
    </cfRule>
    <cfRule type="cellIs" dxfId="10275" priority="7723" operator="equal">
      <formula>"▶"</formula>
    </cfRule>
    <cfRule type="cellIs" dxfId="10274" priority="7724" operator="equal">
      <formula>"✘"</formula>
    </cfRule>
    <cfRule type="cellIs" dxfId="10273" priority="7725" operator="equal">
      <formula>"✔"</formula>
    </cfRule>
  </conditionalFormatting>
  <conditionalFormatting sqref="AQ16">
    <cfRule type="cellIs" dxfId="10272" priority="7717" operator="equal">
      <formula>1</formula>
    </cfRule>
  </conditionalFormatting>
  <conditionalFormatting sqref="AR16">
    <cfRule type="cellIs" dxfId="10271" priority="7716" operator="equal">
      <formula>1</formula>
    </cfRule>
  </conditionalFormatting>
  <conditionalFormatting sqref="AR17">
    <cfRule type="cellIs" dxfId="10270" priority="7715" operator="equal">
      <formula>1</formula>
    </cfRule>
  </conditionalFormatting>
  <conditionalFormatting sqref="AR18">
    <cfRule type="cellIs" dxfId="10269" priority="7714" operator="equal">
      <formula>1</formula>
    </cfRule>
  </conditionalFormatting>
  <conditionalFormatting sqref="AQ18">
    <cfRule type="cellIs" dxfId="10268" priority="7713" operator="equal">
      <formula>1</formula>
    </cfRule>
  </conditionalFormatting>
  <conditionalFormatting sqref="AU17">
    <cfRule type="cellIs" dxfId="10267" priority="7704" operator="equal">
      <formula>"↻"</formula>
    </cfRule>
    <cfRule type="cellIs" dxfId="10266" priority="7705" operator="equal">
      <formula>"Ø"</formula>
    </cfRule>
    <cfRule type="cellIs" dxfId="10265" priority="7706" operator="equal">
      <formula>"◯"</formula>
    </cfRule>
    <cfRule type="cellIs" dxfId="10264" priority="7707" operator="equal">
      <formula>"■"</formula>
    </cfRule>
    <cfRule type="cellIs" dxfId="10263" priority="7708" operator="equal">
      <formula>"▶"</formula>
    </cfRule>
    <cfRule type="cellIs" dxfId="10262" priority="7709" operator="equal">
      <formula>"✘"</formula>
    </cfRule>
    <cfRule type="cellIs" dxfId="10261" priority="7710" operator="equal">
      <formula>"✔"</formula>
    </cfRule>
  </conditionalFormatting>
  <conditionalFormatting sqref="AU16">
    <cfRule type="cellIs" dxfId="10260" priority="7702" operator="equal">
      <formula>1</formula>
    </cfRule>
  </conditionalFormatting>
  <conditionalFormatting sqref="AV16">
    <cfRule type="cellIs" dxfId="10259" priority="7701" operator="equal">
      <formula>1</formula>
    </cfRule>
  </conditionalFormatting>
  <conditionalFormatting sqref="AV17">
    <cfRule type="cellIs" dxfId="10258" priority="7700" operator="equal">
      <formula>1</formula>
    </cfRule>
  </conditionalFormatting>
  <conditionalFormatting sqref="AV18">
    <cfRule type="cellIs" dxfId="10257" priority="7699" operator="equal">
      <formula>1</formula>
    </cfRule>
  </conditionalFormatting>
  <conditionalFormatting sqref="AU18">
    <cfRule type="cellIs" dxfId="10256" priority="7698" operator="equal">
      <formula>1</formula>
    </cfRule>
  </conditionalFormatting>
  <conditionalFormatting sqref="AY17">
    <cfRule type="cellIs" dxfId="10255" priority="7689" operator="equal">
      <formula>"↻"</formula>
    </cfRule>
    <cfRule type="cellIs" dxfId="10254" priority="7690" operator="equal">
      <formula>"Ø"</formula>
    </cfRule>
    <cfRule type="cellIs" dxfId="10253" priority="7691" operator="equal">
      <formula>"◯"</formula>
    </cfRule>
    <cfRule type="cellIs" dxfId="10252" priority="7692" operator="equal">
      <formula>"■"</formula>
    </cfRule>
    <cfRule type="cellIs" dxfId="10251" priority="7693" operator="equal">
      <formula>"▶"</formula>
    </cfRule>
    <cfRule type="cellIs" dxfId="10250" priority="7694" operator="equal">
      <formula>"✘"</formula>
    </cfRule>
    <cfRule type="cellIs" dxfId="10249" priority="7695" operator="equal">
      <formula>"✔"</formula>
    </cfRule>
  </conditionalFormatting>
  <conditionalFormatting sqref="AY16">
    <cfRule type="cellIs" dxfId="10248" priority="7687" operator="equal">
      <formula>1</formula>
    </cfRule>
  </conditionalFormatting>
  <conditionalFormatting sqref="AZ16">
    <cfRule type="cellIs" dxfId="10247" priority="7686" operator="equal">
      <formula>1</formula>
    </cfRule>
  </conditionalFormatting>
  <conditionalFormatting sqref="AZ17">
    <cfRule type="cellIs" dxfId="10246" priority="7685" operator="equal">
      <formula>1</formula>
    </cfRule>
  </conditionalFormatting>
  <conditionalFormatting sqref="AZ18">
    <cfRule type="cellIs" dxfId="10245" priority="7684" operator="equal">
      <formula>1</formula>
    </cfRule>
  </conditionalFormatting>
  <conditionalFormatting sqref="AY18">
    <cfRule type="cellIs" dxfId="10244" priority="7683" operator="equal">
      <formula>1</formula>
    </cfRule>
  </conditionalFormatting>
  <conditionalFormatting sqref="BC17">
    <cfRule type="cellIs" dxfId="10243" priority="7674" operator="equal">
      <formula>"↻"</formula>
    </cfRule>
    <cfRule type="cellIs" dxfId="10242" priority="7675" operator="equal">
      <formula>"Ø"</formula>
    </cfRule>
    <cfRule type="cellIs" dxfId="10241" priority="7676" operator="equal">
      <formula>"◯"</formula>
    </cfRule>
    <cfRule type="cellIs" dxfId="10240" priority="7677" operator="equal">
      <formula>"■"</formula>
    </cfRule>
    <cfRule type="cellIs" dxfId="10239" priority="7678" operator="equal">
      <formula>"▶"</formula>
    </cfRule>
    <cfRule type="cellIs" dxfId="10238" priority="7679" operator="equal">
      <formula>"✘"</formula>
    </cfRule>
    <cfRule type="cellIs" dxfId="10237" priority="7680" operator="equal">
      <formula>"✔"</formula>
    </cfRule>
  </conditionalFormatting>
  <conditionalFormatting sqref="BC16">
    <cfRule type="cellIs" dxfId="10236" priority="7672" operator="equal">
      <formula>1</formula>
    </cfRule>
  </conditionalFormatting>
  <conditionalFormatting sqref="BD16">
    <cfRule type="cellIs" dxfId="10235" priority="7671" operator="equal">
      <formula>1</formula>
    </cfRule>
  </conditionalFormatting>
  <conditionalFormatting sqref="BD17">
    <cfRule type="cellIs" dxfId="10234" priority="7670" operator="equal">
      <formula>1</formula>
    </cfRule>
  </conditionalFormatting>
  <conditionalFormatting sqref="BD18">
    <cfRule type="cellIs" dxfId="10233" priority="7669" operator="equal">
      <formula>1</formula>
    </cfRule>
  </conditionalFormatting>
  <conditionalFormatting sqref="BC18">
    <cfRule type="cellIs" dxfId="10232" priority="7668" operator="equal">
      <formula>1</formula>
    </cfRule>
  </conditionalFormatting>
  <conditionalFormatting sqref="BG17">
    <cfRule type="cellIs" dxfId="10231" priority="7659" operator="equal">
      <formula>"↻"</formula>
    </cfRule>
    <cfRule type="cellIs" dxfId="10230" priority="7660" operator="equal">
      <formula>"Ø"</formula>
    </cfRule>
    <cfRule type="cellIs" dxfId="10229" priority="7661" operator="equal">
      <formula>"◯"</formula>
    </cfRule>
    <cfRule type="cellIs" dxfId="10228" priority="7662" operator="equal">
      <formula>"■"</formula>
    </cfRule>
    <cfRule type="cellIs" dxfId="10227" priority="7663" operator="equal">
      <formula>"▶"</formula>
    </cfRule>
    <cfRule type="cellIs" dxfId="10226" priority="7664" operator="equal">
      <formula>"✘"</formula>
    </cfRule>
    <cfRule type="cellIs" dxfId="10225" priority="7665" operator="equal">
      <formula>"✔"</formula>
    </cfRule>
  </conditionalFormatting>
  <conditionalFormatting sqref="BG16">
    <cfRule type="cellIs" dxfId="10224" priority="7657" operator="equal">
      <formula>1</formula>
    </cfRule>
  </conditionalFormatting>
  <conditionalFormatting sqref="BH16">
    <cfRule type="cellIs" dxfId="10223" priority="7656" operator="equal">
      <formula>1</formula>
    </cfRule>
  </conditionalFormatting>
  <conditionalFormatting sqref="BH17">
    <cfRule type="cellIs" dxfId="10222" priority="7655" operator="equal">
      <formula>1</formula>
    </cfRule>
  </conditionalFormatting>
  <conditionalFormatting sqref="BH18">
    <cfRule type="cellIs" dxfId="10221" priority="7654" operator="equal">
      <formula>1</formula>
    </cfRule>
  </conditionalFormatting>
  <conditionalFormatting sqref="BG18">
    <cfRule type="cellIs" dxfId="10220" priority="7653" operator="equal">
      <formula>1</formula>
    </cfRule>
  </conditionalFormatting>
  <conditionalFormatting sqref="BK17">
    <cfRule type="cellIs" dxfId="10219" priority="7644" operator="equal">
      <formula>"↻"</formula>
    </cfRule>
    <cfRule type="cellIs" dxfId="10218" priority="7645" operator="equal">
      <formula>"Ø"</formula>
    </cfRule>
    <cfRule type="cellIs" dxfId="10217" priority="7646" operator="equal">
      <formula>"◯"</formula>
    </cfRule>
    <cfRule type="cellIs" dxfId="10216" priority="7647" operator="equal">
      <formula>"■"</formula>
    </cfRule>
    <cfRule type="cellIs" dxfId="10215" priority="7648" operator="equal">
      <formula>"▶"</formula>
    </cfRule>
    <cfRule type="cellIs" dxfId="10214" priority="7649" operator="equal">
      <formula>"✘"</formula>
    </cfRule>
    <cfRule type="cellIs" dxfId="10213" priority="7650" operator="equal">
      <formula>"✔"</formula>
    </cfRule>
  </conditionalFormatting>
  <conditionalFormatting sqref="BK16">
    <cfRule type="cellIs" dxfId="10212" priority="7642" operator="equal">
      <formula>1</formula>
    </cfRule>
  </conditionalFormatting>
  <conditionalFormatting sqref="BL16">
    <cfRule type="cellIs" dxfId="10211" priority="7641" operator="equal">
      <formula>1</formula>
    </cfRule>
  </conditionalFormatting>
  <conditionalFormatting sqref="BL17">
    <cfRule type="cellIs" dxfId="10210" priority="7640" operator="equal">
      <formula>1</formula>
    </cfRule>
  </conditionalFormatting>
  <conditionalFormatting sqref="BL18">
    <cfRule type="cellIs" dxfId="10209" priority="7639" operator="equal">
      <formula>1</formula>
    </cfRule>
  </conditionalFormatting>
  <conditionalFormatting sqref="BK18">
    <cfRule type="cellIs" dxfId="10208" priority="7638" operator="equal">
      <formula>1</formula>
    </cfRule>
  </conditionalFormatting>
  <conditionalFormatting sqref="BO17">
    <cfRule type="cellIs" dxfId="10207" priority="7629" operator="equal">
      <formula>"↻"</formula>
    </cfRule>
    <cfRule type="cellIs" dxfId="10206" priority="7630" operator="equal">
      <formula>"Ø"</formula>
    </cfRule>
    <cfRule type="cellIs" dxfId="10205" priority="7631" operator="equal">
      <formula>"◯"</formula>
    </cfRule>
    <cfRule type="cellIs" dxfId="10204" priority="7632" operator="equal">
      <formula>"■"</formula>
    </cfRule>
    <cfRule type="cellIs" dxfId="10203" priority="7633" operator="equal">
      <formula>"▶"</formula>
    </cfRule>
    <cfRule type="cellIs" dxfId="10202" priority="7634" operator="equal">
      <formula>"✘"</formula>
    </cfRule>
    <cfRule type="cellIs" dxfId="10201" priority="7635" operator="equal">
      <formula>"✔"</formula>
    </cfRule>
  </conditionalFormatting>
  <conditionalFormatting sqref="BO16">
    <cfRule type="cellIs" dxfId="10200" priority="7627" operator="equal">
      <formula>1</formula>
    </cfRule>
  </conditionalFormatting>
  <conditionalFormatting sqref="BP16">
    <cfRule type="cellIs" dxfId="10199" priority="7626" operator="equal">
      <formula>1</formula>
    </cfRule>
  </conditionalFormatting>
  <conditionalFormatting sqref="BP17">
    <cfRule type="cellIs" dxfId="10198" priority="7625" operator="equal">
      <formula>1</formula>
    </cfRule>
  </conditionalFormatting>
  <conditionalFormatting sqref="BP18">
    <cfRule type="cellIs" dxfId="10197" priority="7624" operator="equal">
      <formula>1</formula>
    </cfRule>
  </conditionalFormatting>
  <conditionalFormatting sqref="BO18">
    <cfRule type="cellIs" dxfId="10196" priority="7623" operator="equal">
      <formula>1</formula>
    </cfRule>
  </conditionalFormatting>
  <conditionalFormatting sqref="BS17">
    <cfRule type="cellIs" dxfId="10195" priority="7614" operator="equal">
      <formula>"↻"</formula>
    </cfRule>
    <cfRule type="cellIs" dxfId="10194" priority="7615" operator="equal">
      <formula>"Ø"</formula>
    </cfRule>
    <cfRule type="cellIs" dxfId="10193" priority="7616" operator="equal">
      <formula>"◯"</formula>
    </cfRule>
    <cfRule type="cellIs" dxfId="10192" priority="7617" operator="equal">
      <formula>"■"</formula>
    </cfRule>
    <cfRule type="cellIs" dxfId="10191" priority="7618" operator="equal">
      <formula>"▶"</formula>
    </cfRule>
    <cfRule type="cellIs" dxfId="10190" priority="7619" operator="equal">
      <formula>"✘"</formula>
    </cfRule>
    <cfRule type="cellIs" dxfId="10189" priority="7620" operator="equal">
      <formula>"✔"</formula>
    </cfRule>
  </conditionalFormatting>
  <conditionalFormatting sqref="BS16">
    <cfRule type="cellIs" dxfId="10188" priority="7612" operator="equal">
      <formula>1</formula>
    </cfRule>
  </conditionalFormatting>
  <conditionalFormatting sqref="BT16">
    <cfRule type="cellIs" dxfId="10187" priority="7611" operator="equal">
      <formula>1</formula>
    </cfRule>
  </conditionalFormatting>
  <conditionalFormatting sqref="BT17">
    <cfRule type="cellIs" dxfId="10186" priority="7610" operator="equal">
      <formula>1</formula>
    </cfRule>
  </conditionalFormatting>
  <conditionalFormatting sqref="BT18">
    <cfRule type="cellIs" dxfId="10185" priority="7609" operator="equal">
      <formula>1</formula>
    </cfRule>
  </conditionalFormatting>
  <conditionalFormatting sqref="BS18">
    <cfRule type="cellIs" dxfId="10184" priority="7608" operator="equal">
      <formula>1</formula>
    </cfRule>
  </conditionalFormatting>
  <conditionalFormatting sqref="BW17">
    <cfRule type="cellIs" dxfId="10183" priority="7599" operator="equal">
      <formula>"↻"</formula>
    </cfRule>
    <cfRule type="cellIs" dxfId="10182" priority="7600" operator="equal">
      <formula>"Ø"</formula>
    </cfRule>
    <cfRule type="cellIs" dxfId="10181" priority="7601" operator="equal">
      <formula>"◯"</formula>
    </cfRule>
    <cfRule type="cellIs" dxfId="10180" priority="7602" operator="equal">
      <formula>"■"</formula>
    </cfRule>
    <cfRule type="cellIs" dxfId="10179" priority="7603" operator="equal">
      <formula>"▶"</formula>
    </cfRule>
    <cfRule type="cellIs" dxfId="10178" priority="7604" operator="equal">
      <formula>"✘"</formula>
    </cfRule>
    <cfRule type="cellIs" dxfId="10177" priority="7605" operator="equal">
      <formula>"✔"</formula>
    </cfRule>
  </conditionalFormatting>
  <conditionalFormatting sqref="BW16">
    <cfRule type="cellIs" dxfId="10176" priority="7597" operator="equal">
      <formula>1</formula>
    </cfRule>
  </conditionalFormatting>
  <conditionalFormatting sqref="BX16">
    <cfRule type="cellIs" dxfId="10175" priority="7596" operator="equal">
      <formula>1</formula>
    </cfRule>
  </conditionalFormatting>
  <conditionalFormatting sqref="BX17">
    <cfRule type="cellIs" dxfId="10174" priority="7595" operator="equal">
      <formula>1</formula>
    </cfRule>
  </conditionalFormatting>
  <conditionalFormatting sqref="BX18">
    <cfRule type="cellIs" dxfId="10173" priority="7594" operator="equal">
      <formula>1</formula>
    </cfRule>
  </conditionalFormatting>
  <conditionalFormatting sqref="BW18">
    <cfRule type="cellIs" dxfId="10172" priority="7593" operator="equal">
      <formula>1</formula>
    </cfRule>
  </conditionalFormatting>
  <conditionalFormatting sqref="CA17">
    <cfRule type="cellIs" dxfId="10171" priority="7584" operator="equal">
      <formula>"↻"</formula>
    </cfRule>
    <cfRule type="cellIs" dxfId="10170" priority="7585" operator="equal">
      <formula>"Ø"</formula>
    </cfRule>
    <cfRule type="cellIs" dxfId="10169" priority="7586" operator="equal">
      <formula>"◯"</formula>
    </cfRule>
    <cfRule type="cellIs" dxfId="10168" priority="7587" operator="equal">
      <formula>"■"</formula>
    </cfRule>
    <cfRule type="cellIs" dxfId="10167" priority="7588" operator="equal">
      <formula>"▶"</formula>
    </cfRule>
    <cfRule type="cellIs" dxfId="10166" priority="7589" operator="equal">
      <formula>"✘"</formula>
    </cfRule>
    <cfRule type="cellIs" dxfId="10165" priority="7590" operator="equal">
      <formula>"✔"</formula>
    </cfRule>
  </conditionalFormatting>
  <conditionalFormatting sqref="CA16">
    <cfRule type="cellIs" dxfId="10164" priority="7582" operator="equal">
      <formula>1</formula>
    </cfRule>
  </conditionalFormatting>
  <conditionalFormatting sqref="CB16">
    <cfRule type="cellIs" dxfId="10163" priority="7581" operator="equal">
      <formula>1</formula>
    </cfRule>
  </conditionalFormatting>
  <conditionalFormatting sqref="CB17">
    <cfRule type="cellIs" dxfId="10162" priority="7580" operator="equal">
      <formula>1</formula>
    </cfRule>
  </conditionalFormatting>
  <conditionalFormatting sqref="CB18">
    <cfRule type="cellIs" dxfId="10161" priority="7579" operator="equal">
      <formula>1</formula>
    </cfRule>
  </conditionalFormatting>
  <conditionalFormatting sqref="CA18">
    <cfRule type="cellIs" dxfId="10160" priority="7578" operator="equal">
      <formula>1</formula>
    </cfRule>
  </conditionalFormatting>
  <conditionalFormatting sqref="CE17">
    <cfRule type="cellIs" dxfId="10159" priority="7569" operator="equal">
      <formula>"↻"</formula>
    </cfRule>
    <cfRule type="cellIs" dxfId="10158" priority="7570" operator="equal">
      <formula>"Ø"</formula>
    </cfRule>
    <cfRule type="cellIs" dxfId="10157" priority="7571" operator="equal">
      <formula>"◯"</formula>
    </cfRule>
    <cfRule type="cellIs" dxfId="10156" priority="7572" operator="equal">
      <formula>"■"</formula>
    </cfRule>
    <cfRule type="cellIs" dxfId="10155" priority="7573" operator="equal">
      <formula>"▶"</formula>
    </cfRule>
    <cfRule type="cellIs" dxfId="10154" priority="7574" operator="equal">
      <formula>"✘"</formula>
    </cfRule>
    <cfRule type="cellIs" dxfId="10153" priority="7575" operator="equal">
      <formula>"✔"</formula>
    </cfRule>
  </conditionalFormatting>
  <conditionalFormatting sqref="CE16">
    <cfRule type="cellIs" dxfId="10152" priority="7567" operator="equal">
      <formula>1</formula>
    </cfRule>
  </conditionalFormatting>
  <conditionalFormatting sqref="CF16">
    <cfRule type="cellIs" dxfId="10151" priority="7566" operator="equal">
      <formula>1</formula>
    </cfRule>
  </conditionalFormatting>
  <conditionalFormatting sqref="CF17">
    <cfRule type="cellIs" dxfId="10150" priority="7565" operator="equal">
      <formula>1</formula>
    </cfRule>
  </conditionalFormatting>
  <conditionalFormatting sqref="CF18">
    <cfRule type="cellIs" dxfId="10149" priority="7564" operator="equal">
      <formula>1</formula>
    </cfRule>
  </conditionalFormatting>
  <conditionalFormatting sqref="CE18">
    <cfRule type="cellIs" dxfId="10148" priority="7563" operator="equal">
      <formula>1</formula>
    </cfRule>
  </conditionalFormatting>
  <conditionalFormatting sqref="CI17">
    <cfRule type="cellIs" dxfId="10147" priority="7554" operator="equal">
      <formula>"↻"</formula>
    </cfRule>
    <cfRule type="cellIs" dxfId="10146" priority="7555" operator="equal">
      <formula>"Ø"</formula>
    </cfRule>
    <cfRule type="cellIs" dxfId="10145" priority="7556" operator="equal">
      <formula>"◯"</formula>
    </cfRule>
    <cfRule type="cellIs" dxfId="10144" priority="7557" operator="equal">
      <formula>"■"</formula>
    </cfRule>
    <cfRule type="cellIs" dxfId="10143" priority="7558" operator="equal">
      <formula>"▶"</formula>
    </cfRule>
    <cfRule type="cellIs" dxfId="10142" priority="7559" operator="equal">
      <formula>"✘"</formula>
    </cfRule>
    <cfRule type="cellIs" dxfId="10141" priority="7560" operator="equal">
      <formula>"✔"</formula>
    </cfRule>
  </conditionalFormatting>
  <conditionalFormatting sqref="CI16">
    <cfRule type="cellIs" dxfId="10140" priority="7552" operator="equal">
      <formula>1</formula>
    </cfRule>
  </conditionalFormatting>
  <conditionalFormatting sqref="CJ16">
    <cfRule type="cellIs" dxfId="10139" priority="7551" operator="equal">
      <formula>1</formula>
    </cfRule>
  </conditionalFormatting>
  <conditionalFormatting sqref="CJ17">
    <cfRule type="cellIs" dxfId="10138" priority="7550" operator="equal">
      <formula>1</formula>
    </cfRule>
  </conditionalFormatting>
  <conditionalFormatting sqref="CJ18">
    <cfRule type="cellIs" dxfId="10137" priority="7549" operator="equal">
      <formula>1</formula>
    </cfRule>
  </conditionalFormatting>
  <conditionalFormatting sqref="CI18">
    <cfRule type="cellIs" dxfId="10136" priority="7548" operator="equal">
      <formula>1</formula>
    </cfRule>
  </conditionalFormatting>
  <conditionalFormatting sqref="CM17">
    <cfRule type="cellIs" dxfId="10135" priority="7539" operator="equal">
      <formula>"↻"</formula>
    </cfRule>
    <cfRule type="cellIs" dxfId="10134" priority="7540" operator="equal">
      <formula>"Ø"</formula>
    </cfRule>
    <cfRule type="cellIs" dxfId="10133" priority="7541" operator="equal">
      <formula>"◯"</formula>
    </cfRule>
    <cfRule type="cellIs" dxfId="10132" priority="7542" operator="equal">
      <formula>"■"</formula>
    </cfRule>
    <cfRule type="cellIs" dxfId="10131" priority="7543" operator="equal">
      <formula>"▶"</formula>
    </cfRule>
    <cfRule type="cellIs" dxfId="10130" priority="7544" operator="equal">
      <formula>"✘"</formula>
    </cfRule>
    <cfRule type="cellIs" dxfId="10129" priority="7545" operator="equal">
      <formula>"✔"</formula>
    </cfRule>
  </conditionalFormatting>
  <conditionalFormatting sqref="CM16">
    <cfRule type="cellIs" dxfId="10128" priority="7537" operator="equal">
      <formula>1</formula>
    </cfRule>
  </conditionalFormatting>
  <conditionalFormatting sqref="CN16">
    <cfRule type="cellIs" dxfId="10127" priority="7536" operator="equal">
      <formula>1</formula>
    </cfRule>
  </conditionalFormatting>
  <conditionalFormatting sqref="CN17">
    <cfRule type="cellIs" dxfId="10126" priority="7535" operator="equal">
      <formula>1</formula>
    </cfRule>
  </conditionalFormatting>
  <conditionalFormatting sqref="CN18">
    <cfRule type="cellIs" dxfId="10125" priority="7534" operator="equal">
      <formula>1</formula>
    </cfRule>
  </conditionalFormatting>
  <conditionalFormatting sqref="CM18">
    <cfRule type="cellIs" dxfId="10124" priority="7533" operator="equal">
      <formula>1</formula>
    </cfRule>
  </conditionalFormatting>
  <conditionalFormatting sqref="CQ17">
    <cfRule type="cellIs" dxfId="10123" priority="7524" operator="equal">
      <formula>"↻"</formula>
    </cfRule>
    <cfRule type="cellIs" dxfId="10122" priority="7525" operator="equal">
      <formula>"Ø"</formula>
    </cfRule>
    <cfRule type="cellIs" dxfId="10121" priority="7526" operator="equal">
      <formula>"◯"</formula>
    </cfRule>
    <cfRule type="cellIs" dxfId="10120" priority="7527" operator="equal">
      <formula>"■"</formula>
    </cfRule>
    <cfRule type="cellIs" dxfId="10119" priority="7528" operator="equal">
      <formula>"▶"</formula>
    </cfRule>
    <cfRule type="cellIs" dxfId="10118" priority="7529" operator="equal">
      <formula>"✘"</formula>
    </cfRule>
    <cfRule type="cellIs" dxfId="10117" priority="7530" operator="equal">
      <formula>"✔"</formula>
    </cfRule>
  </conditionalFormatting>
  <conditionalFormatting sqref="CQ16">
    <cfRule type="cellIs" dxfId="10116" priority="7522" operator="equal">
      <formula>1</formula>
    </cfRule>
  </conditionalFormatting>
  <conditionalFormatting sqref="CR16">
    <cfRule type="cellIs" dxfId="10115" priority="7521" operator="equal">
      <formula>1</formula>
    </cfRule>
  </conditionalFormatting>
  <conditionalFormatting sqref="CR17">
    <cfRule type="cellIs" dxfId="10114" priority="7520" operator="equal">
      <formula>1</formula>
    </cfRule>
  </conditionalFormatting>
  <conditionalFormatting sqref="CR18">
    <cfRule type="cellIs" dxfId="10113" priority="7519" operator="equal">
      <formula>1</formula>
    </cfRule>
  </conditionalFormatting>
  <conditionalFormatting sqref="CQ18">
    <cfRule type="cellIs" dxfId="10112" priority="7518" operator="equal">
      <formula>1</formula>
    </cfRule>
  </conditionalFormatting>
  <conditionalFormatting sqref="CU17">
    <cfRule type="cellIs" dxfId="10111" priority="7509" operator="equal">
      <formula>"↻"</formula>
    </cfRule>
    <cfRule type="cellIs" dxfId="10110" priority="7510" operator="equal">
      <formula>"Ø"</formula>
    </cfRule>
    <cfRule type="cellIs" dxfId="10109" priority="7511" operator="equal">
      <formula>"◯"</formula>
    </cfRule>
    <cfRule type="cellIs" dxfId="10108" priority="7512" operator="equal">
      <formula>"■"</formula>
    </cfRule>
    <cfRule type="cellIs" dxfId="10107" priority="7513" operator="equal">
      <formula>"▶"</formula>
    </cfRule>
    <cfRule type="cellIs" dxfId="10106" priority="7514" operator="equal">
      <formula>"✘"</formula>
    </cfRule>
    <cfRule type="cellIs" dxfId="10105" priority="7515" operator="equal">
      <formula>"✔"</formula>
    </cfRule>
  </conditionalFormatting>
  <conditionalFormatting sqref="CU16">
    <cfRule type="cellIs" dxfId="10104" priority="7507" operator="equal">
      <formula>1</formula>
    </cfRule>
  </conditionalFormatting>
  <conditionalFormatting sqref="CV16">
    <cfRule type="cellIs" dxfId="10103" priority="7506" operator="equal">
      <formula>1</formula>
    </cfRule>
  </conditionalFormatting>
  <conditionalFormatting sqref="CV17">
    <cfRule type="cellIs" dxfId="10102" priority="7505" operator="equal">
      <formula>1</formula>
    </cfRule>
  </conditionalFormatting>
  <conditionalFormatting sqref="CV18">
    <cfRule type="cellIs" dxfId="10101" priority="7504" operator="equal">
      <formula>1</formula>
    </cfRule>
  </conditionalFormatting>
  <conditionalFormatting sqref="CU18">
    <cfRule type="cellIs" dxfId="10100" priority="7503" operator="equal">
      <formula>1</formula>
    </cfRule>
  </conditionalFormatting>
  <conditionalFormatting sqref="CY17">
    <cfRule type="cellIs" dxfId="10099" priority="7494" operator="equal">
      <formula>"↻"</formula>
    </cfRule>
    <cfRule type="cellIs" dxfId="10098" priority="7495" operator="equal">
      <formula>"Ø"</formula>
    </cfRule>
    <cfRule type="cellIs" dxfId="10097" priority="7496" operator="equal">
      <formula>"◯"</formula>
    </cfRule>
    <cfRule type="cellIs" dxfId="10096" priority="7497" operator="equal">
      <formula>"■"</formula>
    </cfRule>
    <cfRule type="cellIs" dxfId="10095" priority="7498" operator="equal">
      <formula>"▶"</formula>
    </cfRule>
    <cfRule type="cellIs" dxfId="10094" priority="7499" operator="equal">
      <formula>"✘"</formula>
    </cfRule>
    <cfRule type="cellIs" dxfId="10093" priority="7500" operator="equal">
      <formula>"✔"</formula>
    </cfRule>
  </conditionalFormatting>
  <conditionalFormatting sqref="CY16">
    <cfRule type="cellIs" dxfId="10092" priority="7492" operator="equal">
      <formula>1</formula>
    </cfRule>
  </conditionalFormatting>
  <conditionalFormatting sqref="CZ16">
    <cfRule type="cellIs" dxfId="10091" priority="7491" operator="equal">
      <formula>1</formula>
    </cfRule>
  </conditionalFormatting>
  <conditionalFormatting sqref="CZ17">
    <cfRule type="cellIs" dxfId="10090" priority="7490" operator="equal">
      <formula>1</formula>
    </cfRule>
  </conditionalFormatting>
  <conditionalFormatting sqref="CZ18">
    <cfRule type="cellIs" dxfId="10089" priority="7489" operator="equal">
      <formula>1</formula>
    </cfRule>
  </conditionalFormatting>
  <conditionalFormatting sqref="CY18">
    <cfRule type="cellIs" dxfId="10088" priority="7488" operator="equal">
      <formula>1</formula>
    </cfRule>
  </conditionalFormatting>
  <conditionalFormatting sqref="DC17">
    <cfRule type="cellIs" dxfId="10087" priority="7479" operator="equal">
      <formula>"↻"</formula>
    </cfRule>
    <cfRule type="cellIs" dxfId="10086" priority="7480" operator="equal">
      <formula>"Ø"</formula>
    </cfRule>
    <cfRule type="cellIs" dxfId="10085" priority="7481" operator="equal">
      <formula>"◯"</formula>
    </cfRule>
    <cfRule type="cellIs" dxfId="10084" priority="7482" operator="equal">
      <formula>"■"</formula>
    </cfRule>
    <cfRule type="cellIs" dxfId="10083" priority="7483" operator="equal">
      <formula>"▶"</formula>
    </cfRule>
    <cfRule type="cellIs" dxfId="10082" priority="7484" operator="equal">
      <formula>"✘"</formula>
    </cfRule>
    <cfRule type="cellIs" dxfId="10081" priority="7485" operator="equal">
      <formula>"✔"</formula>
    </cfRule>
  </conditionalFormatting>
  <conditionalFormatting sqref="DC16">
    <cfRule type="cellIs" dxfId="10080" priority="7477" operator="equal">
      <formula>1</formula>
    </cfRule>
  </conditionalFormatting>
  <conditionalFormatting sqref="DD16">
    <cfRule type="cellIs" dxfId="10079" priority="7476" operator="equal">
      <formula>1</formula>
    </cfRule>
  </conditionalFormatting>
  <conditionalFormatting sqref="DD17">
    <cfRule type="cellIs" dxfId="10078" priority="7475" operator="equal">
      <formula>1</formula>
    </cfRule>
  </conditionalFormatting>
  <conditionalFormatting sqref="DD18">
    <cfRule type="cellIs" dxfId="10077" priority="7474" operator="equal">
      <formula>1</formula>
    </cfRule>
  </conditionalFormatting>
  <conditionalFormatting sqref="DC18">
    <cfRule type="cellIs" dxfId="10076" priority="7473" operator="equal">
      <formula>1</formula>
    </cfRule>
  </conditionalFormatting>
  <conditionalFormatting sqref="DG17">
    <cfRule type="cellIs" dxfId="10075" priority="7464" operator="equal">
      <formula>"↻"</formula>
    </cfRule>
    <cfRule type="cellIs" dxfId="10074" priority="7465" operator="equal">
      <formula>"Ø"</formula>
    </cfRule>
    <cfRule type="cellIs" dxfId="10073" priority="7466" operator="equal">
      <formula>"◯"</formula>
    </cfRule>
    <cfRule type="cellIs" dxfId="10072" priority="7467" operator="equal">
      <formula>"■"</formula>
    </cfRule>
    <cfRule type="cellIs" dxfId="10071" priority="7468" operator="equal">
      <formula>"▶"</formula>
    </cfRule>
    <cfRule type="cellIs" dxfId="10070" priority="7469" operator="equal">
      <formula>"✘"</formula>
    </cfRule>
    <cfRule type="cellIs" dxfId="10069" priority="7470" operator="equal">
      <formula>"✔"</formula>
    </cfRule>
  </conditionalFormatting>
  <conditionalFormatting sqref="DG16">
    <cfRule type="cellIs" dxfId="10068" priority="7462" operator="equal">
      <formula>1</formula>
    </cfRule>
  </conditionalFormatting>
  <conditionalFormatting sqref="DH16">
    <cfRule type="cellIs" dxfId="10067" priority="7461" operator="equal">
      <formula>1</formula>
    </cfRule>
  </conditionalFormatting>
  <conditionalFormatting sqref="DH17">
    <cfRule type="cellIs" dxfId="10066" priority="7460" operator="equal">
      <formula>1</formula>
    </cfRule>
  </conditionalFormatting>
  <conditionalFormatting sqref="DH18">
    <cfRule type="cellIs" dxfId="10065" priority="7459" operator="equal">
      <formula>1</formula>
    </cfRule>
  </conditionalFormatting>
  <conditionalFormatting sqref="DG18">
    <cfRule type="cellIs" dxfId="10064" priority="7458" operator="equal">
      <formula>1</formula>
    </cfRule>
  </conditionalFormatting>
  <conditionalFormatting sqref="DK17">
    <cfRule type="cellIs" dxfId="10063" priority="7449" operator="equal">
      <formula>"↻"</formula>
    </cfRule>
    <cfRule type="cellIs" dxfId="10062" priority="7450" operator="equal">
      <formula>"Ø"</formula>
    </cfRule>
    <cfRule type="cellIs" dxfId="10061" priority="7451" operator="equal">
      <formula>"◯"</formula>
    </cfRule>
    <cfRule type="cellIs" dxfId="10060" priority="7452" operator="equal">
      <formula>"■"</formula>
    </cfRule>
    <cfRule type="cellIs" dxfId="10059" priority="7453" operator="equal">
      <formula>"▶"</formula>
    </cfRule>
    <cfRule type="cellIs" dxfId="10058" priority="7454" operator="equal">
      <formula>"✘"</formula>
    </cfRule>
    <cfRule type="cellIs" dxfId="10057" priority="7455" operator="equal">
      <formula>"✔"</formula>
    </cfRule>
  </conditionalFormatting>
  <conditionalFormatting sqref="DK16">
    <cfRule type="cellIs" dxfId="10056" priority="7447" operator="equal">
      <formula>1</formula>
    </cfRule>
  </conditionalFormatting>
  <conditionalFormatting sqref="DL16">
    <cfRule type="cellIs" dxfId="10055" priority="7446" operator="equal">
      <formula>1</formula>
    </cfRule>
  </conditionalFormatting>
  <conditionalFormatting sqref="DL17">
    <cfRule type="cellIs" dxfId="10054" priority="7445" operator="equal">
      <formula>1</formula>
    </cfRule>
  </conditionalFormatting>
  <conditionalFormatting sqref="DL18">
    <cfRule type="cellIs" dxfId="10053" priority="7444" operator="equal">
      <formula>1</formula>
    </cfRule>
  </conditionalFormatting>
  <conditionalFormatting sqref="DK18">
    <cfRule type="cellIs" dxfId="10052" priority="7443" operator="equal">
      <formula>1</formula>
    </cfRule>
  </conditionalFormatting>
  <conditionalFormatting sqref="DO17">
    <cfRule type="cellIs" dxfId="10051" priority="7434" operator="equal">
      <formula>"↻"</formula>
    </cfRule>
    <cfRule type="cellIs" dxfId="10050" priority="7435" operator="equal">
      <formula>"Ø"</formula>
    </cfRule>
    <cfRule type="cellIs" dxfId="10049" priority="7436" operator="equal">
      <formula>"◯"</formula>
    </cfRule>
    <cfRule type="cellIs" dxfId="10048" priority="7437" operator="equal">
      <formula>"■"</formula>
    </cfRule>
    <cfRule type="cellIs" dxfId="10047" priority="7438" operator="equal">
      <formula>"▶"</formula>
    </cfRule>
    <cfRule type="cellIs" dxfId="10046" priority="7439" operator="equal">
      <formula>"✘"</formula>
    </cfRule>
    <cfRule type="cellIs" dxfId="10045" priority="7440" operator="equal">
      <formula>"✔"</formula>
    </cfRule>
  </conditionalFormatting>
  <conditionalFormatting sqref="DO16">
    <cfRule type="cellIs" dxfId="10044" priority="7432" operator="equal">
      <formula>1</formula>
    </cfRule>
  </conditionalFormatting>
  <conditionalFormatting sqref="DP16">
    <cfRule type="cellIs" dxfId="10043" priority="7431" operator="equal">
      <formula>1</formula>
    </cfRule>
  </conditionalFormatting>
  <conditionalFormatting sqref="DP17">
    <cfRule type="cellIs" dxfId="10042" priority="7430" operator="equal">
      <formula>1</formula>
    </cfRule>
  </conditionalFormatting>
  <conditionalFormatting sqref="DP18">
    <cfRule type="cellIs" dxfId="10041" priority="7429" operator="equal">
      <formula>1</formula>
    </cfRule>
  </conditionalFormatting>
  <conditionalFormatting sqref="DO18">
    <cfRule type="cellIs" dxfId="10040" priority="7428" operator="equal">
      <formula>1</formula>
    </cfRule>
  </conditionalFormatting>
  <conditionalFormatting sqref="DS17">
    <cfRule type="cellIs" dxfId="10039" priority="7419" operator="equal">
      <formula>"↻"</formula>
    </cfRule>
    <cfRule type="cellIs" dxfId="10038" priority="7420" operator="equal">
      <formula>"Ø"</formula>
    </cfRule>
    <cfRule type="cellIs" dxfId="10037" priority="7421" operator="equal">
      <formula>"◯"</formula>
    </cfRule>
    <cfRule type="cellIs" dxfId="10036" priority="7422" operator="equal">
      <formula>"■"</formula>
    </cfRule>
    <cfRule type="cellIs" dxfId="10035" priority="7423" operator="equal">
      <formula>"▶"</formula>
    </cfRule>
    <cfRule type="cellIs" dxfId="10034" priority="7424" operator="equal">
      <formula>"✘"</formula>
    </cfRule>
    <cfRule type="cellIs" dxfId="10033" priority="7425" operator="equal">
      <formula>"✔"</formula>
    </cfRule>
  </conditionalFormatting>
  <conditionalFormatting sqref="DS16">
    <cfRule type="cellIs" dxfId="10032" priority="7417" operator="equal">
      <formula>1</formula>
    </cfRule>
  </conditionalFormatting>
  <conditionalFormatting sqref="DT16">
    <cfRule type="cellIs" dxfId="10031" priority="7416" operator="equal">
      <formula>1</formula>
    </cfRule>
  </conditionalFormatting>
  <conditionalFormatting sqref="DT17">
    <cfRule type="cellIs" dxfId="10030" priority="7415" operator="equal">
      <formula>1</formula>
    </cfRule>
  </conditionalFormatting>
  <conditionalFormatting sqref="DT18">
    <cfRule type="cellIs" dxfId="10029" priority="7414" operator="equal">
      <formula>1</formula>
    </cfRule>
  </conditionalFormatting>
  <conditionalFormatting sqref="DS18">
    <cfRule type="cellIs" dxfId="10028" priority="7413" operator="equal">
      <formula>1</formula>
    </cfRule>
  </conditionalFormatting>
  <conditionalFormatting sqref="DW17">
    <cfRule type="cellIs" dxfId="10027" priority="7404" operator="equal">
      <formula>"↻"</formula>
    </cfRule>
    <cfRule type="cellIs" dxfId="10026" priority="7405" operator="equal">
      <formula>"Ø"</formula>
    </cfRule>
    <cfRule type="cellIs" dxfId="10025" priority="7406" operator="equal">
      <formula>"◯"</formula>
    </cfRule>
    <cfRule type="cellIs" dxfId="10024" priority="7407" operator="equal">
      <formula>"■"</formula>
    </cfRule>
    <cfRule type="cellIs" dxfId="10023" priority="7408" operator="equal">
      <formula>"▶"</formula>
    </cfRule>
    <cfRule type="cellIs" dxfId="10022" priority="7409" operator="equal">
      <formula>"✘"</formula>
    </cfRule>
    <cfRule type="cellIs" dxfId="10021" priority="7410" operator="equal">
      <formula>"✔"</formula>
    </cfRule>
  </conditionalFormatting>
  <conditionalFormatting sqref="DW16">
    <cfRule type="cellIs" dxfId="10020" priority="7402" operator="equal">
      <formula>1</formula>
    </cfRule>
  </conditionalFormatting>
  <conditionalFormatting sqref="DX16">
    <cfRule type="cellIs" dxfId="10019" priority="7401" operator="equal">
      <formula>1</formula>
    </cfRule>
  </conditionalFormatting>
  <conditionalFormatting sqref="DX17">
    <cfRule type="cellIs" dxfId="10018" priority="7400" operator="equal">
      <formula>1</formula>
    </cfRule>
  </conditionalFormatting>
  <conditionalFormatting sqref="DX18">
    <cfRule type="cellIs" dxfId="10017" priority="7399" operator="equal">
      <formula>1</formula>
    </cfRule>
  </conditionalFormatting>
  <conditionalFormatting sqref="DW18">
    <cfRule type="cellIs" dxfId="10016" priority="7398" operator="equal">
      <formula>1</formula>
    </cfRule>
  </conditionalFormatting>
  <conditionalFormatting sqref="G21">
    <cfRule type="cellIs" dxfId="10015" priority="7389" operator="equal">
      <formula>"↻"</formula>
    </cfRule>
    <cfRule type="cellIs" dxfId="10014" priority="7390" operator="equal">
      <formula>"Ø"</formula>
    </cfRule>
    <cfRule type="cellIs" dxfId="10013" priority="7391" operator="equal">
      <formula>"◯"</formula>
    </cfRule>
    <cfRule type="cellIs" dxfId="10012" priority="7392" operator="equal">
      <formula>"■"</formula>
    </cfRule>
    <cfRule type="cellIs" dxfId="10011" priority="7393" operator="equal">
      <formula>"▶"</formula>
    </cfRule>
    <cfRule type="cellIs" dxfId="10010" priority="7394" operator="equal">
      <formula>"✘"</formula>
    </cfRule>
    <cfRule type="cellIs" dxfId="10009" priority="7395" operator="equal">
      <formula>"✔"</formula>
    </cfRule>
  </conditionalFormatting>
  <conditionalFormatting sqref="F20">
    <cfRule type="cellIs" dxfId="10008" priority="7388" operator="equal">
      <formula>1</formula>
    </cfRule>
  </conditionalFormatting>
  <conditionalFormatting sqref="G20">
    <cfRule type="cellIs" dxfId="10007" priority="7387" operator="equal">
      <formula>1</formula>
    </cfRule>
  </conditionalFormatting>
  <conditionalFormatting sqref="H20">
    <cfRule type="cellIs" dxfId="10006" priority="7386" operator="equal">
      <formula>1</formula>
    </cfRule>
  </conditionalFormatting>
  <conditionalFormatting sqref="H21">
    <cfRule type="cellIs" dxfId="10005" priority="7385" operator="equal">
      <formula>1</formula>
    </cfRule>
  </conditionalFormatting>
  <conditionalFormatting sqref="H22">
    <cfRule type="cellIs" dxfId="10004" priority="7384" operator="equal">
      <formula>1</formula>
    </cfRule>
  </conditionalFormatting>
  <conditionalFormatting sqref="G22">
    <cfRule type="cellIs" dxfId="10003" priority="7383" operator="equal">
      <formula>1</formula>
    </cfRule>
  </conditionalFormatting>
  <conditionalFormatting sqref="F22">
    <cfRule type="cellIs" dxfId="10002" priority="7382" operator="equal">
      <formula>1</formula>
    </cfRule>
  </conditionalFormatting>
  <conditionalFormatting sqref="F21">
    <cfRule type="cellIs" dxfId="10001" priority="7381" operator="equal">
      <formula>1</formula>
    </cfRule>
  </conditionalFormatting>
  <conditionalFormatting sqref="K21">
    <cfRule type="cellIs" dxfId="10000" priority="7374" operator="equal">
      <formula>"↻"</formula>
    </cfRule>
    <cfRule type="cellIs" dxfId="9999" priority="7375" operator="equal">
      <formula>"Ø"</formula>
    </cfRule>
    <cfRule type="cellIs" dxfId="9998" priority="7376" operator="equal">
      <formula>"◯"</formula>
    </cfRule>
    <cfRule type="cellIs" dxfId="9997" priority="7377" operator="equal">
      <formula>"■"</formula>
    </cfRule>
    <cfRule type="cellIs" dxfId="9996" priority="7378" operator="equal">
      <formula>"▶"</formula>
    </cfRule>
    <cfRule type="cellIs" dxfId="9995" priority="7379" operator="equal">
      <formula>"✘"</formula>
    </cfRule>
    <cfRule type="cellIs" dxfId="9994" priority="7380" operator="equal">
      <formula>"✔"</formula>
    </cfRule>
  </conditionalFormatting>
  <conditionalFormatting sqref="K20">
    <cfRule type="cellIs" dxfId="9993" priority="7372" operator="equal">
      <formula>1</formula>
    </cfRule>
  </conditionalFormatting>
  <conditionalFormatting sqref="L20">
    <cfRule type="cellIs" dxfId="9992" priority="7371" operator="equal">
      <formula>1</formula>
    </cfRule>
  </conditionalFormatting>
  <conditionalFormatting sqref="L21">
    <cfRule type="cellIs" dxfId="9991" priority="7370" operator="equal">
      <formula>1</formula>
    </cfRule>
  </conditionalFormatting>
  <conditionalFormatting sqref="L22">
    <cfRule type="cellIs" dxfId="9990" priority="7369" operator="equal">
      <formula>1</formula>
    </cfRule>
  </conditionalFormatting>
  <conditionalFormatting sqref="K22">
    <cfRule type="cellIs" dxfId="9989" priority="7368" operator="equal">
      <formula>1</formula>
    </cfRule>
  </conditionalFormatting>
  <conditionalFormatting sqref="O21">
    <cfRule type="cellIs" dxfId="9988" priority="7359" operator="equal">
      <formula>"↻"</formula>
    </cfRule>
    <cfRule type="cellIs" dxfId="9987" priority="7360" operator="equal">
      <formula>"Ø"</formula>
    </cfRule>
    <cfRule type="cellIs" dxfId="9986" priority="7361" operator="equal">
      <formula>"◯"</formula>
    </cfRule>
    <cfRule type="cellIs" dxfId="9985" priority="7362" operator="equal">
      <formula>"■"</formula>
    </cfRule>
    <cfRule type="cellIs" dxfId="9984" priority="7363" operator="equal">
      <formula>"▶"</formula>
    </cfRule>
    <cfRule type="cellIs" dxfId="9983" priority="7364" operator="equal">
      <formula>"✘"</formula>
    </cfRule>
    <cfRule type="cellIs" dxfId="9982" priority="7365" operator="equal">
      <formula>"✔"</formula>
    </cfRule>
  </conditionalFormatting>
  <conditionalFormatting sqref="O20">
    <cfRule type="cellIs" dxfId="9981" priority="7357" operator="equal">
      <formula>1</formula>
    </cfRule>
  </conditionalFormatting>
  <conditionalFormatting sqref="P20">
    <cfRule type="cellIs" dxfId="9980" priority="7356" operator="equal">
      <formula>1</formula>
    </cfRule>
  </conditionalFormatting>
  <conditionalFormatting sqref="P21">
    <cfRule type="cellIs" dxfId="9979" priority="7355" operator="equal">
      <formula>1</formula>
    </cfRule>
  </conditionalFormatting>
  <conditionalFormatting sqref="P22">
    <cfRule type="cellIs" dxfId="9978" priority="7354" operator="equal">
      <formula>1</formula>
    </cfRule>
  </conditionalFormatting>
  <conditionalFormatting sqref="O22">
    <cfRule type="cellIs" dxfId="9977" priority="7353" operator="equal">
      <formula>1</formula>
    </cfRule>
  </conditionalFormatting>
  <conditionalFormatting sqref="S21">
    <cfRule type="cellIs" dxfId="9976" priority="7344" operator="equal">
      <formula>"↻"</formula>
    </cfRule>
    <cfRule type="cellIs" dxfId="9975" priority="7345" operator="equal">
      <formula>"Ø"</formula>
    </cfRule>
    <cfRule type="cellIs" dxfId="9974" priority="7346" operator="equal">
      <formula>"◯"</formula>
    </cfRule>
    <cfRule type="cellIs" dxfId="9973" priority="7347" operator="equal">
      <formula>"■"</formula>
    </cfRule>
    <cfRule type="cellIs" dxfId="9972" priority="7348" operator="equal">
      <formula>"▶"</formula>
    </cfRule>
    <cfRule type="cellIs" dxfId="9971" priority="7349" operator="equal">
      <formula>"✘"</formula>
    </cfRule>
    <cfRule type="cellIs" dxfId="9970" priority="7350" operator="equal">
      <formula>"✔"</formula>
    </cfRule>
  </conditionalFormatting>
  <conditionalFormatting sqref="S20">
    <cfRule type="cellIs" dxfId="9969" priority="7342" operator="equal">
      <formula>1</formula>
    </cfRule>
  </conditionalFormatting>
  <conditionalFormatting sqref="T20">
    <cfRule type="cellIs" dxfId="9968" priority="7341" operator="equal">
      <formula>1</formula>
    </cfRule>
  </conditionalFormatting>
  <conditionalFormatting sqref="T21">
    <cfRule type="cellIs" dxfId="9967" priority="7340" operator="equal">
      <formula>1</formula>
    </cfRule>
  </conditionalFormatting>
  <conditionalFormatting sqref="T22">
    <cfRule type="cellIs" dxfId="9966" priority="7339" operator="equal">
      <formula>1</formula>
    </cfRule>
  </conditionalFormatting>
  <conditionalFormatting sqref="S22">
    <cfRule type="cellIs" dxfId="9965" priority="7338" operator="equal">
      <formula>1</formula>
    </cfRule>
  </conditionalFormatting>
  <conditionalFormatting sqref="W21">
    <cfRule type="cellIs" dxfId="9964" priority="7329" operator="equal">
      <formula>"↻"</formula>
    </cfRule>
    <cfRule type="cellIs" dxfId="9963" priority="7330" operator="equal">
      <formula>"Ø"</formula>
    </cfRule>
    <cfRule type="cellIs" dxfId="9962" priority="7331" operator="equal">
      <formula>"◯"</formula>
    </cfRule>
    <cfRule type="cellIs" dxfId="9961" priority="7332" operator="equal">
      <formula>"■"</formula>
    </cfRule>
    <cfRule type="cellIs" dxfId="9960" priority="7333" operator="equal">
      <formula>"▶"</formula>
    </cfRule>
    <cfRule type="cellIs" dxfId="9959" priority="7334" operator="equal">
      <formula>"✘"</formula>
    </cfRule>
    <cfRule type="cellIs" dxfId="9958" priority="7335" operator="equal">
      <formula>"✔"</formula>
    </cfRule>
  </conditionalFormatting>
  <conditionalFormatting sqref="W20">
    <cfRule type="cellIs" dxfId="9957" priority="7327" operator="equal">
      <formula>1</formula>
    </cfRule>
  </conditionalFormatting>
  <conditionalFormatting sqref="X20">
    <cfRule type="cellIs" dxfId="9956" priority="7326" operator="equal">
      <formula>1</formula>
    </cfRule>
  </conditionalFormatting>
  <conditionalFormatting sqref="X21">
    <cfRule type="cellIs" dxfId="9955" priority="7325" operator="equal">
      <formula>1</formula>
    </cfRule>
  </conditionalFormatting>
  <conditionalFormatting sqref="X22">
    <cfRule type="cellIs" dxfId="9954" priority="7324" operator="equal">
      <formula>1</formula>
    </cfRule>
  </conditionalFormatting>
  <conditionalFormatting sqref="W22">
    <cfRule type="cellIs" dxfId="9953" priority="7323" operator="equal">
      <formula>1</formula>
    </cfRule>
  </conditionalFormatting>
  <conditionalFormatting sqref="AA21">
    <cfRule type="cellIs" dxfId="9952" priority="7314" operator="equal">
      <formula>"↻"</formula>
    </cfRule>
    <cfRule type="cellIs" dxfId="9951" priority="7315" operator="equal">
      <formula>"Ø"</formula>
    </cfRule>
    <cfRule type="cellIs" dxfId="9950" priority="7316" operator="equal">
      <formula>"◯"</formula>
    </cfRule>
    <cfRule type="cellIs" dxfId="9949" priority="7317" operator="equal">
      <formula>"■"</formula>
    </cfRule>
    <cfRule type="cellIs" dxfId="9948" priority="7318" operator="equal">
      <formula>"▶"</formula>
    </cfRule>
    <cfRule type="cellIs" dxfId="9947" priority="7319" operator="equal">
      <formula>"✘"</formula>
    </cfRule>
    <cfRule type="cellIs" dxfId="9946" priority="7320" operator="equal">
      <formula>"✔"</formula>
    </cfRule>
  </conditionalFormatting>
  <conditionalFormatting sqref="AA20">
    <cfRule type="cellIs" dxfId="9945" priority="7312" operator="equal">
      <formula>1</formula>
    </cfRule>
  </conditionalFormatting>
  <conditionalFormatting sqref="AB20">
    <cfRule type="cellIs" dxfId="9944" priority="7311" operator="equal">
      <formula>1</formula>
    </cfRule>
  </conditionalFormatting>
  <conditionalFormatting sqref="AB21">
    <cfRule type="cellIs" dxfId="9943" priority="7310" operator="equal">
      <formula>1</formula>
    </cfRule>
  </conditionalFormatting>
  <conditionalFormatting sqref="AB22">
    <cfRule type="cellIs" dxfId="9942" priority="7309" operator="equal">
      <formula>1</formula>
    </cfRule>
  </conditionalFormatting>
  <conditionalFormatting sqref="AA22">
    <cfRule type="cellIs" dxfId="9941" priority="7308" operator="equal">
      <formula>1</formula>
    </cfRule>
  </conditionalFormatting>
  <conditionalFormatting sqref="AE21">
    <cfRule type="cellIs" dxfId="9940" priority="7299" operator="equal">
      <formula>"↻"</formula>
    </cfRule>
    <cfRule type="cellIs" dxfId="9939" priority="7300" operator="equal">
      <formula>"Ø"</formula>
    </cfRule>
    <cfRule type="cellIs" dxfId="9938" priority="7301" operator="equal">
      <formula>"◯"</formula>
    </cfRule>
    <cfRule type="cellIs" dxfId="9937" priority="7302" operator="equal">
      <formula>"■"</formula>
    </cfRule>
    <cfRule type="cellIs" dxfId="9936" priority="7303" operator="equal">
      <formula>"▶"</formula>
    </cfRule>
    <cfRule type="cellIs" dxfId="9935" priority="7304" operator="equal">
      <formula>"✘"</formula>
    </cfRule>
    <cfRule type="cellIs" dxfId="9934" priority="7305" operator="equal">
      <formula>"✔"</formula>
    </cfRule>
  </conditionalFormatting>
  <conditionalFormatting sqref="AE20">
    <cfRule type="cellIs" dxfId="9933" priority="7297" operator="equal">
      <formula>1</formula>
    </cfRule>
  </conditionalFormatting>
  <conditionalFormatting sqref="AF20">
    <cfRule type="cellIs" dxfId="9932" priority="7296" operator="equal">
      <formula>1</formula>
    </cfRule>
  </conditionalFormatting>
  <conditionalFormatting sqref="AF21">
    <cfRule type="cellIs" dxfId="9931" priority="7295" operator="equal">
      <formula>1</formula>
    </cfRule>
  </conditionalFormatting>
  <conditionalFormatting sqref="AF22">
    <cfRule type="cellIs" dxfId="9930" priority="7294" operator="equal">
      <formula>1</formula>
    </cfRule>
  </conditionalFormatting>
  <conditionalFormatting sqref="AE22">
    <cfRule type="cellIs" dxfId="9929" priority="7293" operator="equal">
      <formula>1</formula>
    </cfRule>
  </conditionalFormatting>
  <conditionalFormatting sqref="AI21">
    <cfRule type="cellIs" dxfId="9928" priority="7284" operator="equal">
      <formula>"↻"</formula>
    </cfRule>
    <cfRule type="cellIs" dxfId="9927" priority="7285" operator="equal">
      <formula>"Ø"</formula>
    </cfRule>
    <cfRule type="cellIs" dxfId="9926" priority="7286" operator="equal">
      <formula>"◯"</formula>
    </cfRule>
    <cfRule type="cellIs" dxfId="9925" priority="7287" operator="equal">
      <formula>"■"</formula>
    </cfRule>
    <cfRule type="cellIs" dxfId="9924" priority="7288" operator="equal">
      <formula>"▶"</formula>
    </cfRule>
    <cfRule type="cellIs" dxfId="9923" priority="7289" operator="equal">
      <formula>"✘"</formula>
    </cfRule>
    <cfRule type="cellIs" dxfId="9922" priority="7290" operator="equal">
      <formula>"✔"</formula>
    </cfRule>
  </conditionalFormatting>
  <conditionalFormatting sqref="AI20">
    <cfRule type="cellIs" dxfId="9921" priority="7282" operator="equal">
      <formula>1</formula>
    </cfRule>
  </conditionalFormatting>
  <conditionalFormatting sqref="AJ20">
    <cfRule type="cellIs" dxfId="9920" priority="7281" operator="equal">
      <formula>1</formula>
    </cfRule>
  </conditionalFormatting>
  <conditionalFormatting sqref="AJ21">
    <cfRule type="cellIs" dxfId="9919" priority="7280" operator="equal">
      <formula>1</formula>
    </cfRule>
  </conditionalFormatting>
  <conditionalFormatting sqref="AJ22">
    <cfRule type="cellIs" dxfId="9918" priority="7279" operator="equal">
      <formula>1</formula>
    </cfRule>
  </conditionalFormatting>
  <conditionalFormatting sqref="AI22">
    <cfRule type="cellIs" dxfId="9917" priority="7278" operator="equal">
      <formula>1</formula>
    </cfRule>
  </conditionalFormatting>
  <conditionalFormatting sqref="AM21">
    <cfRule type="cellIs" dxfId="9916" priority="7269" operator="equal">
      <formula>"↻"</formula>
    </cfRule>
    <cfRule type="cellIs" dxfId="9915" priority="7270" operator="equal">
      <formula>"Ø"</formula>
    </cfRule>
    <cfRule type="cellIs" dxfId="9914" priority="7271" operator="equal">
      <formula>"◯"</formula>
    </cfRule>
    <cfRule type="cellIs" dxfId="9913" priority="7272" operator="equal">
      <formula>"■"</formula>
    </cfRule>
    <cfRule type="cellIs" dxfId="9912" priority="7273" operator="equal">
      <formula>"▶"</formula>
    </cfRule>
    <cfRule type="cellIs" dxfId="9911" priority="7274" operator="equal">
      <formula>"✘"</formula>
    </cfRule>
    <cfRule type="cellIs" dxfId="9910" priority="7275" operator="equal">
      <formula>"✔"</formula>
    </cfRule>
  </conditionalFormatting>
  <conditionalFormatting sqref="AM20">
    <cfRule type="cellIs" dxfId="9909" priority="7267" operator="equal">
      <formula>1</formula>
    </cfRule>
  </conditionalFormatting>
  <conditionalFormatting sqref="AN20">
    <cfRule type="cellIs" dxfId="9908" priority="7266" operator="equal">
      <formula>1</formula>
    </cfRule>
  </conditionalFormatting>
  <conditionalFormatting sqref="AN21">
    <cfRule type="cellIs" dxfId="9907" priority="7265" operator="equal">
      <formula>1</formula>
    </cfRule>
  </conditionalFormatting>
  <conditionalFormatting sqref="AN22">
    <cfRule type="cellIs" dxfId="9906" priority="7264" operator="equal">
      <formula>1</formula>
    </cfRule>
  </conditionalFormatting>
  <conditionalFormatting sqref="AM22">
    <cfRule type="cellIs" dxfId="9905" priority="7263" operator="equal">
      <formula>1</formula>
    </cfRule>
  </conditionalFormatting>
  <conditionalFormatting sqref="AQ21">
    <cfRule type="cellIs" dxfId="9904" priority="7254" operator="equal">
      <formula>"↻"</formula>
    </cfRule>
    <cfRule type="cellIs" dxfId="9903" priority="7255" operator="equal">
      <formula>"Ø"</formula>
    </cfRule>
    <cfRule type="cellIs" dxfId="9902" priority="7256" operator="equal">
      <formula>"◯"</formula>
    </cfRule>
    <cfRule type="cellIs" dxfId="9901" priority="7257" operator="equal">
      <formula>"■"</formula>
    </cfRule>
    <cfRule type="cellIs" dxfId="9900" priority="7258" operator="equal">
      <formula>"▶"</formula>
    </cfRule>
    <cfRule type="cellIs" dxfId="9899" priority="7259" operator="equal">
      <formula>"✘"</formula>
    </cfRule>
    <cfRule type="cellIs" dxfId="9898" priority="7260" operator="equal">
      <formula>"✔"</formula>
    </cfRule>
  </conditionalFormatting>
  <conditionalFormatting sqref="AQ20">
    <cfRule type="cellIs" dxfId="9897" priority="7252" operator="equal">
      <formula>1</formula>
    </cfRule>
  </conditionalFormatting>
  <conditionalFormatting sqref="AR20">
    <cfRule type="cellIs" dxfId="9896" priority="7251" operator="equal">
      <formula>1</formula>
    </cfRule>
  </conditionalFormatting>
  <conditionalFormatting sqref="AR21">
    <cfRule type="cellIs" dxfId="9895" priority="7250" operator="equal">
      <formula>1</formula>
    </cfRule>
  </conditionalFormatting>
  <conditionalFormatting sqref="AR22">
    <cfRule type="cellIs" dxfId="9894" priority="7249" operator="equal">
      <formula>1</formula>
    </cfRule>
  </conditionalFormatting>
  <conditionalFormatting sqref="AQ22">
    <cfRule type="cellIs" dxfId="9893" priority="7248" operator="equal">
      <formula>1</formula>
    </cfRule>
  </conditionalFormatting>
  <conditionalFormatting sqref="AU21">
    <cfRule type="cellIs" dxfId="9892" priority="7239" operator="equal">
      <formula>"↻"</formula>
    </cfRule>
    <cfRule type="cellIs" dxfId="9891" priority="7240" operator="equal">
      <formula>"Ø"</formula>
    </cfRule>
    <cfRule type="cellIs" dxfId="9890" priority="7241" operator="equal">
      <formula>"◯"</formula>
    </cfRule>
    <cfRule type="cellIs" dxfId="9889" priority="7242" operator="equal">
      <formula>"■"</formula>
    </cfRule>
    <cfRule type="cellIs" dxfId="9888" priority="7243" operator="equal">
      <formula>"▶"</formula>
    </cfRule>
    <cfRule type="cellIs" dxfId="9887" priority="7244" operator="equal">
      <formula>"✘"</formula>
    </cfRule>
    <cfRule type="cellIs" dxfId="9886" priority="7245" operator="equal">
      <formula>"✔"</formula>
    </cfRule>
  </conditionalFormatting>
  <conditionalFormatting sqref="AU20">
    <cfRule type="cellIs" dxfId="9885" priority="7237" operator="equal">
      <formula>1</formula>
    </cfRule>
  </conditionalFormatting>
  <conditionalFormatting sqref="AV20">
    <cfRule type="cellIs" dxfId="9884" priority="7236" operator="equal">
      <formula>1</formula>
    </cfRule>
  </conditionalFormatting>
  <conditionalFormatting sqref="AV21">
    <cfRule type="cellIs" dxfId="9883" priority="7235" operator="equal">
      <formula>1</formula>
    </cfRule>
  </conditionalFormatting>
  <conditionalFormatting sqref="AV22">
    <cfRule type="cellIs" dxfId="9882" priority="7234" operator="equal">
      <formula>1</formula>
    </cfRule>
  </conditionalFormatting>
  <conditionalFormatting sqref="AU22">
    <cfRule type="cellIs" dxfId="9881" priority="7233" operator="equal">
      <formula>1</formula>
    </cfRule>
  </conditionalFormatting>
  <conditionalFormatting sqref="AY21">
    <cfRule type="cellIs" dxfId="9880" priority="7224" operator="equal">
      <formula>"↻"</formula>
    </cfRule>
    <cfRule type="cellIs" dxfId="9879" priority="7225" operator="equal">
      <formula>"Ø"</formula>
    </cfRule>
    <cfRule type="cellIs" dxfId="9878" priority="7226" operator="equal">
      <formula>"◯"</formula>
    </cfRule>
    <cfRule type="cellIs" dxfId="9877" priority="7227" operator="equal">
      <formula>"■"</formula>
    </cfRule>
    <cfRule type="cellIs" dxfId="9876" priority="7228" operator="equal">
      <formula>"▶"</formula>
    </cfRule>
    <cfRule type="cellIs" dxfId="9875" priority="7229" operator="equal">
      <formula>"✘"</formula>
    </cfRule>
    <cfRule type="cellIs" dxfId="9874" priority="7230" operator="equal">
      <formula>"✔"</formula>
    </cfRule>
  </conditionalFormatting>
  <conditionalFormatting sqref="AY20">
    <cfRule type="cellIs" dxfId="9873" priority="7222" operator="equal">
      <formula>1</formula>
    </cfRule>
  </conditionalFormatting>
  <conditionalFormatting sqref="AZ20">
    <cfRule type="cellIs" dxfId="9872" priority="7221" operator="equal">
      <formula>1</formula>
    </cfRule>
  </conditionalFormatting>
  <conditionalFormatting sqref="AZ21">
    <cfRule type="cellIs" dxfId="9871" priority="7220" operator="equal">
      <formula>1</formula>
    </cfRule>
  </conditionalFormatting>
  <conditionalFormatting sqref="AZ22">
    <cfRule type="cellIs" dxfId="9870" priority="7219" operator="equal">
      <formula>1</formula>
    </cfRule>
  </conditionalFormatting>
  <conditionalFormatting sqref="AY22">
    <cfRule type="cellIs" dxfId="9869" priority="7218" operator="equal">
      <formula>1</formula>
    </cfRule>
  </conditionalFormatting>
  <conditionalFormatting sqref="BC21">
    <cfRule type="cellIs" dxfId="9868" priority="7209" operator="equal">
      <formula>"↻"</formula>
    </cfRule>
    <cfRule type="cellIs" dxfId="9867" priority="7210" operator="equal">
      <formula>"Ø"</formula>
    </cfRule>
    <cfRule type="cellIs" dxfId="9866" priority="7211" operator="equal">
      <formula>"◯"</formula>
    </cfRule>
    <cfRule type="cellIs" dxfId="9865" priority="7212" operator="equal">
      <formula>"■"</formula>
    </cfRule>
    <cfRule type="cellIs" dxfId="9864" priority="7213" operator="equal">
      <formula>"▶"</formula>
    </cfRule>
    <cfRule type="cellIs" dxfId="9863" priority="7214" operator="equal">
      <formula>"✘"</formula>
    </cfRule>
    <cfRule type="cellIs" dxfId="9862" priority="7215" operator="equal">
      <formula>"✔"</formula>
    </cfRule>
  </conditionalFormatting>
  <conditionalFormatting sqref="BC20">
    <cfRule type="cellIs" dxfId="9861" priority="7207" operator="equal">
      <formula>1</formula>
    </cfRule>
  </conditionalFormatting>
  <conditionalFormatting sqref="BD20">
    <cfRule type="cellIs" dxfId="9860" priority="7206" operator="equal">
      <formula>1</formula>
    </cfRule>
  </conditionalFormatting>
  <conditionalFormatting sqref="BD21">
    <cfRule type="cellIs" dxfId="9859" priority="7205" operator="equal">
      <formula>1</formula>
    </cfRule>
  </conditionalFormatting>
  <conditionalFormatting sqref="BD22">
    <cfRule type="cellIs" dxfId="9858" priority="7204" operator="equal">
      <formula>1</formula>
    </cfRule>
  </conditionalFormatting>
  <conditionalFormatting sqref="BC22">
    <cfRule type="cellIs" dxfId="9857" priority="7203" operator="equal">
      <formula>1</formula>
    </cfRule>
  </conditionalFormatting>
  <conditionalFormatting sqref="BG21">
    <cfRule type="cellIs" dxfId="9856" priority="7194" operator="equal">
      <formula>"↻"</formula>
    </cfRule>
    <cfRule type="cellIs" dxfId="9855" priority="7195" operator="equal">
      <formula>"Ø"</formula>
    </cfRule>
    <cfRule type="cellIs" dxfId="9854" priority="7196" operator="equal">
      <formula>"◯"</formula>
    </cfRule>
    <cfRule type="cellIs" dxfId="9853" priority="7197" operator="equal">
      <formula>"■"</formula>
    </cfRule>
    <cfRule type="cellIs" dxfId="9852" priority="7198" operator="equal">
      <formula>"▶"</formula>
    </cfRule>
    <cfRule type="cellIs" dxfId="9851" priority="7199" operator="equal">
      <formula>"✘"</formula>
    </cfRule>
    <cfRule type="cellIs" dxfId="9850" priority="7200" operator="equal">
      <formula>"✔"</formula>
    </cfRule>
  </conditionalFormatting>
  <conditionalFormatting sqref="BG20">
    <cfRule type="cellIs" dxfId="9849" priority="7192" operator="equal">
      <formula>1</formula>
    </cfRule>
  </conditionalFormatting>
  <conditionalFormatting sqref="BH20">
    <cfRule type="cellIs" dxfId="9848" priority="7191" operator="equal">
      <formula>1</formula>
    </cfRule>
  </conditionalFormatting>
  <conditionalFormatting sqref="BH21">
    <cfRule type="cellIs" dxfId="9847" priority="7190" operator="equal">
      <formula>1</formula>
    </cfRule>
  </conditionalFormatting>
  <conditionalFormatting sqref="BH22">
    <cfRule type="cellIs" dxfId="9846" priority="7189" operator="equal">
      <formula>1</formula>
    </cfRule>
  </conditionalFormatting>
  <conditionalFormatting sqref="BG22">
    <cfRule type="cellIs" dxfId="9845" priority="7188" operator="equal">
      <formula>1</formula>
    </cfRule>
  </conditionalFormatting>
  <conditionalFormatting sqref="BK21">
    <cfRule type="cellIs" dxfId="9844" priority="7179" operator="equal">
      <formula>"↻"</formula>
    </cfRule>
    <cfRule type="cellIs" dxfId="9843" priority="7180" operator="equal">
      <formula>"Ø"</formula>
    </cfRule>
    <cfRule type="cellIs" dxfId="9842" priority="7181" operator="equal">
      <formula>"◯"</formula>
    </cfRule>
    <cfRule type="cellIs" dxfId="9841" priority="7182" operator="equal">
      <formula>"■"</formula>
    </cfRule>
    <cfRule type="cellIs" dxfId="9840" priority="7183" operator="equal">
      <formula>"▶"</formula>
    </cfRule>
    <cfRule type="cellIs" dxfId="9839" priority="7184" operator="equal">
      <formula>"✘"</formula>
    </cfRule>
    <cfRule type="cellIs" dxfId="9838" priority="7185" operator="equal">
      <formula>"✔"</formula>
    </cfRule>
  </conditionalFormatting>
  <conditionalFormatting sqref="BK20">
    <cfRule type="cellIs" dxfId="9837" priority="7177" operator="equal">
      <formula>1</formula>
    </cfRule>
  </conditionalFormatting>
  <conditionalFormatting sqref="BL20">
    <cfRule type="cellIs" dxfId="9836" priority="7176" operator="equal">
      <formula>1</formula>
    </cfRule>
  </conditionalFormatting>
  <conditionalFormatting sqref="BL21">
    <cfRule type="cellIs" dxfId="9835" priority="7175" operator="equal">
      <formula>1</formula>
    </cfRule>
  </conditionalFormatting>
  <conditionalFormatting sqref="BL22">
    <cfRule type="cellIs" dxfId="9834" priority="7174" operator="equal">
      <formula>1</formula>
    </cfRule>
  </conditionalFormatting>
  <conditionalFormatting sqref="BK22">
    <cfRule type="cellIs" dxfId="9833" priority="7173" operator="equal">
      <formula>1</formula>
    </cfRule>
  </conditionalFormatting>
  <conditionalFormatting sqref="BO21">
    <cfRule type="cellIs" dxfId="9832" priority="7164" operator="equal">
      <formula>"↻"</formula>
    </cfRule>
    <cfRule type="cellIs" dxfId="9831" priority="7165" operator="equal">
      <formula>"Ø"</formula>
    </cfRule>
    <cfRule type="cellIs" dxfId="9830" priority="7166" operator="equal">
      <formula>"◯"</formula>
    </cfRule>
    <cfRule type="cellIs" dxfId="9829" priority="7167" operator="equal">
      <formula>"■"</formula>
    </cfRule>
    <cfRule type="cellIs" dxfId="9828" priority="7168" operator="equal">
      <formula>"▶"</formula>
    </cfRule>
    <cfRule type="cellIs" dxfId="9827" priority="7169" operator="equal">
      <formula>"✘"</formula>
    </cfRule>
    <cfRule type="cellIs" dxfId="9826" priority="7170" operator="equal">
      <formula>"✔"</formula>
    </cfRule>
  </conditionalFormatting>
  <conditionalFormatting sqref="BO20">
    <cfRule type="cellIs" dxfId="9825" priority="7162" operator="equal">
      <formula>1</formula>
    </cfRule>
  </conditionalFormatting>
  <conditionalFormatting sqref="BP20">
    <cfRule type="cellIs" dxfId="9824" priority="7161" operator="equal">
      <formula>1</formula>
    </cfRule>
  </conditionalFormatting>
  <conditionalFormatting sqref="BP21">
    <cfRule type="cellIs" dxfId="9823" priority="7160" operator="equal">
      <formula>1</formula>
    </cfRule>
  </conditionalFormatting>
  <conditionalFormatting sqref="BP22">
    <cfRule type="cellIs" dxfId="9822" priority="7159" operator="equal">
      <formula>1</formula>
    </cfRule>
  </conditionalFormatting>
  <conditionalFormatting sqref="BO22">
    <cfRule type="cellIs" dxfId="9821" priority="7158" operator="equal">
      <formula>1</formula>
    </cfRule>
  </conditionalFormatting>
  <conditionalFormatting sqref="BS21">
    <cfRule type="cellIs" dxfId="9820" priority="7149" operator="equal">
      <formula>"↻"</formula>
    </cfRule>
    <cfRule type="cellIs" dxfId="9819" priority="7150" operator="equal">
      <formula>"Ø"</formula>
    </cfRule>
    <cfRule type="cellIs" dxfId="9818" priority="7151" operator="equal">
      <formula>"◯"</formula>
    </cfRule>
    <cfRule type="cellIs" dxfId="9817" priority="7152" operator="equal">
      <formula>"■"</formula>
    </cfRule>
    <cfRule type="cellIs" dxfId="9816" priority="7153" operator="equal">
      <formula>"▶"</formula>
    </cfRule>
    <cfRule type="cellIs" dxfId="9815" priority="7154" operator="equal">
      <formula>"✘"</formula>
    </cfRule>
    <cfRule type="cellIs" dxfId="9814" priority="7155" operator="equal">
      <formula>"✔"</formula>
    </cfRule>
  </conditionalFormatting>
  <conditionalFormatting sqref="BS20">
    <cfRule type="cellIs" dxfId="9813" priority="7147" operator="equal">
      <formula>1</formula>
    </cfRule>
  </conditionalFormatting>
  <conditionalFormatting sqref="BT20">
    <cfRule type="cellIs" dxfId="9812" priority="7146" operator="equal">
      <formula>1</formula>
    </cfRule>
  </conditionalFormatting>
  <conditionalFormatting sqref="BT21">
    <cfRule type="cellIs" dxfId="9811" priority="7145" operator="equal">
      <formula>1</formula>
    </cfRule>
  </conditionalFormatting>
  <conditionalFormatting sqref="BT22">
    <cfRule type="cellIs" dxfId="9810" priority="7144" operator="equal">
      <formula>1</formula>
    </cfRule>
  </conditionalFormatting>
  <conditionalFormatting sqref="BS22">
    <cfRule type="cellIs" dxfId="9809" priority="7143" operator="equal">
      <formula>1</formula>
    </cfRule>
  </conditionalFormatting>
  <conditionalFormatting sqref="BW21">
    <cfRule type="cellIs" dxfId="9808" priority="7134" operator="equal">
      <formula>"↻"</formula>
    </cfRule>
    <cfRule type="cellIs" dxfId="9807" priority="7135" operator="equal">
      <formula>"Ø"</formula>
    </cfRule>
    <cfRule type="cellIs" dxfId="9806" priority="7136" operator="equal">
      <formula>"◯"</formula>
    </cfRule>
    <cfRule type="cellIs" dxfId="9805" priority="7137" operator="equal">
      <formula>"■"</formula>
    </cfRule>
    <cfRule type="cellIs" dxfId="9804" priority="7138" operator="equal">
      <formula>"▶"</formula>
    </cfRule>
    <cfRule type="cellIs" dxfId="9803" priority="7139" operator="equal">
      <formula>"✘"</formula>
    </cfRule>
    <cfRule type="cellIs" dxfId="9802" priority="7140" operator="equal">
      <formula>"✔"</formula>
    </cfRule>
  </conditionalFormatting>
  <conditionalFormatting sqref="BW20">
    <cfRule type="cellIs" dxfId="9801" priority="7132" operator="equal">
      <formula>1</formula>
    </cfRule>
  </conditionalFormatting>
  <conditionalFormatting sqref="BX20">
    <cfRule type="cellIs" dxfId="9800" priority="7131" operator="equal">
      <formula>1</formula>
    </cfRule>
  </conditionalFormatting>
  <conditionalFormatting sqref="BX21">
    <cfRule type="cellIs" dxfId="9799" priority="7130" operator="equal">
      <formula>1</formula>
    </cfRule>
  </conditionalFormatting>
  <conditionalFormatting sqref="BX22">
    <cfRule type="cellIs" dxfId="9798" priority="7129" operator="equal">
      <formula>1</formula>
    </cfRule>
  </conditionalFormatting>
  <conditionalFormatting sqref="BW22">
    <cfRule type="cellIs" dxfId="9797" priority="7128" operator="equal">
      <formula>1</formula>
    </cfRule>
  </conditionalFormatting>
  <conditionalFormatting sqref="CA21">
    <cfRule type="cellIs" dxfId="9796" priority="7119" operator="equal">
      <formula>"↻"</formula>
    </cfRule>
    <cfRule type="cellIs" dxfId="9795" priority="7120" operator="equal">
      <formula>"Ø"</formula>
    </cfRule>
    <cfRule type="cellIs" dxfId="9794" priority="7121" operator="equal">
      <formula>"◯"</formula>
    </cfRule>
    <cfRule type="cellIs" dxfId="9793" priority="7122" operator="equal">
      <formula>"■"</formula>
    </cfRule>
    <cfRule type="cellIs" dxfId="9792" priority="7123" operator="equal">
      <formula>"▶"</formula>
    </cfRule>
    <cfRule type="cellIs" dxfId="9791" priority="7124" operator="equal">
      <formula>"✘"</formula>
    </cfRule>
    <cfRule type="cellIs" dxfId="9790" priority="7125" operator="equal">
      <formula>"✔"</formula>
    </cfRule>
  </conditionalFormatting>
  <conditionalFormatting sqref="CA20">
    <cfRule type="cellIs" dxfId="9789" priority="7117" operator="equal">
      <formula>1</formula>
    </cfRule>
  </conditionalFormatting>
  <conditionalFormatting sqref="CB20">
    <cfRule type="cellIs" dxfId="9788" priority="7116" operator="equal">
      <formula>1</formula>
    </cfRule>
  </conditionalFormatting>
  <conditionalFormatting sqref="CB21">
    <cfRule type="cellIs" dxfId="9787" priority="7115" operator="equal">
      <formula>1</formula>
    </cfRule>
  </conditionalFormatting>
  <conditionalFormatting sqref="CB22">
    <cfRule type="cellIs" dxfId="9786" priority="7114" operator="equal">
      <formula>1</formula>
    </cfRule>
  </conditionalFormatting>
  <conditionalFormatting sqref="CA22">
    <cfRule type="cellIs" dxfId="9785" priority="7113" operator="equal">
      <formula>1</formula>
    </cfRule>
  </conditionalFormatting>
  <conditionalFormatting sqref="CE21">
    <cfRule type="cellIs" dxfId="9784" priority="7104" operator="equal">
      <formula>"↻"</formula>
    </cfRule>
    <cfRule type="cellIs" dxfId="9783" priority="7105" operator="equal">
      <formula>"Ø"</formula>
    </cfRule>
    <cfRule type="cellIs" dxfId="9782" priority="7106" operator="equal">
      <formula>"◯"</formula>
    </cfRule>
    <cfRule type="cellIs" dxfId="9781" priority="7107" operator="equal">
      <formula>"■"</formula>
    </cfRule>
    <cfRule type="cellIs" dxfId="9780" priority="7108" operator="equal">
      <formula>"▶"</formula>
    </cfRule>
    <cfRule type="cellIs" dxfId="9779" priority="7109" operator="equal">
      <formula>"✘"</formula>
    </cfRule>
    <cfRule type="cellIs" dxfId="9778" priority="7110" operator="equal">
      <formula>"✔"</formula>
    </cfRule>
  </conditionalFormatting>
  <conditionalFormatting sqref="CE20">
    <cfRule type="cellIs" dxfId="9777" priority="7102" operator="equal">
      <formula>1</formula>
    </cfRule>
  </conditionalFormatting>
  <conditionalFormatting sqref="CF20">
    <cfRule type="cellIs" dxfId="9776" priority="7101" operator="equal">
      <formula>1</formula>
    </cfRule>
  </conditionalFormatting>
  <conditionalFormatting sqref="CF21">
    <cfRule type="cellIs" dxfId="9775" priority="7100" operator="equal">
      <formula>1</formula>
    </cfRule>
  </conditionalFormatting>
  <conditionalFormatting sqref="CF22">
    <cfRule type="cellIs" dxfId="9774" priority="7099" operator="equal">
      <formula>1</formula>
    </cfRule>
  </conditionalFormatting>
  <conditionalFormatting sqref="CE22">
    <cfRule type="cellIs" dxfId="9773" priority="7098" operator="equal">
      <formula>1</formula>
    </cfRule>
  </conditionalFormatting>
  <conditionalFormatting sqref="CI21">
    <cfRule type="cellIs" dxfId="9772" priority="7089" operator="equal">
      <formula>"↻"</formula>
    </cfRule>
    <cfRule type="cellIs" dxfId="9771" priority="7090" operator="equal">
      <formula>"Ø"</formula>
    </cfRule>
    <cfRule type="cellIs" dxfId="9770" priority="7091" operator="equal">
      <formula>"◯"</formula>
    </cfRule>
    <cfRule type="cellIs" dxfId="9769" priority="7092" operator="equal">
      <formula>"■"</formula>
    </cfRule>
    <cfRule type="cellIs" dxfId="9768" priority="7093" operator="equal">
      <formula>"▶"</formula>
    </cfRule>
    <cfRule type="cellIs" dxfId="9767" priority="7094" operator="equal">
      <formula>"✘"</formula>
    </cfRule>
    <cfRule type="cellIs" dxfId="9766" priority="7095" operator="equal">
      <formula>"✔"</formula>
    </cfRule>
  </conditionalFormatting>
  <conditionalFormatting sqref="CI20">
    <cfRule type="cellIs" dxfId="9765" priority="7087" operator="equal">
      <formula>1</formula>
    </cfRule>
  </conditionalFormatting>
  <conditionalFormatting sqref="CJ20">
    <cfRule type="cellIs" dxfId="9764" priority="7086" operator="equal">
      <formula>1</formula>
    </cfRule>
  </conditionalFormatting>
  <conditionalFormatting sqref="CJ21">
    <cfRule type="cellIs" dxfId="9763" priority="7085" operator="equal">
      <formula>1</formula>
    </cfRule>
  </conditionalFormatting>
  <conditionalFormatting sqref="CJ22">
    <cfRule type="cellIs" dxfId="9762" priority="7084" operator="equal">
      <formula>1</formula>
    </cfRule>
  </conditionalFormatting>
  <conditionalFormatting sqref="CI22">
    <cfRule type="cellIs" dxfId="9761" priority="7083" operator="equal">
      <formula>1</formula>
    </cfRule>
  </conditionalFormatting>
  <conditionalFormatting sqref="CM21">
    <cfRule type="cellIs" dxfId="9760" priority="7074" operator="equal">
      <formula>"↻"</formula>
    </cfRule>
    <cfRule type="cellIs" dxfId="9759" priority="7075" operator="equal">
      <formula>"Ø"</formula>
    </cfRule>
    <cfRule type="cellIs" dxfId="9758" priority="7076" operator="equal">
      <formula>"◯"</formula>
    </cfRule>
    <cfRule type="cellIs" dxfId="9757" priority="7077" operator="equal">
      <formula>"■"</formula>
    </cfRule>
    <cfRule type="cellIs" dxfId="9756" priority="7078" operator="equal">
      <formula>"▶"</formula>
    </cfRule>
    <cfRule type="cellIs" dxfId="9755" priority="7079" operator="equal">
      <formula>"✘"</formula>
    </cfRule>
    <cfRule type="cellIs" dxfId="9754" priority="7080" operator="equal">
      <formula>"✔"</formula>
    </cfRule>
  </conditionalFormatting>
  <conditionalFormatting sqref="CM20">
    <cfRule type="cellIs" dxfId="9753" priority="7072" operator="equal">
      <formula>1</formula>
    </cfRule>
  </conditionalFormatting>
  <conditionalFormatting sqref="CN20">
    <cfRule type="cellIs" dxfId="9752" priority="7071" operator="equal">
      <formula>1</formula>
    </cfRule>
  </conditionalFormatting>
  <conditionalFormatting sqref="CN21">
    <cfRule type="cellIs" dxfId="9751" priority="7070" operator="equal">
      <formula>1</formula>
    </cfRule>
  </conditionalFormatting>
  <conditionalFormatting sqref="CN22">
    <cfRule type="cellIs" dxfId="9750" priority="7069" operator="equal">
      <formula>1</formula>
    </cfRule>
  </conditionalFormatting>
  <conditionalFormatting sqref="CM22">
    <cfRule type="cellIs" dxfId="9749" priority="7068" operator="equal">
      <formula>1</formula>
    </cfRule>
  </conditionalFormatting>
  <conditionalFormatting sqref="CQ21">
    <cfRule type="cellIs" dxfId="9748" priority="7059" operator="equal">
      <formula>"↻"</formula>
    </cfRule>
    <cfRule type="cellIs" dxfId="9747" priority="7060" operator="equal">
      <formula>"Ø"</formula>
    </cfRule>
    <cfRule type="cellIs" dxfId="9746" priority="7061" operator="equal">
      <formula>"◯"</formula>
    </cfRule>
    <cfRule type="cellIs" dxfId="9745" priority="7062" operator="equal">
      <formula>"■"</formula>
    </cfRule>
    <cfRule type="cellIs" dxfId="9744" priority="7063" operator="equal">
      <formula>"▶"</formula>
    </cfRule>
    <cfRule type="cellIs" dxfId="9743" priority="7064" operator="equal">
      <formula>"✘"</formula>
    </cfRule>
    <cfRule type="cellIs" dxfId="9742" priority="7065" operator="equal">
      <formula>"✔"</formula>
    </cfRule>
  </conditionalFormatting>
  <conditionalFormatting sqref="CQ20">
    <cfRule type="cellIs" dxfId="9741" priority="7057" operator="equal">
      <formula>1</formula>
    </cfRule>
  </conditionalFormatting>
  <conditionalFormatting sqref="CR20">
    <cfRule type="cellIs" dxfId="9740" priority="7056" operator="equal">
      <formula>1</formula>
    </cfRule>
  </conditionalFormatting>
  <conditionalFormatting sqref="CR21">
    <cfRule type="cellIs" dxfId="9739" priority="7055" operator="equal">
      <formula>1</formula>
    </cfRule>
  </conditionalFormatting>
  <conditionalFormatting sqref="CR22">
    <cfRule type="cellIs" dxfId="9738" priority="7054" operator="equal">
      <formula>1</formula>
    </cfRule>
  </conditionalFormatting>
  <conditionalFormatting sqref="CQ22">
    <cfRule type="cellIs" dxfId="9737" priority="7053" operator="equal">
      <formula>1</formula>
    </cfRule>
  </conditionalFormatting>
  <conditionalFormatting sqref="CU21">
    <cfRule type="cellIs" dxfId="9736" priority="7044" operator="equal">
      <formula>"↻"</formula>
    </cfRule>
    <cfRule type="cellIs" dxfId="9735" priority="7045" operator="equal">
      <formula>"Ø"</formula>
    </cfRule>
    <cfRule type="cellIs" dxfId="9734" priority="7046" operator="equal">
      <formula>"◯"</formula>
    </cfRule>
    <cfRule type="cellIs" dxfId="9733" priority="7047" operator="equal">
      <formula>"■"</formula>
    </cfRule>
    <cfRule type="cellIs" dxfId="9732" priority="7048" operator="equal">
      <formula>"▶"</formula>
    </cfRule>
    <cfRule type="cellIs" dxfId="9731" priority="7049" operator="equal">
      <formula>"✘"</formula>
    </cfRule>
    <cfRule type="cellIs" dxfId="9730" priority="7050" operator="equal">
      <formula>"✔"</formula>
    </cfRule>
  </conditionalFormatting>
  <conditionalFormatting sqref="CU20">
    <cfRule type="cellIs" dxfId="9729" priority="7042" operator="equal">
      <formula>1</formula>
    </cfRule>
  </conditionalFormatting>
  <conditionalFormatting sqref="CV20">
    <cfRule type="cellIs" dxfId="9728" priority="7041" operator="equal">
      <formula>1</formula>
    </cfRule>
  </conditionalFormatting>
  <conditionalFormatting sqref="CV21">
    <cfRule type="cellIs" dxfId="9727" priority="7040" operator="equal">
      <formula>1</formula>
    </cfRule>
  </conditionalFormatting>
  <conditionalFormatting sqref="CV22">
    <cfRule type="cellIs" dxfId="9726" priority="7039" operator="equal">
      <formula>1</formula>
    </cfRule>
  </conditionalFormatting>
  <conditionalFormatting sqref="CU22">
    <cfRule type="cellIs" dxfId="9725" priority="7038" operator="equal">
      <formula>1</formula>
    </cfRule>
  </conditionalFormatting>
  <conditionalFormatting sqref="CY21">
    <cfRule type="cellIs" dxfId="9724" priority="7029" operator="equal">
      <formula>"↻"</formula>
    </cfRule>
    <cfRule type="cellIs" dxfId="9723" priority="7030" operator="equal">
      <formula>"Ø"</formula>
    </cfRule>
    <cfRule type="cellIs" dxfId="9722" priority="7031" operator="equal">
      <formula>"◯"</formula>
    </cfRule>
    <cfRule type="cellIs" dxfId="9721" priority="7032" operator="equal">
      <formula>"■"</formula>
    </cfRule>
    <cfRule type="cellIs" dxfId="9720" priority="7033" operator="equal">
      <formula>"▶"</formula>
    </cfRule>
    <cfRule type="cellIs" dxfId="9719" priority="7034" operator="equal">
      <formula>"✘"</formula>
    </cfRule>
    <cfRule type="cellIs" dxfId="9718" priority="7035" operator="equal">
      <formula>"✔"</formula>
    </cfRule>
  </conditionalFormatting>
  <conditionalFormatting sqref="CY20">
    <cfRule type="cellIs" dxfId="9717" priority="7027" operator="equal">
      <formula>1</formula>
    </cfRule>
  </conditionalFormatting>
  <conditionalFormatting sqref="CZ20">
    <cfRule type="cellIs" dxfId="9716" priority="7026" operator="equal">
      <formula>1</formula>
    </cfRule>
  </conditionalFormatting>
  <conditionalFormatting sqref="CZ21">
    <cfRule type="cellIs" dxfId="9715" priority="7025" operator="equal">
      <formula>1</formula>
    </cfRule>
  </conditionalFormatting>
  <conditionalFormatting sqref="CZ22">
    <cfRule type="cellIs" dxfId="9714" priority="7024" operator="equal">
      <formula>1</formula>
    </cfRule>
  </conditionalFormatting>
  <conditionalFormatting sqref="CY22">
    <cfRule type="cellIs" dxfId="9713" priority="7023" operator="equal">
      <formula>1</formula>
    </cfRule>
  </conditionalFormatting>
  <conditionalFormatting sqref="DC21">
    <cfRule type="cellIs" dxfId="9712" priority="7014" operator="equal">
      <formula>"↻"</formula>
    </cfRule>
    <cfRule type="cellIs" dxfId="9711" priority="7015" operator="equal">
      <formula>"Ø"</formula>
    </cfRule>
    <cfRule type="cellIs" dxfId="9710" priority="7016" operator="equal">
      <formula>"◯"</formula>
    </cfRule>
    <cfRule type="cellIs" dxfId="9709" priority="7017" operator="equal">
      <formula>"■"</formula>
    </cfRule>
    <cfRule type="cellIs" dxfId="9708" priority="7018" operator="equal">
      <formula>"▶"</formula>
    </cfRule>
    <cfRule type="cellIs" dxfId="9707" priority="7019" operator="equal">
      <formula>"✘"</formula>
    </cfRule>
    <cfRule type="cellIs" dxfId="9706" priority="7020" operator="equal">
      <formula>"✔"</formula>
    </cfRule>
  </conditionalFormatting>
  <conditionalFormatting sqref="DC20">
    <cfRule type="cellIs" dxfId="9705" priority="7012" operator="equal">
      <formula>1</formula>
    </cfRule>
  </conditionalFormatting>
  <conditionalFormatting sqref="DD20">
    <cfRule type="cellIs" dxfId="9704" priority="7011" operator="equal">
      <formula>1</formula>
    </cfRule>
  </conditionalFormatting>
  <conditionalFormatting sqref="DD21">
    <cfRule type="cellIs" dxfId="9703" priority="7010" operator="equal">
      <formula>1</formula>
    </cfRule>
  </conditionalFormatting>
  <conditionalFormatting sqref="DD22">
    <cfRule type="cellIs" dxfId="9702" priority="7009" operator="equal">
      <formula>1</formula>
    </cfRule>
  </conditionalFormatting>
  <conditionalFormatting sqref="DC22">
    <cfRule type="cellIs" dxfId="9701" priority="7008" operator="equal">
      <formula>1</formula>
    </cfRule>
  </conditionalFormatting>
  <conditionalFormatting sqref="DG21">
    <cfRule type="cellIs" dxfId="9700" priority="6999" operator="equal">
      <formula>"↻"</formula>
    </cfRule>
    <cfRule type="cellIs" dxfId="9699" priority="7000" operator="equal">
      <formula>"Ø"</formula>
    </cfRule>
    <cfRule type="cellIs" dxfId="9698" priority="7001" operator="equal">
      <formula>"◯"</formula>
    </cfRule>
    <cfRule type="cellIs" dxfId="9697" priority="7002" operator="equal">
      <formula>"■"</formula>
    </cfRule>
    <cfRule type="cellIs" dxfId="9696" priority="7003" operator="equal">
      <formula>"▶"</formula>
    </cfRule>
    <cfRule type="cellIs" dxfId="9695" priority="7004" operator="equal">
      <formula>"✘"</formula>
    </cfRule>
    <cfRule type="cellIs" dxfId="9694" priority="7005" operator="equal">
      <formula>"✔"</formula>
    </cfRule>
  </conditionalFormatting>
  <conditionalFormatting sqref="DG20">
    <cfRule type="cellIs" dxfId="9693" priority="6997" operator="equal">
      <formula>1</formula>
    </cfRule>
  </conditionalFormatting>
  <conditionalFormatting sqref="DH20">
    <cfRule type="cellIs" dxfId="9692" priority="6996" operator="equal">
      <formula>1</formula>
    </cfRule>
  </conditionalFormatting>
  <conditionalFormatting sqref="DH21">
    <cfRule type="cellIs" dxfId="9691" priority="6995" operator="equal">
      <formula>1</formula>
    </cfRule>
  </conditionalFormatting>
  <conditionalFormatting sqref="DH22">
    <cfRule type="cellIs" dxfId="9690" priority="6994" operator="equal">
      <formula>1</formula>
    </cfRule>
  </conditionalFormatting>
  <conditionalFormatting sqref="DG22">
    <cfRule type="cellIs" dxfId="9689" priority="6993" operator="equal">
      <formula>1</formula>
    </cfRule>
  </conditionalFormatting>
  <conditionalFormatting sqref="DK21">
    <cfRule type="cellIs" dxfId="9688" priority="6984" operator="equal">
      <formula>"↻"</formula>
    </cfRule>
    <cfRule type="cellIs" dxfId="9687" priority="6985" operator="equal">
      <formula>"Ø"</formula>
    </cfRule>
    <cfRule type="cellIs" dxfId="9686" priority="6986" operator="equal">
      <formula>"◯"</formula>
    </cfRule>
    <cfRule type="cellIs" dxfId="9685" priority="6987" operator="equal">
      <formula>"■"</formula>
    </cfRule>
    <cfRule type="cellIs" dxfId="9684" priority="6988" operator="equal">
      <formula>"▶"</formula>
    </cfRule>
    <cfRule type="cellIs" dxfId="9683" priority="6989" operator="equal">
      <formula>"✘"</formula>
    </cfRule>
    <cfRule type="cellIs" dxfId="9682" priority="6990" operator="equal">
      <formula>"✔"</formula>
    </cfRule>
  </conditionalFormatting>
  <conditionalFormatting sqref="DK20">
    <cfRule type="cellIs" dxfId="9681" priority="6982" operator="equal">
      <formula>1</formula>
    </cfRule>
  </conditionalFormatting>
  <conditionalFormatting sqref="DL20">
    <cfRule type="cellIs" dxfId="9680" priority="6981" operator="equal">
      <formula>1</formula>
    </cfRule>
  </conditionalFormatting>
  <conditionalFormatting sqref="DL21">
    <cfRule type="cellIs" dxfId="9679" priority="6980" operator="equal">
      <formula>1</formula>
    </cfRule>
  </conditionalFormatting>
  <conditionalFormatting sqref="DL22">
    <cfRule type="cellIs" dxfId="9678" priority="6979" operator="equal">
      <formula>1</formula>
    </cfRule>
  </conditionalFormatting>
  <conditionalFormatting sqref="DK22">
    <cfRule type="cellIs" dxfId="9677" priority="6978" operator="equal">
      <formula>1</formula>
    </cfRule>
  </conditionalFormatting>
  <conditionalFormatting sqref="DO21">
    <cfRule type="cellIs" dxfId="9676" priority="6969" operator="equal">
      <formula>"↻"</formula>
    </cfRule>
    <cfRule type="cellIs" dxfId="9675" priority="6970" operator="equal">
      <formula>"Ø"</formula>
    </cfRule>
    <cfRule type="cellIs" dxfId="9674" priority="6971" operator="equal">
      <formula>"◯"</formula>
    </cfRule>
    <cfRule type="cellIs" dxfId="9673" priority="6972" operator="equal">
      <formula>"■"</formula>
    </cfRule>
    <cfRule type="cellIs" dxfId="9672" priority="6973" operator="equal">
      <formula>"▶"</formula>
    </cfRule>
    <cfRule type="cellIs" dxfId="9671" priority="6974" operator="equal">
      <formula>"✘"</formula>
    </cfRule>
    <cfRule type="cellIs" dxfId="9670" priority="6975" operator="equal">
      <formula>"✔"</formula>
    </cfRule>
  </conditionalFormatting>
  <conditionalFormatting sqref="DO20">
    <cfRule type="cellIs" dxfId="9669" priority="6967" operator="equal">
      <formula>1</formula>
    </cfRule>
  </conditionalFormatting>
  <conditionalFormatting sqref="DP20">
    <cfRule type="cellIs" dxfId="9668" priority="6966" operator="equal">
      <formula>1</formula>
    </cfRule>
  </conditionalFormatting>
  <conditionalFormatting sqref="DP21">
    <cfRule type="cellIs" dxfId="9667" priority="6965" operator="equal">
      <formula>1</formula>
    </cfRule>
  </conditionalFormatting>
  <conditionalFormatting sqref="DP22">
    <cfRule type="cellIs" dxfId="9666" priority="6964" operator="equal">
      <formula>1</formula>
    </cfRule>
  </conditionalFormatting>
  <conditionalFormatting sqref="DO22">
    <cfRule type="cellIs" dxfId="9665" priority="6963" operator="equal">
      <formula>1</formula>
    </cfRule>
  </conditionalFormatting>
  <conditionalFormatting sqref="DS21">
    <cfRule type="cellIs" dxfId="9664" priority="6954" operator="equal">
      <formula>"↻"</formula>
    </cfRule>
    <cfRule type="cellIs" dxfId="9663" priority="6955" operator="equal">
      <formula>"Ø"</formula>
    </cfRule>
    <cfRule type="cellIs" dxfId="9662" priority="6956" operator="equal">
      <formula>"◯"</formula>
    </cfRule>
    <cfRule type="cellIs" dxfId="9661" priority="6957" operator="equal">
      <formula>"■"</formula>
    </cfRule>
    <cfRule type="cellIs" dxfId="9660" priority="6958" operator="equal">
      <formula>"▶"</formula>
    </cfRule>
    <cfRule type="cellIs" dxfId="9659" priority="6959" operator="equal">
      <formula>"✘"</formula>
    </cfRule>
    <cfRule type="cellIs" dxfId="9658" priority="6960" operator="equal">
      <formula>"✔"</formula>
    </cfRule>
  </conditionalFormatting>
  <conditionalFormatting sqref="DS20">
    <cfRule type="cellIs" dxfId="9657" priority="6952" operator="equal">
      <formula>1</formula>
    </cfRule>
  </conditionalFormatting>
  <conditionalFormatting sqref="DT20">
    <cfRule type="cellIs" dxfId="9656" priority="6951" operator="equal">
      <formula>1</formula>
    </cfRule>
  </conditionalFormatting>
  <conditionalFormatting sqref="DT21">
    <cfRule type="cellIs" dxfId="9655" priority="6950" operator="equal">
      <formula>1</formula>
    </cfRule>
  </conditionalFormatting>
  <conditionalFormatting sqref="DT22">
    <cfRule type="cellIs" dxfId="9654" priority="6949" operator="equal">
      <formula>1</formula>
    </cfRule>
  </conditionalFormatting>
  <conditionalFormatting sqref="DS22">
    <cfRule type="cellIs" dxfId="9653" priority="6948" operator="equal">
      <formula>1</formula>
    </cfRule>
  </conditionalFormatting>
  <conditionalFormatting sqref="DW21">
    <cfRule type="cellIs" dxfId="9652" priority="6939" operator="equal">
      <formula>"↻"</formula>
    </cfRule>
    <cfRule type="cellIs" dxfId="9651" priority="6940" operator="equal">
      <formula>"Ø"</formula>
    </cfRule>
    <cfRule type="cellIs" dxfId="9650" priority="6941" operator="equal">
      <formula>"◯"</formula>
    </cfRule>
    <cfRule type="cellIs" dxfId="9649" priority="6942" operator="equal">
      <formula>"■"</formula>
    </cfRule>
    <cfRule type="cellIs" dxfId="9648" priority="6943" operator="equal">
      <formula>"▶"</formula>
    </cfRule>
    <cfRule type="cellIs" dxfId="9647" priority="6944" operator="equal">
      <formula>"✘"</formula>
    </cfRule>
    <cfRule type="cellIs" dxfId="9646" priority="6945" operator="equal">
      <formula>"✔"</formula>
    </cfRule>
  </conditionalFormatting>
  <conditionalFormatting sqref="DW20">
    <cfRule type="cellIs" dxfId="9645" priority="6937" operator="equal">
      <formula>1</formula>
    </cfRule>
  </conditionalFormatting>
  <conditionalFormatting sqref="DX20">
    <cfRule type="cellIs" dxfId="9644" priority="6936" operator="equal">
      <formula>1</formula>
    </cfRule>
  </conditionalFormatting>
  <conditionalFormatting sqref="DX21">
    <cfRule type="cellIs" dxfId="9643" priority="6935" operator="equal">
      <formula>1</formula>
    </cfRule>
  </conditionalFormatting>
  <conditionalFormatting sqref="DX22">
    <cfRule type="cellIs" dxfId="9642" priority="6934" operator="equal">
      <formula>1</formula>
    </cfRule>
  </conditionalFormatting>
  <conditionalFormatting sqref="DW22">
    <cfRule type="cellIs" dxfId="9641" priority="6933" operator="equal">
      <formula>1</formula>
    </cfRule>
  </conditionalFormatting>
  <conditionalFormatting sqref="G25">
    <cfRule type="cellIs" dxfId="9640" priority="6924" operator="equal">
      <formula>"↻"</formula>
    </cfRule>
    <cfRule type="cellIs" dxfId="9639" priority="6925" operator="equal">
      <formula>"Ø"</formula>
    </cfRule>
    <cfRule type="cellIs" dxfId="9638" priority="6926" operator="equal">
      <formula>"◯"</formula>
    </cfRule>
    <cfRule type="cellIs" dxfId="9637" priority="6927" operator="equal">
      <formula>"■"</formula>
    </cfRule>
    <cfRule type="cellIs" dxfId="9636" priority="6928" operator="equal">
      <formula>"▶"</formula>
    </cfRule>
    <cfRule type="cellIs" dxfId="9635" priority="6929" operator="equal">
      <formula>"✘"</formula>
    </cfRule>
    <cfRule type="cellIs" dxfId="9634" priority="6930" operator="equal">
      <formula>"✔"</formula>
    </cfRule>
  </conditionalFormatting>
  <conditionalFormatting sqref="F24">
    <cfRule type="cellIs" dxfId="9633" priority="6923" operator="equal">
      <formula>1</formula>
    </cfRule>
  </conditionalFormatting>
  <conditionalFormatting sqref="G24">
    <cfRule type="cellIs" dxfId="9632" priority="6922" operator="equal">
      <formula>1</formula>
    </cfRule>
  </conditionalFormatting>
  <conditionalFormatting sqref="H24">
    <cfRule type="cellIs" dxfId="9631" priority="6921" operator="equal">
      <formula>1</formula>
    </cfRule>
  </conditionalFormatting>
  <conditionalFormatting sqref="H25">
    <cfRule type="cellIs" dxfId="9630" priority="6920" operator="equal">
      <formula>1</formula>
    </cfRule>
  </conditionalFormatting>
  <conditionalFormatting sqref="H26">
    <cfRule type="cellIs" dxfId="9629" priority="6919" operator="equal">
      <formula>1</formula>
    </cfRule>
  </conditionalFormatting>
  <conditionalFormatting sqref="G26">
    <cfRule type="cellIs" dxfId="9628" priority="6918" operator="equal">
      <formula>1</formula>
    </cfRule>
  </conditionalFormatting>
  <conditionalFormatting sqref="F26">
    <cfRule type="cellIs" dxfId="9627" priority="6917" operator="equal">
      <formula>1</formula>
    </cfRule>
  </conditionalFormatting>
  <conditionalFormatting sqref="F25">
    <cfRule type="cellIs" dxfId="9626" priority="6916" operator="equal">
      <formula>1</formula>
    </cfRule>
  </conditionalFormatting>
  <conditionalFormatting sqref="K25">
    <cfRule type="cellIs" dxfId="9625" priority="6909" operator="equal">
      <formula>"↻"</formula>
    </cfRule>
    <cfRule type="cellIs" dxfId="9624" priority="6910" operator="equal">
      <formula>"Ø"</formula>
    </cfRule>
    <cfRule type="cellIs" dxfId="9623" priority="6911" operator="equal">
      <formula>"◯"</formula>
    </cfRule>
    <cfRule type="cellIs" dxfId="9622" priority="6912" operator="equal">
      <formula>"■"</formula>
    </cfRule>
    <cfRule type="cellIs" dxfId="9621" priority="6913" operator="equal">
      <formula>"▶"</formula>
    </cfRule>
    <cfRule type="cellIs" dxfId="9620" priority="6914" operator="equal">
      <formula>"✘"</formula>
    </cfRule>
    <cfRule type="cellIs" dxfId="9619" priority="6915" operator="equal">
      <formula>"✔"</formula>
    </cfRule>
  </conditionalFormatting>
  <conditionalFormatting sqref="K24">
    <cfRule type="cellIs" dxfId="9618" priority="6907" operator="equal">
      <formula>1</formula>
    </cfRule>
  </conditionalFormatting>
  <conditionalFormatting sqref="L24">
    <cfRule type="cellIs" dxfId="9617" priority="6906" operator="equal">
      <formula>1</formula>
    </cfRule>
  </conditionalFormatting>
  <conditionalFormatting sqref="L25">
    <cfRule type="cellIs" dxfId="9616" priority="6905" operator="equal">
      <formula>1</formula>
    </cfRule>
  </conditionalFormatting>
  <conditionalFormatting sqref="L26">
    <cfRule type="cellIs" dxfId="9615" priority="6904" operator="equal">
      <formula>1</formula>
    </cfRule>
  </conditionalFormatting>
  <conditionalFormatting sqref="K26">
    <cfRule type="cellIs" dxfId="9614" priority="6903" operator="equal">
      <formula>1</formula>
    </cfRule>
  </conditionalFormatting>
  <conditionalFormatting sqref="O25">
    <cfRule type="cellIs" dxfId="9613" priority="6894" operator="equal">
      <formula>"↻"</formula>
    </cfRule>
    <cfRule type="cellIs" dxfId="9612" priority="6895" operator="equal">
      <formula>"Ø"</formula>
    </cfRule>
    <cfRule type="cellIs" dxfId="9611" priority="6896" operator="equal">
      <formula>"◯"</formula>
    </cfRule>
    <cfRule type="cellIs" dxfId="9610" priority="6897" operator="equal">
      <formula>"■"</formula>
    </cfRule>
    <cfRule type="cellIs" dxfId="9609" priority="6898" operator="equal">
      <formula>"▶"</formula>
    </cfRule>
    <cfRule type="cellIs" dxfId="9608" priority="6899" operator="equal">
      <formula>"✘"</formula>
    </cfRule>
    <cfRule type="cellIs" dxfId="9607" priority="6900" operator="equal">
      <formula>"✔"</formula>
    </cfRule>
  </conditionalFormatting>
  <conditionalFormatting sqref="O24">
    <cfRule type="cellIs" dxfId="9606" priority="6892" operator="equal">
      <formula>1</formula>
    </cfRule>
  </conditionalFormatting>
  <conditionalFormatting sqref="P24">
    <cfRule type="cellIs" dxfId="9605" priority="6891" operator="equal">
      <formula>1</formula>
    </cfRule>
  </conditionalFormatting>
  <conditionalFormatting sqref="P25">
    <cfRule type="cellIs" dxfId="9604" priority="6890" operator="equal">
      <formula>1</formula>
    </cfRule>
  </conditionalFormatting>
  <conditionalFormatting sqref="P26">
    <cfRule type="cellIs" dxfId="9603" priority="6889" operator="equal">
      <formula>1</formula>
    </cfRule>
  </conditionalFormatting>
  <conditionalFormatting sqref="O26">
    <cfRule type="cellIs" dxfId="9602" priority="6888" operator="equal">
      <formula>1</formula>
    </cfRule>
  </conditionalFormatting>
  <conditionalFormatting sqref="S25">
    <cfRule type="cellIs" dxfId="9601" priority="6879" operator="equal">
      <formula>"↻"</formula>
    </cfRule>
    <cfRule type="cellIs" dxfId="9600" priority="6880" operator="equal">
      <formula>"Ø"</formula>
    </cfRule>
    <cfRule type="cellIs" dxfId="9599" priority="6881" operator="equal">
      <formula>"◯"</formula>
    </cfRule>
    <cfRule type="cellIs" dxfId="9598" priority="6882" operator="equal">
      <formula>"■"</formula>
    </cfRule>
    <cfRule type="cellIs" dxfId="9597" priority="6883" operator="equal">
      <formula>"▶"</formula>
    </cfRule>
    <cfRule type="cellIs" dxfId="9596" priority="6884" operator="equal">
      <formula>"✘"</formula>
    </cfRule>
    <cfRule type="cellIs" dxfId="9595" priority="6885" operator="equal">
      <formula>"✔"</formula>
    </cfRule>
  </conditionalFormatting>
  <conditionalFormatting sqref="S24">
    <cfRule type="cellIs" dxfId="9594" priority="6877" operator="equal">
      <formula>1</formula>
    </cfRule>
  </conditionalFormatting>
  <conditionalFormatting sqref="T24">
    <cfRule type="cellIs" dxfId="9593" priority="6876" operator="equal">
      <formula>1</formula>
    </cfRule>
  </conditionalFormatting>
  <conditionalFormatting sqref="T25">
    <cfRule type="cellIs" dxfId="9592" priority="6875" operator="equal">
      <formula>1</formula>
    </cfRule>
  </conditionalFormatting>
  <conditionalFormatting sqref="T26">
    <cfRule type="cellIs" dxfId="9591" priority="6874" operator="equal">
      <formula>1</formula>
    </cfRule>
  </conditionalFormatting>
  <conditionalFormatting sqref="S26">
    <cfRule type="cellIs" dxfId="9590" priority="6873" operator="equal">
      <formula>1</formula>
    </cfRule>
  </conditionalFormatting>
  <conditionalFormatting sqref="W25">
    <cfRule type="cellIs" dxfId="9589" priority="6864" operator="equal">
      <formula>"↻"</formula>
    </cfRule>
    <cfRule type="cellIs" dxfId="9588" priority="6865" operator="equal">
      <formula>"Ø"</formula>
    </cfRule>
    <cfRule type="cellIs" dxfId="9587" priority="6866" operator="equal">
      <formula>"◯"</formula>
    </cfRule>
    <cfRule type="cellIs" dxfId="9586" priority="6867" operator="equal">
      <formula>"■"</formula>
    </cfRule>
    <cfRule type="cellIs" dxfId="9585" priority="6868" operator="equal">
      <formula>"▶"</formula>
    </cfRule>
    <cfRule type="cellIs" dxfId="9584" priority="6869" operator="equal">
      <formula>"✘"</formula>
    </cfRule>
    <cfRule type="cellIs" dxfId="9583" priority="6870" operator="equal">
      <formula>"✔"</formula>
    </cfRule>
  </conditionalFormatting>
  <conditionalFormatting sqref="W24">
    <cfRule type="cellIs" dxfId="9582" priority="6862" operator="equal">
      <formula>1</formula>
    </cfRule>
  </conditionalFormatting>
  <conditionalFormatting sqref="X24">
    <cfRule type="cellIs" dxfId="9581" priority="6861" operator="equal">
      <formula>1</formula>
    </cfRule>
  </conditionalFormatting>
  <conditionalFormatting sqref="X25">
    <cfRule type="cellIs" dxfId="9580" priority="6860" operator="equal">
      <formula>1</formula>
    </cfRule>
  </conditionalFormatting>
  <conditionalFormatting sqref="X26">
    <cfRule type="cellIs" dxfId="9579" priority="6859" operator="equal">
      <formula>1</formula>
    </cfRule>
  </conditionalFormatting>
  <conditionalFormatting sqref="W26">
    <cfRule type="cellIs" dxfId="9578" priority="6858" operator="equal">
      <formula>1</formula>
    </cfRule>
  </conditionalFormatting>
  <conditionalFormatting sqref="AA25">
    <cfRule type="cellIs" dxfId="9577" priority="6849" operator="equal">
      <formula>"↻"</formula>
    </cfRule>
    <cfRule type="cellIs" dxfId="9576" priority="6850" operator="equal">
      <formula>"Ø"</formula>
    </cfRule>
    <cfRule type="cellIs" dxfId="9575" priority="6851" operator="equal">
      <formula>"◯"</formula>
    </cfRule>
    <cfRule type="cellIs" dxfId="9574" priority="6852" operator="equal">
      <formula>"■"</formula>
    </cfRule>
    <cfRule type="cellIs" dxfId="9573" priority="6853" operator="equal">
      <formula>"▶"</formula>
    </cfRule>
    <cfRule type="cellIs" dxfId="9572" priority="6854" operator="equal">
      <formula>"✘"</formula>
    </cfRule>
    <cfRule type="cellIs" dxfId="9571" priority="6855" operator="equal">
      <formula>"✔"</formula>
    </cfRule>
  </conditionalFormatting>
  <conditionalFormatting sqref="AA24">
    <cfRule type="cellIs" dxfId="9570" priority="6847" operator="equal">
      <formula>1</formula>
    </cfRule>
  </conditionalFormatting>
  <conditionalFormatting sqref="AB24">
    <cfRule type="cellIs" dxfId="9569" priority="6846" operator="equal">
      <formula>1</formula>
    </cfRule>
  </conditionalFormatting>
  <conditionalFormatting sqref="AB25">
    <cfRule type="cellIs" dxfId="9568" priority="6845" operator="equal">
      <formula>1</formula>
    </cfRule>
  </conditionalFormatting>
  <conditionalFormatting sqref="AB26">
    <cfRule type="cellIs" dxfId="9567" priority="6844" operator="equal">
      <formula>1</formula>
    </cfRule>
  </conditionalFormatting>
  <conditionalFormatting sqref="AA26">
    <cfRule type="cellIs" dxfId="9566" priority="6843" operator="equal">
      <formula>1</formula>
    </cfRule>
  </conditionalFormatting>
  <conditionalFormatting sqref="AE25">
    <cfRule type="cellIs" dxfId="9565" priority="6834" operator="equal">
      <formula>"↻"</formula>
    </cfRule>
    <cfRule type="cellIs" dxfId="9564" priority="6835" operator="equal">
      <formula>"Ø"</formula>
    </cfRule>
    <cfRule type="cellIs" dxfId="9563" priority="6836" operator="equal">
      <formula>"◯"</formula>
    </cfRule>
    <cfRule type="cellIs" dxfId="9562" priority="6837" operator="equal">
      <formula>"■"</formula>
    </cfRule>
    <cfRule type="cellIs" dxfId="9561" priority="6838" operator="equal">
      <formula>"▶"</formula>
    </cfRule>
    <cfRule type="cellIs" dxfId="9560" priority="6839" operator="equal">
      <formula>"✘"</formula>
    </cfRule>
    <cfRule type="cellIs" dxfId="9559" priority="6840" operator="equal">
      <formula>"✔"</formula>
    </cfRule>
  </conditionalFormatting>
  <conditionalFormatting sqref="AE24">
    <cfRule type="cellIs" dxfId="9558" priority="6832" operator="equal">
      <formula>1</formula>
    </cfRule>
  </conditionalFormatting>
  <conditionalFormatting sqref="AF24">
    <cfRule type="cellIs" dxfId="9557" priority="6831" operator="equal">
      <formula>1</formula>
    </cfRule>
  </conditionalFormatting>
  <conditionalFormatting sqref="AF25">
    <cfRule type="cellIs" dxfId="9556" priority="6830" operator="equal">
      <formula>1</formula>
    </cfRule>
  </conditionalFormatting>
  <conditionalFormatting sqref="AF26">
    <cfRule type="cellIs" dxfId="9555" priority="6829" operator="equal">
      <formula>1</formula>
    </cfRule>
  </conditionalFormatting>
  <conditionalFormatting sqref="AE26">
    <cfRule type="cellIs" dxfId="9554" priority="6828" operator="equal">
      <formula>1</formula>
    </cfRule>
  </conditionalFormatting>
  <conditionalFormatting sqref="AI25">
    <cfRule type="cellIs" dxfId="9553" priority="6819" operator="equal">
      <formula>"↻"</formula>
    </cfRule>
    <cfRule type="cellIs" dxfId="9552" priority="6820" operator="equal">
      <formula>"Ø"</formula>
    </cfRule>
    <cfRule type="cellIs" dxfId="9551" priority="6821" operator="equal">
      <formula>"◯"</formula>
    </cfRule>
    <cfRule type="cellIs" dxfId="9550" priority="6822" operator="equal">
      <formula>"■"</formula>
    </cfRule>
    <cfRule type="cellIs" dxfId="9549" priority="6823" operator="equal">
      <formula>"▶"</formula>
    </cfRule>
    <cfRule type="cellIs" dxfId="9548" priority="6824" operator="equal">
      <formula>"✘"</formula>
    </cfRule>
    <cfRule type="cellIs" dxfId="9547" priority="6825" operator="equal">
      <formula>"✔"</formula>
    </cfRule>
  </conditionalFormatting>
  <conditionalFormatting sqref="AI24">
    <cfRule type="cellIs" dxfId="9546" priority="6817" operator="equal">
      <formula>1</formula>
    </cfRule>
  </conditionalFormatting>
  <conditionalFormatting sqref="AJ24">
    <cfRule type="cellIs" dxfId="9545" priority="6816" operator="equal">
      <formula>1</formula>
    </cfRule>
  </conditionalFormatting>
  <conditionalFormatting sqref="AJ25">
    <cfRule type="cellIs" dxfId="9544" priority="6815" operator="equal">
      <formula>1</formula>
    </cfRule>
  </conditionalFormatting>
  <conditionalFormatting sqref="AJ26">
    <cfRule type="cellIs" dxfId="9543" priority="6814" operator="equal">
      <formula>1</formula>
    </cfRule>
  </conditionalFormatting>
  <conditionalFormatting sqref="AI26">
    <cfRule type="cellIs" dxfId="9542" priority="6813" operator="equal">
      <formula>1</formula>
    </cfRule>
  </conditionalFormatting>
  <conditionalFormatting sqref="AM25">
    <cfRule type="cellIs" dxfId="9541" priority="6804" operator="equal">
      <formula>"↻"</formula>
    </cfRule>
    <cfRule type="cellIs" dxfId="9540" priority="6805" operator="equal">
      <formula>"Ø"</formula>
    </cfRule>
    <cfRule type="cellIs" dxfId="9539" priority="6806" operator="equal">
      <formula>"◯"</formula>
    </cfRule>
    <cfRule type="cellIs" dxfId="9538" priority="6807" operator="equal">
      <formula>"■"</formula>
    </cfRule>
    <cfRule type="cellIs" dxfId="9537" priority="6808" operator="equal">
      <formula>"▶"</formula>
    </cfRule>
    <cfRule type="cellIs" dxfId="9536" priority="6809" operator="equal">
      <formula>"✘"</formula>
    </cfRule>
    <cfRule type="cellIs" dxfId="9535" priority="6810" operator="equal">
      <formula>"✔"</formula>
    </cfRule>
  </conditionalFormatting>
  <conditionalFormatting sqref="AM24">
    <cfRule type="cellIs" dxfId="9534" priority="6802" operator="equal">
      <formula>1</formula>
    </cfRule>
  </conditionalFormatting>
  <conditionalFormatting sqref="AN24">
    <cfRule type="cellIs" dxfId="9533" priority="6801" operator="equal">
      <formula>1</formula>
    </cfRule>
  </conditionalFormatting>
  <conditionalFormatting sqref="AN25">
    <cfRule type="cellIs" dxfId="9532" priority="6800" operator="equal">
      <formula>1</formula>
    </cfRule>
  </conditionalFormatting>
  <conditionalFormatting sqref="AN26">
    <cfRule type="cellIs" dxfId="9531" priority="6799" operator="equal">
      <formula>1</formula>
    </cfRule>
  </conditionalFormatting>
  <conditionalFormatting sqref="AM26">
    <cfRule type="cellIs" dxfId="9530" priority="6798" operator="equal">
      <formula>1</formula>
    </cfRule>
  </conditionalFormatting>
  <conditionalFormatting sqref="AQ25">
    <cfRule type="cellIs" dxfId="9529" priority="6789" operator="equal">
      <formula>"↻"</formula>
    </cfRule>
    <cfRule type="cellIs" dxfId="9528" priority="6790" operator="equal">
      <formula>"Ø"</formula>
    </cfRule>
    <cfRule type="cellIs" dxfId="9527" priority="6791" operator="equal">
      <formula>"◯"</formula>
    </cfRule>
    <cfRule type="cellIs" dxfId="9526" priority="6792" operator="equal">
      <formula>"■"</formula>
    </cfRule>
    <cfRule type="cellIs" dxfId="9525" priority="6793" operator="equal">
      <formula>"▶"</formula>
    </cfRule>
    <cfRule type="cellIs" dxfId="9524" priority="6794" operator="equal">
      <formula>"✘"</formula>
    </cfRule>
    <cfRule type="cellIs" dxfId="9523" priority="6795" operator="equal">
      <formula>"✔"</formula>
    </cfRule>
  </conditionalFormatting>
  <conditionalFormatting sqref="AQ24">
    <cfRule type="cellIs" dxfId="9522" priority="6787" operator="equal">
      <formula>1</formula>
    </cfRule>
  </conditionalFormatting>
  <conditionalFormatting sqref="AR24">
    <cfRule type="cellIs" dxfId="9521" priority="6786" operator="equal">
      <formula>1</formula>
    </cfRule>
  </conditionalFormatting>
  <conditionalFormatting sqref="AR25">
    <cfRule type="cellIs" dxfId="9520" priority="6785" operator="equal">
      <formula>1</formula>
    </cfRule>
  </conditionalFormatting>
  <conditionalFormatting sqref="AR26">
    <cfRule type="cellIs" dxfId="9519" priority="6784" operator="equal">
      <formula>1</formula>
    </cfRule>
  </conditionalFormatting>
  <conditionalFormatting sqref="AQ26">
    <cfRule type="cellIs" dxfId="9518" priority="6783" operator="equal">
      <formula>1</formula>
    </cfRule>
  </conditionalFormatting>
  <conditionalFormatting sqref="AU25">
    <cfRule type="cellIs" dxfId="9517" priority="6774" operator="equal">
      <formula>"↻"</formula>
    </cfRule>
    <cfRule type="cellIs" dxfId="9516" priority="6775" operator="equal">
      <formula>"Ø"</formula>
    </cfRule>
    <cfRule type="cellIs" dxfId="9515" priority="6776" operator="equal">
      <formula>"◯"</formula>
    </cfRule>
    <cfRule type="cellIs" dxfId="9514" priority="6777" operator="equal">
      <formula>"■"</formula>
    </cfRule>
    <cfRule type="cellIs" dxfId="9513" priority="6778" operator="equal">
      <formula>"▶"</formula>
    </cfRule>
    <cfRule type="cellIs" dxfId="9512" priority="6779" operator="equal">
      <formula>"✘"</formula>
    </cfRule>
    <cfRule type="cellIs" dxfId="9511" priority="6780" operator="equal">
      <formula>"✔"</formula>
    </cfRule>
  </conditionalFormatting>
  <conditionalFormatting sqref="AU24">
    <cfRule type="cellIs" dxfId="9510" priority="6772" operator="equal">
      <formula>1</formula>
    </cfRule>
  </conditionalFormatting>
  <conditionalFormatting sqref="AV24">
    <cfRule type="cellIs" dxfId="9509" priority="6771" operator="equal">
      <formula>1</formula>
    </cfRule>
  </conditionalFormatting>
  <conditionalFormatting sqref="AV25">
    <cfRule type="cellIs" dxfId="9508" priority="6770" operator="equal">
      <formula>1</formula>
    </cfRule>
  </conditionalFormatting>
  <conditionalFormatting sqref="AV26">
    <cfRule type="cellIs" dxfId="9507" priority="6769" operator="equal">
      <formula>1</formula>
    </cfRule>
  </conditionalFormatting>
  <conditionalFormatting sqref="AU26">
    <cfRule type="cellIs" dxfId="9506" priority="6768" operator="equal">
      <formula>1</formula>
    </cfRule>
  </conditionalFormatting>
  <conditionalFormatting sqref="AY25">
    <cfRule type="cellIs" dxfId="9505" priority="6759" operator="equal">
      <formula>"↻"</formula>
    </cfRule>
    <cfRule type="cellIs" dxfId="9504" priority="6760" operator="equal">
      <formula>"Ø"</formula>
    </cfRule>
    <cfRule type="cellIs" dxfId="9503" priority="6761" operator="equal">
      <formula>"◯"</formula>
    </cfRule>
    <cfRule type="cellIs" dxfId="9502" priority="6762" operator="equal">
      <formula>"■"</formula>
    </cfRule>
    <cfRule type="cellIs" dxfId="9501" priority="6763" operator="equal">
      <formula>"▶"</formula>
    </cfRule>
    <cfRule type="cellIs" dxfId="9500" priority="6764" operator="equal">
      <formula>"✘"</formula>
    </cfRule>
    <cfRule type="cellIs" dxfId="9499" priority="6765" operator="equal">
      <formula>"✔"</formula>
    </cfRule>
  </conditionalFormatting>
  <conditionalFormatting sqref="AY24">
    <cfRule type="cellIs" dxfId="9498" priority="6757" operator="equal">
      <formula>1</formula>
    </cfRule>
  </conditionalFormatting>
  <conditionalFormatting sqref="AZ24">
    <cfRule type="cellIs" dxfId="9497" priority="6756" operator="equal">
      <formula>1</formula>
    </cfRule>
  </conditionalFormatting>
  <conditionalFormatting sqref="AZ25">
    <cfRule type="cellIs" dxfId="9496" priority="6755" operator="equal">
      <formula>1</formula>
    </cfRule>
  </conditionalFormatting>
  <conditionalFormatting sqref="AZ26">
    <cfRule type="cellIs" dxfId="9495" priority="6754" operator="equal">
      <formula>1</formula>
    </cfRule>
  </conditionalFormatting>
  <conditionalFormatting sqref="AY26">
    <cfRule type="cellIs" dxfId="9494" priority="6753" operator="equal">
      <formula>1</formula>
    </cfRule>
  </conditionalFormatting>
  <conditionalFormatting sqref="BC25">
    <cfRule type="cellIs" dxfId="9493" priority="6744" operator="equal">
      <formula>"↻"</formula>
    </cfRule>
    <cfRule type="cellIs" dxfId="9492" priority="6745" operator="equal">
      <formula>"Ø"</formula>
    </cfRule>
    <cfRule type="cellIs" dxfId="9491" priority="6746" operator="equal">
      <formula>"◯"</formula>
    </cfRule>
    <cfRule type="cellIs" dxfId="9490" priority="6747" operator="equal">
      <formula>"■"</formula>
    </cfRule>
    <cfRule type="cellIs" dxfId="9489" priority="6748" operator="equal">
      <formula>"▶"</formula>
    </cfRule>
    <cfRule type="cellIs" dxfId="9488" priority="6749" operator="equal">
      <formula>"✘"</formula>
    </cfRule>
    <cfRule type="cellIs" dxfId="9487" priority="6750" operator="equal">
      <formula>"✔"</formula>
    </cfRule>
  </conditionalFormatting>
  <conditionalFormatting sqref="BC24">
    <cfRule type="cellIs" dxfId="9486" priority="6742" operator="equal">
      <formula>1</formula>
    </cfRule>
  </conditionalFormatting>
  <conditionalFormatting sqref="BD24">
    <cfRule type="cellIs" dxfId="9485" priority="6741" operator="equal">
      <formula>1</formula>
    </cfRule>
  </conditionalFormatting>
  <conditionalFormatting sqref="BD25">
    <cfRule type="cellIs" dxfId="9484" priority="6740" operator="equal">
      <formula>1</formula>
    </cfRule>
  </conditionalFormatting>
  <conditionalFormatting sqref="BD26">
    <cfRule type="cellIs" dxfId="9483" priority="6739" operator="equal">
      <formula>1</formula>
    </cfRule>
  </conditionalFormatting>
  <conditionalFormatting sqref="BC26">
    <cfRule type="cellIs" dxfId="9482" priority="6738" operator="equal">
      <formula>1</formula>
    </cfRule>
  </conditionalFormatting>
  <conditionalFormatting sqref="BG25">
    <cfRule type="cellIs" dxfId="9481" priority="6729" operator="equal">
      <formula>"↻"</formula>
    </cfRule>
    <cfRule type="cellIs" dxfId="9480" priority="6730" operator="equal">
      <formula>"Ø"</formula>
    </cfRule>
    <cfRule type="cellIs" dxfId="9479" priority="6731" operator="equal">
      <formula>"◯"</formula>
    </cfRule>
    <cfRule type="cellIs" dxfId="9478" priority="6732" operator="equal">
      <formula>"■"</formula>
    </cfRule>
    <cfRule type="cellIs" dxfId="9477" priority="6733" operator="equal">
      <formula>"▶"</formula>
    </cfRule>
    <cfRule type="cellIs" dxfId="9476" priority="6734" operator="equal">
      <formula>"✘"</formula>
    </cfRule>
    <cfRule type="cellIs" dxfId="9475" priority="6735" operator="equal">
      <formula>"✔"</formula>
    </cfRule>
  </conditionalFormatting>
  <conditionalFormatting sqref="BG24">
    <cfRule type="cellIs" dxfId="9474" priority="6727" operator="equal">
      <formula>1</formula>
    </cfRule>
  </conditionalFormatting>
  <conditionalFormatting sqref="BH24">
    <cfRule type="cellIs" dxfId="9473" priority="6726" operator="equal">
      <formula>1</formula>
    </cfRule>
  </conditionalFormatting>
  <conditionalFormatting sqref="BH25">
    <cfRule type="cellIs" dxfId="9472" priority="6725" operator="equal">
      <formula>1</formula>
    </cfRule>
  </conditionalFormatting>
  <conditionalFormatting sqref="BH26">
    <cfRule type="cellIs" dxfId="9471" priority="6724" operator="equal">
      <formula>1</formula>
    </cfRule>
  </conditionalFormatting>
  <conditionalFormatting sqref="BG26">
    <cfRule type="cellIs" dxfId="9470" priority="6723" operator="equal">
      <formula>1</formula>
    </cfRule>
  </conditionalFormatting>
  <conditionalFormatting sqref="BK25">
    <cfRule type="cellIs" dxfId="9469" priority="6714" operator="equal">
      <formula>"↻"</formula>
    </cfRule>
    <cfRule type="cellIs" dxfId="9468" priority="6715" operator="equal">
      <formula>"Ø"</formula>
    </cfRule>
    <cfRule type="cellIs" dxfId="9467" priority="6716" operator="equal">
      <formula>"◯"</formula>
    </cfRule>
    <cfRule type="cellIs" dxfId="9466" priority="6717" operator="equal">
      <formula>"■"</formula>
    </cfRule>
    <cfRule type="cellIs" dxfId="9465" priority="6718" operator="equal">
      <formula>"▶"</formula>
    </cfRule>
    <cfRule type="cellIs" dxfId="9464" priority="6719" operator="equal">
      <formula>"✘"</formula>
    </cfRule>
    <cfRule type="cellIs" dxfId="9463" priority="6720" operator="equal">
      <formula>"✔"</formula>
    </cfRule>
  </conditionalFormatting>
  <conditionalFormatting sqref="BK24">
    <cfRule type="cellIs" dxfId="9462" priority="6712" operator="equal">
      <formula>1</formula>
    </cfRule>
  </conditionalFormatting>
  <conditionalFormatting sqref="BL24">
    <cfRule type="cellIs" dxfId="9461" priority="6711" operator="equal">
      <formula>1</formula>
    </cfRule>
  </conditionalFormatting>
  <conditionalFormatting sqref="BL25">
    <cfRule type="cellIs" dxfId="9460" priority="6710" operator="equal">
      <formula>1</formula>
    </cfRule>
  </conditionalFormatting>
  <conditionalFormatting sqref="BL26">
    <cfRule type="cellIs" dxfId="9459" priority="6709" operator="equal">
      <formula>1</formula>
    </cfRule>
  </conditionalFormatting>
  <conditionalFormatting sqref="BK26">
    <cfRule type="cellIs" dxfId="9458" priority="6708" operator="equal">
      <formula>1</formula>
    </cfRule>
  </conditionalFormatting>
  <conditionalFormatting sqref="BO25">
    <cfRule type="cellIs" dxfId="9457" priority="6699" operator="equal">
      <formula>"↻"</formula>
    </cfRule>
    <cfRule type="cellIs" dxfId="9456" priority="6700" operator="equal">
      <formula>"Ø"</formula>
    </cfRule>
    <cfRule type="cellIs" dxfId="9455" priority="6701" operator="equal">
      <formula>"◯"</formula>
    </cfRule>
    <cfRule type="cellIs" dxfId="9454" priority="6702" operator="equal">
      <formula>"■"</formula>
    </cfRule>
    <cfRule type="cellIs" dxfId="9453" priority="6703" operator="equal">
      <formula>"▶"</formula>
    </cfRule>
    <cfRule type="cellIs" dxfId="9452" priority="6704" operator="equal">
      <formula>"✘"</formula>
    </cfRule>
    <cfRule type="cellIs" dxfId="9451" priority="6705" operator="equal">
      <formula>"✔"</formula>
    </cfRule>
  </conditionalFormatting>
  <conditionalFormatting sqref="BO24">
    <cfRule type="cellIs" dxfId="9450" priority="6697" operator="equal">
      <formula>1</formula>
    </cfRule>
  </conditionalFormatting>
  <conditionalFormatting sqref="BP24">
    <cfRule type="cellIs" dxfId="9449" priority="6696" operator="equal">
      <formula>1</formula>
    </cfRule>
  </conditionalFormatting>
  <conditionalFormatting sqref="BP25">
    <cfRule type="cellIs" dxfId="9448" priority="6695" operator="equal">
      <formula>1</formula>
    </cfRule>
  </conditionalFormatting>
  <conditionalFormatting sqref="BP26">
    <cfRule type="cellIs" dxfId="9447" priority="6694" operator="equal">
      <formula>1</formula>
    </cfRule>
  </conditionalFormatting>
  <conditionalFormatting sqref="BO26">
    <cfRule type="cellIs" dxfId="9446" priority="6693" operator="equal">
      <formula>1</formula>
    </cfRule>
  </conditionalFormatting>
  <conditionalFormatting sqref="BS25">
    <cfRule type="cellIs" dxfId="9445" priority="6684" operator="equal">
      <formula>"↻"</formula>
    </cfRule>
    <cfRule type="cellIs" dxfId="9444" priority="6685" operator="equal">
      <formula>"Ø"</formula>
    </cfRule>
    <cfRule type="cellIs" dxfId="9443" priority="6686" operator="equal">
      <formula>"◯"</formula>
    </cfRule>
    <cfRule type="cellIs" dxfId="9442" priority="6687" operator="equal">
      <formula>"■"</formula>
    </cfRule>
    <cfRule type="cellIs" dxfId="9441" priority="6688" operator="equal">
      <formula>"▶"</formula>
    </cfRule>
    <cfRule type="cellIs" dxfId="9440" priority="6689" operator="equal">
      <formula>"✘"</formula>
    </cfRule>
    <cfRule type="cellIs" dxfId="9439" priority="6690" operator="equal">
      <formula>"✔"</formula>
    </cfRule>
  </conditionalFormatting>
  <conditionalFormatting sqref="BS24">
    <cfRule type="cellIs" dxfId="9438" priority="6682" operator="equal">
      <formula>1</formula>
    </cfRule>
  </conditionalFormatting>
  <conditionalFormatting sqref="BT24">
    <cfRule type="cellIs" dxfId="9437" priority="6681" operator="equal">
      <formula>1</formula>
    </cfRule>
  </conditionalFormatting>
  <conditionalFormatting sqref="BT25">
    <cfRule type="cellIs" dxfId="9436" priority="6680" operator="equal">
      <formula>1</formula>
    </cfRule>
  </conditionalFormatting>
  <conditionalFormatting sqref="BT26">
    <cfRule type="cellIs" dxfId="9435" priority="6679" operator="equal">
      <formula>1</formula>
    </cfRule>
  </conditionalFormatting>
  <conditionalFormatting sqref="BS26">
    <cfRule type="cellIs" dxfId="9434" priority="6678" operator="equal">
      <formula>1</formula>
    </cfRule>
  </conditionalFormatting>
  <conditionalFormatting sqref="BW25">
    <cfRule type="cellIs" dxfId="9433" priority="6669" operator="equal">
      <formula>"↻"</formula>
    </cfRule>
    <cfRule type="cellIs" dxfId="9432" priority="6670" operator="equal">
      <formula>"Ø"</formula>
    </cfRule>
    <cfRule type="cellIs" dxfId="9431" priority="6671" operator="equal">
      <formula>"◯"</formula>
    </cfRule>
    <cfRule type="cellIs" dxfId="9430" priority="6672" operator="equal">
      <formula>"■"</formula>
    </cfRule>
    <cfRule type="cellIs" dxfId="9429" priority="6673" operator="equal">
      <formula>"▶"</formula>
    </cfRule>
    <cfRule type="cellIs" dxfId="9428" priority="6674" operator="equal">
      <formula>"✘"</formula>
    </cfRule>
    <cfRule type="cellIs" dxfId="9427" priority="6675" operator="equal">
      <formula>"✔"</formula>
    </cfRule>
  </conditionalFormatting>
  <conditionalFormatting sqref="BW24">
    <cfRule type="cellIs" dxfId="9426" priority="6667" operator="equal">
      <formula>1</formula>
    </cfRule>
  </conditionalFormatting>
  <conditionalFormatting sqref="BX24">
    <cfRule type="cellIs" dxfId="9425" priority="6666" operator="equal">
      <formula>1</formula>
    </cfRule>
  </conditionalFormatting>
  <conditionalFormatting sqref="BX25">
    <cfRule type="cellIs" dxfId="9424" priority="6665" operator="equal">
      <formula>1</formula>
    </cfRule>
  </conditionalFormatting>
  <conditionalFormatting sqref="BX26">
    <cfRule type="cellIs" dxfId="9423" priority="6664" operator="equal">
      <formula>1</formula>
    </cfRule>
  </conditionalFormatting>
  <conditionalFormatting sqref="BW26">
    <cfRule type="cellIs" dxfId="9422" priority="6663" operator="equal">
      <formula>1</formula>
    </cfRule>
  </conditionalFormatting>
  <conditionalFormatting sqref="CA25">
    <cfRule type="cellIs" dxfId="9421" priority="6654" operator="equal">
      <formula>"↻"</formula>
    </cfRule>
    <cfRule type="cellIs" dxfId="9420" priority="6655" operator="equal">
      <formula>"Ø"</formula>
    </cfRule>
    <cfRule type="cellIs" dxfId="9419" priority="6656" operator="equal">
      <formula>"◯"</formula>
    </cfRule>
    <cfRule type="cellIs" dxfId="9418" priority="6657" operator="equal">
      <formula>"■"</formula>
    </cfRule>
    <cfRule type="cellIs" dxfId="9417" priority="6658" operator="equal">
      <formula>"▶"</formula>
    </cfRule>
    <cfRule type="cellIs" dxfId="9416" priority="6659" operator="equal">
      <formula>"✘"</formula>
    </cfRule>
    <cfRule type="cellIs" dxfId="9415" priority="6660" operator="equal">
      <formula>"✔"</formula>
    </cfRule>
  </conditionalFormatting>
  <conditionalFormatting sqref="CA24">
    <cfRule type="cellIs" dxfId="9414" priority="6652" operator="equal">
      <formula>1</formula>
    </cfRule>
  </conditionalFormatting>
  <conditionalFormatting sqref="CB24">
    <cfRule type="cellIs" dxfId="9413" priority="6651" operator="equal">
      <formula>1</formula>
    </cfRule>
  </conditionalFormatting>
  <conditionalFormatting sqref="CB25">
    <cfRule type="cellIs" dxfId="9412" priority="6650" operator="equal">
      <formula>1</formula>
    </cfRule>
  </conditionalFormatting>
  <conditionalFormatting sqref="CB26">
    <cfRule type="cellIs" dxfId="9411" priority="6649" operator="equal">
      <formula>1</formula>
    </cfRule>
  </conditionalFormatting>
  <conditionalFormatting sqref="CA26">
    <cfRule type="cellIs" dxfId="9410" priority="6648" operator="equal">
      <formula>1</formula>
    </cfRule>
  </conditionalFormatting>
  <conditionalFormatting sqref="CE25">
    <cfRule type="cellIs" dxfId="9409" priority="6639" operator="equal">
      <formula>"↻"</formula>
    </cfRule>
    <cfRule type="cellIs" dxfId="9408" priority="6640" operator="equal">
      <formula>"Ø"</formula>
    </cfRule>
    <cfRule type="cellIs" dxfId="9407" priority="6641" operator="equal">
      <formula>"◯"</formula>
    </cfRule>
    <cfRule type="cellIs" dxfId="9406" priority="6642" operator="equal">
      <formula>"■"</formula>
    </cfRule>
    <cfRule type="cellIs" dxfId="9405" priority="6643" operator="equal">
      <formula>"▶"</formula>
    </cfRule>
    <cfRule type="cellIs" dxfId="9404" priority="6644" operator="equal">
      <formula>"✘"</formula>
    </cfRule>
    <cfRule type="cellIs" dxfId="9403" priority="6645" operator="equal">
      <formula>"✔"</formula>
    </cfRule>
  </conditionalFormatting>
  <conditionalFormatting sqref="CE24">
    <cfRule type="cellIs" dxfId="9402" priority="6637" operator="equal">
      <formula>1</formula>
    </cfRule>
  </conditionalFormatting>
  <conditionalFormatting sqref="CF24">
    <cfRule type="cellIs" dxfId="9401" priority="6636" operator="equal">
      <formula>1</formula>
    </cfRule>
  </conditionalFormatting>
  <conditionalFormatting sqref="CF25">
    <cfRule type="cellIs" dxfId="9400" priority="6635" operator="equal">
      <formula>1</formula>
    </cfRule>
  </conditionalFormatting>
  <conditionalFormatting sqref="CF26">
    <cfRule type="cellIs" dxfId="9399" priority="6634" operator="equal">
      <formula>1</formula>
    </cfRule>
  </conditionalFormatting>
  <conditionalFormatting sqref="CE26">
    <cfRule type="cellIs" dxfId="9398" priority="6633" operator="equal">
      <formula>1</formula>
    </cfRule>
  </conditionalFormatting>
  <conditionalFormatting sqref="CI25">
    <cfRule type="cellIs" dxfId="9397" priority="6624" operator="equal">
      <formula>"↻"</formula>
    </cfRule>
    <cfRule type="cellIs" dxfId="9396" priority="6625" operator="equal">
      <formula>"Ø"</formula>
    </cfRule>
    <cfRule type="cellIs" dxfId="9395" priority="6626" operator="equal">
      <formula>"◯"</formula>
    </cfRule>
    <cfRule type="cellIs" dxfId="9394" priority="6627" operator="equal">
      <formula>"■"</formula>
    </cfRule>
    <cfRule type="cellIs" dxfId="9393" priority="6628" operator="equal">
      <formula>"▶"</formula>
    </cfRule>
    <cfRule type="cellIs" dxfId="9392" priority="6629" operator="equal">
      <formula>"✘"</formula>
    </cfRule>
    <cfRule type="cellIs" dxfId="9391" priority="6630" operator="equal">
      <formula>"✔"</formula>
    </cfRule>
  </conditionalFormatting>
  <conditionalFormatting sqref="CI24">
    <cfRule type="cellIs" dxfId="9390" priority="6622" operator="equal">
      <formula>1</formula>
    </cfRule>
  </conditionalFormatting>
  <conditionalFormatting sqref="CJ24">
    <cfRule type="cellIs" dxfId="9389" priority="6621" operator="equal">
      <formula>1</formula>
    </cfRule>
  </conditionalFormatting>
  <conditionalFormatting sqref="CJ25">
    <cfRule type="cellIs" dxfId="9388" priority="6620" operator="equal">
      <formula>1</formula>
    </cfRule>
  </conditionalFormatting>
  <conditionalFormatting sqref="CJ26">
    <cfRule type="cellIs" dxfId="9387" priority="6619" operator="equal">
      <formula>1</formula>
    </cfRule>
  </conditionalFormatting>
  <conditionalFormatting sqref="CI26">
    <cfRule type="cellIs" dxfId="9386" priority="6618" operator="equal">
      <formula>1</formula>
    </cfRule>
  </conditionalFormatting>
  <conditionalFormatting sqref="CM25">
    <cfRule type="cellIs" dxfId="9385" priority="6609" operator="equal">
      <formula>"↻"</formula>
    </cfRule>
    <cfRule type="cellIs" dxfId="9384" priority="6610" operator="equal">
      <formula>"Ø"</formula>
    </cfRule>
    <cfRule type="cellIs" dxfId="9383" priority="6611" operator="equal">
      <formula>"◯"</formula>
    </cfRule>
    <cfRule type="cellIs" dxfId="9382" priority="6612" operator="equal">
      <formula>"■"</formula>
    </cfRule>
    <cfRule type="cellIs" dxfId="9381" priority="6613" operator="equal">
      <formula>"▶"</formula>
    </cfRule>
    <cfRule type="cellIs" dxfId="9380" priority="6614" operator="equal">
      <formula>"✘"</formula>
    </cfRule>
    <cfRule type="cellIs" dxfId="9379" priority="6615" operator="equal">
      <formula>"✔"</formula>
    </cfRule>
  </conditionalFormatting>
  <conditionalFormatting sqref="CM24">
    <cfRule type="cellIs" dxfId="9378" priority="6607" operator="equal">
      <formula>1</formula>
    </cfRule>
  </conditionalFormatting>
  <conditionalFormatting sqref="CN24">
    <cfRule type="cellIs" dxfId="9377" priority="6606" operator="equal">
      <formula>1</formula>
    </cfRule>
  </conditionalFormatting>
  <conditionalFormatting sqref="CN25">
    <cfRule type="cellIs" dxfId="9376" priority="6605" operator="equal">
      <formula>1</formula>
    </cfRule>
  </conditionalFormatting>
  <conditionalFormatting sqref="CN26">
    <cfRule type="cellIs" dxfId="9375" priority="6604" operator="equal">
      <formula>1</formula>
    </cfRule>
  </conditionalFormatting>
  <conditionalFormatting sqref="CM26">
    <cfRule type="cellIs" dxfId="9374" priority="6603" operator="equal">
      <formula>1</formula>
    </cfRule>
  </conditionalFormatting>
  <conditionalFormatting sqref="CQ25">
    <cfRule type="cellIs" dxfId="9373" priority="6594" operator="equal">
      <formula>"↻"</formula>
    </cfRule>
    <cfRule type="cellIs" dxfId="9372" priority="6595" operator="equal">
      <formula>"Ø"</formula>
    </cfRule>
    <cfRule type="cellIs" dxfId="9371" priority="6596" operator="equal">
      <formula>"◯"</formula>
    </cfRule>
    <cfRule type="cellIs" dxfId="9370" priority="6597" operator="equal">
      <formula>"■"</formula>
    </cfRule>
    <cfRule type="cellIs" dxfId="9369" priority="6598" operator="equal">
      <formula>"▶"</formula>
    </cfRule>
    <cfRule type="cellIs" dxfId="9368" priority="6599" operator="equal">
      <formula>"✘"</formula>
    </cfRule>
    <cfRule type="cellIs" dxfId="9367" priority="6600" operator="equal">
      <formula>"✔"</formula>
    </cfRule>
  </conditionalFormatting>
  <conditionalFormatting sqref="CQ24">
    <cfRule type="cellIs" dxfId="9366" priority="6592" operator="equal">
      <formula>1</formula>
    </cfRule>
  </conditionalFormatting>
  <conditionalFormatting sqref="CR24">
    <cfRule type="cellIs" dxfId="9365" priority="6591" operator="equal">
      <formula>1</formula>
    </cfRule>
  </conditionalFormatting>
  <conditionalFormatting sqref="CR25">
    <cfRule type="cellIs" dxfId="9364" priority="6590" operator="equal">
      <formula>1</formula>
    </cfRule>
  </conditionalFormatting>
  <conditionalFormatting sqref="CR26">
    <cfRule type="cellIs" dxfId="9363" priority="6589" operator="equal">
      <formula>1</formula>
    </cfRule>
  </conditionalFormatting>
  <conditionalFormatting sqref="CQ26">
    <cfRule type="cellIs" dxfId="9362" priority="6588" operator="equal">
      <formula>1</formula>
    </cfRule>
  </conditionalFormatting>
  <conditionalFormatting sqref="CU25">
    <cfRule type="cellIs" dxfId="9361" priority="6579" operator="equal">
      <formula>"↻"</formula>
    </cfRule>
    <cfRule type="cellIs" dxfId="9360" priority="6580" operator="equal">
      <formula>"Ø"</formula>
    </cfRule>
    <cfRule type="cellIs" dxfId="9359" priority="6581" operator="equal">
      <formula>"◯"</formula>
    </cfRule>
    <cfRule type="cellIs" dxfId="9358" priority="6582" operator="equal">
      <formula>"■"</formula>
    </cfRule>
    <cfRule type="cellIs" dxfId="9357" priority="6583" operator="equal">
      <formula>"▶"</formula>
    </cfRule>
    <cfRule type="cellIs" dxfId="9356" priority="6584" operator="equal">
      <formula>"✘"</formula>
    </cfRule>
    <cfRule type="cellIs" dxfId="9355" priority="6585" operator="equal">
      <formula>"✔"</formula>
    </cfRule>
  </conditionalFormatting>
  <conditionalFormatting sqref="CU24">
    <cfRule type="cellIs" dxfId="9354" priority="6577" operator="equal">
      <formula>1</formula>
    </cfRule>
  </conditionalFormatting>
  <conditionalFormatting sqref="CV24">
    <cfRule type="cellIs" dxfId="9353" priority="6576" operator="equal">
      <formula>1</formula>
    </cfRule>
  </conditionalFormatting>
  <conditionalFormatting sqref="CV25">
    <cfRule type="cellIs" dxfId="9352" priority="6575" operator="equal">
      <formula>1</formula>
    </cfRule>
  </conditionalFormatting>
  <conditionalFormatting sqref="CV26">
    <cfRule type="cellIs" dxfId="9351" priority="6574" operator="equal">
      <formula>1</formula>
    </cfRule>
  </conditionalFormatting>
  <conditionalFormatting sqref="CU26">
    <cfRule type="cellIs" dxfId="9350" priority="6573" operator="equal">
      <formula>1</formula>
    </cfRule>
  </conditionalFormatting>
  <conditionalFormatting sqref="CY25">
    <cfRule type="cellIs" dxfId="9349" priority="6564" operator="equal">
      <formula>"↻"</formula>
    </cfRule>
    <cfRule type="cellIs" dxfId="9348" priority="6565" operator="equal">
      <formula>"Ø"</formula>
    </cfRule>
    <cfRule type="cellIs" dxfId="9347" priority="6566" operator="equal">
      <formula>"◯"</formula>
    </cfRule>
    <cfRule type="cellIs" dxfId="9346" priority="6567" operator="equal">
      <formula>"■"</formula>
    </cfRule>
    <cfRule type="cellIs" dxfId="9345" priority="6568" operator="equal">
      <formula>"▶"</formula>
    </cfRule>
    <cfRule type="cellIs" dxfId="9344" priority="6569" operator="equal">
      <formula>"✘"</formula>
    </cfRule>
    <cfRule type="cellIs" dxfId="9343" priority="6570" operator="equal">
      <formula>"✔"</formula>
    </cfRule>
  </conditionalFormatting>
  <conditionalFormatting sqref="CY24">
    <cfRule type="cellIs" dxfId="9342" priority="6562" operator="equal">
      <formula>1</formula>
    </cfRule>
  </conditionalFormatting>
  <conditionalFormatting sqref="CZ24">
    <cfRule type="cellIs" dxfId="9341" priority="6561" operator="equal">
      <formula>1</formula>
    </cfRule>
  </conditionalFormatting>
  <conditionalFormatting sqref="CZ25">
    <cfRule type="cellIs" dxfId="9340" priority="6560" operator="equal">
      <formula>1</formula>
    </cfRule>
  </conditionalFormatting>
  <conditionalFormatting sqref="CZ26">
    <cfRule type="cellIs" dxfId="9339" priority="6559" operator="equal">
      <formula>1</formula>
    </cfRule>
  </conditionalFormatting>
  <conditionalFormatting sqref="CY26">
    <cfRule type="cellIs" dxfId="9338" priority="6558" operator="equal">
      <formula>1</formula>
    </cfRule>
  </conditionalFormatting>
  <conditionalFormatting sqref="DC25">
    <cfRule type="cellIs" dxfId="9337" priority="6549" operator="equal">
      <formula>"↻"</formula>
    </cfRule>
    <cfRule type="cellIs" dxfId="9336" priority="6550" operator="equal">
      <formula>"Ø"</formula>
    </cfRule>
    <cfRule type="cellIs" dxfId="9335" priority="6551" operator="equal">
      <formula>"◯"</formula>
    </cfRule>
    <cfRule type="cellIs" dxfId="9334" priority="6552" operator="equal">
      <formula>"■"</formula>
    </cfRule>
    <cfRule type="cellIs" dxfId="9333" priority="6553" operator="equal">
      <formula>"▶"</formula>
    </cfRule>
    <cfRule type="cellIs" dxfId="9332" priority="6554" operator="equal">
      <formula>"✘"</formula>
    </cfRule>
    <cfRule type="cellIs" dxfId="9331" priority="6555" operator="equal">
      <formula>"✔"</formula>
    </cfRule>
  </conditionalFormatting>
  <conditionalFormatting sqref="DC24">
    <cfRule type="cellIs" dxfId="9330" priority="6547" operator="equal">
      <formula>1</formula>
    </cfRule>
  </conditionalFormatting>
  <conditionalFormatting sqref="DD24">
    <cfRule type="cellIs" dxfId="9329" priority="6546" operator="equal">
      <formula>1</formula>
    </cfRule>
  </conditionalFormatting>
  <conditionalFormatting sqref="DD25">
    <cfRule type="cellIs" dxfId="9328" priority="6545" operator="equal">
      <formula>1</formula>
    </cfRule>
  </conditionalFormatting>
  <conditionalFormatting sqref="DD26">
    <cfRule type="cellIs" dxfId="9327" priority="6544" operator="equal">
      <formula>1</formula>
    </cfRule>
  </conditionalFormatting>
  <conditionalFormatting sqref="DC26">
    <cfRule type="cellIs" dxfId="9326" priority="6543" operator="equal">
      <formula>1</formula>
    </cfRule>
  </conditionalFormatting>
  <conditionalFormatting sqref="DG25">
    <cfRule type="cellIs" dxfId="9325" priority="6534" operator="equal">
      <formula>"↻"</formula>
    </cfRule>
    <cfRule type="cellIs" dxfId="9324" priority="6535" operator="equal">
      <formula>"Ø"</formula>
    </cfRule>
    <cfRule type="cellIs" dxfId="9323" priority="6536" operator="equal">
      <formula>"◯"</formula>
    </cfRule>
    <cfRule type="cellIs" dxfId="9322" priority="6537" operator="equal">
      <formula>"■"</formula>
    </cfRule>
    <cfRule type="cellIs" dxfId="9321" priority="6538" operator="equal">
      <formula>"▶"</formula>
    </cfRule>
    <cfRule type="cellIs" dxfId="9320" priority="6539" operator="equal">
      <formula>"✘"</formula>
    </cfRule>
    <cfRule type="cellIs" dxfId="9319" priority="6540" operator="equal">
      <formula>"✔"</formula>
    </cfRule>
  </conditionalFormatting>
  <conditionalFormatting sqref="DG24">
    <cfRule type="cellIs" dxfId="9318" priority="6532" operator="equal">
      <formula>1</formula>
    </cfRule>
  </conditionalFormatting>
  <conditionalFormatting sqref="DH24">
    <cfRule type="cellIs" dxfId="9317" priority="6531" operator="equal">
      <formula>1</formula>
    </cfRule>
  </conditionalFormatting>
  <conditionalFormatting sqref="DH25">
    <cfRule type="cellIs" dxfId="9316" priority="6530" operator="equal">
      <formula>1</formula>
    </cfRule>
  </conditionalFormatting>
  <conditionalFormatting sqref="DH26">
    <cfRule type="cellIs" dxfId="9315" priority="6529" operator="equal">
      <formula>1</formula>
    </cfRule>
  </conditionalFormatting>
  <conditionalFormatting sqref="DG26">
    <cfRule type="cellIs" dxfId="9314" priority="6528" operator="equal">
      <formula>1</formula>
    </cfRule>
  </conditionalFormatting>
  <conditionalFormatting sqref="DK25">
    <cfRule type="cellIs" dxfId="9313" priority="6519" operator="equal">
      <formula>"↻"</formula>
    </cfRule>
    <cfRule type="cellIs" dxfId="9312" priority="6520" operator="equal">
      <formula>"Ø"</formula>
    </cfRule>
    <cfRule type="cellIs" dxfId="9311" priority="6521" operator="equal">
      <formula>"◯"</formula>
    </cfRule>
    <cfRule type="cellIs" dxfId="9310" priority="6522" operator="equal">
      <formula>"■"</formula>
    </cfRule>
    <cfRule type="cellIs" dxfId="9309" priority="6523" operator="equal">
      <formula>"▶"</formula>
    </cfRule>
    <cfRule type="cellIs" dxfId="9308" priority="6524" operator="equal">
      <formula>"✘"</formula>
    </cfRule>
    <cfRule type="cellIs" dxfId="9307" priority="6525" operator="equal">
      <formula>"✔"</formula>
    </cfRule>
  </conditionalFormatting>
  <conditionalFormatting sqref="DK24">
    <cfRule type="cellIs" dxfId="9306" priority="6517" operator="equal">
      <formula>1</formula>
    </cfRule>
  </conditionalFormatting>
  <conditionalFormatting sqref="DL24">
    <cfRule type="cellIs" dxfId="9305" priority="6516" operator="equal">
      <formula>1</formula>
    </cfRule>
  </conditionalFormatting>
  <conditionalFormatting sqref="DL25">
    <cfRule type="cellIs" dxfId="9304" priority="6515" operator="equal">
      <formula>1</formula>
    </cfRule>
  </conditionalFormatting>
  <conditionalFormatting sqref="DL26">
    <cfRule type="cellIs" dxfId="9303" priority="6514" operator="equal">
      <formula>1</formula>
    </cfRule>
  </conditionalFormatting>
  <conditionalFormatting sqref="DK26">
    <cfRule type="cellIs" dxfId="9302" priority="6513" operator="equal">
      <formula>1</formula>
    </cfRule>
  </conditionalFormatting>
  <conditionalFormatting sqref="DO25">
    <cfRule type="cellIs" dxfId="9301" priority="6504" operator="equal">
      <formula>"↻"</formula>
    </cfRule>
    <cfRule type="cellIs" dxfId="9300" priority="6505" operator="equal">
      <formula>"Ø"</formula>
    </cfRule>
    <cfRule type="cellIs" dxfId="9299" priority="6506" operator="equal">
      <formula>"◯"</formula>
    </cfRule>
    <cfRule type="cellIs" dxfId="9298" priority="6507" operator="equal">
      <formula>"■"</formula>
    </cfRule>
    <cfRule type="cellIs" dxfId="9297" priority="6508" operator="equal">
      <formula>"▶"</formula>
    </cfRule>
    <cfRule type="cellIs" dxfId="9296" priority="6509" operator="equal">
      <formula>"✘"</formula>
    </cfRule>
    <cfRule type="cellIs" dxfId="9295" priority="6510" operator="equal">
      <formula>"✔"</formula>
    </cfRule>
  </conditionalFormatting>
  <conditionalFormatting sqref="DO24">
    <cfRule type="cellIs" dxfId="9294" priority="6502" operator="equal">
      <formula>1</formula>
    </cfRule>
  </conditionalFormatting>
  <conditionalFormatting sqref="DP24">
    <cfRule type="cellIs" dxfId="9293" priority="6501" operator="equal">
      <formula>1</formula>
    </cfRule>
  </conditionalFormatting>
  <conditionalFormatting sqref="DP25">
    <cfRule type="cellIs" dxfId="9292" priority="6500" operator="equal">
      <formula>1</formula>
    </cfRule>
  </conditionalFormatting>
  <conditionalFormatting sqref="DP26">
    <cfRule type="cellIs" dxfId="9291" priority="6499" operator="equal">
      <formula>1</formula>
    </cfRule>
  </conditionalFormatting>
  <conditionalFormatting sqref="DO26">
    <cfRule type="cellIs" dxfId="9290" priority="6498" operator="equal">
      <formula>1</formula>
    </cfRule>
  </conditionalFormatting>
  <conditionalFormatting sqref="DS25">
    <cfRule type="cellIs" dxfId="9289" priority="6489" operator="equal">
      <formula>"↻"</formula>
    </cfRule>
    <cfRule type="cellIs" dxfId="9288" priority="6490" operator="equal">
      <formula>"Ø"</formula>
    </cfRule>
    <cfRule type="cellIs" dxfId="9287" priority="6491" operator="equal">
      <formula>"◯"</formula>
    </cfRule>
    <cfRule type="cellIs" dxfId="9286" priority="6492" operator="equal">
      <formula>"■"</formula>
    </cfRule>
    <cfRule type="cellIs" dxfId="9285" priority="6493" operator="equal">
      <formula>"▶"</formula>
    </cfRule>
    <cfRule type="cellIs" dxfId="9284" priority="6494" operator="equal">
      <formula>"✘"</formula>
    </cfRule>
    <cfRule type="cellIs" dxfId="9283" priority="6495" operator="equal">
      <formula>"✔"</formula>
    </cfRule>
  </conditionalFormatting>
  <conditionalFormatting sqref="DS24">
    <cfRule type="cellIs" dxfId="9282" priority="6487" operator="equal">
      <formula>1</formula>
    </cfRule>
  </conditionalFormatting>
  <conditionalFormatting sqref="DT24">
    <cfRule type="cellIs" dxfId="9281" priority="6486" operator="equal">
      <formula>1</formula>
    </cfRule>
  </conditionalFormatting>
  <conditionalFormatting sqref="DT25">
    <cfRule type="cellIs" dxfId="9280" priority="6485" operator="equal">
      <formula>1</formula>
    </cfRule>
  </conditionalFormatting>
  <conditionalFormatting sqref="DT26">
    <cfRule type="cellIs" dxfId="9279" priority="6484" operator="equal">
      <formula>1</formula>
    </cfRule>
  </conditionalFormatting>
  <conditionalFormatting sqref="DS26">
    <cfRule type="cellIs" dxfId="9278" priority="6483" operator="equal">
      <formula>1</formula>
    </cfRule>
  </conditionalFormatting>
  <conditionalFormatting sqref="DW25">
    <cfRule type="cellIs" dxfId="9277" priority="6474" operator="equal">
      <formula>"↻"</formula>
    </cfRule>
    <cfRule type="cellIs" dxfId="9276" priority="6475" operator="equal">
      <formula>"Ø"</formula>
    </cfRule>
    <cfRule type="cellIs" dxfId="9275" priority="6476" operator="equal">
      <formula>"◯"</formula>
    </cfRule>
    <cfRule type="cellIs" dxfId="9274" priority="6477" operator="equal">
      <formula>"■"</formula>
    </cfRule>
    <cfRule type="cellIs" dxfId="9273" priority="6478" operator="equal">
      <formula>"▶"</formula>
    </cfRule>
    <cfRule type="cellIs" dxfId="9272" priority="6479" operator="equal">
      <formula>"✘"</formula>
    </cfRule>
    <cfRule type="cellIs" dxfId="9271" priority="6480" operator="equal">
      <formula>"✔"</formula>
    </cfRule>
  </conditionalFormatting>
  <conditionalFormatting sqref="DW24">
    <cfRule type="cellIs" dxfId="9270" priority="6472" operator="equal">
      <formula>1</formula>
    </cfRule>
  </conditionalFormatting>
  <conditionalFormatting sqref="DX24">
    <cfRule type="cellIs" dxfId="9269" priority="6471" operator="equal">
      <formula>1</formula>
    </cfRule>
  </conditionalFormatting>
  <conditionalFormatting sqref="DX25">
    <cfRule type="cellIs" dxfId="9268" priority="6470" operator="equal">
      <formula>1</formula>
    </cfRule>
  </conditionalFormatting>
  <conditionalFormatting sqref="DX26">
    <cfRule type="cellIs" dxfId="9267" priority="6469" operator="equal">
      <formula>1</formula>
    </cfRule>
  </conditionalFormatting>
  <conditionalFormatting sqref="DW26">
    <cfRule type="cellIs" dxfId="9266" priority="6468" operator="equal">
      <formula>1</formula>
    </cfRule>
  </conditionalFormatting>
  <conditionalFormatting sqref="G29">
    <cfRule type="cellIs" dxfId="9265" priority="6459" operator="equal">
      <formula>"↻"</formula>
    </cfRule>
    <cfRule type="cellIs" dxfId="9264" priority="6460" operator="equal">
      <formula>"Ø"</formula>
    </cfRule>
    <cfRule type="cellIs" dxfId="9263" priority="6461" operator="equal">
      <formula>"◯"</formula>
    </cfRule>
    <cfRule type="cellIs" dxfId="9262" priority="6462" operator="equal">
      <formula>"■"</formula>
    </cfRule>
    <cfRule type="cellIs" dxfId="9261" priority="6463" operator="equal">
      <formula>"▶"</formula>
    </cfRule>
    <cfRule type="cellIs" dxfId="9260" priority="6464" operator="equal">
      <formula>"✘"</formula>
    </cfRule>
    <cfRule type="cellIs" dxfId="9259" priority="6465" operator="equal">
      <formula>"✔"</formula>
    </cfRule>
  </conditionalFormatting>
  <conditionalFormatting sqref="F28">
    <cfRule type="cellIs" dxfId="9258" priority="6458" operator="equal">
      <formula>1</formula>
    </cfRule>
  </conditionalFormatting>
  <conditionalFormatting sqref="G28">
    <cfRule type="cellIs" dxfId="9257" priority="6457" operator="equal">
      <formula>1</formula>
    </cfRule>
  </conditionalFormatting>
  <conditionalFormatting sqref="H28">
    <cfRule type="cellIs" dxfId="9256" priority="6456" operator="equal">
      <formula>1</formula>
    </cfRule>
  </conditionalFormatting>
  <conditionalFormatting sqref="H29">
    <cfRule type="cellIs" dxfId="9255" priority="6455" operator="equal">
      <formula>1</formula>
    </cfRule>
  </conditionalFormatting>
  <conditionalFormatting sqref="H30">
    <cfRule type="cellIs" dxfId="9254" priority="6454" operator="equal">
      <formula>1</formula>
    </cfRule>
  </conditionalFormatting>
  <conditionalFormatting sqref="G30">
    <cfRule type="cellIs" dxfId="9253" priority="6453" operator="equal">
      <formula>1</formula>
    </cfRule>
  </conditionalFormatting>
  <conditionalFormatting sqref="F30">
    <cfRule type="cellIs" dxfId="9252" priority="6452" operator="equal">
      <formula>1</formula>
    </cfRule>
  </conditionalFormatting>
  <conditionalFormatting sqref="F29">
    <cfRule type="cellIs" dxfId="9251" priority="6451" operator="equal">
      <formula>1</formula>
    </cfRule>
  </conditionalFormatting>
  <conditionalFormatting sqref="K29">
    <cfRule type="cellIs" dxfId="9250" priority="6444" operator="equal">
      <formula>"↻"</formula>
    </cfRule>
    <cfRule type="cellIs" dxfId="9249" priority="6445" operator="equal">
      <formula>"Ø"</formula>
    </cfRule>
    <cfRule type="cellIs" dxfId="9248" priority="6446" operator="equal">
      <formula>"◯"</formula>
    </cfRule>
    <cfRule type="cellIs" dxfId="9247" priority="6447" operator="equal">
      <formula>"■"</formula>
    </cfRule>
    <cfRule type="cellIs" dxfId="9246" priority="6448" operator="equal">
      <formula>"▶"</formula>
    </cfRule>
    <cfRule type="cellIs" dxfId="9245" priority="6449" operator="equal">
      <formula>"✘"</formula>
    </cfRule>
    <cfRule type="cellIs" dxfId="9244" priority="6450" operator="equal">
      <formula>"✔"</formula>
    </cfRule>
  </conditionalFormatting>
  <conditionalFormatting sqref="K28">
    <cfRule type="cellIs" dxfId="9243" priority="6442" operator="equal">
      <formula>1</formula>
    </cfRule>
  </conditionalFormatting>
  <conditionalFormatting sqref="L28">
    <cfRule type="cellIs" dxfId="9242" priority="6441" operator="equal">
      <formula>1</formula>
    </cfRule>
  </conditionalFormatting>
  <conditionalFormatting sqref="L29">
    <cfRule type="cellIs" dxfId="9241" priority="6440" operator="equal">
      <formula>1</formula>
    </cfRule>
  </conditionalFormatting>
  <conditionalFormatting sqref="L30">
    <cfRule type="cellIs" dxfId="9240" priority="6439" operator="equal">
      <formula>1</formula>
    </cfRule>
  </conditionalFormatting>
  <conditionalFormatting sqref="K30">
    <cfRule type="cellIs" dxfId="9239" priority="6438" operator="equal">
      <formula>1</formula>
    </cfRule>
  </conditionalFormatting>
  <conditionalFormatting sqref="O29">
    <cfRule type="cellIs" dxfId="9238" priority="6429" operator="equal">
      <formula>"↻"</formula>
    </cfRule>
    <cfRule type="cellIs" dxfId="9237" priority="6430" operator="equal">
      <formula>"Ø"</formula>
    </cfRule>
    <cfRule type="cellIs" dxfId="9236" priority="6431" operator="equal">
      <formula>"◯"</formula>
    </cfRule>
    <cfRule type="cellIs" dxfId="9235" priority="6432" operator="equal">
      <formula>"■"</formula>
    </cfRule>
    <cfRule type="cellIs" dxfId="9234" priority="6433" operator="equal">
      <formula>"▶"</formula>
    </cfRule>
    <cfRule type="cellIs" dxfId="9233" priority="6434" operator="equal">
      <formula>"✘"</formula>
    </cfRule>
    <cfRule type="cellIs" dxfId="9232" priority="6435" operator="equal">
      <formula>"✔"</formula>
    </cfRule>
  </conditionalFormatting>
  <conditionalFormatting sqref="O28">
    <cfRule type="cellIs" dxfId="9231" priority="6427" operator="equal">
      <formula>1</formula>
    </cfRule>
  </conditionalFormatting>
  <conditionalFormatting sqref="P28">
    <cfRule type="cellIs" dxfId="9230" priority="6426" operator="equal">
      <formula>1</formula>
    </cfRule>
  </conditionalFormatting>
  <conditionalFormatting sqref="P29">
    <cfRule type="cellIs" dxfId="9229" priority="6425" operator="equal">
      <formula>1</formula>
    </cfRule>
  </conditionalFormatting>
  <conditionalFormatting sqref="P30">
    <cfRule type="cellIs" dxfId="9228" priority="6424" operator="equal">
      <formula>1</formula>
    </cfRule>
  </conditionalFormatting>
  <conditionalFormatting sqref="O30">
    <cfRule type="cellIs" dxfId="9227" priority="6423" operator="equal">
      <formula>1</formula>
    </cfRule>
  </conditionalFormatting>
  <conditionalFormatting sqref="S29">
    <cfRule type="cellIs" dxfId="9226" priority="6414" operator="equal">
      <formula>"↻"</formula>
    </cfRule>
    <cfRule type="cellIs" dxfId="9225" priority="6415" operator="equal">
      <formula>"Ø"</formula>
    </cfRule>
    <cfRule type="cellIs" dxfId="9224" priority="6416" operator="equal">
      <formula>"◯"</formula>
    </cfRule>
    <cfRule type="cellIs" dxfId="9223" priority="6417" operator="equal">
      <formula>"■"</formula>
    </cfRule>
    <cfRule type="cellIs" dxfId="9222" priority="6418" operator="equal">
      <formula>"▶"</formula>
    </cfRule>
    <cfRule type="cellIs" dxfId="9221" priority="6419" operator="equal">
      <formula>"✘"</formula>
    </cfRule>
    <cfRule type="cellIs" dxfId="9220" priority="6420" operator="equal">
      <formula>"✔"</formula>
    </cfRule>
  </conditionalFormatting>
  <conditionalFormatting sqref="S28">
    <cfRule type="cellIs" dxfId="9219" priority="6412" operator="equal">
      <formula>1</formula>
    </cfRule>
  </conditionalFormatting>
  <conditionalFormatting sqref="T28">
    <cfRule type="cellIs" dxfId="9218" priority="6411" operator="equal">
      <formula>1</formula>
    </cfRule>
  </conditionalFormatting>
  <conditionalFormatting sqref="T29">
    <cfRule type="cellIs" dxfId="9217" priority="6410" operator="equal">
      <formula>1</formula>
    </cfRule>
  </conditionalFormatting>
  <conditionalFormatting sqref="T30">
    <cfRule type="cellIs" dxfId="9216" priority="6409" operator="equal">
      <formula>1</formula>
    </cfRule>
  </conditionalFormatting>
  <conditionalFormatting sqref="S30">
    <cfRule type="cellIs" dxfId="9215" priority="6408" operator="equal">
      <formula>1</formula>
    </cfRule>
  </conditionalFormatting>
  <conditionalFormatting sqref="W29">
    <cfRule type="cellIs" dxfId="9214" priority="6399" operator="equal">
      <formula>"↻"</formula>
    </cfRule>
    <cfRule type="cellIs" dxfId="9213" priority="6400" operator="equal">
      <formula>"Ø"</formula>
    </cfRule>
    <cfRule type="cellIs" dxfId="9212" priority="6401" operator="equal">
      <formula>"◯"</formula>
    </cfRule>
    <cfRule type="cellIs" dxfId="9211" priority="6402" operator="equal">
      <formula>"■"</formula>
    </cfRule>
    <cfRule type="cellIs" dxfId="9210" priority="6403" operator="equal">
      <formula>"▶"</formula>
    </cfRule>
    <cfRule type="cellIs" dxfId="9209" priority="6404" operator="equal">
      <formula>"✘"</formula>
    </cfRule>
    <cfRule type="cellIs" dxfId="9208" priority="6405" operator="equal">
      <formula>"✔"</formula>
    </cfRule>
  </conditionalFormatting>
  <conditionalFormatting sqref="W28">
    <cfRule type="cellIs" dxfId="9207" priority="6397" operator="equal">
      <formula>1</formula>
    </cfRule>
  </conditionalFormatting>
  <conditionalFormatting sqref="X28">
    <cfRule type="cellIs" dxfId="9206" priority="6396" operator="equal">
      <formula>1</formula>
    </cfRule>
  </conditionalFormatting>
  <conditionalFormatting sqref="X29">
    <cfRule type="cellIs" dxfId="9205" priority="6395" operator="equal">
      <formula>1</formula>
    </cfRule>
  </conditionalFormatting>
  <conditionalFormatting sqref="X30">
    <cfRule type="cellIs" dxfId="9204" priority="6394" operator="equal">
      <formula>1</formula>
    </cfRule>
  </conditionalFormatting>
  <conditionalFormatting sqref="W30">
    <cfRule type="cellIs" dxfId="9203" priority="6393" operator="equal">
      <formula>1</formula>
    </cfRule>
  </conditionalFormatting>
  <conditionalFormatting sqref="AA29">
    <cfRule type="cellIs" dxfId="9202" priority="6384" operator="equal">
      <formula>"↻"</formula>
    </cfRule>
    <cfRule type="cellIs" dxfId="9201" priority="6385" operator="equal">
      <formula>"Ø"</formula>
    </cfRule>
    <cfRule type="cellIs" dxfId="9200" priority="6386" operator="equal">
      <formula>"◯"</formula>
    </cfRule>
    <cfRule type="cellIs" dxfId="9199" priority="6387" operator="equal">
      <formula>"■"</formula>
    </cfRule>
    <cfRule type="cellIs" dxfId="9198" priority="6388" operator="equal">
      <formula>"▶"</formula>
    </cfRule>
    <cfRule type="cellIs" dxfId="9197" priority="6389" operator="equal">
      <formula>"✘"</formula>
    </cfRule>
    <cfRule type="cellIs" dxfId="9196" priority="6390" operator="equal">
      <formula>"✔"</formula>
    </cfRule>
  </conditionalFormatting>
  <conditionalFormatting sqref="AA28">
    <cfRule type="cellIs" dxfId="9195" priority="6382" operator="equal">
      <formula>1</formula>
    </cfRule>
  </conditionalFormatting>
  <conditionalFormatting sqref="AB28">
    <cfRule type="cellIs" dxfId="9194" priority="6381" operator="equal">
      <formula>1</formula>
    </cfRule>
  </conditionalFormatting>
  <conditionalFormatting sqref="AB29">
    <cfRule type="cellIs" dxfId="9193" priority="6380" operator="equal">
      <formula>1</formula>
    </cfRule>
  </conditionalFormatting>
  <conditionalFormatting sqref="AB30">
    <cfRule type="cellIs" dxfId="9192" priority="6379" operator="equal">
      <formula>1</formula>
    </cfRule>
  </conditionalFormatting>
  <conditionalFormatting sqref="AA30">
    <cfRule type="cellIs" dxfId="9191" priority="6378" operator="equal">
      <formula>1</formula>
    </cfRule>
  </conditionalFormatting>
  <conditionalFormatting sqref="AE29">
    <cfRule type="cellIs" dxfId="9190" priority="6369" operator="equal">
      <formula>"↻"</formula>
    </cfRule>
    <cfRule type="cellIs" dxfId="9189" priority="6370" operator="equal">
      <formula>"Ø"</formula>
    </cfRule>
    <cfRule type="cellIs" dxfId="9188" priority="6371" operator="equal">
      <formula>"◯"</formula>
    </cfRule>
    <cfRule type="cellIs" dxfId="9187" priority="6372" operator="equal">
      <formula>"■"</formula>
    </cfRule>
    <cfRule type="cellIs" dxfId="9186" priority="6373" operator="equal">
      <formula>"▶"</formula>
    </cfRule>
    <cfRule type="cellIs" dxfId="9185" priority="6374" operator="equal">
      <formula>"✘"</formula>
    </cfRule>
    <cfRule type="cellIs" dxfId="9184" priority="6375" operator="equal">
      <formula>"✔"</formula>
    </cfRule>
  </conditionalFormatting>
  <conditionalFormatting sqref="AE28">
    <cfRule type="cellIs" dxfId="9183" priority="6367" operator="equal">
      <formula>1</formula>
    </cfRule>
  </conditionalFormatting>
  <conditionalFormatting sqref="AF28">
    <cfRule type="cellIs" dxfId="9182" priority="6366" operator="equal">
      <formula>1</formula>
    </cfRule>
  </conditionalFormatting>
  <conditionalFormatting sqref="AF29">
    <cfRule type="cellIs" dxfId="9181" priority="6365" operator="equal">
      <formula>1</formula>
    </cfRule>
  </conditionalFormatting>
  <conditionalFormatting sqref="AF30">
    <cfRule type="cellIs" dxfId="9180" priority="6364" operator="equal">
      <formula>1</formula>
    </cfRule>
  </conditionalFormatting>
  <conditionalFormatting sqref="AE30">
    <cfRule type="cellIs" dxfId="9179" priority="6363" operator="equal">
      <formula>1</formula>
    </cfRule>
  </conditionalFormatting>
  <conditionalFormatting sqref="AI29">
    <cfRule type="cellIs" dxfId="9178" priority="6354" operator="equal">
      <formula>"↻"</formula>
    </cfRule>
    <cfRule type="cellIs" dxfId="9177" priority="6355" operator="equal">
      <formula>"Ø"</formula>
    </cfRule>
    <cfRule type="cellIs" dxfId="9176" priority="6356" operator="equal">
      <formula>"◯"</formula>
    </cfRule>
    <cfRule type="cellIs" dxfId="9175" priority="6357" operator="equal">
      <formula>"■"</formula>
    </cfRule>
    <cfRule type="cellIs" dxfId="9174" priority="6358" operator="equal">
      <formula>"▶"</formula>
    </cfRule>
    <cfRule type="cellIs" dxfId="9173" priority="6359" operator="equal">
      <formula>"✘"</formula>
    </cfRule>
    <cfRule type="cellIs" dxfId="9172" priority="6360" operator="equal">
      <formula>"✔"</formula>
    </cfRule>
  </conditionalFormatting>
  <conditionalFormatting sqref="AI28">
    <cfRule type="cellIs" dxfId="9171" priority="6352" operator="equal">
      <formula>1</formula>
    </cfRule>
  </conditionalFormatting>
  <conditionalFormatting sqref="AJ28">
    <cfRule type="cellIs" dxfId="9170" priority="6351" operator="equal">
      <formula>1</formula>
    </cfRule>
  </conditionalFormatting>
  <conditionalFormatting sqref="AJ29">
    <cfRule type="cellIs" dxfId="9169" priority="6350" operator="equal">
      <formula>1</formula>
    </cfRule>
  </conditionalFormatting>
  <conditionalFormatting sqref="AJ30">
    <cfRule type="cellIs" dxfId="9168" priority="6349" operator="equal">
      <formula>1</formula>
    </cfRule>
  </conditionalFormatting>
  <conditionalFormatting sqref="AI30">
    <cfRule type="cellIs" dxfId="9167" priority="6348" operator="equal">
      <formula>1</formula>
    </cfRule>
  </conditionalFormatting>
  <conditionalFormatting sqref="AM29">
    <cfRule type="cellIs" dxfId="9166" priority="6339" operator="equal">
      <formula>"↻"</formula>
    </cfRule>
    <cfRule type="cellIs" dxfId="9165" priority="6340" operator="equal">
      <formula>"Ø"</formula>
    </cfRule>
    <cfRule type="cellIs" dxfId="9164" priority="6341" operator="equal">
      <formula>"◯"</formula>
    </cfRule>
    <cfRule type="cellIs" dxfId="9163" priority="6342" operator="equal">
      <formula>"■"</formula>
    </cfRule>
    <cfRule type="cellIs" dxfId="9162" priority="6343" operator="equal">
      <formula>"▶"</formula>
    </cfRule>
    <cfRule type="cellIs" dxfId="9161" priority="6344" operator="equal">
      <formula>"✘"</formula>
    </cfRule>
    <cfRule type="cellIs" dxfId="9160" priority="6345" operator="equal">
      <formula>"✔"</formula>
    </cfRule>
  </conditionalFormatting>
  <conditionalFormatting sqref="AM28">
    <cfRule type="cellIs" dxfId="9159" priority="6337" operator="equal">
      <formula>1</formula>
    </cfRule>
  </conditionalFormatting>
  <conditionalFormatting sqref="AN28">
    <cfRule type="cellIs" dxfId="9158" priority="6336" operator="equal">
      <formula>1</formula>
    </cfRule>
  </conditionalFormatting>
  <conditionalFormatting sqref="AN29">
    <cfRule type="cellIs" dxfId="9157" priority="6335" operator="equal">
      <formula>1</formula>
    </cfRule>
  </conditionalFormatting>
  <conditionalFormatting sqref="AN30">
    <cfRule type="cellIs" dxfId="9156" priority="6334" operator="equal">
      <formula>1</formula>
    </cfRule>
  </conditionalFormatting>
  <conditionalFormatting sqref="AM30">
    <cfRule type="cellIs" dxfId="9155" priority="6333" operator="equal">
      <formula>1</formula>
    </cfRule>
  </conditionalFormatting>
  <conditionalFormatting sqref="AQ29">
    <cfRule type="cellIs" dxfId="9154" priority="6324" operator="equal">
      <formula>"↻"</formula>
    </cfRule>
    <cfRule type="cellIs" dxfId="9153" priority="6325" operator="equal">
      <formula>"Ø"</formula>
    </cfRule>
    <cfRule type="cellIs" dxfId="9152" priority="6326" operator="equal">
      <formula>"◯"</formula>
    </cfRule>
    <cfRule type="cellIs" dxfId="9151" priority="6327" operator="equal">
      <formula>"■"</formula>
    </cfRule>
    <cfRule type="cellIs" dxfId="9150" priority="6328" operator="equal">
      <formula>"▶"</formula>
    </cfRule>
    <cfRule type="cellIs" dxfId="9149" priority="6329" operator="equal">
      <formula>"✘"</formula>
    </cfRule>
    <cfRule type="cellIs" dxfId="9148" priority="6330" operator="equal">
      <formula>"✔"</formula>
    </cfRule>
  </conditionalFormatting>
  <conditionalFormatting sqref="AQ28">
    <cfRule type="cellIs" dxfId="9147" priority="6322" operator="equal">
      <formula>1</formula>
    </cfRule>
  </conditionalFormatting>
  <conditionalFormatting sqref="AR28">
    <cfRule type="cellIs" dxfId="9146" priority="6321" operator="equal">
      <formula>1</formula>
    </cfRule>
  </conditionalFormatting>
  <conditionalFormatting sqref="AR29">
    <cfRule type="cellIs" dxfId="9145" priority="6320" operator="equal">
      <formula>1</formula>
    </cfRule>
  </conditionalFormatting>
  <conditionalFormatting sqref="AR30">
    <cfRule type="cellIs" dxfId="9144" priority="6319" operator="equal">
      <formula>1</formula>
    </cfRule>
  </conditionalFormatting>
  <conditionalFormatting sqref="AQ30">
    <cfRule type="cellIs" dxfId="9143" priority="6318" operator="equal">
      <formula>1</formula>
    </cfRule>
  </conditionalFormatting>
  <conditionalFormatting sqref="AU29">
    <cfRule type="cellIs" dxfId="9142" priority="6309" operator="equal">
      <formula>"↻"</formula>
    </cfRule>
    <cfRule type="cellIs" dxfId="9141" priority="6310" operator="equal">
      <formula>"Ø"</formula>
    </cfRule>
    <cfRule type="cellIs" dxfId="9140" priority="6311" operator="equal">
      <formula>"◯"</formula>
    </cfRule>
    <cfRule type="cellIs" dxfId="9139" priority="6312" operator="equal">
      <formula>"■"</formula>
    </cfRule>
    <cfRule type="cellIs" dxfId="9138" priority="6313" operator="equal">
      <formula>"▶"</formula>
    </cfRule>
    <cfRule type="cellIs" dxfId="9137" priority="6314" operator="equal">
      <formula>"✘"</formula>
    </cfRule>
    <cfRule type="cellIs" dxfId="9136" priority="6315" operator="equal">
      <formula>"✔"</formula>
    </cfRule>
  </conditionalFormatting>
  <conditionalFormatting sqref="AU28">
    <cfRule type="cellIs" dxfId="9135" priority="6307" operator="equal">
      <formula>1</formula>
    </cfRule>
  </conditionalFormatting>
  <conditionalFormatting sqref="AV28">
    <cfRule type="cellIs" dxfId="9134" priority="6306" operator="equal">
      <formula>1</formula>
    </cfRule>
  </conditionalFormatting>
  <conditionalFormatting sqref="AV29">
    <cfRule type="cellIs" dxfId="9133" priority="6305" operator="equal">
      <formula>1</formula>
    </cfRule>
  </conditionalFormatting>
  <conditionalFormatting sqref="AV30">
    <cfRule type="cellIs" dxfId="9132" priority="6304" operator="equal">
      <formula>1</formula>
    </cfRule>
  </conditionalFormatting>
  <conditionalFormatting sqref="AU30">
    <cfRule type="cellIs" dxfId="9131" priority="6303" operator="equal">
      <formula>1</formula>
    </cfRule>
  </conditionalFormatting>
  <conditionalFormatting sqref="AY29">
    <cfRule type="cellIs" dxfId="9130" priority="6294" operator="equal">
      <formula>"↻"</formula>
    </cfRule>
    <cfRule type="cellIs" dxfId="9129" priority="6295" operator="equal">
      <formula>"Ø"</formula>
    </cfRule>
    <cfRule type="cellIs" dxfId="9128" priority="6296" operator="equal">
      <formula>"◯"</formula>
    </cfRule>
    <cfRule type="cellIs" dxfId="9127" priority="6297" operator="equal">
      <formula>"■"</formula>
    </cfRule>
    <cfRule type="cellIs" dxfId="9126" priority="6298" operator="equal">
      <formula>"▶"</formula>
    </cfRule>
    <cfRule type="cellIs" dxfId="9125" priority="6299" operator="equal">
      <formula>"✘"</formula>
    </cfRule>
    <cfRule type="cellIs" dxfId="9124" priority="6300" operator="equal">
      <formula>"✔"</formula>
    </cfRule>
  </conditionalFormatting>
  <conditionalFormatting sqref="AY28">
    <cfRule type="cellIs" dxfId="9123" priority="6292" operator="equal">
      <formula>1</formula>
    </cfRule>
  </conditionalFormatting>
  <conditionalFormatting sqref="AZ28">
    <cfRule type="cellIs" dxfId="9122" priority="6291" operator="equal">
      <formula>1</formula>
    </cfRule>
  </conditionalFormatting>
  <conditionalFormatting sqref="AZ29">
    <cfRule type="cellIs" dxfId="9121" priority="6290" operator="equal">
      <formula>1</formula>
    </cfRule>
  </conditionalFormatting>
  <conditionalFormatting sqref="AZ30">
    <cfRule type="cellIs" dxfId="9120" priority="6289" operator="equal">
      <formula>1</formula>
    </cfRule>
  </conditionalFormatting>
  <conditionalFormatting sqref="AY30">
    <cfRule type="cellIs" dxfId="9119" priority="6288" operator="equal">
      <formula>1</formula>
    </cfRule>
  </conditionalFormatting>
  <conditionalFormatting sqref="BC29">
    <cfRule type="cellIs" dxfId="9118" priority="6279" operator="equal">
      <formula>"↻"</formula>
    </cfRule>
    <cfRule type="cellIs" dxfId="9117" priority="6280" operator="equal">
      <formula>"Ø"</formula>
    </cfRule>
    <cfRule type="cellIs" dxfId="9116" priority="6281" operator="equal">
      <formula>"◯"</formula>
    </cfRule>
    <cfRule type="cellIs" dxfId="9115" priority="6282" operator="equal">
      <formula>"■"</formula>
    </cfRule>
    <cfRule type="cellIs" dxfId="9114" priority="6283" operator="equal">
      <formula>"▶"</formula>
    </cfRule>
    <cfRule type="cellIs" dxfId="9113" priority="6284" operator="equal">
      <formula>"✘"</formula>
    </cfRule>
    <cfRule type="cellIs" dxfId="9112" priority="6285" operator="equal">
      <formula>"✔"</formula>
    </cfRule>
  </conditionalFormatting>
  <conditionalFormatting sqref="BC28">
    <cfRule type="cellIs" dxfId="9111" priority="6277" operator="equal">
      <formula>1</formula>
    </cfRule>
  </conditionalFormatting>
  <conditionalFormatting sqref="BD28">
    <cfRule type="cellIs" dxfId="9110" priority="6276" operator="equal">
      <formula>1</formula>
    </cfRule>
  </conditionalFormatting>
  <conditionalFormatting sqref="BD29">
    <cfRule type="cellIs" dxfId="9109" priority="6275" operator="equal">
      <formula>1</formula>
    </cfRule>
  </conditionalFormatting>
  <conditionalFormatting sqref="BD30">
    <cfRule type="cellIs" dxfId="9108" priority="6274" operator="equal">
      <formula>1</formula>
    </cfRule>
  </conditionalFormatting>
  <conditionalFormatting sqref="BC30">
    <cfRule type="cellIs" dxfId="9107" priority="6273" operator="equal">
      <formula>1</formula>
    </cfRule>
  </conditionalFormatting>
  <conditionalFormatting sqref="BG29">
    <cfRule type="cellIs" dxfId="9106" priority="6264" operator="equal">
      <formula>"↻"</formula>
    </cfRule>
    <cfRule type="cellIs" dxfId="9105" priority="6265" operator="equal">
      <formula>"Ø"</formula>
    </cfRule>
    <cfRule type="cellIs" dxfId="9104" priority="6266" operator="equal">
      <formula>"◯"</formula>
    </cfRule>
    <cfRule type="cellIs" dxfId="9103" priority="6267" operator="equal">
      <formula>"■"</formula>
    </cfRule>
    <cfRule type="cellIs" dxfId="9102" priority="6268" operator="equal">
      <formula>"▶"</formula>
    </cfRule>
    <cfRule type="cellIs" dxfId="9101" priority="6269" operator="equal">
      <formula>"✘"</formula>
    </cfRule>
    <cfRule type="cellIs" dxfId="9100" priority="6270" operator="equal">
      <formula>"✔"</formula>
    </cfRule>
  </conditionalFormatting>
  <conditionalFormatting sqref="BG28">
    <cfRule type="cellIs" dxfId="9099" priority="6262" operator="equal">
      <formula>1</formula>
    </cfRule>
  </conditionalFormatting>
  <conditionalFormatting sqref="BH28">
    <cfRule type="cellIs" dxfId="9098" priority="6261" operator="equal">
      <formula>1</formula>
    </cfRule>
  </conditionalFormatting>
  <conditionalFormatting sqref="BH29">
    <cfRule type="cellIs" dxfId="9097" priority="6260" operator="equal">
      <formula>1</formula>
    </cfRule>
  </conditionalFormatting>
  <conditionalFormatting sqref="BH30">
    <cfRule type="cellIs" dxfId="9096" priority="6259" operator="equal">
      <formula>1</formula>
    </cfRule>
  </conditionalFormatting>
  <conditionalFormatting sqref="BG30">
    <cfRule type="cellIs" dxfId="9095" priority="6258" operator="equal">
      <formula>1</formula>
    </cfRule>
  </conditionalFormatting>
  <conditionalFormatting sqref="BK29">
    <cfRule type="cellIs" dxfId="9094" priority="6249" operator="equal">
      <formula>"↻"</formula>
    </cfRule>
    <cfRule type="cellIs" dxfId="9093" priority="6250" operator="equal">
      <formula>"Ø"</formula>
    </cfRule>
    <cfRule type="cellIs" dxfId="9092" priority="6251" operator="equal">
      <formula>"◯"</formula>
    </cfRule>
    <cfRule type="cellIs" dxfId="9091" priority="6252" operator="equal">
      <formula>"■"</formula>
    </cfRule>
    <cfRule type="cellIs" dxfId="9090" priority="6253" operator="equal">
      <formula>"▶"</formula>
    </cfRule>
    <cfRule type="cellIs" dxfId="9089" priority="6254" operator="equal">
      <formula>"✘"</formula>
    </cfRule>
    <cfRule type="cellIs" dxfId="9088" priority="6255" operator="equal">
      <formula>"✔"</formula>
    </cfRule>
  </conditionalFormatting>
  <conditionalFormatting sqref="BK28">
    <cfRule type="cellIs" dxfId="9087" priority="6247" operator="equal">
      <formula>1</formula>
    </cfRule>
  </conditionalFormatting>
  <conditionalFormatting sqref="BL28">
    <cfRule type="cellIs" dxfId="9086" priority="6246" operator="equal">
      <formula>1</formula>
    </cfRule>
  </conditionalFormatting>
  <conditionalFormatting sqref="BL29">
    <cfRule type="cellIs" dxfId="9085" priority="6245" operator="equal">
      <formula>1</formula>
    </cfRule>
  </conditionalFormatting>
  <conditionalFormatting sqref="BL30">
    <cfRule type="cellIs" dxfId="9084" priority="6244" operator="equal">
      <formula>1</formula>
    </cfRule>
  </conditionalFormatting>
  <conditionalFormatting sqref="BK30">
    <cfRule type="cellIs" dxfId="9083" priority="6243" operator="equal">
      <formula>1</formula>
    </cfRule>
  </conditionalFormatting>
  <conditionalFormatting sqref="BO29">
    <cfRule type="cellIs" dxfId="9082" priority="6234" operator="equal">
      <formula>"↻"</formula>
    </cfRule>
    <cfRule type="cellIs" dxfId="9081" priority="6235" operator="equal">
      <formula>"Ø"</formula>
    </cfRule>
    <cfRule type="cellIs" dxfId="9080" priority="6236" operator="equal">
      <formula>"◯"</formula>
    </cfRule>
    <cfRule type="cellIs" dxfId="9079" priority="6237" operator="equal">
      <formula>"■"</formula>
    </cfRule>
    <cfRule type="cellIs" dxfId="9078" priority="6238" operator="equal">
      <formula>"▶"</formula>
    </cfRule>
    <cfRule type="cellIs" dxfId="9077" priority="6239" operator="equal">
      <formula>"✘"</formula>
    </cfRule>
    <cfRule type="cellIs" dxfId="9076" priority="6240" operator="equal">
      <formula>"✔"</formula>
    </cfRule>
  </conditionalFormatting>
  <conditionalFormatting sqref="BO28">
    <cfRule type="cellIs" dxfId="9075" priority="6232" operator="equal">
      <formula>1</formula>
    </cfRule>
  </conditionalFormatting>
  <conditionalFormatting sqref="BP28">
    <cfRule type="cellIs" dxfId="9074" priority="6231" operator="equal">
      <formula>1</formula>
    </cfRule>
  </conditionalFormatting>
  <conditionalFormatting sqref="BP29">
    <cfRule type="cellIs" dxfId="9073" priority="6230" operator="equal">
      <formula>1</formula>
    </cfRule>
  </conditionalFormatting>
  <conditionalFormatting sqref="BP30">
    <cfRule type="cellIs" dxfId="9072" priority="6229" operator="equal">
      <formula>1</formula>
    </cfRule>
  </conditionalFormatting>
  <conditionalFormatting sqref="BO30">
    <cfRule type="cellIs" dxfId="9071" priority="6228" operator="equal">
      <formula>1</formula>
    </cfRule>
  </conditionalFormatting>
  <conditionalFormatting sqref="BS29">
    <cfRule type="cellIs" dxfId="9070" priority="6219" operator="equal">
      <formula>"↻"</formula>
    </cfRule>
    <cfRule type="cellIs" dxfId="9069" priority="6220" operator="equal">
      <formula>"Ø"</formula>
    </cfRule>
    <cfRule type="cellIs" dxfId="9068" priority="6221" operator="equal">
      <formula>"◯"</formula>
    </cfRule>
    <cfRule type="cellIs" dxfId="9067" priority="6222" operator="equal">
      <formula>"■"</formula>
    </cfRule>
    <cfRule type="cellIs" dxfId="9066" priority="6223" operator="equal">
      <formula>"▶"</formula>
    </cfRule>
    <cfRule type="cellIs" dxfId="9065" priority="6224" operator="equal">
      <formula>"✘"</formula>
    </cfRule>
    <cfRule type="cellIs" dxfId="9064" priority="6225" operator="equal">
      <formula>"✔"</formula>
    </cfRule>
  </conditionalFormatting>
  <conditionalFormatting sqref="BS28">
    <cfRule type="cellIs" dxfId="9063" priority="6217" operator="equal">
      <formula>1</formula>
    </cfRule>
  </conditionalFormatting>
  <conditionalFormatting sqref="BT28">
    <cfRule type="cellIs" dxfId="9062" priority="6216" operator="equal">
      <formula>1</formula>
    </cfRule>
  </conditionalFormatting>
  <conditionalFormatting sqref="BT29">
    <cfRule type="cellIs" dxfId="9061" priority="6215" operator="equal">
      <formula>1</formula>
    </cfRule>
  </conditionalFormatting>
  <conditionalFormatting sqref="BT30">
    <cfRule type="cellIs" dxfId="9060" priority="6214" operator="equal">
      <formula>1</formula>
    </cfRule>
  </conditionalFormatting>
  <conditionalFormatting sqref="BS30">
    <cfRule type="cellIs" dxfId="9059" priority="6213" operator="equal">
      <formula>1</formula>
    </cfRule>
  </conditionalFormatting>
  <conditionalFormatting sqref="BW29">
    <cfRule type="cellIs" dxfId="9058" priority="6204" operator="equal">
      <formula>"↻"</formula>
    </cfRule>
    <cfRule type="cellIs" dxfId="9057" priority="6205" operator="equal">
      <formula>"Ø"</formula>
    </cfRule>
    <cfRule type="cellIs" dxfId="9056" priority="6206" operator="equal">
      <formula>"◯"</formula>
    </cfRule>
    <cfRule type="cellIs" dxfId="9055" priority="6207" operator="equal">
      <formula>"■"</formula>
    </cfRule>
    <cfRule type="cellIs" dxfId="9054" priority="6208" operator="equal">
      <formula>"▶"</formula>
    </cfRule>
    <cfRule type="cellIs" dxfId="9053" priority="6209" operator="equal">
      <formula>"✘"</formula>
    </cfRule>
    <cfRule type="cellIs" dxfId="9052" priority="6210" operator="equal">
      <formula>"✔"</formula>
    </cfRule>
  </conditionalFormatting>
  <conditionalFormatting sqref="BW28">
    <cfRule type="cellIs" dxfId="9051" priority="6202" operator="equal">
      <formula>1</formula>
    </cfRule>
  </conditionalFormatting>
  <conditionalFormatting sqref="BX28">
    <cfRule type="cellIs" dxfId="9050" priority="6201" operator="equal">
      <formula>1</formula>
    </cfRule>
  </conditionalFormatting>
  <conditionalFormatting sqref="BX29">
    <cfRule type="cellIs" dxfId="9049" priority="6200" operator="equal">
      <formula>1</formula>
    </cfRule>
  </conditionalFormatting>
  <conditionalFormatting sqref="BX30">
    <cfRule type="cellIs" dxfId="9048" priority="6199" operator="equal">
      <formula>1</formula>
    </cfRule>
  </conditionalFormatting>
  <conditionalFormatting sqref="BW30">
    <cfRule type="cellIs" dxfId="9047" priority="6198" operator="equal">
      <formula>1</formula>
    </cfRule>
  </conditionalFormatting>
  <conditionalFormatting sqref="CA29">
    <cfRule type="cellIs" dxfId="9046" priority="6189" operator="equal">
      <formula>"↻"</formula>
    </cfRule>
    <cfRule type="cellIs" dxfId="9045" priority="6190" operator="equal">
      <formula>"Ø"</formula>
    </cfRule>
    <cfRule type="cellIs" dxfId="9044" priority="6191" operator="equal">
      <formula>"◯"</formula>
    </cfRule>
    <cfRule type="cellIs" dxfId="9043" priority="6192" operator="equal">
      <formula>"■"</formula>
    </cfRule>
    <cfRule type="cellIs" dxfId="9042" priority="6193" operator="equal">
      <formula>"▶"</formula>
    </cfRule>
    <cfRule type="cellIs" dxfId="9041" priority="6194" operator="equal">
      <formula>"✘"</formula>
    </cfRule>
    <cfRule type="cellIs" dxfId="9040" priority="6195" operator="equal">
      <formula>"✔"</formula>
    </cfRule>
  </conditionalFormatting>
  <conditionalFormatting sqref="CA28">
    <cfRule type="cellIs" dxfId="9039" priority="6187" operator="equal">
      <formula>1</formula>
    </cfRule>
  </conditionalFormatting>
  <conditionalFormatting sqref="CB28">
    <cfRule type="cellIs" dxfId="9038" priority="6186" operator="equal">
      <formula>1</formula>
    </cfRule>
  </conditionalFormatting>
  <conditionalFormatting sqref="CB29">
    <cfRule type="cellIs" dxfId="9037" priority="6185" operator="equal">
      <formula>1</formula>
    </cfRule>
  </conditionalFormatting>
  <conditionalFormatting sqref="CB30">
    <cfRule type="cellIs" dxfId="9036" priority="6184" operator="equal">
      <formula>1</formula>
    </cfRule>
  </conditionalFormatting>
  <conditionalFormatting sqref="CA30">
    <cfRule type="cellIs" dxfId="9035" priority="6183" operator="equal">
      <formula>1</formula>
    </cfRule>
  </conditionalFormatting>
  <conditionalFormatting sqref="CE29">
    <cfRule type="cellIs" dxfId="9034" priority="6174" operator="equal">
      <formula>"↻"</formula>
    </cfRule>
    <cfRule type="cellIs" dxfId="9033" priority="6175" operator="equal">
      <formula>"Ø"</formula>
    </cfRule>
    <cfRule type="cellIs" dxfId="9032" priority="6176" operator="equal">
      <formula>"◯"</formula>
    </cfRule>
    <cfRule type="cellIs" dxfId="9031" priority="6177" operator="equal">
      <formula>"■"</formula>
    </cfRule>
    <cfRule type="cellIs" dxfId="9030" priority="6178" operator="equal">
      <formula>"▶"</formula>
    </cfRule>
    <cfRule type="cellIs" dxfId="9029" priority="6179" operator="equal">
      <formula>"✘"</formula>
    </cfRule>
    <cfRule type="cellIs" dxfId="9028" priority="6180" operator="equal">
      <formula>"✔"</formula>
    </cfRule>
  </conditionalFormatting>
  <conditionalFormatting sqref="CE28">
    <cfRule type="cellIs" dxfId="9027" priority="6172" operator="equal">
      <formula>1</formula>
    </cfRule>
  </conditionalFormatting>
  <conditionalFormatting sqref="CF28">
    <cfRule type="cellIs" dxfId="9026" priority="6171" operator="equal">
      <formula>1</formula>
    </cfRule>
  </conditionalFormatting>
  <conditionalFormatting sqref="CF29">
    <cfRule type="cellIs" dxfId="9025" priority="6170" operator="equal">
      <formula>1</formula>
    </cfRule>
  </conditionalFormatting>
  <conditionalFormatting sqref="CF30">
    <cfRule type="cellIs" dxfId="9024" priority="6169" operator="equal">
      <formula>1</formula>
    </cfRule>
  </conditionalFormatting>
  <conditionalFormatting sqref="CE30">
    <cfRule type="cellIs" dxfId="9023" priority="6168" operator="equal">
      <formula>1</formula>
    </cfRule>
  </conditionalFormatting>
  <conditionalFormatting sqref="CI29">
    <cfRule type="cellIs" dxfId="9022" priority="6159" operator="equal">
      <formula>"↻"</formula>
    </cfRule>
    <cfRule type="cellIs" dxfId="9021" priority="6160" operator="equal">
      <formula>"Ø"</formula>
    </cfRule>
    <cfRule type="cellIs" dxfId="9020" priority="6161" operator="equal">
      <formula>"◯"</formula>
    </cfRule>
    <cfRule type="cellIs" dxfId="9019" priority="6162" operator="equal">
      <formula>"■"</formula>
    </cfRule>
    <cfRule type="cellIs" dxfId="9018" priority="6163" operator="equal">
      <formula>"▶"</formula>
    </cfRule>
    <cfRule type="cellIs" dxfId="9017" priority="6164" operator="equal">
      <formula>"✘"</formula>
    </cfRule>
    <cfRule type="cellIs" dxfId="9016" priority="6165" operator="equal">
      <formula>"✔"</formula>
    </cfRule>
  </conditionalFormatting>
  <conditionalFormatting sqref="CI28">
    <cfRule type="cellIs" dxfId="9015" priority="6157" operator="equal">
      <formula>1</formula>
    </cfRule>
  </conditionalFormatting>
  <conditionalFormatting sqref="CJ28">
    <cfRule type="cellIs" dxfId="9014" priority="6156" operator="equal">
      <formula>1</formula>
    </cfRule>
  </conditionalFormatting>
  <conditionalFormatting sqref="CJ29">
    <cfRule type="cellIs" dxfId="9013" priority="6155" operator="equal">
      <formula>1</formula>
    </cfRule>
  </conditionalFormatting>
  <conditionalFormatting sqref="CJ30">
    <cfRule type="cellIs" dxfId="9012" priority="6154" operator="equal">
      <formula>1</formula>
    </cfRule>
  </conditionalFormatting>
  <conditionalFormatting sqref="CI30">
    <cfRule type="cellIs" dxfId="9011" priority="6153" operator="equal">
      <formula>1</formula>
    </cfRule>
  </conditionalFormatting>
  <conditionalFormatting sqref="CM29">
    <cfRule type="cellIs" dxfId="9010" priority="6144" operator="equal">
      <formula>"↻"</formula>
    </cfRule>
    <cfRule type="cellIs" dxfId="9009" priority="6145" operator="equal">
      <formula>"Ø"</formula>
    </cfRule>
    <cfRule type="cellIs" dxfId="9008" priority="6146" operator="equal">
      <formula>"◯"</formula>
    </cfRule>
    <cfRule type="cellIs" dxfId="9007" priority="6147" operator="equal">
      <formula>"■"</formula>
    </cfRule>
    <cfRule type="cellIs" dxfId="9006" priority="6148" operator="equal">
      <formula>"▶"</formula>
    </cfRule>
    <cfRule type="cellIs" dxfId="9005" priority="6149" operator="equal">
      <formula>"✘"</formula>
    </cfRule>
    <cfRule type="cellIs" dxfId="9004" priority="6150" operator="equal">
      <formula>"✔"</formula>
    </cfRule>
  </conditionalFormatting>
  <conditionalFormatting sqref="CM28">
    <cfRule type="cellIs" dxfId="9003" priority="6142" operator="equal">
      <formula>1</formula>
    </cfRule>
  </conditionalFormatting>
  <conditionalFormatting sqref="CN28">
    <cfRule type="cellIs" dxfId="9002" priority="6141" operator="equal">
      <formula>1</formula>
    </cfRule>
  </conditionalFormatting>
  <conditionalFormatting sqref="CN29">
    <cfRule type="cellIs" dxfId="9001" priority="6140" operator="equal">
      <formula>1</formula>
    </cfRule>
  </conditionalFormatting>
  <conditionalFormatting sqref="CN30">
    <cfRule type="cellIs" dxfId="9000" priority="6139" operator="equal">
      <formula>1</formula>
    </cfRule>
  </conditionalFormatting>
  <conditionalFormatting sqref="CM30">
    <cfRule type="cellIs" dxfId="8999" priority="6138" operator="equal">
      <formula>1</formula>
    </cfRule>
  </conditionalFormatting>
  <conditionalFormatting sqref="CQ29">
    <cfRule type="cellIs" dxfId="8998" priority="6129" operator="equal">
      <formula>"↻"</formula>
    </cfRule>
    <cfRule type="cellIs" dxfId="8997" priority="6130" operator="equal">
      <formula>"Ø"</formula>
    </cfRule>
    <cfRule type="cellIs" dxfId="8996" priority="6131" operator="equal">
      <formula>"◯"</formula>
    </cfRule>
    <cfRule type="cellIs" dxfId="8995" priority="6132" operator="equal">
      <formula>"■"</formula>
    </cfRule>
    <cfRule type="cellIs" dxfId="8994" priority="6133" operator="equal">
      <formula>"▶"</formula>
    </cfRule>
    <cfRule type="cellIs" dxfId="8993" priority="6134" operator="equal">
      <formula>"✘"</formula>
    </cfRule>
    <cfRule type="cellIs" dxfId="8992" priority="6135" operator="equal">
      <formula>"✔"</formula>
    </cfRule>
  </conditionalFormatting>
  <conditionalFormatting sqref="CQ28">
    <cfRule type="cellIs" dxfId="8991" priority="6127" operator="equal">
      <formula>1</formula>
    </cfRule>
  </conditionalFormatting>
  <conditionalFormatting sqref="CR28">
    <cfRule type="cellIs" dxfId="8990" priority="6126" operator="equal">
      <formula>1</formula>
    </cfRule>
  </conditionalFormatting>
  <conditionalFormatting sqref="CR29">
    <cfRule type="cellIs" dxfId="8989" priority="6125" operator="equal">
      <formula>1</formula>
    </cfRule>
  </conditionalFormatting>
  <conditionalFormatting sqref="CR30">
    <cfRule type="cellIs" dxfId="8988" priority="6124" operator="equal">
      <formula>1</formula>
    </cfRule>
  </conditionalFormatting>
  <conditionalFormatting sqref="CQ30">
    <cfRule type="cellIs" dxfId="8987" priority="6123" operator="equal">
      <formula>1</formula>
    </cfRule>
  </conditionalFormatting>
  <conditionalFormatting sqref="CU29">
    <cfRule type="cellIs" dxfId="8986" priority="6114" operator="equal">
      <formula>"↻"</formula>
    </cfRule>
    <cfRule type="cellIs" dxfId="8985" priority="6115" operator="equal">
      <formula>"Ø"</formula>
    </cfRule>
    <cfRule type="cellIs" dxfId="8984" priority="6116" operator="equal">
      <formula>"◯"</formula>
    </cfRule>
    <cfRule type="cellIs" dxfId="8983" priority="6117" operator="equal">
      <formula>"■"</formula>
    </cfRule>
    <cfRule type="cellIs" dxfId="8982" priority="6118" operator="equal">
      <formula>"▶"</formula>
    </cfRule>
    <cfRule type="cellIs" dxfId="8981" priority="6119" operator="equal">
      <formula>"✘"</formula>
    </cfRule>
    <cfRule type="cellIs" dxfId="8980" priority="6120" operator="equal">
      <formula>"✔"</formula>
    </cfRule>
  </conditionalFormatting>
  <conditionalFormatting sqref="CU28">
    <cfRule type="cellIs" dxfId="8979" priority="6112" operator="equal">
      <formula>1</formula>
    </cfRule>
  </conditionalFormatting>
  <conditionalFormatting sqref="CV28">
    <cfRule type="cellIs" dxfId="8978" priority="6111" operator="equal">
      <formula>1</formula>
    </cfRule>
  </conditionalFormatting>
  <conditionalFormatting sqref="CV29">
    <cfRule type="cellIs" dxfId="8977" priority="6110" operator="equal">
      <formula>1</formula>
    </cfRule>
  </conditionalFormatting>
  <conditionalFormatting sqref="CV30">
    <cfRule type="cellIs" dxfId="8976" priority="6109" operator="equal">
      <formula>1</formula>
    </cfRule>
  </conditionalFormatting>
  <conditionalFormatting sqref="CU30">
    <cfRule type="cellIs" dxfId="8975" priority="6108" operator="equal">
      <formula>1</formula>
    </cfRule>
  </conditionalFormatting>
  <conditionalFormatting sqref="CY29">
    <cfRule type="cellIs" dxfId="8974" priority="6099" operator="equal">
      <formula>"↻"</formula>
    </cfRule>
    <cfRule type="cellIs" dxfId="8973" priority="6100" operator="equal">
      <formula>"Ø"</formula>
    </cfRule>
    <cfRule type="cellIs" dxfId="8972" priority="6101" operator="equal">
      <formula>"◯"</formula>
    </cfRule>
    <cfRule type="cellIs" dxfId="8971" priority="6102" operator="equal">
      <formula>"■"</formula>
    </cfRule>
    <cfRule type="cellIs" dxfId="8970" priority="6103" operator="equal">
      <formula>"▶"</formula>
    </cfRule>
    <cfRule type="cellIs" dxfId="8969" priority="6104" operator="equal">
      <formula>"✘"</formula>
    </cfRule>
    <cfRule type="cellIs" dxfId="8968" priority="6105" operator="equal">
      <formula>"✔"</formula>
    </cfRule>
  </conditionalFormatting>
  <conditionalFormatting sqref="CY28">
    <cfRule type="cellIs" dxfId="8967" priority="6097" operator="equal">
      <formula>1</formula>
    </cfRule>
  </conditionalFormatting>
  <conditionalFormatting sqref="CZ28">
    <cfRule type="cellIs" dxfId="8966" priority="6096" operator="equal">
      <formula>1</formula>
    </cfRule>
  </conditionalFormatting>
  <conditionalFormatting sqref="CZ29">
    <cfRule type="cellIs" dxfId="8965" priority="6095" operator="equal">
      <formula>1</formula>
    </cfRule>
  </conditionalFormatting>
  <conditionalFormatting sqref="CZ30">
    <cfRule type="cellIs" dxfId="8964" priority="6094" operator="equal">
      <formula>1</formula>
    </cfRule>
  </conditionalFormatting>
  <conditionalFormatting sqref="CY30">
    <cfRule type="cellIs" dxfId="8963" priority="6093" operator="equal">
      <formula>1</formula>
    </cfRule>
  </conditionalFormatting>
  <conditionalFormatting sqref="DC29">
    <cfRule type="cellIs" dxfId="8962" priority="6084" operator="equal">
      <formula>"↻"</formula>
    </cfRule>
    <cfRule type="cellIs" dxfId="8961" priority="6085" operator="equal">
      <formula>"Ø"</formula>
    </cfRule>
    <cfRule type="cellIs" dxfId="8960" priority="6086" operator="equal">
      <formula>"◯"</formula>
    </cfRule>
    <cfRule type="cellIs" dxfId="8959" priority="6087" operator="equal">
      <formula>"■"</formula>
    </cfRule>
    <cfRule type="cellIs" dxfId="8958" priority="6088" operator="equal">
      <formula>"▶"</formula>
    </cfRule>
    <cfRule type="cellIs" dxfId="8957" priority="6089" operator="equal">
      <formula>"✘"</formula>
    </cfRule>
    <cfRule type="cellIs" dxfId="8956" priority="6090" operator="equal">
      <formula>"✔"</formula>
    </cfRule>
  </conditionalFormatting>
  <conditionalFormatting sqref="DC28">
    <cfRule type="cellIs" dxfId="8955" priority="6082" operator="equal">
      <formula>1</formula>
    </cfRule>
  </conditionalFormatting>
  <conditionalFormatting sqref="DD28">
    <cfRule type="cellIs" dxfId="8954" priority="6081" operator="equal">
      <formula>1</formula>
    </cfRule>
  </conditionalFormatting>
  <conditionalFormatting sqref="DD29">
    <cfRule type="cellIs" dxfId="8953" priority="6080" operator="equal">
      <formula>1</formula>
    </cfRule>
  </conditionalFormatting>
  <conditionalFormatting sqref="DD30">
    <cfRule type="cellIs" dxfId="8952" priority="6079" operator="equal">
      <formula>1</formula>
    </cfRule>
  </conditionalFormatting>
  <conditionalFormatting sqref="DC30">
    <cfRule type="cellIs" dxfId="8951" priority="6078" operator="equal">
      <formula>1</formula>
    </cfRule>
  </conditionalFormatting>
  <conditionalFormatting sqref="DG29">
    <cfRule type="cellIs" dxfId="8950" priority="6069" operator="equal">
      <formula>"↻"</formula>
    </cfRule>
    <cfRule type="cellIs" dxfId="8949" priority="6070" operator="equal">
      <formula>"Ø"</formula>
    </cfRule>
    <cfRule type="cellIs" dxfId="8948" priority="6071" operator="equal">
      <formula>"◯"</formula>
    </cfRule>
    <cfRule type="cellIs" dxfId="8947" priority="6072" operator="equal">
      <formula>"■"</formula>
    </cfRule>
    <cfRule type="cellIs" dxfId="8946" priority="6073" operator="equal">
      <formula>"▶"</formula>
    </cfRule>
    <cfRule type="cellIs" dxfId="8945" priority="6074" operator="equal">
      <formula>"✘"</formula>
    </cfRule>
    <cfRule type="cellIs" dxfId="8944" priority="6075" operator="equal">
      <formula>"✔"</formula>
    </cfRule>
  </conditionalFormatting>
  <conditionalFormatting sqref="DG28">
    <cfRule type="cellIs" dxfId="8943" priority="6067" operator="equal">
      <formula>1</formula>
    </cfRule>
  </conditionalFormatting>
  <conditionalFormatting sqref="DH28">
    <cfRule type="cellIs" dxfId="8942" priority="6066" operator="equal">
      <formula>1</formula>
    </cfRule>
  </conditionalFormatting>
  <conditionalFormatting sqref="DH29">
    <cfRule type="cellIs" dxfId="8941" priority="6065" operator="equal">
      <formula>1</formula>
    </cfRule>
  </conditionalFormatting>
  <conditionalFormatting sqref="DH30">
    <cfRule type="cellIs" dxfId="8940" priority="6064" operator="equal">
      <formula>1</formula>
    </cfRule>
  </conditionalFormatting>
  <conditionalFormatting sqref="DG30">
    <cfRule type="cellIs" dxfId="8939" priority="6063" operator="equal">
      <formula>1</formula>
    </cfRule>
  </conditionalFormatting>
  <conditionalFormatting sqref="DK29">
    <cfRule type="cellIs" dxfId="8938" priority="6054" operator="equal">
      <formula>"↻"</formula>
    </cfRule>
    <cfRule type="cellIs" dxfId="8937" priority="6055" operator="equal">
      <formula>"Ø"</formula>
    </cfRule>
    <cfRule type="cellIs" dxfId="8936" priority="6056" operator="equal">
      <formula>"◯"</formula>
    </cfRule>
    <cfRule type="cellIs" dxfId="8935" priority="6057" operator="equal">
      <formula>"■"</formula>
    </cfRule>
    <cfRule type="cellIs" dxfId="8934" priority="6058" operator="equal">
      <formula>"▶"</formula>
    </cfRule>
    <cfRule type="cellIs" dxfId="8933" priority="6059" operator="equal">
      <formula>"✘"</formula>
    </cfRule>
    <cfRule type="cellIs" dxfId="8932" priority="6060" operator="equal">
      <formula>"✔"</formula>
    </cfRule>
  </conditionalFormatting>
  <conditionalFormatting sqref="DK28">
    <cfRule type="cellIs" dxfId="8931" priority="6052" operator="equal">
      <formula>1</formula>
    </cfRule>
  </conditionalFormatting>
  <conditionalFormatting sqref="DL28">
    <cfRule type="cellIs" dxfId="8930" priority="6051" operator="equal">
      <formula>1</formula>
    </cfRule>
  </conditionalFormatting>
  <conditionalFormatting sqref="DL29">
    <cfRule type="cellIs" dxfId="8929" priority="6050" operator="equal">
      <formula>1</formula>
    </cfRule>
  </conditionalFormatting>
  <conditionalFormatting sqref="DL30">
    <cfRule type="cellIs" dxfId="8928" priority="6049" operator="equal">
      <formula>1</formula>
    </cfRule>
  </conditionalFormatting>
  <conditionalFormatting sqref="DK30">
    <cfRule type="cellIs" dxfId="8927" priority="6048" operator="equal">
      <formula>1</formula>
    </cfRule>
  </conditionalFormatting>
  <conditionalFormatting sqref="DO29">
    <cfRule type="cellIs" dxfId="8926" priority="6039" operator="equal">
      <formula>"↻"</formula>
    </cfRule>
    <cfRule type="cellIs" dxfId="8925" priority="6040" operator="equal">
      <formula>"Ø"</formula>
    </cfRule>
    <cfRule type="cellIs" dxfId="8924" priority="6041" operator="equal">
      <formula>"◯"</formula>
    </cfRule>
    <cfRule type="cellIs" dxfId="8923" priority="6042" operator="equal">
      <formula>"■"</formula>
    </cfRule>
    <cfRule type="cellIs" dxfId="8922" priority="6043" operator="equal">
      <formula>"▶"</formula>
    </cfRule>
    <cfRule type="cellIs" dxfId="8921" priority="6044" operator="equal">
      <formula>"✘"</formula>
    </cfRule>
    <cfRule type="cellIs" dxfId="8920" priority="6045" operator="equal">
      <formula>"✔"</formula>
    </cfRule>
  </conditionalFormatting>
  <conditionalFormatting sqref="DO28">
    <cfRule type="cellIs" dxfId="8919" priority="6037" operator="equal">
      <formula>1</formula>
    </cfRule>
  </conditionalFormatting>
  <conditionalFormatting sqref="DP28">
    <cfRule type="cellIs" dxfId="8918" priority="6036" operator="equal">
      <formula>1</formula>
    </cfRule>
  </conditionalFormatting>
  <conditionalFormatting sqref="DP29">
    <cfRule type="cellIs" dxfId="8917" priority="6035" operator="equal">
      <formula>1</formula>
    </cfRule>
  </conditionalFormatting>
  <conditionalFormatting sqref="DP30">
    <cfRule type="cellIs" dxfId="8916" priority="6034" operator="equal">
      <formula>1</formula>
    </cfRule>
  </conditionalFormatting>
  <conditionalFormatting sqref="DO30">
    <cfRule type="cellIs" dxfId="8915" priority="6033" operator="equal">
      <formula>1</formula>
    </cfRule>
  </conditionalFormatting>
  <conditionalFormatting sqref="DS29">
    <cfRule type="cellIs" dxfId="8914" priority="6024" operator="equal">
      <formula>"↻"</formula>
    </cfRule>
    <cfRule type="cellIs" dxfId="8913" priority="6025" operator="equal">
      <formula>"Ø"</formula>
    </cfRule>
    <cfRule type="cellIs" dxfId="8912" priority="6026" operator="equal">
      <formula>"◯"</formula>
    </cfRule>
    <cfRule type="cellIs" dxfId="8911" priority="6027" operator="equal">
      <formula>"■"</formula>
    </cfRule>
    <cfRule type="cellIs" dxfId="8910" priority="6028" operator="equal">
      <formula>"▶"</formula>
    </cfRule>
    <cfRule type="cellIs" dxfId="8909" priority="6029" operator="equal">
      <formula>"✘"</formula>
    </cfRule>
    <cfRule type="cellIs" dxfId="8908" priority="6030" operator="equal">
      <formula>"✔"</formula>
    </cfRule>
  </conditionalFormatting>
  <conditionalFormatting sqref="DS28">
    <cfRule type="cellIs" dxfId="8907" priority="6022" operator="equal">
      <formula>1</formula>
    </cfRule>
  </conditionalFormatting>
  <conditionalFormatting sqref="DT28">
    <cfRule type="cellIs" dxfId="8906" priority="6021" operator="equal">
      <formula>1</formula>
    </cfRule>
  </conditionalFormatting>
  <conditionalFormatting sqref="DT29">
    <cfRule type="cellIs" dxfId="8905" priority="6020" operator="equal">
      <formula>1</formula>
    </cfRule>
  </conditionalFormatting>
  <conditionalFormatting sqref="DT30">
    <cfRule type="cellIs" dxfId="8904" priority="6019" operator="equal">
      <formula>1</formula>
    </cfRule>
  </conditionalFormatting>
  <conditionalFormatting sqref="DS30">
    <cfRule type="cellIs" dxfId="8903" priority="6018" operator="equal">
      <formula>1</formula>
    </cfRule>
  </conditionalFormatting>
  <conditionalFormatting sqref="DW29">
    <cfRule type="cellIs" dxfId="8902" priority="6009" operator="equal">
      <formula>"↻"</formula>
    </cfRule>
    <cfRule type="cellIs" dxfId="8901" priority="6010" operator="equal">
      <formula>"Ø"</formula>
    </cfRule>
    <cfRule type="cellIs" dxfId="8900" priority="6011" operator="equal">
      <formula>"◯"</formula>
    </cfRule>
    <cfRule type="cellIs" dxfId="8899" priority="6012" operator="equal">
      <formula>"■"</formula>
    </cfRule>
    <cfRule type="cellIs" dxfId="8898" priority="6013" operator="equal">
      <formula>"▶"</formula>
    </cfRule>
    <cfRule type="cellIs" dxfId="8897" priority="6014" operator="equal">
      <formula>"✘"</formula>
    </cfRule>
    <cfRule type="cellIs" dxfId="8896" priority="6015" operator="equal">
      <formula>"✔"</formula>
    </cfRule>
  </conditionalFormatting>
  <conditionalFormatting sqref="DW28">
    <cfRule type="cellIs" dxfId="8895" priority="6007" operator="equal">
      <formula>1</formula>
    </cfRule>
  </conditionalFormatting>
  <conditionalFormatting sqref="DX28">
    <cfRule type="cellIs" dxfId="8894" priority="6006" operator="equal">
      <formula>1</formula>
    </cfRule>
  </conditionalFormatting>
  <conditionalFormatting sqref="DX29">
    <cfRule type="cellIs" dxfId="8893" priority="6005" operator="equal">
      <formula>1</formula>
    </cfRule>
  </conditionalFormatting>
  <conditionalFormatting sqref="DX30">
    <cfRule type="cellIs" dxfId="8892" priority="6004" operator="equal">
      <formula>1</formula>
    </cfRule>
  </conditionalFormatting>
  <conditionalFormatting sqref="DW30">
    <cfRule type="cellIs" dxfId="8891" priority="6003" operator="equal">
      <formula>1</formula>
    </cfRule>
  </conditionalFormatting>
  <conditionalFormatting sqref="G33">
    <cfRule type="cellIs" dxfId="8890" priority="5994" operator="equal">
      <formula>"↻"</formula>
    </cfRule>
    <cfRule type="cellIs" dxfId="8889" priority="5995" operator="equal">
      <formula>"Ø"</formula>
    </cfRule>
    <cfRule type="cellIs" dxfId="8888" priority="5996" operator="equal">
      <formula>"◯"</formula>
    </cfRule>
    <cfRule type="cellIs" dxfId="8887" priority="5997" operator="equal">
      <formula>"■"</formula>
    </cfRule>
    <cfRule type="cellIs" dxfId="8886" priority="5998" operator="equal">
      <formula>"▶"</formula>
    </cfRule>
    <cfRule type="cellIs" dxfId="8885" priority="5999" operator="equal">
      <formula>"✘"</formula>
    </cfRule>
    <cfRule type="cellIs" dxfId="8884" priority="6000" operator="equal">
      <formula>"✔"</formula>
    </cfRule>
  </conditionalFormatting>
  <conditionalFormatting sqref="F32">
    <cfRule type="cellIs" dxfId="8883" priority="5993" operator="equal">
      <formula>1</formula>
    </cfRule>
  </conditionalFormatting>
  <conditionalFormatting sqref="G32">
    <cfRule type="cellIs" dxfId="8882" priority="5992" operator="equal">
      <formula>1</formula>
    </cfRule>
  </conditionalFormatting>
  <conditionalFormatting sqref="H32">
    <cfRule type="cellIs" dxfId="8881" priority="5991" operator="equal">
      <formula>1</formula>
    </cfRule>
  </conditionalFormatting>
  <conditionalFormatting sqref="H33">
    <cfRule type="cellIs" dxfId="8880" priority="5990" operator="equal">
      <formula>1</formula>
    </cfRule>
  </conditionalFormatting>
  <conditionalFormatting sqref="H34">
    <cfRule type="cellIs" dxfId="8879" priority="5989" operator="equal">
      <formula>1</formula>
    </cfRule>
  </conditionalFormatting>
  <conditionalFormatting sqref="G34">
    <cfRule type="cellIs" dxfId="8878" priority="5988" operator="equal">
      <formula>1</formula>
    </cfRule>
  </conditionalFormatting>
  <conditionalFormatting sqref="F34">
    <cfRule type="cellIs" dxfId="8877" priority="5987" operator="equal">
      <formula>1</formula>
    </cfRule>
  </conditionalFormatting>
  <conditionalFormatting sqref="F33">
    <cfRule type="cellIs" dxfId="8876" priority="5986" operator="equal">
      <formula>1</formula>
    </cfRule>
  </conditionalFormatting>
  <conditionalFormatting sqref="K33">
    <cfRule type="cellIs" dxfId="8875" priority="5979" operator="equal">
      <formula>"↻"</formula>
    </cfRule>
    <cfRule type="cellIs" dxfId="8874" priority="5980" operator="equal">
      <formula>"Ø"</formula>
    </cfRule>
    <cfRule type="cellIs" dxfId="8873" priority="5981" operator="equal">
      <formula>"◯"</formula>
    </cfRule>
    <cfRule type="cellIs" dxfId="8872" priority="5982" operator="equal">
      <formula>"■"</formula>
    </cfRule>
    <cfRule type="cellIs" dxfId="8871" priority="5983" operator="equal">
      <formula>"▶"</formula>
    </cfRule>
    <cfRule type="cellIs" dxfId="8870" priority="5984" operator="equal">
      <formula>"✘"</formula>
    </cfRule>
    <cfRule type="cellIs" dxfId="8869" priority="5985" operator="equal">
      <formula>"✔"</formula>
    </cfRule>
  </conditionalFormatting>
  <conditionalFormatting sqref="K32">
    <cfRule type="cellIs" dxfId="8868" priority="5977" operator="equal">
      <formula>1</formula>
    </cfRule>
  </conditionalFormatting>
  <conditionalFormatting sqref="L32">
    <cfRule type="cellIs" dxfId="8867" priority="5976" operator="equal">
      <formula>1</formula>
    </cfRule>
  </conditionalFormatting>
  <conditionalFormatting sqref="L33">
    <cfRule type="cellIs" dxfId="8866" priority="5975" operator="equal">
      <formula>1</formula>
    </cfRule>
  </conditionalFormatting>
  <conditionalFormatting sqref="L34">
    <cfRule type="cellIs" dxfId="8865" priority="5974" operator="equal">
      <formula>1</formula>
    </cfRule>
  </conditionalFormatting>
  <conditionalFormatting sqref="K34">
    <cfRule type="cellIs" dxfId="8864" priority="5973" operator="equal">
      <formula>1</formula>
    </cfRule>
  </conditionalFormatting>
  <conditionalFormatting sqref="O33">
    <cfRule type="cellIs" dxfId="8863" priority="5964" operator="equal">
      <formula>"↻"</formula>
    </cfRule>
    <cfRule type="cellIs" dxfId="8862" priority="5965" operator="equal">
      <formula>"Ø"</formula>
    </cfRule>
    <cfRule type="cellIs" dxfId="8861" priority="5966" operator="equal">
      <formula>"◯"</formula>
    </cfRule>
    <cfRule type="cellIs" dxfId="8860" priority="5967" operator="equal">
      <formula>"■"</formula>
    </cfRule>
    <cfRule type="cellIs" dxfId="8859" priority="5968" operator="equal">
      <formula>"▶"</formula>
    </cfRule>
    <cfRule type="cellIs" dxfId="8858" priority="5969" operator="equal">
      <formula>"✘"</formula>
    </cfRule>
    <cfRule type="cellIs" dxfId="8857" priority="5970" operator="equal">
      <formula>"✔"</formula>
    </cfRule>
  </conditionalFormatting>
  <conditionalFormatting sqref="O32">
    <cfRule type="cellIs" dxfId="8856" priority="5962" operator="equal">
      <formula>1</formula>
    </cfRule>
  </conditionalFormatting>
  <conditionalFormatting sqref="P32">
    <cfRule type="cellIs" dxfId="8855" priority="5961" operator="equal">
      <formula>1</formula>
    </cfRule>
  </conditionalFormatting>
  <conditionalFormatting sqref="P33">
    <cfRule type="cellIs" dxfId="8854" priority="5960" operator="equal">
      <formula>1</formula>
    </cfRule>
  </conditionalFormatting>
  <conditionalFormatting sqref="P34">
    <cfRule type="cellIs" dxfId="8853" priority="5959" operator="equal">
      <formula>1</formula>
    </cfRule>
  </conditionalFormatting>
  <conditionalFormatting sqref="O34">
    <cfRule type="cellIs" dxfId="8852" priority="5958" operator="equal">
      <formula>1</formula>
    </cfRule>
  </conditionalFormatting>
  <conditionalFormatting sqref="S33">
    <cfRule type="cellIs" dxfId="8851" priority="5949" operator="equal">
      <formula>"↻"</formula>
    </cfRule>
    <cfRule type="cellIs" dxfId="8850" priority="5950" operator="equal">
      <formula>"Ø"</formula>
    </cfRule>
    <cfRule type="cellIs" dxfId="8849" priority="5951" operator="equal">
      <formula>"◯"</formula>
    </cfRule>
    <cfRule type="cellIs" dxfId="8848" priority="5952" operator="equal">
      <formula>"■"</formula>
    </cfRule>
    <cfRule type="cellIs" dxfId="8847" priority="5953" operator="equal">
      <formula>"▶"</formula>
    </cfRule>
    <cfRule type="cellIs" dxfId="8846" priority="5954" operator="equal">
      <formula>"✘"</formula>
    </cfRule>
    <cfRule type="cellIs" dxfId="8845" priority="5955" operator="equal">
      <formula>"✔"</formula>
    </cfRule>
  </conditionalFormatting>
  <conditionalFormatting sqref="S32">
    <cfRule type="cellIs" dxfId="8844" priority="5947" operator="equal">
      <formula>1</formula>
    </cfRule>
  </conditionalFormatting>
  <conditionalFormatting sqref="T32">
    <cfRule type="cellIs" dxfId="8843" priority="5946" operator="equal">
      <formula>1</formula>
    </cfRule>
  </conditionalFormatting>
  <conditionalFormatting sqref="T33">
    <cfRule type="cellIs" dxfId="8842" priority="5945" operator="equal">
      <formula>1</formula>
    </cfRule>
  </conditionalFormatting>
  <conditionalFormatting sqref="T34">
    <cfRule type="cellIs" dxfId="8841" priority="5944" operator="equal">
      <formula>1</formula>
    </cfRule>
  </conditionalFormatting>
  <conditionalFormatting sqref="S34">
    <cfRule type="cellIs" dxfId="8840" priority="5943" operator="equal">
      <formula>1</formula>
    </cfRule>
  </conditionalFormatting>
  <conditionalFormatting sqref="W33">
    <cfRule type="cellIs" dxfId="8839" priority="5934" operator="equal">
      <formula>"↻"</formula>
    </cfRule>
    <cfRule type="cellIs" dxfId="8838" priority="5935" operator="equal">
      <formula>"Ø"</formula>
    </cfRule>
    <cfRule type="cellIs" dxfId="8837" priority="5936" operator="equal">
      <formula>"◯"</formula>
    </cfRule>
    <cfRule type="cellIs" dxfId="8836" priority="5937" operator="equal">
      <formula>"■"</formula>
    </cfRule>
    <cfRule type="cellIs" dxfId="8835" priority="5938" operator="equal">
      <formula>"▶"</formula>
    </cfRule>
    <cfRule type="cellIs" dxfId="8834" priority="5939" operator="equal">
      <formula>"✘"</formula>
    </cfRule>
    <cfRule type="cellIs" dxfId="8833" priority="5940" operator="equal">
      <formula>"✔"</formula>
    </cfRule>
  </conditionalFormatting>
  <conditionalFormatting sqref="W32">
    <cfRule type="cellIs" dxfId="8832" priority="5932" operator="equal">
      <formula>1</formula>
    </cfRule>
  </conditionalFormatting>
  <conditionalFormatting sqref="X32">
    <cfRule type="cellIs" dxfId="8831" priority="5931" operator="equal">
      <formula>1</formula>
    </cfRule>
  </conditionalFormatting>
  <conditionalFormatting sqref="X33">
    <cfRule type="cellIs" dxfId="8830" priority="5930" operator="equal">
      <formula>1</formula>
    </cfRule>
  </conditionalFormatting>
  <conditionalFormatting sqref="X34">
    <cfRule type="cellIs" dxfId="8829" priority="5929" operator="equal">
      <formula>1</formula>
    </cfRule>
  </conditionalFormatting>
  <conditionalFormatting sqref="W34">
    <cfRule type="cellIs" dxfId="8828" priority="5928" operator="equal">
      <formula>1</formula>
    </cfRule>
  </conditionalFormatting>
  <conditionalFormatting sqref="AA33">
    <cfRule type="cellIs" dxfId="8827" priority="5919" operator="equal">
      <formula>"↻"</formula>
    </cfRule>
    <cfRule type="cellIs" dxfId="8826" priority="5920" operator="equal">
      <formula>"Ø"</formula>
    </cfRule>
    <cfRule type="cellIs" dxfId="8825" priority="5921" operator="equal">
      <formula>"◯"</formula>
    </cfRule>
    <cfRule type="cellIs" dxfId="8824" priority="5922" operator="equal">
      <formula>"■"</formula>
    </cfRule>
    <cfRule type="cellIs" dxfId="8823" priority="5923" operator="equal">
      <formula>"▶"</formula>
    </cfRule>
    <cfRule type="cellIs" dxfId="8822" priority="5924" operator="equal">
      <formula>"✘"</formula>
    </cfRule>
    <cfRule type="cellIs" dxfId="8821" priority="5925" operator="equal">
      <formula>"✔"</formula>
    </cfRule>
  </conditionalFormatting>
  <conditionalFormatting sqref="AA32">
    <cfRule type="cellIs" dxfId="8820" priority="5917" operator="equal">
      <formula>1</formula>
    </cfRule>
  </conditionalFormatting>
  <conditionalFormatting sqref="AB32">
    <cfRule type="cellIs" dxfId="8819" priority="5916" operator="equal">
      <formula>1</formula>
    </cfRule>
  </conditionalFormatting>
  <conditionalFormatting sqref="AB33">
    <cfRule type="cellIs" dxfId="8818" priority="5915" operator="equal">
      <formula>1</formula>
    </cfRule>
  </conditionalFormatting>
  <conditionalFormatting sqref="AB34">
    <cfRule type="cellIs" dxfId="8817" priority="5914" operator="equal">
      <formula>1</formula>
    </cfRule>
  </conditionalFormatting>
  <conditionalFormatting sqref="AA34">
    <cfRule type="cellIs" dxfId="8816" priority="5913" operator="equal">
      <formula>1</formula>
    </cfRule>
  </conditionalFormatting>
  <conditionalFormatting sqref="AE33">
    <cfRule type="cellIs" dxfId="8815" priority="5904" operator="equal">
      <formula>"↻"</formula>
    </cfRule>
    <cfRule type="cellIs" dxfId="8814" priority="5905" operator="equal">
      <formula>"Ø"</formula>
    </cfRule>
    <cfRule type="cellIs" dxfId="8813" priority="5906" operator="equal">
      <formula>"◯"</formula>
    </cfRule>
    <cfRule type="cellIs" dxfId="8812" priority="5907" operator="equal">
      <formula>"■"</formula>
    </cfRule>
    <cfRule type="cellIs" dxfId="8811" priority="5908" operator="equal">
      <formula>"▶"</formula>
    </cfRule>
    <cfRule type="cellIs" dxfId="8810" priority="5909" operator="equal">
      <formula>"✘"</formula>
    </cfRule>
    <cfRule type="cellIs" dxfId="8809" priority="5910" operator="equal">
      <formula>"✔"</formula>
    </cfRule>
  </conditionalFormatting>
  <conditionalFormatting sqref="AE32">
    <cfRule type="cellIs" dxfId="8808" priority="5902" operator="equal">
      <formula>1</formula>
    </cfRule>
  </conditionalFormatting>
  <conditionalFormatting sqref="AF32">
    <cfRule type="cellIs" dxfId="8807" priority="5901" operator="equal">
      <formula>1</formula>
    </cfRule>
  </conditionalFormatting>
  <conditionalFormatting sqref="AF33">
    <cfRule type="cellIs" dxfId="8806" priority="5900" operator="equal">
      <formula>1</formula>
    </cfRule>
  </conditionalFormatting>
  <conditionalFormatting sqref="AF34">
    <cfRule type="cellIs" dxfId="8805" priority="5899" operator="equal">
      <formula>1</formula>
    </cfRule>
  </conditionalFormatting>
  <conditionalFormatting sqref="AE34">
    <cfRule type="cellIs" dxfId="8804" priority="5898" operator="equal">
      <formula>1</formula>
    </cfRule>
  </conditionalFormatting>
  <conditionalFormatting sqref="AI33">
    <cfRule type="cellIs" dxfId="8803" priority="5889" operator="equal">
      <formula>"↻"</formula>
    </cfRule>
    <cfRule type="cellIs" dxfId="8802" priority="5890" operator="equal">
      <formula>"Ø"</formula>
    </cfRule>
    <cfRule type="cellIs" dxfId="8801" priority="5891" operator="equal">
      <formula>"◯"</formula>
    </cfRule>
    <cfRule type="cellIs" dxfId="8800" priority="5892" operator="equal">
      <formula>"■"</formula>
    </cfRule>
    <cfRule type="cellIs" dxfId="8799" priority="5893" operator="equal">
      <formula>"▶"</formula>
    </cfRule>
    <cfRule type="cellIs" dxfId="8798" priority="5894" operator="equal">
      <formula>"✘"</formula>
    </cfRule>
    <cfRule type="cellIs" dxfId="8797" priority="5895" operator="equal">
      <formula>"✔"</formula>
    </cfRule>
  </conditionalFormatting>
  <conditionalFormatting sqref="AI32">
    <cfRule type="cellIs" dxfId="8796" priority="5887" operator="equal">
      <formula>1</formula>
    </cfRule>
  </conditionalFormatting>
  <conditionalFormatting sqref="AJ32">
    <cfRule type="cellIs" dxfId="8795" priority="5886" operator="equal">
      <formula>1</formula>
    </cfRule>
  </conditionalFormatting>
  <conditionalFormatting sqref="AJ33">
    <cfRule type="cellIs" dxfId="8794" priority="5885" operator="equal">
      <formula>1</formula>
    </cfRule>
  </conditionalFormatting>
  <conditionalFormatting sqref="AJ34">
    <cfRule type="cellIs" dxfId="8793" priority="5884" operator="equal">
      <formula>1</formula>
    </cfRule>
  </conditionalFormatting>
  <conditionalFormatting sqref="AI34">
    <cfRule type="cellIs" dxfId="8792" priority="5883" operator="equal">
      <formula>1</formula>
    </cfRule>
  </conditionalFormatting>
  <conditionalFormatting sqref="AM33">
    <cfRule type="cellIs" dxfId="8791" priority="5874" operator="equal">
      <formula>"↻"</formula>
    </cfRule>
    <cfRule type="cellIs" dxfId="8790" priority="5875" operator="equal">
      <formula>"Ø"</formula>
    </cfRule>
    <cfRule type="cellIs" dxfId="8789" priority="5876" operator="equal">
      <formula>"◯"</formula>
    </cfRule>
    <cfRule type="cellIs" dxfId="8788" priority="5877" operator="equal">
      <formula>"■"</formula>
    </cfRule>
    <cfRule type="cellIs" dxfId="8787" priority="5878" operator="equal">
      <formula>"▶"</formula>
    </cfRule>
    <cfRule type="cellIs" dxfId="8786" priority="5879" operator="equal">
      <formula>"✘"</formula>
    </cfRule>
    <cfRule type="cellIs" dxfId="8785" priority="5880" operator="equal">
      <formula>"✔"</formula>
    </cfRule>
  </conditionalFormatting>
  <conditionalFormatting sqref="AM32">
    <cfRule type="cellIs" dxfId="8784" priority="5872" operator="equal">
      <formula>1</formula>
    </cfRule>
  </conditionalFormatting>
  <conditionalFormatting sqref="AN32">
    <cfRule type="cellIs" dxfId="8783" priority="5871" operator="equal">
      <formula>1</formula>
    </cfRule>
  </conditionalFormatting>
  <conditionalFormatting sqref="AN33">
    <cfRule type="cellIs" dxfId="8782" priority="5870" operator="equal">
      <formula>1</formula>
    </cfRule>
  </conditionalFormatting>
  <conditionalFormatting sqref="AN34">
    <cfRule type="cellIs" dxfId="8781" priority="5869" operator="equal">
      <formula>1</formula>
    </cfRule>
  </conditionalFormatting>
  <conditionalFormatting sqref="AM34">
    <cfRule type="cellIs" dxfId="8780" priority="5868" operator="equal">
      <formula>1</formula>
    </cfRule>
  </conditionalFormatting>
  <conditionalFormatting sqref="AQ33">
    <cfRule type="cellIs" dxfId="8779" priority="5859" operator="equal">
      <formula>"↻"</formula>
    </cfRule>
    <cfRule type="cellIs" dxfId="8778" priority="5860" operator="equal">
      <formula>"Ø"</formula>
    </cfRule>
    <cfRule type="cellIs" dxfId="8777" priority="5861" operator="equal">
      <formula>"◯"</formula>
    </cfRule>
    <cfRule type="cellIs" dxfId="8776" priority="5862" operator="equal">
      <formula>"■"</formula>
    </cfRule>
    <cfRule type="cellIs" dxfId="8775" priority="5863" operator="equal">
      <formula>"▶"</formula>
    </cfRule>
    <cfRule type="cellIs" dxfId="8774" priority="5864" operator="equal">
      <formula>"✘"</formula>
    </cfRule>
    <cfRule type="cellIs" dxfId="8773" priority="5865" operator="equal">
      <formula>"✔"</formula>
    </cfRule>
  </conditionalFormatting>
  <conditionalFormatting sqref="AQ32">
    <cfRule type="cellIs" dxfId="8772" priority="5857" operator="equal">
      <formula>1</formula>
    </cfRule>
  </conditionalFormatting>
  <conditionalFormatting sqref="AR32">
    <cfRule type="cellIs" dxfId="8771" priority="5856" operator="equal">
      <formula>1</formula>
    </cfRule>
  </conditionalFormatting>
  <conditionalFormatting sqref="AR33">
    <cfRule type="cellIs" dxfId="8770" priority="5855" operator="equal">
      <formula>1</formula>
    </cfRule>
  </conditionalFormatting>
  <conditionalFormatting sqref="AR34">
    <cfRule type="cellIs" dxfId="8769" priority="5854" operator="equal">
      <formula>1</formula>
    </cfRule>
  </conditionalFormatting>
  <conditionalFormatting sqref="AQ34">
    <cfRule type="cellIs" dxfId="8768" priority="5853" operator="equal">
      <formula>1</formula>
    </cfRule>
  </conditionalFormatting>
  <conditionalFormatting sqref="AU33">
    <cfRule type="cellIs" dxfId="8767" priority="5844" operator="equal">
      <formula>"↻"</formula>
    </cfRule>
    <cfRule type="cellIs" dxfId="8766" priority="5845" operator="equal">
      <formula>"Ø"</formula>
    </cfRule>
    <cfRule type="cellIs" dxfId="8765" priority="5846" operator="equal">
      <formula>"◯"</formula>
    </cfRule>
    <cfRule type="cellIs" dxfId="8764" priority="5847" operator="equal">
      <formula>"■"</formula>
    </cfRule>
    <cfRule type="cellIs" dxfId="8763" priority="5848" operator="equal">
      <formula>"▶"</formula>
    </cfRule>
    <cfRule type="cellIs" dxfId="8762" priority="5849" operator="equal">
      <formula>"✘"</formula>
    </cfRule>
    <cfRule type="cellIs" dxfId="8761" priority="5850" operator="equal">
      <formula>"✔"</formula>
    </cfRule>
  </conditionalFormatting>
  <conditionalFormatting sqref="AU32">
    <cfRule type="cellIs" dxfId="8760" priority="5842" operator="equal">
      <formula>1</formula>
    </cfRule>
  </conditionalFormatting>
  <conditionalFormatting sqref="AV32">
    <cfRule type="cellIs" dxfId="8759" priority="5841" operator="equal">
      <formula>1</formula>
    </cfRule>
  </conditionalFormatting>
  <conditionalFormatting sqref="AV33">
    <cfRule type="cellIs" dxfId="8758" priority="5840" operator="equal">
      <formula>1</formula>
    </cfRule>
  </conditionalFormatting>
  <conditionalFormatting sqref="AV34">
    <cfRule type="cellIs" dxfId="8757" priority="5839" operator="equal">
      <formula>1</formula>
    </cfRule>
  </conditionalFormatting>
  <conditionalFormatting sqref="AU34">
    <cfRule type="cellIs" dxfId="8756" priority="5838" operator="equal">
      <formula>1</formula>
    </cfRule>
  </conditionalFormatting>
  <conditionalFormatting sqref="AY33">
    <cfRule type="cellIs" dxfId="8755" priority="5829" operator="equal">
      <formula>"↻"</formula>
    </cfRule>
    <cfRule type="cellIs" dxfId="8754" priority="5830" operator="equal">
      <formula>"Ø"</formula>
    </cfRule>
    <cfRule type="cellIs" dxfId="8753" priority="5831" operator="equal">
      <formula>"◯"</formula>
    </cfRule>
    <cfRule type="cellIs" dxfId="8752" priority="5832" operator="equal">
      <formula>"■"</formula>
    </cfRule>
    <cfRule type="cellIs" dxfId="8751" priority="5833" operator="equal">
      <formula>"▶"</formula>
    </cfRule>
    <cfRule type="cellIs" dxfId="8750" priority="5834" operator="equal">
      <formula>"✘"</formula>
    </cfRule>
    <cfRule type="cellIs" dxfId="8749" priority="5835" operator="equal">
      <formula>"✔"</formula>
    </cfRule>
  </conditionalFormatting>
  <conditionalFormatting sqref="AY32">
    <cfRule type="cellIs" dxfId="8748" priority="5827" operator="equal">
      <formula>1</formula>
    </cfRule>
  </conditionalFormatting>
  <conditionalFormatting sqref="AZ32">
    <cfRule type="cellIs" dxfId="8747" priority="5826" operator="equal">
      <formula>1</formula>
    </cfRule>
  </conditionalFormatting>
  <conditionalFormatting sqref="AZ33">
    <cfRule type="cellIs" dxfId="8746" priority="5825" operator="equal">
      <formula>1</formula>
    </cfRule>
  </conditionalFormatting>
  <conditionalFormatting sqref="AZ34">
    <cfRule type="cellIs" dxfId="8745" priority="5824" operator="equal">
      <formula>1</formula>
    </cfRule>
  </conditionalFormatting>
  <conditionalFormatting sqref="AY34">
    <cfRule type="cellIs" dxfId="8744" priority="5823" operator="equal">
      <formula>1</formula>
    </cfRule>
  </conditionalFormatting>
  <conditionalFormatting sqref="BC33">
    <cfRule type="cellIs" dxfId="8743" priority="5814" operator="equal">
      <formula>"↻"</formula>
    </cfRule>
    <cfRule type="cellIs" dxfId="8742" priority="5815" operator="equal">
      <formula>"Ø"</formula>
    </cfRule>
    <cfRule type="cellIs" dxfId="8741" priority="5816" operator="equal">
      <formula>"◯"</formula>
    </cfRule>
    <cfRule type="cellIs" dxfId="8740" priority="5817" operator="equal">
      <formula>"■"</formula>
    </cfRule>
    <cfRule type="cellIs" dxfId="8739" priority="5818" operator="equal">
      <formula>"▶"</formula>
    </cfRule>
    <cfRule type="cellIs" dxfId="8738" priority="5819" operator="equal">
      <formula>"✘"</formula>
    </cfRule>
    <cfRule type="cellIs" dxfId="8737" priority="5820" operator="equal">
      <formula>"✔"</formula>
    </cfRule>
  </conditionalFormatting>
  <conditionalFormatting sqref="BC32">
    <cfRule type="cellIs" dxfId="8736" priority="5812" operator="equal">
      <formula>1</formula>
    </cfRule>
  </conditionalFormatting>
  <conditionalFormatting sqref="BD32">
    <cfRule type="cellIs" dxfId="8735" priority="5811" operator="equal">
      <formula>1</formula>
    </cfRule>
  </conditionalFormatting>
  <conditionalFormatting sqref="BD33">
    <cfRule type="cellIs" dxfId="8734" priority="5810" operator="equal">
      <formula>1</formula>
    </cfRule>
  </conditionalFormatting>
  <conditionalFormatting sqref="BD34">
    <cfRule type="cellIs" dxfId="8733" priority="5809" operator="equal">
      <formula>1</formula>
    </cfRule>
  </conditionalFormatting>
  <conditionalFormatting sqref="BC34">
    <cfRule type="cellIs" dxfId="8732" priority="5808" operator="equal">
      <formula>1</formula>
    </cfRule>
  </conditionalFormatting>
  <conditionalFormatting sqref="BG33">
    <cfRule type="cellIs" dxfId="8731" priority="5799" operator="equal">
      <formula>"↻"</formula>
    </cfRule>
    <cfRule type="cellIs" dxfId="8730" priority="5800" operator="equal">
      <formula>"Ø"</formula>
    </cfRule>
    <cfRule type="cellIs" dxfId="8729" priority="5801" operator="equal">
      <formula>"◯"</formula>
    </cfRule>
    <cfRule type="cellIs" dxfId="8728" priority="5802" operator="equal">
      <formula>"■"</formula>
    </cfRule>
    <cfRule type="cellIs" dxfId="8727" priority="5803" operator="equal">
      <formula>"▶"</formula>
    </cfRule>
    <cfRule type="cellIs" dxfId="8726" priority="5804" operator="equal">
      <formula>"✘"</formula>
    </cfRule>
    <cfRule type="cellIs" dxfId="8725" priority="5805" operator="equal">
      <formula>"✔"</formula>
    </cfRule>
  </conditionalFormatting>
  <conditionalFormatting sqref="BG32">
    <cfRule type="cellIs" dxfId="8724" priority="5797" operator="equal">
      <formula>1</formula>
    </cfRule>
  </conditionalFormatting>
  <conditionalFormatting sqref="BH32">
    <cfRule type="cellIs" dxfId="8723" priority="5796" operator="equal">
      <formula>1</formula>
    </cfRule>
  </conditionalFormatting>
  <conditionalFormatting sqref="BH33">
    <cfRule type="cellIs" dxfId="8722" priority="5795" operator="equal">
      <formula>1</formula>
    </cfRule>
  </conditionalFormatting>
  <conditionalFormatting sqref="BH34">
    <cfRule type="cellIs" dxfId="8721" priority="5794" operator="equal">
      <formula>1</formula>
    </cfRule>
  </conditionalFormatting>
  <conditionalFormatting sqref="BG34">
    <cfRule type="cellIs" dxfId="8720" priority="5793" operator="equal">
      <formula>1</formula>
    </cfRule>
  </conditionalFormatting>
  <conditionalFormatting sqref="BK33">
    <cfRule type="cellIs" dxfId="8719" priority="5784" operator="equal">
      <formula>"↻"</formula>
    </cfRule>
    <cfRule type="cellIs" dxfId="8718" priority="5785" operator="equal">
      <formula>"Ø"</formula>
    </cfRule>
    <cfRule type="cellIs" dxfId="8717" priority="5786" operator="equal">
      <formula>"◯"</formula>
    </cfRule>
    <cfRule type="cellIs" dxfId="8716" priority="5787" operator="equal">
      <formula>"■"</formula>
    </cfRule>
    <cfRule type="cellIs" dxfId="8715" priority="5788" operator="equal">
      <formula>"▶"</formula>
    </cfRule>
    <cfRule type="cellIs" dxfId="8714" priority="5789" operator="equal">
      <formula>"✘"</formula>
    </cfRule>
    <cfRule type="cellIs" dxfId="8713" priority="5790" operator="equal">
      <formula>"✔"</formula>
    </cfRule>
  </conditionalFormatting>
  <conditionalFormatting sqref="BK32">
    <cfRule type="cellIs" dxfId="8712" priority="5782" operator="equal">
      <formula>1</formula>
    </cfRule>
  </conditionalFormatting>
  <conditionalFormatting sqref="BL32">
    <cfRule type="cellIs" dxfId="8711" priority="5781" operator="equal">
      <formula>1</formula>
    </cfRule>
  </conditionalFormatting>
  <conditionalFormatting sqref="BL33">
    <cfRule type="cellIs" dxfId="8710" priority="5780" operator="equal">
      <formula>1</formula>
    </cfRule>
  </conditionalFormatting>
  <conditionalFormatting sqref="BL34">
    <cfRule type="cellIs" dxfId="8709" priority="5779" operator="equal">
      <formula>1</formula>
    </cfRule>
  </conditionalFormatting>
  <conditionalFormatting sqref="BK34">
    <cfRule type="cellIs" dxfId="8708" priority="5778" operator="equal">
      <formula>1</formula>
    </cfRule>
  </conditionalFormatting>
  <conditionalFormatting sqref="BO33">
    <cfRule type="cellIs" dxfId="8707" priority="5769" operator="equal">
      <formula>"↻"</formula>
    </cfRule>
    <cfRule type="cellIs" dxfId="8706" priority="5770" operator="equal">
      <formula>"Ø"</formula>
    </cfRule>
    <cfRule type="cellIs" dxfId="8705" priority="5771" operator="equal">
      <formula>"◯"</formula>
    </cfRule>
    <cfRule type="cellIs" dxfId="8704" priority="5772" operator="equal">
      <formula>"■"</formula>
    </cfRule>
    <cfRule type="cellIs" dxfId="8703" priority="5773" operator="equal">
      <formula>"▶"</formula>
    </cfRule>
    <cfRule type="cellIs" dxfId="8702" priority="5774" operator="equal">
      <formula>"✘"</formula>
    </cfRule>
    <cfRule type="cellIs" dxfId="8701" priority="5775" operator="equal">
      <formula>"✔"</formula>
    </cfRule>
  </conditionalFormatting>
  <conditionalFormatting sqref="BO32">
    <cfRule type="cellIs" dxfId="8700" priority="5767" operator="equal">
      <formula>1</formula>
    </cfRule>
  </conditionalFormatting>
  <conditionalFormatting sqref="BP32">
    <cfRule type="cellIs" dxfId="8699" priority="5766" operator="equal">
      <formula>1</formula>
    </cfRule>
  </conditionalFormatting>
  <conditionalFormatting sqref="BP33">
    <cfRule type="cellIs" dxfId="8698" priority="5765" operator="equal">
      <formula>1</formula>
    </cfRule>
  </conditionalFormatting>
  <conditionalFormatting sqref="BP34">
    <cfRule type="cellIs" dxfId="8697" priority="5764" operator="equal">
      <formula>1</formula>
    </cfRule>
  </conditionalFormatting>
  <conditionalFormatting sqref="BO34">
    <cfRule type="cellIs" dxfId="8696" priority="5763" operator="equal">
      <formula>1</formula>
    </cfRule>
  </conditionalFormatting>
  <conditionalFormatting sqref="BS33">
    <cfRule type="cellIs" dxfId="8695" priority="5754" operator="equal">
      <formula>"↻"</formula>
    </cfRule>
    <cfRule type="cellIs" dxfId="8694" priority="5755" operator="equal">
      <formula>"Ø"</formula>
    </cfRule>
    <cfRule type="cellIs" dxfId="8693" priority="5756" operator="equal">
      <formula>"◯"</formula>
    </cfRule>
    <cfRule type="cellIs" dxfId="8692" priority="5757" operator="equal">
      <formula>"■"</formula>
    </cfRule>
    <cfRule type="cellIs" dxfId="8691" priority="5758" operator="equal">
      <formula>"▶"</formula>
    </cfRule>
    <cfRule type="cellIs" dxfId="8690" priority="5759" operator="equal">
      <formula>"✘"</formula>
    </cfRule>
    <cfRule type="cellIs" dxfId="8689" priority="5760" operator="equal">
      <formula>"✔"</formula>
    </cfRule>
  </conditionalFormatting>
  <conditionalFormatting sqref="BS32">
    <cfRule type="cellIs" dxfId="8688" priority="5752" operator="equal">
      <formula>1</formula>
    </cfRule>
  </conditionalFormatting>
  <conditionalFormatting sqref="BT32">
    <cfRule type="cellIs" dxfId="8687" priority="5751" operator="equal">
      <formula>1</formula>
    </cfRule>
  </conditionalFormatting>
  <conditionalFormatting sqref="BT33">
    <cfRule type="cellIs" dxfId="8686" priority="5750" operator="equal">
      <formula>1</formula>
    </cfRule>
  </conditionalFormatting>
  <conditionalFormatting sqref="BT34">
    <cfRule type="cellIs" dxfId="8685" priority="5749" operator="equal">
      <formula>1</formula>
    </cfRule>
  </conditionalFormatting>
  <conditionalFormatting sqref="BS34">
    <cfRule type="cellIs" dxfId="8684" priority="5748" operator="equal">
      <formula>1</formula>
    </cfRule>
  </conditionalFormatting>
  <conditionalFormatting sqref="BW33">
    <cfRule type="cellIs" dxfId="8683" priority="5739" operator="equal">
      <formula>"↻"</formula>
    </cfRule>
    <cfRule type="cellIs" dxfId="8682" priority="5740" operator="equal">
      <formula>"Ø"</formula>
    </cfRule>
    <cfRule type="cellIs" dxfId="8681" priority="5741" operator="equal">
      <formula>"◯"</formula>
    </cfRule>
    <cfRule type="cellIs" dxfId="8680" priority="5742" operator="equal">
      <formula>"■"</formula>
    </cfRule>
    <cfRule type="cellIs" dxfId="8679" priority="5743" operator="equal">
      <formula>"▶"</formula>
    </cfRule>
    <cfRule type="cellIs" dxfId="8678" priority="5744" operator="equal">
      <formula>"✘"</formula>
    </cfRule>
    <cfRule type="cellIs" dxfId="8677" priority="5745" operator="equal">
      <formula>"✔"</formula>
    </cfRule>
  </conditionalFormatting>
  <conditionalFormatting sqref="BW32">
    <cfRule type="cellIs" dxfId="8676" priority="5737" operator="equal">
      <formula>1</formula>
    </cfRule>
  </conditionalFormatting>
  <conditionalFormatting sqref="BX32">
    <cfRule type="cellIs" dxfId="8675" priority="5736" operator="equal">
      <formula>1</formula>
    </cfRule>
  </conditionalFormatting>
  <conditionalFormatting sqref="BX33">
    <cfRule type="cellIs" dxfId="8674" priority="5735" operator="equal">
      <formula>1</formula>
    </cfRule>
  </conditionalFormatting>
  <conditionalFormatting sqref="BX34">
    <cfRule type="cellIs" dxfId="8673" priority="5734" operator="equal">
      <formula>1</formula>
    </cfRule>
  </conditionalFormatting>
  <conditionalFormatting sqref="BW34">
    <cfRule type="cellIs" dxfId="8672" priority="5733" operator="equal">
      <formula>1</formula>
    </cfRule>
  </conditionalFormatting>
  <conditionalFormatting sqref="CA33">
    <cfRule type="cellIs" dxfId="8671" priority="5724" operator="equal">
      <formula>"↻"</formula>
    </cfRule>
    <cfRule type="cellIs" dxfId="8670" priority="5725" operator="equal">
      <formula>"Ø"</formula>
    </cfRule>
    <cfRule type="cellIs" dxfId="8669" priority="5726" operator="equal">
      <formula>"◯"</formula>
    </cfRule>
    <cfRule type="cellIs" dxfId="8668" priority="5727" operator="equal">
      <formula>"■"</formula>
    </cfRule>
    <cfRule type="cellIs" dxfId="8667" priority="5728" operator="equal">
      <formula>"▶"</formula>
    </cfRule>
    <cfRule type="cellIs" dxfId="8666" priority="5729" operator="equal">
      <formula>"✘"</formula>
    </cfRule>
    <cfRule type="cellIs" dxfId="8665" priority="5730" operator="equal">
      <formula>"✔"</formula>
    </cfRule>
  </conditionalFormatting>
  <conditionalFormatting sqref="CA32">
    <cfRule type="cellIs" dxfId="8664" priority="5722" operator="equal">
      <formula>1</formula>
    </cfRule>
  </conditionalFormatting>
  <conditionalFormatting sqref="CB32">
    <cfRule type="cellIs" dxfId="8663" priority="5721" operator="equal">
      <formula>1</formula>
    </cfRule>
  </conditionalFormatting>
  <conditionalFormatting sqref="CB33">
    <cfRule type="cellIs" dxfId="8662" priority="5720" operator="equal">
      <formula>1</formula>
    </cfRule>
  </conditionalFormatting>
  <conditionalFormatting sqref="CB34">
    <cfRule type="cellIs" dxfId="8661" priority="5719" operator="equal">
      <formula>1</formula>
    </cfRule>
  </conditionalFormatting>
  <conditionalFormatting sqref="CA34">
    <cfRule type="cellIs" dxfId="8660" priority="5718" operator="equal">
      <formula>1</formula>
    </cfRule>
  </conditionalFormatting>
  <conditionalFormatting sqref="CE33">
    <cfRule type="cellIs" dxfId="8659" priority="5709" operator="equal">
      <formula>"↻"</formula>
    </cfRule>
    <cfRule type="cellIs" dxfId="8658" priority="5710" operator="equal">
      <formula>"Ø"</formula>
    </cfRule>
    <cfRule type="cellIs" dxfId="8657" priority="5711" operator="equal">
      <formula>"◯"</formula>
    </cfRule>
    <cfRule type="cellIs" dxfId="8656" priority="5712" operator="equal">
      <formula>"■"</formula>
    </cfRule>
    <cfRule type="cellIs" dxfId="8655" priority="5713" operator="equal">
      <formula>"▶"</formula>
    </cfRule>
    <cfRule type="cellIs" dxfId="8654" priority="5714" operator="equal">
      <formula>"✘"</formula>
    </cfRule>
    <cfRule type="cellIs" dxfId="8653" priority="5715" operator="equal">
      <formula>"✔"</formula>
    </cfRule>
  </conditionalFormatting>
  <conditionalFormatting sqref="CE32">
    <cfRule type="cellIs" dxfId="8652" priority="5707" operator="equal">
      <formula>1</formula>
    </cfRule>
  </conditionalFormatting>
  <conditionalFormatting sqref="CF32">
    <cfRule type="cellIs" dxfId="8651" priority="5706" operator="equal">
      <formula>1</formula>
    </cfRule>
  </conditionalFormatting>
  <conditionalFormatting sqref="CF33">
    <cfRule type="cellIs" dxfId="8650" priority="5705" operator="equal">
      <formula>1</formula>
    </cfRule>
  </conditionalFormatting>
  <conditionalFormatting sqref="CF34">
    <cfRule type="cellIs" dxfId="8649" priority="5704" operator="equal">
      <formula>1</formula>
    </cfRule>
  </conditionalFormatting>
  <conditionalFormatting sqref="CE34">
    <cfRule type="cellIs" dxfId="8648" priority="5703" operator="equal">
      <formula>1</formula>
    </cfRule>
  </conditionalFormatting>
  <conditionalFormatting sqref="CI33">
    <cfRule type="cellIs" dxfId="8647" priority="5694" operator="equal">
      <formula>"↻"</formula>
    </cfRule>
    <cfRule type="cellIs" dxfId="8646" priority="5695" operator="equal">
      <formula>"Ø"</formula>
    </cfRule>
    <cfRule type="cellIs" dxfId="8645" priority="5696" operator="equal">
      <formula>"◯"</formula>
    </cfRule>
    <cfRule type="cellIs" dxfId="8644" priority="5697" operator="equal">
      <formula>"■"</formula>
    </cfRule>
    <cfRule type="cellIs" dxfId="8643" priority="5698" operator="equal">
      <formula>"▶"</formula>
    </cfRule>
    <cfRule type="cellIs" dxfId="8642" priority="5699" operator="equal">
      <formula>"✘"</formula>
    </cfRule>
    <cfRule type="cellIs" dxfId="8641" priority="5700" operator="equal">
      <formula>"✔"</formula>
    </cfRule>
  </conditionalFormatting>
  <conditionalFormatting sqref="CI32">
    <cfRule type="cellIs" dxfId="8640" priority="5692" operator="equal">
      <formula>1</formula>
    </cfRule>
  </conditionalFormatting>
  <conditionalFormatting sqref="CJ32">
    <cfRule type="cellIs" dxfId="8639" priority="5691" operator="equal">
      <formula>1</formula>
    </cfRule>
  </conditionalFormatting>
  <conditionalFormatting sqref="CJ33">
    <cfRule type="cellIs" dxfId="8638" priority="5690" operator="equal">
      <formula>1</formula>
    </cfRule>
  </conditionalFormatting>
  <conditionalFormatting sqref="CJ34">
    <cfRule type="cellIs" dxfId="8637" priority="5689" operator="equal">
      <formula>1</formula>
    </cfRule>
  </conditionalFormatting>
  <conditionalFormatting sqref="CI34">
    <cfRule type="cellIs" dxfId="8636" priority="5688" operator="equal">
      <formula>1</formula>
    </cfRule>
  </conditionalFormatting>
  <conditionalFormatting sqref="CM33">
    <cfRule type="cellIs" dxfId="8635" priority="5679" operator="equal">
      <formula>"↻"</formula>
    </cfRule>
    <cfRule type="cellIs" dxfId="8634" priority="5680" operator="equal">
      <formula>"Ø"</formula>
    </cfRule>
    <cfRule type="cellIs" dxfId="8633" priority="5681" operator="equal">
      <formula>"◯"</formula>
    </cfRule>
    <cfRule type="cellIs" dxfId="8632" priority="5682" operator="equal">
      <formula>"■"</formula>
    </cfRule>
    <cfRule type="cellIs" dxfId="8631" priority="5683" operator="equal">
      <formula>"▶"</formula>
    </cfRule>
    <cfRule type="cellIs" dxfId="8630" priority="5684" operator="equal">
      <formula>"✘"</formula>
    </cfRule>
    <cfRule type="cellIs" dxfId="8629" priority="5685" operator="equal">
      <formula>"✔"</formula>
    </cfRule>
  </conditionalFormatting>
  <conditionalFormatting sqref="CM32">
    <cfRule type="cellIs" dxfId="8628" priority="5677" operator="equal">
      <formula>1</formula>
    </cfRule>
  </conditionalFormatting>
  <conditionalFormatting sqref="CN32">
    <cfRule type="cellIs" dxfId="8627" priority="5676" operator="equal">
      <formula>1</formula>
    </cfRule>
  </conditionalFormatting>
  <conditionalFormatting sqref="CN33">
    <cfRule type="cellIs" dxfId="8626" priority="5675" operator="equal">
      <formula>1</formula>
    </cfRule>
  </conditionalFormatting>
  <conditionalFormatting sqref="CN34">
    <cfRule type="cellIs" dxfId="8625" priority="5674" operator="equal">
      <formula>1</formula>
    </cfRule>
  </conditionalFormatting>
  <conditionalFormatting sqref="CM34">
    <cfRule type="cellIs" dxfId="8624" priority="5673" operator="equal">
      <formula>1</formula>
    </cfRule>
  </conditionalFormatting>
  <conditionalFormatting sqref="CQ33">
    <cfRule type="cellIs" dxfId="8623" priority="5664" operator="equal">
      <formula>"↻"</formula>
    </cfRule>
    <cfRule type="cellIs" dxfId="8622" priority="5665" operator="equal">
      <formula>"Ø"</formula>
    </cfRule>
    <cfRule type="cellIs" dxfId="8621" priority="5666" operator="equal">
      <formula>"◯"</formula>
    </cfRule>
    <cfRule type="cellIs" dxfId="8620" priority="5667" operator="equal">
      <formula>"■"</formula>
    </cfRule>
    <cfRule type="cellIs" dxfId="8619" priority="5668" operator="equal">
      <formula>"▶"</formula>
    </cfRule>
    <cfRule type="cellIs" dxfId="8618" priority="5669" operator="equal">
      <formula>"✘"</formula>
    </cfRule>
    <cfRule type="cellIs" dxfId="8617" priority="5670" operator="equal">
      <formula>"✔"</formula>
    </cfRule>
  </conditionalFormatting>
  <conditionalFormatting sqref="CQ32">
    <cfRule type="cellIs" dxfId="8616" priority="5662" operator="equal">
      <formula>1</formula>
    </cfRule>
  </conditionalFormatting>
  <conditionalFormatting sqref="CR32">
    <cfRule type="cellIs" dxfId="8615" priority="5661" operator="equal">
      <formula>1</formula>
    </cfRule>
  </conditionalFormatting>
  <conditionalFormatting sqref="CR33">
    <cfRule type="cellIs" dxfId="8614" priority="5660" operator="equal">
      <formula>1</formula>
    </cfRule>
  </conditionalFormatting>
  <conditionalFormatting sqref="CR34">
    <cfRule type="cellIs" dxfId="8613" priority="5659" operator="equal">
      <formula>1</formula>
    </cfRule>
  </conditionalFormatting>
  <conditionalFormatting sqref="CQ34">
    <cfRule type="cellIs" dxfId="8612" priority="5658" operator="equal">
      <formula>1</formula>
    </cfRule>
  </conditionalFormatting>
  <conditionalFormatting sqref="CU33">
    <cfRule type="cellIs" dxfId="8611" priority="5649" operator="equal">
      <formula>"↻"</formula>
    </cfRule>
    <cfRule type="cellIs" dxfId="8610" priority="5650" operator="equal">
      <formula>"Ø"</formula>
    </cfRule>
    <cfRule type="cellIs" dxfId="8609" priority="5651" operator="equal">
      <formula>"◯"</formula>
    </cfRule>
    <cfRule type="cellIs" dxfId="8608" priority="5652" operator="equal">
      <formula>"■"</formula>
    </cfRule>
    <cfRule type="cellIs" dxfId="8607" priority="5653" operator="equal">
      <formula>"▶"</formula>
    </cfRule>
    <cfRule type="cellIs" dxfId="8606" priority="5654" operator="equal">
      <formula>"✘"</formula>
    </cfRule>
    <cfRule type="cellIs" dxfId="8605" priority="5655" operator="equal">
      <formula>"✔"</formula>
    </cfRule>
  </conditionalFormatting>
  <conditionalFormatting sqref="CU32">
    <cfRule type="cellIs" dxfId="8604" priority="5647" operator="equal">
      <formula>1</formula>
    </cfRule>
  </conditionalFormatting>
  <conditionalFormatting sqref="CV32">
    <cfRule type="cellIs" dxfId="8603" priority="5646" operator="equal">
      <formula>1</formula>
    </cfRule>
  </conditionalFormatting>
  <conditionalFormatting sqref="CV33">
    <cfRule type="cellIs" dxfId="8602" priority="5645" operator="equal">
      <formula>1</formula>
    </cfRule>
  </conditionalFormatting>
  <conditionalFormatting sqref="CV34">
    <cfRule type="cellIs" dxfId="8601" priority="5644" operator="equal">
      <formula>1</formula>
    </cfRule>
  </conditionalFormatting>
  <conditionalFormatting sqref="CU34">
    <cfRule type="cellIs" dxfId="8600" priority="5643" operator="equal">
      <formula>1</formula>
    </cfRule>
  </conditionalFormatting>
  <conditionalFormatting sqref="CY33">
    <cfRule type="cellIs" dxfId="8599" priority="5634" operator="equal">
      <formula>"↻"</formula>
    </cfRule>
    <cfRule type="cellIs" dxfId="8598" priority="5635" operator="equal">
      <formula>"Ø"</formula>
    </cfRule>
    <cfRule type="cellIs" dxfId="8597" priority="5636" operator="equal">
      <formula>"◯"</formula>
    </cfRule>
    <cfRule type="cellIs" dxfId="8596" priority="5637" operator="equal">
      <formula>"■"</formula>
    </cfRule>
    <cfRule type="cellIs" dxfId="8595" priority="5638" operator="equal">
      <formula>"▶"</formula>
    </cfRule>
    <cfRule type="cellIs" dxfId="8594" priority="5639" operator="equal">
      <formula>"✘"</formula>
    </cfRule>
    <cfRule type="cellIs" dxfId="8593" priority="5640" operator="equal">
      <formula>"✔"</formula>
    </cfRule>
  </conditionalFormatting>
  <conditionalFormatting sqref="CY32">
    <cfRule type="cellIs" dxfId="8592" priority="5632" operator="equal">
      <formula>1</formula>
    </cfRule>
  </conditionalFormatting>
  <conditionalFormatting sqref="CZ32">
    <cfRule type="cellIs" dxfId="8591" priority="5631" operator="equal">
      <formula>1</formula>
    </cfRule>
  </conditionalFormatting>
  <conditionalFormatting sqref="CZ33">
    <cfRule type="cellIs" dxfId="8590" priority="5630" operator="equal">
      <formula>1</formula>
    </cfRule>
  </conditionalFormatting>
  <conditionalFormatting sqref="CZ34">
    <cfRule type="cellIs" dxfId="8589" priority="5629" operator="equal">
      <formula>1</formula>
    </cfRule>
  </conditionalFormatting>
  <conditionalFormatting sqref="CY34">
    <cfRule type="cellIs" dxfId="8588" priority="5628" operator="equal">
      <formula>1</formula>
    </cfRule>
  </conditionalFormatting>
  <conditionalFormatting sqref="DC33">
    <cfRule type="cellIs" dxfId="8587" priority="5619" operator="equal">
      <formula>"↻"</formula>
    </cfRule>
    <cfRule type="cellIs" dxfId="8586" priority="5620" operator="equal">
      <formula>"Ø"</formula>
    </cfRule>
    <cfRule type="cellIs" dxfId="8585" priority="5621" operator="equal">
      <formula>"◯"</formula>
    </cfRule>
    <cfRule type="cellIs" dxfId="8584" priority="5622" operator="equal">
      <formula>"■"</formula>
    </cfRule>
    <cfRule type="cellIs" dxfId="8583" priority="5623" operator="equal">
      <formula>"▶"</formula>
    </cfRule>
    <cfRule type="cellIs" dxfId="8582" priority="5624" operator="equal">
      <formula>"✘"</formula>
    </cfRule>
    <cfRule type="cellIs" dxfId="8581" priority="5625" operator="equal">
      <formula>"✔"</formula>
    </cfRule>
  </conditionalFormatting>
  <conditionalFormatting sqref="DC32">
    <cfRule type="cellIs" dxfId="8580" priority="5617" operator="equal">
      <formula>1</formula>
    </cfRule>
  </conditionalFormatting>
  <conditionalFormatting sqref="DD32">
    <cfRule type="cellIs" dxfId="8579" priority="5616" operator="equal">
      <formula>1</formula>
    </cfRule>
  </conditionalFormatting>
  <conditionalFormatting sqref="DD33">
    <cfRule type="cellIs" dxfId="8578" priority="5615" operator="equal">
      <formula>1</formula>
    </cfRule>
  </conditionalFormatting>
  <conditionalFormatting sqref="DD34">
    <cfRule type="cellIs" dxfId="8577" priority="5614" operator="equal">
      <formula>1</formula>
    </cfRule>
  </conditionalFormatting>
  <conditionalFormatting sqref="DC34">
    <cfRule type="cellIs" dxfId="8576" priority="5613" operator="equal">
      <formula>1</formula>
    </cfRule>
  </conditionalFormatting>
  <conditionalFormatting sqref="DG33">
    <cfRule type="cellIs" dxfId="8575" priority="5604" operator="equal">
      <formula>"↻"</formula>
    </cfRule>
    <cfRule type="cellIs" dxfId="8574" priority="5605" operator="equal">
      <formula>"Ø"</formula>
    </cfRule>
    <cfRule type="cellIs" dxfId="8573" priority="5606" operator="equal">
      <formula>"◯"</formula>
    </cfRule>
    <cfRule type="cellIs" dxfId="8572" priority="5607" operator="equal">
      <formula>"■"</formula>
    </cfRule>
    <cfRule type="cellIs" dxfId="8571" priority="5608" operator="equal">
      <formula>"▶"</formula>
    </cfRule>
    <cfRule type="cellIs" dxfId="8570" priority="5609" operator="equal">
      <formula>"✘"</formula>
    </cfRule>
    <cfRule type="cellIs" dxfId="8569" priority="5610" operator="equal">
      <formula>"✔"</formula>
    </cfRule>
  </conditionalFormatting>
  <conditionalFormatting sqref="DG32">
    <cfRule type="cellIs" dxfId="8568" priority="5602" operator="equal">
      <formula>1</formula>
    </cfRule>
  </conditionalFormatting>
  <conditionalFormatting sqref="DH32">
    <cfRule type="cellIs" dxfId="8567" priority="5601" operator="equal">
      <formula>1</formula>
    </cfRule>
  </conditionalFormatting>
  <conditionalFormatting sqref="DH33">
    <cfRule type="cellIs" dxfId="8566" priority="5600" operator="equal">
      <formula>1</formula>
    </cfRule>
  </conditionalFormatting>
  <conditionalFormatting sqref="DH34">
    <cfRule type="cellIs" dxfId="8565" priority="5599" operator="equal">
      <formula>1</formula>
    </cfRule>
  </conditionalFormatting>
  <conditionalFormatting sqref="DG34">
    <cfRule type="cellIs" dxfId="8564" priority="5598" operator="equal">
      <formula>1</formula>
    </cfRule>
  </conditionalFormatting>
  <conditionalFormatting sqref="DK33">
    <cfRule type="cellIs" dxfId="8563" priority="5589" operator="equal">
      <formula>"↻"</formula>
    </cfRule>
    <cfRule type="cellIs" dxfId="8562" priority="5590" operator="equal">
      <formula>"Ø"</formula>
    </cfRule>
    <cfRule type="cellIs" dxfId="8561" priority="5591" operator="equal">
      <formula>"◯"</formula>
    </cfRule>
    <cfRule type="cellIs" dxfId="8560" priority="5592" operator="equal">
      <formula>"■"</formula>
    </cfRule>
    <cfRule type="cellIs" dxfId="8559" priority="5593" operator="equal">
      <formula>"▶"</formula>
    </cfRule>
    <cfRule type="cellIs" dxfId="8558" priority="5594" operator="equal">
      <formula>"✘"</formula>
    </cfRule>
    <cfRule type="cellIs" dxfId="8557" priority="5595" operator="equal">
      <formula>"✔"</formula>
    </cfRule>
  </conditionalFormatting>
  <conditionalFormatting sqref="DK32">
    <cfRule type="cellIs" dxfId="8556" priority="5587" operator="equal">
      <formula>1</formula>
    </cfRule>
  </conditionalFormatting>
  <conditionalFormatting sqref="DL32">
    <cfRule type="cellIs" dxfId="8555" priority="5586" operator="equal">
      <formula>1</formula>
    </cfRule>
  </conditionalFormatting>
  <conditionalFormatting sqref="DL33">
    <cfRule type="cellIs" dxfId="8554" priority="5585" operator="equal">
      <formula>1</formula>
    </cfRule>
  </conditionalFormatting>
  <conditionalFormatting sqref="DL34">
    <cfRule type="cellIs" dxfId="8553" priority="5584" operator="equal">
      <formula>1</formula>
    </cfRule>
  </conditionalFormatting>
  <conditionalFormatting sqref="DK34">
    <cfRule type="cellIs" dxfId="8552" priority="5583" operator="equal">
      <formula>1</formula>
    </cfRule>
  </conditionalFormatting>
  <conditionalFormatting sqref="DO33">
    <cfRule type="cellIs" dxfId="8551" priority="5574" operator="equal">
      <formula>"↻"</formula>
    </cfRule>
    <cfRule type="cellIs" dxfId="8550" priority="5575" operator="equal">
      <formula>"Ø"</formula>
    </cfRule>
    <cfRule type="cellIs" dxfId="8549" priority="5576" operator="equal">
      <formula>"◯"</formula>
    </cfRule>
    <cfRule type="cellIs" dxfId="8548" priority="5577" operator="equal">
      <formula>"■"</formula>
    </cfRule>
    <cfRule type="cellIs" dxfId="8547" priority="5578" operator="equal">
      <formula>"▶"</formula>
    </cfRule>
    <cfRule type="cellIs" dxfId="8546" priority="5579" operator="equal">
      <formula>"✘"</formula>
    </cfRule>
    <cfRule type="cellIs" dxfId="8545" priority="5580" operator="equal">
      <formula>"✔"</formula>
    </cfRule>
  </conditionalFormatting>
  <conditionalFormatting sqref="DO32">
    <cfRule type="cellIs" dxfId="8544" priority="5572" operator="equal">
      <formula>1</formula>
    </cfRule>
  </conditionalFormatting>
  <conditionalFormatting sqref="DP32">
    <cfRule type="cellIs" dxfId="8543" priority="5571" operator="equal">
      <formula>1</formula>
    </cfRule>
  </conditionalFormatting>
  <conditionalFormatting sqref="DP33">
    <cfRule type="cellIs" dxfId="8542" priority="5570" operator="equal">
      <formula>1</formula>
    </cfRule>
  </conditionalFormatting>
  <conditionalFormatting sqref="DP34">
    <cfRule type="cellIs" dxfId="8541" priority="5569" operator="equal">
      <formula>1</formula>
    </cfRule>
  </conditionalFormatting>
  <conditionalFormatting sqref="DO34">
    <cfRule type="cellIs" dxfId="8540" priority="5568" operator="equal">
      <formula>1</formula>
    </cfRule>
  </conditionalFormatting>
  <conditionalFormatting sqref="DS33">
    <cfRule type="cellIs" dxfId="8539" priority="5559" operator="equal">
      <formula>"↻"</formula>
    </cfRule>
    <cfRule type="cellIs" dxfId="8538" priority="5560" operator="equal">
      <formula>"Ø"</formula>
    </cfRule>
    <cfRule type="cellIs" dxfId="8537" priority="5561" operator="equal">
      <formula>"◯"</formula>
    </cfRule>
    <cfRule type="cellIs" dxfId="8536" priority="5562" operator="equal">
      <formula>"■"</formula>
    </cfRule>
    <cfRule type="cellIs" dxfId="8535" priority="5563" operator="equal">
      <formula>"▶"</formula>
    </cfRule>
    <cfRule type="cellIs" dxfId="8534" priority="5564" operator="equal">
      <formula>"✘"</formula>
    </cfRule>
    <cfRule type="cellIs" dxfId="8533" priority="5565" operator="equal">
      <formula>"✔"</formula>
    </cfRule>
  </conditionalFormatting>
  <conditionalFormatting sqref="DS32">
    <cfRule type="cellIs" dxfId="8532" priority="5557" operator="equal">
      <formula>1</formula>
    </cfRule>
  </conditionalFormatting>
  <conditionalFormatting sqref="DT32">
    <cfRule type="cellIs" dxfId="8531" priority="5556" operator="equal">
      <formula>1</formula>
    </cfRule>
  </conditionalFormatting>
  <conditionalFormatting sqref="DT33">
    <cfRule type="cellIs" dxfId="8530" priority="5555" operator="equal">
      <formula>1</formula>
    </cfRule>
  </conditionalFormatting>
  <conditionalFormatting sqref="DT34">
    <cfRule type="cellIs" dxfId="8529" priority="5554" operator="equal">
      <formula>1</formula>
    </cfRule>
  </conditionalFormatting>
  <conditionalFormatting sqref="DS34">
    <cfRule type="cellIs" dxfId="8528" priority="5553" operator="equal">
      <formula>1</formula>
    </cfRule>
  </conditionalFormatting>
  <conditionalFormatting sqref="DW33">
    <cfRule type="cellIs" dxfId="8527" priority="5544" operator="equal">
      <formula>"↻"</formula>
    </cfRule>
    <cfRule type="cellIs" dxfId="8526" priority="5545" operator="equal">
      <formula>"Ø"</formula>
    </cfRule>
    <cfRule type="cellIs" dxfId="8525" priority="5546" operator="equal">
      <formula>"◯"</formula>
    </cfRule>
    <cfRule type="cellIs" dxfId="8524" priority="5547" operator="equal">
      <formula>"■"</formula>
    </cfRule>
    <cfRule type="cellIs" dxfId="8523" priority="5548" operator="equal">
      <formula>"▶"</formula>
    </cfRule>
    <cfRule type="cellIs" dxfId="8522" priority="5549" operator="equal">
      <formula>"✘"</formula>
    </cfRule>
    <cfRule type="cellIs" dxfId="8521" priority="5550" operator="equal">
      <formula>"✔"</formula>
    </cfRule>
  </conditionalFormatting>
  <conditionalFormatting sqref="DW32">
    <cfRule type="cellIs" dxfId="8520" priority="5542" operator="equal">
      <formula>1</formula>
    </cfRule>
  </conditionalFormatting>
  <conditionalFormatting sqref="DX32">
    <cfRule type="cellIs" dxfId="8519" priority="5541" operator="equal">
      <formula>1</formula>
    </cfRule>
  </conditionalFormatting>
  <conditionalFormatting sqref="DX33">
    <cfRule type="cellIs" dxfId="8518" priority="5540" operator="equal">
      <formula>1</formula>
    </cfRule>
  </conditionalFormatting>
  <conditionalFormatting sqref="DX34">
    <cfRule type="cellIs" dxfId="8517" priority="5539" operator="equal">
      <formula>1</formula>
    </cfRule>
  </conditionalFormatting>
  <conditionalFormatting sqref="DW34">
    <cfRule type="cellIs" dxfId="8516" priority="5538" operator="equal">
      <formula>1</formula>
    </cfRule>
  </conditionalFormatting>
  <conditionalFormatting sqref="G37">
    <cfRule type="cellIs" dxfId="8515" priority="5529" operator="equal">
      <formula>"↻"</formula>
    </cfRule>
    <cfRule type="cellIs" dxfId="8514" priority="5530" operator="equal">
      <formula>"Ø"</formula>
    </cfRule>
    <cfRule type="cellIs" dxfId="8513" priority="5531" operator="equal">
      <formula>"◯"</formula>
    </cfRule>
    <cfRule type="cellIs" dxfId="8512" priority="5532" operator="equal">
      <formula>"■"</formula>
    </cfRule>
    <cfRule type="cellIs" dxfId="8511" priority="5533" operator="equal">
      <formula>"▶"</formula>
    </cfRule>
    <cfRule type="cellIs" dxfId="8510" priority="5534" operator="equal">
      <formula>"✘"</formula>
    </cfRule>
    <cfRule type="cellIs" dxfId="8509" priority="5535" operator="equal">
      <formula>"✔"</formula>
    </cfRule>
  </conditionalFormatting>
  <conditionalFormatting sqref="F36">
    <cfRule type="cellIs" dxfId="8508" priority="5528" operator="equal">
      <formula>1</formula>
    </cfRule>
  </conditionalFormatting>
  <conditionalFormatting sqref="G36">
    <cfRule type="cellIs" dxfId="8507" priority="5527" operator="equal">
      <formula>1</formula>
    </cfRule>
  </conditionalFormatting>
  <conditionalFormatting sqref="H36">
    <cfRule type="cellIs" dxfId="8506" priority="5526" operator="equal">
      <formula>1</formula>
    </cfRule>
  </conditionalFormatting>
  <conditionalFormatting sqref="H37">
    <cfRule type="cellIs" dxfId="8505" priority="5525" operator="equal">
      <formula>1</formula>
    </cfRule>
  </conditionalFormatting>
  <conditionalFormatting sqref="H38">
    <cfRule type="cellIs" dxfId="8504" priority="5524" operator="equal">
      <formula>1</formula>
    </cfRule>
  </conditionalFormatting>
  <conditionalFormatting sqref="G38">
    <cfRule type="cellIs" dxfId="8503" priority="5523" operator="equal">
      <formula>1</formula>
    </cfRule>
  </conditionalFormatting>
  <conditionalFormatting sqref="F38">
    <cfRule type="cellIs" dxfId="8502" priority="5522" operator="equal">
      <formula>1</formula>
    </cfRule>
  </conditionalFormatting>
  <conditionalFormatting sqref="F37">
    <cfRule type="cellIs" dxfId="8501" priority="5521" operator="equal">
      <formula>1</formula>
    </cfRule>
  </conditionalFormatting>
  <conditionalFormatting sqref="K37">
    <cfRule type="cellIs" dxfId="8500" priority="5514" operator="equal">
      <formula>"↻"</formula>
    </cfRule>
    <cfRule type="cellIs" dxfId="8499" priority="5515" operator="equal">
      <formula>"Ø"</formula>
    </cfRule>
    <cfRule type="cellIs" dxfId="8498" priority="5516" operator="equal">
      <formula>"◯"</formula>
    </cfRule>
    <cfRule type="cellIs" dxfId="8497" priority="5517" operator="equal">
      <formula>"■"</formula>
    </cfRule>
    <cfRule type="cellIs" dxfId="8496" priority="5518" operator="equal">
      <formula>"▶"</formula>
    </cfRule>
    <cfRule type="cellIs" dxfId="8495" priority="5519" operator="equal">
      <formula>"✘"</formula>
    </cfRule>
    <cfRule type="cellIs" dxfId="8494" priority="5520" operator="equal">
      <formula>"✔"</formula>
    </cfRule>
  </conditionalFormatting>
  <conditionalFormatting sqref="K36">
    <cfRule type="cellIs" dxfId="8493" priority="5512" operator="equal">
      <formula>1</formula>
    </cfRule>
  </conditionalFormatting>
  <conditionalFormatting sqref="L36">
    <cfRule type="cellIs" dxfId="8492" priority="5511" operator="equal">
      <formula>1</formula>
    </cfRule>
  </conditionalFormatting>
  <conditionalFormatting sqref="L37">
    <cfRule type="cellIs" dxfId="8491" priority="5510" operator="equal">
      <formula>1</formula>
    </cfRule>
  </conditionalFormatting>
  <conditionalFormatting sqref="L38">
    <cfRule type="cellIs" dxfId="8490" priority="5509" operator="equal">
      <formula>1</formula>
    </cfRule>
  </conditionalFormatting>
  <conditionalFormatting sqref="K38">
    <cfRule type="cellIs" dxfId="8489" priority="5508" operator="equal">
      <formula>1</formula>
    </cfRule>
  </conditionalFormatting>
  <conditionalFormatting sqref="O37">
    <cfRule type="cellIs" dxfId="8488" priority="5499" operator="equal">
      <formula>"↻"</formula>
    </cfRule>
    <cfRule type="cellIs" dxfId="8487" priority="5500" operator="equal">
      <formula>"Ø"</formula>
    </cfRule>
    <cfRule type="cellIs" dxfId="8486" priority="5501" operator="equal">
      <formula>"◯"</formula>
    </cfRule>
    <cfRule type="cellIs" dxfId="8485" priority="5502" operator="equal">
      <formula>"■"</formula>
    </cfRule>
    <cfRule type="cellIs" dxfId="8484" priority="5503" operator="equal">
      <formula>"▶"</formula>
    </cfRule>
    <cfRule type="cellIs" dxfId="8483" priority="5504" operator="equal">
      <formula>"✘"</formula>
    </cfRule>
    <cfRule type="cellIs" dxfId="8482" priority="5505" operator="equal">
      <formula>"✔"</formula>
    </cfRule>
  </conditionalFormatting>
  <conditionalFormatting sqref="O36">
    <cfRule type="cellIs" dxfId="8481" priority="5497" operator="equal">
      <formula>1</formula>
    </cfRule>
  </conditionalFormatting>
  <conditionalFormatting sqref="P36">
    <cfRule type="cellIs" dxfId="8480" priority="5496" operator="equal">
      <formula>1</formula>
    </cfRule>
  </conditionalFormatting>
  <conditionalFormatting sqref="P37">
    <cfRule type="cellIs" dxfId="8479" priority="5495" operator="equal">
      <formula>1</formula>
    </cfRule>
  </conditionalFormatting>
  <conditionalFormatting sqref="P38">
    <cfRule type="cellIs" dxfId="8478" priority="5494" operator="equal">
      <formula>1</formula>
    </cfRule>
  </conditionalFormatting>
  <conditionalFormatting sqref="O38">
    <cfRule type="cellIs" dxfId="8477" priority="5493" operator="equal">
      <formula>1</formula>
    </cfRule>
  </conditionalFormatting>
  <conditionalFormatting sqref="S37">
    <cfRule type="cellIs" dxfId="8476" priority="5484" operator="equal">
      <formula>"↻"</formula>
    </cfRule>
    <cfRule type="cellIs" dxfId="8475" priority="5485" operator="equal">
      <formula>"Ø"</formula>
    </cfRule>
    <cfRule type="cellIs" dxfId="8474" priority="5486" operator="equal">
      <formula>"◯"</formula>
    </cfRule>
    <cfRule type="cellIs" dxfId="8473" priority="5487" operator="equal">
      <formula>"■"</formula>
    </cfRule>
    <cfRule type="cellIs" dxfId="8472" priority="5488" operator="equal">
      <formula>"▶"</formula>
    </cfRule>
    <cfRule type="cellIs" dxfId="8471" priority="5489" operator="equal">
      <formula>"✘"</formula>
    </cfRule>
    <cfRule type="cellIs" dxfId="8470" priority="5490" operator="equal">
      <formula>"✔"</formula>
    </cfRule>
  </conditionalFormatting>
  <conditionalFormatting sqref="S36">
    <cfRule type="cellIs" dxfId="8469" priority="5482" operator="equal">
      <formula>1</formula>
    </cfRule>
  </conditionalFormatting>
  <conditionalFormatting sqref="T36">
    <cfRule type="cellIs" dxfId="8468" priority="5481" operator="equal">
      <formula>1</formula>
    </cfRule>
  </conditionalFormatting>
  <conditionalFormatting sqref="T37">
    <cfRule type="cellIs" dxfId="8467" priority="5480" operator="equal">
      <formula>1</formula>
    </cfRule>
  </conditionalFormatting>
  <conditionalFormatting sqref="T38">
    <cfRule type="cellIs" dxfId="8466" priority="5479" operator="equal">
      <formula>1</formula>
    </cfRule>
  </conditionalFormatting>
  <conditionalFormatting sqref="S38">
    <cfRule type="cellIs" dxfId="8465" priority="5478" operator="equal">
      <formula>1</formula>
    </cfRule>
  </conditionalFormatting>
  <conditionalFormatting sqref="W37">
    <cfRule type="cellIs" dxfId="8464" priority="5469" operator="equal">
      <formula>"↻"</formula>
    </cfRule>
    <cfRule type="cellIs" dxfId="8463" priority="5470" operator="equal">
      <formula>"Ø"</formula>
    </cfRule>
    <cfRule type="cellIs" dxfId="8462" priority="5471" operator="equal">
      <formula>"◯"</formula>
    </cfRule>
    <cfRule type="cellIs" dxfId="8461" priority="5472" operator="equal">
      <formula>"■"</formula>
    </cfRule>
    <cfRule type="cellIs" dxfId="8460" priority="5473" operator="equal">
      <formula>"▶"</formula>
    </cfRule>
    <cfRule type="cellIs" dxfId="8459" priority="5474" operator="equal">
      <formula>"✘"</formula>
    </cfRule>
    <cfRule type="cellIs" dxfId="8458" priority="5475" operator="equal">
      <formula>"✔"</formula>
    </cfRule>
  </conditionalFormatting>
  <conditionalFormatting sqref="W36">
    <cfRule type="cellIs" dxfId="8457" priority="5467" operator="equal">
      <formula>1</formula>
    </cfRule>
  </conditionalFormatting>
  <conditionalFormatting sqref="X36">
    <cfRule type="cellIs" dxfId="8456" priority="5466" operator="equal">
      <formula>1</formula>
    </cfRule>
  </conditionalFormatting>
  <conditionalFormatting sqref="X37">
    <cfRule type="cellIs" dxfId="8455" priority="5465" operator="equal">
      <formula>1</formula>
    </cfRule>
  </conditionalFormatting>
  <conditionalFormatting sqref="X38">
    <cfRule type="cellIs" dxfId="8454" priority="5464" operator="equal">
      <formula>1</formula>
    </cfRule>
  </conditionalFormatting>
  <conditionalFormatting sqref="W38">
    <cfRule type="cellIs" dxfId="8453" priority="5463" operator="equal">
      <formula>1</formula>
    </cfRule>
  </conditionalFormatting>
  <conditionalFormatting sqref="AA37">
    <cfRule type="cellIs" dxfId="8452" priority="5454" operator="equal">
      <formula>"↻"</formula>
    </cfRule>
    <cfRule type="cellIs" dxfId="8451" priority="5455" operator="equal">
      <formula>"Ø"</formula>
    </cfRule>
    <cfRule type="cellIs" dxfId="8450" priority="5456" operator="equal">
      <formula>"◯"</formula>
    </cfRule>
    <cfRule type="cellIs" dxfId="8449" priority="5457" operator="equal">
      <formula>"■"</formula>
    </cfRule>
    <cfRule type="cellIs" dxfId="8448" priority="5458" operator="equal">
      <formula>"▶"</formula>
    </cfRule>
    <cfRule type="cellIs" dxfId="8447" priority="5459" operator="equal">
      <formula>"✘"</formula>
    </cfRule>
    <cfRule type="cellIs" dxfId="8446" priority="5460" operator="equal">
      <formula>"✔"</formula>
    </cfRule>
  </conditionalFormatting>
  <conditionalFormatting sqref="AA36">
    <cfRule type="cellIs" dxfId="8445" priority="5452" operator="equal">
      <formula>1</formula>
    </cfRule>
  </conditionalFormatting>
  <conditionalFormatting sqref="AB36">
    <cfRule type="cellIs" dxfId="8444" priority="5451" operator="equal">
      <formula>1</formula>
    </cfRule>
  </conditionalFormatting>
  <conditionalFormatting sqref="AB37">
    <cfRule type="cellIs" dxfId="8443" priority="5450" operator="equal">
      <formula>1</formula>
    </cfRule>
  </conditionalFormatting>
  <conditionalFormatting sqref="AB38">
    <cfRule type="cellIs" dxfId="8442" priority="5449" operator="equal">
      <formula>1</formula>
    </cfRule>
  </conditionalFormatting>
  <conditionalFormatting sqref="AA38">
    <cfRule type="cellIs" dxfId="8441" priority="5448" operator="equal">
      <formula>1</formula>
    </cfRule>
  </conditionalFormatting>
  <conditionalFormatting sqref="AE37">
    <cfRule type="cellIs" dxfId="8440" priority="5439" operator="equal">
      <formula>"↻"</formula>
    </cfRule>
    <cfRule type="cellIs" dxfId="8439" priority="5440" operator="equal">
      <formula>"Ø"</formula>
    </cfRule>
    <cfRule type="cellIs" dxfId="8438" priority="5441" operator="equal">
      <formula>"◯"</formula>
    </cfRule>
    <cfRule type="cellIs" dxfId="8437" priority="5442" operator="equal">
      <formula>"■"</formula>
    </cfRule>
    <cfRule type="cellIs" dxfId="8436" priority="5443" operator="equal">
      <formula>"▶"</formula>
    </cfRule>
    <cfRule type="cellIs" dxfId="8435" priority="5444" operator="equal">
      <formula>"✘"</formula>
    </cfRule>
    <cfRule type="cellIs" dxfId="8434" priority="5445" operator="equal">
      <formula>"✔"</formula>
    </cfRule>
  </conditionalFormatting>
  <conditionalFormatting sqref="AE36">
    <cfRule type="cellIs" dxfId="8433" priority="5437" operator="equal">
      <formula>1</formula>
    </cfRule>
  </conditionalFormatting>
  <conditionalFormatting sqref="AF36">
    <cfRule type="cellIs" dxfId="8432" priority="5436" operator="equal">
      <formula>1</formula>
    </cfRule>
  </conditionalFormatting>
  <conditionalFormatting sqref="AF37">
    <cfRule type="cellIs" dxfId="8431" priority="5435" operator="equal">
      <formula>1</formula>
    </cfRule>
  </conditionalFormatting>
  <conditionalFormatting sqref="AF38">
    <cfRule type="cellIs" dxfId="8430" priority="5434" operator="equal">
      <formula>1</formula>
    </cfRule>
  </conditionalFormatting>
  <conditionalFormatting sqref="AE38">
    <cfRule type="cellIs" dxfId="8429" priority="5433" operator="equal">
      <formula>1</formula>
    </cfRule>
  </conditionalFormatting>
  <conditionalFormatting sqref="AI37">
    <cfRule type="cellIs" dxfId="8428" priority="5424" operator="equal">
      <formula>"↻"</formula>
    </cfRule>
    <cfRule type="cellIs" dxfId="8427" priority="5425" operator="equal">
      <formula>"Ø"</formula>
    </cfRule>
    <cfRule type="cellIs" dxfId="8426" priority="5426" operator="equal">
      <formula>"◯"</formula>
    </cfRule>
    <cfRule type="cellIs" dxfId="8425" priority="5427" operator="equal">
      <formula>"■"</formula>
    </cfRule>
    <cfRule type="cellIs" dxfId="8424" priority="5428" operator="equal">
      <formula>"▶"</formula>
    </cfRule>
    <cfRule type="cellIs" dxfId="8423" priority="5429" operator="equal">
      <formula>"✘"</formula>
    </cfRule>
    <cfRule type="cellIs" dxfId="8422" priority="5430" operator="equal">
      <formula>"✔"</formula>
    </cfRule>
  </conditionalFormatting>
  <conditionalFormatting sqref="AI36">
    <cfRule type="cellIs" dxfId="8421" priority="5422" operator="equal">
      <formula>1</formula>
    </cfRule>
  </conditionalFormatting>
  <conditionalFormatting sqref="AJ36">
    <cfRule type="cellIs" dxfId="8420" priority="5421" operator="equal">
      <formula>1</formula>
    </cfRule>
  </conditionalFormatting>
  <conditionalFormatting sqref="AJ37">
    <cfRule type="cellIs" dxfId="8419" priority="5420" operator="equal">
      <formula>1</formula>
    </cfRule>
  </conditionalFormatting>
  <conditionalFormatting sqref="AJ38">
    <cfRule type="cellIs" dxfId="8418" priority="5419" operator="equal">
      <formula>1</formula>
    </cfRule>
  </conditionalFormatting>
  <conditionalFormatting sqref="AI38">
    <cfRule type="cellIs" dxfId="8417" priority="5418" operator="equal">
      <formula>1</formula>
    </cfRule>
  </conditionalFormatting>
  <conditionalFormatting sqref="AM37">
    <cfRule type="cellIs" dxfId="8416" priority="5409" operator="equal">
      <formula>"↻"</formula>
    </cfRule>
    <cfRule type="cellIs" dxfId="8415" priority="5410" operator="equal">
      <formula>"Ø"</formula>
    </cfRule>
    <cfRule type="cellIs" dxfId="8414" priority="5411" operator="equal">
      <formula>"◯"</formula>
    </cfRule>
    <cfRule type="cellIs" dxfId="8413" priority="5412" operator="equal">
      <formula>"■"</formula>
    </cfRule>
    <cfRule type="cellIs" dxfId="8412" priority="5413" operator="equal">
      <formula>"▶"</formula>
    </cfRule>
    <cfRule type="cellIs" dxfId="8411" priority="5414" operator="equal">
      <formula>"✘"</formula>
    </cfRule>
    <cfRule type="cellIs" dxfId="8410" priority="5415" operator="equal">
      <formula>"✔"</formula>
    </cfRule>
  </conditionalFormatting>
  <conditionalFormatting sqref="AM36">
    <cfRule type="cellIs" dxfId="8409" priority="5407" operator="equal">
      <formula>1</formula>
    </cfRule>
  </conditionalFormatting>
  <conditionalFormatting sqref="AN36">
    <cfRule type="cellIs" dxfId="8408" priority="5406" operator="equal">
      <formula>1</formula>
    </cfRule>
  </conditionalFormatting>
  <conditionalFormatting sqref="AN37">
    <cfRule type="cellIs" dxfId="8407" priority="5405" operator="equal">
      <formula>1</formula>
    </cfRule>
  </conditionalFormatting>
  <conditionalFormatting sqref="AN38">
    <cfRule type="cellIs" dxfId="8406" priority="5404" operator="equal">
      <formula>1</formula>
    </cfRule>
  </conditionalFormatting>
  <conditionalFormatting sqref="AM38">
    <cfRule type="cellIs" dxfId="8405" priority="5403" operator="equal">
      <formula>1</formula>
    </cfRule>
  </conditionalFormatting>
  <conditionalFormatting sqref="AQ37">
    <cfRule type="cellIs" dxfId="8404" priority="5394" operator="equal">
      <formula>"↻"</formula>
    </cfRule>
    <cfRule type="cellIs" dxfId="8403" priority="5395" operator="equal">
      <formula>"Ø"</formula>
    </cfRule>
    <cfRule type="cellIs" dxfId="8402" priority="5396" operator="equal">
      <formula>"◯"</formula>
    </cfRule>
    <cfRule type="cellIs" dxfId="8401" priority="5397" operator="equal">
      <formula>"■"</formula>
    </cfRule>
    <cfRule type="cellIs" dxfId="8400" priority="5398" operator="equal">
      <formula>"▶"</formula>
    </cfRule>
    <cfRule type="cellIs" dxfId="8399" priority="5399" operator="equal">
      <formula>"✘"</formula>
    </cfRule>
    <cfRule type="cellIs" dxfId="8398" priority="5400" operator="equal">
      <formula>"✔"</formula>
    </cfRule>
  </conditionalFormatting>
  <conditionalFormatting sqref="AQ36">
    <cfRule type="cellIs" dxfId="8397" priority="5392" operator="equal">
      <formula>1</formula>
    </cfRule>
  </conditionalFormatting>
  <conditionalFormatting sqref="AR36">
    <cfRule type="cellIs" dxfId="8396" priority="5391" operator="equal">
      <formula>1</formula>
    </cfRule>
  </conditionalFormatting>
  <conditionalFormatting sqref="AR37">
    <cfRule type="cellIs" dxfId="8395" priority="5390" operator="equal">
      <formula>1</formula>
    </cfRule>
  </conditionalFormatting>
  <conditionalFormatting sqref="AR38">
    <cfRule type="cellIs" dxfId="8394" priority="5389" operator="equal">
      <formula>1</formula>
    </cfRule>
  </conditionalFormatting>
  <conditionalFormatting sqref="AQ38">
    <cfRule type="cellIs" dxfId="8393" priority="5388" operator="equal">
      <formula>1</formula>
    </cfRule>
  </conditionalFormatting>
  <conditionalFormatting sqref="AU37">
    <cfRule type="cellIs" dxfId="8392" priority="5379" operator="equal">
      <formula>"↻"</formula>
    </cfRule>
    <cfRule type="cellIs" dxfId="8391" priority="5380" operator="equal">
      <formula>"Ø"</formula>
    </cfRule>
    <cfRule type="cellIs" dxfId="8390" priority="5381" operator="equal">
      <formula>"◯"</formula>
    </cfRule>
    <cfRule type="cellIs" dxfId="8389" priority="5382" operator="equal">
      <formula>"■"</formula>
    </cfRule>
    <cfRule type="cellIs" dxfId="8388" priority="5383" operator="equal">
      <formula>"▶"</formula>
    </cfRule>
    <cfRule type="cellIs" dxfId="8387" priority="5384" operator="equal">
      <formula>"✘"</formula>
    </cfRule>
    <cfRule type="cellIs" dxfId="8386" priority="5385" operator="equal">
      <formula>"✔"</formula>
    </cfRule>
  </conditionalFormatting>
  <conditionalFormatting sqref="AU36">
    <cfRule type="cellIs" dxfId="8385" priority="5377" operator="equal">
      <formula>1</formula>
    </cfRule>
  </conditionalFormatting>
  <conditionalFormatting sqref="AV36">
    <cfRule type="cellIs" dxfId="8384" priority="5376" operator="equal">
      <formula>1</formula>
    </cfRule>
  </conditionalFormatting>
  <conditionalFormatting sqref="AV37">
    <cfRule type="cellIs" dxfId="8383" priority="5375" operator="equal">
      <formula>1</formula>
    </cfRule>
  </conditionalFormatting>
  <conditionalFormatting sqref="AV38">
    <cfRule type="cellIs" dxfId="8382" priority="5374" operator="equal">
      <formula>1</formula>
    </cfRule>
  </conditionalFormatting>
  <conditionalFormatting sqref="AU38">
    <cfRule type="cellIs" dxfId="8381" priority="5373" operator="equal">
      <formula>1</formula>
    </cfRule>
  </conditionalFormatting>
  <conditionalFormatting sqref="AY37">
    <cfRule type="cellIs" dxfId="8380" priority="5364" operator="equal">
      <formula>"↻"</formula>
    </cfRule>
    <cfRule type="cellIs" dxfId="8379" priority="5365" operator="equal">
      <formula>"Ø"</formula>
    </cfRule>
    <cfRule type="cellIs" dxfId="8378" priority="5366" operator="equal">
      <formula>"◯"</formula>
    </cfRule>
    <cfRule type="cellIs" dxfId="8377" priority="5367" operator="equal">
      <formula>"■"</formula>
    </cfRule>
    <cfRule type="cellIs" dxfId="8376" priority="5368" operator="equal">
      <formula>"▶"</formula>
    </cfRule>
    <cfRule type="cellIs" dxfId="8375" priority="5369" operator="equal">
      <formula>"✘"</formula>
    </cfRule>
    <cfRule type="cellIs" dxfId="8374" priority="5370" operator="equal">
      <formula>"✔"</formula>
    </cfRule>
  </conditionalFormatting>
  <conditionalFormatting sqref="AY36">
    <cfRule type="cellIs" dxfId="8373" priority="5362" operator="equal">
      <formula>1</formula>
    </cfRule>
  </conditionalFormatting>
  <conditionalFormatting sqref="AZ36">
    <cfRule type="cellIs" dxfId="8372" priority="5361" operator="equal">
      <formula>1</formula>
    </cfRule>
  </conditionalFormatting>
  <conditionalFormatting sqref="AZ37">
    <cfRule type="cellIs" dxfId="8371" priority="5360" operator="equal">
      <formula>1</formula>
    </cfRule>
  </conditionalFormatting>
  <conditionalFormatting sqref="AZ38">
    <cfRule type="cellIs" dxfId="8370" priority="5359" operator="equal">
      <formula>1</formula>
    </cfRule>
  </conditionalFormatting>
  <conditionalFormatting sqref="AY38">
    <cfRule type="cellIs" dxfId="8369" priority="5358" operator="equal">
      <formula>1</formula>
    </cfRule>
  </conditionalFormatting>
  <conditionalFormatting sqref="BC37">
    <cfRule type="cellIs" dxfId="8368" priority="5349" operator="equal">
      <formula>"↻"</formula>
    </cfRule>
    <cfRule type="cellIs" dxfId="8367" priority="5350" operator="equal">
      <formula>"Ø"</formula>
    </cfRule>
    <cfRule type="cellIs" dxfId="8366" priority="5351" operator="equal">
      <formula>"◯"</formula>
    </cfRule>
    <cfRule type="cellIs" dxfId="8365" priority="5352" operator="equal">
      <formula>"■"</formula>
    </cfRule>
    <cfRule type="cellIs" dxfId="8364" priority="5353" operator="equal">
      <formula>"▶"</formula>
    </cfRule>
    <cfRule type="cellIs" dxfId="8363" priority="5354" operator="equal">
      <formula>"✘"</formula>
    </cfRule>
    <cfRule type="cellIs" dxfId="8362" priority="5355" operator="equal">
      <formula>"✔"</formula>
    </cfRule>
  </conditionalFormatting>
  <conditionalFormatting sqref="BC36">
    <cfRule type="cellIs" dxfId="8361" priority="5347" operator="equal">
      <formula>1</formula>
    </cfRule>
  </conditionalFormatting>
  <conditionalFormatting sqref="BD36">
    <cfRule type="cellIs" dxfId="8360" priority="5346" operator="equal">
      <formula>1</formula>
    </cfRule>
  </conditionalFormatting>
  <conditionalFormatting sqref="BD37">
    <cfRule type="cellIs" dxfId="8359" priority="5345" operator="equal">
      <formula>1</formula>
    </cfRule>
  </conditionalFormatting>
  <conditionalFormatting sqref="BD38">
    <cfRule type="cellIs" dxfId="8358" priority="5344" operator="equal">
      <formula>1</formula>
    </cfRule>
  </conditionalFormatting>
  <conditionalFormatting sqref="BC38">
    <cfRule type="cellIs" dxfId="8357" priority="5343" operator="equal">
      <formula>1</formula>
    </cfRule>
  </conditionalFormatting>
  <conditionalFormatting sqref="BG37">
    <cfRule type="cellIs" dxfId="8356" priority="5334" operator="equal">
      <formula>"↻"</formula>
    </cfRule>
    <cfRule type="cellIs" dxfId="8355" priority="5335" operator="equal">
      <formula>"Ø"</formula>
    </cfRule>
    <cfRule type="cellIs" dxfId="8354" priority="5336" operator="equal">
      <formula>"◯"</formula>
    </cfRule>
    <cfRule type="cellIs" dxfId="8353" priority="5337" operator="equal">
      <formula>"■"</formula>
    </cfRule>
    <cfRule type="cellIs" dxfId="8352" priority="5338" operator="equal">
      <formula>"▶"</formula>
    </cfRule>
    <cfRule type="cellIs" dxfId="8351" priority="5339" operator="equal">
      <formula>"✘"</formula>
    </cfRule>
    <cfRule type="cellIs" dxfId="8350" priority="5340" operator="equal">
      <formula>"✔"</formula>
    </cfRule>
  </conditionalFormatting>
  <conditionalFormatting sqref="BG36">
    <cfRule type="cellIs" dxfId="8349" priority="5332" operator="equal">
      <formula>1</formula>
    </cfRule>
  </conditionalFormatting>
  <conditionalFormatting sqref="BH36">
    <cfRule type="cellIs" dxfId="8348" priority="5331" operator="equal">
      <formula>1</formula>
    </cfRule>
  </conditionalFormatting>
  <conditionalFormatting sqref="BH37">
    <cfRule type="cellIs" dxfId="8347" priority="5330" operator="equal">
      <formula>1</formula>
    </cfRule>
  </conditionalFormatting>
  <conditionalFormatting sqref="BH38">
    <cfRule type="cellIs" dxfId="8346" priority="5329" operator="equal">
      <formula>1</formula>
    </cfRule>
  </conditionalFormatting>
  <conditionalFormatting sqref="BG38">
    <cfRule type="cellIs" dxfId="8345" priority="5328" operator="equal">
      <formula>1</formula>
    </cfRule>
  </conditionalFormatting>
  <conditionalFormatting sqref="BK37">
    <cfRule type="cellIs" dxfId="8344" priority="5319" operator="equal">
      <formula>"↻"</formula>
    </cfRule>
    <cfRule type="cellIs" dxfId="8343" priority="5320" operator="equal">
      <formula>"Ø"</formula>
    </cfRule>
    <cfRule type="cellIs" dxfId="8342" priority="5321" operator="equal">
      <formula>"◯"</formula>
    </cfRule>
    <cfRule type="cellIs" dxfId="8341" priority="5322" operator="equal">
      <formula>"■"</formula>
    </cfRule>
    <cfRule type="cellIs" dxfId="8340" priority="5323" operator="equal">
      <formula>"▶"</formula>
    </cfRule>
    <cfRule type="cellIs" dxfId="8339" priority="5324" operator="equal">
      <formula>"✘"</formula>
    </cfRule>
    <cfRule type="cellIs" dxfId="8338" priority="5325" operator="equal">
      <formula>"✔"</formula>
    </cfRule>
  </conditionalFormatting>
  <conditionalFormatting sqref="BK36">
    <cfRule type="cellIs" dxfId="8337" priority="5317" operator="equal">
      <formula>1</formula>
    </cfRule>
  </conditionalFormatting>
  <conditionalFormatting sqref="BL36">
    <cfRule type="cellIs" dxfId="8336" priority="5316" operator="equal">
      <formula>1</formula>
    </cfRule>
  </conditionalFormatting>
  <conditionalFormatting sqref="BL37">
    <cfRule type="cellIs" dxfId="8335" priority="5315" operator="equal">
      <formula>1</formula>
    </cfRule>
  </conditionalFormatting>
  <conditionalFormatting sqref="BL38">
    <cfRule type="cellIs" dxfId="8334" priority="5314" operator="equal">
      <formula>1</formula>
    </cfRule>
  </conditionalFormatting>
  <conditionalFormatting sqref="BK38">
    <cfRule type="cellIs" dxfId="8333" priority="5313" operator="equal">
      <formula>1</formula>
    </cfRule>
  </conditionalFormatting>
  <conditionalFormatting sqref="BO37">
    <cfRule type="cellIs" dxfId="8332" priority="5304" operator="equal">
      <formula>"↻"</formula>
    </cfRule>
    <cfRule type="cellIs" dxfId="8331" priority="5305" operator="equal">
      <formula>"Ø"</formula>
    </cfRule>
    <cfRule type="cellIs" dxfId="8330" priority="5306" operator="equal">
      <formula>"◯"</formula>
    </cfRule>
    <cfRule type="cellIs" dxfId="8329" priority="5307" operator="equal">
      <formula>"■"</formula>
    </cfRule>
    <cfRule type="cellIs" dxfId="8328" priority="5308" operator="equal">
      <formula>"▶"</formula>
    </cfRule>
    <cfRule type="cellIs" dxfId="8327" priority="5309" operator="equal">
      <formula>"✘"</formula>
    </cfRule>
    <cfRule type="cellIs" dxfId="8326" priority="5310" operator="equal">
      <formula>"✔"</formula>
    </cfRule>
  </conditionalFormatting>
  <conditionalFormatting sqref="BO36">
    <cfRule type="cellIs" dxfId="8325" priority="5302" operator="equal">
      <formula>1</formula>
    </cfRule>
  </conditionalFormatting>
  <conditionalFormatting sqref="BP36">
    <cfRule type="cellIs" dxfId="8324" priority="5301" operator="equal">
      <formula>1</formula>
    </cfRule>
  </conditionalFormatting>
  <conditionalFormatting sqref="BP37">
    <cfRule type="cellIs" dxfId="8323" priority="5300" operator="equal">
      <formula>1</formula>
    </cfRule>
  </conditionalFormatting>
  <conditionalFormatting sqref="BP38">
    <cfRule type="cellIs" dxfId="8322" priority="5299" operator="equal">
      <formula>1</formula>
    </cfRule>
  </conditionalFormatting>
  <conditionalFormatting sqref="BO38">
    <cfRule type="cellIs" dxfId="8321" priority="5298" operator="equal">
      <formula>1</formula>
    </cfRule>
  </conditionalFormatting>
  <conditionalFormatting sqref="BS37">
    <cfRule type="cellIs" dxfId="8320" priority="5289" operator="equal">
      <formula>"↻"</formula>
    </cfRule>
    <cfRule type="cellIs" dxfId="8319" priority="5290" operator="equal">
      <formula>"Ø"</formula>
    </cfRule>
    <cfRule type="cellIs" dxfId="8318" priority="5291" operator="equal">
      <formula>"◯"</formula>
    </cfRule>
    <cfRule type="cellIs" dxfId="8317" priority="5292" operator="equal">
      <formula>"■"</formula>
    </cfRule>
    <cfRule type="cellIs" dxfId="8316" priority="5293" operator="equal">
      <formula>"▶"</formula>
    </cfRule>
    <cfRule type="cellIs" dxfId="8315" priority="5294" operator="equal">
      <formula>"✘"</formula>
    </cfRule>
    <cfRule type="cellIs" dxfId="8314" priority="5295" operator="equal">
      <formula>"✔"</formula>
    </cfRule>
  </conditionalFormatting>
  <conditionalFormatting sqref="BS36">
    <cfRule type="cellIs" dxfId="8313" priority="5287" operator="equal">
      <formula>1</formula>
    </cfRule>
  </conditionalFormatting>
  <conditionalFormatting sqref="BT36">
    <cfRule type="cellIs" dxfId="8312" priority="5286" operator="equal">
      <formula>1</formula>
    </cfRule>
  </conditionalFormatting>
  <conditionalFormatting sqref="BT37">
    <cfRule type="cellIs" dxfId="8311" priority="5285" operator="equal">
      <formula>1</formula>
    </cfRule>
  </conditionalFormatting>
  <conditionalFormatting sqref="BT38">
    <cfRule type="cellIs" dxfId="8310" priority="5284" operator="equal">
      <formula>1</formula>
    </cfRule>
  </conditionalFormatting>
  <conditionalFormatting sqref="BS38">
    <cfRule type="cellIs" dxfId="8309" priority="5283" operator="equal">
      <formula>1</formula>
    </cfRule>
  </conditionalFormatting>
  <conditionalFormatting sqref="BW37">
    <cfRule type="cellIs" dxfId="8308" priority="5274" operator="equal">
      <formula>"↻"</formula>
    </cfRule>
    <cfRule type="cellIs" dxfId="8307" priority="5275" operator="equal">
      <formula>"Ø"</formula>
    </cfRule>
    <cfRule type="cellIs" dxfId="8306" priority="5276" operator="equal">
      <formula>"◯"</formula>
    </cfRule>
    <cfRule type="cellIs" dxfId="8305" priority="5277" operator="equal">
      <formula>"■"</formula>
    </cfRule>
    <cfRule type="cellIs" dxfId="8304" priority="5278" operator="equal">
      <formula>"▶"</formula>
    </cfRule>
    <cfRule type="cellIs" dxfId="8303" priority="5279" operator="equal">
      <formula>"✘"</formula>
    </cfRule>
    <cfRule type="cellIs" dxfId="8302" priority="5280" operator="equal">
      <formula>"✔"</formula>
    </cfRule>
  </conditionalFormatting>
  <conditionalFormatting sqref="BW36">
    <cfRule type="cellIs" dxfId="8301" priority="5272" operator="equal">
      <formula>1</formula>
    </cfRule>
  </conditionalFormatting>
  <conditionalFormatting sqref="BX36">
    <cfRule type="cellIs" dxfId="8300" priority="5271" operator="equal">
      <formula>1</formula>
    </cfRule>
  </conditionalFormatting>
  <conditionalFormatting sqref="BX37">
    <cfRule type="cellIs" dxfId="8299" priority="5270" operator="equal">
      <formula>1</formula>
    </cfRule>
  </conditionalFormatting>
  <conditionalFormatting sqref="BX38">
    <cfRule type="cellIs" dxfId="8298" priority="5269" operator="equal">
      <formula>1</formula>
    </cfRule>
  </conditionalFormatting>
  <conditionalFormatting sqref="BW38">
    <cfRule type="cellIs" dxfId="8297" priority="5268" operator="equal">
      <formula>1</formula>
    </cfRule>
  </conditionalFormatting>
  <conditionalFormatting sqref="CA37">
    <cfRule type="cellIs" dxfId="8296" priority="5259" operator="equal">
      <formula>"↻"</formula>
    </cfRule>
    <cfRule type="cellIs" dxfId="8295" priority="5260" operator="equal">
      <formula>"Ø"</formula>
    </cfRule>
    <cfRule type="cellIs" dxfId="8294" priority="5261" operator="equal">
      <formula>"◯"</formula>
    </cfRule>
    <cfRule type="cellIs" dxfId="8293" priority="5262" operator="equal">
      <formula>"■"</formula>
    </cfRule>
    <cfRule type="cellIs" dxfId="8292" priority="5263" operator="equal">
      <formula>"▶"</formula>
    </cfRule>
    <cfRule type="cellIs" dxfId="8291" priority="5264" operator="equal">
      <formula>"✘"</formula>
    </cfRule>
    <cfRule type="cellIs" dxfId="8290" priority="5265" operator="equal">
      <formula>"✔"</formula>
    </cfRule>
  </conditionalFormatting>
  <conditionalFormatting sqref="CA36">
    <cfRule type="cellIs" dxfId="8289" priority="5257" operator="equal">
      <formula>1</formula>
    </cfRule>
  </conditionalFormatting>
  <conditionalFormatting sqref="CB36">
    <cfRule type="cellIs" dxfId="8288" priority="5256" operator="equal">
      <formula>1</formula>
    </cfRule>
  </conditionalFormatting>
  <conditionalFormatting sqref="CB37">
    <cfRule type="cellIs" dxfId="8287" priority="5255" operator="equal">
      <formula>1</formula>
    </cfRule>
  </conditionalFormatting>
  <conditionalFormatting sqref="CB38">
    <cfRule type="cellIs" dxfId="8286" priority="5254" operator="equal">
      <formula>1</formula>
    </cfRule>
  </conditionalFormatting>
  <conditionalFormatting sqref="CA38">
    <cfRule type="cellIs" dxfId="8285" priority="5253" operator="equal">
      <formula>1</formula>
    </cfRule>
  </conditionalFormatting>
  <conditionalFormatting sqref="CE37">
    <cfRule type="cellIs" dxfId="8284" priority="5244" operator="equal">
      <formula>"↻"</formula>
    </cfRule>
    <cfRule type="cellIs" dxfId="8283" priority="5245" operator="equal">
      <formula>"Ø"</formula>
    </cfRule>
    <cfRule type="cellIs" dxfId="8282" priority="5246" operator="equal">
      <formula>"◯"</formula>
    </cfRule>
    <cfRule type="cellIs" dxfId="8281" priority="5247" operator="equal">
      <formula>"■"</formula>
    </cfRule>
    <cfRule type="cellIs" dxfId="8280" priority="5248" operator="equal">
      <formula>"▶"</formula>
    </cfRule>
    <cfRule type="cellIs" dxfId="8279" priority="5249" operator="equal">
      <formula>"✘"</formula>
    </cfRule>
    <cfRule type="cellIs" dxfId="8278" priority="5250" operator="equal">
      <formula>"✔"</formula>
    </cfRule>
  </conditionalFormatting>
  <conditionalFormatting sqref="CE36">
    <cfRule type="cellIs" dxfId="8277" priority="5242" operator="equal">
      <formula>1</formula>
    </cfRule>
  </conditionalFormatting>
  <conditionalFormatting sqref="CF36">
    <cfRule type="cellIs" dxfId="8276" priority="5241" operator="equal">
      <formula>1</formula>
    </cfRule>
  </conditionalFormatting>
  <conditionalFormatting sqref="CF37">
    <cfRule type="cellIs" dxfId="8275" priority="5240" operator="equal">
      <formula>1</formula>
    </cfRule>
  </conditionalFormatting>
  <conditionalFormatting sqref="CF38">
    <cfRule type="cellIs" dxfId="8274" priority="5239" operator="equal">
      <formula>1</formula>
    </cfRule>
  </conditionalFormatting>
  <conditionalFormatting sqref="CE38">
    <cfRule type="cellIs" dxfId="8273" priority="5238" operator="equal">
      <formula>1</formula>
    </cfRule>
  </conditionalFormatting>
  <conditionalFormatting sqref="CI37">
    <cfRule type="cellIs" dxfId="8272" priority="5229" operator="equal">
      <formula>"↻"</formula>
    </cfRule>
    <cfRule type="cellIs" dxfId="8271" priority="5230" operator="equal">
      <formula>"Ø"</formula>
    </cfRule>
    <cfRule type="cellIs" dxfId="8270" priority="5231" operator="equal">
      <formula>"◯"</formula>
    </cfRule>
    <cfRule type="cellIs" dxfId="8269" priority="5232" operator="equal">
      <formula>"■"</formula>
    </cfRule>
    <cfRule type="cellIs" dxfId="8268" priority="5233" operator="equal">
      <formula>"▶"</formula>
    </cfRule>
    <cfRule type="cellIs" dxfId="8267" priority="5234" operator="equal">
      <formula>"✘"</formula>
    </cfRule>
    <cfRule type="cellIs" dxfId="8266" priority="5235" operator="equal">
      <formula>"✔"</formula>
    </cfRule>
  </conditionalFormatting>
  <conditionalFormatting sqref="CI36">
    <cfRule type="cellIs" dxfId="8265" priority="5227" operator="equal">
      <formula>1</formula>
    </cfRule>
  </conditionalFormatting>
  <conditionalFormatting sqref="CJ36">
    <cfRule type="cellIs" dxfId="8264" priority="5226" operator="equal">
      <formula>1</formula>
    </cfRule>
  </conditionalFormatting>
  <conditionalFormatting sqref="CJ37">
    <cfRule type="cellIs" dxfId="8263" priority="5225" operator="equal">
      <formula>1</formula>
    </cfRule>
  </conditionalFormatting>
  <conditionalFormatting sqref="CJ38">
    <cfRule type="cellIs" dxfId="8262" priority="5224" operator="equal">
      <formula>1</formula>
    </cfRule>
  </conditionalFormatting>
  <conditionalFormatting sqref="CI38">
    <cfRule type="cellIs" dxfId="8261" priority="5223" operator="equal">
      <formula>1</formula>
    </cfRule>
  </conditionalFormatting>
  <conditionalFormatting sqref="CM37">
    <cfRule type="cellIs" dxfId="8260" priority="5214" operator="equal">
      <formula>"↻"</formula>
    </cfRule>
    <cfRule type="cellIs" dxfId="8259" priority="5215" operator="equal">
      <formula>"Ø"</formula>
    </cfRule>
    <cfRule type="cellIs" dxfId="8258" priority="5216" operator="equal">
      <formula>"◯"</formula>
    </cfRule>
    <cfRule type="cellIs" dxfId="8257" priority="5217" operator="equal">
      <formula>"■"</formula>
    </cfRule>
    <cfRule type="cellIs" dxfId="8256" priority="5218" operator="equal">
      <formula>"▶"</formula>
    </cfRule>
    <cfRule type="cellIs" dxfId="8255" priority="5219" operator="equal">
      <formula>"✘"</formula>
    </cfRule>
    <cfRule type="cellIs" dxfId="8254" priority="5220" operator="equal">
      <formula>"✔"</formula>
    </cfRule>
  </conditionalFormatting>
  <conditionalFormatting sqref="CM36">
    <cfRule type="cellIs" dxfId="8253" priority="5212" operator="equal">
      <formula>1</formula>
    </cfRule>
  </conditionalFormatting>
  <conditionalFormatting sqref="CN36">
    <cfRule type="cellIs" dxfId="8252" priority="5211" operator="equal">
      <formula>1</formula>
    </cfRule>
  </conditionalFormatting>
  <conditionalFormatting sqref="CN37">
    <cfRule type="cellIs" dxfId="8251" priority="5210" operator="equal">
      <formula>1</formula>
    </cfRule>
  </conditionalFormatting>
  <conditionalFormatting sqref="CN38">
    <cfRule type="cellIs" dxfId="8250" priority="5209" operator="equal">
      <formula>1</formula>
    </cfRule>
  </conditionalFormatting>
  <conditionalFormatting sqref="CM38">
    <cfRule type="cellIs" dxfId="8249" priority="5208" operator="equal">
      <formula>1</formula>
    </cfRule>
  </conditionalFormatting>
  <conditionalFormatting sqref="CQ37">
    <cfRule type="cellIs" dxfId="8248" priority="5199" operator="equal">
      <formula>"↻"</formula>
    </cfRule>
    <cfRule type="cellIs" dxfId="8247" priority="5200" operator="equal">
      <formula>"Ø"</formula>
    </cfRule>
    <cfRule type="cellIs" dxfId="8246" priority="5201" operator="equal">
      <formula>"◯"</formula>
    </cfRule>
    <cfRule type="cellIs" dxfId="8245" priority="5202" operator="equal">
      <formula>"■"</formula>
    </cfRule>
    <cfRule type="cellIs" dxfId="8244" priority="5203" operator="equal">
      <formula>"▶"</formula>
    </cfRule>
    <cfRule type="cellIs" dxfId="8243" priority="5204" operator="equal">
      <formula>"✘"</formula>
    </cfRule>
    <cfRule type="cellIs" dxfId="8242" priority="5205" operator="equal">
      <formula>"✔"</formula>
    </cfRule>
  </conditionalFormatting>
  <conditionalFormatting sqref="CQ36">
    <cfRule type="cellIs" dxfId="8241" priority="5197" operator="equal">
      <formula>1</formula>
    </cfRule>
  </conditionalFormatting>
  <conditionalFormatting sqref="CR36">
    <cfRule type="cellIs" dxfId="8240" priority="5196" operator="equal">
      <formula>1</formula>
    </cfRule>
  </conditionalFormatting>
  <conditionalFormatting sqref="CR37">
    <cfRule type="cellIs" dxfId="8239" priority="5195" operator="equal">
      <formula>1</formula>
    </cfRule>
  </conditionalFormatting>
  <conditionalFormatting sqref="CR38">
    <cfRule type="cellIs" dxfId="8238" priority="5194" operator="equal">
      <formula>1</formula>
    </cfRule>
  </conditionalFormatting>
  <conditionalFormatting sqref="CQ38">
    <cfRule type="cellIs" dxfId="8237" priority="5193" operator="equal">
      <formula>1</formula>
    </cfRule>
  </conditionalFormatting>
  <conditionalFormatting sqref="CU37">
    <cfRule type="cellIs" dxfId="8236" priority="5184" operator="equal">
      <formula>"↻"</formula>
    </cfRule>
    <cfRule type="cellIs" dxfId="8235" priority="5185" operator="equal">
      <formula>"Ø"</formula>
    </cfRule>
    <cfRule type="cellIs" dxfId="8234" priority="5186" operator="equal">
      <formula>"◯"</formula>
    </cfRule>
    <cfRule type="cellIs" dxfId="8233" priority="5187" operator="equal">
      <formula>"■"</formula>
    </cfRule>
    <cfRule type="cellIs" dxfId="8232" priority="5188" operator="equal">
      <formula>"▶"</formula>
    </cfRule>
    <cfRule type="cellIs" dxfId="8231" priority="5189" operator="equal">
      <formula>"✘"</formula>
    </cfRule>
    <cfRule type="cellIs" dxfId="8230" priority="5190" operator="equal">
      <formula>"✔"</formula>
    </cfRule>
  </conditionalFormatting>
  <conditionalFormatting sqref="CU36">
    <cfRule type="cellIs" dxfId="8229" priority="5182" operator="equal">
      <formula>1</formula>
    </cfRule>
  </conditionalFormatting>
  <conditionalFormatting sqref="CV36">
    <cfRule type="cellIs" dxfId="8228" priority="5181" operator="equal">
      <formula>1</formula>
    </cfRule>
  </conditionalFormatting>
  <conditionalFormatting sqref="CV37">
    <cfRule type="cellIs" dxfId="8227" priority="5180" operator="equal">
      <formula>1</formula>
    </cfRule>
  </conditionalFormatting>
  <conditionalFormatting sqref="CV38">
    <cfRule type="cellIs" dxfId="8226" priority="5179" operator="equal">
      <formula>1</formula>
    </cfRule>
  </conditionalFormatting>
  <conditionalFormatting sqref="CU38">
    <cfRule type="cellIs" dxfId="8225" priority="5178" operator="equal">
      <formula>1</formula>
    </cfRule>
  </conditionalFormatting>
  <conditionalFormatting sqref="CY37">
    <cfRule type="cellIs" dxfId="8224" priority="5169" operator="equal">
      <formula>"↻"</formula>
    </cfRule>
    <cfRule type="cellIs" dxfId="8223" priority="5170" operator="equal">
      <formula>"Ø"</formula>
    </cfRule>
    <cfRule type="cellIs" dxfId="8222" priority="5171" operator="equal">
      <formula>"◯"</formula>
    </cfRule>
    <cfRule type="cellIs" dxfId="8221" priority="5172" operator="equal">
      <formula>"■"</formula>
    </cfRule>
    <cfRule type="cellIs" dxfId="8220" priority="5173" operator="equal">
      <formula>"▶"</formula>
    </cfRule>
    <cfRule type="cellIs" dxfId="8219" priority="5174" operator="equal">
      <formula>"✘"</formula>
    </cfRule>
    <cfRule type="cellIs" dxfId="8218" priority="5175" operator="equal">
      <formula>"✔"</formula>
    </cfRule>
  </conditionalFormatting>
  <conditionalFormatting sqref="CY36">
    <cfRule type="cellIs" dxfId="8217" priority="5167" operator="equal">
      <formula>1</formula>
    </cfRule>
  </conditionalFormatting>
  <conditionalFormatting sqref="CZ36">
    <cfRule type="cellIs" dxfId="8216" priority="5166" operator="equal">
      <formula>1</formula>
    </cfRule>
  </conditionalFormatting>
  <conditionalFormatting sqref="CZ37">
    <cfRule type="cellIs" dxfId="8215" priority="5165" operator="equal">
      <formula>1</formula>
    </cfRule>
  </conditionalFormatting>
  <conditionalFormatting sqref="CZ38">
    <cfRule type="cellIs" dxfId="8214" priority="5164" operator="equal">
      <formula>1</formula>
    </cfRule>
  </conditionalFormatting>
  <conditionalFormatting sqref="CY38">
    <cfRule type="cellIs" dxfId="8213" priority="5163" operator="equal">
      <formula>1</formula>
    </cfRule>
  </conditionalFormatting>
  <conditionalFormatting sqref="DC37">
    <cfRule type="cellIs" dxfId="8212" priority="5154" operator="equal">
      <formula>"↻"</formula>
    </cfRule>
    <cfRule type="cellIs" dxfId="8211" priority="5155" operator="equal">
      <formula>"Ø"</formula>
    </cfRule>
    <cfRule type="cellIs" dxfId="8210" priority="5156" operator="equal">
      <formula>"◯"</formula>
    </cfRule>
    <cfRule type="cellIs" dxfId="8209" priority="5157" operator="equal">
      <formula>"■"</formula>
    </cfRule>
    <cfRule type="cellIs" dxfId="8208" priority="5158" operator="equal">
      <formula>"▶"</formula>
    </cfRule>
    <cfRule type="cellIs" dxfId="8207" priority="5159" operator="equal">
      <formula>"✘"</formula>
    </cfRule>
    <cfRule type="cellIs" dxfId="8206" priority="5160" operator="equal">
      <formula>"✔"</formula>
    </cfRule>
  </conditionalFormatting>
  <conditionalFormatting sqref="DC36">
    <cfRule type="cellIs" dxfId="8205" priority="5152" operator="equal">
      <formula>1</formula>
    </cfRule>
  </conditionalFormatting>
  <conditionalFormatting sqref="DD36">
    <cfRule type="cellIs" dxfId="8204" priority="5151" operator="equal">
      <formula>1</formula>
    </cfRule>
  </conditionalFormatting>
  <conditionalFormatting sqref="DD37">
    <cfRule type="cellIs" dxfId="8203" priority="5150" operator="equal">
      <formula>1</formula>
    </cfRule>
  </conditionalFormatting>
  <conditionalFormatting sqref="DD38">
    <cfRule type="cellIs" dxfId="8202" priority="5149" operator="equal">
      <formula>1</formula>
    </cfRule>
  </conditionalFormatting>
  <conditionalFormatting sqref="DC38">
    <cfRule type="cellIs" dxfId="8201" priority="5148" operator="equal">
      <formula>1</formula>
    </cfRule>
  </conditionalFormatting>
  <conditionalFormatting sqref="DG37">
    <cfRule type="cellIs" dxfId="8200" priority="5139" operator="equal">
      <formula>"↻"</formula>
    </cfRule>
    <cfRule type="cellIs" dxfId="8199" priority="5140" operator="equal">
      <formula>"Ø"</formula>
    </cfRule>
    <cfRule type="cellIs" dxfId="8198" priority="5141" operator="equal">
      <formula>"◯"</formula>
    </cfRule>
    <cfRule type="cellIs" dxfId="8197" priority="5142" operator="equal">
      <formula>"■"</formula>
    </cfRule>
    <cfRule type="cellIs" dxfId="8196" priority="5143" operator="equal">
      <formula>"▶"</formula>
    </cfRule>
    <cfRule type="cellIs" dxfId="8195" priority="5144" operator="equal">
      <formula>"✘"</formula>
    </cfRule>
    <cfRule type="cellIs" dxfId="8194" priority="5145" operator="equal">
      <formula>"✔"</formula>
    </cfRule>
  </conditionalFormatting>
  <conditionalFormatting sqref="DG36">
    <cfRule type="cellIs" dxfId="8193" priority="5137" operator="equal">
      <formula>1</formula>
    </cfRule>
  </conditionalFormatting>
  <conditionalFormatting sqref="DH36">
    <cfRule type="cellIs" dxfId="8192" priority="5136" operator="equal">
      <formula>1</formula>
    </cfRule>
  </conditionalFormatting>
  <conditionalFormatting sqref="DH37">
    <cfRule type="cellIs" dxfId="8191" priority="5135" operator="equal">
      <formula>1</formula>
    </cfRule>
  </conditionalFormatting>
  <conditionalFormatting sqref="DH38">
    <cfRule type="cellIs" dxfId="8190" priority="5134" operator="equal">
      <formula>1</formula>
    </cfRule>
  </conditionalFormatting>
  <conditionalFormatting sqref="DG38">
    <cfRule type="cellIs" dxfId="8189" priority="5133" operator="equal">
      <formula>1</formula>
    </cfRule>
  </conditionalFormatting>
  <conditionalFormatting sqref="DK37">
    <cfRule type="cellIs" dxfId="8188" priority="5124" operator="equal">
      <formula>"↻"</formula>
    </cfRule>
    <cfRule type="cellIs" dxfId="8187" priority="5125" operator="equal">
      <formula>"Ø"</formula>
    </cfRule>
    <cfRule type="cellIs" dxfId="8186" priority="5126" operator="equal">
      <formula>"◯"</formula>
    </cfRule>
    <cfRule type="cellIs" dxfId="8185" priority="5127" operator="equal">
      <formula>"■"</formula>
    </cfRule>
    <cfRule type="cellIs" dxfId="8184" priority="5128" operator="equal">
      <formula>"▶"</formula>
    </cfRule>
    <cfRule type="cellIs" dxfId="8183" priority="5129" operator="equal">
      <formula>"✘"</formula>
    </cfRule>
    <cfRule type="cellIs" dxfId="8182" priority="5130" operator="equal">
      <formula>"✔"</formula>
    </cfRule>
  </conditionalFormatting>
  <conditionalFormatting sqref="DK36">
    <cfRule type="cellIs" dxfId="8181" priority="5122" operator="equal">
      <formula>1</formula>
    </cfRule>
  </conditionalFormatting>
  <conditionalFormatting sqref="DL36">
    <cfRule type="cellIs" dxfId="8180" priority="5121" operator="equal">
      <formula>1</formula>
    </cfRule>
  </conditionalFormatting>
  <conditionalFormatting sqref="DL37">
    <cfRule type="cellIs" dxfId="8179" priority="5120" operator="equal">
      <formula>1</formula>
    </cfRule>
  </conditionalFormatting>
  <conditionalFormatting sqref="DL38">
    <cfRule type="cellIs" dxfId="8178" priority="5119" operator="equal">
      <formula>1</formula>
    </cfRule>
  </conditionalFormatting>
  <conditionalFormatting sqref="DK38">
    <cfRule type="cellIs" dxfId="8177" priority="5118" operator="equal">
      <formula>1</formula>
    </cfRule>
  </conditionalFormatting>
  <conditionalFormatting sqref="DO37">
    <cfRule type="cellIs" dxfId="8176" priority="5109" operator="equal">
      <formula>"↻"</formula>
    </cfRule>
    <cfRule type="cellIs" dxfId="8175" priority="5110" operator="equal">
      <formula>"Ø"</formula>
    </cfRule>
    <cfRule type="cellIs" dxfId="8174" priority="5111" operator="equal">
      <formula>"◯"</formula>
    </cfRule>
    <cfRule type="cellIs" dxfId="8173" priority="5112" operator="equal">
      <formula>"■"</formula>
    </cfRule>
    <cfRule type="cellIs" dxfId="8172" priority="5113" operator="equal">
      <formula>"▶"</formula>
    </cfRule>
    <cfRule type="cellIs" dxfId="8171" priority="5114" operator="equal">
      <formula>"✘"</formula>
    </cfRule>
    <cfRule type="cellIs" dxfId="8170" priority="5115" operator="equal">
      <formula>"✔"</formula>
    </cfRule>
  </conditionalFormatting>
  <conditionalFormatting sqref="DO36">
    <cfRule type="cellIs" dxfId="8169" priority="5107" operator="equal">
      <formula>1</formula>
    </cfRule>
  </conditionalFormatting>
  <conditionalFormatting sqref="DP36">
    <cfRule type="cellIs" dxfId="8168" priority="5106" operator="equal">
      <formula>1</formula>
    </cfRule>
  </conditionalFormatting>
  <conditionalFormatting sqref="DP37">
    <cfRule type="cellIs" dxfId="8167" priority="5105" operator="equal">
      <formula>1</formula>
    </cfRule>
  </conditionalFormatting>
  <conditionalFormatting sqref="DP38">
    <cfRule type="cellIs" dxfId="8166" priority="5104" operator="equal">
      <formula>1</formula>
    </cfRule>
  </conditionalFormatting>
  <conditionalFormatting sqref="DO38">
    <cfRule type="cellIs" dxfId="8165" priority="5103" operator="equal">
      <formula>1</formula>
    </cfRule>
  </conditionalFormatting>
  <conditionalFormatting sqref="DS37">
    <cfRule type="cellIs" dxfId="8164" priority="5094" operator="equal">
      <formula>"↻"</formula>
    </cfRule>
    <cfRule type="cellIs" dxfId="8163" priority="5095" operator="equal">
      <formula>"Ø"</formula>
    </cfRule>
    <cfRule type="cellIs" dxfId="8162" priority="5096" operator="equal">
      <formula>"◯"</formula>
    </cfRule>
    <cfRule type="cellIs" dxfId="8161" priority="5097" operator="equal">
      <formula>"■"</formula>
    </cfRule>
    <cfRule type="cellIs" dxfId="8160" priority="5098" operator="equal">
      <formula>"▶"</formula>
    </cfRule>
    <cfRule type="cellIs" dxfId="8159" priority="5099" operator="equal">
      <formula>"✘"</formula>
    </cfRule>
    <cfRule type="cellIs" dxfId="8158" priority="5100" operator="equal">
      <formula>"✔"</formula>
    </cfRule>
  </conditionalFormatting>
  <conditionalFormatting sqref="DS36">
    <cfRule type="cellIs" dxfId="8157" priority="5092" operator="equal">
      <formula>1</formula>
    </cfRule>
  </conditionalFormatting>
  <conditionalFormatting sqref="DT36">
    <cfRule type="cellIs" dxfId="8156" priority="5091" operator="equal">
      <formula>1</formula>
    </cfRule>
  </conditionalFormatting>
  <conditionalFormatting sqref="DT37">
    <cfRule type="cellIs" dxfId="8155" priority="5090" operator="equal">
      <formula>1</formula>
    </cfRule>
  </conditionalFormatting>
  <conditionalFormatting sqref="DT38">
    <cfRule type="cellIs" dxfId="8154" priority="5089" operator="equal">
      <formula>1</formula>
    </cfRule>
  </conditionalFormatting>
  <conditionalFormatting sqref="DS38">
    <cfRule type="cellIs" dxfId="8153" priority="5088" operator="equal">
      <formula>1</formula>
    </cfRule>
  </conditionalFormatting>
  <conditionalFormatting sqref="DW37">
    <cfRule type="cellIs" dxfId="8152" priority="5079" operator="equal">
      <formula>"↻"</formula>
    </cfRule>
    <cfRule type="cellIs" dxfId="8151" priority="5080" operator="equal">
      <formula>"Ø"</formula>
    </cfRule>
    <cfRule type="cellIs" dxfId="8150" priority="5081" operator="equal">
      <formula>"◯"</formula>
    </cfRule>
    <cfRule type="cellIs" dxfId="8149" priority="5082" operator="equal">
      <formula>"■"</formula>
    </cfRule>
    <cfRule type="cellIs" dxfId="8148" priority="5083" operator="equal">
      <formula>"▶"</formula>
    </cfRule>
    <cfRule type="cellIs" dxfId="8147" priority="5084" operator="equal">
      <formula>"✘"</formula>
    </cfRule>
    <cfRule type="cellIs" dxfId="8146" priority="5085" operator="equal">
      <formula>"✔"</formula>
    </cfRule>
  </conditionalFormatting>
  <conditionalFormatting sqref="DW36">
    <cfRule type="cellIs" dxfId="8145" priority="5077" operator="equal">
      <formula>1</formula>
    </cfRule>
  </conditionalFormatting>
  <conditionalFormatting sqref="DX36">
    <cfRule type="cellIs" dxfId="8144" priority="5076" operator="equal">
      <formula>1</formula>
    </cfRule>
  </conditionalFormatting>
  <conditionalFormatting sqref="DX37">
    <cfRule type="cellIs" dxfId="8143" priority="5075" operator="equal">
      <formula>1</formula>
    </cfRule>
  </conditionalFormatting>
  <conditionalFormatting sqref="DX38">
    <cfRule type="cellIs" dxfId="8142" priority="5074" operator="equal">
      <formula>1</formula>
    </cfRule>
  </conditionalFormatting>
  <conditionalFormatting sqref="DW38">
    <cfRule type="cellIs" dxfId="8141" priority="5073" operator="equal">
      <formula>1</formula>
    </cfRule>
  </conditionalFormatting>
  <conditionalFormatting sqref="G41">
    <cfRule type="cellIs" dxfId="8140" priority="5064" operator="equal">
      <formula>"↻"</formula>
    </cfRule>
    <cfRule type="cellIs" dxfId="8139" priority="5065" operator="equal">
      <formula>"Ø"</formula>
    </cfRule>
    <cfRule type="cellIs" dxfId="8138" priority="5066" operator="equal">
      <formula>"◯"</formula>
    </cfRule>
    <cfRule type="cellIs" dxfId="8137" priority="5067" operator="equal">
      <formula>"■"</formula>
    </cfRule>
    <cfRule type="cellIs" dxfId="8136" priority="5068" operator="equal">
      <formula>"▶"</formula>
    </cfRule>
    <cfRule type="cellIs" dxfId="8135" priority="5069" operator="equal">
      <formula>"✘"</formula>
    </cfRule>
    <cfRule type="cellIs" dxfId="8134" priority="5070" operator="equal">
      <formula>"✔"</formula>
    </cfRule>
  </conditionalFormatting>
  <conditionalFormatting sqref="F40">
    <cfRule type="cellIs" dxfId="8133" priority="5063" operator="equal">
      <formula>1</formula>
    </cfRule>
  </conditionalFormatting>
  <conditionalFormatting sqref="G40">
    <cfRule type="cellIs" dxfId="8132" priority="5062" operator="equal">
      <formula>1</formula>
    </cfRule>
  </conditionalFormatting>
  <conditionalFormatting sqref="H40">
    <cfRule type="cellIs" dxfId="8131" priority="5061" operator="equal">
      <formula>1</formula>
    </cfRule>
  </conditionalFormatting>
  <conditionalFormatting sqref="H41">
    <cfRule type="cellIs" dxfId="8130" priority="5060" operator="equal">
      <formula>1</formula>
    </cfRule>
  </conditionalFormatting>
  <conditionalFormatting sqref="H42">
    <cfRule type="cellIs" dxfId="8129" priority="5059" operator="equal">
      <formula>1</formula>
    </cfRule>
  </conditionalFormatting>
  <conditionalFormatting sqref="G42">
    <cfRule type="cellIs" dxfId="8128" priority="5058" operator="equal">
      <formula>1</formula>
    </cfRule>
  </conditionalFormatting>
  <conditionalFormatting sqref="F42">
    <cfRule type="cellIs" dxfId="8127" priority="5057" operator="equal">
      <formula>1</formula>
    </cfRule>
  </conditionalFormatting>
  <conditionalFormatting sqref="F41">
    <cfRule type="cellIs" dxfId="8126" priority="5056" operator="equal">
      <formula>1</formula>
    </cfRule>
  </conditionalFormatting>
  <conditionalFormatting sqref="K41">
    <cfRule type="cellIs" dxfId="8125" priority="5049" operator="equal">
      <formula>"↻"</formula>
    </cfRule>
    <cfRule type="cellIs" dxfId="8124" priority="5050" operator="equal">
      <formula>"Ø"</formula>
    </cfRule>
    <cfRule type="cellIs" dxfId="8123" priority="5051" operator="equal">
      <formula>"◯"</formula>
    </cfRule>
    <cfRule type="cellIs" dxfId="8122" priority="5052" operator="equal">
      <formula>"■"</formula>
    </cfRule>
    <cfRule type="cellIs" dxfId="8121" priority="5053" operator="equal">
      <formula>"▶"</formula>
    </cfRule>
    <cfRule type="cellIs" dxfId="8120" priority="5054" operator="equal">
      <formula>"✘"</formula>
    </cfRule>
    <cfRule type="cellIs" dxfId="8119" priority="5055" operator="equal">
      <formula>"✔"</formula>
    </cfRule>
  </conditionalFormatting>
  <conditionalFormatting sqref="K40">
    <cfRule type="cellIs" dxfId="8118" priority="5047" operator="equal">
      <formula>1</formula>
    </cfRule>
  </conditionalFormatting>
  <conditionalFormatting sqref="L40">
    <cfRule type="cellIs" dxfId="8117" priority="5046" operator="equal">
      <formula>1</formula>
    </cfRule>
  </conditionalFormatting>
  <conditionalFormatting sqref="L41">
    <cfRule type="cellIs" dxfId="8116" priority="5045" operator="equal">
      <formula>1</formula>
    </cfRule>
  </conditionalFormatting>
  <conditionalFormatting sqref="L42">
    <cfRule type="cellIs" dxfId="8115" priority="5044" operator="equal">
      <formula>1</formula>
    </cfRule>
  </conditionalFormatting>
  <conditionalFormatting sqref="K42">
    <cfRule type="cellIs" dxfId="8114" priority="5043" operator="equal">
      <formula>1</formula>
    </cfRule>
  </conditionalFormatting>
  <conditionalFormatting sqref="O41">
    <cfRule type="cellIs" dxfId="8113" priority="5034" operator="equal">
      <formula>"↻"</formula>
    </cfRule>
    <cfRule type="cellIs" dxfId="8112" priority="5035" operator="equal">
      <formula>"Ø"</formula>
    </cfRule>
    <cfRule type="cellIs" dxfId="8111" priority="5036" operator="equal">
      <formula>"◯"</formula>
    </cfRule>
    <cfRule type="cellIs" dxfId="8110" priority="5037" operator="equal">
      <formula>"■"</formula>
    </cfRule>
    <cfRule type="cellIs" dxfId="8109" priority="5038" operator="equal">
      <formula>"▶"</formula>
    </cfRule>
    <cfRule type="cellIs" dxfId="8108" priority="5039" operator="equal">
      <formula>"✘"</formula>
    </cfRule>
    <cfRule type="cellIs" dxfId="8107" priority="5040" operator="equal">
      <formula>"✔"</formula>
    </cfRule>
  </conditionalFormatting>
  <conditionalFormatting sqref="O40">
    <cfRule type="cellIs" dxfId="8106" priority="5032" operator="equal">
      <formula>1</formula>
    </cfRule>
  </conditionalFormatting>
  <conditionalFormatting sqref="P40">
    <cfRule type="cellIs" dxfId="8105" priority="5031" operator="equal">
      <formula>1</formula>
    </cfRule>
  </conditionalFormatting>
  <conditionalFormatting sqref="P41">
    <cfRule type="cellIs" dxfId="8104" priority="5030" operator="equal">
      <formula>1</formula>
    </cfRule>
  </conditionalFormatting>
  <conditionalFormatting sqref="P42">
    <cfRule type="cellIs" dxfId="8103" priority="5029" operator="equal">
      <formula>1</formula>
    </cfRule>
  </conditionalFormatting>
  <conditionalFormatting sqref="O42">
    <cfRule type="cellIs" dxfId="8102" priority="5028" operator="equal">
      <formula>1</formula>
    </cfRule>
  </conditionalFormatting>
  <conditionalFormatting sqref="S41">
    <cfRule type="cellIs" dxfId="8101" priority="5019" operator="equal">
      <formula>"↻"</formula>
    </cfRule>
    <cfRule type="cellIs" dxfId="8100" priority="5020" operator="equal">
      <formula>"Ø"</formula>
    </cfRule>
    <cfRule type="cellIs" dxfId="8099" priority="5021" operator="equal">
      <formula>"◯"</formula>
    </cfRule>
    <cfRule type="cellIs" dxfId="8098" priority="5022" operator="equal">
      <formula>"■"</formula>
    </cfRule>
    <cfRule type="cellIs" dxfId="8097" priority="5023" operator="equal">
      <formula>"▶"</formula>
    </cfRule>
    <cfRule type="cellIs" dxfId="8096" priority="5024" operator="equal">
      <formula>"✘"</formula>
    </cfRule>
    <cfRule type="cellIs" dxfId="8095" priority="5025" operator="equal">
      <formula>"✔"</formula>
    </cfRule>
  </conditionalFormatting>
  <conditionalFormatting sqref="S40">
    <cfRule type="cellIs" dxfId="8094" priority="5017" operator="equal">
      <formula>1</formula>
    </cfRule>
  </conditionalFormatting>
  <conditionalFormatting sqref="T40">
    <cfRule type="cellIs" dxfId="8093" priority="5016" operator="equal">
      <formula>1</formula>
    </cfRule>
  </conditionalFormatting>
  <conditionalFormatting sqref="T41">
    <cfRule type="cellIs" dxfId="8092" priority="5015" operator="equal">
      <formula>1</formula>
    </cfRule>
  </conditionalFormatting>
  <conditionalFormatting sqref="T42">
    <cfRule type="cellIs" dxfId="8091" priority="5014" operator="equal">
      <formula>1</formula>
    </cfRule>
  </conditionalFormatting>
  <conditionalFormatting sqref="S42">
    <cfRule type="cellIs" dxfId="8090" priority="5013" operator="equal">
      <formula>1</formula>
    </cfRule>
  </conditionalFormatting>
  <conditionalFormatting sqref="W41">
    <cfRule type="cellIs" dxfId="8089" priority="5004" operator="equal">
      <formula>"↻"</formula>
    </cfRule>
    <cfRule type="cellIs" dxfId="8088" priority="5005" operator="equal">
      <formula>"Ø"</formula>
    </cfRule>
    <cfRule type="cellIs" dxfId="8087" priority="5006" operator="equal">
      <formula>"◯"</formula>
    </cfRule>
    <cfRule type="cellIs" dxfId="8086" priority="5007" operator="equal">
      <formula>"■"</formula>
    </cfRule>
    <cfRule type="cellIs" dxfId="8085" priority="5008" operator="equal">
      <formula>"▶"</formula>
    </cfRule>
    <cfRule type="cellIs" dxfId="8084" priority="5009" operator="equal">
      <formula>"✘"</formula>
    </cfRule>
    <cfRule type="cellIs" dxfId="8083" priority="5010" operator="equal">
      <formula>"✔"</formula>
    </cfRule>
  </conditionalFormatting>
  <conditionalFormatting sqref="W40">
    <cfRule type="cellIs" dxfId="8082" priority="5002" operator="equal">
      <formula>1</formula>
    </cfRule>
  </conditionalFormatting>
  <conditionalFormatting sqref="X40">
    <cfRule type="cellIs" dxfId="8081" priority="5001" operator="equal">
      <formula>1</formula>
    </cfRule>
  </conditionalFormatting>
  <conditionalFormatting sqref="X41">
    <cfRule type="cellIs" dxfId="8080" priority="5000" operator="equal">
      <formula>1</formula>
    </cfRule>
  </conditionalFormatting>
  <conditionalFormatting sqref="X42">
    <cfRule type="cellIs" dxfId="8079" priority="4999" operator="equal">
      <formula>1</formula>
    </cfRule>
  </conditionalFormatting>
  <conditionalFormatting sqref="W42">
    <cfRule type="cellIs" dxfId="8078" priority="4998" operator="equal">
      <formula>1</formula>
    </cfRule>
  </conditionalFormatting>
  <conditionalFormatting sqref="AA41">
    <cfRule type="cellIs" dxfId="8077" priority="4989" operator="equal">
      <formula>"↻"</formula>
    </cfRule>
    <cfRule type="cellIs" dxfId="8076" priority="4990" operator="equal">
      <formula>"Ø"</formula>
    </cfRule>
    <cfRule type="cellIs" dxfId="8075" priority="4991" operator="equal">
      <formula>"◯"</formula>
    </cfRule>
    <cfRule type="cellIs" dxfId="8074" priority="4992" operator="equal">
      <formula>"■"</formula>
    </cfRule>
    <cfRule type="cellIs" dxfId="8073" priority="4993" operator="equal">
      <formula>"▶"</formula>
    </cfRule>
    <cfRule type="cellIs" dxfId="8072" priority="4994" operator="equal">
      <formula>"✘"</formula>
    </cfRule>
    <cfRule type="cellIs" dxfId="8071" priority="4995" operator="equal">
      <formula>"✔"</formula>
    </cfRule>
  </conditionalFormatting>
  <conditionalFormatting sqref="AA40">
    <cfRule type="cellIs" dxfId="8070" priority="4987" operator="equal">
      <formula>1</formula>
    </cfRule>
  </conditionalFormatting>
  <conditionalFormatting sqref="AB40">
    <cfRule type="cellIs" dxfId="8069" priority="4986" operator="equal">
      <formula>1</formula>
    </cfRule>
  </conditionalFormatting>
  <conditionalFormatting sqref="AB41">
    <cfRule type="cellIs" dxfId="8068" priority="4985" operator="equal">
      <formula>1</formula>
    </cfRule>
  </conditionalFormatting>
  <conditionalFormatting sqref="AB42">
    <cfRule type="cellIs" dxfId="8067" priority="4984" operator="equal">
      <formula>1</formula>
    </cfRule>
  </conditionalFormatting>
  <conditionalFormatting sqref="AA42">
    <cfRule type="cellIs" dxfId="8066" priority="4983" operator="equal">
      <formula>1</formula>
    </cfRule>
  </conditionalFormatting>
  <conditionalFormatting sqref="AE41">
    <cfRule type="cellIs" dxfId="8065" priority="4974" operator="equal">
      <formula>"↻"</formula>
    </cfRule>
    <cfRule type="cellIs" dxfId="8064" priority="4975" operator="equal">
      <formula>"Ø"</formula>
    </cfRule>
    <cfRule type="cellIs" dxfId="8063" priority="4976" operator="equal">
      <formula>"◯"</formula>
    </cfRule>
    <cfRule type="cellIs" dxfId="8062" priority="4977" operator="equal">
      <formula>"■"</formula>
    </cfRule>
    <cfRule type="cellIs" dxfId="8061" priority="4978" operator="equal">
      <formula>"▶"</formula>
    </cfRule>
    <cfRule type="cellIs" dxfId="8060" priority="4979" operator="equal">
      <formula>"✘"</formula>
    </cfRule>
    <cfRule type="cellIs" dxfId="8059" priority="4980" operator="equal">
      <formula>"✔"</formula>
    </cfRule>
  </conditionalFormatting>
  <conditionalFormatting sqref="AE40">
    <cfRule type="cellIs" dxfId="8058" priority="4972" operator="equal">
      <formula>1</formula>
    </cfRule>
  </conditionalFormatting>
  <conditionalFormatting sqref="AF40">
    <cfRule type="cellIs" dxfId="8057" priority="4971" operator="equal">
      <formula>1</formula>
    </cfRule>
  </conditionalFormatting>
  <conditionalFormatting sqref="AF41">
    <cfRule type="cellIs" dxfId="8056" priority="4970" operator="equal">
      <formula>1</formula>
    </cfRule>
  </conditionalFormatting>
  <conditionalFormatting sqref="AF42">
    <cfRule type="cellIs" dxfId="8055" priority="4969" operator="equal">
      <formula>1</formula>
    </cfRule>
  </conditionalFormatting>
  <conditionalFormatting sqref="AE42">
    <cfRule type="cellIs" dxfId="8054" priority="4968" operator="equal">
      <formula>1</formula>
    </cfRule>
  </conditionalFormatting>
  <conditionalFormatting sqref="AI41">
    <cfRule type="cellIs" dxfId="8053" priority="4959" operator="equal">
      <formula>"↻"</formula>
    </cfRule>
    <cfRule type="cellIs" dxfId="8052" priority="4960" operator="equal">
      <formula>"Ø"</formula>
    </cfRule>
    <cfRule type="cellIs" dxfId="8051" priority="4961" operator="equal">
      <formula>"◯"</formula>
    </cfRule>
    <cfRule type="cellIs" dxfId="8050" priority="4962" operator="equal">
      <formula>"■"</formula>
    </cfRule>
    <cfRule type="cellIs" dxfId="8049" priority="4963" operator="equal">
      <formula>"▶"</formula>
    </cfRule>
    <cfRule type="cellIs" dxfId="8048" priority="4964" operator="equal">
      <formula>"✘"</formula>
    </cfRule>
    <cfRule type="cellIs" dxfId="8047" priority="4965" operator="equal">
      <formula>"✔"</formula>
    </cfRule>
  </conditionalFormatting>
  <conditionalFormatting sqref="AI40">
    <cfRule type="cellIs" dxfId="8046" priority="4957" operator="equal">
      <formula>1</formula>
    </cfRule>
  </conditionalFormatting>
  <conditionalFormatting sqref="AJ40">
    <cfRule type="cellIs" dxfId="8045" priority="4956" operator="equal">
      <formula>1</formula>
    </cfRule>
  </conditionalFormatting>
  <conditionalFormatting sqref="AJ41">
    <cfRule type="cellIs" dxfId="8044" priority="4955" operator="equal">
      <formula>1</formula>
    </cfRule>
  </conditionalFormatting>
  <conditionalFormatting sqref="AJ42">
    <cfRule type="cellIs" dxfId="8043" priority="4954" operator="equal">
      <formula>1</formula>
    </cfRule>
  </conditionalFormatting>
  <conditionalFormatting sqref="AI42">
    <cfRule type="cellIs" dxfId="8042" priority="4953" operator="equal">
      <formula>1</formula>
    </cfRule>
  </conditionalFormatting>
  <conditionalFormatting sqref="AM41">
    <cfRule type="cellIs" dxfId="8041" priority="4944" operator="equal">
      <formula>"↻"</formula>
    </cfRule>
    <cfRule type="cellIs" dxfId="8040" priority="4945" operator="equal">
      <formula>"Ø"</formula>
    </cfRule>
    <cfRule type="cellIs" dxfId="8039" priority="4946" operator="equal">
      <formula>"◯"</formula>
    </cfRule>
    <cfRule type="cellIs" dxfId="8038" priority="4947" operator="equal">
      <formula>"■"</formula>
    </cfRule>
    <cfRule type="cellIs" dxfId="8037" priority="4948" operator="equal">
      <formula>"▶"</formula>
    </cfRule>
    <cfRule type="cellIs" dxfId="8036" priority="4949" operator="equal">
      <formula>"✘"</formula>
    </cfRule>
    <cfRule type="cellIs" dxfId="8035" priority="4950" operator="equal">
      <formula>"✔"</formula>
    </cfRule>
  </conditionalFormatting>
  <conditionalFormatting sqref="AM40">
    <cfRule type="cellIs" dxfId="8034" priority="4942" operator="equal">
      <formula>1</formula>
    </cfRule>
  </conditionalFormatting>
  <conditionalFormatting sqref="AN40">
    <cfRule type="cellIs" dxfId="8033" priority="4941" operator="equal">
      <formula>1</formula>
    </cfRule>
  </conditionalFormatting>
  <conditionalFormatting sqref="AN41">
    <cfRule type="cellIs" dxfId="8032" priority="4940" operator="equal">
      <formula>1</formula>
    </cfRule>
  </conditionalFormatting>
  <conditionalFormatting sqref="AN42">
    <cfRule type="cellIs" dxfId="8031" priority="4939" operator="equal">
      <formula>1</formula>
    </cfRule>
  </conditionalFormatting>
  <conditionalFormatting sqref="AM42">
    <cfRule type="cellIs" dxfId="8030" priority="4938" operator="equal">
      <formula>1</formula>
    </cfRule>
  </conditionalFormatting>
  <conditionalFormatting sqref="AQ41">
    <cfRule type="cellIs" dxfId="8029" priority="4929" operator="equal">
      <formula>"↻"</formula>
    </cfRule>
    <cfRule type="cellIs" dxfId="8028" priority="4930" operator="equal">
      <formula>"Ø"</formula>
    </cfRule>
    <cfRule type="cellIs" dxfId="8027" priority="4931" operator="equal">
      <formula>"◯"</formula>
    </cfRule>
    <cfRule type="cellIs" dxfId="8026" priority="4932" operator="equal">
      <formula>"■"</formula>
    </cfRule>
    <cfRule type="cellIs" dxfId="8025" priority="4933" operator="equal">
      <formula>"▶"</formula>
    </cfRule>
    <cfRule type="cellIs" dxfId="8024" priority="4934" operator="equal">
      <formula>"✘"</formula>
    </cfRule>
    <cfRule type="cellIs" dxfId="8023" priority="4935" operator="equal">
      <formula>"✔"</formula>
    </cfRule>
  </conditionalFormatting>
  <conditionalFormatting sqref="AQ40">
    <cfRule type="cellIs" dxfId="8022" priority="4927" operator="equal">
      <formula>1</formula>
    </cfRule>
  </conditionalFormatting>
  <conditionalFormatting sqref="AR40">
    <cfRule type="cellIs" dxfId="8021" priority="4926" operator="equal">
      <formula>1</formula>
    </cfRule>
  </conditionalFormatting>
  <conditionalFormatting sqref="AR41">
    <cfRule type="cellIs" dxfId="8020" priority="4925" operator="equal">
      <formula>1</formula>
    </cfRule>
  </conditionalFormatting>
  <conditionalFormatting sqref="AR42">
    <cfRule type="cellIs" dxfId="8019" priority="4924" operator="equal">
      <formula>1</formula>
    </cfRule>
  </conditionalFormatting>
  <conditionalFormatting sqref="AQ42">
    <cfRule type="cellIs" dxfId="8018" priority="4923" operator="equal">
      <formula>1</formula>
    </cfRule>
  </conditionalFormatting>
  <conditionalFormatting sqref="AU41">
    <cfRule type="cellIs" dxfId="8017" priority="4914" operator="equal">
      <formula>"↻"</formula>
    </cfRule>
    <cfRule type="cellIs" dxfId="8016" priority="4915" operator="equal">
      <formula>"Ø"</formula>
    </cfRule>
    <cfRule type="cellIs" dxfId="8015" priority="4916" operator="equal">
      <formula>"◯"</formula>
    </cfRule>
    <cfRule type="cellIs" dxfId="8014" priority="4917" operator="equal">
      <formula>"■"</formula>
    </cfRule>
    <cfRule type="cellIs" dxfId="8013" priority="4918" operator="equal">
      <formula>"▶"</formula>
    </cfRule>
    <cfRule type="cellIs" dxfId="8012" priority="4919" operator="equal">
      <formula>"✘"</formula>
    </cfRule>
    <cfRule type="cellIs" dxfId="8011" priority="4920" operator="equal">
      <formula>"✔"</formula>
    </cfRule>
  </conditionalFormatting>
  <conditionalFormatting sqref="AU40">
    <cfRule type="cellIs" dxfId="8010" priority="4912" operator="equal">
      <formula>1</formula>
    </cfRule>
  </conditionalFormatting>
  <conditionalFormatting sqref="AV40">
    <cfRule type="cellIs" dxfId="8009" priority="4911" operator="equal">
      <formula>1</formula>
    </cfRule>
  </conditionalFormatting>
  <conditionalFormatting sqref="AV41">
    <cfRule type="cellIs" dxfId="8008" priority="4910" operator="equal">
      <formula>1</formula>
    </cfRule>
  </conditionalFormatting>
  <conditionalFormatting sqref="AV42">
    <cfRule type="cellIs" dxfId="8007" priority="4909" operator="equal">
      <formula>1</formula>
    </cfRule>
  </conditionalFormatting>
  <conditionalFormatting sqref="AU42">
    <cfRule type="cellIs" dxfId="8006" priority="4908" operator="equal">
      <formula>1</formula>
    </cfRule>
  </conditionalFormatting>
  <conditionalFormatting sqref="AY41">
    <cfRule type="cellIs" dxfId="8005" priority="4899" operator="equal">
      <formula>"↻"</formula>
    </cfRule>
    <cfRule type="cellIs" dxfId="8004" priority="4900" operator="equal">
      <formula>"Ø"</formula>
    </cfRule>
    <cfRule type="cellIs" dxfId="8003" priority="4901" operator="equal">
      <formula>"◯"</formula>
    </cfRule>
    <cfRule type="cellIs" dxfId="8002" priority="4902" operator="equal">
      <formula>"■"</formula>
    </cfRule>
    <cfRule type="cellIs" dxfId="8001" priority="4903" operator="equal">
      <formula>"▶"</formula>
    </cfRule>
    <cfRule type="cellIs" dxfId="8000" priority="4904" operator="equal">
      <formula>"✘"</formula>
    </cfRule>
    <cfRule type="cellIs" dxfId="7999" priority="4905" operator="equal">
      <formula>"✔"</formula>
    </cfRule>
  </conditionalFormatting>
  <conditionalFormatting sqref="AY40">
    <cfRule type="cellIs" dxfId="7998" priority="4897" operator="equal">
      <formula>1</formula>
    </cfRule>
  </conditionalFormatting>
  <conditionalFormatting sqref="AZ40">
    <cfRule type="cellIs" dxfId="7997" priority="4896" operator="equal">
      <formula>1</formula>
    </cfRule>
  </conditionalFormatting>
  <conditionalFormatting sqref="AZ41">
    <cfRule type="cellIs" dxfId="7996" priority="4895" operator="equal">
      <formula>1</formula>
    </cfRule>
  </conditionalFormatting>
  <conditionalFormatting sqref="AZ42">
    <cfRule type="cellIs" dxfId="7995" priority="4894" operator="equal">
      <formula>1</formula>
    </cfRule>
  </conditionalFormatting>
  <conditionalFormatting sqref="AY42">
    <cfRule type="cellIs" dxfId="7994" priority="4893" operator="equal">
      <formula>1</formula>
    </cfRule>
  </conditionalFormatting>
  <conditionalFormatting sqref="BC41">
    <cfRule type="cellIs" dxfId="7993" priority="4884" operator="equal">
      <formula>"↻"</formula>
    </cfRule>
    <cfRule type="cellIs" dxfId="7992" priority="4885" operator="equal">
      <formula>"Ø"</formula>
    </cfRule>
    <cfRule type="cellIs" dxfId="7991" priority="4886" operator="equal">
      <formula>"◯"</formula>
    </cfRule>
    <cfRule type="cellIs" dxfId="7990" priority="4887" operator="equal">
      <formula>"■"</formula>
    </cfRule>
    <cfRule type="cellIs" dxfId="7989" priority="4888" operator="equal">
      <formula>"▶"</formula>
    </cfRule>
    <cfRule type="cellIs" dxfId="7988" priority="4889" operator="equal">
      <formula>"✘"</formula>
    </cfRule>
    <cfRule type="cellIs" dxfId="7987" priority="4890" operator="equal">
      <formula>"✔"</formula>
    </cfRule>
  </conditionalFormatting>
  <conditionalFormatting sqref="BC40">
    <cfRule type="cellIs" dxfId="7986" priority="4882" operator="equal">
      <formula>1</formula>
    </cfRule>
  </conditionalFormatting>
  <conditionalFormatting sqref="BD40">
    <cfRule type="cellIs" dxfId="7985" priority="4881" operator="equal">
      <formula>1</formula>
    </cfRule>
  </conditionalFormatting>
  <conditionalFormatting sqref="BD41">
    <cfRule type="cellIs" dxfId="7984" priority="4880" operator="equal">
      <formula>1</formula>
    </cfRule>
  </conditionalFormatting>
  <conditionalFormatting sqref="BD42">
    <cfRule type="cellIs" dxfId="7983" priority="4879" operator="equal">
      <formula>1</formula>
    </cfRule>
  </conditionalFormatting>
  <conditionalFormatting sqref="BC42">
    <cfRule type="cellIs" dxfId="7982" priority="4878" operator="equal">
      <formula>1</formula>
    </cfRule>
  </conditionalFormatting>
  <conditionalFormatting sqref="BG41">
    <cfRule type="cellIs" dxfId="7981" priority="4869" operator="equal">
      <formula>"↻"</formula>
    </cfRule>
    <cfRule type="cellIs" dxfId="7980" priority="4870" operator="equal">
      <formula>"Ø"</formula>
    </cfRule>
    <cfRule type="cellIs" dxfId="7979" priority="4871" operator="equal">
      <formula>"◯"</formula>
    </cfRule>
    <cfRule type="cellIs" dxfId="7978" priority="4872" operator="equal">
      <formula>"■"</formula>
    </cfRule>
    <cfRule type="cellIs" dxfId="7977" priority="4873" operator="equal">
      <formula>"▶"</formula>
    </cfRule>
    <cfRule type="cellIs" dxfId="7976" priority="4874" operator="equal">
      <formula>"✘"</formula>
    </cfRule>
    <cfRule type="cellIs" dxfId="7975" priority="4875" operator="equal">
      <formula>"✔"</formula>
    </cfRule>
  </conditionalFormatting>
  <conditionalFormatting sqref="BG40">
    <cfRule type="cellIs" dxfId="7974" priority="4867" operator="equal">
      <formula>1</formula>
    </cfRule>
  </conditionalFormatting>
  <conditionalFormatting sqref="BH40">
    <cfRule type="cellIs" dxfId="7973" priority="4866" operator="equal">
      <formula>1</formula>
    </cfRule>
  </conditionalFormatting>
  <conditionalFormatting sqref="BH41">
    <cfRule type="cellIs" dxfId="7972" priority="4865" operator="equal">
      <formula>1</formula>
    </cfRule>
  </conditionalFormatting>
  <conditionalFormatting sqref="BH42">
    <cfRule type="cellIs" dxfId="7971" priority="4864" operator="equal">
      <formula>1</formula>
    </cfRule>
  </conditionalFormatting>
  <conditionalFormatting sqref="BG42">
    <cfRule type="cellIs" dxfId="7970" priority="4863" operator="equal">
      <formula>1</formula>
    </cfRule>
  </conditionalFormatting>
  <conditionalFormatting sqref="BK41">
    <cfRule type="cellIs" dxfId="7969" priority="4854" operator="equal">
      <formula>"↻"</formula>
    </cfRule>
    <cfRule type="cellIs" dxfId="7968" priority="4855" operator="equal">
      <formula>"Ø"</formula>
    </cfRule>
    <cfRule type="cellIs" dxfId="7967" priority="4856" operator="equal">
      <formula>"◯"</formula>
    </cfRule>
    <cfRule type="cellIs" dxfId="7966" priority="4857" operator="equal">
      <formula>"■"</formula>
    </cfRule>
    <cfRule type="cellIs" dxfId="7965" priority="4858" operator="equal">
      <formula>"▶"</formula>
    </cfRule>
    <cfRule type="cellIs" dxfId="7964" priority="4859" operator="equal">
      <formula>"✘"</formula>
    </cfRule>
    <cfRule type="cellIs" dxfId="7963" priority="4860" operator="equal">
      <formula>"✔"</formula>
    </cfRule>
  </conditionalFormatting>
  <conditionalFormatting sqref="BK40">
    <cfRule type="cellIs" dxfId="7962" priority="4852" operator="equal">
      <formula>1</formula>
    </cfRule>
  </conditionalFormatting>
  <conditionalFormatting sqref="BL40">
    <cfRule type="cellIs" dxfId="7961" priority="4851" operator="equal">
      <formula>1</formula>
    </cfRule>
  </conditionalFormatting>
  <conditionalFormatting sqref="BL41">
    <cfRule type="cellIs" dxfId="7960" priority="4850" operator="equal">
      <formula>1</formula>
    </cfRule>
  </conditionalFormatting>
  <conditionalFormatting sqref="BL42">
    <cfRule type="cellIs" dxfId="7959" priority="4849" operator="equal">
      <formula>1</formula>
    </cfRule>
  </conditionalFormatting>
  <conditionalFormatting sqref="BK42">
    <cfRule type="cellIs" dxfId="7958" priority="4848" operator="equal">
      <formula>1</formula>
    </cfRule>
  </conditionalFormatting>
  <conditionalFormatting sqref="BO41">
    <cfRule type="cellIs" dxfId="7957" priority="4839" operator="equal">
      <formula>"↻"</formula>
    </cfRule>
    <cfRule type="cellIs" dxfId="7956" priority="4840" operator="equal">
      <formula>"Ø"</formula>
    </cfRule>
    <cfRule type="cellIs" dxfId="7955" priority="4841" operator="equal">
      <formula>"◯"</formula>
    </cfRule>
    <cfRule type="cellIs" dxfId="7954" priority="4842" operator="equal">
      <formula>"■"</formula>
    </cfRule>
    <cfRule type="cellIs" dxfId="7953" priority="4843" operator="equal">
      <formula>"▶"</formula>
    </cfRule>
    <cfRule type="cellIs" dxfId="7952" priority="4844" operator="equal">
      <formula>"✘"</formula>
    </cfRule>
    <cfRule type="cellIs" dxfId="7951" priority="4845" operator="equal">
      <formula>"✔"</formula>
    </cfRule>
  </conditionalFormatting>
  <conditionalFormatting sqref="BO40">
    <cfRule type="cellIs" dxfId="7950" priority="4837" operator="equal">
      <formula>1</formula>
    </cfRule>
  </conditionalFormatting>
  <conditionalFormatting sqref="BP40">
    <cfRule type="cellIs" dxfId="7949" priority="4836" operator="equal">
      <formula>1</formula>
    </cfRule>
  </conditionalFormatting>
  <conditionalFormatting sqref="BP41">
    <cfRule type="cellIs" dxfId="7948" priority="4835" operator="equal">
      <formula>1</formula>
    </cfRule>
  </conditionalFormatting>
  <conditionalFormatting sqref="BP42">
    <cfRule type="cellIs" dxfId="7947" priority="4834" operator="equal">
      <formula>1</formula>
    </cfRule>
  </conditionalFormatting>
  <conditionalFormatting sqref="BO42">
    <cfRule type="cellIs" dxfId="7946" priority="4833" operator="equal">
      <formula>1</formula>
    </cfRule>
  </conditionalFormatting>
  <conditionalFormatting sqref="BS41">
    <cfRule type="cellIs" dxfId="7945" priority="4824" operator="equal">
      <formula>"↻"</formula>
    </cfRule>
    <cfRule type="cellIs" dxfId="7944" priority="4825" operator="equal">
      <formula>"Ø"</formula>
    </cfRule>
    <cfRule type="cellIs" dxfId="7943" priority="4826" operator="equal">
      <formula>"◯"</formula>
    </cfRule>
    <cfRule type="cellIs" dxfId="7942" priority="4827" operator="equal">
      <formula>"■"</formula>
    </cfRule>
    <cfRule type="cellIs" dxfId="7941" priority="4828" operator="equal">
      <formula>"▶"</formula>
    </cfRule>
    <cfRule type="cellIs" dxfId="7940" priority="4829" operator="equal">
      <formula>"✘"</formula>
    </cfRule>
    <cfRule type="cellIs" dxfId="7939" priority="4830" operator="equal">
      <formula>"✔"</formula>
    </cfRule>
  </conditionalFormatting>
  <conditionalFormatting sqref="BS40">
    <cfRule type="cellIs" dxfId="7938" priority="4822" operator="equal">
      <formula>1</formula>
    </cfRule>
  </conditionalFormatting>
  <conditionalFormatting sqref="BT40">
    <cfRule type="cellIs" dxfId="7937" priority="4821" operator="equal">
      <formula>1</formula>
    </cfRule>
  </conditionalFormatting>
  <conditionalFormatting sqref="BT41">
    <cfRule type="cellIs" dxfId="7936" priority="4820" operator="equal">
      <formula>1</formula>
    </cfRule>
  </conditionalFormatting>
  <conditionalFormatting sqref="BT42">
    <cfRule type="cellIs" dxfId="7935" priority="4819" operator="equal">
      <formula>1</formula>
    </cfRule>
  </conditionalFormatting>
  <conditionalFormatting sqref="BS42">
    <cfRule type="cellIs" dxfId="7934" priority="4818" operator="equal">
      <formula>1</formula>
    </cfRule>
  </conditionalFormatting>
  <conditionalFormatting sqref="BW41">
    <cfRule type="cellIs" dxfId="7933" priority="4809" operator="equal">
      <formula>"↻"</formula>
    </cfRule>
    <cfRule type="cellIs" dxfId="7932" priority="4810" operator="equal">
      <formula>"Ø"</formula>
    </cfRule>
    <cfRule type="cellIs" dxfId="7931" priority="4811" operator="equal">
      <formula>"◯"</formula>
    </cfRule>
    <cfRule type="cellIs" dxfId="7930" priority="4812" operator="equal">
      <formula>"■"</formula>
    </cfRule>
    <cfRule type="cellIs" dxfId="7929" priority="4813" operator="equal">
      <formula>"▶"</formula>
    </cfRule>
    <cfRule type="cellIs" dxfId="7928" priority="4814" operator="equal">
      <formula>"✘"</formula>
    </cfRule>
    <cfRule type="cellIs" dxfId="7927" priority="4815" operator="equal">
      <formula>"✔"</formula>
    </cfRule>
  </conditionalFormatting>
  <conditionalFormatting sqref="BW40">
    <cfRule type="cellIs" dxfId="7926" priority="4807" operator="equal">
      <formula>1</formula>
    </cfRule>
  </conditionalFormatting>
  <conditionalFormatting sqref="BX40">
    <cfRule type="cellIs" dxfId="7925" priority="4806" operator="equal">
      <formula>1</formula>
    </cfRule>
  </conditionalFormatting>
  <conditionalFormatting sqref="BX41">
    <cfRule type="cellIs" dxfId="7924" priority="4805" operator="equal">
      <formula>1</formula>
    </cfRule>
  </conditionalFormatting>
  <conditionalFormatting sqref="BX42">
    <cfRule type="cellIs" dxfId="7923" priority="4804" operator="equal">
      <formula>1</formula>
    </cfRule>
  </conditionalFormatting>
  <conditionalFormatting sqref="BW42">
    <cfRule type="cellIs" dxfId="7922" priority="4803" operator="equal">
      <formula>1</formula>
    </cfRule>
  </conditionalFormatting>
  <conditionalFormatting sqref="CA41">
    <cfRule type="cellIs" dxfId="7921" priority="4794" operator="equal">
      <formula>"↻"</formula>
    </cfRule>
    <cfRule type="cellIs" dxfId="7920" priority="4795" operator="equal">
      <formula>"Ø"</formula>
    </cfRule>
    <cfRule type="cellIs" dxfId="7919" priority="4796" operator="equal">
      <formula>"◯"</formula>
    </cfRule>
    <cfRule type="cellIs" dxfId="7918" priority="4797" operator="equal">
      <formula>"■"</formula>
    </cfRule>
    <cfRule type="cellIs" dxfId="7917" priority="4798" operator="equal">
      <formula>"▶"</formula>
    </cfRule>
    <cfRule type="cellIs" dxfId="7916" priority="4799" operator="equal">
      <formula>"✘"</formula>
    </cfRule>
    <cfRule type="cellIs" dxfId="7915" priority="4800" operator="equal">
      <formula>"✔"</formula>
    </cfRule>
  </conditionalFormatting>
  <conditionalFormatting sqref="CA40">
    <cfRule type="cellIs" dxfId="7914" priority="4792" operator="equal">
      <formula>1</formula>
    </cfRule>
  </conditionalFormatting>
  <conditionalFormatting sqref="CB40">
    <cfRule type="cellIs" dxfId="7913" priority="4791" operator="equal">
      <formula>1</formula>
    </cfRule>
  </conditionalFormatting>
  <conditionalFormatting sqref="CB41">
    <cfRule type="cellIs" dxfId="7912" priority="4790" operator="equal">
      <formula>1</formula>
    </cfRule>
  </conditionalFormatting>
  <conditionalFormatting sqref="CB42">
    <cfRule type="cellIs" dxfId="7911" priority="4789" operator="equal">
      <formula>1</formula>
    </cfRule>
  </conditionalFormatting>
  <conditionalFormatting sqref="CA42">
    <cfRule type="cellIs" dxfId="7910" priority="4788" operator="equal">
      <formula>1</formula>
    </cfRule>
  </conditionalFormatting>
  <conditionalFormatting sqref="CE41">
    <cfRule type="cellIs" dxfId="7909" priority="4779" operator="equal">
      <formula>"↻"</formula>
    </cfRule>
    <cfRule type="cellIs" dxfId="7908" priority="4780" operator="equal">
      <formula>"Ø"</formula>
    </cfRule>
    <cfRule type="cellIs" dxfId="7907" priority="4781" operator="equal">
      <formula>"◯"</formula>
    </cfRule>
    <cfRule type="cellIs" dxfId="7906" priority="4782" operator="equal">
      <formula>"■"</formula>
    </cfRule>
    <cfRule type="cellIs" dxfId="7905" priority="4783" operator="equal">
      <formula>"▶"</formula>
    </cfRule>
    <cfRule type="cellIs" dxfId="7904" priority="4784" operator="equal">
      <formula>"✘"</formula>
    </cfRule>
    <cfRule type="cellIs" dxfId="7903" priority="4785" operator="equal">
      <formula>"✔"</formula>
    </cfRule>
  </conditionalFormatting>
  <conditionalFormatting sqref="CE40">
    <cfRule type="cellIs" dxfId="7902" priority="4777" operator="equal">
      <formula>1</formula>
    </cfRule>
  </conditionalFormatting>
  <conditionalFormatting sqref="CF40">
    <cfRule type="cellIs" dxfId="7901" priority="4776" operator="equal">
      <formula>1</formula>
    </cfRule>
  </conditionalFormatting>
  <conditionalFormatting sqref="CF41">
    <cfRule type="cellIs" dxfId="7900" priority="4775" operator="equal">
      <formula>1</formula>
    </cfRule>
  </conditionalFormatting>
  <conditionalFormatting sqref="CF42">
    <cfRule type="cellIs" dxfId="7899" priority="4774" operator="equal">
      <formula>1</formula>
    </cfRule>
  </conditionalFormatting>
  <conditionalFormatting sqref="CE42">
    <cfRule type="cellIs" dxfId="7898" priority="4773" operator="equal">
      <formula>1</formula>
    </cfRule>
  </conditionalFormatting>
  <conditionalFormatting sqref="CI41">
    <cfRule type="cellIs" dxfId="7897" priority="4764" operator="equal">
      <formula>"↻"</formula>
    </cfRule>
    <cfRule type="cellIs" dxfId="7896" priority="4765" operator="equal">
      <formula>"Ø"</formula>
    </cfRule>
    <cfRule type="cellIs" dxfId="7895" priority="4766" operator="equal">
      <formula>"◯"</formula>
    </cfRule>
    <cfRule type="cellIs" dxfId="7894" priority="4767" operator="equal">
      <formula>"■"</formula>
    </cfRule>
    <cfRule type="cellIs" dxfId="7893" priority="4768" operator="equal">
      <formula>"▶"</formula>
    </cfRule>
    <cfRule type="cellIs" dxfId="7892" priority="4769" operator="equal">
      <formula>"✘"</formula>
    </cfRule>
    <cfRule type="cellIs" dxfId="7891" priority="4770" operator="equal">
      <formula>"✔"</formula>
    </cfRule>
  </conditionalFormatting>
  <conditionalFormatting sqref="CI40">
    <cfRule type="cellIs" dxfId="7890" priority="4762" operator="equal">
      <formula>1</formula>
    </cfRule>
  </conditionalFormatting>
  <conditionalFormatting sqref="CJ40">
    <cfRule type="cellIs" dxfId="7889" priority="4761" operator="equal">
      <formula>1</formula>
    </cfRule>
  </conditionalFormatting>
  <conditionalFormatting sqref="CJ41">
    <cfRule type="cellIs" dxfId="7888" priority="4760" operator="equal">
      <formula>1</formula>
    </cfRule>
  </conditionalFormatting>
  <conditionalFormatting sqref="CJ42">
    <cfRule type="cellIs" dxfId="7887" priority="4759" operator="equal">
      <formula>1</formula>
    </cfRule>
  </conditionalFormatting>
  <conditionalFormatting sqref="CI42">
    <cfRule type="cellIs" dxfId="7886" priority="4758" operator="equal">
      <formula>1</formula>
    </cfRule>
  </conditionalFormatting>
  <conditionalFormatting sqref="CM41">
    <cfRule type="cellIs" dxfId="7885" priority="4749" operator="equal">
      <formula>"↻"</formula>
    </cfRule>
    <cfRule type="cellIs" dxfId="7884" priority="4750" operator="equal">
      <formula>"Ø"</formula>
    </cfRule>
    <cfRule type="cellIs" dxfId="7883" priority="4751" operator="equal">
      <formula>"◯"</formula>
    </cfRule>
    <cfRule type="cellIs" dxfId="7882" priority="4752" operator="equal">
      <formula>"■"</formula>
    </cfRule>
    <cfRule type="cellIs" dxfId="7881" priority="4753" operator="equal">
      <formula>"▶"</formula>
    </cfRule>
    <cfRule type="cellIs" dxfId="7880" priority="4754" operator="equal">
      <formula>"✘"</formula>
    </cfRule>
    <cfRule type="cellIs" dxfId="7879" priority="4755" operator="equal">
      <formula>"✔"</formula>
    </cfRule>
  </conditionalFormatting>
  <conditionalFormatting sqref="CM40">
    <cfRule type="cellIs" dxfId="7878" priority="4747" operator="equal">
      <formula>1</formula>
    </cfRule>
  </conditionalFormatting>
  <conditionalFormatting sqref="CN40">
    <cfRule type="cellIs" dxfId="7877" priority="4746" operator="equal">
      <formula>1</formula>
    </cfRule>
  </conditionalFormatting>
  <conditionalFormatting sqref="CN41">
    <cfRule type="cellIs" dxfId="7876" priority="4745" operator="equal">
      <formula>1</formula>
    </cfRule>
  </conditionalFormatting>
  <conditionalFormatting sqref="CN42">
    <cfRule type="cellIs" dxfId="7875" priority="4744" operator="equal">
      <formula>1</formula>
    </cfRule>
  </conditionalFormatting>
  <conditionalFormatting sqref="CM42">
    <cfRule type="cellIs" dxfId="7874" priority="4743" operator="equal">
      <formula>1</formula>
    </cfRule>
  </conditionalFormatting>
  <conditionalFormatting sqref="CQ41">
    <cfRule type="cellIs" dxfId="7873" priority="4734" operator="equal">
      <formula>"↻"</formula>
    </cfRule>
    <cfRule type="cellIs" dxfId="7872" priority="4735" operator="equal">
      <formula>"Ø"</formula>
    </cfRule>
    <cfRule type="cellIs" dxfId="7871" priority="4736" operator="equal">
      <formula>"◯"</formula>
    </cfRule>
    <cfRule type="cellIs" dxfId="7870" priority="4737" operator="equal">
      <formula>"■"</formula>
    </cfRule>
    <cfRule type="cellIs" dxfId="7869" priority="4738" operator="equal">
      <formula>"▶"</formula>
    </cfRule>
    <cfRule type="cellIs" dxfId="7868" priority="4739" operator="equal">
      <formula>"✘"</formula>
    </cfRule>
    <cfRule type="cellIs" dxfId="7867" priority="4740" operator="equal">
      <formula>"✔"</formula>
    </cfRule>
  </conditionalFormatting>
  <conditionalFormatting sqref="CQ40">
    <cfRule type="cellIs" dxfId="7866" priority="4732" operator="equal">
      <formula>1</formula>
    </cfRule>
  </conditionalFormatting>
  <conditionalFormatting sqref="CR40">
    <cfRule type="cellIs" dxfId="7865" priority="4731" operator="equal">
      <formula>1</formula>
    </cfRule>
  </conditionalFormatting>
  <conditionalFormatting sqref="CR41">
    <cfRule type="cellIs" dxfId="7864" priority="4730" operator="equal">
      <formula>1</formula>
    </cfRule>
  </conditionalFormatting>
  <conditionalFormatting sqref="CR42">
    <cfRule type="cellIs" dxfId="7863" priority="4729" operator="equal">
      <formula>1</formula>
    </cfRule>
  </conditionalFormatting>
  <conditionalFormatting sqref="CQ42">
    <cfRule type="cellIs" dxfId="7862" priority="4728" operator="equal">
      <formula>1</formula>
    </cfRule>
  </conditionalFormatting>
  <conditionalFormatting sqref="CU41">
    <cfRule type="cellIs" dxfId="7861" priority="4719" operator="equal">
      <formula>"↻"</formula>
    </cfRule>
    <cfRule type="cellIs" dxfId="7860" priority="4720" operator="equal">
      <formula>"Ø"</formula>
    </cfRule>
    <cfRule type="cellIs" dxfId="7859" priority="4721" operator="equal">
      <formula>"◯"</formula>
    </cfRule>
    <cfRule type="cellIs" dxfId="7858" priority="4722" operator="equal">
      <formula>"■"</formula>
    </cfRule>
    <cfRule type="cellIs" dxfId="7857" priority="4723" operator="equal">
      <formula>"▶"</formula>
    </cfRule>
    <cfRule type="cellIs" dxfId="7856" priority="4724" operator="equal">
      <formula>"✘"</formula>
    </cfRule>
    <cfRule type="cellIs" dxfId="7855" priority="4725" operator="equal">
      <formula>"✔"</formula>
    </cfRule>
  </conditionalFormatting>
  <conditionalFormatting sqref="CU40">
    <cfRule type="cellIs" dxfId="7854" priority="4717" operator="equal">
      <formula>1</formula>
    </cfRule>
  </conditionalFormatting>
  <conditionalFormatting sqref="CV40">
    <cfRule type="cellIs" dxfId="7853" priority="4716" operator="equal">
      <formula>1</formula>
    </cfRule>
  </conditionalFormatting>
  <conditionalFormatting sqref="CV41">
    <cfRule type="cellIs" dxfId="7852" priority="4715" operator="equal">
      <formula>1</formula>
    </cfRule>
  </conditionalFormatting>
  <conditionalFormatting sqref="CV42">
    <cfRule type="cellIs" dxfId="7851" priority="4714" operator="equal">
      <formula>1</formula>
    </cfRule>
  </conditionalFormatting>
  <conditionalFormatting sqref="CU42">
    <cfRule type="cellIs" dxfId="7850" priority="4713" operator="equal">
      <formula>1</formula>
    </cfRule>
  </conditionalFormatting>
  <conditionalFormatting sqref="CY41">
    <cfRule type="cellIs" dxfId="7849" priority="4704" operator="equal">
      <formula>"↻"</formula>
    </cfRule>
    <cfRule type="cellIs" dxfId="7848" priority="4705" operator="equal">
      <formula>"Ø"</formula>
    </cfRule>
    <cfRule type="cellIs" dxfId="7847" priority="4706" operator="equal">
      <formula>"◯"</formula>
    </cfRule>
    <cfRule type="cellIs" dxfId="7846" priority="4707" operator="equal">
      <formula>"■"</formula>
    </cfRule>
    <cfRule type="cellIs" dxfId="7845" priority="4708" operator="equal">
      <formula>"▶"</formula>
    </cfRule>
    <cfRule type="cellIs" dxfId="7844" priority="4709" operator="equal">
      <formula>"✘"</formula>
    </cfRule>
    <cfRule type="cellIs" dxfId="7843" priority="4710" operator="equal">
      <formula>"✔"</formula>
    </cfRule>
  </conditionalFormatting>
  <conditionalFormatting sqref="CY40">
    <cfRule type="cellIs" dxfId="7842" priority="4702" operator="equal">
      <formula>1</formula>
    </cfRule>
  </conditionalFormatting>
  <conditionalFormatting sqref="CZ40">
    <cfRule type="cellIs" dxfId="7841" priority="4701" operator="equal">
      <formula>1</formula>
    </cfRule>
  </conditionalFormatting>
  <conditionalFormatting sqref="CZ41">
    <cfRule type="cellIs" dxfId="7840" priority="4700" operator="equal">
      <formula>1</formula>
    </cfRule>
  </conditionalFormatting>
  <conditionalFormatting sqref="CZ42">
    <cfRule type="cellIs" dxfId="7839" priority="4699" operator="equal">
      <formula>1</formula>
    </cfRule>
  </conditionalFormatting>
  <conditionalFormatting sqref="CY42">
    <cfRule type="cellIs" dxfId="7838" priority="4698" operator="equal">
      <formula>1</formula>
    </cfRule>
  </conditionalFormatting>
  <conditionalFormatting sqref="DC41">
    <cfRule type="cellIs" dxfId="7837" priority="4689" operator="equal">
      <formula>"↻"</formula>
    </cfRule>
    <cfRule type="cellIs" dxfId="7836" priority="4690" operator="equal">
      <formula>"Ø"</formula>
    </cfRule>
    <cfRule type="cellIs" dxfId="7835" priority="4691" operator="equal">
      <formula>"◯"</formula>
    </cfRule>
    <cfRule type="cellIs" dxfId="7834" priority="4692" operator="equal">
      <formula>"■"</formula>
    </cfRule>
    <cfRule type="cellIs" dxfId="7833" priority="4693" operator="equal">
      <formula>"▶"</formula>
    </cfRule>
    <cfRule type="cellIs" dxfId="7832" priority="4694" operator="equal">
      <formula>"✘"</formula>
    </cfRule>
    <cfRule type="cellIs" dxfId="7831" priority="4695" operator="equal">
      <formula>"✔"</formula>
    </cfRule>
  </conditionalFormatting>
  <conditionalFormatting sqref="DC40">
    <cfRule type="cellIs" dxfId="7830" priority="4687" operator="equal">
      <formula>1</formula>
    </cfRule>
  </conditionalFormatting>
  <conditionalFormatting sqref="DD40">
    <cfRule type="cellIs" dxfId="7829" priority="4686" operator="equal">
      <formula>1</formula>
    </cfRule>
  </conditionalFormatting>
  <conditionalFormatting sqref="DD41">
    <cfRule type="cellIs" dxfId="7828" priority="4685" operator="equal">
      <formula>1</formula>
    </cfRule>
  </conditionalFormatting>
  <conditionalFormatting sqref="DD42">
    <cfRule type="cellIs" dxfId="7827" priority="4684" operator="equal">
      <formula>1</formula>
    </cfRule>
  </conditionalFormatting>
  <conditionalFormatting sqref="DC42">
    <cfRule type="cellIs" dxfId="7826" priority="4683" operator="equal">
      <formula>1</formula>
    </cfRule>
  </conditionalFormatting>
  <conditionalFormatting sqref="DG41">
    <cfRule type="cellIs" dxfId="7825" priority="4674" operator="equal">
      <formula>"↻"</formula>
    </cfRule>
    <cfRule type="cellIs" dxfId="7824" priority="4675" operator="equal">
      <formula>"Ø"</formula>
    </cfRule>
    <cfRule type="cellIs" dxfId="7823" priority="4676" operator="equal">
      <formula>"◯"</formula>
    </cfRule>
    <cfRule type="cellIs" dxfId="7822" priority="4677" operator="equal">
      <formula>"■"</formula>
    </cfRule>
    <cfRule type="cellIs" dxfId="7821" priority="4678" operator="equal">
      <formula>"▶"</formula>
    </cfRule>
    <cfRule type="cellIs" dxfId="7820" priority="4679" operator="equal">
      <formula>"✘"</formula>
    </cfRule>
    <cfRule type="cellIs" dxfId="7819" priority="4680" operator="equal">
      <formula>"✔"</formula>
    </cfRule>
  </conditionalFormatting>
  <conditionalFormatting sqref="DG40">
    <cfRule type="cellIs" dxfId="7818" priority="4672" operator="equal">
      <formula>1</formula>
    </cfRule>
  </conditionalFormatting>
  <conditionalFormatting sqref="DH40">
    <cfRule type="cellIs" dxfId="7817" priority="4671" operator="equal">
      <formula>1</formula>
    </cfRule>
  </conditionalFormatting>
  <conditionalFormatting sqref="DH41">
    <cfRule type="cellIs" dxfId="7816" priority="4670" operator="equal">
      <formula>1</formula>
    </cfRule>
  </conditionalFormatting>
  <conditionalFormatting sqref="DH42">
    <cfRule type="cellIs" dxfId="7815" priority="4669" operator="equal">
      <formula>1</formula>
    </cfRule>
  </conditionalFormatting>
  <conditionalFormatting sqref="DG42">
    <cfRule type="cellIs" dxfId="7814" priority="4668" operator="equal">
      <formula>1</formula>
    </cfRule>
  </conditionalFormatting>
  <conditionalFormatting sqref="DK41">
    <cfRule type="cellIs" dxfId="7813" priority="4659" operator="equal">
      <formula>"↻"</formula>
    </cfRule>
    <cfRule type="cellIs" dxfId="7812" priority="4660" operator="equal">
      <formula>"Ø"</formula>
    </cfRule>
    <cfRule type="cellIs" dxfId="7811" priority="4661" operator="equal">
      <formula>"◯"</formula>
    </cfRule>
    <cfRule type="cellIs" dxfId="7810" priority="4662" operator="equal">
      <formula>"■"</formula>
    </cfRule>
    <cfRule type="cellIs" dxfId="7809" priority="4663" operator="equal">
      <formula>"▶"</formula>
    </cfRule>
    <cfRule type="cellIs" dxfId="7808" priority="4664" operator="equal">
      <formula>"✘"</formula>
    </cfRule>
    <cfRule type="cellIs" dxfId="7807" priority="4665" operator="equal">
      <formula>"✔"</formula>
    </cfRule>
  </conditionalFormatting>
  <conditionalFormatting sqref="DK40">
    <cfRule type="cellIs" dxfId="7806" priority="4657" operator="equal">
      <formula>1</formula>
    </cfRule>
  </conditionalFormatting>
  <conditionalFormatting sqref="DL40">
    <cfRule type="cellIs" dxfId="7805" priority="4656" operator="equal">
      <formula>1</formula>
    </cfRule>
  </conditionalFormatting>
  <conditionalFormatting sqref="DL41">
    <cfRule type="cellIs" dxfId="7804" priority="4655" operator="equal">
      <formula>1</formula>
    </cfRule>
  </conditionalFormatting>
  <conditionalFormatting sqref="DL42">
    <cfRule type="cellIs" dxfId="7803" priority="4654" operator="equal">
      <formula>1</formula>
    </cfRule>
  </conditionalFormatting>
  <conditionalFormatting sqref="DK42">
    <cfRule type="cellIs" dxfId="7802" priority="4653" operator="equal">
      <formula>1</formula>
    </cfRule>
  </conditionalFormatting>
  <conditionalFormatting sqref="DO41">
    <cfRule type="cellIs" dxfId="7801" priority="4644" operator="equal">
      <formula>"↻"</formula>
    </cfRule>
    <cfRule type="cellIs" dxfId="7800" priority="4645" operator="equal">
      <formula>"Ø"</formula>
    </cfRule>
    <cfRule type="cellIs" dxfId="7799" priority="4646" operator="equal">
      <formula>"◯"</formula>
    </cfRule>
    <cfRule type="cellIs" dxfId="7798" priority="4647" operator="equal">
      <formula>"■"</formula>
    </cfRule>
    <cfRule type="cellIs" dxfId="7797" priority="4648" operator="equal">
      <formula>"▶"</formula>
    </cfRule>
    <cfRule type="cellIs" dxfId="7796" priority="4649" operator="equal">
      <formula>"✘"</formula>
    </cfRule>
    <cfRule type="cellIs" dxfId="7795" priority="4650" operator="equal">
      <formula>"✔"</formula>
    </cfRule>
  </conditionalFormatting>
  <conditionalFormatting sqref="DO40">
    <cfRule type="cellIs" dxfId="7794" priority="4642" operator="equal">
      <formula>1</formula>
    </cfRule>
  </conditionalFormatting>
  <conditionalFormatting sqref="DP40">
    <cfRule type="cellIs" dxfId="7793" priority="4641" operator="equal">
      <formula>1</formula>
    </cfRule>
  </conditionalFormatting>
  <conditionalFormatting sqref="DP41">
    <cfRule type="cellIs" dxfId="7792" priority="4640" operator="equal">
      <formula>1</formula>
    </cfRule>
  </conditionalFormatting>
  <conditionalFormatting sqref="DP42">
    <cfRule type="cellIs" dxfId="7791" priority="4639" operator="equal">
      <formula>1</formula>
    </cfRule>
  </conditionalFormatting>
  <conditionalFormatting sqref="DO42">
    <cfRule type="cellIs" dxfId="7790" priority="4638" operator="equal">
      <formula>1</formula>
    </cfRule>
  </conditionalFormatting>
  <conditionalFormatting sqref="DS41">
    <cfRule type="cellIs" dxfId="7789" priority="4629" operator="equal">
      <formula>"↻"</formula>
    </cfRule>
    <cfRule type="cellIs" dxfId="7788" priority="4630" operator="equal">
      <formula>"Ø"</formula>
    </cfRule>
    <cfRule type="cellIs" dxfId="7787" priority="4631" operator="equal">
      <formula>"◯"</formula>
    </cfRule>
    <cfRule type="cellIs" dxfId="7786" priority="4632" operator="equal">
      <formula>"■"</formula>
    </cfRule>
    <cfRule type="cellIs" dxfId="7785" priority="4633" operator="equal">
      <formula>"▶"</formula>
    </cfRule>
    <cfRule type="cellIs" dxfId="7784" priority="4634" operator="equal">
      <formula>"✘"</formula>
    </cfRule>
    <cfRule type="cellIs" dxfId="7783" priority="4635" operator="equal">
      <formula>"✔"</formula>
    </cfRule>
  </conditionalFormatting>
  <conditionalFormatting sqref="DS40">
    <cfRule type="cellIs" dxfId="7782" priority="4627" operator="equal">
      <formula>1</formula>
    </cfRule>
  </conditionalFormatting>
  <conditionalFormatting sqref="DT40">
    <cfRule type="cellIs" dxfId="7781" priority="4626" operator="equal">
      <formula>1</formula>
    </cfRule>
  </conditionalFormatting>
  <conditionalFormatting sqref="DT41">
    <cfRule type="cellIs" dxfId="7780" priority="4625" operator="equal">
      <formula>1</formula>
    </cfRule>
  </conditionalFormatting>
  <conditionalFormatting sqref="DT42">
    <cfRule type="cellIs" dxfId="7779" priority="4624" operator="equal">
      <formula>1</formula>
    </cfRule>
  </conditionalFormatting>
  <conditionalFormatting sqref="DS42">
    <cfRule type="cellIs" dxfId="7778" priority="4623" operator="equal">
      <formula>1</formula>
    </cfRule>
  </conditionalFormatting>
  <conditionalFormatting sqref="DW41">
    <cfRule type="cellIs" dxfId="7777" priority="4614" operator="equal">
      <formula>"↻"</formula>
    </cfRule>
    <cfRule type="cellIs" dxfId="7776" priority="4615" operator="equal">
      <formula>"Ø"</formula>
    </cfRule>
    <cfRule type="cellIs" dxfId="7775" priority="4616" operator="equal">
      <formula>"◯"</formula>
    </cfRule>
    <cfRule type="cellIs" dxfId="7774" priority="4617" operator="equal">
      <formula>"■"</formula>
    </cfRule>
    <cfRule type="cellIs" dxfId="7773" priority="4618" operator="equal">
      <formula>"▶"</formula>
    </cfRule>
    <cfRule type="cellIs" dxfId="7772" priority="4619" operator="equal">
      <formula>"✘"</formula>
    </cfRule>
    <cfRule type="cellIs" dxfId="7771" priority="4620" operator="equal">
      <formula>"✔"</formula>
    </cfRule>
  </conditionalFormatting>
  <conditionalFormatting sqref="DW40">
    <cfRule type="cellIs" dxfId="7770" priority="4612" operator="equal">
      <formula>1</formula>
    </cfRule>
  </conditionalFormatting>
  <conditionalFormatting sqref="DX40">
    <cfRule type="cellIs" dxfId="7769" priority="4611" operator="equal">
      <formula>1</formula>
    </cfRule>
  </conditionalFormatting>
  <conditionalFormatting sqref="DX41">
    <cfRule type="cellIs" dxfId="7768" priority="4610" operator="equal">
      <formula>1</formula>
    </cfRule>
  </conditionalFormatting>
  <conditionalFormatting sqref="DX42">
    <cfRule type="cellIs" dxfId="7767" priority="4609" operator="equal">
      <formula>1</formula>
    </cfRule>
  </conditionalFormatting>
  <conditionalFormatting sqref="DW42">
    <cfRule type="cellIs" dxfId="7766" priority="4608" operator="equal">
      <formula>1</formula>
    </cfRule>
  </conditionalFormatting>
  <conditionalFormatting sqref="G45">
    <cfRule type="cellIs" dxfId="7765" priority="4599" operator="equal">
      <formula>"↻"</formula>
    </cfRule>
    <cfRule type="cellIs" dxfId="7764" priority="4600" operator="equal">
      <formula>"Ø"</formula>
    </cfRule>
    <cfRule type="cellIs" dxfId="7763" priority="4601" operator="equal">
      <formula>"◯"</formula>
    </cfRule>
    <cfRule type="cellIs" dxfId="7762" priority="4602" operator="equal">
      <formula>"■"</formula>
    </cfRule>
    <cfRule type="cellIs" dxfId="7761" priority="4603" operator="equal">
      <formula>"▶"</formula>
    </cfRule>
    <cfRule type="cellIs" dxfId="7760" priority="4604" operator="equal">
      <formula>"✘"</formula>
    </cfRule>
    <cfRule type="cellIs" dxfId="7759" priority="4605" operator="equal">
      <formula>"✔"</formula>
    </cfRule>
  </conditionalFormatting>
  <conditionalFormatting sqref="F44">
    <cfRule type="cellIs" dxfId="7758" priority="4598" operator="equal">
      <formula>1</formula>
    </cfRule>
  </conditionalFormatting>
  <conditionalFormatting sqref="G44">
    <cfRule type="cellIs" dxfId="7757" priority="4597" operator="equal">
      <formula>1</formula>
    </cfRule>
  </conditionalFormatting>
  <conditionalFormatting sqref="H44">
    <cfRule type="cellIs" dxfId="7756" priority="4596" operator="equal">
      <formula>1</formula>
    </cfRule>
  </conditionalFormatting>
  <conditionalFormatting sqref="H45">
    <cfRule type="cellIs" dxfId="7755" priority="4595" operator="equal">
      <formula>1</formula>
    </cfRule>
  </conditionalFormatting>
  <conditionalFormatting sqref="H46">
    <cfRule type="cellIs" dxfId="7754" priority="4594" operator="equal">
      <formula>1</formula>
    </cfRule>
  </conditionalFormatting>
  <conditionalFormatting sqref="G46">
    <cfRule type="cellIs" dxfId="7753" priority="4593" operator="equal">
      <formula>1</formula>
    </cfRule>
  </conditionalFormatting>
  <conditionalFormatting sqref="F46">
    <cfRule type="cellIs" dxfId="7752" priority="4592" operator="equal">
      <formula>1</formula>
    </cfRule>
  </conditionalFormatting>
  <conditionalFormatting sqref="F45">
    <cfRule type="cellIs" dxfId="7751" priority="4591" operator="equal">
      <formula>1</formula>
    </cfRule>
  </conditionalFormatting>
  <conditionalFormatting sqref="K45">
    <cfRule type="cellIs" dxfId="7750" priority="4584" operator="equal">
      <formula>"↻"</formula>
    </cfRule>
    <cfRule type="cellIs" dxfId="7749" priority="4585" operator="equal">
      <formula>"Ø"</formula>
    </cfRule>
    <cfRule type="cellIs" dxfId="7748" priority="4586" operator="equal">
      <formula>"◯"</formula>
    </cfRule>
    <cfRule type="cellIs" dxfId="7747" priority="4587" operator="equal">
      <formula>"■"</formula>
    </cfRule>
    <cfRule type="cellIs" dxfId="7746" priority="4588" operator="equal">
      <formula>"▶"</formula>
    </cfRule>
    <cfRule type="cellIs" dxfId="7745" priority="4589" operator="equal">
      <formula>"✘"</formula>
    </cfRule>
    <cfRule type="cellIs" dxfId="7744" priority="4590" operator="equal">
      <formula>"✔"</formula>
    </cfRule>
  </conditionalFormatting>
  <conditionalFormatting sqref="K44">
    <cfRule type="cellIs" dxfId="7743" priority="4582" operator="equal">
      <formula>1</formula>
    </cfRule>
  </conditionalFormatting>
  <conditionalFormatting sqref="L44">
    <cfRule type="cellIs" dxfId="7742" priority="4581" operator="equal">
      <formula>1</formula>
    </cfRule>
  </conditionalFormatting>
  <conditionalFormatting sqref="L45">
    <cfRule type="cellIs" dxfId="7741" priority="4580" operator="equal">
      <formula>1</formula>
    </cfRule>
  </conditionalFormatting>
  <conditionalFormatting sqref="L46">
    <cfRule type="cellIs" dxfId="7740" priority="4579" operator="equal">
      <formula>1</formula>
    </cfRule>
  </conditionalFormatting>
  <conditionalFormatting sqref="K46">
    <cfRule type="cellIs" dxfId="7739" priority="4578" operator="equal">
      <formula>1</formula>
    </cfRule>
  </conditionalFormatting>
  <conditionalFormatting sqref="O45">
    <cfRule type="cellIs" dxfId="7738" priority="4569" operator="equal">
      <formula>"↻"</formula>
    </cfRule>
    <cfRule type="cellIs" dxfId="7737" priority="4570" operator="equal">
      <formula>"Ø"</formula>
    </cfRule>
    <cfRule type="cellIs" dxfId="7736" priority="4571" operator="equal">
      <formula>"◯"</formula>
    </cfRule>
    <cfRule type="cellIs" dxfId="7735" priority="4572" operator="equal">
      <formula>"■"</formula>
    </cfRule>
    <cfRule type="cellIs" dxfId="7734" priority="4573" operator="equal">
      <formula>"▶"</formula>
    </cfRule>
    <cfRule type="cellIs" dxfId="7733" priority="4574" operator="equal">
      <formula>"✘"</formula>
    </cfRule>
    <cfRule type="cellIs" dxfId="7732" priority="4575" operator="equal">
      <formula>"✔"</formula>
    </cfRule>
  </conditionalFormatting>
  <conditionalFormatting sqref="O44">
    <cfRule type="cellIs" dxfId="7731" priority="4567" operator="equal">
      <formula>1</formula>
    </cfRule>
  </conditionalFormatting>
  <conditionalFormatting sqref="P44">
    <cfRule type="cellIs" dxfId="7730" priority="4566" operator="equal">
      <formula>1</formula>
    </cfRule>
  </conditionalFormatting>
  <conditionalFormatting sqref="P45">
    <cfRule type="cellIs" dxfId="7729" priority="4565" operator="equal">
      <formula>1</formula>
    </cfRule>
  </conditionalFormatting>
  <conditionalFormatting sqref="P46">
    <cfRule type="cellIs" dxfId="7728" priority="4564" operator="equal">
      <formula>1</formula>
    </cfRule>
  </conditionalFormatting>
  <conditionalFormatting sqref="O46">
    <cfRule type="cellIs" dxfId="7727" priority="4563" operator="equal">
      <formula>1</formula>
    </cfRule>
  </conditionalFormatting>
  <conditionalFormatting sqref="S45">
    <cfRule type="cellIs" dxfId="7726" priority="4554" operator="equal">
      <formula>"↻"</formula>
    </cfRule>
    <cfRule type="cellIs" dxfId="7725" priority="4555" operator="equal">
      <formula>"Ø"</formula>
    </cfRule>
    <cfRule type="cellIs" dxfId="7724" priority="4556" operator="equal">
      <formula>"◯"</formula>
    </cfRule>
    <cfRule type="cellIs" dxfId="7723" priority="4557" operator="equal">
      <formula>"■"</formula>
    </cfRule>
    <cfRule type="cellIs" dxfId="7722" priority="4558" operator="equal">
      <formula>"▶"</formula>
    </cfRule>
    <cfRule type="cellIs" dxfId="7721" priority="4559" operator="equal">
      <formula>"✘"</formula>
    </cfRule>
    <cfRule type="cellIs" dxfId="7720" priority="4560" operator="equal">
      <formula>"✔"</formula>
    </cfRule>
  </conditionalFormatting>
  <conditionalFormatting sqref="S44">
    <cfRule type="cellIs" dxfId="7719" priority="4552" operator="equal">
      <formula>1</formula>
    </cfRule>
  </conditionalFormatting>
  <conditionalFormatting sqref="T44">
    <cfRule type="cellIs" dxfId="7718" priority="4551" operator="equal">
      <formula>1</formula>
    </cfRule>
  </conditionalFormatting>
  <conditionalFormatting sqref="T45">
    <cfRule type="cellIs" dxfId="7717" priority="4550" operator="equal">
      <formula>1</formula>
    </cfRule>
  </conditionalFormatting>
  <conditionalFormatting sqref="T46">
    <cfRule type="cellIs" dxfId="7716" priority="4549" operator="equal">
      <formula>1</formula>
    </cfRule>
  </conditionalFormatting>
  <conditionalFormatting sqref="S46">
    <cfRule type="cellIs" dxfId="7715" priority="4548" operator="equal">
      <formula>1</formula>
    </cfRule>
  </conditionalFormatting>
  <conditionalFormatting sqref="W45">
    <cfRule type="cellIs" dxfId="7714" priority="4539" operator="equal">
      <formula>"↻"</formula>
    </cfRule>
    <cfRule type="cellIs" dxfId="7713" priority="4540" operator="equal">
      <formula>"Ø"</formula>
    </cfRule>
    <cfRule type="cellIs" dxfId="7712" priority="4541" operator="equal">
      <formula>"◯"</formula>
    </cfRule>
    <cfRule type="cellIs" dxfId="7711" priority="4542" operator="equal">
      <formula>"■"</formula>
    </cfRule>
    <cfRule type="cellIs" dxfId="7710" priority="4543" operator="equal">
      <formula>"▶"</formula>
    </cfRule>
    <cfRule type="cellIs" dxfId="7709" priority="4544" operator="equal">
      <formula>"✘"</formula>
    </cfRule>
    <cfRule type="cellIs" dxfId="7708" priority="4545" operator="equal">
      <formula>"✔"</formula>
    </cfRule>
  </conditionalFormatting>
  <conditionalFormatting sqref="W44">
    <cfRule type="cellIs" dxfId="7707" priority="4537" operator="equal">
      <formula>1</formula>
    </cfRule>
  </conditionalFormatting>
  <conditionalFormatting sqref="X44">
    <cfRule type="cellIs" dxfId="7706" priority="4536" operator="equal">
      <formula>1</formula>
    </cfRule>
  </conditionalFormatting>
  <conditionalFormatting sqref="X45">
    <cfRule type="cellIs" dxfId="7705" priority="4535" operator="equal">
      <formula>1</formula>
    </cfRule>
  </conditionalFormatting>
  <conditionalFormatting sqref="X46">
    <cfRule type="cellIs" dxfId="7704" priority="4534" operator="equal">
      <formula>1</formula>
    </cfRule>
  </conditionalFormatting>
  <conditionalFormatting sqref="W46">
    <cfRule type="cellIs" dxfId="7703" priority="4533" operator="equal">
      <formula>1</formula>
    </cfRule>
  </conditionalFormatting>
  <conditionalFormatting sqref="AA45">
    <cfRule type="cellIs" dxfId="7702" priority="4524" operator="equal">
      <formula>"↻"</formula>
    </cfRule>
    <cfRule type="cellIs" dxfId="7701" priority="4525" operator="equal">
      <formula>"Ø"</formula>
    </cfRule>
    <cfRule type="cellIs" dxfId="7700" priority="4526" operator="equal">
      <formula>"◯"</formula>
    </cfRule>
    <cfRule type="cellIs" dxfId="7699" priority="4527" operator="equal">
      <formula>"■"</formula>
    </cfRule>
    <cfRule type="cellIs" dxfId="7698" priority="4528" operator="equal">
      <formula>"▶"</formula>
    </cfRule>
    <cfRule type="cellIs" dxfId="7697" priority="4529" operator="equal">
      <formula>"✘"</formula>
    </cfRule>
    <cfRule type="cellIs" dxfId="7696" priority="4530" operator="equal">
      <formula>"✔"</formula>
    </cfRule>
  </conditionalFormatting>
  <conditionalFormatting sqref="AA44">
    <cfRule type="cellIs" dxfId="7695" priority="4522" operator="equal">
      <formula>1</formula>
    </cfRule>
  </conditionalFormatting>
  <conditionalFormatting sqref="AB44">
    <cfRule type="cellIs" dxfId="7694" priority="4521" operator="equal">
      <formula>1</formula>
    </cfRule>
  </conditionalFormatting>
  <conditionalFormatting sqref="AB45">
    <cfRule type="cellIs" dxfId="7693" priority="4520" operator="equal">
      <formula>1</formula>
    </cfRule>
  </conditionalFormatting>
  <conditionalFormatting sqref="AB46">
    <cfRule type="cellIs" dxfId="7692" priority="4519" operator="equal">
      <formula>1</formula>
    </cfRule>
  </conditionalFormatting>
  <conditionalFormatting sqref="AA46">
    <cfRule type="cellIs" dxfId="7691" priority="4518" operator="equal">
      <formula>1</formula>
    </cfRule>
  </conditionalFormatting>
  <conditionalFormatting sqref="AE45">
    <cfRule type="cellIs" dxfId="7690" priority="4509" operator="equal">
      <formula>"↻"</formula>
    </cfRule>
    <cfRule type="cellIs" dxfId="7689" priority="4510" operator="equal">
      <formula>"Ø"</formula>
    </cfRule>
    <cfRule type="cellIs" dxfId="7688" priority="4511" operator="equal">
      <formula>"◯"</formula>
    </cfRule>
    <cfRule type="cellIs" dxfId="7687" priority="4512" operator="equal">
      <formula>"■"</formula>
    </cfRule>
    <cfRule type="cellIs" dxfId="7686" priority="4513" operator="equal">
      <formula>"▶"</formula>
    </cfRule>
    <cfRule type="cellIs" dxfId="7685" priority="4514" operator="equal">
      <formula>"✘"</formula>
    </cfRule>
    <cfRule type="cellIs" dxfId="7684" priority="4515" operator="equal">
      <formula>"✔"</formula>
    </cfRule>
  </conditionalFormatting>
  <conditionalFormatting sqref="AE44">
    <cfRule type="cellIs" dxfId="7683" priority="4507" operator="equal">
      <formula>1</formula>
    </cfRule>
  </conditionalFormatting>
  <conditionalFormatting sqref="AF44">
    <cfRule type="cellIs" dxfId="7682" priority="4506" operator="equal">
      <formula>1</formula>
    </cfRule>
  </conditionalFormatting>
  <conditionalFormatting sqref="AF45">
    <cfRule type="cellIs" dxfId="7681" priority="4505" operator="equal">
      <formula>1</formula>
    </cfRule>
  </conditionalFormatting>
  <conditionalFormatting sqref="AF46">
    <cfRule type="cellIs" dxfId="7680" priority="4504" operator="equal">
      <formula>1</formula>
    </cfRule>
  </conditionalFormatting>
  <conditionalFormatting sqref="AE46">
    <cfRule type="cellIs" dxfId="7679" priority="4503" operator="equal">
      <formula>1</formula>
    </cfRule>
  </conditionalFormatting>
  <conditionalFormatting sqref="AI45">
    <cfRule type="cellIs" dxfId="7678" priority="4494" operator="equal">
      <formula>"↻"</formula>
    </cfRule>
    <cfRule type="cellIs" dxfId="7677" priority="4495" operator="equal">
      <formula>"Ø"</formula>
    </cfRule>
    <cfRule type="cellIs" dxfId="7676" priority="4496" operator="equal">
      <formula>"◯"</formula>
    </cfRule>
    <cfRule type="cellIs" dxfId="7675" priority="4497" operator="equal">
      <formula>"■"</formula>
    </cfRule>
    <cfRule type="cellIs" dxfId="7674" priority="4498" operator="equal">
      <formula>"▶"</formula>
    </cfRule>
    <cfRule type="cellIs" dxfId="7673" priority="4499" operator="equal">
      <formula>"✘"</formula>
    </cfRule>
    <cfRule type="cellIs" dxfId="7672" priority="4500" operator="equal">
      <formula>"✔"</formula>
    </cfRule>
  </conditionalFormatting>
  <conditionalFormatting sqref="AI44">
    <cfRule type="cellIs" dxfId="7671" priority="4492" operator="equal">
      <formula>1</formula>
    </cfRule>
  </conditionalFormatting>
  <conditionalFormatting sqref="AJ44">
    <cfRule type="cellIs" dxfId="7670" priority="4491" operator="equal">
      <formula>1</formula>
    </cfRule>
  </conditionalFormatting>
  <conditionalFormatting sqref="AJ45">
    <cfRule type="cellIs" dxfId="7669" priority="4490" operator="equal">
      <formula>1</formula>
    </cfRule>
  </conditionalFormatting>
  <conditionalFormatting sqref="AJ46">
    <cfRule type="cellIs" dxfId="7668" priority="4489" operator="equal">
      <formula>1</formula>
    </cfRule>
  </conditionalFormatting>
  <conditionalFormatting sqref="AI46">
    <cfRule type="cellIs" dxfId="7667" priority="4488" operator="equal">
      <formula>1</formula>
    </cfRule>
  </conditionalFormatting>
  <conditionalFormatting sqref="AM45">
    <cfRule type="cellIs" dxfId="7666" priority="4479" operator="equal">
      <formula>"↻"</formula>
    </cfRule>
    <cfRule type="cellIs" dxfId="7665" priority="4480" operator="equal">
      <formula>"Ø"</formula>
    </cfRule>
    <cfRule type="cellIs" dxfId="7664" priority="4481" operator="equal">
      <formula>"◯"</formula>
    </cfRule>
    <cfRule type="cellIs" dxfId="7663" priority="4482" operator="equal">
      <formula>"■"</formula>
    </cfRule>
    <cfRule type="cellIs" dxfId="7662" priority="4483" operator="equal">
      <formula>"▶"</formula>
    </cfRule>
    <cfRule type="cellIs" dxfId="7661" priority="4484" operator="equal">
      <formula>"✘"</formula>
    </cfRule>
    <cfRule type="cellIs" dxfId="7660" priority="4485" operator="equal">
      <formula>"✔"</formula>
    </cfRule>
  </conditionalFormatting>
  <conditionalFormatting sqref="AM44">
    <cfRule type="cellIs" dxfId="7659" priority="4477" operator="equal">
      <formula>1</formula>
    </cfRule>
  </conditionalFormatting>
  <conditionalFormatting sqref="AN44">
    <cfRule type="cellIs" dxfId="7658" priority="4476" operator="equal">
      <formula>1</formula>
    </cfRule>
  </conditionalFormatting>
  <conditionalFormatting sqref="AN45">
    <cfRule type="cellIs" dxfId="7657" priority="4475" operator="equal">
      <formula>1</formula>
    </cfRule>
  </conditionalFormatting>
  <conditionalFormatting sqref="AN46">
    <cfRule type="cellIs" dxfId="7656" priority="4474" operator="equal">
      <formula>1</formula>
    </cfRule>
  </conditionalFormatting>
  <conditionalFormatting sqref="AM46">
    <cfRule type="cellIs" dxfId="7655" priority="4473" operator="equal">
      <formula>1</formula>
    </cfRule>
  </conditionalFormatting>
  <conditionalFormatting sqref="AQ45">
    <cfRule type="cellIs" dxfId="7654" priority="4464" operator="equal">
      <formula>"↻"</formula>
    </cfRule>
    <cfRule type="cellIs" dxfId="7653" priority="4465" operator="equal">
      <formula>"Ø"</formula>
    </cfRule>
    <cfRule type="cellIs" dxfId="7652" priority="4466" operator="equal">
      <formula>"◯"</formula>
    </cfRule>
    <cfRule type="cellIs" dxfId="7651" priority="4467" operator="equal">
      <formula>"■"</formula>
    </cfRule>
    <cfRule type="cellIs" dxfId="7650" priority="4468" operator="equal">
      <formula>"▶"</formula>
    </cfRule>
    <cfRule type="cellIs" dxfId="7649" priority="4469" operator="equal">
      <formula>"✘"</formula>
    </cfRule>
    <cfRule type="cellIs" dxfId="7648" priority="4470" operator="equal">
      <formula>"✔"</formula>
    </cfRule>
  </conditionalFormatting>
  <conditionalFormatting sqref="AQ44">
    <cfRule type="cellIs" dxfId="7647" priority="4462" operator="equal">
      <formula>1</formula>
    </cfRule>
  </conditionalFormatting>
  <conditionalFormatting sqref="AR44">
    <cfRule type="cellIs" dxfId="7646" priority="4461" operator="equal">
      <formula>1</formula>
    </cfRule>
  </conditionalFormatting>
  <conditionalFormatting sqref="AR45">
    <cfRule type="cellIs" dxfId="7645" priority="4460" operator="equal">
      <formula>1</formula>
    </cfRule>
  </conditionalFormatting>
  <conditionalFormatting sqref="AR46">
    <cfRule type="cellIs" dxfId="7644" priority="4459" operator="equal">
      <formula>1</formula>
    </cfRule>
  </conditionalFormatting>
  <conditionalFormatting sqref="AQ46">
    <cfRule type="cellIs" dxfId="7643" priority="4458" operator="equal">
      <formula>1</formula>
    </cfRule>
  </conditionalFormatting>
  <conditionalFormatting sqref="AU45">
    <cfRule type="cellIs" dxfId="7642" priority="4449" operator="equal">
      <formula>"↻"</formula>
    </cfRule>
    <cfRule type="cellIs" dxfId="7641" priority="4450" operator="equal">
      <formula>"Ø"</formula>
    </cfRule>
    <cfRule type="cellIs" dxfId="7640" priority="4451" operator="equal">
      <formula>"◯"</formula>
    </cfRule>
    <cfRule type="cellIs" dxfId="7639" priority="4452" operator="equal">
      <formula>"■"</formula>
    </cfRule>
    <cfRule type="cellIs" dxfId="7638" priority="4453" operator="equal">
      <formula>"▶"</formula>
    </cfRule>
    <cfRule type="cellIs" dxfId="7637" priority="4454" operator="equal">
      <formula>"✘"</formula>
    </cfRule>
    <cfRule type="cellIs" dxfId="7636" priority="4455" operator="equal">
      <formula>"✔"</formula>
    </cfRule>
  </conditionalFormatting>
  <conditionalFormatting sqref="AU44">
    <cfRule type="cellIs" dxfId="7635" priority="4447" operator="equal">
      <formula>1</formula>
    </cfRule>
  </conditionalFormatting>
  <conditionalFormatting sqref="AV44">
    <cfRule type="cellIs" dxfId="7634" priority="4446" operator="equal">
      <formula>1</formula>
    </cfRule>
  </conditionalFormatting>
  <conditionalFormatting sqref="AV45">
    <cfRule type="cellIs" dxfId="7633" priority="4445" operator="equal">
      <formula>1</formula>
    </cfRule>
  </conditionalFormatting>
  <conditionalFormatting sqref="AV46">
    <cfRule type="cellIs" dxfId="7632" priority="4444" operator="equal">
      <formula>1</formula>
    </cfRule>
  </conditionalFormatting>
  <conditionalFormatting sqref="AU46">
    <cfRule type="cellIs" dxfId="7631" priority="4443" operator="equal">
      <formula>1</formula>
    </cfRule>
  </conditionalFormatting>
  <conditionalFormatting sqref="AY45">
    <cfRule type="cellIs" dxfId="7630" priority="4434" operator="equal">
      <formula>"↻"</formula>
    </cfRule>
    <cfRule type="cellIs" dxfId="7629" priority="4435" operator="equal">
      <formula>"Ø"</formula>
    </cfRule>
    <cfRule type="cellIs" dxfId="7628" priority="4436" operator="equal">
      <formula>"◯"</formula>
    </cfRule>
    <cfRule type="cellIs" dxfId="7627" priority="4437" operator="equal">
      <formula>"■"</formula>
    </cfRule>
    <cfRule type="cellIs" dxfId="7626" priority="4438" operator="equal">
      <formula>"▶"</formula>
    </cfRule>
    <cfRule type="cellIs" dxfId="7625" priority="4439" operator="equal">
      <formula>"✘"</formula>
    </cfRule>
    <cfRule type="cellIs" dxfId="7624" priority="4440" operator="equal">
      <formula>"✔"</formula>
    </cfRule>
  </conditionalFormatting>
  <conditionalFormatting sqref="AY44">
    <cfRule type="cellIs" dxfId="7623" priority="4432" operator="equal">
      <formula>1</formula>
    </cfRule>
  </conditionalFormatting>
  <conditionalFormatting sqref="AZ44">
    <cfRule type="cellIs" dxfId="7622" priority="4431" operator="equal">
      <formula>1</formula>
    </cfRule>
  </conditionalFormatting>
  <conditionalFormatting sqref="AZ45">
    <cfRule type="cellIs" dxfId="7621" priority="4430" operator="equal">
      <formula>1</formula>
    </cfRule>
  </conditionalFormatting>
  <conditionalFormatting sqref="AZ46">
    <cfRule type="cellIs" dxfId="7620" priority="4429" operator="equal">
      <formula>1</formula>
    </cfRule>
  </conditionalFormatting>
  <conditionalFormatting sqref="AY46">
    <cfRule type="cellIs" dxfId="7619" priority="4428" operator="equal">
      <formula>1</formula>
    </cfRule>
  </conditionalFormatting>
  <conditionalFormatting sqref="BC45">
    <cfRule type="cellIs" dxfId="7618" priority="4419" operator="equal">
      <formula>"↻"</formula>
    </cfRule>
    <cfRule type="cellIs" dxfId="7617" priority="4420" operator="equal">
      <formula>"Ø"</formula>
    </cfRule>
    <cfRule type="cellIs" dxfId="7616" priority="4421" operator="equal">
      <formula>"◯"</formula>
    </cfRule>
    <cfRule type="cellIs" dxfId="7615" priority="4422" operator="equal">
      <formula>"■"</formula>
    </cfRule>
    <cfRule type="cellIs" dxfId="7614" priority="4423" operator="equal">
      <formula>"▶"</formula>
    </cfRule>
    <cfRule type="cellIs" dxfId="7613" priority="4424" operator="equal">
      <formula>"✘"</formula>
    </cfRule>
    <cfRule type="cellIs" dxfId="7612" priority="4425" operator="equal">
      <formula>"✔"</formula>
    </cfRule>
  </conditionalFormatting>
  <conditionalFormatting sqref="BC44">
    <cfRule type="cellIs" dxfId="7611" priority="4417" operator="equal">
      <formula>1</formula>
    </cfRule>
  </conditionalFormatting>
  <conditionalFormatting sqref="BD44">
    <cfRule type="cellIs" dxfId="7610" priority="4416" operator="equal">
      <formula>1</formula>
    </cfRule>
  </conditionalFormatting>
  <conditionalFormatting sqref="BD45">
    <cfRule type="cellIs" dxfId="7609" priority="4415" operator="equal">
      <formula>1</formula>
    </cfRule>
  </conditionalFormatting>
  <conditionalFormatting sqref="BD46">
    <cfRule type="cellIs" dxfId="7608" priority="4414" operator="equal">
      <formula>1</formula>
    </cfRule>
  </conditionalFormatting>
  <conditionalFormatting sqref="BC46">
    <cfRule type="cellIs" dxfId="7607" priority="4413" operator="equal">
      <formula>1</formula>
    </cfRule>
  </conditionalFormatting>
  <conditionalFormatting sqref="BG45">
    <cfRule type="cellIs" dxfId="7606" priority="4404" operator="equal">
      <formula>"↻"</formula>
    </cfRule>
    <cfRule type="cellIs" dxfId="7605" priority="4405" operator="equal">
      <formula>"Ø"</formula>
    </cfRule>
    <cfRule type="cellIs" dxfId="7604" priority="4406" operator="equal">
      <formula>"◯"</formula>
    </cfRule>
    <cfRule type="cellIs" dxfId="7603" priority="4407" operator="equal">
      <formula>"■"</formula>
    </cfRule>
    <cfRule type="cellIs" dxfId="7602" priority="4408" operator="equal">
      <formula>"▶"</formula>
    </cfRule>
    <cfRule type="cellIs" dxfId="7601" priority="4409" operator="equal">
      <formula>"✘"</formula>
    </cfRule>
    <cfRule type="cellIs" dxfId="7600" priority="4410" operator="equal">
      <formula>"✔"</formula>
    </cfRule>
  </conditionalFormatting>
  <conditionalFormatting sqref="BG44">
    <cfRule type="cellIs" dxfId="7599" priority="4402" operator="equal">
      <formula>1</formula>
    </cfRule>
  </conditionalFormatting>
  <conditionalFormatting sqref="BH44">
    <cfRule type="cellIs" dxfId="7598" priority="4401" operator="equal">
      <formula>1</formula>
    </cfRule>
  </conditionalFormatting>
  <conditionalFormatting sqref="BH45">
    <cfRule type="cellIs" dxfId="7597" priority="4400" operator="equal">
      <formula>1</formula>
    </cfRule>
  </conditionalFormatting>
  <conditionalFormatting sqref="BH46">
    <cfRule type="cellIs" dxfId="7596" priority="4399" operator="equal">
      <formula>1</formula>
    </cfRule>
  </conditionalFormatting>
  <conditionalFormatting sqref="BG46">
    <cfRule type="cellIs" dxfId="7595" priority="4398" operator="equal">
      <formula>1</formula>
    </cfRule>
  </conditionalFormatting>
  <conditionalFormatting sqref="BK45">
    <cfRule type="cellIs" dxfId="7594" priority="4389" operator="equal">
      <formula>"↻"</formula>
    </cfRule>
    <cfRule type="cellIs" dxfId="7593" priority="4390" operator="equal">
      <formula>"Ø"</formula>
    </cfRule>
    <cfRule type="cellIs" dxfId="7592" priority="4391" operator="equal">
      <formula>"◯"</formula>
    </cfRule>
    <cfRule type="cellIs" dxfId="7591" priority="4392" operator="equal">
      <formula>"■"</formula>
    </cfRule>
    <cfRule type="cellIs" dxfId="7590" priority="4393" operator="equal">
      <formula>"▶"</formula>
    </cfRule>
    <cfRule type="cellIs" dxfId="7589" priority="4394" operator="equal">
      <formula>"✘"</formula>
    </cfRule>
    <cfRule type="cellIs" dxfId="7588" priority="4395" operator="equal">
      <formula>"✔"</formula>
    </cfRule>
  </conditionalFormatting>
  <conditionalFormatting sqref="BK44">
    <cfRule type="cellIs" dxfId="7587" priority="4387" operator="equal">
      <formula>1</formula>
    </cfRule>
  </conditionalFormatting>
  <conditionalFormatting sqref="BL44">
    <cfRule type="cellIs" dxfId="7586" priority="4386" operator="equal">
      <formula>1</formula>
    </cfRule>
  </conditionalFormatting>
  <conditionalFormatting sqref="BL45">
    <cfRule type="cellIs" dxfId="7585" priority="4385" operator="equal">
      <formula>1</formula>
    </cfRule>
  </conditionalFormatting>
  <conditionalFormatting sqref="BL46">
    <cfRule type="cellIs" dxfId="7584" priority="4384" operator="equal">
      <formula>1</formula>
    </cfRule>
  </conditionalFormatting>
  <conditionalFormatting sqref="BK46">
    <cfRule type="cellIs" dxfId="7583" priority="4383" operator="equal">
      <formula>1</formula>
    </cfRule>
  </conditionalFormatting>
  <conditionalFormatting sqref="BO45">
    <cfRule type="cellIs" dxfId="7582" priority="4374" operator="equal">
      <formula>"↻"</formula>
    </cfRule>
    <cfRule type="cellIs" dxfId="7581" priority="4375" operator="equal">
      <formula>"Ø"</formula>
    </cfRule>
    <cfRule type="cellIs" dxfId="7580" priority="4376" operator="equal">
      <formula>"◯"</formula>
    </cfRule>
    <cfRule type="cellIs" dxfId="7579" priority="4377" operator="equal">
      <formula>"■"</formula>
    </cfRule>
    <cfRule type="cellIs" dxfId="7578" priority="4378" operator="equal">
      <formula>"▶"</formula>
    </cfRule>
    <cfRule type="cellIs" dxfId="7577" priority="4379" operator="equal">
      <formula>"✘"</formula>
    </cfRule>
    <cfRule type="cellIs" dxfId="7576" priority="4380" operator="equal">
      <formula>"✔"</formula>
    </cfRule>
  </conditionalFormatting>
  <conditionalFormatting sqref="BO44">
    <cfRule type="cellIs" dxfId="7575" priority="4372" operator="equal">
      <formula>1</formula>
    </cfRule>
  </conditionalFormatting>
  <conditionalFormatting sqref="BP44">
    <cfRule type="cellIs" dxfId="7574" priority="4371" operator="equal">
      <formula>1</formula>
    </cfRule>
  </conditionalFormatting>
  <conditionalFormatting sqref="BP45">
    <cfRule type="cellIs" dxfId="7573" priority="4370" operator="equal">
      <formula>1</formula>
    </cfRule>
  </conditionalFormatting>
  <conditionalFormatting sqref="BP46">
    <cfRule type="cellIs" dxfId="7572" priority="4369" operator="equal">
      <formula>1</formula>
    </cfRule>
  </conditionalFormatting>
  <conditionalFormatting sqref="BO46">
    <cfRule type="cellIs" dxfId="7571" priority="4368" operator="equal">
      <formula>1</formula>
    </cfRule>
  </conditionalFormatting>
  <conditionalFormatting sqref="BS45">
    <cfRule type="cellIs" dxfId="7570" priority="4359" operator="equal">
      <formula>"↻"</formula>
    </cfRule>
    <cfRule type="cellIs" dxfId="7569" priority="4360" operator="equal">
      <formula>"Ø"</formula>
    </cfRule>
    <cfRule type="cellIs" dxfId="7568" priority="4361" operator="equal">
      <formula>"◯"</formula>
    </cfRule>
    <cfRule type="cellIs" dxfId="7567" priority="4362" operator="equal">
      <formula>"■"</formula>
    </cfRule>
    <cfRule type="cellIs" dxfId="7566" priority="4363" operator="equal">
      <formula>"▶"</formula>
    </cfRule>
    <cfRule type="cellIs" dxfId="7565" priority="4364" operator="equal">
      <formula>"✘"</formula>
    </cfRule>
    <cfRule type="cellIs" dxfId="7564" priority="4365" operator="equal">
      <formula>"✔"</formula>
    </cfRule>
  </conditionalFormatting>
  <conditionalFormatting sqref="BS44">
    <cfRule type="cellIs" dxfId="7563" priority="4357" operator="equal">
      <formula>1</formula>
    </cfRule>
  </conditionalFormatting>
  <conditionalFormatting sqref="BT44">
    <cfRule type="cellIs" dxfId="7562" priority="4356" operator="equal">
      <formula>1</formula>
    </cfRule>
  </conditionalFormatting>
  <conditionalFormatting sqref="BT45">
    <cfRule type="cellIs" dxfId="7561" priority="4355" operator="equal">
      <formula>1</formula>
    </cfRule>
  </conditionalFormatting>
  <conditionalFormatting sqref="BT46">
    <cfRule type="cellIs" dxfId="7560" priority="4354" operator="equal">
      <formula>1</formula>
    </cfRule>
  </conditionalFormatting>
  <conditionalFormatting sqref="BS46">
    <cfRule type="cellIs" dxfId="7559" priority="4353" operator="equal">
      <formula>1</formula>
    </cfRule>
  </conditionalFormatting>
  <conditionalFormatting sqref="BW45">
    <cfRule type="cellIs" dxfId="7558" priority="4344" operator="equal">
      <formula>"↻"</formula>
    </cfRule>
    <cfRule type="cellIs" dxfId="7557" priority="4345" operator="equal">
      <formula>"Ø"</formula>
    </cfRule>
    <cfRule type="cellIs" dxfId="7556" priority="4346" operator="equal">
      <formula>"◯"</formula>
    </cfRule>
    <cfRule type="cellIs" dxfId="7555" priority="4347" operator="equal">
      <formula>"■"</formula>
    </cfRule>
    <cfRule type="cellIs" dxfId="7554" priority="4348" operator="equal">
      <formula>"▶"</formula>
    </cfRule>
    <cfRule type="cellIs" dxfId="7553" priority="4349" operator="equal">
      <formula>"✘"</formula>
    </cfRule>
    <cfRule type="cellIs" dxfId="7552" priority="4350" operator="equal">
      <formula>"✔"</formula>
    </cfRule>
  </conditionalFormatting>
  <conditionalFormatting sqref="BW44">
    <cfRule type="cellIs" dxfId="7551" priority="4342" operator="equal">
      <formula>1</formula>
    </cfRule>
  </conditionalFormatting>
  <conditionalFormatting sqref="BX44">
    <cfRule type="cellIs" dxfId="7550" priority="4341" operator="equal">
      <formula>1</formula>
    </cfRule>
  </conditionalFormatting>
  <conditionalFormatting sqref="BX45">
    <cfRule type="cellIs" dxfId="7549" priority="4340" operator="equal">
      <formula>1</formula>
    </cfRule>
  </conditionalFormatting>
  <conditionalFormatting sqref="BX46">
    <cfRule type="cellIs" dxfId="7548" priority="4339" operator="equal">
      <formula>1</formula>
    </cfRule>
  </conditionalFormatting>
  <conditionalFormatting sqref="BW46">
    <cfRule type="cellIs" dxfId="7547" priority="4338" operator="equal">
      <formula>1</formula>
    </cfRule>
  </conditionalFormatting>
  <conditionalFormatting sqref="CA45">
    <cfRule type="cellIs" dxfId="7546" priority="4329" operator="equal">
      <formula>"↻"</formula>
    </cfRule>
    <cfRule type="cellIs" dxfId="7545" priority="4330" operator="equal">
      <formula>"Ø"</formula>
    </cfRule>
    <cfRule type="cellIs" dxfId="7544" priority="4331" operator="equal">
      <formula>"◯"</formula>
    </cfRule>
    <cfRule type="cellIs" dxfId="7543" priority="4332" operator="equal">
      <formula>"■"</formula>
    </cfRule>
    <cfRule type="cellIs" dxfId="7542" priority="4333" operator="equal">
      <formula>"▶"</formula>
    </cfRule>
    <cfRule type="cellIs" dxfId="7541" priority="4334" operator="equal">
      <formula>"✘"</formula>
    </cfRule>
    <cfRule type="cellIs" dxfId="7540" priority="4335" operator="equal">
      <formula>"✔"</formula>
    </cfRule>
  </conditionalFormatting>
  <conditionalFormatting sqref="CA44">
    <cfRule type="cellIs" dxfId="7539" priority="4327" operator="equal">
      <formula>1</formula>
    </cfRule>
  </conditionalFormatting>
  <conditionalFormatting sqref="CB44">
    <cfRule type="cellIs" dxfId="7538" priority="4326" operator="equal">
      <formula>1</formula>
    </cfRule>
  </conditionalFormatting>
  <conditionalFormatting sqref="CB45">
    <cfRule type="cellIs" dxfId="7537" priority="4325" operator="equal">
      <formula>1</formula>
    </cfRule>
  </conditionalFormatting>
  <conditionalFormatting sqref="CB46">
    <cfRule type="cellIs" dxfId="7536" priority="4324" operator="equal">
      <formula>1</formula>
    </cfRule>
  </conditionalFormatting>
  <conditionalFormatting sqref="CA46">
    <cfRule type="cellIs" dxfId="7535" priority="4323" operator="equal">
      <formula>1</formula>
    </cfRule>
  </conditionalFormatting>
  <conditionalFormatting sqref="CE45">
    <cfRule type="cellIs" dxfId="7534" priority="4314" operator="equal">
      <formula>"↻"</formula>
    </cfRule>
    <cfRule type="cellIs" dxfId="7533" priority="4315" operator="equal">
      <formula>"Ø"</formula>
    </cfRule>
    <cfRule type="cellIs" dxfId="7532" priority="4316" operator="equal">
      <formula>"◯"</formula>
    </cfRule>
    <cfRule type="cellIs" dxfId="7531" priority="4317" operator="equal">
      <formula>"■"</formula>
    </cfRule>
    <cfRule type="cellIs" dxfId="7530" priority="4318" operator="equal">
      <formula>"▶"</formula>
    </cfRule>
    <cfRule type="cellIs" dxfId="7529" priority="4319" operator="equal">
      <formula>"✘"</formula>
    </cfRule>
    <cfRule type="cellIs" dxfId="7528" priority="4320" operator="equal">
      <formula>"✔"</formula>
    </cfRule>
  </conditionalFormatting>
  <conditionalFormatting sqref="CE44">
    <cfRule type="cellIs" dxfId="7527" priority="4312" operator="equal">
      <formula>1</formula>
    </cfRule>
  </conditionalFormatting>
  <conditionalFormatting sqref="CF44">
    <cfRule type="cellIs" dxfId="7526" priority="4311" operator="equal">
      <formula>1</formula>
    </cfRule>
  </conditionalFormatting>
  <conditionalFormatting sqref="CF45">
    <cfRule type="cellIs" dxfId="7525" priority="4310" operator="equal">
      <formula>1</formula>
    </cfRule>
  </conditionalFormatting>
  <conditionalFormatting sqref="CF46">
    <cfRule type="cellIs" dxfId="7524" priority="4309" operator="equal">
      <formula>1</formula>
    </cfRule>
  </conditionalFormatting>
  <conditionalFormatting sqref="CE46">
    <cfRule type="cellIs" dxfId="7523" priority="4308" operator="equal">
      <formula>1</formula>
    </cfRule>
  </conditionalFormatting>
  <conditionalFormatting sqref="CI45">
    <cfRule type="cellIs" dxfId="7522" priority="4299" operator="equal">
      <formula>"↻"</formula>
    </cfRule>
    <cfRule type="cellIs" dxfId="7521" priority="4300" operator="equal">
      <formula>"Ø"</formula>
    </cfRule>
    <cfRule type="cellIs" dxfId="7520" priority="4301" operator="equal">
      <formula>"◯"</formula>
    </cfRule>
    <cfRule type="cellIs" dxfId="7519" priority="4302" operator="equal">
      <formula>"■"</formula>
    </cfRule>
    <cfRule type="cellIs" dxfId="7518" priority="4303" operator="equal">
      <formula>"▶"</formula>
    </cfRule>
    <cfRule type="cellIs" dxfId="7517" priority="4304" operator="equal">
      <formula>"✘"</formula>
    </cfRule>
    <cfRule type="cellIs" dxfId="7516" priority="4305" operator="equal">
      <formula>"✔"</formula>
    </cfRule>
  </conditionalFormatting>
  <conditionalFormatting sqref="CI44">
    <cfRule type="cellIs" dxfId="7515" priority="4297" operator="equal">
      <formula>1</formula>
    </cfRule>
  </conditionalFormatting>
  <conditionalFormatting sqref="CJ44">
    <cfRule type="cellIs" dxfId="7514" priority="4296" operator="equal">
      <formula>1</formula>
    </cfRule>
  </conditionalFormatting>
  <conditionalFormatting sqref="CJ45">
    <cfRule type="cellIs" dxfId="7513" priority="4295" operator="equal">
      <formula>1</formula>
    </cfRule>
  </conditionalFormatting>
  <conditionalFormatting sqref="CJ46">
    <cfRule type="cellIs" dxfId="7512" priority="4294" operator="equal">
      <formula>1</formula>
    </cfRule>
  </conditionalFormatting>
  <conditionalFormatting sqref="CI46">
    <cfRule type="cellIs" dxfId="7511" priority="4293" operator="equal">
      <formula>1</formula>
    </cfRule>
  </conditionalFormatting>
  <conditionalFormatting sqref="CM45">
    <cfRule type="cellIs" dxfId="7510" priority="4284" operator="equal">
      <formula>"↻"</formula>
    </cfRule>
    <cfRule type="cellIs" dxfId="7509" priority="4285" operator="equal">
      <formula>"Ø"</formula>
    </cfRule>
    <cfRule type="cellIs" dxfId="7508" priority="4286" operator="equal">
      <formula>"◯"</formula>
    </cfRule>
    <cfRule type="cellIs" dxfId="7507" priority="4287" operator="equal">
      <formula>"■"</formula>
    </cfRule>
    <cfRule type="cellIs" dxfId="7506" priority="4288" operator="equal">
      <formula>"▶"</formula>
    </cfRule>
    <cfRule type="cellIs" dxfId="7505" priority="4289" operator="equal">
      <formula>"✘"</formula>
    </cfRule>
    <cfRule type="cellIs" dxfId="7504" priority="4290" operator="equal">
      <formula>"✔"</formula>
    </cfRule>
  </conditionalFormatting>
  <conditionalFormatting sqref="CM44">
    <cfRule type="cellIs" dxfId="7503" priority="4282" operator="equal">
      <formula>1</formula>
    </cfRule>
  </conditionalFormatting>
  <conditionalFormatting sqref="CN44">
    <cfRule type="cellIs" dxfId="7502" priority="4281" operator="equal">
      <formula>1</formula>
    </cfRule>
  </conditionalFormatting>
  <conditionalFormatting sqref="CN45">
    <cfRule type="cellIs" dxfId="7501" priority="4280" operator="equal">
      <formula>1</formula>
    </cfRule>
  </conditionalFormatting>
  <conditionalFormatting sqref="CN46">
    <cfRule type="cellIs" dxfId="7500" priority="4279" operator="equal">
      <formula>1</formula>
    </cfRule>
  </conditionalFormatting>
  <conditionalFormatting sqref="CM46">
    <cfRule type="cellIs" dxfId="7499" priority="4278" operator="equal">
      <formula>1</formula>
    </cfRule>
  </conditionalFormatting>
  <conditionalFormatting sqref="CQ45">
    <cfRule type="cellIs" dxfId="7498" priority="4269" operator="equal">
      <formula>"↻"</formula>
    </cfRule>
    <cfRule type="cellIs" dxfId="7497" priority="4270" operator="equal">
      <formula>"Ø"</formula>
    </cfRule>
    <cfRule type="cellIs" dxfId="7496" priority="4271" operator="equal">
      <formula>"◯"</formula>
    </cfRule>
    <cfRule type="cellIs" dxfId="7495" priority="4272" operator="equal">
      <formula>"■"</formula>
    </cfRule>
    <cfRule type="cellIs" dxfId="7494" priority="4273" operator="equal">
      <formula>"▶"</formula>
    </cfRule>
    <cfRule type="cellIs" dxfId="7493" priority="4274" operator="equal">
      <formula>"✘"</formula>
    </cfRule>
    <cfRule type="cellIs" dxfId="7492" priority="4275" operator="equal">
      <formula>"✔"</formula>
    </cfRule>
  </conditionalFormatting>
  <conditionalFormatting sqref="CQ44">
    <cfRule type="cellIs" dxfId="7491" priority="4267" operator="equal">
      <formula>1</formula>
    </cfRule>
  </conditionalFormatting>
  <conditionalFormatting sqref="CR44">
    <cfRule type="cellIs" dxfId="7490" priority="4266" operator="equal">
      <formula>1</formula>
    </cfRule>
  </conditionalFormatting>
  <conditionalFormatting sqref="CR45">
    <cfRule type="cellIs" dxfId="7489" priority="4265" operator="equal">
      <formula>1</formula>
    </cfRule>
  </conditionalFormatting>
  <conditionalFormatting sqref="CR46">
    <cfRule type="cellIs" dxfId="7488" priority="4264" operator="equal">
      <formula>1</formula>
    </cfRule>
  </conditionalFormatting>
  <conditionalFormatting sqref="CQ46">
    <cfRule type="cellIs" dxfId="7487" priority="4263" operator="equal">
      <formula>1</formula>
    </cfRule>
  </conditionalFormatting>
  <conditionalFormatting sqref="CU45">
    <cfRule type="cellIs" dxfId="7486" priority="4254" operator="equal">
      <formula>"↻"</formula>
    </cfRule>
    <cfRule type="cellIs" dxfId="7485" priority="4255" operator="equal">
      <formula>"Ø"</formula>
    </cfRule>
    <cfRule type="cellIs" dxfId="7484" priority="4256" operator="equal">
      <formula>"◯"</formula>
    </cfRule>
    <cfRule type="cellIs" dxfId="7483" priority="4257" operator="equal">
      <formula>"■"</formula>
    </cfRule>
    <cfRule type="cellIs" dxfId="7482" priority="4258" operator="equal">
      <formula>"▶"</formula>
    </cfRule>
    <cfRule type="cellIs" dxfId="7481" priority="4259" operator="equal">
      <formula>"✘"</formula>
    </cfRule>
    <cfRule type="cellIs" dxfId="7480" priority="4260" operator="equal">
      <formula>"✔"</formula>
    </cfRule>
  </conditionalFormatting>
  <conditionalFormatting sqref="CU44">
    <cfRule type="cellIs" dxfId="7479" priority="4252" operator="equal">
      <formula>1</formula>
    </cfRule>
  </conditionalFormatting>
  <conditionalFormatting sqref="CV44">
    <cfRule type="cellIs" dxfId="7478" priority="4251" operator="equal">
      <formula>1</formula>
    </cfRule>
  </conditionalFormatting>
  <conditionalFormatting sqref="CV45">
    <cfRule type="cellIs" dxfId="7477" priority="4250" operator="equal">
      <formula>1</formula>
    </cfRule>
  </conditionalFormatting>
  <conditionalFormatting sqref="CV46">
    <cfRule type="cellIs" dxfId="7476" priority="4249" operator="equal">
      <formula>1</formula>
    </cfRule>
  </conditionalFormatting>
  <conditionalFormatting sqref="CU46">
    <cfRule type="cellIs" dxfId="7475" priority="4248" operator="equal">
      <formula>1</formula>
    </cfRule>
  </conditionalFormatting>
  <conditionalFormatting sqref="CY45">
    <cfRule type="cellIs" dxfId="7474" priority="4239" operator="equal">
      <formula>"↻"</formula>
    </cfRule>
    <cfRule type="cellIs" dxfId="7473" priority="4240" operator="equal">
      <formula>"Ø"</formula>
    </cfRule>
    <cfRule type="cellIs" dxfId="7472" priority="4241" operator="equal">
      <formula>"◯"</formula>
    </cfRule>
    <cfRule type="cellIs" dxfId="7471" priority="4242" operator="equal">
      <formula>"■"</formula>
    </cfRule>
    <cfRule type="cellIs" dxfId="7470" priority="4243" operator="equal">
      <formula>"▶"</formula>
    </cfRule>
    <cfRule type="cellIs" dxfId="7469" priority="4244" operator="equal">
      <formula>"✘"</formula>
    </cfRule>
    <cfRule type="cellIs" dxfId="7468" priority="4245" operator="equal">
      <formula>"✔"</formula>
    </cfRule>
  </conditionalFormatting>
  <conditionalFormatting sqref="CY44">
    <cfRule type="cellIs" dxfId="7467" priority="4237" operator="equal">
      <formula>1</formula>
    </cfRule>
  </conditionalFormatting>
  <conditionalFormatting sqref="CZ44">
    <cfRule type="cellIs" dxfId="7466" priority="4236" operator="equal">
      <formula>1</formula>
    </cfRule>
  </conditionalFormatting>
  <conditionalFormatting sqref="CZ45">
    <cfRule type="cellIs" dxfId="7465" priority="4235" operator="equal">
      <formula>1</formula>
    </cfRule>
  </conditionalFormatting>
  <conditionalFormatting sqref="CZ46">
    <cfRule type="cellIs" dxfId="7464" priority="4234" operator="equal">
      <formula>1</formula>
    </cfRule>
  </conditionalFormatting>
  <conditionalFormatting sqref="CY46">
    <cfRule type="cellIs" dxfId="7463" priority="4233" operator="equal">
      <formula>1</formula>
    </cfRule>
  </conditionalFormatting>
  <conditionalFormatting sqref="DC45">
    <cfRule type="cellIs" dxfId="7462" priority="4224" operator="equal">
      <formula>"↻"</formula>
    </cfRule>
    <cfRule type="cellIs" dxfId="7461" priority="4225" operator="equal">
      <formula>"Ø"</formula>
    </cfRule>
    <cfRule type="cellIs" dxfId="7460" priority="4226" operator="equal">
      <formula>"◯"</formula>
    </cfRule>
    <cfRule type="cellIs" dxfId="7459" priority="4227" operator="equal">
      <formula>"■"</formula>
    </cfRule>
    <cfRule type="cellIs" dxfId="7458" priority="4228" operator="equal">
      <formula>"▶"</formula>
    </cfRule>
    <cfRule type="cellIs" dxfId="7457" priority="4229" operator="equal">
      <formula>"✘"</formula>
    </cfRule>
    <cfRule type="cellIs" dxfId="7456" priority="4230" operator="equal">
      <formula>"✔"</formula>
    </cfRule>
  </conditionalFormatting>
  <conditionalFormatting sqref="DC44">
    <cfRule type="cellIs" dxfId="7455" priority="4222" operator="equal">
      <formula>1</formula>
    </cfRule>
  </conditionalFormatting>
  <conditionalFormatting sqref="DD44">
    <cfRule type="cellIs" dxfId="7454" priority="4221" operator="equal">
      <formula>1</formula>
    </cfRule>
  </conditionalFormatting>
  <conditionalFormatting sqref="DD45">
    <cfRule type="cellIs" dxfId="7453" priority="4220" operator="equal">
      <formula>1</formula>
    </cfRule>
  </conditionalFormatting>
  <conditionalFormatting sqref="DD46">
    <cfRule type="cellIs" dxfId="7452" priority="4219" operator="equal">
      <formula>1</formula>
    </cfRule>
  </conditionalFormatting>
  <conditionalFormatting sqref="DC46">
    <cfRule type="cellIs" dxfId="7451" priority="4218" operator="equal">
      <formula>1</formula>
    </cfRule>
  </conditionalFormatting>
  <conditionalFormatting sqref="DG45">
    <cfRule type="cellIs" dxfId="7450" priority="4209" operator="equal">
      <formula>"↻"</formula>
    </cfRule>
    <cfRule type="cellIs" dxfId="7449" priority="4210" operator="equal">
      <formula>"Ø"</formula>
    </cfRule>
    <cfRule type="cellIs" dxfId="7448" priority="4211" operator="equal">
      <formula>"◯"</formula>
    </cfRule>
    <cfRule type="cellIs" dxfId="7447" priority="4212" operator="equal">
      <formula>"■"</formula>
    </cfRule>
    <cfRule type="cellIs" dxfId="7446" priority="4213" operator="equal">
      <formula>"▶"</formula>
    </cfRule>
    <cfRule type="cellIs" dxfId="7445" priority="4214" operator="equal">
      <formula>"✘"</formula>
    </cfRule>
    <cfRule type="cellIs" dxfId="7444" priority="4215" operator="equal">
      <formula>"✔"</formula>
    </cfRule>
  </conditionalFormatting>
  <conditionalFormatting sqref="DG44">
    <cfRule type="cellIs" dxfId="7443" priority="4207" operator="equal">
      <formula>1</formula>
    </cfRule>
  </conditionalFormatting>
  <conditionalFormatting sqref="DH44">
    <cfRule type="cellIs" dxfId="7442" priority="4206" operator="equal">
      <formula>1</formula>
    </cfRule>
  </conditionalFormatting>
  <conditionalFormatting sqref="DH45">
    <cfRule type="cellIs" dxfId="7441" priority="4205" operator="equal">
      <formula>1</formula>
    </cfRule>
  </conditionalFormatting>
  <conditionalFormatting sqref="DH46">
    <cfRule type="cellIs" dxfId="7440" priority="4204" operator="equal">
      <formula>1</formula>
    </cfRule>
  </conditionalFormatting>
  <conditionalFormatting sqref="DG46">
    <cfRule type="cellIs" dxfId="7439" priority="4203" operator="equal">
      <formula>1</formula>
    </cfRule>
  </conditionalFormatting>
  <conditionalFormatting sqref="DK45">
    <cfRule type="cellIs" dxfId="7438" priority="4194" operator="equal">
      <formula>"↻"</formula>
    </cfRule>
    <cfRule type="cellIs" dxfId="7437" priority="4195" operator="equal">
      <formula>"Ø"</formula>
    </cfRule>
    <cfRule type="cellIs" dxfId="7436" priority="4196" operator="equal">
      <formula>"◯"</formula>
    </cfRule>
    <cfRule type="cellIs" dxfId="7435" priority="4197" operator="equal">
      <formula>"■"</formula>
    </cfRule>
    <cfRule type="cellIs" dxfId="7434" priority="4198" operator="equal">
      <formula>"▶"</formula>
    </cfRule>
    <cfRule type="cellIs" dxfId="7433" priority="4199" operator="equal">
      <formula>"✘"</formula>
    </cfRule>
    <cfRule type="cellIs" dxfId="7432" priority="4200" operator="equal">
      <formula>"✔"</formula>
    </cfRule>
  </conditionalFormatting>
  <conditionalFormatting sqref="DK44">
    <cfRule type="cellIs" dxfId="7431" priority="4192" operator="equal">
      <formula>1</formula>
    </cfRule>
  </conditionalFormatting>
  <conditionalFormatting sqref="DL44">
    <cfRule type="cellIs" dxfId="7430" priority="4191" operator="equal">
      <formula>1</formula>
    </cfRule>
  </conditionalFormatting>
  <conditionalFormatting sqref="DL45">
    <cfRule type="cellIs" dxfId="7429" priority="4190" operator="equal">
      <formula>1</formula>
    </cfRule>
  </conditionalFormatting>
  <conditionalFormatting sqref="DL46">
    <cfRule type="cellIs" dxfId="7428" priority="4189" operator="equal">
      <formula>1</formula>
    </cfRule>
  </conditionalFormatting>
  <conditionalFormatting sqref="DK46">
    <cfRule type="cellIs" dxfId="7427" priority="4188" operator="equal">
      <formula>1</formula>
    </cfRule>
  </conditionalFormatting>
  <conditionalFormatting sqref="DO45">
    <cfRule type="cellIs" dxfId="7426" priority="4179" operator="equal">
      <formula>"↻"</formula>
    </cfRule>
    <cfRule type="cellIs" dxfId="7425" priority="4180" operator="equal">
      <formula>"Ø"</formula>
    </cfRule>
    <cfRule type="cellIs" dxfId="7424" priority="4181" operator="equal">
      <formula>"◯"</formula>
    </cfRule>
    <cfRule type="cellIs" dxfId="7423" priority="4182" operator="equal">
      <formula>"■"</formula>
    </cfRule>
    <cfRule type="cellIs" dxfId="7422" priority="4183" operator="equal">
      <formula>"▶"</formula>
    </cfRule>
    <cfRule type="cellIs" dxfId="7421" priority="4184" operator="equal">
      <formula>"✘"</formula>
    </cfRule>
    <cfRule type="cellIs" dxfId="7420" priority="4185" operator="equal">
      <formula>"✔"</formula>
    </cfRule>
  </conditionalFormatting>
  <conditionalFormatting sqref="DO44">
    <cfRule type="cellIs" dxfId="7419" priority="4177" operator="equal">
      <formula>1</formula>
    </cfRule>
  </conditionalFormatting>
  <conditionalFormatting sqref="DP44">
    <cfRule type="cellIs" dxfId="7418" priority="4176" operator="equal">
      <formula>1</formula>
    </cfRule>
  </conditionalFormatting>
  <conditionalFormatting sqref="DP45">
    <cfRule type="cellIs" dxfId="7417" priority="4175" operator="equal">
      <formula>1</formula>
    </cfRule>
  </conditionalFormatting>
  <conditionalFormatting sqref="DP46">
    <cfRule type="cellIs" dxfId="7416" priority="4174" operator="equal">
      <formula>1</formula>
    </cfRule>
  </conditionalFormatting>
  <conditionalFormatting sqref="DO46">
    <cfRule type="cellIs" dxfId="7415" priority="4173" operator="equal">
      <formula>1</formula>
    </cfRule>
  </conditionalFormatting>
  <conditionalFormatting sqref="DS45">
    <cfRule type="cellIs" dxfId="7414" priority="4164" operator="equal">
      <formula>"↻"</formula>
    </cfRule>
    <cfRule type="cellIs" dxfId="7413" priority="4165" operator="equal">
      <formula>"Ø"</formula>
    </cfRule>
    <cfRule type="cellIs" dxfId="7412" priority="4166" operator="equal">
      <formula>"◯"</formula>
    </cfRule>
    <cfRule type="cellIs" dxfId="7411" priority="4167" operator="equal">
      <formula>"■"</formula>
    </cfRule>
    <cfRule type="cellIs" dxfId="7410" priority="4168" operator="equal">
      <formula>"▶"</formula>
    </cfRule>
    <cfRule type="cellIs" dxfId="7409" priority="4169" operator="equal">
      <formula>"✘"</formula>
    </cfRule>
    <cfRule type="cellIs" dxfId="7408" priority="4170" operator="equal">
      <formula>"✔"</formula>
    </cfRule>
  </conditionalFormatting>
  <conditionalFormatting sqref="DS44">
    <cfRule type="cellIs" dxfId="7407" priority="4162" operator="equal">
      <formula>1</formula>
    </cfRule>
  </conditionalFormatting>
  <conditionalFormatting sqref="DT44">
    <cfRule type="cellIs" dxfId="7406" priority="4161" operator="equal">
      <formula>1</formula>
    </cfRule>
  </conditionalFormatting>
  <conditionalFormatting sqref="DT45">
    <cfRule type="cellIs" dxfId="7405" priority="4160" operator="equal">
      <formula>1</formula>
    </cfRule>
  </conditionalFormatting>
  <conditionalFormatting sqref="DT46">
    <cfRule type="cellIs" dxfId="7404" priority="4159" operator="equal">
      <formula>1</formula>
    </cfRule>
  </conditionalFormatting>
  <conditionalFormatting sqref="DS46">
    <cfRule type="cellIs" dxfId="7403" priority="4158" operator="equal">
      <formula>1</formula>
    </cfRule>
  </conditionalFormatting>
  <conditionalFormatting sqref="DW45">
    <cfRule type="cellIs" dxfId="7402" priority="4149" operator="equal">
      <formula>"↻"</formula>
    </cfRule>
    <cfRule type="cellIs" dxfId="7401" priority="4150" operator="equal">
      <formula>"Ø"</formula>
    </cfRule>
    <cfRule type="cellIs" dxfId="7400" priority="4151" operator="equal">
      <formula>"◯"</formula>
    </cfRule>
    <cfRule type="cellIs" dxfId="7399" priority="4152" operator="equal">
      <formula>"■"</formula>
    </cfRule>
    <cfRule type="cellIs" dxfId="7398" priority="4153" operator="equal">
      <formula>"▶"</formula>
    </cfRule>
    <cfRule type="cellIs" dxfId="7397" priority="4154" operator="equal">
      <formula>"✘"</formula>
    </cfRule>
    <cfRule type="cellIs" dxfId="7396" priority="4155" operator="equal">
      <formula>"✔"</formula>
    </cfRule>
  </conditionalFormatting>
  <conditionalFormatting sqref="DW44">
    <cfRule type="cellIs" dxfId="7395" priority="4147" operator="equal">
      <formula>1</formula>
    </cfRule>
  </conditionalFormatting>
  <conditionalFormatting sqref="DX44">
    <cfRule type="cellIs" dxfId="7394" priority="4146" operator="equal">
      <formula>1</formula>
    </cfRule>
  </conditionalFormatting>
  <conditionalFormatting sqref="DX45">
    <cfRule type="cellIs" dxfId="7393" priority="4145" operator="equal">
      <formula>1</formula>
    </cfRule>
  </conditionalFormatting>
  <conditionalFormatting sqref="DX46">
    <cfRule type="cellIs" dxfId="7392" priority="4144" operator="equal">
      <formula>1</formula>
    </cfRule>
  </conditionalFormatting>
  <conditionalFormatting sqref="DW46">
    <cfRule type="cellIs" dxfId="7391" priority="4143" operator="equal">
      <formula>1</formula>
    </cfRule>
  </conditionalFormatting>
  <conditionalFormatting sqref="G49">
    <cfRule type="cellIs" dxfId="7390" priority="4134" operator="equal">
      <formula>"↻"</formula>
    </cfRule>
    <cfRule type="cellIs" dxfId="7389" priority="4135" operator="equal">
      <formula>"Ø"</formula>
    </cfRule>
    <cfRule type="cellIs" dxfId="7388" priority="4136" operator="equal">
      <formula>"◯"</formula>
    </cfRule>
    <cfRule type="cellIs" dxfId="7387" priority="4137" operator="equal">
      <formula>"■"</formula>
    </cfRule>
    <cfRule type="cellIs" dxfId="7386" priority="4138" operator="equal">
      <formula>"▶"</formula>
    </cfRule>
    <cfRule type="cellIs" dxfId="7385" priority="4139" operator="equal">
      <formula>"✘"</formula>
    </cfRule>
    <cfRule type="cellIs" dxfId="7384" priority="4140" operator="equal">
      <formula>"✔"</formula>
    </cfRule>
  </conditionalFormatting>
  <conditionalFormatting sqref="F48">
    <cfRule type="cellIs" dxfId="7383" priority="4133" operator="equal">
      <formula>1</formula>
    </cfRule>
  </conditionalFormatting>
  <conditionalFormatting sqref="G48">
    <cfRule type="cellIs" dxfId="7382" priority="4132" operator="equal">
      <formula>1</formula>
    </cfRule>
  </conditionalFormatting>
  <conditionalFormatting sqref="H48">
    <cfRule type="cellIs" dxfId="7381" priority="4131" operator="equal">
      <formula>1</formula>
    </cfRule>
  </conditionalFormatting>
  <conditionalFormatting sqref="H49">
    <cfRule type="cellIs" dxfId="7380" priority="4130" operator="equal">
      <formula>1</formula>
    </cfRule>
  </conditionalFormatting>
  <conditionalFormatting sqref="H50">
    <cfRule type="cellIs" dxfId="7379" priority="4129" operator="equal">
      <formula>1</formula>
    </cfRule>
  </conditionalFormatting>
  <conditionalFormatting sqref="G50">
    <cfRule type="cellIs" dxfId="7378" priority="4128" operator="equal">
      <formula>1</formula>
    </cfRule>
  </conditionalFormatting>
  <conditionalFormatting sqref="F50">
    <cfRule type="cellIs" dxfId="7377" priority="4127" operator="equal">
      <formula>1</formula>
    </cfRule>
  </conditionalFormatting>
  <conditionalFormatting sqref="F49">
    <cfRule type="cellIs" dxfId="7376" priority="4126" operator="equal">
      <formula>1</formula>
    </cfRule>
  </conditionalFormatting>
  <conditionalFormatting sqref="K49">
    <cfRule type="cellIs" dxfId="7375" priority="4119" operator="equal">
      <formula>"↻"</formula>
    </cfRule>
    <cfRule type="cellIs" dxfId="7374" priority="4120" operator="equal">
      <formula>"Ø"</formula>
    </cfRule>
    <cfRule type="cellIs" dxfId="7373" priority="4121" operator="equal">
      <formula>"◯"</formula>
    </cfRule>
    <cfRule type="cellIs" dxfId="7372" priority="4122" operator="equal">
      <formula>"■"</formula>
    </cfRule>
    <cfRule type="cellIs" dxfId="7371" priority="4123" operator="equal">
      <formula>"▶"</formula>
    </cfRule>
    <cfRule type="cellIs" dxfId="7370" priority="4124" operator="equal">
      <formula>"✘"</formula>
    </cfRule>
    <cfRule type="cellIs" dxfId="7369" priority="4125" operator="equal">
      <formula>"✔"</formula>
    </cfRule>
  </conditionalFormatting>
  <conditionalFormatting sqref="K48">
    <cfRule type="cellIs" dxfId="7368" priority="4117" operator="equal">
      <formula>1</formula>
    </cfRule>
  </conditionalFormatting>
  <conditionalFormatting sqref="L48">
    <cfRule type="cellIs" dxfId="7367" priority="4116" operator="equal">
      <formula>1</formula>
    </cfRule>
  </conditionalFormatting>
  <conditionalFormatting sqref="L49">
    <cfRule type="cellIs" dxfId="7366" priority="4115" operator="equal">
      <formula>1</formula>
    </cfRule>
  </conditionalFormatting>
  <conditionalFormatting sqref="L50">
    <cfRule type="cellIs" dxfId="7365" priority="4114" operator="equal">
      <formula>1</formula>
    </cfRule>
  </conditionalFormatting>
  <conditionalFormatting sqref="K50">
    <cfRule type="cellIs" dxfId="7364" priority="4113" operator="equal">
      <formula>1</formula>
    </cfRule>
  </conditionalFormatting>
  <conditionalFormatting sqref="O49">
    <cfRule type="cellIs" dxfId="7363" priority="4104" operator="equal">
      <formula>"↻"</formula>
    </cfRule>
    <cfRule type="cellIs" dxfId="7362" priority="4105" operator="equal">
      <formula>"Ø"</formula>
    </cfRule>
    <cfRule type="cellIs" dxfId="7361" priority="4106" operator="equal">
      <formula>"◯"</formula>
    </cfRule>
    <cfRule type="cellIs" dxfId="7360" priority="4107" operator="equal">
      <formula>"■"</formula>
    </cfRule>
    <cfRule type="cellIs" dxfId="7359" priority="4108" operator="equal">
      <formula>"▶"</formula>
    </cfRule>
    <cfRule type="cellIs" dxfId="7358" priority="4109" operator="equal">
      <formula>"✘"</formula>
    </cfRule>
    <cfRule type="cellIs" dxfId="7357" priority="4110" operator="equal">
      <formula>"✔"</formula>
    </cfRule>
  </conditionalFormatting>
  <conditionalFormatting sqref="O48">
    <cfRule type="cellIs" dxfId="7356" priority="4102" operator="equal">
      <formula>1</formula>
    </cfRule>
  </conditionalFormatting>
  <conditionalFormatting sqref="P48">
    <cfRule type="cellIs" dxfId="7355" priority="4101" operator="equal">
      <formula>1</formula>
    </cfRule>
  </conditionalFormatting>
  <conditionalFormatting sqref="P49">
    <cfRule type="cellIs" dxfId="7354" priority="4100" operator="equal">
      <formula>1</formula>
    </cfRule>
  </conditionalFormatting>
  <conditionalFormatting sqref="P50">
    <cfRule type="cellIs" dxfId="7353" priority="4099" operator="equal">
      <formula>1</formula>
    </cfRule>
  </conditionalFormatting>
  <conditionalFormatting sqref="O50">
    <cfRule type="cellIs" dxfId="7352" priority="4098" operator="equal">
      <formula>1</formula>
    </cfRule>
  </conditionalFormatting>
  <conditionalFormatting sqref="S49">
    <cfRule type="cellIs" dxfId="7351" priority="4089" operator="equal">
      <formula>"↻"</formula>
    </cfRule>
    <cfRule type="cellIs" dxfId="7350" priority="4090" operator="equal">
      <formula>"Ø"</formula>
    </cfRule>
    <cfRule type="cellIs" dxfId="7349" priority="4091" operator="equal">
      <formula>"◯"</formula>
    </cfRule>
    <cfRule type="cellIs" dxfId="7348" priority="4092" operator="equal">
      <formula>"■"</formula>
    </cfRule>
    <cfRule type="cellIs" dxfId="7347" priority="4093" operator="equal">
      <formula>"▶"</formula>
    </cfRule>
    <cfRule type="cellIs" dxfId="7346" priority="4094" operator="equal">
      <formula>"✘"</formula>
    </cfRule>
    <cfRule type="cellIs" dxfId="7345" priority="4095" operator="equal">
      <formula>"✔"</formula>
    </cfRule>
  </conditionalFormatting>
  <conditionalFormatting sqref="S48">
    <cfRule type="cellIs" dxfId="7344" priority="4087" operator="equal">
      <formula>1</formula>
    </cfRule>
  </conditionalFormatting>
  <conditionalFormatting sqref="T48">
    <cfRule type="cellIs" dxfId="7343" priority="4086" operator="equal">
      <formula>1</formula>
    </cfRule>
  </conditionalFormatting>
  <conditionalFormatting sqref="T49">
    <cfRule type="cellIs" dxfId="7342" priority="4085" operator="equal">
      <formula>1</formula>
    </cfRule>
  </conditionalFormatting>
  <conditionalFormatting sqref="T50">
    <cfRule type="cellIs" dxfId="7341" priority="4084" operator="equal">
      <formula>1</formula>
    </cfRule>
  </conditionalFormatting>
  <conditionalFormatting sqref="S50">
    <cfRule type="cellIs" dxfId="7340" priority="4083" operator="equal">
      <formula>1</formula>
    </cfRule>
  </conditionalFormatting>
  <conditionalFormatting sqref="W49">
    <cfRule type="cellIs" dxfId="7339" priority="4074" operator="equal">
      <formula>"↻"</formula>
    </cfRule>
    <cfRule type="cellIs" dxfId="7338" priority="4075" operator="equal">
      <formula>"Ø"</formula>
    </cfRule>
    <cfRule type="cellIs" dxfId="7337" priority="4076" operator="equal">
      <formula>"◯"</formula>
    </cfRule>
    <cfRule type="cellIs" dxfId="7336" priority="4077" operator="equal">
      <formula>"■"</formula>
    </cfRule>
    <cfRule type="cellIs" dxfId="7335" priority="4078" operator="equal">
      <formula>"▶"</formula>
    </cfRule>
    <cfRule type="cellIs" dxfId="7334" priority="4079" operator="equal">
      <formula>"✘"</formula>
    </cfRule>
    <cfRule type="cellIs" dxfId="7333" priority="4080" operator="equal">
      <formula>"✔"</formula>
    </cfRule>
  </conditionalFormatting>
  <conditionalFormatting sqref="W48">
    <cfRule type="cellIs" dxfId="7332" priority="4072" operator="equal">
      <formula>1</formula>
    </cfRule>
  </conditionalFormatting>
  <conditionalFormatting sqref="X48">
    <cfRule type="cellIs" dxfId="7331" priority="4071" operator="equal">
      <formula>1</formula>
    </cfRule>
  </conditionalFormatting>
  <conditionalFormatting sqref="X49">
    <cfRule type="cellIs" dxfId="7330" priority="4070" operator="equal">
      <formula>1</formula>
    </cfRule>
  </conditionalFormatting>
  <conditionalFormatting sqref="X50">
    <cfRule type="cellIs" dxfId="7329" priority="4069" operator="equal">
      <formula>1</formula>
    </cfRule>
  </conditionalFormatting>
  <conditionalFormatting sqref="W50">
    <cfRule type="cellIs" dxfId="7328" priority="4068" operator="equal">
      <formula>1</formula>
    </cfRule>
  </conditionalFormatting>
  <conditionalFormatting sqref="AA49">
    <cfRule type="cellIs" dxfId="7327" priority="4059" operator="equal">
      <formula>"↻"</formula>
    </cfRule>
    <cfRule type="cellIs" dxfId="7326" priority="4060" operator="equal">
      <formula>"Ø"</formula>
    </cfRule>
    <cfRule type="cellIs" dxfId="7325" priority="4061" operator="equal">
      <formula>"◯"</formula>
    </cfRule>
    <cfRule type="cellIs" dxfId="7324" priority="4062" operator="equal">
      <formula>"■"</formula>
    </cfRule>
    <cfRule type="cellIs" dxfId="7323" priority="4063" operator="equal">
      <formula>"▶"</formula>
    </cfRule>
    <cfRule type="cellIs" dxfId="7322" priority="4064" operator="equal">
      <formula>"✘"</formula>
    </cfRule>
    <cfRule type="cellIs" dxfId="7321" priority="4065" operator="equal">
      <formula>"✔"</formula>
    </cfRule>
  </conditionalFormatting>
  <conditionalFormatting sqref="AA48">
    <cfRule type="cellIs" dxfId="7320" priority="4057" operator="equal">
      <formula>1</formula>
    </cfRule>
  </conditionalFormatting>
  <conditionalFormatting sqref="AB48">
    <cfRule type="cellIs" dxfId="7319" priority="4056" operator="equal">
      <formula>1</formula>
    </cfRule>
  </conditionalFormatting>
  <conditionalFormatting sqref="AB49">
    <cfRule type="cellIs" dxfId="7318" priority="4055" operator="equal">
      <formula>1</formula>
    </cfRule>
  </conditionalFormatting>
  <conditionalFormatting sqref="AB50">
    <cfRule type="cellIs" dxfId="7317" priority="4054" operator="equal">
      <formula>1</formula>
    </cfRule>
  </conditionalFormatting>
  <conditionalFormatting sqref="AA50">
    <cfRule type="cellIs" dxfId="7316" priority="4053" operator="equal">
      <formula>1</formula>
    </cfRule>
  </conditionalFormatting>
  <conditionalFormatting sqref="AE49">
    <cfRule type="cellIs" dxfId="7315" priority="4044" operator="equal">
      <formula>"↻"</formula>
    </cfRule>
    <cfRule type="cellIs" dxfId="7314" priority="4045" operator="equal">
      <formula>"Ø"</formula>
    </cfRule>
    <cfRule type="cellIs" dxfId="7313" priority="4046" operator="equal">
      <formula>"◯"</formula>
    </cfRule>
    <cfRule type="cellIs" dxfId="7312" priority="4047" operator="equal">
      <formula>"■"</formula>
    </cfRule>
    <cfRule type="cellIs" dxfId="7311" priority="4048" operator="equal">
      <formula>"▶"</formula>
    </cfRule>
    <cfRule type="cellIs" dxfId="7310" priority="4049" operator="equal">
      <formula>"✘"</formula>
    </cfRule>
    <cfRule type="cellIs" dxfId="7309" priority="4050" operator="equal">
      <formula>"✔"</formula>
    </cfRule>
  </conditionalFormatting>
  <conditionalFormatting sqref="AE48">
    <cfRule type="cellIs" dxfId="7308" priority="4042" operator="equal">
      <formula>1</formula>
    </cfRule>
  </conditionalFormatting>
  <conditionalFormatting sqref="AF48">
    <cfRule type="cellIs" dxfId="7307" priority="4041" operator="equal">
      <formula>1</formula>
    </cfRule>
  </conditionalFormatting>
  <conditionalFormatting sqref="AF49">
    <cfRule type="cellIs" dxfId="7306" priority="4040" operator="equal">
      <formula>1</formula>
    </cfRule>
  </conditionalFormatting>
  <conditionalFormatting sqref="AF50">
    <cfRule type="cellIs" dxfId="7305" priority="4039" operator="equal">
      <formula>1</formula>
    </cfRule>
  </conditionalFormatting>
  <conditionalFormatting sqref="AE50">
    <cfRule type="cellIs" dxfId="7304" priority="4038" operator="equal">
      <formula>1</formula>
    </cfRule>
  </conditionalFormatting>
  <conditionalFormatting sqref="AI49">
    <cfRule type="cellIs" dxfId="7303" priority="4029" operator="equal">
      <formula>"↻"</formula>
    </cfRule>
    <cfRule type="cellIs" dxfId="7302" priority="4030" operator="equal">
      <formula>"Ø"</formula>
    </cfRule>
    <cfRule type="cellIs" dxfId="7301" priority="4031" operator="equal">
      <formula>"◯"</formula>
    </cfRule>
    <cfRule type="cellIs" dxfId="7300" priority="4032" operator="equal">
      <formula>"■"</formula>
    </cfRule>
    <cfRule type="cellIs" dxfId="7299" priority="4033" operator="equal">
      <formula>"▶"</formula>
    </cfRule>
    <cfRule type="cellIs" dxfId="7298" priority="4034" operator="equal">
      <formula>"✘"</formula>
    </cfRule>
    <cfRule type="cellIs" dxfId="7297" priority="4035" operator="equal">
      <formula>"✔"</formula>
    </cfRule>
  </conditionalFormatting>
  <conditionalFormatting sqref="AI48">
    <cfRule type="cellIs" dxfId="7296" priority="4027" operator="equal">
      <formula>1</formula>
    </cfRule>
  </conditionalFormatting>
  <conditionalFormatting sqref="AJ48">
    <cfRule type="cellIs" dxfId="7295" priority="4026" operator="equal">
      <formula>1</formula>
    </cfRule>
  </conditionalFormatting>
  <conditionalFormatting sqref="AJ49">
    <cfRule type="cellIs" dxfId="7294" priority="4025" operator="equal">
      <formula>1</formula>
    </cfRule>
  </conditionalFormatting>
  <conditionalFormatting sqref="AJ50">
    <cfRule type="cellIs" dxfId="7293" priority="4024" operator="equal">
      <formula>1</formula>
    </cfRule>
  </conditionalFormatting>
  <conditionalFormatting sqref="AI50">
    <cfRule type="cellIs" dxfId="7292" priority="4023" operator="equal">
      <formula>1</formula>
    </cfRule>
  </conditionalFormatting>
  <conditionalFormatting sqref="AM49">
    <cfRule type="cellIs" dxfId="7291" priority="4014" operator="equal">
      <formula>"↻"</formula>
    </cfRule>
    <cfRule type="cellIs" dxfId="7290" priority="4015" operator="equal">
      <formula>"Ø"</formula>
    </cfRule>
    <cfRule type="cellIs" dxfId="7289" priority="4016" operator="equal">
      <formula>"◯"</formula>
    </cfRule>
    <cfRule type="cellIs" dxfId="7288" priority="4017" operator="equal">
      <formula>"■"</formula>
    </cfRule>
    <cfRule type="cellIs" dxfId="7287" priority="4018" operator="equal">
      <formula>"▶"</formula>
    </cfRule>
    <cfRule type="cellIs" dxfId="7286" priority="4019" operator="equal">
      <formula>"✘"</formula>
    </cfRule>
    <cfRule type="cellIs" dxfId="7285" priority="4020" operator="equal">
      <formula>"✔"</formula>
    </cfRule>
  </conditionalFormatting>
  <conditionalFormatting sqref="AM48">
    <cfRule type="cellIs" dxfId="7284" priority="4012" operator="equal">
      <formula>1</formula>
    </cfRule>
  </conditionalFormatting>
  <conditionalFormatting sqref="AN48">
    <cfRule type="cellIs" dxfId="7283" priority="4011" operator="equal">
      <formula>1</formula>
    </cfRule>
  </conditionalFormatting>
  <conditionalFormatting sqref="AN49">
    <cfRule type="cellIs" dxfId="7282" priority="4010" operator="equal">
      <formula>1</formula>
    </cfRule>
  </conditionalFormatting>
  <conditionalFormatting sqref="AN50">
    <cfRule type="cellIs" dxfId="7281" priority="4009" operator="equal">
      <formula>1</formula>
    </cfRule>
  </conditionalFormatting>
  <conditionalFormatting sqref="AM50">
    <cfRule type="cellIs" dxfId="7280" priority="4008" operator="equal">
      <formula>1</formula>
    </cfRule>
  </conditionalFormatting>
  <conditionalFormatting sqref="AQ49">
    <cfRule type="cellIs" dxfId="7279" priority="3999" operator="equal">
      <formula>"↻"</formula>
    </cfRule>
    <cfRule type="cellIs" dxfId="7278" priority="4000" operator="equal">
      <formula>"Ø"</formula>
    </cfRule>
    <cfRule type="cellIs" dxfId="7277" priority="4001" operator="equal">
      <formula>"◯"</formula>
    </cfRule>
    <cfRule type="cellIs" dxfId="7276" priority="4002" operator="equal">
      <formula>"■"</formula>
    </cfRule>
    <cfRule type="cellIs" dxfId="7275" priority="4003" operator="equal">
      <formula>"▶"</formula>
    </cfRule>
    <cfRule type="cellIs" dxfId="7274" priority="4004" operator="equal">
      <formula>"✘"</formula>
    </cfRule>
    <cfRule type="cellIs" dxfId="7273" priority="4005" operator="equal">
      <formula>"✔"</formula>
    </cfRule>
  </conditionalFormatting>
  <conditionalFormatting sqref="AQ48">
    <cfRule type="cellIs" dxfId="7272" priority="3997" operator="equal">
      <formula>1</formula>
    </cfRule>
  </conditionalFormatting>
  <conditionalFormatting sqref="AR48">
    <cfRule type="cellIs" dxfId="7271" priority="3996" operator="equal">
      <formula>1</formula>
    </cfRule>
  </conditionalFormatting>
  <conditionalFormatting sqref="AR49">
    <cfRule type="cellIs" dxfId="7270" priority="3995" operator="equal">
      <formula>1</formula>
    </cfRule>
  </conditionalFormatting>
  <conditionalFormatting sqref="AR50">
    <cfRule type="cellIs" dxfId="7269" priority="3994" operator="equal">
      <formula>1</formula>
    </cfRule>
  </conditionalFormatting>
  <conditionalFormatting sqref="AQ50">
    <cfRule type="cellIs" dxfId="7268" priority="3993" operator="equal">
      <formula>1</formula>
    </cfRule>
  </conditionalFormatting>
  <conditionalFormatting sqref="AU49">
    <cfRule type="cellIs" dxfId="7267" priority="3984" operator="equal">
      <formula>"↻"</formula>
    </cfRule>
    <cfRule type="cellIs" dxfId="7266" priority="3985" operator="equal">
      <formula>"Ø"</formula>
    </cfRule>
    <cfRule type="cellIs" dxfId="7265" priority="3986" operator="equal">
      <formula>"◯"</formula>
    </cfRule>
    <cfRule type="cellIs" dxfId="7264" priority="3987" operator="equal">
      <formula>"■"</formula>
    </cfRule>
    <cfRule type="cellIs" dxfId="7263" priority="3988" operator="equal">
      <formula>"▶"</formula>
    </cfRule>
    <cfRule type="cellIs" dxfId="7262" priority="3989" operator="equal">
      <formula>"✘"</formula>
    </cfRule>
    <cfRule type="cellIs" dxfId="7261" priority="3990" operator="equal">
      <formula>"✔"</formula>
    </cfRule>
  </conditionalFormatting>
  <conditionalFormatting sqref="AU48">
    <cfRule type="cellIs" dxfId="7260" priority="3982" operator="equal">
      <formula>1</formula>
    </cfRule>
  </conditionalFormatting>
  <conditionalFormatting sqref="AV48">
    <cfRule type="cellIs" dxfId="7259" priority="3981" operator="equal">
      <formula>1</formula>
    </cfRule>
  </conditionalFormatting>
  <conditionalFormatting sqref="AV49">
    <cfRule type="cellIs" dxfId="7258" priority="3980" operator="equal">
      <formula>1</formula>
    </cfRule>
  </conditionalFormatting>
  <conditionalFormatting sqref="AV50">
    <cfRule type="cellIs" dxfId="7257" priority="3979" operator="equal">
      <formula>1</formula>
    </cfRule>
  </conditionalFormatting>
  <conditionalFormatting sqref="AU50">
    <cfRule type="cellIs" dxfId="7256" priority="3978" operator="equal">
      <formula>1</formula>
    </cfRule>
  </conditionalFormatting>
  <conditionalFormatting sqref="AY49">
    <cfRule type="cellIs" dxfId="7255" priority="3969" operator="equal">
      <formula>"↻"</formula>
    </cfRule>
    <cfRule type="cellIs" dxfId="7254" priority="3970" operator="equal">
      <formula>"Ø"</formula>
    </cfRule>
    <cfRule type="cellIs" dxfId="7253" priority="3971" operator="equal">
      <formula>"◯"</formula>
    </cfRule>
    <cfRule type="cellIs" dxfId="7252" priority="3972" operator="equal">
      <formula>"■"</formula>
    </cfRule>
    <cfRule type="cellIs" dxfId="7251" priority="3973" operator="equal">
      <formula>"▶"</formula>
    </cfRule>
    <cfRule type="cellIs" dxfId="7250" priority="3974" operator="equal">
      <formula>"✘"</formula>
    </cfRule>
    <cfRule type="cellIs" dxfId="7249" priority="3975" operator="equal">
      <formula>"✔"</formula>
    </cfRule>
  </conditionalFormatting>
  <conditionalFormatting sqref="AY48">
    <cfRule type="cellIs" dxfId="7248" priority="3967" operator="equal">
      <formula>1</formula>
    </cfRule>
  </conditionalFormatting>
  <conditionalFormatting sqref="AZ48">
    <cfRule type="cellIs" dxfId="7247" priority="3966" operator="equal">
      <formula>1</formula>
    </cfRule>
  </conditionalFormatting>
  <conditionalFormatting sqref="AZ49">
    <cfRule type="cellIs" dxfId="7246" priority="3965" operator="equal">
      <formula>1</formula>
    </cfRule>
  </conditionalFormatting>
  <conditionalFormatting sqref="AZ50">
    <cfRule type="cellIs" dxfId="7245" priority="3964" operator="equal">
      <formula>1</formula>
    </cfRule>
  </conditionalFormatting>
  <conditionalFormatting sqref="AY50">
    <cfRule type="cellIs" dxfId="7244" priority="3963" operator="equal">
      <formula>1</formula>
    </cfRule>
  </conditionalFormatting>
  <conditionalFormatting sqref="BC49">
    <cfRule type="cellIs" dxfId="7243" priority="3954" operator="equal">
      <formula>"↻"</formula>
    </cfRule>
    <cfRule type="cellIs" dxfId="7242" priority="3955" operator="equal">
      <formula>"Ø"</formula>
    </cfRule>
    <cfRule type="cellIs" dxfId="7241" priority="3956" operator="equal">
      <formula>"◯"</formula>
    </cfRule>
    <cfRule type="cellIs" dxfId="7240" priority="3957" operator="equal">
      <formula>"■"</formula>
    </cfRule>
    <cfRule type="cellIs" dxfId="7239" priority="3958" operator="equal">
      <formula>"▶"</formula>
    </cfRule>
    <cfRule type="cellIs" dxfId="7238" priority="3959" operator="equal">
      <formula>"✘"</formula>
    </cfRule>
    <cfRule type="cellIs" dxfId="7237" priority="3960" operator="equal">
      <formula>"✔"</formula>
    </cfRule>
  </conditionalFormatting>
  <conditionalFormatting sqref="BC48">
    <cfRule type="cellIs" dxfId="7236" priority="3952" operator="equal">
      <formula>1</formula>
    </cfRule>
  </conditionalFormatting>
  <conditionalFormatting sqref="BD48">
    <cfRule type="cellIs" dxfId="7235" priority="3951" operator="equal">
      <formula>1</formula>
    </cfRule>
  </conditionalFormatting>
  <conditionalFormatting sqref="BD49">
    <cfRule type="cellIs" dxfId="7234" priority="3950" operator="equal">
      <formula>1</formula>
    </cfRule>
  </conditionalFormatting>
  <conditionalFormatting sqref="BD50">
    <cfRule type="cellIs" dxfId="7233" priority="3949" operator="equal">
      <formula>1</formula>
    </cfRule>
  </conditionalFormatting>
  <conditionalFormatting sqref="BC50">
    <cfRule type="cellIs" dxfId="7232" priority="3948" operator="equal">
      <formula>1</formula>
    </cfRule>
  </conditionalFormatting>
  <conditionalFormatting sqref="BG49">
    <cfRule type="cellIs" dxfId="7231" priority="3939" operator="equal">
      <formula>"↻"</formula>
    </cfRule>
    <cfRule type="cellIs" dxfId="7230" priority="3940" operator="equal">
      <formula>"Ø"</formula>
    </cfRule>
    <cfRule type="cellIs" dxfId="7229" priority="3941" operator="equal">
      <formula>"◯"</formula>
    </cfRule>
    <cfRule type="cellIs" dxfId="7228" priority="3942" operator="equal">
      <formula>"■"</formula>
    </cfRule>
    <cfRule type="cellIs" dxfId="7227" priority="3943" operator="equal">
      <formula>"▶"</formula>
    </cfRule>
    <cfRule type="cellIs" dxfId="7226" priority="3944" operator="equal">
      <formula>"✘"</formula>
    </cfRule>
    <cfRule type="cellIs" dxfId="7225" priority="3945" operator="equal">
      <formula>"✔"</formula>
    </cfRule>
  </conditionalFormatting>
  <conditionalFormatting sqref="BG48">
    <cfRule type="cellIs" dxfId="7224" priority="3937" operator="equal">
      <formula>1</formula>
    </cfRule>
  </conditionalFormatting>
  <conditionalFormatting sqref="BH48">
    <cfRule type="cellIs" dxfId="7223" priority="3936" operator="equal">
      <formula>1</formula>
    </cfRule>
  </conditionalFormatting>
  <conditionalFormatting sqref="BH49">
    <cfRule type="cellIs" dxfId="7222" priority="3935" operator="equal">
      <formula>1</formula>
    </cfRule>
  </conditionalFormatting>
  <conditionalFormatting sqref="BH50">
    <cfRule type="cellIs" dxfId="7221" priority="3934" operator="equal">
      <formula>1</formula>
    </cfRule>
  </conditionalFormatting>
  <conditionalFormatting sqref="BG50">
    <cfRule type="cellIs" dxfId="7220" priority="3933" operator="equal">
      <formula>1</formula>
    </cfRule>
  </conditionalFormatting>
  <conditionalFormatting sqref="BK49">
    <cfRule type="cellIs" dxfId="7219" priority="3924" operator="equal">
      <formula>"↻"</formula>
    </cfRule>
    <cfRule type="cellIs" dxfId="7218" priority="3925" operator="equal">
      <formula>"Ø"</formula>
    </cfRule>
    <cfRule type="cellIs" dxfId="7217" priority="3926" operator="equal">
      <formula>"◯"</formula>
    </cfRule>
    <cfRule type="cellIs" dxfId="7216" priority="3927" operator="equal">
      <formula>"■"</formula>
    </cfRule>
    <cfRule type="cellIs" dxfId="7215" priority="3928" operator="equal">
      <formula>"▶"</formula>
    </cfRule>
    <cfRule type="cellIs" dxfId="7214" priority="3929" operator="equal">
      <formula>"✘"</formula>
    </cfRule>
    <cfRule type="cellIs" dxfId="7213" priority="3930" operator="equal">
      <formula>"✔"</formula>
    </cfRule>
  </conditionalFormatting>
  <conditionalFormatting sqref="BK48">
    <cfRule type="cellIs" dxfId="7212" priority="3922" operator="equal">
      <formula>1</formula>
    </cfRule>
  </conditionalFormatting>
  <conditionalFormatting sqref="BL48">
    <cfRule type="cellIs" dxfId="7211" priority="3921" operator="equal">
      <formula>1</formula>
    </cfRule>
  </conditionalFormatting>
  <conditionalFormatting sqref="BL49">
    <cfRule type="cellIs" dxfId="7210" priority="3920" operator="equal">
      <formula>1</formula>
    </cfRule>
  </conditionalFormatting>
  <conditionalFormatting sqref="BL50">
    <cfRule type="cellIs" dxfId="7209" priority="3919" operator="equal">
      <formula>1</formula>
    </cfRule>
  </conditionalFormatting>
  <conditionalFormatting sqref="BK50">
    <cfRule type="cellIs" dxfId="7208" priority="3918" operator="equal">
      <formula>1</formula>
    </cfRule>
  </conditionalFormatting>
  <conditionalFormatting sqref="BO49">
    <cfRule type="cellIs" dxfId="7207" priority="3909" operator="equal">
      <formula>"↻"</formula>
    </cfRule>
    <cfRule type="cellIs" dxfId="7206" priority="3910" operator="equal">
      <formula>"Ø"</formula>
    </cfRule>
    <cfRule type="cellIs" dxfId="7205" priority="3911" operator="equal">
      <formula>"◯"</formula>
    </cfRule>
    <cfRule type="cellIs" dxfId="7204" priority="3912" operator="equal">
      <formula>"■"</formula>
    </cfRule>
    <cfRule type="cellIs" dxfId="7203" priority="3913" operator="equal">
      <formula>"▶"</formula>
    </cfRule>
    <cfRule type="cellIs" dxfId="7202" priority="3914" operator="equal">
      <formula>"✘"</formula>
    </cfRule>
    <cfRule type="cellIs" dxfId="7201" priority="3915" operator="equal">
      <formula>"✔"</formula>
    </cfRule>
  </conditionalFormatting>
  <conditionalFormatting sqref="BO48">
    <cfRule type="cellIs" dxfId="7200" priority="3907" operator="equal">
      <formula>1</formula>
    </cfRule>
  </conditionalFormatting>
  <conditionalFormatting sqref="BP48">
    <cfRule type="cellIs" dxfId="7199" priority="3906" operator="equal">
      <formula>1</formula>
    </cfRule>
  </conditionalFormatting>
  <conditionalFormatting sqref="BP49">
    <cfRule type="cellIs" dxfId="7198" priority="3905" operator="equal">
      <formula>1</formula>
    </cfRule>
  </conditionalFormatting>
  <conditionalFormatting sqref="BP50">
    <cfRule type="cellIs" dxfId="7197" priority="3904" operator="equal">
      <formula>1</formula>
    </cfRule>
  </conditionalFormatting>
  <conditionalFormatting sqref="BO50">
    <cfRule type="cellIs" dxfId="7196" priority="3903" operator="equal">
      <formula>1</formula>
    </cfRule>
  </conditionalFormatting>
  <conditionalFormatting sqref="BS49">
    <cfRule type="cellIs" dxfId="7195" priority="3894" operator="equal">
      <formula>"↻"</formula>
    </cfRule>
    <cfRule type="cellIs" dxfId="7194" priority="3895" operator="equal">
      <formula>"Ø"</formula>
    </cfRule>
    <cfRule type="cellIs" dxfId="7193" priority="3896" operator="equal">
      <formula>"◯"</formula>
    </cfRule>
    <cfRule type="cellIs" dxfId="7192" priority="3897" operator="equal">
      <formula>"■"</formula>
    </cfRule>
    <cfRule type="cellIs" dxfId="7191" priority="3898" operator="equal">
      <formula>"▶"</formula>
    </cfRule>
    <cfRule type="cellIs" dxfId="7190" priority="3899" operator="equal">
      <formula>"✘"</formula>
    </cfRule>
    <cfRule type="cellIs" dxfId="7189" priority="3900" operator="equal">
      <formula>"✔"</formula>
    </cfRule>
  </conditionalFormatting>
  <conditionalFormatting sqref="BS48">
    <cfRule type="cellIs" dxfId="7188" priority="3892" operator="equal">
      <formula>1</formula>
    </cfRule>
  </conditionalFormatting>
  <conditionalFormatting sqref="BT48">
    <cfRule type="cellIs" dxfId="7187" priority="3891" operator="equal">
      <formula>1</formula>
    </cfRule>
  </conditionalFormatting>
  <conditionalFormatting sqref="BT49">
    <cfRule type="cellIs" dxfId="7186" priority="3890" operator="equal">
      <formula>1</formula>
    </cfRule>
  </conditionalFormatting>
  <conditionalFormatting sqref="BT50">
    <cfRule type="cellIs" dxfId="7185" priority="3889" operator="equal">
      <formula>1</formula>
    </cfRule>
  </conditionalFormatting>
  <conditionalFormatting sqref="BS50">
    <cfRule type="cellIs" dxfId="7184" priority="3888" operator="equal">
      <formula>1</formula>
    </cfRule>
  </conditionalFormatting>
  <conditionalFormatting sqref="BW49">
    <cfRule type="cellIs" dxfId="7183" priority="3879" operator="equal">
      <formula>"↻"</formula>
    </cfRule>
    <cfRule type="cellIs" dxfId="7182" priority="3880" operator="equal">
      <formula>"Ø"</formula>
    </cfRule>
    <cfRule type="cellIs" dxfId="7181" priority="3881" operator="equal">
      <formula>"◯"</formula>
    </cfRule>
    <cfRule type="cellIs" dxfId="7180" priority="3882" operator="equal">
      <formula>"■"</formula>
    </cfRule>
    <cfRule type="cellIs" dxfId="7179" priority="3883" operator="equal">
      <formula>"▶"</formula>
    </cfRule>
    <cfRule type="cellIs" dxfId="7178" priority="3884" operator="equal">
      <formula>"✘"</formula>
    </cfRule>
    <cfRule type="cellIs" dxfId="7177" priority="3885" operator="equal">
      <formula>"✔"</formula>
    </cfRule>
  </conditionalFormatting>
  <conditionalFormatting sqref="BW48">
    <cfRule type="cellIs" dxfId="7176" priority="3877" operator="equal">
      <formula>1</formula>
    </cfRule>
  </conditionalFormatting>
  <conditionalFormatting sqref="BX48">
    <cfRule type="cellIs" dxfId="7175" priority="3876" operator="equal">
      <formula>1</formula>
    </cfRule>
  </conditionalFormatting>
  <conditionalFormatting sqref="BX49">
    <cfRule type="cellIs" dxfId="7174" priority="3875" operator="equal">
      <formula>1</formula>
    </cfRule>
  </conditionalFormatting>
  <conditionalFormatting sqref="BX50">
    <cfRule type="cellIs" dxfId="7173" priority="3874" operator="equal">
      <formula>1</formula>
    </cfRule>
  </conditionalFormatting>
  <conditionalFormatting sqref="BW50">
    <cfRule type="cellIs" dxfId="7172" priority="3873" operator="equal">
      <formula>1</formula>
    </cfRule>
  </conditionalFormatting>
  <conditionalFormatting sqref="CA49">
    <cfRule type="cellIs" dxfId="7171" priority="3864" operator="equal">
      <formula>"↻"</formula>
    </cfRule>
    <cfRule type="cellIs" dxfId="7170" priority="3865" operator="equal">
      <formula>"Ø"</formula>
    </cfRule>
    <cfRule type="cellIs" dxfId="7169" priority="3866" operator="equal">
      <formula>"◯"</formula>
    </cfRule>
    <cfRule type="cellIs" dxfId="7168" priority="3867" operator="equal">
      <formula>"■"</formula>
    </cfRule>
    <cfRule type="cellIs" dxfId="7167" priority="3868" operator="equal">
      <formula>"▶"</formula>
    </cfRule>
    <cfRule type="cellIs" dxfId="7166" priority="3869" operator="equal">
      <formula>"✘"</formula>
    </cfRule>
    <cfRule type="cellIs" dxfId="7165" priority="3870" operator="equal">
      <formula>"✔"</formula>
    </cfRule>
  </conditionalFormatting>
  <conditionalFormatting sqref="CA48">
    <cfRule type="cellIs" dxfId="7164" priority="3862" operator="equal">
      <formula>1</formula>
    </cfRule>
  </conditionalFormatting>
  <conditionalFormatting sqref="CB48">
    <cfRule type="cellIs" dxfId="7163" priority="3861" operator="equal">
      <formula>1</formula>
    </cfRule>
  </conditionalFormatting>
  <conditionalFormatting sqref="CB49">
    <cfRule type="cellIs" dxfId="7162" priority="3860" operator="equal">
      <formula>1</formula>
    </cfRule>
  </conditionalFormatting>
  <conditionalFormatting sqref="CB50">
    <cfRule type="cellIs" dxfId="7161" priority="3859" operator="equal">
      <formula>1</formula>
    </cfRule>
  </conditionalFormatting>
  <conditionalFormatting sqref="CA50">
    <cfRule type="cellIs" dxfId="7160" priority="3858" operator="equal">
      <formula>1</formula>
    </cfRule>
  </conditionalFormatting>
  <conditionalFormatting sqref="CE49">
    <cfRule type="cellIs" dxfId="7159" priority="3849" operator="equal">
      <formula>"↻"</formula>
    </cfRule>
    <cfRule type="cellIs" dxfId="7158" priority="3850" operator="equal">
      <formula>"Ø"</formula>
    </cfRule>
    <cfRule type="cellIs" dxfId="7157" priority="3851" operator="equal">
      <formula>"◯"</formula>
    </cfRule>
    <cfRule type="cellIs" dxfId="7156" priority="3852" operator="equal">
      <formula>"■"</formula>
    </cfRule>
    <cfRule type="cellIs" dxfId="7155" priority="3853" operator="equal">
      <formula>"▶"</formula>
    </cfRule>
    <cfRule type="cellIs" dxfId="7154" priority="3854" operator="equal">
      <formula>"✘"</formula>
    </cfRule>
    <cfRule type="cellIs" dxfId="7153" priority="3855" operator="equal">
      <formula>"✔"</formula>
    </cfRule>
  </conditionalFormatting>
  <conditionalFormatting sqref="CE48">
    <cfRule type="cellIs" dxfId="7152" priority="3847" operator="equal">
      <formula>1</formula>
    </cfRule>
  </conditionalFormatting>
  <conditionalFormatting sqref="CF48">
    <cfRule type="cellIs" dxfId="7151" priority="3846" operator="equal">
      <formula>1</formula>
    </cfRule>
  </conditionalFormatting>
  <conditionalFormatting sqref="CF49">
    <cfRule type="cellIs" dxfId="7150" priority="3845" operator="equal">
      <formula>1</formula>
    </cfRule>
  </conditionalFormatting>
  <conditionalFormatting sqref="CF50">
    <cfRule type="cellIs" dxfId="7149" priority="3844" operator="equal">
      <formula>1</formula>
    </cfRule>
  </conditionalFormatting>
  <conditionalFormatting sqref="CE50">
    <cfRule type="cellIs" dxfId="7148" priority="3843" operator="equal">
      <formula>1</formula>
    </cfRule>
  </conditionalFormatting>
  <conditionalFormatting sqref="CI49">
    <cfRule type="cellIs" dxfId="7147" priority="3834" operator="equal">
      <formula>"↻"</formula>
    </cfRule>
    <cfRule type="cellIs" dxfId="7146" priority="3835" operator="equal">
      <formula>"Ø"</formula>
    </cfRule>
    <cfRule type="cellIs" dxfId="7145" priority="3836" operator="equal">
      <formula>"◯"</formula>
    </cfRule>
    <cfRule type="cellIs" dxfId="7144" priority="3837" operator="equal">
      <formula>"■"</formula>
    </cfRule>
    <cfRule type="cellIs" dxfId="7143" priority="3838" operator="equal">
      <formula>"▶"</formula>
    </cfRule>
    <cfRule type="cellIs" dxfId="7142" priority="3839" operator="equal">
      <formula>"✘"</formula>
    </cfRule>
    <cfRule type="cellIs" dxfId="7141" priority="3840" operator="equal">
      <formula>"✔"</formula>
    </cfRule>
  </conditionalFormatting>
  <conditionalFormatting sqref="CI48">
    <cfRule type="cellIs" dxfId="7140" priority="3832" operator="equal">
      <formula>1</formula>
    </cfRule>
  </conditionalFormatting>
  <conditionalFormatting sqref="CJ48">
    <cfRule type="cellIs" dxfId="7139" priority="3831" operator="equal">
      <formula>1</formula>
    </cfRule>
  </conditionalFormatting>
  <conditionalFormatting sqref="CJ49">
    <cfRule type="cellIs" dxfId="7138" priority="3830" operator="equal">
      <formula>1</formula>
    </cfRule>
  </conditionalFormatting>
  <conditionalFormatting sqref="CJ50">
    <cfRule type="cellIs" dxfId="7137" priority="3829" operator="equal">
      <formula>1</formula>
    </cfRule>
  </conditionalFormatting>
  <conditionalFormatting sqref="CI50">
    <cfRule type="cellIs" dxfId="7136" priority="3828" operator="equal">
      <formula>1</formula>
    </cfRule>
  </conditionalFormatting>
  <conditionalFormatting sqref="CM49">
    <cfRule type="cellIs" dxfId="7135" priority="3819" operator="equal">
      <formula>"↻"</formula>
    </cfRule>
    <cfRule type="cellIs" dxfId="7134" priority="3820" operator="equal">
      <formula>"Ø"</formula>
    </cfRule>
    <cfRule type="cellIs" dxfId="7133" priority="3821" operator="equal">
      <formula>"◯"</formula>
    </cfRule>
    <cfRule type="cellIs" dxfId="7132" priority="3822" operator="equal">
      <formula>"■"</formula>
    </cfRule>
    <cfRule type="cellIs" dxfId="7131" priority="3823" operator="equal">
      <formula>"▶"</formula>
    </cfRule>
    <cfRule type="cellIs" dxfId="7130" priority="3824" operator="equal">
      <formula>"✘"</formula>
    </cfRule>
    <cfRule type="cellIs" dxfId="7129" priority="3825" operator="equal">
      <formula>"✔"</formula>
    </cfRule>
  </conditionalFormatting>
  <conditionalFormatting sqref="CM48">
    <cfRule type="cellIs" dxfId="7128" priority="3817" operator="equal">
      <formula>1</formula>
    </cfRule>
  </conditionalFormatting>
  <conditionalFormatting sqref="CN48">
    <cfRule type="cellIs" dxfId="7127" priority="3816" operator="equal">
      <formula>1</formula>
    </cfRule>
  </conditionalFormatting>
  <conditionalFormatting sqref="CN49">
    <cfRule type="cellIs" dxfId="7126" priority="3815" operator="equal">
      <formula>1</formula>
    </cfRule>
  </conditionalFormatting>
  <conditionalFormatting sqref="CN50">
    <cfRule type="cellIs" dxfId="7125" priority="3814" operator="equal">
      <formula>1</formula>
    </cfRule>
  </conditionalFormatting>
  <conditionalFormatting sqref="CM50">
    <cfRule type="cellIs" dxfId="7124" priority="3813" operator="equal">
      <formula>1</formula>
    </cfRule>
  </conditionalFormatting>
  <conditionalFormatting sqref="CQ49">
    <cfRule type="cellIs" dxfId="7123" priority="3804" operator="equal">
      <formula>"↻"</formula>
    </cfRule>
    <cfRule type="cellIs" dxfId="7122" priority="3805" operator="equal">
      <formula>"Ø"</formula>
    </cfRule>
    <cfRule type="cellIs" dxfId="7121" priority="3806" operator="equal">
      <formula>"◯"</formula>
    </cfRule>
    <cfRule type="cellIs" dxfId="7120" priority="3807" operator="equal">
      <formula>"■"</formula>
    </cfRule>
    <cfRule type="cellIs" dxfId="7119" priority="3808" operator="equal">
      <formula>"▶"</formula>
    </cfRule>
    <cfRule type="cellIs" dxfId="7118" priority="3809" operator="equal">
      <formula>"✘"</formula>
    </cfRule>
    <cfRule type="cellIs" dxfId="7117" priority="3810" operator="equal">
      <formula>"✔"</formula>
    </cfRule>
  </conditionalFormatting>
  <conditionalFormatting sqref="CQ48">
    <cfRule type="cellIs" dxfId="7116" priority="3802" operator="equal">
      <formula>1</formula>
    </cfRule>
  </conditionalFormatting>
  <conditionalFormatting sqref="CR48">
    <cfRule type="cellIs" dxfId="7115" priority="3801" operator="equal">
      <formula>1</formula>
    </cfRule>
  </conditionalFormatting>
  <conditionalFormatting sqref="CR49">
    <cfRule type="cellIs" dxfId="7114" priority="3800" operator="equal">
      <formula>1</formula>
    </cfRule>
  </conditionalFormatting>
  <conditionalFormatting sqref="CR50">
    <cfRule type="cellIs" dxfId="7113" priority="3799" operator="equal">
      <formula>1</formula>
    </cfRule>
  </conditionalFormatting>
  <conditionalFormatting sqref="CQ50">
    <cfRule type="cellIs" dxfId="7112" priority="3798" operator="equal">
      <formula>1</formula>
    </cfRule>
  </conditionalFormatting>
  <conditionalFormatting sqref="CU49">
    <cfRule type="cellIs" dxfId="7111" priority="3789" operator="equal">
      <formula>"↻"</formula>
    </cfRule>
    <cfRule type="cellIs" dxfId="7110" priority="3790" operator="equal">
      <formula>"Ø"</formula>
    </cfRule>
    <cfRule type="cellIs" dxfId="7109" priority="3791" operator="equal">
      <formula>"◯"</formula>
    </cfRule>
    <cfRule type="cellIs" dxfId="7108" priority="3792" operator="equal">
      <formula>"■"</formula>
    </cfRule>
    <cfRule type="cellIs" dxfId="7107" priority="3793" operator="equal">
      <formula>"▶"</formula>
    </cfRule>
    <cfRule type="cellIs" dxfId="7106" priority="3794" operator="equal">
      <formula>"✘"</formula>
    </cfRule>
    <cfRule type="cellIs" dxfId="7105" priority="3795" operator="equal">
      <formula>"✔"</formula>
    </cfRule>
  </conditionalFormatting>
  <conditionalFormatting sqref="CU48">
    <cfRule type="cellIs" dxfId="7104" priority="3787" operator="equal">
      <formula>1</formula>
    </cfRule>
  </conditionalFormatting>
  <conditionalFormatting sqref="CV48">
    <cfRule type="cellIs" dxfId="7103" priority="3786" operator="equal">
      <formula>1</formula>
    </cfRule>
  </conditionalFormatting>
  <conditionalFormatting sqref="CV49">
    <cfRule type="cellIs" dxfId="7102" priority="3785" operator="equal">
      <formula>1</formula>
    </cfRule>
  </conditionalFormatting>
  <conditionalFormatting sqref="CV50">
    <cfRule type="cellIs" dxfId="7101" priority="3784" operator="equal">
      <formula>1</formula>
    </cfRule>
  </conditionalFormatting>
  <conditionalFormatting sqref="CU50">
    <cfRule type="cellIs" dxfId="7100" priority="3783" operator="equal">
      <formula>1</formula>
    </cfRule>
  </conditionalFormatting>
  <conditionalFormatting sqref="CY49">
    <cfRule type="cellIs" dxfId="7099" priority="3774" operator="equal">
      <formula>"↻"</formula>
    </cfRule>
    <cfRule type="cellIs" dxfId="7098" priority="3775" operator="equal">
      <formula>"Ø"</formula>
    </cfRule>
    <cfRule type="cellIs" dxfId="7097" priority="3776" operator="equal">
      <formula>"◯"</formula>
    </cfRule>
    <cfRule type="cellIs" dxfId="7096" priority="3777" operator="equal">
      <formula>"■"</formula>
    </cfRule>
    <cfRule type="cellIs" dxfId="7095" priority="3778" operator="equal">
      <formula>"▶"</formula>
    </cfRule>
    <cfRule type="cellIs" dxfId="7094" priority="3779" operator="equal">
      <formula>"✘"</formula>
    </cfRule>
    <cfRule type="cellIs" dxfId="7093" priority="3780" operator="equal">
      <formula>"✔"</formula>
    </cfRule>
  </conditionalFormatting>
  <conditionalFormatting sqref="CY48">
    <cfRule type="cellIs" dxfId="7092" priority="3772" operator="equal">
      <formula>1</formula>
    </cfRule>
  </conditionalFormatting>
  <conditionalFormatting sqref="CZ48">
    <cfRule type="cellIs" dxfId="7091" priority="3771" operator="equal">
      <formula>1</formula>
    </cfRule>
  </conditionalFormatting>
  <conditionalFormatting sqref="CZ49">
    <cfRule type="cellIs" dxfId="7090" priority="3770" operator="equal">
      <formula>1</formula>
    </cfRule>
  </conditionalFormatting>
  <conditionalFormatting sqref="CZ50">
    <cfRule type="cellIs" dxfId="7089" priority="3769" operator="equal">
      <formula>1</formula>
    </cfRule>
  </conditionalFormatting>
  <conditionalFormatting sqref="CY50">
    <cfRule type="cellIs" dxfId="7088" priority="3768" operator="equal">
      <formula>1</formula>
    </cfRule>
  </conditionalFormatting>
  <conditionalFormatting sqref="DC49">
    <cfRule type="cellIs" dxfId="7087" priority="3759" operator="equal">
      <formula>"↻"</formula>
    </cfRule>
    <cfRule type="cellIs" dxfId="7086" priority="3760" operator="equal">
      <formula>"Ø"</formula>
    </cfRule>
    <cfRule type="cellIs" dxfId="7085" priority="3761" operator="equal">
      <formula>"◯"</formula>
    </cfRule>
    <cfRule type="cellIs" dxfId="7084" priority="3762" operator="equal">
      <formula>"■"</formula>
    </cfRule>
    <cfRule type="cellIs" dxfId="7083" priority="3763" operator="equal">
      <formula>"▶"</formula>
    </cfRule>
    <cfRule type="cellIs" dxfId="7082" priority="3764" operator="equal">
      <formula>"✘"</formula>
    </cfRule>
    <cfRule type="cellIs" dxfId="7081" priority="3765" operator="equal">
      <formula>"✔"</formula>
    </cfRule>
  </conditionalFormatting>
  <conditionalFormatting sqref="DC48">
    <cfRule type="cellIs" dxfId="7080" priority="3757" operator="equal">
      <formula>1</formula>
    </cfRule>
  </conditionalFormatting>
  <conditionalFormatting sqref="DD48">
    <cfRule type="cellIs" dxfId="7079" priority="3756" operator="equal">
      <formula>1</formula>
    </cfRule>
  </conditionalFormatting>
  <conditionalFormatting sqref="DD49">
    <cfRule type="cellIs" dxfId="7078" priority="3755" operator="equal">
      <formula>1</formula>
    </cfRule>
  </conditionalFormatting>
  <conditionalFormatting sqref="DD50">
    <cfRule type="cellIs" dxfId="7077" priority="3754" operator="equal">
      <formula>1</formula>
    </cfRule>
  </conditionalFormatting>
  <conditionalFormatting sqref="DC50">
    <cfRule type="cellIs" dxfId="7076" priority="3753" operator="equal">
      <formula>1</formula>
    </cfRule>
  </conditionalFormatting>
  <conditionalFormatting sqref="DG49">
    <cfRule type="cellIs" dxfId="7075" priority="3744" operator="equal">
      <formula>"↻"</formula>
    </cfRule>
    <cfRule type="cellIs" dxfId="7074" priority="3745" operator="equal">
      <formula>"Ø"</formula>
    </cfRule>
    <cfRule type="cellIs" dxfId="7073" priority="3746" operator="equal">
      <formula>"◯"</formula>
    </cfRule>
    <cfRule type="cellIs" dxfId="7072" priority="3747" operator="equal">
      <formula>"■"</formula>
    </cfRule>
    <cfRule type="cellIs" dxfId="7071" priority="3748" operator="equal">
      <formula>"▶"</formula>
    </cfRule>
    <cfRule type="cellIs" dxfId="7070" priority="3749" operator="equal">
      <formula>"✘"</formula>
    </cfRule>
    <cfRule type="cellIs" dxfId="7069" priority="3750" operator="equal">
      <formula>"✔"</formula>
    </cfRule>
  </conditionalFormatting>
  <conditionalFormatting sqref="DG48">
    <cfRule type="cellIs" dxfId="7068" priority="3742" operator="equal">
      <formula>1</formula>
    </cfRule>
  </conditionalFormatting>
  <conditionalFormatting sqref="DH48">
    <cfRule type="cellIs" dxfId="7067" priority="3741" operator="equal">
      <formula>1</formula>
    </cfRule>
  </conditionalFormatting>
  <conditionalFormatting sqref="DH49">
    <cfRule type="cellIs" dxfId="7066" priority="3740" operator="equal">
      <formula>1</formula>
    </cfRule>
  </conditionalFormatting>
  <conditionalFormatting sqref="DH50">
    <cfRule type="cellIs" dxfId="7065" priority="3739" operator="equal">
      <formula>1</formula>
    </cfRule>
  </conditionalFormatting>
  <conditionalFormatting sqref="DG50">
    <cfRule type="cellIs" dxfId="7064" priority="3738" operator="equal">
      <formula>1</formula>
    </cfRule>
  </conditionalFormatting>
  <conditionalFormatting sqref="DK49">
    <cfRule type="cellIs" dxfId="7063" priority="3729" operator="equal">
      <formula>"↻"</formula>
    </cfRule>
    <cfRule type="cellIs" dxfId="7062" priority="3730" operator="equal">
      <formula>"Ø"</formula>
    </cfRule>
    <cfRule type="cellIs" dxfId="7061" priority="3731" operator="equal">
      <formula>"◯"</formula>
    </cfRule>
    <cfRule type="cellIs" dxfId="7060" priority="3732" operator="equal">
      <formula>"■"</formula>
    </cfRule>
    <cfRule type="cellIs" dxfId="7059" priority="3733" operator="equal">
      <formula>"▶"</formula>
    </cfRule>
    <cfRule type="cellIs" dxfId="7058" priority="3734" operator="equal">
      <formula>"✘"</formula>
    </cfRule>
    <cfRule type="cellIs" dxfId="7057" priority="3735" operator="equal">
      <formula>"✔"</formula>
    </cfRule>
  </conditionalFormatting>
  <conditionalFormatting sqref="DK48">
    <cfRule type="cellIs" dxfId="7056" priority="3727" operator="equal">
      <formula>1</formula>
    </cfRule>
  </conditionalFormatting>
  <conditionalFormatting sqref="DL48">
    <cfRule type="cellIs" dxfId="7055" priority="3726" operator="equal">
      <formula>1</formula>
    </cfRule>
  </conditionalFormatting>
  <conditionalFormatting sqref="DL49">
    <cfRule type="cellIs" dxfId="7054" priority="3725" operator="equal">
      <formula>1</formula>
    </cfRule>
  </conditionalFormatting>
  <conditionalFormatting sqref="DL50">
    <cfRule type="cellIs" dxfId="7053" priority="3724" operator="equal">
      <formula>1</formula>
    </cfRule>
  </conditionalFormatting>
  <conditionalFormatting sqref="DK50">
    <cfRule type="cellIs" dxfId="7052" priority="3723" operator="equal">
      <formula>1</formula>
    </cfRule>
  </conditionalFormatting>
  <conditionalFormatting sqref="DO49">
    <cfRule type="cellIs" dxfId="7051" priority="3714" operator="equal">
      <formula>"↻"</formula>
    </cfRule>
    <cfRule type="cellIs" dxfId="7050" priority="3715" operator="equal">
      <formula>"Ø"</formula>
    </cfRule>
    <cfRule type="cellIs" dxfId="7049" priority="3716" operator="equal">
      <formula>"◯"</formula>
    </cfRule>
    <cfRule type="cellIs" dxfId="7048" priority="3717" operator="equal">
      <formula>"■"</formula>
    </cfRule>
    <cfRule type="cellIs" dxfId="7047" priority="3718" operator="equal">
      <formula>"▶"</formula>
    </cfRule>
    <cfRule type="cellIs" dxfId="7046" priority="3719" operator="equal">
      <formula>"✘"</formula>
    </cfRule>
    <cfRule type="cellIs" dxfId="7045" priority="3720" operator="equal">
      <formula>"✔"</formula>
    </cfRule>
  </conditionalFormatting>
  <conditionalFormatting sqref="DO48">
    <cfRule type="cellIs" dxfId="7044" priority="3712" operator="equal">
      <formula>1</formula>
    </cfRule>
  </conditionalFormatting>
  <conditionalFormatting sqref="DP48">
    <cfRule type="cellIs" dxfId="7043" priority="3711" operator="equal">
      <formula>1</formula>
    </cfRule>
  </conditionalFormatting>
  <conditionalFormatting sqref="DP49">
    <cfRule type="cellIs" dxfId="7042" priority="3710" operator="equal">
      <formula>1</formula>
    </cfRule>
  </conditionalFormatting>
  <conditionalFormatting sqref="DP50">
    <cfRule type="cellIs" dxfId="7041" priority="3709" operator="equal">
      <formula>1</formula>
    </cfRule>
  </conditionalFormatting>
  <conditionalFormatting sqref="DO50">
    <cfRule type="cellIs" dxfId="7040" priority="3708" operator="equal">
      <formula>1</formula>
    </cfRule>
  </conditionalFormatting>
  <conditionalFormatting sqref="DS49">
    <cfRule type="cellIs" dxfId="7039" priority="3699" operator="equal">
      <formula>"↻"</formula>
    </cfRule>
    <cfRule type="cellIs" dxfId="7038" priority="3700" operator="equal">
      <formula>"Ø"</formula>
    </cfRule>
    <cfRule type="cellIs" dxfId="7037" priority="3701" operator="equal">
      <formula>"◯"</formula>
    </cfRule>
    <cfRule type="cellIs" dxfId="7036" priority="3702" operator="equal">
      <formula>"■"</formula>
    </cfRule>
    <cfRule type="cellIs" dxfId="7035" priority="3703" operator="equal">
      <formula>"▶"</formula>
    </cfRule>
    <cfRule type="cellIs" dxfId="7034" priority="3704" operator="equal">
      <formula>"✘"</formula>
    </cfRule>
    <cfRule type="cellIs" dxfId="7033" priority="3705" operator="equal">
      <formula>"✔"</formula>
    </cfRule>
  </conditionalFormatting>
  <conditionalFormatting sqref="DS48">
    <cfRule type="cellIs" dxfId="7032" priority="3697" operator="equal">
      <formula>1</formula>
    </cfRule>
  </conditionalFormatting>
  <conditionalFormatting sqref="DT48">
    <cfRule type="cellIs" dxfId="7031" priority="3696" operator="equal">
      <formula>1</formula>
    </cfRule>
  </conditionalFormatting>
  <conditionalFormatting sqref="DT49">
    <cfRule type="cellIs" dxfId="7030" priority="3695" operator="equal">
      <formula>1</formula>
    </cfRule>
  </conditionalFormatting>
  <conditionalFormatting sqref="DT50">
    <cfRule type="cellIs" dxfId="7029" priority="3694" operator="equal">
      <formula>1</formula>
    </cfRule>
  </conditionalFormatting>
  <conditionalFormatting sqref="DS50">
    <cfRule type="cellIs" dxfId="7028" priority="3693" operator="equal">
      <formula>1</formula>
    </cfRule>
  </conditionalFormatting>
  <conditionalFormatting sqref="DW49">
    <cfRule type="cellIs" dxfId="7027" priority="3684" operator="equal">
      <formula>"↻"</formula>
    </cfRule>
    <cfRule type="cellIs" dxfId="7026" priority="3685" operator="equal">
      <formula>"Ø"</formula>
    </cfRule>
    <cfRule type="cellIs" dxfId="7025" priority="3686" operator="equal">
      <formula>"◯"</formula>
    </cfRule>
    <cfRule type="cellIs" dxfId="7024" priority="3687" operator="equal">
      <formula>"■"</formula>
    </cfRule>
    <cfRule type="cellIs" dxfId="7023" priority="3688" operator="equal">
      <formula>"▶"</formula>
    </cfRule>
    <cfRule type="cellIs" dxfId="7022" priority="3689" operator="equal">
      <formula>"✘"</formula>
    </cfRule>
    <cfRule type="cellIs" dxfId="7021" priority="3690" operator="equal">
      <formula>"✔"</formula>
    </cfRule>
  </conditionalFormatting>
  <conditionalFormatting sqref="DW48">
    <cfRule type="cellIs" dxfId="7020" priority="3682" operator="equal">
      <formula>1</formula>
    </cfRule>
  </conditionalFormatting>
  <conditionalFormatting sqref="DX48">
    <cfRule type="cellIs" dxfId="7019" priority="3681" operator="equal">
      <formula>1</formula>
    </cfRule>
  </conditionalFormatting>
  <conditionalFormatting sqref="DX49">
    <cfRule type="cellIs" dxfId="7018" priority="3680" operator="equal">
      <formula>1</formula>
    </cfRule>
  </conditionalFormatting>
  <conditionalFormatting sqref="DX50">
    <cfRule type="cellIs" dxfId="7017" priority="3679" operator="equal">
      <formula>1</formula>
    </cfRule>
  </conditionalFormatting>
  <conditionalFormatting sqref="DW50">
    <cfRule type="cellIs" dxfId="7016" priority="3678" operator="equal">
      <formula>1</formula>
    </cfRule>
  </conditionalFormatting>
  <conditionalFormatting sqref="G53">
    <cfRule type="cellIs" dxfId="7015" priority="3669" operator="equal">
      <formula>"↻"</formula>
    </cfRule>
    <cfRule type="cellIs" dxfId="7014" priority="3670" operator="equal">
      <formula>"Ø"</formula>
    </cfRule>
    <cfRule type="cellIs" dxfId="7013" priority="3671" operator="equal">
      <formula>"◯"</formula>
    </cfRule>
    <cfRule type="cellIs" dxfId="7012" priority="3672" operator="equal">
      <formula>"■"</formula>
    </cfRule>
    <cfRule type="cellIs" dxfId="7011" priority="3673" operator="equal">
      <formula>"▶"</formula>
    </cfRule>
    <cfRule type="cellIs" dxfId="7010" priority="3674" operator="equal">
      <formula>"✘"</formula>
    </cfRule>
    <cfRule type="cellIs" dxfId="7009" priority="3675" operator="equal">
      <formula>"✔"</formula>
    </cfRule>
  </conditionalFormatting>
  <conditionalFormatting sqref="F52">
    <cfRule type="cellIs" dxfId="7008" priority="3668" operator="equal">
      <formula>1</formula>
    </cfRule>
  </conditionalFormatting>
  <conditionalFormatting sqref="G52">
    <cfRule type="cellIs" dxfId="7007" priority="3667" operator="equal">
      <formula>1</formula>
    </cfRule>
  </conditionalFormatting>
  <conditionalFormatting sqref="H52">
    <cfRule type="cellIs" dxfId="7006" priority="3666" operator="equal">
      <formula>1</formula>
    </cfRule>
  </conditionalFormatting>
  <conditionalFormatting sqref="H53">
    <cfRule type="cellIs" dxfId="7005" priority="3665" operator="equal">
      <formula>1</formula>
    </cfRule>
  </conditionalFormatting>
  <conditionalFormatting sqref="H54">
    <cfRule type="cellIs" dxfId="7004" priority="3664" operator="equal">
      <formula>1</formula>
    </cfRule>
  </conditionalFormatting>
  <conditionalFormatting sqref="G54">
    <cfRule type="cellIs" dxfId="7003" priority="3663" operator="equal">
      <formula>1</formula>
    </cfRule>
  </conditionalFormatting>
  <conditionalFormatting sqref="F54">
    <cfRule type="cellIs" dxfId="7002" priority="3662" operator="equal">
      <formula>1</formula>
    </cfRule>
  </conditionalFormatting>
  <conditionalFormatting sqref="F53">
    <cfRule type="cellIs" dxfId="7001" priority="3661" operator="equal">
      <formula>1</formula>
    </cfRule>
  </conditionalFormatting>
  <conditionalFormatting sqref="K53">
    <cfRule type="cellIs" dxfId="7000" priority="3654" operator="equal">
      <formula>"↻"</formula>
    </cfRule>
    <cfRule type="cellIs" dxfId="6999" priority="3655" operator="equal">
      <formula>"Ø"</formula>
    </cfRule>
    <cfRule type="cellIs" dxfId="6998" priority="3656" operator="equal">
      <formula>"◯"</formula>
    </cfRule>
    <cfRule type="cellIs" dxfId="6997" priority="3657" operator="equal">
      <formula>"■"</formula>
    </cfRule>
    <cfRule type="cellIs" dxfId="6996" priority="3658" operator="equal">
      <formula>"▶"</formula>
    </cfRule>
    <cfRule type="cellIs" dxfId="6995" priority="3659" operator="equal">
      <formula>"✘"</formula>
    </cfRule>
    <cfRule type="cellIs" dxfId="6994" priority="3660" operator="equal">
      <formula>"✔"</formula>
    </cfRule>
  </conditionalFormatting>
  <conditionalFormatting sqref="K52">
    <cfRule type="cellIs" dxfId="6993" priority="3652" operator="equal">
      <formula>1</formula>
    </cfRule>
  </conditionalFormatting>
  <conditionalFormatting sqref="L52">
    <cfRule type="cellIs" dxfId="6992" priority="3651" operator="equal">
      <formula>1</formula>
    </cfRule>
  </conditionalFormatting>
  <conditionalFormatting sqref="L53">
    <cfRule type="cellIs" dxfId="6991" priority="3650" operator="equal">
      <formula>1</formula>
    </cfRule>
  </conditionalFormatting>
  <conditionalFormatting sqref="L54">
    <cfRule type="cellIs" dxfId="6990" priority="3649" operator="equal">
      <formula>1</formula>
    </cfRule>
  </conditionalFormatting>
  <conditionalFormatting sqref="K54">
    <cfRule type="cellIs" dxfId="6989" priority="3648" operator="equal">
      <formula>1</formula>
    </cfRule>
  </conditionalFormatting>
  <conditionalFormatting sqref="O53">
    <cfRule type="cellIs" dxfId="6988" priority="3639" operator="equal">
      <formula>"↻"</formula>
    </cfRule>
    <cfRule type="cellIs" dxfId="6987" priority="3640" operator="equal">
      <formula>"Ø"</formula>
    </cfRule>
    <cfRule type="cellIs" dxfId="6986" priority="3641" operator="equal">
      <formula>"◯"</formula>
    </cfRule>
    <cfRule type="cellIs" dxfId="6985" priority="3642" operator="equal">
      <formula>"■"</formula>
    </cfRule>
    <cfRule type="cellIs" dxfId="6984" priority="3643" operator="equal">
      <formula>"▶"</formula>
    </cfRule>
    <cfRule type="cellIs" dxfId="6983" priority="3644" operator="equal">
      <formula>"✘"</formula>
    </cfRule>
    <cfRule type="cellIs" dxfId="6982" priority="3645" operator="equal">
      <formula>"✔"</formula>
    </cfRule>
  </conditionalFormatting>
  <conditionalFormatting sqref="O52">
    <cfRule type="cellIs" dxfId="6981" priority="3637" operator="equal">
      <formula>1</formula>
    </cfRule>
  </conditionalFormatting>
  <conditionalFormatting sqref="P52">
    <cfRule type="cellIs" dxfId="6980" priority="3636" operator="equal">
      <formula>1</formula>
    </cfRule>
  </conditionalFormatting>
  <conditionalFormatting sqref="P53">
    <cfRule type="cellIs" dxfId="6979" priority="3635" operator="equal">
      <formula>1</formula>
    </cfRule>
  </conditionalFormatting>
  <conditionalFormatting sqref="P54">
    <cfRule type="cellIs" dxfId="6978" priority="3634" operator="equal">
      <formula>1</formula>
    </cfRule>
  </conditionalFormatting>
  <conditionalFormatting sqref="O54">
    <cfRule type="cellIs" dxfId="6977" priority="3633" operator="equal">
      <formula>1</formula>
    </cfRule>
  </conditionalFormatting>
  <conditionalFormatting sqref="S53">
    <cfRule type="cellIs" dxfId="6976" priority="3624" operator="equal">
      <formula>"↻"</formula>
    </cfRule>
    <cfRule type="cellIs" dxfId="6975" priority="3625" operator="equal">
      <formula>"Ø"</formula>
    </cfRule>
    <cfRule type="cellIs" dxfId="6974" priority="3626" operator="equal">
      <formula>"◯"</formula>
    </cfRule>
    <cfRule type="cellIs" dxfId="6973" priority="3627" operator="equal">
      <formula>"■"</formula>
    </cfRule>
    <cfRule type="cellIs" dxfId="6972" priority="3628" operator="equal">
      <formula>"▶"</formula>
    </cfRule>
    <cfRule type="cellIs" dxfId="6971" priority="3629" operator="equal">
      <formula>"✘"</formula>
    </cfRule>
    <cfRule type="cellIs" dxfId="6970" priority="3630" operator="equal">
      <formula>"✔"</formula>
    </cfRule>
  </conditionalFormatting>
  <conditionalFormatting sqref="S52">
    <cfRule type="cellIs" dxfId="6969" priority="3622" operator="equal">
      <formula>1</formula>
    </cfRule>
  </conditionalFormatting>
  <conditionalFormatting sqref="T52">
    <cfRule type="cellIs" dxfId="6968" priority="3621" operator="equal">
      <formula>1</formula>
    </cfRule>
  </conditionalFormatting>
  <conditionalFormatting sqref="T53">
    <cfRule type="cellIs" dxfId="6967" priority="3620" operator="equal">
      <formula>1</formula>
    </cfRule>
  </conditionalFormatting>
  <conditionalFormatting sqref="T54">
    <cfRule type="cellIs" dxfId="6966" priority="3619" operator="equal">
      <formula>1</formula>
    </cfRule>
  </conditionalFormatting>
  <conditionalFormatting sqref="S54">
    <cfRule type="cellIs" dxfId="6965" priority="3618" operator="equal">
      <formula>1</formula>
    </cfRule>
  </conditionalFormatting>
  <conditionalFormatting sqref="W53">
    <cfRule type="cellIs" dxfId="6964" priority="3609" operator="equal">
      <formula>"↻"</formula>
    </cfRule>
    <cfRule type="cellIs" dxfId="6963" priority="3610" operator="equal">
      <formula>"Ø"</formula>
    </cfRule>
    <cfRule type="cellIs" dxfId="6962" priority="3611" operator="equal">
      <formula>"◯"</formula>
    </cfRule>
    <cfRule type="cellIs" dxfId="6961" priority="3612" operator="equal">
      <formula>"■"</formula>
    </cfRule>
    <cfRule type="cellIs" dxfId="6960" priority="3613" operator="equal">
      <formula>"▶"</formula>
    </cfRule>
    <cfRule type="cellIs" dxfId="6959" priority="3614" operator="equal">
      <formula>"✘"</formula>
    </cfRule>
    <cfRule type="cellIs" dxfId="6958" priority="3615" operator="equal">
      <formula>"✔"</formula>
    </cfRule>
  </conditionalFormatting>
  <conditionalFormatting sqref="W52">
    <cfRule type="cellIs" dxfId="6957" priority="3607" operator="equal">
      <formula>1</formula>
    </cfRule>
  </conditionalFormatting>
  <conditionalFormatting sqref="X52">
    <cfRule type="cellIs" dxfId="6956" priority="3606" operator="equal">
      <formula>1</formula>
    </cfRule>
  </conditionalFormatting>
  <conditionalFormatting sqref="X53">
    <cfRule type="cellIs" dxfId="6955" priority="3605" operator="equal">
      <formula>1</formula>
    </cfRule>
  </conditionalFormatting>
  <conditionalFormatting sqref="X54">
    <cfRule type="cellIs" dxfId="6954" priority="3604" operator="equal">
      <formula>1</formula>
    </cfRule>
  </conditionalFormatting>
  <conditionalFormatting sqref="W54">
    <cfRule type="cellIs" dxfId="6953" priority="3603" operator="equal">
      <formula>1</formula>
    </cfRule>
  </conditionalFormatting>
  <conditionalFormatting sqref="AA53">
    <cfRule type="cellIs" dxfId="6952" priority="3594" operator="equal">
      <formula>"↻"</formula>
    </cfRule>
    <cfRule type="cellIs" dxfId="6951" priority="3595" operator="equal">
      <formula>"Ø"</formula>
    </cfRule>
    <cfRule type="cellIs" dxfId="6950" priority="3596" operator="equal">
      <formula>"◯"</formula>
    </cfRule>
    <cfRule type="cellIs" dxfId="6949" priority="3597" operator="equal">
      <formula>"■"</formula>
    </cfRule>
    <cfRule type="cellIs" dxfId="6948" priority="3598" operator="equal">
      <formula>"▶"</formula>
    </cfRule>
    <cfRule type="cellIs" dxfId="6947" priority="3599" operator="equal">
      <formula>"✘"</formula>
    </cfRule>
    <cfRule type="cellIs" dxfId="6946" priority="3600" operator="equal">
      <formula>"✔"</formula>
    </cfRule>
  </conditionalFormatting>
  <conditionalFormatting sqref="AA52">
    <cfRule type="cellIs" dxfId="6945" priority="3592" operator="equal">
      <formula>1</formula>
    </cfRule>
  </conditionalFormatting>
  <conditionalFormatting sqref="AB52">
    <cfRule type="cellIs" dxfId="6944" priority="3591" operator="equal">
      <formula>1</formula>
    </cfRule>
  </conditionalFormatting>
  <conditionalFormatting sqref="AB53">
    <cfRule type="cellIs" dxfId="6943" priority="3590" operator="equal">
      <formula>1</formula>
    </cfRule>
  </conditionalFormatting>
  <conditionalFormatting sqref="AB54">
    <cfRule type="cellIs" dxfId="6942" priority="3589" operator="equal">
      <formula>1</formula>
    </cfRule>
  </conditionalFormatting>
  <conditionalFormatting sqref="AA54">
    <cfRule type="cellIs" dxfId="6941" priority="3588" operator="equal">
      <formula>1</formula>
    </cfRule>
  </conditionalFormatting>
  <conditionalFormatting sqref="AE53">
    <cfRule type="cellIs" dxfId="6940" priority="3579" operator="equal">
      <formula>"↻"</formula>
    </cfRule>
    <cfRule type="cellIs" dxfId="6939" priority="3580" operator="equal">
      <formula>"Ø"</formula>
    </cfRule>
    <cfRule type="cellIs" dxfId="6938" priority="3581" operator="equal">
      <formula>"◯"</formula>
    </cfRule>
    <cfRule type="cellIs" dxfId="6937" priority="3582" operator="equal">
      <formula>"■"</formula>
    </cfRule>
    <cfRule type="cellIs" dxfId="6936" priority="3583" operator="equal">
      <formula>"▶"</formula>
    </cfRule>
    <cfRule type="cellIs" dxfId="6935" priority="3584" operator="equal">
      <formula>"✘"</formula>
    </cfRule>
    <cfRule type="cellIs" dxfId="6934" priority="3585" operator="equal">
      <formula>"✔"</formula>
    </cfRule>
  </conditionalFormatting>
  <conditionalFormatting sqref="AE52">
    <cfRule type="cellIs" dxfId="6933" priority="3577" operator="equal">
      <formula>1</formula>
    </cfRule>
  </conditionalFormatting>
  <conditionalFormatting sqref="AF52">
    <cfRule type="cellIs" dxfId="6932" priority="3576" operator="equal">
      <formula>1</formula>
    </cfRule>
  </conditionalFormatting>
  <conditionalFormatting sqref="AF53">
    <cfRule type="cellIs" dxfId="6931" priority="3575" operator="equal">
      <formula>1</formula>
    </cfRule>
  </conditionalFormatting>
  <conditionalFormatting sqref="AF54">
    <cfRule type="cellIs" dxfId="6930" priority="3574" operator="equal">
      <formula>1</formula>
    </cfRule>
  </conditionalFormatting>
  <conditionalFormatting sqref="AE54">
    <cfRule type="cellIs" dxfId="6929" priority="3573" operator="equal">
      <formula>1</formula>
    </cfRule>
  </conditionalFormatting>
  <conditionalFormatting sqref="AI53">
    <cfRule type="cellIs" dxfId="6928" priority="3564" operator="equal">
      <formula>"↻"</formula>
    </cfRule>
    <cfRule type="cellIs" dxfId="6927" priority="3565" operator="equal">
      <formula>"Ø"</formula>
    </cfRule>
    <cfRule type="cellIs" dxfId="6926" priority="3566" operator="equal">
      <formula>"◯"</formula>
    </cfRule>
    <cfRule type="cellIs" dxfId="6925" priority="3567" operator="equal">
      <formula>"■"</formula>
    </cfRule>
    <cfRule type="cellIs" dxfId="6924" priority="3568" operator="equal">
      <formula>"▶"</formula>
    </cfRule>
    <cfRule type="cellIs" dxfId="6923" priority="3569" operator="equal">
      <formula>"✘"</formula>
    </cfRule>
    <cfRule type="cellIs" dxfId="6922" priority="3570" operator="equal">
      <formula>"✔"</formula>
    </cfRule>
  </conditionalFormatting>
  <conditionalFormatting sqref="AI52">
    <cfRule type="cellIs" dxfId="6921" priority="3562" operator="equal">
      <formula>1</formula>
    </cfRule>
  </conditionalFormatting>
  <conditionalFormatting sqref="AJ52">
    <cfRule type="cellIs" dxfId="6920" priority="3561" operator="equal">
      <formula>1</formula>
    </cfRule>
  </conditionalFormatting>
  <conditionalFormatting sqref="AJ53">
    <cfRule type="cellIs" dxfId="6919" priority="3560" operator="equal">
      <formula>1</formula>
    </cfRule>
  </conditionalFormatting>
  <conditionalFormatting sqref="AJ54">
    <cfRule type="cellIs" dxfId="6918" priority="3559" operator="equal">
      <formula>1</formula>
    </cfRule>
  </conditionalFormatting>
  <conditionalFormatting sqref="AI54">
    <cfRule type="cellIs" dxfId="6917" priority="3558" operator="equal">
      <formula>1</formula>
    </cfRule>
  </conditionalFormatting>
  <conditionalFormatting sqref="AM53">
    <cfRule type="cellIs" dxfId="6916" priority="3549" operator="equal">
      <formula>"↻"</formula>
    </cfRule>
    <cfRule type="cellIs" dxfId="6915" priority="3550" operator="equal">
      <formula>"Ø"</formula>
    </cfRule>
    <cfRule type="cellIs" dxfId="6914" priority="3551" operator="equal">
      <formula>"◯"</formula>
    </cfRule>
    <cfRule type="cellIs" dxfId="6913" priority="3552" operator="equal">
      <formula>"■"</formula>
    </cfRule>
    <cfRule type="cellIs" dxfId="6912" priority="3553" operator="equal">
      <formula>"▶"</formula>
    </cfRule>
    <cfRule type="cellIs" dxfId="6911" priority="3554" operator="equal">
      <formula>"✘"</formula>
    </cfRule>
    <cfRule type="cellIs" dxfId="6910" priority="3555" operator="equal">
      <formula>"✔"</formula>
    </cfRule>
  </conditionalFormatting>
  <conditionalFormatting sqref="AM52">
    <cfRule type="cellIs" dxfId="6909" priority="3547" operator="equal">
      <formula>1</formula>
    </cfRule>
  </conditionalFormatting>
  <conditionalFormatting sqref="AN52">
    <cfRule type="cellIs" dxfId="6908" priority="3546" operator="equal">
      <formula>1</formula>
    </cfRule>
  </conditionalFormatting>
  <conditionalFormatting sqref="AN53">
    <cfRule type="cellIs" dxfId="6907" priority="3545" operator="equal">
      <formula>1</formula>
    </cfRule>
  </conditionalFormatting>
  <conditionalFormatting sqref="AN54">
    <cfRule type="cellIs" dxfId="6906" priority="3544" operator="equal">
      <formula>1</formula>
    </cfRule>
  </conditionalFormatting>
  <conditionalFormatting sqref="AM54">
    <cfRule type="cellIs" dxfId="6905" priority="3543" operator="equal">
      <formula>1</formula>
    </cfRule>
  </conditionalFormatting>
  <conditionalFormatting sqref="AQ53">
    <cfRule type="cellIs" dxfId="6904" priority="3534" operator="equal">
      <formula>"↻"</formula>
    </cfRule>
    <cfRule type="cellIs" dxfId="6903" priority="3535" operator="equal">
      <formula>"Ø"</formula>
    </cfRule>
    <cfRule type="cellIs" dxfId="6902" priority="3536" operator="equal">
      <formula>"◯"</formula>
    </cfRule>
    <cfRule type="cellIs" dxfId="6901" priority="3537" operator="equal">
      <formula>"■"</formula>
    </cfRule>
    <cfRule type="cellIs" dxfId="6900" priority="3538" operator="equal">
      <formula>"▶"</formula>
    </cfRule>
    <cfRule type="cellIs" dxfId="6899" priority="3539" operator="equal">
      <formula>"✘"</formula>
    </cfRule>
    <cfRule type="cellIs" dxfId="6898" priority="3540" operator="equal">
      <formula>"✔"</formula>
    </cfRule>
  </conditionalFormatting>
  <conditionalFormatting sqref="AQ52">
    <cfRule type="cellIs" dxfId="6897" priority="3532" operator="equal">
      <formula>1</formula>
    </cfRule>
  </conditionalFormatting>
  <conditionalFormatting sqref="AR52">
    <cfRule type="cellIs" dxfId="6896" priority="3531" operator="equal">
      <formula>1</formula>
    </cfRule>
  </conditionalFormatting>
  <conditionalFormatting sqref="AR53">
    <cfRule type="cellIs" dxfId="6895" priority="3530" operator="equal">
      <formula>1</formula>
    </cfRule>
  </conditionalFormatting>
  <conditionalFormatting sqref="AR54">
    <cfRule type="cellIs" dxfId="6894" priority="3529" operator="equal">
      <formula>1</formula>
    </cfRule>
  </conditionalFormatting>
  <conditionalFormatting sqref="AQ54">
    <cfRule type="cellIs" dxfId="6893" priority="3528" operator="equal">
      <formula>1</formula>
    </cfRule>
  </conditionalFormatting>
  <conditionalFormatting sqref="AU53">
    <cfRule type="cellIs" dxfId="6892" priority="3519" operator="equal">
      <formula>"↻"</formula>
    </cfRule>
    <cfRule type="cellIs" dxfId="6891" priority="3520" operator="equal">
      <formula>"Ø"</formula>
    </cfRule>
    <cfRule type="cellIs" dxfId="6890" priority="3521" operator="equal">
      <formula>"◯"</formula>
    </cfRule>
    <cfRule type="cellIs" dxfId="6889" priority="3522" operator="equal">
      <formula>"■"</formula>
    </cfRule>
    <cfRule type="cellIs" dxfId="6888" priority="3523" operator="equal">
      <formula>"▶"</formula>
    </cfRule>
    <cfRule type="cellIs" dxfId="6887" priority="3524" operator="equal">
      <formula>"✘"</formula>
    </cfRule>
    <cfRule type="cellIs" dxfId="6886" priority="3525" operator="equal">
      <formula>"✔"</formula>
    </cfRule>
  </conditionalFormatting>
  <conditionalFormatting sqref="AU52">
    <cfRule type="cellIs" dxfId="6885" priority="3517" operator="equal">
      <formula>1</formula>
    </cfRule>
  </conditionalFormatting>
  <conditionalFormatting sqref="AV52">
    <cfRule type="cellIs" dxfId="6884" priority="3516" operator="equal">
      <formula>1</formula>
    </cfRule>
  </conditionalFormatting>
  <conditionalFormatting sqref="AV53">
    <cfRule type="cellIs" dxfId="6883" priority="3515" operator="equal">
      <formula>1</formula>
    </cfRule>
  </conditionalFormatting>
  <conditionalFormatting sqref="AV54">
    <cfRule type="cellIs" dxfId="6882" priority="3514" operator="equal">
      <formula>1</formula>
    </cfRule>
  </conditionalFormatting>
  <conditionalFormatting sqref="AU54">
    <cfRule type="cellIs" dxfId="6881" priority="3513" operator="equal">
      <formula>1</formula>
    </cfRule>
  </conditionalFormatting>
  <conditionalFormatting sqref="AY53">
    <cfRule type="cellIs" dxfId="6880" priority="3504" operator="equal">
      <formula>"↻"</formula>
    </cfRule>
    <cfRule type="cellIs" dxfId="6879" priority="3505" operator="equal">
      <formula>"Ø"</formula>
    </cfRule>
    <cfRule type="cellIs" dxfId="6878" priority="3506" operator="equal">
      <formula>"◯"</formula>
    </cfRule>
    <cfRule type="cellIs" dxfId="6877" priority="3507" operator="equal">
      <formula>"■"</formula>
    </cfRule>
    <cfRule type="cellIs" dxfId="6876" priority="3508" operator="equal">
      <formula>"▶"</formula>
    </cfRule>
    <cfRule type="cellIs" dxfId="6875" priority="3509" operator="equal">
      <formula>"✘"</formula>
    </cfRule>
    <cfRule type="cellIs" dxfId="6874" priority="3510" operator="equal">
      <formula>"✔"</formula>
    </cfRule>
  </conditionalFormatting>
  <conditionalFormatting sqref="AY52">
    <cfRule type="cellIs" dxfId="6873" priority="3502" operator="equal">
      <formula>1</formula>
    </cfRule>
  </conditionalFormatting>
  <conditionalFormatting sqref="AZ52">
    <cfRule type="cellIs" dxfId="6872" priority="3501" operator="equal">
      <formula>1</formula>
    </cfRule>
  </conditionalFormatting>
  <conditionalFormatting sqref="AZ53">
    <cfRule type="cellIs" dxfId="6871" priority="3500" operator="equal">
      <formula>1</formula>
    </cfRule>
  </conditionalFormatting>
  <conditionalFormatting sqref="AZ54">
    <cfRule type="cellIs" dxfId="6870" priority="3499" operator="equal">
      <formula>1</formula>
    </cfRule>
  </conditionalFormatting>
  <conditionalFormatting sqref="AY54">
    <cfRule type="cellIs" dxfId="6869" priority="3498" operator="equal">
      <formula>1</formula>
    </cfRule>
  </conditionalFormatting>
  <conditionalFormatting sqref="BC53">
    <cfRule type="cellIs" dxfId="6868" priority="3489" operator="equal">
      <formula>"↻"</formula>
    </cfRule>
    <cfRule type="cellIs" dxfId="6867" priority="3490" operator="equal">
      <formula>"Ø"</formula>
    </cfRule>
    <cfRule type="cellIs" dxfId="6866" priority="3491" operator="equal">
      <formula>"◯"</formula>
    </cfRule>
    <cfRule type="cellIs" dxfId="6865" priority="3492" operator="equal">
      <formula>"■"</formula>
    </cfRule>
    <cfRule type="cellIs" dxfId="6864" priority="3493" operator="equal">
      <formula>"▶"</formula>
    </cfRule>
    <cfRule type="cellIs" dxfId="6863" priority="3494" operator="equal">
      <formula>"✘"</formula>
    </cfRule>
    <cfRule type="cellIs" dxfId="6862" priority="3495" operator="equal">
      <formula>"✔"</formula>
    </cfRule>
  </conditionalFormatting>
  <conditionalFormatting sqref="BC52">
    <cfRule type="cellIs" dxfId="6861" priority="3487" operator="equal">
      <formula>1</formula>
    </cfRule>
  </conditionalFormatting>
  <conditionalFormatting sqref="BD52">
    <cfRule type="cellIs" dxfId="6860" priority="3486" operator="equal">
      <formula>1</formula>
    </cfRule>
  </conditionalFormatting>
  <conditionalFormatting sqref="BD53">
    <cfRule type="cellIs" dxfId="6859" priority="3485" operator="equal">
      <formula>1</formula>
    </cfRule>
  </conditionalFormatting>
  <conditionalFormatting sqref="BD54">
    <cfRule type="cellIs" dxfId="6858" priority="3484" operator="equal">
      <formula>1</formula>
    </cfRule>
  </conditionalFormatting>
  <conditionalFormatting sqref="BC54">
    <cfRule type="cellIs" dxfId="6857" priority="3483" operator="equal">
      <formula>1</formula>
    </cfRule>
  </conditionalFormatting>
  <conditionalFormatting sqref="BG53">
    <cfRule type="cellIs" dxfId="6856" priority="3474" operator="equal">
      <formula>"↻"</formula>
    </cfRule>
    <cfRule type="cellIs" dxfId="6855" priority="3475" operator="equal">
      <formula>"Ø"</formula>
    </cfRule>
    <cfRule type="cellIs" dxfId="6854" priority="3476" operator="equal">
      <formula>"◯"</formula>
    </cfRule>
    <cfRule type="cellIs" dxfId="6853" priority="3477" operator="equal">
      <formula>"■"</formula>
    </cfRule>
    <cfRule type="cellIs" dxfId="6852" priority="3478" operator="equal">
      <formula>"▶"</formula>
    </cfRule>
    <cfRule type="cellIs" dxfId="6851" priority="3479" operator="equal">
      <formula>"✘"</formula>
    </cfRule>
    <cfRule type="cellIs" dxfId="6850" priority="3480" operator="equal">
      <formula>"✔"</formula>
    </cfRule>
  </conditionalFormatting>
  <conditionalFormatting sqref="BG52">
    <cfRule type="cellIs" dxfId="6849" priority="3472" operator="equal">
      <formula>1</formula>
    </cfRule>
  </conditionalFormatting>
  <conditionalFormatting sqref="BH52">
    <cfRule type="cellIs" dxfId="6848" priority="3471" operator="equal">
      <formula>1</formula>
    </cfRule>
  </conditionalFormatting>
  <conditionalFormatting sqref="BH53">
    <cfRule type="cellIs" dxfId="6847" priority="3470" operator="equal">
      <formula>1</formula>
    </cfRule>
  </conditionalFormatting>
  <conditionalFormatting sqref="BH54">
    <cfRule type="cellIs" dxfId="6846" priority="3469" operator="equal">
      <formula>1</formula>
    </cfRule>
  </conditionalFormatting>
  <conditionalFormatting sqref="BG54">
    <cfRule type="cellIs" dxfId="6845" priority="3468" operator="equal">
      <formula>1</formula>
    </cfRule>
  </conditionalFormatting>
  <conditionalFormatting sqref="BK53">
    <cfRule type="cellIs" dxfId="6844" priority="3459" operator="equal">
      <formula>"↻"</formula>
    </cfRule>
    <cfRule type="cellIs" dxfId="6843" priority="3460" operator="equal">
      <formula>"Ø"</formula>
    </cfRule>
    <cfRule type="cellIs" dxfId="6842" priority="3461" operator="equal">
      <formula>"◯"</formula>
    </cfRule>
    <cfRule type="cellIs" dxfId="6841" priority="3462" operator="equal">
      <formula>"■"</formula>
    </cfRule>
    <cfRule type="cellIs" dxfId="6840" priority="3463" operator="equal">
      <formula>"▶"</formula>
    </cfRule>
    <cfRule type="cellIs" dxfId="6839" priority="3464" operator="equal">
      <formula>"✘"</formula>
    </cfRule>
    <cfRule type="cellIs" dxfId="6838" priority="3465" operator="equal">
      <formula>"✔"</formula>
    </cfRule>
  </conditionalFormatting>
  <conditionalFormatting sqref="BK52">
    <cfRule type="cellIs" dxfId="6837" priority="3457" operator="equal">
      <formula>1</formula>
    </cfRule>
  </conditionalFormatting>
  <conditionalFormatting sqref="BL52">
    <cfRule type="cellIs" dxfId="6836" priority="3456" operator="equal">
      <formula>1</formula>
    </cfRule>
  </conditionalFormatting>
  <conditionalFormatting sqref="BL53">
    <cfRule type="cellIs" dxfId="6835" priority="3455" operator="equal">
      <formula>1</formula>
    </cfRule>
  </conditionalFormatting>
  <conditionalFormatting sqref="BL54">
    <cfRule type="cellIs" dxfId="6834" priority="3454" operator="equal">
      <formula>1</formula>
    </cfRule>
  </conditionalFormatting>
  <conditionalFormatting sqref="BK54">
    <cfRule type="cellIs" dxfId="6833" priority="3453" operator="equal">
      <formula>1</formula>
    </cfRule>
  </conditionalFormatting>
  <conditionalFormatting sqref="BO53">
    <cfRule type="cellIs" dxfId="6832" priority="3444" operator="equal">
      <formula>"↻"</formula>
    </cfRule>
    <cfRule type="cellIs" dxfId="6831" priority="3445" operator="equal">
      <formula>"Ø"</formula>
    </cfRule>
    <cfRule type="cellIs" dxfId="6830" priority="3446" operator="equal">
      <formula>"◯"</formula>
    </cfRule>
    <cfRule type="cellIs" dxfId="6829" priority="3447" operator="equal">
      <formula>"■"</formula>
    </cfRule>
    <cfRule type="cellIs" dxfId="6828" priority="3448" operator="equal">
      <formula>"▶"</formula>
    </cfRule>
    <cfRule type="cellIs" dxfId="6827" priority="3449" operator="equal">
      <formula>"✘"</formula>
    </cfRule>
    <cfRule type="cellIs" dxfId="6826" priority="3450" operator="equal">
      <formula>"✔"</formula>
    </cfRule>
  </conditionalFormatting>
  <conditionalFormatting sqref="BO52">
    <cfRule type="cellIs" dxfId="6825" priority="3442" operator="equal">
      <formula>1</formula>
    </cfRule>
  </conditionalFormatting>
  <conditionalFormatting sqref="BP52">
    <cfRule type="cellIs" dxfId="6824" priority="3441" operator="equal">
      <formula>1</formula>
    </cfRule>
  </conditionalFormatting>
  <conditionalFormatting sqref="BP53">
    <cfRule type="cellIs" dxfId="6823" priority="3440" operator="equal">
      <formula>1</formula>
    </cfRule>
  </conditionalFormatting>
  <conditionalFormatting sqref="BP54">
    <cfRule type="cellIs" dxfId="6822" priority="3439" operator="equal">
      <formula>1</formula>
    </cfRule>
  </conditionalFormatting>
  <conditionalFormatting sqref="BO54">
    <cfRule type="cellIs" dxfId="6821" priority="3438" operator="equal">
      <formula>1</formula>
    </cfRule>
  </conditionalFormatting>
  <conditionalFormatting sqref="BS53">
    <cfRule type="cellIs" dxfId="6820" priority="3429" operator="equal">
      <formula>"↻"</formula>
    </cfRule>
    <cfRule type="cellIs" dxfId="6819" priority="3430" operator="equal">
      <formula>"Ø"</formula>
    </cfRule>
    <cfRule type="cellIs" dxfId="6818" priority="3431" operator="equal">
      <formula>"◯"</formula>
    </cfRule>
    <cfRule type="cellIs" dxfId="6817" priority="3432" operator="equal">
      <formula>"■"</formula>
    </cfRule>
    <cfRule type="cellIs" dxfId="6816" priority="3433" operator="equal">
      <formula>"▶"</formula>
    </cfRule>
    <cfRule type="cellIs" dxfId="6815" priority="3434" operator="equal">
      <formula>"✘"</formula>
    </cfRule>
    <cfRule type="cellIs" dxfId="6814" priority="3435" operator="equal">
      <formula>"✔"</formula>
    </cfRule>
  </conditionalFormatting>
  <conditionalFormatting sqref="BS52">
    <cfRule type="cellIs" dxfId="6813" priority="3427" operator="equal">
      <formula>1</formula>
    </cfRule>
  </conditionalFormatting>
  <conditionalFormatting sqref="BT52">
    <cfRule type="cellIs" dxfId="6812" priority="3426" operator="equal">
      <formula>1</formula>
    </cfRule>
  </conditionalFormatting>
  <conditionalFormatting sqref="BT53">
    <cfRule type="cellIs" dxfId="6811" priority="3425" operator="equal">
      <formula>1</formula>
    </cfRule>
  </conditionalFormatting>
  <conditionalFormatting sqref="BT54">
    <cfRule type="cellIs" dxfId="6810" priority="3424" operator="equal">
      <formula>1</formula>
    </cfRule>
  </conditionalFormatting>
  <conditionalFormatting sqref="BS54">
    <cfRule type="cellIs" dxfId="6809" priority="3423" operator="equal">
      <formula>1</formula>
    </cfRule>
  </conditionalFormatting>
  <conditionalFormatting sqref="BW53">
    <cfRule type="cellIs" dxfId="6808" priority="3414" operator="equal">
      <formula>"↻"</formula>
    </cfRule>
    <cfRule type="cellIs" dxfId="6807" priority="3415" operator="equal">
      <formula>"Ø"</formula>
    </cfRule>
    <cfRule type="cellIs" dxfId="6806" priority="3416" operator="equal">
      <formula>"◯"</formula>
    </cfRule>
    <cfRule type="cellIs" dxfId="6805" priority="3417" operator="equal">
      <formula>"■"</formula>
    </cfRule>
    <cfRule type="cellIs" dxfId="6804" priority="3418" operator="equal">
      <formula>"▶"</formula>
    </cfRule>
    <cfRule type="cellIs" dxfId="6803" priority="3419" operator="equal">
      <formula>"✘"</formula>
    </cfRule>
    <cfRule type="cellIs" dxfId="6802" priority="3420" operator="equal">
      <formula>"✔"</formula>
    </cfRule>
  </conditionalFormatting>
  <conditionalFormatting sqref="BW52">
    <cfRule type="cellIs" dxfId="6801" priority="3412" operator="equal">
      <formula>1</formula>
    </cfRule>
  </conditionalFormatting>
  <conditionalFormatting sqref="BX52">
    <cfRule type="cellIs" dxfId="6800" priority="3411" operator="equal">
      <formula>1</formula>
    </cfRule>
  </conditionalFormatting>
  <conditionalFormatting sqref="BX53">
    <cfRule type="cellIs" dxfId="6799" priority="3410" operator="equal">
      <formula>1</formula>
    </cfRule>
  </conditionalFormatting>
  <conditionalFormatting sqref="BX54">
    <cfRule type="cellIs" dxfId="6798" priority="3409" operator="equal">
      <formula>1</formula>
    </cfRule>
  </conditionalFormatting>
  <conditionalFormatting sqref="BW54">
    <cfRule type="cellIs" dxfId="6797" priority="3408" operator="equal">
      <formula>1</formula>
    </cfRule>
  </conditionalFormatting>
  <conditionalFormatting sqref="CA53">
    <cfRule type="cellIs" dxfId="6796" priority="3399" operator="equal">
      <formula>"↻"</formula>
    </cfRule>
    <cfRule type="cellIs" dxfId="6795" priority="3400" operator="equal">
      <formula>"Ø"</formula>
    </cfRule>
    <cfRule type="cellIs" dxfId="6794" priority="3401" operator="equal">
      <formula>"◯"</formula>
    </cfRule>
    <cfRule type="cellIs" dxfId="6793" priority="3402" operator="equal">
      <formula>"■"</formula>
    </cfRule>
    <cfRule type="cellIs" dxfId="6792" priority="3403" operator="equal">
      <formula>"▶"</formula>
    </cfRule>
    <cfRule type="cellIs" dxfId="6791" priority="3404" operator="equal">
      <formula>"✘"</formula>
    </cfRule>
    <cfRule type="cellIs" dxfId="6790" priority="3405" operator="equal">
      <formula>"✔"</formula>
    </cfRule>
  </conditionalFormatting>
  <conditionalFormatting sqref="CA52">
    <cfRule type="cellIs" dxfId="6789" priority="3397" operator="equal">
      <formula>1</formula>
    </cfRule>
  </conditionalFormatting>
  <conditionalFormatting sqref="CB52">
    <cfRule type="cellIs" dxfId="6788" priority="3396" operator="equal">
      <formula>1</formula>
    </cfRule>
  </conditionalFormatting>
  <conditionalFormatting sqref="CB53">
    <cfRule type="cellIs" dxfId="6787" priority="3395" operator="equal">
      <formula>1</formula>
    </cfRule>
  </conditionalFormatting>
  <conditionalFormatting sqref="CB54">
    <cfRule type="cellIs" dxfId="6786" priority="3394" operator="equal">
      <formula>1</formula>
    </cfRule>
  </conditionalFormatting>
  <conditionalFormatting sqref="CA54">
    <cfRule type="cellIs" dxfId="6785" priority="3393" operator="equal">
      <formula>1</formula>
    </cfRule>
  </conditionalFormatting>
  <conditionalFormatting sqref="CE53">
    <cfRule type="cellIs" dxfId="6784" priority="3384" operator="equal">
      <formula>"↻"</formula>
    </cfRule>
    <cfRule type="cellIs" dxfId="6783" priority="3385" operator="equal">
      <formula>"Ø"</formula>
    </cfRule>
    <cfRule type="cellIs" dxfId="6782" priority="3386" operator="equal">
      <formula>"◯"</formula>
    </cfRule>
    <cfRule type="cellIs" dxfId="6781" priority="3387" operator="equal">
      <formula>"■"</formula>
    </cfRule>
    <cfRule type="cellIs" dxfId="6780" priority="3388" operator="equal">
      <formula>"▶"</formula>
    </cfRule>
    <cfRule type="cellIs" dxfId="6779" priority="3389" operator="equal">
      <formula>"✘"</formula>
    </cfRule>
    <cfRule type="cellIs" dxfId="6778" priority="3390" operator="equal">
      <formula>"✔"</formula>
    </cfRule>
  </conditionalFormatting>
  <conditionalFormatting sqref="CE52">
    <cfRule type="cellIs" dxfId="6777" priority="3382" operator="equal">
      <formula>1</formula>
    </cfRule>
  </conditionalFormatting>
  <conditionalFormatting sqref="CF52">
    <cfRule type="cellIs" dxfId="6776" priority="3381" operator="equal">
      <formula>1</formula>
    </cfRule>
  </conditionalFormatting>
  <conditionalFormatting sqref="CF53">
    <cfRule type="cellIs" dxfId="6775" priority="3380" operator="equal">
      <formula>1</formula>
    </cfRule>
  </conditionalFormatting>
  <conditionalFormatting sqref="CF54">
    <cfRule type="cellIs" dxfId="6774" priority="3379" operator="equal">
      <formula>1</formula>
    </cfRule>
  </conditionalFormatting>
  <conditionalFormatting sqref="CE54">
    <cfRule type="cellIs" dxfId="6773" priority="3378" operator="equal">
      <formula>1</formula>
    </cfRule>
  </conditionalFormatting>
  <conditionalFormatting sqref="CI53">
    <cfRule type="cellIs" dxfId="6772" priority="3369" operator="equal">
      <formula>"↻"</formula>
    </cfRule>
    <cfRule type="cellIs" dxfId="6771" priority="3370" operator="equal">
      <formula>"Ø"</formula>
    </cfRule>
    <cfRule type="cellIs" dxfId="6770" priority="3371" operator="equal">
      <formula>"◯"</formula>
    </cfRule>
    <cfRule type="cellIs" dxfId="6769" priority="3372" operator="equal">
      <formula>"■"</formula>
    </cfRule>
    <cfRule type="cellIs" dxfId="6768" priority="3373" operator="equal">
      <formula>"▶"</formula>
    </cfRule>
    <cfRule type="cellIs" dxfId="6767" priority="3374" operator="equal">
      <formula>"✘"</formula>
    </cfRule>
    <cfRule type="cellIs" dxfId="6766" priority="3375" operator="equal">
      <formula>"✔"</formula>
    </cfRule>
  </conditionalFormatting>
  <conditionalFormatting sqref="CI52">
    <cfRule type="cellIs" dxfId="6765" priority="3367" operator="equal">
      <formula>1</formula>
    </cfRule>
  </conditionalFormatting>
  <conditionalFormatting sqref="CJ52">
    <cfRule type="cellIs" dxfId="6764" priority="3366" operator="equal">
      <formula>1</formula>
    </cfRule>
  </conditionalFormatting>
  <conditionalFormatting sqref="CJ53">
    <cfRule type="cellIs" dxfId="6763" priority="3365" operator="equal">
      <formula>1</formula>
    </cfRule>
  </conditionalFormatting>
  <conditionalFormatting sqref="CJ54">
    <cfRule type="cellIs" dxfId="6762" priority="3364" operator="equal">
      <formula>1</formula>
    </cfRule>
  </conditionalFormatting>
  <conditionalFormatting sqref="CI54">
    <cfRule type="cellIs" dxfId="6761" priority="3363" operator="equal">
      <formula>1</formula>
    </cfRule>
  </conditionalFormatting>
  <conditionalFormatting sqref="CM53">
    <cfRule type="cellIs" dxfId="6760" priority="3354" operator="equal">
      <formula>"↻"</formula>
    </cfRule>
    <cfRule type="cellIs" dxfId="6759" priority="3355" operator="equal">
      <formula>"Ø"</formula>
    </cfRule>
    <cfRule type="cellIs" dxfId="6758" priority="3356" operator="equal">
      <formula>"◯"</formula>
    </cfRule>
    <cfRule type="cellIs" dxfId="6757" priority="3357" operator="equal">
      <formula>"■"</formula>
    </cfRule>
    <cfRule type="cellIs" dxfId="6756" priority="3358" operator="equal">
      <formula>"▶"</formula>
    </cfRule>
    <cfRule type="cellIs" dxfId="6755" priority="3359" operator="equal">
      <formula>"✘"</formula>
    </cfRule>
    <cfRule type="cellIs" dxfId="6754" priority="3360" operator="equal">
      <formula>"✔"</formula>
    </cfRule>
  </conditionalFormatting>
  <conditionalFormatting sqref="CM52">
    <cfRule type="cellIs" dxfId="6753" priority="3352" operator="equal">
      <formula>1</formula>
    </cfRule>
  </conditionalFormatting>
  <conditionalFormatting sqref="CN52">
    <cfRule type="cellIs" dxfId="6752" priority="3351" operator="equal">
      <formula>1</formula>
    </cfRule>
  </conditionalFormatting>
  <conditionalFormatting sqref="CN53">
    <cfRule type="cellIs" dxfId="6751" priority="3350" operator="equal">
      <formula>1</formula>
    </cfRule>
  </conditionalFormatting>
  <conditionalFormatting sqref="CN54">
    <cfRule type="cellIs" dxfId="6750" priority="3349" operator="equal">
      <formula>1</formula>
    </cfRule>
  </conditionalFormatting>
  <conditionalFormatting sqref="CM54">
    <cfRule type="cellIs" dxfId="6749" priority="3348" operator="equal">
      <formula>1</formula>
    </cfRule>
  </conditionalFormatting>
  <conditionalFormatting sqref="CQ53">
    <cfRule type="cellIs" dxfId="6748" priority="3339" operator="equal">
      <formula>"↻"</formula>
    </cfRule>
    <cfRule type="cellIs" dxfId="6747" priority="3340" operator="equal">
      <formula>"Ø"</formula>
    </cfRule>
    <cfRule type="cellIs" dxfId="6746" priority="3341" operator="equal">
      <formula>"◯"</formula>
    </cfRule>
    <cfRule type="cellIs" dxfId="6745" priority="3342" operator="equal">
      <formula>"■"</formula>
    </cfRule>
    <cfRule type="cellIs" dxfId="6744" priority="3343" operator="equal">
      <formula>"▶"</formula>
    </cfRule>
    <cfRule type="cellIs" dxfId="6743" priority="3344" operator="equal">
      <formula>"✘"</formula>
    </cfRule>
    <cfRule type="cellIs" dxfId="6742" priority="3345" operator="equal">
      <formula>"✔"</formula>
    </cfRule>
  </conditionalFormatting>
  <conditionalFormatting sqref="CQ52">
    <cfRule type="cellIs" dxfId="6741" priority="3337" operator="equal">
      <formula>1</formula>
    </cfRule>
  </conditionalFormatting>
  <conditionalFormatting sqref="CR52">
    <cfRule type="cellIs" dxfId="6740" priority="3336" operator="equal">
      <formula>1</formula>
    </cfRule>
  </conditionalFormatting>
  <conditionalFormatting sqref="CR53">
    <cfRule type="cellIs" dxfId="6739" priority="3335" operator="equal">
      <formula>1</formula>
    </cfRule>
  </conditionalFormatting>
  <conditionalFormatting sqref="CR54">
    <cfRule type="cellIs" dxfId="6738" priority="3334" operator="equal">
      <formula>1</formula>
    </cfRule>
  </conditionalFormatting>
  <conditionalFormatting sqref="CQ54">
    <cfRule type="cellIs" dxfId="6737" priority="3333" operator="equal">
      <formula>1</formula>
    </cfRule>
  </conditionalFormatting>
  <conditionalFormatting sqref="CU53">
    <cfRule type="cellIs" dxfId="6736" priority="3324" operator="equal">
      <formula>"↻"</formula>
    </cfRule>
    <cfRule type="cellIs" dxfId="6735" priority="3325" operator="equal">
      <formula>"Ø"</formula>
    </cfRule>
    <cfRule type="cellIs" dxfId="6734" priority="3326" operator="equal">
      <formula>"◯"</formula>
    </cfRule>
    <cfRule type="cellIs" dxfId="6733" priority="3327" operator="equal">
      <formula>"■"</formula>
    </cfRule>
    <cfRule type="cellIs" dxfId="6732" priority="3328" operator="equal">
      <formula>"▶"</formula>
    </cfRule>
    <cfRule type="cellIs" dxfId="6731" priority="3329" operator="equal">
      <formula>"✘"</formula>
    </cfRule>
    <cfRule type="cellIs" dxfId="6730" priority="3330" operator="equal">
      <formula>"✔"</formula>
    </cfRule>
  </conditionalFormatting>
  <conditionalFormatting sqref="CU52">
    <cfRule type="cellIs" dxfId="6729" priority="3322" operator="equal">
      <formula>1</formula>
    </cfRule>
  </conditionalFormatting>
  <conditionalFormatting sqref="CV52">
    <cfRule type="cellIs" dxfId="6728" priority="3321" operator="equal">
      <formula>1</formula>
    </cfRule>
  </conditionalFormatting>
  <conditionalFormatting sqref="CV53">
    <cfRule type="cellIs" dxfId="6727" priority="3320" operator="equal">
      <formula>1</formula>
    </cfRule>
  </conditionalFormatting>
  <conditionalFormatting sqref="CV54">
    <cfRule type="cellIs" dxfId="6726" priority="3319" operator="equal">
      <formula>1</formula>
    </cfRule>
  </conditionalFormatting>
  <conditionalFormatting sqref="CU54">
    <cfRule type="cellIs" dxfId="6725" priority="3318" operator="equal">
      <formula>1</formula>
    </cfRule>
  </conditionalFormatting>
  <conditionalFormatting sqref="CY53">
    <cfRule type="cellIs" dxfId="6724" priority="3309" operator="equal">
      <formula>"↻"</formula>
    </cfRule>
    <cfRule type="cellIs" dxfId="6723" priority="3310" operator="equal">
      <formula>"Ø"</formula>
    </cfRule>
    <cfRule type="cellIs" dxfId="6722" priority="3311" operator="equal">
      <formula>"◯"</formula>
    </cfRule>
    <cfRule type="cellIs" dxfId="6721" priority="3312" operator="equal">
      <formula>"■"</formula>
    </cfRule>
    <cfRule type="cellIs" dxfId="6720" priority="3313" operator="equal">
      <formula>"▶"</formula>
    </cfRule>
    <cfRule type="cellIs" dxfId="6719" priority="3314" operator="equal">
      <formula>"✘"</formula>
    </cfRule>
    <cfRule type="cellIs" dxfId="6718" priority="3315" operator="equal">
      <formula>"✔"</formula>
    </cfRule>
  </conditionalFormatting>
  <conditionalFormatting sqref="CY52">
    <cfRule type="cellIs" dxfId="6717" priority="3307" operator="equal">
      <formula>1</formula>
    </cfRule>
  </conditionalFormatting>
  <conditionalFormatting sqref="CZ52">
    <cfRule type="cellIs" dxfId="6716" priority="3306" operator="equal">
      <formula>1</formula>
    </cfRule>
  </conditionalFormatting>
  <conditionalFormatting sqref="CZ53">
    <cfRule type="cellIs" dxfId="6715" priority="3305" operator="equal">
      <formula>1</formula>
    </cfRule>
  </conditionalFormatting>
  <conditionalFormatting sqref="CZ54">
    <cfRule type="cellIs" dxfId="6714" priority="3304" operator="equal">
      <formula>1</formula>
    </cfRule>
  </conditionalFormatting>
  <conditionalFormatting sqref="CY54">
    <cfRule type="cellIs" dxfId="6713" priority="3303" operator="equal">
      <formula>1</formula>
    </cfRule>
  </conditionalFormatting>
  <conditionalFormatting sqref="DC53">
    <cfRule type="cellIs" dxfId="6712" priority="3294" operator="equal">
      <formula>"↻"</formula>
    </cfRule>
    <cfRule type="cellIs" dxfId="6711" priority="3295" operator="equal">
      <formula>"Ø"</formula>
    </cfRule>
    <cfRule type="cellIs" dxfId="6710" priority="3296" operator="equal">
      <formula>"◯"</formula>
    </cfRule>
    <cfRule type="cellIs" dxfId="6709" priority="3297" operator="equal">
      <formula>"■"</formula>
    </cfRule>
    <cfRule type="cellIs" dxfId="6708" priority="3298" operator="equal">
      <formula>"▶"</formula>
    </cfRule>
    <cfRule type="cellIs" dxfId="6707" priority="3299" operator="equal">
      <formula>"✘"</formula>
    </cfRule>
    <cfRule type="cellIs" dxfId="6706" priority="3300" operator="equal">
      <formula>"✔"</formula>
    </cfRule>
  </conditionalFormatting>
  <conditionalFormatting sqref="DC52">
    <cfRule type="cellIs" dxfId="6705" priority="3292" operator="equal">
      <formula>1</formula>
    </cfRule>
  </conditionalFormatting>
  <conditionalFormatting sqref="DD52">
    <cfRule type="cellIs" dxfId="6704" priority="3291" operator="equal">
      <formula>1</formula>
    </cfRule>
  </conditionalFormatting>
  <conditionalFormatting sqref="DD53">
    <cfRule type="cellIs" dxfId="6703" priority="3290" operator="equal">
      <formula>1</formula>
    </cfRule>
  </conditionalFormatting>
  <conditionalFormatting sqref="DD54">
    <cfRule type="cellIs" dxfId="6702" priority="3289" operator="equal">
      <formula>1</formula>
    </cfRule>
  </conditionalFormatting>
  <conditionalFormatting sqref="DC54">
    <cfRule type="cellIs" dxfId="6701" priority="3288" operator="equal">
      <formula>1</formula>
    </cfRule>
  </conditionalFormatting>
  <conditionalFormatting sqref="DG53">
    <cfRule type="cellIs" dxfId="6700" priority="3279" operator="equal">
      <formula>"↻"</formula>
    </cfRule>
    <cfRule type="cellIs" dxfId="6699" priority="3280" operator="equal">
      <formula>"Ø"</formula>
    </cfRule>
    <cfRule type="cellIs" dxfId="6698" priority="3281" operator="equal">
      <formula>"◯"</formula>
    </cfRule>
    <cfRule type="cellIs" dxfId="6697" priority="3282" operator="equal">
      <formula>"■"</formula>
    </cfRule>
    <cfRule type="cellIs" dxfId="6696" priority="3283" operator="equal">
      <formula>"▶"</formula>
    </cfRule>
    <cfRule type="cellIs" dxfId="6695" priority="3284" operator="equal">
      <formula>"✘"</formula>
    </cfRule>
    <cfRule type="cellIs" dxfId="6694" priority="3285" operator="equal">
      <formula>"✔"</formula>
    </cfRule>
  </conditionalFormatting>
  <conditionalFormatting sqref="DG52">
    <cfRule type="cellIs" dxfId="6693" priority="3277" operator="equal">
      <formula>1</formula>
    </cfRule>
  </conditionalFormatting>
  <conditionalFormatting sqref="DH52">
    <cfRule type="cellIs" dxfId="6692" priority="3276" operator="equal">
      <formula>1</formula>
    </cfRule>
  </conditionalFormatting>
  <conditionalFormatting sqref="DH53">
    <cfRule type="cellIs" dxfId="6691" priority="3275" operator="equal">
      <formula>1</formula>
    </cfRule>
  </conditionalFormatting>
  <conditionalFormatting sqref="DH54">
    <cfRule type="cellIs" dxfId="6690" priority="3274" operator="equal">
      <formula>1</formula>
    </cfRule>
  </conditionalFormatting>
  <conditionalFormatting sqref="DG54">
    <cfRule type="cellIs" dxfId="6689" priority="3273" operator="equal">
      <formula>1</formula>
    </cfRule>
  </conditionalFormatting>
  <conditionalFormatting sqref="DK53">
    <cfRule type="cellIs" dxfId="6688" priority="3264" operator="equal">
      <formula>"↻"</formula>
    </cfRule>
    <cfRule type="cellIs" dxfId="6687" priority="3265" operator="equal">
      <formula>"Ø"</formula>
    </cfRule>
    <cfRule type="cellIs" dxfId="6686" priority="3266" operator="equal">
      <formula>"◯"</formula>
    </cfRule>
    <cfRule type="cellIs" dxfId="6685" priority="3267" operator="equal">
      <formula>"■"</formula>
    </cfRule>
    <cfRule type="cellIs" dxfId="6684" priority="3268" operator="equal">
      <formula>"▶"</formula>
    </cfRule>
    <cfRule type="cellIs" dxfId="6683" priority="3269" operator="equal">
      <formula>"✘"</formula>
    </cfRule>
    <cfRule type="cellIs" dxfId="6682" priority="3270" operator="equal">
      <formula>"✔"</formula>
    </cfRule>
  </conditionalFormatting>
  <conditionalFormatting sqref="DK52">
    <cfRule type="cellIs" dxfId="6681" priority="3262" operator="equal">
      <formula>1</formula>
    </cfRule>
  </conditionalFormatting>
  <conditionalFormatting sqref="DL52">
    <cfRule type="cellIs" dxfId="6680" priority="3261" operator="equal">
      <formula>1</formula>
    </cfRule>
  </conditionalFormatting>
  <conditionalFormatting sqref="DL53">
    <cfRule type="cellIs" dxfId="6679" priority="3260" operator="equal">
      <formula>1</formula>
    </cfRule>
  </conditionalFormatting>
  <conditionalFormatting sqref="DL54">
    <cfRule type="cellIs" dxfId="6678" priority="3259" operator="equal">
      <formula>1</formula>
    </cfRule>
  </conditionalFormatting>
  <conditionalFormatting sqref="DK54">
    <cfRule type="cellIs" dxfId="6677" priority="3258" operator="equal">
      <formula>1</formula>
    </cfRule>
  </conditionalFormatting>
  <conditionalFormatting sqref="DO53">
    <cfRule type="cellIs" dxfId="6676" priority="3249" operator="equal">
      <formula>"↻"</formula>
    </cfRule>
    <cfRule type="cellIs" dxfId="6675" priority="3250" operator="equal">
      <formula>"Ø"</formula>
    </cfRule>
    <cfRule type="cellIs" dxfId="6674" priority="3251" operator="equal">
      <formula>"◯"</formula>
    </cfRule>
    <cfRule type="cellIs" dxfId="6673" priority="3252" operator="equal">
      <formula>"■"</formula>
    </cfRule>
    <cfRule type="cellIs" dxfId="6672" priority="3253" operator="equal">
      <formula>"▶"</formula>
    </cfRule>
    <cfRule type="cellIs" dxfId="6671" priority="3254" operator="equal">
      <formula>"✘"</formula>
    </cfRule>
    <cfRule type="cellIs" dxfId="6670" priority="3255" operator="equal">
      <formula>"✔"</formula>
    </cfRule>
  </conditionalFormatting>
  <conditionalFormatting sqref="DO52">
    <cfRule type="cellIs" dxfId="6669" priority="3247" operator="equal">
      <formula>1</formula>
    </cfRule>
  </conditionalFormatting>
  <conditionalFormatting sqref="DP52">
    <cfRule type="cellIs" dxfId="6668" priority="3246" operator="equal">
      <formula>1</formula>
    </cfRule>
  </conditionalFormatting>
  <conditionalFormatting sqref="DP53">
    <cfRule type="cellIs" dxfId="6667" priority="3245" operator="equal">
      <formula>1</formula>
    </cfRule>
  </conditionalFormatting>
  <conditionalFormatting sqref="DP54">
    <cfRule type="cellIs" dxfId="6666" priority="3244" operator="equal">
      <formula>1</formula>
    </cfRule>
  </conditionalFormatting>
  <conditionalFormatting sqref="DO54">
    <cfRule type="cellIs" dxfId="6665" priority="3243" operator="equal">
      <formula>1</formula>
    </cfRule>
  </conditionalFormatting>
  <conditionalFormatting sqref="DS53">
    <cfRule type="cellIs" dxfId="6664" priority="3234" operator="equal">
      <formula>"↻"</formula>
    </cfRule>
    <cfRule type="cellIs" dxfId="6663" priority="3235" operator="equal">
      <formula>"Ø"</formula>
    </cfRule>
    <cfRule type="cellIs" dxfId="6662" priority="3236" operator="equal">
      <formula>"◯"</formula>
    </cfRule>
    <cfRule type="cellIs" dxfId="6661" priority="3237" operator="equal">
      <formula>"■"</formula>
    </cfRule>
    <cfRule type="cellIs" dxfId="6660" priority="3238" operator="equal">
      <formula>"▶"</formula>
    </cfRule>
    <cfRule type="cellIs" dxfId="6659" priority="3239" operator="equal">
      <formula>"✘"</formula>
    </cfRule>
    <cfRule type="cellIs" dxfId="6658" priority="3240" operator="equal">
      <formula>"✔"</formula>
    </cfRule>
  </conditionalFormatting>
  <conditionalFormatting sqref="DS52">
    <cfRule type="cellIs" dxfId="6657" priority="3232" operator="equal">
      <formula>1</formula>
    </cfRule>
  </conditionalFormatting>
  <conditionalFormatting sqref="DT52">
    <cfRule type="cellIs" dxfId="6656" priority="3231" operator="equal">
      <formula>1</formula>
    </cfRule>
  </conditionalFormatting>
  <conditionalFormatting sqref="DT53">
    <cfRule type="cellIs" dxfId="6655" priority="3230" operator="equal">
      <formula>1</formula>
    </cfRule>
  </conditionalFormatting>
  <conditionalFormatting sqref="DT54">
    <cfRule type="cellIs" dxfId="6654" priority="3229" operator="equal">
      <formula>1</formula>
    </cfRule>
  </conditionalFormatting>
  <conditionalFormatting sqref="DS54">
    <cfRule type="cellIs" dxfId="6653" priority="3228" operator="equal">
      <formula>1</formula>
    </cfRule>
  </conditionalFormatting>
  <conditionalFormatting sqref="DW53">
    <cfRule type="cellIs" dxfId="6652" priority="3219" operator="equal">
      <formula>"↻"</formula>
    </cfRule>
    <cfRule type="cellIs" dxfId="6651" priority="3220" operator="equal">
      <formula>"Ø"</formula>
    </cfRule>
    <cfRule type="cellIs" dxfId="6650" priority="3221" operator="equal">
      <formula>"◯"</formula>
    </cfRule>
    <cfRule type="cellIs" dxfId="6649" priority="3222" operator="equal">
      <formula>"■"</formula>
    </cfRule>
    <cfRule type="cellIs" dxfId="6648" priority="3223" operator="equal">
      <formula>"▶"</formula>
    </cfRule>
    <cfRule type="cellIs" dxfId="6647" priority="3224" operator="equal">
      <formula>"✘"</formula>
    </cfRule>
    <cfRule type="cellIs" dxfId="6646" priority="3225" operator="equal">
      <formula>"✔"</formula>
    </cfRule>
  </conditionalFormatting>
  <conditionalFormatting sqref="DW52">
    <cfRule type="cellIs" dxfId="6645" priority="3217" operator="equal">
      <formula>1</formula>
    </cfRule>
  </conditionalFormatting>
  <conditionalFormatting sqref="DX52">
    <cfRule type="cellIs" dxfId="6644" priority="3216" operator="equal">
      <formula>1</formula>
    </cfRule>
  </conditionalFormatting>
  <conditionalFormatting sqref="DX53">
    <cfRule type="cellIs" dxfId="6643" priority="3215" operator="equal">
      <formula>1</formula>
    </cfRule>
  </conditionalFormatting>
  <conditionalFormatting sqref="DX54">
    <cfRule type="cellIs" dxfId="6642" priority="3214" operator="equal">
      <formula>1</formula>
    </cfRule>
  </conditionalFormatting>
  <conditionalFormatting sqref="DW54">
    <cfRule type="cellIs" dxfId="6641" priority="3213" operator="equal">
      <formula>1</formula>
    </cfRule>
  </conditionalFormatting>
  <conditionalFormatting sqref="G57">
    <cfRule type="cellIs" dxfId="6640" priority="3204" operator="equal">
      <formula>"↻"</formula>
    </cfRule>
    <cfRule type="cellIs" dxfId="6639" priority="3205" operator="equal">
      <formula>"Ø"</formula>
    </cfRule>
    <cfRule type="cellIs" dxfId="6638" priority="3206" operator="equal">
      <formula>"◯"</formula>
    </cfRule>
    <cfRule type="cellIs" dxfId="6637" priority="3207" operator="equal">
      <formula>"■"</formula>
    </cfRule>
    <cfRule type="cellIs" dxfId="6636" priority="3208" operator="equal">
      <formula>"▶"</formula>
    </cfRule>
    <cfRule type="cellIs" dxfId="6635" priority="3209" operator="equal">
      <formula>"✘"</formula>
    </cfRule>
    <cfRule type="cellIs" dxfId="6634" priority="3210" operator="equal">
      <formula>"✔"</formula>
    </cfRule>
  </conditionalFormatting>
  <conditionalFormatting sqref="F56">
    <cfRule type="cellIs" dxfId="6633" priority="3203" operator="equal">
      <formula>1</formula>
    </cfRule>
  </conditionalFormatting>
  <conditionalFormatting sqref="G56">
    <cfRule type="cellIs" dxfId="6632" priority="3202" operator="equal">
      <formula>1</formula>
    </cfRule>
  </conditionalFormatting>
  <conditionalFormatting sqref="H56">
    <cfRule type="cellIs" dxfId="6631" priority="3201" operator="equal">
      <formula>1</formula>
    </cfRule>
  </conditionalFormatting>
  <conditionalFormatting sqref="H57">
    <cfRule type="cellIs" dxfId="6630" priority="3200" operator="equal">
      <formula>1</formula>
    </cfRule>
  </conditionalFormatting>
  <conditionalFormatting sqref="H58">
    <cfRule type="cellIs" dxfId="6629" priority="3199" operator="equal">
      <formula>1</formula>
    </cfRule>
  </conditionalFormatting>
  <conditionalFormatting sqref="G58">
    <cfRule type="cellIs" dxfId="6628" priority="3198" operator="equal">
      <formula>1</formula>
    </cfRule>
  </conditionalFormatting>
  <conditionalFormatting sqref="F58">
    <cfRule type="cellIs" dxfId="6627" priority="3197" operator="equal">
      <formula>1</formula>
    </cfRule>
  </conditionalFormatting>
  <conditionalFormatting sqref="F57">
    <cfRule type="cellIs" dxfId="6626" priority="3196" operator="equal">
      <formula>1</formula>
    </cfRule>
  </conditionalFormatting>
  <conditionalFormatting sqref="K57">
    <cfRule type="cellIs" dxfId="6625" priority="3189" operator="equal">
      <formula>"↻"</formula>
    </cfRule>
    <cfRule type="cellIs" dxfId="6624" priority="3190" operator="equal">
      <formula>"Ø"</formula>
    </cfRule>
    <cfRule type="cellIs" dxfId="6623" priority="3191" operator="equal">
      <formula>"◯"</formula>
    </cfRule>
    <cfRule type="cellIs" dxfId="6622" priority="3192" operator="equal">
      <formula>"■"</formula>
    </cfRule>
    <cfRule type="cellIs" dxfId="6621" priority="3193" operator="equal">
      <formula>"▶"</formula>
    </cfRule>
    <cfRule type="cellIs" dxfId="6620" priority="3194" operator="equal">
      <formula>"✘"</formula>
    </cfRule>
    <cfRule type="cellIs" dxfId="6619" priority="3195" operator="equal">
      <formula>"✔"</formula>
    </cfRule>
  </conditionalFormatting>
  <conditionalFormatting sqref="K56">
    <cfRule type="cellIs" dxfId="6618" priority="3187" operator="equal">
      <formula>1</formula>
    </cfRule>
  </conditionalFormatting>
  <conditionalFormatting sqref="L56">
    <cfRule type="cellIs" dxfId="6617" priority="3186" operator="equal">
      <formula>1</formula>
    </cfRule>
  </conditionalFormatting>
  <conditionalFormatting sqref="L57">
    <cfRule type="cellIs" dxfId="6616" priority="3185" operator="equal">
      <formula>1</formula>
    </cfRule>
  </conditionalFormatting>
  <conditionalFormatting sqref="L58">
    <cfRule type="cellIs" dxfId="6615" priority="3184" operator="equal">
      <formula>1</formula>
    </cfRule>
  </conditionalFormatting>
  <conditionalFormatting sqref="K58">
    <cfRule type="cellIs" dxfId="6614" priority="3183" operator="equal">
      <formula>1</formula>
    </cfRule>
  </conditionalFormatting>
  <conditionalFormatting sqref="O57">
    <cfRule type="cellIs" dxfId="6613" priority="3174" operator="equal">
      <formula>"↻"</formula>
    </cfRule>
    <cfRule type="cellIs" dxfId="6612" priority="3175" operator="equal">
      <formula>"Ø"</formula>
    </cfRule>
    <cfRule type="cellIs" dxfId="6611" priority="3176" operator="equal">
      <formula>"◯"</formula>
    </cfRule>
    <cfRule type="cellIs" dxfId="6610" priority="3177" operator="equal">
      <formula>"■"</formula>
    </cfRule>
    <cfRule type="cellIs" dxfId="6609" priority="3178" operator="equal">
      <formula>"▶"</formula>
    </cfRule>
    <cfRule type="cellIs" dxfId="6608" priority="3179" operator="equal">
      <formula>"✘"</formula>
    </cfRule>
    <cfRule type="cellIs" dxfId="6607" priority="3180" operator="equal">
      <formula>"✔"</formula>
    </cfRule>
  </conditionalFormatting>
  <conditionalFormatting sqref="O56">
    <cfRule type="cellIs" dxfId="6606" priority="3172" operator="equal">
      <formula>1</formula>
    </cfRule>
  </conditionalFormatting>
  <conditionalFormatting sqref="P56">
    <cfRule type="cellIs" dxfId="6605" priority="3171" operator="equal">
      <formula>1</formula>
    </cfRule>
  </conditionalFormatting>
  <conditionalFormatting sqref="P57">
    <cfRule type="cellIs" dxfId="6604" priority="3170" operator="equal">
      <formula>1</formula>
    </cfRule>
  </conditionalFormatting>
  <conditionalFormatting sqref="P58">
    <cfRule type="cellIs" dxfId="6603" priority="3169" operator="equal">
      <formula>1</formula>
    </cfRule>
  </conditionalFormatting>
  <conditionalFormatting sqref="O58">
    <cfRule type="cellIs" dxfId="6602" priority="3168" operator="equal">
      <formula>1</formula>
    </cfRule>
  </conditionalFormatting>
  <conditionalFormatting sqref="S57">
    <cfRule type="cellIs" dxfId="6601" priority="3159" operator="equal">
      <formula>"↻"</formula>
    </cfRule>
    <cfRule type="cellIs" dxfId="6600" priority="3160" operator="equal">
      <formula>"Ø"</formula>
    </cfRule>
    <cfRule type="cellIs" dxfId="6599" priority="3161" operator="equal">
      <formula>"◯"</formula>
    </cfRule>
    <cfRule type="cellIs" dxfId="6598" priority="3162" operator="equal">
      <formula>"■"</formula>
    </cfRule>
    <cfRule type="cellIs" dxfId="6597" priority="3163" operator="equal">
      <formula>"▶"</formula>
    </cfRule>
    <cfRule type="cellIs" dxfId="6596" priority="3164" operator="equal">
      <formula>"✘"</formula>
    </cfRule>
    <cfRule type="cellIs" dxfId="6595" priority="3165" operator="equal">
      <formula>"✔"</formula>
    </cfRule>
  </conditionalFormatting>
  <conditionalFormatting sqref="S56">
    <cfRule type="cellIs" dxfId="6594" priority="3157" operator="equal">
      <formula>1</formula>
    </cfRule>
  </conditionalFormatting>
  <conditionalFormatting sqref="T56">
    <cfRule type="cellIs" dxfId="6593" priority="3156" operator="equal">
      <formula>1</formula>
    </cfRule>
  </conditionalFormatting>
  <conditionalFormatting sqref="T57">
    <cfRule type="cellIs" dxfId="6592" priority="3155" operator="equal">
      <formula>1</formula>
    </cfRule>
  </conditionalFormatting>
  <conditionalFormatting sqref="T58">
    <cfRule type="cellIs" dxfId="6591" priority="3154" operator="equal">
      <formula>1</formula>
    </cfRule>
  </conditionalFormatting>
  <conditionalFormatting sqref="S58">
    <cfRule type="cellIs" dxfId="6590" priority="3153" operator="equal">
      <formula>1</formula>
    </cfRule>
  </conditionalFormatting>
  <conditionalFormatting sqref="W57">
    <cfRule type="cellIs" dxfId="6589" priority="3144" operator="equal">
      <formula>"↻"</formula>
    </cfRule>
    <cfRule type="cellIs" dxfId="6588" priority="3145" operator="equal">
      <formula>"Ø"</formula>
    </cfRule>
    <cfRule type="cellIs" dxfId="6587" priority="3146" operator="equal">
      <formula>"◯"</formula>
    </cfRule>
    <cfRule type="cellIs" dxfId="6586" priority="3147" operator="equal">
      <formula>"■"</formula>
    </cfRule>
    <cfRule type="cellIs" dxfId="6585" priority="3148" operator="equal">
      <formula>"▶"</formula>
    </cfRule>
    <cfRule type="cellIs" dxfId="6584" priority="3149" operator="equal">
      <formula>"✘"</formula>
    </cfRule>
    <cfRule type="cellIs" dxfId="6583" priority="3150" operator="equal">
      <formula>"✔"</formula>
    </cfRule>
  </conditionalFormatting>
  <conditionalFormatting sqref="W56">
    <cfRule type="cellIs" dxfId="6582" priority="3142" operator="equal">
      <formula>1</formula>
    </cfRule>
  </conditionalFormatting>
  <conditionalFormatting sqref="X56">
    <cfRule type="cellIs" dxfId="6581" priority="3141" operator="equal">
      <formula>1</formula>
    </cfRule>
  </conditionalFormatting>
  <conditionalFormatting sqref="X57">
    <cfRule type="cellIs" dxfId="6580" priority="3140" operator="equal">
      <formula>1</formula>
    </cfRule>
  </conditionalFormatting>
  <conditionalFormatting sqref="X58">
    <cfRule type="cellIs" dxfId="6579" priority="3139" operator="equal">
      <formula>1</formula>
    </cfRule>
  </conditionalFormatting>
  <conditionalFormatting sqref="W58">
    <cfRule type="cellIs" dxfId="6578" priority="3138" operator="equal">
      <formula>1</formula>
    </cfRule>
  </conditionalFormatting>
  <conditionalFormatting sqref="AA57">
    <cfRule type="cellIs" dxfId="6577" priority="3129" operator="equal">
      <formula>"↻"</formula>
    </cfRule>
    <cfRule type="cellIs" dxfId="6576" priority="3130" operator="equal">
      <formula>"Ø"</formula>
    </cfRule>
    <cfRule type="cellIs" dxfId="6575" priority="3131" operator="equal">
      <formula>"◯"</formula>
    </cfRule>
    <cfRule type="cellIs" dxfId="6574" priority="3132" operator="equal">
      <formula>"■"</formula>
    </cfRule>
    <cfRule type="cellIs" dxfId="6573" priority="3133" operator="equal">
      <formula>"▶"</formula>
    </cfRule>
    <cfRule type="cellIs" dxfId="6572" priority="3134" operator="equal">
      <formula>"✘"</formula>
    </cfRule>
    <cfRule type="cellIs" dxfId="6571" priority="3135" operator="equal">
      <formula>"✔"</formula>
    </cfRule>
  </conditionalFormatting>
  <conditionalFormatting sqref="AA56">
    <cfRule type="cellIs" dxfId="6570" priority="3127" operator="equal">
      <formula>1</formula>
    </cfRule>
  </conditionalFormatting>
  <conditionalFormatting sqref="AB56">
    <cfRule type="cellIs" dxfId="6569" priority="3126" operator="equal">
      <formula>1</formula>
    </cfRule>
  </conditionalFormatting>
  <conditionalFormatting sqref="AB57">
    <cfRule type="cellIs" dxfId="6568" priority="3125" operator="equal">
      <formula>1</formula>
    </cfRule>
  </conditionalFormatting>
  <conditionalFormatting sqref="AB58">
    <cfRule type="cellIs" dxfId="6567" priority="3124" operator="equal">
      <formula>1</formula>
    </cfRule>
  </conditionalFormatting>
  <conditionalFormatting sqref="AA58">
    <cfRule type="cellIs" dxfId="6566" priority="3123" operator="equal">
      <formula>1</formula>
    </cfRule>
  </conditionalFormatting>
  <conditionalFormatting sqref="AE57">
    <cfRule type="cellIs" dxfId="6565" priority="3114" operator="equal">
      <formula>"↻"</formula>
    </cfRule>
    <cfRule type="cellIs" dxfId="6564" priority="3115" operator="equal">
      <formula>"Ø"</formula>
    </cfRule>
    <cfRule type="cellIs" dxfId="6563" priority="3116" operator="equal">
      <formula>"◯"</formula>
    </cfRule>
    <cfRule type="cellIs" dxfId="6562" priority="3117" operator="equal">
      <formula>"■"</formula>
    </cfRule>
    <cfRule type="cellIs" dxfId="6561" priority="3118" operator="equal">
      <formula>"▶"</formula>
    </cfRule>
    <cfRule type="cellIs" dxfId="6560" priority="3119" operator="equal">
      <formula>"✘"</formula>
    </cfRule>
    <cfRule type="cellIs" dxfId="6559" priority="3120" operator="equal">
      <formula>"✔"</formula>
    </cfRule>
  </conditionalFormatting>
  <conditionalFormatting sqref="AE56">
    <cfRule type="cellIs" dxfId="6558" priority="3112" operator="equal">
      <formula>1</formula>
    </cfRule>
  </conditionalFormatting>
  <conditionalFormatting sqref="AF56">
    <cfRule type="cellIs" dxfId="6557" priority="3111" operator="equal">
      <formula>1</formula>
    </cfRule>
  </conditionalFormatting>
  <conditionalFormatting sqref="AF57">
    <cfRule type="cellIs" dxfId="6556" priority="3110" operator="equal">
      <formula>1</formula>
    </cfRule>
  </conditionalFormatting>
  <conditionalFormatting sqref="AF58">
    <cfRule type="cellIs" dxfId="6555" priority="3109" operator="equal">
      <formula>1</formula>
    </cfRule>
  </conditionalFormatting>
  <conditionalFormatting sqref="AE58">
    <cfRule type="cellIs" dxfId="6554" priority="3108" operator="equal">
      <formula>1</formula>
    </cfRule>
  </conditionalFormatting>
  <conditionalFormatting sqref="AI57">
    <cfRule type="cellIs" dxfId="6553" priority="3099" operator="equal">
      <formula>"↻"</formula>
    </cfRule>
    <cfRule type="cellIs" dxfId="6552" priority="3100" operator="equal">
      <formula>"Ø"</formula>
    </cfRule>
    <cfRule type="cellIs" dxfId="6551" priority="3101" operator="equal">
      <formula>"◯"</formula>
    </cfRule>
    <cfRule type="cellIs" dxfId="6550" priority="3102" operator="equal">
      <formula>"■"</formula>
    </cfRule>
    <cfRule type="cellIs" dxfId="6549" priority="3103" operator="equal">
      <formula>"▶"</formula>
    </cfRule>
    <cfRule type="cellIs" dxfId="6548" priority="3104" operator="equal">
      <formula>"✘"</formula>
    </cfRule>
    <cfRule type="cellIs" dxfId="6547" priority="3105" operator="equal">
      <formula>"✔"</formula>
    </cfRule>
  </conditionalFormatting>
  <conditionalFormatting sqref="AI56">
    <cfRule type="cellIs" dxfId="6546" priority="3097" operator="equal">
      <formula>1</formula>
    </cfRule>
  </conditionalFormatting>
  <conditionalFormatting sqref="AJ56">
    <cfRule type="cellIs" dxfId="6545" priority="3096" operator="equal">
      <formula>1</formula>
    </cfRule>
  </conditionalFormatting>
  <conditionalFormatting sqref="AJ57">
    <cfRule type="cellIs" dxfId="6544" priority="3095" operator="equal">
      <formula>1</formula>
    </cfRule>
  </conditionalFormatting>
  <conditionalFormatting sqref="AJ58">
    <cfRule type="cellIs" dxfId="6543" priority="3094" operator="equal">
      <formula>1</formula>
    </cfRule>
  </conditionalFormatting>
  <conditionalFormatting sqref="AI58">
    <cfRule type="cellIs" dxfId="6542" priority="3093" operator="equal">
      <formula>1</formula>
    </cfRule>
  </conditionalFormatting>
  <conditionalFormatting sqref="AM57">
    <cfRule type="cellIs" dxfId="6541" priority="3084" operator="equal">
      <formula>"↻"</formula>
    </cfRule>
    <cfRule type="cellIs" dxfId="6540" priority="3085" operator="equal">
      <formula>"Ø"</formula>
    </cfRule>
    <cfRule type="cellIs" dxfId="6539" priority="3086" operator="equal">
      <formula>"◯"</formula>
    </cfRule>
    <cfRule type="cellIs" dxfId="6538" priority="3087" operator="equal">
      <formula>"■"</formula>
    </cfRule>
    <cfRule type="cellIs" dxfId="6537" priority="3088" operator="equal">
      <formula>"▶"</formula>
    </cfRule>
    <cfRule type="cellIs" dxfId="6536" priority="3089" operator="equal">
      <formula>"✘"</formula>
    </cfRule>
    <cfRule type="cellIs" dxfId="6535" priority="3090" operator="equal">
      <formula>"✔"</formula>
    </cfRule>
  </conditionalFormatting>
  <conditionalFormatting sqref="AM56">
    <cfRule type="cellIs" dxfId="6534" priority="3082" operator="equal">
      <formula>1</formula>
    </cfRule>
  </conditionalFormatting>
  <conditionalFormatting sqref="AN56">
    <cfRule type="cellIs" dxfId="6533" priority="3081" operator="equal">
      <formula>1</formula>
    </cfRule>
  </conditionalFormatting>
  <conditionalFormatting sqref="AN57">
    <cfRule type="cellIs" dxfId="6532" priority="3080" operator="equal">
      <formula>1</formula>
    </cfRule>
  </conditionalFormatting>
  <conditionalFormatting sqref="AN58">
    <cfRule type="cellIs" dxfId="6531" priority="3079" operator="equal">
      <formula>1</formula>
    </cfRule>
  </conditionalFormatting>
  <conditionalFormatting sqref="AM58">
    <cfRule type="cellIs" dxfId="6530" priority="3078" operator="equal">
      <formula>1</formula>
    </cfRule>
  </conditionalFormatting>
  <conditionalFormatting sqref="AQ57">
    <cfRule type="cellIs" dxfId="6529" priority="3069" operator="equal">
      <formula>"↻"</formula>
    </cfRule>
    <cfRule type="cellIs" dxfId="6528" priority="3070" operator="equal">
      <formula>"Ø"</formula>
    </cfRule>
    <cfRule type="cellIs" dxfId="6527" priority="3071" operator="equal">
      <formula>"◯"</formula>
    </cfRule>
    <cfRule type="cellIs" dxfId="6526" priority="3072" operator="equal">
      <formula>"■"</formula>
    </cfRule>
    <cfRule type="cellIs" dxfId="6525" priority="3073" operator="equal">
      <formula>"▶"</formula>
    </cfRule>
    <cfRule type="cellIs" dxfId="6524" priority="3074" operator="equal">
      <formula>"✘"</formula>
    </cfRule>
    <cfRule type="cellIs" dxfId="6523" priority="3075" operator="equal">
      <formula>"✔"</formula>
    </cfRule>
  </conditionalFormatting>
  <conditionalFormatting sqref="AQ56">
    <cfRule type="cellIs" dxfId="6522" priority="3067" operator="equal">
      <formula>1</formula>
    </cfRule>
  </conditionalFormatting>
  <conditionalFormatting sqref="AR56">
    <cfRule type="cellIs" dxfId="6521" priority="3066" operator="equal">
      <formula>1</formula>
    </cfRule>
  </conditionalFormatting>
  <conditionalFormatting sqref="AR57">
    <cfRule type="cellIs" dxfId="6520" priority="3065" operator="equal">
      <formula>1</formula>
    </cfRule>
  </conditionalFormatting>
  <conditionalFormatting sqref="AR58">
    <cfRule type="cellIs" dxfId="6519" priority="3064" operator="equal">
      <formula>1</formula>
    </cfRule>
  </conditionalFormatting>
  <conditionalFormatting sqref="AQ58">
    <cfRule type="cellIs" dxfId="6518" priority="3063" operator="equal">
      <formula>1</formula>
    </cfRule>
  </conditionalFormatting>
  <conditionalFormatting sqref="AU57">
    <cfRule type="cellIs" dxfId="6517" priority="3054" operator="equal">
      <formula>"↻"</formula>
    </cfRule>
    <cfRule type="cellIs" dxfId="6516" priority="3055" operator="equal">
      <formula>"Ø"</formula>
    </cfRule>
    <cfRule type="cellIs" dxfId="6515" priority="3056" operator="equal">
      <formula>"◯"</formula>
    </cfRule>
    <cfRule type="cellIs" dxfId="6514" priority="3057" operator="equal">
      <formula>"■"</formula>
    </cfRule>
    <cfRule type="cellIs" dxfId="6513" priority="3058" operator="equal">
      <formula>"▶"</formula>
    </cfRule>
    <cfRule type="cellIs" dxfId="6512" priority="3059" operator="equal">
      <formula>"✘"</formula>
    </cfRule>
    <cfRule type="cellIs" dxfId="6511" priority="3060" operator="equal">
      <formula>"✔"</formula>
    </cfRule>
  </conditionalFormatting>
  <conditionalFormatting sqref="AU56">
    <cfRule type="cellIs" dxfId="6510" priority="3052" operator="equal">
      <formula>1</formula>
    </cfRule>
  </conditionalFormatting>
  <conditionalFormatting sqref="AV56">
    <cfRule type="cellIs" dxfId="6509" priority="3051" operator="equal">
      <formula>1</formula>
    </cfRule>
  </conditionalFormatting>
  <conditionalFormatting sqref="AV57">
    <cfRule type="cellIs" dxfId="6508" priority="3050" operator="equal">
      <formula>1</formula>
    </cfRule>
  </conditionalFormatting>
  <conditionalFormatting sqref="AV58">
    <cfRule type="cellIs" dxfId="6507" priority="3049" operator="equal">
      <formula>1</formula>
    </cfRule>
  </conditionalFormatting>
  <conditionalFormatting sqref="AU58">
    <cfRule type="cellIs" dxfId="6506" priority="3048" operator="equal">
      <formula>1</formula>
    </cfRule>
  </conditionalFormatting>
  <conditionalFormatting sqref="AY57">
    <cfRule type="cellIs" dxfId="6505" priority="3039" operator="equal">
      <formula>"↻"</formula>
    </cfRule>
    <cfRule type="cellIs" dxfId="6504" priority="3040" operator="equal">
      <formula>"Ø"</formula>
    </cfRule>
    <cfRule type="cellIs" dxfId="6503" priority="3041" operator="equal">
      <formula>"◯"</formula>
    </cfRule>
    <cfRule type="cellIs" dxfId="6502" priority="3042" operator="equal">
      <formula>"■"</formula>
    </cfRule>
    <cfRule type="cellIs" dxfId="6501" priority="3043" operator="equal">
      <formula>"▶"</formula>
    </cfRule>
    <cfRule type="cellIs" dxfId="6500" priority="3044" operator="equal">
      <formula>"✘"</formula>
    </cfRule>
    <cfRule type="cellIs" dxfId="6499" priority="3045" operator="equal">
      <formula>"✔"</formula>
    </cfRule>
  </conditionalFormatting>
  <conditionalFormatting sqref="AY56">
    <cfRule type="cellIs" dxfId="6498" priority="3037" operator="equal">
      <formula>1</formula>
    </cfRule>
  </conditionalFormatting>
  <conditionalFormatting sqref="AZ56">
    <cfRule type="cellIs" dxfId="6497" priority="3036" operator="equal">
      <formula>1</formula>
    </cfRule>
  </conditionalFormatting>
  <conditionalFormatting sqref="AZ57">
    <cfRule type="cellIs" dxfId="6496" priority="3035" operator="equal">
      <formula>1</formula>
    </cfRule>
  </conditionalFormatting>
  <conditionalFormatting sqref="AZ58">
    <cfRule type="cellIs" dxfId="6495" priority="3034" operator="equal">
      <formula>1</formula>
    </cfRule>
  </conditionalFormatting>
  <conditionalFormatting sqref="AY58">
    <cfRule type="cellIs" dxfId="6494" priority="3033" operator="equal">
      <formula>1</formula>
    </cfRule>
  </conditionalFormatting>
  <conditionalFormatting sqref="BC57">
    <cfRule type="cellIs" dxfId="6493" priority="3024" operator="equal">
      <formula>"↻"</formula>
    </cfRule>
    <cfRule type="cellIs" dxfId="6492" priority="3025" operator="equal">
      <formula>"Ø"</formula>
    </cfRule>
    <cfRule type="cellIs" dxfId="6491" priority="3026" operator="equal">
      <formula>"◯"</formula>
    </cfRule>
    <cfRule type="cellIs" dxfId="6490" priority="3027" operator="equal">
      <formula>"■"</formula>
    </cfRule>
    <cfRule type="cellIs" dxfId="6489" priority="3028" operator="equal">
      <formula>"▶"</formula>
    </cfRule>
    <cfRule type="cellIs" dxfId="6488" priority="3029" operator="equal">
      <formula>"✘"</formula>
    </cfRule>
    <cfRule type="cellIs" dxfId="6487" priority="3030" operator="equal">
      <formula>"✔"</formula>
    </cfRule>
  </conditionalFormatting>
  <conditionalFormatting sqref="BC56">
    <cfRule type="cellIs" dxfId="6486" priority="3022" operator="equal">
      <formula>1</formula>
    </cfRule>
  </conditionalFormatting>
  <conditionalFormatting sqref="BD56">
    <cfRule type="cellIs" dxfId="6485" priority="3021" operator="equal">
      <formula>1</formula>
    </cfRule>
  </conditionalFormatting>
  <conditionalFormatting sqref="BD57">
    <cfRule type="cellIs" dxfId="6484" priority="3020" operator="equal">
      <formula>1</formula>
    </cfRule>
  </conditionalFormatting>
  <conditionalFormatting sqref="BD58">
    <cfRule type="cellIs" dxfId="6483" priority="3019" operator="equal">
      <formula>1</formula>
    </cfRule>
  </conditionalFormatting>
  <conditionalFormatting sqref="BC58">
    <cfRule type="cellIs" dxfId="6482" priority="3018" operator="equal">
      <formula>1</formula>
    </cfRule>
  </conditionalFormatting>
  <conditionalFormatting sqref="BG57">
    <cfRule type="cellIs" dxfId="6481" priority="3009" operator="equal">
      <formula>"↻"</formula>
    </cfRule>
    <cfRule type="cellIs" dxfId="6480" priority="3010" operator="equal">
      <formula>"Ø"</formula>
    </cfRule>
    <cfRule type="cellIs" dxfId="6479" priority="3011" operator="equal">
      <formula>"◯"</formula>
    </cfRule>
    <cfRule type="cellIs" dxfId="6478" priority="3012" operator="equal">
      <formula>"■"</formula>
    </cfRule>
    <cfRule type="cellIs" dxfId="6477" priority="3013" operator="equal">
      <formula>"▶"</formula>
    </cfRule>
    <cfRule type="cellIs" dxfId="6476" priority="3014" operator="equal">
      <formula>"✘"</formula>
    </cfRule>
    <cfRule type="cellIs" dxfId="6475" priority="3015" operator="equal">
      <formula>"✔"</formula>
    </cfRule>
  </conditionalFormatting>
  <conditionalFormatting sqref="BG56">
    <cfRule type="cellIs" dxfId="6474" priority="3007" operator="equal">
      <formula>1</formula>
    </cfRule>
  </conditionalFormatting>
  <conditionalFormatting sqref="BH56">
    <cfRule type="cellIs" dxfId="6473" priority="3006" operator="equal">
      <formula>1</formula>
    </cfRule>
  </conditionalFormatting>
  <conditionalFormatting sqref="BH57">
    <cfRule type="cellIs" dxfId="6472" priority="3005" operator="equal">
      <formula>1</formula>
    </cfRule>
  </conditionalFormatting>
  <conditionalFormatting sqref="BH58">
    <cfRule type="cellIs" dxfId="6471" priority="3004" operator="equal">
      <formula>1</formula>
    </cfRule>
  </conditionalFormatting>
  <conditionalFormatting sqref="BG58">
    <cfRule type="cellIs" dxfId="6470" priority="3003" operator="equal">
      <formula>1</formula>
    </cfRule>
  </conditionalFormatting>
  <conditionalFormatting sqref="BK57">
    <cfRule type="cellIs" dxfId="6469" priority="2994" operator="equal">
      <formula>"↻"</formula>
    </cfRule>
    <cfRule type="cellIs" dxfId="6468" priority="2995" operator="equal">
      <formula>"Ø"</formula>
    </cfRule>
    <cfRule type="cellIs" dxfId="6467" priority="2996" operator="equal">
      <formula>"◯"</formula>
    </cfRule>
    <cfRule type="cellIs" dxfId="6466" priority="2997" operator="equal">
      <formula>"■"</formula>
    </cfRule>
    <cfRule type="cellIs" dxfId="6465" priority="2998" operator="equal">
      <formula>"▶"</formula>
    </cfRule>
    <cfRule type="cellIs" dxfId="6464" priority="2999" operator="equal">
      <formula>"✘"</formula>
    </cfRule>
    <cfRule type="cellIs" dxfId="6463" priority="3000" operator="equal">
      <formula>"✔"</formula>
    </cfRule>
  </conditionalFormatting>
  <conditionalFormatting sqref="BK56">
    <cfRule type="cellIs" dxfId="6462" priority="2992" operator="equal">
      <formula>1</formula>
    </cfRule>
  </conditionalFormatting>
  <conditionalFormatting sqref="BL56">
    <cfRule type="cellIs" dxfId="6461" priority="2991" operator="equal">
      <formula>1</formula>
    </cfRule>
  </conditionalFormatting>
  <conditionalFormatting sqref="BL57">
    <cfRule type="cellIs" dxfId="6460" priority="2990" operator="equal">
      <formula>1</formula>
    </cfRule>
  </conditionalFormatting>
  <conditionalFormatting sqref="BL58">
    <cfRule type="cellIs" dxfId="6459" priority="2989" operator="equal">
      <formula>1</formula>
    </cfRule>
  </conditionalFormatting>
  <conditionalFormatting sqref="BK58">
    <cfRule type="cellIs" dxfId="6458" priority="2988" operator="equal">
      <formula>1</formula>
    </cfRule>
  </conditionalFormatting>
  <conditionalFormatting sqref="BO57">
    <cfRule type="cellIs" dxfId="6457" priority="2979" operator="equal">
      <formula>"↻"</formula>
    </cfRule>
    <cfRule type="cellIs" dxfId="6456" priority="2980" operator="equal">
      <formula>"Ø"</formula>
    </cfRule>
    <cfRule type="cellIs" dxfId="6455" priority="2981" operator="equal">
      <formula>"◯"</formula>
    </cfRule>
    <cfRule type="cellIs" dxfId="6454" priority="2982" operator="equal">
      <formula>"■"</formula>
    </cfRule>
    <cfRule type="cellIs" dxfId="6453" priority="2983" operator="equal">
      <formula>"▶"</formula>
    </cfRule>
    <cfRule type="cellIs" dxfId="6452" priority="2984" operator="equal">
      <formula>"✘"</formula>
    </cfRule>
    <cfRule type="cellIs" dxfId="6451" priority="2985" operator="equal">
      <formula>"✔"</formula>
    </cfRule>
  </conditionalFormatting>
  <conditionalFormatting sqref="BO56">
    <cfRule type="cellIs" dxfId="6450" priority="2977" operator="equal">
      <formula>1</formula>
    </cfRule>
  </conditionalFormatting>
  <conditionalFormatting sqref="BP56">
    <cfRule type="cellIs" dxfId="6449" priority="2976" operator="equal">
      <formula>1</formula>
    </cfRule>
  </conditionalFormatting>
  <conditionalFormatting sqref="BP57">
    <cfRule type="cellIs" dxfId="6448" priority="2975" operator="equal">
      <formula>1</formula>
    </cfRule>
  </conditionalFormatting>
  <conditionalFormatting sqref="BP58">
    <cfRule type="cellIs" dxfId="6447" priority="2974" operator="equal">
      <formula>1</formula>
    </cfRule>
  </conditionalFormatting>
  <conditionalFormatting sqref="BO58">
    <cfRule type="cellIs" dxfId="6446" priority="2973" operator="equal">
      <formula>1</formula>
    </cfRule>
  </conditionalFormatting>
  <conditionalFormatting sqref="BS57">
    <cfRule type="cellIs" dxfId="6445" priority="2964" operator="equal">
      <formula>"↻"</formula>
    </cfRule>
    <cfRule type="cellIs" dxfId="6444" priority="2965" operator="equal">
      <formula>"Ø"</formula>
    </cfRule>
    <cfRule type="cellIs" dxfId="6443" priority="2966" operator="equal">
      <formula>"◯"</formula>
    </cfRule>
    <cfRule type="cellIs" dxfId="6442" priority="2967" operator="equal">
      <formula>"■"</formula>
    </cfRule>
    <cfRule type="cellIs" dxfId="6441" priority="2968" operator="equal">
      <formula>"▶"</formula>
    </cfRule>
    <cfRule type="cellIs" dxfId="6440" priority="2969" operator="equal">
      <formula>"✘"</formula>
    </cfRule>
    <cfRule type="cellIs" dxfId="6439" priority="2970" operator="equal">
      <formula>"✔"</formula>
    </cfRule>
  </conditionalFormatting>
  <conditionalFormatting sqref="BS56">
    <cfRule type="cellIs" dxfId="6438" priority="2962" operator="equal">
      <formula>1</formula>
    </cfRule>
  </conditionalFormatting>
  <conditionalFormatting sqref="BT56">
    <cfRule type="cellIs" dxfId="6437" priority="2961" operator="equal">
      <formula>1</formula>
    </cfRule>
  </conditionalFormatting>
  <conditionalFormatting sqref="BT57">
    <cfRule type="cellIs" dxfId="6436" priority="2960" operator="equal">
      <formula>1</formula>
    </cfRule>
  </conditionalFormatting>
  <conditionalFormatting sqref="BT58">
    <cfRule type="cellIs" dxfId="6435" priority="2959" operator="equal">
      <formula>1</formula>
    </cfRule>
  </conditionalFormatting>
  <conditionalFormatting sqref="BS58">
    <cfRule type="cellIs" dxfId="6434" priority="2958" operator="equal">
      <formula>1</formula>
    </cfRule>
  </conditionalFormatting>
  <conditionalFormatting sqref="BW57">
    <cfRule type="cellIs" dxfId="6433" priority="2949" operator="equal">
      <formula>"↻"</formula>
    </cfRule>
    <cfRule type="cellIs" dxfId="6432" priority="2950" operator="equal">
      <formula>"Ø"</formula>
    </cfRule>
    <cfRule type="cellIs" dxfId="6431" priority="2951" operator="equal">
      <formula>"◯"</formula>
    </cfRule>
    <cfRule type="cellIs" dxfId="6430" priority="2952" operator="equal">
      <formula>"■"</formula>
    </cfRule>
    <cfRule type="cellIs" dxfId="6429" priority="2953" operator="equal">
      <formula>"▶"</formula>
    </cfRule>
    <cfRule type="cellIs" dxfId="6428" priority="2954" operator="equal">
      <formula>"✘"</formula>
    </cfRule>
    <cfRule type="cellIs" dxfId="6427" priority="2955" operator="equal">
      <formula>"✔"</formula>
    </cfRule>
  </conditionalFormatting>
  <conditionalFormatting sqref="BW56">
    <cfRule type="cellIs" dxfId="6426" priority="2947" operator="equal">
      <formula>1</formula>
    </cfRule>
  </conditionalFormatting>
  <conditionalFormatting sqref="BX56">
    <cfRule type="cellIs" dxfId="6425" priority="2946" operator="equal">
      <formula>1</formula>
    </cfRule>
  </conditionalFormatting>
  <conditionalFormatting sqref="BX57">
    <cfRule type="cellIs" dxfId="6424" priority="2945" operator="equal">
      <formula>1</formula>
    </cfRule>
  </conditionalFormatting>
  <conditionalFormatting sqref="BX58">
    <cfRule type="cellIs" dxfId="6423" priority="2944" operator="equal">
      <formula>1</formula>
    </cfRule>
  </conditionalFormatting>
  <conditionalFormatting sqref="BW58">
    <cfRule type="cellIs" dxfId="6422" priority="2943" operator="equal">
      <formula>1</formula>
    </cfRule>
  </conditionalFormatting>
  <conditionalFormatting sqref="CA57">
    <cfRule type="cellIs" dxfId="6421" priority="2934" operator="equal">
      <formula>"↻"</formula>
    </cfRule>
    <cfRule type="cellIs" dxfId="6420" priority="2935" operator="equal">
      <formula>"Ø"</formula>
    </cfRule>
    <cfRule type="cellIs" dxfId="6419" priority="2936" operator="equal">
      <formula>"◯"</formula>
    </cfRule>
    <cfRule type="cellIs" dxfId="6418" priority="2937" operator="equal">
      <formula>"■"</formula>
    </cfRule>
    <cfRule type="cellIs" dxfId="6417" priority="2938" operator="equal">
      <formula>"▶"</formula>
    </cfRule>
    <cfRule type="cellIs" dxfId="6416" priority="2939" operator="equal">
      <formula>"✘"</formula>
    </cfRule>
    <cfRule type="cellIs" dxfId="6415" priority="2940" operator="equal">
      <formula>"✔"</formula>
    </cfRule>
  </conditionalFormatting>
  <conditionalFormatting sqref="CA56">
    <cfRule type="cellIs" dxfId="6414" priority="2932" operator="equal">
      <formula>1</formula>
    </cfRule>
  </conditionalFormatting>
  <conditionalFormatting sqref="CB56">
    <cfRule type="cellIs" dxfId="6413" priority="2931" operator="equal">
      <formula>1</formula>
    </cfRule>
  </conditionalFormatting>
  <conditionalFormatting sqref="CB57">
    <cfRule type="cellIs" dxfId="6412" priority="2930" operator="equal">
      <formula>1</formula>
    </cfRule>
  </conditionalFormatting>
  <conditionalFormatting sqref="CB58">
    <cfRule type="cellIs" dxfId="6411" priority="2929" operator="equal">
      <formula>1</formula>
    </cfRule>
  </conditionalFormatting>
  <conditionalFormatting sqref="CA58">
    <cfRule type="cellIs" dxfId="6410" priority="2928" operator="equal">
      <formula>1</formula>
    </cfRule>
  </conditionalFormatting>
  <conditionalFormatting sqref="CE57">
    <cfRule type="cellIs" dxfId="6409" priority="2919" operator="equal">
      <formula>"↻"</formula>
    </cfRule>
    <cfRule type="cellIs" dxfId="6408" priority="2920" operator="equal">
      <formula>"Ø"</formula>
    </cfRule>
    <cfRule type="cellIs" dxfId="6407" priority="2921" operator="equal">
      <formula>"◯"</formula>
    </cfRule>
    <cfRule type="cellIs" dxfId="6406" priority="2922" operator="equal">
      <formula>"■"</formula>
    </cfRule>
    <cfRule type="cellIs" dxfId="6405" priority="2923" operator="equal">
      <formula>"▶"</formula>
    </cfRule>
    <cfRule type="cellIs" dxfId="6404" priority="2924" operator="equal">
      <formula>"✘"</formula>
    </cfRule>
    <cfRule type="cellIs" dxfId="6403" priority="2925" operator="equal">
      <formula>"✔"</formula>
    </cfRule>
  </conditionalFormatting>
  <conditionalFormatting sqref="CE56">
    <cfRule type="cellIs" dxfId="6402" priority="2917" operator="equal">
      <formula>1</formula>
    </cfRule>
  </conditionalFormatting>
  <conditionalFormatting sqref="CF56">
    <cfRule type="cellIs" dxfId="6401" priority="2916" operator="equal">
      <formula>1</formula>
    </cfRule>
  </conditionalFormatting>
  <conditionalFormatting sqref="CF57">
    <cfRule type="cellIs" dxfId="6400" priority="2915" operator="equal">
      <formula>1</formula>
    </cfRule>
  </conditionalFormatting>
  <conditionalFormatting sqref="CF58">
    <cfRule type="cellIs" dxfId="6399" priority="2914" operator="equal">
      <formula>1</formula>
    </cfRule>
  </conditionalFormatting>
  <conditionalFormatting sqref="CE58">
    <cfRule type="cellIs" dxfId="6398" priority="2913" operator="equal">
      <formula>1</formula>
    </cfRule>
  </conditionalFormatting>
  <conditionalFormatting sqref="CI57">
    <cfRule type="cellIs" dxfId="6397" priority="2904" operator="equal">
      <formula>"↻"</formula>
    </cfRule>
    <cfRule type="cellIs" dxfId="6396" priority="2905" operator="equal">
      <formula>"Ø"</formula>
    </cfRule>
    <cfRule type="cellIs" dxfId="6395" priority="2906" operator="equal">
      <formula>"◯"</formula>
    </cfRule>
    <cfRule type="cellIs" dxfId="6394" priority="2907" operator="equal">
      <formula>"■"</formula>
    </cfRule>
    <cfRule type="cellIs" dxfId="6393" priority="2908" operator="equal">
      <formula>"▶"</formula>
    </cfRule>
    <cfRule type="cellIs" dxfId="6392" priority="2909" operator="equal">
      <formula>"✘"</formula>
    </cfRule>
    <cfRule type="cellIs" dxfId="6391" priority="2910" operator="equal">
      <formula>"✔"</formula>
    </cfRule>
  </conditionalFormatting>
  <conditionalFormatting sqref="CI56">
    <cfRule type="cellIs" dxfId="6390" priority="2902" operator="equal">
      <formula>1</formula>
    </cfRule>
  </conditionalFormatting>
  <conditionalFormatting sqref="CJ56">
    <cfRule type="cellIs" dxfId="6389" priority="2901" operator="equal">
      <formula>1</formula>
    </cfRule>
  </conditionalFormatting>
  <conditionalFormatting sqref="CJ57">
    <cfRule type="cellIs" dxfId="6388" priority="2900" operator="equal">
      <formula>1</formula>
    </cfRule>
  </conditionalFormatting>
  <conditionalFormatting sqref="CJ58">
    <cfRule type="cellIs" dxfId="6387" priority="2899" operator="equal">
      <formula>1</formula>
    </cfRule>
  </conditionalFormatting>
  <conditionalFormatting sqref="CI58">
    <cfRule type="cellIs" dxfId="6386" priority="2898" operator="equal">
      <formula>1</formula>
    </cfRule>
  </conditionalFormatting>
  <conditionalFormatting sqref="CM57">
    <cfRule type="cellIs" dxfId="6385" priority="2889" operator="equal">
      <formula>"↻"</formula>
    </cfRule>
    <cfRule type="cellIs" dxfId="6384" priority="2890" operator="equal">
      <formula>"Ø"</formula>
    </cfRule>
    <cfRule type="cellIs" dxfId="6383" priority="2891" operator="equal">
      <formula>"◯"</formula>
    </cfRule>
    <cfRule type="cellIs" dxfId="6382" priority="2892" operator="equal">
      <formula>"■"</formula>
    </cfRule>
    <cfRule type="cellIs" dxfId="6381" priority="2893" operator="equal">
      <formula>"▶"</formula>
    </cfRule>
    <cfRule type="cellIs" dxfId="6380" priority="2894" operator="equal">
      <formula>"✘"</formula>
    </cfRule>
    <cfRule type="cellIs" dxfId="6379" priority="2895" operator="equal">
      <formula>"✔"</formula>
    </cfRule>
  </conditionalFormatting>
  <conditionalFormatting sqref="CM56">
    <cfRule type="cellIs" dxfId="6378" priority="2887" operator="equal">
      <formula>1</formula>
    </cfRule>
  </conditionalFormatting>
  <conditionalFormatting sqref="CN56">
    <cfRule type="cellIs" dxfId="6377" priority="2886" operator="equal">
      <formula>1</formula>
    </cfRule>
  </conditionalFormatting>
  <conditionalFormatting sqref="CN57">
    <cfRule type="cellIs" dxfId="6376" priority="2885" operator="equal">
      <formula>1</formula>
    </cfRule>
  </conditionalFormatting>
  <conditionalFormatting sqref="CN58">
    <cfRule type="cellIs" dxfId="6375" priority="2884" operator="equal">
      <formula>1</formula>
    </cfRule>
  </conditionalFormatting>
  <conditionalFormatting sqref="CM58">
    <cfRule type="cellIs" dxfId="6374" priority="2883" operator="equal">
      <formula>1</formula>
    </cfRule>
  </conditionalFormatting>
  <conditionalFormatting sqref="CQ57">
    <cfRule type="cellIs" dxfId="6373" priority="2874" operator="equal">
      <formula>"↻"</formula>
    </cfRule>
    <cfRule type="cellIs" dxfId="6372" priority="2875" operator="equal">
      <formula>"Ø"</formula>
    </cfRule>
    <cfRule type="cellIs" dxfId="6371" priority="2876" operator="equal">
      <formula>"◯"</formula>
    </cfRule>
    <cfRule type="cellIs" dxfId="6370" priority="2877" operator="equal">
      <formula>"■"</formula>
    </cfRule>
    <cfRule type="cellIs" dxfId="6369" priority="2878" operator="equal">
      <formula>"▶"</formula>
    </cfRule>
    <cfRule type="cellIs" dxfId="6368" priority="2879" operator="equal">
      <formula>"✘"</formula>
    </cfRule>
    <cfRule type="cellIs" dxfId="6367" priority="2880" operator="equal">
      <formula>"✔"</formula>
    </cfRule>
  </conditionalFormatting>
  <conditionalFormatting sqref="CQ56">
    <cfRule type="cellIs" dxfId="6366" priority="2872" operator="equal">
      <formula>1</formula>
    </cfRule>
  </conditionalFormatting>
  <conditionalFormatting sqref="CR56">
    <cfRule type="cellIs" dxfId="6365" priority="2871" operator="equal">
      <formula>1</formula>
    </cfRule>
  </conditionalFormatting>
  <conditionalFormatting sqref="CR57">
    <cfRule type="cellIs" dxfId="6364" priority="2870" operator="equal">
      <formula>1</formula>
    </cfRule>
  </conditionalFormatting>
  <conditionalFormatting sqref="CR58">
    <cfRule type="cellIs" dxfId="6363" priority="2869" operator="equal">
      <formula>1</formula>
    </cfRule>
  </conditionalFormatting>
  <conditionalFormatting sqref="CQ58">
    <cfRule type="cellIs" dxfId="6362" priority="2868" operator="equal">
      <formula>1</formula>
    </cfRule>
  </conditionalFormatting>
  <conditionalFormatting sqref="CU57">
    <cfRule type="cellIs" dxfId="6361" priority="2859" operator="equal">
      <formula>"↻"</formula>
    </cfRule>
    <cfRule type="cellIs" dxfId="6360" priority="2860" operator="equal">
      <formula>"Ø"</formula>
    </cfRule>
    <cfRule type="cellIs" dxfId="6359" priority="2861" operator="equal">
      <formula>"◯"</formula>
    </cfRule>
    <cfRule type="cellIs" dxfId="6358" priority="2862" operator="equal">
      <formula>"■"</formula>
    </cfRule>
    <cfRule type="cellIs" dxfId="6357" priority="2863" operator="equal">
      <formula>"▶"</formula>
    </cfRule>
    <cfRule type="cellIs" dxfId="6356" priority="2864" operator="equal">
      <formula>"✘"</formula>
    </cfRule>
    <cfRule type="cellIs" dxfId="6355" priority="2865" operator="equal">
      <formula>"✔"</formula>
    </cfRule>
  </conditionalFormatting>
  <conditionalFormatting sqref="CU56">
    <cfRule type="cellIs" dxfId="6354" priority="2857" operator="equal">
      <formula>1</formula>
    </cfRule>
  </conditionalFormatting>
  <conditionalFormatting sqref="CV56">
    <cfRule type="cellIs" dxfId="6353" priority="2856" operator="equal">
      <formula>1</formula>
    </cfRule>
  </conditionalFormatting>
  <conditionalFormatting sqref="CV57">
    <cfRule type="cellIs" dxfId="6352" priority="2855" operator="equal">
      <formula>1</formula>
    </cfRule>
  </conditionalFormatting>
  <conditionalFormatting sqref="CV58">
    <cfRule type="cellIs" dxfId="6351" priority="2854" operator="equal">
      <formula>1</formula>
    </cfRule>
  </conditionalFormatting>
  <conditionalFormatting sqref="CU58">
    <cfRule type="cellIs" dxfId="6350" priority="2853" operator="equal">
      <formula>1</formula>
    </cfRule>
  </conditionalFormatting>
  <conditionalFormatting sqref="CY57">
    <cfRule type="cellIs" dxfId="6349" priority="2844" operator="equal">
      <formula>"↻"</formula>
    </cfRule>
    <cfRule type="cellIs" dxfId="6348" priority="2845" operator="equal">
      <formula>"Ø"</formula>
    </cfRule>
    <cfRule type="cellIs" dxfId="6347" priority="2846" operator="equal">
      <formula>"◯"</formula>
    </cfRule>
    <cfRule type="cellIs" dxfId="6346" priority="2847" operator="equal">
      <formula>"■"</formula>
    </cfRule>
    <cfRule type="cellIs" dxfId="6345" priority="2848" operator="equal">
      <formula>"▶"</formula>
    </cfRule>
    <cfRule type="cellIs" dxfId="6344" priority="2849" operator="equal">
      <formula>"✘"</formula>
    </cfRule>
    <cfRule type="cellIs" dxfId="6343" priority="2850" operator="equal">
      <formula>"✔"</formula>
    </cfRule>
  </conditionalFormatting>
  <conditionalFormatting sqref="CY56">
    <cfRule type="cellIs" dxfId="6342" priority="2842" operator="equal">
      <formula>1</formula>
    </cfRule>
  </conditionalFormatting>
  <conditionalFormatting sqref="CZ56">
    <cfRule type="cellIs" dxfId="6341" priority="2841" operator="equal">
      <formula>1</formula>
    </cfRule>
  </conditionalFormatting>
  <conditionalFormatting sqref="CZ57">
    <cfRule type="cellIs" dxfId="6340" priority="2840" operator="equal">
      <formula>1</formula>
    </cfRule>
  </conditionalFormatting>
  <conditionalFormatting sqref="CZ58">
    <cfRule type="cellIs" dxfId="6339" priority="2839" operator="equal">
      <formula>1</formula>
    </cfRule>
  </conditionalFormatting>
  <conditionalFormatting sqref="CY58">
    <cfRule type="cellIs" dxfId="6338" priority="2838" operator="equal">
      <formula>1</formula>
    </cfRule>
  </conditionalFormatting>
  <conditionalFormatting sqref="DC57">
    <cfRule type="cellIs" dxfId="6337" priority="2829" operator="equal">
      <formula>"↻"</formula>
    </cfRule>
    <cfRule type="cellIs" dxfId="6336" priority="2830" operator="equal">
      <formula>"Ø"</formula>
    </cfRule>
    <cfRule type="cellIs" dxfId="6335" priority="2831" operator="equal">
      <formula>"◯"</formula>
    </cfRule>
    <cfRule type="cellIs" dxfId="6334" priority="2832" operator="equal">
      <formula>"■"</formula>
    </cfRule>
    <cfRule type="cellIs" dxfId="6333" priority="2833" operator="equal">
      <formula>"▶"</formula>
    </cfRule>
    <cfRule type="cellIs" dxfId="6332" priority="2834" operator="equal">
      <formula>"✘"</formula>
    </cfRule>
    <cfRule type="cellIs" dxfId="6331" priority="2835" operator="equal">
      <formula>"✔"</formula>
    </cfRule>
  </conditionalFormatting>
  <conditionalFormatting sqref="DC56">
    <cfRule type="cellIs" dxfId="6330" priority="2827" operator="equal">
      <formula>1</formula>
    </cfRule>
  </conditionalFormatting>
  <conditionalFormatting sqref="DD56">
    <cfRule type="cellIs" dxfId="6329" priority="2826" operator="equal">
      <formula>1</formula>
    </cfRule>
  </conditionalFormatting>
  <conditionalFormatting sqref="DD57">
    <cfRule type="cellIs" dxfId="6328" priority="2825" operator="equal">
      <formula>1</formula>
    </cfRule>
  </conditionalFormatting>
  <conditionalFormatting sqref="DD58">
    <cfRule type="cellIs" dxfId="6327" priority="2824" operator="equal">
      <formula>1</formula>
    </cfRule>
  </conditionalFormatting>
  <conditionalFormatting sqref="DC58">
    <cfRule type="cellIs" dxfId="6326" priority="2823" operator="equal">
      <formula>1</formula>
    </cfRule>
  </conditionalFormatting>
  <conditionalFormatting sqref="DG57">
    <cfRule type="cellIs" dxfId="6325" priority="2814" operator="equal">
      <formula>"↻"</formula>
    </cfRule>
    <cfRule type="cellIs" dxfId="6324" priority="2815" operator="equal">
      <formula>"Ø"</formula>
    </cfRule>
    <cfRule type="cellIs" dxfId="6323" priority="2816" operator="equal">
      <formula>"◯"</formula>
    </cfRule>
    <cfRule type="cellIs" dxfId="6322" priority="2817" operator="equal">
      <formula>"■"</formula>
    </cfRule>
    <cfRule type="cellIs" dxfId="6321" priority="2818" operator="equal">
      <formula>"▶"</formula>
    </cfRule>
    <cfRule type="cellIs" dxfId="6320" priority="2819" operator="equal">
      <formula>"✘"</formula>
    </cfRule>
    <cfRule type="cellIs" dxfId="6319" priority="2820" operator="equal">
      <formula>"✔"</formula>
    </cfRule>
  </conditionalFormatting>
  <conditionalFormatting sqref="DG56">
    <cfRule type="cellIs" dxfId="6318" priority="2812" operator="equal">
      <formula>1</formula>
    </cfRule>
  </conditionalFormatting>
  <conditionalFormatting sqref="DH56">
    <cfRule type="cellIs" dxfId="6317" priority="2811" operator="equal">
      <formula>1</formula>
    </cfRule>
  </conditionalFormatting>
  <conditionalFormatting sqref="DH57">
    <cfRule type="cellIs" dxfId="6316" priority="2810" operator="equal">
      <formula>1</formula>
    </cfRule>
  </conditionalFormatting>
  <conditionalFormatting sqref="DH58">
    <cfRule type="cellIs" dxfId="6315" priority="2809" operator="equal">
      <formula>1</formula>
    </cfRule>
  </conditionalFormatting>
  <conditionalFormatting sqref="DG58">
    <cfRule type="cellIs" dxfId="6314" priority="2808" operator="equal">
      <formula>1</formula>
    </cfRule>
  </conditionalFormatting>
  <conditionalFormatting sqref="DK57">
    <cfRule type="cellIs" dxfId="6313" priority="2799" operator="equal">
      <formula>"↻"</formula>
    </cfRule>
    <cfRule type="cellIs" dxfId="6312" priority="2800" operator="equal">
      <formula>"Ø"</formula>
    </cfRule>
    <cfRule type="cellIs" dxfId="6311" priority="2801" operator="equal">
      <formula>"◯"</formula>
    </cfRule>
    <cfRule type="cellIs" dxfId="6310" priority="2802" operator="equal">
      <formula>"■"</formula>
    </cfRule>
    <cfRule type="cellIs" dxfId="6309" priority="2803" operator="equal">
      <formula>"▶"</formula>
    </cfRule>
    <cfRule type="cellIs" dxfId="6308" priority="2804" operator="equal">
      <formula>"✘"</formula>
    </cfRule>
    <cfRule type="cellIs" dxfId="6307" priority="2805" operator="equal">
      <formula>"✔"</formula>
    </cfRule>
  </conditionalFormatting>
  <conditionalFormatting sqref="DK56">
    <cfRule type="cellIs" dxfId="6306" priority="2797" operator="equal">
      <formula>1</formula>
    </cfRule>
  </conditionalFormatting>
  <conditionalFormatting sqref="DL56">
    <cfRule type="cellIs" dxfId="6305" priority="2796" operator="equal">
      <formula>1</formula>
    </cfRule>
  </conditionalFormatting>
  <conditionalFormatting sqref="DL57">
    <cfRule type="cellIs" dxfId="6304" priority="2795" operator="equal">
      <formula>1</formula>
    </cfRule>
  </conditionalFormatting>
  <conditionalFormatting sqref="DL58">
    <cfRule type="cellIs" dxfId="6303" priority="2794" operator="equal">
      <formula>1</formula>
    </cfRule>
  </conditionalFormatting>
  <conditionalFormatting sqref="DK58">
    <cfRule type="cellIs" dxfId="6302" priority="2793" operator="equal">
      <formula>1</formula>
    </cfRule>
  </conditionalFormatting>
  <conditionalFormatting sqref="DO57">
    <cfRule type="cellIs" dxfId="6301" priority="2784" operator="equal">
      <formula>"↻"</formula>
    </cfRule>
    <cfRule type="cellIs" dxfId="6300" priority="2785" operator="equal">
      <formula>"Ø"</formula>
    </cfRule>
    <cfRule type="cellIs" dxfId="6299" priority="2786" operator="equal">
      <formula>"◯"</formula>
    </cfRule>
    <cfRule type="cellIs" dxfId="6298" priority="2787" operator="equal">
      <formula>"■"</formula>
    </cfRule>
    <cfRule type="cellIs" dxfId="6297" priority="2788" operator="equal">
      <formula>"▶"</formula>
    </cfRule>
    <cfRule type="cellIs" dxfId="6296" priority="2789" operator="equal">
      <formula>"✘"</formula>
    </cfRule>
    <cfRule type="cellIs" dxfId="6295" priority="2790" operator="equal">
      <formula>"✔"</formula>
    </cfRule>
  </conditionalFormatting>
  <conditionalFormatting sqref="DO56">
    <cfRule type="cellIs" dxfId="6294" priority="2782" operator="equal">
      <formula>1</formula>
    </cfRule>
  </conditionalFormatting>
  <conditionalFormatting sqref="DP56">
    <cfRule type="cellIs" dxfId="6293" priority="2781" operator="equal">
      <formula>1</formula>
    </cfRule>
  </conditionalFormatting>
  <conditionalFormatting sqref="DP57">
    <cfRule type="cellIs" dxfId="6292" priority="2780" operator="equal">
      <formula>1</formula>
    </cfRule>
  </conditionalFormatting>
  <conditionalFormatting sqref="DP58">
    <cfRule type="cellIs" dxfId="6291" priority="2779" operator="equal">
      <formula>1</formula>
    </cfRule>
  </conditionalFormatting>
  <conditionalFormatting sqref="DO58">
    <cfRule type="cellIs" dxfId="6290" priority="2778" operator="equal">
      <formula>1</formula>
    </cfRule>
  </conditionalFormatting>
  <conditionalFormatting sqref="DS57">
    <cfRule type="cellIs" dxfId="6289" priority="2769" operator="equal">
      <formula>"↻"</formula>
    </cfRule>
    <cfRule type="cellIs" dxfId="6288" priority="2770" operator="equal">
      <formula>"Ø"</formula>
    </cfRule>
    <cfRule type="cellIs" dxfId="6287" priority="2771" operator="equal">
      <formula>"◯"</formula>
    </cfRule>
    <cfRule type="cellIs" dxfId="6286" priority="2772" operator="equal">
      <formula>"■"</formula>
    </cfRule>
    <cfRule type="cellIs" dxfId="6285" priority="2773" operator="equal">
      <formula>"▶"</formula>
    </cfRule>
    <cfRule type="cellIs" dxfId="6284" priority="2774" operator="equal">
      <formula>"✘"</formula>
    </cfRule>
    <cfRule type="cellIs" dxfId="6283" priority="2775" operator="equal">
      <formula>"✔"</formula>
    </cfRule>
  </conditionalFormatting>
  <conditionalFormatting sqref="DS56">
    <cfRule type="cellIs" dxfId="6282" priority="2767" operator="equal">
      <formula>1</formula>
    </cfRule>
  </conditionalFormatting>
  <conditionalFormatting sqref="DT56">
    <cfRule type="cellIs" dxfId="6281" priority="2766" operator="equal">
      <formula>1</formula>
    </cfRule>
  </conditionalFormatting>
  <conditionalFormatting sqref="DT57">
    <cfRule type="cellIs" dxfId="6280" priority="2765" operator="equal">
      <formula>1</formula>
    </cfRule>
  </conditionalFormatting>
  <conditionalFormatting sqref="DT58">
    <cfRule type="cellIs" dxfId="6279" priority="2764" operator="equal">
      <formula>1</formula>
    </cfRule>
  </conditionalFormatting>
  <conditionalFormatting sqref="DS58">
    <cfRule type="cellIs" dxfId="6278" priority="2763" operator="equal">
      <formula>1</formula>
    </cfRule>
  </conditionalFormatting>
  <conditionalFormatting sqref="DW57">
    <cfRule type="cellIs" dxfId="6277" priority="2754" operator="equal">
      <formula>"↻"</formula>
    </cfRule>
    <cfRule type="cellIs" dxfId="6276" priority="2755" operator="equal">
      <formula>"Ø"</formula>
    </cfRule>
    <cfRule type="cellIs" dxfId="6275" priority="2756" operator="equal">
      <formula>"◯"</formula>
    </cfRule>
    <cfRule type="cellIs" dxfId="6274" priority="2757" operator="equal">
      <formula>"■"</formula>
    </cfRule>
    <cfRule type="cellIs" dxfId="6273" priority="2758" operator="equal">
      <formula>"▶"</formula>
    </cfRule>
    <cfRule type="cellIs" dxfId="6272" priority="2759" operator="equal">
      <formula>"✘"</formula>
    </cfRule>
    <cfRule type="cellIs" dxfId="6271" priority="2760" operator="equal">
      <formula>"✔"</formula>
    </cfRule>
  </conditionalFormatting>
  <conditionalFormatting sqref="DW56">
    <cfRule type="cellIs" dxfId="6270" priority="2752" operator="equal">
      <formula>1</formula>
    </cfRule>
  </conditionalFormatting>
  <conditionalFormatting sqref="DX56">
    <cfRule type="cellIs" dxfId="6269" priority="2751" operator="equal">
      <formula>1</formula>
    </cfRule>
  </conditionalFormatting>
  <conditionalFormatting sqref="DX57">
    <cfRule type="cellIs" dxfId="6268" priority="2750" operator="equal">
      <formula>1</formula>
    </cfRule>
  </conditionalFormatting>
  <conditionalFormatting sqref="DX58">
    <cfRule type="cellIs" dxfId="6267" priority="2749" operator="equal">
      <formula>1</formula>
    </cfRule>
  </conditionalFormatting>
  <conditionalFormatting sqref="DW58">
    <cfRule type="cellIs" dxfId="6266" priority="2748" operator="equal">
      <formula>1</formula>
    </cfRule>
  </conditionalFormatting>
  <conditionalFormatting sqref="G61">
    <cfRule type="cellIs" dxfId="6265" priority="2739" operator="equal">
      <formula>"↻"</formula>
    </cfRule>
    <cfRule type="cellIs" dxfId="6264" priority="2740" operator="equal">
      <formula>"Ø"</formula>
    </cfRule>
    <cfRule type="cellIs" dxfId="6263" priority="2741" operator="equal">
      <formula>"◯"</formula>
    </cfRule>
    <cfRule type="cellIs" dxfId="6262" priority="2742" operator="equal">
      <formula>"■"</formula>
    </cfRule>
    <cfRule type="cellIs" dxfId="6261" priority="2743" operator="equal">
      <formula>"▶"</formula>
    </cfRule>
    <cfRule type="cellIs" dxfId="6260" priority="2744" operator="equal">
      <formula>"✘"</formula>
    </cfRule>
    <cfRule type="cellIs" dxfId="6259" priority="2745" operator="equal">
      <formula>"✔"</formula>
    </cfRule>
  </conditionalFormatting>
  <conditionalFormatting sqref="F60">
    <cfRule type="cellIs" dxfId="6258" priority="2738" operator="equal">
      <formula>1</formula>
    </cfRule>
  </conditionalFormatting>
  <conditionalFormatting sqref="G60">
    <cfRule type="cellIs" dxfId="6257" priority="2737" operator="equal">
      <formula>1</formula>
    </cfRule>
  </conditionalFormatting>
  <conditionalFormatting sqref="H60">
    <cfRule type="cellIs" dxfId="6256" priority="2736" operator="equal">
      <formula>1</formula>
    </cfRule>
  </conditionalFormatting>
  <conditionalFormatting sqref="H61">
    <cfRule type="cellIs" dxfId="6255" priority="2735" operator="equal">
      <formula>1</formula>
    </cfRule>
  </conditionalFormatting>
  <conditionalFormatting sqref="H62">
    <cfRule type="cellIs" dxfId="6254" priority="2734" operator="equal">
      <formula>1</formula>
    </cfRule>
  </conditionalFormatting>
  <conditionalFormatting sqref="G62">
    <cfRule type="cellIs" dxfId="6253" priority="2733" operator="equal">
      <formula>1</formula>
    </cfRule>
  </conditionalFormatting>
  <conditionalFormatting sqref="F62">
    <cfRule type="cellIs" dxfId="6252" priority="2732" operator="equal">
      <formula>1</formula>
    </cfRule>
  </conditionalFormatting>
  <conditionalFormatting sqref="F61">
    <cfRule type="cellIs" dxfId="6251" priority="2731" operator="equal">
      <formula>1</formula>
    </cfRule>
  </conditionalFormatting>
  <conditionalFormatting sqref="K61">
    <cfRule type="cellIs" dxfId="6250" priority="2724" operator="equal">
      <formula>"↻"</formula>
    </cfRule>
    <cfRule type="cellIs" dxfId="6249" priority="2725" operator="equal">
      <formula>"Ø"</formula>
    </cfRule>
    <cfRule type="cellIs" dxfId="6248" priority="2726" operator="equal">
      <formula>"◯"</formula>
    </cfRule>
    <cfRule type="cellIs" dxfId="6247" priority="2727" operator="equal">
      <formula>"■"</formula>
    </cfRule>
    <cfRule type="cellIs" dxfId="6246" priority="2728" operator="equal">
      <formula>"▶"</formula>
    </cfRule>
    <cfRule type="cellIs" dxfId="6245" priority="2729" operator="equal">
      <formula>"✘"</formula>
    </cfRule>
    <cfRule type="cellIs" dxfId="6244" priority="2730" operator="equal">
      <formula>"✔"</formula>
    </cfRule>
  </conditionalFormatting>
  <conditionalFormatting sqref="K60">
    <cfRule type="cellIs" dxfId="6243" priority="2722" operator="equal">
      <formula>1</formula>
    </cfRule>
  </conditionalFormatting>
  <conditionalFormatting sqref="L60">
    <cfRule type="cellIs" dxfId="6242" priority="2721" operator="equal">
      <formula>1</formula>
    </cfRule>
  </conditionalFormatting>
  <conditionalFormatting sqref="L61">
    <cfRule type="cellIs" dxfId="6241" priority="2720" operator="equal">
      <formula>1</formula>
    </cfRule>
  </conditionalFormatting>
  <conditionalFormatting sqref="L62">
    <cfRule type="cellIs" dxfId="6240" priority="2719" operator="equal">
      <formula>1</formula>
    </cfRule>
  </conditionalFormatting>
  <conditionalFormatting sqref="K62">
    <cfRule type="cellIs" dxfId="6239" priority="2718" operator="equal">
      <formula>1</formula>
    </cfRule>
  </conditionalFormatting>
  <conditionalFormatting sqref="O61">
    <cfRule type="cellIs" dxfId="6238" priority="2709" operator="equal">
      <formula>"↻"</formula>
    </cfRule>
    <cfRule type="cellIs" dxfId="6237" priority="2710" operator="equal">
      <formula>"Ø"</formula>
    </cfRule>
    <cfRule type="cellIs" dxfId="6236" priority="2711" operator="equal">
      <formula>"◯"</formula>
    </cfRule>
    <cfRule type="cellIs" dxfId="6235" priority="2712" operator="equal">
      <formula>"■"</formula>
    </cfRule>
    <cfRule type="cellIs" dxfId="6234" priority="2713" operator="equal">
      <formula>"▶"</formula>
    </cfRule>
    <cfRule type="cellIs" dxfId="6233" priority="2714" operator="equal">
      <formula>"✘"</formula>
    </cfRule>
    <cfRule type="cellIs" dxfId="6232" priority="2715" operator="equal">
      <formula>"✔"</formula>
    </cfRule>
  </conditionalFormatting>
  <conditionalFormatting sqref="O60">
    <cfRule type="cellIs" dxfId="6231" priority="2707" operator="equal">
      <formula>1</formula>
    </cfRule>
  </conditionalFormatting>
  <conditionalFormatting sqref="P60">
    <cfRule type="cellIs" dxfId="6230" priority="2706" operator="equal">
      <formula>1</formula>
    </cfRule>
  </conditionalFormatting>
  <conditionalFormatting sqref="P61">
    <cfRule type="cellIs" dxfId="6229" priority="2705" operator="equal">
      <formula>1</formula>
    </cfRule>
  </conditionalFormatting>
  <conditionalFormatting sqref="P62">
    <cfRule type="cellIs" dxfId="6228" priority="2704" operator="equal">
      <formula>1</formula>
    </cfRule>
  </conditionalFormatting>
  <conditionalFormatting sqref="O62">
    <cfRule type="cellIs" dxfId="6227" priority="2703" operator="equal">
      <formula>1</formula>
    </cfRule>
  </conditionalFormatting>
  <conditionalFormatting sqref="S61">
    <cfRule type="cellIs" dxfId="6226" priority="2694" operator="equal">
      <formula>"↻"</formula>
    </cfRule>
    <cfRule type="cellIs" dxfId="6225" priority="2695" operator="equal">
      <formula>"Ø"</formula>
    </cfRule>
    <cfRule type="cellIs" dxfId="6224" priority="2696" operator="equal">
      <formula>"◯"</formula>
    </cfRule>
    <cfRule type="cellIs" dxfId="6223" priority="2697" operator="equal">
      <formula>"■"</formula>
    </cfRule>
    <cfRule type="cellIs" dxfId="6222" priority="2698" operator="equal">
      <formula>"▶"</formula>
    </cfRule>
    <cfRule type="cellIs" dxfId="6221" priority="2699" operator="equal">
      <formula>"✘"</formula>
    </cfRule>
    <cfRule type="cellIs" dxfId="6220" priority="2700" operator="equal">
      <formula>"✔"</formula>
    </cfRule>
  </conditionalFormatting>
  <conditionalFormatting sqref="S60">
    <cfRule type="cellIs" dxfId="6219" priority="2692" operator="equal">
      <formula>1</formula>
    </cfRule>
  </conditionalFormatting>
  <conditionalFormatting sqref="T60">
    <cfRule type="cellIs" dxfId="6218" priority="2691" operator="equal">
      <formula>1</formula>
    </cfRule>
  </conditionalFormatting>
  <conditionalFormatting sqref="T61">
    <cfRule type="cellIs" dxfId="6217" priority="2690" operator="equal">
      <formula>1</formula>
    </cfRule>
  </conditionalFormatting>
  <conditionalFormatting sqref="T62">
    <cfRule type="cellIs" dxfId="6216" priority="2689" operator="equal">
      <formula>1</formula>
    </cfRule>
  </conditionalFormatting>
  <conditionalFormatting sqref="S62">
    <cfRule type="cellIs" dxfId="6215" priority="2688" operator="equal">
      <formula>1</formula>
    </cfRule>
  </conditionalFormatting>
  <conditionalFormatting sqref="W61">
    <cfRule type="cellIs" dxfId="6214" priority="2679" operator="equal">
      <formula>"↻"</formula>
    </cfRule>
    <cfRule type="cellIs" dxfId="6213" priority="2680" operator="equal">
      <formula>"Ø"</formula>
    </cfRule>
    <cfRule type="cellIs" dxfId="6212" priority="2681" operator="equal">
      <formula>"◯"</formula>
    </cfRule>
    <cfRule type="cellIs" dxfId="6211" priority="2682" operator="equal">
      <formula>"■"</formula>
    </cfRule>
    <cfRule type="cellIs" dxfId="6210" priority="2683" operator="equal">
      <formula>"▶"</formula>
    </cfRule>
    <cfRule type="cellIs" dxfId="6209" priority="2684" operator="equal">
      <formula>"✘"</formula>
    </cfRule>
    <cfRule type="cellIs" dxfId="6208" priority="2685" operator="equal">
      <formula>"✔"</formula>
    </cfRule>
  </conditionalFormatting>
  <conditionalFormatting sqref="W60">
    <cfRule type="cellIs" dxfId="6207" priority="2677" operator="equal">
      <formula>1</formula>
    </cfRule>
  </conditionalFormatting>
  <conditionalFormatting sqref="X60">
    <cfRule type="cellIs" dxfId="6206" priority="2676" operator="equal">
      <formula>1</formula>
    </cfRule>
  </conditionalFormatting>
  <conditionalFormatting sqref="X61">
    <cfRule type="cellIs" dxfId="6205" priority="2675" operator="equal">
      <formula>1</formula>
    </cfRule>
  </conditionalFormatting>
  <conditionalFormatting sqref="X62">
    <cfRule type="cellIs" dxfId="6204" priority="2674" operator="equal">
      <formula>1</formula>
    </cfRule>
  </conditionalFormatting>
  <conditionalFormatting sqref="W62">
    <cfRule type="cellIs" dxfId="6203" priority="2673" operator="equal">
      <formula>1</formula>
    </cfRule>
  </conditionalFormatting>
  <conditionalFormatting sqref="AA61">
    <cfRule type="cellIs" dxfId="6202" priority="2664" operator="equal">
      <formula>"↻"</formula>
    </cfRule>
    <cfRule type="cellIs" dxfId="6201" priority="2665" operator="equal">
      <formula>"Ø"</formula>
    </cfRule>
    <cfRule type="cellIs" dxfId="6200" priority="2666" operator="equal">
      <formula>"◯"</formula>
    </cfRule>
    <cfRule type="cellIs" dxfId="6199" priority="2667" operator="equal">
      <formula>"■"</formula>
    </cfRule>
    <cfRule type="cellIs" dxfId="6198" priority="2668" operator="equal">
      <formula>"▶"</formula>
    </cfRule>
    <cfRule type="cellIs" dxfId="6197" priority="2669" operator="equal">
      <formula>"✘"</formula>
    </cfRule>
    <cfRule type="cellIs" dxfId="6196" priority="2670" operator="equal">
      <formula>"✔"</formula>
    </cfRule>
  </conditionalFormatting>
  <conditionalFormatting sqref="AA60">
    <cfRule type="cellIs" dxfId="6195" priority="2662" operator="equal">
      <formula>1</formula>
    </cfRule>
  </conditionalFormatting>
  <conditionalFormatting sqref="AB60">
    <cfRule type="cellIs" dxfId="6194" priority="2661" operator="equal">
      <formula>1</formula>
    </cfRule>
  </conditionalFormatting>
  <conditionalFormatting sqref="AB61">
    <cfRule type="cellIs" dxfId="6193" priority="2660" operator="equal">
      <formula>1</formula>
    </cfRule>
  </conditionalFormatting>
  <conditionalFormatting sqref="AB62">
    <cfRule type="cellIs" dxfId="6192" priority="2659" operator="equal">
      <formula>1</formula>
    </cfRule>
  </conditionalFormatting>
  <conditionalFormatting sqref="AA62">
    <cfRule type="cellIs" dxfId="6191" priority="2658" operator="equal">
      <formula>1</formula>
    </cfRule>
  </conditionalFormatting>
  <conditionalFormatting sqref="AE61">
    <cfRule type="cellIs" dxfId="6190" priority="2649" operator="equal">
      <formula>"↻"</formula>
    </cfRule>
    <cfRule type="cellIs" dxfId="6189" priority="2650" operator="equal">
      <formula>"Ø"</formula>
    </cfRule>
    <cfRule type="cellIs" dxfId="6188" priority="2651" operator="equal">
      <formula>"◯"</formula>
    </cfRule>
    <cfRule type="cellIs" dxfId="6187" priority="2652" operator="equal">
      <formula>"■"</formula>
    </cfRule>
    <cfRule type="cellIs" dxfId="6186" priority="2653" operator="equal">
      <formula>"▶"</formula>
    </cfRule>
    <cfRule type="cellIs" dxfId="6185" priority="2654" operator="equal">
      <formula>"✘"</formula>
    </cfRule>
    <cfRule type="cellIs" dxfId="6184" priority="2655" operator="equal">
      <formula>"✔"</formula>
    </cfRule>
  </conditionalFormatting>
  <conditionalFormatting sqref="AE60">
    <cfRule type="cellIs" dxfId="6183" priority="2647" operator="equal">
      <formula>1</formula>
    </cfRule>
  </conditionalFormatting>
  <conditionalFormatting sqref="AF60">
    <cfRule type="cellIs" dxfId="6182" priority="2646" operator="equal">
      <formula>1</formula>
    </cfRule>
  </conditionalFormatting>
  <conditionalFormatting sqref="AF61">
    <cfRule type="cellIs" dxfId="6181" priority="2645" operator="equal">
      <formula>1</formula>
    </cfRule>
  </conditionalFormatting>
  <conditionalFormatting sqref="AF62">
    <cfRule type="cellIs" dxfId="6180" priority="2644" operator="equal">
      <formula>1</formula>
    </cfRule>
  </conditionalFormatting>
  <conditionalFormatting sqref="AE62">
    <cfRule type="cellIs" dxfId="6179" priority="2643" operator="equal">
      <formula>1</formula>
    </cfRule>
  </conditionalFormatting>
  <conditionalFormatting sqref="AI61">
    <cfRule type="cellIs" dxfId="6178" priority="2634" operator="equal">
      <formula>"↻"</formula>
    </cfRule>
    <cfRule type="cellIs" dxfId="6177" priority="2635" operator="equal">
      <formula>"Ø"</formula>
    </cfRule>
    <cfRule type="cellIs" dxfId="6176" priority="2636" operator="equal">
      <formula>"◯"</formula>
    </cfRule>
    <cfRule type="cellIs" dxfId="6175" priority="2637" operator="equal">
      <formula>"■"</formula>
    </cfRule>
    <cfRule type="cellIs" dxfId="6174" priority="2638" operator="equal">
      <formula>"▶"</formula>
    </cfRule>
    <cfRule type="cellIs" dxfId="6173" priority="2639" operator="equal">
      <formula>"✘"</formula>
    </cfRule>
    <cfRule type="cellIs" dxfId="6172" priority="2640" operator="equal">
      <formula>"✔"</formula>
    </cfRule>
  </conditionalFormatting>
  <conditionalFormatting sqref="AI60">
    <cfRule type="cellIs" dxfId="6171" priority="2632" operator="equal">
      <formula>1</formula>
    </cfRule>
  </conditionalFormatting>
  <conditionalFormatting sqref="AJ60">
    <cfRule type="cellIs" dxfId="6170" priority="2631" operator="equal">
      <formula>1</formula>
    </cfRule>
  </conditionalFormatting>
  <conditionalFormatting sqref="AJ61">
    <cfRule type="cellIs" dxfId="6169" priority="2630" operator="equal">
      <formula>1</formula>
    </cfRule>
  </conditionalFormatting>
  <conditionalFormatting sqref="AJ62">
    <cfRule type="cellIs" dxfId="6168" priority="2629" operator="equal">
      <formula>1</formula>
    </cfRule>
  </conditionalFormatting>
  <conditionalFormatting sqref="AI62">
    <cfRule type="cellIs" dxfId="6167" priority="2628" operator="equal">
      <formula>1</formula>
    </cfRule>
  </conditionalFormatting>
  <conditionalFormatting sqref="AM61">
    <cfRule type="cellIs" dxfId="6166" priority="2619" operator="equal">
      <formula>"↻"</formula>
    </cfRule>
    <cfRule type="cellIs" dxfId="6165" priority="2620" operator="equal">
      <formula>"Ø"</formula>
    </cfRule>
    <cfRule type="cellIs" dxfId="6164" priority="2621" operator="equal">
      <formula>"◯"</formula>
    </cfRule>
    <cfRule type="cellIs" dxfId="6163" priority="2622" operator="equal">
      <formula>"■"</formula>
    </cfRule>
    <cfRule type="cellIs" dxfId="6162" priority="2623" operator="equal">
      <formula>"▶"</formula>
    </cfRule>
    <cfRule type="cellIs" dxfId="6161" priority="2624" operator="equal">
      <formula>"✘"</formula>
    </cfRule>
    <cfRule type="cellIs" dxfId="6160" priority="2625" operator="equal">
      <formula>"✔"</formula>
    </cfRule>
  </conditionalFormatting>
  <conditionalFormatting sqref="AM60">
    <cfRule type="cellIs" dxfId="6159" priority="2617" operator="equal">
      <formula>1</formula>
    </cfRule>
  </conditionalFormatting>
  <conditionalFormatting sqref="AN60">
    <cfRule type="cellIs" dxfId="6158" priority="2616" operator="equal">
      <formula>1</formula>
    </cfRule>
  </conditionalFormatting>
  <conditionalFormatting sqref="AN61">
    <cfRule type="cellIs" dxfId="6157" priority="2615" operator="equal">
      <formula>1</formula>
    </cfRule>
  </conditionalFormatting>
  <conditionalFormatting sqref="AN62">
    <cfRule type="cellIs" dxfId="6156" priority="2614" operator="equal">
      <formula>1</formula>
    </cfRule>
  </conditionalFormatting>
  <conditionalFormatting sqref="AM62">
    <cfRule type="cellIs" dxfId="6155" priority="2613" operator="equal">
      <formula>1</formula>
    </cfRule>
  </conditionalFormatting>
  <conditionalFormatting sqref="AQ61">
    <cfRule type="cellIs" dxfId="6154" priority="2604" operator="equal">
      <formula>"↻"</formula>
    </cfRule>
    <cfRule type="cellIs" dxfId="6153" priority="2605" operator="equal">
      <formula>"Ø"</formula>
    </cfRule>
    <cfRule type="cellIs" dxfId="6152" priority="2606" operator="equal">
      <formula>"◯"</formula>
    </cfRule>
    <cfRule type="cellIs" dxfId="6151" priority="2607" operator="equal">
      <formula>"■"</formula>
    </cfRule>
    <cfRule type="cellIs" dxfId="6150" priority="2608" operator="equal">
      <formula>"▶"</formula>
    </cfRule>
    <cfRule type="cellIs" dxfId="6149" priority="2609" operator="equal">
      <formula>"✘"</formula>
    </cfRule>
    <cfRule type="cellIs" dxfId="6148" priority="2610" operator="equal">
      <formula>"✔"</formula>
    </cfRule>
  </conditionalFormatting>
  <conditionalFormatting sqref="AQ60">
    <cfRule type="cellIs" dxfId="6147" priority="2602" operator="equal">
      <formula>1</formula>
    </cfRule>
  </conditionalFormatting>
  <conditionalFormatting sqref="AR60">
    <cfRule type="cellIs" dxfId="6146" priority="2601" operator="equal">
      <formula>1</formula>
    </cfRule>
  </conditionalFormatting>
  <conditionalFormatting sqref="AR61">
    <cfRule type="cellIs" dxfId="6145" priority="2600" operator="equal">
      <formula>1</formula>
    </cfRule>
  </conditionalFormatting>
  <conditionalFormatting sqref="AR62">
    <cfRule type="cellIs" dxfId="6144" priority="2599" operator="equal">
      <formula>1</formula>
    </cfRule>
  </conditionalFormatting>
  <conditionalFormatting sqref="AQ62">
    <cfRule type="cellIs" dxfId="6143" priority="2598" operator="equal">
      <formula>1</formula>
    </cfRule>
  </conditionalFormatting>
  <conditionalFormatting sqref="AU61">
    <cfRule type="cellIs" dxfId="6142" priority="2589" operator="equal">
      <formula>"↻"</formula>
    </cfRule>
    <cfRule type="cellIs" dxfId="6141" priority="2590" operator="equal">
      <formula>"Ø"</formula>
    </cfRule>
    <cfRule type="cellIs" dxfId="6140" priority="2591" operator="equal">
      <formula>"◯"</formula>
    </cfRule>
    <cfRule type="cellIs" dxfId="6139" priority="2592" operator="equal">
      <formula>"■"</formula>
    </cfRule>
    <cfRule type="cellIs" dxfId="6138" priority="2593" operator="equal">
      <formula>"▶"</formula>
    </cfRule>
    <cfRule type="cellIs" dxfId="6137" priority="2594" operator="equal">
      <formula>"✘"</formula>
    </cfRule>
    <cfRule type="cellIs" dxfId="6136" priority="2595" operator="equal">
      <formula>"✔"</formula>
    </cfRule>
  </conditionalFormatting>
  <conditionalFormatting sqref="AU60">
    <cfRule type="cellIs" dxfId="6135" priority="2587" operator="equal">
      <formula>1</formula>
    </cfRule>
  </conditionalFormatting>
  <conditionalFormatting sqref="AV60">
    <cfRule type="cellIs" dxfId="6134" priority="2586" operator="equal">
      <formula>1</formula>
    </cfRule>
  </conditionalFormatting>
  <conditionalFormatting sqref="AV61">
    <cfRule type="cellIs" dxfId="6133" priority="2585" operator="equal">
      <formula>1</formula>
    </cfRule>
  </conditionalFormatting>
  <conditionalFormatting sqref="AV62">
    <cfRule type="cellIs" dxfId="6132" priority="2584" operator="equal">
      <formula>1</formula>
    </cfRule>
  </conditionalFormatting>
  <conditionalFormatting sqref="AU62">
    <cfRule type="cellIs" dxfId="6131" priority="2583" operator="equal">
      <formula>1</formula>
    </cfRule>
  </conditionalFormatting>
  <conditionalFormatting sqref="AY61">
    <cfRule type="cellIs" dxfId="6130" priority="2574" operator="equal">
      <formula>"↻"</formula>
    </cfRule>
    <cfRule type="cellIs" dxfId="6129" priority="2575" operator="equal">
      <formula>"Ø"</formula>
    </cfRule>
    <cfRule type="cellIs" dxfId="6128" priority="2576" operator="equal">
      <formula>"◯"</formula>
    </cfRule>
    <cfRule type="cellIs" dxfId="6127" priority="2577" operator="equal">
      <formula>"■"</formula>
    </cfRule>
    <cfRule type="cellIs" dxfId="6126" priority="2578" operator="equal">
      <formula>"▶"</formula>
    </cfRule>
    <cfRule type="cellIs" dxfId="6125" priority="2579" operator="equal">
      <formula>"✘"</formula>
    </cfRule>
    <cfRule type="cellIs" dxfId="6124" priority="2580" operator="equal">
      <formula>"✔"</formula>
    </cfRule>
  </conditionalFormatting>
  <conditionalFormatting sqref="AY60">
    <cfRule type="cellIs" dxfId="6123" priority="2572" operator="equal">
      <formula>1</formula>
    </cfRule>
  </conditionalFormatting>
  <conditionalFormatting sqref="AZ60">
    <cfRule type="cellIs" dxfId="6122" priority="2571" operator="equal">
      <formula>1</formula>
    </cfRule>
  </conditionalFormatting>
  <conditionalFormatting sqref="AZ61">
    <cfRule type="cellIs" dxfId="6121" priority="2570" operator="equal">
      <formula>1</formula>
    </cfRule>
  </conditionalFormatting>
  <conditionalFormatting sqref="AZ62">
    <cfRule type="cellIs" dxfId="6120" priority="2569" operator="equal">
      <formula>1</formula>
    </cfRule>
  </conditionalFormatting>
  <conditionalFormatting sqref="AY62">
    <cfRule type="cellIs" dxfId="6119" priority="2568" operator="equal">
      <formula>1</formula>
    </cfRule>
  </conditionalFormatting>
  <conditionalFormatting sqref="BC61">
    <cfRule type="cellIs" dxfId="6118" priority="2559" operator="equal">
      <formula>"↻"</formula>
    </cfRule>
    <cfRule type="cellIs" dxfId="6117" priority="2560" operator="equal">
      <formula>"Ø"</formula>
    </cfRule>
    <cfRule type="cellIs" dxfId="6116" priority="2561" operator="equal">
      <formula>"◯"</formula>
    </cfRule>
    <cfRule type="cellIs" dxfId="6115" priority="2562" operator="equal">
      <formula>"■"</formula>
    </cfRule>
    <cfRule type="cellIs" dxfId="6114" priority="2563" operator="equal">
      <formula>"▶"</formula>
    </cfRule>
    <cfRule type="cellIs" dxfId="6113" priority="2564" operator="equal">
      <formula>"✘"</formula>
    </cfRule>
    <cfRule type="cellIs" dxfId="6112" priority="2565" operator="equal">
      <formula>"✔"</formula>
    </cfRule>
  </conditionalFormatting>
  <conditionalFormatting sqref="BC60">
    <cfRule type="cellIs" dxfId="6111" priority="2557" operator="equal">
      <formula>1</formula>
    </cfRule>
  </conditionalFormatting>
  <conditionalFormatting sqref="BD60">
    <cfRule type="cellIs" dxfId="6110" priority="2556" operator="equal">
      <formula>1</formula>
    </cfRule>
  </conditionalFormatting>
  <conditionalFormatting sqref="BD61">
    <cfRule type="cellIs" dxfId="6109" priority="2555" operator="equal">
      <formula>1</formula>
    </cfRule>
  </conditionalFormatting>
  <conditionalFormatting sqref="BD62">
    <cfRule type="cellIs" dxfId="6108" priority="2554" operator="equal">
      <formula>1</formula>
    </cfRule>
  </conditionalFormatting>
  <conditionalFormatting sqref="BC62">
    <cfRule type="cellIs" dxfId="6107" priority="2553" operator="equal">
      <formula>1</formula>
    </cfRule>
  </conditionalFormatting>
  <conditionalFormatting sqref="BG61">
    <cfRule type="cellIs" dxfId="6106" priority="2544" operator="equal">
      <formula>"↻"</formula>
    </cfRule>
    <cfRule type="cellIs" dxfId="6105" priority="2545" operator="equal">
      <formula>"Ø"</formula>
    </cfRule>
    <cfRule type="cellIs" dxfId="6104" priority="2546" operator="equal">
      <formula>"◯"</formula>
    </cfRule>
    <cfRule type="cellIs" dxfId="6103" priority="2547" operator="equal">
      <formula>"■"</formula>
    </cfRule>
    <cfRule type="cellIs" dxfId="6102" priority="2548" operator="equal">
      <formula>"▶"</formula>
    </cfRule>
    <cfRule type="cellIs" dxfId="6101" priority="2549" operator="equal">
      <formula>"✘"</formula>
    </cfRule>
    <cfRule type="cellIs" dxfId="6100" priority="2550" operator="equal">
      <formula>"✔"</formula>
    </cfRule>
  </conditionalFormatting>
  <conditionalFormatting sqref="BG60">
    <cfRule type="cellIs" dxfId="6099" priority="2542" operator="equal">
      <formula>1</formula>
    </cfRule>
  </conditionalFormatting>
  <conditionalFormatting sqref="BH60">
    <cfRule type="cellIs" dxfId="6098" priority="2541" operator="equal">
      <formula>1</formula>
    </cfRule>
  </conditionalFormatting>
  <conditionalFormatting sqref="BH61">
    <cfRule type="cellIs" dxfId="6097" priority="2540" operator="equal">
      <formula>1</formula>
    </cfRule>
  </conditionalFormatting>
  <conditionalFormatting sqref="BH62">
    <cfRule type="cellIs" dxfId="6096" priority="2539" operator="equal">
      <formula>1</formula>
    </cfRule>
  </conditionalFormatting>
  <conditionalFormatting sqref="BG62">
    <cfRule type="cellIs" dxfId="6095" priority="2538" operator="equal">
      <formula>1</formula>
    </cfRule>
  </conditionalFormatting>
  <conditionalFormatting sqref="BK61">
    <cfRule type="cellIs" dxfId="6094" priority="2529" operator="equal">
      <formula>"↻"</formula>
    </cfRule>
    <cfRule type="cellIs" dxfId="6093" priority="2530" operator="equal">
      <formula>"Ø"</formula>
    </cfRule>
    <cfRule type="cellIs" dxfId="6092" priority="2531" operator="equal">
      <formula>"◯"</formula>
    </cfRule>
    <cfRule type="cellIs" dxfId="6091" priority="2532" operator="equal">
      <formula>"■"</formula>
    </cfRule>
    <cfRule type="cellIs" dxfId="6090" priority="2533" operator="equal">
      <formula>"▶"</formula>
    </cfRule>
    <cfRule type="cellIs" dxfId="6089" priority="2534" operator="equal">
      <formula>"✘"</formula>
    </cfRule>
    <cfRule type="cellIs" dxfId="6088" priority="2535" operator="equal">
      <formula>"✔"</formula>
    </cfRule>
  </conditionalFormatting>
  <conditionalFormatting sqref="BK60">
    <cfRule type="cellIs" dxfId="6087" priority="2527" operator="equal">
      <formula>1</formula>
    </cfRule>
  </conditionalFormatting>
  <conditionalFormatting sqref="BL60">
    <cfRule type="cellIs" dxfId="6086" priority="2526" operator="equal">
      <formula>1</formula>
    </cfRule>
  </conditionalFormatting>
  <conditionalFormatting sqref="BL61">
    <cfRule type="cellIs" dxfId="6085" priority="2525" operator="equal">
      <formula>1</formula>
    </cfRule>
  </conditionalFormatting>
  <conditionalFormatting sqref="BL62">
    <cfRule type="cellIs" dxfId="6084" priority="2524" operator="equal">
      <formula>1</formula>
    </cfRule>
  </conditionalFormatting>
  <conditionalFormatting sqref="BK62">
    <cfRule type="cellIs" dxfId="6083" priority="2523" operator="equal">
      <formula>1</formula>
    </cfRule>
  </conditionalFormatting>
  <conditionalFormatting sqref="BO61">
    <cfRule type="cellIs" dxfId="6082" priority="2514" operator="equal">
      <formula>"↻"</formula>
    </cfRule>
    <cfRule type="cellIs" dxfId="6081" priority="2515" operator="equal">
      <formula>"Ø"</formula>
    </cfRule>
    <cfRule type="cellIs" dxfId="6080" priority="2516" operator="equal">
      <formula>"◯"</formula>
    </cfRule>
    <cfRule type="cellIs" dxfId="6079" priority="2517" operator="equal">
      <formula>"■"</formula>
    </cfRule>
    <cfRule type="cellIs" dxfId="6078" priority="2518" operator="equal">
      <formula>"▶"</formula>
    </cfRule>
    <cfRule type="cellIs" dxfId="6077" priority="2519" operator="equal">
      <formula>"✘"</formula>
    </cfRule>
    <cfRule type="cellIs" dxfId="6076" priority="2520" operator="equal">
      <formula>"✔"</formula>
    </cfRule>
  </conditionalFormatting>
  <conditionalFormatting sqref="BO60">
    <cfRule type="cellIs" dxfId="6075" priority="2512" operator="equal">
      <formula>1</formula>
    </cfRule>
  </conditionalFormatting>
  <conditionalFormatting sqref="BP60">
    <cfRule type="cellIs" dxfId="6074" priority="2511" operator="equal">
      <formula>1</formula>
    </cfRule>
  </conditionalFormatting>
  <conditionalFormatting sqref="BP61">
    <cfRule type="cellIs" dxfId="6073" priority="2510" operator="equal">
      <formula>1</formula>
    </cfRule>
  </conditionalFormatting>
  <conditionalFormatting sqref="BP62">
    <cfRule type="cellIs" dxfId="6072" priority="2509" operator="equal">
      <formula>1</formula>
    </cfRule>
  </conditionalFormatting>
  <conditionalFormatting sqref="BO62">
    <cfRule type="cellIs" dxfId="6071" priority="2508" operator="equal">
      <formula>1</formula>
    </cfRule>
  </conditionalFormatting>
  <conditionalFormatting sqref="BS61">
    <cfRule type="cellIs" dxfId="6070" priority="2499" operator="equal">
      <formula>"↻"</formula>
    </cfRule>
    <cfRule type="cellIs" dxfId="6069" priority="2500" operator="equal">
      <formula>"Ø"</formula>
    </cfRule>
    <cfRule type="cellIs" dxfId="6068" priority="2501" operator="equal">
      <formula>"◯"</formula>
    </cfRule>
    <cfRule type="cellIs" dxfId="6067" priority="2502" operator="equal">
      <formula>"■"</formula>
    </cfRule>
    <cfRule type="cellIs" dxfId="6066" priority="2503" operator="equal">
      <formula>"▶"</formula>
    </cfRule>
    <cfRule type="cellIs" dxfId="6065" priority="2504" operator="equal">
      <formula>"✘"</formula>
    </cfRule>
    <cfRule type="cellIs" dxfId="6064" priority="2505" operator="equal">
      <formula>"✔"</formula>
    </cfRule>
  </conditionalFormatting>
  <conditionalFormatting sqref="BS60">
    <cfRule type="cellIs" dxfId="6063" priority="2497" operator="equal">
      <formula>1</formula>
    </cfRule>
  </conditionalFormatting>
  <conditionalFormatting sqref="BT60">
    <cfRule type="cellIs" dxfId="6062" priority="2496" operator="equal">
      <formula>1</formula>
    </cfRule>
  </conditionalFormatting>
  <conditionalFormatting sqref="BT61">
    <cfRule type="cellIs" dxfId="6061" priority="2495" operator="equal">
      <formula>1</formula>
    </cfRule>
  </conditionalFormatting>
  <conditionalFormatting sqref="BT62">
    <cfRule type="cellIs" dxfId="6060" priority="2494" operator="equal">
      <formula>1</formula>
    </cfRule>
  </conditionalFormatting>
  <conditionalFormatting sqref="BS62">
    <cfRule type="cellIs" dxfId="6059" priority="2493" operator="equal">
      <formula>1</formula>
    </cfRule>
  </conditionalFormatting>
  <conditionalFormatting sqref="BW61">
    <cfRule type="cellIs" dxfId="6058" priority="2484" operator="equal">
      <formula>"↻"</formula>
    </cfRule>
    <cfRule type="cellIs" dxfId="6057" priority="2485" operator="equal">
      <formula>"Ø"</formula>
    </cfRule>
    <cfRule type="cellIs" dxfId="6056" priority="2486" operator="equal">
      <formula>"◯"</formula>
    </cfRule>
    <cfRule type="cellIs" dxfId="6055" priority="2487" operator="equal">
      <formula>"■"</formula>
    </cfRule>
    <cfRule type="cellIs" dxfId="6054" priority="2488" operator="equal">
      <formula>"▶"</formula>
    </cfRule>
    <cfRule type="cellIs" dxfId="6053" priority="2489" operator="equal">
      <formula>"✘"</formula>
    </cfRule>
    <cfRule type="cellIs" dxfId="6052" priority="2490" operator="equal">
      <formula>"✔"</formula>
    </cfRule>
  </conditionalFormatting>
  <conditionalFormatting sqref="BW60">
    <cfRule type="cellIs" dxfId="6051" priority="2482" operator="equal">
      <formula>1</formula>
    </cfRule>
  </conditionalFormatting>
  <conditionalFormatting sqref="BX60">
    <cfRule type="cellIs" dxfId="6050" priority="2481" operator="equal">
      <formula>1</formula>
    </cfRule>
  </conditionalFormatting>
  <conditionalFormatting sqref="BX61">
    <cfRule type="cellIs" dxfId="6049" priority="2480" operator="equal">
      <formula>1</formula>
    </cfRule>
  </conditionalFormatting>
  <conditionalFormatting sqref="BX62">
    <cfRule type="cellIs" dxfId="6048" priority="2479" operator="equal">
      <formula>1</formula>
    </cfRule>
  </conditionalFormatting>
  <conditionalFormatting sqref="BW62">
    <cfRule type="cellIs" dxfId="6047" priority="2478" operator="equal">
      <formula>1</formula>
    </cfRule>
  </conditionalFormatting>
  <conditionalFormatting sqref="CA61">
    <cfRule type="cellIs" dxfId="6046" priority="2469" operator="equal">
      <formula>"↻"</formula>
    </cfRule>
    <cfRule type="cellIs" dxfId="6045" priority="2470" operator="equal">
      <formula>"Ø"</formula>
    </cfRule>
    <cfRule type="cellIs" dxfId="6044" priority="2471" operator="equal">
      <formula>"◯"</formula>
    </cfRule>
    <cfRule type="cellIs" dxfId="6043" priority="2472" operator="equal">
      <formula>"■"</formula>
    </cfRule>
    <cfRule type="cellIs" dxfId="6042" priority="2473" operator="equal">
      <formula>"▶"</formula>
    </cfRule>
    <cfRule type="cellIs" dxfId="6041" priority="2474" operator="equal">
      <formula>"✘"</formula>
    </cfRule>
    <cfRule type="cellIs" dxfId="6040" priority="2475" operator="equal">
      <formula>"✔"</formula>
    </cfRule>
  </conditionalFormatting>
  <conditionalFormatting sqref="CA60">
    <cfRule type="cellIs" dxfId="6039" priority="2467" operator="equal">
      <formula>1</formula>
    </cfRule>
  </conditionalFormatting>
  <conditionalFormatting sqref="CB60">
    <cfRule type="cellIs" dxfId="6038" priority="2466" operator="equal">
      <formula>1</formula>
    </cfRule>
  </conditionalFormatting>
  <conditionalFormatting sqref="CB61">
    <cfRule type="cellIs" dxfId="6037" priority="2465" operator="equal">
      <formula>1</formula>
    </cfRule>
  </conditionalFormatting>
  <conditionalFormatting sqref="CB62">
    <cfRule type="cellIs" dxfId="6036" priority="2464" operator="equal">
      <formula>1</formula>
    </cfRule>
  </conditionalFormatting>
  <conditionalFormatting sqref="CA62">
    <cfRule type="cellIs" dxfId="6035" priority="2463" operator="equal">
      <formula>1</formula>
    </cfRule>
  </conditionalFormatting>
  <conditionalFormatting sqref="CE61">
    <cfRule type="cellIs" dxfId="6034" priority="2454" operator="equal">
      <formula>"↻"</formula>
    </cfRule>
    <cfRule type="cellIs" dxfId="6033" priority="2455" operator="equal">
      <formula>"Ø"</formula>
    </cfRule>
    <cfRule type="cellIs" dxfId="6032" priority="2456" operator="equal">
      <formula>"◯"</formula>
    </cfRule>
    <cfRule type="cellIs" dxfId="6031" priority="2457" operator="equal">
      <formula>"■"</formula>
    </cfRule>
    <cfRule type="cellIs" dxfId="6030" priority="2458" operator="equal">
      <formula>"▶"</formula>
    </cfRule>
    <cfRule type="cellIs" dxfId="6029" priority="2459" operator="equal">
      <formula>"✘"</formula>
    </cfRule>
    <cfRule type="cellIs" dxfId="6028" priority="2460" operator="equal">
      <formula>"✔"</formula>
    </cfRule>
  </conditionalFormatting>
  <conditionalFormatting sqref="CE60">
    <cfRule type="cellIs" dxfId="6027" priority="2452" operator="equal">
      <formula>1</formula>
    </cfRule>
  </conditionalFormatting>
  <conditionalFormatting sqref="CF60">
    <cfRule type="cellIs" dxfId="6026" priority="2451" operator="equal">
      <formula>1</formula>
    </cfRule>
  </conditionalFormatting>
  <conditionalFormatting sqref="CF61">
    <cfRule type="cellIs" dxfId="6025" priority="2450" operator="equal">
      <formula>1</formula>
    </cfRule>
  </conditionalFormatting>
  <conditionalFormatting sqref="CF62">
    <cfRule type="cellIs" dxfId="6024" priority="2449" operator="equal">
      <formula>1</formula>
    </cfRule>
  </conditionalFormatting>
  <conditionalFormatting sqref="CE62">
    <cfRule type="cellIs" dxfId="6023" priority="2448" operator="equal">
      <formula>1</formula>
    </cfRule>
  </conditionalFormatting>
  <conditionalFormatting sqref="CI61">
    <cfRule type="cellIs" dxfId="6022" priority="2439" operator="equal">
      <formula>"↻"</formula>
    </cfRule>
    <cfRule type="cellIs" dxfId="6021" priority="2440" operator="equal">
      <formula>"Ø"</formula>
    </cfRule>
    <cfRule type="cellIs" dxfId="6020" priority="2441" operator="equal">
      <formula>"◯"</formula>
    </cfRule>
    <cfRule type="cellIs" dxfId="6019" priority="2442" operator="equal">
      <formula>"■"</formula>
    </cfRule>
    <cfRule type="cellIs" dxfId="6018" priority="2443" operator="equal">
      <formula>"▶"</formula>
    </cfRule>
    <cfRule type="cellIs" dxfId="6017" priority="2444" operator="equal">
      <formula>"✘"</formula>
    </cfRule>
    <cfRule type="cellIs" dxfId="6016" priority="2445" operator="equal">
      <formula>"✔"</formula>
    </cfRule>
  </conditionalFormatting>
  <conditionalFormatting sqref="CI60">
    <cfRule type="cellIs" dxfId="6015" priority="2437" operator="equal">
      <formula>1</formula>
    </cfRule>
  </conditionalFormatting>
  <conditionalFormatting sqref="CJ60">
    <cfRule type="cellIs" dxfId="6014" priority="2436" operator="equal">
      <formula>1</formula>
    </cfRule>
  </conditionalFormatting>
  <conditionalFormatting sqref="CJ61">
    <cfRule type="cellIs" dxfId="6013" priority="2435" operator="equal">
      <formula>1</formula>
    </cfRule>
  </conditionalFormatting>
  <conditionalFormatting sqref="CJ62">
    <cfRule type="cellIs" dxfId="6012" priority="2434" operator="equal">
      <formula>1</formula>
    </cfRule>
  </conditionalFormatting>
  <conditionalFormatting sqref="CI62">
    <cfRule type="cellIs" dxfId="6011" priority="2433" operator="equal">
      <formula>1</formula>
    </cfRule>
  </conditionalFormatting>
  <conditionalFormatting sqref="CM61">
    <cfRule type="cellIs" dxfId="6010" priority="2424" operator="equal">
      <formula>"↻"</formula>
    </cfRule>
    <cfRule type="cellIs" dxfId="6009" priority="2425" operator="equal">
      <formula>"Ø"</formula>
    </cfRule>
    <cfRule type="cellIs" dxfId="6008" priority="2426" operator="equal">
      <formula>"◯"</formula>
    </cfRule>
    <cfRule type="cellIs" dxfId="6007" priority="2427" operator="equal">
      <formula>"■"</formula>
    </cfRule>
    <cfRule type="cellIs" dxfId="6006" priority="2428" operator="equal">
      <formula>"▶"</formula>
    </cfRule>
    <cfRule type="cellIs" dxfId="6005" priority="2429" operator="equal">
      <formula>"✘"</formula>
    </cfRule>
    <cfRule type="cellIs" dxfId="6004" priority="2430" operator="equal">
      <formula>"✔"</formula>
    </cfRule>
  </conditionalFormatting>
  <conditionalFormatting sqref="CM60">
    <cfRule type="cellIs" dxfId="6003" priority="2422" operator="equal">
      <formula>1</formula>
    </cfRule>
  </conditionalFormatting>
  <conditionalFormatting sqref="CN60">
    <cfRule type="cellIs" dxfId="6002" priority="2421" operator="equal">
      <formula>1</formula>
    </cfRule>
  </conditionalFormatting>
  <conditionalFormatting sqref="CN61">
    <cfRule type="cellIs" dxfId="6001" priority="2420" operator="equal">
      <formula>1</formula>
    </cfRule>
  </conditionalFormatting>
  <conditionalFormatting sqref="CN62">
    <cfRule type="cellIs" dxfId="6000" priority="2419" operator="equal">
      <formula>1</formula>
    </cfRule>
  </conditionalFormatting>
  <conditionalFormatting sqref="CM62">
    <cfRule type="cellIs" dxfId="5999" priority="2418" operator="equal">
      <formula>1</formula>
    </cfRule>
  </conditionalFormatting>
  <conditionalFormatting sqref="CQ61">
    <cfRule type="cellIs" dxfId="5998" priority="2409" operator="equal">
      <formula>"↻"</formula>
    </cfRule>
    <cfRule type="cellIs" dxfId="5997" priority="2410" operator="equal">
      <formula>"Ø"</formula>
    </cfRule>
    <cfRule type="cellIs" dxfId="5996" priority="2411" operator="equal">
      <formula>"◯"</formula>
    </cfRule>
    <cfRule type="cellIs" dxfId="5995" priority="2412" operator="equal">
      <formula>"■"</formula>
    </cfRule>
    <cfRule type="cellIs" dxfId="5994" priority="2413" operator="equal">
      <formula>"▶"</formula>
    </cfRule>
    <cfRule type="cellIs" dxfId="5993" priority="2414" operator="equal">
      <formula>"✘"</formula>
    </cfRule>
    <cfRule type="cellIs" dxfId="5992" priority="2415" operator="equal">
      <formula>"✔"</formula>
    </cfRule>
  </conditionalFormatting>
  <conditionalFormatting sqref="CQ60">
    <cfRule type="cellIs" dxfId="5991" priority="2407" operator="equal">
      <formula>1</formula>
    </cfRule>
  </conditionalFormatting>
  <conditionalFormatting sqref="CR60">
    <cfRule type="cellIs" dxfId="5990" priority="2406" operator="equal">
      <formula>1</formula>
    </cfRule>
  </conditionalFormatting>
  <conditionalFormatting sqref="CR61">
    <cfRule type="cellIs" dxfId="5989" priority="2405" operator="equal">
      <formula>1</formula>
    </cfRule>
  </conditionalFormatting>
  <conditionalFormatting sqref="CR62">
    <cfRule type="cellIs" dxfId="5988" priority="2404" operator="equal">
      <formula>1</formula>
    </cfRule>
  </conditionalFormatting>
  <conditionalFormatting sqref="CQ62">
    <cfRule type="cellIs" dxfId="5987" priority="2403" operator="equal">
      <formula>1</formula>
    </cfRule>
  </conditionalFormatting>
  <conditionalFormatting sqref="CU61">
    <cfRule type="cellIs" dxfId="5986" priority="2394" operator="equal">
      <formula>"↻"</formula>
    </cfRule>
    <cfRule type="cellIs" dxfId="5985" priority="2395" operator="equal">
      <formula>"Ø"</formula>
    </cfRule>
    <cfRule type="cellIs" dxfId="5984" priority="2396" operator="equal">
      <formula>"◯"</formula>
    </cfRule>
    <cfRule type="cellIs" dxfId="5983" priority="2397" operator="equal">
      <formula>"■"</formula>
    </cfRule>
    <cfRule type="cellIs" dxfId="5982" priority="2398" operator="equal">
      <formula>"▶"</formula>
    </cfRule>
    <cfRule type="cellIs" dxfId="5981" priority="2399" operator="equal">
      <formula>"✘"</formula>
    </cfRule>
    <cfRule type="cellIs" dxfId="5980" priority="2400" operator="equal">
      <formula>"✔"</formula>
    </cfRule>
  </conditionalFormatting>
  <conditionalFormatting sqref="CU60">
    <cfRule type="cellIs" dxfId="5979" priority="2392" operator="equal">
      <formula>1</formula>
    </cfRule>
  </conditionalFormatting>
  <conditionalFormatting sqref="CV60">
    <cfRule type="cellIs" dxfId="5978" priority="2391" operator="equal">
      <formula>1</formula>
    </cfRule>
  </conditionalFormatting>
  <conditionalFormatting sqref="CV61">
    <cfRule type="cellIs" dxfId="5977" priority="2390" operator="equal">
      <formula>1</formula>
    </cfRule>
  </conditionalFormatting>
  <conditionalFormatting sqref="CV62">
    <cfRule type="cellIs" dxfId="5976" priority="2389" operator="equal">
      <formula>1</formula>
    </cfRule>
  </conditionalFormatting>
  <conditionalFormatting sqref="CU62">
    <cfRule type="cellIs" dxfId="5975" priority="2388" operator="equal">
      <formula>1</formula>
    </cfRule>
  </conditionalFormatting>
  <conditionalFormatting sqref="CY61">
    <cfRule type="cellIs" dxfId="5974" priority="2379" operator="equal">
      <formula>"↻"</formula>
    </cfRule>
    <cfRule type="cellIs" dxfId="5973" priority="2380" operator="equal">
      <formula>"Ø"</formula>
    </cfRule>
    <cfRule type="cellIs" dxfId="5972" priority="2381" operator="equal">
      <formula>"◯"</formula>
    </cfRule>
    <cfRule type="cellIs" dxfId="5971" priority="2382" operator="equal">
      <formula>"■"</formula>
    </cfRule>
    <cfRule type="cellIs" dxfId="5970" priority="2383" operator="equal">
      <formula>"▶"</formula>
    </cfRule>
    <cfRule type="cellIs" dxfId="5969" priority="2384" operator="equal">
      <formula>"✘"</formula>
    </cfRule>
    <cfRule type="cellIs" dxfId="5968" priority="2385" operator="equal">
      <formula>"✔"</formula>
    </cfRule>
  </conditionalFormatting>
  <conditionalFormatting sqref="CY60">
    <cfRule type="cellIs" dxfId="5967" priority="2377" operator="equal">
      <formula>1</formula>
    </cfRule>
  </conditionalFormatting>
  <conditionalFormatting sqref="CZ60">
    <cfRule type="cellIs" dxfId="5966" priority="2376" operator="equal">
      <formula>1</formula>
    </cfRule>
  </conditionalFormatting>
  <conditionalFormatting sqref="CZ61">
    <cfRule type="cellIs" dxfId="5965" priority="2375" operator="equal">
      <formula>1</formula>
    </cfRule>
  </conditionalFormatting>
  <conditionalFormatting sqref="CZ62">
    <cfRule type="cellIs" dxfId="5964" priority="2374" operator="equal">
      <formula>1</formula>
    </cfRule>
  </conditionalFormatting>
  <conditionalFormatting sqref="CY62">
    <cfRule type="cellIs" dxfId="5963" priority="2373" operator="equal">
      <formula>1</formula>
    </cfRule>
  </conditionalFormatting>
  <conditionalFormatting sqref="DC61">
    <cfRule type="cellIs" dxfId="5962" priority="2364" operator="equal">
      <formula>"↻"</formula>
    </cfRule>
    <cfRule type="cellIs" dxfId="5961" priority="2365" operator="equal">
      <formula>"Ø"</formula>
    </cfRule>
    <cfRule type="cellIs" dxfId="5960" priority="2366" operator="equal">
      <formula>"◯"</formula>
    </cfRule>
    <cfRule type="cellIs" dxfId="5959" priority="2367" operator="equal">
      <formula>"■"</formula>
    </cfRule>
    <cfRule type="cellIs" dxfId="5958" priority="2368" operator="equal">
      <formula>"▶"</formula>
    </cfRule>
    <cfRule type="cellIs" dxfId="5957" priority="2369" operator="equal">
      <formula>"✘"</formula>
    </cfRule>
    <cfRule type="cellIs" dxfId="5956" priority="2370" operator="equal">
      <formula>"✔"</formula>
    </cfRule>
  </conditionalFormatting>
  <conditionalFormatting sqref="DC60">
    <cfRule type="cellIs" dxfId="5955" priority="2362" operator="equal">
      <formula>1</formula>
    </cfRule>
  </conditionalFormatting>
  <conditionalFormatting sqref="DD60">
    <cfRule type="cellIs" dxfId="5954" priority="2361" operator="equal">
      <formula>1</formula>
    </cfRule>
  </conditionalFormatting>
  <conditionalFormatting sqref="DD61">
    <cfRule type="cellIs" dxfId="5953" priority="2360" operator="equal">
      <formula>1</formula>
    </cfRule>
  </conditionalFormatting>
  <conditionalFormatting sqref="DD62">
    <cfRule type="cellIs" dxfId="5952" priority="2359" operator="equal">
      <formula>1</formula>
    </cfRule>
  </conditionalFormatting>
  <conditionalFormatting sqref="DC62">
    <cfRule type="cellIs" dxfId="5951" priority="2358" operator="equal">
      <formula>1</formula>
    </cfRule>
  </conditionalFormatting>
  <conditionalFormatting sqref="DG61">
    <cfRule type="cellIs" dxfId="5950" priority="2349" operator="equal">
      <formula>"↻"</formula>
    </cfRule>
    <cfRule type="cellIs" dxfId="5949" priority="2350" operator="equal">
      <formula>"Ø"</formula>
    </cfRule>
    <cfRule type="cellIs" dxfId="5948" priority="2351" operator="equal">
      <formula>"◯"</formula>
    </cfRule>
    <cfRule type="cellIs" dxfId="5947" priority="2352" operator="equal">
      <formula>"■"</formula>
    </cfRule>
    <cfRule type="cellIs" dxfId="5946" priority="2353" operator="equal">
      <formula>"▶"</formula>
    </cfRule>
    <cfRule type="cellIs" dxfId="5945" priority="2354" operator="equal">
      <formula>"✘"</formula>
    </cfRule>
    <cfRule type="cellIs" dxfId="5944" priority="2355" operator="equal">
      <formula>"✔"</formula>
    </cfRule>
  </conditionalFormatting>
  <conditionalFormatting sqref="DG60">
    <cfRule type="cellIs" dxfId="5943" priority="2347" operator="equal">
      <formula>1</formula>
    </cfRule>
  </conditionalFormatting>
  <conditionalFormatting sqref="DH60">
    <cfRule type="cellIs" dxfId="5942" priority="2346" operator="equal">
      <formula>1</formula>
    </cfRule>
  </conditionalFormatting>
  <conditionalFormatting sqref="DH61">
    <cfRule type="cellIs" dxfId="5941" priority="2345" operator="equal">
      <formula>1</formula>
    </cfRule>
  </conditionalFormatting>
  <conditionalFormatting sqref="DH62">
    <cfRule type="cellIs" dxfId="5940" priority="2344" operator="equal">
      <formula>1</formula>
    </cfRule>
  </conditionalFormatting>
  <conditionalFormatting sqref="DG62">
    <cfRule type="cellIs" dxfId="5939" priority="2343" operator="equal">
      <formula>1</formula>
    </cfRule>
  </conditionalFormatting>
  <conditionalFormatting sqref="DK61">
    <cfRule type="cellIs" dxfId="5938" priority="2334" operator="equal">
      <formula>"↻"</formula>
    </cfRule>
    <cfRule type="cellIs" dxfId="5937" priority="2335" operator="equal">
      <formula>"Ø"</formula>
    </cfRule>
    <cfRule type="cellIs" dxfId="5936" priority="2336" operator="equal">
      <formula>"◯"</formula>
    </cfRule>
    <cfRule type="cellIs" dxfId="5935" priority="2337" operator="equal">
      <formula>"■"</formula>
    </cfRule>
    <cfRule type="cellIs" dxfId="5934" priority="2338" operator="equal">
      <formula>"▶"</formula>
    </cfRule>
    <cfRule type="cellIs" dxfId="5933" priority="2339" operator="equal">
      <formula>"✘"</formula>
    </cfRule>
    <cfRule type="cellIs" dxfId="5932" priority="2340" operator="equal">
      <formula>"✔"</formula>
    </cfRule>
  </conditionalFormatting>
  <conditionalFormatting sqref="DK60">
    <cfRule type="cellIs" dxfId="5931" priority="2332" operator="equal">
      <formula>1</formula>
    </cfRule>
  </conditionalFormatting>
  <conditionalFormatting sqref="DL60">
    <cfRule type="cellIs" dxfId="5930" priority="2331" operator="equal">
      <formula>1</formula>
    </cfRule>
  </conditionalFormatting>
  <conditionalFormatting sqref="DL61">
    <cfRule type="cellIs" dxfId="5929" priority="2330" operator="equal">
      <formula>1</formula>
    </cfRule>
  </conditionalFormatting>
  <conditionalFormatting sqref="DL62">
    <cfRule type="cellIs" dxfId="5928" priority="2329" operator="equal">
      <formula>1</formula>
    </cfRule>
  </conditionalFormatting>
  <conditionalFormatting sqref="DK62">
    <cfRule type="cellIs" dxfId="5927" priority="2328" operator="equal">
      <formula>1</formula>
    </cfRule>
  </conditionalFormatting>
  <conditionalFormatting sqref="DO61">
    <cfRule type="cellIs" dxfId="5926" priority="2319" operator="equal">
      <formula>"↻"</formula>
    </cfRule>
    <cfRule type="cellIs" dxfId="5925" priority="2320" operator="equal">
      <formula>"Ø"</formula>
    </cfRule>
    <cfRule type="cellIs" dxfId="5924" priority="2321" operator="equal">
      <formula>"◯"</formula>
    </cfRule>
    <cfRule type="cellIs" dxfId="5923" priority="2322" operator="equal">
      <formula>"■"</formula>
    </cfRule>
    <cfRule type="cellIs" dxfId="5922" priority="2323" operator="equal">
      <formula>"▶"</formula>
    </cfRule>
    <cfRule type="cellIs" dxfId="5921" priority="2324" operator="equal">
      <formula>"✘"</formula>
    </cfRule>
    <cfRule type="cellIs" dxfId="5920" priority="2325" operator="equal">
      <formula>"✔"</formula>
    </cfRule>
  </conditionalFormatting>
  <conditionalFormatting sqref="DO60">
    <cfRule type="cellIs" dxfId="5919" priority="2317" operator="equal">
      <formula>1</formula>
    </cfRule>
  </conditionalFormatting>
  <conditionalFormatting sqref="DP60">
    <cfRule type="cellIs" dxfId="5918" priority="2316" operator="equal">
      <formula>1</formula>
    </cfRule>
  </conditionalFormatting>
  <conditionalFormatting sqref="DP61">
    <cfRule type="cellIs" dxfId="5917" priority="2315" operator="equal">
      <formula>1</formula>
    </cfRule>
  </conditionalFormatting>
  <conditionalFormatting sqref="DP62">
    <cfRule type="cellIs" dxfId="5916" priority="2314" operator="equal">
      <formula>1</formula>
    </cfRule>
  </conditionalFormatting>
  <conditionalFormatting sqref="DO62">
    <cfRule type="cellIs" dxfId="5915" priority="2313" operator="equal">
      <formula>1</formula>
    </cfRule>
  </conditionalFormatting>
  <conditionalFormatting sqref="DS61">
    <cfRule type="cellIs" dxfId="5914" priority="2304" operator="equal">
      <formula>"↻"</formula>
    </cfRule>
    <cfRule type="cellIs" dxfId="5913" priority="2305" operator="equal">
      <formula>"Ø"</formula>
    </cfRule>
    <cfRule type="cellIs" dxfId="5912" priority="2306" operator="equal">
      <formula>"◯"</formula>
    </cfRule>
    <cfRule type="cellIs" dxfId="5911" priority="2307" operator="equal">
      <formula>"■"</formula>
    </cfRule>
    <cfRule type="cellIs" dxfId="5910" priority="2308" operator="equal">
      <formula>"▶"</formula>
    </cfRule>
    <cfRule type="cellIs" dxfId="5909" priority="2309" operator="equal">
      <formula>"✘"</formula>
    </cfRule>
    <cfRule type="cellIs" dxfId="5908" priority="2310" operator="equal">
      <formula>"✔"</formula>
    </cfRule>
  </conditionalFormatting>
  <conditionalFormatting sqref="DS60">
    <cfRule type="cellIs" dxfId="5907" priority="2302" operator="equal">
      <formula>1</formula>
    </cfRule>
  </conditionalFormatting>
  <conditionalFormatting sqref="DT60">
    <cfRule type="cellIs" dxfId="5906" priority="2301" operator="equal">
      <formula>1</formula>
    </cfRule>
  </conditionalFormatting>
  <conditionalFormatting sqref="DT61">
    <cfRule type="cellIs" dxfId="5905" priority="2300" operator="equal">
      <formula>1</formula>
    </cfRule>
  </conditionalFormatting>
  <conditionalFormatting sqref="DT62">
    <cfRule type="cellIs" dxfId="5904" priority="2299" operator="equal">
      <formula>1</formula>
    </cfRule>
  </conditionalFormatting>
  <conditionalFormatting sqref="DS62">
    <cfRule type="cellIs" dxfId="5903" priority="2298" operator="equal">
      <formula>1</formula>
    </cfRule>
  </conditionalFormatting>
  <conditionalFormatting sqref="DW61">
    <cfRule type="cellIs" dxfId="5902" priority="2289" operator="equal">
      <formula>"↻"</formula>
    </cfRule>
    <cfRule type="cellIs" dxfId="5901" priority="2290" operator="equal">
      <formula>"Ø"</formula>
    </cfRule>
    <cfRule type="cellIs" dxfId="5900" priority="2291" operator="equal">
      <formula>"◯"</formula>
    </cfRule>
    <cfRule type="cellIs" dxfId="5899" priority="2292" operator="equal">
      <formula>"■"</formula>
    </cfRule>
    <cfRule type="cellIs" dxfId="5898" priority="2293" operator="equal">
      <formula>"▶"</formula>
    </cfRule>
    <cfRule type="cellIs" dxfId="5897" priority="2294" operator="equal">
      <formula>"✘"</formula>
    </cfRule>
    <cfRule type="cellIs" dxfId="5896" priority="2295" operator="equal">
      <formula>"✔"</formula>
    </cfRule>
  </conditionalFormatting>
  <conditionalFormatting sqref="DW60">
    <cfRule type="cellIs" dxfId="5895" priority="2287" operator="equal">
      <formula>1</formula>
    </cfRule>
  </conditionalFormatting>
  <conditionalFormatting sqref="DX60">
    <cfRule type="cellIs" dxfId="5894" priority="2286" operator="equal">
      <formula>1</formula>
    </cfRule>
  </conditionalFormatting>
  <conditionalFormatting sqref="DX61">
    <cfRule type="cellIs" dxfId="5893" priority="2285" operator="equal">
      <formula>1</formula>
    </cfRule>
  </conditionalFormatting>
  <conditionalFormatting sqref="DX62">
    <cfRule type="cellIs" dxfId="5892" priority="2284" operator="equal">
      <formula>1</formula>
    </cfRule>
  </conditionalFormatting>
  <conditionalFormatting sqref="DW62">
    <cfRule type="cellIs" dxfId="5891" priority="2283" operator="equal">
      <formula>1</formula>
    </cfRule>
  </conditionalFormatting>
  <conditionalFormatting sqref="G65">
    <cfRule type="cellIs" dxfId="5890" priority="2274" operator="equal">
      <formula>"↻"</formula>
    </cfRule>
    <cfRule type="cellIs" dxfId="5889" priority="2275" operator="equal">
      <formula>"Ø"</formula>
    </cfRule>
    <cfRule type="cellIs" dxfId="5888" priority="2276" operator="equal">
      <formula>"◯"</formula>
    </cfRule>
    <cfRule type="cellIs" dxfId="5887" priority="2277" operator="equal">
      <formula>"■"</formula>
    </cfRule>
    <cfRule type="cellIs" dxfId="5886" priority="2278" operator="equal">
      <formula>"▶"</formula>
    </cfRule>
    <cfRule type="cellIs" dxfId="5885" priority="2279" operator="equal">
      <formula>"✘"</formula>
    </cfRule>
    <cfRule type="cellIs" dxfId="5884" priority="2280" operator="equal">
      <formula>"✔"</formula>
    </cfRule>
  </conditionalFormatting>
  <conditionalFormatting sqref="F64">
    <cfRule type="cellIs" dxfId="5883" priority="2273" operator="equal">
      <formula>1</formula>
    </cfRule>
  </conditionalFormatting>
  <conditionalFormatting sqref="G64">
    <cfRule type="cellIs" dxfId="5882" priority="2272" operator="equal">
      <formula>1</formula>
    </cfRule>
  </conditionalFormatting>
  <conditionalFormatting sqref="H64">
    <cfRule type="cellIs" dxfId="5881" priority="2271" operator="equal">
      <formula>1</formula>
    </cfRule>
  </conditionalFormatting>
  <conditionalFormatting sqref="H65">
    <cfRule type="cellIs" dxfId="5880" priority="2270" operator="equal">
      <formula>1</formula>
    </cfRule>
  </conditionalFormatting>
  <conditionalFormatting sqref="H66">
    <cfRule type="cellIs" dxfId="5879" priority="2269" operator="equal">
      <formula>1</formula>
    </cfRule>
  </conditionalFormatting>
  <conditionalFormatting sqref="G66">
    <cfRule type="cellIs" dxfId="5878" priority="2268" operator="equal">
      <formula>1</formula>
    </cfRule>
  </conditionalFormatting>
  <conditionalFormatting sqref="F66">
    <cfRule type="cellIs" dxfId="5877" priority="2267" operator="equal">
      <formula>1</formula>
    </cfRule>
  </conditionalFormatting>
  <conditionalFormatting sqref="F65">
    <cfRule type="cellIs" dxfId="5876" priority="2266" operator="equal">
      <formula>1</formula>
    </cfRule>
  </conditionalFormatting>
  <conditionalFormatting sqref="K65">
    <cfRule type="cellIs" dxfId="5875" priority="2259" operator="equal">
      <formula>"↻"</formula>
    </cfRule>
    <cfRule type="cellIs" dxfId="5874" priority="2260" operator="equal">
      <formula>"Ø"</formula>
    </cfRule>
    <cfRule type="cellIs" dxfId="5873" priority="2261" operator="equal">
      <formula>"◯"</formula>
    </cfRule>
    <cfRule type="cellIs" dxfId="5872" priority="2262" operator="equal">
      <formula>"■"</formula>
    </cfRule>
    <cfRule type="cellIs" dxfId="5871" priority="2263" operator="equal">
      <formula>"▶"</formula>
    </cfRule>
    <cfRule type="cellIs" dxfId="5870" priority="2264" operator="equal">
      <formula>"✘"</formula>
    </cfRule>
    <cfRule type="cellIs" dxfId="5869" priority="2265" operator="equal">
      <formula>"✔"</formula>
    </cfRule>
  </conditionalFormatting>
  <conditionalFormatting sqref="K64">
    <cfRule type="cellIs" dxfId="5868" priority="2257" operator="equal">
      <formula>1</formula>
    </cfRule>
  </conditionalFormatting>
  <conditionalFormatting sqref="L64">
    <cfRule type="cellIs" dxfId="5867" priority="2256" operator="equal">
      <formula>1</formula>
    </cfRule>
  </conditionalFormatting>
  <conditionalFormatting sqref="L65">
    <cfRule type="cellIs" dxfId="5866" priority="2255" operator="equal">
      <formula>1</formula>
    </cfRule>
  </conditionalFormatting>
  <conditionalFormatting sqref="L66">
    <cfRule type="cellIs" dxfId="5865" priority="2254" operator="equal">
      <formula>1</formula>
    </cfRule>
  </conditionalFormatting>
  <conditionalFormatting sqref="K66">
    <cfRule type="cellIs" dxfId="5864" priority="2253" operator="equal">
      <formula>1</formula>
    </cfRule>
  </conditionalFormatting>
  <conditionalFormatting sqref="O65">
    <cfRule type="cellIs" dxfId="5863" priority="2244" operator="equal">
      <formula>"↻"</formula>
    </cfRule>
    <cfRule type="cellIs" dxfId="5862" priority="2245" operator="equal">
      <formula>"Ø"</formula>
    </cfRule>
    <cfRule type="cellIs" dxfId="5861" priority="2246" operator="equal">
      <formula>"◯"</formula>
    </cfRule>
    <cfRule type="cellIs" dxfId="5860" priority="2247" operator="equal">
      <formula>"■"</formula>
    </cfRule>
    <cfRule type="cellIs" dxfId="5859" priority="2248" operator="equal">
      <formula>"▶"</formula>
    </cfRule>
    <cfRule type="cellIs" dxfId="5858" priority="2249" operator="equal">
      <formula>"✘"</formula>
    </cfRule>
    <cfRule type="cellIs" dxfId="5857" priority="2250" operator="equal">
      <formula>"✔"</formula>
    </cfRule>
  </conditionalFormatting>
  <conditionalFormatting sqref="O64">
    <cfRule type="cellIs" dxfId="5856" priority="2242" operator="equal">
      <formula>1</formula>
    </cfRule>
  </conditionalFormatting>
  <conditionalFormatting sqref="P64">
    <cfRule type="cellIs" dxfId="5855" priority="2241" operator="equal">
      <formula>1</formula>
    </cfRule>
  </conditionalFormatting>
  <conditionalFormatting sqref="P65">
    <cfRule type="cellIs" dxfId="5854" priority="2240" operator="equal">
      <formula>1</formula>
    </cfRule>
  </conditionalFormatting>
  <conditionalFormatting sqref="P66">
    <cfRule type="cellIs" dxfId="5853" priority="2239" operator="equal">
      <formula>1</formula>
    </cfRule>
  </conditionalFormatting>
  <conditionalFormatting sqref="O66">
    <cfRule type="cellIs" dxfId="5852" priority="2238" operator="equal">
      <formula>1</formula>
    </cfRule>
  </conditionalFormatting>
  <conditionalFormatting sqref="S65">
    <cfRule type="cellIs" dxfId="5851" priority="2229" operator="equal">
      <formula>"↻"</formula>
    </cfRule>
    <cfRule type="cellIs" dxfId="5850" priority="2230" operator="equal">
      <formula>"Ø"</formula>
    </cfRule>
    <cfRule type="cellIs" dxfId="5849" priority="2231" operator="equal">
      <formula>"◯"</formula>
    </cfRule>
    <cfRule type="cellIs" dxfId="5848" priority="2232" operator="equal">
      <formula>"■"</formula>
    </cfRule>
    <cfRule type="cellIs" dxfId="5847" priority="2233" operator="equal">
      <formula>"▶"</formula>
    </cfRule>
    <cfRule type="cellIs" dxfId="5846" priority="2234" operator="equal">
      <formula>"✘"</formula>
    </cfRule>
    <cfRule type="cellIs" dxfId="5845" priority="2235" operator="equal">
      <formula>"✔"</formula>
    </cfRule>
  </conditionalFormatting>
  <conditionalFormatting sqref="S64">
    <cfRule type="cellIs" dxfId="5844" priority="2227" operator="equal">
      <formula>1</formula>
    </cfRule>
  </conditionalFormatting>
  <conditionalFormatting sqref="T64">
    <cfRule type="cellIs" dxfId="5843" priority="2226" operator="equal">
      <formula>1</formula>
    </cfRule>
  </conditionalFormatting>
  <conditionalFormatting sqref="T65">
    <cfRule type="cellIs" dxfId="5842" priority="2225" operator="equal">
      <formula>1</formula>
    </cfRule>
  </conditionalFormatting>
  <conditionalFormatting sqref="T66">
    <cfRule type="cellIs" dxfId="5841" priority="2224" operator="equal">
      <formula>1</formula>
    </cfRule>
  </conditionalFormatting>
  <conditionalFormatting sqref="S66">
    <cfRule type="cellIs" dxfId="5840" priority="2223" operator="equal">
      <formula>1</formula>
    </cfRule>
  </conditionalFormatting>
  <conditionalFormatting sqref="W65">
    <cfRule type="cellIs" dxfId="5839" priority="2214" operator="equal">
      <formula>"↻"</formula>
    </cfRule>
    <cfRule type="cellIs" dxfId="5838" priority="2215" operator="equal">
      <formula>"Ø"</formula>
    </cfRule>
    <cfRule type="cellIs" dxfId="5837" priority="2216" operator="equal">
      <formula>"◯"</formula>
    </cfRule>
    <cfRule type="cellIs" dxfId="5836" priority="2217" operator="equal">
      <formula>"■"</formula>
    </cfRule>
    <cfRule type="cellIs" dxfId="5835" priority="2218" operator="equal">
      <formula>"▶"</formula>
    </cfRule>
    <cfRule type="cellIs" dxfId="5834" priority="2219" operator="equal">
      <formula>"✘"</formula>
    </cfRule>
    <cfRule type="cellIs" dxfId="5833" priority="2220" operator="equal">
      <formula>"✔"</formula>
    </cfRule>
  </conditionalFormatting>
  <conditionalFormatting sqref="W64">
    <cfRule type="cellIs" dxfId="5832" priority="2212" operator="equal">
      <formula>1</formula>
    </cfRule>
  </conditionalFormatting>
  <conditionalFormatting sqref="X64">
    <cfRule type="cellIs" dxfId="5831" priority="2211" operator="equal">
      <formula>1</formula>
    </cfRule>
  </conditionalFormatting>
  <conditionalFormatting sqref="X65">
    <cfRule type="cellIs" dxfId="5830" priority="2210" operator="equal">
      <formula>1</formula>
    </cfRule>
  </conditionalFormatting>
  <conditionalFormatting sqref="X66">
    <cfRule type="cellIs" dxfId="5829" priority="2209" operator="equal">
      <formula>1</formula>
    </cfRule>
  </conditionalFormatting>
  <conditionalFormatting sqref="W66">
    <cfRule type="cellIs" dxfId="5828" priority="2208" operator="equal">
      <formula>1</formula>
    </cfRule>
  </conditionalFormatting>
  <conditionalFormatting sqref="AA65">
    <cfRule type="cellIs" dxfId="5827" priority="2199" operator="equal">
      <formula>"↻"</formula>
    </cfRule>
    <cfRule type="cellIs" dxfId="5826" priority="2200" operator="equal">
      <formula>"Ø"</formula>
    </cfRule>
    <cfRule type="cellIs" dxfId="5825" priority="2201" operator="equal">
      <formula>"◯"</formula>
    </cfRule>
    <cfRule type="cellIs" dxfId="5824" priority="2202" operator="equal">
      <formula>"■"</formula>
    </cfRule>
    <cfRule type="cellIs" dxfId="5823" priority="2203" operator="equal">
      <formula>"▶"</formula>
    </cfRule>
    <cfRule type="cellIs" dxfId="5822" priority="2204" operator="equal">
      <formula>"✘"</formula>
    </cfRule>
    <cfRule type="cellIs" dxfId="5821" priority="2205" operator="equal">
      <formula>"✔"</formula>
    </cfRule>
  </conditionalFormatting>
  <conditionalFormatting sqref="AA64">
    <cfRule type="cellIs" dxfId="5820" priority="2197" operator="equal">
      <formula>1</formula>
    </cfRule>
  </conditionalFormatting>
  <conditionalFormatting sqref="AB64">
    <cfRule type="cellIs" dxfId="5819" priority="2196" operator="equal">
      <formula>1</formula>
    </cfRule>
  </conditionalFormatting>
  <conditionalFormatting sqref="AB65">
    <cfRule type="cellIs" dxfId="5818" priority="2195" operator="equal">
      <formula>1</formula>
    </cfRule>
  </conditionalFormatting>
  <conditionalFormatting sqref="AB66">
    <cfRule type="cellIs" dxfId="5817" priority="2194" operator="equal">
      <formula>1</formula>
    </cfRule>
  </conditionalFormatting>
  <conditionalFormatting sqref="AA66">
    <cfRule type="cellIs" dxfId="5816" priority="2193" operator="equal">
      <formula>1</formula>
    </cfRule>
  </conditionalFormatting>
  <conditionalFormatting sqref="AE65">
    <cfRule type="cellIs" dxfId="5815" priority="2184" operator="equal">
      <formula>"↻"</formula>
    </cfRule>
    <cfRule type="cellIs" dxfId="5814" priority="2185" operator="equal">
      <formula>"Ø"</formula>
    </cfRule>
    <cfRule type="cellIs" dxfId="5813" priority="2186" operator="equal">
      <formula>"◯"</formula>
    </cfRule>
    <cfRule type="cellIs" dxfId="5812" priority="2187" operator="equal">
      <formula>"■"</formula>
    </cfRule>
    <cfRule type="cellIs" dxfId="5811" priority="2188" operator="equal">
      <formula>"▶"</formula>
    </cfRule>
    <cfRule type="cellIs" dxfId="5810" priority="2189" operator="equal">
      <formula>"✘"</formula>
    </cfRule>
    <cfRule type="cellIs" dxfId="5809" priority="2190" operator="equal">
      <formula>"✔"</formula>
    </cfRule>
  </conditionalFormatting>
  <conditionalFormatting sqref="AE64">
    <cfRule type="cellIs" dxfId="5808" priority="2182" operator="equal">
      <formula>1</formula>
    </cfRule>
  </conditionalFormatting>
  <conditionalFormatting sqref="AF64">
    <cfRule type="cellIs" dxfId="5807" priority="2181" operator="equal">
      <formula>1</formula>
    </cfRule>
  </conditionalFormatting>
  <conditionalFormatting sqref="AF65">
    <cfRule type="cellIs" dxfId="5806" priority="2180" operator="equal">
      <formula>1</formula>
    </cfRule>
  </conditionalFormatting>
  <conditionalFormatting sqref="AF66">
    <cfRule type="cellIs" dxfId="5805" priority="2179" operator="equal">
      <formula>1</formula>
    </cfRule>
  </conditionalFormatting>
  <conditionalFormatting sqref="AE66">
    <cfRule type="cellIs" dxfId="5804" priority="2178" operator="equal">
      <formula>1</formula>
    </cfRule>
  </conditionalFormatting>
  <conditionalFormatting sqref="AI65">
    <cfRule type="cellIs" dxfId="5803" priority="2169" operator="equal">
      <formula>"↻"</formula>
    </cfRule>
    <cfRule type="cellIs" dxfId="5802" priority="2170" operator="equal">
      <formula>"Ø"</formula>
    </cfRule>
    <cfRule type="cellIs" dxfId="5801" priority="2171" operator="equal">
      <formula>"◯"</formula>
    </cfRule>
    <cfRule type="cellIs" dxfId="5800" priority="2172" operator="equal">
      <formula>"■"</formula>
    </cfRule>
    <cfRule type="cellIs" dxfId="5799" priority="2173" operator="equal">
      <formula>"▶"</formula>
    </cfRule>
    <cfRule type="cellIs" dxfId="5798" priority="2174" operator="equal">
      <formula>"✘"</formula>
    </cfRule>
    <cfRule type="cellIs" dxfId="5797" priority="2175" operator="equal">
      <formula>"✔"</formula>
    </cfRule>
  </conditionalFormatting>
  <conditionalFormatting sqref="AI64">
    <cfRule type="cellIs" dxfId="5796" priority="2167" operator="equal">
      <formula>1</formula>
    </cfRule>
  </conditionalFormatting>
  <conditionalFormatting sqref="AJ64">
    <cfRule type="cellIs" dxfId="5795" priority="2166" operator="equal">
      <formula>1</formula>
    </cfRule>
  </conditionalFormatting>
  <conditionalFormatting sqref="AJ65">
    <cfRule type="cellIs" dxfId="5794" priority="2165" operator="equal">
      <formula>1</formula>
    </cfRule>
  </conditionalFormatting>
  <conditionalFormatting sqref="AJ66">
    <cfRule type="cellIs" dxfId="5793" priority="2164" operator="equal">
      <formula>1</formula>
    </cfRule>
  </conditionalFormatting>
  <conditionalFormatting sqref="AI66">
    <cfRule type="cellIs" dxfId="5792" priority="2163" operator="equal">
      <formula>1</formula>
    </cfRule>
  </conditionalFormatting>
  <conditionalFormatting sqref="AM65">
    <cfRule type="cellIs" dxfId="5791" priority="2154" operator="equal">
      <formula>"↻"</formula>
    </cfRule>
    <cfRule type="cellIs" dxfId="5790" priority="2155" operator="equal">
      <formula>"Ø"</formula>
    </cfRule>
    <cfRule type="cellIs" dxfId="5789" priority="2156" operator="equal">
      <formula>"◯"</formula>
    </cfRule>
    <cfRule type="cellIs" dxfId="5788" priority="2157" operator="equal">
      <formula>"■"</formula>
    </cfRule>
    <cfRule type="cellIs" dxfId="5787" priority="2158" operator="equal">
      <formula>"▶"</formula>
    </cfRule>
    <cfRule type="cellIs" dxfId="5786" priority="2159" operator="equal">
      <formula>"✘"</formula>
    </cfRule>
    <cfRule type="cellIs" dxfId="5785" priority="2160" operator="equal">
      <formula>"✔"</formula>
    </cfRule>
  </conditionalFormatting>
  <conditionalFormatting sqref="AM64">
    <cfRule type="cellIs" dxfId="5784" priority="2152" operator="equal">
      <formula>1</formula>
    </cfRule>
  </conditionalFormatting>
  <conditionalFormatting sqref="AN64">
    <cfRule type="cellIs" dxfId="5783" priority="2151" operator="equal">
      <formula>1</formula>
    </cfRule>
  </conditionalFormatting>
  <conditionalFormatting sqref="AN65">
    <cfRule type="cellIs" dxfId="5782" priority="2150" operator="equal">
      <formula>1</formula>
    </cfRule>
  </conditionalFormatting>
  <conditionalFormatting sqref="AN66">
    <cfRule type="cellIs" dxfId="5781" priority="2149" operator="equal">
      <formula>1</formula>
    </cfRule>
  </conditionalFormatting>
  <conditionalFormatting sqref="AM66">
    <cfRule type="cellIs" dxfId="5780" priority="2148" operator="equal">
      <formula>1</formula>
    </cfRule>
  </conditionalFormatting>
  <conditionalFormatting sqref="AQ65">
    <cfRule type="cellIs" dxfId="5779" priority="2139" operator="equal">
      <formula>"↻"</formula>
    </cfRule>
    <cfRule type="cellIs" dxfId="5778" priority="2140" operator="equal">
      <formula>"Ø"</formula>
    </cfRule>
    <cfRule type="cellIs" dxfId="5777" priority="2141" operator="equal">
      <formula>"◯"</formula>
    </cfRule>
    <cfRule type="cellIs" dxfId="5776" priority="2142" operator="equal">
      <formula>"■"</formula>
    </cfRule>
    <cfRule type="cellIs" dxfId="5775" priority="2143" operator="equal">
      <formula>"▶"</formula>
    </cfRule>
    <cfRule type="cellIs" dxfId="5774" priority="2144" operator="equal">
      <formula>"✘"</formula>
    </cfRule>
    <cfRule type="cellIs" dxfId="5773" priority="2145" operator="equal">
      <formula>"✔"</formula>
    </cfRule>
  </conditionalFormatting>
  <conditionalFormatting sqref="AQ64">
    <cfRule type="cellIs" dxfId="5772" priority="2137" operator="equal">
      <formula>1</formula>
    </cfRule>
  </conditionalFormatting>
  <conditionalFormatting sqref="AR64">
    <cfRule type="cellIs" dxfId="5771" priority="2136" operator="equal">
      <formula>1</formula>
    </cfRule>
  </conditionalFormatting>
  <conditionalFormatting sqref="AR65">
    <cfRule type="cellIs" dxfId="5770" priority="2135" operator="equal">
      <formula>1</formula>
    </cfRule>
  </conditionalFormatting>
  <conditionalFormatting sqref="AR66">
    <cfRule type="cellIs" dxfId="5769" priority="2134" operator="equal">
      <formula>1</formula>
    </cfRule>
  </conditionalFormatting>
  <conditionalFormatting sqref="AQ66">
    <cfRule type="cellIs" dxfId="5768" priority="2133" operator="equal">
      <formula>1</formula>
    </cfRule>
  </conditionalFormatting>
  <conditionalFormatting sqref="AU65">
    <cfRule type="cellIs" dxfId="5767" priority="2124" operator="equal">
      <formula>"↻"</formula>
    </cfRule>
    <cfRule type="cellIs" dxfId="5766" priority="2125" operator="equal">
      <formula>"Ø"</formula>
    </cfRule>
    <cfRule type="cellIs" dxfId="5765" priority="2126" operator="equal">
      <formula>"◯"</formula>
    </cfRule>
    <cfRule type="cellIs" dxfId="5764" priority="2127" operator="equal">
      <formula>"■"</formula>
    </cfRule>
    <cfRule type="cellIs" dxfId="5763" priority="2128" operator="equal">
      <formula>"▶"</formula>
    </cfRule>
    <cfRule type="cellIs" dxfId="5762" priority="2129" operator="equal">
      <formula>"✘"</formula>
    </cfRule>
    <cfRule type="cellIs" dxfId="5761" priority="2130" operator="equal">
      <formula>"✔"</formula>
    </cfRule>
  </conditionalFormatting>
  <conditionalFormatting sqref="AU64">
    <cfRule type="cellIs" dxfId="5760" priority="2122" operator="equal">
      <formula>1</formula>
    </cfRule>
  </conditionalFormatting>
  <conditionalFormatting sqref="AV64">
    <cfRule type="cellIs" dxfId="5759" priority="2121" operator="equal">
      <formula>1</formula>
    </cfRule>
  </conditionalFormatting>
  <conditionalFormatting sqref="AV65">
    <cfRule type="cellIs" dxfId="5758" priority="2120" operator="equal">
      <formula>1</formula>
    </cfRule>
  </conditionalFormatting>
  <conditionalFormatting sqref="AV66">
    <cfRule type="cellIs" dxfId="5757" priority="2119" operator="equal">
      <formula>1</formula>
    </cfRule>
  </conditionalFormatting>
  <conditionalFormatting sqref="AU66">
    <cfRule type="cellIs" dxfId="5756" priority="2118" operator="equal">
      <formula>1</formula>
    </cfRule>
  </conditionalFormatting>
  <conditionalFormatting sqref="AY65">
    <cfRule type="cellIs" dxfId="5755" priority="2109" operator="equal">
      <formula>"↻"</formula>
    </cfRule>
    <cfRule type="cellIs" dxfId="5754" priority="2110" operator="equal">
      <formula>"Ø"</formula>
    </cfRule>
    <cfRule type="cellIs" dxfId="5753" priority="2111" operator="equal">
      <formula>"◯"</formula>
    </cfRule>
    <cfRule type="cellIs" dxfId="5752" priority="2112" operator="equal">
      <formula>"■"</formula>
    </cfRule>
    <cfRule type="cellIs" dxfId="5751" priority="2113" operator="equal">
      <formula>"▶"</formula>
    </cfRule>
    <cfRule type="cellIs" dxfId="5750" priority="2114" operator="equal">
      <formula>"✘"</formula>
    </cfRule>
    <cfRule type="cellIs" dxfId="5749" priority="2115" operator="equal">
      <formula>"✔"</formula>
    </cfRule>
  </conditionalFormatting>
  <conditionalFormatting sqref="AY64">
    <cfRule type="cellIs" dxfId="5748" priority="2107" operator="equal">
      <formula>1</formula>
    </cfRule>
  </conditionalFormatting>
  <conditionalFormatting sqref="AZ64">
    <cfRule type="cellIs" dxfId="5747" priority="2106" operator="equal">
      <formula>1</formula>
    </cfRule>
  </conditionalFormatting>
  <conditionalFormatting sqref="AZ65">
    <cfRule type="cellIs" dxfId="5746" priority="2105" operator="equal">
      <formula>1</formula>
    </cfRule>
  </conditionalFormatting>
  <conditionalFormatting sqref="AZ66">
    <cfRule type="cellIs" dxfId="5745" priority="2104" operator="equal">
      <formula>1</formula>
    </cfRule>
  </conditionalFormatting>
  <conditionalFormatting sqref="AY66">
    <cfRule type="cellIs" dxfId="5744" priority="2103" operator="equal">
      <formula>1</formula>
    </cfRule>
  </conditionalFormatting>
  <conditionalFormatting sqref="BC65">
    <cfRule type="cellIs" dxfId="5743" priority="2094" operator="equal">
      <formula>"↻"</formula>
    </cfRule>
    <cfRule type="cellIs" dxfId="5742" priority="2095" operator="equal">
      <formula>"Ø"</formula>
    </cfRule>
    <cfRule type="cellIs" dxfId="5741" priority="2096" operator="equal">
      <formula>"◯"</formula>
    </cfRule>
    <cfRule type="cellIs" dxfId="5740" priority="2097" operator="equal">
      <formula>"■"</formula>
    </cfRule>
    <cfRule type="cellIs" dxfId="5739" priority="2098" operator="equal">
      <formula>"▶"</formula>
    </cfRule>
    <cfRule type="cellIs" dxfId="5738" priority="2099" operator="equal">
      <formula>"✘"</formula>
    </cfRule>
    <cfRule type="cellIs" dxfId="5737" priority="2100" operator="equal">
      <formula>"✔"</formula>
    </cfRule>
  </conditionalFormatting>
  <conditionalFormatting sqref="BC64">
    <cfRule type="cellIs" dxfId="5736" priority="2092" operator="equal">
      <formula>1</formula>
    </cfRule>
  </conditionalFormatting>
  <conditionalFormatting sqref="BD64">
    <cfRule type="cellIs" dxfId="5735" priority="2091" operator="equal">
      <formula>1</formula>
    </cfRule>
  </conditionalFormatting>
  <conditionalFormatting sqref="BD65">
    <cfRule type="cellIs" dxfId="5734" priority="2090" operator="equal">
      <formula>1</formula>
    </cfRule>
  </conditionalFormatting>
  <conditionalFormatting sqref="BD66">
    <cfRule type="cellIs" dxfId="5733" priority="2089" operator="equal">
      <formula>1</formula>
    </cfRule>
  </conditionalFormatting>
  <conditionalFormatting sqref="BC66">
    <cfRule type="cellIs" dxfId="5732" priority="2088" operator="equal">
      <formula>1</formula>
    </cfRule>
  </conditionalFormatting>
  <conditionalFormatting sqref="BG65">
    <cfRule type="cellIs" dxfId="5731" priority="2079" operator="equal">
      <formula>"↻"</formula>
    </cfRule>
    <cfRule type="cellIs" dxfId="5730" priority="2080" operator="equal">
      <formula>"Ø"</formula>
    </cfRule>
    <cfRule type="cellIs" dxfId="5729" priority="2081" operator="equal">
      <formula>"◯"</formula>
    </cfRule>
    <cfRule type="cellIs" dxfId="5728" priority="2082" operator="equal">
      <formula>"■"</formula>
    </cfRule>
    <cfRule type="cellIs" dxfId="5727" priority="2083" operator="equal">
      <formula>"▶"</formula>
    </cfRule>
    <cfRule type="cellIs" dxfId="5726" priority="2084" operator="equal">
      <formula>"✘"</formula>
    </cfRule>
    <cfRule type="cellIs" dxfId="5725" priority="2085" operator="equal">
      <formula>"✔"</formula>
    </cfRule>
  </conditionalFormatting>
  <conditionalFormatting sqref="BG64">
    <cfRule type="cellIs" dxfId="5724" priority="2077" operator="equal">
      <formula>1</formula>
    </cfRule>
  </conditionalFormatting>
  <conditionalFormatting sqref="BH64">
    <cfRule type="cellIs" dxfId="5723" priority="2076" operator="equal">
      <formula>1</formula>
    </cfRule>
  </conditionalFormatting>
  <conditionalFormatting sqref="BH65">
    <cfRule type="cellIs" dxfId="5722" priority="2075" operator="equal">
      <formula>1</formula>
    </cfRule>
  </conditionalFormatting>
  <conditionalFormatting sqref="BH66">
    <cfRule type="cellIs" dxfId="5721" priority="2074" operator="equal">
      <formula>1</formula>
    </cfRule>
  </conditionalFormatting>
  <conditionalFormatting sqref="BG66">
    <cfRule type="cellIs" dxfId="5720" priority="2073" operator="equal">
      <formula>1</formula>
    </cfRule>
  </conditionalFormatting>
  <conditionalFormatting sqref="BK65">
    <cfRule type="cellIs" dxfId="5719" priority="2064" operator="equal">
      <formula>"↻"</formula>
    </cfRule>
    <cfRule type="cellIs" dxfId="5718" priority="2065" operator="equal">
      <formula>"Ø"</formula>
    </cfRule>
    <cfRule type="cellIs" dxfId="5717" priority="2066" operator="equal">
      <formula>"◯"</formula>
    </cfRule>
    <cfRule type="cellIs" dxfId="5716" priority="2067" operator="equal">
      <formula>"■"</formula>
    </cfRule>
    <cfRule type="cellIs" dxfId="5715" priority="2068" operator="equal">
      <formula>"▶"</formula>
    </cfRule>
    <cfRule type="cellIs" dxfId="5714" priority="2069" operator="equal">
      <formula>"✘"</formula>
    </cfRule>
    <cfRule type="cellIs" dxfId="5713" priority="2070" operator="equal">
      <formula>"✔"</formula>
    </cfRule>
  </conditionalFormatting>
  <conditionalFormatting sqref="BK64">
    <cfRule type="cellIs" dxfId="5712" priority="2062" operator="equal">
      <formula>1</formula>
    </cfRule>
  </conditionalFormatting>
  <conditionalFormatting sqref="BL64">
    <cfRule type="cellIs" dxfId="5711" priority="2061" operator="equal">
      <formula>1</formula>
    </cfRule>
  </conditionalFormatting>
  <conditionalFormatting sqref="BL65">
    <cfRule type="cellIs" dxfId="5710" priority="2060" operator="equal">
      <formula>1</formula>
    </cfRule>
  </conditionalFormatting>
  <conditionalFormatting sqref="BL66">
    <cfRule type="cellIs" dxfId="5709" priority="2059" operator="equal">
      <formula>1</formula>
    </cfRule>
  </conditionalFormatting>
  <conditionalFormatting sqref="BK66">
    <cfRule type="cellIs" dxfId="5708" priority="2058" operator="equal">
      <formula>1</formula>
    </cfRule>
  </conditionalFormatting>
  <conditionalFormatting sqref="BO65">
    <cfRule type="cellIs" dxfId="5707" priority="2049" operator="equal">
      <formula>"↻"</formula>
    </cfRule>
    <cfRule type="cellIs" dxfId="5706" priority="2050" operator="equal">
      <formula>"Ø"</formula>
    </cfRule>
    <cfRule type="cellIs" dxfId="5705" priority="2051" operator="equal">
      <formula>"◯"</formula>
    </cfRule>
    <cfRule type="cellIs" dxfId="5704" priority="2052" operator="equal">
      <formula>"■"</formula>
    </cfRule>
    <cfRule type="cellIs" dxfId="5703" priority="2053" operator="equal">
      <formula>"▶"</formula>
    </cfRule>
    <cfRule type="cellIs" dxfId="5702" priority="2054" operator="equal">
      <formula>"✘"</formula>
    </cfRule>
    <cfRule type="cellIs" dxfId="5701" priority="2055" operator="equal">
      <formula>"✔"</formula>
    </cfRule>
  </conditionalFormatting>
  <conditionalFormatting sqref="BO64">
    <cfRule type="cellIs" dxfId="5700" priority="2047" operator="equal">
      <formula>1</formula>
    </cfRule>
  </conditionalFormatting>
  <conditionalFormatting sqref="BP64">
    <cfRule type="cellIs" dxfId="5699" priority="2046" operator="equal">
      <formula>1</formula>
    </cfRule>
  </conditionalFormatting>
  <conditionalFormatting sqref="BP65">
    <cfRule type="cellIs" dxfId="5698" priority="2045" operator="equal">
      <formula>1</formula>
    </cfRule>
  </conditionalFormatting>
  <conditionalFormatting sqref="BP66">
    <cfRule type="cellIs" dxfId="5697" priority="2044" operator="equal">
      <formula>1</formula>
    </cfRule>
  </conditionalFormatting>
  <conditionalFormatting sqref="BO66">
    <cfRule type="cellIs" dxfId="5696" priority="2043" operator="equal">
      <formula>1</formula>
    </cfRule>
  </conditionalFormatting>
  <conditionalFormatting sqref="BS65">
    <cfRule type="cellIs" dxfId="5695" priority="2034" operator="equal">
      <formula>"↻"</formula>
    </cfRule>
    <cfRule type="cellIs" dxfId="5694" priority="2035" operator="equal">
      <formula>"Ø"</formula>
    </cfRule>
    <cfRule type="cellIs" dxfId="5693" priority="2036" operator="equal">
      <formula>"◯"</formula>
    </cfRule>
    <cfRule type="cellIs" dxfId="5692" priority="2037" operator="equal">
      <formula>"■"</formula>
    </cfRule>
    <cfRule type="cellIs" dxfId="5691" priority="2038" operator="equal">
      <formula>"▶"</formula>
    </cfRule>
    <cfRule type="cellIs" dxfId="5690" priority="2039" operator="equal">
      <formula>"✘"</formula>
    </cfRule>
    <cfRule type="cellIs" dxfId="5689" priority="2040" operator="equal">
      <formula>"✔"</formula>
    </cfRule>
  </conditionalFormatting>
  <conditionalFormatting sqref="BS64">
    <cfRule type="cellIs" dxfId="5688" priority="2032" operator="equal">
      <formula>1</formula>
    </cfRule>
  </conditionalFormatting>
  <conditionalFormatting sqref="BT64">
    <cfRule type="cellIs" dxfId="5687" priority="2031" operator="equal">
      <formula>1</formula>
    </cfRule>
  </conditionalFormatting>
  <conditionalFormatting sqref="BT65">
    <cfRule type="cellIs" dxfId="5686" priority="2030" operator="equal">
      <formula>1</formula>
    </cfRule>
  </conditionalFormatting>
  <conditionalFormatting sqref="BT66">
    <cfRule type="cellIs" dxfId="5685" priority="2029" operator="equal">
      <formula>1</formula>
    </cfRule>
  </conditionalFormatting>
  <conditionalFormatting sqref="BS66">
    <cfRule type="cellIs" dxfId="5684" priority="2028" operator="equal">
      <formula>1</formula>
    </cfRule>
  </conditionalFormatting>
  <conditionalFormatting sqref="BW65">
    <cfRule type="cellIs" dxfId="5683" priority="2019" operator="equal">
      <formula>"↻"</formula>
    </cfRule>
    <cfRule type="cellIs" dxfId="5682" priority="2020" operator="equal">
      <formula>"Ø"</formula>
    </cfRule>
    <cfRule type="cellIs" dxfId="5681" priority="2021" operator="equal">
      <formula>"◯"</formula>
    </cfRule>
    <cfRule type="cellIs" dxfId="5680" priority="2022" operator="equal">
      <formula>"■"</formula>
    </cfRule>
    <cfRule type="cellIs" dxfId="5679" priority="2023" operator="equal">
      <formula>"▶"</formula>
    </cfRule>
    <cfRule type="cellIs" dxfId="5678" priority="2024" operator="equal">
      <formula>"✘"</formula>
    </cfRule>
    <cfRule type="cellIs" dxfId="5677" priority="2025" operator="equal">
      <formula>"✔"</formula>
    </cfRule>
  </conditionalFormatting>
  <conditionalFormatting sqref="BW64">
    <cfRule type="cellIs" dxfId="5676" priority="2017" operator="equal">
      <formula>1</formula>
    </cfRule>
  </conditionalFormatting>
  <conditionalFormatting sqref="BX64">
    <cfRule type="cellIs" dxfId="5675" priority="2016" operator="equal">
      <formula>1</formula>
    </cfRule>
  </conditionalFormatting>
  <conditionalFormatting sqref="BX65">
    <cfRule type="cellIs" dxfId="5674" priority="2015" operator="equal">
      <formula>1</formula>
    </cfRule>
  </conditionalFormatting>
  <conditionalFormatting sqref="BX66">
    <cfRule type="cellIs" dxfId="5673" priority="2014" operator="equal">
      <formula>1</formula>
    </cfRule>
  </conditionalFormatting>
  <conditionalFormatting sqref="BW66">
    <cfRule type="cellIs" dxfId="5672" priority="2013" operator="equal">
      <formula>1</formula>
    </cfRule>
  </conditionalFormatting>
  <conditionalFormatting sqref="CA65">
    <cfRule type="cellIs" dxfId="5671" priority="2004" operator="equal">
      <formula>"↻"</formula>
    </cfRule>
    <cfRule type="cellIs" dxfId="5670" priority="2005" operator="equal">
      <formula>"Ø"</formula>
    </cfRule>
    <cfRule type="cellIs" dxfId="5669" priority="2006" operator="equal">
      <formula>"◯"</formula>
    </cfRule>
    <cfRule type="cellIs" dxfId="5668" priority="2007" operator="equal">
      <formula>"■"</formula>
    </cfRule>
    <cfRule type="cellIs" dxfId="5667" priority="2008" operator="equal">
      <formula>"▶"</formula>
    </cfRule>
    <cfRule type="cellIs" dxfId="5666" priority="2009" operator="equal">
      <formula>"✘"</formula>
    </cfRule>
    <cfRule type="cellIs" dxfId="5665" priority="2010" operator="equal">
      <formula>"✔"</formula>
    </cfRule>
  </conditionalFormatting>
  <conditionalFormatting sqref="CA64">
    <cfRule type="cellIs" dxfId="5664" priority="2002" operator="equal">
      <formula>1</formula>
    </cfRule>
  </conditionalFormatting>
  <conditionalFormatting sqref="CB64">
    <cfRule type="cellIs" dxfId="5663" priority="2001" operator="equal">
      <formula>1</formula>
    </cfRule>
  </conditionalFormatting>
  <conditionalFormatting sqref="CB65">
    <cfRule type="cellIs" dxfId="5662" priority="2000" operator="equal">
      <formula>1</formula>
    </cfRule>
  </conditionalFormatting>
  <conditionalFormatting sqref="CB66">
    <cfRule type="cellIs" dxfId="5661" priority="1999" operator="equal">
      <formula>1</formula>
    </cfRule>
  </conditionalFormatting>
  <conditionalFormatting sqref="CA66">
    <cfRule type="cellIs" dxfId="5660" priority="1998" operator="equal">
      <formula>1</formula>
    </cfRule>
  </conditionalFormatting>
  <conditionalFormatting sqref="CE65">
    <cfRule type="cellIs" dxfId="5659" priority="1989" operator="equal">
      <formula>"↻"</formula>
    </cfRule>
    <cfRule type="cellIs" dxfId="5658" priority="1990" operator="equal">
      <formula>"Ø"</formula>
    </cfRule>
    <cfRule type="cellIs" dxfId="5657" priority="1991" operator="equal">
      <formula>"◯"</formula>
    </cfRule>
    <cfRule type="cellIs" dxfId="5656" priority="1992" operator="equal">
      <formula>"■"</formula>
    </cfRule>
    <cfRule type="cellIs" dxfId="5655" priority="1993" operator="equal">
      <formula>"▶"</formula>
    </cfRule>
    <cfRule type="cellIs" dxfId="5654" priority="1994" operator="equal">
      <formula>"✘"</formula>
    </cfRule>
    <cfRule type="cellIs" dxfId="5653" priority="1995" operator="equal">
      <formula>"✔"</formula>
    </cfRule>
  </conditionalFormatting>
  <conditionalFormatting sqref="CE64">
    <cfRule type="cellIs" dxfId="5652" priority="1987" operator="equal">
      <formula>1</formula>
    </cfRule>
  </conditionalFormatting>
  <conditionalFormatting sqref="CF64">
    <cfRule type="cellIs" dxfId="5651" priority="1986" operator="equal">
      <formula>1</formula>
    </cfRule>
  </conditionalFormatting>
  <conditionalFormatting sqref="CF65">
    <cfRule type="cellIs" dxfId="5650" priority="1985" operator="equal">
      <formula>1</formula>
    </cfRule>
  </conditionalFormatting>
  <conditionalFormatting sqref="CF66">
    <cfRule type="cellIs" dxfId="5649" priority="1984" operator="equal">
      <formula>1</formula>
    </cfRule>
  </conditionalFormatting>
  <conditionalFormatting sqref="CE66">
    <cfRule type="cellIs" dxfId="5648" priority="1983" operator="equal">
      <formula>1</formula>
    </cfRule>
  </conditionalFormatting>
  <conditionalFormatting sqref="CI65">
    <cfRule type="cellIs" dxfId="5647" priority="1974" operator="equal">
      <formula>"↻"</formula>
    </cfRule>
    <cfRule type="cellIs" dxfId="5646" priority="1975" operator="equal">
      <formula>"Ø"</formula>
    </cfRule>
    <cfRule type="cellIs" dxfId="5645" priority="1976" operator="equal">
      <formula>"◯"</formula>
    </cfRule>
    <cfRule type="cellIs" dxfId="5644" priority="1977" operator="equal">
      <formula>"■"</formula>
    </cfRule>
    <cfRule type="cellIs" dxfId="5643" priority="1978" operator="equal">
      <formula>"▶"</formula>
    </cfRule>
    <cfRule type="cellIs" dxfId="5642" priority="1979" operator="equal">
      <formula>"✘"</formula>
    </cfRule>
    <cfRule type="cellIs" dxfId="5641" priority="1980" operator="equal">
      <formula>"✔"</formula>
    </cfRule>
  </conditionalFormatting>
  <conditionalFormatting sqref="CI64">
    <cfRule type="cellIs" dxfId="5640" priority="1972" operator="equal">
      <formula>1</formula>
    </cfRule>
  </conditionalFormatting>
  <conditionalFormatting sqref="CJ64">
    <cfRule type="cellIs" dxfId="5639" priority="1971" operator="equal">
      <formula>1</formula>
    </cfRule>
  </conditionalFormatting>
  <conditionalFormatting sqref="CJ65">
    <cfRule type="cellIs" dxfId="5638" priority="1970" operator="equal">
      <formula>1</formula>
    </cfRule>
  </conditionalFormatting>
  <conditionalFormatting sqref="CJ66">
    <cfRule type="cellIs" dxfId="5637" priority="1969" operator="equal">
      <formula>1</formula>
    </cfRule>
  </conditionalFormatting>
  <conditionalFormatting sqref="CI66">
    <cfRule type="cellIs" dxfId="5636" priority="1968" operator="equal">
      <formula>1</formula>
    </cfRule>
  </conditionalFormatting>
  <conditionalFormatting sqref="CM65">
    <cfRule type="cellIs" dxfId="5635" priority="1959" operator="equal">
      <formula>"↻"</formula>
    </cfRule>
    <cfRule type="cellIs" dxfId="5634" priority="1960" operator="equal">
      <formula>"Ø"</formula>
    </cfRule>
    <cfRule type="cellIs" dxfId="5633" priority="1961" operator="equal">
      <formula>"◯"</formula>
    </cfRule>
    <cfRule type="cellIs" dxfId="5632" priority="1962" operator="equal">
      <formula>"■"</formula>
    </cfRule>
    <cfRule type="cellIs" dxfId="5631" priority="1963" operator="equal">
      <formula>"▶"</formula>
    </cfRule>
    <cfRule type="cellIs" dxfId="5630" priority="1964" operator="equal">
      <formula>"✘"</formula>
    </cfRule>
    <cfRule type="cellIs" dxfId="5629" priority="1965" operator="equal">
      <formula>"✔"</formula>
    </cfRule>
  </conditionalFormatting>
  <conditionalFormatting sqref="CM64">
    <cfRule type="cellIs" dxfId="5628" priority="1957" operator="equal">
      <formula>1</formula>
    </cfRule>
  </conditionalFormatting>
  <conditionalFormatting sqref="CN64">
    <cfRule type="cellIs" dxfId="5627" priority="1956" operator="equal">
      <formula>1</formula>
    </cfRule>
  </conditionalFormatting>
  <conditionalFormatting sqref="CN65">
    <cfRule type="cellIs" dxfId="5626" priority="1955" operator="equal">
      <formula>1</formula>
    </cfRule>
  </conditionalFormatting>
  <conditionalFormatting sqref="CN66">
    <cfRule type="cellIs" dxfId="5625" priority="1954" operator="equal">
      <formula>1</formula>
    </cfRule>
  </conditionalFormatting>
  <conditionalFormatting sqref="CM66">
    <cfRule type="cellIs" dxfId="5624" priority="1953" operator="equal">
      <formula>1</formula>
    </cfRule>
  </conditionalFormatting>
  <conditionalFormatting sqref="CQ65">
    <cfRule type="cellIs" dxfId="5623" priority="1944" operator="equal">
      <formula>"↻"</formula>
    </cfRule>
    <cfRule type="cellIs" dxfId="5622" priority="1945" operator="equal">
      <formula>"Ø"</formula>
    </cfRule>
    <cfRule type="cellIs" dxfId="5621" priority="1946" operator="equal">
      <formula>"◯"</formula>
    </cfRule>
    <cfRule type="cellIs" dxfId="5620" priority="1947" operator="equal">
      <formula>"■"</formula>
    </cfRule>
    <cfRule type="cellIs" dxfId="5619" priority="1948" operator="equal">
      <formula>"▶"</formula>
    </cfRule>
    <cfRule type="cellIs" dxfId="5618" priority="1949" operator="equal">
      <formula>"✘"</formula>
    </cfRule>
    <cfRule type="cellIs" dxfId="5617" priority="1950" operator="equal">
      <formula>"✔"</formula>
    </cfRule>
  </conditionalFormatting>
  <conditionalFormatting sqref="CQ64">
    <cfRule type="cellIs" dxfId="5616" priority="1942" operator="equal">
      <formula>1</formula>
    </cfRule>
  </conditionalFormatting>
  <conditionalFormatting sqref="CR64">
    <cfRule type="cellIs" dxfId="5615" priority="1941" operator="equal">
      <formula>1</formula>
    </cfRule>
  </conditionalFormatting>
  <conditionalFormatting sqref="CR65">
    <cfRule type="cellIs" dxfId="5614" priority="1940" operator="equal">
      <formula>1</formula>
    </cfRule>
  </conditionalFormatting>
  <conditionalFormatting sqref="CR66">
    <cfRule type="cellIs" dxfId="5613" priority="1939" operator="equal">
      <formula>1</formula>
    </cfRule>
  </conditionalFormatting>
  <conditionalFormatting sqref="CQ66">
    <cfRule type="cellIs" dxfId="5612" priority="1938" operator="equal">
      <formula>1</formula>
    </cfRule>
  </conditionalFormatting>
  <conditionalFormatting sqref="CU65">
    <cfRule type="cellIs" dxfId="5611" priority="1929" operator="equal">
      <formula>"↻"</formula>
    </cfRule>
    <cfRule type="cellIs" dxfId="5610" priority="1930" operator="equal">
      <formula>"Ø"</formula>
    </cfRule>
    <cfRule type="cellIs" dxfId="5609" priority="1931" operator="equal">
      <formula>"◯"</formula>
    </cfRule>
    <cfRule type="cellIs" dxfId="5608" priority="1932" operator="equal">
      <formula>"■"</formula>
    </cfRule>
    <cfRule type="cellIs" dxfId="5607" priority="1933" operator="equal">
      <formula>"▶"</formula>
    </cfRule>
    <cfRule type="cellIs" dxfId="5606" priority="1934" operator="equal">
      <formula>"✘"</formula>
    </cfRule>
    <cfRule type="cellIs" dxfId="5605" priority="1935" operator="equal">
      <formula>"✔"</formula>
    </cfRule>
  </conditionalFormatting>
  <conditionalFormatting sqref="CU64">
    <cfRule type="cellIs" dxfId="5604" priority="1927" operator="equal">
      <formula>1</formula>
    </cfRule>
  </conditionalFormatting>
  <conditionalFormatting sqref="CV64">
    <cfRule type="cellIs" dxfId="5603" priority="1926" operator="equal">
      <formula>1</formula>
    </cfRule>
  </conditionalFormatting>
  <conditionalFormatting sqref="CV65">
    <cfRule type="cellIs" dxfId="5602" priority="1925" operator="equal">
      <formula>1</formula>
    </cfRule>
  </conditionalFormatting>
  <conditionalFormatting sqref="CV66">
    <cfRule type="cellIs" dxfId="5601" priority="1924" operator="equal">
      <formula>1</formula>
    </cfRule>
  </conditionalFormatting>
  <conditionalFormatting sqref="CU66">
    <cfRule type="cellIs" dxfId="5600" priority="1923" operator="equal">
      <formula>1</formula>
    </cfRule>
  </conditionalFormatting>
  <conditionalFormatting sqref="CY65">
    <cfRule type="cellIs" dxfId="5599" priority="1914" operator="equal">
      <formula>"↻"</formula>
    </cfRule>
    <cfRule type="cellIs" dxfId="5598" priority="1915" operator="equal">
      <formula>"Ø"</formula>
    </cfRule>
    <cfRule type="cellIs" dxfId="5597" priority="1916" operator="equal">
      <formula>"◯"</formula>
    </cfRule>
    <cfRule type="cellIs" dxfId="5596" priority="1917" operator="equal">
      <formula>"■"</formula>
    </cfRule>
    <cfRule type="cellIs" dxfId="5595" priority="1918" operator="equal">
      <formula>"▶"</formula>
    </cfRule>
    <cfRule type="cellIs" dxfId="5594" priority="1919" operator="equal">
      <formula>"✘"</formula>
    </cfRule>
    <cfRule type="cellIs" dxfId="5593" priority="1920" operator="equal">
      <formula>"✔"</formula>
    </cfRule>
  </conditionalFormatting>
  <conditionalFormatting sqref="CY64">
    <cfRule type="cellIs" dxfId="5592" priority="1912" operator="equal">
      <formula>1</formula>
    </cfRule>
  </conditionalFormatting>
  <conditionalFormatting sqref="CZ64">
    <cfRule type="cellIs" dxfId="5591" priority="1911" operator="equal">
      <formula>1</formula>
    </cfRule>
  </conditionalFormatting>
  <conditionalFormatting sqref="CZ65">
    <cfRule type="cellIs" dxfId="5590" priority="1910" operator="equal">
      <formula>1</formula>
    </cfRule>
  </conditionalFormatting>
  <conditionalFormatting sqref="CZ66">
    <cfRule type="cellIs" dxfId="5589" priority="1909" operator="equal">
      <formula>1</formula>
    </cfRule>
  </conditionalFormatting>
  <conditionalFormatting sqref="CY66">
    <cfRule type="cellIs" dxfId="5588" priority="1908" operator="equal">
      <formula>1</formula>
    </cfRule>
  </conditionalFormatting>
  <conditionalFormatting sqref="DC65">
    <cfRule type="cellIs" dxfId="5587" priority="1899" operator="equal">
      <formula>"↻"</formula>
    </cfRule>
    <cfRule type="cellIs" dxfId="5586" priority="1900" operator="equal">
      <formula>"Ø"</formula>
    </cfRule>
    <cfRule type="cellIs" dxfId="5585" priority="1901" operator="equal">
      <formula>"◯"</formula>
    </cfRule>
    <cfRule type="cellIs" dxfId="5584" priority="1902" operator="equal">
      <formula>"■"</formula>
    </cfRule>
    <cfRule type="cellIs" dxfId="5583" priority="1903" operator="equal">
      <formula>"▶"</formula>
    </cfRule>
    <cfRule type="cellIs" dxfId="5582" priority="1904" operator="equal">
      <formula>"✘"</formula>
    </cfRule>
    <cfRule type="cellIs" dxfId="5581" priority="1905" operator="equal">
      <formula>"✔"</formula>
    </cfRule>
  </conditionalFormatting>
  <conditionalFormatting sqref="DC64">
    <cfRule type="cellIs" dxfId="5580" priority="1897" operator="equal">
      <formula>1</formula>
    </cfRule>
  </conditionalFormatting>
  <conditionalFormatting sqref="DD64">
    <cfRule type="cellIs" dxfId="5579" priority="1896" operator="equal">
      <formula>1</formula>
    </cfRule>
  </conditionalFormatting>
  <conditionalFormatting sqref="DD65">
    <cfRule type="cellIs" dxfId="5578" priority="1895" operator="equal">
      <formula>1</formula>
    </cfRule>
  </conditionalFormatting>
  <conditionalFormatting sqref="DD66">
    <cfRule type="cellIs" dxfId="5577" priority="1894" operator="equal">
      <formula>1</formula>
    </cfRule>
  </conditionalFormatting>
  <conditionalFormatting sqref="DC66">
    <cfRule type="cellIs" dxfId="5576" priority="1893" operator="equal">
      <formula>1</formula>
    </cfRule>
  </conditionalFormatting>
  <conditionalFormatting sqref="DG65">
    <cfRule type="cellIs" dxfId="5575" priority="1884" operator="equal">
      <formula>"↻"</formula>
    </cfRule>
    <cfRule type="cellIs" dxfId="5574" priority="1885" operator="equal">
      <formula>"Ø"</formula>
    </cfRule>
    <cfRule type="cellIs" dxfId="5573" priority="1886" operator="equal">
      <formula>"◯"</formula>
    </cfRule>
    <cfRule type="cellIs" dxfId="5572" priority="1887" operator="equal">
      <formula>"■"</formula>
    </cfRule>
    <cfRule type="cellIs" dxfId="5571" priority="1888" operator="equal">
      <formula>"▶"</formula>
    </cfRule>
    <cfRule type="cellIs" dxfId="5570" priority="1889" operator="equal">
      <formula>"✘"</formula>
    </cfRule>
    <cfRule type="cellIs" dxfId="5569" priority="1890" operator="equal">
      <formula>"✔"</formula>
    </cfRule>
  </conditionalFormatting>
  <conditionalFormatting sqref="DG64">
    <cfRule type="cellIs" dxfId="5568" priority="1882" operator="equal">
      <formula>1</formula>
    </cfRule>
  </conditionalFormatting>
  <conditionalFormatting sqref="DH64">
    <cfRule type="cellIs" dxfId="5567" priority="1881" operator="equal">
      <formula>1</formula>
    </cfRule>
  </conditionalFormatting>
  <conditionalFormatting sqref="DH65">
    <cfRule type="cellIs" dxfId="5566" priority="1880" operator="equal">
      <formula>1</formula>
    </cfRule>
  </conditionalFormatting>
  <conditionalFormatting sqref="DH66">
    <cfRule type="cellIs" dxfId="5565" priority="1879" operator="equal">
      <formula>1</formula>
    </cfRule>
  </conditionalFormatting>
  <conditionalFormatting sqref="DG66">
    <cfRule type="cellIs" dxfId="5564" priority="1878" operator="equal">
      <formula>1</formula>
    </cfRule>
  </conditionalFormatting>
  <conditionalFormatting sqref="DK65">
    <cfRule type="cellIs" dxfId="5563" priority="1869" operator="equal">
      <formula>"↻"</formula>
    </cfRule>
    <cfRule type="cellIs" dxfId="5562" priority="1870" operator="equal">
      <formula>"Ø"</formula>
    </cfRule>
    <cfRule type="cellIs" dxfId="5561" priority="1871" operator="equal">
      <formula>"◯"</formula>
    </cfRule>
    <cfRule type="cellIs" dxfId="5560" priority="1872" operator="equal">
      <formula>"■"</formula>
    </cfRule>
    <cfRule type="cellIs" dxfId="5559" priority="1873" operator="equal">
      <formula>"▶"</formula>
    </cfRule>
    <cfRule type="cellIs" dxfId="5558" priority="1874" operator="equal">
      <formula>"✘"</formula>
    </cfRule>
    <cfRule type="cellIs" dxfId="5557" priority="1875" operator="equal">
      <formula>"✔"</formula>
    </cfRule>
  </conditionalFormatting>
  <conditionalFormatting sqref="DK64">
    <cfRule type="cellIs" dxfId="5556" priority="1867" operator="equal">
      <formula>1</formula>
    </cfRule>
  </conditionalFormatting>
  <conditionalFormatting sqref="DL64">
    <cfRule type="cellIs" dxfId="5555" priority="1866" operator="equal">
      <formula>1</formula>
    </cfRule>
  </conditionalFormatting>
  <conditionalFormatting sqref="DL65">
    <cfRule type="cellIs" dxfId="5554" priority="1865" operator="equal">
      <formula>1</formula>
    </cfRule>
  </conditionalFormatting>
  <conditionalFormatting sqref="DL66">
    <cfRule type="cellIs" dxfId="5553" priority="1864" operator="equal">
      <formula>1</formula>
    </cfRule>
  </conditionalFormatting>
  <conditionalFormatting sqref="DK66">
    <cfRule type="cellIs" dxfId="5552" priority="1863" operator="equal">
      <formula>1</formula>
    </cfRule>
  </conditionalFormatting>
  <conditionalFormatting sqref="DO65">
    <cfRule type="cellIs" dxfId="5551" priority="1854" operator="equal">
      <formula>"↻"</formula>
    </cfRule>
    <cfRule type="cellIs" dxfId="5550" priority="1855" operator="equal">
      <formula>"Ø"</formula>
    </cfRule>
    <cfRule type="cellIs" dxfId="5549" priority="1856" operator="equal">
      <formula>"◯"</formula>
    </cfRule>
    <cfRule type="cellIs" dxfId="5548" priority="1857" operator="equal">
      <formula>"■"</formula>
    </cfRule>
    <cfRule type="cellIs" dxfId="5547" priority="1858" operator="equal">
      <formula>"▶"</formula>
    </cfRule>
    <cfRule type="cellIs" dxfId="5546" priority="1859" operator="equal">
      <formula>"✘"</formula>
    </cfRule>
    <cfRule type="cellIs" dxfId="5545" priority="1860" operator="equal">
      <formula>"✔"</formula>
    </cfRule>
  </conditionalFormatting>
  <conditionalFormatting sqref="DO64">
    <cfRule type="cellIs" dxfId="5544" priority="1852" operator="equal">
      <formula>1</formula>
    </cfRule>
  </conditionalFormatting>
  <conditionalFormatting sqref="DP64">
    <cfRule type="cellIs" dxfId="5543" priority="1851" operator="equal">
      <formula>1</formula>
    </cfRule>
  </conditionalFormatting>
  <conditionalFormatting sqref="DP65">
    <cfRule type="cellIs" dxfId="5542" priority="1850" operator="equal">
      <formula>1</formula>
    </cfRule>
  </conditionalFormatting>
  <conditionalFormatting sqref="DP66">
    <cfRule type="cellIs" dxfId="5541" priority="1849" operator="equal">
      <formula>1</formula>
    </cfRule>
  </conditionalFormatting>
  <conditionalFormatting sqref="DO66">
    <cfRule type="cellIs" dxfId="5540" priority="1848" operator="equal">
      <formula>1</formula>
    </cfRule>
  </conditionalFormatting>
  <conditionalFormatting sqref="DS65">
    <cfRule type="cellIs" dxfId="5539" priority="1839" operator="equal">
      <formula>"↻"</formula>
    </cfRule>
    <cfRule type="cellIs" dxfId="5538" priority="1840" operator="equal">
      <formula>"Ø"</formula>
    </cfRule>
    <cfRule type="cellIs" dxfId="5537" priority="1841" operator="equal">
      <formula>"◯"</formula>
    </cfRule>
    <cfRule type="cellIs" dxfId="5536" priority="1842" operator="equal">
      <formula>"■"</formula>
    </cfRule>
    <cfRule type="cellIs" dxfId="5535" priority="1843" operator="equal">
      <formula>"▶"</formula>
    </cfRule>
    <cfRule type="cellIs" dxfId="5534" priority="1844" operator="equal">
      <formula>"✘"</formula>
    </cfRule>
    <cfRule type="cellIs" dxfId="5533" priority="1845" operator="equal">
      <formula>"✔"</formula>
    </cfRule>
  </conditionalFormatting>
  <conditionalFormatting sqref="DS64">
    <cfRule type="cellIs" dxfId="5532" priority="1837" operator="equal">
      <formula>1</formula>
    </cfRule>
  </conditionalFormatting>
  <conditionalFormatting sqref="DT64">
    <cfRule type="cellIs" dxfId="5531" priority="1836" operator="equal">
      <formula>1</formula>
    </cfRule>
  </conditionalFormatting>
  <conditionalFormatting sqref="DT65">
    <cfRule type="cellIs" dxfId="5530" priority="1835" operator="equal">
      <formula>1</formula>
    </cfRule>
  </conditionalFormatting>
  <conditionalFormatting sqref="DT66">
    <cfRule type="cellIs" dxfId="5529" priority="1834" operator="equal">
      <formula>1</formula>
    </cfRule>
  </conditionalFormatting>
  <conditionalFormatting sqref="DS66">
    <cfRule type="cellIs" dxfId="5528" priority="1833" operator="equal">
      <formula>1</formula>
    </cfRule>
  </conditionalFormatting>
  <conditionalFormatting sqref="DW65">
    <cfRule type="cellIs" dxfId="5527" priority="1824" operator="equal">
      <formula>"↻"</formula>
    </cfRule>
    <cfRule type="cellIs" dxfId="5526" priority="1825" operator="equal">
      <formula>"Ø"</formula>
    </cfRule>
    <cfRule type="cellIs" dxfId="5525" priority="1826" operator="equal">
      <formula>"◯"</formula>
    </cfRule>
    <cfRule type="cellIs" dxfId="5524" priority="1827" operator="equal">
      <formula>"■"</formula>
    </cfRule>
    <cfRule type="cellIs" dxfId="5523" priority="1828" operator="equal">
      <formula>"▶"</formula>
    </cfRule>
    <cfRule type="cellIs" dxfId="5522" priority="1829" operator="equal">
      <formula>"✘"</formula>
    </cfRule>
    <cfRule type="cellIs" dxfId="5521" priority="1830" operator="equal">
      <formula>"✔"</formula>
    </cfRule>
  </conditionalFormatting>
  <conditionalFormatting sqref="DW64">
    <cfRule type="cellIs" dxfId="5520" priority="1822" operator="equal">
      <formula>1</formula>
    </cfRule>
  </conditionalFormatting>
  <conditionalFormatting sqref="DX64">
    <cfRule type="cellIs" dxfId="5519" priority="1821" operator="equal">
      <formula>1</formula>
    </cfRule>
  </conditionalFormatting>
  <conditionalFormatting sqref="DX65">
    <cfRule type="cellIs" dxfId="5518" priority="1820" operator="equal">
      <formula>1</formula>
    </cfRule>
  </conditionalFormatting>
  <conditionalFormatting sqref="DX66">
    <cfRule type="cellIs" dxfId="5517" priority="1819" operator="equal">
      <formula>1</formula>
    </cfRule>
  </conditionalFormatting>
  <conditionalFormatting sqref="DW66">
    <cfRule type="cellIs" dxfId="5516" priority="1818" operator="equal">
      <formula>1</formula>
    </cfRule>
  </conditionalFormatting>
  <conditionalFormatting sqref="G69">
    <cfRule type="cellIs" dxfId="5515" priority="1809" operator="equal">
      <formula>"↻"</formula>
    </cfRule>
    <cfRule type="cellIs" dxfId="5514" priority="1810" operator="equal">
      <formula>"Ø"</formula>
    </cfRule>
    <cfRule type="cellIs" dxfId="5513" priority="1811" operator="equal">
      <formula>"◯"</formula>
    </cfRule>
    <cfRule type="cellIs" dxfId="5512" priority="1812" operator="equal">
      <formula>"■"</formula>
    </cfRule>
    <cfRule type="cellIs" dxfId="5511" priority="1813" operator="equal">
      <formula>"▶"</formula>
    </cfRule>
    <cfRule type="cellIs" dxfId="5510" priority="1814" operator="equal">
      <formula>"✘"</formula>
    </cfRule>
    <cfRule type="cellIs" dxfId="5509" priority="1815" operator="equal">
      <formula>"✔"</formula>
    </cfRule>
  </conditionalFormatting>
  <conditionalFormatting sqref="F68">
    <cfRule type="cellIs" dxfId="5508" priority="1808" operator="equal">
      <formula>1</formula>
    </cfRule>
  </conditionalFormatting>
  <conditionalFormatting sqref="G68">
    <cfRule type="cellIs" dxfId="5507" priority="1807" operator="equal">
      <formula>1</formula>
    </cfRule>
  </conditionalFormatting>
  <conditionalFormatting sqref="H68">
    <cfRule type="cellIs" dxfId="5506" priority="1806" operator="equal">
      <formula>1</formula>
    </cfRule>
  </conditionalFormatting>
  <conditionalFormatting sqref="H69">
    <cfRule type="cellIs" dxfId="5505" priority="1805" operator="equal">
      <formula>1</formula>
    </cfRule>
  </conditionalFormatting>
  <conditionalFormatting sqref="H70">
    <cfRule type="cellIs" dxfId="5504" priority="1804" operator="equal">
      <formula>1</formula>
    </cfRule>
  </conditionalFormatting>
  <conditionalFormatting sqref="G70">
    <cfRule type="cellIs" dxfId="5503" priority="1803" operator="equal">
      <formula>1</formula>
    </cfRule>
  </conditionalFormatting>
  <conditionalFormatting sqref="F70">
    <cfRule type="cellIs" dxfId="5502" priority="1802" operator="equal">
      <formula>1</formula>
    </cfRule>
  </conditionalFormatting>
  <conditionalFormatting sqref="F69">
    <cfRule type="cellIs" dxfId="5501" priority="1801" operator="equal">
      <formula>1</formula>
    </cfRule>
  </conditionalFormatting>
  <conditionalFormatting sqref="K69">
    <cfRule type="cellIs" dxfId="5500" priority="1794" operator="equal">
      <formula>"↻"</formula>
    </cfRule>
    <cfRule type="cellIs" dxfId="5499" priority="1795" operator="equal">
      <formula>"Ø"</formula>
    </cfRule>
    <cfRule type="cellIs" dxfId="5498" priority="1796" operator="equal">
      <formula>"◯"</formula>
    </cfRule>
    <cfRule type="cellIs" dxfId="5497" priority="1797" operator="equal">
      <formula>"■"</formula>
    </cfRule>
    <cfRule type="cellIs" dxfId="5496" priority="1798" operator="equal">
      <formula>"▶"</formula>
    </cfRule>
    <cfRule type="cellIs" dxfId="5495" priority="1799" operator="equal">
      <formula>"✘"</formula>
    </cfRule>
    <cfRule type="cellIs" dxfId="5494" priority="1800" operator="equal">
      <formula>"✔"</formula>
    </cfRule>
  </conditionalFormatting>
  <conditionalFormatting sqref="K68">
    <cfRule type="cellIs" dxfId="5493" priority="1792" operator="equal">
      <formula>1</formula>
    </cfRule>
  </conditionalFormatting>
  <conditionalFormatting sqref="L68">
    <cfRule type="cellIs" dxfId="5492" priority="1791" operator="equal">
      <formula>1</formula>
    </cfRule>
  </conditionalFormatting>
  <conditionalFormatting sqref="L69">
    <cfRule type="cellIs" dxfId="5491" priority="1790" operator="equal">
      <formula>1</formula>
    </cfRule>
  </conditionalFormatting>
  <conditionalFormatting sqref="L70">
    <cfRule type="cellIs" dxfId="5490" priority="1789" operator="equal">
      <formula>1</formula>
    </cfRule>
  </conditionalFormatting>
  <conditionalFormatting sqref="K70">
    <cfRule type="cellIs" dxfId="5489" priority="1788" operator="equal">
      <formula>1</formula>
    </cfRule>
  </conditionalFormatting>
  <conditionalFormatting sqref="O69">
    <cfRule type="cellIs" dxfId="5488" priority="1779" operator="equal">
      <formula>"↻"</formula>
    </cfRule>
    <cfRule type="cellIs" dxfId="5487" priority="1780" operator="equal">
      <formula>"Ø"</formula>
    </cfRule>
    <cfRule type="cellIs" dxfId="5486" priority="1781" operator="equal">
      <formula>"◯"</formula>
    </cfRule>
    <cfRule type="cellIs" dxfId="5485" priority="1782" operator="equal">
      <formula>"■"</formula>
    </cfRule>
    <cfRule type="cellIs" dxfId="5484" priority="1783" operator="equal">
      <formula>"▶"</formula>
    </cfRule>
    <cfRule type="cellIs" dxfId="5483" priority="1784" operator="equal">
      <formula>"✘"</formula>
    </cfRule>
    <cfRule type="cellIs" dxfId="5482" priority="1785" operator="equal">
      <formula>"✔"</formula>
    </cfRule>
  </conditionalFormatting>
  <conditionalFormatting sqref="O68">
    <cfRule type="cellIs" dxfId="5481" priority="1777" operator="equal">
      <formula>1</formula>
    </cfRule>
  </conditionalFormatting>
  <conditionalFormatting sqref="P68">
    <cfRule type="cellIs" dxfId="5480" priority="1776" operator="equal">
      <formula>1</formula>
    </cfRule>
  </conditionalFormatting>
  <conditionalFormatting sqref="P69">
    <cfRule type="cellIs" dxfId="5479" priority="1775" operator="equal">
      <formula>1</formula>
    </cfRule>
  </conditionalFormatting>
  <conditionalFormatting sqref="P70">
    <cfRule type="cellIs" dxfId="5478" priority="1774" operator="equal">
      <formula>1</formula>
    </cfRule>
  </conditionalFormatting>
  <conditionalFormatting sqref="O70">
    <cfRule type="cellIs" dxfId="5477" priority="1773" operator="equal">
      <formula>1</formula>
    </cfRule>
  </conditionalFormatting>
  <conditionalFormatting sqref="S69">
    <cfRule type="cellIs" dxfId="5476" priority="1764" operator="equal">
      <formula>"↻"</formula>
    </cfRule>
    <cfRule type="cellIs" dxfId="5475" priority="1765" operator="equal">
      <formula>"Ø"</formula>
    </cfRule>
    <cfRule type="cellIs" dxfId="5474" priority="1766" operator="equal">
      <formula>"◯"</formula>
    </cfRule>
    <cfRule type="cellIs" dxfId="5473" priority="1767" operator="equal">
      <formula>"■"</formula>
    </cfRule>
    <cfRule type="cellIs" dxfId="5472" priority="1768" operator="equal">
      <formula>"▶"</formula>
    </cfRule>
    <cfRule type="cellIs" dxfId="5471" priority="1769" operator="equal">
      <formula>"✘"</formula>
    </cfRule>
    <cfRule type="cellIs" dxfId="5470" priority="1770" operator="equal">
      <formula>"✔"</formula>
    </cfRule>
  </conditionalFormatting>
  <conditionalFormatting sqref="S68">
    <cfRule type="cellIs" dxfId="5469" priority="1762" operator="equal">
      <formula>1</formula>
    </cfRule>
  </conditionalFormatting>
  <conditionalFormatting sqref="T68">
    <cfRule type="cellIs" dxfId="5468" priority="1761" operator="equal">
      <formula>1</formula>
    </cfRule>
  </conditionalFormatting>
  <conditionalFormatting sqref="T69">
    <cfRule type="cellIs" dxfId="5467" priority="1760" operator="equal">
      <formula>1</formula>
    </cfRule>
  </conditionalFormatting>
  <conditionalFormatting sqref="T70">
    <cfRule type="cellIs" dxfId="5466" priority="1759" operator="equal">
      <formula>1</formula>
    </cfRule>
  </conditionalFormatting>
  <conditionalFormatting sqref="S70">
    <cfRule type="cellIs" dxfId="5465" priority="1758" operator="equal">
      <formula>1</formula>
    </cfRule>
  </conditionalFormatting>
  <conditionalFormatting sqref="W69">
    <cfRule type="cellIs" dxfId="5464" priority="1749" operator="equal">
      <formula>"↻"</formula>
    </cfRule>
    <cfRule type="cellIs" dxfId="5463" priority="1750" operator="equal">
      <formula>"Ø"</formula>
    </cfRule>
    <cfRule type="cellIs" dxfId="5462" priority="1751" operator="equal">
      <formula>"◯"</formula>
    </cfRule>
    <cfRule type="cellIs" dxfId="5461" priority="1752" operator="equal">
      <formula>"■"</formula>
    </cfRule>
    <cfRule type="cellIs" dxfId="5460" priority="1753" operator="equal">
      <formula>"▶"</formula>
    </cfRule>
    <cfRule type="cellIs" dxfId="5459" priority="1754" operator="equal">
      <formula>"✘"</formula>
    </cfRule>
    <cfRule type="cellIs" dxfId="5458" priority="1755" operator="equal">
      <formula>"✔"</formula>
    </cfRule>
  </conditionalFormatting>
  <conditionalFormatting sqref="W68">
    <cfRule type="cellIs" dxfId="5457" priority="1747" operator="equal">
      <formula>1</formula>
    </cfRule>
  </conditionalFormatting>
  <conditionalFormatting sqref="X68">
    <cfRule type="cellIs" dxfId="5456" priority="1746" operator="equal">
      <formula>1</formula>
    </cfRule>
  </conditionalFormatting>
  <conditionalFormatting sqref="X69">
    <cfRule type="cellIs" dxfId="5455" priority="1745" operator="equal">
      <formula>1</formula>
    </cfRule>
  </conditionalFormatting>
  <conditionalFormatting sqref="X70">
    <cfRule type="cellIs" dxfId="5454" priority="1744" operator="equal">
      <formula>1</formula>
    </cfRule>
  </conditionalFormatting>
  <conditionalFormatting sqref="W70">
    <cfRule type="cellIs" dxfId="5453" priority="1743" operator="equal">
      <formula>1</formula>
    </cfRule>
  </conditionalFormatting>
  <conditionalFormatting sqref="AA69">
    <cfRule type="cellIs" dxfId="5452" priority="1734" operator="equal">
      <formula>"↻"</formula>
    </cfRule>
    <cfRule type="cellIs" dxfId="5451" priority="1735" operator="equal">
      <formula>"Ø"</formula>
    </cfRule>
    <cfRule type="cellIs" dxfId="5450" priority="1736" operator="equal">
      <formula>"◯"</formula>
    </cfRule>
    <cfRule type="cellIs" dxfId="5449" priority="1737" operator="equal">
      <formula>"■"</formula>
    </cfRule>
    <cfRule type="cellIs" dxfId="5448" priority="1738" operator="equal">
      <formula>"▶"</formula>
    </cfRule>
    <cfRule type="cellIs" dxfId="5447" priority="1739" operator="equal">
      <formula>"✘"</formula>
    </cfRule>
    <cfRule type="cellIs" dxfId="5446" priority="1740" operator="equal">
      <formula>"✔"</formula>
    </cfRule>
  </conditionalFormatting>
  <conditionalFormatting sqref="AA68">
    <cfRule type="cellIs" dxfId="5445" priority="1732" operator="equal">
      <formula>1</formula>
    </cfRule>
  </conditionalFormatting>
  <conditionalFormatting sqref="AB68">
    <cfRule type="cellIs" dxfId="5444" priority="1731" operator="equal">
      <formula>1</formula>
    </cfRule>
  </conditionalFormatting>
  <conditionalFormatting sqref="AB69">
    <cfRule type="cellIs" dxfId="5443" priority="1730" operator="equal">
      <formula>1</formula>
    </cfRule>
  </conditionalFormatting>
  <conditionalFormatting sqref="AB70">
    <cfRule type="cellIs" dxfId="5442" priority="1729" operator="equal">
      <formula>1</formula>
    </cfRule>
  </conditionalFormatting>
  <conditionalFormatting sqref="AA70">
    <cfRule type="cellIs" dxfId="5441" priority="1728" operator="equal">
      <formula>1</formula>
    </cfRule>
  </conditionalFormatting>
  <conditionalFormatting sqref="AE69">
    <cfRule type="cellIs" dxfId="5440" priority="1719" operator="equal">
      <formula>"↻"</formula>
    </cfRule>
    <cfRule type="cellIs" dxfId="5439" priority="1720" operator="equal">
      <formula>"Ø"</formula>
    </cfRule>
    <cfRule type="cellIs" dxfId="5438" priority="1721" operator="equal">
      <formula>"◯"</formula>
    </cfRule>
    <cfRule type="cellIs" dxfId="5437" priority="1722" operator="equal">
      <formula>"■"</formula>
    </cfRule>
    <cfRule type="cellIs" dxfId="5436" priority="1723" operator="equal">
      <formula>"▶"</formula>
    </cfRule>
    <cfRule type="cellIs" dxfId="5435" priority="1724" operator="equal">
      <formula>"✘"</formula>
    </cfRule>
    <cfRule type="cellIs" dxfId="5434" priority="1725" operator="equal">
      <formula>"✔"</formula>
    </cfRule>
  </conditionalFormatting>
  <conditionalFormatting sqref="AE68">
    <cfRule type="cellIs" dxfId="5433" priority="1717" operator="equal">
      <formula>1</formula>
    </cfRule>
  </conditionalFormatting>
  <conditionalFormatting sqref="AF68">
    <cfRule type="cellIs" dxfId="5432" priority="1716" operator="equal">
      <formula>1</formula>
    </cfRule>
  </conditionalFormatting>
  <conditionalFormatting sqref="AF69">
    <cfRule type="cellIs" dxfId="5431" priority="1715" operator="equal">
      <formula>1</formula>
    </cfRule>
  </conditionalFormatting>
  <conditionalFormatting sqref="AF70">
    <cfRule type="cellIs" dxfId="5430" priority="1714" operator="equal">
      <formula>1</formula>
    </cfRule>
  </conditionalFormatting>
  <conditionalFormatting sqref="AE70">
    <cfRule type="cellIs" dxfId="5429" priority="1713" operator="equal">
      <formula>1</formula>
    </cfRule>
  </conditionalFormatting>
  <conditionalFormatting sqref="AI69">
    <cfRule type="cellIs" dxfId="5428" priority="1704" operator="equal">
      <formula>"↻"</formula>
    </cfRule>
    <cfRule type="cellIs" dxfId="5427" priority="1705" operator="equal">
      <formula>"Ø"</formula>
    </cfRule>
    <cfRule type="cellIs" dxfId="5426" priority="1706" operator="equal">
      <formula>"◯"</formula>
    </cfRule>
    <cfRule type="cellIs" dxfId="5425" priority="1707" operator="equal">
      <formula>"■"</formula>
    </cfRule>
    <cfRule type="cellIs" dxfId="5424" priority="1708" operator="equal">
      <formula>"▶"</formula>
    </cfRule>
    <cfRule type="cellIs" dxfId="5423" priority="1709" operator="equal">
      <formula>"✘"</formula>
    </cfRule>
    <cfRule type="cellIs" dxfId="5422" priority="1710" operator="equal">
      <formula>"✔"</formula>
    </cfRule>
  </conditionalFormatting>
  <conditionalFormatting sqref="AI68">
    <cfRule type="cellIs" dxfId="5421" priority="1702" operator="equal">
      <formula>1</formula>
    </cfRule>
  </conditionalFormatting>
  <conditionalFormatting sqref="AJ68">
    <cfRule type="cellIs" dxfId="5420" priority="1701" operator="equal">
      <formula>1</formula>
    </cfRule>
  </conditionalFormatting>
  <conditionalFormatting sqref="AJ69">
    <cfRule type="cellIs" dxfId="5419" priority="1700" operator="equal">
      <formula>1</formula>
    </cfRule>
  </conditionalFormatting>
  <conditionalFormatting sqref="AJ70">
    <cfRule type="cellIs" dxfId="5418" priority="1699" operator="equal">
      <formula>1</formula>
    </cfRule>
  </conditionalFormatting>
  <conditionalFormatting sqref="AI70">
    <cfRule type="cellIs" dxfId="5417" priority="1698" operator="equal">
      <formula>1</formula>
    </cfRule>
  </conditionalFormatting>
  <conditionalFormatting sqref="AM69">
    <cfRule type="cellIs" dxfId="5416" priority="1689" operator="equal">
      <formula>"↻"</formula>
    </cfRule>
    <cfRule type="cellIs" dxfId="5415" priority="1690" operator="equal">
      <formula>"Ø"</formula>
    </cfRule>
    <cfRule type="cellIs" dxfId="5414" priority="1691" operator="equal">
      <formula>"◯"</formula>
    </cfRule>
    <cfRule type="cellIs" dxfId="5413" priority="1692" operator="equal">
      <formula>"■"</formula>
    </cfRule>
    <cfRule type="cellIs" dxfId="5412" priority="1693" operator="equal">
      <formula>"▶"</formula>
    </cfRule>
    <cfRule type="cellIs" dxfId="5411" priority="1694" operator="equal">
      <formula>"✘"</formula>
    </cfRule>
    <cfRule type="cellIs" dxfId="5410" priority="1695" operator="equal">
      <formula>"✔"</formula>
    </cfRule>
  </conditionalFormatting>
  <conditionalFormatting sqref="AM68">
    <cfRule type="cellIs" dxfId="5409" priority="1687" operator="equal">
      <formula>1</formula>
    </cfRule>
  </conditionalFormatting>
  <conditionalFormatting sqref="AN68">
    <cfRule type="cellIs" dxfId="5408" priority="1686" operator="equal">
      <formula>1</formula>
    </cfRule>
  </conditionalFormatting>
  <conditionalFormatting sqref="AN69">
    <cfRule type="cellIs" dxfId="5407" priority="1685" operator="equal">
      <formula>1</formula>
    </cfRule>
  </conditionalFormatting>
  <conditionalFormatting sqref="AN70">
    <cfRule type="cellIs" dxfId="5406" priority="1684" operator="equal">
      <formula>1</formula>
    </cfRule>
  </conditionalFormatting>
  <conditionalFormatting sqref="AM70">
    <cfRule type="cellIs" dxfId="5405" priority="1683" operator="equal">
      <formula>1</formula>
    </cfRule>
  </conditionalFormatting>
  <conditionalFormatting sqref="AQ69">
    <cfRule type="cellIs" dxfId="5404" priority="1674" operator="equal">
      <formula>"↻"</formula>
    </cfRule>
    <cfRule type="cellIs" dxfId="5403" priority="1675" operator="equal">
      <formula>"Ø"</formula>
    </cfRule>
    <cfRule type="cellIs" dxfId="5402" priority="1676" operator="equal">
      <formula>"◯"</formula>
    </cfRule>
    <cfRule type="cellIs" dxfId="5401" priority="1677" operator="equal">
      <formula>"■"</formula>
    </cfRule>
    <cfRule type="cellIs" dxfId="5400" priority="1678" operator="equal">
      <formula>"▶"</formula>
    </cfRule>
    <cfRule type="cellIs" dxfId="5399" priority="1679" operator="equal">
      <formula>"✘"</formula>
    </cfRule>
    <cfRule type="cellIs" dxfId="5398" priority="1680" operator="equal">
      <formula>"✔"</formula>
    </cfRule>
  </conditionalFormatting>
  <conditionalFormatting sqref="AQ68">
    <cfRule type="cellIs" dxfId="5397" priority="1672" operator="equal">
      <formula>1</formula>
    </cfRule>
  </conditionalFormatting>
  <conditionalFormatting sqref="AR68">
    <cfRule type="cellIs" dxfId="5396" priority="1671" operator="equal">
      <formula>1</formula>
    </cfRule>
  </conditionalFormatting>
  <conditionalFormatting sqref="AR69">
    <cfRule type="cellIs" dxfId="5395" priority="1670" operator="equal">
      <formula>1</formula>
    </cfRule>
  </conditionalFormatting>
  <conditionalFormatting sqref="AR70">
    <cfRule type="cellIs" dxfId="5394" priority="1669" operator="equal">
      <formula>1</formula>
    </cfRule>
  </conditionalFormatting>
  <conditionalFormatting sqref="AQ70">
    <cfRule type="cellIs" dxfId="5393" priority="1668" operator="equal">
      <formula>1</formula>
    </cfRule>
  </conditionalFormatting>
  <conditionalFormatting sqref="AU69">
    <cfRule type="cellIs" dxfId="5392" priority="1659" operator="equal">
      <formula>"↻"</formula>
    </cfRule>
    <cfRule type="cellIs" dxfId="5391" priority="1660" operator="equal">
      <formula>"Ø"</formula>
    </cfRule>
    <cfRule type="cellIs" dxfId="5390" priority="1661" operator="equal">
      <formula>"◯"</formula>
    </cfRule>
    <cfRule type="cellIs" dxfId="5389" priority="1662" operator="equal">
      <formula>"■"</formula>
    </cfRule>
    <cfRule type="cellIs" dxfId="5388" priority="1663" operator="equal">
      <formula>"▶"</formula>
    </cfRule>
    <cfRule type="cellIs" dxfId="5387" priority="1664" operator="equal">
      <formula>"✘"</formula>
    </cfRule>
    <cfRule type="cellIs" dxfId="5386" priority="1665" operator="equal">
      <formula>"✔"</formula>
    </cfRule>
  </conditionalFormatting>
  <conditionalFormatting sqref="AU68">
    <cfRule type="cellIs" dxfId="5385" priority="1657" operator="equal">
      <formula>1</formula>
    </cfRule>
  </conditionalFormatting>
  <conditionalFormatting sqref="AV68">
    <cfRule type="cellIs" dxfId="5384" priority="1656" operator="equal">
      <formula>1</formula>
    </cfRule>
  </conditionalFormatting>
  <conditionalFormatting sqref="AV69">
    <cfRule type="cellIs" dxfId="5383" priority="1655" operator="equal">
      <formula>1</formula>
    </cfRule>
  </conditionalFormatting>
  <conditionalFormatting sqref="AV70">
    <cfRule type="cellIs" dxfId="5382" priority="1654" operator="equal">
      <formula>1</formula>
    </cfRule>
  </conditionalFormatting>
  <conditionalFormatting sqref="AU70">
    <cfRule type="cellIs" dxfId="5381" priority="1653" operator="equal">
      <formula>1</formula>
    </cfRule>
  </conditionalFormatting>
  <conditionalFormatting sqref="AY69">
    <cfRule type="cellIs" dxfId="5380" priority="1644" operator="equal">
      <formula>"↻"</formula>
    </cfRule>
    <cfRule type="cellIs" dxfId="5379" priority="1645" operator="equal">
      <formula>"Ø"</formula>
    </cfRule>
    <cfRule type="cellIs" dxfId="5378" priority="1646" operator="equal">
      <formula>"◯"</formula>
    </cfRule>
    <cfRule type="cellIs" dxfId="5377" priority="1647" operator="equal">
      <formula>"■"</formula>
    </cfRule>
    <cfRule type="cellIs" dxfId="5376" priority="1648" operator="equal">
      <formula>"▶"</formula>
    </cfRule>
    <cfRule type="cellIs" dxfId="5375" priority="1649" operator="equal">
      <formula>"✘"</formula>
    </cfRule>
    <cfRule type="cellIs" dxfId="5374" priority="1650" operator="equal">
      <formula>"✔"</formula>
    </cfRule>
  </conditionalFormatting>
  <conditionalFormatting sqref="AY68">
    <cfRule type="cellIs" dxfId="5373" priority="1642" operator="equal">
      <formula>1</formula>
    </cfRule>
  </conditionalFormatting>
  <conditionalFormatting sqref="AZ68">
    <cfRule type="cellIs" dxfId="5372" priority="1641" operator="equal">
      <formula>1</formula>
    </cfRule>
  </conditionalFormatting>
  <conditionalFormatting sqref="AZ69">
    <cfRule type="cellIs" dxfId="5371" priority="1640" operator="equal">
      <formula>1</formula>
    </cfRule>
  </conditionalFormatting>
  <conditionalFormatting sqref="AZ70">
    <cfRule type="cellIs" dxfId="5370" priority="1639" operator="equal">
      <formula>1</formula>
    </cfRule>
  </conditionalFormatting>
  <conditionalFormatting sqref="AY70">
    <cfRule type="cellIs" dxfId="5369" priority="1638" operator="equal">
      <formula>1</formula>
    </cfRule>
  </conditionalFormatting>
  <conditionalFormatting sqref="BC69">
    <cfRule type="cellIs" dxfId="5368" priority="1629" operator="equal">
      <formula>"↻"</formula>
    </cfRule>
    <cfRule type="cellIs" dxfId="5367" priority="1630" operator="equal">
      <formula>"Ø"</formula>
    </cfRule>
    <cfRule type="cellIs" dxfId="5366" priority="1631" operator="equal">
      <formula>"◯"</formula>
    </cfRule>
    <cfRule type="cellIs" dxfId="5365" priority="1632" operator="equal">
      <formula>"■"</formula>
    </cfRule>
    <cfRule type="cellIs" dxfId="5364" priority="1633" operator="equal">
      <formula>"▶"</formula>
    </cfRule>
    <cfRule type="cellIs" dxfId="5363" priority="1634" operator="equal">
      <formula>"✘"</formula>
    </cfRule>
    <cfRule type="cellIs" dxfId="5362" priority="1635" operator="equal">
      <formula>"✔"</formula>
    </cfRule>
  </conditionalFormatting>
  <conditionalFormatting sqref="BC68">
    <cfRule type="cellIs" dxfId="5361" priority="1627" operator="equal">
      <formula>1</formula>
    </cfRule>
  </conditionalFormatting>
  <conditionalFormatting sqref="BD68">
    <cfRule type="cellIs" dxfId="5360" priority="1626" operator="equal">
      <formula>1</formula>
    </cfRule>
  </conditionalFormatting>
  <conditionalFormatting sqref="BD69">
    <cfRule type="cellIs" dxfId="5359" priority="1625" operator="equal">
      <formula>1</formula>
    </cfRule>
  </conditionalFormatting>
  <conditionalFormatting sqref="BD70">
    <cfRule type="cellIs" dxfId="5358" priority="1624" operator="equal">
      <formula>1</formula>
    </cfRule>
  </conditionalFormatting>
  <conditionalFormatting sqref="BC70">
    <cfRule type="cellIs" dxfId="5357" priority="1623" operator="equal">
      <formula>1</formula>
    </cfRule>
  </conditionalFormatting>
  <conditionalFormatting sqref="BG69">
    <cfRule type="cellIs" dxfId="5356" priority="1614" operator="equal">
      <formula>"↻"</formula>
    </cfRule>
    <cfRule type="cellIs" dxfId="5355" priority="1615" operator="equal">
      <formula>"Ø"</formula>
    </cfRule>
    <cfRule type="cellIs" dxfId="5354" priority="1616" operator="equal">
      <formula>"◯"</formula>
    </cfRule>
    <cfRule type="cellIs" dxfId="5353" priority="1617" operator="equal">
      <formula>"■"</formula>
    </cfRule>
    <cfRule type="cellIs" dxfId="5352" priority="1618" operator="equal">
      <formula>"▶"</formula>
    </cfRule>
    <cfRule type="cellIs" dxfId="5351" priority="1619" operator="equal">
      <formula>"✘"</formula>
    </cfRule>
    <cfRule type="cellIs" dxfId="5350" priority="1620" operator="equal">
      <formula>"✔"</formula>
    </cfRule>
  </conditionalFormatting>
  <conditionalFormatting sqref="BG68">
    <cfRule type="cellIs" dxfId="5349" priority="1612" operator="equal">
      <formula>1</formula>
    </cfRule>
  </conditionalFormatting>
  <conditionalFormatting sqref="BH68">
    <cfRule type="cellIs" dxfId="5348" priority="1611" operator="equal">
      <formula>1</formula>
    </cfRule>
  </conditionalFormatting>
  <conditionalFormatting sqref="BH69">
    <cfRule type="cellIs" dxfId="5347" priority="1610" operator="equal">
      <formula>1</formula>
    </cfRule>
  </conditionalFormatting>
  <conditionalFormatting sqref="BH70">
    <cfRule type="cellIs" dxfId="5346" priority="1609" operator="equal">
      <formula>1</formula>
    </cfRule>
  </conditionalFormatting>
  <conditionalFormatting sqref="BG70">
    <cfRule type="cellIs" dxfId="5345" priority="1608" operator="equal">
      <formula>1</formula>
    </cfRule>
  </conditionalFormatting>
  <conditionalFormatting sqref="BK69">
    <cfRule type="cellIs" dxfId="5344" priority="1599" operator="equal">
      <formula>"↻"</formula>
    </cfRule>
    <cfRule type="cellIs" dxfId="5343" priority="1600" operator="equal">
      <formula>"Ø"</formula>
    </cfRule>
    <cfRule type="cellIs" dxfId="5342" priority="1601" operator="equal">
      <formula>"◯"</formula>
    </cfRule>
    <cfRule type="cellIs" dxfId="5341" priority="1602" operator="equal">
      <formula>"■"</formula>
    </cfRule>
    <cfRule type="cellIs" dxfId="5340" priority="1603" operator="equal">
      <formula>"▶"</formula>
    </cfRule>
    <cfRule type="cellIs" dxfId="5339" priority="1604" operator="equal">
      <formula>"✘"</formula>
    </cfRule>
    <cfRule type="cellIs" dxfId="5338" priority="1605" operator="equal">
      <formula>"✔"</formula>
    </cfRule>
  </conditionalFormatting>
  <conditionalFormatting sqref="BK68">
    <cfRule type="cellIs" dxfId="5337" priority="1597" operator="equal">
      <formula>1</formula>
    </cfRule>
  </conditionalFormatting>
  <conditionalFormatting sqref="BL68">
    <cfRule type="cellIs" dxfId="5336" priority="1596" operator="equal">
      <formula>1</formula>
    </cfRule>
  </conditionalFormatting>
  <conditionalFormatting sqref="BL69">
    <cfRule type="cellIs" dxfId="5335" priority="1595" operator="equal">
      <formula>1</formula>
    </cfRule>
  </conditionalFormatting>
  <conditionalFormatting sqref="BL70">
    <cfRule type="cellIs" dxfId="5334" priority="1594" operator="equal">
      <formula>1</formula>
    </cfRule>
  </conditionalFormatting>
  <conditionalFormatting sqref="BK70">
    <cfRule type="cellIs" dxfId="5333" priority="1593" operator="equal">
      <formula>1</formula>
    </cfRule>
  </conditionalFormatting>
  <conditionalFormatting sqref="BO69">
    <cfRule type="cellIs" dxfId="5332" priority="1584" operator="equal">
      <formula>"↻"</formula>
    </cfRule>
    <cfRule type="cellIs" dxfId="5331" priority="1585" operator="equal">
      <formula>"Ø"</formula>
    </cfRule>
    <cfRule type="cellIs" dxfId="5330" priority="1586" operator="equal">
      <formula>"◯"</formula>
    </cfRule>
    <cfRule type="cellIs" dxfId="5329" priority="1587" operator="equal">
      <formula>"■"</formula>
    </cfRule>
    <cfRule type="cellIs" dxfId="5328" priority="1588" operator="equal">
      <formula>"▶"</formula>
    </cfRule>
    <cfRule type="cellIs" dxfId="5327" priority="1589" operator="equal">
      <formula>"✘"</formula>
    </cfRule>
    <cfRule type="cellIs" dxfId="5326" priority="1590" operator="equal">
      <formula>"✔"</formula>
    </cfRule>
  </conditionalFormatting>
  <conditionalFormatting sqref="BO68">
    <cfRule type="cellIs" dxfId="5325" priority="1582" operator="equal">
      <formula>1</formula>
    </cfRule>
  </conditionalFormatting>
  <conditionalFormatting sqref="BP68">
    <cfRule type="cellIs" dxfId="5324" priority="1581" operator="equal">
      <formula>1</formula>
    </cfRule>
  </conditionalFormatting>
  <conditionalFormatting sqref="BP69">
    <cfRule type="cellIs" dxfId="5323" priority="1580" operator="equal">
      <formula>1</formula>
    </cfRule>
  </conditionalFormatting>
  <conditionalFormatting sqref="BP70">
    <cfRule type="cellIs" dxfId="5322" priority="1579" operator="equal">
      <formula>1</formula>
    </cfRule>
  </conditionalFormatting>
  <conditionalFormatting sqref="BO70">
    <cfRule type="cellIs" dxfId="5321" priority="1578" operator="equal">
      <formula>1</formula>
    </cfRule>
  </conditionalFormatting>
  <conditionalFormatting sqref="BS69">
    <cfRule type="cellIs" dxfId="5320" priority="1569" operator="equal">
      <formula>"↻"</formula>
    </cfRule>
    <cfRule type="cellIs" dxfId="5319" priority="1570" operator="equal">
      <formula>"Ø"</formula>
    </cfRule>
    <cfRule type="cellIs" dxfId="5318" priority="1571" operator="equal">
      <formula>"◯"</formula>
    </cfRule>
    <cfRule type="cellIs" dxfId="5317" priority="1572" operator="equal">
      <formula>"■"</formula>
    </cfRule>
    <cfRule type="cellIs" dxfId="5316" priority="1573" operator="equal">
      <formula>"▶"</formula>
    </cfRule>
    <cfRule type="cellIs" dxfId="5315" priority="1574" operator="equal">
      <formula>"✘"</formula>
    </cfRule>
    <cfRule type="cellIs" dxfId="5314" priority="1575" operator="equal">
      <formula>"✔"</formula>
    </cfRule>
  </conditionalFormatting>
  <conditionalFormatting sqref="BS68">
    <cfRule type="cellIs" dxfId="5313" priority="1567" operator="equal">
      <formula>1</formula>
    </cfRule>
  </conditionalFormatting>
  <conditionalFormatting sqref="BT68">
    <cfRule type="cellIs" dxfId="5312" priority="1566" operator="equal">
      <formula>1</formula>
    </cfRule>
  </conditionalFormatting>
  <conditionalFormatting sqref="BT69">
    <cfRule type="cellIs" dxfId="5311" priority="1565" operator="equal">
      <formula>1</formula>
    </cfRule>
  </conditionalFormatting>
  <conditionalFormatting sqref="BT70">
    <cfRule type="cellIs" dxfId="5310" priority="1564" operator="equal">
      <formula>1</formula>
    </cfRule>
  </conditionalFormatting>
  <conditionalFormatting sqref="BS70">
    <cfRule type="cellIs" dxfId="5309" priority="1563" operator="equal">
      <formula>1</formula>
    </cfRule>
  </conditionalFormatting>
  <conditionalFormatting sqref="BW69">
    <cfRule type="cellIs" dxfId="5308" priority="1554" operator="equal">
      <formula>"↻"</formula>
    </cfRule>
    <cfRule type="cellIs" dxfId="5307" priority="1555" operator="equal">
      <formula>"Ø"</formula>
    </cfRule>
    <cfRule type="cellIs" dxfId="5306" priority="1556" operator="equal">
      <formula>"◯"</formula>
    </cfRule>
    <cfRule type="cellIs" dxfId="5305" priority="1557" operator="equal">
      <formula>"■"</formula>
    </cfRule>
    <cfRule type="cellIs" dxfId="5304" priority="1558" operator="equal">
      <formula>"▶"</formula>
    </cfRule>
    <cfRule type="cellIs" dxfId="5303" priority="1559" operator="equal">
      <formula>"✘"</formula>
    </cfRule>
    <cfRule type="cellIs" dxfId="5302" priority="1560" operator="equal">
      <formula>"✔"</formula>
    </cfRule>
  </conditionalFormatting>
  <conditionalFormatting sqref="BW68">
    <cfRule type="cellIs" dxfId="5301" priority="1552" operator="equal">
      <formula>1</formula>
    </cfRule>
  </conditionalFormatting>
  <conditionalFormatting sqref="BX68">
    <cfRule type="cellIs" dxfId="5300" priority="1551" operator="equal">
      <formula>1</formula>
    </cfRule>
  </conditionalFormatting>
  <conditionalFormatting sqref="BX69">
    <cfRule type="cellIs" dxfId="5299" priority="1550" operator="equal">
      <formula>1</formula>
    </cfRule>
  </conditionalFormatting>
  <conditionalFormatting sqref="BX70">
    <cfRule type="cellIs" dxfId="5298" priority="1549" operator="equal">
      <formula>1</formula>
    </cfRule>
  </conditionalFormatting>
  <conditionalFormatting sqref="BW70">
    <cfRule type="cellIs" dxfId="5297" priority="1548" operator="equal">
      <formula>1</formula>
    </cfRule>
  </conditionalFormatting>
  <conditionalFormatting sqref="CA69">
    <cfRule type="cellIs" dxfId="5296" priority="1539" operator="equal">
      <formula>"↻"</formula>
    </cfRule>
    <cfRule type="cellIs" dxfId="5295" priority="1540" operator="equal">
      <formula>"Ø"</formula>
    </cfRule>
    <cfRule type="cellIs" dxfId="5294" priority="1541" operator="equal">
      <formula>"◯"</formula>
    </cfRule>
    <cfRule type="cellIs" dxfId="5293" priority="1542" operator="equal">
      <formula>"■"</formula>
    </cfRule>
    <cfRule type="cellIs" dxfId="5292" priority="1543" operator="equal">
      <formula>"▶"</formula>
    </cfRule>
    <cfRule type="cellIs" dxfId="5291" priority="1544" operator="equal">
      <formula>"✘"</formula>
    </cfRule>
    <cfRule type="cellIs" dxfId="5290" priority="1545" operator="equal">
      <formula>"✔"</formula>
    </cfRule>
  </conditionalFormatting>
  <conditionalFormatting sqref="CA68">
    <cfRule type="cellIs" dxfId="5289" priority="1537" operator="equal">
      <formula>1</formula>
    </cfRule>
  </conditionalFormatting>
  <conditionalFormatting sqref="CB68">
    <cfRule type="cellIs" dxfId="5288" priority="1536" operator="equal">
      <formula>1</formula>
    </cfRule>
  </conditionalFormatting>
  <conditionalFormatting sqref="CB69">
    <cfRule type="cellIs" dxfId="5287" priority="1535" operator="equal">
      <formula>1</formula>
    </cfRule>
  </conditionalFormatting>
  <conditionalFormatting sqref="CB70">
    <cfRule type="cellIs" dxfId="5286" priority="1534" operator="equal">
      <formula>1</formula>
    </cfRule>
  </conditionalFormatting>
  <conditionalFormatting sqref="CA70">
    <cfRule type="cellIs" dxfId="5285" priority="1533" operator="equal">
      <formula>1</formula>
    </cfRule>
  </conditionalFormatting>
  <conditionalFormatting sqref="CE69">
    <cfRule type="cellIs" dxfId="5284" priority="1524" operator="equal">
      <formula>"↻"</formula>
    </cfRule>
    <cfRule type="cellIs" dxfId="5283" priority="1525" operator="equal">
      <formula>"Ø"</formula>
    </cfRule>
    <cfRule type="cellIs" dxfId="5282" priority="1526" operator="equal">
      <formula>"◯"</formula>
    </cfRule>
    <cfRule type="cellIs" dxfId="5281" priority="1527" operator="equal">
      <formula>"■"</formula>
    </cfRule>
    <cfRule type="cellIs" dxfId="5280" priority="1528" operator="equal">
      <formula>"▶"</formula>
    </cfRule>
    <cfRule type="cellIs" dxfId="5279" priority="1529" operator="equal">
      <formula>"✘"</formula>
    </cfRule>
    <cfRule type="cellIs" dxfId="5278" priority="1530" operator="equal">
      <formula>"✔"</formula>
    </cfRule>
  </conditionalFormatting>
  <conditionalFormatting sqref="CE68">
    <cfRule type="cellIs" dxfId="5277" priority="1522" operator="equal">
      <formula>1</formula>
    </cfRule>
  </conditionalFormatting>
  <conditionalFormatting sqref="CF68">
    <cfRule type="cellIs" dxfId="5276" priority="1521" operator="equal">
      <formula>1</formula>
    </cfRule>
  </conditionalFormatting>
  <conditionalFormatting sqref="CF69">
    <cfRule type="cellIs" dxfId="5275" priority="1520" operator="equal">
      <formula>1</formula>
    </cfRule>
  </conditionalFormatting>
  <conditionalFormatting sqref="CF70">
    <cfRule type="cellIs" dxfId="5274" priority="1519" operator="equal">
      <formula>1</formula>
    </cfRule>
  </conditionalFormatting>
  <conditionalFormatting sqref="CE70">
    <cfRule type="cellIs" dxfId="5273" priority="1518" operator="equal">
      <formula>1</formula>
    </cfRule>
  </conditionalFormatting>
  <conditionalFormatting sqref="CI69">
    <cfRule type="cellIs" dxfId="5272" priority="1509" operator="equal">
      <formula>"↻"</formula>
    </cfRule>
    <cfRule type="cellIs" dxfId="5271" priority="1510" operator="equal">
      <formula>"Ø"</formula>
    </cfRule>
    <cfRule type="cellIs" dxfId="5270" priority="1511" operator="equal">
      <formula>"◯"</formula>
    </cfRule>
    <cfRule type="cellIs" dxfId="5269" priority="1512" operator="equal">
      <formula>"■"</formula>
    </cfRule>
    <cfRule type="cellIs" dxfId="5268" priority="1513" operator="equal">
      <formula>"▶"</formula>
    </cfRule>
    <cfRule type="cellIs" dxfId="5267" priority="1514" operator="equal">
      <formula>"✘"</formula>
    </cfRule>
    <cfRule type="cellIs" dxfId="5266" priority="1515" operator="equal">
      <formula>"✔"</formula>
    </cfRule>
  </conditionalFormatting>
  <conditionalFormatting sqref="CI68">
    <cfRule type="cellIs" dxfId="5265" priority="1507" operator="equal">
      <formula>1</formula>
    </cfRule>
  </conditionalFormatting>
  <conditionalFormatting sqref="CJ68">
    <cfRule type="cellIs" dxfId="5264" priority="1506" operator="equal">
      <formula>1</formula>
    </cfRule>
  </conditionalFormatting>
  <conditionalFormatting sqref="CJ69">
    <cfRule type="cellIs" dxfId="5263" priority="1505" operator="equal">
      <formula>1</formula>
    </cfRule>
  </conditionalFormatting>
  <conditionalFormatting sqref="CJ70">
    <cfRule type="cellIs" dxfId="5262" priority="1504" operator="equal">
      <formula>1</formula>
    </cfRule>
  </conditionalFormatting>
  <conditionalFormatting sqref="CI70">
    <cfRule type="cellIs" dxfId="5261" priority="1503" operator="equal">
      <formula>1</formula>
    </cfRule>
  </conditionalFormatting>
  <conditionalFormatting sqref="CM69">
    <cfRule type="cellIs" dxfId="5260" priority="1494" operator="equal">
      <formula>"↻"</formula>
    </cfRule>
    <cfRule type="cellIs" dxfId="5259" priority="1495" operator="equal">
      <formula>"Ø"</formula>
    </cfRule>
    <cfRule type="cellIs" dxfId="5258" priority="1496" operator="equal">
      <formula>"◯"</formula>
    </cfRule>
    <cfRule type="cellIs" dxfId="5257" priority="1497" operator="equal">
      <formula>"■"</formula>
    </cfRule>
    <cfRule type="cellIs" dxfId="5256" priority="1498" operator="equal">
      <formula>"▶"</formula>
    </cfRule>
    <cfRule type="cellIs" dxfId="5255" priority="1499" operator="equal">
      <formula>"✘"</formula>
    </cfRule>
    <cfRule type="cellIs" dxfId="5254" priority="1500" operator="equal">
      <formula>"✔"</formula>
    </cfRule>
  </conditionalFormatting>
  <conditionalFormatting sqref="CM68">
    <cfRule type="cellIs" dxfId="5253" priority="1492" operator="equal">
      <formula>1</formula>
    </cfRule>
  </conditionalFormatting>
  <conditionalFormatting sqref="CN68">
    <cfRule type="cellIs" dxfId="5252" priority="1491" operator="equal">
      <formula>1</formula>
    </cfRule>
  </conditionalFormatting>
  <conditionalFormatting sqref="CN69">
    <cfRule type="cellIs" dxfId="5251" priority="1490" operator="equal">
      <formula>1</formula>
    </cfRule>
  </conditionalFormatting>
  <conditionalFormatting sqref="CN70">
    <cfRule type="cellIs" dxfId="5250" priority="1489" operator="equal">
      <formula>1</formula>
    </cfRule>
  </conditionalFormatting>
  <conditionalFormatting sqref="CM70">
    <cfRule type="cellIs" dxfId="5249" priority="1488" operator="equal">
      <formula>1</formula>
    </cfRule>
  </conditionalFormatting>
  <conditionalFormatting sqref="CQ69">
    <cfRule type="cellIs" dxfId="5248" priority="1479" operator="equal">
      <formula>"↻"</formula>
    </cfRule>
    <cfRule type="cellIs" dxfId="5247" priority="1480" operator="equal">
      <formula>"Ø"</formula>
    </cfRule>
    <cfRule type="cellIs" dxfId="5246" priority="1481" operator="equal">
      <formula>"◯"</formula>
    </cfRule>
    <cfRule type="cellIs" dxfId="5245" priority="1482" operator="equal">
      <formula>"■"</formula>
    </cfRule>
    <cfRule type="cellIs" dxfId="5244" priority="1483" operator="equal">
      <formula>"▶"</formula>
    </cfRule>
    <cfRule type="cellIs" dxfId="5243" priority="1484" operator="equal">
      <formula>"✘"</formula>
    </cfRule>
    <cfRule type="cellIs" dxfId="5242" priority="1485" operator="equal">
      <formula>"✔"</formula>
    </cfRule>
  </conditionalFormatting>
  <conditionalFormatting sqref="CQ68">
    <cfRule type="cellIs" dxfId="5241" priority="1477" operator="equal">
      <formula>1</formula>
    </cfRule>
  </conditionalFormatting>
  <conditionalFormatting sqref="CR68">
    <cfRule type="cellIs" dxfId="5240" priority="1476" operator="equal">
      <formula>1</formula>
    </cfRule>
  </conditionalFormatting>
  <conditionalFormatting sqref="CR69">
    <cfRule type="cellIs" dxfId="5239" priority="1475" operator="equal">
      <formula>1</formula>
    </cfRule>
  </conditionalFormatting>
  <conditionalFormatting sqref="CR70">
    <cfRule type="cellIs" dxfId="5238" priority="1474" operator="equal">
      <formula>1</formula>
    </cfRule>
  </conditionalFormatting>
  <conditionalFormatting sqref="CQ70">
    <cfRule type="cellIs" dxfId="5237" priority="1473" operator="equal">
      <formula>1</formula>
    </cfRule>
  </conditionalFormatting>
  <conditionalFormatting sqref="CU69">
    <cfRule type="cellIs" dxfId="5236" priority="1464" operator="equal">
      <formula>"↻"</formula>
    </cfRule>
    <cfRule type="cellIs" dxfId="5235" priority="1465" operator="equal">
      <formula>"Ø"</formula>
    </cfRule>
    <cfRule type="cellIs" dxfId="5234" priority="1466" operator="equal">
      <formula>"◯"</formula>
    </cfRule>
    <cfRule type="cellIs" dxfId="5233" priority="1467" operator="equal">
      <formula>"■"</formula>
    </cfRule>
    <cfRule type="cellIs" dxfId="5232" priority="1468" operator="equal">
      <formula>"▶"</formula>
    </cfRule>
    <cfRule type="cellIs" dxfId="5231" priority="1469" operator="equal">
      <formula>"✘"</formula>
    </cfRule>
    <cfRule type="cellIs" dxfId="5230" priority="1470" operator="equal">
      <formula>"✔"</formula>
    </cfRule>
  </conditionalFormatting>
  <conditionalFormatting sqref="CU68">
    <cfRule type="cellIs" dxfId="5229" priority="1462" operator="equal">
      <formula>1</formula>
    </cfRule>
  </conditionalFormatting>
  <conditionalFormatting sqref="CV68">
    <cfRule type="cellIs" dxfId="5228" priority="1461" operator="equal">
      <formula>1</formula>
    </cfRule>
  </conditionalFormatting>
  <conditionalFormatting sqref="CV69">
    <cfRule type="cellIs" dxfId="5227" priority="1460" operator="equal">
      <formula>1</formula>
    </cfRule>
  </conditionalFormatting>
  <conditionalFormatting sqref="CV70">
    <cfRule type="cellIs" dxfId="5226" priority="1459" operator="equal">
      <formula>1</formula>
    </cfRule>
  </conditionalFormatting>
  <conditionalFormatting sqref="CU70">
    <cfRule type="cellIs" dxfId="5225" priority="1458" operator="equal">
      <formula>1</formula>
    </cfRule>
  </conditionalFormatting>
  <conditionalFormatting sqref="CY69">
    <cfRule type="cellIs" dxfId="5224" priority="1449" operator="equal">
      <formula>"↻"</formula>
    </cfRule>
    <cfRule type="cellIs" dxfId="5223" priority="1450" operator="equal">
      <formula>"Ø"</formula>
    </cfRule>
    <cfRule type="cellIs" dxfId="5222" priority="1451" operator="equal">
      <formula>"◯"</formula>
    </cfRule>
    <cfRule type="cellIs" dxfId="5221" priority="1452" operator="equal">
      <formula>"■"</formula>
    </cfRule>
    <cfRule type="cellIs" dxfId="5220" priority="1453" operator="equal">
      <formula>"▶"</formula>
    </cfRule>
    <cfRule type="cellIs" dxfId="5219" priority="1454" operator="equal">
      <formula>"✘"</formula>
    </cfRule>
    <cfRule type="cellIs" dxfId="5218" priority="1455" operator="equal">
      <formula>"✔"</formula>
    </cfRule>
  </conditionalFormatting>
  <conditionalFormatting sqref="CY68">
    <cfRule type="cellIs" dxfId="5217" priority="1447" operator="equal">
      <formula>1</formula>
    </cfRule>
  </conditionalFormatting>
  <conditionalFormatting sqref="CZ68">
    <cfRule type="cellIs" dxfId="5216" priority="1446" operator="equal">
      <formula>1</formula>
    </cfRule>
  </conditionalFormatting>
  <conditionalFormatting sqref="CZ69">
    <cfRule type="cellIs" dxfId="5215" priority="1445" operator="equal">
      <formula>1</formula>
    </cfRule>
  </conditionalFormatting>
  <conditionalFormatting sqref="CZ70">
    <cfRule type="cellIs" dxfId="5214" priority="1444" operator="equal">
      <formula>1</formula>
    </cfRule>
  </conditionalFormatting>
  <conditionalFormatting sqref="CY70">
    <cfRule type="cellIs" dxfId="5213" priority="1443" operator="equal">
      <formula>1</formula>
    </cfRule>
  </conditionalFormatting>
  <conditionalFormatting sqref="DC69">
    <cfRule type="cellIs" dxfId="5212" priority="1434" operator="equal">
      <formula>"↻"</formula>
    </cfRule>
    <cfRule type="cellIs" dxfId="5211" priority="1435" operator="equal">
      <formula>"Ø"</formula>
    </cfRule>
    <cfRule type="cellIs" dxfId="5210" priority="1436" operator="equal">
      <formula>"◯"</formula>
    </cfRule>
    <cfRule type="cellIs" dxfId="5209" priority="1437" operator="equal">
      <formula>"■"</formula>
    </cfRule>
    <cfRule type="cellIs" dxfId="5208" priority="1438" operator="equal">
      <formula>"▶"</formula>
    </cfRule>
    <cfRule type="cellIs" dxfId="5207" priority="1439" operator="equal">
      <formula>"✘"</formula>
    </cfRule>
    <cfRule type="cellIs" dxfId="5206" priority="1440" operator="equal">
      <formula>"✔"</formula>
    </cfRule>
  </conditionalFormatting>
  <conditionalFormatting sqref="DC68">
    <cfRule type="cellIs" dxfId="5205" priority="1432" operator="equal">
      <formula>1</formula>
    </cfRule>
  </conditionalFormatting>
  <conditionalFormatting sqref="DD68">
    <cfRule type="cellIs" dxfId="5204" priority="1431" operator="equal">
      <formula>1</formula>
    </cfRule>
  </conditionalFormatting>
  <conditionalFormatting sqref="DD69">
    <cfRule type="cellIs" dxfId="5203" priority="1430" operator="equal">
      <formula>1</formula>
    </cfRule>
  </conditionalFormatting>
  <conditionalFormatting sqref="DD70">
    <cfRule type="cellIs" dxfId="5202" priority="1429" operator="equal">
      <formula>1</formula>
    </cfRule>
  </conditionalFormatting>
  <conditionalFormatting sqref="DC70">
    <cfRule type="cellIs" dxfId="5201" priority="1428" operator="equal">
      <formula>1</formula>
    </cfRule>
  </conditionalFormatting>
  <conditionalFormatting sqref="DG69">
    <cfRule type="cellIs" dxfId="5200" priority="1419" operator="equal">
      <formula>"↻"</formula>
    </cfRule>
    <cfRule type="cellIs" dxfId="5199" priority="1420" operator="equal">
      <formula>"Ø"</formula>
    </cfRule>
    <cfRule type="cellIs" dxfId="5198" priority="1421" operator="equal">
      <formula>"◯"</formula>
    </cfRule>
    <cfRule type="cellIs" dxfId="5197" priority="1422" operator="equal">
      <formula>"■"</formula>
    </cfRule>
    <cfRule type="cellIs" dxfId="5196" priority="1423" operator="equal">
      <formula>"▶"</formula>
    </cfRule>
    <cfRule type="cellIs" dxfId="5195" priority="1424" operator="equal">
      <formula>"✘"</formula>
    </cfRule>
    <cfRule type="cellIs" dxfId="5194" priority="1425" operator="equal">
      <formula>"✔"</formula>
    </cfRule>
  </conditionalFormatting>
  <conditionalFormatting sqref="DG68">
    <cfRule type="cellIs" dxfId="5193" priority="1417" operator="equal">
      <formula>1</formula>
    </cfRule>
  </conditionalFormatting>
  <conditionalFormatting sqref="DH68">
    <cfRule type="cellIs" dxfId="5192" priority="1416" operator="equal">
      <formula>1</formula>
    </cfRule>
  </conditionalFormatting>
  <conditionalFormatting sqref="DH69">
    <cfRule type="cellIs" dxfId="5191" priority="1415" operator="equal">
      <formula>1</formula>
    </cfRule>
  </conditionalFormatting>
  <conditionalFormatting sqref="DH70">
    <cfRule type="cellIs" dxfId="5190" priority="1414" operator="equal">
      <formula>1</formula>
    </cfRule>
  </conditionalFormatting>
  <conditionalFormatting sqref="DG70">
    <cfRule type="cellIs" dxfId="5189" priority="1413" operator="equal">
      <formula>1</formula>
    </cfRule>
  </conditionalFormatting>
  <conditionalFormatting sqref="DK69">
    <cfRule type="cellIs" dxfId="5188" priority="1404" operator="equal">
      <formula>"↻"</formula>
    </cfRule>
    <cfRule type="cellIs" dxfId="5187" priority="1405" operator="equal">
      <formula>"Ø"</formula>
    </cfRule>
    <cfRule type="cellIs" dxfId="5186" priority="1406" operator="equal">
      <formula>"◯"</formula>
    </cfRule>
    <cfRule type="cellIs" dxfId="5185" priority="1407" operator="equal">
      <formula>"■"</formula>
    </cfRule>
    <cfRule type="cellIs" dxfId="5184" priority="1408" operator="equal">
      <formula>"▶"</formula>
    </cfRule>
    <cfRule type="cellIs" dxfId="5183" priority="1409" operator="equal">
      <formula>"✘"</formula>
    </cfRule>
    <cfRule type="cellIs" dxfId="5182" priority="1410" operator="equal">
      <formula>"✔"</formula>
    </cfRule>
  </conditionalFormatting>
  <conditionalFormatting sqref="DK68">
    <cfRule type="cellIs" dxfId="5181" priority="1402" operator="equal">
      <formula>1</formula>
    </cfRule>
  </conditionalFormatting>
  <conditionalFormatting sqref="DL68">
    <cfRule type="cellIs" dxfId="5180" priority="1401" operator="equal">
      <formula>1</formula>
    </cfRule>
  </conditionalFormatting>
  <conditionalFormatting sqref="DL69">
    <cfRule type="cellIs" dxfId="5179" priority="1400" operator="equal">
      <formula>1</formula>
    </cfRule>
  </conditionalFormatting>
  <conditionalFormatting sqref="DL70">
    <cfRule type="cellIs" dxfId="5178" priority="1399" operator="equal">
      <formula>1</formula>
    </cfRule>
  </conditionalFormatting>
  <conditionalFormatting sqref="DK70">
    <cfRule type="cellIs" dxfId="5177" priority="1398" operator="equal">
      <formula>1</formula>
    </cfRule>
  </conditionalFormatting>
  <conditionalFormatting sqref="DO69">
    <cfRule type="cellIs" dxfId="5176" priority="1389" operator="equal">
      <formula>"↻"</formula>
    </cfRule>
    <cfRule type="cellIs" dxfId="5175" priority="1390" operator="equal">
      <formula>"Ø"</formula>
    </cfRule>
    <cfRule type="cellIs" dxfId="5174" priority="1391" operator="equal">
      <formula>"◯"</formula>
    </cfRule>
    <cfRule type="cellIs" dxfId="5173" priority="1392" operator="equal">
      <formula>"■"</formula>
    </cfRule>
    <cfRule type="cellIs" dxfId="5172" priority="1393" operator="equal">
      <formula>"▶"</formula>
    </cfRule>
    <cfRule type="cellIs" dxfId="5171" priority="1394" operator="equal">
      <formula>"✘"</formula>
    </cfRule>
    <cfRule type="cellIs" dxfId="5170" priority="1395" operator="equal">
      <formula>"✔"</formula>
    </cfRule>
  </conditionalFormatting>
  <conditionalFormatting sqref="DO68">
    <cfRule type="cellIs" dxfId="5169" priority="1387" operator="equal">
      <formula>1</formula>
    </cfRule>
  </conditionalFormatting>
  <conditionalFormatting sqref="DP68">
    <cfRule type="cellIs" dxfId="5168" priority="1386" operator="equal">
      <formula>1</formula>
    </cfRule>
  </conditionalFormatting>
  <conditionalFormatting sqref="DP69">
    <cfRule type="cellIs" dxfId="5167" priority="1385" operator="equal">
      <formula>1</formula>
    </cfRule>
  </conditionalFormatting>
  <conditionalFormatting sqref="DP70">
    <cfRule type="cellIs" dxfId="5166" priority="1384" operator="equal">
      <formula>1</formula>
    </cfRule>
  </conditionalFormatting>
  <conditionalFormatting sqref="DO70">
    <cfRule type="cellIs" dxfId="5165" priority="1383" operator="equal">
      <formula>1</formula>
    </cfRule>
  </conditionalFormatting>
  <conditionalFormatting sqref="DS69">
    <cfRule type="cellIs" dxfId="5164" priority="1374" operator="equal">
      <formula>"↻"</formula>
    </cfRule>
    <cfRule type="cellIs" dxfId="5163" priority="1375" operator="equal">
      <formula>"Ø"</formula>
    </cfRule>
    <cfRule type="cellIs" dxfId="5162" priority="1376" operator="equal">
      <formula>"◯"</formula>
    </cfRule>
    <cfRule type="cellIs" dxfId="5161" priority="1377" operator="equal">
      <formula>"■"</formula>
    </cfRule>
    <cfRule type="cellIs" dxfId="5160" priority="1378" operator="equal">
      <formula>"▶"</formula>
    </cfRule>
    <cfRule type="cellIs" dxfId="5159" priority="1379" operator="equal">
      <formula>"✘"</formula>
    </cfRule>
    <cfRule type="cellIs" dxfId="5158" priority="1380" operator="equal">
      <formula>"✔"</formula>
    </cfRule>
  </conditionalFormatting>
  <conditionalFormatting sqref="DS68">
    <cfRule type="cellIs" dxfId="5157" priority="1372" operator="equal">
      <formula>1</formula>
    </cfRule>
  </conditionalFormatting>
  <conditionalFormatting sqref="DT68">
    <cfRule type="cellIs" dxfId="5156" priority="1371" operator="equal">
      <formula>1</formula>
    </cfRule>
  </conditionalFormatting>
  <conditionalFormatting sqref="DT69">
    <cfRule type="cellIs" dxfId="5155" priority="1370" operator="equal">
      <formula>1</formula>
    </cfRule>
  </conditionalFormatting>
  <conditionalFormatting sqref="DT70">
    <cfRule type="cellIs" dxfId="5154" priority="1369" operator="equal">
      <formula>1</formula>
    </cfRule>
  </conditionalFormatting>
  <conditionalFormatting sqref="DS70">
    <cfRule type="cellIs" dxfId="5153" priority="1368" operator="equal">
      <formula>1</formula>
    </cfRule>
  </conditionalFormatting>
  <conditionalFormatting sqref="DW69">
    <cfRule type="cellIs" dxfId="5152" priority="1359" operator="equal">
      <formula>"↻"</formula>
    </cfRule>
    <cfRule type="cellIs" dxfId="5151" priority="1360" operator="equal">
      <formula>"Ø"</formula>
    </cfRule>
    <cfRule type="cellIs" dxfId="5150" priority="1361" operator="equal">
      <formula>"◯"</formula>
    </cfRule>
    <cfRule type="cellIs" dxfId="5149" priority="1362" operator="equal">
      <formula>"■"</formula>
    </cfRule>
    <cfRule type="cellIs" dxfId="5148" priority="1363" operator="equal">
      <formula>"▶"</formula>
    </cfRule>
    <cfRule type="cellIs" dxfId="5147" priority="1364" operator="equal">
      <formula>"✘"</formula>
    </cfRule>
    <cfRule type="cellIs" dxfId="5146" priority="1365" operator="equal">
      <formula>"✔"</formula>
    </cfRule>
  </conditionalFormatting>
  <conditionalFormatting sqref="DW68">
    <cfRule type="cellIs" dxfId="5145" priority="1357" operator="equal">
      <formula>1</formula>
    </cfRule>
  </conditionalFormatting>
  <conditionalFormatting sqref="DX68">
    <cfRule type="cellIs" dxfId="5144" priority="1356" operator="equal">
      <formula>1</formula>
    </cfRule>
  </conditionalFormatting>
  <conditionalFormatting sqref="DX69">
    <cfRule type="cellIs" dxfId="5143" priority="1355" operator="equal">
      <formula>1</formula>
    </cfRule>
  </conditionalFormatting>
  <conditionalFormatting sqref="DX70">
    <cfRule type="cellIs" dxfId="5142" priority="1354" operator="equal">
      <formula>1</formula>
    </cfRule>
  </conditionalFormatting>
  <conditionalFormatting sqref="DW70">
    <cfRule type="cellIs" dxfId="5141" priority="1353" operator="equal">
      <formula>1</formula>
    </cfRule>
  </conditionalFormatting>
  <conditionalFormatting sqref="J12">
    <cfRule type="cellIs" dxfId="5140" priority="1350" operator="equal">
      <formula>1</formula>
    </cfRule>
  </conditionalFormatting>
  <conditionalFormatting sqref="J14">
    <cfRule type="cellIs" dxfId="5139" priority="1349" operator="equal">
      <formula>1</formula>
    </cfRule>
  </conditionalFormatting>
  <conditionalFormatting sqref="J13">
    <cfRule type="cellIs" dxfId="5138" priority="1348" operator="equal">
      <formula>1</formula>
    </cfRule>
  </conditionalFormatting>
  <conditionalFormatting sqref="J16">
    <cfRule type="cellIs" dxfId="5137" priority="1347" operator="equal">
      <formula>1</formula>
    </cfRule>
  </conditionalFormatting>
  <conditionalFormatting sqref="J18">
    <cfRule type="cellIs" dxfId="5136" priority="1346" operator="equal">
      <formula>1</formula>
    </cfRule>
  </conditionalFormatting>
  <conditionalFormatting sqref="J17">
    <cfRule type="cellIs" dxfId="5135" priority="1345" operator="equal">
      <formula>1</formula>
    </cfRule>
  </conditionalFormatting>
  <conditionalFormatting sqref="J20">
    <cfRule type="cellIs" dxfId="5134" priority="1344" operator="equal">
      <formula>1</formula>
    </cfRule>
  </conditionalFormatting>
  <conditionalFormatting sqref="J22">
    <cfRule type="cellIs" dxfId="5133" priority="1343" operator="equal">
      <formula>1</formula>
    </cfRule>
  </conditionalFormatting>
  <conditionalFormatting sqref="J21">
    <cfRule type="cellIs" dxfId="5132" priority="1342" operator="equal">
      <formula>1</formula>
    </cfRule>
  </conditionalFormatting>
  <conditionalFormatting sqref="J24">
    <cfRule type="cellIs" dxfId="5131" priority="1341" operator="equal">
      <formula>1</formula>
    </cfRule>
  </conditionalFormatting>
  <conditionalFormatting sqref="J26">
    <cfRule type="cellIs" dxfId="5130" priority="1340" operator="equal">
      <formula>1</formula>
    </cfRule>
  </conditionalFormatting>
  <conditionalFormatting sqref="J25">
    <cfRule type="cellIs" dxfId="5129" priority="1339" operator="equal">
      <formula>1</formula>
    </cfRule>
  </conditionalFormatting>
  <conditionalFormatting sqref="J28">
    <cfRule type="cellIs" dxfId="5128" priority="1338" operator="equal">
      <formula>1</formula>
    </cfRule>
  </conditionalFormatting>
  <conditionalFormatting sqref="J30">
    <cfRule type="cellIs" dxfId="5127" priority="1337" operator="equal">
      <formula>1</formula>
    </cfRule>
  </conditionalFormatting>
  <conditionalFormatting sqref="J29">
    <cfRule type="cellIs" dxfId="5126" priority="1336" operator="equal">
      <formula>1</formula>
    </cfRule>
  </conditionalFormatting>
  <conditionalFormatting sqref="J32">
    <cfRule type="cellIs" dxfId="5125" priority="1335" operator="equal">
      <formula>1</formula>
    </cfRule>
  </conditionalFormatting>
  <conditionalFormatting sqref="J34">
    <cfRule type="cellIs" dxfId="5124" priority="1334" operator="equal">
      <formula>1</formula>
    </cfRule>
  </conditionalFormatting>
  <conditionalFormatting sqref="J33">
    <cfRule type="cellIs" dxfId="5123" priority="1333" operator="equal">
      <formula>1</formula>
    </cfRule>
  </conditionalFormatting>
  <conditionalFormatting sqref="J36">
    <cfRule type="cellIs" dxfId="5122" priority="1332" operator="equal">
      <formula>1</formula>
    </cfRule>
  </conditionalFormatting>
  <conditionalFormatting sqref="J38">
    <cfRule type="cellIs" dxfId="5121" priority="1331" operator="equal">
      <formula>1</formula>
    </cfRule>
  </conditionalFormatting>
  <conditionalFormatting sqref="J37">
    <cfRule type="cellIs" dxfId="5120" priority="1330" operator="equal">
      <formula>1</formula>
    </cfRule>
  </conditionalFormatting>
  <conditionalFormatting sqref="J40">
    <cfRule type="cellIs" dxfId="5119" priority="1329" operator="equal">
      <formula>1</formula>
    </cfRule>
  </conditionalFormatting>
  <conditionalFormatting sqref="J42">
    <cfRule type="cellIs" dxfId="5118" priority="1328" operator="equal">
      <formula>1</formula>
    </cfRule>
  </conditionalFormatting>
  <conditionalFormatting sqref="J41">
    <cfRule type="cellIs" dxfId="5117" priority="1327" operator="equal">
      <formula>1</formula>
    </cfRule>
  </conditionalFormatting>
  <conditionalFormatting sqref="J44">
    <cfRule type="cellIs" dxfId="5116" priority="1326" operator="equal">
      <formula>1</formula>
    </cfRule>
  </conditionalFormatting>
  <conditionalFormatting sqref="J46">
    <cfRule type="cellIs" dxfId="5115" priority="1325" operator="equal">
      <formula>1</formula>
    </cfRule>
  </conditionalFormatting>
  <conditionalFormatting sqref="J45">
    <cfRule type="cellIs" dxfId="5114" priority="1324" operator="equal">
      <formula>1</formula>
    </cfRule>
  </conditionalFormatting>
  <conditionalFormatting sqref="J48">
    <cfRule type="cellIs" dxfId="5113" priority="1323" operator="equal">
      <formula>1</formula>
    </cfRule>
  </conditionalFormatting>
  <conditionalFormatting sqref="J50">
    <cfRule type="cellIs" dxfId="5112" priority="1322" operator="equal">
      <formula>1</formula>
    </cfRule>
  </conditionalFormatting>
  <conditionalFormatting sqref="J49">
    <cfRule type="cellIs" dxfId="5111" priority="1321" operator="equal">
      <formula>1</formula>
    </cfRule>
  </conditionalFormatting>
  <conditionalFormatting sqref="J52">
    <cfRule type="cellIs" dxfId="5110" priority="1320" operator="equal">
      <formula>1</formula>
    </cfRule>
  </conditionalFormatting>
  <conditionalFormatting sqref="J54">
    <cfRule type="cellIs" dxfId="5109" priority="1319" operator="equal">
      <formula>1</formula>
    </cfRule>
  </conditionalFormatting>
  <conditionalFormatting sqref="J53">
    <cfRule type="cellIs" dxfId="5108" priority="1318" operator="equal">
      <formula>1</formula>
    </cfRule>
  </conditionalFormatting>
  <conditionalFormatting sqref="J56">
    <cfRule type="cellIs" dxfId="5107" priority="1317" operator="equal">
      <formula>1</formula>
    </cfRule>
  </conditionalFormatting>
  <conditionalFormatting sqref="J58">
    <cfRule type="cellIs" dxfId="5106" priority="1316" operator="equal">
      <formula>1</formula>
    </cfRule>
  </conditionalFormatting>
  <conditionalFormatting sqref="J57">
    <cfRule type="cellIs" dxfId="5105" priority="1315" operator="equal">
      <formula>1</formula>
    </cfRule>
  </conditionalFormatting>
  <conditionalFormatting sqref="J60">
    <cfRule type="cellIs" dxfId="5104" priority="1314" operator="equal">
      <formula>1</formula>
    </cfRule>
  </conditionalFormatting>
  <conditionalFormatting sqref="J62">
    <cfRule type="cellIs" dxfId="5103" priority="1313" operator="equal">
      <formula>1</formula>
    </cfRule>
  </conditionalFormatting>
  <conditionalFormatting sqref="J61">
    <cfRule type="cellIs" dxfId="5102" priority="1312" operator="equal">
      <formula>1</formula>
    </cfRule>
  </conditionalFormatting>
  <conditionalFormatting sqref="J64">
    <cfRule type="cellIs" dxfId="5101" priority="1311" operator="equal">
      <formula>1</formula>
    </cfRule>
  </conditionalFormatting>
  <conditionalFormatting sqref="J66">
    <cfRule type="cellIs" dxfId="5100" priority="1310" operator="equal">
      <formula>1</formula>
    </cfRule>
  </conditionalFormatting>
  <conditionalFormatting sqref="J65">
    <cfRule type="cellIs" dxfId="5099" priority="1309" operator="equal">
      <formula>1</formula>
    </cfRule>
  </conditionalFormatting>
  <conditionalFormatting sqref="J68">
    <cfRule type="cellIs" dxfId="5098" priority="1308" operator="equal">
      <formula>1</formula>
    </cfRule>
  </conditionalFormatting>
  <conditionalFormatting sqref="J70">
    <cfRule type="cellIs" dxfId="5097" priority="1307" operator="equal">
      <formula>1</formula>
    </cfRule>
  </conditionalFormatting>
  <conditionalFormatting sqref="J69">
    <cfRule type="cellIs" dxfId="5096" priority="1306" operator="equal">
      <formula>1</formula>
    </cfRule>
  </conditionalFormatting>
  <conditionalFormatting sqref="N12">
    <cfRule type="cellIs" dxfId="5095" priority="1305" operator="equal">
      <formula>1</formula>
    </cfRule>
  </conditionalFormatting>
  <conditionalFormatting sqref="N14">
    <cfRule type="cellIs" dxfId="5094" priority="1304" operator="equal">
      <formula>1</formula>
    </cfRule>
  </conditionalFormatting>
  <conditionalFormatting sqref="N13">
    <cfRule type="cellIs" dxfId="5093" priority="1303" operator="equal">
      <formula>1</formula>
    </cfRule>
  </conditionalFormatting>
  <conditionalFormatting sqref="N16">
    <cfRule type="cellIs" dxfId="5092" priority="1302" operator="equal">
      <formula>1</formula>
    </cfRule>
  </conditionalFormatting>
  <conditionalFormatting sqref="N18">
    <cfRule type="cellIs" dxfId="5091" priority="1301" operator="equal">
      <formula>1</formula>
    </cfRule>
  </conditionalFormatting>
  <conditionalFormatting sqref="N17">
    <cfRule type="cellIs" dxfId="5090" priority="1300" operator="equal">
      <formula>1</formula>
    </cfRule>
  </conditionalFormatting>
  <conditionalFormatting sqref="N20">
    <cfRule type="cellIs" dxfId="5089" priority="1299" operator="equal">
      <formula>1</formula>
    </cfRule>
  </conditionalFormatting>
  <conditionalFormatting sqref="N22">
    <cfRule type="cellIs" dxfId="5088" priority="1298" operator="equal">
      <formula>1</formula>
    </cfRule>
  </conditionalFormatting>
  <conditionalFormatting sqref="N21">
    <cfRule type="cellIs" dxfId="5087" priority="1297" operator="equal">
      <formula>1</formula>
    </cfRule>
  </conditionalFormatting>
  <conditionalFormatting sqref="N24">
    <cfRule type="cellIs" dxfId="5086" priority="1296" operator="equal">
      <formula>1</formula>
    </cfRule>
  </conditionalFormatting>
  <conditionalFormatting sqref="N26">
    <cfRule type="cellIs" dxfId="5085" priority="1295" operator="equal">
      <formula>1</formula>
    </cfRule>
  </conditionalFormatting>
  <conditionalFormatting sqref="N25">
    <cfRule type="cellIs" dxfId="5084" priority="1294" operator="equal">
      <formula>1</formula>
    </cfRule>
  </conditionalFormatting>
  <conditionalFormatting sqref="N28">
    <cfRule type="cellIs" dxfId="5083" priority="1293" operator="equal">
      <formula>1</formula>
    </cfRule>
  </conditionalFormatting>
  <conditionalFormatting sqref="N30">
    <cfRule type="cellIs" dxfId="5082" priority="1292" operator="equal">
      <formula>1</formula>
    </cfRule>
  </conditionalFormatting>
  <conditionalFormatting sqref="N29">
    <cfRule type="cellIs" dxfId="5081" priority="1291" operator="equal">
      <formula>1</formula>
    </cfRule>
  </conditionalFormatting>
  <conditionalFormatting sqref="N32">
    <cfRule type="cellIs" dxfId="5080" priority="1290" operator="equal">
      <formula>1</formula>
    </cfRule>
  </conditionalFormatting>
  <conditionalFormatting sqref="N34">
    <cfRule type="cellIs" dxfId="5079" priority="1289" operator="equal">
      <formula>1</formula>
    </cfRule>
  </conditionalFormatting>
  <conditionalFormatting sqref="N33">
    <cfRule type="cellIs" dxfId="5078" priority="1288" operator="equal">
      <formula>1</formula>
    </cfRule>
  </conditionalFormatting>
  <conditionalFormatting sqref="N36">
    <cfRule type="cellIs" dxfId="5077" priority="1287" operator="equal">
      <formula>1</formula>
    </cfRule>
  </conditionalFormatting>
  <conditionalFormatting sqref="N38">
    <cfRule type="cellIs" dxfId="5076" priority="1286" operator="equal">
      <formula>1</formula>
    </cfRule>
  </conditionalFormatting>
  <conditionalFormatting sqref="N37">
    <cfRule type="cellIs" dxfId="5075" priority="1285" operator="equal">
      <formula>1</formula>
    </cfRule>
  </conditionalFormatting>
  <conditionalFormatting sqref="N40">
    <cfRule type="cellIs" dxfId="5074" priority="1284" operator="equal">
      <formula>1</formula>
    </cfRule>
  </conditionalFormatting>
  <conditionalFormatting sqref="N42">
    <cfRule type="cellIs" dxfId="5073" priority="1283" operator="equal">
      <formula>1</formula>
    </cfRule>
  </conditionalFormatting>
  <conditionalFormatting sqref="N41">
    <cfRule type="cellIs" dxfId="5072" priority="1282" operator="equal">
      <formula>1</formula>
    </cfRule>
  </conditionalFormatting>
  <conditionalFormatting sqref="N44">
    <cfRule type="cellIs" dxfId="5071" priority="1281" operator="equal">
      <formula>1</formula>
    </cfRule>
  </conditionalFormatting>
  <conditionalFormatting sqref="N46">
    <cfRule type="cellIs" dxfId="5070" priority="1280" operator="equal">
      <formula>1</formula>
    </cfRule>
  </conditionalFormatting>
  <conditionalFormatting sqref="N45">
    <cfRule type="cellIs" dxfId="5069" priority="1279" operator="equal">
      <formula>1</formula>
    </cfRule>
  </conditionalFormatting>
  <conditionalFormatting sqref="N48">
    <cfRule type="cellIs" dxfId="5068" priority="1278" operator="equal">
      <formula>1</formula>
    </cfRule>
  </conditionalFormatting>
  <conditionalFormatting sqref="N50">
    <cfRule type="cellIs" dxfId="5067" priority="1277" operator="equal">
      <formula>1</formula>
    </cfRule>
  </conditionalFormatting>
  <conditionalFormatting sqref="N49">
    <cfRule type="cellIs" dxfId="5066" priority="1276" operator="equal">
      <formula>1</formula>
    </cfRule>
  </conditionalFormatting>
  <conditionalFormatting sqref="N52">
    <cfRule type="cellIs" dxfId="5065" priority="1275" operator="equal">
      <formula>1</formula>
    </cfRule>
  </conditionalFormatting>
  <conditionalFormatting sqref="N54">
    <cfRule type="cellIs" dxfId="5064" priority="1274" operator="equal">
      <formula>1</formula>
    </cfRule>
  </conditionalFormatting>
  <conditionalFormatting sqref="N53">
    <cfRule type="cellIs" dxfId="5063" priority="1273" operator="equal">
      <formula>1</formula>
    </cfRule>
  </conditionalFormatting>
  <conditionalFormatting sqref="N56">
    <cfRule type="cellIs" dxfId="5062" priority="1272" operator="equal">
      <formula>1</formula>
    </cfRule>
  </conditionalFormatting>
  <conditionalFormatting sqref="N58">
    <cfRule type="cellIs" dxfId="5061" priority="1271" operator="equal">
      <formula>1</formula>
    </cfRule>
  </conditionalFormatting>
  <conditionalFormatting sqref="N57">
    <cfRule type="cellIs" dxfId="5060" priority="1270" operator="equal">
      <formula>1</formula>
    </cfRule>
  </conditionalFormatting>
  <conditionalFormatting sqref="N60">
    <cfRule type="cellIs" dxfId="5059" priority="1269" operator="equal">
      <formula>1</formula>
    </cfRule>
  </conditionalFormatting>
  <conditionalFormatting sqref="N62">
    <cfRule type="cellIs" dxfId="5058" priority="1268" operator="equal">
      <formula>1</formula>
    </cfRule>
  </conditionalFormatting>
  <conditionalFormatting sqref="N61">
    <cfRule type="cellIs" dxfId="5057" priority="1267" operator="equal">
      <formula>1</formula>
    </cfRule>
  </conditionalFormatting>
  <conditionalFormatting sqref="N64">
    <cfRule type="cellIs" dxfId="5056" priority="1266" operator="equal">
      <formula>1</formula>
    </cfRule>
  </conditionalFormatting>
  <conditionalFormatting sqref="N66">
    <cfRule type="cellIs" dxfId="5055" priority="1265" operator="equal">
      <formula>1</formula>
    </cfRule>
  </conditionalFormatting>
  <conditionalFormatting sqref="N65">
    <cfRule type="cellIs" dxfId="5054" priority="1264" operator="equal">
      <formula>1</formula>
    </cfRule>
  </conditionalFormatting>
  <conditionalFormatting sqref="N68">
    <cfRule type="cellIs" dxfId="5053" priority="1263" operator="equal">
      <formula>1</formula>
    </cfRule>
  </conditionalFormatting>
  <conditionalFormatting sqref="N70">
    <cfRule type="cellIs" dxfId="5052" priority="1262" operator="equal">
      <formula>1</formula>
    </cfRule>
  </conditionalFormatting>
  <conditionalFormatting sqref="N69">
    <cfRule type="cellIs" dxfId="5051" priority="1261" operator="equal">
      <formula>1</formula>
    </cfRule>
  </conditionalFormatting>
  <conditionalFormatting sqref="R12">
    <cfRule type="cellIs" dxfId="5050" priority="1260" operator="equal">
      <formula>1</formula>
    </cfRule>
  </conditionalFormatting>
  <conditionalFormatting sqref="R14">
    <cfRule type="cellIs" dxfId="5049" priority="1259" operator="equal">
      <formula>1</formula>
    </cfRule>
  </conditionalFormatting>
  <conditionalFormatting sqref="R13">
    <cfRule type="cellIs" dxfId="5048" priority="1258" operator="equal">
      <formula>1</formula>
    </cfRule>
  </conditionalFormatting>
  <conditionalFormatting sqref="R16">
    <cfRule type="cellIs" dxfId="5047" priority="1257" operator="equal">
      <formula>1</formula>
    </cfRule>
  </conditionalFormatting>
  <conditionalFormatting sqref="R18">
    <cfRule type="cellIs" dxfId="5046" priority="1256" operator="equal">
      <formula>1</formula>
    </cfRule>
  </conditionalFormatting>
  <conditionalFormatting sqref="R17">
    <cfRule type="cellIs" dxfId="5045" priority="1255" operator="equal">
      <formula>1</formula>
    </cfRule>
  </conditionalFormatting>
  <conditionalFormatting sqref="R20">
    <cfRule type="cellIs" dxfId="5044" priority="1254" operator="equal">
      <formula>1</formula>
    </cfRule>
  </conditionalFormatting>
  <conditionalFormatting sqref="R22">
    <cfRule type="cellIs" dxfId="5043" priority="1253" operator="equal">
      <formula>1</formula>
    </cfRule>
  </conditionalFormatting>
  <conditionalFormatting sqref="R21">
    <cfRule type="cellIs" dxfId="5042" priority="1252" operator="equal">
      <formula>1</formula>
    </cfRule>
  </conditionalFormatting>
  <conditionalFormatting sqref="R24">
    <cfRule type="cellIs" dxfId="5041" priority="1251" operator="equal">
      <formula>1</formula>
    </cfRule>
  </conditionalFormatting>
  <conditionalFormatting sqref="R26">
    <cfRule type="cellIs" dxfId="5040" priority="1250" operator="equal">
      <formula>1</formula>
    </cfRule>
  </conditionalFormatting>
  <conditionalFormatting sqref="R25">
    <cfRule type="cellIs" dxfId="5039" priority="1249" operator="equal">
      <formula>1</formula>
    </cfRule>
  </conditionalFormatting>
  <conditionalFormatting sqref="R28">
    <cfRule type="cellIs" dxfId="5038" priority="1248" operator="equal">
      <formula>1</formula>
    </cfRule>
  </conditionalFormatting>
  <conditionalFormatting sqref="R30">
    <cfRule type="cellIs" dxfId="5037" priority="1247" operator="equal">
      <formula>1</formula>
    </cfRule>
  </conditionalFormatting>
  <conditionalFormatting sqref="R29">
    <cfRule type="cellIs" dxfId="5036" priority="1246" operator="equal">
      <formula>1</formula>
    </cfRule>
  </conditionalFormatting>
  <conditionalFormatting sqref="R32">
    <cfRule type="cellIs" dxfId="5035" priority="1245" operator="equal">
      <formula>1</formula>
    </cfRule>
  </conditionalFormatting>
  <conditionalFormatting sqref="R34">
    <cfRule type="cellIs" dxfId="5034" priority="1244" operator="equal">
      <formula>1</formula>
    </cfRule>
  </conditionalFormatting>
  <conditionalFormatting sqref="R33">
    <cfRule type="cellIs" dxfId="5033" priority="1243" operator="equal">
      <formula>1</formula>
    </cfRule>
  </conditionalFormatting>
  <conditionalFormatting sqref="R36">
    <cfRule type="cellIs" dxfId="5032" priority="1242" operator="equal">
      <formula>1</formula>
    </cfRule>
  </conditionalFormatting>
  <conditionalFormatting sqref="R38">
    <cfRule type="cellIs" dxfId="5031" priority="1241" operator="equal">
      <formula>1</formula>
    </cfRule>
  </conditionalFormatting>
  <conditionalFormatting sqref="R37">
    <cfRule type="cellIs" dxfId="5030" priority="1240" operator="equal">
      <formula>1</formula>
    </cfRule>
  </conditionalFormatting>
  <conditionalFormatting sqref="R40">
    <cfRule type="cellIs" dxfId="5029" priority="1239" operator="equal">
      <formula>1</formula>
    </cfRule>
  </conditionalFormatting>
  <conditionalFormatting sqref="R42">
    <cfRule type="cellIs" dxfId="5028" priority="1238" operator="equal">
      <formula>1</formula>
    </cfRule>
  </conditionalFormatting>
  <conditionalFormatting sqref="R41">
    <cfRule type="cellIs" dxfId="5027" priority="1237" operator="equal">
      <formula>1</formula>
    </cfRule>
  </conditionalFormatting>
  <conditionalFormatting sqref="R44">
    <cfRule type="cellIs" dxfId="5026" priority="1236" operator="equal">
      <formula>1</formula>
    </cfRule>
  </conditionalFormatting>
  <conditionalFormatting sqref="R46">
    <cfRule type="cellIs" dxfId="5025" priority="1235" operator="equal">
      <formula>1</formula>
    </cfRule>
  </conditionalFormatting>
  <conditionalFormatting sqref="R45">
    <cfRule type="cellIs" dxfId="5024" priority="1234" operator="equal">
      <formula>1</formula>
    </cfRule>
  </conditionalFormatting>
  <conditionalFormatting sqref="R48">
    <cfRule type="cellIs" dxfId="5023" priority="1233" operator="equal">
      <formula>1</formula>
    </cfRule>
  </conditionalFormatting>
  <conditionalFormatting sqref="R50">
    <cfRule type="cellIs" dxfId="5022" priority="1232" operator="equal">
      <formula>1</formula>
    </cfRule>
  </conditionalFormatting>
  <conditionalFormatting sqref="R49">
    <cfRule type="cellIs" dxfId="5021" priority="1231" operator="equal">
      <formula>1</formula>
    </cfRule>
  </conditionalFormatting>
  <conditionalFormatting sqref="R52">
    <cfRule type="cellIs" dxfId="5020" priority="1230" operator="equal">
      <formula>1</formula>
    </cfRule>
  </conditionalFormatting>
  <conditionalFormatting sqref="R54">
    <cfRule type="cellIs" dxfId="5019" priority="1229" operator="equal">
      <formula>1</formula>
    </cfRule>
  </conditionalFormatting>
  <conditionalFormatting sqref="R53">
    <cfRule type="cellIs" dxfId="5018" priority="1228" operator="equal">
      <formula>1</formula>
    </cfRule>
  </conditionalFormatting>
  <conditionalFormatting sqref="R56">
    <cfRule type="cellIs" dxfId="5017" priority="1227" operator="equal">
      <formula>1</formula>
    </cfRule>
  </conditionalFormatting>
  <conditionalFormatting sqref="R58">
    <cfRule type="cellIs" dxfId="5016" priority="1226" operator="equal">
      <formula>1</formula>
    </cfRule>
  </conditionalFormatting>
  <conditionalFormatting sqref="R57">
    <cfRule type="cellIs" dxfId="5015" priority="1225" operator="equal">
      <formula>1</formula>
    </cfRule>
  </conditionalFormatting>
  <conditionalFormatting sqref="R60">
    <cfRule type="cellIs" dxfId="5014" priority="1224" operator="equal">
      <formula>1</formula>
    </cfRule>
  </conditionalFormatting>
  <conditionalFormatting sqref="R62">
    <cfRule type="cellIs" dxfId="5013" priority="1223" operator="equal">
      <formula>1</formula>
    </cfRule>
  </conditionalFormatting>
  <conditionalFormatting sqref="R61">
    <cfRule type="cellIs" dxfId="5012" priority="1222" operator="equal">
      <formula>1</formula>
    </cfRule>
  </conditionalFormatting>
  <conditionalFormatting sqref="R64">
    <cfRule type="cellIs" dxfId="5011" priority="1221" operator="equal">
      <formula>1</formula>
    </cfRule>
  </conditionalFormatting>
  <conditionalFormatting sqref="R66">
    <cfRule type="cellIs" dxfId="5010" priority="1220" operator="equal">
      <formula>1</formula>
    </cfRule>
  </conditionalFormatting>
  <conditionalFormatting sqref="R65">
    <cfRule type="cellIs" dxfId="5009" priority="1219" operator="equal">
      <formula>1</formula>
    </cfRule>
  </conditionalFormatting>
  <conditionalFormatting sqref="R68">
    <cfRule type="cellIs" dxfId="5008" priority="1218" operator="equal">
      <formula>1</formula>
    </cfRule>
  </conditionalFormatting>
  <conditionalFormatting sqref="R70">
    <cfRule type="cellIs" dxfId="5007" priority="1217" operator="equal">
      <formula>1</formula>
    </cfRule>
  </conditionalFormatting>
  <conditionalFormatting sqref="R69">
    <cfRule type="cellIs" dxfId="5006" priority="1216" operator="equal">
      <formula>1</formula>
    </cfRule>
  </conditionalFormatting>
  <conditionalFormatting sqref="V12">
    <cfRule type="cellIs" dxfId="5005" priority="1215" operator="equal">
      <formula>1</formula>
    </cfRule>
  </conditionalFormatting>
  <conditionalFormatting sqref="V14">
    <cfRule type="cellIs" dxfId="5004" priority="1214" operator="equal">
      <formula>1</formula>
    </cfRule>
  </conditionalFormatting>
  <conditionalFormatting sqref="V13">
    <cfRule type="cellIs" dxfId="5003" priority="1213" operator="equal">
      <formula>1</formula>
    </cfRule>
  </conditionalFormatting>
  <conditionalFormatting sqref="V16">
    <cfRule type="cellIs" dxfId="5002" priority="1212" operator="equal">
      <formula>1</formula>
    </cfRule>
  </conditionalFormatting>
  <conditionalFormatting sqref="V18">
    <cfRule type="cellIs" dxfId="5001" priority="1211" operator="equal">
      <formula>1</formula>
    </cfRule>
  </conditionalFormatting>
  <conditionalFormatting sqref="V17">
    <cfRule type="cellIs" dxfId="5000" priority="1210" operator="equal">
      <formula>1</formula>
    </cfRule>
  </conditionalFormatting>
  <conditionalFormatting sqref="V20">
    <cfRule type="cellIs" dxfId="4999" priority="1209" operator="equal">
      <formula>1</formula>
    </cfRule>
  </conditionalFormatting>
  <conditionalFormatting sqref="V22">
    <cfRule type="cellIs" dxfId="4998" priority="1208" operator="equal">
      <formula>1</formula>
    </cfRule>
  </conditionalFormatting>
  <conditionalFormatting sqref="V21">
    <cfRule type="cellIs" dxfId="4997" priority="1207" operator="equal">
      <formula>1</formula>
    </cfRule>
  </conditionalFormatting>
  <conditionalFormatting sqref="V24">
    <cfRule type="cellIs" dxfId="4996" priority="1206" operator="equal">
      <formula>1</formula>
    </cfRule>
  </conditionalFormatting>
  <conditionalFormatting sqref="V26">
    <cfRule type="cellIs" dxfId="4995" priority="1205" operator="equal">
      <formula>1</formula>
    </cfRule>
  </conditionalFormatting>
  <conditionalFormatting sqref="V25">
    <cfRule type="cellIs" dxfId="4994" priority="1204" operator="equal">
      <formula>1</formula>
    </cfRule>
  </conditionalFormatting>
  <conditionalFormatting sqref="V28">
    <cfRule type="cellIs" dxfId="4993" priority="1203" operator="equal">
      <formula>1</formula>
    </cfRule>
  </conditionalFormatting>
  <conditionalFormatting sqref="V30">
    <cfRule type="cellIs" dxfId="4992" priority="1202" operator="equal">
      <formula>1</formula>
    </cfRule>
  </conditionalFormatting>
  <conditionalFormatting sqref="V29">
    <cfRule type="cellIs" dxfId="4991" priority="1201" operator="equal">
      <formula>1</formula>
    </cfRule>
  </conditionalFormatting>
  <conditionalFormatting sqref="V32">
    <cfRule type="cellIs" dxfId="4990" priority="1200" operator="equal">
      <formula>1</formula>
    </cfRule>
  </conditionalFormatting>
  <conditionalFormatting sqref="V34">
    <cfRule type="cellIs" dxfId="4989" priority="1199" operator="equal">
      <formula>1</formula>
    </cfRule>
  </conditionalFormatting>
  <conditionalFormatting sqref="V33">
    <cfRule type="cellIs" dxfId="4988" priority="1198" operator="equal">
      <formula>1</formula>
    </cfRule>
  </conditionalFormatting>
  <conditionalFormatting sqref="V36">
    <cfRule type="cellIs" dxfId="4987" priority="1197" operator="equal">
      <formula>1</formula>
    </cfRule>
  </conditionalFormatting>
  <conditionalFormatting sqref="V38">
    <cfRule type="cellIs" dxfId="4986" priority="1196" operator="equal">
      <formula>1</formula>
    </cfRule>
  </conditionalFormatting>
  <conditionalFormatting sqref="V37">
    <cfRule type="cellIs" dxfId="4985" priority="1195" operator="equal">
      <formula>1</formula>
    </cfRule>
  </conditionalFormatting>
  <conditionalFormatting sqref="V40">
    <cfRule type="cellIs" dxfId="4984" priority="1194" operator="equal">
      <formula>1</formula>
    </cfRule>
  </conditionalFormatting>
  <conditionalFormatting sqref="V42">
    <cfRule type="cellIs" dxfId="4983" priority="1193" operator="equal">
      <formula>1</formula>
    </cfRule>
  </conditionalFormatting>
  <conditionalFormatting sqref="V41">
    <cfRule type="cellIs" dxfId="4982" priority="1192" operator="equal">
      <formula>1</formula>
    </cfRule>
  </conditionalFormatting>
  <conditionalFormatting sqref="V44">
    <cfRule type="cellIs" dxfId="4981" priority="1191" operator="equal">
      <formula>1</formula>
    </cfRule>
  </conditionalFormatting>
  <conditionalFormatting sqref="V46">
    <cfRule type="cellIs" dxfId="4980" priority="1190" operator="equal">
      <formula>1</formula>
    </cfRule>
  </conditionalFormatting>
  <conditionalFormatting sqref="V45">
    <cfRule type="cellIs" dxfId="4979" priority="1189" operator="equal">
      <formula>1</formula>
    </cfRule>
  </conditionalFormatting>
  <conditionalFormatting sqref="V48">
    <cfRule type="cellIs" dxfId="4978" priority="1188" operator="equal">
      <formula>1</formula>
    </cfRule>
  </conditionalFormatting>
  <conditionalFormatting sqref="V50">
    <cfRule type="cellIs" dxfId="4977" priority="1187" operator="equal">
      <formula>1</formula>
    </cfRule>
  </conditionalFormatting>
  <conditionalFormatting sqref="V49">
    <cfRule type="cellIs" dxfId="4976" priority="1186" operator="equal">
      <formula>1</formula>
    </cfRule>
  </conditionalFormatting>
  <conditionalFormatting sqref="V52">
    <cfRule type="cellIs" dxfId="4975" priority="1185" operator="equal">
      <formula>1</formula>
    </cfRule>
  </conditionalFormatting>
  <conditionalFormatting sqref="V54">
    <cfRule type="cellIs" dxfId="4974" priority="1184" operator="equal">
      <formula>1</formula>
    </cfRule>
  </conditionalFormatting>
  <conditionalFormatting sqref="V53">
    <cfRule type="cellIs" dxfId="4973" priority="1183" operator="equal">
      <formula>1</formula>
    </cfRule>
  </conditionalFormatting>
  <conditionalFormatting sqref="V56">
    <cfRule type="cellIs" dxfId="4972" priority="1182" operator="equal">
      <formula>1</formula>
    </cfRule>
  </conditionalFormatting>
  <conditionalFormatting sqref="V58">
    <cfRule type="cellIs" dxfId="4971" priority="1181" operator="equal">
      <formula>1</formula>
    </cfRule>
  </conditionalFormatting>
  <conditionalFormatting sqref="V57">
    <cfRule type="cellIs" dxfId="4970" priority="1180" operator="equal">
      <formula>1</formula>
    </cfRule>
  </conditionalFormatting>
  <conditionalFormatting sqref="V60">
    <cfRule type="cellIs" dxfId="4969" priority="1179" operator="equal">
      <formula>1</formula>
    </cfRule>
  </conditionalFormatting>
  <conditionalFormatting sqref="V62">
    <cfRule type="cellIs" dxfId="4968" priority="1178" operator="equal">
      <formula>1</formula>
    </cfRule>
  </conditionalFormatting>
  <conditionalFormatting sqref="V61">
    <cfRule type="cellIs" dxfId="4967" priority="1177" operator="equal">
      <formula>1</formula>
    </cfRule>
  </conditionalFormatting>
  <conditionalFormatting sqref="V64">
    <cfRule type="cellIs" dxfId="4966" priority="1176" operator="equal">
      <formula>1</formula>
    </cfRule>
  </conditionalFormatting>
  <conditionalFormatting sqref="V66">
    <cfRule type="cellIs" dxfId="4965" priority="1175" operator="equal">
      <formula>1</formula>
    </cfRule>
  </conditionalFormatting>
  <conditionalFormatting sqref="V65">
    <cfRule type="cellIs" dxfId="4964" priority="1174" operator="equal">
      <formula>1</formula>
    </cfRule>
  </conditionalFormatting>
  <conditionalFormatting sqref="V68">
    <cfRule type="cellIs" dxfId="4963" priority="1173" operator="equal">
      <formula>1</formula>
    </cfRule>
  </conditionalFormatting>
  <conditionalFormatting sqref="V70">
    <cfRule type="cellIs" dxfId="4962" priority="1172" operator="equal">
      <formula>1</formula>
    </cfRule>
  </conditionalFormatting>
  <conditionalFormatting sqref="V69">
    <cfRule type="cellIs" dxfId="4961" priority="1171" operator="equal">
      <formula>1</formula>
    </cfRule>
  </conditionalFormatting>
  <conditionalFormatting sqref="Z12">
    <cfRule type="cellIs" dxfId="4960" priority="1170" operator="equal">
      <formula>1</formula>
    </cfRule>
  </conditionalFormatting>
  <conditionalFormatting sqref="Z14">
    <cfRule type="cellIs" dxfId="4959" priority="1169" operator="equal">
      <formula>1</formula>
    </cfRule>
  </conditionalFormatting>
  <conditionalFormatting sqref="Z13">
    <cfRule type="cellIs" dxfId="4958" priority="1168" operator="equal">
      <formula>1</formula>
    </cfRule>
  </conditionalFormatting>
  <conditionalFormatting sqref="Z16">
    <cfRule type="cellIs" dxfId="4957" priority="1167" operator="equal">
      <formula>1</formula>
    </cfRule>
  </conditionalFormatting>
  <conditionalFormatting sqref="Z18">
    <cfRule type="cellIs" dxfId="4956" priority="1166" operator="equal">
      <formula>1</formula>
    </cfRule>
  </conditionalFormatting>
  <conditionalFormatting sqref="Z17">
    <cfRule type="cellIs" dxfId="4955" priority="1165" operator="equal">
      <formula>1</formula>
    </cfRule>
  </conditionalFormatting>
  <conditionalFormatting sqref="Z20">
    <cfRule type="cellIs" dxfId="4954" priority="1164" operator="equal">
      <formula>1</formula>
    </cfRule>
  </conditionalFormatting>
  <conditionalFormatting sqref="Z22">
    <cfRule type="cellIs" dxfId="4953" priority="1163" operator="equal">
      <formula>1</formula>
    </cfRule>
  </conditionalFormatting>
  <conditionalFormatting sqref="Z21">
    <cfRule type="cellIs" dxfId="4952" priority="1162" operator="equal">
      <formula>1</formula>
    </cfRule>
  </conditionalFormatting>
  <conditionalFormatting sqref="Z24">
    <cfRule type="cellIs" dxfId="4951" priority="1161" operator="equal">
      <formula>1</formula>
    </cfRule>
  </conditionalFormatting>
  <conditionalFormatting sqref="Z26">
    <cfRule type="cellIs" dxfId="4950" priority="1160" operator="equal">
      <formula>1</formula>
    </cfRule>
  </conditionalFormatting>
  <conditionalFormatting sqref="Z25">
    <cfRule type="cellIs" dxfId="4949" priority="1159" operator="equal">
      <formula>1</formula>
    </cfRule>
  </conditionalFormatting>
  <conditionalFormatting sqref="Z28">
    <cfRule type="cellIs" dxfId="4948" priority="1158" operator="equal">
      <formula>1</formula>
    </cfRule>
  </conditionalFormatting>
  <conditionalFormatting sqref="Z30">
    <cfRule type="cellIs" dxfId="4947" priority="1157" operator="equal">
      <formula>1</formula>
    </cfRule>
  </conditionalFormatting>
  <conditionalFormatting sqref="Z29">
    <cfRule type="cellIs" dxfId="4946" priority="1156" operator="equal">
      <formula>1</formula>
    </cfRule>
  </conditionalFormatting>
  <conditionalFormatting sqref="Z32">
    <cfRule type="cellIs" dxfId="4945" priority="1155" operator="equal">
      <formula>1</formula>
    </cfRule>
  </conditionalFormatting>
  <conditionalFormatting sqref="Z34">
    <cfRule type="cellIs" dxfId="4944" priority="1154" operator="equal">
      <formula>1</formula>
    </cfRule>
  </conditionalFormatting>
  <conditionalFormatting sqref="Z33">
    <cfRule type="cellIs" dxfId="4943" priority="1153" operator="equal">
      <formula>1</formula>
    </cfRule>
  </conditionalFormatting>
  <conditionalFormatting sqref="Z36">
    <cfRule type="cellIs" dxfId="4942" priority="1152" operator="equal">
      <formula>1</formula>
    </cfRule>
  </conditionalFormatting>
  <conditionalFormatting sqref="Z38">
    <cfRule type="cellIs" dxfId="4941" priority="1151" operator="equal">
      <formula>1</formula>
    </cfRule>
  </conditionalFormatting>
  <conditionalFormatting sqref="Z37">
    <cfRule type="cellIs" dxfId="4940" priority="1150" operator="equal">
      <formula>1</formula>
    </cfRule>
  </conditionalFormatting>
  <conditionalFormatting sqref="Z40">
    <cfRule type="cellIs" dxfId="4939" priority="1149" operator="equal">
      <formula>1</formula>
    </cfRule>
  </conditionalFormatting>
  <conditionalFormatting sqref="Z42">
    <cfRule type="cellIs" dxfId="4938" priority="1148" operator="equal">
      <formula>1</formula>
    </cfRule>
  </conditionalFormatting>
  <conditionalFormatting sqref="Z41">
    <cfRule type="cellIs" dxfId="4937" priority="1147" operator="equal">
      <formula>1</formula>
    </cfRule>
  </conditionalFormatting>
  <conditionalFormatting sqref="Z44">
    <cfRule type="cellIs" dxfId="4936" priority="1146" operator="equal">
      <formula>1</formula>
    </cfRule>
  </conditionalFormatting>
  <conditionalFormatting sqref="Z46">
    <cfRule type="cellIs" dxfId="4935" priority="1145" operator="equal">
      <formula>1</formula>
    </cfRule>
  </conditionalFormatting>
  <conditionalFormatting sqref="Z45">
    <cfRule type="cellIs" dxfId="4934" priority="1144" operator="equal">
      <formula>1</formula>
    </cfRule>
  </conditionalFormatting>
  <conditionalFormatting sqref="Z48">
    <cfRule type="cellIs" dxfId="4933" priority="1143" operator="equal">
      <formula>1</formula>
    </cfRule>
  </conditionalFormatting>
  <conditionalFormatting sqref="Z50">
    <cfRule type="cellIs" dxfId="4932" priority="1142" operator="equal">
      <formula>1</formula>
    </cfRule>
  </conditionalFormatting>
  <conditionalFormatting sqref="Z49">
    <cfRule type="cellIs" dxfId="4931" priority="1141" operator="equal">
      <formula>1</formula>
    </cfRule>
  </conditionalFormatting>
  <conditionalFormatting sqref="Z52">
    <cfRule type="cellIs" dxfId="4930" priority="1140" operator="equal">
      <formula>1</formula>
    </cfRule>
  </conditionalFormatting>
  <conditionalFormatting sqref="Z54">
    <cfRule type="cellIs" dxfId="4929" priority="1139" operator="equal">
      <formula>1</formula>
    </cfRule>
  </conditionalFormatting>
  <conditionalFormatting sqref="Z53">
    <cfRule type="cellIs" dxfId="4928" priority="1138" operator="equal">
      <formula>1</formula>
    </cfRule>
  </conditionalFormatting>
  <conditionalFormatting sqref="Z56">
    <cfRule type="cellIs" dxfId="4927" priority="1137" operator="equal">
      <formula>1</formula>
    </cfRule>
  </conditionalFormatting>
  <conditionalFormatting sqref="Z58">
    <cfRule type="cellIs" dxfId="4926" priority="1136" operator="equal">
      <formula>1</formula>
    </cfRule>
  </conditionalFormatting>
  <conditionalFormatting sqref="Z57">
    <cfRule type="cellIs" dxfId="4925" priority="1135" operator="equal">
      <formula>1</formula>
    </cfRule>
  </conditionalFormatting>
  <conditionalFormatting sqref="Z60">
    <cfRule type="cellIs" dxfId="4924" priority="1134" operator="equal">
      <formula>1</formula>
    </cfRule>
  </conditionalFormatting>
  <conditionalFormatting sqref="Z62">
    <cfRule type="cellIs" dxfId="4923" priority="1133" operator="equal">
      <formula>1</formula>
    </cfRule>
  </conditionalFormatting>
  <conditionalFormatting sqref="Z61">
    <cfRule type="cellIs" dxfId="4922" priority="1132" operator="equal">
      <formula>1</formula>
    </cfRule>
  </conditionalFormatting>
  <conditionalFormatting sqref="Z64">
    <cfRule type="cellIs" dxfId="4921" priority="1131" operator="equal">
      <formula>1</formula>
    </cfRule>
  </conditionalFormatting>
  <conditionalFormatting sqref="Z66">
    <cfRule type="cellIs" dxfId="4920" priority="1130" operator="equal">
      <formula>1</formula>
    </cfRule>
  </conditionalFormatting>
  <conditionalFormatting sqref="Z65">
    <cfRule type="cellIs" dxfId="4919" priority="1129" operator="equal">
      <formula>1</formula>
    </cfRule>
  </conditionalFormatting>
  <conditionalFormatting sqref="Z68">
    <cfRule type="cellIs" dxfId="4918" priority="1128" operator="equal">
      <formula>1</formula>
    </cfRule>
  </conditionalFormatting>
  <conditionalFormatting sqref="Z70">
    <cfRule type="cellIs" dxfId="4917" priority="1127" operator="equal">
      <formula>1</formula>
    </cfRule>
  </conditionalFormatting>
  <conditionalFormatting sqref="Z69">
    <cfRule type="cellIs" dxfId="4916" priority="1126" operator="equal">
      <formula>1</formula>
    </cfRule>
  </conditionalFormatting>
  <conditionalFormatting sqref="AD12">
    <cfRule type="cellIs" dxfId="4915" priority="1125" operator="equal">
      <formula>1</formula>
    </cfRule>
  </conditionalFormatting>
  <conditionalFormatting sqref="AD14">
    <cfRule type="cellIs" dxfId="4914" priority="1124" operator="equal">
      <formula>1</formula>
    </cfRule>
  </conditionalFormatting>
  <conditionalFormatting sqref="AD13">
    <cfRule type="cellIs" dxfId="4913" priority="1123" operator="equal">
      <formula>1</formula>
    </cfRule>
  </conditionalFormatting>
  <conditionalFormatting sqref="AD16">
    <cfRule type="cellIs" dxfId="4912" priority="1122" operator="equal">
      <formula>1</formula>
    </cfRule>
  </conditionalFormatting>
  <conditionalFormatting sqref="AD18">
    <cfRule type="cellIs" dxfId="4911" priority="1121" operator="equal">
      <formula>1</formula>
    </cfRule>
  </conditionalFormatting>
  <conditionalFormatting sqref="AD17">
    <cfRule type="cellIs" dxfId="4910" priority="1120" operator="equal">
      <formula>1</formula>
    </cfRule>
  </conditionalFormatting>
  <conditionalFormatting sqref="AD20">
    <cfRule type="cellIs" dxfId="4909" priority="1119" operator="equal">
      <formula>1</formula>
    </cfRule>
  </conditionalFormatting>
  <conditionalFormatting sqref="AD22">
    <cfRule type="cellIs" dxfId="4908" priority="1118" operator="equal">
      <formula>1</formula>
    </cfRule>
  </conditionalFormatting>
  <conditionalFormatting sqref="AD21">
    <cfRule type="cellIs" dxfId="4907" priority="1117" operator="equal">
      <formula>1</formula>
    </cfRule>
  </conditionalFormatting>
  <conditionalFormatting sqref="AD24">
    <cfRule type="cellIs" dxfId="4906" priority="1116" operator="equal">
      <formula>1</formula>
    </cfRule>
  </conditionalFormatting>
  <conditionalFormatting sqref="AD26">
    <cfRule type="cellIs" dxfId="4905" priority="1115" operator="equal">
      <formula>1</formula>
    </cfRule>
  </conditionalFormatting>
  <conditionalFormatting sqref="AD25">
    <cfRule type="cellIs" dxfId="4904" priority="1114" operator="equal">
      <formula>1</formula>
    </cfRule>
  </conditionalFormatting>
  <conditionalFormatting sqref="AD28">
    <cfRule type="cellIs" dxfId="4903" priority="1113" operator="equal">
      <formula>1</formula>
    </cfRule>
  </conditionalFormatting>
  <conditionalFormatting sqref="AD30">
    <cfRule type="cellIs" dxfId="4902" priority="1112" operator="equal">
      <formula>1</formula>
    </cfRule>
  </conditionalFormatting>
  <conditionalFormatting sqref="AD29">
    <cfRule type="cellIs" dxfId="4901" priority="1111" operator="equal">
      <formula>1</formula>
    </cfRule>
  </conditionalFormatting>
  <conditionalFormatting sqref="AD32">
    <cfRule type="cellIs" dxfId="4900" priority="1110" operator="equal">
      <formula>1</formula>
    </cfRule>
  </conditionalFormatting>
  <conditionalFormatting sqref="AD34">
    <cfRule type="cellIs" dxfId="4899" priority="1109" operator="equal">
      <formula>1</formula>
    </cfRule>
  </conditionalFormatting>
  <conditionalFormatting sqref="AD33">
    <cfRule type="cellIs" dxfId="4898" priority="1108" operator="equal">
      <formula>1</formula>
    </cfRule>
  </conditionalFormatting>
  <conditionalFormatting sqref="AD36">
    <cfRule type="cellIs" dxfId="4897" priority="1107" operator="equal">
      <formula>1</formula>
    </cfRule>
  </conditionalFormatting>
  <conditionalFormatting sqref="AD38">
    <cfRule type="cellIs" dxfId="4896" priority="1106" operator="equal">
      <formula>1</formula>
    </cfRule>
  </conditionalFormatting>
  <conditionalFormatting sqref="AD37">
    <cfRule type="cellIs" dxfId="4895" priority="1105" operator="equal">
      <formula>1</formula>
    </cfRule>
  </conditionalFormatting>
  <conditionalFormatting sqref="AD40">
    <cfRule type="cellIs" dxfId="4894" priority="1104" operator="equal">
      <formula>1</formula>
    </cfRule>
  </conditionalFormatting>
  <conditionalFormatting sqref="AD42">
    <cfRule type="cellIs" dxfId="4893" priority="1103" operator="equal">
      <formula>1</formula>
    </cfRule>
  </conditionalFormatting>
  <conditionalFormatting sqref="AD41">
    <cfRule type="cellIs" dxfId="4892" priority="1102" operator="equal">
      <formula>1</formula>
    </cfRule>
  </conditionalFormatting>
  <conditionalFormatting sqref="AD44">
    <cfRule type="cellIs" dxfId="4891" priority="1101" operator="equal">
      <formula>1</formula>
    </cfRule>
  </conditionalFormatting>
  <conditionalFormatting sqref="AD46">
    <cfRule type="cellIs" dxfId="4890" priority="1100" operator="equal">
      <formula>1</formula>
    </cfRule>
  </conditionalFormatting>
  <conditionalFormatting sqref="AD45">
    <cfRule type="cellIs" dxfId="4889" priority="1099" operator="equal">
      <formula>1</formula>
    </cfRule>
  </conditionalFormatting>
  <conditionalFormatting sqref="AD48">
    <cfRule type="cellIs" dxfId="4888" priority="1098" operator="equal">
      <formula>1</formula>
    </cfRule>
  </conditionalFormatting>
  <conditionalFormatting sqref="AD50">
    <cfRule type="cellIs" dxfId="4887" priority="1097" operator="equal">
      <formula>1</formula>
    </cfRule>
  </conditionalFormatting>
  <conditionalFormatting sqref="AD49">
    <cfRule type="cellIs" dxfId="4886" priority="1096" operator="equal">
      <formula>1</formula>
    </cfRule>
  </conditionalFormatting>
  <conditionalFormatting sqref="AD52">
    <cfRule type="cellIs" dxfId="4885" priority="1095" operator="equal">
      <formula>1</formula>
    </cfRule>
  </conditionalFormatting>
  <conditionalFormatting sqref="AD54">
    <cfRule type="cellIs" dxfId="4884" priority="1094" operator="equal">
      <formula>1</formula>
    </cfRule>
  </conditionalFormatting>
  <conditionalFormatting sqref="AD53">
    <cfRule type="cellIs" dxfId="4883" priority="1093" operator="equal">
      <formula>1</formula>
    </cfRule>
  </conditionalFormatting>
  <conditionalFormatting sqref="AD56">
    <cfRule type="cellIs" dxfId="4882" priority="1092" operator="equal">
      <formula>1</formula>
    </cfRule>
  </conditionalFormatting>
  <conditionalFormatting sqref="AD58">
    <cfRule type="cellIs" dxfId="4881" priority="1091" operator="equal">
      <formula>1</formula>
    </cfRule>
  </conditionalFormatting>
  <conditionalFormatting sqref="AD57">
    <cfRule type="cellIs" dxfId="4880" priority="1090" operator="equal">
      <formula>1</formula>
    </cfRule>
  </conditionalFormatting>
  <conditionalFormatting sqref="AD60">
    <cfRule type="cellIs" dxfId="4879" priority="1089" operator="equal">
      <formula>1</formula>
    </cfRule>
  </conditionalFormatting>
  <conditionalFormatting sqref="AD62">
    <cfRule type="cellIs" dxfId="4878" priority="1088" operator="equal">
      <formula>1</formula>
    </cfRule>
  </conditionalFormatting>
  <conditionalFormatting sqref="AD61">
    <cfRule type="cellIs" dxfId="4877" priority="1087" operator="equal">
      <formula>1</formula>
    </cfRule>
  </conditionalFormatting>
  <conditionalFormatting sqref="AD64">
    <cfRule type="cellIs" dxfId="4876" priority="1086" operator="equal">
      <formula>1</formula>
    </cfRule>
  </conditionalFormatting>
  <conditionalFormatting sqref="AD66">
    <cfRule type="cellIs" dxfId="4875" priority="1085" operator="equal">
      <formula>1</formula>
    </cfRule>
  </conditionalFormatting>
  <conditionalFormatting sqref="AD65">
    <cfRule type="cellIs" dxfId="4874" priority="1084" operator="equal">
      <formula>1</formula>
    </cfRule>
  </conditionalFormatting>
  <conditionalFormatting sqref="AD68">
    <cfRule type="cellIs" dxfId="4873" priority="1083" operator="equal">
      <formula>1</formula>
    </cfRule>
  </conditionalFormatting>
  <conditionalFormatting sqref="AD70">
    <cfRule type="cellIs" dxfId="4872" priority="1082" operator="equal">
      <formula>1</formula>
    </cfRule>
  </conditionalFormatting>
  <conditionalFormatting sqref="AD69">
    <cfRule type="cellIs" dxfId="4871" priority="1081" operator="equal">
      <formula>1</formula>
    </cfRule>
  </conditionalFormatting>
  <conditionalFormatting sqref="AH12">
    <cfRule type="cellIs" dxfId="4870" priority="1080" operator="equal">
      <formula>1</formula>
    </cfRule>
  </conditionalFormatting>
  <conditionalFormatting sqref="AH14">
    <cfRule type="cellIs" dxfId="4869" priority="1079" operator="equal">
      <formula>1</formula>
    </cfRule>
  </conditionalFormatting>
  <conditionalFormatting sqref="AH13">
    <cfRule type="cellIs" dxfId="4868" priority="1078" operator="equal">
      <formula>1</formula>
    </cfRule>
  </conditionalFormatting>
  <conditionalFormatting sqref="AH16">
    <cfRule type="cellIs" dxfId="4867" priority="1077" operator="equal">
      <formula>1</formula>
    </cfRule>
  </conditionalFormatting>
  <conditionalFormatting sqref="AH18">
    <cfRule type="cellIs" dxfId="4866" priority="1076" operator="equal">
      <formula>1</formula>
    </cfRule>
  </conditionalFormatting>
  <conditionalFormatting sqref="AH17">
    <cfRule type="cellIs" dxfId="4865" priority="1075" operator="equal">
      <formula>1</formula>
    </cfRule>
  </conditionalFormatting>
  <conditionalFormatting sqref="AH20">
    <cfRule type="cellIs" dxfId="4864" priority="1074" operator="equal">
      <formula>1</formula>
    </cfRule>
  </conditionalFormatting>
  <conditionalFormatting sqref="AH22">
    <cfRule type="cellIs" dxfId="4863" priority="1073" operator="equal">
      <formula>1</formula>
    </cfRule>
  </conditionalFormatting>
  <conditionalFormatting sqref="AH21">
    <cfRule type="cellIs" dxfId="4862" priority="1072" operator="equal">
      <formula>1</formula>
    </cfRule>
  </conditionalFormatting>
  <conditionalFormatting sqref="AH24">
    <cfRule type="cellIs" dxfId="4861" priority="1071" operator="equal">
      <formula>1</formula>
    </cfRule>
  </conditionalFormatting>
  <conditionalFormatting sqref="AH26">
    <cfRule type="cellIs" dxfId="4860" priority="1070" operator="equal">
      <formula>1</formula>
    </cfRule>
  </conditionalFormatting>
  <conditionalFormatting sqref="AH25">
    <cfRule type="cellIs" dxfId="4859" priority="1069" operator="equal">
      <formula>1</formula>
    </cfRule>
  </conditionalFormatting>
  <conditionalFormatting sqref="AH28">
    <cfRule type="cellIs" dxfId="4858" priority="1068" operator="equal">
      <formula>1</formula>
    </cfRule>
  </conditionalFormatting>
  <conditionalFormatting sqref="AH30">
    <cfRule type="cellIs" dxfId="4857" priority="1067" operator="equal">
      <formula>1</formula>
    </cfRule>
  </conditionalFormatting>
  <conditionalFormatting sqref="AH29">
    <cfRule type="cellIs" dxfId="4856" priority="1066" operator="equal">
      <formula>1</formula>
    </cfRule>
  </conditionalFormatting>
  <conditionalFormatting sqref="AH32">
    <cfRule type="cellIs" dxfId="4855" priority="1065" operator="equal">
      <formula>1</formula>
    </cfRule>
  </conditionalFormatting>
  <conditionalFormatting sqref="AH34">
    <cfRule type="cellIs" dxfId="4854" priority="1064" operator="equal">
      <formula>1</formula>
    </cfRule>
  </conditionalFormatting>
  <conditionalFormatting sqref="AH33">
    <cfRule type="cellIs" dxfId="4853" priority="1063" operator="equal">
      <formula>1</formula>
    </cfRule>
  </conditionalFormatting>
  <conditionalFormatting sqref="AH36">
    <cfRule type="cellIs" dxfId="4852" priority="1062" operator="equal">
      <formula>1</formula>
    </cfRule>
  </conditionalFormatting>
  <conditionalFormatting sqref="AH38">
    <cfRule type="cellIs" dxfId="4851" priority="1061" operator="equal">
      <formula>1</formula>
    </cfRule>
  </conditionalFormatting>
  <conditionalFormatting sqref="AH37">
    <cfRule type="cellIs" dxfId="4850" priority="1060" operator="equal">
      <formula>1</formula>
    </cfRule>
  </conditionalFormatting>
  <conditionalFormatting sqref="AH40">
    <cfRule type="cellIs" dxfId="4849" priority="1059" operator="equal">
      <formula>1</formula>
    </cfRule>
  </conditionalFormatting>
  <conditionalFormatting sqref="AH42">
    <cfRule type="cellIs" dxfId="4848" priority="1058" operator="equal">
      <formula>1</formula>
    </cfRule>
  </conditionalFormatting>
  <conditionalFormatting sqref="AH41">
    <cfRule type="cellIs" dxfId="4847" priority="1057" operator="equal">
      <formula>1</formula>
    </cfRule>
  </conditionalFormatting>
  <conditionalFormatting sqref="AH44">
    <cfRule type="cellIs" dxfId="4846" priority="1056" operator="equal">
      <formula>1</formula>
    </cfRule>
  </conditionalFormatting>
  <conditionalFormatting sqref="AH46">
    <cfRule type="cellIs" dxfId="4845" priority="1055" operator="equal">
      <formula>1</formula>
    </cfRule>
  </conditionalFormatting>
  <conditionalFormatting sqref="AH45">
    <cfRule type="cellIs" dxfId="4844" priority="1054" operator="equal">
      <formula>1</formula>
    </cfRule>
  </conditionalFormatting>
  <conditionalFormatting sqref="AH48">
    <cfRule type="cellIs" dxfId="4843" priority="1053" operator="equal">
      <formula>1</formula>
    </cfRule>
  </conditionalFormatting>
  <conditionalFormatting sqref="AH50">
    <cfRule type="cellIs" dxfId="4842" priority="1052" operator="equal">
      <formula>1</formula>
    </cfRule>
  </conditionalFormatting>
  <conditionalFormatting sqref="AH49">
    <cfRule type="cellIs" dxfId="4841" priority="1051" operator="equal">
      <formula>1</formula>
    </cfRule>
  </conditionalFormatting>
  <conditionalFormatting sqref="AH52">
    <cfRule type="cellIs" dxfId="4840" priority="1050" operator="equal">
      <formula>1</formula>
    </cfRule>
  </conditionalFormatting>
  <conditionalFormatting sqref="AH54">
    <cfRule type="cellIs" dxfId="4839" priority="1049" operator="equal">
      <formula>1</formula>
    </cfRule>
  </conditionalFormatting>
  <conditionalFormatting sqref="AH53">
    <cfRule type="cellIs" dxfId="4838" priority="1048" operator="equal">
      <formula>1</formula>
    </cfRule>
  </conditionalFormatting>
  <conditionalFormatting sqref="AH56">
    <cfRule type="cellIs" dxfId="4837" priority="1047" operator="equal">
      <formula>1</formula>
    </cfRule>
  </conditionalFormatting>
  <conditionalFormatting sqref="AH58">
    <cfRule type="cellIs" dxfId="4836" priority="1046" operator="equal">
      <formula>1</formula>
    </cfRule>
  </conditionalFormatting>
  <conditionalFormatting sqref="AH57">
    <cfRule type="cellIs" dxfId="4835" priority="1045" operator="equal">
      <formula>1</formula>
    </cfRule>
  </conditionalFormatting>
  <conditionalFormatting sqref="AH60">
    <cfRule type="cellIs" dxfId="4834" priority="1044" operator="equal">
      <formula>1</formula>
    </cfRule>
  </conditionalFormatting>
  <conditionalFormatting sqref="AH62">
    <cfRule type="cellIs" dxfId="4833" priority="1043" operator="equal">
      <formula>1</formula>
    </cfRule>
  </conditionalFormatting>
  <conditionalFormatting sqref="AH61">
    <cfRule type="cellIs" dxfId="4832" priority="1042" operator="equal">
      <formula>1</formula>
    </cfRule>
  </conditionalFormatting>
  <conditionalFormatting sqref="AH64">
    <cfRule type="cellIs" dxfId="4831" priority="1041" operator="equal">
      <formula>1</formula>
    </cfRule>
  </conditionalFormatting>
  <conditionalFormatting sqref="AH66">
    <cfRule type="cellIs" dxfId="4830" priority="1040" operator="equal">
      <formula>1</formula>
    </cfRule>
  </conditionalFormatting>
  <conditionalFormatting sqref="AH65">
    <cfRule type="cellIs" dxfId="4829" priority="1039" operator="equal">
      <formula>1</formula>
    </cfRule>
  </conditionalFormatting>
  <conditionalFormatting sqref="AH68">
    <cfRule type="cellIs" dxfId="4828" priority="1038" operator="equal">
      <formula>1</formula>
    </cfRule>
  </conditionalFormatting>
  <conditionalFormatting sqref="AH70">
    <cfRule type="cellIs" dxfId="4827" priority="1037" operator="equal">
      <formula>1</formula>
    </cfRule>
  </conditionalFormatting>
  <conditionalFormatting sqref="AH69">
    <cfRule type="cellIs" dxfId="4826" priority="1036" operator="equal">
      <formula>1</formula>
    </cfRule>
  </conditionalFormatting>
  <conditionalFormatting sqref="AL12">
    <cfRule type="cellIs" dxfId="4825" priority="1035" operator="equal">
      <formula>1</formula>
    </cfRule>
  </conditionalFormatting>
  <conditionalFormatting sqref="AL14">
    <cfRule type="cellIs" dxfId="4824" priority="1034" operator="equal">
      <formula>1</formula>
    </cfRule>
  </conditionalFormatting>
  <conditionalFormatting sqref="AL13">
    <cfRule type="cellIs" dxfId="4823" priority="1033" operator="equal">
      <formula>1</formula>
    </cfRule>
  </conditionalFormatting>
  <conditionalFormatting sqref="AL16">
    <cfRule type="cellIs" dxfId="4822" priority="1032" operator="equal">
      <formula>1</formula>
    </cfRule>
  </conditionalFormatting>
  <conditionalFormatting sqref="AL18">
    <cfRule type="cellIs" dxfId="4821" priority="1031" operator="equal">
      <formula>1</formula>
    </cfRule>
  </conditionalFormatting>
  <conditionalFormatting sqref="AL17">
    <cfRule type="cellIs" dxfId="4820" priority="1030" operator="equal">
      <formula>1</formula>
    </cfRule>
  </conditionalFormatting>
  <conditionalFormatting sqref="AL20">
    <cfRule type="cellIs" dxfId="4819" priority="1029" operator="equal">
      <formula>1</formula>
    </cfRule>
  </conditionalFormatting>
  <conditionalFormatting sqref="AL22">
    <cfRule type="cellIs" dxfId="4818" priority="1028" operator="equal">
      <formula>1</formula>
    </cfRule>
  </conditionalFormatting>
  <conditionalFormatting sqref="AL21">
    <cfRule type="cellIs" dxfId="4817" priority="1027" operator="equal">
      <formula>1</formula>
    </cfRule>
  </conditionalFormatting>
  <conditionalFormatting sqref="AL24">
    <cfRule type="cellIs" dxfId="4816" priority="1026" operator="equal">
      <formula>1</formula>
    </cfRule>
  </conditionalFormatting>
  <conditionalFormatting sqref="AL26">
    <cfRule type="cellIs" dxfId="4815" priority="1025" operator="equal">
      <formula>1</formula>
    </cfRule>
  </conditionalFormatting>
  <conditionalFormatting sqref="AL25">
    <cfRule type="cellIs" dxfId="4814" priority="1024" operator="equal">
      <formula>1</formula>
    </cfRule>
  </conditionalFormatting>
  <conditionalFormatting sqref="AL28">
    <cfRule type="cellIs" dxfId="4813" priority="1023" operator="equal">
      <formula>1</formula>
    </cfRule>
  </conditionalFormatting>
  <conditionalFormatting sqref="AL30">
    <cfRule type="cellIs" dxfId="4812" priority="1022" operator="equal">
      <formula>1</formula>
    </cfRule>
  </conditionalFormatting>
  <conditionalFormatting sqref="AL29">
    <cfRule type="cellIs" dxfId="4811" priority="1021" operator="equal">
      <formula>1</formula>
    </cfRule>
  </conditionalFormatting>
  <conditionalFormatting sqref="AL32">
    <cfRule type="cellIs" dxfId="4810" priority="1020" operator="equal">
      <formula>1</formula>
    </cfRule>
  </conditionalFormatting>
  <conditionalFormatting sqref="AL34">
    <cfRule type="cellIs" dxfId="4809" priority="1019" operator="equal">
      <formula>1</formula>
    </cfRule>
  </conditionalFormatting>
  <conditionalFormatting sqref="AL33">
    <cfRule type="cellIs" dxfId="4808" priority="1018" operator="equal">
      <formula>1</formula>
    </cfRule>
  </conditionalFormatting>
  <conditionalFormatting sqref="AL36">
    <cfRule type="cellIs" dxfId="4807" priority="1017" operator="equal">
      <formula>1</formula>
    </cfRule>
  </conditionalFormatting>
  <conditionalFormatting sqref="AL38">
    <cfRule type="cellIs" dxfId="4806" priority="1016" operator="equal">
      <formula>1</formula>
    </cfRule>
  </conditionalFormatting>
  <conditionalFormatting sqref="AL37">
    <cfRule type="cellIs" dxfId="4805" priority="1015" operator="equal">
      <formula>1</formula>
    </cfRule>
  </conditionalFormatting>
  <conditionalFormatting sqref="AL40">
    <cfRule type="cellIs" dxfId="4804" priority="1014" operator="equal">
      <formula>1</formula>
    </cfRule>
  </conditionalFormatting>
  <conditionalFormatting sqref="AL42">
    <cfRule type="cellIs" dxfId="4803" priority="1013" operator="equal">
      <formula>1</formula>
    </cfRule>
  </conditionalFormatting>
  <conditionalFormatting sqref="AL41">
    <cfRule type="cellIs" dxfId="4802" priority="1012" operator="equal">
      <formula>1</formula>
    </cfRule>
  </conditionalFormatting>
  <conditionalFormatting sqref="AL44">
    <cfRule type="cellIs" dxfId="4801" priority="1011" operator="equal">
      <formula>1</formula>
    </cfRule>
  </conditionalFormatting>
  <conditionalFormatting sqref="AL46">
    <cfRule type="cellIs" dxfId="4800" priority="1010" operator="equal">
      <formula>1</formula>
    </cfRule>
  </conditionalFormatting>
  <conditionalFormatting sqref="AL45">
    <cfRule type="cellIs" dxfId="4799" priority="1009" operator="equal">
      <formula>1</formula>
    </cfRule>
  </conditionalFormatting>
  <conditionalFormatting sqref="AL48">
    <cfRule type="cellIs" dxfId="4798" priority="1008" operator="equal">
      <formula>1</formula>
    </cfRule>
  </conditionalFormatting>
  <conditionalFormatting sqref="AL50">
    <cfRule type="cellIs" dxfId="4797" priority="1007" operator="equal">
      <formula>1</formula>
    </cfRule>
  </conditionalFormatting>
  <conditionalFormatting sqref="AL49">
    <cfRule type="cellIs" dxfId="4796" priority="1006" operator="equal">
      <formula>1</formula>
    </cfRule>
  </conditionalFormatting>
  <conditionalFormatting sqref="AL52">
    <cfRule type="cellIs" dxfId="4795" priority="1005" operator="equal">
      <formula>1</formula>
    </cfRule>
  </conditionalFormatting>
  <conditionalFormatting sqref="AL54">
    <cfRule type="cellIs" dxfId="4794" priority="1004" operator="equal">
      <formula>1</formula>
    </cfRule>
  </conditionalFormatting>
  <conditionalFormatting sqref="AL53">
    <cfRule type="cellIs" dxfId="4793" priority="1003" operator="equal">
      <formula>1</formula>
    </cfRule>
  </conditionalFormatting>
  <conditionalFormatting sqref="AL56">
    <cfRule type="cellIs" dxfId="4792" priority="1002" operator="equal">
      <formula>1</formula>
    </cfRule>
  </conditionalFormatting>
  <conditionalFormatting sqref="AL58">
    <cfRule type="cellIs" dxfId="4791" priority="1001" operator="equal">
      <formula>1</formula>
    </cfRule>
  </conditionalFormatting>
  <conditionalFormatting sqref="AL57">
    <cfRule type="cellIs" dxfId="4790" priority="1000" operator="equal">
      <formula>1</formula>
    </cfRule>
  </conditionalFormatting>
  <conditionalFormatting sqref="AL60">
    <cfRule type="cellIs" dxfId="4789" priority="999" operator="equal">
      <formula>1</formula>
    </cfRule>
  </conditionalFormatting>
  <conditionalFormatting sqref="AL62">
    <cfRule type="cellIs" dxfId="4788" priority="998" operator="equal">
      <formula>1</formula>
    </cfRule>
  </conditionalFormatting>
  <conditionalFormatting sqref="AL61">
    <cfRule type="cellIs" dxfId="4787" priority="997" operator="equal">
      <formula>1</formula>
    </cfRule>
  </conditionalFormatting>
  <conditionalFormatting sqref="AL64">
    <cfRule type="cellIs" dxfId="4786" priority="996" operator="equal">
      <formula>1</formula>
    </cfRule>
  </conditionalFormatting>
  <conditionalFormatting sqref="AL66">
    <cfRule type="cellIs" dxfId="4785" priority="995" operator="equal">
      <formula>1</formula>
    </cfRule>
  </conditionalFormatting>
  <conditionalFormatting sqref="AL65">
    <cfRule type="cellIs" dxfId="4784" priority="994" operator="equal">
      <formula>1</formula>
    </cfRule>
  </conditionalFormatting>
  <conditionalFormatting sqref="AL68">
    <cfRule type="cellIs" dxfId="4783" priority="993" operator="equal">
      <formula>1</formula>
    </cfRule>
  </conditionalFormatting>
  <conditionalFormatting sqref="AL70">
    <cfRule type="cellIs" dxfId="4782" priority="992" operator="equal">
      <formula>1</formula>
    </cfRule>
  </conditionalFormatting>
  <conditionalFormatting sqref="AL69">
    <cfRule type="cellIs" dxfId="4781" priority="991" operator="equal">
      <formula>1</formula>
    </cfRule>
  </conditionalFormatting>
  <conditionalFormatting sqref="AP12">
    <cfRule type="cellIs" dxfId="4780" priority="990" operator="equal">
      <formula>1</formula>
    </cfRule>
  </conditionalFormatting>
  <conditionalFormatting sqref="AP14">
    <cfRule type="cellIs" dxfId="4779" priority="989" operator="equal">
      <formula>1</formula>
    </cfRule>
  </conditionalFormatting>
  <conditionalFormatting sqref="AP13">
    <cfRule type="cellIs" dxfId="4778" priority="988" operator="equal">
      <formula>1</formula>
    </cfRule>
  </conditionalFormatting>
  <conditionalFormatting sqref="AP16">
    <cfRule type="cellIs" dxfId="4777" priority="987" operator="equal">
      <formula>1</formula>
    </cfRule>
  </conditionalFormatting>
  <conditionalFormatting sqref="AP18">
    <cfRule type="cellIs" dxfId="4776" priority="986" operator="equal">
      <formula>1</formula>
    </cfRule>
  </conditionalFormatting>
  <conditionalFormatting sqref="AP17">
    <cfRule type="cellIs" dxfId="4775" priority="985" operator="equal">
      <formula>1</formula>
    </cfRule>
  </conditionalFormatting>
  <conditionalFormatting sqref="AP20">
    <cfRule type="cellIs" dxfId="4774" priority="984" operator="equal">
      <formula>1</formula>
    </cfRule>
  </conditionalFormatting>
  <conditionalFormatting sqref="AP22">
    <cfRule type="cellIs" dxfId="4773" priority="983" operator="equal">
      <formula>1</formula>
    </cfRule>
  </conditionalFormatting>
  <conditionalFormatting sqref="AP21">
    <cfRule type="cellIs" dxfId="4772" priority="982" operator="equal">
      <formula>1</formula>
    </cfRule>
  </conditionalFormatting>
  <conditionalFormatting sqref="AP24">
    <cfRule type="cellIs" dxfId="4771" priority="981" operator="equal">
      <formula>1</formula>
    </cfRule>
  </conditionalFormatting>
  <conditionalFormatting sqref="AP26">
    <cfRule type="cellIs" dxfId="4770" priority="980" operator="equal">
      <formula>1</formula>
    </cfRule>
  </conditionalFormatting>
  <conditionalFormatting sqref="AP25">
    <cfRule type="cellIs" dxfId="4769" priority="979" operator="equal">
      <formula>1</formula>
    </cfRule>
  </conditionalFormatting>
  <conditionalFormatting sqref="AP28">
    <cfRule type="cellIs" dxfId="4768" priority="978" operator="equal">
      <formula>1</formula>
    </cfRule>
  </conditionalFormatting>
  <conditionalFormatting sqref="AP30">
    <cfRule type="cellIs" dxfId="4767" priority="977" operator="equal">
      <formula>1</formula>
    </cfRule>
  </conditionalFormatting>
  <conditionalFormatting sqref="AP29">
    <cfRule type="cellIs" dxfId="4766" priority="976" operator="equal">
      <formula>1</formula>
    </cfRule>
  </conditionalFormatting>
  <conditionalFormatting sqref="AP32">
    <cfRule type="cellIs" dxfId="4765" priority="975" operator="equal">
      <formula>1</formula>
    </cfRule>
  </conditionalFormatting>
  <conditionalFormatting sqref="AP34">
    <cfRule type="cellIs" dxfId="4764" priority="974" operator="equal">
      <formula>1</formula>
    </cfRule>
  </conditionalFormatting>
  <conditionalFormatting sqref="AP33">
    <cfRule type="cellIs" dxfId="4763" priority="973" operator="equal">
      <formula>1</formula>
    </cfRule>
  </conditionalFormatting>
  <conditionalFormatting sqref="AP36">
    <cfRule type="cellIs" dxfId="4762" priority="972" operator="equal">
      <formula>1</formula>
    </cfRule>
  </conditionalFormatting>
  <conditionalFormatting sqref="AP38">
    <cfRule type="cellIs" dxfId="4761" priority="971" operator="equal">
      <formula>1</formula>
    </cfRule>
  </conditionalFormatting>
  <conditionalFormatting sqref="AP37">
    <cfRule type="cellIs" dxfId="4760" priority="970" operator="equal">
      <formula>1</formula>
    </cfRule>
  </conditionalFormatting>
  <conditionalFormatting sqref="AP40">
    <cfRule type="cellIs" dxfId="4759" priority="969" operator="equal">
      <formula>1</formula>
    </cfRule>
  </conditionalFormatting>
  <conditionalFormatting sqref="AP42">
    <cfRule type="cellIs" dxfId="4758" priority="968" operator="equal">
      <formula>1</formula>
    </cfRule>
  </conditionalFormatting>
  <conditionalFormatting sqref="AP41">
    <cfRule type="cellIs" dxfId="4757" priority="967" operator="equal">
      <formula>1</formula>
    </cfRule>
  </conditionalFormatting>
  <conditionalFormatting sqref="AP44">
    <cfRule type="cellIs" dxfId="4756" priority="966" operator="equal">
      <formula>1</formula>
    </cfRule>
  </conditionalFormatting>
  <conditionalFormatting sqref="AP46">
    <cfRule type="cellIs" dxfId="4755" priority="965" operator="equal">
      <formula>1</formula>
    </cfRule>
  </conditionalFormatting>
  <conditionalFormatting sqref="AP45">
    <cfRule type="cellIs" dxfId="4754" priority="964" operator="equal">
      <formula>1</formula>
    </cfRule>
  </conditionalFormatting>
  <conditionalFormatting sqref="AP48">
    <cfRule type="cellIs" dxfId="4753" priority="963" operator="equal">
      <formula>1</formula>
    </cfRule>
  </conditionalFormatting>
  <conditionalFormatting sqref="AP50">
    <cfRule type="cellIs" dxfId="4752" priority="962" operator="equal">
      <formula>1</formula>
    </cfRule>
  </conditionalFormatting>
  <conditionalFormatting sqref="AP49">
    <cfRule type="cellIs" dxfId="4751" priority="961" operator="equal">
      <formula>1</formula>
    </cfRule>
  </conditionalFormatting>
  <conditionalFormatting sqref="AP52">
    <cfRule type="cellIs" dxfId="4750" priority="960" operator="equal">
      <formula>1</formula>
    </cfRule>
  </conditionalFormatting>
  <conditionalFormatting sqref="AP54">
    <cfRule type="cellIs" dxfId="4749" priority="959" operator="equal">
      <formula>1</formula>
    </cfRule>
  </conditionalFormatting>
  <conditionalFormatting sqref="AP53">
    <cfRule type="cellIs" dxfId="4748" priority="958" operator="equal">
      <formula>1</formula>
    </cfRule>
  </conditionalFormatting>
  <conditionalFormatting sqref="AP56">
    <cfRule type="cellIs" dxfId="4747" priority="957" operator="equal">
      <formula>1</formula>
    </cfRule>
  </conditionalFormatting>
  <conditionalFormatting sqref="AP58">
    <cfRule type="cellIs" dxfId="4746" priority="956" operator="equal">
      <formula>1</formula>
    </cfRule>
  </conditionalFormatting>
  <conditionalFormatting sqref="AP57">
    <cfRule type="cellIs" dxfId="4745" priority="955" operator="equal">
      <formula>1</formula>
    </cfRule>
  </conditionalFormatting>
  <conditionalFormatting sqref="AP60">
    <cfRule type="cellIs" dxfId="4744" priority="954" operator="equal">
      <formula>1</formula>
    </cfRule>
  </conditionalFormatting>
  <conditionalFormatting sqref="AP62">
    <cfRule type="cellIs" dxfId="4743" priority="953" operator="equal">
      <formula>1</formula>
    </cfRule>
  </conditionalFormatting>
  <conditionalFormatting sqref="AP61">
    <cfRule type="cellIs" dxfId="4742" priority="952" operator="equal">
      <formula>1</formula>
    </cfRule>
  </conditionalFormatting>
  <conditionalFormatting sqref="AP64">
    <cfRule type="cellIs" dxfId="4741" priority="951" operator="equal">
      <formula>1</formula>
    </cfRule>
  </conditionalFormatting>
  <conditionalFormatting sqref="AP66">
    <cfRule type="cellIs" dxfId="4740" priority="950" operator="equal">
      <formula>1</formula>
    </cfRule>
  </conditionalFormatting>
  <conditionalFormatting sqref="AP65">
    <cfRule type="cellIs" dxfId="4739" priority="949" operator="equal">
      <formula>1</formula>
    </cfRule>
  </conditionalFormatting>
  <conditionalFormatting sqref="AP68">
    <cfRule type="cellIs" dxfId="4738" priority="948" operator="equal">
      <formula>1</formula>
    </cfRule>
  </conditionalFormatting>
  <conditionalFormatting sqref="AP70">
    <cfRule type="cellIs" dxfId="4737" priority="947" operator="equal">
      <formula>1</formula>
    </cfRule>
  </conditionalFormatting>
  <conditionalFormatting sqref="AP69">
    <cfRule type="cellIs" dxfId="4736" priority="946" operator="equal">
      <formula>1</formula>
    </cfRule>
  </conditionalFormatting>
  <conditionalFormatting sqref="AT12">
    <cfRule type="cellIs" dxfId="4735" priority="945" operator="equal">
      <formula>1</formula>
    </cfRule>
  </conditionalFormatting>
  <conditionalFormatting sqref="AT14">
    <cfRule type="cellIs" dxfId="4734" priority="944" operator="equal">
      <formula>1</formula>
    </cfRule>
  </conditionalFormatting>
  <conditionalFormatting sqref="AT13">
    <cfRule type="cellIs" dxfId="4733" priority="943" operator="equal">
      <formula>1</formula>
    </cfRule>
  </conditionalFormatting>
  <conditionalFormatting sqref="AT16">
    <cfRule type="cellIs" dxfId="4732" priority="942" operator="equal">
      <formula>1</formula>
    </cfRule>
  </conditionalFormatting>
  <conditionalFormatting sqref="AT18">
    <cfRule type="cellIs" dxfId="4731" priority="941" operator="equal">
      <formula>1</formula>
    </cfRule>
  </conditionalFormatting>
  <conditionalFormatting sqref="AT17">
    <cfRule type="cellIs" dxfId="4730" priority="940" operator="equal">
      <formula>1</formula>
    </cfRule>
  </conditionalFormatting>
  <conditionalFormatting sqref="AT20">
    <cfRule type="cellIs" dxfId="4729" priority="939" operator="equal">
      <formula>1</formula>
    </cfRule>
  </conditionalFormatting>
  <conditionalFormatting sqref="AT22">
    <cfRule type="cellIs" dxfId="4728" priority="938" operator="equal">
      <formula>1</formula>
    </cfRule>
  </conditionalFormatting>
  <conditionalFormatting sqref="AT21">
    <cfRule type="cellIs" dxfId="4727" priority="937" operator="equal">
      <formula>1</formula>
    </cfRule>
  </conditionalFormatting>
  <conditionalFormatting sqref="AT24">
    <cfRule type="cellIs" dxfId="4726" priority="936" operator="equal">
      <formula>1</formula>
    </cfRule>
  </conditionalFormatting>
  <conditionalFormatting sqref="AT26">
    <cfRule type="cellIs" dxfId="4725" priority="935" operator="equal">
      <formula>1</formula>
    </cfRule>
  </conditionalFormatting>
  <conditionalFormatting sqref="AT25">
    <cfRule type="cellIs" dxfId="4724" priority="934" operator="equal">
      <formula>1</formula>
    </cfRule>
  </conditionalFormatting>
  <conditionalFormatting sqref="AT28">
    <cfRule type="cellIs" dxfId="4723" priority="933" operator="equal">
      <formula>1</formula>
    </cfRule>
  </conditionalFormatting>
  <conditionalFormatting sqref="AT30">
    <cfRule type="cellIs" dxfId="4722" priority="932" operator="equal">
      <formula>1</formula>
    </cfRule>
  </conditionalFormatting>
  <conditionalFormatting sqref="AT29">
    <cfRule type="cellIs" dxfId="4721" priority="931" operator="equal">
      <formula>1</formula>
    </cfRule>
  </conditionalFormatting>
  <conditionalFormatting sqref="AT32">
    <cfRule type="cellIs" dxfId="4720" priority="930" operator="equal">
      <formula>1</formula>
    </cfRule>
  </conditionalFormatting>
  <conditionalFormatting sqref="AT34">
    <cfRule type="cellIs" dxfId="4719" priority="929" operator="equal">
      <formula>1</formula>
    </cfRule>
  </conditionalFormatting>
  <conditionalFormatting sqref="AT33">
    <cfRule type="cellIs" dxfId="4718" priority="928" operator="equal">
      <formula>1</formula>
    </cfRule>
  </conditionalFormatting>
  <conditionalFormatting sqref="AT36">
    <cfRule type="cellIs" dxfId="4717" priority="927" operator="equal">
      <formula>1</formula>
    </cfRule>
  </conditionalFormatting>
  <conditionalFormatting sqref="AT38">
    <cfRule type="cellIs" dxfId="4716" priority="926" operator="equal">
      <formula>1</formula>
    </cfRule>
  </conditionalFormatting>
  <conditionalFormatting sqref="AT37">
    <cfRule type="cellIs" dxfId="4715" priority="925" operator="equal">
      <formula>1</formula>
    </cfRule>
  </conditionalFormatting>
  <conditionalFormatting sqref="AT40">
    <cfRule type="cellIs" dxfId="4714" priority="924" operator="equal">
      <formula>1</formula>
    </cfRule>
  </conditionalFormatting>
  <conditionalFormatting sqref="AT42">
    <cfRule type="cellIs" dxfId="4713" priority="923" operator="equal">
      <formula>1</formula>
    </cfRule>
  </conditionalFormatting>
  <conditionalFormatting sqref="AT41">
    <cfRule type="cellIs" dxfId="4712" priority="922" operator="equal">
      <formula>1</formula>
    </cfRule>
  </conditionalFormatting>
  <conditionalFormatting sqref="AT44">
    <cfRule type="cellIs" dxfId="4711" priority="921" operator="equal">
      <formula>1</formula>
    </cfRule>
  </conditionalFormatting>
  <conditionalFormatting sqref="AT46">
    <cfRule type="cellIs" dxfId="4710" priority="920" operator="equal">
      <formula>1</formula>
    </cfRule>
  </conditionalFormatting>
  <conditionalFormatting sqref="AT45">
    <cfRule type="cellIs" dxfId="4709" priority="919" operator="equal">
      <formula>1</formula>
    </cfRule>
  </conditionalFormatting>
  <conditionalFormatting sqref="AT48">
    <cfRule type="cellIs" dxfId="4708" priority="918" operator="equal">
      <formula>1</formula>
    </cfRule>
  </conditionalFormatting>
  <conditionalFormatting sqref="AT50">
    <cfRule type="cellIs" dxfId="4707" priority="917" operator="equal">
      <formula>1</formula>
    </cfRule>
  </conditionalFormatting>
  <conditionalFormatting sqref="AT49">
    <cfRule type="cellIs" dxfId="4706" priority="916" operator="equal">
      <formula>1</formula>
    </cfRule>
  </conditionalFormatting>
  <conditionalFormatting sqref="AT52">
    <cfRule type="cellIs" dxfId="4705" priority="915" operator="equal">
      <formula>1</formula>
    </cfRule>
  </conditionalFormatting>
  <conditionalFormatting sqref="AT54">
    <cfRule type="cellIs" dxfId="4704" priority="914" operator="equal">
      <formula>1</formula>
    </cfRule>
  </conditionalFormatting>
  <conditionalFormatting sqref="AT53">
    <cfRule type="cellIs" dxfId="4703" priority="913" operator="equal">
      <formula>1</formula>
    </cfRule>
  </conditionalFormatting>
  <conditionalFormatting sqref="AT56">
    <cfRule type="cellIs" dxfId="4702" priority="912" operator="equal">
      <formula>1</formula>
    </cfRule>
  </conditionalFormatting>
  <conditionalFormatting sqref="AT58">
    <cfRule type="cellIs" dxfId="4701" priority="911" operator="equal">
      <formula>1</formula>
    </cfRule>
  </conditionalFormatting>
  <conditionalFormatting sqref="AT57">
    <cfRule type="cellIs" dxfId="4700" priority="910" operator="equal">
      <formula>1</formula>
    </cfRule>
  </conditionalFormatting>
  <conditionalFormatting sqref="AT60">
    <cfRule type="cellIs" dxfId="4699" priority="909" operator="equal">
      <formula>1</formula>
    </cfRule>
  </conditionalFormatting>
  <conditionalFormatting sqref="AT62">
    <cfRule type="cellIs" dxfId="4698" priority="908" operator="equal">
      <formula>1</formula>
    </cfRule>
  </conditionalFormatting>
  <conditionalFormatting sqref="AT61">
    <cfRule type="cellIs" dxfId="4697" priority="907" operator="equal">
      <formula>1</formula>
    </cfRule>
  </conditionalFormatting>
  <conditionalFormatting sqref="AT64">
    <cfRule type="cellIs" dxfId="4696" priority="906" operator="equal">
      <formula>1</formula>
    </cfRule>
  </conditionalFormatting>
  <conditionalFormatting sqref="AT66">
    <cfRule type="cellIs" dxfId="4695" priority="905" operator="equal">
      <formula>1</formula>
    </cfRule>
  </conditionalFormatting>
  <conditionalFormatting sqref="AT65">
    <cfRule type="cellIs" dxfId="4694" priority="904" operator="equal">
      <formula>1</formula>
    </cfRule>
  </conditionalFormatting>
  <conditionalFormatting sqref="AT68">
    <cfRule type="cellIs" dxfId="4693" priority="903" operator="equal">
      <formula>1</formula>
    </cfRule>
  </conditionalFormatting>
  <conditionalFormatting sqref="AT70">
    <cfRule type="cellIs" dxfId="4692" priority="902" operator="equal">
      <formula>1</formula>
    </cfRule>
  </conditionalFormatting>
  <conditionalFormatting sqref="AT69">
    <cfRule type="cellIs" dxfId="4691" priority="901" operator="equal">
      <formula>1</formula>
    </cfRule>
  </conditionalFormatting>
  <conditionalFormatting sqref="AX12">
    <cfRule type="cellIs" dxfId="4690" priority="900" operator="equal">
      <formula>1</formula>
    </cfRule>
  </conditionalFormatting>
  <conditionalFormatting sqref="AX14">
    <cfRule type="cellIs" dxfId="4689" priority="899" operator="equal">
      <formula>1</formula>
    </cfRule>
  </conditionalFormatting>
  <conditionalFormatting sqref="AX13">
    <cfRule type="cellIs" dxfId="4688" priority="898" operator="equal">
      <formula>1</formula>
    </cfRule>
  </conditionalFormatting>
  <conditionalFormatting sqref="AX16">
    <cfRule type="cellIs" dxfId="4687" priority="897" operator="equal">
      <formula>1</formula>
    </cfRule>
  </conditionalFormatting>
  <conditionalFormatting sqref="AX18">
    <cfRule type="cellIs" dxfId="4686" priority="896" operator="equal">
      <formula>1</formula>
    </cfRule>
  </conditionalFormatting>
  <conditionalFormatting sqref="AX17">
    <cfRule type="cellIs" dxfId="4685" priority="895" operator="equal">
      <formula>1</formula>
    </cfRule>
  </conditionalFormatting>
  <conditionalFormatting sqref="AX20">
    <cfRule type="cellIs" dxfId="4684" priority="894" operator="equal">
      <formula>1</formula>
    </cfRule>
  </conditionalFormatting>
  <conditionalFormatting sqref="AX22">
    <cfRule type="cellIs" dxfId="4683" priority="893" operator="equal">
      <formula>1</formula>
    </cfRule>
  </conditionalFormatting>
  <conditionalFormatting sqref="AX21">
    <cfRule type="cellIs" dxfId="4682" priority="892" operator="equal">
      <formula>1</formula>
    </cfRule>
  </conditionalFormatting>
  <conditionalFormatting sqref="AX24">
    <cfRule type="cellIs" dxfId="4681" priority="891" operator="equal">
      <formula>1</formula>
    </cfRule>
  </conditionalFormatting>
  <conditionalFormatting sqref="AX26">
    <cfRule type="cellIs" dxfId="4680" priority="890" operator="equal">
      <formula>1</formula>
    </cfRule>
  </conditionalFormatting>
  <conditionalFormatting sqref="AX25">
    <cfRule type="cellIs" dxfId="4679" priority="889" operator="equal">
      <formula>1</formula>
    </cfRule>
  </conditionalFormatting>
  <conditionalFormatting sqref="AX28">
    <cfRule type="cellIs" dxfId="4678" priority="888" operator="equal">
      <formula>1</formula>
    </cfRule>
  </conditionalFormatting>
  <conditionalFormatting sqref="AX30">
    <cfRule type="cellIs" dxfId="4677" priority="887" operator="equal">
      <formula>1</formula>
    </cfRule>
  </conditionalFormatting>
  <conditionalFormatting sqref="AX29">
    <cfRule type="cellIs" dxfId="4676" priority="886" operator="equal">
      <formula>1</formula>
    </cfRule>
  </conditionalFormatting>
  <conditionalFormatting sqref="AX32">
    <cfRule type="cellIs" dxfId="4675" priority="885" operator="equal">
      <formula>1</formula>
    </cfRule>
  </conditionalFormatting>
  <conditionalFormatting sqref="AX34">
    <cfRule type="cellIs" dxfId="4674" priority="884" operator="equal">
      <formula>1</formula>
    </cfRule>
  </conditionalFormatting>
  <conditionalFormatting sqref="AX33">
    <cfRule type="cellIs" dxfId="4673" priority="883" operator="equal">
      <formula>1</formula>
    </cfRule>
  </conditionalFormatting>
  <conditionalFormatting sqref="AX36">
    <cfRule type="cellIs" dxfId="4672" priority="882" operator="equal">
      <formula>1</formula>
    </cfRule>
  </conditionalFormatting>
  <conditionalFormatting sqref="AX38">
    <cfRule type="cellIs" dxfId="4671" priority="881" operator="equal">
      <formula>1</formula>
    </cfRule>
  </conditionalFormatting>
  <conditionalFormatting sqref="AX37">
    <cfRule type="cellIs" dxfId="4670" priority="880" operator="equal">
      <formula>1</formula>
    </cfRule>
  </conditionalFormatting>
  <conditionalFormatting sqref="AX40">
    <cfRule type="cellIs" dxfId="4669" priority="879" operator="equal">
      <formula>1</formula>
    </cfRule>
  </conditionalFormatting>
  <conditionalFormatting sqref="AX42">
    <cfRule type="cellIs" dxfId="4668" priority="878" operator="equal">
      <formula>1</formula>
    </cfRule>
  </conditionalFormatting>
  <conditionalFormatting sqref="AX41">
    <cfRule type="cellIs" dxfId="4667" priority="877" operator="equal">
      <formula>1</formula>
    </cfRule>
  </conditionalFormatting>
  <conditionalFormatting sqref="AX44">
    <cfRule type="cellIs" dxfId="4666" priority="876" operator="equal">
      <formula>1</formula>
    </cfRule>
  </conditionalFormatting>
  <conditionalFormatting sqref="AX46">
    <cfRule type="cellIs" dxfId="4665" priority="875" operator="equal">
      <formula>1</formula>
    </cfRule>
  </conditionalFormatting>
  <conditionalFormatting sqref="AX45">
    <cfRule type="cellIs" dxfId="4664" priority="874" operator="equal">
      <formula>1</formula>
    </cfRule>
  </conditionalFormatting>
  <conditionalFormatting sqref="AX48">
    <cfRule type="cellIs" dxfId="4663" priority="873" operator="equal">
      <formula>1</formula>
    </cfRule>
  </conditionalFormatting>
  <conditionalFormatting sqref="AX50">
    <cfRule type="cellIs" dxfId="4662" priority="872" operator="equal">
      <formula>1</formula>
    </cfRule>
  </conditionalFormatting>
  <conditionalFormatting sqref="AX49">
    <cfRule type="cellIs" dxfId="4661" priority="871" operator="equal">
      <formula>1</formula>
    </cfRule>
  </conditionalFormatting>
  <conditionalFormatting sqref="AX52">
    <cfRule type="cellIs" dxfId="4660" priority="870" operator="equal">
      <formula>1</formula>
    </cfRule>
  </conditionalFormatting>
  <conditionalFormatting sqref="AX54">
    <cfRule type="cellIs" dxfId="4659" priority="869" operator="equal">
      <formula>1</formula>
    </cfRule>
  </conditionalFormatting>
  <conditionalFormatting sqref="AX53">
    <cfRule type="cellIs" dxfId="4658" priority="868" operator="equal">
      <formula>1</formula>
    </cfRule>
  </conditionalFormatting>
  <conditionalFormatting sqref="AX56">
    <cfRule type="cellIs" dxfId="4657" priority="867" operator="equal">
      <formula>1</formula>
    </cfRule>
  </conditionalFormatting>
  <conditionalFormatting sqref="AX58">
    <cfRule type="cellIs" dxfId="4656" priority="866" operator="equal">
      <formula>1</formula>
    </cfRule>
  </conditionalFormatting>
  <conditionalFormatting sqref="AX57">
    <cfRule type="cellIs" dxfId="4655" priority="865" operator="equal">
      <formula>1</formula>
    </cfRule>
  </conditionalFormatting>
  <conditionalFormatting sqref="AX60">
    <cfRule type="cellIs" dxfId="4654" priority="864" operator="equal">
      <formula>1</formula>
    </cfRule>
  </conditionalFormatting>
  <conditionalFormatting sqref="AX62">
    <cfRule type="cellIs" dxfId="4653" priority="863" operator="equal">
      <formula>1</formula>
    </cfRule>
  </conditionalFormatting>
  <conditionalFormatting sqref="AX61">
    <cfRule type="cellIs" dxfId="4652" priority="862" operator="equal">
      <formula>1</formula>
    </cfRule>
  </conditionalFormatting>
  <conditionalFormatting sqref="AX64">
    <cfRule type="cellIs" dxfId="4651" priority="861" operator="equal">
      <formula>1</formula>
    </cfRule>
  </conditionalFormatting>
  <conditionalFormatting sqref="AX66">
    <cfRule type="cellIs" dxfId="4650" priority="860" operator="equal">
      <formula>1</formula>
    </cfRule>
  </conditionalFormatting>
  <conditionalFormatting sqref="AX65">
    <cfRule type="cellIs" dxfId="4649" priority="859" operator="equal">
      <formula>1</formula>
    </cfRule>
  </conditionalFormatting>
  <conditionalFormatting sqref="AX68">
    <cfRule type="cellIs" dxfId="4648" priority="858" operator="equal">
      <formula>1</formula>
    </cfRule>
  </conditionalFormatting>
  <conditionalFormatting sqref="AX70">
    <cfRule type="cellIs" dxfId="4647" priority="857" operator="equal">
      <formula>1</formula>
    </cfRule>
  </conditionalFormatting>
  <conditionalFormatting sqref="AX69">
    <cfRule type="cellIs" dxfId="4646" priority="856" operator="equal">
      <formula>1</formula>
    </cfRule>
  </conditionalFormatting>
  <conditionalFormatting sqref="BB12">
    <cfRule type="cellIs" dxfId="4645" priority="855" operator="equal">
      <formula>1</formula>
    </cfRule>
  </conditionalFormatting>
  <conditionalFormatting sqref="BB14">
    <cfRule type="cellIs" dxfId="4644" priority="854" operator="equal">
      <formula>1</formula>
    </cfRule>
  </conditionalFormatting>
  <conditionalFormatting sqref="BB13">
    <cfRule type="cellIs" dxfId="4643" priority="853" operator="equal">
      <formula>1</formula>
    </cfRule>
  </conditionalFormatting>
  <conditionalFormatting sqref="BB16">
    <cfRule type="cellIs" dxfId="4642" priority="852" operator="equal">
      <formula>1</formula>
    </cfRule>
  </conditionalFormatting>
  <conditionalFormatting sqref="BB18">
    <cfRule type="cellIs" dxfId="4641" priority="851" operator="equal">
      <formula>1</formula>
    </cfRule>
  </conditionalFormatting>
  <conditionalFormatting sqref="BB17">
    <cfRule type="cellIs" dxfId="4640" priority="850" operator="equal">
      <formula>1</formula>
    </cfRule>
  </conditionalFormatting>
  <conditionalFormatting sqref="BB20">
    <cfRule type="cellIs" dxfId="4639" priority="849" operator="equal">
      <formula>1</formula>
    </cfRule>
  </conditionalFormatting>
  <conditionalFormatting sqref="BB22">
    <cfRule type="cellIs" dxfId="4638" priority="848" operator="equal">
      <formula>1</formula>
    </cfRule>
  </conditionalFormatting>
  <conditionalFormatting sqref="BB21">
    <cfRule type="cellIs" dxfId="4637" priority="847" operator="equal">
      <formula>1</formula>
    </cfRule>
  </conditionalFormatting>
  <conditionalFormatting sqref="BB24">
    <cfRule type="cellIs" dxfId="4636" priority="846" operator="equal">
      <formula>1</formula>
    </cfRule>
  </conditionalFormatting>
  <conditionalFormatting sqref="BB26">
    <cfRule type="cellIs" dxfId="4635" priority="845" operator="equal">
      <formula>1</formula>
    </cfRule>
  </conditionalFormatting>
  <conditionalFormatting sqref="BB25">
    <cfRule type="cellIs" dxfId="4634" priority="844" operator="equal">
      <formula>1</formula>
    </cfRule>
  </conditionalFormatting>
  <conditionalFormatting sqref="BB28">
    <cfRule type="cellIs" dxfId="4633" priority="843" operator="equal">
      <formula>1</formula>
    </cfRule>
  </conditionalFormatting>
  <conditionalFormatting sqref="BB30">
    <cfRule type="cellIs" dxfId="4632" priority="842" operator="equal">
      <formula>1</formula>
    </cfRule>
  </conditionalFormatting>
  <conditionalFormatting sqref="BB29">
    <cfRule type="cellIs" dxfId="4631" priority="841" operator="equal">
      <formula>1</formula>
    </cfRule>
  </conditionalFormatting>
  <conditionalFormatting sqref="BB32">
    <cfRule type="cellIs" dxfId="4630" priority="840" operator="equal">
      <formula>1</formula>
    </cfRule>
  </conditionalFormatting>
  <conditionalFormatting sqref="BB34">
    <cfRule type="cellIs" dxfId="4629" priority="839" operator="equal">
      <formula>1</formula>
    </cfRule>
  </conditionalFormatting>
  <conditionalFormatting sqref="BB33">
    <cfRule type="cellIs" dxfId="4628" priority="838" operator="equal">
      <formula>1</formula>
    </cfRule>
  </conditionalFormatting>
  <conditionalFormatting sqref="BB36">
    <cfRule type="cellIs" dxfId="4627" priority="837" operator="equal">
      <formula>1</formula>
    </cfRule>
  </conditionalFormatting>
  <conditionalFormatting sqref="BB38">
    <cfRule type="cellIs" dxfId="4626" priority="836" operator="equal">
      <formula>1</formula>
    </cfRule>
  </conditionalFormatting>
  <conditionalFormatting sqref="BB37">
    <cfRule type="cellIs" dxfId="4625" priority="835" operator="equal">
      <formula>1</formula>
    </cfRule>
  </conditionalFormatting>
  <conditionalFormatting sqref="BB40">
    <cfRule type="cellIs" dxfId="4624" priority="834" operator="equal">
      <formula>1</formula>
    </cfRule>
  </conditionalFormatting>
  <conditionalFormatting sqref="BB42">
    <cfRule type="cellIs" dxfId="4623" priority="833" operator="equal">
      <formula>1</formula>
    </cfRule>
  </conditionalFormatting>
  <conditionalFormatting sqref="BB41">
    <cfRule type="cellIs" dxfId="4622" priority="832" operator="equal">
      <formula>1</formula>
    </cfRule>
  </conditionalFormatting>
  <conditionalFormatting sqref="BB44">
    <cfRule type="cellIs" dxfId="4621" priority="831" operator="equal">
      <formula>1</formula>
    </cfRule>
  </conditionalFormatting>
  <conditionalFormatting sqref="BB46">
    <cfRule type="cellIs" dxfId="4620" priority="830" operator="equal">
      <formula>1</formula>
    </cfRule>
  </conditionalFormatting>
  <conditionalFormatting sqref="BB45">
    <cfRule type="cellIs" dxfId="4619" priority="829" operator="equal">
      <formula>1</formula>
    </cfRule>
  </conditionalFormatting>
  <conditionalFormatting sqref="BB48">
    <cfRule type="cellIs" dxfId="4618" priority="828" operator="equal">
      <formula>1</formula>
    </cfRule>
  </conditionalFormatting>
  <conditionalFormatting sqref="BB50">
    <cfRule type="cellIs" dxfId="4617" priority="827" operator="equal">
      <formula>1</formula>
    </cfRule>
  </conditionalFormatting>
  <conditionalFormatting sqref="BB49">
    <cfRule type="cellIs" dxfId="4616" priority="826" operator="equal">
      <formula>1</formula>
    </cfRule>
  </conditionalFormatting>
  <conditionalFormatting sqref="BB52">
    <cfRule type="cellIs" dxfId="4615" priority="825" operator="equal">
      <formula>1</formula>
    </cfRule>
  </conditionalFormatting>
  <conditionalFormatting sqref="BB54">
    <cfRule type="cellIs" dxfId="4614" priority="824" operator="equal">
      <formula>1</formula>
    </cfRule>
  </conditionalFormatting>
  <conditionalFormatting sqref="BB53">
    <cfRule type="cellIs" dxfId="4613" priority="823" operator="equal">
      <formula>1</formula>
    </cfRule>
  </conditionalFormatting>
  <conditionalFormatting sqref="BB56">
    <cfRule type="cellIs" dxfId="4612" priority="822" operator="equal">
      <formula>1</formula>
    </cfRule>
  </conditionalFormatting>
  <conditionalFormatting sqref="BB58">
    <cfRule type="cellIs" dxfId="4611" priority="821" operator="equal">
      <formula>1</formula>
    </cfRule>
  </conditionalFormatting>
  <conditionalFormatting sqref="BB57">
    <cfRule type="cellIs" dxfId="4610" priority="820" operator="equal">
      <formula>1</formula>
    </cfRule>
  </conditionalFormatting>
  <conditionalFormatting sqref="BB60">
    <cfRule type="cellIs" dxfId="4609" priority="819" operator="equal">
      <formula>1</formula>
    </cfRule>
  </conditionalFormatting>
  <conditionalFormatting sqref="BB62">
    <cfRule type="cellIs" dxfId="4608" priority="818" operator="equal">
      <formula>1</formula>
    </cfRule>
  </conditionalFormatting>
  <conditionalFormatting sqref="BB61">
    <cfRule type="cellIs" dxfId="4607" priority="817" operator="equal">
      <formula>1</formula>
    </cfRule>
  </conditionalFormatting>
  <conditionalFormatting sqref="BB64">
    <cfRule type="cellIs" dxfId="4606" priority="816" operator="equal">
      <formula>1</formula>
    </cfRule>
  </conditionalFormatting>
  <conditionalFormatting sqref="BB66">
    <cfRule type="cellIs" dxfId="4605" priority="815" operator="equal">
      <formula>1</formula>
    </cfRule>
  </conditionalFormatting>
  <conditionalFormatting sqref="BB65">
    <cfRule type="cellIs" dxfId="4604" priority="814" operator="equal">
      <formula>1</formula>
    </cfRule>
  </conditionalFormatting>
  <conditionalFormatting sqref="BB68">
    <cfRule type="cellIs" dxfId="4603" priority="813" operator="equal">
      <formula>1</formula>
    </cfRule>
  </conditionalFormatting>
  <conditionalFormatting sqref="BB70">
    <cfRule type="cellIs" dxfId="4602" priority="812" operator="equal">
      <formula>1</formula>
    </cfRule>
  </conditionalFormatting>
  <conditionalFormatting sqref="BB69">
    <cfRule type="cellIs" dxfId="4601" priority="811" operator="equal">
      <formula>1</formula>
    </cfRule>
  </conditionalFormatting>
  <conditionalFormatting sqref="BF12">
    <cfRule type="cellIs" dxfId="4600" priority="810" operator="equal">
      <formula>1</formula>
    </cfRule>
  </conditionalFormatting>
  <conditionalFormatting sqref="BF14">
    <cfRule type="cellIs" dxfId="4599" priority="809" operator="equal">
      <formula>1</formula>
    </cfRule>
  </conditionalFormatting>
  <conditionalFormatting sqref="BF13">
    <cfRule type="cellIs" dxfId="4598" priority="808" operator="equal">
      <formula>1</formula>
    </cfRule>
  </conditionalFormatting>
  <conditionalFormatting sqref="BF16">
    <cfRule type="cellIs" dxfId="4597" priority="807" operator="equal">
      <formula>1</formula>
    </cfRule>
  </conditionalFormatting>
  <conditionalFormatting sqref="BF18">
    <cfRule type="cellIs" dxfId="4596" priority="806" operator="equal">
      <formula>1</formula>
    </cfRule>
  </conditionalFormatting>
  <conditionalFormatting sqref="BF17">
    <cfRule type="cellIs" dxfId="4595" priority="805" operator="equal">
      <formula>1</formula>
    </cfRule>
  </conditionalFormatting>
  <conditionalFormatting sqref="BF20">
    <cfRule type="cellIs" dxfId="4594" priority="804" operator="equal">
      <formula>1</formula>
    </cfRule>
  </conditionalFormatting>
  <conditionalFormatting sqref="BF22">
    <cfRule type="cellIs" dxfId="4593" priority="803" operator="equal">
      <formula>1</formula>
    </cfRule>
  </conditionalFormatting>
  <conditionalFormatting sqref="BF21">
    <cfRule type="cellIs" dxfId="4592" priority="802" operator="equal">
      <formula>1</formula>
    </cfRule>
  </conditionalFormatting>
  <conditionalFormatting sqref="BF24">
    <cfRule type="cellIs" dxfId="4591" priority="801" operator="equal">
      <formula>1</formula>
    </cfRule>
  </conditionalFormatting>
  <conditionalFormatting sqref="BF26">
    <cfRule type="cellIs" dxfId="4590" priority="800" operator="equal">
      <formula>1</formula>
    </cfRule>
  </conditionalFormatting>
  <conditionalFormatting sqref="BF25">
    <cfRule type="cellIs" dxfId="4589" priority="799" operator="equal">
      <formula>1</formula>
    </cfRule>
  </conditionalFormatting>
  <conditionalFormatting sqref="BF28">
    <cfRule type="cellIs" dxfId="4588" priority="798" operator="equal">
      <formula>1</formula>
    </cfRule>
  </conditionalFormatting>
  <conditionalFormatting sqref="BF30">
    <cfRule type="cellIs" dxfId="4587" priority="797" operator="equal">
      <formula>1</formula>
    </cfRule>
  </conditionalFormatting>
  <conditionalFormatting sqref="BF29">
    <cfRule type="cellIs" dxfId="4586" priority="796" operator="equal">
      <formula>1</formula>
    </cfRule>
  </conditionalFormatting>
  <conditionalFormatting sqref="BF32">
    <cfRule type="cellIs" dxfId="4585" priority="795" operator="equal">
      <formula>1</formula>
    </cfRule>
  </conditionalFormatting>
  <conditionalFormatting sqref="BF34">
    <cfRule type="cellIs" dxfId="4584" priority="794" operator="equal">
      <formula>1</formula>
    </cfRule>
  </conditionalFormatting>
  <conditionalFormatting sqref="BF33">
    <cfRule type="cellIs" dxfId="4583" priority="793" operator="equal">
      <formula>1</formula>
    </cfRule>
  </conditionalFormatting>
  <conditionalFormatting sqref="BF36">
    <cfRule type="cellIs" dxfId="4582" priority="792" operator="equal">
      <formula>1</formula>
    </cfRule>
  </conditionalFormatting>
  <conditionalFormatting sqref="BF38">
    <cfRule type="cellIs" dxfId="4581" priority="791" operator="equal">
      <formula>1</formula>
    </cfRule>
  </conditionalFormatting>
  <conditionalFormatting sqref="BF37">
    <cfRule type="cellIs" dxfId="4580" priority="790" operator="equal">
      <formula>1</formula>
    </cfRule>
  </conditionalFormatting>
  <conditionalFormatting sqref="BF40">
    <cfRule type="cellIs" dxfId="4579" priority="789" operator="equal">
      <formula>1</formula>
    </cfRule>
  </conditionalFormatting>
  <conditionalFormatting sqref="BF42">
    <cfRule type="cellIs" dxfId="4578" priority="788" operator="equal">
      <formula>1</formula>
    </cfRule>
  </conditionalFormatting>
  <conditionalFormatting sqref="BF41">
    <cfRule type="cellIs" dxfId="4577" priority="787" operator="equal">
      <formula>1</formula>
    </cfRule>
  </conditionalFormatting>
  <conditionalFormatting sqref="BF44">
    <cfRule type="cellIs" dxfId="4576" priority="786" operator="equal">
      <formula>1</formula>
    </cfRule>
  </conditionalFormatting>
  <conditionalFormatting sqref="BF46">
    <cfRule type="cellIs" dxfId="4575" priority="785" operator="equal">
      <formula>1</formula>
    </cfRule>
  </conditionalFormatting>
  <conditionalFormatting sqref="BF45">
    <cfRule type="cellIs" dxfId="4574" priority="784" operator="equal">
      <formula>1</formula>
    </cfRule>
  </conditionalFormatting>
  <conditionalFormatting sqref="BF48">
    <cfRule type="cellIs" dxfId="4573" priority="783" operator="equal">
      <formula>1</formula>
    </cfRule>
  </conditionalFormatting>
  <conditionalFormatting sqref="BF50">
    <cfRule type="cellIs" dxfId="4572" priority="782" operator="equal">
      <formula>1</formula>
    </cfRule>
  </conditionalFormatting>
  <conditionalFormatting sqref="BF49">
    <cfRule type="cellIs" dxfId="4571" priority="781" operator="equal">
      <formula>1</formula>
    </cfRule>
  </conditionalFormatting>
  <conditionalFormatting sqref="BF52">
    <cfRule type="cellIs" dxfId="4570" priority="780" operator="equal">
      <formula>1</formula>
    </cfRule>
  </conditionalFormatting>
  <conditionalFormatting sqref="BF54">
    <cfRule type="cellIs" dxfId="4569" priority="779" operator="equal">
      <formula>1</formula>
    </cfRule>
  </conditionalFormatting>
  <conditionalFormatting sqref="BF53">
    <cfRule type="cellIs" dxfId="4568" priority="778" operator="equal">
      <formula>1</formula>
    </cfRule>
  </conditionalFormatting>
  <conditionalFormatting sqref="BF56">
    <cfRule type="cellIs" dxfId="4567" priority="777" operator="equal">
      <formula>1</formula>
    </cfRule>
  </conditionalFormatting>
  <conditionalFormatting sqref="BF58">
    <cfRule type="cellIs" dxfId="4566" priority="776" operator="equal">
      <formula>1</formula>
    </cfRule>
  </conditionalFormatting>
  <conditionalFormatting sqref="BF57">
    <cfRule type="cellIs" dxfId="4565" priority="775" operator="equal">
      <formula>1</formula>
    </cfRule>
  </conditionalFormatting>
  <conditionalFormatting sqref="BF60">
    <cfRule type="cellIs" dxfId="4564" priority="774" operator="equal">
      <formula>1</formula>
    </cfRule>
  </conditionalFormatting>
  <conditionalFormatting sqref="BF62">
    <cfRule type="cellIs" dxfId="4563" priority="773" operator="equal">
      <formula>1</formula>
    </cfRule>
  </conditionalFormatting>
  <conditionalFormatting sqref="BF61">
    <cfRule type="cellIs" dxfId="4562" priority="772" operator="equal">
      <formula>1</formula>
    </cfRule>
  </conditionalFormatting>
  <conditionalFormatting sqref="BF64">
    <cfRule type="cellIs" dxfId="4561" priority="771" operator="equal">
      <formula>1</formula>
    </cfRule>
  </conditionalFormatting>
  <conditionalFormatting sqref="BF66">
    <cfRule type="cellIs" dxfId="4560" priority="770" operator="equal">
      <formula>1</formula>
    </cfRule>
  </conditionalFormatting>
  <conditionalFormatting sqref="BF65">
    <cfRule type="cellIs" dxfId="4559" priority="769" operator="equal">
      <formula>1</formula>
    </cfRule>
  </conditionalFormatting>
  <conditionalFormatting sqref="BF68">
    <cfRule type="cellIs" dxfId="4558" priority="768" operator="equal">
      <formula>1</formula>
    </cfRule>
  </conditionalFormatting>
  <conditionalFormatting sqref="BF70">
    <cfRule type="cellIs" dxfId="4557" priority="767" operator="equal">
      <formula>1</formula>
    </cfRule>
  </conditionalFormatting>
  <conditionalFormatting sqref="BF69">
    <cfRule type="cellIs" dxfId="4556" priority="766" operator="equal">
      <formula>1</formula>
    </cfRule>
  </conditionalFormatting>
  <conditionalFormatting sqref="BJ12">
    <cfRule type="cellIs" dxfId="4555" priority="765" operator="equal">
      <formula>1</formula>
    </cfRule>
  </conditionalFormatting>
  <conditionalFormatting sqref="BJ14">
    <cfRule type="cellIs" dxfId="4554" priority="764" operator="equal">
      <formula>1</formula>
    </cfRule>
  </conditionalFormatting>
  <conditionalFormatting sqref="BJ13">
    <cfRule type="cellIs" dxfId="4553" priority="763" operator="equal">
      <formula>1</formula>
    </cfRule>
  </conditionalFormatting>
  <conditionalFormatting sqref="BJ16">
    <cfRule type="cellIs" dxfId="4552" priority="762" operator="equal">
      <formula>1</formula>
    </cfRule>
  </conditionalFormatting>
  <conditionalFormatting sqref="BJ18">
    <cfRule type="cellIs" dxfId="4551" priority="761" operator="equal">
      <formula>1</formula>
    </cfRule>
  </conditionalFormatting>
  <conditionalFormatting sqref="BJ17">
    <cfRule type="cellIs" dxfId="4550" priority="760" operator="equal">
      <formula>1</formula>
    </cfRule>
  </conditionalFormatting>
  <conditionalFormatting sqref="BJ20">
    <cfRule type="cellIs" dxfId="4549" priority="759" operator="equal">
      <formula>1</formula>
    </cfRule>
  </conditionalFormatting>
  <conditionalFormatting sqref="BJ22">
    <cfRule type="cellIs" dxfId="4548" priority="758" operator="equal">
      <formula>1</formula>
    </cfRule>
  </conditionalFormatting>
  <conditionalFormatting sqref="BJ21">
    <cfRule type="cellIs" dxfId="4547" priority="757" operator="equal">
      <formula>1</formula>
    </cfRule>
  </conditionalFormatting>
  <conditionalFormatting sqref="BJ24">
    <cfRule type="cellIs" dxfId="4546" priority="756" operator="equal">
      <formula>1</formula>
    </cfRule>
  </conditionalFormatting>
  <conditionalFormatting sqref="BJ26">
    <cfRule type="cellIs" dxfId="4545" priority="755" operator="equal">
      <formula>1</formula>
    </cfRule>
  </conditionalFormatting>
  <conditionalFormatting sqref="BJ25">
    <cfRule type="cellIs" dxfId="4544" priority="754" operator="equal">
      <formula>1</formula>
    </cfRule>
  </conditionalFormatting>
  <conditionalFormatting sqref="BJ28">
    <cfRule type="cellIs" dxfId="4543" priority="753" operator="equal">
      <formula>1</formula>
    </cfRule>
  </conditionalFormatting>
  <conditionalFormatting sqref="BJ30">
    <cfRule type="cellIs" dxfId="4542" priority="752" operator="equal">
      <formula>1</formula>
    </cfRule>
  </conditionalFormatting>
  <conditionalFormatting sqref="BJ29">
    <cfRule type="cellIs" dxfId="4541" priority="751" operator="equal">
      <formula>1</formula>
    </cfRule>
  </conditionalFormatting>
  <conditionalFormatting sqref="BJ32">
    <cfRule type="cellIs" dxfId="4540" priority="750" operator="equal">
      <formula>1</formula>
    </cfRule>
  </conditionalFormatting>
  <conditionalFormatting sqref="BJ34">
    <cfRule type="cellIs" dxfId="4539" priority="749" operator="equal">
      <formula>1</formula>
    </cfRule>
  </conditionalFormatting>
  <conditionalFormatting sqref="BJ33">
    <cfRule type="cellIs" dxfId="4538" priority="748" operator="equal">
      <formula>1</formula>
    </cfRule>
  </conditionalFormatting>
  <conditionalFormatting sqref="BJ36">
    <cfRule type="cellIs" dxfId="4537" priority="747" operator="equal">
      <formula>1</formula>
    </cfRule>
  </conditionalFormatting>
  <conditionalFormatting sqref="BJ38">
    <cfRule type="cellIs" dxfId="4536" priority="746" operator="equal">
      <formula>1</formula>
    </cfRule>
  </conditionalFormatting>
  <conditionalFormatting sqref="BJ37">
    <cfRule type="cellIs" dxfId="4535" priority="745" operator="equal">
      <formula>1</formula>
    </cfRule>
  </conditionalFormatting>
  <conditionalFormatting sqref="BJ40">
    <cfRule type="cellIs" dxfId="4534" priority="744" operator="equal">
      <formula>1</formula>
    </cfRule>
  </conditionalFormatting>
  <conditionalFormatting sqref="BJ42">
    <cfRule type="cellIs" dxfId="4533" priority="743" operator="equal">
      <formula>1</formula>
    </cfRule>
  </conditionalFormatting>
  <conditionalFormatting sqref="BJ41">
    <cfRule type="cellIs" dxfId="4532" priority="742" operator="equal">
      <formula>1</formula>
    </cfRule>
  </conditionalFormatting>
  <conditionalFormatting sqref="BJ44">
    <cfRule type="cellIs" dxfId="4531" priority="741" operator="equal">
      <formula>1</formula>
    </cfRule>
  </conditionalFormatting>
  <conditionalFormatting sqref="BJ46">
    <cfRule type="cellIs" dxfId="4530" priority="740" operator="equal">
      <formula>1</formula>
    </cfRule>
  </conditionalFormatting>
  <conditionalFormatting sqref="BJ45">
    <cfRule type="cellIs" dxfId="4529" priority="739" operator="equal">
      <formula>1</formula>
    </cfRule>
  </conditionalFormatting>
  <conditionalFormatting sqref="BJ48">
    <cfRule type="cellIs" dxfId="4528" priority="738" operator="equal">
      <formula>1</formula>
    </cfRule>
  </conditionalFormatting>
  <conditionalFormatting sqref="BJ50">
    <cfRule type="cellIs" dxfId="4527" priority="737" operator="equal">
      <formula>1</formula>
    </cfRule>
  </conditionalFormatting>
  <conditionalFormatting sqref="BJ49">
    <cfRule type="cellIs" dxfId="4526" priority="736" operator="equal">
      <formula>1</formula>
    </cfRule>
  </conditionalFormatting>
  <conditionalFormatting sqref="BJ52">
    <cfRule type="cellIs" dxfId="4525" priority="735" operator="equal">
      <formula>1</formula>
    </cfRule>
  </conditionalFormatting>
  <conditionalFormatting sqref="BJ54">
    <cfRule type="cellIs" dxfId="4524" priority="734" operator="equal">
      <formula>1</formula>
    </cfRule>
  </conditionalFormatting>
  <conditionalFormatting sqref="BJ53">
    <cfRule type="cellIs" dxfId="4523" priority="733" operator="equal">
      <formula>1</formula>
    </cfRule>
  </conditionalFormatting>
  <conditionalFormatting sqref="BJ56">
    <cfRule type="cellIs" dxfId="4522" priority="732" operator="equal">
      <formula>1</formula>
    </cfRule>
  </conditionalFormatting>
  <conditionalFormatting sqref="BJ58">
    <cfRule type="cellIs" dxfId="4521" priority="731" operator="equal">
      <formula>1</formula>
    </cfRule>
  </conditionalFormatting>
  <conditionalFormatting sqref="BJ57">
    <cfRule type="cellIs" dxfId="4520" priority="730" operator="equal">
      <formula>1</formula>
    </cfRule>
  </conditionalFormatting>
  <conditionalFormatting sqref="BJ60">
    <cfRule type="cellIs" dxfId="4519" priority="729" operator="equal">
      <formula>1</formula>
    </cfRule>
  </conditionalFormatting>
  <conditionalFormatting sqref="BJ62">
    <cfRule type="cellIs" dxfId="4518" priority="728" operator="equal">
      <formula>1</formula>
    </cfRule>
  </conditionalFormatting>
  <conditionalFormatting sqref="BJ61">
    <cfRule type="cellIs" dxfId="4517" priority="727" operator="equal">
      <formula>1</formula>
    </cfRule>
  </conditionalFormatting>
  <conditionalFormatting sqref="BJ64">
    <cfRule type="cellIs" dxfId="4516" priority="726" operator="equal">
      <formula>1</formula>
    </cfRule>
  </conditionalFormatting>
  <conditionalFormatting sqref="BJ66">
    <cfRule type="cellIs" dxfId="4515" priority="725" operator="equal">
      <formula>1</formula>
    </cfRule>
  </conditionalFormatting>
  <conditionalFormatting sqref="BJ65">
    <cfRule type="cellIs" dxfId="4514" priority="724" operator="equal">
      <formula>1</formula>
    </cfRule>
  </conditionalFormatting>
  <conditionalFormatting sqref="BJ68">
    <cfRule type="cellIs" dxfId="4513" priority="723" operator="equal">
      <formula>1</formula>
    </cfRule>
  </conditionalFormatting>
  <conditionalFormatting sqref="BJ70">
    <cfRule type="cellIs" dxfId="4512" priority="722" operator="equal">
      <formula>1</formula>
    </cfRule>
  </conditionalFormatting>
  <conditionalFormatting sqref="BJ69">
    <cfRule type="cellIs" dxfId="4511" priority="721" operator="equal">
      <formula>1</formula>
    </cfRule>
  </conditionalFormatting>
  <conditionalFormatting sqref="BN12">
    <cfRule type="cellIs" dxfId="4510" priority="720" operator="equal">
      <formula>1</formula>
    </cfRule>
  </conditionalFormatting>
  <conditionalFormatting sqref="BN14">
    <cfRule type="cellIs" dxfId="4509" priority="719" operator="equal">
      <formula>1</formula>
    </cfRule>
  </conditionalFormatting>
  <conditionalFormatting sqref="BN13">
    <cfRule type="cellIs" dxfId="4508" priority="718" operator="equal">
      <formula>1</formula>
    </cfRule>
  </conditionalFormatting>
  <conditionalFormatting sqref="BN16">
    <cfRule type="cellIs" dxfId="4507" priority="717" operator="equal">
      <formula>1</formula>
    </cfRule>
  </conditionalFormatting>
  <conditionalFormatting sqref="BN18">
    <cfRule type="cellIs" dxfId="4506" priority="716" operator="equal">
      <formula>1</formula>
    </cfRule>
  </conditionalFormatting>
  <conditionalFormatting sqref="BN17">
    <cfRule type="cellIs" dxfId="4505" priority="715" operator="equal">
      <formula>1</formula>
    </cfRule>
  </conditionalFormatting>
  <conditionalFormatting sqref="BN20">
    <cfRule type="cellIs" dxfId="4504" priority="714" operator="equal">
      <formula>1</formula>
    </cfRule>
  </conditionalFormatting>
  <conditionalFormatting sqref="BN22">
    <cfRule type="cellIs" dxfId="4503" priority="713" operator="equal">
      <formula>1</formula>
    </cfRule>
  </conditionalFormatting>
  <conditionalFormatting sqref="BN21">
    <cfRule type="cellIs" dxfId="4502" priority="712" operator="equal">
      <formula>1</formula>
    </cfRule>
  </conditionalFormatting>
  <conditionalFormatting sqref="BN24">
    <cfRule type="cellIs" dxfId="4501" priority="711" operator="equal">
      <formula>1</formula>
    </cfRule>
  </conditionalFormatting>
  <conditionalFormatting sqref="BN26">
    <cfRule type="cellIs" dxfId="4500" priority="710" operator="equal">
      <formula>1</formula>
    </cfRule>
  </conditionalFormatting>
  <conditionalFormatting sqref="BN25">
    <cfRule type="cellIs" dxfId="4499" priority="709" operator="equal">
      <formula>1</formula>
    </cfRule>
  </conditionalFormatting>
  <conditionalFormatting sqref="BN28">
    <cfRule type="cellIs" dxfId="4498" priority="708" operator="equal">
      <formula>1</formula>
    </cfRule>
  </conditionalFormatting>
  <conditionalFormatting sqref="BN30">
    <cfRule type="cellIs" dxfId="4497" priority="707" operator="equal">
      <formula>1</formula>
    </cfRule>
  </conditionalFormatting>
  <conditionalFormatting sqref="BN29">
    <cfRule type="cellIs" dxfId="4496" priority="706" operator="equal">
      <formula>1</formula>
    </cfRule>
  </conditionalFormatting>
  <conditionalFormatting sqref="BN32">
    <cfRule type="cellIs" dxfId="4495" priority="705" operator="equal">
      <formula>1</formula>
    </cfRule>
  </conditionalFormatting>
  <conditionalFormatting sqref="BN34">
    <cfRule type="cellIs" dxfId="4494" priority="704" operator="equal">
      <formula>1</formula>
    </cfRule>
  </conditionalFormatting>
  <conditionalFormatting sqref="BN33">
    <cfRule type="cellIs" dxfId="4493" priority="703" operator="equal">
      <formula>1</formula>
    </cfRule>
  </conditionalFormatting>
  <conditionalFormatting sqref="BN36">
    <cfRule type="cellIs" dxfId="4492" priority="702" operator="equal">
      <formula>1</formula>
    </cfRule>
  </conditionalFormatting>
  <conditionalFormatting sqref="BN38">
    <cfRule type="cellIs" dxfId="4491" priority="701" operator="equal">
      <formula>1</formula>
    </cfRule>
  </conditionalFormatting>
  <conditionalFormatting sqref="BN37">
    <cfRule type="cellIs" dxfId="4490" priority="700" operator="equal">
      <formula>1</formula>
    </cfRule>
  </conditionalFormatting>
  <conditionalFormatting sqref="BN40">
    <cfRule type="cellIs" dxfId="4489" priority="699" operator="equal">
      <formula>1</formula>
    </cfRule>
  </conditionalFormatting>
  <conditionalFormatting sqref="BN42">
    <cfRule type="cellIs" dxfId="4488" priority="698" operator="equal">
      <formula>1</formula>
    </cfRule>
  </conditionalFormatting>
  <conditionalFormatting sqref="BN41">
    <cfRule type="cellIs" dxfId="4487" priority="697" operator="equal">
      <formula>1</formula>
    </cfRule>
  </conditionalFormatting>
  <conditionalFormatting sqref="BN44">
    <cfRule type="cellIs" dxfId="4486" priority="696" operator="equal">
      <formula>1</formula>
    </cfRule>
  </conditionalFormatting>
  <conditionalFormatting sqref="BN46">
    <cfRule type="cellIs" dxfId="4485" priority="695" operator="equal">
      <formula>1</formula>
    </cfRule>
  </conditionalFormatting>
  <conditionalFormatting sqref="BN45">
    <cfRule type="cellIs" dxfId="4484" priority="694" operator="equal">
      <formula>1</formula>
    </cfRule>
  </conditionalFormatting>
  <conditionalFormatting sqref="BN48">
    <cfRule type="cellIs" dxfId="4483" priority="693" operator="equal">
      <formula>1</formula>
    </cfRule>
  </conditionalFormatting>
  <conditionalFormatting sqref="BN50">
    <cfRule type="cellIs" dxfId="4482" priority="692" operator="equal">
      <formula>1</formula>
    </cfRule>
  </conditionalFormatting>
  <conditionalFormatting sqref="BN49">
    <cfRule type="cellIs" dxfId="4481" priority="691" operator="equal">
      <formula>1</formula>
    </cfRule>
  </conditionalFormatting>
  <conditionalFormatting sqref="BN52">
    <cfRule type="cellIs" dxfId="4480" priority="690" operator="equal">
      <formula>1</formula>
    </cfRule>
  </conditionalFormatting>
  <conditionalFormatting sqref="BN54">
    <cfRule type="cellIs" dxfId="4479" priority="689" operator="equal">
      <formula>1</formula>
    </cfRule>
  </conditionalFormatting>
  <conditionalFormatting sqref="BN53">
    <cfRule type="cellIs" dxfId="4478" priority="688" operator="equal">
      <formula>1</formula>
    </cfRule>
  </conditionalFormatting>
  <conditionalFormatting sqref="BN56">
    <cfRule type="cellIs" dxfId="4477" priority="687" operator="equal">
      <formula>1</formula>
    </cfRule>
  </conditionalFormatting>
  <conditionalFormatting sqref="BN58">
    <cfRule type="cellIs" dxfId="4476" priority="686" operator="equal">
      <formula>1</formula>
    </cfRule>
  </conditionalFormatting>
  <conditionalFormatting sqref="BN57">
    <cfRule type="cellIs" dxfId="4475" priority="685" operator="equal">
      <formula>1</formula>
    </cfRule>
  </conditionalFormatting>
  <conditionalFormatting sqref="BN60">
    <cfRule type="cellIs" dxfId="4474" priority="684" operator="equal">
      <formula>1</formula>
    </cfRule>
  </conditionalFormatting>
  <conditionalFormatting sqref="BN62">
    <cfRule type="cellIs" dxfId="4473" priority="683" operator="equal">
      <formula>1</formula>
    </cfRule>
  </conditionalFormatting>
  <conditionalFormatting sqref="BN61">
    <cfRule type="cellIs" dxfId="4472" priority="682" operator="equal">
      <formula>1</formula>
    </cfRule>
  </conditionalFormatting>
  <conditionalFormatting sqref="BN64">
    <cfRule type="cellIs" dxfId="4471" priority="681" operator="equal">
      <formula>1</formula>
    </cfRule>
  </conditionalFormatting>
  <conditionalFormatting sqref="BN66">
    <cfRule type="cellIs" dxfId="4470" priority="680" operator="equal">
      <formula>1</formula>
    </cfRule>
  </conditionalFormatting>
  <conditionalFormatting sqref="BN65">
    <cfRule type="cellIs" dxfId="4469" priority="679" operator="equal">
      <formula>1</formula>
    </cfRule>
  </conditionalFormatting>
  <conditionalFormatting sqref="BN68">
    <cfRule type="cellIs" dxfId="4468" priority="678" operator="equal">
      <formula>1</formula>
    </cfRule>
  </conditionalFormatting>
  <conditionalFormatting sqref="BN70">
    <cfRule type="cellIs" dxfId="4467" priority="677" operator="equal">
      <formula>1</formula>
    </cfRule>
  </conditionalFormatting>
  <conditionalFormatting sqref="BN69">
    <cfRule type="cellIs" dxfId="4466" priority="676" operator="equal">
      <formula>1</formula>
    </cfRule>
  </conditionalFormatting>
  <conditionalFormatting sqref="BR12">
    <cfRule type="cellIs" dxfId="4465" priority="675" operator="equal">
      <formula>1</formula>
    </cfRule>
  </conditionalFormatting>
  <conditionalFormatting sqref="BR14">
    <cfRule type="cellIs" dxfId="4464" priority="674" operator="equal">
      <formula>1</formula>
    </cfRule>
  </conditionalFormatting>
  <conditionalFormatting sqref="BR13">
    <cfRule type="cellIs" dxfId="4463" priority="673" operator="equal">
      <formula>1</formula>
    </cfRule>
  </conditionalFormatting>
  <conditionalFormatting sqref="BR16">
    <cfRule type="cellIs" dxfId="4462" priority="672" operator="equal">
      <formula>1</formula>
    </cfRule>
  </conditionalFormatting>
  <conditionalFormatting sqref="BR18">
    <cfRule type="cellIs" dxfId="4461" priority="671" operator="equal">
      <formula>1</formula>
    </cfRule>
  </conditionalFormatting>
  <conditionalFormatting sqref="BR17">
    <cfRule type="cellIs" dxfId="4460" priority="670" operator="equal">
      <formula>1</formula>
    </cfRule>
  </conditionalFormatting>
  <conditionalFormatting sqref="BR20">
    <cfRule type="cellIs" dxfId="4459" priority="669" operator="equal">
      <formula>1</formula>
    </cfRule>
  </conditionalFormatting>
  <conditionalFormatting sqref="BR22">
    <cfRule type="cellIs" dxfId="4458" priority="668" operator="equal">
      <formula>1</formula>
    </cfRule>
  </conditionalFormatting>
  <conditionalFormatting sqref="BR21">
    <cfRule type="cellIs" dxfId="4457" priority="667" operator="equal">
      <formula>1</formula>
    </cfRule>
  </conditionalFormatting>
  <conditionalFormatting sqref="BR24">
    <cfRule type="cellIs" dxfId="4456" priority="666" operator="equal">
      <formula>1</formula>
    </cfRule>
  </conditionalFormatting>
  <conditionalFormatting sqref="BR26">
    <cfRule type="cellIs" dxfId="4455" priority="665" operator="equal">
      <formula>1</formula>
    </cfRule>
  </conditionalFormatting>
  <conditionalFormatting sqref="BR25">
    <cfRule type="cellIs" dxfId="4454" priority="664" operator="equal">
      <formula>1</formula>
    </cfRule>
  </conditionalFormatting>
  <conditionalFormatting sqref="BR28">
    <cfRule type="cellIs" dxfId="4453" priority="663" operator="equal">
      <formula>1</formula>
    </cfRule>
  </conditionalFormatting>
  <conditionalFormatting sqref="BR30">
    <cfRule type="cellIs" dxfId="4452" priority="662" operator="equal">
      <formula>1</formula>
    </cfRule>
  </conditionalFormatting>
  <conditionalFormatting sqref="BR29">
    <cfRule type="cellIs" dxfId="4451" priority="661" operator="equal">
      <formula>1</formula>
    </cfRule>
  </conditionalFormatting>
  <conditionalFormatting sqref="BR32">
    <cfRule type="cellIs" dxfId="4450" priority="660" operator="equal">
      <formula>1</formula>
    </cfRule>
  </conditionalFormatting>
  <conditionalFormatting sqref="BR34">
    <cfRule type="cellIs" dxfId="4449" priority="659" operator="equal">
      <formula>1</formula>
    </cfRule>
  </conditionalFormatting>
  <conditionalFormatting sqref="BR33">
    <cfRule type="cellIs" dxfId="4448" priority="658" operator="equal">
      <formula>1</formula>
    </cfRule>
  </conditionalFormatting>
  <conditionalFormatting sqref="BR36">
    <cfRule type="cellIs" dxfId="4447" priority="657" operator="equal">
      <formula>1</formula>
    </cfRule>
  </conditionalFormatting>
  <conditionalFormatting sqref="BR38">
    <cfRule type="cellIs" dxfId="4446" priority="656" operator="equal">
      <formula>1</formula>
    </cfRule>
  </conditionalFormatting>
  <conditionalFormatting sqref="BR37">
    <cfRule type="cellIs" dxfId="4445" priority="655" operator="equal">
      <formula>1</formula>
    </cfRule>
  </conditionalFormatting>
  <conditionalFormatting sqref="BR40">
    <cfRule type="cellIs" dxfId="4444" priority="654" operator="equal">
      <formula>1</formula>
    </cfRule>
  </conditionalFormatting>
  <conditionalFormatting sqref="BR42">
    <cfRule type="cellIs" dxfId="4443" priority="653" operator="equal">
      <formula>1</formula>
    </cfRule>
  </conditionalFormatting>
  <conditionalFormatting sqref="BR41">
    <cfRule type="cellIs" dxfId="4442" priority="652" operator="equal">
      <formula>1</formula>
    </cfRule>
  </conditionalFormatting>
  <conditionalFormatting sqref="BR44">
    <cfRule type="cellIs" dxfId="4441" priority="651" operator="equal">
      <formula>1</formula>
    </cfRule>
  </conditionalFormatting>
  <conditionalFormatting sqref="BR46">
    <cfRule type="cellIs" dxfId="4440" priority="650" operator="equal">
      <formula>1</formula>
    </cfRule>
  </conditionalFormatting>
  <conditionalFormatting sqref="BR45">
    <cfRule type="cellIs" dxfId="4439" priority="649" operator="equal">
      <formula>1</formula>
    </cfRule>
  </conditionalFormatting>
  <conditionalFormatting sqref="BR48">
    <cfRule type="cellIs" dxfId="4438" priority="648" operator="equal">
      <formula>1</formula>
    </cfRule>
  </conditionalFormatting>
  <conditionalFormatting sqref="BR50">
    <cfRule type="cellIs" dxfId="4437" priority="647" operator="equal">
      <formula>1</formula>
    </cfRule>
  </conditionalFormatting>
  <conditionalFormatting sqref="BR49">
    <cfRule type="cellIs" dxfId="4436" priority="646" operator="equal">
      <formula>1</formula>
    </cfRule>
  </conditionalFormatting>
  <conditionalFormatting sqref="BR52">
    <cfRule type="cellIs" dxfId="4435" priority="645" operator="equal">
      <formula>1</formula>
    </cfRule>
  </conditionalFormatting>
  <conditionalFormatting sqref="BR54">
    <cfRule type="cellIs" dxfId="4434" priority="644" operator="equal">
      <formula>1</formula>
    </cfRule>
  </conditionalFormatting>
  <conditionalFormatting sqref="BR53">
    <cfRule type="cellIs" dxfId="4433" priority="643" operator="equal">
      <formula>1</formula>
    </cfRule>
  </conditionalFormatting>
  <conditionalFormatting sqref="BR56">
    <cfRule type="cellIs" dxfId="4432" priority="642" operator="equal">
      <formula>1</formula>
    </cfRule>
  </conditionalFormatting>
  <conditionalFormatting sqref="BR58">
    <cfRule type="cellIs" dxfId="4431" priority="641" operator="equal">
      <formula>1</formula>
    </cfRule>
  </conditionalFormatting>
  <conditionalFormatting sqref="BR57">
    <cfRule type="cellIs" dxfId="4430" priority="640" operator="equal">
      <formula>1</formula>
    </cfRule>
  </conditionalFormatting>
  <conditionalFormatting sqref="BR60">
    <cfRule type="cellIs" dxfId="4429" priority="639" operator="equal">
      <formula>1</formula>
    </cfRule>
  </conditionalFormatting>
  <conditionalFormatting sqref="BR62">
    <cfRule type="cellIs" dxfId="4428" priority="638" operator="equal">
      <formula>1</formula>
    </cfRule>
  </conditionalFormatting>
  <conditionalFormatting sqref="BR61">
    <cfRule type="cellIs" dxfId="4427" priority="637" operator="equal">
      <formula>1</formula>
    </cfRule>
  </conditionalFormatting>
  <conditionalFormatting sqref="BR64">
    <cfRule type="cellIs" dxfId="4426" priority="636" operator="equal">
      <formula>1</formula>
    </cfRule>
  </conditionalFormatting>
  <conditionalFormatting sqref="BR66">
    <cfRule type="cellIs" dxfId="4425" priority="635" operator="equal">
      <formula>1</formula>
    </cfRule>
  </conditionalFormatting>
  <conditionalFormatting sqref="BR65">
    <cfRule type="cellIs" dxfId="4424" priority="634" operator="equal">
      <formula>1</formula>
    </cfRule>
  </conditionalFormatting>
  <conditionalFormatting sqref="BR68">
    <cfRule type="cellIs" dxfId="4423" priority="633" operator="equal">
      <formula>1</formula>
    </cfRule>
  </conditionalFormatting>
  <conditionalFormatting sqref="BR70">
    <cfRule type="cellIs" dxfId="4422" priority="632" operator="equal">
      <formula>1</formula>
    </cfRule>
  </conditionalFormatting>
  <conditionalFormatting sqref="BR69">
    <cfRule type="cellIs" dxfId="4421" priority="631" operator="equal">
      <formula>1</formula>
    </cfRule>
  </conditionalFormatting>
  <conditionalFormatting sqref="BV12">
    <cfRule type="cellIs" dxfId="4420" priority="630" operator="equal">
      <formula>1</formula>
    </cfRule>
  </conditionalFormatting>
  <conditionalFormatting sqref="BV14">
    <cfRule type="cellIs" dxfId="4419" priority="629" operator="equal">
      <formula>1</formula>
    </cfRule>
  </conditionalFormatting>
  <conditionalFormatting sqref="BV13">
    <cfRule type="cellIs" dxfId="4418" priority="628" operator="equal">
      <formula>1</formula>
    </cfRule>
  </conditionalFormatting>
  <conditionalFormatting sqref="BV16">
    <cfRule type="cellIs" dxfId="4417" priority="627" operator="equal">
      <formula>1</formula>
    </cfRule>
  </conditionalFormatting>
  <conditionalFormatting sqref="BV18">
    <cfRule type="cellIs" dxfId="4416" priority="626" operator="equal">
      <formula>1</formula>
    </cfRule>
  </conditionalFormatting>
  <conditionalFormatting sqref="BV17">
    <cfRule type="cellIs" dxfId="4415" priority="625" operator="equal">
      <formula>1</formula>
    </cfRule>
  </conditionalFormatting>
  <conditionalFormatting sqref="BV20">
    <cfRule type="cellIs" dxfId="4414" priority="624" operator="equal">
      <formula>1</formula>
    </cfRule>
  </conditionalFormatting>
  <conditionalFormatting sqref="BV22">
    <cfRule type="cellIs" dxfId="4413" priority="623" operator="equal">
      <formula>1</formula>
    </cfRule>
  </conditionalFormatting>
  <conditionalFormatting sqref="BV21">
    <cfRule type="cellIs" dxfId="4412" priority="622" operator="equal">
      <formula>1</formula>
    </cfRule>
  </conditionalFormatting>
  <conditionalFormatting sqref="BV24">
    <cfRule type="cellIs" dxfId="4411" priority="621" operator="equal">
      <formula>1</formula>
    </cfRule>
  </conditionalFormatting>
  <conditionalFormatting sqref="BV26">
    <cfRule type="cellIs" dxfId="4410" priority="620" operator="equal">
      <formula>1</formula>
    </cfRule>
  </conditionalFormatting>
  <conditionalFormatting sqref="BV25">
    <cfRule type="cellIs" dxfId="4409" priority="619" operator="equal">
      <formula>1</formula>
    </cfRule>
  </conditionalFormatting>
  <conditionalFormatting sqref="BV28">
    <cfRule type="cellIs" dxfId="4408" priority="618" operator="equal">
      <formula>1</formula>
    </cfRule>
  </conditionalFormatting>
  <conditionalFormatting sqref="BV30">
    <cfRule type="cellIs" dxfId="4407" priority="617" operator="equal">
      <formula>1</formula>
    </cfRule>
  </conditionalFormatting>
  <conditionalFormatting sqref="BV29">
    <cfRule type="cellIs" dxfId="4406" priority="616" operator="equal">
      <formula>1</formula>
    </cfRule>
  </conditionalFormatting>
  <conditionalFormatting sqref="BV32">
    <cfRule type="cellIs" dxfId="4405" priority="615" operator="equal">
      <formula>1</formula>
    </cfRule>
  </conditionalFormatting>
  <conditionalFormatting sqref="BV34">
    <cfRule type="cellIs" dxfId="4404" priority="614" operator="equal">
      <formula>1</formula>
    </cfRule>
  </conditionalFormatting>
  <conditionalFormatting sqref="BV33">
    <cfRule type="cellIs" dxfId="4403" priority="613" operator="equal">
      <formula>1</formula>
    </cfRule>
  </conditionalFormatting>
  <conditionalFormatting sqref="BV36">
    <cfRule type="cellIs" dxfId="4402" priority="612" operator="equal">
      <formula>1</formula>
    </cfRule>
  </conditionalFormatting>
  <conditionalFormatting sqref="BV38">
    <cfRule type="cellIs" dxfId="4401" priority="611" operator="equal">
      <formula>1</formula>
    </cfRule>
  </conditionalFormatting>
  <conditionalFormatting sqref="BV37">
    <cfRule type="cellIs" dxfId="4400" priority="610" operator="equal">
      <formula>1</formula>
    </cfRule>
  </conditionalFormatting>
  <conditionalFormatting sqref="BV40">
    <cfRule type="cellIs" dxfId="4399" priority="609" operator="equal">
      <formula>1</formula>
    </cfRule>
  </conditionalFormatting>
  <conditionalFormatting sqref="BV42">
    <cfRule type="cellIs" dxfId="4398" priority="608" operator="equal">
      <formula>1</formula>
    </cfRule>
  </conditionalFormatting>
  <conditionalFormatting sqref="BV41">
    <cfRule type="cellIs" dxfId="4397" priority="607" operator="equal">
      <formula>1</formula>
    </cfRule>
  </conditionalFormatting>
  <conditionalFormatting sqref="BV44">
    <cfRule type="cellIs" dxfId="4396" priority="606" operator="equal">
      <formula>1</formula>
    </cfRule>
  </conditionalFormatting>
  <conditionalFormatting sqref="BV46">
    <cfRule type="cellIs" dxfId="4395" priority="605" operator="equal">
      <formula>1</formula>
    </cfRule>
  </conditionalFormatting>
  <conditionalFormatting sqref="BV45">
    <cfRule type="cellIs" dxfId="4394" priority="604" operator="equal">
      <formula>1</formula>
    </cfRule>
  </conditionalFormatting>
  <conditionalFormatting sqref="BV48">
    <cfRule type="cellIs" dxfId="4393" priority="603" operator="equal">
      <formula>1</formula>
    </cfRule>
  </conditionalFormatting>
  <conditionalFormatting sqref="BV50">
    <cfRule type="cellIs" dxfId="4392" priority="602" operator="equal">
      <formula>1</formula>
    </cfRule>
  </conditionalFormatting>
  <conditionalFormatting sqref="BV49">
    <cfRule type="cellIs" dxfId="4391" priority="601" operator="equal">
      <formula>1</formula>
    </cfRule>
  </conditionalFormatting>
  <conditionalFormatting sqref="BV52">
    <cfRule type="cellIs" dxfId="4390" priority="600" operator="equal">
      <formula>1</formula>
    </cfRule>
  </conditionalFormatting>
  <conditionalFormatting sqref="BV54">
    <cfRule type="cellIs" dxfId="4389" priority="599" operator="equal">
      <formula>1</formula>
    </cfRule>
  </conditionalFormatting>
  <conditionalFormatting sqref="BV53">
    <cfRule type="cellIs" dxfId="4388" priority="598" operator="equal">
      <formula>1</formula>
    </cfRule>
  </conditionalFormatting>
  <conditionalFormatting sqref="BV56">
    <cfRule type="cellIs" dxfId="4387" priority="597" operator="equal">
      <formula>1</formula>
    </cfRule>
  </conditionalFormatting>
  <conditionalFormatting sqref="BV58">
    <cfRule type="cellIs" dxfId="4386" priority="596" operator="equal">
      <formula>1</formula>
    </cfRule>
  </conditionalFormatting>
  <conditionalFormatting sqref="BV57">
    <cfRule type="cellIs" dxfId="4385" priority="595" operator="equal">
      <formula>1</formula>
    </cfRule>
  </conditionalFormatting>
  <conditionalFormatting sqref="BV60">
    <cfRule type="cellIs" dxfId="4384" priority="594" operator="equal">
      <formula>1</formula>
    </cfRule>
  </conditionalFormatting>
  <conditionalFormatting sqref="BV62">
    <cfRule type="cellIs" dxfId="4383" priority="593" operator="equal">
      <formula>1</formula>
    </cfRule>
  </conditionalFormatting>
  <conditionalFormatting sqref="BV61">
    <cfRule type="cellIs" dxfId="4382" priority="592" operator="equal">
      <formula>1</formula>
    </cfRule>
  </conditionalFormatting>
  <conditionalFormatting sqref="BV64">
    <cfRule type="cellIs" dxfId="4381" priority="591" operator="equal">
      <formula>1</formula>
    </cfRule>
  </conditionalFormatting>
  <conditionalFormatting sqref="BV66">
    <cfRule type="cellIs" dxfId="4380" priority="590" operator="equal">
      <formula>1</formula>
    </cfRule>
  </conditionalFormatting>
  <conditionalFormatting sqref="BV65">
    <cfRule type="cellIs" dxfId="4379" priority="589" operator="equal">
      <formula>1</formula>
    </cfRule>
  </conditionalFormatting>
  <conditionalFormatting sqref="BV68">
    <cfRule type="cellIs" dxfId="4378" priority="588" operator="equal">
      <formula>1</formula>
    </cfRule>
  </conditionalFormatting>
  <conditionalFormatting sqref="BV70">
    <cfRule type="cellIs" dxfId="4377" priority="587" operator="equal">
      <formula>1</formula>
    </cfRule>
  </conditionalFormatting>
  <conditionalFormatting sqref="BV69">
    <cfRule type="cellIs" dxfId="4376" priority="586" operator="equal">
      <formula>1</formula>
    </cfRule>
  </conditionalFormatting>
  <conditionalFormatting sqref="BZ12">
    <cfRule type="cellIs" dxfId="4375" priority="585" operator="equal">
      <formula>1</formula>
    </cfRule>
  </conditionalFormatting>
  <conditionalFormatting sqref="BZ14">
    <cfRule type="cellIs" dxfId="4374" priority="584" operator="equal">
      <formula>1</formula>
    </cfRule>
  </conditionalFormatting>
  <conditionalFormatting sqref="BZ13">
    <cfRule type="cellIs" dxfId="4373" priority="583" operator="equal">
      <formula>1</formula>
    </cfRule>
  </conditionalFormatting>
  <conditionalFormatting sqref="BZ16">
    <cfRule type="cellIs" dxfId="4372" priority="582" operator="equal">
      <formula>1</formula>
    </cfRule>
  </conditionalFormatting>
  <conditionalFormatting sqref="BZ18">
    <cfRule type="cellIs" dxfId="4371" priority="581" operator="equal">
      <formula>1</formula>
    </cfRule>
  </conditionalFormatting>
  <conditionalFormatting sqref="BZ17">
    <cfRule type="cellIs" dxfId="4370" priority="580" operator="equal">
      <formula>1</formula>
    </cfRule>
  </conditionalFormatting>
  <conditionalFormatting sqref="BZ20">
    <cfRule type="cellIs" dxfId="4369" priority="579" operator="equal">
      <formula>1</formula>
    </cfRule>
  </conditionalFormatting>
  <conditionalFormatting sqref="BZ22">
    <cfRule type="cellIs" dxfId="4368" priority="578" operator="equal">
      <formula>1</formula>
    </cfRule>
  </conditionalFormatting>
  <conditionalFormatting sqref="BZ21">
    <cfRule type="cellIs" dxfId="4367" priority="577" operator="equal">
      <formula>1</formula>
    </cfRule>
  </conditionalFormatting>
  <conditionalFormatting sqref="BZ24">
    <cfRule type="cellIs" dxfId="4366" priority="576" operator="equal">
      <formula>1</formula>
    </cfRule>
  </conditionalFormatting>
  <conditionalFormatting sqref="BZ26">
    <cfRule type="cellIs" dxfId="4365" priority="575" operator="equal">
      <formula>1</formula>
    </cfRule>
  </conditionalFormatting>
  <conditionalFormatting sqref="BZ25">
    <cfRule type="cellIs" dxfId="4364" priority="574" operator="equal">
      <formula>1</formula>
    </cfRule>
  </conditionalFormatting>
  <conditionalFormatting sqref="BZ28">
    <cfRule type="cellIs" dxfId="4363" priority="573" operator="equal">
      <formula>1</formula>
    </cfRule>
  </conditionalFormatting>
  <conditionalFormatting sqref="BZ30">
    <cfRule type="cellIs" dxfId="4362" priority="572" operator="equal">
      <formula>1</formula>
    </cfRule>
  </conditionalFormatting>
  <conditionalFormatting sqref="BZ29">
    <cfRule type="cellIs" dxfId="4361" priority="571" operator="equal">
      <formula>1</formula>
    </cfRule>
  </conditionalFormatting>
  <conditionalFormatting sqref="BZ32">
    <cfRule type="cellIs" dxfId="4360" priority="570" operator="equal">
      <formula>1</formula>
    </cfRule>
  </conditionalFormatting>
  <conditionalFormatting sqref="BZ34">
    <cfRule type="cellIs" dxfId="4359" priority="569" operator="equal">
      <formula>1</formula>
    </cfRule>
  </conditionalFormatting>
  <conditionalFormatting sqref="BZ33">
    <cfRule type="cellIs" dxfId="4358" priority="568" operator="equal">
      <formula>1</formula>
    </cfRule>
  </conditionalFormatting>
  <conditionalFormatting sqref="BZ36">
    <cfRule type="cellIs" dxfId="4357" priority="567" operator="equal">
      <formula>1</formula>
    </cfRule>
  </conditionalFormatting>
  <conditionalFormatting sqref="BZ38">
    <cfRule type="cellIs" dxfId="4356" priority="566" operator="equal">
      <formula>1</formula>
    </cfRule>
  </conditionalFormatting>
  <conditionalFormatting sqref="BZ37">
    <cfRule type="cellIs" dxfId="4355" priority="565" operator="equal">
      <formula>1</formula>
    </cfRule>
  </conditionalFormatting>
  <conditionalFormatting sqref="BZ40">
    <cfRule type="cellIs" dxfId="4354" priority="564" operator="equal">
      <formula>1</formula>
    </cfRule>
  </conditionalFormatting>
  <conditionalFormatting sqref="BZ42">
    <cfRule type="cellIs" dxfId="4353" priority="563" operator="equal">
      <formula>1</formula>
    </cfRule>
  </conditionalFormatting>
  <conditionalFormatting sqref="BZ41">
    <cfRule type="cellIs" dxfId="4352" priority="562" operator="equal">
      <formula>1</formula>
    </cfRule>
  </conditionalFormatting>
  <conditionalFormatting sqref="BZ44">
    <cfRule type="cellIs" dxfId="4351" priority="561" operator="equal">
      <formula>1</formula>
    </cfRule>
  </conditionalFormatting>
  <conditionalFormatting sqref="BZ46">
    <cfRule type="cellIs" dxfId="4350" priority="560" operator="equal">
      <formula>1</formula>
    </cfRule>
  </conditionalFormatting>
  <conditionalFormatting sqref="BZ45">
    <cfRule type="cellIs" dxfId="4349" priority="559" operator="equal">
      <formula>1</formula>
    </cfRule>
  </conditionalFormatting>
  <conditionalFormatting sqref="BZ48">
    <cfRule type="cellIs" dxfId="4348" priority="558" operator="equal">
      <formula>1</formula>
    </cfRule>
  </conditionalFormatting>
  <conditionalFormatting sqref="BZ50">
    <cfRule type="cellIs" dxfId="4347" priority="557" operator="equal">
      <formula>1</formula>
    </cfRule>
  </conditionalFormatting>
  <conditionalFormatting sqref="BZ49">
    <cfRule type="cellIs" dxfId="4346" priority="556" operator="equal">
      <formula>1</formula>
    </cfRule>
  </conditionalFormatting>
  <conditionalFormatting sqref="BZ52">
    <cfRule type="cellIs" dxfId="4345" priority="555" operator="equal">
      <formula>1</formula>
    </cfRule>
  </conditionalFormatting>
  <conditionalFormatting sqref="BZ54">
    <cfRule type="cellIs" dxfId="4344" priority="554" operator="equal">
      <formula>1</formula>
    </cfRule>
  </conditionalFormatting>
  <conditionalFormatting sqref="BZ53">
    <cfRule type="cellIs" dxfId="4343" priority="553" operator="equal">
      <formula>1</formula>
    </cfRule>
  </conditionalFormatting>
  <conditionalFormatting sqref="BZ56">
    <cfRule type="cellIs" dxfId="4342" priority="552" operator="equal">
      <formula>1</formula>
    </cfRule>
  </conditionalFormatting>
  <conditionalFormatting sqref="BZ58">
    <cfRule type="cellIs" dxfId="4341" priority="551" operator="equal">
      <formula>1</formula>
    </cfRule>
  </conditionalFormatting>
  <conditionalFormatting sqref="BZ57">
    <cfRule type="cellIs" dxfId="4340" priority="550" operator="equal">
      <formula>1</formula>
    </cfRule>
  </conditionalFormatting>
  <conditionalFormatting sqref="BZ60">
    <cfRule type="cellIs" dxfId="4339" priority="549" operator="equal">
      <formula>1</formula>
    </cfRule>
  </conditionalFormatting>
  <conditionalFormatting sqref="BZ62">
    <cfRule type="cellIs" dxfId="4338" priority="548" operator="equal">
      <formula>1</formula>
    </cfRule>
  </conditionalFormatting>
  <conditionalFormatting sqref="BZ61">
    <cfRule type="cellIs" dxfId="4337" priority="547" operator="equal">
      <formula>1</formula>
    </cfRule>
  </conditionalFormatting>
  <conditionalFormatting sqref="BZ64">
    <cfRule type="cellIs" dxfId="4336" priority="546" operator="equal">
      <formula>1</formula>
    </cfRule>
  </conditionalFormatting>
  <conditionalFormatting sqref="BZ66">
    <cfRule type="cellIs" dxfId="4335" priority="545" operator="equal">
      <formula>1</formula>
    </cfRule>
  </conditionalFormatting>
  <conditionalFormatting sqref="BZ65">
    <cfRule type="cellIs" dxfId="4334" priority="544" operator="equal">
      <formula>1</formula>
    </cfRule>
  </conditionalFormatting>
  <conditionalFormatting sqref="BZ68">
    <cfRule type="cellIs" dxfId="4333" priority="543" operator="equal">
      <formula>1</formula>
    </cfRule>
  </conditionalFormatting>
  <conditionalFormatting sqref="BZ70">
    <cfRule type="cellIs" dxfId="4332" priority="542" operator="equal">
      <formula>1</formula>
    </cfRule>
  </conditionalFormatting>
  <conditionalFormatting sqref="BZ69">
    <cfRule type="cellIs" dxfId="4331" priority="541" operator="equal">
      <formula>1</formula>
    </cfRule>
  </conditionalFormatting>
  <conditionalFormatting sqref="CD12">
    <cfRule type="cellIs" dxfId="4330" priority="540" operator="equal">
      <formula>1</formula>
    </cfRule>
  </conditionalFormatting>
  <conditionalFormatting sqref="CD14">
    <cfRule type="cellIs" dxfId="4329" priority="539" operator="equal">
      <formula>1</formula>
    </cfRule>
  </conditionalFormatting>
  <conditionalFormatting sqref="CD13">
    <cfRule type="cellIs" dxfId="4328" priority="538" operator="equal">
      <formula>1</formula>
    </cfRule>
  </conditionalFormatting>
  <conditionalFormatting sqref="CD16">
    <cfRule type="cellIs" dxfId="4327" priority="537" operator="equal">
      <formula>1</formula>
    </cfRule>
  </conditionalFormatting>
  <conditionalFormatting sqref="CD18">
    <cfRule type="cellIs" dxfId="4326" priority="536" operator="equal">
      <formula>1</formula>
    </cfRule>
  </conditionalFormatting>
  <conditionalFormatting sqref="CD17">
    <cfRule type="cellIs" dxfId="4325" priority="535" operator="equal">
      <formula>1</formula>
    </cfRule>
  </conditionalFormatting>
  <conditionalFormatting sqref="CD20">
    <cfRule type="cellIs" dxfId="4324" priority="534" operator="equal">
      <formula>1</formula>
    </cfRule>
  </conditionalFormatting>
  <conditionalFormatting sqref="CD22">
    <cfRule type="cellIs" dxfId="4323" priority="533" operator="equal">
      <formula>1</formula>
    </cfRule>
  </conditionalFormatting>
  <conditionalFormatting sqref="CD21">
    <cfRule type="cellIs" dxfId="4322" priority="532" operator="equal">
      <formula>1</formula>
    </cfRule>
  </conditionalFormatting>
  <conditionalFormatting sqref="CD24">
    <cfRule type="cellIs" dxfId="4321" priority="531" operator="equal">
      <formula>1</formula>
    </cfRule>
  </conditionalFormatting>
  <conditionalFormatting sqref="CD26">
    <cfRule type="cellIs" dxfId="4320" priority="530" operator="equal">
      <formula>1</formula>
    </cfRule>
  </conditionalFormatting>
  <conditionalFormatting sqref="CD25">
    <cfRule type="cellIs" dxfId="4319" priority="529" operator="equal">
      <formula>1</formula>
    </cfRule>
  </conditionalFormatting>
  <conditionalFormatting sqref="CD28">
    <cfRule type="cellIs" dxfId="4318" priority="528" operator="equal">
      <formula>1</formula>
    </cfRule>
  </conditionalFormatting>
  <conditionalFormatting sqref="CD30">
    <cfRule type="cellIs" dxfId="4317" priority="527" operator="equal">
      <formula>1</formula>
    </cfRule>
  </conditionalFormatting>
  <conditionalFormatting sqref="CD29">
    <cfRule type="cellIs" dxfId="4316" priority="526" operator="equal">
      <formula>1</formula>
    </cfRule>
  </conditionalFormatting>
  <conditionalFormatting sqref="CD32">
    <cfRule type="cellIs" dxfId="4315" priority="525" operator="equal">
      <formula>1</formula>
    </cfRule>
  </conditionalFormatting>
  <conditionalFormatting sqref="CD34">
    <cfRule type="cellIs" dxfId="4314" priority="524" operator="equal">
      <formula>1</formula>
    </cfRule>
  </conditionalFormatting>
  <conditionalFormatting sqref="CD33">
    <cfRule type="cellIs" dxfId="4313" priority="523" operator="equal">
      <formula>1</formula>
    </cfRule>
  </conditionalFormatting>
  <conditionalFormatting sqref="CD36">
    <cfRule type="cellIs" dxfId="4312" priority="522" operator="equal">
      <formula>1</formula>
    </cfRule>
  </conditionalFormatting>
  <conditionalFormatting sqref="CD38">
    <cfRule type="cellIs" dxfId="4311" priority="521" operator="equal">
      <formula>1</formula>
    </cfRule>
  </conditionalFormatting>
  <conditionalFormatting sqref="CD37">
    <cfRule type="cellIs" dxfId="4310" priority="520" operator="equal">
      <formula>1</formula>
    </cfRule>
  </conditionalFormatting>
  <conditionalFormatting sqref="CD40">
    <cfRule type="cellIs" dxfId="4309" priority="519" operator="equal">
      <formula>1</formula>
    </cfRule>
  </conditionalFormatting>
  <conditionalFormatting sqref="CD42">
    <cfRule type="cellIs" dxfId="4308" priority="518" operator="equal">
      <formula>1</formula>
    </cfRule>
  </conditionalFormatting>
  <conditionalFormatting sqref="CD41">
    <cfRule type="cellIs" dxfId="4307" priority="517" operator="equal">
      <formula>1</formula>
    </cfRule>
  </conditionalFormatting>
  <conditionalFormatting sqref="CD44">
    <cfRule type="cellIs" dxfId="4306" priority="516" operator="equal">
      <formula>1</formula>
    </cfRule>
  </conditionalFormatting>
  <conditionalFormatting sqref="CD46">
    <cfRule type="cellIs" dxfId="4305" priority="515" operator="equal">
      <formula>1</formula>
    </cfRule>
  </conditionalFormatting>
  <conditionalFormatting sqref="CD45">
    <cfRule type="cellIs" dxfId="4304" priority="514" operator="equal">
      <formula>1</formula>
    </cfRule>
  </conditionalFormatting>
  <conditionalFormatting sqref="CD48">
    <cfRule type="cellIs" dxfId="4303" priority="513" operator="equal">
      <formula>1</formula>
    </cfRule>
  </conditionalFormatting>
  <conditionalFormatting sqref="CD50">
    <cfRule type="cellIs" dxfId="4302" priority="512" operator="equal">
      <formula>1</formula>
    </cfRule>
  </conditionalFormatting>
  <conditionalFormatting sqref="CD49">
    <cfRule type="cellIs" dxfId="4301" priority="511" operator="equal">
      <formula>1</formula>
    </cfRule>
  </conditionalFormatting>
  <conditionalFormatting sqref="CD52">
    <cfRule type="cellIs" dxfId="4300" priority="510" operator="equal">
      <formula>1</formula>
    </cfRule>
  </conditionalFormatting>
  <conditionalFormatting sqref="CD54">
    <cfRule type="cellIs" dxfId="4299" priority="509" operator="equal">
      <formula>1</formula>
    </cfRule>
  </conditionalFormatting>
  <conditionalFormatting sqref="CD53">
    <cfRule type="cellIs" dxfId="4298" priority="508" operator="equal">
      <formula>1</formula>
    </cfRule>
  </conditionalFormatting>
  <conditionalFormatting sqref="CD56">
    <cfRule type="cellIs" dxfId="4297" priority="507" operator="equal">
      <formula>1</formula>
    </cfRule>
  </conditionalFormatting>
  <conditionalFormatting sqref="CD58">
    <cfRule type="cellIs" dxfId="4296" priority="506" operator="equal">
      <formula>1</formula>
    </cfRule>
  </conditionalFormatting>
  <conditionalFormatting sqref="CD57">
    <cfRule type="cellIs" dxfId="4295" priority="505" operator="equal">
      <formula>1</formula>
    </cfRule>
  </conditionalFormatting>
  <conditionalFormatting sqref="CD60">
    <cfRule type="cellIs" dxfId="4294" priority="504" operator="equal">
      <formula>1</formula>
    </cfRule>
  </conditionalFormatting>
  <conditionalFormatting sqref="CD62">
    <cfRule type="cellIs" dxfId="4293" priority="503" operator="equal">
      <formula>1</formula>
    </cfRule>
  </conditionalFormatting>
  <conditionalFormatting sqref="CD61">
    <cfRule type="cellIs" dxfId="4292" priority="502" operator="equal">
      <formula>1</formula>
    </cfRule>
  </conditionalFormatting>
  <conditionalFormatting sqref="CD64">
    <cfRule type="cellIs" dxfId="4291" priority="501" operator="equal">
      <formula>1</formula>
    </cfRule>
  </conditionalFormatting>
  <conditionalFormatting sqref="CD66">
    <cfRule type="cellIs" dxfId="4290" priority="500" operator="equal">
      <formula>1</formula>
    </cfRule>
  </conditionalFormatting>
  <conditionalFormatting sqref="CD65">
    <cfRule type="cellIs" dxfId="4289" priority="499" operator="equal">
      <formula>1</formula>
    </cfRule>
  </conditionalFormatting>
  <conditionalFormatting sqref="CD68">
    <cfRule type="cellIs" dxfId="4288" priority="498" operator="equal">
      <formula>1</formula>
    </cfRule>
  </conditionalFormatting>
  <conditionalFormatting sqref="CD70">
    <cfRule type="cellIs" dxfId="4287" priority="497" operator="equal">
      <formula>1</formula>
    </cfRule>
  </conditionalFormatting>
  <conditionalFormatting sqref="CD69">
    <cfRule type="cellIs" dxfId="4286" priority="496" operator="equal">
      <formula>1</formula>
    </cfRule>
  </conditionalFormatting>
  <conditionalFormatting sqref="CH12">
    <cfRule type="cellIs" dxfId="4285" priority="495" operator="equal">
      <formula>1</formula>
    </cfRule>
  </conditionalFormatting>
  <conditionalFormatting sqref="CH14">
    <cfRule type="cellIs" dxfId="4284" priority="494" operator="equal">
      <formula>1</formula>
    </cfRule>
  </conditionalFormatting>
  <conditionalFormatting sqref="CH13">
    <cfRule type="cellIs" dxfId="4283" priority="493" operator="equal">
      <formula>1</formula>
    </cfRule>
  </conditionalFormatting>
  <conditionalFormatting sqref="CH16">
    <cfRule type="cellIs" dxfId="4282" priority="492" operator="equal">
      <formula>1</formula>
    </cfRule>
  </conditionalFormatting>
  <conditionalFormatting sqref="CH18">
    <cfRule type="cellIs" dxfId="4281" priority="491" operator="equal">
      <formula>1</formula>
    </cfRule>
  </conditionalFormatting>
  <conditionalFormatting sqref="CH17">
    <cfRule type="cellIs" dxfId="4280" priority="490" operator="equal">
      <formula>1</formula>
    </cfRule>
  </conditionalFormatting>
  <conditionalFormatting sqref="CH20">
    <cfRule type="cellIs" dxfId="4279" priority="489" operator="equal">
      <formula>1</formula>
    </cfRule>
  </conditionalFormatting>
  <conditionalFormatting sqref="CH22">
    <cfRule type="cellIs" dxfId="4278" priority="488" operator="equal">
      <formula>1</formula>
    </cfRule>
  </conditionalFormatting>
  <conditionalFormatting sqref="CH21">
    <cfRule type="cellIs" dxfId="4277" priority="487" operator="equal">
      <formula>1</formula>
    </cfRule>
  </conditionalFormatting>
  <conditionalFormatting sqref="CH24">
    <cfRule type="cellIs" dxfId="4276" priority="486" operator="equal">
      <formula>1</formula>
    </cfRule>
  </conditionalFormatting>
  <conditionalFormatting sqref="CH26">
    <cfRule type="cellIs" dxfId="4275" priority="485" operator="equal">
      <formula>1</formula>
    </cfRule>
  </conditionalFormatting>
  <conditionalFormatting sqref="CH25">
    <cfRule type="cellIs" dxfId="4274" priority="484" operator="equal">
      <formula>1</formula>
    </cfRule>
  </conditionalFormatting>
  <conditionalFormatting sqref="CH28">
    <cfRule type="cellIs" dxfId="4273" priority="483" operator="equal">
      <formula>1</formula>
    </cfRule>
  </conditionalFormatting>
  <conditionalFormatting sqref="CH30">
    <cfRule type="cellIs" dxfId="4272" priority="482" operator="equal">
      <formula>1</formula>
    </cfRule>
  </conditionalFormatting>
  <conditionalFormatting sqref="CH29">
    <cfRule type="cellIs" dxfId="4271" priority="481" operator="equal">
      <formula>1</formula>
    </cfRule>
  </conditionalFormatting>
  <conditionalFormatting sqref="CH32">
    <cfRule type="cellIs" dxfId="4270" priority="480" operator="equal">
      <formula>1</formula>
    </cfRule>
  </conditionalFormatting>
  <conditionalFormatting sqref="CH34">
    <cfRule type="cellIs" dxfId="4269" priority="479" operator="equal">
      <formula>1</formula>
    </cfRule>
  </conditionalFormatting>
  <conditionalFormatting sqref="CH33">
    <cfRule type="cellIs" dxfId="4268" priority="478" operator="equal">
      <formula>1</formula>
    </cfRule>
  </conditionalFormatting>
  <conditionalFormatting sqref="CH36">
    <cfRule type="cellIs" dxfId="4267" priority="477" operator="equal">
      <formula>1</formula>
    </cfRule>
  </conditionalFormatting>
  <conditionalFormatting sqref="CH38">
    <cfRule type="cellIs" dxfId="4266" priority="476" operator="equal">
      <formula>1</formula>
    </cfRule>
  </conditionalFormatting>
  <conditionalFormatting sqref="CH37">
    <cfRule type="cellIs" dxfId="4265" priority="475" operator="equal">
      <formula>1</formula>
    </cfRule>
  </conditionalFormatting>
  <conditionalFormatting sqref="CH40">
    <cfRule type="cellIs" dxfId="4264" priority="474" operator="equal">
      <formula>1</formula>
    </cfRule>
  </conditionalFormatting>
  <conditionalFormatting sqref="CH42">
    <cfRule type="cellIs" dxfId="4263" priority="473" operator="equal">
      <formula>1</formula>
    </cfRule>
  </conditionalFormatting>
  <conditionalFormatting sqref="CH41">
    <cfRule type="cellIs" dxfId="4262" priority="472" operator="equal">
      <formula>1</formula>
    </cfRule>
  </conditionalFormatting>
  <conditionalFormatting sqref="CH44">
    <cfRule type="cellIs" dxfId="4261" priority="471" operator="equal">
      <formula>1</formula>
    </cfRule>
  </conditionalFormatting>
  <conditionalFormatting sqref="CH46">
    <cfRule type="cellIs" dxfId="4260" priority="470" operator="equal">
      <formula>1</formula>
    </cfRule>
  </conditionalFormatting>
  <conditionalFormatting sqref="CH45">
    <cfRule type="cellIs" dxfId="4259" priority="469" operator="equal">
      <formula>1</formula>
    </cfRule>
  </conditionalFormatting>
  <conditionalFormatting sqref="CH48">
    <cfRule type="cellIs" dxfId="4258" priority="468" operator="equal">
      <formula>1</formula>
    </cfRule>
  </conditionalFormatting>
  <conditionalFormatting sqref="CH50">
    <cfRule type="cellIs" dxfId="4257" priority="467" operator="equal">
      <formula>1</formula>
    </cfRule>
  </conditionalFormatting>
  <conditionalFormatting sqref="CH49">
    <cfRule type="cellIs" dxfId="4256" priority="466" operator="equal">
      <formula>1</formula>
    </cfRule>
  </conditionalFormatting>
  <conditionalFormatting sqref="CH52">
    <cfRule type="cellIs" dxfId="4255" priority="465" operator="equal">
      <formula>1</formula>
    </cfRule>
  </conditionalFormatting>
  <conditionalFormatting sqref="CH54">
    <cfRule type="cellIs" dxfId="4254" priority="464" operator="equal">
      <formula>1</formula>
    </cfRule>
  </conditionalFormatting>
  <conditionalFormatting sqref="CH53">
    <cfRule type="cellIs" dxfId="4253" priority="463" operator="equal">
      <formula>1</formula>
    </cfRule>
  </conditionalFormatting>
  <conditionalFormatting sqref="CH56">
    <cfRule type="cellIs" dxfId="4252" priority="462" operator="equal">
      <formula>1</formula>
    </cfRule>
  </conditionalFormatting>
  <conditionalFormatting sqref="CH58">
    <cfRule type="cellIs" dxfId="4251" priority="461" operator="equal">
      <formula>1</formula>
    </cfRule>
  </conditionalFormatting>
  <conditionalFormatting sqref="CH57">
    <cfRule type="cellIs" dxfId="4250" priority="460" operator="equal">
      <formula>1</formula>
    </cfRule>
  </conditionalFormatting>
  <conditionalFormatting sqref="CH60">
    <cfRule type="cellIs" dxfId="4249" priority="459" operator="equal">
      <formula>1</formula>
    </cfRule>
  </conditionalFormatting>
  <conditionalFormatting sqref="CH62">
    <cfRule type="cellIs" dxfId="4248" priority="458" operator="equal">
      <formula>1</formula>
    </cfRule>
  </conditionalFormatting>
  <conditionalFormatting sqref="CH61">
    <cfRule type="cellIs" dxfId="4247" priority="457" operator="equal">
      <formula>1</formula>
    </cfRule>
  </conditionalFormatting>
  <conditionalFormatting sqref="CH64">
    <cfRule type="cellIs" dxfId="4246" priority="456" operator="equal">
      <formula>1</formula>
    </cfRule>
  </conditionalFormatting>
  <conditionalFormatting sqref="CH66">
    <cfRule type="cellIs" dxfId="4245" priority="455" operator="equal">
      <formula>1</formula>
    </cfRule>
  </conditionalFormatting>
  <conditionalFormatting sqref="CH65">
    <cfRule type="cellIs" dxfId="4244" priority="454" operator="equal">
      <formula>1</formula>
    </cfRule>
  </conditionalFormatting>
  <conditionalFormatting sqref="CH68">
    <cfRule type="cellIs" dxfId="4243" priority="453" operator="equal">
      <formula>1</formula>
    </cfRule>
  </conditionalFormatting>
  <conditionalFormatting sqref="CH70">
    <cfRule type="cellIs" dxfId="4242" priority="452" operator="equal">
      <formula>1</formula>
    </cfRule>
  </conditionalFormatting>
  <conditionalFormatting sqref="CH69">
    <cfRule type="cellIs" dxfId="4241" priority="451" operator="equal">
      <formula>1</formula>
    </cfRule>
  </conditionalFormatting>
  <conditionalFormatting sqref="CL12">
    <cfRule type="cellIs" dxfId="4240" priority="450" operator="equal">
      <formula>1</formula>
    </cfRule>
  </conditionalFormatting>
  <conditionalFormatting sqref="CL14">
    <cfRule type="cellIs" dxfId="4239" priority="449" operator="equal">
      <formula>1</formula>
    </cfRule>
  </conditionalFormatting>
  <conditionalFormatting sqref="CL13">
    <cfRule type="cellIs" dxfId="4238" priority="448" operator="equal">
      <formula>1</formula>
    </cfRule>
  </conditionalFormatting>
  <conditionalFormatting sqref="CL16">
    <cfRule type="cellIs" dxfId="4237" priority="447" operator="equal">
      <formula>1</formula>
    </cfRule>
  </conditionalFormatting>
  <conditionalFormatting sqref="CL18">
    <cfRule type="cellIs" dxfId="4236" priority="446" operator="equal">
      <formula>1</formula>
    </cfRule>
  </conditionalFormatting>
  <conditionalFormatting sqref="CL17">
    <cfRule type="cellIs" dxfId="4235" priority="445" operator="equal">
      <formula>1</formula>
    </cfRule>
  </conditionalFormatting>
  <conditionalFormatting sqref="CL20">
    <cfRule type="cellIs" dxfId="4234" priority="444" operator="equal">
      <formula>1</formula>
    </cfRule>
  </conditionalFormatting>
  <conditionalFormatting sqref="CL22">
    <cfRule type="cellIs" dxfId="4233" priority="443" operator="equal">
      <formula>1</formula>
    </cfRule>
  </conditionalFormatting>
  <conditionalFormatting sqref="CL21">
    <cfRule type="cellIs" dxfId="4232" priority="442" operator="equal">
      <formula>1</formula>
    </cfRule>
  </conditionalFormatting>
  <conditionalFormatting sqref="CL24">
    <cfRule type="cellIs" dxfId="4231" priority="441" operator="equal">
      <formula>1</formula>
    </cfRule>
  </conditionalFormatting>
  <conditionalFormatting sqref="CL26">
    <cfRule type="cellIs" dxfId="4230" priority="440" operator="equal">
      <formula>1</formula>
    </cfRule>
  </conditionalFormatting>
  <conditionalFormatting sqref="CL25">
    <cfRule type="cellIs" dxfId="4229" priority="439" operator="equal">
      <formula>1</formula>
    </cfRule>
  </conditionalFormatting>
  <conditionalFormatting sqref="CL28">
    <cfRule type="cellIs" dxfId="4228" priority="438" operator="equal">
      <formula>1</formula>
    </cfRule>
  </conditionalFormatting>
  <conditionalFormatting sqref="CL30">
    <cfRule type="cellIs" dxfId="4227" priority="437" operator="equal">
      <formula>1</formula>
    </cfRule>
  </conditionalFormatting>
  <conditionalFormatting sqref="CL29">
    <cfRule type="cellIs" dxfId="4226" priority="436" operator="equal">
      <formula>1</formula>
    </cfRule>
  </conditionalFormatting>
  <conditionalFormatting sqref="CL32">
    <cfRule type="cellIs" dxfId="4225" priority="435" operator="equal">
      <formula>1</formula>
    </cfRule>
  </conditionalFormatting>
  <conditionalFormatting sqref="CL34">
    <cfRule type="cellIs" dxfId="4224" priority="434" operator="equal">
      <formula>1</formula>
    </cfRule>
  </conditionalFormatting>
  <conditionalFormatting sqref="CL33">
    <cfRule type="cellIs" dxfId="4223" priority="433" operator="equal">
      <formula>1</formula>
    </cfRule>
  </conditionalFormatting>
  <conditionalFormatting sqref="CL36">
    <cfRule type="cellIs" dxfId="4222" priority="432" operator="equal">
      <formula>1</formula>
    </cfRule>
  </conditionalFormatting>
  <conditionalFormatting sqref="CL38">
    <cfRule type="cellIs" dxfId="4221" priority="431" operator="equal">
      <formula>1</formula>
    </cfRule>
  </conditionalFormatting>
  <conditionalFormatting sqref="CL37">
    <cfRule type="cellIs" dxfId="4220" priority="430" operator="equal">
      <formula>1</formula>
    </cfRule>
  </conditionalFormatting>
  <conditionalFormatting sqref="CL40">
    <cfRule type="cellIs" dxfId="4219" priority="429" operator="equal">
      <formula>1</formula>
    </cfRule>
  </conditionalFormatting>
  <conditionalFormatting sqref="CL42">
    <cfRule type="cellIs" dxfId="4218" priority="428" operator="equal">
      <formula>1</formula>
    </cfRule>
  </conditionalFormatting>
  <conditionalFormatting sqref="CL41">
    <cfRule type="cellIs" dxfId="4217" priority="427" operator="equal">
      <formula>1</formula>
    </cfRule>
  </conditionalFormatting>
  <conditionalFormatting sqref="CL44">
    <cfRule type="cellIs" dxfId="4216" priority="426" operator="equal">
      <formula>1</formula>
    </cfRule>
  </conditionalFormatting>
  <conditionalFormatting sqref="CL46">
    <cfRule type="cellIs" dxfId="4215" priority="425" operator="equal">
      <formula>1</formula>
    </cfRule>
  </conditionalFormatting>
  <conditionalFormatting sqref="CL45">
    <cfRule type="cellIs" dxfId="4214" priority="424" operator="equal">
      <formula>1</formula>
    </cfRule>
  </conditionalFormatting>
  <conditionalFormatting sqref="CL48">
    <cfRule type="cellIs" dxfId="4213" priority="423" operator="equal">
      <formula>1</formula>
    </cfRule>
  </conditionalFormatting>
  <conditionalFormatting sqref="CL50">
    <cfRule type="cellIs" dxfId="4212" priority="422" operator="equal">
      <formula>1</formula>
    </cfRule>
  </conditionalFormatting>
  <conditionalFormatting sqref="CL49">
    <cfRule type="cellIs" dxfId="4211" priority="421" operator="equal">
      <formula>1</formula>
    </cfRule>
  </conditionalFormatting>
  <conditionalFormatting sqref="CL52">
    <cfRule type="cellIs" dxfId="4210" priority="420" operator="equal">
      <formula>1</formula>
    </cfRule>
  </conditionalFormatting>
  <conditionalFormatting sqref="CL54">
    <cfRule type="cellIs" dxfId="4209" priority="419" operator="equal">
      <formula>1</formula>
    </cfRule>
  </conditionalFormatting>
  <conditionalFormatting sqref="CL53">
    <cfRule type="cellIs" dxfId="4208" priority="418" operator="equal">
      <formula>1</formula>
    </cfRule>
  </conditionalFormatting>
  <conditionalFormatting sqref="CL56">
    <cfRule type="cellIs" dxfId="4207" priority="417" operator="equal">
      <formula>1</formula>
    </cfRule>
  </conditionalFormatting>
  <conditionalFormatting sqref="CL58">
    <cfRule type="cellIs" dxfId="4206" priority="416" operator="equal">
      <formula>1</formula>
    </cfRule>
  </conditionalFormatting>
  <conditionalFormatting sqref="CL57">
    <cfRule type="cellIs" dxfId="4205" priority="415" operator="equal">
      <formula>1</formula>
    </cfRule>
  </conditionalFormatting>
  <conditionalFormatting sqref="CL60">
    <cfRule type="cellIs" dxfId="4204" priority="414" operator="equal">
      <formula>1</formula>
    </cfRule>
  </conditionalFormatting>
  <conditionalFormatting sqref="CL62">
    <cfRule type="cellIs" dxfId="4203" priority="413" operator="equal">
      <formula>1</formula>
    </cfRule>
  </conditionalFormatting>
  <conditionalFormatting sqref="CL61">
    <cfRule type="cellIs" dxfId="4202" priority="412" operator="equal">
      <formula>1</formula>
    </cfRule>
  </conditionalFormatting>
  <conditionalFormatting sqref="CL64">
    <cfRule type="cellIs" dxfId="4201" priority="411" operator="equal">
      <formula>1</formula>
    </cfRule>
  </conditionalFormatting>
  <conditionalFormatting sqref="CL66">
    <cfRule type="cellIs" dxfId="4200" priority="410" operator="equal">
      <formula>1</formula>
    </cfRule>
  </conditionalFormatting>
  <conditionalFormatting sqref="CL65">
    <cfRule type="cellIs" dxfId="4199" priority="409" operator="equal">
      <formula>1</formula>
    </cfRule>
  </conditionalFormatting>
  <conditionalFormatting sqref="CL68">
    <cfRule type="cellIs" dxfId="4198" priority="408" operator="equal">
      <formula>1</formula>
    </cfRule>
  </conditionalFormatting>
  <conditionalFormatting sqref="CL70">
    <cfRule type="cellIs" dxfId="4197" priority="407" operator="equal">
      <formula>1</formula>
    </cfRule>
  </conditionalFormatting>
  <conditionalFormatting sqref="CL69">
    <cfRule type="cellIs" dxfId="4196" priority="406" operator="equal">
      <formula>1</formula>
    </cfRule>
  </conditionalFormatting>
  <conditionalFormatting sqref="CP12">
    <cfRule type="cellIs" dxfId="4195" priority="405" operator="equal">
      <formula>1</formula>
    </cfRule>
  </conditionalFormatting>
  <conditionalFormatting sqref="CP14">
    <cfRule type="cellIs" dxfId="4194" priority="404" operator="equal">
      <formula>1</formula>
    </cfRule>
  </conditionalFormatting>
  <conditionalFormatting sqref="CP13">
    <cfRule type="cellIs" dxfId="4193" priority="403" operator="equal">
      <formula>1</formula>
    </cfRule>
  </conditionalFormatting>
  <conditionalFormatting sqref="CP16">
    <cfRule type="cellIs" dxfId="4192" priority="402" operator="equal">
      <formula>1</formula>
    </cfRule>
  </conditionalFormatting>
  <conditionalFormatting sqref="CP18">
    <cfRule type="cellIs" dxfId="4191" priority="401" operator="equal">
      <formula>1</formula>
    </cfRule>
  </conditionalFormatting>
  <conditionalFormatting sqref="CP17">
    <cfRule type="cellIs" dxfId="4190" priority="400" operator="equal">
      <formula>1</formula>
    </cfRule>
  </conditionalFormatting>
  <conditionalFormatting sqref="CP20">
    <cfRule type="cellIs" dxfId="4189" priority="399" operator="equal">
      <formula>1</formula>
    </cfRule>
  </conditionalFormatting>
  <conditionalFormatting sqref="CP22">
    <cfRule type="cellIs" dxfId="4188" priority="398" operator="equal">
      <formula>1</formula>
    </cfRule>
  </conditionalFormatting>
  <conditionalFormatting sqref="CP21">
    <cfRule type="cellIs" dxfId="4187" priority="397" operator="equal">
      <formula>1</formula>
    </cfRule>
  </conditionalFormatting>
  <conditionalFormatting sqref="CP24">
    <cfRule type="cellIs" dxfId="4186" priority="396" operator="equal">
      <formula>1</formula>
    </cfRule>
  </conditionalFormatting>
  <conditionalFormatting sqref="CP26">
    <cfRule type="cellIs" dxfId="4185" priority="395" operator="equal">
      <formula>1</formula>
    </cfRule>
  </conditionalFormatting>
  <conditionalFormatting sqref="CP25">
    <cfRule type="cellIs" dxfId="4184" priority="394" operator="equal">
      <formula>1</formula>
    </cfRule>
  </conditionalFormatting>
  <conditionalFormatting sqref="CP28">
    <cfRule type="cellIs" dxfId="4183" priority="393" operator="equal">
      <formula>1</formula>
    </cfRule>
  </conditionalFormatting>
  <conditionalFormatting sqref="CP30">
    <cfRule type="cellIs" dxfId="4182" priority="392" operator="equal">
      <formula>1</formula>
    </cfRule>
  </conditionalFormatting>
  <conditionalFormatting sqref="CP29">
    <cfRule type="cellIs" dxfId="4181" priority="391" operator="equal">
      <formula>1</formula>
    </cfRule>
  </conditionalFormatting>
  <conditionalFormatting sqref="CP32">
    <cfRule type="cellIs" dxfId="4180" priority="390" operator="equal">
      <formula>1</formula>
    </cfRule>
  </conditionalFormatting>
  <conditionalFormatting sqref="CP34">
    <cfRule type="cellIs" dxfId="4179" priority="389" operator="equal">
      <formula>1</formula>
    </cfRule>
  </conditionalFormatting>
  <conditionalFormatting sqref="CP33">
    <cfRule type="cellIs" dxfId="4178" priority="388" operator="equal">
      <formula>1</formula>
    </cfRule>
  </conditionalFormatting>
  <conditionalFormatting sqref="CP36">
    <cfRule type="cellIs" dxfId="4177" priority="387" operator="equal">
      <formula>1</formula>
    </cfRule>
  </conditionalFormatting>
  <conditionalFormatting sqref="CP38">
    <cfRule type="cellIs" dxfId="4176" priority="386" operator="equal">
      <formula>1</formula>
    </cfRule>
  </conditionalFormatting>
  <conditionalFormatting sqref="CP37">
    <cfRule type="cellIs" dxfId="4175" priority="385" operator="equal">
      <formula>1</formula>
    </cfRule>
  </conditionalFormatting>
  <conditionalFormatting sqref="CP40">
    <cfRule type="cellIs" dxfId="4174" priority="384" operator="equal">
      <formula>1</formula>
    </cfRule>
  </conditionalFormatting>
  <conditionalFormatting sqref="CP42">
    <cfRule type="cellIs" dxfId="4173" priority="383" operator="equal">
      <formula>1</formula>
    </cfRule>
  </conditionalFormatting>
  <conditionalFormatting sqref="CP41">
    <cfRule type="cellIs" dxfId="4172" priority="382" operator="equal">
      <formula>1</formula>
    </cfRule>
  </conditionalFormatting>
  <conditionalFormatting sqref="CP44">
    <cfRule type="cellIs" dxfId="4171" priority="381" operator="equal">
      <formula>1</formula>
    </cfRule>
  </conditionalFormatting>
  <conditionalFormatting sqref="CP46">
    <cfRule type="cellIs" dxfId="4170" priority="380" operator="equal">
      <formula>1</formula>
    </cfRule>
  </conditionalFormatting>
  <conditionalFormatting sqref="CP45">
    <cfRule type="cellIs" dxfId="4169" priority="379" operator="equal">
      <formula>1</formula>
    </cfRule>
  </conditionalFormatting>
  <conditionalFormatting sqref="CP48">
    <cfRule type="cellIs" dxfId="4168" priority="378" operator="equal">
      <formula>1</formula>
    </cfRule>
  </conditionalFormatting>
  <conditionalFormatting sqref="CP50">
    <cfRule type="cellIs" dxfId="4167" priority="377" operator="equal">
      <formula>1</formula>
    </cfRule>
  </conditionalFormatting>
  <conditionalFormatting sqref="CP49">
    <cfRule type="cellIs" dxfId="4166" priority="376" operator="equal">
      <formula>1</formula>
    </cfRule>
  </conditionalFormatting>
  <conditionalFormatting sqref="CP52">
    <cfRule type="cellIs" dxfId="4165" priority="375" operator="equal">
      <formula>1</formula>
    </cfRule>
  </conditionalFormatting>
  <conditionalFormatting sqref="CP54">
    <cfRule type="cellIs" dxfId="4164" priority="374" operator="equal">
      <formula>1</formula>
    </cfRule>
  </conditionalFormatting>
  <conditionalFormatting sqref="CP53">
    <cfRule type="cellIs" dxfId="4163" priority="373" operator="equal">
      <formula>1</formula>
    </cfRule>
  </conditionalFormatting>
  <conditionalFormatting sqref="CP56">
    <cfRule type="cellIs" dxfId="4162" priority="372" operator="equal">
      <formula>1</formula>
    </cfRule>
  </conditionalFormatting>
  <conditionalFormatting sqref="CP58">
    <cfRule type="cellIs" dxfId="4161" priority="371" operator="equal">
      <formula>1</formula>
    </cfRule>
  </conditionalFormatting>
  <conditionalFormatting sqref="CP57">
    <cfRule type="cellIs" dxfId="4160" priority="370" operator="equal">
      <formula>1</formula>
    </cfRule>
  </conditionalFormatting>
  <conditionalFormatting sqref="CP60">
    <cfRule type="cellIs" dxfId="4159" priority="369" operator="equal">
      <formula>1</formula>
    </cfRule>
  </conditionalFormatting>
  <conditionalFormatting sqref="CP62">
    <cfRule type="cellIs" dxfId="4158" priority="368" operator="equal">
      <formula>1</formula>
    </cfRule>
  </conditionalFormatting>
  <conditionalFormatting sqref="CP61">
    <cfRule type="cellIs" dxfId="4157" priority="367" operator="equal">
      <formula>1</formula>
    </cfRule>
  </conditionalFormatting>
  <conditionalFormatting sqref="CP64">
    <cfRule type="cellIs" dxfId="4156" priority="366" operator="equal">
      <formula>1</formula>
    </cfRule>
  </conditionalFormatting>
  <conditionalFormatting sqref="CP66">
    <cfRule type="cellIs" dxfId="4155" priority="365" operator="equal">
      <formula>1</formula>
    </cfRule>
  </conditionalFormatting>
  <conditionalFormatting sqref="CP65">
    <cfRule type="cellIs" dxfId="4154" priority="364" operator="equal">
      <formula>1</formula>
    </cfRule>
  </conditionalFormatting>
  <conditionalFormatting sqref="CP68">
    <cfRule type="cellIs" dxfId="4153" priority="363" operator="equal">
      <formula>1</formula>
    </cfRule>
  </conditionalFormatting>
  <conditionalFormatting sqref="CP70">
    <cfRule type="cellIs" dxfId="4152" priority="362" operator="equal">
      <formula>1</formula>
    </cfRule>
  </conditionalFormatting>
  <conditionalFormatting sqref="CP69">
    <cfRule type="cellIs" dxfId="4151" priority="361" operator="equal">
      <formula>1</formula>
    </cfRule>
  </conditionalFormatting>
  <conditionalFormatting sqref="CT12">
    <cfRule type="cellIs" dxfId="4150" priority="360" operator="equal">
      <formula>1</formula>
    </cfRule>
  </conditionalFormatting>
  <conditionalFormatting sqref="CT14">
    <cfRule type="cellIs" dxfId="4149" priority="359" operator="equal">
      <formula>1</formula>
    </cfRule>
  </conditionalFormatting>
  <conditionalFormatting sqref="CT13">
    <cfRule type="cellIs" dxfId="4148" priority="358" operator="equal">
      <formula>1</formula>
    </cfRule>
  </conditionalFormatting>
  <conditionalFormatting sqref="CT16">
    <cfRule type="cellIs" dxfId="4147" priority="357" operator="equal">
      <formula>1</formula>
    </cfRule>
  </conditionalFormatting>
  <conditionalFormatting sqref="CT18">
    <cfRule type="cellIs" dxfId="4146" priority="356" operator="equal">
      <formula>1</formula>
    </cfRule>
  </conditionalFormatting>
  <conditionalFormatting sqref="CT17">
    <cfRule type="cellIs" dxfId="4145" priority="355" operator="equal">
      <formula>1</formula>
    </cfRule>
  </conditionalFormatting>
  <conditionalFormatting sqref="CT20">
    <cfRule type="cellIs" dxfId="4144" priority="354" operator="equal">
      <formula>1</formula>
    </cfRule>
  </conditionalFormatting>
  <conditionalFormatting sqref="CT22">
    <cfRule type="cellIs" dxfId="4143" priority="353" operator="equal">
      <formula>1</formula>
    </cfRule>
  </conditionalFormatting>
  <conditionalFormatting sqref="CT21">
    <cfRule type="cellIs" dxfId="4142" priority="352" operator="equal">
      <formula>1</formula>
    </cfRule>
  </conditionalFormatting>
  <conditionalFormatting sqref="CT24">
    <cfRule type="cellIs" dxfId="4141" priority="351" operator="equal">
      <formula>1</formula>
    </cfRule>
  </conditionalFormatting>
  <conditionalFormatting sqref="CT26">
    <cfRule type="cellIs" dxfId="4140" priority="350" operator="equal">
      <formula>1</formula>
    </cfRule>
  </conditionalFormatting>
  <conditionalFormatting sqref="CT25">
    <cfRule type="cellIs" dxfId="4139" priority="349" operator="equal">
      <formula>1</formula>
    </cfRule>
  </conditionalFormatting>
  <conditionalFormatting sqref="CT28">
    <cfRule type="cellIs" dxfId="4138" priority="348" operator="equal">
      <formula>1</formula>
    </cfRule>
  </conditionalFormatting>
  <conditionalFormatting sqref="CT30">
    <cfRule type="cellIs" dxfId="4137" priority="347" operator="equal">
      <formula>1</formula>
    </cfRule>
  </conditionalFormatting>
  <conditionalFormatting sqref="CT29">
    <cfRule type="cellIs" dxfId="4136" priority="346" operator="equal">
      <formula>1</formula>
    </cfRule>
  </conditionalFormatting>
  <conditionalFormatting sqref="CT32">
    <cfRule type="cellIs" dxfId="4135" priority="345" operator="equal">
      <formula>1</formula>
    </cfRule>
  </conditionalFormatting>
  <conditionalFormatting sqref="CT34">
    <cfRule type="cellIs" dxfId="4134" priority="344" operator="equal">
      <formula>1</formula>
    </cfRule>
  </conditionalFormatting>
  <conditionalFormatting sqref="CT33">
    <cfRule type="cellIs" dxfId="4133" priority="343" operator="equal">
      <formula>1</formula>
    </cfRule>
  </conditionalFormatting>
  <conditionalFormatting sqref="CT36">
    <cfRule type="cellIs" dxfId="4132" priority="342" operator="equal">
      <formula>1</formula>
    </cfRule>
  </conditionalFormatting>
  <conditionalFormatting sqref="CT38">
    <cfRule type="cellIs" dxfId="4131" priority="341" operator="equal">
      <formula>1</formula>
    </cfRule>
  </conditionalFormatting>
  <conditionalFormatting sqref="CT37">
    <cfRule type="cellIs" dxfId="4130" priority="340" operator="equal">
      <formula>1</formula>
    </cfRule>
  </conditionalFormatting>
  <conditionalFormatting sqref="CT40">
    <cfRule type="cellIs" dxfId="4129" priority="339" operator="equal">
      <formula>1</formula>
    </cfRule>
  </conditionalFormatting>
  <conditionalFormatting sqref="CT42">
    <cfRule type="cellIs" dxfId="4128" priority="338" operator="equal">
      <formula>1</formula>
    </cfRule>
  </conditionalFormatting>
  <conditionalFormatting sqref="CT41">
    <cfRule type="cellIs" dxfId="4127" priority="337" operator="equal">
      <formula>1</formula>
    </cfRule>
  </conditionalFormatting>
  <conditionalFormatting sqref="CT44">
    <cfRule type="cellIs" dxfId="4126" priority="336" operator="equal">
      <formula>1</formula>
    </cfRule>
  </conditionalFormatting>
  <conditionalFormatting sqref="CT46">
    <cfRule type="cellIs" dxfId="4125" priority="335" operator="equal">
      <formula>1</formula>
    </cfRule>
  </conditionalFormatting>
  <conditionalFormatting sqref="CT45">
    <cfRule type="cellIs" dxfId="4124" priority="334" operator="equal">
      <formula>1</formula>
    </cfRule>
  </conditionalFormatting>
  <conditionalFormatting sqref="CT48">
    <cfRule type="cellIs" dxfId="4123" priority="333" operator="equal">
      <formula>1</formula>
    </cfRule>
  </conditionalFormatting>
  <conditionalFormatting sqref="CT50">
    <cfRule type="cellIs" dxfId="4122" priority="332" operator="equal">
      <formula>1</formula>
    </cfRule>
  </conditionalFormatting>
  <conditionalFormatting sqref="CT49">
    <cfRule type="cellIs" dxfId="4121" priority="331" operator="equal">
      <formula>1</formula>
    </cfRule>
  </conditionalFormatting>
  <conditionalFormatting sqref="CT52">
    <cfRule type="cellIs" dxfId="4120" priority="330" operator="equal">
      <formula>1</formula>
    </cfRule>
  </conditionalFormatting>
  <conditionalFormatting sqref="CT54">
    <cfRule type="cellIs" dxfId="4119" priority="329" operator="equal">
      <formula>1</formula>
    </cfRule>
  </conditionalFormatting>
  <conditionalFormatting sqref="CT53">
    <cfRule type="cellIs" dxfId="4118" priority="328" operator="equal">
      <formula>1</formula>
    </cfRule>
  </conditionalFormatting>
  <conditionalFormatting sqref="CT56">
    <cfRule type="cellIs" dxfId="4117" priority="327" operator="equal">
      <formula>1</formula>
    </cfRule>
  </conditionalFormatting>
  <conditionalFormatting sqref="CT58">
    <cfRule type="cellIs" dxfId="4116" priority="326" operator="equal">
      <formula>1</formula>
    </cfRule>
  </conditionalFormatting>
  <conditionalFormatting sqref="CT57">
    <cfRule type="cellIs" dxfId="4115" priority="325" operator="equal">
      <formula>1</formula>
    </cfRule>
  </conditionalFormatting>
  <conditionalFormatting sqref="CT60">
    <cfRule type="cellIs" dxfId="4114" priority="324" operator="equal">
      <formula>1</formula>
    </cfRule>
  </conditionalFormatting>
  <conditionalFormatting sqref="CT62">
    <cfRule type="cellIs" dxfId="4113" priority="323" operator="equal">
      <formula>1</formula>
    </cfRule>
  </conditionalFormatting>
  <conditionalFormatting sqref="CT61">
    <cfRule type="cellIs" dxfId="4112" priority="322" operator="equal">
      <formula>1</formula>
    </cfRule>
  </conditionalFormatting>
  <conditionalFormatting sqref="CT64">
    <cfRule type="cellIs" dxfId="4111" priority="321" operator="equal">
      <formula>1</formula>
    </cfRule>
  </conditionalFormatting>
  <conditionalFormatting sqref="CT66">
    <cfRule type="cellIs" dxfId="4110" priority="320" operator="equal">
      <formula>1</formula>
    </cfRule>
  </conditionalFormatting>
  <conditionalFormatting sqref="CT65">
    <cfRule type="cellIs" dxfId="4109" priority="319" operator="equal">
      <formula>1</formula>
    </cfRule>
  </conditionalFormatting>
  <conditionalFormatting sqref="CT68">
    <cfRule type="cellIs" dxfId="4108" priority="318" operator="equal">
      <formula>1</formula>
    </cfRule>
  </conditionalFormatting>
  <conditionalFormatting sqref="CT70">
    <cfRule type="cellIs" dxfId="4107" priority="317" operator="equal">
      <formula>1</formula>
    </cfRule>
  </conditionalFormatting>
  <conditionalFormatting sqref="CT69">
    <cfRule type="cellIs" dxfId="4106" priority="316" operator="equal">
      <formula>1</formula>
    </cfRule>
  </conditionalFormatting>
  <conditionalFormatting sqref="CX12">
    <cfRule type="cellIs" dxfId="4105" priority="315" operator="equal">
      <formula>1</formula>
    </cfRule>
  </conditionalFormatting>
  <conditionalFormatting sqref="CX14">
    <cfRule type="cellIs" dxfId="4104" priority="314" operator="equal">
      <formula>1</formula>
    </cfRule>
  </conditionalFormatting>
  <conditionalFormatting sqref="CX13">
    <cfRule type="cellIs" dxfId="4103" priority="313" operator="equal">
      <formula>1</formula>
    </cfRule>
  </conditionalFormatting>
  <conditionalFormatting sqref="CX16">
    <cfRule type="cellIs" dxfId="4102" priority="312" operator="equal">
      <formula>1</formula>
    </cfRule>
  </conditionalFormatting>
  <conditionalFormatting sqref="CX18">
    <cfRule type="cellIs" dxfId="4101" priority="311" operator="equal">
      <formula>1</formula>
    </cfRule>
  </conditionalFormatting>
  <conditionalFormatting sqref="CX17">
    <cfRule type="cellIs" dxfId="4100" priority="310" operator="equal">
      <formula>1</formula>
    </cfRule>
  </conditionalFormatting>
  <conditionalFormatting sqref="CX20">
    <cfRule type="cellIs" dxfId="4099" priority="309" operator="equal">
      <formula>1</formula>
    </cfRule>
  </conditionalFormatting>
  <conditionalFormatting sqref="CX22">
    <cfRule type="cellIs" dxfId="4098" priority="308" operator="equal">
      <formula>1</formula>
    </cfRule>
  </conditionalFormatting>
  <conditionalFormatting sqref="CX21">
    <cfRule type="cellIs" dxfId="4097" priority="307" operator="equal">
      <formula>1</formula>
    </cfRule>
  </conditionalFormatting>
  <conditionalFormatting sqref="CX24">
    <cfRule type="cellIs" dxfId="4096" priority="306" operator="equal">
      <formula>1</formula>
    </cfRule>
  </conditionalFormatting>
  <conditionalFormatting sqref="CX26">
    <cfRule type="cellIs" dxfId="4095" priority="305" operator="equal">
      <formula>1</formula>
    </cfRule>
  </conditionalFormatting>
  <conditionalFormatting sqref="CX25">
    <cfRule type="cellIs" dxfId="4094" priority="304" operator="equal">
      <formula>1</formula>
    </cfRule>
  </conditionalFormatting>
  <conditionalFormatting sqref="CX28">
    <cfRule type="cellIs" dxfId="4093" priority="303" operator="equal">
      <formula>1</formula>
    </cfRule>
  </conditionalFormatting>
  <conditionalFormatting sqref="CX30">
    <cfRule type="cellIs" dxfId="4092" priority="302" operator="equal">
      <formula>1</formula>
    </cfRule>
  </conditionalFormatting>
  <conditionalFormatting sqref="CX29">
    <cfRule type="cellIs" dxfId="4091" priority="301" operator="equal">
      <formula>1</formula>
    </cfRule>
  </conditionalFormatting>
  <conditionalFormatting sqref="CX32">
    <cfRule type="cellIs" dxfId="4090" priority="300" operator="equal">
      <formula>1</formula>
    </cfRule>
  </conditionalFormatting>
  <conditionalFormatting sqref="CX34">
    <cfRule type="cellIs" dxfId="4089" priority="299" operator="equal">
      <formula>1</formula>
    </cfRule>
  </conditionalFormatting>
  <conditionalFormatting sqref="CX33">
    <cfRule type="cellIs" dxfId="4088" priority="298" operator="equal">
      <formula>1</formula>
    </cfRule>
  </conditionalFormatting>
  <conditionalFormatting sqref="CX36">
    <cfRule type="cellIs" dxfId="4087" priority="297" operator="equal">
      <formula>1</formula>
    </cfRule>
  </conditionalFormatting>
  <conditionalFormatting sqref="CX38">
    <cfRule type="cellIs" dxfId="4086" priority="296" operator="equal">
      <formula>1</formula>
    </cfRule>
  </conditionalFormatting>
  <conditionalFormatting sqref="CX37">
    <cfRule type="cellIs" dxfId="4085" priority="295" operator="equal">
      <formula>1</formula>
    </cfRule>
  </conditionalFormatting>
  <conditionalFormatting sqref="CX40">
    <cfRule type="cellIs" dxfId="4084" priority="294" operator="equal">
      <formula>1</formula>
    </cfRule>
  </conditionalFormatting>
  <conditionalFormatting sqref="CX42">
    <cfRule type="cellIs" dxfId="4083" priority="293" operator="equal">
      <formula>1</formula>
    </cfRule>
  </conditionalFormatting>
  <conditionalFormatting sqref="CX41">
    <cfRule type="cellIs" dxfId="4082" priority="292" operator="equal">
      <formula>1</formula>
    </cfRule>
  </conditionalFormatting>
  <conditionalFormatting sqref="CX44">
    <cfRule type="cellIs" dxfId="4081" priority="291" operator="equal">
      <formula>1</formula>
    </cfRule>
  </conditionalFormatting>
  <conditionalFormatting sqref="CX46">
    <cfRule type="cellIs" dxfId="4080" priority="290" operator="equal">
      <formula>1</formula>
    </cfRule>
  </conditionalFormatting>
  <conditionalFormatting sqref="CX45">
    <cfRule type="cellIs" dxfId="4079" priority="289" operator="equal">
      <formula>1</formula>
    </cfRule>
  </conditionalFormatting>
  <conditionalFormatting sqref="CX48">
    <cfRule type="cellIs" dxfId="4078" priority="288" operator="equal">
      <formula>1</formula>
    </cfRule>
  </conditionalFormatting>
  <conditionalFormatting sqref="CX50">
    <cfRule type="cellIs" dxfId="4077" priority="287" operator="equal">
      <formula>1</formula>
    </cfRule>
  </conditionalFormatting>
  <conditionalFormatting sqref="CX49">
    <cfRule type="cellIs" dxfId="4076" priority="286" operator="equal">
      <formula>1</formula>
    </cfRule>
  </conditionalFormatting>
  <conditionalFormatting sqref="CX52">
    <cfRule type="cellIs" dxfId="4075" priority="285" operator="equal">
      <formula>1</formula>
    </cfRule>
  </conditionalFormatting>
  <conditionalFormatting sqref="CX54">
    <cfRule type="cellIs" dxfId="4074" priority="284" operator="equal">
      <formula>1</formula>
    </cfRule>
  </conditionalFormatting>
  <conditionalFormatting sqref="CX53">
    <cfRule type="cellIs" dxfId="4073" priority="283" operator="equal">
      <formula>1</formula>
    </cfRule>
  </conditionalFormatting>
  <conditionalFormatting sqref="CX56">
    <cfRule type="cellIs" dxfId="4072" priority="282" operator="equal">
      <formula>1</formula>
    </cfRule>
  </conditionalFormatting>
  <conditionalFormatting sqref="CX58">
    <cfRule type="cellIs" dxfId="4071" priority="281" operator="equal">
      <formula>1</formula>
    </cfRule>
  </conditionalFormatting>
  <conditionalFormatting sqref="CX57">
    <cfRule type="cellIs" dxfId="4070" priority="280" operator="equal">
      <formula>1</formula>
    </cfRule>
  </conditionalFormatting>
  <conditionalFormatting sqref="CX60">
    <cfRule type="cellIs" dxfId="4069" priority="279" operator="equal">
      <formula>1</formula>
    </cfRule>
  </conditionalFormatting>
  <conditionalFormatting sqref="CX62">
    <cfRule type="cellIs" dxfId="4068" priority="278" operator="equal">
      <formula>1</formula>
    </cfRule>
  </conditionalFormatting>
  <conditionalFormatting sqref="CX61">
    <cfRule type="cellIs" dxfId="4067" priority="277" operator="equal">
      <formula>1</formula>
    </cfRule>
  </conditionalFormatting>
  <conditionalFormatting sqref="CX64">
    <cfRule type="cellIs" dxfId="4066" priority="276" operator="equal">
      <formula>1</formula>
    </cfRule>
  </conditionalFormatting>
  <conditionalFormatting sqref="CX66">
    <cfRule type="cellIs" dxfId="4065" priority="275" operator="equal">
      <formula>1</formula>
    </cfRule>
  </conditionalFormatting>
  <conditionalFormatting sqref="CX65">
    <cfRule type="cellIs" dxfId="4064" priority="274" operator="equal">
      <formula>1</formula>
    </cfRule>
  </conditionalFormatting>
  <conditionalFormatting sqref="CX68">
    <cfRule type="cellIs" dxfId="4063" priority="273" operator="equal">
      <formula>1</formula>
    </cfRule>
  </conditionalFormatting>
  <conditionalFormatting sqref="CX70">
    <cfRule type="cellIs" dxfId="4062" priority="272" operator="equal">
      <formula>1</formula>
    </cfRule>
  </conditionalFormatting>
  <conditionalFormatting sqref="CX69">
    <cfRule type="cellIs" dxfId="4061" priority="271" operator="equal">
      <formula>1</formula>
    </cfRule>
  </conditionalFormatting>
  <conditionalFormatting sqref="DB12">
    <cfRule type="cellIs" dxfId="4060" priority="270" operator="equal">
      <formula>1</formula>
    </cfRule>
  </conditionalFormatting>
  <conditionalFormatting sqref="DB14">
    <cfRule type="cellIs" dxfId="4059" priority="269" operator="equal">
      <formula>1</formula>
    </cfRule>
  </conditionalFormatting>
  <conditionalFormatting sqref="DB13">
    <cfRule type="cellIs" dxfId="4058" priority="268" operator="equal">
      <formula>1</formula>
    </cfRule>
  </conditionalFormatting>
  <conditionalFormatting sqref="DB16">
    <cfRule type="cellIs" dxfId="4057" priority="267" operator="equal">
      <formula>1</formula>
    </cfRule>
  </conditionalFormatting>
  <conditionalFormatting sqref="DB18">
    <cfRule type="cellIs" dxfId="4056" priority="266" operator="equal">
      <formula>1</formula>
    </cfRule>
  </conditionalFormatting>
  <conditionalFormatting sqref="DB17">
    <cfRule type="cellIs" dxfId="4055" priority="265" operator="equal">
      <formula>1</formula>
    </cfRule>
  </conditionalFormatting>
  <conditionalFormatting sqref="DB20">
    <cfRule type="cellIs" dxfId="4054" priority="264" operator="equal">
      <formula>1</formula>
    </cfRule>
  </conditionalFormatting>
  <conditionalFormatting sqref="DB22">
    <cfRule type="cellIs" dxfId="4053" priority="263" operator="equal">
      <formula>1</formula>
    </cfRule>
  </conditionalFormatting>
  <conditionalFormatting sqref="DB21">
    <cfRule type="cellIs" dxfId="4052" priority="262" operator="equal">
      <formula>1</formula>
    </cfRule>
  </conditionalFormatting>
  <conditionalFormatting sqref="DB24">
    <cfRule type="cellIs" dxfId="4051" priority="261" operator="equal">
      <formula>1</formula>
    </cfRule>
  </conditionalFormatting>
  <conditionalFormatting sqref="DB26">
    <cfRule type="cellIs" dxfId="4050" priority="260" operator="equal">
      <formula>1</formula>
    </cfRule>
  </conditionalFormatting>
  <conditionalFormatting sqref="DB25">
    <cfRule type="cellIs" dxfId="4049" priority="259" operator="equal">
      <formula>1</formula>
    </cfRule>
  </conditionalFormatting>
  <conditionalFormatting sqref="DB28">
    <cfRule type="cellIs" dxfId="4048" priority="258" operator="equal">
      <formula>1</formula>
    </cfRule>
  </conditionalFormatting>
  <conditionalFormatting sqref="DB30">
    <cfRule type="cellIs" dxfId="4047" priority="257" operator="equal">
      <formula>1</formula>
    </cfRule>
  </conditionalFormatting>
  <conditionalFormatting sqref="DB29">
    <cfRule type="cellIs" dxfId="4046" priority="256" operator="equal">
      <formula>1</formula>
    </cfRule>
  </conditionalFormatting>
  <conditionalFormatting sqref="DB32">
    <cfRule type="cellIs" dxfId="4045" priority="255" operator="equal">
      <formula>1</formula>
    </cfRule>
  </conditionalFormatting>
  <conditionalFormatting sqref="DB34">
    <cfRule type="cellIs" dxfId="4044" priority="254" operator="equal">
      <formula>1</formula>
    </cfRule>
  </conditionalFormatting>
  <conditionalFormatting sqref="DB33">
    <cfRule type="cellIs" dxfId="4043" priority="253" operator="equal">
      <formula>1</formula>
    </cfRule>
  </conditionalFormatting>
  <conditionalFormatting sqref="DB36">
    <cfRule type="cellIs" dxfId="4042" priority="252" operator="equal">
      <formula>1</formula>
    </cfRule>
  </conditionalFormatting>
  <conditionalFormatting sqref="DB38">
    <cfRule type="cellIs" dxfId="4041" priority="251" operator="equal">
      <formula>1</formula>
    </cfRule>
  </conditionalFormatting>
  <conditionalFormatting sqref="DB37">
    <cfRule type="cellIs" dxfId="4040" priority="250" operator="equal">
      <formula>1</formula>
    </cfRule>
  </conditionalFormatting>
  <conditionalFormatting sqref="DB40">
    <cfRule type="cellIs" dxfId="4039" priority="249" operator="equal">
      <formula>1</formula>
    </cfRule>
  </conditionalFormatting>
  <conditionalFormatting sqref="DB42">
    <cfRule type="cellIs" dxfId="4038" priority="248" operator="equal">
      <formula>1</formula>
    </cfRule>
  </conditionalFormatting>
  <conditionalFormatting sqref="DB41">
    <cfRule type="cellIs" dxfId="4037" priority="247" operator="equal">
      <formula>1</formula>
    </cfRule>
  </conditionalFormatting>
  <conditionalFormatting sqref="DB44">
    <cfRule type="cellIs" dxfId="4036" priority="246" operator="equal">
      <formula>1</formula>
    </cfRule>
  </conditionalFormatting>
  <conditionalFormatting sqref="DB46">
    <cfRule type="cellIs" dxfId="4035" priority="245" operator="equal">
      <formula>1</formula>
    </cfRule>
  </conditionalFormatting>
  <conditionalFormatting sqref="DB45">
    <cfRule type="cellIs" dxfId="4034" priority="244" operator="equal">
      <formula>1</formula>
    </cfRule>
  </conditionalFormatting>
  <conditionalFormatting sqref="DB48">
    <cfRule type="cellIs" dxfId="4033" priority="243" operator="equal">
      <formula>1</formula>
    </cfRule>
  </conditionalFormatting>
  <conditionalFormatting sqref="DB50">
    <cfRule type="cellIs" dxfId="4032" priority="242" operator="equal">
      <formula>1</formula>
    </cfRule>
  </conditionalFormatting>
  <conditionalFormatting sqref="DB49">
    <cfRule type="cellIs" dxfId="4031" priority="241" operator="equal">
      <formula>1</formula>
    </cfRule>
  </conditionalFormatting>
  <conditionalFormatting sqref="DB52">
    <cfRule type="cellIs" dxfId="4030" priority="240" operator="equal">
      <formula>1</formula>
    </cfRule>
  </conditionalFormatting>
  <conditionalFormatting sqref="DB54">
    <cfRule type="cellIs" dxfId="4029" priority="239" operator="equal">
      <formula>1</formula>
    </cfRule>
  </conditionalFormatting>
  <conditionalFormatting sqref="DB53">
    <cfRule type="cellIs" dxfId="4028" priority="238" operator="equal">
      <formula>1</formula>
    </cfRule>
  </conditionalFormatting>
  <conditionalFormatting sqref="DB56">
    <cfRule type="cellIs" dxfId="4027" priority="237" operator="equal">
      <formula>1</formula>
    </cfRule>
  </conditionalFormatting>
  <conditionalFormatting sqref="DB58">
    <cfRule type="cellIs" dxfId="4026" priority="236" operator="equal">
      <formula>1</formula>
    </cfRule>
  </conditionalFormatting>
  <conditionalFormatting sqref="DB57">
    <cfRule type="cellIs" dxfId="4025" priority="235" operator="equal">
      <formula>1</formula>
    </cfRule>
  </conditionalFormatting>
  <conditionalFormatting sqref="DB60">
    <cfRule type="cellIs" dxfId="4024" priority="234" operator="equal">
      <formula>1</formula>
    </cfRule>
  </conditionalFormatting>
  <conditionalFormatting sqref="DB62">
    <cfRule type="cellIs" dxfId="4023" priority="233" operator="equal">
      <formula>1</formula>
    </cfRule>
  </conditionalFormatting>
  <conditionalFormatting sqref="DB61">
    <cfRule type="cellIs" dxfId="4022" priority="232" operator="equal">
      <formula>1</formula>
    </cfRule>
  </conditionalFormatting>
  <conditionalFormatting sqref="DB64">
    <cfRule type="cellIs" dxfId="4021" priority="231" operator="equal">
      <formula>1</formula>
    </cfRule>
  </conditionalFormatting>
  <conditionalFormatting sqref="DB66">
    <cfRule type="cellIs" dxfId="4020" priority="230" operator="equal">
      <formula>1</formula>
    </cfRule>
  </conditionalFormatting>
  <conditionalFormatting sqref="DB65">
    <cfRule type="cellIs" dxfId="4019" priority="229" operator="equal">
      <formula>1</formula>
    </cfRule>
  </conditionalFormatting>
  <conditionalFormatting sqref="DB68">
    <cfRule type="cellIs" dxfId="4018" priority="228" operator="equal">
      <formula>1</formula>
    </cfRule>
  </conditionalFormatting>
  <conditionalFormatting sqref="DB70">
    <cfRule type="cellIs" dxfId="4017" priority="227" operator="equal">
      <formula>1</formula>
    </cfRule>
  </conditionalFormatting>
  <conditionalFormatting sqref="DB69">
    <cfRule type="cellIs" dxfId="4016" priority="226" operator="equal">
      <formula>1</formula>
    </cfRule>
  </conditionalFormatting>
  <conditionalFormatting sqref="DF12">
    <cfRule type="cellIs" dxfId="4015" priority="225" operator="equal">
      <formula>1</formula>
    </cfRule>
  </conditionalFormatting>
  <conditionalFormatting sqref="DF14">
    <cfRule type="cellIs" dxfId="4014" priority="224" operator="equal">
      <formula>1</formula>
    </cfRule>
  </conditionalFormatting>
  <conditionalFormatting sqref="DF13">
    <cfRule type="cellIs" dxfId="4013" priority="223" operator="equal">
      <formula>1</formula>
    </cfRule>
  </conditionalFormatting>
  <conditionalFormatting sqref="DF16">
    <cfRule type="cellIs" dxfId="4012" priority="222" operator="equal">
      <formula>1</formula>
    </cfRule>
  </conditionalFormatting>
  <conditionalFormatting sqref="DF18">
    <cfRule type="cellIs" dxfId="4011" priority="221" operator="equal">
      <formula>1</formula>
    </cfRule>
  </conditionalFormatting>
  <conditionalFormatting sqref="DF17">
    <cfRule type="cellIs" dxfId="4010" priority="220" operator="equal">
      <formula>1</formula>
    </cfRule>
  </conditionalFormatting>
  <conditionalFormatting sqref="DF20">
    <cfRule type="cellIs" dxfId="4009" priority="219" operator="equal">
      <formula>1</formula>
    </cfRule>
  </conditionalFormatting>
  <conditionalFormatting sqref="DF22">
    <cfRule type="cellIs" dxfId="4008" priority="218" operator="equal">
      <formula>1</formula>
    </cfRule>
  </conditionalFormatting>
  <conditionalFormatting sqref="DF21">
    <cfRule type="cellIs" dxfId="4007" priority="217" operator="equal">
      <formula>1</formula>
    </cfRule>
  </conditionalFormatting>
  <conditionalFormatting sqref="DF24">
    <cfRule type="cellIs" dxfId="4006" priority="216" operator="equal">
      <formula>1</formula>
    </cfRule>
  </conditionalFormatting>
  <conditionalFormatting sqref="DF26">
    <cfRule type="cellIs" dxfId="4005" priority="215" operator="equal">
      <formula>1</formula>
    </cfRule>
  </conditionalFormatting>
  <conditionalFormatting sqref="DF25">
    <cfRule type="cellIs" dxfId="4004" priority="214" operator="equal">
      <formula>1</formula>
    </cfRule>
  </conditionalFormatting>
  <conditionalFormatting sqref="DF28">
    <cfRule type="cellIs" dxfId="4003" priority="213" operator="equal">
      <formula>1</formula>
    </cfRule>
  </conditionalFormatting>
  <conditionalFormatting sqref="DF30">
    <cfRule type="cellIs" dxfId="4002" priority="212" operator="equal">
      <formula>1</formula>
    </cfRule>
  </conditionalFormatting>
  <conditionalFormatting sqref="DF29">
    <cfRule type="cellIs" dxfId="4001" priority="211" operator="equal">
      <formula>1</formula>
    </cfRule>
  </conditionalFormatting>
  <conditionalFormatting sqref="DF32">
    <cfRule type="cellIs" dxfId="4000" priority="210" operator="equal">
      <formula>1</formula>
    </cfRule>
  </conditionalFormatting>
  <conditionalFormatting sqref="DF34">
    <cfRule type="cellIs" dxfId="3999" priority="209" operator="equal">
      <formula>1</formula>
    </cfRule>
  </conditionalFormatting>
  <conditionalFormatting sqref="DF33">
    <cfRule type="cellIs" dxfId="3998" priority="208" operator="equal">
      <formula>1</formula>
    </cfRule>
  </conditionalFormatting>
  <conditionalFormatting sqref="DF36">
    <cfRule type="cellIs" dxfId="3997" priority="207" operator="equal">
      <formula>1</formula>
    </cfRule>
  </conditionalFormatting>
  <conditionalFormatting sqref="DF38">
    <cfRule type="cellIs" dxfId="3996" priority="206" operator="equal">
      <formula>1</formula>
    </cfRule>
  </conditionalFormatting>
  <conditionalFormatting sqref="DF37">
    <cfRule type="cellIs" dxfId="3995" priority="205" operator="equal">
      <formula>1</formula>
    </cfRule>
  </conditionalFormatting>
  <conditionalFormatting sqref="DF40">
    <cfRule type="cellIs" dxfId="3994" priority="204" operator="equal">
      <formula>1</formula>
    </cfRule>
  </conditionalFormatting>
  <conditionalFormatting sqref="DF42">
    <cfRule type="cellIs" dxfId="3993" priority="203" operator="equal">
      <formula>1</formula>
    </cfRule>
  </conditionalFormatting>
  <conditionalFormatting sqref="DF41">
    <cfRule type="cellIs" dxfId="3992" priority="202" operator="equal">
      <formula>1</formula>
    </cfRule>
  </conditionalFormatting>
  <conditionalFormatting sqref="DF44">
    <cfRule type="cellIs" dxfId="3991" priority="201" operator="equal">
      <formula>1</formula>
    </cfRule>
  </conditionalFormatting>
  <conditionalFormatting sqref="DF46">
    <cfRule type="cellIs" dxfId="3990" priority="200" operator="equal">
      <formula>1</formula>
    </cfRule>
  </conditionalFormatting>
  <conditionalFormatting sqref="DF45">
    <cfRule type="cellIs" dxfId="3989" priority="199" operator="equal">
      <formula>1</formula>
    </cfRule>
  </conditionalFormatting>
  <conditionalFormatting sqref="DF48">
    <cfRule type="cellIs" dxfId="3988" priority="198" operator="equal">
      <formula>1</formula>
    </cfRule>
  </conditionalFormatting>
  <conditionalFormatting sqref="DF50">
    <cfRule type="cellIs" dxfId="3987" priority="197" operator="equal">
      <formula>1</formula>
    </cfRule>
  </conditionalFormatting>
  <conditionalFormatting sqref="DF49">
    <cfRule type="cellIs" dxfId="3986" priority="196" operator="equal">
      <formula>1</formula>
    </cfRule>
  </conditionalFormatting>
  <conditionalFormatting sqref="DF52">
    <cfRule type="cellIs" dxfId="3985" priority="195" operator="equal">
      <formula>1</formula>
    </cfRule>
  </conditionalFormatting>
  <conditionalFormatting sqref="DF54">
    <cfRule type="cellIs" dxfId="3984" priority="194" operator="equal">
      <formula>1</formula>
    </cfRule>
  </conditionalFormatting>
  <conditionalFormatting sqref="DF53">
    <cfRule type="cellIs" dxfId="3983" priority="193" operator="equal">
      <formula>1</formula>
    </cfRule>
  </conditionalFormatting>
  <conditionalFormatting sqref="DF56">
    <cfRule type="cellIs" dxfId="3982" priority="192" operator="equal">
      <formula>1</formula>
    </cfRule>
  </conditionalFormatting>
  <conditionalFormatting sqref="DF58">
    <cfRule type="cellIs" dxfId="3981" priority="191" operator="equal">
      <formula>1</formula>
    </cfRule>
  </conditionalFormatting>
  <conditionalFormatting sqref="DF57">
    <cfRule type="cellIs" dxfId="3980" priority="190" operator="equal">
      <formula>1</formula>
    </cfRule>
  </conditionalFormatting>
  <conditionalFormatting sqref="DF60">
    <cfRule type="cellIs" dxfId="3979" priority="189" operator="equal">
      <formula>1</formula>
    </cfRule>
  </conditionalFormatting>
  <conditionalFormatting sqref="DF62">
    <cfRule type="cellIs" dxfId="3978" priority="188" operator="equal">
      <formula>1</formula>
    </cfRule>
  </conditionalFormatting>
  <conditionalFormatting sqref="DF61">
    <cfRule type="cellIs" dxfId="3977" priority="187" operator="equal">
      <formula>1</formula>
    </cfRule>
  </conditionalFormatting>
  <conditionalFormatting sqref="DF64">
    <cfRule type="cellIs" dxfId="3976" priority="186" operator="equal">
      <formula>1</formula>
    </cfRule>
  </conditionalFormatting>
  <conditionalFormatting sqref="DF66">
    <cfRule type="cellIs" dxfId="3975" priority="185" operator="equal">
      <formula>1</formula>
    </cfRule>
  </conditionalFormatting>
  <conditionalFormatting sqref="DF65">
    <cfRule type="cellIs" dxfId="3974" priority="184" operator="equal">
      <formula>1</formula>
    </cfRule>
  </conditionalFormatting>
  <conditionalFormatting sqref="DF68">
    <cfRule type="cellIs" dxfId="3973" priority="183" operator="equal">
      <formula>1</formula>
    </cfRule>
  </conditionalFormatting>
  <conditionalFormatting sqref="DF70">
    <cfRule type="cellIs" dxfId="3972" priority="182" operator="equal">
      <formula>1</formula>
    </cfRule>
  </conditionalFormatting>
  <conditionalFormatting sqref="DF69">
    <cfRule type="cellIs" dxfId="3971" priority="181" operator="equal">
      <formula>1</formula>
    </cfRule>
  </conditionalFormatting>
  <conditionalFormatting sqref="DJ12">
    <cfRule type="cellIs" dxfId="3970" priority="180" operator="equal">
      <formula>1</formula>
    </cfRule>
  </conditionalFormatting>
  <conditionalFormatting sqref="DJ14">
    <cfRule type="cellIs" dxfId="3969" priority="179" operator="equal">
      <formula>1</formula>
    </cfRule>
  </conditionalFormatting>
  <conditionalFormatting sqref="DJ13">
    <cfRule type="cellIs" dxfId="3968" priority="178" operator="equal">
      <formula>1</formula>
    </cfRule>
  </conditionalFormatting>
  <conditionalFormatting sqref="DJ16">
    <cfRule type="cellIs" dxfId="3967" priority="177" operator="equal">
      <formula>1</formula>
    </cfRule>
  </conditionalFormatting>
  <conditionalFormatting sqref="DJ18">
    <cfRule type="cellIs" dxfId="3966" priority="176" operator="equal">
      <formula>1</formula>
    </cfRule>
  </conditionalFormatting>
  <conditionalFormatting sqref="DJ17">
    <cfRule type="cellIs" dxfId="3965" priority="175" operator="equal">
      <formula>1</formula>
    </cfRule>
  </conditionalFormatting>
  <conditionalFormatting sqref="DJ20">
    <cfRule type="cellIs" dxfId="3964" priority="174" operator="equal">
      <formula>1</formula>
    </cfRule>
  </conditionalFormatting>
  <conditionalFormatting sqref="DJ22">
    <cfRule type="cellIs" dxfId="3963" priority="173" operator="equal">
      <formula>1</formula>
    </cfRule>
  </conditionalFormatting>
  <conditionalFormatting sqref="DJ21">
    <cfRule type="cellIs" dxfId="3962" priority="172" operator="equal">
      <formula>1</formula>
    </cfRule>
  </conditionalFormatting>
  <conditionalFormatting sqref="DJ24">
    <cfRule type="cellIs" dxfId="3961" priority="171" operator="equal">
      <formula>1</formula>
    </cfRule>
  </conditionalFormatting>
  <conditionalFormatting sqref="DJ26">
    <cfRule type="cellIs" dxfId="3960" priority="170" operator="equal">
      <formula>1</formula>
    </cfRule>
  </conditionalFormatting>
  <conditionalFormatting sqref="DJ25">
    <cfRule type="cellIs" dxfId="3959" priority="169" operator="equal">
      <formula>1</formula>
    </cfRule>
  </conditionalFormatting>
  <conditionalFormatting sqref="DJ28">
    <cfRule type="cellIs" dxfId="3958" priority="168" operator="equal">
      <formula>1</formula>
    </cfRule>
  </conditionalFormatting>
  <conditionalFormatting sqref="DJ30">
    <cfRule type="cellIs" dxfId="3957" priority="167" operator="equal">
      <formula>1</formula>
    </cfRule>
  </conditionalFormatting>
  <conditionalFormatting sqref="DJ29">
    <cfRule type="cellIs" dxfId="3956" priority="166" operator="equal">
      <formula>1</formula>
    </cfRule>
  </conditionalFormatting>
  <conditionalFormatting sqref="DJ32">
    <cfRule type="cellIs" dxfId="3955" priority="165" operator="equal">
      <formula>1</formula>
    </cfRule>
  </conditionalFormatting>
  <conditionalFormatting sqref="DJ34">
    <cfRule type="cellIs" dxfId="3954" priority="164" operator="equal">
      <formula>1</formula>
    </cfRule>
  </conditionalFormatting>
  <conditionalFormatting sqref="DJ33">
    <cfRule type="cellIs" dxfId="3953" priority="163" operator="equal">
      <formula>1</formula>
    </cfRule>
  </conditionalFormatting>
  <conditionalFormatting sqref="DJ36">
    <cfRule type="cellIs" dxfId="3952" priority="162" operator="equal">
      <formula>1</formula>
    </cfRule>
  </conditionalFormatting>
  <conditionalFormatting sqref="DJ38">
    <cfRule type="cellIs" dxfId="3951" priority="161" operator="equal">
      <formula>1</formula>
    </cfRule>
  </conditionalFormatting>
  <conditionalFormatting sqref="DJ37">
    <cfRule type="cellIs" dxfId="3950" priority="160" operator="equal">
      <formula>1</formula>
    </cfRule>
  </conditionalFormatting>
  <conditionalFormatting sqref="DJ40">
    <cfRule type="cellIs" dxfId="3949" priority="159" operator="equal">
      <formula>1</formula>
    </cfRule>
  </conditionalFormatting>
  <conditionalFormatting sqref="DJ42">
    <cfRule type="cellIs" dxfId="3948" priority="158" operator="equal">
      <formula>1</formula>
    </cfRule>
  </conditionalFormatting>
  <conditionalFormatting sqref="DJ41">
    <cfRule type="cellIs" dxfId="3947" priority="157" operator="equal">
      <formula>1</formula>
    </cfRule>
  </conditionalFormatting>
  <conditionalFormatting sqref="DJ44">
    <cfRule type="cellIs" dxfId="3946" priority="156" operator="equal">
      <formula>1</formula>
    </cfRule>
  </conditionalFormatting>
  <conditionalFormatting sqref="DJ46">
    <cfRule type="cellIs" dxfId="3945" priority="155" operator="equal">
      <formula>1</formula>
    </cfRule>
  </conditionalFormatting>
  <conditionalFormatting sqref="DJ45">
    <cfRule type="cellIs" dxfId="3944" priority="154" operator="equal">
      <formula>1</formula>
    </cfRule>
  </conditionalFormatting>
  <conditionalFormatting sqref="DJ48">
    <cfRule type="cellIs" dxfId="3943" priority="153" operator="equal">
      <formula>1</formula>
    </cfRule>
  </conditionalFormatting>
  <conditionalFormatting sqref="DJ50">
    <cfRule type="cellIs" dxfId="3942" priority="152" operator="equal">
      <formula>1</formula>
    </cfRule>
  </conditionalFormatting>
  <conditionalFormatting sqref="DJ49">
    <cfRule type="cellIs" dxfId="3941" priority="151" operator="equal">
      <formula>1</formula>
    </cfRule>
  </conditionalFormatting>
  <conditionalFormatting sqref="DJ52">
    <cfRule type="cellIs" dxfId="3940" priority="150" operator="equal">
      <formula>1</formula>
    </cfRule>
  </conditionalFormatting>
  <conditionalFormatting sqref="DJ54">
    <cfRule type="cellIs" dxfId="3939" priority="149" operator="equal">
      <formula>1</formula>
    </cfRule>
  </conditionalFormatting>
  <conditionalFormatting sqref="DJ53">
    <cfRule type="cellIs" dxfId="3938" priority="148" operator="equal">
      <formula>1</formula>
    </cfRule>
  </conditionalFormatting>
  <conditionalFormatting sqref="DJ56">
    <cfRule type="cellIs" dxfId="3937" priority="147" operator="equal">
      <formula>1</formula>
    </cfRule>
  </conditionalFormatting>
  <conditionalFormatting sqref="DJ58">
    <cfRule type="cellIs" dxfId="3936" priority="146" operator="equal">
      <formula>1</formula>
    </cfRule>
  </conditionalFormatting>
  <conditionalFormatting sqref="DJ57">
    <cfRule type="cellIs" dxfId="3935" priority="145" operator="equal">
      <formula>1</formula>
    </cfRule>
  </conditionalFormatting>
  <conditionalFormatting sqref="DJ60">
    <cfRule type="cellIs" dxfId="3934" priority="144" operator="equal">
      <formula>1</formula>
    </cfRule>
  </conditionalFormatting>
  <conditionalFormatting sqref="DJ62">
    <cfRule type="cellIs" dxfId="3933" priority="143" operator="equal">
      <formula>1</formula>
    </cfRule>
  </conditionalFormatting>
  <conditionalFormatting sqref="DJ61">
    <cfRule type="cellIs" dxfId="3932" priority="142" operator="equal">
      <formula>1</formula>
    </cfRule>
  </conditionalFormatting>
  <conditionalFormatting sqref="DJ64">
    <cfRule type="cellIs" dxfId="3931" priority="141" operator="equal">
      <formula>1</formula>
    </cfRule>
  </conditionalFormatting>
  <conditionalFormatting sqref="DJ66">
    <cfRule type="cellIs" dxfId="3930" priority="140" operator="equal">
      <formula>1</formula>
    </cfRule>
  </conditionalFormatting>
  <conditionalFormatting sqref="DJ65">
    <cfRule type="cellIs" dxfId="3929" priority="139" operator="equal">
      <formula>1</formula>
    </cfRule>
  </conditionalFormatting>
  <conditionalFormatting sqref="DJ68">
    <cfRule type="cellIs" dxfId="3928" priority="138" operator="equal">
      <formula>1</formula>
    </cfRule>
  </conditionalFormatting>
  <conditionalFormatting sqref="DJ70">
    <cfRule type="cellIs" dxfId="3927" priority="137" operator="equal">
      <formula>1</formula>
    </cfRule>
  </conditionalFormatting>
  <conditionalFormatting sqref="DJ69">
    <cfRule type="cellIs" dxfId="3926" priority="136" operator="equal">
      <formula>1</formula>
    </cfRule>
  </conditionalFormatting>
  <conditionalFormatting sqref="DN12">
    <cfRule type="cellIs" dxfId="3925" priority="135" operator="equal">
      <formula>1</formula>
    </cfRule>
  </conditionalFormatting>
  <conditionalFormatting sqref="DN14">
    <cfRule type="cellIs" dxfId="3924" priority="134" operator="equal">
      <formula>1</formula>
    </cfRule>
  </conditionalFormatting>
  <conditionalFormatting sqref="DN13">
    <cfRule type="cellIs" dxfId="3923" priority="133" operator="equal">
      <formula>1</formula>
    </cfRule>
  </conditionalFormatting>
  <conditionalFormatting sqref="DN16">
    <cfRule type="cellIs" dxfId="3922" priority="132" operator="equal">
      <formula>1</formula>
    </cfRule>
  </conditionalFormatting>
  <conditionalFormatting sqref="DN18">
    <cfRule type="cellIs" dxfId="3921" priority="131" operator="equal">
      <formula>1</formula>
    </cfRule>
  </conditionalFormatting>
  <conditionalFormatting sqref="DN17">
    <cfRule type="cellIs" dxfId="3920" priority="130" operator="equal">
      <formula>1</formula>
    </cfRule>
  </conditionalFormatting>
  <conditionalFormatting sqref="DN20">
    <cfRule type="cellIs" dxfId="3919" priority="129" operator="equal">
      <formula>1</formula>
    </cfRule>
  </conditionalFormatting>
  <conditionalFormatting sqref="DN22">
    <cfRule type="cellIs" dxfId="3918" priority="128" operator="equal">
      <formula>1</formula>
    </cfRule>
  </conditionalFormatting>
  <conditionalFormatting sqref="DN21">
    <cfRule type="cellIs" dxfId="3917" priority="127" operator="equal">
      <formula>1</formula>
    </cfRule>
  </conditionalFormatting>
  <conditionalFormatting sqref="DN24">
    <cfRule type="cellIs" dxfId="3916" priority="126" operator="equal">
      <formula>1</formula>
    </cfRule>
  </conditionalFormatting>
  <conditionalFormatting sqref="DN26">
    <cfRule type="cellIs" dxfId="3915" priority="125" operator="equal">
      <formula>1</formula>
    </cfRule>
  </conditionalFormatting>
  <conditionalFormatting sqref="DN25">
    <cfRule type="cellIs" dxfId="3914" priority="124" operator="equal">
      <formula>1</formula>
    </cfRule>
  </conditionalFormatting>
  <conditionalFormatting sqref="DN28">
    <cfRule type="cellIs" dxfId="3913" priority="123" operator="equal">
      <formula>1</formula>
    </cfRule>
  </conditionalFormatting>
  <conditionalFormatting sqref="DN30">
    <cfRule type="cellIs" dxfId="3912" priority="122" operator="equal">
      <formula>1</formula>
    </cfRule>
  </conditionalFormatting>
  <conditionalFormatting sqref="DN29">
    <cfRule type="cellIs" dxfId="3911" priority="121" operator="equal">
      <formula>1</formula>
    </cfRule>
  </conditionalFormatting>
  <conditionalFormatting sqref="DN32">
    <cfRule type="cellIs" dxfId="3910" priority="120" operator="equal">
      <formula>1</formula>
    </cfRule>
  </conditionalFormatting>
  <conditionalFormatting sqref="DN34">
    <cfRule type="cellIs" dxfId="3909" priority="119" operator="equal">
      <formula>1</formula>
    </cfRule>
  </conditionalFormatting>
  <conditionalFormatting sqref="DN33">
    <cfRule type="cellIs" dxfId="3908" priority="118" operator="equal">
      <formula>1</formula>
    </cfRule>
  </conditionalFormatting>
  <conditionalFormatting sqref="DN36">
    <cfRule type="cellIs" dxfId="3907" priority="117" operator="equal">
      <formula>1</formula>
    </cfRule>
  </conditionalFormatting>
  <conditionalFormatting sqref="DN38">
    <cfRule type="cellIs" dxfId="3906" priority="116" operator="equal">
      <formula>1</formula>
    </cfRule>
  </conditionalFormatting>
  <conditionalFormatting sqref="DN37">
    <cfRule type="cellIs" dxfId="3905" priority="115" operator="equal">
      <formula>1</formula>
    </cfRule>
  </conditionalFormatting>
  <conditionalFormatting sqref="DN40">
    <cfRule type="cellIs" dxfId="3904" priority="114" operator="equal">
      <formula>1</formula>
    </cfRule>
  </conditionalFormatting>
  <conditionalFormatting sqref="DN42">
    <cfRule type="cellIs" dxfId="3903" priority="113" operator="equal">
      <formula>1</formula>
    </cfRule>
  </conditionalFormatting>
  <conditionalFormatting sqref="DN41">
    <cfRule type="cellIs" dxfId="3902" priority="112" operator="equal">
      <formula>1</formula>
    </cfRule>
  </conditionalFormatting>
  <conditionalFormatting sqref="DN44">
    <cfRule type="cellIs" dxfId="3901" priority="111" operator="equal">
      <formula>1</formula>
    </cfRule>
  </conditionalFormatting>
  <conditionalFormatting sqref="DN46">
    <cfRule type="cellIs" dxfId="3900" priority="110" operator="equal">
      <formula>1</formula>
    </cfRule>
  </conditionalFormatting>
  <conditionalFormatting sqref="DN45">
    <cfRule type="cellIs" dxfId="3899" priority="109" operator="equal">
      <formula>1</formula>
    </cfRule>
  </conditionalFormatting>
  <conditionalFormatting sqref="DN48">
    <cfRule type="cellIs" dxfId="3898" priority="108" operator="equal">
      <formula>1</formula>
    </cfRule>
  </conditionalFormatting>
  <conditionalFormatting sqref="DN50">
    <cfRule type="cellIs" dxfId="3897" priority="107" operator="equal">
      <formula>1</formula>
    </cfRule>
  </conditionalFormatting>
  <conditionalFormatting sqref="DN49">
    <cfRule type="cellIs" dxfId="3896" priority="106" operator="equal">
      <formula>1</formula>
    </cfRule>
  </conditionalFormatting>
  <conditionalFormatting sqref="DN52">
    <cfRule type="cellIs" dxfId="3895" priority="105" operator="equal">
      <formula>1</formula>
    </cfRule>
  </conditionalFormatting>
  <conditionalFormatting sqref="DN54">
    <cfRule type="cellIs" dxfId="3894" priority="104" operator="equal">
      <formula>1</formula>
    </cfRule>
  </conditionalFormatting>
  <conditionalFormatting sqref="DN53">
    <cfRule type="cellIs" dxfId="3893" priority="103" operator="equal">
      <formula>1</formula>
    </cfRule>
  </conditionalFormatting>
  <conditionalFormatting sqref="DN56">
    <cfRule type="cellIs" dxfId="3892" priority="102" operator="equal">
      <formula>1</formula>
    </cfRule>
  </conditionalFormatting>
  <conditionalFormatting sqref="DN58">
    <cfRule type="cellIs" dxfId="3891" priority="101" operator="equal">
      <formula>1</formula>
    </cfRule>
  </conditionalFormatting>
  <conditionalFormatting sqref="DN57">
    <cfRule type="cellIs" dxfId="3890" priority="100" operator="equal">
      <formula>1</formula>
    </cfRule>
  </conditionalFormatting>
  <conditionalFormatting sqref="DN60">
    <cfRule type="cellIs" dxfId="3889" priority="99" operator="equal">
      <formula>1</formula>
    </cfRule>
  </conditionalFormatting>
  <conditionalFormatting sqref="DN62">
    <cfRule type="cellIs" dxfId="3888" priority="98" operator="equal">
      <formula>1</formula>
    </cfRule>
  </conditionalFormatting>
  <conditionalFormatting sqref="DN61">
    <cfRule type="cellIs" dxfId="3887" priority="97" operator="equal">
      <formula>1</formula>
    </cfRule>
  </conditionalFormatting>
  <conditionalFormatting sqref="DN64">
    <cfRule type="cellIs" dxfId="3886" priority="96" operator="equal">
      <formula>1</formula>
    </cfRule>
  </conditionalFormatting>
  <conditionalFormatting sqref="DN66">
    <cfRule type="cellIs" dxfId="3885" priority="95" operator="equal">
      <formula>1</formula>
    </cfRule>
  </conditionalFormatting>
  <conditionalFormatting sqref="DN65">
    <cfRule type="cellIs" dxfId="3884" priority="94" operator="equal">
      <formula>1</formula>
    </cfRule>
  </conditionalFormatting>
  <conditionalFormatting sqref="DN68">
    <cfRule type="cellIs" dxfId="3883" priority="93" operator="equal">
      <formula>1</formula>
    </cfRule>
  </conditionalFormatting>
  <conditionalFormatting sqref="DN70">
    <cfRule type="cellIs" dxfId="3882" priority="92" operator="equal">
      <formula>1</formula>
    </cfRule>
  </conditionalFormatting>
  <conditionalFormatting sqref="DN69">
    <cfRule type="cellIs" dxfId="3881" priority="91" operator="equal">
      <formula>1</formula>
    </cfRule>
  </conditionalFormatting>
  <conditionalFormatting sqref="DR12">
    <cfRule type="cellIs" dxfId="3880" priority="90" operator="equal">
      <formula>1</formula>
    </cfRule>
  </conditionalFormatting>
  <conditionalFormatting sqref="DR14">
    <cfRule type="cellIs" dxfId="3879" priority="89" operator="equal">
      <formula>1</formula>
    </cfRule>
  </conditionalFormatting>
  <conditionalFormatting sqref="DR13">
    <cfRule type="cellIs" dxfId="3878" priority="88" operator="equal">
      <formula>1</formula>
    </cfRule>
  </conditionalFormatting>
  <conditionalFormatting sqref="DR16">
    <cfRule type="cellIs" dxfId="3877" priority="87" operator="equal">
      <formula>1</formula>
    </cfRule>
  </conditionalFormatting>
  <conditionalFormatting sqref="DR18">
    <cfRule type="cellIs" dxfId="3876" priority="86" operator="equal">
      <formula>1</formula>
    </cfRule>
  </conditionalFormatting>
  <conditionalFormatting sqref="DR17">
    <cfRule type="cellIs" dxfId="3875" priority="85" operator="equal">
      <formula>1</formula>
    </cfRule>
  </conditionalFormatting>
  <conditionalFormatting sqref="DR20">
    <cfRule type="cellIs" dxfId="3874" priority="84" operator="equal">
      <formula>1</formula>
    </cfRule>
  </conditionalFormatting>
  <conditionalFormatting sqref="DR22">
    <cfRule type="cellIs" dxfId="3873" priority="83" operator="equal">
      <formula>1</formula>
    </cfRule>
  </conditionalFormatting>
  <conditionalFormatting sqref="DR21">
    <cfRule type="cellIs" dxfId="3872" priority="82" operator="equal">
      <formula>1</formula>
    </cfRule>
  </conditionalFormatting>
  <conditionalFormatting sqref="DR24">
    <cfRule type="cellIs" dxfId="3871" priority="81" operator="equal">
      <formula>1</formula>
    </cfRule>
  </conditionalFormatting>
  <conditionalFormatting sqref="DR26">
    <cfRule type="cellIs" dxfId="3870" priority="80" operator="equal">
      <formula>1</formula>
    </cfRule>
  </conditionalFormatting>
  <conditionalFormatting sqref="DR25">
    <cfRule type="cellIs" dxfId="3869" priority="79" operator="equal">
      <formula>1</formula>
    </cfRule>
  </conditionalFormatting>
  <conditionalFormatting sqref="DR28">
    <cfRule type="cellIs" dxfId="3868" priority="78" operator="equal">
      <formula>1</formula>
    </cfRule>
  </conditionalFormatting>
  <conditionalFormatting sqref="DR30">
    <cfRule type="cellIs" dxfId="3867" priority="77" operator="equal">
      <formula>1</formula>
    </cfRule>
  </conditionalFormatting>
  <conditionalFormatting sqref="DR29">
    <cfRule type="cellIs" dxfId="3866" priority="76" operator="equal">
      <formula>1</formula>
    </cfRule>
  </conditionalFormatting>
  <conditionalFormatting sqref="DR32">
    <cfRule type="cellIs" dxfId="3865" priority="75" operator="equal">
      <formula>1</formula>
    </cfRule>
  </conditionalFormatting>
  <conditionalFormatting sqref="DR34">
    <cfRule type="cellIs" dxfId="3864" priority="74" operator="equal">
      <formula>1</formula>
    </cfRule>
  </conditionalFormatting>
  <conditionalFormatting sqref="DR33">
    <cfRule type="cellIs" dxfId="3863" priority="73" operator="equal">
      <formula>1</formula>
    </cfRule>
  </conditionalFormatting>
  <conditionalFormatting sqref="DR36">
    <cfRule type="cellIs" dxfId="3862" priority="72" operator="equal">
      <formula>1</formula>
    </cfRule>
  </conditionalFormatting>
  <conditionalFormatting sqref="DR38">
    <cfRule type="cellIs" dxfId="3861" priority="71" operator="equal">
      <formula>1</formula>
    </cfRule>
  </conditionalFormatting>
  <conditionalFormatting sqref="DR37">
    <cfRule type="cellIs" dxfId="3860" priority="70" operator="equal">
      <formula>1</formula>
    </cfRule>
  </conditionalFormatting>
  <conditionalFormatting sqref="DR40">
    <cfRule type="cellIs" dxfId="3859" priority="69" operator="equal">
      <formula>1</formula>
    </cfRule>
  </conditionalFormatting>
  <conditionalFormatting sqref="DR42">
    <cfRule type="cellIs" dxfId="3858" priority="68" operator="equal">
      <formula>1</formula>
    </cfRule>
  </conditionalFormatting>
  <conditionalFormatting sqref="DR41">
    <cfRule type="cellIs" dxfId="3857" priority="67" operator="equal">
      <formula>1</formula>
    </cfRule>
  </conditionalFormatting>
  <conditionalFormatting sqref="DR44">
    <cfRule type="cellIs" dxfId="3856" priority="66" operator="equal">
      <formula>1</formula>
    </cfRule>
  </conditionalFormatting>
  <conditionalFormatting sqref="DR46">
    <cfRule type="cellIs" dxfId="3855" priority="65" operator="equal">
      <formula>1</formula>
    </cfRule>
  </conditionalFormatting>
  <conditionalFormatting sqref="DR45">
    <cfRule type="cellIs" dxfId="3854" priority="64" operator="equal">
      <formula>1</formula>
    </cfRule>
  </conditionalFormatting>
  <conditionalFormatting sqref="DR48">
    <cfRule type="cellIs" dxfId="3853" priority="63" operator="equal">
      <formula>1</formula>
    </cfRule>
  </conditionalFormatting>
  <conditionalFormatting sqref="DR50">
    <cfRule type="cellIs" dxfId="3852" priority="62" operator="equal">
      <formula>1</formula>
    </cfRule>
  </conditionalFormatting>
  <conditionalFormatting sqref="DR49">
    <cfRule type="cellIs" dxfId="3851" priority="61" operator="equal">
      <formula>1</formula>
    </cfRule>
  </conditionalFormatting>
  <conditionalFormatting sqref="DR52">
    <cfRule type="cellIs" dxfId="3850" priority="60" operator="equal">
      <formula>1</formula>
    </cfRule>
  </conditionalFormatting>
  <conditionalFormatting sqref="DR54">
    <cfRule type="cellIs" dxfId="3849" priority="59" operator="equal">
      <formula>1</formula>
    </cfRule>
  </conditionalFormatting>
  <conditionalFormatting sqref="DR53">
    <cfRule type="cellIs" dxfId="3848" priority="58" operator="equal">
      <formula>1</formula>
    </cfRule>
  </conditionalFormatting>
  <conditionalFormatting sqref="DR56">
    <cfRule type="cellIs" dxfId="3847" priority="57" operator="equal">
      <formula>1</formula>
    </cfRule>
  </conditionalFormatting>
  <conditionalFormatting sqref="DR58">
    <cfRule type="cellIs" dxfId="3846" priority="56" operator="equal">
      <formula>1</formula>
    </cfRule>
  </conditionalFormatting>
  <conditionalFormatting sqref="DR57">
    <cfRule type="cellIs" dxfId="3845" priority="55" operator="equal">
      <formula>1</formula>
    </cfRule>
  </conditionalFormatting>
  <conditionalFormatting sqref="DR60">
    <cfRule type="cellIs" dxfId="3844" priority="54" operator="equal">
      <formula>1</formula>
    </cfRule>
  </conditionalFormatting>
  <conditionalFormatting sqref="DR62">
    <cfRule type="cellIs" dxfId="3843" priority="53" operator="equal">
      <formula>1</formula>
    </cfRule>
  </conditionalFormatting>
  <conditionalFormatting sqref="DR61">
    <cfRule type="cellIs" dxfId="3842" priority="52" operator="equal">
      <formula>1</formula>
    </cfRule>
  </conditionalFormatting>
  <conditionalFormatting sqref="DR64">
    <cfRule type="cellIs" dxfId="3841" priority="51" operator="equal">
      <formula>1</formula>
    </cfRule>
  </conditionalFormatting>
  <conditionalFormatting sqref="DR66">
    <cfRule type="cellIs" dxfId="3840" priority="50" operator="equal">
      <formula>1</formula>
    </cfRule>
  </conditionalFormatting>
  <conditionalFormatting sqref="DR65">
    <cfRule type="cellIs" dxfId="3839" priority="49" operator="equal">
      <formula>1</formula>
    </cfRule>
  </conditionalFormatting>
  <conditionalFormatting sqref="DR68">
    <cfRule type="cellIs" dxfId="3838" priority="48" operator="equal">
      <formula>1</formula>
    </cfRule>
  </conditionalFormatting>
  <conditionalFormatting sqref="DR70">
    <cfRule type="cellIs" dxfId="3837" priority="47" operator="equal">
      <formula>1</formula>
    </cfRule>
  </conditionalFormatting>
  <conditionalFormatting sqref="DR69">
    <cfRule type="cellIs" dxfId="3836" priority="46" operator="equal">
      <formula>1</formula>
    </cfRule>
  </conditionalFormatting>
  <conditionalFormatting sqref="DV12">
    <cfRule type="cellIs" dxfId="3835" priority="45" operator="equal">
      <formula>1</formula>
    </cfRule>
  </conditionalFormatting>
  <conditionalFormatting sqref="DV14">
    <cfRule type="cellIs" dxfId="3834" priority="44" operator="equal">
      <formula>1</formula>
    </cfRule>
  </conditionalFormatting>
  <conditionalFormatting sqref="DV13">
    <cfRule type="cellIs" dxfId="3833" priority="43" operator="equal">
      <formula>1</formula>
    </cfRule>
  </conditionalFormatting>
  <conditionalFormatting sqref="DV16">
    <cfRule type="cellIs" dxfId="3832" priority="42" operator="equal">
      <formula>1</formula>
    </cfRule>
  </conditionalFormatting>
  <conditionalFormatting sqref="DV18">
    <cfRule type="cellIs" dxfId="3831" priority="41" operator="equal">
      <formula>1</formula>
    </cfRule>
  </conditionalFormatting>
  <conditionalFormatting sqref="DV17">
    <cfRule type="cellIs" dxfId="3830" priority="40" operator="equal">
      <formula>1</formula>
    </cfRule>
  </conditionalFormatting>
  <conditionalFormatting sqref="DV20">
    <cfRule type="cellIs" dxfId="3829" priority="39" operator="equal">
      <formula>1</formula>
    </cfRule>
  </conditionalFormatting>
  <conditionalFormatting sqref="DV22">
    <cfRule type="cellIs" dxfId="3828" priority="38" operator="equal">
      <formula>1</formula>
    </cfRule>
  </conditionalFormatting>
  <conditionalFormatting sqref="DV21">
    <cfRule type="cellIs" dxfId="3827" priority="37" operator="equal">
      <formula>1</formula>
    </cfRule>
  </conditionalFormatting>
  <conditionalFormatting sqref="DV24">
    <cfRule type="cellIs" dxfId="3826" priority="36" operator="equal">
      <formula>1</formula>
    </cfRule>
  </conditionalFormatting>
  <conditionalFormatting sqref="DV26">
    <cfRule type="cellIs" dxfId="3825" priority="35" operator="equal">
      <formula>1</formula>
    </cfRule>
  </conditionalFormatting>
  <conditionalFormatting sqref="DV25">
    <cfRule type="cellIs" dxfId="3824" priority="34" operator="equal">
      <formula>1</formula>
    </cfRule>
  </conditionalFormatting>
  <conditionalFormatting sqref="DV28">
    <cfRule type="cellIs" dxfId="3823" priority="33" operator="equal">
      <formula>1</formula>
    </cfRule>
  </conditionalFormatting>
  <conditionalFormatting sqref="DV30">
    <cfRule type="cellIs" dxfId="3822" priority="32" operator="equal">
      <formula>1</formula>
    </cfRule>
  </conditionalFormatting>
  <conditionalFormatting sqref="DV29">
    <cfRule type="cellIs" dxfId="3821" priority="31" operator="equal">
      <formula>1</formula>
    </cfRule>
  </conditionalFormatting>
  <conditionalFormatting sqref="DV32">
    <cfRule type="cellIs" dxfId="3820" priority="30" operator="equal">
      <formula>1</formula>
    </cfRule>
  </conditionalFormatting>
  <conditionalFormatting sqref="DV34">
    <cfRule type="cellIs" dxfId="3819" priority="29" operator="equal">
      <formula>1</formula>
    </cfRule>
  </conditionalFormatting>
  <conditionalFormatting sqref="DV33">
    <cfRule type="cellIs" dxfId="3818" priority="28" operator="equal">
      <formula>1</formula>
    </cfRule>
  </conditionalFormatting>
  <conditionalFormatting sqref="DV36">
    <cfRule type="cellIs" dxfId="3817" priority="27" operator="equal">
      <formula>1</formula>
    </cfRule>
  </conditionalFormatting>
  <conditionalFormatting sqref="DV38">
    <cfRule type="cellIs" dxfId="3816" priority="26" operator="equal">
      <formula>1</formula>
    </cfRule>
  </conditionalFormatting>
  <conditionalFormatting sqref="DV37">
    <cfRule type="cellIs" dxfId="3815" priority="25" operator="equal">
      <formula>1</formula>
    </cfRule>
  </conditionalFormatting>
  <conditionalFormatting sqref="DV40">
    <cfRule type="cellIs" dxfId="3814" priority="24" operator="equal">
      <formula>1</formula>
    </cfRule>
  </conditionalFormatting>
  <conditionalFormatting sqref="DV42">
    <cfRule type="cellIs" dxfId="3813" priority="23" operator="equal">
      <formula>1</formula>
    </cfRule>
  </conditionalFormatting>
  <conditionalFormatting sqref="DV41">
    <cfRule type="cellIs" dxfId="3812" priority="22" operator="equal">
      <formula>1</formula>
    </cfRule>
  </conditionalFormatting>
  <conditionalFormatting sqref="DV44">
    <cfRule type="cellIs" dxfId="3811" priority="21" operator="equal">
      <formula>1</formula>
    </cfRule>
  </conditionalFormatting>
  <conditionalFormatting sqref="DV46">
    <cfRule type="cellIs" dxfId="3810" priority="20" operator="equal">
      <formula>1</formula>
    </cfRule>
  </conditionalFormatting>
  <conditionalFormatting sqref="DV45">
    <cfRule type="cellIs" dxfId="3809" priority="19" operator="equal">
      <formula>1</formula>
    </cfRule>
  </conditionalFormatting>
  <conditionalFormatting sqref="DV48">
    <cfRule type="cellIs" dxfId="3808" priority="18" operator="equal">
      <formula>1</formula>
    </cfRule>
  </conditionalFormatting>
  <conditionalFormatting sqref="DV50">
    <cfRule type="cellIs" dxfId="3807" priority="17" operator="equal">
      <formula>1</formula>
    </cfRule>
  </conditionalFormatting>
  <conditionalFormatting sqref="DV49">
    <cfRule type="cellIs" dxfId="3806" priority="16" operator="equal">
      <formula>1</formula>
    </cfRule>
  </conditionalFormatting>
  <conditionalFormatting sqref="DV52">
    <cfRule type="cellIs" dxfId="3805" priority="15" operator="equal">
      <formula>1</formula>
    </cfRule>
  </conditionalFormatting>
  <conditionalFormatting sqref="DV54">
    <cfRule type="cellIs" dxfId="3804" priority="14" operator="equal">
      <formula>1</formula>
    </cfRule>
  </conditionalFormatting>
  <conditionalFormatting sqref="DV53">
    <cfRule type="cellIs" dxfId="3803" priority="13" operator="equal">
      <formula>1</formula>
    </cfRule>
  </conditionalFormatting>
  <conditionalFormatting sqref="DV56">
    <cfRule type="cellIs" dxfId="3802" priority="12" operator="equal">
      <formula>1</formula>
    </cfRule>
  </conditionalFormatting>
  <conditionalFormatting sqref="DV58">
    <cfRule type="cellIs" dxfId="3801" priority="11" operator="equal">
      <formula>1</formula>
    </cfRule>
  </conditionalFormatting>
  <conditionalFormatting sqref="DV57">
    <cfRule type="cellIs" dxfId="3800" priority="10" operator="equal">
      <formula>1</formula>
    </cfRule>
  </conditionalFormatting>
  <conditionalFormatting sqref="DV60">
    <cfRule type="cellIs" dxfId="3799" priority="9" operator="equal">
      <formula>1</formula>
    </cfRule>
  </conditionalFormatting>
  <conditionalFormatting sqref="DV62">
    <cfRule type="cellIs" dxfId="3798" priority="8" operator="equal">
      <formula>1</formula>
    </cfRule>
  </conditionalFormatting>
  <conditionalFormatting sqref="DV61">
    <cfRule type="cellIs" dxfId="3797" priority="7" operator="equal">
      <formula>1</formula>
    </cfRule>
  </conditionalFormatting>
  <conditionalFormatting sqref="DV64">
    <cfRule type="cellIs" dxfId="3796" priority="6" operator="equal">
      <formula>1</formula>
    </cfRule>
  </conditionalFormatting>
  <conditionalFormatting sqref="DV66">
    <cfRule type="cellIs" dxfId="3795" priority="5" operator="equal">
      <formula>1</formula>
    </cfRule>
  </conditionalFormatting>
  <conditionalFormatting sqref="DV65">
    <cfRule type="cellIs" dxfId="3794" priority="4" operator="equal">
      <formula>1</formula>
    </cfRule>
  </conditionalFormatting>
  <conditionalFormatting sqref="DV68">
    <cfRule type="cellIs" dxfId="3793" priority="3" operator="equal">
      <formula>1</formula>
    </cfRule>
  </conditionalFormatting>
  <conditionalFormatting sqref="DV70">
    <cfRule type="cellIs" dxfId="3792" priority="2" operator="equal">
      <formula>1</formula>
    </cfRule>
  </conditionalFormatting>
  <conditionalFormatting sqref="DV69">
    <cfRule type="cellIs" dxfId="3791" priority="1" operator="equal">
      <formula>1</formula>
    </cfRule>
  </conditionalFormatting>
  <pageMargins left="0.7" right="0.7" top="0.75" bottom="0.75" header="0.3" footer="0.3"/>
  <ignoredErrors>
    <ignoredError sqref="G13"/>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21E54-DBB7-45CD-AF70-11D634E8F0CB}">
  <sheetPr codeName="Sheet16">
    <tabColor theme="4" tint="-0.249977111117893"/>
    <outlinePr summaryBelow="0" summaryRight="0"/>
  </sheetPr>
  <dimension ref="B1:HO71"/>
  <sheetViews>
    <sheetView showGridLines="0" zoomScale="115" zoomScaleNormal="115" workbookViewId="0">
      <selection activeCell="AY12" sqref="AY12"/>
    </sheetView>
  </sheetViews>
  <sheetFormatPr defaultRowHeight="14.25" outlineLevelCol="1" x14ac:dyDescent="0.25"/>
  <cols>
    <col min="1" max="1" width="2.125" style="90" customWidth="1"/>
    <col min="2" max="2" width="10.875" style="90" customWidth="1" collapsed="1"/>
    <col min="3" max="8" width="10.875" style="90" hidden="1" customWidth="1" outlineLevel="1"/>
    <col min="9" max="55" width="2.75" style="90" customWidth="1"/>
    <col min="56" max="56" width="3" style="90" customWidth="1"/>
    <col min="57" max="61" width="2.75" style="90" customWidth="1"/>
    <col min="62" max="76" width="2.5" style="90" customWidth="1"/>
    <col min="77" max="148" width="2.5" style="90" hidden="1" customWidth="1"/>
    <col min="149" max="149" width="2.125" style="90" hidden="1" customWidth="1"/>
    <col min="150" max="150" width="10.875" style="90" customWidth="1" collapsed="1"/>
    <col min="151" max="156" width="10.875" style="90" hidden="1" customWidth="1" outlineLevel="1"/>
    <col min="157" max="223" width="2.75" style="90" customWidth="1"/>
    <col min="224" max="16384" width="9" style="90"/>
  </cols>
  <sheetData>
    <row r="1" spans="2:223" ht="6.75" customHeight="1" x14ac:dyDescent="0.25"/>
    <row r="2" spans="2:223" ht="6.75" customHeight="1" x14ac:dyDescent="0.25">
      <c r="C2" s="57" t="e">
        <f>_xlfn.XLOOKUP(_xlfn.XLOOKUP($I$14&amp;C$17&amp;$B2,Data!$F:$F,Data!$X:$X,"",0,-1),#REF!,#REF!,"",0,1)</f>
        <v>#REF!</v>
      </c>
      <c r="D2" s="57"/>
      <c r="EU2" s="57" t="e">
        <f>_xlfn.XLOOKUP(_xlfn.XLOOKUP($I$14&amp;EU$17&amp;$B2,Data!$F:$F,Data!$X:$X,"",0,-1),#REF!,#REF!,"",0,1)</f>
        <v>#REF!</v>
      </c>
      <c r="EV2" s="57"/>
    </row>
    <row r="3" spans="2:223" s="113" customFormat="1" ht="20.25" x14ac:dyDescent="0.25">
      <c r="B3" s="112" t="s">
        <v>2009</v>
      </c>
      <c r="I3" s="57"/>
      <c r="J3" s="57"/>
      <c r="Z3" s="55"/>
      <c r="ET3" s="112" t="s">
        <v>2013</v>
      </c>
      <c r="FA3" s="57"/>
      <c r="FB3" s="57"/>
      <c r="FR3" s="55"/>
    </row>
    <row r="4" spans="2:223" ht="20.25" x14ac:dyDescent="0.25">
      <c r="B4" s="138" t="s">
        <v>2010</v>
      </c>
      <c r="C4" s="113"/>
      <c r="D4" s="113"/>
      <c r="E4" s="113"/>
      <c r="F4" s="113"/>
      <c r="G4" s="113"/>
      <c r="H4" s="113"/>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ET4" s="138" t="s">
        <v>2014</v>
      </c>
      <c r="EU4" s="113"/>
      <c r="EV4" s="113"/>
      <c r="EW4" s="113"/>
      <c r="EX4" s="113"/>
      <c r="EY4" s="113"/>
      <c r="EZ4" s="113"/>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row>
    <row r="5" spans="2:223" ht="9" customHeight="1" x14ac:dyDescent="0.25"/>
    <row r="6" spans="2:223" x14ac:dyDescent="0.25">
      <c r="B6" s="57" t="s">
        <v>1899</v>
      </c>
      <c r="I6" s="90" t="s">
        <v>2005</v>
      </c>
      <c r="ET6" s="57" t="s">
        <v>1899</v>
      </c>
      <c r="FA6" s="90" t="s">
        <v>2005</v>
      </c>
    </row>
    <row r="7" spans="2:223" x14ac:dyDescent="0.25">
      <c r="B7" s="57" t="s">
        <v>1902</v>
      </c>
      <c r="I7" s="90" t="s">
        <v>1889</v>
      </c>
      <c r="ET7" s="57" t="s">
        <v>1902</v>
      </c>
      <c r="FA7" s="90" t="s">
        <v>1889</v>
      </c>
    </row>
    <row r="8" spans="2:223" x14ac:dyDescent="0.25">
      <c r="B8" s="57" t="s">
        <v>1897</v>
      </c>
      <c r="I8" s="90" t="s">
        <v>1980</v>
      </c>
      <c r="ET8" s="57"/>
    </row>
    <row r="9" spans="2:223" x14ac:dyDescent="0.25">
      <c r="B9" s="57" t="s">
        <v>1895</v>
      </c>
      <c r="I9" s="90" t="s">
        <v>43</v>
      </c>
      <c r="ET9" s="57"/>
    </row>
    <row r="10" spans="2:223" x14ac:dyDescent="0.25">
      <c r="B10" s="57" t="s">
        <v>1896</v>
      </c>
      <c r="I10" s="90" t="s">
        <v>54</v>
      </c>
      <c r="ET10" s="57"/>
    </row>
    <row r="11" spans="2:223" x14ac:dyDescent="0.25">
      <c r="B11" s="57" t="s">
        <v>2011</v>
      </c>
      <c r="I11" s="90" t="s">
        <v>235</v>
      </c>
      <c r="ET11" s="57"/>
    </row>
    <row r="12" spans="2:223" x14ac:dyDescent="0.25">
      <c r="B12" s="57" t="s">
        <v>2484</v>
      </c>
      <c r="I12" s="90" t="s">
        <v>2252</v>
      </c>
      <c r="ET12" s="57"/>
    </row>
    <row r="14" spans="2:223" ht="15" x14ac:dyDescent="0.25">
      <c r="B14" s="114" t="s">
        <v>1996</v>
      </c>
      <c r="C14" s="115" t="s">
        <v>39</v>
      </c>
      <c r="D14" s="116"/>
      <c r="E14" s="116"/>
      <c r="F14" s="116"/>
      <c r="G14" s="116"/>
      <c r="H14" s="116"/>
      <c r="I14" s="139" t="str">
        <f>C14</f>
        <v>MCP</v>
      </c>
      <c r="J1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ET14" s="114" t="s">
        <v>1996</v>
      </c>
      <c r="EU14" s="115" t="s">
        <v>39</v>
      </c>
      <c r="EV14" s="116"/>
      <c r="EW14" s="116"/>
      <c r="EX14" s="116"/>
      <c r="EY14" s="116"/>
      <c r="EZ14" s="116"/>
      <c r="FA14" s="139" t="str">
        <f>EU14</f>
        <v>MCP</v>
      </c>
      <c r="FB14"/>
      <c r="FC14" s="84"/>
      <c r="FD14" s="84"/>
      <c r="FE14" s="84"/>
      <c r="FF14" s="84"/>
      <c r="FG14" s="84"/>
      <c r="FH14" s="84"/>
      <c r="FI14" s="84"/>
      <c r="FJ14" s="84"/>
      <c r="FK14" s="84"/>
      <c r="FL14" s="84"/>
      <c r="FM14" s="84"/>
      <c r="FN14" s="84"/>
      <c r="FO14" s="84"/>
      <c r="FP14" s="84"/>
      <c r="FQ14" s="84"/>
      <c r="FR14" s="84"/>
      <c r="FS14" s="84"/>
      <c r="FT14" s="84"/>
      <c r="FU14" s="84"/>
      <c r="FV14" s="84"/>
      <c r="FW14" s="84"/>
      <c r="FX14" s="84"/>
      <c r="FY14" s="84"/>
      <c r="FZ14" s="84"/>
      <c r="GA14" s="84"/>
      <c r="GB14" s="84"/>
      <c r="GC14" s="84"/>
      <c r="GD14" s="84"/>
      <c r="GE14" s="84"/>
      <c r="GF14" s="84"/>
      <c r="GG14" s="84"/>
      <c r="GH14" s="84"/>
    </row>
    <row r="15" spans="2:223" x14ac:dyDescent="0.25">
      <c r="B15" s="117"/>
      <c r="C15" s="116"/>
      <c r="D15" s="116"/>
      <c r="E15" s="116"/>
      <c r="F15" s="116"/>
      <c r="G15" s="116"/>
      <c r="H15" s="116"/>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ET15" s="117"/>
      <c r="EU15" s="116"/>
      <c r="EV15" s="116"/>
      <c r="EW15" s="116"/>
      <c r="EX15" s="116"/>
      <c r="EY15" s="116"/>
      <c r="EZ15" s="116"/>
      <c r="FA15" s="84"/>
      <c r="FB15" s="84"/>
      <c r="FC15" s="84"/>
      <c r="FD15" s="84"/>
      <c r="FE15" s="84"/>
      <c r="FF15" s="84"/>
      <c r="FG15" s="84"/>
      <c r="FH15" s="84"/>
      <c r="FI15" s="84"/>
      <c r="FJ15" s="84"/>
      <c r="FK15" s="84"/>
      <c r="FL15" s="84"/>
      <c r="FM15" s="84"/>
      <c r="FN15" s="84"/>
      <c r="FO15" s="84"/>
      <c r="FP15" s="84"/>
      <c r="FQ15" s="84"/>
      <c r="FR15" s="84"/>
      <c r="FS15" s="84"/>
      <c r="FT15" s="84"/>
      <c r="FU15" s="84"/>
      <c r="FV15" s="84"/>
      <c r="FW15" s="84"/>
      <c r="FX15" s="84"/>
      <c r="FY15" s="84"/>
      <c r="FZ15" s="84"/>
      <c r="GA15" s="84"/>
      <c r="GB15" s="84"/>
      <c r="GC15" s="84"/>
      <c r="GD15" s="84"/>
      <c r="GE15" s="84"/>
      <c r="GF15" s="84"/>
      <c r="GG15" s="84"/>
      <c r="GH15" s="84"/>
    </row>
    <row r="16" spans="2:223" s="55" customFormat="1" ht="33" x14ac:dyDescent="0.25">
      <c r="B16" s="118"/>
      <c r="C16" s="118"/>
      <c r="D16" s="119"/>
      <c r="E16" s="119"/>
      <c r="F16" s="119"/>
      <c r="G16" s="119"/>
      <c r="H16" s="120"/>
      <c r="I16" s="121" t="s">
        <v>1894</v>
      </c>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c r="BN16" s="122"/>
      <c r="BO16" s="122"/>
      <c r="BP16" s="122"/>
      <c r="BQ16" s="122"/>
      <c r="BR16" s="122"/>
      <c r="BS16" s="122"/>
      <c r="BT16" s="122"/>
      <c r="BU16" s="122"/>
      <c r="BV16" s="122"/>
      <c r="BW16" s="123"/>
      <c r="BX16" s="84"/>
      <c r="BY16" s="84"/>
      <c r="BZ16" s="84"/>
      <c r="CA16" s="84"/>
      <c r="CB16" s="84"/>
      <c r="CC16" s="84"/>
      <c r="CD16" s="84"/>
      <c r="CE16" s="84"/>
      <c r="CF16" s="84"/>
      <c r="CG16" s="84"/>
      <c r="CH16" s="84"/>
      <c r="CI16" s="84"/>
      <c r="CJ16" s="84"/>
      <c r="CK16" s="84"/>
      <c r="CL16" s="84"/>
      <c r="CM16" s="84"/>
      <c r="CN16" s="84"/>
      <c r="CO16" s="84"/>
      <c r="CP16" s="84"/>
      <c r="CQ16" s="84"/>
      <c r="CR16" s="84"/>
      <c r="CS16" s="84"/>
      <c r="CT16" s="84"/>
      <c r="CU16" s="84"/>
      <c r="CV16" s="84"/>
      <c r="CW16" s="84"/>
      <c r="CX16" s="84"/>
      <c r="CY16" s="84"/>
      <c r="CZ16" s="84"/>
      <c r="DA16" s="84"/>
      <c r="DB16" s="84"/>
      <c r="DC16" s="84"/>
      <c r="DD16" s="84"/>
      <c r="DE16" s="84"/>
      <c r="DF16" s="84"/>
      <c r="DG16" s="84"/>
      <c r="DH16" s="84"/>
      <c r="DI16" s="84"/>
      <c r="DJ16" s="84"/>
      <c r="DK16" s="84"/>
      <c r="DL16" s="84"/>
      <c r="DM16" s="84"/>
      <c r="DN16" s="84"/>
      <c r="DO16" s="84"/>
      <c r="DP16" s="84"/>
      <c r="DQ16" s="84"/>
      <c r="DR16" s="84"/>
      <c r="DS16" s="84"/>
      <c r="DT16" s="84"/>
      <c r="DU16" s="84"/>
      <c r="DV16" s="84"/>
      <c r="DW16" s="84"/>
      <c r="DX16" s="84"/>
      <c r="DY16" s="84"/>
      <c r="DZ16" s="84"/>
      <c r="EA16" s="84"/>
      <c r="EB16" s="84"/>
      <c r="EC16" s="84"/>
      <c r="ED16" s="84"/>
      <c r="EE16" s="84"/>
      <c r="EF16" s="84"/>
      <c r="EG16" s="84"/>
      <c r="EH16" s="84"/>
      <c r="EI16" s="84"/>
      <c r="EJ16" s="84"/>
      <c r="EK16" s="84"/>
      <c r="EL16" s="84"/>
      <c r="EM16" s="84"/>
      <c r="EN16" s="84"/>
      <c r="EO16" s="84"/>
      <c r="EP16" s="84"/>
      <c r="EQ16" s="84"/>
      <c r="ER16" s="84"/>
      <c r="ET16" s="118"/>
      <c r="EU16" s="118"/>
      <c r="EV16" s="119"/>
      <c r="EW16" s="119"/>
      <c r="EX16" s="119"/>
      <c r="EY16" s="119"/>
      <c r="EZ16" s="120"/>
      <c r="FA16" s="121" t="s">
        <v>1894</v>
      </c>
      <c r="FB16" s="122"/>
      <c r="FC16" s="122"/>
      <c r="FD16" s="122"/>
      <c r="FE16" s="122"/>
      <c r="FF16" s="122"/>
      <c r="FG16" s="122"/>
      <c r="FH16" s="122"/>
      <c r="FI16" s="122"/>
      <c r="FJ16" s="122"/>
      <c r="FK16" s="122"/>
      <c r="FL16" s="122"/>
      <c r="FM16" s="122"/>
      <c r="FN16" s="122"/>
      <c r="FO16" s="122"/>
      <c r="FP16" s="122"/>
      <c r="FQ16" s="122"/>
      <c r="FR16" s="122"/>
      <c r="FS16" s="122"/>
      <c r="FT16" s="122"/>
      <c r="FU16" s="122"/>
      <c r="FV16" s="122"/>
      <c r="FW16" s="122"/>
      <c r="FX16" s="122"/>
      <c r="FY16" s="122"/>
      <c r="FZ16" s="122"/>
      <c r="GA16" s="122"/>
      <c r="GB16" s="122"/>
      <c r="GC16" s="122"/>
      <c r="GD16" s="122"/>
      <c r="GE16" s="122"/>
      <c r="GF16" s="122"/>
      <c r="GG16" s="122"/>
      <c r="GH16" s="122"/>
      <c r="GI16" s="122"/>
      <c r="GJ16" s="122"/>
      <c r="GK16" s="122"/>
      <c r="GL16" s="122"/>
      <c r="GM16" s="122"/>
      <c r="GN16" s="122"/>
      <c r="GO16" s="122"/>
      <c r="GP16" s="122"/>
      <c r="GQ16" s="122"/>
      <c r="GR16" s="122"/>
      <c r="GS16" s="122"/>
      <c r="GT16" s="122"/>
      <c r="GU16" s="122"/>
      <c r="GV16" s="122"/>
      <c r="GW16" s="122"/>
      <c r="GX16" s="122"/>
      <c r="GY16" s="122"/>
      <c r="GZ16" s="122"/>
      <c r="HA16" s="122"/>
      <c r="HB16" s="122"/>
      <c r="HC16" s="122"/>
      <c r="HD16" s="122"/>
      <c r="HE16" s="122"/>
      <c r="HF16" s="122"/>
      <c r="HG16" s="122"/>
      <c r="HH16" s="122"/>
      <c r="HI16" s="122"/>
      <c r="HJ16" s="122"/>
      <c r="HK16" s="122"/>
      <c r="HL16" s="122"/>
      <c r="HM16" s="122"/>
      <c r="HN16" s="122"/>
      <c r="HO16" s="123"/>
    </row>
    <row r="17" spans="2:223" ht="82.5" x14ac:dyDescent="0.25">
      <c r="B17" s="125" t="s">
        <v>1</v>
      </c>
      <c r="C17" s="126"/>
      <c r="D17" s="127"/>
      <c r="E17" s="127"/>
      <c r="F17" s="127"/>
      <c r="G17" s="127"/>
      <c r="H17" s="128"/>
      <c r="I17" s="129" t="s">
        <v>434</v>
      </c>
      <c r="J17" s="130" t="s">
        <v>2702</v>
      </c>
      <c r="K17" s="130" t="s">
        <v>1828</v>
      </c>
      <c r="L17" s="130" t="s">
        <v>3382</v>
      </c>
      <c r="M17" s="130" t="s">
        <v>3380</v>
      </c>
      <c r="N17" s="130" t="s">
        <v>1829</v>
      </c>
      <c r="O17" s="130" t="s">
        <v>1854</v>
      </c>
      <c r="P17" s="130" t="s">
        <v>2482</v>
      </c>
      <c r="Q17" s="130" t="s">
        <v>1830</v>
      </c>
      <c r="R17" s="130" t="s">
        <v>2245</v>
      </c>
      <c r="S17" s="130" t="s">
        <v>3510</v>
      </c>
      <c r="T17" s="130" t="s">
        <v>1831</v>
      </c>
      <c r="U17" s="130" t="s">
        <v>1992</v>
      </c>
      <c r="V17" s="130" t="s">
        <v>3509</v>
      </c>
      <c r="W17" s="130" t="s">
        <v>2241</v>
      </c>
      <c r="X17" s="130" t="s">
        <v>1832</v>
      </c>
      <c r="Y17" s="130" t="s">
        <v>1833</v>
      </c>
      <c r="Z17" s="130" t="s">
        <v>1881</v>
      </c>
      <c r="AA17" s="130" t="s">
        <v>1834</v>
      </c>
      <c r="AB17" s="130" t="s">
        <v>2243</v>
      </c>
      <c r="AC17" s="130" t="s">
        <v>1835</v>
      </c>
      <c r="AD17" s="130" t="s">
        <v>1836</v>
      </c>
      <c r="AE17" s="130" t="s">
        <v>1855</v>
      </c>
      <c r="AF17" s="130" t="s">
        <v>3498</v>
      </c>
      <c r="AG17" s="130" t="s">
        <v>1837</v>
      </c>
      <c r="AH17" s="130" t="s">
        <v>3508</v>
      </c>
      <c r="AI17" s="130" t="s">
        <v>1856</v>
      </c>
      <c r="AJ17" s="130" t="s">
        <v>715</v>
      </c>
      <c r="AK17" s="130" t="s">
        <v>1687</v>
      </c>
      <c r="AL17" s="130" t="s">
        <v>1852</v>
      </c>
      <c r="AM17" s="130" t="s">
        <v>3503</v>
      </c>
      <c r="AN17" s="130" t="s">
        <v>1838</v>
      </c>
      <c r="AO17" s="130" t="s">
        <v>1839</v>
      </c>
      <c r="AP17" s="130" t="s">
        <v>1840</v>
      </c>
      <c r="AQ17" s="130" t="s">
        <v>3501</v>
      </c>
      <c r="AR17" s="130" t="s">
        <v>1853</v>
      </c>
      <c r="AS17" s="130" t="s">
        <v>3329</v>
      </c>
      <c r="AT17" s="130" t="s">
        <v>1841</v>
      </c>
      <c r="AU17" s="130" t="s">
        <v>3381</v>
      </c>
      <c r="AV17" s="130" t="s">
        <v>1842</v>
      </c>
      <c r="AW17" s="130" t="s">
        <v>1843</v>
      </c>
      <c r="AX17" s="130" t="s">
        <v>1857</v>
      </c>
      <c r="AY17" s="130" t="s">
        <v>1844</v>
      </c>
      <c r="AZ17" s="130" t="s">
        <v>3450</v>
      </c>
      <c r="BA17" s="130" t="s">
        <v>1845</v>
      </c>
      <c r="BB17" s="130" t="s">
        <v>2703</v>
      </c>
      <c r="BC17" s="130" t="s">
        <v>3499</v>
      </c>
      <c r="BD17" s="130" t="s">
        <v>3317</v>
      </c>
      <c r="BE17" s="130" t="s">
        <v>1860</v>
      </c>
      <c r="BF17" s="130" t="s">
        <v>2242</v>
      </c>
      <c r="BG17" s="130" t="s">
        <v>3507</v>
      </c>
      <c r="BH17" s="130" t="s">
        <v>1827</v>
      </c>
      <c r="BI17" s="130" t="s">
        <v>1872</v>
      </c>
      <c r="BJ17" s="130" t="s">
        <v>1863</v>
      </c>
      <c r="BK17" s="130" t="s">
        <v>1846</v>
      </c>
      <c r="BL17" s="130" t="s">
        <v>1847</v>
      </c>
      <c r="BM17" s="130" t="s">
        <v>1794</v>
      </c>
      <c r="BN17" s="130" t="s">
        <v>1864</v>
      </c>
      <c r="BO17" s="130" t="s">
        <v>1848</v>
      </c>
      <c r="BP17" s="130" t="s">
        <v>3500</v>
      </c>
      <c r="BQ17" s="130" t="s">
        <v>1850</v>
      </c>
      <c r="BR17" s="130" t="s">
        <v>1851</v>
      </c>
      <c r="BS17" s="130" t="s">
        <v>2244</v>
      </c>
      <c r="BT17" s="130" t="s">
        <v>1861</v>
      </c>
      <c r="BU17" s="130" t="s">
        <v>1862</v>
      </c>
      <c r="BV17" s="130" t="s">
        <v>1849</v>
      </c>
      <c r="BW17" s="131" t="s">
        <v>1907</v>
      </c>
      <c r="BX17" s="84"/>
      <c r="BY17" s="84"/>
      <c r="BZ17" s="84"/>
      <c r="CA17" s="84"/>
      <c r="CB17" s="84"/>
      <c r="CC17" s="84"/>
      <c r="CD17" s="84"/>
      <c r="CE17" s="84"/>
      <c r="CF17" s="84"/>
      <c r="CG17" s="84"/>
      <c r="CH17" s="84"/>
      <c r="CI17" s="84"/>
      <c r="CJ17" s="84"/>
      <c r="CK17" s="84"/>
      <c r="CL17" s="84"/>
      <c r="CM17" s="84"/>
      <c r="CN17" s="84"/>
      <c r="CO17" s="84"/>
      <c r="CP17" s="84"/>
      <c r="CQ17" s="84"/>
      <c r="CR17" s="84"/>
      <c r="CS17" s="84"/>
      <c r="CT17" s="84"/>
      <c r="CU17" s="84"/>
      <c r="CV17" s="84"/>
      <c r="CW17" s="84"/>
      <c r="CX17" s="84"/>
      <c r="CY17" s="84"/>
      <c r="CZ17" s="84"/>
      <c r="DA17" s="84"/>
      <c r="DB17" s="84"/>
      <c r="DC17" s="84"/>
      <c r="DD17" s="84"/>
      <c r="DE17" s="84"/>
      <c r="DF17" s="84"/>
      <c r="DG17" s="84"/>
      <c r="DH17" s="84"/>
      <c r="DI17" s="84"/>
      <c r="DJ17" s="84"/>
      <c r="DK17" s="84"/>
      <c r="DL17" s="84"/>
      <c r="DM17" s="84"/>
      <c r="DN17" s="84"/>
      <c r="DO17" s="84"/>
      <c r="DP17" s="84"/>
      <c r="DQ17" s="84"/>
      <c r="DR17" s="84"/>
      <c r="DS17" s="84"/>
      <c r="DT17" s="84"/>
      <c r="DU17" s="84"/>
      <c r="DV17" s="84"/>
      <c r="DW17" s="84"/>
      <c r="DX17" s="84"/>
      <c r="DY17" s="84"/>
      <c r="DZ17" s="84"/>
      <c r="EA17" s="84"/>
      <c r="EB17" s="84"/>
      <c r="EC17" s="84"/>
      <c r="ED17" s="84"/>
      <c r="EE17" s="84"/>
      <c r="EF17" s="84"/>
      <c r="EG17" s="84"/>
      <c r="EH17" s="84"/>
      <c r="EI17" s="84"/>
      <c r="EJ17" s="84"/>
      <c r="EK17" s="84"/>
      <c r="EL17" s="84"/>
      <c r="EM17" s="84"/>
      <c r="EN17" s="84"/>
      <c r="EO17" s="84"/>
      <c r="EP17" s="84"/>
      <c r="EQ17" s="84"/>
      <c r="ER17" s="84"/>
      <c r="ET17" s="125" t="s">
        <v>1</v>
      </c>
      <c r="EU17" s="126"/>
      <c r="EV17" s="127"/>
      <c r="EW17" s="127"/>
      <c r="EX17" s="127"/>
      <c r="EY17" s="127"/>
      <c r="EZ17" s="128"/>
      <c r="FA17" s="129" t="s">
        <v>434</v>
      </c>
      <c r="FB17" s="130" t="s">
        <v>2702</v>
      </c>
      <c r="FC17" s="130" t="s">
        <v>1828</v>
      </c>
      <c r="FD17" s="130" t="s">
        <v>3382</v>
      </c>
      <c r="FE17" s="130" t="s">
        <v>3380</v>
      </c>
      <c r="FF17" s="130" t="s">
        <v>1829</v>
      </c>
      <c r="FG17" s="130" t="s">
        <v>1854</v>
      </c>
      <c r="FH17" s="130" t="s">
        <v>2482</v>
      </c>
      <c r="FI17" s="130" t="s">
        <v>1830</v>
      </c>
      <c r="FJ17" s="130" t="s">
        <v>2245</v>
      </c>
      <c r="FK17" s="130" t="s">
        <v>3510</v>
      </c>
      <c r="FL17" s="130" t="s">
        <v>1831</v>
      </c>
      <c r="FM17" s="130" t="s">
        <v>1992</v>
      </c>
      <c r="FN17" s="130" t="s">
        <v>3509</v>
      </c>
      <c r="FO17" s="130" t="s">
        <v>2241</v>
      </c>
      <c r="FP17" s="130" t="s">
        <v>1832</v>
      </c>
      <c r="FQ17" s="130" t="s">
        <v>1833</v>
      </c>
      <c r="FR17" s="130" t="s">
        <v>1881</v>
      </c>
      <c r="FS17" s="130" t="s">
        <v>1834</v>
      </c>
      <c r="FT17" s="130" t="s">
        <v>2243</v>
      </c>
      <c r="FU17" s="130" t="s">
        <v>1835</v>
      </c>
      <c r="FV17" s="130" t="s">
        <v>1836</v>
      </c>
      <c r="FW17" s="130" t="s">
        <v>1855</v>
      </c>
      <c r="FX17" s="130" t="s">
        <v>3498</v>
      </c>
      <c r="FY17" s="130" t="s">
        <v>1837</v>
      </c>
      <c r="FZ17" s="130" t="s">
        <v>3508</v>
      </c>
      <c r="GA17" s="130" t="s">
        <v>1856</v>
      </c>
      <c r="GB17" s="130" t="s">
        <v>715</v>
      </c>
      <c r="GC17" s="130" t="s">
        <v>1687</v>
      </c>
      <c r="GD17" s="130" t="s">
        <v>1852</v>
      </c>
      <c r="GE17" s="130" t="s">
        <v>3503</v>
      </c>
      <c r="GF17" s="130" t="s">
        <v>1838</v>
      </c>
      <c r="GG17" s="130" t="s">
        <v>1839</v>
      </c>
      <c r="GH17" s="130" t="s">
        <v>1840</v>
      </c>
      <c r="GI17" s="130" t="s">
        <v>3501</v>
      </c>
      <c r="GJ17" s="130" t="s">
        <v>1853</v>
      </c>
      <c r="GK17" s="130" t="s">
        <v>3329</v>
      </c>
      <c r="GL17" s="130" t="s">
        <v>1841</v>
      </c>
      <c r="GM17" s="130" t="s">
        <v>3381</v>
      </c>
      <c r="GN17" s="130" t="s">
        <v>1842</v>
      </c>
      <c r="GO17" s="130" t="s">
        <v>1843</v>
      </c>
      <c r="GP17" s="130" t="s">
        <v>1857</v>
      </c>
      <c r="GQ17" s="130" t="s">
        <v>1844</v>
      </c>
      <c r="GR17" s="130" t="s">
        <v>3450</v>
      </c>
      <c r="GS17" s="130" t="s">
        <v>1845</v>
      </c>
      <c r="GT17" s="130" t="s">
        <v>2703</v>
      </c>
      <c r="GU17" s="130" t="s">
        <v>3499</v>
      </c>
      <c r="GV17" s="130" t="s">
        <v>3317</v>
      </c>
      <c r="GW17" s="130" t="s">
        <v>1860</v>
      </c>
      <c r="GX17" s="130" t="s">
        <v>2242</v>
      </c>
      <c r="GY17" s="130" t="s">
        <v>3507</v>
      </c>
      <c r="GZ17" s="130" t="s">
        <v>1827</v>
      </c>
      <c r="HA17" s="130" t="s">
        <v>1872</v>
      </c>
      <c r="HB17" s="130" t="s">
        <v>1863</v>
      </c>
      <c r="HC17" s="130" t="s">
        <v>1846</v>
      </c>
      <c r="HD17" s="130" t="s">
        <v>1847</v>
      </c>
      <c r="HE17" s="130" t="s">
        <v>1794</v>
      </c>
      <c r="HF17" s="130" t="s">
        <v>1864</v>
      </c>
      <c r="HG17" s="130" t="s">
        <v>1848</v>
      </c>
      <c r="HH17" s="130" t="s">
        <v>3500</v>
      </c>
      <c r="HI17" s="130" t="s">
        <v>1850</v>
      </c>
      <c r="HJ17" s="130" t="s">
        <v>1851</v>
      </c>
      <c r="HK17" s="130" t="s">
        <v>2244</v>
      </c>
      <c r="HL17" s="130" t="s">
        <v>1861</v>
      </c>
      <c r="HM17" s="130" t="s">
        <v>1862</v>
      </c>
      <c r="HN17" s="130" t="s">
        <v>1849</v>
      </c>
      <c r="HO17" s="131" t="s">
        <v>1907</v>
      </c>
    </row>
    <row r="18" spans="2:223" x14ac:dyDescent="0.25">
      <c r="B18" s="132" t="s">
        <v>38</v>
      </c>
      <c r="C18" s="118"/>
      <c r="D18" s="119"/>
      <c r="E18" s="119"/>
      <c r="F18" s="119"/>
      <c r="G18" s="119"/>
      <c r="H18" s="120"/>
      <c r="I18" s="58" t="str">
        <f>_xlfn.XLOOKUP(_xlfn.XLOOKUP($I$14&amp;$B18&amp;I$17,Data!$F:$F,Data!$H:$H,"",0,-1),$I$6:$I$12,$B$6:$B$12,INDEX($ET$17:$HO$39,MATCH($B18,$ET$17:$ET$40,0),MATCH(I$17,$ET$17:$HO$17,0),1),0,1)</f>
        <v>Ø</v>
      </c>
      <c r="J18" s="58" t="str">
        <f>_xlfn.XLOOKUP(_xlfn.XLOOKUP($I$14&amp;$B18&amp;J$17,Data!$F:$F,Data!$H:$H,"",0,-1),$I$6:$I$12,$B$6:$B$12,INDEX($ET$17:$HO$39,MATCH($B18,$ET$17:$ET$40,0),MATCH(J$17,$ET$17:$HO$17,0),1),0,1)</f>
        <v>Ø</v>
      </c>
      <c r="K18" s="58" t="str">
        <f>_xlfn.XLOOKUP(_xlfn.XLOOKUP($I$14&amp;$B18&amp;K$17,Data!$F:$F,Data!$H:$H,"",0,-1),$I$6:$I$12,$B$6:$B$12,INDEX($ET$17:$HO$39,MATCH($B18,$ET$17:$ET$40,0),MATCH(K$17,$ET$17:$HO$17,0),1),0,1)</f>
        <v>Ø</v>
      </c>
      <c r="L18" s="58" t="str">
        <f>_xlfn.XLOOKUP(_xlfn.XLOOKUP($I$14&amp;$B18&amp;L$17,Data!$F:$F,Data!$H:$H,"",0,-1),$I$6:$I$12,$B$6:$B$12,INDEX($ET$17:$HO$39,MATCH($B18,$ET$17:$ET$40,0),MATCH(L$17,$ET$17:$HO$17,0),1),0,1)</f>
        <v>Ø</v>
      </c>
      <c r="M18" s="58" t="str">
        <f>_xlfn.XLOOKUP(_xlfn.XLOOKUP($I$14&amp;$B18&amp;M$17,Data!$F:$F,Data!$H:$H,"",0,-1),$I$6:$I$12,$B$6:$B$12,INDEX($ET$17:$HO$39,MATCH($B18,$ET$17:$ET$40,0),MATCH(M$17,$ET$17:$HO$17,0),1),0,1)</f>
        <v>Ø</v>
      </c>
      <c r="N18" s="58" t="str">
        <f>_xlfn.XLOOKUP(_xlfn.XLOOKUP($I$14&amp;$B18&amp;N$17,Data!$F:$F,Data!$H:$H,"",0,-1),$I$6:$I$12,$B$6:$B$12,INDEX($ET$17:$HO$39,MATCH($B18,$ET$17:$ET$40,0),MATCH(N$17,$ET$17:$HO$17,0),1),0,1)</f>
        <v>Ø</v>
      </c>
      <c r="O18" s="58" t="str">
        <f>_xlfn.XLOOKUP(_xlfn.XLOOKUP($I$14&amp;$B18&amp;O$17,Data!$F:$F,Data!$H:$H,"",0,-1),$I$6:$I$12,$B$6:$B$12,INDEX($ET$17:$HO$39,MATCH($B18,$ET$17:$ET$40,0),MATCH(O$17,$ET$17:$HO$17,0),1),0,1)</f>
        <v>Ø</v>
      </c>
      <c r="P18" s="58" t="str">
        <f>_xlfn.XLOOKUP(_xlfn.XLOOKUP($I$14&amp;$B18&amp;P$17,Data!$F:$F,Data!$H:$H,"",0,-1),$I$6:$I$12,$B$6:$B$12,INDEX($ET$17:$HO$39,MATCH($B18,$ET$17:$ET$40,0),MATCH(P$17,$ET$17:$HO$17,0),1),0,1)</f>
        <v>Ø</v>
      </c>
      <c r="Q18" s="58" t="str">
        <f>_xlfn.XLOOKUP(_xlfn.XLOOKUP($I$14&amp;$B18&amp;Q$17,Data!$F:$F,Data!$H:$H,"",0,-1),$I$6:$I$12,$B$6:$B$12,INDEX($ET$17:$HO$39,MATCH($B18,$ET$17:$ET$40,0),MATCH(Q$17,$ET$17:$HO$17,0),1),0,1)</f>
        <v>✔</v>
      </c>
      <c r="R18" s="58" t="str">
        <f>_xlfn.XLOOKUP(_xlfn.XLOOKUP($I$14&amp;$B18&amp;R$17,Data!$F:$F,Data!$H:$H,"",0,-1),$I$6:$I$12,$B$6:$B$12,INDEX($ET$17:$HO$39,MATCH($B18,$ET$17:$ET$40,0),MATCH(R$17,$ET$17:$HO$17,0),1),0,1)</f>
        <v>Ø</v>
      </c>
      <c r="S18" s="58" t="str">
        <f>_xlfn.XLOOKUP(_xlfn.XLOOKUP($I$14&amp;$B18&amp;S$17,Data!$F:$F,Data!$H:$H,"",0,-1),$I$6:$I$12,$B$6:$B$12,INDEX($ET$17:$HO$39,MATCH($B18,$ET$17:$ET$40,0),MATCH(S$17,$ET$17:$HO$17,0),1),0,1)</f>
        <v>◯</v>
      </c>
      <c r="T18" s="58" t="str">
        <f>_xlfn.XLOOKUP(_xlfn.XLOOKUP($I$14&amp;$B18&amp;T$17,Data!$F:$F,Data!$H:$H,"",0,-1),$I$6:$I$12,$B$6:$B$12,INDEX($ET$17:$HO$39,MATCH($B18,$ET$17:$ET$40,0),MATCH(T$17,$ET$17:$HO$17,0),1),0,1)</f>
        <v>✔</v>
      </c>
      <c r="U18" s="58" t="str">
        <f>_xlfn.XLOOKUP(_xlfn.XLOOKUP($I$14&amp;$B18&amp;U$17,Data!$F:$F,Data!$H:$H,"",0,-1),$I$6:$I$12,$B$6:$B$12,INDEX($ET$17:$HO$39,MATCH($B18,$ET$17:$ET$40,0),MATCH(U$17,$ET$17:$HO$17,0),1),0,1)</f>
        <v>Ø</v>
      </c>
      <c r="V18" s="58" t="str">
        <f>_xlfn.XLOOKUP(_xlfn.XLOOKUP($I$14&amp;$B18&amp;V$17,Data!$F:$F,Data!$H:$H,"",0,-1),$I$6:$I$12,$B$6:$B$12,INDEX($ET$17:$HO$39,MATCH($B18,$ET$17:$ET$40,0),MATCH(V$17,$ET$17:$HO$17,0),1),0,1)</f>
        <v>◯</v>
      </c>
      <c r="W18" s="58" t="str">
        <f>_xlfn.XLOOKUP(_xlfn.XLOOKUP($I$14&amp;$B18&amp;W$17,Data!$F:$F,Data!$H:$H,"",0,-1),$I$6:$I$12,$B$6:$B$12,INDEX($ET$17:$HO$39,MATCH($B18,$ET$17:$ET$40,0),MATCH(W$17,$ET$17:$HO$17,0),1),0,1)</f>
        <v>Ø</v>
      </c>
      <c r="X18" s="58" t="str">
        <f>_xlfn.XLOOKUP(_xlfn.XLOOKUP($I$14&amp;$B18&amp;X$17,Data!$F:$F,Data!$H:$H,"",0,-1),$I$6:$I$12,$B$6:$B$12,INDEX($ET$17:$HO$39,MATCH($B18,$ET$17:$ET$40,0),MATCH(X$17,$ET$17:$HO$17,0),1),0,1)</f>
        <v>✔</v>
      </c>
      <c r="Y18" s="58" t="str">
        <f>_xlfn.XLOOKUP(_xlfn.XLOOKUP($I$14&amp;$B18&amp;Y$17,Data!$F:$F,Data!$H:$H,"",0,-1),$I$6:$I$12,$B$6:$B$12,INDEX($ET$17:$HO$39,MATCH($B18,$ET$17:$ET$40,0),MATCH(Y$17,$ET$17:$HO$17,0),1),0,1)</f>
        <v>✔</v>
      </c>
      <c r="Z18" s="58" t="str">
        <f>_xlfn.XLOOKUP(_xlfn.XLOOKUP($I$14&amp;$B18&amp;Z$17,Data!$F:$F,Data!$H:$H,"",0,-1),$I$6:$I$12,$B$6:$B$12,INDEX($ET$17:$HO$39,MATCH($B18,$ET$17:$ET$40,0),MATCH(Z$17,$ET$17:$HO$17,0),1),0,1)</f>
        <v>Ø</v>
      </c>
      <c r="AA18" s="58" t="str">
        <f>_xlfn.XLOOKUP(_xlfn.XLOOKUP($I$14&amp;$B18&amp;AA$17,Data!$F:$F,Data!$H:$H,"",0,-1),$I$6:$I$12,$B$6:$B$12,INDEX($ET$17:$HO$39,MATCH($B18,$ET$17:$ET$40,0),MATCH(AA$17,$ET$17:$HO$17,0),1),0,1)</f>
        <v>Ø</v>
      </c>
      <c r="AB18" s="58" t="str">
        <f>_xlfn.XLOOKUP(_xlfn.XLOOKUP($I$14&amp;$B18&amp;AB$17,Data!$F:$F,Data!$H:$H,"",0,-1),$I$6:$I$12,$B$6:$B$12,INDEX($ET$17:$HO$39,MATCH($B18,$ET$17:$ET$40,0),MATCH(AB$17,$ET$17:$HO$17,0),1),0,1)</f>
        <v>Ø</v>
      </c>
      <c r="AC18" s="58" t="str">
        <f>_xlfn.XLOOKUP(_xlfn.XLOOKUP($I$14&amp;$B18&amp;AC$17,Data!$F:$F,Data!$H:$H,"",0,-1),$I$6:$I$12,$B$6:$B$12,INDEX($ET$17:$HO$39,MATCH($B18,$ET$17:$ET$40,0),MATCH(AC$17,$ET$17:$HO$17,0),1),0,1)</f>
        <v>Ø</v>
      </c>
      <c r="AD18" s="58" t="str">
        <f>_xlfn.XLOOKUP(_xlfn.XLOOKUP($I$14&amp;$B18&amp;AD$17,Data!$F:$F,Data!$H:$H,"",0,-1),$I$6:$I$12,$B$6:$B$12,INDEX($ET$17:$HO$39,MATCH($B18,$ET$17:$ET$40,0),MATCH(AD$17,$ET$17:$HO$17,0),1),0,1)</f>
        <v>Ø</v>
      </c>
      <c r="AE18" s="58" t="str">
        <f>_xlfn.XLOOKUP(_xlfn.XLOOKUP($I$14&amp;$B18&amp;AE$17,Data!$F:$F,Data!$H:$H,"",0,-1),$I$6:$I$12,$B$6:$B$12,INDEX($ET$17:$HO$39,MATCH($B18,$ET$17:$ET$40,0),MATCH(AE$17,$ET$17:$HO$17,0),1),0,1)</f>
        <v>Ø</v>
      </c>
      <c r="AF18" s="58" t="str">
        <f>_xlfn.XLOOKUP(_xlfn.XLOOKUP($I$14&amp;$B18&amp;AF$17,Data!$F:$F,Data!$H:$H,"",0,-1),$I$6:$I$12,$B$6:$B$12,INDEX($ET$17:$HO$39,MATCH($B18,$ET$17:$ET$40,0),MATCH(AF$17,$ET$17:$HO$17,0),1),0,1)</f>
        <v>Ø</v>
      </c>
      <c r="AG18" s="58" t="str">
        <f>_xlfn.XLOOKUP(_xlfn.XLOOKUP($I$14&amp;$B18&amp;AG$17,Data!$F:$F,Data!$H:$H,"",0,-1),$I$6:$I$12,$B$6:$B$12,INDEX($ET$17:$HO$39,MATCH($B18,$ET$17:$ET$40,0),MATCH(AG$17,$ET$17:$HO$17,0),1),0,1)</f>
        <v>Ø</v>
      </c>
      <c r="AH18" s="58" t="str">
        <f>_xlfn.XLOOKUP(_xlfn.XLOOKUP($I$14&amp;$B18&amp;AH$17,Data!$F:$F,Data!$H:$H,"",0,-1),$I$6:$I$12,$B$6:$B$12,INDEX($ET$17:$HO$39,MATCH($B18,$ET$17:$ET$40,0),MATCH(AH$17,$ET$17:$HO$17,0),1),0,1)</f>
        <v>Ø</v>
      </c>
      <c r="AI18" s="58" t="str">
        <f>_xlfn.XLOOKUP(_xlfn.XLOOKUP($I$14&amp;$B18&amp;AI$17,Data!$F:$F,Data!$H:$H,"",0,-1),$I$6:$I$12,$B$6:$B$12,INDEX($ET$17:$HO$39,MATCH($B18,$ET$17:$ET$40,0),MATCH(AI$17,$ET$17:$HO$17,0),1),0,1)</f>
        <v>Ø</v>
      </c>
      <c r="AJ18" s="58" t="str">
        <f>_xlfn.XLOOKUP(_xlfn.XLOOKUP($I$14&amp;$B18&amp;AJ$17,Data!$F:$F,Data!$H:$H,"",0,-1),$I$6:$I$12,$B$6:$B$12,INDEX($ET$17:$HO$39,MATCH($B18,$ET$17:$ET$40,0),MATCH(AJ$17,$ET$17:$HO$17,0),1),0,1)</f>
        <v>Ø</v>
      </c>
      <c r="AK18" s="58" t="str">
        <f>_xlfn.XLOOKUP(_xlfn.XLOOKUP($I$14&amp;$B18&amp;AK$17,Data!$F:$F,Data!$H:$H,"",0,-1),$I$6:$I$12,$B$6:$B$12,INDEX($ET$17:$HO$39,MATCH($B18,$ET$17:$ET$40,0),MATCH(AK$17,$ET$17:$HO$17,0),1),0,1)</f>
        <v>Ø</v>
      </c>
      <c r="AL18" s="58" t="str">
        <f>_xlfn.XLOOKUP(_xlfn.XLOOKUP($I$14&amp;$B18&amp;AL$17,Data!$F:$F,Data!$H:$H,"",0,-1),$I$6:$I$12,$B$6:$B$12,INDEX($ET$17:$HO$39,MATCH($B18,$ET$17:$ET$40,0),MATCH(AL$17,$ET$17:$HO$17,0),1),0,1)</f>
        <v>Ø</v>
      </c>
      <c r="AM18" s="58" t="str">
        <f>_xlfn.XLOOKUP(_xlfn.XLOOKUP($I$14&amp;$B18&amp;AM$17,Data!$F:$F,Data!$H:$H,"",0,-1),$I$6:$I$12,$B$6:$B$12,INDEX($ET$17:$HO$39,MATCH($B18,$ET$17:$ET$40,0),MATCH(AM$17,$ET$17:$HO$17,0),1),0,1)</f>
        <v>◯</v>
      </c>
      <c r="AN18" s="58" t="str">
        <f>_xlfn.XLOOKUP(_xlfn.XLOOKUP($I$14&amp;$B18&amp;AN$17,Data!$F:$F,Data!$H:$H,"",0,-1),$I$6:$I$12,$B$6:$B$12,INDEX($ET$17:$HO$39,MATCH($B18,$ET$17:$ET$40,0),MATCH(AN$17,$ET$17:$HO$17,0),1),0,1)</f>
        <v>◯</v>
      </c>
      <c r="AO18" s="58" t="str">
        <f>_xlfn.XLOOKUP(_xlfn.XLOOKUP($I$14&amp;$B18&amp;AO$17,Data!$F:$F,Data!$H:$H,"",0,-1),$I$6:$I$12,$B$6:$B$12,INDEX($ET$17:$HO$39,MATCH($B18,$ET$17:$ET$40,0),MATCH(AO$17,$ET$17:$HO$17,0),1),0,1)</f>
        <v>◯</v>
      </c>
      <c r="AP18" s="58" t="str">
        <f>_xlfn.XLOOKUP(_xlfn.XLOOKUP($I$14&amp;$B18&amp;AP$17,Data!$F:$F,Data!$H:$H,"",0,-1),$I$6:$I$12,$B$6:$B$12,INDEX($ET$17:$HO$39,MATCH($B18,$ET$17:$ET$40,0),MATCH(AP$17,$ET$17:$HO$17,0),1),0,1)</f>
        <v>✔</v>
      </c>
      <c r="AQ18" s="58" t="str">
        <f>_xlfn.XLOOKUP(_xlfn.XLOOKUP($I$14&amp;$B18&amp;AQ$17,Data!$F:$F,Data!$H:$H,"",0,-1),$I$6:$I$12,$B$6:$B$12,INDEX($ET$17:$HO$39,MATCH($B18,$ET$17:$ET$40,0),MATCH(AQ$17,$ET$17:$HO$17,0),1),0,1)</f>
        <v>◯</v>
      </c>
      <c r="AR18" s="58" t="str">
        <f>_xlfn.XLOOKUP(_xlfn.XLOOKUP($I$14&amp;$B18&amp;AR$17,Data!$F:$F,Data!$H:$H,"",0,-1),$I$6:$I$12,$B$6:$B$12,INDEX($ET$17:$HO$39,MATCH($B18,$ET$17:$ET$40,0),MATCH(AR$17,$ET$17:$HO$17,0),1),0,1)</f>
        <v>✔</v>
      </c>
      <c r="AS18" s="58" t="str">
        <f>_xlfn.XLOOKUP(_xlfn.XLOOKUP($I$14&amp;$B18&amp;AS$17,Data!$F:$F,Data!$H:$H,"",0,-1),$I$6:$I$12,$B$6:$B$12,INDEX($ET$17:$HO$39,MATCH($B18,$ET$17:$ET$40,0),MATCH(AS$17,$ET$17:$HO$17,0),1),0,1)</f>
        <v>Ø</v>
      </c>
      <c r="AT18" s="58" t="str">
        <f>_xlfn.XLOOKUP(_xlfn.XLOOKUP($I$14&amp;$B18&amp;AT$17,Data!$F:$F,Data!$H:$H,"",0,-1),$I$6:$I$12,$B$6:$B$12,INDEX($ET$17:$HO$39,MATCH($B18,$ET$17:$ET$40,0),MATCH(AT$17,$ET$17:$HO$17,0),1),0,1)</f>
        <v>✔</v>
      </c>
      <c r="AU18" s="58" t="str">
        <f>_xlfn.XLOOKUP(_xlfn.XLOOKUP($I$14&amp;$B18&amp;AU$17,Data!$F:$F,Data!$H:$H,"",0,-1),$I$6:$I$12,$B$6:$B$12,INDEX($ET$17:$HO$39,MATCH($B18,$ET$17:$ET$40,0),MATCH(AU$17,$ET$17:$HO$17,0),1),0,1)</f>
        <v>Ø</v>
      </c>
      <c r="AV18" s="58" t="str">
        <f>_xlfn.XLOOKUP(_xlfn.XLOOKUP($I$14&amp;$B18&amp;AV$17,Data!$F:$F,Data!$H:$H,"",0,-1),$I$6:$I$12,$B$6:$B$12,INDEX($ET$17:$HO$39,MATCH($B18,$ET$17:$ET$40,0),MATCH(AV$17,$ET$17:$HO$17,0),1),0,1)</f>
        <v>Ø</v>
      </c>
      <c r="AW18" s="58" t="str">
        <f>_xlfn.XLOOKUP(_xlfn.XLOOKUP($I$14&amp;$B18&amp;AW$17,Data!$F:$F,Data!$H:$H,"",0,-1),$I$6:$I$12,$B$6:$B$12,INDEX($ET$17:$HO$39,MATCH($B18,$ET$17:$ET$40,0),MATCH(AW$17,$ET$17:$HO$17,0),1),0,1)</f>
        <v>Ø</v>
      </c>
      <c r="AX18" s="58" t="str">
        <f>_xlfn.XLOOKUP(_xlfn.XLOOKUP($I$14&amp;$B18&amp;AX$17,Data!$F:$F,Data!$H:$H,"",0,-1),$I$6:$I$12,$B$6:$B$12,INDEX($ET$17:$HO$39,MATCH($B18,$ET$17:$ET$40,0),MATCH(AX$17,$ET$17:$HO$17,0),1),0,1)</f>
        <v>Ø</v>
      </c>
      <c r="AY18" s="58" t="str">
        <f>_xlfn.XLOOKUP(_xlfn.XLOOKUP($I$14&amp;$B18&amp;AY$17,Data!$F:$F,Data!$H:$H,"",0,-1),$I$6:$I$12,$B$6:$B$12,INDEX($ET$17:$HO$39,MATCH($B18,$ET$17:$ET$40,0),MATCH(AY$17,$ET$17:$HO$17,0),1),0,1)</f>
        <v>✔</v>
      </c>
      <c r="AZ18" s="58" t="str">
        <f>_xlfn.XLOOKUP(_xlfn.XLOOKUP($I$14&amp;$B18&amp;AZ$17,Data!$F:$F,Data!$H:$H,"",0,-1),$I$6:$I$12,$B$6:$B$12,INDEX($ET$17:$HO$39,MATCH($B18,$ET$17:$ET$40,0),MATCH(AZ$17,$ET$17:$HO$17,0),1),0,1)</f>
        <v>Ø</v>
      </c>
      <c r="BA18" s="58" t="str">
        <f>_xlfn.XLOOKUP(_xlfn.XLOOKUP($I$14&amp;$B18&amp;BA$17,Data!$F:$F,Data!$H:$H,"",0,-1),$I$6:$I$12,$B$6:$B$12,INDEX($ET$17:$HO$39,MATCH($B18,$ET$17:$ET$40,0),MATCH(BA$17,$ET$17:$HO$17,0),1),0,1)</f>
        <v>Ø</v>
      </c>
      <c r="BB18" s="58" t="str">
        <f>_xlfn.XLOOKUP(_xlfn.XLOOKUP($I$14&amp;$B18&amp;BB$17,Data!$F:$F,Data!$H:$H,"",0,-1),$I$6:$I$12,$B$6:$B$12,INDEX($ET$17:$HO$39,MATCH($B18,$ET$17:$ET$40,0),MATCH(BB$17,$ET$17:$HO$17,0),1),0,1)</f>
        <v>Ø</v>
      </c>
      <c r="BC18" s="58" t="str">
        <f>_xlfn.XLOOKUP(_xlfn.XLOOKUP($I$14&amp;$B18&amp;BC$17,Data!$F:$F,Data!$H:$H,"",0,-1),$I$6:$I$12,$B$6:$B$12,INDEX($ET$17:$HO$39,MATCH($B18,$ET$17:$ET$40,0),MATCH(BC$17,$ET$17:$HO$17,0),1),0,1)</f>
        <v>Ø</v>
      </c>
      <c r="BD18" s="58" t="str">
        <f>_xlfn.XLOOKUP(_xlfn.XLOOKUP($I$14&amp;$B18&amp;BD$17,Data!$F:$F,Data!$H:$H,"",0,-1),$I$6:$I$12,$B$6:$B$12,INDEX($ET$17:$HO$39,MATCH($B18,$ET$17:$ET$40,0),MATCH(BD$17,$ET$17:$HO$17,0),1),0,1)</f>
        <v>Ø</v>
      </c>
      <c r="BE18" s="58" t="str">
        <f>_xlfn.XLOOKUP(_xlfn.XLOOKUP($I$14&amp;$B18&amp;BE$17,Data!$F:$F,Data!$H:$H,"",0,-1),$I$6:$I$12,$B$6:$B$12,INDEX($ET$17:$HO$39,MATCH($B18,$ET$17:$ET$40,0),MATCH(BE$17,$ET$17:$HO$17,0),1),0,1)</f>
        <v>Ø</v>
      </c>
      <c r="BF18" s="58" t="str">
        <f>_xlfn.XLOOKUP(_xlfn.XLOOKUP($I$14&amp;$B18&amp;BF$17,Data!$F:$F,Data!$H:$H,"",0,-1),$I$6:$I$12,$B$6:$B$12,INDEX($ET$17:$HO$39,MATCH($B18,$ET$17:$ET$40,0),MATCH(BF$17,$ET$17:$HO$17,0),1),0,1)</f>
        <v>Ø</v>
      </c>
      <c r="BG18" s="58" t="str">
        <f>_xlfn.XLOOKUP(_xlfn.XLOOKUP($I$14&amp;$B18&amp;BG$17,Data!$F:$F,Data!$H:$H,"",0,-1),$I$6:$I$12,$B$6:$B$12,INDEX($ET$17:$HO$39,MATCH($B18,$ET$17:$ET$40,0),MATCH(BG$17,$ET$17:$HO$17,0),1),0,1)</f>
        <v>Ø</v>
      </c>
      <c r="BH18" s="58" t="str">
        <f>_xlfn.XLOOKUP(_xlfn.XLOOKUP($I$14&amp;$B18&amp;BH$17,Data!$F:$F,Data!$H:$H,"",0,-1),$I$6:$I$12,$B$6:$B$12,INDEX($ET$17:$HO$39,MATCH($B18,$ET$17:$ET$40,0),MATCH(BH$17,$ET$17:$HO$17,0),1),0,1)</f>
        <v>◯</v>
      </c>
      <c r="BI18" s="58" t="str">
        <f>_xlfn.XLOOKUP(_xlfn.XLOOKUP($I$14&amp;$B18&amp;BI$17,Data!$F:$F,Data!$H:$H,"",0,-1),$I$6:$I$12,$B$6:$B$12,INDEX($ET$17:$HO$39,MATCH($B18,$ET$17:$ET$40,0),MATCH(BI$17,$ET$17:$HO$17,0),1),0,1)</f>
        <v>Ø</v>
      </c>
      <c r="BJ18" s="58" t="str">
        <f>_xlfn.XLOOKUP(_xlfn.XLOOKUP($I$14&amp;$B18&amp;BJ$17,Data!$F:$F,Data!$H:$H,"",0,-1),$I$6:$I$12,$B$6:$B$12,INDEX($ET$17:$HO$39,MATCH($B18,$ET$17:$ET$40,0),MATCH(BJ$17,$ET$17:$HO$17,0),1),0,1)</f>
        <v>Ø</v>
      </c>
      <c r="BK18" s="58" t="str">
        <f>_xlfn.XLOOKUP(_xlfn.XLOOKUP($I$14&amp;$B18&amp;BK$17,Data!$F:$F,Data!$H:$H,"",0,-1),$I$6:$I$12,$B$6:$B$12,INDEX($ET$17:$HO$39,MATCH($B18,$ET$17:$ET$40,0),MATCH(BK$17,$ET$17:$HO$17,0),1),0,1)</f>
        <v>Ø</v>
      </c>
      <c r="BL18" s="58" t="str">
        <f>_xlfn.XLOOKUP(_xlfn.XLOOKUP($I$14&amp;$B18&amp;BL$17,Data!$F:$F,Data!$H:$H,"",0,-1),$I$6:$I$12,$B$6:$B$12,INDEX($ET$17:$HO$39,MATCH($B18,$ET$17:$ET$40,0),MATCH(BL$17,$ET$17:$HO$17,0),1),0,1)</f>
        <v>Ø</v>
      </c>
      <c r="BM18" s="58" t="str">
        <f>_xlfn.XLOOKUP(_xlfn.XLOOKUP($I$14&amp;$B18&amp;BM$17,Data!$F:$F,Data!$H:$H,"",0,-1),$I$6:$I$12,$B$6:$B$12,INDEX($ET$17:$HO$39,MATCH($B18,$ET$17:$ET$40,0),MATCH(BM$17,$ET$17:$HO$17,0),1),0,1)</f>
        <v>Ø</v>
      </c>
      <c r="BN18" s="58" t="str">
        <f>_xlfn.XLOOKUP(_xlfn.XLOOKUP($I$14&amp;$B18&amp;BN$17,Data!$F:$F,Data!$H:$H,"",0,-1),$I$6:$I$12,$B$6:$B$12,INDEX($ET$17:$HO$39,MATCH($B18,$ET$17:$ET$40,0),MATCH(BN$17,$ET$17:$HO$17,0),1),0,1)</f>
        <v>Ø</v>
      </c>
      <c r="BO18" s="58" t="str">
        <f>_xlfn.XLOOKUP(_xlfn.XLOOKUP($I$14&amp;$B18&amp;BO$17,Data!$F:$F,Data!$H:$H,"",0,-1),$I$6:$I$12,$B$6:$B$12,INDEX($ET$17:$HO$39,MATCH($B18,$ET$17:$ET$40,0),MATCH(BO$17,$ET$17:$HO$17,0),1),0,1)</f>
        <v>◯</v>
      </c>
      <c r="BP18" s="58" t="str">
        <f>_xlfn.XLOOKUP(_xlfn.XLOOKUP($I$14&amp;$B18&amp;BP$17,Data!$F:$F,Data!$H:$H,"",0,-1),$I$6:$I$12,$B$6:$B$12,INDEX($ET$17:$HO$39,MATCH($B18,$ET$17:$ET$40,0),MATCH(BP$17,$ET$17:$HO$17,0),1),0,1)</f>
        <v>Ø</v>
      </c>
      <c r="BQ18" s="58" t="str">
        <f>_xlfn.XLOOKUP(_xlfn.XLOOKUP($I$14&amp;$B18&amp;BQ$17,Data!$F:$F,Data!$H:$H,"",0,-1),$I$6:$I$12,$B$6:$B$12,INDEX($ET$17:$HO$39,MATCH($B18,$ET$17:$ET$40,0),MATCH(BQ$17,$ET$17:$HO$17,0),1),0,1)</f>
        <v>✔</v>
      </c>
      <c r="BR18" s="58" t="str">
        <f>_xlfn.XLOOKUP(_xlfn.XLOOKUP($I$14&amp;$B18&amp;BR$17,Data!$F:$F,Data!$H:$H,"",0,-1),$I$6:$I$12,$B$6:$B$12,INDEX($ET$17:$HO$39,MATCH($B18,$ET$17:$ET$40,0),MATCH(BR$17,$ET$17:$HO$17,0),1),0,1)</f>
        <v>Ø</v>
      </c>
      <c r="BS18" s="58" t="str">
        <f>_xlfn.XLOOKUP(_xlfn.XLOOKUP($I$14&amp;$B18&amp;BS$17,Data!$F:$F,Data!$H:$H,"",0,-1),$I$6:$I$12,$B$6:$B$12,INDEX($ET$17:$HO$39,MATCH($B18,$ET$17:$ET$40,0),MATCH(BS$17,$ET$17:$HO$17,0),1),0,1)</f>
        <v>Ø</v>
      </c>
      <c r="BT18" s="58" t="str">
        <f>_xlfn.XLOOKUP(_xlfn.XLOOKUP($I$14&amp;$B18&amp;BT$17,Data!$F:$F,Data!$H:$H,"",0,-1),$I$6:$I$12,$B$6:$B$12,INDEX($ET$17:$HO$39,MATCH($B18,$ET$17:$ET$40,0),MATCH(BT$17,$ET$17:$HO$17,0),1),0,1)</f>
        <v>Ø</v>
      </c>
      <c r="BU18" s="58" t="str">
        <f>_xlfn.XLOOKUP(_xlfn.XLOOKUP($I$14&amp;$B18&amp;BU$17,Data!$F:$F,Data!$H:$H,"",0,-1),$I$6:$I$12,$B$6:$B$12,INDEX($ET$17:$HO$39,MATCH($B18,$ET$17:$ET$40,0),MATCH(BU$17,$ET$17:$HO$17,0),1),0,1)</f>
        <v>Ø</v>
      </c>
      <c r="BV18" s="58" t="str">
        <f>_xlfn.XLOOKUP(_xlfn.XLOOKUP($I$14&amp;$B18&amp;BV$17,Data!$F:$F,Data!$H:$H,"",0,-1),$I$6:$I$12,$B$6:$B$12,INDEX($ET$17:$HO$39,MATCH($B18,$ET$17:$ET$40,0),MATCH(BV$17,$ET$17:$HO$17,0),1),0,1)</f>
        <v>Ø</v>
      </c>
      <c r="BW18" s="58" t="str">
        <f>_xlfn.XLOOKUP(_xlfn.XLOOKUP($I$14&amp;$B18&amp;BW$17,Data!$F:$F,Data!$H:$H,"",0,-1),$I$6:$I$12,$B$6:$B$12,INDEX($ET$17:$HO$39,MATCH($B18,$ET$17:$ET$40,0),MATCH(BW$17,$ET$17:$HO$17,0),1),0,1)</f>
        <v>Ø</v>
      </c>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T18" s="132" t="s">
        <v>38</v>
      </c>
      <c r="EU18" s="118"/>
      <c r="EV18" s="119"/>
      <c r="EW18" s="119"/>
      <c r="EX18" s="119"/>
      <c r="EY18" s="119"/>
      <c r="EZ18" s="120"/>
      <c r="FA18" s="58" t="str">
        <f>_xlfn.XLOOKUP(_xlfn.XLOOKUP($FA$14&amp;$ET18&amp;FA$17,'Data M-1'!$F:$F,'Data M-1'!$G:$G,"Not in Scope",0,1),$FA$6:$FA$11,$ET$6:$ET$11,"",0,1)</f>
        <v>Ø</v>
      </c>
      <c r="FB18" s="58" t="str">
        <f>_xlfn.XLOOKUP(_xlfn.XLOOKUP($FA$14&amp;$ET18&amp;FB$17,'Data M-1'!$F:$F,'Data M-1'!$G:$G,"Not in Scope",0,1),$FA$6:$FA$11,$ET$6:$ET$11,"",0,1)</f>
        <v>Ø</v>
      </c>
      <c r="FC18" s="58" t="str">
        <f>_xlfn.XLOOKUP(_xlfn.XLOOKUP($FA$14&amp;$ET18&amp;FC$17,'Data M-1'!$F:$F,'Data M-1'!$G:$G,"Not in Scope",0,1),$FA$6:$FA$11,$ET$6:$ET$11,"",0,1)</f>
        <v>Ø</v>
      </c>
      <c r="FD18" s="58" t="str">
        <f>_xlfn.XLOOKUP(_xlfn.XLOOKUP($FA$14&amp;$ET18&amp;FD$17,'Data M-1'!$F:$F,'Data M-1'!$G:$G,"Not in Scope",0,1),$FA$6:$FA$11,$ET$6:$ET$11,"",0,1)</f>
        <v>Ø</v>
      </c>
      <c r="FE18" s="58" t="str">
        <f>_xlfn.XLOOKUP(_xlfn.XLOOKUP($FA$14&amp;$ET18&amp;FE$17,'Data M-1'!$F:$F,'Data M-1'!$G:$G,"Not in Scope",0,1),$FA$6:$FA$11,$ET$6:$ET$11,"",0,1)</f>
        <v>Ø</v>
      </c>
      <c r="FF18" s="58" t="str">
        <f>_xlfn.XLOOKUP(_xlfn.XLOOKUP($FA$14&amp;$ET18&amp;FF$17,'Data M-1'!$F:$F,'Data M-1'!$G:$G,"Not in Scope",0,1),$FA$6:$FA$11,$ET$6:$ET$11,"",0,1)</f>
        <v>Ø</v>
      </c>
      <c r="FG18" s="58" t="str">
        <f>_xlfn.XLOOKUP(_xlfn.XLOOKUP($FA$14&amp;$ET18&amp;FG$17,'Data M-1'!$F:$F,'Data M-1'!$G:$G,"Not in Scope",0,1),$FA$6:$FA$11,$ET$6:$ET$11,"",0,1)</f>
        <v>Ø</v>
      </c>
      <c r="FH18" s="58" t="str">
        <f>_xlfn.XLOOKUP(_xlfn.XLOOKUP($FA$14&amp;$ET18&amp;FH$17,'Data M-1'!$F:$F,'Data M-1'!$G:$G,"Not in Scope",0,1),$FA$6:$FA$11,$ET$6:$ET$11,"",0,1)</f>
        <v>Ø</v>
      </c>
      <c r="FI18" s="58" t="str">
        <f>_xlfn.XLOOKUP(_xlfn.XLOOKUP($FA$14&amp;$ET18&amp;FI$17,'Data M-1'!$F:$F,'Data M-1'!$G:$G,"Not in Scope",0,1),$FA$6:$FA$11,$ET$6:$ET$11,"",0,1)</f>
        <v>◯</v>
      </c>
      <c r="FJ18" s="58" t="str">
        <f>_xlfn.XLOOKUP(_xlfn.XLOOKUP($FA$14&amp;$ET18&amp;FJ$17,'Data M-1'!$F:$F,'Data M-1'!$G:$G,"Not in Scope",0,1),$FA$6:$FA$11,$ET$6:$ET$11,"",0,1)</f>
        <v>Ø</v>
      </c>
      <c r="FK18" s="58" t="str">
        <f>_xlfn.XLOOKUP(_xlfn.XLOOKUP($FA$14&amp;$ET18&amp;FK$17,'Data M-1'!$F:$F,'Data M-1'!$G:$G,"Not in Scope",0,1),$FA$6:$FA$11,$ET$6:$ET$11,"",0,1)</f>
        <v>◯</v>
      </c>
      <c r="FL18" s="58" t="str">
        <f>_xlfn.XLOOKUP(_xlfn.XLOOKUP($FA$14&amp;$ET18&amp;FL$17,'Data M-1'!$F:$F,'Data M-1'!$G:$G,"Not in Scope",0,1),$FA$6:$FA$11,$ET$6:$ET$11,"",0,1)</f>
        <v>◯</v>
      </c>
      <c r="FM18" s="58" t="str">
        <f>_xlfn.XLOOKUP(_xlfn.XLOOKUP($FA$14&amp;$ET18&amp;FM$17,'Data M-1'!$F:$F,'Data M-1'!$G:$G,"Not in Scope",0,1),$FA$6:$FA$11,$ET$6:$ET$11,"",0,1)</f>
        <v>Ø</v>
      </c>
      <c r="FN18" s="58" t="str">
        <f>_xlfn.XLOOKUP(_xlfn.XLOOKUP($FA$14&amp;$ET18&amp;FN$17,'Data M-1'!$F:$F,'Data M-1'!$G:$G,"Not in Scope",0,1),$FA$6:$FA$11,$ET$6:$ET$11,"",0,1)</f>
        <v>◯</v>
      </c>
      <c r="FO18" s="58" t="str">
        <f>_xlfn.XLOOKUP(_xlfn.XLOOKUP($FA$14&amp;$ET18&amp;FO$17,'Data M-1'!$F:$F,'Data M-1'!$G:$G,"Not in Scope",0,1),$FA$6:$FA$11,$ET$6:$ET$11,"",0,1)</f>
        <v>Ø</v>
      </c>
      <c r="FP18" s="58" t="str">
        <f>_xlfn.XLOOKUP(_xlfn.XLOOKUP($FA$14&amp;$ET18&amp;FP$17,'Data M-1'!$F:$F,'Data M-1'!$G:$G,"Not in Scope",0,1),$FA$6:$FA$11,$ET$6:$ET$11,"",0,1)</f>
        <v>◯</v>
      </c>
      <c r="FQ18" s="58" t="str">
        <f>_xlfn.XLOOKUP(_xlfn.XLOOKUP($FA$14&amp;$ET18&amp;FQ$17,'Data M-1'!$F:$F,'Data M-1'!$G:$G,"Not in Scope",0,1),$FA$6:$FA$11,$ET$6:$ET$11,"",0,1)</f>
        <v>◯</v>
      </c>
      <c r="FR18" s="58" t="str">
        <f>_xlfn.XLOOKUP(_xlfn.XLOOKUP($FA$14&amp;$ET18&amp;FR$17,'Data M-1'!$F:$F,'Data M-1'!$G:$G,"Not in Scope",0,1),$FA$6:$FA$11,$ET$6:$ET$11,"",0,1)</f>
        <v>Ø</v>
      </c>
      <c r="FS18" s="58" t="str">
        <f>_xlfn.XLOOKUP(_xlfn.XLOOKUP($FA$14&amp;$ET18&amp;FS$17,'Data M-1'!$F:$F,'Data M-1'!$G:$G,"Not in Scope",0,1),$FA$6:$FA$11,$ET$6:$ET$11,"",0,1)</f>
        <v>Ø</v>
      </c>
      <c r="FT18" s="58" t="str">
        <f>_xlfn.XLOOKUP(_xlfn.XLOOKUP($FA$14&amp;$ET18&amp;FT$17,'Data M-1'!$F:$F,'Data M-1'!$G:$G,"Not in Scope",0,1),$FA$6:$FA$11,$ET$6:$ET$11,"",0,1)</f>
        <v>Ø</v>
      </c>
      <c r="FU18" s="58" t="str">
        <f>_xlfn.XLOOKUP(_xlfn.XLOOKUP($FA$14&amp;$ET18&amp;FU$17,'Data M-1'!$F:$F,'Data M-1'!$G:$G,"Not in Scope",0,1),$FA$6:$FA$11,$ET$6:$ET$11,"",0,1)</f>
        <v>Ø</v>
      </c>
      <c r="FV18" s="58" t="str">
        <f>_xlfn.XLOOKUP(_xlfn.XLOOKUP($FA$14&amp;$ET18&amp;FV$17,'Data M-1'!$F:$F,'Data M-1'!$G:$G,"Not in Scope",0,1),$FA$6:$FA$11,$ET$6:$ET$11,"",0,1)</f>
        <v>Ø</v>
      </c>
      <c r="FW18" s="58" t="str">
        <f>_xlfn.XLOOKUP(_xlfn.XLOOKUP($FA$14&amp;$ET18&amp;FW$17,'Data M-1'!$F:$F,'Data M-1'!$G:$G,"Not in Scope",0,1),$FA$6:$FA$11,$ET$6:$ET$11,"",0,1)</f>
        <v>Ø</v>
      </c>
      <c r="FX18" s="58" t="str">
        <f>_xlfn.XLOOKUP(_xlfn.XLOOKUP($FA$14&amp;$ET18&amp;FX$17,'Data M-1'!$F:$F,'Data M-1'!$G:$G,"Not in Scope",0,1),$FA$6:$FA$11,$ET$6:$ET$11,"",0,1)</f>
        <v>Ø</v>
      </c>
      <c r="FY18" s="58" t="str">
        <f>_xlfn.XLOOKUP(_xlfn.XLOOKUP($FA$14&amp;$ET18&amp;FY$17,'Data M-1'!$F:$F,'Data M-1'!$G:$G,"Not in Scope",0,1),$FA$6:$FA$11,$ET$6:$ET$11,"",0,1)</f>
        <v>Ø</v>
      </c>
      <c r="FZ18" s="58" t="str">
        <f>_xlfn.XLOOKUP(_xlfn.XLOOKUP($FA$14&amp;$ET18&amp;FZ$17,'Data M-1'!$F:$F,'Data M-1'!$G:$G,"Not in Scope",0,1),$FA$6:$FA$11,$ET$6:$ET$11,"",0,1)</f>
        <v>Ø</v>
      </c>
      <c r="GA18" s="58" t="str">
        <f>_xlfn.XLOOKUP(_xlfn.XLOOKUP($FA$14&amp;$ET18&amp;GA$17,'Data M-1'!$F:$F,'Data M-1'!$G:$G,"Not in Scope",0,1),$FA$6:$FA$11,$ET$6:$ET$11,"",0,1)</f>
        <v>Ø</v>
      </c>
      <c r="GB18" s="58" t="str">
        <f>_xlfn.XLOOKUP(_xlfn.XLOOKUP($FA$14&amp;$ET18&amp;GB$17,'Data M-1'!$F:$F,'Data M-1'!$G:$G,"Not in Scope",0,1),$FA$6:$FA$11,$ET$6:$ET$11,"",0,1)</f>
        <v>Ø</v>
      </c>
      <c r="GC18" s="58" t="str">
        <f>_xlfn.XLOOKUP(_xlfn.XLOOKUP($FA$14&amp;$ET18&amp;GC$17,'Data M-1'!$F:$F,'Data M-1'!$G:$G,"Not in Scope",0,1),$FA$6:$FA$11,$ET$6:$ET$11,"",0,1)</f>
        <v>Ø</v>
      </c>
      <c r="GD18" s="58" t="str">
        <f>_xlfn.XLOOKUP(_xlfn.XLOOKUP($FA$14&amp;$ET18&amp;GD$17,'Data M-1'!$F:$F,'Data M-1'!$G:$G,"Not in Scope",0,1),$FA$6:$FA$11,$ET$6:$ET$11,"",0,1)</f>
        <v>Ø</v>
      </c>
      <c r="GE18" s="58" t="str">
        <f>_xlfn.XLOOKUP(_xlfn.XLOOKUP($FA$14&amp;$ET18&amp;GE$17,'Data M-1'!$F:$F,'Data M-1'!$G:$G,"Not in Scope",0,1),$FA$6:$FA$11,$ET$6:$ET$11,"",0,1)</f>
        <v>◯</v>
      </c>
      <c r="GF18" s="58" t="str">
        <f>_xlfn.XLOOKUP(_xlfn.XLOOKUP($FA$14&amp;$ET18&amp;GF$17,'Data M-1'!$F:$F,'Data M-1'!$G:$G,"Not in Scope",0,1),$FA$6:$FA$11,$ET$6:$ET$11,"",0,1)</f>
        <v>◯</v>
      </c>
      <c r="GG18" s="58" t="str">
        <f>_xlfn.XLOOKUP(_xlfn.XLOOKUP($FA$14&amp;$ET18&amp;GG$17,'Data M-1'!$F:$F,'Data M-1'!$G:$G,"Not in Scope",0,1),$FA$6:$FA$11,$ET$6:$ET$11,"",0,1)</f>
        <v>◯</v>
      </c>
      <c r="GH18" s="58" t="str">
        <f>_xlfn.XLOOKUP(_xlfn.XLOOKUP($FA$14&amp;$ET18&amp;GH$17,'Data M-1'!$F:$F,'Data M-1'!$G:$G,"Not in Scope",0,1),$FA$6:$FA$11,$ET$6:$ET$11,"",0,1)</f>
        <v>◯</v>
      </c>
      <c r="GI18" s="58" t="str">
        <f>_xlfn.XLOOKUP(_xlfn.XLOOKUP($FA$14&amp;$ET18&amp;GI$17,'Data M-1'!$F:$F,'Data M-1'!$G:$G,"Not in Scope",0,1),$FA$6:$FA$11,$ET$6:$ET$11,"",0,1)</f>
        <v>◯</v>
      </c>
      <c r="GJ18" s="58" t="str">
        <f>_xlfn.XLOOKUP(_xlfn.XLOOKUP($FA$14&amp;$ET18&amp;GJ$17,'Data M-1'!$F:$F,'Data M-1'!$G:$G,"Not in Scope",0,1),$FA$6:$FA$11,$ET$6:$ET$11,"",0,1)</f>
        <v>◯</v>
      </c>
      <c r="GK18" s="58" t="str">
        <f>_xlfn.XLOOKUP(_xlfn.XLOOKUP($FA$14&amp;$ET18&amp;GK$17,'Data M-1'!$F:$F,'Data M-1'!$G:$G,"Not in Scope",0,1),$FA$6:$FA$11,$ET$6:$ET$11,"",0,1)</f>
        <v>Ø</v>
      </c>
      <c r="GL18" s="58" t="str">
        <f>_xlfn.XLOOKUP(_xlfn.XLOOKUP($FA$14&amp;$ET18&amp;GL$17,'Data M-1'!$F:$F,'Data M-1'!$G:$G,"Not in Scope",0,1),$FA$6:$FA$11,$ET$6:$ET$11,"",0,1)</f>
        <v>◯</v>
      </c>
      <c r="GM18" s="58" t="str">
        <f>_xlfn.XLOOKUP(_xlfn.XLOOKUP($FA$14&amp;$ET18&amp;GM$17,'Data M-1'!$F:$F,'Data M-1'!$G:$G,"Not in Scope",0,1),$FA$6:$FA$11,$ET$6:$ET$11,"",0,1)</f>
        <v>Ø</v>
      </c>
      <c r="GN18" s="58" t="str">
        <f>_xlfn.XLOOKUP(_xlfn.XLOOKUP($FA$14&amp;$ET18&amp;GN$17,'Data M-1'!$F:$F,'Data M-1'!$G:$G,"Not in Scope",0,1),$FA$6:$FA$11,$ET$6:$ET$11,"",0,1)</f>
        <v>Ø</v>
      </c>
      <c r="GO18" s="58" t="str">
        <f>_xlfn.XLOOKUP(_xlfn.XLOOKUP($FA$14&amp;$ET18&amp;GO$17,'Data M-1'!$F:$F,'Data M-1'!$G:$G,"Not in Scope",0,1),$FA$6:$FA$11,$ET$6:$ET$11,"",0,1)</f>
        <v>Ø</v>
      </c>
      <c r="GP18" s="58" t="str">
        <f>_xlfn.XLOOKUP(_xlfn.XLOOKUP($FA$14&amp;$ET18&amp;GP$17,'Data M-1'!$F:$F,'Data M-1'!$G:$G,"Not in Scope",0,1),$FA$6:$FA$11,$ET$6:$ET$11,"",0,1)</f>
        <v>Ø</v>
      </c>
      <c r="GQ18" s="58" t="str">
        <f>_xlfn.XLOOKUP(_xlfn.XLOOKUP($FA$14&amp;$ET18&amp;GQ$17,'Data M-1'!$F:$F,'Data M-1'!$G:$G,"Not in Scope",0,1),$FA$6:$FA$11,$ET$6:$ET$11,"",0,1)</f>
        <v>◯</v>
      </c>
      <c r="GR18" s="58" t="str">
        <f>_xlfn.XLOOKUP(_xlfn.XLOOKUP($FA$14&amp;$ET18&amp;GR$17,'Data M-1'!$F:$F,'Data M-1'!$G:$G,"Not in Scope",0,1),$FA$6:$FA$11,$ET$6:$ET$11,"",0,1)</f>
        <v>Ø</v>
      </c>
      <c r="GS18" s="58" t="str">
        <f>_xlfn.XLOOKUP(_xlfn.XLOOKUP($FA$14&amp;$ET18&amp;GS$17,'Data M-1'!$F:$F,'Data M-1'!$G:$G,"Not in Scope",0,1),$FA$6:$FA$11,$ET$6:$ET$11,"",0,1)</f>
        <v>Ø</v>
      </c>
      <c r="GT18" s="58" t="str">
        <f>_xlfn.XLOOKUP(_xlfn.XLOOKUP($FA$14&amp;$ET18&amp;GT$17,'Data M-1'!$F:$F,'Data M-1'!$G:$G,"Not in Scope",0,1),$FA$6:$FA$11,$ET$6:$ET$11,"",0,1)</f>
        <v>Ø</v>
      </c>
      <c r="GU18" s="58" t="str">
        <f>_xlfn.XLOOKUP(_xlfn.XLOOKUP($FA$14&amp;$ET18&amp;GU$17,'Data M-1'!$F:$F,'Data M-1'!$G:$G,"Not in Scope",0,1),$FA$6:$FA$11,$ET$6:$ET$11,"",0,1)</f>
        <v>Ø</v>
      </c>
      <c r="GV18" s="58" t="str">
        <f>_xlfn.XLOOKUP(_xlfn.XLOOKUP($FA$14&amp;$ET18&amp;GV$17,'Data M-1'!$F:$F,'Data M-1'!$G:$G,"Not in Scope",0,1),$FA$6:$FA$11,$ET$6:$ET$11,"",0,1)</f>
        <v>Ø</v>
      </c>
      <c r="GW18" s="58" t="str">
        <f>_xlfn.XLOOKUP(_xlfn.XLOOKUP($FA$14&amp;$ET18&amp;GW$17,'Data M-1'!$F:$F,'Data M-1'!$G:$G,"Not in Scope",0,1),$FA$6:$FA$11,$ET$6:$ET$11,"",0,1)</f>
        <v>Ø</v>
      </c>
      <c r="GX18" s="58" t="str">
        <f>_xlfn.XLOOKUP(_xlfn.XLOOKUP($FA$14&amp;$ET18&amp;GX$17,'Data M-1'!$F:$F,'Data M-1'!$G:$G,"Not in Scope",0,1),$FA$6:$FA$11,$ET$6:$ET$11,"",0,1)</f>
        <v>Ø</v>
      </c>
      <c r="GY18" s="58" t="str">
        <f>_xlfn.XLOOKUP(_xlfn.XLOOKUP($FA$14&amp;$ET18&amp;GY$17,'Data M-1'!$F:$F,'Data M-1'!$G:$G,"Not in Scope",0,1),$FA$6:$FA$11,$ET$6:$ET$11,"",0,1)</f>
        <v>Ø</v>
      </c>
      <c r="GZ18" s="58" t="str">
        <f>_xlfn.XLOOKUP(_xlfn.XLOOKUP($FA$14&amp;$ET18&amp;GZ$17,'Data M-1'!$F:$F,'Data M-1'!$G:$G,"Not in Scope",0,1),$FA$6:$FA$11,$ET$6:$ET$11,"",0,1)</f>
        <v>◯</v>
      </c>
      <c r="HA18" s="58" t="str">
        <f>_xlfn.XLOOKUP(_xlfn.XLOOKUP($FA$14&amp;$ET18&amp;HA$17,'Data M-1'!$F:$F,'Data M-1'!$G:$G,"Not in Scope",0,1),$FA$6:$FA$11,$ET$6:$ET$11,"",0,1)</f>
        <v>Ø</v>
      </c>
      <c r="HB18" s="58" t="str">
        <f>_xlfn.XLOOKUP(_xlfn.XLOOKUP($FA$14&amp;$ET18&amp;HB$17,'Data M-1'!$F:$F,'Data M-1'!$G:$G,"Not in Scope",0,1),$FA$6:$FA$11,$ET$6:$ET$11,"",0,1)</f>
        <v>Ø</v>
      </c>
      <c r="HC18" s="58" t="str">
        <f>_xlfn.XLOOKUP(_xlfn.XLOOKUP($FA$14&amp;$ET18&amp;HC$17,'Data M-1'!$F:$F,'Data M-1'!$G:$G,"Not in Scope",0,1),$FA$6:$FA$11,$ET$6:$ET$11,"",0,1)</f>
        <v>Ø</v>
      </c>
      <c r="HD18" s="58" t="str">
        <f>_xlfn.XLOOKUP(_xlfn.XLOOKUP($FA$14&amp;$ET18&amp;HD$17,'Data M-1'!$F:$F,'Data M-1'!$G:$G,"Not in Scope",0,1),$FA$6:$FA$11,$ET$6:$ET$11,"",0,1)</f>
        <v>Ø</v>
      </c>
      <c r="HE18" s="58" t="str">
        <f>_xlfn.XLOOKUP(_xlfn.XLOOKUP($FA$14&amp;$ET18&amp;HE$17,'Data M-1'!$F:$F,'Data M-1'!$G:$G,"Not in Scope",0,1),$FA$6:$FA$11,$ET$6:$ET$11,"",0,1)</f>
        <v>Ø</v>
      </c>
      <c r="HF18" s="58" t="str">
        <f>_xlfn.XLOOKUP(_xlfn.XLOOKUP($FA$14&amp;$ET18&amp;HF$17,'Data M-1'!$F:$F,'Data M-1'!$G:$G,"Not in Scope",0,1),$FA$6:$FA$11,$ET$6:$ET$11,"",0,1)</f>
        <v>Ø</v>
      </c>
      <c r="HG18" s="58" t="str">
        <f>_xlfn.XLOOKUP(_xlfn.XLOOKUP($FA$14&amp;$ET18&amp;HG$17,'Data M-1'!$F:$F,'Data M-1'!$G:$G,"Not in Scope",0,1),$FA$6:$FA$11,$ET$6:$ET$11,"",0,1)</f>
        <v>◯</v>
      </c>
      <c r="HH18" s="58" t="str">
        <f>_xlfn.XLOOKUP(_xlfn.XLOOKUP($FA$14&amp;$ET18&amp;HH$17,'Data M-1'!$F:$F,'Data M-1'!$G:$G,"Not in Scope",0,1),$FA$6:$FA$11,$ET$6:$ET$11,"",0,1)</f>
        <v>Ø</v>
      </c>
      <c r="HI18" s="58" t="str">
        <f>_xlfn.XLOOKUP(_xlfn.XLOOKUP($FA$14&amp;$ET18&amp;HI$17,'Data M-1'!$F:$F,'Data M-1'!$G:$G,"Not in Scope",0,1),$FA$6:$FA$11,$ET$6:$ET$11,"",0,1)</f>
        <v>◯</v>
      </c>
      <c r="HJ18" s="58" t="str">
        <f>_xlfn.XLOOKUP(_xlfn.XLOOKUP($FA$14&amp;$ET18&amp;HJ$17,'Data M-1'!$F:$F,'Data M-1'!$G:$G,"Not in Scope",0,1),$FA$6:$FA$11,$ET$6:$ET$11,"",0,1)</f>
        <v>Ø</v>
      </c>
      <c r="HK18" s="58" t="str">
        <f>_xlfn.XLOOKUP(_xlfn.XLOOKUP($FA$14&amp;$ET18&amp;HK$17,'Data M-1'!$F:$F,'Data M-1'!$G:$G,"Not in Scope",0,1),$FA$6:$FA$11,$ET$6:$ET$11,"",0,1)</f>
        <v>Ø</v>
      </c>
      <c r="HL18" s="58" t="str">
        <f>_xlfn.XLOOKUP(_xlfn.XLOOKUP($FA$14&amp;$ET18&amp;HL$17,'Data M-1'!$F:$F,'Data M-1'!$G:$G,"Not in Scope",0,1),$FA$6:$FA$11,$ET$6:$ET$11,"",0,1)</f>
        <v>Ø</v>
      </c>
      <c r="HM18" s="58" t="str">
        <f>_xlfn.XLOOKUP(_xlfn.XLOOKUP($FA$14&amp;$ET18&amp;HM$17,'Data M-1'!$F:$F,'Data M-1'!$G:$G,"Not in Scope",0,1),$FA$6:$FA$11,$ET$6:$ET$11,"",0,1)</f>
        <v>Ø</v>
      </c>
      <c r="HN18" s="58" t="str">
        <f>_xlfn.XLOOKUP(_xlfn.XLOOKUP($FA$14&amp;$ET18&amp;HN$17,'Data M-1'!$F:$F,'Data M-1'!$G:$G,"Not in Scope",0,1),$FA$6:$FA$11,$ET$6:$ET$11,"",0,1)</f>
        <v>Ø</v>
      </c>
      <c r="HO18" s="58" t="str">
        <f>_xlfn.XLOOKUP(_xlfn.XLOOKUP($FA$14&amp;$ET18&amp;HO$17,'Data M-1'!$F:$F,'Data M-1'!$G:$G,"Not in Scope",0,1),$FA$6:$FA$11,$ET$6:$ET$11,"",0,1)</f>
        <v>Ø</v>
      </c>
    </row>
    <row r="19" spans="2:223" x14ac:dyDescent="0.25">
      <c r="B19" s="133" t="s">
        <v>382</v>
      </c>
      <c r="C19" s="126"/>
      <c r="D19" s="127"/>
      <c r="E19" s="127"/>
      <c r="F19" s="127"/>
      <c r="G19" s="127"/>
      <c r="H19" s="128"/>
      <c r="I19" s="58" t="str">
        <f>_xlfn.XLOOKUP(_xlfn.XLOOKUP($I$14&amp;$B19&amp;I$17,Data!$F:$F,Data!$H:$H,"",0,-1),$I$6:$I$12,$B$6:$B$12,INDEX($ET$17:$HO$39,MATCH($B19,$ET$17:$ET$40,0),MATCH(I$17,$ET$17:$HO$17,0),1),0,1)</f>
        <v>Ø</v>
      </c>
      <c r="J19" s="58" t="str">
        <f>_xlfn.XLOOKUP(_xlfn.XLOOKUP($I$14&amp;$B19&amp;J$17,Data!$F:$F,Data!$H:$H,"",0,-1),$I$6:$I$12,$B$6:$B$12,INDEX($ET$17:$HO$39,MATCH($B19,$ET$17:$ET$40,0),MATCH(J$17,$ET$17:$HO$17,0),1),0,1)</f>
        <v>Ø</v>
      </c>
      <c r="K19" s="58" t="str">
        <f>_xlfn.XLOOKUP(_xlfn.XLOOKUP($I$14&amp;$B19&amp;K$17,Data!$F:$F,Data!$H:$H,"",0,-1),$I$6:$I$12,$B$6:$B$12,INDEX($ET$17:$HO$39,MATCH($B19,$ET$17:$ET$40,0),MATCH(K$17,$ET$17:$HO$17,0),1),0,1)</f>
        <v>Ø</v>
      </c>
      <c r="L19" s="58" t="str">
        <f>_xlfn.XLOOKUP(_xlfn.XLOOKUP($I$14&amp;$B19&amp;L$17,Data!$F:$F,Data!$H:$H,"",0,-1),$I$6:$I$12,$B$6:$B$12,INDEX($ET$17:$HO$39,MATCH($B19,$ET$17:$ET$40,0),MATCH(L$17,$ET$17:$HO$17,0),1),0,1)</f>
        <v>Ø</v>
      </c>
      <c r="M19" s="58" t="str">
        <f>_xlfn.XLOOKUP(_xlfn.XLOOKUP($I$14&amp;$B19&amp;M$17,Data!$F:$F,Data!$H:$H,"",0,-1),$I$6:$I$12,$B$6:$B$12,INDEX($ET$17:$HO$39,MATCH($B19,$ET$17:$ET$40,0),MATCH(M$17,$ET$17:$HO$17,0),1),0,1)</f>
        <v>Ø</v>
      </c>
      <c r="N19" s="58" t="str">
        <f>_xlfn.XLOOKUP(_xlfn.XLOOKUP($I$14&amp;$B19&amp;N$17,Data!$F:$F,Data!$H:$H,"",0,-1),$I$6:$I$12,$B$6:$B$12,INDEX($ET$17:$HO$39,MATCH($B19,$ET$17:$ET$40,0),MATCH(N$17,$ET$17:$HO$17,0),1),0,1)</f>
        <v>Ø</v>
      </c>
      <c r="O19" s="58" t="str">
        <f>_xlfn.XLOOKUP(_xlfn.XLOOKUP($I$14&amp;$B19&amp;O$17,Data!$F:$F,Data!$H:$H,"",0,-1),$I$6:$I$12,$B$6:$B$12,INDEX($ET$17:$HO$39,MATCH($B19,$ET$17:$ET$40,0),MATCH(O$17,$ET$17:$HO$17,0),1),0,1)</f>
        <v>Ø</v>
      </c>
      <c r="P19" s="58" t="str">
        <f>_xlfn.XLOOKUP(_xlfn.XLOOKUP($I$14&amp;$B19&amp;P$17,Data!$F:$F,Data!$H:$H,"",0,-1),$I$6:$I$12,$B$6:$B$12,INDEX($ET$17:$HO$39,MATCH($B19,$ET$17:$ET$40,0),MATCH(P$17,$ET$17:$HO$17,0),1),0,1)</f>
        <v>Ø</v>
      </c>
      <c r="Q19" s="58" t="str">
        <f>_xlfn.XLOOKUP(_xlfn.XLOOKUP($I$14&amp;$B19&amp;Q$17,Data!$F:$F,Data!$H:$H,"",0,-1),$I$6:$I$12,$B$6:$B$12,INDEX($ET$17:$HO$39,MATCH($B19,$ET$17:$ET$40,0),MATCH(Q$17,$ET$17:$HO$17,0),1),0,1)</f>
        <v>Ø</v>
      </c>
      <c r="R19" s="58" t="str">
        <f>_xlfn.XLOOKUP(_xlfn.XLOOKUP($I$14&amp;$B19&amp;R$17,Data!$F:$F,Data!$H:$H,"",0,-1),$I$6:$I$12,$B$6:$B$12,INDEX($ET$17:$HO$39,MATCH($B19,$ET$17:$ET$40,0),MATCH(R$17,$ET$17:$HO$17,0),1),0,1)</f>
        <v>Ø</v>
      </c>
      <c r="S19" s="58" t="str">
        <f>_xlfn.XLOOKUP(_xlfn.XLOOKUP($I$14&amp;$B19&amp;S$17,Data!$F:$F,Data!$H:$H,"",0,-1),$I$6:$I$12,$B$6:$B$12,INDEX($ET$17:$HO$39,MATCH($B19,$ET$17:$ET$40,0),MATCH(S$17,$ET$17:$HO$17,0),1),0,1)</f>
        <v>Ø</v>
      </c>
      <c r="T19" s="58" t="str">
        <f>_xlfn.XLOOKUP(_xlfn.XLOOKUP($I$14&amp;$B19&amp;T$17,Data!$F:$F,Data!$H:$H,"",0,-1),$I$6:$I$12,$B$6:$B$12,INDEX($ET$17:$HO$39,MATCH($B19,$ET$17:$ET$40,0),MATCH(T$17,$ET$17:$HO$17,0),1),0,1)</f>
        <v>Ø</v>
      </c>
      <c r="U19" s="58" t="str">
        <f>_xlfn.XLOOKUP(_xlfn.XLOOKUP($I$14&amp;$B19&amp;U$17,Data!$F:$F,Data!$H:$H,"",0,-1),$I$6:$I$12,$B$6:$B$12,INDEX($ET$17:$HO$39,MATCH($B19,$ET$17:$ET$40,0),MATCH(U$17,$ET$17:$HO$17,0),1),0,1)</f>
        <v>Ø</v>
      </c>
      <c r="V19" s="58" t="str">
        <f>_xlfn.XLOOKUP(_xlfn.XLOOKUP($I$14&amp;$B19&amp;V$17,Data!$F:$F,Data!$H:$H,"",0,-1),$I$6:$I$12,$B$6:$B$12,INDEX($ET$17:$HO$39,MATCH($B19,$ET$17:$ET$40,0),MATCH(V$17,$ET$17:$HO$17,0),1),0,1)</f>
        <v>Ø</v>
      </c>
      <c r="W19" s="58" t="str">
        <f>_xlfn.XLOOKUP(_xlfn.XLOOKUP($I$14&amp;$B19&amp;W$17,Data!$F:$F,Data!$H:$H,"",0,-1),$I$6:$I$12,$B$6:$B$12,INDEX($ET$17:$HO$39,MATCH($B19,$ET$17:$ET$40,0),MATCH(W$17,$ET$17:$HO$17,0),1),0,1)</f>
        <v>Ø</v>
      </c>
      <c r="X19" s="58" t="str">
        <f>_xlfn.XLOOKUP(_xlfn.XLOOKUP($I$14&amp;$B19&amp;X$17,Data!$F:$F,Data!$H:$H,"",0,-1),$I$6:$I$12,$B$6:$B$12,INDEX($ET$17:$HO$39,MATCH($B19,$ET$17:$ET$40,0),MATCH(X$17,$ET$17:$HO$17,0),1),0,1)</f>
        <v>✔</v>
      </c>
      <c r="Y19" s="58" t="str">
        <f>_xlfn.XLOOKUP(_xlfn.XLOOKUP($I$14&amp;$B19&amp;Y$17,Data!$F:$F,Data!$H:$H,"",0,-1),$I$6:$I$12,$B$6:$B$12,INDEX($ET$17:$HO$39,MATCH($B19,$ET$17:$ET$40,0),MATCH(Y$17,$ET$17:$HO$17,0),1),0,1)</f>
        <v>◯</v>
      </c>
      <c r="Z19" s="58" t="str">
        <f>_xlfn.XLOOKUP(_xlfn.XLOOKUP($I$14&amp;$B19&amp;Z$17,Data!$F:$F,Data!$H:$H,"",0,-1),$I$6:$I$12,$B$6:$B$12,INDEX($ET$17:$HO$39,MATCH($B19,$ET$17:$ET$40,0),MATCH(Z$17,$ET$17:$HO$17,0),1),0,1)</f>
        <v>◯</v>
      </c>
      <c r="AA19" s="58" t="str">
        <f>_xlfn.XLOOKUP(_xlfn.XLOOKUP($I$14&amp;$B19&amp;AA$17,Data!$F:$F,Data!$H:$H,"",0,-1),$I$6:$I$12,$B$6:$B$12,INDEX($ET$17:$HO$39,MATCH($B19,$ET$17:$ET$40,0),MATCH(AA$17,$ET$17:$HO$17,0),1),0,1)</f>
        <v>◯</v>
      </c>
      <c r="AB19" s="58" t="str">
        <f>_xlfn.XLOOKUP(_xlfn.XLOOKUP($I$14&amp;$B19&amp;AB$17,Data!$F:$F,Data!$H:$H,"",0,-1),$I$6:$I$12,$B$6:$B$12,INDEX($ET$17:$HO$39,MATCH($B19,$ET$17:$ET$40,0),MATCH(AB$17,$ET$17:$HO$17,0),1),0,1)</f>
        <v>◯</v>
      </c>
      <c r="AC19" s="58" t="str">
        <f>_xlfn.XLOOKUP(_xlfn.XLOOKUP($I$14&amp;$B19&amp;AC$17,Data!$F:$F,Data!$H:$H,"",0,-1),$I$6:$I$12,$B$6:$B$12,INDEX($ET$17:$HO$39,MATCH($B19,$ET$17:$ET$40,0),MATCH(AC$17,$ET$17:$HO$17,0),1),0,1)</f>
        <v>Ø</v>
      </c>
      <c r="AD19" s="58" t="str">
        <f>_xlfn.XLOOKUP(_xlfn.XLOOKUP($I$14&amp;$B19&amp;AD$17,Data!$F:$F,Data!$H:$H,"",0,-1),$I$6:$I$12,$B$6:$B$12,INDEX($ET$17:$HO$39,MATCH($B19,$ET$17:$ET$40,0),MATCH(AD$17,$ET$17:$HO$17,0),1),0,1)</f>
        <v>Ø</v>
      </c>
      <c r="AE19" s="58" t="str">
        <f>_xlfn.XLOOKUP(_xlfn.XLOOKUP($I$14&amp;$B19&amp;AE$17,Data!$F:$F,Data!$H:$H,"",0,-1),$I$6:$I$12,$B$6:$B$12,INDEX($ET$17:$HO$39,MATCH($B19,$ET$17:$ET$40,0),MATCH(AE$17,$ET$17:$HO$17,0),1),0,1)</f>
        <v>◯</v>
      </c>
      <c r="AF19" s="58" t="str">
        <f>_xlfn.XLOOKUP(_xlfn.XLOOKUP($I$14&amp;$B19&amp;AF$17,Data!$F:$F,Data!$H:$H,"",0,-1),$I$6:$I$12,$B$6:$B$12,INDEX($ET$17:$HO$39,MATCH($B19,$ET$17:$ET$40,0),MATCH(AF$17,$ET$17:$HO$17,0),1),0,1)</f>
        <v>Ø</v>
      </c>
      <c r="AG19" s="58" t="str">
        <f>_xlfn.XLOOKUP(_xlfn.XLOOKUP($I$14&amp;$B19&amp;AG$17,Data!$F:$F,Data!$H:$H,"",0,-1),$I$6:$I$12,$B$6:$B$12,INDEX($ET$17:$HO$39,MATCH($B19,$ET$17:$ET$40,0),MATCH(AG$17,$ET$17:$HO$17,0),1),0,1)</f>
        <v>◯</v>
      </c>
      <c r="AH19" s="58" t="str">
        <f>_xlfn.XLOOKUP(_xlfn.XLOOKUP($I$14&amp;$B19&amp;AH$17,Data!$F:$F,Data!$H:$H,"",0,-1),$I$6:$I$12,$B$6:$B$12,INDEX($ET$17:$HO$39,MATCH($B19,$ET$17:$ET$40,0),MATCH(AH$17,$ET$17:$HO$17,0),1),0,1)</f>
        <v>Ø</v>
      </c>
      <c r="AI19" s="58" t="str">
        <f>_xlfn.XLOOKUP(_xlfn.XLOOKUP($I$14&amp;$B19&amp;AI$17,Data!$F:$F,Data!$H:$H,"",0,-1),$I$6:$I$12,$B$6:$B$12,INDEX($ET$17:$HO$39,MATCH($B19,$ET$17:$ET$40,0),MATCH(AI$17,$ET$17:$HO$17,0),1),0,1)</f>
        <v>Ø</v>
      </c>
      <c r="AJ19" s="58" t="str">
        <f>_xlfn.XLOOKUP(_xlfn.XLOOKUP($I$14&amp;$B19&amp;AJ$17,Data!$F:$F,Data!$H:$H,"",0,-1),$I$6:$I$12,$B$6:$B$12,INDEX($ET$17:$HO$39,MATCH($B19,$ET$17:$ET$40,0),MATCH(AJ$17,$ET$17:$HO$17,0),1),0,1)</f>
        <v>Ø</v>
      </c>
      <c r="AK19" s="58" t="str">
        <f>_xlfn.XLOOKUP(_xlfn.XLOOKUP($I$14&amp;$B19&amp;AK$17,Data!$F:$F,Data!$H:$H,"",0,-1),$I$6:$I$12,$B$6:$B$12,INDEX($ET$17:$HO$39,MATCH($B19,$ET$17:$ET$40,0),MATCH(AK$17,$ET$17:$HO$17,0),1),0,1)</f>
        <v>Ø</v>
      </c>
      <c r="AL19" s="58" t="str">
        <f>_xlfn.XLOOKUP(_xlfn.XLOOKUP($I$14&amp;$B19&amp;AL$17,Data!$F:$F,Data!$H:$H,"",0,-1),$I$6:$I$12,$B$6:$B$12,INDEX($ET$17:$HO$39,MATCH($B19,$ET$17:$ET$40,0),MATCH(AL$17,$ET$17:$HO$17,0),1),0,1)</f>
        <v>Ø</v>
      </c>
      <c r="AM19" s="58" t="str">
        <f>_xlfn.XLOOKUP(_xlfn.XLOOKUP($I$14&amp;$B19&amp;AM$17,Data!$F:$F,Data!$H:$H,"",0,-1),$I$6:$I$12,$B$6:$B$12,INDEX($ET$17:$HO$39,MATCH($B19,$ET$17:$ET$40,0),MATCH(AM$17,$ET$17:$HO$17,0),1),0,1)</f>
        <v>Ø</v>
      </c>
      <c r="AN19" s="58" t="str">
        <f>_xlfn.XLOOKUP(_xlfn.XLOOKUP($I$14&amp;$B19&amp;AN$17,Data!$F:$F,Data!$H:$H,"",0,-1),$I$6:$I$12,$B$6:$B$12,INDEX($ET$17:$HO$39,MATCH($B19,$ET$17:$ET$40,0),MATCH(AN$17,$ET$17:$HO$17,0),1),0,1)</f>
        <v>◯</v>
      </c>
      <c r="AO19" s="58" t="str">
        <f>_xlfn.XLOOKUP(_xlfn.XLOOKUP($I$14&amp;$B19&amp;AO$17,Data!$F:$F,Data!$H:$H,"",0,-1),$I$6:$I$12,$B$6:$B$12,INDEX($ET$17:$HO$39,MATCH($B19,$ET$17:$ET$40,0),MATCH(AO$17,$ET$17:$HO$17,0),1),0,1)</f>
        <v>Ø</v>
      </c>
      <c r="AP19" s="58" t="str">
        <f>_xlfn.XLOOKUP(_xlfn.XLOOKUP($I$14&amp;$B19&amp;AP$17,Data!$F:$F,Data!$H:$H,"",0,-1),$I$6:$I$12,$B$6:$B$12,INDEX($ET$17:$HO$39,MATCH($B19,$ET$17:$ET$40,0),MATCH(AP$17,$ET$17:$HO$17,0),1),0,1)</f>
        <v>◯</v>
      </c>
      <c r="AQ19" s="58" t="str">
        <f>_xlfn.XLOOKUP(_xlfn.XLOOKUP($I$14&amp;$B19&amp;AQ$17,Data!$F:$F,Data!$H:$H,"",0,-1),$I$6:$I$12,$B$6:$B$12,INDEX($ET$17:$HO$39,MATCH($B19,$ET$17:$ET$40,0),MATCH(AQ$17,$ET$17:$HO$17,0),1),0,1)</f>
        <v>◯</v>
      </c>
      <c r="AR19" s="58" t="str">
        <f>_xlfn.XLOOKUP(_xlfn.XLOOKUP($I$14&amp;$B19&amp;AR$17,Data!$F:$F,Data!$H:$H,"",0,-1),$I$6:$I$12,$B$6:$B$12,INDEX($ET$17:$HO$39,MATCH($B19,$ET$17:$ET$40,0),MATCH(AR$17,$ET$17:$HO$17,0),1),0,1)</f>
        <v>✔</v>
      </c>
      <c r="AS19" s="58" t="str">
        <f>_xlfn.XLOOKUP(_xlfn.XLOOKUP($I$14&amp;$B19&amp;AS$17,Data!$F:$F,Data!$H:$H,"",0,-1),$I$6:$I$12,$B$6:$B$12,INDEX($ET$17:$HO$39,MATCH($B19,$ET$17:$ET$40,0),MATCH(AS$17,$ET$17:$HO$17,0),1),0,1)</f>
        <v>Ø</v>
      </c>
      <c r="AT19" s="58" t="str">
        <f>_xlfn.XLOOKUP(_xlfn.XLOOKUP($I$14&amp;$B19&amp;AT$17,Data!$F:$F,Data!$H:$H,"",0,-1),$I$6:$I$12,$B$6:$B$12,INDEX($ET$17:$HO$39,MATCH($B19,$ET$17:$ET$40,0),MATCH(AT$17,$ET$17:$HO$17,0),1),0,1)</f>
        <v>✔</v>
      </c>
      <c r="AU19" s="58" t="str">
        <f>_xlfn.XLOOKUP(_xlfn.XLOOKUP($I$14&amp;$B19&amp;AU$17,Data!$F:$F,Data!$H:$H,"",0,-1),$I$6:$I$12,$B$6:$B$12,INDEX($ET$17:$HO$39,MATCH($B19,$ET$17:$ET$40,0),MATCH(AU$17,$ET$17:$HO$17,0),1),0,1)</f>
        <v>Ø</v>
      </c>
      <c r="AV19" s="58" t="str">
        <f>_xlfn.XLOOKUP(_xlfn.XLOOKUP($I$14&amp;$B19&amp;AV$17,Data!$F:$F,Data!$H:$H,"",0,-1),$I$6:$I$12,$B$6:$B$12,INDEX($ET$17:$HO$39,MATCH($B19,$ET$17:$ET$40,0),MATCH(AV$17,$ET$17:$HO$17,0),1),0,1)</f>
        <v>Ø</v>
      </c>
      <c r="AW19" s="58" t="str">
        <f>_xlfn.XLOOKUP(_xlfn.XLOOKUP($I$14&amp;$B19&amp;AW$17,Data!$F:$F,Data!$H:$H,"",0,-1),$I$6:$I$12,$B$6:$B$12,INDEX($ET$17:$HO$39,MATCH($B19,$ET$17:$ET$40,0),MATCH(AW$17,$ET$17:$HO$17,0),1),0,1)</f>
        <v>Ø</v>
      </c>
      <c r="AX19" s="58" t="str">
        <f>_xlfn.XLOOKUP(_xlfn.XLOOKUP($I$14&amp;$B19&amp;AX$17,Data!$F:$F,Data!$H:$H,"",0,-1),$I$6:$I$12,$B$6:$B$12,INDEX($ET$17:$HO$39,MATCH($B19,$ET$17:$ET$40,0),MATCH(AX$17,$ET$17:$HO$17,0),1),0,1)</f>
        <v>Ø</v>
      </c>
      <c r="AY19" s="58" t="str">
        <f>_xlfn.XLOOKUP(_xlfn.XLOOKUP($I$14&amp;$B19&amp;AY$17,Data!$F:$F,Data!$H:$H,"",0,-1),$I$6:$I$12,$B$6:$B$12,INDEX($ET$17:$HO$39,MATCH($B19,$ET$17:$ET$40,0),MATCH(AY$17,$ET$17:$HO$17,0),1),0,1)</f>
        <v>✔</v>
      </c>
      <c r="AZ19" s="58" t="str">
        <f>_xlfn.XLOOKUP(_xlfn.XLOOKUP($I$14&amp;$B19&amp;AZ$17,Data!$F:$F,Data!$H:$H,"",0,-1),$I$6:$I$12,$B$6:$B$12,INDEX($ET$17:$HO$39,MATCH($B19,$ET$17:$ET$40,0),MATCH(AZ$17,$ET$17:$HO$17,0),1),0,1)</f>
        <v>Ø</v>
      </c>
      <c r="BA19" s="58" t="str">
        <f>_xlfn.XLOOKUP(_xlfn.XLOOKUP($I$14&amp;$B19&amp;BA$17,Data!$F:$F,Data!$H:$H,"",0,-1),$I$6:$I$12,$B$6:$B$12,INDEX($ET$17:$HO$39,MATCH($B19,$ET$17:$ET$40,0),MATCH(BA$17,$ET$17:$HO$17,0),1),0,1)</f>
        <v>Ø</v>
      </c>
      <c r="BB19" s="58" t="str">
        <f>_xlfn.XLOOKUP(_xlfn.XLOOKUP($I$14&amp;$B19&amp;BB$17,Data!$F:$F,Data!$H:$H,"",0,-1),$I$6:$I$12,$B$6:$B$12,INDEX($ET$17:$HO$39,MATCH($B19,$ET$17:$ET$40,0),MATCH(BB$17,$ET$17:$HO$17,0),1),0,1)</f>
        <v>Ø</v>
      </c>
      <c r="BC19" s="58" t="str">
        <f>_xlfn.XLOOKUP(_xlfn.XLOOKUP($I$14&amp;$B19&amp;BC$17,Data!$F:$F,Data!$H:$H,"",0,-1),$I$6:$I$12,$B$6:$B$12,INDEX($ET$17:$HO$39,MATCH($B19,$ET$17:$ET$40,0),MATCH(BC$17,$ET$17:$HO$17,0),1),0,1)</f>
        <v>Ø</v>
      </c>
      <c r="BD19" s="58" t="str">
        <f>_xlfn.XLOOKUP(_xlfn.XLOOKUP($I$14&amp;$B19&amp;BD$17,Data!$F:$F,Data!$H:$H,"",0,-1),$I$6:$I$12,$B$6:$B$12,INDEX($ET$17:$HO$39,MATCH($B19,$ET$17:$ET$40,0),MATCH(BD$17,$ET$17:$HO$17,0),1),0,1)</f>
        <v>◯</v>
      </c>
      <c r="BE19" s="58" t="str">
        <f>_xlfn.XLOOKUP(_xlfn.XLOOKUP($I$14&amp;$B19&amp;BE$17,Data!$F:$F,Data!$H:$H,"",0,-1),$I$6:$I$12,$B$6:$B$12,INDEX($ET$17:$HO$39,MATCH($B19,$ET$17:$ET$40,0),MATCH(BE$17,$ET$17:$HO$17,0),1),0,1)</f>
        <v>Ø</v>
      </c>
      <c r="BF19" s="58" t="str">
        <f>_xlfn.XLOOKUP(_xlfn.XLOOKUP($I$14&amp;$B19&amp;BF$17,Data!$F:$F,Data!$H:$H,"",0,-1),$I$6:$I$12,$B$6:$B$12,INDEX($ET$17:$HO$39,MATCH($B19,$ET$17:$ET$40,0),MATCH(BF$17,$ET$17:$HO$17,0),1),0,1)</f>
        <v>◯</v>
      </c>
      <c r="BG19" s="58" t="str">
        <f>_xlfn.XLOOKUP(_xlfn.XLOOKUP($I$14&amp;$B19&amp;BG$17,Data!$F:$F,Data!$H:$H,"",0,-1),$I$6:$I$12,$B$6:$B$12,INDEX($ET$17:$HO$39,MATCH($B19,$ET$17:$ET$40,0),MATCH(BG$17,$ET$17:$HO$17,0),1),0,1)</f>
        <v>◯</v>
      </c>
      <c r="BH19" s="58" t="str">
        <f>_xlfn.XLOOKUP(_xlfn.XLOOKUP($I$14&amp;$B19&amp;BH$17,Data!$F:$F,Data!$H:$H,"",0,-1),$I$6:$I$12,$B$6:$B$12,INDEX($ET$17:$HO$39,MATCH($B19,$ET$17:$ET$40,0),MATCH(BH$17,$ET$17:$HO$17,0),1),0,1)</f>
        <v>◯</v>
      </c>
      <c r="BI19" s="58" t="str">
        <f>_xlfn.XLOOKUP(_xlfn.XLOOKUP($I$14&amp;$B19&amp;BI$17,Data!$F:$F,Data!$H:$H,"",0,-1),$I$6:$I$12,$B$6:$B$12,INDEX($ET$17:$HO$39,MATCH($B19,$ET$17:$ET$40,0),MATCH(BI$17,$ET$17:$HO$17,0),1),0,1)</f>
        <v>Ø</v>
      </c>
      <c r="BJ19" s="58" t="str">
        <f>_xlfn.XLOOKUP(_xlfn.XLOOKUP($I$14&amp;$B19&amp;BJ$17,Data!$F:$F,Data!$H:$H,"",0,-1),$I$6:$I$12,$B$6:$B$12,INDEX($ET$17:$HO$39,MATCH($B19,$ET$17:$ET$40,0),MATCH(BJ$17,$ET$17:$HO$17,0),1),0,1)</f>
        <v>Ø</v>
      </c>
      <c r="BK19" s="58" t="str">
        <f>_xlfn.XLOOKUP(_xlfn.XLOOKUP($I$14&amp;$B19&amp;BK$17,Data!$F:$F,Data!$H:$H,"",0,-1),$I$6:$I$12,$B$6:$B$12,INDEX($ET$17:$HO$39,MATCH($B19,$ET$17:$ET$40,0),MATCH(BK$17,$ET$17:$HO$17,0),1),0,1)</f>
        <v>Ø</v>
      </c>
      <c r="BL19" s="58" t="str">
        <f>_xlfn.XLOOKUP(_xlfn.XLOOKUP($I$14&amp;$B19&amp;BL$17,Data!$F:$F,Data!$H:$H,"",0,-1),$I$6:$I$12,$B$6:$B$12,INDEX($ET$17:$HO$39,MATCH($B19,$ET$17:$ET$40,0),MATCH(BL$17,$ET$17:$HO$17,0),1),0,1)</f>
        <v>Ø</v>
      </c>
      <c r="BM19" s="58" t="str">
        <f>_xlfn.XLOOKUP(_xlfn.XLOOKUP($I$14&amp;$B19&amp;BM$17,Data!$F:$F,Data!$H:$H,"",0,-1),$I$6:$I$12,$B$6:$B$12,INDEX($ET$17:$HO$39,MATCH($B19,$ET$17:$ET$40,0),MATCH(BM$17,$ET$17:$HO$17,0),1),0,1)</f>
        <v>Ø</v>
      </c>
      <c r="BN19" s="58" t="str">
        <f>_xlfn.XLOOKUP(_xlfn.XLOOKUP($I$14&amp;$B19&amp;BN$17,Data!$F:$F,Data!$H:$H,"",0,-1),$I$6:$I$12,$B$6:$B$12,INDEX($ET$17:$HO$39,MATCH($B19,$ET$17:$ET$40,0),MATCH(BN$17,$ET$17:$HO$17,0),1),0,1)</f>
        <v>Ø</v>
      </c>
      <c r="BO19" s="58" t="str">
        <f>_xlfn.XLOOKUP(_xlfn.XLOOKUP($I$14&amp;$B19&amp;BO$17,Data!$F:$F,Data!$H:$H,"",0,-1),$I$6:$I$12,$B$6:$B$12,INDEX($ET$17:$HO$39,MATCH($B19,$ET$17:$ET$40,0),MATCH(BO$17,$ET$17:$HO$17,0),1),0,1)</f>
        <v>Ø</v>
      </c>
      <c r="BP19" s="58" t="str">
        <f>_xlfn.XLOOKUP(_xlfn.XLOOKUP($I$14&amp;$B19&amp;BP$17,Data!$F:$F,Data!$H:$H,"",0,-1),$I$6:$I$12,$B$6:$B$12,INDEX($ET$17:$HO$39,MATCH($B19,$ET$17:$ET$40,0),MATCH(BP$17,$ET$17:$HO$17,0),1),0,1)</f>
        <v>Ø</v>
      </c>
      <c r="BQ19" s="58" t="str">
        <f>_xlfn.XLOOKUP(_xlfn.XLOOKUP($I$14&amp;$B19&amp;BQ$17,Data!$F:$F,Data!$H:$H,"",0,-1),$I$6:$I$12,$B$6:$B$12,INDEX($ET$17:$HO$39,MATCH($B19,$ET$17:$ET$40,0),MATCH(BQ$17,$ET$17:$HO$17,0),1),0,1)</f>
        <v>✔</v>
      </c>
      <c r="BR19" s="58" t="str">
        <f>_xlfn.XLOOKUP(_xlfn.XLOOKUP($I$14&amp;$B19&amp;BR$17,Data!$F:$F,Data!$H:$H,"",0,-1),$I$6:$I$12,$B$6:$B$12,INDEX($ET$17:$HO$39,MATCH($B19,$ET$17:$ET$40,0),MATCH(BR$17,$ET$17:$HO$17,0),1),0,1)</f>
        <v>Ø</v>
      </c>
      <c r="BS19" s="58" t="str">
        <f>_xlfn.XLOOKUP(_xlfn.XLOOKUP($I$14&amp;$B19&amp;BS$17,Data!$F:$F,Data!$H:$H,"",0,-1),$I$6:$I$12,$B$6:$B$12,INDEX($ET$17:$HO$39,MATCH($B19,$ET$17:$ET$40,0),MATCH(BS$17,$ET$17:$HO$17,0),1),0,1)</f>
        <v>Ø</v>
      </c>
      <c r="BT19" s="58" t="str">
        <f>_xlfn.XLOOKUP(_xlfn.XLOOKUP($I$14&amp;$B19&amp;BT$17,Data!$F:$F,Data!$H:$H,"",0,-1),$I$6:$I$12,$B$6:$B$12,INDEX($ET$17:$HO$39,MATCH($B19,$ET$17:$ET$40,0),MATCH(BT$17,$ET$17:$HO$17,0),1),0,1)</f>
        <v>Ø</v>
      </c>
      <c r="BU19" s="58" t="str">
        <f>_xlfn.XLOOKUP(_xlfn.XLOOKUP($I$14&amp;$B19&amp;BU$17,Data!$F:$F,Data!$H:$H,"",0,-1),$I$6:$I$12,$B$6:$B$12,INDEX($ET$17:$HO$39,MATCH($B19,$ET$17:$ET$40,0),MATCH(BU$17,$ET$17:$HO$17,0),1),0,1)</f>
        <v>Ø</v>
      </c>
      <c r="BV19" s="58" t="str">
        <f>_xlfn.XLOOKUP(_xlfn.XLOOKUP($I$14&amp;$B19&amp;BV$17,Data!$F:$F,Data!$H:$H,"",0,-1),$I$6:$I$12,$B$6:$B$12,INDEX($ET$17:$HO$39,MATCH($B19,$ET$17:$ET$40,0),MATCH(BV$17,$ET$17:$HO$17,0),1),0,1)</f>
        <v>◯</v>
      </c>
      <c r="BW19" s="58" t="str">
        <f>_xlfn.XLOOKUP(_xlfn.XLOOKUP($I$14&amp;$B19&amp;BW$17,Data!$F:$F,Data!$H:$H,"",0,-1),$I$6:$I$12,$B$6:$B$12,INDEX($ET$17:$HO$39,MATCH($B19,$ET$17:$ET$40,0),MATCH(BW$17,$ET$17:$HO$17,0),1),0,1)</f>
        <v>Ø</v>
      </c>
      <c r="BX19" s="57"/>
      <c r="BY19" s="57"/>
      <c r="BZ19" s="57"/>
      <c r="CA19" s="57"/>
      <c r="CB19" s="57"/>
      <c r="CC19" s="57"/>
      <c r="CD19" s="57"/>
      <c r="CE19" s="57"/>
      <c r="CF19" s="57"/>
      <c r="CG19" s="57"/>
      <c r="CH19" s="57"/>
      <c r="CI19" s="57"/>
      <c r="CJ19" s="57"/>
      <c r="CK19" s="57"/>
      <c r="CL19" s="57"/>
      <c r="CM19" s="57"/>
      <c r="CN19" s="57"/>
      <c r="CO19" s="57"/>
      <c r="CP19" s="57"/>
      <c r="CQ19" s="57"/>
      <c r="CR19" s="57"/>
      <c r="CS19" s="57"/>
      <c r="CT19" s="57"/>
      <c r="CU19" s="57"/>
      <c r="CV19" s="57"/>
      <c r="CW19" s="57"/>
      <c r="CX19" s="57"/>
      <c r="CY19" s="57"/>
      <c r="CZ19" s="57"/>
      <c r="DA19" s="57"/>
      <c r="DB19" s="57"/>
      <c r="DC19" s="57"/>
      <c r="DD19" s="57"/>
      <c r="DE19" s="57"/>
      <c r="DF19" s="57"/>
      <c r="DG19" s="57"/>
      <c r="DH19" s="57"/>
      <c r="DI19" s="57"/>
      <c r="DJ19" s="57"/>
      <c r="DK19" s="57"/>
      <c r="DL19" s="57"/>
      <c r="DM19" s="57"/>
      <c r="DN19" s="57"/>
      <c r="DO19" s="57"/>
      <c r="DP19" s="57"/>
      <c r="DQ19" s="57"/>
      <c r="DR19" s="57"/>
      <c r="DS19" s="57"/>
      <c r="DT19" s="57"/>
      <c r="DU19" s="57"/>
      <c r="DV19" s="57"/>
      <c r="DW19" s="57"/>
      <c r="DX19" s="57"/>
      <c r="DY19" s="57"/>
      <c r="DZ19" s="57"/>
      <c r="EA19" s="57"/>
      <c r="EB19" s="57"/>
      <c r="EC19" s="57"/>
      <c r="ED19" s="57"/>
      <c r="EE19" s="57"/>
      <c r="EF19" s="57"/>
      <c r="EG19" s="57"/>
      <c r="EH19" s="57"/>
      <c r="EI19" s="57"/>
      <c r="EJ19" s="57"/>
      <c r="EK19" s="57"/>
      <c r="EL19" s="57"/>
      <c r="EM19" s="57"/>
      <c r="EN19" s="57"/>
      <c r="EO19" s="57"/>
      <c r="EP19" s="57"/>
      <c r="EQ19" s="57"/>
      <c r="ER19" s="57"/>
      <c r="ET19" s="133" t="s">
        <v>382</v>
      </c>
      <c r="EU19" s="126"/>
      <c r="EV19" s="127"/>
      <c r="EW19" s="127"/>
      <c r="EX19" s="127"/>
      <c r="EY19" s="127"/>
      <c r="EZ19" s="128"/>
      <c r="FA19" s="58" t="str">
        <f>_xlfn.XLOOKUP(_xlfn.XLOOKUP($FA$14&amp;$ET19&amp;FA$17,'Data M-1'!$F:$F,'Data M-1'!$G:$G,"Not in Scope",0,1),$FA$6:$FA$11,$ET$6:$ET$11,"",0,1)</f>
        <v>Ø</v>
      </c>
      <c r="FB19" s="58" t="str">
        <f>_xlfn.XLOOKUP(_xlfn.XLOOKUP($FA$14&amp;$ET19&amp;FB$17,'Data M-1'!$F:$F,'Data M-1'!$G:$G,"Not in Scope",0,1),$FA$6:$FA$11,$ET$6:$ET$11,"",0,1)</f>
        <v>Ø</v>
      </c>
      <c r="FC19" s="58" t="str">
        <f>_xlfn.XLOOKUP(_xlfn.XLOOKUP($FA$14&amp;$ET19&amp;FC$17,'Data M-1'!$F:$F,'Data M-1'!$G:$G,"Not in Scope",0,1),$FA$6:$FA$11,$ET$6:$ET$11,"",0,1)</f>
        <v>Ø</v>
      </c>
      <c r="FD19" s="58" t="str">
        <f>_xlfn.XLOOKUP(_xlfn.XLOOKUP($FA$14&amp;$ET19&amp;FD$17,'Data M-1'!$F:$F,'Data M-1'!$G:$G,"Not in Scope",0,1),$FA$6:$FA$11,$ET$6:$ET$11,"",0,1)</f>
        <v>Ø</v>
      </c>
      <c r="FE19" s="58" t="str">
        <f>_xlfn.XLOOKUP(_xlfn.XLOOKUP($FA$14&amp;$ET19&amp;FE$17,'Data M-1'!$F:$F,'Data M-1'!$G:$G,"Not in Scope",0,1),$FA$6:$FA$11,$ET$6:$ET$11,"",0,1)</f>
        <v>Ø</v>
      </c>
      <c r="FF19" s="58" t="str">
        <f>_xlfn.XLOOKUP(_xlfn.XLOOKUP($FA$14&amp;$ET19&amp;FF$17,'Data M-1'!$F:$F,'Data M-1'!$G:$G,"Not in Scope",0,1),$FA$6:$FA$11,$ET$6:$ET$11,"",0,1)</f>
        <v>Ø</v>
      </c>
      <c r="FG19" s="58" t="str">
        <f>_xlfn.XLOOKUP(_xlfn.XLOOKUP($FA$14&amp;$ET19&amp;FG$17,'Data M-1'!$F:$F,'Data M-1'!$G:$G,"Not in Scope",0,1),$FA$6:$FA$11,$ET$6:$ET$11,"",0,1)</f>
        <v>Ø</v>
      </c>
      <c r="FH19" s="58" t="str">
        <f>_xlfn.XLOOKUP(_xlfn.XLOOKUP($FA$14&amp;$ET19&amp;FH$17,'Data M-1'!$F:$F,'Data M-1'!$G:$G,"Not in Scope",0,1),$FA$6:$FA$11,$ET$6:$ET$11,"",0,1)</f>
        <v>Ø</v>
      </c>
      <c r="FI19" s="58" t="str">
        <f>_xlfn.XLOOKUP(_xlfn.XLOOKUP($FA$14&amp;$ET19&amp;FI$17,'Data M-1'!$F:$F,'Data M-1'!$G:$G,"Not in Scope",0,1),$FA$6:$FA$11,$ET$6:$ET$11,"",0,1)</f>
        <v>Ø</v>
      </c>
      <c r="FJ19" s="58" t="str">
        <f>_xlfn.XLOOKUP(_xlfn.XLOOKUP($FA$14&amp;$ET19&amp;FJ$17,'Data M-1'!$F:$F,'Data M-1'!$G:$G,"Not in Scope",0,1),$FA$6:$FA$11,$ET$6:$ET$11,"",0,1)</f>
        <v>Ø</v>
      </c>
      <c r="FK19" s="58" t="str">
        <f>_xlfn.XLOOKUP(_xlfn.XLOOKUP($FA$14&amp;$ET19&amp;FK$17,'Data M-1'!$F:$F,'Data M-1'!$G:$G,"Not in Scope",0,1),$FA$6:$FA$11,$ET$6:$ET$11,"",0,1)</f>
        <v>Ø</v>
      </c>
      <c r="FL19" s="58" t="str">
        <f>_xlfn.XLOOKUP(_xlfn.XLOOKUP($FA$14&amp;$ET19&amp;FL$17,'Data M-1'!$F:$F,'Data M-1'!$G:$G,"Not in Scope",0,1),$FA$6:$FA$11,$ET$6:$ET$11,"",0,1)</f>
        <v>Ø</v>
      </c>
      <c r="FM19" s="58" t="str">
        <f>_xlfn.XLOOKUP(_xlfn.XLOOKUP($FA$14&amp;$ET19&amp;FM$17,'Data M-1'!$F:$F,'Data M-1'!$G:$G,"Not in Scope",0,1),$FA$6:$FA$11,$ET$6:$ET$11,"",0,1)</f>
        <v>Ø</v>
      </c>
      <c r="FN19" s="58" t="str">
        <f>_xlfn.XLOOKUP(_xlfn.XLOOKUP($FA$14&amp;$ET19&amp;FN$17,'Data M-1'!$F:$F,'Data M-1'!$G:$G,"Not in Scope",0,1),$FA$6:$FA$11,$ET$6:$ET$11,"",0,1)</f>
        <v>Ø</v>
      </c>
      <c r="FO19" s="58" t="str">
        <f>_xlfn.XLOOKUP(_xlfn.XLOOKUP($FA$14&amp;$ET19&amp;FO$17,'Data M-1'!$F:$F,'Data M-1'!$G:$G,"Not in Scope",0,1),$FA$6:$FA$11,$ET$6:$ET$11,"",0,1)</f>
        <v>Ø</v>
      </c>
      <c r="FP19" s="58" t="str">
        <f>_xlfn.XLOOKUP(_xlfn.XLOOKUP($FA$14&amp;$ET19&amp;FP$17,'Data M-1'!$F:$F,'Data M-1'!$G:$G,"Not in Scope",0,1),$FA$6:$FA$11,$ET$6:$ET$11,"",0,1)</f>
        <v>◯</v>
      </c>
      <c r="FQ19" s="58" t="str">
        <f>_xlfn.XLOOKUP(_xlfn.XLOOKUP($FA$14&amp;$ET19&amp;FQ$17,'Data M-1'!$F:$F,'Data M-1'!$G:$G,"Not in Scope",0,1),$FA$6:$FA$11,$ET$6:$ET$11,"",0,1)</f>
        <v>◯</v>
      </c>
      <c r="FR19" s="58" t="str">
        <f>_xlfn.XLOOKUP(_xlfn.XLOOKUP($FA$14&amp;$ET19&amp;FR$17,'Data M-1'!$F:$F,'Data M-1'!$G:$G,"Not in Scope",0,1),$FA$6:$FA$11,$ET$6:$ET$11,"",0,1)</f>
        <v>◯</v>
      </c>
      <c r="FS19" s="58" t="str">
        <f>_xlfn.XLOOKUP(_xlfn.XLOOKUP($FA$14&amp;$ET19&amp;FS$17,'Data M-1'!$F:$F,'Data M-1'!$G:$G,"Not in Scope",0,1),$FA$6:$FA$11,$ET$6:$ET$11,"",0,1)</f>
        <v>◯</v>
      </c>
      <c r="FT19" s="58" t="str">
        <f>_xlfn.XLOOKUP(_xlfn.XLOOKUP($FA$14&amp;$ET19&amp;FT$17,'Data M-1'!$F:$F,'Data M-1'!$G:$G,"Not in Scope",0,1),$FA$6:$FA$11,$ET$6:$ET$11,"",0,1)</f>
        <v>◯</v>
      </c>
      <c r="FU19" s="58" t="str">
        <f>_xlfn.XLOOKUP(_xlfn.XLOOKUP($FA$14&amp;$ET19&amp;FU$17,'Data M-1'!$F:$F,'Data M-1'!$G:$G,"Not in Scope",0,1),$FA$6:$FA$11,$ET$6:$ET$11,"",0,1)</f>
        <v>Ø</v>
      </c>
      <c r="FV19" s="58" t="str">
        <f>_xlfn.XLOOKUP(_xlfn.XLOOKUP($FA$14&amp;$ET19&amp;FV$17,'Data M-1'!$F:$F,'Data M-1'!$G:$G,"Not in Scope",0,1),$FA$6:$FA$11,$ET$6:$ET$11,"",0,1)</f>
        <v>Ø</v>
      </c>
      <c r="FW19" s="58" t="str">
        <f>_xlfn.XLOOKUP(_xlfn.XLOOKUP($FA$14&amp;$ET19&amp;FW$17,'Data M-1'!$F:$F,'Data M-1'!$G:$G,"Not in Scope",0,1),$FA$6:$FA$11,$ET$6:$ET$11,"",0,1)</f>
        <v>◯</v>
      </c>
      <c r="FX19" s="58" t="str">
        <f>_xlfn.XLOOKUP(_xlfn.XLOOKUP($FA$14&amp;$ET19&amp;FX$17,'Data M-1'!$F:$F,'Data M-1'!$G:$G,"Not in Scope",0,1),$FA$6:$FA$11,$ET$6:$ET$11,"",0,1)</f>
        <v>Ø</v>
      </c>
      <c r="FY19" s="58" t="str">
        <f>_xlfn.XLOOKUP(_xlfn.XLOOKUP($FA$14&amp;$ET19&amp;FY$17,'Data M-1'!$F:$F,'Data M-1'!$G:$G,"Not in Scope",0,1),$FA$6:$FA$11,$ET$6:$ET$11,"",0,1)</f>
        <v>◯</v>
      </c>
      <c r="FZ19" s="58" t="str">
        <f>_xlfn.XLOOKUP(_xlfn.XLOOKUP($FA$14&amp;$ET19&amp;FZ$17,'Data M-1'!$F:$F,'Data M-1'!$G:$G,"Not in Scope",0,1),$FA$6:$FA$11,$ET$6:$ET$11,"",0,1)</f>
        <v>Ø</v>
      </c>
      <c r="GA19" s="58" t="str">
        <f>_xlfn.XLOOKUP(_xlfn.XLOOKUP($FA$14&amp;$ET19&amp;GA$17,'Data M-1'!$F:$F,'Data M-1'!$G:$G,"Not in Scope",0,1),$FA$6:$FA$11,$ET$6:$ET$11,"",0,1)</f>
        <v>Ø</v>
      </c>
      <c r="GB19" s="58" t="str">
        <f>_xlfn.XLOOKUP(_xlfn.XLOOKUP($FA$14&amp;$ET19&amp;GB$17,'Data M-1'!$F:$F,'Data M-1'!$G:$G,"Not in Scope",0,1),$FA$6:$FA$11,$ET$6:$ET$11,"",0,1)</f>
        <v>Ø</v>
      </c>
      <c r="GC19" s="58" t="str">
        <f>_xlfn.XLOOKUP(_xlfn.XLOOKUP($FA$14&amp;$ET19&amp;GC$17,'Data M-1'!$F:$F,'Data M-1'!$G:$G,"Not in Scope",0,1),$FA$6:$FA$11,$ET$6:$ET$11,"",0,1)</f>
        <v>Ø</v>
      </c>
      <c r="GD19" s="58" t="str">
        <f>_xlfn.XLOOKUP(_xlfn.XLOOKUP($FA$14&amp;$ET19&amp;GD$17,'Data M-1'!$F:$F,'Data M-1'!$G:$G,"Not in Scope",0,1),$FA$6:$FA$11,$ET$6:$ET$11,"",0,1)</f>
        <v>Ø</v>
      </c>
      <c r="GE19" s="58" t="str">
        <f>_xlfn.XLOOKUP(_xlfn.XLOOKUP($FA$14&amp;$ET19&amp;GE$17,'Data M-1'!$F:$F,'Data M-1'!$G:$G,"Not in Scope",0,1),$FA$6:$FA$11,$ET$6:$ET$11,"",0,1)</f>
        <v>Ø</v>
      </c>
      <c r="GF19" s="58" t="str">
        <f>_xlfn.XLOOKUP(_xlfn.XLOOKUP($FA$14&amp;$ET19&amp;GF$17,'Data M-1'!$F:$F,'Data M-1'!$G:$G,"Not in Scope",0,1),$FA$6:$FA$11,$ET$6:$ET$11,"",0,1)</f>
        <v>◯</v>
      </c>
      <c r="GG19" s="58" t="str">
        <f>_xlfn.XLOOKUP(_xlfn.XLOOKUP($FA$14&amp;$ET19&amp;GG$17,'Data M-1'!$F:$F,'Data M-1'!$G:$G,"Not in Scope",0,1),$FA$6:$FA$11,$ET$6:$ET$11,"",0,1)</f>
        <v>Ø</v>
      </c>
      <c r="GH19" s="58" t="str">
        <f>_xlfn.XLOOKUP(_xlfn.XLOOKUP($FA$14&amp;$ET19&amp;GH$17,'Data M-1'!$F:$F,'Data M-1'!$G:$G,"Not in Scope",0,1),$FA$6:$FA$11,$ET$6:$ET$11,"",0,1)</f>
        <v>◯</v>
      </c>
      <c r="GI19" s="58" t="str">
        <f>_xlfn.XLOOKUP(_xlfn.XLOOKUP($FA$14&amp;$ET19&amp;GI$17,'Data M-1'!$F:$F,'Data M-1'!$G:$G,"Not in Scope",0,1),$FA$6:$FA$11,$ET$6:$ET$11,"",0,1)</f>
        <v>◯</v>
      </c>
      <c r="GJ19" s="58" t="str">
        <f>_xlfn.XLOOKUP(_xlfn.XLOOKUP($FA$14&amp;$ET19&amp;GJ$17,'Data M-1'!$F:$F,'Data M-1'!$G:$G,"Not in Scope",0,1),$FA$6:$FA$11,$ET$6:$ET$11,"",0,1)</f>
        <v>◯</v>
      </c>
      <c r="GK19" s="58" t="str">
        <f>_xlfn.XLOOKUP(_xlfn.XLOOKUP($FA$14&amp;$ET19&amp;GK$17,'Data M-1'!$F:$F,'Data M-1'!$G:$G,"Not in Scope",0,1),$FA$6:$FA$11,$ET$6:$ET$11,"",0,1)</f>
        <v>Ø</v>
      </c>
      <c r="GL19" s="58" t="str">
        <f>_xlfn.XLOOKUP(_xlfn.XLOOKUP($FA$14&amp;$ET19&amp;GL$17,'Data M-1'!$F:$F,'Data M-1'!$G:$G,"Not in Scope",0,1),$FA$6:$FA$11,$ET$6:$ET$11,"",0,1)</f>
        <v>◯</v>
      </c>
      <c r="GM19" s="58" t="str">
        <f>_xlfn.XLOOKUP(_xlfn.XLOOKUP($FA$14&amp;$ET19&amp;GM$17,'Data M-1'!$F:$F,'Data M-1'!$G:$G,"Not in Scope",0,1),$FA$6:$FA$11,$ET$6:$ET$11,"",0,1)</f>
        <v>Ø</v>
      </c>
      <c r="GN19" s="58" t="str">
        <f>_xlfn.XLOOKUP(_xlfn.XLOOKUP($FA$14&amp;$ET19&amp;GN$17,'Data M-1'!$F:$F,'Data M-1'!$G:$G,"Not in Scope",0,1),$FA$6:$FA$11,$ET$6:$ET$11,"",0,1)</f>
        <v>Ø</v>
      </c>
      <c r="GO19" s="58" t="str">
        <f>_xlfn.XLOOKUP(_xlfn.XLOOKUP($FA$14&amp;$ET19&amp;GO$17,'Data M-1'!$F:$F,'Data M-1'!$G:$G,"Not in Scope",0,1),$FA$6:$FA$11,$ET$6:$ET$11,"",0,1)</f>
        <v>Ø</v>
      </c>
      <c r="GP19" s="58" t="str">
        <f>_xlfn.XLOOKUP(_xlfn.XLOOKUP($FA$14&amp;$ET19&amp;GP$17,'Data M-1'!$F:$F,'Data M-1'!$G:$G,"Not in Scope",0,1),$FA$6:$FA$11,$ET$6:$ET$11,"",0,1)</f>
        <v>Ø</v>
      </c>
      <c r="GQ19" s="58" t="str">
        <f>_xlfn.XLOOKUP(_xlfn.XLOOKUP($FA$14&amp;$ET19&amp;GQ$17,'Data M-1'!$F:$F,'Data M-1'!$G:$G,"Not in Scope",0,1),$FA$6:$FA$11,$ET$6:$ET$11,"",0,1)</f>
        <v>◯</v>
      </c>
      <c r="GR19" s="58" t="str">
        <f>_xlfn.XLOOKUP(_xlfn.XLOOKUP($FA$14&amp;$ET19&amp;GR$17,'Data M-1'!$F:$F,'Data M-1'!$G:$G,"Not in Scope",0,1),$FA$6:$FA$11,$ET$6:$ET$11,"",0,1)</f>
        <v>Ø</v>
      </c>
      <c r="GS19" s="58" t="str">
        <f>_xlfn.XLOOKUP(_xlfn.XLOOKUP($FA$14&amp;$ET19&amp;GS$17,'Data M-1'!$F:$F,'Data M-1'!$G:$G,"Not in Scope",0,1),$FA$6:$FA$11,$ET$6:$ET$11,"",0,1)</f>
        <v>Ø</v>
      </c>
      <c r="GT19" s="58" t="str">
        <f>_xlfn.XLOOKUP(_xlfn.XLOOKUP($FA$14&amp;$ET19&amp;GT$17,'Data M-1'!$F:$F,'Data M-1'!$G:$G,"Not in Scope",0,1),$FA$6:$FA$11,$ET$6:$ET$11,"",0,1)</f>
        <v>Ø</v>
      </c>
      <c r="GU19" s="58" t="str">
        <f>_xlfn.XLOOKUP(_xlfn.XLOOKUP($FA$14&amp;$ET19&amp;GU$17,'Data M-1'!$F:$F,'Data M-1'!$G:$G,"Not in Scope",0,1),$FA$6:$FA$11,$ET$6:$ET$11,"",0,1)</f>
        <v>Ø</v>
      </c>
      <c r="GV19" s="58" t="str">
        <f>_xlfn.XLOOKUP(_xlfn.XLOOKUP($FA$14&amp;$ET19&amp;GV$17,'Data M-1'!$F:$F,'Data M-1'!$G:$G,"Not in Scope",0,1),$FA$6:$FA$11,$ET$6:$ET$11,"",0,1)</f>
        <v>◯</v>
      </c>
      <c r="GW19" s="58" t="str">
        <f>_xlfn.XLOOKUP(_xlfn.XLOOKUP($FA$14&amp;$ET19&amp;GW$17,'Data M-1'!$F:$F,'Data M-1'!$G:$G,"Not in Scope",0,1),$FA$6:$FA$11,$ET$6:$ET$11,"",0,1)</f>
        <v>Ø</v>
      </c>
      <c r="GX19" s="58" t="str">
        <f>_xlfn.XLOOKUP(_xlfn.XLOOKUP($FA$14&amp;$ET19&amp;GX$17,'Data M-1'!$F:$F,'Data M-1'!$G:$G,"Not in Scope",0,1),$FA$6:$FA$11,$ET$6:$ET$11,"",0,1)</f>
        <v>◯</v>
      </c>
      <c r="GY19" s="58" t="str">
        <f>_xlfn.XLOOKUP(_xlfn.XLOOKUP($FA$14&amp;$ET19&amp;GY$17,'Data M-1'!$F:$F,'Data M-1'!$G:$G,"Not in Scope",0,1),$FA$6:$FA$11,$ET$6:$ET$11,"",0,1)</f>
        <v>◯</v>
      </c>
      <c r="GZ19" s="58" t="str">
        <f>_xlfn.XLOOKUP(_xlfn.XLOOKUP($FA$14&amp;$ET19&amp;GZ$17,'Data M-1'!$F:$F,'Data M-1'!$G:$G,"Not in Scope",0,1),$FA$6:$FA$11,$ET$6:$ET$11,"",0,1)</f>
        <v>◯</v>
      </c>
      <c r="HA19" s="58" t="str">
        <f>_xlfn.XLOOKUP(_xlfn.XLOOKUP($FA$14&amp;$ET19&amp;HA$17,'Data M-1'!$F:$F,'Data M-1'!$G:$G,"Not in Scope",0,1),$FA$6:$FA$11,$ET$6:$ET$11,"",0,1)</f>
        <v>Ø</v>
      </c>
      <c r="HB19" s="58" t="str">
        <f>_xlfn.XLOOKUP(_xlfn.XLOOKUP($FA$14&amp;$ET19&amp;HB$17,'Data M-1'!$F:$F,'Data M-1'!$G:$G,"Not in Scope",0,1),$FA$6:$FA$11,$ET$6:$ET$11,"",0,1)</f>
        <v>Ø</v>
      </c>
      <c r="HC19" s="58" t="str">
        <f>_xlfn.XLOOKUP(_xlfn.XLOOKUP($FA$14&amp;$ET19&amp;HC$17,'Data M-1'!$F:$F,'Data M-1'!$G:$G,"Not in Scope",0,1),$FA$6:$FA$11,$ET$6:$ET$11,"",0,1)</f>
        <v>Ø</v>
      </c>
      <c r="HD19" s="58" t="str">
        <f>_xlfn.XLOOKUP(_xlfn.XLOOKUP($FA$14&amp;$ET19&amp;HD$17,'Data M-1'!$F:$F,'Data M-1'!$G:$G,"Not in Scope",0,1),$FA$6:$FA$11,$ET$6:$ET$11,"",0,1)</f>
        <v>Ø</v>
      </c>
      <c r="HE19" s="58" t="str">
        <f>_xlfn.XLOOKUP(_xlfn.XLOOKUP($FA$14&amp;$ET19&amp;HE$17,'Data M-1'!$F:$F,'Data M-1'!$G:$G,"Not in Scope",0,1),$FA$6:$FA$11,$ET$6:$ET$11,"",0,1)</f>
        <v>Ø</v>
      </c>
      <c r="HF19" s="58" t="str">
        <f>_xlfn.XLOOKUP(_xlfn.XLOOKUP($FA$14&amp;$ET19&amp;HF$17,'Data M-1'!$F:$F,'Data M-1'!$G:$G,"Not in Scope",0,1),$FA$6:$FA$11,$ET$6:$ET$11,"",0,1)</f>
        <v>Ø</v>
      </c>
      <c r="HG19" s="58" t="str">
        <f>_xlfn.XLOOKUP(_xlfn.XLOOKUP($FA$14&amp;$ET19&amp;HG$17,'Data M-1'!$F:$F,'Data M-1'!$G:$G,"Not in Scope",0,1),$FA$6:$FA$11,$ET$6:$ET$11,"",0,1)</f>
        <v>Ø</v>
      </c>
      <c r="HH19" s="58" t="str">
        <f>_xlfn.XLOOKUP(_xlfn.XLOOKUP($FA$14&amp;$ET19&amp;HH$17,'Data M-1'!$F:$F,'Data M-1'!$G:$G,"Not in Scope",0,1),$FA$6:$FA$11,$ET$6:$ET$11,"",0,1)</f>
        <v>Ø</v>
      </c>
      <c r="HI19" s="58" t="str">
        <f>_xlfn.XLOOKUP(_xlfn.XLOOKUP($FA$14&amp;$ET19&amp;HI$17,'Data M-1'!$F:$F,'Data M-1'!$G:$G,"Not in Scope",0,1),$FA$6:$FA$11,$ET$6:$ET$11,"",0,1)</f>
        <v>◯</v>
      </c>
      <c r="HJ19" s="58" t="str">
        <f>_xlfn.XLOOKUP(_xlfn.XLOOKUP($FA$14&amp;$ET19&amp;HJ$17,'Data M-1'!$F:$F,'Data M-1'!$G:$G,"Not in Scope",0,1),$FA$6:$FA$11,$ET$6:$ET$11,"",0,1)</f>
        <v>Ø</v>
      </c>
      <c r="HK19" s="58" t="str">
        <f>_xlfn.XLOOKUP(_xlfn.XLOOKUP($FA$14&amp;$ET19&amp;HK$17,'Data M-1'!$F:$F,'Data M-1'!$G:$G,"Not in Scope",0,1),$FA$6:$FA$11,$ET$6:$ET$11,"",0,1)</f>
        <v>Ø</v>
      </c>
      <c r="HL19" s="58" t="str">
        <f>_xlfn.XLOOKUP(_xlfn.XLOOKUP($FA$14&amp;$ET19&amp;HL$17,'Data M-1'!$F:$F,'Data M-1'!$G:$G,"Not in Scope",0,1),$FA$6:$FA$11,$ET$6:$ET$11,"",0,1)</f>
        <v>Ø</v>
      </c>
      <c r="HM19" s="58" t="str">
        <f>_xlfn.XLOOKUP(_xlfn.XLOOKUP($FA$14&amp;$ET19&amp;HM$17,'Data M-1'!$F:$F,'Data M-1'!$G:$G,"Not in Scope",0,1),$FA$6:$FA$11,$ET$6:$ET$11,"",0,1)</f>
        <v>Ø</v>
      </c>
      <c r="HN19" s="58" t="str">
        <f>_xlfn.XLOOKUP(_xlfn.XLOOKUP($FA$14&amp;$ET19&amp;HN$17,'Data M-1'!$F:$F,'Data M-1'!$G:$G,"Not in Scope",0,1),$FA$6:$FA$11,$ET$6:$ET$11,"",0,1)</f>
        <v>◯</v>
      </c>
      <c r="HO19" s="58" t="str">
        <f>_xlfn.XLOOKUP(_xlfn.XLOOKUP($FA$14&amp;$ET19&amp;HO$17,'Data M-1'!$F:$F,'Data M-1'!$G:$G,"Not in Scope",0,1),$FA$6:$FA$11,$ET$6:$ET$11,"",0,1)</f>
        <v>Ø</v>
      </c>
    </row>
    <row r="20" spans="2:223" x14ac:dyDescent="0.25">
      <c r="B20" s="133" t="s">
        <v>179</v>
      </c>
      <c r="C20" s="126"/>
      <c r="D20" s="127"/>
      <c r="E20" s="127"/>
      <c r="F20" s="127"/>
      <c r="G20" s="127"/>
      <c r="H20" s="128"/>
      <c r="I20" s="58" t="str">
        <f>_xlfn.XLOOKUP(_xlfn.XLOOKUP($I$14&amp;$B20&amp;I$17,Data!$F:$F,Data!$H:$H,"",0,-1),$I$6:$I$12,$B$6:$B$12,INDEX($ET$17:$HO$39,MATCH($B20,$ET$17:$ET$40,0),MATCH(I$17,$ET$17:$HO$17,0),1),0,1)</f>
        <v>Ø</v>
      </c>
      <c r="J20" s="58" t="str">
        <f>_xlfn.XLOOKUP(_xlfn.XLOOKUP($I$14&amp;$B20&amp;J$17,Data!$F:$F,Data!$H:$H,"",0,-1),$I$6:$I$12,$B$6:$B$12,INDEX($ET$17:$HO$39,MATCH($B20,$ET$17:$ET$40,0),MATCH(J$17,$ET$17:$HO$17,0),1),0,1)</f>
        <v>Ø</v>
      </c>
      <c r="K20" s="58" t="str">
        <f>_xlfn.XLOOKUP(_xlfn.XLOOKUP($I$14&amp;$B20&amp;K$17,Data!$F:$F,Data!$H:$H,"",0,-1),$I$6:$I$12,$B$6:$B$12,INDEX($ET$17:$HO$39,MATCH($B20,$ET$17:$ET$40,0),MATCH(K$17,$ET$17:$HO$17,0),1),0,1)</f>
        <v>Ø</v>
      </c>
      <c r="L20" s="58" t="str">
        <f>_xlfn.XLOOKUP(_xlfn.XLOOKUP($I$14&amp;$B20&amp;L$17,Data!$F:$F,Data!$H:$H,"",0,-1),$I$6:$I$12,$B$6:$B$12,INDEX($ET$17:$HO$39,MATCH($B20,$ET$17:$ET$40,0),MATCH(L$17,$ET$17:$HO$17,0),1),0,1)</f>
        <v>Ø</v>
      </c>
      <c r="M20" s="58" t="str">
        <f>_xlfn.XLOOKUP(_xlfn.XLOOKUP($I$14&amp;$B20&amp;M$17,Data!$F:$F,Data!$H:$H,"",0,-1),$I$6:$I$12,$B$6:$B$12,INDEX($ET$17:$HO$39,MATCH($B20,$ET$17:$ET$40,0),MATCH(M$17,$ET$17:$HO$17,0),1),0,1)</f>
        <v>Ø</v>
      </c>
      <c r="N20" s="58" t="str">
        <f>_xlfn.XLOOKUP(_xlfn.XLOOKUP($I$14&amp;$B20&amp;N$17,Data!$F:$F,Data!$H:$H,"",0,-1),$I$6:$I$12,$B$6:$B$12,INDEX($ET$17:$HO$39,MATCH($B20,$ET$17:$ET$40,0),MATCH(N$17,$ET$17:$HO$17,0),1),0,1)</f>
        <v>Ø</v>
      </c>
      <c r="O20" s="58" t="str">
        <f>_xlfn.XLOOKUP(_xlfn.XLOOKUP($I$14&amp;$B20&amp;O$17,Data!$F:$F,Data!$H:$H,"",0,-1),$I$6:$I$12,$B$6:$B$12,INDEX($ET$17:$HO$39,MATCH($B20,$ET$17:$ET$40,0),MATCH(O$17,$ET$17:$HO$17,0),1),0,1)</f>
        <v>Ø</v>
      </c>
      <c r="P20" s="58" t="str">
        <f>_xlfn.XLOOKUP(_xlfn.XLOOKUP($I$14&amp;$B20&amp;P$17,Data!$F:$F,Data!$H:$H,"",0,-1),$I$6:$I$12,$B$6:$B$12,INDEX($ET$17:$HO$39,MATCH($B20,$ET$17:$ET$40,0),MATCH(P$17,$ET$17:$HO$17,0),1),0,1)</f>
        <v>Ø</v>
      </c>
      <c r="Q20" s="58" t="str">
        <f>_xlfn.XLOOKUP(_xlfn.XLOOKUP($I$14&amp;$B20&amp;Q$17,Data!$F:$F,Data!$H:$H,"",0,-1),$I$6:$I$12,$B$6:$B$12,INDEX($ET$17:$HO$39,MATCH($B20,$ET$17:$ET$40,0),MATCH(Q$17,$ET$17:$HO$17,0),1),0,1)</f>
        <v>✔</v>
      </c>
      <c r="R20" s="58" t="str">
        <f>_xlfn.XLOOKUP(_xlfn.XLOOKUP($I$14&amp;$B20&amp;R$17,Data!$F:$F,Data!$H:$H,"",0,-1),$I$6:$I$12,$B$6:$B$12,INDEX($ET$17:$HO$39,MATCH($B20,$ET$17:$ET$40,0),MATCH(R$17,$ET$17:$HO$17,0),1),0,1)</f>
        <v>▶</v>
      </c>
      <c r="S20" s="58" t="str">
        <f>_xlfn.XLOOKUP(_xlfn.XLOOKUP($I$14&amp;$B20&amp;S$17,Data!$F:$F,Data!$H:$H,"",0,-1),$I$6:$I$12,$B$6:$B$12,INDEX($ET$17:$HO$39,MATCH($B20,$ET$17:$ET$40,0),MATCH(S$17,$ET$17:$HO$17,0),1),0,1)</f>
        <v>◯</v>
      </c>
      <c r="T20" s="58" t="str">
        <f>_xlfn.XLOOKUP(_xlfn.XLOOKUP($I$14&amp;$B20&amp;T$17,Data!$F:$F,Data!$H:$H,"",0,-1),$I$6:$I$12,$B$6:$B$12,INDEX($ET$17:$HO$39,MATCH($B20,$ET$17:$ET$40,0),MATCH(T$17,$ET$17:$HO$17,0),1),0,1)</f>
        <v>✔</v>
      </c>
      <c r="U20" s="58" t="str">
        <f>_xlfn.XLOOKUP(_xlfn.XLOOKUP($I$14&amp;$B20&amp;U$17,Data!$F:$F,Data!$H:$H,"",0,-1),$I$6:$I$12,$B$6:$B$12,INDEX($ET$17:$HO$39,MATCH($B20,$ET$17:$ET$40,0),MATCH(U$17,$ET$17:$HO$17,0),1),0,1)</f>
        <v>✔</v>
      </c>
      <c r="V20" s="58" t="str">
        <f>_xlfn.XLOOKUP(_xlfn.XLOOKUP($I$14&amp;$B20&amp;V$17,Data!$F:$F,Data!$H:$H,"",0,-1),$I$6:$I$12,$B$6:$B$12,INDEX($ET$17:$HO$39,MATCH($B20,$ET$17:$ET$40,0),MATCH(V$17,$ET$17:$HO$17,0),1),0,1)</f>
        <v>◯</v>
      </c>
      <c r="W20" s="58" t="str">
        <f>_xlfn.XLOOKUP(_xlfn.XLOOKUP($I$14&amp;$B20&amp;W$17,Data!$F:$F,Data!$H:$H,"",0,-1),$I$6:$I$12,$B$6:$B$12,INDEX($ET$17:$HO$39,MATCH($B20,$ET$17:$ET$40,0),MATCH(W$17,$ET$17:$HO$17,0),1),0,1)</f>
        <v>Ø</v>
      </c>
      <c r="X20" s="58" t="str">
        <f>_xlfn.XLOOKUP(_xlfn.XLOOKUP($I$14&amp;$B20&amp;X$17,Data!$F:$F,Data!$H:$H,"",0,-1),$I$6:$I$12,$B$6:$B$12,INDEX($ET$17:$HO$39,MATCH($B20,$ET$17:$ET$40,0),MATCH(X$17,$ET$17:$HO$17,0),1),0,1)</f>
        <v>Ø</v>
      </c>
      <c r="Y20" s="58" t="str">
        <f>_xlfn.XLOOKUP(_xlfn.XLOOKUP($I$14&amp;$B20&amp;Y$17,Data!$F:$F,Data!$H:$H,"",0,-1),$I$6:$I$12,$B$6:$B$12,INDEX($ET$17:$HO$39,MATCH($B20,$ET$17:$ET$40,0),MATCH(Y$17,$ET$17:$HO$17,0),1),0,1)</f>
        <v>✔</v>
      </c>
      <c r="Z20" s="58" t="str">
        <f>_xlfn.XLOOKUP(_xlfn.XLOOKUP($I$14&amp;$B20&amp;Z$17,Data!$F:$F,Data!$H:$H,"",0,-1),$I$6:$I$12,$B$6:$B$12,INDEX($ET$17:$HO$39,MATCH($B20,$ET$17:$ET$40,0),MATCH(Z$17,$ET$17:$HO$17,0),1),0,1)</f>
        <v>Ø</v>
      </c>
      <c r="AA20" s="58" t="str">
        <f>_xlfn.XLOOKUP(_xlfn.XLOOKUP($I$14&amp;$B20&amp;AA$17,Data!$F:$F,Data!$H:$H,"",0,-1),$I$6:$I$12,$B$6:$B$12,INDEX($ET$17:$HO$39,MATCH($B20,$ET$17:$ET$40,0),MATCH(AA$17,$ET$17:$HO$17,0),1),0,1)</f>
        <v>Ø</v>
      </c>
      <c r="AB20" s="58" t="str">
        <f>_xlfn.XLOOKUP(_xlfn.XLOOKUP($I$14&amp;$B20&amp;AB$17,Data!$F:$F,Data!$H:$H,"",0,-1),$I$6:$I$12,$B$6:$B$12,INDEX($ET$17:$HO$39,MATCH($B20,$ET$17:$ET$40,0),MATCH(AB$17,$ET$17:$HO$17,0),1),0,1)</f>
        <v>Ø</v>
      </c>
      <c r="AC20" s="58" t="str">
        <f>_xlfn.XLOOKUP(_xlfn.XLOOKUP($I$14&amp;$B20&amp;AC$17,Data!$F:$F,Data!$H:$H,"",0,-1),$I$6:$I$12,$B$6:$B$12,INDEX($ET$17:$HO$39,MATCH($B20,$ET$17:$ET$40,0),MATCH(AC$17,$ET$17:$HO$17,0),1),0,1)</f>
        <v>Ø</v>
      </c>
      <c r="AD20" s="58" t="str">
        <f>_xlfn.XLOOKUP(_xlfn.XLOOKUP($I$14&amp;$B20&amp;AD$17,Data!$F:$F,Data!$H:$H,"",0,-1),$I$6:$I$12,$B$6:$B$12,INDEX($ET$17:$HO$39,MATCH($B20,$ET$17:$ET$40,0),MATCH(AD$17,$ET$17:$HO$17,0),1),0,1)</f>
        <v>Ø</v>
      </c>
      <c r="AE20" s="58" t="str">
        <f>_xlfn.XLOOKUP(_xlfn.XLOOKUP($I$14&amp;$B20&amp;AE$17,Data!$F:$F,Data!$H:$H,"",0,-1),$I$6:$I$12,$B$6:$B$12,INDEX($ET$17:$HO$39,MATCH($B20,$ET$17:$ET$40,0),MATCH(AE$17,$ET$17:$HO$17,0),1),0,1)</f>
        <v>Ø</v>
      </c>
      <c r="AF20" s="58" t="str">
        <f>_xlfn.XLOOKUP(_xlfn.XLOOKUP($I$14&amp;$B20&amp;AF$17,Data!$F:$F,Data!$H:$H,"",0,-1),$I$6:$I$12,$B$6:$B$12,INDEX($ET$17:$HO$39,MATCH($B20,$ET$17:$ET$40,0),MATCH(AF$17,$ET$17:$HO$17,0),1),0,1)</f>
        <v>Ø</v>
      </c>
      <c r="AG20" s="58" t="str">
        <f>_xlfn.XLOOKUP(_xlfn.XLOOKUP($I$14&amp;$B20&amp;AG$17,Data!$F:$F,Data!$H:$H,"",0,-1),$I$6:$I$12,$B$6:$B$12,INDEX($ET$17:$HO$39,MATCH($B20,$ET$17:$ET$40,0),MATCH(AG$17,$ET$17:$HO$17,0),1),0,1)</f>
        <v>✔</v>
      </c>
      <c r="AH20" s="58" t="str">
        <f>_xlfn.XLOOKUP(_xlfn.XLOOKUP($I$14&amp;$B20&amp;AH$17,Data!$F:$F,Data!$H:$H,"",0,-1),$I$6:$I$12,$B$6:$B$12,INDEX($ET$17:$HO$39,MATCH($B20,$ET$17:$ET$40,0),MATCH(AH$17,$ET$17:$HO$17,0),1),0,1)</f>
        <v>Ø</v>
      </c>
      <c r="AI20" s="58" t="str">
        <f>_xlfn.XLOOKUP(_xlfn.XLOOKUP($I$14&amp;$B20&amp;AI$17,Data!$F:$F,Data!$H:$H,"",0,-1),$I$6:$I$12,$B$6:$B$12,INDEX($ET$17:$HO$39,MATCH($B20,$ET$17:$ET$40,0),MATCH(AI$17,$ET$17:$HO$17,0),1),0,1)</f>
        <v>Ø</v>
      </c>
      <c r="AJ20" s="58" t="str">
        <f>_xlfn.XLOOKUP(_xlfn.XLOOKUP($I$14&amp;$B20&amp;AJ$17,Data!$F:$F,Data!$H:$H,"",0,-1),$I$6:$I$12,$B$6:$B$12,INDEX($ET$17:$HO$39,MATCH($B20,$ET$17:$ET$40,0),MATCH(AJ$17,$ET$17:$HO$17,0),1),0,1)</f>
        <v>Ø</v>
      </c>
      <c r="AK20" s="58" t="str">
        <f>_xlfn.XLOOKUP(_xlfn.XLOOKUP($I$14&amp;$B20&amp;AK$17,Data!$F:$F,Data!$H:$H,"",0,-1),$I$6:$I$12,$B$6:$B$12,INDEX($ET$17:$HO$39,MATCH($B20,$ET$17:$ET$40,0),MATCH(AK$17,$ET$17:$HO$17,0),1),0,1)</f>
        <v>Ø</v>
      </c>
      <c r="AL20" s="58" t="str">
        <f>_xlfn.XLOOKUP(_xlfn.XLOOKUP($I$14&amp;$B20&amp;AL$17,Data!$F:$F,Data!$H:$H,"",0,-1),$I$6:$I$12,$B$6:$B$12,INDEX($ET$17:$HO$39,MATCH($B20,$ET$17:$ET$40,0),MATCH(AL$17,$ET$17:$HO$17,0),1),0,1)</f>
        <v>Ø</v>
      </c>
      <c r="AM20" s="58" t="str">
        <f>_xlfn.XLOOKUP(_xlfn.XLOOKUP($I$14&amp;$B20&amp;AM$17,Data!$F:$F,Data!$H:$H,"",0,-1),$I$6:$I$12,$B$6:$B$12,INDEX($ET$17:$HO$39,MATCH($B20,$ET$17:$ET$40,0),MATCH(AM$17,$ET$17:$HO$17,0),1),0,1)</f>
        <v>◯</v>
      </c>
      <c r="AN20" s="58" t="str">
        <f>_xlfn.XLOOKUP(_xlfn.XLOOKUP($I$14&amp;$B20&amp;AN$17,Data!$F:$F,Data!$H:$H,"",0,-1),$I$6:$I$12,$B$6:$B$12,INDEX($ET$17:$HO$39,MATCH($B20,$ET$17:$ET$40,0),MATCH(AN$17,$ET$17:$HO$17,0),1),0,1)</f>
        <v>✔</v>
      </c>
      <c r="AO20" s="58" t="str">
        <f>_xlfn.XLOOKUP(_xlfn.XLOOKUP($I$14&amp;$B20&amp;AO$17,Data!$F:$F,Data!$H:$H,"",0,-1),$I$6:$I$12,$B$6:$B$12,INDEX($ET$17:$HO$39,MATCH($B20,$ET$17:$ET$40,0),MATCH(AO$17,$ET$17:$HO$17,0),1),0,1)</f>
        <v>✔</v>
      </c>
      <c r="AP20" s="58" t="str">
        <f>_xlfn.XLOOKUP(_xlfn.XLOOKUP($I$14&amp;$B20&amp;AP$17,Data!$F:$F,Data!$H:$H,"",0,-1),$I$6:$I$12,$B$6:$B$12,INDEX($ET$17:$HO$39,MATCH($B20,$ET$17:$ET$40,0),MATCH(AP$17,$ET$17:$HO$17,0),1),0,1)</f>
        <v>✔</v>
      </c>
      <c r="AQ20" s="58" t="str">
        <f>_xlfn.XLOOKUP(_xlfn.XLOOKUP($I$14&amp;$B20&amp;AQ$17,Data!$F:$F,Data!$H:$H,"",0,-1),$I$6:$I$12,$B$6:$B$12,INDEX($ET$17:$HO$39,MATCH($B20,$ET$17:$ET$40,0),MATCH(AQ$17,$ET$17:$HO$17,0),1),0,1)</f>
        <v>Ø</v>
      </c>
      <c r="AR20" s="58" t="str">
        <f>_xlfn.XLOOKUP(_xlfn.XLOOKUP($I$14&amp;$B20&amp;AR$17,Data!$F:$F,Data!$H:$H,"",0,-1),$I$6:$I$12,$B$6:$B$12,INDEX($ET$17:$HO$39,MATCH($B20,$ET$17:$ET$40,0),MATCH(AR$17,$ET$17:$HO$17,0),1),0,1)</f>
        <v>Ø</v>
      </c>
      <c r="AS20" s="58" t="str">
        <f>_xlfn.XLOOKUP(_xlfn.XLOOKUP($I$14&amp;$B20&amp;AS$17,Data!$F:$F,Data!$H:$H,"",0,-1),$I$6:$I$12,$B$6:$B$12,INDEX($ET$17:$HO$39,MATCH($B20,$ET$17:$ET$40,0),MATCH(AS$17,$ET$17:$HO$17,0),1),0,1)</f>
        <v>Ø</v>
      </c>
      <c r="AT20" s="58" t="str">
        <f>_xlfn.XLOOKUP(_xlfn.XLOOKUP($I$14&amp;$B20&amp;AT$17,Data!$F:$F,Data!$H:$H,"",0,-1),$I$6:$I$12,$B$6:$B$12,INDEX($ET$17:$HO$39,MATCH($B20,$ET$17:$ET$40,0),MATCH(AT$17,$ET$17:$HO$17,0),1),0,1)</f>
        <v>Ø</v>
      </c>
      <c r="AU20" s="58" t="str">
        <f>_xlfn.XLOOKUP(_xlfn.XLOOKUP($I$14&amp;$B20&amp;AU$17,Data!$F:$F,Data!$H:$H,"",0,-1),$I$6:$I$12,$B$6:$B$12,INDEX($ET$17:$HO$39,MATCH($B20,$ET$17:$ET$40,0),MATCH(AU$17,$ET$17:$HO$17,0),1),0,1)</f>
        <v>Ø</v>
      </c>
      <c r="AV20" s="58" t="str">
        <f>_xlfn.XLOOKUP(_xlfn.XLOOKUP($I$14&amp;$B20&amp;AV$17,Data!$F:$F,Data!$H:$H,"",0,-1),$I$6:$I$12,$B$6:$B$12,INDEX($ET$17:$HO$39,MATCH($B20,$ET$17:$ET$40,0),MATCH(AV$17,$ET$17:$HO$17,0),1),0,1)</f>
        <v>Ø</v>
      </c>
      <c r="AW20" s="58" t="str">
        <f>_xlfn.XLOOKUP(_xlfn.XLOOKUP($I$14&amp;$B20&amp;AW$17,Data!$F:$F,Data!$H:$H,"",0,-1),$I$6:$I$12,$B$6:$B$12,INDEX($ET$17:$HO$39,MATCH($B20,$ET$17:$ET$40,0),MATCH(AW$17,$ET$17:$HO$17,0),1),0,1)</f>
        <v>Ø</v>
      </c>
      <c r="AX20" s="58" t="str">
        <f>_xlfn.XLOOKUP(_xlfn.XLOOKUP($I$14&amp;$B20&amp;AX$17,Data!$F:$F,Data!$H:$H,"",0,-1),$I$6:$I$12,$B$6:$B$12,INDEX($ET$17:$HO$39,MATCH($B20,$ET$17:$ET$40,0),MATCH(AX$17,$ET$17:$HO$17,0),1),0,1)</f>
        <v>Ø</v>
      </c>
      <c r="AY20" s="58" t="str">
        <f>_xlfn.XLOOKUP(_xlfn.XLOOKUP($I$14&amp;$B20&amp;AY$17,Data!$F:$F,Data!$H:$H,"",0,-1),$I$6:$I$12,$B$6:$B$12,INDEX($ET$17:$HO$39,MATCH($B20,$ET$17:$ET$40,0),MATCH(AY$17,$ET$17:$HO$17,0),1),0,1)</f>
        <v>✔</v>
      </c>
      <c r="AZ20" s="58" t="str">
        <f>_xlfn.XLOOKUP(_xlfn.XLOOKUP($I$14&amp;$B20&amp;AZ$17,Data!$F:$F,Data!$H:$H,"",0,-1),$I$6:$I$12,$B$6:$B$12,INDEX($ET$17:$HO$39,MATCH($B20,$ET$17:$ET$40,0),MATCH(AZ$17,$ET$17:$HO$17,0),1),0,1)</f>
        <v>Ø</v>
      </c>
      <c r="BA20" s="58" t="str">
        <f>_xlfn.XLOOKUP(_xlfn.XLOOKUP($I$14&amp;$B20&amp;BA$17,Data!$F:$F,Data!$H:$H,"",0,-1),$I$6:$I$12,$B$6:$B$12,INDEX($ET$17:$HO$39,MATCH($B20,$ET$17:$ET$40,0),MATCH(BA$17,$ET$17:$HO$17,0),1),0,1)</f>
        <v>Ø</v>
      </c>
      <c r="BB20" s="58" t="str">
        <f>_xlfn.XLOOKUP(_xlfn.XLOOKUP($I$14&amp;$B20&amp;BB$17,Data!$F:$F,Data!$H:$H,"",0,-1),$I$6:$I$12,$B$6:$B$12,INDEX($ET$17:$HO$39,MATCH($B20,$ET$17:$ET$40,0),MATCH(BB$17,$ET$17:$HO$17,0),1),0,1)</f>
        <v>✔</v>
      </c>
      <c r="BC20" s="58" t="str">
        <f>_xlfn.XLOOKUP(_xlfn.XLOOKUP($I$14&amp;$B20&amp;BC$17,Data!$F:$F,Data!$H:$H,"",0,-1),$I$6:$I$12,$B$6:$B$12,INDEX($ET$17:$HO$39,MATCH($B20,$ET$17:$ET$40,0),MATCH(BC$17,$ET$17:$HO$17,0),1),0,1)</f>
        <v>Ø</v>
      </c>
      <c r="BD20" s="58" t="str">
        <f>_xlfn.XLOOKUP(_xlfn.XLOOKUP($I$14&amp;$B20&amp;BD$17,Data!$F:$F,Data!$H:$H,"",0,-1),$I$6:$I$12,$B$6:$B$12,INDEX($ET$17:$HO$39,MATCH($B20,$ET$17:$ET$40,0),MATCH(BD$17,$ET$17:$HO$17,0),1),0,1)</f>
        <v>Ø</v>
      </c>
      <c r="BE20" s="58" t="str">
        <f>_xlfn.XLOOKUP(_xlfn.XLOOKUP($I$14&amp;$B20&amp;BE$17,Data!$F:$F,Data!$H:$H,"",0,-1),$I$6:$I$12,$B$6:$B$12,INDEX($ET$17:$HO$39,MATCH($B20,$ET$17:$ET$40,0),MATCH(BE$17,$ET$17:$HO$17,0),1),0,1)</f>
        <v>Ø</v>
      </c>
      <c r="BF20" s="58" t="str">
        <f>_xlfn.XLOOKUP(_xlfn.XLOOKUP($I$14&amp;$B20&amp;BF$17,Data!$F:$F,Data!$H:$H,"",0,-1),$I$6:$I$12,$B$6:$B$12,INDEX($ET$17:$HO$39,MATCH($B20,$ET$17:$ET$40,0),MATCH(BF$17,$ET$17:$HO$17,0),1),0,1)</f>
        <v>Ø</v>
      </c>
      <c r="BG20" s="58" t="str">
        <f>_xlfn.XLOOKUP(_xlfn.XLOOKUP($I$14&amp;$B20&amp;BG$17,Data!$F:$F,Data!$H:$H,"",0,-1),$I$6:$I$12,$B$6:$B$12,INDEX($ET$17:$HO$39,MATCH($B20,$ET$17:$ET$40,0),MATCH(BG$17,$ET$17:$HO$17,0),1),0,1)</f>
        <v>Ø</v>
      </c>
      <c r="BH20" s="58" t="str">
        <f>_xlfn.XLOOKUP(_xlfn.XLOOKUP($I$14&amp;$B20&amp;BH$17,Data!$F:$F,Data!$H:$H,"",0,-1),$I$6:$I$12,$B$6:$B$12,INDEX($ET$17:$HO$39,MATCH($B20,$ET$17:$ET$40,0),MATCH(BH$17,$ET$17:$HO$17,0),1),0,1)</f>
        <v>✔</v>
      </c>
      <c r="BI20" s="58" t="str">
        <f>_xlfn.XLOOKUP(_xlfn.XLOOKUP($I$14&amp;$B20&amp;BI$17,Data!$F:$F,Data!$H:$H,"",0,-1),$I$6:$I$12,$B$6:$B$12,INDEX($ET$17:$HO$39,MATCH($B20,$ET$17:$ET$40,0),MATCH(BI$17,$ET$17:$HO$17,0),1),0,1)</f>
        <v>Ø</v>
      </c>
      <c r="BJ20" s="58" t="str">
        <f>_xlfn.XLOOKUP(_xlfn.XLOOKUP($I$14&amp;$B20&amp;BJ$17,Data!$F:$F,Data!$H:$H,"",0,-1),$I$6:$I$12,$B$6:$B$12,INDEX($ET$17:$HO$39,MATCH($B20,$ET$17:$ET$40,0),MATCH(BJ$17,$ET$17:$HO$17,0),1),0,1)</f>
        <v>Ø</v>
      </c>
      <c r="BK20" s="58" t="str">
        <f>_xlfn.XLOOKUP(_xlfn.XLOOKUP($I$14&amp;$B20&amp;BK$17,Data!$F:$F,Data!$H:$H,"",0,-1),$I$6:$I$12,$B$6:$B$12,INDEX($ET$17:$HO$39,MATCH($B20,$ET$17:$ET$40,0),MATCH(BK$17,$ET$17:$HO$17,0),1),0,1)</f>
        <v>Ø</v>
      </c>
      <c r="BL20" s="58" t="str">
        <f>_xlfn.XLOOKUP(_xlfn.XLOOKUP($I$14&amp;$B20&amp;BL$17,Data!$F:$F,Data!$H:$H,"",0,-1),$I$6:$I$12,$B$6:$B$12,INDEX($ET$17:$HO$39,MATCH($B20,$ET$17:$ET$40,0),MATCH(BL$17,$ET$17:$HO$17,0),1),0,1)</f>
        <v>Ø</v>
      </c>
      <c r="BM20" s="58" t="str">
        <f>_xlfn.XLOOKUP(_xlfn.XLOOKUP($I$14&amp;$B20&amp;BM$17,Data!$F:$F,Data!$H:$H,"",0,-1),$I$6:$I$12,$B$6:$B$12,INDEX($ET$17:$HO$39,MATCH($B20,$ET$17:$ET$40,0),MATCH(BM$17,$ET$17:$HO$17,0),1),0,1)</f>
        <v>Ø</v>
      </c>
      <c r="BN20" s="58" t="str">
        <f>_xlfn.XLOOKUP(_xlfn.XLOOKUP($I$14&amp;$B20&amp;BN$17,Data!$F:$F,Data!$H:$H,"",0,-1),$I$6:$I$12,$B$6:$B$12,INDEX($ET$17:$HO$39,MATCH($B20,$ET$17:$ET$40,0),MATCH(BN$17,$ET$17:$HO$17,0),1),0,1)</f>
        <v>Ø</v>
      </c>
      <c r="BO20" s="58" t="str">
        <f>_xlfn.XLOOKUP(_xlfn.XLOOKUP($I$14&amp;$B20&amp;BO$17,Data!$F:$F,Data!$H:$H,"",0,-1),$I$6:$I$12,$B$6:$B$12,INDEX($ET$17:$HO$39,MATCH($B20,$ET$17:$ET$40,0),MATCH(BO$17,$ET$17:$HO$17,0),1),0,1)</f>
        <v>Ø</v>
      </c>
      <c r="BP20" s="58" t="str">
        <f>_xlfn.XLOOKUP(_xlfn.XLOOKUP($I$14&amp;$B20&amp;BP$17,Data!$F:$F,Data!$H:$H,"",0,-1),$I$6:$I$12,$B$6:$B$12,INDEX($ET$17:$HO$39,MATCH($B20,$ET$17:$ET$40,0),MATCH(BP$17,$ET$17:$HO$17,0),1),0,1)</f>
        <v>Ø</v>
      </c>
      <c r="BQ20" s="58" t="str">
        <f>_xlfn.XLOOKUP(_xlfn.XLOOKUP($I$14&amp;$B20&amp;BQ$17,Data!$F:$F,Data!$H:$H,"",0,-1),$I$6:$I$12,$B$6:$B$12,INDEX($ET$17:$HO$39,MATCH($B20,$ET$17:$ET$40,0),MATCH(BQ$17,$ET$17:$HO$17,0),1),0,1)</f>
        <v>✔</v>
      </c>
      <c r="BR20" s="58" t="str">
        <f>_xlfn.XLOOKUP(_xlfn.XLOOKUP($I$14&amp;$B20&amp;BR$17,Data!$F:$F,Data!$H:$H,"",0,-1),$I$6:$I$12,$B$6:$B$12,INDEX($ET$17:$HO$39,MATCH($B20,$ET$17:$ET$40,0),MATCH(BR$17,$ET$17:$HO$17,0),1),0,1)</f>
        <v>Ø</v>
      </c>
      <c r="BS20" s="58" t="str">
        <f>_xlfn.XLOOKUP(_xlfn.XLOOKUP($I$14&amp;$B20&amp;BS$17,Data!$F:$F,Data!$H:$H,"",0,-1),$I$6:$I$12,$B$6:$B$12,INDEX($ET$17:$HO$39,MATCH($B20,$ET$17:$ET$40,0),MATCH(BS$17,$ET$17:$HO$17,0),1),0,1)</f>
        <v>Ø</v>
      </c>
      <c r="BT20" s="58" t="str">
        <f>_xlfn.XLOOKUP(_xlfn.XLOOKUP($I$14&amp;$B20&amp;BT$17,Data!$F:$F,Data!$H:$H,"",0,-1),$I$6:$I$12,$B$6:$B$12,INDEX($ET$17:$HO$39,MATCH($B20,$ET$17:$ET$40,0),MATCH(BT$17,$ET$17:$HO$17,0),1),0,1)</f>
        <v>Ø</v>
      </c>
      <c r="BU20" s="58" t="str">
        <f>_xlfn.XLOOKUP(_xlfn.XLOOKUP($I$14&amp;$B20&amp;BU$17,Data!$F:$F,Data!$H:$H,"",0,-1),$I$6:$I$12,$B$6:$B$12,INDEX($ET$17:$HO$39,MATCH($B20,$ET$17:$ET$40,0),MATCH(BU$17,$ET$17:$HO$17,0),1),0,1)</f>
        <v>Ø</v>
      </c>
      <c r="BV20" s="58" t="str">
        <f>_xlfn.XLOOKUP(_xlfn.XLOOKUP($I$14&amp;$B20&amp;BV$17,Data!$F:$F,Data!$H:$H,"",0,-1),$I$6:$I$12,$B$6:$B$12,INDEX($ET$17:$HO$39,MATCH($B20,$ET$17:$ET$40,0),MATCH(BV$17,$ET$17:$HO$17,0),1),0,1)</f>
        <v>Ø</v>
      </c>
      <c r="BW20" s="58" t="str">
        <f>_xlfn.XLOOKUP(_xlfn.XLOOKUP($I$14&amp;$B20&amp;BW$17,Data!$F:$F,Data!$H:$H,"",0,-1),$I$6:$I$12,$B$6:$B$12,INDEX($ET$17:$HO$39,MATCH($B20,$ET$17:$ET$40,0),MATCH(BW$17,$ET$17:$HO$17,0),1),0,1)</f>
        <v>Ø</v>
      </c>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T20" s="133" t="s">
        <v>179</v>
      </c>
      <c r="EU20" s="126"/>
      <c r="EV20" s="127"/>
      <c r="EW20" s="127"/>
      <c r="EX20" s="127"/>
      <c r="EY20" s="127"/>
      <c r="EZ20" s="128"/>
      <c r="FA20" s="58" t="str">
        <f>_xlfn.XLOOKUP(_xlfn.XLOOKUP($FA$14&amp;$ET20&amp;FA$17,'Data M-1'!$F:$F,'Data M-1'!$G:$G,"Not in Scope",0,1),$FA$6:$FA$11,$ET$6:$ET$11,"",0,1)</f>
        <v>Ø</v>
      </c>
      <c r="FB20" s="58" t="str">
        <f>_xlfn.XLOOKUP(_xlfn.XLOOKUP($FA$14&amp;$ET20&amp;FB$17,'Data M-1'!$F:$F,'Data M-1'!$G:$G,"Not in Scope",0,1),$FA$6:$FA$11,$ET$6:$ET$11,"",0,1)</f>
        <v>Ø</v>
      </c>
      <c r="FC20" s="58" t="str">
        <f>_xlfn.XLOOKUP(_xlfn.XLOOKUP($FA$14&amp;$ET20&amp;FC$17,'Data M-1'!$F:$F,'Data M-1'!$G:$G,"Not in Scope",0,1),$FA$6:$FA$11,$ET$6:$ET$11,"",0,1)</f>
        <v>Ø</v>
      </c>
      <c r="FD20" s="58" t="str">
        <f>_xlfn.XLOOKUP(_xlfn.XLOOKUP($FA$14&amp;$ET20&amp;FD$17,'Data M-1'!$F:$F,'Data M-1'!$G:$G,"Not in Scope",0,1),$FA$6:$FA$11,$ET$6:$ET$11,"",0,1)</f>
        <v>Ø</v>
      </c>
      <c r="FE20" s="58" t="str">
        <f>_xlfn.XLOOKUP(_xlfn.XLOOKUP($FA$14&amp;$ET20&amp;FE$17,'Data M-1'!$F:$F,'Data M-1'!$G:$G,"Not in Scope",0,1),$FA$6:$FA$11,$ET$6:$ET$11,"",0,1)</f>
        <v>Ø</v>
      </c>
      <c r="FF20" s="58" t="str">
        <f>_xlfn.XLOOKUP(_xlfn.XLOOKUP($FA$14&amp;$ET20&amp;FF$17,'Data M-1'!$F:$F,'Data M-1'!$G:$G,"Not in Scope",0,1),$FA$6:$FA$11,$ET$6:$ET$11,"",0,1)</f>
        <v>Ø</v>
      </c>
      <c r="FG20" s="58" t="str">
        <f>_xlfn.XLOOKUP(_xlfn.XLOOKUP($FA$14&amp;$ET20&amp;FG$17,'Data M-1'!$F:$F,'Data M-1'!$G:$G,"Not in Scope",0,1),$FA$6:$FA$11,$ET$6:$ET$11,"",0,1)</f>
        <v>Ø</v>
      </c>
      <c r="FH20" s="58" t="str">
        <f>_xlfn.XLOOKUP(_xlfn.XLOOKUP($FA$14&amp;$ET20&amp;FH$17,'Data M-1'!$F:$F,'Data M-1'!$G:$G,"Not in Scope",0,1),$FA$6:$FA$11,$ET$6:$ET$11,"",0,1)</f>
        <v>Ø</v>
      </c>
      <c r="FI20" s="58" t="str">
        <f>_xlfn.XLOOKUP(_xlfn.XLOOKUP($FA$14&amp;$ET20&amp;FI$17,'Data M-1'!$F:$F,'Data M-1'!$G:$G,"Not in Scope",0,1),$FA$6:$FA$11,$ET$6:$ET$11,"",0,1)</f>
        <v>◯</v>
      </c>
      <c r="FJ20" s="58" t="str">
        <f>_xlfn.XLOOKUP(_xlfn.XLOOKUP($FA$14&amp;$ET20&amp;FJ$17,'Data M-1'!$F:$F,'Data M-1'!$G:$G,"Not in Scope",0,1),$FA$6:$FA$11,$ET$6:$ET$11,"",0,1)</f>
        <v>Ø</v>
      </c>
      <c r="FK20" s="58" t="str">
        <f>_xlfn.XLOOKUP(_xlfn.XLOOKUP($FA$14&amp;$ET20&amp;FK$17,'Data M-1'!$F:$F,'Data M-1'!$G:$G,"Not in Scope",0,1),$FA$6:$FA$11,$ET$6:$ET$11,"",0,1)</f>
        <v>◯</v>
      </c>
      <c r="FL20" s="58" t="str">
        <f>_xlfn.XLOOKUP(_xlfn.XLOOKUP($FA$14&amp;$ET20&amp;FL$17,'Data M-1'!$F:$F,'Data M-1'!$G:$G,"Not in Scope",0,1),$FA$6:$FA$11,$ET$6:$ET$11,"",0,1)</f>
        <v>◯</v>
      </c>
      <c r="FM20" s="58" t="str">
        <f>_xlfn.XLOOKUP(_xlfn.XLOOKUP($FA$14&amp;$ET20&amp;FM$17,'Data M-1'!$F:$F,'Data M-1'!$G:$G,"Not in Scope",0,1),$FA$6:$FA$11,$ET$6:$ET$11,"",0,1)</f>
        <v>Ø</v>
      </c>
      <c r="FN20" s="58" t="str">
        <f>_xlfn.XLOOKUP(_xlfn.XLOOKUP($FA$14&amp;$ET20&amp;FN$17,'Data M-1'!$F:$F,'Data M-1'!$G:$G,"Not in Scope",0,1),$FA$6:$FA$11,$ET$6:$ET$11,"",0,1)</f>
        <v>◯</v>
      </c>
      <c r="FO20" s="58" t="str">
        <f>_xlfn.XLOOKUP(_xlfn.XLOOKUP($FA$14&amp;$ET20&amp;FO$17,'Data M-1'!$F:$F,'Data M-1'!$G:$G,"Not in Scope",0,1),$FA$6:$FA$11,$ET$6:$ET$11,"",0,1)</f>
        <v>Ø</v>
      </c>
      <c r="FP20" s="58" t="str">
        <f>_xlfn.XLOOKUP(_xlfn.XLOOKUP($FA$14&amp;$ET20&amp;FP$17,'Data M-1'!$F:$F,'Data M-1'!$G:$G,"Not in Scope",0,1),$FA$6:$FA$11,$ET$6:$ET$11,"",0,1)</f>
        <v>Ø</v>
      </c>
      <c r="FQ20" s="58" t="str">
        <f>_xlfn.XLOOKUP(_xlfn.XLOOKUP($FA$14&amp;$ET20&amp;FQ$17,'Data M-1'!$F:$F,'Data M-1'!$G:$G,"Not in Scope",0,1),$FA$6:$FA$11,$ET$6:$ET$11,"",0,1)</f>
        <v>◯</v>
      </c>
      <c r="FR20" s="58" t="str">
        <f>_xlfn.XLOOKUP(_xlfn.XLOOKUP($FA$14&amp;$ET20&amp;FR$17,'Data M-1'!$F:$F,'Data M-1'!$G:$G,"Not in Scope",0,1),$FA$6:$FA$11,$ET$6:$ET$11,"",0,1)</f>
        <v>Ø</v>
      </c>
      <c r="FS20" s="58" t="str">
        <f>_xlfn.XLOOKUP(_xlfn.XLOOKUP($FA$14&amp;$ET20&amp;FS$17,'Data M-1'!$F:$F,'Data M-1'!$G:$G,"Not in Scope",0,1),$FA$6:$FA$11,$ET$6:$ET$11,"",0,1)</f>
        <v>Ø</v>
      </c>
      <c r="FT20" s="58" t="str">
        <f>_xlfn.XLOOKUP(_xlfn.XLOOKUP($FA$14&amp;$ET20&amp;FT$17,'Data M-1'!$F:$F,'Data M-1'!$G:$G,"Not in Scope",0,1),$FA$6:$FA$11,$ET$6:$ET$11,"",0,1)</f>
        <v>Ø</v>
      </c>
      <c r="FU20" s="58" t="str">
        <f>_xlfn.XLOOKUP(_xlfn.XLOOKUP($FA$14&amp;$ET20&amp;FU$17,'Data M-1'!$F:$F,'Data M-1'!$G:$G,"Not in Scope",0,1),$FA$6:$FA$11,$ET$6:$ET$11,"",0,1)</f>
        <v>Ø</v>
      </c>
      <c r="FV20" s="58" t="str">
        <f>_xlfn.XLOOKUP(_xlfn.XLOOKUP($FA$14&amp;$ET20&amp;FV$17,'Data M-1'!$F:$F,'Data M-1'!$G:$G,"Not in Scope",0,1),$FA$6:$FA$11,$ET$6:$ET$11,"",0,1)</f>
        <v>Ø</v>
      </c>
      <c r="FW20" s="58" t="str">
        <f>_xlfn.XLOOKUP(_xlfn.XLOOKUP($FA$14&amp;$ET20&amp;FW$17,'Data M-1'!$F:$F,'Data M-1'!$G:$G,"Not in Scope",0,1),$FA$6:$FA$11,$ET$6:$ET$11,"",0,1)</f>
        <v>Ø</v>
      </c>
      <c r="FX20" s="58" t="str">
        <f>_xlfn.XLOOKUP(_xlfn.XLOOKUP($FA$14&amp;$ET20&amp;FX$17,'Data M-1'!$F:$F,'Data M-1'!$G:$G,"Not in Scope",0,1),$FA$6:$FA$11,$ET$6:$ET$11,"",0,1)</f>
        <v>Ø</v>
      </c>
      <c r="FY20" s="58" t="str">
        <f>_xlfn.XLOOKUP(_xlfn.XLOOKUP($FA$14&amp;$ET20&amp;FY$17,'Data M-1'!$F:$F,'Data M-1'!$G:$G,"Not in Scope",0,1),$FA$6:$FA$11,$ET$6:$ET$11,"",0,1)</f>
        <v>◯</v>
      </c>
      <c r="FZ20" s="58" t="str">
        <f>_xlfn.XLOOKUP(_xlfn.XLOOKUP($FA$14&amp;$ET20&amp;FZ$17,'Data M-1'!$F:$F,'Data M-1'!$G:$G,"Not in Scope",0,1),$FA$6:$FA$11,$ET$6:$ET$11,"",0,1)</f>
        <v>Ø</v>
      </c>
      <c r="GA20" s="58" t="str">
        <f>_xlfn.XLOOKUP(_xlfn.XLOOKUP($FA$14&amp;$ET20&amp;GA$17,'Data M-1'!$F:$F,'Data M-1'!$G:$G,"Not in Scope",0,1),$FA$6:$FA$11,$ET$6:$ET$11,"",0,1)</f>
        <v>Ø</v>
      </c>
      <c r="GB20" s="58" t="str">
        <f>_xlfn.XLOOKUP(_xlfn.XLOOKUP($FA$14&amp;$ET20&amp;GB$17,'Data M-1'!$F:$F,'Data M-1'!$G:$G,"Not in Scope",0,1),$FA$6:$FA$11,$ET$6:$ET$11,"",0,1)</f>
        <v>Ø</v>
      </c>
      <c r="GC20" s="58" t="str">
        <f>_xlfn.XLOOKUP(_xlfn.XLOOKUP($FA$14&amp;$ET20&amp;GC$17,'Data M-1'!$F:$F,'Data M-1'!$G:$G,"Not in Scope",0,1),$FA$6:$FA$11,$ET$6:$ET$11,"",0,1)</f>
        <v>Ø</v>
      </c>
      <c r="GD20" s="58" t="str">
        <f>_xlfn.XLOOKUP(_xlfn.XLOOKUP($FA$14&amp;$ET20&amp;GD$17,'Data M-1'!$F:$F,'Data M-1'!$G:$G,"Not in Scope",0,1),$FA$6:$FA$11,$ET$6:$ET$11,"",0,1)</f>
        <v>Ø</v>
      </c>
      <c r="GE20" s="58" t="str">
        <f>_xlfn.XLOOKUP(_xlfn.XLOOKUP($FA$14&amp;$ET20&amp;GE$17,'Data M-1'!$F:$F,'Data M-1'!$G:$G,"Not in Scope",0,1),$FA$6:$FA$11,$ET$6:$ET$11,"",0,1)</f>
        <v>◯</v>
      </c>
      <c r="GF20" s="58" t="str">
        <f>_xlfn.XLOOKUP(_xlfn.XLOOKUP($FA$14&amp;$ET20&amp;GF$17,'Data M-1'!$F:$F,'Data M-1'!$G:$G,"Not in Scope",0,1),$FA$6:$FA$11,$ET$6:$ET$11,"",0,1)</f>
        <v>◯</v>
      </c>
      <c r="GG20" s="58" t="str">
        <f>_xlfn.XLOOKUP(_xlfn.XLOOKUP($FA$14&amp;$ET20&amp;GG$17,'Data M-1'!$F:$F,'Data M-1'!$G:$G,"Not in Scope",0,1),$FA$6:$FA$11,$ET$6:$ET$11,"",0,1)</f>
        <v>◯</v>
      </c>
      <c r="GH20" s="58" t="str">
        <f>_xlfn.XLOOKUP(_xlfn.XLOOKUP($FA$14&amp;$ET20&amp;GH$17,'Data M-1'!$F:$F,'Data M-1'!$G:$G,"Not in Scope",0,1),$FA$6:$FA$11,$ET$6:$ET$11,"",0,1)</f>
        <v>◯</v>
      </c>
      <c r="GI20" s="58" t="str">
        <f>_xlfn.XLOOKUP(_xlfn.XLOOKUP($FA$14&amp;$ET20&amp;GI$17,'Data M-1'!$F:$F,'Data M-1'!$G:$G,"Not in Scope",0,1),$FA$6:$FA$11,$ET$6:$ET$11,"",0,1)</f>
        <v>Ø</v>
      </c>
      <c r="GJ20" s="58" t="str">
        <f>_xlfn.XLOOKUP(_xlfn.XLOOKUP($FA$14&amp;$ET20&amp;GJ$17,'Data M-1'!$F:$F,'Data M-1'!$G:$G,"Not in Scope",0,1),$FA$6:$FA$11,$ET$6:$ET$11,"",0,1)</f>
        <v>Ø</v>
      </c>
      <c r="GK20" s="58" t="str">
        <f>_xlfn.XLOOKUP(_xlfn.XLOOKUP($FA$14&amp;$ET20&amp;GK$17,'Data M-1'!$F:$F,'Data M-1'!$G:$G,"Not in Scope",0,1),$FA$6:$FA$11,$ET$6:$ET$11,"",0,1)</f>
        <v>Ø</v>
      </c>
      <c r="GL20" s="58" t="str">
        <f>_xlfn.XLOOKUP(_xlfn.XLOOKUP($FA$14&amp;$ET20&amp;GL$17,'Data M-1'!$F:$F,'Data M-1'!$G:$G,"Not in Scope",0,1),$FA$6:$FA$11,$ET$6:$ET$11,"",0,1)</f>
        <v>Ø</v>
      </c>
      <c r="GM20" s="58" t="str">
        <f>_xlfn.XLOOKUP(_xlfn.XLOOKUP($FA$14&amp;$ET20&amp;GM$17,'Data M-1'!$F:$F,'Data M-1'!$G:$G,"Not in Scope",0,1),$FA$6:$FA$11,$ET$6:$ET$11,"",0,1)</f>
        <v>Ø</v>
      </c>
      <c r="GN20" s="58" t="str">
        <f>_xlfn.XLOOKUP(_xlfn.XLOOKUP($FA$14&amp;$ET20&amp;GN$17,'Data M-1'!$F:$F,'Data M-1'!$G:$G,"Not in Scope",0,1),$FA$6:$FA$11,$ET$6:$ET$11,"",0,1)</f>
        <v>Ø</v>
      </c>
      <c r="GO20" s="58" t="str">
        <f>_xlfn.XLOOKUP(_xlfn.XLOOKUP($FA$14&amp;$ET20&amp;GO$17,'Data M-1'!$F:$F,'Data M-1'!$G:$G,"Not in Scope",0,1),$FA$6:$FA$11,$ET$6:$ET$11,"",0,1)</f>
        <v>Ø</v>
      </c>
      <c r="GP20" s="58" t="str">
        <f>_xlfn.XLOOKUP(_xlfn.XLOOKUP($FA$14&amp;$ET20&amp;GP$17,'Data M-1'!$F:$F,'Data M-1'!$G:$G,"Not in Scope",0,1),$FA$6:$FA$11,$ET$6:$ET$11,"",0,1)</f>
        <v>Ø</v>
      </c>
      <c r="GQ20" s="58" t="str">
        <f>_xlfn.XLOOKUP(_xlfn.XLOOKUP($FA$14&amp;$ET20&amp;GQ$17,'Data M-1'!$F:$F,'Data M-1'!$G:$G,"Not in Scope",0,1),$FA$6:$FA$11,$ET$6:$ET$11,"",0,1)</f>
        <v>◯</v>
      </c>
      <c r="GR20" s="58" t="str">
        <f>_xlfn.XLOOKUP(_xlfn.XLOOKUP($FA$14&amp;$ET20&amp;GR$17,'Data M-1'!$F:$F,'Data M-1'!$G:$G,"Not in Scope",0,1),$FA$6:$FA$11,$ET$6:$ET$11,"",0,1)</f>
        <v>Ø</v>
      </c>
      <c r="GS20" s="58" t="str">
        <f>_xlfn.XLOOKUP(_xlfn.XLOOKUP($FA$14&amp;$ET20&amp;GS$17,'Data M-1'!$F:$F,'Data M-1'!$G:$G,"Not in Scope",0,1),$FA$6:$FA$11,$ET$6:$ET$11,"",0,1)</f>
        <v>Ø</v>
      </c>
      <c r="GT20" s="58" t="str">
        <f>_xlfn.XLOOKUP(_xlfn.XLOOKUP($FA$14&amp;$ET20&amp;GT$17,'Data M-1'!$F:$F,'Data M-1'!$G:$G,"Not in Scope",0,1),$FA$6:$FA$11,$ET$6:$ET$11,"",0,1)</f>
        <v>Ø</v>
      </c>
      <c r="GU20" s="58" t="str">
        <f>_xlfn.XLOOKUP(_xlfn.XLOOKUP($FA$14&amp;$ET20&amp;GU$17,'Data M-1'!$F:$F,'Data M-1'!$G:$G,"Not in Scope",0,1),$FA$6:$FA$11,$ET$6:$ET$11,"",0,1)</f>
        <v>Ø</v>
      </c>
      <c r="GV20" s="58" t="str">
        <f>_xlfn.XLOOKUP(_xlfn.XLOOKUP($FA$14&amp;$ET20&amp;GV$17,'Data M-1'!$F:$F,'Data M-1'!$G:$G,"Not in Scope",0,1),$FA$6:$FA$11,$ET$6:$ET$11,"",0,1)</f>
        <v>Ø</v>
      </c>
      <c r="GW20" s="58" t="str">
        <f>_xlfn.XLOOKUP(_xlfn.XLOOKUP($FA$14&amp;$ET20&amp;GW$17,'Data M-1'!$F:$F,'Data M-1'!$G:$G,"Not in Scope",0,1),$FA$6:$FA$11,$ET$6:$ET$11,"",0,1)</f>
        <v>Ø</v>
      </c>
      <c r="GX20" s="58" t="str">
        <f>_xlfn.XLOOKUP(_xlfn.XLOOKUP($FA$14&amp;$ET20&amp;GX$17,'Data M-1'!$F:$F,'Data M-1'!$G:$G,"Not in Scope",0,1),$FA$6:$FA$11,$ET$6:$ET$11,"",0,1)</f>
        <v>Ø</v>
      </c>
      <c r="GY20" s="58" t="str">
        <f>_xlfn.XLOOKUP(_xlfn.XLOOKUP($FA$14&amp;$ET20&amp;GY$17,'Data M-1'!$F:$F,'Data M-1'!$G:$G,"Not in Scope",0,1),$FA$6:$FA$11,$ET$6:$ET$11,"",0,1)</f>
        <v>Ø</v>
      </c>
      <c r="GZ20" s="58" t="str">
        <f>_xlfn.XLOOKUP(_xlfn.XLOOKUP($FA$14&amp;$ET20&amp;GZ$17,'Data M-1'!$F:$F,'Data M-1'!$G:$G,"Not in Scope",0,1),$FA$6:$FA$11,$ET$6:$ET$11,"",0,1)</f>
        <v>◯</v>
      </c>
      <c r="HA20" s="58" t="str">
        <f>_xlfn.XLOOKUP(_xlfn.XLOOKUP($FA$14&amp;$ET20&amp;HA$17,'Data M-1'!$F:$F,'Data M-1'!$G:$G,"Not in Scope",0,1),$FA$6:$FA$11,$ET$6:$ET$11,"",0,1)</f>
        <v>Ø</v>
      </c>
      <c r="HB20" s="58" t="str">
        <f>_xlfn.XLOOKUP(_xlfn.XLOOKUP($FA$14&amp;$ET20&amp;HB$17,'Data M-1'!$F:$F,'Data M-1'!$G:$G,"Not in Scope",0,1),$FA$6:$FA$11,$ET$6:$ET$11,"",0,1)</f>
        <v>Ø</v>
      </c>
      <c r="HC20" s="58" t="str">
        <f>_xlfn.XLOOKUP(_xlfn.XLOOKUP($FA$14&amp;$ET20&amp;HC$17,'Data M-1'!$F:$F,'Data M-1'!$G:$G,"Not in Scope",0,1),$FA$6:$FA$11,$ET$6:$ET$11,"",0,1)</f>
        <v>Ø</v>
      </c>
      <c r="HD20" s="58" t="str">
        <f>_xlfn.XLOOKUP(_xlfn.XLOOKUP($FA$14&amp;$ET20&amp;HD$17,'Data M-1'!$F:$F,'Data M-1'!$G:$G,"Not in Scope",0,1),$FA$6:$FA$11,$ET$6:$ET$11,"",0,1)</f>
        <v>Ø</v>
      </c>
      <c r="HE20" s="58" t="str">
        <f>_xlfn.XLOOKUP(_xlfn.XLOOKUP($FA$14&amp;$ET20&amp;HE$17,'Data M-1'!$F:$F,'Data M-1'!$G:$G,"Not in Scope",0,1),$FA$6:$FA$11,$ET$6:$ET$11,"",0,1)</f>
        <v>Ø</v>
      </c>
      <c r="HF20" s="58" t="str">
        <f>_xlfn.XLOOKUP(_xlfn.XLOOKUP($FA$14&amp;$ET20&amp;HF$17,'Data M-1'!$F:$F,'Data M-1'!$G:$G,"Not in Scope",0,1),$FA$6:$FA$11,$ET$6:$ET$11,"",0,1)</f>
        <v>Ø</v>
      </c>
      <c r="HG20" s="58" t="str">
        <f>_xlfn.XLOOKUP(_xlfn.XLOOKUP($FA$14&amp;$ET20&amp;HG$17,'Data M-1'!$F:$F,'Data M-1'!$G:$G,"Not in Scope",0,1),$FA$6:$FA$11,$ET$6:$ET$11,"",0,1)</f>
        <v>Ø</v>
      </c>
      <c r="HH20" s="58" t="str">
        <f>_xlfn.XLOOKUP(_xlfn.XLOOKUP($FA$14&amp;$ET20&amp;HH$17,'Data M-1'!$F:$F,'Data M-1'!$G:$G,"Not in Scope",0,1),$FA$6:$FA$11,$ET$6:$ET$11,"",0,1)</f>
        <v>Ø</v>
      </c>
      <c r="HI20" s="58" t="str">
        <f>_xlfn.XLOOKUP(_xlfn.XLOOKUP($FA$14&amp;$ET20&amp;HI$17,'Data M-1'!$F:$F,'Data M-1'!$G:$G,"Not in Scope",0,1),$FA$6:$FA$11,$ET$6:$ET$11,"",0,1)</f>
        <v>◯</v>
      </c>
      <c r="HJ20" s="58" t="str">
        <f>_xlfn.XLOOKUP(_xlfn.XLOOKUP($FA$14&amp;$ET20&amp;HJ$17,'Data M-1'!$F:$F,'Data M-1'!$G:$G,"Not in Scope",0,1),$FA$6:$FA$11,$ET$6:$ET$11,"",0,1)</f>
        <v>Ø</v>
      </c>
      <c r="HK20" s="58" t="str">
        <f>_xlfn.XLOOKUP(_xlfn.XLOOKUP($FA$14&amp;$ET20&amp;HK$17,'Data M-1'!$F:$F,'Data M-1'!$G:$G,"Not in Scope",0,1),$FA$6:$FA$11,$ET$6:$ET$11,"",0,1)</f>
        <v>Ø</v>
      </c>
      <c r="HL20" s="58" t="str">
        <f>_xlfn.XLOOKUP(_xlfn.XLOOKUP($FA$14&amp;$ET20&amp;HL$17,'Data M-1'!$F:$F,'Data M-1'!$G:$G,"Not in Scope",0,1),$FA$6:$FA$11,$ET$6:$ET$11,"",0,1)</f>
        <v>Ø</v>
      </c>
      <c r="HM20" s="58" t="str">
        <f>_xlfn.XLOOKUP(_xlfn.XLOOKUP($FA$14&amp;$ET20&amp;HM$17,'Data M-1'!$F:$F,'Data M-1'!$G:$G,"Not in Scope",0,1),$FA$6:$FA$11,$ET$6:$ET$11,"",0,1)</f>
        <v>Ø</v>
      </c>
      <c r="HN20" s="58" t="str">
        <f>_xlfn.XLOOKUP(_xlfn.XLOOKUP($FA$14&amp;$ET20&amp;HN$17,'Data M-1'!$F:$F,'Data M-1'!$G:$G,"Not in Scope",0,1),$FA$6:$FA$11,$ET$6:$ET$11,"",0,1)</f>
        <v>Ø</v>
      </c>
      <c r="HO20" s="58" t="str">
        <f>_xlfn.XLOOKUP(_xlfn.XLOOKUP($FA$14&amp;$ET20&amp;HO$17,'Data M-1'!$F:$F,'Data M-1'!$G:$G,"Not in Scope",0,1),$FA$6:$FA$11,$ET$6:$ET$11,"",0,1)</f>
        <v>Ø</v>
      </c>
    </row>
    <row r="21" spans="2:223" x14ac:dyDescent="0.25">
      <c r="B21" s="133" t="s">
        <v>1576</v>
      </c>
      <c r="C21" s="126"/>
      <c r="D21" s="127"/>
      <c r="E21" s="127"/>
      <c r="F21" s="127"/>
      <c r="G21" s="127"/>
      <c r="H21" s="128"/>
      <c r="I21" s="58" t="str">
        <f>_xlfn.XLOOKUP(_xlfn.XLOOKUP($I$14&amp;$B21&amp;I$17,Data!$F:$F,Data!$H:$H,"",0,-1),$I$6:$I$12,$B$6:$B$12,INDEX($ET$17:$HO$39,MATCH($B21,$ET$17:$ET$40,0),MATCH(I$17,$ET$17:$HO$17,0),1),0,1)</f>
        <v>Ø</v>
      </c>
      <c r="J21" s="58" t="str">
        <f>_xlfn.XLOOKUP(_xlfn.XLOOKUP($I$14&amp;$B21&amp;J$17,Data!$F:$F,Data!$H:$H,"",0,-1),$I$6:$I$12,$B$6:$B$12,INDEX($ET$17:$HO$39,MATCH($B21,$ET$17:$ET$40,0),MATCH(J$17,$ET$17:$HO$17,0),1),0,1)</f>
        <v>✘</v>
      </c>
      <c r="K21" s="58" t="str">
        <f>_xlfn.XLOOKUP(_xlfn.XLOOKUP($I$14&amp;$B21&amp;K$17,Data!$F:$F,Data!$H:$H,"",0,-1),$I$6:$I$12,$B$6:$B$12,INDEX($ET$17:$HO$39,MATCH($B21,$ET$17:$ET$40,0),MATCH(K$17,$ET$17:$HO$17,0),1),0,1)</f>
        <v>Ø</v>
      </c>
      <c r="L21" s="58" t="str">
        <f>_xlfn.XLOOKUP(_xlfn.XLOOKUP($I$14&amp;$B21&amp;L$17,Data!$F:$F,Data!$H:$H,"",0,-1),$I$6:$I$12,$B$6:$B$12,INDEX($ET$17:$HO$39,MATCH($B21,$ET$17:$ET$40,0),MATCH(L$17,$ET$17:$HO$17,0),1),0,1)</f>
        <v>Ø</v>
      </c>
      <c r="M21" s="58" t="str">
        <f>_xlfn.XLOOKUP(_xlfn.XLOOKUP($I$14&amp;$B21&amp;M$17,Data!$F:$F,Data!$H:$H,"",0,-1),$I$6:$I$12,$B$6:$B$12,INDEX($ET$17:$HO$39,MATCH($B21,$ET$17:$ET$40,0),MATCH(M$17,$ET$17:$HO$17,0),1),0,1)</f>
        <v>Ø</v>
      </c>
      <c r="N21" s="58" t="str">
        <f>_xlfn.XLOOKUP(_xlfn.XLOOKUP($I$14&amp;$B21&amp;N$17,Data!$F:$F,Data!$H:$H,"",0,-1),$I$6:$I$12,$B$6:$B$12,INDEX($ET$17:$HO$39,MATCH($B21,$ET$17:$ET$40,0),MATCH(N$17,$ET$17:$HO$17,0),1),0,1)</f>
        <v>Ø</v>
      </c>
      <c r="O21" s="58" t="str">
        <f>_xlfn.XLOOKUP(_xlfn.XLOOKUP($I$14&amp;$B21&amp;O$17,Data!$F:$F,Data!$H:$H,"",0,-1),$I$6:$I$12,$B$6:$B$12,INDEX($ET$17:$HO$39,MATCH($B21,$ET$17:$ET$40,0),MATCH(O$17,$ET$17:$HO$17,0),1),0,1)</f>
        <v>Ø</v>
      </c>
      <c r="P21" s="58" t="str">
        <f>_xlfn.XLOOKUP(_xlfn.XLOOKUP($I$14&amp;$B21&amp;P$17,Data!$F:$F,Data!$H:$H,"",0,-1),$I$6:$I$12,$B$6:$B$12,INDEX($ET$17:$HO$39,MATCH($B21,$ET$17:$ET$40,0),MATCH(P$17,$ET$17:$HO$17,0),1),0,1)</f>
        <v>Ø</v>
      </c>
      <c r="Q21" s="58" t="str">
        <f>_xlfn.XLOOKUP(_xlfn.XLOOKUP($I$14&amp;$B21&amp;Q$17,Data!$F:$F,Data!$H:$H,"",0,-1),$I$6:$I$12,$B$6:$B$12,INDEX($ET$17:$HO$39,MATCH($B21,$ET$17:$ET$40,0),MATCH(Q$17,$ET$17:$HO$17,0),1),0,1)</f>
        <v>◯</v>
      </c>
      <c r="R21" s="58" t="str">
        <f>_xlfn.XLOOKUP(_xlfn.XLOOKUP($I$14&amp;$B21&amp;R$17,Data!$F:$F,Data!$H:$H,"",0,-1),$I$6:$I$12,$B$6:$B$12,INDEX($ET$17:$HO$39,MATCH($B21,$ET$17:$ET$40,0),MATCH(R$17,$ET$17:$HO$17,0),1),0,1)</f>
        <v>Ø</v>
      </c>
      <c r="S21" s="58" t="str">
        <f>_xlfn.XLOOKUP(_xlfn.XLOOKUP($I$14&amp;$B21&amp;S$17,Data!$F:$F,Data!$H:$H,"",0,-1),$I$6:$I$12,$B$6:$B$12,INDEX($ET$17:$HO$39,MATCH($B21,$ET$17:$ET$40,0),MATCH(S$17,$ET$17:$HO$17,0),1),0,1)</f>
        <v>◯</v>
      </c>
      <c r="T21" s="58" t="str">
        <f>_xlfn.XLOOKUP(_xlfn.XLOOKUP($I$14&amp;$B21&amp;T$17,Data!$F:$F,Data!$H:$H,"",0,-1),$I$6:$I$12,$B$6:$B$12,INDEX($ET$17:$HO$39,MATCH($B21,$ET$17:$ET$40,0),MATCH(T$17,$ET$17:$HO$17,0),1),0,1)</f>
        <v>◯</v>
      </c>
      <c r="U21" s="58" t="str">
        <f>_xlfn.XLOOKUP(_xlfn.XLOOKUP($I$14&amp;$B21&amp;U$17,Data!$F:$F,Data!$H:$H,"",0,-1),$I$6:$I$12,$B$6:$B$12,INDEX($ET$17:$HO$39,MATCH($B21,$ET$17:$ET$40,0),MATCH(U$17,$ET$17:$HO$17,0),1),0,1)</f>
        <v>Ø</v>
      </c>
      <c r="V21" s="58" t="str">
        <f>_xlfn.XLOOKUP(_xlfn.XLOOKUP($I$14&amp;$B21&amp;V$17,Data!$F:$F,Data!$H:$H,"",0,-1),$I$6:$I$12,$B$6:$B$12,INDEX($ET$17:$HO$39,MATCH($B21,$ET$17:$ET$40,0),MATCH(V$17,$ET$17:$HO$17,0),1),0,1)</f>
        <v>◯</v>
      </c>
      <c r="W21" s="58" t="str">
        <f>_xlfn.XLOOKUP(_xlfn.XLOOKUP($I$14&amp;$B21&amp;W$17,Data!$F:$F,Data!$H:$H,"",0,-1),$I$6:$I$12,$B$6:$B$12,INDEX($ET$17:$HO$39,MATCH($B21,$ET$17:$ET$40,0),MATCH(W$17,$ET$17:$HO$17,0),1),0,1)</f>
        <v>Ø</v>
      </c>
      <c r="X21" s="58" t="str">
        <f>_xlfn.XLOOKUP(_xlfn.XLOOKUP($I$14&amp;$B21&amp;X$17,Data!$F:$F,Data!$H:$H,"",0,-1),$I$6:$I$12,$B$6:$B$12,INDEX($ET$17:$HO$39,MATCH($B21,$ET$17:$ET$40,0),MATCH(X$17,$ET$17:$HO$17,0),1),0,1)</f>
        <v>✔</v>
      </c>
      <c r="Y21" s="58" t="str">
        <f>_xlfn.XLOOKUP(_xlfn.XLOOKUP($I$14&amp;$B21&amp;Y$17,Data!$F:$F,Data!$H:$H,"",0,-1),$I$6:$I$12,$B$6:$B$12,INDEX($ET$17:$HO$39,MATCH($B21,$ET$17:$ET$40,0),MATCH(Y$17,$ET$17:$HO$17,0),1),0,1)</f>
        <v>◯</v>
      </c>
      <c r="Z21" s="58" t="str">
        <f>_xlfn.XLOOKUP(_xlfn.XLOOKUP($I$14&amp;$B21&amp;Z$17,Data!$F:$F,Data!$H:$H,"",0,-1),$I$6:$I$12,$B$6:$B$12,INDEX($ET$17:$HO$39,MATCH($B21,$ET$17:$ET$40,0),MATCH(Z$17,$ET$17:$HO$17,0),1),0,1)</f>
        <v>◯</v>
      </c>
      <c r="AA21" s="58" t="str">
        <f>_xlfn.XLOOKUP(_xlfn.XLOOKUP($I$14&amp;$B21&amp;AA$17,Data!$F:$F,Data!$H:$H,"",0,-1),$I$6:$I$12,$B$6:$B$12,INDEX($ET$17:$HO$39,MATCH($B21,$ET$17:$ET$40,0),MATCH(AA$17,$ET$17:$HO$17,0),1),0,1)</f>
        <v>Ø</v>
      </c>
      <c r="AB21" s="58" t="str">
        <f>_xlfn.XLOOKUP(_xlfn.XLOOKUP($I$14&amp;$B21&amp;AB$17,Data!$F:$F,Data!$H:$H,"",0,-1),$I$6:$I$12,$B$6:$B$12,INDEX($ET$17:$HO$39,MATCH($B21,$ET$17:$ET$40,0),MATCH(AB$17,$ET$17:$HO$17,0),1),0,1)</f>
        <v>Ø</v>
      </c>
      <c r="AC21" s="58" t="str">
        <f>_xlfn.XLOOKUP(_xlfn.XLOOKUP($I$14&amp;$B21&amp;AC$17,Data!$F:$F,Data!$H:$H,"",0,-1),$I$6:$I$12,$B$6:$B$12,INDEX($ET$17:$HO$39,MATCH($B21,$ET$17:$ET$40,0),MATCH(AC$17,$ET$17:$HO$17,0),1),0,1)</f>
        <v>Ø</v>
      </c>
      <c r="AD21" s="58" t="str">
        <f>_xlfn.XLOOKUP(_xlfn.XLOOKUP($I$14&amp;$B21&amp;AD$17,Data!$F:$F,Data!$H:$H,"",0,-1),$I$6:$I$12,$B$6:$B$12,INDEX($ET$17:$HO$39,MATCH($B21,$ET$17:$ET$40,0),MATCH(AD$17,$ET$17:$HO$17,0),1),0,1)</f>
        <v>Ø</v>
      </c>
      <c r="AE21" s="58" t="str">
        <f>_xlfn.XLOOKUP(_xlfn.XLOOKUP($I$14&amp;$B21&amp;AE$17,Data!$F:$F,Data!$H:$H,"",0,-1),$I$6:$I$12,$B$6:$B$12,INDEX($ET$17:$HO$39,MATCH($B21,$ET$17:$ET$40,0),MATCH(AE$17,$ET$17:$HO$17,0),1),0,1)</f>
        <v>◯</v>
      </c>
      <c r="AF21" s="58" t="str">
        <f>_xlfn.XLOOKUP(_xlfn.XLOOKUP($I$14&amp;$B21&amp;AF$17,Data!$F:$F,Data!$H:$H,"",0,-1),$I$6:$I$12,$B$6:$B$12,INDEX($ET$17:$HO$39,MATCH($B21,$ET$17:$ET$40,0),MATCH(AF$17,$ET$17:$HO$17,0),1),0,1)</f>
        <v>Ø</v>
      </c>
      <c r="AG21" s="58" t="str">
        <f>_xlfn.XLOOKUP(_xlfn.XLOOKUP($I$14&amp;$B21&amp;AG$17,Data!$F:$F,Data!$H:$H,"",0,-1),$I$6:$I$12,$B$6:$B$12,INDEX($ET$17:$HO$39,MATCH($B21,$ET$17:$ET$40,0),MATCH(AG$17,$ET$17:$HO$17,0),1),0,1)</f>
        <v>◯</v>
      </c>
      <c r="AH21" s="58" t="str">
        <f>_xlfn.XLOOKUP(_xlfn.XLOOKUP($I$14&amp;$B21&amp;AH$17,Data!$F:$F,Data!$H:$H,"",0,-1),$I$6:$I$12,$B$6:$B$12,INDEX($ET$17:$HO$39,MATCH($B21,$ET$17:$ET$40,0),MATCH(AH$17,$ET$17:$HO$17,0),1),0,1)</f>
        <v>Ø</v>
      </c>
      <c r="AI21" s="58" t="str">
        <f>_xlfn.XLOOKUP(_xlfn.XLOOKUP($I$14&amp;$B21&amp;AI$17,Data!$F:$F,Data!$H:$H,"",0,-1),$I$6:$I$12,$B$6:$B$12,INDEX($ET$17:$HO$39,MATCH($B21,$ET$17:$ET$40,0),MATCH(AI$17,$ET$17:$HO$17,0),1),0,1)</f>
        <v>Ø</v>
      </c>
      <c r="AJ21" s="58" t="str">
        <f>_xlfn.XLOOKUP(_xlfn.XLOOKUP($I$14&amp;$B21&amp;AJ$17,Data!$F:$F,Data!$H:$H,"",0,-1),$I$6:$I$12,$B$6:$B$12,INDEX($ET$17:$HO$39,MATCH($B21,$ET$17:$ET$40,0),MATCH(AJ$17,$ET$17:$HO$17,0),1),0,1)</f>
        <v>Ø</v>
      </c>
      <c r="AK21" s="58" t="str">
        <f>_xlfn.XLOOKUP(_xlfn.XLOOKUP($I$14&amp;$B21&amp;AK$17,Data!$F:$F,Data!$H:$H,"",0,-1),$I$6:$I$12,$B$6:$B$12,INDEX($ET$17:$HO$39,MATCH($B21,$ET$17:$ET$40,0),MATCH(AK$17,$ET$17:$HO$17,0),1),0,1)</f>
        <v>Ø</v>
      </c>
      <c r="AL21" s="58" t="str">
        <f>_xlfn.XLOOKUP(_xlfn.XLOOKUP($I$14&amp;$B21&amp;AL$17,Data!$F:$F,Data!$H:$H,"",0,-1),$I$6:$I$12,$B$6:$B$12,INDEX($ET$17:$HO$39,MATCH($B21,$ET$17:$ET$40,0),MATCH(AL$17,$ET$17:$HO$17,0),1),0,1)</f>
        <v>Ø</v>
      </c>
      <c r="AM21" s="58" t="str">
        <f>_xlfn.XLOOKUP(_xlfn.XLOOKUP($I$14&amp;$B21&amp;AM$17,Data!$F:$F,Data!$H:$H,"",0,-1),$I$6:$I$12,$B$6:$B$12,INDEX($ET$17:$HO$39,MATCH($B21,$ET$17:$ET$40,0),MATCH(AM$17,$ET$17:$HO$17,0),1),0,1)</f>
        <v>◯</v>
      </c>
      <c r="AN21" s="58" t="str">
        <f>_xlfn.XLOOKUP(_xlfn.XLOOKUP($I$14&amp;$B21&amp;AN$17,Data!$F:$F,Data!$H:$H,"",0,-1),$I$6:$I$12,$B$6:$B$12,INDEX($ET$17:$HO$39,MATCH($B21,$ET$17:$ET$40,0),MATCH(AN$17,$ET$17:$HO$17,0),1),0,1)</f>
        <v>◯</v>
      </c>
      <c r="AO21" s="58" t="str">
        <f>_xlfn.XLOOKUP(_xlfn.XLOOKUP($I$14&amp;$B21&amp;AO$17,Data!$F:$F,Data!$H:$H,"",0,-1),$I$6:$I$12,$B$6:$B$12,INDEX($ET$17:$HO$39,MATCH($B21,$ET$17:$ET$40,0),MATCH(AO$17,$ET$17:$HO$17,0),1),0,1)</f>
        <v>◯</v>
      </c>
      <c r="AP21" s="58" t="str">
        <f>_xlfn.XLOOKUP(_xlfn.XLOOKUP($I$14&amp;$B21&amp;AP$17,Data!$F:$F,Data!$H:$H,"",0,-1),$I$6:$I$12,$B$6:$B$12,INDEX($ET$17:$HO$39,MATCH($B21,$ET$17:$ET$40,0),MATCH(AP$17,$ET$17:$HO$17,0),1),0,1)</f>
        <v>◯</v>
      </c>
      <c r="AQ21" s="58" t="str">
        <f>_xlfn.XLOOKUP(_xlfn.XLOOKUP($I$14&amp;$B21&amp;AQ$17,Data!$F:$F,Data!$H:$H,"",0,-1),$I$6:$I$12,$B$6:$B$12,INDEX($ET$17:$HO$39,MATCH($B21,$ET$17:$ET$40,0),MATCH(AQ$17,$ET$17:$HO$17,0),1),0,1)</f>
        <v>◯</v>
      </c>
      <c r="AR21" s="58" t="str">
        <f>_xlfn.XLOOKUP(_xlfn.XLOOKUP($I$14&amp;$B21&amp;AR$17,Data!$F:$F,Data!$H:$H,"",0,-1),$I$6:$I$12,$B$6:$B$12,INDEX($ET$17:$HO$39,MATCH($B21,$ET$17:$ET$40,0),MATCH(AR$17,$ET$17:$HO$17,0),1),0,1)</f>
        <v>✔</v>
      </c>
      <c r="AS21" s="58" t="str">
        <f>_xlfn.XLOOKUP(_xlfn.XLOOKUP($I$14&amp;$B21&amp;AS$17,Data!$F:$F,Data!$H:$H,"",0,-1),$I$6:$I$12,$B$6:$B$12,INDEX($ET$17:$HO$39,MATCH($B21,$ET$17:$ET$40,0),MATCH(AS$17,$ET$17:$HO$17,0),1),0,1)</f>
        <v>Ø</v>
      </c>
      <c r="AT21" s="58" t="str">
        <f>_xlfn.XLOOKUP(_xlfn.XLOOKUP($I$14&amp;$B21&amp;AT$17,Data!$F:$F,Data!$H:$H,"",0,-1),$I$6:$I$12,$B$6:$B$12,INDEX($ET$17:$HO$39,MATCH($B21,$ET$17:$ET$40,0),MATCH(AT$17,$ET$17:$HO$17,0),1),0,1)</f>
        <v>✔</v>
      </c>
      <c r="AU21" s="58" t="str">
        <f>_xlfn.XLOOKUP(_xlfn.XLOOKUP($I$14&amp;$B21&amp;AU$17,Data!$F:$F,Data!$H:$H,"",0,-1),$I$6:$I$12,$B$6:$B$12,INDEX($ET$17:$HO$39,MATCH($B21,$ET$17:$ET$40,0),MATCH(AU$17,$ET$17:$HO$17,0),1),0,1)</f>
        <v>Ø</v>
      </c>
      <c r="AV21" s="58" t="str">
        <f>_xlfn.XLOOKUP(_xlfn.XLOOKUP($I$14&amp;$B21&amp;AV$17,Data!$F:$F,Data!$H:$H,"",0,-1),$I$6:$I$12,$B$6:$B$12,INDEX($ET$17:$HO$39,MATCH($B21,$ET$17:$ET$40,0),MATCH(AV$17,$ET$17:$HO$17,0),1),0,1)</f>
        <v>Ø</v>
      </c>
      <c r="AW21" s="58" t="str">
        <f>_xlfn.XLOOKUP(_xlfn.XLOOKUP($I$14&amp;$B21&amp;AW$17,Data!$F:$F,Data!$H:$H,"",0,-1),$I$6:$I$12,$B$6:$B$12,INDEX($ET$17:$HO$39,MATCH($B21,$ET$17:$ET$40,0),MATCH(AW$17,$ET$17:$HO$17,0),1),0,1)</f>
        <v>✔</v>
      </c>
      <c r="AX21" s="58" t="str">
        <f>_xlfn.XLOOKUP(_xlfn.XLOOKUP($I$14&amp;$B21&amp;AX$17,Data!$F:$F,Data!$H:$H,"",0,-1),$I$6:$I$12,$B$6:$B$12,INDEX($ET$17:$HO$39,MATCH($B21,$ET$17:$ET$40,0),MATCH(AX$17,$ET$17:$HO$17,0),1),0,1)</f>
        <v>Ø</v>
      </c>
      <c r="AY21" s="58" t="str">
        <f>_xlfn.XLOOKUP(_xlfn.XLOOKUP($I$14&amp;$B21&amp;AY$17,Data!$F:$F,Data!$H:$H,"",0,-1),$I$6:$I$12,$B$6:$B$12,INDEX($ET$17:$HO$39,MATCH($B21,$ET$17:$ET$40,0),MATCH(AY$17,$ET$17:$HO$17,0),1),0,1)</f>
        <v>✔</v>
      </c>
      <c r="AZ21" s="58" t="str">
        <f>_xlfn.XLOOKUP(_xlfn.XLOOKUP($I$14&amp;$B21&amp;AZ$17,Data!$F:$F,Data!$H:$H,"",0,-1),$I$6:$I$12,$B$6:$B$12,INDEX($ET$17:$HO$39,MATCH($B21,$ET$17:$ET$40,0),MATCH(AZ$17,$ET$17:$HO$17,0),1),0,1)</f>
        <v>Ø</v>
      </c>
      <c r="BA21" s="58" t="str">
        <f>_xlfn.XLOOKUP(_xlfn.XLOOKUP($I$14&amp;$B21&amp;BA$17,Data!$F:$F,Data!$H:$H,"",0,-1),$I$6:$I$12,$B$6:$B$12,INDEX($ET$17:$HO$39,MATCH($B21,$ET$17:$ET$40,0),MATCH(BA$17,$ET$17:$HO$17,0),1),0,1)</f>
        <v>Ø</v>
      </c>
      <c r="BB21" s="58" t="str">
        <f>_xlfn.XLOOKUP(_xlfn.XLOOKUP($I$14&amp;$B21&amp;BB$17,Data!$F:$F,Data!$H:$H,"",0,-1),$I$6:$I$12,$B$6:$B$12,INDEX($ET$17:$HO$39,MATCH($B21,$ET$17:$ET$40,0),MATCH(BB$17,$ET$17:$HO$17,0),1),0,1)</f>
        <v>Ø</v>
      </c>
      <c r="BC21" s="58" t="str">
        <f>_xlfn.XLOOKUP(_xlfn.XLOOKUP($I$14&amp;$B21&amp;BC$17,Data!$F:$F,Data!$H:$H,"",0,-1),$I$6:$I$12,$B$6:$B$12,INDEX($ET$17:$HO$39,MATCH($B21,$ET$17:$ET$40,0),MATCH(BC$17,$ET$17:$HO$17,0),1),0,1)</f>
        <v>Ø</v>
      </c>
      <c r="BD21" s="58" t="str">
        <f>_xlfn.XLOOKUP(_xlfn.XLOOKUP($I$14&amp;$B21&amp;BD$17,Data!$F:$F,Data!$H:$H,"",0,-1),$I$6:$I$12,$B$6:$B$12,INDEX($ET$17:$HO$39,MATCH($B21,$ET$17:$ET$40,0),MATCH(BD$17,$ET$17:$HO$17,0),1),0,1)</f>
        <v>◯</v>
      </c>
      <c r="BE21" s="58" t="str">
        <f>_xlfn.XLOOKUP(_xlfn.XLOOKUP($I$14&amp;$B21&amp;BE$17,Data!$F:$F,Data!$H:$H,"",0,-1),$I$6:$I$12,$B$6:$B$12,INDEX($ET$17:$HO$39,MATCH($B21,$ET$17:$ET$40,0),MATCH(BE$17,$ET$17:$HO$17,0),1),0,1)</f>
        <v>Ø</v>
      </c>
      <c r="BF21" s="58" t="str">
        <f>_xlfn.XLOOKUP(_xlfn.XLOOKUP($I$14&amp;$B21&amp;BF$17,Data!$F:$F,Data!$H:$H,"",0,-1),$I$6:$I$12,$B$6:$B$12,INDEX($ET$17:$HO$39,MATCH($B21,$ET$17:$ET$40,0),MATCH(BF$17,$ET$17:$HO$17,0),1),0,1)</f>
        <v>Ø</v>
      </c>
      <c r="BG21" s="58" t="str">
        <f>_xlfn.XLOOKUP(_xlfn.XLOOKUP($I$14&amp;$B21&amp;BG$17,Data!$F:$F,Data!$H:$H,"",0,-1),$I$6:$I$12,$B$6:$B$12,INDEX($ET$17:$HO$39,MATCH($B21,$ET$17:$ET$40,0),MATCH(BG$17,$ET$17:$HO$17,0),1),0,1)</f>
        <v>◯</v>
      </c>
      <c r="BH21" s="58" t="str">
        <f>_xlfn.XLOOKUP(_xlfn.XLOOKUP($I$14&amp;$B21&amp;BH$17,Data!$F:$F,Data!$H:$H,"",0,-1),$I$6:$I$12,$B$6:$B$12,INDEX($ET$17:$HO$39,MATCH($B21,$ET$17:$ET$40,0),MATCH(BH$17,$ET$17:$HO$17,0),1),0,1)</f>
        <v>◯</v>
      </c>
      <c r="BI21" s="58" t="str">
        <f>_xlfn.XLOOKUP(_xlfn.XLOOKUP($I$14&amp;$B21&amp;BI$17,Data!$F:$F,Data!$H:$H,"",0,-1),$I$6:$I$12,$B$6:$B$12,INDEX($ET$17:$HO$39,MATCH($B21,$ET$17:$ET$40,0),MATCH(BI$17,$ET$17:$HO$17,0),1),0,1)</f>
        <v>Ø</v>
      </c>
      <c r="BJ21" s="58" t="str">
        <f>_xlfn.XLOOKUP(_xlfn.XLOOKUP($I$14&amp;$B21&amp;BJ$17,Data!$F:$F,Data!$H:$H,"",0,-1),$I$6:$I$12,$B$6:$B$12,INDEX($ET$17:$HO$39,MATCH($B21,$ET$17:$ET$40,0),MATCH(BJ$17,$ET$17:$HO$17,0),1),0,1)</f>
        <v>✘</v>
      </c>
      <c r="BK21" s="58" t="str">
        <f>_xlfn.XLOOKUP(_xlfn.XLOOKUP($I$14&amp;$B21&amp;BK$17,Data!$F:$F,Data!$H:$H,"",0,-1),$I$6:$I$12,$B$6:$B$12,INDEX($ET$17:$HO$39,MATCH($B21,$ET$17:$ET$40,0),MATCH(BK$17,$ET$17:$HO$17,0),1),0,1)</f>
        <v>Ø</v>
      </c>
      <c r="BL21" s="58" t="str">
        <f>_xlfn.XLOOKUP(_xlfn.XLOOKUP($I$14&amp;$B21&amp;BL$17,Data!$F:$F,Data!$H:$H,"",0,-1),$I$6:$I$12,$B$6:$B$12,INDEX($ET$17:$HO$39,MATCH($B21,$ET$17:$ET$40,0),MATCH(BL$17,$ET$17:$HO$17,0),1),0,1)</f>
        <v>Ø</v>
      </c>
      <c r="BM21" s="58" t="str">
        <f>_xlfn.XLOOKUP(_xlfn.XLOOKUP($I$14&amp;$B21&amp;BM$17,Data!$F:$F,Data!$H:$H,"",0,-1),$I$6:$I$12,$B$6:$B$12,INDEX($ET$17:$HO$39,MATCH($B21,$ET$17:$ET$40,0),MATCH(BM$17,$ET$17:$HO$17,0),1),0,1)</f>
        <v>◯</v>
      </c>
      <c r="BN21" s="58" t="str">
        <f>_xlfn.XLOOKUP(_xlfn.XLOOKUP($I$14&amp;$B21&amp;BN$17,Data!$F:$F,Data!$H:$H,"",0,-1),$I$6:$I$12,$B$6:$B$12,INDEX($ET$17:$HO$39,MATCH($B21,$ET$17:$ET$40,0),MATCH(BN$17,$ET$17:$HO$17,0),1),0,1)</f>
        <v>Ø</v>
      </c>
      <c r="BO21" s="58" t="str">
        <f>_xlfn.XLOOKUP(_xlfn.XLOOKUP($I$14&amp;$B21&amp;BO$17,Data!$F:$F,Data!$H:$H,"",0,-1),$I$6:$I$12,$B$6:$B$12,INDEX($ET$17:$HO$39,MATCH($B21,$ET$17:$ET$40,0),MATCH(BO$17,$ET$17:$HO$17,0),1),0,1)</f>
        <v>Ø</v>
      </c>
      <c r="BP21" s="58" t="str">
        <f>_xlfn.XLOOKUP(_xlfn.XLOOKUP($I$14&amp;$B21&amp;BP$17,Data!$F:$F,Data!$H:$H,"",0,-1),$I$6:$I$12,$B$6:$B$12,INDEX($ET$17:$HO$39,MATCH($B21,$ET$17:$ET$40,0),MATCH(BP$17,$ET$17:$HO$17,0),1),0,1)</f>
        <v>Ø</v>
      </c>
      <c r="BQ21" s="58" t="str">
        <f>_xlfn.XLOOKUP(_xlfn.XLOOKUP($I$14&amp;$B21&amp;BQ$17,Data!$F:$F,Data!$H:$H,"",0,-1),$I$6:$I$12,$B$6:$B$12,INDEX($ET$17:$HO$39,MATCH($B21,$ET$17:$ET$40,0),MATCH(BQ$17,$ET$17:$HO$17,0),1),0,1)</f>
        <v>▶</v>
      </c>
      <c r="BR21" s="58" t="str">
        <f>_xlfn.XLOOKUP(_xlfn.XLOOKUP($I$14&amp;$B21&amp;BR$17,Data!$F:$F,Data!$H:$H,"",0,-1),$I$6:$I$12,$B$6:$B$12,INDEX($ET$17:$HO$39,MATCH($B21,$ET$17:$ET$40,0),MATCH(BR$17,$ET$17:$HO$17,0),1),0,1)</f>
        <v>Ø</v>
      </c>
      <c r="BS21" s="58" t="str">
        <f>_xlfn.XLOOKUP(_xlfn.XLOOKUP($I$14&amp;$B21&amp;BS$17,Data!$F:$F,Data!$H:$H,"",0,-1),$I$6:$I$12,$B$6:$B$12,INDEX($ET$17:$HO$39,MATCH($B21,$ET$17:$ET$40,0),MATCH(BS$17,$ET$17:$HO$17,0),1),0,1)</f>
        <v>Ø</v>
      </c>
      <c r="BT21" s="58" t="str">
        <f>_xlfn.XLOOKUP(_xlfn.XLOOKUP($I$14&amp;$B21&amp;BT$17,Data!$F:$F,Data!$H:$H,"",0,-1),$I$6:$I$12,$B$6:$B$12,INDEX($ET$17:$HO$39,MATCH($B21,$ET$17:$ET$40,0),MATCH(BT$17,$ET$17:$HO$17,0),1),0,1)</f>
        <v>Ø</v>
      </c>
      <c r="BU21" s="58" t="str">
        <f>_xlfn.XLOOKUP(_xlfn.XLOOKUP($I$14&amp;$B21&amp;BU$17,Data!$F:$F,Data!$H:$H,"",0,-1),$I$6:$I$12,$B$6:$B$12,INDEX($ET$17:$HO$39,MATCH($B21,$ET$17:$ET$40,0),MATCH(BU$17,$ET$17:$HO$17,0),1),0,1)</f>
        <v>Ø</v>
      </c>
      <c r="BV21" s="58" t="str">
        <f>_xlfn.XLOOKUP(_xlfn.XLOOKUP($I$14&amp;$B21&amp;BV$17,Data!$F:$F,Data!$H:$H,"",0,-1),$I$6:$I$12,$B$6:$B$12,INDEX($ET$17:$HO$39,MATCH($B21,$ET$17:$ET$40,0),MATCH(BV$17,$ET$17:$HO$17,0),1),0,1)</f>
        <v>◯</v>
      </c>
      <c r="BW21" s="58" t="str">
        <f>_xlfn.XLOOKUP(_xlfn.XLOOKUP($I$14&amp;$B21&amp;BW$17,Data!$F:$F,Data!$H:$H,"",0,-1),$I$6:$I$12,$B$6:$B$12,INDEX($ET$17:$HO$39,MATCH($B21,$ET$17:$ET$40,0),MATCH(BW$17,$ET$17:$HO$17,0),1),0,1)</f>
        <v>Ø</v>
      </c>
      <c r="BX21" s="57"/>
      <c r="BY21" s="57"/>
      <c r="BZ21" s="57"/>
      <c r="CA21" s="57"/>
      <c r="CB21" s="57"/>
      <c r="CC21" s="57"/>
      <c r="CD21" s="57"/>
      <c r="CE21" s="57"/>
      <c r="CF21" s="57"/>
      <c r="CG21" s="57"/>
      <c r="CH21" s="57"/>
      <c r="CI21" s="57"/>
      <c r="CJ21" s="57"/>
      <c r="CK21" s="57"/>
      <c r="CL21" s="57"/>
      <c r="CM21" s="57"/>
      <c r="CN21" s="57"/>
      <c r="CO21" s="57"/>
      <c r="CP21" s="57"/>
      <c r="CQ21" s="57"/>
      <c r="CR21" s="57"/>
      <c r="CS21" s="57"/>
      <c r="CT21" s="57"/>
      <c r="CU21" s="57"/>
      <c r="CV21" s="57"/>
      <c r="CW21" s="57"/>
      <c r="CX21" s="57"/>
      <c r="CY21" s="57"/>
      <c r="CZ21" s="57"/>
      <c r="DA21" s="57"/>
      <c r="DB21" s="57"/>
      <c r="DC21" s="57"/>
      <c r="DD21" s="57"/>
      <c r="DE21" s="57"/>
      <c r="DF21" s="57"/>
      <c r="DG21" s="57"/>
      <c r="DH21" s="57"/>
      <c r="DI21" s="57"/>
      <c r="DJ21" s="57"/>
      <c r="DK21" s="57"/>
      <c r="DL21" s="57"/>
      <c r="DM21" s="57"/>
      <c r="DN21" s="57"/>
      <c r="DO21" s="57"/>
      <c r="DP21" s="57"/>
      <c r="DQ21" s="57"/>
      <c r="DR21" s="57"/>
      <c r="DS21" s="57"/>
      <c r="DT21" s="57"/>
      <c r="DU21" s="57"/>
      <c r="DV21" s="57"/>
      <c r="DW21" s="57"/>
      <c r="DX21" s="57"/>
      <c r="DY21" s="57"/>
      <c r="DZ21" s="57"/>
      <c r="EA21" s="57"/>
      <c r="EB21" s="57"/>
      <c r="EC21" s="57"/>
      <c r="ED21" s="57"/>
      <c r="EE21" s="57"/>
      <c r="EF21" s="57"/>
      <c r="EG21" s="57"/>
      <c r="EH21" s="57"/>
      <c r="EI21" s="57"/>
      <c r="EJ21" s="57"/>
      <c r="EK21" s="57"/>
      <c r="EL21" s="57"/>
      <c r="EM21" s="57"/>
      <c r="EN21" s="57"/>
      <c r="EO21" s="57"/>
      <c r="EP21" s="57"/>
      <c r="EQ21" s="57"/>
      <c r="ER21" s="57"/>
      <c r="ET21" s="133" t="s">
        <v>1576</v>
      </c>
      <c r="EU21" s="126"/>
      <c r="EV21" s="127"/>
      <c r="EW21" s="127"/>
      <c r="EX21" s="127"/>
      <c r="EY21" s="127"/>
      <c r="EZ21" s="128"/>
      <c r="FA21" s="58" t="str">
        <f>_xlfn.XLOOKUP(_xlfn.XLOOKUP($FA$14&amp;$ET21&amp;FA$17,'Data M-1'!$F:$F,'Data M-1'!$G:$G,"Not in Scope",0,1),$FA$6:$FA$11,$ET$6:$ET$11,"",0,1)</f>
        <v>Ø</v>
      </c>
      <c r="FB21" s="58" t="str">
        <f>_xlfn.XLOOKUP(_xlfn.XLOOKUP($FA$14&amp;$ET21&amp;FB$17,'Data M-1'!$F:$F,'Data M-1'!$G:$G,"Not in Scope",0,1),$FA$6:$FA$11,$ET$6:$ET$11,"",0,1)</f>
        <v>Ø</v>
      </c>
      <c r="FC21" s="58" t="str">
        <f>_xlfn.XLOOKUP(_xlfn.XLOOKUP($FA$14&amp;$ET21&amp;FC$17,'Data M-1'!$F:$F,'Data M-1'!$G:$G,"Not in Scope",0,1),$FA$6:$FA$11,$ET$6:$ET$11,"",0,1)</f>
        <v>Ø</v>
      </c>
      <c r="FD21" s="58" t="str">
        <f>_xlfn.XLOOKUP(_xlfn.XLOOKUP($FA$14&amp;$ET21&amp;FD$17,'Data M-1'!$F:$F,'Data M-1'!$G:$G,"Not in Scope",0,1),$FA$6:$FA$11,$ET$6:$ET$11,"",0,1)</f>
        <v>Ø</v>
      </c>
      <c r="FE21" s="58" t="str">
        <f>_xlfn.XLOOKUP(_xlfn.XLOOKUP($FA$14&amp;$ET21&amp;FE$17,'Data M-1'!$F:$F,'Data M-1'!$G:$G,"Not in Scope",0,1),$FA$6:$FA$11,$ET$6:$ET$11,"",0,1)</f>
        <v>Ø</v>
      </c>
      <c r="FF21" s="58" t="str">
        <f>_xlfn.XLOOKUP(_xlfn.XLOOKUP($FA$14&amp;$ET21&amp;FF$17,'Data M-1'!$F:$F,'Data M-1'!$G:$G,"Not in Scope",0,1),$FA$6:$FA$11,$ET$6:$ET$11,"",0,1)</f>
        <v>Ø</v>
      </c>
      <c r="FG21" s="58" t="str">
        <f>_xlfn.XLOOKUP(_xlfn.XLOOKUP($FA$14&amp;$ET21&amp;FG$17,'Data M-1'!$F:$F,'Data M-1'!$G:$G,"Not in Scope",0,1),$FA$6:$FA$11,$ET$6:$ET$11,"",0,1)</f>
        <v>Ø</v>
      </c>
      <c r="FH21" s="58" t="str">
        <f>_xlfn.XLOOKUP(_xlfn.XLOOKUP($FA$14&amp;$ET21&amp;FH$17,'Data M-1'!$F:$F,'Data M-1'!$G:$G,"Not in Scope",0,1),$FA$6:$FA$11,$ET$6:$ET$11,"",0,1)</f>
        <v>Ø</v>
      </c>
      <c r="FI21" s="58" t="str">
        <f>_xlfn.XLOOKUP(_xlfn.XLOOKUP($FA$14&amp;$ET21&amp;FI$17,'Data M-1'!$F:$F,'Data M-1'!$G:$G,"Not in Scope",0,1),$FA$6:$FA$11,$ET$6:$ET$11,"",0,1)</f>
        <v>◯</v>
      </c>
      <c r="FJ21" s="58" t="str">
        <f>_xlfn.XLOOKUP(_xlfn.XLOOKUP($FA$14&amp;$ET21&amp;FJ$17,'Data M-1'!$F:$F,'Data M-1'!$G:$G,"Not in Scope",0,1),$FA$6:$FA$11,$ET$6:$ET$11,"",0,1)</f>
        <v>Ø</v>
      </c>
      <c r="FK21" s="58" t="str">
        <f>_xlfn.XLOOKUP(_xlfn.XLOOKUP($FA$14&amp;$ET21&amp;FK$17,'Data M-1'!$F:$F,'Data M-1'!$G:$G,"Not in Scope",0,1),$FA$6:$FA$11,$ET$6:$ET$11,"",0,1)</f>
        <v>◯</v>
      </c>
      <c r="FL21" s="58" t="str">
        <f>_xlfn.XLOOKUP(_xlfn.XLOOKUP($FA$14&amp;$ET21&amp;FL$17,'Data M-1'!$F:$F,'Data M-1'!$G:$G,"Not in Scope",0,1),$FA$6:$FA$11,$ET$6:$ET$11,"",0,1)</f>
        <v>◯</v>
      </c>
      <c r="FM21" s="58" t="str">
        <f>_xlfn.XLOOKUP(_xlfn.XLOOKUP($FA$14&amp;$ET21&amp;FM$17,'Data M-1'!$F:$F,'Data M-1'!$G:$G,"Not in Scope",0,1),$FA$6:$FA$11,$ET$6:$ET$11,"",0,1)</f>
        <v>Ø</v>
      </c>
      <c r="FN21" s="58" t="str">
        <f>_xlfn.XLOOKUP(_xlfn.XLOOKUP($FA$14&amp;$ET21&amp;FN$17,'Data M-1'!$F:$F,'Data M-1'!$G:$G,"Not in Scope",0,1),$FA$6:$FA$11,$ET$6:$ET$11,"",0,1)</f>
        <v>◯</v>
      </c>
      <c r="FO21" s="58" t="str">
        <f>_xlfn.XLOOKUP(_xlfn.XLOOKUP($FA$14&amp;$ET21&amp;FO$17,'Data M-1'!$F:$F,'Data M-1'!$G:$G,"Not in Scope",0,1),$FA$6:$FA$11,$ET$6:$ET$11,"",0,1)</f>
        <v>Ø</v>
      </c>
      <c r="FP21" s="58" t="str">
        <f>_xlfn.XLOOKUP(_xlfn.XLOOKUP($FA$14&amp;$ET21&amp;FP$17,'Data M-1'!$F:$F,'Data M-1'!$G:$G,"Not in Scope",0,1),$FA$6:$FA$11,$ET$6:$ET$11,"",0,1)</f>
        <v>◯</v>
      </c>
      <c r="FQ21" s="58" t="str">
        <f>_xlfn.XLOOKUP(_xlfn.XLOOKUP($FA$14&amp;$ET21&amp;FQ$17,'Data M-1'!$F:$F,'Data M-1'!$G:$G,"Not in Scope",0,1),$FA$6:$FA$11,$ET$6:$ET$11,"",0,1)</f>
        <v>◯</v>
      </c>
      <c r="FR21" s="58" t="str">
        <f>_xlfn.XLOOKUP(_xlfn.XLOOKUP($FA$14&amp;$ET21&amp;FR$17,'Data M-1'!$F:$F,'Data M-1'!$G:$G,"Not in Scope",0,1),$FA$6:$FA$11,$ET$6:$ET$11,"",0,1)</f>
        <v>◯</v>
      </c>
      <c r="FS21" s="58" t="str">
        <f>_xlfn.XLOOKUP(_xlfn.XLOOKUP($FA$14&amp;$ET21&amp;FS$17,'Data M-1'!$F:$F,'Data M-1'!$G:$G,"Not in Scope",0,1),$FA$6:$FA$11,$ET$6:$ET$11,"",0,1)</f>
        <v>Ø</v>
      </c>
      <c r="FT21" s="58" t="str">
        <f>_xlfn.XLOOKUP(_xlfn.XLOOKUP($FA$14&amp;$ET21&amp;FT$17,'Data M-1'!$F:$F,'Data M-1'!$G:$G,"Not in Scope",0,1),$FA$6:$FA$11,$ET$6:$ET$11,"",0,1)</f>
        <v>Ø</v>
      </c>
      <c r="FU21" s="58" t="str">
        <f>_xlfn.XLOOKUP(_xlfn.XLOOKUP($FA$14&amp;$ET21&amp;FU$17,'Data M-1'!$F:$F,'Data M-1'!$G:$G,"Not in Scope",0,1),$FA$6:$FA$11,$ET$6:$ET$11,"",0,1)</f>
        <v>Ø</v>
      </c>
      <c r="FV21" s="58" t="str">
        <f>_xlfn.XLOOKUP(_xlfn.XLOOKUP($FA$14&amp;$ET21&amp;FV$17,'Data M-1'!$F:$F,'Data M-1'!$G:$G,"Not in Scope",0,1),$FA$6:$FA$11,$ET$6:$ET$11,"",0,1)</f>
        <v>Ø</v>
      </c>
      <c r="FW21" s="58" t="str">
        <f>_xlfn.XLOOKUP(_xlfn.XLOOKUP($FA$14&amp;$ET21&amp;FW$17,'Data M-1'!$F:$F,'Data M-1'!$G:$G,"Not in Scope",0,1),$FA$6:$FA$11,$ET$6:$ET$11,"",0,1)</f>
        <v>◯</v>
      </c>
      <c r="FX21" s="58" t="str">
        <f>_xlfn.XLOOKUP(_xlfn.XLOOKUP($FA$14&amp;$ET21&amp;FX$17,'Data M-1'!$F:$F,'Data M-1'!$G:$G,"Not in Scope",0,1),$FA$6:$FA$11,$ET$6:$ET$11,"",0,1)</f>
        <v>Ø</v>
      </c>
      <c r="FY21" s="58" t="str">
        <f>_xlfn.XLOOKUP(_xlfn.XLOOKUP($FA$14&amp;$ET21&amp;FY$17,'Data M-1'!$F:$F,'Data M-1'!$G:$G,"Not in Scope",0,1),$FA$6:$FA$11,$ET$6:$ET$11,"",0,1)</f>
        <v>◯</v>
      </c>
      <c r="FZ21" s="58" t="str">
        <f>_xlfn.XLOOKUP(_xlfn.XLOOKUP($FA$14&amp;$ET21&amp;FZ$17,'Data M-1'!$F:$F,'Data M-1'!$G:$G,"Not in Scope",0,1),$FA$6:$FA$11,$ET$6:$ET$11,"",0,1)</f>
        <v>Ø</v>
      </c>
      <c r="GA21" s="58" t="str">
        <f>_xlfn.XLOOKUP(_xlfn.XLOOKUP($FA$14&amp;$ET21&amp;GA$17,'Data M-1'!$F:$F,'Data M-1'!$G:$G,"Not in Scope",0,1),$FA$6:$FA$11,$ET$6:$ET$11,"",0,1)</f>
        <v>Ø</v>
      </c>
      <c r="GB21" s="58" t="str">
        <f>_xlfn.XLOOKUP(_xlfn.XLOOKUP($FA$14&amp;$ET21&amp;GB$17,'Data M-1'!$F:$F,'Data M-1'!$G:$G,"Not in Scope",0,1),$FA$6:$FA$11,$ET$6:$ET$11,"",0,1)</f>
        <v>Ø</v>
      </c>
      <c r="GC21" s="58" t="str">
        <f>_xlfn.XLOOKUP(_xlfn.XLOOKUP($FA$14&amp;$ET21&amp;GC$17,'Data M-1'!$F:$F,'Data M-1'!$G:$G,"Not in Scope",0,1),$FA$6:$FA$11,$ET$6:$ET$11,"",0,1)</f>
        <v>Ø</v>
      </c>
      <c r="GD21" s="58" t="str">
        <f>_xlfn.XLOOKUP(_xlfn.XLOOKUP($FA$14&amp;$ET21&amp;GD$17,'Data M-1'!$F:$F,'Data M-1'!$G:$G,"Not in Scope",0,1),$FA$6:$FA$11,$ET$6:$ET$11,"",0,1)</f>
        <v>Ø</v>
      </c>
      <c r="GE21" s="58" t="str">
        <f>_xlfn.XLOOKUP(_xlfn.XLOOKUP($FA$14&amp;$ET21&amp;GE$17,'Data M-1'!$F:$F,'Data M-1'!$G:$G,"Not in Scope",0,1),$FA$6:$FA$11,$ET$6:$ET$11,"",0,1)</f>
        <v>◯</v>
      </c>
      <c r="GF21" s="58" t="str">
        <f>_xlfn.XLOOKUP(_xlfn.XLOOKUP($FA$14&amp;$ET21&amp;GF$17,'Data M-1'!$F:$F,'Data M-1'!$G:$G,"Not in Scope",0,1),$FA$6:$FA$11,$ET$6:$ET$11,"",0,1)</f>
        <v>◯</v>
      </c>
      <c r="GG21" s="58" t="str">
        <f>_xlfn.XLOOKUP(_xlfn.XLOOKUP($FA$14&amp;$ET21&amp;GG$17,'Data M-1'!$F:$F,'Data M-1'!$G:$G,"Not in Scope",0,1),$FA$6:$FA$11,$ET$6:$ET$11,"",0,1)</f>
        <v>◯</v>
      </c>
      <c r="GH21" s="58" t="str">
        <f>_xlfn.XLOOKUP(_xlfn.XLOOKUP($FA$14&amp;$ET21&amp;GH$17,'Data M-1'!$F:$F,'Data M-1'!$G:$G,"Not in Scope",0,1),$FA$6:$FA$11,$ET$6:$ET$11,"",0,1)</f>
        <v>◯</v>
      </c>
      <c r="GI21" s="58" t="str">
        <f>_xlfn.XLOOKUP(_xlfn.XLOOKUP($FA$14&amp;$ET21&amp;GI$17,'Data M-1'!$F:$F,'Data M-1'!$G:$G,"Not in Scope",0,1),$FA$6:$FA$11,$ET$6:$ET$11,"",0,1)</f>
        <v>◯</v>
      </c>
      <c r="GJ21" s="58" t="str">
        <f>_xlfn.XLOOKUP(_xlfn.XLOOKUP($FA$14&amp;$ET21&amp;GJ$17,'Data M-1'!$F:$F,'Data M-1'!$G:$G,"Not in Scope",0,1),$FA$6:$FA$11,$ET$6:$ET$11,"",0,1)</f>
        <v>◯</v>
      </c>
      <c r="GK21" s="58" t="str">
        <f>_xlfn.XLOOKUP(_xlfn.XLOOKUP($FA$14&amp;$ET21&amp;GK$17,'Data M-1'!$F:$F,'Data M-1'!$G:$G,"Not in Scope",0,1),$FA$6:$FA$11,$ET$6:$ET$11,"",0,1)</f>
        <v>Ø</v>
      </c>
      <c r="GL21" s="58" t="str">
        <f>_xlfn.XLOOKUP(_xlfn.XLOOKUP($FA$14&amp;$ET21&amp;GL$17,'Data M-1'!$F:$F,'Data M-1'!$G:$G,"Not in Scope",0,1),$FA$6:$FA$11,$ET$6:$ET$11,"",0,1)</f>
        <v>◯</v>
      </c>
      <c r="GM21" s="58" t="str">
        <f>_xlfn.XLOOKUP(_xlfn.XLOOKUP($FA$14&amp;$ET21&amp;GM$17,'Data M-1'!$F:$F,'Data M-1'!$G:$G,"Not in Scope",0,1),$FA$6:$FA$11,$ET$6:$ET$11,"",0,1)</f>
        <v>Ø</v>
      </c>
      <c r="GN21" s="58" t="str">
        <f>_xlfn.XLOOKUP(_xlfn.XLOOKUP($FA$14&amp;$ET21&amp;GN$17,'Data M-1'!$F:$F,'Data M-1'!$G:$G,"Not in Scope",0,1),$FA$6:$FA$11,$ET$6:$ET$11,"",0,1)</f>
        <v>Ø</v>
      </c>
      <c r="GO21" s="58" t="str">
        <f>_xlfn.XLOOKUP(_xlfn.XLOOKUP($FA$14&amp;$ET21&amp;GO$17,'Data M-1'!$F:$F,'Data M-1'!$G:$G,"Not in Scope",0,1),$FA$6:$FA$11,$ET$6:$ET$11,"",0,1)</f>
        <v>◯</v>
      </c>
      <c r="GP21" s="58" t="str">
        <f>_xlfn.XLOOKUP(_xlfn.XLOOKUP($FA$14&amp;$ET21&amp;GP$17,'Data M-1'!$F:$F,'Data M-1'!$G:$G,"Not in Scope",0,1),$FA$6:$FA$11,$ET$6:$ET$11,"",0,1)</f>
        <v>Ø</v>
      </c>
      <c r="GQ21" s="58" t="str">
        <f>_xlfn.XLOOKUP(_xlfn.XLOOKUP($FA$14&amp;$ET21&amp;GQ$17,'Data M-1'!$F:$F,'Data M-1'!$G:$G,"Not in Scope",0,1),$FA$6:$FA$11,$ET$6:$ET$11,"",0,1)</f>
        <v>◯</v>
      </c>
      <c r="GR21" s="58" t="str">
        <f>_xlfn.XLOOKUP(_xlfn.XLOOKUP($FA$14&amp;$ET21&amp;GR$17,'Data M-1'!$F:$F,'Data M-1'!$G:$G,"Not in Scope",0,1),$FA$6:$FA$11,$ET$6:$ET$11,"",0,1)</f>
        <v>Ø</v>
      </c>
      <c r="GS21" s="58" t="str">
        <f>_xlfn.XLOOKUP(_xlfn.XLOOKUP($FA$14&amp;$ET21&amp;GS$17,'Data M-1'!$F:$F,'Data M-1'!$G:$G,"Not in Scope",0,1),$FA$6:$FA$11,$ET$6:$ET$11,"",0,1)</f>
        <v>Ø</v>
      </c>
      <c r="GT21" s="58" t="str">
        <f>_xlfn.XLOOKUP(_xlfn.XLOOKUP($FA$14&amp;$ET21&amp;GT$17,'Data M-1'!$F:$F,'Data M-1'!$G:$G,"Not in Scope",0,1),$FA$6:$FA$11,$ET$6:$ET$11,"",0,1)</f>
        <v>Ø</v>
      </c>
      <c r="GU21" s="58" t="str">
        <f>_xlfn.XLOOKUP(_xlfn.XLOOKUP($FA$14&amp;$ET21&amp;GU$17,'Data M-1'!$F:$F,'Data M-1'!$G:$G,"Not in Scope",0,1),$FA$6:$FA$11,$ET$6:$ET$11,"",0,1)</f>
        <v>Ø</v>
      </c>
      <c r="GV21" s="58" t="str">
        <f>_xlfn.XLOOKUP(_xlfn.XLOOKUP($FA$14&amp;$ET21&amp;GV$17,'Data M-1'!$F:$F,'Data M-1'!$G:$G,"Not in Scope",0,1),$FA$6:$FA$11,$ET$6:$ET$11,"",0,1)</f>
        <v>◯</v>
      </c>
      <c r="GW21" s="58" t="str">
        <f>_xlfn.XLOOKUP(_xlfn.XLOOKUP($FA$14&amp;$ET21&amp;GW$17,'Data M-1'!$F:$F,'Data M-1'!$G:$G,"Not in Scope",0,1),$FA$6:$FA$11,$ET$6:$ET$11,"",0,1)</f>
        <v>Ø</v>
      </c>
      <c r="GX21" s="58" t="str">
        <f>_xlfn.XLOOKUP(_xlfn.XLOOKUP($FA$14&amp;$ET21&amp;GX$17,'Data M-1'!$F:$F,'Data M-1'!$G:$G,"Not in Scope",0,1),$FA$6:$FA$11,$ET$6:$ET$11,"",0,1)</f>
        <v>Ø</v>
      </c>
      <c r="GY21" s="58" t="str">
        <f>_xlfn.XLOOKUP(_xlfn.XLOOKUP($FA$14&amp;$ET21&amp;GY$17,'Data M-1'!$F:$F,'Data M-1'!$G:$G,"Not in Scope",0,1),$FA$6:$FA$11,$ET$6:$ET$11,"",0,1)</f>
        <v>◯</v>
      </c>
      <c r="GZ21" s="58" t="str">
        <f>_xlfn.XLOOKUP(_xlfn.XLOOKUP($FA$14&amp;$ET21&amp;GZ$17,'Data M-1'!$F:$F,'Data M-1'!$G:$G,"Not in Scope",0,1),$FA$6:$FA$11,$ET$6:$ET$11,"",0,1)</f>
        <v>◯</v>
      </c>
      <c r="HA21" s="58" t="str">
        <f>_xlfn.XLOOKUP(_xlfn.XLOOKUP($FA$14&amp;$ET21&amp;HA$17,'Data M-1'!$F:$F,'Data M-1'!$G:$G,"Not in Scope",0,1),$FA$6:$FA$11,$ET$6:$ET$11,"",0,1)</f>
        <v>Ø</v>
      </c>
      <c r="HB21" s="58" t="str">
        <f>_xlfn.XLOOKUP(_xlfn.XLOOKUP($FA$14&amp;$ET21&amp;HB$17,'Data M-1'!$F:$F,'Data M-1'!$G:$G,"Not in Scope",0,1),$FA$6:$FA$11,$ET$6:$ET$11,"",0,1)</f>
        <v>Ø</v>
      </c>
      <c r="HC21" s="58" t="str">
        <f>_xlfn.XLOOKUP(_xlfn.XLOOKUP($FA$14&amp;$ET21&amp;HC$17,'Data M-1'!$F:$F,'Data M-1'!$G:$G,"Not in Scope",0,1),$FA$6:$FA$11,$ET$6:$ET$11,"",0,1)</f>
        <v>Ø</v>
      </c>
      <c r="HD21" s="58" t="str">
        <f>_xlfn.XLOOKUP(_xlfn.XLOOKUP($FA$14&amp;$ET21&amp;HD$17,'Data M-1'!$F:$F,'Data M-1'!$G:$G,"Not in Scope",0,1),$FA$6:$FA$11,$ET$6:$ET$11,"",0,1)</f>
        <v>Ø</v>
      </c>
      <c r="HE21" s="58" t="str">
        <f>_xlfn.XLOOKUP(_xlfn.XLOOKUP($FA$14&amp;$ET21&amp;HE$17,'Data M-1'!$F:$F,'Data M-1'!$G:$G,"Not in Scope",0,1),$FA$6:$FA$11,$ET$6:$ET$11,"",0,1)</f>
        <v>◯</v>
      </c>
      <c r="HF21" s="58" t="str">
        <f>_xlfn.XLOOKUP(_xlfn.XLOOKUP($FA$14&amp;$ET21&amp;HF$17,'Data M-1'!$F:$F,'Data M-1'!$G:$G,"Not in Scope",0,1),$FA$6:$FA$11,$ET$6:$ET$11,"",0,1)</f>
        <v>Ø</v>
      </c>
      <c r="HG21" s="58" t="str">
        <f>_xlfn.XLOOKUP(_xlfn.XLOOKUP($FA$14&amp;$ET21&amp;HG$17,'Data M-1'!$F:$F,'Data M-1'!$G:$G,"Not in Scope",0,1),$FA$6:$FA$11,$ET$6:$ET$11,"",0,1)</f>
        <v>Ø</v>
      </c>
      <c r="HH21" s="58" t="str">
        <f>_xlfn.XLOOKUP(_xlfn.XLOOKUP($FA$14&amp;$ET21&amp;HH$17,'Data M-1'!$F:$F,'Data M-1'!$G:$G,"Not in Scope",0,1),$FA$6:$FA$11,$ET$6:$ET$11,"",0,1)</f>
        <v>Ø</v>
      </c>
      <c r="HI21" s="58" t="str">
        <f>_xlfn.XLOOKUP(_xlfn.XLOOKUP($FA$14&amp;$ET21&amp;HI$17,'Data M-1'!$F:$F,'Data M-1'!$G:$G,"Not in Scope",0,1),$FA$6:$FA$11,$ET$6:$ET$11,"",0,1)</f>
        <v>◯</v>
      </c>
      <c r="HJ21" s="58" t="str">
        <f>_xlfn.XLOOKUP(_xlfn.XLOOKUP($FA$14&amp;$ET21&amp;HJ$17,'Data M-1'!$F:$F,'Data M-1'!$G:$G,"Not in Scope",0,1),$FA$6:$FA$11,$ET$6:$ET$11,"",0,1)</f>
        <v>Ø</v>
      </c>
      <c r="HK21" s="58" t="str">
        <f>_xlfn.XLOOKUP(_xlfn.XLOOKUP($FA$14&amp;$ET21&amp;HK$17,'Data M-1'!$F:$F,'Data M-1'!$G:$G,"Not in Scope",0,1),$FA$6:$FA$11,$ET$6:$ET$11,"",0,1)</f>
        <v>Ø</v>
      </c>
      <c r="HL21" s="58" t="str">
        <f>_xlfn.XLOOKUP(_xlfn.XLOOKUP($FA$14&amp;$ET21&amp;HL$17,'Data M-1'!$F:$F,'Data M-1'!$G:$G,"Not in Scope",0,1),$FA$6:$FA$11,$ET$6:$ET$11,"",0,1)</f>
        <v>Ø</v>
      </c>
      <c r="HM21" s="58" t="str">
        <f>_xlfn.XLOOKUP(_xlfn.XLOOKUP($FA$14&amp;$ET21&amp;HM$17,'Data M-1'!$F:$F,'Data M-1'!$G:$G,"Not in Scope",0,1),$FA$6:$FA$11,$ET$6:$ET$11,"",0,1)</f>
        <v>Ø</v>
      </c>
      <c r="HN21" s="58" t="str">
        <f>_xlfn.XLOOKUP(_xlfn.XLOOKUP($FA$14&amp;$ET21&amp;HN$17,'Data M-1'!$F:$F,'Data M-1'!$G:$G,"Not in Scope",0,1),$FA$6:$FA$11,$ET$6:$ET$11,"",0,1)</f>
        <v>◯</v>
      </c>
      <c r="HO21" s="58" t="str">
        <f>_xlfn.XLOOKUP(_xlfn.XLOOKUP($FA$14&amp;$ET21&amp;HO$17,'Data M-1'!$F:$F,'Data M-1'!$G:$G,"Not in Scope",0,1),$FA$6:$FA$11,$ET$6:$ET$11,"",0,1)</f>
        <v>Ø</v>
      </c>
    </row>
    <row r="22" spans="2:223" x14ac:dyDescent="0.25">
      <c r="B22" s="133" t="s">
        <v>219</v>
      </c>
      <c r="C22" s="126"/>
      <c r="D22" s="127"/>
      <c r="E22" s="127"/>
      <c r="F22" s="127"/>
      <c r="G22" s="127"/>
      <c r="H22" s="128"/>
      <c r="I22" s="58" t="str">
        <f>_xlfn.XLOOKUP(_xlfn.XLOOKUP($I$14&amp;$B22&amp;I$17,Data!$F:$F,Data!$H:$H,"",0,-1),$I$6:$I$12,$B$6:$B$12,INDEX($ET$17:$HO$39,MATCH($B22,$ET$17:$ET$40,0),MATCH(I$17,$ET$17:$HO$17,0),1),0,1)</f>
        <v>Ø</v>
      </c>
      <c r="J22" s="58" t="str">
        <f>_xlfn.XLOOKUP(_xlfn.XLOOKUP($I$14&amp;$B22&amp;J$17,Data!$F:$F,Data!$H:$H,"",0,-1),$I$6:$I$12,$B$6:$B$12,INDEX($ET$17:$HO$39,MATCH($B22,$ET$17:$ET$40,0),MATCH(J$17,$ET$17:$HO$17,0),1),0,1)</f>
        <v>Ø</v>
      </c>
      <c r="K22" s="58" t="str">
        <f>_xlfn.XLOOKUP(_xlfn.XLOOKUP($I$14&amp;$B22&amp;K$17,Data!$F:$F,Data!$H:$H,"",0,-1),$I$6:$I$12,$B$6:$B$12,INDEX($ET$17:$HO$39,MATCH($B22,$ET$17:$ET$40,0),MATCH(K$17,$ET$17:$HO$17,0),1),0,1)</f>
        <v>Ø</v>
      </c>
      <c r="L22" s="58" t="str">
        <f>_xlfn.XLOOKUP(_xlfn.XLOOKUP($I$14&amp;$B22&amp;L$17,Data!$F:$F,Data!$H:$H,"",0,-1),$I$6:$I$12,$B$6:$B$12,INDEX($ET$17:$HO$39,MATCH($B22,$ET$17:$ET$40,0),MATCH(L$17,$ET$17:$HO$17,0),1),0,1)</f>
        <v>◯</v>
      </c>
      <c r="M22" s="58" t="str">
        <f>_xlfn.XLOOKUP(_xlfn.XLOOKUP($I$14&amp;$B22&amp;M$17,Data!$F:$F,Data!$H:$H,"",0,-1),$I$6:$I$12,$B$6:$B$12,INDEX($ET$17:$HO$39,MATCH($B22,$ET$17:$ET$40,0),MATCH(M$17,$ET$17:$HO$17,0),1),0,1)</f>
        <v>Ø</v>
      </c>
      <c r="N22" s="58" t="str">
        <f>_xlfn.XLOOKUP(_xlfn.XLOOKUP($I$14&amp;$B22&amp;N$17,Data!$F:$F,Data!$H:$H,"",0,-1),$I$6:$I$12,$B$6:$B$12,INDEX($ET$17:$HO$39,MATCH($B22,$ET$17:$ET$40,0),MATCH(N$17,$ET$17:$HO$17,0),1),0,1)</f>
        <v>Ø</v>
      </c>
      <c r="O22" s="58" t="str">
        <f>_xlfn.XLOOKUP(_xlfn.XLOOKUP($I$14&amp;$B22&amp;O$17,Data!$F:$F,Data!$H:$H,"",0,-1),$I$6:$I$12,$B$6:$B$12,INDEX($ET$17:$HO$39,MATCH($B22,$ET$17:$ET$40,0),MATCH(O$17,$ET$17:$HO$17,0),1),0,1)</f>
        <v>Ø</v>
      </c>
      <c r="P22" s="58" t="str">
        <f>_xlfn.XLOOKUP(_xlfn.XLOOKUP($I$14&amp;$B22&amp;P$17,Data!$F:$F,Data!$H:$H,"",0,-1),$I$6:$I$12,$B$6:$B$12,INDEX($ET$17:$HO$39,MATCH($B22,$ET$17:$ET$40,0),MATCH(P$17,$ET$17:$HO$17,0),1),0,1)</f>
        <v>Ø</v>
      </c>
      <c r="Q22" s="58" t="str">
        <f>_xlfn.XLOOKUP(_xlfn.XLOOKUP($I$14&amp;$B22&amp;Q$17,Data!$F:$F,Data!$H:$H,"",0,-1),$I$6:$I$12,$B$6:$B$12,INDEX($ET$17:$HO$39,MATCH($B22,$ET$17:$ET$40,0),MATCH(Q$17,$ET$17:$HO$17,0),1),0,1)</f>
        <v>Ø</v>
      </c>
      <c r="R22" s="58" t="str">
        <f>_xlfn.XLOOKUP(_xlfn.XLOOKUP($I$14&amp;$B22&amp;R$17,Data!$F:$F,Data!$H:$H,"",0,-1),$I$6:$I$12,$B$6:$B$12,INDEX($ET$17:$HO$39,MATCH($B22,$ET$17:$ET$40,0),MATCH(R$17,$ET$17:$HO$17,0),1),0,1)</f>
        <v>Ø</v>
      </c>
      <c r="S22" s="58" t="str">
        <f>_xlfn.XLOOKUP(_xlfn.XLOOKUP($I$14&amp;$B22&amp;S$17,Data!$F:$F,Data!$H:$H,"",0,-1),$I$6:$I$12,$B$6:$B$12,INDEX($ET$17:$HO$39,MATCH($B22,$ET$17:$ET$40,0),MATCH(S$17,$ET$17:$HO$17,0),1),0,1)</f>
        <v>Ø</v>
      </c>
      <c r="T22" s="58" t="str">
        <f>_xlfn.XLOOKUP(_xlfn.XLOOKUP($I$14&amp;$B22&amp;T$17,Data!$F:$F,Data!$H:$H,"",0,-1),$I$6:$I$12,$B$6:$B$12,INDEX($ET$17:$HO$39,MATCH($B22,$ET$17:$ET$40,0),MATCH(T$17,$ET$17:$HO$17,0),1),0,1)</f>
        <v>Ø</v>
      </c>
      <c r="U22" s="58" t="str">
        <f>_xlfn.XLOOKUP(_xlfn.XLOOKUP($I$14&amp;$B22&amp;U$17,Data!$F:$F,Data!$H:$H,"",0,-1),$I$6:$I$12,$B$6:$B$12,INDEX($ET$17:$HO$39,MATCH($B22,$ET$17:$ET$40,0),MATCH(U$17,$ET$17:$HO$17,0),1),0,1)</f>
        <v>Ø</v>
      </c>
      <c r="V22" s="58" t="str">
        <f>_xlfn.XLOOKUP(_xlfn.XLOOKUP($I$14&amp;$B22&amp;V$17,Data!$F:$F,Data!$H:$H,"",0,-1),$I$6:$I$12,$B$6:$B$12,INDEX($ET$17:$HO$39,MATCH($B22,$ET$17:$ET$40,0),MATCH(V$17,$ET$17:$HO$17,0),1),0,1)</f>
        <v>Ø</v>
      </c>
      <c r="W22" s="58" t="str">
        <f>_xlfn.XLOOKUP(_xlfn.XLOOKUP($I$14&amp;$B22&amp;W$17,Data!$F:$F,Data!$H:$H,"",0,-1),$I$6:$I$12,$B$6:$B$12,INDEX($ET$17:$HO$39,MATCH($B22,$ET$17:$ET$40,0),MATCH(W$17,$ET$17:$HO$17,0),1),0,1)</f>
        <v>Ø</v>
      </c>
      <c r="X22" s="58" t="str">
        <f>_xlfn.XLOOKUP(_xlfn.XLOOKUP($I$14&amp;$B22&amp;X$17,Data!$F:$F,Data!$H:$H,"",0,-1),$I$6:$I$12,$B$6:$B$12,INDEX($ET$17:$HO$39,MATCH($B22,$ET$17:$ET$40,0),MATCH(X$17,$ET$17:$HO$17,0),1),0,1)</f>
        <v>Ø</v>
      </c>
      <c r="Y22" s="58" t="str">
        <f>_xlfn.XLOOKUP(_xlfn.XLOOKUP($I$14&amp;$B22&amp;Y$17,Data!$F:$F,Data!$H:$H,"",0,-1),$I$6:$I$12,$B$6:$B$12,INDEX($ET$17:$HO$39,MATCH($B22,$ET$17:$ET$40,0),MATCH(Y$17,$ET$17:$HO$17,0),1),0,1)</f>
        <v>Ø</v>
      </c>
      <c r="Z22" s="58" t="str">
        <f>_xlfn.XLOOKUP(_xlfn.XLOOKUP($I$14&amp;$B22&amp;Z$17,Data!$F:$F,Data!$H:$H,"",0,-1),$I$6:$I$12,$B$6:$B$12,INDEX($ET$17:$HO$39,MATCH($B22,$ET$17:$ET$40,0),MATCH(Z$17,$ET$17:$HO$17,0),1),0,1)</f>
        <v>Ø</v>
      </c>
      <c r="AA22" s="58" t="str">
        <f>_xlfn.XLOOKUP(_xlfn.XLOOKUP($I$14&amp;$B22&amp;AA$17,Data!$F:$F,Data!$H:$H,"",0,-1),$I$6:$I$12,$B$6:$B$12,INDEX($ET$17:$HO$39,MATCH($B22,$ET$17:$ET$40,0),MATCH(AA$17,$ET$17:$HO$17,0),1),0,1)</f>
        <v>Ø</v>
      </c>
      <c r="AB22" s="58" t="str">
        <f>_xlfn.XLOOKUP(_xlfn.XLOOKUP($I$14&amp;$B22&amp;AB$17,Data!$F:$F,Data!$H:$H,"",0,-1),$I$6:$I$12,$B$6:$B$12,INDEX($ET$17:$HO$39,MATCH($B22,$ET$17:$ET$40,0),MATCH(AB$17,$ET$17:$HO$17,0),1),0,1)</f>
        <v>Ø</v>
      </c>
      <c r="AC22" s="58" t="str">
        <f>_xlfn.XLOOKUP(_xlfn.XLOOKUP($I$14&amp;$B22&amp;AC$17,Data!$F:$F,Data!$H:$H,"",0,-1),$I$6:$I$12,$B$6:$B$12,INDEX($ET$17:$HO$39,MATCH($B22,$ET$17:$ET$40,0),MATCH(AC$17,$ET$17:$HO$17,0),1),0,1)</f>
        <v>Ø</v>
      </c>
      <c r="AD22" s="58" t="str">
        <f>_xlfn.XLOOKUP(_xlfn.XLOOKUP($I$14&amp;$B22&amp;AD$17,Data!$F:$F,Data!$H:$H,"",0,-1),$I$6:$I$12,$B$6:$B$12,INDEX($ET$17:$HO$39,MATCH($B22,$ET$17:$ET$40,0),MATCH(AD$17,$ET$17:$HO$17,0),1),0,1)</f>
        <v>Ø</v>
      </c>
      <c r="AE22" s="58" t="str">
        <f>_xlfn.XLOOKUP(_xlfn.XLOOKUP($I$14&amp;$B22&amp;AE$17,Data!$F:$F,Data!$H:$H,"",0,-1),$I$6:$I$12,$B$6:$B$12,INDEX($ET$17:$HO$39,MATCH($B22,$ET$17:$ET$40,0),MATCH(AE$17,$ET$17:$HO$17,0),1),0,1)</f>
        <v>Ø</v>
      </c>
      <c r="AF22" s="58" t="str">
        <f>_xlfn.XLOOKUP(_xlfn.XLOOKUP($I$14&amp;$B22&amp;AF$17,Data!$F:$F,Data!$H:$H,"",0,-1),$I$6:$I$12,$B$6:$B$12,INDEX($ET$17:$HO$39,MATCH($B22,$ET$17:$ET$40,0),MATCH(AF$17,$ET$17:$HO$17,0),1),0,1)</f>
        <v>Ø</v>
      </c>
      <c r="AG22" s="58" t="str">
        <f>_xlfn.XLOOKUP(_xlfn.XLOOKUP($I$14&amp;$B22&amp;AG$17,Data!$F:$F,Data!$H:$H,"",0,-1),$I$6:$I$12,$B$6:$B$12,INDEX($ET$17:$HO$39,MATCH($B22,$ET$17:$ET$40,0),MATCH(AG$17,$ET$17:$HO$17,0),1),0,1)</f>
        <v>✔</v>
      </c>
      <c r="AH22" s="58" t="str">
        <f>_xlfn.XLOOKUP(_xlfn.XLOOKUP($I$14&amp;$B22&amp;AH$17,Data!$F:$F,Data!$H:$H,"",0,-1),$I$6:$I$12,$B$6:$B$12,INDEX($ET$17:$HO$39,MATCH($B22,$ET$17:$ET$40,0),MATCH(AH$17,$ET$17:$HO$17,0),1),0,1)</f>
        <v>Ø</v>
      </c>
      <c r="AI22" s="58" t="str">
        <f>_xlfn.XLOOKUP(_xlfn.XLOOKUP($I$14&amp;$B22&amp;AI$17,Data!$F:$F,Data!$H:$H,"",0,-1),$I$6:$I$12,$B$6:$B$12,INDEX($ET$17:$HO$39,MATCH($B22,$ET$17:$ET$40,0),MATCH(AI$17,$ET$17:$HO$17,0),1),0,1)</f>
        <v>Ø</v>
      </c>
      <c r="AJ22" s="58" t="str">
        <f>_xlfn.XLOOKUP(_xlfn.XLOOKUP($I$14&amp;$B22&amp;AJ$17,Data!$F:$F,Data!$H:$H,"",0,-1),$I$6:$I$12,$B$6:$B$12,INDEX($ET$17:$HO$39,MATCH($B22,$ET$17:$ET$40,0),MATCH(AJ$17,$ET$17:$HO$17,0),1),0,1)</f>
        <v>Ø</v>
      </c>
      <c r="AK22" s="58" t="str">
        <f>_xlfn.XLOOKUP(_xlfn.XLOOKUP($I$14&amp;$B22&amp;AK$17,Data!$F:$F,Data!$H:$H,"",0,-1),$I$6:$I$12,$B$6:$B$12,INDEX($ET$17:$HO$39,MATCH($B22,$ET$17:$ET$40,0),MATCH(AK$17,$ET$17:$HO$17,0),1),0,1)</f>
        <v>Ø</v>
      </c>
      <c r="AL22" s="58" t="str">
        <f>_xlfn.XLOOKUP(_xlfn.XLOOKUP($I$14&amp;$B22&amp;AL$17,Data!$F:$F,Data!$H:$H,"",0,-1),$I$6:$I$12,$B$6:$B$12,INDEX($ET$17:$HO$39,MATCH($B22,$ET$17:$ET$40,0),MATCH(AL$17,$ET$17:$HO$17,0),1),0,1)</f>
        <v>Ø</v>
      </c>
      <c r="AM22" s="58" t="str">
        <f>_xlfn.XLOOKUP(_xlfn.XLOOKUP($I$14&amp;$B22&amp;AM$17,Data!$F:$F,Data!$H:$H,"",0,-1),$I$6:$I$12,$B$6:$B$12,INDEX($ET$17:$HO$39,MATCH($B22,$ET$17:$ET$40,0),MATCH(AM$17,$ET$17:$HO$17,0),1),0,1)</f>
        <v>Ø</v>
      </c>
      <c r="AN22" s="58" t="str">
        <f>_xlfn.XLOOKUP(_xlfn.XLOOKUP($I$14&amp;$B22&amp;AN$17,Data!$F:$F,Data!$H:$H,"",0,-1),$I$6:$I$12,$B$6:$B$12,INDEX($ET$17:$HO$39,MATCH($B22,$ET$17:$ET$40,0),MATCH(AN$17,$ET$17:$HO$17,0),1),0,1)</f>
        <v>✔</v>
      </c>
      <c r="AO22" s="58" t="str">
        <f>_xlfn.XLOOKUP(_xlfn.XLOOKUP($I$14&amp;$B22&amp;AO$17,Data!$F:$F,Data!$H:$H,"",0,-1),$I$6:$I$12,$B$6:$B$12,INDEX($ET$17:$HO$39,MATCH($B22,$ET$17:$ET$40,0),MATCH(AO$17,$ET$17:$HO$17,0),1),0,1)</f>
        <v>Ø</v>
      </c>
      <c r="AP22" s="58" t="str">
        <f>_xlfn.XLOOKUP(_xlfn.XLOOKUP($I$14&amp;$B22&amp;AP$17,Data!$F:$F,Data!$H:$H,"",0,-1),$I$6:$I$12,$B$6:$B$12,INDEX($ET$17:$HO$39,MATCH($B22,$ET$17:$ET$40,0),MATCH(AP$17,$ET$17:$HO$17,0),1),0,1)</f>
        <v>Ø</v>
      </c>
      <c r="AQ22" s="58" t="str">
        <f>_xlfn.XLOOKUP(_xlfn.XLOOKUP($I$14&amp;$B22&amp;AQ$17,Data!$F:$F,Data!$H:$H,"",0,-1),$I$6:$I$12,$B$6:$B$12,INDEX($ET$17:$HO$39,MATCH($B22,$ET$17:$ET$40,0),MATCH(AQ$17,$ET$17:$HO$17,0),1),0,1)</f>
        <v>Ø</v>
      </c>
      <c r="AR22" s="58" t="str">
        <f>_xlfn.XLOOKUP(_xlfn.XLOOKUP($I$14&amp;$B22&amp;AR$17,Data!$F:$F,Data!$H:$H,"",0,-1),$I$6:$I$12,$B$6:$B$12,INDEX($ET$17:$HO$39,MATCH($B22,$ET$17:$ET$40,0),MATCH(AR$17,$ET$17:$HO$17,0),1),0,1)</f>
        <v>Ø</v>
      </c>
      <c r="AS22" s="58" t="str">
        <f>_xlfn.XLOOKUP(_xlfn.XLOOKUP($I$14&amp;$B22&amp;AS$17,Data!$F:$F,Data!$H:$H,"",0,-1),$I$6:$I$12,$B$6:$B$12,INDEX($ET$17:$HO$39,MATCH($B22,$ET$17:$ET$40,0),MATCH(AS$17,$ET$17:$HO$17,0),1),0,1)</f>
        <v>Ø</v>
      </c>
      <c r="AT22" s="58" t="str">
        <f>_xlfn.XLOOKUP(_xlfn.XLOOKUP($I$14&amp;$B22&amp;AT$17,Data!$F:$F,Data!$H:$H,"",0,-1),$I$6:$I$12,$B$6:$B$12,INDEX($ET$17:$HO$39,MATCH($B22,$ET$17:$ET$40,0),MATCH(AT$17,$ET$17:$HO$17,0),1),0,1)</f>
        <v>Ø</v>
      </c>
      <c r="AU22" s="58" t="str">
        <f>_xlfn.XLOOKUP(_xlfn.XLOOKUP($I$14&amp;$B22&amp;AU$17,Data!$F:$F,Data!$H:$H,"",0,-1),$I$6:$I$12,$B$6:$B$12,INDEX($ET$17:$HO$39,MATCH($B22,$ET$17:$ET$40,0),MATCH(AU$17,$ET$17:$HO$17,0),1),0,1)</f>
        <v>Ø</v>
      </c>
      <c r="AV22" s="58" t="str">
        <f>_xlfn.XLOOKUP(_xlfn.XLOOKUP($I$14&amp;$B22&amp;AV$17,Data!$F:$F,Data!$H:$H,"",0,-1),$I$6:$I$12,$B$6:$B$12,INDEX($ET$17:$HO$39,MATCH($B22,$ET$17:$ET$40,0),MATCH(AV$17,$ET$17:$HO$17,0),1),0,1)</f>
        <v>Ø</v>
      </c>
      <c r="AW22" s="58" t="str">
        <f>_xlfn.XLOOKUP(_xlfn.XLOOKUP($I$14&amp;$B22&amp;AW$17,Data!$F:$F,Data!$H:$H,"",0,-1),$I$6:$I$12,$B$6:$B$12,INDEX($ET$17:$HO$39,MATCH($B22,$ET$17:$ET$40,0),MATCH(AW$17,$ET$17:$HO$17,0),1),0,1)</f>
        <v>Ø</v>
      </c>
      <c r="AX22" s="58" t="str">
        <f>_xlfn.XLOOKUP(_xlfn.XLOOKUP($I$14&amp;$B22&amp;AX$17,Data!$F:$F,Data!$H:$H,"",0,-1),$I$6:$I$12,$B$6:$B$12,INDEX($ET$17:$HO$39,MATCH($B22,$ET$17:$ET$40,0),MATCH(AX$17,$ET$17:$HO$17,0),1),0,1)</f>
        <v>Ø</v>
      </c>
      <c r="AY22" s="58" t="str">
        <f>_xlfn.XLOOKUP(_xlfn.XLOOKUP($I$14&amp;$B22&amp;AY$17,Data!$F:$F,Data!$H:$H,"",0,-1),$I$6:$I$12,$B$6:$B$12,INDEX($ET$17:$HO$39,MATCH($B22,$ET$17:$ET$40,0),MATCH(AY$17,$ET$17:$HO$17,0),1),0,1)</f>
        <v>✔</v>
      </c>
      <c r="AZ22" s="58" t="str">
        <f>_xlfn.XLOOKUP(_xlfn.XLOOKUP($I$14&amp;$B22&amp;AZ$17,Data!$F:$F,Data!$H:$H,"",0,-1),$I$6:$I$12,$B$6:$B$12,INDEX($ET$17:$HO$39,MATCH($B22,$ET$17:$ET$40,0),MATCH(AZ$17,$ET$17:$HO$17,0),1),0,1)</f>
        <v>Ø</v>
      </c>
      <c r="BA22" s="58" t="str">
        <f>_xlfn.XLOOKUP(_xlfn.XLOOKUP($I$14&amp;$B22&amp;BA$17,Data!$F:$F,Data!$H:$H,"",0,-1),$I$6:$I$12,$B$6:$B$12,INDEX($ET$17:$HO$39,MATCH($B22,$ET$17:$ET$40,0),MATCH(BA$17,$ET$17:$HO$17,0),1),0,1)</f>
        <v>◯</v>
      </c>
      <c r="BB22" s="58" t="str">
        <f>_xlfn.XLOOKUP(_xlfn.XLOOKUP($I$14&amp;$B22&amp;BB$17,Data!$F:$F,Data!$H:$H,"",0,-1),$I$6:$I$12,$B$6:$B$12,INDEX($ET$17:$HO$39,MATCH($B22,$ET$17:$ET$40,0),MATCH(BB$17,$ET$17:$HO$17,0),1),0,1)</f>
        <v>✔</v>
      </c>
      <c r="BC22" s="58" t="str">
        <f>_xlfn.XLOOKUP(_xlfn.XLOOKUP($I$14&amp;$B22&amp;BC$17,Data!$F:$F,Data!$H:$H,"",0,-1),$I$6:$I$12,$B$6:$B$12,INDEX($ET$17:$HO$39,MATCH($B22,$ET$17:$ET$40,0),MATCH(BC$17,$ET$17:$HO$17,0),1),0,1)</f>
        <v>Ø</v>
      </c>
      <c r="BD22" s="58" t="str">
        <f>_xlfn.XLOOKUP(_xlfn.XLOOKUP($I$14&amp;$B22&amp;BD$17,Data!$F:$F,Data!$H:$H,"",0,-1),$I$6:$I$12,$B$6:$B$12,INDEX($ET$17:$HO$39,MATCH($B22,$ET$17:$ET$40,0),MATCH(BD$17,$ET$17:$HO$17,0),1),0,1)</f>
        <v>Ø</v>
      </c>
      <c r="BE22" s="58" t="str">
        <f>_xlfn.XLOOKUP(_xlfn.XLOOKUP($I$14&amp;$B22&amp;BE$17,Data!$F:$F,Data!$H:$H,"",0,-1),$I$6:$I$12,$B$6:$B$12,INDEX($ET$17:$HO$39,MATCH($B22,$ET$17:$ET$40,0),MATCH(BE$17,$ET$17:$HO$17,0),1),0,1)</f>
        <v>Ø</v>
      </c>
      <c r="BF22" s="58" t="str">
        <f>_xlfn.XLOOKUP(_xlfn.XLOOKUP($I$14&amp;$B22&amp;BF$17,Data!$F:$F,Data!$H:$H,"",0,-1),$I$6:$I$12,$B$6:$B$12,INDEX($ET$17:$HO$39,MATCH($B22,$ET$17:$ET$40,0),MATCH(BF$17,$ET$17:$HO$17,0),1),0,1)</f>
        <v>Ø</v>
      </c>
      <c r="BG22" s="58" t="str">
        <f>_xlfn.XLOOKUP(_xlfn.XLOOKUP($I$14&amp;$B22&amp;BG$17,Data!$F:$F,Data!$H:$H,"",0,-1),$I$6:$I$12,$B$6:$B$12,INDEX($ET$17:$HO$39,MATCH($B22,$ET$17:$ET$40,0),MATCH(BG$17,$ET$17:$HO$17,0),1),0,1)</f>
        <v>Ø</v>
      </c>
      <c r="BH22" s="58" t="str">
        <f>_xlfn.XLOOKUP(_xlfn.XLOOKUP($I$14&amp;$B22&amp;BH$17,Data!$F:$F,Data!$H:$H,"",0,-1),$I$6:$I$12,$B$6:$B$12,INDEX($ET$17:$HO$39,MATCH($B22,$ET$17:$ET$40,0),MATCH(BH$17,$ET$17:$HO$17,0),1),0,1)</f>
        <v>✔</v>
      </c>
      <c r="BI22" s="58" t="str">
        <f>_xlfn.XLOOKUP(_xlfn.XLOOKUP($I$14&amp;$B22&amp;BI$17,Data!$F:$F,Data!$H:$H,"",0,-1),$I$6:$I$12,$B$6:$B$12,INDEX($ET$17:$HO$39,MATCH($B22,$ET$17:$ET$40,0),MATCH(BI$17,$ET$17:$HO$17,0),1),0,1)</f>
        <v>◯</v>
      </c>
      <c r="BJ22" s="58" t="str">
        <f>_xlfn.XLOOKUP(_xlfn.XLOOKUP($I$14&amp;$B22&amp;BJ$17,Data!$F:$F,Data!$H:$H,"",0,-1),$I$6:$I$12,$B$6:$B$12,INDEX($ET$17:$HO$39,MATCH($B22,$ET$17:$ET$40,0),MATCH(BJ$17,$ET$17:$HO$17,0),1),0,1)</f>
        <v>Ø</v>
      </c>
      <c r="BK22" s="58" t="str">
        <f>_xlfn.XLOOKUP(_xlfn.XLOOKUP($I$14&amp;$B22&amp;BK$17,Data!$F:$F,Data!$H:$H,"",0,-1),$I$6:$I$12,$B$6:$B$12,INDEX($ET$17:$HO$39,MATCH($B22,$ET$17:$ET$40,0),MATCH(BK$17,$ET$17:$HO$17,0),1),0,1)</f>
        <v>Ø</v>
      </c>
      <c r="BL22" s="58" t="str">
        <f>_xlfn.XLOOKUP(_xlfn.XLOOKUP($I$14&amp;$B22&amp;BL$17,Data!$F:$F,Data!$H:$H,"",0,-1),$I$6:$I$12,$B$6:$B$12,INDEX($ET$17:$HO$39,MATCH($B22,$ET$17:$ET$40,0),MATCH(BL$17,$ET$17:$HO$17,0),1),0,1)</f>
        <v>Ø</v>
      </c>
      <c r="BM22" s="58" t="str">
        <f>_xlfn.XLOOKUP(_xlfn.XLOOKUP($I$14&amp;$B22&amp;BM$17,Data!$F:$F,Data!$H:$H,"",0,-1),$I$6:$I$12,$B$6:$B$12,INDEX($ET$17:$HO$39,MATCH($B22,$ET$17:$ET$40,0),MATCH(BM$17,$ET$17:$HO$17,0),1),0,1)</f>
        <v>Ø</v>
      </c>
      <c r="BN22" s="58" t="str">
        <f>_xlfn.XLOOKUP(_xlfn.XLOOKUP($I$14&amp;$B22&amp;BN$17,Data!$F:$F,Data!$H:$H,"",0,-1),$I$6:$I$12,$B$6:$B$12,INDEX($ET$17:$HO$39,MATCH($B22,$ET$17:$ET$40,0),MATCH(BN$17,$ET$17:$HO$17,0),1),0,1)</f>
        <v>Ø</v>
      </c>
      <c r="BO22" s="58" t="str">
        <f>_xlfn.XLOOKUP(_xlfn.XLOOKUP($I$14&amp;$B22&amp;BO$17,Data!$F:$F,Data!$H:$H,"",0,-1),$I$6:$I$12,$B$6:$B$12,INDEX($ET$17:$HO$39,MATCH($B22,$ET$17:$ET$40,0),MATCH(BO$17,$ET$17:$HO$17,0),1),0,1)</f>
        <v>Ø</v>
      </c>
      <c r="BP22" s="58" t="str">
        <f>_xlfn.XLOOKUP(_xlfn.XLOOKUP($I$14&amp;$B22&amp;BP$17,Data!$F:$F,Data!$H:$H,"",0,-1),$I$6:$I$12,$B$6:$B$12,INDEX($ET$17:$HO$39,MATCH($B22,$ET$17:$ET$40,0),MATCH(BP$17,$ET$17:$HO$17,0),1),0,1)</f>
        <v>Ø</v>
      </c>
      <c r="BQ22" s="58" t="str">
        <f>_xlfn.XLOOKUP(_xlfn.XLOOKUP($I$14&amp;$B22&amp;BQ$17,Data!$F:$F,Data!$H:$H,"",0,-1),$I$6:$I$12,$B$6:$B$12,INDEX($ET$17:$HO$39,MATCH($B22,$ET$17:$ET$40,0),MATCH(BQ$17,$ET$17:$HO$17,0),1),0,1)</f>
        <v>✔</v>
      </c>
      <c r="BR22" s="58" t="str">
        <f>_xlfn.XLOOKUP(_xlfn.XLOOKUP($I$14&amp;$B22&amp;BR$17,Data!$F:$F,Data!$H:$H,"",0,-1),$I$6:$I$12,$B$6:$B$12,INDEX($ET$17:$HO$39,MATCH($B22,$ET$17:$ET$40,0),MATCH(BR$17,$ET$17:$HO$17,0),1),0,1)</f>
        <v>Ø</v>
      </c>
      <c r="BS22" s="58" t="str">
        <f>_xlfn.XLOOKUP(_xlfn.XLOOKUP($I$14&amp;$B22&amp;BS$17,Data!$F:$F,Data!$H:$H,"",0,-1),$I$6:$I$12,$B$6:$B$12,INDEX($ET$17:$HO$39,MATCH($B22,$ET$17:$ET$40,0),MATCH(BS$17,$ET$17:$HO$17,0),1),0,1)</f>
        <v>Ø</v>
      </c>
      <c r="BT22" s="58" t="str">
        <f>_xlfn.XLOOKUP(_xlfn.XLOOKUP($I$14&amp;$B22&amp;BT$17,Data!$F:$F,Data!$H:$H,"",0,-1),$I$6:$I$12,$B$6:$B$12,INDEX($ET$17:$HO$39,MATCH($B22,$ET$17:$ET$40,0),MATCH(BT$17,$ET$17:$HO$17,0),1),0,1)</f>
        <v>Ø</v>
      </c>
      <c r="BU22" s="58" t="str">
        <f>_xlfn.XLOOKUP(_xlfn.XLOOKUP($I$14&amp;$B22&amp;BU$17,Data!$F:$F,Data!$H:$H,"",0,-1),$I$6:$I$12,$B$6:$B$12,INDEX($ET$17:$HO$39,MATCH($B22,$ET$17:$ET$40,0),MATCH(BU$17,$ET$17:$HO$17,0),1),0,1)</f>
        <v>Ø</v>
      </c>
      <c r="BV22" s="58" t="str">
        <f>_xlfn.XLOOKUP(_xlfn.XLOOKUP($I$14&amp;$B22&amp;BV$17,Data!$F:$F,Data!$H:$H,"",0,-1),$I$6:$I$12,$B$6:$B$12,INDEX($ET$17:$HO$39,MATCH($B22,$ET$17:$ET$40,0),MATCH(BV$17,$ET$17:$HO$17,0),1),0,1)</f>
        <v>Ø</v>
      </c>
      <c r="BW22" s="58" t="str">
        <f>_xlfn.XLOOKUP(_xlfn.XLOOKUP($I$14&amp;$B22&amp;BW$17,Data!$F:$F,Data!$H:$H,"",0,-1),$I$6:$I$12,$B$6:$B$12,INDEX($ET$17:$HO$39,MATCH($B22,$ET$17:$ET$40,0),MATCH(BW$17,$ET$17:$HO$17,0),1),0,1)</f>
        <v>Ø</v>
      </c>
      <c r="BX22" s="57"/>
      <c r="BY22" s="57"/>
      <c r="BZ22" s="57"/>
      <c r="CA22" s="57"/>
      <c r="CB22" s="57"/>
      <c r="CC22" s="57"/>
      <c r="CD22" s="57"/>
      <c r="CE22" s="57"/>
      <c r="CF22" s="57"/>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57"/>
      <c r="DK22" s="57"/>
      <c r="DL22" s="57"/>
      <c r="DM22" s="57"/>
      <c r="DN22" s="57"/>
      <c r="DO22" s="57"/>
      <c r="DP22" s="57"/>
      <c r="DQ22" s="57"/>
      <c r="DR22" s="57"/>
      <c r="DS22" s="57"/>
      <c r="DT22" s="57"/>
      <c r="DU22" s="57"/>
      <c r="DV22" s="57"/>
      <c r="DW22" s="57"/>
      <c r="DX22" s="57"/>
      <c r="DY22" s="57"/>
      <c r="DZ22" s="57"/>
      <c r="EA22" s="57"/>
      <c r="EB22" s="57"/>
      <c r="EC22" s="57"/>
      <c r="ED22" s="57"/>
      <c r="EE22" s="57"/>
      <c r="EF22" s="57"/>
      <c r="EG22" s="57"/>
      <c r="EH22" s="57"/>
      <c r="EI22" s="57"/>
      <c r="EJ22" s="57"/>
      <c r="EK22" s="57"/>
      <c r="EL22" s="57"/>
      <c r="EM22" s="57"/>
      <c r="EN22" s="57"/>
      <c r="EO22" s="57"/>
      <c r="EP22" s="57"/>
      <c r="EQ22" s="57"/>
      <c r="ER22" s="57"/>
      <c r="ET22" s="133" t="s">
        <v>219</v>
      </c>
      <c r="EU22" s="126"/>
      <c r="EV22" s="127"/>
      <c r="EW22" s="127"/>
      <c r="EX22" s="127"/>
      <c r="EY22" s="127"/>
      <c r="EZ22" s="128"/>
      <c r="FA22" s="58" t="str">
        <f>_xlfn.XLOOKUP(_xlfn.XLOOKUP($FA$14&amp;$ET22&amp;FA$17,'Data M-1'!$F:$F,'Data M-1'!$G:$G,"Not in Scope",0,1),$FA$6:$FA$11,$ET$6:$ET$11,"",0,1)</f>
        <v>Ø</v>
      </c>
      <c r="FB22" s="58" t="str">
        <f>_xlfn.XLOOKUP(_xlfn.XLOOKUP($FA$14&amp;$ET22&amp;FB$17,'Data M-1'!$F:$F,'Data M-1'!$G:$G,"Not in Scope",0,1),$FA$6:$FA$11,$ET$6:$ET$11,"",0,1)</f>
        <v>Ø</v>
      </c>
      <c r="FC22" s="58" t="str">
        <f>_xlfn.XLOOKUP(_xlfn.XLOOKUP($FA$14&amp;$ET22&amp;FC$17,'Data M-1'!$F:$F,'Data M-1'!$G:$G,"Not in Scope",0,1),$FA$6:$FA$11,$ET$6:$ET$11,"",0,1)</f>
        <v>Ø</v>
      </c>
      <c r="FD22" s="58" t="str">
        <f>_xlfn.XLOOKUP(_xlfn.XLOOKUP($FA$14&amp;$ET22&amp;FD$17,'Data M-1'!$F:$F,'Data M-1'!$G:$G,"Not in Scope",0,1),$FA$6:$FA$11,$ET$6:$ET$11,"",0,1)</f>
        <v>◯</v>
      </c>
      <c r="FE22" s="58" t="str">
        <f>_xlfn.XLOOKUP(_xlfn.XLOOKUP($FA$14&amp;$ET22&amp;FE$17,'Data M-1'!$F:$F,'Data M-1'!$G:$G,"Not in Scope",0,1),$FA$6:$FA$11,$ET$6:$ET$11,"",0,1)</f>
        <v>Ø</v>
      </c>
      <c r="FF22" s="58" t="str">
        <f>_xlfn.XLOOKUP(_xlfn.XLOOKUP($FA$14&amp;$ET22&amp;FF$17,'Data M-1'!$F:$F,'Data M-1'!$G:$G,"Not in Scope",0,1),$FA$6:$FA$11,$ET$6:$ET$11,"",0,1)</f>
        <v>Ø</v>
      </c>
      <c r="FG22" s="58" t="str">
        <f>_xlfn.XLOOKUP(_xlfn.XLOOKUP($FA$14&amp;$ET22&amp;FG$17,'Data M-1'!$F:$F,'Data M-1'!$G:$G,"Not in Scope",0,1),$FA$6:$FA$11,$ET$6:$ET$11,"",0,1)</f>
        <v>Ø</v>
      </c>
      <c r="FH22" s="58" t="str">
        <f>_xlfn.XLOOKUP(_xlfn.XLOOKUP($FA$14&amp;$ET22&amp;FH$17,'Data M-1'!$F:$F,'Data M-1'!$G:$G,"Not in Scope",0,1),$FA$6:$FA$11,$ET$6:$ET$11,"",0,1)</f>
        <v>Ø</v>
      </c>
      <c r="FI22" s="58" t="str">
        <f>_xlfn.XLOOKUP(_xlfn.XLOOKUP($FA$14&amp;$ET22&amp;FI$17,'Data M-1'!$F:$F,'Data M-1'!$G:$G,"Not in Scope",0,1),$FA$6:$FA$11,$ET$6:$ET$11,"",0,1)</f>
        <v>Ø</v>
      </c>
      <c r="FJ22" s="58" t="str">
        <f>_xlfn.XLOOKUP(_xlfn.XLOOKUP($FA$14&amp;$ET22&amp;FJ$17,'Data M-1'!$F:$F,'Data M-1'!$G:$G,"Not in Scope",0,1),$FA$6:$FA$11,$ET$6:$ET$11,"",0,1)</f>
        <v>Ø</v>
      </c>
      <c r="FK22" s="58" t="str">
        <f>_xlfn.XLOOKUP(_xlfn.XLOOKUP($FA$14&amp;$ET22&amp;FK$17,'Data M-1'!$F:$F,'Data M-1'!$G:$G,"Not in Scope",0,1),$FA$6:$FA$11,$ET$6:$ET$11,"",0,1)</f>
        <v>Ø</v>
      </c>
      <c r="FL22" s="58" t="str">
        <f>_xlfn.XLOOKUP(_xlfn.XLOOKUP($FA$14&amp;$ET22&amp;FL$17,'Data M-1'!$F:$F,'Data M-1'!$G:$G,"Not in Scope",0,1),$FA$6:$FA$11,$ET$6:$ET$11,"",0,1)</f>
        <v>Ø</v>
      </c>
      <c r="FM22" s="58" t="str">
        <f>_xlfn.XLOOKUP(_xlfn.XLOOKUP($FA$14&amp;$ET22&amp;FM$17,'Data M-1'!$F:$F,'Data M-1'!$G:$G,"Not in Scope",0,1),$FA$6:$FA$11,$ET$6:$ET$11,"",0,1)</f>
        <v>Ø</v>
      </c>
      <c r="FN22" s="58" t="str">
        <f>_xlfn.XLOOKUP(_xlfn.XLOOKUP($FA$14&amp;$ET22&amp;FN$17,'Data M-1'!$F:$F,'Data M-1'!$G:$G,"Not in Scope",0,1),$FA$6:$FA$11,$ET$6:$ET$11,"",0,1)</f>
        <v>Ø</v>
      </c>
      <c r="FO22" s="58" t="str">
        <f>_xlfn.XLOOKUP(_xlfn.XLOOKUP($FA$14&amp;$ET22&amp;FO$17,'Data M-1'!$F:$F,'Data M-1'!$G:$G,"Not in Scope",0,1),$FA$6:$FA$11,$ET$6:$ET$11,"",0,1)</f>
        <v>Ø</v>
      </c>
      <c r="FP22" s="58" t="str">
        <f>_xlfn.XLOOKUP(_xlfn.XLOOKUP($FA$14&amp;$ET22&amp;FP$17,'Data M-1'!$F:$F,'Data M-1'!$G:$G,"Not in Scope",0,1),$FA$6:$FA$11,$ET$6:$ET$11,"",0,1)</f>
        <v>Ø</v>
      </c>
      <c r="FQ22" s="58" t="str">
        <f>_xlfn.XLOOKUP(_xlfn.XLOOKUP($FA$14&amp;$ET22&amp;FQ$17,'Data M-1'!$F:$F,'Data M-1'!$G:$G,"Not in Scope",0,1),$FA$6:$FA$11,$ET$6:$ET$11,"",0,1)</f>
        <v>Ø</v>
      </c>
      <c r="FR22" s="58" t="str">
        <f>_xlfn.XLOOKUP(_xlfn.XLOOKUP($FA$14&amp;$ET22&amp;FR$17,'Data M-1'!$F:$F,'Data M-1'!$G:$G,"Not in Scope",0,1),$FA$6:$FA$11,$ET$6:$ET$11,"",0,1)</f>
        <v>Ø</v>
      </c>
      <c r="FS22" s="58" t="str">
        <f>_xlfn.XLOOKUP(_xlfn.XLOOKUP($FA$14&amp;$ET22&amp;FS$17,'Data M-1'!$F:$F,'Data M-1'!$G:$G,"Not in Scope",0,1),$FA$6:$FA$11,$ET$6:$ET$11,"",0,1)</f>
        <v>Ø</v>
      </c>
      <c r="FT22" s="58" t="str">
        <f>_xlfn.XLOOKUP(_xlfn.XLOOKUP($FA$14&amp;$ET22&amp;FT$17,'Data M-1'!$F:$F,'Data M-1'!$G:$G,"Not in Scope",0,1),$FA$6:$FA$11,$ET$6:$ET$11,"",0,1)</f>
        <v>Ø</v>
      </c>
      <c r="FU22" s="58" t="str">
        <f>_xlfn.XLOOKUP(_xlfn.XLOOKUP($FA$14&amp;$ET22&amp;FU$17,'Data M-1'!$F:$F,'Data M-1'!$G:$G,"Not in Scope",0,1),$FA$6:$FA$11,$ET$6:$ET$11,"",0,1)</f>
        <v>Ø</v>
      </c>
      <c r="FV22" s="58" t="str">
        <f>_xlfn.XLOOKUP(_xlfn.XLOOKUP($FA$14&amp;$ET22&amp;FV$17,'Data M-1'!$F:$F,'Data M-1'!$G:$G,"Not in Scope",0,1),$FA$6:$FA$11,$ET$6:$ET$11,"",0,1)</f>
        <v>Ø</v>
      </c>
      <c r="FW22" s="58" t="str">
        <f>_xlfn.XLOOKUP(_xlfn.XLOOKUP($FA$14&amp;$ET22&amp;FW$17,'Data M-1'!$F:$F,'Data M-1'!$G:$G,"Not in Scope",0,1),$FA$6:$FA$11,$ET$6:$ET$11,"",0,1)</f>
        <v>Ø</v>
      </c>
      <c r="FX22" s="58" t="str">
        <f>_xlfn.XLOOKUP(_xlfn.XLOOKUP($FA$14&amp;$ET22&amp;FX$17,'Data M-1'!$F:$F,'Data M-1'!$G:$G,"Not in Scope",0,1),$FA$6:$FA$11,$ET$6:$ET$11,"",0,1)</f>
        <v>Ø</v>
      </c>
      <c r="FY22" s="58" t="str">
        <f>_xlfn.XLOOKUP(_xlfn.XLOOKUP($FA$14&amp;$ET22&amp;FY$17,'Data M-1'!$F:$F,'Data M-1'!$G:$G,"Not in Scope",0,1),$FA$6:$FA$11,$ET$6:$ET$11,"",0,1)</f>
        <v>◯</v>
      </c>
      <c r="FZ22" s="58" t="str">
        <f>_xlfn.XLOOKUP(_xlfn.XLOOKUP($FA$14&amp;$ET22&amp;FZ$17,'Data M-1'!$F:$F,'Data M-1'!$G:$G,"Not in Scope",0,1),$FA$6:$FA$11,$ET$6:$ET$11,"",0,1)</f>
        <v>Ø</v>
      </c>
      <c r="GA22" s="58" t="str">
        <f>_xlfn.XLOOKUP(_xlfn.XLOOKUP($FA$14&amp;$ET22&amp;GA$17,'Data M-1'!$F:$F,'Data M-1'!$G:$G,"Not in Scope",0,1),$FA$6:$FA$11,$ET$6:$ET$11,"",0,1)</f>
        <v>Ø</v>
      </c>
      <c r="GB22" s="58" t="str">
        <f>_xlfn.XLOOKUP(_xlfn.XLOOKUP($FA$14&amp;$ET22&amp;GB$17,'Data M-1'!$F:$F,'Data M-1'!$G:$G,"Not in Scope",0,1),$FA$6:$FA$11,$ET$6:$ET$11,"",0,1)</f>
        <v>Ø</v>
      </c>
      <c r="GC22" s="58" t="str">
        <f>_xlfn.XLOOKUP(_xlfn.XLOOKUP($FA$14&amp;$ET22&amp;GC$17,'Data M-1'!$F:$F,'Data M-1'!$G:$G,"Not in Scope",0,1),$FA$6:$FA$11,$ET$6:$ET$11,"",0,1)</f>
        <v>Ø</v>
      </c>
      <c r="GD22" s="58" t="str">
        <f>_xlfn.XLOOKUP(_xlfn.XLOOKUP($FA$14&amp;$ET22&amp;GD$17,'Data M-1'!$F:$F,'Data M-1'!$G:$G,"Not in Scope",0,1),$FA$6:$FA$11,$ET$6:$ET$11,"",0,1)</f>
        <v>Ø</v>
      </c>
      <c r="GE22" s="58" t="str">
        <f>_xlfn.XLOOKUP(_xlfn.XLOOKUP($FA$14&amp;$ET22&amp;GE$17,'Data M-1'!$F:$F,'Data M-1'!$G:$G,"Not in Scope",0,1),$FA$6:$FA$11,$ET$6:$ET$11,"",0,1)</f>
        <v>Ø</v>
      </c>
      <c r="GF22" s="58" t="str">
        <f>_xlfn.XLOOKUP(_xlfn.XLOOKUP($FA$14&amp;$ET22&amp;GF$17,'Data M-1'!$F:$F,'Data M-1'!$G:$G,"Not in Scope",0,1),$FA$6:$FA$11,$ET$6:$ET$11,"",0,1)</f>
        <v>◯</v>
      </c>
      <c r="GG22" s="58" t="str">
        <f>_xlfn.XLOOKUP(_xlfn.XLOOKUP($FA$14&amp;$ET22&amp;GG$17,'Data M-1'!$F:$F,'Data M-1'!$G:$G,"Not in Scope",0,1),$FA$6:$FA$11,$ET$6:$ET$11,"",0,1)</f>
        <v>Ø</v>
      </c>
      <c r="GH22" s="58" t="str">
        <f>_xlfn.XLOOKUP(_xlfn.XLOOKUP($FA$14&amp;$ET22&amp;GH$17,'Data M-1'!$F:$F,'Data M-1'!$G:$G,"Not in Scope",0,1),$FA$6:$FA$11,$ET$6:$ET$11,"",0,1)</f>
        <v>Ø</v>
      </c>
      <c r="GI22" s="58" t="str">
        <f>_xlfn.XLOOKUP(_xlfn.XLOOKUP($FA$14&amp;$ET22&amp;GI$17,'Data M-1'!$F:$F,'Data M-1'!$G:$G,"Not in Scope",0,1),$FA$6:$FA$11,$ET$6:$ET$11,"",0,1)</f>
        <v>Ø</v>
      </c>
      <c r="GJ22" s="58" t="str">
        <f>_xlfn.XLOOKUP(_xlfn.XLOOKUP($FA$14&amp;$ET22&amp;GJ$17,'Data M-1'!$F:$F,'Data M-1'!$G:$G,"Not in Scope",0,1),$FA$6:$FA$11,$ET$6:$ET$11,"",0,1)</f>
        <v>Ø</v>
      </c>
      <c r="GK22" s="58" t="str">
        <f>_xlfn.XLOOKUP(_xlfn.XLOOKUP($FA$14&amp;$ET22&amp;GK$17,'Data M-1'!$F:$F,'Data M-1'!$G:$G,"Not in Scope",0,1),$FA$6:$FA$11,$ET$6:$ET$11,"",0,1)</f>
        <v>Ø</v>
      </c>
      <c r="GL22" s="58" t="str">
        <f>_xlfn.XLOOKUP(_xlfn.XLOOKUP($FA$14&amp;$ET22&amp;GL$17,'Data M-1'!$F:$F,'Data M-1'!$G:$G,"Not in Scope",0,1),$FA$6:$FA$11,$ET$6:$ET$11,"",0,1)</f>
        <v>Ø</v>
      </c>
      <c r="GM22" s="58" t="str">
        <f>_xlfn.XLOOKUP(_xlfn.XLOOKUP($FA$14&amp;$ET22&amp;GM$17,'Data M-1'!$F:$F,'Data M-1'!$G:$G,"Not in Scope",0,1),$FA$6:$FA$11,$ET$6:$ET$11,"",0,1)</f>
        <v>Ø</v>
      </c>
      <c r="GN22" s="58" t="str">
        <f>_xlfn.XLOOKUP(_xlfn.XLOOKUP($FA$14&amp;$ET22&amp;GN$17,'Data M-1'!$F:$F,'Data M-1'!$G:$G,"Not in Scope",0,1),$FA$6:$FA$11,$ET$6:$ET$11,"",0,1)</f>
        <v>Ø</v>
      </c>
      <c r="GO22" s="58" t="str">
        <f>_xlfn.XLOOKUP(_xlfn.XLOOKUP($FA$14&amp;$ET22&amp;GO$17,'Data M-1'!$F:$F,'Data M-1'!$G:$G,"Not in Scope",0,1),$FA$6:$FA$11,$ET$6:$ET$11,"",0,1)</f>
        <v>Ø</v>
      </c>
      <c r="GP22" s="58" t="str">
        <f>_xlfn.XLOOKUP(_xlfn.XLOOKUP($FA$14&amp;$ET22&amp;GP$17,'Data M-1'!$F:$F,'Data M-1'!$G:$G,"Not in Scope",0,1),$FA$6:$FA$11,$ET$6:$ET$11,"",0,1)</f>
        <v>Ø</v>
      </c>
      <c r="GQ22" s="58" t="str">
        <f>_xlfn.XLOOKUP(_xlfn.XLOOKUP($FA$14&amp;$ET22&amp;GQ$17,'Data M-1'!$F:$F,'Data M-1'!$G:$G,"Not in Scope",0,1),$FA$6:$FA$11,$ET$6:$ET$11,"",0,1)</f>
        <v>◯</v>
      </c>
      <c r="GR22" s="58" t="str">
        <f>_xlfn.XLOOKUP(_xlfn.XLOOKUP($FA$14&amp;$ET22&amp;GR$17,'Data M-1'!$F:$F,'Data M-1'!$G:$G,"Not in Scope",0,1),$FA$6:$FA$11,$ET$6:$ET$11,"",0,1)</f>
        <v>Ø</v>
      </c>
      <c r="GS22" s="58" t="str">
        <f>_xlfn.XLOOKUP(_xlfn.XLOOKUP($FA$14&amp;$ET22&amp;GS$17,'Data M-1'!$F:$F,'Data M-1'!$G:$G,"Not in Scope",0,1),$FA$6:$FA$11,$ET$6:$ET$11,"",0,1)</f>
        <v>◯</v>
      </c>
      <c r="GT22" s="58" t="str">
        <f>_xlfn.XLOOKUP(_xlfn.XLOOKUP($FA$14&amp;$ET22&amp;GT$17,'Data M-1'!$F:$F,'Data M-1'!$G:$G,"Not in Scope",0,1),$FA$6:$FA$11,$ET$6:$ET$11,"",0,1)</f>
        <v>Ø</v>
      </c>
      <c r="GU22" s="58" t="str">
        <f>_xlfn.XLOOKUP(_xlfn.XLOOKUP($FA$14&amp;$ET22&amp;GU$17,'Data M-1'!$F:$F,'Data M-1'!$G:$G,"Not in Scope",0,1),$FA$6:$FA$11,$ET$6:$ET$11,"",0,1)</f>
        <v>Ø</v>
      </c>
      <c r="GV22" s="58" t="str">
        <f>_xlfn.XLOOKUP(_xlfn.XLOOKUP($FA$14&amp;$ET22&amp;GV$17,'Data M-1'!$F:$F,'Data M-1'!$G:$G,"Not in Scope",0,1),$FA$6:$FA$11,$ET$6:$ET$11,"",0,1)</f>
        <v>Ø</v>
      </c>
      <c r="GW22" s="58" t="str">
        <f>_xlfn.XLOOKUP(_xlfn.XLOOKUP($FA$14&amp;$ET22&amp;GW$17,'Data M-1'!$F:$F,'Data M-1'!$G:$G,"Not in Scope",0,1),$FA$6:$FA$11,$ET$6:$ET$11,"",0,1)</f>
        <v>Ø</v>
      </c>
      <c r="GX22" s="58" t="str">
        <f>_xlfn.XLOOKUP(_xlfn.XLOOKUP($FA$14&amp;$ET22&amp;GX$17,'Data M-1'!$F:$F,'Data M-1'!$G:$G,"Not in Scope",0,1),$FA$6:$FA$11,$ET$6:$ET$11,"",0,1)</f>
        <v>Ø</v>
      </c>
      <c r="GY22" s="58" t="str">
        <f>_xlfn.XLOOKUP(_xlfn.XLOOKUP($FA$14&amp;$ET22&amp;GY$17,'Data M-1'!$F:$F,'Data M-1'!$G:$G,"Not in Scope",0,1),$FA$6:$FA$11,$ET$6:$ET$11,"",0,1)</f>
        <v>Ø</v>
      </c>
      <c r="GZ22" s="58" t="str">
        <f>_xlfn.XLOOKUP(_xlfn.XLOOKUP($FA$14&amp;$ET22&amp;GZ$17,'Data M-1'!$F:$F,'Data M-1'!$G:$G,"Not in Scope",0,1),$FA$6:$FA$11,$ET$6:$ET$11,"",0,1)</f>
        <v>◯</v>
      </c>
      <c r="HA22" s="58" t="str">
        <f>_xlfn.XLOOKUP(_xlfn.XLOOKUP($FA$14&amp;$ET22&amp;HA$17,'Data M-1'!$F:$F,'Data M-1'!$G:$G,"Not in Scope",0,1),$FA$6:$FA$11,$ET$6:$ET$11,"",0,1)</f>
        <v>◯</v>
      </c>
      <c r="HB22" s="58" t="str">
        <f>_xlfn.XLOOKUP(_xlfn.XLOOKUP($FA$14&amp;$ET22&amp;HB$17,'Data M-1'!$F:$F,'Data M-1'!$G:$G,"Not in Scope",0,1),$FA$6:$FA$11,$ET$6:$ET$11,"",0,1)</f>
        <v>Ø</v>
      </c>
      <c r="HC22" s="58" t="str">
        <f>_xlfn.XLOOKUP(_xlfn.XLOOKUP($FA$14&amp;$ET22&amp;HC$17,'Data M-1'!$F:$F,'Data M-1'!$G:$G,"Not in Scope",0,1),$FA$6:$FA$11,$ET$6:$ET$11,"",0,1)</f>
        <v>Ø</v>
      </c>
      <c r="HD22" s="58" t="str">
        <f>_xlfn.XLOOKUP(_xlfn.XLOOKUP($FA$14&amp;$ET22&amp;HD$17,'Data M-1'!$F:$F,'Data M-1'!$G:$G,"Not in Scope",0,1),$FA$6:$FA$11,$ET$6:$ET$11,"",0,1)</f>
        <v>Ø</v>
      </c>
      <c r="HE22" s="58" t="str">
        <f>_xlfn.XLOOKUP(_xlfn.XLOOKUP($FA$14&amp;$ET22&amp;HE$17,'Data M-1'!$F:$F,'Data M-1'!$G:$G,"Not in Scope",0,1),$FA$6:$FA$11,$ET$6:$ET$11,"",0,1)</f>
        <v>Ø</v>
      </c>
      <c r="HF22" s="58" t="str">
        <f>_xlfn.XLOOKUP(_xlfn.XLOOKUP($FA$14&amp;$ET22&amp;HF$17,'Data M-1'!$F:$F,'Data M-1'!$G:$G,"Not in Scope",0,1),$FA$6:$FA$11,$ET$6:$ET$11,"",0,1)</f>
        <v>Ø</v>
      </c>
      <c r="HG22" s="58" t="str">
        <f>_xlfn.XLOOKUP(_xlfn.XLOOKUP($FA$14&amp;$ET22&amp;HG$17,'Data M-1'!$F:$F,'Data M-1'!$G:$G,"Not in Scope",0,1),$FA$6:$FA$11,$ET$6:$ET$11,"",0,1)</f>
        <v>Ø</v>
      </c>
      <c r="HH22" s="58" t="str">
        <f>_xlfn.XLOOKUP(_xlfn.XLOOKUP($FA$14&amp;$ET22&amp;HH$17,'Data M-1'!$F:$F,'Data M-1'!$G:$G,"Not in Scope",0,1),$FA$6:$FA$11,$ET$6:$ET$11,"",0,1)</f>
        <v>Ø</v>
      </c>
      <c r="HI22" s="58" t="str">
        <f>_xlfn.XLOOKUP(_xlfn.XLOOKUP($FA$14&amp;$ET22&amp;HI$17,'Data M-1'!$F:$F,'Data M-1'!$G:$G,"Not in Scope",0,1),$FA$6:$FA$11,$ET$6:$ET$11,"",0,1)</f>
        <v>◯</v>
      </c>
      <c r="HJ22" s="58" t="str">
        <f>_xlfn.XLOOKUP(_xlfn.XLOOKUP($FA$14&amp;$ET22&amp;HJ$17,'Data M-1'!$F:$F,'Data M-1'!$G:$G,"Not in Scope",0,1),$FA$6:$FA$11,$ET$6:$ET$11,"",0,1)</f>
        <v>Ø</v>
      </c>
      <c r="HK22" s="58" t="str">
        <f>_xlfn.XLOOKUP(_xlfn.XLOOKUP($FA$14&amp;$ET22&amp;HK$17,'Data M-1'!$F:$F,'Data M-1'!$G:$G,"Not in Scope",0,1),$FA$6:$FA$11,$ET$6:$ET$11,"",0,1)</f>
        <v>Ø</v>
      </c>
      <c r="HL22" s="58" t="str">
        <f>_xlfn.XLOOKUP(_xlfn.XLOOKUP($FA$14&amp;$ET22&amp;HL$17,'Data M-1'!$F:$F,'Data M-1'!$G:$G,"Not in Scope",0,1),$FA$6:$FA$11,$ET$6:$ET$11,"",0,1)</f>
        <v>Ø</v>
      </c>
      <c r="HM22" s="58" t="str">
        <f>_xlfn.XLOOKUP(_xlfn.XLOOKUP($FA$14&amp;$ET22&amp;HM$17,'Data M-1'!$F:$F,'Data M-1'!$G:$G,"Not in Scope",0,1),$FA$6:$FA$11,$ET$6:$ET$11,"",0,1)</f>
        <v>Ø</v>
      </c>
      <c r="HN22" s="58" t="str">
        <f>_xlfn.XLOOKUP(_xlfn.XLOOKUP($FA$14&amp;$ET22&amp;HN$17,'Data M-1'!$F:$F,'Data M-1'!$G:$G,"Not in Scope",0,1),$FA$6:$FA$11,$ET$6:$ET$11,"",0,1)</f>
        <v>Ø</v>
      </c>
      <c r="HO22" s="58" t="str">
        <f>_xlfn.XLOOKUP(_xlfn.XLOOKUP($FA$14&amp;$ET22&amp;HO$17,'Data M-1'!$F:$F,'Data M-1'!$G:$G,"Not in Scope",0,1),$FA$6:$FA$11,$ET$6:$ET$11,"",0,1)</f>
        <v>Ø</v>
      </c>
    </row>
    <row r="23" spans="2:223" x14ac:dyDescent="0.25">
      <c r="B23" s="133" t="s">
        <v>1303</v>
      </c>
      <c r="C23" s="126"/>
      <c r="D23" s="127"/>
      <c r="E23" s="127"/>
      <c r="F23" s="127"/>
      <c r="G23" s="127"/>
      <c r="H23" s="128"/>
      <c r="I23" s="58" t="str">
        <f>_xlfn.XLOOKUP(_xlfn.XLOOKUP($I$14&amp;$B23&amp;I$17,Data!$F:$F,Data!$H:$H,"",0,-1),$I$6:$I$12,$B$6:$B$12,INDEX($ET$17:$HO$39,MATCH($B23,$ET$17:$ET$40,0),MATCH(I$17,$ET$17:$HO$17,0),1),0,1)</f>
        <v>Ø</v>
      </c>
      <c r="J23" s="58" t="str">
        <f>_xlfn.XLOOKUP(_xlfn.XLOOKUP($I$14&amp;$B23&amp;J$17,Data!$F:$F,Data!$H:$H,"",0,-1),$I$6:$I$12,$B$6:$B$12,INDEX($ET$17:$HO$39,MATCH($B23,$ET$17:$ET$40,0),MATCH(J$17,$ET$17:$HO$17,0),1),0,1)</f>
        <v>✔</v>
      </c>
      <c r="K23" s="58" t="str">
        <f>_xlfn.XLOOKUP(_xlfn.XLOOKUP($I$14&amp;$B23&amp;K$17,Data!$F:$F,Data!$H:$H,"",0,-1),$I$6:$I$12,$B$6:$B$12,INDEX($ET$17:$HO$39,MATCH($B23,$ET$17:$ET$40,0),MATCH(K$17,$ET$17:$HO$17,0),1),0,1)</f>
        <v>Ø</v>
      </c>
      <c r="L23" s="58" t="str">
        <f>_xlfn.XLOOKUP(_xlfn.XLOOKUP($I$14&amp;$B23&amp;L$17,Data!$F:$F,Data!$H:$H,"",0,-1),$I$6:$I$12,$B$6:$B$12,INDEX($ET$17:$HO$39,MATCH($B23,$ET$17:$ET$40,0),MATCH(L$17,$ET$17:$HO$17,0),1),0,1)</f>
        <v>Ø</v>
      </c>
      <c r="M23" s="58" t="str">
        <f>_xlfn.XLOOKUP(_xlfn.XLOOKUP($I$14&amp;$B23&amp;M$17,Data!$F:$F,Data!$H:$H,"",0,-1),$I$6:$I$12,$B$6:$B$12,INDEX($ET$17:$HO$39,MATCH($B23,$ET$17:$ET$40,0),MATCH(M$17,$ET$17:$HO$17,0),1),0,1)</f>
        <v>Ø</v>
      </c>
      <c r="N23" s="58" t="str">
        <f>_xlfn.XLOOKUP(_xlfn.XLOOKUP($I$14&amp;$B23&amp;N$17,Data!$F:$F,Data!$H:$H,"",0,-1),$I$6:$I$12,$B$6:$B$12,INDEX($ET$17:$HO$39,MATCH($B23,$ET$17:$ET$40,0),MATCH(N$17,$ET$17:$HO$17,0),1),0,1)</f>
        <v>Ø</v>
      </c>
      <c r="O23" s="58" t="str">
        <f>_xlfn.XLOOKUP(_xlfn.XLOOKUP($I$14&amp;$B23&amp;O$17,Data!$F:$F,Data!$H:$H,"",0,-1),$I$6:$I$12,$B$6:$B$12,INDEX($ET$17:$HO$39,MATCH($B23,$ET$17:$ET$40,0),MATCH(O$17,$ET$17:$HO$17,0),1),0,1)</f>
        <v>Ø</v>
      </c>
      <c r="P23" s="58" t="str">
        <f>_xlfn.XLOOKUP(_xlfn.XLOOKUP($I$14&amp;$B23&amp;P$17,Data!$F:$F,Data!$H:$H,"",0,-1),$I$6:$I$12,$B$6:$B$12,INDEX($ET$17:$HO$39,MATCH($B23,$ET$17:$ET$40,0),MATCH(P$17,$ET$17:$HO$17,0),1),0,1)</f>
        <v>Ø</v>
      </c>
      <c r="Q23" s="58" t="str">
        <f>_xlfn.XLOOKUP(_xlfn.XLOOKUP($I$14&amp;$B23&amp;Q$17,Data!$F:$F,Data!$H:$H,"",0,-1),$I$6:$I$12,$B$6:$B$12,INDEX($ET$17:$HO$39,MATCH($B23,$ET$17:$ET$40,0),MATCH(Q$17,$ET$17:$HO$17,0),1),0,1)</f>
        <v>◯</v>
      </c>
      <c r="R23" s="58" t="str">
        <f>_xlfn.XLOOKUP(_xlfn.XLOOKUP($I$14&amp;$B23&amp;R$17,Data!$F:$F,Data!$H:$H,"",0,-1),$I$6:$I$12,$B$6:$B$12,INDEX($ET$17:$HO$39,MATCH($B23,$ET$17:$ET$40,0),MATCH(R$17,$ET$17:$HO$17,0),1),0,1)</f>
        <v>Ø</v>
      </c>
      <c r="S23" s="58" t="str">
        <f>_xlfn.XLOOKUP(_xlfn.XLOOKUP($I$14&amp;$B23&amp;S$17,Data!$F:$F,Data!$H:$H,"",0,-1),$I$6:$I$12,$B$6:$B$12,INDEX($ET$17:$HO$39,MATCH($B23,$ET$17:$ET$40,0),MATCH(S$17,$ET$17:$HO$17,0),1),0,1)</f>
        <v>◯</v>
      </c>
      <c r="T23" s="58" t="str">
        <f>_xlfn.XLOOKUP(_xlfn.XLOOKUP($I$14&amp;$B23&amp;T$17,Data!$F:$F,Data!$H:$H,"",0,-1),$I$6:$I$12,$B$6:$B$12,INDEX($ET$17:$HO$39,MATCH($B23,$ET$17:$ET$40,0),MATCH(T$17,$ET$17:$HO$17,0),1),0,1)</f>
        <v>◯</v>
      </c>
      <c r="U23" s="58" t="str">
        <f>_xlfn.XLOOKUP(_xlfn.XLOOKUP($I$14&amp;$B23&amp;U$17,Data!$F:$F,Data!$H:$H,"",0,-1),$I$6:$I$12,$B$6:$B$12,INDEX($ET$17:$HO$39,MATCH($B23,$ET$17:$ET$40,0),MATCH(U$17,$ET$17:$HO$17,0),1),0,1)</f>
        <v>Ø</v>
      </c>
      <c r="V23" s="58" t="str">
        <f>_xlfn.XLOOKUP(_xlfn.XLOOKUP($I$14&amp;$B23&amp;V$17,Data!$F:$F,Data!$H:$H,"",0,-1),$I$6:$I$12,$B$6:$B$12,INDEX($ET$17:$HO$39,MATCH($B23,$ET$17:$ET$40,0),MATCH(V$17,$ET$17:$HO$17,0),1),0,1)</f>
        <v>◯</v>
      </c>
      <c r="W23" s="58" t="str">
        <f>_xlfn.XLOOKUP(_xlfn.XLOOKUP($I$14&amp;$B23&amp;W$17,Data!$F:$F,Data!$H:$H,"",0,-1),$I$6:$I$12,$B$6:$B$12,INDEX($ET$17:$HO$39,MATCH($B23,$ET$17:$ET$40,0),MATCH(W$17,$ET$17:$HO$17,0),1),0,1)</f>
        <v>Ø</v>
      </c>
      <c r="X23" s="58" t="str">
        <f>_xlfn.XLOOKUP(_xlfn.XLOOKUP($I$14&amp;$B23&amp;X$17,Data!$F:$F,Data!$H:$H,"",0,-1),$I$6:$I$12,$B$6:$B$12,INDEX($ET$17:$HO$39,MATCH($B23,$ET$17:$ET$40,0),MATCH(X$17,$ET$17:$HO$17,0),1),0,1)</f>
        <v>✔</v>
      </c>
      <c r="Y23" s="58" t="str">
        <f>_xlfn.XLOOKUP(_xlfn.XLOOKUP($I$14&amp;$B23&amp;Y$17,Data!$F:$F,Data!$H:$H,"",0,-1),$I$6:$I$12,$B$6:$B$12,INDEX($ET$17:$HO$39,MATCH($B23,$ET$17:$ET$40,0),MATCH(Y$17,$ET$17:$HO$17,0),1),0,1)</f>
        <v>◯</v>
      </c>
      <c r="Z23" s="58" t="str">
        <f>_xlfn.XLOOKUP(_xlfn.XLOOKUP($I$14&amp;$B23&amp;Z$17,Data!$F:$F,Data!$H:$H,"",0,-1),$I$6:$I$12,$B$6:$B$12,INDEX($ET$17:$HO$39,MATCH($B23,$ET$17:$ET$40,0),MATCH(Z$17,$ET$17:$HO$17,0),1),0,1)</f>
        <v>◯</v>
      </c>
      <c r="AA23" s="58" t="str">
        <f>_xlfn.XLOOKUP(_xlfn.XLOOKUP($I$14&amp;$B23&amp;AA$17,Data!$F:$F,Data!$H:$H,"",0,-1),$I$6:$I$12,$B$6:$B$12,INDEX($ET$17:$HO$39,MATCH($B23,$ET$17:$ET$40,0),MATCH(AA$17,$ET$17:$HO$17,0),1),0,1)</f>
        <v>Ø</v>
      </c>
      <c r="AB23" s="58" t="str">
        <f>_xlfn.XLOOKUP(_xlfn.XLOOKUP($I$14&amp;$B23&amp;AB$17,Data!$F:$F,Data!$H:$H,"",0,-1),$I$6:$I$12,$B$6:$B$12,INDEX($ET$17:$HO$39,MATCH($B23,$ET$17:$ET$40,0),MATCH(AB$17,$ET$17:$HO$17,0),1),0,1)</f>
        <v>Ø</v>
      </c>
      <c r="AC23" s="58" t="str">
        <f>_xlfn.XLOOKUP(_xlfn.XLOOKUP($I$14&amp;$B23&amp;AC$17,Data!$F:$F,Data!$H:$H,"",0,-1),$I$6:$I$12,$B$6:$B$12,INDEX($ET$17:$HO$39,MATCH($B23,$ET$17:$ET$40,0),MATCH(AC$17,$ET$17:$HO$17,0),1),0,1)</f>
        <v>Ø</v>
      </c>
      <c r="AD23" s="58" t="str">
        <f>_xlfn.XLOOKUP(_xlfn.XLOOKUP($I$14&amp;$B23&amp;AD$17,Data!$F:$F,Data!$H:$H,"",0,-1),$I$6:$I$12,$B$6:$B$12,INDEX($ET$17:$HO$39,MATCH($B23,$ET$17:$ET$40,0),MATCH(AD$17,$ET$17:$HO$17,0),1),0,1)</f>
        <v>Ø</v>
      </c>
      <c r="AE23" s="58" t="str">
        <f>_xlfn.XLOOKUP(_xlfn.XLOOKUP($I$14&amp;$B23&amp;AE$17,Data!$F:$F,Data!$H:$H,"",0,-1),$I$6:$I$12,$B$6:$B$12,INDEX($ET$17:$HO$39,MATCH($B23,$ET$17:$ET$40,0),MATCH(AE$17,$ET$17:$HO$17,0),1),0,1)</f>
        <v>Ø</v>
      </c>
      <c r="AF23" s="58" t="str">
        <f>_xlfn.XLOOKUP(_xlfn.XLOOKUP($I$14&amp;$B23&amp;AF$17,Data!$F:$F,Data!$H:$H,"",0,-1),$I$6:$I$12,$B$6:$B$12,INDEX($ET$17:$HO$39,MATCH($B23,$ET$17:$ET$40,0),MATCH(AF$17,$ET$17:$HO$17,0),1),0,1)</f>
        <v>Ø</v>
      </c>
      <c r="AG23" s="58" t="str">
        <f>_xlfn.XLOOKUP(_xlfn.XLOOKUP($I$14&amp;$B23&amp;AG$17,Data!$F:$F,Data!$H:$H,"",0,-1),$I$6:$I$12,$B$6:$B$12,INDEX($ET$17:$HO$39,MATCH($B23,$ET$17:$ET$40,0),MATCH(AG$17,$ET$17:$HO$17,0),1),0,1)</f>
        <v>◯</v>
      </c>
      <c r="AH23" s="58" t="str">
        <f>_xlfn.XLOOKUP(_xlfn.XLOOKUP($I$14&amp;$B23&amp;AH$17,Data!$F:$F,Data!$H:$H,"",0,-1),$I$6:$I$12,$B$6:$B$12,INDEX($ET$17:$HO$39,MATCH($B23,$ET$17:$ET$40,0),MATCH(AH$17,$ET$17:$HO$17,0),1),0,1)</f>
        <v>Ø</v>
      </c>
      <c r="AI23" s="58" t="str">
        <f>_xlfn.XLOOKUP(_xlfn.XLOOKUP($I$14&amp;$B23&amp;AI$17,Data!$F:$F,Data!$H:$H,"",0,-1),$I$6:$I$12,$B$6:$B$12,INDEX($ET$17:$HO$39,MATCH($B23,$ET$17:$ET$40,0),MATCH(AI$17,$ET$17:$HO$17,0),1),0,1)</f>
        <v>Ø</v>
      </c>
      <c r="AJ23" s="58" t="str">
        <f>_xlfn.XLOOKUP(_xlfn.XLOOKUP($I$14&amp;$B23&amp;AJ$17,Data!$F:$F,Data!$H:$H,"",0,-1),$I$6:$I$12,$B$6:$B$12,INDEX($ET$17:$HO$39,MATCH($B23,$ET$17:$ET$40,0),MATCH(AJ$17,$ET$17:$HO$17,0),1),0,1)</f>
        <v>Ø</v>
      </c>
      <c r="AK23" s="58" t="str">
        <f>_xlfn.XLOOKUP(_xlfn.XLOOKUP($I$14&amp;$B23&amp;AK$17,Data!$F:$F,Data!$H:$H,"",0,-1),$I$6:$I$12,$B$6:$B$12,INDEX($ET$17:$HO$39,MATCH($B23,$ET$17:$ET$40,0),MATCH(AK$17,$ET$17:$HO$17,0),1),0,1)</f>
        <v>Ø</v>
      </c>
      <c r="AL23" s="58" t="str">
        <f>_xlfn.XLOOKUP(_xlfn.XLOOKUP($I$14&amp;$B23&amp;AL$17,Data!$F:$F,Data!$H:$H,"",0,-1),$I$6:$I$12,$B$6:$B$12,INDEX($ET$17:$HO$39,MATCH($B23,$ET$17:$ET$40,0),MATCH(AL$17,$ET$17:$HO$17,0),1),0,1)</f>
        <v>Ø</v>
      </c>
      <c r="AM23" s="58" t="str">
        <f>_xlfn.XLOOKUP(_xlfn.XLOOKUP($I$14&amp;$B23&amp;AM$17,Data!$F:$F,Data!$H:$H,"",0,-1),$I$6:$I$12,$B$6:$B$12,INDEX($ET$17:$HO$39,MATCH($B23,$ET$17:$ET$40,0),MATCH(AM$17,$ET$17:$HO$17,0),1),0,1)</f>
        <v>◯</v>
      </c>
      <c r="AN23" s="58" t="str">
        <f>_xlfn.XLOOKUP(_xlfn.XLOOKUP($I$14&amp;$B23&amp;AN$17,Data!$F:$F,Data!$H:$H,"",0,-1),$I$6:$I$12,$B$6:$B$12,INDEX($ET$17:$HO$39,MATCH($B23,$ET$17:$ET$40,0),MATCH(AN$17,$ET$17:$HO$17,0),1),0,1)</f>
        <v>◯</v>
      </c>
      <c r="AO23" s="58" t="str">
        <f>_xlfn.XLOOKUP(_xlfn.XLOOKUP($I$14&amp;$B23&amp;AO$17,Data!$F:$F,Data!$H:$H,"",0,-1),$I$6:$I$12,$B$6:$B$12,INDEX($ET$17:$HO$39,MATCH($B23,$ET$17:$ET$40,0),MATCH(AO$17,$ET$17:$HO$17,0),1),0,1)</f>
        <v>◯</v>
      </c>
      <c r="AP23" s="58" t="str">
        <f>_xlfn.XLOOKUP(_xlfn.XLOOKUP($I$14&amp;$B23&amp;AP$17,Data!$F:$F,Data!$H:$H,"",0,-1),$I$6:$I$12,$B$6:$B$12,INDEX($ET$17:$HO$39,MATCH($B23,$ET$17:$ET$40,0),MATCH(AP$17,$ET$17:$HO$17,0),1),0,1)</f>
        <v>◯</v>
      </c>
      <c r="AQ23" s="58" t="str">
        <f>_xlfn.XLOOKUP(_xlfn.XLOOKUP($I$14&amp;$B23&amp;AQ$17,Data!$F:$F,Data!$H:$H,"",0,-1),$I$6:$I$12,$B$6:$B$12,INDEX($ET$17:$HO$39,MATCH($B23,$ET$17:$ET$40,0),MATCH(AQ$17,$ET$17:$HO$17,0),1),0,1)</f>
        <v>◯</v>
      </c>
      <c r="AR23" s="58" t="str">
        <f>_xlfn.XLOOKUP(_xlfn.XLOOKUP($I$14&amp;$B23&amp;AR$17,Data!$F:$F,Data!$H:$H,"",0,-1),$I$6:$I$12,$B$6:$B$12,INDEX($ET$17:$HO$39,MATCH($B23,$ET$17:$ET$40,0),MATCH(AR$17,$ET$17:$HO$17,0),1),0,1)</f>
        <v>✔</v>
      </c>
      <c r="AS23" s="58" t="str">
        <f>_xlfn.XLOOKUP(_xlfn.XLOOKUP($I$14&amp;$B23&amp;AS$17,Data!$F:$F,Data!$H:$H,"",0,-1),$I$6:$I$12,$B$6:$B$12,INDEX($ET$17:$HO$39,MATCH($B23,$ET$17:$ET$40,0),MATCH(AS$17,$ET$17:$HO$17,0),1),0,1)</f>
        <v>Ø</v>
      </c>
      <c r="AT23" s="58" t="str">
        <f>_xlfn.XLOOKUP(_xlfn.XLOOKUP($I$14&amp;$B23&amp;AT$17,Data!$F:$F,Data!$H:$H,"",0,-1),$I$6:$I$12,$B$6:$B$12,INDEX($ET$17:$HO$39,MATCH($B23,$ET$17:$ET$40,0),MATCH(AT$17,$ET$17:$HO$17,0),1),0,1)</f>
        <v>✔</v>
      </c>
      <c r="AU23" s="58" t="str">
        <f>_xlfn.XLOOKUP(_xlfn.XLOOKUP($I$14&amp;$B23&amp;AU$17,Data!$F:$F,Data!$H:$H,"",0,-1),$I$6:$I$12,$B$6:$B$12,INDEX($ET$17:$HO$39,MATCH($B23,$ET$17:$ET$40,0),MATCH(AU$17,$ET$17:$HO$17,0),1),0,1)</f>
        <v>Ø</v>
      </c>
      <c r="AV23" s="58" t="str">
        <f>_xlfn.XLOOKUP(_xlfn.XLOOKUP($I$14&amp;$B23&amp;AV$17,Data!$F:$F,Data!$H:$H,"",0,-1),$I$6:$I$12,$B$6:$B$12,INDEX($ET$17:$HO$39,MATCH($B23,$ET$17:$ET$40,0),MATCH(AV$17,$ET$17:$HO$17,0),1),0,1)</f>
        <v>Ø</v>
      </c>
      <c r="AW23" s="58" t="str">
        <f>_xlfn.XLOOKUP(_xlfn.XLOOKUP($I$14&amp;$B23&amp;AW$17,Data!$F:$F,Data!$H:$H,"",0,-1),$I$6:$I$12,$B$6:$B$12,INDEX($ET$17:$HO$39,MATCH($B23,$ET$17:$ET$40,0),MATCH(AW$17,$ET$17:$HO$17,0),1),0,1)</f>
        <v>Ø</v>
      </c>
      <c r="AX23" s="58" t="str">
        <f>_xlfn.XLOOKUP(_xlfn.XLOOKUP($I$14&amp;$B23&amp;AX$17,Data!$F:$F,Data!$H:$H,"",0,-1),$I$6:$I$12,$B$6:$B$12,INDEX($ET$17:$HO$39,MATCH($B23,$ET$17:$ET$40,0),MATCH(AX$17,$ET$17:$HO$17,0),1),0,1)</f>
        <v>Ø</v>
      </c>
      <c r="AY23" s="58" t="str">
        <f>_xlfn.XLOOKUP(_xlfn.XLOOKUP($I$14&amp;$B23&amp;AY$17,Data!$F:$F,Data!$H:$H,"",0,-1),$I$6:$I$12,$B$6:$B$12,INDEX($ET$17:$HO$39,MATCH($B23,$ET$17:$ET$40,0),MATCH(AY$17,$ET$17:$HO$17,0),1),0,1)</f>
        <v>◯</v>
      </c>
      <c r="AZ23" s="58" t="str">
        <f>_xlfn.XLOOKUP(_xlfn.XLOOKUP($I$14&amp;$B23&amp;AZ$17,Data!$F:$F,Data!$H:$H,"",0,-1),$I$6:$I$12,$B$6:$B$12,INDEX($ET$17:$HO$39,MATCH($B23,$ET$17:$ET$40,0),MATCH(AZ$17,$ET$17:$HO$17,0),1),0,1)</f>
        <v>Ø</v>
      </c>
      <c r="BA23" s="58" t="str">
        <f>_xlfn.XLOOKUP(_xlfn.XLOOKUP($I$14&amp;$B23&amp;BA$17,Data!$F:$F,Data!$H:$H,"",0,-1),$I$6:$I$12,$B$6:$B$12,INDEX($ET$17:$HO$39,MATCH($B23,$ET$17:$ET$40,0),MATCH(BA$17,$ET$17:$HO$17,0),1),0,1)</f>
        <v>Ø</v>
      </c>
      <c r="BB23" s="58" t="str">
        <f>_xlfn.XLOOKUP(_xlfn.XLOOKUP($I$14&amp;$B23&amp;BB$17,Data!$F:$F,Data!$H:$H,"",0,-1),$I$6:$I$12,$B$6:$B$12,INDEX($ET$17:$HO$39,MATCH($B23,$ET$17:$ET$40,0),MATCH(BB$17,$ET$17:$HO$17,0),1),0,1)</f>
        <v>Ø</v>
      </c>
      <c r="BC23" s="58" t="str">
        <f>_xlfn.XLOOKUP(_xlfn.XLOOKUP($I$14&amp;$B23&amp;BC$17,Data!$F:$F,Data!$H:$H,"",0,-1),$I$6:$I$12,$B$6:$B$12,INDEX($ET$17:$HO$39,MATCH($B23,$ET$17:$ET$40,0),MATCH(BC$17,$ET$17:$HO$17,0),1),0,1)</f>
        <v>Ø</v>
      </c>
      <c r="BD23" s="58" t="str">
        <f>_xlfn.XLOOKUP(_xlfn.XLOOKUP($I$14&amp;$B23&amp;BD$17,Data!$F:$F,Data!$H:$H,"",0,-1),$I$6:$I$12,$B$6:$B$12,INDEX($ET$17:$HO$39,MATCH($B23,$ET$17:$ET$40,0),MATCH(BD$17,$ET$17:$HO$17,0),1),0,1)</f>
        <v>Ø</v>
      </c>
      <c r="BE23" s="58" t="str">
        <f>_xlfn.XLOOKUP(_xlfn.XLOOKUP($I$14&amp;$B23&amp;BE$17,Data!$F:$F,Data!$H:$H,"",0,-1),$I$6:$I$12,$B$6:$B$12,INDEX($ET$17:$HO$39,MATCH($B23,$ET$17:$ET$40,0),MATCH(BE$17,$ET$17:$HO$17,0),1),0,1)</f>
        <v>Ø</v>
      </c>
      <c r="BF23" s="58" t="str">
        <f>_xlfn.XLOOKUP(_xlfn.XLOOKUP($I$14&amp;$B23&amp;BF$17,Data!$F:$F,Data!$H:$H,"",0,-1),$I$6:$I$12,$B$6:$B$12,INDEX($ET$17:$HO$39,MATCH($B23,$ET$17:$ET$40,0),MATCH(BF$17,$ET$17:$HO$17,0),1),0,1)</f>
        <v>Ø</v>
      </c>
      <c r="BG23" s="58" t="str">
        <f>_xlfn.XLOOKUP(_xlfn.XLOOKUP($I$14&amp;$B23&amp;BG$17,Data!$F:$F,Data!$H:$H,"",0,-1),$I$6:$I$12,$B$6:$B$12,INDEX($ET$17:$HO$39,MATCH($B23,$ET$17:$ET$40,0),MATCH(BG$17,$ET$17:$HO$17,0),1),0,1)</f>
        <v>◯</v>
      </c>
      <c r="BH23" s="58" t="str">
        <f>_xlfn.XLOOKUP(_xlfn.XLOOKUP($I$14&amp;$B23&amp;BH$17,Data!$F:$F,Data!$H:$H,"",0,-1),$I$6:$I$12,$B$6:$B$12,INDEX($ET$17:$HO$39,MATCH($B23,$ET$17:$ET$40,0),MATCH(BH$17,$ET$17:$HO$17,0),1),0,1)</f>
        <v>◯</v>
      </c>
      <c r="BI23" s="58" t="str">
        <f>_xlfn.XLOOKUP(_xlfn.XLOOKUP($I$14&amp;$B23&amp;BI$17,Data!$F:$F,Data!$H:$H,"",0,-1),$I$6:$I$12,$B$6:$B$12,INDEX($ET$17:$HO$39,MATCH($B23,$ET$17:$ET$40,0),MATCH(BI$17,$ET$17:$HO$17,0),1),0,1)</f>
        <v>Ø</v>
      </c>
      <c r="BJ23" s="58" t="str">
        <f>_xlfn.XLOOKUP(_xlfn.XLOOKUP($I$14&amp;$B23&amp;BJ$17,Data!$F:$F,Data!$H:$H,"",0,-1),$I$6:$I$12,$B$6:$B$12,INDEX($ET$17:$HO$39,MATCH($B23,$ET$17:$ET$40,0),MATCH(BJ$17,$ET$17:$HO$17,0),1),0,1)</f>
        <v>Ø</v>
      </c>
      <c r="BK23" s="58" t="str">
        <f>_xlfn.XLOOKUP(_xlfn.XLOOKUP($I$14&amp;$B23&amp;BK$17,Data!$F:$F,Data!$H:$H,"",0,-1),$I$6:$I$12,$B$6:$B$12,INDEX($ET$17:$HO$39,MATCH($B23,$ET$17:$ET$40,0),MATCH(BK$17,$ET$17:$HO$17,0),1),0,1)</f>
        <v>Ø</v>
      </c>
      <c r="BL23" s="58" t="str">
        <f>_xlfn.XLOOKUP(_xlfn.XLOOKUP($I$14&amp;$B23&amp;BL$17,Data!$F:$F,Data!$H:$H,"",0,-1),$I$6:$I$12,$B$6:$B$12,INDEX($ET$17:$HO$39,MATCH($B23,$ET$17:$ET$40,0),MATCH(BL$17,$ET$17:$HO$17,0),1),0,1)</f>
        <v>Ø</v>
      </c>
      <c r="BM23" s="58" t="str">
        <f>_xlfn.XLOOKUP(_xlfn.XLOOKUP($I$14&amp;$B23&amp;BM$17,Data!$F:$F,Data!$H:$H,"",0,-1),$I$6:$I$12,$B$6:$B$12,INDEX($ET$17:$HO$39,MATCH($B23,$ET$17:$ET$40,0),MATCH(BM$17,$ET$17:$HO$17,0),1),0,1)</f>
        <v>Ø</v>
      </c>
      <c r="BN23" s="58" t="str">
        <f>_xlfn.XLOOKUP(_xlfn.XLOOKUP($I$14&amp;$B23&amp;BN$17,Data!$F:$F,Data!$H:$H,"",0,-1),$I$6:$I$12,$B$6:$B$12,INDEX($ET$17:$HO$39,MATCH($B23,$ET$17:$ET$40,0),MATCH(BN$17,$ET$17:$HO$17,0),1),0,1)</f>
        <v>Ø</v>
      </c>
      <c r="BO23" s="58" t="str">
        <f>_xlfn.XLOOKUP(_xlfn.XLOOKUP($I$14&amp;$B23&amp;BO$17,Data!$F:$F,Data!$H:$H,"",0,-1),$I$6:$I$12,$B$6:$B$12,INDEX($ET$17:$HO$39,MATCH($B23,$ET$17:$ET$40,0),MATCH(BO$17,$ET$17:$HO$17,0),1),0,1)</f>
        <v>Ø</v>
      </c>
      <c r="BP23" s="58" t="str">
        <f>_xlfn.XLOOKUP(_xlfn.XLOOKUP($I$14&amp;$B23&amp;BP$17,Data!$F:$F,Data!$H:$H,"",0,-1),$I$6:$I$12,$B$6:$B$12,INDEX($ET$17:$HO$39,MATCH($B23,$ET$17:$ET$40,0),MATCH(BP$17,$ET$17:$HO$17,0),1),0,1)</f>
        <v>Ø</v>
      </c>
      <c r="BQ23" s="58" t="str">
        <f>_xlfn.XLOOKUP(_xlfn.XLOOKUP($I$14&amp;$B23&amp;BQ$17,Data!$F:$F,Data!$H:$H,"",0,-1),$I$6:$I$12,$B$6:$B$12,INDEX($ET$17:$HO$39,MATCH($B23,$ET$17:$ET$40,0),MATCH(BQ$17,$ET$17:$HO$17,0),1),0,1)</f>
        <v>◯</v>
      </c>
      <c r="BR23" s="58" t="str">
        <f>_xlfn.XLOOKUP(_xlfn.XLOOKUP($I$14&amp;$B23&amp;BR$17,Data!$F:$F,Data!$H:$H,"",0,-1),$I$6:$I$12,$B$6:$B$12,INDEX($ET$17:$HO$39,MATCH($B23,$ET$17:$ET$40,0),MATCH(BR$17,$ET$17:$HO$17,0),1),0,1)</f>
        <v>Ø</v>
      </c>
      <c r="BS23" s="58" t="str">
        <f>_xlfn.XLOOKUP(_xlfn.XLOOKUP($I$14&amp;$B23&amp;BS$17,Data!$F:$F,Data!$H:$H,"",0,-1),$I$6:$I$12,$B$6:$B$12,INDEX($ET$17:$HO$39,MATCH($B23,$ET$17:$ET$40,0),MATCH(BS$17,$ET$17:$HO$17,0),1),0,1)</f>
        <v>Ø</v>
      </c>
      <c r="BT23" s="58" t="str">
        <f>_xlfn.XLOOKUP(_xlfn.XLOOKUP($I$14&amp;$B23&amp;BT$17,Data!$F:$F,Data!$H:$H,"",0,-1),$I$6:$I$12,$B$6:$B$12,INDEX($ET$17:$HO$39,MATCH($B23,$ET$17:$ET$40,0),MATCH(BT$17,$ET$17:$HO$17,0),1),0,1)</f>
        <v>Ø</v>
      </c>
      <c r="BU23" s="58" t="str">
        <f>_xlfn.XLOOKUP(_xlfn.XLOOKUP($I$14&amp;$B23&amp;BU$17,Data!$F:$F,Data!$H:$H,"",0,-1),$I$6:$I$12,$B$6:$B$12,INDEX($ET$17:$HO$39,MATCH($B23,$ET$17:$ET$40,0),MATCH(BU$17,$ET$17:$HO$17,0),1),0,1)</f>
        <v>Ø</v>
      </c>
      <c r="BV23" s="58" t="str">
        <f>_xlfn.XLOOKUP(_xlfn.XLOOKUP($I$14&amp;$B23&amp;BV$17,Data!$F:$F,Data!$H:$H,"",0,-1),$I$6:$I$12,$B$6:$B$12,INDEX($ET$17:$HO$39,MATCH($B23,$ET$17:$ET$40,0),MATCH(BV$17,$ET$17:$HO$17,0),1),0,1)</f>
        <v>◯</v>
      </c>
      <c r="BW23" s="58" t="str">
        <f>_xlfn.XLOOKUP(_xlfn.XLOOKUP($I$14&amp;$B23&amp;BW$17,Data!$F:$F,Data!$H:$H,"",0,-1),$I$6:$I$12,$B$6:$B$12,INDEX($ET$17:$HO$39,MATCH($B23,$ET$17:$ET$40,0),MATCH(BW$17,$ET$17:$HO$17,0),1),0,1)</f>
        <v>Ø</v>
      </c>
      <c r="BX23" s="57"/>
      <c r="BY23" s="57"/>
      <c r="BZ23" s="57"/>
      <c r="CA23" s="57"/>
      <c r="CB23" s="57"/>
      <c r="CC23" s="57"/>
      <c r="CD23" s="57"/>
      <c r="CE23" s="57"/>
      <c r="CF23" s="57"/>
      <c r="CG23" s="57"/>
      <c r="CH23" s="57"/>
      <c r="CI23" s="57"/>
      <c r="CJ23" s="57"/>
      <c r="CK23" s="57"/>
      <c r="CL23" s="57"/>
      <c r="CM23" s="57"/>
      <c r="CN23" s="57"/>
      <c r="CO23" s="57"/>
      <c r="CP23" s="57"/>
      <c r="CQ23" s="57"/>
      <c r="CR23" s="57"/>
      <c r="CS23" s="57"/>
      <c r="CT23" s="57"/>
      <c r="CU23" s="57"/>
      <c r="CV23" s="57"/>
      <c r="CW23" s="57"/>
      <c r="CX23" s="57"/>
      <c r="CY23" s="57"/>
      <c r="CZ23" s="57"/>
      <c r="DA23" s="57"/>
      <c r="DB23" s="57"/>
      <c r="DC23" s="57"/>
      <c r="DD23" s="57"/>
      <c r="DE23" s="57"/>
      <c r="DF23" s="57"/>
      <c r="DG23" s="57"/>
      <c r="DH23" s="57"/>
      <c r="DI23" s="57"/>
      <c r="DJ23" s="57"/>
      <c r="DK23" s="57"/>
      <c r="DL23" s="57"/>
      <c r="DM23" s="57"/>
      <c r="DN23" s="57"/>
      <c r="DO23" s="57"/>
      <c r="DP23" s="57"/>
      <c r="DQ23" s="57"/>
      <c r="DR23" s="57"/>
      <c r="DS23" s="57"/>
      <c r="DT23" s="57"/>
      <c r="DU23" s="57"/>
      <c r="DV23" s="57"/>
      <c r="DW23" s="57"/>
      <c r="DX23" s="57"/>
      <c r="DY23" s="57"/>
      <c r="DZ23" s="57"/>
      <c r="EA23" s="57"/>
      <c r="EB23" s="57"/>
      <c r="EC23" s="57"/>
      <c r="ED23" s="57"/>
      <c r="EE23" s="57"/>
      <c r="EF23" s="57"/>
      <c r="EG23" s="57"/>
      <c r="EH23" s="57"/>
      <c r="EI23" s="57"/>
      <c r="EJ23" s="57"/>
      <c r="EK23" s="57"/>
      <c r="EL23" s="57"/>
      <c r="EM23" s="57"/>
      <c r="EN23" s="57"/>
      <c r="EO23" s="57"/>
      <c r="EP23" s="57"/>
      <c r="EQ23" s="57"/>
      <c r="ER23" s="57"/>
      <c r="ET23" s="133" t="s">
        <v>1303</v>
      </c>
      <c r="EU23" s="126"/>
      <c r="EV23" s="127"/>
      <c r="EW23" s="127"/>
      <c r="EX23" s="127"/>
      <c r="EY23" s="127"/>
      <c r="EZ23" s="128"/>
      <c r="FA23" s="58" t="str">
        <f>_xlfn.XLOOKUP(_xlfn.XLOOKUP($FA$14&amp;$ET23&amp;FA$17,'Data M-1'!$F:$F,'Data M-1'!$G:$G,"Not in Scope",0,1),$FA$6:$FA$11,$ET$6:$ET$11,"",0,1)</f>
        <v>Ø</v>
      </c>
      <c r="FB23" s="58" t="str">
        <f>_xlfn.XLOOKUP(_xlfn.XLOOKUP($FA$14&amp;$ET23&amp;FB$17,'Data M-1'!$F:$F,'Data M-1'!$G:$G,"Not in Scope",0,1),$FA$6:$FA$11,$ET$6:$ET$11,"",0,1)</f>
        <v>Ø</v>
      </c>
      <c r="FC23" s="58" t="str">
        <f>_xlfn.XLOOKUP(_xlfn.XLOOKUP($FA$14&amp;$ET23&amp;FC$17,'Data M-1'!$F:$F,'Data M-1'!$G:$G,"Not in Scope",0,1),$FA$6:$FA$11,$ET$6:$ET$11,"",0,1)</f>
        <v>Ø</v>
      </c>
      <c r="FD23" s="58" t="str">
        <f>_xlfn.XLOOKUP(_xlfn.XLOOKUP($FA$14&amp;$ET23&amp;FD$17,'Data M-1'!$F:$F,'Data M-1'!$G:$G,"Not in Scope",0,1),$FA$6:$FA$11,$ET$6:$ET$11,"",0,1)</f>
        <v>Ø</v>
      </c>
      <c r="FE23" s="58" t="str">
        <f>_xlfn.XLOOKUP(_xlfn.XLOOKUP($FA$14&amp;$ET23&amp;FE$17,'Data M-1'!$F:$F,'Data M-1'!$G:$G,"Not in Scope",0,1),$FA$6:$FA$11,$ET$6:$ET$11,"",0,1)</f>
        <v>Ø</v>
      </c>
      <c r="FF23" s="58" t="str">
        <f>_xlfn.XLOOKUP(_xlfn.XLOOKUP($FA$14&amp;$ET23&amp;FF$17,'Data M-1'!$F:$F,'Data M-1'!$G:$G,"Not in Scope",0,1),$FA$6:$FA$11,$ET$6:$ET$11,"",0,1)</f>
        <v>Ø</v>
      </c>
      <c r="FG23" s="58" t="str">
        <f>_xlfn.XLOOKUP(_xlfn.XLOOKUP($FA$14&amp;$ET23&amp;FG$17,'Data M-1'!$F:$F,'Data M-1'!$G:$G,"Not in Scope",0,1),$FA$6:$FA$11,$ET$6:$ET$11,"",0,1)</f>
        <v>Ø</v>
      </c>
      <c r="FH23" s="58" t="str">
        <f>_xlfn.XLOOKUP(_xlfn.XLOOKUP($FA$14&amp;$ET23&amp;FH$17,'Data M-1'!$F:$F,'Data M-1'!$G:$G,"Not in Scope",0,1),$FA$6:$FA$11,$ET$6:$ET$11,"",0,1)</f>
        <v>Ø</v>
      </c>
      <c r="FI23" s="58" t="str">
        <f>_xlfn.XLOOKUP(_xlfn.XLOOKUP($FA$14&amp;$ET23&amp;FI$17,'Data M-1'!$F:$F,'Data M-1'!$G:$G,"Not in Scope",0,1),$FA$6:$FA$11,$ET$6:$ET$11,"",0,1)</f>
        <v>◯</v>
      </c>
      <c r="FJ23" s="58" t="str">
        <f>_xlfn.XLOOKUP(_xlfn.XLOOKUP($FA$14&amp;$ET23&amp;FJ$17,'Data M-1'!$F:$F,'Data M-1'!$G:$G,"Not in Scope",0,1),$FA$6:$FA$11,$ET$6:$ET$11,"",0,1)</f>
        <v>Ø</v>
      </c>
      <c r="FK23" s="58" t="str">
        <f>_xlfn.XLOOKUP(_xlfn.XLOOKUP($FA$14&amp;$ET23&amp;FK$17,'Data M-1'!$F:$F,'Data M-1'!$G:$G,"Not in Scope",0,1),$FA$6:$FA$11,$ET$6:$ET$11,"",0,1)</f>
        <v>◯</v>
      </c>
      <c r="FL23" s="58" t="str">
        <f>_xlfn.XLOOKUP(_xlfn.XLOOKUP($FA$14&amp;$ET23&amp;FL$17,'Data M-1'!$F:$F,'Data M-1'!$G:$G,"Not in Scope",0,1),$FA$6:$FA$11,$ET$6:$ET$11,"",0,1)</f>
        <v>◯</v>
      </c>
      <c r="FM23" s="58" t="str">
        <f>_xlfn.XLOOKUP(_xlfn.XLOOKUP($FA$14&amp;$ET23&amp;FM$17,'Data M-1'!$F:$F,'Data M-1'!$G:$G,"Not in Scope",0,1),$FA$6:$FA$11,$ET$6:$ET$11,"",0,1)</f>
        <v>Ø</v>
      </c>
      <c r="FN23" s="58" t="str">
        <f>_xlfn.XLOOKUP(_xlfn.XLOOKUP($FA$14&amp;$ET23&amp;FN$17,'Data M-1'!$F:$F,'Data M-1'!$G:$G,"Not in Scope",0,1),$FA$6:$FA$11,$ET$6:$ET$11,"",0,1)</f>
        <v>◯</v>
      </c>
      <c r="FO23" s="58" t="str">
        <f>_xlfn.XLOOKUP(_xlfn.XLOOKUP($FA$14&amp;$ET23&amp;FO$17,'Data M-1'!$F:$F,'Data M-1'!$G:$G,"Not in Scope",0,1),$FA$6:$FA$11,$ET$6:$ET$11,"",0,1)</f>
        <v>Ø</v>
      </c>
      <c r="FP23" s="58" t="str">
        <f>_xlfn.XLOOKUP(_xlfn.XLOOKUP($FA$14&amp;$ET23&amp;FP$17,'Data M-1'!$F:$F,'Data M-1'!$G:$G,"Not in Scope",0,1),$FA$6:$FA$11,$ET$6:$ET$11,"",0,1)</f>
        <v>◯</v>
      </c>
      <c r="FQ23" s="58" t="str">
        <f>_xlfn.XLOOKUP(_xlfn.XLOOKUP($FA$14&amp;$ET23&amp;FQ$17,'Data M-1'!$F:$F,'Data M-1'!$G:$G,"Not in Scope",0,1),$FA$6:$FA$11,$ET$6:$ET$11,"",0,1)</f>
        <v>◯</v>
      </c>
      <c r="FR23" s="58" t="str">
        <f>_xlfn.XLOOKUP(_xlfn.XLOOKUP($FA$14&amp;$ET23&amp;FR$17,'Data M-1'!$F:$F,'Data M-1'!$G:$G,"Not in Scope",0,1),$FA$6:$FA$11,$ET$6:$ET$11,"",0,1)</f>
        <v>◯</v>
      </c>
      <c r="FS23" s="58" t="str">
        <f>_xlfn.XLOOKUP(_xlfn.XLOOKUP($FA$14&amp;$ET23&amp;FS$17,'Data M-1'!$F:$F,'Data M-1'!$G:$G,"Not in Scope",0,1),$FA$6:$FA$11,$ET$6:$ET$11,"",0,1)</f>
        <v>Ø</v>
      </c>
      <c r="FT23" s="58" t="str">
        <f>_xlfn.XLOOKUP(_xlfn.XLOOKUP($FA$14&amp;$ET23&amp;FT$17,'Data M-1'!$F:$F,'Data M-1'!$G:$G,"Not in Scope",0,1),$FA$6:$FA$11,$ET$6:$ET$11,"",0,1)</f>
        <v>Ø</v>
      </c>
      <c r="FU23" s="58" t="str">
        <f>_xlfn.XLOOKUP(_xlfn.XLOOKUP($FA$14&amp;$ET23&amp;FU$17,'Data M-1'!$F:$F,'Data M-1'!$G:$G,"Not in Scope",0,1),$FA$6:$FA$11,$ET$6:$ET$11,"",0,1)</f>
        <v>Ø</v>
      </c>
      <c r="FV23" s="58" t="str">
        <f>_xlfn.XLOOKUP(_xlfn.XLOOKUP($FA$14&amp;$ET23&amp;FV$17,'Data M-1'!$F:$F,'Data M-1'!$G:$G,"Not in Scope",0,1),$FA$6:$FA$11,$ET$6:$ET$11,"",0,1)</f>
        <v>Ø</v>
      </c>
      <c r="FW23" s="58" t="str">
        <f>_xlfn.XLOOKUP(_xlfn.XLOOKUP($FA$14&amp;$ET23&amp;FW$17,'Data M-1'!$F:$F,'Data M-1'!$G:$G,"Not in Scope",0,1),$FA$6:$FA$11,$ET$6:$ET$11,"",0,1)</f>
        <v>Ø</v>
      </c>
      <c r="FX23" s="58" t="str">
        <f>_xlfn.XLOOKUP(_xlfn.XLOOKUP($FA$14&amp;$ET23&amp;FX$17,'Data M-1'!$F:$F,'Data M-1'!$G:$G,"Not in Scope",0,1),$FA$6:$FA$11,$ET$6:$ET$11,"",0,1)</f>
        <v>Ø</v>
      </c>
      <c r="FY23" s="58" t="str">
        <f>_xlfn.XLOOKUP(_xlfn.XLOOKUP($FA$14&amp;$ET23&amp;FY$17,'Data M-1'!$F:$F,'Data M-1'!$G:$G,"Not in Scope",0,1),$FA$6:$FA$11,$ET$6:$ET$11,"",0,1)</f>
        <v>◯</v>
      </c>
      <c r="FZ23" s="58" t="str">
        <f>_xlfn.XLOOKUP(_xlfn.XLOOKUP($FA$14&amp;$ET23&amp;FZ$17,'Data M-1'!$F:$F,'Data M-1'!$G:$G,"Not in Scope",0,1),$FA$6:$FA$11,$ET$6:$ET$11,"",0,1)</f>
        <v>Ø</v>
      </c>
      <c r="GA23" s="58" t="str">
        <f>_xlfn.XLOOKUP(_xlfn.XLOOKUP($FA$14&amp;$ET23&amp;GA$17,'Data M-1'!$F:$F,'Data M-1'!$G:$G,"Not in Scope",0,1),$FA$6:$FA$11,$ET$6:$ET$11,"",0,1)</f>
        <v>Ø</v>
      </c>
      <c r="GB23" s="58" t="str">
        <f>_xlfn.XLOOKUP(_xlfn.XLOOKUP($FA$14&amp;$ET23&amp;GB$17,'Data M-1'!$F:$F,'Data M-1'!$G:$G,"Not in Scope",0,1),$FA$6:$FA$11,$ET$6:$ET$11,"",0,1)</f>
        <v>Ø</v>
      </c>
      <c r="GC23" s="58" t="str">
        <f>_xlfn.XLOOKUP(_xlfn.XLOOKUP($FA$14&amp;$ET23&amp;GC$17,'Data M-1'!$F:$F,'Data M-1'!$G:$G,"Not in Scope",0,1),$FA$6:$FA$11,$ET$6:$ET$11,"",0,1)</f>
        <v>Ø</v>
      </c>
      <c r="GD23" s="58" t="str">
        <f>_xlfn.XLOOKUP(_xlfn.XLOOKUP($FA$14&amp;$ET23&amp;GD$17,'Data M-1'!$F:$F,'Data M-1'!$G:$G,"Not in Scope",0,1),$FA$6:$FA$11,$ET$6:$ET$11,"",0,1)</f>
        <v>Ø</v>
      </c>
      <c r="GE23" s="58" t="str">
        <f>_xlfn.XLOOKUP(_xlfn.XLOOKUP($FA$14&amp;$ET23&amp;GE$17,'Data M-1'!$F:$F,'Data M-1'!$G:$G,"Not in Scope",0,1),$FA$6:$FA$11,$ET$6:$ET$11,"",0,1)</f>
        <v>◯</v>
      </c>
      <c r="GF23" s="58" t="str">
        <f>_xlfn.XLOOKUP(_xlfn.XLOOKUP($FA$14&amp;$ET23&amp;GF$17,'Data M-1'!$F:$F,'Data M-1'!$G:$G,"Not in Scope",0,1),$FA$6:$FA$11,$ET$6:$ET$11,"",0,1)</f>
        <v>◯</v>
      </c>
      <c r="GG23" s="58" t="str">
        <f>_xlfn.XLOOKUP(_xlfn.XLOOKUP($FA$14&amp;$ET23&amp;GG$17,'Data M-1'!$F:$F,'Data M-1'!$G:$G,"Not in Scope",0,1),$FA$6:$FA$11,$ET$6:$ET$11,"",0,1)</f>
        <v>◯</v>
      </c>
      <c r="GH23" s="58" t="str">
        <f>_xlfn.XLOOKUP(_xlfn.XLOOKUP($FA$14&amp;$ET23&amp;GH$17,'Data M-1'!$F:$F,'Data M-1'!$G:$G,"Not in Scope",0,1),$FA$6:$FA$11,$ET$6:$ET$11,"",0,1)</f>
        <v>◯</v>
      </c>
      <c r="GI23" s="58" t="str">
        <f>_xlfn.XLOOKUP(_xlfn.XLOOKUP($FA$14&amp;$ET23&amp;GI$17,'Data M-1'!$F:$F,'Data M-1'!$G:$G,"Not in Scope",0,1),$FA$6:$FA$11,$ET$6:$ET$11,"",0,1)</f>
        <v>◯</v>
      </c>
      <c r="GJ23" s="58" t="str">
        <f>_xlfn.XLOOKUP(_xlfn.XLOOKUP($FA$14&amp;$ET23&amp;GJ$17,'Data M-1'!$F:$F,'Data M-1'!$G:$G,"Not in Scope",0,1),$FA$6:$FA$11,$ET$6:$ET$11,"",0,1)</f>
        <v>◯</v>
      </c>
      <c r="GK23" s="58" t="str">
        <f>_xlfn.XLOOKUP(_xlfn.XLOOKUP($FA$14&amp;$ET23&amp;GK$17,'Data M-1'!$F:$F,'Data M-1'!$G:$G,"Not in Scope",0,1),$FA$6:$FA$11,$ET$6:$ET$11,"",0,1)</f>
        <v>Ø</v>
      </c>
      <c r="GL23" s="58" t="str">
        <f>_xlfn.XLOOKUP(_xlfn.XLOOKUP($FA$14&amp;$ET23&amp;GL$17,'Data M-1'!$F:$F,'Data M-1'!$G:$G,"Not in Scope",0,1),$FA$6:$FA$11,$ET$6:$ET$11,"",0,1)</f>
        <v>◯</v>
      </c>
      <c r="GM23" s="58" t="str">
        <f>_xlfn.XLOOKUP(_xlfn.XLOOKUP($FA$14&amp;$ET23&amp;GM$17,'Data M-1'!$F:$F,'Data M-1'!$G:$G,"Not in Scope",0,1),$FA$6:$FA$11,$ET$6:$ET$11,"",0,1)</f>
        <v>Ø</v>
      </c>
      <c r="GN23" s="58" t="str">
        <f>_xlfn.XLOOKUP(_xlfn.XLOOKUP($FA$14&amp;$ET23&amp;GN$17,'Data M-1'!$F:$F,'Data M-1'!$G:$G,"Not in Scope",0,1),$FA$6:$FA$11,$ET$6:$ET$11,"",0,1)</f>
        <v>Ø</v>
      </c>
      <c r="GO23" s="58" t="str">
        <f>_xlfn.XLOOKUP(_xlfn.XLOOKUP($FA$14&amp;$ET23&amp;GO$17,'Data M-1'!$F:$F,'Data M-1'!$G:$G,"Not in Scope",0,1),$FA$6:$FA$11,$ET$6:$ET$11,"",0,1)</f>
        <v>Ø</v>
      </c>
      <c r="GP23" s="58" t="str">
        <f>_xlfn.XLOOKUP(_xlfn.XLOOKUP($FA$14&amp;$ET23&amp;GP$17,'Data M-1'!$F:$F,'Data M-1'!$G:$G,"Not in Scope",0,1),$FA$6:$FA$11,$ET$6:$ET$11,"",0,1)</f>
        <v>Ø</v>
      </c>
      <c r="GQ23" s="58" t="str">
        <f>_xlfn.XLOOKUP(_xlfn.XLOOKUP($FA$14&amp;$ET23&amp;GQ$17,'Data M-1'!$F:$F,'Data M-1'!$G:$G,"Not in Scope",0,1),$FA$6:$FA$11,$ET$6:$ET$11,"",0,1)</f>
        <v>◯</v>
      </c>
      <c r="GR23" s="58" t="str">
        <f>_xlfn.XLOOKUP(_xlfn.XLOOKUP($FA$14&amp;$ET23&amp;GR$17,'Data M-1'!$F:$F,'Data M-1'!$G:$G,"Not in Scope",0,1),$FA$6:$FA$11,$ET$6:$ET$11,"",0,1)</f>
        <v>Ø</v>
      </c>
      <c r="GS23" s="58" t="str">
        <f>_xlfn.XLOOKUP(_xlfn.XLOOKUP($FA$14&amp;$ET23&amp;GS$17,'Data M-1'!$F:$F,'Data M-1'!$G:$G,"Not in Scope",0,1),$FA$6:$FA$11,$ET$6:$ET$11,"",0,1)</f>
        <v>Ø</v>
      </c>
      <c r="GT23" s="58" t="str">
        <f>_xlfn.XLOOKUP(_xlfn.XLOOKUP($FA$14&amp;$ET23&amp;GT$17,'Data M-1'!$F:$F,'Data M-1'!$G:$G,"Not in Scope",0,1),$FA$6:$FA$11,$ET$6:$ET$11,"",0,1)</f>
        <v>Ø</v>
      </c>
      <c r="GU23" s="58" t="str">
        <f>_xlfn.XLOOKUP(_xlfn.XLOOKUP($FA$14&amp;$ET23&amp;GU$17,'Data M-1'!$F:$F,'Data M-1'!$G:$G,"Not in Scope",0,1),$FA$6:$FA$11,$ET$6:$ET$11,"",0,1)</f>
        <v>Ø</v>
      </c>
      <c r="GV23" s="58" t="str">
        <f>_xlfn.XLOOKUP(_xlfn.XLOOKUP($FA$14&amp;$ET23&amp;GV$17,'Data M-1'!$F:$F,'Data M-1'!$G:$G,"Not in Scope",0,1),$FA$6:$FA$11,$ET$6:$ET$11,"",0,1)</f>
        <v>Ø</v>
      </c>
      <c r="GW23" s="58" t="str">
        <f>_xlfn.XLOOKUP(_xlfn.XLOOKUP($FA$14&amp;$ET23&amp;GW$17,'Data M-1'!$F:$F,'Data M-1'!$G:$G,"Not in Scope",0,1),$FA$6:$FA$11,$ET$6:$ET$11,"",0,1)</f>
        <v>Ø</v>
      </c>
      <c r="GX23" s="58" t="str">
        <f>_xlfn.XLOOKUP(_xlfn.XLOOKUP($FA$14&amp;$ET23&amp;GX$17,'Data M-1'!$F:$F,'Data M-1'!$G:$G,"Not in Scope",0,1),$FA$6:$FA$11,$ET$6:$ET$11,"",0,1)</f>
        <v>Ø</v>
      </c>
      <c r="GY23" s="58" t="str">
        <f>_xlfn.XLOOKUP(_xlfn.XLOOKUP($FA$14&amp;$ET23&amp;GY$17,'Data M-1'!$F:$F,'Data M-1'!$G:$G,"Not in Scope",0,1),$FA$6:$FA$11,$ET$6:$ET$11,"",0,1)</f>
        <v>◯</v>
      </c>
      <c r="GZ23" s="58" t="str">
        <f>_xlfn.XLOOKUP(_xlfn.XLOOKUP($FA$14&amp;$ET23&amp;GZ$17,'Data M-1'!$F:$F,'Data M-1'!$G:$G,"Not in Scope",0,1),$FA$6:$FA$11,$ET$6:$ET$11,"",0,1)</f>
        <v>◯</v>
      </c>
      <c r="HA23" s="58" t="str">
        <f>_xlfn.XLOOKUP(_xlfn.XLOOKUP($FA$14&amp;$ET23&amp;HA$17,'Data M-1'!$F:$F,'Data M-1'!$G:$G,"Not in Scope",0,1),$FA$6:$FA$11,$ET$6:$ET$11,"",0,1)</f>
        <v>Ø</v>
      </c>
      <c r="HB23" s="58" t="str">
        <f>_xlfn.XLOOKUP(_xlfn.XLOOKUP($FA$14&amp;$ET23&amp;HB$17,'Data M-1'!$F:$F,'Data M-1'!$G:$G,"Not in Scope",0,1),$FA$6:$FA$11,$ET$6:$ET$11,"",0,1)</f>
        <v>Ø</v>
      </c>
      <c r="HC23" s="58" t="str">
        <f>_xlfn.XLOOKUP(_xlfn.XLOOKUP($FA$14&amp;$ET23&amp;HC$17,'Data M-1'!$F:$F,'Data M-1'!$G:$G,"Not in Scope",0,1),$FA$6:$FA$11,$ET$6:$ET$11,"",0,1)</f>
        <v>Ø</v>
      </c>
      <c r="HD23" s="58" t="str">
        <f>_xlfn.XLOOKUP(_xlfn.XLOOKUP($FA$14&amp;$ET23&amp;HD$17,'Data M-1'!$F:$F,'Data M-1'!$G:$G,"Not in Scope",0,1),$FA$6:$FA$11,$ET$6:$ET$11,"",0,1)</f>
        <v>Ø</v>
      </c>
      <c r="HE23" s="58" t="str">
        <f>_xlfn.XLOOKUP(_xlfn.XLOOKUP($FA$14&amp;$ET23&amp;HE$17,'Data M-1'!$F:$F,'Data M-1'!$G:$G,"Not in Scope",0,1),$FA$6:$FA$11,$ET$6:$ET$11,"",0,1)</f>
        <v>Ø</v>
      </c>
      <c r="HF23" s="58" t="str">
        <f>_xlfn.XLOOKUP(_xlfn.XLOOKUP($FA$14&amp;$ET23&amp;HF$17,'Data M-1'!$F:$F,'Data M-1'!$G:$G,"Not in Scope",0,1),$FA$6:$FA$11,$ET$6:$ET$11,"",0,1)</f>
        <v>Ø</v>
      </c>
      <c r="HG23" s="58" t="str">
        <f>_xlfn.XLOOKUP(_xlfn.XLOOKUP($FA$14&amp;$ET23&amp;HG$17,'Data M-1'!$F:$F,'Data M-1'!$G:$G,"Not in Scope",0,1),$FA$6:$FA$11,$ET$6:$ET$11,"",0,1)</f>
        <v>Ø</v>
      </c>
      <c r="HH23" s="58" t="str">
        <f>_xlfn.XLOOKUP(_xlfn.XLOOKUP($FA$14&amp;$ET23&amp;HH$17,'Data M-1'!$F:$F,'Data M-1'!$G:$G,"Not in Scope",0,1),$FA$6:$FA$11,$ET$6:$ET$11,"",0,1)</f>
        <v>Ø</v>
      </c>
      <c r="HI23" s="58" t="str">
        <f>_xlfn.XLOOKUP(_xlfn.XLOOKUP($FA$14&amp;$ET23&amp;HI$17,'Data M-1'!$F:$F,'Data M-1'!$G:$G,"Not in Scope",0,1),$FA$6:$FA$11,$ET$6:$ET$11,"",0,1)</f>
        <v>◯</v>
      </c>
      <c r="HJ23" s="58" t="str">
        <f>_xlfn.XLOOKUP(_xlfn.XLOOKUP($FA$14&amp;$ET23&amp;HJ$17,'Data M-1'!$F:$F,'Data M-1'!$G:$G,"Not in Scope",0,1),$FA$6:$FA$11,$ET$6:$ET$11,"",0,1)</f>
        <v>Ø</v>
      </c>
      <c r="HK23" s="58" t="str">
        <f>_xlfn.XLOOKUP(_xlfn.XLOOKUP($FA$14&amp;$ET23&amp;HK$17,'Data M-1'!$F:$F,'Data M-1'!$G:$G,"Not in Scope",0,1),$FA$6:$FA$11,$ET$6:$ET$11,"",0,1)</f>
        <v>Ø</v>
      </c>
      <c r="HL23" s="58" t="str">
        <f>_xlfn.XLOOKUP(_xlfn.XLOOKUP($FA$14&amp;$ET23&amp;HL$17,'Data M-1'!$F:$F,'Data M-1'!$G:$G,"Not in Scope",0,1),$FA$6:$FA$11,$ET$6:$ET$11,"",0,1)</f>
        <v>Ø</v>
      </c>
      <c r="HM23" s="58" t="str">
        <f>_xlfn.XLOOKUP(_xlfn.XLOOKUP($FA$14&amp;$ET23&amp;HM$17,'Data M-1'!$F:$F,'Data M-1'!$G:$G,"Not in Scope",0,1),$FA$6:$FA$11,$ET$6:$ET$11,"",0,1)</f>
        <v>Ø</v>
      </c>
      <c r="HN23" s="58" t="str">
        <f>_xlfn.XLOOKUP(_xlfn.XLOOKUP($FA$14&amp;$ET23&amp;HN$17,'Data M-1'!$F:$F,'Data M-1'!$G:$G,"Not in Scope",0,1),$FA$6:$FA$11,$ET$6:$ET$11,"",0,1)</f>
        <v>◯</v>
      </c>
      <c r="HO23" s="58" t="str">
        <f>_xlfn.XLOOKUP(_xlfn.XLOOKUP($FA$14&amp;$ET23&amp;HO$17,'Data M-1'!$F:$F,'Data M-1'!$G:$G,"Not in Scope",0,1),$FA$6:$FA$11,$ET$6:$ET$11,"",0,1)</f>
        <v>Ø</v>
      </c>
    </row>
    <row r="24" spans="2:223" x14ac:dyDescent="0.25">
      <c r="B24" s="133" t="s">
        <v>475</v>
      </c>
      <c r="C24" s="126"/>
      <c r="D24" s="127"/>
      <c r="E24" s="127"/>
      <c r="F24" s="127"/>
      <c r="G24" s="127"/>
      <c r="H24" s="128"/>
      <c r="I24" s="58" t="str">
        <f>_xlfn.XLOOKUP(_xlfn.XLOOKUP($I$14&amp;$B24&amp;I$17,Data!$F:$F,Data!$H:$H,"",0,-1),$I$6:$I$12,$B$6:$B$12,INDEX($ET$17:$HO$39,MATCH($B24,$ET$17:$ET$40,0),MATCH(I$17,$ET$17:$HO$17,0),1),0,1)</f>
        <v>Ø</v>
      </c>
      <c r="J24" s="58" t="str">
        <f>_xlfn.XLOOKUP(_xlfn.XLOOKUP($I$14&amp;$B24&amp;J$17,Data!$F:$F,Data!$H:$H,"",0,-1),$I$6:$I$12,$B$6:$B$12,INDEX($ET$17:$HO$39,MATCH($B24,$ET$17:$ET$40,0),MATCH(J$17,$ET$17:$HO$17,0),1),0,1)</f>
        <v>Ø</v>
      </c>
      <c r="K24" s="58" t="str">
        <f>_xlfn.XLOOKUP(_xlfn.XLOOKUP($I$14&amp;$B24&amp;K$17,Data!$F:$F,Data!$H:$H,"",0,-1),$I$6:$I$12,$B$6:$B$12,INDEX($ET$17:$HO$39,MATCH($B24,$ET$17:$ET$40,0),MATCH(K$17,$ET$17:$HO$17,0),1),0,1)</f>
        <v>Ø</v>
      </c>
      <c r="L24" s="58" t="str">
        <f>_xlfn.XLOOKUP(_xlfn.XLOOKUP($I$14&amp;$B24&amp;L$17,Data!$F:$F,Data!$H:$H,"",0,-1),$I$6:$I$12,$B$6:$B$12,INDEX($ET$17:$HO$39,MATCH($B24,$ET$17:$ET$40,0),MATCH(L$17,$ET$17:$HO$17,0),1),0,1)</f>
        <v>Ø</v>
      </c>
      <c r="M24" s="58" t="str">
        <f>_xlfn.XLOOKUP(_xlfn.XLOOKUP($I$14&amp;$B24&amp;M$17,Data!$F:$F,Data!$H:$H,"",0,-1),$I$6:$I$12,$B$6:$B$12,INDEX($ET$17:$HO$39,MATCH($B24,$ET$17:$ET$40,0),MATCH(M$17,$ET$17:$HO$17,0),1),0,1)</f>
        <v>Ø</v>
      </c>
      <c r="N24" s="58" t="str">
        <f>_xlfn.XLOOKUP(_xlfn.XLOOKUP($I$14&amp;$B24&amp;N$17,Data!$F:$F,Data!$H:$H,"",0,-1),$I$6:$I$12,$B$6:$B$12,INDEX($ET$17:$HO$39,MATCH($B24,$ET$17:$ET$40,0),MATCH(N$17,$ET$17:$HO$17,0),1),0,1)</f>
        <v>Ø</v>
      </c>
      <c r="O24" s="58" t="str">
        <f>_xlfn.XLOOKUP(_xlfn.XLOOKUP($I$14&amp;$B24&amp;O$17,Data!$F:$F,Data!$H:$H,"",0,-1),$I$6:$I$12,$B$6:$B$12,INDEX($ET$17:$HO$39,MATCH($B24,$ET$17:$ET$40,0),MATCH(O$17,$ET$17:$HO$17,0),1),0,1)</f>
        <v>Ø</v>
      </c>
      <c r="P24" s="58" t="str">
        <f>_xlfn.XLOOKUP(_xlfn.XLOOKUP($I$14&amp;$B24&amp;P$17,Data!$F:$F,Data!$H:$H,"",0,-1),$I$6:$I$12,$B$6:$B$12,INDEX($ET$17:$HO$39,MATCH($B24,$ET$17:$ET$40,0),MATCH(P$17,$ET$17:$HO$17,0),1),0,1)</f>
        <v>Ø</v>
      </c>
      <c r="Q24" s="58" t="str">
        <f>_xlfn.XLOOKUP(_xlfn.XLOOKUP($I$14&amp;$B24&amp;Q$17,Data!$F:$F,Data!$H:$H,"",0,-1),$I$6:$I$12,$B$6:$B$12,INDEX($ET$17:$HO$39,MATCH($B24,$ET$17:$ET$40,0),MATCH(Q$17,$ET$17:$HO$17,0),1),0,1)</f>
        <v>✔</v>
      </c>
      <c r="R24" s="58" t="str">
        <f>_xlfn.XLOOKUP(_xlfn.XLOOKUP($I$14&amp;$B24&amp;R$17,Data!$F:$F,Data!$H:$H,"",0,-1),$I$6:$I$12,$B$6:$B$12,INDEX($ET$17:$HO$39,MATCH($B24,$ET$17:$ET$40,0),MATCH(R$17,$ET$17:$HO$17,0),1),0,1)</f>
        <v>Ø</v>
      </c>
      <c r="S24" s="58" t="str">
        <f>_xlfn.XLOOKUP(_xlfn.XLOOKUP($I$14&amp;$B24&amp;S$17,Data!$F:$F,Data!$H:$H,"",0,-1),$I$6:$I$12,$B$6:$B$12,INDEX($ET$17:$HO$39,MATCH($B24,$ET$17:$ET$40,0),MATCH(S$17,$ET$17:$HO$17,0),1),0,1)</f>
        <v>◯</v>
      </c>
      <c r="T24" s="58" t="str">
        <f>_xlfn.XLOOKUP(_xlfn.XLOOKUP($I$14&amp;$B24&amp;T$17,Data!$F:$F,Data!$H:$H,"",0,-1),$I$6:$I$12,$B$6:$B$12,INDEX($ET$17:$HO$39,MATCH($B24,$ET$17:$ET$40,0),MATCH(T$17,$ET$17:$HO$17,0),1),0,1)</f>
        <v>✔</v>
      </c>
      <c r="U24" s="58" t="str">
        <f>_xlfn.XLOOKUP(_xlfn.XLOOKUP($I$14&amp;$B24&amp;U$17,Data!$F:$F,Data!$H:$H,"",0,-1),$I$6:$I$12,$B$6:$B$12,INDEX($ET$17:$HO$39,MATCH($B24,$ET$17:$ET$40,0),MATCH(U$17,$ET$17:$HO$17,0),1),0,1)</f>
        <v>Ø</v>
      </c>
      <c r="V24" s="58" t="str">
        <f>_xlfn.XLOOKUP(_xlfn.XLOOKUP($I$14&amp;$B24&amp;V$17,Data!$F:$F,Data!$H:$H,"",0,-1),$I$6:$I$12,$B$6:$B$12,INDEX($ET$17:$HO$39,MATCH($B24,$ET$17:$ET$40,0),MATCH(V$17,$ET$17:$HO$17,0),1),0,1)</f>
        <v>◯</v>
      </c>
      <c r="W24" s="58" t="str">
        <f>_xlfn.XLOOKUP(_xlfn.XLOOKUP($I$14&amp;$B24&amp;W$17,Data!$F:$F,Data!$H:$H,"",0,-1),$I$6:$I$12,$B$6:$B$12,INDEX($ET$17:$HO$39,MATCH($B24,$ET$17:$ET$40,0),MATCH(W$17,$ET$17:$HO$17,0),1),0,1)</f>
        <v>Ø</v>
      </c>
      <c r="X24" s="58" t="str">
        <f>_xlfn.XLOOKUP(_xlfn.XLOOKUP($I$14&amp;$B24&amp;X$17,Data!$F:$F,Data!$H:$H,"",0,-1),$I$6:$I$12,$B$6:$B$12,INDEX($ET$17:$HO$39,MATCH($B24,$ET$17:$ET$40,0),MATCH(X$17,$ET$17:$HO$17,0),1),0,1)</f>
        <v>✔</v>
      </c>
      <c r="Y24" s="58" t="str">
        <f>_xlfn.XLOOKUP(_xlfn.XLOOKUP($I$14&amp;$B24&amp;Y$17,Data!$F:$F,Data!$H:$H,"",0,-1),$I$6:$I$12,$B$6:$B$12,INDEX($ET$17:$HO$39,MATCH($B24,$ET$17:$ET$40,0),MATCH(Y$17,$ET$17:$HO$17,0),1),0,1)</f>
        <v>✔</v>
      </c>
      <c r="Z24" s="58" t="str">
        <f>_xlfn.XLOOKUP(_xlfn.XLOOKUP($I$14&amp;$B24&amp;Z$17,Data!$F:$F,Data!$H:$H,"",0,-1),$I$6:$I$12,$B$6:$B$12,INDEX($ET$17:$HO$39,MATCH($B24,$ET$17:$ET$40,0),MATCH(Z$17,$ET$17:$HO$17,0),1),0,1)</f>
        <v>◯</v>
      </c>
      <c r="AA24" s="58" t="str">
        <f>_xlfn.XLOOKUP(_xlfn.XLOOKUP($I$14&amp;$B24&amp;AA$17,Data!$F:$F,Data!$H:$H,"",0,-1),$I$6:$I$12,$B$6:$B$12,INDEX($ET$17:$HO$39,MATCH($B24,$ET$17:$ET$40,0),MATCH(AA$17,$ET$17:$HO$17,0),1),0,1)</f>
        <v>Ø</v>
      </c>
      <c r="AB24" s="58" t="str">
        <f>_xlfn.XLOOKUP(_xlfn.XLOOKUP($I$14&amp;$B24&amp;AB$17,Data!$F:$F,Data!$H:$H,"",0,-1),$I$6:$I$12,$B$6:$B$12,INDEX($ET$17:$HO$39,MATCH($B24,$ET$17:$ET$40,0),MATCH(AB$17,$ET$17:$HO$17,0),1),0,1)</f>
        <v>Ø</v>
      </c>
      <c r="AC24" s="58" t="str">
        <f>_xlfn.XLOOKUP(_xlfn.XLOOKUP($I$14&amp;$B24&amp;AC$17,Data!$F:$F,Data!$H:$H,"",0,-1),$I$6:$I$12,$B$6:$B$12,INDEX($ET$17:$HO$39,MATCH($B24,$ET$17:$ET$40,0),MATCH(AC$17,$ET$17:$HO$17,0),1),0,1)</f>
        <v>Ø</v>
      </c>
      <c r="AD24" s="58" t="str">
        <f>_xlfn.XLOOKUP(_xlfn.XLOOKUP($I$14&amp;$B24&amp;AD$17,Data!$F:$F,Data!$H:$H,"",0,-1),$I$6:$I$12,$B$6:$B$12,INDEX($ET$17:$HO$39,MATCH($B24,$ET$17:$ET$40,0),MATCH(AD$17,$ET$17:$HO$17,0),1),0,1)</f>
        <v>Ø</v>
      </c>
      <c r="AE24" s="58" t="str">
        <f>_xlfn.XLOOKUP(_xlfn.XLOOKUP($I$14&amp;$B24&amp;AE$17,Data!$F:$F,Data!$H:$H,"",0,-1),$I$6:$I$12,$B$6:$B$12,INDEX($ET$17:$HO$39,MATCH($B24,$ET$17:$ET$40,0),MATCH(AE$17,$ET$17:$HO$17,0),1),0,1)</f>
        <v>Ø</v>
      </c>
      <c r="AF24" s="58" t="str">
        <f>_xlfn.XLOOKUP(_xlfn.XLOOKUP($I$14&amp;$B24&amp;AF$17,Data!$F:$F,Data!$H:$H,"",0,-1),$I$6:$I$12,$B$6:$B$12,INDEX($ET$17:$HO$39,MATCH($B24,$ET$17:$ET$40,0),MATCH(AF$17,$ET$17:$HO$17,0),1),0,1)</f>
        <v>Ø</v>
      </c>
      <c r="AG24" s="58" t="str">
        <f>_xlfn.XLOOKUP(_xlfn.XLOOKUP($I$14&amp;$B24&amp;AG$17,Data!$F:$F,Data!$H:$H,"",0,-1),$I$6:$I$12,$B$6:$B$12,INDEX($ET$17:$HO$39,MATCH($B24,$ET$17:$ET$40,0),MATCH(AG$17,$ET$17:$HO$17,0),1),0,1)</f>
        <v>✔</v>
      </c>
      <c r="AH24" s="58" t="str">
        <f>_xlfn.XLOOKUP(_xlfn.XLOOKUP($I$14&amp;$B24&amp;AH$17,Data!$F:$F,Data!$H:$H,"",0,-1),$I$6:$I$12,$B$6:$B$12,INDEX($ET$17:$HO$39,MATCH($B24,$ET$17:$ET$40,0),MATCH(AH$17,$ET$17:$HO$17,0),1),0,1)</f>
        <v>Ø</v>
      </c>
      <c r="AI24" s="58" t="str">
        <f>_xlfn.XLOOKUP(_xlfn.XLOOKUP($I$14&amp;$B24&amp;AI$17,Data!$F:$F,Data!$H:$H,"",0,-1),$I$6:$I$12,$B$6:$B$12,INDEX($ET$17:$HO$39,MATCH($B24,$ET$17:$ET$40,0),MATCH(AI$17,$ET$17:$HO$17,0),1),0,1)</f>
        <v>Ø</v>
      </c>
      <c r="AJ24" s="58" t="str">
        <f>_xlfn.XLOOKUP(_xlfn.XLOOKUP($I$14&amp;$B24&amp;AJ$17,Data!$F:$F,Data!$H:$H,"",0,-1),$I$6:$I$12,$B$6:$B$12,INDEX($ET$17:$HO$39,MATCH($B24,$ET$17:$ET$40,0),MATCH(AJ$17,$ET$17:$HO$17,0),1),0,1)</f>
        <v>Ø</v>
      </c>
      <c r="AK24" s="58" t="str">
        <f>_xlfn.XLOOKUP(_xlfn.XLOOKUP($I$14&amp;$B24&amp;AK$17,Data!$F:$F,Data!$H:$H,"",0,-1),$I$6:$I$12,$B$6:$B$12,INDEX($ET$17:$HO$39,MATCH($B24,$ET$17:$ET$40,0),MATCH(AK$17,$ET$17:$HO$17,0),1),0,1)</f>
        <v>Ø</v>
      </c>
      <c r="AL24" s="58" t="str">
        <f>_xlfn.XLOOKUP(_xlfn.XLOOKUP($I$14&amp;$B24&amp;AL$17,Data!$F:$F,Data!$H:$H,"",0,-1),$I$6:$I$12,$B$6:$B$12,INDEX($ET$17:$HO$39,MATCH($B24,$ET$17:$ET$40,0),MATCH(AL$17,$ET$17:$HO$17,0),1),0,1)</f>
        <v>Ø</v>
      </c>
      <c r="AM24" s="58" t="str">
        <f>_xlfn.XLOOKUP(_xlfn.XLOOKUP($I$14&amp;$B24&amp;AM$17,Data!$F:$F,Data!$H:$H,"",0,-1),$I$6:$I$12,$B$6:$B$12,INDEX($ET$17:$HO$39,MATCH($B24,$ET$17:$ET$40,0),MATCH(AM$17,$ET$17:$HO$17,0),1),0,1)</f>
        <v>◯</v>
      </c>
      <c r="AN24" s="58" t="str">
        <f>_xlfn.XLOOKUP(_xlfn.XLOOKUP($I$14&amp;$B24&amp;AN$17,Data!$F:$F,Data!$H:$H,"",0,-1),$I$6:$I$12,$B$6:$B$12,INDEX($ET$17:$HO$39,MATCH($B24,$ET$17:$ET$40,0),MATCH(AN$17,$ET$17:$HO$17,0),1),0,1)</f>
        <v>◯</v>
      </c>
      <c r="AO24" s="58" t="str">
        <f>_xlfn.XLOOKUP(_xlfn.XLOOKUP($I$14&amp;$B24&amp;AO$17,Data!$F:$F,Data!$H:$H,"",0,-1),$I$6:$I$12,$B$6:$B$12,INDEX($ET$17:$HO$39,MATCH($B24,$ET$17:$ET$40,0),MATCH(AO$17,$ET$17:$HO$17,0),1),0,1)</f>
        <v>✔</v>
      </c>
      <c r="AP24" s="58" t="str">
        <f>_xlfn.XLOOKUP(_xlfn.XLOOKUP($I$14&amp;$B24&amp;AP$17,Data!$F:$F,Data!$H:$H,"",0,-1),$I$6:$I$12,$B$6:$B$12,INDEX($ET$17:$HO$39,MATCH($B24,$ET$17:$ET$40,0),MATCH(AP$17,$ET$17:$HO$17,0),1),0,1)</f>
        <v>▶</v>
      </c>
      <c r="AQ24" s="58" t="str">
        <f>_xlfn.XLOOKUP(_xlfn.XLOOKUP($I$14&amp;$B24&amp;AQ$17,Data!$F:$F,Data!$H:$H,"",0,-1),$I$6:$I$12,$B$6:$B$12,INDEX($ET$17:$HO$39,MATCH($B24,$ET$17:$ET$40,0),MATCH(AQ$17,$ET$17:$HO$17,0),1),0,1)</f>
        <v>◯</v>
      </c>
      <c r="AR24" s="58" t="str">
        <f>_xlfn.XLOOKUP(_xlfn.XLOOKUP($I$14&amp;$B24&amp;AR$17,Data!$F:$F,Data!$H:$H,"",0,-1),$I$6:$I$12,$B$6:$B$12,INDEX($ET$17:$HO$39,MATCH($B24,$ET$17:$ET$40,0),MATCH(AR$17,$ET$17:$HO$17,0),1),0,1)</f>
        <v>✔</v>
      </c>
      <c r="AS24" s="58" t="str">
        <f>_xlfn.XLOOKUP(_xlfn.XLOOKUP($I$14&amp;$B24&amp;AS$17,Data!$F:$F,Data!$H:$H,"",0,-1),$I$6:$I$12,$B$6:$B$12,INDEX($ET$17:$HO$39,MATCH($B24,$ET$17:$ET$40,0),MATCH(AS$17,$ET$17:$HO$17,0),1),0,1)</f>
        <v>Ø</v>
      </c>
      <c r="AT24" s="58" t="str">
        <f>_xlfn.XLOOKUP(_xlfn.XLOOKUP($I$14&amp;$B24&amp;AT$17,Data!$F:$F,Data!$H:$H,"",0,-1),$I$6:$I$12,$B$6:$B$12,INDEX($ET$17:$HO$39,MATCH($B24,$ET$17:$ET$40,0),MATCH(AT$17,$ET$17:$HO$17,0),1),0,1)</f>
        <v>✔</v>
      </c>
      <c r="AU24" s="58" t="str">
        <f>_xlfn.XLOOKUP(_xlfn.XLOOKUP($I$14&amp;$B24&amp;AU$17,Data!$F:$F,Data!$H:$H,"",0,-1),$I$6:$I$12,$B$6:$B$12,INDEX($ET$17:$HO$39,MATCH($B24,$ET$17:$ET$40,0),MATCH(AU$17,$ET$17:$HO$17,0),1),0,1)</f>
        <v>Ø</v>
      </c>
      <c r="AV24" s="58" t="str">
        <f>_xlfn.XLOOKUP(_xlfn.XLOOKUP($I$14&amp;$B24&amp;AV$17,Data!$F:$F,Data!$H:$H,"",0,-1),$I$6:$I$12,$B$6:$B$12,INDEX($ET$17:$HO$39,MATCH($B24,$ET$17:$ET$40,0),MATCH(AV$17,$ET$17:$HO$17,0),1),0,1)</f>
        <v>Ø</v>
      </c>
      <c r="AW24" s="58" t="str">
        <f>_xlfn.XLOOKUP(_xlfn.XLOOKUP($I$14&amp;$B24&amp;AW$17,Data!$F:$F,Data!$H:$H,"",0,-1),$I$6:$I$12,$B$6:$B$12,INDEX($ET$17:$HO$39,MATCH($B24,$ET$17:$ET$40,0),MATCH(AW$17,$ET$17:$HO$17,0),1),0,1)</f>
        <v>Ø</v>
      </c>
      <c r="AX24" s="58" t="str">
        <f>_xlfn.XLOOKUP(_xlfn.XLOOKUP($I$14&amp;$B24&amp;AX$17,Data!$F:$F,Data!$H:$H,"",0,-1),$I$6:$I$12,$B$6:$B$12,INDEX($ET$17:$HO$39,MATCH($B24,$ET$17:$ET$40,0),MATCH(AX$17,$ET$17:$HO$17,0),1),0,1)</f>
        <v>Ø</v>
      </c>
      <c r="AY24" s="58" t="str">
        <f>_xlfn.XLOOKUP(_xlfn.XLOOKUP($I$14&amp;$B24&amp;AY$17,Data!$F:$F,Data!$H:$H,"",0,-1),$I$6:$I$12,$B$6:$B$12,INDEX($ET$17:$HO$39,MATCH($B24,$ET$17:$ET$40,0),MATCH(AY$17,$ET$17:$HO$17,0),1),0,1)</f>
        <v>✔</v>
      </c>
      <c r="AZ24" s="58" t="str">
        <f>_xlfn.XLOOKUP(_xlfn.XLOOKUP($I$14&amp;$B24&amp;AZ$17,Data!$F:$F,Data!$H:$H,"",0,-1),$I$6:$I$12,$B$6:$B$12,INDEX($ET$17:$HO$39,MATCH($B24,$ET$17:$ET$40,0),MATCH(AZ$17,$ET$17:$HO$17,0),1),0,1)</f>
        <v>Ø</v>
      </c>
      <c r="BA24" s="58" t="str">
        <f>_xlfn.XLOOKUP(_xlfn.XLOOKUP($I$14&amp;$B24&amp;BA$17,Data!$F:$F,Data!$H:$H,"",0,-1),$I$6:$I$12,$B$6:$B$12,INDEX($ET$17:$HO$39,MATCH($B24,$ET$17:$ET$40,0),MATCH(BA$17,$ET$17:$HO$17,0),1),0,1)</f>
        <v>Ø</v>
      </c>
      <c r="BB24" s="58" t="str">
        <f>_xlfn.XLOOKUP(_xlfn.XLOOKUP($I$14&amp;$B24&amp;BB$17,Data!$F:$F,Data!$H:$H,"",0,-1),$I$6:$I$12,$B$6:$B$12,INDEX($ET$17:$HO$39,MATCH($B24,$ET$17:$ET$40,0),MATCH(BB$17,$ET$17:$HO$17,0),1),0,1)</f>
        <v>Ø</v>
      </c>
      <c r="BC24" s="58" t="str">
        <f>_xlfn.XLOOKUP(_xlfn.XLOOKUP($I$14&amp;$B24&amp;BC$17,Data!$F:$F,Data!$H:$H,"",0,-1),$I$6:$I$12,$B$6:$B$12,INDEX($ET$17:$HO$39,MATCH($B24,$ET$17:$ET$40,0),MATCH(BC$17,$ET$17:$HO$17,0),1),0,1)</f>
        <v>Ø</v>
      </c>
      <c r="BD24" s="58" t="str">
        <f>_xlfn.XLOOKUP(_xlfn.XLOOKUP($I$14&amp;$B24&amp;BD$17,Data!$F:$F,Data!$H:$H,"",0,-1),$I$6:$I$12,$B$6:$B$12,INDEX($ET$17:$HO$39,MATCH($B24,$ET$17:$ET$40,0),MATCH(BD$17,$ET$17:$HO$17,0),1),0,1)</f>
        <v>Ø</v>
      </c>
      <c r="BE24" s="58" t="str">
        <f>_xlfn.XLOOKUP(_xlfn.XLOOKUP($I$14&amp;$B24&amp;BE$17,Data!$F:$F,Data!$H:$H,"",0,-1),$I$6:$I$12,$B$6:$B$12,INDEX($ET$17:$HO$39,MATCH($B24,$ET$17:$ET$40,0),MATCH(BE$17,$ET$17:$HO$17,0),1),0,1)</f>
        <v>Ø</v>
      </c>
      <c r="BF24" s="58" t="str">
        <f>_xlfn.XLOOKUP(_xlfn.XLOOKUP($I$14&amp;$B24&amp;BF$17,Data!$F:$F,Data!$H:$H,"",0,-1),$I$6:$I$12,$B$6:$B$12,INDEX($ET$17:$HO$39,MATCH($B24,$ET$17:$ET$40,0),MATCH(BF$17,$ET$17:$HO$17,0),1),0,1)</f>
        <v>✔</v>
      </c>
      <c r="BG24" s="58" t="str">
        <f>_xlfn.XLOOKUP(_xlfn.XLOOKUP($I$14&amp;$B24&amp;BG$17,Data!$F:$F,Data!$H:$H,"",0,-1),$I$6:$I$12,$B$6:$B$12,INDEX($ET$17:$HO$39,MATCH($B24,$ET$17:$ET$40,0),MATCH(BG$17,$ET$17:$HO$17,0),1),0,1)</f>
        <v>◯</v>
      </c>
      <c r="BH24" s="58" t="str">
        <f>_xlfn.XLOOKUP(_xlfn.XLOOKUP($I$14&amp;$B24&amp;BH$17,Data!$F:$F,Data!$H:$H,"",0,-1),$I$6:$I$12,$B$6:$B$12,INDEX($ET$17:$HO$39,MATCH($B24,$ET$17:$ET$40,0),MATCH(BH$17,$ET$17:$HO$17,0),1),0,1)</f>
        <v>◯</v>
      </c>
      <c r="BI24" s="58" t="str">
        <f>_xlfn.XLOOKUP(_xlfn.XLOOKUP($I$14&amp;$B24&amp;BI$17,Data!$F:$F,Data!$H:$H,"",0,-1),$I$6:$I$12,$B$6:$B$12,INDEX($ET$17:$HO$39,MATCH($B24,$ET$17:$ET$40,0),MATCH(BI$17,$ET$17:$HO$17,0),1),0,1)</f>
        <v>Ø</v>
      </c>
      <c r="BJ24" s="58" t="str">
        <f>_xlfn.XLOOKUP(_xlfn.XLOOKUP($I$14&amp;$B24&amp;BJ$17,Data!$F:$F,Data!$H:$H,"",0,-1),$I$6:$I$12,$B$6:$B$12,INDEX($ET$17:$HO$39,MATCH($B24,$ET$17:$ET$40,0),MATCH(BJ$17,$ET$17:$HO$17,0),1),0,1)</f>
        <v>Ø</v>
      </c>
      <c r="BK24" s="58" t="str">
        <f>_xlfn.XLOOKUP(_xlfn.XLOOKUP($I$14&amp;$B24&amp;BK$17,Data!$F:$F,Data!$H:$H,"",0,-1),$I$6:$I$12,$B$6:$B$12,INDEX($ET$17:$HO$39,MATCH($B24,$ET$17:$ET$40,0),MATCH(BK$17,$ET$17:$HO$17,0),1),0,1)</f>
        <v>Ø</v>
      </c>
      <c r="BL24" s="58" t="str">
        <f>_xlfn.XLOOKUP(_xlfn.XLOOKUP($I$14&amp;$B24&amp;BL$17,Data!$F:$F,Data!$H:$H,"",0,-1),$I$6:$I$12,$B$6:$B$12,INDEX($ET$17:$HO$39,MATCH($B24,$ET$17:$ET$40,0),MATCH(BL$17,$ET$17:$HO$17,0),1),0,1)</f>
        <v>Ø</v>
      </c>
      <c r="BM24" s="58" t="str">
        <f>_xlfn.XLOOKUP(_xlfn.XLOOKUP($I$14&amp;$B24&amp;BM$17,Data!$F:$F,Data!$H:$H,"",0,-1),$I$6:$I$12,$B$6:$B$12,INDEX($ET$17:$HO$39,MATCH($B24,$ET$17:$ET$40,0),MATCH(BM$17,$ET$17:$HO$17,0),1),0,1)</f>
        <v>Ø</v>
      </c>
      <c r="BN24" s="58" t="str">
        <f>_xlfn.XLOOKUP(_xlfn.XLOOKUP($I$14&amp;$B24&amp;BN$17,Data!$F:$F,Data!$H:$H,"",0,-1),$I$6:$I$12,$B$6:$B$12,INDEX($ET$17:$HO$39,MATCH($B24,$ET$17:$ET$40,0),MATCH(BN$17,$ET$17:$HO$17,0),1),0,1)</f>
        <v>Ø</v>
      </c>
      <c r="BO24" s="58" t="str">
        <f>_xlfn.XLOOKUP(_xlfn.XLOOKUP($I$14&amp;$B24&amp;BO$17,Data!$F:$F,Data!$H:$H,"",0,-1),$I$6:$I$12,$B$6:$B$12,INDEX($ET$17:$HO$39,MATCH($B24,$ET$17:$ET$40,0),MATCH(BO$17,$ET$17:$HO$17,0),1),0,1)</f>
        <v>Ø</v>
      </c>
      <c r="BP24" s="58" t="str">
        <f>_xlfn.XLOOKUP(_xlfn.XLOOKUP($I$14&amp;$B24&amp;BP$17,Data!$F:$F,Data!$H:$H,"",0,-1),$I$6:$I$12,$B$6:$B$12,INDEX($ET$17:$HO$39,MATCH($B24,$ET$17:$ET$40,0),MATCH(BP$17,$ET$17:$HO$17,0),1),0,1)</f>
        <v>Ø</v>
      </c>
      <c r="BQ24" s="58" t="str">
        <f>_xlfn.XLOOKUP(_xlfn.XLOOKUP($I$14&amp;$B24&amp;BQ$17,Data!$F:$F,Data!$H:$H,"",0,-1),$I$6:$I$12,$B$6:$B$12,INDEX($ET$17:$HO$39,MATCH($B24,$ET$17:$ET$40,0),MATCH(BQ$17,$ET$17:$HO$17,0),1),0,1)</f>
        <v>✔</v>
      </c>
      <c r="BR24" s="58" t="str">
        <f>_xlfn.XLOOKUP(_xlfn.XLOOKUP($I$14&amp;$B24&amp;BR$17,Data!$F:$F,Data!$H:$H,"",0,-1),$I$6:$I$12,$B$6:$B$12,INDEX($ET$17:$HO$39,MATCH($B24,$ET$17:$ET$40,0),MATCH(BR$17,$ET$17:$HO$17,0),1),0,1)</f>
        <v>Ø</v>
      </c>
      <c r="BS24" s="58" t="str">
        <f>_xlfn.XLOOKUP(_xlfn.XLOOKUP($I$14&amp;$B24&amp;BS$17,Data!$F:$F,Data!$H:$H,"",0,-1),$I$6:$I$12,$B$6:$B$12,INDEX($ET$17:$HO$39,MATCH($B24,$ET$17:$ET$40,0),MATCH(BS$17,$ET$17:$HO$17,0),1),0,1)</f>
        <v>Ø</v>
      </c>
      <c r="BT24" s="58" t="str">
        <f>_xlfn.XLOOKUP(_xlfn.XLOOKUP($I$14&amp;$B24&amp;BT$17,Data!$F:$F,Data!$H:$H,"",0,-1),$I$6:$I$12,$B$6:$B$12,INDEX($ET$17:$HO$39,MATCH($B24,$ET$17:$ET$40,0),MATCH(BT$17,$ET$17:$HO$17,0),1),0,1)</f>
        <v>Ø</v>
      </c>
      <c r="BU24" s="58" t="str">
        <f>_xlfn.XLOOKUP(_xlfn.XLOOKUP($I$14&amp;$B24&amp;BU$17,Data!$F:$F,Data!$H:$H,"",0,-1),$I$6:$I$12,$B$6:$B$12,INDEX($ET$17:$HO$39,MATCH($B24,$ET$17:$ET$40,0),MATCH(BU$17,$ET$17:$HO$17,0),1),0,1)</f>
        <v>Ø</v>
      </c>
      <c r="BV24" s="58" t="str">
        <f>_xlfn.XLOOKUP(_xlfn.XLOOKUP($I$14&amp;$B24&amp;BV$17,Data!$F:$F,Data!$H:$H,"",0,-1),$I$6:$I$12,$B$6:$B$12,INDEX($ET$17:$HO$39,MATCH($B24,$ET$17:$ET$40,0),MATCH(BV$17,$ET$17:$HO$17,0),1),0,1)</f>
        <v>◯</v>
      </c>
      <c r="BW24" s="58" t="str">
        <f>_xlfn.XLOOKUP(_xlfn.XLOOKUP($I$14&amp;$B24&amp;BW$17,Data!$F:$F,Data!$H:$H,"",0,-1),$I$6:$I$12,$B$6:$B$12,INDEX($ET$17:$HO$39,MATCH($B24,$ET$17:$ET$40,0),MATCH(BW$17,$ET$17:$HO$17,0),1),0,1)</f>
        <v>Ø</v>
      </c>
      <c r="BX24" s="57"/>
      <c r="BY24" s="57"/>
      <c r="BZ24" s="57"/>
      <c r="CA24" s="57"/>
      <c r="CB24" s="57"/>
      <c r="CC24" s="57"/>
      <c r="CD24" s="57"/>
      <c r="CE24" s="57"/>
      <c r="CF24" s="57"/>
      <c r="CG24" s="57"/>
      <c r="CH24" s="57"/>
      <c r="CI24" s="57"/>
      <c r="CJ24" s="57"/>
      <c r="CK24" s="57"/>
      <c r="CL24" s="57"/>
      <c r="CM24" s="57"/>
      <c r="CN24" s="57"/>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7"/>
      <c r="DT24" s="57"/>
      <c r="DU24" s="57"/>
      <c r="DV24" s="57"/>
      <c r="DW24" s="57"/>
      <c r="DX24" s="57"/>
      <c r="DY24" s="57"/>
      <c r="DZ24" s="57"/>
      <c r="EA24" s="57"/>
      <c r="EB24" s="57"/>
      <c r="EC24" s="57"/>
      <c r="ED24" s="57"/>
      <c r="EE24" s="57"/>
      <c r="EF24" s="57"/>
      <c r="EG24" s="57"/>
      <c r="EH24" s="57"/>
      <c r="EI24" s="57"/>
      <c r="EJ24" s="57"/>
      <c r="EK24" s="57"/>
      <c r="EL24" s="57"/>
      <c r="EM24" s="57"/>
      <c r="EN24" s="57"/>
      <c r="EO24" s="57"/>
      <c r="EP24" s="57"/>
      <c r="EQ24" s="57"/>
      <c r="ER24" s="57"/>
      <c r="ET24" s="133" t="s">
        <v>475</v>
      </c>
      <c r="EU24" s="126"/>
      <c r="EV24" s="127"/>
      <c r="EW24" s="127"/>
      <c r="EX24" s="127"/>
      <c r="EY24" s="127"/>
      <c r="EZ24" s="128"/>
      <c r="FA24" s="58" t="str">
        <f>_xlfn.XLOOKUP(_xlfn.XLOOKUP($FA$14&amp;$ET24&amp;FA$17,'Data M-1'!$F:$F,'Data M-1'!$G:$G,"Not in Scope",0,1),$FA$6:$FA$11,$ET$6:$ET$11,"",0,1)</f>
        <v>Ø</v>
      </c>
      <c r="FB24" s="58" t="str">
        <f>_xlfn.XLOOKUP(_xlfn.XLOOKUP($FA$14&amp;$ET24&amp;FB$17,'Data M-1'!$F:$F,'Data M-1'!$G:$G,"Not in Scope",0,1),$FA$6:$FA$11,$ET$6:$ET$11,"",0,1)</f>
        <v>Ø</v>
      </c>
      <c r="FC24" s="58" t="str">
        <f>_xlfn.XLOOKUP(_xlfn.XLOOKUP($FA$14&amp;$ET24&amp;FC$17,'Data M-1'!$F:$F,'Data M-1'!$G:$G,"Not in Scope",0,1),$FA$6:$FA$11,$ET$6:$ET$11,"",0,1)</f>
        <v>Ø</v>
      </c>
      <c r="FD24" s="58" t="str">
        <f>_xlfn.XLOOKUP(_xlfn.XLOOKUP($FA$14&amp;$ET24&amp;FD$17,'Data M-1'!$F:$F,'Data M-1'!$G:$G,"Not in Scope",0,1),$FA$6:$FA$11,$ET$6:$ET$11,"",0,1)</f>
        <v>Ø</v>
      </c>
      <c r="FE24" s="58" t="str">
        <f>_xlfn.XLOOKUP(_xlfn.XLOOKUP($FA$14&amp;$ET24&amp;FE$17,'Data M-1'!$F:$F,'Data M-1'!$G:$G,"Not in Scope",0,1),$FA$6:$FA$11,$ET$6:$ET$11,"",0,1)</f>
        <v>Ø</v>
      </c>
      <c r="FF24" s="58" t="str">
        <f>_xlfn.XLOOKUP(_xlfn.XLOOKUP($FA$14&amp;$ET24&amp;FF$17,'Data M-1'!$F:$F,'Data M-1'!$G:$G,"Not in Scope",0,1),$FA$6:$FA$11,$ET$6:$ET$11,"",0,1)</f>
        <v>Ø</v>
      </c>
      <c r="FG24" s="58" t="str">
        <f>_xlfn.XLOOKUP(_xlfn.XLOOKUP($FA$14&amp;$ET24&amp;FG$17,'Data M-1'!$F:$F,'Data M-1'!$G:$G,"Not in Scope",0,1),$FA$6:$FA$11,$ET$6:$ET$11,"",0,1)</f>
        <v>Ø</v>
      </c>
      <c r="FH24" s="58" t="str">
        <f>_xlfn.XLOOKUP(_xlfn.XLOOKUP($FA$14&amp;$ET24&amp;FH$17,'Data M-1'!$F:$F,'Data M-1'!$G:$G,"Not in Scope",0,1),$FA$6:$FA$11,$ET$6:$ET$11,"",0,1)</f>
        <v>Ø</v>
      </c>
      <c r="FI24" s="58" t="str">
        <f>_xlfn.XLOOKUP(_xlfn.XLOOKUP($FA$14&amp;$ET24&amp;FI$17,'Data M-1'!$F:$F,'Data M-1'!$G:$G,"Not in Scope",0,1),$FA$6:$FA$11,$ET$6:$ET$11,"",0,1)</f>
        <v>◯</v>
      </c>
      <c r="FJ24" s="58" t="str">
        <f>_xlfn.XLOOKUP(_xlfn.XLOOKUP($FA$14&amp;$ET24&amp;FJ$17,'Data M-1'!$F:$F,'Data M-1'!$G:$G,"Not in Scope",0,1),$FA$6:$FA$11,$ET$6:$ET$11,"",0,1)</f>
        <v>Ø</v>
      </c>
      <c r="FK24" s="58" t="str">
        <f>_xlfn.XLOOKUP(_xlfn.XLOOKUP($FA$14&amp;$ET24&amp;FK$17,'Data M-1'!$F:$F,'Data M-1'!$G:$G,"Not in Scope",0,1),$FA$6:$FA$11,$ET$6:$ET$11,"",0,1)</f>
        <v>◯</v>
      </c>
      <c r="FL24" s="58" t="str">
        <f>_xlfn.XLOOKUP(_xlfn.XLOOKUP($FA$14&amp;$ET24&amp;FL$17,'Data M-1'!$F:$F,'Data M-1'!$G:$G,"Not in Scope",0,1),$FA$6:$FA$11,$ET$6:$ET$11,"",0,1)</f>
        <v>◯</v>
      </c>
      <c r="FM24" s="58" t="str">
        <f>_xlfn.XLOOKUP(_xlfn.XLOOKUP($FA$14&amp;$ET24&amp;FM$17,'Data M-1'!$F:$F,'Data M-1'!$G:$G,"Not in Scope",0,1),$FA$6:$FA$11,$ET$6:$ET$11,"",0,1)</f>
        <v>Ø</v>
      </c>
      <c r="FN24" s="58" t="str">
        <f>_xlfn.XLOOKUP(_xlfn.XLOOKUP($FA$14&amp;$ET24&amp;FN$17,'Data M-1'!$F:$F,'Data M-1'!$G:$G,"Not in Scope",0,1),$FA$6:$FA$11,$ET$6:$ET$11,"",0,1)</f>
        <v>◯</v>
      </c>
      <c r="FO24" s="58" t="str">
        <f>_xlfn.XLOOKUP(_xlfn.XLOOKUP($FA$14&amp;$ET24&amp;FO$17,'Data M-1'!$F:$F,'Data M-1'!$G:$G,"Not in Scope",0,1),$FA$6:$FA$11,$ET$6:$ET$11,"",0,1)</f>
        <v>Ø</v>
      </c>
      <c r="FP24" s="58" t="str">
        <f>_xlfn.XLOOKUP(_xlfn.XLOOKUP($FA$14&amp;$ET24&amp;FP$17,'Data M-1'!$F:$F,'Data M-1'!$G:$G,"Not in Scope",0,1),$FA$6:$FA$11,$ET$6:$ET$11,"",0,1)</f>
        <v>◯</v>
      </c>
      <c r="FQ24" s="58" t="str">
        <f>_xlfn.XLOOKUP(_xlfn.XLOOKUP($FA$14&amp;$ET24&amp;FQ$17,'Data M-1'!$F:$F,'Data M-1'!$G:$G,"Not in Scope",0,1),$FA$6:$FA$11,$ET$6:$ET$11,"",0,1)</f>
        <v>◯</v>
      </c>
      <c r="FR24" s="58" t="str">
        <f>_xlfn.XLOOKUP(_xlfn.XLOOKUP($FA$14&amp;$ET24&amp;FR$17,'Data M-1'!$F:$F,'Data M-1'!$G:$G,"Not in Scope",0,1),$FA$6:$FA$11,$ET$6:$ET$11,"",0,1)</f>
        <v>◯</v>
      </c>
      <c r="FS24" s="58" t="str">
        <f>_xlfn.XLOOKUP(_xlfn.XLOOKUP($FA$14&amp;$ET24&amp;FS$17,'Data M-1'!$F:$F,'Data M-1'!$G:$G,"Not in Scope",0,1),$FA$6:$FA$11,$ET$6:$ET$11,"",0,1)</f>
        <v>Ø</v>
      </c>
      <c r="FT24" s="58" t="str">
        <f>_xlfn.XLOOKUP(_xlfn.XLOOKUP($FA$14&amp;$ET24&amp;FT$17,'Data M-1'!$F:$F,'Data M-1'!$G:$G,"Not in Scope",0,1),$FA$6:$FA$11,$ET$6:$ET$11,"",0,1)</f>
        <v>Ø</v>
      </c>
      <c r="FU24" s="58" t="str">
        <f>_xlfn.XLOOKUP(_xlfn.XLOOKUP($FA$14&amp;$ET24&amp;FU$17,'Data M-1'!$F:$F,'Data M-1'!$G:$G,"Not in Scope",0,1),$FA$6:$FA$11,$ET$6:$ET$11,"",0,1)</f>
        <v>Ø</v>
      </c>
      <c r="FV24" s="58" t="str">
        <f>_xlfn.XLOOKUP(_xlfn.XLOOKUP($FA$14&amp;$ET24&amp;FV$17,'Data M-1'!$F:$F,'Data M-1'!$G:$G,"Not in Scope",0,1),$FA$6:$FA$11,$ET$6:$ET$11,"",0,1)</f>
        <v>Ø</v>
      </c>
      <c r="FW24" s="58" t="str">
        <f>_xlfn.XLOOKUP(_xlfn.XLOOKUP($FA$14&amp;$ET24&amp;FW$17,'Data M-1'!$F:$F,'Data M-1'!$G:$G,"Not in Scope",0,1),$FA$6:$FA$11,$ET$6:$ET$11,"",0,1)</f>
        <v>Ø</v>
      </c>
      <c r="FX24" s="58" t="str">
        <f>_xlfn.XLOOKUP(_xlfn.XLOOKUP($FA$14&amp;$ET24&amp;FX$17,'Data M-1'!$F:$F,'Data M-1'!$G:$G,"Not in Scope",0,1),$FA$6:$FA$11,$ET$6:$ET$11,"",0,1)</f>
        <v>Ø</v>
      </c>
      <c r="FY24" s="58" t="str">
        <f>_xlfn.XLOOKUP(_xlfn.XLOOKUP($FA$14&amp;$ET24&amp;FY$17,'Data M-1'!$F:$F,'Data M-1'!$G:$G,"Not in Scope",0,1),$FA$6:$FA$11,$ET$6:$ET$11,"",0,1)</f>
        <v>◯</v>
      </c>
      <c r="FZ24" s="58" t="str">
        <f>_xlfn.XLOOKUP(_xlfn.XLOOKUP($FA$14&amp;$ET24&amp;FZ$17,'Data M-1'!$F:$F,'Data M-1'!$G:$G,"Not in Scope",0,1),$FA$6:$FA$11,$ET$6:$ET$11,"",0,1)</f>
        <v>Ø</v>
      </c>
      <c r="GA24" s="58" t="str">
        <f>_xlfn.XLOOKUP(_xlfn.XLOOKUP($FA$14&amp;$ET24&amp;GA$17,'Data M-1'!$F:$F,'Data M-1'!$G:$G,"Not in Scope",0,1),$FA$6:$FA$11,$ET$6:$ET$11,"",0,1)</f>
        <v>Ø</v>
      </c>
      <c r="GB24" s="58" t="str">
        <f>_xlfn.XLOOKUP(_xlfn.XLOOKUP($FA$14&amp;$ET24&amp;GB$17,'Data M-1'!$F:$F,'Data M-1'!$G:$G,"Not in Scope",0,1),$FA$6:$FA$11,$ET$6:$ET$11,"",0,1)</f>
        <v>Ø</v>
      </c>
      <c r="GC24" s="58" t="str">
        <f>_xlfn.XLOOKUP(_xlfn.XLOOKUP($FA$14&amp;$ET24&amp;GC$17,'Data M-1'!$F:$F,'Data M-1'!$G:$G,"Not in Scope",0,1),$FA$6:$FA$11,$ET$6:$ET$11,"",0,1)</f>
        <v>Ø</v>
      </c>
      <c r="GD24" s="58" t="str">
        <f>_xlfn.XLOOKUP(_xlfn.XLOOKUP($FA$14&amp;$ET24&amp;GD$17,'Data M-1'!$F:$F,'Data M-1'!$G:$G,"Not in Scope",0,1),$FA$6:$FA$11,$ET$6:$ET$11,"",0,1)</f>
        <v>Ø</v>
      </c>
      <c r="GE24" s="58" t="str">
        <f>_xlfn.XLOOKUP(_xlfn.XLOOKUP($FA$14&amp;$ET24&amp;GE$17,'Data M-1'!$F:$F,'Data M-1'!$G:$G,"Not in Scope",0,1),$FA$6:$FA$11,$ET$6:$ET$11,"",0,1)</f>
        <v>◯</v>
      </c>
      <c r="GF24" s="58" t="str">
        <f>_xlfn.XLOOKUP(_xlfn.XLOOKUP($FA$14&amp;$ET24&amp;GF$17,'Data M-1'!$F:$F,'Data M-1'!$G:$G,"Not in Scope",0,1),$FA$6:$FA$11,$ET$6:$ET$11,"",0,1)</f>
        <v>◯</v>
      </c>
      <c r="GG24" s="58" t="str">
        <f>_xlfn.XLOOKUP(_xlfn.XLOOKUP($FA$14&amp;$ET24&amp;GG$17,'Data M-1'!$F:$F,'Data M-1'!$G:$G,"Not in Scope",0,1),$FA$6:$FA$11,$ET$6:$ET$11,"",0,1)</f>
        <v>◯</v>
      </c>
      <c r="GH24" s="58" t="str">
        <f>_xlfn.XLOOKUP(_xlfn.XLOOKUP($FA$14&amp;$ET24&amp;GH$17,'Data M-1'!$F:$F,'Data M-1'!$G:$G,"Not in Scope",0,1),$FA$6:$FA$11,$ET$6:$ET$11,"",0,1)</f>
        <v>◯</v>
      </c>
      <c r="GI24" s="58" t="str">
        <f>_xlfn.XLOOKUP(_xlfn.XLOOKUP($FA$14&amp;$ET24&amp;GI$17,'Data M-1'!$F:$F,'Data M-1'!$G:$G,"Not in Scope",0,1),$FA$6:$FA$11,$ET$6:$ET$11,"",0,1)</f>
        <v>◯</v>
      </c>
      <c r="GJ24" s="58" t="str">
        <f>_xlfn.XLOOKUP(_xlfn.XLOOKUP($FA$14&amp;$ET24&amp;GJ$17,'Data M-1'!$F:$F,'Data M-1'!$G:$G,"Not in Scope",0,1),$FA$6:$FA$11,$ET$6:$ET$11,"",0,1)</f>
        <v>◯</v>
      </c>
      <c r="GK24" s="58" t="str">
        <f>_xlfn.XLOOKUP(_xlfn.XLOOKUP($FA$14&amp;$ET24&amp;GK$17,'Data M-1'!$F:$F,'Data M-1'!$G:$G,"Not in Scope",0,1),$FA$6:$FA$11,$ET$6:$ET$11,"",0,1)</f>
        <v>Ø</v>
      </c>
      <c r="GL24" s="58" t="str">
        <f>_xlfn.XLOOKUP(_xlfn.XLOOKUP($FA$14&amp;$ET24&amp;GL$17,'Data M-1'!$F:$F,'Data M-1'!$G:$G,"Not in Scope",0,1),$FA$6:$FA$11,$ET$6:$ET$11,"",0,1)</f>
        <v>◯</v>
      </c>
      <c r="GM24" s="58" t="str">
        <f>_xlfn.XLOOKUP(_xlfn.XLOOKUP($FA$14&amp;$ET24&amp;GM$17,'Data M-1'!$F:$F,'Data M-1'!$G:$G,"Not in Scope",0,1),$FA$6:$FA$11,$ET$6:$ET$11,"",0,1)</f>
        <v>Ø</v>
      </c>
      <c r="GN24" s="58" t="str">
        <f>_xlfn.XLOOKUP(_xlfn.XLOOKUP($FA$14&amp;$ET24&amp;GN$17,'Data M-1'!$F:$F,'Data M-1'!$G:$G,"Not in Scope",0,1),$FA$6:$FA$11,$ET$6:$ET$11,"",0,1)</f>
        <v>Ø</v>
      </c>
      <c r="GO24" s="58" t="str">
        <f>_xlfn.XLOOKUP(_xlfn.XLOOKUP($FA$14&amp;$ET24&amp;GO$17,'Data M-1'!$F:$F,'Data M-1'!$G:$G,"Not in Scope",0,1),$FA$6:$FA$11,$ET$6:$ET$11,"",0,1)</f>
        <v>Ø</v>
      </c>
      <c r="GP24" s="58" t="str">
        <f>_xlfn.XLOOKUP(_xlfn.XLOOKUP($FA$14&amp;$ET24&amp;GP$17,'Data M-1'!$F:$F,'Data M-1'!$G:$G,"Not in Scope",0,1),$FA$6:$FA$11,$ET$6:$ET$11,"",0,1)</f>
        <v>Ø</v>
      </c>
      <c r="GQ24" s="58" t="str">
        <f>_xlfn.XLOOKUP(_xlfn.XLOOKUP($FA$14&amp;$ET24&amp;GQ$17,'Data M-1'!$F:$F,'Data M-1'!$G:$G,"Not in Scope",0,1),$FA$6:$FA$11,$ET$6:$ET$11,"",0,1)</f>
        <v>◯</v>
      </c>
      <c r="GR24" s="58" t="str">
        <f>_xlfn.XLOOKUP(_xlfn.XLOOKUP($FA$14&amp;$ET24&amp;GR$17,'Data M-1'!$F:$F,'Data M-1'!$G:$G,"Not in Scope",0,1),$FA$6:$FA$11,$ET$6:$ET$11,"",0,1)</f>
        <v>Ø</v>
      </c>
      <c r="GS24" s="58" t="str">
        <f>_xlfn.XLOOKUP(_xlfn.XLOOKUP($FA$14&amp;$ET24&amp;GS$17,'Data M-1'!$F:$F,'Data M-1'!$G:$G,"Not in Scope",0,1),$FA$6:$FA$11,$ET$6:$ET$11,"",0,1)</f>
        <v>Ø</v>
      </c>
      <c r="GT24" s="58" t="str">
        <f>_xlfn.XLOOKUP(_xlfn.XLOOKUP($FA$14&amp;$ET24&amp;GT$17,'Data M-1'!$F:$F,'Data M-1'!$G:$G,"Not in Scope",0,1),$FA$6:$FA$11,$ET$6:$ET$11,"",0,1)</f>
        <v>Ø</v>
      </c>
      <c r="GU24" s="58" t="str">
        <f>_xlfn.XLOOKUP(_xlfn.XLOOKUP($FA$14&amp;$ET24&amp;GU$17,'Data M-1'!$F:$F,'Data M-1'!$G:$G,"Not in Scope",0,1),$FA$6:$FA$11,$ET$6:$ET$11,"",0,1)</f>
        <v>Ø</v>
      </c>
      <c r="GV24" s="58" t="str">
        <f>_xlfn.XLOOKUP(_xlfn.XLOOKUP($FA$14&amp;$ET24&amp;GV$17,'Data M-1'!$F:$F,'Data M-1'!$G:$G,"Not in Scope",0,1),$FA$6:$FA$11,$ET$6:$ET$11,"",0,1)</f>
        <v>Ø</v>
      </c>
      <c r="GW24" s="58" t="str">
        <f>_xlfn.XLOOKUP(_xlfn.XLOOKUP($FA$14&amp;$ET24&amp;GW$17,'Data M-1'!$F:$F,'Data M-1'!$G:$G,"Not in Scope",0,1),$FA$6:$FA$11,$ET$6:$ET$11,"",0,1)</f>
        <v>Ø</v>
      </c>
      <c r="GX24" s="58" t="str">
        <f>_xlfn.XLOOKUP(_xlfn.XLOOKUP($FA$14&amp;$ET24&amp;GX$17,'Data M-1'!$F:$F,'Data M-1'!$G:$G,"Not in Scope",0,1),$FA$6:$FA$11,$ET$6:$ET$11,"",0,1)</f>
        <v>Ø</v>
      </c>
      <c r="GY24" s="58" t="str">
        <f>_xlfn.XLOOKUP(_xlfn.XLOOKUP($FA$14&amp;$ET24&amp;GY$17,'Data M-1'!$F:$F,'Data M-1'!$G:$G,"Not in Scope",0,1),$FA$6:$FA$11,$ET$6:$ET$11,"",0,1)</f>
        <v>◯</v>
      </c>
      <c r="GZ24" s="58" t="str">
        <f>_xlfn.XLOOKUP(_xlfn.XLOOKUP($FA$14&amp;$ET24&amp;GZ$17,'Data M-1'!$F:$F,'Data M-1'!$G:$G,"Not in Scope",0,1),$FA$6:$FA$11,$ET$6:$ET$11,"",0,1)</f>
        <v>◯</v>
      </c>
      <c r="HA24" s="58" t="str">
        <f>_xlfn.XLOOKUP(_xlfn.XLOOKUP($FA$14&amp;$ET24&amp;HA$17,'Data M-1'!$F:$F,'Data M-1'!$G:$G,"Not in Scope",0,1),$FA$6:$FA$11,$ET$6:$ET$11,"",0,1)</f>
        <v>Ø</v>
      </c>
      <c r="HB24" s="58" t="str">
        <f>_xlfn.XLOOKUP(_xlfn.XLOOKUP($FA$14&amp;$ET24&amp;HB$17,'Data M-1'!$F:$F,'Data M-1'!$G:$G,"Not in Scope",0,1),$FA$6:$FA$11,$ET$6:$ET$11,"",0,1)</f>
        <v>Ø</v>
      </c>
      <c r="HC24" s="58" t="str">
        <f>_xlfn.XLOOKUP(_xlfn.XLOOKUP($FA$14&amp;$ET24&amp;HC$17,'Data M-1'!$F:$F,'Data M-1'!$G:$G,"Not in Scope",0,1),$FA$6:$FA$11,$ET$6:$ET$11,"",0,1)</f>
        <v>Ø</v>
      </c>
      <c r="HD24" s="58" t="str">
        <f>_xlfn.XLOOKUP(_xlfn.XLOOKUP($FA$14&amp;$ET24&amp;HD$17,'Data M-1'!$F:$F,'Data M-1'!$G:$G,"Not in Scope",0,1),$FA$6:$FA$11,$ET$6:$ET$11,"",0,1)</f>
        <v>Ø</v>
      </c>
      <c r="HE24" s="58" t="str">
        <f>_xlfn.XLOOKUP(_xlfn.XLOOKUP($FA$14&amp;$ET24&amp;HE$17,'Data M-1'!$F:$F,'Data M-1'!$G:$G,"Not in Scope",0,1),$FA$6:$FA$11,$ET$6:$ET$11,"",0,1)</f>
        <v>Ø</v>
      </c>
      <c r="HF24" s="58" t="str">
        <f>_xlfn.XLOOKUP(_xlfn.XLOOKUP($FA$14&amp;$ET24&amp;HF$17,'Data M-1'!$F:$F,'Data M-1'!$G:$G,"Not in Scope",0,1),$FA$6:$FA$11,$ET$6:$ET$11,"",0,1)</f>
        <v>Ø</v>
      </c>
      <c r="HG24" s="58" t="str">
        <f>_xlfn.XLOOKUP(_xlfn.XLOOKUP($FA$14&amp;$ET24&amp;HG$17,'Data M-1'!$F:$F,'Data M-1'!$G:$G,"Not in Scope",0,1),$FA$6:$FA$11,$ET$6:$ET$11,"",0,1)</f>
        <v>Ø</v>
      </c>
      <c r="HH24" s="58" t="str">
        <f>_xlfn.XLOOKUP(_xlfn.XLOOKUP($FA$14&amp;$ET24&amp;HH$17,'Data M-1'!$F:$F,'Data M-1'!$G:$G,"Not in Scope",0,1),$FA$6:$FA$11,$ET$6:$ET$11,"",0,1)</f>
        <v>Ø</v>
      </c>
      <c r="HI24" s="58" t="str">
        <f>_xlfn.XLOOKUP(_xlfn.XLOOKUP($FA$14&amp;$ET24&amp;HI$17,'Data M-1'!$F:$F,'Data M-1'!$G:$G,"Not in Scope",0,1),$FA$6:$FA$11,$ET$6:$ET$11,"",0,1)</f>
        <v>◯</v>
      </c>
      <c r="HJ24" s="58" t="str">
        <f>_xlfn.XLOOKUP(_xlfn.XLOOKUP($FA$14&amp;$ET24&amp;HJ$17,'Data M-1'!$F:$F,'Data M-1'!$G:$G,"Not in Scope",0,1),$FA$6:$FA$11,$ET$6:$ET$11,"",0,1)</f>
        <v>Ø</v>
      </c>
      <c r="HK24" s="58" t="str">
        <f>_xlfn.XLOOKUP(_xlfn.XLOOKUP($FA$14&amp;$ET24&amp;HK$17,'Data M-1'!$F:$F,'Data M-1'!$G:$G,"Not in Scope",0,1),$FA$6:$FA$11,$ET$6:$ET$11,"",0,1)</f>
        <v>Ø</v>
      </c>
      <c r="HL24" s="58" t="str">
        <f>_xlfn.XLOOKUP(_xlfn.XLOOKUP($FA$14&amp;$ET24&amp;HL$17,'Data M-1'!$F:$F,'Data M-1'!$G:$G,"Not in Scope",0,1),$FA$6:$FA$11,$ET$6:$ET$11,"",0,1)</f>
        <v>Ø</v>
      </c>
      <c r="HM24" s="58" t="str">
        <f>_xlfn.XLOOKUP(_xlfn.XLOOKUP($FA$14&amp;$ET24&amp;HM$17,'Data M-1'!$F:$F,'Data M-1'!$G:$G,"Not in Scope",0,1),$FA$6:$FA$11,$ET$6:$ET$11,"",0,1)</f>
        <v>Ø</v>
      </c>
      <c r="HN24" s="58" t="str">
        <f>_xlfn.XLOOKUP(_xlfn.XLOOKUP($FA$14&amp;$ET24&amp;HN$17,'Data M-1'!$F:$F,'Data M-1'!$G:$G,"Not in Scope",0,1),$FA$6:$FA$11,$ET$6:$ET$11,"",0,1)</f>
        <v>◯</v>
      </c>
      <c r="HO24" s="58" t="str">
        <f>_xlfn.XLOOKUP(_xlfn.XLOOKUP($FA$14&amp;$ET24&amp;HO$17,'Data M-1'!$F:$F,'Data M-1'!$G:$G,"Not in Scope",0,1),$FA$6:$FA$11,$ET$6:$ET$11,"",0,1)</f>
        <v>Ø</v>
      </c>
    </row>
    <row r="25" spans="2:223" x14ac:dyDescent="0.25">
      <c r="B25" s="133" t="s">
        <v>715</v>
      </c>
      <c r="C25" s="126"/>
      <c r="D25" s="127"/>
      <c r="E25" s="127"/>
      <c r="F25" s="127"/>
      <c r="G25" s="127"/>
      <c r="H25" s="128"/>
      <c r="I25" s="58" t="str">
        <f>_xlfn.XLOOKUP(_xlfn.XLOOKUP($I$14&amp;$B25&amp;I$17,Data!$F:$F,Data!$H:$H,"",0,-1),$I$6:$I$12,$B$6:$B$12,INDEX($ET$17:$HO$39,MATCH($B25,$ET$17:$ET$40,0),MATCH(I$17,$ET$17:$HO$17,0),1),0,1)</f>
        <v>Ø</v>
      </c>
      <c r="J25" s="58" t="str">
        <f>_xlfn.XLOOKUP(_xlfn.XLOOKUP($I$14&amp;$B25&amp;J$17,Data!$F:$F,Data!$H:$H,"",0,-1),$I$6:$I$12,$B$6:$B$12,INDEX($ET$17:$HO$39,MATCH($B25,$ET$17:$ET$40,0),MATCH(J$17,$ET$17:$HO$17,0),1),0,1)</f>
        <v>Ø</v>
      </c>
      <c r="K25" s="58" t="str">
        <f>_xlfn.XLOOKUP(_xlfn.XLOOKUP($I$14&amp;$B25&amp;K$17,Data!$F:$F,Data!$H:$H,"",0,-1),$I$6:$I$12,$B$6:$B$12,INDEX($ET$17:$HO$39,MATCH($B25,$ET$17:$ET$40,0),MATCH(K$17,$ET$17:$HO$17,0),1),0,1)</f>
        <v>Ø</v>
      </c>
      <c r="L25" s="58" t="str">
        <f>_xlfn.XLOOKUP(_xlfn.XLOOKUP($I$14&amp;$B25&amp;L$17,Data!$F:$F,Data!$H:$H,"",0,-1),$I$6:$I$12,$B$6:$B$12,INDEX($ET$17:$HO$39,MATCH($B25,$ET$17:$ET$40,0),MATCH(L$17,$ET$17:$HO$17,0),1),0,1)</f>
        <v>Ø</v>
      </c>
      <c r="M25" s="58" t="str">
        <f>_xlfn.XLOOKUP(_xlfn.XLOOKUP($I$14&amp;$B25&amp;M$17,Data!$F:$F,Data!$H:$H,"",0,-1),$I$6:$I$12,$B$6:$B$12,INDEX($ET$17:$HO$39,MATCH($B25,$ET$17:$ET$40,0),MATCH(M$17,$ET$17:$HO$17,0),1),0,1)</f>
        <v>Ø</v>
      </c>
      <c r="N25" s="58" t="str">
        <f>_xlfn.XLOOKUP(_xlfn.XLOOKUP($I$14&amp;$B25&amp;N$17,Data!$F:$F,Data!$H:$H,"",0,-1),$I$6:$I$12,$B$6:$B$12,INDEX($ET$17:$HO$39,MATCH($B25,$ET$17:$ET$40,0),MATCH(N$17,$ET$17:$HO$17,0),1),0,1)</f>
        <v>Ø</v>
      </c>
      <c r="O25" s="58" t="str">
        <f>_xlfn.XLOOKUP(_xlfn.XLOOKUP($I$14&amp;$B25&amp;O$17,Data!$F:$F,Data!$H:$H,"",0,-1),$I$6:$I$12,$B$6:$B$12,INDEX($ET$17:$HO$39,MATCH($B25,$ET$17:$ET$40,0),MATCH(O$17,$ET$17:$HO$17,0),1),0,1)</f>
        <v>Ø</v>
      </c>
      <c r="P25" s="58" t="str">
        <f>_xlfn.XLOOKUP(_xlfn.XLOOKUP($I$14&amp;$B25&amp;P$17,Data!$F:$F,Data!$H:$H,"",0,-1),$I$6:$I$12,$B$6:$B$12,INDEX($ET$17:$HO$39,MATCH($B25,$ET$17:$ET$40,0),MATCH(P$17,$ET$17:$HO$17,0),1),0,1)</f>
        <v>Ø</v>
      </c>
      <c r="Q25" s="58" t="str">
        <f>_xlfn.XLOOKUP(_xlfn.XLOOKUP($I$14&amp;$B25&amp;Q$17,Data!$F:$F,Data!$H:$H,"",0,-1),$I$6:$I$12,$B$6:$B$12,INDEX($ET$17:$HO$39,MATCH($B25,$ET$17:$ET$40,0),MATCH(Q$17,$ET$17:$HO$17,0),1),0,1)</f>
        <v>Ø</v>
      </c>
      <c r="R25" s="58" t="str">
        <f>_xlfn.XLOOKUP(_xlfn.XLOOKUP($I$14&amp;$B25&amp;R$17,Data!$F:$F,Data!$H:$H,"",0,-1),$I$6:$I$12,$B$6:$B$12,INDEX($ET$17:$HO$39,MATCH($B25,$ET$17:$ET$40,0),MATCH(R$17,$ET$17:$HO$17,0),1),0,1)</f>
        <v>Ø</v>
      </c>
      <c r="S25" s="58" t="str">
        <f>_xlfn.XLOOKUP(_xlfn.XLOOKUP($I$14&amp;$B25&amp;S$17,Data!$F:$F,Data!$H:$H,"",0,-1),$I$6:$I$12,$B$6:$B$12,INDEX($ET$17:$HO$39,MATCH($B25,$ET$17:$ET$40,0),MATCH(S$17,$ET$17:$HO$17,0),1),0,1)</f>
        <v>◯</v>
      </c>
      <c r="T25" s="58" t="str">
        <f>_xlfn.XLOOKUP(_xlfn.XLOOKUP($I$14&amp;$B25&amp;T$17,Data!$F:$F,Data!$H:$H,"",0,-1),$I$6:$I$12,$B$6:$B$12,INDEX($ET$17:$HO$39,MATCH($B25,$ET$17:$ET$40,0),MATCH(T$17,$ET$17:$HO$17,0),1),0,1)</f>
        <v>Ø</v>
      </c>
      <c r="U25" s="58" t="str">
        <f>_xlfn.XLOOKUP(_xlfn.XLOOKUP($I$14&amp;$B25&amp;U$17,Data!$F:$F,Data!$H:$H,"",0,-1),$I$6:$I$12,$B$6:$B$12,INDEX($ET$17:$HO$39,MATCH($B25,$ET$17:$ET$40,0),MATCH(U$17,$ET$17:$HO$17,0),1),0,1)</f>
        <v>Ø</v>
      </c>
      <c r="V25" s="58" t="str">
        <f>_xlfn.XLOOKUP(_xlfn.XLOOKUP($I$14&amp;$B25&amp;V$17,Data!$F:$F,Data!$H:$H,"",0,-1),$I$6:$I$12,$B$6:$B$12,INDEX($ET$17:$HO$39,MATCH($B25,$ET$17:$ET$40,0),MATCH(V$17,$ET$17:$HO$17,0),1),0,1)</f>
        <v>◯</v>
      </c>
      <c r="W25" s="58" t="str">
        <f>_xlfn.XLOOKUP(_xlfn.XLOOKUP($I$14&amp;$B25&amp;W$17,Data!$F:$F,Data!$H:$H,"",0,-1),$I$6:$I$12,$B$6:$B$12,INDEX($ET$17:$HO$39,MATCH($B25,$ET$17:$ET$40,0),MATCH(W$17,$ET$17:$HO$17,0),1),0,1)</f>
        <v>Ø</v>
      </c>
      <c r="X25" s="58" t="str">
        <f>_xlfn.XLOOKUP(_xlfn.XLOOKUP($I$14&amp;$B25&amp;X$17,Data!$F:$F,Data!$H:$H,"",0,-1),$I$6:$I$12,$B$6:$B$12,INDEX($ET$17:$HO$39,MATCH($B25,$ET$17:$ET$40,0),MATCH(X$17,$ET$17:$HO$17,0),1),0,1)</f>
        <v>Ø</v>
      </c>
      <c r="Y25" s="58" t="str">
        <f>_xlfn.XLOOKUP(_xlfn.XLOOKUP($I$14&amp;$B25&amp;Y$17,Data!$F:$F,Data!$H:$H,"",0,-1),$I$6:$I$12,$B$6:$B$12,INDEX($ET$17:$HO$39,MATCH($B25,$ET$17:$ET$40,0),MATCH(Y$17,$ET$17:$HO$17,0),1),0,1)</f>
        <v>Ø</v>
      </c>
      <c r="Z25" s="58" t="str">
        <f>_xlfn.XLOOKUP(_xlfn.XLOOKUP($I$14&amp;$B25&amp;Z$17,Data!$F:$F,Data!$H:$H,"",0,-1),$I$6:$I$12,$B$6:$B$12,INDEX($ET$17:$HO$39,MATCH($B25,$ET$17:$ET$40,0),MATCH(Z$17,$ET$17:$HO$17,0),1),0,1)</f>
        <v>Ø</v>
      </c>
      <c r="AA25" s="58" t="str">
        <f>_xlfn.XLOOKUP(_xlfn.XLOOKUP($I$14&amp;$B25&amp;AA$17,Data!$F:$F,Data!$H:$H,"",0,-1),$I$6:$I$12,$B$6:$B$12,INDEX($ET$17:$HO$39,MATCH($B25,$ET$17:$ET$40,0),MATCH(AA$17,$ET$17:$HO$17,0),1),0,1)</f>
        <v>Ø</v>
      </c>
      <c r="AB25" s="58" t="str">
        <f>_xlfn.XLOOKUP(_xlfn.XLOOKUP($I$14&amp;$B25&amp;AB$17,Data!$F:$F,Data!$H:$H,"",0,-1),$I$6:$I$12,$B$6:$B$12,INDEX($ET$17:$HO$39,MATCH($B25,$ET$17:$ET$40,0),MATCH(AB$17,$ET$17:$HO$17,0),1),0,1)</f>
        <v>Ø</v>
      </c>
      <c r="AC25" s="58" t="str">
        <f>_xlfn.XLOOKUP(_xlfn.XLOOKUP($I$14&amp;$B25&amp;AC$17,Data!$F:$F,Data!$H:$H,"",0,-1),$I$6:$I$12,$B$6:$B$12,INDEX($ET$17:$HO$39,MATCH($B25,$ET$17:$ET$40,0),MATCH(AC$17,$ET$17:$HO$17,0),1),0,1)</f>
        <v>Ø</v>
      </c>
      <c r="AD25" s="58" t="str">
        <f>_xlfn.XLOOKUP(_xlfn.XLOOKUP($I$14&amp;$B25&amp;AD$17,Data!$F:$F,Data!$H:$H,"",0,-1),$I$6:$I$12,$B$6:$B$12,INDEX($ET$17:$HO$39,MATCH($B25,$ET$17:$ET$40,0),MATCH(AD$17,$ET$17:$HO$17,0),1),0,1)</f>
        <v>Ø</v>
      </c>
      <c r="AE25" s="58" t="str">
        <f>_xlfn.XLOOKUP(_xlfn.XLOOKUP($I$14&amp;$B25&amp;AE$17,Data!$F:$F,Data!$H:$H,"",0,-1),$I$6:$I$12,$B$6:$B$12,INDEX($ET$17:$HO$39,MATCH($B25,$ET$17:$ET$40,0),MATCH(AE$17,$ET$17:$HO$17,0),1),0,1)</f>
        <v>Ø</v>
      </c>
      <c r="AF25" s="58" t="str">
        <f>_xlfn.XLOOKUP(_xlfn.XLOOKUP($I$14&amp;$B25&amp;AF$17,Data!$F:$F,Data!$H:$H,"",0,-1),$I$6:$I$12,$B$6:$B$12,INDEX($ET$17:$HO$39,MATCH($B25,$ET$17:$ET$40,0),MATCH(AF$17,$ET$17:$HO$17,0),1),0,1)</f>
        <v>Ø</v>
      </c>
      <c r="AG25" s="58" t="str">
        <f>_xlfn.XLOOKUP(_xlfn.XLOOKUP($I$14&amp;$B25&amp;AG$17,Data!$F:$F,Data!$H:$H,"",0,-1),$I$6:$I$12,$B$6:$B$12,INDEX($ET$17:$HO$39,MATCH($B25,$ET$17:$ET$40,0),MATCH(AG$17,$ET$17:$HO$17,0),1),0,1)</f>
        <v>Ø</v>
      </c>
      <c r="AH25" s="58" t="str">
        <f>_xlfn.XLOOKUP(_xlfn.XLOOKUP($I$14&amp;$B25&amp;AH$17,Data!$F:$F,Data!$H:$H,"",0,-1),$I$6:$I$12,$B$6:$B$12,INDEX($ET$17:$HO$39,MATCH($B25,$ET$17:$ET$40,0),MATCH(AH$17,$ET$17:$HO$17,0),1),0,1)</f>
        <v>Ø</v>
      </c>
      <c r="AI25" s="58" t="str">
        <f>_xlfn.XLOOKUP(_xlfn.XLOOKUP($I$14&amp;$B25&amp;AI$17,Data!$F:$F,Data!$H:$H,"",0,-1),$I$6:$I$12,$B$6:$B$12,INDEX($ET$17:$HO$39,MATCH($B25,$ET$17:$ET$40,0),MATCH(AI$17,$ET$17:$HO$17,0),1),0,1)</f>
        <v>Ø</v>
      </c>
      <c r="AJ25" s="58" t="str">
        <f>_xlfn.XLOOKUP(_xlfn.XLOOKUP($I$14&amp;$B25&amp;AJ$17,Data!$F:$F,Data!$H:$H,"",0,-1),$I$6:$I$12,$B$6:$B$12,INDEX($ET$17:$HO$39,MATCH($B25,$ET$17:$ET$40,0),MATCH(AJ$17,$ET$17:$HO$17,0),1),0,1)</f>
        <v>◯</v>
      </c>
      <c r="AK25" s="58" t="str">
        <f>_xlfn.XLOOKUP(_xlfn.XLOOKUP($I$14&amp;$B25&amp;AK$17,Data!$F:$F,Data!$H:$H,"",0,-1),$I$6:$I$12,$B$6:$B$12,INDEX($ET$17:$HO$39,MATCH($B25,$ET$17:$ET$40,0),MATCH(AK$17,$ET$17:$HO$17,0),1),0,1)</f>
        <v>Ø</v>
      </c>
      <c r="AL25" s="58" t="str">
        <f>_xlfn.XLOOKUP(_xlfn.XLOOKUP($I$14&amp;$B25&amp;AL$17,Data!$F:$F,Data!$H:$H,"",0,-1),$I$6:$I$12,$B$6:$B$12,INDEX($ET$17:$HO$39,MATCH($B25,$ET$17:$ET$40,0),MATCH(AL$17,$ET$17:$HO$17,0),1),0,1)</f>
        <v>Ø</v>
      </c>
      <c r="AM25" s="58" t="str">
        <f>_xlfn.XLOOKUP(_xlfn.XLOOKUP($I$14&amp;$B25&amp;AM$17,Data!$F:$F,Data!$H:$H,"",0,-1),$I$6:$I$12,$B$6:$B$12,INDEX($ET$17:$HO$39,MATCH($B25,$ET$17:$ET$40,0),MATCH(AM$17,$ET$17:$HO$17,0),1),0,1)</f>
        <v>Ø</v>
      </c>
      <c r="AN25" s="58" t="str">
        <f>_xlfn.XLOOKUP(_xlfn.XLOOKUP($I$14&amp;$B25&amp;AN$17,Data!$F:$F,Data!$H:$H,"",0,-1),$I$6:$I$12,$B$6:$B$12,INDEX($ET$17:$HO$39,MATCH($B25,$ET$17:$ET$40,0),MATCH(AN$17,$ET$17:$HO$17,0),1),0,1)</f>
        <v>Ø</v>
      </c>
      <c r="AO25" s="58" t="str">
        <f>_xlfn.XLOOKUP(_xlfn.XLOOKUP($I$14&amp;$B25&amp;AO$17,Data!$F:$F,Data!$H:$H,"",0,-1),$I$6:$I$12,$B$6:$B$12,INDEX($ET$17:$HO$39,MATCH($B25,$ET$17:$ET$40,0),MATCH(AO$17,$ET$17:$HO$17,0),1),0,1)</f>
        <v>Ø</v>
      </c>
      <c r="AP25" s="58" t="str">
        <f>_xlfn.XLOOKUP(_xlfn.XLOOKUP($I$14&amp;$B25&amp;AP$17,Data!$F:$F,Data!$H:$H,"",0,-1),$I$6:$I$12,$B$6:$B$12,INDEX($ET$17:$HO$39,MATCH($B25,$ET$17:$ET$40,0),MATCH(AP$17,$ET$17:$HO$17,0),1),0,1)</f>
        <v>Ø</v>
      </c>
      <c r="AQ25" s="58" t="str">
        <f>_xlfn.XLOOKUP(_xlfn.XLOOKUP($I$14&amp;$B25&amp;AQ$17,Data!$F:$F,Data!$H:$H,"",0,-1),$I$6:$I$12,$B$6:$B$12,INDEX($ET$17:$HO$39,MATCH($B25,$ET$17:$ET$40,0),MATCH(AQ$17,$ET$17:$HO$17,0),1),0,1)</f>
        <v>◯</v>
      </c>
      <c r="AR25" s="58" t="str">
        <f>_xlfn.XLOOKUP(_xlfn.XLOOKUP($I$14&amp;$B25&amp;AR$17,Data!$F:$F,Data!$H:$H,"",0,-1),$I$6:$I$12,$B$6:$B$12,INDEX($ET$17:$HO$39,MATCH($B25,$ET$17:$ET$40,0),MATCH(AR$17,$ET$17:$HO$17,0),1),0,1)</f>
        <v>Ø</v>
      </c>
      <c r="AS25" s="58" t="str">
        <f>_xlfn.XLOOKUP(_xlfn.XLOOKUP($I$14&amp;$B25&amp;AS$17,Data!$F:$F,Data!$H:$H,"",0,-1),$I$6:$I$12,$B$6:$B$12,INDEX($ET$17:$HO$39,MATCH($B25,$ET$17:$ET$40,0),MATCH(AS$17,$ET$17:$HO$17,0),1),0,1)</f>
        <v>Ø</v>
      </c>
      <c r="AT25" s="58" t="str">
        <f>_xlfn.XLOOKUP(_xlfn.XLOOKUP($I$14&amp;$B25&amp;AT$17,Data!$F:$F,Data!$H:$H,"",0,-1),$I$6:$I$12,$B$6:$B$12,INDEX($ET$17:$HO$39,MATCH($B25,$ET$17:$ET$40,0),MATCH(AT$17,$ET$17:$HO$17,0),1),0,1)</f>
        <v>Ø</v>
      </c>
      <c r="AU25" s="58" t="str">
        <f>_xlfn.XLOOKUP(_xlfn.XLOOKUP($I$14&amp;$B25&amp;AU$17,Data!$F:$F,Data!$H:$H,"",0,-1),$I$6:$I$12,$B$6:$B$12,INDEX($ET$17:$HO$39,MATCH($B25,$ET$17:$ET$40,0),MATCH(AU$17,$ET$17:$HO$17,0),1),0,1)</f>
        <v>Ø</v>
      </c>
      <c r="AV25" s="58" t="str">
        <f>_xlfn.XLOOKUP(_xlfn.XLOOKUP($I$14&amp;$B25&amp;AV$17,Data!$F:$F,Data!$H:$H,"",0,-1),$I$6:$I$12,$B$6:$B$12,INDEX($ET$17:$HO$39,MATCH($B25,$ET$17:$ET$40,0),MATCH(AV$17,$ET$17:$HO$17,0),1),0,1)</f>
        <v>Ø</v>
      </c>
      <c r="AW25" s="58" t="str">
        <f>_xlfn.XLOOKUP(_xlfn.XLOOKUP($I$14&amp;$B25&amp;AW$17,Data!$F:$F,Data!$H:$H,"",0,-1),$I$6:$I$12,$B$6:$B$12,INDEX($ET$17:$HO$39,MATCH($B25,$ET$17:$ET$40,0),MATCH(AW$17,$ET$17:$HO$17,0),1),0,1)</f>
        <v>Ø</v>
      </c>
      <c r="AX25" s="58" t="str">
        <f>_xlfn.XLOOKUP(_xlfn.XLOOKUP($I$14&amp;$B25&amp;AX$17,Data!$F:$F,Data!$H:$H,"",0,-1),$I$6:$I$12,$B$6:$B$12,INDEX($ET$17:$HO$39,MATCH($B25,$ET$17:$ET$40,0),MATCH(AX$17,$ET$17:$HO$17,0),1),0,1)</f>
        <v>Ø</v>
      </c>
      <c r="AY25" s="58" t="str">
        <f>_xlfn.XLOOKUP(_xlfn.XLOOKUP($I$14&amp;$B25&amp;AY$17,Data!$F:$F,Data!$H:$H,"",0,-1),$I$6:$I$12,$B$6:$B$12,INDEX($ET$17:$HO$39,MATCH($B25,$ET$17:$ET$40,0),MATCH(AY$17,$ET$17:$HO$17,0),1),0,1)</f>
        <v>Ø</v>
      </c>
      <c r="AZ25" s="58" t="str">
        <f>_xlfn.XLOOKUP(_xlfn.XLOOKUP($I$14&amp;$B25&amp;AZ$17,Data!$F:$F,Data!$H:$H,"",0,-1),$I$6:$I$12,$B$6:$B$12,INDEX($ET$17:$HO$39,MATCH($B25,$ET$17:$ET$40,0),MATCH(AZ$17,$ET$17:$HO$17,0),1),0,1)</f>
        <v>Ø</v>
      </c>
      <c r="BA25" s="58" t="str">
        <f>_xlfn.XLOOKUP(_xlfn.XLOOKUP($I$14&amp;$B25&amp;BA$17,Data!$F:$F,Data!$H:$H,"",0,-1),$I$6:$I$12,$B$6:$B$12,INDEX($ET$17:$HO$39,MATCH($B25,$ET$17:$ET$40,0),MATCH(BA$17,$ET$17:$HO$17,0),1),0,1)</f>
        <v>Ø</v>
      </c>
      <c r="BB25" s="58" t="str">
        <f>_xlfn.XLOOKUP(_xlfn.XLOOKUP($I$14&amp;$B25&amp;BB$17,Data!$F:$F,Data!$H:$H,"",0,-1),$I$6:$I$12,$B$6:$B$12,INDEX($ET$17:$HO$39,MATCH($B25,$ET$17:$ET$40,0),MATCH(BB$17,$ET$17:$HO$17,0),1),0,1)</f>
        <v>Ø</v>
      </c>
      <c r="BC25" s="58" t="str">
        <f>_xlfn.XLOOKUP(_xlfn.XLOOKUP($I$14&amp;$B25&amp;BC$17,Data!$F:$F,Data!$H:$H,"",0,-1),$I$6:$I$12,$B$6:$B$12,INDEX($ET$17:$HO$39,MATCH($B25,$ET$17:$ET$40,0),MATCH(BC$17,$ET$17:$HO$17,0),1),0,1)</f>
        <v>Ø</v>
      </c>
      <c r="BD25" s="58" t="str">
        <f>_xlfn.XLOOKUP(_xlfn.XLOOKUP($I$14&amp;$B25&amp;BD$17,Data!$F:$F,Data!$H:$H,"",0,-1),$I$6:$I$12,$B$6:$B$12,INDEX($ET$17:$HO$39,MATCH($B25,$ET$17:$ET$40,0),MATCH(BD$17,$ET$17:$HO$17,0),1),0,1)</f>
        <v>Ø</v>
      </c>
      <c r="BE25" s="58" t="str">
        <f>_xlfn.XLOOKUP(_xlfn.XLOOKUP($I$14&amp;$B25&amp;BE$17,Data!$F:$F,Data!$H:$H,"",0,-1),$I$6:$I$12,$B$6:$B$12,INDEX($ET$17:$HO$39,MATCH($B25,$ET$17:$ET$40,0),MATCH(BE$17,$ET$17:$HO$17,0),1),0,1)</f>
        <v>Ø</v>
      </c>
      <c r="BF25" s="58" t="str">
        <f>_xlfn.XLOOKUP(_xlfn.XLOOKUP($I$14&amp;$B25&amp;BF$17,Data!$F:$F,Data!$H:$H,"",0,-1),$I$6:$I$12,$B$6:$B$12,INDEX($ET$17:$HO$39,MATCH($B25,$ET$17:$ET$40,0),MATCH(BF$17,$ET$17:$HO$17,0),1),0,1)</f>
        <v>Ø</v>
      </c>
      <c r="BG25" s="58" t="str">
        <f>_xlfn.XLOOKUP(_xlfn.XLOOKUP($I$14&amp;$B25&amp;BG$17,Data!$F:$F,Data!$H:$H,"",0,-1),$I$6:$I$12,$B$6:$B$12,INDEX($ET$17:$HO$39,MATCH($B25,$ET$17:$ET$40,0),MATCH(BG$17,$ET$17:$HO$17,0),1),0,1)</f>
        <v>Ø</v>
      </c>
      <c r="BH25" s="58" t="str">
        <f>_xlfn.XLOOKUP(_xlfn.XLOOKUP($I$14&amp;$B25&amp;BH$17,Data!$F:$F,Data!$H:$H,"",0,-1),$I$6:$I$12,$B$6:$B$12,INDEX($ET$17:$HO$39,MATCH($B25,$ET$17:$ET$40,0),MATCH(BH$17,$ET$17:$HO$17,0),1),0,1)</f>
        <v>Ø</v>
      </c>
      <c r="BI25" s="58" t="str">
        <f>_xlfn.XLOOKUP(_xlfn.XLOOKUP($I$14&amp;$B25&amp;BI$17,Data!$F:$F,Data!$H:$H,"",0,-1),$I$6:$I$12,$B$6:$B$12,INDEX($ET$17:$HO$39,MATCH($B25,$ET$17:$ET$40,0),MATCH(BI$17,$ET$17:$HO$17,0),1),0,1)</f>
        <v>Ø</v>
      </c>
      <c r="BJ25" s="58" t="str">
        <f>_xlfn.XLOOKUP(_xlfn.XLOOKUP($I$14&amp;$B25&amp;BJ$17,Data!$F:$F,Data!$H:$H,"",0,-1),$I$6:$I$12,$B$6:$B$12,INDEX($ET$17:$HO$39,MATCH($B25,$ET$17:$ET$40,0),MATCH(BJ$17,$ET$17:$HO$17,0),1),0,1)</f>
        <v>Ø</v>
      </c>
      <c r="BK25" s="58" t="str">
        <f>_xlfn.XLOOKUP(_xlfn.XLOOKUP($I$14&amp;$B25&amp;BK$17,Data!$F:$F,Data!$H:$H,"",0,-1),$I$6:$I$12,$B$6:$B$12,INDEX($ET$17:$HO$39,MATCH($B25,$ET$17:$ET$40,0),MATCH(BK$17,$ET$17:$HO$17,0),1),0,1)</f>
        <v>Ø</v>
      </c>
      <c r="BL25" s="58" t="str">
        <f>_xlfn.XLOOKUP(_xlfn.XLOOKUP($I$14&amp;$B25&amp;BL$17,Data!$F:$F,Data!$H:$H,"",0,-1),$I$6:$I$12,$B$6:$B$12,INDEX($ET$17:$HO$39,MATCH($B25,$ET$17:$ET$40,0),MATCH(BL$17,$ET$17:$HO$17,0),1),0,1)</f>
        <v>Ø</v>
      </c>
      <c r="BM25" s="58" t="str">
        <f>_xlfn.XLOOKUP(_xlfn.XLOOKUP($I$14&amp;$B25&amp;BM$17,Data!$F:$F,Data!$H:$H,"",0,-1),$I$6:$I$12,$B$6:$B$12,INDEX($ET$17:$HO$39,MATCH($B25,$ET$17:$ET$40,0),MATCH(BM$17,$ET$17:$HO$17,0),1),0,1)</f>
        <v>Ø</v>
      </c>
      <c r="BN25" s="58" t="str">
        <f>_xlfn.XLOOKUP(_xlfn.XLOOKUP($I$14&amp;$B25&amp;BN$17,Data!$F:$F,Data!$H:$H,"",0,-1),$I$6:$I$12,$B$6:$B$12,INDEX($ET$17:$HO$39,MATCH($B25,$ET$17:$ET$40,0),MATCH(BN$17,$ET$17:$HO$17,0),1),0,1)</f>
        <v>Ø</v>
      </c>
      <c r="BO25" s="58" t="str">
        <f>_xlfn.XLOOKUP(_xlfn.XLOOKUP($I$14&amp;$B25&amp;BO$17,Data!$F:$F,Data!$H:$H,"",0,-1),$I$6:$I$12,$B$6:$B$12,INDEX($ET$17:$HO$39,MATCH($B25,$ET$17:$ET$40,0),MATCH(BO$17,$ET$17:$HO$17,0),1),0,1)</f>
        <v>Ø</v>
      </c>
      <c r="BP25" s="58" t="str">
        <f>_xlfn.XLOOKUP(_xlfn.XLOOKUP($I$14&amp;$B25&amp;BP$17,Data!$F:$F,Data!$H:$H,"",0,-1),$I$6:$I$12,$B$6:$B$12,INDEX($ET$17:$HO$39,MATCH($B25,$ET$17:$ET$40,0),MATCH(BP$17,$ET$17:$HO$17,0),1),0,1)</f>
        <v>Ø</v>
      </c>
      <c r="BQ25" s="58" t="str">
        <f>_xlfn.XLOOKUP(_xlfn.XLOOKUP($I$14&amp;$B25&amp;BQ$17,Data!$F:$F,Data!$H:$H,"",0,-1),$I$6:$I$12,$B$6:$B$12,INDEX($ET$17:$HO$39,MATCH($B25,$ET$17:$ET$40,0),MATCH(BQ$17,$ET$17:$HO$17,0),1),0,1)</f>
        <v>Ø</v>
      </c>
      <c r="BR25" s="58" t="str">
        <f>_xlfn.XLOOKUP(_xlfn.XLOOKUP($I$14&amp;$B25&amp;BR$17,Data!$F:$F,Data!$H:$H,"",0,-1),$I$6:$I$12,$B$6:$B$12,INDEX($ET$17:$HO$39,MATCH($B25,$ET$17:$ET$40,0),MATCH(BR$17,$ET$17:$HO$17,0),1),0,1)</f>
        <v>Ø</v>
      </c>
      <c r="BS25" s="58" t="str">
        <f>_xlfn.XLOOKUP(_xlfn.XLOOKUP($I$14&amp;$B25&amp;BS$17,Data!$F:$F,Data!$H:$H,"",0,-1),$I$6:$I$12,$B$6:$B$12,INDEX($ET$17:$HO$39,MATCH($B25,$ET$17:$ET$40,0),MATCH(BS$17,$ET$17:$HO$17,0),1),0,1)</f>
        <v>Ø</v>
      </c>
      <c r="BT25" s="58" t="str">
        <f>_xlfn.XLOOKUP(_xlfn.XLOOKUP($I$14&amp;$B25&amp;BT$17,Data!$F:$F,Data!$H:$H,"",0,-1),$I$6:$I$12,$B$6:$B$12,INDEX($ET$17:$HO$39,MATCH($B25,$ET$17:$ET$40,0),MATCH(BT$17,$ET$17:$HO$17,0),1),0,1)</f>
        <v>Ø</v>
      </c>
      <c r="BU25" s="58" t="str">
        <f>_xlfn.XLOOKUP(_xlfn.XLOOKUP($I$14&amp;$B25&amp;BU$17,Data!$F:$F,Data!$H:$H,"",0,-1),$I$6:$I$12,$B$6:$B$12,INDEX($ET$17:$HO$39,MATCH($B25,$ET$17:$ET$40,0),MATCH(BU$17,$ET$17:$HO$17,0),1),0,1)</f>
        <v>Ø</v>
      </c>
      <c r="BV25" s="58" t="str">
        <f>_xlfn.XLOOKUP(_xlfn.XLOOKUP($I$14&amp;$B25&amp;BV$17,Data!$F:$F,Data!$H:$H,"",0,-1),$I$6:$I$12,$B$6:$B$12,INDEX($ET$17:$HO$39,MATCH($B25,$ET$17:$ET$40,0),MATCH(BV$17,$ET$17:$HO$17,0),1),0,1)</f>
        <v>Ø</v>
      </c>
      <c r="BW25" s="58" t="str">
        <f>_xlfn.XLOOKUP(_xlfn.XLOOKUP($I$14&amp;$B25&amp;BW$17,Data!$F:$F,Data!$H:$H,"",0,-1),$I$6:$I$12,$B$6:$B$12,INDEX($ET$17:$HO$39,MATCH($B25,$ET$17:$ET$40,0),MATCH(BW$17,$ET$17:$HO$17,0),1),0,1)</f>
        <v>Ø</v>
      </c>
      <c r="BX25" s="57"/>
      <c r="BY25" s="57"/>
      <c r="BZ25" s="57"/>
      <c r="CA25" s="57"/>
      <c r="CB25" s="57"/>
      <c r="CC25" s="57"/>
      <c r="CD25" s="57"/>
      <c r="CE25" s="57"/>
      <c r="CF25" s="57"/>
      <c r="CG25" s="57"/>
      <c r="CH25" s="57"/>
      <c r="CI25" s="57"/>
      <c r="CJ25" s="57"/>
      <c r="CK25" s="57"/>
      <c r="CL25" s="57"/>
      <c r="CM25" s="57"/>
      <c r="CN25" s="57"/>
      <c r="CO25" s="57"/>
      <c r="CP25" s="57"/>
      <c r="CQ25" s="57"/>
      <c r="CR25" s="57"/>
      <c r="CS25" s="57"/>
      <c r="CT25" s="57"/>
      <c r="CU25" s="57"/>
      <c r="CV25" s="57"/>
      <c r="CW25" s="57"/>
      <c r="CX25" s="57"/>
      <c r="CY25" s="57"/>
      <c r="CZ25" s="57"/>
      <c r="DA25" s="57"/>
      <c r="DB25" s="57"/>
      <c r="DC25" s="57"/>
      <c r="DD25" s="57"/>
      <c r="DE25" s="57"/>
      <c r="DF25" s="57"/>
      <c r="DG25" s="57"/>
      <c r="DH25" s="57"/>
      <c r="DI25" s="57"/>
      <c r="DJ25" s="57"/>
      <c r="DK25" s="57"/>
      <c r="DL25" s="57"/>
      <c r="DM25" s="57"/>
      <c r="DN25" s="57"/>
      <c r="DO25" s="57"/>
      <c r="DP25" s="57"/>
      <c r="DQ25" s="57"/>
      <c r="DR25" s="57"/>
      <c r="DS25" s="57"/>
      <c r="DT25" s="57"/>
      <c r="DU25" s="57"/>
      <c r="DV25" s="57"/>
      <c r="DW25" s="57"/>
      <c r="DX25" s="57"/>
      <c r="DY25" s="57"/>
      <c r="DZ25" s="57"/>
      <c r="EA25" s="57"/>
      <c r="EB25" s="57"/>
      <c r="EC25" s="57"/>
      <c r="ED25" s="57"/>
      <c r="EE25" s="57"/>
      <c r="EF25" s="57"/>
      <c r="EG25" s="57"/>
      <c r="EH25" s="57"/>
      <c r="EI25" s="57"/>
      <c r="EJ25" s="57"/>
      <c r="EK25" s="57"/>
      <c r="EL25" s="57"/>
      <c r="EM25" s="57"/>
      <c r="EN25" s="57"/>
      <c r="EO25" s="57"/>
      <c r="EP25" s="57"/>
      <c r="EQ25" s="57"/>
      <c r="ER25" s="57"/>
      <c r="ET25" s="133" t="s">
        <v>715</v>
      </c>
      <c r="EU25" s="126"/>
      <c r="EV25" s="127"/>
      <c r="EW25" s="127"/>
      <c r="EX25" s="127"/>
      <c r="EY25" s="127"/>
      <c r="EZ25" s="128"/>
      <c r="FA25" s="58" t="str">
        <f>_xlfn.XLOOKUP(_xlfn.XLOOKUP($FA$14&amp;$ET25&amp;FA$17,'Data M-1'!$F:$F,'Data M-1'!$G:$G,"Not in Scope",0,1),$FA$6:$FA$11,$ET$6:$ET$11,"",0,1)</f>
        <v>Ø</v>
      </c>
      <c r="FB25" s="58" t="str">
        <f>_xlfn.XLOOKUP(_xlfn.XLOOKUP($FA$14&amp;$ET25&amp;FB$17,'Data M-1'!$F:$F,'Data M-1'!$G:$G,"Not in Scope",0,1),$FA$6:$FA$11,$ET$6:$ET$11,"",0,1)</f>
        <v>Ø</v>
      </c>
      <c r="FC25" s="58" t="str">
        <f>_xlfn.XLOOKUP(_xlfn.XLOOKUP($FA$14&amp;$ET25&amp;FC$17,'Data M-1'!$F:$F,'Data M-1'!$G:$G,"Not in Scope",0,1),$FA$6:$FA$11,$ET$6:$ET$11,"",0,1)</f>
        <v>Ø</v>
      </c>
      <c r="FD25" s="58" t="str">
        <f>_xlfn.XLOOKUP(_xlfn.XLOOKUP($FA$14&amp;$ET25&amp;FD$17,'Data M-1'!$F:$F,'Data M-1'!$G:$G,"Not in Scope",0,1),$FA$6:$FA$11,$ET$6:$ET$11,"",0,1)</f>
        <v>Ø</v>
      </c>
      <c r="FE25" s="58" t="str">
        <f>_xlfn.XLOOKUP(_xlfn.XLOOKUP($FA$14&amp;$ET25&amp;FE$17,'Data M-1'!$F:$F,'Data M-1'!$G:$G,"Not in Scope",0,1),$FA$6:$FA$11,$ET$6:$ET$11,"",0,1)</f>
        <v>Ø</v>
      </c>
      <c r="FF25" s="58" t="str">
        <f>_xlfn.XLOOKUP(_xlfn.XLOOKUP($FA$14&amp;$ET25&amp;FF$17,'Data M-1'!$F:$F,'Data M-1'!$G:$G,"Not in Scope",0,1),$FA$6:$FA$11,$ET$6:$ET$11,"",0,1)</f>
        <v>Ø</v>
      </c>
      <c r="FG25" s="58" t="str">
        <f>_xlfn.XLOOKUP(_xlfn.XLOOKUP($FA$14&amp;$ET25&amp;FG$17,'Data M-1'!$F:$F,'Data M-1'!$G:$G,"Not in Scope",0,1),$FA$6:$FA$11,$ET$6:$ET$11,"",0,1)</f>
        <v>Ø</v>
      </c>
      <c r="FH25" s="58" t="str">
        <f>_xlfn.XLOOKUP(_xlfn.XLOOKUP($FA$14&amp;$ET25&amp;FH$17,'Data M-1'!$F:$F,'Data M-1'!$G:$G,"Not in Scope",0,1),$FA$6:$FA$11,$ET$6:$ET$11,"",0,1)</f>
        <v>Ø</v>
      </c>
      <c r="FI25" s="58" t="str">
        <f>_xlfn.XLOOKUP(_xlfn.XLOOKUP($FA$14&amp;$ET25&amp;FI$17,'Data M-1'!$F:$F,'Data M-1'!$G:$G,"Not in Scope",0,1),$FA$6:$FA$11,$ET$6:$ET$11,"",0,1)</f>
        <v>Ø</v>
      </c>
      <c r="FJ25" s="58" t="str">
        <f>_xlfn.XLOOKUP(_xlfn.XLOOKUP($FA$14&amp;$ET25&amp;FJ$17,'Data M-1'!$F:$F,'Data M-1'!$G:$G,"Not in Scope",0,1),$FA$6:$FA$11,$ET$6:$ET$11,"",0,1)</f>
        <v>Ø</v>
      </c>
      <c r="FK25" s="58" t="str">
        <f>_xlfn.XLOOKUP(_xlfn.XLOOKUP($FA$14&amp;$ET25&amp;FK$17,'Data M-1'!$F:$F,'Data M-1'!$G:$G,"Not in Scope",0,1),$FA$6:$FA$11,$ET$6:$ET$11,"",0,1)</f>
        <v>◯</v>
      </c>
      <c r="FL25" s="58" t="str">
        <f>_xlfn.XLOOKUP(_xlfn.XLOOKUP($FA$14&amp;$ET25&amp;FL$17,'Data M-1'!$F:$F,'Data M-1'!$G:$G,"Not in Scope",0,1),$FA$6:$FA$11,$ET$6:$ET$11,"",0,1)</f>
        <v>Ø</v>
      </c>
      <c r="FM25" s="58" t="str">
        <f>_xlfn.XLOOKUP(_xlfn.XLOOKUP($FA$14&amp;$ET25&amp;FM$17,'Data M-1'!$F:$F,'Data M-1'!$G:$G,"Not in Scope",0,1),$FA$6:$FA$11,$ET$6:$ET$11,"",0,1)</f>
        <v>Ø</v>
      </c>
      <c r="FN25" s="58" t="str">
        <f>_xlfn.XLOOKUP(_xlfn.XLOOKUP($FA$14&amp;$ET25&amp;FN$17,'Data M-1'!$F:$F,'Data M-1'!$G:$G,"Not in Scope",0,1),$FA$6:$FA$11,$ET$6:$ET$11,"",0,1)</f>
        <v>◯</v>
      </c>
      <c r="FO25" s="58" t="str">
        <f>_xlfn.XLOOKUP(_xlfn.XLOOKUP($FA$14&amp;$ET25&amp;FO$17,'Data M-1'!$F:$F,'Data M-1'!$G:$G,"Not in Scope",0,1),$FA$6:$FA$11,$ET$6:$ET$11,"",0,1)</f>
        <v>Ø</v>
      </c>
      <c r="FP25" s="58" t="str">
        <f>_xlfn.XLOOKUP(_xlfn.XLOOKUP($FA$14&amp;$ET25&amp;FP$17,'Data M-1'!$F:$F,'Data M-1'!$G:$G,"Not in Scope",0,1),$FA$6:$FA$11,$ET$6:$ET$11,"",0,1)</f>
        <v>Ø</v>
      </c>
      <c r="FQ25" s="58" t="str">
        <f>_xlfn.XLOOKUP(_xlfn.XLOOKUP($FA$14&amp;$ET25&amp;FQ$17,'Data M-1'!$F:$F,'Data M-1'!$G:$G,"Not in Scope",0,1),$FA$6:$FA$11,$ET$6:$ET$11,"",0,1)</f>
        <v>Ø</v>
      </c>
      <c r="FR25" s="58" t="str">
        <f>_xlfn.XLOOKUP(_xlfn.XLOOKUP($FA$14&amp;$ET25&amp;FR$17,'Data M-1'!$F:$F,'Data M-1'!$G:$G,"Not in Scope",0,1),$FA$6:$FA$11,$ET$6:$ET$11,"",0,1)</f>
        <v>Ø</v>
      </c>
      <c r="FS25" s="58" t="str">
        <f>_xlfn.XLOOKUP(_xlfn.XLOOKUP($FA$14&amp;$ET25&amp;FS$17,'Data M-1'!$F:$F,'Data M-1'!$G:$G,"Not in Scope",0,1),$FA$6:$FA$11,$ET$6:$ET$11,"",0,1)</f>
        <v>Ø</v>
      </c>
      <c r="FT25" s="58" t="str">
        <f>_xlfn.XLOOKUP(_xlfn.XLOOKUP($FA$14&amp;$ET25&amp;FT$17,'Data M-1'!$F:$F,'Data M-1'!$G:$G,"Not in Scope",0,1),$FA$6:$FA$11,$ET$6:$ET$11,"",0,1)</f>
        <v>Ø</v>
      </c>
      <c r="FU25" s="58" t="str">
        <f>_xlfn.XLOOKUP(_xlfn.XLOOKUP($FA$14&amp;$ET25&amp;FU$17,'Data M-1'!$F:$F,'Data M-1'!$G:$G,"Not in Scope",0,1),$FA$6:$FA$11,$ET$6:$ET$11,"",0,1)</f>
        <v>Ø</v>
      </c>
      <c r="FV25" s="58" t="str">
        <f>_xlfn.XLOOKUP(_xlfn.XLOOKUP($FA$14&amp;$ET25&amp;FV$17,'Data M-1'!$F:$F,'Data M-1'!$G:$G,"Not in Scope",0,1),$FA$6:$FA$11,$ET$6:$ET$11,"",0,1)</f>
        <v>Ø</v>
      </c>
      <c r="FW25" s="58" t="str">
        <f>_xlfn.XLOOKUP(_xlfn.XLOOKUP($FA$14&amp;$ET25&amp;FW$17,'Data M-1'!$F:$F,'Data M-1'!$G:$G,"Not in Scope",0,1),$FA$6:$FA$11,$ET$6:$ET$11,"",0,1)</f>
        <v>Ø</v>
      </c>
      <c r="FX25" s="58" t="str">
        <f>_xlfn.XLOOKUP(_xlfn.XLOOKUP($FA$14&amp;$ET25&amp;FX$17,'Data M-1'!$F:$F,'Data M-1'!$G:$G,"Not in Scope",0,1),$FA$6:$FA$11,$ET$6:$ET$11,"",0,1)</f>
        <v>Ø</v>
      </c>
      <c r="FY25" s="58" t="str">
        <f>_xlfn.XLOOKUP(_xlfn.XLOOKUP($FA$14&amp;$ET25&amp;FY$17,'Data M-1'!$F:$F,'Data M-1'!$G:$G,"Not in Scope",0,1),$FA$6:$FA$11,$ET$6:$ET$11,"",0,1)</f>
        <v>Ø</v>
      </c>
      <c r="FZ25" s="58" t="str">
        <f>_xlfn.XLOOKUP(_xlfn.XLOOKUP($FA$14&amp;$ET25&amp;FZ$17,'Data M-1'!$F:$F,'Data M-1'!$G:$G,"Not in Scope",0,1),$FA$6:$FA$11,$ET$6:$ET$11,"",0,1)</f>
        <v>Ø</v>
      </c>
      <c r="GA25" s="58" t="str">
        <f>_xlfn.XLOOKUP(_xlfn.XLOOKUP($FA$14&amp;$ET25&amp;GA$17,'Data M-1'!$F:$F,'Data M-1'!$G:$G,"Not in Scope",0,1),$FA$6:$FA$11,$ET$6:$ET$11,"",0,1)</f>
        <v>Ø</v>
      </c>
      <c r="GB25" s="58" t="str">
        <f>_xlfn.XLOOKUP(_xlfn.XLOOKUP($FA$14&amp;$ET25&amp;GB$17,'Data M-1'!$F:$F,'Data M-1'!$G:$G,"Not in Scope",0,1),$FA$6:$FA$11,$ET$6:$ET$11,"",0,1)</f>
        <v>◯</v>
      </c>
      <c r="GC25" s="58" t="str">
        <f>_xlfn.XLOOKUP(_xlfn.XLOOKUP($FA$14&amp;$ET25&amp;GC$17,'Data M-1'!$F:$F,'Data M-1'!$G:$G,"Not in Scope",0,1),$FA$6:$FA$11,$ET$6:$ET$11,"",0,1)</f>
        <v>Ø</v>
      </c>
      <c r="GD25" s="58" t="str">
        <f>_xlfn.XLOOKUP(_xlfn.XLOOKUP($FA$14&amp;$ET25&amp;GD$17,'Data M-1'!$F:$F,'Data M-1'!$G:$G,"Not in Scope",0,1),$FA$6:$FA$11,$ET$6:$ET$11,"",0,1)</f>
        <v>Ø</v>
      </c>
      <c r="GE25" s="58" t="str">
        <f>_xlfn.XLOOKUP(_xlfn.XLOOKUP($FA$14&amp;$ET25&amp;GE$17,'Data M-1'!$F:$F,'Data M-1'!$G:$G,"Not in Scope",0,1),$FA$6:$FA$11,$ET$6:$ET$11,"",0,1)</f>
        <v>Ø</v>
      </c>
      <c r="GF25" s="58" t="str">
        <f>_xlfn.XLOOKUP(_xlfn.XLOOKUP($FA$14&amp;$ET25&amp;GF$17,'Data M-1'!$F:$F,'Data M-1'!$G:$G,"Not in Scope",0,1),$FA$6:$FA$11,$ET$6:$ET$11,"",0,1)</f>
        <v>Ø</v>
      </c>
      <c r="GG25" s="58" t="str">
        <f>_xlfn.XLOOKUP(_xlfn.XLOOKUP($FA$14&amp;$ET25&amp;GG$17,'Data M-1'!$F:$F,'Data M-1'!$G:$G,"Not in Scope",0,1),$FA$6:$FA$11,$ET$6:$ET$11,"",0,1)</f>
        <v>Ø</v>
      </c>
      <c r="GH25" s="58" t="str">
        <f>_xlfn.XLOOKUP(_xlfn.XLOOKUP($FA$14&amp;$ET25&amp;GH$17,'Data M-1'!$F:$F,'Data M-1'!$G:$G,"Not in Scope",0,1),$FA$6:$FA$11,$ET$6:$ET$11,"",0,1)</f>
        <v>Ø</v>
      </c>
      <c r="GI25" s="58" t="str">
        <f>_xlfn.XLOOKUP(_xlfn.XLOOKUP($FA$14&amp;$ET25&amp;GI$17,'Data M-1'!$F:$F,'Data M-1'!$G:$G,"Not in Scope",0,1),$FA$6:$FA$11,$ET$6:$ET$11,"",0,1)</f>
        <v>◯</v>
      </c>
      <c r="GJ25" s="58" t="str">
        <f>_xlfn.XLOOKUP(_xlfn.XLOOKUP($FA$14&amp;$ET25&amp;GJ$17,'Data M-1'!$F:$F,'Data M-1'!$G:$G,"Not in Scope",0,1),$FA$6:$FA$11,$ET$6:$ET$11,"",0,1)</f>
        <v>Ø</v>
      </c>
      <c r="GK25" s="58" t="str">
        <f>_xlfn.XLOOKUP(_xlfn.XLOOKUP($FA$14&amp;$ET25&amp;GK$17,'Data M-1'!$F:$F,'Data M-1'!$G:$G,"Not in Scope",0,1),$FA$6:$FA$11,$ET$6:$ET$11,"",0,1)</f>
        <v>Ø</v>
      </c>
      <c r="GL25" s="58" t="str">
        <f>_xlfn.XLOOKUP(_xlfn.XLOOKUP($FA$14&amp;$ET25&amp;GL$17,'Data M-1'!$F:$F,'Data M-1'!$G:$G,"Not in Scope",0,1),$FA$6:$FA$11,$ET$6:$ET$11,"",0,1)</f>
        <v>Ø</v>
      </c>
      <c r="GM25" s="58" t="str">
        <f>_xlfn.XLOOKUP(_xlfn.XLOOKUP($FA$14&amp;$ET25&amp;GM$17,'Data M-1'!$F:$F,'Data M-1'!$G:$G,"Not in Scope",0,1),$FA$6:$FA$11,$ET$6:$ET$11,"",0,1)</f>
        <v>Ø</v>
      </c>
      <c r="GN25" s="58" t="str">
        <f>_xlfn.XLOOKUP(_xlfn.XLOOKUP($FA$14&amp;$ET25&amp;GN$17,'Data M-1'!$F:$F,'Data M-1'!$G:$G,"Not in Scope",0,1),$FA$6:$FA$11,$ET$6:$ET$11,"",0,1)</f>
        <v>Ø</v>
      </c>
      <c r="GO25" s="58" t="str">
        <f>_xlfn.XLOOKUP(_xlfn.XLOOKUP($FA$14&amp;$ET25&amp;GO$17,'Data M-1'!$F:$F,'Data M-1'!$G:$G,"Not in Scope",0,1),$FA$6:$FA$11,$ET$6:$ET$11,"",0,1)</f>
        <v>Ø</v>
      </c>
      <c r="GP25" s="58" t="str">
        <f>_xlfn.XLOOKUP(_xlfn.XLOOKUP($FA$14&amp;$ET25&amp;GP$17,'Data M-1'!$F:$F,'Data M-1'!$G:$G,"Not in Scope",0,1),$FA$6:$FA$11,$ET$6:$ET$11,"",0,1)</f>
        <v>Ø</v>
      </c>
      <c r="GQ25" s="58" t="str">
        <f>_xlfn.XLOOKUP(_xlfn.XLOOKUP($FA$14&amp;$ET25&amp;GQ$17,'Data M-1'!$F:$F,'Data M-1'!$G:$G,"Not in Scope",0,1),$FA$6:$FA$11,$ET$6:$ET$11,"",0,1)</f>
        <v>Ø</v>
      </c>
      <c r="GR25" s="58" t="str">
        <f>_xlfn.XLOOKUP(_xlfn.XLOOKUP($FA$14&amp;$ET25&amp;GR$17,'Data M-1'!$F:$F,'Data M-1'!$G:$G,"Not in Scope",0,1),$FA$6:$FA$11,$ET$6:$ET$11,"",0,1)</f>
        <v>Ø</v>
      </c>
      <c r="GS25" s="58" t="str">
        <f>_xlfn.XLOOKUP(_xlfn.XLOOKUP($FA$14&amp;$ET25&amp;GS$17,'Data M-1'!$F:$F,'Data M-1'!$G:$G,"Not in Scope",0,1),$FA$6:$FA$11,$ET$6:$ET$11,"",0,1)</f>
        <v>Ø</v>
      </c>
      <c r="GT25" s="58" t="str">
        <f>_xlfn.XLOOKUP(_xlfn.XLOOKUP($FA$14&amp;$ET25&amp;GT$17,'Data M-1'!$F:$F,'Data M-1'!$G:$G,"Not in Scope",0,1),$FA$6:$FA$11,$ET$6:$ET$11,"",0,1)</f>
        <v>Ø</v>
      </c>
      <c r="GU25" s="58" t="str">
        <f>_xlfn.XLOOKUP(_xlfn.XLOOKUP($FA$14&amp;$ET25&amp;GU$17,'Data M-1'!$F:$F,'Data M-1'!$G:$G,"Not in Scope",0,1),$FA$6:$FA$11,$ET$6:$ET$11,"",0,1)</f>
        <v>Ø</v>
      </c>
      <c r="GV25" s="58" t="str">
        <f>_xlfn.XLOOKUP(_xlfn.XLOOKUP($FA$14&amp;$ET25&amp;GV$17,'Data M-1'!$F:$F,'Data M-1'!$G:$G,"Not in Scope",0,1),$FA$6:$FA$11,$ET$6:$ET$11,"",0,1)</f>
        <v>Ø</v>
      </c>
      <c r="GW25" s="58" t="str">
        <f>_xlfn.XLOOKUP(_xlfn.XLOOKUP($FA$14&amp;$ET25&amp;GW$17,'Data M-1'!$F:$F,'Data M-1'!$G:$G,"Not in Scope",0,1),$FA$6:$FA$11,$ET$6:$ET$11,"",0,1)</f>
        <v>Ø</v>
      </c>
      <c r="GX25" s="58" t="str">
        <f>_xlfn.XLOOKUP(_xlfn.XLOOKUP($FA$14&amp;$ET25&amp;GX$17,'Data M-1'!$F:$F,'Data M-1'!$G:$G,"Not in Scope",0,1),$FA$6:$FA$11,$ET$6:$ET$11,"",0,1)</f>
        <v>Ø</v>
      </c>
      <c r="GY25" s="58" t="str">
        <f>_xlfn.XLOOKUP(_xlfn.XLOOKUP($FA$14&amp;$ET25&amp;GY$17,'Data M-1'!$F:$F,'Data M-1'!$G:$G,"Not in Scope",0,1),$FA$6:$FA$11,$ET$6:$ET$11,"",0,1)</f>
        <v>Ø</v>
      </c>
      <c r="GZ25" s="58" t="str">
        <f>_xlfn.XLOOKUP(_xlfn.XLOOKUP($FA$14&amp;$ET25&amp;GZ$17,'Data M-1'!$F:$F,'Data M-1'!$G:$G,"Not in Scope",0,1),$FA$6:$FA$11,$ET$6:$ET$11,"",0,1)</f>
        <v>Ø</v>
      </c>
      <c r="HA25" s="58" t="str">
        <f>_xlfn.XLOOKUP(_xlfn.XLOOKUP($FA$14&amp;$ET25&amp;HA$17,'Data M-1'!$F:$F,'Data M-1'!$G:$G,"Not in Scope",0,1),$FA$6:$FA$11,$ET$6:$ET$11,"",0,1)</f>
        <v>Ø</v>
      </c>
      <c r="HB25" s="58" t="str">
        <f>_xlfn.XLOOKUP(_xlfn.XLOOKUP($FA$14&amp;$ET25&amp;HB$17,'Data M-1'!$F:$F,'Data M-1'!$G:$G,"Not in Scope",0,1),$FA$6:$FA$11,$ET$6:$ET$11,"",0,1)</f>
        <v>Ø</v>
      </c>
      <c r="HC25" s="58" t="str">
        <f>_xlfn.XLOOKUP(_xlfn.XLOOKUP($FA$14&amp;$ET25&amp;HC$17,'Data M-1'!$F:$F,'Data M-1'!$G:$G,"Not in Scope",0,1),$FA$6:$FA$11,$ET$6:$ET$11,"",0,1)</f>
        <v>Ø</v>
      </c>
      <c r="HD25" s="58" t="str">
        <f>_xlfn.XLOOKUP(_xlfn.XLOOKUP($FA$14&amp;$ET25&amp;HD$17,'Data M-1'!$F:$F,'Data M-1'!$G:$G,"Not in Scope",0,1),$FA$6:$FA$11,$ET$6:$ET$11,"",0,1)</f>
        <v>Ø</v>
      </c>
      <c r="HE25" s="58" t="str">
        <f>_xlfn.XLOOKUP(_xlfn.XLOOKUP($FA$14&amp;$ET25&amp;HE$17,'Data M-1'!$F:$F,'Data M-1'!$G:$G,"Not in Scope",0,1),$FA$6:$FA$11,$ET$6:$ET$11,"",0,1)</f>
        <v>Ø</v>
      </c>
      <c r="HF25" s="58" t="str">
        <f>_xlfn.XLOOKUP(_xlfn.XLOOKUP($FA$14&amp;$ET25&amp;HF$17,'Data M-1'!$F:$F,'Data M-1'!$G:$G,"Not in Scope",0,1),$FA$6:$FA$11,$ET$6:$ET$11,"",0,1)</f>
        <v>Ø</v>
      </c>
      <c r="HG25" s="58" t="str">
        <f>_xlfn.XLOOKUP(_xlfn.XLOOKUP($FA$14&amp;$ET25&amp;HG$17,'Data M-1'!$F:$F,'Data M-1'!$G:$G,"Not in Scope",0,1),$FA$6:$FA$11,$ET$6:$ET$11,"",0,1)</f>
        <v>Ø</v>
      </c>
      <c r="HH25" s="58" t="str">
        <f>_xlfn.XLOOKUP(_xlfn.XLOOKUP($FA$14&amp;$ET25&amp;HH$17,'Data M-1'!$F:$F,'Data M-1'!$G:$G,"Not in Scope",0,1),$FA$6:$FA$11,$ET$6:$ET$11,"",0,1)</f>
        <v>Ø</v>
      </c>
      <c r="HI25" s="58" t="str">
        <f>_xlfn.XLOOKUP(_xlfn.XLOOKUP($FA$14&amp;$ET25&amp;HI$17,'Data M-1'!$F:$F,'Data M-1'!$G:$G,"Not in Scope",0,1),$FA$6:$FA$11,$ET$6:$ET$11,"",0,1)</f>
        <v>Ø</v>
      </c>
      <c r="HJ25" s="58" t="str">
        <f>_xlfn.XLOOKUP(_xlfn.XLOOKUP($FA$14&amp;$ET25&amp;HJ$17,'Data M-1'!$F:$F,'Data M-1'!$G:$G,"Not in Scope",0,1),$FA$6:$FA$11,$ET$6:$ET$11,"",0,1)</f>
        <v>Ø</v>
      </c>
      <c r="HK25" s="58" t="str">
        <f>_xlfn.XLOOKUP(_xlfn.XLOOKUP($FA$14&amp;$ET25&amp;HK$17,'Data M-1'!$F:$F,'Data M-1'!$G:$G,"Not in Scope",0,1),$FA$6:$FA$11,$ET$6:$ET$11,"",0,1)</f>
        <v>Ø</v>
      </c>
      <c r="HL25" s="58" t="str">
        <f>_xlfn.XLOOKUP(_xlfn.XLOOKUP($FA$14&amp;$ET25&amp;HL$17,'Data M-1'!$F:$F,'Data M-1'!$G:$G,"Not in Scope",0,1),$FA$6:$FA$11,$ET$6:$ET$11,"",0,1)</f>
        <v>Ø</v>
      </c>
      <c r="HM25" s="58" t="str">
        <f>_xlfn.XLOOKUP(_xlfn.XLOOKUP($FA$14&amp;$ET25&amp;HM$17,'Data M-1'!$F:$F,'Data M-1'!$G:$G,"Not in Scope",0,1),$FA$6:$FA$11,$ET$6:$ET$11,"",0,1)</f>
        <v>Ø</v>
      </c>
      <c r="HN25" s="58" t="str">
        <f>_xlfn.XLOOKUP(_xlfn.XLOOKUP($FA$14&amp;$ET25&amp;HN$17,'Data M-1'!$F:$F,'Data M-1'!$G:$G,"Not in Scope",0,1),$FA$6:$FA$11,$ET$6:$ET$11,"",0,1)</f>
        <v>Ø</v>
      </c>
      <c r="HO25" s="58" t="str">
        <f>_xlfn.XLOOKUP(_xlfn.XLOOKUP($FA$14&amp;$ET25&amp;HO$17,'Data M-1'!$F:$F,'Data M-1'!$G:$G,"Not in Scope",0,1),$FA$6:$FA$11,$ET$6:$ET$11,"",0,1)</f>
        <v>Ø</v>
      </c>
    </row>
    <row r="26" spans="2:223" x14ac:dyDescent="0.25">
      <c r="B26" s="133" t="s">
        <v>496</v>
      </c>
      <c r="C26" s="126"/>
      <c r="D26" s="127"/>
      <c r="E26" s="127"/>
      <c r="F26" s="127"/>
      <c r="G26" s="127"/>
      <c r="H26" s="128"/>
      <c r="I26" s="58" t="str">
        <f>_xlfn.XLOOKUP(_xlfn.XLOOKUP($I$14&amp;$B26&amp;I$17,Data!$F:$F,Data!$H:$H,"",0,-1),$I$6:$I$12,$B$6:$B$12,INDEX($ET$17:$HO$39,MATCH($B26,$ET$17:$ET$40,0),MATCH(I$17,$ET$17:$HO$17,0),1),0,1)</f>
        <v>Ø</v>
      </c>
      <c r="J26" s="58" t="str">
        <f>_xlfn.XLOOKUP(_xlfn.XLOOKUP($I$14&amp;$B26&amp;J$17,Data!$F:$F,Data!$H:$H,"",0,-1),$I$6:$I$12,$B$6:$B$12,INDEX($ET$17:$HO$39,MATCH($B26,$ET$17:$ET$40,0),MATCH(J$17,$ET$17:$HO$17,0),1),0,1)</f>
        <v>Ø</v>
      </c>
      <c r="K26" s="58" t="str">
        <f>_xlfn.XLOOKUP(_xlfn.XLOOKUP($I$14&amp;$B26&amp;K$17,Data!$F:$F,Data!$H:$H,"",0,-1),$I$6:$I$12,$B$6:$B$12,INDEX($ET$17:$HO$39,MATCH($B26,$ET$17:$ET$40,0),MATCH(K$17,$ET$17:$HO$17,0),1),0,1)</f>
        <v>Ø</v>
      </c>
      <c r="L26" s="58" t="str">
        <f>_xlfn.XLOOKUP(_xlfn.XLOOKUP($I$14&amp;$B26&amp;L$17,Data!$F:$F,Data!$H:$H,"",0,-1),$I$6:$I$12,$B$6:$B$12,INDEX($ET$17:$HO$39,MATCH($B26,$ET$17:$ET$40,0),MATCH(L$17,$ET$17:$HO$17,0),1),0,1)</f>
        <v>Ø</v>
      </c>
      <c r="M26" s="58" t="str">
        <f>_xlfn.XLOOKUP(_xlfn.XLOOKUP($I$14&amp;$B26&amp;M$17,Data!$F:$F,Data!$H:$H,"",0,-1),$I$6:$I$12,$B$6:$B$12,INDEX($ET$17:$HO$39,MATCH($B26,$ET$17:$ET$40,0),MATCH(M$17,$ET$17:$HO$17,0),1),0,1)</f>
        <v>Ø</v>
      </c>
      <c r="N26" s="58" t="str">
        <f>_xlfn.XLOOKUP(_xlfn.XLOOKUP($I$14&amp;$B26&amp;N$17,Data!$F:$F,Data!$H:$H,"",0,-1),$I$6:$I$12,$B$6:$B$12,INDEX($ET$17:$HO$39,MATCH($B26,$ET$17:$ET$40,0),MATCH(N$17,$ET$17:$HO$17,0),1),0,1)</f>
        <v>Ø</v>
      </c>
      <c r="O26" s="58" t="str">
        <f>_xlfn.XLOOKUP(_xlfn.XLOOKUP($I$14&amp;$B26&amp;O$17,Data!$F:$F,Data!$H:$H,"",0,-1),$I$6:$I$12,$B$6:$B$12,INDEX($ET$17:$HO$39,MATCH($B26,$ET$17:$ET$40,0),MATCH(O$17,$ET$17:$HO$17,0),1),0,1)</f>
        <v>Ø</v>
      </c>
      <c r="P26" s="58" t="str">
        <f>_xlfn.XLOOKUP(_xlfn.XLOOKUP($I$14&amp;$B26&amp;P$17,Data!$F:$F,Data!$H:$H,"",0,-1),$I$6:$I$12,$B$6:$B$12,INDEX($ET$17:$HO$39,MATCH($B26,$ET$17:$ET$40,0),MATCH(P$17,$ET$17:$HO$17,0),1),0,1)</f>
        <v>Ø</v>
      </c>
      <c r="Q26" s="58" t="str">
        <f>_xlfn.XLOOKUP(_xlfn.XLOOKUP($I$14&amp;$B26&amp;Q$17,Data!$F:$F,Data!$H:$H,"",0,-1),$I$6:$I$12,$B$6:$B$12,INDEX($ET$17:$HO$39,MATCH($B26,$ET$17:$ET$40,0),MATCH(Q$17,$ET$17:$HO$17,0),1),0,1)</f>
        <v>◯</v>
      </c>
      <c r="R26" s="58" t="str">
        <f>_xlfn.XLOOKUP(_xlfn.XLOOKUP($I$14&amp;$B26&amp;R$17,Data!$F:$F,Data!$H:$H,"",0,-1),$I$6:$I$12,$B$6:$B$12,INDEX($ET$17:$HO$39,MATCH($B26,$ET$17:$ET$40,0),MATCH(R$17,$ET$17:$HO$17,0),1),0,1)</f>
        <v>Ø</v>
      </c>
      <c r="S26" s="58" t="str">
        <f>_xlfn.XLOOKUP(_xlfn.XLOOKUP($I$14&amp;$B26&amp;S$17,Data!$F:$F,Data!$H:$H,"",0,-1),$I$6:$I$12,$B$6:$B$12,INDEX($ET$17:$HO$39,MATCH($B26,$ET$17:$ET$40,0),MATCH(S$17,$ET$17:$HO$17,0),1),0,1)</f>
        <v>◯</v>
      </c>
      <c r="T26" s="58" t="str">
        <f>_xlfn.XLOOKUP(_xlfn.XLOOKUP($I$14&amp;$B26&amp;T$17,Data!$F:$F,Data!$H:$H,"",0,-1),$I$6:$I$12,$B$6:$B$12,INDEX($ET$17:$HO$39,MATCH($B26,$ET$17:$ET$40,0),MATCH(T$17,$ET$17:$HO$17,0),1),0,1)</f>
        <v>◯</v>
      </c>
      <c r="U26" s="58" t="str">
        <f>_xlfn.XLOOKUP(_xlfn.XLOOKUP($I$14&amp;$B26&amp;U$17,Data!$F:$F,Data!$H:$H,"",0,-1),$I$6:$I$12,$B$6:$B$12,INDEX($ET$17:$HO$39,MATCH($B26,$ET$17:$ET$40,0),MATCH(U$17,$ET$17:$HO$17,0),1),0,1)</f>
        <v>Ø</v>
      </c>
      <c r="V26" s="58" t="str">
        <f>_xlfn.XLOOKUP(_xlfn.XLOOKUP($I$14&amp;$B26&amp;V$17,Data!$F:$F,Data!$H:$H,"",0,-1),$I$6:$I$12,$B$6:$B$12,INDEX($ET$17:$HO$39,MATCH($B26,$ET$17:$ET$40,0),MATCH(V$17,$ET$17:$HO$17,0),1),0,1)</f>
        <v>◯</v>
      </c>
      <c r="W26" s="58" t="str">
        <f>_xlfn.XLOOKUP(_xlfn.XLOOKUP($I$14&amp;$B26&amp;W$17,Data!$F:$F,Data!$H:$H,"",0,-1),$I$6:$I$12,$B$6:$B$12,INDEX($ET$17:$HO$39,MATCH($B26,$ET$17:$ET$40,0),MATCH(W$17,$ET$17:$HO$17,0),1),0,1)</f>
        <v>Ø</v>
      </c>
      <c r="X26" s="58" t="str">
        <f>_xlfn.XLOOKUP(_xlfn.XLOOKUP($I$14&amp;$B26&amp;X$17,Data!$F:$F,Data!$H:$H,"",0,-1),$I$6:$I$12,$B$6:$B$12,INDEX($ET$17:$HO$39,MATCH($B26,$ET$17:$ET$40,0),MATCH(X$17,$ET$17:$HO$17,0),1),0,1)</f>
        <v>✔</v>
      </c>
      <c r="Y26" s="58" t="str">
        <f>_xlfn.XLOOKUP(_xlfn.XLOOKUP($I$14&amp;$B26&amp;Y$17,Data!$F:$F,Data!$H:$H,"",0,-1),$I$6:$I$12,$B$6:$B$12,INDEX($ET$17:$HO$39,MATCH($B26,$ET$17:$ET$40,0),MATCH(Y$17,$ET$17:$HO$17,0),1),0,1)</f>
        <v>◯</v>
      </c>
      <c r="Z26" s="58" t="str">
        <f>_xlfn.XLOOKUP(_xlfn.XLOOKUP($I$14&amp;$B26&amp;Z$17,Data!$F:$F,Data!$H:$H,"",0,-1),$I$6:$I$12,$B$6:$B$12,INDEX($ET$17:$HO$39,MATCH($B26,$ET$17:$ET$40,0),MATCH(Z$17,$ET$17:$HO$17,0),1),0,1)</f>
        <v>◯</v>
      </c>
      <c r="AA26" s="58" t="str">
        <f>_xlfn.XLOOKUP(_xlfn.XLOOKUP($I$14&amp;$B26&amp;AA$17,Data!$F:$F,Data!$H:$H,"",0,-1),$I$6:$I$12,$B$6:$B$12,INDEX($ET$17:$HO$39,MATCH($B26,$ET$17:$ET$40,0),MATCH(AA$17,$ET$17:$HO$17,0),1),0,1)</f>
        <v>Ø</v>
      </c>
      <c r="AB26" s="58" t="str">
        <f>_xlfn.XLOOKUP(_xlfn.XLOOKUP($I$14&amp;$B26&amp;AB$17,Data!$F:$F,Data!$H:$H,"",0,-1),$I$6:$I$12,$B$6:$B$12,INDEX($ET$17:$HO$39,MATCH($B26,$ET$17:$ET$40,0),MATCH(AB$17,$ET$17:$HO$17,0),1),0,1)</f>
        <v>Ø</v>
      </c>
      <c r="AC26" s="58" t="str">
        <f>_xlfn.XLOOKUP(_xlfn.XLOOKUP($I$14&amp;$B26&amp;AC$17,Data!$F:$F,Data!$H:$H,"",0,-1),$I$6:$I$12,$B$6:$B$12,INDEX($ET$17:$HO$39,MATCH($B26,$ET$17:$ET$40,0),MATCH(AC$17,$ET$17:$HO$17,0),1),0,1)</f>
        <v>Ø</v>
      </c>
      <c r="AD26" s="58" t="str">
        <f>_xlfn.XLOOKUP(_xlfn.XLOOKUP($I$14&amp;$B26&amp;AD$17,Data!$F:$F,Data!$H:$H,"",0,-1),$I$6:$I$12,$B$6:$B$12,INDEX($ET$17:$HO$39,MATCH($B26,$ET$17:$ET$40,0),MATCH(AD$17,$ET$17:$HO$17,0),1),0,1)</f>
        <v>Ø</v>
      </c>
      <c r="AE26" s="58" t="str">
        <f>_xlfn.XLOOKUP(_xlfn.XLOOKUP($I$14&amp;$B26&amp;AE$17,Data!$F:$F,Data!$H:$H,"",0,-1),$I$6:$I$12,$B$6:$B$12,INDEX($ET$17:$HO$39,MATCH($B26,$ET$17:$ET$40,0),MATCH(AE$17,$ET$17:$HO$17,0),1),0,1)</f>
        <v>Ø</v>
      </c>
      <c r="AF26" s="58" t="str">
        <f>_xlfn.XLOOKUP(_xlfn.XLOOKUP($I$14&amp;$B26&amp;AF$17,Data!$F:$F,Data!$H:$H,"",0,-1),$I$6:$I$12,$B$6:$B$12,INDEX($ET$17:$HO$39,MATCH($B26,$ET$17:$ET$40,0),MATCH(AF$17,$ET$17:$HO$17,0),1),0,1)</f>
        <v>Ø</v>
      </c>
      <c r="AG26" s="58" t="str">
        <f>_xlfn.XLOOKUP(_xlfn.XLOOKUP($I$14&amp;$B26&amp;AG$17,Data!$F:$F,Data!$H:$H,"",0,-1),$I$6:$I$12,$B$6:$B$12,INDEX($ET$17:$HO$39,MATCH($B26,$ET$17:$ET$40,0),MATCH(AG$17,$ET$17:$HO$17,0),1),0,1)</f>
        <v>◯</v>
      </c>
      <c r="AH26" s="58" t="str">
        <f>_xlfn.XLOOKUP(_xlfn.XLOOKUP($I$14&amp;$B26&amp;AH$17,Data!$F:$F,Data!$H:$H,"",0,-1),$I$6:$I$12,$B$6:$B$12,INDEX($ET$17:$HO$39,MATCH($B26,$ET$17:$ET$40,0),MATCH(AH$17,$ET$17:$HO$17,0),1),0,1)</f>
        <v>Ø</v>
      </c>
      <c r="AI26" s="58" t="str">
        <f>_xlfn.XLOOKUP(_xlfn.XLOOKUP($I$14&amp;$B26&amp;AI$17,Data!$F:$F,Data!$H:$H,"",0,-1),$I$6:$I$12,$B$6:$B$12,INDEX($ET$17:$HO$39,MATCH($B26,$ET$17:$ET$40,0),MATCH(AI$17,$ET$17:$HO$17,0),1),0,1)</f>
        <v>Ø</v>
      </c>
      <c r="AJ26" s="58" t="str">
        <f>_xlfn.XLOOKUP(_xlfn.XLOOKUP($I$14&amp;$B26&amp;AJ$17,Data!$F:$F,Data!$H:$H,"",0,-1),$I$6:$I$12,$B$6:$B$12,INDEX($ET$17:$HO$39,MATCH($B26,$ET$17:$ET$40,0),MATCH(AJ$17,$ET$17:$HO$17,0),1),0,1)</f>
        <v>Ø</v>
      </c>
      <c r="AK26" s="58" t="str">
        <f>_xlfn.XLOOKUP(_xlfn.XLOOKUP($I$14&amp;$B26&amp;AK$17,Data!$F:$F,Data!$H:$H,"",0,-1),$I$6:$I$12,$B$6:$B$12,INDEX($ET$17:$HO$39,MATCH($B26,$ET$17:$ET$40,0),MATCH(AK$17,$ET$17:$HO$17,0),1),0,1)</f>
        <v>Ø</v>
      </c>
      <c r="AL26" s="58" t="str">
        <f>_xlfn.XLOOKUP(_xlfn.XLOOKUP($I$14&amp;$B26&amp;AL$17,Data!$F:$F,Data!$H:$H,"",0,-1),$I$6:$I$12,$B$6:$B$12,INDEX($ET$17:$HO$39,MATCH($B26,$ET$17:$ET$40,0),MATCH(AL$17,$ET$17:$HO$17,0),1),0,1)</f>
        <v>Ø</v>
      </c>
      <c r="AM26" s="58" t="str">
        <f>_xlfn.XLOOKUP(_xlfn.XLOOKUP($I$14&amp;$B26&amp;AM$17,Data!$F:$F,Data!$H:$H,"",0,-1),$I$6:$I$12,$B$6:$B$12,INDEX($ET$17:$HO$39,MATCH($B26,$ET$17:$ET$40,0),MATCH(AM$17,$ET$17:$HO$17,0),1),0,1)</f>
        <v>◯</v>
      </c>
      <c r="AN26" s="58" t="str">
        <f>_xlfn.XLOOKUP(_xlfn.XLOOKUP($I$14&amp;$B26&amp;AN$17,Data!$F:$F,Data!$H:$H,"",0,-1),$I$6:$I$12,$B$6:$B$12,INDEX($ET$17:$HO$39,MATCH($B26,$ET$17:$ET$40,0),MATCH(AN$17,$ET$17:$HO$17,0),1),0,1)</f>
        <v>◯</v>
      </c>
      <c r="AO26" s="58" t="str">
        <f>_xlfn.XLOOKUP(_xlfn.XLOOKUP($I$14&amp;$B26&amp;AO$17,Data!$F:$F,Data!$H:$H,"",0,-1),$I$6:$I$12,$B$6:$B$12,INDEX($ET$17:$HO$39,MATCH($B26,$ET$17:$ET$40,0),MATCH(AO$17,$ET$17:$HO$17,0),1),0,1)</f>
        <v>◯</v>
      </c>
      <c r="AP26" s="58" t="str">
        <f>_xlfn.XLOOKUP(_xlfn.XLOOKUP($I$14&amp;$B26&amp;AP$17,Data!$F:$F,Data!$H:$H,"",0,-1),$I$6:$I$12,$B$6:$B$12,INDEX($ET$17:$HO$39,MATCH($B26,$ET$17:$ET$40,0),MATCH(AP$17,$ET$17:$HO$17,0),1),0,1)</f>
        <v>◯</v>
      </c>
      <c r="AQ26" s="58" t="str">
        <f>_xlfn.XLOOKUP(_xlfn.XLOOKUP($I$14&amp;$B26&amp;AQ$17,Data!$F:$F,Data!$H:$H,"",0,-1),$I$6:$I$12,$B$6:$B$12,INDEX($ET$17:$HO$39,MATCH($B26,$ET$17:$ET$40,0),MATCH(AQ$17,$ET$17:$HO$17,0),1),0,1)</f>
        <v>◯</v>
      </c>
      <c r="AR26" s="58" t="str">
        <f>_xlfn.XLOOKUP(_xlfn.XLOOKUP($I$14&amp;$B26&amp;AR$17,Data!$F:$F,Data!$H:$H,"",0,-1),$I$6:$I$12,$B$6:$B$12,INDEX($ET$17:$HO$39,MATCH($B26,$ET$17:$ET$40,0),MATCH(AR$17,$ET$17:$HO$17,0),1),0,1)</f>
        <v>✔</v>
      </c>
      <c r="AS26" s="58" t="str">
        <f>_xlfn.XLOOKUP(_xlfn.XLOOKUP($I$14&amp;$B26&amp;AS$17,Data!$F:$F,Data!$H:$H,"",0,-1),$I$6:$I$12,$B$6:$B$12,INDEX($ET$17:$HO$39,MATCH($B26,$ET$17:$ET$40,0),MATCH(AS$17,$ET$17:$HO$17,0),1),0,1)</f>
        <v>Ø</v>
      </c>
      <c r="AT26" s="58" t="str">
        <f>_xlfn.XLOOKUP(_xlfn.XLOOKUP($I$14&amp;$B26&amp;AT$17,Data!$F:$F,Data!$H:$H,"",0,-1),$I$6:$I$12,$B$6:$B$12,INDEX($ET$17:$HO$39,MATCH($B26,$ET$17:$ET$40,0),MATCH(AT$17,$ET$17:$HO$17,0),1),0,1)</f>
        <v>✔</v>
      </c>
      <c r="AU26" s="58" t="str">
        <f>_xlfn.XLOOKUP(_xlfn.XLOOKUP($I$14&amp;$B26&amp;AU$17,Data!$F:$F,Data!$H:$H,"",0,-1),$I$6:$I$12,$B$6:$B$12,INDEX($ET$17:$HO$39,MATCH($B26,$ET$17:$ET$40,0),MATCH(AU$17,$ET$17:$HO$17,0),1),0,1)</f>
        <v>Ø</v>
      </c>
      <c r="AV26" s="58" t="str">
        <f>_xlfn.XLOOKUP(_xlfn.XLOOKUP($I$14&amp;$B26&amp;AV$17,Data!$F:$F,Data!$H:$H,"",0,-1),$I$6:$I$12,$B$6:$B$12,INDEX($ET$17:$HO$39,MATCH($B26,$ET$17:$ET$40,0),MATCH(AV$17,$ET$17:$HO$17,0),1),0,1)</f>
        <v>Ø</v>
      </c>
      <c r="AW26" s="58" t="str">
        <f>_xlfn.XLOOKUP(_xlfn.XLOOKUP($I$14&amp;$B26&amp;AW$17,Data!$F:$F,Data!$H:$H,"",0,-1),$I$6:$I$12,$B$6:$B$12,INDEX($ET$17:$HO$39,MATCH($B26,$ET$17:$ET$40,0),MATCH(AW$17,$ET$17:$HO$17,0),1),0,1)</f>
        <v>Ø</v>
      </c>
      <c r="AX26" s="58" t="str">
        <f>_xlfn.XLOOKUP(_xlfn.XLOOKUP($I$14&amp;$B26&amp;AX$17,Data!$F:$F,Data!$H:$H,"",0,-1),$I$6:$I$12,$B$6:$B$12,INDEX($ET$17:$HO$39,MATCH($B26,$ET$17:$ET$40,0),MATCH(AX$17,$ET$17:$HO$17,0),1),0,1)</f>
        <v>Ø</v>
      </c>
      <c r="AY26" s="58" t="str">
        <f>_xlfn.XLOOKUP(_xlfn.XLOOKUP($I$14&amp;$B26&amp;AY$17,Data!$F:$F,Data!$H:$H,"",0,-1),$I$6:$I$12,$B$6:$B$12,INDEX($ET$17:$HO$39,MATCH($B26,$ET$17:$ET$40,0),MATCH(AY$17,$ET$17:$HO$17,0),1),0,1)</f>
        <v>✔</v>
      </c>
      <c r="AZ26" s="58" t="str">
        <f>_xlfn.XLOOKUP(_xlfn.XLOOKUP($I$14&amp;$B26&amp;AZ$17,Data!$F:$F,Data!$H:$H,"",0,-1),$I$6:$I$12,$B$6:$B$12,INDEX($ET$17:$HO$39,MATCH($B26,$ET$17:$ET$40,0),MATCH(AZ$17,$ET$17:$HO$17,0),1),0,1)</f>
        <v>Ø</v>
      </c>
      <c r="BA26" s="58" t="str">
        <f>_xlfn.XLOOKUP(_xlfn.XLOOKUP($I$14&amp;$B26&amp;BA$17,Data!$F:$F,Data!$H:$H,"",0,-1),$I$6:$I$12,$B$6:$B$12,INDEX($ET$17:$HO$39,MATCH($B26,$ET$17:$ET$40,0),MATCH(BA$17,$ET$17:$HO$17,0),1),0,1)</f>
        <v>Ø</v>
      </c>
      <c r="BB26" s="58" t="str">
        <f>_xlfn.XLOOKUP(_xlfn.XLOOKUP($I$14&amp;$B26&amp;BB$17,Data!$F:$F,Data!$H:$H,"",0,-1),$I$6:$I$12,$B$6:$B$12,INDEX($ET$17:$HO$39,MATCH($B26,$ET$17:$ET$40,0),MATCH(BB$17,$ET$17:$HO$17,0),1),0,1)</f>
        <v>Ø</v>
      </c>
      <c r="BC26" s="58" t="str">
        <f>_xlfn.XLOOKUP(_xlfn.XLOOKUP($I$14&amp;$B26&amp;BC$17,Data!$F:$F,Data!$H:$H,"",0,-1),$I$6:$I$12,$B$6:$B$12,INDEX($ET$17:$HO$39,MATCH($B26,$ET$17:$ET$40,0),MATCH(BC$17,$ET$17:$HO$17,0),1),0,1)</f>
        <v>Ø</v>
      </c>
      <c r="BD26" s="58" t="str">
        <f>_xlfn.XLOOKUP(_xlfn.XLOOKUP($I$14&amp;$B26&amp;BD$17,Data!$F:$F,Data!$H:$H,"",0,-1),$I$6:$I$12,$B$6:$B$12,INDEX($ET$17:$HO$39,MATCH($B26,$ET$17:$ET$40,0),MATCH(BD$17,$ET$17:$HO$17,0),1),0,1)</f>
        <v>Ø</v>
      </c>
      <c r="BE26" s="58" t="str">
        <f>_xlfn.XLOOKUP(_xlfn.XLOOKUP($I$14&amp;$B26&amp;BE$17,Data!$F:$F,Data!$H:$H,"",0,-1),$I$6:$I$12,$B$6:$B$12,INDEX($ET$17:$HO$39,MATCH($B26,$ET$17:$ET$40,0),MATCH(BE$17,$ET$17:$HO$17,0),1),0,1)</f>
        <v>Ø</v>
      </c>
      <c r="BF26" s="58" t="str">
        <f>_xlfn.XLOOKUP(_xlfn.XLOOKUP($I$14&amp;$B26&amp;BF$17,Data!$F:$F,Data!$H:$H,"",0,-1),$I$6:$I$12,$B$6:$B$12,INDEX($ET$17:$HO$39,MATCH($B26,$ET$17:$ET$40,0),MATCH(BF$17,$ET$17:$HO$17,0),1),0,1)</f>
        <v>Ø</v>
      </c>
      <c r="BG26" s="58" t="str">
        <f>_xlfn.XLOOKUP(_xlfn.XLOOKUP($I$14&amp;$B26&amp;BG$17,Data!$F:$F,Data!$H:$H,"",0,-1),$I$6:$I$12,$B$6:$B$12,INDEX($ET$17:$HO$39,MATCH($B26,$ET$17:$ET$40,0),MATCH(BG$17,$ET$17:$HO$17,0),1),0,1)</f>
        <v>◯</v>
      </c>
      <c r="BH26" s="58" t="str">
        <f>_xlfn.XLOOKUP(_xlfn.XLOOKUP($I$14&amp;$B26&amp;BH$17,Data!$F:$F,Data!$H:$H,"",0,-1),$I$6:$I$12,$B$6:$B$12,INDEX($ET$17:$HO$39,MATCH($B26,$ET$17:$ET$40,0),MATCH(BH$17,$ET$17:$HO$17,0),1),0,1)</f>
        <v>◯</v>
      </c>
      <c r="BI26" s="58" t="str">
        <f>_xlfn.XLOOKUP(_xlfn.XLOOKUP($I$14&amp;$B26&amp;BI$17,Data!$F:$F,Data!$H:$H,"",0,-1),$I$6:$I$12,$B$6:$B$12,INDEX($ET$17:$HO$39,MATCH($B26,$ET$17:$ET$40,0),MATCH(BI$17,$ET$17:$HO$17,0),1),0,1)</f>
        <v>Ø</v>
      </c>
      <c r="BJ26" s="58" t="str">
        <f>_xlfn.XLOOKUP(_xlfn.XLOOKUP($I$14&amp;$B26&amp;BJ$17,Data!$F:$F,Data!$H:$H,"",0,-1),$I$6:$I$12,$B$6:$B$12,INDEX($ET$17:$HO$39,MATCH($B26,$ET$17:$ET$40,0),MATCH(BJ$17,$ET$17:$HO$17,0),1),0,1)</f>
        <v>Ø</v>
      </c>
      <c r="BK26" s="58" t="str">
        <f>_xlfn.XLOOKUP(_xlfn.XLOOKUP($I$14&amp;$B26&amp;BK$17,Data!$F:$F,Data!$H:$H,"",0,-1),$I$6:$I$12,$B$6:$B$12,INDEX($ET$17:$HO$39,MATCH($B26,$ET$17:$ET$40,0),MATCH(BK$17,$ET$17:$HO$17,0),1),0,1)</f>
        <v>Ø</v>
      </c>
      <c r="BL26" s="58" t="str">
        <f>_xlfn.XLOOKUP(_xlfn.XLOOKUP($I$14&amp;$B26&amp;BL$17,Data!$F:$F,Data!$H:$H,"",0,-1),$I$6:$I$12,$B$6:$B$12,INDEX($ET$17:$HO$39,MATCH($B26,$ET$17:$ET$40,0),MATCH(BL$17,$ET$17:$HO$17,0),1),0,1)</f>
        <v>Ø</v>
      </c>
      <c r="BM26" s="58" t="str">
        <f>_xlfn.XLOOKUP(_xlfn.XLOOKUP($I$14&amp;$B26&amp;BM$17,Data!$F:$F,Data!$H:$H,"",0,-1),$I$6:$I$12,$B$6:$B$12,INDEX($ET$17:$HO$39,MATCH($B26,$ET$17:$ET$40,0),MATCH(BM$17,$ET$17:$HO$17,0),1),0,1)</f>
        <v>Ø</v>
      </c>
      <c r="BN26" s="58" t="str">
        <f>_xlfn.XLOOKUP(_xlfn.XLOOKUP($I$14&amp;$B26&amp;BN$17,Data!$F:$F,Data!$H:$H,"",0,-1),$I$6:$I$12,$B$6:$B$12,INDEX($ET$17:$HO$39,MATCH($B26,$ET$17:$ET$40,0),MATCH(BN$17,$ET$17:$HO$17,0),1),0,1)</f>
        <v>Ø</v>
      </c>
      <c r="BO26" s="58" t="str">
        <f>_xlfn.XLOOKUP(_xlfn.XLOOKUP($I$14&amp;$B26&amp;BO$17,Data!$F:$F,Data!$H:$H,"",0,-1),$I$6:$I$12,$B$6:$B$12,INDEX($ET$17:$HO$39,MATCH($B26,$ET$17:$ET$40,0),MATCH(BO$17,$ET$17:$HO$17,0),1),0,1)</f>
        <v>Ø</v>
      </c>
      <c r="BP26" s="58" t="str">
        <f>_xlfn.XLOOKUP(_xlfn.XLOOKUP($I$14&amp;$B26&amp;BP$17,Data!$F:$F,Data!$H:$H,"",0,-1),$I$6:$I$12,$B$6:$B$12,INDEX($ET$17:$HO$39,MATCH($B26,$ET$17:$ET$40,0),MATCH(BP$17,$ET$17:$HO$17,0),1),0,1)</f>
        <v>Ø</v>
      </c>
      <c r="BQ26" s="58" t="str">
        <f>_xlfn.XLOOKUP(_xlfn.XLOOKUP($I$14&amp;$B26&amp;BQ$17,Data!$F:$F,Data!$H:$H,"",0,-1),$I$6:$I$12,$B$6:$B$12,INDEX($ET$17:$HO$39,MATCH($B26,$ET$17:$ET$40,0),MATCH(BQ$17,$ET$17:$HO$17,0),1),0,1)</f>
        <v>◯</v>
      </c>
      <c r="BR26" s="58" t="str">
        <f>_xlfn.XLOOKUP(_xlfn.XLOOKUP($I$14&amp;$B26&amp;BR$17,Data!$F:$F,Data!$H:$H,"",0,-1),$I$6:$I$12,$B$6:$B$12,INDEX($ET$17:$HO$39,MATCH($B26,$ET$17:$ET$40,0),MATCH(BR$17,$ET$17:$HO$17,0),1),0,1)</f>
        <v>Ø</v>
      </c>
      <c r="BS26" s="58" t="str">
        <f>_xlfn.XLOOKUP(_xlfn.XLOOKUP($I$14&amp;$B26&amp;BS$17,Data!$F:$F,Data!$H:$H,"",0,-1),$I$6:$I$12,$B$6:$B$12,INDEX($ET$17:$HO$39,MATCH($B26,$ET$17:$ET$40,0),MATCH(BS$17,$ET$17:$HO$17,0),1),0,1)</f>
        <v>Ø</v>
      </c>
      <c r="BT26" s="58" t="str">
        <f>_xlfn.XLOOKUP(_xlfn.XLOOKUP($I$14&amp;$B26&amp;BT$17,Data!$F:$F,Data!$H:$H,"",0,-1),$I$6:$I$12,$B$6:$B$12,INDEX($ET$17:$HO$39,MATCH($B26,$ET$17:$ET$40,0),MATCH(BT$17,$ET$17:$HO$17,0),1),0,1)</f>
        <v>Ø</v>
      </c>
      <c r="BU26" s="58" t="str">
        <f>_xlfn.XLOOKUP(_xlfn.XLOOKUP($I$14&amp;$B26&amp;BU$17,Data!$F:$F,Data!$H:$H,"",0,-1),$I$6:$I$12,$B$6:$B$12,INDEX($ET$17:$HO$39,MATCH($B26,$ET$17:$ET$40,0),MATCH(BU$17,$ET$17:$HO$17,0),1),0,1)</f>
        <v>Ø</v>
      </c>
      <c r="BV26" s="58" t="str">
        <f>_xlfn.XLOOKUP(_xlfn.XLOOKUP($I$14&amp;$B26&amp;BV$17,Data!$F:$F,Data!$H:$H,"",0,-1),$I$6:$I$12,$B$6:$B$12,INDEX($ET$17:$HO$39,MATCH($B26,$ET$17:$ET$40,0),MATCH(BV$17,$ET$17:$HO$17,0),1),0,1)</f>
        <v>◯</v>
      </c>
      <c r="BW26" s="58" t="str">
        <f>_xlfn.XLOOKUP(_xlfn.XLOOKUP($I$14&amp;$B26&amp;BW$17,Data!$F:$F,Data!$H:$H,"",0,-1),$I$6:$I$12,$B$6:$B$12,INDEX($ET$17:$HO$39,MATCH($B26,$ET$17:$ET$40,0),MATCH(BW$17,$ET$17:$HO$17,0),1),0,1)</f>
        <v>Ø</v>
      </c>
      <c r="BX26" s="57"/>
      <c r="BY26" s="57"/>
      <c r="BZ26" s="57"/>
      <c r="CA26" s="57"/>
      <c r="CB26" s="57"/>
      <c r="CC26" s="57"/>
      <c r="CD26" s="57"/>
      <c r="CE26" s="57"/>
      <c r="CF26" s="57"/>
      <c r="CG26" s="57"/>
      <c r="CH26" s="57"/>
      <c r="CI26" s="57"/>
      <c r="CJ26" s="57"/>
      <c r="CK26" s="57"/>
      <c r="CL26" s="57"/>
      <c r="CM26" s="57"/>
      <c r="CN26" s="57"/>
      <c r="CO26" s="57"/>
      <c r="CP26" s="57"/>
      <c r="CQ26" s="57"/>
      <c r="CR26" s="57"/>
      <c r="CS26" s="57"/>
      <c r="CT26" s="57"/>
      <c r="CU26" s="57"/>
      <c r="CV26" s="57"/>
      <c r="CW26" s="57"/>
      <c r="CX26" s="57"/>
      <c r="CY26" s="57"/>
      <c r="CZ26" s="57"/>
      <c r="DA26" s="57"/>
      <c r="DB26" s="57"/>
      <c r="DC26" s="57"/>
      <c r="DD26" s="57"/>
      <c r="DE26" s="57"/>
      <c r="DF26" s="57"/>
      <c r="DG26" s="57"/>
      <c r="DH26" s="57"/>
      <c r="DI26" s="57"/>
      <c r="DJ26" s="57"/>
      <c r="DK26" s="57"/>
      <c r="DL26" s="57"/>
      <c r="DM26" s="57"/>
      <c r="DN26" s="57"/>
      <c r="DO26" s="57"/>
      <c r="DP26" s="57"/>
      <c r="DQ26" s="57"/>
      <c r="DR26" s="57"/>
      <c r="DS26" s="57"/>
      <c r="DT26" s="57"/>
      <c r="DU26" s="57"/>
      <c r="DV26" s="57"/>
      <c r="DW26" s="57"/>
      <c r="DX26" s="57"/>
      <c r="DY26" s="57"/>
      <c r="DZ26" s="57"/>
      <c r="EA26" s="57"/>
      <c r="EB26" s="57"/>
      <c r="EC26" s="57"/>
      <c r="ED26" s="57"/>
      <c r="EE26" s="57"/>
      <c r="EF26" s="57"/>
      <c r="EG26" s="57"/>
      <c r="EH26" s="57"/>
      <c r="EI26" s="57"/>
      <c r="EJ26" s="57"/>
      <c r="EK26" s="57"/>
      <c r="EL26" s="57"/>
      <c r="EM26" s="57"/>
      <c r="EN26" s="57"/>
      <c r="EO26" s="57"/>
      <c r="EP26" s="57"/>
      <c r="EQ26" s="57"/>
      <c r="ER26" s="57"/>
      <c r="ET26" s="133" t="s">
        <v>496</v>
      </c>
      <c r="EU26" s="126"/>
      <c r="EV26" s="127"/>
      <c r="EW26" s="127"/>
      <c r="EX26" s="127"/>
      <c r="EY26" s="127"/>
      <c r="EZ26" s="128"/>
      <c r="FA26" s="58" t="str">
        <f>_xlfn.XLOOKUP(_xlfn.XLOOKUP($FA$14&amp;$ET26&amp;FA$17,'Data M-1'!$F:$F,'Data M-1'!$G:$G,"Not in Scope",0,1),$FA$6:$FA$11,$ET$6:$ET$11,"",0,1)</f>
        <v>Ø</v>
      </c>
      <c r="FB26" s="58" t="str">
        <f>_xlfn.XLOOKUP(_xlfn.XLOOKUP($FA$14&amp;$ET26&amp;FB$17,'Data M-1'!$F:$F,'Data M-1'!$G:$G,"Not in Scope",0,1),$FA$6:$FA$11,$ET$6:$ET$11,"",0,1)</f>
        <v>Ø</v>
      </c>
      <c r="FC26" s="58" t="str">
        <f>_xlfn.XLOOKUP(_xlfn.XLOOKUP($FA$14&amp;$ET26&amp;FC$17,'Data M-1'!$F:$F,'Data M-1'!$G:$G,"Not in Scope",0,1),$FA$6:$FA$11,$ET$6:$ET$11,"",0,1)</f>
        <v>Ø</v>
      </c>
      <c r="FD26" s="58" t="str">
        <f>_xlfn.XLOOKUP(_xlfn.XLOOKUP($FA$14&amp;$ET26&amp;FD$17,'Data M-1'!$F:$F,'Data M-1'!$G:$G,"Not in Scope",0,1),$FA$6:$FA$11,$ET$6:$ET$11,"",0,1)</f>
        <v>Ø</v>
      </c>
      <c r="FE26" s="58" t="str">
        <f>_xlfn.XLOOKUP(_xlfn.XLOOKUP($FA$14&amp;$ET26&amp;FE$17,'Data M-1'!$F:$F,'Data M-1'!$G:$G,"Not in Scope",0,1),$FA$6:$FA$11,$ET$6:$ET$11,"",0,1)</f>
        <v>Ø</v>
      </c>
      <c r="FF26" s="58" t="str">
        <f>_xlfn.XLOOKUP(_xlfn.XLOOKUP($FA$14&amp;$ET26&amp;FF$17,'Data M-1'!$F:$F,'Data M-1'!$G:$G,"Not in Scope",0,1),$FA$6:$FA$11,$ET$6:$ET$11,"",0,1)</f>
        <v>Ø</v>
      </c>
      <c r="FG26" s="58" t="str">
        <f>_xlfn.XLOOKUP(_xlfn.XLOOKUP($FA$14&amp;$ET26&amp;FG$17,'Data M-1'!$F:$F,'Data M-1'!$G:$G,"Not in Scope",0,1),$FA$6:$FA$11,$ET$6:$ET$11,"",0,1)</f>
        <v>Ø</v>
      </c>
      <c r="FH26" s="58" t="str">
        <f>_xlfn.XLOOKUP(_xlfn.XLOOKUP($FA$14&amp;$ET26&amp;FH$17,'Data M-1'!$F:$F,'Data M-1'!$G:$G,"Not in Scope",0,1),$FA$6:$FA$11,$ET$6:$ET$11,"",0,1)</f>
        <v>Ø</v>
      </c>
      <c r="FI26" s="58" t="str">
        <f>_xlfn.XLOOKUP(_xlfn.XLOOKUP($FA$14&amp;$ET26&amp;FI$17,'Data M-1'!$F:$F,'Data M-1'!$G:$G,"Not in Scope",0,1),$FA$6:$FA$11,$ET$6:$ET$11,"",0,1)</f>
        <v>◯</v>
      </c>
      <c r="FJ26" s="58" t="str">
        <f>_xlfn.XLOOKUP(_xlfn.XLOOKUP($FA$14&amp;$ET26&amp;FJ$17,'Data M-1'!$F:$F,'Data M-1'!$G:$G,"Not in Scope",0,1),$FA$6:$FA$11,$ET$6:$ET$11,"",0,1)</f>
        <v>Ø</v>
      </c>
      <c r="FK26" s="58" t="str">
        <f>_xlfn.XLOOKUP(_xlfn.XLOOKUP($FA$14&amp;$ET26&amp;FK$17,'Data M-1'!$F:$F,'Data M-1'!$G:$G,"Not in Scope",0,1),$FA$6:$FA$11,$ET$6:$ET$11,"",0,1)</f>
        <v>◯</v>
      </c>
      <c r="FL26" s="58" t="str">
        <f>_xlfn.XLOOKUP(_xlfn.XLOOKUP($FA$14&amp;$ET26&amp;FL$17,'Data M-1'!$F:$F,'Data M-1'!$G:$G,"Not in Scope",0,1),$FA$6:$FA$11,$ET$6:$ET$11,"",0,1)</f>
        <v>◯</v>
      </c>
      <c r="FM26" s="58" t="str">
        <f>_xlfn.XLOOKUP(_xlfn.XLOOKUP($FA$14&amp;$ET26&amp;FM$17,'Data M-1'!$F:$F,'Data M-1'!$G:$G,"Not in Scope",0,1),$FA$6:$FA$11,$ET$6:$ET$11,"",0,1)</f>
        <v>Ø</v>
      </c>
      <c r="FN26" s="58" t="str">
        <f>_xlfn.XLOOKUP(_xlfn.XLOOKUP($FA$14&amp;$ET26&amp;FN$17,'Data M-1'!$F:$F,'Data M-1'!$G:$G,"Not in Scope",0,1),$FA$6:$FA$11,$ET$6:$ET$11,"",0,1)</f>
        <v>◯</v>
      </c>
      <c r="FO26" s="58" t="str">
        <f>_xlfn.XLOOKUP(_xlfn.XLOOKUP($FA$14&amp;$ET26&amp;FO$17,'Data M-1'!$F:$F,'Data M-1'!$G:$G,"Not in Scope",0,1),$FA$6:$FA$11,$ET$6:$ET$11,"",0,1)</f>
        <v>Ø</v>
      </c>
      <c r="FP26" s="58" t="str">
        <f>_xlfn.XLOOKUP(_xlfn.XLOOKUP($FA$14&amp;$ET26&amp;FP$17,'Data M-1'!$F:$F,'Data M-1'!$G:$G,"Not in Scope",0,1),$FA$6:$FA$11,$ET$6:$ET$11,"",0,1)</f>
        <v>◯</v>
      </c>
      <c r="FQ26" s="58" t="str">
        <f>_xlfn.XLOOKUP(_xlfn.XLOOKUP($FA$14&amp;$ET26&amp;FQ$17,'Data M-1'!$F:$F,'Data M-1'!$G:$G,"Not in Scope",0,1),$FA$6:$FA$11,$ET$6:$ET$11,"",0,1)</f>
        <v>◯</v>
      </c>
      <c r="FR26" s="58" t="str">
        <f>_xlfn.XLOOKUP(_xlfn.XLOOKUP($FA$14&amp;$ET26&amp;FR$17,'Data M-1'!$F:$F,'Data M-1'!$G:$G,"Not in Scope",0,1),$FA$6:$FA$11,$ET$6:$ET$11,"",0,1)</f>
        <v>◯</v>
      </c>
      <c r="FS26" s="58" t="str">
        <f>_xlfn.XLOOKUP(_xlfn.XLOOKUP($FA$14&amp;$ET26&amp;FS$17,'Data M-1'!$F:$F,'Data M-1'!$G:$G,"Not in Scope",0,1),$FA$6:$FA$11,$ET$6:$ET$11,"",0,1)</f>
        <v>Ø</v>
      </c>
      <c r="FT26" s="58" t="str">
        <f>_xlfn.XLOOKUP(_xlfn.XLOOKUP($FA$14&amp;$ET26&amp;FT$17,'Data M-1'!$F:$F,'Data M-1'!$G:$G,"Not in Scope",0,1),$FA$6:$FA$11,$ET$6:$ET$11,"",0,1)</f>
        <v>Ø</v>
      </c>
      <c r="FU26" s="58" t="str">
        <f>_xlfn.XLOOKUP(_xlfn.XLOOKUP($FA$14&amp;$ET26&amp;FU$17,'Data M-1'!$F:$F,'Data M-1'!$G:$G,"Not in Scope",0,1),$FA$6:$FA$11,$ET$6:$ET$11,"",0,1)</f>
        <v>Ø</v>
      </c>
      <c r="FV26" s="58" t="str">
        <f>_xlfn.XLOOKUP(_xlfn.XLOOKUP($FA$14&amp;$ET26&amp;FV$17,'Data M-1'!$F:$F,'Data M-1'!$G:$G,"Not in Scope",0,1),$FA$6:$FA$11,$ET$6:$ET$11,"",0,1)</f>
        <v>Ø</v>
      </c>
      <c r="FW26" s="58" t="str">
        <f>_xlfn.XLOOKUP(_xlfn.XLOOKUP($FA$14&amp;$ET26&amp;FW$17,'Data M-1'!$F:$F,'Data M-1'!$G:$G,"Not in Scope",0,1),$FA$6:$FA$11,$ET$6:$ET$11,"",0,1)</f>
        <v>Ø</v>
      </c>
      <c r="FX26" s="58" t="str">
        <f>_xlfn.XLOOKUP(_xlfn.XLOOKUP($FA$14&amp;$ET26&amp;FX$17,'Data M-1'!$F:$F,'Data M-1'!$G:$G,"Not in Scope",0,1),$FA$6:$FA$11,$ET$6:$ET$11,"",0,1)</f>
        <v>Ø</v>
      </c>
      <c r="FY26" s="58" t="str">
        <f>_xlfn.XLOOKUP(_xlfn.XLOOKUP($FA$14&amp;$ET26&amp;FY$17,'Data M-1'!$F:$F,'Data M-1'!$G:$G,"Not in Scope",0,1),$FA$6:$FA$11,$ET$6:$ET$11,"",0,1)</f>
        <v>◯</v>
      </c>
      <c r="FZ26" s="58" t="str">
        <f>_xlfn.XLOOKUP(_xlfn.XLOOKUP($FA$14&amp;$ET26&amp;FZ$17,'Data M-1'!$F:$F,'Data M-1'!$G:$G,"Not in Scope",0,1),$FA$6:$FA$11,$ET$6:$ET$11,"",0,1)</f>
        <v>Ø</v>
      </c>
      <c r="GA26" s="58" t="str">
        <f>_xlfn.XLOOKUP(_xlfn.XLOOKUP($FA$14&amp;$ET26&amp;GA$17,'Data M-1'!$F:$F,'Data M-1'!$G:$G,"Not in Scope",0,1),$FA$6:$FA$11,$ET$6:$ET$11,"",0,1)</f>
        <v>Ø</v>
      </c>
      <c r="GB26" s="58" t="str">
        <f>_xlfn.XLOOKUP(_xlfn.XLOOKUP($FA$14&amp;$ET26&amp;GB$17,'Data M-1'!$F:$F,'Data M-1'!$G:$G,"Not in Scope",0,1),$FA$6:$FA$11,$ET$6:$ET$11,"",0,1)</f>
        <v>Ø</v>
      </c>
      <c r="GC26" s="58" t="str">
        <f>_xlfn.XLOOKUP(_xlfn.XLOOKUP($FA$14&amp;$ET26&amp;GC$17,'Data M-1'!$F:$F,'Data M-1'!$G:$G,"Not in Scope",0,1),$FA$6:$FA$11,$ET$6:$ET$11,"",0,1)</f>
        <v>Ø</v>
      </c>
      <c r="GD26" s="58" t="str">
        <f>_xlfn.XLOOKUP(_xlfn.XLOOKUP($FA$14&amp;$ET26&amp;GD$17,'Data M-1'!$F:$F,'Data M-1'!$G:$G,"Not in Scope",0,1),$FA$6:$FA$11,$ET$6:$ET$11,"",0,1)</f>
        <v>Ø</v>
      </c>
      <c r="GE26" s="58" t="str">
        <f>_xlfn.XLOOKUP(_xlfn.XLOOKUP($FA$14&amp;$ET26&amp;GE$17,'Data M-1'!$F:$F,'Data M-1'!$G:$G,"Not in Scope",0,1),$FA$6:$FA$11,$ET$6:$ET$11,"",0,1)</f>
        <v>◯</v>
      </c>
      <c r="GF26" s="58" t="str">
        <f>_xlfn.XLOOKUP(_xlfn.XLOOKUP($FA$14&amp;$ET26&amp;GF$17,'Data M-1'!$F:$F,'Data M-1'!$G:$G,"Not in Scope",0,1),$FA$6:$FA$11,$ET$6:$ET$11,"",0,1)</f>
        <v>◯</v>
      </c>
      <c r="GG26" s="58" t="str">
        <f>_xlfn.XLOOKUP(_xlfn.XLOOKUP($FA$14&amp;$ET26&amp;GG$17,'Data M-1'!$F:$F,'Data M-1'!$G:$G,"Not in Scope",0,1),$FA$6:$FA$11,$ET$6:$ET$11,"",0,1)</f>
        <v>◯</v>
      </c>
      <c r="GH26" s="58" t="str">
        <f>_xlfn.XLOOKUP(_xlfn.XLOOKUP($FA$14&amp;$ET26&amp;GH$17,'Data M-1'!$F:$F,'Data M-1'!$G:$G,"Not in Scope",0,1),$FA$6:$FA$11,$ET$6:$ET$11,"",0,1)</f>
        <v>◯</v>
      </c>
      <c r="GI26" s="58" t="str">
        <f>_xlfn.XLOOKUP(_xlfn.XLOOKUP($FA$14&amp;$ET26&amp;GI$17,'Data M-1'!$F:$F,'Data M-1'!$G:$G,"Not in Scope",0,1),$FA$6:$FA$11,$ET$6:$ET$11,"",0,1)</f>
        <v>◯</v>
      </c>
      <c r="GJ26" s="58" t="str">
        <f>_xlfn.XLOOKUP(_xlfn.XLOOKUP($FA$14&amp;$ET26&amp;GJ$17,'Data M-1'!$F:$F,'Data M-1'!$G:$G,"Not in Scope",0,1),$FA$6:$FA$11,$ET$6:$ET$11,"",0,1)</f>
        <v>◯</v>
      </c>
      <c r="GK26" s="58" t="str">
        <f>_xlfn.XLOOKUP(_xlfn.XLOOKUP($FA$14&amp;$ET26&amp;GK$17,'Data M-1'!$F:$F,'Data M-1'!$G:$G,"Not in Scope",0,1),$FA$6:$FA$11,$ET$6:$ET$11,"",0,1)</f>
        <v>Ø</v>
      </c>
      <c r="GL26" s="58" t="str">
        <f>_xlfn.XLOOKUP(_xlfn.XLOOKUP($FA$14&amp;$ET26&amp;GL$17,'Data M-1'!$F:$F,'Data M-1'!$G:$G,"Not in Scope",0,1),$FA$6:$FA$11,$ET$6:$ET$11,"",0,1)</f>
        <v>◯</v>
      </c>
      <c r="GM26" s="58" t="str">
        <f>_xlfn.XLOOKUP(_xlfn.XLOOKUP($FA$14&amp;$ET26&amp;GM$17,'Data M-1'!$F:$F,'Data M-1'!$G:$G,"Not in Scope",0,1),$FA$6:$FA$11,$ET$6:$ET$11,"",0,1)</f>
        <v>Ø</v>
      </c>
      <c r="GN26" s="58" t="str">
        <f>_xlfn.XLOOKUP(_xlfn.XLOOKUP($FA$14&amp;$ET26&amp;GN$17,'Data M-1'!$F:$F,'Data M-1'!$G:$G,"Not in Scope",0,1),$FA$6:$FA$11,$ET$6:$ET$11,"",0,1)</f>
        <v>Ø</v>
      </c>
      <c r="GO26" s="58" t="str">
        <f>_xlfn.XLOOKUP(_xlfn.XLOOKUP($FA$14&amp;$ET26&amp;GO$17,'Data M-1'!$F:$F,'Data M-1'!$G:$G,"Not in Scope",0,1),$FA$6:$FA$11,$ET$6:$ET$11,"",0,1)</f>
        <v>Ø</v>
      </c>
      <c r="GP26" s="58" t="str">
        <f>_xlfn.XLOOKUP(_xlfn.XLOOKUP($FA$14&amp;$ET26&amp;GP$17,'Data M-1'!$F:$F,'Data M-1'!$G:$G,"Not in Scope",0,1),$FA$6:$FA$11,$ET$6:$ET$11,"",0,1)</f>
        <v>Ø</v>
      </c>
      <c r="GQ26" s="58" t="str">
        <f>_xlfn.XLOOKUP(_xlfn.XLOOKUP($FA$14&amp;$ET26&amp;GQ$17,'Data M-1'!$F:$F,'Data M-1'!$G:$G,"Not in Scope",0,1),$FA$6:$FA$11,$ET$6:$ET$11,"",0,1)</f>
        <v>◯</v>
      </c>
      <c r="GR26" s="58" t="str">
        <f>_xlfn.XLOOKUP(_xlfn.XLOOKUP($FA$14&amp;$ET26&amp;GR$17,'Data M-1'!$F:$F,'Data M-1'!$G:$G,"Not in Scope",0,1),$FA$6:$FA$11,$ET$6:$ET$11,"",0,1)</f>
        <v>Ø</v>
      </c>
      <c r="GS26" s="58" t="str">
        <f>_xlfn.XLOOKUP(_xlfn.XLOOKUP($FA$14&amp;$ET26&amp;GS$17,'Data M-1'!$F:$F,'Data M-1'!$G:$G,"Not in Scope",0,1),$FA$6:$FA$11,$ET$6:$ET$11,"",0,1)</f>
        <v>Ø</v>
      </c>
      <c r="GT26" s="58" t="str">
        <f>_xlfn.XLOOKUP(_xlfn.XLOOKUP($FA$14&amp;$ET26&amp;GT$17,'Data M-1'!$F:$F,'Data M-1'!$G:$G,"Not in Scope",0,1),$FA$6:$FA$11,$ET$6:$ET$11,"",0,1)</f>
        <v>Ø</v>
      </c>
      <c r="GU26" s="58" t="str">
        <f>_xlfn.XLOOKUP(_xlfn.XLOOKUP($FA$14&amp;$ET26&amp;GU$17,'Data M-1'!$F:$F,'Data M-1'!$G:$G,"Not in Scope",0,1),$FA$6:$FA$11,$ET$6:$ET$11,"",0,1)</f>
        <v>Ø</v>
      </c>
      <c r="GV26" s="58" t="str">
        <f>_xlfn.XLOOKUP(_xlfn.XLOOKUP($FA$14&amp;$ET26&amp;GV$17,'Data M-1'!$F:$F,'Data M-1'!$G:$G,"Not in Scope",0,1),$FA$6:$FA$11,$ET$6:$ET$11,"",0,1)</f>
        <v>Ø</v>
      </c>
      <c r="GW26" s="58" t="str">
        <f>_xlfn.XLOOKUP(_xlfn.XLOOKUP($FA$14&amp;$ET26&amp;GW$17,'Data M-1'!$F:$F,'Data M-1'!$G:$G,"Not in Scope",0,1),$FA$6:$FA$11,$ET$6:$ET$11,"",0,1)</f>
        <v>Ø</v>
      </c>
      <c r="GX26" s="58" t="str">
        <f>_xlfn.XLOOKUP(_xlfn.XLOOKUP($FA$14&amp;$ET26&amp;GX$17,'Data M-1'!$F:$F,'Data M-1'!$G:$G,"Not in Scope",0,1),$FA$6:$FA$11,$ET$6:$ET$11,"",0,1)</f>
        <v>Ø</v>
      </c>
      <c r="GY26" s="58" t="str">
        <f>_xlfn.XLOOKUP(_xlfn.XLOOKUP($FA$14&amp;$ET26&amp;GY$17,'Data M-1'!$F:$F,'Data M-1'!$G:$G,"Not in Scope",0,1),$FA$6:$FA$11,$ET$6:$ET$11,"",0,1)</f>
        <v>◯</v>
      </c>
      <c r="GZ26" s="58" t="str">
        <f>_xlfn.XLOOKUP(_xlfn.XLOOKUP($FA$14&amp;$ET26&amp;GZ$17,'Data M-1'!$F:$F,'Data M-1'!$G:$G,"Not in Scope",0,1),$FA$6:$FA$11,$ET$6:$ET$11,"",0,1)</f>
        <v>◯</v>
      </c>
      <c r="HA26" s="58" t="str">
        <f>_xlfn.XLOOKUP(_xlfn.XLOOKUP($FA$14&amp;$ET26&amp;HA$17,'Data M-1'!$F:$F,'Data M-1'!$G:$G,"Not in Scope",0,1),$FA$6:$FA$11,$ET$6:$ET$11,"",0,1)</f>
        <v>Ø</v>
      </c>
      <c r="HB26" s="58" t="str">
        <f>_xlfn.XLOOKUP(_xlfn.XLOOKUP($FA$14&amp;$ET26&amp;HB$17,'Data M-1'!$F:$F,'Data M-1'!$G:$G,"Not in Scope",0,1),$FA$6:$FA$11,$ET$6:$ET$11,"",0,1)</f>
        <v>Ø</v>
      </c>
      <c r="HC26" s="58" t="str">
        <f>_xlfn.XLOOKUP(_xlfn.XLOOKUP($FA$14&amp;$ET26&amp;HC$17,'Data M-1'!$F:$F,'Data M-1'!$G:$G,"Not in Scope",0,1),$FA$6:$FA$11,$ET$6:$ET$11,"",0,1)</f>
        <v>Ø</v>
      </c>
      <c r="HD26" s="58" t="str">
        <f>_xlfn.XLOOKUP(_xlfn.XLOOKUP($FA$14&amp;$ET26&amp;HD$17,'Data M-1'!$F:$F,'Data M-1'!$G:$G,"Not in Scope",0,1),$FA$6:$FA$11,$ET$6:$ET$11,"",0,1)</f>
        <v>Ø</v>
      </c>
      <c r="HE26" s="58" t="str">
        <f>_xlfn.XLOOKUP(_xlfn.XLOOKUP($FA$14&amp;$ET26&amp;HE$17,'Data M-1'!$F:$F,'Data M-1'!$G:$G,"Not in Scope",0,1),$FA$6:$FA$11,$ET$6:$ET$11,"",0,1)</f>
        <v>Ø</v>
      </c>
      <c r="HF26" s="58" t="str">
        <f>_xlfn.XLOOKUP(_xlfn.XLOOKUP($FA$14&amp;$ET26&amp;HF$17,'Data M-1'!$F:$F,'Data M-1'!$G:$G,"Not in Scope",0,1),$FA$6:$FA$11,$ET$6:$ET$11,"",0,1)</f>
        <v>Ø</v>
      </c>
      <c r="HG26" s="58" t="str">
        <f>_xlfn.XLOOKUP(_xlfn.XLOOKUP($FA$14&amp;$ET26&amp;HG$17,'Data M-1'!$F:$F,'Data M-1'!$G:$G,"Not in Scope",0,1),$FA$6:$FA$11,$ET$6:$ET$11,"",0,1)</f>
        <v>Ø</v>
      </c>
      <c r="HH26" s="58" t="str">
        <f>_xlfn.XLOOKUP(_xlfn.XLOOKUP($FA$14&amp;$ET26&amp;HH$17,'Data M-1'!$F:$F,'Data M-1'!$G:$G,"Not in Scope",0,1),$FA$6:$FA$11,$ET$6:$ET$11,"",0,1)</f>
        <v>Ø</v>
      </c>
      <c r="HI26" s="58" t="str">
        <f>_xlfn.XLOOKUP(_xlfn.XLOOKUP($FA$14&amp;$ET26&amp;HI$17,'Data M-1'!$F:$F,'Data M-1'!$G:$G,"Not in Scope",0,1),$FA$6:$FA$11,$ET$6:$ET$11,"",0,1)</f>
        <v>◯</v>
      </c>
      <c r="HJ26" s="58" t="str">
        <f>_xlfn.XLOOKUP(_xlfn.XLOOKUP($FA$14&amp;$ET26&amp;HJ$17,'Data M-1'!$F:$F,'Data M-1'!$G:$G,"Not in Scope",0,1),$FA$6:$FA$11,$ET$6:$ET$11,"",0,1)</f>
        <v>Ø</v>
      </c>
      <c r="HK26" s="58" t="str">
        <f>_xlfn.XLOOKUP(_xlfn.XLOOKUP($FA$14&amp;$ET26&amp;HK$17,'Data M-1'!$F:$F,'Data M-1'!$G:$G,"Not in Scope",0,1),$FA$6:$FA$11,$ET$6:$ET$11,"",0,1)</f>
        <v>Ø</v>
      </c>
      <c r="HL26" s="58" t="str">
        <f>_xlfn.XLOOKUP(_xlfn.XLOOKUP($FA$14&amp;$ET26&amp;HL$17,'Data M-1'!$F:$F,'Data M-1'!$G:$G,"Not in Scope",0,1),$FA$6:$FA$11,$ET$6:$ET$11,"",0,1)</f>
        <v>Ø</v>
      </c>
      <c r="HM26" s="58" t="str">
        <f>_xlfn.XLOOKUP(_xlfn.XLOOKUP($FA$14&amp;$ET26&amp;HM$17,'Data M-1'!$F:$F,'Data M-1'!$G:$G,"Not in Scope",0,1),$FA$6:$FA$11,$ET$6:$ET$11,"",0,1)</f>
        <v>Ø</v>
      </c>
      <c r="HN26" s="58" t="str">
        <f>_xlfn.XLOOKUP(_xlfn.XLOOKUP($FA$14&amp;$ET26&amp;HN$17,'Data M-1'!$F:$F,'Data M-1'!$G:$G,"Not in Scope",0,1),$FA$6:$FA$11,$ET$6:$ET$11,"",0,1)</f>
        <v>◯</v>
      </c>
      <c r="HO26" s="58" t="str">
        <f>_xlfn.XLOOKUP(_xlfn.XLOOKUP($FA$14&amp;$ET26&amp;HO$17,'Data M-1'!$F:$F,'Data M-1'!$G:$G,"Not in Scope",0,1),$FA$6:$FA$11,$ET$6:$ET$11,"",0,1)</f>
        <v>Ø</v>
      </c>
    </row>
    <row r="27" spans="2:223" x14ac:dyDescent="0.25">
      <c r="B27" s="133" t="s">
        <v>526</v>
      </c>
      <c r="C27" s="126"/>
      <c r="D27" s="127"/>
      <c r="E27" s="127"/>
      <c r="F27" s="127"/>
      <c r="G27" s="127"/>
      <c r="H27" s="128"/>
      <c r="I27" s="58" t="str">
        <f>_xlfn.XLOOKUP(_xlfn.XLOOKUP($I$14&amp;$B27&amp;I$17,Data!$F:$F,Data!$H:$H,"",0,-1),$I$6:$I$12,$B$6:$B$12,INDEX($ET$17:$HO$39,MATCH($B27,$ET$17:$ET$40,0),MATCH(I$17,$ET$17:$HO$17,0),1),0,1)</f>
        <v>Ø</v>
      </c>
      <c r="J27" s="58" t="str">
        <f>_xlfn.XLOOKUP(_xlfn.XLOOKUP($I$14&amp;$B27&amp;J$17,Data!$F:$F,Data!$H:$H,"",0,-1),$I$6:$I$12,$B$6:$B$12,INDEX($ET$17:$HO$39,MATCH($B27,$ET$17:$ET$40,0),MATCH(J$17,$ET$17:$HO$17,0),1),0,1)</f>
        <v>✔</v>
      </c>
      <c r="K27" s="58" t="str">
        <f>_xlfn.XLOOKUP(_xlfn.XLOOKUP($I$14&amp;$B27&amp;K$17,Data!$F:$F,Data!$H:$H,"",0,-1),$I$6:$I$12,$B$6:$B$12,INDEX($ET$17:$HO$39,MATCH($B27,$ET$17:$ET$40,0),MATCH(K$17,$ET$17:$HO$17,0),1),0,1)</f>
        <v>Ø</v>
      </c>
      <c r="L27" s="58" t="str">
        <f>_xlfn.XLOOKUP(_xlfn.XLOOKUP($I$14&amp;$B27&amp;L$17,Data!$F:$F,Data!$H:$H,"",0,-1),$I$6:$I$12,$B$6:$B$12,INDEX($ET$17:$HO$39,MATCH($B27,$ET$17:$ET$40,0),MATCH(L$17,$ET$17:$HO$17,0),1),0,1)</f>
        <v>Ø</v>
      </c>
      <c r="M27" s="58" t="str">
        <f>_xlfn.XLOOKUP(_xlfn.XLOOKUP($I$14&amp;$B27&amp;M$17,Data!$F:$F,Data!$H:$H,"",0,-1),$I$6:$I$12,$B$6:$B$12,INDEX($ET$17:$HO$39,MATCH($B27,$ET$17:$ET$40,0),MATCH(M$17,$ET$17:$HO$17,0),1),0,1)</f>
        <v>Ø</v>
      </c>
      <c r="N27" s="58" t="str">
        <f>_xlfn.XLOOKUP(_xlfn.XLOOKUP($I$14&amp;$B27&amp;N$17,Data!$F:$F,Data!$H:$H,"",0,-1),$I$6:$I$12,$B$6:$B$12,INDEX($ET$17:$HO$39,MATCH($B27,$ET$17:$ET$40,0),MATCH(N$17,$ET$17:$HO$17,0),1),0,1)</f>
        <v>Ø</v>
      </c>
      <c r="O27" s="58" t="str">
        <f>_xlfn.XLOOKUP(_xlfn.XLOOKUP($I$14&amp;$B27&amp;O$17,Data!$F:$F,Data!$H:$H,"",0,-1),$I$6:$I$12,$B$6:$B$12,INDEX($ET$17:$HO$39,MATCH($B27,$ET$17:$ET$40,0),MATCH(O$17,$ET$17:$HO$17,0),1),0,1)</f>
        <v>Ø</v>
      </c>
      <c r="P27" s="58" t="str">
        <f>_xlfn.XLOOKUP(_xlfn.XLOOKUP($I$14&amp;$B27&amp;P$17,Data!$F:$F,Data!$H:$H,"",0,-1),$I$6:$I$12,$B$6:$B$12,INDEX($ET$17:$HO$39,MATCH($B27,$ET$17:$ET$40,0),MATCH(P$17,$ET$17:$HO$17,0),1),0,1)</f>
        <v>Ø</v>
      </c>
      <c r="Q27" s="58" t="str">
        <f>_xlfn.XLOOKUP(_xlfn.XLOOKUP($I$14&amp;$B27&amp;Q$17,Data!$F:$F,Data!$H:$H,"",0,-1),$I$6:$I$12,$B$6:$B$12,INDEX($ET$17:$HO$39,MATCH($B27,$ET$17:$ET$40,0),MATCH(Q$17,$ET$17:$HO$17,0),1),0,1)</f>
        <v>✔</v>
      </c>
      <c r="R27" s="58" t="str">
        <f>_xlfn.XLOOKUP(_xlfn.XLOOKUP($I$14&amp;$B27&amp;R$17,Data!$F:$F,Data!$H:$H,"",0,-1),$I$6:$I$12,$B$6:$B$12,INDEX($ET$17:$HO$39,MATCH($B27,$ET$17:$ET$40,0),MATCH(R$17,$ET$17:$HO$17,0),1),0,1)</f>
        <v>Ø</v>
      </c>
      <c r="S27" s="58" t="str">
        <f>_xlfn.XLOOKUP(_xlfn.XLOOKUP($I$14&amp;$B27&amp;S$17,Data!$F:$F,Data!$H:$H,"",0,-1),$I$6:$I$12,$B$6:$B$12,INDEX($ET$17:$HO$39,MATCH($B27,$ET$17:$ET$40,0),MATCH(S$17,$ET$17:$HO$17,0),1),0,1)</f>
        <v>◯</v>
      </c>
      <c r="T27" s="58" t="str">
        <f>_xlfn.XLOOKUP(_xlfn.XLOOKUP($I$14&amp;$B27&amp;T$17,Data!$F:$F,Data!$H:$H,"",0,-1),$I$6:$I$12,$B$6:$B$12,INDEX($ET$17:$HO$39,MATCH($B27,$ET$17:$ET$40,0),MATCH(T$17,$ET$17:$HO$17,0),1),0,1)</f>
        <v>✔</v>
      </c>
      <c r="U27" s="58" t="str">
        <f>_xlfn.XLOOKUP(_xlfn.XLOOKUP($I$14&amp;$B27&amp;U$17,Data!$F:$F,Data!$H:$H,"",0,-1),$I$6:$I$12,$B$6:$B$12,INDEX($ET$17:$HO$39,MATCH($B27,$ET$17:$ET$40,0),MATCH(U$17,$ET$17:$HO$17,0),1),0,1)</f>
        <v>Ø</v>
      </c>
      <c r="V27" s="58" t="str">
        <f>_xlfn.XLOOKUP(_xlfn.XLOOKUP($I$14&amp;$B27&amp;V$17,Data!$F:$F,Data!$H:$H,"",0,-1),$I$6:$I$12,$B$6:$B$12,INDEX($ET$17:$HO$39,MATCH($B27,$ET$17:$ET$40,0),MATCH(V$17,$ET$17:$HO$17,0),1),0,1)</f>
        <v>◯</v>
      </c>
      <c r="W27" s="58" t="str">
        <f>_xlfn.XLOOKUP(_xlfn.XLOOKUP($I$14&amp;$B27&amp;W$17,Data!$F:$F,Data!$H:$H,"",0,-1),$I$6:$I$12,$B$6:$B$12,INDEX($ET$17:$HO$39,MATCH($B27,$ET$17:$ET$40,0),MATCH(W$17,$ET$17:$HO$17,0),1),0,1)</f>
        <v>Ø</v>
      </c>
      <c r="X27" s="58" t="str">
        <f>_xlfn.XLOOKUP(_xlfn.XLOOKUP($I$14&amp;$B27&amp;X$17,Data!$F:$F,Data!$H:$H,"",0,-1),$I$6:$I$12,$B$6:$B$12,INDEX($ET$17:$HO$39,MATCH($B27,$ET$17:$ET$40,0),MATCH(X$17,$ET$17:$HO$17,0),1),0,1)</f>
        <v>✔</v>
      </c>
      <c r="Y27" s="58" t="str">
        <f>_xlfn.XLOOKUP(_xlfn.XLOOKUP($I$14&amp;$B27&amp;Y$17,Data!$F:$F,Data!$H:$H,"",0,-1),$I$6:$I$12,$B$6:$B$12,INDEX($ET$17:$HO$39,MATCH($B27,$ET$17:$ET$40,0),MATCH(Y$17,$ET$17:$HO$17,0),1),0,1)</f>
        <v>◯</v>
      </c>
      <c r="Z27" s="58" t="str">
        <f>_xlfn.XLOOKUP(_xlfn.XLOOKUP($I$14&amp;$B27&amp;Z$17,Data!$F:$F,Data!$H:$H,"",0,-1),$I$6:$I$12,$B$6:$B$12,INDEX($ET$17:$HO$39,MATCH($B27,$ET$17:$ET$40,0),MATCH(Z$17,$ET$17:$HO$17,0),1),0,1)</f>
        <v>◯</v>
      </c>
      <c r="AA27" s="58" t="str">
        <f>_xlfn.XLOOKUP(_xlfn.XLOOKUP($I$14&amp;$B27&amp;AA$17,Data!$F:$F,Data!$H:$H,"",0,-1),$I$6:$I$12,$B$6:$B$12,INDEX($ET$17:$HO$39,MATCH($B27,$ET$17:$ET$40,0),MATCH(AA$17,$ET$17:$HO$17,0),1),0,1)</f>
        <v>Ø</v>
      </c>
      <c r="AB27" s="58" t="str">
        <f>_xlfn.XLOOKUP(_xlfn.XLOOKUP($I$14&amp;$B27&amp;AB$17,Data!$F:$F,Data!$H:$H,"",0,-1),$I$6:$I$12,$B$6:$B$12,INDEX($ET$17:$HO$39,MATCH($B27,$ET$17:$ET$40,0),MATCH(AB$17,$ET$17:$HO$17,0),1),0,1)</f>
        <v>Ø</v>
      </c>
      <c r="AC27" s="58" t="str">
        <f>_xlfn.XLOOKUP(_xlfn.XLOOKUP($I$14&amp;$B27&amp;AC$17,Data!$F:$F,Data!$H:$H,"",0,-1),$I$6:$I$12,$B$6:$B$12,INDEX($ET$17:$HO$39,MATCH($B27,$ET$17:$ET$40,0),MATCH(AC$17,$ET$17:$HO$17,0),1),0,1)</f>
        <v>Ø</v>
      </c>
      <c r="AD27" s="58" t="str">
        <f>_xlfn.XLOOKUP(_xlfn.XLOOKUP($I$14&amp;$B27&amp;AD$17,Data!$F:$F,Data!$H:$H,"",0,-1),$I$6:$I$12,$B$6:$B$12,INDEX($ET$17:$HO$39,MATCH($B27,$ET$17:$ET$40,0),MATCH(AD$17,$ET$17:$HO$17,0),1),0,1)</f>
        <v>Ø</v>
      </c>
      <c r="AE27" s="58" t="str">
        <f>_xlfn.XLOOKUP(_xlfn.XLOOKUP($I$14&amp;$B27&amp;AE$17,Data!$F:$F,Data!$H:$H,"",0,-1),$I$6:$I$12,$B$6:$B$12,INDEX($ET$17:$HO$39,MATCH($B27,$ET$17:$ET$40,0),MATCH(AE$17,$ET$17:$HO$17,0),1),0,1)</f>
        <v>Ø</v>
      </c>
      <c r="AF27" s="58" t="str">
        <f>_xlfn.XLOOKUP(_xlfn.XLOOKUP($I$14&amp;$B27&amp;AF$17,Data!$F:$F,Data!$H:$H,"",0,-1),$I$6:$I$12,$B$6:$B$12,INDEX($ET$17:$HO$39,MATCH($B27,$ET$17:$ET$40,0),MATCH(AF$17,$ET$17:$HO$17,0),1),0,1)</f>
        <v>Ø</v>
      </c>
      <c r="AG27" s="58" t="str">
        <f>_xlfn.XLOOKUP(_xlfn.XLOOKUP($I$14&amp;$B27&amp;AG$17,Data!$F:$F,Data!$H:$H,"",0,-1),$I$6:$I$12,$B$6:$B$12,INDEX($ET$17:$HO$39,MATCH($B27,$ET$17:$ET$40,0),MATCH(AG$17,$ET$17:$HO$17,0),1),0,1)</f>
        <v>◯</v>
      </c>
      <c r="AH27" s="58" t="str">
        <f>_xlfn.XLOOKUP(_xlfn.XLOOKUP($I$14&amp;$B27&amp;AH$17,Data!$F:$F,Data!$H:$H,"",0,-1),$I$6:$I$12,$B$6:$B$12,INDEX($ET$17:$HO$39,MATCH($B27,$ET$17:$ET$40,0),MATCH(AH$17,$ET$17:$HO$17,0),1),0,1)</f>
        <v>Ø</v>
      </c>
      <c r="AI27" s="58" t="str">
        <f>_xlfn.XLOOKUP(_xlfn.XLOOKUP($I$14&amp;$B27&amp;AI$17,Data!$F:$F,Data!$H:$H,"",0,-1),$I$6:$I$12,$B$6:$B$12,INDEX($ET$17:$HO$39,MATCH($B27,$ET$17:$ET$40,0),MATCH(AI$17,$ET$17:$HO$17,0),1),0,1)</f>
        <v>Ø</v>
      </c>
      <c r="AJ27" s="58" t="str">
        <f>_xlfn.XLOOKUP(_xlfn.XLOOKUP($I$14&amp;$B27&amp;AJ$17,Data!$F:$F,Data!$H:$H,"",0,-1),$I$6:$I$12,$B$6:$B$12,INDEX($ET$17:$HO$39,MATCH($B27,$ET$17:$ET$40,0),MATCH(AJ$17,$ET$17:$HO$17,0),1),0,1)</f>
        <v>Ø</v>
      </c>
      <c r="AK27" s="58" t="str">
        <f>_xlfn.XLOOKUP(_xlfn.XLOOKUP($I$14&amp;$B27&amp;AK$17,Data!$F:$F,Data!$H:$H,"",0,-1),$I$6:$I$12,$B$6:$B$12,INDEX($ET$17:$HO$39,MATCH($B27,$ET$17:$ET$40,0),MATCH(AK$17,$ET$17:$HO$17,0),1),0,1)</f>
        <v>Ø</v>
      </c>
      <c r="AL27" s="58" t="str">
        <f>_xlfn.XLOOKUP(_xlfn.XLOOKUP($I$14&amp;$B27&amp;AL$17,Data!$F:$F,Data!$H:$H,"",0,-1),$I$6:$I$12,$B$6:$B$12,INDEX($ET$17:$HO$39,MATCH($B27,$ET$17:$ET$40,0),MATCH(AL$17,$ET$17:$HO$17,0),1),0,1)</f>
        <v>Ø</v>
      </c>
      <c r="AM27" s="58" t="str">
        <f>_xlfn.XLOOKUP(_xlfn.XLOOKUP($I$14&amp;$B27&amp;AM$17,Data!$F:$F,Data!$H:$H,"",0,-1),$I$6:$I$12,$B$6:$B$12,INDEX($ET$17:$HO$39,MATCH($B27,$ET$17:$ET$40,0),MATCH(AM$17,$ET$17:$HO$17,0),1),0,1)</f>
        <v>◯</v>
      </c>
      <c r="AN27" s="58" t="str">
        <f>_xlfn.XLOOKUP(_xlfn.XLOOKUP($I$14&amp;$B27&amp;AN$17,Data!$F:$F,Data!$H:$H,"",0,-1),$I$6:$I$12,$B$6:$B$12,INDEX($ET$17:$HO$39,MATCH($B27,$ET$17:$ET$40,0),MATCH(AN$17,$ET$17:$HO$17,0),1),0,1)</f>
        <v>◯</v>
      </c>
      <c r="AO27" s="58" t="str">
        <f>_xlfn.XLOOKUP(_xlfn.XLOOKUP($I$14&amp;$B27&amp;AO$17,Data!$F:$F,Data!$H:$H,"",0,-1),$I$6:$I$12,$B$6:$B$12,INDEX($ET$17:$HO$39,MATCH($B27,$ET$17:$ET$40,0),MATCH(AO$17,$ET$17:$HO$17,0),1),0,1)</f>
        <v>Ø</v>
      </c>
      <c r="AP27" s="58" t="str">
        <f>_xlfn.XLOOKUP(_xlfn.XLOOKUP($I$14&amp;$B27&amp;AP$17,Data!$F:$F,Data!$H:$H,"",0,-1),$I$6:$I$12,$B$6:$B$12,INDEX($ET$17:$HO$39,MATCH($B27,$ET$17:$ET$40,0),MATCH(AP$17,$ET$17:$HO$17,0),1),0,1)</f>
        <v>◯</v>
      </c>
      <c r="AQ27" s="58" t="str">
        <f>_xlfn.XLOOKUP(_xlfn.XLOOKUP($I$14&amp;$B27&amp;AQ$17,Data!$F:$F,Data!$H:$H,"",0,-1),$I$6:$I$12,$B$6:$B$12,INDEX($ET$17:$HO$39,MATCH($B27,$ET$17:$ET$40,0),MATCH(AQ$17,$ET$17:$HO$17,0),1),0,1)</f>
        <v>Ø</v>
      </c>
      <c r="AR27" s="58" t="str">
        <f>_xlfn.XLOOKUP(_xlfn.XLOOKUP($I$14&amp;$B27&amp;AR$17,Data!$F:$F,Data!$H:$H,"",0,-1),$I$6:$I$12,$B$6:$B$12,INDEX($ET$17:$HO$39,MATCH($B27,$ET$17:$ET$40,0),MATCH(AR$17,$ET$17:$HO$17,0),1),0,1)</f>
        <v>✔</v>
      </c>
      <c r="AS27" s="58" t="str">
        <f>_xlfn.XLOOKUP(_xlfn.XLOOKUP($I$14&amp;$B27&amp;AS$17,Data!$F:$F,Data!$H:$H,"",0,-1),$I$6:$I$12,$B$6:$B$12,INDEX($ET$17:$HO$39,MATCH($B27,$ET$17:$ET$40,0),MATCH(AS$17,$ET$17:$HO$17,0),1),0,1)</f>
        <v>Ø</v>
      </c>
      <c r="AT27" s="58" t="str">
        <f>_xlfn.XLOOKUP(_xlfn.XLOOKUP($I$14&amp;$B27&amp;AT$17,Data!$F:$F,Data!$H:$H,"",0,-1),$I$6:$I$12,$B$6:$B$12,INDEX($ET$17:$HO$39,MATCH($B27,$ET$17:$ET$40,0),MATCH(AT$17,$ET$17:$HO$17,0),1),0,1)</f>
        <v>✔</v>
      </c>
      <c r="AU27" s="58" t="str">
        <f>_xlfn.XLOOKUP(_xlfn.XLOOKUP($I$14&amp;$B27&amp;AU$17,Data!$F:$F,Data!$H:$H,"",0,-1),$I$6:$I$12,$B$6:$B$12,INDEX($ET$17:$HO$39,MATCH($B27,$ET$17:$ET$40,0),MATCH(AU$17,$ET$17:$HO$17,0),1),0,1)</f>
        <v>Ø</v>
      </c>
      <c r="AV27" s="58" t="str">
        <f>_xlfn.XLOOKUP(_xlfn.XLOOKUP($I$14&amp;$B27&amp;AV$17,Data!$F:$F,Data!$H:$H,"",0,-1),$I$6:$I$12,$B$6:$B$12,INDEX($ET$17:$HO$39,MATCH($B27,$ET$17:$ET$40,0),MATCH(AV$17,$ET$17:$HO$17,0),1),0,1)</f>
        <v>Ø</v>
      </c>
      <c r="AW27" s="58" t="str">
        <f>_xlfn.XLOOKUP(_xlfn.XLOOKUP($I$14&amp;$B27&amp;AW$17,Data!$F:$F,Data!$H:$H,"",0,-1),$I$6:$I$12,$B$6:$B$12,INDEX($ET$17:$HO$39,MATCH($B27,$ET$17:$ET$40,0),MATCH(AW$17,$ET$17:$HO$17,0),1),0,1)</f>
        <v>Ø</v>
      </c>
      <c r="AX27" s="58" t="str">
        <f>_xlfn.XLOOKUP(_xlfn.XLOOKUP($I$14&amp;$B27&amp;AX$17,Data!$F:$F,Data!$H:$H,"",0,-1),$I$6:$I$12,$B$6:$B$12,INDEX($ET$17:$HO$39,MATCH($B27,$ET$17:$ET$40,0),MATCH(AX$17,$ET$17:$HO$17,0),1),0,1)</f>
        <v>Ø</v>
      </c>
      <c r="AY27" s="58" t="str">
        <f>_xlfn.XLOOKUP(_xlfn.XLOOKUP($I$14&amp;$B27&amp;AY$17,Data!$F:$F,Data!$H:$H,"",0,-1),$I$6:$I$12,$B$6:$B$12,INDEX($ET$17:$HO$39,MATCH($B27,$ET$17:$ET$40,0),MATCH(AY$17,$ET$17:$HO$17,0),1),0,1)</f>
        <v>✔</v>
      </c>
      <c r="AZ27" s="58" t="str">
        <f>_xlfn.XLOOKUP(_xlfn.XLOOKUP($I$14&amp;$B27&amp;AZ$17,Data!$F:$F,Data!$H:$H,"",0,-1),$I$6:$I$12,$B$6:$B$12,INDEX($ET$17:$HO$39,MATCH($B27,$ET$17:$ET$40,0),MATCH(AZ$17,$ET$17:$HO$17,0),1),0,1)</f>
        <v>Ø</v>
      </c>
      <c r="BA27" s="58" t="str">
        <f>_xlfn.XLOOKUP(_xlfn.XLOOKUP($I$14&amp;$B27&amp;BA$17,Data!$F:$F,Data!$H:$H,"",0,-1),$I$6:$I$12,$B$6:$B$12,INDEX($ET$17:$HO$39,MATCH($B27,$ET$17:$ET$40,0),MATCH(BA$17,$ET$17:$HO$17,0),1),0,1)</f>
        <v>Ø</v>
      </c>
      <c r="BB27" s="58" t="str">
        <f>_xlfn.XLOOKUP(_xlfn.XLOOKUP($I$14&amp;$B27&amp;BB$17,Data!$F:$F,Data!$H:$H,"",0,-1),$I$6:$I$12,$B$6:$B$12,INDEX($ET$17:$HO$39,MATCH($B27,$ET$17:$ET$40,0),MATCH(BB$17,$ET$17:$HO$17,0),1),0,1)</f>
        <v>Ø</v>
      </c>
      <c r="BC27" s="58" t="str">
        <f>_xlfn.XLOOKUP(_xlfn.XLOOKUP($I$14&amp;$B27&amp;BC$17,Data!$F:$F,Data!$H:$H,"",0,-1),$I$6:$I$12,$B$6:$B$12,INDEX($ET$17:$HO$39,MATCH($B27,$ET$17:$ET$40,0),MATCH(BC$17,$ET$17:$HO$17,0),1),0,1)</f>
        <v>Ø</v>
      </c>
      <c r="BD27" s="58" t="str">
        <f>_xlfn.XLOOKUP(_xlfn.XLOOKUP($I$14&amp;$B27&amp;BD$17,Data!$F:$F,Data!$H:$H,"",0,-1),$I$6:$I$12,$B$6:$B$12,INDEX($ET$17:$HO$39,MATCH($B27,$ET$17:$ET$40,0),MATCH(BD$17,$ET$17:$HO$17,0),1),0,1)</f>
        <v>Ø</v>
      </c>
      <c r="BE27" s="58" t="str">
        <f>_xlfn.XLOOKUP(_xlfn.XLOOKUP($I$14&amp;$B27&amp;BE$17,Data!$F:$F,Data!$H:$H,"",0,-1),$I$6:$I$12,$B$6:$B$12,INDEX($ET$17:$HO$39,MATCH($B27,$ET$17:$ET$40,0),MATCH(BE$17,$ET$17:$HO$17,0),1),0,1)</f>
        <v>Ø</v>
      </c>
      <c r="BF27" s="58" t="str">
        <f>_xlfn.XLOOKUP(_xlfn.XLOOKUP($I$14&amp;$B27&amp;BF$17,Data!$F:$F,Data!$H:$H,"",0,-1),$I$6:$I$12,$B$6:$B$12,INDEX($ET$17:$HO$39,MATCH($B27,$ET$17:$ET$40,0),MATCH(BF$17,$ET$17:$HO$17,0),1),0,1)</f>
        <v>✔</v>
      </c>
      <c r="BG27" s="58" t="str">
        <f>_xlfn.XLOOKUP(_xlfn.XLOOKUP($I$14&amp;$B27&amp;BG$17,Data!$F:$F,Data!$H:$H,"",0,-1),$I$6:$I$12,$B$6:$B$12,INDEX($ET$17:$HO$39,MATCH($B27,$ET$17:$ET$40,0),MATCH(BG$17,$ET$17:$HO$17,0),1),0,1)</f>
        <v>◯</v>
      </c>
      <c r="BH27" s="58" t="str">
        <f>_xlfn.XLOOKUP(_xlfn.XLOOKUP($I$14&amp;$B27&amp;BH$17,Data!$F:$F,Data!$H:$H,"",0,-1),$I$6:$I$12,$B$6:$B$12,INDEX($ET$17:$HO$39,MATCH($B27,$ET$17:$ET$40,0),MATCH(BH$17,$ET$17:$HO$17,0),1),0,1)</f>
        <v>◯</v>
      </c>
      <c r="BI27" s="58" t="str">
        <f>_xlfn.XLOOKUP(_xlfn.XLOOKUP($I$14&amp;$B27&amp;BI$17,Data!$F:$F,Data!$H:$H,"",0,-1),$I$6:$I$12,$B$6:$B$12,INDEX($ET$17:$HO$39,MATCH($B27,$ET$17:$ET$40,0),MATCH(BI$17,$ET$17:$HO$17,0),1),0,1)</f>
        <v>Ø</v>
      </c>
      <c r="BJ27" s="58" t="str">
        <f>_xlfn.XLOOKUP(_xlfn.XLOOKUP($I$14&amp;$B27&amp;BJ$17,Data!$F:$F,Data!$H:$H,"",0,-1),$I$6:$I$12,$B$6:$B$12,INDEX($ET$17:$HO$39,MATCH($B27,$ET$17:$ET$40,0),MATCH(BJ$17,$ET$17:$HO$17,0),1),0,1)</f>
        <v>✔</v>
      </c>
      <c r="BK27" s="58" t="str">
        <f>_xlfn.XLOOKUP(_xlfn.XLOOKUP($I$14&amp;$B27&amp;BK$17,Data!$F:$F,Data!$H:$H,"",0,-1),$I$6:$I$12,$B$6:$B$12,INDEX($ET$17:$HO$39,MATCH($B27,$ET$17:$ET$40,0),MATCH(BK$17,$ET$17:$HO$17,0),1),0,1)</f>
        <v>Ø</v>
      </c>
      <c r="BL27" s="58" t="str">
        <f>_xlfn.XLOOKUP(_xlfn.XLOOKUP($I$14&amp;$B27&amp;BL$17,Data!$F:$F,Data!$H:$H,"",0,-1),$I$6:$I$12,$B$6:$B$12,INDEX($ET$17:$HO$39,MATCH($B27,$ET$17:$ET$40,0),MATCH(BL$17,$ET$17:$HO$17,0),1),0,1)</f>
        <v>Ø</v>
      </c>
      <c r="BM27" s="58" t="str">
        <f>_xlfn.XLOOKUP(_xlfn.XLOOKUP($I$14&amp;$B27&amp;BM$17,Data!$F:$F,Data!$H:$H,"",0,-1),$I$6:$I$12,$B$6:$B$12,INDEX($ET$17:$HO$39,MATCH($B27,$ET$17:$ET$40,0),MATCH(BM$17,$ET$17:$HO$17,0),1),0,1)</f>
        <v>Ø</v>
      </c>
      <c r="BN27" s="58" t="str">
        <f>_xlfn.XLOOKUP(_xlfn.XLOOKUP($I$14&amp;$B27&amp;BN$17,Data!$F:$F,Data!$H:$H,"",0,-1),$I$6:$I$12,$B$6:$B$12,INDEX($ET$17:$HO$39,MATCH($B27,$ET$17:$ET$40,0),MATCH(BN$17,$ET$17:$HO$17,0),1),0,1)</f>
        <v>Ø</v>
      </c>
      <c r="BO27" s="58" t="str">
        <f>_xlfn.XLOOKUP(_xlfn.XLOOKUP($I$14&amp;$B27&amp;BO$17,Data!$F:$F,Data!$H:$H,"",0,-1),$I$6:$I$12,$B$6:$B$12,INDEX($ET$17:$HO$39,MATCH($B27,$ET$17:$ET$40,0),MATCH(BO$17,$ET$17:$HO$17,0),1),0,1)</f>
        <v>Ø</v>
      </c>
      <c r="BP27" s="58" t="str">
        <f>_xlfn.XLOOKUP(_xlfn.XLOOKUP($I$14&amp;$B27&amp;BP$17,Data!$F:$F,Data!$H:$H,"",0,-1),$I$6:$I$12,$B$6:$B$12,INDEX($ET$17:$HO$39,MATCH($B27,$ET$17:$ET$40,0),MATCH(BP$17,$ET$17:$HO$17,0),1),0,1)</f>
        <v>Ø</v>
      </c>
      <c r="BQ27" s="58" t="str">
        <f>_xlfn.XLOOKUP(_xlfn.XLOOKUP($I$14&amp;$B27&amp;BQ$17,Data!$F:$F,Data!$H:$H,"",0,-1),$I$6:$I$12,$B$6:$B$12,INDEX($ET$17:$HO$39,MATCH($B27,$ET$17:$ET$40,0),MATCH(BQ$17,$ET$17:$HO$17,0),1),0,1)</f>
        <v>✔</v>
      </c>
      <c r="BR27" s="58" t="str">
        <f>_xlfn.XLOOKUP(_xlfn.XLOOKUP($I$14&amp;$B27&amp;BR$17,Data!$F:$F,Data!$H:$H,"",0,-1),$I$6:$I$12,$B$6:$B$12,INDEX($ET$17:$HO$39,MATCH($B27,$ET$17:$ET$40,0),MATCH(BR$17,$ET$17:$HO$17,0),1),0,1)</f>
        <v>Ø</v>
      </c>
      <c r="BS27" s="58" t="str">
        <f>_xlfn.XLOOKUP(_xlfn.XLOOKUP($I$14&amp;$B27&amp;BS$17,Data!$F:$F,Data!$H:$H,"",0,-1),$I$6:$I$12,$B$6:$B$12,INDEX($ET$17:$HO$39,MATCH($B27,$ET$17:$ET$40,0),MATCH(BS$17,$ET$17:$HO$17,0),1),0,1)</f>
        <v>Ø</v>
      </c>
      <c r="BT27" s="58" t="str">
        <f>_xlfn.XLOOKUP(_xlfn.XLOOKUP($I$14&amp;$B27&amp;BT$17,Data!$F:$F,Data!$H:$H,"",0,-1),$I$6:$I$12,$B$6:$B$12,INDEX($ET$17:$HO$39,MATCH($B27,$ET$17:$ET$40,0),MATCH(BT$17,$ET$17:$HO$17,0),1),0,1)</f>
        <v>Ø</v>
      </c>
      <c r="BU27" s="58" t="str">
        <f>_xlfn.XLOOKUP(_xlfn.XLOOKUP($I$14&amp;$B27&amp;BU$17,Data!$F:$F,Data!$H:$H,"",0,-1),$I$6:$I$12,$B$6:$B$12,INDEX($ET$17:$HO$39,MATCH($B27,$ET$17:$ET$40,0),MATCH(BU$17,$ET$17:$HO$17,0),1),0,1)</f>
        <v>Ø</v>
      </c>
      <c r="BV27" s="58" t="str">
        <f>_xlfn.XLOOKUP(_xlfn.XLOOKUP($I$14&amp;$B27&amp;BV$17,Data!$F:$F,Data!$H:$H,"",0,-1),$I$6:$I$12,$B$6:$B$12,INDEX($ET$17:$HO$39,MATCH($B27,$ET$17:$ET$40,0),MATCH(BV$17,$ET$17:$HO$17,0),1),0,1)</f>
        <v>◯</v>
      </c>
      <c r="BW27" s="58" t="str">
        <f>_xlfn.XLOOKUP(_xlfn.XLOOKUP($I$14&amp;$B27&amp;BW$17,Data!$F:$F,Data!$H:$H,"",0,-1),$I$6:$I$12,$B$6:$B$12,INDEX($ET$17:$HO$39,MATCH($B27,$ET$17:$ET$40,0),MATCH(BW$17,$ET$17:$HO$17,0),1),0,1)</f>
        <v>Ø</v>
      </c>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57"/>
      <c r="EP27" s="57"/>
      <c r="EQ27" s="57"/>
      <c r="ER27" s="57"/>
      <c r="ET27" s="133" t="s">
        <v>526</v>
      </c>
      <c r="EU27" s="126"/>
      <c r="EV27" s="127"/>
      <c r="EW27" s="127"/>
      <c r="EX27" s="127"/>
      <c r="EY27" s="127"/>
      <c r="EZ27" s="128"/>
      <c r="FA27" s="58" t="str">
        <f>_xlfn.XLOOKUP(_xlfn.XLOOKUP($FA$14&amp;$ET27&amp;FA$17,'Data M-1'!$F:$F,'Data M-1'!$G:$G,"Not in Scope",0,1),$FA$6:$FA$11,$ET$6:$ET$11,"",0,1)</f>
        <v>Ø</v>
      </c>
      <c r="FB27" s="58" t="str">
        <f>_xlfn.XLOOKUP(_xlfn.XLOOKUP($FA$14&amp;$ET27&amp;FB$17,'Data M-1'!$F:$F,'Data M-1'!$G:$G,"Not in Scope",0,1),$FA$6:$FA$11,$ET$6:$ET$11,"",0,1)</f>
        <v>Ø</v>
      </c>
      <c r="FC27" s="58" t="str">
        <f>_xlfn.XLOOKUP(_xlfn.XLOOKUP($FA$14&amp;$ET27&amp;FC$17,'Data M-1'!$F:$F,'Data M-1'!$G:$G,"Not in Scope",0,1),$FA$6:$FA$11,$ET$6:$ET$11,"",0,1)</f>
        <v>Ø</v>
      </c>
      <c r="FD27" s="58" t="str">
        <f>_xlfn.XLOOKUP(_xlfn.XLOOKUP($FA$14&amp;$ET27&amp;FD$17,'Data M-1'!$F:$F,'Data M-1'!$G:$G,"Not in Scope",0,1),$FA$6:$FA$11,$ET$6:$ET$11,"",0,1)</f>
        <v>Ø</v>
      </c>
      <c r="FE27" s="58" t="str">
        <f>_xlfn.XLOOKUP(_xlfn.XLOOKUP($FA$14&amp;$ET27&amp;FE$17,'Data M-1'!$F:$F,'Data M-1'!$G:$G,"Not in Scope",0,1),$FA$6:$FA$11,$ET$6:$ET$11,"",0,1)</f>
        <v>Ø</v>
      </c>
      <c r="FF27" s="58" t="str">
        <f>_xlfn.XLOOKUP(_xlfn.XLOOKUP($FA$14&amp;$ET27&amp;FF$17,'Data M-1'!$F:$F,'Data M-1'!$G:$G,"Not in Scope",0,1),$FA$6:$FA$11,$ET$6:$ET$11,"",0,1)</f>
        <v>Ø</v>
      </c>
      <c r="FG27" s="58" t="str">
        <f>_xlfn.XLOOKUP(_xlfn.XLOOKUP($FA$14&amp;$ET27&amp;FG$17,'Data M-1'!$F:$F,'Data M-1'!$G:$G,"Not in Scope",0,1),$FA$6:$FA$11,$ET$6:$ET$11,"",0,1)</f>
        <v>Ø</v>
      </c>
      <c r="FH27" s="58" t="str">
        <f>_xlfn.XLOOKUP(_xlfn.XLOOKUP($FA$14&amp;$ET27&amp;FH$17,'Data M-1'!$F:$F,'Data M-1'!$G:$G,"Not in Scope",0,1),$FA$6:$FA$11,$ET$6:$ET$11,"",0,1)</f>
        <v>Ø</v>
      </c>
      <c r="FI27" s="58" t="str">
        <f>_xlfn.XLOOKUP(_xlfn.XLOOKUP($FA$14&amp;$ET27&amp;FI$17,'Data M-1'!$F:$F,'Data M-1'!$G:$G,"Not in Scope",0,1),$FA$6:$FA$11,$ET$6:$ET$11,"",0,1)</f>
        <v>◯</v>
      </c>
      <c r="FJ27" s="58" t="str">
        <f>_xlfn.XLOOKUP(_xlfn.XLOOKUP($FA$14&amp;$ET27&amp;FJ$17,'Data M-1'!$F:$F,'Data M-1'!$G:$G,"Not in Scope",0,1),$FA$6:$FA$11,$ET$6:$ET$11,"",0,1)</f>
        <v>Ø</v>
      </c>
      <c r="FK27" s="58" t="str">
        <f>_xlfn.XLOOKUP(_xlfn.XLOOKUP($FA$14&amp;$ET27&amp;FK$17,'Data M-1'!$F:$F,'Data M-1'!$G:$G,"Not in Scope",0,1),$FA$6:$FA$11,$ET$6:$ET$11,"",0,1)</f>
        <v>◯</v>
      </c>
      <c r="FL27" s="58" t="str">
        <f>_xlfn.XLOOKUP(_xlfn.XLOOKUP($FA$14&amp;$ET27&amp;FL$17,'Data M-1'!$F:$F,'Data M-1'!$G:$G,"Not in Scope",0,1),$FA$6:$FA$11,$ET$6:$ET$11,"",0,1)</f>
        <v>◯</v>
      </c>
      <c r="FM27" s="58" t="str">
        <f>_xlfn.XLOOKUP(_xlfn.XLOOKUP($FA$14&amp;$ET27&amp;FM$17,'Data M-1'!$F:$F,'Data M-1'!$G:$G,"Not in Scope",0,1),$FA$6:$FA$11,$ET$6:$ET$11,"",0,1)</f>
        <v>Ø</v>
      </c>
      <c r="FN27" s="58" t="str">
        <f>_xlfn.XLOOKUP(_xlfn.XLOOKUP($FA$14&amp;$ET27&amp;FN$17,'Data M-1'!$F:$F,'Data M-1'!$G:$G,"Not in Scope",0,1),$FA$6:$FA$11,$ET$6:$ET$11,"",0,1)</f>
        <v>◯</v>
      </c>
      <c r="FO27" s="58" t="str">
        <f>_xlfn.XLOOKUP(_xlfn.XLOOKUP($FA$14&amp;$ET27&amp;FO$17,'Data M-1'!$F:$F,'Data M-1'!$G:$G,"Not in Scope",0,1),$FA$6:$FA$11,$ET$6:$ET$11,"",0,1)</f>
        <v>Ø</v>
      </c>
      <c r="FP27" s="58" t="str">
        <f>_xlfn.XLOOKUP(_xlfn.XLOOKUP($FA$14&amp;$ET27&amp;FP$17,'Data M-1'!$F:$F,'Data M-1'!$G:$G,"Not in Scope",0,1),$FA$6:$FA$11,$ET$6:$ET$11,"",0,1)</f>
        <v>◯</v>
      </c>
      <c r="FQ27" s="58" t="str">
        <f>_xlfn.XLOOKUP(_xlfn.XLOOKUP($FA$14&amp;$ET27&amp;FQ$17,'Data M-1'!$F:$F,'Data M-1'!$G:$G,"Not in Scope",0,1),$FA$6:$FA$11,$ET$6:$ET$11,"",0,1)</f>
        <v>◯</v>
      </c>
      <c r="FR27" s="58" t="str">
        <f>_xlfn.XLOOKUP(_xlfn.XLOOKUP($FA$14&amp;$ET27&amp;FR$17,'Data M-1'!$F:$F,'Data M-1'!$G:$G,"Not in Scope",0,1),$FA$6:$FA$11,$ET$6:$ET$11,"",0,1)</f>
        <v>◯</v>
      </c>
      <c r="FS27" s="58" t="str">
        <f>_xlfn.XLOOKUP(_xlfn.XLOOKUP($FA$14&amp;$ET27&amp;FS$17,'Data M-1'!$F:$F,'Data M-1'!$G:$G,"Not in Scope",0,1),$FA$6:$FA$11,$ET$6:$ET$11,"",0,1)</f>
        <v>Ø</v>
      </c>
      <c r="FT27" s="58" t="str">
        <f>_xlfn.XLOOKUP(_xlfn.XLOOKUP($FA$14&amp;$ET27&amp;FT$17,'Data M-1'!$F:$F,'Data M-1'!$G:$G,"Not in Scope",0,1),$FA$6:$FA$11,$ET$6:$ET$11,"",0,1)</f>
        <v>Ø</v>
      </c>
      <c r="FU27" s="58" t="str">
        <f>_xlfn.XLOOKUP(_xlfn.XLOOKUP($FA$14&amp;$ET27&amp;FU$17,'Data M-1'!$F:$F,'Data M-1'!$G:$G,"Not in Scope",0,1),$FA$6:$FA$11,$ET$6:$ET$11,"",0,1)</f>
        <v>Ø</v>
      </c>
      <c r="FV27" s="58" t="str">
        <f>_xlfn.XLOOKUP(_xlfn.XLOOKUP($FA$14&amp;$ET27&amp;FV$17,'Data M-1'!$F:$F,'Data M-1'!$G:$G,"Not in Scope",0,1),$FA$6:$FA$11,$ET$6:$ET$11,"",0,1)</f>
        <v>Ø</v>
      </c>
      <c r="FW27" s="58" t="str">
        <f>_xlfn.XLOOKUP(_xlfn.XLOOKUP($FA$14&amp;$ET27&amp;FW$17,'Data M-1'!$F:$F,'Data M-1'!$G:$G,"Not in Scope",0,1),$FA$6:$FA$11,$ET$6:$ET$11,"",0,1)</f>
        <v>Ø</v>
      </c>
      <c r="FX27" s="58" t="str">
        <f>_xlfn.XLOOKUP(_xlfn.XLOOKUP($FA$14&amp;$ET27&amp;FX$17,'Data M-1'!$F:$F,'Data M-1'!$G:$G,"Not in Scope",0,1),$FA$6:$FA$11,$ET$6:$ET$11,"",0,1)</f>
        <v>Ø</v>
      </c>
      <c r="FY27" s="58" t="str">
        <f>_xlfn.XLOOKUP(_xlfn.XLOOKUP($FA$14&amp;$ET27&amp;FY$17,'Data M-1'!$F:$F,'Data M-1'!$G:$G,"Not in Scope",0,1),$FA$6:$FA$11,$ET$6:$ET$11,"",0,1)</f>
        <v>◯</v>
      </c>
      <c r="FZ27" s="58" t="str">
        <f>_xlfn.XLOOKUP(_xlfn.XLOOKUP($FA$14&amp;$ET27&amp;FZ$17,'Data M-1'!$F:$F,'Data M-1'!$G:$G,"Not in Scope",0,1),$FA$6:$FA$11,$ET$6:$ET$11,"",0,1)</f>
        <v>Ø</v>
      </c>
      <c r="GA27" s="58" t="str">
        <f>_xlfn.XLOOKUP(_xlfn.XLOOKUP($FA$14&amp;$ET27&amp;GA$17,'Data M-1'!$F:$F,'Data M-1'!$G:$G,"Not in Scope",0,1),$FA$6:$FA$11,$ET$6:$ET$11,"",0,1)</f>
        <v>Ø</v>
      </c>
      <c r="GB27" s="58" t="str">
        <f>_xlfn.XLOOKUP(_xlfn.XLOOKUP($FA$14&amp;$ET27&amp;GB$17,'Data M-1'!$F:$F,'Data M-1'!$G:$G,"Not in Scope",0,1),$FA$6:$FA$11,$ET$6:$ET$11,"",0,1)</f>
        <v>Ø</v>
      </c>
      <c r="GC27" s="58" t="str">
        <f>_xlfn.XLOOKUP(_xlfn.XLOOKUP($FA$14&amp;$ET27&amp;GC$17,'Data M-1'!$F:$F,'Data M-1'!$G:$G,"Not in Scope",0,1),$FA$6:$FA$11,$ET$6:$ET$11,"",0,1)</f>
        <v>Ø</v>
      </c>
      <c r="GD27" s="58" t="str">
        <f>_xlfn.XLOOKUP(_xlfn.XLOOKUP($FA$14&amp;$ET27&amp;GD$17,'Data M-1'!$F:$F,'Data M-1'!$G:$G,"Not in Scope",0,1),$FA$6:$FA$11,$ET$6:$ET$11,"",0,1)</f>
        <v>Ø</v>
      </c>
      <c r="GE27" s="58" t="str">
        <f>_xlfn.XLOOKUP(_xlfn.XLOOKUP($FA$14&amp;$ET27&amp;GE$17,'Data M-1'!$F:$F,'Data M-1'!$G:$G,"Not in Scope",0,1),$FA$6:$FA$11,$ET$6:$ET$11,"",0,1)</f>
        <v>◯</v>
      </c>
      <c r="GF27" s="58" t="str">
        <f>_xlfn.XLOOKUP(_xlfn.XLOOKUP($FA$14&amp;$ET27&amp;GF$17,'Data M-1'!$F:$F,'Data M-1'!$G:$G,"Not in Scope",0,1),$FA$6:$FA$11,$ET$6:$ET$11,"",0,1)</f>
        <v>◯</v>
      </c>
      <c r="GG27" s="58" t="str">
        <f>_xlfn.XLOOKUP(_xlfn.XLOOKUP($FA$14&amp;$ET27&amp;GG$17,'Data M-1'!$F:$F,'Data M-1'!$G:$G,"Not in Scope",0,1),$FA$6:$FA$11,$ET$6:$ET$11,"",0,1)</f>
        <v>Ø</v>
      </c>
      <c r="GH27" s="58" t="str">
        <f>_xlfn.XLOOKUP(_xlfn.XLOOKUP($FA$14&amp;$ET27&amp;GH$17,'Data M-1'!$F:$F,'Data M-1'!$G:$G,"Not in Scope",0,1),$FA$6:$FA$11,$ET$6:$ET$11,"",0,1)</f>
        <v>◯</v>
      </c>
      <c r="GI27" s="58" t="str">
        <f>_xlfn.XLOOKUP(_xlfn.XLOOKUP($FA$14&amp;$ET27&amp;GI$17,'Data M-1'!$F:$F,'Data M-1'!$G:$G,"Not in Scope",0,1),$FA$6:$FA$11,$ET$6:$ET$11,"",0,1)</f>
        <v>Ø</v>
      </c>
      <c r="GJ27" s="58" t="str">
        <f>_xlfn.XLOOKUP(_xlfn.XLOOKUP($FA$14&amp;$ET27&amp;GJ$17,'Data M-1'!$F:$F,'Data M-1'!$G:$G,"Not in Scope",0,1),$FA$6:$FA$11,$ET$6:$ET$11,"",0,1)</f>
        <v>◯</v>
      </c>
      <c r="GK27" s="58" t="str">
        <f>_xlfn.XLOOKUP(_xlfn.XLOOKUP($FA$14&amp;$ET27&amp;GK$17,'Data M-1'!$F:$F,'Data M-1'!$G:$G,"Not in Scope",0,1),$FA$6:$FA$11,$ET$6:$ET$11,"",0,1)</f>
        <v>Ø</v>
      </c>
      <c r="GL27" s="58" t="str">
        <f>_xlfn.XLOOKUP(_xlfn.XLOOKUP($FA$14&amp;$ET27&amp;GL$17,'Data M-1'!$F:$F,'Data M-1'!$G:$G,"Not in Scope",0,1),$FA$6:$FA$11,$ET$6:$ET$11,"",0,1)</f>
        <v>◯</v>
      </c>
      <c r="GM27" s="58" t="str">
        <f>_xlfn.XLOOKUP(_xlfn.XLOOKUP($FA$14&amp;$ET27&amp;GM$17,'Data M-1'!$F:$F,'Data M-1'!$G:$G,"Not in Scope",0,1),$FA$6:$FA$11,$ET$6:$ET$11,"",0,1)</f>
        <v>Ø</v>
      </c>
      <c r="GN27" s="58" t="str">
        <f>_xlfn.XLOOKUP(_xlfn.XLOOKUP($FA$14&amp;$ET27&amp;GN$17,'Data M-1'!$F:$F,'Data M-1'!$G:$G,"Not in Scope",0,1),$FA$6:$FA$11,$ET$6:$ET$11,"",0,1)</f>
        <v>Ø</v>
      </c>
      <c r="GO27" s="58" t="str">
        <f>_xlfn.XLOOKUP(_xlfn.XLOOKUP($FA$14&amp;$ET27&amp;GO$17,'Data M-1'!$F:$F,'Data M-1'!$G:$G,"Not in Scope",0,1),$FA$6:$FA$11,$ET$6:$ET$11,"",0,1)</f>
        <v>Ø</v>
      </c>
      <c r="GP27" s="58" t="str">
        <f>_xlfn.XLOOKUP(_xlfn.XLOOKUP($FA$14&amp;$ET27&amp;GP$17,'Data M-1'!$F:$F,'Data M-1'!$G:$G,"Not in Scope",0,1),$FA$6:$FA$11,$ET$6:$ET$11,"",0,1)</f>
        <v>Ø</v>
      </c>
      <c r="GQ27" s="58" t="str">
        <f>_xlfn.XLOOKUP(_xlfn.XLOOKUP($FA$14&amp;$ET27&amp;GQ$17,'Data M-1'!$F:$F,'Data M-1'!$G:$G,"Not in Scope",0,1),$FA$6:$FA$11,$ET$6:$ET$11,"",0,1)</f>
        <v>◯</v>
      </c>
      <c r="GR27" s="58" t="str">
        <f>_xlfn.XLOOKUP(_xlfn.XLOOKUP($FA$14&amp;$ET27&amp;GR$17,'Data M-1'!$F:$F,'Data M-1'!$G:$G,"Not in Scope",0,1),$FA$6:$FA$11,$ET$6:$ET$11,"",0,1)</f>
        <v>Ø</v>
      </c>
      <c r="GS27" s="58" t="str">
        <f>_xlfn.XLOOKUP(_xlfn.XLOOKUP($FA$14&amp;$ET27&amp;GS$17,'Data M-1'!$F:$F,'Data M-1'!$G:$G,"Not in Scope",0,1),$FA$6:$FA$11,$ET$6:$ET$11,"",0,1)</f>
        <v>Ø</v>
      </c>
      <c r="GT27" s="58" t="str">
        <f>_xlfn.XLOOKUP(_xlfn.XLOOKUP($FA$14&amp;$ET27&amp;GT$17,'Data M-1'!$F:$F,'Data M-1'!$G:$G,"Not in Scope",0,1),$FA$6:$FA$11,$ET$6:$ET$11,"",0,1)</f>
        <v>Ø</v>
      </c>
      <c r="GU27" s="58" t="str">
        <f>_xlfn.XLOOKUP(_xlfn.XLOOKUP($FA$14&amp;$ET27&amp;GU$17,'Data M-1'!$F:$F,'Data M-1'!$G:$G,"Not in Scope",0,1),$FA$6:$FA$11,$ET$6:$ET$11,"",0,1)</f>
        <v>Ø</v>
      </c>
      <c r="GV27" s="58" t="str">
        <f>_xlfn.XLOOKUP(_xlfn.XLOOKUP($FA$14&amp;$ET27&amp;GV$17,'Data M-1'!$F:$F,'Data M-1'!$G:$G,"Not in Scope",0,1),$FA$6:$FA$11,$ET$6:$ET$11,"",0,1)</f>
        <v>Ø</v>
      </c>
      <c r="GW27" s="58" t="str">
        <f>_xlfn.XLOOKUP(_xlfn.XLOOKUP($FA$14&amp;$ET27&amp;GW$17,'Data M-1'!$F:$F,'Data M-1'!$G:$G,"Not in Scope",0,1),$FA$6:$FA$11,$ET$6:$ET$11,"",0,1)</f>
        <v>Ø</v>
      </c>
      <c r="GX27" s="58" t="str">
        <f>_xlfn.XLOOKUP(_xlfn.XLOOKUP($FA$14&amp;$ET27&amp;GX$17,'Data M-1'!$F:$F,'Data M-1'!$G:$G,"Not in Scope",0,1),$FA$6:$FA$11,$ET$6:$ET$11,"",0,1)</f>
        <v>Ø</v>
      </c>
      <c r="GY27" s="58" t="str">
        <f>_xlfn.XLOOKUP(_xlfn.XLOOKUP($FA$14&amp;$ET27&amp;GY$17,'Data M-1'!$F:$F,'Data M-1'!$G:$G,"Not in Scope",0,1),$FA$6:$FA$11,$ET$6:$ET$11,"",0,1)</f>
        <v>◯</v>
      </c>
      <c r="GZ27" s="58" t="str">
        <f>_xlfn.XLOOKUP(_xlfn.XLOOKUP($FA$14&amp;$ET27&amp;GZ$17,'Data M-1'!$F:$F,'Data M-1'!$G:$G,"Not in Scope",0,1),$FA$6:$FA$11,$ET$6:$ET$11,"",0,1)</f>
        <v>◯</v>
      </c>
      <c r="HA27" s="58" t="str">
        <f>_xlfn.XLOOKUP(_xlfn.XLOOKUP($FA$14&amp;$ET27&amp;HA$17,'Data M-1'!$F:$F,'Data M-1'!$G:$G,"Not in Scope",0,1),$FA$6:$FA$11,$ET$6:$ET$11,"",0,1)</f>
        <v>Ø</v>
      </c>
      <c r="HB27" s="58" t="str">
        <f>_xlfn.XLOOKUP(_xlfn.XLOOKUP($FA$14&amp;$ET27&amp;HB$17,'Data M-1'!$F:$F,'Data M-1'!$G:$G,"Not in Scope",0,1),$FA$6:$FA$11,$ET$6:$ET$11,"",0,1)</f>
        <v>◯</v>
      </c>
      <c r="HC27" s="58" t="str">
        <f>_xlfn.XLOOKUP(_xlfn.XLOOKUP($FA$14&amp;$ET27&amp;HC$17,'Data M-1'!$F:$F,'Data M-1'!$G:$G,"Not in Scope",0,1),$FA$6:$FA$11,$ET$6:$ET$11,"",0,1)</f>
        <v>Ø</v>
      </c>
      <c r="HD27" s="58" t="str">
        <f>_xlfn.XLOOKUP(_xlfn.XLOOKUP($FA$14&amp;$ET27&amp;HD$17,'Data M-1'!$F:$F,'Data M-1'!$G:$G,"Not in Scope",0,1),$FA$6:$FA$11,$ET$6:$ET$11,"",0,1)</f>
        <v>Ø</v>
      </c>
      <c r="HE27" s="58" t="str">
        <f>_xlfn.XLOOKUP(_xlfn.XLOOKUP($FA$14&amp;$ET27&amp;HE$17,'Data M-1'!$F:$F,'Data M-1'!$G:$G,"Not in Scope",0,1),$FA$6:$FA$11,$ET$6:$ET$11,"",0,1)</f>
        <v>Ø</v>
      </c>
      <c r="HF27" s="58" t="str">
        <f>_xlfn.XLOOKUP(_xlfn.XLOOKUP($FA$14&amp;$ET27&amp;HF$17,'Data M-1'!$F:$F,'Data M-1'!$G:$G,"Not in Scope",0,1),$FA$6:$FA$11,$ET$6:$ET$11,"",0,1)</f>
        <v>Ø</v>
      </c>
      <c r="HG27" s="58" t="str">
        <f>_xlfn.XLOOKUP(_xlfn.XLOOKUP($FA$14&amp;$ET27&amp;HG$17,'Data M-1'!$F:$F,'Data M-1'!$G:$G,"Not in Scope",0,1),$FA$6:$FA$11,$ET$6:$ET$11,"",0,1)</f>
        <v>Ø</v>
      </c>
      <c r="HH27" s="58" t="str">
        <f>_xlfn.XLOOKUP(_xlfn.XLOOKUP($FA$14&amp;$ET27&amp;HH$17,'Data M-1'!$F:$F,'Data M-1'!$G:$G,"Not in Scope",0,1),$FA$6:$FA$11,$ET$6:$ET$11,"",0,1)</f>
        <v>Ø</v>
      </c>
      <c r="HI27" s="58" t="str">
        <f>_xlfn.XLOOKUP(_xlfn.XLOOKUP($FA$14&amp;$ET27&amp;HI$17,'Data M-1'!$F:$F,'Data M-1'!$G:$G,"Not in Scope",0,1),$FA$6:$FA$11,$ET$6:$ET$11,"",0,1)</f>
        <v>◯</v>
      </c>
      <c r="HJ27" s="58" t="str">
        <f>_xlfn.XLOOKUP(_xlfn.XLOOKUP($FA$14&amp;$ET27&amp;HJ$17,'Data M-1'!$F:$F,'Data M-1'!$G:$G,"Not in Scope",0,1),$FA$6:$FA$11,$ET$6:$ET$11,"",0,1)</f>
        <v>Ø</v>
      </c>
      <c r="HK27" s="58" t="str">
        <f>_xlfn.XLOOKUP(_xlfn.XLOOKUP($FA$14&amp;$ET27&amp;HK$17,'Data M-1'!$F:$F,'Data M-1'!$G:$G,"Not in Scope",0,1),$FA$6:$FA$11,$ET$6:$ET$11,"",0,1)</f>
        <v>Ø</v>
      </c>
      <c r="HL27" s="58" t="str">
        <f>_xlfn.XLOOKUP(_xlfn.XLOOKUP($FA$14&amp;$ET27&amp;HL$17,'Data M-1'!$F:$F,'Data M-1'!$G:$G,"Not in Scope",0,1),$FA$6:$FA$11,$ET$6:$ET$11,"",0,1)</f>
        <v>Ø</v>
      </c>
      <c r="HM27" s="58" t="str">
        <f>_xlfn.XLOOKUP(_xlfn.XLOOKUP($FA$14&amp;$ET27&amp;HM$17,'Data M-1'!$F:$F,'Data M-1'!$G:$G,"Not in Scope",0,1),$FA$6:$FA$11,$ET$6:$ET$11,"",0,1)</f>
        <v>Ø</v>
      </c>
      <c r="HN27" s="58" t="str">
        <f>_xlfn.XLOOKUP(_xlfn.XLOOKUP($FA$14&amp;$ET27&amp;HN$17,'Data M-1'!$F:$F,'Data M-1'!$G:$G,"Not in Scope",0,1),$FA$6:$FA$11,$ET$6:$ET$11,"",0,1)</f>
        <v>◯</v>
      </c>
      <c r="HO27" s="58" t="str">
        <f>_xlfn.XLOOKUP(_xlfn.XLOOKUP($FA$14&amp;$ET27&amp;HO$17,'Data M-1'!$F:$F,'Data M-1'!$G:$G,"Not in Scope",0,1),$FA$6:$FA$11,$ET$6:$ET$11,"",0,1)</f>
        <v>Ø</v>
      </c>
    </row>
    <row r="28" spans="2:223" x14ac:dyDescent="0.25">
      <c r="B28" s="133" t="s">
        <v>260</v>
      </c>
      <c r="C28" s="126"/>
      <c r="D28" s="127"/>
      <c r="E28" s="127"/>
      <c r="F28" s="127"/>
      <c r="G28" s="127"/>
      <c r="H28" s="128"/>
      <c r="I28" s="58" t="str">
        <f>_xlfn.XLOOKUP(_xlfn.XLOOKUP($I$14&amp;$B28&amp;I$17,Data!$F:$F,Data!$H:$H,"",0,-1),$I$6:$I$12,$B$6:$B$12,INDEX($ET$17:$HO$39,MATCH($B28,$ET$17:$ET$40,0),MATCH(I$17,$ET$17:$HO$17,0),1),0,1)</f>
        <v>Ø</v>
      </c>
      <c r="J28" s="58" t="str">
        <f>_xlfn.XLOOKUP(_xlfn.XLOOKUP($I$14&amp;$B28&amp;J$17,Data!$F:$F,Data!$H:$H,"",0,-1),$I$6:$I$12,$B$6:$B$12,INDEX($ET$17:$HO$39,MATCH($B28,$ET$17:$ET$40,0),MATCH(J$17,$ET$17:$HO$17,0),1),0,1)</f>
        <v>Ø</v>
      </c>
      <c r="K28" s="58" t="str">
        <f>_xlfn.XLOOKUP(_xlfn.XLOOKUP($I$14&amp;$B28&amp;K$17,Data!$F:$F,Data!$H:$H,"",0,-1),$I$6:$I$12,$B$6:$B$12,INDEX($ET$17:$HO$39,MATCH($B28,$ET$17:$ET$40,0),MATCH(K$17,$ET$17:$HO$17,0),1),0,1)</f>
        <v>Ø</v>
      </c>
      <c r="L28" s="58" t="str">
        <f>_xlfn.XLOOKUP(_xlfn.XLOOKUP($I$14&amp;$B28&amp;L$17,Data!$F:$F,Data!$H:$H,"",0,-1),$I$6:$I$12,$B$6:$B$12,INDEX($ET$17:$HO$39,MATCH($B28,$ET$17:$ET$40,0),MATCH(L$17,$ET$17:$HO$17,0),1),0,1)</f>
        <v>◯</v>
      </c>
      <c r="M28" s="58" t="str">
        <f>_xlfn.XLOOKUP(_xlfn.XLOOKUP($I$14&amp;$B28&amp;M$17,Data!$F:$F,Data!$H:$H,"",0,-1),$I$6:$I$12,$B$6:$B$12,INDEX($ET$17:$HO$39,MATCH($B28,$ET$17:$ET$40,0),MATCH(M$17,$ET$17:$HO$17,0),1),0,1)</f>
        <v>Ø</v>
      </c>
      <c r="N28" s="58" t="str">
        <f>_xlfn.XLOOKUP(_xlfn.XLOOKUP($I$14&amp;$B28&amp;N$17,Data!$F:$F,Data!$H:$H,"",0,-1),$I$6:$I$12,$B$6:$B$12,INDEX($ET$17:$HO$39,MATCH($B28,$ET$17:$ET$40,0),MATCH(N$17,$ET$17:$HO$17,0),1),0,1)</f>
        <v>Ø</v>
      </c>
      <c r="O28" s="58" t="str">
        <f>_xlfn.XLOOKUP(_xlfn.XLOOKUP($I$14&amp;$B28&amp;O$17,Data!$F:$F,Data!$H:$H,"",0,-1),$I$6:$I$12,$B$6:$B$12,INDEX($ET$17:$HO$39,MATCH($B28,$ET$17:$ET$40,0),MATCH(O$17,$ET$17:$HO$17,0),1),0,1)</f>
        <v>Ø</v>
      </c>
      <c r="P28" s="58" t="str">
        <f>_xlfn.XLOOKUP(_xlfn.XLOOKUP($I$14&amp;$B28&amp;P$17,Data!$F:$F,Data!$H:$H,"",0,-1),$I$6:$I$12,$B$6:$B$12,INDEX($ET$17:$HO$39,MATCH($B28,$ET$17:$ET$40,0),MATCH(P$17,$ET$17:$HO$17,0),1),0,1)</f>
        <v>Ø</v>
      </c>
      <c r="Q28" s="58" t="str">
        <f>_xlfn.XLOOKUP(_xlfn.XLOOKUP($I$14&amp;$B28&amp;Q$17,Data!$F:$F,Data!$H:$H,"",0,-1),$I$6:$I$12,$B$6:$B$12,INDEX($ET$17:$HO$39,MATCH($B28,$ET$17:$ET$40,0),MATCH(Q$17,$ET$17:$HO$17,0),1),0,1)</f>
        <v>✔</v>
      </c>
      <c r="R28" s="58" t="str">
        <f>_xlfn.XLOOKUP(_xlfn.XLOOKUP($I$14&amp;$B28&amp;R$17,Data!$F:$F,Data!$H:$H,"",0,-1),$I$6:$I$12,$B$6:$B$12,INDEX($ET$17:$HO$39,MATCH($B28,$ET$17:$ET$40,0),MATCH(R$17,$ET$17:$HO$17,0),1),0,1)</f>
        <v>Ø</v>
      </c>
      <c r="S28" s="58" t="str">
        <f>_xlfn.XLOOKUP(_xlfn.XLOOKUP($I$14&amp;$B28&amp;S$17,Data!$F:$F,Data!$H:$H,"",0,-1),$I$6:$I$12,$B$6:$B$12,INDEX($ET$17:$HO$39,MATCH($B28,$ET$17:$ET$40,0),MATCH(S$17,$ET$17:$HO$17,0),1),0,1)</f>
        <v>◯</v>
      </c>
      <c r="T28" s="58" t="str">
        <f>_xlfn.XLOOKUP(_xlfn.XLOOKUP($I$14&amp;$B28&amp;T$17,Data!$F:$F,Data!$H:$H,"",0,-1),$I$6:$I$12,$B$6:$B$12,INDEX($ET$17:$HO$39,MATCH($B28,$ET$17:$ET$40,0),MATCH(T$17,$ET$17:$HO$17,0),1),0,1)</f>
        <v>✔</v>
      </c>
      <c r="U28" s="58" t="str">
        <f>_xlfn.XLOOKUP(_xlfn.XLOOKUP($I$14&amp;$B28&amp;U$17,Data!$F:$F,Data!$H:$H,"",0,-1),$I$6:$I$12,$B$6:$B$12,INDEX($ET$17:$HO$39,MATCH($B28,$ET$17:$ET$40,0),MATCH(U$17,$ET$17:$HO$17,0),1),0,1)</f>
        <v>Ø</v>
      </c>
      <c r="V28" s="58" t="str">
        <f>_xlfn.XLOOKUP(_xlfn.XLOOKUP($I$14&amp;$B28&amp;V$17,Data!$F:$F,Data!$H:$H,"",0,-1),$I$6:$I$12,$B$6:$B$12,INDEX($ET$17:$HO$39,MATCH($B28,$ET$17:$ET$40,0),MATCH(V$17,$ET$17:$HO$17,0),1),0,1)</f>
        <v>◯</v>
      </c>
      <c r="W28" s="58" t="str">
        <f>_xlfn.XLOOKUP(_xlfn.XLOOKUP($I$14&amp;$B28&amp;W$17,Data!$F:$F,Data!$H:$H,"",0,-1),$I$6:$I$12,$B$6:$B$12,INDEX($ET$17:$HO$39,MATCH($B28,$ET$17:$ET$40,0),MATCH(W$17,$ET$17:$HO$17,0),1),0,1)</f>
        <v>Ø</v>
      </c>
      <c r="X28" s="58" t="str">
        <f>_xlfn.XLOOKUP(_xlfn.XLOOKUP($I$14&amp;$B28&amp;X$17,Data!$F:$F,Data!$H:$H,"",0,-1),$I$6:$I$12,$B$6:$B$12,INDEX($ET$17:$HO$39,MATCH($B28,$ET$17:$ET$40,0),MATCH(X$17,$ET$17:$HO$17,0),1),0,1)</f>
        <v>Ø</v>
      </c>
      <c r="Y28" s="58" t="str">
        <f>_xlfn.XLOOKUP(_xlfn.XLOOKUP($I$14&amp;$B28&amp;Y$17,Data!$F:$F,Data!$H:$H,"",0,-1),$I$6:$I$12,$B$6:$B$12,INDEX($ET$17:$HO$39,MATCH($B28,$ET$17:$ET$40,0),MATCH(Y$17,$ET$17:$HO$17,0),1),0,1)</f>
        <v>✔</v>
      </c>
      <c r="Z28" s="58" t="str">
        <f>_xlfn.XLOOKUP(_xlfn.XLOOKUP($I$14&amp;$B28&amp;Z$17,Data!$F:$F,Data!$H:$H,"",0,-1),$I$6:$I$12,$B$6:$B$12,INDEX($ET$17:$HO$39,MATCH($B28,$ET$17:$ET$40,0),MATCH(Z$17,$ET$17:$HO$17,0),1),0,1)</f>
        <v>Ø</v>
      </c>
      <c r="AA28" s="58" t="str">
        <f>_xlfn.XLOOKUP(_xlfn.XLOOKUP($I$14&amp;$B28&amp;AA$17,Data!$F:$F,Data!$H:$H,"",0,-1),$I$6:$I$12,$B$6:$B$12,INDEX($ET$17:$HO$39,MATCH($B28,$ET$17:$ET$40,0),MATCH(AA$17,$ET$17:$HO$17,0),1),0,1)</f>
        <v>Ø</v>
      </c>
      <c r="AB28" s="58" t="str">
        <f>_xlfn.XLOOKUP(_xlfn.XLOOKUP($I$14&amp;$B28&amp;AB$17,Data!$F:$F,Data!$H:$H,"",0,-1),$I$6:$I$12,$B$6:$B$12,INDEX($ET$17:$HO$39,MATCH($B28,$ET$17:$ET$40,0),MATCH(AB$17,$ET$17:$HO$17,0),1),0,1)</f>
        <v>Ø</v>
      </c>
      <c r="AC28" s="58" t="str">
        <f>_xlfn.XLOOKUP(_xlfn.XLOOKUP($I$14&amp;$B28&amp;AC$17,Data!$F:$F,Data!$H:$H,"",0,-1),$I$6:$I$12,$B$6:$B$12,INDEX($ET$17:$HO$39,MATCH($B28,$ET$17:$ET$40,0),MATCH(AC$17,$ET$17:$HO$17,0),1),0,1)</f>
        <v>Ø</v>
      </c>
      <c r="AD28" s="58" t="str">
        <f>_xlfn.XLOOKUP(_xlfn.XLOOKUP($I$14&amp;$B28&amp;AD$17,Data!$F:$F,Data!$H:$H,"",0,-1),$I$6:$I$12,$B$6:$B$12,INDEX($ET$17:$HO$39,MATCH($B28,$ET$17:$ET$40,0),MATCH(AD$17,$ET$17:$HO$17,0),1),0,1)</f>
        <v>Ø</v>
      </c>
      <c r="AE28" s="58" t="str">
        <f>_xlfn.XLOOKUP(_xlfn.XLOOKUP($I$14&amp;$B28&amp;AE$17,Data!$F:$F,Data!$H:$H,"",0,-1),$I$6:$I$12,$B$6:$B$12,INDEX($ET$17:$HO$39,MATCH($B28,$ET$17:$ET$40,0),MATCH(AE$17,$ET$17:$HO$17,0),1),0,1)</f>
        <v>Ø</v>
      </c>
      <c r="AF28" s="58" t="str">
        <f>_xlfn.XLOOKUP(_xlfn.XLOOKUP($I$14&amp;$B28&amp;AF$17,Data!$F:$F,Data!$H:$H,"",0,-1),$I$6:$I$12,$B$6:$B$12,INDEX($ET$17:$HO$39,MATCH($B28,$ET$17:$ET$40,0),MATCH(AF$17,$ET$17:$HO$17,0),1),0,1)</f>
        <v>Ø</v>
      </c>
      <c r="AG28" s="58" t="str">
        <f>_xlfn.XLOOKUP(_xlfn.XLOOKUP($I$14&amp;$B28&amp;AG$17,Data!$F:$F,Data!$H:$H,"",0,-1),$I$6:$I$12,$B$6:$B$12,INDEX($ET$17:$HO$39,MATCH($B28,$ET$17:$ET$40,0),MATCH(AG$17,$ET$17:$HO$17,0),1),0,1)</f>
        <v>✔</v>
      </c>
      <c r="AH28" s="58" t="str">
        <f>_xlfn.XLOOKUP(_xlfn.XLOOKUP($I$14&amp;$B28&amp;AH$17,Data!$F:$F,Data!$H:$H,"",0,-1),$I$6:$I$12,$B$6:$B$12,INDEX($ET$17:$HO$39,MATCH($B28,$ET$17:$ET$40,0),MATCH(AH$17,$ET$17:$HO$17,0),1),0,1)</f>
        <v>Ø</v>
      </c>
      <c r="AI28" s="58" t="str">
        <f>_xlfn.XLOOKUP(_xlfn.XLOOKUP($I$14&amp;$B28&amp;AI$17,Data!$F:$F,Data!$H:$H,"",0,-1),$I$6:$I$12,$B$6:$B$12,INDEX($ET$17:$HO$39,MATCH($B28,$ET$17:$ET$40,0),MATCH(AI$17,$ET$17:$HO$17,0),1),0,1)</f>
        <v>Ø</v>
      </c>
      <c r="AJ28" s="58" t="str">
        <f>_xlfn.XLOOKUP(_xlfn.XLOOKUP($I$14&amp;$B28&amp;AJ$17,Data!$F:$F,Data!$H:$H,"",0,-1),$I$6:$I$12,$B$6:$B$12,INDEX($ET$17:$HO$39,MATCH($B28,$ET$17:$ET$40,0),MATCH(AJ$17,$ET$17:$HO$17,0),1),0,1)</f>
        <v>Ø</v>
      </c>
      <c r="AK28" s="58" t="str">
        <f>_xlfn.XLOOKUP(_xlfn.XLOOKUP($I$14&amp;$B28&amp;AK$17,Data!$F:$F,Data!$H:$H,"",0,-1),$I$6:$I$12,$B$6:$B$12,INDEX($ET$17:$HO$39,MATCH($B28,$ET$17:$ET$40,0),MATCH(AK$17,$ET$17:$HO$17,0),1),0,1)</f>
        <v>Ø</v>
      </c>
      <c r="AL28" s="58" t="str">
        <f>_xlfn.XLOOKUP(_xlfn.XLOOKUP($I$14&amp;$B28&amp;AL$17,Data!$F:$F,Data!$H:$H,"",0,-1),$I$6:$I$12,$B$6:$B$12,INDEX($ET$17:$HO$39,MATCH($B28,$ET$17:$ET$40,0),MATCH(AL$17,$ET$17:$HO$17,0),1),0,1)</f>
        <v>Ø</v>
      </c>
      <c r="AM28" s="58" t="str">
        <f>_xlfn.XLOOKUP(_xlfn.XLOOKUP($I$14&amp;$B28&amp;AM$17,Data!$F:$F,Data!$H:$H,"",0,-1),$I$6:$I$12,$B$6:$B$12,INDEX($ET$17:$HO$39,MATCH($B28,$ET$17:$ET$40,0),MATCH(AM$17,$ET$17:$HO$17,0),1),0,1)</f>
        <v>◯</v>
      </c>
      <c r="AN28" s="58" t="str">
        <f>_xlfn.XLOOKUP(_xlfn.XLOOKUP($I$14&amp;$B28&amp;AN$17,Data!$F:$F,Data!$H:$H,"",0,-1),$I$6:$I$12,$B$6:$B$12,INDEX($ET$17:$HO$39,MATCH($B28,$ET$17:$ET$40,0),MATCH(AN$17,$ET$17:$HO$17,0),1),0,1)</f>
        <v>✔</v>
      </c>
      <c r="AO28" s="58" t="str">
        <f>_xlfn.XLOOKUP(_xlfn.XLOOKUP($I$14&amp;$B28&amp;AO$17,Data!$F:$F,Data!$H:$H,"",0,-1),$I$6:$I$12,$B$6:$B$12,INDEX($ET$17:$HO$39,MATCH($B28,$ET$17:$ET$40,0),MATCH(AO$17,$ET$17:$HO$17,0),1),0,1)</f>
        <v>✔</v>
      </c>
      <c r="AP28" s="58" t="str">
        <f>_xlfn.XLOOKUP(_xlfn.XLOOKUP($I$14&amp;$B28&amp;AP$17,Data!$F:$F,Data!$H:$H,"",0,-1),$I$6:$I$12,$B$6:$B$12,INDEX($ET$17:$HO$39,MATCH($B28,$ET$17:$ET$40,0),MATCH(AP$17,$ET$17:$HO$17,0),1),0,1)</f>
        <v>✔</v>
      </c>
      <c r="AQ28" s="58" t="str">
        <f>_xlfn.XLOOKUP(_xlfn.XLOOKUP($I$14&amp;$B28&amp;AQ$17,Data!$F:$F,Data!$H:$H,"",0,-1),$I$6:$I$12,$B$6:$B$12,INDEX($ET$17:$HO$39,MATCH($B28,$ET$17:$ET$40,0),MATCH(AQ$17,$ET$17:$HO$17,0),1),0,1)</f>
        <v>Ø</v>
      </c>
      <c r="AR28" s="58" t="str">
        <f>_xlfn.XLOOKUP(_xlfn.XLOOKUP($I$14&amp;$B28&amp;AR$17,Data!$F:$F,Data!$H:$H,"",0,-1),$I$6:$I$12,$B$6:$B$12,INDEX($ET$17:$HO$39,MATCH($B28,$ET$17:$ET$40,0),MATCH(AR$17,$ET$17:$HO$17,0),1),0,1)</f>
        <v>Ø</v>
      </c>
      <c r="AS28" s="58" t="str">
        <f>_xlfn.XLOOKUP(_xlfn.XLOOKUP($I$14&amp;$B28&amp;AS$17,Data!$F:$F,Data!$H:$H,"",0,-1),$I$6:$I$12,$B$6:$B$12,INDEX($ET$17:$HO$39,MATCH($B28,$ET$17:$ET$40,0),MATCH(AS$17,$ET$17:$HO$17,0),1),0,1)</f>
        <v>Ø</v>
      </c>
      <c r="AT28" s="58" t="str">
        <f>_xlfn.XLOOKUP(_xlfn.XLOOKUP($I$14&amp;$B28&amp;AT$17,Data!$F:$F,Data!$H:$H,"",0,-1),$I$6:$I$12,$B$6:$B$12,INDEX($ET$17:$HO$39,MATCH($B28,$ET$17:$ET$40,0),MATCH(AT$17,$ET$17:$HO$17,0),1),0,1)</f>
        <v>Ø</v>
      </c>
      <c r="AU28" s="58" t="str">
        <f>_xlfn.XLOOKUP(_xlfn.XLOOKUP($I$14&amp;$B28&amp;AU$17,Data!$F:$F,Data!$H:$H,"",0,-1),$I$6:$I$12,$B$6:$B$12,INDEX($ET$17:$HO$39,MATCH($B28,$ET$17:$ET$40,0),MATCH(AU$17,$ET$17:$HO$17,0),1),0,1)</f>
        <v>Ø</v>
      </c>
      <c r="AV28" s="58" t="str">
        <f>_xlfn.XLOOKUP(_xlfn.XLOOKUP($I$14&amp;$B28&amp;AV$17,Data!$F:$F,Data!$H:$H,"",0,-1),$I$6:$I$12,$B$6:$B$12,INDEX($ET$17:$HO$39,MATCH($B28,$ET$17:$ET$40,0),MATCH(AV$17,$ET$17:$HO$17,0),1),0,1)</f>
        <v>Ø</v>
      </c>
      <c r="AW28" s="58" t="str">
        <f>_xlfn.XLOOKUP(_xlfn.XLOOKUP($I$14&amp;$B28&amp;AW$17,Data!$F:$F,Data!$H:$H,"",0,-1),$I$6:$I$12,$B$6:$B$12,INDEX($ET$17:$HO$39,MATCH($B28,$ET$17:$ET$40,0),MATCH(AW$17,$ET$17:$HO$17,0),1),0,1)</f>
        <v>Ø</v>
      </c>
      <c r="AX28" s="58" t="str">
        <f>_xlfn.XLOOKUP(_xlfn.XLOOKUP($I$14&amp;$B28&amp;AX$17,Data!$F:$F,Data!$H:$H,"",0,-1),$I$6:$I$12,$B$6:$B$12,INDEX($ET$17:$HO$39,MATCH($B28,$ET$17:$ET$40,0),MATCH(AX$17,$ET$17:$HO$17,0),1),0,1)</f>
        <v>Ø</v>
      </c>
      <c r="AY28" s="58" t="str">
        <f>_xlfn.XLOOKUP(_xlfn.XLOOKUP($I$14&amp;$B28&amp;AY$17,Data!$F:$F,Data!$H:$H,"",0,-1),$I$6:$I$12,$B$6:$B$12,INDEX($ET$17:$HO$39,MATCH($B28,$ET$17:$ET$40,0),MATCH(AY$17,$ET$17:$HO$17,0),1),0,1)</f>
        <v>✔</v>
      </c>
      <c r="AZ28" s="58" t="str">
        <f>_xlfn.XLOOKUP(_xlfn.XLOOKUP($I$14&amp;$B28&amp;AZ$17,Data!$F:$F,Data!$H:$H,"",0,-1),$I$6:$I$12,$B$6:$B$12,INDEX($ET$17:$HO$39,MATCH($B28,$ET$17:$ET$40,0),MATCH(AZ$17,$ET$17:$HO$17,0),1),0,1)</f>
        <v>Ø</v>
      </c>
      <c r="BA28" s="58" t="str">
        <f>_xlfn.XLOOKUP(_xlfn.XLOOKUP($I$14&amp;$B28&amp;BA$17,Data!$F:$F,Data!$H:$H,"",0,-1),$I$6:$I$12,$B$6:$B$12,INDEX($ET$17:$HO$39,MATCH($B28,$ET$17:$ET$40,0),MATCH(BA$17,$ET$17:$HO$17,0),1),0,1)</f>
        <v>◯</v>
      </c>
      <c r="BB28" s="58" t="str">
        <f>_xlfn.XLOOKUP(_xlfn.XLOOKUP($I$14&amp;$B28&amp;BB$17,Data!$F:$F,Data!$H:$H,"",0,-1),$I$6:$I$12,$B$6:$B$12,INDEX($ET$17:$HO$39,MATCH($B28,$ET$17:$ET$40,0),MATCH(BB$17,$ET$17:$HO$17,0),1),0,1)</f>
        <v>Ø</v>
      </c>
      <c r="BC28" s="58" t="str">
        <f>_xlfn.XLOOKUP(_xlfn.XLOOKUP($I$14&amp;$B28&amp;BC$17,Data!$F:$F,Data!$H:$H,"",0,-1),$I$6:$I$12,$B$6:$B$12,INDEX($ET$17:$HO$39,MATCH($B28,$ET$17:$ET$40,0),MATCH(BC$17,$ET$17:$HO$17,0),1),0,1)</f>
        <v>Ø</v>
      </c>
      <c r="BD28" s="58" t="str">
        <f>_xlfn.XLOOKUP(_xlfn.XLOOKUP($I$14&amp;$B28&amp;BD$17,Data!$F:$F,Data!$H:$H,"",0,-1),$I$6:$I$12,$B$6:$B$12,INDEX($ET$17:$HO$39,MATCH($B28,$ET$17:$ET$40,0),MATCH(BD$17,$ET$17:$HO$17,0),1),0,1)</f>
        <v>Ø</v>
      </c>
      <c r="BE28" s="58" t="str">
        <f>_xlfn.XLOOKUP(_xlfn.XLOOKUP($I$14&amp;$B28&amp;BE$17,Data!$F:$F,Data!$H:$H,"",0,-1),$I$6:$I$12,$B$6:$B$12,INDEX($ET$17:$HO$39,MATCH($B28,$ET$17:$ET$40,0),MATCH(BE$17,$ET$17:$HO$17,0),1),0,1)</f>
        <v>Ø</v>
      </c>
      <c r="BF28" s="58" t="str">
        <f>_xlfn.XLOOKUP(_xlfn.XLOOKUP($I$14&amp;$B28&amp;BF$17,Data!$F:$F,Data!$H:$H,"",0,-1),$I$6:$I$12,$B$6:$B$12,INDEX($ET$17:$HO$39,MATCH($B28,$ET$17:$ET$40,0),MATCH(BF$17,$ET$17:$HO$17,0),1),0,1)</f>
        <v>Ø</v>
      </c>
      <c r="BG28" s="58" t="str">
        <f>_xlfn.XLOOKUP(_xlfn.XLOOKUP($I$14&amp;$B28&amp;BG$17,Data!$F:$F,Data!$H:$H,"",0,-1),$I$6:$I$12,$B$6:$B$12,INDEX($ET$17:$HO$39,MATCH($B28,$ET$17:$ET$40,0),MATCH(BG$17,$ET$17:$HO$17,0),1),0,1)</f>
        <v>Ø</v>
      </c>
      <c r="BH28" s="58" t="str">
        <f>_xlfn.XLOOKUP(_xlfn.XLOOKUP($I$14&amp;$B28&amp;BH$17,Data!$F:$F,Data!$H:$H,"",0,-1),$I$6:$I$12,$B$6:$B$12,INDEX($ET$17:$HO$39,MATCH($B28,$ET$17:$ET$40,0),MATCH(BH$17,$ET$17:$HO$17,0),1),0,1)</f>
        <v>▶</v>
      </c>
      <c r="BI28" s="58" t="str">
        <f>_xlfn.XLOOKUP(_xlfn.XLOOKUP($I$14&amp;$B28&amp;BI$17,Data!$F:$F,Data!$H:$H,"",0,-1),$I$6:$I$12,$B$6:$B$12,INDEX($ET$17:$HO$39,MATCH($B28,$ET$17:$ET$40,0),MATCH(BI$17,$ET$17:$HO$17,0),1),0,1)</f>
        <v>◯</v>
      </c>
      <c r="BJ28" s="58" t="str">
        <f>_xlfn.XLOOKUP(_xlfn.XLOOKUP($I$14&amp;$B28&amp;BJ$17,Data!$F:$F,Data!$H:$H,"",0,-1),$I$6:$I$12,$B$6:$B$12,INDEX($ET$17:$HO$39,MATCH($B28,$ET$17:$ET$40,0),MATCH(BJ$17,$ET$17:$HO$17,0),1),0,1)</f>
        <v>Ø</v>
      </c>
      <c r="BK28" s="58" t="str">
        <f>_xlfn.XLOOKUP(_xlfn.XLOOKUP($I$14&amp;$B28&amp;BK$17,Data!$F:$F,Data!$H:$H,"",0,-1),$I$6:$I$12,$B$6:$B$12,INDEX($ET$17:$HO$39,MATCH($B28,$ET$17:$ET$40,0),MATCH(BK$17,$ET$17:$HO$17,0),1),0,1)</f>
        <v>Ø</v>
      </c>
      <c r="BL28" s="58" t="str">
        <f>_xlfn.XLOOKUP(_xlfn.XLOOKUP($I$14&amp;$B28&amp;BL$17,Data!$F:$F,Data!$H:$H,"",0,-1),$I$6:$I$12,$B$6:$B$12,INDEX($ET$17:$HO$39,MATCH($B28,$ET$17:$ET$40,0),MATCH(BL$17,$ET$17:$HO$17,0),1),0,1)</f>
        <v>Ø</v>
      </c>
      <c r="BM28" s="58" t="str">
        <f>_xlfn.XLOOKUP(_xlfn.XLOOKUP($I$14&amp;$B28&amp;BM$17,Data!$F:$F,Data!$H:$H,"",0,-1),$I$6:$I$12,$B$6:$B$12,INDEX($ET$17:$HO$39,MATCH($B28,$ET$17:$ET$40,0),MATCH(BM$17,$ET$17:$HO$17,0),1),0,1)</f>
        <v>Ø</v>
      </c>
      <c r="BN28" s="58" t="str">
        <f>_xlfn.XLOOKUP(_xlfn.XLOOKUP($I$14&amp;$B28&amp;BN$17,Data!$F:$F,Data!$H:$H,"",0,-1),$I$6:$I$12,$B$6:$B$12,INDEX($ET$17:$HO$39,MATCH($B28,$ET$17:$ET$40,0),MATCH(BN$17,$ET$17:$HO$17,0),1),0,1)</f>
        <v>Ø</v>
      </c>
      <c r="BO28" s="58" t="str">
        <f>_xlfn.XLOOKUP(_xlfn.XLOOKUP($I$14&amp;$B28&amp;BO$17,Data!$F:$F,Data!$H:$H,"",0,-1),$I$6:$I$12,$B$6:$B$12,INDEX($ET$17:$HO$39,MATCH($B28,$ET$17:$ET$40,0),MATCH(BO$17,$ET$17:$HO$17,0),1),0,1)</f>
        <v>Ø</v>
      </c>
      <c r="BP28" s="58" t="str">
        <f>_xlfn.XLOOKUP(_xlfn.XLOOKUP($I$14&amp;$B28&amp;BP$17,Data!$F:$F,Data!$H:$H,"",0,-1),$I$6:$I$12,$B$6:$B$12,INDEX($ET$17:$HO$39,MATCH($B28,$ET$17:$ET$40,0),MATCH(BP$17,$ET$17:$HO$17,0),1),0,1)</f>
        <v>Ø</v>
      </c>
      <c r="BQ28" s="58" t="str">
        <f>_xlfn.XLOOKUP(_xlfn.XLOOKUP($I$14&amp;$B28&amp;BQ$17,Data!$F:$F,Data!$H:$H,"",0,-1),$I$6:$I$12,$B$6:$B$12,INDEX($ET$17:$HO$39,MATCH($B28,$ET$17:$ET$40,0),MATCH(BQ$17,$ET$17:$HO$17,0),1),0,1)</f>
        <v>✔</v>
      </c>
      <c r="BR28" s="58" t="str">
        <f>_xlfn.XLOOKUP(_xlfn.XLOOKUP($I$14&amp;$B28&amp;BR$17,Data!$F:$F,Data!$H:$H,"",0,-1),$I$6:$I$12,$B$6:$B$12,INDEX($ET$17:$HO$39,MATCH($B28,$ET$17:$ET$40,0),MATCH(BR$17,$ET$17:$HO$17,0),1),0,1)</f>
        <v>◯</v>
      </c>
      <c r="BS28" s="58" t="str">
        <f>_xlfn.XLOOKUP(_xlfn.XLOOKUP($I$14&amp;$B28&amp;BS$17,Data!$F:$F,Data!$H:$H,"",0,-1),$I$6:$I$12,$B$6:$B$12,INDEX($ET$17:$HO$39,MATCH($B28,$ET$17:$ET$40,0),MATCH(BS$17,$ET$17:$HO$17,0),1),0,1)</f>
        <v>Ø</v>
      </c>
      <c r="BT28" s="58" t="str">
        <f>_xlfn.XLOOKUP(_xlfn.XLOOKUP($I$14&amp;$B28&amp;BT$17,Data!$F:$F,Data!$H:$H,"",0,-1),$I$6:$I$12,$B$6:$B$12,INDEX($ET$17:$HO$39,MATCH($B28,$ET$17:$ET$40,0),MATCH(BT$17,$ET$17:$HO$17,0),1),0,1)</f>
        <v>Ø</v>
      </c>
      <c r="BU28" s="58" t="str">
        <f>_xlfn.XLOOKUP(_xlfn.XLOOKUP($I$14&amp;$B28&amp;BU$17,Data!$F:$F,Data!$H:$H,"",0,-1),$I$6:$I$12,$B$6:$B$12,INDEX($ET$17:$HO$39,MATCH($B28,$ET$17:$ET$40,0),MATCH(BU$17,$ET$17:$HO$17,0),1),0,1)</f>
        <v>Ø</v>
      </c>
      <c r="BV28" s="58" t="str">
        <f>_xlfn.XLOOKUP(_xlfn.XLOOKUP($I$14&amp;$B28&amp;BV$17,Data!$F:$F,Data!$H:$H,"",0,-1),$I$6:$I$12,$B$6:$B$12,INDEX($ET$17:$HO$39,MATCH($B28,$ET$17:$ET$40,0),MATCH(BV$17,$ET$17:$HO$17,0),1),0,1)</f>
        <v>Ø</v>
      </c>
      <c r="BW28" s="58" t="str">
        <f>_xlfn.XLOOKUP(_xlfn.XLOOKUP($I$14&amp;$B28&amp;BW$17,Data!$F:$F,Data!$H:$H,"",0,-1),$I$6:$I$12,$B$6:$B$12,INDEX($ET$17:$HO$39,MATCH($B28,$ET$17:$ET$40,0),MATCH(BW$17,$ET$17:$HO$17,0),1),0,1)</f>
        <v>Ø</v>
      </c>
      <c r="BX28" s="57"/>
      <c r="BY28" s="57"/>
      <c r="BZ28" s="57"/>
      <c r="CA28" s="57"/>
      <c r="CB28" s="57"/>
      <c r="CC28" s="57"/>
      <c r="CD28" s="57"/>
      <c r="CE28" s="57"/>
      <c r="CF28" s="57"/>
      <c r="CG28" s="57"/>
      <c r="CH28" s="57"/>
      <c r="CI28" s="57"/>
      <c r="CJ28" s="57"/>
      <c r="CK28" s="57"/>
      <c r="CL28" s="57"/>
      <c r="CM28" s="57"/>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57"/>
      <c r="DN28" s="57"/>
      <c r="DO28" s="57"/>
      <c r="DP28" s="57"/>
      <c r="DQ28" s="57"/>
      <c r="DR28" s="57"/>
      <c r="DS28" s="57"/>
      <c r="DT28" s="57"/>
      <c r="DU28" s="57"/>
      <c r="DV28" s="57"/>
      <c r="DW28" s="57"/>
      <c r="DX28" s="57"/>
      <c r="DY28" s="57"/>
      <c r="DZ28" s="57"/>
      <c r="EA28" s="57"/>
      <c r="EB28" s="57"/>
      <c r="EC28" s="57"/>
      <c r="ED28" s="57"/>
      <c r="EE28" s="57"/>
      <c r="EF28" s="57"/>
      <c r="EG28" s="57"/>
      <c r="EH28" s="57"/>
      <c r="EI28" s="57"/>
      <c r="EJ28" s="57"/>
      <c r="EK28" s="57"/>
      <c r="EL28" s="57"/>
      <c r="EM28" s="57"/>
      <c r="EN28" s="57"/>
      <c r="EO28" s="57"/>
      <c r="EP28" s="57"/>
      <c r="EQ28" s="57"/>
      <c r="ER28" s="57"/>
      <c r="ET28" s="133" t="s">
        <v>260</v>
      </c>
      <c r="EU28" s="126"/>
      <c r="EV28" s="127"/>
      <c r="EW28" s="127"/>
      <c r="EX28" s="127"/>
      <c r="EY28" s="127"/>
      <c r="EZ28" s="128"/>
      <c r="FA28" s="58" t="str">
        <f>_xlfn.XLOOKUP(_xlfn.XLOOKUP($FA$14&amp;$ET28&amp;FA$17,'Data M-1'!$F:$F,'Data M-1'!$G:$G,"Not in Scope",0,1),$FA$6:$FA$11,$ET$6:$ET$11,"",0,1)</f>
        <v>Ø</v>
      </c>
      <c r="FB28" s="58" t="str">
        <f>_xlfn.XLOOKUP(_xlfn.XLOOKUP($FA$14&amp;$ET28&amp;FB$17,'Data M-1'!$F:$F,'Data M-1'!$G:$G,"Not in Scope",0,1),$FA$6:$FA$11,$ET$6:$ET$11,"",0,1)</f>
        <v>Ø</v>
      </c>
      <c r="FC28" s="58" t="str">
        <f>_xlfn.XLOOKUP(_xlfn.XLOOKUP($FA$14&amp;$ET28&amp;FC$17,'Data M-1'!$F:$F,'Data M-1'!$G:$G,"Not in Scope",0,1),$FA$6:$FA$11,$ET$6:$ET$11,"",0,1)</f>
        <v>Ø</v>
      </c>
      <c r="FD28" s="58" t="str">
        <f>_xlfn.XLOOKUP(_xlfn.XLOOKUP($FA$14&amp;$ET28&amp;FD$17,'Data M-1'!$F:$F,'Data M-1'!$G:$G,"Not in Scope",0,1),$FA$6:$FA$11,$ET$6:$ET$11,"",0,1)</f>
        <v>◯</v>
      </c>
      <c r="FE28" s="58" t="str">
        <f>_xlfn.XLOOKUP(_xlfn.XLOOKUP($FA$14&amp;$ET28&amp;FE$17,'Data M-1'!$F:$F,'Data M-1'!$G:$G,"Not in Scope",0,1),$FA$6:$FA$11,$ET$6:$ET$11,"",0,1)</f>
        <v>Ø</v>
      </c>
      <c r="FF28" s="58" t="str">
        <f>_xlfn.XLOOKUP(_xlfn.XLOOKUP($FA$14&amp;$ET28&amp;FF$17,'Data M-1'!$F:$F,'Data M-1'!$G:$G,"Not in Scope",0,1),$FA$6:$FA$11,$ET$6:$ET$11,"",0,1)</f>
        <v>Ø</v>
      </c>
      <c r="FG28" s="58" t="str">
        <f>_xlfn.XLOOKUP(_xlfn.XLOOKUP($FA$14&amp;$ET28&amp;FG$17,'Data M-1'!$F:$F,'Data M-1'!$G:$G,"Not in Scope",0,1),$FA$6:$FA$11,$ET$6:$ET$11,"",0,1)</f>
        <v>Ø</v>
      </c>
      <c r="FH28" s="58" t="str">
        <f>_xlfn.XLOOKUP(_xlfn.XLOOKUP($FA$14&amp;$ET28&amp;FH$17,'Data M-1'!$F:$F,'Data M-1'!$G:$G,"Not in Scope",0,1),$FA$6:$FA$11,$ET$6:$ET$11,"",0,1)</f>
        <v>Ø</v>
      </c>
      <c r="FI28" s="58" t="str">
        <f>_xlfn.XLOOKUP(_xlfn.XLOOKUP($FA$14&amp;$ET28&amp;FI$17,'Data M-1'!$F:$F,'Data M-1'!$G:$G,"Not in Scope",0,1),$FA$6:$FA$11,$ET$6:$ET$11,"",0,1)</f>
        <v>◯</v>
      </c>
      <c r="FJ28" s="58" t="str">
        <f>_xlfn.XLOOKUP(_xlfn.XLOOKUP($FA$14&amp;$ET28&amp;FJ$17,'Data M-1'!$F:$F,'Data M-1'!$G:$G,"Not in Scope",0,1),$FA$6:$FA$11,$ET$6:$ET$11,"",0,1)</f>
        <v>Ø</v>
      </c>
      <c r="FK28" s="58" t="str">
        <f>_xlfn.XLOOKUP(_xlfn.XLOOKUP($FA$14&amp;$ET28&amp;FK$17,'Data M-1'!$F:$F,'Data M-1'!$G:$G,"Not in Scope",0,1),$FA$6:$FA$11,$ET$6:$ET$11,"",0,1)</f>
        <v>◯</v>
      </c>
      <c r="FL28" s="58" t="str">
        <f>_xlfn.XLOOKUP(_xlfn.XLOOKUP($FA$14&amp;$ET28&amp;FL$17,'Data M-1'!$F:$F,'Data M-1'!$G:$G,"Not in Scope",0,1),$FA$6:$FA$11,$ET$6:$ET$11,"",0,1)</f>
        <v>◯</v>
      </c>
      <c r="FM28" s="58" t="str">
        <f>_xlfn.XLOOKUP(_xlfn.XLOOKUP($FA$14&amp;$ET28&amp;FM$17,'Data M-1'!$F:$F,'Data M-1'!$G:$G,"Not in Scope",0,1),$FA$6:$FA$11,$ET$6:$ET$11,"",0,1)</f>
        <v>Ø</v>
      </c>
      <c r="FN28" s="58" t="str">
        <f>_xlfn.XLOOKUP(_xlfn.XLOOKUP($FA$14&amp;$ET28&amp;FN$17,'Data M-1'!$F:$F,'Data M-1'!$G:$G,"Not in Scope",0,1),$FA$6:$FA$11,$ET$6:$ET$11,"",0,1)</f>
        <v>◯</v>
      </c>
      <c r="FO28" s="58" t="str">
        <f>_xlfn.XLOOKUP(_xlfn.XLOOKUP($FA$14&amp;$ET28&amp;FO$17,'Data M-1'!$F:$F,'Data M-1'!$G:$G,"Not in Scope",0,1),$FA$6:$FA$11,$ET$6:$ET$11,"",0,1)</f>
        <v>Ø</v>
      </c>
      <c r="FP28" s="58" t="str">
        <f>_xlfn.XLOOKUP(_xlfn.XLOOKUP($FA$14&amp;$ET28&amp;FP$17,'Data M-1'!$F:$F,'Data M-1'!$G:$G,"Not in Scope",0,1),$FA$6:$FA$11,$ET$6:$ET$11,"",0,1)</f>
        <v>Ø</v>
      </c>
      <c r="FQ28" s="58" t="str">
        <f>_xlfn.XLOOKUP(_xlfn.XLOOKUP($FA$14&amp;$ET28&amp;FQ$17,'Data M-1'!$F:$F,'Data M-1'!$G:$G,"Not in Scope",0,1),$FA$6:$FA$11,$ET$6:$ET$11,"",0,1)</f>
        <v>◯</v>
      </c>
      <c r="FR28" s="58" t="str">
        <f>_xlfn.XLOOKUP(_xlfn.XLOOKUP($FA$14&amp;$ET28&amp;FR$17,'Data M-1'!$F:$F,'Data M-1'!$G:$G,"Not in Scope",0,1),$FA$6:$FA$11,$ET$6:$ET$11,"",0,1)</f>
        <v>Ø</v>
      </c>
      <c r="FS28" s="58" t="str">
        <f>_xlfn.XLOOKUP(_xlfn.XLOOKUP($FA$14&amp;$ET28&amp;FS$17,'Data M-1'!$F:$F,'Data M-1'!$G:$G,"Not in Scope",0,1),$FA$6:$FA$11,$ET$6:$ET$11,"",0,1)</f>
        <v>Ø</v>
      </c>
      <c r="FT28" s="58" t="str">
        <f>_xlfn.XLOOKUP(_xlfn.XLOOKUP($FA$14&amp;$ET28&amp;FT$17,'Data M-1'!$F:$F,'Data M-1'!$G:$G,"Not in Scope",0,1),$FA$6:$FA$11,$ET$6:$ET$11,"",0,1)</f>
        <v>Ø</v>
      </c>
      <c r="FU28" s="58" t="str">
        <f>_xlfn.XLOOKUP(_xlfn.XLOOKUP($FA$14&amp;$ET28&amp;FU$17,'Data M-1'!$F:$F,'Data M-1'!$G:$G,"Not in Scope",0,1),$FA$6:$FA$11,$ET$6:$ET$11,"",0,1)</f>
        <v>Ø</v>
      </c>
      <c r="FV28" s="58" t="str">
        <f>_xlfn.XLOOKUP(_xlfn.XLOOKUP($FA$14&amp;$ET28&amp;FV$17,'Data M-1'!$F:$F,'Data M-1'!$G:$G,"Not in Scope",0,1),$FA$6:$FA$11,$ET$6:$ET$11,"",0,1)</f>
        <v>Ø</v>
      </c>
      <c r="FW28" s="58" t="str">
        <f>_xlfn.XLOOKUP(_xlfn.XLOOKUP($FA$14&amp;$ET28&amp;FW$17,'Data M-1'!$F:$F,'Data M-1'!$G:$G,"Not in Scope",0,1),$FA$6:$FA$11,$ET$6:$ET$11,"",0,1)</f>
        <v>Ø</v>
      </c>
      <c r="FX28" s="58" t="str">
        <f>_xlfn.XLOOKUP(_xlfn.XLOOKUP($FA$14&amp;$ET28&amp;FX$17,'Data M-1'!$F:$F,'Data M-1'!$G:$G,"Not in Scope",0,1),$FA$6:$FA$11,$ET$6:$ET$11,"",0,1)</f>
        <v>Ø</v>
      </c>
      <c r="FY28" s="58" t="str">
        <f>_xlfn.XLOOKUP(_xlfn.XLOOKUP($FA$14&amp;$ET28&amp;FY$17,'Data M-1'!$F:$F,'Data M-1'!$G:$G,"Not in Scope",0,1),$FA$6:$FA$11,$ET$6:$ET$11,"",0,1)</f>
        <v>◯</v>
      </c>
      <c r="FZ28" s="58" t="str">
        <f>_xlfn.XLOOKUP(_xlfn.XLOOKUP($FA$14&amp;$ET28&amp;FZ$17,'Data M-1'!$F:$F,'Data M-1'!$G:$G,"Not in Scope",0,1),$FA$6:$FA$11,$ET$6:$ET$11,"",0,1)</f>
        <v>Ø</v>
      </c>
      <c r="GA28" s="58" t="str">
        <f>_xlfn.XLOOKUP(_xlfn.XLOOKUP($FA$14&amp;$ET28&amp;GA$17,'Data M-1'!$F:$F,'Data M-1'!$G:$G,"Not in Scope",0,1),$FA$6:$FA$11,$ET$6:$ET$11,"",0,1)</f>
        <v>Ø</v>
      </c>
      <c r="GB28" s="58" t="str">
        <f>_xlfn.XLOOKUP(_xlfn.XLOOKUP($FA$14&amp;$ET28&amp;GB$17,'Data M-1'!$F:$F,'Data M-1'!$G:$G,"Not in Scope",0,1),$FA$6:$FA$11,$ET$6:$ET$11,"",0,1)</f>
        <v>Ø</v>
      </c>
      <c r="GC28" s="58" t="str">
        <f>_xlfn.XLOOKUP(_xlfn.XLOOKUP($FA$14&amp;$ET28&amp;GC$17,'Data M-1'!$F:$F,'Data M-1'!$G:$G,"Not in Scope",0,1),$FA$6:$FA$11,$ET$6:$ET$11,"",0,1)</f>
        <v>Ø</v>
      </c>
      <c r="GD28" s="58" t="str">
        <f>_xlfn.XLOOKUP(_xlfn.XLOOKUP($FA$14&amp;$ET28&amp;GD$17,'Data M-1'!$F:$F,'Data M-1'!$G:$G,"Not in Scope",0,1),$FA$6:$FA$11,$ET$6:$ET$11,"",0,1)</f>
        <v>Ø</v>
      </c>
      <c r="GE28" s="58" t="str">
        <f>_xlfn.XLOOKUP(_xlfn.XLOOKUP($FA$14&amp;$ET28&amp;GE$17,'Data M-1'!$F:$F,'Data M-1'!$G:$G,"Not in Scope",0,1),$FA$6:$FA$11,$ET$6:$ET$11,"",0,1)</f>
        <v>◯</v>
      </c>
      <c r="GF28" s="58" t="str">
        <f>_xlfn.XLOOKUP(_xlfn.XLOOKUP($FA$14&amp;$ET28&amp;GF$17,'Data M-1'!$F:$F,'Data M-1'!$G:$G,"Not in Scope",0,1),$FA$6:$FA$11,$ET$6:$ET$11,"",0,1)</f>
        <v>◯</v>
      </c>
      <c r="GG28" s="58" t="str">
        <f>_xlfn.XLOOKUP(_xlfn.XLOOKUP($FA$14&amp;$ET28&amp;GG$17,'Data M-1'!$F:$F,'Data M-1'!$G:$G,"Not in Scope",0,1),$FA$6:$FA$11,$ET$6:$ET$11,"",0,1)</f>
        <v>◯</v>
      </c>
      <c r="GH28" s="58" t="str">
        <f>_xlfn.XLOOKUP(_xlfn.XLOOKUP($FA$14&amp;$ET28&amp;GH$17,'Data M-1'!$F:$F,'Data M-1'!$G:$G,"Not in Scope",0,1),$FA$6:$FA$11,$ET$6:$ET$11,"",0,1)</f>
        <v>◯</v>
      </c>
      <c r="GI28" s="58" t="str">
        <f>_xlfn.XLOOKUP(_xlfn.XLOOKUP($FA$14&amp;$ET28&amp;GI$17,'Data M-1'!$F:$F,'Data M-1'!$G:$G,"Not in Scope",0,1),$FA$6:$FA$11,$ET$6:$ET$11,"",0,1)</f>
        <v>Ø</v>
      </c>
      <c r="GJ28" s="58" t="str">
        <f>_xlfn.XLOOKUP(_xlfn.XLOOKUP($FA$14&amp;$ET28&amp;GJ$17,'Data M-1'!$F:$F,'Data M-1'!$G:$G,"Not in Scope",0,1),$FA$6:$FA$11,$ET$6:$ET$11,"",0,1)</f>
        <v>Ø</v>
      </c>
      <c r="GK28" s="58" t="str">
        <f>_xlfn.XLOOKUP(_xlfn.XLOOKUP($FA$14&amp;$ET28&amp;GK$17,'Data M-1'!$F:$F,'Data M-1'!$G:$G,"Not in Scope",0,1),$FA$6:$FA$11,$ET$6:$ET$11,"",0,1)</f>
        <v>Ø</v>
      </c>
      <c r="GL28" s="58" t="str">
        <f>_xlfn.XLOOKUP(_xlfn.XLOOKUP($FA$14&amp;$ET28&amp;GL$17,'Data M-1'!$F:$F,'Data M-1'!$G:$G,"Not in Scope",0,1),$FA$6:$FA$11,$ET$6:$ET$11,"",0,1)</f>
        <v>Ø</v>
      </c>
      <c r="GM28" s="58" t="str">
        <f>_xlfn.XLOOKUP(_xlfn.XLOOKUP($FA$14&amp;$ET28&amp;GM$17,'Data M-1'!$F:$F,'Data M-1'!$G:$G,"Not in Scope",0,1),$FA$6:$FA$11,$ET$6:$ET$11,"",0,1)</f>
        <v>Ø</v>
      </c>
      <c r="GN28" s="58" t="str">
        <f>_xlfn.XLOOKUP(_xlfn.XLOOKUP($FA$14&amp;$ET28&amp;GN$17,'Data M-1'!$F:$F,'Data M-1'!$G:$G,"Not in Scope",0,1),$FA$6:$FA$11,$ET$6:$ET$11,"",0,1)</f>
        <v>Ø</v>
      </c>
      <c r="GO28" s="58" t="str">
        <f>_xlfn.XLOOKUP(_xlfn.XLOOKUP($FA$14&amp;$ET28&amp;GO$17,'Data M-1'!$F:$F,'Data M-1'!$G:$G,"Not in Scope",0,1),$FA$6:$FA$11,$ET$6:$ET$11,"",0,1)</f>
        <v>Ø</v>
      </c>
      <c r="GP28" s="58" t="str">
        <f>_xlfn.XLOOKUP(_xlfn.XLOOKUP($FA$14&amp;$ET28&amp;GP$17,'Data M-1'!$F:$F,'Data M-1'!$G:$G,"Not in Scope",0,1),$FA$6:$FA$11,$ET$6:$ET$11,"",0,1)</f>
        <v>Ø</v>
      </c>
      <c r="GQ28" s="58" t="str">
        <f>_xlfn.XLOOKUP(_xlfn.XLOOKUP($FA$14&amp;$ET28&amp;GQ$17,'Data M-1'!$F:$F,'Data M-1'!$G:$G,"Not in Scope",0,1),$FA$6:$FA$11,$ET$6:$ET$11,"",0,1)</f>
        <v>◯</v>
      </c>
      <c r="GR28" s="58" t="str">
        <f>_xlfn.XLOOKUP(_xlfn.XLOOKUP($FA$14&amp;$ET28&amp;GR$17,'Data M-1'!$F:$F,'Data M-1'!$G:$G,"Not in Scope",0,1),$FA$6:$FA$11,$ET$6:$ET$11,"",0,1)</f>
        <v>Ø</v>
      </c>
      <c r="GS28" s="58" t="str">
        <f>_xlfn.XLOOKUP(_xlfn.XLOOKUP($FA$14&amp;$ET28&amp;GS$17,'Data M-1'!$F:$F,'Data M-1'!$G:$G,"Not in Scope",0,1),$FA$6:$FA$11,$ET$6:$ET$11,"",0,1)</f>
        <v>◯</v>
      </c>
      <c r="GT28" s="58" t="str">
        <f>_xlfn.XLOOKUP(_xlfn.XLOOKUP($FA$14&amp;$ET28&amp;GT$17,'Data M-1'!$F:$F,'Data M-1'!$G:$G,"Not in Scope",0,1),$FA$6:$FA$11,$ET$6:$ET$11,"",0,1)</f>
        <v>Ø</v>
      </c>
      <c r="GU28" s="58" t="str">
        <f>_xlfn.XLOOKUP(_xlfn.XLOOKUP($FA$14&amp;$ET28&amp;GU$17,'Data M-1'!$F:$F,'Data M-1'!$G:$G,"Not in Scope",0,1),$FA$6:$FA$11,$ET$6:$ET$11,"",0,1)</f>
        <v>Ø</v>
      </c>
      <c r="GV28" s="58" t="str">
        <f>_xlfn.XLOOKUP(_xlfn.XLOOKUP($FA$14&amp;$ET28&amp;GV$17,'Data M-1'!$F:$F,'Data M-1'!$G:$G,"Not in Scope",0,1),$FA$6:$FA$11,$ET$6:$ET$11,"",0,1)</f>
        <v>Ø</v>
      </c>
      <c r="GW28" s="58" t="str">
        <f>_xlfn.XLOOKUP(_xlfn.XLOOKUP($FA$14&amp;$ET28&amp;GW$17,'Data M-1'!$F:$F,'Data M-1'!$G:$G,"Not in Scope",0,1),$FA$6:$FA$11,$ET$6:$ET$11,"",0,1)</f>
        <v>Ø</v>
      </c>
      <c r="GX28" s="58" t="str">
        <f>_xlfn.XLOOKUP(_xlfn.XLOOKUP($FA$14&amp;$ET28&amp;GX$17,'Data M-1'!$F:$F,'Data M-1'!$G:$G,"Not in Scope",0,1),$FA$6:$FA$11,$ET$6:$ET$11,"",0,1)</f>
        <v>Ø</v>
      </c>
      <c r="GY28" s="58" t="str">
        <f>_xlfn.XLOOKUP(_xlfn.XLOOKUP($FA$14&amp;$ET28&amp;GY$17,'Data M-1'!$F:$F,'Data M-1'!$G:$G,"Not in Scope",0,1),$FA$6:$FA$11,$ET$6:$ET$11,"",0,1)</f>
        <v>Ø</v>
      </c>
      <c r="GZ28" s="58" t="str">
        <f>_xlfn.XLOOKUP(_xlfn.XLOOKUP($FA$14&amp;$ET28&amp;GZ$17,'Data M-1'!$F:$F,'Data M-1'!$G:$G,"Not in Scope",0,1),$FA$6:$FA$11,$ET$6:$ET$11,"",0,1)</f>
        <v>◯</v>
      </c>
      <c r="HA28" s="58" t="str">
        <f>_xlfn.XLOOKUP(_xlfn.XLOOKUP($FA$14&amp;$ET28&amp;HA$17,'Data M-1'!$F:$F,'Data M-1'!$G:$G,"Not in Scope",0,1),$FA$6:$FA$11,$ET$6:$ET$11,"",0,1)</f>
        <v>◯</v>
      </c>
      <c r="HB28" s="58" t="str">
        <f>_xlfn.XLOOKUP(_xlfn.XLOOKUP($FA$14&amp;$ET28&amp;HB$17,'Data M-1'!$F:$F,'Data M-1'!$G:$G,"Not in Scope",0,1),$FA$6:$FA$11,$ET$6:$ET$11,"",0,1)</f>
        <v>Ø</v>
      </c>
      <c r="HC28" s="58" t="str">
        <f>_xlfn.XLOOKUP(_xlfn.XLOOKUP($FA$14&amp;$ET28&amp;HC$17,'Data M-1'!$F:$F,'Data M-1'!$G:$G,"Not in Scope",0,1),$FA$6:$FA$11,$ET$6:$ET$11,"",0,1)</f>
        <v>Ø</v>
      </c>
      <c r="HD28" s="58" t="str">
        <f>_xlfn.XLOOKUP(_xlfn.XLOOKUP($FA$14&amp;$ET28&amp;HD$17,'Data M-1'!$F:$F,'Data M-1'!$G:$G,"Not in Scope",0,1),$FA$6:$FA$11,$ET$6:$ET$11,"",0,1)</f>
        <v>Ø</v>
      </c>
      <c r="HE28" s="58" t="str">
        <f>_xlfn.XLOOKUP(_xlfn.XLOOKUP($FA$14&amp;$ET28&amp;HE$17,'Data M-1'!$F:$F,'Data M-1'!$G:$G,"Not in Scope",0,1),$FA$6:$FA$11,$ET$6:$ET$11,"",0,1)</f>
        <v>Ø</v>
      </c>
      <c r="HF28" s="58" t="str">
        <f>_xlfn.XLOOKUP(_xlfn.XLOOKUP($FA$14&amp;$ET28&amp;HF$17,'Data M-1'!$F:$F,'Data M-1'!$G:$G,"Not in Scope",0,1),$FA$6:$FA$11,$ET$6:$ET$11,"",0,1)</f>
        <v>Ø</v>
      </c>
      <c r="HG28" s="58" t="str">
        <f>_xlfn.XLOOKUP(_xlfn.XLOOKUP($FA$14&amp;$ET28&amp;HG$17,'Data M-1'!$F:$F,'Data M-1'!$G:$G,"Not in Scope",0,1),$FA$6:$FA$11,$ET$6:$ET$11,"",0,1)</f>
        <v>Ø</v>
      </c>
      <c r="HH28" s="58" t="str">
        <f>_xlfn.XLOOKUP(_xlfn.XLOOKUP($FA$14&amp;$ET28&amp;HH$17,'Data M-1'!$F:$F,'Data M-1'!$G:$G,"Not in Scope",0,1),$FA$6:$FA$11,$ET$6:$ET$11,"",0,1)</f>
        <v>Ø</v>
      </c>
      <c r="HI28" s="58" t="str">
        <f>_xlfn.XLOOKUP(_xlfn.XLOOKUP($FA$14&amp;$ET28&amp;HI$17,'Data M-1'!$F:$F,'Data M-1'!$G:$G,"Not in Scope",0,1),$FA$6:$FA$11,$ET$6:$ET$11,"",0,1)</f>
        <v>◯</v>
      </c>
      <c r="HJ28" s="58" t="str">
        <f>_xlfn.XLOOKUP(_xlfn.XLOOKUP($FA$14&amp;$ET28&amp;HJ$17,'Data M-1'!$F:$F,'Data M-1'!$G:$G,"Not in Scope",0,1),$FA$6:$FA$11,$ET$6:$ET$11,"",0,1)</f>
        <v>◯</v>
      </c>
      <c r="HK28" s="58" t="str">
        <f>_xlfn.XLOOKUP(_xlfn.XLOOKUP($FA$14&amp;$ET28&amp;HK$17,'Data M-1'!$F:$F,'Data M-1'!$G:$G,"Not in Scope",0,1),$FA$6:$FA$11,$ET$6:$ET$11,"",0,1)</f>
        <v>Ø</v>
      </c>
      <c r="HL28" s="58" t="str">
        <f>_xlfn.XLOOKUP(_xlfn.XLOOKUP($FA$14&amp;$ET28&amp;HL$17,'Data M-1'!$F:$F,'Data M-1'!$G:$G,"Not in Scope",0,1),$FA$6:$FA$11,$ET$6:$ET$11,"",0,1)</f>
        <v>Ø</v>
      </c>
      <c r="HM28" s="58" t="str">
        <f>_xlfn.XLOOKUP(_xlfn.XLOOKUP($FA$14&amp;$ET28&amp;HM$17,'Data M-1'!$F:$F,'Data M-1'!$G:$G,"Not in Scope",0,1),$FA$6:$FA$11,$ET$6:$ET$11,"",0,1)</f>
        <v>Ø</v>
      </c>
      <c r="HN28" s="58" t="str">
        <f>_xlfn.XLOOKUP(_xlfn.XLOOKUP($FA$14&amp;$ET28&amp;HN$17,'Data M-1'!$F:$F,'Data M-1'!$G:$G,"Not in Scope",0,1),$FA$6:$FA$11,$ET$6:$ET$11,"",0,1)</f>
        <v>Ø</v>
      </c>
      <c r="HO28" s="58" t="str">
        <f>_xlfn.XLOOKUP(_xlfn.XLOOKUP($FA$14&amp;$ET28&amp;HO$17,'Data M-1'!$F:$F,'Data M-1'!$G:$G,"Not in Scope",0,1),$FA$6:$FA$11,$ET$6:$ET$11,"",0,1)</f>
        <v>Ø</v>
      </c>
    </row>
    <row r="29" spans="2:223" x14ac:dyDescent="0.25">
      <c r="B29" s="133" t="s">
        <v>1423</v>
      </c>
      <c r="C29" s="126"/>
      <c r="D29" s="127"/>
      <c r="E29" s="127"/>
      <c r="F29" s="127"/>
      <c r="G29" s="127"/>
      <c r="H29" s="128"/>
      <c r="I29" s="58" t="str">
        <f>_xlfn.XLOOKUP(_xlfn.XLOOKUP($I$14&amp;$B29&amp;I$17,Data!$F:$F,Data!$H:$H,"",0,-1),$I$6:$I$12,$B$6:$B$12,INDEX($ET$17:$HO$39,MATCH($B29,$ET$17:$ET$40,0),MATCH(I$17,$ET$17:$HO$17,0),1),0,1)</f>
        <v>Ø</v>
      </c>
      <c r="J29" s="58" t="str">
        <f>_xlfn.XLOOKUP(_xlfn.XLOOKUP($I$14&amp;$B29&amp;J$17,Data!$F:$F,Data!$H:$H,"",0,-1),$I$6:$I$12,$B$6:$B$12,INDEX($ET$17:$HO$39,MATCH($B29,$ET$17:$ET$40,0),MATCH(J$17,$ET$17:$HO$17,0),1),0,1)</f>
        <v>✔</v>
      </c>
      <c r="K29" s="58" t="str">
        <f>_xlfn.XLOOKUP(_xlfn.XLOOKUP($I$14&amp;$B29&amp;K$17,Data!$F:$F,Data!$H:$H,"",0,-1),$I$6:$I$12,$B$6:$B$12,INDEX($ET$17:$HO$39,MATCH($B29,$ET$17:$ET$40,0),MATCH(K$17,$ET$17:$HO$17,0),1),0,1)</f>
        <v>◯</v>
      </c>
      <c r="L29" s="58" t="str">
        <f>_xlfn.XLOOKUP(_xlfn.XLOOKUP($I$14&amp;$B29&amp;L$17,Data!$F:$F,Data!$H:$H,"",0,-1),$I$6:$I$12,$B$6:$B$12,INDEX($ET$17:$HO$39,MATCH($B29,$ET$17:$ET$40,0),MATCH(L$17,$ET$17:$HO$17,0),1),0,1)</f>
        <v>Ø</v>
      </c>
      <c r="M29" s="58" t="str">
        <f>_xlfn.XLOOKUP(_xlfn.XLOOKUP($I$14&amp;$B29&amp;M$17,Data!$F:$F,Data!$H:$H,"",0,-1),$I$6:$I$12,$B$6:$B$12,INDEX($ET$17:$HO$39,MATCH($B29,$ET$17:$ET$40,0),MATCH(M$17,$ET$17:$HO$17,0),1),0,1)</f>
        <v>Ø</v>
      </c>
      <c r="N29" s="58" t="str">
        <f>_xlfn.XLOOKUP(_xlfn.XLOOKUP($I$14&amp;$B29&amp;N$17,Data!$F:$F,Data!$H:$H,"",0,-1),$I$6:$I$12,$B$6:$B$12,INDEX($ET$17:$HO$39,MATCH($B29,$ET$17:$ET$40,0),MATCH(N$17,$ET$17:$HO$17,0),1),0,1)</f>
        <v>Ø</v>
      </c>
      <c r="O29" s="58" t="str">
        <f>_xlfn.XLOOKUP(_xlfn.XLOOKUP($I$14&amp;$B29&amp;O$17,Data!$F:$F,Data!$H:$H,"",0,-1),$I$6:$I$12,$B$6:$B$12,INDEX($ET$17:$HO$39,MATCH($B29,$ET$17:$ET$40,0),MATCH(O$17,$ET$17:$HO$17,0),1),0,1)</f>
        <v>Ø</v>
      </c>
      <c r="P29" s="58" t="str">
        <f>_xlfn.XLOOKUP(_xlfn.XLOOKUP($I$14&amp;$B29&amp;P$17,Data!$F:$F,Data!$H:$H,"",0,-1),$I$6:$I$12,$B$6:$B$12,INDEX($ET$17:$HO$39,MATCH($B29,$ET$17:$ET$40,0),MATCH(P$17,$ET$17:$HO$17,0),1),0,1)</f>
        <v>Ø</v>
      </c>
      <c r="Q29" s="58" t="str">
        <f>_xlfn.XLOOKUP(_xlfn.XLOOKUP($I$14&amp;$B29&amp;Q$17,Data!$F:$F,Data!$H:$H,"",0,-1),$I$6:$I$12,$B$6:$B$12,INDEX($ET$17:$HO$39,MATCH($B29,$ET$17:$ET$40,0),MATCH(Q$17,$ET$17:$HO$17,0),1),0,1)</f>
        <v>Ø</v>
      </c>
      <c r="R29" s="58" t="str">
        <f>_xlfn.XLOOKUP(_xlfn.XLOOKUP($I$14&amp;$B29&amp;R$17,Data!$F:$F,Data!$H:$H,"",0,-1),$I$6:$I$12,$B$6:$B$12,INDEX($ET$17:$HO$39,MATCH($B29,$ET$17:$ET$40,0),MATCH(R$17,$ET$17:$HO$17,0),1),0,1)</f>
        <v>Ø</v>
      </c>
      <c r="S29" s="58" t="str">
        <f>_xlfn.XLOOKUP(_xlfn.XLOOKUP($I$14&amp;$B29&amp;S$17,Data!$F:$F,Data!$H:$H,"",0,-1),$I$6:$I$12,$B$6:$B$12,INDEX($ET$17:$HO$39,MATCH($B29,$ET$17:$ET$40,0),MATCH(S$17,$ET$17:$HO$17,0),1),0,1)</f>
        <v>Ø</v>
      </c>
      <c r="T29" s="58" t="str">
        <f>_xlfn.XLOOKUP(_xlfn.XLOOKUP($I$14&amp;$B29&amp;T$17,Data!$F:$F,Data!$H:$H,"",0,-1),$I$6:$I$12,$B$6:$B$12,INDEX($ET$17:$HO$39,MATCH($B29,$ET$17:$ET$40,0),MATCH(T$17,$ET$17:$HO$17,0),1),0,1)</f>
        <v>Ø</v>
      </c>
      <c r="U29" s="58" t="str">
        <f>_xlfn.XLOOKUP(_xlfn.XLOOKUP($I$14&amp;$B29&amp;U$17,Data!$F:$F,Data!$H:$H,"",0,-1),$I$6:$I$12,$B$6:$B$12,INDEX($ET$17:$HO$39,MATCH($B29,$ET$17:$ET$40,0),MATCH(U$17,$ET$17:$HO$17,0),1),0,1)</f>
        <v>Ø</v>
      </c>
      <c r="V29" s="58" t="str">
        <f>_xlfn.XLOOKUP(_xlfn.XLOOKUP($I$14&amp;$B29&amp;V$17,Data!$F:$F,Data!$H:$H,"",0,-1),$I$6:$I$12,$B$6:$B$12,INDEX($ET$17:$HO$39,MATCH($B29,$ET$17:$ET$40,0),MATCH(V$17,$ET$17:$HO$17,0),1),0,1)</f>
        <v>Ø</v>
      </c>
      <c r="W29" s="58" t="str">
        <f>_xlfn.XLOOKUP(_xlfn.XLOOKUP($I$14&amp;$B29&amp;W$17,Data!$F:$F,Data!$H:$H,"",0,-1),$I$6:$I$12,$B$6:$B$12,INDEX($ET$17:$HO$39,MATCH($B29,$ET$17:$ET$40,0),MATCH(W$17,$ET$17:$HO$17,0),1),0,1)</f>
        <v>Ø</v>
      </c>
      <c r="X29" s="58" t="str">
        <f>_xlfn.XLOOKUP(_xlfn.XLOOKUP($I$14&amp;$B29&amp;X$17,Data!$F:$F,Data!$H:$H,"",0,-1),$I$6:$I$12,$B$6:$B$12,INDEX($ET$17:$HO$39,MATCH($B29,$ET$17:$ET$40,0),MATCH(X$17,$ET$17:$HO$17,0),1),0,1)</f>
        <v>✔</v>
      </c>
      <c r="Y29" s="58" t="str">
        <f>_xlfn.XLOOKUP(_xlfn.XLOOKUP($I$14&amp;$B29&amp;Y$17,Data!$F:$F,Data!$H:$H,"",0,-1),$I$6:$I$12,$B$6:$B$12,INDEX($ET$17:$HO$39,MATCH($B29,$ET$17:$ET$40,0),MATCH(Y$17,$ET$17:$HO$17,0),1),0,1)</f>
        <v>◯</v>
      </c>
      <c r="Z29" s="58" t="str">
        <f>_xlfn.XLOOKUP(_xlfn.XLOOKUP($I$14&amp;$B29&amp;Z$17,Data!$F:$F,Data!$H:$H,"",0,-1),$I$6:$I$12,$B$6:$B$12,INDEX($ET$17:$HO$39,MATCH($B29,$ET$17:$ET$40,0),MATCH(Z$17,$ET$17:$HO$17,0),1),0,1)</f>
        <v>◯</v>
      </c>
      <c r="AA29" s="58" t="str">
        <f>_xlfn.XLOOKUP(_xlfn.XLOOKUP($I$14&amp;$B29&amp;AA$17,Data!$F:$F,Data!$H:$H,"",0,-1),$I$6:$I$12,$B$6:$B$12,INDEX($ET$17:$HO$39,MATCH($B29,$ET$17:$ET$40,0),MATCH(AA$17,$ET$17:$HO$17,0),1),0,1)</f>
        <v>Ø</v>
      </c>
      <c r="AB29" s="58" t="str">
        <f>_xlfn.XLOOKUP(_xlfn.XLOOKUP($I$14&amp;$B29&amp;AB$17,Data!$F:$F,Data!$H:$H,"",0,-1),$I$6:$I$12,$B$6:$B$12,INDEX($ET$17:$HO$39,MATCH($B29,$ET$17:$ET$40,0),MATCH(AB$17,$ET$17:$HO$17,0),1),0,1)</f>
        <v>✔</v>
      </c>
      <c r="AC29" s="58" t="str">
        <f>_xlfn.XLOOKUP(_xlfn.XLOOKUP($I$14&amp;$B29&amp;AC$17,Data!$F:$F,Data!$H:$H,"",0,-1),$I$6:$I$12,$B$6:$B$12,INDEX($ET$17:$HO$39,MATCH($B29,$ET$17:$ET$40,0),MATCH(AC$17,$ET$17:$HO$17,0),1),0,1)</f>
        <v>◯</v>
      </c>
      <c r="AD29" s="58" t="str">
        <f>_xlfn.XLOOKUP(_xlfn.XLOOKUP($I$14&amp;$B29&amp;AD$17,Data!$F:$F,Data!$H:$H,"",0,-1),$I$6:$I$12,$B$6:$B$12,INDEX($ET$17:$HO$39,MATCH($B29,$ET$17:$ET$40,0),MATCH(AD$17,$ET$17:$HO$17,0),1),0,1)</f>
        <v>◯</v>
      </c>
      <c r="AE29" s="58" t="str">
        <f>_xlfn.XLOOKUP(_xlfn.XLOOKUP($I$14&amp;$B29&amp;AE$17,Data!$F:$F,Data!$H:$H,"",0,-1),$I$6:$I$12,$B$6:$B$12,INDEX($ET$17:$HO$39,MATCH($B29,$ET$17:$ET$40,0),MATCH(AE$17,$ET$17:$HO$17,0),1),0,1)</f>
        <v>Ø</v>
      </c>
      <c r="AF29" s="58" t="str">
        <f>_xlfn.XLOOKUP(_xlfn.XLOOKUP($I$14&amp;$B29&amp;AF$17,Data!$F:$F,Data!$H:$H,"",0,-1),$I$6:$I$12,$B$6:$B$12,INDEX($ET$17:$HO$39,MATCH($B29,$ET$17:$ET$40,0),MATCH(AF$17,$ET$17:$HO$17,0),1),0,1)</f>
        <v>Ø</v>
      </c>
      <c r="AG29" s="58" t="str">
        <f>_xlfn.XLOOKUP(_xlfn.XLOOKUP($I$14&amp;$B29&amp;AG$17,Data!$F:$F,Data!$H:$H,"",0,-1),$I$6:$I$12,$B$6:$B$12,INDEX($ET$17:$HO$39,MATCH($B29,$ET$17:$ET$40,0),MATCH(AG$17,$ET$17:$HO$17,0),1),0,1)</f>
        <v>◯</v>
      </c>
      <c r="AH29" s="58" t="str">
        <f>_xlfn.XLOOKUP(_xlfn.XLOOKUP($I$14&amp;$B29&amp;AH$17,Data!$F:$F,Data!$H:$H,"",0,-1),$I$6:$I$12,$B$6:$B$12,INDEX($ET$17:$HO$39,MATCH($B29,$ET$17:$ET$40,0),MATCH(AH$17,$ET$17:$HO$17,0),1),0,1)</f>
        <v>Ø</v>
      </c>
      <c r="AI29" s="58" t="str">
        <f>_xlfn.XLOOKUP(_xlfn.XLOOKUP($I$14&amp;$B29&amp;AI$17,Data!$F:$F,Data!$H:$H,"",0,-1),$I$6:$I$12,$B$6:$B$12,INDEX($ET$17:$HO$39,MATCH($B29,$ET$17:$ET$40,0),MATCH(AI$17,$ET$17:$HO$17,0),1),0,1)</f>
        <v>Ø</v>
      </c>
      <c r="AJ29" s="58" t="str">
        <f>_xlfn.XLOOKUP(_xlfn.XLOOKUP($I$14&amp;$B29&amp;AJ$17,Data!$F:$F,Data!$H:$H,"",0,-1),$I$6:$I$12,$B$6:$B$12,INDEX($ET$17:$HO$39,MATCH($B29,$ET$17:$ET$40,0),MATCH(AJ$17,$ET$17:$HO$17,0),1),0,1)</f>
        <v>Ø</v>
      </c>
      <c r="AK29" s="58" t="str">
        <f>_xlfn.XLOOKUP(_xlfn.XLOOKUP($I$14&amp;$B29&amp;AK$17,Data!$F:$F,Data!$H:$H,"",0,-1),$I$6:$I$12,$B$6:$B$12,INDEX($ET$17:$HO$39,MATCH($B29,$ET$17:$ET$40,0),MATCH(AK$17,$ET$17:$HO$17,0),1),0,1)</f>
        <v>Ø</v>
      </c>
      <c r="AL29" s="58" t="str">
        <f>_xlfn.XLOOKUP(_xlfn.XLOOKUP($I$14&amp;$B29&amp;AL$17,Data!$F:$F,Data!$H:$H,"",0,-1),$I$6:$I$12,$B$6:$B$12,INDEX($ET$17:$HO$39,MATCH($B29,$ET$17:$ET$40,0),MATCH(AL$17,$ET$17:$HO$17,0),1),0,1)</f>
        <v>Ø</v>
      </c>
      <c r="AM29" s="58" t="str">
        <f>_xlfn.XLOOKUP(_xlfn.XLOOKUP($I$14&amp;$B29&amp;AM$17,Data!$F:$F,Data!$H:$H,"",0,-1),$I$6:$I$12,$B$6:$B$12,INDEX($ET$17:$HO$39,MATCH($B29,$ET$17:$ET$40,0),MATCH(AM$17,$ET$17:$HO$17,0),1),0,1)</f>
        <v>Ø</v>
      </c>
      <c r="AN29" s="58" t="str">
        <f>_xlfn.XLOOKUP(_xlfn.XLOOKUP($I$14&amp;$B29&amp;AN$17,Data!$F:$F,Data!$H:$H,"",0,-1),$I$6:$I$12,$B$6:$B$12,INDEX($ET$17:$HO$39,MATCH($B29,$ET$17:$ET$40,0),MATCH(AN$17,$ET$17:$HO$17,0),1),0,1)</f>
        <v>◯</v>
      </c>
      <c r="AO29" s="58" t="str">
        <f>_xlfn.XLOOKUP(_xlfn.XLOOKUP($I$14&amp;$B29&amp;AO$17,Data!$F:$F,Data!$H:$H,"",0,-1),$I$6:$I$12,$B$6:$B$12,INDEX($ET$17:$HO$39,MATCH($B29,$ET$17:$ET$40,0),MATCH(AO$17,$ET$17:$HO$17,0),1),0,1)</f>
        <v>◯</v>
      </c>
      <c r="AP29" s="58" t="str">
        <f>_xlfn.XLOOKUP(_xlfn.XLOOKUP($I$14&amp;$B29&amp;AP$17,Data!$F:$F,Data!$H:$H,"",0,-1),$I$6:$I$12,$B$6:$B$12,INDEX($ET$17:$HO$39,MATCH($B29,$ET$17:$ET$40,0),MATCH(AP$17,$ET$17:$HO$17,0),1),0,1)</f>
        <v>◯</v>
      </c>
      <c r="AQ29" s="58" t="str">
        <f>_xlfn.XLOOKUP(_xlfn.XLOOKUP($I$14&amp;$B29&amp;AQ$17,Data!$F:$F,Data!$H:$H,"",0,-1),$I$6:$I$12,$B$6:$B$12,INDEX($ET$17:$HO$39,MATCH($B29,$ET$17:$ET$40,0),MATCH(AQ$17,$ET$17:$HO$17,0),1),0,1)</f>
        <v>◯</v>
      </c>
      <c r="AR29" s="58" t="str">
        <f>_xlfn.XLOOKUP(_xlfn.XLOOKUP($I$14&amp;$B29&amp;AR$17,Data!$F:$F,Data!$H:$H,"",0,-1),$I$6:$I$12,$B$6:$B$12,INDEX($ET$17:$HO$39,MATCH($B29,$ET$17:$ET$40,0),MATCH(AR$17,$ET$17:$HO$17,0),1),0,1)</f>
        <v>✔</v>
      </c>
      <c r="AS29" s="58" t="str">
        <f>_xlfn.XLOOKUP(_xlfn.XLOOKUP($I$14&amp;$B29&amp;AS$17,Data!$F:$F,Data!$H:$H,"",0,-1),$I$6:$I$12,$B$6:$B$12,INDEX($ET$17:$HO$39,MATCH($B29,$ET$17:$ET$40,0),MATCH(AS$17,$ET$17:$HO$17,0),1),0,1)</f>
        <v>Ø</v>
      </c>
      <c r="AT29" s="58" t="str">
        <f>_xlfn.XLOOKUP(_xlfn.XLOOKUP($I$14&amp;$B29&amp;AT$17,Data!$F:$F,Data!$H:$H,"",0,-1),$I$6:$I$12,$B$6:$B$12,INDEX($ET$17:$HO$39,MATCH($B29,$ET$17:$ET$40,0),MATCH(AT$17,$ET$17:$HO$17,0),1),0,1)</f>
        <v>✔</v>
      </c>
      <c r="AU29" s="58" t="str">
        <f>_xlfn.XLOOKUP(_xlfn.XLOOKUP($I$14&amp;$B29&amp;AU$17,Data!$F:$F,Data!$H:$H,"",0,-1),$I$6:$I$12,$B$6:$B$12,INDEX($ET$17:$HO$39,MATCH($B29,$ET$17:$ET$40,0),MATCH(AU$17,$ET$17:$HO$17,0),1),0,1)</f>
        <v>Ø</v>
      </c>
      <c r="AV29" s="58" t="str">
        <f>_xlfn.XLOOKUP(_xlfn.XLOOKUP($I$14&amp;$B29&amp;AV$17,Data!$F:$F,Data!$H:$H,"",0,-1),$I$6:$I$12,$B$6:$B$12,INDEX($ET$17:$HO$39,MATCH($B29,$ET$17:$ET$40,0),MATCH(AV$17,$ET$17:$HO$17,0),1),0,1)</f>
        <v>◯</v>
      </c>
      <c r="AW29" s="58" t="str">
        <f>_xlfn.XLOOKUP(_xlfn.XLOOKUP($I$14&amp;$B29&amp;AW$17,Data!$F:$F,Data!$H:$H,"",0,-1),$I$6:$I$12,$B$6:$B$12,INDEX($ET$17:$HO$39,MATCH($B29,$ET$17:$ET$40,0),MATCH(AW$17,$ET$17:$HO$17,0),1),0,1)</f>
        <v>Ø</v>
      </c>
      <c r="AX29" s="58" t="str">
        <f>_xlfn.XLOOKUP(_xlfn.XLOOKUP($I$14&amp;$B29&amp;AX$17,Data!$F:$F,Data!$H:$H,"",0,-1),$I$6:$I$12,$B$6:$B$12,INDEX($ET$17:$HO$39,MATCH($B29,$ET$17:$ET$40,0),MATCH(AX$17,$ET$17:$HO$17,0),1),0,1)</f>
        <v>Ø</v>
      </c>
      <c r="AY29" s="58" t="str">
        <f>_xlfn.XLOOKUP(_xlfn.XLOOKUP($I$14&amp;$B29&amp;AY$17,Data!$F:$F,Data!$H:$H,"",0,-1),$I$6:$I$12,$B$6:$B$12,INDEX($ET$17:$HO$39,MATCH($B29,$ET$17:$ET$40,0),MATCH(AY$17,$ET$17:$HO$17,0),1),0,1)</f>
        <v>✔</v>
      </c>
      <c r="AZ29" s="58" t="str">
        <f>_xlfn.XLOOKUP(_xlfn.XLOOKUP($I$14&amp;$B29&amp;AZ$17,Data!$F:$F,Data!$H:$H,"",0,-1),$I$6:$I$12,$B$6:$B$12,INDEX($ET$17:$HO$39,MATCH($B29,$ET$17:$ET$40,0),MATCH(AZ$17,$ET$17:$HO$17,0),1),0,1)</f>
        <v>Ø</v>
      </c>
      <c r="BA29" s="58" t="str">
        <f>_xlfn.XLOOKUP(_xlfn.XLOOKUP($I$14&amp;$B29&amp;BA$17,Data!$F:$F,Data!$H:$H,"",0,-1),$I$6:$I$12,$B$6:$B$12,INDEX($ET$17:$HO$39,MATCH($B29,$ET$17:$ET$40,0),MATCH(BA$17,$ET$17:$HO$17,0),1),0,1)</f>
        <v>Ø</v>
      </c>
      <c r="BB29" s="58" t="str">
        <f>_xlfn.XLOOKUP(_xlfn.XLOOKUP($I$14&amp;$B29&amp;BB$17,Data!$F:$F,Data!$H:$H,"",0,-1),$I$6:$I$12,$B$6:$B$12,INDEX($ET$17:$HO$39,MATCH($B29,$ET$17:$ET$40,0),MATCH(BB$17,$ET$17:$HO$17,0),1),0,1)</f>
        <v>Ø</v>
      </c>
      <c r="BC29" s="58" t="str">
        <f>_xlfn.XLOOKUP(_xlfn.XLOOKUP($I$14&amp;$B29&amp;BC$17,Data!$F:$F,Data!$H:$H,"",0,-1),$I$6:$I$12,$B$6:$B$12,INDEX($ET$17:$HO$39,MATCH($B29,$ET$17:$ET$40,0),MATCH(BC$17,$ET$17:$HO$17,0),1),0,1)</f>
        <v>Ø</v>
      </c>
      <c r="BD29" s="58" t="str">
        <f>_xlfn.XLOOKUP(_xlfn.XLOOKUP($I$14&amp;$B29&amp;BD$17,Data!$F:$F,Data!$H:$H,"",0,-1),$I$6:$I$12,$B$6:$B$12,INDEX($ET$17:$HO$39,MATCH($B29,$ET$17:$ET$40,0),MATCH(BD$17,$ET$17:$HO$17,0),1),0,1)</f>
        <v>Ø</v>
      </c>
      <c r="BE29" s="58" t="str">
        <f>_xlfn.XLOOKUP(_xlfn.XLOOKUP($I$14&amp;$B29&amp;BE$17,Data!$F:$F,Data!$H:$H,"",0,-1),$I$6:$I$12,$B$6:$B$12,INDEX($ET$17:$HO$39,MATCH($B29,$ET$17:$ET$40,0),MATCH(BE$17,$ET$17:$HO$17,0),1),0,1)</f>
        <v>Ø</v>
      </c>
      <c r="BF29" s="58" t="str">
        <f>_xlfn.XLOOKUP(_xlfn.XLOOKUP($I$14&amp;$B29&amp;BF$17,Data!$F:$F,Data!$H:$H,"",0,-1),$I$6:$I$12,$B$6:$B$12,INDEX($ET$17:$HO$39,MATCH($B29,$ET$17:$ET$40,0),MATCH(BF$17,$ET$17:$HO$17,0),1),0,1)</f>
        <v>✔</v>
      </c>
      <c r="BG29" s="58" t="str">
        <f>_xlfn.XLOOKUP(_xlfn.XLOOKUP($I$14&amp;$B29&amp;BG$17,Data!$F:$F,Data!$H:$H,"",0,-1),$I$6:$I$12,$B$6:$B$12,INDEX($ET$17:$HO$39,MATCH($B29,$ET$17:$ET$40,0),MATCH(BG$17,$ET$17:$HO$17,0),1),0,1)</f>
        <v>◯</v>
      </c>
      <c r="BH29" s="58" t="str">
        <f>_xlfn.XLOOKUP(_xlfn.XLOOKUP($I$14&amp;$B29&amp;BH$17,Data!$F:$F,Data!$H:$H,"",0,-1),$I$6:$I$12,$B$6:$B$12,INDEX($ET$17:$HO$39,MATCH($B29,$ET$17:$ET$40,0),MATCH(BH$17,$ET$17:$HO$17,0),1),0,1)</f>
        <v>◯</v>
      </c>
      <c r="BI29" s="58" t="str">
        <f>_xlfn.XLOOKUP(_xlfn.XLOOKUP($I$14&amp;$B29&amp;BI$17,Data!$F:$F,Data!$H:$H,"",0,-1),$I$6:$I$12,$B$6:$B$12,INDEX($ET$17:$HO$39,MATCH($B29,$ET$17:$ET$40,0),MATCH(BI$17,$ET$17:$HO$17,0),1),0,1)</f>
        <v>Ø</v>
      </c>
      <c r="BJ29" s="58" t="str">
        <f>_xlfn.XLOOKUP(_xlfn.XLOOKUP($I$14&amp;$B29&amp;BJ$17,Data!$F:$F,Data!$H:$H,"",0,-1),$I$6:$I$12,$B$6:$B$12,INDEX($ET$17:$HO$39,MATCH($B29,$ET$17:$ET$40,0),MATCH(BJ$17,$ET$17:$HO$17,0),1),0,1)</f>
        <v>Ø</v>
      </c>
      <c r="BK29" s="58" t="str">
        <f>_xlfn.XLOOKUP(_xlfn.XLOOKUP($I$14&amp;$B29&amp;BK$17,Data!$F:$F,Data!$H:$H,"",0,-1),$I$6:$I$12,$B$6:$B$12,INDEX($ET$17:$HO$39,MATCH($B29,$ET$17:$ET$40,0),MATCH(BK$17,$ET$17:$HO$17,0),1),0,1)</f>
        <v>◯</v>
      </c>
      <c r="BL29" s="58" t="str">
        <f>_xlfn.XLOOKUP(_xlfn.XLOOKUP($I$14&amp;$B29&amp;BL$17,Data!$F:$F,Data!$H:$H,"",0,-1),$I$6:$I$12,$B$6:$B$12,INDEX($ET$17:$HO$39,MATCH($B29,$ET$17:$ET$40,0),MATCH(BL$17,$ET$17:$HO$17,0),1),0,1)</f>
        <v>Ø</v>
      </c>
      <c r="BM29" s="58" t="str">
        <f>_xlfn.XLOOKUP(_xlfn.XLOOKUP($I$14&amp;$B29&amp;BM$17,Data!$F:$F,Data!$H:$H,"",0,-1),$I$6:$I$12,$B$6:$B$12,INDEX($ET$17:$HO$39,MATCH($B29,$ET$17:$ET$40,0),MATCH(BM$17,$ET$17:$HO$17,0),1),0,1)</f>
        <v>Ø</v>
      </c>
      <c r="BN29" s="58" t="str">
        <f>_xlfn.XLOOKUP(_xlfn.XLOOKUP($I$14&amp;$B29&amp;BN$17,Data!$F:$F,Data!$H:$H,"",0,-1),$I$6:$I$12,$B$6:$B$12,INDEX($ET$17:$HO$39,MATCH($B29,$ET$17:$ET$40,0),MATCH(BN$17,$ET$17:$HO$17,0),1),0,1)</f>
        <v>Ø</v>
      </c>
      <c r="BO29" s="58" t="str">
        <f>_xlfn.XLOOKUP(_xlfn.XLOOKUP($I$14&amp;$B29&amp;BO$17,Data!$F:$F,Data!$H:$H,"",0,-1),$I$6:$I$12,$B$6:$B$12,INDEX($ET$17:$HO$39,MATCH($B29,$ET$17:$ET$40,0),MATCH(BO$17,$ET$17:$HO$17,0),1),0,1)</f>
        <v>Ø</v>
      </c>
      <c r="BP29" s="58" t="str">
        <f>_xlfn.XLOOKUP(_xlfn.XLOOKUP($I$14&amp;$B29&amp;BP$17,Data!$F:$F,Data!$H:$H,"",0,-1),$I$6:$I$12,$B$6:$B$12,INDEX($ET$17:$HO$39,MATCH($B29,$ET$17:$ET$40,0),MATCH(BP$17,$ET$17:$HO$17,0),1),0,1)</f>
        <v>Ø</v>
      </c>
      <c r="BQ29" s="58" t="str">
        <f>_xlfn.XLOOKUP(_xlfn.XLOOKUP($I$14&amp;$B29&amp;BQ$17,Data!$F:$F,Data!$H:$H,"",0,-1),$I$6:$I$12,$B$6:$B$12,INDEX($ET$17:$HO$39,MATCH($B29,$ET$17:$ET$40,0),MATCH(BQ$17,$ET$17:$HO$17,0),1),0,1)</f>
        <v>✔</v>
      </c>
      <c r="BR29" s="58" t="str">
        <f>_xlfn.XLOOKUP(_xlfn.XLOOKUP($I$14&amp;$B29&amp;BR$17,Data!$F:$F,Data!$H:$H,"",0,-1),$I$6:$I$12,$B$6:$B$12,INDEX($ET$17:$HO$39,MATCH($B29,$ET$17:$ET$40,0),MATCH(BR$17,$ET$17:$HO$17,0),1),0,1)</f>
        <v>Ø</v>
      </c>
      <c r="BS29" s="58" t="str">
        <f>_xlfn.XLOOKUP(_xlfn.XLOOKUP($I$14&amp;$B29&amp;BS$17,Data!$F:$F,Data!$H:$H,"",0,-1),$I$6:$I$12,$B$6:$B$12,INDEX($ET$17:$HO$39,MATCH($B29,$ET$17:$ET$40,0),MATCH(BS$17,$ET$17:$HO$17,0),1),0,1)</f>
        <v>Ø</v>
      </c>
      <c r="BT29" s="58" t="str">
        <f>_xlfn.XLOOKUP(_xlfn.XLOOKUP($I$14&amp;$B29&amp;BT$17,Data!$F:$F,Data!$H:$H,"",0,-1),$I$6:$I$12,$B$6:$B$12,INDEX($ET$17:$HO$39,MATCH($B29,$ET$17:$ET$40,0),MATCH(BT$17,$ET$17:$HO$17,0),1),0,1)</f>
        <v>Ø</v>
      </c>
      <c r="BU29" s="58" t="str">
        <f>_xlfn.XLOOKUP(_xlfn.XLOOKUP($I$14&amp;$B29&amp;BU$17,Data!$F:$F,Data!$H:$H,"",0,-1),$I$6:$I$12,$B$6:$B$12,INDEX($ET$17:$HO$39,MATCH($B29,$ET$17:$ET$40,0),MATCH(BU$17,$ET$17:$HO$17,0),1),0,1)</f>
        <v>Ø</v>
      </c>
      <c r="BV29" s="58" t="str">
        <f>_xlfn.XLOOKUP(_xlfn.XLOOKUP($I$14&amp;$B29&amp;BV$17,Data!$F:$F,Data!$H:$H,"",0,-1),$I$6:$I$12,$B$6:$B$12,INDEX($ET$17:$HO$39,MATCH($B29,$ET$17:$ET$40,0),MATCH(BV$17,$ET$17:$HO$17,0),1),0,1)</f>
        <v>◯</v>
      </c>
      <c r="BW29" s="58" t="str">
        <f>_xlfn.XLOOKUP(_xlfn.XLOOKUP($I$14&amp;$B29&amp;BW$17,Data!$F:$F,Data!$H:$H,"",0,-1),$I$6:$I$12,$B$6:$B$12,INDEX($ET$17:$HO$39,MATCH($B29,$ET$17:$ET$40,0),MATCH(BW$17,$ET$17:$HO$17,0),1),0,1)</f>
        <v>Ø</v>
      </c>
      <c r="BX29" s="57"/>
      <c r="BY29" s="57"/>
      <c r="BZ29" s="57"/>
      <c r="CA29" s="57"/>
      <c r="CB29" s="57"/>
      <c r="CC29" s="57"/>
      <c r="CD29" s="57"/>
      <c r="CE29" s="57"/>
      <c r="CF29" s="57"/>
      <c r="CG29" s="57"/>
      <c r="CH29" s="57"/>
      <c r="CI29" s="57"/>
      <c r="CJ29" s="57"/>
      <c r="CK29" s="57"/>
      <c r="CL29" s="57"/>
      <c r="CM29" s="57"/>
      <c r="CN29" s="57"/>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7"/>
      <c r="DT29" s="57"/>
      <c r="DU29" s="57"/>
      <c r="DV29" s="57"/>
      <c r="DW29" s="57"/>
      <c r="DX29" s="57"/>
      <c r="DY29" s="57"/>
      <c r="DZ29" s="57"/>
      <c r="EA29" s="57"/>
      <c r="EB29" s="57"/>
      <c r="EC29" s="57"/>
      <c r="ED29" s="57"/>
      <c r="EE29" s="57"/>
      <c r="EF29" s="57"/>
      <c r="EG29" s="57"/>
      <c r="EH29" s="57"/>
      <c r="EI29" s="57"/>
      <c r="EJ29" s="57"/>
      <c r="EK29" s="57"/>
      <c r="EL29" s="57"/>
      <c r="EM29" s="57"/>
      <c r="EN29" s="57"/>
      <c r="EO29" s="57"/>
      <c r="EP29" s="57"/>
      <c r="EQ29" s="57"/>
      <c r="ER29" s="57"/>
      <c r="ET29" s="133" t="s">
        <v>1423</v>
      </c>
      <c r="EU29" s="126"/>
      <c r="EV29" s="127"/>
      <c r="EW29" s="127"/>
      <c r="EX29" s="127"/>
      <c r="EY29" s="127"/>
      <c r="EZ29" s="128"/>
      <c r="FA29" s="58" t="str">
        <f>_xlfn.XLOOKUP(_xlfn.XLOOKUP($FA$14&amp;$ET29&amp;FA$17,'Data M-1'!$F:$F,'Data M-1'!$G:$G,"Not in Scope",0,1),$FA$6:$FA$11,$ET$6:$ET$11,"",0,1)</f>
        <v>Ø</v>
      </c>
      <c r="FB29" s="58" t="str">
        <f>_xlfn.XLOOKUP(_xlfn.XLOOKUP($FA$14&amp;$ET29&amp;FB$17,'Data M-1'!$F:$F,'Data M-1'!$G:$G,"Not in Scope",0,1),$FA$6:$FA$11,$ET$6:$ET$11,"",0,1)</f>
        <v>Ø</v>
      </c>
      <c r="FC29" s="58" t="str">
        <f>_xlfn.XLOOKUP(_xlfn.XLOOKUP($FA$14&amp;$ET29&amp;FC$17,'Data M-1'!$F:$F,'Data M-1'!$G:$G,"Not in Scope",0,1),$FA$6:$FA$11,$ET$6:$ET$11,"",0,1)</f>
        <v>◯</v>
      </c>
      <c r="FD29" s="58" t="str">
        <f>_xlfn.XLOOKUP(_xlfn.XLOOKUP($FA$14&amp;$ET29&amp;FD$17,'Data M-1'!$F:$F,'Data M-1'!$G:$G,"Not in Scope",0,1),$FA$6:$FA$11,$ET$6:$ET$11,"",0,1)</f>
        <v>Ø</v>
      </c>
      <c r="FE29" s="58" t="str">
        <f>_xlfn.XLOOKUP(_xlfn.XLOOKUP($FA$14&amp;$ET29&amp;FE$17,'Data M-1'!$F:$F,'Data M-1'!$G:$G,"Not in Scope",0,1),$FA$6:$FA$11,$ET$6:$ET$11,"",0,1)</f>
        <v>Ø</v>
      </c>
      <c r="FF29" s="58" t="str">
        <f>_xlfn.XLOOKUP(_xlfn.XLOOKUP($FA$14&amp;$ET29&amp;FF$17,'Data M-1'!$F:$F,'Data M-1'!$G:$G,"Not in Scope",0,1),$FA$6:$FA$11,$ET$6:$ET$11,"",0,1)</f>
        <v>Ø</v>
      </c>
      <c r="FG29" s="58" t="str">
        <f>_xlfn.XLOOKUP(_xlfn.XLOOKUP($FA$14&amp;$ET29&amp;FG$17,'Data M-1'!$F:$F,'Data M-1'!$G:$G,"Not in Scope",0,1),$FA$6:$FA$11,$ET$6:$ET$11,"",0,1)</f>
        <v>Ø</v>
      </c>
      <c r="FH29" s="58" t="str">
        <f>_xlfn.XLOOKUP(_xlfn.XLOOKUP($FA$14&amp;$ET29&amp;FH$17,'Data M-1'!$F:$F,'Data M-1'!$G:$G,"Not in Scope",0,1),$FA$6:$FA$11,$ET$6:$ET$11,"",0,1)</f>
        <v>Ø</v>
      </c>
      <c r="FI29" s="58" t="str">
        <f>_xlfn.XLOOKUP(_xlfn.XLOOKUP($FA$14&amp;$ET29&amp;FI$17,'Data M-1'!$F:$F,'Data M-1'!$G:$G,"Not in Scope",0,1),$FA$6:$FA$11,$ET$6:$ET$11,"",0,1)</f>
        <v>Ø</v>
      </c>
      <c r="FJ29" s="58" t="str">
        <f>_xlfn.XLOOKUP(_xlfn.XLOOKUP($FA$14&amp;$ET29&amp;FJ$17,'Data M-1'!$F:$F,'Data M-1'!$G:$G,"Not in Scope",0,1),$FA$6:$FA$11,$ET$6:$ET$11,"",0,1)</f>
        <v>Ø</v>
      </c>
      <c r="FK29" s="58" t="str">
        <f>_xlfn.XLOOKUP(_xlfn.XLOOKUP($FA$14&amp;$ET29&amp;FK$17,'Data M-1'!$F:$F,'Data M-1'!$G:$G,"Not in Scope",0,1),$FA$6:$FA$11,$ET$6:$ET$11,"",0,1)</f>
        <v>Ø</v>
      </c>
      <c r="FL29" s="58" t="str">
        <f>_xlfn.XLOOKUP(_xlfn.XLOOKUP($FA$14&amp;$ET29&amp;FL$17,'Data M-1'!$F:$F,'Data M-1'!$G:$G,"Not in Scope",0,1),$FA$6:$FA$11,$ET$6:$ET$11,"",0,1)</f>
        <v>Ø</v>
      </c>
      <c r="FM29" s="58" t="str">
        <f>_xlfn.XLOOKUP(_xlfn.XLOOKUP($FA$14&amp;$ET29&amp;FM$17,'Data M-1'!$F:$F,'Data M-1'!$G:$G,"Not in Scope",0,1),$FA$6:$FA$11,$ET$6:$ET$11,"",0,1)</f>
        <v>Ø</v>
      </c>
      <c r="FN29" s="58" t="str">
        <f>_xlfn.XLOOKUP(_xlfn.XLOOKUP($FA$14&amp;$ET29&amp;FN$17,'Data M-1'!$F:$F,'Data M-1'!$G:$G,"Not in Scope",0,1),$FA$6:$FA$11,$ET$6:$ET$11,"",0,1)</f>
        <v>Ø</v>
      </c>
      <c r="FO29" s="58" t="str">
        <f>_xlfn.XLOOKUP(_xlfn.XLOOKUP($FA$14&amp;$ET29&amp;FO$17,'Data M-1'!$F:$F,'Data M-1'!$G:$G,"Not in Scope",0,1),$FA$6:$FA$11,$ET$6:$ET$11,"",0,1)</f>
        <v>Ø</v>
      </c>
      <c r="FP29" s="58" t="str">
        <f>_xlfn.XLOOKUP(_xlfn.XLOOKUP($FA$14&amp;$ET29&amp;FP$17,'Data M-1'!$F:$F,'Data M-1'!$G:$G,"Not in Scope",0,1),$FA$6:$FA$11,$ET$6:$ET$11,"",0,1)</f>
        <v>◯</v>
      </c>
      <c r="FQ29" s="58" t="str">
        <f>_xlfn.XLOOKUP(_xlfn.XLOOKUP($FA$14&amp;$ET29&amp;FQ$17,'Data M-1'!$F:$F,'Data M-1'!$G:$G,"Not in Scope",0,1),$FA$6:$FA$11,$ET$6:$ET$11,"",0,1)</f>
        <v>◯</v>
      </c>
      <c r="FR29" s="58" t="str">
        <f>_xlfn.XLOOKUP(_xlfn.XLOOKUP($FA$14&amp;$ET29&amp;FR$17,'Data M-1'!$F:$F,'Data M-1'!$G:$G,"Not in Scope",0,1),$FA$6:$FA$11,$ET$6:$ET$11,"",0,1)</f>
        <v>◯</v>
      </c>
      <c r="FS29" s="58" t="str">
        <f>_xlfn.XLOOKUP(_xlfn.XLOOKUP($FA$14&amp;$ET29&amp;FS$17,'Data M-1'!$F:$F,'Data M-1'!$G:$G,"Not in Scope",0,1),$FA$6:$FA$11,$ET$6:$ET$11,"",0,1)</f>
        <v>Ø</v>
      </c>
      <c r="FT29" s="58" t="str">
        <f>_xlfn.XLOOKUP(_xlfn.XLOOKUP($FA$14&amp;$ET29&amp;FT$17,'Data M-1'!$F:$F,'Data M-1'!$G:$G,"Not in Scope",0,1),$FA$6:$FA$11,$ET$6:$ET$11,"",0,1)</f>
        <v>Ø</v>
      </c>
      <c r="FU29" s="58" t="str">
        <f>_xlfn.XLOOKUP(_xlfn.XLOOKUP($FA$14&amp;$ET29&amp;FU$17,'Data M-1'!$F:$F,'Data M-1'!$G:$G,"Not in Scope",0,1),$FA$6:$FA$11,$ET$6:$ET$11,"",0,1)</f>
        <v>◯</v>
      </c>
      <c r="FV29" s="58" t="str">
        <f>_xlfn.XLOOKUP(_xlfn.XLOOKUP($FA$14&amp;$ET29&amp;FV$17,'Data M-1'!$F:$F,'Data M-1'!$G:$G,"Not in Scope",0,1),$FA$6:$FA$11,$ET$6:$ET$11,"",0,1)</f>
        <v>◯</v>
      </c>
      <c r="FW29" s="58" t="str">
        <f>_xlfn.XLOOKUP(_xlfn.XLOOKUP($FA$14&amp;$ET29&amp;FW$17,'Data M-1'!$F:$F,'Data M-1'!$G:$G,"Not in Scope",0,1),$FA$6:$FA$11,$ET$6:$ET$11,"",0,1)</f>
        <v>Ø</v>
      </c>
      <c r="FX29" s="58" t="str">
        <f>_xlfn.XLOOKUP(_xlfn.XLOOKUP($FA$14&amp;$ET29&amp;FX$17,'Data M-1'!$F:$F,'Data M-1'!$G:$G,"Not in Scope",0,1),$FA$6:$FA$11,$ET$6:$ET$11,"",0,1)</f>
        <v>Ø</v>
      </c>
      <c r="FY29" s="58" t="str">
        <f>_xlfn.XLOOKUP(_xlfn.XLOOKUP($FA$14&amp;$ET29&amp;FY$17,'Data M-1'!$F:$F,'Data M-1'!$G:$G,"Not in Scope",0,1),$FA$6:$FA$11,$ET$6:$ET$11,"",0,1)</f>
        <v>◯</v>
      </c>
      <c r="FZ29" s="58" t="str">
        <f>_xlfn.XLOOKUP(_xlfn.XLOOKUP($FA$14&amp;$ET29&amp;FZ$17,'Data M-1'!$F:$F,'Data M-1'!$G:$G,"Not in Scope",0,1),$FA$6:$FA$11,$ET$6:$ET$11,"",0,1)</f>
        <v>Ø</v>
      </c>
      <c r="GA29" s="58" t="str">
        <f>_xlfn.XLOOKUP(_xlfn.XLOOKUP($FA$14&amp;$ET29&amp;GA$17,'Data M-1'!$F:$F,'Data M-1'!$G:$G,"Not in Scope",0,1),$FA$6:$FA$11,$ET$6:$ET$11,"",0,1)</f>
        <v>Ø</v>
      </c>
      <c r="GB29" s="58" t="str">
        <f>_xlfn.XLOOKUP(_xlfn.XLOOKUP($FA$14&amp;$ET29&amp;GB$17,'Data M-1'!$F:$F,'Data M-1'!$G:$G,"Not in Scope",0,1),$FA$6:$FA$11,$ET$6:$ET$11,"",0,1)</f>
        <v>Ø</v>
      </c>
      <c r="GC29" s="58" t="str">
        <f>_xlfn.XLOOKUP(_xlfn.XLOOKUP($FA$14&amp;$ET29&amp;GC$17,'Data M-1'!$F:$F,'Data M-1'!$G:$G,"Not in Scope",0,1),$FA$6:$FA$11,$ET$6:$ET$11,"",0,1)</f>
        <v>Ø</v>
      </c>
      <c r="GD29" s="58" t="str">
        <f>_xlfn.XLOOKUP(_xlfn.XLOOKUP($FA$14&amp;$ET29&amp;GD$17,'Data M-1'!$F:$F,'Data M-1'!$G:$G,"Not in Scope",0,1),$FA$6:$FA$11,$ET$6:$ET$11,"",0,1)</f>
        <v>Ø</v>
      </c>
      <c r="GE29" s="58" t="str">
        <f>_xlfn.XLOOKUP(_xlfn.XLOOKUP($FA$14&amp;$ET29&amp;GE$17,'Data M-1'!$F:$F,'Data M-1'!$G:$G,"Not in Scope",0,1),$FA$6:$FA$11,$ET$6:$ET$11,"",0,1)</f>
        <v>Ø</v>
      </c>
      <c r="GF29" s="58" t="str">
        <f>_xlfn.XLOOKUP(_xlfn.XLOOKUP($FA$14&amp;$ET29&amp;GF$17,'Data M-1'!$F:$F,'Data M-1'!$G:$G,"Not in Scope",0,1),$FA$6:$FA$11,$ET$6:$ET$11,"",0,1)</f>
        <v>◯</v>
      </c>
      <c r="GG29" s="58" t="str">
        <f>_xlfn.XLOOKUP(_xlfn.XLOOKUP($FA$14&amp;$ET29&amp;GG$17,'Data M-1'!$F:$F,'Data M-1'!$G:$G,"Not in Scope",0,1),$FA$6:$FA$11,$ET$6:$ET$11,"",0,1)</f>
        <v>◯</v>
      </c>
      <c r="GH29" s="58" t="str">
        <f>_xlfn.XLOOKUP(_xlfn.XLOOKUP($FA$14&amp;$ET29&amp;GH$17,'Data M-1'!$F:$F,'Data M-1'!$G:$G,"Not in Scope",0,1),$FA$6:$FA$11,$ET$6:$ET$11,"",0,1)</f>
        <v>◯</v>
      </c>
      <c r="GI29" s="58" t="str">
        <f>_xlfn.XLOOKUP(_xlfn.XLOOKUP($FA$14&amp;$ET29&amp;GI$17,'Data M-1'!$F:$F,'Data M-1'!$G:$G,"Not in Scope",0,1),$FA$6:$FA$11,$ET$6:$ET$11,"",0,1)</f>
        <v>◯</v>
      </c>
      <c r="GJ29" s="58" t="str">
        <f>_xlfn.XLOOKUP(_xlfn.XLOOKUP($FA$14&amp;$ET29&amp;GJ$17,'Data M-1'!$F:$F,'Data M-1'!$G:$G,"Not in Scope",0,1),$FA$6:$FA$11,$ET$6:$ET$11,"",0,1)</f>
        <v>◯</v>
      </c>
      <c r="GK29" s="58" t="str">
        <f>_xlfn.XLOOKUP(_xlfn.XLOOKUP($FA$14&amp;$ET29&amp;GK$17,'Data M-1'!$F:$F,'Data M-1'!$G:$G,"Not in Scope",0,1),$FA$6:$FA$11,$ET$6:$ET$11,"",0,1)</f>
        <v>Ø</v>
      </c>
      <c r="GL29" s="58" t="str">
        <f>_xlfn.XLOOKUP(_xlfn.XLOOKUP($FA$14&amp;$ET29&amp;GL$17,'Data M-1'!$F:$F,'Data M-1'!$G:$G,"Not in Scope",0,1),$FA$6:$FA$11,$ET$6:$ET$11,"",0,1)</f>
        <v>◯</v>
      </c>
      <c r="GM29" s="58" t="str">
        <f>_xlfn.XLOOKUP(_xlfn.XLOOKUP($FA$14&amp;$ET29&amp;GM$17,'Data M-1'!$F:$F,'Data M-1'!$G:$G,"Not in Scope",0,1),$FA$6:$FA$11,$ET$6:$ET$11,"",0,1)</f>
        <v>Ø</v>
      </c>
      <c r="GN29" s="58" t="str">
        <f>_xlfn.XLOOKUP(_xlfn.XLOOKUP($FA$14&amp;$ET29&amp;GN$17,'Data M-1'!$F:$F,'Data M-1'!$G:$G,"Not in Scope",0,1),$FA$6:$FA$11,$ET$6:$ET$11,"",0,1)</f>
        <v>◯</v>
      </c>
      <c r="GO29" s="58" t="str">
        <f>_xlfn.XLOOKUP(_xlfn.XLOOKUP($FA$14&amp;$ET29&amp;GO$17,'Data M-1'!$F:$F,'Data M-1'!$G:$G,"Not in Scope",0,1),$FA$6:$FA$11,$ET$6:$ET$11,"",0,1)</f>
        <v>Ø</v>
      </c>
      <c r="GP29" s="58" t="str">
        <f>_xlfn.XLOOKUP(_xlfn.XLOOKUP($FA$14&amp;$ET29&amp;GP$17,'Data M-1'!$F:$F,'Data M-1'!$G:$G,"Not in Scope",0,1),$FA$6:$FA$11,$ET$6:$ET$11,"",0,1)</f>
        <v>Ø</v>
      </c>
      <c r="GQ29" s="58" t="str">
        <f>_xlfn.XLOOKUP(_xlfn.XLOOKUP($FA$14&amp;$ET29&amp;GQ$17,'Data M-1'!$F:$F,'Data M-1'!$G:$G,"Not in Scope",0,1),$FA$6:$FA$11,$ET$6:$ET$11,"",0,1)</f>
        <v>◯</v>
      </c>
      <c r="GR29" s="58" t="str">
        <f>_xlfn.XLOOKUP(_xlfn.XLOOKUP($FA$14&amp;$ET29&amp;GR$17,'Data M-1'!$F:$F,'Data M-1'!$G:$G,"Not in Scope",0,1),$FA$6:$FA$11,$ET$6:$ET$11,"",0,1)</f>
        <v>Ø</v>
      </c>
      <c r="GS29" s="58" t="str">
        <f>_xlfn.XLOOKUP(_xlfn.XLOOKUP($FA$14&amp;$ET29&amp;GS$17,'Data M-1'!$F:$F,'Data M-1'!$G:$G,"Not in Scope",0,1),$FA$6:$FA$11,$ET$6:$ET$11,"",0,1)</f>
        <v>Ø</v>
      </c>
      <c r="GT29" s="58" t="str">
        <f>_xlfn.XLOOKUP(_xlfn.XLOOKUP($FA$14&amp;$ET29&amp;GT$17,'Data M-1'!$F:$F,'Data M-1'!$G:$G,"Not in Scope",0,1),$FA$6:$FA$11,$ET$6:$ET$11,"",0,1)</f>
        <v>Ø</v>
      </c>
      <c r="GU29" s="58" t="str">
        <f>_xlfn.XLOOKUP(_xlfn.XLOOKUP($FA$14&amp;$ET29&amp;GU$17,'Data M-1'!$F:$F,'Data M-1'!$G:$G,"Not in Scope",0,1),$FA$6:$FA$11,$ET$6:$ET$11,"",0,1)</f>
        <v>Ø</v>
      </c>
      <c r="GV29" s="58" t="str">
        <f>_xlfn.XLOOKUP(_xlfn.XLOOKUP($FA$14&amp;$ET29&amp;GV$17,'Data M-1'!$F:$F,'Data M-1'!$G:$G,"Not in Scope",0,1),$FA$6:$FA$11,$ET$6:$ET$11,"",0,1)</f>
        <v>Ø</v>
      </c>
      <c r="GW29" s="58" t="str">
        <f>_xlfn.XLOOKUP(_xlfn.XLOOKUP($FA$14&amp;$ET29&amp;GW$17,'Data M-1'!$F:$F,'Data M-1'!$G:$G,"Not in Scope",0,1),$FA$6:$FA$11,$ET$6:$ET$11,"",0,1)</f>
        <v>Ø</v>
      </c>
      <c r="GX29" s="58" t="str">
        <f>_xlfn.XLOOKUP(_xlfn.XLOOKUP($FA$14&amp;$ET29&amp;GX$17,'Data M-1'!$F:$F,'Data M-1'!$G:$G,"Not in Scope",0,1),$FA$6:$FA$11,$ET$6:$ET$11,"",0,1)</f>
        <v>Ø</v>
      </c>
      <c r="GY29" s="58" t="str">
        <f>_xlfn.XLOOKUP(_xlfn.XLOOKUP($FA$14&amp;$ET29&amp;GY$17,'Data M-1'!$F:$F,'Data M-1'!$G:$G,"Not in Scope",0,1),$FA$6:$FA$11,$ET$6:$ET$11,"",0,1)</f>
        <v>◯</v>
      </c>
      <c r="GZ29" s="58" t="str">
        <f>_xlfn.XLOOKUP(_xlfn.XLOOKUP($FA$14&amp;$ET29&amp;GZ$17,'Data M-1'!$F:$F,'Data M-1'!$G:$G,"Not in Scope",0,1),$FA$6:$FA$11,$ET$6:$ET$11,"",0,1)</f>
        <v>◯</v>
      </c>
      <c r="HA29" s="58" t="str">
        <f>_xlfn.XLOOKUP(_xlfn.XLOOKUP($FA$14&amp;$ET29&amp;HA$17,'Data M-1'!$F:$F,'Data M-1'!$G:$G,"Not in Scope",0,1),$FA$6:$FA$11,$ET$6:$ET$11,"",0,1)</f>
        <v>Ø</v>
      </c>
      <c r="HB29" s="58" t="str">
        <f>_xlfn.XLOOKUP(_xlfn.XLOOKUP($FA$14&amp;$ET29&amp;HB$17,'Data M-1'!$F:$F,'Data M-1'!$G:$G,"Not in Scope",0,1),$FA$6:$FA$11,$ET$6:$ET$11,"",0,1)</f>
        <v>Ø</v>
      </c>
      <c r="HC29" s="58" t="str">
        <f>_xlfn.XLOOKUP(_xlfn.XLOOKUP($FA$14&amp;$ET29&amp;HC$17,'Data M-1'!$F:$F,'Data M-1'!$G:$G,"Not in Scope",0,1),$FA$6:$FA$11,$ET$6:$ET$11,"",0,1)</f>
        <v>◯</v>
      </c>
      <c r="HD29" s="58" t="str">
        <f>_xlfn.XLOOKUP(_xlfn.XLOOKUP($FA$14&amp;$ET29&amp;HD$17,'Data M-1'!$F:$F,'Data M-1'!$G:$G,"Not in Scope",0,1),$FA$6:$FA$11,$ET$6:$ET$11,"",0,1)</f>
        <v>Ø</v>
      </c>
      <c r="HE29" s="58" t="str">
        <f>_xlfn.XLOOKUP(_xlfn.XLOOKUP($FA$14&amp;$ET29&amp;HE$17,'Data M-1'!$F:$F,'Data M-1'!$G:$G,"Not in Scope",0,1),$FA$6:$FA$11,$ET$6:$ET$11,"",0,1)</f>
        <v>Ø</v>
      </c>
      <c r="HF29" s="58" t="str">
        <f>_xlfn.XLOOKUP(_xlfn.XLOOKUP($FA$14&amp;$ET29&amp;HF$17,'Data M-1'!$F:$F,'Data M-1'!$G:$G,"Not in Scope",0,1),$FA$6:$FA$11,$ET$6:$ET$11,"",0,1)</f>
        <v>Ø</v>
      </c>
      <c r="HG29" s="58" t="str">
        <f>_xlfn.XLOOKUP(_xlfn.XLOOKUP($FA$14&amp;$ET29&amp;HG$17,'Data M-1'!$F:$F,'Data M-1'!$G:$G,"Not in Scope",0,1),$FA$6:$FA$11,$ET$6:$ET$11,"",0,1)</f>
        <v>Ø</v>
      </c>
      <c r="HH29" s="58" t="str">
        <f>_xlfn.XLOOKUP(_xlfn.XLOOKUP($FA$14&amp;$ET29&amp;HH$17,'Data M-1'!$F:$F,'Data M-1'!$G:$G,"Not in Scope",0,1),$FA$6:$FA$11,$ET$6:$ET$11,"",0,1)</f>
        <v>Ø</v>
      </c>
      <c r="HI29" s="58" t="str">
        <f>_xlfn.XLOOKUP(_xlfn.XLOOKUP($FA$14&amp;$ET29&amp;HI$17,'Data M-1'!$F:$F,'Data M-1'!$G:$G,"Not in Scope",0,1),$FA$6:$FA$11,$ET$6:$ET$11,"",0,1)</f>
        <v>◯</v>
      </c>
      <c r="HJ29" s="58" t="str">
        <f>_xlfn.XLOOKUP(_xlfn.XLOOKUP($FA$14&amp;$ET29&amp;HJ$17,'Data M-1'!$F:$F,'Data M-1'!$G:$G,"Not in Scope",0,1),$FA$6:$FA$11,$ET$6:$ET$11,"",0,1)</f>
        <v>Ø</v>
      </c>
      <c r="HK29" s="58" t="str">
        <f>_xlfn.XLOOKUP(_xlfn.XLOOKUP($FA$14&amp;$ET29&amp;HK$17,'Data M-1'!$F:$F,'Data M-1'!$G:$G,"Not in Scope",0,1),$FA$6:$FA$11,$ET$6:$ET$11,"",0,1)</f>
        <v>Ø</v>
      </c>
      <c r="HL29" s="58" t="str">
        <f>_xlfn.XLOOKUP(_xlfn.XLOOKUP($FA$14&amp;$ET29&amp;HL$17,'Data M-1'!$F:$F,'Data M-1'!$G:$G,"Not in Scope",0,1),$FA$6:$FA$11,$ET$6:$ET$11,"",0,1)</f>
        <v>Ø</v>
      </c>
      <c r="HM29" s="58" t="str">
        <f>_xlfn.XLOOKUP(_xlfn.XLOOKUP($FA$14&amp;$ET29&amp;HM$17,'Data M-1'!$F:$F,'Data M-1'!$G:$G,"Not in Scope",0,1),$FA$6:$FA$11,$ET$6:$ET$11,"",0,1)</f>
        <v>Ø</v>
      </c>
      <c r="HN29" s="58" t="str">
        <f>_xlfn.XLOOKUP(_xlfn.XLOOKUP($FA$14&amp;$ET29&amp;HN$17,'Data M-1'!$F:$F,'Data M-1'!$G:$G,"Not in Scope",0,1),$FA$6:$FA$11,$ET$6:$ET$11,"",0,1)</f>
        <v>◯</v>
      </c>
      <c r="HO29" s="58" t="str">
        <f>_xlfn.XLOOKUP(_xlfn.XLOOKUP($FA$14&amp;$ET29&amp;HO$17,'Data M-1'!$F:$F,'Data M-1'!$G:$G,"Not in Scope",0,1),$FA$6:$FA$11,$ET$6:$ET$11,"",0,1)</f>
        <v>Ø</v>
      </c>
    </row>
    <row r="30" spans="2:223" x14ac:dyDescent="0.25">
      <c r="B30" s="133" t="s">
        <v>1626</v>
      </c>
      <c r="C30" s="126"/>
      <c r="D30" s="127"/>
      <c r="E30" s="127"/>
      <c r="F30" s="127"/>
      <c r="G30" s="127"/>
      <c r="H30" s="128"/>
      <c r="I30" s="58" t="str">
        <f>_xlfn.XLOOKUP(_xlfn.XLOOKUP($I$14&amp;$B30&amp;I$17,Data!$F:$F,Data!$H:$H,"",0,-1),$I$6:$I$12,$B$6:$B$12,INDEX($ET$17:$HO$39,MATCH($B30,$ET$17:$ET$40,0),MATCH(I$17,$ET$17:$HO$17,0),1),0,1)</f>
        <v>Ø</v>
      </c>
      <c r="J30" s="58" t="str">
        <f>_xlfn.XLOOKUP(_xlfn.XLOOKUP($I$14&amp;$B30&amp;J$17,Data!$F:$F,Data!$H:$H,"",0,-1),$I$6:$I$12,$B$6:$B$12,INDEX($ET$17:$HO$39,MATCH($B30,$ET$17:$ET$40,0),MATCH(J$17,$ET$17:$HO$17,0),1),0,1)</f>
        <v>✔</v>
      </c>
      <c r="K30" s="58" t="str">
        <f>_xlfn.XLOOKUP(_xlfn.XLOOKUP($I$14&amp;$B30&amp;K$17,Data!$F:$F,Data!$H:$H,"",0,-1),$I$6:$I$12,$B$6:$B$12,INDEX($ET$17:$HO$39,MATCH($B30,$ET$17:$ET$40,0),MATCH(K$17,$ET$17:$HO$17,0),1),0,1)</f>
        <v>Ø</v>
      </c>
      <c r="L30" s="58" t="str">
        <f>_xlfn.XLOOKUP(_xlfn.XLOOKUP($I$14&amp;$B30&amp;L$17,Data!$F:$F,Data!$H:$H,"",0,-1),$I$6:$I$12,$B$6:$B$12,INDEX($ET$17:$HO$39,MATCH($B30,$ET$17:$ET$40,0),MATCH(L$17,$ET$17:$HO$17,0),1),0,1)</f>
        <v>Ø</v>
      </c>
      <c r="M30" s="58" t="str">
        <f>_xlfn.XLOOKUP(_xlfn.XLOOKUP($I$14&amp;$B30&amp;M$17,Data!$F:$F,Data!$H:$H,"",0,-1),$I$6:$I$12,$B$6:$B$12,INDEX($ET$17:$HO$39,MATCH($B30,$ET$17:$ET$40,0),MATCH(M$17,$ET$17:$HO$17,0),1),0,1)</f>
        <v>Ø</v>
      </c>
      <c r="N30" s="58" t="str">
        <f>_xlfn.XLOOKUP(_xlfn.XLOOKUP($I$14&amp;$B30&amp;N$17,Data!$F:$F,Data!$H:$H,"",0,-1),$I$6:$I$12,$B$6:$B$12,INDEX($ET$17:$HO$39,MATCH($B30,$ET$17:$ET$40,0),MATCH(N$17,$ET$17:$HO$17,0),1),0,1)</f>
        <v>Ø</v>
      </c>
      <c r="O30" s="58" t="str">
        <f>_xlfn.XLOOKUP(_xlfn.XLOOKUP($I$14&amp;$B30&amp;O$17,Data!$F:$F,Data!$H:$H,"",0,-1),$I$6:$I$12,$B$6:$B$12,INDEX($ET$17:$HO$39,MATCH($B30,$ET$17:$ET$40,0),MATCH(O$17,$ET$17:$HO$17,0),1),0,1)</f>
        <v>Ø</v>
      </c>
      <c r="P30" s="58" t="str">
        <f>_xlfn.XLOOKUP(_xlfn.XLOOKUP($I$14&amp;$B30&amp;P$17,Data!$F:$F,Data!$H:$H,"",0,-1),$I$6:$I$12,$B$6:$B$12,INDEX($ET$17:$HO$39,MATCH($B30,$ET$17:$ET$40,0),MATCH(P$17,$ET$17:$HO$17,0),1),0,1)</f>
        <v>Ø</v>
      </c>
      <c r="Q30" s="58" t="str">
        <f>_xlfn.XLOOKUP(_xlfn.XLOOKUP($I$14&amp;$B30&amp;Q$17,Data!$F:$F,Data!$H:$H,"",0,-1),$I$6:$I$12,$B$6:$B$12,INDEX($ET$17:$HO$39,MATCH($B30,$ET$17:$ET$40,0),MATCH(Q$17,$ET$17:$HO$17,0),1),0,1)</f>
        <v>◯</v>
      </c>
      <c r="R30" s="58" t="str">
        <f>_xlfn.XLOOKUP(_xlfn.XLOOKUP($I$14&amp;$B30&amp;R$17,Data!$F:$F,Data!$H:$H,"",0,-1),$I$6:$I$12,$B$6:$B$12,INDEX($ET$17:$HO$39,MATCH($B30,$ET$17:$ET$40,0),MATCH(R$17,$ET$17:$HO$17,0),1),0,1)</f>
        <v>Ø</v>
      </c>
      <c r="S30" s="58" t="str">
        <f>_xlfn.XLOOKUP(_xlfn.XLOOKUP($I$14&amp;$B30&amp;S$17,Data!$F:$F,Data!$H:$H,"",0,-1),$I$6:$I$12,$B$6:$B$12,INDEX($ET$17:$HO$39,MATCH($B30,$ET$17:$ET$40,0),MATCH(S$17,$ET$17:$HO$17,0),1),0,1)</f>
        <v>◯</v>
      </c>
      <c r="T30" s="58" t="str">
        <f>_xlfn.XLOOKUP(_xlfn.XLOOKUP($I$14&amp;$B30&amp;T$17,Data!$F:$F,Data!$H:$H,"",0,-1),$I$6:$I$12,$B$6:$B$12,INDEX($ET$17:$HO$39,MATCH($B30,$ET$17:$ET$40,0),MATCH(T$17,$ET$17:$HO$17,0),1),0,1)</f>
        <v>✔</v>
      </c>
      <c r="U30" s="58" t="str">
        <f>_xlfn.XLOOKUP(_xlfn.XLOOKUP($I$14&amp;$B30&amp;U$17,Data!$F:$F,Data!$H:$H,"",0,-1),$I$6:$I$12,$B$6:$B$12,INDEX($ET$17:$HO$39,MATCH($B30,$ET$17:$ET$40,0),MATCH(U$17,$ET$17:$HO$17,0),1),0,1)</f>
        <v>Ø</v>
      </c>
      <c r="V30" s="58" t="str">
        <f>_xlfn.XLOOKUP(_xlfn.XLOOKUP($I$14&amp;$B30&amp;V$17,Data!$F:$F,Data!$H:$H,"",0,-1),$I$6:$I$12,$B$6:$B$12,INDEX($ET$17:$HO$39,MATCH($B30,$ET$17:$ET$40,0),MATCH(V$17,$ET$17:$HO$17,0),1),0,1)</f>
        <v>◯</v>
      </c>
      <c r="W30" s="58" t="str">
        <f>_xlfn.XLOOKUP(_xlfn.XLOOKUP($I$14&amp;$B30&amp;W$17,Data!$F:$F,Data!$H:$H,"",0,-1),$I$6:$I$12,$B$6:$B$12,INDEX($ET$17:$HO$39,MATCH($B30,$ET$17:$ET$40,0),MATCH(W$17,$ET$17:$HO$17,0),1),0,1)</f>
        <v>Ø</v>
      </c>
      <c r="X30" s="58" t="str">
        <f>_xlfn.XLOOKUP(_xlfn.XLOOKUP($I$14&amp;$B30&amp;X$17,Data!$F:$F,Data!$H:$H,"",0,-1),$I$6:$I$12,$B$6:$B$12,INDEX($ET$17:$HO$39,MATCH($B30,$ET$17:$ET$40,0),MATCH(X$17,$ET$17:$HO$17,0),1),0,1)</f>
        <v>✔</v>
      </c>
      <c r="Y30" s="58" t="str">
        <f>_xlfn.XLOOKUP(_xlfn.XLOOKUP($I$14&amp;$B30&amp;Y$17,Data!$F:$F,Data!$H:$H,"",0,-1),$I$6:$I$12,$B$6:$B$12,INDEX($ET$17:$HO$39,MATCH($B30,$ET$17:$ET$40,0),MATCH(Y$17,$ET$17:$HO$17,0),1),0,1)</f>
        <v>◯</v>
      </c>
      <c r="Z30" s="58" t="str">
        <f>_xlfn.XLOOKUP(_xlfn.XLOOKUP($I$14&amp;$B30&amp;Z$17,Data!$F:$F,Data!$H:$H,"",0,-1),$I$6:$I$12,$B$6:$B$12,INDEX($ET$17:$HO$39,MATCH($B30,$ET$17:$ET$40,0),MATCH(Z$17,$ET$17:$HO$17,0),1),0,1)</f>
        <v>◯</v>
      </c>
      <c r="AA30" s="58" t="str">
        <f>_xlfn.XLOOKUP(_xlfn.XLOOKUP($I$14&amp;$B30&amp;AA$17,Data!$F:$F,Data!$H:$H,"",0,-1),$I$6:$I$12,$B$6:$B$12,INDEX($ET$17:$HO$39,MATCH($B30,$ET$17:$ET$40,0),MATCH(AA$17,$ET$17:$HO$17,0),1),0,1)</f>
        <v>Ø</v>
      </c>
      <c r="AB30" s="58" t="str">
        <f>_xlfn.XLOOKUP(_xlfn.XLOOKUP($I$14&amp;$B30&amp;AB$17,Data!$F:$F,Data!$H:$H,"",0,-1),$I$6:$I$12,$B$6:$B$12,INDEX($ET$17:$HO$39,MATCH($B30,$ET$17:$ET$40,0),MATCH(AB$17,$ET$17:$HO$17,0),1),0,1)</f>
        <v>Ø</v>
      </c>
      <c r="AC30" s="58" t="str">
        <f>_xlfn.XLOOKUP(_xlfn.XLOOKUP($I$14&amp;$B30&amp;AC$17,Data!$F:$F,Data!$H:$H,"",0,-1),$I$6:$I$12,$B$6:$B$12,INDEX($ET$17:$HO$39,MATCH($B30,$ET$17:$ET$40,0),MATCH(AC$17,$ET$17:$HO$17,0),1),0,1)</f>
        <v>Ø</v>
      </c>
      <c r="AD30" s="58" t="str">
        <f>_xlfn.XLOOKUP(_xlfn.XLOOKUP($I$14&amp;$B30&amp;AD$17,Data!$F:$F,Data!$H:$H,"",0,-1),$I$6:$I$12,$B$6:$B$12,INDEX($ET$17:$HO$39,MATCH($B30,$ET$17:$ET$40,0),MATCH(AD$17,$ET$17:$HO$17,0),1),0,1)</f>
        <v>Ø</v>
      </c>
      <c r="AE30" s="58" t="str">
        <f>_xlfn.XLOOKUP(_xlfn.XLOOKUP($I$14&amp;$B30&amp;AE$17,Data!$F:$F,Data!$H:$H,"",0,-1),$I$6:$I$12,$B$6:$B$12,INDEX($ET$17:$HO$39,MATCH($B30,$ET$17:$ET$40,0),MATCH(AE$17,$ET$17:$HO$17,0),1),0,1)</f>
        <v>◯</v>
      </c>
      <c r="AF30" s="58" t="str">
        <f>_xlfn.XLOOKUP(_xlfn.XLOOKUP($I$14&amp;$B30&amp;AF$17,Data!$F:$F,Data!$H:$H,"",0,-1),$I$6:$I$12,$B$6:$B$12,INDEX($ET$17:$HO$39,MATCH($B30,$ET$17:$ET$40,0),MATCH(AF$17,$ET$17:$HO$17,0),1),0,1)</f>
        <v>Ø</v>
      </c>
      <c r="AG30" s="58" t="str">
        <f>_xlfn.XLOOKUP(_xlfn.XLOOKUP($I$14&amp;$B30&amp;AG$17,Data!$F:$F,Data!$H:$H,"",0,-1),$I$6:$I$12,$B$6:$B$12,INDEX($ET$17:$HO$39,MATCH($B30,$ET$17:$ET$40,0),MATCH(AG$17,$ET$17:$HO$17,0),1),0,1)</f>
        <v>◯</v>
      </c>
      <c r="AH30" s="58" t="str">
        <f>_xlfn.XLOOKUP(_xlfn.XLOOKUP($I$14&amp;$B30&amp;AH$17,Data!$F:$F,Data!$H:$H,"",0,-1),$I$6:$I$12,$B$6:$B$12,INDEX($ET$17:$HO$39,MATCH($B30,$ET$17:$ET$40,0),MATCH(AH$17,$ET$17:$HO$17,0),1),0,1)</f>
        <v>Ø</v>
      </c>
      <c r="AI30" s="58" t="str">
        <f>_xlfn.XLOOKUP(_xlfn.XLOOKUP($I$14&amp;$B30&amp;AI$17,Data!$F:$F,Data!$H:$H,"",0,-1),$I$6:$I$12,$B$6:$B$12,INDEX($ET$17:$HO$39,MATCH($B30,$ET$17:$ET$40,0),MATCH(AI$17,$ET$17:$HO$17,0),1),0,1)</f>
        <v>Ø</v>
      </c>
      <c r="AJ30" s="58" t="str">
        <f>_xlfn.XLOOKUP(_xlfn.XLOOKUP($I$14&amp;$B30&amp;AJ$17,Data!$F:$F,Data!$H:$H,"",0,-1),$I$6:$I$12,$B$6:$B$12,INDEX($ET$17:$HO$39,MATCH($B30,$ET$17:$ET$40,0),MATCH(AJ$17,$ET$17:$HO$17,0),1),0,1)</f>
        <v>Ø</v>
      </c>
      <c r="AK30" s="58" t="str">
        <f>_xlfn.XLOOKUP(_xlfn.XLOOKUP($I$14&amp;$B30&amp;AK$17,Data!$F:$F,Data!$H:$H,"",0,-1),$I$6:$I$12,$B$6:$B$12,INDEX($ET$17:$HO$39,MATCH($B30,$ET$17:$ET$40,0),MATCH(AK$17,$ET$17:$HO$17,0),1),0,1)</f>
        <v>Ø</v>
      </c>
      <c r="AL30" s="58" t="str">
        <f>_xlfn.XLOOKUP(_xlfn.XLOOKUP($I$14&amp;$B30&amp;AL$17,Data!$F:$F,Data!$H:$H,"",0,-1),$I$6:$I$12,$B$6:$B$12,INDEX($ET$17:$HO$39,MATCH($B30,$ET$17:$ET$40,0),MATCH(AL$17,$ET$17:$HO$17,0),1),0,1)</f>
        <v>Ø</v>
      </c>
      <c r="AM30" s="58" t="str">
        <f>_xlfn.XLOOKUP(_xlfn.XLOOKUP($I$14&amp;$B30&amp;AM$17,Data!$F:$F,Data!$H:$H,"",0,-1),$I$6:$I$12,$B$6:$B$12,INDEX($ET$17:$HO$39,MATCH($B30,$ET$17:$ET$40,0),MATCH(AM$17,$ET$17:$HO$17,0),1),0,1)</f>
        <v>◯</v>
      </c>
      <c r="AN30" s="58" t="str">
        <f>_xlfn.XLOOKUP(_xlfn.XLOOKUP($I$14&amp;$B30&amp;AN$17,Data!$F:$F,Data!$H:$H,"",0,-1),$I$6:$I$12,$B$6:$B$12,INDEX($ET$17:$HO$39,MATCH($B30,$ET$17:$ET$40,0),MATCH(AN$17,$ET$17:$HO$17,0),1),0,1)</f>
        <v>◯</v>
      </c>
      <c r="AO30" s="58" t="str">
        <f>_xlfn.XLOOKUP(_xlfn.XLOOKUP($I$14&amp;$B30&amp;AO$17,Data!$F:$F,Data!$H:$H,"",0,-1),$I$6:$I$12,$B$6:$B$12,INDEX($ET$17:$HO$39,MATCH($B30,$ET$17:$ET$40,0),MATCH(AO$17,$ET$17:$HO$17,0),1),0,1)</f>
        <v>◯</v>
      </c>
      <c r="AP30" s="58" t="str">
        <f>_xlfn.XLOOKUP(_xlfn.XLOOKUP($I$14&amp;$B30&amp;AP$17,Data!$F:$F,Data!$H:$H,"",0,-1),$I$6:$I$12,$B$6:$B$12,INDEX($ET$17:$HO$39,MATCH($B30,$ET$17:$ET$40,0),MATCH(AP$17,$ET$17:$HO$17,0),1),0,1)</f>
        <v>◯</v>
      </c>
      <c r="AQ30" s="58" t="str">
        <f>_xlfn.XLOOKUP(_xlfn.XLOOKUP($I$14&amp;$B30&amp;AQ$17,Data!$F:$F,Data!$H:$H,"",0,-1),$I$6:$I$12,$B$6:$B$12,INDEX($ET$17:$HO$39,MATCH($B30,$ET$17:$ET$40,0),MATCH(AQ$17,$ET$17:$HO$17,0),1),0,1)</f>
        <v>◯</v>
      </c>
      <c r="AR30" s="58" t="str">
        <f>_xlfn.XLOOKUP(_xlfn.XLOOKUP($I$14&amp;$B30&amp;AR$17,Data!$F:$F,Data!$H:$H,"",0,-1),$I$6:$I$12,$B$6:$B$12,INDEX($ET$17:$HO$39,MATCH($B30,$ET$17:$ET$40,0),MATCH(AR$17,$ET$17:$HO$17,0),1),0,1)</f>
        <v>✔</v>
      </c>
      <c r="AS30" s="58" t="str">
        <f>_xlfn.XLOOKUP(_xlfn.XLOOKUP($I$14&amp;$B30&amp;AS$17,Data!$F:$F,Data!$H:$H,"",0,-1),$I$6:$I$12,$B$6:$B$12,INDEX($ET$17:$HO$39,MATCH($B30,$ET$17:$ET$40,0),MATCH(AS$17,$ET$17:$HO$17,0),1),0,1)</f>
        <v>Ø</v>
      </c>
      <c r="AT30" s="58" t="str">
        <f>_xlfn.XLOOKUP(_xlfn.XLOOKUP($I$14&amp;$B30&amp;AT$17,Data!$F:$F,Data!$H:$H,"",0,-1),$I$6:$I$12,$B$6:$B$12,INDEX($ET$17:$HO$39,MATCH($B30,$ET$17:$ET$40,0),MATCH(AT$17,$ET$17:$HO$17,0),1),0,1)</f>
        <v>✔</v>
      </c>
      <c r="AU30" s="58" t="str">
        <f>_xlfn.XLOOKUP(_xlfn.XLOOKUP($I$14&amp;$B30&amp;AU$17,Data!$F:$F,Data!$H:$H,"",0,-1),$I$6:$I$12,$B$6:$B$12,INDEX($ET$17:$HO$39,MATCH($B30,$ET$17:$ET$40,0),MATCH(AU$17,$ET$17:$HO$17,0),1),0,1)</f>
        <v>Ø</v>
      </c>
      <c r="AV30" s="58" t="str">
        <f>_xlfn.XLOOKUP(_xlfn.XLOOKUP($I$14&amp;$B30&amp;AV$17,Data!$F:$F,Data!$H:$H,"",0,-1),$I$6:$I$12,$B$6:$B$12,INDEX($ET$17:$HO$39,MATCH($B30,$ET$17:$ET$40,0),MATCH(AV$17,$ET$17:$HO$17,0),1),0,1)</f>
        <v>Ø</v>
      </c>
      <c r="AW30" s="58" t="str">
        <f>_xlfn.XLOOKUP(_xlfn.XLOOKUP($I$14&amp;$B30&amp;AW$17,Data!$F:$F,Data!$H:$H,"",0,-1),$I$6:$I$12,$B$6:$B$12,INDEX($ET$17:$HO$39,MATCH($B30,$ET$17:$ET$40,0),MATCH(AW$17,$ET$17:$HO$17,0),1),0,1)</f>
        <v>Ø</v>
      </c>
      <c r="AX30" s="58" t="str">
        <f>_xlfn.XLOOKUP(_xlfn.XLOOKUP($I$14&amp;$B30&amp;AX$17,Data!$F:$F,Data!$H:$H,"",0,-1),$I$6:$I$12,$B$6:$B$12,INDEX($ET$17:$HO$39,MATCH($B30,$ET$17:$ET$40,0),MATCH(AX$17,$ET$17:$HO$17,0),1),0,1)</f>
        <v>Ø</v>
      </c>
      <c r="AY30" s="58" t="str">
        <f>_xlfn.XLOOKUP(_xlfn.XLOOKUP($I$14&amp;$B30&amp;AY$17,Data!$F:$F,Data!$H:$H,"",0,-1),$I$6:$I$12,$B$6:$B$12,INDEX($ET$17:$HO$39,MATCH($B30,$ET$17:$ET$40,0),MATCH(AY$17,$ET$17:$HO$17,0),1),0,1)</f>
        <v>✔</v>
      </c>
      <c r="AZ30" s="58" t="str">
        <f>_xlfn.XLOOKUP(_xlfn.XLOOKUP($I$14&amp;$B30&amp;AZ$17,Data!$F:$F,Data!$H:$H,"",0,-1),$I$6:$I$12,$B$6:$B$12,INDEX($ET$17:$HO$39,MATCH($B30,$ET$17:$ET$40,0),MATCH(AZ$17,$ET$17:$HO$17,0),1),0,1)</f>
        <v>Ø</v>
      </c>
      <c r="BA30" s="58" t="str">
        <f>_xlfn.XLOOKUP(_xlfn.XLOOKUP($I$14&amp;$B30&amp;BA$17,Data!$F:$F,Data!$H:$H,"",0,-1),$I$6:$I$12,$B$6:$B$12,INDEX($ET$17:$HO$39,MATCH($B30,$ET$17:$ET$40,0),MATCH(BA$17,$ET$17:$HO$17,0),1),0,1)</f>
        <v>Ø</v>
      </c>
      <c r="BB30" s="58" t="str">
        <f>_xlfn.XLOOKUP(_xlfn.XLOOKUP($I$14&amp;$B30&amp;BB$17,Data!$F:$F,Data!$H:$H,"",0,-1),$I$6:$I$12,$B$6:$B$12,INDEX($ET$17:$HO$39,MATCH($B30,$ET$17:$ET$40,0),MATCH(BB$17,$ET$17:$HO$17,0),1),0,1)</f>
        <v>Ø</v>
      </c>
      <c r="BC30" s="58" t="str">
        <f>_xlfn.XLOOKUP(_xlfn.XLOOKUP($I$14&amp;$B30&amp;BC$17,Data!$F:$F,Data!$H:$H,"",0,-1),$I$6:$I$12,$B$6:$B$12,INDEX($ET$17:$HO$39,MATCH($B30,$ET$17:$ET$40,0),MATCH(BC$17,$ET$17:$HO$17,0),1),0,1)</f>
        <v>Ø</v>
      </c>
      <c r="BD30" s="58" t="str">
        <f>_xlfn.XLOOKUP(_xlfn.XLOOKUP($I$14&amp;$B30&amp;BD$17,Data!$F:$F,Data!$H:$H,"",0,-1),$I$6:$I$12,$B$6:$B$12,INDEX($ET$17:$HO$39,MATCH($B30,$ET$17:$ET$40,0),MATCH(BD$17,$ET$17:$HO$17,0),1),0,1)</f>
        <v>◯</v>
      </c>
      <c r="BE30" s="58" t="str">
        <f>_xlfn.XLOOKUP(_xlfn.XLOOKUP($I$14&amp;$B30&amp;BE$17,Data!$F:$F,Data!$H:$H,"",0,-1),$I$6:$I$12,$B$6:$B$12,INDEX($ET$17:$HO$39,MATCH($B30,$ET$17:$ET$40,0),MATCH(BE$17,$ET$17:$HO$17,0),1),0,1)</f>
        <v>Ø</v>
      </c>
      <c r="BF30" s="58" t="str">
        <f>_xlfn.XLOOKUP(_xlfn.XLOOKUP($I$14&amp;$B30&amp;BF$17,Data!$F:$F,Data!$H:$H,"",0,-1),$I$6:$I$12,$B$6:$B$12,INDEX($ET$17:$HO$39,MATCH($B30,$ET$17:$ET$40,0),MATCH(BF$17,$ET$17:$HO$17,0),1),0,1)</f>
        <v>✔</v>
      </c>
      <c r="BG30" s="58" t="str">
        <f>_xlfn.XLOOKUP(_xlfn.XLOOKUP($I$14&amp;$B30&amp;BG$17,Data!$F:$F,Data!$H:$H,"",0,-1),$I$6:$I$12,$B$6:$B$12,INDEX($ET$17:$HO$39,MATCH($B30,$ET$17:$ET$40,0),MATCH(BG$17,$ET$17:$HO$17,0),1),0,1)</f>
        <v>◯</v>
      </c>
      <c r="BH30" s="58" t="str">
        <f>_xlfn.XLOOKUP(_xlfn.XLOOKUP($I$14&amp;$B30&amp;BH$17,Data!$F:$F,Data!$H:$H,"",0,-1),$I$6:$I$12,$B$6:$B$12,INDEX($ET$17:$HO$39,MATCH($B30,$ET$17:$ET$40,0),MATCH(BH$17,$ET$17:$HO$17,0),1),0,1)</f>
        <v>◯</v>
      </c>
      <c r="BI30" s="58" t="str">
        <f>_xlfn.XLOOKUP(_xlfn.XLOOKUP($I$14&amp;$B30&amp;BI$17,Data!$F:$F,Data!$H:$H,"",0,-1),$I$6:$I$12,$B$6:$B$12,INDEX($ET$17:$HO$39,MATCH($B30,$ET$17:$ET$40,0),MATCH(BI$17,$ET$17:$HO$17,0),1),0,1)</f>
        <v>Ø</v>
      </c>
      <c r="BJ30" s="58" t="str">
        <f>_xlfn.XLOOKUP(_xlfn.XLOOKUP($I$14&amp;$B30&amp;BJ$17,Data!$F:$F,Data!$H:$H,"",0,-1),$I$6:$I$12,$B$6:$B$12,INDEX($ET$17:$HO$39,MATCH($B30,$ET$17:$ET$40,0),MATCH(BJ$17,$ET$17:$HO$17,0),1),0,1)</f>
        <v>✔</v>
      </c>
      <c r="BK30" s="58" t="str">
        <f>_xlfn.XLOOKUP(_xlfn.XLOOKUP($I$14&amp;$B30&amp;BK$17,Data!$F:$F,Data!$H:$H,"",0,-1),$I$6:$I$12,$B$6:$B$12,INDEX($ET$17:$HO$39,MATCH($B30,$ET$17:$ET$40,0),MATCH(BK$17,$ET$17:$HO$17,0),1),0,1)</f>
        <v>Ø</v>
      </c>
      <c r="BL30" s="58" t="str">
        <f>_xlfn.XLOOKUP(_xlfn.XLOOKUP($I$14&amp;$B30&amp;BL$17,Data!$F:$F,Data!$H:$H,"",0,-1),$I$6:$I$12,$B$6:$B$12,INDEX($ET$17:$HO$39,MATCH($B30,$ET$17:$ET$40,0),MATCH(BL$17,$ET$17:$HO$17,0),1),0,1)</f>
        <v>◯</v>
      </c>
      <c r="BM30" s="58" t="str">
        <f>_xlfn.XLOOKUP(_xlfn.XLOOKUP($I$14&amp;$B30&amp;BM$17,Data!$F:$F,Data!$H:$H,"",0,-1),$I$6:$I$12,$B$6:$B$12,INDEX($ET$17:$HO$39,MATCH($B30,$ET$17:$ET$40,0),MATCH(BM$17,$ET$17:$HO$17,0),1),0,1)</f>
        <v>◯</v>
      </c>
      <c r="BN30" s="58" t="str">
        <f>_xlfn.XLOOKUP(_xlfn.XLOOKUP($I$14&amp;$B30&amp;BN$17,Data!$F:$F,Data!$H:$H,"",0,-1),$I$6:$I$12,$B$6:$B$12,INDEX($ET$17:$HO$39,MATCH($B30,$ET$17:$ET$40,0),MATCH(BN$17,$ET$17:$HO$17,0),1),0,1)</f>
        <v>◯</v>
      </c>
      <c r="BO30" s="58" t="str">
        <f>_xlfn.XLOOKUP(_xlfn.XLOOKUP($I$14&amp;$B30&amp;BO$17,Data!$F:$F,Data!$H:$H,"",0,-1),$I$6:$I$12,$B$6:$B$12,INDEX($ET$17:$HO$39,MATCH($B30,$ET$17:$ET$40,0),MATCH(BO$17,$ET$17:$HO$17,0),1),0,1)</f>
        <v>Ø</v>
      </c>
      <c r="BP30" s="58" t="str">
        <f>_xlfn.XLOOKUP(_xlfn.XLOOKUP($I$14&amp;$B30&amp;BP$17,Data!$F:$F,Data!$H:$H,"",0,-1),$I$6:$I$12,$B$6:$B$12,INDEX($ET$17:$HO$39,MATCH($B30,$ET$17:$ET$40,0),MATCH(BP$17,$ET$17:$HO$17,0),1),0,1)</f>
        <v>Ø</v>
      </c>
      <c r="BQ30" s="58" t="str">
        <f>_xlfn.XLOOKUP(_xlfn.XLOOKUP($I$14&amp;$B30&amp;BQ$17,Data!$F:$F,Data!$H:$H,"",0,-1),$I$6:$I$12,$B$6:$B$12,INDEX($ET$17:$HO$39,MATCH($B30,$ET$17:$ET$40,0),MATCH(BQ$17,$ET$17:$HO$17,0),1),0,1)</f>
        <v>✔</v>
      </c>
      <c r="BR30" s="58" t="str">
        <f>_xlfn.XLOOKUP(_xlfn.XLOOKUP($I$14&amp;$B30&amp;BR$17,Data!$F:$F,Data!$H:$H,"",0,-1),$I$6:$I$12,$B$6:$B$12,INDEX($ET$17:$HO$39,MATCH($B30,$ET$17:$ET$40,0),MATCH(BR$17,$ET$17:$HO$17,0),1),0,1)</f>
        <v>Ø</v>
      </c>
      <c r="BS30" s="58" t="str">
        <f>_xlfn.XLOOKUP(_xlfn.XLOOKUP($I$14&amp;$B30&amp;BS$17,Data!$F:$F,Data!$H:$H,"",0,-1),$I$6:$I$12,$B$6:$B$12,INDEX($ET$17:$HO$39,MATCH($B30,$ET$17:$ET$40,0),MATCH(BS$17,$ET$17:$HO$17,0),1),0,1)</f>
        <v>Ø</v>
      </c>
      <c r="BT30" s="58" t="str">
        <f>_xlfn.XLOOKUP(_xlfn.XLOOKUP($I$14&amp;$B30&amp;BT$17,Data!$F:$F,Data!$H:$H,"",0,-1),$I$6:$I$12,$B$6:$B$12,INDEX($ET$17:$HO$39,MATCH($B30,$ET$17:$ET$40,0),MATCH(BT$17,$ET$17:$HO$17,0),1),0,1)</f>
        <v>Ø</v>
      </c>
      <c r="BU30" s="58" t="str">
        <f>_xlfn.XLOOKUP(_xlfn.XLOOKUP($I$14&amp;$B30&amp;BU$17,Data!$F:$F,Data!$H:$H,"",0,-1),$I$6:$I$12,$B$6:$B$12,INDEX($ET$17:$HO$39,MATCH($B30,$ET$17:$ET$40,0),MATCH(BU$17,$ET$17:$HO$17,0),1),0,1)</f>
        <v>Ø</v>
      </c>
      <c r="BV30" s="58" t="str">
        <f>_xlfn.XLOOKUP(_xlfn.XLOOKUP($I$14&amp;$B30&amp;BV$17,Data!$F:$F,Data!$H:$H,"",0,-1),$I$6:$I$12,$B$6:$B$12,INDEX($ET$17:$HO$39,MATCH($B30,$ET$17:$ET$40,0),MATCH(BV$17,$ET$17:$HO$17,0),1),0,1)</f>
        <v>◯</v>
      </c>
      <c r="BW30" s="58" t="str">
        <f>_xlfn.XLOOKUP(_xlfn.XLOOKUP($I$14&amp;$B30&amp;BW$17,Data!$F:$F,Data!$H:$H,"",0,-1),$I$6:$I$12,$B$6:$B$12,INDEX($ET$17:$HO$39,MATCH($B30,$ET$17:$ET$40,0),MATCH(BW$17,$ET$17:$HO$17,0),1),0,1)</f>
        <v>Ø</v>
      </c>
      <c r="BX30" s="57"/>
      <c r="BY30" s="57"/>
      <c r="BZ30" s="57"/>
      <c r="CA30" s="57"/>
      <c r="CB30" s="57"/>
      <c r="CC30" s="57"/>
      <c r="CD30" s="57"/>
      <c r="CE30" s="57"/>
      <c r="CF30" s="57"/>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57"/>
      <c r="DK30" s="57"/>
      <c r="DL30" s="57"/>
      <c r="DM30" s="57"/>
      <c r="DN30" s="57"/>
      <c r="DO30" s="57"/>
      <c r="DP30" s="57"/>
      <c r="DQ30" s="57"/>
      <c r="DR30" s="57"/>
      <c r="DS30" s="57"/>
      <c r="DT30" s="57"/>
      <c r="DU30" s="57"/>
      <c r="DV30" s="57"/>
      <c r="DW30" s="57"/>
      <c r="DX30" s="57"/>
      <c r="DY30" s="57"/>
      <c r="DZ30" s="57"/>
      <c r="EA30" s="57"/>
      <c r="EB30" s="57"/>
      <c r="EC30" s="57"/>
      <c r="ED30" s="57"/>
      <c r="EE30" s="57"/>
      <c r="EF30" s="57"/>
      <c r="EG30" s="57"/>
      <c r="EH30" s="57"/>
      <c r="EI30" s="57"/>
      <c r="EJ30" s="57"/>
      <c r="EK30" s="57"/>
      <c r="EL30" s="57"/>
      <c r="EM30" s="57"/>
      <c r="EN30" s="57"/>
      <c r="EO30" s="57"/>
      <c r="EP30" s="57"/>
      <c r="EQ30" s="57"/>
      <c r="ER30" s="57"/>
      <c r="ET30" s="133" t="s">
        <v>1626</v>
      </c>
      <c r="EU30" s="126"/>
      <c r="EV30" s="127"/>
      <c r="EW30" s="127"/>
      <c r="EX30" s="127"/>
      <c r="EY30" s="127"/>
      <c r="EZ30" s="128"/>
      <c r="FA30" s="58" t="str">
        <f>_xlfn.XLOOKUP(_xlfn.XLOOKUP($FA$14&amp;$ET30&amp;FA$17,'Data M-1'!$F:$F,'Data M-1'!$G:$G,"Not in Scope",0,1),$FA$6:$FA$11,$ET$6:$ET$11,"",0,1)</f>
        <v>Ø</v>
      </c>
      <c r="FB30" s="58" t="str">
        <f>_xlfn.XLOOKUP(_xlfn.XLOOKUP($FA$14&amp;$ET30&amp;FB$17,'Data M-1'!$F:$F,'Data M-1'!$G:$G,"Not in Scope",0,1),$FA$6:$FA$11,$ET$6:$ET$11,"",0,1)</f>
        <v>Ø</v>
      </c>
      <c r="FC30" s="58" t="str">
        <f>_xlfn.XLOOKUP(_xlfn.XLOOKUP($FA$14&amp;$ET30&amp;FC$17,'Data M-1'!$F:$F,'Data M-1'!$G:$G,"Not in Scope",0,1),$FA$6:$FA$11,$ET$6:$ET$11,"",0,1)</f>
        <v>Ø</v>
      </c>
      <c r="FD30" s="58" t="str">
        <f>_xlfn.XLOOKUP(_xlfn.XLOOKUP($FA$14&amp;$ET30&amp;FD$17,'Data M-1'!$F:$F,'Data M-1'!$G:$G,"Not in Scope",0,1),$FA$6:$FA$11,$ET$6:$ET$11,"",0,1)</f>
        <v>Ø</v>
      </c>
      <c r="FE30" s="58" t="str">
        <f>_xlfn.XLOOKUP(_xlfn.XLOOKUP($FA$14&amp;$ET30&amp;FE$17,'Data M-1'!$F:$F,'Data M-1'!$G:$G,"Not in Scope",0,1),$FA$6:$FA$11,$ET$6:$ET$11,"",0,1)</f>
        <v>Ø</v>
      </c>
      <c r="FF30" s="58" t="str">
        <f>_xlfn.XLOOKUP(_xlfn.XLOOKUP($FA$14&amp;$ET30&amp;FF$17,'Data M-1'!$F:$F,'Data M-1'!$G:$G,"Not in Scope",0,1),$FA$6:$FA$11,$ET$6:$ET$11,"",0,1)</f>
        <v>Ø</v>
      </c>
      <c r="FG30" s="58" t="str">
        <f>_xlfn.XLOOKUP(_xlfn.XLOOKUP($FA$14&amp;$ET30&amp;FG$17,'Data M-1'!$F:$F,'Data M-1'!$G:$G,"Not in Scope",0,1),$FA$6:$FA$11,$ET$6:$ET$11,"",0,1)</f>
        <v>Ø</v>
      </c>
      <c r="FH30" s="58" t="str">
        <f>_xlfn.XLOOKUP(_xlfn.XLOOKUP($FA$14&amp;$ET30&amp;FH$17,'Data M-1'!$F:$F,'Data M-1'!$G:$G,"Not in Scope",0,1),$FA$6:$FA$11,$ET$6:$ET$11,"",0,1)</f>
        <v>Ø</v>
      </c>
      <c r="FI30" s="58" t="str">
        <f>_xlfn.XLOOKUP(_xlfn.XLOOKUP($FA$14&amp;$ET30&amp;FI$17,'Data M-1'!$F:$F,'Data M-1'!$G:$G,"Not in Scope",0,1),$FA$6:$FA$11,$ET$6:$ET$11,"",0,1)</f>
        <v>◯</v>
      </c>
      <c r="FJ30" s="58" t="str">
        <f>_xlfn.XLOOKUP(_xlfn.XLOOKUP($FA$14&amp;$ET30&amp;FJ$17,'Data M-1'!$F:$F,'Data M-1'!$G:$G,"Not in Scope",0,1),$FA$6:$FA$11,$ET$6:$ET$11,"",0,1)</f>
        <v>Ø</v>
      </c>
      <c r="FK30" s="58" t="str">
        <f>_xlfn.XLOOKUP(_xlfn.XLOOKUP($FA$14&amp;$ET30&amp;FK$17,'Data M-1'!$F:$F,'Data M-1'!$G:$G,"Not in Scope",0,1),$FA$6:$FA$11,$ET$6:$ET$11,"",0,1)</f>
        <v>◯</v>
      </c>
      <c r="FL30" s="58" t="str">
        <f>_xlfn.XLOOKUP(_xlfn.XLOOKUP($FA$14&amp;$ET30&amp;FL$17,'Data M-1'!$F:$F,'Data M-1'!$G:$G,"Not in Scope",0,1),$FA$6:$FA$11,$ET$6:$ET$11,"",0,1)</f>
        <v>◯</v>
      </c>
      <c r="FM30" s="58" t="str">
        <f>_xlfn.XLOOKUP(_xlfn.XLOOKUP($FA$14&amp;$ET30&amp;FM$17,'Data M-1'!$F:$F,'Data M-1'!$G:$G,"Not in Scope",0,1),$FA$6:$FA$11,$ET$6:$ET$11,"",0,1)</f>
        <v>Ø</v>
      </c>
      <c r="FN30" s="58" t="str">
        <f>_xlfn.XLOOKUP(_xlfn.XLOOKUP($FA$14&amp;$ET30&amp;FN$17,'Data M-1'!$F:$F,'Data M-1'!$G:$G,"Not in Scope",0,1),$FA$6:$FA$11,$ET$6:$ET$11,"",0,1)</f>
        <v>◯</v>
      </c>
      <c r="FO30" s="58" t="str">
        <f>_xlfn.XLOOKUP(_xlfn.XLOOKUP($FA$14&amp;$ET30&amp;FO$17,'Data M-1'!$F:$F,'Data M-1'!$G:$G,"Not in Scope",0,1),$FA$6:$FA$11,$ET$6:$ET$11,"",0,1)</f>
        <v>Ø</v>
      </c>
      <c r="FP30" s="58" t="str">
        <f>_xlfn.XLOOKUP(_xlfn.XLOOKUP($FA$14&amp;$ET30&amp;FP$17,'Data M-1'!$F:$F,'Data M-1'!$G:$G,"Not in Scope",0,1),$FA$6:$FA$11,$ET$6:$ET$11,"",0,1)</f>
        <v>◯</v>
      </c>
      <c r="FQ30" s="58" t="str">
        <f>_xlfn.XLOOKUP(_xlfn.XLOOKUP($FA$14&amp;$ET30&amp;FQ$17,'Data M-1'!$F:$F,'Data M-1'!$G:$G,"Not in Scope",0,1),$FA$6:$FA$11,$ET$6:$ET$11,"",0,1)</f>
        <v>◯</v>
      </c>
      <c r="FR30" s="58" t="str">
        <f>_xlfn.XLOOKUP(_xlfn.XLOOKUP($FA$14&amp;$ET30&amp;FR$17,'Data M-1'!$F:$F,'Data M-1'!$G:$G,"Not in Scope",0,1),$FA$6:$FA$11,$ET$6:$ET$11,"",0,1)</f>
        <v>◯</v>
      </c>
      <c r="FS30" s="58" t="str">
        <f>_xlfn.XLOOKUP(_xlfn.XLOOKUP($FA$14&amp;$ET30&amp;FS$17,'Data M-1'!$F:$F,'Data M-1'!$G:$G,"Not in Scope",0,1),$FA$6:$FA$11,$ET$6:$ET$11,"",0,1)</f>
        <v>Ø</v>
      </c>
      <c r="FT30" s="58" t="str">
        <f>_xlfn.XLOOKUP(_xlfn.XLOOKUP($FA$14&amp;$ET30&amp;FT$17,'Data M-1'!$F:$F,'Data M-1'!$G:$G,"Not in Scope",0,1),$FA$6:$FA$11,$ET$6:$ET$11,"",0,1)</f>
        <v>Ø</v>
      </c>
      <c r="FU30" s="58" t="str">
        <f>_xlfn.XLOOKUP(_xlfn.XLOOKUP($FA$14&amp;$ET30&amp;FU$17,'Data M-1'!$F:$F,'Data M-1'!$G:$G,"Not in Scope",0,1),$FA$6:$FA$11,$ET$6:$ET$11,"",0,1)</f>
        <v>Ø</v>
      </c>
      <c r="FV30" s="58" t="str">
        <f>_xlfn.XLOOKUP(_xlfn.XLOOKUP($FA$14&amp;$ET30&amp;FV$17,'Data M-1'!$F:$F,'Data M-1'!$G:$G,"Not in Scope",0,1),$FA$6:$FA$11,$ET$6:$ET$11,"",0,1)</f>
        <v>Ø</v>
      </c>
      <c r="FW30" s="58" t="str">
        <f>_xlfn.XLOOKUP(_xlfn.XLOOKUP($FA$14&amp;$ET30&amp;FW$17,'Data M-1'!$F:$F,'Data M-1'!$G:$G,"Not in Scope",0,1),$FA$6:$FA$11,$ET$6:$ET$11,"",0,1)</f>
        <v>◯</v>
      </c>
      <c r="FX30" s="58" t="str">
        <f>_xlfn.XLOOKUP(_xlfn.XLOOKUP($FA$14&amp;$ET30&amp;FX$17,'Data M-1'!$F:$F,'Data M-1'!$G:$G,"Not in Scope",0,1),$FA$6:$FA$11,$ET$6:$ET$11,"",0,1)</f>
        <v>Ø</v>
      </c>
      <c r="FY30" s="58" t="str">
        <f>_xlfn.XLOOKUP(_xlfn.XLOOKUP($FA$14&amp;$ET30&amp;FY$17,'Data M-1'!$F:$F,'Data M-1'!$G:$G,"Not in Scope",0,1),$FA$6:$FA$11,$ET$6:$ET$11,"",0,1)</f>
        <v>◯</v>
      </c>
      <c r="FZ30" s="58" t="str">
        <f>_xlfn.XLOOKUP(_xlfn.XLOOKUP($FA$14&amp;$ET30&amp;FZ$17,'Data M-1'!$F:$F,'Data M-1'!$G:$G,"Not in Scope",0,1),$FA$6:$FA$11,$ET$6:$ET$11,"",0,1)</f>
        <v>Ø</v>
      </c>
      <c r="GA30" s="58" t="str">
        <f>_xlfn.XLOOKUP(_xlfn.XLOOKUP($FA$14&amp;$ET30&amp;GA$17,'Data M-1'!$F:$F,'Data M-1'!$G:$G,"Not in Scope",0,1),$FA$6:$FA$11,$ET$6:$ET$11,"",0,1)</f>
        <v>Ø</v>
      </c>
      <c r="GB30" s="58" t="str">
        <f>_xlfn.XLOOKUP(_xlfn.XLOOKUP($FA$14&amp;$ET30&amp;GB$17,'Data M-1'!$F:$F,'Data M-1'!$G:$G,"Not in Scope",0,1),$FA$6:$FA$11,$ET$6:$ET$11,"",0,1)</f>
        <v>Ø</v>
      </c>
      <c r="GC30" s="58" t="str">
        <f>_xlfn.XLOOKUP(_xlfn.XLOOKUP($FA$14&amp;$ET30&amp;GC$17,'Data M-1'!$F:$F,'Data M-1'!$G:$G,"Not in Scope",0,1),$FA$6:$FA$11,$ET$6:$ET$11,"",0,1)</f>
        <v>Ø</v>
      </c>
      <c r="GD30" s="58" t="str">
        <f>_xlfn.XLOOKUP(_xlfn.XLOOKUP($FA$14&amp;$ET30&amp;GD$17,'Data M-1'!$F:$F,'Data M-1'!$G:$G,"Not in Scope",0,1),$FA$6:$FA$11,$ET$6:$ET$11,"",0,1)</f>
        <v>Ø</v>
      </c>
      <c r="GE30" s="58" t="str">
        <f>_xlfn.XLOOKUP(_xlfn.XLOOKUP($FA$14&amp;$ET30&amp;GE$17,'Data M-1'!$F:$F,'Data M-1'!$G:$G,"Not in Scope",0,1),$FA$6:$FA$11,$ET$6:$ET$11,"",0,1)</f>
        <v>◯</v>
      </c>
      <c r="GF30" s="58" t="str">
        <f>_xlfn.XLOOKUP(_xlfn.XLOOKUP($FA$14&amp;$ET30&amp;GF$17,'Data M-1'!$F:$F,'Data M-1'!$G:$G,"Not in Scope",0,1),$FA$6:$FA$11,$ET$6:$ET$11,"",0,1)</f>
        <v>◯</v>
      </c>
      <c r="GG30" s="58" t="str">
        <f>_xlfn.XLOOKUP(_xlfn.XLOOKUP($FA$14&amp;$ET30&amp;GG$17,'Data M-1'!$F:$F,'Data M-1'!$G:$G,"Not in Scope",0,1),$FA$6:$FA$11,$ET$6:$ET$11,"",0,1)</f>
        <v>◯</v>
      </c>
      <c r="GH30" s="58" t="str">
        <f>_xlfn.XLOOKUP(_xlfn.XLOOKUP($FA$14&amp;$ET30&amp;GH$17,'Data M-1'!$F:$F,'Data M-1'!$G:$G,"Not in Scope",0,1),$FA$6:$FA$11,$ET$6:$ET$11,"",0,1)</f>
        <v>◯</v>
      </c>
      <c r="GI30" s="58" t="str">
        <f>_xlfn.XLOOKUP(_xlfn.XLOOKUP($FA$14&amp;$ET30&amp;GI$17,'Data M-1'!$F:$F,'Data M-1'!$G:$G,"Not in Scope",0,1),$FA$6:$FA$11,$ET$6:$ET$11,"",0,1)</f>
        <v>◯</v>
      </c>
      <c r="GJ30" s="58" t="str">
        <f>_xlfn.XLOOKUP(_xlfn.XLOOKUP($FA$14&amp;$ET30&amp;GJ$17,'Data M-1'!$F:$F,'Data M-1'!$G:$G,"Not in Scope",0,1),$FA$6:$FA$11,$ET$6:$ET$11,"",0,1)</f>
        <v>◯</v>
      </c>
      <c r="GK30" s="58" t="str">
        <f>_xlfn.XLOOKUP(_xlfn.XLOOKUP($FA$14&amp;$ET30&amp;GK$17,'Data M-1'!$F:$F,'Data M-1'!$G:$G,"Not in Scope",0,1),$FA$6:$FA$11,$ET$6:$ET$11,"",0,1)</f>
        <v>Ø</v>
      </c>
      <c r="GL30" s="58" t="str">
        <f>_xlfn.XLOOKUP(_xlfn.XLOOKUP($FA$14&amp;$ET30&amp;GL$17,'Data M-1'!$F:$F,'Data M-1'!$G:$G,"Not in Scope",0,1),$FA$6:$FA$11,$ET$6:$ET$11,"",0,1)</f>
        <v>◯</v>
      </c>
      <c r="GM30" s="58" t="str">
        <f>_xlfn.XLOOKUP(_xlfn.XLOOKUP($FA$14&amp;$ET30&amp;GM$17,'Data M-1'!$F:$F,'Data M-1'!$G:$G,"Not in Scope",0,1),$FA$6:$FA$11,$ET$6:$ET$11,"",0,1)</f>
        <v>Ø</v>
      </c>
      <c r="GN30" s="58" t="str">
        <f>_xlfn.XLOOKUP(_xlfn.XLOOKUP($FA$14&amp;$ET30&amp;GN$17,'Data M-1'!$F:$F,'Data M-1'!$G:$G,"Not in Scope",0,1),$FA$6:$FA$11,$ET$6:$ET$11,"",0,1)</f>
        <v>Ø</v>
      </c>
      <c r="GO30" s="58" t="str">
        <f>_xlfn.XLOOKUP(_xlfn.XLOOKUP($FA$14&amp;$ET30&amp;GO$17,'Data M-1'!$F:$F,'Data M-1'!$G:$G,"Not in Scope",0,1),$FA$6:$FA$11,$ET$6:$ET$11,"",0,1)</f>
        <v>Ø</v>
      </c>
      <c r="GP30" s="58" t="str">
        <f>_xlfn.XLOOKUP(_xlfn.XLOOKUP($FA$14&amp;$ET30&amp;GP$17,'Data M-1'!$F:$F,'Data M-1'!$G:$G,"Not in Scope",0,1),$FA$6:$FA$11,$ET$6:$ET$11,"",0,1)</f>
        <v>Ø</v>
      </c>
      <c r="GQ30" s="58" t="str">
        <f>_xlfn.XLOOKUP(_xlfn.XLOOKUP($FA$14&amp;$ET30&amp;GQ$17,'Data M-1'!$F:$F,'Data M-1'!$G:$G,"Not in Scope",0,1),$FA$6:$FA$11,$ET$6:$ET$11,"",0,1)</f>
        <v>◯</v>
      </c>
      <c r="GR30" s="58" t="str">
        <f>_xlfn.XLOOKUP(_xlfn.XLOOKUP($FA$14&amp;$ET30&amp;GR$17,'Data M-1'!$F:$F,'Data M-1'!$G:$G,"Not in Scope",0,1),$FA$6:$FA$11,$ET$6:$ET$11,"",0,1)</f>
        <v>Ø</v>
      </c>
      <c r="GS30" s="58" t="str">
        <f>_xlfn.XLOOKUP(_xlfn.XLOOKUP($FA$14&amp;$ET30&amp;GS$17,'Data M-1'!$F:$F,'Data M-1'!$G:$G,"Not in Scope",0,1),$FA$6:$FA$11,$ET$6:$ET$11,"",0,1)</f>
        <v>Ø</v>
      </c>
      <c r="GT30" s="58" t="str">
        <f>_xlfn.XLOOKUP(_xlfn.XLOOKUP($FA$14&amp;$ET30&amp;GT$17,'Data M-1'!$F:$F,'Data M-1'!$G:$G,"Not in Scope",0,1),$FA$6:$FA$11,$ET$6:$ET$11,"",0,1)</f>
        <v>Ø</v>
      </c>
      <c r="GU30" s="58" t="str">
        <f>_xlfn.XLOOKUP(_xlfn.XLOOKUP($FA$14&amp;$ET30&amp;GU$17,'Data M-1'!$F:$F,'Data M-1'!$G:$G,"Not in Scope",0,1),$FA$6:$FA$11,$ET$6:$ET$11,"",0,1)</f>
        <v>Ø</v>
      </c>
      <c r="GV30" s="58" t="str">
        <f>_xlfn.XLOOKUP(_xlfn.XLOOKUP($FA$14&amp;$ET30&amp;GV$17,'Data M-1'!$F:$F,'Data M-1'!$G:$G,"Not in Scope",0,1),$FA$6:$FA$11,$ET$6:$ET$11,"",0,1)</f>
        <v>◯</v>
      </c>
      <c r="GW30" s="58" t="str">
        <f>_xlfn.XLOOKUP(_xlfn.XLOOKUP($FA$14&amp;$ET30&amp;GW$17,'Data M-1'!$F:$F,'Data M-1'!$G:$G,"Not in Scope",0,1),$FA$6:$FA$11,$ET$6:$ET$11,"",0,1)</f>
        <v>Ø</v>
      </c>
      <c r="GX30" s="58" t="str">
        <f>_xlfn.XLOOKUP(_xlfn.XLOOKUP($FA$14&amp;$ET30&amp;GX$17,'Data M-1'!$F:$F,'Data M-1'!$G:$G,"Not in Scope",0,1),$FA$6:$FA$11,$ET$6:$ET$11,"",0,1)</f>
        <v>Ø</v>
      </c>
      <c r="GY30" s="58" t="str">
        <f>_xlfn.XLOOKUP(_xlfn.XLOOKUP($FA$14&amp;$ET30&amp;GY$17,'Data M-1'!$F:$F,'Data M-1'!$G:$G,"Not in Scope",0,1),$FA$6:$FA$11,$ET$6:$ET$11,"",0,1)</f>
        <v>◯</v>
      </c>
      <c r="GZ30" s="58" t="str">
        <f>_xlfn.XLOOKUP(_xlfn.XLOOKUP($FA$14&amp;$ET30&amp;GZ$17,'Data M-1'!$F:$F,'Data M-1'!$G:$G,"Not in Scope",0,1),$FA$6:$FA$11,$ET$6:$ET$11,"",0,1)</f>
        <v>◯</v>
      </c>
      <c r="HA30" s="58" t="str">
        <f>_xlfn.XLOOKUP(_xlfn.XLOOKUP($FA$14&amp;$ET30&amp;HA$17,'Data M-1'!$F:$F,'Data M-1'!$G:$G,"Not in Scope",0,1),$FA$6:$FA$11,$ET$6:$ET$11,"",0,1)</f>
        <v>Ø</v>
      </c>
      <c r="HB30" s="58" t="str">
        <f>_xlfn.XLOOKUP(_xlfn.XLOOKUP($FA$14&amp;$ET30&amp;HB$17,'Data M-1'!$F:$F,'Data M-1'!$G:$G,"Not in Scope",0,1),$FA$6:$FA$11,$ET$6:$ET$11,"",0,1)</f>
        <v>Ø</v>
      </c>
      <c r="HC30" s="58" t="str">
        <f>_xlfn.XLOOKUP(_xlfn.XLOOKUP($FA$14&amp;$ET30&amp;HC$17,'Data M-1'!$F:$F,'Data M-1'!$G:$G,"Not in Scope",0,1),$FA$6:$FA$11,$ET$6:$ET$11,"",0,1)</f>
        <v>Ø</v>
      </c>
      <c r="HD30" s="58" t="str">
        <f>_xlfn.XLOOKUP(_xlfn.XLOOKUP($FA$14&amp;$ET30&amp;HD$17,'Data M-1'!$F:$F,'Data M-1'!$G:$G,"Not in Scope",0,1),$FA$6:$FA$11,$ET$6:$ET$11,"",0,1)</f>
        <v>◯</v>
      </c>
      <c r="HE30" s="58" t="str">
        <f>_xlfn.XLOOKUP(_xlfn.XLOOKUP($FA$14&amp;$ET30&amp;HE$17,'Data M-1'!$F:$F,'Data M-1'!$G:$G,"Not in Scope",0,1),$FA$6:$FA$11,$ET$6:$ET$11,"",0,1)</f>
        <v>◯</v>
      </c>
      <c r="HF30" s="58" t="str">
        <f>_xlfn.XLOOKUP(_xlfn.XLOOKUP($FA$14&amp;$ET30&amp;HF$17,'Data M-1'!$F:$F,'Data M-1'!$G:$G,"Not in Scope",0,1),$FA$6:$FA$11,$ET$6:$ET$11,"",0,1)</f>
        <v>◯</v>
      </c>
      <c r="HG30" s="58" t="str">
        <f>_xlfn.XLOOKUP(_xlfn.XLOOKUP($FA$14&amp;$ET30&amp;HG$17,'Data M-1'!$F:$F,'Data M-1'!$G:$G,"Not in Scope",0,1),$FA$6:$FA$11,$ET$6:$ET$11,"",0,1)</f>
        <v>Ø</v>
      </c>
      <c r="HH30" s="58" t="str">
        <f>_xlfn.XLOOKUP(_xlfn.XLOOKUP($FA$14&amp;$ET30&amp;HH$17,'Data M-1'!$F:$F,'Data M-1'!$G:$G,"Not in Scope",0,1),$FA$6:$FA$11,$ET$6:$ET$11,"",0,1)</f>
        <v>Ø</v>
      </c>
      <c r="HI30" s="58" t="str">
        <f>_xlfn.XLOOKUP(_xlfn.XLOOKUP($FA$14&amp;$ET30&amp;HI$17,'Data M-1'!$F:$F,'Data M-1'!$G:$G,"Not in Scope",0,1),$FA$6:$FA$11,$ET$6:$ET$11,"",0,1)</f>
        <v>◯</v>
      </c>
      <c r="HJ30" s="58" t="str">
        <f>_xlfn.XLOOKUP(_xlfn.XLOOKUP($FA$14&amp;$ET30&amp;HJ$17,'Data M-1'!$F:$F,'Data M-1'!$G:$G,"Not in Scope",0,1),$FA$6:$FA$11,$ET$6:$ET$11,"",0,1)</f>
        <v>Ø</v>
      </c>
      <c r="HK30" s="58" t="str">
        <f>_xlfn.XLOOKUP(_xlfn.XLOOKUP($FA$14&amp;$ET30&amp;HK$17,'Data M-1'!$F:$F,'Data M-1'!$G:$G,"Not in Scope",0,1),$FA$6:$FA$11,$ET$6:$ET$11,"",0,1)</f>
        <v>Ø</v>
      </c>
      <c r="HL30" s="58" t="str">
        <f>_xlfn.XLOOKUP(_xlfn.XLOOKUP($FA$14&amp;$ET30&amp;HL$17,'Data M-1'!$F:$F,'Data M-1'!$G:$G,"Not in Scope",0,1),$FA$6:$FA$11,$ET$6:$ET$11,"",0,1)</f>
        <v>Ø</v>
      </c>
      <c r="HM30" s="58" t="str">
        <f>_xlfn.XLOOKUP(_xlfn.XLOOKUP($FA$14&amp;$ET30&amp;HM$17,'Data M-1'!$F:$F,'Data M-1'!$G:$G,"Not in Scope",0,1),$FA$6:$FA$11,$ET$6:$ET$11,"",0,1)</f>
        <v>Ø</v>
      </c>
      <c r="HN30" s="58" t="str">
        <f>_xlfn.XLOOKUP(_xlfn.XLOOKUP($FA$14&amp;$ET30&amp;HN$17,'Data M-1'!$F:$F,'Data M-1'!$G:$G,"Not in Scope",0,1),$FA$6:$FA$11,$ET$6:$ET$11,"",0,1)</f>
        <v>◯</v>
      </c>
      <c r="HO30" s="58" t="str">
        <f>_xlfn.XLOOKUP(_xlfn.XLOOKUP($FA$14&amp;$ET30&amp;HO$17,'Data M-1'!$F:$F,'Data M-1'!$G:$G,"Not in Scope",0,1),$FA$6:$FA$11,$ET$6:$ET$11,"",0,1)</f>
        <v>Ø</v>
      </c>
    </row>
    <row r="31" spans="2:223" x14ac:dyDescent="0.25">
      <c r="B31" s="133" t="s">
        <v>326</v>
      </c>
      <c r="C31" s="126"/>
      <c r="D31" s="127"/>
      <c r="E31" s="127"/>
      <c r="F31" s="127"/>
      <c r="G31" s="127"/>
      <c r="H31" s="128"/>
      <c r="I31" s="58" t="str">
        <f>_xlfn.XLOOKUP(_xlfn.XLOOKUP($I$14&amp;$B31&amp;I$17,Data!$F:$F,Data!$H:$H,"",0,-1),$I$6:$I$12,$B$6:$B$12,INDEX($ET$17:$HO$39,MATCH($B31,$ET$17:$ET$40,0),MATCH(I$17,$ET$17:$HO$17,0),1),0,1)</f>
        <v>Ø</v>
      </c>
      <c r="J31" s="58" t="str">
        <f>_xlfn.XLOOKUP(_xlfn.XLOOKUP($I$14&amp;$B31&amp;J$17,Data!$F:$F,Data!$H:$H,"",0,-1),$I$6:$I$12,$B$6:$B$12,INDEX($ET$17:$HO$39,MATCH($B31,$ET$17:$ET$40,0),MATCH(J$17,$ET$17:$HO$17,0),1),0,1)</f>
        <v>Ø</v>
      </c>
      <c r="K31" s="58" t="str">
        <f>_xlfn.XLOOKUP(_xlfn.XLOOKUP($I$14&amp;$B31&amp;K$17,Data!$F:$F,Data!$H:$H,"",0,-1),$I$6:$I$12,$B$6:$B$12,INDEX($ET$17:$HO$39,MATCH($B31,$ET$17:$ET$40,0),MATCH(K$17,$ET$17:$HO$17,0),1),0,1)</f>
        <v>Ø</v>
      </c>
      <c r="L31" s="58" t="str">
        <f>_xlfn.XLOOKUP(_xlfn.XLOOKUP($I$14&amp;$B31&amp;L$17,Data!$F:$F,Data!$H:$H,"",0,-1),$I$6:$I$12,$B$6:$B$12,INDEX($ET$17:$HO$39,MATCH($B31,$ET$17:$ET$40,0),MATCH(L$17,$ET$17:$HO$17,0),1),0,1)</f>
        <v>Ø</v>
      </c>
      <c r="M31" s="58" t="str">
        <f>_xlfn.XLOOKUP(_xlfn.XLOOKUP($I$14&amp;$B31&amp;M$17,Data!$F:$F,Data!$H:$H,"",0,-1),$I$6:$I$12,$B$6:$B$12,INDEX($ET$17:$HO$39,MATCH($B31,$ET$17:$ET$40,0),MATCH(M$17,$ET$17:$HO$17,0),1),0,1)</f>
        <v>Ø</v>
      </c>
      <c r="N31" s="58" t="str">
        <f>_xlfn.XLOOKUP(_xlfn.XLOOKUP($I$14&amp;$B31&amp;N$17,Data!$F:$F,Data!$H:$H,"",0,-1),$I$6:$I$12,$B$6:$B$12,INDEX($ET$17:$HO$39,MATCH($B31,$ET$17:$ET$40,0),MATCH(N$17,$ET$17:$HO$17,0),1),0,1)</f>
        <v>Ø</v>
      </c>
      <c r="O31" s="58" t="str">
        <f>_xlfn.XLOOKUP(_xlfn.XLOOKUP($I$14&amp;$B31&amp;O$17,Data!$F:$F,Data!$H:$H,"",0,-1),$I$6:$I$12,$B$6:$B$12,INDEX($ET$17:$HO$39,MATCH($B31,$ET$17:$ET$40,0),MATCH(O$17,$ET$17:$HO$17,0),1),0,1)</f>
        <v>Ø</v>
      </c>
      <c r="P31" s="58" t="str">
        <f>_xlfn.XLOOKUP(_xlfn.XLOOKUP($I$14&amp;$B31&amp;P$17,Data!$F:$F,Data!$H:$H,"",0,-1),$I$6:$I$12,$B$6:$B$12,INDEX($ET$17:$HO$39,MATCH($B31,$ET$17:$ET$40,0),MATCH(P$17,$ET$17:$HO$17,0),1),0,1)</f>
        <v>Ø</v>
      </c>
      <c r="Q31" s="58" t="str">
        <f>_xlfn.XLOOKUP(_xlfn.XLOOKUP($I$14&amp;$B31&amp;Q$17,Data!$F:$F,Data!$H:$H,"",0,-1),$I$6:$I$12,$B$6:$B$12,INDEX($ET$17:$HO$39,MATCH($B31,$ET$17:$ET$40,0),MATCH(Q$17,$ET$17:$HO$17,0),1),0,1)</f>
        <v>✔</v>
      </c>
      <c r="R31" s="58" t="str">
        <f>_xlfn.XLOOKUP(_xlfn.XLOOKUP($I$14&amp;$B31&amp;R$17,Data!$F:$F,Data!$H:$H,"",0,-1),$I$6:$I$12,$B$6:$B$12,INDEX($ET$17:$HO$39,MATCH($B31,$ET$17:$ET$40,0),MATCH(R$17,$ET$17:$HO$17,0),1),0,1)</f>
        <v>Ø</v>
      </c>
      <c r="S31" s="58" t="str">
        <f>_xlfn.XLOOKUP(_xlfn.XLOOKUP($I$14&amp;$B31&amp;S$17,Data!$F:$F,Data!$H:$H,"",0,-1),$I$6:$I$12,$B$6:$B$12,INDEX($ET$17:$HO$39,MATCH($B31,$ET$17:$ET$40,0),MATCH(S$17,$ET$17:$HO$17,0),1),0,1)</f>
        <v>◯</v>
      </c>
      <c r="T31" s="58" t="str">
        <f>_xlfn.XLOOKUP(_xlfn.XLOOKUP($I$14&amp;$B31&amp;T$17,Data!$F:$F,Data!$H:$H,"",0,-1),$I$6:$I$12,$B$6:$B$12,INDEX($ET$17:$HO$39,MATCH($B31,$ET$17:$ET$40,0),MATCH(T$17,$ET$17:$HO$17,0),1),0,1)</f>
        <v>✔</v>
      </c>
      <c r="U31" s="58" t="str">
        <f>_xlfn.XLOOKUP(_xlfn.XLOOKUP($I$14&amp;$B31&amp;U$17,Data!$F:$F,Data!$H:$H,"",0,-1),$I$6:$I$12,$B$6:$B$12,INDEX($ET$17:$HO$39,MATCH($B31,$ET$17:$ET$40,0),MATCH(U$17,$ET$17:$HO$17,0),1),0,1)</f>
        <v>Ø</v>
      </c>
      <c r="V31" s="58" t="str">
        <f>_xlfn.XLOOKUP(_xlfn.XLOOKUP($I$14&amp;$B31&amp;V$17,Data!$F:$F,Data!$H:$H,"",0,-1),$I$6:$I$12,$B$6:$B$12,INDEX($ET$17:$HO$39,MATCH($B31,$ET$17:$ET$40,0),MATCH(V$17,$ET$17:$HO$17,0),1),0,1)</f>
        <v>◯</v>
      </c>
      <c r="W31" s="58" t="str">
        <f>_xlfn.XLOOKUP(_xlfn.XLOOKUP($I$14&amp;$B31&amp;W$17,Data!$F:$F,Data!$H:$H,"",0,-1),$I$6:$I$12,$B$6:$B$12,INDEX($ET$17:$HO$39,MATCH($B31,$ET$17:$ET$40,0),MATCH(W$17,$ET$17:$HO$17,0),1),0,1)</f>
        <v>Ø</v>
      </c>
      <c r="X31" s="58" t="str">
        <f>_xlfn.XLOOKUP(_xlfn.XLOOKUP($I$14&amp;$B31&amp;X$17,Data!$F:$F,Data!$H:$H,"",0,-1),$I$6:$I$12,$B$6:$B$12,INDEX($ET$17:$HO$39,MATCH($B31,$ET$17:$ET$40,0),MATCH(X$17,$ET$17:$HO$17,0),1),0,1)</f>
        <v>✔</v>
      </c>
      <c r="Y31" s="58" t="str">
        <f>_xlfn.XLOOKUP(_xlfn.XLOOKUP($I$14&amp;$B31&amp;Y$17,Data!$F:$F,Data!$H:$H,"",0,-1),$I$6:$I$12,$B$6:$B$12,INDEX($ET$17:$HO$39,MATCH($B31,$ET$17:$ET$40,0),MATCH(Y$17,$ET$17:$HO$17,0),1),0,1)</f>
        <v>✔</v>
      </c>
      <c r="Z31" s="58" t="str">
        <f>_xlfn.XLOOKUP(_xlfn.XLOOKUP($I$14&amp;$B31&amp;Z$17,Data!$F:$F,Data!$H:$H,"",0,-1),$I$6:$I$12,$B$6:$B$12,INDEX($ET$17:$HO$39,MATCH($B31,$ET$17:$ET$40,0),MATCH(Z$17,$ET$17:$HO$17,0),1),0,1)</f>
        <v>Ø</v>
      </c>
      <c r="AA31" s="58" t="str">
        <f>_xlfn.XLOOKUP(_xlfn.XLOOKUP($I$14&amp;$B31&amp;AA$17,Data!$F:$F,Data!$H:$H,"",0,-1),$I$6:$I$12,$B$6:$B$12,INDEX($ET$17:$HO$39,MATCH($B31,$ET$17:$ET$40,0),MATCH(AA$17,$ET$17:$HO$17,0),1),0,1)</f>
        <v>Ø</v>
      </c>
      <c r="AB31" s="58" t="str">
        <f>_xlfn.XLOOKUP(_xlfn.XLOOKUP($I$14&amp;$B31&amp;AB$17,Data!$F:$F,Data!$H:$H,"",0,-1),$I$6:$I$12,$B$6:$B$12,INDEX($ET$17:$HO$39,MATCH($B31,$ET$17:$ET$40,0),MATCH(AB$17,$ET$17:$HO$17,0),1),0,1)</f>
        <v>Ø</v>
      </c>
      <c r="AC31" s="58" t="str">
        <f>_xlfn.XLOOKUP(_xlfn.XLOOKUP($I$14&amp;$B31&amp;AC$17,Data!$F:$F,Data!$H:$H,"",0,-1),$I$6:$I$12,$B$6:$B$12,INDEX($ET$17:$HO$39,MATCH($B31,$ET$17:$ET$40,0),MATCH(AC$17,$ET$17:$HO$17,0),1),0,1)</f>
        <v>Ø</v>
      </c>
      <c r="AD31" s="58" t="str">
        <f>_xlfn.XLOOKUP(_xlfn.XLOOKUP($I$14&amp;$B31&amp;AD$17,Data!$F:$F,Data!$H:$H,"",0,-1),$I$6:$I$12,$B$6:$B$12,INDEX($ET$17:$HO$39,MATCH($B31,$ET$17:$ET$40,0),MATCH(AD$17,$ET$17:$HO$17,0),1),0,1)</f>
        <v>Ø</v>
      </c>
      <c r="AE31" s="58" t="str">
        <f>_xlfn.XLOOKUP(_xlfn.XLOOKUP($I$14&amp;$B31&amp;AE$17,Data!$F:$F,Data!$H:$H,"",0,-1),$I$6:$I$12,$B$6:$B$12,INDEX($ET$17:$HO$39,MATCH($B31,$ET$17:$ET$40,0),MATCH(AE$17,$ET$17:$HO$17,0),1),0,1)</f>
        <v>Ø</v>
      </c>
      <c r="AF31" s="58" t="str">
        <f>_xlfn.XLOOKUP(_xlfn.XLOOKUP($I$14&amp;$B31&amp;AF$17,Data!$F:$F,Data!$H:$H,"",0,-1),$I$6:$I$12,$B$6:$B$12,INDEX($ET$17:$HO$39,MATCH($B31,$ET$17:$ET$40,0),MATCH(AF$17,$ET$17:$HO$17,0),1),0,1)</f>
        <v>Ø</v>
      </c>
      <c r="AG31" s="58" t="str">
        <f>_xlfn.XLOOKUP(_xlfn.XLOOKUP($I$14&amp;$B31&amp;AG$17,Data!$F:$F,Data!$H:$H,"",0,-1),$I$6:$I$12,$B$6:$B$12,INDEX($ET$17:$HO$39,MATCH($B31,$ET$17:$ET$40,0),MATCH(AG$17,$ET$17:$HO$17,0),1),0,1)</f>
        <v>Ø</v>
      </c>
      <c r="AH31" s="58" t="str">
        <f>_xlfn.XLOOKUP(_xlfn.XLOOKUP($I$14&amp;$B31&amp;AH$17,Data!$F:$F,Data!$H:$H,"",0,-1),$I$6:$I$12,$B$6:$B$12,INDEX($ET$17:$HO$39,MATCH($B31,$ET$17:$ET$40,0),MATCH(AH$17,$ET$17:$HO$17,0),1),0,1)</f>
        <v>Ø</v>
      </c>
      <c r="AI31" s="58" t="str">
        <f>_xlfn.XLOOKUP(_xlfn.XLOOKUP($I$14&amp;$B31&amp;AI$17,Data!$F:$F,Data!$H:$H,"",0,-1),$I$6:$I$12,$B$6:$B$12,INDEX($ET$17:$HO$39,MATCH($B31,$ET$17:$ET$40,0),MATCH(AI$17,$ET$17:$HO$17,0),1),0,1)</f>
        <v>Ø</v>
      </c>
      <c r="AJ31" s="58" t="str">
        <f>_xlfn.XLOOKUP(_xlfn.XLOOKUP($I$14&amp;$B31&amp;AJ$17,Data!$F:$F,Data!$H:$H,"",0,-1),$I$6:$I$12,$B$6:$B$12,INDEX($ET$17:$HO$39,MATCH($B31,$ET$17:$ET$40,0),MATCH(AJ$17,$ET$17:$HO$17,0),1),0,1)</f>
        <v>Ø</v>
      </c>
      <c r="AK31" s="58" t="str">
        <f>_xlfn.XLOOKUP(_xlfn.XLOOKUP($I$14&amp;$B31&amp;AK$17,Data!$F:$F,Data!$H:$H,"",0,-1),$I$6:$I$12,$B$6:$B$12,INDEX($ET$17:$HO$39,MATCH($B31,$ET$17:$ET$40,0),MATCH(AK$17,$ET$17:$HO$17,0),1),0,1)</f>
        <v>Ø</v>
      </c>
      <c r="AL31" s="58" t="str">
        <f>_xlfn.XLOOKUP(_xlfn.XLOOKUP($I$14&amp;$B31&amp;AL$17,Data!$F:$F,Data!$H:$H,"",0,-1),$I$6:$I$12,$B$6:$B$12,INDEX($ET$17:$HO$39,MATCH($B31,$ET$17:$ET$40,0),MATCH(AL$17,$ET$17:$HO$17,0),1),0,1)</f>
        <v>Ø</v>
      </c>
      <c r="AM31" s="58" t="str">
        <f>_xlfn.XLOOKUP(_xlfn.XLOOKUP($I$14&amp;$B31&amp;AM$17,Data!$F:$F,Data!$H:$H,"",0,-1),$I$6:$I$12,$B$6:$B$12,INDEX($ET$17:$HO$39,MATCH($B31,$ET$17:$ET$40,0),MATCH(AM$17,$ET$17:$HO$17,0),1),0,1)</f>
        <v>◯</v>
      </c>
      <c r="AN31" s="58" t="str">
        <f>_xlfn.XLOOKUP(_xlfn.XLOOKUP($I$14&amp;$B31&amp;AN$17,Data!$F:$F,Data!$H:$H,"",0,-1),$I$6:$I$12,$B$6:$B$12,INDEX($ET$17:$HO$39,MATCH($B31,$ET$17:$ET$40,0),MATCH(AN$17,$ET$17:$HO$17,0),1),0,1)</f>
        <v>◯</v>
      </c>
      <c r="AO31" s="58" t="str">
        <f>_xlfn.XLOOKUP(_xlfn.XLOOKUP($I$14&amp;$B31&amp;AO$17,Data!$F:$F,Data!$H:$H,"",0,-1),$I$6:$I$12,$B$6:$B$12,INDEX($ET$17:$HO$39,MATCH($B31,$ET$17:$ET$40,0),MATCH(AO$17,$ET$17:$HO$17,0),1),0,1)</f>
        <v>◯</v>
      </c>
      <c r="AP31" s="58" t="str">
        <f>_xlfn.XLOOKUP(_xlfn.XLOOKUP($I$14&amp;$B31&amp;AP$17,Data!$F:$F,Data!$H:$H,"",0,-1),$I$6:$I$12,$B$6:$B$12,INDEX($ET$17:$HO$39,MATCH($B31,$ET$17:$ET$40,0),MATCH(AP$17,$ET$17:$HO$17,0),1),0,1)</f>
        <v>✔</v>
      </c>
      <c r="AQ31" s="58" t="str">
        <f>_xlfn.XLOOKUP(_xlfn.XLOOKUP($I$14&amp;$B31&amp;AQ$17,Data!$F:$F,Data!$H:$H,"",0,-1),$I$6:$I$12,$B$6:$B$12,INDEX($ET$17:$HO$39,MATCH($B31,$ET$17:$ET$40,0),MATCH(AQ$17,$ET$17:$HO$17,0),1),0,1)</f>
        <v>Ø</v>
      </c>
      <c r="AR31" s="58" t="str">
        <f>_xlfn.XLOOKUP(_xlfn.XLOOKUP($I$14&amp;$B31&amp;AR$17,Data!$F:$F,Data!$H:$H,"",0,-1),$I$6:$I$12,$B$6:$B$12,INDEX($ET$17:$HO$39,MATCH($B31,$ET$17:$ET$40,0),MATCH(AR$17,$ET$17:$HO$17,0),1),0,1)</f>
        <v>✔</v>
      </c>
      <c r="AS31" s="58" t="str">
        <f>_xlfn.XLOOKUP(_xlfn.XLOOKUP($I$14&amp;$B31&amp;AS$17,Data!$F:$F,Data!$H:$H,"",0,-1),$I$6:$I$12,$B$6:$B$12,INDEX($ET$17:$HO$39,MATCH($B31,$ET$17:$ET$40,0),MATCH(AS$17,$ET$17:$HO$17,0),1),0,1)</f>
        <v>Ø</v>
      </c>
      <c r="AT31" s="58" t="str">
        <f>_xlfn.XLOOKUP(_xlfn.XLOOKUP($I$14&amp;$B31&amp;AT$17,Data!$F:$F,Data!$H:$H,"",0,-1),$I$6:$I$12,$B$6:$B$12,INDEX($ET$17:$HO$39,MATCH($B31,$ET$17:$ET$40,0),MATCH(AT$17,$ET$17:$HO$17,0),1),0,1)</f>
        <v>✔</v>
      </c>
      <c r="AU31" s="58" t="str">
        <f>_xlfn.XLOOKUP(_xlfn.XLOOKUP($I$14&amp;$B31&amp;AU$17,Data!$F:$F,Data!$H:$H,"",0,-1),$I$6:$I$12,$B$6:$B$12,INDEX($ET$17:$HO$39,MATCH($B31,$ET$17:$ET$40,0),MATCH(AU$17,$ET$17:$HO$17,0),1),0,1)</f>
        <v>Ø</v>
      </c>
      <c r="AV31" s="58" t="str">
        <f>_xlfn.XLOOKUP(_xlfn.XLOOKUP($I$14&amp;$B31&amp;AV$17,Data!$F:$F,Data!$H:$H,"",0,-1),$I$6:$I$12,$B$6:$B$12,INDEX($ET$17:$HO$39,MATCH($B31,$ET$17:$ET$40,0),MATCH(AV$17,$ET$17:$HO$17,0),1),0,1)</f>
        <v>Ø</v>
      </c>
      <c r="AW31" s="58" t="str">
        <f>_xlfn.XLOOKUP(_xlfn.XLOOKUP($I$14&amp;$B31&amp;AW$17,Data!$F:$F,Data!$H:$H,"",0,-1),$I$6:$I$12,$B$6:$B$12,INDEX($ET$17:$HO$39,MATCH($B31,$ET$17:$ET$40,0),MATCH(AW$17,$ET$17:$HO$17,0),1),0,1)</f>
        <v>Ø</v>
      </c>
      <c r="AX31" s="58" t="str">
        <f>_xlfn.XLOOKUP(_xlfn.XLOOKUP($I$14&amp;$B31&amp;AX$17,Data!$F:$F,Data!$H:$H,"",0,-1),$I$6:$I$12,$B$6:$B$12,INDEX($ET$17:$HO$39,MATCH($B31,$ET$17:$ET$40,0),MATCH(AX$17,$ET$17:$HO$17,0),1),0,1)</f>
        <v>Ø</v>
      </c>
      <c r="AY31" s="58" t="str">
        <f>_xlfn.XLOOKUP(_xlfn.XLOOKUP($I$14&amp;$B31&amp;AY$17,Data!$F:$F,Data!$H:$H,"",0,-1),$I$6:$I$12,$B$6:$B$12,INDEX($ET$17:$HO$39,MATCH($B31,$ET$17:$ET$40,0),MATCH(AY$17,$ET$17:$HO$17,0),1),0,1)</f>
        <v>✔</v>
      </c>
      <c r="AZ31" s="58" t="str">
        <f>_xlfn.XLOOKUP(_xlfn.XLOOKUP($I$14&amp;$B31&amp;AZ$17,Data!$F:$F,Data!$H:$H,"",0,-1),$I$6:$I$12,$B$6:$B$12,INDEX($ET$17:$HO$39,MATCH($B31,$ET$17:$ET$40,0),MATCH(AZ$17,$ET$17:$HO$17,0),1),0,1)</f>
        <v>Ø</v>
      </c>
      <c r="BA31" s="58" t="str">
        <f>_xlfn.XLOOKUP(_xlfn.XLOOKUP($I$14&amp;$B31&amp;BA$17,Data!$F:$F,Data!$H:$H,"",0,-1),$I$6:$I$12,$B$6:$B$12,INDEX($ET$17:$HO$39,MATCH($B31,$ET$17:$ET$40,0),MATCH(BA$17,$ET$17:$HO$17,0),1),0,1)</f>
        <v>Ø</v>
      </c>
      <c r="BB31" s="58" t="str">
        <f>_xlfn.XLOOKUP(_xlfn.XLOOKUP($I$14&amp;$B31&amp;BB$17,Data!$F:$F,Data!$H:$H,"",0,-1),$I$6:$I$12,$B$6:$B$12,INDEX($ET$17:$HO$39,MATCH($B31,$ET$17:$ET$40,0),MATCH(BB$17,$ET$17:$HO$17,0),1),0,1)</f>
        <v>Ø</v>
      </c>
      <c r="BC31" s="58" t="str">
        <f>_xlfn.XLOOKUP(_xlfn.XLOOKUP($I$14&amp;$B31&amp;BC$17,Data!$F:$F,Data!$H:$H,"",0,-1),$I$6:$I$12,$B$6:$B$12,INDEX($ET$17:$HO$39,MATCH($B31,$ET$17:$ET$40,0),MATCH(BC$17,$ET$17:$HO$17,0),1),0,1)</f>
        <v>Ø</v>
      </c>
      <c r="BD31" s="58" t="str">
        <f>_xlfn.XLOOKUP(_xlfn.XLOOKUP($I$14&amp;$B31&amp;BD$17,Data!$F:$F,Data!$H:$H,"",0,-1),$I$6:$I$12,$B$6:$B$12,INDEX($ET$17:$HO$39,MATCH($B31,$ET$17:$ET$40,0),MATCH(BD$17,$ET$17:$HO$17,0),1),0,1)</f>
        <v>Ø</v>
      </c>
      <c r="BE31" s="58" t="str">
        <f>_xlfn.XLOOKUP(_xlfn.XLOOKUP($I$14&amp;$B31&amp;BE$17,Data!$F:$F,Data!$H:$H,"",0,-1),$I$6:$I$12,$B$6:$B$12,INDEX($ET$17:$HO$39,MATCH($B31,$ET$17:$ET$40,0),MATCH(BE$17,$ET$17:$HO$17,0),1),0,1)</f>
        <v>Ø</v>
      </c>
      <c r="BF31" s="58" t="str">
        <f>_xlfn.XLOOKUP(_xlfn.XLOOKUP($I$14&amp;$B31&amp;BF$17,Data!$F:$F,Data!$H:$H,"",0,-1),$I$6:$I$12,$B$6:$B$12,INDEX($ET$17:$HO$39,MATCH($B31,$ET$17:$ET$40,0),MATCH(BF$17,$ET$17:$HO$17,0),1),0,1)</f>
        <v>Ø</v>
      </c>
      <c r="BG31" s="58" t="str">
        <f>_xlfn.XLOOKUP(_xlfn.XLOOKUP($I$14&amp;$B31&amp;BG$17,Data!$F:$F,Data!$H:$H,"",0,-1),$I$6:$I$12,$B$6:$B$12,INDEX($ET$17:$HO$39,MATCH($B31,$ET$17:$ET$40,0),MATCH(BG$17,$ET$17:$HO$17,0),1),0,1)</f>
        <v>Ø</v>
      </c>
      <c r="BH31" s="58" t="str">
        <f>_xlfn.XLOOKUP(_xlfn.XLOOKUP($I$14&amp;$B31&amp;BH$17,Data!$F:$F,Data!$H:$H,"",0,-1),$I$6:$I$12,$B$6:$B$12,INDEX($ET$17:$HO$39,MATCH($B31,$ET$17:$ET$40,0),MATCH(BH$17,$ET$17:$HO$17,0),1),0,1)</f>
        <v>◯</v>
      </c>
      <c r="BI31" s="58" t="str">
        <f>_xlfn.XLOOKUP(_xlfn.XLOOKUP($I$14&amp;$B31&amp;BI$17,Data!$F:$F,Data!$H:$H,"",0,-1),$I$6:$I$12,$B$6:$B$12,INDEX($ET$17:$HO$39,MATCH($B31,$ET$17:$ET$40,0),MATCH(BI$17,$ET$17:$HO$17,0),1),0,1)</f>
        <v>Ø</v>
      </c>
      <c r="BJ31" s="58" t="str">
        <f>_xlfn.XLOOKUP(_xlfn.XLOOKUP($I$14&amp;$B31&amp;BJ$17,Data!$F:$F,Data!$H:$H,"",0,-1),$I$6:$I$12,$B$6:$B$12,INDEX($ET$17:$HO$39,MATCH($B31,$ET$17:$ET$40,0),MATCH(BJ$17,$ET$17:$HO$17,0),1),0,1)</f>
        <v>Ø</v>
      </c>
      <c r="BK31" s="58" t="str">
        <f>_xlfn.XLOOKUP(_xlfn.XLOOKUP($I$14&amp;$B31&amp;BK$17,Data!$F:$F,Data!$H:$H,"",0,-1),$I$6:$I$12,$B$6:$B$12,INDEX($ET$17:$HO$39,MATCH($B31,$ET$17:$ET$40,0),MATCH(BK$17,$ET$17:$HO$17,0),1),0,1)</f>
        <v>Ø</v>
      </c>
      <c r="BL31" s="58" t="str">
        <f>_xlfn.XLOOKUP(_xlfn.XLOOKUP($I$14&amp;$B31&amp;BL$17,Data!$F:$F,Data!$H:$H,"",0,-1),$I$6:$I$12,$B$6:$B$12,INDEX($ET$17:$HO$39,MATCH($B31,$ET$17:$ET$40,0),MATCH(BL$17,$ET$17:$HO$17,0),1),0,1)</f>
        <v>Ø</v>
      </c>
      <c r="BM31" s="58" t="str">
        <f>_xlfn.XLOOKUP(_xlfn.XLOOKUP($I$14&amp;$B31&amp;BM$17,Data!$F:$F,Data!$H:$H,"",0,-1),$I$6:$I$12,$B$6:$B$12,INDEX($ET$17:$HO$39,MATCH($B31,$ET$17:$ET$40,0),MATCH(BM$17,$ET$17:$HO$17,0),1),0,1)</f>
        <v>Ø</v>
      </c>
      <c r="BN31" s="58" t="str">
        <f>_xlfn.XLOOKUP(_xlfn.XLOOKUP($I$14&amp;$B31&amp;BN$17,Data!$F:$F,Data!$H:$H,"",0,-1),$I$6:$I$12,$B$6:$B$12,INDEX($ET$17:$HO$39,MATCH($B31,$ET$17:$ET$40,0),MATCH(BN$17,$ET$17:$HO$17,0),1),0,1)</f>
        <v>Ø</v>
      </c>
      <c r="BO31" s="58" t="str">
        <f>_xlfn.XLOOKUP(_xlfn.XLOOKUP($I$14&amp;$B31&amp;BO$17,Data!$F:$F,Data!$H:$H,"",0,-1),$I$6:$I$12,$B$6:$B$12,INDEX($ET$17:$HO$39,MATCH($B31,$ET$17:$ET$40,0),MATCH(BO$17,$ET$17:$HO$17,0),1),0,1)</f>
        <v>Ø</v>
      </c>
      <c r="BP31" s="58" t="str">
        <f>_xlfn.XLOOKUP(_xlfn.XLOOKUP($I$14&amp;$B31&amp;BP$17,Data!$F:$F,Data!$H:$H,"",0,-1),$I$6:$I$12,$B$6:$B$12,INDEX($ET$17:$HO$39,MATCH($B31,$ET$17:$ET$40,0),MATCH(BP$17,$ET$17:$HO$17,0),1),0,1)</f>
        <v>Ø</v>
      </c>
      <c r="BQ31" s="58" t="str">
        <f>_xlfn.XLOOKUP(_xlfn.XLOOKUP($I$14&amp;$B31&amp;BQ$17,Data!$F:$F,Data!$H:$H,"",0,-1),$I$6:$I$12,$B$6:$B$12,INDEX($ET$17:$HO$39,MATCH($B31,$ET$17:$ET$40,0),MATCH(BQ$17,$ET$17:$HO$17,0),1),0,1)</f>
        <v>✔</v>
      </c>
      <c r="BR31" s="58" t="str">
        <f>_xlfn.XLOOKUP(_xlfn.XLOOKUP($I$14&amp;$B31&amp;BR$17,Data!$F:$F,Data!$H:$H,"",0,-1),$I$6:$I$12,$B$6:$B$12,INDEX($ET$17:$HO$39,MATCH($B31,$ET$17:$ET$40,0),MATCH(BR$17,$ET$17:$HO$17,0),1),0,1)</f>
        <v>Ø</v>
      </c>
      <c r="BS31" s="58" t="str">
        <f>_xlfn.XLOOKUP(_xlfn.XLOOKUP($I$14&amp;$B31&amp;BS$17,Data!$F:$F,Data!$H:$H,"",0,-1),$I$6:$I$12,$B$6:$B$12,INDEX($ET$17:$HO$39,MATCH($B31,$ET$17:$ET$40,0),MATCH(BS$17,$ET$17:$HO$17,0),1),0,1)</f>
        <v>Ø</v>
      </c>
      <c r="BT31" s="58" t="str">
        <f>_xlfn.XLOOKUP(_xlfn.XLOOKUP($I$14&amp;$B31&amp;BT$17,Data!$F:$F,Data!$H:$H,"",0,-1),$I$6:$I$12,$B$6:$B$12,INDEX($ET$17:$HO$39,MATCH($B31,$ET$17:$ET$40,0),MATCH(BT$17,$ET$17:$HO$17,0),1),0,1)</f>
        <v>Ø</v>
      </c>
      <c r="BU31" s="58" t="str">
        <f>_xlfn.XLOOKUP(_xlfn.XLOOKUP($I$14&amp;$B31&amp;BU$17,Data!$F:$F,Data!$H:$H,"",0,-1),$I$6:$I$12,$B$6:$B$12,INDEX($ET$17:$HO$39,MATCH($B31,$ET$17:$ET$40,0),MATCH(BU$17,$ET$17:$HO$17,0),1),0,1)</f>
        <v>Ø</v>
      </c>
      <c r="BV31" s="58" t="str">
        <f>_xlfn.XLOOKUP(_xlfn.XLOOKUP($I$14&amp;$B31&amp;BV$17,Data!$F:$F,Data!$H:$H,"",0,-1),$I$6:$I$12,$B$6:$B$12,INDEX($ET$17:$HO$39,MATCH($B31,$ET$17:$ET$40,0),MATCH(BV$17,$ET$17:$HO$17,0),1),0,1)</f>
        <v>Ø</v>
      </c>
      <c r="BW31" s="58" t="str">
        <f>_xlfn.XLOOKUP(_xlfn.XLOOKUP($I$14&amp;$B31&amp;BW$17,Data!$F:$F,Data!$H:$H,"",0,-1),$I$6:$I$12,$B$6:$B$12,INDEX($ET$17:$HO$39,MATCH($B31,$ET$17:$ET$40,0),MATCH(BW$17,$ET$17:$HO$17,0),1),0,1)</f>
        <v>Ø</v>
      </c>
      <c r="BX31" s="57"/>
      <c r="BY31" s="57"/>
      <c r="BZ31" s="57"/>
      <c r="CA31" s="57"/>
      <c r="CB31" s="57"/>
      <c r="CC31" s="57"/>
      <c r="CD31" s="57"/>
      <c r="CE31" s="57"/>
      <c r="CF31" s="57"/>
      <c r="CG31" s="57"/>
      <c r="CH31" s="57"/>
      <c r="CI31" s="57"/>
      <c r="CJ31" s="57"/>
      <c r="CK31" s="57"/>
      <c r="CL31" s="57"/>
      <c r="CM31" s="57"/>
      <c r="CN31" s="57"/>
      <c r="CO31" s="57"/>
      <c r="CP31" s="57"/>
      <c r="CQ31" s="57"/>
      <c r="CR31" s="57"/>
      <c r="CS31" s="57"/>
      <c r="CT31" s="57"/>
      <c r="CU31" s="57"/>
      <c r="CV31" s="57"/>
      <c r="CW31" s="57"/>
      <c r="CX31" s="57"/>
      <c r="CY31" s="57"/>
      <c r="CZ31" s="57"/>
      <c r="DA31" s="57"/>
      <c r="DB31" s="57"/>
      <c r="DC31" s="57"/>
      <c r="DD31" s="57"/>
      <c r="DE31" s="57"/>
      <c r="DF31" s="57"/>
      <c r="DG31" s="57"/>
      <c r="DH31" s="57"/>
      <c r="DI31" s="57"/>
      <c r="DJ31" s="57"/>
      <c r="DK31" s="57"/>
      <c r="DL31" s="57"/>
      <c r="DM31" s="57"/>
      <c r="DN31" s="57"/>
      <c r="DO31" s="57"/>
      <c r="DP31" s="57"/>
      <c r="DQ31" s="57"/>
      <c r="DR31" s="57"/>
      <c r="DS31" s="57"/>
      <c r="DT31" s="57"/>
      <c r="DU31" s="57"/>
      <c r="DV31" s="57"/>
      <c r="DW31" s="57"/>
      <c r="DX31" s="57"/>
      <c r="DY31" s="57"/>
      <c r="DZ31" s="57"/>
      <c r="EA31" s="57"/>
      <c r="EB31" s="57"/>
      <c r="EC31" s="57"/>
      <c r="ED31" s="57"/>
      <c r="EE31" s="57"/>
      <c r="EF31" s="57"/>
      <c r="EG31" s="57"/>
      <c r="EH31" s="57"/>
      <c r="EI31" s="57"/>
      <c r="EJ31" s="57"/>
      <c r="EK31" s="57"/>
      <c r="EL31" s="57"/>
      <c r="EM31" s="57"/>
      <c r="EN31" s="57"/>
      <c r="EO31" s="57"/>
      <c r="EP31" s="57"/>
      <c r="EQ31" s="57"/>
      <c r="ER31" s="57"/>
      <c r="ET31" s="133" t="s">
        <v>326</v>
      </c>
      <c r="EU31" s="126"/>
      <c r="EV31" s="127"/>
      <c r="EW31" s="127"/>
      <c r="EX31" s="127"/>
      <c r="EY31" s="127"/>
      <c r="EZ31" s="128"/>
      <c r="FA31" s="58" t="str">
        <f>_xlfn.XLOOKUP(_xlfn.XLOOKUP($FA$14&amp;$ET31&amp;FA$17,'Data M-1'!$F:$F,'Data M-1'!$G:$G,"Not in Scope",0,1),$FA$6:$FA$11,$ET$6:$ET$11,"",0,1)</f>
        <v>Ø</v>
      </c>
      <c r="FB31" s="58" t="str">
        <f>_xlfn.XLOOKUP(_xlfn.XLOOKUP($FA$14&amp;$ET31&amp;FB$17,'Data M-1'!$F:$F,'Data M-1'!$G:$G,"Not in Scope",0,1),$FA$6:$FA$11,$ET$6:$ET$11,"",0,1)</f>
        <v>Ø</v>
      </c>
      <c r="FC31" s="58" t="str">
        <f>_xlfn.XLOOKUP(_xlfn.XLOOKUP($FA$14&amp;$ET31&amp;FC$17,'Data M-1'!$F:$F,'Data M-1'!$G:$G,"Not in Scope",0,1),$FA$6:$FA$11,$ET$6:$ET$11,"",0,1)</f>
        <v>Ø</v>
      </c>
      <c r="FD31" s="58" t="str">
        <f>_xlfn.XLOOKUP(_xlfn.XLOOKUP($FA$14&amp;$ET31&amp;FD$17,'Data M-1'!$F:$F,'Data M-1'!$G:$G,"Not in Scope",0,1),$FA$6:$FA$11,$ET$6:$ET$11,"",0,1)</f>
        <v>Ø</v>
      </c>
      <c r="FE31" s="58" t="str">
        <f>_xlfn.XLOOKUP(_xlfn.XLOOKUP($FA$14&amp;$ET31&amp;FE$17,'Data M-1'!$F:$F,'Data M-1'!$G:$G,"Not in Scope",0,1),$FA$6:$FA$11,$ET$6:$ET$11,"",0,1)</f>
        <v>Ø</v>
      </c>
      <c r="FF31" s="58" t="str">
        <f>_xlfn.XLOOKUP(_xlfn.XLOOKUP($FA$14&amp;$ET31&amp;FF$17,'Data M-1'!$F:$F,'Data M-1'!$G:$G,"Not in Scope",0,1),$FA$6:$FA$11,$ET$6:$ET$11,"",0,1)</f>
        <v>Ø</v>
      </c>
      <c r="FG31" s="58" t="str">
        <f>_xlfn.XLOOKUP(_xlfn.XLOOKUP($FA$14&amp;$ET31&amp;FG$17,'Data M-1'!$F:$F,'Data M-1'!$G:$G,"Not in Scope",0,1),$FA$6:$FA$11,$ET$6:$ET$11,"",0,1)</f>
        <v>Ø</v>
      </c>
      <c r="FH31" s="58" t="str">
        <f>_xlfn.XLOOKUP(_xlfn.XLOOKUP($FA$14&amp;$ET31&amp;FH$17,'Data M-1'!$F:$F,'Data M-1'!$G:$G,"Not in Scope",0,1),$FA$6:$FA$11,$ET$6:$ET$11,"",0,1)</f>
        <v>Ø</v>
      </c>
      <c r="FI31" s="58" t="str">
        <f>_xlfn.XLOOKUP(_xlfn.XLOOKUP($FA$14&amp;$ET31&amp;FI$17,'Data M-1'!$F:$F,'Data M-1'!$G:$G,"Not in Scope",0,1),$FA$6:$FA$11,$ET$6:$ET$11,"",0,1)</f>
        <v>◯</v>
      </c>
      <c r="FJ31" s="58" t="str">
        <f>_xlfn.XLOOKUP(_xlfn.XLOOKUP($FA$14&amp;$ET31&amp;FJ$17,'Data M-1'!$F:$F,'Data M-1'!$G:$G,"Not in Scope",0,1),$FA$6:$FA$11,$ET$6:$ET$11,"",0,1)</f>
        <v>Ø</v>
      </c>
      <c r="FK31" s="58" t="str">
        <f>_xlfn.XLOOKUP(_xlfn.XLOOKUP($FA$14&amp;$ET31&amp;FK$17,'Data M-1'!$F:$F,'Data M-1'!$G:$G,"Not in Scope",0,1),$FA$6:$FA$11,$ET$6:$ET$11,"",0,1)</f>
        <v>◯</v>
      </c>
      <c r="FL31" s="58" t="str">
        <f>_xlfn.XLOOKUP(_xlfn.XLOOKUP($FA$14&amp;$ET31&amp;FL$17,'Data M-1'!$F:$F,'Data M-1'!$G:$G,"Not in Scope",0,1),$FA$6:$FA$11,$ET$6:$ET$11,"",0,1)</f>
        <v>◯</v>
      </c>
      <c r="FM31" s="58" t="str">
        <f>_xlfn.XLOOKUP(_xlfn.XLOOKUP($FA$14&amp;$ET31&amp;FM$17,'Data M-1'!$F:$F,'Data M-1'!$G:$G,"Not in Scope",0,1),$FA$6:$FA$11,$ET$6:$ET$11,"",0,1)</f>
        <v>Ø</v>
      </c>
      <c r="FN31" s="58" t="str">
        <f>_xlfn.XLOOKUP(_xlfn.XLOOKUP($FA$14&amp;$ET31&amp;FN$17,'Data M-1'!$F:$F,'Data M-1'!$G:$G,"Not in Scope",0,1),$FA$6:$FA$11,$ET$6:$ET$11,"",0,1)</f>
        <v>◯</v>
      </c>
      <c r="FO31" s="58" t="str">
        <f>_xlfn.XLOOKUP(_xlfn.XLOOKUP($FA$14&amp;$ET31&amp;FO$17,'Data M-1'!$F:$F,'Data M-1'!$G:$G,"Not in Scope",0,1),$FA$6:$FA$11,$ET$6:$ET$11,"",0,1)</f>
        <v>Ø</v>
      </c>
      <c r="FP31" s="58" t="str">
        <f>_xlfn.XLOOKUP(_xlfn.XLOOKUP($FA$14&amp;$ET31&amp;FP$17,'Data M-1'!$F:$F,'Data M-1'!$G:$G,"Not in Scope",0,1),$FA$6:$FA$11,$ET$6:$ET$11,"",0,1)</f>
        <v>◯</v>
      </c>
      <c r="FQ31" s="58" t="str">
        <f>_xlfn.XLOOKUP(_xlfn.XLOOKUP($FA$14&amp;$ET31&amp;FQ$17,'Data M-1'!$F:$F,'Data M-1'!$G:$G,"Not in Scope",0,1),$FA$6:$FA$11,$ET$6:$ET$11,"",0,1)</f>
        <v>◯</v>
      </c>
      <c r="FR31" s="58" t="str">
        <f>_xlfn.XLOOKUP(_xlfn.XLOOKUP($FA$14&amp;$ET31&amp;FR$17,'Data M-1'!$F:$F,'Data M-1'!$G:$G,"Not in Scope",0,1),$FA$6:$FA$11,$ET$6:$ET$11,"",0,1)</f>
        <v>Ø</v>
      </c>
      <c r="FS31" s="58" t="str">
        <f>_xlfn.XLOOKUP(_xlfn.XLOOKUP($FA$14&amp;$ET31&amp;FS$17,'Data M-1'!$F:$F,'Data M-1'!$G:$G,"Not in Scope",0,1),$FA$6:$FA$11,$ET$6:$ET$11,"",0,1)</f>
        <v>Ø</v>
      </c>
      <c r="FT31" s="58" t="str">
        <f>_xlfn.XLOOKUP(_xlfn.XLOOKUP($FA$14&amp;$ET31&amp;FT$17,'Data M-1'!$F:$F,'Data M-1'!$G:$G,"Not in Scope",0,1),$FA$6:$FA$11,$ET$6:$ET$11,"",0,1)</f>
        <v>Ø</v>
      </c>
      <c r="FU31" s="58" t="str">
        <f>_xlfn.XLOOKUP(_xlfn.XLOOKUP($FA$14&amp;$ET31&amp;FU$17,'Data M-1'!$F:$F,'Data M-1'!$G:$G,"Not in Scope",0,1),$FA$6:$FA$11,$ET$6:$ET$11,"",0,1)</f>
        <v>Ø</v>
      </c>
      <c r="FV31" s="58" t="str">
        <f>_xlfn.XLOOKUP(_xlfn.XLOOKUP($FA$14&amp;$ET31&amp;FV$17,'Data M-1'!$F:$F,'Data M-1'!$G:$G,"Not in Scope",0,1),$FA$6:$FA$11,$ET$6:$ET$11,"",0,1)</f>
        <v>Ø</v>
      </c>
      <c r="FW31" s="58" t="str">
        <f>_xlfn.XLOOKUP(_xlfn.XLOOKUP($FA$14&amp;$ET31&amp;FW$17,'Data M-1'!$F:$F,'Data M-1'!$G:$G,"Not in Scope",0,1),$FA$6:$FA$11,$ET$6:$ET$11,"",0,1)</f>
        <v>Ø</v>
      </c>
      <c r="FX31" s="58" t="str">
        <f>_xlfn.XLOOKUP(_xlfn.XLOOKUP($FA$14&amp;$ET31&amp;FX$17,'Data M-1'!$F:$F,'Data M-1'!$G:$G,"Not in Scope",0,1),$FA$6:$FA$11,$ET$6:$ET$11,"",0,1)</f>
        <v>Ø</v>
      </c>
      <c r="FY31" s="58" t="str">
        <f>_xlfn.XLOOKUP(_xlfn.XLOOKUP($FA$14&amp;$ET31&amp;FY$17,'Data M-1'!$F:$F,'Data M-1'!$G:$G,"Not in Scope",0,1),$FA$6:$FA$11,$ET$6:$ET$11,"",0,1)</f>
        <v>Ø</v>
      </c>
      <c r="FZ31" s="58" t="str">
        <f>_xlfn.XLOOKUP(_xlfn.XLOOKUP($FA$14&amp;$ET31&amp;FZ$17,'Data M-1'!$F:$F,'Data M-1'!$G:$G,"Not in Scope",0,1),$FA$6:$FA$11,$ET$6:$ET$11,"",0,1)</f>
        <v>Ø</v>
      </c>
      <c r="GA31" s="58" t="str">
        <f>_xlfn.XLOOKUP(_xlfn.XLOOKUP($FA$14&amp;$ET31&amp;GA$17,'Data M-1'!$F:$F,'Data M-1'!$G:$G,"Not in Scope",0,1),$FA$6:$FA$11,$ET$6:$ET$11,"",0,1)</f>
        <v>Ø</v>
      </c>
      <c r="GB31" s="58" t="str">
        <f>_xlfn.XLOOKUP(_xlfn.XLOOKUP($FA$14&amp;$ET31&amp;GB$17,'Data M-1'!$F:$F,'Data M-1'!$G:$G,"Not in Scope",0,1),$FA$6:$FA$11,$ET$6:$ET$11,"",0,1)</f>
        <v>Ø</v>
      </c>
      <c r="GC31" s="58" t="str">
        <f>_xlfn.XLOOKUP(_xlfn.XLOOKUP($FA$14&amp;$ET31&amp;GC$17,'Data M-1'!$F:$F,'Data M-1'!$G:$G,"Not in Scope",0,1),$FA$6:$FA$11,$ET$6:$ET$11,"",0,1)</f>
        <v>Ø</v>
      </c>
      <c r="GD31" s="58" t="str">
        <f>_xlfn.XLOOKUP(_xlfn.XLOOKUP($FA$14&amp;$ET31&amp;GD$17,'Data M-1'!$F:$F,'Data M-1'!$G:$G,"Not in Scope",0,1),$FA$6:$FA$11,$ET$6:$ET$11,"",0,1)</f>
        <v>Ø</v>
      </c>
      <c r="GE31" s="58" t="str">
        <f>_xlfn.XLOOKUP(_xlfn.XLOOKUP($FA$14&amp;$ET31&amp;GE$17,'Data M-1'!$F:$F,'Data M-1'!$G:$G,"Not in Scope",0,1),$FA$6:$FA$11,$ET$6:$ET$11,"",0,1)</f>
        <v>◯</v>
      </c>
      <c r="GF31" s="58" t="str">
        <f>_xlfn.XLOOKUP(_xlfn.XLOOKUP($FA$14&amp;$ET31&amp;GF$17,'Data M-1'!$F:$F,'Data M-1'!$G:$G,"Not in Scope",0,1),$FA$6:$FA$11,$ET$6:$ET$11,"",0,1)</f>
        <v>◯</v>
      </c>
      <c r="GG31" s="58" t="str">
        <f>_xlfn.XLOOKUP(_xlfn.XLOOKUP($FA$14&amp;$ET31&amp;GG$17,'Data M-1'!$F:$F,'Data M-1'!$G:$G,"Not in Scope",0,1),$FA$6:$FA$11,$ET$6:$ET$11,"",0,1)</f>
        <v>◯</v>
      </c>
      <c r="GH31" s="58" t="str">
        <f>_xlfn.XLOOKUP(_xlfn.XLOOKUP($FA$14&amp;$ET31&amp;GH$17,'Data M-1'!$F:$F,'Data M-1'!$G:$G,"Not in Scope",0,1),$FA$6:$FA$11,$ET$6:$ET$11,"",0,1)</f>
        <v>◯</v>
      </c>
      <c r="GI31" s="58" t="str">
        <f>_xlfn.XLOOKUP(_xlfn.XLOOKUP($FA$14&amp;$ET31&amp;GI$17,'Data M-1'!$F:$F,'Data M-1'!$G:$G,"Not in Scope",0,1),$FA$6:$FA$11,$ET$6:$ET$11,"",0,1)</f>
        <v>Ø</v>
      </c>
      <c r="GJ31" s="58" t="str">
        <f>_xlfn.XLOOKUP(_xlfn.XLOOKUP($FA$14&amp;$ET31&amp;GJ$17,'Data M-1'!$F:$F,'Data M-1'!$G:$G,"Not in Scope",0,1),$FA$6:$FA$11,$ET$6:$ET$11,"",0,1)</f>
        <v>◯</v>
      </c>
      <c r="GK31" s="58" t="str">
        <f>_xlfn.XLOOKUP(_xlfn.XLOOKUP($FA$14&amp;$ET31&amp;GK$17,'Data M-1'!$F:$F,'Data M-1'!$G:$G,"Not in Scope",0,1),$FA$6:$FA$11,$ET$6:$ET$11,"",0,1)</f>
        <v>Ø</v>
      </c>
      <c r="GL31" s="58" t="str">
        <f>_xlfn.XLOOKUP(_xlfn.XLOOKUP($FA$14&amp;$ET31&amp;GL$17,'Data M-1'!$F:$F,'Data M-1'!$G:$G,"Not in Scope",0,1),$FA$6:$FA$11,$ET$6:$ET$11,"",0,1)</f>
        <v>◯</v>
      </c>
      <c r="GM31" s="58" t="str">
        <f>_xlfn.XLOOKUP(_xlfn.XLOOKUP($FA$14&amp;$ET31&amp;GM$17,'Data M-1'!$F:$F,'Data M-1'!$G:$G,"Not in Scope",0,1),$FA$6:$FA$11,$ET$6:$ET$11,"",0,1)</f>
        <v>Ø</v>
      </c>
      <c r="GN31" s="58" t="str">
        <f>_xlfn.XLOOKUP(_xlfn.XLOOKUP($FA$14&amp;$ET31&amp;GN$17,'Data M-1'!$F:$F,'Data M-1'!$G:$G,"Not in Scope",0,1),$FA$6:$FA$11,$ET$6:$ET$11,"",0,1)</f>
        <v>Ø</v>
      </c>
      <c r="GO31" s="58" t="str">
        <f>_xlfn.XLOOKUP(_xlfn.XLOOKUP($FA$14&amp;$ET31&amp;GO$17,'Data M-1'!$F:$F,'Data M-1'!$G:$G,"Not in Scope",0,1),$FA$6:$FA$11,$ET$6:$ET$11,"",0,1)</f>
        <v>Ø</v>
      </c>
      <c r="GP31" s="58" t="str">
        <f>_xlfn.XLOOKUP(_xlfn.XLOOKUP($FA$14&amp;$ET31&amp;GP$17,'Data M-1'!$F:$F,'Data M-1'!$G:$G,"Not in Scope",0,1),$FA$6:$FA$11,$ET$6:$ET$11,"",0,1)</f>
        <v>Ø</v>
      </c>
      <c r="GQ31" s="58" t="str">
        <f>_xlfn.XLOOKUP(_xlfn.XLOOKUP($FA$14&amp;$ET31&amp;GQ$17,'Data M-1'!$F:$F,'Data M-1'!$G:$G,"Not in Scope",0,1),$FA$6:$FA$11,$ET$6:$ET$11,"",0,1)</f>
        <v>◯</v>
      </c>
      <c r="GR31" s="58" t="str">
        <f>_xlfn.XLOOKUP(_xlfn.XLOOKUP($FA$14&amp;$ET31&amp;GR$17,'Data M-1'!$F:$F,'Data M-1'!$G:$G,"Not in Scope",0,1),$FA$6:$FA$11,$ET$6:$ET$11,"",0,1)</f>
        <v>Ø</v>
      </c>
      <c r="GS31" s="58" t="str">
        <f>_xlfn.XLOOKUP(_xlfn.XLOOKUP($FA$14&amp;$ET31&amp;GS$17,'Data M-1'!$F:$F,'Data M-1'!$G:$G,"Not in Scope",0,1),$FA$6:$FA$11,$ET$6:$ET$11,"",0,1)</f>
        <v>Ø</v>
      </c>
      <c r="GT31" s="58" t="str">
        <f>_xlfn.XLOOKUP(_xlfn.XLOOKUP($FA$14&amp;$ET31&amp;GT$17,'Data M-1'!$F:$F,'Data M-1'!$G:$G,"Not in Scope",0,1),$FA$6:$FA$11,$ET$6:$ET$11,"",0,1)</f>
        <v>Ø</v>
      </c>
      <c r="GU31" s="58" t="str">
        <f>_xlfn.XLOOKUP(_xlfn.XLOOKUP($FA$14&amp;$ET31&amp;GU$17,'Data M-1'!$F:$F,'Data M-1'!$G:$G,"Not in Scope",0,1),$FA$6:$FA$11,$ET$6:$ET$11,"",0,1)</f>
        <v>Ø</v>
      </c>
      <c r="GV31" s="58" t="str">
        <f>_xlfn.XLOOKUP(_xlfn.XLOOKUP($FA$14&amp;$ET31&amp;GV$17,'Data M-1'!$F:$F,'Data M-1'!$G:$G,"Not in Scope",0,1),$FA$6:$FA$11,$ET$6:$ET$11,"",0,1)</f>
        <v>Ø</v>
      </c>
      <c r="GW31" s="58" t="str">
        <f>_xlfn.XLOOKUP(_xlfn.XLOOKUP($FA$14&amp;$ET31&amp;GW$17,'Data M-1'!$F:$F,'Data M-1'!$G:$G,"Not in Scope",0,1),$FA$6:$FA$11,$ET$6:$ET$11,"",0,1)</f>
        <v>Ø</v>
      </c>
      <c r="GX31" s="58" t="str">
        <f>_xlfn.XLOOKUP(_xlfn.XLOOKUP($FA$14&amp;$ET31&amp;GX$17,'Data M-1'!$F:$F,'Data M-1'!$G:$G,"Not in Scope",0,1),$FA$6:$FA$11,$ET$6:$ET$11,"",0,1)</f>
        <v>Ø</v>
      </c>
      <c r="GY31" s="58" t="str">
        <f>_xlfn.XLOOKUP(_xlfn.XLOOKUP($FA$14&amp;$ET31&amp;GY$17,'Data M-1'!$F:$F,'Data M-1'!$G:$G,"Not in Scope",0,1),$FA$6:$FA$11,$ET$6:$ET$11,"",0,1)</f>
        <v>Ø</v>
      </c>
      <c r="GZ31" s="58" t="str">
        <f>_xlfn.XLOOKUP(_xlfn.XLOOKUP($FA$14&amp;$ET31&amp;GZ$17,'Data M-1'!$F:$F,'Data M-1'!$G:$G,"Not in Scope",0,1),$FA$6:$FA$11,$ET$6:$ET$11,"",0,1)</f>
        <v>◯</v>
      </c>
      <c r="HA31" s="58" t="str">
        <f>_xlfn.XLOOKUP(_xlfn.XLOOKUP($FA$14&amp;$ET31&amp;HA$17,'Data M-1'!$F:$F,'Data M-1'!$G:$G,"Not in Scope",0,1),$FA$6:$FA$11,$ET$6:$ET$11,"",0,1)</f>
        <v>Ø</v>
      </c>
      <c r="HB31" s="58" t="str">
        <f>_xlfn.XLOOKUP(_xlfn.XLOOKUP($FA$14&amp;$ET31&amp;HB$17,'Data M-1'!$F:$F,'Data M-1'!$G:$G,"Not in Scope",0,1),$FA$6:$FA$11,$ET$6:$ET$11,"",0,1)</f>
        <v>Ø</v>
      </c>
      <c r="HC31" s="58" t="str">
        <f>_xlfn.XLOOKUP(_xlfn.XLOOKUP($FA$14&amp;$ET31&amp;HC$17,'Data M-1'!$F:$F,'Data M-1'!$G:$G,"Not in Scope",0,1),$FA$6:$FA$11,$ET$6:$ET$11,"",0,1)</f>
        <v>Ø</v>
      </c>
      <c r="HD31" s="58" t="str">
        <f>_xlfn.XLOOKUP(_xlfn.XLOOKUP($FA$14&amp;$ET31&amp;HD$17,'Data M-1'!$F:$F,'Data M-1'!$G:$G,"Not in Scope",0,1),$FA$6:$FA$11,$ET$6:$ET$11,"",0,1)</f>
        <v>Ø</v>
      </c>
      <c r="HE31" s="58" t="str">
        <f>_xlfn.XLOOKUP(_xlfn.XLOOKUP($FA$14&amp;$ET31&amp;HE$17,'Data M-1'!$F:$F,'Data M-1'!$G:$G,"Not in Scope",0,1),$FA$6:$FA$11,$ET$6:$ET$11,"",0,1)</f>
        <v>Ø</v>
      </c>
      <c r="HF31" s="58" t="str">
        <f>_xlfn.XLOOKUP(_xlfn.XLOOKUP($FA$14&amp;$ET31&amp;HF$17,'Data M-1'!$F:$F,'Data M-1'!$G:$G,"Not in Scope",0,1),$FA$6:$FA$11,$ET$6:$ET$11,"",0,1)</f>
        <v>Ø</v>
      </c>
      <c r="HG31" s="58" t="str">
        <f>_xlfn.XLOOKUP(_xlfn.XLOOKUP($FA$14&amp;$ET31&amp;HG$17,'Data M-1'!$F:$F,'Data M-1'!$G:$G,"Not in Scope",0,1),$FA$6:$FA$11,$ET$6:$ET$11,"",0,1)</f>
        <v>Ø</v>
      </c>
      <c r="HH31" s="58" t="str">
        <f>_xlfn.XLOOKUP(_xlfn.XLOOKUP($FA$14&amp;$ET31&amp;HH$17,'Data M-1'!$F:$F,'Data M-1'!$G:$G,"Not in Scope",0,1),$FA$6:$FA$11,$ET$6:$ET$11,"",0,1)</f>
        <v>Ø</v>
      </c>
      <c r="HI31" s="58" t="str">
        <f>_xlfn.XLOOKUP(_xlfn.XLOOKUP($FA$14&amp;$ET31&amp;HI$17,'Data M-1'!$F:$F,'Data M-1'!$G:$G,"Not in Scope",0,1),$FA$6:$FA$11,$ET$6:$ET$11,"",0,1)</f>
        <v>◯</v>
      </c>
      <c r="HJ31" s="58" t="str">
        <f>_xlfn.XLOOKUP(_xlfn.XLOOKUP($FA$14&amp;$ET31&amp;HJ$17,'Data M-1'!$F:$F,'Data M-1'!$G:$G,"Not in Scope",0,1),$FA$6:$FA$11,$ET$6:$ET$11,"",0,1)</f>
        <v>Ø</v>
      </c>
      <c r="HK31" s="58" t="str">
        <f>_xlfn.XLOOKUP(_xlfn.XLOOKUP($FA$14&amp;$ET31&amp;HK$17,'Data M-1'!$F:$F,'Data M-1'!$G:$G,"Not in Scope",0,1),$FA$6:$FA$11,$ET$6:$ET$11,"",0,1)</f>
        <v>Ø</v>
      </c>
      <c r="HL31" s="58" t="str">
        <f>_xlfn.XLOOKUP(_xlfn.XLOOKUP($FA$14&amp;$ET31&amp;HL$17,'Data M-1'!$F:$F,'Data M-1'!$G:$G,"Not in Scope",0,1),$FA$6:$FA$11,$ET$6:$ET$11,"",0,1)</f>
        <v>Ø</v>
      </c>
      <c r="HM31" s="58" t="str">
        <f>_xlfn.XLOOKUP(_xlfn.XLOOKUP($FA$14&amp;$ET31&amp;HM$17,'Data M-1'!$F:$F,'Data M-1'!$G:$G,"Not in Scope",0,1),$FA$6:$FA$11,$ET$6:$ET$11,"",0,1)</f>
        <v>Ø</v>
      </c>
      <c r="HN31" s="58" t="str">
        <f>_xlfn.XLOOKUP(_xlfn.XLOOKUP($FA$14&amp;$ET31&amp;HN$17,'Data M-1'!$F:$F,'Data M-1'!$G:$G,"Not in Scope",0,1),$FA$6:$FA$11,$ET$6:$ET$11,"",0,1)</f>
        <v>Ø</v>
      </c>
      <c r="HO31" s="58" t="str">
        <f>_xlfn.XLOOKUP(_xlfn.XLOOKUP($FA$14&amp;$ET31&amp;HO$17,'Data M-1'!$F:$F,'Data M-1'!$G:$G,"Not in Scope",0,1),$FA$6:$FA$11,$ET$6:$ET$11,"",0,1)</f>
        <v>Ø</v>
      </c>
    </row>
    <row r="32" spans="2:223" x14ac:dyDescent="0.25">
      <c r="B32" s="133" t="s">
        <v>1486</v>
      </c>
      <c r="C32" s="126"/>
      <c r="D32" s="127"/>
      <c r="E32" s="127"/>
      <c r="F32" s="127"/>
      <c r="G32" s="127"/>
      <c r="H32" s="128"/>
      <c r="I32" s="58" t="str">
        <f>_xlfn.XLOOKUP(_xlfn.XLOOKUP($I$14&amp;$B32&amp;I$17,Data!$F:$F,Data!$H:$H,"",0,-1),$I$6:$I$12,$B$6:$B$12,INDEX($ET$17:$HO$39,MATCH($B32,$ET$17:$ET$40,0),MATCH(I$17,$ET$17:$HO$17,0),1),0,1)</f>
        <v>Ø</v>
      </c>
      <c r="J32" s="58" t="str">
        <f>_xlfn.XLOOKUP(_xlfn.XLOOKUP($I$14&amp;$B32&amp;J$17,Data!$F:$F,Data!$H:$H,"",0,-1),$I$6:$I$12,$B$6:$B$12,INDEX($ET$17:$HO$39,MATCH($B32,$ET$17:$ET$40,0),MATCH(J$17,$ET$17:$HO$17,0),1),0,1)</f>
        <v>Ø</v>
      </c>
      <c r="K32" s="58" t="str">
        <f>_xlfn.XLOOKUP(_xlfn.XLOOKUP($I$14&amp;$B32&amp;K$17,Data!$F:$F,Data!$H:$H,"",0,-1),$I$6:$I$12,$B$6:$B$12,INDEX($ET$17:$HO$39,MATCH($B32,$ET$17:$ET$40,0),MATCH(K$17,$ET$17:$HO$17,0),1),0,1)</f>
        <v>Ø</v>
      </c>
      <c r="L32" s="58" t="str">
        <f>_xlfn.XLOOKUP(_xlfn.XLOOKUP($I$14&amp;$B32&amp;L$17,Data!$F:$F,Data!$H:$H,"",0,-1),$I$6:$I$12,$B$6:$B$12,INDEX($ET$17:$HO$39,MATCH($B32,$ET$17:$ET$40,0),MATCH(L$17,$ET$17:$HO$17,0),1),0,1)</f>
        <v>Ø</v>
      </c>
      <c r="M32" s="58" t="str">
        <f>_xlfn.XLOOKUP(_xlfn.XLOOKUP($I$14&amp;$B32&amp;M$17,Data!$F:$F,Data!$H:$H,"",0,-1),$I$6:$I$12,$B$6:$B$12,INDEX($ET$17:$HO$39,MATCH($B32,$ET$17:$ET$40,0),MATCH(M$17,$ET$17:$HO$17,0),1),0,1)</f>
        <v>Ø</v>
      </c>
      <c r="N32" s="58" t="str">
        <f>_xlfn.XLOOKUP(_xlfn.XLOOKUP($I$14&amp;$B32&amp;N$17,Data!$F:$F,Data!$H:$H,"",0,-1),$I$6:$I$12,$B$6:$B$12,INDEX($ET$17:$HO$39,MATCH($B32,$ET$17:$ET$40,0),MATCH(N$17,$ET$17:$HO$17,0),1),0,1)</f>
        <v>✔</v>
      </c>
      <c r="O32" s="58" t="str">
        <f>_xlfn.XLOOKUP(_xlfn.XLOOKUP($I$14&amp;$B32&amp;O$17,Data!$F:$F,Data!$H:$H,"",0,-1),$I$6:$I$12,$B$6:$B$12,INDEX($ET$17:$HO$39,MATCH($B32,$ET$17:$ET$40,0),MATCH(O$17,$ET$17:$HO$17,0),1),0,1)</f>
        <v>Ø</v>
      </c>
      <c r="P32" s="58" t="str">
        <f>_xlfn.XLOOKUP(_xlfn.XLOOKUP($I$14&amp;$B32&amp;P$17,Data!$F:$F,Data!$H:$H,"",0,-1),$I$6:$I$12,$B$6:$B$12,INDEX($ET$17:$HO$39,MATCH($B32,$ET$17:$ET$40,0),MATCH(P$17,$ET$17:$HO$17,0),1),0,1)</f>
        <v>Ø</v>
      </c>
      <c r="Q32" s="58" t="str">
        <f>_xlfn.XLOOKUP(_xlfn.XLOOKUP($I$14&amp;$B32&amp;Q$17,Data!$F:$F,Data!$H:$H,"",0,-1),$I$6:$I$12,$B$6:$B$12,INDEX($ET$17:$HO$39,MATCH($B32,$ET$17:$ET$40,0),MATCH(Q$17,$ET$17:$HO$17,0),1),0,1)</f>
        <v>◯</v>
      </c>
      <c r="R32" s="58" t="str">
        <f>_xlfn.XLOOKUP(_xlfn.XLOOKUP($I$14&amp;$B32&amp;R$17,Data!$F:$F,Data!$H:$H,"",0,-1),$I$6:$I$12,$B$6:$B$12,INDEX($ET$17:$HO$39,MATCH($B32,$ET$17:$ET$40,0),MATCH(R$17,$ET$17:$HO$17,0),1),0,1)</f>
        <v>Ø</v>
      </c>
      <c r="S32" s="58" t="str">
        <f>_xlfn.XLOOKUP(_xlfn.XLOOKUP($I$14&amp;$B32&amp;S$17,Data!$F:$F,Data!$H:$H,"",0,-1),$I$6:$I$12,$B$6:$B$12,INDEX($ET$17:$HO$39,MATCH($B32,$ET$17:$ET$40,0),MATCH(S$17,$ET$17:$HO$17,0),1),0,1)</f>
        <v>◯</v>
      </c>
      <c r="T32" s="58" t="str">
        <f>_xlfn.XLOOKUP(_xlfn.XLOOKUP($I$14&amp;$B32&amp;T$17,Data!$F:$F,Data!$H:$H,"",0,-1),$I$6:$I$12,$B$6:$B$12,INDEX($ET$17:$HO$39,MATCH($B32,$ET$17:$ET$40,0),MATCH(T$17,$ET$17:$HO$17,0),1),0,1)</f>
        <v>◯</v>
      </c>
      <c r="U32" s="58" t="str">
        <f>_xlfn.XLOOKUP(_xlfn.XLOOKUP($I$14&amp;$B32&amp;U$17,Data!$F:$F,Data!$H:$H,"",0,-1),$I$6:$I$12,$B$6:$B$12,INDEX($ET$17:$HO$39,MATCH($B32,$ET$17:$ET$40,0),MATCH(U$17,$ET$17:$HO$17,0),1),0,1)</f>
        <v>Ø</v>
      </c>
      <c r="V32" s="58" t="str">
        <f>_xlfn.XLOOKUP(_xlfn.XLOOKUP($I$14&amp;$B32&amp;V$17,Data!$F:$F,Data!$H:$H,"",0,-1),$I$6:$I$12,$B$6:$B$12,INDEX($ET$17:$HO$39,MATCH($B32,$ET$17:$ET$40,0),MATCH(V$17,$ET$17:$HO$17,0),1),0,1)</f>
        <v>◯</v>
      </c>
      <c r="W32" s="58" t="str">
        <f>_xlfn.XLOOKUP(_xlfn.XLOOKUP($I$14&amp;$B32&amp;W$17,Data!$F:$F,Data!$H:$H,"",0,-1),$I$6:$I$12,$B$6:$B$12,INDEX($ET$17:$HO$39,MATCH($B32,$ET$17:$ET$40,0),MATCH(W$17,$ET$17:$HO$17,0),1),0,1)</f>
        <v>Ø</v>
      </c>
      <c r="X32" s="58" t="str">
        <f>_xlfn.XLOOKUP(_xlfn.XLOOKUP($I$14&amp;$B32&amp;X$17,Data!$F:$F,Data!$H:$H,"",0,-1),$I$6:$I$12,$B$6:$B$12,INDEX($ET$17:$HO$39,MATCH($B32,$ET$17:$ET$40,0),MATCH(X$17,$ET$17:$HO$17,0),1),0,1)</f>
        <v>✔</v>
      </c>
      <c r="Y32" s="58" t="str">
        <f>_xlfn.XLOOKUP(_xlfn.XLOOKUP($I$14&amp;$B32&amp;Y$17,Data!$F:$F,Data!$H:$H,"",0,-1),$I$6:$I$12,$B$6:$B$12,INDEX($ET$17:$HO$39,MATCH($B32,$ET$17:$ET$40,0),MATCH(Y$17,$ET$17:$HO$17,0),1),0,1)</f>
        <v>◯</v>
      </c>
      <c r="Z32" s="58" t="str">
        <f>_xlfn.XLOOKUP(_xlfn.XLOOKUP($I$14&amp;$B32&amp;Z$17,Data!$F:$F,Data!$H:$H,"",0,-1),$I$6:$I$12,$B$6:$B$12,INDEX($ET$17:$HO$39,MATCH($B32,$ET$17:$ET$40,0),MATCH(Z$17,$ET$17:$HO$17,0),1),0,1)</f>
        <v>◯</v>
      </c>
      <c r="AA32" s="58" t="str">
        <f>_xlfn.XLOOKUP(_xlfn.XLOOKUP($I$14&amp;$B32&amp;AA$17,Data!$F:$F,Data!$H:$H,"",0,-1),$I$6:$I$12,$B$6:$B$12,INDEX($ET$17:$HO$39,MATCH($B32,$ET$17:$ET$40,0),MATCH(AA$17,$ET$17:$HO$17,0),1),0,1)</f>
        <v>Ø</v>
      </c>
      <c r="AB32" s="58" t="str">
        <f>_xlfn.XLOOKUP(_xlfn.XLOOKUP($I$14&amp;$B32&amp;AB$17,Data!$F:$F,Data!$H:$H,"",0,-1),$I$6:$I$12,$B$6:$B$12,INDEX($ET$17:$HO$39,MATCH($B32,$ET$17:$ET$40,0),MATCH(AB$17,$ET$17:$HO$17,0),1),0,1)</f>
        <v>Ø</v>
      </c>
      <c r="AC32" s="58" t="str">
        <f>_xlfn.XLOOKUP(_xlfn.XLOOKUP($I$14&amp;$B32&amp;AC$17,Data!$F:$F,Data!$H:$H,"",0,-1),$I$6:$I$12,$B$6:$B$12,INDEX($ET$17:$HO$39,MATCH($B32,$ET$17:$ET$40,0),MATCH(AC$17,$ET$17:$HO$17,0),1),0,1)</f>
        <v>Ø</v>
      </c>
      <c r="AD32" s="58" t="str">
        <f>_xlfn.XLOOKUP(_xlfn.XLOOKUP($I$14&amp;$B32&amp;AD$17,Data!$F:$F,Data!$H:$H,"",0,-1),$I$6:$I$12,$B$6:$B$12,INDEX($ET$17:$HO$39,MATCH($B32,$ET$17:$ET$40,0),MATCH(AD$17,$ET$17:$HO$17,0),1),0,1)</f>
        <v>Ø</v>
      </c>
      <c r="AE32" s="58" t="str">
        <f>_xlfn.XLOOKUP(_xlfn.XLOOKUP($I$14&amp;$B32&amp;AE$17,Data!$F:$F,Data!$H:$H,"",0,-1),$I$6:$I$12,$B$6:$B$12,INDEX($ET$17:$HO$39,MATCH($B32,$ET$17:$ET$40,0),MATCH(AE$17,$ET$17:$HO$17,0),1),0,1)</f>
        <v>Ø</v>
      </c>
      <c r="AF32" s="58" t="str">
        <f>_xlfn.XLOOKUP(_xlfn.XLOOKUP($I$14&amp;$B32&amp;AF$17,Data!$F:$F,Data!$H:$H,"",0,-1),$I$6:$I$12,$B$6:$B$12,INDEX($ET$17:$HO$39,MATCH($B32,$ET$17:$ET$40,0),MATCH(AF$17,$ET$17:$HO$17,0),1),0,1)</f>
        <v>Ø</v>
      </c>
      <c r="AG32" s="58" t="str">
        <f>_xlfn.XLOOKUP(_xlfn.XLOOKUP($I$14&amp;$B32&amp;AG$17,Data!$F:$F,Data!$H:$H,"",0,-1),$I$6:$I$12,$B$6:$B$12,INDEX($ET$17:$HO$39,MATCH($B32,$ET$17:$ET$40,0),MATCH(AG$17,$ET$17:$HO$17,0),1),0,1)</f>
        <v>◯</v>
      </c>
      <c r="AH32" s="58" t="str">
        <f>_xlfn.XLOOKUP(_xlfn.XLOOKUP($I$14&amp;$B32&amp;AH$17,Data!$F:$F,Data!$H:$H,"",0,-1),$I$6:$I$12,$B$6:$B$12,INDEX($ET$17:$HO$39,MATCH($B32,$ET$17:$ET$40,0),MATCH(AH$17,$ET$17:$HO$17,0),1),0,1)</f>
        <v>◯</v>
      </c>
      <c r="AI32" s="58" t="str">
        <f>_xlfn.XLOOKUP(_xlfn.XLOOKUP($I$14&amp;$B32&amp;AI$17,Data!$F:$F,Data!$H:$H,"",0,-1),$I$6:$I$12,$B$6:$B$12,INDEX($ET$17:$HO$39,MATCH($B32,$ET$17:$ET$40,0),MATCH(AI$17,$ET$17:$HO$17,0),1),0,1)</f>
        <v>Ø</v>
      </c>
      <c r="AJ32" s="58" t="str">
        <f>_xlfn.XLOOKUP(_xlfn.XLOOKUP($I$14&amp;$B32&amp;AJ$17,Data!$F:$F,Data!$H:$H,"",0,-1),$I$6:$I$12,$B$6:$B$12,INDEX($ET$17:$HO$39,MATCH($B32,$ET$17:$ET$40,0),MATCH(AJ$17,$ET$17:$HO$17,0),1),0,1)</f>
        <v>Ø</v>
      </c>
      <c r="AK32" s="58" t="str">
        <f>_xlfn.XLOOKUP(_xlfn.XLOOKUP($I$14&amp;$B32&amp;AK$17,Data!$F:$F,Data!$H:$H,"",0,-1),$I$6:$I$12,$B$6:$B$12,INDEX($ET$17:$HO$39,MATCH($B32,$ET$17:$ET$40,0),MATCH(AK$17,$ET$17:$HO$17,0),1),0,1)</f>
        <v>Ø</v>
      </c>
      <c r="AL32" s="58" t="str">
        <f>_xlfn.XLOOKUP(_xlfn.XLOOKUP($I$14&amp;$B32&amp;AL$17,Data!$F:$F,Data!$H:$H,"",0,-1),$I$6:$I$12,$B$6:$B$12,INDEX($ET$17:$HO$39,MATCH($B32,$ET$17:$ET$40,0),MATCH(AL$17,$ET$17:$HO$17,0),1),0,1)</f>
        <v>Ø</v>
      </c>
      <c r="AM32" s="58" t="str">
        <f>_xlfn.XLOOKUP(_xlfn.XLOOKUP($I$14&amp;$B32&amp;AM$17,Data!$F:$F,Data!$H:$H,"",0,-1),$I$6:$I$12,$B$6:$B$12,INDEX($ET$17:$HO$39,MATCH($B32,$ET$17:$ET$40,0),MATCH(AM$17,$ET$17:$HO$17,0),1),0,1)</f>
        <v>◯</v>
      </c>
      <c r="AN32" s="58" t="str">
        <f>_xlfn.XLOOKUP(_xlfn.XLOOKUP($I$14&amp;$B32&amp;AN$17,Data!$F:$F,Data!$H:$H,"",0,-1),$I$6:$I$12,$B$6:$B$12,INDEX($ET$17:$HO$39,MATCH($B32,$ET$17:$ET$40,0),MATCH(AN$17,$ET$17:$HO$17,0),1),0,1)</f>
        <v>◯</v>
      </c>
      <c r="AO32" s="58" t="str">
        <f>_xlfn.XLOOKUP(_xlfn.XLOOKUP($I$14&amp;$B32&amp;AO$17,Data!$F:$F,Data!$H:$H,"",0,-1),$I$6:$I$12,$B$6:$B$12,INDEX($ET$17:$HO$39,MATCH($B32,$ET$17:$ET$40,0),MATCH(AO$17,$ET$17:$HO$17,0),1),0,1)</f>
        <v>◯</v>
      </c>
      <c r="AP32" s="58" t="str">
        <f>_xlfn.XLOOKUP(_xlfn.XLOOKUP($I$14&amp;$B32&amp;AP$17,Data!$F:$F,Data!$H:$H,"",0,-1),$I$6:$I$12,$B$6:$B$12,INDEX($ET$17:$HO$39,MATCH($B32,$ET$17:$ET$40,0),MATCH(AP$17,$ET$17:$HO$17,0),1),0,1)</f>
        <v>◯</v>
      </c>
      <c r="AQ32" s="58" t="str">
        <f>_xlfn.XLOOKUP(_xlfn.XLOOKUP($I$14&amp;$B32&amp;AQ$17,Data!$F:$F,Data!$H:$H,"",0,-1),$I$6:$I$12,$B$6:$B$12,INDEX($ET$17:$HO$39,MATCH($B32,$ET$17:$ET$40,0),MATCH(AQ$17,$ET$17:$HO$17,0),1),0,1)</f>
        <v>◯</v>
      </c>
      <c r="AR32" s="58" t="str">
        <f>_xlfn.XLOOKUP(_xlfn.XLOOKUP($I$14&amp;$B32&amp;AR$17,Data!$F:$F,Data!$H:$H,"",0,-1),$I$6:$I$12,$B$6:$B$12,INDEX($ET$17:$HO$39,MATCH($B32,$ET$17:$ET$40,0),MATCH(AR$17,$ET$17:$HO$17,0),1),0,1)</f>
        <v>✔</v>
      </c>
      <c r="AS32" s="58" t="str">
        <f>_xlfn.XLOOKUP(_xlfn.XLOOKUP($I$14&amp;$B32&amp;AS$17,Data!$F:$F,Data!$H:$H,"",0,-1),$I$6:$I$12,$B$6:$B$12,INDEX($ET$17:$HO$39,MATCH($B32,$ET$17:$ET$40,0),MATCH(AS$17,$ET$17:$HO$17,0),1),0,1)</f>
        <v>Ø</v>
      </c>
      <c r="AT32" s="58" t="str">
        <f>_xlfn.XLOOKUP(_xlfn.XLOOKUP($I$14&amp;$B32&amp;AT$17,Data!$F:$F,Data!$H:$H,"",0,-1),$I$6:$I$12,$B$6:$B$12,INDEX($ET$17:$HO$39,MATCH($B32,$ET$17:$ET$40,0),MATCH(AT$17,$ET$17:$HO$17,0),1),0,1)</f>
        <v>✔</v>
      </c>
      <c r="AU32" s="58" t="str">
        <f>_xlfn.XLOOKUP(_xlfn.XLOOKUP($I$14&amp;$B32&amp;AU$17,Data!$F:$F,Data!$H:$H,"",0,-1),$I$6:$I$12,$B$6:$B$12,INDEX($ET$17:$HO$39,MATCH($B32,$ET$17:$ET$40,0),MATCH(AU$17,$ET$17:$HO$17,0),1),0,1)</f>
        <v>Ø</v>
      </c>
      <c r="AV32" s="58" t="str">
        <f>_xlfn.XLOOKUP(_xlfn.XLOOKUP($I$14&amp;$B32&amp;AV$17,Data!$F:$F,Data!$H:$H,"",0,-1),$I$6:$I$12,$B$6:$B$12,INDEX($ET$17:$HO$39,MATCH($B32,$ET$17:$ET$40,0),MATCH(AV$17,$ET$17:$HO$17,0),1),0,1)</f>
        <v>Ø</v>
      </c>
      <c r="AW32" s="58" t="str">
        <f>_xlfn.XLOOKUP(_xlfn.XLOOKUP($I$14&amp;$B32&amp;AW$17,Data!$F:$F,Data!$H:$H,"",0,-1),$I$6:$I$12,$B$6:$B$12,INDEX($ET$17:$HO$39,MATCH($B32,$ET$17:$ET$40,0),MATCH(AW$17,$ET$17:$HO$17,0),1),0,1)</f>
        <v>Ø</v>
      </c>
      <c r="AX32" s="58" t="str">
        <f>_xlfn.XLOOKUP(_xlfn.XLOOKUP($I$14&amp;$B32&amp;AX$17,Data!$F:$F,Data!$H:$H,"",0,-1),$I$6:$I$12,$B$6:$B$12,INDEX($ET$17:$HO$39,MATCH($B32,$ET$17:$ET$40,0),MATCH(AX$17,$ET$17:$HO$17,0),1),0,1)</f>
        <v>Ø</v>
      </c>
      <c r="AY32" s="58" t="str">
        <f>_xlfn.XLOOKUP(_xlfn.XLOOKUP($I$14&amp;$B32&amp;AY$17,Data!$F:$F,Data!$H:$H,"",0,-1),$I$6:$I$12,$B$6:$B$12,INDEX($ET$17:$HO$39,MATCH($B32,$ET$17:$ET$40,0),MATCH(AY$17,$ET$17:$HO$17,0),1),0,1)</f>
        <v>◯</v>
      </c>
      <c r="AZ32" s="58" t="str">
        <f>_xlfn.XLOOKUP(_xlfn.XLOOKUP($I$14&amp;$B32&amp;AZ$17,Data!$F:$F,Data!$H:$H,"",0,-1),$I$6:$I$12,$B$6:$B$12,INDEX($ET$17:$HO$39,MATCH($B32,$ET$17:$ET$40,0),MATCH(AZ$17,$ET$17:$HO$17,0),1),0,1)</f>
        <v>Ø</v>
      </c>
      <c r="BA32" s="58" t="str">
        <f>_xlfn.XLOOKUP(_xlfn.XLOOKUP($I$14&amp;$B32&amp;BA$17,Data!$F:$F,Data!$H:$H,"",0,-1),$I$6:$I$12,$B$6:$B$12,INDEX($ET$17:$HO$39,MATCH($B32,$ET$17:$ET$40,0),MATCH(BA$17,$ET$17:$HO$17,0),1),0,1)</f>
        <v>Ø</v>
      </c>
      <c r="BB32" s="58" t="str">
        <f>_xlfn.XLOOKUP(_xlfn.XLOOKUP($I$14&amp;$B32&amp;BB$17,Data!$F:$F,Data!$H:$H,"",0,-1),$I$6:$I$12,$B$6:$B$12,INDEX($ET$17:$HO$39,MATCH($B32,$ET$17:$ET$40,0),MATCH(BB$17,$ET$17:$HO$17,0),1),0,1)</f>
        <v>Ø</v>
      </c>
      <c r="BC32" s="58" t="str">
        <f>_xlfn.XLOOKUP(_xlfn.XLOOKUP($I$14&amp;$B32&amp;BC$17,Data!$F:$F,Data!$H:$H,"",0,-1),$I$6:$I$12,$B$6:$B$12,INDEX($ET$17:$HO$39,MATCH($B32,$ET$17:$ET$40,0),MATCH(BC$17,$ET$17:$HO$17,0),1),0,1)</f>
        <v>Ø</v>
      </c>
      <c r="BD32" s="58" t="str">
        <f>_xlfn.XLOOKUP(_xlfn.XLOOKUP($I$14&amp;$B32&amp;BD$17,Data!$F:$F,Data!$H:$H,"",0,-1),$I$6:$I$12,$B$6:$B$12,INDEX($ET$17:$HO$39,MATCH($B32,$ET$17:$ET$40,0),MATCH(BD$17,$ET$17:$HO$17,0),1),0,1)</f>
        <v>Ø</v>
      </c>
      <c r="BE32" s="58" t="str">
        <f>_xlfn.XLOOKUP(_xlfn.XLOOKUP($I$14&amp;$B32&amp;BE$17,Data!$F:$F,Data!$H:$H,"",0,-1),$I$6:$I$12,$B$6:$B$12,INDEX($ET$17:$HO$39,MATCH($B32,$ET$17:$ET$40,0),MATCH(BE$17,$ET$17:$HO$17,0),1),0,1)</f>
        <v>Ø</v>
      </c>
      <c r="BF32" s="58" t="str">
        <f>_xlfn.XLOOKUP(_xlfn.XLOOKUP($I$14&amp;$B32&amp;BF$17,Data!$F:$F,Data!$H:$H,"",0,-1),$I$6:$I$12,$B$6:$B$12,INDEX($ET$17:$HO$39,MATCH($B32,$ET$17:$ET$40,0),MATCH(BF$17,$ET$17:$HO$17,0),1),0,1)</f>
        <v>Ø</v>
      </c>
      <c r="BG32" s="58" t="str">
        <f>_xlfn.XLOOKUP(_xlfn.XLOOKUP($I$14&amp;$B32&amp;BG$17,Data!$F:$F,Data!$H:$H,"",0,-1),$I$6:$I$12,$B$6:$B$12,INDEX($ET$17:$HO$39,MATCH($B32,$ET$17:$ET$40,0),MATCH(BG$17,$ET$17:$HO$17,0),1),0,1)</f>
        <v>◯</v>
      </c>
      <c r="BH32" s="58" t="str">
        <f>_xlfn.XLOOKUP(_xlfn.XLOOKUP($I$14&amp;$B32&amp;BH$17,Data!$F:$F,Data!$H:$H,"",0,-1),$I$6:$I$12,$B$6:$B$12,INDEX($ET$17:$HO$39,MATCH($B32,$ET$17:$ET$40,0),MATCH(BH$17,$ET$17:$HO$17,0),1),0,1)</f>
        <v>◯</v>
      </c>
      <c r="BI32" s="58" t="str">
        <f>_xlfn.XLOOKUP(_xlfn.XLOOKUP($I$14&amp;$B32&amp;BI$17,Data!$F:$F,Data!$H:$H,"",0,-1),$I$6:$I$12,$B$6:$B$12,INDEX($ET$17:$HO$39,MATCH($B32,$ET$17:$ET$40,0),MATCH(BI$17,$ET$17:$HO$17,0),1),0,1)</f>
        <v>Ø</v>
      </c>
      <c r="BJ32" s="58" t="str">
        <f>_xlfn.XLOOKUP(_xlfn.XLOOKUP($I$14&amp;$B32&amp;BJ$17,Data!$F:$F,Data!$H:$H,"",0,-1),$I$6:$I$12,$B$6:$B$12,INDEX($ET$17:$HO$39,MATCH($B32,$ET$17:$ET$40,0),MATCH(BJ$17,$ET$17:$HO$17,0),1),0,1)</f>
        <v>Ø</v>
      </c>
      <c r="BK32" s="58" t="str">
        <f>_xlfn.XLOOKUP(_xlfn.XLOOKUP($I$14&amp;$B32&amp;BK$17,Data!$F:$F,Data!$H:$H,"",0,-1),$I$6:$I$12,$B$6:$B$12,INDEX($ET$17:$HO$39,MATCH($B32,$ET$17:$ET$40,0),MATCH(BK$17,$ET$17:$HO$17,0),1),0,1)</f>
        <v>Ø</v>
      </c>
      <c r="BL32" s="58" t="str">
        <f>_xlfn.XLOOKUP(_xlfn.XLOOKUP($I$14&amp;$B32&amp;BL$17,Data!$F:$F,Data!$H:$H,"",0,-1),$I$6:$I$12,$B$6:$B$12,INDEX($ET$17:$HO$39,MATCH($B32,$ET$17:$ET$40,0),MATCH(BL$17,$ET$17:$HO$17,0),1),0,1)</f>
        <v>Ø</v>
      </c>
      <c r="BM32" s="58" t="str">
        <f>_xlfn.XLOOKUP(_xlfn.XLOOKUP($I$14&amp;$B32&amp;BM$17,Data!$F:$F,Data!$H:$H,"",0,-1),$I$6:$I$12,$B$6:$B$12,INDEX($ET$17:$HO$39,MATCH($B32,$ET$17:$ET$40,0),MATCH(BM$17,$ET$17:$HO$17,0),1),0,1)</f>
        <v>Ø</v>
      </c>
      <c r="BN32" s="58" t="str">
        <f>_xlfn.XLOOKUP(_xlfn.XLOOKUP($I$14&amp;$B32&amp;BN$17,Data!$F:$F,Data!$H:$H,"",0,-1),$I$6:$I$12,$B$6:$B$12,INDEX($ET$17:$HO$39,MATCH($B32,$ET$17:$ET$40,0),MATCH(BN$17,$ET$17:$HO$17,0),1),0,1)</f>
        <v>Ø</v>
      </c>
      <c r="BO32" s="58" t="str">
        <f>_xlfn.XLOOKUP(_xlfn.XLOOKUP($I$14&amp;$B32&amp;BO$17,Data!$F:$F,Data!$H:$H,"",0,-1),$I$6:$I$12,$B$6:$B$12,INDEX($ET$17:$HO$39,MATCH($B32,$ET$17:$ET$40,0),MATCH(BO$17,$ET$17:$HO$17,0),1),0,1)</f>
        <v>Ø</v>
      </c>
      <c r="BP32" s="58" t="str">
        <f>_xlfn.XLOOKUP(_xlfn.XLOOKUP($I$14&amp;$B32&amp;BP$17,Data!$F:$F,Data!$H:$H,"",0,-1),$I$6:$I$12,$B$6:$B$12,INDEX($ET$17:$HO$39,MATCH($B32,$ET$17:$ET$40,0),MATCH(BP$17,$ET$17:$HO$17,0),1),0,1)</f>
        <v>Ø</v>
      </c>
      <c r="BQ32" s="58" t="str">
        <f>_xlfn.XLOOKUP(_xlfn.XLOOKUP($I$14&amp;$B32&amp;BQ$17,Data!$F:$F,Data!$H:$H,"",0,-1),$I$6:$I$12,$B$6:$B$12,INDEX($ET$17:$HO$39,MATCH($B32,$ET$17:$ET$40,0),MATCH(BQ$17,$ET$17:$HO$17,0),1),0,1)</f>
        <v>◯</v>
      </c>
      <c r="BR32" s="58" t="str">
        <f>_xlfn.XLOOKUP(_xlfn.XLOOKUP($I$14&amp;$B32&amp;BR$17,Data!$F:$F,Data!$H:$H,"",0,-1),$I$6:$I$12,$B$6:$B$12,INDEX($ET$17:$HO$39,MATCH($B32,$ET$17:$ET$40,0),MATCH(BR$17,$ET$17:$HO$17,0),1),0,1)</f>
        <v>Ø</v>
      </c>
      <c r="BS32" s="58" t="str">
        <f>_xlfn.XLOOKUP(_xlfn.XLOOKUP($I$14&amp;$B32&amp;BS$17,Data!$F:$F,Data!$H:$H,"",0,-1),$I$6:$I$12,$B$6:$B$12,INDEX($ET$17:$HO$39,MATCH($B32,$ET$17:$ET$40,0),MATCH(BS$17,$ET$17:$HO$17,0),1),0,1)</f>
        <v>Ø</v>
      </c>
      <c r="BT32" s="58" t="str">
        <f>_xlfn.XLOOKUP(_xlfn.XLOOKUP($I$14&amp;$B32&amp;BT$17,Data!$F:$F,Data!$H:$H,"",0,-1),$I$6:$I$12,$B$6:$B$12,INDEX($ET$17:$HO$39,MATCH($B32,$ET$17:$ET$40,0),MATCH(BT$17,$ET$17:$HO$17,0),1),0,1)</f>
        <v>Ø</v>
      </c>
      <c r="BU32" s="58" t="str">
        <f>_xlfn.XLOOKUP(_xlfn.XLOOKUP($I$14&amp;$B32&amp;BU$17,Data!$F:$F,Data!$H:$H,"",0,-1),$I$6:$I$12,$B$6:$B$12,INDEX($ET$17:$HO$39,MATCH($B32,$ET$17:$ET$40,0),MATCH(BU$17,$ET$17:$HO$17,0),1),0,1)</f>
        <v>Ø</v>
      </c>
      <c r="BV32" s="58" t="str">
        <f>_xlfn.XLOOKUP(_xlfn.XLOOKUP($I$14&amp;$B32&amp;BV$17,Data!$F:$F,Data!$H:$H,"",0,-1),$I$6:$I$12,$B$6:$B$12,INDEX($ET$17:$HO$39,MATCH($B32,$ET$17:$ET$40,0),MATCH(BV$17,$ET$17:$HO$17,0),1),0,1)</f>
        <v>◯</v>
      </c>
      <c r="BW32" s="58" t="str">
        <f>_xlfn.XLOOKUP(_xlfn.XLOOKUP($I$14&amp;$B32&amp;BW$17,Data!$F:$F,Data!$H:$H,"",0,-1),$I$6:$I$12,$B$6:$B$12,INDEX($ET$17:$HO$39,MATCH($B32,$ET$17:$ET$40,0),MATCH(BW$17,$ET$17:$HO$17,0),1),0,1)</f>
        <v>Ø</v>
      </c>
      <c r="BX32" s="57"/>
      <c r="BY32" s="57"/>
      <c r="BZ32" s="57"/>
      <c r="CA32" s="57"/>
      <c r="CB32" s="57"/>
      <c r="CC32" s="57"/>
      <c r="CD32" s="57"/>
      <c r="CE32" s="57"/>
      <c r="CF32" s="57"/>
      <c r="CG32" s="57"/>
      <c r="CH32" s="57"/>
      <c r="CI32" s="57"/>
      <c r="CJ32" s="57"/>
      <c r="CK32" s="57"/>
      <c r="CL32" s="57"/>
      <c r="CM32" s="57"/>
      <c r="CN32" s="57"/>
      <c r="CO32" s="57"/>
      <c r="CP32" s="57"/>
      <c r="CQ32" s="57"/>
      <c r="CR32" s="57"/>
      <c r="CS32" s="57"/>
      <c r="CT32" s="57"/>
      <c r="CU32" s="57"/>
      <c r="CV32" s="57"/>
      <c r="CW32" s="57"/>
      <c r="CX32" s="57"/>
      <c r="CY32" s="57"/>
      <c r="CZ32" s="57"/>
      <c r="DA32" s="57"/>
      <c r="DB32" s="57"/>
      <c r="DC32" s="57"/>
      <c r="DD32" s="57"/>
      <c r="DE32" s="57"/>
      <c r="DF32" s="57"/>
      <c r="DG32" s="57"/>
      <c r="DH32" s="57"/>
      <c r="DI32" s="57"/>
      <c r="DJ32" s="57"/>
      <c r="DK32" s="57"/>
      <c r="DL32" s="57"/>
      <c r="DM32" s="57"/>
      <c r="DN32" s="57"/>
      <c r="DO32" s="57"/>
      <c r="DP32" s="57"/>
      <c r="DQ32" s="57"/>
      <c r="DR32" s="57"/>
      <c r="DS32" s="57"/>
      <c r="DT32" s="57"/>
      <c r="DU32" s="57"/>
      <c r="DV32" s="57"/>
      <c r="DW32" s="57"/>
      <c r="DX32" s="57"/>
      <c r="DY32" s="57"/>
      <c r="DZ32" s="57"/>
      <c r="EA32" s="57"/>
      <c r="EB32" s="57"/>
      <c r="EC32" s="57"/>
      <c r="ED32" s="57"/>
      <c r="EE32" s="57"/>
      <c r="EF32" s="57"/>
      <c r="EG32" s="57"/>
      <c r="EH32" s="57"/>
      <c r="EI32" s="57"/>
      <c r="EJ32" s="57"/>
      <c r="EK32" s="57"/>
      <c r="EL32" s="57"/>
      <c r="EM32" s="57"/>
      <c r="EN32" s="57"/>
      <c r="EO32" s="57"/>
      <c r="EP32" s="57"/>
      <c r="EQ32" s="57"/>
      <c r="ER32" s="57"/>
      <c r="ET32" s="133" t="s">
        <v>1486</v>
      </c>
      <c r="EU32" s="126"/>
      <c r="EV32" s="127"/>
      <c r="EW32" s="127"/>
      <c r="EX32" s="127"/>
      <c r="EY32" s="127"/>
      <c r="EZ32" s="128"/>
      <c r="FA32" s="58" t="str">
        <f>_xlfn.XLOOKUP(_xlfn.XLOOKUP($FA$14&amp;$ET32&amp;FA$17,'Data M-1'!$F:$F,'Data M-1'!$G:$G,"Not in Scope",0,1),$FA$6:$FA$11,$ET$6:$ET$11,"",0,1)</f>
        <v>Ø</v>
      </c>
      <c r="FB32" s="58" t="str">
        <f>_xlfn.XLOOKUP(_xlfn.XLOOKUP($FA$14&amp;$ET32&amp;FB$17,'Data M-1'!$F:$F,'Data M-1'!$G:$G,"Not in Scope",0,1),$FA$6:$FA$11,$ET$6:$ET$11,"",0,1)</f>
        <v>Ø</v>
      </c>
      <c r="FC32" s="58" t="str">
        <f>_xlfn.XLOOKUP(_xlfn.XLOOKUP($FA$14&amp;$ET32&amp;FC$17,'Data M-1'!$F:$F,'Data M-1'!$G:$G,"Not in Scope",0,1),$FA$6:$FA$11,$ET$6:$ET$11,"",0,1)</f>
        <v>Ø</v>
      </c>
      <c r="FD32" s="58" t="str">
        <f>_xlfn.XLOOKUP(_xlfn.XLOOKUP($FA$14&amp;$ET32&amp;FD$17,'Data M-1'!$F:$F,'Data M-1'!$G:$G,"Not in Scope",0,1),$FA$6:$FA$11,$ET$6:$ET$11,"",0,1)</f>
        <v>Ø</v>
      </c>
      <c r="FE32" s="58" t="str">
        <f>_xlfn.XLOOKUP(_xlfn.XLOOKUP($FA$14&amp;$ET32&amp;FE$17,'Data M-1'!$F:$F,'Data M-1'!$G:$G,"Not in Scope",0,1),$FA$6:$FA$11,$ET$6:$ET$11,"",0,1)</f>
        <v>Ø</v>
      </c>
      <c r="FF32" s="58" t="str">
        <f>_xlfn.XLOOKUP(_xlfn.XLOOKUP($FA$14&amp;$ET32&amp;FF$17,'Data M-1'!$F:$F,'Data M-1'!$G:$G,"Not in Scope",0,1),$FA$6:$FA$11,$ET$6:$ET$11,"",0,1)</f>
        <v>◯</v>
      </c>
      <c r="FG32" s="58" t="str">
        <f>_xlfn.XLOOKUP(_xlfn.XLOOKUP($FA$14&amp;$ET32&amp;FG$17,'Data M-1'!$F:$F,'Data M-1'!$G:$G,"Not in Scope",0,1),$FA$6:$FA$11,$ET$6:$ET$11,"",0,1)</f>
        <v>Ø</v>
      </c>
      <c r="FH32" s="58" t="str">
        <f>_xlfn.XLOOKUP(_xlfn.XLOOKUP($FA$14&amp;$ET32&amp;FH$17,'Data M-1'!$F:$F,'Data M-1'!$G:$G,"Not in Scope",0,1),$FA$6:$FA$11,$ET$6:$ET$11,"",0,1)</f>
        <v>Ø</v>
      </c>
      <c r="FI32" s="58" t="str">
        <f>_xlfn.XLOOKUP(_xlfn.XLOOKUP($FA$14&amp;$ET32&amp;FI$17,'Data M-1'!$F:$F,'Data M-1'!$G:$G,"Not in Scope",0,1),$FA$6:$FA$11,$ET$6:$ET$11,"",0,1)</f>
        <v>◯</v>
      </c>
      <c r="FJ32" s="58" t="str">
        <f>_xlfn.XLOOKUP(_xlfn.XLOOKUP($FA$14&amp;$ET32&amp;FJ$17,'Data M-1'!$F:$F,'Data M-1'!$G:$G,"Not in Scope",0,1),$FA$6:$FA$11,$ET$6:$ET$11,"",0,1)</f>
        <v>Ø</v>
      </c>
      <c r="FK32" s="58" t="str">
        <f>_xlfn.XLOOKUP(_xlfn.XLOOKUP($FA$14&amp;$ET32&amp;FK$17,'Data M-1'!$F:$F,'Data M-1'!$G:$G,"Not in Scope",0,1),$FA$6:$FA$11,$ET$6:$ET$11,"",0,1)</f>
        <v>◯</v>
      </c>
      <c r="FL32" s="58" t="str">
        <f>_xlfn.XLOOKUP(_xlfn.XLOOKUP($FA$14&amp;$ET32&amp;FL$17,'Data M-1'!$F:$F,'Data M-1'!$G:$G,"Not in Scope",0,1),$FA$6:$FA$11,$ET$6:$ET$11,"",0,1)</f>
        <v>◯</v>
      </c>
      <c r="FM32" s="58" t="str">
        <f>_xlfn.XLOOKUP(_xlfn.XLOOKUP($FA$14&amp;$ET32&amp;FM$17,'Data M-1'!$F:$F,'Data M-1'!$G:$G,"Not in Scope",0,1),$FA$6:$FA$11,$ET$6:$ET$11,"",0,1)</f>
        <v>Ø</v>
      </c>
      <c r="FN32" s="58" t="str">
        <f>_xlfn.XLOOKUP(_xlfn.XLOOKUP($FA$14&amp;$ET32&amp;FN$17,'Data M-1'!$F:$F,'Data M-1'!$G:$G,"Not in Scope",0,1),$FA$6:$FA$11,$ET$6:$ET$11,"",0,1)</f>
        <v>◯</v>
      </c>
      <c r="FO32" s="58" t="str">
        <f>_xlfn.XLOOKUP(_xlfn.XLOOKUP($FA$14&amp;$ET32&amp;FO$17,'Data M-1'!$F:$F,'Data M-1'!$G:$G,"Not in Scope",0,1),$FA$6:$FA$11,$ET$6:$ET$11,"",0,1)</f>
        <v>Ø</v>
      </c>
      <c r="FP32" s="58" t="str">
        <f>_xlfn.XLOOKUP(_xlfn.XLOOKUP($FA$14&amp;$ET32&amp;FP$17,'Data M-1'!$F:$F,'Data M-1'!$G:$G,"Not in Scope",0,1),$FA$6:$FA$11,$ET$6:$ET$11,"",0,1)</f>
        <v>◯</v>
      </c>
      <c r="FQ32" s="58" t="str">
        <f>_xlfn.XLOOKUP(_xlfn.XLOOKUP($FA$14&amp;$ET32&amp;FQ$17,'Data M-1'!$F:$F,'Data M-1'!$G:$G,"Not in Scope",0,1),$FA$6:$FA$11,$ET$6:$ET$11,"",0,1)</f>
        <v>◯</v>
      </c>
      <c r="FR32" s="58" t="str">
        <f>_xlfn.XLOOKUP(_xlfn.XLOOKUP($FA$14&amp;$ET32&amp;FR$17,'Data M-1'!$F:$F,'Data M-1'!$G:$G,"Not in Scope",0,1),$FA$6:$FA$11,$ET$6:$ET$11,"",0,1)</f>
        <v>◯</v>
      </c>
      <c r="FS32" s="58" t="str">
        <f>_xlfn.XLOOKUP(_xlfn.XLOOKUP($FA$14&amp;$ET32&amp;FS$17,'Data M-1'!$F:$F,'Data M-1'!$G:$G,"Not in Scope",0,1),$FA$6:$FA$11,$ET$6:$ET$11,"",0,1)</f>
        <v>Ø</v>
      </c>
      <c r="FT32" s="58" t="str">
        <f>_xlfn.XLOOKUP(_xlfn.XLOOKUP($FA$14&amp;$ET32&amp;FT$17,'Data M-1'!$F:$F,'Data M-1'!$G:$G,"Not in Scope",0,1),$FA$6:$FA$11,$ET$6:$ET$11,"",0,1)</f>
        <v>Ø</v>
      </c>
      <c r="FU32" s="58" t="str">
        <f>_xlfn.XLOOKUP(_xlfn.XLOOKUP($FA$14&amp;$ET32&amp;FU$17,'Data M-1'!$F:$F,'Data M-1'!$G:$G,"Not in Scope",0,1),$FA$6:$FA$11,$ET$6:$ET$11,"",0,1)</f>
        <v>Ø</v>
      </c>
      <c r="FV32" s="58" t="str">
        <f>_xlfn.XLOOKUP(_xlfn.XLOOKUP($FA$14&amp;$ET32&amp;FV$17,'Data M-1'!$F:$F,'Data M-1'!$G:$G,"Not in Scope",0,1),$FA$6:$FA$11,$ET$6:$ET$11,"",0,1)</f>
        <v>Ø</v>
      </c>
      <c r="FW32" s="58" t="str">
        <f>_xlfn.XLOOKUP(_xlfn.XLOOKUP($FA$14&amp;$ET32&amp;FW$17,'Data M-1'!$F:$F,'Data M-1'!$G:$G,"Not in Scope",0,1),$FA$6:$FA$11,$ET$6:$ET$11,"",0,1)</f>
        <v>Ø</v>
      </c>
      <c r="FX32" s="58" t="str">
        <f>_xlfn.XLOOKUP(_xlfn.XLOOKUP($FA$14&amp;$ET32&amp;FX$17,'Data M-1'!$F:$F,'Data M-1'!$G:$G,"Not in Scope",0,1),$FA$6:$FA$11,$ET$6:$ET$11,"",0,1)</f>
        <v>Ø</v>
      </c>
      <c r="FY32" s="58" t="str">
        <f>_xlfn.XLOOKUP(_xlfn.XLOOKUP($FA$14&amp;$ET32&amp;FY$17,'Data M-1'!$F:$F,'Data M-1'!$G:$G,"Not in Scope",0,1),$FA$6:$FA$11,$ET$6:$ET$11,"",0,1)</f>
        <v>◯</v>
      </c>
      <c r="FZ32" s="58" t="str">
        <f>_xlfn.XLOOKUP(_xlfn.XLOOKUP($FA$14&amp;$ET32&amp;FZ$17,'Data M-1'!$F:$F,'Data M-1'!$G:$G,"Not in Scope",0,1),$FA$6:$FA$11,$ET$6:$ET$11,"",0,1)</f>
        <v>◯</v>
      </c>
      <c r="GA32" s="58" t="str">
        <f>_xlfn.XLOOKUP(_xlfn.XLOOKUP($FA$14&amp;$ET32&amp;GA$17,'Data M-1'!$F:$F,'Data M-1'!$G:$G,"Not in Scope",0,1),$FA$6:$FA$11,$ET$6:$ET$11,"",0,1)</f>
        <v>Ø</v>
      </c>
      <c r="GB32" s="58" t="str">
        <f>_xlfn.XLOOKUP(_xlfn.XLOOKUP($FA$14&amp;$ET32&amp;GB$17,'Data M-1'!$F:$F,'Data M-1'!$G:$G,"Not in Scope",0,1),$FA$6:$FA$11,$ET$6:$ET$11,"",0,1)</f>
        <v>Ø</v>
      </c>
      <c r="GC32" s="58" t="str">
        <f>_xlfn.XLOOKUP(_xlfn.XLOOKUP($FA$14&amp;$ET32&amp;GC$17,'Data M-1'!$F:$F,'Data M-1'!$G:$G,"Not in Scope",0,1),$FA$6:$FA$11,$ET$6:$ET$11,"",0,1)</f>
        <v>Ø</v>
      </c>
      <c r="GD32" s="58" t="str">
        <f>_xlfn.XLOOKUP(_xlfn.XLOOKUP($FA$14&amp;$ET32&amp;GD$17,'Data M-1'!$F:$F,'Data M-1'!$G:$G,"Not in Scope",0,1),$FA$6:$FA$11,$ET$6:$ET$11,"",0,1)</f>
        <v>Ø</v>
      </c>
      <c r="GE32" s="58" t="str">
        <f>_xlfn.XLOOKUP(_xlfn.XLOOKUP($FA$14&amp;$ET32&amp;GE$17,'Data M-1'!$F:$F,'Data M-1'!$G:$G,"Not in Scope",0,1),$FA$6:$FA$11,$ET$6:$ET$11,"",0,1)</f>
        <v>◯</v>
      </c>
      <c r="GF32" s="58" t="str">
        <f>_xlfn.XLOOKUP(_xlfn.XLOOKUP($FA$14&amp;$ET32&amp;GF$17,'Data M-1'!$F:$F,'Data M-1'!$G:$G,"Not in Scope",0,1),$FA$6:$FA$11,$ET$6:$ET$11,"",0,1)</f>
        <v>◯</v>
      </c>
      <c r="GG32" s="58" t="str">
        <f>_xlfn.XLOOKUP(_xlfn.XLOOKUP($FA$14&amp;$ET32&amp;GG$17,'Data M-1'!$F:$F,'Data M-1'!$G:$G,"Not in Scope",0,1),$FA$6:$FA$11,$ET$6:$ET$11,"",0,1)</f>
        <v>◯</v>
      </c>
      <c r="GH32" s="58" t="str">
        <f>_xlfn.XLOOKUP(_xlfn.XLOOKUP($FA$14&amp;$ET32&amp;GH$17,'Data M-1'!$F:$F,'Data M-1'!$G:$G,"Not in Scope",0,1),$FA$6:$FA$11,$ET$6:$ET$11,"",0,1)</f>
        <v>◯</v>
      </c>
      <c r="GI32" s="58" t="str">
        <f>_xlfn.XLOOKUP(_xlfn.XLOOKUP($FA$14&amp;$ET32&amp;GI$17,'Data M-1'!$F:$F,'Data M-1'!$G:$G,"Not in Scope",0,1),$FA$6:$FA$11,$ET$6:$ET$11,"",0,1)</f>
        <v>◯</v>
      </c>
      <c r="GJ32" s="58" t="str">
        <f>_xlfn.XLOOKUP(_xlfn.XLOOKUP($FA$14&amp;$ET32&amp;GJ$17,'Data M-1'!$F:$F,'Data M-1'!$G:$G,"Not in Scope",0,1),$FA$6:$FA$11,$ET$6:$ET$11,"",0,1)</f>
        <v>◯</v>
      </c>
      <c r="GK32" s="58" t="str">
        <f>_xlfn.XLOOKUP(_xlfn.XLOOKUP($FA$14&amp;$ET32&amp;GK$17,'Data M-1'!$F:$F,'Data M-1'!$G:$G,"Not in Scope",0,1),$FA$6:$FA$11,$ET$6:$ET$11,"",0,1)</f>
        <v>Ø</v>
      </c>
      <c r="GL32" s="58" t="str">
        <f>_xlfn.XLOOKUP(_xlfn.XLOOKUP($FA$14&amp;$ET32&amp;GL$17,'Data M-1'!$F:$F,'Data M-1'!$G:$G,"Not in Scope",0,1),$FA$6:$FA$11,$ET$6:$ET$11,"",0,1)</f>
        <v>◯</v>
      </c>
      <c r="GM32" s="58" t="str">
        <f>_xlfn.XLOOKUP(_xlfn.XLOOKUP($FA$14&amp;$ET32&amp;GM$17,'Data M-1'!$F:$F,'Data M-1'!$G:$G,"Not in Scope",0,1),$FA$6:$FA$11,$ET$6:$ET$11,"",0,1)</f>
        <v>Ø</v>
      </c>
      <c r="GN32" s="58" t="str">
        <f>_xlfn.XLOOKUP(_xlfn.XLOOKUP($FA$14&amp;$ET32&amp;GN$17,'Data M-1'!$F:$F,'Data M-1'!$G:$G,"Not in Scope",0,1),$FA$6:$FA$11,$ET$6:$ET$11,"",0,1)</f>
        <v>Ø</v>
      </c>
      <c r="GO32" s="58" t="str">
        <f>_xlfn.XLOOKUP(_xlfn.XLOOKUP($FA$14&amp;$ET32&amp;GO$17,'Data M-1'!$F:$F,'Data M-1'!$G:$G,"Not in Scope",0,1),$FA$6:$FA$11,$ET$6:$ET$11,"",0,1)</f>
        <v>Ø</v>
      </c>
      <c r="GP32" s="58" t="str">
        <f>_xlfn.XLOOKUP(_xlfn.XLOOKUP($FA$14&amp;$ET32&amp;GP$17,'Data M-1'!$F:$F,'Data M-1'!$G:$G,"Not in Scope",0,1),$FA$6:$FA$11,$ET$6:$ET$11,"",0,1)</f>
        <v>Ø</v>
      </c>
      <c r="GQ32" s="58" t="str">
        <f>_xlfn.XLOOKUP(_xlfn.XLOOKUP($FA$14&amp;$ET32&amp;GQ$17,'Data M-1'!$F:$F,'Data M-1'!$G:$G,"Not in Scope",0,1),$FA$6:$FA$11,$ET$6:$ET$11,"",0,1)</f>
        <v>◯</v>
      </c>
      <c r="GR32" s="58" t="str">
        <f>_xlfn.XLOOKUP(_xlfn.XLOOKUP($FA$14&amp;$ET32&amp;GR$17,'Data M-1'!$F:$F,'Data M-1'!$G:$G,"Not in Scope",0,1),$FA$6:$FA$11,$ET$6:$ET$11,"",0,1)</f>
        <v>Ø</v>
      </c>
      <c r="GS32" s="58" t="str">
        <f>_xlfn.XLOOKUP(_xlfn.XLOOKUP($FA$14&amp;$ET32&amp;GS$17,'Data M-1'!$F:$F,'Data M-1'!$G:$G,"Not in Scope",0,1),$FA$6:$FA$11,$ET$6:$ET$11,"",0,1)</f>
        <v>Ø</v>
      </c>
      <c r="GT32" s="58" t="str">
        <f>_xlfn.XLOOKUP(_xlfn.XLOOKUP($FA$14&amp;$ET32&amp;GT$17,'Data M-1'!$F:$F,'Data M-1'!$G:$G,"Not in Scope",0,1),$FA$6:$FA$11,$ET$6:$ET$11,"",0,1)</f>
        <v>Ø</v>
      </c>
      <c r="GU32" s="58" t="str">
        <f>_xlfn.XLOOKUP(_xlfn.XLOOKUP($FA$14&amp;$ET32&amp;GU$17,'Data M-1'!$F:$F,'Data M-1'!$G:$G,"Not in Scope",0,1),$FA$6:$FA$11,$ET$6:$ET$11,"",0,1)</f>
        <v>Ø</v>
      </c>
      <c r="GV32" s="58" t="str">
        <f>_xlfn.XLOOKUP(_xlfn.XLOOKUP($FA$14&amp;$ET32&amp;GV$17,'Data M-1'!$F:$F,'Data M-1'!$G:$G,"Not in Scope",0,1),$FA$6:$FA$11,$ET$6:$ET$11,"",0,1)</f>
        <v>Ø</v>
      </c>
      <c r="GW32" s="58" t="str">
        <f>_xlfn.XLOOKUP(_xlfn.XLOOKUP($FA$14&amp;$ET32&amp;GW$17,'Data M-1'!$F:$F,'Data M-1'!$G:$G,"Not in Scope",0,1),$FA$6:$FA$11,$ET$6:$ET$11,"",0,1)</f>
        <v>Ø</v>
      </c>
      <c r="GX32" s="58" t="str">
        <f>_xlfn.XLOOKUP(_xlfn.XLOOKUP($FA$14&amp;$ET32&amp;GX$17,'Data M-1'!$F:$F,'Data M-1'!$G:$G,"Not in Scope",0,1),$FA$6:$FA$11,$ET$6:$ET$11,"",0,1)</f>
        <v>Ø</v>
      </c>
      <c r="GY32" s="58" t="str">
        <f>_xlfn.XLOOKUP(_xlfn.XLOOKUP($FA$14&amp;$ET32&amp;GY$17,'Data M-1'!$F:$F,'Data M-1'!$G:$G,"Not in Scope",0,1),$FA$6:$FA$11,$ET$6:$ET$11,"",0,1)</f>
        <v>◯</v>
      </c>
      <c r="GZ32" s="58" t="str">
        <f>_xlfn.XLOOKUP(_xlfn.XLOOKUP($FA$14&amp;$ET32&amp;GZ$17,'Data M-1'!$F:$F,'Data M-1'!$G:$G,"Not in Scope",0,1),$FA$6:$FA$11,$ET$6:$ET$11,"",0,1)</f>
        <v>◯</v>
      </c>
      <c r="HA32" s="58" t="str">
        <f>_xlfn.XLOOKUP(_xlfn.XLOOKUP($FA$14&amp;$ET32&amp;HA$17,'Data M-1'!$F:$F,'Data M-1'!$G:$G,"Not in Scope",0,1),$FA$6:$FA$11,$ET$6:$ET$11,"",0,1)</f>
        <v>Ø</v>
      </c>
      <c r="HB32" s="58" t="str">
        <f>_xlfn.XLOOKUP(_xlfn.XLOOKUP($FA$14&amp;$ET32&amp;HB$17,'Data M-1'!$F:$F,'Data M-1'!$G:$G,"Not in Scope",0,1),$FA$6:$FA$11,$ET$6:$ET$11,"",0,1)</f>
        <v>Ø</v>
      </c>
      <c r="HC32" s="58" t="str">
        <f>_xlfn.XLOOKUP(_xlfn.XLOOKUP($FA$14&amp;$ET32&amp;HC$17,'Data M-1'!$F:$F,'Data M-1'!$G:$G,"Not in Scope",0,1),$FA$6:$FA$11,$ET$6:$ET$11,"",0,1)</f>
        <v>Ø</v>
      </c>
      <c r="HD32" s="58" t="str">
        <f>_xlfn.XLOOKUP(_xlfn.XLOOKUP($FA$14&amp;$ET32&amp;HD$17,'Data M-1'!$F:$F,'Data M-1'!$G:$G,"Not in Scope",0,1),$FA$6:$FA$11,$ET$6:$ET$11,"",0,1)</f>
        <v>Ø</v>
      </c>
      <c r="HE32" s="58" t="str">
        <f>_xlfn.XLOOKUP(_xlfn.XLOOKUP($FA$14&amp;$ET32&amp;HE$17,'Data M-1'!$F:$F,'Data M-1'!$G:$G,"Not in Scope",0,1),$FA$6:$FA$11,$ET$6:$ET$11,"",0,1)</f>
        <v>Ø</v>
      </c>
      <c r="HF32" s="58" t="str">
        <f>_xlfn.XLOOKUP(_xlfn.XLOOKUP($FA$14&amp;$ET32&amp;HF$17,'Data M-1'!$F:$F,'Data M-1'!$G:$G,"Not in Scope",0,1),$FA$6:$FA$11,$ET$6:$ET$11,"",0,1)</f>
        <v>Ø</v>
      </c>
      <c r="HG32" s="58" t="str">
        <f>_xlfn.XLOOKUP(_xlfn.XLOOKUP($FA$14&amp;$ET32&amp;HG$17,'Data M-1'!$F:$F,'Data M-1'!$G:$G,"Not in Scope",0,1),$FA$6:$FA$11,$ET$6:$ET$11,"",0,1)</f>
        <v>Ø</v>
      </c>
      <c r="HH32" s="58" t="str">
        <f>_xlfn.XLOOKUP(_xlfn.XLOOKUP($FA$14&amp;$ET32&amp;HH$17,'Data M-1'!$F:$F,'Data M-1'!$G:$G,"Not in Scope",0,1),$FA$6:$FA$11,$ET$6:$ET$11,"",0,1)</f>
        <v>Ø</v>
      </c>
      <c r="HI32" s="58" t="str">
        <f>_xlfn.XLOOKUP(_xlfn.XLOOKUP($FA$14&amp;$ET32&amp;HI$17,'Data M-1'!$F:$F,'Data M-1'!$G:$G,"Not in Scope",0,1),$FA$6:$FA$11,$ET$6:$ET$11,"",0,1)</f>
        <v>◯</v>
      </c>
      <c r="HJ32" s="58" t="str">
        <f>_xlfn.XLOOKUP(_xlfn.XLOOKUP($FA$14&amp;$ET32&amp;HJ$17,'Data M-1'!$F:$F,'Data M-1'!$G:$G,"Not in Scope",0,1),$FA$6:$FA$11,$ET$6:$ET$11,"",0,1)</f>
        <v>Ø</v>
      </c>
      <c r="HK32" s="58" t="str">
        <f>_xlfn.XLOOKUP(_xlfn.XLOOKUP($FA$14&amp;$ET32&amp;HK$17,'Data M-1'!$F:$F,'Data M-1'!$G:$G,"Not in Scope",0,1),$FA$6:$FA$11,$ET$6:$ET$11,"",0,1)</f>
        <v>Ø</v>
      </c>
      <c r="HL32" s="58" t="str">
        <f>_xlfn.XLOOKUP(_xlfn.XLOOKUP($FA$14&amp;$ET32&amp;HL$17,'Data M-1'!$F:$F,'Data M-1'!$G:$G,"Not in Scope",0,1),$FA$6:$FA$11,$ET$6:$ET$11,"",0,1)</f>
        <v>Ø</v>
      </c>
      <c r="HM32" s="58" t="str">
        <f>_xlfn.XLOOKUP(_xlfn.XLOOKUP($FA$14&amp;$ET32&amp;HM$17,'Data M-1'!$F:$F,'Data M-1'!$G:$G,"Not in Scope",0,1),$FA$6:$FA$11,$ET$6:$ET$11,"",0,1)</f>
        <v>Ø</v>
      </c>
      <c r="HN32" s="58" t="str">
        <f>_xlfn.XLOOKUP(_xlfn.XLOOKUP($FA$14&amp;$ET32&amp;HN$17,'Data M-1'!$F:$F,'Data M-1'!$G:$G,"Not in Scope",0,1),$FA$6:$FA$11,$ET$6:$ET$11,"",0,1)</f>
        <v>◯</v>
      </c>
      <c r="HO32" s="58" t="str">
        <f>_xlfn.XLOOKUP(_xlfn.XLOOKUP($FA$14&amp;$ET32&amp;HO$17,'Data M-1'!$F:$F,'Data M-1'!$G:$G,"Not in Scope",0,1),$FA$6:$FA$11,$ET$6:$ET$11,"",0,1)</f>
        <v>Ø</v>
      </c>
    </row>
    <row r="33" spans="2:223" x14ac:dyDescent="0.25">
      <c r="B33" s="134" t="s">
        <v>358</v>
      </c>
      <c r="C33" s="135"/>
      <c r="D33" s="136"/>
      <c r="E33" s="136"/>
      <c r="F33" s="136"/>
      <c r="G33" s="136"/>
      <c r="H33" s="137"/>
      <c r="I33" s="58" t="str">
        <f>_xlfn.XLOOKUP(_xlfn.XLOOKUP($I$14&amp;$B33&amp;I$17,Data!$F:$F,Data!$H:$H,"",0,-1),$I$6:$I$12,$B$6:$B$12,INDEX($ET$17:$HO$39,MATCH($B33,$ET$17:$ET$40,0),MATCH(I$17,$ET$17:$HO$17,0),1),0,1)</f>
        <v>Ø</v>
      </c>
      <c r="J33" s="58" t="str">
        <f>_xlfn.XLOOKUP(_xlfn.XLOOKUP($I$14&amp;$B33&amp;J$17,Data!$F:$F,Data!$H:$H,"",0,-1),$I$6:$I$12,$B$6:$B$12,INDEX($ET$17:$HO$39,MATCH($B33,$ET$17:$ET$40,0),MATCH(J$17,$ET$17:$HO$17,0),1),0,1)</f>
        <v>Ø</v>
      </c>
      <c r="K33" s="58" t="str">
        <f>_xlfn.XLOOKUP(_xlfn.XLOOKUP($I$14&amp;$B33&amp;K$17,Data!$F:$F,Data!$H:$H,"",0,-1),$I$6:$I$12,$B$6:$B$12,INDEX($ET$17:$HO$39,MATCH($B33,$ET$17:$ET$40,0),MATCH(K$17,$ET$17:$HO$17,0),1),0,1)</f>
        <v>Ø</v>
      </c>
      <c r="L33" s="58" t="str">
        <f>_xlfn.XLOOKUP(_xlfn.XLOOKUP($I$14&amp;$B33&amp;L$17,Data!$F:$F,Data!$H:$H,"",0,-1),$I$6:$I$12,$B$6:$B$12,INDEX($ET$17:$HO$39,MATCH($B33,$ET$17:$ET$40,0),MATCH(L$17,$ET$17:$HO$17,0),1),0,1)</f>
        <v>Ø</v>
      </c>
      <c r="M33" s="58" t="str">
        <f>_xlfn.XLOOKUP(_xlfn.XLOOKUP($I$14&amp;$B33&amp;M$17,Data!$F:$F,Data!$H:$H,"",0,-1),$I$6:$I$12,$B$6:$B$12,INDEX($ET$17:$HO$39,MATCH($B33,$ET$17:$ET$40,0),MATCH(M$17,$ET$17:$HO$17,0),1),0,1)</f>
        <v>Ø</v>
      </c>
      <c r="N33" s="58" t="str">
        <f>_xlfn.XLOOKUP(_xlfn.XLOOKUP($I$14&amp;$B33&amp;N$17,Data!$F:$F,Data!$H:$H,"",0,-1),$I$6:$I$12,$B$6:$B$12,INDEX($ET$17:$HO$39,MATCH($B33,$ET$17:$ET$40,0),MATCH(N$17,$ET$17:$HO$17,0),1),0,1)</f>
        <v>Ø</v>
      </c>
      <c r="O33" s="58" t="str">
        <f>_xlfn.XLOOKUP(_xlfn.XLOOKUP($I$14&amp;$B33&amp;O$17,Data!$F:$F,Data!$H:$H,"",0,-1),$I$6:$I$12,$B$6:$B$12,INDEX($ET$17:$HO$39,MATCH($B33,$ET$17:$ET$40,0),MATCH(O$17,$ET$17:$HO$17,0),1),0,1)</f>
        <v>Ø</v>
      </c>
      <c r="P33" s="58" t="str">
        <f>_xlfn.XLOOKUP(_xlfn.XLOOKUP($I$14&amp;$B33&amp;P$17,Data!$F:$F,Data!$H:$H,"",0,-1),$I$6:$I$12,$B$6:$B$12,INDEX($ET$17:$HO$39,MATCH($B33,$ET$17:$ET$40,0),MATCH(P$17,$ET$17:$HO$17,0),1),0,1)</f>
        <v>Ø</v>
      </c>
      <c r="Q33" s="58" t="str">
        <f>_xlfn.XLOOKUP(_xlfn.XLOOKUP($I$14&amp;$B33&amp;Q$17,Data!$F:$F,Data!$H:$H,"",0,-1),$I$6:$I$12,$B$6:$B$12,INDEX($ET$17:$HO$39,MATCH($B33,$ET$17:$ET$40,0),MATCH(Q$17,$ET$17:$HO$17,0),1),0,1)</f>
        <v>◯</v>
      </c>
      <c r="R33" s="58" t="str">
        <f>_xlfn.XLOOKUP(_xlfn.XLOOKUP($I$14&amp;$B33&amp;R$17,Data!$F:$F,Data!$H:$H,"",0,-1),$I$6:$I$12,$B$6:$B$12,INDEX($ET$17:$HO$39,MATCH($B33,$ET$17:$ET$40,0),MATCH(R$17,$ET$17:$HO$17,0),1),0,1)</f>
        <v>Ø</v>
      </c>
      <c r="S33" s="58" t="str">
        <f>_xlfn.XLOOKUP(_xlfn.XLOOKUP($I$14&amp;$B33&amp;S$17,Data!$F:$F,Data!$H:$H,"",0,-1),$I$6:$I$12,$B$6:$B$12,INDEX($ET$17:$HO$39,MATCH($B33,$ET$17:$ET$40,0),MATCH(S$17,$ET$17:$HO$17,0),1),0,1)</f>
        <v>◯</v>
      </c>
      <c r="T33" s="58" t="str">
        <f>_xlfn.XLOOKUP(_xlfn.XLOOKUP($I$14&amp;$B33&amp;T$17,Data!$F:$F,Data!$H:$H,"",0,-1),$I$6:$I$12,$B$6:$B$12,INDEX($ET$17:$HO$39,MATCH($B33,$ET$17:$ET$40,0),MATCH(T$17,$ET$17:$HO$17,0),1),0,1)</f>
        <v>◯</v>
      </c>
      <c r="U33" s="58" t="str">
        <f>_xlfn.XLOOKUP(_xlfn.XLOOKUP($I$14&amp;$B33&amp;U$17,Data!$F:$F,Data!$H:$H,"",0,-1),$I$6:$I$12,$B$6:$B$12,INDEX($ET$17:$HO$39,MATCH($B33,$ET$17:$ET$40,0),MATCH(U$17,$ET$17:$HO$17,0),1),0,1)</f>
        <v>Ø</v>
      </c>
      <c r="V33" s="58" t="str">
        <f>_xlfn.XLOOKUP(_xlfn.XLOOKUP($I$14&amp;$B33&amp;V$17,Data!$F:$F,Data!$H:$H,"",0,-1),$I$6:$I$12,$B$6:$B$12,INDEX($ET$17:$HO$39,MATCH($B33,$ET$17:$ET$40,0),MATCH(V$17,$ET$17:$HO$17,0),1),0,1)</f>
        <v>◯</v>
      </c>
      <c r="W33" s="58" t="str">
        <f>_xlfn.XLOOKUP(_xlfn.XLOOKUP($I$14&amp;$B33&amp;W$17,Data!$F:$F,Data!$H:$H,"",0,-1),$I$6:$I$12,$B$6:$B$12,INDEX($ET$17:$HO$39,MATCH($B33,$ET$17:$ET$40,0),MATCH(W$17,$ET$17:$HO$17,0),1),0,1)</f>
        <v>Ø</v>
      </c>
      <c r="X33" s="58" t="str">
        <f>_xlfn.XLOOKUP(_xlfn.XLOOKUP($I$14&amp;$B33&amp;X$17,Data!$F:$F,Data!$H:$H,"",0,-1),$I$6:$I$12,$B$6:$B$12,INDEX($ET$17:$HO$39,MATCH($B33,$ET$17:$ET$40,0),MATCH(X$17,$ET$17:$HO$17,0),1),0,1)</f>
        <v>◯</v>
      </c>
      <c r="Y33" s="58" t="str">
        <f>_xlfn.XLOOKUP(_xlfn.XLOOKUP($I$14&amp;$B33&amp;Y$17,Data!$F:$F,Data!$H:$H,"",0,-1),$I$6:$I$12,$B$6:$B$12,INDEX($ET$17:$HO$39,MATCH($B33,$ET$17:$ET$40,0),MATCH(Y$17,$ET$17:$HO$17,0),1),0,1)</f>
        <v>Ø</v>
      </c>
      <c r="Z33" s="58" t="str">
        <f>_xlfn.XLOOKUP(_xlfn.XLOOKUP($I$14&amp;$B33&amp;Z$17,Data!$F:$F,Data!$H:$H,"",0,-1),$I$6:$I$12,$B$6:$B$12,INDEX($ET$17:$HO$39,MATCH($B33,$ET$17:$ET$40,0),MATCH(Z$17,$ET$17:$HO$17,0),1),0,1)</f>
        <v>Ø</v>
      </c>
      <c r="AA33" s="58" t="str">
        <f>_xlfn.XLOOKUP(_xlfn.XLOOKUP($I$14&amp;$B33&amp;AA$17,Data!$F:$F,Data!$H:$H,"",0,-1),$I$6:$I$12,$B$6:$B$12,INDEX($ET$17:$HO$39,MATCH($B33,$ET$17:$ET$40,0),MATCH(AA$17,$ET$17:$HO$17,0),1),0,1)</f>
        <v>Ø</v>
      </c>
      <c r="AB33" s="58" t="str">
        <f>_xlfn.XLOOKUP(_xlfn.XLOOKUP($I$14&amp;$B33&amp;AB$17,Data!$F:$F,Data!$H:$H,"",0,-1),$I$6:$I$12,$B$6:$B$12,INDEX($ET$17:$HO$39,MATCH($B33,$ET$17:$ET$40,0),MATCH(AB$17,$ET$17:$HO$17,0),1),0,1)</f>
        <v>Ø</v>
      </c>
      <c r="AC33" s="58" t="str">
        <f>_xlfn.XLOOKUP(_xlfn.XLOOKUP($I$14&amp;$B33&amp;AC$17,Data!$F:$F,Data!$H:$H,"",0,-1),$I$6:$I$12,$B$6:$B$12,INDEX($ET$17:$HO$39,MATCH($B33,$ET$17:$ET$40,0),MATCH(AC$17,$ET$17:$HO$17,0),1),0,1)</f>
        <v>Ø</v>
      </c>
      <c r="AD33" s="58" t="str">
        <f>_xlfn.XLOOKUP(_xlfn.XLOOKUP($I$14&amp;$B33&amp;AD$17,Data!$F:$F,Data!$H:$H,"",0,-1),$I$6:$I$12,$B$6:$B$12,INDEX($ET$17:$HO$39,MATCH($B33,$ET$17:$ET$40,0),MATCH(AD$17,$ET$17:$HO$17,0),1),0,1)</f>
        <v>Ø</v>
      </c>
      <c r="AE33" s="58" t="str">
        <f>_xlfn.XLOOKUP(_xlfn.XLOOKUP($I$14&amp;$B33&amp;AE$17,Data!$F:$F,Data!$H:$H,"",0,-1),$I$6:$I$12,$B$6:$B$12,INDEX($ET$17:$HO$39,MATCH($B33,$ET$17:$ET$40,0),MATCH(AE$17,$ET$17:$HO$17,0),1),0,1)</f>
        <v>Ø</v>
      </c>
      <c r="AF33" s="58" t="str">
        <f>_xlfn.XLOOKUP(_xlfn.XLOOKUP($I$14&amp;$B33&amp;AF$17,Data!$F:$F,Data!$H:$H,"",0,-1),$I$6:$I$12,$B$6:$B$12,INDEX($ET$17:$HO$39,MATCH($B33,$ET$17:$ET$40,0),MATCH(AF$17,$ET$17:$HO$17,0),1),0,1)</f>
        <v>Ø</v>
      </c>
      <c r="AG33" s="58" t="str">
        <f>_xlfn.XLOOKUP(_xlfn.XLOOKUP($I$14&amp;$B33&amp;AG$17,Data!$F:$F,Data!$H:$H,"",0,-1),$I$6:$I$12,$B$6:$B$12,INDEX($ET$17:$HO$39,MATCH($B33,$ET$17:$ET$40,0),MATCH(AG$17,$ET$17:$HO$17,0),1),0,1)</f>
        <v>◯</v>
      </c>
      <c r="AH33" s="58" t="str">
        <f>_xlfn.XLOOKUP(_xlfn.XLOOKUP($I$14&amp;$B33&amp;AH$17,Data!$F:$F,Data!$H:$H,"",0,-1),$I$6:$I$12,$B$6:$B$12,INDEX($ET$17:$HO$39,MATCH($B33,$ET$17:$ET$40,0),MATCH(AH$17,$ET$17:$HO$17,0),1),0,1)</f>
        <v>Ø</v>
      </c>
      <c r="AI33" s="58" t="str">
        <f>_xlfn.XLOOKUP(_xlfn.XLOOKUP($I$14&amp;$B33&amp;AI$17,Data!$F:$F,Data!$H:$H,"",0,-1),$I$6:$I$12,$B$6:$B$12,INDEX($ET$17:$HO$39,MATCH($B33,$ET$17:$ET$40,0),MATCH(AI$17,$ET$17:$HO$17,0),1),0,1)</f>
        <v>Ø</v>
      </c>
      <c r="AJ33" s="58" t="str">
        <f>_xlfn.XLOOKUP(_xlfn.XLOOKUP($I$14&amp;$B33&amp;AJ$17,Data!$F:$F,Data!$H:$H,"",0,-1),$I$6:$I$12,$B$6:$B$12,INDEX($ET$17:$HO$39,MATCH($B33,$ET$17:$ET$40,0),MATCH(AJ$17,$ET$17:$HO$17,0),1),0,1)</f>
        <v>Ø</v>
      </c>
      <c r="AK33" s="58" t="str">
        <f>_xlfn.XLOOKUP(_xlfn.XLOOKUP($I$14&amp;$B33&amp;AK$17,Data!$F:$F,Data!$H:$H,"",0,-1),$I$6:$I$12,$B$6:$B$12,INDEX($ET$17:$HO$39,MATCH($B33,$ET$17:$ET$40,0),MATCH(AK$17,$ET$17:$HO$17,0),1),0,1)</f>
        <v>Ø</v>
      </c>
      <c r="AL33" s="58" t="str">
        <f>_xlfn.XLOOKUP(_xlfn.XLOOKUP($I$14&amp;$B33&amp;AL$17,Data!$F:$F,Data!$H:$H,"",0,-1),$I$6:$I$12,$B$6:$B$12,INDEX($ET$17:$HO$39,MATCH($B33,$ET$17:$ET$40,0),MATCH(AL$17,$ET$17:$HO$17,0),1),0,1)</f>
        <v>Ø</v>
      </c>
      <c r="AM33" s="58" t="str">
        <f>_xlfn.XLOOKUP(_xlfn.XLOOKUP($I$14&amp;$B33&amp;AM$17,Data!$F:$F,Data!$H:$H,"",0,-1),$I$6:$I$12,$B$6:$B$12,INDEX($ET$17:$HO$39,MATCH($B33,$ET$17:$ET$40,0),MATCH(AM$17,$ET$17:$HO$17,0),1),0,1)</f>
        <v>◯</v>
      </c>
      <c r="AN33" s="58" t="str">
        <f>_xlfn.XLOOKUP(_xlfn.XLOOKUP($I$14&amp;$B33&amp;AN$17,Data!$F:$F,Data!$H:$H,"",0,-1),$I$6:$I$12,$B$6:$B$12,INDEX($ET$17:$HO$39,MATCH($B33,$ET$17:$ET$40,0),MATCH(AN$17,$ET$17:$HO$17,0),1),0,1)</f>
        <v>◯</v>
      </c>
      <c r="AO33" s="58" t="str">
        <f>_xlfn.XLOOKUP(_xlfn.XLOOKUP($I$14&amp;$B33&amp;AO$17,Data!$F:$F,Data!$H:$H,"",0,-1),$I$6:$I$12,$B$6:$B$12,INDEX($ET$17:$HO$39,MATCH($B33,$ET$17:$ET$40,0),MATCH(AO$17,$ET$17:$HO$17,0),1),0,1)</f>
        <v>◯</v>
      </c>
      <c r="AP33" s="58" t="str">
        <f>_xlfn.XLOOKUP(_xlfn.XLOOKUP($I$14&amp;$B33&amp;AP$17,Data!$F:$F,Data!$H:$H,"",0,-1),$I$6:$I$12,$B$6:$B$12,INDEX($ET$17:$HO$39,MATCH($B33,$ET$17:$ET$40,0),MATCH(AP$17,$ET$17:$HO$17,0),1),0,1)</f>
        <v>◯</v>
      </c>
      <c r="AQ33" s="58" t="str">
        <f>_xlfn.XLOOKUP(_xlfn.XLOOKUP($I$14&amp;$B33&amp;AQ$17,Data!$F:$F,Data!$H:$H,"",0,-1),$I$6:$I$12,$B$6:$B$12,INDEX($ET$17:$HO$39,MATCH($B33,$ET$17:$ET$40,0),MATCH(AQ$17,$ET$17:$HO$17,0),1),0,1)</f>
        <v>◯</v>
      </c>
      <c r="AR33" s="58" t="str">
        <f>_xlfn.XLOOKUP(_xlfn.XLOOKUP($I$14&amp;$B33&amp;AR$17,Data!$F:$F,Data!$H:$H,"",0,-1),$I$6:$I$12,$B$6:$B$12,INDEX($ET$17:$HO$39,MATCH($B33,$ET$17:$ET$40,0),MATCH(AR$17,$ET$17:$HO$17,0),1),0,1)</f>
        <v>◯</v>
      </c>
      <c r="AS33" s="58" t="str">
        <f>_xlfn.XLOOKUP(_xlfn.XLOOKUP($I$14&amp;$B33&amp;AS$17,Data!$F:$F,Data!$H:$H,"",0,-1),$I$6:$I$12,$B$6:$B$12,INDEX($ET$17:$HO$39,MATCH($B33,$ET$17:$ET$40,0),MATCH(AS$17,$ET$17:$HO$17,0),1),0,1)</f>
        <v>Ø</v>
      </c>
      <c r="AT33" s="58" t="str">
        <f>_xlfn.XLOOKUP(_xlfn.XLOOKUP($I$14&amp;$B33&amp;AT$17,Data!$F:$F,Data!$H:$H,"",0,-1),$I$6:$I$12,$B$6:$B$12,INDEX($ET$17:$HO$39,MATCH($B33,$ET$17:$ET$40,0),MATCH(AT$17,$ET$17:$HO$17,0),1),0,1)</f>
        <v>◯</v>
      </c>
      <c r="AU33" s="58" t="str">
        <f>_xlfn.XLOOKUP(_xlfn.XLOOKUP($I$14&amp;$B33&amp;AU$17,Data!$F:$F,Data!$H:$H,"",0,-1),$I$6:$I$12,$B$6:$B$12,INDEX($ET$17:$HO$39,MATCH($B33,$ET$17:$ET$40,0),MATCH(AU$17,$ET$17:$HO$17,0),1),0,1)</f>
        <v>Ø</v>
      </c>
      <c r="AV33" s="58" t="str">
        <f>_xlfn.XLOOKUP(_xlfn.XLOOKUP($I$14&amp;$B33&amp;AV$17,Data!$F:$F,Data!$H:$H,"",0,-1),$I$6:$I$12,$B$6:$B$12,INDEX($ET$17:$HO$39,MATCH($B33,$ET$17:$ET$40,0),MATCH(AV$17,$ET$17:$HO$17,0),1),0,1)</f>
        <v>Ø</v>
      </c>
      <c r="AW33" s="58" t="str">
        <f>_xlfn.XLOOKUP(_xlfn.XLOOKUP($I$14&amp;$B33&amp;AW$17,Data!$F:$F,Data!$H:$H,"",0,-1),$I$6:$I$12,$B$6:$B$12,INDEX($ET$17:$HO$39,MATCH($B33,$ET$17:$ET$40,0),MATCH(AW$17,$ET$17:$HO$17,0),1),0,1)</f>
        <v>Ø</v>
      </c>
      <c r="AX33" s="58" t="str">
        <f>_xlfn.XLOOKUP(_xlfn.XLOOKUP($I$14&amp;$B33&amp;AX$17,Data!$F:$F,Data!$H:$H,"",0,-1),$I$6:$I$12,$B$6:$B$12,INDEX($ET$17:$HO$39,MATCH($B33,$ET$17:$ET$40,0),MATCH(AX$17,$ET$17:$HO$17,0),1),0,1)</f>
        <v>Ø</v>
      </c>
      <c r="AY33" s="58" t="str">
        <f>_xlfn.XLOOKUP(_xlfn.XLOOKUP($I$14&amp;$B33&amp;AY$17,Data!$F:$F,Data!$H:$H,"",0,-1),$I$6:$I$12,$B$6:$B$12,INDEX($ET$17:$HO$39,MATCH($B33,$ET$17:$ET$40,0),MATCH(AY$17,$ET$17:$HO$17,0),1),0,1)</f>
        <v>◯</v>
      </c>
      <c r="AZ33" s="58" t="str">
        <f>_xlfn.XLOOKUP(_xlfn.XLOOKUP($I$14&amp;$B33&amp;AZ$17,Data!$F:$F,Data!$H:$H,"",0,-1),$I$6:$I$12,$B$6:$B$12,INDEX($ET$17:$HO$39,MATCH($B33,$ET$17:$ET$40,0),MATCH(AZ$17,$ET$17:$HO$17,0),1),0,1)</f>
        <v>Ø</v>
      </c>
      <c r="BA33" s="58" t="str">
        <f>_xlfn.XLOOKUP(_xlfn.XLOOKUP($I$14&amp;$B33&amp;BA$17,Data!$F:$F,Data!$H:$H,"",0,-1),$I$6:$I$12,$B$6:$B$12,INDEX($ET$17:$HO$39,MATCH($B33,$ET$17:$ET$40,0),MATCH(BA$17,$ET$17:$HO$17,0),1),0,1)</f>
        <v>Ø</v>
      </c>
      <c r="BB33" s="58" t="str">
        <f>_xlfn.XLOOKUP(_xlfn.XLOOKUP($I$14&amp;$B33&amp;BB$17,Data!$F:$F,Data!$H:$H,"",0,-1),$I$6:$I$12,$B$6:$B$12,INDEX($ET$17:$HO$39,MATCH($B33,$ET$17:$ET$40,0),MATCH(BB$17,$ET$17:$HO$17,0),1),0,1)</f>
        <v>Ø</v>
      </c>
      <c r="BC33" s="58" t="str">
        <f>_xlfn.XLOOKUP(_xlfn.XLOOKUP($I$14&amp;$B33&amp;BC$17,Data!$F:$F,Data!$H:$H,"",0,-1),$I$6:$I$12,$B$6:$B$12,INDEX($ET$17:$HO$39,MATCH($B33,$ET$17:$ET$40,0),MATCH(BC$17,$ET$17:$HO$17,0),1),0,1)</f>
        <v>Ø</v>
      </c>
      <c r="BD33" s="58" t="str">
        <f>_xlfn.XLOOKUP(_xlfn.XLOOKUP($I$14&amp;$B33&amp;BD$17,Data!$F:$F,Data!$H:$H,"",0,-1),$I$6:$I$12,$B$6:$B$12,INDEX($ET$17:$HO$39,MATCH($B33,$ET$17:$ET$40,0),MATCH(BD$17,$ET$17:$HO$17,0),1),0,1)</f>
        <v>Ø</v>
      </c>
      <c r="BE33" s="58" t="str">
        <f>_xlfn.XLOOKUP(_xlfn.XLOOKUP($I$14&amp;$B33&amp;BE$17,Data!$F:$F,Data!$H:$H,"",0,-1),$I$6:$I$12,$B$6:$B$12,INDEX($ET$17:$HO$39,MATCH($B33,$ET$17:$ET$40,0),MATCH(BE$17,$ET$17:$HO$17,0),1),0,1)</f>
        <v>Ø</v>
      </c>
      <c r="BF33" s="58" t="str">
        <f>_xlfn.XLOOKUP(_xlfn.XLOOKUP($I$14&amp;$B33&amp;BF$17,Data!$F:$F,Data!$H:$H,"",0,-1),$I$6:$I$12,$B$6:$B$12,INDEX($ET$17:$HO$39,MATCH($B33,$ET$17:$ET$40,0),MATCH(BF$17,$ET$17:$HO$17,0),1),0,1)</f>
        <v>Ø</v>
      </c>
      <c r="BG33" s="58" t="str">
        <f>_xlfn.XLOOKUP(_xlfn.XLOOKUP($I$14&amp;$B33&amp;BG$17,Data!$F:$F,Data!$H:$H,"",0,-1),$I$6:$I$12,$B$6:$B$12,INDEX($ET$17:$HO$39,MATCH($B33,$ET$17:$ET$40,0),MATCH(BG$17,$ET$17:$HO$17,0),1),0,1)</f>
        <v>Ø</v>
      </c>
      <c r="BH33" s="58" t="str">
        <f>_xlfn.XLOOKUP(_xlfn.XLOOKUP($I$14&amp;$B33&amp;BH$17,Data!$F:$F,Data!$H:$H,"",0,-1),$I$6:$I$12,$B$6:$B$12,INDEX($ET$17:$HO$39,MATCH($B33,$ET$17:$ET$40,0),MATCH(BH$17,$ET$17:$HO$17,0),1),0,1)</f>
        <v>◯</v>
      </c>
      <c r="BI33" s="58" t="str">
        <f>_xlfn.XLOOKUP(_xlfn.XLOOKUP($I$14&amp;$B33&amp;BI$17,Data!$F:$F,Data!$H:$H,"",0,-1),$I$6:$I$12,$B$6:$B$12,INDEX($ET$17:$HO$39,MATCH($B33,$ET$17:$ET$40,0),MATCH(BI$17,$ET$17:$HO$17,0),1),0,1)</f>
        <v>Ø</v>
      </c>
      <c r="BJ33" s="58" t="str">
        <f>_xlfn.XLOOKUP(_xlfn.XLOOKUP($I$14&amp;$B33&amp;BJ$17,Data!$F:$F,Data!$H:$H,"",0,-1),$I$6:$I$12,$B$6:$B$12,INDEX($ET$17:$HO$39,MATCH($B33,$ET$17:$ET$40,0),MATCH(BJ$17,$ET$17:$HO$17,0),1),0,1)</f>
        <v>Ø</v>
      </c>
      <c r="BK33" s="58" t="str">
        <f>_xlfn.XLOOKUP(_xlfn.XLOOKUP($I$14&amp;$B33&amp;BK$17,Data!$F:$F,Data!$H:$H,"",0,-1),$I$6:$I$12,$B$6:$B$12,INDEX($ET$17:$HO$39,MATCH($B33,$ET$17:$ET$40,0),MATCH(BK$17,$ET$17:$HO$17,0),1),0,1)</f>
        <v>Ø</v>
      </c>
      <c r="BL33" s="58" t="str">
        <f>_xlfn.XLOOKUP(_xlfn.XLOOKUP($I$14&amp;$B33&amp;BL$17,Data!$F:$F,Data!$H:$H,"",0,-1),$I$6:$I$12,$B$6:$B$12,INDEX($ET$17:$HO$39,MATCH($B33,$ET$17:$ET$40,0),MATCH(BL$17,$ET$17:$HO$17,0),1),0,1)</f>
        <v>Ø</v>
      </c>
      <c r="BM33" s="58" t="str">
        <f>_xlfn.XLOOKUP(_xlfn.XLOOKUP($I$14&amp;$B33&amp;BM$17,Data!$F:$F,Data!$H:$H,"",0,-1),$I$6:$I$12,$B$6:$B$12,INDEX($ET$17:$HO$39,MATCH($B33,$ET$17:$ET$40,0),MATCH(BM$17,$ET$17:$HO$17,0),1),0,1)</f>
        <v>Ø</v>
      </c>
      <c r="BN33" s="58" t="str">
        <f>_xlfn.XLOOKUP(_xlfn.XLOOKUP($I$14&amp;$B33&amp;BN$17,Data!$F:$F,Data!$H:$H,"",0,-1),$I$6:$I$12,$B$6:$B$12,INDEX($ET$17:$HO$39,MATCH($B33,$ET$17:$ET$40,0),MATCH(BN$17,$ET$17:$HO$17,0),1),0,1)</f>
        <v>Ø</v>
      </c>
      <c r="BO33" s="58" t="str">
        <f>_xlfn.XLOOKUP(_xlfn.XLOOKUP($I$14&amp;$B33&amp;BO$17,Data!$F:$F,Data!$H:$H,"",0,-1),$I$6:$I$12,$B$6:$B$12,INDEX($ET$17:$HO$39,MATCH($B33,$ET$17:$ET$40,0),MATCH(BO$17,$ET$17:$HO$17,0),1),0,1)</f>
        <v>Ø</v>
      </c>
      <c r="BP33" s="58" t="str">
        <f>_xlfn.XLOOKUP(_xlfn.XLOOKUP($I$14&amp;$B33&amp;BP$17,Data!$F:$F,Data!$H:$H,"",0,-1),$I$6:$I$12,$B$6:$B$12,INDEX($ET$17:$HO$39,MATCH($B33,$ET$17:$ET$40,0),MATCH(BP$17,$ET$17:$HO$17,0),1),0,1)</f>
        <v>Ø</v>
      </c>
      <c r="BQ33" s="58" t="str">
        <f>_xlfn.XLOOKUP(_xlfn.XLOOKUP($I$14&amp;$B33&amp;BQ$17,Data!$F:$F,Data!$H:$H,"",0,-1),$I$6:$I$12,$B$6:$B$12,INDEX($ET$17:$HO$39,MATCH($B33,$ET$17:$ET$40,0),MATCH(BQ$17,$ET$17:$HO$17,0),1),0,1)</f>
        <v>◯</v>
      </c>
      <c r="BR33" s="58" t="str">
        <f>_xlfn.XLOOKUP(_xlfn.XLOOKUP($I$14&amp;$B33&amp;BR$17,Data!$F:$F,Data!$H:$H,"",0,-1),$I$6:$I$12,$B$6:$B$12,INDEX($ET$17:$HO$39,MATCH($B33,$ET$17:$ET$40,0),MATCH(BR$17,$ET$17:$HO$17,0),1),0,1)</f>
        <v>Ø</v>
      </c>
      <c r="BS33" s="58" t="str">
        <f>_xlfn.XLOOKUP(_xlfn.XLOOKUP($I$14&amp;$B33&amp;BS$17,Data!$F:$F,Data!$H:$H,"",0,-1),$I$6:$I$12,$B$6:$B$12,INDEX($ET$17:$HO$39,MATCH($B33,$ET$17:$ET$40,0),MATCH(BS$17,$ET$17:$HO$17,0),1),0,1)</f>
        <v>Ø</v>
      </c>
      <c r="BT33" s="58" t="str">
        <f>_xlfn.XLOOKUP(_xlfn.XLOOKUP($I$14&amp;$B33&amp;BT$17,Data!$F:$F,Data!$H:$H,"",0,-1),$I$6:$I$12,$B$6:$B$12,INDEX($ET$17:$HO$39,MATCH($B33,$ET$17:$ET$40,0),MATCH(BT$17,$ET$17:$HO$17,0),1),0,1)</f>
        <v>Ø</v>
      </c>
      <c r="BU33" s="58" t="str">
        <f>_xlfn.XLOOKUP(_xlfn.XLOOKUP($I$14&amp;$B33&amp;BU$17,Data!$F:$F,Data!$H:$H,"",0,-1),$I$6:$I$12,$B$6:$B$12,INDEX($ET$17:$HO$39,MATCH($B33,$ET$17:$ET$40,0),MATCH(BU$17,$ET$17:$HO$17,0),1),0,1)</f>
        <v>Ø</v>
      </c>
      <c r="BV33" s="58" t="str">
        <f>_xlfn.XLOOKUP(_xlfn.XLOOKUP($I$14&amp;$B33&amp;BV$17,Data!$F:$F,Data!$H:$H,"",0,-1),$I$6:$I$12,$B$6:$B$12,INDEX($ET$17:$HO$39,MATCH($B33,$ET$17:$ET$40,0),MATCH(BV$17,$ET$17:$HO$17,0),1),0,1)</f>
        <v>◯</v>
      </c>
      <c r="BW33" s="58" t="str">
        <f>_xlfn.XLOOKUP(_xlfn.XLOOKUP($I$14&amp;$B33&amp;BW$17,Data!$F:$F,Data!$H:$H,"",0,-1),$I$6:$I$12,$B$6:$B$12,INDEX($ET$17:$HO$39,MATCH($B33,$ET$17:$ET$40,0),MATCH(BW$17,$ET$17:$HO$17,0),1),0,1)</f>
        <v>Ø</v>
      </c>
      <c r="BX33" s="57"/>
      <c r="BY33" s="57"/>
      <c r="BZ33" s="57"/>
      <c r="CA33" s="57"/>
      <c r="CB33" s="57"/>
      <c r="CC33" s="57"/>
      <c r="CD33" s="57"/>
      <c r="CE33" s="57"/>
      <c r="CF33" s="57"/>
      <c r="CG33" s="57"/>
      <c r="CH33" s="57"/>
      <c r="CI33" s="57"/>
      <c r="CJ33" s="57"/>
      <c r="CK33" s="57"/>
      <c r="CL33" s="57"/>
      <c r="CM33" s="57"/>
      <c r="CN33" s="57"/>
      <c r="CO33" s="57"/>
      <c r="CP33" s="57"/>
      <c r="CQ33" s="57"/>
      <c r="CR33" s="57"/>
      <c r="CS33" s="57"/>
      <c r="CT33" s="57"/>
      <c r="CU33" s="57"/>
      <c r="CV33" s="57"/>
      <c r="CW33" s="57"/>
      <c r="CX33" s="57"/>
      <c r="CY33" s="57"/>
      <c r="CZ33" s="57"/>
      <c r="DA33" s="57"/>
      <c r="DB33" s="57"/>
      <c r="DC33" s="57"/>
      <c r="DD33" s="57"/>
      <c r="DE33" s="57"/>
      <c r="DF33" s="57"/>
      <c r="DG33" s="57"/>
      <c r="DH33" s="57"/>
      <c r="DI33" s="57"/>
      <c r="DJ33" s="57"/>
      <c r="DK33" s="57"/>
      <c r="DL33" s="57"/>
      <c r="DM33" s="57"/>
      <c r="DN33" s="57"/>
      <c r="DO33" s="57"/>
      <c r="DP33" s="57"/>
      <c r="DQ33" s="57"/>
      <c r="DR33" s="57"/>
      <c r="DS33" s="57"/>
      <c r="DT33" s="57"/>
      <c r="DU33" s="57"/>
      <c r="DV33" s="57"/>
      <c r="DW33" s="57"/>
      <c r="DX33" s="57"/>
      <c r="DY33" s="57"/>
      <c r="DZ33" s="57"/>
      <c r="EA33" s="57"/>
      <c r="EB33" s="57"/>
      <c r="EC33" s="57"/>
      <c r="ED33" s="57"/>
      <c r="EE33" s="57"/>
      <c r="EF33" s="57"/>
      <c r="EG33" s="57"/>
      <c r="EH33" s="57"/>
      <c r="EI33" s="57"/>
      <c r="EJ33" s="57"/>
      <c r="EK33" s="57"/>
      <c r="EL33" s="57"/>
      <c r="EM33" s="57"/>
      <c r="EN33" s="57"/>
      <c r="EO33" s="57"/>
      <c r="EP33" s="57"/>
      <c r="EQ33" s="57"/>
      <c r="ER33" s="57"/>
      <c r="ET33" s="134" t="s">
        <v>358</v>
      </c>
      <c r="EU33" s="135"/>
      <c r="EV33" s="136"/>
      <c r="EW33" s="136"/>
      <c r="EX33" s="136"/>
      <c r="EY33" s="136"/>
      <c r="EZ33" s="137"/>
      <c r="FA33" s="58" t="str">
        <f>_xlfn.XLOOKUP(_xlfn.XLOOKUP($FA$14&amp;$ET33&amp;FA$17,'Data M-1'!$F:$F,'Data M-1'!$G:$G,"Not in Scope",0,1),$FA$6:$FA$11,$ET$6:$ET$11,"",0,1)</f>
        <v>Ø</v>
      </c>
      <c r="FB33" s="58" t="str">
        <f>_xlfn.XLOOKUP(_xlfn.XLOOKUP($FA$14&amp;$ET33&amp;FB$17,'Data M-1'!$F:$F,'Data M-1'!$G:$G,"Not in Scope",0,1),$FA$6:$FA$11,$ET$6:$ET$11,"",0,1)</f>
        <v>Ø</v>
      </c>
      <c r="FC33" s="58" t="str">
        <f>_xlfn.XLOOKUP(_xlfn.XLOOKUP($FA$14&amp;$ET33&amp;FC$17,'Data M-1'!$F:$F,'Data M-1'!$G:$G,"Not in Scope",0,1),$FA$6:$FA$11,$ET$6:$ET$11,"",0,1)</f>
        <v>Ø</v>
      </c>
      <c r="FD33" s="58" t="str">
        <f>_xlfn.XLOOKUP(_xlfn.XLOOKUP($FA$14&amp;$ET33&amp;FD$17,'Data M-1'!$F:$F,'Data M-1'!$G:$G,"Not in Scope",0,1),$FA$6:$FA$11,$ET$6:$ET$11,"",0,1)</f>
        <v>Ø</v>
      </c>
      <c r="FE33" s="58" t="str">
        <f>_xlfn.XLOOKUP(_xlfn.XLOOKUP($FA$14&amp;$ET33&amp;FE$17,'Data M-1'!$F:$F,'Data M-1'!$G:$G,"Not in Scope",0,1),$FA$6:$FA$11,$ET$6:$ET$11,"",0,1)</f>
        <v>Ø</v>
      </c>
      <c r="FF33" s="58" t="str">
        <f>_xlfn.XLOOKUP(_xlfn.XLOOKUP($FA$14&amp;$ET33&amp;FF$17,'Data M-1'!$F:$F,'Data M-1'!$G:$G,"Not in Scope",0,1),$FA$6:$FA$11,$ET$6:$ET$11,"",0,1)</f>
        <v>Ø</v>
      </c>
      <c r="FG33" s="58" t="str">
        <f>_xlfn.XLOOKUP(_xlfn.XLOOKUP($FA$14&amp;$ET33&amp;FG$17,'Data M-1'!$F:$F,'Data M-1'!$G:$G,"Not in Scope",0,1),$FA$6:$FA$11,$ET$6:$ET$11,"",0,1)</f>
        <v>Ø</v>
      </c>
      <c r="FH33" s="58" t="str">
        <f>_xlfn.XLOOKUP(_xlfn.XLOOKUP($FA$14&amp;$ET33&amp;FH$17,'Data M-1'!$F:$F,'Data M-1'!$G:$G,"Not in Scope",0,1),$FA$6:$FA$11,$ET$6:$ET$11,"",0,1)</f>
        <v>Ø</v>
      </c>
      <c r="FI33" s="58" t="str">
        <f>_xlfn.XLOOKUP(_xlfn.XLOOKUP($FA$14&amp;$ET33&amp;FI$17,'Data M-1'!$F:$F,'Data M-1'!$G:$G,"Not in Scope",0,1),$FA$6:$FA$11,$ET$6:$ET$11,"",0,1)</f>
        <v>◯</v>
      </c>
      <c r="FJ33" s="58" t="str">
        <f>_xlfn.XLOOKUP(_xlfn.XLOOKUP($FA$14&amp;$ET33&amp;FJ$17,'Data M-1'!$F:$F,'Data M-1'!$G:$G,"Not in Scope",0,1),$FA$6:$FA$11,$ET$6:$ET$11,"",0,1)</f>
        <v>Ø</v>
      </c>
      <c r="FK33" s="58" t="str">
        <f>_xlfn.XLOOKUP(_xlfn.XLOOKUP($FA$14&amp;$ET33&amp;FK$17,'Data M-1'!$F:$F,'Data M-1'!$G:$G,"Not in Scope",0,1),$FA$6:$FA$11,$ET$6:$ET$11,"",0,1)</f>
        <v>◯</v>
      </c>
      <c r="FL33" s="58" t="str">
        <f>_xlfn.XLOOKUP(_xlfn.XLOOKUP($FA$14&amp;$ET33&amp;FL$17,'Data M-1'!$F:$F,'Data M-1'!$G:$G,"Not in Scope",0,1),$FA$6:$FA$11,$ET$6:$ET$11,"",0,1)</f>
        <v>◯</v>
      </c>
      <c r="FM33" s="58" t="str">
        <f>_xlfn.XLOOKUP(_xlfn.XLOOKUP($FA$14&amp;$ET33&amp;FM$17,'Data M-1'!$F:$F,'Data M-1'!$G:$G,"Not in Scope",0,1),$FA$6:$FA$11,$ET$6:$ET$11,"",0,1)</f>
        <v>Ø</v>
      </c>
      <c r="FN33" s="58" t="str">
        <f>_xlfn.XLOOKUP(_xlfn.XLOOKUP($FA$14&amp;$ET33&amp;FN$17,'Data M-1'!$F:$F,'Data M-1'!$G:$G,"Not in Scope",0,1),$FA$6:$FA$11,$ET$6:$ET$11,"",0,1)</f>
        <v>◯</v>
      </c>
      <c r="FO33" s="58" t="str">
        <f>_xlfn.XLOOKUP(_xlfn.XLOOKUP($FA$14&amp;$ET33&amp;FO$17,'Data M-1'!$F:$F,'Data M-1'!$G:$G,"Not in Scope",0,1),$FA$6:$FA$11,$ET$6:$ET$11,"",0,1)</f>
        <v>Ø</v>
      </c>
      <c r="FP33" s="58" t="str">
        <f>_xlfn.XLOOKUP(_xlfn.XLOOKUP($FA$14&amp;$ET33&amp;FP$17,'Data M-1'!$F:$F,'Data M-1'!$G:$G,"Not in Scope",0,1),$FA$6:$FA$11,$ET$6:$ET$11,"",0,1)</f>
        <v>◯</v>
      </c>
      <c r="FQ33" s="58" t="str">
        <f>_xlfn.XLOOKUP(_xlfn.XLOOKUP($FA$14&amp;$ET33&amp;FQ$17,'Data M-1'!$F:$F,'Data M-1'!$G:$G,"Not in Scope",0,1),$FA$6:$FA$11,$ET$6:$ET$11,"",0,1)</f>
        <v>Ø</v>
      </c>
      <c r="FR33" s="58" t="str">
        <f>_xlfn.XLOOKUP(_xlfn.XLOOKUP($FA$14&amp;$ET33&amp;FR$17,'Data M-1'!$F:$F,'Data M-1'!$G:$G,"Not in Scope",0,1),$FA$6:$FA$11,$ET$6:$ET$11,"",0,1)</f>
        <v>Ø</v>
      </c>
      <c r="FS33" s="58" t="str">
        <f>_xlfn.XLOOKUP(_xlfn.XLOOKUP($FA$14&amp;$ET33&amp;FS$17,'Data M-1'!$F:$F,'Data M-1'!$G:$G,"Not in Scope",0,1),$FA$6:$FA$11,$ET$6:$ET$11,"",0,1)</f>
        <v>Ø</v>
      </c>
      <c r="FT33" s="58" t="str">
        <f>_xlfn.XLOOKUP(_xlfn.XLOOKUP($FA$14&amp;$ET33&amp;FT$17,'Data M-1'!$F:$F,'Data M-1'!$G:$G,"Not in Scope",0,1),$FA$6:$FA$11,$ET$6:$ET$11,"",0,1)</f>
        <v>Ø</v>
      </c>
      <c r="FU33" s="58" t="str">
        <f>_xlfn.XLOOKUP(_xlfn.XLOOKUP($FA$14&amp;$ET33&amp;FU$17,'Data M-1'!$F:$F,'Data M-1'!$G:$G,"Not in Scope",0,1),$FA$6:$FA$11,$ET$6:$ET$11,"",0,1)</f>
        <v>Ø</v>
      </c>
      <c r="FV33" s="58" t="str">
        <f>_xlfn.XLOOKUP(_xlfn.XLOOKUP($FA$14&amp;$ET33&amp;FV$17,'Data M-1'!$F:$F,'Data M-1'!$G:$G,"Not in Scope",0,1),$FA$6:$FA$11,$ET$6:$ET$11,"",0,1)</f>
        <v>Ø</v>
      </c>
      <c r="FW33" s="58" t="str">
        <f>_xlfn.XLOOKUP(_xlfn.XLOOKUP($FA$14&amp;$ET33&amp;FW$17,'Data M-1'!$F:$F,'Data M-1'!$G:$G,"Not in Scope",0,1),$FA$6:$FA$11,$ET$6:$ET$11,"",0,1)</f>
        <v>Ø</v>
      </c>
      <c r="FX33" s="58" t="str">
        <f>_xlfn.XLOOKUP(_xlfn.XLOOKUP($FA$14&amp;$ET33&amp;FX$17,'Data M-1'!$F:$F,'Data M-1'!$G:$G,"Not in Scope",0,1),$FA$6:$FA$11,$ET$6:$ET$11,"",0,1)</f>
        <v>Ø</v>
      </c>
      <c r="FY33" s="58" t="str">
        <f>_xlfn.XLOOKUP(_xlfn.XLOOKUP($FA$14&amp;$ET33&amp;FY$17,'Data M-1'!$F:$F,'Data M-1'!$G:$G,"Not in Scope",0,1),$FA$6:$FA$11,$ET$6:$ET$11,"",0,1)</f>
        <v>◯</v>
      </c>
      <c r="FZ33" s="58" t="str">
        <f>_xlfn.XLOOKUP(_xlfn.XLOOKUP($FA$14&amp;$ET33&amp;FZ$17,'Data M-1'!$F:$F,'Data M-1'!$G:$G,"Not in Scope",0,1),$FA$6:$FA$11,$ET$6:$ET$11,"",0,1)</f>
        <v>Ø</v>
      </c>
      <c r="GA33" s="58" t="str">
        <f>_xlfn.XLOOKUP(_xlfn.XLOOKUP($FA$14&amp;$ET33&amp;GA$17,'Data M-1'!$F:$F,'Data M-1'!$G:$G,"Not in Scope",0,1),$FA$6:$FA$11,$ET$6:$ET$11,"",0,1)</f>
        <v>Ø</v>
      </c>
      <c r="GB33" s="58" t="str">
        <f>_xlfn.XLOOKUP(_xlfn.XLOOKUP($FA$14&amp;$ET33&amp;GB$17,'Data M-1'!$F:$F,'Data M-1'!$G:$G,"Not in Scope",0,1),$FA$6:$FA$11,$ET$6:$ET$11,"",0,1)</f>
        <v>Ø</v>
      </c>
      <c r="GC33" s="58" t="str">
        <f>_xlfn.XLOOKUP(_xlfn.XLOOKUP($FA$14&amp;$ET33&amp;GC$17,'Data M-1'!$F:$F,'Data M-1'!$G:$G,"Not in Scope",0,1),$FA$6:$FA$11,$ET$6:$ET$11,"",0,1)</f>
        <v>Ø</v>
      </c>
      <c r="GD33" s="58" t="str">
        <f>_xlfn.XLOOKUP(_xlfn.XLOOKUP($FA$14&amp;$ET33&amp;GD$17,'Data M-1'!$F:$F,'Data M-1'!$G:$G,"Not in Scope",0,1),$FA$6:$FA$11,$ET$6:$ET$11,"",0,1)</f>
        <v>Ø</v>
      </c>
      <c r="GE33" s="58" t="str">
        <f>_xlfn.XLOOKUP(_xlfn.XLOOKUP($FA$14&amp;$ET33&amp;GE$17,'Data M-1'!$F:$F,'Data M-1'!$G:$G,"Not in Scope",0,1),$FA$6:$FA$11,$ET$6:$ET$11,"",0,1)</f>
        <v>◯</v>
      </c>
      <c r="GF33" s="58" t="str">
        <f>_xlfn.XLOOKUP(_xlfn.XLOOKUP($FA$14&amp;$ET33&amp;GF$17,'Data M-1'!$F:$F,'Data M-1'!$G:$G,"Not in Scope",0,1),$FA$6:$FA$11,$ET$6:$ET$11,"",0,1)</f>
        <v>◯</v>
      </c>
      <c r="GG33" s="58" t="str">
        <f>_xlfn.XLOOKUP(_xlfn.XLOOKUP($FA$14&amp;$ET33&amp;GG$17,'Data M-1'!$F:$F,'Data M-1'!$G:$G,"Not in Scope",0,1),$FA$6:$FA$11,$ET$6:$ET$11,"",0,1)</f>
        <v>◯</v>
      </c>
      <c r="GH33" s="58" t="str">
        <f>_xlfn.XLOOKUP(_xlfn.XLOOKUP($FA$14&amp;$ET33&amp;GH$17,'Data M-1'!$F:$F,'Data M-1'!$G:$G,"Not in Scope",0,1),$FA$6:$FA$11,$ET$6:$ET$11,"",0,1)</f>
        <v>◯</v>
      </c>
      <c r="GI33" s="58" t="str">
        <f>_xlfn.XLOOKUP(_xlfn.XLOOKUP($FA$14&amp;$ET33&amp;GI$17,'Data M-1'!$F:$F,'Data M-1'!$G:$G,"Not in Scope",0,1),$FA$6:$FA$11,$ET$6:$ET$11,"",0,1)</f>
        <v>◯</v>
      </c>
      <c r="GJ33" s="58" t="str">
        <f>_xlfn.XLOOKUP(_xlfn.XLOOKUP($FA$14&amp;$ET33&amp;GJ$17,'Data M-1'!$F:$F,'Data M-1'!$G:$G,"Not in Scope",0,1),$FA$6:$FA$11,$ET$6:$ET$11,"",0,1)</f>
        <v>◯</v>
      </c>
      <c r="GK33" s="58" t="str">
        <f>_xlfn.XLOOKUP(_xlfn.XLOOKUP($FA$14&amp;$ET33&amp;GK$17,'Data M-1'!$F:$F,'Data M-1'!$G:$G,"Not in Scope",0,1),$FA$6:$FA$11,$ET$6:$ET$11,"",0,1)</f>
        <v>Ø</v>
      </c>
      <c r="GL33" s="58" t="str">
        <f>_xlfn.XLOOKUP(_xlfn.XLOOKUP($FA$14&amp;$ET33&amp;GL$17,'Data M-1'!$F:$F,'Data M-1'!$G:$G,"Not in Scope",0,1),$FA$6:$FA$11,$ET$6:$ET$11,"",0,1)</f>
        <v>◯</v>
      </c>
      <c r="GM33" s="58" t="str">
        <f>_xlfn.XLOOKUP(_xlfn.XLOOKUP($FA$14&amp;$ET33&amp;GM$17,'Data M-1'!$F:$F,'Data M-1'!$G:$G,"Not in Scope",0,1),$FA$6:$FA$11,$ET$6:$ET$11,"",0,1)</f>
        <v>Ø</v>
      </c>
      <c r="GN33" s="58" t="str">
        <f>_xlfn.XLOOKUP(_xlfn.XLOOKUP($FA$14&amp;$ET33&amp;GN$17,'Data M-1'!$F:$F,'Data M-1'!$G:$G,"Not in Scope",0,1),$FA$6:$FA$11,$ET$6:$ET$11,"",0,1)</f>
        <v>Ø</v>
      </c>
      <c r="GO33" s="58" t="str">
        <f>_xlfn.XLOOKUP(_xlfn.XLOOKUP($FA$14&amp;$ET33&amp;GO$17,'Data M-1'!$F:$F,'Data M-1'!$G:$G,"Not in Scope",0,1),$FA$6:$FA$11,$ET$6:$ET$11,"",0,1)</f>
        <v>Ø</v>
      </c>
      <c r="GP33" s="58" t="str">
        <f>_xlfn.XLOOKUP(_xlfn.XLOOKUP($FA$14&amp;$ET33&amp;GP$17,'Data M-1'!$F:$F,'Data M-1'!$G:$G,"Not in Scope",0,1),$FA$6:$FA$11,$ET$6:$ET$11,"",0,1)</f>
        <v>Ø</v>
      </c>
      <c r="GQ33" s="58" t="str">
        <f>_xlfn.XLOOKUP(_xlfn.XLOOKUP($FA$14&amp;$ET33&amp;GQ$17,'Data M-1'!$F:$F,'Data M-1'!$G:$G,"Not in Scope",0,1),$FA$6:$FA$11,$ET$6:$ET$11,"",0,1)</f>
        <v>◯</v>
      </c>
      <c r="GR33" s="58" t="str">
        <f>_xlfn.XLOOKUP(_xlfn.XLOOKUP($FA$14&amp;$ET33&amp;GR$17,'Data M-1'!$F:$F,'Data M-1'!$G:$G,"Not in Scope",0,1),$FA$6:$FA$11,$ET$6:$ET$11,"",0,1)</f>
        <v>Ø</v>
      </c>
      <c r="GS33" s="58" t="str">
        <f>_xlfn.XLOOKUP(_xlfn.XLOOKUP($FA$14&amp;$ET33&amp;GS$17,'Data M-1'!$F:$F,'Data M-1'!$G:$G,"Not in Scope",0,1),$FA$6:$FA$11,$ET$6:$ET$11,"",0,1)</f>
        <v>Ø</v>
      </c>
      <c r="GT33" s="58" t="str">
        <f>_xlfn.XLOOKUP(_xlfn.XLOOKUP($FA$14&amp;$ET33&amp;GT$17,'Data M-1'!$F:$F,'Data M-1'!$G:$G,"Not in Scope",0,1),$FA$6:$FA$11,$ET$6:$ET$11,"",0,1)</f>
        <v>Ø</v>
      </c>
      <c r="GU33" s="58" t="str">
        <f>_xlfn.XLOOKUP(_xlfn.XLOOKUP($FA$14&amp;$ET33&amp;GU$17,'Data M-1'!$F:$F,'Data M-1'!$G:$G,"Not in Scope",0,1),$FA$6:$FA$11,$ET$6:$ET$11,"",0,1)</f>
        <v>Ø</v>
      </c>
      <c r="GV33" s="58" t="str">
        <f>_xlfn.XLOOKUP(_xlfn.XLOOKUP($FA$14&amp;$ET33&amp;GV$17,'Data M-1'!$F:$F,'Data M-1'!$G:$G,"Not in Scope",0,1),$FA$6:$FA$11,$ET$6:$ET$11,"",0,1)</f>
        <v>Ø</v>
      </c>
      <c r="GW33" s="58" t="str">
        <f>_xlfn.XLOOKUP(_xlfn.XLOOKUP($FA$14&amp;$ET33&amp;GW$17,'Data M-1'!$F:$F,'Data M-1'!$G:$G,"Not in Scope",0,1),$FA$6:$FA$11,$ET$6:$ET$11,"",0,1)</f>
        <v>Ø</v>
      </c>
      <c r="GX33" s="58" t="str">
        <f>_xlfn.XLOOKUP(_xlfn.XLOOKUP($FA$14&amp;$ET33&amp;GX$17,'Data M-1'!$F:$F,'Data M-1'!$G:$G,"Not in Scope",0,1),$FA$6:$FA$11,$ET$6:$ET$11,"",0,1)</f>
        <v>Ø</v>
      </c>
      <c r="GY33" s="58" t="str">
        <f>_xlfn.XLOOKUP(_xlfn.XLOOKUP($FA$14&amp;$ET33&amp;GY$17,'Data M-1'!$F:$F,'Data M-1'!$G:$G,"Not in Scope",0,1),$FA$6:$FA$11,$ET$6:$ET$11,"",0,1)</f>
        <v>Ø</v>
      </c>
      <c r="GZ33" s="58" t="str">
        <f>_xlfn.XLOOKUP(_xlfn.XLOOKUP($FA$14&amp;$ET33&amp;GZ$17,'Data M-1'!$F:$F,'Data M-1'!$G:$G,"Not in Scope",0,1),$FA$6:$FA$11,$ET$6:$ET$11,"",0,1)</f>
        <v>◯</v>
      </c>
      <c r="HA33" s="58" t="str">
        <f>_xlfn.XLOOKUP(_xlfn.XLOOKUP($FA$14&amp;$ET33&amp;HA$17,'Data M-1'!$F:$F,'Data M-1'!$G:$G,"Not in Scope",0,1),$FA$6:$FA$11,$ET$6:$ET$11,"",0,1)</f>
        <v>Ø</v>
      </c>
      <c r="HB33" s="58" t="str">
        <f>_xlfn.XLOOKUP(_xlfn.XLOOKUP($FA$14&amp;$ET33&amp;HB$17,'Data M-1'!$F:$F,'Data M-1'!$G:$G,"Not in Scope",0,1),$FA$6:$FA$11,$ET$6:$ET$11,"",0,1)</f>
        <v>Ø</v>
      </c>
      <c r="HC33" s="58" t="str">
        <f>_xlfn.XLOOKUP(_xlfn.XLOOKUP($FA$14&amp;$ET33&amp;HC$17,'Data M-1'!$F:$F,'Data M-1'!$G:$G,"Not in Scope",0,1),$FA$6:$FA$11,$ET$6:$ET$11,"",0,1)</f>
        <v>Ø</v>
      </c>
      <c r="HD33" s="58" t="str">
        <f>_xlfn.XLOOKUP(_xlfn.XLOOKUP($FA$14&amp;$ET33&amp;HD$17,'Data M-1'!$F:$F,'Data M-1'!$G:$G,"Not in Scope",0,1),$FA$6:$FA$11,$ET$6:$ET$11,"",0,1)</f>
        <v>Ø</v>
      </c>
      <c r="HE33" s="58" t="str">
        <f>_xlfn.XLOOKUP(_xlfn.XLOOKUP($FA$14&amp;$ET33&amp;HE$17,'Data M-1'!$F:$F,'Data M-1'!$G:$G,"Not in Scope",0,1),$FA$6:$FA$11,$ET$6:$ET$11,"",0,1)</f>
        <v>Ø</v>
      </c>
      <c r="HF33" s="58" t="str">
        <f>_xlfn.XLOOKUP(_xlfn.XLOOKUP($FA$14&amp;$ET33&amp;HF$17,'Data M-1'!$F:$F,'Data M-1'!$G:$G,"Not in Scope",0,1),$FA$6:$FA$11,$ET$6:$ET$11,"",0,1)</f>
        <v>Ø</v>
      </c>
      <c r="HG33" s="58" t="str">
        <f>_xlfn.XLOOKUP(_xlfn.XLOOKUP($FA$14&amp;$ET33&amp;HG$17,'Data M-1'!$F:$F,'Data M-1'!$G:$G,"Not in Scope",0,1),$FA$6:$FA$11,$ET$6:$ET$11,"",0,1)</f>
        <v>Ø</v>
      </c>
      <c r="HH33" s="58" t="str">
        <f>_xlfn.XLOOKUP(_xlfn.XLOOKUP($FA$14&amp;$ET33&amp;HH$17,'Data M-1'!$F:$F,'Data M-1'!$G:$G,"Not in Scope",0,1),$FA$6:$FA$11,$ET$6:$ET$11,"",0,1)</f>
        <v>Ø</v>
      </c>
      <c r="HI33" s="58" t="str">
        <f>_xlfn.XLOOKUP(_xlfn.XLOOKUP($FA$14&amp;$ET33&amp;HI$17,'Data M-1'!$F:$F,'Data M-1'!$G:$G,"Not in Scope",0,1),$FA$6:$FA$11,$ET$6:$ET$11,"",0,1)</f>
        <v>◯</v>
      </c>
      <c r="HJ33" s="58" t="str">
        <f>_xlfn.XLOOKUP(_xlfn.XLOOKUP($FA$14&amp;$ET33&amp;HJ$17,'Data M-1'!$F:$F,'Data M-1'!$G:$G,"Not in Scope",0,1),$FA$6:$FA$11,$ET$6:$ET$11,"",0,1)</f>
        <v>Ø</v>
      </c>
      <c r="HK33" s="58" t="str">
        <f>_xlfn.XLOOKUP(_xlfn.XLOOKUP($FA$14&amp;$ET33&amp;HK$17,'Data M-1'!$F:$F,'Data M-1'!$G:$G,"Not in Scope",0,1),$FA$6:$FA$11,$ET$6:$ET$11,"",0,1)</f>
        <v>Ø</v>
      </c>
      <c r="HL33" s="58" t="str">
        <f>_xlfn.XLOOKUP(_xlfn.XLOOKUP($FA$14&amp;$ET33&amp;HL$17,'Data M-1'!$F:$F,'Data M-1'!$G:$G,"Not in Scope",0,1),$FA$6:$FA$11,$ET$6:$ET$11,"",0,1)</f>
        <v>Ø</v>
      </c>
      <c r="HM33" s="58" t="str">
        <f>_xlfn.XLOOKUP(_xlfn.XLOOKUP($FA$14&amp;$ET33&amp;HM$17,'Data M-1'!$F:$F,'Data M-1'!$G:$G,"Not in Scope",0,1),$FA$6:$FA$11,$ET$6:$ET$11,"",0,1)</f>
        <v>Ø</v>
      </c>
      <c r="HN33" s="58" t="str">
        <f>_xlfn.XLOOKUP(_xlfn.XLOOKUP($FA$14&amp;$ET33&amp;HN$17,'Data M-1'!$F:$F,'Data M-1'!$G:$G,"Not in Scope",0,1),$FA$6:$FA$11,$ET$6:$ET$11,"",0,1)</f>
        <v>◯</v>
      </c>
      <c r="HO33" s="58" t="str">
        <f>_xlfn.XLOOKUP(_xlfn.XLOOKUP($FA$14&amp;$ET33&amp;HO$17,'Data M-1'!$F:$F,'Data M-1'!$G:$G,"Not in Scope",0,1),$FA$6:$FA$11,$ET$6:$ET$11,"",0,1)</f>
        <v>Ø</v>
      </c>
    </row>
    <row r="34" spans="2:223" x14ac:dyDescent="0.2">
      <c r="B34" s="124"/>
      <c r="C34" s="124"/>
      <c r="D34" s="124"/>
      <c r="E34" s="124"/>
      <c r="F34" s="124"/>
      <c r="G34" s="124"/>
      <c r="H34" s="124"/>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7"/>
      <c r="BY34" s="57"/>
      <c r="BZ34" s="57"/>
      <c r="CA34" s="57"/>
      <c r="CB34" s="57"/>
      <c r="CC34" s="57"/>
      <c r="CD34" s="57"/>
      <c r="CE34" s="57"/>
      <c r="CF34" s="57"/>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57"/>
      <c r="DK34" s="57"/>
      <c r="DL34" s="57"/>
      <c r="DM34" s="57"/>
      <c r="DN34" s="57"/>
      <c r="DO34" s="57"/>
      <c r="DP34" s="57"/>
      <c r="DQ34" s="57"/>
      <c r="DR34" s="57"/>
      <c r="DS34" s="57"/>
      <c r="DT34" s="57"/>
      <c r="DU34" s="57"/>
      <c r="DV34" s="57"/>
      <c r="DW34" s="57"/>
      <c r="DX34" s="57"/>
      <c r="DY34" s="57"/>
      <c r="DZ34" s="57"/>
      <c r="EA34" s="57"/>
      <c r="EB34" s="57"/>
      <c r="EC34" s="57"/>
      <c r="ED34" s="57"/>
      <c r="EE34" s="57"/>
      <c r="EF34" s="57"/>
      <c r="EG34" s="57"/>
      <c r="EH34" s="57"/>
      <c r="EI34" s="57"/>
      <c r="EJ34" s="57"/>
      <c r="EK34" s="57"/>
      <c r="EL34" s="57"/>
      <c r="EM34" s="57"/>
      <c r="EN34" s="57"/>
      <c r="EO34" s="57"/>
      <c r="EP34" s="57"/>
      <c r="EQ34" s="57"/>
      <c r="ER34" s="57"/>
      <c r="ET34" s="124"/>
      <c r="EU34" s="124"/>
      <c r="EV34" s="124"/>
      <c r="EW34" s="124"/>
      <c r="EX34" s="124"/>
      <c r="EY34" s="124"/>
      <c r="EZ34" s="124"/>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8"/>
      <c r="HO34" s="58"/>
    </row>
    <row r="35" spans="2:223" x14ac:dyDescent="0.2">
      <c r="B35" s="124"/>
      <c r="C35" s="124"/>
      <c r="D35" s="124"/>
      <c r="E35" s="124"/>
      <c r="F35" s="124"/>
      <c r="G35" s="124"/>
      <c r="H35" s="124"/>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7"/>
      <c r="BY35" s="57"/>
      <c r="BZ35" s="57"/>
      <c r="CA35" s="57"/>
      <c r="CB35" s="57"/>
      <c r="CC35" s="57"/>
      <c r="CD35" s="57"/>
      <c r="CE35" s="57"/>
      <c r="CF35" s="57"/>
      <c r="CG35" s="57"/>
      <c r="CH35" s="57"/>
      <c r="CI35" s="57"/>
      <c r="CJ35" s="57"/>
      <c r="CK35" s="57"/>
      <c r="CL35" s="57"/>
      <c r="CM35" s="57"/>
      <c r="CN35" s="57"/>
      <c r="CO35" s="57"/>
      <c r="CP35" s="57"/>
      <c r="CQ35" s="57"/>
      <c r="CR35" s="57"/>
      <c r="CS35" s="57"/>
      <c r="CT35" s="57"/>
      <c r="CU35" s="57"/>
      <c r="CV35" s="57"/>
      <c r="CW35" s="57"/>
      <c r="CX35" s="57"/>
      <c r="CY35" s="57"/>
      <c r="CZ35" s="57"/>
      <c r="DA35" s="57"/>
      <c r="DB35" s="57"/>
      <c r="DC35" s="57"/>
      <c r="DD35" s="57"/>
      <c r="DE35" s="57"/>
      <c r="DF35" s="57"/>
      <c r="DG35" s="57"/>
      <c r="DH35" s="57"/>
      <c r="DI35" s="57"/>
      <c r="DJ35" s="57"/>
      <c r="DK35" s="57"/>
      <c r="DL35" s="57"/>
      <c r="DM35" s="57"/>
      <c r="DN35" s="57"/>
      <c r="DO35" s="57"/>
      <c r="DP35" s="57"/>
      <c r="DQ35" s="57"/>
      <c r="DR35" s="57"/>
      <c r="DS35" s="57"/>
      <c r="DT35" s="57"/>
      <c r="DU35" s="57"/>
      <c r="DV35" s="57"/>
      <c r="DW35" s="57"/>
      <c r="DX35" s="57"/>
      <c r="DY35" s="57"/>
      <c r="DZ35" s="57"/>
      <c r="EA35" s="57"/>
      <c r="EB35" s="57"/>
      <c r="EC35" s="57"/>
      <c r="ED35" s="57"/>
      <c r="EE35" s="57"/>
      <c r="EF35" s="57"/>
      <c r="EG35" s="57"/>
      <c r="EH35" s="57"/>
      <c r="EI35" s="57"/>
      <c r="EJ35" s="57"/>
      <c r="EK35" s="57"/>
      <c r="EL35" s="57"/>
      <c r="EM35" s="57"/>
      <c r="EN35" s="57"/>
      <c r="EO35" s="57"/>
      <c r="EP35" s="57"/>
      <c r="EQ35" s="57"/>
      <c r="ER35" s="57"/>
      <c r="ET35" s="124"/>
      <c r="EU35" s="124"/>
      <c r="EV35" s="124"/>
      <c r="EW35" s="124"/>
      <c r="EX35" s="124"/>
      <c r="EY35" s="124"/>
      <c r="EZ35" s="124"/>
      <c r="FA35" s="58"/>
      <c r="FB35" s="58"/>
      <c r="FC35" s="58"/>
      <c r="FD35" s="58"/>
      <c r="FE35" s="58"/>
      <c r="FF35" s="58"/>
      <c r="FG35" s="58"/>
      <c r="FH35" s="58"/>
      <c r="FI35" s="58"/>
      <c r="FJ35" s="58"/>
      <c r="FK35" s="58"/>
      <c r="FL35" s="58"/>
      <c r="FM35" s="58"/>
      <c r="FN35" s="58"/>
      <c r="FO35" s="58"/>
      <c r="FP35" s="58"/>
      <c r="FQ35" s="58"/>
      <c r="FR35" s="58"/>
      <c r="FS35" s="58"/>
      <c r="FT35" s="58"/>
      <c r="FU35" s="58"/>
      <c r="FV35" s="58"/>
      <c r="FW35" s="58"/>
      <c r="FX35" s="58"/>
      <c r="FY35" s="58"/>
      <c r="FZ35" s="58"/>
      <c r="GA35" s="58"/>
      <c r="GB35" s="58"/>
      <c r="GC35" s="58"/>
      <c r="GD35" s="58"/>
      <c r="GE35" s="58"/>
      <c r="GF35" s="58"/>
      <c r="GG35" s="58"/>
      <c r="GH35" s="58"/>
      <c r="GI35" s="58"/>
      <c r="GJ35" s="58"/>
      <c r="GK35" s="58"/>
      <c r="GL35" s="58"/>
      <c r="GM35" s="58"/>
      <c r="GN35" s="58"/>
      <c r="GO35" s="58"/>
      <c r="GP35" s="58"/>
      <c r="GQ35" s="58"/>
      <c r="GR35" s="58"/>
      <c r="GS35" s="58"/>
      <c r="GT35" s="58"/>
      <c r="GU35" s="58"/>
      <c r="GV35" s="58"/>
      <c r="GW35" s="58"/>
      <c r="GX35" s="58"/>
      <c r="GY35" s="58"/>
      <c r="GZ35" s="58"/>
      <c r="HA35" s="58"/>
      <c r="HB35" s="58"/>
      <c r="HC35" s="58"/>
      <c r="HD35" s="58"/>
      <c r="HE35" s="58"/>
      <c r="HF35" s="58"/>
      <c r="HG35" s="58"/>
      <c r="HH35" s="58"/>
      <c r="HI35" s="58"/>
      <c r="HJ35" s="58"/>
      <c r="HK35" s="58"/>
      <c r="HL35" s="58"/>
      <c r="HM35" s="58"/>
      <c r="HN35" s="58"/>
      <c r="HO35" s="58"/>
    </row>
    <row r="36" spans="2:223" x14ac:dyDescent="0.2">
      <c r="B36" s="124"/>
      <c r="C36" s="124"/>
      <c r="D36" s="124"/>
      <c r="E36" s="124"/>
      <c r="F36" s="124"/>
      <c r="G36" s="124"/>
      <c r="H36" s="124"/>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57"/>
      <c r="BY36" s="57"/>
      <c r="BZ36" s="57"/>
      <c r="CA36" s="57"/>
      <c r="CB36" s="57"/>
      <c r="CC36" s="57"/>
      <c r="CD36" s="57"/>
      <c r="CE36" s="57"/>
      <c r="CF36" s="57"/>
      <c r="CG36" s="57"/>
      <c r="CH36" s="57"/>
      <c r="CI36" s="57"/>
      <c r="CJ36" s="57"/>
      <c r="CK36" s="57"/>
      <c r="CL36" s="57"/>
      <c r="CM36" s="57"/>
      <c r="CN36" s="57"/>
      <c r="CO36" s="57"/>
      <c r="CP36" s="57"/>
      <c r="CQ36" s="57"/>
      <c r="CR36" s="57"/>
      <c r="CS36" s="57"/>
      <c r="CT36" s="57"/>
      <c r="CU36" s="57"/>
      <c r="CV36" s="57"/>
      <c r="CW36" s="57"/>
      <c r="CX36" s="57"/>
      <c r="CY36" s="57"/>
      <c r="CZ36" s="57"/>
      <c r="DA36" s="57"/>
      <c r="DB36" s="57"/>
      <c r="DC36" s="57"/>
      <c r="DD36" s="57"/>
      <c r="DE36" s="57"/>
      <c r="DF36" s="57"/>
      <c r="DG36" s="57"/>
      <c r="DH36" s="57"/>
      <c r="DI36" s="57"/>
      <c r="DJ36" s="57"/>
      <c r="DK36" s="57"/>
      <c r="DL36" s="57"/>
      <c r="DM36" s="57"/>
      <c r="DN36" s="57"/>
      <c r="DO36" s="57"/>
      <c r="DP36" s="57"/>
      <c r="DQ36" s="57"/>
      <c r="DR36" s="57"/>
      <c r="DS36" s="57"/>
      <c r="DT36" s="57"/>
      <c r="DU36" s="57"/>
      <c r="DV36" s="57"/>
      <c r="DW36" s="57"/>
      <c r="DX36" s="57"/>
      <c r="DY36" s="57"/>
      <c r="DZ36" s="57"/>
      <c r="EA36" s="57"/>
      <c r="EB36" s="57"/>
      <c r="EC36" s="57"/>
      <c r="ED36" s="57"/>
      <c r="EE36" s="57"/>
      <c r="EF36" s="57"/>
      <c r="EG36" s="57"/>
      <c r="EH36" s="57"/>
      <c r="EI36" s="57"/>
      <c r="EJ36" s="57"/>
      <c r="EK36" s="57"/>
      <c r="EL36" s="57"/>
      <c r="EM36" s="57"/>
      <c r="EN36" s="57"/>
      <c r="EO36" s="57"/>
      <c r="EP36" s="57"/>
      <c r="EQ36" s="57"/>
      <c r="ER36" s="57"/>
      <c r="ET36" s="124"/>
      <c r="EU36" s="124"/>
      <c r="EV36" s="124"/>
      <c r="EW36" s="124"/>
      <c r="EX36" s="124"/>
      <c r="EY36" s="124"/>
      <c r="EZ36" s="124"/>
      <c r="FA36" s="58"/>
      <c r="FB36" s="58"/>
      <c r="FC36" s="58"/>
      <c r="FD36" s="58"/>
      <c r="FE36" s="58"/>
      <c r="FF36" s="58"/>
      <c r="FG36" s="58"/>
      <c r="FH36" s="58"/>
      <c r="FI36" s="58"/>
      <c r="FJ36" s="58"/>
      <c r="FK36" s="58"/>
      <c r="FL36" s="58"/>
      <c r="FM36" s="58"/>
      <c r="FN36" s="58"/>
      <c r="FO36" s="58"/>
      <c r="FP36" s="58"/>
      <c r="FQ36" s="58"/>
      <c r="FR36" s="58"/>
      <c r="FS36" s="58"/>
      <c r="FT36" s="58"/>
      <c r="FU36" s="58"/>
      <c r="FV36" s="58"/>
      <c r="FW36" s="58"/>
      <c r="FX36" s="58"/>
      <c r="FY36" s="58"/>
      <c r="FZ36" s="58"/>
      <c r="GA36" s="58"/>
      <c r="GB36" s="58"/>
      <c r="GC36" s="58"/>
      <c r="GD36" s="58"/>
      <c r="GE36" s="58"/>
      <c r="GF36" s="58"/>
      <c r="GG36" s="58"/>
      <c r="GH36" s="58"/>
      <c r="GI36" s="58"/>
      <c r="GJ36" s="58"/>
      <c r="GK36" s="58"/>
      <c r="GL36" s="58"/>
      <c r="GM36" s="58"/>
      <c r="GN36" s="58"/>
      <c r="GO36" s="58"/>
      <c r="GP36" s="58"/>
      <c r="GQ36" s="58"/>
      <c r="GR36" s="58"/>
      <c r="GS36" s="58"/>
      <c r="GT36" s="58"/>
      <c r="GU36" s="58"/>
      <c r="GV36" s="58"/>
      <c r="GW36" s="58"/>
      <c r="GX36" s="58"/>
      <c r="GY36" s="58"/>
      <c r="GZ36" s="58"/>
      <c r="HA36" s="58"/>
      <c r="HB36" s="58"/>
      <c r="HC36" s="58"/>
      <c r="HD36" s="58"/>
      <c r="HE36" s="58"/>
      <c r="HF36" s="58"/>
      <c r="HG36" s="58"/>
      <c r="HH36" s="58"/>
      <c r="HI36" s="58"/>
      <c r="HJ36" s="58"/>
      <c r="HK36" s="58"/>
      <c r="HL36" s="58"/>
      <c r="HM36" s="58"/>
      <c r="HN36" s="58"/>
      <c r="HO36" s="58"/>
    </row>
    <row r="37" spans="2:223" x14ac:dyDescent="0.2">
      <c r="B37" s="124"/>
      <c r="C37" s="124"/>
      <c r="D37" s="124"/>
      <c r="E37" s="124"/>
      <c r="F37" s="124"/>
      <c r="G37" s="124"/>
      <c r="H37" s="124"/>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c r="BA37" s="58"/>
      <c r="BB37" s="58"/>
      <c r="BC37" s="58"/>
      <c r="BD37" s="58"/>
      <c r="BE37" s="58"/>
      <c r="BF37" s="58"/>
      <c r="BG37" s="58"/>
      <c r="BH37" s="58"/>
      <c r="BI37" s="58"/>
      <c r="BJ37" s="58"/>
      <c r="BK37" s="58"/>
      <c r="BL37" s="58"/>
      <c r="BM37" s="58"/>
      <c r="BN37" s="58"/>
      <c r="BO37" s="58"/>
      <c r="BP37" s="58"/>
      <c r="BQ37" s="58"/>
      <c r="BR37" s="58"/>
      <c r="BS37" s="58"/>
      <c r="BT37" s="58"/>
      <c r="BU37" s="58"/>
      <c r="BV37" s="58"/>
      <c r="BW37" s="58"/>
      <c r="BX37" s="57"/>
      <c r="BY37" s="57"/>
      <c r="BZ37" s="57"/>
      <c r="CA37" s="57"/>
      <c r="CB37" s="57"/>
      <c r="CC37" s="57"/>
      <c r="CD37" s="57"/>
      <c r="CE37" s="57"/>
      <c r="CF37" s="57"/>
      <c r="CG37" s="57"/>
      <c r="CH37" s="57"/>
      <c r="CI37" s="57"/>
      <c r="CJ37" s="57"/>
      <c r="CK37" s="57"/>
      <c r="CL37" s="57"/>
      <c r="CM37" s="57"/>
      <c r="CN37" s="57"/>
      <c r="CO37" s="57"/>
      <c r="CP37" s="57"/>
      <c r="CQ37" s="57"/>
      <c r="CR37" s="57"/>
      <c r="CS37" s="57"/>
      <c r="CT37" s="57"/>
      <c r="CU37" s="57"/>
      <c r="CV37" s="57"/>
      <c r="CW37" s="57"/>
      <c r="CX37" s="57"/>
      <c r="CY37" s="57"/>
      <c r="CZ37" s="57"/>
      <c r="DA37" s="57"/>
      <c r="DB37" s="57"/>
      <c r="DC37" s="57"/>
      <c r="DD37" s="57"/>
      <c r="DE37" s="57"/>
      <c r="DF37" s="57"/>
      <c r="DG37" s="57"/>
      <c r="DH37" s="57"/>
      <c r="DI37" s="57"/>
      <c r="DJ37" s="57"/>
      <c r="DK37" s="57"/>
      <c r="DL37" s="57"/>
      <c r="DM37" s="57"/>
      <c r="DN37" s="57"/>
      <c r="DO37" s="57"/>
      <c r="DP37" s="57"/>
      <c r="DQ37" s="57"/>
      <c r="DR37" s="57"/>
      <c r="DS37" s="57"/>
      <c r="DT37" s="57"/>
      <c r="DU37" s="57"/>
      <c r="DV37" s="57"/>
      <c r="DW37" s="57"/>
      <c r="DX37" s="57"/>
      <c r="DY37" s="57"/>
      <c r="DZ37" s="57"/>
      <c r="EA37" s="57"/>
      <c r="EB37" s="57"/>
      <c r="EC37" s="57"/>
      <c r="ED37" s="57"/>
      <c r="EE37" s="57"/>
      <c r="EF37" s="57"/>
      <c r="EG37" s="57"/>
      <c r="EH37" s="57"/>
      <c r="EI37" s="57"/>
      <c r="EJ37" s="57"/>
      <c r="EK37" s="57"/>
      <c r="EL37" s="57"/>
      <c r="EM37" s="57"/>
      <c r="EN37" s="57"/>
      <c r="EO37" s="57"/>
      <c r="EP37" s="57"/>
      <c r="EQ37" s="57"/>
      <c r="ER37" s="57"/>
      <c r="ET37" s="124"/>
      <c r="EU37" s="124"/>
      <c r="EV37" s="124"/>
      <c r="EW37" s="124"/>
      <c r="EX37" s="124"/>
      <c r="EY37" s="124"/>
      <c r="EZ37" s="124"/>
      <c r="FA37" s="58"/>
      <c r="FB37" s="58"/>
      <c r="FC37" s="58"/>
      <c r="FD37" s="58"/>
      <c r="FE37" s="58"/>
      <c r="FF37" s="58"/>
      <c r="FG37" s="58"/>
      <c r="FH37" s="58"/>
      <c r="FI37" s="58"/>
      <c r="FJ37" s="58"/>
      <c r="FK37" s="58"/>
      <c r="FL37" s="58"/>
      <c r="FM37" s="58"/>
      <c r="FN37" s="58"/>
      <c r="FO37" s="58"/>
      <c r="FP37" s="58"/>
      <c r="FQ37" s="58"/>
      <c r="FR37" s="58"/>
      <c r="FS37" s="58"/>
      <c r="FT37" s="58"/>
      <c r="FU37" s="58"/>
      <c r="FV37" s="58"/>
      <c r="FW37" s="58"/>
      <c r="FX37" s="58"/>
      <c r="FY37" s="58"/>
      <c r="FZ37" s="58"/>
      <c r="GA37" s="58"/>
      <c r="GB37" s="58"/>
      <c r="GC37" s="58"/>
      <c r="GD37" s="58"/>
      <c r="GE37" s="58"/>
      <c r="GF37" s="58"/>
      <c r="GG37" s="58"/>
      <c r="GH37" s="58"/>
      <c r="GI37" s="58"/>
      <c r="GJ37" s="58"/>
      <c r="GK37" s="58"/>
      <c r="GL37" s="58"/>
      <c r="GM37" s="58"/>
      <c r="GN37" s="58"/>
      <c r="GO37" s="58"/>
      <c r="GP37" s="58"/>
      <c r="GQ37" s="58"/>
      <c r="GR37" s="58"/>
      <c r="GS37" s="58"/>
      <c r="GT37" s="58"/>
      <c r="GU37" s="58"/>
      <c r="GV37" s="58"/>
      <c r="GW37" s="58"/>
      <c r="GX37" s="58"/>
      <c r="GY37" s="58"/>
      <c r="GZ37" s="58"/>
      <c r="HA37" s="58"/>
      <c r="HB37" s="58"/>
      <c r="HC37" s="58"/>
      <c r="HD37" s="58"/>
      <c r="HE37" s="58"/>
      <c r="HF37" s="58"/>
      <c r="HG37" s="58"/>
      <c r="HH37" s="58"/>
      <c r="HI37" s="58"/>
      <c r="HJ37" s="58"/>
      <c r="HK37" s="58"/>
      <c r="HL37" s="58"/>
      <c r="HM37" s="58"/>
      <c r="HN37" s="58"/>
      <c r="HO37" s="58"/>
    </row>
    <row r="38" spans="2:223" x14ac:dyDescent="0.2">
      <c r="B38" s="124"/>
      <c r="C38" s="124"/>
      <c r="D38" s="124"/>
      <c r="E38" s="124"/>
      <c r="F38" s="124"/>
      <c r="G38" s="124"/>
      <c r="H38" s="124"/>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c r="BA38" s="58"/>
      <c r="BB38" s="58"/>
      <c r="BC38" s="58"/>
      <c r="BD38" s="58"/>
      <c r="BE38" s="58"/>
      <c r="BF38" s="58"/>
      <c r="BG38" s="58"/>
      <c r="BH38" s="58"/>
      <c r="BI38" s="58"/>
      <c r="BJ38" s="58"/>
      <c r="BK38" s="58"/>
      <c r="BL38" s="58"/>
      <c r="BM38" s="58"/>
      <c r="BN38" s="58"/>
      <c r="BO38" s="58"/>
      <c r="BP38" s="58"/>
      <c r="BQ38" s="58"/>
      <c r="BR38" s="58"/>
      <c r="BS38" s="58"/>
      <c r="BT38" s="58"/>
      <c r="BU38" s="58"/>
      <c r="BV38" s="58"/>
      <c r="BW38" s="58"/>
      <c r="BX38" s="57"/>
      <c r="BY38" s="57"/>
      <c r="BZ38" s="57"/>
      <c r="CA38" s="57"/>
      <c r="CB38" s="57"/>
      <c r="CC38" s="57"/>
      <c r="CD38" s="57"/>
      <c r="CE38" s="57"/>
      <c r="CF38" s="57"/>
      <c r="CG38" s="57"/>
      <c r="CH38" s="57"/>
      <c r="CI38" s="57"/>
      <c r="CJ38" s="57"/>
      <c r="CK38" s="57"/>
      <c r="CL38" s="57"/>
      <c r="CM38" s="57"/>
      <c r="CN38" s="57"/>
      <c r="CO38" s="57"/>
      <c r="CP38" s="57"/>
      <c r="CQ38" s="57"/>
      <c r="CR38" s="57"/>
      <c r="CS38" s="57"/>
      <c r="CT38" s="57"/>
      <c r="CU38" s="57"/>
      <c r="CV38" s="57"/>
      <c r="CW38" s="57"/>
      <c r="CX38" s="57"/>
      <c r="CY38" s="57"/>
      <c r="CZ38" s="57"/>
      <c r="DA38" s="57"/>
      <c r="DB38" s="57"/>
      <c r="DC38" s="57"/>
      <c r="DD38" s="57"/>
      <c r="DE38" s="57"/>
      <c r="DF38" s="57"/>
      <c r="DG38" s="57"/>
      <c r="DH38" s="57"/>
      <c r="DI38" s="57"/>
      <c r="DJ38" s="57"/>
      <c r="DK38" s="57"/>
      <c r="DL38" s="57"/>
      <c r="DM38" s="57"/>
      <c r="DN38" s="57"/>
      <c r="DO38" s="57"/>
      <c r="DP38" s="57"/>
      <c r="DQ38" s="57"/>
      <c r="DR38" s="57"/>
      <c r="DS38" s="57"/>
      <c r="DT38" s="57"/>
      <c r="DU38" s="57"/>
      <c r="DV38" s="57"/>
      <c r="DW38" s="57"/>
      <c r="DX38" s="57"/>
      <c r="DY38" s="57"/>
      <c r="DZ38" s="57"/>
      <c r="EA38" s="57"/>
      <c r="EB38" s="57"/>
      <c r="EC38" s="57"/>
      <c r="ED38" s="57"/>
      <c r="EE38" s="57"/>
      <c r="EF38" s="57"/>
      <c r="EG38" s="57"/>
      <c r="EH38" s="57"/>
      <c r="EI38" s="57"/>
      <c r="EJ38" s="57"/>
      <c r="EK38" s="57"/>
      <c r="EL38" s="57"/>
      <c r="EM38" s="57"/>
      <c r="EN38" s="57"/>
      <c r="EO38" s="57"/>
      <c r="EP38" s="57"/>
      <c r="EQ38" s="57"/>
      <c r="ER38" s="57"/>
      <c r="ET38" s="124"/>
      <c r="EU38" s="124"/>
      <c r="EV38" s="124"/>
      <c r="EW38" s="124"/>
      <c r="EX38" s="124"/>
      <c r="EY38" s="124"/>
      <c r="EZ38" s="124"/>
      <c r="FA38" s="58"/>
      <c r="FB38" s="58"/>
      <c r="FC38" s="58"/>
      <c r="FD38" s="58"/>
      <c r="FE38" s="58"/>
      <c r="FF38" s="58"/>
      <c r="FG38" s="58"/>
      <c r="FH38" s="58"/>
      <c r="FI38" s="58"/>
      <c r="FJ38" s="58"/>
      <c r="FK38" s="58"/>
      <c r="FL38" s="58"/>
      <c r="FM38" s="58"/>
      <c r="FN38" s="58"/>
      <c r="FO38" s="58"/>
      <c r="FP38" s="58"/>
      <c r="FQ38" s="58"/>
      <c r="FR38" s="58"/>
      <c r="FS38" s="58"/>
      <c r="FT38" s="58"/>
      <c r="FU38" s="58"/>
      <c r="FV38" s="58"/>
      <c r="FW38" s="58"/>
      <c r="FX38" s="58"/>
      <c r="FY38" s="58"/>
      <c r="FZ38" s="58"/>
      <c r="GA38" s="58"/>
      <c r="GB38" s="58"/>
      <c r="GC38" s="58"/>
      <c r="GD38" s="58"/>
      <c r="GE38" s="58"/>
      <c r="GF38" s="58"/>
      <c r="GG38" s="58"/>
      <c r="GH38" s="58"/>
      <c r="GI38" s="58"/>
      <c r="GJ38" s="58"/>
      <c r="GK38" s="58"/>
      <c r="GL38" s="58"/>
      <c r="GM38" s="58"/>
      <c r="GN38" s="58"/>
      <c r="GO38" s="58"/>
      <c r="GP38" s="58"/>
      <c r="GQ38" s="58"/>
      <c r="GR38" s="58"/>
      <c r="GS38" s="58"/>
      <c r="GT38" s="58"/>
      <c r="GU38" s="58"/>
      <c r="GV38" s="58"/>
      <c r="GW38" s="58"/>
      <c r="GX38" s="58"/>
      <c r="GY38" s="58"/>
      <c r="GZ38" s="58"/>
      <c r="HA38" s="58"/>
      <c r="HB38" s="58"/>
      <c r="HC38" s="58"/>
      <c r="HD38" s="58"/>
      <c r="HE38" s="58"/>
      <c r="HF38" s="58"/>
      <c r="HG38" s="58"/>
      <c r="HH38" s="58"/>
      <c r="HI38" s="58"/>
      <c r="HJ38" s="58"/>
      <c r="HK38" s="58"/>
      <c r="HL38" s="58"/>
      <c r="HM38" s="58"/>
      <c r="HN38" s="58"/>
      <c r="HO38" s="58"/>
    </row>
    <row r="39" spans="2:223" x14ac:dyDescent="0.2">
      <c r="B39" s="124"/>
      <c r="C39" s="124"/>
      <c r="D39" s="124"/>
      <c r="E39" s="124"/>
      <c r="F39" s="124"/>
      <c r="G39" s="124"/>
      <c r="H39" s="124"/>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B39" s="58"/>
      <c r="BC39" s="58"/>
      <c r="BD39" s="58"/>
      <c r="BE39" s="58"/>
      <c r="BF39" s="58"/>
      <c r="BG39" s="58"/>
      <c r="BH39" s="58"/>
      <c r="BI39" s="58"/>
      <c r="BJ39" s="58"/>
      <c r="BK39" s="58"/>
      <c r="BL39" s="58"/>
      <c r="BM39" s="58"/>
      <c r="BN39" s="58"/>
      <c r="BO39" s="58"/>
      <c r="BP39" s="58"/>
      <c r="BQ39" s="58"/>
      <c r="BR39" s="58"/>
      <c r="BS39" s="58"/>
      <c r="BT39" s="58"/>
      <c r="BU39" s="58"/>
      <c r="BV39" s="58"/>
      <c r="BW39" s="58"/>
      <c r="BX39" s="57"/>
      <c r="BY39" s="57"/>
      <c r="BZ39" s="57"/>
      <c r="CA39" s="57"/>
      <c r="CB39" s="57"/>
      <c r="CC39" s="57"/>
      <c r="CD39" s="57"/>
      <c r="CE39" s="57"/>
      <c r="CF39" s="57"/>
      <c r="CG39" s="57"/>
      <c r="CH39" s="57"/>
      <c r="CI39" s="57"/>
      <c r="CJ39" s="57"/>
      <c r="CK39" s="57"/>
      <c r="CL39" s="57"/>
      <c r="CM39" s="57"/>
      <c r="CN39" s="57"/>
      <c r="CO39" s="57"/>
      <c r="CP39" s="57"/>
      <c r="CQ39" s="57"/>
      <c r="CR39" s="57"/>
      <c r="CS39" s="57"/>
      <c r="CT39" s="57"/>
      <c r="CU39" s="57"/>
      <c r="CV39" s="57"/>
      <c r="CW39" s="57"/>
      <c r="CX39" s="57"/>
      <c r="CY39" s="57"/>
      <c r="CZ39" s="57"/>
      <c r="DA39" s="57"/>
      <c r="DB39" s="57"/>
      <c r="DC39" s="57"/>
      <c r="DD39" s="57"/>
      <c r="DE39" s="57"/>
      <c r="DF39" s="57"/>
      <c r="DG39" s="57"/>
      <c r="DH39" s="57"/>
      <c r="DI39" s="57"/>
      <c r="DJ39" s="57"/>
      <c r="DK39" s="57"/>
      <c r="DL39" s="57"/>
      <c r="DM39" s="57"/>
      <c r="DN39" s="57"/>
      <c r="DO39" s="57"/>
      <c r="DP39" s="57"/>
      <c r="DQ39" s="57"/>
      <c r="DR39" s="57"/>
      <c r="DS39" s="57"/>
      <c r="DT39" s="57"/>
      <c r="DU39" s="57"/>
      <c r="DV39" s="57"/>
      <c r="DW39" s="57"/>
      <c r="DX39" s="57"/>
      <c r="DY39" s="57"/>
      <c r="DZ39" s="57"/>
      <c r="EA39" s="57"/>
      <c r="EB39" s="57"/>
      <c r="EC39" s="57"/>
      <c r="ED39" s="57"/>
      <c r="EE39" s="57"/>
      <c r="EF39" s="57"/>
      <c r="EG39" s="57"/>
      <c r="EH39" s="57"/>
      <c r="EI39" s="57"/>
      <c r="EJ39" s="57"/>
      <c r="EK39" s="57"/>
      <c r="EL39" s="57"/>
      <c r="EM39" s="57"/>
      <c r="EN39" s="57"/>
      <c r="EO39" s="57"/>
      <c r="EP39" s="57"/>
      <c r="EQ39" s="57"/>
      <c r="ER39" s="57"/>
      <c r="ET39" s="124"/>
      <c r="EU39" s="124"/>
      <c r="EV39" s="124"/>
      <c r="EW39" s="124"/>
      <c r="EX39" s="124"/>
      <c r="EY39" s="124"/>
      <c r="EZ39" s="124"/>
      <c r="FA39" s="58"/>
      <c r="FB39" s="58"/>
      <c r="FC39" s="58"/>
      <c r="FD39" s="58"/>
      <c r="FE39" s="58"/>
      <c r="FF39" s="58"/>
      <c r="FG39" s="58"/>
      <c r="FH39" s="58"/>
      <c r="FI39" s="58"/>
      <c r="FJ39" s="58"/>
      <c r="FK39" s="58"/>
      <c r="FL39" s="58"/>
      <c r="FM39" s="58"/>
      <c r="FN39" s="58"/>
      <c r="FO39" s="58"/>
      <c r="FP39" s="58"/>
      <c r="FQ39" s="58"/>
      <c r="FR39" s="58"/>
      <c r="FS39" s="58"/>
      <c r="FT39" s="58"/>
      <c r="FU39" s="58"/>
      <c r="FV39" s="58"/>
      <c r="FW39" s="58"/>
      <c r="FX39" s="58"/>
      <c r="FY39" s="58"/>
      <c r="FZ39" s="58"/>
      <c r="GA39" s="58"/>
      <c r="GB39" s="58"/>
      <c r="GC39" s="58"/>
      <c r="GD39" s="58"/>
      <c r="GE39" s="58"/>
      <c r="GF39" s="58"/>
      <c r="GG39" s="58"/>
      <c r="GH39" s="58"/>
      <c r="GI39" s="58"/>
      <c r="GJ39" s="58"/>
      <c r="GK39" s="58"/>
      <c r="GL39" s="58"/>
      <c r="GM39" s="58"/>
      <c r="GN39" s="58"/>
      <c r="GO39" s="58"/>
      <c r="GP39" s="58"/>
      <c r="GQ39" s="58"/>
      <c r="GR39" s="58"/>
      <c r="GS39" s="58"/>
      <c r="GT39" s="58"/>
      <c r="GU39" s="58"/>
      <c r="GV39" s="58"/>
      <c r="GW39" s="58"/>
      <c r="GX39" s="58"/>
      <c r="GY39" s="58"/>
      <c r="GZ39" s="58"/>
      <c r="HA39" s="58"/>
      <c r="HB39" s="58"/>
      <c r="HC39" s="58"/>
      <c r="HD39" s="58"/>
      <c r="HE39" s="58"/>
      <c r="HF39" s="58"/>
      <c r="HG39" s="58"/>
      <c r="HH39" s="58"/>
      <c r="HI39" s="58"/>
      <c r="HJ39" s="58"/>
      <c r="HK39" s="58"/>
      <c r="HL39" s="58"/>
      <c r="HM39" s="58"/>
      <c r="HN39" s="58"/>
      <c r="HO39" s="58"/>
    </row>
    <row r="40" spans="2:223" x14ac:dyDescent="0.2">
      <c r="B40" s="124"/>
      <c r="C40" s="124"/>
      <c r="D40" s="124"/>
      <c r="E40" s="124"/>
      <c r="F40" s="124"/>
      <c r="G40" s="124"/>
      <c r="H40" s="124"/>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c r="BM40" s="58"/>
      <c r="BN40" s="58"/>
      <c r="BO40" s="58"/>
      <c r="BP40" s="58"/>
      <c r="BQ40" s="58"/>
      <c r="BR40" s="58"/>
      <c r="BS40" s="58"/>
      <c r="BT40" s="58"/>
      <c r="BU40" s="58"/>
      <c r="BV40" s="58"/>
      <c r="BW40" s="58"/>
      <c r="BX40" s="57"/>
      <c r="BY40" s="57"/>
      <c r="BZ40" s="57"/>
      <c r="CA40" s="57"/>
      <c r="CB40" s="57"/>
      <c r="CC40" s="57"/>
      <c r="CD40" s="57"/>
      <c r="CE40" s="57"/>
      <c r="CF40" s="57"/>
      <c r="CG40" s="57"/>
      <c r="CH40" s="57"/>
      <c r="CI40" s="57"/>
      <c r="CJ40" s="57"/>
      <c r="CK40" s="57"/>
      <c r="CL40" s="57"/>
      <c r="CM40" s="57"/>
      <c r="CN40" s="57"/>
      <c r="CO40" s="57"/>
      <c r="CP40" s="57"/>
      <c r="CQ40" s="57"/>
      <c r="CR40" s="57"/>
      <c r="CS40" s="57"/>
      <c r="CT40" s="57"/>
      <c r="CU40" s="57"/>
      <c r="CV40" s="57"/>
      <c r="CW40" s="57"/>
      <c r="CX40" s="57"/>
      <c r="CY40" s="57"/>
      <c r="CZ40" s="57"/>
      <c r="DA40" s="57"/>
      <c r="DB40" s="57"/>
      <c r="DC40" s="57"/>
      <c r="DD40" s="57"/>
      <c r="DE40" s="57"/>
      <c r="DF40" s="57"/>
      <c r="DG40" s="57"/>
      <c r="DH40" s="57"/>
      <c r="DI40" s="57"/>
      <c r="DJ40" s="57"/>
      <c r="DK40" s="57"/>
      <c r="DL40" s="57"/>
      <c r="DM40" s="57"/>
      <c r="DN40" s="57"/>
      <c r="DO40" s="57"/>
      <c r="DP40" s="57"/>
      <c r="DQ40" s="57"/>
      <c r="DR40" s="57"/>
      <c r="DS40" s="57"/>
      <c r="DT40" s="57"/>
      <c r="DU40" s="57"/>
      <c r="DV40" s="57"/>
      <c r="DW40" s="57"/>
      <c r="DX40" s="57"/>
      <c r="DY40" s="57"/>
      <c r="DZ40" s="57"/>
      <c r="EA40" s="57"/>
      <c r="EB40" s="57"/>
      <c r="EC40" s="57"/>
      <c r="ED40" s="57"/>
      <c r="EE40" s="57"/>
      <c r="EF40" s="57"/>
      <c r="EG40" s="57"/>
      <c r="EH40" s="57"/>
      <c r="EI40" s="57"/>
      <c r="EJ40" s="57"/>
      <c r="EK40" s="57"/>
      <c r="EL40" s="57"/>
      <c r="EM40" s="57"/>
      <c r="EN40" s="57"/>
      <c r="EO40" s="57"/>
      <c r="EP40" s="57"/>
      <c r="EQ40" s="57"/>
      <c r="ER40" s="57"/>
      <c r="ET40" s="124"/>
      <c r="EU40" s="124"/>
      <c r="EV40" s="124"/>
      <c r="EW40" s="124"/>
      <c r="EX40" s="124"/>
      <c r="EY40" s="124"/>
      <c r="EZ40" s="124"/>
      <c r="FA40" s="58"/>
      <c r="FB40" s="58"/>
      <c r="FC40" s="58"/>
      <c r="FD40" s="58"/>
      <c r="FE40" s="58"/>
      <c r="FF40" s="58"/>
      <c r="FG40" s="58"/>
      <c r="FH40" s="58"/>
      <c r="FI40" s="58"/>
      <c r="FJ40" s="58"/>
      <c r="FK40" s="58"/>
      <c r="FL40" s="58"/>
      <c r="FM40" s="58"/>
      <c r="FN40" s="58"/>
      <c r="FO40" s="58"/>
      <c r="FP40" s="58"/>
      <c r="FQ40" s="58"/>
      <c r="FR40" s="58"/>
      <c r="FS40" s="58"/>
      <c r="FT40" s="58"/>
      <c r="FU40" s="58"/>
      <c r="FV40" s="58"/>
      <c r="FW40" s="58"/>
      <c r="FX40" s="58"/>
      <c r="FY40" s="58"/>
      <c r="FZ40" s="58"/>
      <c r="GA40" s="58"/>
      <c r="GB40" s="58"/>
      <c r="GC40" s="58"/>
      <c r="GD40" s="58"/>
      <c r="GE40" s="58"/>
      <c r="GF40" s="58"/>
      <c r="GG40" s="58"/>
      <c r="GH40" s="58"/>
      <c r="GI40" s="58"/>
      <c r="GJ40" s="58"/>
      <c r="GK40" s="58"/>
      <c r="GL40" s="58"/>
      <c r="GM40" s="58"/>
      <c r="GN40" s="58"/>
      <c r="GO40" s="58"/>
      <c r="GP40" s="58"/>
      <c r="GQ40" s="58"/>
      <c r="GR40" s="58"/>
      <c r="GS40" s="58"/>
      <c r="GT40" s="58"/>
      <c r="GU40" s="58"/>
      <c r="GV40" s="58"/>
      <c r="GW40" s="58"/>
      <c r="GX40" s="58"/>
      <c r="GY40" s="58"/>
      <c r="GZ40" s="58"/>
      <c r="HA40" s="58"/>
      <c r="HB40" s="58"/>
      <c r="HC40" s="58"/>
      <c r="HD40" s="58"/>
      <c r="HE40" s="58"/>
      <c r="HF40" s="58"/>
      <c r="HG40" s="58"/>
      <c r="HH40" s="58"/>
      <c r="HI40" s="58"/>
      <c r="HJ40" s="58"/>
      <c r="HK40" s="58"/>
      <c r="HL40" s="58"/>
      <c r="HM40" s="58"/>
      <c r="HN40" s="58"/>
      <c r="HO40" s="58"/>
    </row>
    <row r="41" spans="2:223" x14ac:dyDescent="0.2">
      <c r="B41" s="124"/>
      <c r="C41" s="124"/>
      <c r="D41" s="124"/>
      <c r="E41" s="124"/>
      <c r="F41" s="124"/>
      <c r="G41" s="124"/>
      <c r="H41" s="124"/>
      <c r="I41" s="124"/>
      <c r="Z41" s="55"/>
      <c r="ET41" s="124"/>
      <c r="EU41" s="124"/>
      <c r="EV41" s="124"/>
      <c r="EW41" s="124"/>
      <c r="EX41" s="124"/>
      <c r="EY41" s="124"/>
      <c r="EZ41" s="124"/>
      <c r="FA41" s="124"/>
      <c r="FR41" s="55"/>
    </row>
    <row r="42" spans="2:223" x14ac:dyDescent="0.2">
      <c r="B42" s="124"/>
      <c r="C42" s="124"/>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24"/>
      <c r="AZ42" s="124"/>
      <c r="BA42" s="124"/>
      <c r="BB42" s="124"/>
      <c r="BC42" s="124"/>
      <c r="BD42" s="124"/>
      <c r="BE42" s="124"/>
      <c r="BF42" s="124"/>
      <c r="BG42" s="124"/>
      <c r="BH42" s="124"/>
      <c r="BI42" s="124"/>
      <c r="ET42" s="124"/>
      <c r="EU42" s="124"/>
      <c r="EV42" s="124"/>
      <c r="EW42" s="124"/>
      <c r="EX42" s="124"/>
      <c r="EY42" s="124"/>
      <c r="EZ42" s="124"/>
      <c r="FA42" s="124"/>
      <c r="FR42" s="55"/>
    </row>
    <row r="43" spans="2:223" x14ac:dyDescent="0.2">
      <c r="B43" s="124"/>
      <c r="C43" s="124"/>
      <c r="D43" s="124"/>
      <c r="E43" s="124"/>
      <c r="F43" s="124"/>
      <c r="G43" s="124"/>
      <c r="H43" s="124"/>
      <c r="I43" s="124"/>
      <c r="Y43" s="55"/>
      <c r="Z43" s="55"/>
      <c r="ET43" s="124"/>
      <c r="EU43" s="124"/>
      <c r="EV43" s="124"/>
      <c r="EW43" s="124"/>
      <c r="EX43" s="124"/>
      <c r="EY43" s="124"/>
      <c r="EZ43" s="124"/>
      <c r="FA43" s="124"/>
      <c r="FQ43" s="55"/>
      <c r="FR43" s="55"/>
    </row>
    <row r="44" spans="2:223" x14ac:dyDescent="0.2">
      <c r="B44" s="124"/>
      <c r="C44" s="124"/>
      <c r="D44" s="124"/>
      <c r="E44" s="124"/>
      <c r="F44" s="124"/>
      <c r="G44" s="124"/>
      <c r="H44" s="124"/>
      <c r="I44" s="124"/>
      <c r="Y44" s="55"/>
      <c r="Z44" s="55"/>
      <c r="ET44" s="124"/>
      <c r="EU44" s="124"/>
      <c r="EV44" s="124"/>
      <c r="EW44" s="124"/>
      <c r="EX44" s="124"/>
      <c r="EY44" s="124"/>
      <c r="EZ44" s="124"/>
      <c r="FA44" s="124"/>
      <c r="FQ44" s="55"/>
      <c r="FR44" s="55"/>
    </row>
    <row r="45" spans="2:223" x14ac:dyDescent="0.2">
      <c r="B45" s="124"/>
      <c r="C45" s="124"/>
      <c r="D45" s="124"/>
      <c r="E45" s="124"/>
      <c r="F45" s="124"/>
      <c r="G45" s="124"/>
      <c r="H45" s="124"/>
      <c r="I45" s="124"/>
      <c r="Y45" s="55"/>
      <c r="Z45" s="55"/>
      <c r="ET45" s="124"/>
      <c r="EU45" s="124"/>
      <c r="EV45" s="124"/>
      <c r="EW45" s="124"/>
      <c r="EX45" s="124"/>
      <c r="EY45" s="124"/>
      <c r="EZ45" s="124"/>
      <c r="FA45" s="124"/>
      <c r="FQ45" s="55"/>
      <c r="FR45" s="55"/>
    </row>
    <row r="46" spans="2:223" x14ac:dyDescent="0.2">
      <c r="B46" s="124"/>
      <c r="C46" s="124"/>
      <c r="D46" s="124"/>
      <c r="E46" s="124"/>
      <c r="F46" s="124"/>
      <c r="G46" s="124"/>
      <c r="H46" s="124"/>
      <c r="I46" s="124"/>
      <c r="Y46" s="55"/>
      <c r="Z46" s="55"/>
      <c r="ET46" s="124"/>
      <c r="EU46" s="124"/>
      <c r="EV46" s="124"/>
      <c r="EW46" s="124"/>
      <c r="EX46" s="124"/>
      <c r="EY46" s="124"/>
      <c r="EZ46" s="124"/>
      <c r="FA46" s="124"/>
      <c r="FQ46" s="55"/>
      <c r="FR46" s="55"/>
    </row>
    <row r="47" spans="2:223" x14ac:dyDescent="0.2">
      <c r="B47" s="124"/>
      <c r="C47" s="124"/>
      <c r="D47" s="124"/>
      <c r="E47" s="124"/>
      <c r="F47" s="124"/>
      <c r="G47" s="124"/>
      <c r="H47" s="124"/>
      <c r="I47" s="124"/>
      <c r="Y47" s="55"/>
      <c r="Z47" s="55"/>
      <c r="ET47" s="124"/>
      <c r="EU47" s="124"/>
      <c r="EV47" s="124"/>
      <c r="EW47" s="124"/>
      <c r="EX47" s="124"/>
      <c r="EY47" s="124"/>
      <c r="EZ47" s="124"/>
      <c r="FA47" s="124"/>
      <c r="FQ47" s="55"/>
      <c r="FR47" s="55"/>
    </row>
    <row r="48" spans="2:223" x14ac:dyDescent="0.2">
      <c r="B48" s="124"/>
      <c r="C48" s="124"/>
      <c r="D48" s="124"/>
      <c r="E48" s="124"/>
      <c r="F48" s="124"/>
      <c r="G48" s="124"/>
      <c r="H48" s="124"/>
      <c r="I48" s="124"/>
      <c r="Y48" s="55"/>
      <c r="Z48" s="55"/>
      <c r="ET48" s="124"/>
      <c r="EU48" s="124"/>
      <c r="EV48" s="124"/>
      <c r="EW48" s="124"/>
      <c r="EX48" s="124"/>
      <c r="EY48" s="124"/>
      <c r="EZ48" s="124"/>
      <c r="FA48" s="124"/>
      <c r="FQ48" s="55"/>
      <c r="FR48" s="55"/>
    </row>
    <row r="49" spans="2:174" x14ac:dyDescent="0.2">
      <c r="B49" s="124"/>
      <c r="C49" s="124"/>
      <c r="D49" s="124"/>
      <c r="E49" s="124"/>
      <c r="F49" s="124"/>
      <c r="G49" s="124"/>
      <c r="H49" s="124"/>
      <c r="I49" s="124"/>
      <c r="Y49" s="55"/>
      <c r="Z49" s="55"/>
      <c r="ET49" s="124"/>
      <c r="EU49" s="124"/>
      <c r="EV49" s="124"/>
      <c r="EW49" s="124"/>
      <c r="EX49" s="124"/>
      <c r="EY49" s="124"/>
      <c r="EZ49" s="124"/>
      <c r="FA49" s="124"/>
      <c r="FQ49" s="55"/>
      <c r="FR49" s="55"/>
    </row>
    <row r="50" spans="2:174" x14ac:dyDescent="0.2">
      <c r="B50" s="124"/>
      <c r="C50" s="124"/>
      <c r="D50" s="124"/>
      <c r="E50" s="124"/>
      <c r="F50" s="124"/>
      <c r="G50" s="124"/>
      <c r="H50" s="124"/>
      <c r="I50" s="124"/>
      <c r="Y50" s="55"/>
      <c r="Z50" s="55"/>
      <c r="ET50" s="124"/>
      <c r="EU50" s="124"/>
      <c r="EV50" s="124"/>
      <c r="EW50" s="124"/>
      <c r="EX50" s="124"/>
      <c r="EY50" s="124"/>
      <c r="EZ50" s="124"/>
      <c r="FA50" s="124"/>
      <c r="FQ50" s="55"/>
      <c r="FR50" s="55"/>
    </row>
    <row r="51" spans="2:174" x14ac:dyDescent="0.2">
      <c r="B51" s="124"/>
      <c r="C51" s="124"/>
      <c r="D51" s="124"/>
      <c r="E51" s="124"/>
      <c r="F51" s="124"/>
      <c r="G51" s="124"/>
      <c r="H51" s="124"/>
      <c r="I51" s="124"/>
      <c r="Y51" s="55"/>
      <c r="Z51" s="55"/>
      <c r="ET51" s="124"/>
      <c r="EU51" s="124"/>
      <c r="EV51" s="124"/>
      <c r="EW51" s="124"/>
      <c r="EX51" s="124"/>
      <c r="EY51" s="124"/>
      <c r="EZ51" s="124"/>
      <c r="FA51" s="124"/>
      <c r="FQ51" s="55"/>
      <c r="FR51" s="55"/>
    </row>
    <row r="52" spans="2:174" x14ac:dyDescent="0.2">
      <c r="B52" s="124"/>
      <c r="I52" s="124"/>
      <c r="ET52" s="124"/>
      <c r="FA52" s="124"/>
    </row>
    <row r="53" spans="2:174" x14ac:dyDescent="0.2">
      <c r="B53" s="124"/>
      <c r="I53" s="124"/>
      <c r="ET53" s="124"/>
      <c r="FA53" s="124"/>
    </row>
    <row r="54" spans="2:174" x14ac:dyDescent="0.2">
      <c r="B54" s="124"/>
      <c r="I54" s="124"/>
      <c r="ET54" s="124"/>
      <c r="FA54" s="124"/>
    </row>
    <row r="55" spans="2:174" x14ac:dyDescent="0.2">
      <c r="B55" s="124"/>
      <c r="I55" s="124"/>
      <c r="ET55" s="124"/>
      <c r="FA55" s="124"/>
    </row>
    <row r="56" spans="2:174" x14ac:dyDescent="0.2">
      <c r="B56" s="124"/>
      <c r="I56" s="124"/>
      <c r="ET56" s="124"/>
      <c r="FA56" s="124"/>
    </row>
    <row r="57" spans="2:174" x14ac:dyDescent="0.2">
      <c r="B57" s="124"/>
      <c r="I57" s="124"/>
      <c r="ET57" s="124"/>
      <c r="FA57" s="124"/>
    </row>
    <row r="58" spans="2:174" x14ac:dyDescent="0.2">
      <c r="B58" s="124"/>
      <c r="I58" s="124"/>
      <c r="ET58" s="124"/>
      <c r="FA58" s="124"/>
    </row>
    <row r="59" spans="2:174" x14ac:dyDescent="0.2">
      <c r="B59" s="124"/>
      <c r="I59" s="124"/>
      <c r="ET59" s="124"/>
      <c r="FA59" s="124"/>
    </row>
    <row r="60" spans="2:174" x14ac:dyDescent="0.2">
      <c r="B60" s="124"/>
      <c r="I60" s="124"/>
      <c r="ET60" s="124"/>
      <c r="FA60" s="124"/>
    </row>
    <row r="61" spans="2:174" x14ac:dyDescent="0.2">
      <c r="B61" s="124"/>
      <c r="I61" s="124"/>
      <c r="ET61" s="124"/>
      <c r="FA61" s="124"/>
    </row>
    <row r="62" spans="2:174" x14ac:dyDescent="0.2">
      <c r="B62" s="124"/>
      <c r="ET62" s="124"/>
    </row>
    <row r="63" spans="2:174" x14ac:dyDescent="0.2">
      <c r="B63" s="124"/>
      <c r="ET63" s="124"/>
    </row>
    <row r="64" spans="2:174" x14ac:dyDescent="0.2">
      <c r="B64" s="124"/>
      <c r="ET64" s="124"/>
    </row>
    <row r="65" spans="2:150" x14ac:dyDescent="0.2">
      <c r="B65" s="124"/>
      <c r="ET65" s="124"/>
    </row>
    <row r="66" spans="2:150" x14ac:dyDescent="0.2">
      <c r="B66" s="124"/>
      <c r="ET66" s="124"/>
    </row>
    <row r="67" spans="2:150" x14ac:dyDescent="0.2">
      <c r="B67" s="124"/>
      <c r="ET67" s="124"/>
    </row>
    <row r="68" spans="2:150" x14ac:dyDescent="0.2">
      <c r="B68" s="124"/>
      <c r="ET68" s="124"/>
    </row>
    <row r="69" spans="2:150" x14ac:dyDescent="0.2">
      <c r="B69" s="124"/>
      <c r="ET69" s="124"/>
    </row>
    <row r="70" spans="2:150" x14ac:dyDescent="0.2">
      <c r="B70" s="124"/>
      <c r="ET70" s="124"/>
    </row>
    <row r="71" spans="2:150" x14ac:dyDescent="0.2">
      <c r="B71" s="124"/>
      <c r="ET71" s="124"/>
    </row>
  </sheetData>
  <conditionalFormatting sqref="Z17 Z41 Y43:Z50">
    <cfRule type="cellIs" dxfId="3790" priority="375" operator="equal">
      <formula>"Y"</formula>
    </cfRule>
    <cfRule type="cellIs" dxfId="3789" priority="376" operator="equal">
      <formula>"N"</formula>
    </cfRule>
  </conditionalFormatting>
  <conditionalFormatting sqref="Y51:Z51">
    <cfRule type="cellIs" dxfId="3788" priority="373" operator="equal">
      <formula>"Y"</formula>
    </cfRule>
    <cfRule type="cellIs" dxfId="3787" priority="374" operator="equal">
      <formula>"N"</formula>
    </cfRule>
  </conditionalFormatting>
  <conditionalFormatting sqref="J3">
    <cfRule type="cellIs" dxfId="3786" priority="369" operator="equal">
      <formula>"⬛"</formula>
    </cfRule>
    <cfRule type="cellIs" dxfId="3785" priority="370" operator="equal">
      <formula>"▶"</formula>
    </cfRule>
    <cfRule type="cellIs" dxfId="3784" priority="371" operator="equal">
      <formula>"✘"</formula>
    </cfRule>
    <cfRule type="cellIs" dxfId="3783" priority="372" operator="equal">
      <formula>"✔"</formula>
    </cfRule>
  </conditionalFormatting>
  <conditionalFormatting sqref="J3">
    <cfRule type="cellIs" dxfId="3782" priority="367" operator="equal">
      <formula>"Ø"</formula>
    </cfRule>
    <cfRule type="cellIs" dxfId="3781" priority="368" operator="equal">
      <formula>"◯"</formula>
    </cfRule>
  </conditionalFormatting>
  <conditionalFormatting sqref="I3">
    <cfRule type="cellIs" dxfId="3780" priority="339" operator="equal">
      <formula>"⬛"</formula>
    </cfRule>
    <cfRule type="cellIs" dxfId="3779" priority="340" operator="equal">
      <formula>"▶"</formula>
    </cfRule>
    <cfRule type="cellIs" dxfId="3778" priority="341" operator="equal">
      <formula>"✘"</formula>
    </cfRule>
    <cfRule type="cellIs" dxfId="3777" priority="342" operator="equal">
      <formula>"✔"</formula>
    </cfRule>
  </conditionalFormatting>
  <conditionalFormatting sqref="I3">
    <cfRule type="cellIs" dxfId="3776" priority="337" operator="equal">
      <formula>"Ø"</formula>
    </cfRule>
    <cfRule type="cellIs" dxfId="3775" priority="338" operator="equal">
      <formula>"◯"</formula>
    </cfRule>
  </conditionalFormatting>
  <conditionalFormatting sqref="I14">
    <cfRule type="cellIs" dxfId="3774" priority="333" operator="equal">
      <formula>"⬛"</formula>
    </cfRule>
    <cfRule type="cellIs" dxfId="3773" priority="334" operator="equal">
      <formula>"▶"</formula>
    </cfRule>
    <cfRule type="cellIs" dxfId="3772" priority="335" operator="equal">
      <formula>"✘"</formula>
    </cfRule>
    <cfRule type="cellIs" dxfId="3771" priority="336" operator="equal">
      <formula>"✔"</formula>
    </cfRule>
  </conditionalFormatting>
  <conditionalFormatting sqref="I14">
    <cfRule type="cellIs" dxfId="3770" priority="331" operator="equal">
      <formula>"Ø"</formula>
    </cfRule>
    <cfRule type="cellIs" dxfId="3769" priority="332" operator="equal">
      <formula>"◯"</formula>
    </cfRule>
  </conditionalFormatting>
  <conditionalFormatting sqref="C2:D2">
    <cfRule type="cellIs" dxfId="3768" priority="327" operator="equal">
      <formula>"⬛"</formula>
    </cfRule>
    <cfRule type="cellIs" dxfId="3767" priority="328" operator="equal">
      <formula>"▶"</formula>
    </cfRule>
    <cfRule type="cellIs" dxfId="3766" priority="329" operator="equal">
      <formula>"✘"</formula>
    </cfRule>
    <cfRule type="cellIs" dxfId="3765" priority="330" operator="equal">
      <formula>"✔"</formula>
    </cfRule>
  </conditionalFormatting>
  <conditionalFormatting sqref="C2:D2">
    <cfRule type="cellIs" dxfId="3764" priority="325" operator="equal">
      <formula>"Ø"</formula>
    </cfRule>
    <cfRule type="cellIs" dxfId="3763" priority="326" operator="equal">
      <formula>"◯"</formula>
    </cfRule>
  </conditionalFormatting>
  <conditionalFormatting sqref="I18:ER18">
    <cfRule type="cellIs" dxfId="3762" priority="320" operator="equal">
      <formula>"■"</formula>
    </cfRule>
    <cfRule type="cellIs" dxfId="3761" priority="321" operator="equal">
      <formula>"▶"</formula>
    </cfRule>
    <cfRule type="cellIs" dxfId="3760" priority="322" operator="equal">
      <formula>"✘"</formula>
    </cfRule>
    <cfRule type="cellIs" dxfId="3759" priority="324" operator="equal">
      <formula>"✔"</formula>
    </cfRule>
  </conditionalFormatting>
  <conditionalFormatting sqref="I18:ER18">
    <cfRule type="cellIs" dxfId="3758" priority="147" operator="equal">
      <formula>"Ø"</formula>
    </cfRule>
    <cfRule type="cellIs" dxfId="3757" priority="319" operator="equal">
      <formula>"◯"</formula>
    </cfRule>
  </conditionalFormatting>
  <conditionalFormatting sqref="B6:B12">
    <cfRule type="cellIs" dxfId="3756" priority="308" operator="equal">
      <formula>"■"</formula>
    </cfRule>
    <cfRule type="cellIs" dxfId="3755" priority="309" operator="equal">
      <formula>"▶"</formula>
    </cfRule>
    <cfRule type="cellIs" dxfId="3754" priority="310" operator="equal">
      <formula>"✘"</formula>
    </cfRule>
    <cfRule type="cellIs" dxfId="3753" priority="312" operator="equal">
      <formula>"✔"</formula>
    </cfRule>
  </conditionalFormatting>
  <conditionalFormatting sqref="B6:B12">
    <cfRule type="cellIs" dxfId="3752" priority="154" operator="equal">
      <formula>"Ø"</formula>
    </cfRule>
    <cfRule type="cellIs" dxfId="3751" priority="307" operator="equal">
      <formula>"◯"</formula>
    </cfRule>
  </conditionalFormatting>
  <conditionalFormatting sqref="I34:ER40">
    <cfRule type="cellIs" dxfId="3750" priority="227" operator="equal">
      <formula>"■"</formula>
    </cfRule>
    <cfRule type="cellIs" dxfId="3749" priority="228" operator="equal">
      <formula>"▶"</formula>
    </cfRule>
    <cfRule type="cellIs" dxfId="3748" priority="229" operator="equal">
      <formula>"✘"</formula>
    </cfRule>
    <cfRule type="cellIs" dxfId="3747" priority="230" operator="equal">
      <formula>"✔"</formula>
    </cfRule>
  </conditionalFormatting>
  <conditionalFormatting sqref="I34:ER40">
    <cfRule type="cellIs" dxfId="3746" priority="225" operator="equal">
      <formula>"Ø"</formula>
    </cfRule>
    <cfRule type="cellIs" dxfId="3745" priority="226" operator="equal">
      <formula>"◯"</formula>
    </cfRule>
  </conditionalFormatting>
  <conditionalFormatting sqref="EU2:EV2">
    <cfRule type="cellIs" dxfId="3744" priority="199" operator="equal">
      <formula>"⬛"</formula>
    </cfRule>
    <cfRule type="cellIs" dxfId="3743" priority="200" operator="equal">
      <formula>"▶"</formula>
    </cfRule>
    <cfRule type="cellIs" dxfId="3742" priority="201" operator="equal">
      <formula>"✘"</formula>
    </cfRule>
    <cfRule type="cellIs" dxfId="3741" priority="202" operator="equal">
      <formula>"✔"</formula>
    </cfRule>
  </conditionalFormatting>
  <conditionalFormatting sqref="EU2:EV2">
    <cfRule type="cellIs" dxfId="3740" priority="197" operator="equal">
      <formula>"Ø"</formula>
    </cfRule>
    <cfRule type="cellIs" dxfId="3739" priority="198" operator="equal">
      <formula>"◯"</formula>
    </cfRule>
  </conditionalFormatting>
  <conditionalFormatting sqref="ET6:ET12">
    <cfRule type="cellIs" dxfId="3738" priority="187" operator="equal">
      <formula>"■"</formula>
    </cfRule>
    <cfRule type="cellIs" dxfId="3737" priority="188" operator="equal">
      <formula>"▶"</formula>
    </cfRule>
    <cfRule type="cellIs" dxfId="3736" priority="189" operator="equal">
      <formula>"✘"</formula>
    </cfRule>
    <cfRule type="cellIs" dxfId="3735" priority="190" operator="equal">
      <formula>"✔"</formula>
    </cfRule>
  </conditionalFormatting>
  <conditionalFormatting sqref="ET6:ET12">
    <cfRule type="cellIs" dxfId="3734" priority="185" operator="equal">
      <formula>"Ø"</formula>
    </cfRule>
    <cfRule type="cellIs" dxfId="3733" priority="186" operator="equal">
      <formula>"◯"</formula>
    </cfRule>
  </conditionalFormatting>
  <conditionalFormatting sqref="FA18:HO18">
    <cfRule type="cellIs" dxfId="3732" priority="175" operator="equal">
      <formula>"■"</formula>
    </cfRule>
    <cfRule type="cellIs" dxfId="3731" priority="176" operator="equal">
      <formula>"▶"</formula>
    </cfRule>
    <cfRule type="cellIs" dxfId="3730" priority="177" operator="equal">
      <formula>"✘"</formula>
    </cfRule>
    <cfRule type="cellIs" dxfId="3729" priority="178" operator="equal">
      <formula>"✔"</formula>
    </cfRule>
  </conditionalFormatting>
  <conditionalFormatting sqref="FA18:HO18">
    <cfRule type="cellIs" dxfId="3728" priority="173" operator="equal">
      <formula>"Ø"</formula>
    </cfRule>
    <cfRule type="cellIs" dxfId="3727" priority="174" operator="equal">
      <formula>"◯"</formula>
    </cfRule>
  </conditionalFormatting>
  <conditionalFormatting sqref="FA19:GS33">
    <cfRule type="cellIs" dxfId="3726" priority="169" operator="equal">
      <formula>"■"</formula>
    </cfRule>
    <cfRule type="cellIs" dxfId="3725" priority="170" operator="equal">
      <formula>"▶"</formula>
    </cfRule>
    <cfRule type="cellIs" dxfId="3724" priority="171" operator="equal">
      <formula>"✘"</formula>
    </cfRule>
    <cfRule type="cellIs" dxfId="3723" priority="172" operator="equal">
      <formula>"✔"</formula>
    </cfRule>
  </conditionalFormatting>
  <conditionalFormatting sqref="FA19:GS33">
    <cfRule type="cellIs" dxfId="3722" priority="167" operator="equal">
      <formula>"Ø"</formula>
    </cfRule>
    <cfRule type="cellIs" dxfId="3721" priority="168" operator="equal">
      <formula>"◯"</formula>
    </cfRule>
  </conditionalFormatting>
  <conditionalFormatting sqref="B12">
    <cfRule type="cellIs" dxfId="3720" priority="311" operator="equal">
      <formula>"✔✘"</formula>
    </cfRule>
  </conditionalFormatting>
  <conditionalFormatting sqref="I18:ER18">
    <cfRule type="cellIs" dxfId="3719" priority="323" operator="equal">
      <formula>"✔✘"</formula>
    </cfRule>
  </conditionalFormatting>
  <conditionalFormatting sqref="BX19:ER33">
    <cfRule type="cellIs" dxfId="3718" priority="142" operator="equal">
      <formula>"■"</formula>
    </cfRule>
    <cfRule type="cellIs" dxfId="3717" priority="143" operator="equal">
      <formula>"▶"</formula>
    </cfRule>
    <cfRule type="cellIs" dxfId="3716" priority="144" operator="equal">
      <formula>"✘"</formula>
    </cfRule>
    <cfRule type="cellIs" dxfId="3715" priority="146" operator="equal">
      <formula>"✔"</formula>
    </cfRule>
  </conditionalFormatting>
  <conditionalFormatting sqref="BX19:ER33">
    <cfRule type="cellIs" dxfId="3714" priority="140" operator="equal">
      <formula>"Ø"</formula>
    </cfRule>
    <cfRule type="cellIs" dxfId="3713" priority="141" operator="equal">
      <formula>"◯"</formula>
    </cfRule>
  </conditionalFormatting>
  <conditionalFormatting sqref="BX19:ER33">
    <cfRule type="cellIs" dxfId="3712" priority="145" operator="equal">
      <formula>"✔✘"</formula>
    </cfRule>
  </conditionalFormatting>
  <conditionalFormatting sqref="GT19:GZ33">
    <cfRule type="cellIs" dxfId="3711" priority="136" operator="equal">
      <formula>"■"</formula>
    </cfRule>
    <cfRule type="cellIs" dxfId="3710" priority="137" operator="equal">
      <formula>"▶"</formula>
    </cfRule>
    <cfRule type="cellIs" dxfId="3709" priority="138" operator="equal">
      <formula>"✘"</formula>
    </cfRule>
    <cfRule type="cellIs" dxfId="3708" priority="139" operator="equal">
      <formula>"✔"</formula>
    </cfRule>
  </conditionalFormatting>
  <conditionalFormatting sqref="GT19:GZ33">
    <cfRule type="cellIs" dxfId="3707" priority="134" operator="equal">
      <formula>"Ø"</formula>
    </cfRule>
    <cfRule type="cellIs" dxfId="3706" priority="135" operator="equal">
      <formula>"◯"</formula>
    </cfRule>
  </conditionalFormatting>
  <conditionalFormatting sqref="HA19:HA33">
    <cfRule type="cellIs" dxfId="3705" priority="130" operator="equal">
      <formula>"■"</formula>
    </cfRule>
    <cfRule type="cellIs" dxfId="3704" priority="131" operator="equal">
      <formula>"▶"</formula>
    </cfRule>
    <cfRule type="cellIs" dxfId="3703" priority="132" operator="equal">
      <formula>"✘"</formula>
    </cfRule>
    <cfRule type="cellIs" dxfId="3702" priority="133" operator="equal">
      <formula>"✔"</formula>
    </cfRule>
  </conditionalFormatting>
  <conditionalFormatting sqref="HA19:HA33">
    <cfRule type="cellIs" dxfId="3701" priority="128" operator="equal">
      <formula>"Ø"</formula>
    </cfRule>
    <cfRule type="cellIs" dxfId="3700" priority="129" operator="equal">
      <formula>"◯"</formula>
    </cfRule>
  </conditionalFormatting>
  <conditionalFormatting sqref="HB19:HJ33">
    <cfRule type="cellIs" dxfId="3699" priority="89" operator="equal">
      <formula>"■"</formula>
    </cfRule>
    <cfRule type="cellIs" dxfId="3698" priority="90" operator="equal">
      <formula>"▶"</formula>
    </cfRule>
    <cfRule type="cellIs" dxfId="3697" priority="91" operator="equal">
      <formula>"✘"</formula>
    </cfRule>
    <cfRule type="cellIs" dxfId="3696" priority="92" operator="equal">
      <formula>"✔"</formula>
    </cfRule>
  </conditionalFormatting>
  <conditionalFormatting sqref="HB19:HJ33">
    <cfRule type="cellIs" dxfId="3695" priority="87" operator="equal">
      <formula>"Ø"</formula>
    </cfRule>
    <cfRule type="cellIs" dxfId="3694" priority="88" operator="equal">
      <formula>"◯"</formula>
    </cfRule>
  </conditionalFormatting>
  <conditionalFormatting sqref="HK19:HK33">
    <cfRule type="cellIs" dxfId="3693" priority="69" operator="equal">
      <formula>"■"</formula>
    </cfRule>
    <cfRule type="cellIs" dxfId="3692" priority="70" operator="equal">
      <formula>"▶"</formula>
    </cfRule>
    <cfRule type="cellIs" dxfId="3691" priority="71" operator="equal">
      <formula>"✘"</formula>
    </cfRule>
    <cfRule type="cellIs" dxfId="3690" priority="72" operator="equal">
      <formula>"✔"</formula>
    </cfRule>
  </conditionalFormatting>
  <conditionalFormatting sqref="HK19:HK33">
    <cfRule type="cellIs" dxfId="3689" priority="67" operator="equal">
      <formula>"Ø"</formula>
    </cfRule>
    <cfRule type="cellIs" dxfId="3688" priority="68" operator="equal">
      <formula>"◯"</formula>
    </cfRule>
  </conditionalFormatting>
  <conditionalFormatting sqref="HL19:HL33">
    <cfRule type="cellIs" dxfId="3687" priority="28" operator="equal">
      <formula>"■"</formula>
    </cfRule>
    <cfRule type="cellIs" dxfId="3686" priority="29" operator="equal">
      <formula>"▶"</formula>
    </cfRule>
    <cfRule type="cellIs" dxfId="3685" priority="30" operator="equal">
      <formula>"✘"</formula>
    </cfRule>
    <cfRule type="cellIs" dxfId="3684" priority="31" operator="equal">
      <formula>"✔"</formula>
    </cfRule>
  </conditionalFormatting>
  <conditionalFormatting sqref="HL19:HL33">
    <cfRule type="cellIs" dxfId="3683" priority="26" operator="equal">
      <formula>"Ø"</formula>
    </cfRule>
    <cfRule type="cellIs" dxfId="3682" priority="27" operator="equal">
      <formula>"◯"</formula>
    </cfRule>
  </conditionalFormatting>
  <conditionalFormatting sqref="HM19:HM33">
    <cfRule type="cellIs" dxfId="3681" priority="22" operator="equal">
      <formula>"■"</formula>
    </cfRule>
    <cfRule type="cellIs" dxfId="3680" priority="23" operator="equal">
      <formula>"▶"</formula>
    </cfRule>
    <cfRule type="cellIs" dxfId="3679" priority="24" operator="equal">
      <formula>"✘"</formula>
    </cfRule>
    <cfRule type="cellIs" dxfId="3678" priority="25" operator="equal">
      <formula>"✔"</formula>
    </cfRule>
  </conditionalFormatting>
  <conditionalFormatting sqref="HM19:HM33">
    <cfRule type="cellIs" dxfId="3677" priority="20" operator="equal">
      <formula>"Ø"</formula>
    </cfRule>
    <cfRule type="cellIs" dxfId="3676" priority="21" operator="equal">
      <formula>"◯"</formula>
    </cfRule>
  </conditionalFormatting>
  <conditionalFormatting sqref="HN19:HN33">
    <cfRule type="cellIs" dxfId="3675" priority="16" operator="equal">
      <formula>"■"</formula>
    </cfRule>
    <cfRule type="cellIs" dxfId="3674" priority="17" operator="equal">
      <formula>"▶"</formula>
    </cfRule>
    <cfRule type="cellIs" dxfId="3673" priority="18" operator="equal">
      <formula>"✘"</formula>
    </cfRule>
    <cfRule type="cellIs" dxfId="3672" priority="19" operator="equal">
      <formula>"✔"</formula>
    </cfRule>
  </conditionalFormatting>
  <conditionalFormatting sqref="HN19:HN33">
    <cfRule type="cellIs" dxfId="3671" priority="14" operator="equal">
      <formula>"Ø"</formula>
    </cfRule>
    <cfRule type="cellIs" dxfId="3670" priority="15" operator="equal">
      <formula>"◯"</formula>
    </cfRule>
  </conditionalFormatting>
  <conditionalFormatting sqref="HO19:HO33">
    <cfRule type="cellIs" dxfId="3669" priority="10" operator="equal">
      <formula>"■"</formula>
    </cfRule>
    <cfRule type="cellIs" dxfId="3668" priority="11" operator="equal">
      <formula>"▶"</formula>
    </cfRule>
    <cfRule type="cellIs" dxfId="3667" priority="12" operator="equal">
      <formula>"✘"</formula>
    </cfRule>
    <cfRule type="cellIs" dxfId="3666" priority="13" operator="equal">
      <formula>"✔"</formula>
    </cfRule>
  </conditionalFormatting>
  <conditionalFormatting sqref="HO19:HO33">
    <cfRule type="cellIs" dxfId="3665" priority="8" operator="equal">
      <formula>"Ø"</formula>
    </cfRule>
    <cfRule type="cellIs" dxfId="3664" priority="9" operator="equal">
      <formula>"◯"</formula>
    </cfRule>
  </conditionalFormatting>
  <conditionalFormatting sqref="I19:BW33">
    <cfRule type="cellIs" dxfId="3663" priority="3" operator="equal">
      <formula>"■"</formula>
    </cfRule>
    <cfRule type="cellIs" dxfId="3662" priority="4" operator="equal">
      <formula>"▶"</formula>
    </cfRule>
    <cfRule type="cellIs" dxfId="3661" priority="5" operator="equal">
      <formula>"✘"</formula>
    </cfRule>
    <cfRule type="cellIs" dxfId="3660" priority="7" operator="equal">
      <formula>"✔"</formula>
    </cfRule>
  </conditionalFormatting>
  <conditionalFormatting sqref="I19:BW33">
    <cfRule type="cellIs" dxfId="3659" priority="1" operator="equal">
      <formula>"Ø"</formula>
    </cfRule>
    <cfRule type="cellIs" dxfId="3658" priority="2" operator="equal">
      <formula>"◯"</formula>
    </cfRule>
  </conditionalFormatting>
  <conditionalFormatting sqref="I19:BW33">
    <cfRule type="cellIs" dxfId="3657" priority="6" operator="equal">
      <formula>"✔✘"</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D67ED-BCB2-4921-8CE0-BAEB78016BD9}">
  <sheetPr codeName="Sheet17">
    <tabColor theme="4" tint="-0.249977111117893"/>
    <outlinePr summaryBelow="0" summaryRight="0"/>
  </sheetPr>
  <dimension ref="B1:HD71"/>
  <sheetViews>
    <sheetView showGridLines="0" zoomScaleNormal="100" workbookViewId="0"/>
  </sheetViews>
  <sheetFormatPr defaultRowHeight="14.25" outlineLevelCol="1" x14ac:dyDescent="0.25"/>
  <cols>
    <col min="1" max="1" width="2.625" style="90" customWidth="1"/>
    <col min="2" max="2" width="10.875" style="90" customWidth="1" collapsed="1"/>
    <col min="3" max="8" width="10.875" style="90" hidden="1" customWidth="1" outlineLevel="1"/>
    <col min="9" max="62" width="2.5" style="90" customWidth="1"/>
    <col min="63" max="149" width="2.5" style="90" hidden="1" customWidth="1"/>
    <col min="150" max="150" width="10.875" style="90" customWidth="1" collapsed="1"/>
    <col min="151" max="156" width="10.875" style="90" hidden="1" customWidth="1" outlineLevel="1"/>
    <col min="157" max="209" width="2.5" style="90" customWidth="1"/>
    <col min="210" max="16384" width="9" style="90"/>
  </cols>
  <sheetData>
    <row r="1" spans="2:212" ht="6.75" customHeight="1" x14ac:dyDescent="0.25"/>
    <row r="2" spans="2:212" ht="6.75" customHeight="1" x14ac:dyDescent="0.25">
      <c r="C2" s="57" t="e">
        <f>_xlfn.XLOOKUP(_xlfn.XLOOKUP($I$14&amp;C$17&amp;$B2,Data!$F:$F,Data!$X:$X,"",0,-1),#REF!,#REF!,"",0,1)</f>
        <v>#REF!</v>
      </c>
      <c r="D2" s="57"/>
      <c r="EU2" s="57" t="e">
        <f>_xlfn.XLOOKUP(_xlfn.XLOOKUP($I$14&amp;EU$17&amp;$B2,Data!$F:$F,Data!$X:$X,"",0,-1),#REF!,#REF!,"",0,1)</f>
        <v>#REF!</v>
      </c>
      <c r="EV2" s="57"/>
    </row>
    <row r="3" spans="2:212" s="113" customFormat="1" ht="20.25" x14ac:dyDescent="0.25">
      <c r="B3" s="112" t="s">
        <v>2009</v>
      </c>
      <c r="I3" s="57"/>
      <c r="J3" s="57"/>
      <c r="Z3" s="55"/>
      <c r="ET3" s="112" t="s">
        <v>2013</v>
      </c>
      <c r="FA3" s="57"/>
      <c r="FB3" s="57"/>
      <c r="FR3" s="55"/>
    </row>
    <row r="4" spans="2:212" ht="20.25" x14ac:dyDescent="0.25">
      <c r="B4" s="138" t="s">
        <v>2010</v>
      </c>
      <c r="C4" s="113"/>
      <c r="D4" s="113"/>
      <c r="E4" s="113"/>
      <c r="F4" s="113"/>
      <c r="G4" s="113"/>
      <c r="H4" s="113"/>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ET4" s="138" t="s">
        <v>2014</v>
      </c>
      <c r="EU4" s="113"/>
      <c r="EV4" s="113"/>
      <c r="EW4" s="113"/>
      <c r="EX4" s="113"/>
      <c r="EY4" s="113"/>
      <c r="EZ4" s="113"/>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row>
    <row r="5" spans="2:212" ht="9" customHeight="1" x14ac:dyDescent="0.25"/>
    <row r="6" spans="2:212" x14ac:dyDescent="0.25">
      <c r="B6" s="57" t="s">
        <v>1899</v>
      </c>
      <c r="I6" s="90" t="s">
        <v>2005</v>
      </c>
      <c r="ET6" s="57" t="s">
        <v>1899</v>
      </c>
      <c r="FA6" s="90" t="s">
        <v>2005</v>
      </c>
    </row>
    <row r="7" spans="2:212" x14ac:dyDescent="0.25">
      <c r="B7" s="57" t="s">
        <v>1902</v>
      </c>
      <c r="I7" s="90" t="s">
        <v>1889</v>
      </c>
      <c r="ET7" s="57" t="s">
        <v>1902</v>
      </c>
      <c r="FA7" s="90" t="s">
        <v>1889</v>
      </c>
    </row>
    <row r="8" spans="2:212" x14ac:dyDescent="0.25">
      <c r="B8" s="57" t="s">
        <v>1897</v>
      </c>
      <c r="I8" s="90" t="s">
        <v>1980</v>
      </c>
      <c r="ET8" s="57"/>
    </row>
    <row r="9" spans="2:212" x14ac:dyDescent="0.25">
      <c r="B9" s="57" t="s">
        <v>1895</v>
      </c>
      <c r="I9" s="90" t="s">
        <v>43</v>
      </c>
      <c r="ET9" s="57"/>
    </row>
    <row r="10" spans="2:212" x14ac:dyDescent="0.25">
      <c r="B10" s="57" t="s">
        <v>1896</v>
      </c>
      <c r="I10" s="90" t="s">
        <v>54</v>
      </c>
      <c r="ET10" s="57"/>
    </row>
    <row r="11" spans="2:212" x14ac:dyDescent="0.25">
      <c r="B11" s="57" t="s">
        <v>2011</v>
      </c>
      <c r="I11" s="90" t="s">
        <v>235</v>
      </c>
      <c r="ET11" s="57"/>
    </row>
    <row r="12" spans="2:212" x14ac:dyDescent="0.25">
      <c r="B12" s="57" t="s">
        <v>2484</v>
      </c>
      <c r="I12" s="90" t="s">
        <v>2252</v>
      </c>
      <c r="ET12" s="57"/>
    </row>
    <row r="14" spans="2:212" ht="15" x14ac:dyDescent="0.25">
      <c r="B14" s="114" t="s">
        <v>1996</v>
      </c>
      <c r="C14" s="115" t="s">
        <v>383</v>
      </c>
      <c r="D14" s="116"/>
      <c r="E14" s="116"/>
      <c r="F14" s="116"/>
      <c r="G14" s="116"/>
      <c r="H14" s="116"/>
      <c r="I14" s="139" t="str">
        <f>C14</f>
        <v>MRP</v>
      </c>
      <c r="J1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ET14" s="114" t="s">
        <v>1996</v>
      </c>
      <c r="EU14" s="115" t="s">
        <v>383</v>
      </c>
      <c r="EV14" s="116"/>
      <c r="EW14" s="116"/>
      <c r="EX14" s="116"/>
      <c r="EY14" s="116"/>
      <c r="EZ14" s="116"/>
      <c r="FA14" s="139" t="str">
        <f>EU14</f>
        <v>MRP</v>
      </c>
      <c r="FB14"/>
      <c r="FC14" s="84"/>
      <c r="FD14" s="84"/>
      <c r="FE14" s="84"/>
      <c r="FF14" s="84"/>
      <c r="FG14" s="84"/>
      <c r="FH14" s="84"/>
      <c r="FI14" s="84"/>
      <c r="FJ14" s="84"/>
      <c r="FK14" s="84"/>
      <c r="FL14" s="84"/>
      <c r="FM14" s="84"/>
      <c r="FN14" s="84"/>
      <c r="FO14" s="84"/>
      <c r="FP14" s="84"/>
      <c r="FQ14" s="84"/>
      <c r="FR14" s="84"/>
      <c r="FS14" s="84"/>
      <c r="FT14" s="84"/>
      <c r="FU14" s="84"/>
      <c r="FV14" s="84"/>
      <c r="FW14" s="84"/>
      <c r="FX14" s="84"/>
      <c r="FY14" s="84"/>
      <c r="FZ14" s="84"/>
      <c r="GA14" s="84"/>
      <c r="GB14" s="84"/>
      <c r="GC14" s="84"/>
      <c r="GD14" s="84"/>
      <c r="GE14" s="84"/>
      <c r="GF14" s="84"/>
      <c r="GG14" s="84"/>
      <c r="GH14" s="84"/>
    </row>
    <row r="15" spans="2:212" x14ac:dyDescent="0.25">
      <c r="B15" s="117"/>
      <c r="C15" s="116"/>
      <c r="D15" s="116"/>
      <c r="E15" s="116"/>
      <c r="F15" s="116"/>
      <c r="G15" s="116"/>
      <c r="H15" s="116"/>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ET15" s="117"/>
      <c r="EU15" s="116"/>
      <c r="EV15" s="116"/>
      <c r="EW15" s="116"/>
      <c r="EX15" s="116"/>
      <c r="EY15" s="116"/>
      <c r="EZ15" s="116"/>
      <c r="FA15" s="84"/>
      <c r="FB15" s="84"/>
      <c r="FC15" s="84"/>
      <c r="FD15" s="84"/>
      <c r="FE15" s="84"/>
      <c r="FF15" s="84"/>
      <c r="FG15" s="84"/>
      <c r="FH15" s="84"/>
      <c r="FI15" s="84"/>
      <c r="FJ15" s="84"/>
      <c r="FK15" s="84"/>
      <c r="FL15" s="84"/>
      <c r="FM15" s="84"/>
      <c r="FN15" s="84"/>
      <c r="FO15" s="84"/>
      <c r="FP15" s="84"/>
      <c r="FQ15" s="84"/>
      <c r="FR15" s="84"/>
      <c r="FS15" s="84"/>
      <c r="FT15" s="84"/>
      <c r="FU15" s="84"/>
      <c r="FV15" s="84"/>
      <c r="FW15" s="84"/>
      <c r="FX15" s="84"/>
      <c r="FY15" s="84"/>
      <c r="FZ15" s="84"/>
      <c r="GA15" s="84"/>
      <c r="GB15" s="84"/>
      <c r="GC15" s="84"/>
      <c r="GD15" s="84"/>
      <c r="GE15" s="84"/>
      <c r="GF15" s="84"/>
      <c r="GG15" s="84"/>
      <c r="GH15" s="84"/>
    </row>
    <row r="16" spans="2:212" s="55" customFormat="1" ht="41.25" x14ac:dyDescent="0.25">
      <c r="B16" s="118"/>
      <c r="C16" s="118"/>
      <c r="D16" s="119"/>
      <c r="E16" s="119"/>
      <c r="F16" s="119"/>
      <c r="G16" s="119"/>
      <c r="H16" s="120"/>
      <c r="I16" s="121" t="s">
        <v>1894</v>
      </c>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3"/>
      <c r="BN16" s="84"/>
      <c r="BP16" s="84"/>
      <c r="BS16" s="84"/>
      <c r="BU16" s="84"/>
      <c r="BW16" s="84"/>
      <c r="BY16" s="84"/>
      <c r="CA16" s="84"/>
      <c r="CC16" s="84"/>
      <c r="CE16" s="84"/>
      <c r="CG16" s="84"/>
      <c r="CI16" s="84"/>
      <c r="CK16" s="84"/>
      <c r="CM16" s="84"/>
      <c r="CO16" s="84"/>
      <c r="CQ16" s="84"/>
      <c r="CS16" s="84"/>
      <c r="CU16" s="84"/>
      <c r="CV16" s="84"/>
      <c r="CX16" s="84"/>
      <c r="CZ16" s="84"/>
      <c r="DB16" s="84"/>
      <c r="DE16" s="84"/>
      <c r="DG16" s="84"/>
      <c r="DI16" s="84"/>
      <c r="DK16" s="84"/>
      <c r="DM16" s="84"/>
      <c r="DN16" s="84"/>
      <c r="DP16" s="84"/>
      <c r="DR16" s="84"/>
      <c r="DT16" s="84"/>
      <c r="DV16" s="84"/>
      <c r="DX16" s="84"/>
      <c r="DZ16" s="84"/>
      <c r="EB16" s="84"/>
      <c r="ED16" s="84"/>
      <c r="EF16" s="84"/>
      <c r="EH16" s="84"/>
      <c r="EJ16" s="84"/>
      <c r="EL16" s="84"/>
      <c r="EN16" s="84"/>
      <c r="EP16" s="84"/>
      <c r="ER16" s="84"/>
      <c r="ET16" s="118"/>
      <c r="EU16" s="118"/>
      <c r="EV16" s="119"/>
      <c r="EW16" s="119"/>
      <c r="EX16" s="119"/>
      <c r="EY16" s="119"/>
      <c r="EZ16" s="120"/>
      <c r="FA16" s="121" t="s">
        <v>1894</v>
      </c>
      <c r="FB16" s="122"/>
      <c r="FC16" s="122"/>
      <c r="FD16" s="122"/>
      <c r="FE16" s="122"/>
      <c r="FF16" s="122"/>
      <c r="FG16" s="122"/>
      <c r="FH16" s="122"/>
      <c r="FI16" s="122"/>
      <c r="FJ16" s="122"/>
      <c r="FK16" s="122"/>
      <c r="FL16" s="122"/>
      <c r="FM16" s="122"/>
      <c r="FN16" s="122"/>
      <c r="FO16" s="122"/>
      <c r="FP16" s="122"/>
      <c r="FQ16" s="122"/>
      <c r="FR16" s="122"/>
      <c r="FS16" s="122"/>
      <c r="FT16" s="122"/>
      <c r="FU16" s="122"/>
      <c r="FV16" s="122"/>
      <c r="FW16" s="122"/>
      <c r="FX16" s="122"/>
      <c r="FY16" s="122"/>
      <c r="FZ16" s="122"/>
      <c r="GA16" s="122"/>
      <c r="GB16" s="122"/>
      <c r="GC16" s="122"/>
      <c r="GD16" s="122"/>
      <c r="GE16" s="122"/>
      <c r="GF16" s="122"/>
      <c r="GG16" s="122"/>
      <c r="GH16" s="122"/>
      <c r="GI16" s="122"/>
      <c r="GJ16" s="122"/>
      <c r="GK16" s="122"/>
      <c r="GL16" s="122"/>
      <c r="GM16" s="122"/>
      <c r="GN16" s="122"/>
      <c r="GO16" s="122"/>
      <c r="GP16" s="122"/>
      <c r="GQ16" s="122"/>
      <c r="GR16" s="122"/>
      <c r="GS16" s="122"/>
      <c r="GT16" s="122"/>
      <c r="GU16" s="122"/>
      <c r="GV16" s="122"/>
      <c r="GW16" s="122"/>
      <c r="GX16" s="122"/>
      <c r="GY16" s="122"/>
      <c r="GZ16" s="122"/>
      <c r="HA16" s="122"/>
      <c r="HB16" s="122"/>
      <c r="HC16" s="122"/>
      <c r="HD16" s="123"/>
    </row>
    <row r="17" spans="2:212" ht="90.75" x14ac:dyDescent="0.25">
      <c r="B17" s="125" t="s">
        <v>1</v>
      </c>
      <c r="C17" s="126"/>
      <c r="D17" s="127"/>
      <c r="E17" s="127"/>
      <c r="F17" s="127"/>
      <c r="G17" s="127"/>
      <c r="H17" s="128"/>
      <c r="I17" s="129" t="s">
        <v>434</v>
      </c>
      <c r="J17" s="130" t="s">
        <v>2702</v>
      </c>
      <c r="K17" s="130" t="s">
        <v>1828</v>
      </c>
      <c r="L17" s="130" t="s">
        <v>3382</v>
      </c>
      <c r="M17" s="130" t="s">
        <v>3380</v>
      </c>
      <c r="N17" s="130" t="s">
        <v>1829</v>
      </c>
      <c r="O17" s="130" t="s">
        <v>1854</v>
      </c>
      <c r="P17" s="130" t="s">
        <v>2482</v>
      </c>
      <c r="Q17" s="130" t="s">
        <v>1830</v>
      </c>
      <c r="R17" s="130" t="s">
        <v>2245</v>
      </c>
      <c r="S17" s="130" t="s">
        <v>1831</v>
      </c>
      <c r="T17" s="130" t="s">
        <v>1992</v>
      </c>
      <c r="U17" s="130" t="s">
        <v>2241</v>
      </c>
      <c r="V17" s="130" t="s">
        <v>1832</v>
      </c>
      <c r="W17" s="130" t="s">
        <v>1833</v>
      </c>
      <c r="X17" s="130" t="s">
        <v>1881</v>
      </c>
      <c r="Y17" s="130" t="s">
        <v>1834</v>
      </c>
      <c r="Z17" s="130" t="s">
        <v>2243</v>
      </c>
      <c r="AA17" s="130" t="s">
        <v>1835</v>
      </c>
      <c r="AB17" s="130" t="s">
        <v>1836</v>
      </c>
      <c r="AC17" s="130" t="s">
        <v>1855</v>
      </c>
      <c r="AD17" s="130" t="s">
        <v>3498</v>
      </c>
      <c r="AE17" s="130" t="s">
        <v>1837</v>
      </c>
      <c r="AF17" s="130" t="s">
        <v>1856</v>
      </c>
      <c r="AG17" s="130" t="s">
        <v>715</v>
      </c>
      <c r="AH17" s="130" t="s">
        <v>1687</v>
      </c>
      <c r="AI17" s="130" t="s">
        <v>1852</v>
      </c>
      <c r="AJ17" s="130" t="s">
        <v>1838</v>
      </c>
      <c r="AK17" s="130" t="s">
        <v>1839</v>
      </c>
      <c r="AL17" s="130" t="s">
        <v>1840</v>
      </c>
      <c r="AM17" s="130" t="s">
        <v>1853</v>
      </c>
      <c r="AN17" s="130" t="s">
        <v>3329</v>
      </c>
      <c r="AO17" s="130" t="s">
        <v>1841</v>
      </c>
      <c r="AP17" s="130" t="s">
        <v>3381</v>
      </c>
      <c r="AQ17" s="130" t="s">
        <v>1842</v>
      </c>
      <c r="AR17" s="130" t="s">
        <v>1843</v>
      </c>
      <c r="AS17" s="130" t="s">
        <v>1857</v>
      </c>
      <c r="AT17" s="130" t="s">
        <v>1844</v>
      </c>
      <c r="AU17" s="130" t="s">
        <v>3450</v>
      </c>
      <c r="AV17" s="130" t="s">
        <v>1845</v>
      </c>
      <c r="AW17" s="130" t="s">
        <v>2703</v>
      </c>
      <c r="AX17" s="130" t="s">
        <v>3499</v>
      </c>
      <c r="AY17" s="130" t="s">
        <v>3317</v>
      </c>
      <c r="AZ17" s="130" t="s">
        <v>1860</v>
      </c>
      <c r="BA17" s="130" t="s">
        <v>2242</v>
      </c>
      <c r="BB17" s="130" t="s">
        <v>1827</v>
      </c>
      <c r="BC17" s="130" t="s">
        <v>1872</v>
      </c>
      <c r="BD17" s="130" t="s">
        <v>1863</v>
      </c>
      <c r="BE17" s="130" t="s">
        <v>1846</v>
      </c>
      <c r="BF17" s="130" t="s">
        <v>1847</v>
      </c>
      <c r="BG17" s="130" t="s">
        <v>1794</v>
      </c>
      <c r="BH17" s="130" t="s">
        <v>1864</v>
      </c>
      <c r="BI17" s="130" t="s">
        <v>1848</v>
      </c>
      <c r="BJ17" s="130" t="s">
        <v>2244</v>
      </c>
      <c r="BK17" s="130" t="s">
        <v>1861</v>
      </c>
      <c r="BL17" s="131" t="s">
        <v>1907</v>
      </c>
      <c r="BN17" s="84"/>
      <c r="BP17" s="84"/>
      <c r="BS17" s="84"/>
      <c r="BU17" s="84"/>
      <c r="BW17" s="84"/>
      <c r="BY17" s="84"/>
      <c r="CA17" s="84"/>
      <c r="CC17" s="84"/>
      <c r="CE17" s="84"/>
      <c r="CG17" s="84"/>
      <c r="CI17" s="84"/>
      <c r="CK17" s="84"/>
      <c r="CM17" s="84"/>
      <c r="CO17" s="84"/>
      <c r="CQ17" s="84"/>
      <c r="CS17" s="84"/>
      <c r="CU17" s="84"/>
      <c r="CV17" s="84"/>
      <c r="CX17" s="84"/>
      <c r="CZ17" s="84"/>
      <c r="DB17" s="84"/>
      <c r="DE17" s="84"/>
      <c r="DG17" s="84"/>
      <c r="DI17" s="84"/>
      <c r="DK17" s="84"/>
      <c r="DM17" s="84"/>
      <c r="DN17" s="84"/>
      <c r="DP17" s="84"/>
      <c r="DR17" s="84"/>
      <c r="DT17" s="84"/>
      <c r="DV17" s="84"/>
      <c r="DX17" s="84"/>
      <c r="DZ17" s="84"/>
      <c r="EB17" s="84"/>
      <c r="ED17" s="84"/>
      <c r="EF17" s="84"/>
      <c r="EH17" s="84"/>
      <c r="EJ17" s="84"/>
      <c r="EL17" s="84"/>
      <c r="EN17" s="84"/>
      <c r="EP17" s="84"/>
      <c r="ER17" s="84"/>
      <c r="ET17" s="125" t="s">
        <v>1</v>
      </c>
      <c r="EU17" s="126"/>
      <c r="EV17" s="127"/>
      <c r="EW17" s="127"/>
      <c r="EX17" s="127"/>
      <c r="EY17" s="127"/>
      <c r="EZ17" s="128"/>
      <c r="FA17" s="129" t="s">
        <v>434</v>
      </c>
      <c r="FB17" s="130" t="s">
        <v>2702</v>
      </c>
      <c r="FC17" s="130" t="s">
        <v>1828</v>
      </c>
      <c r="FD17" s="130" t="s">
        <v>3382</v>
      </c>
      <c r="FE17" s="130" t="s">
        <v>3380</v>
      </c>
      <c r="FF17" s="130" t="s">
        <v>1829</v>
      </c>
      <c r="FG17" s="130" t="s">
        <v>1854</v>
      </c>
      <c r="FH17" s="130" t="s">
        <v>2482</v>
      </c>
      <c r="FI17" s="130" t="s">
        <v>1830</v>
      </c>
      <c r="FJ17" s="130" t="s">
        <v>2245</v>
      </c>
      <c r="FK17" s="130" t="s">
        <v>1831</v>
      </c>
      <c r="FL17" s="130" t="s">
        <v>1992</v>
      </c>
      <c r="FM17" s="130" t="s">
        <v>2241</v>
      </c>
      <c r="FN17" s="130" t="s">
        <v>1832</v>
      </c>
      <c r="FO17" s="130" t="s">
        <v>1833</v>
      </c>
      <c r="FP17" s="130" t="s">
        <v>1881</v>
      </c>
      <c r="FQ17" s="130" t="s">
        <v>1834</v>
      </c>
      <c r="FR17" s="130" t="s">
        <v>2243</v>
      </c>
      <c r="FS17" s="130" t="s">
        <v>1835</v>
      </c>
      <c r="FT17" s="130" t="s">
        <v>1836</v>
      </c>
      <c r="FU17" s="130" t="s">
        <v>1855</v>
      </c>
      <c r="FV17" s="130" t="s">
        <v>3498</v>
      </c>
      <c r="FW17" s="130" t="s">
        <v>1837</v>
      </c>
      <c r="FX17" s="130" t="s">
        <v>1856</v>
      </c>
      <c r="FY17" s="130" t="s">
        <v>715</v>
      </c>
      <c r="FZ17" s="130" t="s">
        <v>1687</v>
      </c>
      <c r="GA17" s="130" t="s">
        <v>1852</v>
      </c>
      <c r="GB17" s="130" t="s">
        <v>1838</v>
      </c>
      <c r="GC17" s="130" t="s">
        <v>1839</v>
      </c>
      <c r="GD17" s="130" t="s">
        <v>1840</v>
      </c>
      <c r="GE17" s="130" t="s">
        <v>1853</v>
      </c>
      <c r="GF17" s="130" t="s">
        <v>3329</v>
      </c>
      <c r="GG17" s="130" t="s">
        <v>1841</v>
      </c>
      <c r="GH17" s="130" t="s">
        <v>3381</v>
      </c>
      <c r="GI17" s="130" t="s">
        <v>1842</v>
      </c>
      <c r="GJ17" s="130" t="s">
        <v>1843</v>
      </c>
      <c r="GK17" s="130" t="s">
        <v>1857</v>
      </c>
      <c r="GL17" s="130" t="s">
        <v>1844</v>
      </c>
      <c r="GM17" s="130" t="s">
        <v>3450</v>
      </c>
      <c r="GN17" s="130" t="s">
        <v>1845</v>
      </c>
      <c r="GO17" s="130" t="s">
        <v>2703</v>
      </c>
      <c r="GP17" s="130" t="s">
        <v>3499</v>
      </c>
      <c r="GQ17" s="130" t="s">
        <v>3317</v>
      </c>
      <c r="GR17" s="130" t="s">
        <v>1860</v>
      </c>
      <c r="GS17" s="130" t="s">
        <v>2242</v>
      </c>
      <c r="GT17" s="130" t="s">
        <v>1827</v>
      </c>
      <c r="GU17" s="130" t="s">
        <v>1872</v>
      </c>
      <c r="GV17" s="130" t="s">
        <v>1863</v>
      </c>
      <c r="GW17" s="130" t="s">
        <v>1846</v>
      </c>
      <c r="GX17" s="130" t="s">
        <v>1847</v>
      </c>
      <c r="GY17" s="130" t="s">
        <v>1794</v>
      </c>
      <c r="GZ17" s="130" t="s">
        <v>1864</v>
      </c>
      <c r="HA17" s="130" t="s">
        <v>1848</v>
      </c>
      <c r="HB17" s="130" t="s">
        <v>2244</v>
      </c>
      <c r="HC17" s="130" t="s">
        <v>1861</v>
      </c>
      <c r="HD17" s="131" t="s">
        <v>1907</v>
      </c>
    </row>
    <row r="18" spans="2:212" x14ac:dyDescent="0.25">
      <c r="B18" s="132" t="s">
        <v>382</v>
      </c>
      <c r="C18" s="118"/>
      <c r="D18" s="119"/>
      <c r="E18" s="119"/>
      <c r="F18" s="119"/>
      <c r="G18" s="119"/>
      <c r="H18" s="120"/>
      <c r="I18" s="58" t="str">
        <f>_xlfn.XLOOKUP(_xlfn.XLOOKUP($I$14&amp;$B18&amp;I$17,Data!$F:$F,Data!$H:$H,"",0,-1),$I$6:$I$12,$B$6:$B$12,INDEX($ET$17:$HA$40,MATCH($B18,$ET$17:$ET$40,0),MATCH(I$17,$ET$17:$HA$17,0),1),0,1)</f>
        <v>✔</v>
      </c>
      <c r="J18" s="58" t="str">
        <f>_xlfn.XLOOKUP(_xlfn.XLOOKUP($I$14&amp;$B18&amp;J$17,Data!$F:$F,Data!$H:$H,"",0,-1),$I$6:$I$12,$B$6:$B$12,INDEX($ET$17:$HA$40,MATCH($B18,$ET$17:$ET$40,0),MATCH(J$17,$ET$17:$HA$17,0),1),0,1)</f>
        <v>Ø</v>
      </c>
      <c r="K18" s="58" t="str">
        <f>_xlfn.XLOOKUP(_xlfn.XLOOKUP($I$14&amp;$B18&amp;K$17,Data!$F:$F,Data!$H:$H,"",0,-1),$I$6:$I$12,$B$6:$B$12,INDEX($ET$17:$HA$40,MATCH($B18,$ET$17:$ET$40,0),MATCH(K$17,$ET$17:$HA$17,0),1),0,1)</f>
        <v>Ø</v>
      </c>
      <c r="L18" s="58" t="str">
        <f>_xlfn.XLOOKUP(_xlfn.XLOOKUP($I$14&amp;$B18&amp;L$17,Data!$F:$F,Data!$H:$H,"",0,-1),$I$6:$I$12,$B$6:$B$12,INDEX($ET$17:$HA$40,MATCH($B18,$ET$17:$ET$40,0),MATCH(L$17,$ET$17:$HA$17,0),1),0,1)</f>
        <v>Ø</v>
      </c>
      <c r="M18" s="58" t="str">
        <f>_xlfn.XLOOKUP(_xlfn.XLOOKUP($I$14&amp;$B18&amp;M$17,Data!$F:$F,Data!$H:$H,"",0,-1),$I$6:$I$12,$B$6:$B$12,INDEX($ET$17:$HA$40,MATCH($B18,$ET$17:$ET$40,0),MATCH(M$17,$ET$17:$HA$17,0),1),0,1)</f>
        <v>Ø</v>
      </c>
      <c r="N18" s="58" t="str">
        <f>_xlfn.XLOOKUP(_xlfn.XLOOKUP($I$14&amp;$B18&amp;N$17,Data!$F:$F,Data!$H:$H,"",0,-1),$I$6:$I$12,$B$6:$B$12,INDEX($ET$17:$HA$40,MATCH($B18,$ET$17:$ET$40,0),MATCH(N$17,$ET$17:$HA$17,0),1),0,1)</f>
        <v>Ø</v>
      </c>
      <c r="O18" s="58" t="str">
        <f>_xlfn.XLOOKUP(_xlfn.XLOOKUP($I$14&amp;$B18&amp;O$17,Data!$F:$F,Data!$H:$H,"",0,-1),$I$6:$I$12,$B$6:$B$12,INDEX($ET$17:$HA$40,MATCH($B18,$ET$17:$ET$40,0),MATCH(O$17,$ET$17:$HA$17,0),1),0,1)</f>
        <v>Ø</v>
      </c>
      <c r="P18" s="58" t="str">
        <f>_xlfn.XLOOKUP(_xlfn.XLOOKUP($I$14&amp;$B18&amp;P$17,Data!$F:$F,Data!$H:$H,"",0,-1),$I$6:$I$12,$B$6:$B$12,INDEX($ET$17:$HA$40,MATCH($B18,$ET$17:$ET$40,0),MATCH(P$17,$ET$17:$HA$17,0),1),0,1)</f>
        <v>Ø</v>
      </c>
      <c r="Q18" s="58" t="str">
        <f>_xlfn.XLOOKUP(_xlfn.XLOOKUP($I$14&amp;$B18&amp;Q$17,Data!$F:$F,Data!$H:$H,"",0,-1),$I$6:$I$12,$B$6:$B$12,INDEX($ET$17:$HA$40,MATCH($B18,$ET$17:$ET$40,0),MATCH(Q$17,$ET$17:$HA$17,0),1),0,1)</f>
        <v>Ø</v>
      </c>
      <c r="R18" s="58" t="str">
        <f>_xlfn.XLOOKUP(_xlfn.XLOOKUP($I$14&amp;$B18&amp;R$17,Data!$F:$F,Data!$H:$H,"",0,-1),$I$6:$I$12,$B$6:$B$12,INDEX($ET$17:$HA$40,MATCH($B18,$ET$17:$ET$40,0),MATCH(R$17,$ET$17:$HA$17,0),1),0,1)</f>
        <v>Ø</v>
      </c>
      <c r="S18" s="58" t="str">
        <f>_xlfn.XLOOKUP(_xlfn.XLOOKUP($I$14&amp;$B18&amp;S$17,Data!$F:$F,Data!$H:$H,"",0,-1),$I$6:$I$12,$B$6:$B$12,INDEX($ET$17:$HA$40,MATCH($B18,$ET$17:$ET$40,0),MATCH(S$17,$ET$17:$HA$17,0),1),0,1)</f>
        <v>Ø</v>
      </c>
      <c r="T18" s="58" t="str">
        <f>_xlfn.XLOOKUP(_xlfn.XLOOKUP($I$14&amp;$B18&amp;T$17,Data!$F:$F,Data!$H:$H,"",0,-1),$I$6:$I$12,$B$6:$B$12,INDEX($ET$17:$HA$40,MATCH($B18,$ET$17:$ET$40,0),MATCH(T$17,$ET$17:$HA$17,0),1),0,1)</f>
        <v>Ø</v>
      </c>
      <c r="U18" s="58" t="str">
        <f>_xlfn.XLOOKUP(_xlfn.XLOOKUP($I$14&amp;$B18&amp;U$17,Data!$F:$F,Data!$H:$H,"",0,-1),$I$6:$I$12,$B$6:$B$12,INDEX($ET$17:$HA$40,MATCH($B18,$ET$17:$ET$40,0),MATCH(U$17,$ET$17:$HA$17,0),1),0,1)</f>
        <v>Ø</v>
      </c>
      <c r="V18" s="58" t="str">
        <f>_xlfn.XLOOKUP(_xlfn.XLOOKUP($I$14&amp;$B18&amp;V$17,Data!$F:$F,Data!$H:$H,"",0,-1),$I$6:$I$12,$B$6:$B$12,INDEX($ET$17:$HA$40,MATCH($B18,$ET$17:$ET$40,0),MATCH(V$17,$ET$17:$HA$17,0),1),0,1)</f>
        <v>Ø</v>
      </c>
      <c r="W18" s="58" t="str">
        <f>_xlfn.XLOOKUP(_xlfn.XLOOKUP($I$14&amp;$B18&amp;W$17,Data!$F:$F,Data!$H:$H,"",0,-1),$I$6:$I$12,$B$6:$B$12,INDEX($ET$17:$HA$40,MATCH($B18,$ET$17:$ET$40,0),MATCH(W$17,$ET$17:$HA$17,0),1),0,1)</f>
        <v>Ø</v>
      </c>
      <c r="X18" s="58" t="str">
        <f>_xlfn.XLOOKUP(_xlfn.XLOOKUP($I$14&amp;$B18&amp;X$17,Data!$F:$F,Data!$H:$H,"",0,-1),$I$6:$I$12,$B$6:$B$12,INDEX($ET$17:$HA$40,MATCH($B18,$ET$17:$ET$40,0),MATCH(X$17,$ET$17:$HA$17,0),1),0,1)</f>
        <v>Ø</v>
      </c>
      <c r="Y18" s="58" t="str">
        <f>_xlfn.XLOOKUP(_xlfn.XLOOKUP($I$14&amp;$B18&amp;Y$17,Data!$F:$F,Data!$H:$H,"",0,-1),$I$6:$I$12,$B$6:$B$12,INDEX($ET$17:$HA$40,MATCH($B18,$ET$17:$ET$40,0),MATCH(Y$17,$ET$17:$HA$17,0),1),0,1)</f>
        <v>Ø</v>
      </c>
      <c r="Z18" s="58" t="str">
        <f>_xlfn.XLOOKUP(_xlfn.XLOOKUP($I$14&amp;$B18&amp;Z$17,Data!$F:$F,Data!$H:$H,"",0,-1),$I$6:$I$12,$B$6:$B$12,INDEX($ET$17:$HA$40,MATCH($B18,$ET$17:$ET$40,0),MATCH(Z$17,$ET$17:$HA$17,0),1),0,1)</f>
        <v>Ø</v>
      </c>
      <c r="AA18" s="58" t="str">
        <f>_xlfn.XLOOKUP(_xlfn.XLOOKUP($I$14&amp;$B18&amp;AA$17,Data!$F:$F,Data!$H:$H,"",0,-1),$I$6:$I$12,$B$6:$B$12,INDEX($ET$17:$HA$40,MATCH($B18,$ET$17:$ET$40,0),MATCH(AA$17,$ET$17:$HA$17,0),1),0,1)</f>
        <v>Ø</v>
      </c>
      <c r="AB18" s="58" t="str">
        <f>_xlfn.XLOOKUP(_xlfn.XLOOKUP($I$14&amp;$B18&amp;AB$17,Data!$F:$F,Data!$H:$H,"",0,-1),$I$6:$I$12,$B$6:$B$12,INDEX($ET$17:$HA$40,MATCH($B18,$ET$17:$ET$40,0),MATCH(AB$17,$ET$17:$HA$17,0),1),0,1)</f>
        <v>Ø</v>
      </c>
      <c r="AC18" s="58" t="str">
        <f>_xlfn.XLOOKUP(_xlfn.XLOOKUP($I$14&amp;$B18&amp;AC$17,Data!$F:$F,Data!$H:$H,"",0,-1),$I$6:$I$12,$B$6:$B$12,INDEX($ET$17:$HA$40,MATCH($B18,$ET$17:$ET$40,0),MATCH(AC$17,$ET$17:$HA$17,0),1),0,1)</f>
        <v>Ø</v>
      </c>
      <c r="AD18" s="58" t="str">
        <f>_xlfn.XLOOKUP(_xlfn.XLOOKUP($I$14&amp;$B18&amp;AD$17,Data!$F:$F,Data!$H:$H,"",0,-1),$I$6:$I$12,$B$6:$B$12,INDEX($ET$17:$HA$40,MATCH($B18,$ET$17:$ET$40,0),MATCH(AD$17,$ET$17:$HA$17,0),1),0,1)</f>
        <v>Ø</v>
      </c>
      <c r="AE18" s="58" t="str">
        <f>_xlfn.XLOOKUP(_xlfn.XLOOKUP($I$14&amp;$B18&amp;AE$17,Data!$F:$F,Data!$H:$H,"",0,-1),$I$6:$I$12,$B$6:$B$12,INDEX($ET$17:$HA$40,MATCH($B18,$ET$17:$ET$40,0),MATCH(AE$17,$ET$17:$HA$17,0),1),0,1)</f>
        <v>Ø</v>
      </c>
      <c r="AF18" s="58" t="str">
        <f>_xlfn.XLOOKUP(_xlfn.XLOOKUP($I$14&amp;$B18&amp;AF$17,Data!$F:$F,Data!$H:$H,"",0,-1),$I$6:$I$12,$B$6:$B$12,INDEX($ET$17:$HA$40,MATCH($B18,$ET$17:$ET$40,0),MATCH(AF$17,$ET$17:$HA$17,0),1),0,1)</f>
        <v>✔</v>
      </c>
      <c r="AG18" s="58" t="str">
        <f>_xlfn.XLOOKUP(_xlfn.XLOOKUP($I$14&amp;$B18&amp;AG$17,Data!$F:$F,Data!$H:$H,"",0,-1),$I$6:$I$12,$B$6:$B$12,INDEX($ET$17:$HA$40,MATCH($B18,$ET$17:$ET$40,0),MATCH(AG$17,$ET$17:$HA$17,0),1),0,1)</f>
        <v>Ø</v>
      </c>
      <c r="AH18" s="58" t="str">
        <f>_xlfn.XLOOKUP(_xlfn.XLOOKUP($I$14&amp;$B18&amp;AH$17,Data!$F:$F,Data!$H:$H,"",0,-1),$I$6:$I$12,$B$6:$B$12,INDEX($ET$17:$HA$40,MATCH($B18,$ET$17:$ET$40,0),MATCH(AH$17,$ET$17:$HA$17,0),1),0,1)</f>
        <v>Ø</v>
      </c>
      <c r="AI18" s="58" t="str">
        <f>_xlfn.XLOOKUP(_xlfn.XLOOKUP($I$14&amp;$B18&amp;AI$17,Data!$F:$F,Data!$H:$H,"",0,-1),$I$6:$I$12,$B$6:$B$12,INDEX($ET$17:$HA$40,MATCH($B18,$ET$17:$ET$40,0),MATCH(AI$17,$ET$17:$HA$17,0),1),0,1)</f>
        <v>Ø</v>
      </c>
      <c r="AJ18" s="58" t="str">
        <f>_xlfn.XLOOKUP(_xlfn.XLOOKUP($I$14&amp;$B18&amp;AJ$17,Data!$F:$F,Data!$H:$H,"",0,-1),$I$6:$I$12,$B$6:$B$12,INDEX($ET$17:$HA$40,MATCH($B18,$ET$17:$ET$40,0),MATCH(AJ$17,$ET$17:$HA$17,0),1),0,1)</f>
        <v>Ø</v>
      </c>
      <c r="AK18" s="58" t="str">
        <f>_xlfn.XLOOKUP(_xlfn.XLOOKUP($I$14&amp;$B18&amp;AK$17,Data!$F:$F,Data!$H:$H,"",0,-1),$I$6:$I$12,$B$6:$B$12,INDEX($ET$17:$HA$40,MATCH($B18,$ET$17:$ET$40,0),MATCH(AK$17,$ET$17:$HA$17,0),1),0,1)</f>
        <v>Ø</v>
      </c>
      <c r="AL18" s="58" t="str">
        <f>_xlfn.XLOOKUP(_xlfn.XLOOKUP($I$14&amp;$B18&amp;AL$17,Data!$F:$F,Data!$H:$H,"",0,-1),$I$6:$I$12,$B$6:$B$12,INDEX($ET$17:$HA$40,MATCH($B18,$ET$17:$ET$40,0),MATCH(AL$17,$ET$17:$HA$17,0),1),0,1)</f>
        <v>Ø</v>
      </c>
      <c r="AM18" s="58" t="str">
        <f>_xlfn.XLOOKUP(_xlfn.XLOOKUP($I$14&amp;$B18&amp;AM$17,Data!$F:$F,Data!$H:$H,"",0,-1),$I$6:$I$12,$B$6:$B$12,INDEX($ET$17:$HA$40,MATCH($B18,$ET$17:$ET$40,0),MATCH(AM$17,$ET$17:$HA$17,0),1),0,1)</f>
        <v>✔</v>
      </c>
      <c r="AN18" s="58" t="str">
        <f>_xlfn.XLOOKUP(_xlfn.XLOOKUP($I$14&amp;$B18&amp;AN$17,Data!$F:$F,Data!$H:$H,"",0,-1),$I$6:$I$12,$B$6:$B$12,INDEX($ET$17:$HA$40,MATCH($B18,$ET$17:$ET$40,0),MATCH(AN$17,$ET$17:$HA$17,0),1),0,1)</f>
        <v>Ø</v>
      </c>
      <c r="AO18" s="58" t="str">
        <f>_xlfn.XLOOKUP(_xlfn.XLOOKUP($I$14&amp;$B18&amp;AO$17,Data!$F:$F,Data!$H:$H,"",0,-1),$I$6:$I$12,$B$6:$B$12,INDEX($ET$17:$HA$40,MATCH($B18,$ET$17:$ET$40,0),MATCH(AO$17,$ET$17:$HA$17,0),1),0,1)</f>
        <v>✔</v>
      </c>
      <c r="AP18" s="58" t="str">
        <f>_xlfn.XLOOKUP(_xlfn.XLOOKUP($I$14&amp;$B18&amp;AP$17,Data!$F:$F,Data!$H:$H,"",0,-1),$I$6:$I$12,$B$6:$B$12,INDEX($ET$17:$HA$40,MATCH($B18,$ET$17:$ET$40,0),MATCH(AP$17,$ET$17:$HA$17,0),1),0,1)</f>
        <v>Ø</v>
      </c>
      <c r="AQ18" s="58" t="str">
        <f>_xlfn.XLOOKUP(_xlfn.XLOOKUP($I$14&amp;$B18&amp;AQ$17,Data!$F:$F,Data!$H:$H,"",0,-1),$I$6:$I$12,$B$6:$B$12,INDEX($ET$17:$HA$40,MATCH($B18,$ET$17:$ET$40,0),MATCH(AQ$17,$ET$17:$HA$17,0),1),0,1)</f>
        <v>Ø</v>
      </c>
      <c r="AR18" s="58" t="str">
        <f>_xlfn.XLOOKUP(_xlfn.XLOOKUP($I$14&amp;$B18&amp;AR$17,Data!$F:$F,Data!$H:$H,"",0,-1),$I$6:$I$12,$B$6:$B$12,INDEX($ET$17:$HA$40,MATCH($B18,$ET$17:$ET$40,0),MATCH(AR$17,$ET$17:$HA$17,0),1),0,1)</f>
        <v>Ø</v>
      </c>
      <c r="AS18" s="58" t="str">
        <f>_xlfn.XLOOKUP(_xlfn.XLOOKUP($I$14&amp;$B18&amp;AS$17,Data!$F:$F,Data!$H:$H,"",0,-1),$I$6:$I$12,$B$6:$B$12,INDEX($ET$17:$HA$40,MATCH($B18,$ET$17:$ET$40,0),MATCH(AS$17,$ET$17:$HA$17,0),1),0,1)</f>
        <v>✔</v>
      </c>
      <c r="AT18" s="58" t="str">
        <f>_xlfn.XLOOKUP(_xlfn.XLOOKUP($I$14&amp;$B18&amp;AT$17,Data!$F:$F,Data!$H:$H,"",0,-1),$I$6:$I$12,$B$6:$B$12,INDEX($ET$17:$HA$40,MATCH($B18,$ET$17:$ET$40,0),MATCH(AT$17,$ET$17:$HA$17,0),1),0,1)</f>
        <v>✔</v>
      </c>
      <c r="AU18" s="58" t="str">
        <f>_xlfn.XLOOKUP(_xlfn.XLOOKUP($I$14&amp;$B18&amp;AU$17,Data!$F:$F,Data!$H:$H,"",0,-1),$I$6:$I$12,$B$6:$B$12,INDEX($ET$17:$HA$40,MATCH($B18,$ET$17:$ET$40,0),MATCH(AU$17,$ET$17:$HA$17,0),1),0,1)</f>
        <v>Ø</v>
      </c>
      <c r="AV18" s="58" t="str">
        <f>_xlfn.XLOOKUP(_xlfn.XLOOKUP($I$14&amp;$B18&amp;AV$17,Data!$F:$F,Data!$H:$H,"",0,-1),$I$6:$I$12,$B$6:$B$12,INDEX($ET$17:$HA$40,MATCH($B18,$ET$17:$ET$40,0),MATCH(AV$17,$ET$17:$HA$17,0),1),0,1)</f>
        <v>Ø</v>
      </c>
      <c r="AW18" s="58" t="str">
        <f>_xlfn.XLOOKUP(_xlfn.XLOOKUP($I$14&amp;$B18&amp;AW$17,Data!$F:$F,Data!$H:$H,"",0,-1),$I$6:$I$12,$B$6:$B$12,INDEX($ET$17:$HA$40,MATCH($B18,$ET$17:$ET$40,0),MATCH(AW$17,$ET$17:$HA$17,0),1),0,1)</f>
        <v>✔</v>
      </c>
      <c r="AX18" s="58" t="str">
        <f>_xlfn.XLOOKUP(_xlfn.XLOOKUP($I$14&amp;$B18&amp;AX$17,Data!$F:$F,Data!$H:$H,"",0,-1),$I$6:$I$12,$B$6:$B$12,INDEX($ET$17:$HA$40,MATCH($B18,$ET$17:$ET$40,0),MATCH(AX$17,$ET$17:$HA$17,0),1),0,1)</f>
        <v>Ø</v>
      </c>
      <c r="AY18" s="58" t="str">
        <f>_xlfn.XLOOKUP(_xlfn.XLOOKUP($I$14&amp;$B18&amp;AY$17,Data!$F:$F,Data!$H:$H,"",0,-1),$I$6:$I$12,$B$6:$B$12,INDEX($ET$17:$HA$40,MATCH($B18,$ET$17:$ET$40,0),MATCH(AY$17,$ET$17:$HA$17,0),1),0,1)</f>
        <v>Ø</v>
      </c>
      <c r="AZ18" s="58" t="str">
        <f>_xlfn.XLOOKUP(_xlfn.XLOOKUP($I$14&amp;$B18&amp;AZ$17,Data!$F:$F,Data!$H:$H,"",0,-1),$I$6:$I$12,$B$6:$B$12,INDEX($ET$17:$HA$40,MATCH($B18,$ET$17:$ET$40,0),MATCH(AZ$17,$ET$17:$HA$17,0),1),0,1)</f>
        <v>✔</v>
      </c>
      <c r="BA18" s="58" t="str">
        <f>_xlfn.XLOOKUP(_xlfn.XLOOKUP($I$14&amp;$B18&amp;BA$17,Data!$F:$F,Data!$H:$H,"",0,-1),$I$6:$I$12,$B$6:$B$12,INDEX($ET$17:$HA$40,MATCH($B18,$ET$17:$ET$40,0),MATCH(BA$17,$ET$17:$HA$17,0),1),0,1)</f>
        <v>Ø</v>
      </c>
      <c r="BB18" s="58" t="str">
        <f>_xlfn.XLOOKUP(_xlfn.XLOOKUP($I$14&amp;$B18&amp;BB$17,Data!$F:$F,Data!$H:$H,"",0,-1),$I$6:$I$12,$B$6:$B$12,INDEX($ET$17:$HA$40,MATCH($B18,$ET$17:$ET$40,0),MATCH(BB$17,$ET$17:$HA$17,0),1),0,1)</f>
        <v>✘</v>
      </c>
      <c r="BC18" s="58" t="str">
        <f>_xlfn.XLOOKUP(_xlfn.XLOOKUP($I$14&amp;$B18&amp;BC$17,Data!$F:$F,Data!$H:$H,"",0,-1),$I$6:$I$12,$B$6:$B$12,INDEX($ET$17:$HA$40,MATCH($B18,$ET$17:$ET$40,0),MATCH(BC$17,$ET$17:$HA$17,0),1),0,1)</f>
        <v>Ø</v>
      </c>
      <c r="BD18" s="58" t="str">
        <f>_xlfn.XLOOKUP(_xlfn.XLOOKUP($I$14&amp;$B18&amp;BD$17,Data!$F:$F,Data!$H:$H,"",0,-1),$I$6:$I$12,$B$6:$B$12,INDEX($ET$17:$HA$40,MATCH($B18,$ET$17:$ET$40,0),MATCH(BD$17,$ET$17:$HA$17,0),1),0,1)</f>
        <v>Ø</v>
      </c>
      <c r="BE18" s="58" t="str">
        <f>_xlfn.XLOOKUP(_xlfn.XLOOKUP($I$14&amp;$B18&amp;BE$17,Data!$F:$F,Data!$H:$H,"",0,-1),$I$6:$I$12,$B$6:$B$12,INDEX($ET$17:$HA$40,MATCH($B18,$ET$17:$ET$40,0),MATCH(BE$17,$ET$17:$HA$17,0),1),0,1)</f>
        <v>Ø</v>
      </c>
      <c r="BF18" s="58" t="str">
        <f>_xlfn.XLOOKUP(_xlfn.XLOOKUP($I$14&amp;$B18&amp;BF$17,Data!$F:$F,Data!$H:$H,"",0,-1),$I$6:$I$12,$B$6:$B$12,INDEX($ET$17:$HA$40,MATCH($B18,$ET$17:$ET$40,0),MATCH(BF$17,$ET$17:$HA$17,0),1),0,1)</f>
        <v>Ø</v>
      </c>
      <c r="BG18" s="58" t="str">
        <f>_xlfn.XLOOKUP(_xlfn.XLOOKUP($I$14&amp;$B18&amp;BG$17,Data!$F:$F,Data!$H:$H,"",0,-1),$I$6:$I$12,$B$6:$B$12,INDEX($ET$17:$HA$40,MATCH($B18,$ET$17:$ET$40,0),MATCH(BG$17,$ET$17:$HA$17,0),1),0,1)</f>
        <v>Ø</v>
      </c>
      <c r="BH18" s="58" t="str">
        <f>_xlfn.XLOOKUP(_xlfn.XLOOKUP($I$14&amp;$B18&amp;BH$17,Data!$F:$F,Data!$H:$H,"",0,-1),$I$6:$I$12,$B$6:$B$12,INDEX($ET$17:$HA$40,MATCH($B18,$ET$17:$ET$40,0),MATCH(BH$17,$ET$17:$HA$17,0),1),0,1)</f>
        <v>Ø</v>
      </c>
      <c r="BI18" s="58" t="str">
        <f>_xlfn.XLOOKUP(_xlfn.XLOOKUP($I$14&amp;$B18&amp;BI$17,Data!$F:$F,Data!$H:$H,"",0,-1),$I$6:$I$12,$B$6:$B$12,INDEX($ET$17:$HA$40,MATCH($B18,$ET$17:$ET$40,0),MATCH(BI$17,$ET$17:$HA$17,0),1),0,1)</f>
        <v>Ø</v>
      </c>
      <c r="BJ18" s="57"/>
      <c r="BL18" s="57"/>
      <c r="BN18" s="57"/>
      <c r="BP18" s="57"/>
      <c r="BS18" s="57"/>
      <c r="BU18" s="57"/>
      <c r="BW18" s="57"/>
      <c r="BY18" s="57"/>
      <c r="CA18" s="57"/>
      <c r="CC18" s="57"/>
      <c r="CE18" s="57"/>
      <c r="CG18" s="57"/>
      <c r="CI18" s="57"/>
      <c r="CK18" s="57"/>
      <c r="CM18" s="57"/>
      <c r="CO18" s="57"/>
      <c r="CQ18" s="57"/>
      <c r="CS18" s="57"/>
      <c r="CU18" s="57"/>
      <c r="CV18" s="57"/>
      <c r="CX18" s="57"/>
      <c r="CZ18" s="57"/>
      <c r="DB18" s="57"/>
      <c r="DE18" s="57"/>
      <c r="DG18" s="57"/>
      <c r="DI18" s="57"/>
      <c r="DK18" s="57"/>
      <c r="DM18" s="57"/>
      <c r="DN18" s="57"/>
      <c r="DP18" s="57"/>
      <c r="DR18" s="57"/>
      <c r="DT18" s="57"/>
      <c r="DV18" s="57"/>
      <c r="DX18" s="57"/>
      <c r="DZ18" s="57"/>
      <c r="EB18" s="57"/>
      <c r="ED18" s="57"/>
      <c r="EF18" s="57"/>
      <c r="EH18" s="57"/>
      <c r="EJ18" s="57"/>
      <c r="EL18" s="57"/>
      <c r="EN18" s="57"/>
      <c r="EP18" s="57"/>
      <c r="ER18" s="57"/>
      <c r="ET18" s="132" t="s">
        <v>382</v>
      </c>
      <c r="EU18" s="118"/>
      <c r="EV18" s="119"/>
      <c r="EW18" s="119"/>
      <c r="EX18" s="119"/>
      <c r="EY18" s="119"/>
      <c r="EZ18" s="120"/>
      <c r="FA18" s="58" t="str">
        <f>_xlfn.XLOOKUP(_xlfn.XLOOKUP($FA$14&amp;$ET18&amp;FA$17,'Data M-1'!$F:$F,'Data M-1'!$G:$G,"Not in Scope",0,1),$FA$6:$FA$11,$ET$6:$ET$11,"",0,1)</f>
        <v>◯</v>
      </c>
      <c r="FB18" s="58" t="str">
        <f>_xlfn.XLOOKUP(_xlfn.XLOOKUP($FA$14&amp;$ET18&amp;FB$17,'Data M-1'!$F:$F,'Data M-1'!$G:$G,"Not in Scope",0,1),$FA$6:$FA$11,$ET$6:$ET$11,"",0,1)</f>
        <v>Ø</v>
      </c>
      <c r="FC18" s="58" t="str">
        <f>_xlfn.XLOOKUP(_xlfn.XLOOKUP($FA$14&amp;$ET18&amp;FC$17,'Data M-1'!$F:$F,'Data M-1'!$G:$G,"Not in Scope",0,1),$FA$6:$FA$11,$ET$6:$ET$11,"",0,1)</f>
        <v>Ø</v>
      </c>
      <c r="FD18" s="58" t="str">
        <f>_xlfn.XLOOKUP(_xlfn.XLOOKUP($FA$14&amp;$ET18&amp;FD$17,'Data M-1'!$F:$F,'Data M-1'!$G:$G,"Not in Scope",0,1),$FA$6:$FA$11,$ET$6:$ET$11,"",0,1)</f>
        <v>Ø</v>
      </c>
      <c r="FE18" s="58" t="str">
        <f>_xlfn.XLOOKUP(_xlfn.XLOOKUP($FA$14&amp;$ET18&amp;FE$17,'Data M-1'!$F:$F,'Data M-1'!$G:$G,"Not in Scope",0,1),$FA$6:$FA$11,$ET$6:$ET$11,"",0,1)</f>
        <v>Ø</v>
      </c>
      <c r="FF18" s="58" t="str">
        <f>_xlfn.XLOOKUP(_xlfn.XLOOKUP($FA$14&amp;$ET18&amp;FF$17,'Data M-1'!$F:$F,'Data M-1'!$G:$G,"Not in Scope",0,1),$FA$6:$FA$11,$ET$6:$ET$11,"",0,1)</f>
        <v>Ø</v>
      </c>
      <c r="FG18" s="58" t="str">
        <f>_xlfn.XLOOKUP(_xlfn.XLOOKUP($FA$14&amp;$ET18&amp;FG$17,'Data M-1'!$F:$F,'Data M-1'!$G:$G,"Not in Scope",0,1),$FA$6:$FA$11,$ET$6:$ET$11,"",0,1)</f>
        <v>Ø</v>
      </c>
      <c r="FH18" s="58" t="str">
        <f>_xlfn.XLOOKUP(_xlfn.XLOOKUP($FA$14&amp;$ET18&amp;FH$17,'Data M-1'!$F:$F,'Data M-1'!$G:$G,"Not in Scope",0,1),$FA$6:$FA$11,$ET$6:$ET$11,"",0,1)</f>
        <v>Ø</v>
      </c>
      <c r="FI18" s="58" t="str">
        <f>_xlfn.XLOOKUP(_xlfn.XLOOKUP($FA$14&amp;$ET18&amp;FI$17,'Data M-1'!$F:$F,'Data M-1'!$G:$G,"Not in Scope",0,1),$FA$6:$FA$11,$ET$6:$ET$11,"",0,1)</f>
        <v>Ø</v>
      </c>
      <c r="FJ18" s="58" t="str">
        <f>_xlfn.XLOOKUP(_xlfn.XLOOKUP($FA$14&amp;$ET18&amp;FJ$17,'Data M-1'!$F:$F,'Data M-1'!$G:$G,"Not in Scope",0,1),$FA$6:$FA$11,$ET$6:$ET$11,"",0,1)</f>
        <v>Ø</v>
      </c>
      <c r="FK18" s="58" t="str">
        <f>_xlfn.XLOOKUP(_xlfn.XLOOKUP($FA$14&amp;$ET18&amp;FK$17,'Data M-1'!$F:$F,'Data M-1'!$G:$G,"Not in Scope",0,1),$FA$6:$FA$11,$ET$6:$ET$11,"",0,1)</f>
        <v>Ø</v>
      </c>
      <c r="FL18" s="58" t="str">
        <f>_xlfn.XLOOKUP(_xlfn.XLOOKUP($FA$14&amp;$ET18&amp;FL$17,'Data M-1'!$F:$F,'Data M-1'!$G:$G,"Not in Scope",0,1),$FA$6:$FA$11,$ET$6:$ET$11,"",0,1)</f>
        <v>Ø</v>
      </c>
      <c r="FM18" s="58" t="str">
        <f>_xlfn.XLOOKUP(_xlfn.XLOOKUP($FA$14&amp;$ET18&amp;FM$17,'Data M-1'!$F:$F,'Data M-1'!$G:$G,"Not in Scope",0,1),$FA$6:$FA$11,$ET$6:$ET$11,"",0,1)</f>
        <v>Ø</v>
      </c>
      <c r="FN18" s="58" t="str">
        <f>_xlfn.XLOOKUP(_xlfn.XLOOKUP($FA$14&amp;$ET18&amp;FN$17,'Data M-1'!$F:$F,'Data M-1'!$G:$G,"Not in Scope",0,1),$FA$6:$FA$11,$ET$6:$ET$11,"",0,1)</f>
        <v>Ø</v>
      </c>
      <c r="FO18" s="58" t="str">
        <f>_xlfn.XLOOKUP(_xlfn.XLOOKUP($FA$14&amp;$ET18&amp;FO$17,'Data M-1'!$F:$F,'Data M-1'!$G:$G,"Not in Scope",0,1),$FA$6:$FA$11,$ET$6:$ET$11,"",0,1)</f>
        <v>Ø</v>
      </c>
      <c r="FP18" s="58" t="str">
        <f>_xlfn.XLOOKUP(_xlfn.XLOOKUP($FA$14&amp;$ET18&amp;FP$17,'Data M-1'!$F:$F,'Data M-1'!$G:$G,"Not in Scope",0,1),$FA$6:$FA$11,$ET$6:$ET$11,"",0,1)</f>
        <v>Ø</v>
      </c>
      <c r="FQ18" s="58" t="str">
        <f>_xlfn.XLOOKUP(_xlfn.XLOOKUP($FA$14&amp;$ET18&amp;FQ$17,'Data M-1'!$F:$F,'Data M-1'!$G:$G,"Not in Scope",0,1),$FA$6:$FA$11,$ET$6:$ET$11,"",0,1)</f>
        <v>Ø</v>
      </c>
      <c r="FR18" s="58" t="str">
        <f>_xlfn.XLOOKUP(_xlfn.XLOOKUP($FA$14&amp;$ET18&amp;FR$17,'Data M-1'!$F:$F,'Data M-1'!$G:$G,"Not in Scope",0,1),$FA$6:$FA$11,$ET$6:$ET$11,"",0,1)</f>
        <v>Ø</v>
      </c>
      <c r="FS18" s="58" t="str">
        <f>_xlfn.XLOOKUP(_xlfn.XLOOKUP($FA$14&amp;$ET18&amp;FS$17,'Data M-1'!$F:$F,'Data M-1'!$G:$G,"Not in Scope",0,1),$FA$6:$FA$11,$ET$6:$ET$11,"",0,1)</f>
        <v>Ø</v>
      </c>
      <c r="FT18" s="58" t="str">
        <f>_xlfn.XLOOKUP(_xlfn.XLOOKUP($FA$14&amp;$ET18&amp;FT$17,'Data M-1'!$F:$F,'Data M-1'!$G:$G,"Not in Scope",0,1),$FA$6:$FA$11,$ET$6:$ET$11,"",0,1)</f>
        <v>Ø</v>
      </c>
      <c r="FU18" s="58" t="str">
        <f>_xlfn.XLOOKUP(_xlfn.XLOOKUP($FA$14&amp;$ET18&amp;FU$17,'Data M-1'!$F:$F,'Data M-1'!$G:$G,"Not in Scope",0,1),$FA$6:$FA$11,$ET$6:$ET$11,"",0,1)</f>
        <v>Ø</v>
      </c>
      <c r="FV18" s="58" t="str">
        <f>_xlfn.XLOOKUP(_xlfn.XLOOKUP($FA$14&amp;$ET18&amp;FV$17,'Data M-1'!$F:$F,'Data M-1'!$G:$G,"Not in Scope",0,1),$FA$6:$FA$11,$ET$6:$ET$11,"",0,1)</f>
        <v>Ø</v>
      </c>
      <c r="FW18" s="58" t="str">
        <f>_xlfn.XLOOKUP(_xlfn.XLOOKUP($FA$14&amp;$ET18&amp;FW$17,'Data M-1'!$F:$F,'Data M-1'!$G:$G,"Not in Scope",0,1),$FA$6:$FA$11,$ET$6:$ET$11,"",0,1)</f>
        <v>Ø</v>
      </c>
      <c r="FX18" s="58" t="str">
        <f>_xlfn.XLOOKUP(_xlfn.XLOOKUP($FA$14&amp;$ET18&amp;FX$17,'Data M-1'!$F:$F,'Data M-1'!$G:$G,"Not in Scope",0,1),$FA$6:$FA$11,$ET$6:$ET$11,"",0,1)</f>
        <v>◯</v>
      </c>
      <c r="FY18" s="58" t="str">
        <f>_xlfn.XLOOKUP(_xlfn.XLOOKUP($FA$14&amp;$ET18&amp;FY$17,'Data M-1'!$F:$F,'Data M-1'!$G:$G,"Not in Scope",0,1),$FA$6:$FA$11,$ET$6:$ET$11,"",0,1)</f>
        <v>Ø</v>
      </c>
      <c r="FZ18" s="58" t="str">
        <f>_xlfn.XLOOKUP(_xlfn.XLOOKUP($FA$14&amp;$ET18&amp;FZ$17,'Data M-1'!$F:$F,'Data M-1'!$G:$G,"Not in Scope",0,1),$FA$6:$FA$11,$ET$6:$ET$11,"",0,1)</f>
        <v>Ø</v>
      </c>
      <c r="GA18" s="58" t="str">
        <f>_xlfn.XLOOKUP(_xlfn.XLOOKUP($FA$14&amp;$ET18&amp;GA$17,'Data M-1'!$F:$F,'Data M-1'!$G:$G,"Not in Scope",0,1),$FA$6:$FA$11,$ET$6:$ET$11,"",0,1)</f>
        <v>Ø</v>
      </c>
      <c r="GB18" s="58" t="str">
        <f>_xlfn.XLOOKUP(_xlfn.XLOOKUP($FA$14&amp;$ET18&amp;GB$17,'Data M-1'!$F:$F,'Data M-1'!$G:$G,"Not in Scope",0,1),$FA$6:$FA$11,$ET$6:$ET$11,"",0,1)</f>
        <v>Ø</v>
      </c>
      <c r="GC18" s="58" t="str">
        <f>_xlfn.XLOOKUP(_xlfn.XLOOKUP($FA$14&amp;$ET18&amp;GC$17,'Data M-1'!$F:$F,'Data M-1'!$G:$G,"Not in Scope",0,1),$FA$6:$FA$11,$ET$6:$ET$11,"",0,1)</f>
        <v>Ø</v>
      </c>
      <c r="GD18" s="58" t="str">
        <f>_xlfn.XLOOKUP(_xlfn.XLOOKUP($FA$14&amp;$ET18&amp;GD$17,'Data M-1'!$F:$F,'Data M-1'!$G:$G,"Not in Scope",0,1),$FA$6:$FA$11,$ET$6:$ET$11,"",0,1)</f>
        <v>Ø</v>
      </c>
      <c r="GE18" s="58" t="str">
        <f>_xlfn.XLOOKUP(_xlfn.XLOOKUP($FA$14&amp;$ET18&amp;GE$17,'Data M-1'!$F:$F,'Data M-1'!$G:$G,"Not in Scope",0,1),$FA$6:$FA$11,$ET$6:$ET$11,"",0,1)</f>
        <v>◯</v>
      </c>
      <c r="GF18" s="58" t="str">
        <f>_xlfn.XLOOKUP(_xlfn.XLOOKUP($FA$14&amp;$ET18&amp;GF$17,'Data M-1'!$F:$F,'Data M-1'!$G:$G,"Not in Scope",0,1),$FA$6:$FA$11,$ET$6:$ET$11,"",0,1)</f>
        <v>Ø</v>
      </c>
      <c r="GG18" s="58" t="str">
        <f>_xlfn.XLOOKUP(_xlfn.XLOOKUP($FA$14&amp;$ET18&amp;GG$17,'Data M-1'!$F:$F,'Data M-1'!$G:$G,"Not in Scope",0,1),$FA$6:$FA$11,$ET$6:$ET$11,"",0,1)</f>
        <v>◯</v>
      </c>
      <c r="GH18" s="58" t="str">
        <f>_xlfn.XLOOKUP(_xlfn.XLOOKUP($FA$14&amp;$ET18&amp;GH$17,'Data M-1'!$F:$F,'Data M-1'!$G:$G,"Not in Scope",0,1),$FA$6:$FA$11,$ET$6:$ET$11,"",0,1)</f>
        <v>Ø</v>
      </c>
      <c r="GI18" s="58" t="str">
        <f>_xlfn.XLOOKUP(_xlfn.XLOOKUP($FA$14&amp;$ET18&amp;GI$17,'Data M-1'!$F:$F,'Data M-1'!$G:$G,"Not in Scope",0,1),$FA$6:$FA$11,$ET$6:$ET$11,"",0,1)</f>
        <v>Ø</v>
      </c>
      <c r="GJ18" s="58" t="str">
        <f>_xlfn.XLOOKUP(_xlfn.XLOOKUP($FA$14&amp;$ET18&amp;GJ$17,'Data M-1'!$F:$F,'Data M-1'!$G:$G,"Not in Scope",0,1),$FA$6:$FA$11,$ET$6:$ET$11,"",0,1)</f>
        <v>Ø</v>
      </c>
      <c r="GK18" s="58" t="str">
        <f>_xlfn.XLOOKUP(_xlfn.XLOOKUP($FA$14&amp;$ET18&amp;GK$17,'Data M-1'!$F:$F,'Data M-1'!$G:$G,"Not in Scope",0,1),$FA$6:$FA$11,$ET$6:$ET$11,"",0,1)</f>
        <v>◯</v>
      </c>
      <c r="GL18" s="58" t="str">
        <f>_xlfn.XLOOKUP(_xlfn.XLOOKUP($FA$14&amp;$ET18&amp;GL$17,'Data M-1'!$F:$F,'Data M-1'!$G:$G,"Not in Scope",0,1),$FA$6:$FA$11,$ET$6:$ET$11,"",0,1)</f>
        <v>◯</v>
      </c>
      <c r="GM18" s="58" t="str">
        <f>_xlfn.XLOOKUP(_xlfn.XLOOKUP($FA$14&amp;$ET18&amp;GM$17,'Data M-1'!$F:$F,'Data M-1'!$G:$G,"Not in Scope",0,1),$FA$6:$FA$11,$ET$6:$ET$11,"",0,1)</f>
        <v>Ø</v>
      </c>
      <c r="GN18" s="58" t="str">
        <f>_xlfn.XLOOKUP(_xlfn.XLOOKUP($FA$14&amp;$ET18&amp;GN$17,'Data M-1'!$F:$F,'Data M-1'!$G:$G,"Not in Scope",0,1),$FA$6:$FA$11,$ET$6:$ET$11,"",0,1)</f>
        <v>Ø</v>
      </c>
      <c r="GO18" s="58" t="str">
        <f>_xlfn.XLOOKUP(_xlfn.XLOOKUP($FA$14&amp;$ET18&amp;GO$17,'Data M-1'!$F:$F,'Data M-1'!$G:$G,"Not in Scope",0,1),$FA$6:$FA$11,$ET$6:$ET$11,"",0,1)</f>
        <v>Ø</v>
      </c>
      <c r="GP18" s="58" t="str">
        <f>_xlfn.XLOOKUP(_xlfn.XLOOKUP($FA$14&amp;$ET18&amp;GP$17,'Data M-1'!$F:$F,'Data M-1'!$G:$G,"Not in Scope",0,1),$FA$6:$FA$11,$ET$6:$ET$11,"",0,1)</f>
        <v>Ø</v>
      </c>
      <c r="GQ18" s="58" t="str">
        <f>_xlfn.XLOOKUP(_xlfn.XLOOKUP($FA$14&amp;$ET18&amp;GQ$17,'Data M-1'!$F:$F,'Data M-1'!$G:$G,"Not in Scope",0,1),$FA$6:$FA$11,$ET$6:$ET$11,"",0,1)</f>
        <v>Ø</v>
      </c>
      <c r="GR18" s="58" t="str">
        <f>_xlfn.XLOOKUP(_xlfn.XLOOKUP($FA$14&amp;$ET18&amp;GR$17,'Data M-1'!$F:$F,'Data M-1'!$G:$G,"Not in Scope",0,1),$FA$6:$FA$11,$ET$6:$ET$11,"",0,1)</f>
        <v>◯</v>
      </c>
      <c r="GS18" s="58" t="str">
        <f>_xlfn.XLOOKUP(_xlfn.XLOOKUP($FA$14&amp;$ET18&amp;GS$17,'Data M-1'!$F:$F,'Data M-1'!$G:$G,"Not in Scope",0,1),$FA$6:$FA$11,$ET$6:$ET$11,"",0,1)</f>
        <v>Ø</v>
      </c>
      <c r="GT18" s="58" t="str">
        <f>_xlfn.XLOOKUP(_xlfn.XLOOKUP($FA$14&amp;$ET18&amp;GT$17,'Data M-1'!$F:$F,'Data M-1'!$G:$G,"Not in Scope",0,1),$FA$6:$FA$11,$ET$6:$ET$11,"",0,1)</f>
        <v>◯</v>
      </c>
      <c r="GU18" s="58" t="str">
        <f>_xlfn.XLOOKUP(_xlfn.XLOOKUP($FA$14&amp;$ET18&amp;GU$17,'Data M-1'!$F:$F,'Data M-1'!$G:$G,"Not in Scope",0,1),$FA$6:$FA$11,$ET$6:$ET$11,"",0,1)</f>
        <v>Ø</v>
      </c>
      <c r="GV18" s="58" t="str">
        <f>_xlfn.XLOOKUP(_xlfn.XLOOKUP($FA$14&amp;$ET18&amp;GV$17,'Data M-1'!$F:$F,'Data M-1'!$G:$G,"Not in Scope",0,1),$FA$6:$FA$11,$ET$6:$ET$11,"",0,1)</f>
        <v>Ø</v>
      </c>
      <c r="GW18" s="58" t="str">
        <f>_xlfn.XLOOKUP(_xlfn.XLOOKUP($FA$14&amp;$ET18&amp;GW$17,'Data M-1'!$F:$F,'Data M-1'!$G:$G,"Not in Scope",0,1),$FA$6:$FA$11,$ET$6:$ET$11,"",0,1)</f>
        <v>Ø</v>
      </c>
      <c r="GX18" s="58" t="str">
        <f>_xlfn.XLOOKUP(_xlfn.XLOOKUP($FA$14&amp;$ET18&amp;GX$17,'Data M-1'!$F:$F,'Data M-1'!$G:$G,"Not in Scope",0,1),$FA$6:$FA$11,$ET$6:$ET$11,"",0,1)</f>
        <v>Ø</v>
      </c>
      <c r="GY18" s="58" t="str">
        <f>_xlfn.XLOOKUP(_xlfn.XLOOKUP($FA$14&amp;$ET18&amp;GY$17,'Data M-1'!$F:$F,'Data M-1'!$G:$G,"Not in Scope",0,1),$FA$6:$FA$11,$ET$6:$ET$11,"",0,1)</f>
        <v>Ø</v>
      </c>
      <c r="GZ18" s="58" t="str">
        <f>_xlfn.XLOOKUP(_xlfn.XLOOKUP($FA$14&amp;$ET18&amp;GZ$17,'Data M-1'!$F:$F,'Data M-1'!$G:$G,"Not in Scope",0,1),$FA$6:$FA$11,$ET$6:$ET$11,"",0,1)</f>
        <v>Ø</v>
      </c>
      <c r="HA18" s="58" t="str">
        <f>_xlfn.XLOOKUP(_xlfn.XLOOKUP($FA$14&amp;$ET18&amp;HA$17,'Data M-1'!$F:$F,'Data M-1'!$G:$G,"Not in Scope",0,1),$FA$6:$FA$11,$ET$6:$ET$11,"",0,1)</f>
        <v>Ø</v>
      </c>
    </row>
    <row r="19" spans="2:212" x14ac:dyDescent="0.25">
      <c r="B19" s="133" t="s">
        <v>1303</v>
      </c>
      <c r="C19" s="126"/>
      <c r="D19" s="127"/>
      <c r="E19" s="127"/>
      <c r="F19" s="127"/>
      <c r="G19" s="127"/>
      <c r="H19" s="128"/>
      <c r="I19" s="58" t="str">
        <f>_xlfn.XLOOKUP(_xlfn.XLOOKUP($I$14&amp;$B19&amp;I$17,Data!$F:$F,Data!$H:$H,"",0,-1),$I$6:$I$12,$B$6:$B$12,INDEX($ET$17:$HA$40,MATCH($B19,$ET$17:$ET$40,0),MATCH(I$17,$ET$17:$HA$17,0),1),0,1)</f>
        <v>◯</v>
      </c>
      <c r="J19" s="58" t="str">
        <f>_xlfn.XLOOKUP(_xlfn.XLOOKUP($I$14&amp;$B19&amp;J$17,Data!$F:$F,Data!$H:$H,"",0,-1),$I$6:$I$12,$B$6:$B$12,INDEX($ET$17:$HA$40,MATCH($B19,$ET$17:$ET$40,0),MATCH(J$17,$ET$17:$HA$17,0),1),0,1)</f>
        <v>Ø</v>
      </c>
      <c r="K19" s="58" t="str">
        <f>_xlfn.XLOOKUP(_xlfn.XLOOKUP($I$14&amp;$B19&amp;K$17,Data!$F:$F,Data!$H:$H,"",0,-1),$I$6:$I$12,$B$6:$B$12,INDEX($ET$17:$HA$40,MATCH($B19,$ET$17:$ET$40,0),MATCH(K$17,$ET$17:$HA$17,0),1),0,1)</f>
        <v>Ø</v>
      </c>
      <c r="L19" s="58" t="str">
        <f>_xlfn.XLOOKUP(_xlfn.XLOOKUP($I$14&amp;$B19&amp;L$17,Data!$F:$F,Data!$H:$H,"",0,-1),$I$6:$I$12,$B$6:$B$12,INDEX($ET$17:$HA$40,MATCH($B19,$ET$17:$ET$40,0),MATCH(L$17,$ET$17:$HA$17,0),1),0,1)</f>
        <v>Ø</v>
      </c>
      <c r="M19" s="58" t="str">
        <f>_xlfn.XLOOKUP(_xlfn.XLOOKUP($I$14&amp;$B19&amp;M$17,Data!$F:$F,Data!$H:$H,"",0,-1),$I$6:$I$12,$B$6:$B$12,INDEX($ET$17:$HA$40,MATCH($B19,$ET$17:$ET$40,0),MATCH(M$17,$ET$17:$HA$17,0),1),0,1)</f>
        <v>Ø</v>
      </c>
      <c r="N19" s="58" t="str">
        <f>_xlfn.XLOOKUP(_xlfn.XLOOKUP($I$14&amp;$B19&amp;N$17,Data!$F:$F,Data!$H:$H,"",0,-1),$I$6:$I$12,$B$6:$B$12,INDEX($ET$17:$HA$40,MATCH($B19,$ET$17:$ET$40,0),MATCH(N$17,$ET$17:$HA$17,0),1),0,1)</f>
        <v>Ø</v>
      </c>
      <c r="O19" s="58" t="str">
        <f>_xlfn.XLOOKUP(_xlfn.XLOOKUP($I$14&amp;$B19&amp;O$17,Data!$F:$F,Data!$H:$H,"",0,-1),$I$6:$I$12,$B$6:$B$12,INDEX($ET$17:$HA$40,MATCH($B19,$ET$17:$ET$40,0),MATCH(O$17,$ET$17:$HA$17,0),1),0,1)</f>
        <v>◯</v>
      </c>
      <c r="P19" s="58" t="str">
        <f>_xlfn.XLOOKUP(_xlfn.XLOOKUP($I$14&amp;$B19&amp;P$17,Data!$F:$F,Data!$H:$H,"",0,-1),$I$6:$I$12,$B$6:$B$12,INDEX($ET$17:$HA$40,MATCH($B19,$ET$17:$ET$40,0),MATCH(P$17,$ET$17:$HA$17,0),1),0,1)</f>
        <v>Ø</v>
      </c>
      <c r="Q19" s="58" t="str">
        <f>_xlfn.XLOOKUP(_xlfn.XLOOKUP($I$14&amp;$B19&amp;Q$17,Data!$F:$F,Data!$H:$H,"",0,-1),$I$6:$I$12,$B$6:$B$12,INDEX($ET$17:$HA$40,MATCH($B19,$ET$17:$ET$40,0),MATCH(Q$17,$ET$17:$HA$17,0),1),0,1)</f>
        <v>Ø</v>
      </c>
      <c r="R19" s="58" t="str">
        <f>_xlfn.XLOOKUP(_xlfn.XLOOKUP($I$14&amp;$B19&amp;R$17,Data!$F:$F,Data!$H:$H,"",0,-1),$I$6:$I$12,$B$6:$B$12,INDEX($ET$17:$HA$40,MATCH($B19,$ET$17:$ET$40,0),MATCH(R$17,$ET$17:$HA$17,0),1),0,1)</f>
        <v>Ø</v>
      </c>
      <c r="S19" s="58" t="str">
        <f>_xlfn.XLOOKUP(_xlfn.XLOOKUP($I$14&amp;$B19&amp;S$17,Data!$F:$F,Data!$H:$H,"",0,-1),$I$6:$I$12,$B$6:$B$12,INDEX($ET$17:$HA$40,MATCH($B19,$ET$17:$ET$40,0),MATCH(S$17,$ET$17:$HA$17,0),1),0,1)</f>
        <v>Ø</v>
      </c>
      <c r="T19" s="58" t="str">
        <f>_xlfn.XLOOKUP(_xlfn.XLOOKUP($I$14&amp;$B19&amp;T$17,Data!$F:$F,Data!$H:$H,"",0,-1),$I$6:$I$12,$B$6:$B$12,INDEX($ET$17:$HA$40,MATCH($B19,$ET$17:$ET$40,0),MATCH(T$17,$ET$17:$HA$17,0),1),0,1)</f>
        <v>Ø</v>
      </c>
      <c r="U19" s="58" t="str">
        <f>_xlfn.XLOOKUP(_xlfn.XLOOKUP($I$14&amp;$B19&amp;U$17,Data!$F:$F,Data!$H:$H,"",0,-1),$I$6:$I$12,$B$6:$B$12,INDEX($ET$17:$HA$40,MATCH($B19,$ET$17:$ET$40,0),MATCH(U$17,$ET$17:$HA$17,0),1),0,1)</f>
        <v>Ø</v>
      </c>
      <c r="V19" s="58" t="str">
        <f>_xlfn.XLOOKUP(_xlfn.XLOOKUP($I$14&amp;$B19&amp;V$17,Data!$F:$F,Data!$H:$H,"",0,-1),$I$6:$I$12,$B$6:$B$12,INDEX($ET$17:$HA$40,MATCH($B19,$ET$17:$ET$40,0),MATCH(V$17,$ET$17:$HA$17,0),1),0,1)</f>
        <v>Ø</v>
      </c>
      <c r="W19" s="58" t="str">
        <f>_xlfn.XLOOKUP(_xlfn.XLOOKUP($I$14&amp;$B19&amp;W$17,Data!$F:$F,Data!$H:$H,"",0,-1),$I$6:$I$12,$B$6:$B$12,INDEX($ET$17:$HA$40,MATCH($B19,$ET$17:$ET$40,0),MATCH(W$17,$ET$17:$HA$17,0),1),0,1)</f>
        <v>Ø</v>
      </c>
      <c r="X19" s="58" t="str">
        <f>_xlfn.XLOOKUP(_xlfn.XLOOKUP($I$14&amp;$B19&amp;X$17,Data!$F:$F,Data!$H:$H,"",0,-1),$I$6:$I$12,$B$6:$B$12,INDEX($ET$17:$HA$40,MATCH($B19,$ET$17:$ET$40,0),MATCH(X$17,$ET$17:$HA$17,0),1),0,1)</f>
        <v>Ø</v>
      </c>
      <c r="Y19" s="58" t="str">
        <f>_xlfn.XLOOKUP(_xlfn.XLOOKUP($I$14&amp;$B19&amp;Y$17,Data!$F:$F,Data!$H:$H,"",0,-1),$I$6:$I$12,$B$6:$B$12,INDEX($ET$17:$HA$40,MATCH($B19,$ET$17:$ET$40,0),MATCH(Y$17,$ET$17:$HA$17,0),1),0,1)</f>
        <v>Ø</v>
      </c>
      <c r="Z19" s="58" t="str">
        <f>_xlfn.XLOOKUP(_xlfn.XLOOKUP($I$14&amp;$B19&amp;Z$17,Data!$F:$F,Data!$H:$H,"",0,-1),$I$6:$I$12,$B$6:$B$12,INDEX($ET$17:$HA$40,MATCH($B19,$ET$17:$ET$40,0),MATCH(Z$17,$ET$17:$HA$17,0),1),0,1)</f>
        <v>Ø</v>
      </c>
      <c r="AA19" s="58" t="str">
        <f>_xlfn.XLOOKUP(_xlfn.XLOOKUP($I$14&amp;$B19&amp;AA$17,Data!$F:$F,Data!$H:$H,"",0,-1),$I$6:$I$12,$B$6:$B$12,INDEX($ET$17:$HA$40,MATCH($B19,$ET$17:$ET$40,0),MATCH(AA$17,$ET$17:$HA$17,0),1),0,1)</f>
        <v>Ø</v>
      </c>
      <c r="AB19" s="58" t="str">
        <f>_xlfn.XLOOKUP(_xlfn.XLOOKUP($I$14&amp;$B19&amp;AB$17,Data!$F:$F,Data!$H:$H,"",0,-1),$I$6:$I$12,$B$6:$B$12,INDEX($ET$17:$HA$40,MATCH($B19,$ET$17:$ET$40,0),MATCH(AB$17,$ET$17:$HA$17,0),1),0,1)</f>
        <v>Ø</v>
      </c>
      <c r="AC19" s="58" t="str">
        <f>_xlfn.XLOOKUP(_xlfn.XLOOKUP($I$14&amp;$B19&amp;AC$17,Data!$F:$F,Data!$H:$H,"",0,-1),$I$6:$I$12,$B$6:$B$12,INDEX($ET$17:$HA$40,MATCH($B19,$ET$17:$ET$40,0),MATCH(AC$17,$ET$17:$HA$17,0),1),0,1)</f>
        <v>Ø</v>
      </c>
      <c r="AD19" s="58" t="str">
        <f>_xlfn.XLOOKUP(_xlfn.XLOOKUP($I$14&amp;$B19&amp;AD$17,Data!$F:$F,Data!$H:$H,"",0,-1),$I$6:$I$12,$B$6:$B$12,INDEX($ET$17:$HA$40,MATCH($B19,$ET$17:$ET$40,0),MATCH(AD$17,$ET$17:$HA$17,0),1),0,1)</f>
        <v>Ø</v>
      </c>
      <c r="AE19" s="58" t="str">
        <f>_xlfn.XLOOKUP(_xlfn.XLOOKUP($I$14&amp;$B19&amp;AE$17,Data!$F:$F,Data!$H:$H,"",0,-1),$I$6:$I$12,$B$6:$B$12,INDEX($ET$17:$HA$40,MATCH($B19,$ET$17:$ET$40,0),MATCH(AE$17,$ET$17:$HA$17,0),1),0,1)</f>
        <v>◯</v>
      </c>
      <c r="AF19" s="58" t="str">
        <f>_xlfn.XLOOKUP(_xlfn.XLOOKUP($I$14&amp;$B19&amp;AF$17,Data!$F:$F,Data!$H:$H,"",0,-1),$I$6:$I$12,$B$6:$B$12,INDEX($ET$17:$HA$40,MATCH($B19,$ET$17:$ET$40,0),MATCH(AF$17,$ET$17:$HA$17,0),1),0,1)</f>
        <v>◯</v>
      </c>
      <c r="AG19" s="58" t="str">
        <f>_xlfn.XLOOKUP(_xlfn.XLOOKUP($I$14&amp;$B19&amp;AG$17,Data!$F:$F,Data!$H:$H,"",0,-1),$I$6:$I$12,$B$6:$B$12,INDEX($ET$17:$HA$40,MATCH($B19,$ET$17:$ET$40,0),MATCH(AG$17,$ET$17:$HA$17,0),1),0,1)</f>
        <v>Ø</v>
      </c>
      <c r="AH19" s="58" t="str">
        <f>_xlfn.XLOOKUP(_xlfn.XLOOKUP($I$14&amp;$B19&amp;AH$17,Data!$F:$F,Data!$H:$H,"",0,-1),$I$6:$I$12,$B$6:$B$12,INDEX($ET$17:$HA$40,MATCH($B19,$ET$17:$ET$40,0),MATCH(AH$17,$ET$17:$HA$17,0),1),0,1)</f>
        <v>Ø</v>
      </c>
      <c r="AI19" s="58" t="str">
        <f>_xlfn.XLOOKUP(_xlfn.XLOOKUP($I$14&amp;$B19&amp;AI$17,Data!$F:$F,Data!$H:$H,"",0,-1),$I$6:$I$12,$B$6:$B$12,INDEX($ET$17:$HA$40,MATCH($B19,$ET$17:$ET$40,0),MATCH(AI$17,$ET$17:$HA$17,0),1),0,1)</f>
        <v>Ø</v>
      </c>
      <c r="AJ19" s="58" t="str">
        <f>_xlfn.XLOOKUP(_xlfn.XLOOKUP($I$14&amp;$B19&amp;AJ$17,Data!$F:$F,Data!$H:$H,"",0,-1),$I$6:$I$12,$B$6:$B$12,INDEX($ET$17:$HA$40,MATCH($B19,$ET$17:$ET$40,0),MATCH(AJ$17,$ET$17:$HA$17,0),1),0,1)</f>
        <v>Ø</v>
      </c>
      <c r="AK19" s="58" t="str">
        <f>_xlfn.XLOOKUP(_xlfn.XLOOKUP($I$14&amp;$B19&amp;AK$17,Data!$F:$F,Data!$H:$H,"",0,-1),$I$6:$I$12,$B$6:$B$12,INDEX($ET$17:$HA$40,MATCH($B19,$ET$17:$ET$40,0),MATCH(AK$17,$ET$17:$HA$17,0),1),0,1)</f>
        <v>Ø</v>
      </c>
      <c r="AL19" s="58" t="str">
        <f>_xlfn.XLOOKUP(_xlfn.XLOOKUP($I$14&amp;$B19&amp;AL$17,Data!$F:$F,Data!$H:$H,"",0,-1),$I$6:$I$12,$B$6:$B$12,INDEX($ET$17:$HA$40,MATCH($B19,$ET$17:$ET$40,0),MATCH(AL$17,$ET$17:$HA$17,0),1),0,1)</f>
        <v>Ø</v>
      </c>
      <c r="AM19" s="58" t="str">
        <f>_xlfn.XLOOKUP(_xlfn.XLOOKUP($I$14&amp;$B19&amp;AM$17,Data!$F:$F,Data!$H:$H,"",0,-1),$I$6:$I$12,$B$6:$B$12,INDEX($ET$17:$HA$40,MATCH($B19,$ET$17:$ET$40,0),MATCH(AM$17,$ET$17:$HA$17,0),1),0,1)</f>
        <v>◯</v>
      </c>
      <c r="AN19" s="58" t="str">
        <f>_xlfn.XLOOKUP(_xlfn.XLOOKUP($I$14&amp;$B19&amp;AN$17,Data!$F:$F,Data!$H:$H,"",0,-1),$I$6:$I$12,$B$6:$B$12,INDEX($ET$17:$HA$40,MATCH($B19,$ET$17:$ET$40,0),MATCH(AN$17,$ET$17:$HA$17,0),1),0,1)</f>
        <v>Ø</v>
      </c>
      <c r="AO19" s="58" t="str">
        <f>_xlfn.XLOOKUP(_xlfn.XLOOKUP($I$14&amp;$B19&amp;AO$17,Data!$F:$F,Data!$H:$H,"",0,-1),$I$6:$I$12,$B$6:$B$12,INDEX($ET$17:$HA$40,MATCH($B19,$ET$17:$ET$40,0),MATCH(AO$17,$ET$17:$HA$17,0),1),0,1)</f>
        <v>◯</v>
      </c>
      <c r="AP19" s="58" t="str">
        <f>_xlfn.XLOOKUP(_xlfn.XLOOKUP($I$14&amp;$B19&amp;AP$17,Data!$F:$F,Data!$H:$H,"",0,-1),$I$6:$I$12,$B$6:$B$12,INDEX($ET$17:$HA$40,MATCH($B19,$ET$17:$ET$40,0),MATCH(AP$17,$ET$17:$HA$17,0),1),0,1)</f>
        <v>Ø</v>
      </c>
      <c r="AQ19" s="58" t="str">
        <f>_xlfn.XLOOKUP(_xlfn.XLOOKUP($I$14&amp;$B19&amp;AQ$17,Data!$F:$F,Data!$H:$H,"",0,-1),$I$6:$I$12,$B$6:$B$12,INDEX($ET$17:$HA$40,MATCH($B19,$ET$17:$ET$40,0),MATCH(AQ$17,$ET$17:$HA$17,0),1),0,1)</f>
        <v>Ø</v>
      </c>
      <c r="AR19" s="58" t="str">
        <f>_xlfn.XLOOKUP(_xlfn.XLOOKUP($I$14&amp;$B19&amp;AR$17,Data!$F:$F,Data!$H:$H,"",0,-1),$I$6:$I$12,$B$6:$B$12,INDEX($ET$17:$HA$40,MATCH($B19,$ET$17:$ET$40,0),MATCH(AR$17,$ET$17:$HA$17,0),1),0,1)</f>
        <v>Ø</v>
      </c>
      <c r="AS19" s="58" t="str">
        <f>_xlfn.XLOOKUP(_xlfn.XLOOKUP($I$14&amp;$B19&amp;AS$17,Data!$F:$F,Data!$H:$H,"",0,-1),$I$6:$I$12,$B$6:$B$12,INDEX($ET$17:$HA$40,MATCH($B19,$ET$17:$ET$40,0),MATCH(AS$17,$ET$17:$HA$17,0),1),0,1)</f>
        <v>◯</v>
      </c>
      <c r="AT19" s="58" t="str">
        <f>_xlfn.XLOOKUP(_xlfn.XLOOKUP($I$14&amp;$B19&amp;AT$17,Data!$F:$F,Data!$H:$H,"",0,-1),$I$6:$I$12,$B$6:$B$12,INDEX($ET$17:$HA$40,MATCH($B19,$ET$17:$ET$40,0),MATCH(AT$17,$ET$17:$HA$17,0),1),0,1)</f>
        <v>◯</v>
      </c>
      <c r="AU19" s="58" t="str">
        <f>_xlfn.XLOOKUP(_xlfn.XLOOKUP($I$14&amp;$B19&amp;AU$17,Data!$F:$F,Data!$H:$H,"",0,-1),$I$6:$I$12,$B$6:$B$12,INDEX($ET$17:$HA$40,MATCH($B19,$ET$17:$ET$40,0),MATCH(AU$17,$ET$17:$HA$17,0),1),0,1)</f>
        <v>Ø</v>
      </c>
      <c r="AV19" s="58" t="str">
        <f>_xlfn.XLOOKUP(_xlfn.XLOOKUP($I$14&amp;$B19&amp;AV$17,Data!$F:$F,Data!$H:$H,"",0,-1),$I$6:$I$12,$B$6:$B$12,INDEX($ET$17:$HA$40,MATCH($B19,$ET$17:$ET$40,0),MATCH(AV$17,$ET$17:$HA$17,0),1),0,1)</f>
        <v>Ø</v>
      </c>
      <c r="AW19" s="58" t="str">
        <f>_xlfn.XLOOKUP(_xlfn.XLOOKUP($I$14&amp;$B19&amp;AW$17,Data!$F:$F,Data!$H:$H,"",0,-1),$I$6:$I$12,$B$6:$B$12,INDEX($ET$17:$HA$40,MATCH($B19,$ET$17:$ET$40,0),MATCH(AW$17,$ET$17:$HA$17,0),1),0,1)</f>
        <v>Ø</v>
      </c>
      <c r="AX19" s="58" t="str">
        <f>_xlfn.XLOOKUP(_xlfn.XLOOKUP($I$14&amp;$B19&amp;AX$17,Data!$F:$F,Data!$H:$H,"",0,-1),$I$6:$I$12,$B$6:$B$12,INDEX($ET$17:$HA$40,MATCH($B19,$ET$17:$ET$40,0),MATCH(AX$17,$ET$17:$HA$17,0),1),0,1)</f>
        <v>Ø</v>
      </c>
      <c r="AY19" s="58" t="str">
        <f>_xlfn.XLOOKUP(_xlfn.XLOOKUP($I$14&amp;$B19&amp;AY$17,Data!$F:$F,Data!$H:$H,"",0,-1),$I$6:$I$12,$B$6:$B$12,INDEX($ET$17:$HA$40,MATCH($B19,$ET$17:$ET$40,0),MATCH(AY$17,$ET$17:$HA$17,0),1),0,1)</f>
        <v>Ø</v>
      </c>
      <c r="AZ19" s="58" t="str">
        <f>_xlfn.XLOOKUP(_xlfn.XLOOKUP($I$14&amp;$B19&amp;AZ$17,Data!$F:$F,Data!$H:$H,"",0,-1),$I$6:$I$12,$B$6:$B$12,INDEX($ET$17:$HA$40,MATCH($B19,$ET$17:$ET$40,0),MATCH(AZ$17,$ET$17:$HA$17,0),1),0,1)</f>
        <v>◯</v>
      </c>
      <c r="BA19" s="58" t="str">
        <f>_xlfn.XLOOKUP(_xlfn.XLOOKUP($I$14&amp;$B19&amp;BA$17,Data!$F:$F,Data!$H:$H,"",0,-1),$I$6:$I$12,$B$6:$B$12,INDEX($ET$17:$HA$40,MATCH($B19,$ET$17:$ET$40,0),MATCH(BA$17,$ET$17:$HA$17,0),1),0,1)</f>
        <v>Ø</v>
      </c>
      <c r="BB19" s="58" t="str">
        <f>_xlfn.XLOOKUP(_xlfn.XLOOKUP($I$14&amp;$B19&amp;BB$17,Data!$F:$F,Data!$H:$H,"",0,-1),$I$6:$I$12,$B$6:$B$12,INDEX($ET$17:$HA$40,MATCH($B19,$ET$17:$ET$40,0),MATCH(BB$17,$ET$17:$HA$17,0),1),0,1)</f>
        <v>Ø</v>
      </c>
      <c r="BC19" s="58" t="str">
        <f>_xlfn.XLOOKUP(_xlfn.XLOOKUP($I$14&amp;$B19&amp;BC$17,Data!$F:$F,Data!$H:$H,"",0,-1),$I$6:$I$12,$B$6:$B$12,INDEX($ET$17:$HA$40,MATCH($B19,$ET$17:$ET$40,0),MATCH(BC$17,$ET$17:$HA$17,0),1),0,1)</f>
        <v>Ø</v>
      </c>
      <c r="BD19" s="58" t="str">
        <f>_xlfn.XLOOKUP(_xlfn.XLOOKUP($I$14&amp;$B19&amp;BD$17,Data!$F:$F,Data!$H:$H,"",0,-1),$I$6:$I$12,$B$6:$B$12,INDEX($ET$17:$HA$40,MATCH($B19,$ET$17:$ET$40,0),MATCH(BD$17,$ET$17:$HA$17,0),1),0,1)</f>
        <v>Ø</v>
      </c>
      <c r="BE19" s="58" t="str">
        <f>_xlfn.XLOOKUP(_xlfn.XLOOKUP($I$14&amp;$B19&amp;BE$17,Data!$F:$F,Data!$H:$H,"",0,-1),$I$6:$I$12,$B$6:$B$12,INDEX($ET$17:$HA$40,MATCH($B19,$ET$17:$ET$40,0),MATCH(BE$17,$ET$17:$HA$17,0),1),0,1)</f>
        <v>Ø</v>
      </c>
      <c r="BF19" s="58" t="str">
        <f>_xlfn.XLOOKUP(_xlfn.XLOOKUP($I$14&amp;$B19&amp;BF$17,Data!$F:$F,Data!$H:$H,"",0,-1),$I$6:$I$12,$B$6:$B$12,INDEX($ET$17:$HA$40,MATCH($B19,$ET$17:$ET$40,0),MATCH(BF$17,$ET$17:$HA$17,0),1),0,1)</f>
        <v>Ø</v>
      </c>
      <c r="BG19" s="58" t="str">
        <f>_xlfn.XLOOKUP(_xlfn.XLOOKUP($I$14&amp;$B19&amp;BG$17,Data!$F:$F,Data!$H:$H,"",0,-1),$I$6:$I$12,$B$6:$B$12,INDEX($ET$17:$HA$40,MATCH($B19,$ET$17:$ET$40,0),MATCH(BG$17,$ET$17:$HA$17,0),1),0,1)</f>
        <v>Ø</v>
      </c>
      <c r="BH19" s="58" t="str">
        <f>_xlfn.XLOOKUP(_xlfn.XLOOKUP($I$14&amp;$B19&amp;BH$17,Data!$F:$F,Data!$H:$H,"",0,-1),$I$6:$I$12,$B$6:$B$12,INDEX($ET$17:$HA$40,MATCH($B19,$ET$17:$ET$40,0),MATCH(BH$17,$ET$17:$HA$17,0),1),0,1)</f>
        <v>Ø</v>
      </c>
      <c r="BI19" s="58" t="str">
        <f>_xlfn.XLOOKUP(_xlfn.XLOOKUP($I$14&amp;$B19&amp;BI$17,Data!$F:$F,Data!$H:$H,"",0,-1),$I$6:$I$12,$B$6:$B$12,INDEX($ET$17:$HA$40,MATCH($B19,$ET$17:$ET$40,0),MATCH(BI$17,$ET$17:$HA$17,0),1),0,1)</f>
        <v>Ø</v>
      </c>
      <c r="BJ19" s="57"/>
      <c r="BL19" s="57"/>
      <c r="BN19" s="57"/>
      <c r="BP19" s="57"/>
      <c r="BS19" s="57"/>
      <c r="BU19" s="57"/>
      <c r="BW19" s="57"/>
      <c r="BY19" s="57"/>
      <c r="CA19" s="57"/>
      <c r="CC19" s="57"/>
      <c r="CE19" s="57"/>
      <c r="CG19" s="57"/>
      <c r="CI19" s="57"/>
      <c r="CK19" s="57"/>
      <c r="CM19" s="57"/>
      <c r="CO19" s="57"/>
      <c r="CQ19" s="57"/>
      <c r="CS19" s="57"/>
      <c r="CU19" s="57"/>
      <c r="CV19" s="57"/>
      <c r="CX19" s="57"/>
      <c r="CZ19" s="57"/>
      <c r="DB19" s="57"/>
      <c r="DE19" s="57"/>
      <c r="DG19" s="57"/>
      <c r="DI19" s="57"/>
      <c r="DK19" s="57"/>
      <c r="DM19" s="57"/>
      <c r="DN19" s="57"/>
      <c r="DP19" s="57"/>
      <c r="DR19" s="57"/>
      <c r="DT19" s="57"/>
      <c r="DV19" s="57"/>
      <c r="DX19" s="57"/>
      <c r="DZ19" s="57"/>
      <c r="EB19" s="57"/>
      <c r="ED19" s="57"/>
      <c r="EF19" s="57"/>
      <c r="EH19" s="57"/>
      <c r="EJ19" s="57"/>
      <c r="EL19" s="57"/>
      <c r="EN19" s="57"/>
      <c r="EP19" s="57"/>
      <c r="ER19" s="57"/>
      <c r="ET19" s="133" t="s">
        <v>1303</v>
      </c>
      <c r="EU19" s="126"/>
      <c r="EV19" s="127"/>
      <c r="EW19" s="127"/>
      <c r="EX19" s="127"/>
      <c r="EY19" s="127"/>
      <c r="EZ19" s="128"/>
      <c r="FA19" s="58" t="str">
        <f>_xlfn.XLOOKUP(_xlfn.XLOOKUP($FA$14&amp;$ET19&amp;FA$17,'Data M-1'!$F:$F,'Data M-1'!$G:$G,"Not in Scope",0,1),$FA$6:$FA$11,$ET$6:$ET$11,"",0,1)</f>
        <v>◯</v>
      </c>
      <c r="FB19" s="58" t="str">
        <f>_xlfn.XLOOKUP(_xlfn.XLOOKUP($FA$14&amp;$ET19&amp;FB$17,'Data M-1'!$F:$F,'Data M-1'!$G:$G,"Not in Scope",0,1),$FA$6:$FA$11,$ET$6:$ET$11,"",0,1)</f>
        <v>Ø</v>
      </c>
      <c r="FC19" s="58" t="str">
        <f>_xlfn.XLOOKUP(_xlfn.XLOOKUP($FA$14&amp;$ET19&amp;FC$17,'Data M-1'!$F:$F,'Data M-1'!$G:$G,"Not in Scope",0,1),$FA$6:$FA$11,$ET$6:$ET$11,"",0,1)</f>
        <v>Ø</v>
      </c>
      <c r="FD19" s="58" t="str">
        <f>_xlfn.XLOOKUP(_xlfn.XLOOKUP($FA$14&amp;$ET19&amp;FD$17,'Data M-1'!$F:$F,'Data M-1'!$G:$G,"Not in Scope",0,1),$FA$6:$FA$11,$ET$6:$ET$11,"",0,1)</f>
        <v>Ø</v>
      </c>
      <c r="FE19" s="58" t="str">
        <f>_xlfn.XLOOKUP(_xlfn.XLOOKUP($FA$14&amp;$ET19&amp;FE$17,'Data M-1'!$F:$F,'Data M-1'!$G:$G,"Not in Scope",0,1),$FA$6:$FA$11,$ET$6:$ET$11,"",0,1)</f>
        <v>Ø</v>
      </c>
      <c r="FF19" s="58" t="str">
        <f>_xlfn.XLOOKUP(_xlfn.XLOOKUP($FA$14&amp;$ET19&amp;FF$17,'Data M-1'!$F:$F,'Data M-1'!$G:$G,"Not in Scope",0,1),$FA$6:$FA$11,$ET$6:$ET$11,"",0,1)</f>
        <v>Ø</v>
      </c>
      <c r="FG19" s="58" t="str">
        <f>_xlfn.XLOOKUP(_xlfn.XLOOKUP($FA$14&amp;$ET19&amp;FG$17,'Data M-1'!$F:$F,'Data M-1'!$G:$G,"Not in Scope",0,1),$FA$6:$FA$11,$ET$6:$ET$11,"",0,1)</f>
        <v>◯</v>
      </c>
      <c r="FH19" s="58" t="str">
        <f>_xlfn.XLOOKUP(_xlfn.XLOOKUP($FA$14&amp;$ET19&amp;FH$17,'Data M-1'!$F:$F,'Data M-1'!$G:$G,"Not in Scope",0,1),$FA$6:$FA$11,$ET$6:$ET$11,"",0,1)</f>
        <v>Ø</v>
      </c>
      <c r="FI19" s="58" t="str">
        <f>_xlfn.XLOOKUP(_xlfn.XLOOKUP($FA$14&amp;$ET19&amp;FI$17,'Data M-1'!$F:$F,'Data M-1'!$G:$G,"Not in Scope",0,1),$FA$6:$FA$11,$ET$6:$ET$11,"",0,1)</f>
        <v>Ø</v>
      </c>
      <c r="FJ19" s="58" t="str">
        <f>_xlfn.XLOOKUP(_xlfn.XLOOKUP($FA$14&amp;$ET19&amp;FJ$17,'Data M-1'!$F:$F,'Data M-1'!$G:$G,"Not in Scope",0,1),$FA$6:$FA$11,$ET$6:$ET$11,"",0,1)</f>
        <v>Ø</v>
      </c>
      <c r="FK19" s="58" t="str">
        <f>_xlfn.XLOOKUP(_xlfn.XLOOKUP($FA$14&amp;$ET19&amp;FK$17,'Data M-1'!$F:$F,'Data M-1'!$G:$G,"Not in Scope",0,1),$FA$6:$FA$11,$ET$6:$ET$11,"",0,1)</f>
        <v>Ø</v>
      </c>
      <c r="FL19" s="58" t="str">
        <f>_xlfn.XLOOKUP(_xlfn.XLOOKUP($FA$14&amp;$ET19&amp;FL$17,'Data M-1'!$F:$F,'Data M-1'!$G:$G,"Not in Scope",0,1),$FA$6:$FA$11,$ET$6:$ET$11,"",0,1)</f>
        <v>Ø</v>
      </c>
      <c r="FM19" s="58" t="str">
        <f>_xlfn.XLOOKUP(_xlfn.XLOOKUP($FA$14&amp;$ET19&amp;FM$17,'Data M-1'!$F:$F,'Data M-1'!$G:$G,"Not in Scope",0,1),$FA$6:$FA$11,$ET$6:$ET$11,"",0,1)</f>
        <v>Ø</v>
      </c>
      <c r="FN19" s="58" t="str">
        <f>_xlfn.XLOOKUP(_xlfn.XLOOKUP($FA$14&amp;$ET19&amp;FN$17,'Data M-1'!$F:$F,'Data M-1'!$G:$G,"Not in Scope",0,1),$FA$6:$FA$11,$ET$6:$ET$11,"",0,1)</f>
        <v>Ø</v>
      </c>
      <c r="FO19" s="58" t="str">
        <f>_xlfn.XLOOKUP(_xlfn.XLOOKUP($FA$14&amp;$ET19&amp;FO$17,'Data M-1'!$F:$F,'Data M-1'!$G:$G,"Not in Scope",0,1),$FA$6:$FA$11,$ET$6:$ET$11,"",0,1)</f>
        <v>Ø</v>
      </c>
      <c r="FP19" s="58" t="str">
        <f>_xlfn.XLOOKUP(_xlfn.XLOOKUP($FA$14&amp;$ET19&amp;FP$17,'Data M-1'!$F:$F,'Data M-1'!$G:$G,"Not in Scope",0,1),$FA$6:$FA$11,$ET$6:$ET$11,"",0,1)</f>
        <v>Ø</v>
      </c>
      <c r="FQ19" s="58" t="str">
        <f>_xlfn.XLOOKUP(_xlfn.XLOOKUP($FA$14&amp;$ET19&amp;FQ$17,'Data M-1'!$F:$F,'Data M-1'!$G:$G,"Not in Scope",0,1),$FA$6:$FA$11,$ET$6:$ET$11,"",0,1)</f>
        <v>Ø</v>
      </c>
      <c r="FR19" s="58" t="str">
        <f>_xlfn.XLOOKUP(_xlfn.XLOOKUP($FA$14&amp;$ET19&amp;FR$17,'Data M-1'!$F:$F,'Data M-1'!$G:$G,"Not in Scope",0,1),$FA$6:$FA$11,$ET$6:$ET$11,"",0,1)</f>
        <v>Ø</v>
      </c>
      <c r="FS19" s="58" t="str">
        <f>_xlfn.XLOOKUP(_xlfn.XLOOKUP($FA$14&amp;$ET19&amp;FS$17,'Data M-1'!$F:$F,'Data M-1'!$G:$G,"Not in Scope",0,1),$FA$6:$FA$11,$ET$6:$ET$11,"",0,1)</f>
        <v>Ø</v>
      </c>
      <c r="FT19" s="58" t="str">
        <f>_xlfn.XLOOKUP(_xlfn.XLOOKUP($FA$14&amp;$ET19&amp;FT$17,'Data M-1'!$F:$F,'Data M-1'!$G:$G,"Not in Scope",0,1),$FA$6:$FA$11,$ET$6:$ET$11,"",0,1)</f>
        <v>Ø</v>
      </c>
      <c r="FU19" s="58" t="str">
        <f>_xlfn.XLOOKUP(_xlfn.XLOOKUP($FA$14&amp;$ET19&amp;FU$17,'Data M-1'!$F:$F,'Data M-1'!$G:$G,"Not in Scope",0,1),$FA$6:$FA$11,$ET$6:$ET$11,"",0,1)</f>
        <v>Ø</v>
      </c>
      <c r="FV19" s="58" t="str">
        <f>_xlfn.XLOOKUP(_xlfn.XLOOKUP($FA$14&amp;$ET19&amp;FV$17,'Data M-1'!$F:$F,'Data M-1'!$G:$G,"Not in Scope",0,1),$FA$6:$FA$11,$ET$6:$ET$11,"",0,1)</f>
        <v>Ø</v>
      </c>
      <c r="FW19" s="58" t="str">
        <f>_xlfn.XLOOKUP(_xlfn.XLOOKUP($FA$14&amp;$ET19&amp;FW$17,'Data M-1'!$F:$F,'Data M-1'!$G:$G,"Not in Scope",0,1),$FA$6:$FA$11,$ET$6:$ET$11,"",0,1)</f>
        <v>◯</v>
      </c>
      <c r="FX19" s="58" t="str">
        <f>_xlfn.XLOOKUP(_xlfn.XLOOKUP($FA$14&amp;$ET19&amp;FX$17,'Data M-1'!$F:$F,'Data M-1'!$G:$G,"Not in Scope",0,1),$FA$6:$FA$11,$ET$6:$ET$11,"",0,1)</f>
        <v>◯</v>
      </c>
      <c r="FY19" s="58" t="str">
        <f>_xlfn.XLOOKUP(_xlfn.XLOOKUP($FA$14&amp;$ET19&amp;FY$17,'Data M-1'!$F:$F,'Data M-1'!$G:$G,"Not in Scope",0,1),$FA$6:$FA$11,$ET$6:$ET$11,"",0,1)</f>
        <v>Ø</v>
      </c>
      <c r="FZ19" s="58" t="str">
        <f>_xlfn.XLOOKUP(_xlfn.XLOOKUP($FA$14&amp;$ET19&amp;FZ$17,'Data M-1'!$F:$F,'Data M-1'!$G:$G,"Not in Scope",0,1),$FA$6:$FA$11,$ET$6:$ET$11,"",0,1)</f>
        <v>Ø</v>
      </c>
      <c r="GA19" s="58" t="str">
        <f>_xlfn.XLOOKUP(_xlfn.XLOOKUP($FA$14&amp;$ET19&amp;GA$17,'Data M-1'!$F:$F,'Data M-1'!$G:$G,"Not in Scope",0,1),$FA$6:$FA$11,$ET$6:$ET$11,"",0,1)</f>
        <v>Ø</v>
      </c>
      <c r="GB19" s="58" t="str">
        <f>_xlfn.XLOOKUP(_xlfn.XLOOKUP($FA$14&amp;$ET19&amp;GB$17,'Data M-1'!$F:$F,'Data M-1'!$G:$G,"Not in Scope",0,1),$FA$6:$FA$11,$ET$6:$ET$11,"",0,1)</f>
        <v>Ø</v>
      </c>
      <c r="GC19" s="58" t="str">
        <f>_xlfn.XLOOKUP(_xlfn.XLOOKUP($FA$14&amp;$ET19&amp;GC$17,'Data M-1'!$F:$F,'Data M-1'!$G:$G,"Not in Scope",0,1),$FA$6:$FA$11,$ET$6:$ET$11,"",0,1)</f>
        <v>Ø</v>
      </c>
      <c r="GD19" s="58" t="str">
        <f>_xlfn.XLOOKUP(_xlfn.XLOOKUP($FA$14&amp;$ET19&amp;GD$17,'Data M-1'!$F:$F,'Data M-1'!$G:$G,"Not in Scope",0,1),$FA$6:$FA$11,$ET$6:$ET$11,"",0,1)</f>
        <v>Ø</v>
      </c>
      <c r="GE19" s="58" t="str">
        <f>_xlfn.XLOOKUP(_xlfn.XLOOKUP($FA$14&amp;$ET19&amp;GE$17,'Data M-1'!$F:$F,'Data M-1'!$G:$G,"Not in Scope",0,1),$FA$6:$FA$11,$ET$6:$ET$11,"",0,1)</f>
        <v>◯</v>
      </c>
      <c r="GF19" s="58" t="str">
        <f>_xlfn.XLOOKUP(_xlfn.XLOOKUP($FA$14&amp;$ET19&amp;GF$17,'Data M-1'!$F:$F,'Data M-1'!$G:$G,"Not in Scope",0,1),$FA$6:$FA$11,$ET$6:$ET$11,"",0,1)</f>
        <v>Ø</v>
      </c>
      <c r="GG19" s="58" t="str">
        <f>_xlfn.XLOOKUP(_xlfn.XLOOKUP($FA$14&amp;$ET19&amp;GG$17,'Data M-1'!$F:$F,'Data M-1'!$G:$G,"Not in Scope",0,1),$FA$6:$FA$11,$ET$6:$ET$11,"",0,1)</f>
        <v>◯</v>
      </c>
      <c r="GH19" s="58" t="str">
        <f>_xlfn.XLOOKUP(_xlfn.XLOOKUP($FA$14&amp;$ET19&amp;GH$17,'Data M-1'!$F:$F,'Data M-1'!$G:$G,"Not in Scope",0,1),$FA$6:$FA$11,$ET$6:$ET$11,"",0,1)</f>
        <v>Ø</v>
      </c>
      <c r="GI19" s="58" t="str">
        <f>_xlfn.XLOOKUP(_xlfn.XLOOKUP($FA$14&amp;$ET19&amp;GI$17,'Data M-1'!$F:$F,'Data M-1'!$G:$G,"Not in Scope",0,1),$FA$6:$FA$11,$ET$6:$ET$11,"",0,1)</f>
        <v>Ø</v>
      </c>
      <c r="GJ19" s="58" t="str">
        <f>_xlfn.XLOOKUP(_xlfn.XLOOKUP($FA$14&amp;$ET19&amp;GJ$17,'Data M-1'!$F:$F,'Data M-1'!$G:$G,"Not in Scope",0,1),$FA$6:$FA$11,$ET$6:$ET$11,"",0,1)</f>
        <v>Ø</v>
      </c>
      <c r="GK19" s="58" t="str">
        <f>_xlfn.XLOOKUP(_xlfn.XLOOKUP($FA$14&amp;$ET19&amp;GK$17,'Data M-1'!$F:$F,'Data M-1'!$G:$G,"Not in Scope",0,1),$FA$6:$FA$11,$ET$6:$ET$11,"",0,1)</f>
        <v>◯</v>
      </c>
      <c r="GL19" s="58" t="str">
        <f>_xlfn.XLOOKUP(_xlfn.XLOOKUP($FA$14&amp;$ET19&amp;GL$17,'Data M-1'!$F:$F,'Data M-1'!$G:$G,"Not in Scope",0,1),$FA$6:$FA$11,$ET$6:$ET$11,"",0,1)</f>
        <v>◯</v>
      </c>
      <c r="GM19" s="58" t="str">
        <f>_xlfn.XLOOKUP(_xlfn.XLOOKUP($FA$14&amp;$ET19&amp;GM$17,'Data M-1'!$F:$F,'Data M-1'!$G:$G,"Not in Scope",0,1),$FA$6:$FA$11,$ET$6:$ET$11,"",0,1)</f>
        <v>Ø</v>
      </c>
      <c r="GN19" s="58" t="str">
        <f>_xlfn.XLOOKUP(_xlfn.XLOOKUP($FA$14&amp;$ET19&amp;GN$17,'Data M-1'!$F:$F,'Data M-1'!$G:$G,"Not in Scope",0,1),$FA$6:$FA$11,$ET$6:$ET$11,"",0,1)</f>
        <v>Ø</v>
      </c>
      <c r="GO19" s="58" t="str">
        <f>_xlfn.XLOOKUP(_xlfn.XLOOKUP($FA$14&amp;$ET19&amp;GO$17,'Data M-1'!$F:$F,'Data M-1'!$G:$G,"Not in Scope",0,1),$FA$6:$FA$11,$ET$6:$ET$11,"",0,1)</f>
        <v>Ø</v>
      </c>
      <c r="GP19" s="58" t="str">
        <f>_xlfn.XLOOKUP(_xlfn.XLOOKUP($FA$14&amp;$ET19&amp;GP$17,'Data M-1'!$F:$F,'Data M-1'!$G:$G,"Not in Scope",0,1),$FA$6:$FA$11,$ET$6:$ET$11,"",0,1)</f>
        <v>Ø</v>
      </c>
      <c r="GQ19" s="58" t="str">
        <f>_xlfn.XLOOKUP(_xlfn.XLOOKUP($FA$14&amp;$ET19&amp;GQ$17,'Data M-1'!$F:$F,'Data M-1'!$G:$G,"Not in Scope",0,1),$FA$6:$FA$11,$ET$6:$ET$11,"",0,1)</f>
        <v>Ø</v>
      </c>
      <c r="GR19" s="58" t="str">
        <f>_xlfn.XLOOKUP(_xlfn.XLOOKUP($FA$14&amp;$ET19&amp;GR$17,'Data M-1'!$F:$F,'Data M-1'!$G:$G,"Not in Scope",0,1),$FA$6:$FA$11,$ET$6:$ET$11,"",0,1)</f>
        <v>◯</v>
      </c>
      <c r="GS19" s="58" t="str">
        <f>_xlfn.XLOOKUP(_xlfn.XLOOKUP($FA$14&amp;$ET19&amp;GS$17,'Data M-1'!$F:$F,'Data M-1'!$G:$G,"Not in Scope",0,1),$FA$6:$FA$11,$ET$6:$ET$11,"",0,1)</f>
        <v>Ø</v>
      </c>
      <c r="GT19" s="58" t="str">
        <f>_xlfn.XLOOKUP(_xlfn.XLOOKUP($FA$14&amp;$ET19&amp;GT$17,'Data M-1'!$F:$F,'Data M-1'!$G:$G,"Not in Scope",0,1),$FA$6:$FA$11,$ET$6:$ET$11,"",0,1)</f>
        <v>Ø</v>
      </c>
      <c r="GU19" s="58" t="str">
        <f>_xlfn.XLOOKUP(_xlfn.XLOOKUP($FA$14&amp;$ET19&amp;GU$17,'Data M-1'!$F:$F,'Data M-1'!$G:$G,"Not in Scope",0,1),$FA$6:$FA$11,$ET$6:$ET$11,"",0,1)</f>
        <v>Ø</v>
      </c>
      <c r="GV19" s="58" t="str">
        <f>_xlfn.XLOOKUP(_xlfn.XLOOKUP($FA$14&amp;$ET19&amp;GV$17,'Data M-1'!$F:$F,'Data M-1'!$G:$G,"Not in Scope",0,1),$FA$6:$FA$11,$ET$6:$ET$11,"",0,1)</f>
        <v>Ø</v>
      </c>
      <c r="GW19" s="58" t="str">
        <f>_xlfn.XLOOKUP(_xlfn.XLOOKUP($FA$14&amp;$ET19&amp;GW$17,'Data M-1'!$F:$F,'Data M-1'!$G:$G,"Not in Scope",0,1),$FA$6:$FA$11,$ET$6:$ET$11,"",0,1)</f>
        <v>Ø</v>
      </c>
      <c r="GX19" s="58" t="str">
        <f>_xlfn.XLOOKUP(_xlfn.XLOOKUP($FA$14&amp;$ET19&amp;GX$17,'Data M-1'!$F:$F,'Data M-1'!$G:$G,"Not in Scope",0,1),$FA$6:$FA$11,$ET$6:$ET$11,"",0,1)</f>
        <v>Ø</v>
      </c>
      <c r="GY19" s="58" t="str">
        <f>_xlfn.XLOOKUP(_xlfn.XLOOKUP($FA$14&amp;$ET19&amp;GY$17,'Data M-1'!$F:$F,'Data M-1'!$G:$G,"Not in Scope",0,1),$FA$6:$FA$11,$ET$6:$ET$11,"",0,1)</f>
        <v>Ø</v>
      </c>
      <c r="GZ19" s="58" t="str">
        <f>_xlfn.XLOOKUP(_xlfn.XLOOKUP($FA$14&amp;$ET19&amp;GZ$17,'Data M-1'!$F:$F,'Data M-1'!$G:$G,"Not in Scope",0,1),$FA$6:$FA$11,$ET$6:$ET$11,"",0,1)</f>
        <v>Ø</v>
      </c>
      <c r="HA19" s="58" t="str">
        <f>_xlfn.XLOOKUP(_xlfn.XLOOKUP($FA$14&amp;$ET19&amp;HA$17,'Data M-1'!$F:$F,'Data M-1'!$G:$G,"Not in Scope",0,1),$FA$6:$FA$11,$ET$6:$ET$11,"",0,1)</f>
        <v>Ø</v>
      </c>
    </row>
    <row r="20" spans="2:212" x14ac:dyDescent="0.25">
      <c r="B20" s="133" t="s">
        <v>475</v>
      </c>
      <c r="C20" s="126"/>
      <c r="D20" s="127"/>
      <c r="E20" s="127"/>
      <c r="F20" s="127"/>
      <c r="G20" s="127"/>
      <c r="H20" s="128"/>
      <c r="I20" s="58" t="str">
        <f>_xlfn.XLOOKUP(_xlfn.XLOOKUP($I$14&amp;$B20&amp;I$17,Data!$F:$F,Data!$H:$H,"",0,-1),$I$6:$I$12,$B$6:$B$12,INDEX($ET$17:$HA$40,MATCH($B20,$ET$17:$ET$40,0),MATCH(I$17,$ET$17:$HA$17,0),1),0,1)</f>
        <v>◯</v>
      </c>
      <c r="J20" s="58" t="str">
        <f>_xlfn.XLOOKUP(_xlfn.XLOOKUP($I$14&amp;$B20&amp;J$17,Data!$F:$F,Data!$H:$H,"",0,-1),$I$6:$I$12,$B$6:$B$12,INDEX($ET$17:$HA$40,MATCH($B20,$ET$17:$ET$40,0),MATCH(J$17,$ET$17:$HA$17,0),1),0,1)</f>
        <v>Ø</v>
      </c>
      <c r="K20" s="58" t="str">
        <f>_xlfn.XLOOKUP(_xlfn.XLOOKUP($I$14&amp;$B20&amp;K$17,Data!$F:$F,Data!$H:$H,"",0,-1),$I$6:$I$12,$B$6:$B$12,INDEX($ET$17:$HA$40,MATCH($B20,$ET$17:$ET$40,0),MATCH(K$17,$ET$17:$HA$17,0),1),0,1)</f>
        <v>Ø</v>
      </c>
      <c r="L20" s="58" t="str">
        <f>_xlfn.XLOOKUP(_xlfn.XLOOKUP($I$14&amp;$B20&amp;L$17,Data!$F:$F,Data!$H:$H,"",0,-1),$I$6:$I$12,$B$6:$B$12,INDEX($ET$17:$HA$40,MATCH($B20,$ET$17:$ET$40,0),MATCH(L$17,$ET$17:$HA$17,0),1),0,1)</f>
        <v>Ø</v>
      </c>
      <c r="M20" s="58" t="str">
        <f>_xlfn.XLOOKUP(_xlfn.XLOOKUP($I$14&amp;$B20&amp;M$17,Data!$F:$F,Data!$H:$H,"",0,-1),$I$6:$I$12,$B$6:$B$12,INDEX($ET$17:$HA$40,MATCH($B20,$ET$17:$ET$40,0),MATCH(M$17,$ET$17:$HA$17,0),1),0,1)</f>
        <v>Ø</v>
      </c>
      <c r="N20" s="58" t="str">
        <f>_xlfn.XLOOKUP(_xlfn.XLOOKUP($I$14&amp;$B20&amp;N$17,Data!$F:$F,Data!$H:$H,"",0,-1),$I$6:$I$12,$B$6:$B$12,INDEX($ET$17:$HA$40,MATCH($B20,$ET$17:$ET$40,0),MATCH(N$17,$ET$17:$HA$17,0),1),0,1)</f>
        <v>Ø</v>
      </c>
      <c r="O20" s="58" t="str">
        <f>_xlfn.XLOOKUP(_xlfn.XLOOKUP($I$14&amp;$B20&amp;O$17,Data!$F:$F,Data!$H:$H,"",0,-1),$I$6:$I$12,$B$6:$B$12,INDEX($ET$17:$HA$40,MATCH($B20,$ET$17:$ET$40,0),MATCH(O$17,$ET$17:$HA$17,0),1),0,1)</f>
        <v>Ø</v>
      </c>
      <c r="P20" s="58" t="str">
        <f>_xlfn.XLOOKUP(_xlfn.XLOOKUP($I$14&amp;$B20&amp;P$17,Data!$F:$F,Data!$H:$H,"",0,-1),$I$6:$I$12,$B$6:$B$12,INDEX($ET$17:$HA$40,MATCH($B20,$ET$17:$ET$40,0),MATCH(P$17,$ET$17:$HA$17,0),1),0,1)</f>
        <v>Ø</v>
      </c>
      <c r="Q20" s="58" t="str">
        <f>_xlfn.XLOOKUP(_xlfn.XLOOKUP($I$14&amp;$B20&amp;Q$17,Data!$F:$F,Data!$H:$H,"",0,-1),$I$6:$I$12,$B$6:$B$12,INDEX($ET$17:$HA$40,MATCH($B20,$ET$17:$ET$40,0),MATCH(Q$17,$ET$17:$HA$17,0),1),0,1)</f>
        <v>Ø</v>
      </c>
      <c r="R20" s="58" t="str">
        <f>_xlfn.XLOOKUP(_xlfn.XLOOKUP($I$14&amp;$B20&amp;R$17,Data!$F:$F,Data!$H:$H,"",0,-1),$I$6:$I$12,$B$6:$B$12,INDEX($ET$17:$HA$40,MATCH($B20,$ET$17:$ET$40,0),MATCH(R$17,$ET$17:$HA$17,0),1),0,1)</f>
        <v>Ø</v>
      </c>
      <c r="S20" s="58" t="str">
        <f>_xlfn.XLOOKUP(_xlfn.XLOOKUP($I$14&amp;$B20&amp;S$17,Data!$F:$F,Data!$H:$H,"",0,-1),$I$6:$I$12,$B$6:$B$12,INDEX($ET$17:$HA$40,MATCH($B20,$ET$17:$ET$40,0),MATCH(S$17,$ET$17:$HA$17,0),1),0,1)</f>
        <v>Ø</v>
      </c>
      <c r="T20" s="58" t="str">
        <f>_xlfn.XLOOKUP(_xlfn.XLOOKUP($I$14&amp;$B20&amp;T$17,Data!$F:$F,Data!$H:$H,"",0,-1),$I$6:$I$12,$B$6:$B$12,INDEX($ET$17:$HA$40,MATCH($B20,$ET$17:$ET$40,0),MATCH(T$17,$ET$17:$HA$17,0),1),0,1)</f>
        <v>Ø</v>
      </c>
      <c r="U20" s="58" t="str">
        <f>_xlfn.XLOOKUP(_xlfn.XLOOKUP($I$14&amp;$B20&amp;U$17,Data!$F:$F,Data!$H:$H,"",0,-1),$I$6:$I$12,$B$6:$B$12,INDEX($ET$17:$HA$40,MATCH($B20,$ET$17:$ET$40,0),MATCH(U$17,$ET$17:$HA$17,0),1),0,1)</f>
        <v>Ø</v>
      </c>
      <c r="V20" s="58" t="str">
        <f>_xlfn.XLOOKUP(_xlfn.XLOOKUP($I$14&amp;$B20&amp;V$17,Data!$F:$F,Data!$H:$H,"",0,-1),$I$6:$I$12,$B$6:$B$12,INDEX($ET$17:$HA$40,MATCH($B20,$ET$17:$ET$40,0),MATCH(V$17,$ET$17:$HA$17,0),1),0,1)</f>
        <v>Ø</v>
      </c>
      <c r="W20" s="58" t="str">
        <f>_xlfn.XLOOKUP(_xlfn.XLOOKUP($I$14&amp;$B20&amp;W$17,Data!$F:$F,Data!$H:$H,"",0,-1),$I$6:$I$12,$B$6:$B$12,INDEX($ET$17:$HA$40,MATCH($B20,$ET$17:$ET$40,0),MATCH(W$17,$ET$17:$HA$17,0),1),0,1)</f>
        <v>Ø</v>
      </c>
      <c r="X20" s="58" t="str">
        <f>_xlfn.XLOOKUP(_xlfn.XLOOKUP($I$14&amp;$B20&amp;X$17,Data!$F:$F,Data!$H:$H,"",0,-1),$I$6:$I$12,$B$6:$B$12,INDEX($ET$17:$HA$40,MATCH($B20,$ET$17:$ET$40,0),MATCH(X$17,$ET$17:$HA$17,0),1),0,1)</f>
        <v>Ø</v>
      </c>
      <c r="Y20" s="58" t="str">
        <f>_xlfn.XLOOKUP(_xlfn.XLOOKUP($I$14&amp;$B20&amp;Y$17,Data!$F:$F,Data!$H:$H,"",0,-1),$I$6:$I$12,$B$6:$B$12,INDEX($ET$17:$HA$40,MATCH($B20,$ET$17:$ET$40,0),MATCH(Y$17,$ET$17:$HA$17,0),1),0,1)</f>
        <v>Ø</v>
      </c>
      <c r="Z20" s="58" t="str">
        <f>_xlfn.XLOOKUP(_xlfn.XLOOKUP($I$14&amp;$B20&amp;Z$17,Data!$F:$F,Data!$H:$H,"",0,-1),$I$6:$I$12,$B$6:$B$12,INDEX($ET$17:$HA$40,MATCH($B20,$ET$17:$ET$40,0),MATCH(Z$17,$ET$17:$HA$17,0),1),0,1)</f>
        <v>Ø</v>
      </c>
      <c r="AA20" s="58" t="str">
        <f>_xlfn.XLOOKUP(_xlfn.XLOOKUP($I$14&amp;$B20&amp;AA$17,Data!$F:$F,Data!$H:$H,"",0,-1),$I$6:$I$12,$B$6:$B$12,INDEX($ET$17:$HA$40,MATCH($B20,$ET$17:$ET$40,0),MATCH(AA$17,$ET$17:$HA$17,0),1),0,1)</f>
        <v>Ø</v>
      </c>
      <c r="AB20" s="58" t="str">
        <f>_xlfn.XLOOKUP(_xlfn.XLOOKUP($I$14&amp;$B20&amp;AB$17,Data!$F:$F,Data!$H:$H,"",0,-1),$I$6:$I$12,$B$6:$B$12,INDEX($ET$17:$HA$40,MATCH($B20,$ET$17:$ET$40,0),MATCH(AB$17,$ET$17:$HA$17,0),1),0,1)</f>
        <v>Ø</v>
      </c>
      <c r="AC20" s="58" t="str">
        <f>_xlfn.XLOOKUP(_xlfn.XLOOKUP($I$14&amp;$B20&amp;AC$17,Data!$F:$F,Data!$H:$H,"",0,-1),$I$6:$I$12,$B$6:$B$12,INDEX($ET$17:$HA$40,MATCH($B20,$ET$17:$ET$40,0),MATCH(AC$17,$ET$17:$HA$17,0),1),0,1)</f>
        <v>Ø</v>
      </c>
      <c r="AD20" s="58" t="str">
        <f>_xlfn.XLOOKUP(_xlfn.XLOOKUP($I$14&amp;$B20&amp;AD$17,Data!$F:$F,Data!$H:$H,"",0,-1),$I$6:$I$12,$B$6:$B$12,INDEX($ET$17:$HA$40,MATCH($B20,$ET$17:$ET$40,0),MATCH(AD$17,$ET$17:$HA$17,0),1),0,1)</f>
        <v>Ø</v>
      </c>
      <c r="AE20" s="58" t="str">
        <f>_xlfn.XLOOKUP(_xlfn.XLOOKUP($I$14&amp;$B20&amp;AE$17,Data!$F:$F,Data!$H:$H,"",0,-1),$I$6:$I$12,$B$6:$B$12,INDEX($ET$17:$HA$40,MATCH($B20,$ET$17:$ET$40,0),MATCH(AE$17,$ET$17:$HA$17,0),1),0,1)</f>
        <v>Ø</v>
      </c>
      <c r="AF20" s="58" t="str">
        <f>_xlfn.XLOOKUP(_xlfn.XLOOKUP($I$14&amp;$B20&amp;AF$17,Data!$F:$F,Data!$H:$H,"",0,-1),$I$6:$I$12,$B$6:$B$12,INDEX($ET$17:$HA$40,MATCH($B20,$ET$17:$ET$40,0),MATCH(AF$17,$ET$17:$HA$17,0),1),0,1)</f>
        <v>✔</v>
      </c>
      <c r="AG20" s="58" t="str">
        <f>_xlfn.XLOOKUP(_xlfn.XLOOKUP($I$14&amp;$B20&amp;AG$17,Data!$F:$F,Data!$H:$H,"",0,-1),$I$6:$I$12,$B$6:$B$12,INDEX($ET$17:$HA$40,MATCH($B20,$ET$17:$ET$40,0),MATCH(AG$17,$ET$17:$HA$17,0),1),0,1)</f>
        <v>Ø</v>
      </c>
      <c r="AH20" s="58" t="str">
        <f>_xlfn.XLOOKUP(_xlfn.XLOOKUP($I$14&amp;$B20&amp;AH$17,Data!$F:$F,Data!$H:$H,"",0,-1),$I$6:$I$12,$B$6:$B$12,INDEX($ET$17:$HA$40,MATCH($B20,$ET$17:$ET$40,0),MATCH(AH$17,$ET$17:$HA$17,0),1),0,1)</f>
        <v>Ø</v>
      </c>
      <c r="AI20" s="58" t="str">
        <f>_xlfn.XLOOKUP(_xlfn.XLOOKUP($I$14&amp;$B20&amp;AI$17,Data!$F:$F,Data!$H:$H,"",0,-1),$I$6:$I$12,$B$6:$B$12,INDEX($ET$17:$HA$40,MATCH($B20,$ET$17:$ET$40,0),MATCH(AI$17,$ET$17:$HA$17,0),1),0,1)</f>
        <v>Ø</v>
      </c>
      <c r="AJ20" s="58" t="str">
        <f>_xlfn.XLOOKUP(_xlfn.XLOOKUP($I$14&amp;$B20&amp;AJ$17,Data!$F:$F,Data!$H:$H,"",0,-1),$I$6:$I$12,$B$6:$B$12,INDEX($ET$17:$HA$40,MATCH($B20,$ET$17:$ET$40,0),MATCH(AJ$17,$ET$17:$HA$17,0),1),0,1)</f>
        <v>Ø</v>
      </c>
      <c r="AK20" s="58" t="str">
        <f>_xlfn.XLOOKUP(_xlfn.XLOOKUP($I$14&amp;$B20&amp;AK$17,Data!$F:$F,Data!$H:$H,"",0,-1),$I$6:$I$12,$B$6:$B$12,INDEX($ET$17:$HA$40,MATCH($B20,$ET$17:$ET$40,0),MATCH(AK$17,$ET$17:$HA$17,0),1),0,1)</f>
        <v>Ø</v>
      </c>
      <c r="AL20" s="58" t="str">
        <f>_xlfn.XLOOKUP(_xlfn.XLOOKUP($I$14&amp;$B20&amp;AL$17,Data!$F:$F,Data!$H:$H,"",0,-1),$I$6:$I$12,$B$6:$B$12,INDEX($ET$17:$HA$40,MATCH($B20,$ET$17:$ET$40,0),MATCH(AL$17,$ET$17:$HA$17,0),1),0,1)</f>
        <v>Ø</v>
      </c>
      <c r="AM20" s="58" t="str">
        <f>_xlfn.XLOOKUP(_xlfn.XLOOKUP($I$14&amp;$B20&amp;AM$17,Data!$F:$F,Data!$H:$H,"",0,-1),$I$6:$I$12,$B$6:$B$12,INDEX($ET$17:$HA$40,MATCH($B20,$ET$17:$ET$40,0),MATCH(AM$17,$ET$17:$HA$17,0),1),0,1)</f>
        <v>✔</v>
      </c>
      <c r="AN20" s="58" t="str">
        <f>_xlfn.XLOOKUP(_xlfn.XLOOKUP($I$14&amp;$B20&amp;AN$17,Data!$F:$F,Data!$H:$H,"",0,-1),$I$6:$I$12,$B$6:$B$12,INDEX($ET$17:$HA$40,MATCH($B20,$ET$17:$ET$40,0),MATCH(AN$17,$ET$17:$HA$17,0),1),0,1)</f>
        <v>Ø</v>
      </c>
      <c r="AO20" s="58" t="str">
        <f>_xlfn.XLOOKUP(_xlfn.XLOOKUP($I$14&amp;$B20&amp;AO$17,Data!$F:$F,Data!$H:$H,"",0,-1),$I$6:$I$12,$B$6:$B$12,INDEX($ET$17:$HA$40,MATCH($B20,$ET$17:$ET$40,0),MATCH(AO$17,$ET$17:$HA$17,0),1),0,1)</f>
        <v>✔</v>
      </c>
      <c r="AP20" s="58" t="str">
        <f>_xlfn.XLOOKUP(_xlfn.XLOOKUP($I$14&amp;$B20&amp;AP$17,Data!$F:$F,Data!$H:$H,"",0,-1),$I$6:$I$12,$B$6:$B$12,INDEX($ET$17:$HA$40,MATCH($B20,$ET$17:$ET$40,0),MATCH(AP$17,$ET$17:$HA$17,0),1),0,1)</f>
        <v>Ø</v>
      </c>
      <c r="AQ20" s="58" t="str">
        <f>_xlfn.XLOOKUP(_xlfn.XLOOKUP($I$14&amp;$B20&amp;AQ$17,Data!$F:$F,Data!$H:$H,"",0,-1),$I$6:$I$12,$B$6:$B$12,INDEX($ET$17:$HA$40,MATCH($B20,$ET$17:$ET$40,0),MATCH(AQ$17,$ET$17:$HA$17,0),1),0,1)</f>
        <v>Ø</v>
      </c>
      <c r="AR20" s="58" t="str">
        <f>_xlfn.XLOOKUP(_xlfn.XLOOKUP($I$14&amp;$B20&amp;AR$17,Data!$F:$F,Data!$H:$H,"",0,-1),$I$6:$I$12,$B$6:$B$12,INDEX($ET$17:$HA$40,MATCH($B20,$ET$17:$ET$40,0),MATCH(AR$17,$ET$17:$HA$17,0),1),0,1)</f>
        <v>Ø</v>
      </c>
      <c r="AS20" s="58" t="str">
        <f>_xlfn.XLOOKUP(_xlfn.XLOOKUP($I$14&amp;$B20&amp;AS$17,Data!$F:$F,Data!$H:$H,"",0,-1),$I$6:$I$12,$B$6:$B$12,INDEX($ET$17:$HA$40,MATCH($B20,$ET$17:$ET$40,0),MATCH(AS$17,$ET$17:$HA$17,0),1),0,1)</f>
        <v>✔</v>
      </c>
      <c r="AT20" s="58" t="str">
        <f>_xlfn.XLOOKUP(_xlfn.XLOOKUP($I$14&amp;$B20&amp;AT$17,Data!$F:$F,Data!$H:$H,"",0,-1),$I$6:$I$12,$B$6:$B$12,INDEX($ET$17:$HA$40,MATCH($B20,$ET$17:$ET$40,0),MATCH(AT$17,$ET$17:$HA$17,0),1),0,1)</f>
        <v>✔</v>
      </c>
      <c r="AU20" s="58" t="str">
        <f>_xlfn.XLOOKUP(_xlfn.XLOOKUP($I$14&amp;$B20&amp;AU$17,Data!$F:$F,Data!$H:$H,"",0,-1),$I$6:$I$12,$B$6:$B$12,INDEX($ET$17:$HA$40,MATCH($B20,$ET$17:$ET$40,0),MATCH(AU$17,$ET$17:$HA$17,0),1),0,1)</f>
        <v>Ø</v>
      </c>
      <c r="AV20" s="58" t="str">
        <f>_xlfn.XLOOKUP(_xlfn.XLOOKUP($I$14&amp;$B20&amp;AV$17,Data!$F:$F,Data!$H:$H,"",0,-1),$I$6:$I$12,$B$6:$B$12,INDEX($ET$17:$HA$40,MATCH($B20,$ET$17:$ET$40,0),MATCH(AV$17,$ET$17:$HA$17,0),1),0,1)</f>
        <v>Ø</v>
      </c>
      <c r="AW20" s="58" t="str">
        <f>_xlfn.XLOOKUP(_xlfn.XLOOKUP($I$14&amp;$B20&amp;AW$17,Data!$F:$F,Data!$H:$H,"",0,-1),$I$6:$I$12,$B$6:$B$12,INDEX($ET$17:$HA$40,MATCH($B20,$ET$17:$ET$40,0),MATCH(AW$17,$ET$17:$HA$17,0),1),0,1)</f>
        <v>Ø</v>
      </c>
      <c r="AX20" s="58" t="str">
        <f>_xlfn.XLOOKUP(_xlfn.XLOOKUP($I$14&amp;$B20&amp;AX$17,Data!$F:$F,Data!$H:$H,"",0,-1),$I$6:$I$12,$B$6:$B$12,INDEX($ET$17:$HA$40,MATCH($B20,$ET$17:$ET$40,0),MATCH(AX$17,$ET$17:$HA$17,0),1),0,1)</f>
        <v>Ø</v>
      </c>
      <c r="AY20" s="58" t="str">
        <f>_xlfn.XLOOKUP(_xlfn.XLOOKUP($I$14&amp;$B20&amp;AY$17,Data!$F:$F,Data!$H:$H,"",0,-1),$I$6:$I$12,$B$6:$B$12,INDEX($ET$17:$HA$40,MATCH($B20,$ET$17:$ET$40,0),MATCH(AY$17,$ET$17:$HA$17,0),1),0,1)</f>
        <v>Ø</v>
      </c>
      <c r="AZ20" s="58" t="str">
        <f>_xlfn.XLOOKUP(_xlfn.XLOOKUP($I$14&amp;$B20&amp;AZ$17,Data!$F:$F,Data!$H:$H,"",0,-1),$I$6:$I$12,$B$6:$B$12,INDEX($ET$17:$HA$40,MATCH($B20,$ET$17:$ET$40,0),MATCH(AZ$17,$ET$17:$HA$17,0),1),0,1)</f>
        <v>◯</v>
      </c>
      <c r="BA20" s="58" t="str">
        <f>_xlfn.XLOOKUP(_xlfn.XLOOKUP($I$14&amp;$B20&amp;BA$17,Data!$F:$F,Data!$H:$H,"",0,-1),$I$6:$I$12,$B$6:$B$12,INDEX($ET$17:$HA$40,MATCH($B20,$ET$17:$ET$40,0),MATCH(BA$17,$ET$17:$HA$17,0),1),0,1)</f>
        <v>Ø</v>
      </c>
      <c r="BB20" s="58" t="str">
        <f>_xlfn.XLOOKUP(_xlfn.XLOOKUP($I$14&amp;$B20&amp;BB$17,Data!$F:$F,Data!$H:$H,"",0,-1),$I$6:$I$12,$B$6:$B$12,INDEX($ET$17:$HA$40,MATCH($B20,$ET$17:$ET$40,0),MATCH(BB$17,$ET$17:$HA$17,0),1),0,1)</f>
        <v>Ø</v>
      </c>
      <c r="BC20" s="58" t="str">
        <f>_xlfn.XLOOKUP(_xlfn.XLOOKUP($I$14&amp;$B20&amp;BC$17,Data!$F:$F,Data!$H:$H,"",0,-1),$I$6:$I$12,$B$6:$B$12,INDEX($ET$17:$HA$40,MATCH($B20,$ET$17:$ET$40,0),MATCH(BC$17,$ET$17:$HA$17,0),1),0,1)</f>
        <v>Ø</v>
      </c>
      <c r="BD20" s="58" t="str">
        <f>_xlfn.XLOOKUP(_xlfn.XLOOKUP($I$14&amp;$B20&amp;BD$17,Data!$F:$F,Data!$H:$H,"",0,-1),$I$6:$I$12,$B$6:$B$12,INDEX($ET$17:$HA$40,MATCH($B20,$ET$17:$ET$40,0),MATCH(BD$17,$ET$17:$HA$17,0),1),0,1)</f>
        <v>Ø</v>
      </c>
      <c r="BE20" s="58" t="str">
        <f>_xlfn.XLOOKUP(_xlfn.XLOOKUP($I$14&amp;$B20&amp;BE$17,Data!$F:$F,Data!$H:$H,"",0,-1),$I$6:$I$12,$B$6:$B$12,INDEX($ET$17:$HA$40,MATCH($B20,$ET$17:$ET$40,0),MATCH(BE$17,$ET$17:$HA$17,0),1),0,1)</f>
        <v>Ø</v>
      </c>
      <c r="BF20" s="58" t="str">
        <f>_xlfn.XLOOKUP(_xlfn.XLOOKUP($I$14&amp;$B20&amp;BF$17,Data!$F:$F,Data!$H:$H,"",0,-1),$I$6:$I$12,$B$6:$B$12,INDEX($ET$17:$HA$40,MATCH($B20,$ET$17:$ET$40,0),MATCH(BF$17,$ET$17:$HA$17,0),1),0,1)</f>
        <v>Ø</v>
      </c>
      <c r="BG20" s="58" t="str">
        <f>_xlfn.XLOOKUP(_xlfn.XLOOKUP($I$14&amp;$B20&amp;BG$17,Data!$F:$F,Data!$H:$H,"",0,-1),$I$6:$I$12,$B$6:$B$12,INDEX($ET$17:$HA$40,MATCH($B20,$ET$17:$ET$40,0),MATCH(BG$17,$ET$17:$HA$17,0),1),0,1)</f>
        <v>Ø</v>
      </c>
      <c r="BH20" s="58" t="str">
        <f>_xlfn.XLOOKUP(_xlfn.XLOOKUP($I$14&amp;$B20&amp;BH$17,Data!$F:$F,Data!$H:$H,"",0,-1),$I$6:$I$12,$B$6:$B$12,INDEX($ET$17:$HA$40,MATCH($B20,$ET$17:$ET$40,0),MATCH(BH$17,$ET$17:$HA$17,0),1),0,1)</f>
        <v>Ø</v>
      </c>
      <c r="BI20" s="58" t="str">
        <f>_xlfn.XLOOKUP(_xlfn.XLOOKUP($I$14&amp;$B20&amp;BI$17,Data!$F:$F,Data!$H:$H,"",0,-1),$I$6:$I$12,$B$6:$B$12,INDEX($ET$17:$HA$40,MATCH($B20,$ET$17:$ET$40,0),MATCH(BI$17,$ET$17:$HA$17,0),1),0,1)</f>
        <v>Ø</v>
      </c>
      <c r="BJ20" s="57"/>
      <c r="BL20" s="57"/>
      <c r="BN20" s="57"/>
      <c r="BP20" s="57"/>
      <c r="BS20" s="57"/>
      <c r="BU20" s="57"/>
      <c r="BW20" s="57"/>
      <c r="BY20" s="57"/>
      <c r="CA20" s="57"/>
      <c r="CC20" s="57"/>
      <c r="CE20" s="57"/>
      <c r="CG20" s="57"/>
      <c r="CI20" s="57"/>
      <c r="CK20" s="57"/>
      <c r="CM20" s="57"/>
      <c r="CO20" s="57"/>
      <c r="CQ20" s="57"/>
      <c r="CS20" s="57"/>
      <c r="CU20" s="57"/>
      <c r="CV20" s="57"/>
      <c r="CX20" s="57"/>
      <c r="CZ20" s="57"/>
      <c r="DB20" s="57"/>
      <c r="DE20" s="57"/>
      <c r="DG20" s="57"/>
      <c r="DI20" s="57"/>
      <c r="DK20" s="57"/>
      <c r="DM20" s="57"/>
      <c r="DN20" s="57"/>
      <c r="DP20" s="57"/>
      <c r="DR20" s="57"/>
      <c r="DT20" s="57"/>
      <c r="DV20" s="57"/>
      <c r="DX20" s="57"/>
      <c r="DZ20" s="57"/>
      <c r="EB20" s="57"/>
      <c r="ED20" s="57"/>
      <c r="EF20" s="57"/>
      <c r="EH20" s="57"/>
      <c r="EJ20" s="57"/>
      <c r="EL20" s="57"/>
      <c r="EN20" s="57"/>
      <c r="EP20" s="57"/>
      <c r="ER20" s="57"/>
      <c r="ET20" s="133" t="s">
        <v>475</v>
      </c>
      <c r="EU20" s="126"/>
      <c r="EV20" s="127"/>
      <c r="EW20" s="127"/>
      <c r="EX20" s="127"/>
      <c r="EY20" s="127"/>
      <c r="EZ20" s="128"/>
      <c r="FA20" s="58" t="str">
        <f>_xlfn.XLOOKUP(_xlfn.XLOOKUP($FA$14&amp;$ET20&amp;FA$17,'Data M-1'!$F:$F,'Data M-1'!$G:$G,"Not in Scope",0,1),$FA$6:$FA$11,$ET$6:$ET$11,"",0,1)</f>
        <v>◯</v>
      </c>
      <c r="FB20" s="58" t="str">
        <f>_xlfn.XLOOKUP(_xlfn.XLOOKUP($FA$14&amp;$ET20&amp;FB$17,'Data M-1'!$F:$F,'Data M-1'!$G:$G,"Not in Scope",0,1),$FA$6:$FA$11,$ET$6:$ET$11,"",0,1)</f>
        <v>Ø</v>
      </c>
      <c r="FC20" s="58" t="str">
        <f>_xlfn.XLOOKUP(_xlfn.XLOOKUP($FA$14&amp;$ET20&amp;FC$17,'Data M-1'!$F:$F,'Data M-1'!$G:$G,"Not in Scope",0,1),$FA$6:$FA$11,$ET$6:$ET$11,"",0,1)</f>
        <v>Ø</v>
      </c>
      <c r="FD20" s="58" t="str">
        <f>_xlfn.XLOOKUP(_xlfn.XLOOKUP($FA$14&amp;$ET20&amp;FD$17,'Data M-1'!$F:$F,'Data M-1'!$G:$G,"Not in Scope",0,1),$FA$6:$FA$11,$ET$6:$ET$11,"",0,1)</f>
        <v>Ø</v>
      </c>
      <c r="FE20" s="58" t="str">
        <f>_xlfn.XLOOKUP(_xlfn.XLOOKUP($FA$14&amp;$ET20&amp;FE$17,'Data M-1'!$F:$F,'Data M-1'!$G:$G,"Not in Scope",0,1),$FA$6:$FA$11,$ET$6:$ET$11,"",0,1)</f>
        <v>Ø</v>
      </c>
      <c r="FF20" s="58" t="str">
        <f>_xlfn.XLOOKUP(_xlfn.XLOOKUP($FA$14&amp;$ET20&amp;FF$17,'Data M-1'!$F:$F,'Data M-1'!$G:$G,"Not in Scope",0,1),$FA$6:$FA$11,$ET$6:$ET$11,"",0,1)</f>
        <v>Ø</v>
      </c>
      <c r="FG20" s="58" t="str">
        <f>_xlfn.XLOOKUP(_xlfn.XLOOKUP($FA$14&amp;$ET20&amp;FG$17,'Data M-1'!$F:$F,'Data M-1'!$G:$G,"Not in Scope",0,1),$FA$6:$FA$11,$ET$6:$ET$11,"",0,1)</f>
        <v>Ø</v>
      </c>
      <c r="FH20" s="58" t="str">
        <f>_xlfn.XLOOKUP(_xlfn.XLOOKUP($FA$14&amp;$ET20&amp;FH$17,'Data M-1'!$F:$F,'Data M-1'!$G:$G,"Not in Scope",0,1),$FA$6:$FA$11,$ET$6:$ET$11,"",0,1)</f>
        <v>Ø</v>
      </c>
      <c r="FI20" s="58" t="str">
        <f>_xlfn.XLOOKUP(_xlfn.XLOOKUP($FA$14&amp;$ET20&amp;FI$17,'Data M-1'!$F:$F,'Data M-1'!$G:$G,"Not in Scope",0,1),$FA$6:$FA$11,$ET$6:$ET$11,"",0,1)</f>
        <v>Ø</v>
      </c>
      <c r="FJ20" s="58" t="str">
        <f>_xlfn.XLOOKUP(_xlfn.XLOOKUP($FA$14&amp;$ET20&amp;FJ$17,'Data M-1'!$F:$F,'Data M-1'!$G:$G,"Not in Scope",0,1),$FA$6:$FA$11,$ET$6:$ET$11,"",0,1)</f>
        <v>Ø</v>
      </c>
      <c r="FK20" s="58" t="str">
        <f>_xlfn.XLOOKUP(_xlfn.XLOOKUP($FA$14&amp;$ET20&amp;FK$17,'Data M-1'!$F:$F,'Data M-1'!$G:$G,"Not in Scope",0,1),$FA$6:$FA$11,$ET$6:$ET$11,"",0,1)</f>
        <v>Ø</v>
      </c>
      <c r="FL20" s="58" t="str">
        <f>_xlfn.XLOOKUP(_xlfn.XLOOKUP($FA$14&amp;$ET20&amp;FL$17,'Data M-1'!$F:$F,'Data M-1'!$G:$G,"Not in Scope",0,1),$FA$6:$FA$11,$ET$6:$ET$11,"",0,1)</f>
        <v>Ø</v>
      </c>
      <c r="FM20" s="58" t="str">
        <f>_xlfn.XLOOKUP(_xlfn.XLOOKUP($FA$14&amp;$ET20&amp;FM$17,'Data M-1'!$F:$F,'Data M-1'!$G:$G,"Not in Scope",0,1),$FA$6:$FA$11,$ET$6:$ET$11,"",0,1)</f>
        <v>Ø</v>
      </c>
      <c r="FN20" s="58" t="str">
        <f>_xlfn.XLOOKUP(_xlfn.XLOOKUP($FA$14&amp;$ET20&amp;FN$17,'Data M-1'!$F:$F,'Data M-1'!$G:$G,"Not in Scope",0,1),$FA$6:$FA$11,$ET$6:$ET$11,"",0,1)</f>
        <v>Ø</v>
      </c>
      <c r="FO20" s="58" t="str">
        <f>_xlfn.XLOOKUP(_xlfn.XLOOKUP($FA$14&amp;$ET20&amp;FO$17,'Data M-1'!$F:$F,'Data M-1'!$G:$G,"Not in Scope",0,1),$FA$6:$FA$11,$ET$6:$ET$11,"",0,1)</f>
        <v>Ø</v>
      </c>
      <c r="FP20" s="58" t="str">
        <f>_xlfn.XLOOKUP(_xlfn.XLOOKUP($FA$14&amp;$ET20&amp;FP$17,'Data M-1'!$F:$F,'Data M-1'!$G:$G,"Not in Scope",0,1),$FA$6:$FA$11,$ET$6:$ET$11,"",0,1)</f>
        <v>Ø</v>
      </c>
      <c r="FQ20" s="58" t="str">
        <f>_xlfn.XLOOKUP(_xlfn.XLOOKUP($FA$14&amp;$ET20&amp;FQ$17,'Data M-1'!$F:$F,'Data M-1'!$G:$G,"Not in Scope",0,1),$FA$6:$FA$11,$ET$6:$ET$11,"",0,1)</f>
        <v>Ø</v>
      </c>
      <c r="FR20" s="58" t="str">
        <f>_xlfn.XLOOKUP(_xlfn.XLOOKUP($FA$14&amp;$ET20&amp;FR$17,'Data M-1'!$F:$F,'Data M-1'!$G:$G,"Not in Scope",0,1),$FA$6:$FA$11,$ET$6:$ET$11,"",0,1)</f>
        <v>Ø</v>
      </c>
      <c r="FS20" s="58" t="str">
        <f>_xlfn.XLOOKUP(_xlfn.XLOOKUP($FA$14&amp;$ET20&amp;FS$17,'Data M-1'!$F:$F,'Data M-1'!$G:$G,"Not in Scope",0,1),$FA$6:$FA$11,$ET$6:$ET$11,"",0,1)</f>
        <v>Ø</v>
      </c>
      <c r="FT20" s="58" t="str">
        <f>_xlfn.XLOOKUP(_xlfn.XLOOKUP($FA$14&amp;$ET20&amp;FT$17,'Data M-1'!$F:$F,'Data M-1'!$G:$G,"Not in Scope",0,1),$FA$6:$FA$11,$ET$6:$ET$11,"",0,1)</f>
        <v>Ø</v>
      </c>
      <c r="FU20" s="58" t="str">
        <f>_xlfn.XLOOKUP(_xlfn.XLOOKUP($FA$14&amp;$ET20&amp;FU$17,'Data M-1'!$F:$F,'Data M-1'!$G:$G,"Not in Scope",0,1),$FA$6:$FA$11,$ET$6:$ET$11,"",0,1)</f>
        <v>Ø</v>
      </c>
      <c r="FV20" s="58" t="str">
        <f>_xlfn.XLOOKUP(_xlfn.XLOOKUP($FA$14&amp;$ET20&amp;FV$17,'Data M-1'!$F:$F,'Data M-1'!$G:$G,"Not in Scope",0,1),$FA$6:$FA$11,$ET$6:$ET$11,"",0,1)</f>
        <v>Ø</v>
      </c>
      <c r="FW20" s="58" t="str">
        <f>_xlfn.XLOOKUP(_xlfn.XLOOKUP($FA$14&amp;$ET20&amp;FW$17,'Data M-1'!$F:$F,'Data M-1'!$G:$G,"Not in Scope",0,1),$FA$6:$FA$11,$ET$6:$ET$11,"",0,1)</f>
        <v>Ø</v>
      </c>
      <c r="FX20" s="58" t="str">
        <f>_xlfn.XLOOKUP(_xlfn.XLOOKUP($FA$14&amp;$ET20&amp;FX$17,'Data M-1'!$F:$F,'Data M-1'!$G:$G,"Not in Scope",0,1),$FA$6:$FA$11,$ET$6:$ET$11,"",0,1)</f>
        <v>◯</v>
      </c>
      <c r="FY20" s="58" t="str">
        <f>_xlfn.XLOOKUP(_xlfn.XLOOKUP($FA$14&amp;$ET20&amp;FY$17,'Data M-1'!$F:$F,'Data M-1'!$G:$G,"Not in Scope",0,1),$FA$6:$FA$11,$ET$6:$ET$11,"",0,1)</f>
        <v>Ø</v>
      </c>
      <c r="FZ20" s="58" t="str">
        <f>_xlfn.XLOOKUP(_xlfn.XLOOKUP($FA$14&amp;$ET20&amp;FZ$17,'Data M-1'!$F:$F,'Data M-1'!$G:$G,"Not in Scope",0,1),$FA$6:$FA$11,$ET$6:$ET$11,"",0,1)</f>
        <v>Ø</v>
      </c>
      <c r="GA20" s="58" t="str">
        <f>_xlfn.XLOOKUP(_xlfn.XLOOKUP($FA$14&amp;$ET20&amp;GA$17,'Data M-1'!$F:$F,'Data M-1'!$G:$G,"Not in Scope",0,1),$FA$6:$FA$11,$ET$6:$ET$11,"",0,1)</f>
        <v>Ø</v>
      </c>
      <c r="GB20" s="58" t="str">
        <f>_xlfn.XLOOKUP(_xlfn.XLOOKUP($FA$14&amp;$ET20&amp;GB$17,'Data M-1'!$F:$F,'Data M-1'!$G:$G,"Not in Scope",0,1),$FA$6:$FA$11,$ET$6:$ET$11,"",0,1)</f>
        <v>Ø</v>
      </c>
      <c r="GC20" s="58" t="str">
        <f>_xlfn.XLOOKUP(_xlfn.XLOOKUP($FA$14&amp;$ET20&amp;GC$17,'Data M-1'!$F:$F,'Data M-1'!$G:$G,"Not in Scope",0,1),$FA$6:$FA$11,$ET$6:$ET$11,"",0,1)</f>
        <v>Ø</v>
      </c>
      <c r="GD20" s="58" t="str">
        <f>_xlfn.XLOOKUP(_xlfn.XLOOKUP($FA$14&amp;$ET20&amp;GD$17,'Data M-1'!$F:$F,'Data M-1'!$G:$G,"Not in Scope",0,1),$FA$6:$FA$11,$ET$6:$ET$11,"",0,1)</f>
        <v>Ø</v>
      </c>
      <c r="GE20" s="58" t="str">
        <f>_xlfn.XLOOKUP(_xlfn.XLOOKUP($FA$14&amp;$ET20&amp;GE$17,'Data M-1'!$F:$F,'Data M-1'!$G:$G,"Not in Scope",0,1),$FA$6:$FA$11,$ET$6:$ET$11,"",0,1)</f>
        <v>◯</v>
      </c>
      <c r="GF20" s="58" t="str">
        <f>_xlfn.XLOOKUP(_xlfn.XLOOKUP($FA$14&amp;$ET20&amp;GF$17,'Data M-1'!$F:$F,'Data M-1'!$G:$G,"Not in Scope",0,1),$FA$6:$FA$11,$ET$6:$ET$11,"",0,1)</f>
        <v>Ø</v>
      </c>
      <c r="GG20" s="58" t="str">
        <f>_xlfn.XLOOKUP(_xlfn.XLOOKUP($FA$14&amp;$ET20&amp;GG$17,'Data M-1'!$F:$F,'Data M-1'!$G:$G,"Not in Scope",0,1),$FA$6:$FA$11,$ET$6:$ET$11,"",0,1)</f>
        <v>◯</v>
      </c>
      <c r="GH20" s="58" t="str">
        <f>_xlfn.XLOOKUP(_xlfn.XLOOKUP($FA$14&amp;$ET20&amp;GH$17,'Data M-1'!$F:$F,'Data M-1'!$G:$G,"Not in Scope",0,1),$FA$6:$FA$11,$ET$6:$ET$11,"",0,1)</f>
        <v>Ø</v>
      </c>
      <c r="GI20" s="58" t="str">
        <f>_xlfn.XLOOKUP(_xlfn.XLOOKUP($FA$14&amp;$ET20&amp;GI$17,'Data M-1'!$F:$F,'Data M-1'!$G:$G,"Not in Scope",0,1),$FA$6:$FA$11,$ET$6:$ET$11,"",0,1)</f>
        <v>Ø</v>
      </c>
      <c r="GJ20" s="58" t="str">
        <f>_xlfn.XLOOKUP(_xlfn.XLOOKUP($FA$14&amp;$ET20&amp;GJ$17,'Data M-1'!$F:$F,'Data M-1'!$G:$G,"Not in Scope",0,1),$FA$6:$FA$11,$ET$6:$ET$11,"",0,1)</f>
        <v>Ø</v>
      </c>
      <c r="GK20" s="58" t="str">
        <f>_xlfn.XLOOKUP(_xlfn.XLOOKUP($FA$14&amp;$ET20&amp;GK$17,'Data M-1'!$F:$F,'Data M-1'!$G:$G,"Not in Scope",0,1),$FA$6:$FA$11,$ET$6:$ET$11,"",0,1)</f>
        <v>◯</v>
      </c>
      <c r="GL20" s="58" t="str">
        <f>_xlfn.XLOOKUP(_xlfn.XLOOKUP($FA$14&amp;$ET20&amp;GL$17,'Data M-1'!$F:$F,'Data M-1'!$G:$G,"Not in Scope",0,1),$FA$6:$FA$11,$ET$6:$ET$11,"",0,1)</f>
        <v>◯</v>
      </c>
      <c r="GM20" s="58" t="str">
        <f>_xlfn.XLOOKUP(_xlfn.XLOOKUP($FA$14&amp;$ET20&amp;GM$17,'Data M-1'!$F:$F,'Data M-1'!$G:$G,"Not in Scope",0,1),$FA$6:$FA$11,$ET$6:$ET$11,"",0,1)</f>
        <v>Ø</v>
      </c>
      <c r="GN20" s="58" t="str">
        <f>_xlfn.XLOOKUP(_xlfn.XLOOKUP($FA$14&amp;$ET20&amp;GN$17,'Data M-1'!$F:$F,'Data M-1'!$G:$G,"Not in Scope",0,1),$FA$6:$FA$11,$ET$6:$ET$11,"",0,1)</f>
        <v>Ø</v>
      </c>
      <c r="GO20" s="58" t="str">
        <f>_xlfn.XLOOKUP(_xlfn.XLOOKUP($FA$14&amp;$ET20&amp;GO$17,'Data M-1'!$F:$F,'Data M-1'!$G:$G,"Not in Scope",0,1),$FA$6:$FA$11,$ET$6:$ET$11,"",0,1)</f>
        <v>Ø</v>
      </c>
      <c r="GP20" s="58" t="str">
        <f>_xlfn.XLOOKUP(_xlfn.XLOOKUP($FA$14&amp;$ET20&amp;GP$17,'Data M-1'!$F:$F,'Data M-1'!$G:$G,"Not in Scope",0,1),$FA$6:$FA$11,$ET$6:$ET$11,"",0,1)</f>
        <v>Ø</v>
      </c>
      <c r="GQ20" s="58" t="str">
        <f>_xlfn.XLOOKUP(_xlfn.XLOOKUP($FA$14&amp;$ET20&amp;GQ$17,'Data M-1'!$F:$F,'Data M-1'!$G:$G,"Not in Scope",0,1),$FA$6:$FA$11,$ET$6:$ET$11,"",0,1)</f>
        <v>Ø</v>
      </c>
      <c r="GR20" s="58" t="str">
        <f>_xlfn.XLOOKUP(_xlfn.XLOOKUP($FA$14&amp;$ET20&amp;GR$17,'Data M-1'!$F:$F,'Data M-1'!$G:$G,"Not in Scope",0,1),$FA$6:$FA$11,$ET$6:$ET$11,"",0,1)</f>
        <v>◯</v>
      </c>
      <c r="GS20" s="58" t="str">
        <f>_xlfn.XLOOKUP(_xlfn.XLOOKUP($FA$14&amp;$ET20&amp;GS$17,'Data M-1'!$F:$F,'Data M-1'!$G:$G,"Not in Scope",0,1),$FA$6:$FA$11,$ET$6:$ET$11,"",0,1)</f>
        <v>Ø</v>
      </c>
      <c r="GT20" s="58" t="str">
        <f>_xlfn.XLOOKUP(_xlfn.XLOOKUP($FA$14&amp;$ET20&amp;GT$17,'Data M-1'!$F:$F,'Data M-1'!$G:$G,"Not in Scope",0,1),$FA$6:$FA$11,$ET$6:$ET$11,"",0,1)</f>
        <v>Ø</v>
      </c>
      <c r="GU20" s="58" t="str">
        <f>_xlfn.XLOOKUP(_xlfn.XLOOKUP($FA$14&amp;$ET20&amp;GU$17,'Data M-1'!$F:$F,'Data M-1'!$G:$G,"Not in Scope",0,1),$FA$6:$FA$11,$ET$6:$ET$11,"",0,1)</f>
        <v>Ø</v>
      </c>
      <c r="GV20" s="58" t="str">
        <f>_xlfn.XLOOKUP(_xlfn.XLOOKUP($FA$14&amp;$ET20&amp;GV$17,'Data M-1'!$F:$F,'Data M-1'!$G:$G,"Not in Scope",0,1),$FA$6:$FA$11,$ET$6:$ET$11,"",0,1)</f>
        <v>Ø</v>
      </c>
      <c r="GW20" s="58" t="str">
        <f>_xlfn.XLOOKUP(_xlfn.XLOOKUP($FA$14&amp;$ET20&amp;GW$17,'Data M-1'!$F:$F,'Data M-1'!$G:$G,"Not in Scope",0,1),$FA$6:$FA$11,$ET$6:$ET$11,"",0,1)</f>
        <v>Ø</v>
      </c>
      <c r="GX20" s="58" t="str">
        <f>_xlfn.XLOOKUP(_xlfn.XLOOKUP($FA$14&amp;$ET20&amp;GX$17,'Data M-1'!$F:$F,'Data M-1'!$G:$G,"Not in Scope",0,1),$FA$6:$FA$11,$ET$6:$ET$11,"",0,1)</f>
        <v>Ø</v>
      </c>
      <c r="GY20" s="58" t="str">
        <f>_xlfn.XLOOKUP(_xlfn.XLOOKUP($FA$14&amp;$ET20&amp;GY$17,'Data M-1'!$F:$F,'Data M-1'!$G:$G,"Not in Scope",0,1),$FA$6:$FA$11,$ET$6:$ET$11,"",0,1)</f>
        <v>Ø</v>
      </c>
      <c r="GZ20" s="58" t="str">
        <f>_xlfn.XLOOKUP(_xlfn.XLOOKUP($FA$14&amp;$ET20&amp;GZ$17,'Data M-1'!$F:$F,'Data M-1'!$G:$G,"Not in Scope",0,1),$FA$6:$FA$11,$ET$6:$ET$11,"",0,1)</f>
        <v>Ø</v>
      </c>
      <c r="HA20" s="58" t="str">
        <f>_xlfn.XLOOKUP(_xlfn.XLOOKUP($FA$14&amp;$ET20&amp;HA$17,'Data M-1'!$F:$F,'Data M-1'!$G:$G,"Not in Scope",0,1),$FA$6:$FA$11,$ET$6:$ET$11,"",0,1)</f>
        <v>Ø</v>
      </c>
    </row>
    <row r="21" spans="2:212" x14ac:dyDescent="0.25">
      <c r="B21" s="133" t="s">
        <v>496</v>
      </c>
      <c r="C21" s="126"/>
      <c r="D21" s="127"/>
      <c r="E21" s="127"/>
      <c r="F21" s="127"/>
      <c r="G21" s="127"/>
      <c r="H21" s="128"/>
      <c r="I21" s="58" t="str">
        <f>_xlfn.XLOOKUP(_xlfn.XLOOKUP($I$14&amp;$B21&amp;I$17,Data!$F:$F,Data!$H:$H,"",0,-1),$I$6:$I$12,$B$6:$B$12,INDEX($ET$17:$HA$40,MATCH($B21,$ET$17:$ET$40,0),MATCH(I$17,$ET$17:$HA$17,0),1),0,1)</f>
        <v>◯</v>
      </c>
      <c r="J21" s="58" t="str">
        <f>_xlfn.XLOOKUP(_xlfn.XLOOKUP($I$14&amp;$B21&amp;J$17,Data!$F:$F,Data!$H:$H,"",0,-1),$I$6:$I$12,$B$6:$B$12,INDEX($ET$17:$HA$40,MATCH($B21,$ET$17:$ET$40,0),MATCH(J$17,$ET$17:$HA$17,0),1),0,1)</f>
        <v>Ø</v>
      </c>
      <c r="K21" s="58" t="str">
        <f>_xlfn.XLOOKUP(_xlfn.XLOOKUP($I$14&amp;$B21&amp;K$17,Data!$F:$F,Data!$H:$H,"",0,-1),$I$6:$I$12,$B$6:$B$12,INDEX($ET$17:$HA$40,MATCH($B21,$ET$17:$ET$40,0),MATCH(K$17,$ET$17:$HA$17,0),1),0,1)</f>
        <v>Ø</v>
      </c>
      <c r="L21" s="58" t="str">
        <f>_xlfn.XLOOKUP(_xlfn.XLOOKUP($I$14&amp;$B21&amp;L$17,Data!$F:$F,Data!$H:$H,"",0,-1),$I$6:$I$12,$B$6:$B$12,INDEX($ET$17:$HA$40,MATCH($B21,$ET$17:$ET$40,0),MATCH(L$17,$ET$17:$HA$17,0),1),0,1)</f>
        <v>Ø</v>
      </c>
      <c r="M21" s="58" t="str">
        <f>_xlfn.XLOOKUP(_xlfn.XLOOKUP($I$14&amp;$B21&amp;M$17,Data!$F:$F,Data!$H:$H,"",0,-1),$I$6:$I$12,$B$6:$B$12,INDEX($ET$17:$HA$40,MATCH($B21,$ET$17:$ET$40,0),MATCH(M$17,$ET$17:$HA$17,0),1),0,1)</f>
        <v>Ø</v>
      </c>
      <c r="N21" s="58" t="str">
        <f>_xlfn.XLOOKUP(_xlfn.XLOOKUP($I$14&amp;$B21&amp;N$17,Data!$F:$F,Data!$H:$H,"",0,-1),$I$6:$I$12,$B$6:$B$12,INDEX($ET$17:$HA$40,MATCH($B21,$ET$17:$ET$40,0),MATCH(N$17,$ET$17:$HA$17,0),1),0,1)</f>
        <v>Ø</v>
      </c>
      <c r="O21" s="58" t="str">
        <f>_xlfn.XLOOKUP(_xlfn.XLOOKUP($I$14&amp;$B21&amp;O$17,Data!$F:$F,Data!$H:$H,"",0,-1),$I$6:$I$12,$B$6:$B$12,INDEX($ET$17:$HA$40,MATCH($B21,$ET$17:$ET$40,0),MATCH(O$17,$ET$17:$HA$17,0),1),0,1)</f>
        <v>✔</v>
      </c>
      <c r="P21" s="58" t="str">
        <f>_xlfn.XLOOKUP(_xlfn.XLOOKUP($I$14&amp;$B21&amp;P$17,Data!$F:$F,Data!$H:$H,"",0,-1),$I$6:$I$12,$B$6:$B$12,INDEX($ET$17:$HA$40,MATCH($B21,$ET$17:$ET$40,0),MATCH(P$17,$ET$17:$HA$17,0),1),0,1)</f>
        <v>Ø</v>
      </c>
      <c r="Q21" s="58" t="str">
        <f>_xlfn.XLOOKUP(_xlfn.XLOOKUP($I$14&amp;$B21&amp;Q$17,Data!$F:$F,Data!$H:$H,"",0,-1),$I$6:$I$12,$B$6:$B$12,INDEX($ET$17:$HA$40,MATCH($B21,$ET$17:$ET$40,0),MATCH(Q$17,$ET$17:$HA$17,0),1),0,1)</f>
        <v>Ø</v>
      </c>
      <c r="R21" s="58" t="str">
        <f>_xlfn.XLOOKUP(_xlfn.XLOOKUP($I$14&amp;$B21&amp;R$17,Data!$F:$F,Data!$H:$H,"",0,-1),$I$6:$I$12,$B$6:$B$12,INDEX($ET$17:$HA$40,MATCH($B21,$ET$17:$ET$40,0),MATCH(R$17,$ET$17:$HA$17,0),1),0,1)</f>
        <v>Ø</v>
      </c>
      <c r="S21" s="58" t="str">
        <f>_xlfn.XLOOKUP(_xlfn.XLOOKUP($I$14&amp;$B21&amp;S$17,Data!$F:$F,Data!$H:$H,"",0,-1),$I$6:$I$12,$B$6:$B$12,INDEX($ET$17:$HA$40,MATCH($B21,$ET$17:$ET$40,0),MATCH(S$17,$ET$17:$HA$17,0),1),0,1)</f>
        <v>Ø</v>
      </c>
      <c r="T21" s="58" t="str">
        <f>_xlfn.XLOOKUP(_xlfn.XLOOKUP($I$14&amp;$B21&amp;T$17,Data!$F:$F,Data!$H:$H,"",0,-1),$I$6:$I$12,$B$6:$B$12,INDEX($ET$17:$HA$40,MATCH($B21,$ET$17:$ET$40,0),MATCH(T$17,$ET$17:$HA$17,0),1),0,1)</f>
        <v>Ø</v>
      </c>
      <c r="U21" s="58" t="str">
        <f>_xlfn.XLOOKUP(_xlfn.XLOOKUP($I$14&amp;$B21&amp;U$17,Data!$F:$F,Data!$H:$H,"",0,-1),$I$6:$I$12,$B$6:$B$12,INDEX($ET$17:$HA$40,MATCH($B21,$ET$17:$ET$40,0),MATCH(U$17,$ET$17:$HA$17,0),1),0,1)</f>
        <v>Ø</v>
      </c>
      <c r="V21" s="58" t="str">
        <f>_xlfn.XLOOKUP(_xlfn.XLOOKUP($I$14&amp;$B21&amp;V$17,Data!$F:$F,Data!$H:$H,"",0,-1),$I$6:$I$12,$B$6:$B$12,INDEX($ET$17:$HA$40,MATCH($B21,$ET$17:$ET$40,0),MATCH(V$17,$ET$17:$HA$17,0),1),0,1)</f>
        <v>Ø</v>
      </c>
      <c r="W21" s="58" t="str">
        <f>_xlfn.XLOOKUP(_xlfn.XLOOKUP($I$14&amp;$B21&amp;W$17,Data!$F:$F,Data!$H:$H,"",0,-1),$I$6:$I$12,$B$6:$B$12,INDEX($ET$17:$HA$40,MATCH($B21,$ET$17:$ET$40,0),MATCH(W$17,$ET$17:$HA$17,0),1),0,1)</f>
        <v>Ø</v>
      </c>
      <c r="X21" s="58" t="str">
        <f>_xlfn.XLOOKUP(_xlfn.XLOOKUP($I$14&amp;$B21&amp;X$17,Data!$F:$F,Data!$H:$H,"",0,-1),$I$6:$I$12,$B$6:$B$12,INDEX($ET$17:$HA$40,MATCH($B21,$ET$17:$ET$40,0),MATCH(X$17,$ET$17:$HA$17,0),1),0,1)</f>
        <v>Ø</v>
      </c>
      <c r="Y21" s="58" t="str">
        <f>_xlfn.XLOOKUP(_xlfn.XLOOKUP($I$14&amp;$B21&amp;Y$17,Data!$F:$F,Data!$H:$H,"",0,-1),$I$6:$I$12,$B$6:$B$12,INDEX($ET$17:$HA$40,MATCH($B21,$ET$17:$ET$40,0),MATCH(Y$17,$ET$17:$HA$17,0),1),0,1)</f>
        <v>Ø</v>
      </c>
      <c r="Z21" s="58" t="str">
        <f>_xlfn.XLOOKUP(_xlfn.XLOOKUP($I$14&amp;$B21&amp;Z$17,Data!$F:$F,Data!$H:$H,"",0,-1),$I$6:$I$12,$B$6:$B$12,INDEX($ET$17:$HA$40,MATCH($B21,$ET$17:$ET$40,0),MATCH(Z$17,$ET$17:$HA$17,0),1),0,1)</f>
        <v>Ø</v>
      </c>
      <c r="AA21" s="58" t="str">
        <f>_xlfn.XLOOKUP(_xlfn.XLOOKUP($I$14&amp;$B21&amp;AA$17,Data!$F:$F,Data!$H:$H,"",0,-1),$I$6:$I$12,$B$6:$B$12,INDEX($ET$17:$HA$40,MATCH($B21,$ET$17:$ET$40,0),MATCH(AA$17,$ET$17:$HA$17,0),1),0,1)</f>
        <v>Ø</v>
      </c>
      <c r="AB21" s="58" t="str">
        <f>_xlfn.XLOOKUP(_xlfn.XLOOKUP($I$14&amp;$B21&amp;AB$17,Data!$F:$F,Data!$H:$H,"",0,-1),$I$6:$I$12,$B$6:$B$12,INDEX($ET$17:$HA$40,MATCH($B21,$ET$17:$ET$40,0),MATCH(AB$17,$ET$17:$HA$17,0),1),0,1)</f>
        <v>Ø</v>
      </c>
      <c r="AC21" s="58" t="str">
        <f>_xlfn.XLOOKUP(_xlfn.XLOOKUP($I$14&amp;$B21&amp;AC$17,Data!$F:$F,Data!$H:$H,"",0,-1),$I$6:$I$12,$B$6:$B$12,INDEX($ET$17:$HA$40,MATCH($B21,$ET$17:$ET$40,0),MATCH(AC$17,$ET$17:$HA$17,0),1),0,1)</f>
        <v>Ø</v>
      </c>
      <c r="AD21" s="58" t="str">
        <f>_xlfn.XLOOKUP(_xlfn.XLOOKUP($I$14&amp;$B21&amp;AD$17,Data!$F:$F,Data!$H:$H,"",0,-1),$I$6:$I$12,$B$6:$B$12,INDEX($ET$17:$HA$40,MATCH($B21,$ET$17:$ET$40,0),MATCH(AD$17,$ET$17:$HA$17,0),1),0,1)</f>
        <v>Ø</v>
      </c>
      <c r="AE21" s="58" t="str">
        <f>_xlfn.XLOOKUP(_xlfn.XLOOKUP($I$14&amp;$B21&amp;AE$17,Data!$F:$F,Data!$H:$H,"",0,-1),$I$6:$I$12,$B$6:$B$12,INDEX($ET$17:$HA$40,MATCH($B21,$ET$17:$ET$40,0),MATCH(AE$17,$ET$17:$HA$17,0),1),0,1)</f>
        <v>Ø</v>
      </c>
      <c r="AF21" s="58" t="str">
        <f>_xlfn.XLOOKUP(_xlfn.XLOOKUP($I$14&amp;$B21&amp;AF$17,Data!$F:$F,Data!$H:$H,"",0,-1),$I$6:$I$12,$B$6:$B$12,INDEX($ET$17:$HA$40,MATCH($B21,$ET$17:$ET$40,0),MATCH(AF$17,$ET$17:$HA$17,0),1),0,1)</f>
        <v>✔</v>
      </c>
      <c r="AG21" s="58" t="str">
        <f>_xlfn.XLOOKUP(_xlfn.XLOOKUP($I$14&amp;$B21&amp;AG$17,Data!$F:$F,Data!$H:$H,"",0,-1),$I$6:$I$12,$B$6:$B$12,INDEX($ET$17:$HA$40,MATCH($B21,$ET$17:$ET$40,0),MATCH(AG$17,$ET$17:$HA$17,0),1),0,1)</f>
        <v>Ø</v>
      </c>
      <c r="AH21" s="58" t="str">
        <f>_xlfn.XLOOKUP(_xlfn.XLOOKUP($I$14&amp;$B21&amp;AH$17,Data!$F:$F,Data!$H:$H,"",0,-1),$I$6:$I$12,$B$6:$B$12,INDEX($ET$17:$HA$40,MATCH($B21,$ET$17:$ET$40,0),MATCH(AH$17,$ET$17:$HA$17,0),1),0,1)</f>
        <v>Ø</v>
      </c>
      <c r="AI21" s="58" t="str">
        <f>_xlfn.XLOOKUP(_xlfn.XLOOKUP($I$14&amp;$B21&amp;AI$17,Data!$F:$F,Data!$H:$H,"",0,-1),$I$6:$I$12,$B$6:$B$12,INDEX($ET$17:$HA$40,MATCH($B21,$ET$17:$ET$40,0),MATCH(AI$17,$ET$17:$HA$17,0),1),0,1)</f>
        <v>Ø</v>
      </c>
      <c r="AJ21" s="58" t="str">
        <f>_xlfn.XLOOKUP(_xlfn.XLOOKUP($I$14&amp;$B21&amp;AJ$17,Data!$F:$F,Data!$H:$H,"",0,-1),$I$6:$I$12,$B$6:$B$12,INDEX($ET$17:$HA$40,MATCH($B21,$ET$17:$ET$40,0),MATCH(AJ$17,$ET$17:$HA$17,0),1),0,1)</f>
        <v>Ø</v>
      </c>
      <c r="AK21" s="58" t="str">
        <f>_xlfn.XLOOKUP(_xlfn.XLOOKUP($I$14&amp;$B21&amp;AK$17,Data!$F:$F,Data!$H:$H,"",0,-1),$I$6:$I$12,$B$6:$B$12,INDEX($ET$17:$HA$40,MATCH($B21,$ET$17:$ET$40,0),MATCH(AK$17,$ET$17:$HA$17,0),1),0,1)</f>
        <v>Ø</v>
      </c>
      <c r="AL21" s="58" t="str">
        <f>_xlfn.XLOOKUP(_xlfn.XLOOKUP($I$14&amp;$B21&amp;AL$17,Data!$F:$F,Data!$H:$H,"",0,-1),$I$6:$I$12,$B$6:$B$12,INDEX($ET$17:$HA$40,MATCH($B21,$ET$17:$ET$40,0),MATCH(AL$17,$ET$17:$HA$17,0),1),0,1)</f>
        <v>Ø</v>
      </c>
      <c r="AM21" s="58" t="str">
        <f>_xlfn.XLOOKUP(_xlfn.XLOOKUP($I$14&amp;$B21&amp;AM$17,Data!$F:$F,Data!$H:$H,"",0,-1),$I$6:$I$12,$B$6:$B$12,INDEX($ET$17:$HA$40,MATCH($B21,$ET$17:$ET$40,0),MATCH(AM$17,$ET$17:$HA$17,0),1),0,1)</f>
        <v>✔</v>
      </c>
      <c r="AN21" s="58" t="str">
        <f>_xlfn.XLOOKUP(_xlfn.XLOOKUP($I$14&amp;$B21&amp;AN$17,Data!$F:$F,Data!$H:$H,"",0,-1),$I$6:$I$12,$B$6:$B$12,INDEX($ET$17:$HA$40,MATCH($B21,$ET$17:$ET$40,0),MATCH(AN$17,$ET$17:$HA$17,0),1),0,1)</f>
        <v>Ø</v>
      </c>
      <c r="AO21" s="58" t="str">
        <f>_xlfn.XLOOKUP(_xlfn.XLOOKUP($I$14&amp;$B21&amp;AO$17,Data!$F:$F,Data!$H:$H,"",0,-1),$I$6:$I$12,$B$6:$B$12,INDEX($ET$17:$HA$40,MATCH($B21,$ET$17:$ET$40,0),MATCH(AO$17,$ET$17:$HA$17,0),1),0,1)</f>
        <v>✔</v>
      </c>
      <c r="AP21" s="58" t="str">
        <f>_xlfn.XLOOKUP(_xlfn.XLOOKUP($I$14&amp;$B21&amp;AP$17,Data!$F:$F,Data!$H:$H,"",0,-1),$I$6:$I$12,$B$6:$B$12,INDEX($ET$17:$HA$40,MATCH($B21,$ET$17:$ET$40,0),MATCH(AP$17,$ET$17:$HA$17,0),1),0,1)</f>
        <v>Ø</v>
      </c>
      <c r="AQ21" s="58" t="str">
        <f>_xlfn.XLOOKUP(_xlfn.XLOOKUP($I$14&amp;$B21&amp;AQ$17,Data!$F:$F,Data!$H:$H,"",0,-1),$I$6:$I$12,$B$6:$B$12,INDEX($ET$17:$HA$40,MATCH($B21,$ET$17:$ET$40,0),MATCH(AQ$17,$ET$17:$HA$17,0),1),0,1)</f>
        <v>Ø</v>
      </c>
      <c r="AR21" s="58" t="str">
        <f>_xlfn.XLOOKUP(_xlfn.XLOOKUP($I$14&amp;$B21&amp;AR$17,Data!$F:$F,Data!$H:$H,"",0,-1),$I$6:$I$12,$B$6:$B$12,INDEX($ET$17:$HA$40,MATCH($B21,$ET$17:$ET$40,0),MATCH(AR$17,$ET$17:$HA$17,0),1),0,1)</f>
        <v>Ø</v>
      </c>
      <c r="AS21" s="58" t="str">
        <f>_xlfn.XLOOKUP(_xlfn.XLOOKUP($I$14&amp;$B21&amp;AS$17,Data!$F:$F,Data!$H:$H,"",0,-1),$I$6:$I$12,$B$6:$B$12,INDEX($ET$17:$HA$40,MATCH($B21,$ET$17:$ET$40,0),MATCH(AS$17,$ET$17:$HA$17,0),1),0,1)</f>
        <v>✔</v>
      </c>
      <c r="AT21" s="58" t="str">
        <f>_xlfn.XLOOKUP(_xlfn.XLOOKUP($I$14&amp;$B21&amp;AT$17,Data!$F:$F,Data!$H:$H,"",0,-1),$I$6:$I$12,$B$6:$B$12,INDEX($ET$17:$HA$40,MATCH($B21,$ET$17:$ET$40,0),MATCH(AT$17,$ET$17:$HA$17,0),1),0,1)</f>
        <v>✔</v>
      </c>
      <c r="AU21" s="58" t="str">
        <f>_xlfn.XLOOKUP(_xlfn.XLOOKUP($I$14&amp;$B21&amp;AU$17,Data!$F:$F,Data!$H:$H,"",0,-1),$I$6:$I$12,$B$6:$B$12,INDEX($ET$17:$HA$40,MATCH($B21,$ET$17:$ET$40,0),MATCH(AU$17,$ET$17:$HA$17,0),1),0,1)</f>
        <v>Ø</v>
      </c>
      <c r="AV21" s="58" t="str">
        <f>_xlfn.XLOOKUP(_xlfn.XLOOKUP($I$14&amp;$B21&amp;AV$17,Data!$F:$F,Data!$H:$H,"",0,-1),$I$6:$I$12,$B$6:$B$12,INDEX($ET$17:$HA$40,MATCH($B21,$ET$17:$ET$40,0),MATCH(AV$17,$ET$17:$HA$17,0),1),0,1)</f>
        <v>Ø</v>
      </c>
      <c r="AW21" s="58" t="str">
        <f>_xlfn.XLOOKUP(_xlfn.XLOOKUP($I$14&amp;$B21&amp;AW$17,Data!$F:$F,Data!$H:$H,"",0,-1),$I$6:$I$12,$B$6:$B$12,INDEX($ET$17:$HA$40,MATCH($B21,$ET$17:$ET$40,0),MATCH(AW$17,$ET$17:$HA$17,0),1),0,1)</f>
        <v>Ø</v>
      </c>
      <c r="AX21" s="58" t="str">
        <f>_xlfn.XLOOKUP(_xlfn.XLOOKUP($I$14&amp;$B21&amp;AX$17,Data!$F:$F,Data!$H:$H,"",0,-1),$I$6:$I$12,$B$6:$B$12,INDEX($ET$17:$HA$40,MATCH($B21,$ET$17:$ET$40,0),MATCH(AX$17,$ET$17:$HA$17,0),1),0,1)</f>
        <v>Ø</v>
      </c>
      <c r="AY21" s="58" t="str">
        <f>_xlfn.XLOOKUP(_xlfn.XLOOKUP($I$14&amp;$B21&amp;AY$17,Data!$F:$F,Data!$H:$H,"",0,-1),$I$6:$I$12,$B$6:$B$12,INDEX($ET$17:$HA$40,MATCH($B21,$ET$17:$ET$40,0),MATCH(AY$17,$ET$17:$HA$17,0),1),0,1)</f>
        <v>Ø</v>
      </c>
      <c r="AZ21" s="58" t="str">
        <f>_xlfn.XLOOKUP(_xlfn.XLOOKUP($I$14&amp;$B21&amp;AZ$17,Data!$F:$F,Data!$H:$H,"",0,-1),$I$6:$I$12,$B$6:$B$12,INDEX($ET$17:$HA$40,MATCH($B21,$ET$17:$ET$40,0),MATCH(AZ$17,$ET$17:$HA$17,0),1),0,1)</f>
        <v>◯</v>
      </c>
      <c r="BA21" s="58" t="str">
        <f>_xlfn.XLOOKUP(_xlfn.XLOOKUP($I$14&amp;$B21&amp;BA$17,Data!$F:$F,Data!$H:$H,"",0,-1),$I$6:$I$12,$B$6:$B$12,INDEX($ET$17:$HA$40,MATCH($B21,$ET$17:$ET$40,0),MATCH(BA$17,$ET$17:$HA$17,0),1),0,1)</f>
        <v>Ø</v>
      </c>
      <c r="BB21" s="58" t="str">
        <f>_xlfn.XLOOKUP(_xlfn.XLOOKUP($I$14&amp;$B21&amp;BB$17,Data!$F:$F,Data!$H:$H,"",0,-1),$I$6:$I$12,$B$6:$B$12,INDEX($ET$17:$HA$40,MATCH($B21,$ET$17:$ET$40,0),MATCH(BB$17,$ET$17:$HA$17,0),1),0,1)</f>
        <v>◯</v>
      </c>
      <c r="BC21" s="58" t="str">
        <f>_xlfn.XLOOKUP(_xlfn.XLOOKUP($I$14&amp;$B21&amp;BC$17,Data!$F:$F,Data!$H:$H,"",0,-1),$I$6:$I$12,$B$6:$B$12,INDEX($ET$17:$HA$40,MATCH($B21,$ET$17:$ET$40,0),MATCH(BC$17,$ET$17:$HA$17,0),1),0,1)</f>
        <v>Ø</v>
      </c>
      <c r="BD21" s="58" t="str">
        <f>_xlfn.XLOOKUP(_xlfn.XLOOKUP($I$14&amp;$B21&amp;BD$17,Data!$F:$F,Data!$H:$H,"",0,-1),$I$6:$I$12,$B$6:$B$12,INDEX($ET$17:$HA$40,MATCH($B21,$ET$17:$ET$40,0),MATCH(BD$17,$ET$17:$HA$17,0),1),0,1)</f>
        <v>Ø</v>
      </c>
      <c r="BE21" s="58" t="str">
        <f>_xlfn.XLOOKUP(_xlfn.XLOOKUP($I$14&amp;$B21&amp;BE$17,Data!$F:$F,Data!$H:$H,"",0,-1),$I$6:$I$12,$B$6:$B$12,INDEX($ET$17:$HA$40,MATCH($B21,$ET$17:$ET$40,0),MATCH(BE$17,$ET$17:$HA$17,0),1),0,1)</f>
        <v>Ø</v>
      </c>
      <c r="BF21" s="58" t="str">
        <f>_xlfn.XLOOKUP(_xlfn.XLOOKUP($I$14&amp;$B21&amp;BF$17,Data!$F:$F,Data!$H:$H,"",0,-1),$I$6:$I$12,$B$6:$B$12,INDEX($ET$17:$HA$40,MATCH($B21,$ET$17:$ET$40,0),MATCH(BF$17,$ET$17:$HA$17,0),1),0,1)</f>
        <v>Ø</v>
      </c>
      <c r="BG21" s="58" t="str">
        <f>_xlfn.XLOOKUP(_xlfn.XLOOKUP($I$14&amp;$B21&amp;BG$17,Data!$F:$F,Data!$H:$H,"",0,-1),$I$6:$I$12,$B$6:$B$12,INDEX($ET$17:$HA$40,MATCH($B21,$ET$17:$ET$40,0),MATCH(BG$17,$ET$17:$HA$17,0),1),0,1)</f>
        <v>Ø</v>
      </c>
      <c r="BH21" s="58" t="str">
        <f>_xlfn.XLOOKUP(_xlfn.XLOOKUP($I$14&amp;$B21&amp;BH$17,Data!$F:$F,Data!$H:$H,"",0,-1),$I$6:$I$12,$B$6:$B$12,INDEX($ET$17:$HA$40,MATCH($B21,$ET$17:$ET$40,0),MATCH(BH$17,$ET$17:$HA$17,0),1),0,1)</f>
        <v>Ø</v>
      </c>
      <c r="BI21" s="58" t="str">
        <f>_xlfn.XLOOKUP(_xlfn.XLOOKUP($I$14&amp;$B21&amp;BI$17,Data!$F:$F,Data!$H:$H,"",0,-1),$I$6:$I$12,$B$6:$B$12,INDEX($ET$17:$HA$40,MATCH($B21,$ET$17:$ET$40,0),MATCH(BI$17,$ET$17:$HA$17,0),1),0,1)</f>
        <v>Ø</v>
      </c>
      <c r="BJ21" s="57"/>
      <c r="BL21" s="57"/>
      <c r="BN21" s="57"/>
      <c r="BP21" s="57"/>
      <c r="BS21" s="57"/>
      <c r="BU21" s="57"/>
      <c r="BW21" s="57"/>
      <c r="BY21" s="57"/>
      <c r="CA21" s="57"/>
      <c r="CC21" s="57"/>
      <c r="CE21" s="57"/>
      <c r="CG21" s="57"/>
      <c r="CI21" s="57"/>
      <c r="CK21" s="57"/>
      <c r="CM21" s="57"/>
      <c r="CO21" s="57"/>
      <c r="CQ21" s="57"/>
      <c r="CS21" s="57"/>
      <c r="CU21" s="57"/>
      <c r="CV21" s="57"/>
      <c r="CX21" s="57"/>
      <c r="CZ21" s="57"/>
      <c r="DB21" s="57"/>
      <c r="DE21" s="57"/>
      <c r="DG21" s="57"/>
      <c r="DI21" s="57"/>
      <c r="DK21" s="57"/>
      <c r="DM21" s="57"/>
      <c r="DN21" s="57"/>
      <c r="DP21" s="57"/>
      <c r="DR21" s="57"/>
      <c r="DT21" s="57"/>
      <c r="DV21" s="57"/>
      <c r="DX21" s="57"/>
      <c r="DZ21" s="57"/>
      <c r="EB21" s="57"/>
      <c r="ED21" s="57"/>
      <c r="EF21" s="57"/>
      <c r="EH21" s="57"/>
      <c r="EJ21" s="57"/>
      <c r="EL21" s="57"/>
      <c r="EN21" s="57"/>
      <c r="EP21" s="57"/>
      <c r="ER21" s="57"/>
      <c r="ET21" s="133" t="s">
        <v>496</v>
      </c>
      <c r="EU21" s="126"/>
      <c r="EV21" s="127"/>
      <c r="EW21" s="127"/>
      <c r="EX21" s="127"/>
      <c r="EY21" s="127"/>
      <c r="EZ21" s="128"/>
      <c r="FA21" s="58" t="str">
        <f>_xlfn.XLOOKUP(_xlfn.XLOOKUP($FA$14&amp;$ET21&amp;FA$17,'Data M-1'!$F:$F,'Data M-1'!$G:$G,"Not in Scope",0,1),$FA$6:$FA$11,$ET$6:$ET$11,"",0,1)</f>
        <v>◯</v>
      </c>
      <c r="FB21" s="58" t="str">
        <f>_xlfn.XLOOKUP(_xlfn.XLOOKUP($FA$14&amp;$ET21&amp;FB$17,'Data M-1'!$F:$F,'Data M-1'!$G:$G,"Not in Scope",0,1),$FA$6:$FA$11,$ET$6:$ET$11,"",0,1)</f>
        <v>Ø</v>
      </c>
      <c r="FC21" s="58" t="str">
        <f>_xlfn.XLOOKUP(_xlfn.XLOOKUP($FA$14&amp;$ET21&amp;FC$17,'Data M-1'!$F:$F,'Data M-1'!$G:$G,"Not in Scope",0,1),$FA$6:$FA$11,$ET$6:$ET$11,"",0,1)</f>
        <v>Ø</v>
      </c>
      <c r="FD21" s="58" t="str">
        <f>_xlfn.XLOOKUP(_xlfn.XLOOKUP($FA$14&amp;$ET21&amp;FD$17,'Data M-1'!$F:$F,'Data M-1'!$G:$G,"Not in Scope",0,1),$FA$6:$FA$11,$ET$6:$ET$11,"",0,1)</f>
        <v>Ø</v>
      </c>
      <c r="FE21" s="58" t="str">
        <f>_xlfn.XLOOKUP(_xlfn.XLOOKUP($FA$14&amp;$ET21&amp;FE$17,'Data M-1'!$F:$F,'Data M-1'!$G:$G,"Not in Scope",0,1),$FA$6:$FA$11,$ET$6:$ET$11,"",0,1)</f>
        <v>Ø</v>
      </c>
      <c r="FF21" s="58" t="str">
        <f>_xlfn.XLOOKUP(_xlfn.XLOOKUP($FA$14&amp;$ET21&amp;FF$17,'Data M-1'!$F:$F,'Data M-1'!$G:$G,"Not in Scope",0,1),$FA$6:$FA$11,$ET$6:$ET$11,"",0,1)</f>
        <v>Ø</v>
      </c>
      <c r="FG21" s="58" t="str">
        <f>_xlfn.XLOOKUP(_xlfn.XLOOKUP($FA$14&amp;$ET21&amp;FG$17,'Data M-1'!$F:$F,'Data M-1'!$G:$G,"Not in Scope",0,1),$FA$6:$FA$11,$ET$6:$ET$11,"",0,1)</f>
        <v>◯</v>
      </c>
      <c r="FH21" s="58" t="str">
        <f>_xlfn.XLOOKUP(_xlfn.XLOOKUP($FA$14&amp;$ET21&amp;FH$17,'Data M-1'!$F:$F,'Data M-1'!$G:$G,"Not in Scope",0,1),$FA$6:$FA$11,$ET$6:$ET$11,"",0,1)</f>
        <v>Ø</v>
      </c>
      <c r="FI21" s="58" t="str">
        <f>_xlfn.XLOOKUP(_xlfn.XLOOKUP($FA$14&amp;$ET21&amp;FI$17,'Data M-1'!$F:$F,'Data M-1'!$G:$G,"Not in Scope",0,1),$FA$6:$FA$11,$ET$6:$ET$11,"",0,1)</f>
        <v>Ø</v>
      </c>
      <c r="FJ21" s="58" t="str">
        <f>_xlfn.XLOOKUP(_xlfn.XLOOKUP($FA$14&amp;$ET21&amp;FJ$17,'Data M-1'!$F:$F,'Data M-1'!$G:$G,"Not in Scope",0,1),$FA$6:$FA$11,$ET$6:$ET$11,"",0,1)</f>
        <v>Ø</v>
      </c>
      <c r="FK21" s="58" t="str">
        <f>_xlfn.XLOOKUP(_xlfn.XLOOKUP($FA$14&amp;$ET21&amp;FK$17,'Data M-1'!$F:$F,'Data M-1'!$G:$G,"Not in Scope",0,1),$FA$6:$FA$11,$ET$6:$ET$11,"",0,1)</f>
        <v>Ø</v>
      </c>
      <c r="FL21" s="58" t="str">
        <f>_xlfn.XLOOKUP(_xlfn.XLOOKUP($FA$14&amp;$ET21&amp;FL$17,'Data M-1'!$F:$F,'Data M-1'!$G:$G,"Not in Scope",0,1),$FA$6:$FA$11,$ET$6:$ET$11,"",0,1)</f>
        <v>Ø</v>
      </c>
      <c r="FM21" s="58" t="str">
        <f>_xlfn.XLOOKUP(_xlfn.XLOOKUP($FA$14&amp;$ET21&amp;FM$17,'Data M-1'!$F:$F,'Data M-1'!$G:$G,"Not in Scope",0,1),$FA$6:$FA$11,$ET$6:$ET$11,"",0,1)</f>
        <v>Ø</v>
      </c>
      <c r="FN21" s="58" t="str">
        <f>_xlfn.XLOOKUP(_xlfn.XLOOKUP($FA$14&amp;$ET21&amp;FN$17,'Data M-1'!$F:$F,'Data M-1'!$G:$G,"Not in Scope",0,1),$FA$6:$FA$11,$ET$6:$ET$11,"",0,1)</f>
        <v>Ø</v>
      </c>
      <c r="FO21" s="58" t="str">
        <f>_xlfn.XLOOKUP(_xlfn.XLOOKUP($FA$14&amp;$ET21&amp;FO$17,'Data M-1'!$F:$F,'Data M-1'!$G:$G,"Not in Scope",0,1),$FA$6:$FA$11,$ET$6:$ET$11,"",0,1)</f>
        <v>Ø</v>
      </c>
      <c r="FP21" s="58" t="str">
        <f>_xlfn.XLOOKUP(_xlfn.XLOOKUP($FA$14&amp;$ET21&amp;FP$17,'Data M-1'!$F:$F,'Data M-1'!$G:$G,"Not in Scope",0,1),$FA$6:$FA$11,$ET$6:$ET$11,"",0,1)</f>
        <v>Ø</v>
      </c>
      <c r="FQ21" s="58" t="str">
        <f>_xlfn.XLOOKUP(_xlfn.XLOOKUP($FA$14&amp;$ET21&amp;FQ$17,'Data M-1'!$F:$F,'Data M-1'!$G:$G,"Not in Scope",0,1),$FA$6:$FA$11,$ET$6:$ET$11,"",0,1)</f>
        <v>Ø</v>
      </c>
      <c r="FR21" s="58" t="str">
        <f>_xlfn.XLOOKUP(_xlfn.XLOOKUP($FA$14&amp;$ET21&amp;FR$17,'Data M-1'!$F:$F,'Data M-1'!$G:$G,"Not in Scope",0,1),$FA$6:$FA$11,$ET$6:$ET$11,"",0,1)</f>
        <v>Ø</v>
      </c>
      <c r="FS21" s="58" t="str">
        <f>_xlfn.XLOOKUP(_xlfn.XLOOKUP($FA$14&amp;$ET21&amp;FS$17,'Data M-1'!$F:$F,'Data M-1'!$G:$G,"Not in Scope",0,1),$FA$6:$FA$11,$ET$6:$ET$11,"",0,1)</f>
        <v>Ø</v>
      </c>
      <c r="FT21" s="58" t="str">
        <f>_xlfn.XLOOKUP(_xlfn.XLOOKUP($FA$14&amp;$ET21&amp;FT$17,'Data M-1'!$F:$F,'Data M-1'!$G:$G,"Not in Scope",0,1),$FA$6:$FA$11,$ET$6:$ET$11,"",0,1)</f>
        <v>Ø</v>
      </c>
      <c r="FU21" s="58" t="str">
        <f>_xlfn.XLOOKUP(_xlfn.XLOOKUP($FA$14&amp;$ET21&amp;FU$17,'Data M-1'!$F:$F,'Data M-1'!$G:$G,"Not in Scope",0,1),$FA$6:$FA$11,$ET$6:$ET$11,"",0,1)</f>
        <v>Ø</v>
      </c>
      <c r="FV21" s="58" t="str">
        <f>_xlfn.XLOOKUP(_xlfn.XLOOKUP($FA$14&amp;$ET21&amp;FV$17,'Data M-1'!$F:$F,'Data M-1'!$G:$G,"Not in Scope",0,1),$FA$6:$FA$11,$ET$6:$ET$11,"",0,1)</f>
        <v>Ø</v>
      </c>
      <c r="FW21" s="58" t="str">
        <f>_xlfn.XLOOKUP(_xlfn.XLOOKUP($FA$14&amp;$ET21&amp;FW$17,'Data M-1'!$F:$F,'Data M-1'!$G:$G,"Not in Scope",0,1),$FA$6:$FA$11,$ET$6:$ET$11,"",0,1)</f>
        <v>Ø</v>
      </c>
      <c r="FX21" s="58" t="str">
        <f>_xlfn.XLOOKUP(_xlfn.XLOOKUP($FA$14&amp;$ET21&amp;FX$17,'Data M-1'!$F:$F,'Data M-1'!$G:$G,"Not in Scope",0,1),$FA$6:$FA$11,$ET$6:$ET$11,"",0,1)</f>
        <v>◯</v>
      </c>
      <c r="FY21" s="58" t="str">
        <f>_xlfn.XLOOKUP(_xlfn.XLOOKUP($FA$14&amp;$ET21&amp;FY$17,'Data M-1'!$F:$F,'Data M-1'!$G:$G,"Not in Scope",0,1),$FA$6:$FA$11,$ET$6:$ET$11,"",0,1)</f>
        <v>Ø</v>
      </c>
      <c r="FZ21" s="58" t="str">
        <f>_xlfn.XLOOKUP(_xlfn.XLOOKUP($FA$14&amp;$ET21&amp;FZ$17,'Data M-1'!$F:$F,'Data M-1'!$G:$G,"Not in Scope",0,1),$FA$6:$FA$11,$ET$6:$ET$11,"",0,1)</f>
        <v>Ø</v>
      </c>
      <c r="GA21" s="58" t="str">
        <f>_xlfn.XLOOKUP(_xlfn.XLOOKUP($FA$14&amp;$ET21&amp;GA$17,'Data M-1'!$F:$F,'Data M-1'!$G:$G,"Not in Scope",0,1),$FA$6:$FA$11,$ET$6:$ET$11,"",0,1)</f>
        <v>Ø</v>
      </c>
      <c r="GB21" s="58" t="str">
        <f>_xlfn.XLOOKUP(_xlfn.XLOOKUP($FA$14&amp;$ET21&amp;GB$17,'Data M-1'!$F:$F,'Data M-1'!$G:$G,"Not in Scope",0,1),$FA$6:$FA$11,$ET$6:$ET$11,"",0,1)</f>
        <v>Ø</v>
      </c>
      <c r="GC21" s="58" t="str">
        <f>_xlfn.XLOOKUP(_xlfn.XLOOKUP($FA$14&amp;$ET21&amp;GC$17,'Data M-1'!$F:$F,'Data M-1'!$G:$G,"Not in Scope",0,1),$FA$6:$FA$11,$ET$6:$ET$11,"",0,1)</f>
        <v>Ø</v>
      </c>
      <c r="GD21" s="58" t="str">
        <f>_xlfn.XLOOKUP(_xlfn.XLOOKUP($FA$14&amp;$ET21&amp;GD$17,'Data M-1'!$F:$F,'Data M-1'!$G:$G,"Not in Scope",0,1),$FA$6:$FA$11,$ET$6:$ET$11,"",0,1)</f>
        <v>Ø</v>
      </c>
      <c r="GE21" s="58" t="str">
        <f>_xlfn.XLOOKUP(_xlfn.XLOOKUP($FA$14&amp;$ET21&amp;GE$17,'Data M-1'!$F:$F,'Data M-1'!$G:$G,"Not in Scope",0,1),$FA$6:$FA$11,$ET$6:$ET$11,"",0,1)</f>
        <v>◯</v>
      </c>
      <c r="GF21" s="58" t="str">
        <f>_xlfn.XLOOKUP(_xlfn.XLOOKUP($FA$14&amp;$ET21&amp;GF$17,'Data M-1'!$F:$F,'Data M-1'!$G:$G,"Not in Scope",0,1),$FA$6:$FA$11,$ET$6:$ET$11,"",0,1)</f>
        <v>Ø</v>
      </c>
      <c r="GG21" s="58" t="str">
        <f>_xlfn.XLOOKUP(_xlfn.XLOOKUP($FA$14&amp;$ET21&amp;GG$17,'Data M-1'!$F:$F,'Data M-1'!$G:$G,"Not in Scope",0,1),$FA$6:$FA$11,$ET$6:$ET$11,"",0,1)</f>
        <v>◯</v>
      </c>
      <c r="GH21" s="58" t="str">
        <f>_xlfn.XLOOKUP(_xlfn.XLOOKUP($FA$14&amp;$ET21&amp;GH$17,'Data M-1'!$F:$F,'Data M-1'!$G:$G,"Not in Scope",0,1),$FA$6:$FA$11,$ET$6:$ET$11,"",0,1)</f>
        <v>Ø</v>
      </c>
      <c r="GI21" s="58" t="str">
        <f>_xlfn.XLOOKUP(_xlfn.XLOOKUP($FA$14&amp;$ET21&amp;GI$17,'Data M-1'!$F:$F,'Data M-1'!$G:$G,"Not in Scope",0,1),$FA$6:$FA$11,$ET$6:$ET$11,"",0,1)</f>
        <v>Ø</v>
      </c>
      <c r="GJ21" s="58" t="str">
        <f>_xlfn.XLOOKUP(_xlfn.XLOOKUP($FA$14&amp;$ET21&amp;GJ$17,'Data M-1'!$F:$F,'Data M-1'!$G:$G,"Not in Scope",0,1),$FA$6:$FA$11,$ET$6:$ET$11,"",0,1)</f>
        <v>Ø</v>
      </c>
      <c r="GK21" s="58" t="str">
        <f>_xlfn.XLOOKUP(_xlfn.XLOOKUP($FA$14&amp;$ET21&amp;GK$17,'Data M-1'!$F:$F,'Data M-1'!$G:$G,"Not in Scope",0,1),$FA$6:$FA$11,$ET$6:$ET$11,"",0,1)</f>
        <v>◯</v>
      </c>
      <c r="GL21" s="58" t="str">
        <f>_xlfn.XLOOKUP(_xlfn.XLOOKUP($FA$14&amp;$ET21&amp;GL$17,'Data M-1'!$F:$F,'Data M-1'!$G:$G,"Not in Scope",0,1),$FA$6:$FA$11,$ET$6:$ET$11,"",0,1)</f>
        <v>◯</v>
      </c>
      <c r="GM21" s="58" t="str">
        <f>_xlfn.XLOOKUP(_xlfn.XLOOKUP($FA$14&amp;$ET21&amp;GM$17,'Data M-1'!$F:$F,'Data M-1'!$G:$G,"Not in Scope",0,1),$FA$6:$FA$11,$ET$6:$ET$11,"",0,1)</f>
        <v>Ø</v>
      </c>
      <c r="GN21" s="58" t="str">
        <f>_xlfn.XLOOKUP(_xlfn.XLOOKUP($FA$14&amp;$ET21&amp;GN$17,'Data M-1'!$F:$F,'Data M-1'!$G:$G,"Not in Scope",0,1),$FA$6:$FA$11,$ET$6:$ET$11,"",0,1)</f>
        <v>Ø</v>
      </c>
      <c r="GO21" s="58" t="str">
        <f>_xlfn.XLOOKUP(_xlfn.XLOOKUP($FA$14&amp;$ET21&amp;GO$17,'Data M-1'!$F:$F,'Data M-1'!$G:$G,"Not in Scope",0,1),$FA$6:$FA$11,$ET$6:$ET$11,"",0,1)</f>
        <v>Ø</v>
      </c>
      <c r="GP21" s="58" t="str">
        <f>_xlfn.XLOOKUP(_xlfn.XLOOKUP($FA$14&amp;$ET21&amp;GP$17,'Data M-1'!$F:$F,'Data M-1'!$G:$G,"Not in Scope",0,1),$FA$6:$FA$11,$ET$6:$ET$11,"",0,1)</f>
        <v>Ø</v>
      </c>
      <c r="GQ21" s="58" t="str">
        <f>_xlfn.XLOOKUP(_xlfn.XLOOKUP($FA$14&amp;$ET21&amp;GQ$17,'Data M-1'!$F:$F,'Data M-1'!$G:$G,"Not in Scope",0,1),$FA$6:$FA$11,$ET$6:$ET$11,"",0,1)</f>
        <v>Ø</v>
      </c>
      <c r="GR21" s="58" t="str">
        <f>_xlfn.XLOOKUP(_xlfn.XLOOKUP($FA$14&amp;$ET21&amp;GR$17,'Data M-1'!$F:$F,'Data M-1'!$G:$G,"Not in Scope",0,1),$FA$6:$FA$11,$ET$6:$ET$11,"",0,1)</f>
        <v>◯</v>
      </c>
      <c r="GS21" s="58" t="str">
        <f>_xlfn.XLOOKUP(_xlfn.XLOOKUP($FA$14&amp;$ET21&amp;GS$17,'Data M-1'!$F:$F,'Data M-1'!$G:$G,"Not in Scope",0,1),$FA$6:$FA$11,$ET$6:$ET$11,"",0,1)</f>
        <v>Ø</v>
      </c>
      <c r="GT21" s="58" t="str">
        <f>_xlfn.XLOOKUP(_xlfn.XLOOKUP($FA$14&amp;$ET21&amp;GT$17,'Data M-1'!$F:$F,'Data M-1'!$G:$G,"Not in Scope",0,1),$FA$6:$FA$11,$ET$6:$ET$11,"",0,1)</f>
        <v>◯</v>
      </c>
      <c r="GU21" s="58" t="str">
        <f>_xlfn.XLOOKUP(_xlfn.XLOOKUP($FA$14&amp;$ET21&amp;GU$17,'Data M-1'!$F:$F,'Data M-1'!$G:$G,"Not in Scope",0,1),$FA$6:$FA$11,$ET$6:$ET$11,"",0,1)</f>
        <v>Ø</v>
      </c>
      <c r="GV21" s="58" t="str">
        <f>_xlfn.XLOOKUP(_xlfn.XLOOKUP($FA$14&amp;$ET21&amp;GV$17,'Data M-1'!$F:$F,'Data M-1'!$G:$G,"Not in Scope",0,1),$FA$6:$FA$11,$ET$6:$ET$11,"",0,1)</f>
        <v>Ø</v>
      </c>
      <c r="GW21" s="58" t="str">
        <f>_xlfn.XLOOKUP(_xlfn.XLOOKUP($FA$14&amp;$ET21&amp;GW$17,'Data M-1'!$F:$F,'Data M-1'!$G:$G,"Not in Scope",0,1),$FA$6:$FA$11,$ET$6:$ET$11,"",0,1)</f>
        <v>Ø</v>
      </c>
      <c r="GX21" s="58" t="str">
        <f>_xlfn.XLOOKUP(_xlfn.XLOOKUP($FA$14&amp;$ET21&amp;GX$17,'Data M-1'!$F:$F,'Data M-1'!$G:$G,"Not in Scope",0,1),$FA$6:$FA$11,$ET$6:$ET$11,"",0,1)</f>
        <v>Ø</v>
      </c>
      <c r="GY21" s="58" t="str">
        <f>_xlfn.XLOOKUP(_xlfn.XLOOKUP($FA$14&amp;$ET21&amp;GY$17,'Data M-1'!$F:$F,'Data M-1'!$G:$G,"Not in Scope",0,1),$FA$6:$FA$11,$ET$6:$ET$11,"",0,1)</f>
        <v>Ø</v>
      </c>
      <c r="GZ21" s="58" t="str">
        <f>_xlfn.XLOOKUP(_xlfn.XLOOKUP($FA$14&amp;$ET21&amp;GZ$17,'Data M-1'!$F:$F,'Data M-1'!$G:$G,"Not in Scope",0,1),$FA$6:$FA$11,$ET$6:$ET$11,"",0,1)</f>
        <v>Ø</v>
      </c>
      <c r="HA21" s="58" t="str">
        <f>_xlfn.XLOOKUP(_xlfn.XLOOKUP($FA$14&amp;$ET21&amp;HA$17,'Data M-1'!$F:$F,'Data M-1'!$G:$G,"Not in Scope",0,1),$FA$6:$FA$11,$ET$6:$ET$11,"",0,1)</f>
        <v>Ø</v>
      </c>
    </row>
    <row r="22" spans="2:212" x14ac:dyDescent="0.25">
      <c r="B22" s="133" t="s">
        <v>526</v>
      </c>
      <c r="C22" s="126"/>
      <c r="D22" s="127"/>
      <c r="E22" s="127"/>
      <c r="F22" s="127"/>
      <c r="G22" s="127"/>
      <c r="H22" s="128"/>
      <c r="I22" s="58" t="str">
        <f>_xlfn.XLOOKUP(_xlfn.XLOOKUP($I$14&amp;$B22&amp;I$17,Data!$F:$F,Data!$H:$H,"",0,-1),$I$6:$I$12,$B$6:$B$12,INDEX($ET$17:$HA$40,MATCH($B22,$ET$17:$ET$40,0),MATCH(I$17,$ET$17:$HA$17,0),1),0,1)</f>
        <v>✔</v>
      </c>
      <c r="J22" s="58" t="str">
        <f>_xlfn.XLOOKUP(_xlfn.XLOOKUP($I$14&amp;$B22&amp;J$17,Data!$F:$F,Data!$H:$H,"",0,-1),$I$6:$I$12,$B$6:$B$12,INDEX($ET$17:$HA$40,MATCH($B22,$ET$17:$ET$40,0),MATCH(J$17,$ET$17:$HA$17,0),1),0,1)</f>
        <v>Ø</v>
      </c>
      <c r="K22" s="58" t="str">
        <f>_xlfn.XLOOKUP(_xlfn.XLOOKUP($I$14&amp;$B22&amp;K$17,Data!$F:$F,Data!$H:$H,"",0,-1),$I$6:$I$12,$B$6:$B$12,INDEX($ET$17:$HA$40,MATCH($B22,$ET$17:$ET$40,0),MATCH(K$17,$ET$17:$HA$17,0),1),0,1)</f>
        <v>Ø</v>
      </c>
      <c r="L22" s="58" t="str">
        <f>_xlfn.XLOOKUP(_xlfn.XLOOKUP($I$14&amp;$B22&amp;L$17,Data!$F:$F,Data!$H:$H,"",0,-1),$I$6:$I$12,$B$6:$B$12,INDEX($ET$17:$HA$40,MATCH($B22,$ET$17:$ET$40,0),MATCH(L$17,$ET$17:$HA$17,0),1),0,1)</f>
        <v>Ø</v>
      </c>
      <c r="M22" s="58" t="str">
        <f>_xlfn.XLOOKUP(_xlfn.XLOOKUP($I$14&amp;$B22&amp;M$17,Data!$F:$F,Data!$H:$H,"",0,-1),$I$6:$I$12,$B$6:$B$12,INDEX($ET$17:$HA$40,MATCH($B22,$ET$17:$ET$40,0),MATCH(M$17,$ET$17:$HA$17,0),1),0,1)</f>
        <v>Ø</v>
      </c>
      <c r="N22" s="58" t="str">
        <f>_xlfn.XLOOKUP(_xlfn.XLOOKUP($I$14&amp;$B22&amp;N$17,Data!$F:$F,Data!$H:$H,"",0,-1),$I$6:$I$12,$B$6:$B$12,INDEX($ET$17:$HA$40,MATCH($B22,$ET$17:$ET$40,0),MATCH(N$17,$ET$17:$HA$17,0),1),0,1)</f>
        <v>Ø</v>
      </c>
      <c r="O22" s="58" t="str">
        <f>_xlfn.XLOOKUP(_xlfn.XLOOKUP($I$14&amp;$B22&amp;O$17,Data!$F:$F,Data!$H:$H,"",0,-1),$I$6:$I$12,$B$6:$B$12,INDEX($ET$17:$HA$40,MATCH($B22,$ET$17:$ET$40,0),MATCH(O$17,$ET$17:$HA$17,0),1),0,1)</f>
        <v>◯</v>
      </c>
      <c r="P22" s="58" t="str">
        <f>_xlfn.XLOOKUP(_xlfn.XLOOKUP($I$14&amp;$B22&amp;P$17,Data!$F:$F,Data!$H:$H,"",0,-1),$I$6:$I$12,$B$6:$B$12,INDEX($ET$17:$HA$40,MATCH($B22,$ET$17:$ET$40,0),MATCH(P$17,$ET$17:$HA$17,0),1),0,1)</f>
        <v>Ø</v>
      </c>
      <c r="Q22" s="58" t="str">
        <f>_xlfn.XLOOKUP(_xlfn.XLOOKUP($I$14&amp;$B22&amp;Q$17,Data!$F:$F,Data!$H:$H,"",0,-1),$I$6:$I$12,$B$6:$B$12,INDEX($ET$17:$HA$40,MATCH($B22,$ET$17:$ET$40,0),MATCH(Q$17,$ET$17:$HA$17,0),1),0,1)</f>
        <v>Ø</v>
      </c>
      <c r="R22" s="58" t="str">
        <f>_xlfn.XLOOKUP(_xlfn.XLOOKUP($I$14&amp;$B22&amp;R$17,Data!$F:$F,Data!$H:$H,"",0,-1),$I$6:$I$12,$B$6:$B$12,INDEX($ET$17:$HA$40,MATCH($B22,$ET$17:$ET$40,0),MATCH(R$17,$ET$17:$HA$17,0),1),0,1)</f>
        <v>Ø</v>
      </c>
      <c r="S22" s="58" t="str">
        <f>_xlfn.XLOOKUP(_xlfn.XLOOKUP($I$14&amp;$B22&amp;S$17,Data!$F:$F,Data!$H:$H,"",0,-1),$I$6:$I$12,$B$6:$B$12,INDEX($ET$17:$HA$40,MATCH($B22,$ET$17:$ET$40,0),MATCH(S$17,$ET$17:$HA$17,0),1),0,1)</f>
        <v>Ø</v>
      </c>
      <c r="T22" s="58" t="str">
        <f>_xlfn.XLOOKUP(_xlfn.XLOOKUP($I$14&amp;$B22&amp;T$17,Data!$F:$F,Data!$H:$H,"",0,-1),$I$6:$I$12,$B$6:$B$12,INDEX($ET$17:$HA$40,MATCH($B22,$ET$17:$ET$40,0),MATCH(T$17,$ET$17:$HA$17,0),1),0,1)</f>
        <v>Ø</v>
      </c>
      <c r="U22" s="58" t="str">
        <f>_xlfn.XLOOKUP(_xlfn.XLOOKUP($I$14&amp;$B22&amp;U$17,Data!$F:$F,Data!$H:$H,"",0,-1),$I$6:$I$12,$B$6:$B$12,INDEX($ET$17:$HA$40,MATCH($B22,$ET$17:$ET$40,0),MATCH(U$17,$ET$17:$HA$17,0),1),0,1)</f>
        <v>Ø</v>
      </c>
      <c r="V22" s="58" t="str">
        <f>_xlfn.XLOOKUP(_xlfn.XLOOKUP($I$14&amp;$B22&amp;V$17,Data!$F:$F,Data!$H:$H,"",0,-1),$I$6:$I$12,$B$6:$B$12,INDEX($ET$17:$HA$40,MATCH($B22,$ET$17:$ET$40,0),MATCH(V$17,$ET$17:$HA$17,0),1),0,1)</f>
        <v>Ø</v>
      </c>
      <c r="W22" s="58" t="str">
        <f>_xlfn.XLOOKUP(_xlfn.XLOOKUP($I$14&amp;$B22&amp;W$17,Data!$F:$F,Data!$H:$H,"",0,-1),$I$6:$I$12,$B$6:$B$12,INDEX($ET$17:$HA$40,MATCH($B22,$ET$17:$ET$40,0),MATCH(W$17,$ET$17:$HA$17,0),1),0,1)</f>
        <v>Ø</v>
      </c>
      <c r="X22" s="58" t="str">
        <f>_xlfn.XLOOKUP(_xlfn.XLOOKUP($I$14&amp;$B22&amp;X$17,Data!$F:$F,Data!$H:$H,"",0,-1),$I$6:$I$12,$B$6:$B$12,INDEX($ET$17:$HA$40,MATCH($B22,$ET$17:$ET$40,0),MATCH(X$17,$ET$17:$HA$17,0),1),0,1)</f>
        <v>Ø</v>
      </c>
      <c r="Y22" s="58" t="str">
        <f>_xlfn.XLOOKUP(_xlfn.XLOOKUP($I$14&amp;$B22&amp;Y$17,Data!$F:$F,Data!$H:$H,"",0,-1),$I$6:$I$12,$B$6:$B$12,INDEX($ET$17:$HA$40,MATCH($B22,$ET$17:$ET$40,0),MATCH(Y$17,$ET$17:$HA$17,0),1),0,1)</f>
        <v>Ø</v>
      </c>
      <c r="Z22" s="58" t="str">
        <f>_xlfn.XLOOKUP(_xlfn.XLOOKUP($I$14&amp;$B22&amp;Z$17,Data!$F:$F,Data!$H:$H,"",0,-1),$I$6:$I$12,$B$6:$B$12,INDEX($ET$17:$HA$40,MATCH($B22,$ET$17:$ET$40,0),MATCH(Z$17,$ET$17:$HA$17,0),1),0,1)</f>
        <v>Ø</v>
      </c>
      <c r="AA22" s="58" t="str">
        <f>_xlfn.XLOOKUP(_xlfn.XLOOKUP($I$14&amp;$B22&amp;AA$17,Data!$F:$F,Data!$H:$H,"",0,-1),$I$6:$I$12,$B$6:$B$12,INDEX($ET$17:$HA$40,MATCH($B22,$ET$17:$ET$40,0),MATCH(AA$17,$ET$17:$HA$17,0),1),0,1)</f>
        <v>Ø</v>
      </c>
      <c r="AB22" s="58" t="str">
        <f>_xlfn.XLOOKUP(_xlfn.XLOOKUP($I$14&amp;$B22&amp;AB$17,Data!$F:$F,Data!$H:$H,"",0,-1),$I$6:$I$12,$B$6:$B$12,INDEX($ET$17:$HA$40,MATCH($B22,$ET$17:$ET$40,0),MATCH(AB$17,$ET$17:$HA$17,0),1),0,1)</f>
        <v>Ø</v>
      </c>
      <c r="AC22" s="58" t="str">
        <f>_xlfn.XLOOKUP(_xlfn.XLOOKUP($I$14&amp;$B22&amp;AC$17,Data!$F:$F,Data!$H:$H,"",0,-1),$I$6:$I$12,$B$6:$B$12,INDEX($ET$17:$HA$40,MATCH($B22,$ET$17:$ET$40,0),MATCH(AC$17,$ET$17:$HA$17,0),1),0,1)</f>
        <v>Ø</v>
      </c>
      <c r="AD22" s="58" t="str">
        <f>_xlfn.XLOOKUP(_xlfn.XLOOKUP($I$14&amp;$B22&amp;AD$17,Data!$F:$F,Data!$H:$H,"",0,-1),$I$6:$I$12,$B$6:$B$12,INDEX($ET$17:$HA$40,MATCH($B22,$ET$17:$ET$40,0),MATCH(AD$17,$ET$17:$HA$17,0),1),0,1)</f>
        <v>Ø</v>
      </c>
      <c r="AE22" s="58" t="str">
        <f>_xlfn.XLOOKUP(_xlfn.XLOOKUP($I$14&amp;$B22&amp;AE$17,Data!$F:$F,Data!$H:$H,"",0,-1),$I$6:$I$12,$B$6:$B$12,INDEX($ET$17:$HA$40,MATCH($B22,$ET$17:$ET$40,0),MATCH(AE$17,$ET$17:$HA$17,0),1),0,1)</f>
        <v>Ø</v>
      </c>
      <c r="AF22" s="58" t="str">
        <f>_xlfn.XLOOKUP(_xlfn.XLOOKUP($I$14&amp;$B22&amp;AF$17,Data!$F:$F,Data!$H:$H,"",0,-1),$I$6:$I$12,$B$6:$B$12,INDEX($ET$17:$HA$40,MATCH($B22,$ET$17:$ET$40,0),MATCH(AF$17,$ET$17:$HA$17,0),1),0,1)</f>
        <v>✔</v>
      </c>
      <c r="AG22" s="58" t="str">
        <f>_xlfn.XLOOKUP(_xlfn.XLOOKUP($I$14&amp;$B22&amp;AG$17,Data!$F:$F,Data!$H:$H,"",0,-1),$I$6:$I$12,$B$6:$B$12,INDEX($ET$17:$HA$40,MATCH($B22,$ET$17:$ET$40,0),MATCH(AG$17,$ET$17:$HA$17,0),1),0,1)</f>
        <v>Ø</v>
      </c>
      <c r="AH22" s="58" t="str">
        <f>_xlfn.XLOOKUP(_xlfn.XLOOKUP($I$14&amp;$B22&amp;AH$17,Data!$F:$F,Data!$H:$H,"",0,-1),$I$6:$I$12,$B$6:$B$12,INDEX($ET$17:$HA$40,MATCH($B22,$ET$17:$ET$40,0),MATCH(AH$17,$ET$17:$HA$17,0),1),0,1)</f>
        <v>Ø</v>
      </c>
      <c r="AI22" s="58" t="str">
        <f>_xlfn.XLOOKUP(_xlfn.XLOOKUP($I$14&amp;$B22&amp;AI$17,Data!$F:$F,Data!$H:$H,"",0,-1),$I$6:$I$12,$B$6:$B$12,INDEX($ET$17:$HA$40,MATCH($B22,$ET$17:$ET$40,0),MATCH(AI$17,$ET$17:$HA$17,0),1),0,1)</f>
        <v>Ø</v>
      </c>
      <c r="AJ22" s="58" t="str">
        <f>_xlfn.XLOOKUP(_xlfn.XLOOKUP($I$14&amp;$B22&amp;AJ$17,Data!$F:$F,Data!$H:$H,"",0,-1),$I$6:$I$12,$B$6:$B$12,INDEX($ET$17:$HA$40,MATCH($B22,$ET$17:$ET$40,0),MATCH(AJ$17,$ET$17:$HA$17,0),1),0,1)</f>
        <v>Ø</v>
      </c>
      <c r="AK22" s="58" t="str">
        <f>_xlfn.XLOOKUP(_xlfn.XLOOKUP($I$14&amp;$B22&amp;AK$17,Data!$F:$F,Data!$H:$H,"",0,-1),$I$6:$I$12,$B$6:$B$12,INDEX($ET$17:$HA$40,MATCH($B22,$ET$17:$ET$40,0),MATCH(AK$17,$ET$17:$HA$17,0),1),0,1)</f>
        <v>Ø</v>
      </c>
      <c r="AL22" s="58" t="str">
        <f>_xlfn.XLOOKUP(_xlfn.XLOOKUP($I$14&amp;$B22&amp;AL$17,Data!$F:$F,Data!$H:$H,"",0,-1),$I$6:$I$12,$B$6:$B$12,INDEX($ET$17:$HA$40,MATCH($B22,$ET$17:$ET$40,0),MATCH(AL$17,$ET$17:$HA$17,0),1),0,1)</f>
        <v>Ø</v>
      </c>
      <c r="AM22" s="58" t="str">
        <f>_xlfn.XLOOKUP(_xlfn.XLOOKUP($I$14&amp;$B22&amp;AM$17,Data!$F:$F,Data!$H:$H,"",0,-1),$I$6:$I$12,$B$6:$B$12,INDEX($ET$17:$HA$40,MATCH($B22,$ET$17:$ET$40,0),MATCH(AM$17,$ET$17:$HA$17,0),1),0,1)</f>
        <v>✔</v>
      </c>
      <c r="AN22" s="58" t="str">
        <f>_xlfn.XLOOKUP(_xlfn.XLOOKUP($I$14&amp;$B22&amp;AN$17,Data!$F:$F,Data!$H:$H,"",0,-1),$I$6:$I$12,$B$6:$B$12,INDEX($ET$17:$HA$40,MATCH($B22,$ET$17:$ET$40,0),MATCH(AN$17,$ET$17:$HA$17,0),1),0,1)</f>
        <v>Ø</v>
      </c>
      <c r="AO22" s="58" t="str">
        <f>_xlfn.XLOOKUP(_xlfn.XLOOKUP($I$14&amp;$B22&amp;AO$17,Data!$F:$F,Data!$H:$H,"",0,-1),$I$6:$I$12,$B$6:$B$12,INDEX($ET$17:$HA$40,MATCH($B22,$ET$17:$ET$40,0),MATCH(AO$17,$ET$17:$HA$17,0),1),0,1)</f>
        <v>✔</v>
      </c>
      <c r="AP22" s="58" t="str">
        <f>_xlfn.XLOOKUP(_xlfn.XLOOKUP($I$14&amp;$B22&amp;AP$17,Data!$F:$F,Data!$H:$H,"",0,-1),$I$6:$I$12,$B$6:$B$12,INDEX($ET$17:$HA$40,MATCH($B22,$ET$17:$ET$40,0),MATCH(AP$17,$ET$17:$HA$17,0),1),0,1)</f>
        <v>Ø</v>
      </c>
      <c r="AQ22" s="58" t="str">
        <f>_xlfn.XLOOKUP(_xlfn.XLOOKUP($I$14&amp;$B22&amp;AQ$17,Data!$F:$F,Data!$H:$H,"",0,-1),$I$6:$I$12,$B$6:$B$12,INDEX($ET$17:$HA$40,MATCH($B22,$ET$17:$ET$40,0),MATCH(AQ$17,$ET$17:$HA$17,0),1),0,1)</f>
        <v>Ø</v>
      </c>
      <c r="AR22" s="58" t="str">
        <f>_xlfn.XLOOKUP(_xlfn.XLOOKUP($I$14&amp;$B22&amp;AR$17,Data!$F:$F,Data!$H:$H,"",0,-1),$I$6:$I$12,$B$6:$B$12,INDEX($ET$17:$HA$40,MATCH($B22,$ET$17:$ET$40,0),MATCH(AR$17,$ET$17:$HA$17,0),1),0,1)</f>
        <v>Ø</v>
      </c>
      <c r="AS22" s="58" t="str">
        <f>_xlfn.XLOOKUP(_xlfn.XLOOKUP($I$14&amp;$B22&amp;AS$17,Data!$F:$F,Data!$H:$H,"",0,-1),$I$6:$I$12,$B$6:$B$12,INDEX($ET$17:$HA$40,MATCH($B22,$ET$17:$ET$40,0),MATCH(AS$17,$ET$17:$HA$17,0),1),0,1)</f>
        <v>✔</v>
      </c>
      <c r="AT22" s="58" t="str">
        <f>_xlfn.XLOOKUP(_xlfn.XLOOKUP($I$14&amp;$B22&amp;AT$17,Data!$F:$F,Data!$H:$H,"",0,-1),$I$6:$I$12,$B$6:$B$12,INDEX($ET$17:$HA$40,MATCH($B22,$ET$17:$ET$40,0),MATCH(AT$17,$ET$17:$HA$17,0),1),0,1)</f>
        <v>✔</v>
      </c>
      <c r="AU22" s="58" t="str">
        <f>_xlfn.XLOOKUP(_xlfn.XLOOKUP($I$14&amp;$B22&amp;AU$17,Data!$F:$F,Data!$H:$H,"",0,-1),$I$6:$I$12,$B$6:$B$12,INDEX($ET$17:$HA$40,MATCH($B22,$ET$17:$ET$40,0),MATCH(AU$17,$ET$17:$HA$17,0),1),0,1)</f>
        <v>Ø</v>
      </c>
      <c r="AV22" s="58" t="str">
        <f>_xlfn.XLOOKUP(_xlfn.XLOOKUP($I$14&amp;$B22&amp;AV$17,Data!$F:$F,Data!$H:$H,"",0,-1),$I$6:$I$12,$B$6:$B$12,INDEX($ET$17:$HA$40,MATCH($B22,$ET$17:$ET$40,0),MATCH(AV$17,$ET$17:$HA$17,0),1),0,1)</f>
        <v>Ø</v>
      </c>
      <c r="AW22" s="58" t="str">
        <f>_xlfn.XLOOKUP(_xlfn.XLOOKUP($I$14&amp;$B22&amp;AW$17,Data!$F:$F,Data!$H:$H,"",0,-1),$I$6:$I$12,$B$6:$B$12,INDEX($ET$17:$HA$40,MATCH($B22,$ET$17:$ET$40,0),MATCH(AW$17,$ET$17:$HA$17,0),1),0,1)</f>
        <v>✔</v>
      </c>
      <c r="AX22" s="58" t="str">
        <f>_xlfn.XLOOKUP(_xlfn.XLOOKUP($I$14&amp;$B22&amp;AX$17,Data!$F:$F,Data!$H:$H,"",0,-1),$I$6:$I$12,$B$6:$B$12,INDEX($ET$17:$HA$40,MATCH($B22,$ET$17:$ET$40,0),MATCH(AX$17,$ET$17:$HA$17,0),1),0,1)</f>
        <v>Ø</v>
      </c>
      <c r="AY22" s="58" t="str">
        <f>_xlfn.XLOOKUP(_xlfn.XLOOKUP($I$14&amp;$B22&amp;AY$17,Data!$F:$F,Data!$H:$H,"",0,-1),$I$6:$I$12,$B$6:$B$12,INDEX($ET$17:$HA$40,MATCH($B22,$ET$17:$ET$40,0),MATCH(AY$17,$ET$17:$HA$17,0),1),0,1)</f>
        <v>Ø</v>
      </c>
      <c r="AZ22" s="58" t="str">
        <f>_xlfn.XLOOKUP(_xlfn.XLOOKUP($I$14&amp;$B22&amp;AZ$17,Data!$F:$F,Data!$H:$H,"",0,-1),$I$6:$I$12,$B$6:$B$12,INDEX($ET$17:$HA$40,MATCH($B22,$ET$17:$ET$40,0),MATCH(AZ$17,$ET$17:$HA$17,0),1),0,1)</f>
        <v>✔</v>
      </c>
      <c r="BA22" s="58" t="str">
        <f>_xlfn.XLOOKUP(_xlfn.XLOOKUP($I$14&amp;$B22&amp;BA$17,Data!$F:$F,Data!$H:$H,"",0,-1),$I$6:$I$12,$B$6:$B$12,INDEX($ET$17:$HA$40,MATCH($B22,$ET$17:$ET$40,0),MATCH(BA$17,$ET$17:$HA$17,0),1),0,1)</f>
        <v>Ø</v>
      </c>
      <c r="BB22" s="58" t="str">
        <f>_xlfn.XLOOKUP(_xlfn.XLOOKUP($I$14&amp;$B22&amp;BB$17,Data!$F:$F,Data!$H:$H,"",0,-1),$I$6:$I$12,$B$6:$B$12,INDEX($ET$17:$HA$40,MATCH($B22,$ET$17:$ET$40,0),MATCH(BB$17,$ET$17:$HA$17,0),1),0,1)</f>
        <v>✔</v>
      </c>
      <c r="BC22" s="58" t="str">
        <f>_xlfn.XLOOKUP(_xlfn.XLOOKUP($I$14&amp;$B22&amp;BC$17,Data!$F:$F,Data!$H:$H,"",0,-1),$I$6:$I$12,$B$6:$B$12,INDEX($ET$17:$HA$40,MATCH($B22,$ET$17:$ET$40,0),MATCH(BC$17,$ET$17:$HA$17,0),1),0,1)</f>
        <v>Ø</v>
      </c>
      <c r="BD22" s="58" t="str">
        <f>_xlfn.XLOOKUP(_xlfn.XLOOKUP($I$14&amp;$B22&amp;BD$17,Data!$F:$F,Data!$H:$H,"",0,-1),$I$6:$I$12,$B$6:$B$12,INDEX($ET$17:$HA$40,MATCH($B22,$ET$17:$ET$40,0),MATCH(BD$17,$ET$17:$HA$17,0),1),0,1)</f>
        <v>Ø</v>
      </c>
      <c r="BE22" s="58" t="str">
        <f>_xlfn.XLOOKUP(_xlfn.XLOOKUP($I$14&amp;$B22&amp;BE$17,Data!$F:$F,Data!$H:$H,"",0,-1),$I$6:$I$12,$B$6:$B$12,INDEX($ET$17:$HA$40,MATCH($B22,$ET$17:$ET$40,0),MATCH(BE$17,$ET$17:$HA$17,0),1),0,1)</f>
        <v>Ø</v>
      </c>
      <c r="BF22" s="58" t="str">
        <f>_xlfn.XLOOKUP(_xlfn.XLOOKUP($I$14&amp;$B22&amp;BF$17,Data!$F:$F,Data!$H:$H,"",0,-1),$I$6:$I$12,$B$6:$B$12,INDEX($ET$17:$HA$40,MATCH($B22,$ET$17:$ET$40,0),MATCH(BF$17,$ET$17:$HA$17,0),1),0,1)</f>
        <v>Ø</v>
      </c>
      <c r="BG22" s="58" t="str">
        <f>_xlfn.XLOOKUP(_xlfn.XLOOKUP($I$14&amp;$B22&amp;BG$17,Data!$F:$F,Data!$H:$H,"",0,-1),$I$6:$I$12,$B$6:$B$12,INDEX($ET$17:$HA$40,MATCH($B22,$ET$17:$ET$40,0),MATCH(BG$17,$ET$17:$HA$17,0),1),0,1)</f>
        <v>Ø</v>
      </c>
      <c r="BH22" s="58" t="str">
        <f>_xlfn.XLOOKUP(_xlfn.XLOOKUP($I$14&amp;$B22&amp;BH$17,Data!$F:$F,Data!$H:$H,"",0,-1),$I$6:$I$12,$B$6:$B$12,INDEX($ET$17:$HA$40,MATCH($B22,$ET$17:$ET$40,0),MATCH(BH$17,$ET$17:$HA$17,0),1),0,1)</f>
        <v>Ø</v>
      </c>
      <c r="BI22" s="58" t="str">
        <f>_xlfn.XLOOKUP(_xlfn.XLOOKUP($I$14&amp;$B22&amp;BI$17,Data!$F:$F,Data!$H:$H,"",0,-1),$I$6:$I$12,$B$6:$B$12,INDEX($ET$17:$HA$40,MATCH($B22,$ET$17:$ET$40,0),MATCH(BI$17,$ET$17:$HA$17,0),1),0,1)</f>
        <v>Ø</v>
      </c>
      <c r="BJ22" s="57"/>
      <c r="BL22" s="57"/>
      <c r="BN22" s="57"/>
      <c r="BP22" s="57"/>
      <c r="BS22" s="57"/>
      <c r="BU22" s="57"/>
      <c r="BW22" s="57"/>
      <c r="BY22" s="57"/>
      <c r="CA22" s="57"/>
      <c r="CC22" s="57"/>
      <c r="CE22" s="57"/>
      <c r="CG22" s="57"/>
      <c r="CI22" s="57"/>
      <c r="CK22" s="57"/>
      <c r="CM22" s="57"/>
      <c r="CO22" s="57"/>
      <c r="CQ22" s="57"/>
      <c r="CS22" s="57"/>
      <c r="CU22" s="57"/>
      <c r="CV22" s="57"/>
      <c r="CX22" s="57"/>
      <c r="CZ22" s="57"/>
      <c r="DB22" s="57"/>
      <c r="DE22" s="57"/>
      <c r="DG22" s="57"/>
      <c r="DI22" s="57"/>
      <c r="DK22" s="57"/>
      <c r="DM22" s="57"/>
      <c r="DN22" s="57"/>
      <c r="DP22" s="57"/>
      <c r="DR22" s="57"/>
      <c r="DT22" s="57"/>
      <c r="DV22" s="57"/>
      <c r="DX22" s="57"/>
      <c r="DZ22" s="57"/>
      <c r="EB22" s="57"/>
      <c r="ED22" s="57"/>
      <c r="EF22" s="57"/>
      <c r="EH22" s="57"/>
      <c r="EJ22" s="57"/>
      <c r="EL22" s="57"/>
      <c r="EN22" s="57"/>
      <c r="EP22" s="57"/>
      <c r="ER22" s="57"/>
      <c r="ET22" s="133" t="s">
        <v>526</v>
      </c>
      <c r="EU22" s="126"/>
      <c r="EV22" s="127"/>
      <c r="EW22" s="127"/>
      <c r="EX22" s="127"/>
      <c r="EY22" s="127"/>
      <c r="EZ22" s="128"/>
      <c r="FA22" s="58" t="str">
        <f>_xlfn.XLOOKUP(_xlfn.XLOOKUP($FA$14&amp;$ET22&amp;FA$17,'Data M-1'!$F:$F,'Data M-1'!$G:$G,"Not in Scope",0,1),$FA$6:$FA$11,$ET$6:$ET$11,"",0,1)</f>
        <v>◯</v>
      </c>
      <c r="FB22" s="58" t="str">
        <f>_xlfn.XLOOKUP(_xlfn.XLOOKUP($FA$14&amp;$ET22&amp;FB$17,'Data M-1'!$F:$F,'Data M-1'!$G:$G,"Not in Scope",0,1),$FA$6:$FA$11,$ET$6:$ET$11,"",0,1)</f>
        <v>Ø</v>
      </c>
      <c r="FC22" s="58" t="str">
        <f>_xlfn.XLOOKUP(_xlfn.XLOOKUP($FA$14&amp;$ET22&amp;FC$17,'Data M-1'!$F:$F,'Data M-1'!$G:$G,"Not in Scope",0,1),$FA$6:$FA$11,$ET$6:$ET$11,"",0,1)</f>
        <v>Ø</v>
      </c>
      <c r="FD22" s="58" t="str">
        <f>_xlfn.XLOOKUP(_xlfn.XLOOKUP($FA$14&amp;$ET22&amp;FD$17,'Data M-1'!$F:$F,'Data M-1'!$G:$G,"Not in Scope",0,1),$FA$6:$FA$11,$ET$6:$ET$11,"",0,1)</f>
        <v>Ø</v>
      </c>
      <c r="FE22" s="58" t="str">
        <f>_xlfn.XLOOKUP(_xlfn.XLOOKUP($FA$14&amp;$ET22&amp;FE$17,'Data M-1'!$F:$F,'Data M-1'!$G:$G,"Not in Scope",0,1),$FA$6:$FA$11,$ET$6:$ET$11,"",0,1)</f>
        <v>Ø</v>
      </c>
      <c r="FF22" s="58" t="str">
        <f>_xlfn.XLOOKUP(_xlfn.XLOOKUP($FA$14&amp;$ET22&amp;FF$17,'Data M-1'!$F:$F,'Data M-1'!$G:$G,"Not in Scope",0,1),$FA$6:$FA$11,$ET$6:$ET$11,"",0,1)</f>
        <v>Ø</v>
      </c>
      <c r="FG22" s="58" t="str">
        <f>_xlfn.XLOOKUP(_xlfn.XLOOKUP($FA$14&amp;$ET22&amp;FG$17,'Data M-1'!$F:$F,'Data M-1'!$G:$G,"Not in Scope",0,1),$FA$6:$FA$11,$ET$6:$ET$11,"",0,1)</f>
        <v>◯</v>
      </c>
      <c r="FH22" s="58" t="str">
        <f>_xlfn.XLOOKUP(_xlfn.XLOOKUP($FA$14&amp;$ET22&amp;FH$17,'Data M-1'!$F:$F,'Data M-1'!$G:$G,"Not in Scope",0,1),$FA$6:$FA$11,$ET$6:$ET$11,"",0,1)</f>
        <v>Ø</v>
      </c>
      <c r="FI22" s="58" t="str">
        <f>_xlfn.XLOOKUP(_xlfn.XLOOKUP($FA$14&amp;$ET22&amp;FI$17,'Data M-1'!$F:$F,'Data M-1'!$G:$G,"Not in Scope",0,1),$FA$6:$FA$11,$ET$6:$ET$11,"",0,1)</f>
        <v>Ø</v>
      </c>
      <c r="FJ22" s="58" t="str">
        <f>_xlfn.XLOOKUP(_xlfn.XLOOKUP($FA$14&amp;$ET22&amp;FJ$17,'Data M-1'!$F:$F,'Data M-1'!$G:$G,"Not in Scope",0,1),$FA$6:$FA$11,$ET$6:$ET$11,"",0,1)</f>
        <v>Ø</v>
      </c>
      <c r="FK22" s="58" t="str">
        <f>_xlfn.XLOOKUP(_xlfn.XLOOKUP($FA$14&amp;$ET22&amp;FK$17,'Data M-1'!$F:$F,'Data M-1'!$G:$G,"Not in Scope",0,1),$FA$6:$FA$11,$ET$6:$ET$11,"",0,1)</f>
        <v>Ø</v>
      </c>
      <c r="FL22" s="58" t="str">
        <f>_xlfn.XLOOKUP(_xlfn.XLOOKUP($FA$14&amp;$ET22&amp;FL$17,'Data M-1'!$F:$F,'Data M-1'!$G:$G,"Not in Scope",0,1),$FA$6:$FA$11,$ET$6:$ET$11,"",0,1)</f>
        <v>Ø</v>
      </c>
      <c r="FM22" s="58" t="str">
        <f>_xlfn.XLOOKUP(_xlfn.XLOOKUP($FA$14&amp;$ET22&amp;FM$17,'Data M-1'!$F:$F,'Data M-1'!$G:$G,"Not in Scope",0,1),$FA$6:$FA$11,$ET$6:$ET$11,"",0,1)</f>
        <v>Ø</v>
      </c>
      <c r="FN22" s="58" t="str">
        <f>_xlfn.XLOOKUP(_xlfn.XLOOKUP($FA$14&amp;$ET22&amp;FN$17,'Data M-1'!$F:$F,'Data M-1'!$G:$G,"Not in Scope",0,1),$FA$6:$FA$11,$ET$6:$ET$11,"",0,1)</f>
        <v>Ø</v>
      </c>
      <c r="FO22" s="58" t="str">
        <f>_xlfn.XLOOKUP(_xlfn.XLOOKUP($FA$14&amp;$ET22&amp;FO$17,'Data M-1'!$F:$F,'Data M-1'!$G:$G,"Not in Scope",0,1),$FA$6:$FA$11,$ET$6:$ET$11,"",0,1)</f>
        <v>Ø</v>
      </c>
      <c r="FP22" s="58" t="str">
        <f>_xlfn.XLOOKUP(_xlfn.XLOOKUP($FA$14&amp;$ET22&amp;FP$17,'Data M-1'!$F:$F,'Data M-1'!$G:$G,"Not in Scope",0,1),$FA$6:$FA$11,$ET$6:$ET$11,"",0,1)</f>
        <v>Ø</v>
      </c>
      <c r="FQ22" s="58" t="str">
        <f>_xlfn.XLOOKUP(_xlfn.XLOOKUP($FA$14&amp;$ET22&amp;FQ$17,'Data M-1'!$F:$F,'Data M-1'!$G:$G,"Not in Scope",0,1),$FA$6:$FA$11,$ET$6:$ET$11,"",0,1)</f>
        <v>Ø</v>
      </c>
      <c r="FR22" s="58" t="str">
        <f>_xlfn.XLOOKUP(_xlfn.XLOOKUP($FA$14&amp;$ET22&amp;FR$17,'Data M-1'!$F:$F,'Data M-1'!$G:$G,"Not in Scope",0,1),$FA$6:$FA$11,$ET$6:$ET$11,"",0,1)</f>
        <v>Ø</v>
      </c>
      <c r="FS22" s="58" t="str">
        <f>_xlfn.XLOOKUP(_xlfn.XLOOKUP($FA$14&amp;$ET22&amp;FS$17,'Data M-1'!$F:$F,'Data M-1'!$G:$G,"Not in Scope",0,1),$FA$6:$FA$11,$ET$6:$ET$11,"",0,1)</f>
        <v>Ø</v>
      </c>
      <c r="FT22" s="58" t="str">
        <f>_xlfn.XLOOKUP(_xlfn.XLOOKUP($FA$14&amp;$ET22&amp;FT$17,'Data M-1'!$F:$F,'Data M-1'!$G:$G,"Not in Scope",0,1),$FA$6:$FA$11,$ET$6:$ET$11,"",0,1)</f>
        <v>Ø</v>
      </c>
      <c r="FU22" s="58" t="str">
        <f>_xlfn.XLOOKUP(_xlfn.XLOOKUP($FA$14&amp;$ET22&amp;FU$17,'Data M-1'!$F:$F,'Data M-1'!$G:$G,"Not in Scope",0,1),$FA$6:$FA$11,$ET$6:$ET$11,"",0,1)</f>
        <v>Ø</v>
      </c>
      <c r="FV22" s="58" t="str">
        <f>_xlfn.XLOOKUP(_xlfn.XLOOKUP($FA$14&amp;$ET22&amp;FV$17,'Data M-1'!$F:$F,'Data M-1'!$G:$G,"Not in Scope",0,1),$FA$6:$FA$11,$ET$6:$ET$11,"",0,1)</f>
        <v>Ø</v>
      </c>
      <c r="FW22" s="58" t="str">
        <f>_xlfn.XLOOKUP(_xlfn.XLOOKUP($FA$14&amp;$ET22&amp;FW$17,'Data M-1'!$F:$F,'Data M-1'!$G:$G,"Not in Scope",0,1),$FA$6:$FA$11,$ET$6:$ET$11,"",0,1)</f>
        <v>Ø</v>
      </c>
      <c r="FX22" s="58" t="str">
        <f>_xlfn.XLOOKUP(_xlfn.XLOOKUP($FA$14&amp;$ET22&amp;FX$17,'Data M-1'!$F:$F,'Data M-1'!$G:$G,"Not in Scope",0,1),$FA$6:$FA$11,$ET$6:$ET$11,"",0,1)</f>
        <v>◯</v>
      </c>
      <c r="FY22" s="58" t="str">
        <f>_xlfn.XLOOKUP(_xlfn.XLOOKUP($FA$14&amp;$ET22&amp;FY$17,'Data M-1'!$F:$F,'Data M-1'!$G:$G,"Not in Scope",0,1),$FA$6:$FA$11,$ET$6:$ET$11,"",0,1)</f>
        <v>Ø</v>
      </c>
      <c r="FZ22" s="58" t="str">
        <f>_xlfn.XLOOKUP(_xlfn.XLOOKUP($FA$14&amp;$ET22&amp;FZ$17,'Data M-1'!$F:$F,'Data M-1'!$G:$G,"Not in Scope",0,1),$FA$6:$FA$11,$ET$6:$ET$11,"",0,1)</f>
        <v>Ø</v>
      </c>
      <c r="GA22" s="58" t="str">
        <f>_xlfn.XLOOKUP(_xlfn.XLOOKUP($FA$14&amp;$ET22&amp;GA$17,'Data M-1'!$F:$F,'Data M-1'!$G:$G,"Not in Scope",0,1),$FA$6:$FA$11,$ET$6:$ET$11,"",0,1)</f>
        <v>Ø</v>
      </c>
      <c r="GB22" s="58" t="str">
        <f>_xlfn.XLOOKUP(_xlfn.XLOOKUP($FA$14&amp;$ET22&amp;GB$17,'Data M-1'!$F:$F,'Data M-1'!$G:$G,"Not in Scope",0,1),$FA$6:$FA$11,$ET$6:$ET$11,"",0,1)</f>
        <v>Ø</v>
      </c>
      <c r="GC22" s="58" t="str">
        <f>_xlfn.XLOOKUP(_xlfn.XLOOKUP($FA$14&amp;$ET22&amp;GC$17,'Data M-1'!$F:$F,'Data M-1'!$G:$G,"Not in Scope",0,1),$FA$6:$FA$11,$ET$6:$ET$11,"",0,1)</f>
        <v>Ø</v>
      </c>
      <c r="GD22" s="58" t="str">
        <f>_xlfn.XLOOKUP(_xlfn.XLOOKUP($FA$14&amp;$ET22&amp;GD$17,'Data M-1'!$F:$F,'Data M-1'!$G:$G,"Not in Scope",0,1),$FA$6:$FA$11,$ET$6:$ET$11,"",0,1)</f>
        <v>Ø</v>
      </c>
      <c r="GE22" s="58" t="str">
        <f>_xlfn.XLOOKUP(_xlfn.XLOOKUP($FA$14&amp;$ET22&amp;GE$17,'Data M-1'!$F:$F,'Data M-1'!$G:$G,"Not in Scope",0,1),$FA$6:$FA$11,$ET$6:$ET$11,"",0,1)</f>
        <v>◯</v>
      </c>
      <c r="GF22" s="58" t="str">
        <f>_xlfn.XLOOKUP(_xlfn.XLOOKUP($FA$14&amp;$ET22&amp;GF$17,'Data M-1'!$F:$F,'Data M-1'!$G:$G,"Not in Scope",0,1),$FA$6:$FA$11,$ET$6:$ET$11,"",0,1)</f>
        <v>Ø</v>
      </c>
      <c r="GG22" s="58" t="str">
        <f>_xlfn.XLOOKUP(_xlfn.XLOOKUP($FA$14&amp;$ET22&amp;GG$17,'Data M-1'!$F:$F,'Data M-1'!$G:$G,"Not in Scope",0,1),$FA$6:$FA$11,$ET$6:$ET$11,"",0,1)</f>
        <v>◯</v>
      </c>
      <c r="GH22" s="58" t="str">
        <f>_xlfn.XLOOKUP(_xlfn.XLOOKUP($FA$14&amp;$ET22&amp;GH$17,'Data M-1'!$F:$F,'Data M-1'!$G:$G,"Not in Scope",0,1),$FA$6:$FA$11,$ET$6:$ET$11,"",0,1)</f>
        <v>Ø</v>
      </c>
      <c r="GI22" s="58" t="str">
        <f>_xlfn.XLOOKUP(_xlfn.XLOOKUP($FA$14&amp;$ET22&amp;GI$17,'Data M-1'!$F:$F,'Data M-1'!$G:$G,"Not in Scope",0,1),$FA$6:$FA$11,$ET$6:$ET$11,"",0,1)</f>
        <v>Ø</v>
      </c>
      <c r="GJ22" s="58" t="str">
        <f>_xlfn.XLOOKUP(_xlfn.XLOOKUP($FA$14&amp;$ET22&amp;GJ$17,'Data M-1'!$F:$F,'Data M-1'!$G:$G,"Not in Scope",0,1),$FA$6:$FA$11,$ET$6:$ET$11,"",0,1)</f>
        <v>Ø</v>
      </c>
      <c r="GK22" s="58" t="str">
        <f>_xlfn.XLOOKUP(_xlfn.XLOOKUP($FA$14&amp;$ET22&amp;GK$17,'Data M-1'!$F:$F,'Data M-1'!$G:$G,"Not in Scope",0,1),$FA$6:$FA$11,$ET$6:$ET$11,"",0,1)</f>
        <v>◯</v>
      </c>
      <c r="GL22" s="58" t="str">
        <f>_xlfn.XLOOKUP(_xlfn.XLOOKUP($FA$14&amp;$ET22&amp;GL$17,'Data M-1'!$F:$F,'Data M-1'!$G:$G,"Not in Scope",0,1),$FA$6:$FA$11,$ET$6:$ET$11,"",0,1)</f>
        <v>◯</v>
      </c>
      <c r="GM22" s="58" t="str">
        <f>_xlfn.XLOOKUP(_xlfn.XLOOKUP($FA$14&amp;$ET22&amp;GM$17,'Data M-1'!$F:$F,'Data M-1'!$G:$G,"Not in Scope",0,1),$FA$6:$FA$11,$ET$6:$ET$11,"",0,1)</f>
        <v>Ø</v>
      </c>
      <c r="GN22" s="58" t="str">
        <f>_xlfn.XLOOKUP(_xlfn.XLOOKUP($FA$14&amp;$ET22&amp;GN$17,'Data M-1'!$F:$F,'Data M-1'!$G:$G,"Not in Scope",0,1),$FA$6:$FA$11,$ET$6:$ET$11,"",0,1)</f>
        <v>Ø</v>
      </c>
      <c r="GO22" s="58" t="str">
        <f>_xlfn.XLOOKUP(_xlfn.XLOOKUP($FA$14&amp;$ET22&amp;GO$17,'Data M-1'!$F:$F,'Data M-1'!$G:$G,"Not in Scope",0,1),$FA$6:$FA$11,$ET$6:$ET$11,"",0,1)</f>
        <v>Ø</v>
      </c>
      <c r="GP22" s="58" t="str">
        <f>_xlfn.XLOOKUP(_xlfn.XLOOKUP($FA$14&amp;$ET22&amp;GP$17,'Data M-1'!$F:$F,'Data M-1'!$G:$G,"Not in Scope",0,1),$FA$6:$FA$11,$ET$6:$ET$11,"",0,1)</f>
        <v>Ø</v>
      </c>
      <c r="GQ22" s="58" t="str">
        <f>_xlfn.XLOOKUP(_xlfn.XLOOKUP($FA$14&amp;$ET22&amp;GQ$17,'Data M-1'!$F:$F,'Data M-1'!$G:$G,"Not in Scope",0,1),$FA$6:$FA$11,$ET$6:$ET$11,"",0,1)</f>
        <v>Ø</v>
      </c>
      <c r="GR22" s="58" t="str">
        <f>_xlfn.XLOOKUP(_xlfn.XLOOKUP($FA$14&amp;$ET22&amp;GR$17,'Data M-1'!$F:$F,'Data M-1'!$G:$G,"Not in Scope",0,1),$FA$6:$FA$11,$ET$6:$ET$11,"",0,1)</f>
        <v>◯</v>
      </c>
      <c r="GS22" s="58" t="str">
        <f>_xlfn.XLOOKUP(_xlfn.XLOOKUP($FA$14&amp;$ET22&amp;GS$17,'Data M-1'!$F:$F,'Data M-1'!$G:$G,"Not in Scope",0,1),$FA$6:$FA$11,$ET$6:$ET$11,"",0,1)</f>
        <v>Ø</v>
      </c>
      <c r="GT22" s="58" t="str">
        <f>_xlfn.XLOOKUP(_xlfn.XLOOKUP($FA$14&amp;$ET22&amp;GT$17,'Data M-1'!$F:$F,'Data M-1'!$G:$G,"Not in Scope",0,1),$FA$6:$FA$11,$ET$6:$ET$11,"",0,1)</f>
        <v>◯</v>
      </c>
      <c r="GU22" s="58" t="str">
        <f>_xlfn.XLOOKUP(_xlfn.XLOOKUP($FA$14&amp;$ET22&amp;GU$17,'Data M-1'!$F:$F,'Data M-1'!$G:$G,"Not in Scope",0,1),$FA$6:$FA$11,$ET$6:$ET$11,"",0,1)</f>
        <v>Ø</v>
      </c>
      <c r="GV22" s="58" t="str">
        <f>_xlfn.XLOOKUP(_xlfn.XLOOKUP($FA$14&amp;$ET22&amp;GV$17,'Data M-1'!$F:$F,'Data M-1'!$G:$G,"Not in Scope",0,1),$FA$6:$FA$11,$ET$6:$ET$11,"",0,1)</f>
        <v>Ø</v>
      </c>
      <c r="GW22" s="58" t="str">
        <f>_xlfn.XLOOKUP(_xlfn.XLOOKUP($FA$14&amp;$ET22&amp;GW$17,'Data M-1'!$F:$F,'Data M-1'!$G:$G,"Not in Scope",0,1),$FA$6:$FA$11,$ET$6:$ET$11,"",0,1)</f>
        <v>Ø</v>
      </c>
      <c r="GX22" s="58" t="str">
        <f>_xlfn.XLOOKUP(_xlfn.XLOOKUP($FA$14&amp;$ET22&amp;GX$17,'Data M-1'!$F:$F,'Data M-1'!$G:$G,"Not in Scope",0,1),$FA$6:$FA$11,$ET$6:$ET$11,"",0,1)</f>
        <v>Ø</v>
      </c>
      <c r="GY22" s="58" t="str">
        <f>_xlfn.XLOOKUP(_xlfn.XLOOKUP($FA$14&amp;$ET22&amp;GY$17,'Data M-1'!$F:$F,'Data M-1'!$G:$G,"Not in Scope",0,1),$FA$6:$FA$11,$ET$6:$ET$11,"",0,1)</f>
        <v>Ø</v>
      </c>
      <c r="GZ22" s="58" t="str">
        <f>_xlfn.XLOOKUP(_xlfn.XLOOKUP($FA$14&amp;$ET22&amp;GZ$17,'Data M-1'!$F:$F,'Data M-1'!$G:$G,"Not in Scope",0,1),$FA$6:$FA$11,$ET$6:$ET$11,"",0,1)</f>
        <v>Ø</v>
      </c>
      <c r="HA22" s="58" t="str">
        <f>_xlfn.XLOOKUP(_xlfn.XLOOKUP($FA$14&amp;$ET22&amp;HA$17,'Data M-1'!$F:$F,'Data M-1'!$G:$G,"Not in Scope",0,1),$FA$6:$FA$11,$ET$6:$ET$11,"",0,1)</f>
        <v>Ø</v>
      </c>
    </row>
    <row r="23" spans="2:212" x14ac:dyDescent="0.25">
      <c r="B23" s="140" t="s">
        <v>548</v>
      </c>
      <c r="C23" s="126"/>
      <c r="D23" s="127"/>
      <c r="E23" s="127"/>
      <c r="F23" s="127"/>
      <c r="G23" s="127"/>
      <c r="H23" s="128"/>
      <c r="I23" s="58" t="str">
        <f>_xlfn.XLOOKUP(_xlfn.XLOOKUP($I$14&amp;$B23&amp;I$17,Data!$F:$F,Data!$H:$H,"",0,-1),$I$6:$I$12,$B$6:$B$12,INDEX($ET$17:$HA$40,MATCH($B23,$ET$17:$ET$40,0),MATCH(I$17,$ET$17:$HA$17,0),1),0,1)</f>
        <v>◯</v>
      </c>
      <c r="J23" s="58" t="str">
        <f>_xlfn.XLOOKUP(_xlfn.XLOOKUP($I$14&amp;$B23&amp;J$17,Data!$F:$F,Data!$H:$H,"",0,-1),$I$6:$I$12,$B$6:$B$12,INDEX($ET$17:$HA$40,MATCH($B23,$ET$17:$ET$40,0),MATCH(J$17,$ET$17:$HA$17,0),1),0,1)</f>
        <v>Ø</v>
      </c>
      <c r="K23" s="58" t="str">
        <f>_xlfn.XLOOKUP(_xlfn.XLOOKUP($I$14&amp;$B23&amp;K$17,Data!$F:$F,Data!$H:$H,"",0,-1),$I$6:$I$12,$B$6:$B$12,INDEX($ET$17:$HA$40,MATCH($B23,$ET$17:$ET$40,0),MATCH(K$17,$ET$17:$HA$17,0),1),0,1)</f>
        <v>◯</v>
      </c>
      <c r="L23" s="58" t="str">
        <f>_xlfn.XLOOKUP(_xlfn.XLOOKUP($I$14&amp;$B23&amp;L$17,Data!$F:$F,Data!$H:$H,"",0,-1),$I$6:$I$12,$B$6:$B$12,INDEX($ET$17:$HA$40,MATCH($B23,$ET$17:$ET$40,0),MATCH(L$17,$ET$17:$HA$17,0),1),0,1)</f>
        <v>Ø</v>
      </c>
      <c r="M23" s="58" t="str">
        <f>_xlfn.XLOOKUP(_xlfn.XLOOKUP($I$14&amp;$B23&amp;M$17,Data!$F:$F,Data!$H:$H,"",0,-1),$I$6:$I$12,$B$6:$B$12,INDEX($ET$17:$HA$40,MATCH($B23,$ET$17:$ET$40,0),MATCH(M$17,$ET$17:$HA$17,0),1),0,1)</f>
        <v>Ø</v>
      </c>
      <c r="N23" s="58" t="str">
        <f>_xlfn.XLOOKUP(_xlfn.XLOOKUP($I$14&amp;$B23&amp;N$17,Data!$F:$F,Data!$H:$H,"",0,-1),$I$6:$I$12,$B$6:$B$12,INDEX($ET$17:$HA$40,MATCH($B23,$ET$17:$ET$40,0),MATCH(N$17,$ET$17:$HA$17,0),1),0,1)</f>
        <v>Ø</v>
      </c>
      <c r="O23" s="58" t="str">
        <f>_xlfn.XLOOKUP(_xlfn.XLOOKUP($I$14&amp;$B23&amp;O$17,Data!$F:$F,Data!$H:$H,"",0,-1),$I$6:$I$12,$B$6:$B$12,INDEX($ET$17:$HA$40,MATCH($B23,$ET$17:$ET$40,0),MATCH(O$17,$ET$17:$HA$17,0),1),0,1)</f>
        <v>Ø</v>
      </c>
      <c r="P23" s="58" t="str">
        <f>_xlfn.XLOOKUP(_xlfn.XLOOKUP($I$14&amp;$B23&amp;P$17,Data!$F:$F,Data!$H:$H,"",0,-1),$I$6:$I$12,$B$6:$B$12,INDEX($ET$17:$HA$40,MATCH($B23,$ET$17:$ET$40,0),MATCH(P$17,$ET$17:$HA$17,0),1),0,1)</f>
        <v>Ø</v>
      </c>
      <c r="Q23" s="58" t="str">
        <f>_xlfn.XLOOKUP(_xlfn.XLOOKUP($I$14&amp;$B23&amp;Q$17,Data!$F:$F,Data!$H:$H,"",0,-1),$I$6:$I$12,$B$6:$B$12,INDEX($ET$17:$HA$40,MATCH($B23,$ET$17:$ET$40,0),MATCH(Q$17,$ET$17:$HA$17,0),1),0,1)</f>
        <v>Ø</v>
      </c>
      <c r="R23" s="58" t="str">
        <f>_xlfn.XLOOKUP(_xlfn.XLOOKUP($I$14&amp;$B23&amp;R$17,Data!$F:$F,Data!$H:$H,"",0,-1),$I$6:$I$12,$B$6:$B$12,INDEX($ET$17:$HA$40,MATCH($B23,$ET$17:$ET$40,0),MATCH(R$17,$ET$17:$HA$17,0),1),0,1)</f>
        <v>Ø</v>
      </c>
      <c r="S23" s="58" t="str">
        <f>_xlfn.XLOOKUP(_xlfn.XLOOKUP($I$14&amp;$B23&amp;S$17,Data!$F:$F,Data!$H:$H,"",0,-1),$I$6:$I$12,$B$6:$B$12,INDEX($ET$17:$HA$40,MATCH($B23,$ET$17:$ET$40,0),MATCH(S$17,$ET$17:$HA$17,0),1),0,1)</f>
        <v>Ø</v>
      </c>
      <c r="T23" s="58" t="str">
        <f>_xlfn.XLOOKUP(_xlfn.XLOOKUP($I$14&amp;$B23&amp;T$17,Data!$F:$F,Data!$H:$H,"",0,-1),$I$6:$I$12,$B$6:$B$12,INDEX($ET$17:$HA$40,MATCH($B23,$ET$17:$ET$40,0),MATCH(T$17,$ET$17:$HA$17,0),1),0,1)</f>
        <v>Ø</v>
      </c>
      <c r="U23" s="58" t="str">
        <f>_xlfn.XLOOKUP(_xlfn.XLOOKUP($I$14&amp;$B23&amp;U$17,Data!$F:$F,Data!$H:$H,"",0,-1),$I$6:$I$12,$B$6:$B$12,INDEX($ET$17:$HA$40,MATCH($B23,$ET$17:$ET$40,0),MATCH(U$17,$ET$17:$HA$17,0),1),0,1)</f>
        <v>Ø</v>
      </c>
      <c r="V23" s="58" t="str">
        <f>_xlfn.XLOOKUP(_xlfn.XLOOKUP($I$14&amp;$B23&amp;V$17,Data!$F:$F,Data!$H:$H,"",0,-1),$I$6:$I$12,$B$6:$B$12,INDEX($ET$17:$HA$40,MATCH($B23,$ET$17:$ET$40,0),MATCH(V$17,$ET$17:$HA$17,0),1),0,1)</f>
        <v>Ø</v>
      </c>
      <c r="W23" s="58" t="str">
        <f>_xlfn.XLOOKUP(_xlfn.XLOOKUP($I$14&amp;$B23&amp;W$17,Data!$F:$F,Data!$H:$H,"",0,-1),$I$6:$I$12,$B$6:$B$12,INDEX($ET$17:$HA$40,MATCH($B23,$ET$17:$ET$40,0),MATCH(W$17,$ET$17:$HA$17,0),1),0,1)</f>
        <v>Ø</v>
      </c>
      <c r="X23" s="58" t="str">
        <f>_xlfn.XLOOKUP(_xlfn.XLOOKUP($I$14&amp;$B23&amp;X$17,Data!$F:$F,Data!$H:$H,"",0,-1),$I$6:$I$12,$B$6:$B$12,INDEX($ET$17:$HA$40,MATCH($B23,$ET$17:$ET$40,0),MATCH(X$17,$ET$17:$HA$17,0),1),0,1)</f>
        <v>Ø</v>
      </c>
      <c r="Y23" s="58" t="str">
        <f>_xlfn.XLOOKUP(_xlfn.XLOOKUP($I$14&amp;$B23&amp;Y$17,Data!$F:$F,Data!$H:$H,"",0,-1),$I$6:$I$12,$B$6:$B$12,INDEX($ET$17:$HA$40,MATCH($B23,$ET$17:$ET$40,0),MATCH(Y$17,$ET$17:$HA$17,0),1),0,1)</f>
        <v>Ø</v>
      </c>
      <c r="Z23" s="58" t="str">
        <f>_xlfn.XLOOKUP(_xlfn.XLOOKUP($I$14&amp;$B23&amp;Z$17,Data!$F:$F,Data!$H:$H,"",0,-1),$I$6:$I$12,$B$6:$B$12,INDEX($ET$17:$HA$40,MATCH($B23,$ET$17:$ET$40,0),MATCH(Z$17,$ET$17:$HA$17,0),1),0,1)</f>
        <v>Ø</v>
      </c>
      <c r="AA23" s="58" t="str">
        <f>_xlfn.XLOOKUP(_xlfn.XLOOKUP($I$14&amp;$B23&amp;AA$17,Data!$F:$F,Data!$H:$H,"",0,-1),$I$6:$I$12,$B$6:$B$12,INDEX($ET$17:$HA$40,MATCH($B23,$ET$17:$ET$40,0),MATCH(AA$17,$ET$17:$HA$17,0),1),0,1)</f>
        <v>Ø</v>
      </c>
      <c r="AB23" s="58" t="str">
        <f>_xlfn.XLOOKUP(_xlfn.XLOOKUP($I$14&amp;$B23&amp;AB$17,Data!$F:$F,Data!$H:$H,"",0,-1),$I$6:$I$12,$B$6:$B$12,INDEX($ET$17:$HA$40,MATCH($B23,$ET$17:$ET$40,0),MATCH(AB$17,$ET$17:$HA$17,0),1),0,1)</f>
        <v>Ø</v>
      </c>
      <c r="AC23" s="58" t="str">
        <f>_xlfn.XLOOKUP(_xlfn.XLOOKUP($I$14&amp;$B23&amp;AC$17,Data!$F:$F,Data!$H:$H,"",0,-1),$I$6:$I$12,$B$6:$B$12,INDEX($ET$17:$HA$40,MATCH($B23,$ET$17:$ET$40,0),MATCH(AC$17,$ET$17:$HA$17,0),1),0,1)</f>
        <v>Ø</v>
      </c>
      <c r="AD23" s="58" t="str">
        <f>_xlfn.XLOOKUP(_xlfn.XLOOKUP($I$14&amp;$B23&amp;AD$17,Data!$F:$F,Data!$H:$H,"",0,-1),$I$6:$I$12,$B$6:$B$12,INDEX($ET$17:$HA$40,MATCH($B23,$ET$17:$ET$40,0),MATCH(AD$17,$ET$17:$HA$17,0),1),0,1)</f>
        <v>Ø</v>
      </c>
      <c r="AE23" s="58" t="str">
        <f>_xlfn.XLOOKUP(_xlfn.XLOOKUP($I$14&amp;$B23&amp;AE$17,Data!$F:$F,Data!$H:$H,"",0,-1),$I$6:$I$12,$B$6:$B$12,INDEX($ET$17:$HA$40,MATCH($B23,$ET$17:$ET$40,0),MATCH(AE$17,$ET$17:$HA$17,0),1),0,1)</f>
        <v>Ø</v>
      </c>
      <c r="AF23" s="58" t="str">
        <f>_xlfn.XLOOKUP(_xlfn.XLOOKUP($I$14&amp;$B23&amp;AF$17,Data!$F:$F,Data!$H:$H,"",0,-1),$I$6:$I$12,$B$6:$B$12,INDEX($ET$17:$HA$40,MATCH($B23,$ET$17:$ET$40,0),MATCH(AF$17,$ET$17:$HA$17,0),1),0,1)</f>
        <v>◯</v>
      </c>
      <c r="AG23" s="58" t="str">
        <f>_xlfn.XLOOKUP(_xlfn.XLOOKUP($I$14&amp;$B23&amp;AG$17,Data!$F:$F,Data!$H:$H,"",0,-1),$I$6:$I$12,$B$6:$B$12,INDEX($ET$17:$HA$40,MATCH($B23,$ET$17:$ET$40,0),MATCH(AG$17,$ET$17:$HA$17,0),1),0,1)</f>
        <v>Ø</v>
      </c>
      <c r="AH23" s="58" t="str">
        <f>_xlfn.XLOOKUP(_xlfn.XLOOKUP($I$14&amp;$B23&amp;AH$17,Data!$F:$F,Data!$H:$H,"",0,-1),$I$6:$I$12,$B$6:$B$12,INDEX($ET$17:$HA$40,MATCH($B23,$ET$17:$ET$40,0),MATCH(AH$17,$ET$17:$HA$17,0),1),0,1)</f>
        <v>Ø</v>
      </c>
      <c r="AI23" s="58" t="str">
        <f>_xlfn.XLOOKUP(_xlfn.XLOOKUP($I$14&amp;$B23&amp;AI$17,Data!$F:$F,Data!$H:$H,"",0,-1),$I$6:$I$12,$B$6:$B$12,INDEX($ET$17:$HA$40,MATCH($B23,$ET$17:$ET$40,0),MATCH(AI$17,$ET$17:$HA$17,0),1),0,1)</f>
        <v>Ø</v>
      </c>
      <c r="AJ23" s="58" t="str">
        <f>_xlfn.XLOOKUP(_xlfn.XLOOKUP($I$14&amp;$B23&amp;AJ$17,Data!$F:$F,Data!$H:$H,"",0,-1),$I$6:$I$12,$B$6:$B$12,INDEX($ET$17:$HA$40,MATCH($B23,$ET$17:$ET$40,0),MATCH(AJ$17,$ET$17:$HA$17,0),1),0,1)</f>
        <v>Ø</v>
      </c>
      <c r="AK23" s="58" t="str">
        <f>_xlfn.XLOOKUP(_xlfn.XLOOKUP($I$14&amp;$B23&amp;AK$17,Data!$F:$F,Data!$H:$H,"",0,-1),$I$6:$I$12,$B$6:$B$12,INDEX($ET$17:$HA$40,MATCH($B23,$ET$17:$ET$40,0),MATCH(AK$17,$ET$17:$HA$17,0),1),0,1)</f>
        <v>Ø</v>
      </c>
      <c r="AL23" s="58" t="str">
        <f>_xlfn.XLOOKUP(_xlfn.XLOOKUP($I$14&amp;$B23&amp;AL$17,Data!$F:$F,Data!$H:$H,"",0,-1),$I$6:$I$12,$B$6:$B$12,INDEX($ET$17:$HA$40,MATCH($B23,$ET$17:$ET$40,0),MATCH(AL$17,$ET$17:$HA$17,0),1),0,1)</f>
        <v>Ø</v>
      </c>
      <c r="AM23" s="58" t="str">
        <f>_xlfn.XLOOKUP(_xlfn.XLOOKUP($I$14&amp;$B23&amp;AM$17,Data!$F:$F,Data!$H:$H,"",0,-1),$I$6:$I$12,$B$6:$B$12,INDEX($ET$17:$HA$40,MATCH($B23,$ET$17:$ET$40,0),MATCH(AM$17,$ET$17:$HA$17,0),1),0,1)</f>
        <v>◯</v>
      </c>
      <c r="AN23" s="58" t="str">
        <f>_xlfn.XLOOKUP(_xlfn.XLOOKUP($I$14&amp;$B23&amp;AN$17,Data!$F:$F,Data!$H:$H,"",0,-1),$I$6:$I$12,$B$6:$B$12,INDEX($ET$17:$HA$40,MATCH($B23,$ET$17:$ET$40,0),MATCH(AN$17,$ET$17:$HA$17,0),1),0,1)</f>
        <v>Ø</v>
      </c>
      <c r="AO23" s="58" t="str">
        <f>_xlfn.XLOOKUP(_xlfn.XLOOKUP($I$14&amp;$B23&amp;AO$17,Data!$F:$F,Data!$H:$H,"",0,-1),$I$6:$I$12,$B$6:$B$12,INDEX($ET$17:$HA$40,MATCH($B23,$ET$17:$ET$40,0),MATCH(AO$17,$ET$17:$HA$17,0),1),0,1)</f>
        <v>◯</v>
      </c>
      <c r="AP23" s="58" t="str">
        <f>_xlfn.XLOOKUP(_xlfn.XLOOKUP($I$14&amp;$B23&amp;AP$17,Data!$F:$F,Data!$H:$H,"",0,-1),$I$6:$I$12,$B$6:$B$12,INDEX($ET$17:$HA$40,MATCH($B23,$ET$17:$ET$40,0),MATCH(AP$17,$ET$17:$HA$17,0),1),0,1)</f>
        <v>Ø</v>
      </c>
      <c r="AQ23" s="58" t="str">
        <f>_xlfn.XLOOKUP(_xlfn.XLOOKUP($I$14&amp;$B23&amp;AQ$17,Data!$F:$F,Data!$H:$H,"",0,-1),$I$6:$I$12,$B$6:$B$12,INDEX($ET$17:$HA$40,MATCH($B23,$ET$17:$ET$40,0),MATCH(AQ$17,$ET$17:$HA$17,0),1),0,1)</f>
        <v>Ø</v>
      </c>
      <c r="AR23" s="58" t="str">
        <f>_xlfn.XLOOKUP(_xlfn.XLOOKUP($I$14&amp;$B23&amp;AR$17,Data!$F:$F,Data!$H:$H,"",0,-1),$I$6:$I$12,$B$6:$B$12,INDEX($ET$17:$HA$40,MATCH($B23,$ET$17:$ET$40,0),MATCH(AR$17,$ET$17:$HA$17,0),1),0,1)</f>
        <v>Ø</v>
      </c>
      <c r="AS23" s="58" t="str">
        <f>_xlfn.XLOOKUP(_xlfn.XLOOKUP($I$14&amp;$B23&amp;AS$17,Data!$F:$F,Data!$H:$H,"",0,-1),$I$6:$I$12,$B$6:$B$12,INDEX($ET$17:$HA$40,MATCH($B23,$ET$17:$ET$40,0),MATCH(AS$17,$ET$17:$HA$17,0),1),0,1)</f>
        <v>◯</v>
      </c>
      <c r="AT23" s="58" t="str">
        <f>_xlfn.XLOOKUP(_xlfn.XLOOKUP($I$14&amp;$B23&amp;AT$17,Data!$F:$F,Data!$H:$H,"",0,-1),$I$6:$I$12,$B$6:$B$12,INDEX($ET$17:$HA$40,MATCH($B23,$ET$17:$ET$40,0),MATCH(AT$17,$ET$17:$HA$17,0),1),0,1)</f>
        <v>◯</v>
      </c>
      <c r="AU23" s="58" t="str">
        <f>_xlfn.XLOOKUP(_xlfn.XLOOKUP($I$14&amp;$B23&amp;AU$17,Data!$F:$F,Data!$H:$H,"",0,-1),$I$6:$I$12,$B$6:$B$12,INDEX($ET$17:$HA$40,MATCH($B23,$ET$17:$ET$40,0),MATCH(AU$17,$ET$17:$HA$17,0),1),0,1)</f>
        <v>Ø</v>
      </c>
      <c r="AV23" s="58" t="str">
        <f>_xlfn.XLOOKUP(_xlfn.XLOOKUP($I$14&amp;$B23&amp;AV$17,Data!$F:$F,Data!$H:$H,"",0,-1),$I$6:$I$12,$B$6:$B$12,INDEX($ET$17:$HA$40,MATCH($B23,$ET$17:$ET$40,0),MATCH(AV$17,$ET$17:$HA$17,0),1),0,1)</f>
        <v>Ø</v>
      </c>
      <c r="AW23" s="58" t="str">
        <f>_xlfn.XLOOKUP(_xlfn.XLOOKUP($I$14&amp;$B23&amp;AW$17,Data!$F:$F,Data!$H:$H,"",0,-1),$I$6:$I$12,$B$6:$B$12,INDEX($ET$17:$HA$40,MATCH($B23,$ET$17:$ET$40,0),MATCH(AW$17,$ET$17:$HA$17,0),1),0,1)</f>
        <v>Ø</v>
      </c>
      <c r="AX23" s="58" t="str">
        <f>_xlfn.XLOOKUP(_xlfn.XLOOKUP($I$14&amp;$B23&amp;AX$17,Data!$F:$F,Data!$H:$H,"",0,-1),$I$6:$I$12,$B$6:$B$12,INDEX($ET$17:$HA$40,MATCH($B23,$ET$17:$ET$40,0),MATCH(AX$17,$ET$17:$HA$17,0),1),0,1)</f>
        <v>Ø</v>
      </c>
      <c r="AY23" s="58" t="str">
        <f>_xlfn.XLOOKUP(_xlfn.XLOOKUP($I$14&amp;$B23&amp;AY$17,Data!$F:$F,Data!$H:$H,"",0,-1),$I$6:$I$12,$B$6:$B$12,INDEX($ET$17:$HA$40,MATCH($B23,$ET$17:$ET$40,0),MATCH(AY$17,$ET$17:$HA$17,0),1),0,1)</f>
        <v>Ø</v>
      </c>
      <c r="AZ23" s="58" t="str">
        <f>_xlfn.XLOOKUP(_xlfn.XLOOKUP($I$14&amp;$B23&amp;AZ$17,Data!$F:$F,Data!$H:$H,"",0,-1),$I$6:$I$12,$B$6:$B$12,INDEX($ET$17:$HA$40,MATCH($B23,$ET$17:$ET$40,0),MATCH(AZ$17,$ET$17:$HA$17,0),1),0,1)</f>
        <v>◯</v>
      </c>
      <c r="BA23" s="58" t="str">
        <f>_xlfn.XLOOKUP(_xlfn.XLOOKUP($I$14&amp;$B23&amp;BA$17,Data!$F:$F,Data!$H:$H,"",0,-1),$I$6:$I$12,$B$6:$B$12,INDEX($ET$17:$HA$40,MATCH($B23,$ET$17:$ET$40,0),MATCH(BA$17,$ET$17:$HA$17,0),1),0,1)</f>
        <v>Ø</v>
      </c>
      <c r="BB23" s="58" t="str">
        <f>_xlfn.XLOOKUP(_xlfn.XLOOKUP($I$14&amp;$B23&amp;BB$17,Data!$F:$F,Data!$H:$H,"",0,-1),$I$6:$I$12,$B$6:$B$12,INDEX($ET$17:$HA$40,MATCH($B23,$ET$17:$ET$40,0),MATCH(BB$17,$ET$17:$HA$17,0),1),0,1)</f>
        <v>◯</v>
      </c>
      <c r="BC23" s="58" t="str">
        <f>_xlfn.XLOOKUP(_xlfn.XLOOKUP($I$14&amp;$B23&amp;BC$17,Data!$F:$F,Data!$H:$H,"",0,-1),$I$6:$I$12,$B$6:$B$12,INDEX($ET$17:$HA$40,MATCH($B23,$ET$17:$ET$40,0),MATCH(BC$17,$ET$17:$HA$17,0),1),0,1)</f>
        <v>Ø</v>
      </c>
      <c r="BD23" s="58" t="str">
        <f>_xlfn.XLOOKUP(_xlfn.XLOOKUP($I$14&amp;$B23&amp;BD$17,Data!$F:$F,Data!$H:$H,"",0,-1),$I$6:$I$12,$B$6:$B$12,INDEX($ET$17:$HA$40,MATCH($B23,$ET$17:$ET$40,0),MATCH(BD$17,$ET$17:$HA$17,0),1),0,1)</f>
        <v>Ø</v>
      </c>
      <c r="BE23" s="58" t="str">
        <f>_xlfn.XLOOKUP(_xlfn.XLOOKUP($I$14&amp;$B23&amp;BE$17,Data!$F:$F,Data!$H:$H,"",0,-1),$I$6:$I$12,$B$6:$B$12,INDEX($ET$17:$HA$40,MATCH($B23,$ET$17:$ET$40,0),MATCH(BE$17,$ET$17:$HA$17,0),1),0,1)</f>
        <v>Ø</v>
      </c>
      <c r="BF23" s="58" t="str">
        <f>_xlfn.XLOOKUP(_xlfn.XLOOKUP($I$14&amp;$B23&amp;BF$17,Data!$F:$F,Data!$H:$H,"",0,-1),$I$6:$I$12,$B$6:$B$12,INDEX($ET$17:$HA$40,MATCH($B23,$ET$17:$ET$40,0),MATCH(BF$17,$ET$17:$HA$17,0),1),0,1)</f>
        <v>Ø</v>
      </c>
      <c r="BG23" s="58" t="str">
        <f>_xlfn.XLOOKUP(_xlfn.XLOOKUP($I$14&amp;$B23&amp;BG$17,Data!$F:$F,Data!$H:$H,"",0,-1),$I$6:$I$12,$B$6:$B$12,INDEX($ET$17:$HA$40,MATCH($B23,$ET$17:$ET$40,0),MATCH(BG$17,$ET$17:$HA$17,0),1),0,1)</f>
        <v>Ø</v>
      </c>
      <c r="BH23" s="58" t="str">
        <f>_xlfn.XLOOKUP(_xlfn.XLOOKUP($I$14&amp;$B23&amp;BH$17,Data!$F:$F,Data!$H:$H,"",0,-1),$I$6:$I$12,$B$6:$B$12,INDEX($ET$17:$HA$40,MATCH($B23,$ET$17:$ET$40,0),MATCH(BH$17,$ET$17:$HA$17,0),1),0,1)</f>
        <v>Ø</v>
      </c>
      <c r="BI23" s="58" t="str">
        <f>_xlfn.XLOOKUP(_xlfn.XLOOKUP($I$14&amp;$B23&amp;BI$17,Data!$F:$F,Data!$H:$H,"",0,-1),$I$6:$I$12,$B$6:$B$12,INDEX($ET$17:$HA$40,MATCH($B23,$ET$17:$ET$40,0),MATCH(BI$17,$ET$17:$HA$17,0),1),0,1)</f>
        <v>Ø</v>
      </c>
      <c r="BJ23" s="57"/>
      <c r="BL23" s="57"/>
      <c r="BN23" s="57"/>
      <c r="BP23" s="57"/>
      <c r="BS23" s="57"/>
      <c r="BU23" s="57"/>
      <c r="BW23" s="57"/>
      <c r="BY23" s="57"/>
      <c r="CA23" s="57"/>
      <c r="CC23" s="57"/>
      <c r="CE23" s="57"/>
      <c r="CG23" s="57"/>
      <c r="CI23" s="57"/>
      <c r="CK23" s="57"/>
      <c r="CM23" s="57"/>
      <c r="CO23" s="57"/>
      <c r="CQ23" s="57"/>
      <c r="CS23" s="57"/>
      <c r="CU23" s="57"/>
      <c r="CV23" s="57"/>
      <c r="CX23" s="57"/>
      <c r="CZ23" s="57"/>
      <c r="DB23" s="57"/>
      <c r="DE23" s="57"/>
      <c r="DG23" s="57"/>
      <c r="DI23" s="57"/>
      <c r="DK23" s="57"/>
      <c r="DM23" s="57"/>
      <c r="DN23" s="57"/>
      <c r="DP23" s="57"/>
      <c r="DR23" s="57"/>
      <c r="DT23" s="57"/>
      <c r="DV23" s="57"/>
      <c r="DX23" s="57"/>
      <c r="DZ23" s="57"/>
      <c r="EB23" s="57"/>
      <c r="ED23" s="57"/>
      <c r="EF23" s="57"/>
      <c r="EH23" s="57"/>
      <c r="EJ23" s="57"/>
      <c r="EL23" s="57"/>
      <c r="EN23" s="57"/>
      <c r="EP23" s="57"/>
      <c r="ER23" s="57"/>
      <c r="ET23" s="140" t="s">
        <v>548</v>
      </c>
      <c r="EU23" s="126"/>
      <c r="EV23" s="127"/>
      <c r="EW23" s="127"/>
      <c r="EX23" s="127"/>
      <c r="EY23" s="127"/>
      <c r="EZ23" s="128"/>
      <c r="FA23" s="58" t="str">
        <f>_xlfn.XLOOKUP(_xlfn.XLOOKUP($FA$14&amp;$ET23&amp;FA$17,'Data M-1'!$F:$F,'Data M-1'!$G:$G,"Not in Scope",0,1),$FA$6:$FA$11,$ET$6:$ET$11,"",0,1)</f>
        <v>◯</v>
      </c>
      <c r="FB23" s="58" t="str">
        <f>_xlfn.XLOOKUP(_xlfn.XLOOKUP($FA$14&amp;$ET23&amp;FB$17,'Data M-1'!$F:$F,'Data M-1'!$G:$G,"Not in Scope",0,1),$FA$6:$FA$11,$ET$6:$ET$11,"",0,1)</f>
        <v>Ø</v>
      </c>
      <c r="FC23" s="58" t="str">
        <f>_xlfn.XLOOKUP(_xlfn.XLOOKUP($FA$14&amp;$ET23&amp;FC$17,'Data M-1'!$F:$F,'Data M-1'!$G:$G,"Not in Scope",0,1),$FA$6:$FA$11,$ET$6:$ET$11,"",0,1)</f>
        <v>◯</v>
      </c>
      <c r="FD23" s="58" t="str">
        <f>_xlfn.XLOOKUP(_xlfn.XLOOKUP($FA$14&amp;$ET23&amp;FD$17,'Data M-1'!$F:$F,'Data M-1'!$G:$G,"Not in Scope",0,1),$FA$6:$FA$11,$ET$6:$ET$11,"",0,1)</f>
        <v>Ø</v>
      </c>
      <c r="FE23" s="58" t="str">
        <f>_xlfn.XLOOKUP(_xlfn.XLOOKUP($FA$14&amp;$ET23&amp;FE$17,'Data M-1'!$F:$F,'Data M-1'!$G:$G,"Not in Scope",0,1),$FA$6:$FA$11,$ET$6:$ET$11,"",0,1)</f>
        <v>Ø</v>
      </c>
      <c r="FF23" s="58" t="str">
        <f>_xlfn.XLOOKUP(_xlfn.XLOOKUP($FA$14&amp;$ET23&amp;FF$17,'Data M-1'!$F:$F,'Data M-1'!$G:$G,"Not in Scope",0,1),$FA$6:$FA$11,$ET$6:$ET$11,"",0,1)</f>
        <v>Ø</v>
      </c>
      <c r="FG23" s="58" t="str">
        <f>_xlfn.XLOOKUP(_xlfn.XLOOKUP($FA$14&amp;$ET23&amp;FG$17,'Data M-1'!$F:$F,'Data M-1'!$G:$G,"Not in Scope",0,1),$FA$6:$FA$11,$ET$6:$ET$11,"",0,1)</f>
        <v>Ø</v>
      </c>
      <c r="FH23" s="58" t="str">
        <f>_xlfn.XLOOKUP(_xlfn.XLOOKUP($FA$14&amp;$ET23&amp;FH$17,'Data M-1'!$F:$F,'Data M-1'!$G:$G,"Not in Scope",0,1),$FA$6:$FA$11,$ET$6:$ET$11,"",0,1)</f>
        <v>Ø</v>
      </c>
      <c r="FI23" s="58" t="str">
        <f>_xlfn.XLOOKUP(_xlfn.XLOOKUP($FA$14&amp;$ET23&amp;FI$17,'Data M-1'!$F:$F,'Data M-1'!$G:$G,"Not in Scope",0,1),$FA$6:$FA$11,$ET$6:$ET$11,"",0,1)</f>
        <v>Ø</v>
      </c>
      <c r="FJ23" s="58" t="str">
        <f>_xlfn.XLOOKUP(_xlfn.XLOOKUP($FA$14&amp;$ET23&amp;FJ$17,'Data M-1'!$F:$F,'Data M-1'!$G:$G,"Not in Scope",0,1),$FA$6:$FA$11,$ET$6:$ET$11,"",0,1)</f>
        <v>Ø</v>
      </c>
      <c r="FK23" s="58" t="str">
        <f>_xlfn.XLOOKUP(_xlfn.XLOOKUP($FA$14&amp;$ET23&amp;FK$17,'Data M-1'!$F:$F,'Data M-1'!$G:$G,"Not in Scope",0,1),$FA$6:$FA$11,$ET$6:$ET$11,"",0,1)</f>
        <v>Ø</v>
      </c>
      <c r="FL23" s="58" t="str">
        <f>_xlfn.XLOOKUP(_xlfn.XLOOKUP($FA$14&amp;$ET23&amp;FL$17,'Data M-1'!$F:$F,'Data M-1'!$G:$G,"Not in Scope",0,1),$FA$6:$FA$11,$ET$6:$ET$11,"",0,1)</f>
        <v>Ø</v>
      </c>
      <c r="FM23" s="58" t="str">
        <f>_xlfn.XLOOKUP(_xlfn.XLOOKUP($FA$14&amp;$ET23&amp;FM$17,'Data M-1'!$F:$F,'Data M-1'!$G:$G,"Not in Scope",0,1),$FA$6:$FA$11,$ET$6:$ET$11,"",0,1)</f>
        <v>Ø</v>
      </c>
      <c r="FN23" s="58" t="str">
        <f>_xlfn.XLOOKUP(_xlfn.XLOOKUP($FA$14&amp;$ET23&amp;FN$17,'Data M-1'!$F:$F,'Data M-1'!$G:$G,"Not in Scope",0,1),$FA$6:$FA$11,$ET$6:$ET$11,"",0,1)</f>
        <v>Ø</v>
      </c>
      <c r="FO23" s="58" t="str">
        <f>_xlfn.XLOOKUP(_xlfn.XLOOKUP($FA$14&amp;$ET23&amp;FO$17,'Data M-1'!$F:$F,'Data M-1'!$G:$G,"Not in Scope",0,1),$FA$6:$FA$11,$ET$6:$ET$11,"",0,1)</f>
        <v>Ø</v>
      </c>
      <c r="FP23" s="58" t="str">
        <f>_xlfn.XLOOKUP(_xlfn.XLOOKUP($FA$14&amp;$ET23&amp;FP$17,'Data M-1'!$F:$F,'Data M-1'!$G:$G,"Not in Scope",0,1),$FA$6:$FA$11,$ET$6:$ET$11,"",0,1)</f>
        <v>Ø</v>
      </c>
      <c r="FQ23" s="58" t="str">
        <f>_xlfn.XLOOKUP(_xlfn.XLOOKUP($FA$14&amp;$ET23&amp;FQ$17,'Data M-1'!$F:$F,'Data M-1'!$G:$G,"Not in Scope",0,1),$FA$6:$FA$11,$ET$6:$ET$11,"",0,1)</f>
        <v>Ø</v>
      </c>
      <c r="FR23" s="58" t="str">
        <f>_xlfn.XLOOKUP(_xlfn.XLOOKUP($FA$14&amp;$ET23&amp;FR$17,'Data M-1'!$F:$F,'Data M-1'!$G:$G,"Not in Scope",0,1),$FA$6:$FA$11,$ET$6:$ET$11,"",0,1)</f>
        <v>Ø</v>
      </c>
      <c r="FS23" s="58" t="str">
        <f>_xlfn.XLOOKUP(_xlfn.XLOOKUP($FA$14&amp;$ET23&amp;FS$17,'Data M-1'!$F:$F,'Data M-1'!$G:$G,"Not in Scope",0,1),$FA$6:$FA$11,$ET$6:$ET$11,"",0,1)</f>
        <v>Ø</v>
      </c>
      <c r="FT23" s="58" t="str">
        <f>_xlfn.XLOOKUP(_xlfn.XLOOKUP($FA$14&amp;$ET23&amp;FT$17,'Data M-1'!$F:$F,'Data M-1'!$G:$G,"Not in Scope",0,1),$FA$6:$FA$11,$ET$6:$ET$11,"",0,1)</f>
        <v>Ø</v>
      </c>
      <c r="FU23" s="58" t="str">
        <f>_xlfn.XLOOKUP(_xlfn.XLOOKUP($FA$14&amp;$ET23&amp;FU$17,'Data M-1'!$F:$F,'Data M-1'!$G:$G,"Not in Scope",0,1),$FA$6:$FA$11,$ET$6:$ET$11,"",0,1)</f>
        <v>Ø</v>
      </c>
      <c r="FV23" s="58" t="str">
        <f>_xlfn.XLOOKUP(_xlfn.XLOOKUP($FA$14&amp;$ET23&amp;FV$17,'Data M-1'!$F:$F,'Data M-1'!$G:$G,"Not in Scope",0,1),$FA$6:$FA$11,$ET$6:$ET$11,"",0,1)</f>
        <v>Ø</v>
      </c>
      <c r="FW23" s="58" t="str">
        <f>_xlfn.XLOOKUP(_xlfn.XLOOKUP($FA$14&amp;$ET23&amp;FW$17,'Data M-1'!$F:$F,'Data M-1'!$G:$G,"Not in Scope",0,1),$FA$6:$FA$11,$ET$6:$ET$11,"",0,1)</f>
        <v>Ø</v>
      </c>
      <c r="FX23" s="58" t="str">
        <f>_xlfn.XLOOKUP(_xlfn.XLOOKUP($FA$14&amp;$ET23&amp;FX$17,'Data M-1'!$F:$F,'Data M-1'!$G:$G,"Not in Scope",0,1),$FA$6:$FA$11,$ET$6:$ET$11,"",0,1)</f>
        <v>◯</v>
      </c>
      <c r="FY23" s="58" t="str">
        <f>_xlfn.XLOOKUP(_xlfn.XLOOKUP($FA$14&amp;$ET23&amp;FY$17,'Data M-1'!$F:$F,'Data M-1'!$G:$G,"Not in Scope",0,1),$FA$6:$FA$11,$ET$6:$ET$11,"",0,1)</f>
        <v>Ø</v>
      </c>
      <c r="FZ23" s="58" t="str">
        <f>_xlfn.XLOOKUP(_xlfn.XLOOKUP($FA$14&amp;$ET23&amp;FZ$17,'Data M-1'!$F:$F,'Data M-1'!$G:$G,"Not in Scope",0,1),$FA$6:$FA$11,$ET$6:$ET$11,"",0,1)</f>
        <v>Ø</v>
      </c>
      <c r="GA23" s="58" t="str">
        <f>_xlfn.XLOOKUP(_xlfn.XLOOKUP($FA$14&amp;$ET23&amp;GA$17,'Data M-1'!$F:$F,'Data M-1'!$G:$G,"Not in Scope",0,1),$FA$6:$FA$11,$ET$6:$ET$11,"",0,1)</f>
        <v>Ø</v>
      </c>
      <c r="GB23" s="58" t="str">
        <f>_xlfn.XLOOKUP(_xlfn.XLOOKUP($FA$14&amp;$ET23&amp;GB$17,'Data M-1'!$F:$F,'Data M-1'!$G:$G,"Not in Scope",0,1),$FA$6:$FA$11,$ET$6:$ET$11,"",0,1)</f>
        <v>Ø</v>
      </c>
      <c r="GC23" s="58" t="str">
        <f>_xlfn.XLOOKUP(_xlfn.XLOOKUP($FA$14&amp;$ET23&amp;GC$17,'Data M-1'!$F:$F,'Data M-1'!$G:$G,"Not in Scope",0,1),$FA$6:$FA$11,$ET$6:$ET$11,"",0,1)</f>
        <v>Ø</v>
      </c>
      <c r="GD23" s="58" t="str">
        <f>_xlfn.XLOOKUP(_xlfn.XLOOKUP($FA$14&amp;$ET23&amp;GD$17,'Data M-1'!$F:$F,'Data M-1'!$G:$G,"Not in Scope",0,1),$FA$6:$FA$11,$ET$6:$ET$11,"",0,1)</f>
        <v>Ø</v>
      </c>
      <c r="GE23" s="58" t="str">
        <f>_xlfn.XLOOKUP(_xlfn.XLOOKUP($FA$14&amp;$ET23&amp;GE$17,'Data M-1'!$F:$F,'Data M-1'!$G:$G,"Not in Scope",0,1),$FA$6:$FA$11,$ET$6:$ET$11,"",0,1)</f>
        <v>◯</v>
      </c>
      <c r="GF23" s="58" t="str">
        <f>_xlfn.XLOOKUP(_xlfn.XLOOKUP($FA$14&amp;$ET23&amp;GF$17,'Data M-1'!$F:$F,'Data M-1'!$G:$G,"Not in Scope",0,1),$FA$6:$FA$11,$ET$6:$ET$11,"",0,1)</f>
        <v>Ø</v>
      </c>
      <c r="GG23" s="58" t="str">
        <f>_xlfn.XLOOKUP(_xlfn.XLOOKUP($FA$14&amp;$ET23&amp;GG$17,'Data M-1'!$F:$F,'Data M-1'!$G:$G,"Not in Scope",0,1),$FA$6:$FA$11,$ET$6:$ET$11,"",0,1)</f>
        <v>◯</v>
      </c>
      <c r="GH23" s="58" t="str">
        <f>_xlfn.XLOOKUP(_xlfn.XLOOKUP($FA$14&amp;$ET23&amp;GH$17,'Data M-1'!$F:$F,'Data M-1'!$G:$G,"Not in Scope",0,1),$FA$6:$FA$11,$ET$6:$ET$11,"",0,1)</f>
        <v>Ø</v>
      </c>
      <c r="GI23" s="58" t="str">
        <f>_xlfn.XLOOKUP(_xlfn.XLOOKUP($FA$14&amp;$ET23&amp;GI$17,'Data M-1'!$F:$F,'Data M-1'!$G:$G,"Not in Scope",0,1),$FA$6:$FA$11,$ET$6:$ET$11,"",0,1)</f>
        <v>Ø</v>
      </c>
      <c r="GJ23" s="58" t="str">
        <f>_xlfn.XLOOKUP(_xlfn.XLOOKUP($FA$14&amp;$ET23&amp;GJ$17,'Data M-1'!$F:$F,'Data M-1'!$G:$G,"Not in Scope",0,1),$FA$6:$FA$11,$ET$6:$ET$11,"",0,1)</f>
        <v>Ø</v>
      </c>
      <c r="GK23" s="58" t="str">
        <f>_xlfn.XLOOKUP(_xlfn.XLOOKUP($FA$14&amp;$ET23&amp;GK$17,'Data M-1'!$F:$F,'Data M-1'!$G:$G,"Not in Scope",0,1),$FA$6:$FA$11,$ET$6:$ET$11,"",0,1)</f>
        <v>◯</v>
      </c>
      <c r="GL23" s="58" t="str">
        <f>_xlfn.XLOOKUP(_xlfn.XLOOKUP($FA$14&amp;$ET23&amp;GL$17,'Data M-1'!$F:$F,'Data M-1'!$G:$G,"Not in Scope",0,1),$FA$6:$FA$11,$ET$6:$ET$11,"",0,1)</f>
        <v>◯</v>
      </c>
      <c r="GM23" s="58" t="str">
        <f>_xlfn.XLOOKUP(_xlfn.XLOOKUP($FA$14&amp;$ET23&amp;GM$17,'Data M-1'!$F:$F,'Data M-1'!$G:$G,"Not in Scope",0,1),$FA$6:$FA$11,$ET$6:$ET$11,"",0,1)</f>
        <v>Ø</v>
      </c>
      <c r="GN23" s="58" t="str">
        <f>_xlfn.XLOOKUP(_xlfn.XLOOKUP($FA$14&amp;$ET23&amp;GN$17,'Data M-1'!$F:$F,'Data M-1'!$G:$G,"Not in Scope",0,1),$FA$6:$FA$11,$ET$6:$ET$11,"",0,1)</f>
        <v>Ø</v>
      </c>
      <c r="GO23" s="58" t="str">
        <f>_xlfn.XLOOKUP(_xlfn.XLOOKUP($FA$14&amp;$ET23&amp;GO$17,'Data M-1'!$F:$F,'Data M-1'!$G:$G,"Not in Scope",0,1),$FA$6:$FA$11,$ET$6:$ET$11,"",0,1)</f>
        <v>Ø</v>
      </c>
      <c r="GP23" s="58" t="str">
        <f>_xlfn.XLOOKUP(_xlfn.XLOOKUP($FA$14&amp;$ET23&amp;GP$17,'Data M-1'!$F:$F,'Data M-1'!$G:$G,"Not in Scope",0,1),$FA$6:$FA$11,$ET$6:$ET$11,"",0,1)</f>
        <v>Ø</v>
      </c>
      <c r="GQ23" s="58" t="str">
        <f>_xlfn.XLOOKUP(_xlfn.XLOOKUP($FA$14&amp;$ET23&amp;GQ$17,'Data M-1'!$F:$F,'Data M-1'!$G:$G,"Not in Scope",0,1),$FA$6:$FA$11,$ET$6:$ET$11,"",0,1)</f>
        <v>Ø</v>
      </c>
      <c r="GR23" s="58" t="str">
        <f>_xlfn.XLOOKUP(_xlfn.XLOOKUP($FA$14&amp;$ET23&amp;GR$17,'Data M-1'!$F:$F,'Data M-1'!$G:$G,"Not in Scope",0,1),$FA$6:$FA$11,$ET$6:$ET$11,"",0,1)</f>
        <v>◯</v>
      </c>
      <c r="GS23" s="58" t="str">
        <f>_xlfn.XLOOKUP(_xlfn.XLOOKUP($FA$14&amp;$ET23&amp;GS$17,'Data M-1'!$F:$F,'Data M-1'!$G:$G,"Not in Scope",0,1),$FA$6:$FA$11,$ET$6:$ET$11,"",0,1)</f>
        <v>Ø</v>
      </c>
      <c r="GT23" s="58" t="str">
        <f>_xlfn.XLOOKUP(_xlfn.XLOOKUP($FA$14&amp;$ET23&amp;GT$17,'Data M-1'!$F:$F,'Data M-1'!$G:$G,"Not in Scope",0,1),$FA$6:$FA$11,$ET$6:$ET$11,"",0,1)</f>
        <v>◯</v>
      </c>
      <c r="GU23" s="58" t="str">
        <f>_xlfn.XLOOKUP(_xlfn.XLOOKUP($FA$14&amp;$ET23&amp;GU$17,'Data M-1'!$F:$F,'Data M-1'!$G:$G,"Not in Scope",0,1),$FA$6:$FA$11,$ET$6:$ET$11,"",0,1)</f>
        <v>Ø</v>
      </c>
      <c r="GV23" s="58" t="str">
        <f>_xlfn.XLOOKUP(_xlfn.XLOOKUP($FA$14&amp;$ET23&amp;GV$17,'Data M-1'!$F:$F,'Data M-1'!$G:$G,"Not in Scope",0,1),$FA$6:$FA$11,$ET$6:$ET$11,"",0,1)</f>
        <v>Ø</v>
      </c>
      <c r="GW23" s="58" t="str">
        <f>_xlfn.XLOOKUP(_xlfn.XLOOKUP($FA$14&amp;$ET23&amp;GW$17,'Data M-1'!$F:$F,'Data M-1'!$G:$G,"Not in Scope",0,1),$FA$6:$FA$11,$ET$6:$ET$11,"",0,1)</f>
        <v>Ø</v>
      </c>
      <c r="GX23" s="58" t="str">
        <f>_xlfn.XLOOKUP(_xlfn.XLOOKUP($FA$14&amp;$ET23&amp;GX$17,'Data M-1'!$F:$F,'Data M-1'!$G:$G,"Not in Scope",0,1),$FA$6:$FA$11,$ET$6:$ET$11,"",0,1)</f>
        <v>Ø</v>
      </c>
      <c r="GY23" s="58" t="str">
        <f>_xlfn.XLOOKUP(_xlfn.XLOOKUP($FA$14&amp;$ET23&amp;GY$17,'Data M-1'!$F:$F,'Data M-1'!$G:$G,"Not in Scope",0,1),$FA$6:$FA$11,$ET$6:$ET$11,"",0,1)</f>
        <v>Ø</v>
      </c>
      <c r="GZ23" s="58" t="str">
        <f>_xlfn.XLOOKUP(_xlfn.XLOOKUP($FA$14&amp;$ET23&amp;GZ$17,'Data M-1'!$F:$F,'Data M-1'!$G:$G,"Not in Scope",0,1),$FA$6:$FA$11,$ET$6:$ET$11,"",0,1)</f>
        <v>Ø</v>
      </c>
      <c r="HA23" s="58" t="str">
        <f>_xlfn.XLOOKUP(_xlfn.XLOOKUP($FA$14&amp;$ET23&amp;HA$17,'Data M-1'!$F:$F,'Data M-1'!$G:$G,"Not in Scope",0,1),$FA$6:$FA$11,$ET$6:$ET$11,"",0,1)</f>
        <v>Ø</v>
      </c>
    </row>
    <row r="24" spans="2:212" x14ac:dyDescent="0.25">
      <c r="B24" s="141" t="s">
        <v>1814</v>
      </c>
      <c r="C24" s="135"/>
      <c r="D24" s="136"/>
      <c r="E24" s="136"/>
      <c r="F24" s="136"/>
      <c r="G24" s="136"/>
      <c r="H24" s="137"/>
      <c r="I24" s="58" t="str">
        <f>_xlfn.XLOOKUP(_xlfn.XLOOKUP($I$14&amp;$B24&amp;I$17,Data!$F:$F,Data!$H:$H,"",0,-1),$I$6:$I$12,$B$6:$B$12,INDEX($ET$17:$HA$40,MATCH($B24,$ET$17:$ET$40,0),MATCH(I$17,$ET$17:$HA$17,0),1),0,1)</f>
        <v>Ø</v>
      </c>
      <c r="J24" s="58" t="str">
        <f>_xlfn.XLOOKUP(_xlfn.XLOOKUP($I$14&amp;$B24&amp;J$17,Data!$F:$F,Data!$H:$H,"",0,-1),$I$6:$I$12,$B$6:$B$12,INDEX($ET$17:$HA$40,MATCH($B24,$ET$17:$ET$40,0),MATCH(J$17,$ET$17:$HA$17,0),1),0,1)</f>
        <v>Ø</v>
      </c>
      <c r="K24" s="58" t="str">
        <f>_xlfn.XLOOKUP(_xlfn.XLOOKUP($I$14&amp;$B24&amp;K$17,Data!$F:$F,Data!$H:$H,"",0,-1),$I$6:$I$12,$B$6:$B$12,INDEX($ET$17:$HA$40,MATCH($B24,$ET$17:$ET$40,0),MATCH(K$17,$ET$17:$HA$17,0),1),0,1)</f>
        <v>◯</v>
      </c>
      <c r="L24" s="58" t="str">
        <f>_xlfn.XLOOKUP(_xlfn.XLOOKUP($I$14&amp;$B24&amp;L$17,Data!$F:$F,Data!$H:$H,"",0,-1),$I$6:$I$12,$B$6:$B$12,INDEX($ET$17:$HA$40,MATCH($B24,$ET$17:$ET$40,0),MATCH(L$17,$ET$17:$HA$17,0),1),0,1)</f>
        <v>Ø</v>
      </c>
      <c r="M24" s="58" t="str">
        <f>_xlfn.XLOOKUP(_xlfn.XLOOKUP($I$14&amp;$B24&amp;M$17,Data!$F:$F,Data!$H:$H,"",0,-1),$I$6:$I$12,$B$6:$B$12,INDEX($ET$17:$HA$40,MATCH($B24,$ET$17:$ET$40,0),MATCH(M$17,$ET$17:$HA$17,0),1),0,1)</f>
        <v>Ø</v>
      </c>
      <c r="N24" s="58" t="str">
        <f>_xlfn.XLOOKUP(_xlfn.XLOOKUP($I$14&amp;$B24&amp;N$17,Data!$F:$F,Data!$H:$H,"",0,-1),$I$6:$I$12,$B$6:$B$12,INDEX($ET$17:$HA$40,MATCH($B24,$ET$17:$ET$40,0),MATCH(N$17,$ET$17:$HA$17,0),1),0,1)</f>
        <v>Ø</v>
      </c>
      <c r="O24" s="58" t="str">
        <f>_xlfn.XLOOKUP(_xlfn.XLOOKUP($I$14&amp;$B24&amp;O$17,Data!$F:$F,Data!$H:$H,"",0,-1),$I$6:$I$12,$B$6:$B$12,INDEX($ET$17:$HA$40,MATCH($B24,$ET$17:$ET$40,0),MATCH(O$17,$ET$17:$HA$17,0),1),0,1)</f>
        <v>Ø</v>
      </c>
      <c r="P24" s="58" t="str">
        <f>_xlfn.XLOOKUP(_xlfn.XLOOKUP($I$14&amp;$B24&amp;P$17,Data!$F:$F,Data!$H:$H,"",0,-1),$I$6:$I$12,$B$6:$B$12,INDEX($ET$17:$HA$40,MATCH($B24,$ET$17:$ET$40,0),MATCH(P$17,$ET$17:$HA$17,0),1),0,1)</f>
        <v>Ø</v>
      </c>
      <c r="Q24" s="58" t="str">
        <f>_xlfn.XLOOKUP(_xlfn.XLOOKUP($I$14&amp;$B24&amp;Q$17,Data!$F:$F,Data!$H:$H,"",0,-1),$I$6:$I$12,$B$6:$B$12,INDEX($ET$17:$HA$40,MATCH($B24,$ET$17:$ET$40,0),MATCH(Q$17,$ET$17:$HA$17,0),1),0,1)</f>
        <v>Ø</v>
      </c>
      <c r="R24" s="58" t="str">
        <f>_xlfn.XLOOKUP(_xlfn.XLOOKUP($I$14&amp;$B24&amp;R$17,Data!$F:$F,Data!$H:$H,"",0,-1),$I$6:$I$12,$B$6:$B$12,INDEX($ET$17:$HA$40,MATCH($B24,$ET$17:$ET$40,0),MATCH(R$17,$ET$17:$HA$17,0),1),0,1)</f>
        <v>Ø</v>
      </c>
      <c r="S24" s="58" t="str">
        <f>_xlfn.XLOOKUP(_xlfn.XLOOKUP($I$14&amp;$B24&amp;S$17,Data!$F:$F,Data!$H:$H,"",0,-1),$I$6:$I$12,$B$6:$B$12,INDEX($ET$17:$HA$40,MATCH($B24,$ET$17:$ET$40,0),MATCH(S$17,$ET$17:$HA$17,0),1),0,1)</f>
        <v>Ø</v>
      </c>
      <c r="T24" s="58" t="str">
        <f>_xlfn.XLOOKUP(_xlfn.XLOOKUP($I$14&amp;$B24&amp;T$17,Data!$F:$F,Data!$H:$H,"",0,-1),$I$6:$I$12,$B$6:$B$12,INDEX($ET$17:$HA$40,MATCH($B24,$ET$17:$ET$40,0),MATCH(T$17,$ET$17:$HA$17,0),1),0,1)</f>
        <v>Ø</v>
      </c>
      <c r="U24" s="58" t="str">
        <f>_xlfn.XLOOKUP(_xlfn.XLOOKUP($I$14&amp;$B24&amp;U$17,Data!$F:$F,Data!$H:$H,"",0,-1),$I$6:$I$12,$B$6:$B$12,INDEX($ET$17:$HA$40,MATCH($B24,$ET$17:$ET$40,0),MATCH(U$17,$ET$17:$HA$17,0),1),0,1)</f>
        <v>Ø</v>
      </c>
      <c r="V24" s="58" t="str">
        <f>_xlfn.XLOOKUP(_xlfn.XLOOKUP($I$14&amp;$B24&amp;V$17,Data!$F:$F,Data!$H:$H,"",0,-1),$I$6:$I$12,$B$6:$B$12,INDEX($ET$17:$HA$40,MATCH($B24,$ET$17:$ET$40,0),MATCH(V$17,$ET$17:$HA$17,0),1),0,1)</f>
        <v>Ø</v>
      </c>
      <c r="W24" s="58" t="str">
        <f>_xlfn.XLOOKUP(_xlfn.XLOOKUP($I$14&amp;$B24&amp;W$17,Data!$F:$F,Data!$H:$H,"",0,-1),$I$6:$I$12,$B$6:$B$12,INDEX($ET$17:$HA$40,MATCH($B24,$ET$17:$ET$40,0),MATCH(W$17,$ET$17:$HA$17,0),1),0,1)</f>
        <v>Ø</v>
      </c>
      <c r="X24" s="58" t="str">
        <f>_xlfn.XLOOKUP(_xlfn.XLOOKUP($I$14&amp;$B24&amp;X$17,Data!$F:$F,Data!$H:$H,"",0,-1),$I$6:$I$12,$B$6:$B$12,INDEX($ET$17:$HA$40,MATCH($B24,$ET$17:$ET$40,0),MATCH(X$17,$ET$17:$HA$17,0),1),0,1)</f>
        <v>Ø</v>
      </c>
      <c r="Y24" s="58" t="str">
        <f>_xlfn.XLOOKUP(_xlfn.XLOOKUP($I$14&amp;$B24&amp;Y$17,Data!$F:$F,Data!$H:$H,"",0,-1),$I$6:$I$12,$B$6:$B$12,INDEX($ET$17:$HA$40,MATCH($B24,$ET$17:$ET$40,0),MATCH(Y$17,$ET$17:$HA$17,0),1),0,1)</f>
        <v>Ø</v>
      </c>
      <c r="Z24" s="58" t="str">
        <f>_xlfn.XLOOKUP(_xlfn.XLOOKUP($I$14&amp;$B24&amp;Z$17,Data!$F:$F,Data!$H:$H,"",0,-1),$I$6:$I$12,$B$6:$B$12,INDEX($ET$17:$HA$40,MATCH($B24,$ET$17:$ET$40,0),MATCH(Z$17,$ET$17:$HA$17,0),1),0,1)</f>
        <v>Ø</v>
      </c>
      <c r="AA24" s="58" t="str">
        <f>_xlfn.XLOOKUP(_xlfn.XLOOKUP($I$14&amp;$B24&amp;AA$17,Data!$F:$F,Data!$H:$H,"",0,-1),$I$6:$I$12,$B$6:$B$12,INDEX($ET$17:$HA$40,MATCH($B24,$ET$17:$ET$40,0),MATCH(AA$17,$ET$17:$HA$17,0),1),0,1)</f>
        <v>Ø</v>
      </c>
      <c r="AB24" s="58" t="str">
        <f>_xlfn.XLOOKUP(_xlfn.XLOOKUP($I$14&amp;$B24&amp;AB$17,Data!$F:$F,Data!$H:$H,"",0,-1),$I$6:$I$12,$B$6:$B$12,INDEX($ET$17:$HA$40,MATCH($B24,$ET$17:$ET$40,0),MATCH(AB$17,$ET$17:$HA$17,0),1),0,1)</f>
        <v>Ø</v>
      </c>
      <c r="AC24" s="58" t="str">
        <f>_xlfn.XLOOKUP(_xlfn.XLOOKUP($I$14&amp;$B24&amp;AC$17,Data!$F:$F,Data!$H:$H,"",0,-1),$I$6:$I$12,$B$6:$B$12,INDEX($ET$17:$HA$40,MATCH($B24,$ET$17:$ET$40,0),MATCH(AC$17,$ET$17:$HA$17,0),1),0,1)</f>
        <v>Ø</v>
      </c>
      <c r="AD24" s="58" t="str">
        <f>_xlfn.XLOOKUP(_xlfn.XLOOKUP($I$14&amp;$B24&amp;AD$17,Data!$F:$F,Data!$H:$H,"",0,-1),$I$6:$I$12,$B$6:$B$12,INDEX($ET$17:$HA$40,MATCH($B24,$ET$17:$ET$40,0),MATCH(AD$17,$ET$17:$HA$17,0),1),0,1)</f>
        <v>Ø</v>
      </c>
      <c r="AE24" s="58" t="str">
        <f>_xlfn.XLOOKUP(_xlfn.XLOOKUP($I$14&amp;$B24&amp;AE$17,Data!$F:$F,Data!$H:$H,"",0,-1),$I$6:$I$12,$B$6:$B$12,INDEX($ET$17:$HA$40,MATCH($B24,$ET$17:$ET$40,0),MATCH(AE$17,$ET$17:$HA$17,0),1),0,1)</f>
        <v>Ø</v>
      </c>
      <c r="AF24" s="58" t="str">
        <f>_xlfn.XLOOKUP(_xlfn.XLOOKUP($I$14&amp;$B24&amp;AF$17,Data!$F:$F,Data!$H:$H,"",0,-1),$I$6:$I$12,$B$6:$B$12,INDEX($ET$17:$HA$40,MATCH($B24,$ET$17:$ET$40,0),MATCH(AF$17,$ET$17:$HA$17,0),1),0,1)</f>
        <v>Ø</v>
      </c>
      <c r="AG24" s="58" t="str">
        <f>_xlfn.XLOOKUP(_xlfn.XLOOKUP($I$14&amp;$B24&amp;AG$17,Data!$F:$F,Data!$H:$H,"",0,-1),$I$6:$I$12,$B$6:$B$12,INDEX($ET$17:$HA$40,MATCH($B24,$ET$17:$ET$40,0),MATCH(AG$17,$ET$17:$HA$17,0),1),0,1)</f>
        <v>Ø</v>
      </c>
      <c r="AH24" s="58" t="str">
        <f>_xlfn.XLOOKUP(_xlfn.XLOOKUP($I$14&amp;$B24&amp;AH$17,Data!$F:$F,Data!$H:$H,"",0,-1),$I$6:$I$12,$B$6:$B$12,INDEX($ET$17:$HA$40,MATCH($B24,$ET$17:$ET$40,0),MATCH(AH$17,$ET$17:$HA$17,0),1),0,1)</f>
        <v>Ø</v>
      </c>
      <c r="AI24" s="58" t="str">
        <f>_xlfn.XLOOKUP(_xlfn.XLOOKUP($I$14&amp;$B24&amp;AI$17,Data!$F:$F,Data!$H:$H,"",0,-1),$I$6:$I$12,$B$6:$B$12,INDEX($ET$17:$HA$40,MATCH($B24,$ET$17:$ET$40,0),MATCH(AI$17,$ET$17:$HA$17,0),1),0,1)</f>
        <v>Ø</v>
      </c>
      <c r="AJ24" s="58" t="str">
        <f>_xlfn.XLOOKUP(_xlfn.XLOOKUP($I$14&amp;$B24&amp;AJ$17,Data!$F:$F,Data!$H:$H,"",0,-1),$I$6:$I$12,$B$6:$B$12,INDEX($ET$17:$HA$40,MATCH($B24,$ET$17:$ET$40,0),MATCH(AJ$17,$ET$17:$HA$17,0),1),0,1)</f>
        <v>Ø</v>
      </c>
      <c r="AK24" s="58" t="str">
        <f>_xlfn.XLOOKUP(_xlfn.XLOOKUP($I$14&amp;$B24&amp;AK$17,Data!$F:$F,Data!$H:$H,"",0,-1),$I$6:$I$12,$B$6:$B$12,INDEX($ET$17:$HA$40,MATCH($B24,$ET$17:$ET$40,0),MATCH(AK$17,$ET$17:$HA$17,0),1),0,1)</f>
        <v>Ø</v>
      </c>
      <c r="AL24" s="58" t="str">
        <f>_xlfn.XLOOKUP(_xlfn.XLOOKUP($I$14&amp;$B24&amp;AL$17,Data!$F:$F,Data!$H:$H,"",0,-1),$I$6:$I$12,$B$6:$B$12,INDEX($ET$17:$HA$40,MATCH($B24,$ET$17:$ET$40,0),MATCH(AL$17,$ET$17:$HA$17,0),1),0,1)</f>
        <v>Ø</v>
      </c>
      <c r="AM24" s="58" t="str">
        <f>_xlfn.XLOOKUP(_xlfn.XLOOKUP($I$14&amp;$B24&amp;AM$17,Data!$F:$F,Data!$H:$H,"",0,-1),$I$6:$I$12,$B$6:$B$12,INDEX($ET$17:$HA$40,MATCH($B24,$ET$17:$ET$40,0),MATCH(AM$17,$ET$17:$HA$17,0),1),0,1)</f>
        <v>Ø</v>
      </c>
      <c r="AN24" s="58" t="str">
        <f>_xlfn.XLOOKUP(_xlfn.XLOOKUP($I$14&amp;$B24&amp;AN$17,Data!$F:$F,Data!$H:$H,"",0,-1),$I$6:$I$12,$B$6:$B$12,INDEX($ET$17:$HA$40,MATCH($B24,$ET$17:$ET$40,0),MATCH(AN$17,$ET$17:$HA$17,0),1),0,1)</f>
        <v>Ø</v>
      </c>
      <c r="AO24" s="58" t="str">
        <f>_xlfn.XLOOKUP(_xlfn.XLOOKUP($I$14&amp;$B24&amp;AO$17,Data!$F:$F,Data!$H:$H,"",0,-1),$I$6:$I$12,$B$6:$B$12,INDEX($ET$17:$HA$40,MATCH($B24,$ET$17:$ET$40,0),MATCH(AO$17,$ET$17:$HA$17,0),1),0,1)</f>
        <v>Ø</v>
      </c>
      <c r="AP24" s="58" t="str">
        <f>_xlfn.XLOOKUP(_xlfn.XLOOKUP($I$14&amp;$B24&amp;AP$17,Data!$F:$F,Data!$H:$H,"",0,-1),$I$6:$I$12,$B$6:$B$12,INDEX($ET$17:$HA$40,MATCH($B24,$ET$17:$ET$40,0),MATCH(AP$17,$ET$17:$HA$17,0),1),0,1)</f>
        <v>Ø</v>
      </c>
      <c r="AQ24" s="58" t="str">
        <f>_xlfn.XLOOKUP(_xlfn.XLOOKUP($I$14&amp;$B24&amp;AQ$17,Data!$F:$F,Data!$H:$H,"",0,-1),$I$6:$I$12,$B$6:$B$12,INDEX($ET$17:$HA$40,MATCH($B24,$ET$17:$ET$40,0),MATCH(AQ$17,$ET$17:$HA$17,0),1),0,1)</f>
        <v>Ø</v>
      </c>
      <c r="AR24" s="58" t="str">
        <f>_xlfn.XLOOKUP(_xlfn.XLOOKUP($I$14&amp;$B24&amp;AR$17,Data!$F:$F,Data!$H:$H,"",0,-1),$I$6:$I$12,$B$6:$B$12,INDEX($ET$17:$HA$40,MATCH($B24,$ET$17:$ET$40,0),MATCH(AR$17,$ET$17:$HA$17,0),1),0,1)</f>
        <v>Ø</v>
      </c>
      <c r="AS24" s="58" t="str">
        <f>_xlfn.XLOOKUP(_xlfn.XLOOKUP($I$14&amp;$B24&amp;AS$17,Data!$F:$F,Data!$H:$H,"",0,-1),$I$6:$I$12,$B$6:$B$12,INDEX($ET$17:$HA$40,MATCH($B24,$ET$17:$ET$40,0),MATCH(AS$17,$ET$17:$HA$17,0),1),0,1)</f>
        <v>◯</v>
      </c>
      <c r="AT24" s="58" t="str">
        <f>_xlfn.XLOOKUP(_xlfn.XLOOKUP($I$14&amp;$B24&amp;AT$17,Data!$F:$F,Data!$H:$H,"",0,-1),$I$6:$I$12,$B$6:$B$12,INDEX($ET$17:$HA$40,MATCH($B24,$ET$17:$ET$40,0),MATCH(AT$17,$ET$17:$HA$17,0),1),0,1)</f>
        <v>Ø</v>
      </c>
      <c r="AU24" s="58" t="str">
        <f>_xlfn.XLOOKUP(_xlfn.XLOOKUP($I$14&amp;$B24&amp;AU$17,Data!$F:$F,Data!$H:$H,"",0,-1),$I$6:$I$12,$B$6:$B$12,INDEX($ET$17:$HA$40,MATCH($B24,$ET$17:$ET$40,0),MATCH(AU$17,$ET$17:$HA$17,0),1),0,1)</f>
        <v>Ø</v>
      </c>
      <c r="AV24" s="58" t="str">
        <f>_xlfn.XLOOKUP(_xlfn.XLOOKUP($I$14&amp;$B24&amp;AV$17,Data!$F:$F,Data!$H:$H,"",0,-1),$I$6:$I$12,$B$6:$B$12,INDEX($ET$17:$HA$40,MATCH($B24,$ET$17:$ET$40,0),MATCH(AV$17,$ET$17:$HA$17,0),1),0,1)</f>
        <v>Ø</v>
      </c>
      <c r="AW24" s="58" t="str">
        <f>_xlfn.XLOOKUP(_xlfn.XLOOKUP($I$14&amp;$B24&amp;AW$17,Data!$F:$F,Data!$H:$H,"",0,-1),$I$6:$I$12,$B$6:$B$12,INDEX($ET$17:$HA$40,MATCH($B24,$ET$17:$ET$40,0),MATCH(AW$17,$ET$17:$HA$17,0),1),0,1)</f>
        <v>Ø</v>
      </c>
      <c r="AX24" s="58" t="str">
        <f>_xlfn.XLOOKUP(_xlfn.XLOOKUP($I$14&amp;$B24&amp;AX$17,Data!$F:$F,Data!$H:$H,"",0,-1),$I$6:$I$12,$B$6:$B$12,INDEX($ET$17:$HA$40,MATCH($B24,$ET$17:$ET$40,0),MATCH(AX$17,$ET$17:$HA$17,0),1),0,1)</f>
        <v>Ø</v>
      </c>
      <c r="AY24" s="58" t="str">
        <f>_xlfn.XLOOKUP(_xlfn.XLOOKUP($I$14&amp;$B24&amp;AY$17,Data!$F:$F,Data!$H:$H,"",0,-1),$I$6:$I$12,$B$6:$B$12,INDEX($ET$17:$HA$40,MATCH($B24,$ET$17:$ET$40,0),MATCH(AY$17,$ET$17:$HA$17,0),1),0,1)</f>
        <v>Ø</v>
      </c>
      <c r="AZ24" s="58" t="str">
        <f>_xlfn.XLOOKUP(_xlfn.XLOOKUP($I$14&amp;$B24&amp;AZ$17,Data!$F:$F,Data!$H:$H,"",0,-1),$I$6:$I$12,$B$6:$B$12,INDEX($ET$17:$HA$40,MATCH($B24,$ET$17:$ET$40,0),MATCH(AZ$17,$ET$17:$HA$17,0),1),0,1)</f>
        <v>◯</v>
      </c>
      <c r="BA24" s="58" t="str">
        <f>_xlfn.XLOOKUP(_xlfn.XLOOKUP($I$14&amp;$B24&amp;BA$17,Data!$F:$F,Data!$H:$H,"",0,-1),$I$6:$I$12,$B$6:$B$12,INDEX($ET$17:$HA$40,MATCH($B24,$ET$17:$ET$40,0),MATCH(BA$17,$ET$17:$HA$17,0),1),0,1)</f>
        <v>Ø</v>
      </c>
      <c r="BB24" s="58" t="str">
        <f>_xlfn.XLOOKUP(_xlfn.XLOOKUP($I$14&amp;$B24&amp;BB$17,Data!$F:$F,Data!$H:$H,"",0,-1),$I$6:$I$12,$B$6:$B$12,INDEX($ET$17:$HA$40,MATCH($B24,$ET$17:$ET$40,0),MATCH(BB$17,$ET$17:$HA$17,0),1),0,1)</f>
        <v>Ø</v>
      </c>
      <c r="BC24" s="58" t="str">
        <f>_xlfn.XLOOKUP(_xlfn.XLOOKUP($I$14&amp;$B24&amp;BC$17,Data!$F:$F,Data!$H:$H,"",0,-1),$I$6:$I$12,$B$6:$B$12,INDEX($ET$17:$HA$40,MATCH($B24,$ET$17:$ET$40,0),MATCH(BC$17,$ET$17:$HA$17,0),1),0,1)</f>
        <v>Ø</v>
      </c>
      <c r="BD24" s="58" t="str">
        <f>_xlfn.XLOOKUP(_xlfn.XLOOKUP($I$14&amp;$B24&amp;BD$17,Data!$F:$F,Data!$H:$H,"",0,-1),$I$6:$I$12,$B$6:$B$12,INDEX($ET$17:$HA$40,MATCH($B24,$ET$17:$ET$40,0),MATCH(BD$17,$ET$17:$HA$17,0),1),0,1)</f>
        <v>Ø</v>
      </c>
      <c r="BE24" s="58" t="str">
        <f>_xlfn.XLOOKUP(_xlfn.XLOOKUP($I$14&amp;$B24&amp;BE$17,Data!$F:$F,Data!$H:$H,"",0,-1),$I$6:$I$12,$B$6:$B$12,INDEX($ET$17:$HA$40,MATCH($B24,$ET$17:$ET$40,0),MATCH(BE$17,$ET$17:$HA$17,0),1),0,1)</f>
        <v>Ø</v>
      </c>
      <c r="BF24" s="58" t="str">
        <f>_xlfn.XLOOKUP(_xlfn.XLOOKUP($I$14&amp;$B24&amp;BF$17,Data!$F:$F,Data!$H:$H,"",0,-1),$I$6:$I$12,$B$6:$B$12,INDEX($ET$17:$HA$40,MATCH($B24,$ET$17:$ET$40,0),MATCH(BF$17,$ET$17:$HA$17,0),1),0,1)</f>
        <v>Ø</v>
      </c>
      <c r="BG24" s="58" t="str">
        <f>_xlfn.XLOOKUP(_xlfn.XLOOKUP($I$14&amp;$B24&amp;BG$17,Data!$F:$F,Data!$H:$H,"",0,-1),$I$6:$I$12,$B$6:$B$12,INDEX($ET$17:$HA$40,MATCH($B24,$ET$17:$ET$40,0),MATCH(BG$17,$ET$17:$HA$17,0),1),0,1)</f>
        <v>Ø</v>
      </c>
      <c r="BH24" s="58" t="str">
        <f>_xlfn.XLOOKUP(_xlfn.XLOOKUP($I$14&amp;$B24&amp;BH$17,Data!$F:$F,Data!$H:$H,"",0,-1),$I$6:$I$12,$B$6:$B$12,INDEX($ET$17:$HA$40,MATCH($B24,$ET$17:$ET$40,0),MATCH(BH$17,$ET$17:$HA$17,0),1),0,1)</f>
        <v>Ø</v>
      </c>
      <c r="BI24" s="58" t="str">
        <f>_xlfn.XLOOKUP(_xlfn.XLOOKUP($I$14&amp;$B24&amp;BI$17,Data!$F:$F,Data!$H:$H,"",0,-1),$I$6:$I$12,$B$6:$B$12,INDEX($ET$17:$HA$40,MATCH($B24,$ET$17:$ET$40,0),MATCH(BI$17,$ET$17:$HA$17,0),1),0,1)</f>
        <v>Ø</v>
      </c>
      <c r="BJ24" s="57"/>
      <c r="BL24" s="57"/>
      <c r="BN24" s="57"/>
      <c r="BP24" s="57"/>
      <c r="BS24" s="57"/>
      <c r="BU24" s="57"/>
      <c r="BW24" s="57"/>
      <c r="BY24" s="57"/>
      <c r="CA24" s="57"/>
      <c r="CC24" s="57"/>
      <c r="CE24" s="57"/>
      <c r="CG24" s="57"/>
      <c r="CI24" s="57"/>
      <c r="CK24" s="57"/>
      <c r="CM24" s="57"/>
      <c r="CO24" s="57"/>
      <c r="CQ24" s="57"/>
      <c r="CS24" s="57"/>
      <c r="CU24" s="57"/>
      <c r="CV24" s="57"/>
      <c r="CX24" s="57"/>
      <c r="CZ24" s="57"/>
      <c r="DB24" s="57"/>
      <c r="DE24" s="57"/>
      <c r="DG24" s="57"/>
      <c r="DI24" s="57"/>
      <c r="DK24" s="57"/>
      <c r="DM24" s="57"/>
      <c r="DN24" s="57"/>
      <c r="DP24" s="57"/>
      <c r="DR24" s="57"/>
      <c r="DT24" s="57"/>
      <c r="DV24" s="57"/>
      <c r="DX24" s="57"/>
      <c r="DZ24" s="57"/>
      <c r="EB24" s="57"/>
      <c r="ED24" s="57"/>
      <c r="EF24" s="57"/>
      <c r="EH24" s="57"/>
      <c r="EJ24" s="57"/>
      <c r="EL24" s="57"/>
      <c r="EN24" s="57"/>
      <c r="EP24" s="57"/>
      <c r="ER24" s="57"/>
      <c r="ET24" s="141" t="s">
        <v>1814</v>
      </c>
      <c r="EU24" s="135"/>
      <c r="EV24" s="136"/>
      <c r="EW24" s="136"/>
      <c r="EX24" s="136"/>
      <c r="EY24" s="136"/>
      <c r="EZ24" s="137"/>
      <c r="FA24" s="58" t="str">
        <f>_xlfn.XLOOKUP(_xlfn.XLOOKUP($FA$14&amp;$ET24&amp;FA$17,'Data M-1'!$F:$F,'Data M-1'!$G:$G,"Not in Scope",0,1),$FA$6:$FA$11,$ET$6:$ET$11,"",0,1)</f>
        <v>Ø</v>
      </c>
      <c r="FB24" s="58" t="str">
        <f>_xlfn.XLOOKUP(_xlfn.XLOOKUP($FA$14&amp;$ET24&amp;FB$17,'Data M-1'!$F:$F,'Data M-1'!$G:$G,"Not in Scope",0,1),$FA$6:$FA$11,$ET$6:$ET$11,"",0,1)</f>
        <v>Ø</v>
      </c>
      <c r="FC24" s="58" t="str">
        <f>_xlfn.XLOOKUP(_xlfn.XLOOKUP($FA$14&amp;$ET24&amp;FC$17,'Data M-1'!$F:$F,'Data M-1'!$G:$G,"Not in Scope",0,1),$FA$6:$FA$11,$ET$6:$ET$11,"",0,1)</f>
        <v>◯</v>
      </c>
      <c r="FD24" s="58" t="str">
        <f>_xlfn.XLOOKUP(_xlfn.XLOOKUP($FA$14&amp;$ET24&amp;FD$17,'Data M-1'!$F:$F,'Data M-1'!$G:$G,"Not in Scope",0,1),$FA$6:$FA$11,$ET$6:$ET$11,"",0,1)</f>
        <v>Ø</v>
      </c>
      <c r="FE24" s="58" t="str">
        <f>_xlfn.XLOOKUP(_xlfn.XLOOKUP($FA$14&amp;$ET24&amp;FE$17,'Data M-1'!$F:$F,'Data M-1'!$G:$G,"Not in Scope",0,1),$FA$6:$FA$11,$ET$6:$ET$11,"",0,1)</f>
        <v>Ø</v>
      </c>
      <c r="FF24" s="58" t="str">
        <f>_xlfn.XLOOKUP(_xlfn.XLOOKUP($FA$14&amp;$ET24&amp;FF$17,'Data M-1'!$F:$F,'Data M-1'!$G:$G,"Not in Scope",0,1),$FA$6:$FA$11,$ET$6:$ET$11,"",0,1)</f>
        <v>Ø</v>
      </c>
      <c r="FG24" s="58" t="str">
        <f>_xlfn.XLOOKUP(_xlfn.XLOOKUP($FA$14&amp;$ET24&amp;FG$17,'Data M-1'!$F:$F,'Data M-1'!$G:$G,"Not in Scope",0,1),$FA$6:$FA$11,$ET$6:$ET$11,"",0,1)</f>
        <v>Ø</v>
      </c>
      <c r="FH24" s="58" t="str">
        <f>_xlfn.XLOOKUP(_xlfn.XLOOKUP($FA$14&amp;$ET24&amp;FH$17,'Data M-1'!$F:$F,'Data M-1'!$G:$G,"Not in Scope",0,1),$FA$6:$FA$11,$ET$6:$ET$11,"",0,1)</f>
        <v>Ø</v>
      </c>
      <c r="FI24" s="58" t="str">
        <f>_xlfn.XLOOKUP(_xlfn.XLOOKUP($FA$14&amp;$ET24&amp;FI$17,'Data M-1'!$F:$F,'Data M-1'!$G:$G,"Not in Scope",0,1),$FA$6:$FA$11,$ET$6:$ET$11,"",0,1)</f>
        <v>Ø</v>
      </c>
      <c r="FJ24" s="58" t="str">
        <f>_xlfn.XLOOKUP(_xlfn.XLOOKUP($FA$14&amp;$ET24&amp;FJ$17,'Data M-1'!$F:$F,'Data M-1'!$G:$G,"Not in Scope",0,1),$FA$6:$FA$11,$ET$6:$ET$11,"",0,1)</f>
        <v>Ø</v>
      </c>
      <c r="FK24" s="58" t="str">
        <f>_xlfn.XLOOKUP(_xlfn.XLOOKUP($FA$14&amp;$ET24&amp;FK$17,'Data M-1'!$F:$F,'Data M-1'!$G:$G,"Not in Scope",0,1),$FA$6:$FA$11,$ET$6:$ET$11,"",0,1)</f>
        <v>Ø</v>
      </c>
      <c r="FL24" s="58" t="str">
        <f>_xlfn.XLOOKUP(_xlfn.XLOOKUP($FA$14&amp;$ET24&amp;FL$17,'Data M-1'!$F:$F,'Data M-1'!$G:$G,"Not in Scope",0,1),$FA$6:$FA$11,$ET$6:$ET$11,"",0,1)</f>
        <v>Ø</v>
      </c>
      <c r="FM24" s="58" t="str">
        <f>_xlfn.XLOOKUP(_xlfn.XLOOKUP($FA$14&amp;$ET24&amp;FM$17,'Data M-1'!$F:$F,'Data M-1'!$G:$G,"Not in Scope",0,1),$FA$6:$FA$11,$ET$6:$ET$11,"",0,1)</f>
        <v>Ø</v>
      </c>
      <c r="FN24" s="58" t="str">
        <f>_xlfn.XLOOKUP(_xlfn.XLOOKUP($FA$14&amp;$ET24&amp;FN$17,'Data M-1'!$F:$F,'Data M-1'!$G:$G,"Not in Scope",0,1),$FA$6:$FA$11,$ET$6:$ET$11,"",0,1)</f>
        <v>Ø</v>
      </c>
      <c r="FO24" s="58" t="str">
        <f>_xlfn.XLOOKUP(_xlfn.XLOOKUP($FA$14&amp;$ET24&amp;FO$17,'Data M-1'!$F:$F,'Data M-1'!$G:$G,"Not in Scope",0,1),$FA$6:$FA$11,$ET$6:$ET$11,"",0,1)</f>
        <v>Ø</v>
      </c>
      <c r="FP24" s="58" t="str">
        <f>_xlfn.XLOOKUP(_xlfn.XLOOKUP($FA$14&amp;$ET24&amp;FP$17,'Data M-1'!$F:$F,'Data M-1'!$G:$G,"Not in Scope",0,1),$FA$6:$FA$11,$ET$6:$ET$11,"",0,1)</f>
        <v>Ø</v>
      </c>
      <c r="FQ24" s="58" t="str">
        <f>_xlfn.XLOOKUP(_xlfn.XLOOKUP($FA$14&amp;$ET24&amp;FQ$17,'Data M-1'!$F:$F,'Data M-1'!$G:$G,"Not in Scope",0,1),$FA$6:$FA$11,$ET$6:$ET$11,"",0,1)</f>
        <v>Ø</v>
      </c>
      <c r="FR24" s="58" t="str">
        <f>_xlfn.XLOOKUP(_xlfn.XLOOKUP($FA$14&amp;$ET24&amp;FR$17,'Data M-1'!$F:$F,'Data M-1'!$G:$G,"Not in Scope",0,1),$FA$6:$FA$11,$ET$6:$ET$11,"",0,1)</f>
        <v>Ø</v>
      </c>
      <c r="FS24" s="58" t="str">
        <f>_xlfn.XLOOKUP(_xlfn.XLOOKUP($FA$14&amp;$ET24&amp;FS$17,'Data M-1'!$F:$F,'Data M-1'!$G:$G,"Not in Scope",0,1),$FA$6:$FA$11,$ET$6:$ET$11,"",0,1)</f>
        <v>Ø</v>
      </c>
      <c r="FT24" s="58" t="str">
        <f>_xlfn.XLOOKUP(_xlfn.XLOOKUP($FA$14&amp;$ET24&amp;FT$17,'Data M-1'!$F:$F,'Data M-1'!$G:$G,"Not in Scope",0,1),$FA$6:$FA$11,$ET$6:$ET$11,"",0,1)</f>
        <v>Ø</v>
      </c>
      <c r="FU24" s="58" t="str">
        <f>_xlfn.XLOOKUP(_xlfn.XLOOKUP($FA$14&amp;$ET24&amp;FU$17,'Data M-1'!$F:$F,'Data M-1'!$G:$G,"Not in Scope",0,1),$FA$6:$FA$11,$ET$6:$ET$11,"",0,1)</f>
        <v>Ø</v>
      </c>
      <c r="FV24" s="58" t="str">
        <f>_xlfn.XLOOKUP(_xlfn.XLOOKUP($FA$14&amp;$ET24&amp;FV$17,'Data M-1'!$F:$F,'Data M-1'!$G:$G,"Not in Scope",0,1),$FA$6:$FA$11,$ET$6:$ET$11,"",0,1)</f>
        <v>Ø</v>
      </c>
      <c r="FW24" s="58" t="str">
        <f>_xlfn.XLOOKUP(_xlfn.XLOOKUP($FA$14&amp;$ET24&amp;FW$17,'Data M-1'!$F:$F,'Data M-1'!$G:$G,"Not in Scope",0,1),$FA$6:$FA$11,$ET$6:$ET$11,"",0,1)</f>
        <v>Ø</v>
      </c>
      <c r="FX24" s="58" t="str">
        <f>_xlfn.XLOOKUP(_xlfn.XLOOKUP($FA$14&amp;$ET24&amp;FX$17,'Data M-1'!$F:$F,'Data M-1'!$G:$G,"Not in Scope",0,1),$FA$6:$FA$11,$ET$6:$ET$11,"",0,1)</f>
        <v>Ø</v>
      </c>
      <c r="FY24" s="58" t="str">
        <f>_xlfn.XLOOKUP(_xlfn.XLOOKUP($FA$14&amp;$ET24&amp;FY$17,'Data M-1'!$F:$F,'Data M-1'!$G:$G,"Not in Scope",0,1),$FA$6:$FA$11,$ET$6:$ET$11,"",0,1)</f>
        <v>Ø</v>
      </c>
      <c r="FZ24" s="58" t="str">
        <f>_xlfn.XLOOKUP(_xlfn.XLOOKUP($FA$14&amp;$ET24&amp;FZ$17,'Data M-1'!$F:$F,'Data M-1'!$G:$G,"Not in Scope",0,1),$FA$6:$FA$11,$ET$6:$ET$11,"",0,1)</f>
        <v>Ø</v>
      </c>
      <c r="GA24" s="58" t="str">
        <f>_xlfn.XLOOKUP(_xlfn.XLOOKUP($FA$14&amp;$ET24&amp;GA$17,'Data M-1'!$F:$F,'Data M-1'!$G:$G,"Not in Scope",0,1),$FA$6:$FA$11,$ET$6:$ET$11,"",0,1)</f>
        <v>Ø</v>
      </c>
      <c r="GB24" s="58" t="str">
        <f>_xlfn.XLOOKUP(_xlfn.XLOOKUP($FA$14&amp;$ET24&amp;GB$17,'Data M-1'!$F:$F,'Data M-1'!$G:$G,"Not in Scope",0,1),$FA$6:$FA$11,$ET$6:$ET$11,"",0,1)</f>
        <v>Ø</v>
      </c>
      <c r="GC24" s="58" t="str">
        <f>_xlfn.XLOOKUP(_xlfn.XLOOKUP($FA$14&amp;$ET24&amp;GC$17,'Data M-1'!$F:$F,'Data M-1'!$G:$G,"Not in Scope",0,1),$FA$6:$FA$11,$ET$6:$ET$11,"",0,1)</f>
        <v>Ø</v>
      </c>
      <c r="GD24" s="58" t="str">
        <f>_xlfn.XLOOKUP(_xlfn.XLOOKUP($FA$14&amp;$ET24&amp;GD$17,'Data M-1'!$F:$F,'Data M-1'!$G:$G,"Not in Scope",0,1),$FA$6:$FA$11,$ET$6:$ET$11,"",0,1)</f>
        <v>Ø</v>
      </c>
      <c r="GE24" s="58" t="str">
        <f>_xlfn.XLOOKUP(_xlfn.XLOOKUP($FA$14&amp;$ET24&amp;GE$17,'Data M-1'!$F:$F,'Data M-1'!$G:$G,"Not in Scope",0,1),$FA$6:$FA$11,$ET$6:$ET$11,"",0,1)</f>
        <v>Ø</v>
      </c>
      <c r="GF24" s="58" t="str">
        <f>_xlfn.XLOOKUP(_xlfn.XLOOKUP($FA$14&amp;$ET24&amp;GF$17,'Data M-1'!$F:$F,'Data M-1'!$G:$G,"Not in Scope",0,1),$FA$6:$FA$11,$ET$6:$ET$11,"",0,1)</f>
        <v>Ø</v>
      </c>
      <c r="GG24" s="58" t="str">
        <f>_xlfn.XLOOKUP(_xlfn.XLOOKUP($FA$14&amp;$ET24&amp;GG$17,'Data M-1'!$F:$F,'Data M-1'!$G:$G,"Not in Scope",0,1),$FA$6:$FA$11,$ET$6:$ET$11,"",0,1)</f>
        <v>Ø</v>
      </c>
      <c r="GH24" s="58" t="str">
        <f>_xlfn.XLOOKUP(_xlfn.XLOOKUP($FA$14&amp;$ET24&amp;GH$17,'Data M-1'!$F:$F,'Data M-1'!$G:$G,"Not in Scope",0,1),$FA$6:$FA$11,$ET$6:$ET$11,"",0,1)</f>
        <v>Ø</v>
      </c>
      <c r="GI24" s="58" t="str">
        <f>_xlfn.XLOOKUP(_xlfn.XLOOKUP($FA$14&amp;$ET24&amp;GI$17,'Data M-1'!$F:$F,'Data M-1'!$G:$G,"Not in Scope",0,1),$FA$6:$FA$11,$ET$6:$ET$11,"",0,1)</f>
        <v>Ø</v>
      </c>
      <c r="GJ24" s="58" t="str">
        <f>_xlfn.XLOOKUP(_xlfn.XLOOKUP($FA$14&amp;$ET24&amp;GJ$17,'Data M-1'!$F:$F,'Data M-1'!$G:$G,"Not in Scope",0,1),$FA$6:$FA$11,$ET$6:$ET$11,"",0,1)</f>
        <v>Ø</v>
      </c>
      <c r="GK24" s="58" t="str">
        <f>_xlfn.XLOOKUP(_xlfn.XLOOKUP($FA$14&amp;$ET24&amp;GK$17,'Data M-1'!$F:$F,'Data M-1'!$G:$G,"Not in Scope",0,1),$FA$6:$FA$11,$ET$6:$ET$11,"",0,1)</f>
        <v>◯</v>
      </c>
      <c r="GL24" s="58" t="str">
        <f>_xlfn.XLOOKUP(_xlfn.XLOOKUP($FA$14&amp;$ET24&amp;GL$17,'Data M-1'!$F:$F,'Data M-1'!$G:$G,"Not in Scope",0,1),$FA$6:$FA$11,$ET$6:$ET$11,"",0,1)</f>
        <v>Ø</v>
      </c>
      <c r="GM24" s="58" t="str">
        <f>_xlfn.XLOOKUP(_xlfn.XLOOKUP($FA$14&amp;$ET24&amp;GM$17,'Data M-1'!$F:$F,'Data M-1'!$G:$G,"Not in Scope",0,1),$FA$6:$FA$11,$ET$6:$ET$11,"",0,1)</f>
        <v>Ø</v>
      </c>
      <c r="GN24" s="58" t="str">
        <f>_xlfn.XLOOKUP(_xlfn.XLOOKUP($FA$14&amp;$ET24&amp;GN$17,'Data M-1'!$F:$F,'Data M-1'!$G:$G,"Not in Scope",0,1),$FA$6:$FA$11,$ET$6:$ET$11,"",0,1)</f>
        <v>Ø</v>
      </c>
      <c r="GO24" s="58" t="str">
        <f>_xlfn.XLOOKUP(_xlfn.XLOOKUP($FA$14&amp;$ET24&amp;GO$17,'Data M-1'!$F:$F,'Data M-1'!$G:$G,"Not in Scope",0,1),$FA$6:$FA$11,$ET$6:$ET$11,"",0,1)</f>
        <v>Ø</v>
      </c>
      <c r="GP24" s="58" t="str">
        <f>_xlfn.XLOOKUP(_xlfn.XLOOKUP($FA$14&amp;$ET24&amp;GP$17,'Data M-1'!$F:$F,'Data M-1'!$G:$G,"Not in Scope",0,1),$FA$6:$FA$11,$ET$6:$ET$11,"",0,1)</f>
        <v>Ø</v>
      </c>
      <c r="GQ24" s="58" t="str">
        <f>_xlfn.XLOOKUP(_xlfn.XLOOKUP($FA$14&amp;$ET24&amp;GQ$17,'Data M-1'!$F:$F,'Data M-1'!$G:$G,"Not in Scope",0,1),$FA$6:$FA$11,$ET$6:$ET$11,"",0,1)</f>
        <v>Ø</v>
      </c>
      <c r="GR24" s="58" t="str">
        <f>_xlfn.XLOOKUP(_xlfn.XLOOKUP($FA$14&amp;$ET24&amp;GR$17,'Data M-1'!$F:$F,'Data M-1'!$G:$G,"Not in Scope",0,1),$FA$6:$FA$11,$ET$6:$ET$11,"",0,1)</f>
        <v>◯</v>
      </c>
      <c r="GS24" s="58" t="str">
        <f>_xlfn.XLOOKUP(_xlfn.XLOOKUP($FA$14&amp;$ET24&amp;GS$17,'Data M-1'!$F:$F,'Data M-1'!$G:$G,"Not in Scope",0,1),$FA$6:$FA$11,$ET$6:$ET$11,"",0,1)</f>
        <v>Ø</v>
      </c>
      <c r="GT24" s="58" t="str">
        <f>_xlfn.XLOOKUP(_xlfn.XLOOKUP($FA$14&amp;$ET24&amp;GT$17,'Data M-1'!$F:$F,'Data M-1'!$G:$G,"Not in Scope",0,1),$FA$6:$FA$11,$ET$6:$ET$11,"",0,1)</f>
        <v>Ø</v>
      </c>
      <c r="GU24" s="58" t="str">
        <f>_xlfn.XLOOKUP(_xlfn.XLOOKUP($FA$14&amp;$ET24&amp;GU$17,'Data M-1'!$F:$F,'Data M-1'!$G:$G,"Not in Scope",0,1),$FA$6:$FA$11,$ET$6:$ET$11,"",0,1)</f>
        <v>Ø</v>
      </c>
      <c r="GV24" s="58" t="str">
        <f>_xlfn.XLOOKUP(_xlfn.XLOOKUP($FA$14&amp;$ET24&amp;GV$17,'Data M-1'!$F:$F,'Data M-1'!$G:$G,"Not in Scope",0,1),$FA$6:$FA$11,$ET$6:$ET$11,"",0,1)</f>
        <v>Ø</v>
      </c>
      <c r="GW24" s="58" t="str">
        <f>_xlfn.XLOOKUP(_xlfn.XLOOKUP($FA$14&amp;$ET24&amp;GW$17,'Data M-1'!$F:$F,'Data M-1'!$G:$G,"Not in Scope",0,1),$FA$6:$FA$11,$ET$6:$ET$11,"",0,1)</f>
        <v>Ø</v>
      </c>
      <c r="GX24" s="58" t="str">
        <f>_xlfn.XLOOKUP(_xlfn.XLOOKUP($FA$14&amp;$ET24&amp;GX$17,'Data M-1'!$F:$F,'Data M-1'!$G:$G,"Not in Scope",0,1),$FA$6:$FA$11,$ET$6:$ET$11,"",0,1)</f>
        <v>Ø</v>
      </c>
      <c r="GY24" s="58" t="str">
        <f>_xlfn.XLOOKUP(_xlfn.XLOOKUP($FA$14&amp;$ET24&amp;GY$17,'Data M-1'!$F:$F,'Data M-1'!$G:$G,"Not in Scope",0,1),$FA$6:$FA$11,$ET$6:$ET$11,"",0,1)</f>
        <v>Ø</v>
      </c>
      <c r="GZ24" s="58" t="str">
        <f>_xlfn.XLOOKUP(_xlfn.XLOOKUP($FA$14&amp;$ET24&amp;GZ$17,'Data M-1'!$F:$F,'Data M-1'!$G:$G,"Not in Scope",0,1),$FA$6:$FA$11,$ET$6:$ET$11,"",0,1)</f>
        <v>Ø</v>
      </c>
      <c r="HA24" s="58" t="str">
        <f>_xlfn.XLOOKUP(_xlfn.XLOOKUP($FA$14&amp;$ET24&amp;HA$17,'Data M-1'!$F:$F,'Data M-1'!$G:$G,"Not in Scope",0,1),$FA$6:$FA$11,$ET$6:$ET$11,"",0,1)</f>
        <v>Ø</v>
      </c>
    </row>
    <row r="25" spans="2:212" ht="15" x14ac:dyDescent="0.25">
      <c r="B25"/>
      <c r="C25"/>
      <c r="D25"/>
      <c r="E25"/>
      <c r="F25"/>
      <c r="G25"/>
      <c r="H25"/>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7"/>
      <c r="BL25" s="57"/>
      <c r="BN25" s="57"/>
      <c r="BP25" s="57"/>
      <c r="BS25" s="57"/>
      <c r="BU25" s="57"/>
      <c r="BW25" s="57"/>
      <c r="BY25" s="57"/>
      <c r="CA25" s="57"/>
      <c r="CC25" s="57"/>
      <c r="CE25" s="57"/>
      <c r="CG25" s="57"/>
      <c r="CI25" s="57"/>
      <c r="CK25" s="57"/>
      <c r="CM25" s="57"/>
      <c r="CO25" s="57"/>
      <c r="CQ25" s="57"/>
      <c r="CS25" s="57"/>
      <c r="CU25" s="57"/>
      <c r="CV25" s="57"/>
      <c r="CX25" s="57"/>
      <c r="CZ25" s="57"/>
      <c r="DB25" s="57"/>
      <c r="DE25" s="57"/>
      <c r="DG25" s="57"/>
      <c r="DI25" s="57"/>
      <c r="DK25" s="57"/>
      <c r="DM25" s="57"/>
      <c r="DN25" s="57"/>
      <c r="DP25" s="57"/>
      <c r="DR25" s="57"/>
      <c r="DT25" s="57"/>
      <c r="DV25" s="57"/>
      <c r="DX25" s="57"/>
      <c r="DZ25" s="57"/>
      <c r="EB25" s="57"/>
      <c r="ED25" s="57"/>
      <c r="EF25" s="57"/>
      <c r="EH25" s="57"/>
      <c r="EJ25" s="57"/>
      <c r="EL25" s="57"/>
      <c r="EN25" s="57"/>
      <c r="EP25" s="57"/>
      <c r="ER25" s="57"/>
      <c r="ET25"/>
      <c r="EU25"/>
      <c r="EV25"/>
      <c r="EW25"/>
      <c r="EX25"/>
      <c r="EY25"/>
      <c r="EZ25"/>
      <c r="FA25" s="58"/>
      <c r="FB25" s="58"/>
      <c r="FC25" s="58"/>
      <c r="FD25" s="58"/>
      <c r="FE25" s="58"/>
      <c r="FF25" s="58"/>
      <c r="FG25" s="58"/>
      <c r="FH25" s="58"/>
      <c r="FI25" s="58"/>
      <c r="FJ25" s="58"/>
      <c r="FK25" s="58"/>
      <c r="FL25" s="58"/>
      <c r="FM25" s="58"/>
      <c r="FN25" s="58"/>
      <c r="FO25" s="58"/>
      <c r="FP25" s="58"/>
      <c r="FQ25" s="58"/>
      <c r="FR25" s="58"/>
      <c r="FS25" s="58"/>
      <c r="FT25" s="58"/>
      <c r="FU25" s="58"/>
      <c r="FV25" s="58"/>
      <c r="FW25" s="58"/>
      <c r="FX25" s="58"/>
      <c r="FY25" s="58"/>
      <c r="FZ25" s="58"/>
      <c r="GA25" s="58"/>
      <c r="GB25" s="58"/>
      <c r="GC25" s="58"/>
      <c r="GD25" s="58"/>
      <c r="GE25" s="58"/>
      <c r="GF25" s="58"/>
      <c r="GG25" s="58"/>
      <c r="GH25" s="58"/>
      <c r="GI25" s="58"/>
      <c r="GJ25" s="58"/>
      <c r="GK25" s="58"/>
      <c r="GL25" s="58"/>
      <c r="GM25" s="58"/>
      <c r="GN25" s="58"/>
      <c r="GO25" s="58"/>
      <c r="GP25" s="58"/>
      <c r="GQ25" s="58"/>
      <c r="GR25" s="58"/>
      <c r="GS25" s="58"/>
      <c r="GT25" s="58"/>
      <c r="GU25" s="58"/>
      <c r="GV25" s="58"/>
      <c r="GW25" s="58"/>
      <c r="GX25" s="58"/>
      <c r="GY25" s="58"/>
      <c r="GZ25" s="58"/>
      <c r="HA25" s="58"/>
    </row>
    <row r="26" spans="2:212" ht="15" x14ac:dyDescent="0.25">
      <c r="B26"/>
      <c r="C26"/>
      <c r="D26"/>
      <c r="E26"/>
      <c r="F26"/>
      <c r="G26"/>
      <c r="H26"/>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7"/>
      <c r="BL26" s="57"/>
      <c r="BN26" s="57"/>
      <c r="BP26" s="57"/>
      <c r="BS26" s="57"/>
      <c r="BU26" s="57"/>
      <c r="BW26" s="57"/>
      <c r="BY26" s="57"/>
      <c r="CA26" s="57"/>
      <c r="CC26" s="57"/>
      <c r="CE26" s="57"/>
      <c r="CG26" s="57"/>
      <c r="CI26" s="57"/>
      <c r="CK26" s="57"/>
      <c r="CM26" s="57"/>
      <c r="CO26" s="57"/>
      <c r="CQ26" s="57"/>
      <c r="CS26" s="57"/>
      <c r="CU26" s="57"/>
      <c r="CV26" s="57"/>
      <c r="CX26" s="57"/>
      <c r="CZ26" s="57"/>
      <c r="DB26" s="57"/>
      <c r="DE26" s="57"/>
      <c r="DG26" s="57"/>
      <c r="DI26" s="57"/>
      <c r="DK26" s="57"/>
      <c r="DM26" s="57"/>
      <c r="DN26" s="57"/>
      <c r="DP26" s="57"/>
      <c r="DR26" s="57"/>
      <c r="DT26" s="57"/>
      <c r="DV26" s="57"/>
      <c r="DX26" s="57"/>
      <c r="DZ26" s="57"/>
      <c r="EB26" s="57"/>
      <c r="ED26" s="57"/>
      <c r="EF26" s="57"/>
      <c r="EH26" s="57"/>
      <c r="EJ26" s="57"/>
      <c r="EL26" s="57"/>
      <c r="EN26" s="57"/>
      <c r="EP26" s="57"/>
      <c r="ER26" s="57"/>
      <c r="ET26"/>
      <c r="EU26"/>
      <c r="EV26"/>
      <c r="EW26"/>
      <c r="EX26"/>
      <c r="EY26"/>
      <c r="EZ26"/>
      <c r="FA26" s="58"/>
      <c r="FB26" s="58"/>
      <c r="FC26" s="58"/>
      <c r="FD26" s="58"/>
      <c r="FE26" s="58"/>
      <c r="FF26" s="58"/>
      <c r="FG26" s="58"/>
      <c r="FH26" s="58"/>
      <c r="FI26" s="58"/>
      <c r="FJ26" s="58"/>
      <c r="FK26" s="58"/>
      <c r="FL26" s="58"/>
      <c r="FM26" s="58"/>
      <c r="FN26" s="58"/>
      <c r="FO26" s="58"/>
      <c r="FP26" s="58"/>
      <c r="FQ26" s="58"/>
      <c r="FR26" s="58"/>
      <c r="FS26" s="58"/>
      <c r="FT26" s="58"/>
      <c r="FU26" s="58"/>
      <c r="FV26" s="58"/>
      <c r="FW26" s="58"/>
      <c r="FX26" s="58"/>
      <c r="FY26" s="58"/>
      <c r="FZ26" s="58"/>
      <c r="GA26" s="58"/>
      <c r="GB26" s="58"/>
      <c r="GC26" s="58"/>
      <c r="GD26" s="58"/>
      <c r="GE26" s="58"/>
      <c r="GF26" s="58"/>
      <c r="GG26" s="58"/>
      <c r="GH26" s="58"/>
      <c r="GI26" s="58"/>
      <c r="GJ26" s="58"/>
      <c r="GK26" s="58"/>
      <c r="GL26" s="58"/>
      <c r="GM26" s="58"/>
      <c r="GN26" s="58"/>
      <c r="GO26" s="58"/>
      <c r="GP26" s="58"/>
      <c r="GQ26" s="58"/>
      <c r="GR26" s="58"/>
      <c r="GS26" s="58"/>
      <c r="GT26" s="58"/>
      <c r="GU26" s="58"/>
      <c r="GV26" s="58"/>
      <c r="GW26" s="58"/>
      <c r="GX26" s="58"/>
      <c r="GY26" s="58"/>
      <c r="GZ26" s="58"/>
      <c r="HA26" s="58"/>
    </row>
    <row r="27" spans="2:212" ht="15" x14ac:dyDescent="0.25">
      <c r="B27"/>
      <c r="C27"/>
      <c r="D27"/>
      <c r="E27"/>
      <c r="F27"/>
      <c r="G27"/>
      <c r="H27"/>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7"/>
      <c r="BL27" s="57"/>
      <c r="BN27" s="57"/>
      <c r="BP27" s="57"/>
      <c r="BS27" s="57"/>
      <c r="BU27" s="57"/>
      <c r="BW27" s="57"/>
      <c r="BY27" s="57"/>
      <c r="CA27" s="57"/>
      <c r="CC27" s="57"/>
      <c r="CE27" s="57"/>
      <c r="CG27" s="57"/>
      <c r="CI27" s="57"/>
      <c r="CK27" s="57"/>
      <c r="CM27" s="57"/>
      <c r="CO27" s="57"/>
      <c r="CQ27" s="57"/>
      <c r="CS27" s="57"/>
      <c r="CU27" s="57"/>
      <c r="CV27" s="57"/>
      <c r="CX27" s="57"/>
      <c r="CZ27" s="57"/>
      <c r="DB27" s="57"/>
      <c r="DE27" s="57"/>
      <c r="DG27" s="57"/>
      <c r="DI27" s="57"/>
      <c r="DK27" s="57"/>
      <c r="DM27" s="57"/>
      <c r="DN27" s="57"/>
      <c r="DP27" s="57"/>
      <c r="DR27" s="57"/>
      <c r="DT27" s="57"/>
      <c r="DV27" s="57"/>
      <c r="DX27" s="57"/>
      <c r="DZ27" s="57"/>
      <c r="EB27" s="57"/>
      <c r="ED27" s="57"/>
      <c r="EF27" s="57"/>
      <c r="EH27" s="57"/>
      <c r="EJ27" s="57"/>
      <c r="EL27" s="57"/>
      <c r="EN27" s="57"/>
      <c r="EP27" s="57"/>
      <c r="ER27" s="57"/>
      <c r="ET27"/>
      <c r="EU27"/>
      <c r="EV27"/>
      <c r="EW27"/>
      <c r="EX27"/>
      <c r="EY27"/>
      <c r="EZ27"/>
      <c r="FA27" s="58"/>
      <c r="FB27" s="58"/>
      <c r="FC27" s="58"/>
      <c r="FD27" s="58"/>
      <c r="FE27" s="58"/>
      <c r="FF27" s="58"/>
      <c r="FG27" s="58"/>
      <c r="FH27" s="58"/>
      <c r="FI27" s="58"/>
      <c r="FJ27" s="58"/>
      <c r="FK27" s="58"/>
      <c r="FL27" s="58"/>
      <c r="FM27" s="58"/>
      <c r="FN27" s="58"/>
      <c r="FO27" s="58"/>
      <c r="FP27" s="58"/>
      <c r="FQ27" s="58"/>
      <c r="FR27" s="58"/>
      <c r="FS27" s="58"/>
      <c r="FT27" s="58"/>
      <c r="FU27" s="58"/>
      <c r="FV27" s="58"/>
      <c r="FW27" s="58"/>
      <c r="FX27" s="58"/>
      <c r="FY27" s="58"/>
      <c r="FZ27" s="58"/>
      <c r="GA27" s="58"/>
      <c r="GB27" s="58"/>
      <c r="GC27" s="58"/>
      <c r="GD27" s="58"/>
      <c r="GE27" s="58"/>
      <c r="GF27" s="58"/>
      <c r="GG27" s="58"/>
      <c r="GH27" s="58"/>
      <c r="GI27" s="58"/>
      <c r="GJ27" s="58"/>
      <c r="GK27" s="58"/>
      <c r="GL27" s="58"/>
      <c r="GM27" s="58"/>
      <c r="GN27" s="58"/>
      <c r="GO27" s="58"/>
      <c r="GP27" s="58"/>
      <c r="GQ27" s="58"/>
      <c r="GR27" s="58"/>
      <c r="GS27" s="58"/>
      <c r="GT27" s="58"/>
      <c r="GU27" s="58"/>
      <c r="GV27" s="58"/>
      <c r="GW27" s="58"/>
      <c r="GX27" s="58"/>
      <c r="GY27" s="58"/>
      <c r="GZ27" s="58"/>
      <c r="HA27" s="58"/>
    </row>
    <row r="28" spans="2:212" ht="15" x14ac:dyDescent="0.25">
      <c r="B28"/>
      <c r="C28"/>
      <c r="D28"/>
      <c r="E28"/>
      <c r="F28"/>
      <c r="G28"/>
      <c r="H2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7"/>
      <c r="BL28" s="57"/>
      <c r="BN28" s="57"/>
      <c r="BP28" s="57"/>
      <c r="BS28" s="57"/>
      <c r="BU28" s="57"/>
      <c r="BW28" s="57"/>
      <c r="BY28" s="57"/>
      <c r="CA28" s="57"/>
      <c r="CC28" s="57"/>
      <c r="CE28" s="57"/>
      <c r="CG28" s="57"/>
      <c r="CI28" s="57"/>
      <c r="CK28" s="57"/>
      <c r="CM28" s="57"/>
      <c r="CO28" s="57"/>
      <c r="CQ28" s="57"/>
      <c r="CS28" s="57"/>
      <c r="CU28" s="57"/>
      <c r="CV28" s="57"/>
      <c r="CX28" s="57"/>
      <c r="CZ28" s="57"/>
      <c r="DB28" s="57"/>
      <c r="DE28" s="57"/>
      <c r="DG28" s="57"/>
      <c r="DI28" s="57"/>
      <c r="DK28" s="57"/>
      <c r="DM28" s="57"/>
      <c r="DN28" s="57"/>
      <c r="DP28" s="57"/>
      <c r="DR28" s="57"/>
      <c r="DT28" s="57"/>
      <c r="DV28" s="57"/>
      <c r="DX28" s="57"/>
      <c r="DZ28" s="57"/>
      <c r="EB28" s="57"/>
      <c r="ED28" s="57"/>
      <c r="EF28" s="57"/>
      <c r="EH28" s="57"/>
      <c r="EJ28" s="57"/>
      <c r="EL28" s="57"/>
      <c r="EN28" s="57"/>
      <c r="EP28" s="57"/>
      <c r="ER28" s="57"/>
      <c r="ET28"/>
      <c r="EU28"/>
      <c r="EV28"/>
      <c r="EW28"/>
      <c r="EX28"/>
      <c r="EY28"/>
      <c r="EZ28"/>
      <c r="FA28" s="58"/>
      <c r="FB28" s="58"/>
      <c r="FC28" s="58"/>
      <c r="FD28" s="58"/>
      <c r="FE28" s="58"/>
      <c r="FF28" s="58"/>
      <c r="FG28" s="58"/>
      <c r="FH28" s="58"/>
      <c r="FI28" s="58"/>
      <c r="FJ28" s="58"/>
      <c r="FK28" s="58"/>
      <c r="FL28" s="58"/>
      <c r="FM28" s="58"/>
      <c r="FN28" s="58"/>
      <c r="FO28" s="58"/>
      <c r="FP28" s="58"/>
      <c r="FQ28" s="58"/>
      <c r="FR28" s="58"/>
      <c r="FS28" s="58"/>
      <c r="FT28" s="58"/>
      <c r="FU28" s="58"/>
      <c r="FV28" s="58"/>
      <c r="FW28" s="58"/>
      <c r="FX28" s="58"/>
      <c r="FY28" s="58"/>
      <c r="FZ28" s="58"/>
      <c r="GA28" s="58"/>
      <c r="GB28" s="58"/>
      <c r="GC28" s="58"/>
      <c r="GD28" s="58"/>
      <c r="GE28" s="58"/>
      <c r="GF28" s="58"/>
      <c r="GG28" s="58"/>
      <c r="GH28" s="58"/>
      <c r="GI28" s="58"/>
      <c r="GJ28" s="58"/>
      <c r="GK28" s="58"/>
      <c r="GL28" s="58"/>
      <c r="GM28" s="58"/>
      <c r="GN28" s="58"/>
      <c r="GO28" s="58"/>
      <c r="GP28" s="58"/>
      <c r="GQ28" s="58"/>
      <c r="GR28" s="58"/>
      <c r="GS28" s="58"/>
      <c r="GT28" s="58"/>
      <c r="GU28" s="58"/>
      <c r="GV28" s="58"/>
      <c r="GW28" s="58"/>
      <c r="GX28" s="58"/>
      <c r="GY28" s="58"/>
      <c r="GZ28" s="58"/>
      <c r="HA28" s="58"/>
    </row>
    <row r="29" spans="2:212" ht="15" x14ac:dyDescent="0.25">
      <c r="B29"/>
      <c r="C29"/>
      <c r="D29"/>
      <c r="E29"/>
      <c r="F29"/>
      <c r="G29"/>
      <c r="H29"/>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7"/>
      <c r="BL29" s="57"/>
      <c r="BN29" s="57"/>
      <c r="BP29" s="57"/>
      <c r="BS29" s="57"/>
      <c r="BU29" s="57"/>
      <c r="BW29" s="57"/>
      <c r="BY29" s="57"/>
      <c r="CA29" s="57"/>
      <c r="CC29" s="57"/>
      <c r="CE29" s="57"/>
      <c r="CG29" s="57"/>
      <c r="CI29" s="57"/>
      <c r="CK29" s="57"/>
      <c r="CM29" s="57"/>
      <c r="CO29" s="57"/>
      <c r="CQ29" s="57"/>
      <c r="CS29" s="57"/>
      <c r="CU29" s="57"/>
      <c r="CV29" s="57"/>
      <c r="CX29" s="57"/>
      <c r="CZ29" s="57"/>
      <c r="DB29" s="57"/>
      <c r="DE29" s="57"/>
      <c r="DG29" s="57"/>
      <c r="DI29" s="57"/>
      <c r="DK29" s="57"/>
      <c r="DM29" s="57"/>
      <c r="DN29" s="57"/>
      <c r="DP29" s="57"/>
      <c r="DR29" s="57"/>
      <c r="DT29" s="57"/>
      <c r="DV29" s="57"/>
      <c r="DX29" s="57"/>
      <c r="DZ29" s="57"/>
      <c r="EB29" s="57"/>
      <c r="ED29" s="57"/>
      <c r="EF29" s="57"/>
      <c r="EH29" s="57"/>
      <c r="EJ29" s="57"/>
      <c r="EL29" s="57"/>
      <c r="EN29" s="57"/>
      <c r="EP29" s="57"/>
      <c r="ER29" s="57"/>
      <c r="ET29"/>
      <c r="EU29"/>
      <c r="EV29"/>
      <c r="EW29"/>
      <c r="EX29"/>
      <c r="EY29"/>
      <c r="EZ29"/>
      <c r="FA29" s="58"/>
      <c r="FB29" s="58"/>
      <c r="FC29" s="58"/>
      <c r="FD29" s="58"/>
      <c r="FE29" s="58"/>
      <c r="FF29" s="58"/>
      <c r="FG29" s="58"/>
      <c r="FH29" s="58"/>
      <c r="FI29" s="58"/>
      <c r="FJ29" s="58"/>
      <c r="FK29" s="58"/>
      <c r="FL29" s="58"/>
      <c r="FM29" s="58"/>
      <c r="FN29" s="58"/>
      <c r="FO29" s="58"/>
      <c r="FP29" s="58"/>
      <c r="FQ29" s="58"/>
      <c r="FR29" s="58"/>
      <c r="FS29" s="58"/>
      <c r="FT29" s="58"/>
      <c r="FU29" s="58"/>
      <c r="FV29" s="58"/>
      <c r="FW29" s="58"/>
      <c r="FX29" s="58"/>
      <c r="FY29" s="58"/>
      <c r="FZ29" s="58"/>
      <c r="GA29" s="58"/>
      <c r="GB29" s="58"/>
      <c r="GC29" s="58"/>
      <c r="GD29" s="58"/>
      <c r="GE29" s="58"/>
      <c r="GF29" s="58"/>
      <c r="GG29" s="58"/>
      <c r="GH29" s="58"/>
      <c r="GI29" s="58"/>
      <c r="GJ29" s="58"/>
      <c r="GK29" s="58"/>
      <c r="GL29" s="58"/>
      <c r="GM29" s="58"/>
      <c r="GN29" s="58"/>
      <c r="GO29" s="58"/>
      <c r="GP29" s="58"/>
      <c r="GQ29" s="58"/>
      <c r="GR29" s="58"/>
      <c r="GS29" s="58"/>
      <c r="GT29" s="58"/>
      <c r="GU29" s="58"/>
      <c r="GV29" s="58"/>
      <c r="GW29" s="58"/>
      <c r="GX29" s="58"/>
      <c r="GY29" s="58"/>
      <c r="GZ29" s="58"/>
      <c r="HA29" s="58"/>
    </row>
    <row r="30" spans="2:212" ht="15" x14ac:dyDescent="0.25">
      <c r="B30"/>
      <c r="C30"/>
      <c r="D30"/>
      <c r="E30"/>
      <c r="F30"/>
      <c r="G30"/>
      <c r="H30"/>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7"/>
      <c r="BL30" s="57"/>
      <c r="BN30" s="57"/>
      <c r="BP30" s="57"/>
      <c r="BS30" s="57"/>
      <c r="BU30" s="57"/>
      <c r="BW30" s="57"/>
      <c r="BY30" s="57"/>
      <c r="CA30" s="57"/>
      <c r="CC30" s="57"/>
      <c r="CE30" s="57"/>
      <c r="CG30" s="57"/>
      <c r="CI30" s="57"/>
      <c r="CK30" s="57"/>
      <c r="CM30" s="57"/>
      <c r="CO30" s="57"/>
      <c r="CQ30" s="57"/>
      <c r="CS30" s="57"/>
      <c r="CU30" s="57"/>
      <c r="CV30" s="57"/>
      <c r="CX30" s="57"/>
      <c r="CZ30" s="57"/>
      <c r="DB30" s="57"/>
      <c r="DE30" s="57"/>
      <c r="DG30" s="57"/>
      <c r="DI30" s="57"/>
      <c r="DK30" s="57"/>
      <c r="DM30" s="57"/>
      <c r="DN30" s="57"/>
      <c r="DP30" s="57"/>
      <c r="DR30" s="57"/>
      <c r="DT30" s="57"/>
      <c r="DV30" s="57"/>
      <c r="DX30" s="57"/>
      <c r="DZ30" s="57"/>
      <c r="EB30" s="57"/>
      <c r="ED30" s="57"/>
      <c r="EF30" s="57"/>
      <c r="EH30" s="57"/>
      <c r="EJ30" s="57"/>
      <c r="EL30" s="57"/>
      <c r="EN30" s="57"/>
      <c r="EP30" s="57"/>
      <c r="ER30" s="57"/>
      <c r="ET30"/>
      <c r="EU30"/>
      <c r="EV30"/>
      <c r="EW30"/>
      <c r="EX30"/>
      <c r="EY30"/>
      <c r="EZ30"/>
      <c r="FA30" s="58"/>
      <c r="FB30" s="58"/>
      <c r="FC30" s="58"/>
      <c r="FD30" s="58"/>
      <c r="FE30" s="58"/>
      <c r="FF30" s="58"/>
      <c r="FG30" s="58"/>
      <c r="FH30" s="58"/>
      <c r="FI30" s="58"/>
      <c r="FJ30" s="58"/>
      <c r="FK30" s="58"/>
      <c r="FL30" s="58"/>
      <c r="FM30" s="58"/>
      <c r="FN30" s="58"/>
      <c r="FO30" s="58"/>
      <c r="FP30" s="58"/>
      <c r="FQ30" s="58"/>
      <c r="FR30" s="58"/>
      <c r="FS30" s="58"/>
      <c r="FT30" s="58"/>
      <c r="FU30" s="58"/>
      <c r="FV30" s="58"/>
      <c r="FW30" s="58"/>
      <c r="FX30" s="58"/>
      <c r="FY30" s="58"/>
      <c r="FZ30" s="58"/>
      <c r="GA30" s="58"/>
      <c r="GB30" s="58"/>
      <c r="GC30" s="58"/>
      <c r="GD30" s="58"/>
      <c r="GE30" s="58"/>
      <c r="GF30" s="58"/>
      <c r="GG30" s="58"/>
      <c r="GH30" s="58"/>
      <c r="GI30" s="58"/>
      <c r="GJ30" s="58"/>
      <c r="GK30" s="58"/>
      <c r="GL30" s="58"/>
      <c r="GM30" s="58"/>
      <c r="GN30" s="58"/>
      <c r="GO30" s="58"/>
      <c r="GP30" s="58"/>
      <c r="GQ30" s="58"/>
      <c r="GR30" s="58"/>
      <c r="GS30" s="58"/>
      <c r="GT30" s="58"/>
      <c r="GU30" s="58"/>
      <c r="GV30" s="58"/>
      <c r="GW30" s="58"/>
      <c r="GX30" s="58"/>
      <c r="GY30" s="58"/>
      <c r="GZ30" s="58"/>
      <c r="HA30" s="58"/>
    </row>
    <row r="31" spans="2:212" ht="15" x14ac:dyDescent="0.25">
      <c r="B31"/>
      <c r="C31"/>
      <c r="D31"/>
      <c r="E31"/>
      <c r="F31"/>
      <c r="G31"/>
      <c r="H31"/>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7"/>
      <c r="BL31" s="57"/>
      <c r="BN31" s="57"/>
      <c r="BP31" s="57"/>
      <c r="BS31" s="57"/>
      <c r="BU31" s="57"/>
      <c r="BW31" s="57"/>
      <c r="BY31" s="57"/>
      <c r="CA31" s="57"/>
      <c r="CC31" s="57"/>
      <c r="CE31" s="57"/>
      <c r="CG31" s="57"/>
      <c r="CI31" s="57"/>
      <c r="CK31" s="57"/>
      <c r="CM31" s="57"/>
      <c r="CO31" s="57"/>
      <c r="CQ31" s="57"/>
      <c r="CS31" s="57"/>
      <c r="CU31" s="57"/>
      <c r="CV31" s="57"/>
      <c r="CX31" s="57"/>
      <c r="CZ31" s="57"/>
      <c r="DB31" s="57"/>
      <c r="DE31" s="57"/>
      <c r="DG31" s="57"/>
      <c r="DI31" s="57"/>
      <c r="DK31" s="57"/>
      <c r="DM31" s="57"/>
      <c r="DN31" s="57"/>
      <c r="DP31" s="57"/>
      <c r="DR31" s="57"/>
      <c r="DT31" s="57"/>
      <c r="DV31" s="57"/>
      <c r="DX31" s="57"/>
      <c r="DZ31" s="57"/>
      <c r="EB31" s="57"/>
      <c r="ED31" s="57"/>
      <c r="EF31" s="57"/>
      <c r="EH31" s="57"/>
      <c r="EJ31" s="57"/>
      <c r="EL31" s="57"/>
      <c r="EN31" s="57"/>
      <c r="EP31" s="57"/>
      <c r="ER31" s="57"/>
      <c r="ET31"/>
      <c r="EU31"/>
      <c r="EV31"/>
      <c r="EW31"/>
      <c r="EX31"/>
      <c r="EY31"/>
      <c r="EZ31"/>
      <c r="FA31" s="58"/>
      <c r="FB31" s="58"/>
      <c r="FC31" s="58"/>
      <c r="FD31" s="58"/>
      <c r="FE31" s="58"/>
      <c r="FF31" s="58"/>
      <c r="FG31" s="58"/>
      <c r="FH31" s="58"/>
      <c r="FI31" s="58"/>
      <c r="FJ31" s="58"/>
      <c r="FK31" s="58"/>
      <c r="FL31" s="58"/>
      <c r="FM31" s="58"/>
      <c r="FN31" s="58"/>
      <c r="FO31" s="58"/>
      <c r="FP31" s="58"/>
      <c r="FQ31" s="58"/>
      <c r="FR31" s="58"/>
      <c r="FS31" s="58"/>
      <c r="FT31" s="58"/>
      <c r="FU31" s="58"/>
      <c r="FV31" s="58"/>
      <c r="FW31" s="58"/>
      <c r="FX31" s="58"/>
      <c r="FY31" s="58"/>
      <c r="FZ31" s="58"/>
      <c r="GA31" s="58"/>
      <c r="GB31" s="58"/>
      <c r="GC31" s="58"/>
      <c r="GD31" s="58"/>
      <c r="GE31" s="58"/>
      <c r="GF31" s="58"/>
      <c r="GG31" s="58"/>
      <c r="GH31" s="58"/>
      <c r="GI31" s="58"/>
      <c r="GJ31" s="58"/>
      <c r="GK31" s="58"/>
      <c r="GL31" s="58"/>
      <c r="GM31" s="58"/>
      <c r="GN31" s="58"/>
      <c r="GO31" s="58"/>
      <c r="GP31" s="58"/>
      <c r="GQ31" s="58"/>
      <c r="GR31" s="58"/>
      <c r="GS31" s="58"/>
      <c r="GT31" s="58"/>
      <c r="GU31" s="58"/>
      <c r="GV31" s="58"/>
      <c r="GW31" s="58"/>
      <c r="GX31" s="58"/>
      <c r="GY31" s="58"/>
      <c r="GZ31" s="58"/>
      <c r="HA31" s="58"/>
    </row>
    <row r="32" spans="2:212" ht="15" x14ac:dyDescent="0.25">
      <c r="B32"/>
      <c r="C32"/>
      <c r="D32"/>
      <c r="E32"/>
      <c r="F32"/>
      <c r="G32"/>
      <c r="H32"/>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7"/>
      <c r="BL32" s="57"/>
      <c r="BN32" s="57"/>
      <c r="BP32" s="57"/>
      <c r="BS32" s="57"/>
      <c r="BU32" s="57"/>
      <c r="BW32" s="57"/>
      <c r="BY32" s="57"/>
      <c r="CA32" s="57"/>
      <c r="CC32" s="57"/>
      <c r="CE32" s="57"/>
      <c r="CG32" s="57"/>
      <c r="CI32" s="57"/>
      <c r="CK32" s="57"/>
      <c r="CM32" s="57"/>
      <c r="CO32" s="57"/>
      <c r="CQ32" s="57"/>
      <c r="CS32" s="57"/>
      <c r="CU32" s="57"/>
      <c r="CV32" s="57"/>
      <c r="CX32" s="57"/>
      <c r="CZ32" s="57"/>
      <c r="DB32" s="57"/>
      <c r="DE32" s="57"/>
      <c r="DG32" s="57"/>
      <c r="DI32" s="57"/>
      <c r="DK32" s="57"/>
      <c r="DM32" s="57"/>
      <c r="DN32" s="57"/>
      <c r="DP32" s="57"/>
      <c r="DR32" s="57"/>
      <c r="DT32" s="57"/>
      <c r="DV32" s="57"/>
      <c r="DX32" s="57"/>
      <c r="DZ32" s="57"/>
      <c r="EB32" s="57"/>
      <c r="ED32" s="57"/>
      <c r="EF32" s="57"/>
      <c r="EH32" s="57"/>
      <c r="EJ32" s="57"/>
      <c r="EL32" s="57"/>
      <c r="EN32" s="57"/>
      <c r="EP32" s="57"/>
      <c r="ER32" s="57"/>
      <c r="ET32"/>
      <c r="EU32"/>
      <c r="EV32"/>
      <c r="EW32"/>
      <c r="EX32"/>
      <c r="EY32"/>
      <c r="EZ32"/>
      <c r="FA32" s="58"/>
      <c r="FB32" s="58"/>
      <c r="FC32" s="58"/>
      <c r="FD32" s="58"/>
      <c r="FE32" s="58"/>
      <c r="FF32" s="58"/>
      <c r="FG32" s="58"/>
      <c r="FH32" s="58"/>
      <c r="FI32" s="58"/>
      <c r="FJ32" s="58"/>
      <c r="FK32" s="58"/>
      <c r="FL32" s="58"/>
      <c r="FM32" s="58"/>
      <c r="FN32" s="58"/>
      <c r="FO32" s="58"/>
      <c r="FP32" s="58"/>
      <c r="FQ32" s="58"/>
      <c r="FR32" s="58"/>
      <c r="FS32" s="58"/>
      <c r="FT32" s="58"/>
      <c r="FU32" s="58"/>
      <c r="FV32" s="58"/>
      <c r="FW32" s="58"/>
      <c r="FX32" s="58"/>
      <c r="FY32" s="58"/>
      <c r="FZ32" s="58"/>
      <c r="GA32" s="58"/>
      <c r="GB32" s="58"/>
      <c r="GC32" s="58"/>
      <c r="GD32" s="58"/>
      <c r="GE32" s="58"/>
      <c r="GF32" s="58"/>
      <c r="GG32" s="58"/>
      <c r="GH32" s="58"/>
      <c r="GI32" s="58"/>
      <c r="GJ32" s="58"/>
      <c r="GK32" s="58"/>
      <c r="GL32" s="58"/>
      <c r="GM32" s="58"/>
      <c r="GN32" s="58"/>
      <c r="GO32" s="58"/>
      <c r="GP32" s="58"/>
      <c r="GQ32" s="58"/>
      <c r="GR32" s="58"/>
      <c r="GS32" s="58"/>
      <c r="GT32" s="58"/>
      <c r="GU32" s="58"/>
      <c r="GV32" s="58"/>
      <c r="GW32" s="58"/>
      <c r="GX32" s="58"/>
      <c r="GY32" s="58"/>
      <c r="GZ32" s="58"/>
      <c r="HA32" s="58"/>
    </row>
    <row r="33" spans="2:209" ht="15" x14ac:dyDescent="0.25">
      <c r="B33"/>
      <c r="C33"/>
      <c r="D33"/>
      <c r="E33"/>
      <c r="F33"/>
      <c r="G33"/>
      <c r="H33"/>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7"/>
      <c r="BL33" s="57"/>
      <c r="BN33" s="57"/>
      <c r="BP33" s="57"/>
      <c r="BS33" s="57"/>
      <c r="BU33" s="57"/>
      <c r="BW33" s="57"/>
      <c r="BY33" s="57"/>
      <c r="CA33" s="57"/>
      <c r="CC33" s="57"/>
      <c r="CE33" s="57"/>
      <c r="CG33" s="57"/>
      <c r="CI33" s="57"/>
      <c r="CK33" s="57"/>
      <c r="CM33" s="57"/>
      <c r="CO33" s="57"/>
      <c r="CQ33" s="57"/>
      <c r="CS33" s="57"/>
      <c r="CU33" s="57"/>
      <c r="CV33" s="57"/>
      <c r="CX33" s="57"/>
      <c r="CZ33" s="57"/>
      <c r="DB33" s="57"/>
      <c r="DE33" s="57"/>
      <c r="DG33" s="57"/>
      <c r="DI33" s="57"/>
      <c r="DK33" s="57"/>
      <c r="DM33" s="57"/>
      <c r="DN33" s="57"/>
      <c r="DP33" s="57"/>
      <c r="DR33" s="57"/>
      <c r="DT33" s="57"/>
      <c r="DV33" s="57"/>
      <c r="DX33" s="57"/>
      <c r="DZ33" s="57"/>
      <c r="EB33" s="57"/>
      <c r="ED33" s="57"/>
      <c r="EF33" s="57"/>
      <c r="EH33" s="57"/>
      <c r="EJ33" s="57"/>
      <c r="EL33" s="57"/>
      <c r="EN33" s="57"/>
      <c r="EP33" s="57"/>
      <c r="ER33" s="57"/>
      <c r="ET33"/>
      <c r="EU33"/>
      <c r="EV33"/>
      <c r="EW33"/>
      <c r="EX33"/>
      <c r="EY33"/>
      <c r="EZ33"/>
      <c r="FA33" s="58"/>
      <c r="FB33" s="58"/>
      <c r="FC33" s="58"/>
      <c r="FD33" s="58"/>
      <c r="FE33" s="58"/>
      <c r="FF33" s="58"/>
      <c r="FG33" s="58"/>
      <c r="FH33" s="58"/>
      <c r="FI33" s="58"/>
      <c r="FJ33" s="58"/>
      <c r="FK33" s="58"/>
      <c r="FL33" s="58"/>
      <c r="FM33" s="58"/>
      <c r="FN33" s="58"/>
      <c r="FO33" s="58"/>
      <c r="FP33" s="58"/>
      <c r="FQ33" s="58"/>
      <c r="FR33" s="58"/>
      <c r="FS33" s="58"/>
      <c r="FT33" s="58"/>
      <c r="FU33" s="58"/>
      <c r="FV33" s="58"/>
      <c r="FW33" s="58"/>
      <c r="FX33" s="58"/>
      <c r="FY33" s="58"/>
      <c r="FZ33" s="58"/>
      <c r="GA33" s="58"/>
      <c r="GB33" s="58"/>
      <c r="GC33" s="58"/>
      <c r="GD33" s="58"/>
      <c r="GE33" s="58"/>
      <c r="GF33" s="58"/>
      <c r="GG33" s="58"/>
      <c r="GH33" s="58"/>
      <c r="GI33" s="58"/>
      <c r="GJ33" s="58"/>
      <c r="GK33" s="58"/>
      <c r="GL33" s="58"/>
      <c r="GM33" s="58"/>
      <c r="GN33" s="58"/>
      <c r="GO33" s="58"/>
      <c r="GP33" s="58"/>
      <c r="GQ33" s="58"/>
      <c r="GR33" s="58"/>
      <c r="GS33" s="58"/>
      <c r="GT33" s="58"/>
      <c r="GU33" s="58"/>
      <c r="GV33" s="58"/>
      <c r="GW33" s="58"/>
      <c r="GX33" s="58"/>
      <c r="GY33" s="58"/>
      <c r="GZ33" s="58"/>
      <c r="HA33" s="58"/>
    </row>
    <row r="34" spans="2:209" x14ac:dyDescent="0.2">
      <c r="B34" s="124"/>
      <c r="C34" s="124"/>
      <c r="D34" s="124"/>
      <c r="E34" s="124"/>
      <c r="F34" s="124"/>
      <c r="G34" s="124"/>
      <c r="H34" s="124"/>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7"/>
      <c r="BL34" s="57"/>
      <c r="BN34" s="57"/>
      <c r="BP34" s="57"/>
      <c r="BS34" s="57"/>
      <c r="BU34" s="57"/>
      <c r="BW34" s="57"/>
      <c r="BY34" s="57"/>
      <c r="CA34" s="57"/>
      <c r="CC34" s="57"/>
      <c r="CE34" s="57"/>
      <c r="CG34" s="57"/>
      <c r="CI34" s="57"/>
      <c r="CK34" s="57"/>
      <c r="CM34" s="57"/>
      <c r="CO34" s="57"/>
      <c r="CQ34" s="57"/>
      <c r="CS34" s="57"/>
      <c r="CU34" s="57"/>
      <c r="CV34" s="57"/>
      <c r="CX34" s="57"/>
      <c r="CZ34" s="57"/>
      <c r="DB34" s="57"/>
      <c r="DE34" s="57"/>
      <c r="DG34" s="57"/>
      <c r="DI34" s="57"/>
      <c r="DK34" s="57"/>
      <c r="DM34" s="57"/>
      <c r="DN34" s="57"/>
      <c r="DP34" s="57"/>
      <c r="DR34" s="57"/>
      <c r="DT34" s="57"/>
      <c r="DV34" s="57"/>
      <c r="DX34" s="57"/>
      <c r="DZ34" s="57"/>
      <c r="EB34" s="57"/>
      <c r="ED34" s="57"/>
      <c r="EF34" s="57"/>
      <c r="EH34" s="57"/>
      <c r="EJ34" s="57"/>
      <c r="EL34" s="57"/>
      <c r="EN34" s="57"/>
      <c r="EP34" s="57"/>
      <c r="ER34" s="57"/>
      <c r="ET34" s="124"/>
      <c r="EU34" s="124"/>
      <c r="EV34" s="124"/>
      <c r="EW34" s="124"/>
      <c r="EX34" s="124"/>
      <c r="EY34" s="124"/>
      <c r="EZ34" s="124"/>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row>
    <row r="35" spans="2:209" x14ac:dyDescent="0.2">
      <c r="B35" s="124"/>
      <c r="C35" s="124"/>
      <c r="D35" s="124"/>
      <c r="E35" s="124"/>
      <c r="F35" s="124"/>
      <c r="G35" s="124"/>
      <c r="H35" s="124"/>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7"/>
      <c r="BL35" s="57"/>
      <c r="BN35" s="57"/>
      <c r="BP35" s="57"/>
      <c r="BS35" s="57"/>
      <c r="BU35" s="57"/>
      <c r="BW35" s="57"/>
      <c r="BY35" s="57"/>
      <c r="CA35" s="57"/>
      <c r="CC35" s="57"/>
      <c r="CE35" s="57"/>
      <c r="CG35" s="57"/>
      <c r="CI35" s="57"/>
      <c r="CK35" s="57"/>
      <c r="CM35" s="57"/>
      <c r="CO35" s="57"/>
      <c r="CQ35" s="57"/>
      <c r="CS35" s="57"/>
      <c r="CU35" s="57"/>
      <c r="CV35" s="57"/>
      <c r="CX35" s="57"/>
      <c r="CZ35" s="57"/>
      <c r="DB35" s="57"/>
      <c r="DE35" s="57"/>
      <c r="DG35" s="57"/>
      <c r="DI35" s="57"/>
      <c r="DK35" s="57"/>
      <c r="DM35" s="57"/>
      <c r="DN35" s="57"/>
      <c r="DP35" s="57"/>
      <c r="DR35" s="57"/>
      <c r="DT35" s="57"/>
      <c r="DV35" s="57"/>
      <c r="DX35" s="57"/>
      <c r="DZ35" s="57"/>
      <c r="EB35" s="57"/>
      <c r="ED35" s="57"/>
      <c r="EF35" s="57"/>
      <c r="EH35" s="57"/>
      <c r="EJ35" s="57"/>
      <c r="EL35" s="57"/>
      <c r="EN35" s="57"/>
      <c r="EP35" s="57"/>
      <c r="ER35" s="57"/>
      <c r="ET35" s="124"/>
      <c r="EU35" s="124"/>
      <c r="EV35" s="124"/>
      <c r="EW35" s="124"/>
      <c r="EX35" s="124"/>
      <c r="EY35" s="124"/>
      <c r="EZ35" s="124"/>
      <c r="FA35" s="58"/>
      <c r="FB35" s="58"/>
      <c r="FC35" s="58"/>
      <c r="FD35" s="58"/>
      <c r="FE35" s="58"/>
      <c r="FF35" s="58"/>
      <c r="FG35" s="58"/>
      <c r="FH35" s="58"/>
      <c r="FI35" s="58"/>
      <c r="FJ35" s="58"/>
      <c r="FK35" s="58"/>
      <c r="FL35" s="58"/>
      <c r="FM35" s="58"/>
      <c r="FN35" s="58"/>
      <c r="FO35" s="58"/>
      <c r="FP35" s="58"/>
      <c r="FQ35" s="58"/>
      <c r="FR35" s="58"/>
      <c r="FS35" s="58"/>
      <c r="FT35" s="58"/>
      <c r="FU35" s="58"/>
      <c r="FV35" s="58"/>
      <c r="FW35" s="58"/>
      <c r="FX35" s="58"/>
      <c r="FY35" s="58"/>
      <c r="FZ35" s="58"/>
      <c r="GA35" s="58"/>
      <c r="GB35" s="58"/>
      <c r="GC35" s="58"/>
      <c r="GD35" s="58"/>
      <c r="GE35" s="58"/>
      <c r="GF35" s="58"/>
      <c r="GG35" s="58"/>
      <c r="GH35" s="58"/>
      <c r="GI35" s="58"/>
      <c r="GJ35" s="58"/>
      <c r="GK35" s="58"/>
      <c r="GL35" s="58"/>
      <c r="GM35" s="58"/>
      <c r="GN35" s="58"/>
      <c r="GO35" s="58"/>
      <c r="GP35" s="58"/>
      <c r="GQ35" s="58"/>
      <c r="GR35" s="58"/>
      <c r="GS35" s="58"/>
      <c r="GT35" s="58"/>
      <c r="GU35" s="58"/>
      <c r="GV35" s="58"/>
      <c r="GW35" s="58"/>
      <c r="GX35" s="58"/>
      <c r="GY35" s="58"/>
      <c r="GZ35" s="58"/>
      <c r="HA35" s="58"/>
    </row>
    <row r="36" spans="2:209" x14ac:dyDescent="0.2">
      <c r="B36" s="124"/>
      <c r="C36" s="124"/>
      <c r="D36" s="124"/>
      <c r="E36" s="124"/>
      <c r="F36" s="124"/>
      <c r="G36" s="124"/>
      <c r="H36" s="124"/>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7"/>
      <c r="BL36" s="57"/>
      <c r="BN36" s="57"/>
      <c r="BP36" s="57"/>
      <c r="BS36" s="57"/>
      <c r="BU36" s="57"/>
      <c r="BW36" s="57"/>
      <c r="BY36" s="57"/>
      <c r="CA36" s="57"/>
      <c r="CC36" s="57"/>
      <c r="CE36" s="57"/>
      <c r="CG36" s="57"/>
      <c r="CI36" s="57"/>
      <c r="CK36" s="57"/>
      <c r="CM36" s="57"/>
      <c r="CO36" s="57"/>
      <c r="CQ36" s="57"/>
      <c r="CS36" s="57"/>
      <c r="CU36" s="57"/>
      <c r="CV36" s="57"/>
      <c r="CX36" s="57"/>
      <c r="CZ36" s="57"/>
      <c r="DB36" s="57"/>
      <c r="DE36" s="57"/>
      <c r="DG36" s="57"/>
      <c r="DI36" s="57"/>
      <c r="DK36" s="57"/>
      <c r="DM36" s="57"/>
      <c r="DN36" s="57"/>
      <c r="DP36" s="57"/>
      <c r="DR36" s="57"/>
      <c r="DT36" s="57"/>
      <c r="DV36" s="57"/>
      <c r="DX36" s="57"/>
      <c r="DZ36" s="57"/>
      <c r="EB36" s="57"/>
      <c r="ED36" s="57"/>
      <c r="EF36" s="57"/>
      <c r="EH36" s="57"/>
      <c r="EJ36" s="57"/>
      <c r="EL36" s="57"/>
      <c r="EN36" s="57"/>
      <c r="EP36" s="57"/>
      <c r="ER36" s="57"/>
      <c r="ET36" s="124"/>
      <c r="EU36" s="124"/>
      <c r="EV36" s="124"/>
      <c r="EW36" s="124"/>
      <c r="EX36" s="124"/>
      <c r="EY36" s="124"/>
      <c r="EZ36" s="124"/>
      <c r="FA36" s="58"/>
      <c r="FB36" s="58"/>
      <c r="FC36" s="58"/>
      <c r="FD36" s="58"/>
      <c r="FE36" s="58"/>
      <c r="FF36" s="58"/>
      <c r="FG36" s="58"/>
      <c r="FH36" s="58"/>
      <c r="FI36" s="58"/>
      <c r="FJ36" s="58"/>
      <c r="FK36" s="58"/>
      <c r="FL36" s="58"/>
      <c r="FM36" s="58"/>
      <c r="FN36" s="58"/>
      <c r="FO36" s="58"/>
      <c r="FP36" s="58"/>
      <c r="FQ36" s="58"/>
      <c r="FR36" s="58"/>
      <c r="FS36" s="58"/>
      <c r="FT36" s="58"/>
      <c r="FU36" s="58"/>
      <c r="FV36" s="58"/>
      <c r="FW36" s="58"/>
      <c r="FX36" s="58"/>
      <c r="FY36" s="58"/>
      <c r="FZ36" s="58"/>
      <c r="GA36" s="58"/>
      <c r="GB36" s="58"/>
      <c r="GC36" s="58"/>
      <c r="GD36" s="58"/>
      <c r="GE36" s="58"/>
      <c r="GF36" s="58"/>
      <c r="GG36" s="58"/>
      <c r="GH36" s="58"/>
      <c r="GI36" s="58"/>
      <c r="GJ36" s="58"/>
      <c r="GK36" s="58"/>
      <c r="GL36" s="58"/>
      <c r="GM36" s="58"/>
      <c r="GN36" s="58"/>
      <c r="GO36" s="58"/>
      <c r="GP36" s="58"/>
      <c r="GQ36" s="58"/>
      <c r="GR36" s="58"/>
      <c r="GS36" s="58"/>
      <c r="GT36" s="58"/>
      <c r="GU36" s="58"/>
      <c r="GV36" s="58"/>
      <c r="GW36" s="58"/>
      <c r="GX36" s="58"/>
      <c r="GY36" s="58"/>
      <c r="GZ36" s="58"/>
      <c r="HA36" s="58"/>
    </row>
    <row r="37" spans="2:209" x14ac:dyDescent="0.2">
      <c r="B37" s="124"/>
      <c r="C37" s="124"/>
      <c r="D37" s="124"/>
      <c r="E37" s="124"/>
      <c r="F37" s="124"/>
      <c r="G37" s="124"/>
      <c r="H37" s="124"/>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c r="BA37" s="58"/>
      <c r="BB37" s="58"/>
      <c r="BC37" s="58"/>
      <c r="BD37" s="58"/>
      <c r="BE37" s="58"/>
      <c r="BF37" s="58"/>
      <c r="BG37" s="58"/>
      <c r="BH37" s="58"/>
      <c r="BI37" s="58"/>
      <c r="BJ37" s="57"/>
      <c r="BL37" s="57"/>
      <c r="BN37" s="57"/>
      <c r="BP37" s="57"/>
      <c r="BS37" s="57"/>
      <c r="BU37" s="57"/>
      <c r="BW37" s="57"/>
      <c r="BY37" s="57"/>
      <c r="CA37" s="57"/>
      <c r="CC37" s="57"/>
      <c r="CE37" s="57"/>
      <c r="CG37" s="57"/>
      <c r="CI37" s="57"/>
      <c r="CK37" s="57"/>
      <c r="CM37" s="57"/>
      <c r="CO37" s="57"/>
      <c r="CQ37" s="57"/>
      <c r="CS37" s="57"/>
      <c r="CU37" s="57"/>
      <c r="CV37" s="57"/>
      <c r="CX37" s="57"/>
      <c r="CZ37" s="57"/>
      <c r="DB37" s="57"/>
      <c r="DE37" s="57"/>
      <c r="DG37" s="57"/>
      <c r="DI37" s="57"/>
      <c r="DK37" s="57"/>
      <c r="DM37" s="57"/>
      <c r="DN37" s="57"/>
      <c r="DP37" s="57"/>
      <c r="DR37" s="57"/>
      <c r="DT37" s="57"/>
      <c r="DV37" s="57"/>
      <c r="DX37" s="57"/>
      <c r="DZ37" s="57"/>
      <c r="EB37" s="57"/>
      <c r="ED37" s="57"/>
      <c r="EF37" s="57"/>
      <c r="EH37" s="57"/>
      <c r="EJ37" s="57"/>
      <c r="EL37" s="57"/>
      <c r="EN37" s="57"/>
      <c r="EP37" s="57"/>
      <c r="ER37" s="57"/>
      <c r="ET37" s="124"/>
      <c r="EU37" s="124"/>
      <c r="EV37" s="124"/>
      <c r="EW37" s="124"/>
      <c r="EX37" s="124"/>
      <c r="EY37" s="124"/>
      <c r="EZ37" s="124"/>
      <c r="FA37" s="58"/>
      <c r="FB37" s="58"/>
      <c r="FC37" s="58"/>
      <c r="FD37" s="58"/>
      <c r="FE37" s="58"/>
      <c r="FF37" s="58"/>
      <c r="FG37" s="58"/>
      <c r="FH37" s="58"/>
      <c r="FI37" s="58"/>
      <c r="FJ37" s="58"/>
      <c r="FK37" s="58"/>
      <c r="FL37" s="58"/>
      <c r="FM37" s="58"/>
      <c r="FN37" s="58"/>
      <c r="FO37" s="58"/>
      <c r="FP37" s="58"/>
      <c r="FQ37" s="58"/>
      <c r="FR37" s="58"/>
      <c r="FS37" s="58"/>
      <c r="FT37" s="58"/>
      <c r="FU37" s="58"/>
      <c r="FV37" s="58"/>
      <c r="FW37" s="58"/>
      <c r="FX37" s="58"/>
      <c r="FY37" s="58"/>
      <c r="FZ37" s="58"/>
      <c r="GA37" s="58"/>
      <c r="GB37" s="58"/>
      <c r="GC37" s="58"/>
      <c r="GD37" s="58"/>
      <c r="GE37" s="58"/>
      <c r="GF37" s="58"/>
      <c r="GG37" s="58"/>
      <c r="GH37" s="58"/>
      <c r="GI37" s="58"/>
      <c r="GJ37" s="58"/>
      <c r="GK37" s="58"/>
      <c r="GL37" s="58"/>
      <c r="GM37" s="58"/>
      <c r="GN37" s="58"/>
      <c r="GO37" s="58"/>
      <c r="GP37" s="58"/>
      <c r="GQ37" s="58"/>
      <c r="GR37" s="58"/>
      <c r="GS37" s="58"/>
      <c r="GT37" s="58"/>
      <c r="GU37" s="58"/>
      <c r="GV37" s="58"/>
      <c r="GW37" s="58"/>
      <c r="GX37" s="58"/>
      <c r="GY37" s="58"/>
      <c r="GZ37" s="58"/>
      <c r="HA37" s="58"/>
    </row>
    <row r="38" spans="2:209" x14ac:dyDescent="0.2">
      <c r="B38" s="124"/>
      <c r="C38" s="124"/>
      <c r="D38" s="124"/>
      <c r="E38" s="124"/>
      <c r="F38" s="124"/>
      <c r="G38" s="124"/>
      <c r="H38" s="124"/>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c r="BA38" s="58"/>
      <c r="BB38" s="58"/>
      <c r="BC38" s="58"/>
      <c r="BD38" s="58"/>
      <c r="BE38" s="58"/>
      <c r="BF38" s="58"/>
      <c r="BG38" s="58"/>
      <c r="BH38" s="58"/>
      <c r="BI38" s="58"/>
      <c r="BJ38" s="57"/>
      <c r="BL38" s="57"/>
      <c r="BN38" s="57"/>
      <c r="BP38" s="57"/>
      <c r="BS38" s="57"/>
      <c r="BU38" s="57"/>
      <c r="BW38" s="57"/>
      <c r="BY38" s="57"/>
      <c r="CA38" s="57"/>
      <c r="CC38" s="57"/>
      <c r="CE38" s="57"/>
      <c r="CG38" s="57"/>
      <c r="CI38" s="57"/>
      <c r="CK38" s="57"/>
      <c r="CM38" s="57"/>
      <c r="CO38" s="57"/>
      <c r="CQ38" s="57"/>
      <c r="CS38" s="57"/>
      <c r="CU38" s="57"/>
      <c r="CV38" s="57"/>
      <c r="CX38" s="57"/>
      <c r="CZ38" s="57"/>
      <c r="DB38" s="57"/>
      <c r="DE38" s="57"/>
      <c r="DG38" s="57"/>
      <c r="DI38" s="57"/>
      <c r="DK38" s="57"/>
      <c r="DM38" s="57"/>
      <c r="DN38" s="57"/>
      <c r="DP38" s="57"/>
      <c r="DR38" s="57"/>
      <c r="DT38" s="57"/>
      <c r="DV38" s="57"/>
      <c r="DX38" s="57"/>
      <c r="DZ38" s="57"/>
      <c r="EB38" s="57"/>
      <c r="ED38" s="57"/>
      <c r="EF38" s="57"/>
      <c r="EH38" s="57"/>
      <c r="EJ38" s="57"/>
      <c r="EL38" s="57"/>
      <c r="EN38" s="57"/>
      <c r="EP38" s="57"/>
      <c r="ER38" s="57"/>
      <c r="ET38" s="124"/>
      <c r="EU38" s="124"/>
      <c r="EV38" s="124"/>
      <c r="EW38" s="124"/>
      <c r="EX38" s="124"/>
      <c r="EY38" s="124"/>
      <c r="EZ38" s="124"/>
      <c r="FA38" s="58"/>
      <c r="FB38" s="58"/>
      <c r="FC38" s="58"/>
      <c r="FD38" s="58"/>
      <c r="FE38" s="58"/>
      <c r="FF38" s="58"/>
      <c r="FG38" s="58"/>
      <c r="FH38" s="58"/>
      <c r="FI38" s="58"/>
      <c r="FJ38" s="58"/>
      <c r="FK38" s="58"/>
      <c r="FL38" s="58"/>
      <c r="FM38" s="58"/>
      <c r="FN38" s="58"/>
      <c r="FO38" s="58"/>
      <c r="FP38" s="58"/>
      <c r="FQ38" s="58"/>
      <c r="FR38" s="58"/>
      <c r="FS38" s="58"/>
      <c r="FT38" s="58"/>
      <c r="FU38" s="58"/>
      <c r="FV38" s="58"/>
      <c r="FW38" s="58"/>
      <c r="FX38" s="58"/>
      <c r="FY38" s="58"/>
      <c r="FZ38" s="58"/>
      <c r="GA38" s="58"/>
      <c r="GB38" s="58"/>
      <c r="GC38" s="58"/>
      <c r="GD38" s="58"/>
      <c r="GE38" s="58"/>
      <c r="GF38" s="58"/>
      <c r="GG38" s="58"/>
      <c r="GH38" s="58"/>
      <c r="GI38" s="58"/>
      <c r="GJ38" s="58"/>
      <c r="GK38" s="58"/>
      <c r="GL38" s="58"/>
      <c r="GM38" s="58"/>
      <c r="GN38" s="58"/>
      <c r="GO38" s="58"/>
      <c r="GP38" s="58"/>
      <c r="GQ38" s="58"/>
      <c r="GR38" s="58"/>
      <c r="GS38" s="58"/>
      <c r="GT38" s="58"/>
      <c r="GU38" s="58"/>
      <c r="GV38" s="58"/>
      <c r="GW38" s="58"/>
      <c r="GX38" s="58"/>
      <c r="GY38" s="58"/>
      <c r="GZ38" s="58"/>
      <c r="HA38" s="58"/>
    </row>
    <row r="39" spans="2:209" x14ac:dyDescent="0.2">
      <c r="B39" s="124"/>
      <c r="C39" s="124"/>
      <c r="D39" s="124"/>
      <c r="E39" s="124"/>
      <c r="F39" s="124"/>
      <c r="G39" s="124"/>
      <c r="H39" s="124"/>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B39" s="58"/>
      <c r="BC39" s="58"/>
      <c r="BD39" s="58"/>
      <c r="BE39" s="58"/>
      <c r="BF39" s="58"/>
      <c r="BG39" s="58"/>
      <c r="BH39" s="58"/>
      <c r="BI39" s="58"/>
      <c r="BJ39" s="57"/>
      <c r="BL39" s="57"/>
      <c r="BN39" s="57"/>
      <c r="BP39" s="57"/>
      <c r="BS39" s="57"/>
      <c r="BU39" s="57"/>
      <c r="BW39" s="57"/>
      <c r="BY39" s="57"/>
      <c r="CA39" s="57"/>
      <c r="CC39" s="57"/>
      <c r="CE39" s="57"/>
      <c r="CG39" s="57"/>
      <c r="CI39" s="57"/>
      <c r="CK39" s="57"/>
      <c r="CM39" s="57"/>
      <c r="CO39" s="57"/>
      <c r="CQ39" s="57"/>
      <c r="CS39" s="57"/>
      <c r="CU39" s="57"/>
      <c r="CV39" s="57"/>
      <c r="CX39" s="57"/>
      <c r="CZ39" s="57"/>
      <c r="DB39" s="57"/>
      <c r="DE39" s="57"/>
      <c r="DG39" s="57"/>
      <c r="DI39" s="57"/>
      <c r="DK39" s="57"/>
      <c r="DM39" s="57"/>
      <c r="DN39" s="57"/>
      <c r="DP39" s="57"/>
      <c r="DR39" s="57"/>
      <c r="DT39" s="57"/>
      <c r="DV39" s="57"/>
      <c r="DX39" s="57"/>
      <c r="DZ39" s="57"/>
      <c r="EB39" s="57"/>
      <c r="ED39" s="57"/>
      <c r="EF39" s="57"/>
      <c r="EH39" s="57"/>
      <c r="EJ39" s="57"/>
      <c r="EL39" s="57"/>
      <c r="EN39" s="57"/>
      <c r="EP39" s="57"/>
      <c r="ER39" s="57"/>
      <c r="ET39" s="124"/>
      <c r="EU39" s="124"/>
      <c r="EV39" s="124"/>
      <c r="EW39" s="124"/>
      <c r="EX39" s="124"/>
      <c r="EY39" s="124"/>
      <c r="EZ39" s="124"/>
      <c r="FA39" s="58"/>
      <c r="FB39" s="58"/>
      <c r="FC39" s="58"/>
      <c r="FD39" s="58"/>
      <c r="FE39" s="58"/>
      <c r="FF39" s="58"/>
      <c r="FG39" s="58"/>
      <c r="FH39" s="58"/>
      <c r="FI39" s="58"/>
      <c r="FJ39" s="58"/>
      <c r="FK39" s="58"/>
      <c r="FL39" s="58"/>
      <c r="FM39" s="58"/>
      <c r="FN39" s="58"/>
      <c r="FO39" s="58"/>
      <c r="FP39" s="58"/>
      <c r="FQ39" s="58"/>
      <c r="FR39" s="58"/>
      <c r="FS39" s="58"/>
      <c r="FT39" s="58"/>
      <c r="FU39" s="58"/>
      <c r="FV39" s="58"/>
      <c r="FW39" s="58"/>
      <c r="FX39" s="58"/>
      <c r="FY39" s="58"/>
      <c r="FZ39" s="58"/>
      <c r="GA39" s="58"/>
      <c r="GB39" s="58"/>
      <c r="GC39" s="58"/>
      <c r="GD39" s="58"/>
      <c r="GE39" s="58"/>
      <c r="GF39" s="58"/>
      <c r="GG39" s="58"/>
      <c r="GH39" s="58"/>
      <c r="GI39" s="58"/>
      <c r="GJ39" s="58"/>
      <c r="GK39" s="58"/>
      <c r="GL39" s="58"/>
      <c r="GM39" s="58"/>
      <c r="GN39" s="58"/>
      <c r="GO39" s="58"/>
      <c r="GP39" s="58"/>
      <c r="GQ39" s="58"/>
      <c r="GR39" s="58"/>
      <c r="GS39" s="58"/>
      <c r="GT39" s="58"/>
      <c r="GU39" s="58"/>
      <c r="GV39" s="58"/>
      <c r="GW39" s="58"/>
      <c r="GX39" s="58"/>
      <c r="GY39" s="58"/>
      <c r="GZ39" s="58"/>
      <c r="HA39" s="58"/>
    </row>
    <row r="40" spans="2:209" x14ac:dyDescent="0.2">
      <c r="B40" s="124"/>
      <c r="C40" s="124"/>
      <c r="D40" s="124"/>
      <c r="E40" s="124"/>
      <c r="F40" s="124"/>
      <c r="G40" s="124"/>
      <c r="H40" s="124"/>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7"/>
      <c r="BL40" s="57"/>
      <c r="BN40" s="57"/>
      <c r="BP40" s="57"/>
      <c r="BS40" s="57"/>
      <c r="BU40" s="57"/>
      <c r="BW40" s="57"/>
      <c r="BY40" s="57"/>
      <c r="CA40" s="57"/>
      <c r="CC40" s="57"/>
      <c r="CE40" s="57"/>
      <c r="CG40" s="57"/>
      <c r="CI40" s="57"/>
      <c r="CK40" s="57"/>
      <c r="CM40" s="57"/>
      <c r="CO40" s="57"/>
      <c r="CQ40" s="57"/>
      <c r="CS40" s="57"/>
      <c r="CU40" s="57"/>
      <c r="CV40" s="57"/>
      <c r="CX40" s="57"/>
      <c r="CZ40" s="57"/>
      <c r="DB40" s="57"/>
      <c r="DE40" s="57"/>
      <c r="DG40" s="57"/>
      <c r="DI40" s="57"/>
      <c r="DK40" s="57"/>
      <c r="DM40" s="57"/>
      <c r="DN40" s="57"/>
      <c r="DP40" s="57"/>
      <c r="DR40" s="57"/>
      <c r="DT40" s="57"/>
      <c r="DV40" s="57"/>
      <c r="DX40" s="57"/>
      <c r="DZ40" s="57"/>
      <c r="EB40" s="57"/>
      <c r="ED40" s="57"/>
      <c r="EF40" s="57"/>
      <c r="EH40" s="57"/>
      <c r="EJ40" s="57"/>
      <c r="EL40" s="57"/>
      <c r="EN40" s="57"/>
      <c r="EP40" s="57"/>
      <c r="ER40" s="57"/>
      <c r="ET40" s="124"/>
      <c r="EU40" s="124"/>
      <c r="EV40" s="124"/>
      <c r="EW40" s="124"/>
      <c r="EX40" s="124"/>
      <c r="EY40" s="124"/>
      <c r="EZ40" s="124"/>
      <c r="FA40" s="58"/>
      <c r="FB40" s="58"/>
      <c r="FC40" s="58"/>
      <c r="FD40" s="58"/>
      <c r="FE40" s="58"/>
      <c r="FF40" s="58"/>
      <c r="FG40" s="58"/>
      <c r="FH40" s="58"/>
      <c r="FI40" s="58"/>
      <c r="FJ40" s="58"/>
      <c r="FK40" s="58"/>
      <c r="FL40" s="58"/>
      <c r="FM40" s="58"/>
      <c r="FN40" s="58"/>
      <c r="FO40" s="58"/>
      <c r="FP40" s="58"/>
      <c r="FQ40" s="58"/>
      <c r="FR40" s="58"/>
      <c r="FS40" s="58"/>
      <c r="FT40" s="58"/>
      <c r="FU40" s="58"/>
      <c r="FV40" s="58"/>
      <c r="FW40" s="58"/>
      <c r="FX40" s="58"/>
      <c r="FY40" s="58"/>
      <c r="FZ40" s="58"/>
      <c r="GA40" s="58"/>
      <c r="GB40" s="58"/>
      <c r="GC40" s="58"/>
      <c r="GD40" s="58"/>
      <c r="GE40" s="58"/>
      <c r="GF40" s="58"/>
      <c r="GG40" s="58"/>
      <c r="GH40" s="58"/>
      <c r="GI40" s="58"/>
      <c r="GJ40" s="58"/>
      <c r="GK40" s="58"/>
      <c r="GL40" s="58"/>
      <c r="GM40" s="58"/>
      <c r="GN40" s="58"/>
      <c r="GO40" s="58"/>
      <c r="GP40" s="58"/>
      <c r="GQ40" s="58"/>
      <c r="GR40" s="58"/>
      <c r="GS40" s="58"/>
      <c r="GT40" s="58"/>
      <c r="GU40" s="58"/>
      <c r="GV40" s="58"/>
      <c r="GW40" s="58"/>
      <c r="GX40" s="58"/>
      <c r="GY40" s="58"/>
      <c r="GZ40" s="58"/>
      <c r="HA40" s="58"/>
    </row>
    <row r="41" spans="2:209" x14ac:dyDescent="0.2">
      <c r="B41" s="124"/>
      <c r="C41" s="124"/>
      <c r="D41" s="124"/>
      <c r="E41" s="124"/>
      <c r="F41" s="124"/>
      <c r="G41" s="124"/>
      <c r="H41" s="124"/>
      <c r="I41" s="124"/>
      <c r="Z41" s="55"/>
      <c r="ET41" s="124"/>
      <c r="EU41" s="124"/>
      <c r="EV41" s="124"/>
      <c r="EW41" s="124"/>
      <c r="EX41" s="124"/>
      <c r="EY41" s="124"/>
      <c r="EZ41" s="124"/>
      <c r="FA41" s="124"/>
      <c r="FR41" s="55"/>
    </row>
    <row r="42" spans="2:209" x14ac:dyDescent="0.2">
      <c r="B42" s="124"/>
      <c r="C42" s="124"/>
      <c r="D42" s="124"/>
      <c r="E42" s="124"/>
      <c r="F42" s="124"/>
      <c r="G42" s="124"/>
      <c r="H42" s="124"/>
      <c r="I42" s="124"/>
      <c r="Z42" s="55"/>
      <c r="ET42" s="124"/>
      <c r="EU42" s="124"/>
      <c r="EV42" s="124"/>
      <c r="EW42" s="124"/>
      <c r="EX42" s="124"/>
      <c r="EY42" s="124"/>
      <c r="EZ42" s="124"/>
      <c r="FA42" s="124"/>
      <c r="FR42" s="55"/>
    </row>
    <row r="43" spans="2:209" x14ac:dyDescent="0.2">
      <c r="B43" s="124"/>
      <c r="C43" s="124"/>
      <c r="D43" s="124"/>
      <c r="E43" s="124"/>
      <c r="F43" s="124"/>
      <c r="G43" s="124"/>
      <c r="H43" s="124"/>
      <c r="I43" s="124"/>
      <c r="Y43" s="55"/>
      <c r="Z43" s="55"/>
      <c r="ET43" s="124"/>
      <c r="EU43" s="124"/>
      <c r="EV43" s="124"/>
      <c r="EW43" s="124"/>
      <c r="EX43" s="124"/>
      <c r="EY43" s="124"/>
      <c r="EZ43" s="124"/>
      <c r="FA43" s="124"/>
      <c r="FQ43" s="55"/>
      <c r="FR43" s="55"/>
    </row>
    <row r="44" spans="2:209" x14ac:dyDescent="0.2">
      <c r="B44" s="124"/>
      <c r="C44" s="124"/>
      <c r="D44" s="124"/>
      <c r="E44" s="124"/>
      <c r="F44" s="124"/>
      <c r="G44" s="124"/>
      <c r="H44" s="124"/>
      <c r="I44" s="124"/>
      <c r="Y44" s="55"/>
      <c r="Z44" s="55"/>
      <c r="ET44" s="124"/>
      <c r="EU44" s="124"/>
      <c r="EV44" s="124"/>
      <c r="EW44" s="124"/>
      <c r="EX44" s="124"/>
      <c r="EY44" s="124"/>
      <c r="EZ44" s="124"/>
      <c r="FA44" s="124"/>
      <c r="FQ44" s="55"/>
      <c r="FR44" s="55"/>
    </row>
    <row r="45" spans="2:209" x14ac:dyDescent="0.2">
      <c r="B45" s="124"/>
      <c r="C45" s="124"/>
      <c r="D45" s="124"/>
      <c r="E45" s="124"/>
      <c r="F45" s="124"/>
      <c r="G45" s="124"/>
      <c r="H45" s="124"/>
      <c r="I45" s="124"/>
      <c r="Y45" s="55"/>
      <c r="Z45" s="55"/>
      <c r="ET45" s="124"/>
      <c r="EU45" s="124"/>
      <c r="EV45" s="124"/>
      <c r="EW45" s="124"/>
      <c r="EX45" s="124"/>
      <c r="EY45" s="124"/>
      <c r="EZ45" s="124"/>
      <c r="FA45" s="124"/>
      <c r="FQ45" s="55"/>
      <c r="FR45" s="55"/>
    </row>
    <row r="46" spans="2:209" x14ac:dyDescent="0.2">
      <c r="B46" s="124"/>
      <c r="C46" s="124"/>
      <c r="D46" s="124"/>
      <c r="E46" s="124"/>
      <c r="F46" s="124"/>
      <c r="G46" s="124"/>
      <c r="H46" s="124"/>
      <c r="I46" s="124"/>
      <c r="Y46" s="55"/>
      <c r="Z46" s="55"/>
      <c r="ET46" s="124"/>
      <c r="EU46" s="124"/>
      <c r="EV46" s="124"/>
      <c r="EW46" s="124"/>
      <c r="EX46" s="124"/>
      <c r="EY46" s="124"/>
      <c r="EZ46" s="124"/>
      <c r="FA46" s="124"/>
      <c r="FQ46" s="55"/>
      <c r="FR46" s="55"/>
    </row>
    <row r="47" spans="2:209" x14ac:dyDescent="0.2">
      <c r="B47" s="124"/>
      <c r="C47" s="124"/>
      <c r="D47" s="124"/>
      <c r="E47" s="124"/>
      <c r="F47" s="124"/>
      <c r="G47" s="124"/>
      <c r="H47" s="124"/>
      <c r="I47" s="124"/>
      <c r="Y47" s="55"/>
      <c r="Z47" s="55"/>
      <c r="ET47" s="124"/>
      <c r="EU47" s="124"/>
      <c r="EV47" s="124"/>
      <c r="EW47" s="124"/>
      <c r="EX47" s="124"/>
      <c r="EY47" s="124"/>
      <c r="EZ47" s="124"/>
      <c r="FA47" s="124"/>
      <c r="FQ47" s="55"/>
      <c r="FR47" s="55"/>
    </row>
    <row r="48" spans="2:209" x14ac:dyDescent="0.2">
      <c r="B48" s="124"/>
      <c r="C48" s="124"/>
      <c r="D48" s="124"/>
      <c r="E48" s="124"/>
      <c r="F48" s="124"/>
      <c r="G48" s="124"/>
      <c r="H48" s="124"/>
      <c r="I48" s="124"/>
      <c r="Y48" s="55"/>
      <c r="Z48" s="55"/>
      <c r="ET48" s="124"/>
      <c r="EU48" s="124"/>
      <c r="EV48" s="124"/>
      <c r="EW48" s="124"/>
      <c r="EX48" s="124"/>
      <c r="EY48" s="124"/>
      <c r="EZ48" s="124"/>
      <c r="FA48" s="124"/>
      <c r="FQ48" s="55"/>
      <c r="FR48" s="55"/>
    </row>
    <row r="49" spans="2:174" x14ac:dyDescent="0.2">
      <c r="B49" s="124"/>
      <c r="C49" s="124"/>
      <c r="D49" s="124"/>
      <c r="E49" s="124"/>
      <c r="F49" s="124"/>
      <c r="G49" s="124"/>
      <c r="H49" s="124"/>
      <c r="I49" s="124"/>
      <c r="Y49" s="55"/>
      <c r="Z49" s="55"/>
      <c r="ET49" s="124"/>
      <c r="EU49" s="124"/>
      <c r="EV49" s="124"/>
      <c r="EW49" s="124"/>
      <c r="EX49" s="124"/>
      <c r="EY49" s="124"/>
      <c r="EZ49" s="124"/>
      <c r="FA49" s="124"/>
      <c r="FQ49" s="55"/>
      <c r="FR49" s="55"/>
    </row>
    <row r="50" spans="2:174" x14ac:dyDescent="0.2">
      <c r="B50" s="124"/>
      <c r="C50" s="124"/>
      <c r="D50" s="124"/>
      <c r="E50" s="124"/>
      <c r="F50" s="124"/>
      <c r="G50" s="124"/>
      <c r="H50" s="124"/>
      <c r="I50" s="124"/>
      <c r="Y50" s="55"/>
      <c r="Z50" s="55"/>
      <c r="ET50" s="124"/>
      <c r="EU50" s="124"/>
      <c r="EV50" s="124"/>
      <c r="EW50" s="124"/>
      <c r="EX50" s="124"/>
      <c r="EY50" s="124"/>
      <c r="EZ50" s="124"/>
      <c r="FA50" s="124"/>
      <c r="FQ50" s="55"/>
      <c r="FR50" s="55"/>
    </row>
    <row r="51" spans="2:174" x14ac:dyDescent="0.2">
      <c r="B51" s="124"/>
      <c r="C51" s="124"/>
      <c r="D51" s="124"/>
      <c r="E51" s="124"/>
      <c r="F51" s="124"/>
      <c r="G51" s="124"/>
      <c r="H51" s="124"/>
      <c r="I51" s="124"/>
      <c r="Y51" s="55"/>
      <c r="Z51" s="55"/>
      <c r="ET51" s="124"/>
      <c r="EU51" s="124"/>
      <c r="EV51" s="124"/>
      <c r="EW51" s="124"/>
      <c r="EX51" s="124"/>
      <c r="EY51" s="124"/>
      <c r="EZ51" s="124"/>
      <c r="FA51" s="124"/>
      <c r="FQ51" s="55"/>
      <c r="FR51" s="55"/>
    </row>
    <row r="52" spans="2:174" x14ac:dyDescent="0.2">
      <c r="B52" s="124"/>
      <c r="I52" s="124"/>
      <c r="ET52" s="124"/>
      <c r="FA52" s="124"/>
    </row>
    <row r="53" spans="2:174" x14ac:dyDescent="0.2">
      <c r="B53" s="124"/>
      <c r="I53" s="124"/>
      <c r="ET53" s="124"/>
      <c r="FA53" s="124"/>
    </row>
    <row r="54" spans="2:174" x14ac:dyDescent="0.2">
      <c r="B54" s="124"/>
      <c r="I54" s="124"/>
      <c r="ET54" s="124"/>
      <c r="FA54" s="124"/>
    </row>
    <row r="55" spans="2:174" x14ac:dyDescent="0.2">
      <c r="B55" s="124"/>
      <c r="I55" s="124"/>
      <c r="ET55" s="124"/>
      <c r="FA55" s="124"/>
    </row>
    <row r="56" spans="2:174" x14ac:dyDescent="0.2">
      <c r="B56" s="124"/>
      <c r="I56" s="124"/>
      <c r="ET56" s="124"/>
      <c r="FA56" s="124"/>
    </row>
    <row r="57" spans="2:174" x14ac:dyDescent="0.2">
      <c r="B57" s="124"/>
      <c r="I57" s="124"/>
      <c r="ET57" s="124"/>
      <c r="FA57" s="124"/>
    </row>
    <row r="58" spans="2:174" x14ac:dyDescent="0.2">
      <c r="B58" s="124"/>
      <c r="I58" s="124"/>
      <c r="ET58" s="124"/>
      <c r="FA58" s="124"/>
    </row>
    <row r="59" spans="2:174" x14ac:dyDescent="0.2">
      <c r="B59" s="124"/>
      <c r="I59" s="124"/>
      <c r="ET59" s="124"/>
      <c r="FA59" s="124"/>
    </row>
    <row r="60" spans="2:174" x14ac:dyDescent="0.2">
      <c r="B60" s="124"/>
      <c r="I60" s="124"/>
      <c r="ET60" s="124"/>
      <c r="FA60" s="124"/>
    </row>
    <row r="61" spans="2:174" x14ac:dyDescent="0.2">
      <c r="B61" s="124"/>
      <c r="I61" s="124"/>
      <c r="ET61" s="124"/>
      <c r="FA61" s="124"/>
    </row>
    <row r="62" spans="2:174" x14ac:dyDescent="0.2">
      <c r="B62" s="124"/>
      <c r="ET62" s="124"/>
    </row>
    <row r="63" spans="2:174" x14ac:dyDescent="0.2">
      <c r="B63" s="124"/>
      <c r="ET63" s="124"/>
    </row>
    <row r="64" spans="2:174" x14ac:dyDescent="0.2">
      <c r="B64" s="124"/>
      <c r="ET64" s="124"/>
    </row>
    <row r="65" spans="2:150" x14ac:dyDescent="0.2">
      <c r="B65" s="124"/>
      <c r="ET65" s="124"/>
    </row>
    <row r="66" spans="2:150" x14ac:dyDescent="0.2">
      <c r="B66" s="124"/>
      <c r="ET66" s="124"/>
    </row>
    <row r="67" spans="2:150" x14ac:dyDescent="0.2">
      <c r="B67" s="124"/>
      <c r="ET67" s="124"/>
    </row>
    <row r="68" spans="2:150" x14ac:dyDescent="0.2">
      <c r="B68" s="124"/>
      <c r="ET68" s="124"/>
    </row>
    <row r="69" spans="2:150" x14ac:dyDescent="0.2">
      <c r="B69" s="124"/>
      <c r="ET69" s="124"/>
    </row>
    <row r="70" spans="2:150" x14ac:dyDescent="0.2">
      <c r="B70" s="124"/>
      <c r="ET70" s="124"/>
    </row>
    <row r="71" spans="2:150" x14ac:dyDescent="0.2">
      <c r="B71" s="124"/>
      <c r="ET71" s="124"/>
    </row>
  </sheetData>
  <conditionalFormatting sqref="Y46:Z50 Z17 Y43:Y45 Z41:Z45">
    <cfRule type="cellIs" dxfId="3582" priority="172" operator="equal">
      <formula>"Y"</formula>
    </cfRule>
    <cfRule type="cellIs" dxfId="3581" priority="173" operator="equal">
      <formula>"N"</formula>
    </cfRule>
  </conditionalFormatting>
  <conditionalFormatting sqref="Y51:Z51">
    <cfRule type="cellIs" dxfId="3580" priority="170" operator="equal">
      <formula>"Y"</formula>
    </cfRule>
    <cfRule type="cellIs" dxfId="3579" priority="171" operator="equal">
      <formula>"N"</formula>
    </cfRule>
  </conditionalFormatting>
  <conditionalFormatting sqref="J3">
    <cfRule type="cellIs" dxfId="3578" priority="166" operator="equal">
      <formula>"⬛"</formula>
    </cfRule>
    <cfRule type="cellIs" dxfId="3577" priority="167" operator="equal">
      <formula>"▶"</formula>
    </cfRule>
    <cfRule type="cellIs" dxfId="3576" priority="168" operator="equal">
      <formula>"✘"</formula>
    </cfRule>
    <cfRule type="cellIs" dxfId="3575" priority="169" operator="equal">
      <formula>"✔"</formula>
    </cfRule>
  </conditionalFormatting>
  <conditionalFormatting sqref="J3">
    <cfRule type="cellIs" dxfId="3574" priority="164" operator="equal">
      <formula>"Ø"</formula>
    </cfRule>
    <cfRule type="cellIs" dxfId="3573" priority="165" operator="equal">
      <formula>"◯"</formula>
    </cfRule>
  </conditionalFormatting>
  <conditionalFormatting sqref="I3">
    <cfRule type="cellIs" dxfId="3572" priority="160" operator="equal">
      <formula>"⬛"</formula>
    </cfRule>
    <cfRule type="cellIs" dxfId="3571" priority="161" operator="equal">
      <formula>"▶"</formula>
    </cfRule>
    <cfRule type="cellIs" dxfId="3570" priority="162" operator="equal">
      <formula>"✘"</formula>
    </cfRule>
    <cfRule type="cellIs" dxfId="3569" priority="163" operator="equal">
      <formula>"✔"</formula>
    </cfRule>
  </conditionalFormatting>
  <conditionalFormatting sqref="I3">
    <cfRule type="cellIs" dxfId="3568" priority="158" operator="equal">
      <formula>"Ø"</formula>
    </cfRule>
    <cfRule type="cellIs" dxfId="3567" priority="159" operator="equal">
      <formula>"◯"</formula>
    </cfRule>
  </conditionalFormatting>
  <conditionalFormatting sqref="I14">
    <cfRule type="cellIs" dxfId="3566" priority="154" operator="equal">
      <formula>"⬛"</formula>
    </cfRule>
    <cfRule type="cellIs" dxfId="3565" priority="155" operator="equal">
      <formula>"▶"</formula>
    </cfRule>
    <cfRule type="cellIs" dxfId="3564" priority="156" operator="equal">
      <formula>"✘"</formula>
    </cfRule>
    <cfRule type="cellIs" dxfId="3563" priority="157" operator="equal">
      <formula>"✔"</formula>
    </cfRule>
  </conditionalFormatting>
  <conditionalFormatting sqref="I14">
    <cfRule type="cellIs" dxfId="3562" priority="152" operator="equal">
      <formula>"Ø"</formula>
    </cfRule>
    <cfRule type="cellIs" dxfId="3561" priority="153" operator="equal">
      <formula>"◯"</formula>
    </cfRule>
  </conditionalFormatting>
  <conditionalFormatting sqref="C2:D2">
    <cfRule type="cellIs" dxfId="3560" priority="148" operator="equal">
      <formula>"⬛"</formula>
    </cfRule>
    <cfRule type="cellIs" dxfId="3559" priority="149" operator="equal">
      <formula>"▶"</formula>
    </cfRule>
    <cfRule type="cellIs" dxfId="3558" priority="150" operator="equal">
      <formula>"✘"</formula>
    </cfRule>
    <cfRule type="cellIs" dxfId="3557" priority="151" operator="equal">
      <formula>"✔"</formula>
    </cfRule>
  </conditionalFormatting>
  <conditionalFormatting sqref="C2:D2">
    <cfRule type="cellIs" dxfId="3556" priority="146" operator="equal">
      <formula>"Ø"</formula>
    </cfRule>
    <cfRule type="cellIs" dxfId="3555" priority="147" operator="equal">
      <formula>"◯"</formula>
    </cfRule>
  </conditionalFormatting>
  <conditionalFormatting sqref="ER18 EP18 EN18 EL18 EJ18 EH18 EF18 ED18 EB18 DZ18 DX18 DV18 DT18 DR18 DP18 DM18:DN18 DK18 DI18 DG18 DE18 BP18 BN18 BL18 DB18 CZ18 CX18 CU18:CV18 CS18 CQ18 CO18 CM18 I18:BJ18">
    <cfRule type="cellIs" dxfId="3554" priority="142" operator="equal">
      <formula>"■"</formula>
    </cfRule>
    <cfRule type="cellIs" dxfId="3553" priority="143" operator="equal">
      <formula>"▶"</formula>
    </cfRule>
    <cfRule type="cellIs" dxfId="3552" priority="144" operator="equal">
      <formula>"✘"</formula>
    </cfRule>
    <cfRule type="cellIs" dxfId="3551" priority="145" operator="equal">
      <formula>"✔"</formula>
    </cfRule>
  </conditionalFormatting>
  <conditionalFormatting sqref="ER18 EP18 EN18 EL18 EJ18 EH18 EF18 ED18 EB18 DZ18 DX18 DV18 DT18 DR18 DP18 DM18:DN18 DK18 DI18 DG18 DE18 BP18 BN18 BL18 DB18 CZ18 CX18 CU18:CV18 CS18 CQ18 CO18 CM18 I18:BJ18">
    <cfRule type="cellIs" dxfId="3550" priority="140" operator="equal">
      <formula>"Ø"</formula>
    </cfRule>
    <cfRule type="cellIs" dxfId="3549" priority="141" operator="equal">
      <formula>"◯"</formula>
    </cfRule>
  </conditionalFormatting>
  <conditionalFormatting sqref="B6:B11">
    <cfRule type="cellIs" dxfId="3548" priority="136" operator="equal">
      <formula>"■"</formula>
    </cfRule>
    <cfRule type="cellIs" dxfId="3547" priority="137" operator="equal">
      <formula>"▶"</formula>
    </cfRule>
    <cfRule type="cellIs" dxfId="3546" priority="138" operator="equal">
      <formula>"✘"</formula>
    </cfRule>
    <cfRule type="cellIs" dxfId="3545" priority="139" operator="equal">
      <formula>"✔"</formula>
    </cfRule>
  </conditionalFormatting>
  <conditionalFormatting sqref="B6:B11">
    <cfRule type="cellIs" dxfId="3544" priority="134" operator="equal">
      <formula>"Ø"</formula>
    </cfRule>
    <cfRule type="cellIs" dxfId="3543" priority="135" operator="equal">
      <formula>"◯"</formula>
    </cfRule>
  </conditionalFormatting>
  <conditionalFormatting sqref="ER34:ER40 EP34:EP40 EN34:EN40 EL34:EL40 EJ34:EJ40 EH34:EH40 EF34:EF40 ED34:ED40 EB34:EB40 DZ34:DZ40 DX34:DX40 DV34:DV40 DT34:DT40 DR34:DR40 DP34:DP40 DM34:DN40 DK34:DK40 DI34:DI40 DG34:DG40 DE34:DE40 BP34:BP40 BN34:BN40 BL34:BL40 DB34:DB40 CZ34:CZ40 CX34:CX40 CU34:CV40 CS34:CS40 CQ34:CQ40 CO34:CO40 CM34:CM40 I34:BJ40">
    <cfRule type="cellIs" dxfId="3542" priority="130" operator="equal">
      <formula>"■"</formula>
    </cfRule>
    <cfRule type="cellIs" dxfId="3541" priority="131" operator="equal">
      <formula>"▶"</formula>
    </cfRule>
    <cfRule type="cellIs" dxfId="3540" priority="132" operator="equal">
      <formula>"✘"</formula>
    </cfRule>
    <cfRule type="cellIs" dxfId="3539" priority="133" operator="equal">
      <formula>"✔"</formula>
    </cfRule>
  </conditionalFormatting>
  <conditionalFormatting sqref="ER34:ER40 EP34:EP40 EN34:EN40 EL34:EL40 EJ34:EJ40 EH34:EH40 EF34:EF40 ED34:ED40 EB34:EB40 DZ34:DZ40 DX34:DX40 DV34:DV40 DT34:DT40 DR34:DR40 DP34:DP40 DM34:DN40 DK34:DK40 DI34:DI40 DG34:DG40 DE34:DE40 BP34:BP40 BN34:BN40 BL34:BL40 DB34:DB40 CZ34:CZ40 CX34:CX40 CU34:CV40 CS34:CS40 CQ34:CQ40 CO34:CO40 CM34:CM40 I34:BJ40">
    <cfRule type="cellIs" dxfId="3538" priority="128" operator="equal">
      <formula>"Ø"</formula>
    </cfRule>
    <cfRule type="cellIs" dxfId="3537" priority="129" operator="equal">
      <formula>"◯"</formula>
    </cfRule>
  </conditionalFormatting>
  <conditionalFormatting sqref="EU2:EV2">
    <cfRule type="cellIs" dxfId="3536" priority="124" operator="equal">
      <formula>"⬛"</formula>
    </cfRule>
    <cfRule type="cellIs" dxfId="3535" priority="125" operator="equal">
      <formula>"▶"</formula>
    </cfRule>
    <cfRule type="cellIs" dxfId="3534" priority="126" operator="equal">
      <formula>"✘"</formula>
    </cfRule>
    <cfRule type="cellIs" dxfId="3533" priority="127" operator="equal">
      <formula>"✔"</formula>
    </cfRule>
  </conditionalFormatting>
  <conditionalFormatting sqref="EU2:EV2">
    <cfRule type="cellIs" dxfId="3532" priority="122" operator="equal">
      <formula>"Ø"</formula>
    </cfRule>
    <cfRule type="cellIs" dxfId="3531" priority="123" operator="equal">
      <formula>"◯"</formula>
    </cfRule>
  </conditionalFormatting>
  <conditionalFormatting sqref="ET6:ET12">
    <cfRule type="cellIs" dxfId="3530" priority="118" operator="equal">
      <formula>"■"</formula>
    </cfRule>
    <cfRule type="cellIs" dxfId="3529" priority="119" operator="equal">
      <formula>"▶"</formula>
    </cfRule>
    <cfRule type="cellIs" dxfId="3528" priority="120" operator="equal">
      <formula>"✘"</formula>
    </cfRule>
    <cfRule type="cellIs" dxfId="3527" priority="121" operator="equal">
      <formula>"✔"</formula>
    </cfRule>
  </conditionalFormatting>
  <conditionalFormatting sqref="ET6:ET12">
    <cfRule type="cellIs" dxfId="3526" priority="116" operator="equal">
      <formula>"Ø"</formula>
    </cfRule>
    <cfRule type="cellIs" dxfId="3525" priority="117" operator="equal">
      <formula>"◯"</formula>
    </cfRule>
  </conditionalFormatting>
  <conditionalFormatting sqref="FA18:HA18">
    <cfRule type="cellIs" dxfId="3524" priority="112" operator="equal">
      <formula>"■"</formula>
    </cfRule>
    <cfRule type="cellIs" dxfId="3523" priority="113" operator="equal">
      <formula>"▶"</formula>
    </cfRule>
    <cfRule type="cellIs" dxfId="3522" priority="114" operator="equal">
      <formula>"✘"</formula>
    </cfRule>
    <cfRule type="cellIs" dxfId="3521" priority="115" operator="equal">
      <formula>"✔"</formula>
    </cfRule>
  </conditionalFormatting>
  <conditionalFormatting sqref="FA18:HA18">
    <cfRule type="cellIs" dxfId="3520" priority="110" operator="equal">
      <formula>"Ø"</formula>
    </cfRule>
    <cfRule type="cellIs" dxfId="3519" priority="111" operator="equal">
      <formula>"◯"</formula>
    </cfRule>
  </conditionalFormatting>
  <conditionalFormatting sqref="FA19:GS33">
    <cfRule type="cellIs" dxfId="3518" priority="106" operator="equal">
      <formula>"■"</formula>
    </cfRule>
    <cfRule type="cellIs" dxfId="3517" priority="107" operator="equal">
      <formula>"▶"</formula>
    </cfRule>
    <cfRule type="cellIs" dxfId="3516" priority="108" operator="equal">
      <formula>"✘"</formula>
    </cfRule>
    <cfRule type="cellIs" dxfId="3515" priority="109" operator="equal">
      <formula>"✔"</formula>
    </cfRule>
  </conditionalFormatting>
  <conditionalFormatting sqref="FA19:GS33">
    <cfRule type="cellIs" dxfId="3514" priority="104" operator="equal">
      <formula>"Ø"</formula>
    </cfRule>
    <cfRule type="cellIs" dxfId="3513" priority="105" operator="equal">
      <formula>"◯"</formula>
    </cfRule>
  </conditionalFormatting>
  <conditionalFormatting sqref="ER25:ER33 EP25:EP33 EN25:EN33 EL25:EL33 EJ25:EJ33 EH25:EH33 EF25:EF33 ED25:ED33 EB25:EB33 DZ25:DZ33 DX25:DX33 DV25:DV33 DT25:DT33 DR25:DR33 DP25:DP33 DM25:DN33 DK25:DK33 DI25:DI33 DG25:DG33 DE25:DE33 BP25:BP33 BN25:BN33 BL25:BL33 DB25:DB33 CZ25:CZ33 CX25:CX33 CU25:CV33 CS25:CS33 CQ25:CQ33 CO25:CO33 CM25:CM33 I25:BJ33">
    <cfRule type="cellIs" dxfId="3512" priority="100" operator="equal">
      <formula>"■"</formula>
    </cfRule>
    <cfRule type="cellIs" dxfId="3511" priority="101" operator="equal">
      <formula>"▶"</formula>
    </cfRule>
    <cfRule type="cellIs" dxfId="3510" priority="102" operator="equal">
      <formula>"✘"</formula>
    </cfRule>
    <cfRule type="cellIs" dxfId="3509" priority="103" operator="equal">
      <formula>"✔"</formula>
    </cfRule>
  </conditionalFormatting>
  <conditionalFormatting sqref="ER25:ER33 EP25:EP33 EN25:EN33 EL25:EL33 EJ25:EJ33 EH25:EH33 EF25:EF33 ED25:ED33 EB25:EB33 DZ25:DZ33 DX25:DX33 DV25:DV33 DT25:DT33 DR25:DR33 DP25:DP33 DM25:DN33 DK25:DK33 DI25:DI33 DG25:DG33 DE25:DE33 BP25:BP33 BN25:BN33 BL25:BL33 DB25:DB33 CZ25:CZ33 CX25:CX33 CU25:CV33 CS25:CS33 CQ25:CQ33 CO25:CO33 CM25:CM33 I25:BJ33">
    <cfRule type="cellIs" dxfId="3508" priority="98" operator="equal">
      <formula>"Ø"</formula>
    </cfRule>
    <cfRule type="cellIs" dxfId="3507" priority="99" operator="equal">
      <formula>"◯"</formula>
    </cfRule>
  </conditionalFormatting>
  <conditionalFormatting sqref="B12">
    <cfRule type="cellIs" dxfId="3506" priority="93" operator="equal">
      <formula>"■"</formula>
    </cfRule>
    <cfRule type="cellIs" dxfId="3505" priority="94" operator="equal">
      <formula>"▶"</formula>
    </cfRule>
    <cfRule type="cellIs" dxfId="3504" priority="95" operator="equal">
      <formula>"✘"</formula>
    </cfRule>
    <cfRule type="cellIs" dxfId="3503" priority="97" operator="equal">
      <formula>"✔"</formula>
    </cfRule>
  </conditionalFormatting>
  <conditionalFormatting sqref="B12">
    <cfRule type="cellIs" dxfId="3502" priority="91" operator="equal">
      <formula>"Ø"</formula>
    </cfRule>
    <cfRule type="cellIs" dxfId="3501" priority="92" operator="equal">
      <formula>"◯"</formula>
    </cfRule>
  </conditionalFormatting>
  <conditionalFormatting sqref="B12">
    <cfRule type="cellIs" dxfId="3500" priority="96" operator="equal">
      <formula>"✔✘"</formula>
    </cfRule>
  </conditionalFormatting>
  <conditionalFormatting sqref="ER19:ER24 EP19:EP24 EN19:EN24 EL19:EL24 EJ19:EJ24 EH19:EH24 EF19:EF24 ED19:ED24 EB19:EB24 DZ19:DZ24 DX19:DX24 DV19:DV24 DT19:DT24 DR19:DR24 DP19:DP24 DM19:DN24 DK19:DK24 DI19:DI24 DG19:DG24 DE19:DE24 BP19:BP24 BN19:BN24 BL19:BL24 DB19:DB24 CZ19:CZ24 CX19:CX24 CU19:CV24 CS19:CS24 CQ19:CQ24 CO19:CO24 CM19:CM24 BJ19:BJ24">
    <cfRule type="cellIs" dxfId="3499" priority="87" operator="equal">
      <formula>"■"</formula>
    </cfRule>
    <cfRule type="cellIs" dxfId="3498" priority="88" operator="equal">
      <formula>"▶"</formula>
    </cfRule>
    <cfRule type="cellIs" dxfId="3497" priority="89" operator="equal">
      <formula>"✘"</formula>
    </cfRule>
    <cfRule type="cellIs" dxfId="3496" priority="90" operator="equal">
      <formula>"✔"</formula>
    </cfRule>
  </conditionalFormatting>
  <conditionalFormatting sqref="ER19:ER24 EP19:EP24 EN19:EN24 EL19:EL24 EJ19:EJ24 EH19:EH24 EF19:EF24 ED19:ED24 EB19:EB24 DZ19:DZ24 DX19:DX24 DV19:DV24 DT19:DT24 DR19:DR24 DP19:DP24 DM19:DN24 DK19:DK24 DI19:DI24 DG19:DG24 DE19:DE24 BP19:BP24 BN19:BN24 BL19:BL24 DB19:DB24 CZ19:CZ24 CX19:CX24 CU19:CV24 CS19:CS24 CQ19:CQ24 CO19:CO24 CM19:CM24 BJ19:BJ24">
    <cfRule type="cellIs" dxfId="3495" priority="85" operator="equal">
      <formula>"Ø"</formula>
    </cfRule>
    <cfRule type="cellIs" dxfId="3494" priority="86" operator="equal">
      <formula>"◯"</formula>
    </cfRule>
  </conditionalFormatting>
  <conditionalFormatting sqref="CK18 CI18 CG18 CE18">
    <cfRule type="cellIs" dxfId="3493" priority="81" operator="equal">
      <formula>"■"</formula>
    </cfRule>
    <cfRule type="cellIs" dxfId="3492" priority="82" operator="equal">
      <formula>"▶"</formula>
    </cfRule>
    <cfRule type="cellIs" dxfId="3491" priority="83" operator="equal">
      <formula>"✘"</formula>
    </cfRule>
    <cfRule type="cellIs" dxfId="3490" priority="84" operator="equal">
      <formula>"✔"</formula>
    </cfRule>
  </conditionalFormatting>
  <conditionalFormatting sqref="CK18 CI18 CG18 CE18">
    <cfRule type="cellIs" dxfId="3489" priority="79" operator="equal">
      <formula>"Ø"</formula>
    </cfRule>
    <cfRule type="cellIs" dxfId="3488" priority="80" operator="equal">
      <formula>"◯"</formula>
    </cfRule>
  </conditionalFormatting>
  <conditionalFormatting sqref="CK34:CK40 CI34:CI40 CG34:CG40 CE34:CE40">
    <cfRule type="cellIs" dxfId="3487" priority="75" operator="equal">
      <formula>"■"</formula>
    </cfRule>
    <cfRule type="cellIs" dxfId="3486" priority="76" operator="equal">
      <formula>"▶"</formula>
    </cfRule>
    <cfRule type="cellIs" dxfId="3485" priority="77" operator="equal">
      <formula>"✘"</formula>
    </cfRule>
    <cfRule type="cellIs" dxfId="3484" priority="78" operator="equal">
      <formula>"✔"</formula>
    </cfRule>
  </conditionalFormatting>
  <conditionalFormatting sqref="CK34:CK40 CI34:CI40 CG34:CG40 CE34:CE40">
    <cfRule type="cellIs" dxfId="3483" priority="73" operator="equal">
      <formula>"Ø"</formula>
    </cfRule>
    <cfRule type="cellIs" dxfId="3482" priority="74" operator="equal">
      <formula>"◯"</formula>
    </cfRule>
  </conditionalFormatting>
  <conditionalFormatting sqref="CK25:CK33 CI25:CI33 CG25:CG33 CE25:CE33">
    <cfRule type="cellIs" dxfId="3481" priority="69" operator="equal">
      <formula>"■"</formula>
    </cfRule>
    <cfRule type="cellIs" dxfId="3480" priority="70" operator="equal">
      <formula>"▶"</formula>
    </cfRule>
    <cfRule type="cellIs" dxfId="3479" priority="71" operator="equal">
      <formula>"✘"</formula>
    </cfRule>
    <cfRule type="cellIs" dxfId="3478" priority="72" operator="equal">
      <formula>"✔"</formula>
    </cfRule>
  </conditionalFormatting>
  <conditionalFormatting sqref="CK25:CK33 CI25:CI33 CG25:CG33 CE25:CE33">
    <cfRule type="cellIs" dxfId="3477" priority="67" operator="equal">
      <formula>"Ø"</formula>
    </cfRule>
    <cfRule type="cellIs" dxfId="3476" priority="68" operator="equal">
      <formula>"◯"</formula>
    </cfRule>
  </conditionalFormatting>
  <conditionalFormatting sqref="CK19:CK24 CI19:CI24 CG19:CG24 CE19:CE24">
    <cfRule type="cellIs" dxfId="3475" priority="63" operator="equal">
      <formula>"■"</formula>
    </cfRule>
    <cfRule type="cellIs" dxfId="3474" priority="64" operator="equal">
      <formula>"▶"</formula>
    </cfRule>
    <cfRule type="cellIs" dxfId="3473" priority="65" operator="equal">
      <formula>"✘"</formula>
    </cfRule>
    <cfRule type="cellIs" dxfId="3472" priority="66" operator="equal">
      <formula>"✔"</formula>
    </cfRule>
  </conditionalFormatting>
  <conditionalFormatting sqref="CK19:CK24 CI19:CI24 CG19:CG24 CE19:CE24">
    <cfRule type="cellIs" dxfId="3471" priority="61" operator="equal">
      <formula>"Ø"</formula>
    </cfRule>
    <cfRule type="cellIs" dxfId="3470" priority="62" operator="equal">
      <formula>"◯"</formula>
    </cfRule>
  </conditionalFormatting>
  <conditionalFormatting sqref="CC18 CA18 BY18 BW18">
    <cfRule type="cellIs" dxfId="3469" priority="57" operator="equal">
      <formula>"■"</formula>
    </cfRule>
    <cfRule type="cellIs" dxfId="3468" priority="58" operator="equal">
      <formula>"▶"</formula>
    </cfRule>
    <cfRule type="cellIs" dxfId="3467" priority="59" operator="equal">
      <formula>"✘"</formula>
    </cfRule>
    <cfRule type="cellIs" dxfId="3466" priority="60" operator="equal">
      <formula>"✔"</formula>
    </cfRule>
  </conditionalFormatting>
  <conditionalFormatting sqref="CC18 CA18 BY18 BW18">
    <cfRule type="cellIs" dxfId="3465" priority="55" operator="equal">
      <formula>"Ø"</formula>
    </cfRule>
    <cfRule type="cellIs" dxfId="3464" priority="56" operator="equal">
      <formula>"◯"</formula>
    </cfRule>
  </conditionalFormatting>
  <conditionalFormatting sqref="CC34:CC40 CA34:CA40 BY34:BY40 BW34:BW40">
    <cfRule type="cellIs" dxfId="3463" priority="51" operator="equal">
      <formula>"■"</formula>
    </cfRule>
    <cfRule type="cellIs" dxfId="3462" priority="52" operator="equal">
      <formula>"▶"</formula>
    </cfRule>
    <cfRule type="cellIs" dxfId="3461" priority="53" operator="equal">
      <formula>"✘"</formula>
    </cfRule>
    <cfRule type="cellIs" dxfId="3460" priority="54" operator="equal">
      <formula>"✔"</formula>
    </cfRule>
  </conditionalFormatting>
  <conditionalFormatting sqref="CC34:CC40 CA34:CA40 BY34:BY40 BW34:BW40">
    <cfRule type="cellIs" dxfId="3459" priority="49" operator="equal">
      <formula>"Ø"</formula>
    </cfRule>
    <cfRule type="cellIs" dxfId="3458" priority="50" operator="equal">
      <formula>"◯"</formula>
    </cfRule>
  </conditionalFormatting>
  <conditionalFormatting sqref="CC25:CC33 CA25:CA33 BY25:BY33 BW25:BW33">
    <cfRule type="cellIs" dxfId="3457" priority="45" operator="equal">
      <formula>"■"</formula>
    </cfRule>
    <cfRule type="cellIs" dxfId="3456" priority="46" operator="equal">
      <formula>"▶"</formula>
    </cfRule>
    <cfRule type="cellIs" dxfId="3455" priority="47" operator="equal">
      <formula>"✘"</formula>
    </cfRule>
    <cfRule type="cellIs" dxfId="3454" priority="48" operator="equal">
      <formula>"✔"</formula>
    </cfRule>
  </conditionalFormatting>
  <conditionalFormatting sqref="CC25:CC33 CA25:CA33 BY25:BY33 BW25:BW33">
    <cfRule type="cellIs" dxfId="3453" priority="43" operator="equal">
      <formula>"Ø"</formula>
    </cfRule>
    <cfRule type="cellIs" dxfId="3452" priority="44" operator="equal">
      <formula>"◯"</formula>
    </cfRule>
  </conditionalFormatting>
  <conditionalFormatting sqref="CC19:CC24 CA19:CA24 BY19:BY24 BW19:BW24">
    <cfRule type="cellIs" dxfId="3451" priority="39" operator="equal">
      <formula>"■"</formula>
    </cfRule>
    <cfRule type="cellIs" dxfId="3450" priority="40" operator="equal">
      <formula>"▶"</formula>
    </cfRule>
    <cfRule type="cellIs" dxfId="3449" priority="41" operator="equal">
      <formula>"✘"</formula>
    </cfRule>
    <cfRule type="cellIs" dxfId="3448" priority="42" operator="equal">
      <formula>"✔"</formula>
    </cfRule>
  </conditionalFormatting>
  <conditionalFormatting sqref="CC19:CC24 CA19:CA24 BY19:BY24 BW19:BW24">
    <cfRule type="cellIs" dxfId="3447" priority="37" operator="equal">
      <formula>"Ø"</formula>
    </cfRule>
    <cfRule type="cellIs" dxfId="3446" priority="38" operator="equal">
      <formula>"◯"</formula>
    </cfRule>
  </conditionalFormatting>
  <conditionalFormatting sqref="BU18 BS18">
    <cfRule type="cellIs" dxfId="3445" priority="33" operator="equal">
      <formula>"■"</formula>
    </cfRule>
    <cfRule type="cellIs" dxfId="3444" priority="34" operator="equal">
      <formula>"▶"</formula>
    </cfRule>
    <cfRule type="cellIs" dxfId="3443" priority="35" operator="equal">
      <formula>"✘"</formula>
    </cfRule>
    <cfRule type="cellIs" dxfId="3442" priority="36" operator="equal">
      <formula>"✔"</formula>
    </cfRule>
  </conditionalFormatting>
  <conditionalFormatting sqref="BU18 BS18">
    <cfRule type="cellIs" dxfId="3441" priority="31" operator="equal">
      <formula>"Ø"</formula>
    </cfRule>
    <cfRule type="cellIs" dxfId="3440" priority="32" operator="equal">
      <formula>"◯"</formula>
    </cfRule>
  </conditionalFormatting>
  <conditionalFormatting sqref="BU34:BU40 BS34:BS40">
    <cfRule type="cellIs" dxfId="3439" priority="27" operator="equal">
      <formula>"■"</formula>
    </cfRule>
    <cfRule type="cellIs" dxfId="3438" priority="28" operator="equal">
      <formula>"▶"</formula>
    </cfRule>
    <cfRule type="cellIs" dxfId="3437" priority="29" operator="equal">
      <formula>"✘"</formula>
    </cfRule>
    <cfRule type="cellIs" dxfId="3436" priority="30" operator="equal">
      <formula>"✔"</formula>
    </cfRule>
  </conditionalFormatting>
  <conditionalFormatting sqref="BU34:BU40 BS34:BS40">
    <cfRule type="cellIs" dxfId="3435" priority="25" operator="equal">
      <formula>"Ø"</formula>
    </cfRule>
    <cfRule type="cellIs" dxfId="3434" priority="26" operator="equal">
      <formula>"◯"</formula>
    </cfRule>
  </conditionalFormatting>
  <conditionalFormatting sqref="BU25:BU33 BS25:BS33">
    <cfRule type="cellIs" dxfId="3433" priority="21" operator="equal">
      <formula>"■"</formula>
    </cfRule>
    <cfRule type="cellIs" dxfId="3432" priority="22" operator="equal">
      <formula>"▶"</formula>
    </cfRule>
    <cfRule type="cellIs" dxfId="3431" priority="23" operator="equal">
      <formula>"✘"</formula>
    </cfRule>
    <cfRule type="cellIs" dxfId="3430" priority="24" operator="equal">
      <formula>"✔"</formula>
    </cfRule>
  </conditionalFormatting>
  <conditionalFormatting sqref="BU25:BU33 BS25:BS33">
    <cfRule type="cellIs" dxfId="3429" priority="19" operator="equal">
      <formula>"Ø"</formula>
    </cfRule>
    <cfRule type="cellIs" dxfId="3428" priority="20" operator="equal">
      <formula>"◯"</formula>
    </cfRule>
  </conditionalFormatting>
  <conditionalFormatting sqref="BU19:BU24 BS19:BS24">
    <cfRule type="cellIs" dxfId="3427" priority="15" operator="equal">
      <formula>"■"</formula>
    </cfRule>
    <cfRule type="cellIs" dxfId="3426" priority="16" operator="equal">
      <formula>"▶"</formula>
    </cfRule>
    <cfRule type="cellIs" dxfId="3425" priority="17" operator="equal">
      <formula>"✘"</formula>
    </cfRule>
    <cfRule type="cellIs" dxfId="3424" priority="18" operator="equal">
      <formula>"✔"</formula>
    </cfRule>
  </conditionalFormatting>
  <conditionalFormatting sqref="BU19:BU24 BS19:BS24">
    <cfRule type="cellIs" dxfId="3423" priority="13" operator="equal">
      <formula>"Ø"</formula>
    </cfRule>
    <cfRule type="cellIs" dxfId="3422" priority="14" operator="equal">
      <formula>"◯"</formula>
    </cfRule>
  </conditionalFormatting>
  <conditionalFormatting sqref="GT19:HA33">
    <cfRule type="cellIs" dxfId="3421" priority="9" operator="equal">
      <formula>"■"</formula>
    </cfRule>
    <cfRule type="cellIs" dxfId="3420" priority="10" operator="equal">
      <formula>"▶"</formula>
    </cfRule>
    <cfRule type="cellIs" dxfId="3419" priority="11" operator="equal">
      <formula>"✘"</formula>
    </cfRule>
    <cfRule type="cellIs" dxfId="3418" priority="12" operator="equal">
      <formula>"✔"</formula>
    </cfRule>
  </conditionalFormatting>
  <conditionalFormatting sqref="GT19:HA33">
    <cfRule type="cellIs" dxfId="3417" priority="7" operator="equal">
      <formula>"Ø"</formula>
    </cfRule>
    <cfRule type="cellIs" dxfId="3416" priority="8" operator="equal">
      <formula>"◯"</formula>
    </cfRule>
  </conditionalFormatting>
  <conditionalFormatting sqref="I19:BI24">
    <cfRule type="cellIs" dxfId="3415" priority="3" operator="equal">
      <formula>"■"</formula>
    </cfRule>
    <cfRule type="cellIs" dxfId="3414" priority="4" operator="equal">
      <formula>"▶"</formula>
    </cfRule>
    <cfRule type="cellIs" dxfId="3413" priority="5" operator="equal">
      <formula>"✘"</formula>
    </cfRule>
    <cfRule type="cellIs" dxfId="3412" priority="6" operator="equal">
      <formula>"✔"</formula>
    </cfRule>
  </conditionalFormatting>
  <conditionalFormatting sqref="I19:BI24">
    <cfRule type="cellIs" dxfId="3411" priority="1" operator="equal">
      <formula>"Ø"</formula>
    </cfRule>
    <cfRule type="cellIs" dxfId="3410" priority="2"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85667-AC5D-4907-B480-45D9B1C5AE15}">
  <sheetPr codeName="Sheet4">
    <tabColor rgb="FFFFC000"/>
  </sheetPr>
  <dimension ref="A1:BA1959"/>
  <sheetViews>
    <sheetView zoomScale="53" zoomScaleNormal="85" workbookViewId="0">
      <pane ySplit="1" topLeftCell="A2" activePane="bottomLeft" state="frozen"/>
      <selection pane="bottomLeft" activeCell="A2" sqref="A2"/>
    </sheetView>
  </sheetViews>
  <sheetFormatPr defaultRowHeight="15" outlineLevelCol="2" x14ac:dyDescent="0.25"/>
  <cols>
    <col min="1" max="1" width="22.5" style="160" customWidth="1"/>
    <col min="2" max="3" width="9" style="160" customWidth="1" outlineLevel="1"/>
    <col min="4" max="4" width="62.125" style="160" customWidth="1" outlineLevel="1"/>
    <col min="5" max="5" width="9" style="160" customWidth="1" outlineLevel="1"/>
    <col min="6" max="6" width="35.625" style="160" customWidth="1" outlineLevel="1"/>
    <col min="7" max="7" width="11.75" style="162" bestFit="1" customWidth="1"/>
    <col min="8" max="8" width="12" style="160" bestFit="1" customWidth="1"/>
    <col min="9" max="10" width="9" style="160" customWidth="1" outlineLevel="1"/>
    <col min="11" max="11" width="9" style="162" customWidth="1" outlineLevel="1"/>
    <col min="12" max="14" width="9" style="160" customWidth="1" outlineLevel="1"/>
    <col min="15" max="15" width="9" style="96" customWidth="1" outlineLevel="1"/>
    <col min="16" max="16" width="9.25" style="96" customWidth="1"/>
    <col min="17" max="17" width="8.5" style="96" customWidth="1"/>
    <col min="18" max="19" width="43.25" style="96" customWidth="1" outlineLevel="2"/>
    <col min="20" max="21" width="20.875" style="96" customWidth="1" outlineLevel="1"/>
    <col min="22" max="22" width="19.875" style="96" customWidth="1" outlineLevel="1"/>
    <col min="23" max="23" width="16.25" style="96" customWidth="1" outlineLevel="1"/>
    <col min="24" max="24" width="11.5" style="96" customWidth="1"/>
    <col min="25" max="25" width="25.375" style="96" customWidth="1"/>
    <col min="26" max="26" width="8.875" style="96" customWidth="1"/>
    <col min="27" max="27" width="35.75" style="96" customWidth="1"/>
    <col min="28" max="28" width="8.75" style="96" customWidth="1"/>
    <col min="29" max="29" width="9" style="96" customWidth="1"/>
    <col min="30" max="30" width="8.75" style="96" customWidth="1"/>
    <col min="31" max="31" width="8.875" style="96" customWidth="1"/>
    <col min="32" max="33" width="8.75" style="96" customWidth="1"/>
    <col min="34" max="34" width="7.75" style="96" customWidth="1"/>
    <col min="35" max="35" width="10.25" style="96" customWidth="1"/>
    <col min="36" max="36" width="8.75" style="96" customWidth="1"/>
    <col min="37" max="38" width="9" style="96" customWidth="1"/>
    <col min="39" max="40" width="8.75" style="96" customWidth="1"/>
    <col min="41" max="41" width="17" style="96" customWidth="1"/>
    <col min="42" max="42" width="45.875" style="96" customWidth="1"/>
    <col min="43" max="43" width="46.75" style="96" customWidth="1"/>
    <col min="44" max="44" width="255.625" style="96" customWidth="1"/>
    <col min="45" max="45" width="18.75" style="96" customWidth="1"/>
    <col min="46" max="46" width="61.375" style="96" customWidth="1"/>
    <col min="47" max="47" width="30.875" style="96" customWidth="1"/>
    <col min="48" max="48" width="10.25" style="96" customWidth="1"/>
    <col min="49" max="50" width="255.625" style="96" customWidth="1"/>
    <col min="51" max="51" width="44.875" style="96" customWidth="1"/>
    <col min="52" max="52" width="41.375" style="96" customWidth="1"/>
    <col min="53" max="16384" width="9" style="96"/>
  </cols>
  <sheetData>
    <row r="1" spans="1:53" s="42" customFormat="1" ht="99" x14ac:dyDescent="0.25">
      <c r="A1" s="157" t="s">
        <v>1821</v>
      </c>
      <c r="B1" s="157" t="s">
        <v>1869</v>
      </c>
      <c r="C1" s="157" t="s">
        <v>1868</v>
      </c>
      <c r="D1" s="157" t="s">
        <v>1873</v>
      </c>
      <c r="E1" s="157" t="s">
        <v>1888</v>
      </c>
      <c r="F1" s="157" t="s">
        <v>1997</v>
      </c>
      <c r="G1" s="161" t="s">
        <v>2249</v>
      </c>
      <c r="H1" s="161" t="s">
        <v>2251</v>
      </c>
      <c r="I1" s="161" t="s">
        <v>2483</v>
      </c>
      <c r="J1" s="157" t="s">
        <v>2661</v>
      </c>
      <c r="K1" s="157" t="s">
        <v>3384</v>
      </c>
      <c r="L1" s="157" t="s">
        <v>2257</v>
      </c>
      <c r="M1" s="157" t="s">
        <v>2258</v>
      </c>
      <c r="N1" s="157" t="s">
        <v>2259</v>
      </c>
      <c r="O1" s="15" t="s">
        <v>0</v>
      </c>
      <c r="P1" s="15" t="s">
        <v>1</v>
      </c>
      <c r="Q1" s="15" t="s">
        <v>2</v>
      </c>
      <c r="R1" s="15" t="s">
        <v>3</v>
      </c>
      <c r="S1" s="15" t="s">
        <v>4</v>
      </c>
      <c r="T1" s="164" t="s">
        <v>5</v>
      </c>
      <c r="U1" s="164" t="s">
        <v>6</v>
      </c>
      <c r="V1" s="164" t="s">
        <v>7</v>
      </c>
      <c r="W1" s="15" t="s">
        <v>8</v>
      </c>
      <c r="X1" s="15" t="s">
        <v>9</v>
      </c>
      <c r="Y1" s="15" t="s">
        <v>10</v>
      </c>
      <c r="Z1" s="15" t="s">
        <v>11</v>
      </c>
      <c r="AA1" s="15" t="s">
        <v>12</v>
      </c>
      <c r="AB1" s="15" t="s">
        <v>13</v>
      </c>
      <c r="AC1" s="15" t="s">
        <v>14</v>
      </c>
      <c r="AD1" s="15" t="s">
        <v>15</v>
      </c>
      <c r="AE1" s="15" t="s">
        <v>16</v>
      </c>
      <c r="AF1" s="15" t="s">
        <v>17</v>
      </c>
      <c r="AG1" s="15" t="s">
        <v>1906</v>
      </c>
      <c r="AH1" s="16" t="s">
        <v>19</v>
      </c>
      <c r="AI1" s="16" t="s">
        <v>20</v>
      </c>
      <c r="AJ1" s="17" t="s">
        <v>21</v>
      </c>
      <c r="AK1" s="17" t="s">
        <v>22</v>
      </c>
      <c r="AL1" s="17" t="s">
        <v>23</v>
      </c>
      <c r="AM1" s="17" t="s">
        <v>24</v>
      </c>
      <c r="AN1" s="17" t="s">
        <v>25</v>
      </c>
      <c r="AO1" s="18" t="s">
        <v>26</v>
      </c>
      <c r="AP1" s="18" t="s">
        <v>27</v>
      </c>
      <c r="AQ1" s="18" t="s">
        <v>28</v>
      </c>
      <c r="AR1" s="18" t="s">
        <v>29</v>
      </c>
      <c r="AS1" s="19" t="s">
        <v>30</v>
      </c>
      <c r="AT1" s="19" t="s">
        <v>31</v>
      </c>
      <c r="AU1" s="19" t="s">
        <v>32</v>
      </c>
      <c r="AV1" s="19" t="s">
        <v>33</v>
      </c>
      <c r="AW1" s="19" t="s">
        <v>34</v>
      </c>
      <c r="AX1" s="19" t="s">
        <v>35</v>
      </c>
      <c r="AY1" s="19" t="s">
        <v>36</v>
      </c>
      <c r="AZ1" s="15" t="s">
        <v>37</v>
      </c>
      <c r="BA1" s="42" t="s">
        <v>1904</v>
      </c>
    </row>
    <row r="2" spans="1:53" s="21" customFormat="1" ht="16.5" x14ac:dyDescent="0.25">
      <c r="A2" s="159" t="str">
        <f>_xlfn.XLOOKUP(Y2,Mapping!B:B,Mapping!J:J,"Not Found",0,1)</f>
        <v>WBNL</v>
      </c>
      <c r="B2" s="159" t="str">
        <f>P2&amp;A2&amp;T2</f>
        <v>WBNLWBNL46113.9472222222</v>
      </c>
      <c r="C2" s="159"/>
      <c r="D2" s="159" t="str">
        <f>AA2</f>
        <v>export to ara</v>
      </c>
      <c r="E2" s="159" t="str">
        <f>Q2&amp;P2&amp;A2&amp;D2</f>
        <v>MRPWBNLWBNLexport to ara</v>
      </c>
      <c r="F2" s="159" t="str">
        <f>Q2&amp;P2&amp;A2</f>
        <v>MRPWBNLWBNL</v>
      </c>
      <c r="G2" s="218" t="s">
        <v>47</v>
      </c>
      <c r="H2" s="159" t="str">
        <f>IF(G2="Y","For Rerun",IF(I2&lt;&gt;"",I2,X2))</f>
        <v>Completed</v>
      </c>
      <c r="I2" s="159" t="s">
        <v>47</v>
      </c>
      <c r="J2" s="159" t="str">
        <f>Q2&amp;P2&amp;A2&amp;D2&amp;AA2&amp;T2&amp;U2</f>
        <v>MRPWBNLWBNLexport to araexport to ara46113.947222222246113.9472222222</v>
      </c>
      <c r="K2" s="218" t="str">
        <f>IF(NOT(ISERROR(HLOOKUP(A2,'MCP-Tracker Old'!$10:$10,1,0))),"Y","N")</f>
        <v>N</v>
      </c>
      <c r="L2" s="159"/>
      <c r="M2" s="159"/>
      <c r="N2" s="159"/>
      <c r="O2" s="1">
        <v>2603</v>
      </c>
      <c r="P2" s="9" t="s">
        <v>1907</v>
      </c>
      <c r="Q2" s="9" t="s">
        <v>383</v>
      </c>
      <c r="R2" s="9" t="s">
        <v>89</v>
      </c>
      <c r="S2" s="9" t="s">
        <v>90</v>
      </c>
      <c r="T2" s="10">
        <v>46113.947222222225</v>
      </c>
      <c r="U2" s="10">
        <v>46113.947222222225</v>
      </c>
      <c r="V2" s="10">
        <v>46113.947222222225</v>
      </c>
      <c r="W2" s="10" t="s">
        <v>42</v>
      </c>
      <c r="X2" s="9" t="s">
        <v>43</v>
      </c>
      <c r="Y2" s="10" t="s">
        <v>3714</v>
      </c>
      <c r="Z2" s="1">
        <v>1</v>
      </c>
      <c r="AA2" s="9" t="s">
        <v>91</v>
      </c>
      <c r="AB2" s="11">
        <v>0</v>
      </c>
      <c r="AC2" s="11">
        <v>0</v>
      </c>
      <c r="AD2" s="11">
        <v>0</v>
      </c>
      <c r="AE2" s="11">
        <v>0</v>
      </c>
      <c r="AF2" s="11">
        <v>0</v>
      </c>
      <c r="AG2" s="11">
        <v>0</v>
      </c>
      <c r="AH2" s="6"/>
      <c r="AI2" s="6"/>
      <c r="AJ2" s="7">
        <v>0</v>
      </c>
      <c r="AK2" s="7">
        <v>0</v>
      </c>
      <c r="AL2" s="7">
        <v>0</v>
      </c>
      <c r="AM2" s="7">
        <v>0</v>
      </c>
      <c r="AN2" s="7">
        <v>0</v>
      </c>
      <c r="AO2" s="12"/>
      <c r="AP2" s="12"/>
      <c r="AQ2" s="12"/>
      <c r="AR2" s="12"/>
      <c r="AS2" s="12"/>
      <c r="AT2" s="12"/>
      <c r="AU2" s="12"/>
      <c r="AV2" s="12"/>
      <c r="AW2" s="12"/>
      <c r="AX2" s="12"/>
      <c r="AY2" s="12"/>
      <c r="AZ2" s="8"/>
    </row>
    <row r="3" spans="1:53" s="21" customFormat="1" ht="16.5" x14ac:dyDescent="0.25">
      <c r="A3" s="159" t="str">
        <f>_xlfn.XLOOKUP(Y3,Mapping!B:B,Mapping!J:J,"Not Found",0,1)</f>
        <v>WBNL</v>
      </c>
      <c r="B3" s="159" t="str">
        <f t="shared" ref="B3:B66" si="0">P3&amp;A3&amp;T3</f>
        <v>WBNLWBNL46113.9472222222</v>
      </c>
      <c r="C3" s="159"/>
      <c r="D3" s="159" t="str">
        <f t="shared" ref="D3:D66" si="1">AA3</f>
        <v>export to ara</v>
      </c>
      <c r="E3" s="159" t="str">
        <f t="shared" ref="E3:E66" si="2">Q3&amp;P3&amp;A3&amp;D3</f>
        <v>MRPWBNLWBNLexport to ara</v>
      </c>
      <c r="F3" s="159" t="str">
        <f t="shared" ref="F3:F66" si="3">Q3&amp;P3&amp;A3</f>
        <v>MRPWBNLWBNL</v>
      </c>
      <c r="G3" s="218" t="s">
        <v>47</v>
      </c>
      <c r="H3" s="159" t="str">
        <f t="shared" ref="H3:H66" si="4">IF(G3="Y","For Rerun",IF(I3&lt;&gt;"",I3,X3))</f>
        <v>Completed</v>
      </c>
      <c r="I3" s="159" t="s">
        <v>47</v>
      </c>
      <c r="J3" s="159" t="str">
        <f t="shared" ref="J3:J66" si="5">Q3&amp;P3&amp;A3&amp;D3&amp;AA3&amp;T3&amp;U3</f>
        <v>MRPWBNLWBNLexport to araexport to ara46113.947222222246113.9472222222</v>
      </c>
      <c r="K3" s="218" t="str">
        <f>IF(NOT(ISERROR(HLOOKUP(A3,'MCP-Tracker Old'!$10:$10,1,0))),"Y","N")</f>
        <v>N</v>
      </c>
      <c r="L3" s="159"/>
      <c r="M3" s="159"/>
      <c r="N3" s="159"/>
      <c r="O3" s="2">
        <v>2603</v>
      </c>
      <c r="P3" s="3" t="s">
        <v>1907</v>
      </c>
      <c r="Q3" s="3" t="s">
        <v>383</v>
      </c>
      <c r="R3" s="3" t="s">
        <v>89</v>
      </c>
      <c r="S3" s="3" t="s">
        <v>90</v>
      </c>
      <c r="T3" s="4">
        <v>46113.947222222225</v>
      </c>
      <c r="U3" s="4">
        <v>46113.947222222225</v>
      </c>
      <c r="V3" s="4">
        <v>46115.660416666666</v>
      </c>
      <c r="W3" s="4" t="s">
        <v>42</v>
      </c>
      <c r="X3" s="3" t="s">
        <v>43</v>
      </c>
      <c r="Y3" s="4" t="s">
        <v>3714</v>
      </c>
      <c r="Z3" s="2">
        <v>2</v>
      </c>
      <c r="AA3" s="3" t="s">
        <v>91</v>
      </c>
      <c r="AB3" s="5">
        <v>0</v>
      </c>
      <c r="AC3" s="5">
        <v>0</v>
      </c>
      <c r="AD3" s="5">
        <v>0</v>
      </c>
      <c r="AE3" s="5">
        <v>0</v>
      </c>
      <c r="AF3" s="5">
        <v>0</v>
      </c>
      <c r="AG3" s="5">
        <v>0</v>
      </c>
      <c r="AH3" s="6"/>
      <c r="AI3" s="6"/>
      <c r="AJ3" s="7">
        <v>0</v>
      </c>
      <c r="AK3" s="7">
        <v>0</v>
      </c>
      <c r="AL3" s="7">
        <v>0</v>
      </c>
      <c r="AM3" s="7">
        <v>0</v>
      </c>
      <c r="AN3" s="7">
        <v>0</v>
      </c>
      <c r="AO3" s="12"/>
      <c r="AP3" s="12"/>
      <c r="AQ3" s="12"/>
      <c r="AR3" s="12"/>
      <c r="AS3" s="12"/>
      <c r="AT3" s="12"/>
      <c r="AU3" s="12"/>
      <c r="AV3" s="12"/>
      <c r="AW3" s="12"/>
      <c r="AX3" s="12"/>
      <c r="AY3" s="12"/>
      <c r="AZ3" s="8"/>
    </row>
    <row r="4" spans="1:53" s="21" customFormat="1" ht="16.5" x14ac:dyDescent="0.25">
      <c r="A4" s="159" t="str">
        <f>_xlfn.XLOOKUP(Y4,Mapping!B:B,Mapping!J:J,"Not Found",0,1)</f>
        <v>ICG Early Task</v>
      </c>
      <c r="B4" s="159" t="str">
        <f t="shared" si="0"/>
        <v>BEGTICG Early Task46114.3576388889</v>
      </c>
      <c r="C4" s="159"/>
      <c r="D4" s="159" t="str">
        <f t="shared" si="1"/>
        <v>early tasks ICG</v>
      </c>
      <c r="E4" s="159" t="str">
        <f t="shared" si="2"/>
        <v>ICGBEGTICG Early Taskearly tasks ICG</v>
      </c>
      <c r="F4" s="159" t="str">
        <f t="shared" si="3"/>
        <v>ICGBEGTICG Early Task</v>
      </c>
      <c r="G4" s="218" t="s">
        <v>47</v>
      </c>
      <c r="H4" s="159" t="str">
        <f t="shared" si="4"/>
        <v>Completed</v>
      </c>
      <c r="I4" s="159" t="s">
        <v>47</v>
      </c>
      <c r="J4" s="159" t="str">
        <f t="shared" si="5"/>
        <v>ICGBEGTICG Early Taskearly tasks ICGearly tasks ICG46114.357638888946114.3673611111</v>
      </c>
      <c r="K4" s="218" t="str">
        <f>IF(NOT(ISERROR(HLOOKUP(A4,'MCP-Tracker Old'!$10:$10,1,0))),"Y","N")</f>
        <v>N</v>
      </c>
      <c r="L4" s="159"/>
      <c r="M4" s="159"/>
      <c r="N4" s="159"/>
      <c r="O4" s="2">
        <v>2603</v>
      </c>
      <c r="P4" s="3" t="s">
        <v>179</v>
      </c>
      <c r="Q4" s="3" t="s">
        <v>1687</v>
      </c>
      <c r="R4" s="3" t="s">
        <v>3715</v>
      </c>
      <c r="S4" s="3" t="s">
        <v>3716</v>
      </c>
      <c r="T4" s="4">
        <v>46114.357638888891</v>
      </c>
      <c r="U4" s="4">
        <v>46114.367361111108</v>
      </c>
      <c r="V4" s="4">
        <v>46114.420138888891</v>
      </c>
      <c r="W4" s="4" t="s">
        <v>42</v>
      </c>
      <c r="X4" s="3" t="s">
        <v>43</v>
      </c>
      <c r="Y4" s="4" t="s">
        <v>3717</v>
      </c>
      <c r="Z4" s="2">
        <v>1</v>
      </c>
      <c r="AA4" s="3" t="s">
        <v>3718</v>
      </c>
      <c r="AB4" s="5">
        <v>0.23</v>
      </c>
      <c r="AC4" s="5">
        <v>0</v>
      </c>
      <c r="AD4" s="5">
        <v>0.23</v>
      </c>
      <c r="AE4" s="5">
        <v>0</v>
      </c>
      <c r="AF4" s="5">
        <v>0</v>
      </c>
      <c r="AG4" s="5">
        <v>0.23</v>
      </c>
      <c r="AH4" s="6"/>
      <c r="AI4" s="6"/>
      <c r="AJ4" s="7">
        <v>0</v>
      </c>
      <c r="AK4" s="7">
        <v>0</v>
      </c>
      <c r="AL4" s="7">
        <v>0</v>
      </c>
      <c r="AM4" s="7">
        <v>0</v>
      </c>
      <c r="AN4" s="7">
        <v>0</v>
      </c>
      <c r="AO4" s="12"/>
      <c r="AP4" s="12"/>
      <c r="AQ4" s="12"/>
      <c r="AR4" s="12"/>
      <c r="AS4" s="12"/>
      <c r="AT4" s="12"/>
      <c r="AU4" s="12"/>
      <c r="AV4" s="12"/>
      <c r="AW4" s="12"/>
      <c r="AX4" s="12"/>
      <c r="AY4" s="12"/>
      <c r="AZ4" s="8"/>
    </row>
    <row r="5" spans="1:53" s="21" customFormat="1" ht="16.5" x14ac:dyDescent="0.25">
      <c r="A5" s="159" t="str">
        <f>_xlfn.XLOOKUP(Y5,Mapping!B:B,Mapping!J:J,"Not Found",0,1)</f>
        <v>ICG Early Task</v>
      </c>
      <c r="B5" s="159" t="str">
        <f t="shared" si="0"/>
        <v>DEGTICG Early Task46114.3576388889</v>
      </c>
      <c r="C5" s="159"/>
      <c r="D5" s="159" t="str">
        <f t="shared" si="1"/>
        <v>early tasks ICG</v>
      </c>
      <c r="E5" s="159" t="str">
        <f t="shared" si="2"/>
        <v>ICGDEGTICG Early Taskearly tasks ICG</v>
      </c>
      <c r="F5" s="159" t="str">
        <f t="shared" si="3"/>
        <v>ICGDEGTICG Early Task</v>
      </c>
      <c r="G5" s="218" t="s">
        <v>47</v>
      </c>
      <c r="H5" s="159" t="str">
        <f t="shared" si="4"/>
        <v>Completed</v>
      </c>
      <c r="I5" s="159" t="s">
        <v>47</v>
      </c>
      <c r="J5" s="159" t="str">
        <f t="shared" si="5"/>
        <v>ICGDEGTICG Early Taskearly tasks ICGearly tasks ICG46114.357638888946114.3680555556</v>
      </c>
      <c r="K5" s="218" t="str">
        <f>IF(NOT(ISERROR(HLOOKUP(A5,'MCP-Tracker Old'!$10:$10,1,0))),"Y","N")</f>
        <v>N</v>
      </c>
      <c r="L5" s="159"/>
      <c r="M5" s="159"/>
      <c r="N5" s="159"/>
      <c r="O5" s="2">
        <v>2603</v>
      </c>
      <c r="P5" s="3" t="s">
        <v>219</v>
      </c>
      <c r="Q5" s="3" t="s">
        <v>1687</v>
      </c>
      <c r="R5" s="3" t="s">
        <v>3715</v>
      </c>
      <c r="S5" s="3" t="s">
        <v>3716</v>
      </c>
      <c r="T5" s="4">
        <v>46114.357638888891</v>
      </c>
      <c r="U5" s="4">
        <v>46114.368055555555</v>
      </c>
      <c r="V5" s="4">
        <v>46114.420138888891</v>
      </c>
      <c r="W5" s="4" t="s">
        <v>42</v>
      </c>
      <c r="X5" s="3" t="s">
        <v>43</v>
      </c>
      <c r="Y5" s="4" t="s">
        <v>3719</v>
      </c>
      <c r="Z5" s="2">
        <v>1</v>
      </c>
      <c r="AA5" s="3" t="s">
        <v>3718</v>
      </c>
      <c r="AB5" s="5">
        <v>0.25</v>
      </c>
      <c r="AC5" s="5">
        <v>0</v>
      </c>
      <c r="AD5" s="5">
        <v>0.25</v>
      </c>
      <c r="AE5" s="5">
        <v>0</v>
      </c>
      <c r="AF5" s="5">
        <v>0</v>
      </c>
      <c r="AG5" s="5">
        <v>0.25</v>
      </c>
      <c r="AH5" s="6"/>
      <c r="AI5" s="6"/>
      <c r="AJ5" s="7">
        <v>0</v>
      </c>
      <c r="AK5" s="7">
        <v>0</v>
      </c>
      <c r="AL5" s="7">
        <v>0</v>
      </c>
      <c r="AM5" s="7">
        <v>0</v>
      </c>
      <c r="AN5" s="7">
        <v>0</v>
      </c>
      <c r="AO5" s="12"/>
      <c r="AP5" s="12"/>
      <c r="AQ5" s="12"/>
      <c r="AR5" s="12"/>
      <c r="AS5" s="12"/>
      <c r="AT5" s="12"/>
      <c r="AU5" s="12"/>
      <c r="AV5" s="12"/>
      <c r="AW5" s="12"/>
      <c r="AX5" s="12"/>
      <c r="AY5" s="12"/>
      <c r="AZ5" s="8"/>
    </row>
    <row r="6" spans="1:53" s="21" customFormat="1" ht="16.5" x14ac:dyDescent="0.25">
      <c r="A6" s="159" t="str">
        <f>_xlfn.XLOOKUP(Y6,Mapping!B:B,Mapping!J:J,"Not Found",0,1)</f>
        <v>ICG Early Task</v>
      </c>
      <c r="B6" s="159" t="str">
        <f t="shared" si="0"/>
        <v>NLBTRICG Early Task46114.3583333333</v>
      </c>
      <c r="C6" s="159"/>
      <c r="D6" s="159" t="str">
        <f t="shared" si="1"/>
        <v>early tasks ICG</v>
      </c>
      <c r="E6" s="159" t="str">
        <f t="shared" si="2"/>
        <v>ICGNLBTRICG Early Taskearly tasks ICG</v>
      </c>
      <c r="F6" s="159" t="str">
        <f t="shared" si="3"/>
        <v>ICGNLBTRICG Early Task</v>
      </c>
      <c r="G6" s="218" t="s">
        <v>47</v>
      </c>
      <c r="H6" s="159" t="str">
        <f t="shared" si="4"/>
        <v>Completed</v>
      </c>
      <c r="I6" s="159" t="s">
        <v>47</v>
      </c>
      <c r="J6" s="159" t="str">
        <f t="shared" si="5"/>
        <v>ICGNLBTRICG Early Taskearly tasks ICGearly tasks ICG46114.358333333346114.3729166667</v>
      </c>
      <c r="K6" s="218" t="str">
        <f>IF(NOT(ISERROR(HLOOKUP(A6,'MCP-Tracker Old'!$10:$10,1,0))),"Y","N")</f>
        <v>N</v>
      </c>
      <c r="L6" s="159"/>
      <c r="M6" s="159"/>
      <c r="N6" s="159"/>
      <c r="O6" s="2">
        <v>2603</v>
      </c>
      <c r="P6" s="3" t="s">
        <v>260</v>
      </c>
      <c r="Q6" s="3" t="s">
        <v>1687</v>
      </c>
      <c r="R6" s="3" t="s">
        <v>3715</v>
      </c>
      <c r="S6" s="3" t="s">
        <v>3716</v>
      </c>
      <c r="T6" s="4">
        <v>46114.35833333333</v>
      </c>
      <c r="U6" s="4">
        <v>46114.372916666667</v>
      </c>
      <c r="V6" s="4">
        <v>46114.456250000003</v>
      </c>
      <c r="W6" s="4" t="s">
        <v>42</v>
      </c>
      <c r="X6" s="3" t="s">
        <v>43</v>
      </c>
      <c r="Y6" s="4" t="s">
        <v>3720</v>
      </c>
      <c r="Z6" s="2">
        <v>1</v>
      </c>
      <c r="AA6" s="3" t="s">
        <v>3718</v>
      </c>
      <c r="AB6" s="5">
        <v>0.35</v>
      </c>
      <c r="AC6" s="5">
        <v>0</v>
      </c>
      <c r="AD6" s="5">
        <v>0.35</v>
      </c>
      <c r="AE6" s="5">
        <v>0</v>
      </c>
      <c r="AF6" s="5">
        <v>0</v>
      </c>
      <c r="AG6" s="5">
        <v>0.35</v>
      </c>
      <c r="AH6" s="6"/>
      <c r="AI6" s="6"/>
      <c r="AJ6" s="7">
        <v>0</v>
      </c>
      <c r="AK6" s="7">
        <v>0</v>
      </c>
      <c r="AL6" s="7">
        <v>0</v>
      </c>
      <c r="AM6" s="7">
        <v>0</v>
      </c>
      <c r="AN6" s="7">
        <v>0</v>
      </c>
      <c r="AO6" s="12"/>
      <c r="AP6" s="12"/>
      <c r="AQ6" s="12"/>
      <c r="AR6" s="12"/>
      <c r="AS6" s="12"/>
      <c r="AT6" s="12"/>
      <c r="AU6" s="12"/>
      <c r="AV6" s="12"/>
      <c r="AW6" s="12"/>
      <c r="AX6" s="12"/>
      <c r="AY6" s="12"/>
      <c r="AZ6" s="8"/>
    </row>
    <row r="7" spans="1:53" s="21" customFormat="1" ht="16.5" x14ac:dyDescent="0.25">
      <c r="A7" s="159" t="str">
        <f>_xlfn.XLOOKUP(Y7,Mapping!B:B,Mapping!J:J,"Not Found",0,1)</f>
        <v>ICG Early Task</v>
      </c>
      <c r="B7" s="159" t="str">
        <f t="shared" si="0"/>
        <v>FRDBICG Early Task46114.3583333333</v>
      </c>
      <c r="C7" s="159"/>
      <c r="D7" s="159" t="str">
        <f t="shared" si="1"/>
        <v>early tasks ICG</v>
      </c>
      <c r="E7" s="159" t="str">
        <f t="shared" si="2"/>
        <v>ICGFRDBICG Early Taskearly tasks ICG</v>
      </c>
      <c r="F7" s="159" t="str">
        <f t="shared" si="3"/>
        <v>ICGFRDBICG Early Task</v>
      </c>
      <c r="G7" s="218" t="s">
        <v>47</v>
      </c>
      <c r="H7" s="159" t="str">
        <f t="shared" si="4"/>
        <v>Completed</v>
      </c>
      <c r="I7" s="159" t="s">
        <v>47</v>
      </c>
      <c r="J7" s="159" t="str">
        <f t="shared" si="5"/>
        <v>ICGFRDBICG Early Taskearly tasks ICGearly tasks ICG46114.358333333346114.3611111111</v>
      </c>
      <c r="K7" s="218" t="str">
        <f>IF(NOT(ISERROR(HLOOKUP(A7,'MCP-Tracker Old'!$10:$10,1,0))),"Y","N")</f>
        <v>N</v>
      </c>
      <c r="L7" s="159"/>
      <c r="M7" s="159"/>
      <c r="N7" s="159"/>
      <c r="O7" s="2">
        <v>2603</v>
      </c>
      <c r="P7" s="3" t="s">
        <v>475</v>
      </c>
      <c r="Q7" s="3" t="s">
        <v>1687</v>
      </c>
      <c r="R7" s="3" t="s">
        <v>3715</v>
      </c>
      <c r="S7" s="3" t="s">
        <v>3716</v>
      </c>
      <c r="T7" s="4">
        <v>46114.35833333333</v>
      </c>
      <c r="U7" s="4">
        <v>46114.361111111109</v>
      </c>
      <c r="V7" s="4">
        <v>46114.363888888889</v>
      </c>
      <c r="W7" s="4" t="s">
        <v>42</v>
      </c>
      <c r="X7" s="3" t="s">
        <v>43</v>
      </c>
      <c r="Y7" s="4" t="s">
        <v>3721</v>
      </c>
      <c r="Z7" s="2">
        <v>1</v>
      </c>
      <c r="AA7" s="3" t="s">
        <v>3718</v>
      </c>
      <c r="AB7" s="5">
        <v>7.0000000000000007E-2</v>
      </c>
      <c r="AC7" s="5">
        <v>0</v>
      </c>
      <c r="AD7" s="5">
        <v>7.0000000000000007E-2</v>
      </c>
      <c r="AE7" s="5">
        <v>0</v>
      </c>
      <c r="AF7" s="5">
        <v>0</v>
      </c>
      <c r="AG7" s="5">
        <v>7.0000000000000007E-2</v>
      </c>
      <c r="AH7" s="6"/>
      <c r="AI7" s="6"/>
      <c r="AJ7" s="7">
        <v>0</v>
      </c>
      <c r="AK7" s="7">
        <v>0</v>
      </c>
      <c r="AL7" s="7">
        <v>0</v>
      </c>
      <c r="AM7" s="7">
        <v>0</v>
      </c>
      <c r="AN7" s="7">
        <v>0</v>
      </c>
      <c r="AO7" s="12"/>
      <c r="AP7" s="12"/>
      <c r="AQ7" s="12"/>
      <c r="AR7" s="12"/>
      <c r="AS7" s="12"/>
      <c r="AT7" s="12"/>
      <c r="AU7" s="12"/>
      <c r="AV7" s="12"/>
      <c r="AW7" s="12"/>
      <c r="AX7" s="12"/>
      <c r="AY7" s="12"/>
      <c r="AZ7" s="8"/>
    </row>
    <row r="8" spans="1:53" s="21" customFormat="1" ht="16.5" x14ac:dyDescent="0.25">
      <c r="A8" s="159" t="str">
        <f>_xlfn.XLOOKUP(Y8,Mapping!B:B,Mapping!J:J,"Not Found",0,1)</f>
        <v>ICG Early Task</v>
      </c>
      <c r="B8" s="159" t="str">
        <f t="shared" si="0"/>
        <v>ITDBICG Early Task46114.3583333333</v>
      </c>
      <c r="C8" s="159"/>
      <c r="D8" s="159" t="str">
        <f t="shared" si="1"/>
        <v>early tasks ICG</v>
      </c>
      <c r="E8" s="159" t="str">
        <f t="shared" si="2"/>
        <v>ICGITDBICG Early Taskearly tasks ICG</v>
      </c>
      <c r="F8" s="159" t="str">
        <f t="shared" si="3"/>
        <v>ICGITDBICG Early Task</v>
      </c>
      <c r="G8" s="218" t="s">
        <v>47</v>
      </c>
      <c r="H8" s="159" t="str">
        <f t="shared" si="4"/>
        <v>Completed</v>
      </c>
      <c r="I8" s="159" t="s">
        <v>47</v>
      </c>
      <c r="J8" s="159" t="str">
        <f t="shared" si="5"/>
        <v>ICGITDBICG Early Taskearly tasks ICGearly tasks ICG46114.358333333346114.3611111111</v>
      </c>
      <c r="K8" s="218" t="str">
        <f>IF(NOT(ISERROR(HLOOKUP(A8,'MCP-Tracker Old'!$10:$10,1,0))),"Y","N")</f>
        <v>N</v>
      </c>
      <c r="L8" s="159"/>
      <c r="M8" s="159"/>
      <c r="N8" s="159"/>
      <c r="O8" s="2">
        <v>2603</v>
      </c>
      <c r="P8" s="3" t="s">
        <v>496</v>
      </c>
      <c r="Q8" s="3" t="s">
        <v>1687</v>
      </c>
      <c r="R8" s="3" t="s">
        <v>3715</v>
      </c>
      <c r="S8" s="3" t="s">
        <v>3716</v>
      </c>
      <c r="T8" s="4">
        <v>46114.35833333333</v>
      </c>
      <c r="U8" s="4">
        <v>46114.361111111109</v>
      </c>
      <c r="V8" s="4">
        <v>46114.363194444442</v>
      </c>
      <c r="W8" s="4" t="s">
        <v>42</v>
      </c>
      <c r="X8" s="3" t="s">
        <v>43</v>
      </c>
      <c r="Y8" s="4" t="s">
        <v>3722</v>
      </c>
      <c r="Z8" s="2">
        <v>1</v>
      </c>
      <c r="AA8" s="3" t="s">
        <v>3718</v>
      </c>
      <c r="AB8" s="5">
        <v>7.0000000000000007E-2</v>
      </c>
      <c r="AC8" s="5">
        <v>0</v>
      </c>
      <c r="AD8" s="5">
        <v>7.0000000000000007E-2</v>
      </c>
      <c r="AE8" s="5">
        <v>0</v>
      </c>
      <c r="AF8" s="5">
        <v>0</v>
      </c>
      <c r="AG8" s="5">
        <v>7.0000000000000007E-2</v>
      </c>
      <c r="AH8" s="6"/>
      <c r="AI8" s="6"/>
      <c r="AJ8" s="7">
        <v>0</v>
      </c>
      <c r="AK8" s="7">
        <v>0</v>
      </c>
      <c r="AL8" s="7">
        <v>0</v>
      </c>
      <c r="AM8" s="7">
        <v>0</v>
      </c>
      <c r="AN8" s="7">
        <v>0</v>
      </c>
      <c r="AO8" s="12"/>
      <c r="AP8" s="12"/>
      <c r="AQ8" s="12"/>
      <c r="AR8" s="12"/>
      <c r="AS8" s="12"/>
      <c r="AT8" s="12"/>
      <c r="AU8" s="12"/>
      <c r="AV8" s="12"/>
      <c r="AW8" s="12"/>
      <c r="AX8" s="12"/>
      <c r="AY8" s="12"/>
      <c r="AZ8" s="8"/>
    </row>
    <row r="9" spans="1:53" s="21" customFormat="1" ht="16.5" x14ac:dyDescent="0.25">
      <c r="A9" s="159" t="str">
        <f>_xlfn.XLOOKUP(Y9,Mapping!B:B,Mapping!J:J,"Not Found",0,1)</f>
        <v>ICG Early Task</v>
      </c>
      <c r="B9" s="159" t="str">
        <f t="shared" si="0"/>
        <v>WBUSICG Early Task46114.3583333333</v>
      </c>
      <c r="C9" s="159"/>
      <c r="D9" s="159" t="str">
        <f t="shared" si="1"/>
        <v>early tasks ICG</v>
      </c>
      <c r="E9" s="159" t="str">
        <f t="shared" si="2"/>
        <v>ICGWBUSICG Early Taskearly tasks ICG</v>
      </c>
      <c r="F9" s="159" t="str">
        <f t="shared" si="3"/>
        <v>ICGWBUSICG Early Task</v>
      </c>
      <c r="G9" s="218" t="s">
        <v>47</v>
      </c>
      <c r="H9" s="159" t="str">
        <f t="shared" si="4"/>
        <v>Completed</v>
      </c>
      <c r="I9" s="159" t="s">
        <v>47</v>
      </c>
      <c r="J9" s="159" t="str">
        <f t="shared" si="5"/>
        <v>ICGWBUSICG Early Taskearly tasks ICGearly tasks ICG46114.358333333346114.3798611111</v>
      </c>
      <c r="K9" s="218" t="str">
        <f>IF(NOT(ISERROR(HLOOKUP(A9,'MCP-Tracker Old'!$10:$10,1,0))),"Y","N")</f>
        <v>N</v>
      </c>
      <c r="L9" s="159"/>
      <c r="M9" s="159"/>
      <c r="N9" s="159"/>
      <c r="O9" s="2">
        <v>2603</v>
      </c>
      <c r="P9" s="3" t="s">
        <v>358</v>
      </c>
      <c r="Q9" s="3" t="s">
        <v>1687</v>
      </c>
      <c r="R9" s="3" t="s">
        <v>3715</v>
      </c>
      <c r="S9" s="3" t="s">
        <v>3716</v>
      </c>
      <c r="T9" s="4">
        <v>46114.35833333333</v>
      </c>
      <c r="U9" s="4">
        <v>46114.379861111112</v>
      </c>
      <c r="V9" s="4">
        <v>46114.400694444441</v>
      </c>
      <c r="W9" s="4" t="s">
        <v>42</v>
      </c>
      <c r="X9" s="3" t="s">
        <v>43</v>
      </c>
      <c r="Y9" s="4" t="s">
        <v>3723</v>
      </c>
      <c r="Z9" s="2">
        <v>1</v>
      </c>
      <c r="AA9" s="3" t="s">
        <v>3718</v>
      </c>
      <c r="AB9" s="5">
        <v>0.52</v>
      </c>
      <c r="AC9" s="5">
        <v>0</v>
      </c>
      <c r="AD9" s="5">
        <v>0.52</v>
      </c>
      <c r="AE9" s="5">
        <v>0</v>
      </c>
      <c r="AF9" s="5">
        <v>0</v>
      </c>
      <c r="AG9" s="5">
        <v>0.52</v>
      </c>
      <c r="AH9" s="6"/>
      <c r="AI9" s="6"/>
      <c r="AJ9" s="7">
        <v>0</v>
      </c>
      <c r="AK9" s="7">
        <v>0</v>
      </c>
      <c r="AL9" s="7">
        <v>0</v>
      </c>
      <c r="AM9" s="7">
        <v>0</v>
      </c>
      <c r="AN9" s="7">
        <v>0</v>
      </c>
      <c r="AO9" s="12"/>
      <c r="AP9" s="12"/>
      <c r="AQ9" s="12"/>
      <c r="AR9" s="12"/>
      <c r="AS9" s="12"/>
      <c r="AT9" s="12"/>
      <c r="AU9" s="12"/>
      <c r="AV9" s="12"/>
      <c r="AW9" s="12"/>
      <c r="AX9" s="12"/>
      <c r="AY9" s="12"/>
      <c r="AZ9" s="8"/>
    </row>
    <row r="10" spans="1:53" s="21" customFormat="1" ht="16.5" x14ac:dyDescent="0.25">
      <c r="A10" s="159" t="str">
        <f>_xlfn.XLOOKUP(Y10,Mapping!B:B,Mapping!J:J,"Not Found",0,1)</f>
        <v>ICG</v>
      </c>
      <c r="B10" s="159" t="str">
        <f t="shared" si="0"/>
        <v>ITDBICG46114.3631944444</v>
      </c>
      <c r="C10" s="159"/>
      <c r="D10" s="159" t="str">
        <f t="shared" si="1"/>
        <v>Load SQL-to-SQL + stratify previous ICG</v>
      </c>
      <c r="E10" s="159" t="str">
        <f t="shared" si="2"/>
        <v>ICGITDBICGLoad SQL-to-SQL + stratify previous ICG</v>
      </c>
      <c r="F10" s="159" t="str">
        <f t="shared" si="3"/>
        <v>ICGITDBICG</v>
      </c>
      <c r="G10" s="218" t="s">
        <v>47</v>
      </c>
      <c r="H10" s="159" t="str">
        <f t="shared" si="4"/>
        <v>Completed</v>
      </c>
      <c r="I10" s="159" t="s">
        <v>47</v>
      </c>
      <c r="J10" s="159" t="str">
        <f t="shared" si="5"/>
        <v>ICGITDBICGLoad SQL-to-SQL + stratify previous ICGLoad SQL-to-SQL + stratify previous ICG46114.363194444446114.3791666667</v>
      </c>
      <c r="K10" s="218" t="str">
        <f>IF(NOT(ISERROR(HLOOKUP(A10,'MCP-Tracker Old'!$10:$10,1,0))),"Y","N")</f>
        <v>N</v>
      </c>
      <c r="L10" s="159"/>
      <c r="M10" s="159"/>
      <c r="N10" s="159"/>
      <c r="O10" s="2">
        <v>2603</v>
      </c>
      <c r="P10" s="3" t="s">
        <v>496</v>
      </c>
      <c r="Q10" s="3" t="s">
        <v>1687</v>
      </c>
      <c r="R10" s="3" t="s">
        <v>3557</v>
      </c>
      <c r="S10" s="3" t="s">
        <v>3558</v>
      </c>
      <c r="T10" s="4">
        <v>46114.363194444442</v>
      </c>
      <c r="U10" s="4">
        <v>46114.379166666666</v>
      </c>
      <c r="V10" s="4">
        <v>46114.379166666666</v>
      </c>
      <c r="W10" s="4" t="s">
        <v>42</v>
      </c>
      <c r="X10" s="3" t="s">
        <v>43</v>
      </c>
      <c r="Y10" s="4" t="s">
        <v>3724</v>
      </c>
      <c r="Z10" s="2">
        <v>1</v>
      </c>
      <c r="AA10" s="3" t="s">
        <v>3559</v>
      </c>
      <c r="AB10" s="5">
        <v>0.38</v>
      </c>
      <c r="AC10" s="5">
        <v>0</v>
      </c>
      <c r="AD10" s="5">
        <v>0.38</v>
      </c>
      <c r="AE10" s="5">
        <v>0</v>
      </c>
      <c r="AF10" s="5">
        <v>0</v>
      </c>
      <c r="AG10" s="5">
        <v>0.38</v>
      </c>
      <c r="AH10" s="6"/>
      <c r="AI10" s="6"/>
      <c r="AJ10" s="7">
        <v>0</v>
      </c>
      <c r="AK10" s="7">
        <v>0</v>
      </c>
      <c r="AL10" s="7">
        <v>0</v>
      </c>
      <c r="AM10" s="7">
        <v>0</v>
      </c>
      <c r="AN10" s="7">
        <v>0</v>
      </c>
      <c r="AO10" s="12"/>
      <c r="AP10" s="12"/>
      <c r="AQ10" s="12"/>
      <c r="AR10" s="12"/>
      <c r="AS10" s="12"/>
      <c r="AT10" s="12"/>
      <c r="AU10" s="12"/>
      <c r="AV10" s="12"/>
      <c r="AW10" s="12"/>
      <c r="AX10" s="12"/>
      <c r="AY10" s="12"/>
      <c r="AZ10" s="8"/>
    </row>
    <row r="11" spans="1:53" s="21" customFormat="1" ht="16.5" x14ac:dyDescent="0.25">
      <c r="A11" s="159" t="str">
        <f>_xlfn.XLOOKUP(Y11,Mapping!B:B,Mapping!J:J,"Not Found",0,1)</f>
        <v>ICG</v>
      </c>
      <c r="B11" s="159" t="str">
        <f t="shared" si="0"/>
        <v>FRDBICG46114.3638888889</v>
      </c>
      <c r="C11" s="159"/>
      <c r="D11" s="159" t="str">
        <f t="shared" si="1"/>
        <v>Load SQL-to-SQL + stratify previous ICG</v>
      </c>
      <c r="E11" s="159" t="str">
        <f t="shared" si="2"/>
        <v>ICGFRDBICGLoad SQL-to-SQL + stratify previous ICG</v>
      </c>
      <c r="F11" s="159" t="str">
        <f t="shared" si="3"/>
        <v>ICGFRDBICG</v>
      </c>
      <c r="G11" s="218" t="s">
        <v>47</v>
      </c>
      <c r="H11" s="159" t="str">
        <f t="shared" si="4"/>
        <v>Completed</v>
      </c>
      <c r="I11" s="159" t="s">
        <v>47</v>
      </c>
      <c r="J11" s="159" t="str">
        <f t="shared" si="5"/>
        <v>ICGFRDBICGLoad SQL-to-SQL + stratify previous ICGLoad SQL-to-SQL + stratify previous ICG46114.363888888946114.3756944444</v>
      </c>
      <c r="K11" s="218" t="str">
        <f>IF(NOT(ISERROR(HLOOKUP(A11,'MCP-Tracker Old'!$10:$10,1,0))),"Y","N")</f>
        <v>N</v>
      </c>
      <c r="L11" s="159"/>
      <c r="M11" s="159"/>
      <c r="N11" s="159"/>
      <c r="O11" s="2">
        <v>2603</v>
      </c>
      <c r="P11" s="3" t="s">
        <v>475</v>
      </c>
      <c r="Q11" s="3" t="s">
        <v>1687</v>
      </c>
      <c r="R11" s="3" t="s">
        <v>3557</v>
      </c>
      <c r="S11" s="3" t="s">
        <v>3558</v>
      </c>
      <c r="T11" s="4">
        <v>46114.363888888889</v>
      </c>
      <c r="U11" s="4">
        <v>46114.375694444447</v>
      </c>
      <c r="V11" s="4">
        <v>46114.376388888886</v>
      </c>
      <c r="W11" s="4" t="s">
        <v>42</v>
      </c>
      <c r="X11" s="3" t="s">
        <v>43</v>
      </c>
      <c r="Y11" s="4" t="s">
        <v>3725</v>
      </c>
      <c r="Z11" s="2">
        <v>1</v>
      </c>
      <c r="AA11" s="3" t="s">
        <v>3559</v>
      </c>
      <c r="AB11" s="5">
        <v>0.28000000000000003</v>
      </c>
      <c r="AC11" s="5">
        <v>0</v>
      </c>
      <c r="AD11" s="5">
        <v>0.28000000000000003</v>
      </c>
      <c r="AE11" s="5">
        <v>0</v>
      </c>
      <c r="AF11" s="5">
        <v>0</v>
      </c>
      <c r="AG11" s="5">
        <v>0.28000000000000003</v>
      </c>
      <c r="AH11" s="6"/>
      <c r="AI11" s="6"/>
      <c r="AJ11" s="7">
        <v>0</v>
      </c>
      <c r="AK11" s="7">
        <v>0</v>
      </c>
      <c r="AL11" s="7">
        <v>0</v>
      </c>
      <c r="AM11" s="7">
        <v>0</v>
      </c>
      <c r="AN11" s="7">
        <v>0</v>
      </c>
      <c r="AO11" s="12"/>
      <c r="AP11" s="12"/>
      <c r="AQ11" s="12"/>
      <c r="AR11" s="12"/>
      <c r="AS11" s="12"/>
      <c r="AT11" s="12"/>
      <c r="AU11" s="12"/>
      <c r="AV11" s="12"/>
      <c r="AW11" s="12"/>
      <c r="AX11" s="12"/>
      <c r="AY11" s="12"/>
      <c r="AZ11" s="8"/>
    </row>
    <row r="12" spans="1:53" s="21" customFormat="1" ht="16.5" x14ac:dyDescent="0.25">
      <c r="A12" s="159" t="str">
        <f>_xlfn.XLOOKUP(Y12,Mapping!B:B,Mapping!J:J,"Not Found",0,1)</f>
        <v>ICG</v>
      </c>
      <c r="B12" s="159" t="str">
        <f t="shared" si="0"/>
        <v>FRDBICG46114.3763888889</v>
      </c>
      <c r="C12" s="159"/>
      <c r="D12" s="159" t="str">
        <f t="shared" si="1"/>
        <v>Load SQL-to-SQL + stratify current ICG</v>
      </c>
      <c r="E12" s="159" t="str">
        <f t="shared" si="2"/>
        <v>ICGFRDBICGLoad SQL-to-SQL + stratify current ICG</v>
      </c>
      <c r="F12" s="159" t="str">
        <f t="shared" si="3"/>
        <v>ICGFRDBICG</v>
      </c>
      <c r="G12" s="218" t="s">
        <v>47</v>
      </c>
      <c r="H12" s="159" t="str">
        <f t="shared" si="4"/>
        <v>Completed</v>
      </c>
      <c r="I12" s="159" t="s">
        <v>47</v>
      </c>
      <c r="J12" s="159" t="str">
        <f t="shared" si="5"/>
        <v>ICGFRDBICGLoad SQL-to-SQL + stratify current ICGLoad SQL-to-SQL + stratify current ICG46114.376388888946114.3875</v>
      </c>
      <c r="K12" s="218" t="str">
        <f>IF(NOT(ISERROR(HLOOKUP(A12,'MCP-Tracker Old'!$10:$10,1,0))),"Y","N")</f>
        <v>N</v>
      </c>
      <c r="L12" s="159"/>
      <c r="M12" s="159"/>
      <c r="N12" s="159"/>
      <c r="O12" s="2">
        <v>2603</v>
      </c>
      <c r="P12" s="3" t="s">
        <v>475</v>
      </c>
      <c r="Q12" s="3" t="s">
        <v>1687</v>
      </c>
      <c r="R12" s="3" t="s">
        <v>3560</v>
      </c>
      <c r="S12" s="3" t="s">
        <v>3561</v>
      </c>
      <c r="T12" s="4">
        <v>46114.376388888886</v>
      </c>
      <c r="U12" s="4">
        <v>46114.387499999997</v>
      </c>
      <c r="V12" s="4">
        <v>46114.387499999997</v>
      </c>
      <c r="W12" s="4" t="s">
        <v>42</v>
      </c>
      <c r="X12" s="3" t="s">
        <v>43</v>
      </c>
      <c r="Y12" s="4" t="s">
        <v>3725</v>
      </c>
      <c r="Z12" s="2">
        <v>1</v>
      </c>
      <c r="AA12" s="3" t="s">
        <v>3562</v>
      </c>
      <c r="AB12" s="5">
        <v>0.27</v>
      </c>
      <c r="AC12" s="5">
        <v>0</v>
      </c>
      <c r="AD12" s="5">
        <v>0.27</v>
      </c>
      <c r="AE12" s="5">
        <v>0</v>
      </c>
      <c r="AF12" s="5">
        <v>0</v>
      </c>
      <c r="AG12" s="5">
        <v>0.27</v>
      </c>
      <c r="AH12" s="6"/>
      <c r="AI12" s="6"/>
      <c r="AJ12" s="7">
        <v>0</v>
      </c>
      <c r="AK12" s="7">
        <v>0</v>
      </c>
      <c r="AL12" s="7">
        <v>0</v>
      </c>
      <c r="AM12" s="7">
        <v>0</v>
      </c>
      <c r="AN12" s="7">
        <v>0</v>
      </c>
      <c r="AO12" s="12"/>
      <c r="AP12" s="12"/>
      <c r="AQ12" s="12"/>
      <c r="AR12" s="12"/>
      <c r="AS12" s="12"/>
      <c r="AT12" s="12"/>
      <c r="AU12" s="12"/>
      <c r="AV12" s="12"/>
      <c r="AW12" s="12"/>
      <c r="AX12" s="12"/>
      <c r="AY12" s="12"/>
      <c r="AZ12" s="8"/>
    </row>
    <row r="13" spans="1:53" s="21" customFormat="1" ht="16.5" x14ac:dyDescent="0.25">
      <c r="A13" s="159" t="str">
        <f>_xlfn.XLOOKUP(Y13,Mapping!B:B,Mapping!J:J,"Not Found",0,1)</f>
        <v>ICG</v>
      </c>
      <c r="B13" s="159" t="str">
        <f t="shared" si="0"/>
        <v>ITDBICG46114.3791666667</v>
      </c>
      <c r="C13" s="159"/>
      <c r="D13" s="159" t="str">
        <f t="shared" si="1"/>
        <v>Load SQL-to-SQL + stratify current ICG</v>
      </c>
      <c r="E13" s="159" t="str">
        <f t="shared" si="2"/>
        <v>ICGITDBICGLoad SQL-to-SQL + stratify current ICG</v>
      </c>
      <c r="F13" s="159" t="str">
        <f t="shared" si="3"/>
        <v>ICGITDBICG</v>
      </c>
      <c r="G13" s="218" t="s">
        <v>47</v>
      </c>
      <c r="H13" s="159" t="str">
        <f t="shared" si="4"/>
        <v>Completed</v>
      </c>
      <c r="I13" s="159" t="s">
        <v>47</v>
      </c>
      <c r="J13" s="159" t="str">
        <f t="shared" si="5"/>
        <v>ICGITDBICGLoad SQL-to-SQL + stratify current ICGLoad SQL-to-SQL + stratify current ICG46114.379166666746114.39375</v>
      </c>
      <c r="K13" s="218" t="str">
        <f>IF(NOT(ISERROR(HLOOKUP(A13,'MCP-Tracker Old'!$10:$10,1,0))),"Y","N")</f>
        <v>N</v>
      </c>
      <c r="L13" s="159"/>
      <c r="M13" s="159"/>
      <c r="N13" s="159"/>
      <c r="O13" s="2">
        <v>2603</v>
      </c>
      <c r="P13" s="3" t="s">
        <v>496</v>
      </c>
      <c r="Q13" s="3" t="s">
        <v>1687</v>
      </c>
      <c r="R13" s="3" t="s">
        <v>3560</v>
      </c>
      <c r="S13" s="3" t="s">
        <v>3561</v>
      </c>
      <c r="T13" s="4">
        <v>46114.379166666666</v>
      </c>
      <c r="U13" s="4">
        <v>46114.393750000003</v>
      </c>
      <c r="V13" s="4">
        <v>46114.393750000003</v>
      </c>
      <c r="W13" s="4" t="s">
        <v>42</v>
      </c>
      <c r="X13" s="3" t="s">
        <v>43</v>
      </c>
      <c r="Y13" s="4" t="s">
        <v>3724</v>
      </c>
      <c r="Z13" s="2">
        <v>1</v>
      </c>
      <c r="AA13" s="3" t="s">
        <v>3562</v>
      </c>
      <c r="AB13" s="5">
        <v>0.35</v>
      </c>
      <c r="AC13" s="5">
        <v>0</v>
      </c>
      <c r="AD13" s="5">
        <v>0.35</v>
      </c>
      <c r="AE13" s="5">
        <v>0</v>
      </c>
      <c r="AF13" s="5">
        <v>0</v>
      </c>
      <c r="AG13" s="5">
        <v>0.35</v>
      </c>
      <c r="AH13" s="6"/>
      <c r="AI13" s="6"/>
      <c r="AJ13" s="7">
        <v>0</v>
      </c>
      <c r="AK13" s="7">
        <v>0</v>
      </c>
      <c r="AL13" s="7">
        <v>0</v>
      </c>
      <c r="AM13" s="7">
        <v>0</v>
      </c>
      <c r="AN13" s="7">
        <v>0</v>
      </c>
      <c r="AO13" s="12"/>
      <c r="AP13" s="12"/>
      <c r="AQ13" s="12"/>
      <c r="AR13" s="12"/>
      <c r="AS13" s="12"/>
      <c r="AT13" s="12"/>
      <c r="AU13" s="12"/>
      <c r="AV13" s="12"/>
      <c r="AW13" s="12"/>
      <c r="AX13" s="12"/>
      <c r="AY13" s="12"/>
      <c r="AZ13" s="8"/>
    </row>
    <row r="14" spans="1:53" s="21" customFormat="1" ht="16.5" x14ac:dyDescent="0.25">
      <c r="A14" s="159" t="str">
        <f>_xlfn.XLOOKUP(Y14,Mapping!B:B,Mapping!J:J,"Not Found",0,1)</f>
        <v>ICG</v>
      </c>
      <c r="B14" s="159" t="str">
        <f t="shared" si="0"/>
        <v>FRDBICG46114.3875</v>
      </c>
      <c r="C14" s="159"/>
      <c r="D14" s="159" t="str">
        <f t="shared" si="1"/>
        <v>DB copy from ICG</v>
      </c>
      <c r="E14" s="159" t="str">
        <f t="shared" si="2"/>
        <v>ICGFRDBICGDB copy from ICG</v>
      </c>
      <c r="F14" s="159" t="str">
        <f t="shared" si="3"/>
        <v>ICGFRDBICG</v>
      </c>
      <c r="G14" s="218" t="s">
        <v>47</v>
      </c>
      <c r="H14" s="159" t="str">
        <f t="shared" si="4"/>
        <v>Completed</v>
      </c>
      <c r="I14" s="159" t="s">
        <v>47</v>
      </c>
      <c r="J14" s="159" t="str">
        <f t="shared" si="5"/>
        <v>ICGFRDBICGDB copy from ICGDB copy from ICG46114.387546114.3881944444</v>
      </c>
      <c r="K14" s="218" t="str">
        <f>IF(NOT(ISERROR(HLOOKUP(A14,'MCP-Tracker Old'!$10:$10,1,0))),"Y","N")</f>
        <v>N</v>
      </c>
      <c r="L14" s="159"/>
      <c r="M14" s="159"/>
      <c r="N14" s="159"/>
      <c r="O14" s="2">
        <v>2603</v>
      </c>
      <c r="P14" s="3" t="s">
        <v>475</v>
      </c>
      <c r="Q14" s="3" t="s">
        <v>1687</v>
      </c>
      <c r="R14" s="3" t="s">
        <v>3563</v>
      </c>
      <c r="S14" s="3" t="s">
        <v>3564</v>
      </c>
      <c r="T14" s="4">
        <v>46114.387499999997</v>
      </c>
      <c r="U14" s="4">
        <v>46114.388194444444</v>
      </c>
      <c r="V14" s="4">
        <v>46114.388194444444</v>
      </c>
      <c r="W14" s="4" t="s">
        <v>42</v>
      </c>
      <c r="X14" s="3" t="s">
        <v>43</v>
      </c>
      <c r="Y14" s="4" t="s">
        <v>3725</v>
      </c>
      <c r="Z14" s="2">
        <v>1</v>
      </c>
      <c r="AA14" s="3" t="s">
        <v>3565</v>
      </c>
      <c r="AB14" s="5">
        <v>0.02</v>
      </c>
      <c r="AC14" s="5">
        <v>0</v>
      </c>
      <c r="AD14" s="5">
        <v>0.02</v>
      </c>
      <c r="AE14" s="5">
        <v>0</v>
      </c>
      <c r="AF14" s="5">
        <v>0</v>
      </c>
      <c r="AG14" s="5">
        <v>0.02</v>
      </c>
      <c r="AH14" s="6"/>
      <c r="AI14" s="6"/>
      <c r="AJ14" s="7">
        <v>0</v>
      </c>
      <c r="AK14" s="7">
        <v>0</v>
      </c>
      <c r="AL14" s="7">
        <v>0</v>
      </c>
      <c r="AM14" s="7">
        <v>0</v>
      </c>
      <c r="AN14" s="7">
        <v>0</v>
      </c>
      <c r="AO14" s="12"/>
      <c r="AP14" s="12"/>
      <c r="AQ14" s="12"/>
      <c r="AR14" s="12"/>
      <c r="AS14" s="12"/>
      <c r="AT14" s="12"/>
      <c r="AU14" s="12"/>
      <c r="AV14" s="12"/>
      <c r="AW14" s="12"/>
      <c r="AX14" s="12"/>
      <c r="AY14" s="12"/>
      <c r="AZ14" s="8"/>
    </row>
    <row r="15" spans="1:53" s="21" customFormat="1" ht="16.5" x14ac:dyDescent="0.25">
      <c r="A15" s="159" t="str">
        <f>_xlfn.XLOOKUP(Y15,Mapping!B:B,Mapping!J:J,"Not Found",0,1)</f>
        <v>ICG</v>
      </c>
      <c r="B15" s="159" t="str">
        <f t="shared" si="0"/>
        <v>FRDBICG46114.3881944444</v>
      </c>
      <c r="C15" s="159"/>
      <c r="D15" s="159" t="str">
        <f t="shared" si="1"/>
        <v>P-1 M-1 NPV ICG</v>
      </c>
      <c r="E15" s="159" t="str">
        <f t="shared" si="2"/>
        <v>ICGFRDBICGP-1 M-1 NPV ICG</v>
      </c>
      <c r="F15" s="159" t="str">
        <f t="shared" si="3"/>
        <v>ICGFRDBICG</v>
      </c>
      <c r="G15" s="218" t="s">
        <v>47</v>
      </c>
      <c r="H15" s="159" t="str">
        <f t="shared" si="4"/>
        <v>Completed</v>
      </c>
      <c r="I15" s="159" t="s">
        <v>47</v>
      </c>
      <c r="J15" s="159" t="str">
        <f t="shared" si="5"/>
        <v>ICGFRDBICGP-1 M-1 NPV ICGP-1 M-1 NPV ICG46114.388194444446114.3944444444</v>
      </c>
      <c r="K15" s="218" t="str">
        <f>IF(NOT(ISERROR(HLOOKUP(A15,'MCP-Tracker Old'!$10:$10,1,0))),"Y","N")</f>
        <v>N</v>
      </c>
      <c r="L15" s="159"/>
      <c r="M15" s="159"/>
      <c r="N15" s="159"/>
      <c r="O15" s="2">
        <v>2603</v>
      </c>
      <c r="P15" s="3" t="s">
        <v>475</v>
      </c>
      <c r="Q15" s="3" t="s">
        <v>1687</v>
      </c>
      <c r="R15" s="3" t="s">
        <v>3566</v>
      </c>
      <c r="S15" s="3" t="s">
        <v>3567</v>
      </c>
      <c r="T15" s="4">
        <v>46114.388194444444</v>
      </c>
      <c r="U15" s="4">
        <v>46114.394444444442</v>
      </c>
      <c r="V15" s="4">
        <v>46114.394444444442</v>
      </c>
      <c r="W15" s="4" t="s">
        <v>42</v>
      </c>
      <c r="X15" s="3" t="s">
        <v>43</v>
      </c>
      <c r="Y15" s="4" t="s">
        <v>3725</v>
      </c>
      <c r="Z15" s="2">
        <v>1</v>
      </c>
      <c r="AA15" s="3" t="s">
        <v>3568</v>
      </c>
      <c r="AB15" s="5">
        <v>0.15</v>
      </c>
      <c r="AC15" s="5">
        <v>0</v>
      </c>
      <c r="AD15" s="5">
        <v>0.15</v>
      </c>
      <c r="AE15" s="5">
        <v>0</v>
      </c>
      <c r="AF15" s="5">
        <v>0</v>
      </c>
      <c r="AG15" s="5">
        <v>0.15</v>
      </c>
      <c r="AH15" s="6"/>
      <c r="AI15" s="6"/>
      <c r="AJ15" s="7">
        <v>0</v>
      </c>
      <c r="AK15" s="7">
        <v>0</v>
      </c>
      <c r="AL15" s="7">
        <v>0</v>
      </c>
      <c r="AM15" s="7">
        <v>0</v>
      </c>
      <c r="AN15" s="7">
        <v>0</v>
      </c>
      <c r="AO15" s="12"/>
      <c r="AP15" s="12"/>
      <c r="AQ15" s="12"/>
      <c r="AR15" s="12"/>
      <c r="AS15" s="12"/>
      <c r="AT15" s="12"/>
      <c r="AU15" s="12"/>
      <c r="AV15" s="12"/>
      <c r="AW15" s="12"/>
      <c r="AX15" s="12"/>
      <c r="AY15" s="12"/>
      <c r="AZ15" s="8"/>
    </row>
    <row r="16" spans="1:53" s="21" customFormat="1" ht="16.5" x14ac:dyDescent="0.25">
      <c r="A16" s="159" t="str">
        <f>_xlfn.XLOOKUP(Y16,Mapping!B:B,Mapping!J:J,"Not Found",0,1)</f>
        <v>ICG</v>
      </c>
      <c r="B16" s="159" t="str">
        <f t="shared" si="0"/>
        <v>ITDBICG46114.39375</v>
      </c>
      <c r="C16" s="159"/>
      <c r="D16" s="159" t="str">
        <f t="shared" si="1"/>
        <v>DB copy from ICG</v>
      </c>
      <c r="E16" s="159" t="str">
        <f t="shared" si="2"/>
        <v>ICGITDBICGDB copy from ICG</v>
      </c>
      <c r="F16" s="159" t="str">
        <f t="shared" si="3"/>
        <v>ICGITDBICG</v>
      </c>
      <c r="G16" s="218" t="s">
        <v>47</v>
      </c>
      <c r="H16" s="159" t="str">
        <f t="shared" si="4"/>
        <v>Completed</v>
      </c>
      <c r="I16" s="159" t="s">
        <v>47</v>
      </c>
      <c r="J16" s="159" t="str">
        <f t="shared" si="5"/>
        <v>ICGITDBICGDB copy from ICGDB copy from ICG46114.3937546114.3951388889</v>
      </c>
      <c r="K16" s="218" t="str">
        <f>IF(NOT(ISERROR(HLOOKUP(A16,'MCP-Tracker Old'!$10:$10,1,0))),"Y","N")</f>
        <v>N</v>
      </c>
      <c r="L16" s="159"/>
      <c r="M16" s="159"/>
      <c r="N16" s="159"/>
      <c r="O16" s="2">
        <v>2603</v>
      </c>
      <c r="P16" s="3" t="s">
        <v>496</v>
      </c>
      <c r="Q16" s="3" t="s">
        <v>1687</v>
      </c>
      <c r="R16" s="3" t="s">
        <v>3563</v>
      </c>
      <c r="S16" s="3" t="s">
        <v>3564</v>
      </c>
      <c r="T16" s="4">
        <v>46114.393750000003</v>
      </c>
      <c r="U16" s="4">
        <v>46114.395138888889</v>
      </c>
      <c r="V16" s="4">
        <v>46114.395138888889</v>
      </c>
      <c r="W16" s="4" t="s">
        <v>42</v>
      </c>
      <c r="X16" s="3" t="s">
        <v>43</v>
      </c>
      <c r="Y16" s="4" t="s">
        <v>3724</v>
      </c>
      <c r="Z16" s="2">
        <v>1</v>
      </c>
      <c r="AA16" s="3" t="s">
        <v>3565</v>
      </c>
      <c r="AB16" s="5">
        <v>0.03</v>
      </c>
      <c r="AC16" s="5">
        <v>0</v>
      </c>
      <c r="AD16" s="5">
        <v>0.03</v>
      </c>
      <c r="AE16" s="5">
        <v>0</v>
      </c>
      <c r="AF16" s="5">
        <v>0</v>
      </c>
      <c r="AG16" s="5">
        <v>0.03</v>
      </c>
      <c r="AH16" s="6"/>
      <c r="AI16" s="6"/>
      <c r="AJ16" s="7">
        <v>0</v>
      </c>
      <c r="AK16" s="7">
        <v>0</v>
      </c>
      <c r="AL16" s="7">
        <v>0</v>
      </c>
      <c r="AM16" s="7">
        <v>0</v>
      </c>
      <c r="AN16" s="7">
        <v>0</v>
      </c>
      <c r="AO16" s="12"/>
      <c r="AP16" s="12"/>
      <c r="AQ16" s="12"/>
      <c r="AR16" s="12"/>
      <c r="AS16" s="12"/>
      <c r="AT16" s="12"/>
      <c r="AU16" s="12"/>
      <c r="AV16" s="12"/>
      <c r="AW16" s="12"/>
      <c r="AX16" s="12"/>
      <c r="AY16" s="12"/>
      <c r="AZ16" s="8"/>
    </row>
    <row r="17" spans="1:52" s="21" customFormat="1" ht="16.5" x14ac:dyDescent="0.25">
      <c r="A17" s="159" t="str">
        <f>_xlfn.XLOOKUP(Y17,Mapping!B:B,Mapping!J:J,"Not Found",0,1)</f>
        <v>ICG</v>
      </c>
      <c r="B17" s="159" t="str">
        <f t="shared" si="0"/>
        <v>FRDBICG46114.3944444444</v>
      </c>
      <c r="C17" s="159"/>
      <c r="D17" s="159" t="str">
        <f t="shared" si="1"/>
        <v>P-1 M-1 planning ICG</v>
      </c>
      <c r="E17" s="159" t="str">
        <f t="shared" si="2"/>
        <v>ICGFRDBICGP-1 M-1 planning ICG</v>
      </c>
      <c r="F17" s="159" t="str">
        <f t="shared" si="3"/>
        <v>ICGFRDBICG</v>
      </c>
      <c r="G17" s="218" t="s">
        <v>47</v>
      </c>
      <c r="H17" s="159" t="str">
        <f t="shared" si="4"/>
        <v>Completed</v>
      </c>
      <c r="I17" s="159" t="s">
        <v>47</v>
      </c>
      <c r="J17" s="159" t="str">
        <f t="shared" si="5"/>
        <v>ICGFRDBICGP-1 M-1 planning ICGP-1 M-1 planning ICG46114.394444444446114.4611111111</v>
      </c>
      <c r="K17" s="218" t="str">
        <f>IF(NOT(ISERROR(HLOOKUP(A17,'MCP-Tracker Old'!$10:$10,1,0))),"Y","N")</f>
        <v>N</v>
      </c>
      <c r="L17" s="159"/>
      <c r="M17" s="159"/>
      <c r="N17" s="159"/>
      <c r="O17" s="2">
        <v>2603</v>
      </c>
      <c r="P17" s="3" t="s">
        <v>475</v>
      </c>
      <c r="Q17" s="3" t="s">
        <v>1687</v>
      </c>
      <c r="R17" s="3" t="s">
        <v>3569</v>
      </c>
      <c r="S17" s="3" t="s">
        <v>3570</v>
      </c>
      <c r="T17" s="4">
        <v>46114.394444444442</v>
      </c>
      <c r="U17" s="4">
        <v>46114.461111111108</v>
      </c>
      <c r="V17" s="4">
        <v>46114.461111111108</v>
      </c>
      <c r="W17" s="4" t="s">
        <v>42</v>
      </c>
      <c r="X17" s="3" t="s">
        <v>43</v>
      </c>
      <c r="Y17" s="4" t="s">
        <v>3725</v>
      </c>
      <c r="Z17" s="2">
        <v>1</v>
      </c>
      <c r="AA17" s="3" t="s">
        <v>3571</v>
      </c>
      <c r="AB17" s="5">
        <v>1.6</v>
      </c>
      <c r="AC17" s="5">
        <v>0</v>
      </c>
      <c r="AD17" s="5">
        <v>1.6</v>
      </c>
      <c r="AE17" s="5">
        <v>0</v>
      </c>
      <c r="AF17" s="5">
        <v>0</v>
      </c>
      <c r="AG17" s="5">
        <v>1.6</v>
      </c>
      <c r="AH17" s="6"/>
      <c r="AI17" s="6"/>
      <c r="AJ17" s="7">
        <v>0</v>
      </c>
      <c r="AK17" s="7">
        <v>0</v>
      </c>
      <c r="AL17" s="7">
        <v>0</v>
      </c>
      <c r="AM17" s="7">
        <v>0</v>
      </c>
      <c r="AN17" s="7">
        <v>0</v>
      </c>
      <c r="AO17" s="12"/>
      <c r="AP17" s="12"/>
      <c r="AQ17" s="12"/>
      <c r="AR17" s="12"/>
      <c r="AS17" s="12"/>
      <c r="AT17" s="12"/>
      <c r="AU17" s="12"/>
      <c r="AV17" s="12"/>
      <c r="AW17" s="12"/>
      <c r="AX17" s="12"/>
      <c r="AY17" s="12"/>
      <c r="AZ17" s="8"/>
    </row>
    <row r="18" spans="1:52" s="21" customFormat="1" ht="16.5" x14ac:dyDescent="0.25">
      <c r="A18" s="159" t="str">
        <f>_xlfn.XLOOKUP(Y18,Mapping!B:B,Mapping!J:J,"Not Found",0,1)</f>
        <v>ICG</v>
      </c>
      <c r="B18" s="159" t="str">
        <f t="shared" si="0"/>
        <v>ITDBICG46114.3951388889</v>
      </c>
      <c r="C18" s="159"/>
      <c r="D18" s="159" t="str">
        <f t="shared" si="1"/>
        <v>P-1 M-1 NPV ICG</v>
      </c>
      <c r="E18" s="159" t="str">
        <f t="shared" si="2"/>
        <v>ICGITDBICGP-1 M-1 NPV ICG</v>
      </c>
      <c r="F18" s="159" t="str">
        <f t="shared" si="3"/>
        <v>ICGITDBICG</v>
      </c>
      <c r="G18" s="218" t="s">
        <v>47</v>
      </c>
      <c r="H18" s="159" t="str">
        <f t="shared" si="4"/>
        <v>Completed</v>
      </c>
      <c r="I18" s="159" t="s">
        <v>47</v>
      </c>
      <c r="J18" s="159" t="str">
        <f t="shared" si="5"/>
        <v>ICGITDBICGP-1 M-1 NPV ICGP-1 M-1 NPV ICG46114.395138888946114.4034722222</v>
      </c>
      <c r="K18" s="218" t="str">
        <f>IF(NOT(ISERROR(HLOOKUP(A18,'MCP-Tracker Old'!$10:$10,1,0))),"Y","N")</f>
        <v>N</v>
      </c>
      <c r="L18" s="159"/>
      <c r="M18" s="159"/>
      <c r="N18" s="159"/>
      <c r="O18" s="2">
        <v>2603</v>
      </c>
      <c r="P18" s="3" t="s">
        <v>496</v>
      </c>
      <c r="Q18" s="3" t="s">
        <v>1687</v>
      </c>
      <c r="R18" s="3" t="s">
        <v>3566</v>
      </c>
      <c r="S18" s="3" t="s">
        <v>3567</v>
      </c>
      <c r="T18" s="4">
        <v>46114.395138888889</v>
      </c>
      <c r="U18" s="4">
        <v>46114.40347222222</v>
      </c>
      <c r="V18" s="4">
        <v>46114.40347222222</v>
      </c>
      <c r="W18" s="4" t="s">
        <v>42</v>
      </c>
      <c r="X18" s="3" t="s">
        <v>43</v>
      </c>
      <c r="Y18" s="4" t="s">
        <v>3724</v>
      </c>
      <c r="Z18" s="2">
        <v>1</v>
      </c>
      <c r="AA18" s="3" t="s">
        <v>3568</v>
      </c>
      <c r="AB18" s="5">
        <v>0.2</v>
      </c>
      <c r="AC18" s="5">
        <v>0</v>
      </c>
      <c r="AD18" s="5">
        <v>0.2</v>
      </c>
      <c r="AE18" s="5">
        <v>0</v>
      </c>
      <c r="AF18" s="5">
        <v>0</v>
      </c>
      <c r="AG18" s="5">
        <v>0.2</v>
      </c>
      <c r="AH18" s="6"/>
      <c r="AI18" s="6"/>
      <c r="AJ18" s="7">
        <v>0</v>
      </c>
      <c r="AK18" s="7">
        <v>0</v>
      </c>
      <c r="AL18" s="7">
        <v>0</v>
      </c>
      <c r="AM18" s="7">
        <v>0</v>
      </c>
      <c r="AN18" s="7">
        <v>0</v>
      </c>
      <c r="AO18" s="12"/>
      <c r="AP18" s="12"/>
      <c r="AQ18" s="12"/>
      <c r="AR18" s="12"/>
      <c r="AS18" s="12"/>
      <c r="AT18" s="12"/>
      <c r="AU18" s="12"/>
      <c r="AV18" s="12"/>
      <c r="AW18" s="12"/>
      <c r="AX18" s="12"/>
      <c r="AY18" s="12"/>
      <c r="AZ18" s="8"/>
    </row>
    <row r="19" spans="1:52" s="21" customFormat="1" ht="16.5" x14ac:dyDescent="0.25">
      <c r="A19" s="159" t="str">
        <f>_xlfn.XLOOKUP(Y19,Mapping!B:B,Mapping!J:J,"Not Found",0,1)</f>
        <v>ICG</v>
      </c>
      <c r="B19" s="159" t="str">
        <f t="shared" si="0"/>
        <v>WBUSICG46114.4013888889</v>
      </c>
      <c r="C19" s="159"/>
      <c r="D19" s="159" t="str">
        <f t="shared" si="1"/>
        <v>Load SQL-to-SQL + stratify previous ICG</v>
      </c>
      <c r="E19" s="159" t="str">
        <f t="shared" si="2"/>
        <v>ICGWBUSICGLoad SQL-to-SQL + stratify previous ICG</v>
      </c>
      <c r="F19" s="159" t="str">
        <f t="shared" si="3"/>
        <v>ICGWBUSICG</v>
      </c>
      <c r="G19" s="218" t="s">
        <v>47</v>
      </c>
      <c r="H19" s="159" t="str">
        <f t="shared" si="4"/>
        <v>Failed</v>
      </c>
      <c r="I19" s="159" t="s">
        <v>47</v>
      </c>
      <c r="J19" s="159" t="str">
        <f t="shared" si="5"/>
        <v>ICGWBUSICGLoad SQL-to-SQL + stratify previous ICGLoad SQL-to-SQL + stratify previous ICG46114.401388888946114.4298611111</v>
      </c>
      <c r="K19" s="218" t="str">
        <f>IF(NOT(ISERROR(HLOOKUP(A19,'MCP-Tracker Old'!$10:$10,1,0))),"Y","N")</f>
        <v>N</v>
      </c>
      <c r="L19" s="159"/>
      <c r="M19" s="159"/>
      <c r="N19" s="159"/>
      <c r="O19" s="2">
        <v>2603</v>
      </c>
      <c r="P19" s="3" t="s">
        <v>358</v>
      </c>
      <c r="Q19" s="3" t="s">
        <v>1687</v>
      </c>
      <c r="R19" s="3" t="s">
        <v>3557</v>
      </c>
      <c r="S19" s="3" t="s">
        <v>42</v>
      </c>
      <c r="T19" s="4">
        <v>46114.401388888888</v>
      </c>
      <c r="U19" s="4">
        <v>46114.429861111108</v>
      </c>
      <c r="V19" s="4">
        <v>46114.415277777778</v>
      </c>
      <c r="W19" s="4" t="s">
        <v>3726</v>
      </c>
      <c r="X19" s="3" t="s">
        <v>54</v>
      </c>
      <c r="Y19" s="4" t="s">
        <v>3727</v>
      </c>
      <c r="Z19" s="2">
        <v>1</v>
      </c>
      <c r="AA19" s="3" t="s">
        <v>3559</v>
      </c>
      <c r="AB19" s="5">
        <v>0.68</v>
      </c>
      <c r="AC19" s="5">
        <v>0.68</v>
      </c>
      <c r="AD19" s="5">
        <v>0</v>
      </c>
      <c r="AE19" s="5">
        <v>-0.35</v>
      </c>
      <c r="AF19" s="5">
        <v>0.33</v>
      </c>
      <c r="AG19" s="5">
        <v>0.33</v>
      </c>
      <c r="AH19" s="6"/>
      <c r="AI19" s="6"/>
      <c r="AJ19" s="7">
        <v>0</v>
      </c>
      <c r="AK19" s="7">
        <v>0</v>
      </c>
      <c r="AL19" s="7">
        <v>0</v>
      </c>
      <c r="AM19" s="7">
        <v>0</v>
      </c>
      <c r="AN19" s="7">
        <v>0</v>
      </c>
      <c r="AO19" s="12"/>
      <c r="AP19" s="12"/>
      <c r="AQ19" s="12"/>
      <c r="AR19" s="12"/>
      <c r="AS19" s="12"/>
      <c r="AT19" s="12"/>
      <c r="AU19" s="12"/>
      <c r="AV19" s="12"/>
      <c r="AW19" s="12"/>
      <c r="AX19" s="12"/>
      <c r="AY19" s="12"/>
      <c r="AZ19" s="8"/>
    </row>
    <row r="20" spans="1:52" s="21" customFormat="1" ht="16.5" x14ac:dyDescent="0.25">
      <c r="A20" s="159" t="str">
        <f>_xlfn.XLOOKUP(Y20,Mapping!B:B,Mapping!J:J,"Not Found",0,1)</f>
        <v>ICG</v>
      </c>
      <c r="B20" s="159" t="str">
        <f t="shared" si="0"/>
        <v>ITDBICG46114.4034722222</v>
      </c>
      <c r="C20" s="159"/>
      <c r="D20" s="159" t="str">
        <f t="shared" si="1"/>
        <v>P-1 M-1 planning ICG</v>
      </c>
      <c r="E20" s="159" t="str">
        <f t="shared" si="2"/>
        <v>ICGITDBICGP-1 M-1 planning ICG</v>
      </c>
      <c r="F20" s="159" t="str">
        <f t="shared" si="3"/>
        <v>ICGITDBICG</v>
      </c>
      <c r="G20" s="218" t="s">
        <v>47</v>
      </c>
      <c r="H20" s="159" t="str">
        <f t="shared" si="4"/>
        <v>Completed</v>
      </c>
      <c r="I20" s="159" t="s">
        <v>47</v>
      </c>
      <c r="J20" s="159" t="str">
        <f t="shared" si="5"/>
        <v>ICGITDBICGP-1 M-1 planning ICGP-1 M-1 planning ICG46114.403472222246114.5902777778</v>
      </c>
      <c r="K20" s="218" t="str">
        <f>IF(NOT(ISERROR(HLOOKUP(A20,'MCP-Tracker Old'!$10:$10,1,0))),"Y","N")</f>
        <v>N</v>
      </c>
      <c r="L20" s="159"/>
      <c r="M20" s="159"/>
      <c r="N20" s="159"/>
      <c r="O20" s="2">
        <v>2603</v>
      </c>
      <c r="P20" s="3" t="s">
        <v>496</v>
      </c>
      <c r="Q20" s="3" t="s">
        <v>1687</v>
      </c>
      <c r="R20" s="3" t="s">
        <v>3569</v>
      </c>
      <c r="S20" s="3" t="s">
        <v>3570</v>
      </c>
      <c r="T20" s="4">
        <v>46114.40347222222</v>
      </c>
      <c r="U20" s="4">
        <v>46114.590277777781</v>
      </c>
      <c r="V20" s="4">
        <v>46114.590277777781</v>
      </c>
      <c r="W20" s="4" t="s">
        <v>42</v>
      </c>
      <c r="X20" s="3" t="s">
        <v>43</v>
      </c>
      <c r="Y20" s="4" t="s">
        <v>3724</v>
      </c>
      <c r="Z20" s="2">
        <v>1</v>
      </c>
      <c r="AA20" s="3" t="s">
        <v>3571</v>
      </c>
      <c r="AB20" s="5">
        <v>4.4800000000000004</v>
      </c>
      <c r="AC20" s="5">
        <v>0</v>
      </c>
      <c r="AD20" s="5">
        <v>4.4800000000000004</v>
      </c>
      <c r="AE20" s="5">
        <v>0</v>
      </c>
      <c r="AF20" s="5">
        <v>0</v>
      </c>
      <c r="AG20" s="5">
        <v>4.4800000000000004</v>
      </c>
      <c r="AH20" s="6"/>
      <c r="AI20" s="6"/>
      <c r="AJ20" s="7">
        <v>0</v>
      </c>
      <c r="AK20" s="7">
        <v>0</v>
      </c>
      <c r="AL20" s="7">
        <v>0</v>
      </c>
      <c r="AM20" s="7">
        <v>0</v>
      </c>
      <c r="AN20" s="7">
        <v>0</v>
      </c>
      <c r="AO20" s="12"/>
      <c r="AP20" s="12"/>
      <c r="AQ20" s="12"/>
      <c r="AR20" s="12"/>
      <c r="AS20" s="12"/>
      <c r="AT20" s="12"/>
      <c r="AU20" s="12"/>
      <c r="AV20" s="12"/>
      <c r="AW20" s="12"/>
      <c r="AX20" s="12"/>
      <c r="AY20" s="12"/>
      <c r="AZ20" s="8"/>
    </row>
    <row r="21" spans="1:52" s="21" customFormat="1" ht="16.5" x14ac:dyDescent="0.25">
      <c r="A21" s="159" t="str">
        <f>_xlfn.XLOOKUP(Y21,Mapping!B:B,Mapping!J:J,"Not Found",0,1)</f>
        <v>ICG</v>
      </c>
      <c r="B21" s="159" t="str">
        <f t="shared" si="0"/>
        <v>WBUSICG46114.4006944444</v>
      </c>
      <c r="C21" s="159"/>
      <c r="D21" s="159" t="str">
        <f t="shared" si="1"/>
        <v>Load SQL-to-SQL + stratify previous completed ICG</v>
      </c>
      <c r="E21" s="159" t="str">
        <f t="shared" si="2"/>
        <v>ICGWBUSICGLoad SQL-to-SQL + stratify previous completed ICG</v>
      </c>
      <c r="F21" s="159" t="str">
        <f t="shared" si="3"/>
        <v>ICGWBUSICG</v>
      </c>
      <c r="G21" s="218" t="s">
        <v>47</v>
      </c>
      <c r="H21" s="159" t="str">
        <f t="shared" si="4"/>
        <v>Completed</v>
      </c>
      <c r="I21" s="159" t="s">
        <v>47</v>
      </c>
      <c r="J21" s="159" t="str">
        <f t="shared" si="5"/>
        <v>ICGWBUSICGLoad SQL-to-SQL + stratify previous completed ICGLoad SQL-to-SQL + stratify previous completed ICG46114.400694444446114.4152777778</v>
      </c>
      <c r="K21" s="218" t="str">
        <f>IF(NOT(ISERROR(HLOOKUP(A21,'MCP-Tracker Old'!$10:$10,1,0))),"Y","N")</f>
        <v>N</v>
      </c>
      <c r="L21" s="159"/>
      <c r="M21" s="159"/>
      <c r="N21" s="159"/>
      <c r="O21" s="2">
        <v>2603</v>
      </c>
      <c r="P21" s="3" t="s">
        <v>358</v>
      </c>
      <c r="Q21" s="3" t="s">
        <v>1687</v>
      </c>
      <c r="R21" s="3" t="s">
        <v>3728</v>
      </c>
      <c r="S21" s="3" t="s">
        <v>3729</v>
      </c>
      <c r="T21" s="4">
        <v>46114.400694444441</v>
      </c>
      <c r="U21" s="4">
        <v>46114.415277777778</v>
      </c>
      <c r="V21" s="4">
        <v>46114.401388888888</v>
      </c>
      <c r="W21" s="4" t="s">
        <v>42</v>
      </c>
      <c r="X21" s="3" t="s">
        <v>43</v>
      </c>
      <c r="Y21" s="4" t="s">
        <v>3727</v>
      </c>
      <c r="Z21" s="2">
        <v>1</v>
      </c>
      <c r="AA21" s="3" t="s">
        <v>3730</v>
      </c>
      <c r="AB21" s="5">
        <v>0.35</v>
      </c>
      <c r="AC21" s="5">
        <v>0</v>
      </c>
      <c r="AD21" s="5">
        <v>0.35</v>
      </c>
      <c r="AE21" s="5">
        <v>-0.33</v>
      </c>
      <c r="AF21" s="5">
        <v>-0.33</v>
      </c>
      <c r="AG21" s="5">
        <v>0.02</v>
      </c>
      <c r="AH21" s="6"/>
      <c r="AI21" s="6"/>
      <c r="AJ21" s="7">
        <v>0</v>
      </c>
      <c r="AK21" s="7">
        <v>0</v>
      </c>
      <c r="AL21" s="7">
        <v>0</v>
      </c>
      <c r="AM21" s="7">
        <v>0</v>
      </c>
      <c r="AN21" s="7">
        <v>0</v>
      </c>
      <c r="AO21" s="12"/>
      <c r="AP21" s="12"/>
      <c r="AQ21" s="12"/>
      <c r="AR21" s="12"/>
      <c r="AS21" s="12"/>
      <c r="AT21" s="12"/>
      <c r="AU21" s="12"/>
      <c r="AV21" s="12"/>
      <c r="AW21" s="12"/>
      <c r="AX21" s="12"/>
      <c r="AY21" s="12"/>
      <c r="AZ21" s="8"/>
    </row>
    <row r="22" spans="1:52" s="21" customFormat="1" ht="16.5" x14ac:dyDescent="0.25">
      <c r="A22" s="159" t="str">
        <f>_xlfn.XLOOKUP(Y22,Mapping!B:B,Mapping!J:J,"Not Found",0,1)</f>
        <v>ICG</v>
      </c>
      <c r="B22" s="159" t="str">
        <f t="shared" si="0"/>
        <v>WBUSICG46114.4152777778</v>
      </c>
      <c r="C22" s="159"/>
      <c r="D22" s="159" t="str">
        <f t="shared" si="1"/>
        <v>Load SQL-to-SQL + stratify current ICG</v>
      </c>
      <c r="E22" s="159" t="str">
        <f t="shared" si="2"/>
        <v>ICGWBUSICGLoad SQL-to-SQL + stratify current ICG</v>
      </c>
      <c r="F22" s="159" t="str">
        <f t="shared" si="3"/>
        <v>ICGWBUSICG</v>
      </c>
      <c r="G22" s="218" t="s">
        <v>47</v>
      </c>
      <c r="H22" s="159" t="str">
        <f t="shared" si="4"/>
        <v>Completed</v>
      </c>
      <c r="I22" s="159" t="s">
        <v>47</v>
      </c>
      <c r="J22" s="159" t="str">
        <f t="shared" si="5"/>
        <v>ICGWBUSICGLoad SQL-to-SQL + stratify current ICGLoad SQL-to-SQL + stratify current ICG46114.415277777846114.4291666667</v>
      </c>
      <c r="K22" s="218" t="str">
        <f>IF(NOT(ISERROR(HLOOKUP(A22,'MCP-Tracker Old'!$10:$10,1,0))),"Y","N")</f>
        <v>N</v>
      </c>
      <c r="L22" s="159"/>
      <c r="M22" s="159"/>
      <c r="N22" s="159"/>
      <c r="O22" s="2">
        <v>2603</v>
      </c>
      <c r="P22" s="3" t="s">
        <v>358</v>
      </c>
      <c r="Q22" s="3" t="s">
        <v>1687</v>
      </c>
      <c r="R22" s="3" t="s">
        <v>3560</v>
      </c>
      <c r="S22" s="3" t="s">
        <v>3561</v>
      </c>
      <c r="T22" s="4">
        <v>46114.415277777778</v>
      </c>
      <c r="U22" s="4">
        <v>46114.429166666669</v>
      </c>
      <c r="V22" s="4">
        <v>46114.429166666669</v>
      </c>
      <c r="W22" s="4" t="s">
        <v>3726</v>
      </c>
      <c r="X22" s="3" t="s">
        <v>43</v>
      </c>
      <c r="Y22" s="4" t="s">
        <v>3727</v>
      </c>
      <c r="Z22" s="2">
        <v>1</v>
      </c>
      <c r="AA22" s="3" t="s">
        <v>3562</v>
      </c>
      <c r="AB22" s="5">
        <v>0.33</v>
      </c>
      <c r="AC22" s="5">
        <v>0</v>
      </c>
      <c r="AD22" s="5">
        <v>0.33</v>
      </c>
      <c r="AE22" s="5">
        <v>0</v>
      </c>
      <c r="AF22" s="5">
        <v>0</v>
      </c>
      <c r="AG22" s="5">
        <v>0.33</v>
      </c>
      <c r="AH22" s="6"/>
      <c r="AI22" s="6"/>
      <c r="AJ22" s="7">
        <v>0</v>
      </c>
      <c r="AK22" s="7">
        <v>0</v>
      </c>
      <c r="AL22" s="7">
        <v>0</v>
      </c>
      <c r="AM22" s="7">
        <v>0</v>
      </c>
      <c r="AN22" s="7">
        <v>0</v>
      </c>
      <c r="AO22" s="12"/>
      <c r="AP22" s="12"/>
      <c r="AQ22" s="12"/>
      <c r="AR22" s="12"/>
      <c r="AS22" s="12"/>
      <c r="AT22" s="12"/>
      <c r="AU22" s="12"/>
      <c r="AV22" s="12"/>
      <c r="AW22" s="12"/>
      <c r="AX22" s="12"/>
      <c r="AY22" s="12"/>
      <c r="AZ22" s="8"/>
    </row>
    <row r="23" spans="1:52" s="21" customFormat="1" ht="16.5" x14ac:dyDescent="0.25">
      <c r="A23" s="159" t="str">
        <f>_xlfn.XLOOKUP(Y23,Mapping!B:B,Mapping!J:J,"Not Found",0,1)</f>
        <v>ICG</v>
      </c>
      <c r="B23" s="159" t="str">
        <f t="shared" si="0"/>
        <v>BEGTICG46114.4201388889</v>
      </c>
      <c r="C23" s="159"/>
      <c r="D23" s="159" t="str">
        <f t="shared" si="1"/>
        <v>Load SQL-to-SQL + stratify previous ICG</v>
      </c>
      <c r="E23" s="159" t="str">
        <f t="shared" si="2"/>
        <v>ICGBEGTICGLoad SQL-to-SQL + stratify previous ICG</v>
      </c>
      <c r="F23" s="159" t="str">
        <f t="shared" si="3"/>
        <v>ICGBEGTICG</v>
      </c>
      <c r="G23" s="218" t="s">
        <v>47</v>
      </c>
      <c r="H23" s="159" t="str">
        <f t="shared" si="4"/>
        <v>Completed</v>
      </c>
      <c r="I23" s="159" t="s">
        <v>47</v>
      </c>
      <c r="J23" s="159" t="str">
        <f t="shared" si="5"/>
        <v>ICGBEGTICGLoad SQL-to-SQL + stratify previous ICGLoad SQL-to-SQL + stratify previous ICG46114.420138888946114.44375</v>
      </c>
      <c r="K23" s="218" t="str">
        <f>IF(NOT(ISERROR(HLOOKUP(A23,'MCP-Tracker Old'!$10:$10,1,0))),"Y","N")</f>
        <v>N</v>
      </c>
      <c r="L23" s="159"/>
      <c r="M23" s="159"/>
      <c r="N23" s="159"/>
      <c r="O23" s="2">
        <v>2603</v>
      </c>
      <c r="P23" s="3" t="s">
        <v>179</v>
      </c>
      <c r="Q23" s="3" t="s">
        <v>1687</v>
      </c>
      <c r="R23" s="3" t="s">
        <v>3557</v>
      </c>
      <c r="S23" s="3" t="s">
        <v>3558</v>
      </c>
      <c r="T23" s="4">
        <v>46114.420138888891</v>
      </c>
      <c r="U23" s="4">
        <v>46114.443749999999</v>
      </c>
      <c r="V23" s="4">
        <v>46114.443749999999</v>
      </c>
      <c r="W23" s="4" t="s">
        <v>42</v>
      </c>
      <c r="X23" s="3" t="s">
        <v>43</v>
      </c>
      <c r="Y23" s="4" t="s">
        <v>3731</v>
      </c>
      <c r="Z23" s="2">
        <v>1</v>
      </c>
      <c r="AA23" s="3" t="s">
        <v>3559</v>
      </c>
      <c r="AB23" s="5">
        <v>0.56999999999999995</v>
      </c>
      <c r="AC23" s="5">
        <v>0</v>
      </c>
      <c r="AD23" s="5">
        <v>0.56999999999999995</v>
      </c>
      <c r="AE23" s="5">
        <v>0</v>
      </c>
      <c r="AF23" s="5">
        <v>0</v>
      </c>
      <c r="AG23" s="5">
        <v>0.56999999999999995</v>
      </c>
      <c r="AH23" s="6"/>
      <c r="AI23" s="6"/>
      <c r="AJ23" s="7">
        <v>0</v>
      </c>
      <c r="AK23" s="7">
        <v>0</v>
      </c>
      <c r="AL23" s="7">
        <v>0</v>
      </c>
      <c r="AM23" s="7">
        <v>0</v>
      </c>
      <c r="AN23" s="7">
        <v>0</v>
      </c>
      <c r="AO23" s="12"/>
      <c r="AP23" s="12"/>
      <c r="AQ23" s="12"/>
      <c r="AR23" s="12"/>
      <c r="AS23" s="12"/>
      <c r="AT23" s="12"/>
      <c r="AU23" s="12"/>
      <c r="AV23" s="12"/>
      <c r="AW23" s="12"/>
      <c r="AX23" s="12"/>
      <c r="AY23" s="12"/>
      <c r="AZ23" s="8"/>
    </row>
    <row r="24" spans="1:52" s="21" customFormat="1" ht="16.5" x14ac:dyDescent="0.25">
      <c r="A24" s="159" t="str">
        <f>_xlfn.XLOOKUP(Y24,Mapping!B:B,Mapping!J:J,"Not Found",0,1)</f>
        <v>ICG</v>
      </c>
      <c r="B24" s="159" t="str">
        <f t="shared" si="0"/>
        <v>DEGTICG46114.4201388889</v>
      </c>
      <c r="C24" s="159"/>
      <c r="D24" s="159" t="str">
        <f t="shared" si="1"/>
        <v>Load SQL-to-SQL + stratify previous ICG</v>
      </c>
      <c r="E24" s="159" t="str">
        <f t="shared" si="2"/>
        <v>ICGDEGTICGLoad SQL-to-SQL + stratify previous ICG</v>
      </c>
      <c r="F24" s="159" t="str">
        <f t="shared" si="3"/>
        <v>ICGDEGTICG</v>
      </c>
      <c r="G24" s="218" t="s">
        <v>47</v>
      </c>
      <c r="H24" s="159" t="str">
        <f t="shared" si="4"/>
        <v>Completed</v>
      </c>
      <c r="I24" s="159" t="s">
        <v>47</v>
      </c>
      <c r="J24" s="159" t="str">
        <f t="shared" si="5"/>
        <v>ICGDEGTICGLoad SQL-to-SQL + stratify previous ICGLoad SQL-to-SQL + stratify previous ICG46114.420138888946114.44375</v>
      </c>
      <c r="K24" s="218" t="str">
        <f>IF(NOT(ISERROR(HLOOKUP(A24,'MCP-Tracker Old'!$10:$10,1,0))),"Y","N")</f>
        <v>N</v>
      </c>
      <c r="L24" s="159"/>
      <c r="M24" s="159"/>
      <c r="N24" s="159"/>
      <c r="O24" s="2">
        <v>2603</v>
      </c>
      <c r="P24" s="3" t="s">
        <v>219</v>
      </c>
      <c r="Q24" s="3" t="s">
        <v>1687</v>
      </c>
      <c r="R24" s="3" t="s">
        <v>3557</v>
      </c>
      <c r="S24" s="3" t="s">
        <v>3558</v>
      </c>
      <c r="T24" s="4">
        <v>46114.420138888891</v>
      </c>
      <c r="U24" s="4">
        <v>46114.443749999999</v>
      </c>
      <c r="V24" s="4">
        <v>46114.444444444445</v>
      </c>
      <c r="W24" s="4" t="s">
        <v>42</v>
      </c>
      <c r="X24" s="3" t="s">
        <v>43</v>
      </c>
      <c r="Y24" s="4" t="s">
        <v>3732</v>
      </c>
      <c r="Z24" s="2">
        <v>1</v>
      </c>
      <c r="AA24" s="3" t="s">
        <v>3559</v>
      </c>
      <c r="AB24" s="5">
        <v>0.56999999999999995</v>
      </c>
      <c r="AC24" s="5">
        <v>0</v>
      </c>
      <c r="AD24" s="5">
        <v>0.56999999999999995</v>
      </c>
      <c r="AE24" s="5">
        <v>0</v>
      </c>
      <c r="AF24" s="5">
        <v>0</v>
      </c>
      <c r="AG24" s="5">
        <v>0.56999999999999995</v>
      </c>
      <c r="AH24" s="6"/>
      <c r="AI24" s="6"/>
      <c r="AJ24" s="7">
        <v>0</v>
      </c>
      <c r="AK24" s="7">
        <v>0</v>
      </c>
      <c r="AL24" s="7">
        <v>0</v>
      </c>
      <c r="AM24" s="7">
        <v>0</v>
      </c>
      <c r="AN24" s="7">
        <v>0</v>
      </c>
      <c r="AO24" s="12"/>
      <c r="AP24" s="12"/>
      <c r="AQ24" s="12"/>
      <c r="AR24" s="12"/>
      <c r="AS24" s="12"/>
      <c r="AT24" s="12"/>
      <c r="AU24" s="12"/>
      <c r="AV24" s="12"/>
      <c r="AW24" s="12"/>
      <c r="AX24" s="12"/>
      <c r="AY24" s="12"/>
      <c r="AZ24" s="8"/>
    </row>
    <row r="25" spans="1:52" s="21" customFormat="1" ht="16.5" x14ac:dyDescent="0.25">
      <c r="A25" s="159" t="str">
        <f>_xlfn.XLOOKUP(Y25,Mapping!B:B,Mapping!J:J,"Not Found",0,1)</f>
        <v>ICG</v>
      </c>
      <c r="B25" s="159" t="str">
        <f t="shared" si="0"/>
        <v>WBUSICG46114.4291666667</v>
      </c>
      <c r="C25" s="159"/>
      <c r="D25" s="159" t="str">
        <f t="shared" si="1"/>
        <v>Load + stratify previous quarter ICG</v>
      </c>
      <c r="E25" s="159" t="str">
        <f t="shared" si="2"/>
        <v>ICGWBUSICGLoad + stratify previous quarter ICG</v>
      </c>
      <c r="F25" s="159" t="str">
        <f t="shared" si="3"/>
        <v>ICGWBUSICG</v>
      </c>
      <c r="G25" s="218" t="s">
        <v>47</v>
      </c>
      <c r="H25" s="159" t="str">
        <f t="shared" si="4"/>
        <v>Failed</v>
      </c>
      <c r="I25" s="159" t="s">
        <v>47</v>
      </c>
      <c r="J25" s="159" t="str">
        <f t="shared" si="5"/>
        <v>ICGWBUSICGLoad + stratify previous quarter ICGLoad + stratify previous quarter ICG46114.429166666746114.4298611111</v>
      </c>
      <c r="K25" s="218" t="str">
        <f>IF(NOT(ISERROR(HLOOKUP(A25,'MCP-Tracker Old'!$10:$10,1,0))),"Y","N")</f>
        <v>N</v>
      </c>
      <c r="L25" s="159"/>
      <c r="M25" s="159"/>
      <c r="N25" s="159"/>
      <c r="O25" s="2">
        <v>2603</v>
      </c>
      <c r="P25" s="3" t="s">
        <v>358</v>
      </c>
      <c r="Q25" s="3" t="s">
        <v>1687</v>
      </c>
      <c r="R25" s="3" t="s">
        <v>3733</v>
      </c>
      <c r="S25" s="3" t="s">
        <v>42</v>
      </c>
      <c r="T25" s="4">
        <v>46114.429166666669</v>
      </c>
      <c r="U25" s="4">
        <v>46114.429861111108</v>
      </c>
      <c r="V25" s="4">
        <v>46114.492361111108</v>
      </c>
      <c r="W25" s="4" t="s">
        <v>3726</v>
      </c>
      <c r="X25" s="3" t="s">
        <v>54</v>
      </c>
      <c r="Y25" s="4" t="s">
        <v>3727</v>
      </c>
      <c r="Z25" s="2">
        <v>1</v>
      </c>
      <c r="AA25" s="3" t="s">
        <v>3734</v>
      </c>
      <c r="AB25" s="5">
        <v>0.02</v>
      </c>
      <c r="AC25" s="5">
        <v>0.02</v>
      </c>
      <c r="AD25" s="5">
        <v>0</v>
      </c>
      <c r="AE25" s="5">
        <v>1.5</v>
      </c>
      <c r="AF25" s="5">
        <v>1.52</v>
      </c>
      <c r="AG25" s="5">
        <v>1.52</v>
      </c>
      <c r="AH25" s="6"/>
      <c r="AI25" s="6"/>
      <c r="AJ25" s="7">
        <v>0</v>
      </c>
      <c r="AK25" s="7">
        <v>0</v>
      </c>
      <c r="AL25" s="7">
        <v>0</v>
      </c>
      <c r="AM25" s="7">
        <v>0</v>
      </c>
      <c r="AN25" s="7">
        <v>0</v>
      </c>
      <c r="AO25" s="12"/>
      <c r="AP25" s="12"/>
      <c r="AQ25" s="12"/>
      <c r="AR25" s="12"/>
      <c r="AS25" s="12"/>
      <c r="AT25" s="12"/>
      <c r="AU25" s="12"/>
      <c r="AV25" s="12"/>
      <c r="AW25" s="12"/>
      <c r="AX25" s="12"/>
      <c r="AY25" s="12"/>
      <c r="AZ25" s="8"/>
    </row>
    <row r="26" spans="1:52" s="21" customFormat="1" ht="16.5" x14ac:dyDescent="0.25">
      <c r="A26" s="159" t="str">
        <f>_xlfn.XLOOKUP(Y26,Mapping!B:B,Mapping!J:J,"Not Found",0,1)</f>
        <v>ICG</v>
      </c>
      <c r="B26" s="159" t="str">
        <f t="shared" si="0"/>
        <v>BEGTICG46114.44375</v>
      </c>
      <c r="C26" s="159"/>
      <c r="D26" s="159" t="str">
        <f t="shared" si="1"/>
        <v>Load SQL-to-SQL + stratify current ICG</v>
      </c>
      <c r="E26" s="159" t="str">
        <f t="shared" si="2"/>
        <v>ICGBEGTICGLoad SQL-to-SQL + stratify current ICG</v>
      </c>
      <c r="F26" s="159" t="str">
        <f t="shared" si="3"/>
        <v>ICGBEGTICG</v>
      </c>
      <c r="G26" s="218" t="s">
        <v>47</v>
      </c>
      <c r="H26" s="159" t="str">
        <f t="shared" si="4"/>
        <v>Completed</v>
      </c>
      <c r="I26" s="159" t="s">
        <v>47</v>
      </c>
      <c r="J26" s="159" t="str">
        <f t="shared" si="5"/>
        <v>ICGBEGTICGLoad SQL-to-SQL + stratify current ICGLoad SQL-to-SQL + stratify current ICG46114.4437546114.4659722222</v>
      </c>
      <c r="K26" s="218" t="str">
        <f>IF(NOT(ISERROR(HLOOKUP(A26,'MCP-Tracker Old'!$10:$10,1,0))),"Y","N")</f>
        <v>N</v>
      </c>
      <c r="L26" s="159"/>
      <c r="M26" s="159"/>
      <c r="N26" s="159"/>
      <c r="O26" s="2">
        <v>2603</v>
      </c>
      <c r="P26" s="3" t="s">
        <v>179</v>
      </c>
      <c r="Q26" s="3" t="s">
        <v>1687</v>
      </c>
      <c r="R26" s="3" t="s">
        <v>3560</v>
      </c>
      <c r="S26" s="3" t="s">
        <v>3561</v>
      </c>
      <c r="T26" s="4">
        <v>46114.443749999999</v>
      </c>
      <c r="U26" s="4">
        <v>46114.46597222222</v>
      </c>
      <c r="V26" s="4">
        <v>46114.46597222222</v>
      </c>
      <c r="W26" s="4" t="s">
        <v>42</v>
      </c>
      <c r="X26" s="3" t="s">
        <v>43</v>
      </c>
      <c r="Y26" s="4" t="s">
        <v>3731</v>
      </c>
      <c r="Z26" s="2">
        <v>1</v>
      </c>
      <c r="AA26" s="3" t="s">
        <v>3562</v>
      </c>
      <c r="AB26" s="5">
        <v>0.53</v>
      </c>
      <c r="AC26" s="5">
        <v>0</v>
      </c>
      <c r="AD26" s="5">
        <v>0.53</v>
      </c>
      <c r="AE26" s="5">
        <v>0</v>
      </c>
      <c r="AF26" s="5">
        <v>0</v>
      </c>
      <c r="AG26" s="5">
        <v>0.53</v>
      </c>
      <c r="AH26" s="6"/>
      <c r="AI26" s="6"/>
      <c r="AJ26" s="7">
        <v>0</v>
      </c>
      <c r="AK26" s="7">
        <v>0</v>
      </c>
      <c r="AL26" s="7">
        <v>0</v>
      </c>
      <c r="AM26" s="7">
        <v>0</v>
      </c>
      <c r="AN26" s="7">
        <v>0</v>
      </c>
      <c r="AO26" s="12"/>
      <c r="AP26" s="12"/>
      <c r="AQ26" s="12"/>
      <c r="AR26" s="12"/>
      <c r="AS26" s="12"/>
      <c r="AT26" s="12"/>
      <c r="AU26" s="12"/>
      <c r="AV26" s="12"/>
      <c r="AW26" s="12"/>
      <c r="AX26" s="12"/>
      <c r="AY26" s="12"/>
      <c r="AZ26" s="8"/>
    </row>
    <row r="27" spans="1:52" s="21" customFormat="1" ht="16.5" x14ac:dyDescent="0.25">
      <c r="A27" s="159" t="str">
        <f>_xlfn.XLOOKUP(Y27,Mapping!B:B,Mapping!J:J,"Not Found",0,1)</f>
        <v>ICG</v>
      </c>
      <c r="B27" s="159" t="str">
        <f t="shared" si="0"/>
        <v>DEGTICG46114.4444444444</v>
      </c>
      <c r="C27" s="159"/>
      <c r="D27" s="159" t="str">
        <f t="shared" si="1"/>
        <v>Load SQL-to-SQL + stratify current ICG</v>
      </c>
      <c r="E27" s="159" t="str">
        <f t="shared" si="2"/>
        <v>ICGDEGTICGLoad SQL-to-SQL + stratify current ICG</v>
      </c>
      <c r="F27" s="159" t="str">
        <f t="shared" si="3"/>
        <v>ICGDEGTICG</v>
      </c>
      <c r="G27" s="218" t="s">
        <v>47</v>
      </c>
      <c r="H27" s="159" t="str">
        <f t="shared" si="4"/>
        <v>Completed</v>
      </c>
      <c r="I27" s="159" t="s">
        <v>47</v>
      </c>
      <c r="J27" s="159" t="str">
        <f t="shared" si="5"/>
        <v>ICGDEGTICGLoad SQL-to-SQL + stratify current ICGLoad SQL-to-SQL + stratify current ICG46114.444444444446114.4659722222</v>
      </c>
      <c r="K27" s="218" t="str">
        <f>IF(NOT(ISERROR(HLOOKUP(A27,'MCP-Tracker Old'!$10:$10,1,0))),"Y","N")</f>
        <v>N</v>
      </c>
      <c r="L27" s="159"/>
      <c r="M27" s="159"/>
      <c r="N27" s="159"/>
      <c r="O27" s="2">
        <v>2603</v>
      </c>
      <c r="P27" s="3" t="s">
        <v>219</v>
      </c>
      <c r="Q27" s="3" t="s">
        <v>1687</v>
      </c>
      <c r="R27" s="3" t="s">
        <v>3560</v>
      </c>
      <c r="S27" s="3" t="s">
        <v>3561</v>
      </c>
      <c r="T27" s="4">
        <v>46114.444444444445</v>
      </c>
      <c r="U27" s="4">
        <v>46114.46597222222</v>
      </c>
      <c r="V27" s="4">
        <v>46114.46597222222</v>
      </c>
      <c r="W27" s="4" t="s">
        <v>42</v>
      </c>
      <c r="X27" s="3" t="s">
        <v>43</v>
      </c>
      <c r="Y27" s="4" t="s">
        <v>3732</v>
      </c>
      <c r="Z27" s="2">
        <v>1</v>
      </c>
      <c r="AA27" s="3" t="s">
        <v>3562</v>
      </c>
      <c r="AB27" s="5">
        <v>0.52</v>
      </c>
      <c r="AC27" s="5">
        <v>0</v>
      </c>
      <c r="AD27" s="5">
        <v>0.52</v>
      </c>
      <c r="AE27" s="5">
        <v>0</v>
      </c>
      <c r="AF27" s="5">
        <v>0</v>
      </c>
      <c r="AG27" s="5">
        <v>0.52</v>
      </c>
      <c r="AH27" s="6"/>
      <c r="AI27" s="6"/>
      <c r="AJ27" s="7">
        <v>0</v>
      </c>
      <c r="AK27" s="7">
        <v>0</v>
      </c>
      <c r="AL27" s="7">
        <v>0</v>
      </c>
      <c r="AM27" s="7">
        <v>0</v>
      </c>
      <c r="AN27" s="7">
        <v>0</v>
      </c>
      <c r="AO27" s="12"/>
      <c r="AP27" s="12"/>
      <c r="AQ27" s="12"/>
      <c r="AR27" s="12"/>
      <c r="AS27" s="12"/>
      <c r="AT27" s="12"/>
      <c r="AU27" s="12"/>
      <c r="AV27" s="12"/>
      <c r="AW27" s="12"/>
      <c r="AX27" s="12"/>
      <c r="AY27" s="12"/>
      <c r="AZ27" s="8"/>
    </row>
    <row r="28" spans="1:52" s="21" customFormat="1" ht="16.5" x14ac:dyDescent="0.25">
      <c r="A28" s="159" t="str">
        <f>_xlfn.XLOOKUP(Y28,Mapping!B:B,Mapping!J:J,"Not Found",0,1)</f>
        <v>ICG</v>
      </c>
      <c r="B28" s="159" t="str">
        <f t="shared" si="0"/>
        <v>NLBTRICG46114.45625</v>
      </c>
      <c r="C28" s="159"/>
      <c r="D28" s="159" t="str">
        <f t="shared" si="1"/>
        <v>Load SQL-to-SQL + stratify previous ICG</v>
      </c>
      <c r="E28" s="159" t="str">
        <f t="shared" si="2"/>
        <v>ICGNLBTRICGLoad SQL-to-SQL + stratify previous ICG</v>
      </c>
      <c r="F28" s="159" t="str">
        <f t="shared" si="3"/>
        <v>ICGNLBTRICG</v>
      </c>
      <c r="G28" s="218" t="s">
        <v>47</v>
      </c>
      <c r="H28" s="159" t="str">
        <f t="shared" si="4"/>
        <v>Completed</v>
      </c>
      <c r="I28" s="159" t="s">
        <v>47</v>
      </c>
      <c r="J28" s="159" t="str">
        <f t="shared" si="5"/>
        <v>ICGNLBTRICGLoad SQL-to-SQL + stratify previous ICGLoad SQL-to-SQL + stratify previous ICG46114.4562546114.4875</v>
      </c>
      <c r="K28" s="218" t="str">
        <f>IF(NOT(ISERROR(HLOOKUP(A28,'MCP-Tracker Old'!$10:$10,1,0))),"Y","N")</f>
        <v>N</v>
      </c>
      <c r="L28" s="159"/>
      <c r="M28" s="159"/>
      <c r="N28" s="159"/>
      <c r="O28" s="2">
        <v>2603</v>
      </c>
      <c r="P28" s="3" t="s">
        <v>260</v>
      </c>
      <c r="Q28" s="3" t="s">
        <v>1687</v>
      </c>
      <c r="R28" s="3" t="s">
        <v>3557</v>
      </c>
      <c r="S28" s="3" t="s">
        <v>3558</v>
      </c>
      <c r="T28" s="4">
        <v>46114.456250000003</v>
      </c>
      <c r="U28" s="4">
        <v>46114.487500000003</v>
      </c>
      <c r="V28" s="4">
        <v>46114.487500000003</v>
      </c>
      <c r="W28" s="4" t="s">
        <v>42</v>
      </c>
      <c r="X28" s="3" t="s">
        <v>43</v>
      </c>
      <c r="Y28" s="4" t="s">
        <v>3735</v>
      </c>
      <c r="Z28" s="2">
        <v>1</v>
      </c>
      <c r="AA28" s="3" t="s">
        <v>3559</v>
      </c>
      <c r="AB28" s="5">
        <v>0.75</v>
      </c>
      <c r="AC28" s="5">
        <v>0</v>
      </c>
      <c r="AD28" s="5">
        <v>0.75</v>
      </c>
      <c r="AE28" s="5">
        <v>0</v>
      </c>
      <c r="AF28" s="5">
        <v>0</v>
      </c>
      <c r="AG28" s="5">
        <v>0.75</v>
      </c>
      <c r="AH28" s="6"/>
      <c r="AI28" s="6"/>
      <c r="AJ28" s="7">
        <v>0</v>
      </c>
      <c r="AK28" s="7">
        <v>0</v>
      </c>
      <c r="AL28" s="7">
        <v>0</v>
      </c>
      <c r="AM28" s="7">
        <v>0</v>
      </c>
      <c r="AN28" s="7">
        <v>0</v>
      </c>
      <c r="AO28" s="12"/>
      <c r="AP28" s="12"/>
      <c r="AQ28" s="12"/>
      <c r="AR28" s="12"/>
      <c r="AS28" s="12"/>
      <c r="AT28" s="12"/>
      <c r="AU28" s="12"/>
      <c r="AV28" s="12"/>
      <c r="AW28" s="12"/>
      <c r="AX28" s="12"/>
      <c r="AY28" s="12"/>
      <c r="AZ28" s="8"/>
    </row>
    <row r="29" spans="1:52" s="21" customFormat="1" ht="16.5" x14ac:dyDescent="0.25">
      <c r="A29" s="159" t="str">
        <f>_xlfn.XLOOKUP(Y29,Mapping!B:B,Mapping!J:J,"Not Found",0,1)</f>
        <v>ICG</v>
      </c>
      <c r="B29" s="159" t="str">
        <f t="shared" si="0"/>
        <v>FRDBICG46114.4611111111</v>
      </c>
      <c r="C29" s="159"/>
      <c r="D29" s="159" t="str">
        <f t="shared" si="1"/>
        <v>P-0 M-0 NPV ICG</v>
      </c>
      <c r="E29" s="159" t="str">
        <f t="shared" si="2"/>
        <v>ICGFRDBICGP-0 M-0 NPV ICG</v>
      </c>
      <c r="F29" s="159" t="str">
        <f t="shared" si="3"/>
        <v>ICGFRDBICG</v>
      </c>
      <c r="G29" s="218" t="s">
        <v>47</v>
      </c>
      <c r="H29" s="159" t="str">
        <f t="shared" si="4"/>
        <v>Completed</v>
      </c>
      <c r="I29" s="159" t="s">
        <v>47</v>
      </c>
      <c r="J29" s="159" t="str">
        <f t="shared" si="5"/>
        <v>ICGFRDBICGP-0 M-0 NPV ICGP-0 M-0 NPV ICG46114.461111111146114.4645833333</v>
      </c>
      <c r="K29" s="218" t="str">
        <f>IF(NOT(ISERROR(HLOOKUP(A29,'MCP-Tracker Old'!$10:$10,1,0))),"Y","N")</f>
        <v>N</v>
      </c>
      <c r="L29" s="159"/>
      <c r="M29" s="159"/>
      <c r="N29" s="159"/>
      <c r="O29" s="2">
        <v>2603</v>
      </c>
      <c r="P29" s="3" t="s">
        <v>475</v>
      </c>
      <c r="Q29" s="3" t="s">
        <v>1687</v>
      </c>
      <c r="R29" s="3" t="s">
        <v>3575</v>
      </c>
      <c r="S29" s="3" t="s">
        <v>3576</v>
      </c>
      <c r="T29" s="4">
        <v>46114.461111111108</v>
      </c>
      <c r="U29" s="4">
        <v>46114.464583333334</v>
      </c>
      <c r="V29" s="4">
        <v>46114.464583333334</v>
      </c>
      <c r="W29" s="4" t="s">
        <v>42</v>
      </c>
      <c r="X29" s="3" t="s">
        <v>43</v>
      </c>
      <c r="Y29" s="4" t="s">
        <v>3725</v>
      </c>
      <c r="Z29" s="2">
        <v>1</v>
      </c>
      <c r="AA29" s="3" t="s">
        <v>3577</v>
      </c>
      <c r="AB29" s="5">
        <v>0.08</v>
      </c>
      <c r="AC29" s="5">
        <v>0</v>
      </c>
      <c r="AD29" s="5">
        <v>0.08</v>
      </c>
      <c r="AE29" s="5">
        <v>0</v>
      </c>
      <c r="AF29" s="5">
        <v>0</v>
      </c>
      <c r="AG29" s="5">
        <v>0.08</v>
      </c>
      <c r="AH29" s="6"/>
      <c r="AI29" s="6"/>
      <c r="AJ29" s="7">
        <v>0</v>
      </c>
      <c r="AK29" s="7">
        <v>0</v>
      </c>
      <c r="AL29" s="7">
        <v>0</v>
      </c>
      <c r="AM29" s="7">
        <v>0</v>
      </c>
      <c r="AN29" s="7">
        <v>0</v>
      </c>
      <c r="AO29" s="12"/>
      <c r="AP29" s="12"/>
      <c r="AQ29" s="12"/>
      <c r="AR29" s="12"/>
      <c r="AS29" s="12"/>
      <c r="AT29" s="12"/>
      <c r="AU29" s="12"/>
      <c r="AV29" s="12"/>
      <c r="AW29" s="12"/>
      <c r="AX29" s="12"/>
      <c r="AY29" s="12"/>
      <c r="AZ29" s="8"/>
    </row>
    <row r="30" spans="1:52" s="21" customFormat="1" ht="16.5" x14ac:dyDescent="0.25">
      <c r="A30" s="159" t="str">
        <f>_xlfn.XLOOKUP(Y30,Mapping!B:B,Mapping!J:J,"Not Found",0,1)</f>
        <v>ICG</v>
      </c>
      <c r="B30" s="159" t="str">
        <f t="shared" si="0"/>
        <v>FRDBICG46114.4645833333</v>
      </c>
      <c r="C30" s="159"/>
      <c r="D30" s="159" t="str">
        <f t="shared" si="1"/>
        <v>P-0 M-0 planning ICG</v>
      </c>
      <c r="E30" s="159" t="str">
        <f t="shared" si="2"/>
        <v>ICGFRDBICGP-0 M-0 planning ICG</v>
      </c>
      <c r="F30" s="159" t="str">
        <f t="shared" si="3"/>
        <v>ICGFRDBICG</v>
      </c>
      <c r="G30" s="218" t="s">
        <v>47</v>
      </c>
      <c r="H30" s="159" t="str">
        <f t="shared" si="4"/>
        <v>Completed</v>
      </c>
      <c r="I30" s="159" t="s">
        <v>47</v>
      </c>
      <c r="J30" s="159" t="str">
        <f t="shared" si="5"/>
        <v>ICGFRDBICGP-0 M-0 planning ICGP-0 M-0 planning ICG46114.464583333346114.5270833333</v>
      </c>
      <c r="K30" s="218" t="str">
        <f>IF(NOT(ISERROR(HLOOKUP(A30,'MCP-Tracker Old'!$10:$10,1,0))),"Y","N")</f>
        <v>N</v>
      </c>
      <c r="L30" s="159"/>
      <c r="M30" s="159"/>
      <c r="N30" s="159"/>
      <c r="O30" s="2">
        <v>2603</v>
      </c>
      <c r="P30" s="3" t="s">
        <v>475</v>
      </c>
      <c r="Q30" s="3" t="s">
        <v>1687</v>
      </c>
      <c r="R30" s="3" t="s">
        <v>3578</v>
      </c>
      <c r="S30" s="3" t="s">
        <v>3579</v>
      </c>
      <c r="T30" s="4">
        <v>46114.464583333334</v>
      </c>
      <c r="U30" s="4">
        <v>46114.527083333334</v>
      </c>
      <c r="V30" s="4">
        <v>46114.527083333334</v>
      </c>
      <c r="W30" s="4" t="s">
        <v>42</v>
      </c>
      <c r="X30" s="3" t="s">
        <v>43</v>
      </c>
      <c r="Y30" s="4" t="s">
        <v>3725</v>
      </c>
      <c r="Z30" s="2">
        <v>1</v>
      </c>
      <c r="AA30" s="3" t="s">
        <v>3580</v>
      </c>
      <c r="AB30" s="5">
        <v>1.5</v>
      </c>
      <c r="AC30" s="5">
        <v>0</v>
      </c>
      <c r="AD30" s="5">
        <v>1.5</v>
      </c>
      <c r="AE30" s="5">
        <v>0</v>
      </c>
      <c r="AF30" s="5">
        <v>0</v>
      </c>
      <c r="AG30" s="5">
        <v>1.5</v>
      </c>
      <c r="AH30" s="6"/>
      <c r="AI30" s="6"/>
      <c r="AJ30" s="7">
        <v>0</v>
      </c>
      <c r="AK30" s="7">
        <v>0</v>
      </c>
      <c r="AL30" s="7">
        <v>0</v>
      </c>
      <c r="AM30" s="7">
        <v>0</v>
      </c>
      <c r="AN30" s="7">
        <v>0</v>
      </c>
      <c r="AO30" s="12"/>
      <c r="AP30" s="12"/>
      <c r="AQ30" s="12"/>
      <c r="AR30" s="12"/>
      <c r="AS30" s="12"/>
      <c r="AT30" s="12"/>
      <c r="AU30" s="12"/>
      <c r="AV30" s="12"/>
      <c r="AW30" s="12"/>
      <c r="AX30" s="12"/>
      <c r="AY30" s="12"/>
      <c r="AZ30" s="8"/>
    </row>
    <row r="31" spans="1:52" s="21" customFormat="1" ht="16.5" x14ac:dyDescent="0.25">
      <c r="A31" s="159" t="str">
        <f>_xlfn.XLOOKUP(Y31,Mapping!B:B,Mapping!J:J,"Not Found",0,1)</f>
        <v>ICG</v>
      </c>
      <c r="B31" s="159" t="str">
        <f t="shared" si="0"/>
        <v>DEGTICG46114.4659722222</v>
      </c>
      <c r="C31" s="159"/>
      <c r="D31" s="159" t="str">
        <f t="shared" si="1"/>
        <v>DB copy from ICG</v>
      </c>
      <c r="E31" s="159" t="str">
        <f t="shared" si="2"/>
        <v>ICGDEGTICGDB copy from ICG</v>
      </c>
      <c r="F31" s="159" t="str">
        <f t="shared" si="3"/>
        <v>ICGDEGTICG</v>
      </c>
      <c r="G31" s="218" t="s">
        <v>47</v>
      </c>
      <c r="H31" s="159" t="str">
        <f t="shared" si="4"/>
        <v>Completed</v>
      </c>
      <c r="I31" s="159" t="s">
        <v>47</v>
      </c>
      <c r="J31" s="159" t="str">
        <f t="shared" si="5"/>
        <v>ICGDEGTICGDB copy from ICGDB copy from ICG46114.465972222246114.4673611111</v>
      </c>
      <c r="K31" s="218" t="str">
        <f>IF(NOT(ISERROR(HLOOKUP(A31,'MCP-Tracker Old'!$10:$10,1,0))),"Y","N")</f>
        <v>N</v>
      </c>
      <c r="L31" s="159"/>
      <c r="M31" s="159"/>
      <c r="N31" s="159"/>
      <c r="O31" s="2">
        <v>2603</v>
      </c>
      <c r="P31" s="3" t="s">
        <v>219</v>
      </c>
      <c r="Q31" s="3" t="s">
        <v>1687</v>
      </c>
      <c r="R31" s="3" t="s">
        <v>3563</v>
      </c>
      <c r="S31" s="3" t="s">
        <v>3564</v>
      </c>
      <c r="T31" s="4">
        <v>46114.46597222222</v>
      </c>
      <c r="U31" s="4">
        <v>46114.467361111114</v>
      </c>
      <c r="V31" s="4">
        <v>46114.467361111114</v>
      </c>
      <c r="W31" s="4" t="s">
        <v>42</v>
      </c>
      <c r="X31" s="3" t="s">
        <v>43</v>
      </c>
      <c r="Y31" s="4" t="s">
        <v>3732</v>
      </c>
      <c r="Z31" s="2">
        <v>1</v>
      </c>
      <c r="AA31" s="3" t="s">
        <v>3565</v>
      </c>
      <c r="AB31" s="5">
        <v>0.03</v>
      </c>
      <c r="AC31" s="5">
        <v>0</v>
      </c>
      <c r="AD31" s="5">
        <v>0.03</v>
      </c>
      <c r="AE31" s="5">
        <v>0</v>
      </c>
      <c r="AF31" s="5">
        <v>0</v>
      </c>
      <c r="AG31" s="5">
        <v>0.03</v>
      </c>
      <c r="AH31" s="6"/>
      <c r="AI31" s="6"/>
      <c r="AJ31" s="7">
        <v>0</v>
      </c>
      <c r="AK31" s="7">
        <v>0</v>
      </c>
      <c r="AL31" s="7">
        <v>0</v>
      </c>
      <c r="AM31" s="7">
        <v>0</v>
      </c>
      <c r="AN31" s="7">
        <v>0</v>
      </c>
      <c r="AO31" s="12"/>
      <c r="AP31" s="12"/>
      <c r="AQ31" s="12"/>
      <c r="AR31" s="12"/>
      <c r="AS31" s="12"/>
      <c r="AT31" s="12"/>
      <c r="AU31" s="12"/>
      <c r="AV31" s="12"/>
      <c r="AW31" s="12"/>
      <c r="AX31" s="12"/>
      <c r="AY31" s="12"/>
      <c r="AZ31" s="8"/>
    </row>
    <row r="32" spans="1:52" s="21" customFormat="1" ht="16.5" x14ac:dyDescent="0.25">
      <c r="A32" s="159" t="str">
        <f>_xlfn.XLOOKUP(Y32,Mapping!B:B,Mapping!J:J,"Not Found",0,1)</f>
        <v>ICG</v>
      </c>
      <c r="B32" s="159" t="str">
        <f t="shared" si="0"/>
        <v>BEGTICG46114.4659722222</v>
      </c>
      <c r="C32" s="159"/>
      <c r="D32" s="159" t="str">
        <f t="shared" si="1"/>
        <v>DB copy from ICG</v>
      </c>
      <c r="E32" s="159" t="str">
        <f t="shared" si="2"/>
        <v>ICGBEGTICGDB copy from ICG</v>
      </c>
      <c r="F32" s="159" t="str">
        <f t="shared" si="3"/>
        <v>ICGBEGTICG</v>
      </c>
      <c r="G32" s="218" t="s">
        <v>47</v>
      </c>
      <c r="H32" s="159" t="str">
        <f t="shared" si="4"/>
        <v>Completed</v>
      </c>
      <c r="I32" s="159" t="s">
        <v>47</v>
      </c>
      <c r="J32" s="159" t="str">
        <f t="shared" si="5"/>
        <v>ICGBEGTICGDB copy from ICGDB copy from ICG46114.465972222246114.4673611111</v>
      </c>
      <c r="K32" s="218" t="str">
        <f>IF(NOT(ISERROR(HLOOKUP(A32,'MCP-Tracker Old'!$10:$10,1,0))),"Y","N")</f>
        <v>N</v>
      </c>
      <c r="L32" s="159"/>
      <c r="M32" s="159"/>
      <c r="N32" s="159"/>
      <c r="O32" s="2">
        <v>2603</v>
      </c>
      <c r="P32" s="3" t="s">
        <v>179</v>
      </c>
      <c r="Q32" s="3" t="s">
        <v>1687</v>
      </c>
      <c r="R32" s="3" t="s">
        <v>3563</v>
      </c>
      <c r="S32" s="3" t="s">
        <v>3564</v>
      </c>
      <c r="T32" s="4">
        <v>46114.46597222222</v>
      </c>
      <c r="U32" s="4">
        <v>46114.467361111114</v>
      </c>
      <c r="V32" s="4">
        <v>46114.467361111114</v>
      </c>
      <c r="W32" s="4" t="s">
        <v>42</v>
      </c>
      <c r="X32" s="3" t="s">
        <v>43</v>
      </c>
      <c r="Y32" s="4" t="s">
        <v>3731</v>
      </c>
      <c r="Z32" s="2">
        <v>1</v>
      </c>
      <c r="AA32" s="3" t="s">
        <v>3565</v>
      </c>
      <c r="AB32" s="5">
        <v>0.03</v>
      </c>
      <c r="AC32" s="5">
        <v>0</v>
      </c>
      <c r="AD32" s="5">
        <v>0.03</v>
      </c>
      <c r="AE32" s="5">
        <v>0</v>
      </c>
      <c r="AF32" s="5">
        <v>0</v>
      </c>
      <c r="AG32" s="5">
        <v>0.03</v>
      </c>
      <c r="AH32" s="6"/>
      <c r="AI32" s="6"/>
      <c r="AJ32" s="7">
        <v>0</v>
      </c>
      <c r="AK32" s="7">
        <v>0</v>
      </c>
      <c r="AL32" s="7">
        <v>0</v>
      </c>
      <c r="AM32" s="7">
        <v>0</v>
      </c>
      <c r="AN32" s="7">
        <v>0</v>
      </c>
      <c r="AO32" s="12"/>
      <c r="AP32" s="12"/>
      <c r="AQ32" s="12"/>
      <c r="AR32" s="12"/>
      <c r="AS32" s="12"/>
      <c r="AT32" s="12"/>
      <c r="AU32" s="12"/>
      <c r="AV32" s="12"/>
      <c r="AW32" s="12"/>
      <c r="AX32" s="12"/>
      <c r="AY32" s="12"/>
      <c r="AZ32" s="8"/>
    </row>
    <row r="33" spans="1:52" s="21" customFormat="1" ht="16.5" x14ac:dyDescent="0.25">
      <c r="A33" s="159" t="str">
        <f>_xlfn.XLOOKUP(Y33,Mapping!B:B,Mapping!J:J,"Not Found",0,1)</f>
        <v>ICG</v>
      </c>
      <c r="B33" s="159" t="str">
        <f t="shared" si="0"/>
        <v>DEGTICG46114.4673611111</v>
      </c>
      <c r="C33" s="159"/>
      <c r="D33" s="159" t="str">
        <f t="shared" si="1"/>
        <v>P-1 M-1 NPV ICG</v>
      </c>
      <c r="E33" s="159" t="str">
        <f t="shared" si="2"/>
        <v>ICGDEGTICGP-1 M-1 NPV ICG</v>
      </c>
      <c r="F33" s="159" t="str">
        <f t="shared" si="3"/>
        <v>ICGDEGTICG</v>
      </c>
      <c r="G33" s="218" t="s">
        <v>47</v>
      </c>
      <c r="H33" s="159" t="str">
        <f t="shared" si="4"/>
        <v>Completed</v>
      </c>
      <c r="I33" s="159" t="s">
        <v>47</v>
      </c>
      <c r="J33" s="159" t="str">
        <f t="shared" si="5"/>
        <v>ICGDEGTICGP-1 M-1 NPV ICGP-1 M-1 NPV ICG46114.467361111146114.4819444444</v>
      </c>
      <c r="K33" s="218" t="str">
        <f>IF(NOT(ISERROR(HLOOKUP(A33,'MCP-Tracker Old'!$10:$10,1,0))),"Y","N")</f>
        <v>N</v>
      </c>
      <c r="L33" s="159"/>
      <c r="M33" s="159"/>
      <c r="N33" s="159"/>
      <c r="O33" s="2">
        <v>2603</v>
      </c>
      <c r="P33" s="3" t="s">
        <v>219</v>
      </c>
      <c r="Q33" s="3" t="s">
        <v>1687</v>
      </c>
      <c r="R33" s="3" t="s">
        <v>3566</v>
      </c>
      <c r="S33" s="3" t="s">
        <v>3567</v>
      </c>
      <c r="T33" s="4">
        <v>46114.467361111114</v>
      </c>
      <c r="U33" s="4">
        <v>46114.481944444444</v>
      </c>
      <c r="V33" s="4">
        <v>46114.481944444444</v>
      </c>
      <c r="W33" s="4" t="s">
        <v>42</v>
      </c>
      <c r="X33" s="3" t="s">
        <v>43</v>
      </c>
      <c r="Y33" s="4" t="s">
        <v>3732</v>
      </c>
      <c r="Z33" s="2">
        <v>1</v>
      </c>
      <c r="AA33" s="3" t="s">
        <v>3568</v>
      </c>
      <c r="AB33" s="5">
        <v>0.35</v>
      </c>
      <c r="AC33" s="5">
        <v>0</v>
      </c>
      <c r="AD33" s="5">
        <v>0.35</v>
      </c>
      <c r="AE33" s="5">
        <v>0</v>
      </c>
      <c r="AF33" s="5">
        <v>0</v>
      </c>
      <c r="AG33" s="5">
        <v>0.35</v>
      </c>
      <c r="AH33" s="6"/>
      <c r="AI33" s="6"/>
      <c r="AJ33" s="7">
        <v>0</v>
      </c>
      <c r="AK33" s="7">
        <v>0</v>
      </c>
      <c r="AL33" s="7">
        <v>0</v>
      </c>
      <c r="AM33" s="7">
        <v>0</v>
      </c>
      <c r="AN33" s="7">
        <v>0</v>
      </c>
      <c r="AO33" s="12"/>
      <c r="AP33" s="12"/>
      <c r="AQ33" s="12"/>
      <c r="AR33" s="12"/>
      <c r="AS33" s="12"/>
      <c r="AT33" s="12"/>
      <c r="AU33" s="12"/>
      <c r="AV33" s="12"/>
      <c r="AW33" s="12"/>
      <c r="AX33" s="12"/>
      <c r="AY33" s="12"/>
      <c r="AZ33" s="8"/>
    </row>
    <row r="34" spans="1:52" s="21" customFormat="1" ht="16.5" x14ac:dyDescent="0.25">
      <c r="A34" s="159" t="str">
        <f>_xlfn.XLOOKUP(Y34,Mapping!B:B,Mapping!J:J,"Not Found",0,1)</f>
        <v>ICG</v>
      </c>
      <c r="B34" s="159" t="str">
        <f t="shared" si="0"/>
        <v>BEGTICG46114.4673611111</v>
      </c>
      <c r="C34" s="159"/>
      <c r="D34" s="159" t="str">
        <f t="shared" si="1"/>
        <v>P-1 M-1 NPV ICG</v>
      </c>
      <c r="E34" s="159" t="str">
        <f t="shared" si="2"/>
        <v>ICGBEGTICGP-1 M-1 NPV ICG</v>
      </c>
      <c r="F34" s="159" t="str">
        <f t="shared" si="3"/>
        <v>ICGBEGTICG</v>
      </c>
      <c r="G34" s="218" t="s">
        <v>47</v>
      </c>
      <c r="H34" s="159" t="str">
        <f t="shared" si="4"/>
        <v>Completed</v>
      </c>
      <c r="I34" s="159" t="s">
        <v>47</v>
      </c>
      <c r="J34" s="159" t="str">
        <f t="shared" si="5"/>
        <v>ICGBEGTICGP-1 M-1 NPV ICGP-1 M-1 NPV ICG46114.467361111146114.4777777778</v>
      </c>
      <c r="K34" s="218" t="str">
        <f>IF(NOT(ISERROR(HLOOKUP(A34,'MCP-Tracker Old'!$10:$10,1,0))),"Y","N")</f>
        <v>N</v>
      </c>
      <c r="L34" s="159"/>
      <c r="M34" s="159"/>
      <c r="N34" s="159"/>
      <c r="O34" s="2">
        <v>2603</v>
      </c>
      <c r="P34" s="3" t="s">
        <v>179</v>
      </c>
      <c r="Q34" s="3" t="s">
        <v>1687</v>
      </c>
      <c r="R34" s="3" t="s">
        <v>3566</v>
      </c>
      <c r="S34" s="3" t="s">
        <v>3567</v>
      </c>
      <c r="T34" s="4">
        <v>46114.467361111114</v>
      </c>
      <c r="U34" s="4">
        <v>46114.477777777778</v>
      </c>
      <c r="V34" s="4">
        <v>46114.477777777778</v>
      </c>
      <c r="W34" s="4" t="s">
        <v>42</v>
      </c>
      <c r="X34" s="3" t="s">
        <v>43</v>
      </c>
      <c r="Y34" s="4" t="s">
        <v>3731</v>
      </c>
      <c r="Z34" s="2">
        <v>1</v>
      </c>
      <c r="AA34" s="3" t="s">
        <v>3568</v>
      </c>
      <c r="AB34" s="5">
        <v>0.25</v>
      </c>
      <c r="AC34" s="5">
        <v>0</v>
      </c>
      <c r="AD34" s="5">
        <v>0.25</v>
      </c>
      <c r="AE34" s="5">
        <v>0</v>
      </c>
      <c r="AF34" s="5">
        <v>0</v>
      </c>
      <c r="AG34" s="5">
        <v>0.25</v>
      </c>
      <c r="AH34" s="6"/>
      <c r="AI34" s="6"/>
      <c r="AJ34" s="7">
        <v>0</v>
      </c>
      <c r="AK34" s="7">
        <v>0</v>
      </c>
      <c r="AL34" s="7">
        <v>0</v>
      </c>
      <c r="AM34" s="7">
        <v>0</v>
      </c>
      <c r="AN34" s="7">
        <v>0</v>
      </c>
      <c r="AO34" s="12"/>
      <c r="AP34" s="12"/>
      <c r="AQ34" s="12"/>
      <c r="AR34" s="12"/>
      <c r="AS34" s="12"/>
      <c r="AT34" s="12"/>
      <c r="AU34" s="12"/>
      <c r="AV34" s="12"/>
      <c r="AW34" s="12"/>
      <c r="AX34" s="12"/>
      <c r="AY34" s="12"/>
      <c r="AZ34" s="8"/>
    </row>
    <row r="35" spans="1:52" s="21" customFormat="1" ht="16.5" x14ac:dyDescent="0.25">
      <c r="A35" s="159" t="str">
        <f>_xlfn.XLOOKUP(Y35,Mapping!B:B,Mapping!J:J,"Not Found",0,1)</f>
        <v>ICG</v>
      </c>
      <c r="B35" s="159" t="str">
        <f t="shared" si="0"/>
        <v>BEGTICG46114.4777777778</v>
      </c>
      <c r="C35" s="159"/>
      <c r="D35" s="159" t="str">
        <f t="shared" si="1"/>
        <v>P-1 M-1 Non-IRM planning ICG</v>
      </c>
      <c r="E35" s="159" t="str">
        <f t="shared" si="2"/>
        <v>ICGBEGTICGP-1 M-1 Non-IRM planning ICG</v>
      </c>
      <c r="F35" s="159" t="str">
        <f t="shared" si="3"/>
        <v>ICGBEGTICG</v>
      </c>
      <c r="G35" s="218" t="s">
        <v>47</v>
      </c>
      <c r="H35" s="159" t="str">
        <f t="shared" si="4"/>
        <v>Completed</v>
      </c>
      <c r="I35" s="159" t="s">
        <v>47</v>
      </c>
      <c r="J35" s="159" t="str">
        <f t="shared" si="5"/>
        <v>ICGBEGTICGP-1 M-1 Non-IRM planning ICGP-1 M-1 Non-IRM planning ICG46114.477777777846114.7527777778</v>
      </c>
      <c r="K35" s="218" t="str">
        <f>IF(NOT(ISERROR(HLOOKUP(A35,'MCP-Tracker Old'!$10:$10,1,0))),"Y","N")</f>
        <v>N</v>
      </c>
      <c r="L35" s="159"/>
      <c r="M35" s="159"/>
      <c r="N35" s="159"/>
      <c r="O35" s="2">
        <v>2603</v>
      </c>
      <c r="P35" s="3" t="s">
        <v>179</v>
      </c>
      <c r="Q35" s="3" t="s">
        <v>1687</v>
      </c>
      <c r="R35" s="3" t="s">
        <v>3572</v>
      </c>
      <c r="S35" s="3" t="s">
        <v>3573</v>
      </c>
      <c r="T35" s="4">
        <v>46114.477777777778</v>
      </c>
      <c r="U35" s="4">
        <v>46114.75277777778</v>
      </c>
      <c r="V35" s="4">
        <v>46114.75277777778</v>
      </c>
      <c r="W35" s="4" t="s">
        <v>42</v>
      </c>
      <c r="X35" s="3" t="s">
        <v>43</v>
      </c>
      <c r="Y35" s="4" t="s">
        <v>3731</v>
      </c>
      <c r="Z35" s="2">
        <v>1</v>
      </c>
      <c r="AA35" s="3" t="s">
        <v>3574</v>
      </c>
      <c r="AB35" s="5">
        <v>6.6</v>
      </c>
      <c r="AC35" s="5">
        <v>0</v>
      </c>
      <c r="AD35" s="5">
        <v>6.6</v>
      </c>
      <c r="AE35" s="5">
        <v>0</v>
      </c>
      <c r="AF35" s="5">
        <v>0</v>
      </c>
      <c r="AG35" s="5">
        <v>6.6</v>
      </c>
      <c r="AH35" s="6"/>
      <c r="AI35" s="6"/>
      <c r="AJ35" s="7">
        <v>0</v>
      </c>
      <c r="AK35" s="7">
        <v>0</v>
      </c>
      <c r="AL35" s="7">
        <v>0</v>
      </c>
      <c r="AM35" s="7">
        <v>0</v>
      </c>
      <c r="AN35" s="7">
        <v>0</v>
      </c>
      <c r="AO35" s="12"/>
      <c r="AP35" s="12"/>
      <c r="AQ35" s="12"/>
      <c r="AR35" s="12"/>
      <c r="AS35" s="12"/>
      <c r="AT35" s="12"/>
      <c r="AU35" s="12"/>
      <c r="AV35" s="12"/>
      <c r="AW35" s="12"/>
      <c r="AX35" s="12"/>
      <c r="AY35" s="12"/>
      <c r="AZ35" s="8"/>
    </row>
    <row r="36" spans="1:52" s="21" customFormat="1" ht="16.5" x14ac:dyDescent="0.25">
      <c r="A36" s="159" t="str">
        <f>_xlfn.XLOOKUP(Y36,Mapping!B:B,Mapping!J:J,"Not Found",0,1)</f>
        <v>ICG</v>
      </c>
      <c r="B36" s="159" t="str">
        <f t="shared" si="0"/>
        <v>DEGTICG46114.4819444444</v>
      </c>
      <c r="C36" s="159"/>
      <c r="D36" s="159" t="str">
        <f t="shared" si="1"/>
        <v>P-1 M-1 Non-IRM planning ICG</v>
      </c>
      <c r="E36" s="159" t="str">
        <f t="shared" si="2"/>
        <v>ICGDEGTICGP-1 M-1 Non-IRM planning ICG</v>
      </c>
      <c r="F36" s="159" t="str">
        <f t="shared" si="3"/>
        <v>ICGDEGTICG</v>
      </c>
      <c r="G36" s="218" t="s">
        <v>47</v>
      </c>
      <c r="H36" s="159" t="str">
        <f t="shared" si="4"/>
        <v>Completed</v>
      </c>
      <c r="I36" s="159" t="s">
        <v>47</v>
      </c>
      <c r="J36" s="159" t="str">
        <f t="shared" si="5"/>
        <v>ICGDEGTICGP-1 M-1 Non-IRM planning ICGP-1 M-1 Non-IRM planning ICG46114.481944444446114.8895833333</v>
      </c>
      <c r="K36" s="218" t="str">
        <f>IF(NOT(ISERROR(HLOOKUP(A36,'MCP-Tracker Old'!$10:$10,1,0))),"Y","N")</f>
        <v>N</v>
      </c>
      <c r="L36" s="159"/>
      <c r="M36" s="159"/>
      <c r="N36" s="159"/>
      <c r="O36" s="2">
        <v>2603</v>
      </c>
      <c r="P36" s="3" t="s">
        <v>219</v>
      </c>
      <c r="Q36" s="3" t="s">
        <v>1687</v>
      </c>
      <c r="R36" s="3" t="s">
        <v>3572</v>
      </c>
      <c r="S36" s="3" t="s">
        <v>3573</v>
      </c>
      <c r="T36" s="4">
        <v>46114.481944444444</v>
      </c>
      <c r="U36" s="4">
        <v>46114.88958333333</v>
      </c>
      <c r="V36" s="4">
        <v>46114.88958333333</v>
      </c>
      <c r="W36" s="4" t="s">
        <v>42</v>
      </c>
      <c r="X36" s="3" t="s">
        <v>43</v>
      </c>
      <c r="Y36" s="4" t="s">
        <v>3732</v>
      </c>
      <c r="Z36" s="2">
        <v>1</v>
      </c>
      <c r="AA36" s="3" t="s">
        <v>3574</v>
      </c>
      <c r="AB36" s="5">
        <v>9.7799999999999994</v>
      </c>
      <c r="AC36" s="5">
        <v>0</v>
      </c>
      <c r="AD36" s="5">
        <v>9.7799999999999994</v>
      </c>
      <c r="AE36" s="5">
        <v>0</v>
      </c>
      <c r="AF36" s="5">
        <v>0</v>
      </c>
      <c r="AG36" s="5">
        <v>9.7799999999999994</v>
      </c>
      <c r="AH36" s="6"/>
      <c r="AI36" s="6"/>
      <c r="AJ36" s="7">
        <v>0</v>
      </c>
      <c r="AK36" s="7">
        <v>0</v>
      </c>
      <c r="AL36" s="7">
        <v>0</v>
      </c>
      <c r="AM36" s="7">
        <v>0</v>
      </c>
      <c r="AN36" s="7">
        <v>0</v>
      </c>
      <c r="AO36" s="12"/>
      <c r="AP36" s="12"/>
      <c r="AQ36" s="12"/>
      <c r="AR36" s="12"/>
      <c r="AS36" s="12"/>
      <c r="AT36" s="12"/>
      <c r="AU36" s="12"/>
      <c r="AV36" s="12"/>
      <c r="AW36" s="12"/>
      <c r="AX36" s="12"/>
      <c r="AY36" s="12"/>
      <c r="AZ36" s="8"/>
    </row>
    <row r="37" spans="1:52" s="21" customFormat="1" ht="16.5" x14ac:dyDescent="0.25">
      <c r="A37" s="159" t="str">
        <f>_xlfn.XLOOKUP(Y37,Mapping!B:B,Mapping!J:J,"Not Found",0,1)</f>
        <v>ICG</v>
      </c>
      <c r="B37" s="159" t="str">
        <f t="shared" si="0"/>
        <v>NLBTRICG46114.4875</v>
      </c>
      <c r="C37" s="159"/>
      <c r="D37" s="159" t="str">
        <f t="shared" si="1"/>
        <v>Load SQL-to-SQL + stratify current ICG</v>
      </c>
      <c r="E37" s="159" t="str">
        <f t="shared" si="2"/>
        <v>ICGNLBTRICGLoad SQL-to-SQL + stratify current ICG</v>
      </c>
      <c r="F37" s="159" t="str">
        <f t="shared" si="3"/>
        <v>ICGNLBTRICG</v>
      </c>
      <c r="G37" s="218" t="s">
        <v>47</v>
      </c>
      <c r="H37" s="159" t="str">
        <f t="shared" si="4"/>
        <v>Completed</v>
      </c>
      <c r="I37" s="159" t="s">
        <v>47</v>
      </c>
      <c r="J37" s="159" t="str">
        <f t="shared" si="5"/>
        <v>ICGNLBTRICGLoad SQL-to-SQL + stratify current ICGLoad SQL-to-SQL + stratify current ICG46114.487546114.5173611111</v>
      </c>
      <c r="K37" s="218" t="str">
        <f>IF(NOT(ISERROR(HLOOKUP(A37,'MCP-Tracker Old'!$10:$10,1,0))),"Y","N")</f>
        <v>N</v>
      </c>
      <c r="L37" s="159"/>
      <c r="M37" s="159"/>
      <c r="N37" s="159"/>
      <c r="O37" s="2">
        <v>2603</v>
      </c>
      <c r="P37" s="3" t="s">
        <v>260</v>
      </c>
      <c r="Q37" s="3" t="s">
        <v>1687</v>
      </c>
      <c r="R37" s="3" t="s">
        <v>3560</v>
      </c>
      <c r="S37" s="3" t="s">
        <v>3561</v>
      </c>
      <c r="T37" s="4">
        <v>46114.487500000003</v>
      </c>
      <c r="U37" s="4">
        <v>46114.517361111109</v>
      </c>
      <c r="V37" s="4">
        <v>46114.517361111109</v>
      </c>
      <c r="W37" s="4" t="s">
        <v>42</v>
      </c>
      <c r="X37" s="3" t="s">
        <v>43</v>
      </c>
      <c r="Y37" s="4" t="s">
        <v>3735</v>
      </c>
      <c r="Z37" s="2">
        <v>1</v>
      </c>
      <c r="AA37" s="3" t="s">
        <v>3562</v>
      </c>
      <c r="AB37" s="5">
        <v>0.72</v>
      </c>
      <c r="AC37" s="5">
        <v>0</v>
      </c>
      <c r="AD37" s="5">
        <v>0.72</v>
      </c>
      <c r="AE37" s="5">
        <v>0</v>
      </c>
      <c r="AF37" s="5">
        <v>0</v>
      </c>
      <c r="AG37" s="5">
        <v>0.72</v>
      </c>
      <c r="AH37" s="6"/>
      <c r="AI37" s="6"/>
      <c r="AJ37" s="7">
        <v>0</v>
      </c>
      <c r="AK37" s="7">
        <v>0</v>
      </c>
      <c r="AL37" s="7">
        <v>0</v>
      </c>
      <c r="AM37" s="7">
        <v>0</v>
      </c>
      <c r="AN37" s="7">
        <v>0</v>
      </c>
      <c r="AO37" s="12"/>
      <c r="AP37" s="12"/>
      <c r="AQ37" s="12"/>
      <c r="AR37" s="12"/>
      <c r="AS37" s="12"/>
      <c r="AT37" s="12"/>
      <c r="AU37" s="12"/>
      <c r="AV37" s="12"/>
      <c r="AW37" s="12"/>
      <c r="AX37" s="12"/>
      <c r="AY37" s="12"/>
      <c r="AZ37" s="8"/>
    </row>
    <row r="38" spans="1:52" s="21" customFormat="1" ht="16.5" x14ac:dyDescent="0.25">
      <c r="A38" s="159" t="str">
        <f>_xlfn.XLOOKUP(Y38,Mapping!B:B,Mapping!J:J,"Not Found",0,1)</f>
        <v>ICG</v>
      </c>
      <c r="B38" s="159" t="str">
        <f t="shared" si="0"/>
        <v>WBUSICG46114.4923611111</v>
      </c>
      <c r="C38" s="159"/>
      <c r="D38" s="159" t="str">
        <f t="shared" si="1"/>
        <v>Load + stratify previous quarter ICG</v>
      </c>
      <c r="E38" s="159" t="str">
        <f t="shared" si="2"/>
        <v>ICGWBUSICGLoad + stratify previous quarter ICG</v>
      </c>
      <c r="F38" s="159" t="str">
        <f t="shared" si="3"/>
        <v>ICGWBUSICG</v>
      </c>
      <c r="G38" s="218" t="s">
        <v>47</v>
      </c>
      <c r="H38" s="159" t="str">
        <f t="shared" si="4"/>
        <v>Completed</v>
      </c>
      <c r="I38" s="159" t="s">
        <v>47</v>
      </c>
      <c r="J38" s="159" t="str">
        <f t="shared" si="5"/>
        <v>ICGWBUSICGLoad + stratify previous quarter ICGLoad + stratify previous quarter ICG46114.492361111146114.5076388889</v>
      </c>
      <c r="K38" s="218" t="str">
        <f>IF(NOT(ISERROR(HLOOKUP(A38,'MCP-Tracker Old'!$10:$10,1,0))),"Y","N")</f>
        <v>N</v>
      </c>
      <c r="L38" s="159"/>
      <c r="M38" s="159"/>
      <c r="N38" s="159"/>
      <c r="O38" s="2">
        <v>2603</v>
      </c>
      <c r="P38" s="3" t="s">
        <v>358</v>
      </c>
      <c r="Q38" s="3" t="s">
        <v>1687</v>
      </c>
      <c r="R38" s="3" t="s">
        <v>3733</v>
      </c>
      <c r="S38" s="3" t="s">
        <v>3736</v>
      </c>
      <c r="T38" s="4">
        <v>46114.492361111108</v>
      </c>
      <c r="U38" s="4">
        <v>46114.507638888892</v>
      </c>
      <c r="V38" s="4">
        <v>46114.507638888892</v>
      </c>
      <c r="W38" s="4" t="s">
        <v>42</v>
      </c>
      <c r="X38" s="3" t="s">
        <v>43</v>
      </c>
      <c r="Y38" s="4" t="s">
        <v>3737</v>
      </c>
      <c r="Z38" s="2">
        <v>2</v>
      </c>
      <c r="AA38" s="3" t="s">
        <v>3734</v>
      </c>
      <c r="AB38" s="5">
        <v>0.37</v>
      </c>
      <c r="AC38" s="5">
        <v>0</v>
      </c>
      <c r="AD38" s="5">
        <v>0.37</v>
      </c>
      <c r="AE38" s="5">
        <v>0</v>
      </c>
      <c r="AF38" s="5">
        <v>0</v>
      </c>
      <c r="AG38" s="5">
        <v>0.37</v>
      </c>
      <c r="AH38" s="6"/>
      <c r="AI38" s="6"/>
      <c r="AJ38" s="7">
        <v>0</v>
      </c>
      <c r="AK38" s="7">
        <v>0</v>
      </c>
      <c r="AL38" s="7">
        <v>0</v>
      </c>
      <c r="AM38" s="7">
        <v>0</v>
      </c>
      <c r="AN38" s="7">
        <v>0</v>
      </c>
      <c r="AO38" s="12"/>
      <c r="AP38" s="12"/>
      <c r="AQ38" s="12"/>
      <c r="AR38" s="12"/>
      <c r="AS38" s="12"/>
      <c r="AT38" s="12"/>
      <c r="AU38" s="12"/>
      <c r="AV38" s="12"/>
      <c r="AW38" s="12"/>
      <c r="AX38" s="12"/>
      <c r="AY38" s="12"/>
      <c r="AZ38" s="8"/>
    </row>
    <row r="39" spans="1:52" s="21" customFormat="1" ht="16.5" x14ac:dyDescent="0.25">
      <c r="A39" s="159" t="str">
        <f>_xlfn.XLOOKUP(Y39,Mapping!B:B,Mapping!J:J,"Not Found",0,1)</f>
        <v>ICG</v>
      </c>
      <c r="B39" s="159" t="str">
        <f t="shared" si="0"/>
        <v>WBUSICG46114.5076388889</v>
      </c>
      <c r="C39" s="159"/>
      <c r="D39" s="159" t="str">
        <f t="shared" si="1"/>
        <v>DB copy from ICG</v>
      </c>
      <c r="E39" s="159" t="str">
        <f t="shared" si="2"/>
        <v>ICGWBUSICGDB copy from ICG</v>
      </c>
      <c r="F39" s="159" t="str">
        <f t="shared" si="3"/>
        <v>ICGWBUSICG</v>
      </c>
      <c r="G39" s="218" t="s">
        <v>47</v>
      </c>
      <c r="H39" s="159" t="str">
        <f t="shared" si="4"/>
        <v>Completed</v>
      </c>
      <c r="I39" s="159" t="s">
        <v>47</v>
      </c>
      <c r="J39" s="159" t="str">
        <f t="shared" si="5"/>
        <v>ICGWBUSICGDB copy from ICGDB copy from ICG46114.507638888946114.5083333333</v>
      </c>
      <c r="K39" s="218" t="str">
        <f>IF(NOT(ISERROR(HLOOKUP(A39,'MCP-Tracker Old'!$10:$10,1,0))),"Y","N")</f>
        <v>N</v>
      </c>
      <c r="L39" s="159"/>
      <c r="M39" s="159"/>
      <c r="N39" s="159"/>
      <c r="O39" s="2">
        <v>2603</v>
      </c>
      <c r="P39" s="3" t="s">
        <v>358</v>
      </c>
      <c r="Q39" s="3" t="s">
        <v>1687</v>
      </c>
      <c r="R39" s="3" t="s">
        <v>3563</v>
      </c>
      <c r="S39" s="3" t="s">
        <v>3564</v>
      </c>
      <c r="T39" s="4">
        <v>46114.507638888892</v>
      </c>
      <c r="U39" s="4">
        <v>46114.508333333331</v>
      </c>
      <c r="V39" s="4">
        <v>46114.508333333331</v>
      </c>
      <c r="W39" s="4" t="s">
        <v>42</v>
      </c>
      <c r="X39" s="3" t="s">
        <v>43</v>
      </c>
      <c r="Y39" s="4" t="s">
        <v>3737</v>
      </c>
      <c r="Z39" s="2">
        <v>1</v>
      </c>
      <c r="AA39" s="3" t="s">
        <v>3565</v>
      </c>
      <c r="AB39" s="5">
        <v>0.02</v>
      </c>
      <c r="AC39" s="5">
        <v>0</v>
      </c>
      <c r="AD39" s="5">
        <v>0.02</v>
      </c>
      <c r="AE39" s="5">
        <v>0</v>
      </c>
      <c r="AF39" s="5">
        <v>0</v>
      </c>
      <c r="AG39" s="5">
        <v>0.02</v>
      </c>
      <c r="AH39" s="6"/>
      <c r="AI39" s="6"/>
      <c r="AJ39" s="7">
        <v>0</v>
      </c>
      <c r="AK39" s="7">
        <v>0</v>
      </c>
      <c r="AL39" s="7">
        <v>0</v>
      </c>
      <c r="AM39" s="7">
        <v>0</v>
      </c>
      <c r="AN39" s="7">
        <v>0</v>
      </c>
      <c r="AO39" s="12"/>
      <c r="AP39" s="12"/>
      <c r="AQ39" s="12"/>
      <c r="AR39" s="12"/>
      <c r="AS39" s="12"/>
      <c r="AT39" s="12"/>
      <c r="AU39" s="12"/>
      <c r="AV39" s="12"/>
      <c r="AW39" s="12"/>
      <c r="AX39" s="12"/>
      <c r="AY39" s="12"/>
      <c r="AZ39" s="8"/>
    </row>
    <row r="40" spans="1:52" s="21" customFormat="1" ht="16.5" x14ac:dyDescent="0.25">
      <c r="A40" s="159" t="str">
        <f>_xlfn.XLOOKUP(Y40,Mapping!B:B,Mapping!J:J,"Not Found",0,1)</f>
        <v>ICG</v>
      </c>
      <c r="B40" s="159" t="str">
        <f t="shared" si="0"/>
        <v>WBUSICG46114.5083333333</v>
      </c>
      <c r="C40" s="159"/>
      <c r="D40" s="159" t="str">
        <f t="shared" si="1"/>
        <v>P-1 M-1 NPV ICG</v>
      </c>
      <c r="E40" s="159" t="str">
        <f t="shared" si="2"/>
        <v>ICGWBUSICGP-1 M-1 NPV ICG</v>
      </c>
      <c r="F40" s="159" t="str">
        <f t="shared" si="3"/>
        <v>ICGWBUSICG</v>
      </c>
      <c r="G40" s="218" t="s">
        <v>47</v>
      </c>
      <c r="H40" s="159" t="str">
        <f t="shared" si="4"/>
        <v>Completed</v>
      </c>
      <c r="I40" s="159" t="s">
        <v>47</v>
      </c>
      <c r="J40" s="159" t="str">
        <f t="shared" si="5"/>
        <v>ICGWBUSICGP-1 M-1 NPV ICGP-1 M-1 NPV ICG46114.508333333346114.5131944444</v>
      </c>
      <c r="K40" s="218" t="str">
        <f>IF(NOT(ISERROR(HLOOKUP(A40,'MCP-Tracker Old'!$10:$10,1,0))),"Y","N")</f>
        <v>N</v>
      </c>
      <c r="L40" s="159"/>
      <c r="M40" s="159"/>
      <c r="N40" s="159"/>
      <c r="O40" s="2">
        <v>2603</v>
      </c>
      <c r="P40" s="3" t="s">
        <v>358</v>
      </c>
      <c r="Q40" s="3" t="s">
        <v>1687</v>
      </c>
      <c r="R40" s="3" t="s">
        <v>3566</v>
      </c>
      <c r="S40" s="3" t="s">
        <v>3567</v>
      </c>
      <c r="T40" s="4">
        <v>46114.508333333331</v>
      </c>
      <c r="U40" s="4">
        <v>46114.513194444444</v>
      </c>
      <c r="V40" s="4">
        <v>46114.513194444444</v>
      </c>
      <c r="W40" s="4" t="s">
        <v>42</v>
      </c>
      <c r="X40" s="3" t="s">
        <v>43</v>
      </c>
      <c r="Y40" s="4" t="s">
        <v>3737</v>
      </c>
      <c r="Z40" s="2">
        <v>1</v>
      </c>
      <c r="AA40" s="3" t="s">
        <v>3568</v>
      </c>
      <c r="AB40" s="5">
        <v>0.12</v>
      </c>
      <c r="AC40" s="5">
        <v>0</v>
      </c>
      <c r="AD40" s="5">
        <v>0.12</v>
      </c>
      <c r="AE40" s="5">
        <v>0</v>
      </c>
      <c r="AF40" s="5">
        <v>0</v>
      </c>
      <c r="AG40" s="5">
        <v>0.12</v>
      </c>
      <c r="AH40" s="6"/>
      <c r="AI40" s="6"/>
      <c r="AJ40" s="7">
        <v>0</v>
      </c>
      <c r="AK40" s="7">
        <v>0</v>
      </c>
      <c r="AL40" s="7">
        <v>0</v>
      </c>
      <c r="AM40" s="7">
        <v>0</v>
      </c>
      <c r="AN40" s="7">
        <v>0</v>
      </c>
      <c r="AO40" s="12"/>
      <c r="AP40" s="12"/>
      <c r="AQ40" s="12"/>
      <c r="AR40" s="12"/>
      <c r="AS40" s="12"/>
      <c r="AT40" s="12"/>
      <c r="AU40" s="12"/>
      <c r="AV40" s="12"/>
      <c r="AW40" s="12"/>
      <c r="AX40" s="12"/>
      <c r="AY40" s="12"/>
      <c r="AZ40" s="8"/>
    </row>
    <row r="41" spans="1:52" s="21" customFormat="1" ht="16.5" x14ac:dyDescent="0.25">
      <c r="A41" s="159" t="str">
        <f>_xlfn.XLOOKUP(Y41,Mapping!B:B,Mapping!J:J,"Not Found",0,1)</f>
        <v>ICG</v>
      </c>
      <c r="B41" s="159" t="str">
        <f t="shared" si="0"/>
        <v>WBUSICG46114.5131944444</v>
      </c>
      <c r="C41" s="159"/>
      <c r="D41" s="159" t="str">
        <f t="shared" si="1"/>
        <v>P-1 M-1 planning ICG</v>
      </c>
      <c r="E41" s="159" t="str">
        <f t="shared" si="2"/>
        <v>ICGWBUSICGP-1 M-1 planning ICG</v>
      </c>
      <c r="F41" s="159" t="str">
        <f t="shared" si="3"/>
        <v>ICGWBUSICG</v>
      </c>
      <c r="G41" s="218" t="s">
        <v>47</v>
      </c>
      <c r="H41" s="159" t="str">
        <f t="shared" si="4"/>
        <v>Completed</v>
      </c>
      <c r="I41" s="159" t="s">
        <v>47</v>
      </c>
      <c r="J41" s="159" t="str">
        <f t="shared" si="5"/>
        <v>ICGWBUSICGP-1 M-1 planning ICGP-1 M-1 planning ICG46114.513194444446114.6666666667</v>
      </c>
      <c r="K41" s="218" t="str">
        <f>IF(NOT(ISERROR(HLOOKUP(A41,'MCP-Tracker Old'!$10:$10,1,0))),"Y","N")</f>
        <v>N</v>
      </c>
      <c r="L41" s="159"/>
      <c r="M41" s="159"/>
      <c r="N41" s="159"/>
      <c r="O41" s="2">
        <v>2603</v>
      </c>
      <c r="P41" s="3" t="s">
        <v>358</v>
      </c>
      <c r="Q41" s="3" t="s">
        <v>1687</v>
      </c>
      <c r="R41" s="3" t="s">
        <v>3569</v>
      </c>
      <c r="S41" s="3" t="s">
        <v>3570</v>
      </c>
      <c r="T41" s="4">
        <v>46114.513194444444</v>
      </c>
      <c r="U41" s="4">
        <v>46114.666666666664</v>
      </c>
      <c r="V41" s="4">
        <v>46114.666666666664</v>
      </c>
      <c r="W41" s="4" t="s">
        <v>42</v>
      </c>
      <c r="X41" s="3" t="s">
        <v>43</v>
      </c>
      <c r="Y41" s="4" t="s">
        <v>3737</v>
      </c>
      <c r="Z41" s="2">
        <v>1</v>
      </c>
      <c r="AA41" s="3" t="s">
        <v>3571</v>
      </c>
      <c r="AB41" s="5">
        <v>3.68</v>
      </c>
      <c r="AC41" s="5">
        <v>0</v>
      </c>
      <c r="AD41" s="5">
        <v>3.68</v>
      </c>
      <c r="AE41" s="5">
        <v>0</v>
      </c>
      <c r="AF41" s="5">
        <v>0</v>
      </c>
      <c r="AG41" s="5">
        <v>3.68</v>
      </c>
      <c r="AH41" s="6"/>
      <c r="AI41" s="6"/>
      <c r="AJ41" s="7">
        <v>0</v>
      </c>
      <c r="AK41" s="7">
        <v>0</v>
      </c>
      <c r="AL41" s="7">
        <v>0</v>
      </c>
      <c r="AM41" s="7">
        <v>0</v>
      </c>
      <c r="AN41" s="7">
        <v>0</v>
      </c>
      <c r="AO41" s="12"/>
      <c r="AP41" s="12"/>
      <c r="AQ41" s="12"/>
      <c r="AR41" s="12"/>
      <c r="AS41" s="12"/>
      <c r="AT41" s="12"/>
      <c r="AU41" s="12"/>
      <c r="AV41" s="12"/>
      <c r="AW41" s="12"/>
      <c r="AX41" s="12"/>
      <c r="AY41" s="12"/>
      <c r="AZ41" s="8"/>
    </row>
    <row r="42" spans="1:52" s="21" customFormat="1" ht="16.5" x14ac:dyDescent="0.25">
      <c r="A42" s="159" t="str">
        <f>_xlfn.XLOOKUP(Y42,Mapping!B:B,Mapping!J:J,"Not Found",0,1)</f>
        <v>ICG</v>
      </c>
      <c r="B42" s="159" t="str">
        <f t="shared" si="0"/>
        <v>NLBTRICG46114.5173611111</v>
      </c>
      <c r="C42" s="159"/>
      <c r="D42" s="159" t="str">
        <f t="shared" si="1"/>
        <v>DB copy from ICG</v>
      </c>
      <c r="E42" s="159" t="str">
        <f t="shared" si="2"/>
        <v>ICGNLBTRICGDB copy from ICG</v>
      </c>
      <c r="F42" s="159" t="str">
        <f t="shared" si="3"/>
        <v>ICGNLBTRICG</v>
      </c>
      <c r="G42" s="218" t="s">
        <v>47</v>
      </c>
      <c r="H42" s="159" t="str">
        <f t="shared" si="4"/>
        <v>Completed</v>
      </c>
      <c r="I42" s="159" t="s">
        <v>47</v>
      </c>
      <c r="J42" s="159" t="str">
        <f t="shared" si="5"/>
        <v>ICGNLBTRICGDB copy from ICGDB copy from ICG46114.517361111146114.51875</v>
      </c>
      <c r="K42" s="218" t="str">
        <f>IF(NOT(ISERROR(HLOOKUP(A42,'MCP-Tracker Old'!$10:$10,1,0))),"Y","N")</f>
        <v>N</v>
      </c>
      <c r="L42" s="159"/>
      <c r="M42" s="159"/>
      <c r="N42" s="159"/>
      <c r="O42" s="2">
        <v>2603</v>
      </c>
      <c r="P42" s="3" t="s">
        <v>260</v>
      </c>
      <c r="Q42" s="3" t="s">
        <v>1687</v>
      </c>
      <c r="R42" s="3" t="s">
        <v>3563</v>
      </c>
      <c r="S42" s="3" t="s">
        <v>3564</v>
      </c>
      <c r="T42" s="4">
        <v>46114.517361111109</v>
      </c>
      <c r="U42" s="4">
        <v>46114.518750000003</v>
      </c>
      <c r="V42" s="4">
        <v>46114.518750000003</v>
      </c>
      <c r="W42" s="4" t="s">
        <v>42</v>
      </c>
      <c r="X42" s="3" t="s">
        <v>43</v>
      </c>
      <c r="Y42" s="4" t="s">
        <v>3735</v>
      </c>
      <c r="Z42" s="2">
        <v>1</v>
      </c>
      <c r="AA42" s="3" t="s">
        <v>3565</v>
      </c>
      <c r="AB42" s="5">
        <v>0.03</v>
      </c>
      <c r="AC42" s="5">
        <v>0</v>
      </c>
      <c r="AD42" s="5">
        <v>0.03</v>
      </c>
      <c r="AE42" s="5">
        <v>0</v>
      </c>
      <c r="AF42" s="5">
        <v>0</v>
      </c>
      <c r="AG42" s="5">
        <v>0.03</v>
      </c>
      <c r="AH42" s="6"/>
      <c r="AI42" s="6"/>
      <c r="AJ42" s="7">
        <v>0</v>
      </c>
      <c r="AK42" s="7">
        <v>0</v>
      </c>
      <c r="AL42" s="7">
        <v>0</v>
      </c>
      <c r="AM42" s="7">
        <v>0</v>
      </c>
      <c r="AN42" s="7">
        <v>0</v>
      </c>
      <c r="AO42" s="12"/>
      <c r="AP42" s="12"/>
      <c r="AQ42" s="12"/>
      <c r="AR42" s="12"/>
      <c r="AS42" s="12"/>
      <c r="AT42" s="12"/>
      <c r="AU42" s="12"/>
      <c r="AV42" s="12"/>
      <c r="AW42" s="12"/>
      <c r="AX42" s="12"/>
      <c r="AY42" s="12"/>
      <c r="AZ42" s="8"/>
    </row>
    <row r="43" spans="1:52" s="21" customFormat="1" ht="16.5" x14ac:dyDescent="0.25">
      <c r="A43" s="159" t="str">
        <f>_xlfn.XLOOKUP(Y43,Mapping!B:B,Mapping!J:J,"Not Found",0,1)</f>
        <v>ICG</v>
      </c>
      <c r="B43" s="159" t="str">
        <f t="shared" si="0"/>
        <v>NLBTRICG46114.51875</v>
      </c>
      <c r="C43" s="159"/>
      <c r="D43" s="159" t="str">
        <f t="shared" si="1"/>
        <v>P-1 M-1 NPV ICG</v>
      </c>
      <c r="E43" s="159" t="str">
        <f t="shared" si="2"/>
        <v>ICGNLBTRICGP-1 M-1 NPV ICG</v>
      </c>
      <c r="F43" s="159" t="str">
        <f t="shared" si="3"/>
        <v>ICGNLBTRICG</v>
      </c>
      <c r="G43" s="218" t="s">
        <v>47</v>
      </c>
      <c r="H43" s="159" t="str">
        <f t="shared" si="4"/>
        <v>Completed</v>
      </c>
      <c r="I43" s="159" t="s">
        <v>47</v>
      </c>
      <c r="J43" s="159" t="str">
        <f t="shared" si="5"/>
        <v>ICGNLBTRICGP-1 M-1 NPV ICGP-1 M-1 NPV ICG46114.5187546114.5458333333</v>
      </c>
      <c r="K43" s="218" t="str">
        <f>IF(NOT(ISERROR(HLOOKUP(A43,'MCP-Tracker Old'!$10:$10,1,0))),"Y","N")</f>
        <v>N</v>
      </c>
      <c r="L43" s="159"/>
      <c r="M43" s="159"/>
      <c r="N43" s="159"/>
      <c r="O43" s="2">
        <v>2603</v>
      </c>
      <c r="P43" s="3" t="s">
        <v>260</v>
      </c>
      <c r="Q43" s="3" t="s">
        <v>1687</v>
      </c>
      <c r="R43" s="3" t="s">
        <v>3566</v>
      </c>
      <c r="S43" s="3" t="s">
        <v>3567</v>
      </c>
      <c r="T43" s="4">
        <v>46114.518750000003</v>
      </c>
      <c r="U43" s="4">
        <v>46114.54583333333</v>
      </c>
      <c r="V43" s="4">
        <v>46114.54583333333</v>
      </c>
      <c r="W43" s="4" t="s">
        <v>42</v>
      </c>
      <c r="X43" s="3" t="s">
        <v>43</v>
      </c>
      <c r="Y43" s="4" t="s">
        <v>3735</v>
      </c>
      <c r="Z43" s="2">
        <v>1</v>
      </c>
      <c r="AA43" s="3" t="s">
        <v>3568</v>
      </c>
      <c r="AB43" s="5">
        <v>0.65</v>
      </c>
      <c r="AC43" s="5">
        <v>0</v>
      </c>
      <c r="AD43" s="5">
        <v>0.65</v>
      </c>
      <c r="AE43" s="5">
        <v>0</v>
      </c>
      <c r="AF43" s="5">
        <v>0</v>
      </c>
      <c r="AG43" s="5">
        <v>0.65</v>
      </c>
      <c r="AH43" s="6"/>
      <c r="AI43" s="6"/>
      <c r="AJ43" s="7">
        <v>0</v>
      </c>
      <c r="AK43" s="7">
        <v>0</v>
      </c>
      <c r="AL43" s="7">
        <v>0</v>
      </c>
      <c r="AM43" s="7">
        <v>0</v>
      </c>
      <c r="AN43" s="7">
        <v>0</v>
      </c>
      <c r="AO43" s="12"/>
      <c r="AP43" s="12"/>
      <c r="AQ43" s="12"/>
      <c r="AR43" s="12"/>
      <c r="AS43" s="12"/>
      <c r="AT43" s="12"/>
      <c r="AU43" s="12"/>
      <c r="AV43" s="12"/>
      <c r="AW43" s="12"/>
      <c r="AX43" s="12"/>
      <c r="AY43" s="12"/>
      <c r="AZ43" s="8"/>
    </row>
    <row r="44" spans="1:52" s="21" customFormat="1" ht="16.5" x14ac:dyDescent="0.25">
      <c r="A44" s="159" t="str">
        <f>_xlfn.XLOOKUP(Y44,Mapping!B:B,Mapping!J:J,"Not Found",0,1)</f>
        <v>ICG</v>
      </c>
      <c r="B44" s="159" t="str">
        <f t="shared" si="0"/>
        <v>FRDBICG46114.5270833333</v>
      </c>
      <c r="C44" s="159"/>
      <c r="D44" s="159" t="str">
        <f t="shared" si="1"/>
        <v>Maintenance Light ICG</v>
      </c>
      <c r="E44" s="159" t="str">
        <f t="shared" si="2"/>
        <v>ICGFRDBICGMaintenance Light ICG</v>
      </c>
      <c r="F44" s="159" t="str">
        <f t="shared" si="3"/>
        <v>ICGFRDBICG</v>
      </c>
      <c r="G44" s="218" t="s">
        <v>47</v>
      </c>
      <c r="H44" s="159" t="str">
        <f t="shared" si="4"/>
        <v>Completed</v>
      </c>
      <c r="I44" s="159" t="s">
        <v>47</v>
      </c>
      <c r="J44" s="159" t="str">
        <f t="shared" si="5"/>
        <v>ICGFRDBICGMaintenance Light ICGMaintenance Light ICG46114.527083333346114.5319444444</v>
      </c>
      <c r="K44" s="218" t="str">
        <f>IF(NOT(ISERROR(HLOOKUP(A44,'MCP-Tracker Old'!$10:$10,1,0))),"Y","N")</f>
        <v>N</v>
      </c>
      <c r="L44" s="159"/>
      <c r="M44" s="159"/>
      <c r="N44" s="159"/>
      <c r="O44" s="2">
        <v>2603</v>
      </c>
      <c r="P44" s="3" t="s">
        <v>475</v>
      </c>
      <c r="Q44" s="3" t="s">
        <v>1687</v>
      </c>
      <c r="R44" s="3" t="s">
        <v>3738</v>
      </c>
      <c r="S44" s="3" t="s">
        <v>3739</v>
      </c>
      <c r="T44" s="4">
        <v>46114.527083333334</v>
      </c>
      <c r="U44" s="4">
        <v>46114.531944444447</v>
      </c>
      <c r="V44" s="4">
        <v>46114.531944444447</v>
      </c>
      <c r="W44" s="4" t="s">
        <v>42</v>
      </c>
      <c r="X44" s="3" t="s">
        <v>43</v>
      </c>
      <c r="Y44" s="4" t="s">
        <v>3725</v>
      </c>
      <c r="Z44" s="2">
        <v>1</v>
      </c>
      <c r="AA44" s="3" t="s">
        <v>3740</v>
      </c>
      <c r="AB44" s="5">
        <v>0.12</v>
      </c>
      <c r="AC44" s="5">
        <v>0</v>
      </c>
      <c r="AD44" s="5">
        <v>0.12</v>
      </c>
      <c r="AE44" s="5">
        <v>0</v>
      </c>
      <c r="AF44" s="5">
        <v>0</v>
      </c>
      <c r="AG44" s="5">
        <v>0.12</v>
      </c>
      <c r="AH44" s="6"/>
      <c r="AI44" s="6"/>
      <c r="AJ44" s="7">
        <v>0</v>
      </c>
      <c r="AK44" s="7">
        <v>0</v>
      </c>
      <c r="AL44" s="7">
        <v>0</v>
      </c>
      <c r="AM44" s="7">
        <v>0</v>
      </c>
      <c r="AN44" s="7">
        <v>0</v>
      </c>
      <c r="AO44" s="12"/>
      <c r="AP44" s="12"/>
      <c r="AQ44" s="12"/>
      <c r="AR44" s="12"/>
      <c r="AS44" s="12"/>
      <c r="AT44" s="12"/>
      <c r="AU44" s="12"/>
      <c r="AV44" s="12"/>
      <c r="AW44" s="12"/>
      <c r="AX44" s="12"/>
      <c r="AY44" s="12"/>
      <c r="AZ44" s="8"/>
    </row>
    <row r="45" spans="1:52" s="21" customFormat="1" ht="16.5" x14ac:dyDescent="0.25">
      <c r="A45" s="159" t="str">
        <f>_xlfn.XLOOKUP(Y45,Mapping!B:B,Mapping!J:J,"Not Found",0,1)</f>
        <v>ICG</v>
      </c>
      <c r="B45" s="159" t="str">
        <f t="shared" si="0"/>
        <v>FRDBICG46114.5319444444</v>
      </c>
      <c r="C45" s="159"/>
      <c r="D45" s="159" t="str">
        <f t="shared" si="1"/>
        <v>Export of DFA report ICG</v>
      </c>
      <c r="E45" s="159" t="str">
        <f t="shared" si="2"/>
        <v>ICGFRDBICGExport of DFA report ICG</v>
      </c>
      <c r="F45" s="159" t="str">
        <f t="shared" si="3"/>
        <v>ICGFRDBICG</v>
      </c>
      <c r="G45" s="218" t="s">
        <v>47</v>
      </c>
      <c r="H45" s="159" t="str">
        <f t="shared" si="4"/>
        <v>Completed</v>
      </c>
      <c r="I45" s="159" t="s">
        <v>47</v>
      </c>
      <c r="J45" s="159" t="str">
        <f t="shared" si="5"/>
        <v>ICGFRDBICGExport of DFA report ICGExport of DFA report ICG46114.531944444446114.54375</v>
      </c>
      <c r="K45" s="218" t="str">
        <f>IF(NOT(ISERROR(HLOOKUP(A45,'MCP-Tracker Old'!$10:$10,1,0))),"Y","N")</f>
        <v>N</v>
      </c>
      <c r="L45" s="159"/>
      <c r="M45" s="159"/>
      <c r="N45" s="159"/>
      <c r="O45" s="2">
        <v>2603</v>
      </c>
      <c r="P45" s="3" t="s">
        <v>475</v>
      </c>
      <c r="Q45" s="3" t="s">
        <v>1687</v>
      </c>
      <c r="R45" s="3" t="s">
        <v>3581</v>
      </c>
      <c r="S45" s="3" t="s">
        <v>3582</v>
      </c>
      <c r="T45" s="4">
        <v>46114.531944444447</v>
      </c>
      <c r="U45" s="4">
        <v>46114.543749999997</v>
      </c>
      <c r="V45" s="4" t="s">
        <v>42</v>
      </c>
      <c r="W45" s="4" t="s">
        <v>42</v>
      </c>
      <c r="X45" s="3" t="s">
        <v>43</v>
      </c>
      <c r="Y45" s="4" t="s">
        <v>3725</v>
      </c>
      <c r="Z45" s="2">
        <v>1</v>
      </c>
      <c r="AA45" s="3" t="s">
        <v>3583</v>
      </c>
      <c r="AB45" s="5">
        <v>0.28000000000000003</v>
      </c>
      <c r="AC45" s="5">
        <v>0</v>
      </c>
      <c r="AD45" s="5">
        <v>0.28000000000000003</v>
      </c>
      <c r="AE45" s="5">
        <v>0</v>
      </c>
      <c r="AF45" s="5">
        <v>0</v>
      </c>
      <c r="AG45" s="5">
        <v>0.28000000000000003</v>
      </c>
      <c r="AH45" s="6"/>
      <c r="AI45" s="6"/>
      <c r="AJ45" s="7">
        <v>0</v>
      </c>
      <c r="AK45" s="7">
        <v>0</v>
      </c>
      <c r="AL45" s="7">
        <v>0</v>
      </c>
      <c r="AM45" s="7">
        <v>0</v>
      </c>
      <c r="AN45" s="7">
        <v>0</v>
      </c>
      <c r="AO45" s="12"/>
      <c r="AP45" s="12"/>
      <c r="AQ45" s="12"/>
      <c r="AR45" s="12"/>
      <c r="AS45" s="12"/>
      <c r="AT45" s="12"/>
      <c r="AU45" s="12"/>
      <c r="AV45" s="12"/>
      <c r="AW45" s="12"/>
      <c r="AX45" s="12"/>
      <c r="AY45" s="12"/>
      <c r="AZ45" s="8"/>
    </row>
    <row r="46" spans="1:52" s="21" customFormat="1" ht="16.5" x14ac:dyDescent="0.25">
      <c r="A46" s="159" t="str">
        <f>_xlfn.XLOOKUP(Y46,Mapping!B:B,Mapping!J:J,"Not Found",0,1)</f>
        <v>ICG</v>
      </c>
      <c r="B46" s="159" t="str">
        <f t="shared" si="0"/>
        <v>NLBTRICG46114.5458333333</v>
      </c>
      <c r="C46" s="159"/>
      <c r="D46" s="159" t="str">
        <f t="shared" si="1"/>
        <v>P-1 M-1 Non-IRM planning ICG</v>
      </c>
      <c r="E46" s="159" t="str">
        <f t="shared" si="2"/>
        <v>ICGNLBTRICGP-1 M-1 Non-IRM planning ICG</v>
      </c>
      <c r="F46" s="159" t="str">
        <f t="shared" si="3"/>
        <v>ICGNLBTRICG</v>
      </c>
      <c r="G46" s="218" t="s">
        <v>47</v>
      </c>
      <c r="H46" s="159" t="str">
        <f t="shared" si="4"/>
        <v>Completed</v>
      </c>
      <c r="I46" s="159" t="s">
        <v>47</v>
      </c>
      <c r="J46" s="159" t="str">
        <f t="shared" si="5"/>
        <v>ICGNLBTRICGP-1 M-1 Non-IRM planning ICGP-1 M-1 Non-IRM planning ICG46114.545833333346115.45625</v>
      </c>
      <c r="K46" s="218" t="str">
        <f>IF(NOT(ISERROR(HLOOKUP(A46,'MCP-Tracker Old'!$10:$10,1,0))),"Y","N")</f>
        <v>N</v>
      </c>
      <c r="L46" s="159"/>
      <c r="M46" s="159"/>
      <c r="N46" s="159"/>
      <c r="O46" s="2">
        <v>2603</v>
      </c>
      <c r="P46" s="3" t="s">
        <v>260</v>
      </c>
      <c r="Q46" s="3" t="s">
        <v>1687</v>
      </c>
      <c r="R46" s="3" t="s">
        <v>3572</v>
      </c>
      <c r="S46" s="3" t="s">
        <v>3573</v>
      </c>
      <c r="T46" s="4">
        <v>46114.54583333333</v>
      </c>
      <c r="U46" s="4">
        <v>46115.456250000003</v>
      </c>
      <c r="V46" s="4">
        <v>46115.456250000003</v>
      </c>
      <c r="W46" s="4" t="s">
        <v>42</v>
      </c>
      <c r="X46" s="3" t="s">
        <v>43</v>
      </c>
      <c r="Y46" s="4" t="s">
        <v>3735</v>
      </c>
      <c r="Z46" s="2">
        <v>1</v>
      </c>
      <c r="AA46" s="3" t="s">
        <v>3574</v>
      </c>
      <c r="AB46" s="5">
        <v>21.85</v>
      </c>
      <c r="AC46" s="5">
        <v>0</v>
      </c>
      <c r="AD46" s="5">
        <v>21.85</v>
      </c>
      <c r="AE46" s="5">
        <v>0</v>
      </c>
      <c r="AF46" s="5">
        <v>0</v>
      </c>
      <c r="AG46" s="5">
        <v>21.85</v>
      </c>
      <c r="AH46" s="6"/>
      <c r="AI46" s="6"/>
      <c r="AJ46" s="7">
        <v>0</v>
      </c>
      <c r="AK46" s="7">
        <v>0</v>
      </c>
      <c r="AL46" s="7">
        <v>0</v>
      </c>
      <c r="AM46" s="7">
        <v>0</v>
      </c>
      <c r="AN46" s="7">
        <v>0</v>
      </c>
      <c r="AO46" s="12"/>
      <c r="AP46" s="12"/>
      <c r="AQ46" s="12"/>
      <c r="AR46" s="12"/>
      <c r="AS46" s="12"/>
      <c r="AT46" s="12"/>
      <c r="AU46" s="12"/>
      <c r="AV46" s="12"/>
      <c r="AW46" s="12"/>
      <c r="AX46" s="12"/>
      <c r="AY46" s="12"/>
      <c r="AZ46" s="8"/>
    </row>
    <row r="47" spans="1:52" s="21" customFormat="1" ht="16.5" x14ac:dyDescent="0.25">
      <c r="A47" s="159" t="str">
        <f>_xlfn.XLOOKUP(Y47,Mapping!B:B,Mapping!J:J,"Not Found",0,1)</f>
        <v>ICG</v>
      </c>
      <c r="B47" s="159" t="str">
        <f t="shared" si="0"/>
        <v>ITDBICG46114.5902777778</v>
      </c>
      <c r="C47" s="159"/>
      <c r="D47" s="159" t="str">
        <f t="shared" si="1"/>
        <v>P-0 M-0 NPV ICG</v>
      </c>
      <c r="E47" s="159" t="str">
        <f t="shared" si="2"/>
        <v>ICGITDBICGP-0 M-0 NPV ICG</v>
      </c>
      <c r="F47" s="159" t="str">
        <f t="shared" si="3"/>
        <v>ICGITDBICG</v>
      </c>
      <c r="G47" s="218" t="s">
        <v>47</v>
      </c>
      <c r="H47" s="159" t="str">
        <f t="shared" si="4"/>
        <v>Completed</v>
      </c>
      <c r="I47" s="159" t="s">
        <v>47</v>
      </c>
      <c r="J47" s="159" t="str">
        <f t="shared" si="5"/>
        <v>ICGITDBICGP-0 M-0 NPV ICGP-0 M-0 NPV ICG46114.590277777846114.5944444444</v>
      </c>
      <c r="K47" s="218" t="str">
        <f>IF(NOT(ISERROR(HLOOKUP(A47,'MCP-Tracker Old'!$10:$10,1,0))),"Y","N")</f>
        <v>N</v>
      </c>
      <c r="L47" s="159"/>
      <c r="M47" s="159"/>
      <c r="N47" s="159"/>
      <c r="O47" s="2">
        <v>2603</v>
      </c>
      <c r="P47" s="3" t="s">
        <v>496</v>
      </c>
      <c r="Q47" s="3" t="s">
        <v>1687</v>
      </c>
      <c r="R47" s="3" t="s">
        <v>3575</v>
      </c>
      <c r="S47" s="3" t="s">
        <v>3576</v>
      </c>
      <c r="T47" s="4">
        <v>46114.590277777781</v>
      </c>
      <c r="U47" s="4">
        <v>46114.594444444447</v>
      </c>
      <c r="V47" s="4">
        <v>46114.594444444447</v>
      </c>
      <c r="W47" s="4" t="s">
        <v>42</v>
      </c>
      <c r="X47" s="3" t="s">
        <v>43</v>
      </c>
      <c r="Y47" s="4" t="s">
        <v>3724</v>
      </c>
      <c r="Z47" s="2">
        <v>1</v>
      </c>
      <c r="AA47" s="3" t="s">
        <v>3577</v>
      </c>
      <c r="AB47" s="5">
        <v>0.1</v>
      </c>
      <c r="AC47" s="5">
        <v>0</v>
      </c>
      <c r="AD47" s="5">
        <v>0.1</v>
      </c>
      <c r="AE47" s="5">
        <v>0</v>
      </c>
      <c r="AF47" s="5">
        <v>0</v>
      </c>
      <c r="AG47" s="5">
        <v>0.1</v>
      </c>
      <c r="AH47" s="6"/>
      <c r="AI47" s="6"/>
      <c r="AJ47" s="7">
        <v>0</v>
      </c>
      <c r="AK47" s="7">
        <v>0</v>
      </c>
      <c r="AL47" s="7">
        <v>0</v>
      </c>
      <c r="AM47" s="7">
        <v>0</v>
      </c>
      <c r="AN47" s="7">
        <v>0</v>
      </c>
      <c r="AO47" s="12"/>
      <c r="AP47" s="12"/>
      <c r="AQ47" s="12"/>
      <c r="AR47" s="12"/>
      <c r="AS47" s="12"/>
      <c r="AT47" s="12"/>
      <c r="AU47" s="12"/>
      <c r="AV47" s="12"/>
      <c r="AW47" s="12"/>
      <c r="AX47" s="12"/>
      <c r="AY47" s="12"/>
      <c r="AZ47" s="8"/>
    </row>
    <row r="48" spans="1:52" s="21" customFormat="1" ht="16.5" x14ac:dyDescent="0.25">
      <c r="A48" s="159" t="str">
        <f>_xlfn.XLOOKUP(Y48,Mapping!B:B,Mapping!J:J,"Not Found",0,1)</f>
        <v>ICG</v>
      </c>
      <c r="B48" s="159" t="str">
        <f t="shared" si="0"/>
        <v>ITDBICG46114.5944444444</v>
      </c>
      <c r="C48" s="159"/>
      <c r="D48" s="159" t="str">
        <f t="shared" si="1"/>
        <v>P-0 M-0 planning ICG</v>
      </c>
      <c r="E48" s="159" t="str">
        <f t="shared" si="2"/>
        <v>ICGITDBICGP-0 M-0 planning ICG</v>
      </c>
      <c r="F48" s="159" t="str">
        <f t="shared" si="3"/>
        <v>ICGITDBICG</v>
      </c>
      <c r="G48" s="218" t="s">
        <v>47</v>
      </c>
      <c r="H48" s="159" t="str">
        <f t="shared" si="4"/>
        <v>Completed</v>
      </c>
      <c r="I48" s="159" t="s">
        <v>47</v>
      </c>
      <c r="J48" s="159" t="str">
        <f t="shared" si="5"/>
        <v>ICGITDBICGP-0 M-0 planning ICGP-0 M-0 planning ICG46114.594444444446114.7777777778</v>
      </c>
      <c r="K48" s="218" t="str">
        <f>IF(NOT(ISERROR(HLOOKUP(A48,'MCP-Tracker Old'!$10:$10,1,0))),"Y","N")</f>
        <v>N</v>
      </c>
      <c r="L48" s="159"/>
      <c r="M48" s="159"/>
      <c r="N48" s="159"/>
      <c r="O48" s="2">
        <v>2603</v>
      </c>
      <c r="P48" s="3" t="s">
        <v>496</v>
      </c>
      <c r="Q48" s="3" t="s">
        <v>1687</v>
      </c>
      <c r="R48" s="3" t="s">
        <v>3578</v>
      </c>
      <c r="S48" s="3" t="s">
        <v>3579</v>
      </c>
      <c r="T48" s="4">
        <v>46114.594444444447</v>
      </c>
      <c r="U48" s="4">
        <v>46114.777777777781</v>
      </c>
      <c r="V48" s="4">
        <v>46114.777777777781</v>
      </c>
      <c r="W48" s="4" t="s">
        <v>42</v>
      </c>
      <c r="X48" s="3" t="s">
        <v>43</v>
      </c>
      <c r="Y48" s="4" t="s">
        <v>3724</v>
      </c>
      <c r="Z48" s="2">
        <v>1</v>
      </c>
      <c r="AA48" s="3" t="s">
        <v>3580</v>
      </c>
      <c r="AB48" s="5">
        <v>4.4000000000000004</v>
      </c>
      <c r="AC48" s="5">
        <v>0</v>
      </c>
      <c r="AD48" s="5">
        <v>4.4000000000000004</v>
      </c>
      <c r="AE48" s="5">
        <v>0</v>
      </c>
      <c r="AF48" s="5">
        <v>0</v>
      </c>
      <c r="AG48" s="5">
        <v>4.4000000000000004</v>
      </c>
      <c r="AH48" s="6"/>
      <c r="AI48" s="6"/>
      <c r="AJ48" s="7">
        <v>0</v>
      </c>
      <c r="AK48" s="7">
        <v>0</v>
      </c>
      <c r="AL48" s="7">
        <v>0</v>
      </c>
      <c r="AM48" s="7">
        <v>0</v>
      </c>
      <c r="AN48" s="7">
        <v>0</v>
      </c>
      <c r="AO48" s="12"/>
      <c r="AP48" s="12"/>
      <c r="AQ48" s="12"/>
      <c r="AR48" s="12"/>
      <c r="AS48" s="12"/>
      <c r="AT48" s="12"/>
      <c r="AU48" s="12"/>
      <c r="AV48" s="12"/>
      <c r="AW48" s="12"/>
      <c r="AX48" s="12"/>
      <c r="AY48" s="12"/>
      <c r="AZ48" s="8"/>
    </row>
    <row r="49" spans="1:52" s="21" customFormat="1" ht="16.5" x14ac:dyDescent="0.25">
      <c r="A49" s="159" t="str">
        <f>_xlfn.XLOOKUP(Y49,Mapping!B:B,Mapping!J:J,"Not Found",0,1)</f>
        <v>ICG</v>
      </c>
      <c r="B49" s="159" t="str">
        <f t="shared" si="0"/>
        <v>WBUSICG46114.6666666667</v>
      </c>
      <c r="C49" s="159"/>
      <c r="D49" s="159" t="str">
        <f t="shared" si="1"/>
        <v>P-0 M-0 NPV ICG</v>
      </c>
      <c r="E49" s="159" t="str">
        <f t="shared" si="2"/>
        <v>ICGWBUSICGP-0 M-0 NPV ICG</v>
      </c>
      <c r="F49" s="159" t="str">
        <f t="shared" si="3"/>
        <v>ICGWBUSICG</v>
      </c>
      <c r="G49" s="218" t="s">
        <v>47</v>
      </c>
      <c r="H49" s="159" t="str">
        <f t="shared" si="4"/>
        <v>Completed</v>
      </c>
      <c r="I49" s="159" t="s">
        <v>47</v>
      </c>
      <c r="J49" s="159" t="str">
        <f t="shared" si="5"/>
        <v>ICGWBUSICGP-0 M-0 NPV ICGP-0 M-0 NPV ICG46114.666666666746114.6694444444</v>
      </c>
      <c r="K49" s="218" t="str">
        <f>IF(NOT(ISERROR(HLOOKUP(A49,'MCP-Tracker Old'!$10:$10,1,0))),"Y","N")</f>
        <v>N</v>
      </c>
      <c r="L49" s="159"/>
      <c r="M49" s="159"/>
      <c r="N49" s="159"/>
      <c r="O49" s="2">
        <v>2603</v>
      </c>
      <c r="P49" s="3" t="s">
        <v>358</v>
      </c>
      <c r="Q49" s="3" t="s">
        <v>1687</v>
      </c>
      <c r="R49" s="3" t="s">
        <v>3575</v>
      </c>
      <c r="S49" s="3" t="s">
        <v>3576</v>
      </c>
      <c r="T49" s="4">
        <v>46114.666666666664</v>
      </c>
      <c r="U49" s="4">
        <v>46114.669444444444</v>
      </c>
      <c r="V49" s="4">
        <v>46114.669444444444</v>
      </c>
      <c r="W49" s="4" t="s">
        <v>42</v>
      </c>
      <c r="X49" s="3" t="s">
        <v>43</v>
      </c>
      <c r="Y49" s="4" t="s">
        <v>3737</v>
      </c>
      <c r="Z49" s="2">
        <v>1</v>
      </c>
      <c r="AA49" s="3" t="s">
        <v>3577</v>
      </c>
      <c r="AB49" s="5">
        <v>7.0000000000000007E-2</v>
      </c>
      <c r="AC49" s="5">
        <v>0</v>
      </c>
      <c r="AD49" s="5">
        <v>7.0000000000000007E-2</v>
      </c>
      <c r="AE49" s="5">
        <v>0</v>
      </c>
      <c r="AF49" s="5">
        <v>0</v>
      </c>
      <c r="AG49" s="5">
        <v>7.0000000000000007E-2</v>
      </c>
      <c r="AH49" s="6"/>
      <c r="AI49" s="6"/>
      <c r="AJ49" s="7">
        <v>0</v>
      </c>
      <c r="AK49" s="7">
        <v>0</v>
      </c>
      <c r="AL49" s="7">
        <v>0</v>
      </c>
      <c r="AM49" s="7">
        <v>0</v>
      </c>
      <c r="AN49" s="7">
        <v>0</v>
      </c>
      <c r="AO49" s="12"/>
      <c r="AP49" s="12"/>
      <c r="AQ49" s="12"/>
      <c r="AR49" s="12"/>
      <c r="AS49" s="12"/>
      <c r="AT49" s="12"/>
      <c r="AU49" s="12"/>
      <c r="AV49" s="12"/>
      <c r="AW49" s="12"/>
      <c r="AX49" s="12"/>
      <c r="AY49" s="12"/>
      <c r="AZ49" s="8"/>
    </row>
    <row r="50" spans="1:52" s="21" customFormat="1" ht="16.5" x14ac:dyDescent="0.25">
      <c r="A50" s="159" t="str">
        <f>_xlfn.XLOOKUP(Y50,Mapping!B:B,Mapping!J:J,"Not Found",0,1)</f>
        <v>ICG</v>
      </c>
      <c r="B50" s="159" t="str">
        <f t="shared" si="0"/>
        <v>WBUSICG46114.6694444444</v>
      </c>
      <c r="C50" s="159"/>
      <c r="D50" s="159" t="str">
        <f t="shared" si="1"/>
        <v>P-0 M-0 planning ICG</v>
      </c>
      <c r="E50" s="159" t="str">
        <f t="shared" si="2"/>
        <v>ICGWBUSICGP-0 M-0 planning ICG</v>
      </c>
      <c r="F50" s="159" t="str">
        <f t="shared" si="3"/>
        <v>ICGWBUSICG</v>
      </c>
      <c r="G50" s="218" t="s">
        <v>47</v>
      </c>
      <c r="H50" s="159" t="str">
        <f t="shared" si="4"/>
        <v>Completed</v>
      </c>
      <c r="I50" s="159" t="s">
        <v>47</v>
      </c>
      <c r="J50" s="159" t="str">
        <f t="shared" si="5"/>
        <v>ICGWBUSICGP-0 M-0 planning ICGP-0 M-0 planning ICG46114.669444444446114.8381944444</v>
      </c>
      <c r="K50" s="218" t="str">
        <f>IF(NOT(ISERROR(HLOOKUP(A50,'MCP-Tracker Old'!$10:$10,1,0))),"Y","N")</f>
        <v>N</v>
      </c>
      <c r="L50" s="159"/>
      <c r="M50" s="159"/>
      <c r="N50" s="159"/>
      <c r="O50" s="2">
        <v>2603</v>
      </c>
      <c r="P50" s="3" t="s">
        <v>358</v>
      </c>
      <c r="Q50" s="3" t="s">
        <v>1687</v>
      </c>
      <c r="R50" s="3" t="s">
        <v>3578</v>
      </c>
      <c r="S50" s="3" t="s">
        <v>3579</v>
      </c>
      <c r="T50" s="4">
        <v>46114.669444444444</v>
      </c>
      <c r="U50" s="4">
        <v>46114.838194444441</v>
      </c>
      <c r="V50" s="4">
        <v>46114.838194444441</v>
      </c>
      <c r="W50" s="4" t="s">
        <v>42</v>
      </c>
      <c r="X50" s="3" t="s">
        <v>43</v>
      </c>
      <c r="Y50" s="4" t="s">
        <v>3737</v>
      </c>
      <c r="Z50" s="2">
        <v>1</v>
      </c>
      <c r="AA50" s="3" t="s">
        <v>3580</v>
      </c>
      <c r="AB50" s="5">
        <v>4.05</v>
      </c>
      <c r="AC50" s="5">
        <v>0</v>
      </c>
      <c r="AD50" s="5">
        <v>4.05</v>
      </c>
      <c r="AE50" s="5">
        <v>0</v>
      </c>
      <c r="AF50" s="5">
        <v>0</v>
      </c>
      <c r="AG50" s="5">
        <v>4.05</v>
      </c>
      <c r="AH50" s="6"/>
      <c r="AI50" s="6"/>
      <c r="AJ50" s="7">
        <v>0</v>
      </c>
      <c r="AK50" s="7">
        <v>0</v>
      </c>
      <c r="AL50" s="7">
        <v>0</v>
      </c>
      <c r="AM50" s="7">
        <v>0</v>
      </c>
      <c r="AN50" s="7">
        <v>0</v>
      </c>
      <c r="AO50" s="12"/>
      <c r="AP50" s="12"/>
      <c r="AQ50" s="12"/>
      <c r="AR50" s="12"/>
      <c r="AS50" s="12"/>
      <c r="AT50" s="12"/>
      <c r="AU50" s="12"/>
      <c r="AV50" s="12"/>
      <c r="AW50" s="12"/>
      <c r="AX50" s="12"/>
      <c r="AY50" s="12"/>
      <c r="AZ50" s="8"/>
    </row>
    <row r="51" spans="1:52" s="21" customFormat="1" ht="16.5" x14ac:dyDescent="0.25">
      <c r="A51" s="159" t="str">
        <f>_xlfn.XLOOKUP(Y51,Mapping!B:B,Mapping!J:J,"Not Found",0,1)</f>
        <v>ICG</v>
      </c>
      <c r="B51" s="159" t="str">
        <f t="shared" si="0"/>
        <v>BEGTICG46114.7527777778</v>
      </c>
      <c r="C51" s="159"/>
      <c r="D51" s="159" t="str">
        <f t="shared" si="1"/>
        <v>P-0 M-0 NPV ICG</v>
      </c>
      <c r="E51" s="159" t="str">
        <f t="shared" si="2"/>
        <v>ICGBEGTICGP-0 M-0 NPV ICG</v>
      </c>
      <c r="F51" s="159" t="str">
        <f t="shared" si="3"/>
        <v>ICGBEGTICG</v>
      </c>
      <c r="G51" s="218" t="s">
        <v>47</v>
      </c>
      <c r="H51" s="159" t="str">
        <f t="shared" si="4"/>
        <v>Completed</v>
      </c>
      <c r="I51" s="159" t="s">
        <v>47</v>
      </c>
      <c r="J51" s="159" t="str">
        <f t="shared" si="5"/>
        <v>ICGBEGTICGP-0 M-0 NPV ICGP-0 M-0 NPV ICG46114.752777777846114.7569444444</v>
      </c>
      <c r="K51" s="218" t="str">
        <f>IF(NOT(ISERROR(HLOOKUP(A51,'MCP-Tracker Old'!$10:$10,1,0))),"Y","N")</f>
        <v>N</v>
      </c>
      <c r="L51" s="159"/>
      <c r="M51" s="159"/>
      <c r="N51" s="159"/>
      <c r="O51" s="2">
        <v>2603</v>
      </c>
      <c r="P51" s="3" t="s">
        <v>179</v>
      </c>
      <c r="Q51" s="3" t="s">
        <v>1687</v>
      </c>
      <c r="R51" s="3" t="s">
        <v>3575</v>
      </c>
      <c r="S51" s="3" t="s">
        <v>3576</v>
      </c>
      <c r="T51" s="4">
        <v>46114.75277777778</v>
      </c>
      <c r="U51" s="4">
        <v>46114.756944444445</v>
      </c>
      <c r="V51" s="4">
        <v>46114.756944444445</v>
      </c>
      <c r="W51" s="4" t="s">
        <v>42</v>
      </c>
      <c r="X51" s="3" t="s">
        <v>43</v>
      </c>
      <c r="Y51" s="4" t="s">
        <v>3731</v>
      </c>
      <c r="Z51" s="2">
        <v>1</v>
      </c>
      <c r="AA51" s="3" t="s">
        <v>3577</v>
      </c>
      <c r="AB51" s="5">
        <v>0.1</v>
      </c>
      <c r="AC51" s="5">
        <v>0</v>
      </c>
      <c r="AD51" s="5">
        <v>0.1</v>
      </c>
      <c r="AE51" s="5">
        <v>0</v>
      </c>
      <c r="AF51" s="5">
        <v>0</v>
      </c>
      <c r="AG51" s="5">
        <v>0.1</v>
      </c>
      <c r="AH51" s="6"/>
      <c r="AI51" s="6"/>
      <c r="AJ51" s="7">
        <v>0</v>
      </c>
      <c r="AK51" s="7">
        <v>0</v>
      </c>
      <c r="AL51" s="7">
        <v>0</v>
      </c>
      <c r="AM51" s="7">
        <v>0</v>
      </c>
      <c r="AN51" s="7">
        <v>0</v>
      </c>
      <c r="AO51" s="12"/>
      <c r="AP51" s="12"/>
      <c r="AQ51" s="12"/>
      <c r="AR51" s="12"/>
      <c r="AS51" s="12"/>
      <c r="AT51" s="12"/>
      <c r="AU51" s="12"/>
      <c r="AV51" s="12"/>
      <c r="AW51" s="12"/>
      <c r="AX51" s="12"/>
      <c r="AY51" s="12"/>
      <c r="AZ51" s="8"/>
    </row>
    <row r="52" spans="1:52" s="21" customFormat="1" ht="16.5" x14ac:dyDescent="0.25">
      <c r="A52" s="159" t="str">
        <f>_xlfn.XLOOKUP(Y52,Mapping!B:B,Mapping!J:J,"Not Found",0,1)</f>
        <v>ICG</v>
      </c>
      <c r="B52" s="159" t="str">
        <f t="shared" si="0"/>
        <v>BEGTICG46114.7569444444</v>
      </c>
      <c r="C52" s="159"/>
      <c r="D52" s="159" t="str">
        <f t="shared" si="1"/>
        <v>P-0 M-0 Non-IRM planning ICG</v>
      </c>
      <c r="E52" s="159" t="str">
        <f t="shared" si="2"/>
        <v>ICGBEGTICGP-0 M-0 Non-IRM planning ICG</v>
      </c>
      <c r="F52" s="159" t="str">
        <f t="shared" si="3"/>
        <v>ICGBEGTICG</v>
      </c>
      <c r="G52" s="218" t="s">
        <v>47</v>
      </c>
      <c r="H52" s="159" t="str">
        <f t="shared" si="4"/>
        <v>Completed</v>
      </c>
      <c r="I52" s="159" t="s">
        <v>47</v>
      </c>
      <c r="J52" s="159" t="str">
        <f t="shared" si="5"/>
        <v>ICGBEGTICGP-0 M-0 Non-IRM planning ICGP-0 M-0 Non-IRM planning ICG46114.756944444446115.1409722222</v>
      </c>
      <c r="K52" s="218" t="str">
        <f>IF(NOT(ISERROR(HLOOKUP(A52,'MCP-Tracker Old'!$10:$10,1,0))),"Y","N")</f>
        <v>N</v>
      </c>
      <c r="L52" s="159"/>
      <c r="M52" s="159"/>
      <c r="N52" s="159"/>
      <c r="O52" s="2">
        <v>2603</v>
      </c>
      <c r="P52" s="3" t="s">
        <v>179</v>
      </c>
      <c r="Q52" s="3" t="s">
        <v>1687</v>
      </c>
      <c r="R52" s="3" t="s">
        <v>3584</v>
      </c>
      <c r="S52" s="3" t="s">
        <v>3585</v>
      </c>
      <c r="T52" s="4">
        <v>46114.756944444445</v>
      </c>
      <c r="U52" s="4">
        <v>46115.140972222223</v>
      </c>
      <c r="V52" s="4">
        <v>46115.140972222223</v>
      </c>
      <c r="W52" s="4" t="s">
        <v>42</v>
      </c>
      <c r="X52" s="3" t="s">
        <v>43</v>
      </c>
      <c r="Y52" s="4" t="s">
        <v>3731</v>
      </c>
      <c r="Z52" s="2">
        <v>1</v>
      </c>
      <c r="AA52" s="3" t="s">
        <v>3586</v>
      </c>
      <c r="AB52" s="5">
        <v>9.2200000000000006</v>
      </c>
      <c r="AC52" s="5">
        <v>0</v>
      </c>
      <c r="AD52" s="5">
        <v>9.2200000000000006</v>
      </c>
      <c r="AE52" s="5">
        <v>0</v>
      </c>
      <c r="AF52" s="5">
        <v>0</v>
      </c>
      <c r="AG52" s="5">
        <v>9.2200000000000006</v>
      </c>
      <c r="AH52" s="6"/>
      <c r="AI52" s="6"/>
      <c r="AJ52" s="7">
        <v>0</v>
      </c>
      <c r="AK52" s="7">
        <v>0</v>
      </c>
      <c r="AL52" s="7">
        <v>0</v>
      </c>
      <c r="AM52" s="7">
        <v>0</v>
      </c>
      <c r="AN52" s="7">
        <v>0</v>
      </c>
      <c r="AO52" s="12"/>
      <c r="AP52" s="12"/>
      <c r="AQ52" s="12"/>
      <c r="AR52" s="12"/>
      <c r="AS52" s="12"/>
      <c r="AT52" s="12"/>
      <c r="AU52" s="12"/>
      <c r="AV52" s="12"/>
      <c r="AW52" s="12"/>
      <c r="AX52" s="12"/>
      <c r="AY52" s="12"/>
      <c r="AZ52" s="8"/>
    </row>
    <row r="53" spans="1:52" s="21" customFormat="1" ht="16.5" x14ac:dyDescent="0.25">
      <c r="A53" s="159" t="str">
        <f>_xlfn.XLOOKUP(Y53,Mapping!B:B,Mapping!J:J,"Not Found",0,1)</f>
        <v>ICG</v>
      </c>
      <c r="B53" s="159" t="str">
        <f t="shared" si="0"/>
        <v>ITDBICG46114.7777777778</v>
      </c>
      <c r="C53" s="159"/>
      <c r="D53" s="159" t="str">
        <f t="shared" si="1"/>
        <v>Light Maintenance ICG</v>
      </c>
      <c r="E53" s="159" t="str">
        <f t="shared" si="2"/>
        <v>ICGITDBICGLight Maintenance ICG</v>
      </c>
      <c r="F53" s="159" t="str">
        <f t="shared" si="3"/>
        <v>ICGITDBICG</v>
      </c>
      <c r="G53" s="218" t="s">
        <v>47</v>
      </c>
      <c r="H53" s="159" t="str">
        <f t="shared" si="4"/>
        <v>Completed</v>
      </c>
      <c r="I53" s="159" t="s">
        <v>47</v>
      </c>
      <c r="J53" s="159" t="str">
        <f t="shared" si="5"/>
        <v>ICGITDBICGLight Maintenance ICGLight Maintenance ICG46114.777777777846114.7847222222</v>
      </c>
      <c r="K53" s="218" t="str">
        <f>IF(NOT(ISERROR(HLOOKUP(A53,'MCP-Tracker Old'!$10:$10,1,0))),"Y","N")</f>
        <v>N</v>
      </c>
      <c r="L53" s="159"/>
      <c r="M53" s="159"/>
      <c r="N53" s="159"/>
      <c r="O53" s="2">
        <v>2603</v>
      </c>
      <c r="P53" s="3" t="s">
        <v>496</v>
      </c>
      <c r="Q53" s="3" t="s">
        <v>1687</v>
      </c>
      <c r="R53" s="3" t="s">
        <v>3587</v>
      </c>
      <c r="S53" s="3" t="s">
        <v>3588</v>
      </c>
      <c r="T53" s="4">
        <v>46114.777777777781</v>
      </c>
      <c r="U53" s="4">
        <v>46114.784722222219</v>
      </c>
      <c r="V53" s="4">
        <v>46114.784722222219</v>
      </c>
      <c r="W53" s="4" t="s">
        <v>42</v>
      </c>
      <c r="X53" s="3" t="s">
        <v>43</v>
      </c>
      <c r="Y53" s="4" t="s">
        <v>3724</v>
      </c>
      <c r="Z53" s="2">
        <v>1</v>
      </c>
      <c r="AA53" s="3" t="s">
        <v>3589</v>
      </c>
      <c r="AB53" s="5">
        <v>0.17</v>
      </c>
      <c r="AC53" s="5">
        <v>0</v>
      </c>
      <c r="AD53" s="5">
        <v>0.17</v>
      </c>
      <c r="AE53" s="5">
        <v>0</v>
      </c>
      <c r="AF53" s="5">
        <v>0</v>
      </c>
      <c r="AG53" s="5">
        <v>0.17</v>
      </c>
      <c r="AH53" s="6"/>
      <c r="AI53" s="6"/>
      <c r="AJ53" s="7">
        <v>0</v>
      </c>
      <c r="AK53" s="7">
        <v>0</v>
      </c>
      <c r="AL53" s="7">
        <v>0</v>
      </c>
      <c r="AM53" s="7">
        <v>0</v>
      </c>
      <c r="AN53" s="7">
        <v>0</v>
      </c>
      <c r="AO53" s="12"/>
      <c r="AP53" s="12"/>
      <c r="AQ53" s="12"/>
      <c r="AR53" s="12"/>
      <c r="AS53" s="12"/>
      <c r="AT53" s="12"/>
      <c r="AU53" s="12"/>
      <c r="AV53" s="12"/>
      <c r="AW53" s="12"/>
      <c r="AX53" s="12"/>
      <c r="AY53" s="12"/>
      <c r="AZ53" s="8"/>
    </row>
    <row r="54" spans="1:52" s="21" customFormat="1" ht="16.5" x14ac:dyDescent="0.25">
      <c r="A54" s="159" t="str">
        <f>_xlfn.XLOOKUP(Y54,Mapping!B:B,Mapping!J:J,"Not Found",0,1)</f>
        <v>ICG</v>
      </c>
      <c r="B54" s="159" t="str">
        <f t="shared" si="0"/>
        <v>ITDBICG46114.7847222222</v>
      </c>
      <c r="C54" s="159"/>
      <c r="D54" s="159" t="str">
        <f t="shared" si="1"/>
        <v>Export of DFA report ICG</v>
      </c>
      <c r="E54" s="159" t="str">
        <f t="shared" si="2"/>
        <v>ICGITDBICGExport of DFA report ICG</v>
      </c>
      <c r="F54" s="159" t="str">
        <f t="shared" si="3"/>
        <v>ICGITDBICG</v>
      </c>
      <c r="G54" s="218" t="s">
        <v>47</v>
      </c>
      <c r="H54" s="159" t="str">
        <f t="shared" si="4"/>
        <v>Completed</v>
      </c>
      <c r="I54" s="159" t="s">
        <v>47</v>
      </c>
      <c r="J54" s="159" t="str">
        <f t="shared" si="5"/>
        <v>ICGITDBICGExport of DFA report ICGExport of DFA report ICG46114.784722222246114.8180555556</v>
      </c>
      <c r="K54" s="218" t="str">
        <f>IF(NOT(ISERROR(HLOOKUP(A54,'MCP-Tracker Old'!$10:$10,1,0))),"Y","N")</f>
        <v>N</v>
      </c>
      <c r="L54" s="159"/>
      <c r="M54" s="159"/>
      <c r="N54" s="159"/>
      <c r="O54" s="2">
        <v>2603</v>
      </c>
      <c r="P54" s="3" t="s">
        <v>496</v>
      </c>
      <c r="Q54" s="3" t="s">
        <v>1687</v>
      </c>
      <c r="R54" s="3" t="s">
        <v>3581</v>
      </c>
      <c r="S54" s="3" t="s">
        <v>3582</v>
      </c>
      <c r="T54" s="4">
        <v>46114.784722222219</v>
      </c>
      <c r="U54" s="4">
        <v>46114.818055555559</v>
      </c>
      <c r="V54" s="4" t="s">
        <v>42</v>
      </c>
      <c r="W54" s="4" t="s">
        <v>42</v>
      </c>
      <c r="X54" s="3" t="s">
        <v>43</v>
      </c>
      <c r="Y54" s="4" t="s">
        <v>3724</v>
      </c>
      <c r="Z54" s="2">
        <v>1</v>
      </c>
      <c r="AA54" s="3" t="s">
        <v>3583</v>
      </c>
      <c r="AB54" s="5">
        <v>0.8</v>
      </c>
      <c r="AC54" s="5">
        <v>0</v>
      </c>
      <c r="AD54" s="5">
        <v>0.8</v>
      </c>
      <c r="AE54" s="5">
        <v>0</v>
      </c>
      <c r="AF54" s="5">
        <v>0</v>
      </c>
      <c r="AG54" s="5">
        <v>0.8</v>
      </c>
      <c r="AH54" s="6"/>
      <c r="AI54" s="6"/>
      <c r="AJ54" s="7">
        <v>0</v>
      </c>
      <c r="AK54" s="7">
        <v>0</v>
      </c>
      <c r="AL54" s="7">
        <v>0</v>
      </c>
      <c r="AM54" s="7">
        <v>0</v>
      </c>
      <c r="AN54" s="7">
        <v>0</v>
      </c>
      <c r="AO54" s="12"/>
      <c r="AP54" s="12"/>
      <c r="AQ54" s="12"/>
      <c r="AR54" s="12"/>
      <c r="AS54" s="12"/>
      <c r="AT54" s="12"/>
      <c r="AU54" s="12"/>
      <c r="AV54" s="12"/>
      <c r="AW54" s="12"/>
      <c r="AX54" s="12"/>
      <c r="AY54" s="12"/>
      <c r="AZ54" s="8"/>
    </row>
    <row r="55" spans="1:52" s="21" customFormat="1" ht="16.5" x14ac:dyDescent="0.25">
      <c r="A55" s="159" t="str">
        <f>_xlfn.XLOOKUP(Y55,Mapping!B:B,Mapping!J:J,"Not Found",0,1)</f>
        <v>ICG</v>
      </c>
      <c r="B55" s="159" t="str">
        <f t="shared" si="0"/>
        <v>WBUSICG46114.8381944444</v>
      </c>
      <c r="C55" s="159"/>
      <c r="D55" s="159" t="str">
        <f t="shared" si="1"/>
        <v>P-3 M-3 NPV ICG</v>
      </c>
      <c r="E55" s="159" t="str">
        <f t="shared" si="2"/>
        <v>ICGWBUSICGP-3 M-3 NPV ICG</v>
      </c>
      <c r="F55" s="159" t="str">
        <f t="shared" si="3"/>
        <v>ICGWBUSICG</v>
      </c>
      <c r="G55" s="218" t="s">
        <v>47</v>
      </c>
      <c r="H55" s="159" t="str">
        <f t="shared" si="4"/>
        <v>Completed</v>
      </c>
      <c r="I55" s="159" t="s">
        <v>47</v>
      </c>
      <c r="J55" s="159" t="str">
        <f t="shared" si="5"/>
        <v>ICGWBUSICGP-3 M-3 NPV ICGP-3 M-3 NPV ICG46114.838194444446114.8409722222</v>
      </c>
      <c r="K55" s="218" t="str">
        <f>IF(NOT(ISERROR(HLOOKUP(A55,'MCP-Tracker Old'!$10:$10,1,0))),"Y","N")</f>
        <v>N</v>
      </c>
      <c r="L55" s="159"/>
      <c r="M55" s="159"/>
      <c r="N55" s="159"/>
      <c r="O55" s="2">
        <v>2603</v>
      </c>
      <c r="P55" s="3" t="s">
        <v>358</v>
      </c>
      <c r="Q55" s="3" t="s">
        <v>1687</v>
      </c>
      <c r="R55" s="3" t="s">
        <v>3741</v>
      </c>
      <c r="S55" s="3" t="s">
        <v>3742</v>
      </c>
      <c r="T55" s="4">
        <v>46114.838194444441</v>
      </c>
      <c r="U55" s="4">
        <v>46114.84097222222</v>
      </c>
      <c r="V55" s="4">
        <v>46114.84097222222</v>
      </c>
      <c r="W55" s="4" t="s">
        <v>42</v>
      </c>
      <c r="X55" s="3" t="s">
        <v>43</v>
      </c>
      <c r="Y55" s="4" t="s">
        <v>3737</v>
      </c>
      <c r="Z55" s="2">
        <v>1</v>
      </c>
      <c r="AA55" s="3" t="s">
        <v>3743</v>
      </c>
      <c r="AB55" s="5">
        <v>7.0000000000000007E-2</v>
      </c>
      <c r="AC55" s="5">
        <v>0</v>
      </c>
      <c r="AD55" s="5">
        <v>7.0000000000000007E-2</v>
      </c>
      <c r="AE55" s="5">
        <v>0</v>
      </c>
      <c r="AF55" s="5">
        <v>0</v>
      </c>
      <c r="AG55" s="5">
        <v>7.0000000000000007E-2</v>
      </c>
      <c r="AH55" s="6"/>
      <c r="AI55" s="6"/>
      <c r="AJ55" s="7">
        <v>0</v>
      </c>
      <c r="AK55" s="7">
        <v>0</v>
      </c>
      <c r="AL55" s="7">
        <v>0</v>
      </c>
      <c r="AM55" s="7">
        <v>0</v>
      </c>
      <c r="AN55" s="7">
        <v>0</v>
      </c>
      <c r="AO55" s="12"/>
      <c r="AP55" s="12"/>
      <c r="AQ55" s="12"/>
      <c r="AR55" s="12"/>
      <c r="AS55" s="12"/>
      <c r="AT55" s="12"/>
      <c r="AU55" s="12"/>
      <c r="AV55" s="12"/>
      <c r="AW55" s="12"/>
      <c r="AX55" s="12"/>
      <c r="AY55" s="12"/>
      <c r="AZ55" s="8"/>
    </row>
    <row r="56" spans="1:52" s="21" customFormat="1" ht="16.5" x14ac:dyDescent="0.25">
      <c r="A56" s="159" t="str">
        <f>_xlfn.XLOOKUP(Y56,Mapping!B:B,Mapping!J:J,"Not Found",0,1)</f>
        <v>ICG</v>
      </c>
      <c r="B56" s="159" t="str">
        <f t="shared" si="0"/>
        <v>WBUSICG46114.8409722222</v>
      </c>
      <c r="C56" s="159"/>
      <c r="D56" s="159" t="str">
        <f t="shared" si="1"/>
        <v>P-3 M-3 planning ICG</v>
      </c>
      <c r="E56" s="159" t="str">
        <f t="shared" si="2"/>
        <v>ICGWBUSICGP-3 M-3 planning ICG</v>
      </c>
      <c r="F56" s="159" t="str">
        <f t="shared" si="3"/>
        <v>ICGWBUSICG</v>
      </c>
      <c r="G56" s="218" t="s">
        <v>47</v>
      </c>
      <c r="H56" s="159" t="str">
        <f t="shared" si="4"/>
        <v>Completed</v>
      </c>
      <c r="I56" s="159" t="s">
        <v>47</v>
      </c>
      <c r="J56" s="159" t="str">
        <f t="shared" si="5"/>
        <v>ICGWBUSICGP-3 M-3 planning ICGP-3 M-3 planning ICG46114.840972222246115</v>
      </c>
      <c r="K56" s="218" t="str">
        <f>IF(NOT(ISERROR(HLOOKUP(A56,'MCP-Tracker Old'!$10:$10,1,0))),"Y","N")</f>
        <v>N</v>
      </c>
      <c r="L56" s="159"/>
      <c r="M56" s="159"/>
      <c r="N56" s="159"/>
      <c r="O56" s="2">
        <v>2603</v>
      </c>
      <c r="P56" s="3" t="s">
        <v>358</v>
      </c>
      <c r="Q56" s="3" t="s">
        <v>1687</v>
      </c>
      <c r="R56" s="3" t="s">
        <v>3744</v>
      </c>
      <c r="S56" s="3" t="s">
        <v>3745</v>
      </c>
      <c r="T56" s="4">
        <v>46114.84097222222</v>
      </c>
      <c r="U56" s="4">
        <v>46115</v>
      </c>
      <c r="V56" s="4">
        <v>46115</v>
      </c>
      <c r="W56" s="4" t="s">
        <v>42</v>
      </c>
      <c r="X56" s="3" t="s">
        <v>43</v>
      </c>
      <c r="Y56" s="4" t="s">
        <v>3737</v>
      </c>
      <c r="Z56" s="2">
        <v>1</v>
      </c>
      <c r="AA56" s="3" t="s">
        <v>3746</v>
      </c>
      <c r="AB56" s="5">
        <v>3.82</v>
      </c>
      <c r="AC56" s="5">
        <v>0</v>
      </c>
      <c r="AD56" s="5">
        <v>3.82</v>
      </c>
      <c r="AE56" s="5">
        <v>0</v>
      </c>
      <c r="AF56" s="5">
        <v>0</v>
      </c>
      <c r="AG56" s="5">
        <v>3.82</v>
      </c>
      <c r="AH56" s="6"/>
      <c r="AI56" s="6"/>
      <c r="AJ56" s="7">
        <v>0</v>
      </c>
      <c r="AK56" s="7">
        <v>0</v>
      </c>
      <c r="AL56" s="7">
        <v>0</v>
      </c>
      <c r="AM56" s="7">
        <v>0</v>
      </c>
      <c r="AN56" s="7">
        <v>0</v>
      </c>
      <c r="AO56" s="12"/>
      <c r="AP56" s="12"/>
      <c r="AQ56" s="12"/>
      <c r="AR56" s="12"/>
      <c r="AS56" s="12"/>
      <c r="AT56" s="12"/>
      <c r="AU56" s="12"/>
      <c r="AV56" s="12"/>
      <c r="AW56" s="12"/>
      <c r="AX56" s="12"/>
      <c r="AY56" s="12"/>
      <c r="AZ56" s="8"/>
    </row>
    <row r="57" spans="1:52" s="21" customFormat="1" ht="16.5" x14ac:dyDescent="0.25">
      <c r="A57" s="159" t="str">
        <f>_xlfn.XLOOKUP(Y57,Mapping!B:B,Mapping!J:J,"Not Found",0,1)</f>
        <v>ICG</v>
      </c>
      <c r="B57" s="159" t="str">
        <f t="shared" si="0"/>
        <v>DEGTICG46114.8895833333</v>
      </c>
      <c r="C57" s="159"/>
      <c r="D57" s="159" t="str">
        <f t="shared" si="1"/>
        <v>P-0 M-0 NPV ICG</v>
      </c>
      <c r="E57" s="159" t="str">
        <f t="shared" si="2"/>
        <v>ICGDEGTICGP-0 M-0 NPV ICG</v>
      </c>
      <c r="F57" s="159" t="str">
        <f t="shared" si="3"/>
        <v>ICGDEGTICG</v>
      </c>
      <c r="G57" s="218" t="s">
        <v>47</v>
      </c>
      <c r="H57" s="159" t="str">
        <f t="shared" si="4"/>
        <v>Completed</v>
      </c>
      <c r="I57" s="159" t="s">
        <v>47</v>
      </c>
      <c r="J57" s="159" t="str">
        <f t="shared" si="5"/>
        <v>ICGDEGTICGP-0 M-0 NPV ICGP-0 M-0 NPV ICG46114.889583333346114.8979166667</v>
      </c>
      <c r="K57" s="218" t="str">
        <f>IF(NOT(ISERROR(HLOOKUP(A57,'MCP-Tracker Old'!$10:$10,1,0))),"Y","N")</f>
        <v>N</v>
      </c>
      <c r="L57" s="159"/>
      <c r="M57" s="159"/>
      <c r="N57" s="159"/>
      <c r="O57" s="2">
        <v>2603</v>
      </c>
      <c r="P57" s="3" t="s">
        <v>219</v>
      </c>
      <c r="Q57" s="3" t="s">
        <v>1687</v>
      </c>
      <c r="R57" s="3" t="s">
        <v>3575</v>
      </c>
      <c r="S57" s="3" t="s">
        <v>3576</v>
      </c>
      <c r="T57" s="4">
        <v>46114.88958333333</v>
      </c>
      <c r="U57" s="4">
        <v>46114.897916666669</v>
      </c>
      <c r="V57" s="4">
        <v>46114.897916666669</v>
      </c>
      <c r="W57" s="4" t="s">
        <v>42</v>
      </c>
      <c r="X57" s="3" t="s">
        <v>43</v>
      </c>
      <c r="Y57" s="4" t="s">
        <v>3732</v>
      </c>
      <c r="Z57" s="2">
        <v>1</v>
      </c>
      <c r="AA57" s="3" t="s">
        <v>3577</v>
      </c>
      <c r="AB57" s="5">
        <v>0.2</v>
      </c>
      <c r="AC57" s="5">
        <v>0</v>
      </c>
      <c r="AD57" s="5">
        <v>0.2</v>
      </c>
      <c r="AE57" s="5">
        <v>0</v>
      </c>
      <c r="AF57" s="5">
        <v>0</v>
      </c>
      <c r="AG57" s="5">
        <v>0.2</v>
      </c>
      <c r="AH57" s="6"/>
      <c r="AI57" s="6"/>
      <c r="AJ57" s="7">
        <v>0</v>
      </c>
      <c r="AK57" s="7">
        <v>0</v>
      </c>
      <c r="AL57" s="7">
        <v>0</v>
      </c>
      <c r="AM57" s="7">
        <v>0</v>
      </c>
      <c r="AN57" s="7">
        <v>0</v>
      </c>
      <c r="AO57" s="12"/>
      <c r="AP57" s="12"/>
      <c r="AQ57" s="12"/>
      <c r="AR57" s="12"/>
      <c r="AS57" s="12"/>
      <c r="AT57" s="12"/>
      <c r="AU57" s="12"/>
      <c r="AV57" s="12"/>
      <c r="AW57" s="12"/>
      <c r="AX57" s="12"/>
      <c r="AY57" s="12"/>
      <c r="AZ57" s="8"/>
    </row>
    <row r="58" spans="1:52" s="21" customFormat="1" ht="16.5" x14ac:dyDescent="0.25">
      <c r="A58" s="159" t="str">
        <f>_xlfn.XLOOKUP(Y58,Mapping!B:B,Mapping!J:J,"Not Found",0,1)</f>
        <v>ICG</v>
      </c>
      <c r="B58" s="159" t="str">
        <f t="shared" si="0"/>
        <v>DEGTICG46114.8979166667</v>
      </c>
      <c r="C58" s="159"/>
      <c r="D58" s="159" t="str">
        <f t="shared" si="1"/>
        <v>P-0 M-0 Non-IRM planning ICG</v>
      </c>
      <c r="E58" s="159" t="str">
        <f t="shared" si="2"/>
        <v>ICGDEGTICGP-0 M-0 Non-IRM planning ICG</v>
      </c>
      <c r="F58" s="159" t="str">
        <f t="shared" si="3"/>
        <v>ICGDEGTICG</v>
      </c>
      <c r="G58" s="218" t="s">
        <v>47</v>
      </c>
      <c r="H58" s="159" t="str">
        <f t="shared" si="4"/>
        <v>Completed</v>
      </c>
      <c r="I58" s="159" t="s">
        <v>47</v>
      </c>
      <c r="J58" s="159" t="str">
        <f t="shared" si="5"/>
        <v>ICGDEGTICGP-0 M-0 Non-IRM planning ICGP-0 M-0 Non-IRM planning ICG46114.897916666746115.2902777778</v>
      </c>
      <c r="K58" s="218" t="str">
        <f>IF(NOT(ISERROR(HLOOKUP(A58,'MCP-Tracker Old'!$10:$10,1,0))),"Y","N")</f>
        <v>N</v>
      </c>
      <c r="L58" s="159"/>
      <c r="M58" s="159"/>
      <c r="N58" s="159"/>
      <c r="O58" s="2">
        <v>2603</v>
      </c>
      <c r="P58" s="3" t="s">
        <v>219</v>
      </c>
      <c r="Q58" s="3" t="s">
        <v>1687</v>
      </c>
      <c r="R58" s="3" t="s">
        <v>3584</v>
      </c>
      <c r="S58" s="3" t="s">
        <v>3585</v>
      </c>
      <c r="T58" s="4">
        <v>46114.897916666669</v>
      </c>
      <c r="U58" s="4">
        <v>46115.290277777778</v>
      </c>
      <c r="V58" s="4">
        <v>46115.290277777778</v>
      </c>
      <c r="W58" s="4" t="s">
        <v>42</v>
      </c>
      <c r="X58" s="3" t="s">
        <v>43</v>
      </c>
      <c r="Y58" s="4" t="s">
        <v>3732</v>
      </c>
      <c r="Z58" s="2">
        <v>1</v>
      </c>
      <c r="AA58" s="3" t="s">
        <v>3586</v>
      </c>
      <c r="AB58" s="5">
        <v>9.42</v>
      </c>
      <c r="AC58" s="5">
        <v>0</v>
      </c>
      <c r="AD58" s="5">
        <v>9.42</v>
      </c>
      <c r="AE58" s="5">
        <v>0</v>
      </c>
      <c r="AF58" s="5">
        <v>0</v>
      </c>
      <c r="AG58" s="5">
        <v>9.42</v>
      </c>
      <c r="AH58" s="6"/>
      <c r="AI58" s="6"/>
      <c r="AJ58" s="7">
        <v>0</v>
      </c>
      <c r="AK58" s="7">
        <v>0</v>
      </c>
      <c r="AL58" s="7">
        <v>0</v>
      </c>
      <c r="AM58" s="7">
        <v>0</v>
      </c>
      <c r="AN58" s="7">
        <v>0</v>
      </c>
      <c r="AO58" s="12"/>
      <c r="AP58" s="12"/>
      <c r="AQ58" s="12"/>
      <c r="AR58" s="12"/>
      <c r="AS58" s="12"/>
      <c r="AT58" s="12"/>
      <c r="AU58" s="12"/>
      <c r="AV58" s="12"/>
      <c r="AW58" s="12"/>
      <c r="AX58" s="12"/>
      <c r="AY58" s="12"/>
      <c r="AZ58" s="8"/>
    </row>
    <row r="59" spans="1:52" s="21" customFormat="1" ht="16.5" x14ac:dyDescent="0.25">
      <c r="A59" s="159" t="str">
        <f>_xlfn.XLOOKUP(Y59,Mapping!B:B,Mapping!J:J,"Not Found",0,1)</f>
        <v>ICG</v>
      </c>
      <c r="B59" s="159" t="str">
        <f t="shared" si="0"/>
        <v>WBUSICG46115</v>
      </c>
      <c r="C59" s="159"/>
      <c r="D59" s="159" t="str">
        <f t="shared" si="1"/>
        <v>Light Maintenance ICG</v>
      </c>
      <c r="E59" s="159" t="str">
        <f t="shared" si="2"/>
        <v>ICGWBUSICGLight Maintenance ICG</v>
      </c>
      <c r="F59" s="159" t="str">
        <f t="shared" si="3"/>
        <v>ICGWBUSICG</v>
      </c>
      <c r="G59" s="218" t="s">
        <v>47</v>
      </c>
      <c r="H59" s="159" t="str">
        <f t="shared" si="4"/>
        <v>Completed</v>
      </c>
      <c r="I59" s="159" t="s">
        <v>47</v>
      </c>
      <c r="J59" s="159" t="str">
        <f t="shared" si="5"/>
        <v>ICGWBUSICGLight Maintenance ICGLight Maintenance ICG4611546115.0048611111</v>
      </c>
      <c r="K59" s="218" t="str">
        <f>IF(NOT(ISERROR(HLOOKUP(A59,'MCP-Tracker Old'!$10:$10,1,0))),"Y","N")</f>
        <v>N</v>
      </c>
      <c r="L59" s="159"/>
      <c r="M59" s="159"/>
      <c r="N59" s="159"/>
      <c r="O59" s="2">
        <v>2603</v>
      </c>
      <c r="P59" s="3" t="s">
        <v>358</v>
      </c>
      <c r="Q59" s="3" t="s">
        <v>1687</v>
      </c>
      <c r="R59" s="3" t="s">
        <v>3587</v>
      </c>
      <c r="S59" s="3" t="s">
        <v>3588</v>
      </c>
      <c r="T59" s="4">
        <v>46115</v>
      </c>
      <c r="U59" s="4">
        <v>46115.004861111112</v>
      </c>
      <c r="V59" s="4">
        <v>46115.004861111112</v>
      </c>
      <c r="W59" s="4" t="s">
        <v>42</v>
      </c>
      <c r="X59" s="3" t="s">
        <v>43</v>
      </c>
      <c r="Y59" s="4" t="s">
        <v>3737</v>
      </c>
      <c r="Z59" s="2">
        <v>1</v>
      </c>
      <c r="AA59" s="3" t="s">
        <v>3589</v>
      </c>
      <c r="AB59" s="5">
        <v>0.12</v>
      </c>
      <c r="AC59" s="5">
        <v>0</v>
      </c>
      <c r="AD59" s="5">
        <v>0.12</v>
      </c>
      <c r="AE59" s="5">
        <v>0</v>
      </c>
      <c r="AF59" s="5">
        <v>0</v>
      </c>
      <c r="AG59" s="5">
        <v>0.12</v>
      </c>
      <c r="AH59" s="6"/>
      <c r="AI59" s="6"/>
      <c r="AJ59" s="7">
        <v>0</v>
      </c>
      <c r="AK59" s="7">
        <v>0</v>
      </c>
      <c r="AL59" s="7">
        <v>0</v>
      </c>
      <c r="AM59" s="7">
        <v>0</v>
      </c>
      <c r="AN59" s="7">
        <v>0</v>
      </c>
      <c r="AO59" s="12"/>
      <c r="AP59" s="12"/>
      <c r="AQ59" s="12"/>
      <c r="AR59" s="12"/>
      <c r="AS59" s="12"/>
      <c r="AT59" s="12"/>
      <c r="AU59" s="12"/>
      <c r="AV59" s="12"/>
      <c r="AW59" s="12"/>
      <c r="AX59" s="12"/>
      <c r="AY59" s="12"/>
      <c r="AZ59" s="8"/>
    </row>
    <row r="60" spans="1:52" s="21" customFormat="1" ht="16.5" x14ac:dyDescent="0.25">
      <c r="A60" s="159" t="str">
        <f>_xlfn.XLOOKUP(Y60,Mapping!B:B,Mapping!J:J,"Not Found",0,1)</f>
        <v>ICG</v>
      </c>
      <c r="B60" s="159" t="str">
        <f t="shared" si="0"/>
        <v>WBUSICG46115.0048611111</v>
      </c>
      <c r="C60" s="159"/>
      <c r="D60" s="159" t="str">
        <f t="shared" si="1"/>
        <v>Export of DFA report ICG</v>
      </c>
      <c r="E60" s="159" t="str">
        <f t="shared" si="2"/>
        <v>ICGWBUSICGExport of DFA report ICG</v>
      </c>
      <c r="F60" s="159" t="str">
        <f t="shared" si="3"/>
        <v>ICGWBUSICG</v>
      </c>
      <c r="G60" s="218" t="s">
        <v>47</v>
      </c>
      <c r="H60" s="159" t="str">
        <f t="shared" si="4"/>
        <v>Completed</v>
      </c>
      <c r="I60" s="159" t="s">
        <v>47</v>
      </c>
      <c r="J60" s="159" t="str">
        <f t="shared" si="5"/>
        <v>ICGWBUSICGExport of DFA report ICGExport of DFA report ICG46115.004861111146115.0104166667</v>
      </c>
      <c r="K60" s="218" t="str">
        <f>IF(NOT(ISERROR(HLOOKUP(A60,'MCP-Tracker Old'!$10:$10,1,0))),"Y","N")</f>
        <v>N</v>
      </c>
      <c r="L60" s="159"/>
      <c r="M60" s="159"/>
      <c r="N60" s="159"/>
      <c r="O60" s="2">
        <v>2603</v>
      </c>
      <c r="P60" s="3" t="s">
        <v>358</v>
      </c>
      <c r="Q60" s="3" t="s">
        <v>1687</v>
      </c>
      <c r="R60" s="3" t="s">
        <v>3581</v>
      </c>
      <c r="S60" s="3" t="s">
        <v>3582</v>
      </c>
      <c r="T60" s="4">
        <v>46115.004861111112</v>
      </c>
      <c r="U60" s="4">
        <v>46115.010416666664</v>
      </c>
      <c r="V60" s="4" t="s">
        <v>42</v>
      </c>
      <c r="W60" s="4" t="s">
        <v>42</v>
      </c>
      <c r="X60" s="3" t="s">
        <v>43</v>
      </c>
      <c r="Y60" s="4" t="s">
        <v>3737</v>
      </c>
      <c r="Z60" s="2">
        <v>1</v>
      </c>
      <c r="AA60" s="3" t="s">
        <v>3583</v>
      </c>
      <c r="AB60" s="5">
        <v>0.13</v>
      </c>
      <c r="AC60" s="5">
        <v>0</v>
      </c>
      <c r="AD60" s="5">
        <v>0.13</v>
      </c>
      <c r="AE60" s="5">
        <v>0</v>
      </c>
      <c r="AF60" s="5">
        <v>0</v>
      </c>
      <c r="AG60" s="5">
        <v>0.13</v>
      </c>
      <c r="AH60" s="6"/>
      <c r="AI60" s="6"/>
      <c r="AJ60" s="7">
        <v>0</v>
      </c>
      <c r="AK60" s="7">
        <v>0</v>
      </c>
      <c r="AL60" s="7">
        <v>0</v>
      </c>
      <c r="AM60" s="7">
        <v>0</v>
      </c>
      <c r="AN60" s="7">
        <v>0</v>
      </c>
      <c r="AO60" s="12"/>
      <c r="AP60" s="12"/>
      <c r="AQ60" s="12"/>
      <c r="AR60" s="12"/>
      <c r="AS60" s="12"/>
      <c r="AT60" s="12"/>
      <c r="AU60" s="12"/>
      <c r="AV60" s="12"/>
      <c r="AW60" s="12"/>
      <c r="AX60" s="12"/>
      <c r="AY60" s="12"/>
      <c r="AZ60" s="8"/>
    </row>
    <row r="61" spans="1:52" s="21" customFormat="1" ht="16.5" x14ac:dyDescent="0.25">
      <c r="A61" s="159" t="str">
        <f>_xlfn.XLOOKUP(Y61,Mapping!B:B,Mapping!J:J,"Not Found",0,1)</f>
        <v>ICG</v>
      </c>
      <c r="B61" s="159" t="str">
        <f t="shared" si="0"/>
        <v>BEGTICG46115.1409722222</v>
      </c>
      <c r="C61" s="159"/>
      <c r="D61" s="159" t="str">
        <f t="shared" si="1"/>
        <v>Full Maintenance ICG</v>
      </c>
      <c r="E61" s="159" t="str">
        <f t="shared" si="2"/>
        <v>ICGBEGTICGFull Maintenance ICG</v>
      </c>
      <c r="F61" s="159" t="str">
        <f t="shared" si="3"/>
        <v>ICGBEGTICG</v>
      </c>
      <c r="G61" s="218" t="s">
        <v>47</v>
      </c>
      <c r="H61" s="159" t="str">
        <f t="shared" si="4"/>
        <v>Completed</v>
      </c>
      <c r="I61" s="159" t="s">
        <v>47</v>
      </c>
      <c r="J61" s="159" t="str">
        <f t="shared" si="5"/>
        <v>ICGBEGTICGFull Maintenance ICGFull Maintenance ICG46115.140972222246115.1756944444</v>
      </c>
      <c r="K61" s="218" t="str">
        <f>IF(NOT(ISERROR(HLOOKUP(A61,'MCP-Tracker Old'!$10:$10,1,0))),"Y","N")</f>
        <v>N</v>
      </c>
      <c r="L61" s="159"/>
      <c r="M61" s="159"/>
      <c r="N61" s="159"/>
      <c r="O61" s="2">
        <v>2603</v>
      </c>
      <c r="P61" s="3" t="s">
        <v>179</v>
      </c>
      <c r="Q61" s="3" t="s">
        <v>1687</v>
      </c>
      <c r="R61" s="3" t="s">
        <v>3747</v>
      </c>
      <c r="S61" s="3" t="s">
        <v>3748</v>
      </c>
      <c r="T61" s="4">
        <v>46115.140972222223</v>
      </c>
      <c r="U61" s="4">
        <v>46115.175694444442</v>
      </c>
      <c r="V61" s="4">
        <v>46115.175694444442</v>
      </c>
      <c r="W61" s="4" t="s">
        <v>42</v>
      </c>
      <c r="X61" s="3" t="s">
        <v>43</v>
      </c>
      <c r="Y61" s="4" t="s">
        <v>3731</v>
      </c>
      <c r="Z61" s="2">
        <v>1</v>
      </c>
      <c r="AA61" s="3" t="s">
        <v>3749</v>
      </c>
      <c r="AB61" s="5">
        <v>0.83</v>
      </c>
      <c r="AC61" s="5">
        <v>0</v>
      </c>
      <c r="AD61" s="5">
        <v>0.83</v>
      </c>
      <c r="AE61" s="5">
        <v>0</v>
      </c>
      <c r="AF61" s="5">
        <v>0</v>
      </c>
      <c r="AG61" s="5">
        <v>0.83</v>
      </c>
      <c r="AH61" s="6"/>
      <c r="AI61" s="6"/>
      <c r="AJ61" s="7">
        <v>0</v>
      </c>
      <c r="AK61" s="7">
        <v>0</v>
      </c>
      <c r="AL61" s="7">
        <v>0</v>
      </c>
      <c r="AM61" s="7">
        <v>0</v>
      </c>
      <c r="AN61" s="7">
        <v>0</v>
      </c>
      <c r="AO61" s="12"/>
      <c r="AP61" s="12"/>
      <c r="AQ61" s="12"/>
      <c r="AR61" s="12"/>
      <c r="AS61" s="12"/>
      <c r="AT61" s="12"/>
      <c r="AU61" s="12"/>
      <c r="AV61" s="12"/>
      <c r="AW61" s="12"/>
      <c r="AX61" s="12"/>
      <c r="AY61" s="12"/>
      <c r="AZ61" s="8"/>
    </row>
    <row r="62" spans="1:52" s="21" customFormat="1" ht="16.5" x14ac:dyDescent="0.25">
      <c r="A62" s="159" t="str">
        <f>_xlfn.XLOOKUP(Y62,Mapping!B:B,Mapping!J:J,"Not Found",0,1)</f>
        <v>ICG</v>
      </c>
      <c r="B62" s="159" t="str">
        <f t="shared" si="0"/>
        <v>BEGTICG46115.1756944444</v>
      </c>
      <c r="C62" s="159"/>
      <c r="D62" s="159" t="str">
        <f t="shared" si="1"/>
        <v>Export of DFA Non-IRM report ICG</v>
      </c>
      <c r="E62" s="159" t="str">
        <f t="shared" si="2"/>
        <v>ICGBEGTICGExport of DFA Non-IRM report ICG</v>
      </c>
      <c r="F62" s="159" t="str">
        <f t="shared" si="3"/>
        <v>ICGBEGTICG</v>
      </c>
      <c r="G62" s="218" t="s">
        <v>47</v>
      </c>
      <c r="H62" s="159" t="str">
        <f t="shared" si="4"/>
        <v>Completed</v>
      </c>
      <c r="I62" s="159" t="s">
        <v>47</v>
      </c>
      <c r="J62" s="159" t="str">
        <f t="shared" si="5"/>
        <v>ICGBEGTICGExport of DFA Non-IRM report ICGExport of DFA Non-IRM report ICG46115.175694444446115.1972222222</v>
      </c>
      <c r="K62" s="218" t="str">
        <f>IF(NOT(ISERROR(HLOOKUP(A62,'MCP-Tracker Old'!$10:$10,1,0))),"Y","N")</f>
        <v>N</v>
      </c>
      <c r="L62" s="159"/>
      <c r="M62" s="159"/>
      <c r="N62" s="159"/>
      <c r="O62" s="2">
        <v>2603</v>
      </c>
      <c r="P62" s="3" t="s">
        <v>179</v>
      </c>
      <c r="Q62" s="3" t="s">
        <v>1687</v>
      </c>
      <c r="R62" s="3" t="s">
        <v>3590</v>
      </c>
      <c r="S62" s="3" t="s">
        <v>3591</v>
      </c>
      <c r="T62" s="4">
        <v>46115.175694444442</v>
      </c>
      <c r="U62" s="4">
        <v>46115.197222222225</v>
      </c>
      <c r="V62" s="4">
        <v>46115.197222222225</v>
      </c>
      <c r="W62" s="4" t="s">
        <v>42</v>
      </c>
      <c r="X62" s="3" t="s">
        <v>43</v>
      </c>
      <c r="Y62" s="4" t="s">
        <v>3731</v>
      </c>
      <c r="Z62" s="2">
        <v>1</v>
      </c>
      <c r="AA62" s="3" t="s">
        <v>3592</v>
      </c>
      <c r="AB62" s="5">
        <v>0.52</v>
      </c>
      <c r="AC62" s="5">
        <v>0</v>
      </c>
      <c r="AD62" s="5">
        <v>0.52</v>
      </c>
      <c r="AE62" s="5">
        <v>0</v>
      </c>
      <c r="AF62" s="5">
        <v>0</v>
      </c>
      <c r="AG62" s="5">
        <v>0.52</v>
      </c>
      <c r="AH62" s="6"/>
      <c r="AI62" s="6"/>
      <c r="AJ62" s="7">
        <v>0</v>
      </c>
      <c r="AK62" s="7">
        <v>0</v>
      </c>
      <c r="AL62" s="7">
        <v>0</v>
      </c>
      <c r="AM62" s="7">
        <v>0</v>
      </c>
      <c r="AN62" s="7">
        <v>0</v>
      </c>
      <c r="AO62" s="12"/>
      <c r="AP62" s="12"/>
      <c r="AQ62" s="12"/>
      <c r="AR62" s="12"/>
      <c r="AS62" s="12"/>
      <c r="AT62" s="12"/>
      <c r="AU62" s="12"/>
      <c r="AV62" s="12"/>
      <c r="AW62" s="12"/>
      <c r="AX62" s="12"/>
      <c r="AY62" s="12"/>
      <c r="AZ62" s="8"/>
    </row>
    <row r="63" spans="1:52" s="21" customFormat="1" ht="16.5" x14ac:dyDescent="0.25">
      <c r="A63" s="159" t="str">
        <f>_xlfn.XLOOKUP(Y63,Mapping!B:B,Mapping!J:J,"Not Found",0,1)</f>
        <v>ICG</v>
      </c>
      <c r="B63" s="159" t="str">
        <f t="shared" si="0"/>
        <v>BEGTICG46115.1972222222</v>
      </c>
      <c r="C63" s="159"/>
      <c r="D63" s="159" t="str">
        <f t="shared" si="1"/>
        <v>Export of Market Forecast report ICG</v>
      </c>
      <c r="E63" s="159" t="str">
        <f t="shared" si="2"/>
        <v>ICGBEGTICGExport of Market Forecast report ICG</v>
      </c>
      <c r="F63" s="159" t="str">
        <f t="shared" si="3"/>
        <v>ICGBEGTICG</v>
      </c>
      <c r="G63" s="218" t="s">
        <v>47</v>
      </c>
      <c r="H63" s="159" t="str">
        <f t="shared" si="4"/>
        <v>Completed</v>
      </c>
      <c r="I63" s="159" t="s">
        <v>47</v>
      </c>
      <c r="J63" s="159" t="str">
        <f t="shared" si="5"/>
        <v>ICGBEGTICGExport of Market Forecast report ICGExport of Market Forecast report ICG46115.197222222246115.2</v>
      </c>
      <c r="K63" s="218" t="str">
        <f>IF(NOT(ISERROR(HLOOKUP(A63,'MCP-Tracker Old'!$10:$10,1,0))),"Y","N")</f>
        <v>N</v>
      </c>
      <c r="L63" s="159"/>
      <c r="M63" s="159"/>
      <c r="N63" s="159"/>
      <c r="O63" s="2">
        <v>2603</v>
      </c>
      <c r="P63" s="3" t="s">
        <v>179</v>
      </c>
      <c r="Q63" s="3" t="s">
        <v>1687</v>
      </c>
      <c r="R63" s="3" t="s">
        <v>3593</v>
      </c>
      <c r="S63" s="3" t="s">
        <v>3594</v>
      </c>
      <c r="T63" s="4">
        <v>46115.197222222225</v>
      </c>
      <c r="U63" s="4">
        <v>46115.199999999997</v>
      </c>
      <c r="V63" s="4">
        <v>46118.220833333333</v>
      </c>
      <c r="W63" s="4" t="s">
        <v>42</v>
      </c>
      <c r="X63" s="3" t="s">
        <v>43</v>
      </c>
      <c r="Y63" s="4" t="s">
        <v>3731</v>
      </c>
      <c r="Z63" s="2">
        <v>1</v>
      </c>
      <c r="AA63" s="3" t="s">
        <v>3595</v>
      </c>
      <c r="AB63" s="5">
        <v>7.0000000000000007E-2</v>
      </c>
      <c r="AC63" s="5">
        <v>0</v>
      </c>
      <c r="AD63" s="5">
        <v>7.0000000000000007E-2</v>
      </c>
      <c r="AE63" s="5">
        <v>0</v>
      </c>
      <c r="AF63" s="5">
        <v>0</v>
      </c>
      <c r="AG63" s="5">
        <v>7.0000000000000007E-2</v>
      </c>
      <c r="AH63" s="6"/>
      <c r="AI63" s="6"/>
      <c r="AJ63" s="7">
        <v>0</v>
      </c>
      <c r="AK63" s="7">
        <v>0</v>
      </c>
      <c r="AL63" s="7">
        <v>0</v>
      </c>
      <c r="AM63" s="7">
        <v>0</v>
      </c>
      <c r="AN63" s="7">
        <v>0</v>
      </c>
      <c r="AO63" s="12"/>
      <c r="AP63" s="12"/>
      <c r="AQ63" s="12"/>
      <c r="AR63" s="12"/>
      <c r="AS63" s="12"/>
      <c r="AT63" s="12"/>
      <c r="AU63" s="12"/>
      <c r="AV63" s="12"/>
      <c r="AW63" s="12"/>
      <c r="AX63" s="12"/>
      <c r="AY63" s="12"/>
      <c r="AZ63" s="8"/>
    </row>
    <row r="64" spans="1:52" s="21" customFormat="1" ht="16.5" x14ac:dyDescent="0.25">
      <c r="A64" s="159" t="str">
        <f>_xlfn.XLOOKUP(Y64,Mapping!B:B,Mapping!J:J,"Not Found",0,1)</f>
        <v>ICG</v>
      </c>
      <c r="B64" s="159" t="str">
        <f t="shared" si="0"/>
        <v>DEGTICG46115.2902777778</v>
      </c>
      <c r="C64" s="159"/>
      <c r="D64" s="159" t="str">
        <f t="shared" si="1"/>
        <v>Full Maintenance ICG</v>
      </c>
      <c r="E64" s="159" t="str">
        <f t="shared" si="2"/>
        <v>ICGDEGTICGFull Maintenance ICG</v>
      </c>
      <c r="F64" s="159" t="str">
        <f t="shared" si="3"/>
        <v>ICGDEGTICG</v>
      </c>
      <c r="G64" s="218" t="s">
        <v>47</v>
      </c>
      <c r="H64" s="159" t="str">
        <f t="shared" si="4"/>
        <v>Completed</v>
      </c>
      <c r="I64" s="159" t="s">
        <v>47</v>
      </c>
      <c r="J64" s="159" t="str">
        <f t="shared" si="5"/>
        <v>ICGDEGTICGFull Maintenance ICGFull Maintenance ICG46115.290277777846115.3388888889</v>
      </c>
      <c r="K64" s="218" t="str">
        <f>IF(NOT(ISERROR(HLOOKUP(A64,'MCP-Tracker Old'!$10:$10,1,0))),"Y","N")</f>
        <v>N</v>
      </c>
      <c r="L64" s="159"/>
      <c r="M64" s="159"/>
      <c r="N64" s="159"/>
      <c r="O64" s="2">
        <v>2603</v>
      </c>
      <c r="P64" s="3" t="s">
        <v>219</v>
      </c>
      <c r="Q64" s="3" t="s">
        <v>1687</v>
      </c>
      <c r="R64" s="3" t="s">
        <v>3747</v>
      </c>
      <c r="S64" s="3" t="s">
        <v>3748</v>
      </c>
      <c r="T64" s="4">
        <v>46115.290277777778</v>
      </c>
      <c r="U64" s="4">
        <v>46115.338888888888</v>
      </c>
      <c r="V64" s="4">
        <v>46115.339583333334</v>
      </c>
      <c r="W64" s="4" t="s">
        <v>42</v>
      </c>
      <c r="X64" s="3" t="s">
        <v>43</v>
      </c>
      <c r="Y64" s="4" t="s">
        <v>3732</v>
      </c>
      <c r="Z64" s="2">
        <v>1</v>
      </c>
      <c r="AA64" s="3" t="s">
        <v>3749</v>
      </c>
      <c r="AB64" s="5">
        <v>1.17</v>
      </c>
      <c r="AC64" s="5">
        <v>0</v>
      </c>
      <c r="AD64" s="5">
        <v>1.17</v>
      </c>
      <c r="AE64" s="5">
        <v>0</v>
      </c>
      <c r="AF64" s="5">
        <v>0</v>
      </c>
      <c r="AG64" s="5">
        <v>1.17</v>
      </c>
      <c r="AH64" s="6"/>
      <c r="AI64" s="6"/>
      <c r="AJ64" s="7">
        <v>0</v>
      </c>
      <c r="AK64" s="7">
        <v>0</v>
      </c>
      <c r="AL64" s="7">
        <v>0</v>
      </c>
      <c r="AM64" s="7">
        <v>0</v>
      </c>
      <c r="AN64" s="7">
        <v>0</v>
      </c>
      <c r="AO64" s="12"/>
      <c r="AP64" s="12"/>
      <c r="AQ64" s="12"/>
      <c r="AR64" s="12"/>
      <c r="AS64" s="12"/>
      <c r="AT64" s="12"/>
      <c r="AU64" s="12"/>
      <c r="AV64" s="12"/>
      <c r="AW64" s="12"/>
      <c r="AX64" s="12"/>
      <c r="AY64" s="12"/>
      <c r="AZ64" s="8"/>
    </row>
    <row r="65" spans="1:52" s="21" customFormat="1" ht="16.5" x14ac:dyDescent="0.25">
      <c r="A65" s="159" t="str">
        <f>_xlfn.XLOOKUP(Y65,Mapping!B:B,Mapping!J:J,"Not Found",0,1)</f>
        <v>ICG</v>
      </c>
      <c r="B65" s="159" t="str">
        <f t="shared" si="0"/>
        <v>DEGTICG46115.3395833333</v>
      </c>
      <c r="C65" s="159"/>
      <c r="D65" s="159" t="str">
        <f t="shared" si="1"/>
        <v>Export of DFA report ICG</v>
      </c>
      <c r="E65" s="159" t="str">
        <f t="shared" si="2"/>
        <v>ICGDEGTICGExport of DFA report ICG</v>
      </c>
      <c r="F65" s="159" t="str">
        <f t="shared" si="3"/>
        <v>ICGDEGTICG</v>
      </c>
      <c r="G65" s="218" t="s">
        <v>47</v>
      </c>
      <c r="H65" s="159" t="str">
        <f t="shared" si="4"/>
        <v>Completed</v>
      </c>
      <c r="I65" s="159" t="s">
        <v>47</v>
      </c>
      <c r="J65" s="159" t="str">
        <f t="shared" si="5"/>
        <v>ICGDEGTICGExport of DFA report ICGExport of DFA report ICG46115.339583333346115.3881944444</v>
      </c>
      <c r="K65" s="218" t="str">
        <f>IF(NOT(ISERROR(HLOOKUP(A65,'MCP-Tracker Old'!$10:$10,1,0))),"Y","N")</f>
        <v>N</v>
      </c>
      <c r="L65" s="159"/>
      <c r="M65" s="159"/>
      <c r="N65" s="159"/>
      <c r="O65" s="2">
        <v>2603</v>
      </c>
      <c r="P65" s="3" t="s">
        <v>219</v>
      </c>
      <c r="Q65" s="3" t="s">
        <v>1687</v>
      </c>
      <c r="R65" s="3" t="s">
        <v>3581</v>
      </c>
      <c r="S65" s="3" t="s">
        <v>3582</v>
      </c>
      <c r="T65" s="4">
        <v>46115.339583333334</v>
      </c>
      <c r="U65" s="4">
        <v>46115.388194444444</v>
      </c>
      <c r="V65" s="4">
        <v>46115.388194444444</v>
      </c>
      <c r="W65" s="4" t="s">
        <v>42</v>
      </c>
      <c r="X65" s="3" t="s">
        <v>43</v>
      </c>
      <c r="Y65" s="4" t="s">
        <v>3732</v>
      </c>
      <c r="Z65" s="2">
        <v>1</v>
      </c>
      <c r="AA65" s="3" t="s">
        <v>3583</v>
      </c>
      <c r="AB65" s="5">
        <v>1.17</v>
      </c>
      <c r="AC65" s="5">
        <v>0</v>
      </c>
      <c r="AD65" s="5">
        <v>1.17</v>
      </c>
      <c r="AE65" s="5">
        <v>0</v>
      </c>
      <c r="AF65" s="5">
        <v>0</v>
      </c>
      <c r="AG65" s="5">
        <v>1.17</v>
      </c>
      <c r="AH65" s="6"/>
      <c r="AI65" s="6"/>
      <c r="AJ65" s="7">
        <v>0</v>
      </c>
      <c r="AK65" s="7">
        <v>0</v>
      </c>
      <c r="AL65" s="7">
        <v>0</v>
      </c>
      <c r="AM65" s="7">
        <v>0</v>
      </c>
      <c r="AN65" s="7">
        <v>0</v>
      </c>
      <c r="AO65" s="12"/>
      <c r="AP65" s="12"/>
      <c r="AQ65" s="12"/>
      <c r="AR65" s="12"/>
      <c r="AS65" s="12"/>
      <c r="AT65" s="12"/>
      <c r="AU65" s="12"/>
      <c r="AV65" s="12"/>
      <c r="AW65" s="12"/>
      <c r="AX65" s="12"/>
      <c r="AY65" s="12"/>
      <c r="AZ65" s="8"/>
    </row>
    <row r="66" spans="1:52" s="21" customFormat="1" ht="16.5" x14ac:dyDescent="0.25">
      <c r="A66" s="159" t="str">
        <f>_xlfn.XLOOKUP(Y66,Mapping!B:B,Mapping!J:J,"Not Found",0,1)</f>
        <v>ICG</v>
      </c>
      <c r="B66" s="159" t="str">
        <f t="shared" si="0"/>
        <v>DEGTICG46115.3881944444</v>
      </c>
      <c r="C66" s="159"/>
      <c r="D66" s="159" t="str">
        <f t="shared" si="1"/>
        <v>Export of Market Forecast report ICG</v>
      </c>
      <c r="E66" s="159" t="str">
        <f t="shared" si="2"/>
        <v>ICGDEGTICGExport of Market Forecast report ICG</v>
      </c>
      <c r="F66" s="159" t="str">
        <f t="shared" si="3"/>
        <v>ICGDEGTICG</v>
      </c>
      <c r="G66" s="218" t="s">
        <v>47</v>
      </c>
      <c r="H66" s="159" t="str">
        <f t="shared" si="4"/>
        <v>Completed</v>
      </c>
      <c r="I66" s="159" t="s">
        <v>47</v>
      </c>
      <c r="J66" s="159" t="str">
        <f t="shared" si="5"/>
        <v>ICGDEGTICGExport of Market Forecast report ICGExport of Market Forecast report ICG46115.388194444446115.3909722222</v>
      </c>
      <c r="K66" s="218" t="str">
        <f>IF(NOT(ISERROR(HLOOKUP(A66,'MCP-Tracker Old'!$10:$10,1,0))),"Y","N")</f>
        <v>N</v>
      </c>
      <c r="L66" s="159"/>
      <c r="M66" s="159"/>
      <c r="N66" s="159"/>
      <c r="O66" s="2">
        <v>2603</v>
      </c>
      <c r="P66" s="3" t="s">
        <v>219</v>
      </c>
      <c r="Q66" s="3" t="s">
        <v>1687</v>
      </c>
      <c r="R66" s="3" t="s">
        <v>3593</v>
      </c>
      <c r="S66" s="3" t="s">
        <v>3594</v>
      </c>
      <c r="T66" s="4">
        <v>46115.388194444444</v>
      </c>
      <c r="U66" s="4">
        <v>46115.390972222223</v>
      </c>
      <c r="V66" s="4">
        <v>46118.218055555553</v>
      </c>
      <c r="W66" s="4" t="s">
        <v>42</v>
      </c>
      <c r="X66" s="3" t="s">
        <v>43</v>
      </c>
      <c r="Y66" s="4" t="s">
        <v>3732</v>
      </c>
      <c r="Z66" s="2">
        <v>1</v>
      </c>
      <c r="AA66" s="3" t="s">
        <v>3595</v>
      </c>
      <c r="AB66" s="5">
        <v>7.0000000000000007E-2</v>
      </c>
      <c r="AC66" s="5">
        <v>0</v>
      </c>
      <c r="AD66" s="5">
        <v>7.0000000000000007E-2</v>
      </c>
      <c r="AE66" s="5">
        <v>0</v>
      </c>
      <c r="AF66" s="5">
        <v>0</v>
      </c>
      <c r="AG66" s="5">
        <v>7.0000000000000007E-2</v>
      </c>
      <c r="AH66" s="6"/>
      <c r="AI66" s="6"/>
      <c r="AJ66" s="7">
        <v>0</v>
      </c>
      <c r="AK66" s="7">
        <v>0</v>
      </c>
      <c r="AL66" s="7">
        <v>0</v>
      </c>
      <c r="AM66" s="7">
        <v>0</v>
      </c>
      <c r="AN66" s="7">
        <v>0</v>
      </c>
      <c r="AO66" s="12"/>
      <c r="AP66" s="12"/>
      <c r="AQ66" s="12"/>
      <c r="AR66" s="12"/>
      <c r="AS66" s="12"/>
      <c r="AT66" s="12"/>
      <c r="AU66" s="12"/>
      <c r="AV66" s="12"/>
      <c r="AW66" s="12"/>
      <c r="AX66" s="12"/>
      <c r="AY66" s="12"/>
      <c r="AZ66" s="8"/>
    </row>
    <row r="67" spans="1:52" s="21" customFormat="1" ht="16.5" x14ac:dyDescent="0.25">
      <c r="A67" s="159" t="str">
        <f>_xlfn.XLOOKUP(Y67,Mapping!B:B,Mapping!J:J,"Not Found",0,1)</f>
        <v>ICG</v>
      </c>
      <c r="B67" s="159" t="str">
        <f t="shared" ref="B67:B130" si="6">P67&amp;A67&amp;T67</f>
        <v>BEGTICG46115.4006944444</v>
      </c>
      <c r="C67" s="159"/>
      <c r="D67" s="159" t="str">
        <f t="shared" ref="D67:D130" si="7">AA67</f>
        <v>Load SQL-to-SQL + stratify previous ICG</v>
      </c>
      <c r="E67" s="159" t="str">
        <f t="shared" ref="E67:E130" si="8">Q67&amp;P67&amp;A67&amp;D67</f>
        <v>ICGBEGTICGLoad SQL-to-SQL + stratify previous ICG</v>
      </c>
      <c r="F67" s="159" t="str">
        <f t="shared" ref="F67:F130" si="9">Q67&amp;P67&amp;A67</f>
        <v>ICGBEGTICG</v>
      </c>
      <c r="G67" s="218" t="s">
        <v>47</v>
      </c>
      <c r="H67" s="159" t="str">
        <f t="shared" ref="H67:H130" si="10">IF(G67="Y","For Rerun",IF(I67&lt;&gt;"",I67,X67))</f>
        <v>Completed</v>
      </c>
      <c r="I67" s="159" t="s">
        <v>47</v>
      </c>
      <c r="J67" s="159" t="str">
        <f t="shared" ref="J67:J130" si="11">Q67&amp;P67&amp;A67&amp;D67&amp;AA67&amp;T67&amp;U67</f>
        <v>ICGBEGTICGLoad SQL-to-SQL + stratify previous ICGLoad SQL-to-SQL + stratify previous ICG46115.400694444446115.4243055556</v>
      </c>
      <c r="K67" s="218" t="str">
        <f>IF(NOT(ISERROR(HLOOKUP(A67,'MCP-Tracker Old'!$10:$10,1,0))),"Y","N")</f>
        <v>N</v>
      </c>
      <c r="L67" s="159"/>
      <c r="M67" s="159"/>
      <c r="N67" s="159"/>
      <c r="O67" s="2">
        <v>2603</v>
      </c>
      <c r="P67" s="3" t="s">
        <v>179</v>
      </c>
      <c r="Q67" s="3" t="s">
        <v>1687</v>
      </c>
      <c r="R67" s="3" t="s">
        <v>3557</v>
      </c>
      <c r="S67" s="3" t="s">
        <v>3558</v>
      </c>
      <c r="T67" s="4">
        <v>46115.400694444441</v>
      </c>
      <c r="U67" s="4">
        <v>46115.424305555556</v>
      </c>
      <c r="V67" s="4">
        <v>46115.424305555556</v>
      </c>
      <c r="W67" s="4" t="s">
        <v>42</v>
      </c>
      <c r="X67" s="3" t="s">
        <v>43</v>
      </c>
      <c r="Y67" s="4" t="s">
        <v>1926</v>
      </c>
      <c r="Z67" s="2">
        <v>1</v>
      </c>
      <c r="AA67" s="3" t="s">
        <v>3559</v>
      </c>
      <c r="AB67" s="5">
        <v>0.56999999999999995</v>
      </c>
      <c r="AC67" s="5">
        <v>0</v>
      </c>
      <c r="AD67" s="5">
        <v>0.56999999999999995</v>
      </c>
      <c r="AE67" s="5">
        <v>0</v>
      </c>
      <c r="AF67" s="5">
        <v>0</v>
      </c>
      <c r="AG67" s="5">
        <v>0.56999999999999995</v>
      </c>
      <c r="AH67" s="6"/>
      <c r="AI67" s="6"/>
      <c r="AJ67" s="7">
        <v>0</v>
      </c>
      <c r="AK67" s="7">
        <v>0</v>
      </c>
      <c r="AL67" s="7">
        <v>0</v>
      </c>
      <c r="AM67" s="7">
        <v>0</v>
      </c>
      <c r="AN67" s="7">
        <v>0</v>
      </c>
      <c r="AO67" s="12"/>
      <c r="AP67" s="12"/>
      <c r="AQ67" s="12"/>
      <c r="AR67" s="12"/>
      <c r="AS67" s="12"/>
      <c r="AT67" s="12"/>
      <c r="AU67" s="12"/>
      <c r="AV67" s="12"/>
      <c r="AW67" s="12"/>
      <c r="AX67" s="12"/>
      <c r="AY67" s="12"/>
      <c r="AZ67" s="8"/>
    </row>
    <row r="68" spans="1:52" s="21" customFormat="1" ht="16.5" x14ac:dyDescent="0.25">
      <c r="A68" s="159" t="str">
        <f>_xlfn.XLOOKUP(Y68,Mapping!B:B,Mapping!J:J,"Not Found",0,1)</f>
        <v>ICG</v>
      </c>
      <c r="B68" s="159" t="str">
        <f t="shared" si="6"/>
        <v>DEGTICG46115.4006944444</v>
      </c>
      <c r="C68" s="159"/>
      <c r="D68" s="159" t="str">
        <f t="shared" si="7"/>
        <v>Load SQL-to-SQL + stratify previous ICG</v>
      </c>
      <c r="E68" s="159" t="str">
        <f t="shared" si="8"/>
        <v>ICGDEGTICGLoad SQL-to-SQL + stratify previous ICG</v>
      </c>
      <c r="F68" s="159" t="str">
        <f t="shared" si="9"/>
        <v>ICGDEGTICG</v>
      </c>
      <c r="G68" s="218" t="s">
        <v>47</v>
      </c>
      <c r="H68" s="159" t="str">
        <f t="shared" si="10"/>
        <v>Completed</v>
      </c>
      <c r="I68" s="159" t="s">
        <v>47</v>
      </c>
      <c r="J68" s="159" t="str">
        <f t="shared" si="11"/>
        <v>ICGDEGTICGLoad SQL-to-SQL + stratify previous ICGLoad SQL-to-SQL + stratify previous ICG46115.400694444446115.4243055556</v>
      </c>
      <c r="K68" s="218" t="str">
        <f>IF(NOT(ISERROR(HLOOKUP(A68,'MCP-Tracker Old'!$10:$10,1,0))),"Y","N")</f>
        <v>N</v>
      </c>
      <c r="L68" s="159"/>
      <c r="M68" s="159"/>
      <c r="N68" s="159"/>
      <c r="O68" s="2">
        <v>2603</v>
      </c>
      <c r="P68" s="3" t="s">
        <v>219</v>
      </c>
      <c r="Q68" s="3" t="s">
        <v>1687</v>
      </c>
      <c r="R68" s="3" t="s">
        <v>3557</v>
      </c>
      <c r="S68" s="3" t="s">
        <v>3558</v>
      </c>
      <c r="T68" s="4">
        <v>46115.400694444441</v>
      </c>
      <c r="U68" s="4">
        <v>46115.424305555556</v>
      </c>
      <c r="V68" s="4">
        <v>46115.424305555556</v>
      </c>
      <c r="W68" s="4" t="s">
        <v>42</v>
      </c>
      <c r="X68" s="3" t="s">
        <v>43</v>
      </c>
      <c r="Y68" s="4" t="s">
        <v>3750</v>
      </c>
      <c r="Z68" s="2">
        <v>1</v>
      </c>
      <c r="AA68" s="3" t="s">
        <v>3559</v>
      </c>
      <c r="AB68" s="5">
        <v>0.56999999999999995</v>
      </c>
      <c r="AC68" s="5">
        <v>0</v>
      </c>
      <c r="AD68" s="5">
        <v>0.56999999999999995</v>
      </c>
      <c r="AE68" s="5">
        <v>0</v>
      </c>
      <c r="AF68" s="5">
        <v>0</v>
      </c>
      <c r="AG68" s="5">
        <v>0.56999999999999995</v>
      </c>
      <c r="AH68" s="6"/>
      <c r="AI68" s="6"/>
      <c r="AJ68" s="7">
        <v>0</v>
      </c>
      <c r="AK68" s="7">
        <v>0</v>
      </c>
      <c r="AL68" s="7">
        <v>0</v>
      </c>
      <c r="AM68" s="7">
        <v>0</v>
      </c>
      <c r="AN68" s="7">
        <v>0</v>
      </c>
      <c r="AO68" s="12"/>
      <c r="AP68" s="12"/>
      <c r="AQ68" s="12"/>
      <c r="AR68" s="12"/>
      <c r="AS68" s="12"/>
      <c r="AT68" s="12"/>
      <c r="AU68" s="12"/>
      <c r="AV68" s="12"/>
      <c r="AW68" s="12"/>
      <c r="AX68" s="12"/>
      <c r="AY68" s="12"/>
      <c r="AZ68" s="8"/>
    </row>
    <row r="69" spans="1:52" s="21" customFormat="1" ht="16.5" x14ac:dyDescent="0.25">
      <c r="A69" s="159" t="str">
        <f>_xlfn.XLOOKUP(Y69,Mapping!B:B,Mapping!J:J,"Not Found",0,1)</f>
        <v>ICG</v>
      </c>
      <c r="B69" s="159" t="str">
        <f t="shared" si="6"/>
        <v>BEGTICG46115.4243055556</v>
      </c>
      <c r="C69" s="159"/>
      <c r="D69" s="159" t="str">
        <f t="shared" si="7"/>
        <v>Load SQL-to-SQL + stratify current ICG</v>
      </c>
      <c r="E69" s="159" t="str">
        <f t="shared" si="8"/>
        <v>ICGBEGTICGLoad SQL-to-SQL + stratify current ICG</v>
      </c>
      <c r="F69" s="159" t="str">
        <f t="shared" si="9"/>
        <v>ICGBEGTICG</v>
      </c>
      <c r="G69" s="218" t="s">
        <v>47</v>
      </c>
      <c r="H69" s="159" t="str">
        <f t="shared" si="10"/>
        <v>Completed</v>
      </c>
      <c r="I69" s="159" t="s">
        <v>47</v>
      </c>
      <c r="J69" s="159" t="str">
        <f t="shared" si="11"/>
        <v>ICGBEGTICGLoad SQL-to-SQL + stratify current ICGLoad SQL-to-SQL + stratify current ICG46115.424305555646115.4472222222</v>
      </c>
      <c r="K69" s="218" t="str">
        <f>IF(NOT(ISERROR(HLOOKUP(A69,'MCP-Tracker Old'!$10:$10,1,0))),"Y","N")</f>
        <v>N</v>
      </c>
      <c r="L69" s="159"/>
      <c r="M69" s="159"/>
      <c r="N69" s="159"/>
      <c r="O69" s="2">
        <v>2603</v>
      </c>
      <c r="P69" s="3" t="s">
        <v>179</v>
      </c>
      <c r="Q69" s="3" t="s">
        <v>1687</v>
      </c>
      <c r="R69" s="3" t="s">
        <v>3560</v>
      </c>
      <c r="S69" s="3" t="s">
        <v>3561</v>
      </c>
      <c r="T69" s="4">
        <v>46115.424305555556</v>
      </c>
      <c r="U69" s="4">
        <v>46115.447222222225</v>
      </c>
      <c r="V69" s="4">
        <v>46115.447222222225</v>
      </c>
      <c r="W69" s="4" t="s">
        <v>42</v>
      </c>
      <c r="X69" s="3" t="s">
        <v>43</v>
      </c>
      <c r="Y69" s="4" t="s">
        <v>1926</v>
      </c>
      <c r="Z69" s="2">
        <v>1</v>
      </c>
      <c r="AA69" s="3" t="s">
        <v>3562</v>
      </c>
      <c r="AB69" s="5">
        <v>0.55000000000000004</v>
      </c>
      <c r="AC69" s="5">
        <v>0</v>
      </c>
      <c r="AD69" s="5">
        <v>0.55000000000000004</v>
      </c>
      <c r="AE69" s="5">
        <v>0</v>
      </c>
      <c r="AF69" s="5">
        <v>0</v>
      </c>
      <c r="AG69" s="5">
        <v>0.55000000000000004</v>
      </c>
      <c r="AH69" s="6"/>
      <c r="AI69" s="6"/>
      <c r="AJ69" s="7">
        <v>0</v>
      </c>
      <c r="AK69" s="7">
        <v>0</v>
      </c>
      <c r="AL69" s="7">
        <v>0</v>
      </c>
      <c r="AM69" s="7">
        <v>0</v>
      </c>
      <c r="AN69" s="7">
        <v>0</v>
      </c>
      <c r="AO69" s="12"/>
      <c r="AP69" s="12"/>
      <c r="AQ69" s="12"/>
      <c r="AR69" s="12"/>
      <c r="AS69" s="12"/>
      <c r="AT69" s="12"/>
      <c r="AU69" s="12"/>
      <c r="AV69" s="12"/>
      <c r="AW69" s="12"/>
      <c r="AX69" s="12"/>
      <c r="AY69" s="12"/>
      <c r="AZ69" s="8"/>
    </row>
    <row r="70" spans="1:52" s="21" customFormat="1" ht="16.5" x14ac:dyDescent="0.25">
      <c r="A70" s="159" t="str">
        <f>_xlfn.XLOOKUP(Y70,Mapping!B:B,Mapping!J:J,"Not Found",0,1)</f>
        <v>ICG</v>
      </c>
      <c r="B70" s="159" t="str">
        <f t="shared" si="6"/>
        <v>DEGTICG46115.4243055556</v>
      </c>
      <c r="C70" s="159"/>
      <c r="D70" s="159" t="str">
        <f t="shared" si="7"/>
        <v>Load SQL-to-SQL + stratify current ICG</v>
      </c>
      <c r="E70" s="159" t="str">
        <f t="shared" si="8"/>
        <v>ICGDEGTICGLoad SQL-to-SQL + stratify current ICG</v>
      </c>
      <c r="F70" s="159" t="str">
        <f t="shared" si="9"/>
        <v>ICGDEGTICG</v>
      </c>
      <c r="G70" s="218" t="s">
        <v>47</v>
      </c>
      <c r="H70" s="159" t="str">
        <f t="shared" si="10"/>
        <v>Completed</v>
      </c>
      <c r="I70" s="159" t="s">
        <v>47</v>
      </c>
      <c r="J70" s="159" t="str">
        <f t="shared" si="11"/>
        <v>ICGDEGTICGLoad SQL-to-SQL + stratify current ICGLoad SQL-to-SQL + stratify current ICG46115.424305555646115.4472222222</v>
      </c>
      <c r="K70" s="218" t="str">
        <f>IF(NOT(ISERROR(HLOOKUP(A70,'MCP-Tracker Old'!$10:$10,1,0))),"Y","N")</f>
        <v>N</v>
      </c>
      <c r="L70" s="159"/>
      <c r="M70" s="159"/>
      <c r="N70" s="159"/>
      <c r="O70" s="2">
        <v>2603</v>
      </c>
      <c r="P70" s="3" t="s">
        <v>219</v>
      </c>
      <c r="Q70" s="3" t="s">
        <v>1687</v>
      </c>
      <c r="R70" s="3" t="s">
        <v>3560</v>
      </c>
      <c r="S70" s="3" t="s">
        <v>3561</v>
      </c>
      <c r="T70" s="4">
        <v>46115.424305555556</v>
      </c>
      <c r="U70" s="4">
        <v>46115.447222222225</v>
      </c>
      <c r="V70" s="4">
        <v>46115.447222222225</v>
      </c>
      <c r="W70" s="4" t="s">
        <v>42</v>
      </c>
      <c r="X70" s="3" t="s">
        <v>43</v>
      </c>
      <c r="Y70" s="4" t="s">
        <v>3750</v>
      </c>
      <c r="Z70" s="2">
        <v>1</v>
      </c>
      <c r="AA70" s="3" t="s">
        <v>3562</v>
      </c>
      <c r="AB70" s="5">
        <v>0.55000000000000004</v>
      </c>
      <c r="AC70" s="5">
        <v>0</v>
      </c>
      <c r="AD70" s="5">
        <v>0.55000000000000004</v>
      </c>
      <c r="AE70" s="5">
        <v>0</v>
      </c>
      <c r="AF70" s="5">
        <v>0</v>
      </c>
      <c r="AG70" s="5">
        <v>0.55000000000000004</v>
      </c>
      <c r="AH70" s="6"/>
      <c r="AI70" s="6"/>
      <c r="AJ70" s="7">
        <v>0</v>
      </c>
      <c r="AK70" s="7">
        <v>0</v>
      </c>
      <c r="AL70" s="7">
        <v>0</v>
      </c>
      <c r="AM70" s="7">
        <v>0</v>
      </c>
      <c r="AN70" s="7">
        <v>0</v>
      </c>
      <c r="AO70" s="12"/>
      <c r="AP70" s="12"/>
      <c r="AQ70" s="12"/>
      <c r="AR70" s="12"/>
      <c r="AS70" s="12"/>
      <c r="AT70" s="12"/>
      <c r="AU70" s="12"/>
      <c r="AV70" s="12"/>
      <c r="AW70" s="12"/>
      <c r="AX70" s="12"/>
      <c r="AY70" s="12"/>
      <c r="AZ70" s="8"/>
    </row>
    <row r="71" spans="1:52" s="21" customFormat="1" ht="16.5" x14ac:dyDescent="0.25">
      <c r="A71" s="159" t="str">
        <f>_xlfn.XLOOKUP(Y71,Mapping!B:B,Mapping!J:J,"Not Found",0,1)</f>
        <v>ICG</v>
      </c>
      <c r="B71" s="159" t="str">
        <f t="shared" si="6"/>
        <v>DEGTICG46115.4472222222</v>
      </c>
      <c r="C71" s="159"/>
      <c r="D71" s="159" t="str">
        <f t="shared" si="7"/>
        <v>P-1 M-1 NPV ICG</v>
      </c>
      <c r="E71" s="159" t="str">
        <f t="shared" si="8"/>
        <v>ICGDEGTICGP-1 M-1 NPV ICG</v>
      </c>
      <c r="F71" s="159" t="str">
        <f t="shared" si="9"/>
        <v>ICGDEGTICG</v>
      </c>
      <c r="G71" s="218" t="s">
        <v>47</v>
      </c>
      <c r="H71" s="159" t="str">
        <f t="shared" si="10"/>
        <v>Completed</v>
      </c>
      <c r="I71" s="159" t="s">
        <v>47</v>
      </c>
      <c r="J71" s="159" t="str">
        <f t="shared" si="11"/>
        <v>ICGDEGTICGP-1 M-1 NPV ICGP-1 M-1 NPV ICG46115.447222222246115.4611111111</v>
      </c>
      <c r="K71" s="218" t="str">
        <f>IF(NOT(ISERROR(HLOOKUP(A71,'MCP-Tracker Old'!$10:$10,1,0))),"Y","N")</f>
        <v>N</v>
      </c>
      <c r="L71" s="159"/>
      <c r="M71" s="159"/>
      <c r="N71" s="159"/>
      <c r="O71" s="2">
        <v>2603</v>
      </c>
      <c r="P71" s="3" t="s">
        <v>219</v>
      </c>
      <c r="Q71" s="3" t="s">
        <v>1687</v>
      </c>
      <c r="R71" s="3" t="s">
        <v>3566</v>
      </c>
      <c r="S71" s="3" t="s">
        <v>3567</v>
      </c>
      <c r="T71" s="4">
        <v>46115.447222222225</v>
      </c>
      <c r="U71" s="4">
        <v>46115.461111111108</v>
      </c>
      <c r="V71" s="4">
        <v>46115.461111111108</v>
      </c>
      <c r="W71" s="4" t="s">
        <v>42</v>
      </c>
      <c r="X71" s="3" t="s">
        <v>43</v>
      </c>
      <c r="Y71" s="4" t="s">
        <v>3750</v>
      </c>
      <c r="Z71" s="2">
        <v>1</v>
      </c>
      <c r="AA71" s="3" t="s">
        <v>3568</v>
      </c>
      <c r="AB71" s="5">
        <v>0.33</v>
      </c>
      <c r="AC71" s="5">
        <v>0</v>
      </c>
      <c r="AD71" s="5">
        <v>0.33</v>
      </c>
      <c r="AE71" s="5">
        <v>0</v>
      </c>
      <c r="AF71" s="5">
        <v>0</v>
      </c>
      <c r="AG71" s="5">
        <v>0.33</v>
      </c>
      <c r="AH71" s="6"/>
      <c r="AI71" s="6"/>
      <c r="AJ71" s="7">
        <v>0</v>
      </c>
      <c r="AK71" s="7">
        <v>0</v>
      </c>
      <c r="AL71" s="7">
        <v>0</v>
      </c>
      <c r="AM71" s="7">
        <v>0</v>
      </c>
      <c r="AN71" s="7">
        <v>0</v>
      </c>
      <c r="AO71" s="12"/>
      <c r="AP71" s="12"/>
      <c r="AQ71" s="12"/>
      <c r="AR71" s="12"/>
      <c r="AS71" s="12"/>
      <c r="AT71" s="12"/>
      <c r="AU71" s="12"/>
      <c r="AV71" s="12"/>
      <c r="AW71" s="12"/>
      <c r="AX71" s="12"/>
      <c r="AY71" s="12"/>
      <c r="AZ71" s="8"/>
    </row>
    <row r="72" spans="1:52" s="21" customFormat="1" ht="16.5" x14ac:dyDescent="0.25">
      <c r="A72" s="159" t="str">
        <f>_xlfn.XLOOKUP(Y72,Mapping!B:B,Mapping!J:J,"Not Found",0,1)</f>
        <v>ICG</v>
      </c>
      <c r="B72" s="159" t="str">
        <f t="shared" si="6"/>
        <v>BEGTICG46115.4472222222</v>
      </c>
      <c r="C72" s="159"/>
      <c r="D72" s="159" t="str">
        <f t="shared" si="7"/>
        <v>P-1 M-1 NPV ICG</v>
      </c>
      <c r="E72" s="159" t="str">
        <f t="shared" si="8"/>
        <v>ICGBEGTICGP-1 M-1 NPV ICG</v>
      </c>
      <c r="F72" s="159" t="str">
        <f t="shared" si="9"/>
        <v>ICGBEGTICG</v>
      </c>
      <c r="G72" s="218" t="s">
        <v>47</v>
      </c>
      <c r="H72" s="159" t="str">
        <f t="shared" si="10"/>
        <v>Completed</v>
      </c>
      <c r="I72" s="159" t="s">
        <v>47</v>
      </c>
      <c r="J72" s="159" t="str">
        <f t="shared" si="11"/>
        <v>ICGBEGTICGP-1 M-1 NPV ICGP-1 M-1 NPV ICG46115.447222222246115.45625</v>
      </c>
      <c r="K72" s="218" t="str">
        <f>IF(NOT(ISERROR(HLOOKUP(A72,'MCP-Tracker Old'!$10:$10,1,0))),"Y","N")</f>
        <v>N</v>
      </c>
      <c r="L72" s="159"/>
      <c r="M72" s="159"/>
      <c r="N72" s="159"/>
      <c r="O72" s="2">
        <v>2603</v>
      </c>
      <c r="P72" s="3" t="s">
        <v>179</v>
      </c>
      <c r="Q72" s="3" t="s">
        <v>1687</v>
      </c>
      <c r="R72" s="3" t="s">
        <v>3566</v>
      </c>
      <c r="S72" s="3" t="s">
        <v>3567</v>
      </c>
      <c r="T72" s="4">
        <v>46115.447222222225</v>
      </c>
      <c r="U72" s="4">
        <v>46115.456250000003</v>
      </c>
      <c r="V72" s="4">
        <v>46115.456250000003</v>
      </c>
      <c r="W72" s="4" t="s">
        <v>42</v>
      </c>
      <c r="X72" s="3" t="s">
        <v>43</v>
      </c>
      <c r="Y72" s="4" t="s">
        <v>1926</v>
      </c>
      <c r="Z72" s="2">
        <v>1</v>
      </c>
      <c r="AA72" s="3" t="s">
        <v>3568</v>
      </c>
      <c r="AB72" s="5">
        <v>0.22</v>
      </c>
      <c r="AC72" s="5">
        <v>0</v>
      </c>
      <c r="AD72" s="5">
        <v>0.22</v>
      </c>
      <c r="AE72" s="5">
        <v>0</v>
      </c>
      <c r="AF72" s="5">
        <v>0</v>
      </c>
      <c r="AG72" s="5">
        <v>0.22</v>
      </c>
      <c r="AH72" s="6"/>
      <c r="AI72" s="6"/>
      <c r="AJ72" s="7">
        <v>0</v>
      </c>
      <c r="AK72" s="7">
        <v>0</v>
      </c>
      <c r="AL72" s="7">
        <v>0</v>
      </c>
      <c r="AM72" s="7">
        <v>0</v>
      </c>
      <c r="AN72" s="7">
        <v>0</v>
      </c>
      <c r="AO72" s="12"/>
      <c r="AP72" s="12"/>
      <c r="AQ72" s="12"/>
      <c r="AR72" s="12"/>
      <c r="AS72" s="12"/>
      <c r="AT72" s="12"/>
      <c r="AU72" s="12"/>
      <c r="AV72" s="12"/>
      <c r="AW72" s="12"/>
      <c r="AX72" s="12"/>
      <c r="AY72" s="12"/>
      <c r="AZ72" s="8"/>
    </row>
    <row r="73" spans="1:52" s="21" customFormat="1" ht="16.5" x14ac:dyDescent="0.25">
      <c r="A73" s="159" t="str">
        <f>_xlfn.XLOOKUP(Y73,Mapping!B:B,Mapping!J:J,"Not Found",0,1)</f>
        <v>ICG</v>
      </c>
      <c r="B73" s="159" t="str">
        <f t="shared" si="6"/>
        <v>BEGTICG46115.45625</v>
      </c>
      <c r="C73" s="159"/>
      <c r="D73" s="159" t="str">
        <f t="shared" si="7"/>
        <v>P-1 M-1 IRM planning ICG</v>
      </c>
      <c r="E73" s="159" t="str">
        <f t="shared" si="8"/>
        <v>ICGBEGTICGP-1 M-1 IRM planning ICG</v>
      </c>
      <c r="F73" s="159" t="str">
        <f t="shared" si="9"/>
        <v>ICGBEGTICG</v>
      </c>
      <c r="G73" s="218" t="s">
        <v>47</v>
      </c>
      <c r="H73" s="159" t="str">
        <f t="shared" si="10"/>
        <v>Completed</v>
      </c>
      <c r="I73" s="159" t="s">
        <v>47</v>
      </c>
      <c r="J73" s="159" t="str">
        <f t="shared" si="11"/>
        <v>ICGBEGTICGP-1 M-1 IRM planning ICGP-1 M-1 IRM planning ICG46115.4562546115.6902777778</v>
      </c>
      <c r="K73" s="218" t="str">
        <f>IF(NOT(ISERROR(HLOOKUP(A73,'MCP-Tracker Old'!$10:$10,1,0))),"Y","N")</f>
        <v>N</v>
      </c>
      <c r="L73" s="159"/>
      <c r="M73" s="159"/>
      <c r="N73" s="159"/>
      <c r="O73" s="2">
        <v>2603</v>
      </c>
      <c r="P73" s="3" t="s">
        <v>179</v>
      </c>
      <c r="Q73" s="3" t="s">
        <v>1687</v>
      </c>
      <c r="R73" s="3" t="s">
        <v>3596</v>
      </c>
      <c r="S73" s="3" t="s">
        <v>3597</v>
      </c>
      <c r="T73" s="4">
        <v>46115.456250000003</v>
      </c>
      <c r="U73" s="4">
        <v>46115.69027777778</v>
      </c>
      <c r="V73" s="4">
        <v>46115.69027777778</v>
      </c>
      <c r="W73" s="4" t="s">
        <v>42</v>
      </c>
      <c r="X73" s="3" t="s">
        <v>43</v>
      </c>
      <c r="Y73" s="4" t="s">
        <v>1926</v>
      </c>
      <c r="Z73" s="2">
        <v>1</v>
      </c>
      <c r="AA73" s="3" t="s">
        <v>3598</v>
      </c>
      <c r="AB73" s="5">
        <v>5.62</v>
      </c>
      <c r="AC73" s="5">
        <v>0</v>
      </c>
      <c r="AD73" s="5">
        <v>5.62</v>
      </c>
      <c r="AE73" s="5">
        <v>0</v>
      </c>
      <c r="AF73" s="5">
        <v>0</v>
      </c>
      <c r="AG73" s="5">
        <v>5.62</v>
      </c>
      <c r="AH73" s="6"/>
      <c r="AI73" s="6"/>
      <c r="AJ73" s="7">
        <v>0</v>
      </c>
      <c r="AK73" s="7">
        <v>0</v>
      </c>
      <c r="AL73" s="7">
        <v>0</v>
      </c>
      <c r="AM73" s="7">
        <v>0</v>
      </c>
      <c r="AN73" s="7">
        <v>0</v>
      </c>
      <c r="AO73" s="12"/>
      <c r="AP73" s="12"/>
      <c r="AQ73" s="12"/>
      <c r="AR73" s="12"/>
      <c r="AS73" s="12"/>
      <c r="AT73" s="12"/>
      <c r="AU73" s="12"/>
      <c r="AV73" s="12"/>
      <c r="AW73" s="12"/>
      <c r="AX73" s="12"/>
      <c r="AY73" s="12"/>
      <c r="AZ73" s="8"/>
    </row>
    <row r="74" spans="1:52" s="21" customFormat="1" ht="16.5" x14ac:dyDescent="0.25">
      <c r="A74" s="159" t="str">
        <f>_xlfn.XLOOKUP(Y74,Mapping!B:B,Mapping!J:J,"Not Found",0,1)</f>
        <v>ICG</v>
      </c>
      <c r="B74" s="159" t="str">
        <f t="shared" si="6"/>
        <v>NLBTRICG46115.45625</v>
      </c>
      <c r="C74" s="159"/>
      <c r="D74" s="159" t="str">
        <f t="shared" si="7"/>
        <v>P-1 M-0 NPV ICG</v>
      </c>
      <c r="E74" s="159" t="str">
        <f t="shared" si="8"/>
        <v>ICGNLBTRICGP-1 M-0 NPV ICG</v>
      </c>
      <c r="F74" s="159" t="str">
        <f t="shared" si="9"/>
        <v>ICGNLBTRICG</v>
      </c>
      <c r="G74" s="218" t="s">
        <v>47</v>
      </c>
      <c r="H74" s="159" t="str">
        <f t="shared" si="10"/>
        <v>Completed</v>
      </c>
      <c r="I74" s="159" t="s">
        <v>47</v>
      </c>
      <c r="J74" s="159" t="str">
        <f t="shared" si="11"/>
        <v>ICGNLBTRICGP-1 M-0 NPV ICGP-1 M-0 NPV ICG46115.4562546115.4666666667</v>
      </c>
      <c r="K74" s="218" t="str">
        <f>IF(NOT(ISERROR(HLOOKUP(A74,'MCP-Tracker Old'!$10:$10,1,0))),"Y","N")</f>
        <v>N</v>
      </c>
      <c r="L74" s="159"/>
      <c r="M74" s="159"/>
      <c r="N74" s="159"/>
      <c r="O74" s="2">
        <v>2603</v>
      </c>
      <c r="P74" s="3" t="s">
        <v>260</v>
      </c>
      <c r="Q74" s="3" t="s">
        <v>1687</v>
      </c>
      <c r="R74" s="3" t="s">
        <v>3599</v>
      </c>
      <c r="S74" s="3" t="s">
        <v>3600</v>
      </c>
      <c r="T74" s="4">
        <v>46115.456250000003</v>
      </c>
      <c r="U74" s="4">
        <v>46115.466666666667</v>
      </c>
      <c r="V74" s="4">
        <v>46115.466666666667</v>
      </c>
      <c r="W74" s="4" t="s">
        <v>42</v>
      </c>
      <c r="X74" s="3" t="s">
        <v>43</v>
      </c>
      <c r="Y74" s="4" t="s">
        <v>3735</v>
      </c>
      <c r="Z74" s="2">
        <v>1</v>
      </c>
      <c r="AA74" s="3" t="s">
        <v>3601</v>
      </c>
      <c r="AB74" s="5">
        <v>0.25</v>
      </c>
      <c r="AC74" s="5">
        <v>0</v>
      </c>
      <c r="AD74" s="5">
        <v>0.25</v>
      </c>
      <c r="AE74" s="5">
        <v>0</v>
      </c>
      <c r="AF74" s="5">
        <v>0</v>
      </c>
      <c r="AG74" s="5">
        <v>0.25</v>
      </c>
      <c r="AH74" s="6"/>
      <c r="AI74" s="6"/>
      <c r="AJ74" s="7">
        <v>0</v>
      </c>
      <c r="AK74" s="7">
        <v>0</v>
      </c>
      <c r="AL74" s="7">
        <v>0</v>
      </c>
      <c r="AM74" s="7">
        <v>0</v>
      </c>
      <c r="AN74" s="7">
        <v>0</v>
      </c>
      <c r="AO74" s="12"/>
      <c r="AP74" s="12"/>
      <c r="AQ74" s="12"/>
      <c r="AR74" s="12"/>
      <c r="AS74" s="12"/>
      <c r="AT74" s="12"/>
      <c r="AU74" s="12"/>
      <c r="AV74" s="12"/>
      <c r="AW74" s="12"/>
      <c r="AX74" s="12"/>
      <c r="AY74" s="12"/>
      <c r="AZ74" s="8"/>
    </row>
    <row r="75" spans="1:52" s="21" customFormat="1" ht="16.5" x14ac:dyDescent="0.25">
      <c r="A75" s="159" t="str">
        <f>_xlfn.XLOOKUP(Y75,Mapping!B:B,Mapping!J:J,"Not Found",0,1)</f>
        <v>ICG</v>
      </c>
      <c r="B75" s="159" t="str">
        <f t="shared" si="6"/>
        <v>DEGTICG46115.4611111111</v>
      </c>
      <c r="C75" s="159"/>
      <c r="D75" s="159" t="str">
        <f t="shared" si="7"/>
        <v>P-1 M-1 IRM planning ICG</v>
      </c>
      <c r="E75" s="159" t="str">
        <f t="shared" si="8"/>
        <v>ICGDEGTICGP-1 M-1 IRM planning ICG</v>
      </c>
      <c r="F75" s="159" t="str">
        <f t="shared" si="9"/>
        <v>ICGDEGTICG</v>
      </c>
      <c r="G75" s="218" t="s">
        <v>47</v>
      </c>
      <c r="H75" s="159" t="str">
        <f t="shared" si="10"/>
        <v>Completed</v>
      </c>
      <c r="I75" s="159" t="s">
        <v>47</v>
      </c>
      <c r="J75" s="159" t="str">
        <f t="shared" si="11"/>
        <v>ICGDEGTICGP-1 M-1 IRM planning ICGP-1 M-1 IRM planning ICG46115.461111111146115.5368055556</v>
      </c>
      <c r="K75" s="218" t="str">
        <f>IF(NOT(ISERROR(HLOOKUP(A75,'MCP-Tracker Old'!$10:$10,1,0))),"Y","N")</f>
        <v>N</v>
      </c>
      <c r="L75" s="159"/>
      <c r="M75" s="159"/>
      <c r="N75" s="159"/>
      <c r="O75" s="2">
        <v>2603</v>
      </c>
      <c r="P75" s="3" t="s">
        <v>219</v>
      </c>
      <c r="Q75" s="3" t="s">
        <v>1687</v>
      </c>
      <c r="R75" s="3" t="s">
        <v>3596</v>
      </c>
      <c r="S75" s="3" t="s">
        <v>3597</v>
      </c>
      <c r="T75" s="4">
        <v>46115.461111111108</v>
      </c>
      <c r="U75" s="4">
        <v>46115.536805555559</v>
      </c>
      <c r="V75" s="4">
        <v>46115.536805555559</v>
      </c>
      <c r="W75" s="4" t="s">
        <v>42</v>
      </c>
      <c r="X75" s="3" t="s">
        <v>43</v>
      </c>
      <c r="Y75" s="4" t="s">
        <v>3750</v>
      </c>
      <c r="Z75" s="2">
        <v>1</v>
      </c>
      <c r="AA75" s="3" t="s">
        <v>3598</v>
      </c>
      <c r="AB75" s="5">
        <v>1.82</v>
      </c>
      <c r="AC75" s="5">
        <v>0</v>
      </c>
      <c r="AD75" s="5">
        <v>1.82</v>
      </c>
      <c r="AE75" s="5">
        <v>0</v>
      </c>
      <c r="AF75" s="5">
        <v>0</v>
      </c>
      <c r="AG75" s="5">
        <v>1.82</v>
      </c>
      <c r="AH75" s="6"/>
      <c r="AI75" s="6"/>
      <c r="AJ75" s="7">
        <v>0</v>
      </c>
      <c r="AK75" s="7">
        <v>0</v>
      </c>
      <c r="AL75" s="7">
        <v>0</v>
      </c>
      <c r="AM75" s="7">
        <v>0</v>
      </c>
      <c r="AN75" s="7">
        <v>0</v>
      </c>
      <c r="AO75" s="12"/>
      <c r="AP75" s="12"/>
      <c r="AQ75" s="12"/>
      <c r="AR75" s="12"/>
      <c r="AS75" s="12"/>
      <c r="AT75" s="12"/>
      <c r="AU75" s="12"/>
      <c r="AV75" s="12"/>
      <c r="AW75" s="12"/>
      <c r="AX75" s="12"/>
      <c r="AY75" s="12"/>
      <c r="AZ75" s="8"/>
    </row>
    <row r="76" spans="1:52" s="21" customFormat="1" ht="16.5" x14ac:dyDescent="0.25">
      <c r="A76" s="159" t="str">
        <f>_xlfn.XLOOKUP(Y76,Mapping!B:B,Mapping!J:J,"Not Found",0,1)</f>
        <v>ICG</v>
      </c>
      <c r="B76" s="159" t="str">
        <f t="shared" si="6"/>
        <v>NLBTRICG46115.4666666667</v>
      </c>
      <c r="C76" s="159"/>
      <c r="D76" s="159" t="str">
        <f t="shared" si="7"/>
        <v>P-1 M-0 Non-IRM planning ICG</v>
      </c>
      <c r="E76" s="159" t="str">
        <f t="shared" si="8"/>
        <v>ICGNLBTRICGP-1 M-0 Non-IRM planning ICG</v>
      </c>
      <c r="F76" s="159" t="str">
        <f t="shared" si="9"/>
        <v>ICGNLBTRICG</v>
      </c>
      <c r="G76" s="218" t="s">
        <v>47</v>
      </c>
      <c r="H76" s="159" t="str">
        <f t="shared" si="10"/>
        <v>Completed</v>
      </c>
      <c r="I76" s="159" t="s">
        <v>47</v>
      </c>
      <c r="J76" s="159" t="str">
        <f t="shared" si="11"/>
        <v>ICGNLBTRICGP-1 M-0 Non-IRM planning ICGP-1 M-0 Non-IRM planning ICG46115.466666666746116.3090277778</v>
      </c>
      <c r="K76" s="218" t="str">
        <f>IF(NOT(ISERROR(HLOOKUP(A76,'MCP-Tracker Old'!$10:$10,1,0))),"Y","N")</f>
        <v>N</v>
      </c>
      <c r="L76" s="159"/>
      <c r="M76" s="159"/>
      <c r="N76" s="159"/>
      <c r="O76" s="2">
        <v>2603</v>
      </c>
      <c r="P76" s="3" t="s">
        <v>260</v>
      </c>
      <c r="Q76" s="3" t="s">
        <v>1687</v>
      </c>
      <c r="R76" s="3" t="s">
        <v>3602</v>
      </c>
      <c r="S76" s="3" t="s">
        <v>3603</v>
      </c>
      <c r="T76" s="4">
        <v>46115.466666666667</v>
      </c>
      <c r="U76" s="4">
        <v>46116.309027777781</v>
      </c>
      <c r="V76" s="4">
        <v>46116.309027777781</v>
      </c>
      <c r="W76" s="4" t="s">
        <v>42</v>
      </c>
      <c r="X76" s="3" t="s">
        <v>43</v>
      </c>
      <c r="Y76" s="4" t="s">
        <v>3735</v>
      </c>
      <c r="Z76" s="2">
        <v>1</v>
      </c>
      <c r="AA76" s="3" t="s">
        <v>3604</v>
      </c>
      <c r="AB76" s="5">
        <v>20.22</v>
      </c>
      <c r="AC76" s="5">
        <v>0</v>
      </c>
      <c r="AD76" s="5">
        <v>20.22</v>
      </c>
      <c r="AE76" s="5">
        <v>0</v>
      </c>
      <c r="AF76" s="5">
        <v>0</v>
      </c>
      <c r="AG76" s="5">
        <v>20.22</v>
      </c>
      <c r="AH76" s="6"/>
      <c r="AI76" s="6"/>
      <c r="AJ76" s="7">
        <v>0</v>
      </c>
      <c r="AK76" s="7">
        <v>0</v>
      </c>
      <c r="AL76" s="7">
        <v>0</v>
      </c>
      <c r="AM76" s="7">
        <v>0</v>
      </c>
      <c r="AN76" s="7">
        <v>0</v>
      </c>
      <c r="AO76" s="12"/>
      <c r="AP76" s="12"/>
      <c r="AQ76" s="12"/>
      <c r="AR76" s="12"/>
      <c r="AS76" s="12"/>
      <c r="AT76" s="12"/>
      <c r="AU76" s="12"/>
      <c r="AV76" s="12"/>
      <c r="AW76" s="12"/>
      <c r="AX76" s="12"/>
      <c r="AY76" s="12"/>
      <c r="AZ76" s="8"/>
    </row>
    <row r="77" spans="1:52" s="21" customFormat="1" ht="16.5" x14ac:dyDescent="0.25">
      <c r="A77" s="159" t="str">
        <f>_xlfn.XLOOKUP(Y77,Mapping!B:B,Mapping!J:J,"Not Found",0,1)</f>
        <v>ICG</v>
      </c>
      <c r="B77" s="159" t="str">
        <f t="shared" si="6"/>
        <v>DEGTICG46115.5368055556</v>
      </c>
      <c r="C77" s="159"/>
      <c r="D77" s="159" t="str">
        <f t="shared" si="7"/>
        <v>P-0 M-0 NPV ICG</v>
      </c>
      <c r="E77" s="159" t="str">
        <f t="shared" si="8"/>
        <v>ICGDEGTICGP-0 M-0 NPV ICG</v>
      </c>
      <c r="F77" s="159" t="str">
        <f t="shared" si="9"/>
        <v>ICGDEGTICG</v>
      </c>
      <c r="G77" s="218" t="s">
        <v>47</v>
      </c>
      <c r="H77" s="159" t="str">
        <f t="shared" si="10"/>
        <v>Completed</v>
      </c>
      <c r="I77" s="159" t="s">
        <v>47</v>
      </c>
      <c r="J77" s="159" t="str">
        <f t="shared" si="11"/>
        <v>ICGDEGTICGP-0 M-0 NPV ICGP-0 M-0 NPV ICG46115.536805555646115.54375</v>
      </c>
      <c r="K77" s="218" t="str">
        <f>IF(NOT(ISERROR(HLOOKUP(A77,'MCP-Tracker Old'!$10:$10,1,0))),"Y","N")</f>
        <v>N</v>
      </c>
      <c r="L77" s="159"/>
      <c r="M77" s="159"/>
      <c r="N77" s="159"/>
      <c r="O77" s="2">
        <v>2603</v>
      </c>
      <c r="P77" s="3" t="s">
        <v>219</v>
      </c>
      <c r="Q77" s="3" t="s">
        <v>1687</v>
      </c>
      <c r="R77" s="3" t="s">
        <v>3575</v>
      </c>
      <c r="S77" s="3" t="s">
        <v>3576</v>
      </c>
      <c r="T77" s="4">
        <v>46115.536805555559</v>
      </c>
      <c r="U77" s="4">
        <v>46115.543749999997</v>
      </c>
      <c r="V77" s="4">
        <v>46115.543749999997</v>
      </c>
      <c r="W77" s="4" t="s">
        <v>42</v>
      </c>
      <c r="X77" s="3" t="s">
        <v>43</v>
      </c>
      <c r="Y77" s="4" t="s">
        <v>3750</v>
      </c>
      <c r="Z77" s="2">
        <v>1</v>
      </c>
      <c r="AA77" s="3" t="s">
        <v>3577</v>
      </c>
      <c r="AB77" s="5">
        <v>0.17</v>
      </c>
      <c r="AC77" s="5">
        <v>0</v>
      </c>
      <c r="AD77" s="5">
        <v>0.17</v>
      </c>
      <c r="AE77" s="5">
        <v>0</v>
      </c>
      <c r="AF77" s="5">
        <v>0</v>
      </c>
      <c r="AG77" s="5">
        <v>0.17</v>
      </c>
      <c r="AH77" s="6"/>
      <c r="AI77" s="6"/>
      <c r="AJ77" s="7">
        <v>0</v>
      </c>
      <c r="AK77" s="7">
        <v>0</v>
      </c>
      <c r="AL77" s="7">
        <v>0</v>
      </c>
      <c r="AM77" s="7">
        <v>0</v>
      </c>
      <c r="AN77" s="7">
        <v>0</v>
      </c>
      <c r="AO77" s="12"/>
      <c r="AP77" s="12"/>
      <c r="AQ77" s="12"/>
      <c r="AR77" s="12"/>
      <c r="AS77" s="12"/>
      <c r="AT77" s="12"/>
      <c r="AU77" s="12"/>
      <c r="AV77" s="12"/>
      <c r="AW77" s="12"/>
      <c r="AX77" s="12"/>
      <c r="AY77" s="12"/>
      <c r="AZ77" s="8"/>
    </row>
    <row r="78" spans="1:52" s="21" customFormat="1" ht="16.5" x14ac:dyDescent="0.25">
      <c r="A78" s="159" t="str">
        <f>_xlfn.XLOOKUP(Y78,Mapping!B:B,Mapping!J:J,"Not Found",0,1)</f>
        <v>ICG</v>
      </c>
      <c r="B78" s="159" t="str">
        <f t="shared" si="6"/>
        <v>DEGTICG46115.54375</v>
      </c>
      <c r="C78" s="159"/>
      <c r="D78" s="159" t="str">
        <f t="shared" si="7"/>
        <v>P-0 M-0 IRM planning ICG</v>
      </c>
      <c r="E78" s="159" t="str">
        <f t="shared" si="8"/>
        <v>ICGDEGTICGP-0 M-0 IRM planning ICG</v>
      </c>
      <c r="F78" s="159" t="str">
        <f t="shared" si="9"/>
        <v>ICGDEGTICG</v>
      </c>
      <c r="G78" s="218" t="s">
        <v>47</v>
      </c>
      <c r="H78" s="159" t="str">
        <f t="shared" si="10"/>
        <v>Completed</v>
      </c>
      <c r="I78" s="159" t="s">
        <v>47</v>
      </c>
      <c r="J78" s="159" t="str">
        <f t="shared" si="11"/>
        <v>ICGDEGTICGP-0 M-0 IRM planning ICGP-0 M-0 IRM planning ICG46115.5437546115.6215277778</v>
      </c>
      <c r="K78" s="218" t="str">
        <f>IF(NOT(ISERROR(HLOOKUP(A78,'MCP-Tracker Old'!$10:$10,1,0))),"Y","N")</f>
        <v>N</v>
      </c>
      <c r="L78" s="159"/>
      <c r="M78" s="159"/>
      <c r="N78" s="159"/>
      <c r="O78" s="2">
        <v>2603</v>
      </c>
      <c r="P78" s="3" t="s">
        <v>219</v>
      </c>
      <c r="Q78" s="3" t="s">
        <v>1687</v>
      </c>
      <c r="R78" s="3" t="s">
        <v>3605</v>
      </c>
      <c r="S78" s="3" t="s">
        <v>3606</v>
      </c>
      <c r="T78" s="4">
        <v>46115.543749999997</v>
      </c>
      <c r="U78" s="4">
        <v>46115.621527777781</v>
      </c>
      <c r="V78" s="4">
        <v>46115.621527777781</v>
      </c>
      <c r="W78" s="4" t="s">
        <v>42</v>
      </c>
      <c r="X78" s="3" t="s">
        <v>43</v>
      </c>
      <c r="Y78" s="4" t="s">
        <v>3750</v>
      </c>
      <c r="Z78" s="2">
        <v>1</v>
      </c>
      <c r="AA78" s="3" t="s">
        <v>3607</v>
      </c>
      <c r="AB78" s="5">
        <v>1.87</v>
      </c>
      <c r="AC78" s="5">
        <v>0</v>
      </c>
      <c r="AD78" s="5">
        <v>1.87</v>
      </c>
      <c r="AE78" s="5">
        <v>0</v>
      </c>
      <c r="AF78" s="5">
        <v>0</v>
      </c>
      <c r="AG78" s="5">
        <v>1.87</v>
      </c>
      <c r="AH78" s="6"/>
      <c r="AI78" s="6"/>
      <c r="AJ78" s="7">
        <v>0</v>
      </c>
      <c r="AK78" s="7">
        <v>0</v>
      </c>
      <c r="AL78" s="7">
        <v>0</v>
      </c>
      <c r="AM78" s="7">
        <v>0</v>
      </c>
      <c r="AN78" s="7">
        <v>0</v>
      </c>
      <c r="AO78" s="12"/>
      <c r="AP78" s="12"/>
      <c r="AQ78" s="12"/>
      <c r="AR78" s="12"/>
      <c r="AS78" s="12"/>
      <c r="AT78" s="12"/>
      <c r="AU78" s="12"/>
      <c r="AV78" s="12"/>
      <c r="AW78" s="12"/>
      <c r="AX78" s="12"/>
      <c r="AY78" s="12"/>
      <c r="AZ78" s="8"/>
    </row>
    <row r="79" spans="1:52" s="21" customFormat="1" ht="16.5" x14ac:dyDescent="0.25">
      <c r="A79" s="159" t="str">
        <f>_xlfn.XLOOKUP(Y79,Mapping!B:B,Mapping!J:J,"Not Found",0,1)</f>
        <v>ICG</v>
      </c>
      <c r="B79" s="159" t="str">
        <f t="shared" si="6"/>
        <v>DEGTICG46115.6215277778</v>
      </c>
      <c r="C79" s="159"/>
      <c r="D79" s="159" t="str">
        <f t="shared" si="7"/>
        <v>Full Maintenance ICG</v>
      </c>
      <c r="E79" s="159" t="str">
        <f t="shared" si="8"/>
        <v>ICGDEGTICGFull Maintenance ICG</v>
      </c>
      <c r="F79" s="159" t="str">
        <f t="shared" si="9"/>
        <v>ICGDEGTICG</v>
      </c>
      <c r="G79" s="218" t="s">
        <v>47</v>
      </c>
      <c r="H79" s="159" t="str">
        <f t="shared" si="10"/>
        <v>Completed</v>
      </c>
      <c r="I79" s="159" t="s">
        <v>47</v>
      </c>
      <c r="J79" s="159" t="str">
        <f t="shared" si="11"/>
        <v>ICGDEGTICGFull Maintenance ICGFull Maintenance ICG46115.621527777846115.6631944444</v>
      </c>
      <c r="K79" s="218" t="str">
        <f>IF(NOT(ISERROR(HLOOKUP(A79,'MCP-Tracker Old'!$10:$10,1,0))),"Y","N")</f>
        <v>N</v>
      </c>
      <c r="L79" s="159"/>
      <c r="M79" s="159"/>
      <c r="N79" s="159"/>
      <c r="O79" s="2">
        <v>2603</v>
      </c>
      <c r="P79" s="3" t="s">
        <v>219</v>
      </c>
      <c r="Q79" s="3" t="s">
        <v>1687</v>
      </c>
      <c r="R79" s="3" t="s">
        <v>3747</v>
      </c>
      <c r="S79" s="3" t="s">
        <v>3748</v>
      </c>
      <c r="T79" s="4">
        <v>46115.621527777781</v>
      </c>
      <c r="U79" s="4">
        <v>46115.663194444445</v>
      </c>
      <c r="V79" s="4">
        <v>46115.663888888892</v>
      </c>
      <c r="W79" s="4" t="s">
        <v>42</v>
      </c>
      <c r="X79" s="3" t="s">
        <v>43</v>
      </c>
      <c r="Y79" s="4" t="s">
        <v>3750</v>
      </c>
      <c r="Z79" s="2">
        <v>1</v>
      </c>
      <c r="AA79" s="3" t="s">
        <v>3749</v>
      </c>
      <c r="AB79" s="5">
        <v>1</v>
      </c>
      <c r="AC79" s="5">
        <v>0</v>
      </c>
      <c r="AD79" s="5">
        <v>1</v>
      </c>
      <c r="AE79" s="5">
        <v>0</v>
      </c>
      <c r="AF79" s="5">
        <v>0</v>
      </c>
      <c r="AG79" s="5">
        <v>1</v>
      </c>
      <c r="AH79" s="6"/>
      <c r="AI79" s="6"/>
      <c r="AJ79" s="7">
        <v>0</v>
      </c>
      <c r="AK79" s="7">
        <v>0</v>
      </c>
      <c r="AL79" s="7">
        <v>0</v>
      </c>
      <c r="AM79" s="7">
        <v>0</v>
      </c>
      <c r="AN79" s="7">
        <v>0</v>
      </c>
      <c r="AO79" s="12"/>
      <c r="AP79" s="12"/>
      <c r="AQ79" s="12"/>
      <c r="AR79" s="12"/>
      <c r="AS79" s="12"/>
      <c r="AT79" s="12"/>
      <c r="AU79" s="12"/>
      <c r="AV79" s="12"/>
      <c r="AW79" s="12"/>
      <c r="AX79" s="12"/>
      <c r="AY79" s="12"/>
      <c r="AZ79" s="8"/>
    </row>
    <row r="80" spans="1:52" s="21" customFormat="1" ht="16.5" x14ac:dyDescent="0.25">
      <c r="A80" s="159" t="str">
        <f>_xlfn.XLOOKUP(Y80,Mapping!B:B,Mapping!J:J,"Not Found",0,1)</f>
        <v>WBNL</v>
      </c>
      <c r="B80" s="159" t="str">
        <f t="shared" si="6"/>
        <v>WBNLWBNL46115.6604166667</v>
      </c>
      <c r="C80" s="159"/>
      <c r="D80" s="159" t="str">
        <f t="shared" si="7"/>
        <v>export to ara</v>
      </c>
      <c r="E80" s="159" t="str">
        <f t="shared" si="8"/>
        <v>MRPWBNLWBNLexport to ara</v>
      </c>
      <c r="F80" s="159" t="str">
        <f t="shared" si="9"/>
        <v>MRPWBNLWBNL</v>
      </c>
      <c r="G80" s="218" t="s">
        <v>47</v>
      </c>
      <c r="H80" s="159" t="str">
        <f t="shared" si="10"/>
        <v>Completed</v>
      </c>
      <c r="I80" s="159" t="s">
        <v>47</v>
      </c>
      <c r="J80" s="159" t="str">
        <f t="shared" si="11"/>
        <v>MRPWBNLWBNLexport to araexport to ara46115.660416666746115.6604166667</v>
      </c>
      <c r="K80" s="218" t="str">
        <f>IF(NOT(ISERROR(HLOOKUP(A80,'MCP-Tracker Old'!$10:$10,1,0))),"Y","N")</f>
        <v>N</v>
      </c>
      <c r="L80" s="159"/>
      <c r="M80" s="159"/>
      <c r="N80" s="159"/>
      <c r="O80" s="2">
        <v>2603</v>
      </c>
      <c r="P80" s="3" t="s">
        <v>1907</v>
      </c>
      <c r="Q80" s="3" t="s">
        <v>383</v>
      </c>
      <c r="R80" s="3" t="s">
        <v>89</v>
      </c>
      <c r="S80" s="3" t="s">
        <v>90</v>
      </c>
      <c r="T80" s="4">
        <v>46115.660416666666</v>
      </c>
      <c r="U80" s="4">
        <v>46115.660416666666</v>
      </c>
      <c r="V80" s="4" t="s">
        <v>42</v>
      </c>
      <c r="W80" s="4" t="s">
        <v>42</v>
      </c>
      <c r="X80" s="3" t="s">
        <v>43</v>
      </c>
      <c r="Y80" s="4" t="s">
        <v>3751</v>
      </c>
      <c r="Z80" s="2">
        <v>3</v>
      </c>
      <c r="AA80" s="3" t="s">
        <v>91</v>
      </c>
      <c r="AB80" s="5">
        <v>0</v>
      </c>
      <c r="AC80" s="5">
        <v>0</v>
      </c>
      <c r="AD80" s="5">
        <v>0</v>
      </c>
      <c r="AE80" s="5">
        <v>0</v>
      </c>
      <c r="AF80" s="5">
        <v>0</v>
      </c>
      <c r="AG80" s="5">
        <v>0</v>
      </c>
      <c r="AH80" s="6"/>
      <c r="AI80" s="6"/>
      <c r="AJ80" s="7">
        <v>0</v>
      </c>
      <c r="AK80" s="7">
        <v>0</v>
      </c>
      <c r="AL80" s="7">
        <v>0</v>
      </c>
      <c r="AM80" s="7">
        <v>0</v>
      </c>
      <c r="AN80" s="7">
        <v>0</v>
      </c>
      <c r="AO80" s="12"/>
      <c r="AP80" s="12"/>
      <c r="AQ80" s="12"/>
      <c r="AR80" s="12"/>
      <c r="AS80" s="12"/>
      <c r="AT80" s="12"/>
      <c r="AU80" s="12"/>
      <c r="AV80" s="12"/>
      <c r="AW80" s="12"/>
      <c r="AX80" s="12"/>
      <c r="AY80" s="12"/>
      <c r="AZ80" s="8"/>
    </row>
    <row r="81" spans="1:52" s="21" customFormat="1" ht="16.5" x14ac:dyDescent="0.25">
      <c r="A81" s="159" t="str">
        <f>_xlfn.XLOOKUP(Y81,Mapping!B:B,Mapping!J:J,"Not Found",0,1)</f>
        <v>ICG</v>
      </c>
      <c r="B81" s="159" t="str">
        <f t="shared" si="6"/>
        <v>DEGTICG46115.6638888889</v>
      </c>
      <c r="C81" s="159"/>
      <c r="D81" s="159" t="str">
        <f t="shared" si="7"/>
        <v>Export of DFA report ICG</v>
      </c>
      <c r="E81" s="159" t="str">
        <f t="shared" si="8"/>
        <v>ICGDEGTICGExport of DFA report ICG</v>
      </c>
      <c r="F81" s="159" t="str">
        <f t="shared" si="9"/>
        <v>ICGDEGTICG</v>
      </c>
      <c r="G81" s="218" t="s">
        <v>47</v>
      </c>
      <c r="H81" s="159" t="str">
        <f t="shared" si="10"/>
        <v>Completed</v>
      </c>
      <c r="I81" s="159" t="s">
        <v>47</v>
      </c>
      <c r="J81" s="159" t="str">
        <f t="shared" si="11"/>
        <v>ICGDEGTICGExport of DFA report ICGExport of DFA report ICG46115.663888888946115.6708333333</v>
      </c>
      <c r="K81" s="218" t="str">
        <f>IF(NOT(ISERROR(HLOOKUP(A81,'MCP-Tracker Old'!$10:$10,1,0))),"Y","N")</f>
        <v>N</v>
      </c>
      <c r="L81" s="159"/>
      <c r="M81" s="159"/>
      <c r="N81" s="159"/>
      <c r="O81" s="2">
        <v>2603</v>
      </c>
      <c r="P81" s="3" t="s">
        <v>219</v>
      </c>
      <c r="Q81" s="3" t="s">
        <v>1687</v>
      </c>
      <c r="R81" s="3" t="s">
        <v>3581</v>
      </c>
      <c r="S81" s="3" t="s">
        <v>3582</v>
      </c>
      <c r="T81" s="4">
        <v>46115.663888888892</v>
      </c>
      <c r="U81" s="4">
        <v>46115.67083333333</v>
      </c>
      <c r="V81" s="4">
        <v>46115.67083333333</v>
      </c>
      <c r="W81" s="4" t="s">
        <v>42</v>
      </c>
      <c r="X81" s="3" t="s">
        <v>43</v>
      </c>
      <c r="Y81" s="4" t="s">
        <v>3750</v>
      </c>
      <c r="Z81" s="2">
        <v>1</v>
      </c>
      <c r="AA81" s="3" t="s">
        <v>3583</v>
      </c>
      <c r="AB81" s="5">
        <v>0.17</v>
      </c>
      <c r="AC81" s="5">
        <v>0</v>
      </c>
      <c r="AD81" s="5">
        <v>0.17</v>
      </c>
      <c r="AE81" s="5">
        <v>0</v>
      </c>
      <c r="AF81" s="5">
        <v>0</v>
      </c>
      <c r="AG81" s="5">
        <v>0.17</v>
      </c>
      <c r="AH81" s="6"/>
      <c r="AI81" s="6"/>
      <c r="AJ81" s="7">
        <v>0</v>
      </c>
      <c r="AK81" s="7">
        <v>0</v>
      </c>
      <c r="AL81" s="7">
        <v>0</v>
      </c>
      <c r="AM81" s="7">
        <v>0</v>
      </c>
      <c r="AN81" s="7">
        <v>0</v>
      </c>
      <c r="AO81" s="12"/>
      <c r="AP81" s="12"/>
      <c r="AQ81" s="12"/>
      <c r="AR81" s="12"/>
      <c r="AS81" s="12"/>
      <c r="AT81" s="12"/>
      <c r="AU81" s="12"/>
      <c r="AV81" s="12"/>
      <c r="AW81" s="12"/>
      <c r="AX81" s="12"/>
      <c r="AY81" s="12"/>
      <c r="AZ81" s="8"/>
    </row>
    <row r="82" spans="1:52" s="21" customFormat="1" ht="16.5" x14ac:dyDescent="0.25">
      <c r="A82" s="159" t="str">
        <f>_xlfn.XLOOKUP(Y82,Mapping!B:B,Mapping!J:J,"Not Found",0,1)</f>
        <v>ICG</v>
      </c>
      <c r="B82" s="159" t="str">
        <f t="shared" si="6"/>
        <v>DEGTICG46115.6708333333</v>
      </c>
      <c r="C82" s="159"/>
      <c r="D82" s="159" t="str">
        <f t="shared" si="7"/>
        <v>Export of Market Forecast report ICG</v>
      </c>
      <c r="E82" s="159" t="str">
        <f t="shared" si="8"/>
        <v>ICGDEGTICGExport of Market Forecast report ICG</v>
      </c>
      <c r="F82" s="159" t="str">
        <f t="shared" si="9"/>
        <v>ICGDEGTICG</v>
      </c>
      <c r="G82" s="218" t="s">
        <v>47</v>
      </c>
      <c r="H82" s="159" t="str">
        <f t="shared" si="10"/>
        <v>Completed</v>
      </c>
      <c r="I82" s="159" t="s">
        <v>47</v>
      </c>
      <c r="J82" s="159" t="str">
        <f t="shared" si="11"/>
        <v>ICGDEGTICGExport of Market Forecast report ICGExport of Market Forecast report ICG46115.670833333346115.6729166667</v>
      </c>
      <c r="K82" s="218" t="str">
        <f>IF(NOT(ISERROR(HLOOKUP(A82,'MCP-Tracker Old'!$10:$10,1,0))),"Y","N")</f>
        <v>N</v>
      </c>
      <c r="L82" s="159"/>
      <c r="M82" s="159"/>
      <c r="N82" s="159"/>
      <c r="O82" s="2">
        <v>2603</v>
      </c>
      <c r="P82" s="3" t="s">
        <v>219</v>
      </c>
      <c r="Q82" s="3" t="s">
        <v>1687</v>
      </c>
      <c r="R82" s="3" t="s">
        <v>3593</v>
      </c>
      <c r="S82" s="3" t="s">
        <v>3594</v>
      </c>
      <c r="T82" s="4">
        <v>46115.67083333333</v>
      </c>
      <c r="U82" s="4">
        <v>46115.67291666667</v>
      </c>
      <c r="V82" s="4" t="s">
        <v>42</v>
      </c>
      <c r="W82" s="4" t="s">
        <v>42</v>
      </c>
      <c r="X82" s="3" t="s">
        <v>43</v>
      </c>
      <c r="Y82" s="4" t="s">
        <v>3750</v>
      </c>
      <c r="Z82" s="2">
        <v>1</v>
      </c>
      <c r="AA82" s="3" t="s">
        <v>3595</v>
      </c>
      <c r="AB82" s="5">
        <v>0.05</v>
      </c>
      <c r="AC82" s="5">
        <v>0</v>
      </c>
      <c r="AD82" s="5">
        <v>0.05</v>
      </c>
      <c r="AE82" s="5">
        <v>0</v>
      </c>
      <c r="AF82" s="5">
        <v>0</v>
      </c>
      <c r="AG82" s="5">
        <v>0.05</v>
      </c>
      <c r="AH82" s="6"/>
      <c r="AI82" s="6"/>
      <c r="AJ82" s="7">
        <v>0</v>
      </c>
      <c r="AK82" s="7">
        <v>0</v>
      </c>
      <c r="AL82" s="7">
        <v>0</v>
      </c>
      <c r="AM82" s="7">
        <v>0</v>
      </c>
      <c r="AN82" s="7">
        <v>0</v>
      </c>
      <c r="AO82" s="12"/>
      <c r="AP82" s="12"/>
      <c r="AQ82" s="12"/>
      <c r="AR82" s="12"/>
      <c r="AS82" s="12"/>
      <c r="AT82" s="12"/>
      <c r="AU82" s="12"/>
      <c r="AV82" s="12"/>
      <c r="AW82" s="12"/>
      <c r="AX82" s="12"/>
      <c r="AY82" s="12"/>
      <c r="AZ82" s="8"/>
    </row>
    <row r="83" spans="1:52" s="21" customFormat="1" ht="16.5" x14ac:dyDescent="0.25">
      <c r="A83" s="159" t="str">
        <f>_xlfn.XLOOKUP(Y83,Mapping!B:B,Mapping!J:J,"Not Found",0,1)</f>
        <v>ICG</v>
      </c>
      <c r="B83" s="159" t="str">
        <f t="shared" si="6"/>
        <v>BEGTICG46115.6902777778</v>
      </c>
      <c r="C83" s="159"/>
      <c r="D83" s="159" t="str">
        <f t="shared" si="7"/>
        <v>P-0 M-0 NPV ICG</v>
      </c>
      <c r="E83" s="159" t="str">
        <f t="shared" si="8"/>
        <v>ICGBEGTICGP-0 M-0 NPV ICG</v>
      </c>
      <c r="F83" s="159" t="str">
        <f t="shared" si="9"/>
        <v>ICGBEGTICG</v>
      </c>
      <c r="G83" s="218" t="s">
        <v>47</v>
      </c>
      <c r="H83" s="159" t="str">
        <f t="shared" si="10"/>
        <v>Completed</v>
      </c>
      <c r="I83" s="159" t="s">
        <v>47</v>
      </c>
      <c r="J83" s="159" t="str">
        <f t="shared" si="11"/>
        <v>ICGBEGTICGP-0 M-0 NPV ICGP-0 M-0 NPV ICG46115.690277777846115.6944444444</v>
      </c>
      <c r="K83" s="218" t="str">
        <f>IF(NOT(ISERROR(HLOOKUP(A83,'MCP-Tracker Old'!$10:$10,1,0))),"Y","N")</f>
        <v>N</v>
      </c>
      <c r="L83" s="159"/>
      <c r="M83" s="159"/>
      <c r="N83" s="159"/>
      <c r="O83" s="2">
        <v>2603</v>
      </c>
      <c r="P83" s="3" t="s">
        <v>179</v>
      </c>
      <c r="Q83" s="3" t="s">
        <v>1687</v>
      </c>
      <c r="R83" s="3" t="s">
        <v>3575</v>
      </c>
      <c r="S83" s="3" t="s">
        <v>3576</v>
      </c>
      <c r="T83" s="4">
        <v>46115.69027777778</v>
      </c>
      <c r="U83" s="4">
        <v>46115.694444444445</v>
      </c>
      <c r="V83" s="4">
        <v>46115.694444444445</v>
      </c>
      <c r="W83" s="4" t="s">
        <v>42</v>
      </c>
      <c r="X83" s="3" t="s">
        <v>43</v>
      </c>
      <c r="Y83" s="4" t="s">
        <v>1926</v>
      </c>
      <c r="Z83" s="2">
        <v>1</v>
      </c>
      <c r="AA83" s="3" t="s">
        <v>3577</v>
      </c>
      <c r="AB83" s="5">
        <v>0.1</v>
      </c>
      <c r="AC83" s="5">
        <v>0</v>
      </c>
      <c r="AD83" s="5">
        <v>0.1</v>
      </c>
      <c r="AE83" s="5">
        <v>0</v>
      </c>
      <c r="AF83" s="5">
        <v>0</v>
      </c>
      <c r="AG83" s="5">
        <v>0.1</v>
      </c>
      <c r="AH83" s="6"/>
      <c r="AI83" s="6"/>
      <c r="AJ83" s="7">
        <v>0</v>
      </c>
      <c r="AK83" s="7">
        <v>0</v>
      </c>
      <c r="AL83" s="7">
        <v>0</v>
      </c>
      <c r="AM83" s="7">
        <v>0</v>
      </c>
      <c r="AN83" s="7">
        <v>0</v>
      </c>
      <c r="AO83" s="12"/>
      <c r="AP83" s="12"/>
      <c r="AQ83" s="12"/>
      <c r="AR83" s="12"/>
      <c r="AS83" s="12"/>
      <c r="AT83" s="12"/>
      <c r="AU83" s="12"/>
      <c r="AV83" s="12"/>
      <c r="AW83" s="12"/>
      <c r="AX83" s="12"/>
      <c r="AY83" s="12"/>
      <c r="AZ83" s="8"/>
    </row>
    <row r="84" spans="1:52" s="21" customFormat="1" ht="16.5" x14ac:dyDescent="0.25">
      <c r="A84" s="159" t="str">
        <f>_xlfn.XLOOKUP(Y84,Mapping!B:B,Mapping!J:J,"Not Found",0,1)</f>
        <v>ICG</v>
      </c>
      <c r="B84" s="159" t="str">
        <f t="shared" si="6"/>
        <v>BEGTICG46115.6944444444</v>
      </c>
      <c r="C84" s="159"/>
      <c r="D84" s="159" t="str">
        <f t="shared" si="7"/>
        <v>P-0 M-0 IRM planning ICG</v>
      </c>
      <c r="E84" s="159" t="str">
        <f t="shared" si="8"/>
        <v>ICGBEGTICGP-0 M-0 IRM planning ICG</v>
      </c>
      <c r="F84" s="159" t="str">
        <f t="shared" si="9"/>
        <v>ICGBEGTICG</v>
      </c>
      <c r="G84" s="218" t="s">
        <v>47</v>
      </c>
      <c r="H84" s="159" t="str">
        <f t="shared" si="10"/>
        <v>Completed</v>
      </c>
      <c r="I84" s="159" t="s">
        <v>47</v>
      </c>
      <c r="J84" s="159" t="str">
        <f t="shared" si="11"/>
        <v>ICGBEGTICGP-0 M-0 IRM planning ICGP-0 M-0 IRM planning ICG46115.694444444446115.9305555556</v>
      </c>
      <c r="K84" s="218" t="str">
        <f>IF(NOT(ISERROR(HLOOKUP(A84,'MCP-Tracker Old'!$10:$10,1,0))),"Y","N")</f>
        <v>N</v>
      </c>
      <c r="L84" s="159"/>
      <c r="M84" s="159"/>
      <c r="N84" s="159"/>
      <c r="O84" s="2">
        <v>2603</v>
      </c>
      <c r="P84" s="3" t="s">
        <v>179</v>
      </c>
      <c r="Q84" s="3" t="s">
        <v>1687</v>
      </c>
      <c r="R84" s="3" t="s">
        <v>3605</v>
      </c>
      <c r="S84" s="3" t="s">
        <v>3606</v>
      </c>
      <c r="T84" s="4">
        <v>46115.694444444445</v>
      </c>
      <c r="U84" s="4">
        <v>46115.930555555555</v>
      </c>
      <c r="V84" s="4">
        <v>46115.930555555555</v>
      </c>
      <c r="W84" s="4" t="s">
        <v>42</v>
      </c>
      <c r="X84" s="3" t="s">
        <v>43</v>
      </c>
      <c r="Y84" s="4" t="s">
        <v>1926</v>
      </c>
      <c r="Z84" s="2">
        <v>1</v>
      </c>
      <c r="AA84" s="3" t="s">
        <v>3607</v>
      </c>
      <c r="AB84" s="5">
        <v>5.67</v>
      </c>
      <c r="AC84" s="5">
        <v>0</v>
      </c>
      <c r="AD84" s="5">
        <v>5.67</v>
      </c>
      <c r="AE84" s="5">
        <v>0</v>
      </c>
      <c r="AF84" s="5">
        <v>0</v>
      </c>
      <c r="AG84" s="5">
        <v>5.67</v>
      </c>
      <c r="AH84" s="6"/>
      <c r="AI84" s="6"/>
      <c r="AJ84" s="7">
        <v>0</v>
      </c>
      <c r="AK84" s="7">
        <v>0</v>
      </c>
      <c r="AL84" s="7">
        <v>0</v>
      </c>
      <c r="AM84" s="7">
        <v>0</v>
      </c>
      <c r="AN84" s="7">
        <v>0</v>
      </c>
      <c r="AO84" s="12"/>
      <c r="AP84" s="12"/>
      <c r="AQ84" s="12"/>
      <c r="AR84" s="12"/>
      <c r="AS84" s="12"/>
      <c r="AT84" s="12"/>
      <c r="AU84" s="12"/>
      <c r="AV84" s="12"/>
      <c r="AW84" s="12"/>
      <c r="AX84" s="12"/>
      <c r="AY84" s="12"/>
      <c r="AZ84" s="8"/>
    </row>
    <row r="85" spans="1:52" s="21" customFormat="1" ht="16.5" x14ac:dyDescent="0.25">
      <c r="A85" s="159" t="str">
        <f>_xlfn.XLOOKUP(Y85,Mapping!B:B,Mapping!J:J,"Not Found",0,1)</f>
        <v>ICG</v>
      </c>
      <c r="B85" s="159" t="str">
        <f t="shared" si="6"/>
        <v>BEGTICG46115.9305555556</v>
      </c>
      <c r="C85" s="159"/>
      <c r="D85" s="159" t="str">
        <f t="shared" si="7"/>
        <v>Full Maintenance ICG</v>
      </c>
      <c r="E85" s="159" t="str">
        <f t="shared" si="8"/>
        <v>ICGBEGTICGFull Maintenance ICG</v>
      </c>
      <c r="F85" s="159" t="str">
        <f t="shared" si="9"/>
        <v>ICGBEGTICG</v>
      </c>
      <c r="G85" s="218" t="s">
        <v>47</v>
      </c>
      <c r="H85" s="159" t="str">
        <f t="shared" si="10"/>
        <v>Completed</v>
      </c>
      <c r="I85" s="159" t="s">
        <v>47</v>
      </c>
      <c r="J85" s="159" t="str">
        <f t="shared" si="11"/>
        <v>ICGBEGTICGFull Maintenance ICGFull Maintenance ICG46115.930555555646115.9736111111</v>
      </c>
      <c r="K85" s="218" t="str">
        <f>IF(NOT(ISERROR(HLOOKUP(A85,'MCP-Tracker Old'!$10:$10,1,0))),"Y","N")</f>
        <v>N</v>
      </c>
      <c r="L85" s="159"/>
      <c r="M85" s="159"/>
      <c r="N85" s="159"/>
      <c r="O85" s="2">
        <v>2603</v>
      </c>
      <c r="P85" s="3" t="s">
        <v>179</v>
      </c>
      <c r="Q85" s="3" t="s">
        <v>1687</v>
      </c>
      <c r="R85" s="3" t="s">
        <v>3747</v>
      </c>
      <c r="S85" s="3" t="s">
        <v>3748</v>
      </c>
      <c r="T85" s="4">
        <v>46115.930555555555</v>
      </c>
      <c r="U85" s="4">
        <v>46115.973611111112</v>
      </c>
      <c r="V85" s="4">
        <v>46115.973611111112</v>
      </c>
      <c r="W85" s="4" t="s">
        <v>42</v>
      </c>
      <c r="X85" s="3" t="s">
        <v>43</v>
      </c>
      <c r="Y85" s="4" t="s">
        <v>1926</v>
      </c>
      <c r="Z85" s="2">
        <v>1</v>
      </c>
      <c r="AA85" s="3" t="s">
        <v>3749</v>
      </c>
      <c r="AB85" s="5">
        <v>1.03</v>
      </c>
      <c r="AC85" s="5">
        <v>0</v>
      </c>
      <c r="AD85" s="5">
        <v>1.03</v>
      </c>
      <c r="AE85" s="5">
        <v>0</v>
      </c>
      <c r="AF85" s="5">
        <v>0</v>
      </c>
      <c r="AG85" s="5">
        <v>1.03</v>
      </c>
      <c r="AH85" s="6"/>
      <c r="AI85" s="6"/>
      <c r="AJ85" s="7">
        <v>0</v>
      </c>
      <c r="AK85" s="7">
        <v>0</v>
      </c>
      <c r="AL85" s="7">
        <v>0</v>
      </c>
      <c r="AM85" s="7">
        <v>0</v>
      </c>
      <c r="AN85" s="7">
        <v>0</v>
      </c>
      <c r="AO85" s="12"/>
      <c r="AP85" s="12"/>
      <c r="AQ85" s="12"/>
      <c r="AR85" s="12"/>
      <c r="AS85" s="12"/>
      <c r="AT85" s="12"/>
      <c r="AU85" s="12"/>
      <c r="AV85" s="12"/>
      <c r="AW85" s="12"/>
      <c r="AX85" s="12"/>
      <c r="AY85" s="12"/>
      <c r="AZ85" s="8"/>
    </row>
    <row r="86" spans="1:52" s="21" customFormat="1" ht="16.5" x14ac:dyDescent="0.25">
      <c r="A86" s="159" t="str">
        <f>_xlfn.XLOOKUP(Y86,Mapping!B:B,Mapping!J:J,"Not Found",0,1)</f>
        <v>ICG</v>
      </c>
      <c r="B86" s="159" t="str">
        <f t="shared" si="6"/>
        <v>BEGTICG46115.9736111111</v>
      </c>
      <c r="C86" s="159"/>
      <c r="D86" s="159" t="str">
        <f t="shared" si="7"/>
        <v>Export of DFA IRM report ICG</v>
      </c>
      <c r="E86" s="159" t="str">
        <f t="shared" si="8"/>
        <v>ICGBEGTICGExport of DFA IRM report ICG</v>
      </c>
      <c r="F86" s="159" t="str">
        <f t="shared" si="9"/>
        <v>ICGBEGTICG</v>
      </c>
      <c r="G86" s="218" t="s">
        <v>47</v>
      </c>
      <c r="H86" s="159" t="str">
        <f t="shared" si="10"/>
        <v>Completed</v>
      </c>
      <c r="I86" s="159" t="s">
        <v>47</v>
      </c>
      <c r="J86" s="159" t="str">
        <f t="shared" si="11"/>
        <v>ICGBEGTICGExport of DFA IRM report ICGExport of DFA IRM report ICG46115.973611111146116.05</v>
      </c>
      <c r="K86" s="218" t="str">
        <f>IF(NOT(ISERROR(HLOOKUP(A86,'MCP-Tracker Old'!$10:$10,1,0))),"Y","N")</f>
        <v>N</v>
      </c>
      <c r="L86" s="159"/>
      <c r="M86" s="159"/>
      <c r="N86" s="159"/>
      <c r="O86" s="2">
        <v>2603</v>
      </c>
      <c r="P86" s="3" t="s">
        <v>179</v>
      </c>
      <c r="Q86" s="3" t="s">
        <v>1687</v>
      </c>
      <c r="R86" s="3" t="s">
        <v>3608</v>
      </c>
      <c r="S86" s="3" t="s">
        <v>3609</v>
      </c>
      <c r="T86" s="4">
        <v>46115.973611111112</v>
      </c>
      <c r="U86" s="4">
        <v>46116.05</v>
      </c>
      <c r="V86" s="4">
        <v>46116.05</v>
      </c>
      <c r="W86" s="4" t="s">
        <v>42</v>
      </c>
      <c r="X86" s="3" t="s">
        <v>43</v>
      </c>
      <c r="Y86" s="4" t="s">
        <v>1926</v>
      </c>
      <c r="Z86" s="2">
        <v>1</v>
      </c>
      <c r="AA86" s="3" t="s">
        <v>3610</v>
      </c>
      <c r="AB86" s="5">
        <v>1.83</v>
      </c>
      <c r="AC86" s="5">
        <v>0</v>
      </c>
      <c r="AD86" s="5">
        <v>1.83</v>
      </c>
      <c r="AE86" s="5">
        <v>0</v>
      </c>
      <c r="AF86" s="5">
        <v>0</v>
      </c>
      <c r="AG86" s="5">
        <v>1.83</v>
      </c>
      <c r="AH86" s="6"/>
      <c r="AI86" s="6"/>
      <c r="AJ86" s="7">
        <v>0</v>
      </c>
      <c r="AK86" s="7">
        <v>0</v>
      </c>
      <c r="AL86" s="7">
        <v>0</v>
      </c>
      <c r="AM86" s="7">
        <v>0</v>
      </c>
      <c r="AN86" s="7">
        <v>0</v>
      </c>
      <c r="AO86" s="12"/>
      <c r="AP86" s="12"/>
      <c r="AQ86" s="12"/>
      <c r="AR86" s="12"/>
      <c r="AS86" s="12"/>
      <c r="AT86" s="12"/>
      <c r="AU86" s="12"/>
      <c r="AV86" s="12"/>
      <c r="AW86" s="12"/>
      <c r="AX86" s="12"/>
      <c r="AY86" s="12"/>
      <c r="AZ86" s="8"/>
    </row>
    <row r="87" spans="1:52" s="21" customFormat="1" ht="16.5" x14ac:dyDescent="0.25">
      <c r="A87" s="159" t="str">
        <f>_xlfn.XLOOKUP(Y87,Mapping!B:B,Mapping!J:J,"Not Found",0,1)</f>
        <v>ICG</v>
      </c>
      <c r="B87" s="159" t="str">
        <f t="shared" si="6"/>
        <v>BEGTICG46116.05</v>
      </c>
      <c r="C87" s="159"/>
      <c r="D87" s="159" t="str">
        <f t="shared" si="7"/>
        <v>Export of Market Forecast report ICG</v>
      </c>
      <c r="E87" s="159" t="str">
        <f t="shared" si="8"/>
        <v>ICGBEGTICGExport of Market Forecast report ICG</v>
      </c>
      <c r="F87" s="159" t="str">
        <f t="shared" si="9"/>
        <v>ICGBEGTICG</v>
      </c>
      <c r="G87" s="218" t="s">
        <v>47</v>
      </c>
      <c r="H87" s="159" t="str">
        <f t="shared" si="10"/>
        <v>Completed</v>
      </c>
      <c r="I87" s="159" t="s">
        <v>47</v>
      </c>
      <c r="J87" s="159" t="str">
        <f t="shared" si="11"/>
        <v>ICGBEGTICGExport of Market Forecast report ICGExport of Market Forecast report ICG46116.0546116.0520833333</v>
      </c>
      <c r="K87" s="218" t="str">
        <f>IF(NOT(ISERROR(HLOOKUP(A87,'MCP-Tracker Old'!$10:$10,1,0))),"Y","N")</f>
        <v>N</v>
      </c>
      <c r="L87" s="159"/>
      <c r="M87" s="159"/>
      <c r="N87" s="159"/>
      <c r="O87" s="2">
        <v>2603</v>
      </c>
      <c r="P87" s="3" t="s">
        <v>179</v>
      </c>
      <c r="Q87" s="3" t="s">
        <v>1687</v>
      </c>
      <c r="R87" s="3" t="s">
        <v>3593</v>
      </c>
      <c r="S87" s="3" t="s">
        <v>3594</v>
      </c>
      <c r="T87" s="4">
        <v>46116.05</v>
      </c>
      <c r="U87" s="4">
        <v>46116.052083333336</v>
      </c>
      <c r="V87" s="4" t="s">
        <v>42</v>
      </c>
      <c r="W87" s="4" t="s">
        <v>42</v>
      </c>
      <c r="X87" s="3" t="s">
        <v>43</v>
      </c>
      <c r="Y87" s="4" t="s">
        <v>1926</v>
      </c>
      <c r="Z87" s="2">
        <v>1</v>
      </c>
      <c r="AA87" s="3" t="s">
        <v>3595</v>
      </c>
      <c r="AB87" s="5">
        <v>0.05</v>
      </c>
      <c r="AC87" s="5">
        <v>0</v>
      </c>
      <c r="AD87" s="5">
        <v>0.05</v>
      </c>
      <c r="AE87" s="5">
        <v>0</v>
      </c>
      <c r="AF87" s="5">
        <v>0</v>
      </c>
      <c r="AG87" s="5">
        <v>0.05</v>
      </c>
      <c r="AH87" s="6"/>
      <c r="AI87" s="6"/>
      <c r="AJ87" s="7">
        <v>0</v>
      </c>
      <c r="AK87" s="7">
        <v>0</v>
      </c>
      <c r="AL87" s="7">
        <v>0</v>
      </c>
      <c r="AM87" s="7">
        <v>0</v>
      </c>
      <c r="AN87" s="7">
        <v>0</v>
      </c>
      <c r="AO87" s="12"/>
      <c r="AP87" s="12"/>
      <c r="AQ87" s="12"/>
      <c r="AR87" s="12"/>
      <c r="AS87" s="12"/>
      <c r="AT87" s="12"/>
      <c r="AU87" s="12"/>
      <c r="AV87" s="12"/>
      <c r="AW87" s="12"/>
      <c r="AX87" s="12"/>
      <c r="AY87" s="12"/>
      <c r="AZ87" s="8"/>
    </row>
    <row r="88" spans="1:52" s="21" customFormat="1" ht="16.5" x14ac:dyDescent="0.25">
      <c r="A88" s="159" t="str">
        <f>_xlfn.XLOOKUP(Y88,Mapping!B:B,Mapping!J:J,"Not Found",0,1)</f>
        <v>ICG</v>
      </c>
      <c r="B88" s="159" t="str">
        <f t="shared" si="6"/>
        <v>NLBTRICG46116.3090277778</v>
      </c>
      <c r="C88" s="159"/>
      <c r="D88" s="159" t="str">
        <f t="shared" si="7"/>
        <v>P-0 M-0 NPV ICG</v>
      </c>
      <c r="E88" s="159" t="str">
        <f t="shared" si="8"/>
        <v>ICGNLBTRICGP-0 M-0 NPV ICG</v>
      </c>
      <c r="F88" s="159" t="str">
        <f t="shared" si="9"/>
        <v>ICGNLBTRICG</v>
      </c>
      <c r="G88" s="218" t="s">
        <v>47</v>
      </c>
      <c r="H88" s="159" t="str">
        <f t="shared" si="10"/>
        <v>Completed</v>
      </c>
      <c r="I88" s="159" t="s">
        <v>47</v>
      </c>
      <c r="J88" s="159" t="str">
        <f t="shared" si="11"/>
        <v>ICGNLBTRICGP-0 M-0 NPV ICGP-0 M-0 NPV ICG46116.309027777846116.31875</v>
      </c>
      <c r="K88" s="218" t="str">
        <f>IF(NOT(ISERROR(HLOOKUP(A88,'MCP-Tracker Old'!$10:$10,1,0))),"Y","N")</f>
        <v>N</v>
      </c>
      <c r="L88" s="159"/>
      <c r="M88" s="159"/>
      <c r="N88" s="159"/>
      <c r="O88" s="2">
        <v>2603</v>
      </c>
      <c r="P88" s="3" t="s">
        <v>260</v>
      </c>
      <c r="Q88" s="3" t="s">
        <v>1687</v>
      </c>
      <c r="R88" s="3" t="s">
        <v>3575</v>
      </c>
      <c r="S88" s="3" t="s">
        <v>3576</v>
      </c>
      <c r="T88" s="4">
        <v>46116.309027777781</v>
      </c>
      <c r="U88" s="4">
        <v>46116.318749999999</v>
      </c>
      <c r="V88" s="4">
        <v>46116.318749999999</v>
      </c>
      <c r="W88" s="4" t="s">
        <v>42</v>
      </c>
      <c r="X88" s="3" t="s">
        <v>43</v>
      </c>
      <c r="Y88" s="4" t="s">
        <v>3735</v>
      </c>
      <c r="Z88" s="2">
        <v>1</v>
      </c>
      <c r="AA88" s="3" t="s">
        <v>3577</v>
      </c>
      <c r="AB88" s="5">
        <v>0.23</v>
      </c>
      <c r="AC88" s="5">
        <v>0</v>
      </c>
      <c r="AD88" s="5">
        <v>0.23</v>
      </c>
      <c r="AE88" s="5">
        <v>0</v>
      </c>
      <c r="AF88" s="5">
        <v>0</v>
      </c>
      <c r="AG88" s="5">
        <v>0.23</v>
      </c>
      <c r="AH88" s="6"/>
      <c r="AI88" s="6"/>
      <c r="AJ88" s="7">
        <v>0</v>
      </c>
      <c r="AK88" s="7">
        <v>0</v>
      </c>
      <c r="AL88" s="7">
        <v>0</v>
      </c>
      <c r="AM88" s="7">
        <v>0</v>
      </c>
      <c r="AN88" s="7">
        <v>0</v>
      </c>
      <c r="AO88" s="12"/>
      <c r="AP88" s="12"/>
      <c r="AQ88" s="12"/>
      <c r="AR88" s="12"/>
      <c r="AS88" s="12"/>
      <c r="AT88" s="12"/>
      <c r="AU88" s="12"/>
      <c r="AV88" s="12"/>
      <c r="AW88" s="12"/>
      <c r="AX88" s="12"/>
      <c r="AY88" s="12"/>
      <c r="AZ88" s="8"/>
    </row>
    <row r="89" spans="1:52" s="21" customFormat="1" ht="16.5" x14ac:dyDescent="0.25">
      <c r="A89" s="159" t="str">
        <f>_xlfn.XLOOKUP(Y89,Mapping!B:B,Mapping!J:J,"Not Found",0,1)</f>
        <v>ICG</v>
      </c>
      <c r="B89" s="159" t="str">
        <f t="shared" si="6"/>
        <v>NLBTRICG46116.31875</v>
      </c>
      <c r="C89" s="159"/>
      <c r="D89" s="159" t="str">
        <f t="shared" si="7"/>
        <v>P-0 M-0 Non-IRM planning ICG</v>
      </c>
      <c r="E89" s="159" t="str">
        <f t="shared" si="8"/>
        <v>ICGNLBTRICGP-0 M-0 Non-IRM planning ICG</v>
      </c>
      <c r="F89" s="159" t="str">
        <f t="shared" si="9"/>
        <v>ICGNLBTRICG</v>
      </c>
      <c r="G89" s="218" t="s">
        <v>47</v>
      </c>
      <c r="H89" s="159" t="str">
        <f t="shared" si="10"/>
        <v>Completed</v>
      </c>
      <c r="I89" s="159" t="s">
        <v>47</v>
      </c>
      <c r="J89" s="159" t="str">
        <f t="shared" si="11"/>
        <v>ICGNLBTRICGP-0 M-0 Non-IRM planning ICGP-0 M-0 Non-IRM planning ICG46116.3187546117.0486111111</v>
      </c>
      <c r="K89" s="218" t="str">
        <f>IF(NOT(ISERROR(HLOOKUP(A89,'MCP-Tracker Old'!$10:$10,1,0))),"Y","N")</f>
        <v>N</v>
      </c>
      <c r="L89" s="159"/>
      <c r="M89" s="159"/>
      <c r="N89" s="159"/>
      <c r="O89" s="2">
        <v>2603</v>
      </c>
      <c r="P89" s="3" t="s">
        <v>260</v>
      </c>
      <c r="Q89" s="3" t="s">
        <v>1687</v>
      </c>
      <c r="R89" s="3" t="s">
        <v>3584</v>
      </c>
      <c r="S89" s="3" t="s">
        <v>3585</v>
      </c>
      <c r="T89" s="4">
        <v>46116.318749999999</v>
      </c>
      <c r="U89" s="4">
        <v>46117.048611111109</v>
      </c>
      <c r="V89" s="4">
        <v>46117.048611111109</v>
      </c>
      <c r="W89" s="4" t="s">
        <v>42</v>
      </c>
      <c r="X89" s="3" t="s">
        <v>43</v>
      </c>
      <c r="Y89" s="4" t="s">
        <v>3735</v>
      </c>
      <c r="Z89" s="2">
        <v>1</v>
      </c>
      <c r="AA89" s="3" t="s">
        <v>3586</v>
      </c>
      <c r="AB89" s="5">
        <v>17.52</v>
      </c>
      <c r="AC89" s="5">
        <v>0</v>
      </c>
      <c r="AD89" s="5">
        <v>17.52</v>
      </c>
      <c r="AE89" s="5">
        <v>0</v>
      </c>
      <c r="AF89" s="5">
        <v>0</v>
      </c>
      <c r="AG89" s="5">
        <v>17.52</v>
      </c>
      <c r="AH89" s="6"/>
      <c r="AI89" s="6"/>
      <c r="AJ89" s="7">
        <v>0</v>
      </c>
      <c r="AK89" s="7">
        <v>0</v>
      </c>
      <c r="AL89" s="7">
        <v>0</v>
      </c>
      <c r="AM89" s="7">
        <v>0</v>
      </c>
      <c r="AN89" s="7">
        <v>0</v>
      </c>
      <c r="AO89" s="12"/>
      <c r="AP89" s="12"/>
      <c r="AQ89" s="12"/>
      <c r="AR89" s="12"/>
      <c r="AS89" s="12"/>
      <c r="AT89" s="12"/>
      <c r="AU89" s="12"/>
      <c r="AV89" s="12"/>
      <c r="AW89" s="12"/>
      <c r="AX89" s="12"/>
      <c r="AY89" s="12"/>
      <c r="AZ89" s="8"/>
    </row>
    <row r="90" spans="1:52" s="21" customFormat="1" ht="16.5" x14ac:dyDescent="0.25">
      <c r="A90" s="159" t="str">
        <f>_xlfn.XLOOKUP(Y90,Mapping!B:B,Mapping!J:J,"Not Found",0,1)</f>
        <v>ICG</v>
      </c>
      <c r="B90" s="159" t="str">
        <f t="shared" si="6"/>
        <v>NLBTRICG46117.0486111111</v>
      </c>
      <c r="C90" s="159"/>
      <c r="D90" s="159" t="str">
        <f t="shared" si="7"/>
        <v>Full Maintenance ICG</v>
      </c>
      <c r="E90" s="159" t="str">
        <f t="shared" si="8"/>
        <v>ICGNLBTRICGFull Maintenance ICG</v>
      </c>
      <c r="F90" s="159" t="str">
        <f t="shared" si="9"/>
        <v>ICGNLBTRICG</v>
      </c>
      <c r="G90" s="218" t="s">
        <v>47</v>
      </c>
      <c r="H90" s="159" t="str">
        <f t="shared" si="10"/>
        <v>Completed</v>
      </c>
      <c r="I90" s="159" t="s">
        <v>47</v>
      </c>
      <c r="J90" s="159" t="str">
        <f t="shared" si="11"/>
        <v>ICGNLBTRICGFull Maintenance ICGFull Maintenance ICG46117.048611111146117.10625</v>
      </c>
      <c r="K90" s="218" t="str">
        <f>IF(NOT(ISERROR(HLOOKUP(A90,'MCP-Tracker Old'!$10:$10,1,0))),"Y","N")</f>
        <v>N</v>
      </c>
      <c r="L90" s="159"/>
      <c r="M90" s="159"/>
      <c r="N90" s="159"/>
      <c r="O90" s="2">
        <v>2603</v>
      </c>
      <c r="P90" s="3" t="s">
        <v>260</v>
      </c>
      <c r="Q90" s="3" t="s">
        <v>1687</v>
      </c>
      <c r="R90" s="3" t="s">
        <v>3747</v>
      </c>
      <c r="S90" s="3" t="s">
        <v>3748</v>
      </c>
      <c r="T90" s="4">
        <v>46117.048611111109</v>
      </c>
      <c r="U90" s="4">
        <v>46117.106249999997</v>
      </c>
      <c r="V90" s="4">
        <v>46117.106249999997</v>
      </c>
      <c r="W90" s="4" t="s">
        <v>42</v>
      </c>
      <c r="X90" s="3" t="s">
        <v>43</v>
      </c>
      <c r="Y90" s="4" t="s">
        <v>3735</v>
      </c>
      <c r="Z90" s="2">
        <v>1</v>
      </c>
      <c r="AA90" s="3" t="s">
        <v>3749</v>
      </c>
      <c r="AB90" s="5">
        <v>1.38</v>
      </c>
      <c r="AC90" s="5">
        <v>0</v>
      </c>
      <c r="AD90" s="5">
        <v>1.38</v>
      </c>
      <c r="AE90" s="5">
        <v>0</v>
      </c>
      <c r="AF90" s="5">
        <v>0</v>
      </c>
      <c r="AG90" s="5">
        <v>1.38</v>
      </c>
      <c r="AH90" s="6"/>
      <c r="AI90" s="6"/>
      <c r="AJ90" s="7">
        <v>0</v>
      </c>
      <c r="AK90" s="7">
        <v>0</v>
      </c>
      <c r="AL90" s="7">
        <v>0</v>
      </c>
      <c r="AM90" s="7">
        <v>0</v>
      </c>
      <c r="AN90" s="7">
        <v>0</v>
      </c>
      <c r="AO90" s="12"/>
      <c r="AP90" s="12"/>
      <c r="AQ90" s="12"/>
      <c r="AR90" s="12"/>
      <c r="AS90" s="12"/>
      <c r="AT90" s="12"/>
      <c r="AU90" s="12"/>
      <c r="AV90" s="12"/>
      <c r="AW90" s="12"/>
      <c r="AX90" s="12"/>
      <c r="AY90" s="12"/>
      <c r="AZ90" s="8"/>
    </row>
    <row r="91" spans="1:52" s="21" customFormat="1" ht="16.5" x14ac:dyDescent="0.25">
      <c r="A91" s="159" t="str">
        <f>_xlfn.XLOOKUP(Y91,Mapping!B:B,Mapping!J:J,"Not Found",0,1)</f>
        <v>ICG</v>
      </c>
      <c r="B91" s="159" t="str">
        <f t="shared" si="6"/>
        <v>NLBTRICG46117.10625</v>
      </c>
      <c r="C91" s="159"/>
      <c r="D91" s="159" t="str">
        <f t="shared" si="7"/>
        <v>Export of DFA_BASE_IMP_FWD Non-IRM report ICG</v>
      </c>
      <c r="E91" s="159" t="str">
        <f t="shared" si="8"/>
        <v>ICGNLBTRICGExport of DFA_BASE_IMP_FWD Non-IRM report ICG</v>
      </c>
      <c r="F91" s="159" t="str">
        <f t="shared" si="9"/>
        <v>ICGNLBTRICG</v>
      </c>
      <c r="G91" s="218" t="s">
        <v>47</v>
      </c>
      <c r="H91" s="159" t="str">
        <f t="shared" si="10"/>
        <v>Completed</v>
      </c>
      <c r="I91" s="159" t="s">
        <v>47</v>
      </c>
      <c r="J91" s="159" t="str">
        <f t="shared" si="11"/>
        <v>ICGNLBTRICGExport of DFA_BASE_IMP_FWD Non-IRM report ICGExport of DFA_BASE_IMP_FWD Non-IRM report ICG46117.1062546117.1916666667</v>
      </c>
      <c r="K91" s="218" t="str">
        <f>IF(NOT(ISERROR(HLOOKUP(A91,'MCP-Tracker Old'!$10:$10,1,0))),"Y","N")</f>
        <v>N</v>
      </c>
      <c r="L91" s="159"/>
      <c r="M91" s="159"/>
      <c r="N91" s="159"/>
      <c r="O91" s="2">
        <v>2603</v>
      </c>
      <c r="P91" s="3" t="s">
        <v>260</v>
      </c>
      <c r="Q91" s="3" t="s">
        <v>1687</v>
      </c>
      <c r="R91" s="3" t="s">
        <v>3619</v>
      </c>
      <c r="S91" s="3" t="s">
        <v>3620</v>
      </c>
      <c r="T91" s="4">
        <v>46117.106249999997</v>
      </c>
      <c r="U91" s="4">
        <v>46117.191666666666</v>
      </c>
      <c r="V91" s="4">
        <v>46117.191666666666</v>
      </c>
      <c r="W91" s="4" t="s">
        <v>42</v>
      </c>
      <c r="X91" s="3" t="s">
        <v>43</v>
      </c>
      <c r="Y91" s="4" t="s">
        <v>3735</v>
      </c>
      <c r="Z91" s="2">
        <v>1</v>
      </c>
      <c r="AA91" s="3" t="s">
        <v>3621</v>
      </c>
      <c r="AB91" s="5">
        <v>2.0499999999999998</v>
      </c>
      <c r="AC91" s="5">
        <v>0</v>
      </c>
      <c r="AD91" s="5">
        <v>2.0499999999999998</v>
      </c>
      <c r="AE91" s="5">
        <v>0</v>
      </c>
      <c r="AF91" s="5">
        <v>0</v>
      </c>
      <c r="AG91" s="5">
        <v>2.0499999999999998</v>
      </c>
      <c r="AH91" s="6"/>
      <c r="AI91" s="6"/>
      <c r="AJ91" s="7">
        <v>0</v>
      </c>
      <c r="AK91" s="7">
        <v>0</v>
      </c>
      <c r="AL91" s="7">
        <v>0</v>
      </c>
      <c r="AM91" s="7">
        <v>0</v>
      </c>
      <c r="AN91" s="7">
        <v>0</v>
      </c>
      <c r="AO91" s="12"/>
      <c r="AP91" s="12"/>
      <c r="AQ91" s="12"/>
      <c r="AR91" s="12"/>
      <c r="AS91" s="12"/>
      <c r="AT91" s="12"/>
      <c r="AU91" s="12"/>
      <c r="AV91" s="12"/>
      <c r="AW91" s="12"/>
      <c r="AX91" s="12"/>
      <c r="AY91" s="12"/>
      <c r="AZ91" s="8"/>
    </row>
    <row r="92" spans="1:52" s="21" customFormat="1" ht="16.5" x14ac:dyDescent="0.25">
      <c r="A92" s="159" t="str">
        <f>_xlfn.XLOOKUP(Y92,Mapping!B:B,Mapping!J:J,"Not Found",0,1)</f>
        <v>ICG</v>
      </c>
      <c r="B92" s="159" t="str">
        <f t="shared" si="6"/>
        <v>NLBTRICG46117.1916666667</v>
      </c>
      <c r="C92" s="159"/>
      <c r="D92" s="159" t="str">
        <f t="shared" si="7"/>
        <v>Export of DFA_NONE_IMP_FWD Non-IRM report ICG</v>
      </c>
      <c r="E92" s="159" t="str">
        <f t="shared" si="8"/>
        <v>ICGNLBTRICGExport of DFA_NONE_IMP_FWD Non-IRM report ICG</v>
      </c>
      <c r="F92" s="159" t="str">
        <f t="shared" si="9"/>
        <v>ICGNLBTRICG</v>
      </c>
      <c r="G92" s="218" t="s">
        <v>47</v>
      </c>
      <c r="H92" s="159" t="str">
        <f t="shared" si="10"/>
        <v>Completed</v>
      </c>
      <c r="I92" s="159" t="s">
        <v>47</v>
      </c>
      <c r="J92" s="159" t="str">
        <f t="shared" si="11"/>
        <v>ICGNLBTRICGExport of DFA_NONE_IMP_FWD Non-IRM report ICGExport of DFA_NONE_IMP_FWD Non-IRM report ICG46117.191666666746117.2652777778</v>
      </c>
      <c r="K92" s="218" t="str">
        <f>IF(NOT(ISERROR(HLOOKUP(A92,'MCP-Tracker Old'!$10:$10,1,0))),"Y","N")</f>
        <v>N</v>
      </c>
      <c r="L92" s="159"/>
      <c r="M92" s="159"/>
      <c r="N92" s="159"/>
      <c r="O92" s="2">
        <v>2603</v>
      </c>
      <c r="P92" s="3" t="s">
        <v>260</v>
      </c>
      <c r="Q92" s="3" t="s">
        <v>1687</v>
      </c>
      <c r="R92" s="3" t="s">
        <v>3622</v>
      </c>
      <c r="S92" s="3" t="s">
        <v>3623</v>
      </c>
      <c r="T92" s="4">
        <v>46117.191666666666</v>
      </c>
      <c r="U92" s="4">
        <v>46117.265277777777</v>
      </c>
      <c r="V92" s="4">
        <v>46117.265277777777</v>
      </c>
      <c r="W92" s="4" t="s">
        <v>42</v>
      </c>
      <c r="X92" s="3" t="s">
        <v>43</v>
      </c>
      <c r="Y92" s="4" t="s">
        <v>3735</v>
      </c>
      <c r="Z92" s="2">
        <v>1</v>
      </c>
      <c r="AA92" s="3" t="s">
        <v>3624</v>
      </c>
      <c r="AB92" s="5">
        <v>1.77</v>
      </c>
      <c r="AC92" s="5">
        <v>0</v>
      </c>
      <c r="AD92" s="5">
        <v>1.77</v>
      </c>
      <c r="AE92" s="5">
        <v>0</v>
      </c>
      <c r="AF92" s="5">
        <v>0</v>
      </c>
      <c r="AG92" s="5">
        <v>1.77</v>
      </c>
      <c r="AH92" s="6"/>
      <c r="AI92" s="6"/>
      <c r="AJ92" s="7">
        <v>0</v>
      </c>
      <c r="AK92" s="7">
        <v>0</v>
      </c>
      <c r="AL92" s="7">
        <v>0</v>
      </c>
      <c r="AM92" s="7">
        <v>0</v>
      </c>
      <c r="AN92" s="7">
        <v>0</v>
      </c>
      <c r="AO92" s="12"/>
      <c r="AP92" s="12"/>
      <c r="AQ92" s="12"/>
      <c r="AR92" s="12"/>
      <c r="AS92" s="12"/>
      <c r="AT92" s="12"/>
      <c r="AU92" s="12"/>
      <c r="AV92" s="12"/>
      <c r="AW92" s="12"/>
      <c r="AX92" s="12"/>
      <c r="AY92" s="12"/>
      <c r="AZ92" s="8"/>
    </row>
    <row r="93" spans="1:52" s="21" customFormat="1" ht="16.5" x14ac:dyDescent="0.25">
      <c r="A93" s="159" t="str">
        <f>_xlfn.XLOOKUP(Y93,Mapping!B:B,Mapping!J:J,"Not Found",0,1)</f>
        <v>ICG</v>
      </c>
      <c r="B93" s="159" t="str">
        <f t="shared" si="6"/>
        <v>NLBTRICG46117.2652777778</v>
      </c>
      <c r="C93" s="159"/>
      <c r="D93" s="159" t="str">
        <f t="shared" si="7"/>
        <v>Export of Market Forecast report ICG</v>
      </c>
      <c r="E93" s="159" t="str">
        <f t="shared" si="8"/>
        <v>ICGNLBTRICGExport of Market Forecast report ICG</v>
      </c>
      <c r="F93" s="159" t="str">
        <f t="shared" si="9"/>
        <v>ICGNLBTRICG</v>
      </c>
      <c r="G93" s="218" t="s">
        <v>47</v>
      </c>
      <c r="H93" s="159" t="str">
        <f t="shared" si="10"/>
        <v>Completed</v>
      </c>
      <c r="I93" s="159" t="s">
        <v>47</v>
      </c>
      <c r="J93" s="159" t="str">
        <f t="shared" si="11"/>
        <v>ICGNLBTRICGExport of Market Forecast report ICGExport of Market Forecast report ICG46117.265277777846117.2694444444</v>
      </c>
      <c r="K93" s="218" t="str">
        <f>IF(NOT(ISERROR(HLOOKUP(A93,'MCP-Tracker Old'!$10:$10,1,0))),"Y","N")</f>
        <v>N</v>
      </c>
      <c r="L93" s="159"/>
      <c r="M93" s="159"/>
      <c r="N93" s="159"/>
      <c r="O93" s="2">
        <v>2603</v>
      </c>
      <c r="P93" s="3" t="s">
        <v>260</v>
      </c>
      <c r="Q93" s="3" t="s">
        <v>1687</v>
      </c>
      <c r="R93" s="3" t="s">
        <v>3593</v>
      </c>
      <c r="S93" s="3" t="s">
        <v>3594</v>
      </c>
      <c r="T93" s="4">
        <v>46117.265277777777</v>
      </c>
      <c r="U93" s="4">
        <v>46117.269444444442</v>
      </c>
      <c r="V93" s="4">
        <v>46119.260416666664</v>
      </c>
      <c r="W93" s="4" t="s">
        <v>42</v>
      </c>
      <c r="X93" s="3" t="s">
        <v>43</v>
      </c>
      <c r="Y93" s="4" t="s">
        <v>3735</v>
      </c>
      <c r="Z93" s="2">
        <v>1</v>
      </c>
      <c r="AA93" s="3" t="s">
        <v>3595</v>
      </c>
      <c r="AB93" s="5">
        <v>0.1</v>
      </c>
      <c r="AC93" s="5">
        <v>0</v>
      </c>
      <c r="AD93" s="5">
        <v>0.1</v>
      </c>
      <c r="AE93" s="5">
        <v>0</v>
      </c>
      <c r="AF93" s="5">
        <v>0</v>
      </c>
      <c r="AG93" s="5">
        <v>0.1</v>
      </c>
      <c r="AH93" s="6"/>
      <c r="AI93" s="6"/>
      <c r="AJ93" s="7">
        <v>0</v>
      </c>
      <c r="AK93" s="7">
        <v>0</v>
      </c>
      <c r="AL93" s="7">
        <v>0</v>
      </c>
      <c r="AM93" s="7">
        <v>0</v>
      </c>
      <c r="AN93" s="7">
        <v>0</v>
      </c>
      <c r="AO93" s="12"/>
      <c r="AP93" s="12"/>
      <c r="AQ93" s="12"/>
      <c r="AR93" s="12"/>
      <c r="AS93" s="12"/>
      <c r="AT93" s="12"/>
      <c r="AU93" s="12"/>
      <c r="AV93" s="12"/>
      <c r="AW93" s="12"/>
      <c r="AX93" s="12"/>
      <c r="AY93" s="12"/>
      <c r="AZ93" s="8"/>
    </row>
    <row r="94" spans="1:52" s="21" customFormat="1" ht="16.5" x14ac:dyDescent="0.25">
      <c r="A94" s="159" t="str">
        <f>_xlfn.XLOOKUP(Y94,Mapping!B:B,Mapping!J:J,"Not Found",0,1)</f>
        <v>ICG</v>
      </c>
      <c r="B94" s="159" t="str">
        <f t="shared" si="6"/>
        <v>NLBTRICG46117.675</v>
      </c>
      <c r="C94" s="159"/>
      <c r="D94" s="159" t="str">
        <f t="shared" si="7"/>
        <v>Load SQL-to-SQL + stratify previous ICG</v>
      </c>
      <c r="E94" s="159" t="str">
        <f t="shared" si="8"/>
        <v>ICGNLBTRICGLoad SQL-to-SQL + stratify previous ICG</v>
      </c>
      <c r="F94" s="159" t="str">
        <f t="shared" si="9"/>
        <v>ICGNLBTRICG</v>
      </c>
      <c r="G94" s="218" t="s">
        <v>47</v>
      </c>
      <c r="H94" s="159" t="str">
        <f t="shared" si="10"/>
        <v>Completed</v>
      </c>
      <c r="I94" s="159" t="s">
        <v>47</v>
      </c>
      <c r="J94" s="159" t="str">
        <f t="shared" si="11"/>
        <v>ICGNLBTRICGLoad SQL-to-SQL + stratify previous ICGLoad SQL-to-SQL + stratify previous ICG46117.67546117.7055555556</v>
      </c>
      <c r="K94" s="218" t="str">
        <f>IF(NOT(ISERROR(HLOOKUP(A94,'MCP-Tracker Old'!$10:$10,1,0))),"Y","N")</f>
        <v>N</v>
      </c>
      <c r="L94" s="159"/>
      <c r="M94" s="159"/>
      <c r="N94" s="159"/>
      <c r="O94" s="2">
        <v>2603</v>
      </c>
      <c r="P94" s="3" t="s">
        <v>260</v>
      </c>
      <c r="Q94" s="3" t="s">
        <v>1687</v>
      </c>
      <c r="R94" s="3" t="s">
        <v>3557</v>
      </c>
      <c r="S94" s="3" t="s">
        <v>3558</v>
      </c>
      <c r="T94" s="4">
        <v>46117.675000000003</v>
      </c>
      <c r="U94" s="4">
        <v>46117.705555555556</v>
      </c>
      <c r="V94" s="4">
        <v>46117.705555555556</v>
      </c>
      <c r="W94" s="4" t="s">
        <v>42</v>
      </c>
      <c r="X94" s="3" t="s">
        <v>43</v>
      </c>
      <c r="Y94" s="4" t="s">
        <v>3752</v>
      </c>
      <c r="Z94" s="2">
        <v>1</v>
      </c>
      <c r="AA94" s="3" t="s">
        <v>3559</v>
      </c>
      <c r="AB94" s="5">
        <v>0.73</v>
      </c>
      <c r="AC94" s="5">
        <v>0</v>
      </c>
      <c r="AD94" s="5">
        <v>0.73</v>
      </c>
      <c r="AE94" s="5">
        <v>0</v>
      </c>
      <c r="AF94" s="5">
        <v>0</v>
      </c>
      <c r="AG94" s="5">
        <v>0.73</v>
      </c>
      <c r="AH94" s="6"/>
      <c r="AI94" s="6"/>
      <c r="AJ94" s="7">
        <v>0</v>
      </c>
      <c r="AK94" s="7">
        <v>0</v>
      </c>
      <c r="AL94" s="7">
        <v>0</v>
      </c>
      <c r="AM94" s="7">
        <v>0</v>
      </c>
      <c r="AN94" s="7">
        <v>0</v>
      </c>
      <c r="AO94" s="12"/>
      <c r="AP94" s="12"/>
      <c r="AQ94" s="12"/>
      <c r="AR94" s="12"/>
      <c r="AS94" s="12"/>
      <c r="AT94" s="12"/>
      <c r="AU94" s="12"/>
      <c r="AV94" s="12"/>
      <c r="AW94" s="12"/>
      <c r="AX94" s="12"/>
      <c r="AY94" s="12"/>
      <c r="AZ94" s="8"/>
    </row>
    <row r="95" spans="1:52" s="21" customFormat="1" ht="16.5" x14ac:dyDescent="0.25">
      <c r="A95" s="159" t="str">
        <f>_xlfn.XLOOKUP(Y95,Mapping!B:B,Mapping!J:J,"Not Found",0,1)</f>
        <v>ICG</v>
      </c>
      <c r="B95" s="159" t="str">
        <f t="shared" si="6"/>
        <v>NLBTRICG46117.7055555556</v>
      </c>
      <c r="C95" s="159"/>
      <c r="D95" s="159" t="str">
        <f t="shared" si="7"/>
        <v>Load SQL-to-SQL + stratify current ICG</v>
      </c>
      <c r="E95" s="159" t="str">
        <f t="shared" si="8"/>
        <v>ICGNLBTRICGLoad SQL-to-SQL + stratify current ICG</v>
      </c>
      <c r="F95" s="159" t="str">
        <f t="shared" si="9"/>
        <v>ICGNLBTRICG</v>
      </c>
      <c r="G95" s="218" t="s">
        <v>47</v>
      </c>
      <c r="H95" s="159" t="str">
        <f t="shared" si="10"/>
        <v>Completed</v>
      </c>
      <c r="I95" s="159" t="s">
        <v>47</v>
      </c>
      <c r="J95" s="159" t="str">
        <f t="shared" si="11"/>
        <v>ICGNLBTRICGLoad SQL-to-SQL + stratify current ICGLoad SQL-to-SQL + stratify current ICG46117.705555555646117.7354166667</v>
      </c>
      <c r="K95" s="218" t="str">
        <f>IF(NOT(ISERROR(HLOOKUP(A95,'MCP-Tracker Old'!$10:$10,1,0))),"Y","N")</f>
        <v>N</v>
      </c>
      <c r="L95" s="159"/>
      <c r="M95" s="159"/>
      <c r="N95" s="159"/>
      <c r="O95" s="2">
        <v>2603</v>
      </c>
      <c r="P95" s="3" t="s">
        <v>260</v>
      </c>
      <c r="Q95" s="3" t="s">
        <v>1687</v>
      </c>
      <c r="R95" s="3" t="s">
        <v>3560</v>
      </c>
      <c r="S95" s="3" t="s">
        <v>3561</v>
      </c>
      <c r="T95" s="4">
        <v>46117.705555555556</v>
      </c>
      <c r="U95" s="4">
        <v>46117.73541666667</v>
      </c>
      <c r="V95" s="4">
        <v>46117.73541666667</v>
      </c>
      <c r="W95" s="4" t="s">
        <v>42</v>
      </c>
      <c r="X95" s="3" t="s">
        <v>43</v>
      </c>
      <c r="Y95" s="4" t="s">
        <v>3752</v>
      </c>
      <c r="Z95" s="2">
        <v>1</v>
      </c>
      <c r="AA95" s="3" t="s">
        <v>3562</v>
      </c>
      <c r="AB95" s="5">
        <v>0.72</v>
      </c>
      <c r="AC95" s="5">
        <v>0</v>
      </c>
      <c r="AD95" s="5">
        <v>0.72</v>
      </c>
      <c r="AE95" s="5">
        <v>0</v>
      </c>
      <c r="AF95" s="5">
        <v>0</v>
      </c>
      <c r="AG95" s="5">
        <v>0.72</v>
      </c>
      <c r="AH95" s="6"/>
      <c r="AI95" s="6"/>
      <c r="AJ95" s="7">
        <v>0</v>
      </c>
      <c r="AK95" s="7">
        <v>0</v>
      </c>
      <c r="AL95" s="7">
        <v>0</v>
      </c>
      <c r="AM95" s="7">
        <v>0</v>
      </c>
      <c r="AN95" s="7">
        <v>0</v>
      </c>
      <c r="AO95" s="12"/>
      <c r="AP95" s="12"/>
      <c r="AQ95" s="12"/>
      <c r="AR95" s="12"/>
      <c r="AS95" s="12"/>
      <c r="AT95" s="12"/>
      <c r="AU95" s="12"/>
      <c r="AV95" s="12"/>
      <c r="AW95" s="12"/>
      <c r="AX95" s="12"/>
      <c r="AY95" s="12"/>
      <c r="AZ95" s="8"/>
    </row>
    <row r="96" spans="1:52" s="21" customFormat="1" ht="16.5" x14ac:dyDescent="0.25">
      <c r="A96" s="159" t="str">
        <f>_xlfn.XLOOKUP(Y96,Mapping!B:B,Mapping!J:J,"Not Found",0,1)</f>
        <v>ICG</v>
      </c>
      <c r="B96" s="159" t="str">
        <f t="shared" si="6"/>
        <v>NLBTRICG46117.7354166667</v>
      </c>
      <c r="C96" s="159"/>
      <c r="D96" s="159" t="str">
        <f t="shared" si="7"/>
        <v>P-1 M-1 NPV ICG</v>
      </c>
      <c r="E96" s="159" t="str">
        <f t="shared" si="8"/>
        <v>ICGNLBTRICGP-1 M-1 NPV ICG</v>
      </c>
      <c r="F96" s="159" t="str">
        <f t="shared" si="9"/>
        <v>ICGNLBTRICG</v>
      </c>
      <c r="G96" s="218" t="s">
        <v>47</v>
      </c>
      <c r="H96" s="159" t="str">
        <f t="shared" si="10"/>
        <v>Completed</v>
      </c>
      <c r="I96" s="159" t="s">
        <v>47</v>
      </c>
      <c r="J96" s="159" t="str">
        <f t="shared" si="11"/>
        <v>ICGNLBTRICGP-1 M-1 NPV ICGP-1 M-1 NPV ICG46117.735416666746117.7583333333</v>
      </c>
      <c r="K96" s="218" t="str">
        <f>IF(NOT(ISERROR(HLOOKUP(A96,'MCP-Tracker Old'!$10:$10,1,0))),"Y","N")</f>
        <v>N</v>
      </c>
      <c r="L96" s="159"/>
      <c r="M96" s="159"/>
      <c r="N96" s="159"/>
      <c r="O96" s="2">
        <v>2603</v>
      </c>
      <c r="P96" s="3" t="s">
        <v>260</v>
      </c>
      <c r="Q96" s="3" t="s">
        <v>1687</v>
      </c>
      <c r="R96" s="3" t="s">
        <v>3566</v>
      </c>
      <c r="S96" s="3" t="s">
        <v>3567</v>
      </c>
      <c r="T96" s="4">
        <v>46117.73541666667</v>
      </c>
      <c r="U96" s="4">
        <v>46117.758333333331</v>
      </c>
      <c r="V96" s="4">
        <v>46117.758333333331</v>
      </c>
      <c r="W96" s="4" t="s">
        <v>42</v>
      </c>
      <c r="X96" s="3" t="s">
        <v>43</v>
      </c>
      <c r="Y96" s="4" t="s">
        <v>3752</v>
      </c>
      <c r="Z96" s="2">
        <v>1</v>
      </c>
      <c r="AA96" s="3" t="s">
        <v>3568</v>
      </c>
      <c r="AB96" s="5">
        <v>0.55000000000000004</v>
      </c>
      <c r="AC96" s="5">
        <v>0</v>
      </c>
      <c r="AD96" s="5">
        <v>0.55000000000000004</v>
      </c>
      <c r="AE96" s="5">
        <v>0</v>
      </c>
      <c r="AF96" s="5">
        <v>0</v>
      </c>
      <c r="AG96" s="5">
        <v>0.55000000000000004</v>
      </c>
      <c r="AH96" s="6"/>
      <c r="AI96" s="6"/>
      <c r="AJ96" s="7">
        <v>0</v>
      </c>
      <c r="AK96" s="7">
        <v>0</v>
      </c>
      <c r="AL96" s="7">
        <v>0</v>
      </c>
      <c r="AM96" s="7">
        <v>0</v>
      </c>
      <c r="AN96" s="7">
        <v>0</v>
      </c>
      <c r="AO96" s="12"/>
      <c r="AP96" s="12"/>
      <c r="AQ96" s="12"/>
      <c r="AR96" s="12"/>
      <c r="AS96" s="12"/>
      <c r="AT96" s="12"/>
      <c r="AU96" s="12"/>
      <c r="AV96" s="12"/>
      <c r="AW96" s="12"/>
      <c r="AX96" s="12"/>
      <c r="AY96" s="12"/>
      <c r="AZ96" s="8"/>
    </row>
    <row r="97" spans="1:52" s="21" customFormat="1" ht="16.5" x14ac:dyDescent="0.25">
      <c r="A97" s="159" t="str">
        <f>_xlfn.XLOOKUP(Y97,Mapping!B:B,Mapping!J:J,"Not Found",0,1)</f>
        <v>ICG</v>
      </c>
      <c r="B97" s="159" t="str">
        <f t="shared" si="6"/>
        <v>NLBTRICG46117.7583333333</v>
      </c>
      <c r="C97" s="159"/>
      <c r="D97" s="159" t="str">
        <f t="shared" si="7"/>
        <v>P-1 M-1 IRM planning ICG</v>
      </c>
      <c r="E97" s="159" t="str">
        <f t="shared" si="8"/>
        <v>ICGNLBTRICGP-1 M-1 IRM planning ICG</v>
      </c>
      <c r="F97" s="159" t="str">
        <f t="shared" si="9"/>
        <v>ICGNLBTRICG</v>
      </c>
      <c r="G97" s="218" t="s">
        <v>47</v>
      </c>
      <c r="H97" s="159" t="str">
        <f t="shared" si="10"/>
        <v>Completed</v>
      </c>
      <c r="I97" s="159" t="s">
        <v>47</v>
      </c>
      <c r="J97" s="159" t="str">
        <f t="shared" si="11"/>
        <v>ICGNLBTRICGP-1 M-1 IRM planning ICGP-1 M-1 IRM planning ICG46117.758333333346118.0534722222</v>
      </c>
      <c r="K97" s="218" t="str">
        <f>IF(NOT(ISERROR(HLOOKUP(A97,'MCP-Tracker Old'!$10:$10,1,0))),"Y","N")</f>
        <v>N</v>
      </c>
      <c r="L97" s="159"/>
      <c r="M97" s="159"/>
      <c r="N97" s="159"/>
      <c r="O97" s="2">
        <v>2603</v>
      </c>
      <c r="P97" s="3" t="s">
        <v>260</v>
      </c>
      <c r="Q97" s="3" t="s">
        <v>1687</v>
      </c>
      <c r="R97" s="3" t="s">
        <v>3596</v>
      </c>
      <c r="S97" s="3" t="s">
        <v>3597</v>
      </c>
      <c r="T97" s="4">
        <v>46117.758333333331</v>
      </c>
      <c r="U97" s="4">
        <v>46118.053472222222</v>
      </c>
      <c r="V97" s="4">
        <v>46118.053472222222</v>
      </c>
      <c r="W97" s="4" t="s">
        <v>42</v>
      </c>
      <c r="X97" s="3" t="s">
        <v>43</v>
      </c>
      <c r="Y97" s="4" t="s">
        <v>3752</v>
      </c>
      <c r="Z97" s="2">
        <v>1</v>
      </c>
      <c r="AA97" s="3" t="s">
        <v>3598</v>
      </c>
      <c r="AB97" s="5">
        <v>7.08</v>
      </c>
      <c r="AC97" s="5">
        <v>0</v>
      </c>
      <c r="AD97" s="5">
        <v>7.08</v>
      </c>
      <c r="AE97" s="5">
        <v>0</v>
      </c>
      <c r="AF97" s="5">
        <v>0</v>
      </c>
      <c r="AG97" s="5">
        <v>7.08</v>
      </c>
      <c r="AH97" s="6"/>
      <c r="AI97" s="6"/>
      <c r="AJ97" s="7">
        <v>0</v>
      </c>
      <c r="AK97" s="7">
        <v>0</v>
      </c>
      <c r="AL97" s="7">
        <v>0</v>
      </c>
      <c r="AM97" s="7">
        <v>0</v>
      </c>
      <c r="AN97" s="7">
        <v>0</v>
      </c>
      <c r="AO97" s="12"/>
      <c r="AP97" s="12"/>
      <c r="AQ97" s="12"/>
      <c r="AR97" s="12"/>
      <c r="AS97" s="12"/>
      <c r="AT97" s="12"/>
      <c r="AU97" s="12"/>
      <c r="AV97" s="12"/>
      <c r="AW97" s="12"/>
      <c r="AX97" s="12"/>
      <c r="AY97" s="12"/>
      <c r="AZ97" s="8"/>
    </row>
    <row r="98" spans="1:52" s="21" customFormat="1" ht="16.5" x14ac:dyDescent="0.25">
      <c r="A98" s="159" t="str">
        <f>_xlfn.XLOOKUP(Y98,Mapping!B:B,Mapping!J:J,"Not Found",0,1)</f>
        <v>ICG</v>
      </c>
      <c r="B98" s="159" t="str">
        <f t="shared" si="6"/>
        <v>NLBTRICG46118.0534722222</v>
      </c>
      <c r="C98" s="159"/>
      <c r="D98" s="159" t="str">
        <f t="shared" si="7"/>
        <v>P-1 M-0 NPV ICG</v>
      </c>
      <c r="E98" s="159" t="str">
        <f t="shared" si="8"/>
        <v>ICGNLBTRICGP-1 M-0 NPV ICG</v>
      </c>
      <c r="F98" s="159" t="str">
        <f t="shared" si="9"/>
        <v>ICGNLBTRICG</v>
      </c>
      <c r="G98" s="218" t="s">
        <v>47</v>
      </c>
      <c r="H98" s="159" t="str">
        <f t="shared" si="10"/>
        <v>Completed</v>
      </c>
      <c r="I98" s="159" t="s">
        <v>47</v>
      </c>
      <c r="J98" s="159" t="str">
        <f t="shared" si="11"/>
        <v>ICGNLBTRICGP-1 M-0 NPV ICGP-1 M-0 NPV ICG46118.053472222246118.0611111111</v>
      </c>
      <c r="K98" s="218" t="str">
        <f>IF(NOT(ISERROR(HLOOKUP(A98,'MCP-Tracker Old'!$10:$10,1,0))),"Y","N")</f>
        <v>N</v>
      </c>
      <c r="L98" s="159"/>
      <c r="M98" s="159"/>
      <c r="N98" s="159"/>
      <c r="O98" s="2">
        <v>2603</v>
      </c>
      <c r="P98" s="3" t="s">
        <v>260</v>
      </c>
      <c r="Q98" s="3" t="s">
        <v>1687</v>
      </c>
      <c r="R98" s="3" t="s">
        <v>3599</v>
      </c>
      <c r="S98" s="3" t="s">
        <v>3600</v>
      </c>
      <c r="T98" s="4">
        <v>46118.053472222222</v>
      </c>
      <c r="U98" s="4">
        <v>46118.061111111114</v>
      </c>
      <c r="V98" s="4">
        <v>46118.061111111114</v>
      </c>
      <c r="W98" s="4" t="s">
        <v>42</v>
      </c>
      <c r="X98" s="3" t="s">
        <v>43</v>
      </c>
      <c r="Y98" s="4" t="s">
        <v>3752</v>
      </c>
      <c r="Z98" s="2">
        <v>1</v>
      </c>
      <c r="AA98" s="3" t="s">
        <v>3601</v>
      </c>
      <c r="AB98" s="5">
        <v>0.18</v>
      </c>
      <c r="AC98" s="5">
        <v>0</v>
      </c>
      <c r="AD98" s="5">
        <v>0.18</v>
      </c>
      <c r="AE98" s="5">
        <v>0</v>
      </c>
      <c r="AF98" s="5">
        <v>0</v>
      </c>
      <c r="AG98" s="5">
        <v>0.18</v>
      </c>
      <c r="AH98" s="6"/>
      <c r="AI98" s="6"/>
      <c r="AJ98" s="7">
        <v>0</v>
      </c>
      <c r="AK98" s="7">
        <v>0</v>
      </c>
      <c r="AL98" s="7">
        <v>0</v>
      </c>
      <c r="AM98" s="7">
        <v>0</v>
      </c>
      <c r="AN98" s="7">
        <v>0</v>
      </c>
      <c r="AO98" s="12"/>
      <c r="AP98" s="12"/>
      <c r="AQ98" s="12"/>
      <c r="AR98" s="12"/>
      <c r="AS98" s="12"/>
      <c r="AT98" s="12"/>
      <c r="AU98" s="12"/>
      <c r="AV98" s="12"/>
      <c r="AW98" s="12"/>
      <c r="AX98" s="12"/>
      <c r="AY98" s="12"/>
      <c r="AZ98" s="8"/>
    </row>
    <row r="99" spans="1:52" s="21" customFormat="1" ht="16.5" x14ac:dyDescent="0.25">
      <c r="A99" s="159" t="str">
        <f>_xlfn.XLOOKUP(Y99,Mapping!B:B,Mapping!J:J,"Not Found",0,1)</f>
        <v>ICG</v>
      </c>
      <c r="B99" s="159" t="str">
        <f t="shared" si="6"/>
        <v>NLBTRICG46118.0611111111</v>
      </c>
      <c r="C99" s="159"/>
      <c r="D99" s="159" t="str">
        <f t="shared" si="7"/>
        <v>P-1 M-0 IRM planning ICG</v>
      </c>
      <c r="E99" s="159" t="str">
        <f t="shared" si="8"/>
        <v>ICGNLBTRICGP-1 M-0 IRM planning ICG</v>
      </c>
      <c r="F99" s="159" t="str">
        <f t="shared" si="9"/>
        <v>ICGNLBTRICG</v>
      </c>
      <c r="G99" s="218" t="s">
        <v>47</v>
      </c>
      <c r="H99" s="159" t="str">
        <f t="shared" si="10"/>
        <v>Completed</v>
      </c>
      <c r="I99" s="159" t="s">
        <v>47</v>
      </c>
      <c r="J99" s="159" t="str">
        <f t="shared" si="11"/>
        <v>ICGNLBTRICGP-1 M-0 IRM planning ICGP-1 M-0 IRM planning ICG46118.061111111146118.35</v>
      </c>
      <c r="K99" s="218" t="str">
        <f>IF(NOT(ISERROR(HLOOKUP(A99,'MCP-Tracker Old'!$10:$10,1,0))),"Y","N")</f>
        <v>N</v>
      </c>
      <c r="L99" s="159"/>
      <c r="M99" s="159"/>
      <c r="N99" s="159"/>
      <c r="O99" s="2">
        <v>2603</v>
      </c>
      <c r="P99" s="3" t="s">
        <v>260</v>
      </c>
      <c r="Q99" s="3" t="s">
        <v>1687</v>
      </c>
      <c r="R99" s="3" t="s">
        <v>3627</v>
      </c>
      <c r="S99" s="3" t="s">
        <v>3628</v>
      </c>
      <c r="T99" s="4">
        <v>46118.061111111114</v>
      </c>
      <c r="U99" s="4">
        <v>46118.35</v>
      </c>
      <c r="V99" s="4">
        <v>46118.350694444445</v>
      </c>
      <c r="W99" s="4" t="s">
        <v>42</v>
      </c>
      <c r="X99" s="3" t="s">
        <v>43</v>
      </c>
      <c r="Y99" s="4" t="s">
        <v>3752</v>
      </c>
      <c r="Z99" s="2">
        <v>1</v>
      </c>
      <c r="AA99" s="3" t="s">
        <v>3629</v>
      </c>
      <c r="AB99" s="5">
        <v>6.93</v>
      </c>
      <c r="AC99" s="5">
        <v>0</v>
      </c>
      <c r="AD99" s="5">
        <v>6.93</v>
      </c>
      <c r="AE99" s="5">
        <v>0</v>
      </c>
      <c r="AF99" s="5">
        <v>0</v>
      </c>
      <c r="AG99" s="5">
        <v>6.93</v>
      </c>
      <c r="AH99" s="6"/>
      <c r="AI99" s="6"/>
      <c r="AJ99" s="7">
        <v>0</v>
      </c>
      <c r="AK99" s="7">
        <v>0</v>
      </c>
      <c r="AL99" s="7">
        <v>0</v>
      </c>
      <c r="AM99" s="7">
        <v>0</v>
      </c>
      <c r="AN99" s="7">
        <v>0</v>
      </c>
      <c r="AO99" s="12"/>
      <c r="AP99" s="12"/>
      <c r="AQ99" s="12"/>
      <c r="AR99" s="12"/>
      <c r="AS99" s="12"/>
      <c r="AT99" s="12"/>
      <c r="AU99" s="12"/>
      <c r="AV99" s="12"/>
      <c r="AW99" s="12"/>
      <c r="AX99" s="12"/>
      <c r="AY99" s="12"/>
      <c r="AZ99" s="8"/>
    </row>
    <row r="100" spans="1:52" s="21" customFormat="1" ht="16.5" x14ac:dyDescent="0.25">
      <c r="A100" s="159" t="str">
        <f>_xlfn.XLOOKUP(Y100,Mapping!B:B,Mapping!J:J,"Not Found",0,1)</f>
        <v>Load Pos</v>
      </c>
      <c r="B100" s="159" t="str">
        <f t="shared" si="6"/>
        <v>DEGTLoad Pos46118.2180555556</v>
      </c>
      <c r="C100" s="159"/>
      <c r="D100" s="159" t="str">
        <f t="shared" si="7"/>
        <v>load</v>
      </c>
      <c r="E100" s="159" t="str">
        <f t="shared" si="8"/>
        <v>MCPDEGTLoad Posload</v>
      </c>
      <c r="F100" s="159" t="str">
        <f t="shared" si="9"/>
        <v>MCPDEGTLoad Pos</v>
      </c>
      <c r="G100" s="218" t="s">
        <v>47</v>
      </c>
      <c r="H100" s="159" t="str">
        <f t="shared" si="10"/>
        <v>Completed</v>
      </c>
      <c r="I100" s="159" t="s">
        <v>47</v>
      </c>
      <c r="J100" s="159" t="str">
        <f t="shared" si="11"/>
        <v>MCPDEGTLoad Posloadload46118.218055555646118.2402777778</v>
      </c>
      <c r="K100" s="218" t="str">
        <f>IF(NOT(ISERROR(HLOOKUP(A100,'MCP-Tracker Old'!$10:$10,1,0))),"Y","N")</f>
        <v>Y</v>
      </c>
      <c r="L100" s="159"/>
      <c r="M100" s="159"/>
      <c r="N100" s="159"/>
      <c r="O100" s="2">
        <v>2603</v>
      </c>
      <c r="P100" s="3" t="s">
        <v>219</v>
      </c>
      <c r="Q100" s="3" t="s">
        <v>39</v>
      </c>
      <c r="R100" s="3" t="s">
        <v>72</v>
      </c>
      <c r="S100" s="3" t="s">
        <v>73</v>
      </c>
      <c r="T100" s="4">
        <v>46118.218055555553</v>
      </c>
      <c r="U100" s="4">
        <v>46118.240277777775</v>
      </c>
      <c r="V100" s="4">
        <v>46118.240277777775</v>
      </c>
      <c r="W100" s="4" t="s">
        <v>42</v>
      </c>
      <c r="X100" s="3" t="s">
        <v>43</v>
      </c>
      <c r="Y100" s="4" t="s">
        <v>220</v>
      </c>
      <c r="Z100" s="2">
        <v>1</v>
      </c>
      <c r="AA100" s="3" t="s">
        <v>75</v>
      </c>
      <c r="AB100" s="5">
        <v>0.53</v>
      </c>
      <c r="AC100" s="5">
        <v>0.53</v>
      </c>
      <c r="AD100" s="5">
        <v>0</v>
      </c>
      <c r="AE100" s="5">
        <v>0</v>
      </c>
      <c r="AF100" s="5">
        <v>0.53</v>
      </c>
      <c r="AG100" s="5">
        <v>0.53</v>
      </c>
      <c r="AH100" s="6"/>
      <c r="AI100" s="6"/>
      <c r="AJ100" s="7">
        <v>0</v>
      </c>
      <c r="AK100" s="7">
        <v>0</v>
      </c>
      <c r="AL100" s="7">
        <v>0</v>
      </c>
      <c r="AM100" s="7">
        <v>0</v>
      </c>
      <c r="AN100" s="7">
        <v>0</v>
      </c>
      <c r="AO100" s="12"/>
      <c r="AP100" s="12"/>
      <c r="AQ100" s="12"/>
      <c r="AR100" s="12"/>
      <c r="AS100" s="12"/>
      <c r="AT100" s="12"/>
      <c r="AU100" s="12"/>
      <c r="AV100" s="12"/>
      <c r="AW100" s="12"/>
      <c r="AX100" s="12"/>
      <c r="AY100" s="12"/>
      <c r="AZ100" s="8"/>
    </row>
    <row r="101" spans="1:52" s="21" customFormat="1" ht="16.5" x14ac:dyDescent="0.25">
      <c r="A101" s="159" t="str">
        <f>_xlfn.XLOOKUP(Y101,Mapping!B:B,Mapping!J:J,"Not Found",0,1)</f>
        <v>Load Pos</v>
      </c>
      <c r="B101" s="159" t="str">
        <f t="shared" si="6"/>
        <v>BEGTLoad Pos46118.2208333333</v>
      </c>
      <c r="C101" s="159"/>
      <c r="D101" s="159" t="str">
        <f t="shared" si="7"/>
        <v>load</v>
      </c>
      <c r="E101" s="159" t="str">
        <f t="shared" si="8"/>
        <v>MCPBEGTLoad Posload</v>
      </c>
      <c r="F101" s="159" t="str">
        <f t="shared" si="9"/>
        <v>MCPBEGTLoad Pos</v>
      </c>
      <c r="G101" s="218" t="s">
        <v>47</v>
      </c>
      <c r="H101" s="159" t="str">
        <f t="shared" si="10"/>
        <v>Completed</v>
      </c>
      <c r="I101" s="159" t="s">
        <v>47</v>
      </c>
      <c r="J101" s="159" t="str">
        <f t="shared" si="11"/>
        <v>MCPBEGTLoad Posloadload46118.220833333346118.2444444444</v>
      </c>
      <c r="K101" s="218" t="str">
        <f>IF(NOT(ISERROR(HLOOKUP(A101,'MCP-Tracker Old'!$10:$10,1,0))),"Y","N")</f>
        <v>Y</v>
      </c>
      <c r="L101" s="159"/>
      <c r="M101" s="159"/>
      <c r="N101" s="159"/>
      <c r="O101" s="2">
        <v>2603</v>
      </c>
      <c r="P101" s="3" t="s">
        <v>179</v>
      </c>
      <c r="Q101" s="3" t="s">
        <v>39</v>
      </c>
      <c r="R101" s="3" t="s">
        <v>72</v>
      </c>
      <c r="S101" s="3" t="s">
        <v>73</v>
      </c>
      <c r="T101" s="4">
        <v>46118.220833333333</v>
      </c>
      <c r="U101" s="4">
        <v>46118.244444444441</v>
      </c>
      <c r="V101" s="4">
        <v>46118.244444444441</v>
      </c>
      <c r="W101" s="4" t="s">
        <v>42</v>
      </c>
      <c r="X101" s="3" t="s">
        <v>43</v>
      </c>
      <c r="Y101" s="4" t="s">
        <v>180</v>
      </c>
      <c r="Z101" s="2">
        <v>1</v>
      </c>
      <c r="AA101" s="3" t="s">
        <v>75</v>
      </c>
      <c r="AB101" s="5">
        <v>0.56999999999999995</v>
      </c>
      <c r="AC101" s="5">
        <v>0</v>
      </c>
      <c r="AD101" s="5">
        <v>0.56999999999999995</v>
      </c>
      <c r="AE101" s="5">
        <v>0</v>
      </c>
      <c r="AF101" s="5">
        <v>0</v>
      </c>
      <c r="AG101" s="5">
        <v>0.56999999999999995</v>
      </c>
      <c r="AH101" s="6"/>
      <c r="AI101" s="6"/>
      <c r="AJ101" s="7">
        <v>0</v>
      </c>
      <c r="AK101" s="7">
        <v>0</v>
      </c>
      <c r="AL101" s="7">
        <v>0</v>
      </c>
      <c r="AM101" s="7">
        <v>0</v>
      </c>
      <c r="AN101" s="7">
        <v>0</v>
      </c>
      <c r="AO101" s="12"/>
      <c r="AP101" s="12"/>
      <c r="AQ101" s="12"/>
      <c r="AR101" s="12"/>
      <c r="AS101" s="12"/>
      <c r="AT101" s="12"/>
      <c r="AU101" s="12"/>
      <c r="AV101" s="12"/>
      <c r="AW101" s="12"/>
      <c r="AX101" s="12"/>
      <c r="AY101" s="12"/>
      <c r="AZ101" s="8"/>
    </row>
    <row r="102" spans="1:52" s="21" customFormat="1" ht="16.5" x14ac:dyDescent="0.25">
      <c r="A102" s="159" t="str">
        <f>_xlfn.XLOOKUP(Y102,Mapping!B:B,Mapping!J:J,"Not Found",0,1)</f>
        <v>Load Pos</v>
      </c>
      <c r="B102" s="159" t="str">
        <f t="shared" si="6"/>
        <v>DEGTLoad Pos46118.2402777778</v>
      </c>
      <c r="C102" s="159"/>
      <c r="D102" s="159" t="str">
        <f t="shared" si="7"/>
        <v>Stratification</v>
      </c>
      <c r="E102" s="159" t="str">
        <f t="shared" si="8"/>
        <v>MCPDEGTLoad PosStratification</v>
      </c>
      <c r="F102" s="159" t="str">
        <f t="shared" si="9"/>
        <v>MCPDEGTLoad Pos</v>
      </c>
      <c r="G102" s="218" t="s">
        <v>47</v>
      </c>
      <c r="H102" s="159" t="str">
        <f t="shared" si="10"/>
        <v>Completed</v>
      </c>
      <c r="I102" s="159" t="s">
        <v>47</v>
      </c>
      <c r="J102" s="159" t="str">
        <f t="shared" si="11"/>
        <v>MCPDEGTLoad PosStratificationStratification46118.240277777846118.2451388889</v>
      </c>
      <c r="K102" s="218" t="str">
        <f>IF(NOT(ISERROR(HLOOKUP(A102,'MCP-Tracker Old'!$10:$10,1,0))),"Y","N")</f>
        <v>Y</v>
      </c>
      <c r="L102" s="159"/>
      <c r="M102" s="159"/>
      <c r="N102" s="159"/>
      <c r="O102" s="2">
        <v>2603</v>
      </c>
      <c r="P102" s="3" t="s">
        <v>219</v>
      </c>
      <c r="Q102" s="3" t="s">
        <v>39</v>
      </c>
      <c r="R102" s="3" t="s">
        <v>76</v>
      </c>
      <c r="S102" s="3" t="s">
        <v>77</v>
      </c>
      <c r="T102" s="4">
        <v>46118.240277777775</v>
      </c>
      <c r="U102" s="4">
        <v>46118.245138888888</v>
      </c>
      <c r="V102" s="4">
        <v>46118.245138888888</v>
      </c>
      <c r="W102" s="4" t="s">
        <v>42</v>
      </c>
      <c r="X102" s="3" t="s">
        <v>43</v>
      </c>
      <c r="Y102" s="4" t="s">
        <v>220</v>
      </c>
      <c r="Z102" s="2">
        <v>1</v>
      </c>
      <c r="AA102" s="3" t="s">
        <v>78</v>
      </c>
      <c r="AB102" s="5">
        <v>0.12</v>
      </c>
      <c r="AC102" s="5">
        <v>0.12</v>
      </c>
      <c r="AD102" s="5">
        <v>0</v>
      </c>
      <c r="AE102" s="5">
        <v>0</v>
      </c>
      <c r="AF102" s="5">
        <v>0.12</v>
      </c>
      <c r="AG102" s="5">
        <v>0.12</v>
      </c>
      <c r="AH102" s="6"/>
      <c r="AI102" s="6"/>
      <c r="AJ102" s="7">
        <v>0</v>
      </c>
      <c r="AK102" s="7">
        <v>0</v>
      </c>
      <c r="AL102" s="7">
        <v>0</v>
      </c>
      <c r="AM102" s="7">
        <v>0</v>
      </c>
      <c r="AN102" s="7">
        <v>0</v>
      </c>
      <c r="AO102" s="12"/>
      <c r="AP102" s="12"/>
      <c r="AQ102" s="12"/>
      <c r="AR102" s="12"/>
      <c r="AS102" s="12"/>
      <c r="AT102" s="12"/>
      <c r="AU102" s="12"/>
      <c r="AV102" s="12"/>
      <c r="AW102" s="12"/>
      <c r="AX102" s="12"/>
      <c r="AY102" s="12"/>
      <c r="AZ102" s="8"/>
    </row>
    <row r="103" spans="1:52" s="21" customFormat="1" ht="16.5" x14ac:dyDescent="0.25">
      <c r="A103" s="159" t="str">
        <f>_xlfn.XLOOKUP(Y103,Mapping!B:B,Mapping!J:J,"Not Found",0,1)</f>
        <v>Load Pos</v>
      </c>
      <c r="B103" s="159" t="str">
        <f t="shared" si="6"/>
        <v>BEGTLoad Pos46118.2444444444</v>
      </c>
      <c r="C103" s="159"/>
      <c r="D103" s="159" t="str">
        <f t="shared" si="7"/>
        <v>Light Maintenance Load Portfolio</v>
      </c>
      <c r="E103" s="159" t="str">
        <f t="shared" si="8"/>
        <v>MCPBEGTLoad PosLight Maintenance Load Portfolio</v>
      </c>
      <c r="F103" s="159" t="str">
        <f t="shared" si="9"/>
        <v>MCPBEGTLoad Pos</v>
      </c>
      <c r="G103" s="218" t="s">
        <v>47</v>
      </c>
      <c r="H103" s="159" t="str">
        <f t="shared" si="10"/>
        <v>Completed</v>
      </c>
      <c r="I103" s="159" t="s">
        <v>47</v>
      </c>
      <c r="J103" s="159" t="str">
        <f t="shared" si="11"/>
        <v>MCPBEGTLoad PosLight Maintenance Load PortfolioLight Maintenance Load Portfolio46118.244444444446118.2472222222</v>
      </c>
      <c r="K103" s="218" t="str">
        <f>IF(NOT(ISERROR(HLOOKUP(A103,'MCP-Tracker Old'!$10:$10,1,0))),"Y","N")</f>
        <v>Y</v>
      </c>
      <c r="L103" s="159"/>
      <c r="M103" s="159"/>
      <c r="N103" s="159"/>
      <c r="O103" s="2">
        <v>2603</v>
      </c>
      <c r="P103" s="3" t="s">
        <v>179</v>
      </c>
      <c r="Q103" s="3" t="s">
        <v>39</v>
      </c>
      <c r="R103" s="3" t="s">
        <v>3639</v>
      </c>
      <c r="S103" s="3" t="s">
        <v>3640</v>
      </c>
      <c r="T103" s="4">
        <v>46118.244444444441</v>
      </c>
      <c r="U103" s="4">
        <v>46118.24722222222</v>
      </c>
      <c r="V103" s="4">
        <v>46118.24722222222</v>
      </c>
      <c r="W103" s="4" t="s">
        <v>42</v>
      </c>
      <c r="X103" s="3" t="s">
        <v>43</v>
      </c>
      <c r="Y103" s="4" t="s">
        <v>180</v>
      </c>
      <c r="Z103" s="2">
        <v>1</v>
      </c>
      <c r="AA103" s="3" t="s">
        <v>1946</v>
      </c>
      <c r="AB103" s="5">
        <v>7.0000000000000007E-2</v>
      </c>
      <c r="AC103" s="5">
        <v>0</v>
      </c>
      <c r="AD103" s="5">
        <v>7.0000000000000007E-2</v>
      </c>
      <c r="AE103" s="5">
        <v>0</v>
      </c>
      <c r="AF103" s="5">
        <v>0</v>
      </c>
      <c r="AG103" s="5">
        <v>7.0000000000000007E-2</v>
      </c>
      <c r="AH103" s="6"/>
      <c r="AI103" s="6"/>
      <c r="AJ103" s="7">
        <v>0</v>
      </c>
      <c r="AK103" s="7">
        <v>0</v>
      </c>
      <c r="AL103" s="7">
        <v>0</v>
      </c>
      <c r="AM103" s="7">
        <v>0</v>
      </c>
      <c r="AN103" s="7">
        <v>0</v>
      </c>
      <c r="AO103" s="12"/>
      <c r="AP103" s="12"/>
      <c r="AQ103" s="12"/>
      <c r="AR103" s="12"/>
      <c r="AS103" s="12"/>
      <c r="AT103" s="12"/>
      <c r="AU103" s="12"/>
      <c r="AV103" s="12"/>
      <c r="AW103" s="12"/>
      <c r="AX103" s="12"/>
      <c r="AY103" s="12"/>
      <c r="AZ103" s="8"/>
    </row>
    <row r="104" spans="1:52" s="21" customFormat="1" ht="16.5" x14ac:dyDescent="0.25">
      <c r="A104" s="159" t="str">
        <f>_xlfn.XLOOKUP(Y104,Mapping!B:B,Mapping!J:J,"Not Found",0,1)</f>
        <v>Load Pos</v>
      </c>
      <c r="B104" s="159" t="str">
        <f t="shared" si="6"/>
        <v>DEGTLoad Pos46118.2451388889</v>
      </c>
      <c r="C104" s="159"/>
      <c r="D104" s="159" t="str">
        <f t="shared" si="7"/>
        <v>Light Maintenance Load Portfolio</v>
      </c>
      <c r="E104" s="159" t="str">
        <f t="shared" si="8"/>
        <v>MCPDEGTLoad PosLight Maintenance Load Portfolio</v>
      </c>
      <c r="F104" s="159" t="str">
        <f t="shared" si="9"/>
        <v>MCPDEGTLoad Pos</v>
      </c>
      <c r="G104" s="218" t="s">
        <v>47</v>
      </c>
      <c r="H104" s="159" t="str">
        <f t="shared" si="10"/>
        <v>Completed</v>
      </c>
      <c r="I104" s="159" t="s">
        <v>47</v>
      </c>
      <c r="J104" s="159" t="str">
        <f t="shared" si="11"/>
        <v>MCPDEGTLoad PosLight Maintenance Load PortfolioLight Maintenance Load Portfolio46118.245138888946118.2486111111</v>
      </c>
      <c r="K104" s="218" t="str">
        <f>IF(NOT(ISERROR(HLOOKUP(A104,'MCP-Tracker Old'!$10:$10,1,0))),"Y","N")</f>
        <v>Y</v>
      </c>
      <c r="L104" s="159"/>
      <c r="M104" s="159"/>
      <c r="N104" s="159"/>
      <c r="O104" s="2">
        <v>2603</v>
      </c>
      <c r="P104" s="3" t="s">
        <v>219</v>
      </c>
      <c r="Q104" s="3" t="s">
        <v>39</v>
      </c>
      <c r="R104" s="3" t="s">
        <v>3639</v>
      </c>
      <c r="S104" s="3" t="s">
        <v>3640</v>
      </c>
      <c r="T104" s="4">
        <v>46118.245138888888</v>
      </c>
      <c r="U104" s="4">
        <v>46118.248611111114</v>
      </c>
      <c r="V104" s="4">
        <v>46118.248611111114</v>
      </c>
      <c r="W104" s="4" t="s">
        <v>42</v>
      </c>
      <c r="X104" s="3" t="s">
        <v>43</v>
      </c>
      <c r="Y104" s="4" t="s">
        <v>220</v>
      </c>
      <c r="Z104" s="2">
        <v>1</v>
      </c>
      <c r="AA104" s="3" t="s">
        <v>1946</v>
      </c>
      <c r="AB104" s="5">
        <v>0.08</v>
      </c>
      <c r="AC104" s="5">
        <v>0</v>
      </c>
      <c r="AD104" s="5">
        <v>0.08</v>
      </c>
      <c r="AE104" s="5">
        <v>0</v>
      </c>
      <c r="AF104" s="5">
        <v>0</v>
      </c>
      <c r="AG104" s="5">
        <v>0.08</v>
      </c>
      <c r="AH104" s="6"/>
      <c r="AI104" s="6"/>
      <c r="AJ104" s="7">
        <v>0</v>
      </c>
      <c r="AK104" s="7">
        <v>0</v>
      </c>
      <c r="AL104" s="7">
        <v>0</v>
      </c>
      <c r="AM104" s="7">
        <v>0</v>
      </c>
      <c r="AN104" s="7">
        <v>0</v>
      </c>
      <c r="AO104" s="12"/>
      <c r="AP104" s="12"/>
      <c r="AQ104" s="12"/>
      <c r="AR104" s="12"/>
      <c r="AS104" s="12"/>
      <c r="AT104" s="12"/>
      <c r="AU104" s="12"/>
      <c r="AV104" s="12"/>
      <c r="AW104" s="12"/>
      <c r="AX104" s="12"/>
      <c r="AY104" s="12"/>
      <c r="AZ104" s="8"/>
    </row>
    <row r="105" spans="1:52" s="21" customFormat="1" ht="16.5" x14ac:dyDescent="0.25">
      <c r="A105" s="159" t="str">
        <f>_xlfn.XLOOKUP(Y105,Mapping!B:B,Mapping!J:J,"Not Found",0,1)</f>
        <v>Load Pos</v>
      </c>
      <c r="B105" s="159" t="str">
        <f t="shared" si="6"/>
        <v>BEGTLoad Pos46118.2472222222</v>
      </c>
      <c r="C105" s="159"/>
      <c r="D105" s="159" t="str">
        <f t="shared" si="7"/>
        <v>Stratification</v>
      </c>
      <c r="E105" s="159" t="str">
        <f t="shared" si="8"/>
        <v>MCPBEGTLoad PosStratification</v>
      </c>
      <c r="F105" s="159" t="str">
        <f t="shared" si="9"/>
        <v>MCPBEGTLoad Pos</v>
      </c>
      <c r="G105" s="218" t="s">
        <v>47</v>
      </c>
      <c r="H105" s="159" t="str">
        <f t="shared" si="10"/>
        <v>Completed</v>
      </c>
      <c r="I105" s="159" t="s">
        <v>47</v>
      </c>
      <c r="J105" s="159" t="str">
        <f t="shared" si="11"/>
        <v>MCPBEGTLoad PosStratificationStratification46118.247222222246118.2520833333</v>
      </c>
      <c r="K105" s="218" t="str">
        <f>IF(NOT(ISERROR(HLOOKUP(A105,'MCP-Tracker Old'!$10:$10,1,0))),"Y","N")</f>
        <v>Y</v>
      </c>
      <c r="L105" s="159"/>
      <c r="M105" s="159"/>
      <c r="N105" s="159"/>
      <c r="O105" s="2">
        <v>2603</v>
      </c>
      <c r="P105" s="3" t="s">
        <v>179</v>
      </c>
      <c r="Q105" s="3" t="s">
        <v>39</v>
      </c>
      <c r="R105" s="3" t="s">
        <v>76</v>
      </c>
      <c r="S105" s="3" t="s">
        <v>77</v>
      </c>
      <c r="T105" s="4">
        <v>46118.24722222222</v>
      </c>
      <c r="U105" s="4">
        <v>46118.252083333333</v>
      </c>
      <c r="V105" s="4">
        <v>46118.252083333333</v>
      </c>
      <c r="W105" s="4" t="s">
        <v>42</v>
      </c>
      <c r="X105" s="3" t="s">
        <v>43</v>
      </c>
      <c r="Y105" s="4" t="s">
        <v>180</v>
      </c>
      <c r="Z105" s="2">
        <v>1</v>
      </c>
      <c r="AA105" s="3" t="s">
        <v>78</v>
      </c>
      <c r="AB105" s="5">
        <v>0.12</v>
      </c>
      <c r="AC105" s="5">
        <v>0</v>
      </c>
      <c r="AD105" s="5">
        <v>0.12</v>
      </c>
      <c r="AE105" s="5">
        <v>0</v>
      </c>
      <c r="AF105" s="5">
        <v>0</v>
      </c>
      <c r="AG105" s="5">
        <v>0.12</v>
      </c>
      <c r="AH105" s="6"/>
      <c r="AI105" s="6"/>
      <c r="AJ105" s="7">
        <v>0</v>
      </c>
      <c r="AK105" s="7">
        <v>0</v>
      </c>
      <c r="AL105" s="7">
        <v>0</v>
      </c>
      <c r="AM105" s="7">
        <v>0</v>
      </c>
      <c r="AN105" s="7">
        <v>0</v>
      </c>
      <c r="AO105" s="12"/>
      <c r="AP105" s="12"/>
      <c r="AQ105" s="12"/>
      <c r="AR105" s="12"/>
      <c r="AS105" s="12"/>
      <c r="AT105" s="12"/>
      <c r="AU105" s="12"/>
      <c r="AV105" s="12"/>
      <c r="AW105" s="12"/>
      <c r="AX105" s="12"/>
      <c r="AY105" s="12"/>
      <c r="AZ105" s="8"/>
    </row>
    <row r="106" spans="1:52" s="21" customFormat="1" ht="16.5" x14ac:dyDescent="0.25">
      <c r="A106" s="159" t="str">
        <f>_xlfn.XLOOKUP(Y106,Mapping!B:B,Mapping!J:J,"Not Found",0,1)</f>
        <v>Load Pos</v>
      </c>
      <c r="B106" s="159" t="str">
        <f t="shared" si="6"/>
        <v>DEGTLoad Pos46118.2486111111</v>
      </c>
      <c r="C106" s="159"/>
      <c r="D106" s="159" t="str">
        <f t="shared" si="7"/>
        <v>Position report OLAP exports</v>
      </c>
      <c r="E106" s="159" t="str">
        <f t="shared" si="8"/>
        <v>MCPDEGTLoad PosPosition report OLAP exports</v>
      </c>
      <c r="F106" s="159" t="str">
        <f t="shared" si="9"/>
        <v>MCPDEGTLoad Pos</v>
      </c>
      <c r="G106" s="218" t="s">
        <v>47</v>
      </c>
      <c r="H106" s="159" t="str">
        <f t="shared" si="10"/>
        <v>Completed</v>
      </c>
      <c r="I106" s="159" t="s">
        <v>47</v>
      </c>
      <c r="J106" s="159" t="str">
        <f t="shared" si="11"/>
        <v>MCPDEGTLoad PosPosition report OLAP exportsPosition report OLAP exports46118.248611111146118.2520833333</v>
      </c>
      <c r="K106" s="218" t="str">
        <f>IF(NOT(ISERROR(HLOOKUP(A106,'MCP-Tracker Old'!$10:$10,1,0))),"Y","N")</f>
        <v>Y</v>
      </c>
      <c r="L106" s="159"/>
      <c r="M106" s="159"/>
      <c r="N106" s="159"/>
      <c r="O106" s="2">
        <v>2603</v>
      </c>
      <c r="P106" s="3" t="s">
        <v>219</v>
      </c>
      <c r="Q106" s="3" t="s">
        <v>39</v>
      </c>
      <c r="R106" s="3" t="s">
        <v>79</v>
      </c>
      <c r="S106" s="3" t="s">
        <v>80</v>
      </c>
      <c r="T106" s="4">
        <v>46118.248611111114</v>
      </c>
      <c r="U106" s="4">
        <v>46118.252083333333</v>
      </c>
      <c r="V106" s="4">
        <v>46118.252083333333</v>
      </c>
      <c r="W106" s="4" t="s">
        <v>42</v>
      </c>
      <c r="X106" s="3" t="s">
        <v>43</v>
      </c>
      <c r="Y106" s="4" t="s">
        <v>220</v>
      </c>
      <c r="Z106" s="2">
        <v>1</v>
      </c>
      <c r="AA106" s="3" t="s">
        <v>81</v>
      </c>
      <c r="AB106" s="5">
        <v>0.08</v>
      </c>
      <c r="AC106" s="5">
        <v>0.08</v>
      </c>
      <c r="AD106" s="5">
        <v>0</v>
      </c>
      <c r="AE106" s="5">
        <v>0</v>
      </c>
      <c r="AF106" s="5">
        <v>0.08</v>
      </c>
      <c r="AG106" s="5">
        <v>0.08</v>
      </c>
      <c r="AH106" s="6"/>
      <c r="AI106" s="6"/>
      <c r="AJ106" s="7">
        <v>0</v>
      </c>
      <c r="AK106" s="7">
        <v>0</v>
      </c>
      <c r="AL106" s="7">
        <v>0</v>
      </c>
      <c r="AM106" s="7">
        <v>0</v>
      </c>
      <c r="AN106" s="7">
        <v>0</v>
      </c>
      <c r="AO106" s="12"/>
      <c r="AP106" s="12"/>
      <c r="AQ106" s="12"/>
      <c r="AR106" s="12"/>
      <c r="AS106" s="12"/>
      <c r="AT106" s="12"/>
      <c r="AU106" s="12"/>
      <c r="AV106" s="12"/>
      <c r="AW106" s="12"/>
      <c r="AX106" s="12"/>
      <c r="AY106" s="12"/>
      <c r="AZ106" s="8"/>
    </row>
    <row r="107" spans="1:52" s="21" customFormat="1" ht="16.5" x14ac:dyDescent="0.25">
      <c r="A107" s="159" t="str">
        <f>_xlfn.XLOOKUP(Y107,Mapping!B:B,Mapping!J:J,"Not Found",0,1)</f>
        <v>Load Pos</v>
      </c>
      <c r="B107" s="159" t="str">
        <f t="shared" si="6"/>
        <v>BEGTLoad Pos46118.2520833333</v>
      </c>
      <c r="C107" s="159"/>
      <c r="D107" s="159" t="str">
        <f t="shared" si="7"/>
        <v>Position report OLAP exports</v>
      </c>
      <c r="E107" s="159" t="str">
        <f t="shared" si="8"/>
        <v>MCPBEGTLoad PosPosition report OLAP exports</v>
      </c>
      <c r="F107" s="159" t="str">
        <f t="shared" si="9"/>
        <v>MCPBEGTLoad Pos</v>
      </c>
      <c r="G107" s="218" t="s">
        <v>47</v>
      </c>
      <c r="H107" s="159" t="str">
        <f t="shared" si="10"/>
        <v>Completed</v>
      </c>
      <c r="I107" s="159" t="s">
        <v>47</v>
      </c>
      <c r="J107" s="159" t="str">
        <f t="shared" si="11"/>
        <v>MCPBEGTLoad PosPosition report OLAP exportsPosition report OLAP exports46118.252083333346118.2548611111</v>
      </c>
      <c r="K107" s="218" t="str">
        <f>IF(NOT(ISERROR(HLOOKUP(A107,'MCP-Tracker Old'!$10:$10,1,0))),"Y","N")</f>
        <v>Y</v>
      </c>
      <c r="L107" s="159"/>
      <c r="M107" s="159"/>
      <c r="N107" s="159"/>
      <c r="O107" s="2">
        <v>2603</v>
      </c>
      <c r="P107" s="3" t="s">
        <v>179</v>
      </c>
      <c r="Q107" s="3" t="s">
        <v>39</v>
      </c>
      <c r="R107" s="3" t="s">
        <v>79</v>
      </c>
      <c r="S107" s="3" t="s">
        <v>80</v>
      </c>
      <c r="T107" s="4">
        <v>46118.252083333333</v>
      </c>
      <c r="U107" s="4">
        <v>46118.254861111112</v>
      </c>
      <c r="V107" s="4">
        <v>46118.254861111112</v>
      </c>
      <c r="W107" s="4" t="s">
        <v>42</v>
      </c>
      <c r="X107" s="3" t="s">
        <v>43</v>
      </c>
      <c r="Y107" s="4" t="s">
        <v>180</v>
      </c>
      <c r="Z107" s="2">
        <v>1</v>
      </c>
      <c r="AA107" s="3" t="s">
        <v>81</v>
      </c>
      <c r="AB107" s="5">
        <v>7.0000000000000007E-2</v>
      </c>
      <c r="AC107" s="5">
        <v>0</v>
      </c>
      <c r="AD107" s="5">
        <v>7.0000000000000007E-2</v>
      </c>
      <c r="AE107" s="5">
        <v>0</v>
      </c>
      <c r="AF107" s="5">
        <v>0</v>
      </c>
      <c r="AG107" s="5">
        <v>7.0000000000000007E-2</v>
      </c>
      <c r="AH107" s="6"/>
      <c r="AI107" s="6"/>
      <c r="AJ107" s="7">
        <v>0</v>
      </c>
      <c r="AK107" s="7">
        <v>0</v>
      </c>
      <c r="AL107" s="7">
        <v>0</v>
      </c>
      <c r="AM107" s="7">
        <v>0</v>
      </c>
      <c r="AN107" s="7">
        <v>0</v>
      </c>
      <c r="AO107" s="12"/>
      <c r="AP107" s="12"/>
      <c r="AQ107" s="12"/>
      <c r="AR107" s="12"/>
      <c r="AS107" s="12"/>
      <c r="AT107" s="12"/>
      <c r="AU107" s="12"/>
      <c r="AV107" s="12"/>
      <c r="AW107" s="12"/>
      <c r="AX107" s="12"/>
      <c r="AY107" s="12"/>
      <c r="AZ107" s="8"/>
    </row>
    <row r="108" spans="1:52" s="21" customFormat="1" ht="16.5" x14ac:dyDescent="0.25">
      <c r="A108" s="159" t="str">
        <f>_xlfn.XLOOKUP(Y108,Mapping!B:B,Mapping!J:J,"Not Found",0,1)</f>
        <v>Load Pos</v>
      </c>
      <c r="B108" s="159" t="str">
        <f t="shared" si="6"/>
        <v>DEGTLoad Pos46118.2520833333</v>
      </c>
      <c r="C108" s="159"/>
      <c r="D108" s="159" t="str">
        <f t="shared" si="7"/>
        <v>copy from</v>
      </c>
      <c r="E108" s="159" t="str">
        <f t="shared" si="8"/>
        <v>MCPDEGTLoad Poscopy from</v>
      </c>
      <c r="F108" s="159" t="str">
        <f t="shared" si="9"/>
        <v>MCPDEGTLoad Pos</v>
      </c>
      <c r="G108" s="218" t="s">
        <v>47</v>
      </c>
      <c r="H108" s="159" t="str">
        <f t="shared" si="10"/>
        <v>Completed</v>
      </c>
      <c r="I108" s="159" t="s">
        <v>47</v>
      </c>
      <c r="J108" s="159" t="str">
        <f t="shared" si="11"/>
        <v>MCPDEGTLoad Poscopy fromcopy from46118.252083333346118.25625</v>
      </c>
      <c r="K108" s="218" t="str">
        <f>IF(NOT(ISERROR(HLOOKUP(A108,'MCP-Tracker Old'!$10:$10,1,0))),"Y","N")</f>
        <v>Y</v>
      </c>
      <c r="L108" s="159"/>
      <c r="M108" s="159"/>
      <c r="N108" s="159"/>
      <c r="O108" s="2">
        <v>2603</v>
      </c>
      <c r="P108" s="3" t="s">
        <v>219</v>
      </c>
      <c r="Q108" s="3" t="s">
        <v>39</v>
      </c>
      <c r="R108" s="3" t="s">
        <v>82</v>
      </c>
      <c r="S108" s="3" t="s">
        <v>83</v>
      </c>
      <c r="T108" s="4">
        <v>46118.252083333333</v>
      </c>
      <c r="U108" s="4">
        <v>46118.256249999999</v>
      </c>
      <c r="V108" s="4">
        <v>46118.268055555556</v>
      </c>
      <c r="W108" s="4" t="s">
        <v>42</v>
      </c>
      <c r="X108" s="3" t="s">
        <v>43</v>
      </c>
      <c r="Y108" s="4" t="s">
        <v>220</v>
      </c>
      <c r="Z108" s="2">
        <v>1</v>
      </c>
      <c r="AA108" s="3" t="s">
        <v>84</v>
      </c>
      <c r="AB108" s="5">
        <v>0.1</v>
      </c>
      <c r="AC108" s="5">
        <v>0.1</v>
      </c>
      <c r="AD108" s="5">
        <v>0</v>
      </c>
      <c r="AE108" s="5">
        <v>0.28000000000000003</v>
      </c>
      <c r="AF108" s="5">
        <v>0.38</v>
      </c>
      <c r="AG108" s="5">
        <v>0.38</v>
      </c>
      <c r="AH108" s="6"/>
      <c r="AI108" s="6"/>
      <c r="AJ108" s="7">
        <v>0</v>
      </c>
      <c r="AK108" s="7">
        <v>0</v>
      </c>
      <c r="AL108" s="7">
        <v>0</v>
      </c>
      <c r="AM108" s="7">
        <v>0</v>
      </c>
      <c r="AN108" s="7">
        <v>0</v>
      </c>
      <c r="AO108" s="12"/>
      <c r="AP108" s="12"/>
      <c r="AQ108" s="12"/>
      <c r="AR108" s="12"/>
      <c r="AS108" s="12"/>
      <c r="AT108" s="12"/>
      <c r="AU108" s="12"/>
      <c r="AV108" s="12"/>
      <c r="AW108" s="12"/>
      <c r="AX108" s="12"/>
      <c r="AY108" s="12"/>
      <c r="AZ108" s="8"/>
    </row>
    <row r="109" spans="1:52" s="21" customFormat="1" ht="16.5" x14ac:dyDescent="0.25">
      <c r="A109" s="159" t="str">
        <f>_xlfn.XLOOKUP(Y109,Mapping!B:B,Mapping!J:J,"Not Found",0,1)</f>
        <v>Load Pos</v>
      </c>
      <c r="B109" s="159" t="str">
        <f t="shared" si="6"/>
        <v>BEGTLoad Pos46118.2548611111</v>
      </c>
      <c r="C109" s="159"/>
      <c r="D109" s="159" t="str">
        <f t="shared" si="7"/>
        <v>copy from</v>
      </c>
      <c r="E109" s="159" t="str">
        <f t="shared" si="8"/>
        <v>MCPBEGTLoad Poscopy from</v>
      </c>
      <c r="F109" s="159" t="str">
        <f t="shared" si="9"/>
        <v>MCPBEGTLoad Pos</v>
      </c>
      <c r="G109" s="218" t="s">
        <v>47</v>
      </c>
      <c r="H109" s="159" t="str">
        <f t="shared" si="10"/>
        <v>Completed</v>
      </c>
      <c r="I109" s="159" t="s">
        <v>47</v>
      </c>
      <c r="J109" s="159" t="str">
        <f t="shared" si="11"/>
        <v>MCPBEGTLoad Poscopy fromcopy from46118.254861111146118.2576388889</v>
      </c>
      <c r="K109" s="218" t="str">
        <f>IF(NOT(ISERROR(HLOOKUP(A109,'MCP-Tracker Old'!$10:$10,1,0))),"Y","N")</f>
        <v>Y</v>
      </c>
      <c r="L109" s="159"/>
      <c r="M109" s="159"/>
      <c r="N109" s="159"/>
      <c r="O109" s="2">
        <v>2603</v>
      </c>
      <c r="P109" s="3" t="s">
        <v>179</v>
      </c>
      <c r="Q109" s="3" t="s">
        <v>39</v>
      </c>
      <c r="R109" s="3" t="s">
        <v>82</v>
      </c>
      <c r="S109" s="3" t="s">
        <v>83</v>
      </c>
      <c r="T109" s="4">
        <v>46118.254861111112</v>
      </c>
      <c r="U109" s="4">
        <v>46118.257638888892</v>
      </c>
      <c r="V109" s="4">
        <v>46118.257638888892</v>
      </c>
      <c r="W109" s="4" t="s">
        <v>42</v>
      </c>
      <c r="X109" s="3" t="s">
        <v>43</v>
      </c>
      <c r="Y109" s="4" t="s">
        <v>180</v>
      </c>
      <c r="Z109" s="2">
        <v>1</v>
      </c>
      <c r="AA109" s="3" t="s">
        <v>84</v>
      </c>
      <c r="AB109" s="5">
        <v>7.0000000000000007E-2</v>
      </c>
      <c r="AC109" s="5">
        <v>0</v>
      </c>
      <c r="AD109" s="5">
        <v>7.0000000000000007E-2</v>
      </c>
      <c r="AE109" s="5">
        <v>0</v>
      </c>
      <c r="AF109" s="5">
        <v>0</v>
      </c>
      <c r="AG109" s="5">
        <v>7.0000000000000007E-2</v>
      </c>
      <c r="AH109" s="6"/>
      <c r="AI109" s="6"/>
      <c r="AJ109" s="7">
        <v>0</v>
      </c>
      <c r="AK109" s="7">
        <v>0</v>
      </c>
      <c r="AL109" s="7">
        <v>0</v>
      </c>
      <c r="AM109" s="7">
        <v>0</v>
      </c>
      <c r="AN109" s="7">
        <v>0</v>
      </c>
      <c r="AO109" s="12"/>
      <c r="AP109" s="12"/>
      <c r="AQ109" s="12"/>
      <c r="AR109" s="12"/>
      <c r="AS109" s="12"/>
      <c r="AT109" s="12"/>
      <c r="AU109" s="12"/>
      <c r="AV109" s="12"/>
      <c r="AW109" s="12"/>
      <c r="AX109" s="12"/>
      <c r="AY109" s="12"/>
      <c r="AZ109" s="8"/>
    </row>
    <row r="110" spans="1:52" s="21" customFormat="1" ht="16.5" x14ac:dyDescent="0.25">
      <c r="A110" s="159" t="str">
        <f>_xlfn.XLOOKUP(Y110,Mapping!B:B,Mapping!J:J,"Not Found",0,1)</f>
        <v>Load to ARA</v>
      </c>
      <c r="B110" s="159" t="str">
        <f t="shared" si="6"/>
        <v>BEGTLoad to ARA46118.2576388889</v>
      </c>
      <c r="C110" s="159"/>
      <c r="D110" s="159" t="str">
        <f t="shared" si="7"/>
        <v>export to ara</v>
      </c>
      <c r="E110" s="159" t="str">
        <f t="shared" si="8"/>
        <v>MCPBEGTLoad to ARAexport to ara</v>
      </c>
      <c r="F110" s="159" t="str">
        <f t="shared" si="9"/>
        <v>MCPBEGTLoad to ARA</v>
      </c>
      <c r="G110" s="218" t="s">
        <v>47</v>
      </c>
      <c r="H110" s="159" t="str">
        <f t="shared" si="10"/>
        <v>Completed</v>
      </c>
      <c r="I110" s="159" t="s">
        <v>47</v>
      </c>
      <c r="J110" s="159" t="str">
        <f t="shared" si="11"/>
        <v>MCPBEGTLoad to ARAexport to araexport to ara46118.257638888946118.2576388889</v>
      </c>
      <c r="K110" s="218" t="str">
        <f>IF(NOT(ISERROR(HLOOKUP(A110,'MCP-Tracker Old'!$10:$10,1,0))),"Y","N")</f>
        <v>N</v>
      </c>
      <c r="L110" s="159"/>
      <c r="M110" s="159"/>
      <c r="N110" s="159"/>
      <c r="O110" s="2">
        <v>2603</v>
      </c>
      <c r="P110" s="3" t="s">
        <v>179</v>
      </c>
      <c r="Q110" s="3" t="s">
        <v>39</v>
      </c>
      <c r="R110" s="3" t="s">
        <v>89</v>
      </c>
      <c r="S110" s="3" t="s">
        <v>90</v>
      </c>
      <c r="T110" s="4">
        <v>46118.257638888892</v>
      </c>
      <c r="U110" s="4">
        <v>46118.257638888892</v>
      </c>
      <c r="V110" s="4">
        <v>46118.26666666667</v>
      </c>
      <c r="W110" s="4" t="s">
        <v>42</v>
      </c>
      <c r="X110" s="3" t="s">
        <v>43</v>
      </c>
      <c r="Y110" s="4" t="s">
        <v>2667</v>
      </c>
      <c r="Z110" s="2">
        <v>1</v>
      </c>
      <c r="AA110" s="3" t="s">
        <v>91</v>
      </c>
      <c r="AB110" s="5">
        <v>0</v>
      </c>
      <c r="AC110" s="5">
        <v>0</v>
      </c>
      <c r="AD110" s="5">
        <v>0</v>
      </c>
      <c r="AE110" s="5">
        <v>0</v>
      </c>
      <c r="AF110" s="5">
        <v>0</v>
      </c>
      <c r="AG110" s="5">
        <v>0</v>
      </c>
      <c r="AH110" s="6"/>
      <c r="AI110" s="6"/>
      <c r="AJ110" s="7">
        <v>0</v>
      </c>
      <c r="AK110" s="7">
        <v>0</v>
      </c>
      <c r="AL110" s="7">
        <v>0</v>
      </c>
      <c r="AM110" s="7">
        <v>0</v>
      </c>
      <c r="AN110" s="7">
        <v>0</v>
      </c>
      <c r="AO110" s="12"/>
      <c r="AP110" s="12"/>
      <c r="AQ110" s="12"/>
      <c r="AR110" s="12"/>
      <c r="AS110" s="12"/>
      <c r="AT110" s="12"/>
      <c r="AU110" s="12"/>
      <c r="AV110" s="12"/>
      <c r="AW110" s="12"/>
      <c r="AX110" s="12"/>
      <c r="AY110" s="12"/>
      <c r="AZ110" s="8"/>
    </row>
    <row r="111" spans="1:52" s="21" customFormat="1" ht="16.5" x14ac:dyDescent="0.25">
      <c r="A111" s="159" t="str">
        <f>_xlfn.XLOOKUP(Y111,Mapping!B:B,Mapping!J:J,"Not Found",0,1)</f>
        <v>Valuation (NPV)</v>
      </c>
      <c r="B111" s="159" t="str">
        <f t="shared" si="6"/>
        <v>BEGTValuation (NPV)46118.2666666667</v>
      </c>
      <c r="C111" s="159"/>
      <c r="D111" s="159" t="str">
        <f t="shared" si="7"/>
        <v>portfolio valuation run</v>
      </c>
      <c r="E111" s="159" t="str">
        <f t="shared" si="8"/>
        <v>MCPBEGTValuation (NPV)portfolio valuation run</v>
      </c>
      <c r="F111" s="159" t="str">
        <f t="shared" si="9"/>
        <v>MCPBEGTValuation (NPV)</v>
      </c>
      <c r="G111" s="218" t="s">
        <v>47</v>
      </c>
      <c r="H111" s="159" t="str">
        <f t="shared" si="10"/>
        <v>Completed</v>
      </c>
      <c r="I111" s="159" t="s">
        <v>47</v>
      </c>
      <c r="J111" s="159" t="str">
        <f t="shared" si="11"/>
        <v>MCPBEGTValuation (NPV)portfolio valuation runportfolio valuation run46118.266666666746118.2763888889</v>
      </c>
      <c r="K111" s="218" t="str">
        <f>IF(NOT(ISERROR(HLOOKUP(A111,'MCP-Tracker Old'!$10:$10,1,0))),"Y","N")</f>
        <v>Y</v>
      </c>
      <c r="L111" s="159"/>
      <c r="M111" s="159"/>
      <c r="N111" s="159"/>
      <c r="O111" s="2">
        <v>2603</v>
      </c>
      <c r="P111" s="3" t="s">
        <v>179</v>
      </c>
      <c r="Q111" s="3" t="s">
        <v>39</v>
      </c>
      <c r="R111" s="3" t="s">
        <v>85</v>
      </c>
      <c r="S111" s="3" t="s">
        <v>86</v>
      </c>
      <c r="T111" s="4">
        <v>46118.26666666667</v>
      </c>
      <c r="U111" s="4">
        <v>46118.276388888888</v>
      </c>
      <c r="V111" s="4">
        <v>46118.276388888888</v>
      </c>
      <c r="W111" s="4" t="s">
        <v>42</v>
      </c>
      <c r="X111" s="3" t="s">
        <v>43</v>
      </c>
      <c r="Y111" s="4" t="s">
        <v>181</v>
      </c>
      <c r="Z111" s="2">
        <v>1</v>
      </c>
      <c r="AA111" s="3" t="s">
        <v>88</v>
      </c>
      <c r="AB111" s="5">
        <v>0.23</v>
      </c>
      <c r="AC111" s="5">
        <v>0</v>
      </c>
      <c r="AD111" s="5">
        <v>0.23</v>
      </c>
      <c r="AE111" s="5">
        <v>0</v>
      </c>
      <c r="AF111" s="5">
        <v>0</v>
      </c>
      <c r="AG111" s="5">
        <v>0.23</v>
      </c>
      <c r="AH111" s="6"/>
      <c r="AI111" s="6"/>
      <c r="AJ111" s="7">
        <v>0</v>
      </c>
      <c r="AK111" s="7">
        <v>0</v>
      </c>
      <c r="AL111" s="7">
        <v>0</v>
      </c>
      <c r="AM111" s="7">
        <v>0</v>
      </c>
      <c r="AN111" s="7">
        <v>0</v>
      </c>
      <c r="AO111" s="12"/>
      <c r="AP111" s="12"/>
      <c r="AQ111" s="12"/>
      <c r="AR111" s="12"/>
      <c r="AS111" s="12"/>
      <c r="AT111" s="12"/>
      <c r="AU111" s="12"/>
      <c r="AV111" s="12"/>
      <c r="AW111" s="12"/>
      <c r="AX111" s="12"/>
      <c r="AY111" s="12"/>
      <c r="AZ111" s="8"/>
    </row>
    <row r="112" spans="1:52" s="21" customFormat="1" ht="16.5" x14ac:dyDescent="0.25">
      <c r="A112" s="159" t="str">
        <f>_xlfn.XLOOKUP(Y112,Mapping!B:B,Mapping!J:J,"Not Found",0,1)</f>
        <v>Valuation (NPV)</v>
      </c>
      <c r="B112" s="159" t="str">
        <f t="shared" si="6"/>
        <v>DEGTValuation (NPV)46118.2680555556</v>
      </c>
      <c r="C112" s="159"/>
      <c r="D112" s="159" t="str">
        <f t="shared" si="7"/>
        <v>portfolio valuation run</v>
      </c>
      <c r="E112" s="159" t="str">
        <f t="shared" si="8"/>
        <v>MCPDEGTValuation (NPV)portfolio valuation run</v>
      </c>
      <c r="F112" s="159" t="str">
        <f t="shared" si="9"/>
        <v>MCPDEGTValuation (NPV)</v>
      </c>
      <c r="G112" s="218" t="s">
        <v>47</v>
      </c>
      <c r="H112" s="159" t="str">
        <f t="shared" si="10"/>
        <v>Completed</v>
      </c>
      <c r="I112" s="159" t="s">
        <v>47</v>
      </c>
      <c r="J112" s="159" t="str">
        <f t="shared" si="11"/>
        <v>MCPDEGTValuation (NPV)portfolio valuation runportfolio valuation run46118.268055555646118.2798611111</v>
      </c>
      <c r="K112" s="218" t="str">
        <f>IF(NOT(ISERROR(HLOOKUP(A112,'MCP-Tracker Old'!$10:$10,1,0))),"Y","N")</f>
        <v>Y</v>
      </c>
      <c r="L112" s="159"/>
      <c r="M112" s="159"/>
      <c r="N112" s="159"/>
      <c r="O112" s="2">
        <v>2603</v>
      </c>
      <c r="P112" s="3" t="s">
        <v>219</v>
      </c>
      <c r="Q112" s="3" t="s">
        <v>39</v>
      </c>
      <c r="R112" s="3" t="s">
        <v>85</v>
      </c>
      <c r="S112" s="3" t="s">
        <v>86</v>
      </c>
      <c r="T112" s="4">
        <v>46118.268055555556</v>
      </c>
      <c r="U112" s="4">
        <v>46118.279861111114</v>
      </c>
      <c r="V112" s="4">
        <v>46118.279861111114</v>
      </c>
      <c r="W112" s="4" t="s">
        <v>42</v>
      </c>
      <c r="X112" s="3" t="s">
        <v>43</v>
      </c>
      <c r="Y112" s="4" t="s">
        <v>222</v>
      </c>
      <c r="Z112" s="2">
        <v>1</v>
      </c>
      <c r="AA112" s="3" t="s">
        <v>88</v>
      </c>
      <c r="AB112" s="5">
        <v>0.28000000000000003</v>
      </c>
      <c r="AC112" s="5">
        <v>0.28000000000000003</v>
      </c>
      <c r="AD112" s="5">
        <v>0</v>
      </c>
      <c r="AE112" s="5">
        <v>0</v>
      </c>
      <c r="AF112" s="5">
        <v>0.28000000000000003</v>
      </c>
      <c r="AG112" s="5">
        <v>0.28000000000000003</v>
      </c>
      <c r="AH112" s="6"/>
      <c r="AI112" s="6"/>
      <c r="AJ112" s="7">
        <v>0</v>
      </c>
      <c r="AK112" s="7">
        <v>0</v>
      </c>
      <c r="AL112" s="7">
        <v>0</v>
      </c>
      <c r="AM112" s="7">
        <v>0</v>
      </c>
      <c r="AN112" s="7">
        <v>0</v>
      </c>
      <c r="AO112" s="12"/>
      <c r="AP112" s="12"/>
      <c r="AQ112" s="12"/>
      <c r="AR112" s="12"/>
      <c r="AS112" s="12"/>
      <c r="AT112" s="12"/>
      <c r="AU112" s="12"/>
      <c r="AV112" s="12"/>
      <c r="AW112" s="12"/>
      <c r="AX112" s="12"/>
      <c r="AY112" s="12"/>
      <c r="AZ112" s="8"/>
    </row>
    <row r="113" spans="1:52" s="21" customFormat="1" ht="16.5" x14ac:dyDescent="0.25">
      <c r="A113" s="159" t="str">
        <f>_xlfn.XLOOKUP(Y113,Mapping!B:B,Mapping!J:J,"Not Found",0,1)</f>
        <v>Valuation (NPV)</v>
      </c>
      <c r="B113" s="159" t="str">
        <f t="shared" si="6"/>
        <v>BEGTValuation (NPV)46118.2763888889</v>
      </c>
      <c r="C113" s="159"/>
      <c r="D113" s="159" t="str">
        <f t="shared" si="7"/>
        <v>export to ara valuation</v>
      </c>
      <c r="E113" s="159" t="str">
        <f t="shared" si="8"/>
        <v>MCPBEGTValuation (NPV)export to ara valuation</v>
      </c>
      <c r="F113" s="159" t="str">
        <f t="shared" si="9"/>
        <v>MCPBEGTValuation (NPV)</v>
      </c>
      <c r="G113" s="218" t="s">
        <v>47</v>
      </c>
      <c r="H113" s="159" t="str">
        <f t="shared" si="10"/>
        <v>Completed</v>
      </c>
      <c r="I113" s="159" t="s">
        <v>47</v>
      </c>
      <c r="J113" s="159" t="str">
        <f t="shared" si="11"/>
        <v>MCPBEGTValuation (NPV)export to ara valuationexport to ara valuation46118.276388888946118.2763888889</v>
      </c>
      <c r="K113" s="218" t="str">
        <f>IF(NOT(ISERROR(HLOOKUP(A113,'MCP-Tracker Old'!$10:$10,1,0))),"Y","N")</f>
        <v>Y</v>
      </c>
      <c r="L113" s="159"/>
      <c r="M113" s="159"/>
      <c r="N113" s="159"/>
      <c r="O113" s="2">
        <v>2603</v>
      </c>
      <c r="P113" s="3" t="s">
        <v>179</v>
      </c>
      <c r="Q113" s="3" t="s">
        <v>39</v>
      </c>
      <c r="R113" s="3" t="s">
        <v>3669</v>
      </c>
      <c r="S113" s="3" t="s">
        <v>3670</v>
      </c>
      <c r="T113" s="4">
        <v>46118.276388888888</v>
      </c>
      <c r="U113" s="4">
        <v>46118.276388888888</v>
      </c>
      <c r="V113" s="4">
        <v>46118.276388888888</v>
      </c>
      <c r="W113" s="4" t="s">
        <v>42</v>
      </c>
      <c r="X113" s="3" t="s">
        <v>43</v>
      </c>
      <c r="Y113" s="4" t="s">
        <v>181</v>
      </c>
      <c r="Z113" s="2">
        <v>1</v>
      </c>
      <c r="AA113" s="3" t="s">
        <v>3671</v>
      </c>
      <c r="AB113" s="5">
        <v>0</v>
      </c>
      <c r="AC113" s="5">
        <v>0</v>
      </c>
      <c r="AD113" s="5">
        <v>0</v>
      </c>
      <c r="AE113" s="5">
        <v>0</v>
      </c>
      <c r="AF113" s="5">
        <v>0</v>
      </c>
      <c r="AG113" s="5">
        <v>0</v>
      </c>
      <c r="AH113" s="6"/>
      <c r="AI113" s="6"/>
      <c r="AJ113" s="7">
        <v>0</v>
      </c>
      <c r="AK113" s="7">
        <v>0</v>
      </c>
      <c r="AL113" s="7">
        <v>0</v>
      </c>
      <c r="AM113" s="7">
        <v>0</v>
      </c>
      <c r="AN113" s="7">
        <v>0</v>
      </c>
      <c r="AO113" s="12"/>
      <c r="AP113" s="12"/>
      <c r="AQ113" s="12"/>
      <c r="AR113" s="12"/>
      <c r="AS113" s="12"/>
      <c r="AT113" s="12"/>
      <c r="AU113" s="12"/>
      <c r="AV113" s="12"/>
      <c r="AW113" s="12"/>
      <c r="AX113" s="12"/>
      <c r="AY113" s="12"/>
      <c r="AZ113" s="8"/>
    </row>
    <row r="114" spans="1:52" s="21" customFormat="1" ht="16.5" x14ac:dyDescent="0.25">
      <c r="A114" s="159" t="str">
        <f>_xlfn.XLOOKUP(Y114,Mapping!B:B,Mapping!J:J,"Not Found",0,1)</f>
        <v>Valuation (NPV)</v>
      </c>
      <c r="B114" s="159" t="str">
        <f t="shared" si="6"/>
        <v>BEGTValuation (NPV)46118.2763888889</v>
      </c>
      <c r="C114" s="159"/>
      <c r="D114" s="159" t="str">
        <f t="shared" si="7"/>
        <v>light maintenance valuation</v>
      </c>
      <c r="E114" s="159" t="str">
        <f t="shared" si="8"/>
        <v>MCPBEGTValuation (NPV)light maintenance valuation</v>
      </c>
      <c r="F114" s="159" t="str">
        <f t="shared" si="9"/>
        <v>MCPBEGTValuation (NPV)</v>
      </c>
      <c r="G114" s="218" t="s">
        <v>47</v>
      </c>
      <c r="H114" s="159" t="str">
        <f t="shared" si="10"/>
        <v>Completed</v>
      </c>
      <c r="I114" s="159" t="s">
        <v>47</v>
      </c>
      <c r="J114" s="159" t="str">
        <f t="shared" si="11"/>
        <v>MCPBEGTValuation (NPV)light maintenance valuationlight maintenance valuation46118.276388888946118.2805555556</v>
      </c>
      <c r="K114" s="218" t="str">
        <f>IF(NOT(ISERROR(HLOOKUP(A114,'MCP-Tracker Old'!$10:$10,1,0))),"Y","N")</f>
        <v>Y</v>
      </c>
      <c r="L114" s="159"/>
      <c r="M114" s="159"/>
      <c r="N114" s="159"/>
      <c r="O114" s="2">
        <v>2603</v>
      </c>
      <c r="P114" s="3" t="s">
        <v>179</v>
      </c>
      <c r="Q114" s="3" t="s">
        <v>39</v>
      </c>
      <c r="R114" s="3" t="s">
        <v>3672</v>
      </c>
      <c r="S114" s="3" t="s">
        <v>3673</v>
      </c>
      <c r="T114" s="4">
        <v>46118.276388888888</v>
      </c>
      <c r="U114" s="4">
        <v>46118.280555555553</v>
      </c>
      <c r="V114" s="4">
        <v>46118.280555555553</v>
      </c>
      <c r="W114" s="4" t="s">
        <v>42</v>
      </c>
      <c r="X114" s="3" t="s">
        <v>43</v>
      </c>
      <c r="Y114" s="4" t="s">
        <v>181</v>
      </c>
      <c r="Z114" s="2">
        <v>1</v>
      </c>
      <c r="AA114" s="3" t="s">
        <v>3674</v>
      </c>
      <c r="AB114" s="5">
        <v>0.1</v>
      </c>
      <c r="AC114" s="5">
        <v>0</v>
      </c>
      <c r="AD114" s="5">
        <v>0.1</v>
      </c>
      <c r="AE114" s="5">
        <v>0</v>
      </c>
      <c r="AF114" s="5">
        <v>0</v>
      </c>
      <c r="AG114" s="5">
        <v>0.1</v>
      </c>
      <c r="AH114" s="6"/>
      <c r="AI114" s="6"/>
      <c r="AJ114" s="7">
        <v>0</v>
      </c>
      <c r="AK114" s="7">
        <v>0</v>
      </c>
      <c r="AL114" s="7">
        <v>0</v>
      </c>
      <c r="AM114" s="7">
        <v>0</v>
      </c>
      <c r="AN114" s="7">
        <v>0</v>
      </c>
      <c r="AO114" s="12"/>
      <c r="AP114" s="12"/>
      <c r="AQ114" s="12"/>
      <c r="AR114" s="12"/>
      <c r="AS114" s="12"/>
      <c r="AT114" s="12"/>
      <c r="AU114" s="12"/>
      <c r="AV114" s="12"/>
      <c r="AW114" s="12"/>
      <c r="AX114" s="12"/>
      <c r="AY114" s="12"/>
      <c r="AZ114" s="8"/>
    </row>
    <row r="115" spans="1:52" s="21" customFormat="1" ht="16.5" x14ac:dyDescent="0.25">
      <c r="A115" s="159" t="str">
        <f>_xlfn.XLOOKUP(Y115,Mapping!B:B,Mapping!J:J,"Not Found",0,1)</f>
        <v>Valuation (NPV)</v>
      </c>
      <c r="B115" s="159" t="str">
        <f t="shared" si="6"/>
        <v>DEGTValuation (NPV)46118.2798611111</v>
      </c>
      <c r="C115" s="159"/>
      <c r="D115" s="159" t="str">
        <f t="shared" si="7"/>
        <v>export to ara valuation</v>
      </c>
      <c r="E115" s="159" t="str">
        <f t="shared" si="8"/>
        <v>MCPDEGTValuation (NPV)export to ara valuation</v>
      </c>
      <c r="F115" s="159" t="str">
        <f t="shared" si="9"/>
        <v>MCPDEGTValuation (NPV)</v>
      </c>
      <c r="G115" s="218" t="s">
        <v>47</v>
      </c>
      <c r="H115" s="159" t="str">
        <f t="shared" si="10"/>
        <v>Completed</v>
      </c>
      <c r="I115" s="159" t="s">
        <v>47</v>
      </c>
      <c r="J115" s="159" t="str">
        <f t="shared" si="11"/>
        <v>MCPDEGTValuation (NPV)export to ara valuationexport to ara valuation46118.279861111146118.2805555556</v>
      </c>
      <c r="K115" s="218" t="str">
        <f>IF(NOT(ISERROR(HLOOKUP(A115,'MCP-Tracker Old'!$10:$10,1,0))),"Y","N")</f>
        <v>Y</v>
      </c>
      <c r="L115" s="159"/>
      <c r="M115" s="159"/>
      <c r="N115" s="159"/>
      <c r="O115" s="2">
        <v>2603</v>
      </c>
      <c r="P115" s="3" t="s">
        <v>219</v>
      </c>
      <c r="Q115" s="3" t="s">
        <v>39</v>
      </c>
      <c r="R115" s="3" t="s">
        <v>3669</v>
      </c>
      <c r="S115" s="3" t="s">
        <v>3670</v>
      </c>
      <c r="T115" s="4">
        <v>46118.279861111114</v>
      </c>
      <c r="U115" s="4">
        <v>46118.280555555553</v>
      </c>
      <c r="V115" s="4">
        <v>46118.280555555553</v>
      </c>
      <c r="W115" s="4" t="s">
        <v>42</v>
      </c>
      <c r="X115" s="3" t="s">
        <v>43</v>
      </c>
      <c r="Y115" s="4" t="s">
        <v>222</v>
      </c>
      <c r="Z115" s="2">
        <v>1</v>
      </c>
      <c r="AA115" s="3" t="s">
        <v>3671</v>
      </c>
      <c r="AB115" s="5">
        <v>0.02</v>
      </c>
      <c r="AC115" s="5">
        <v>0</v>
      </c>
      <c r="AD115" s="5">
        <v>0.02</v>
      </c>
      <c r="AE115" s="5">
        <v>0</v>
      </c>
      <c r="AF115" s="5">
        <v>0</v>
      </c>
      <c r="AG115" s="5">
        <v>0.02</v>
      </c>
      <c r="AH115" s="6"/>
      <c r="AI115" s="6"/>
      <c r="AJ115" s="7">
        <v>0</v>
      </c>
      <c r="AK115" s="7">
        <v>0</v>
      </c>
      <c r="AL115" s="7">
        <v>0</v>
      </c>
      <c r="AM115" s="7">
        <v>0</v>
      </c>
      <c r="AN115" s="7">
        <v>0</v>
      </c>
      <c r="AO115" s="12"/>
      <c r="AP115" s="12"/>
      <c r="AQ115" s="12"/>
      <c r="AR115" s="12"/>
      <c r="AS115" s="12"/>
      <c r="AT115" s="12"/>
      <c r="AU115" s="12"/>
      <c r="AV115" s="12"/>
      <c r="AW115" s="12"/>
      <c r="AX115" s="12"/>
      <c r="AY115" s="12"/>
      <c r="AZ115" s="8"/>
    </row>
    <row r="116" spans="1:52" s="21" customFormat="1" ht="16.5" x14ac:dyDescent="0.25">
      <c r="A116" s="159" t="str">
        <f>_xlfn.XLOOKUP(Y116,Mapping!B:B,Mapping!J:J,"Not Found",0,1)</f>
        <v>Valuation (NPV)</v>
      </c>
      <c r="B116" s="159" t="str">
        <f t="shared" si="6"/>
        <v>DEGTValuation (NPV)46118.2805555556</v>
      </c>
      <c r="C116" s="159"/>
      <c r="D116" s="159" t="str">
        <f t="shared" si="7"/>
        <v>Light Maintenance valuation</v>
      </c>
      <c r="E116" s="159" t="str">
        <f t="shared" si="8"/>
        <v>MCPDEGTValuation (NPV)Light Maintenance valuation</v>
      </c>
      <c r="F116" s="159" t="str">
        <f t="shared" si="9"/>
        <v>MCPDEGTValuation (NPV)</v>
      </c>
      <c r="G116" s="218" t="s">
        <v>47</v>
      </c>
      <c r="H116" s="159" t="str">
        <f t="shared" si="10"/>
        <v>Completed</v>
      </c>
      <c r="I116" s="159" t="s">
        <v>47</v>
      </c>
      <c r="J116" s="159" t="str">
        <f t="shared" si="11"/>
        <v>MCPDEGTValuation (NPV)Light Maintenance valuationLight Maintenance valuation46118.280555555646118.2840277778</v>
      </c>
      <c r="K116" s="218" t="str">
        <f>IF(NOT(ISERROR(HLOOKUP(A116,'MCP-Tracker Old'!$10:$10,1,0))),"Y","N")</f>
        <v>Y</v>
      </c>
      <c r="L116" s="159"/>
      <c r="M116" s="159"/>
      <c r="N116" s="159"/>
      <c r="O116" s="2">
        <v>2603</v>
      </c>
      <c r="P116" s="3" t="s">
        <v>219</v>
      </c>
      <c r="Q116" s="3" t="s">
        <v>39</v>
      </c>
      <c r="R116" s="3" t="s">
        <v>3675</v>
      </c>
      <c r="S116" s="3" t="s">
        <v>3676</v>
      </c>
      <c r="T116" s="4">
        <v>46118.280555555553</v>
      </c>
      <c r="U116" s="4">
        <v>46118.28402777778</v>
      </c>
      <c r="V116" s="4">
        <v>46119.275000000001</v>
      </c>
      <c r="W116" s="4" t="s">
        <v>42</v>
      </c>
      <c r="X116" s="3" t="s">
        <v>43</v>
      </c>
      <c r="Y116" s="4" t="s">
        <v>222</v>
      </c>
      <c r="Z116" s="2">
        <v>1</v>
      </c>
      <c r="AA116" s="3" t="s">
        <v>3677</v>
      </c>
      <c r="AB116" s="5">
        <v>0.08</v>
      </c>
      <c r="AC116" s="5">
        <v>0</v>
      </c>
      <c r="AD116" s="5">
        <v>0.08</v>
      </c>
      <c r="AE116" s="5">
        <v>0</v>
      </c>
      <c r="AF116" s="5">
        <v>0</v>
      </c>
      <c r="AG116" s="5">
        <v>0.08</v>
      </c>
      <c r="AH116" s="6"/>
      <c r="AI116" s="6"/>
      <c r="AJ116" s="7">
        <v>0</v>
      </c>
      <c r="AK116" s="7">
        <v>0</v>
      </c>
      <c r="AL116" s="7">
        <v>0</v>
      </c>
      <c r="AM116" s="7">
        <v>0</v>
      </c>
      <c r="AN116" s="7">
        <v>0</v>
      </c>
      <c r="AO116" s="12"/>
      <c r="AP116" s="12"/>
      <c r="AQ116" s="12"/>
      <c r="AR116" s="12"/>
      <c r="AS116" s="12"/>
      <c r="AT116" s="12"/>
      <c r="AU116" s="12"/>
      <c r="AV116" s="12"/>
      <c r="AW116" s="12"/>
      <c r="AX116" s="12"/>
      <c r="AY116" s="12"/>
      <c r="AZ116" s="8"/>
    </row>
    <row r="117" spans="1:52" s="21" customFormat="1" ht="16.5" x14ac:dyDescent="0.25">
      <c r="A117" s="159" t="str">
        <f>_xlfn.XLOOKUP(Y117,Mapping!B:B,Mapping!J:J,"Not Found",0,1)</f>
        <v>Valuation (NPV)</v>
      </c>
      <c r="B117" s="159" t="str">
        <f t="shared" si="6"/>
        <v>BEGTValuation (NPV)46118.2805555556</v>
      </c>
      <c r="C117" s="159"/>
      <c r="D117" s="159" t="str">
        <f t="shared" si="7"/>
        <v>valuation report exports</v>
      </c>
      <c r="E117" s="159" t="str">
        <f t="shared" si="8"/>
        <v>MCPBEGTValuation (NPV)valuation report exports</v>
      </c>
      <c r="F117" s="159" t="str">
        <f t="shared" si="9"/>
        <v>MCPBEGTValuation (NPV)</v>
      </c>
      <c r="G117" s="218" t="s">
        <v>47</v>
      </c>
      <c r="H117" s="159" t="str">
        <f t="shared" si="10"/>
        <v>Completed</v>
      </c>
      <c r="I117" s="159" t="s">
        <v>47</v>
      </c>
      <c r="J117" s="159" t="str">
        <f t="shared" si="11"/>
        <v>MCPBEGTValuation (NPV)valuation report exportsvaluation report exports46118.280555555646118.3076388889</v>
      </c>
      <c r="K117" s="218" t="str">
        <f>IF(NOT(ISERROR(HLOOKUP(A117,'MCP-Tracker Old'!$10:$10,1,0))),"Y","N")</f>
        <v>Y</v>
      </c>
      <c r="L117" s="159"/>
      <c r="M117" s="159"/>
      <c r="N117" s="159"/>
      <c r="O117" s="2">
        <v>2603</v>
      </c>
      <c r="P117" s="3" t="s">
        <v>179</v>
      </c>
      <c r="Q117" s="3" t="s">
        <v>39</v>
      </c>
      <c r="R117" s="3" t="s">
        <v>182</v>
      </c>
      <c r="S117" s="3" t="s">
        <v>183</v>
      </c>
      <c r="T117" s="4">
        <v>46118.280555555553</v>
      </c>
      <c r="U117" s="4">
        <v>46118.307638888888</v>
      </c>
      <c r="V117" s="4">
        <v>46118.307638888888</v>
      </c>
      <c r="W117" s="4" t="s">
        <v>42</v>
      </c>
      <c r="X117" s="3" t="s">
        <v>43</v>
      </c>
      <c r="Y117" s="4" t="s">
        <v>181</v>
      </c>
      <c r="Z117" s="2">
        <v>1</v>
      </c>
      <c r="AA117" s="3" t="s">
        <v>184</v>
      </c>
      <c r="AB117" s="5">
        <v>0.65</v>
      </c>
      <c r="AC117" s="5">
        <v>0</v>
      </c>
      <c r="AD117" s="5">
        <v>0.65</v>
      </c>
      <c r="AE117" s="5">
        <v>0</v>
      </c>
      <c r="AF117" s="5">
        <v>0</v>
      </c>
      <c r="AG117" s="5">
        <v>0.65</v>
      </c>
      <c r="AH117" s="6"/>
      <c r="AI117" s="6"/>
      <c r="AJ117" s="7">
        <v>0</v>
      </c>
      <c r="AK117" s="7">
        <v>0</v>
      </c>
      <c r="AL117" s="7">
        <v>0</v>
      </c>
      <c r="AM117" s="7">
        <v>0</v>
      </c>
      <c r="AN117" s="7">
        <v>0</v>
      </c>
      <c r="AO117" s="12"/>
      <c r="AP117" s="12"/>
      <c r="AQ117" s="12"/>
      <c r="AR117" s="12"/>
      <c r="AS117" s="12"/>
      <c r="AT117" s="12"/>
      <c r="AU117" s="12"/>
      <c r="AV117" s="12"/>
      <c r="AW117" s="12"/>
      <c r="AX117" s="12"/>
      <c r="AY117" s="12"/>
      <c r="AZ117" s="8"/>
    </row>
    <row r="118" spans="1:52" s="21" customFormat="1" ht="16.5" x14ac:dyDescent="0.25">
      <c r="A118" s="159" t="str">
        <f>_xlfn.XLOOKUP(Y118,Mapping!B:B,Mapping!J:J,"Not Found",0,1)</f>
        <v>Valuation (NPV)</v>
      </c>
      <c r="B118" s="159" t="str">
        <f t="shared" si="6"/>
        <v>BEGTValuation (NPV)46118.3076388889</v>
      </c>
      <c r="C118" s="159"/>
      <c r="D118" s="159" t="str">
        <f t="shared" si="7"/>
        <v>AIC portfolio valuation run</v>
      </c>
      <c r="E118" s="159" t="str">
        <f t="shared" si="8"/>
        <v>MCPBEGTValuation (NPV)AIC portfolio valuation run</v>
      </c>
      <c r="F118" s="159" t="str">
        <f t="shared" si="9"/>
        <v>MCPBEGTValuation (NPV)</v>
      </c>
      <c r="G118" s="218" t="s">
        <v>47</v>
      </c>
      <c r="H118" s="159" t="str">
        <f t="shared" si="10"/>
        <v>Completed</v>
      </c>
      <c r="I118" s="159" t="s">
        <v>47</v>
      </c>
      <c r="J118" s="159" t="str">
        <f t="shared" si="11"/>
        <v>MCPBEGTValuation (NPV)AIC portfolio valuation runAIC portfolio valuation run46118.307638888946118.5347222222</v>
      </c>
      <c r="K118" s="218" t="str">
        <f>IF(NOT(ISERROR(HLOOKUP(A118,'MCP-Tracker Old'!$10:$10,1,0))),"Y","N")</f>
        <v>Y</v>
      </c>
      <c r="L118" s="159"/>
      <c r="M118" s="159"/>
      <c r="N118" s="159"/>
      <c r="O118" s="2">
        <v>2603</v>
      </c>
      <c r="P118" s="3" t="s">
        <v>179</v>
      </c>
      <c r="Q118" s="3" t="s">
        <v>39</v>
      </c>
      <c r="R118" s="3" t="s">
        <v>185</v>
      </c>
      <c r="S118" s="3" t="s">
        <v>186</v>
      </c>
      <c r="T118" s="4">
        <v>46118.307638888888</v>
      </c>
      <c r="U118" s="4">
        <v>46118.534722222219</v>
      </c>
      <c r="V118" s="4">
        <v>46119.271527777775</v>
      </c>
      <c r="W118" s="4" t="s">
        <v>42</v>
      </c>
      <c r="X118" s="3" t="s">
        <v>43</v>
      </c>
      <c r="Y118" s="4" t="s">
        <v>181</v>
      </c>
      <c r="Z118" s="2">
        <v>1</v>
      </c>
      <c r="AA118" s="3" t="s">
        <v>187</v>
      </c>
      <c r="AB118" s="5">
        <v>5.45</v>
      </c>
      <c r="AC118" s="5">
        <v>0</v>
      </c>
      <c r="AD118" s="5">
        <v>5.45</v>
      </c>
      <c r="AE118" s="5">
        <v>0</v>
      </c>
      <c r="AF118" s="5">
        <v>0</v>
      </c>
      <c r="AG118" s="5">
        <v>5.45</v>
      </c>
      <c r="AH118" s="6"/>
      <c r="AI118" s="6"/>
      <c r="AJ118" s="7">
        <v>0</v>
      </c>
      <c r="AK118" s="7">
        <v>0</v>
      </c>
      <c r="AL118" s="7">
        <v>0</v>
      </c>
      <c r="AM118" s="7">
        <v>0</v>
      </c>
      <c r="AN118" s="7">
        <v>0</v>
      </c>
      <c r="AO118" s="12"/>
      <c r="AP118" s="12"/>
      <c r="AQ118" s="12"/>
      <c r="AR118" s="12"/>
      <c r="AS118" s="12"/>
      <c r="AT118" s="12"/>
      <c r="AU118" s="12"/>
      <c r="AV118" s="12"/>
      <c r="AW118" s="12"/>
      <c r="AX118" s="12"/>
      <c r="AY118" s="12"/>
      <c r="AZ118" s="8"/>
    </row>
    <row r="119" spans="1:52" s="21" customFormat="1" ht="16.5" x14ac:dyDescent="0.25">
      <c r="A119" s="159" t="str">
        <f>_xlfn.XLOOKUP(Y119,Mapping!B:B,Mapping!J:J,"Not Found",0,1)</f>
        <v>ICG</v>
      </c>
      <c r="B119" s="159" t="str">
        <f t="shared" si="6"/>
        <v>NLBTRICG46118.3506944444</v>
      </c>
      <c r="C119" s="159"/>
      <c r="D119" s="159" t="str">
        <f t="shared" si="7"/>
        <v>P-0 M-0 NPV ICG</v>
      </c>
      <c r="E119" s="159" t="str">
        <f t="shared" si="8"/>
        <v>ICGNLBTRICGP-0 M-0 NPV ICG</v>
      </c>
      <c r="F119" s="159" t="str">
        <f t="shared" si="9"/>
        <v>ICGNLBTRICG</v>
      </c>
      <c r="G119" s="218" t="s">
        <v>47</v>
      </c>
      <c r="H119" s="159" t="str">
        <f t="shared" si="10"/>
        <v>Completed</v>
      </c>
      <c r="I119" s="159" t="s">
        <v>47</v>
      </c>
      <c r="J119" s="159" t="str">
        <f t="shared" si="11"/>
        <v>ICGNLBTRICGP-0 M-0 NPV ICGP-0 M-0 NPV ICG46118.350694444446118.3597222222</v>
      </c>
      <c r="K119" s="218" t="str">
        <f>IF(NOT(ISERROR(HLOOKUP(A119,'MCP-Tracker Old'!$10:$10,1,0))),"Y","N")</f>
        <v>N</v>
      </c>
      <c r="L119" s="159"/>
      <c r="M119" s="159"/>
      <c r="N119" s="159"/>
      <c r="O119" s="2">
        <v>2603</v>
      </c>
      <c r="P119" s="3" t="s">
        <v>260</v>
      </c>
      <c r="Q119" s="3" t="s">
        <v>1687</v>
      </c>
      <c r="R119" s="3" t="s">
        <v>3575</v>
      </c>
      <c r="S119" s="3" t="s">
        <v>3576</v>
      </c>
      <c r="T119" s="4">
        <v>46118.350694444445</v>
      </c>
      <c r="U119" s="4">
        <v>46118.359722222223</v>
      </c>
      <c r="V119" s="4">
        <v>46118.359722222223</v>
      </c>
      <c r="W119" s="4" t="s">
        <v>42</v>
      </c>
      <c r="X119" s="3" t="s">
        <v>43</v>
      </c>
      <c r="Y119" s="4" t="s">
        <v>3752</v>
      </c>
      <c r="Z119" s="2">
        <v>1</v>
      </c>
      <c r="AA119" s="3" t="s">
        <v>3577</v>
      </c>
      <c r="AB119" s="5">
        <v>0.22</v>
      </c>
      <c r="AC119" s="5">
        <v>0</v>
      </c>
      <c r="AD119" s="5">
        <v>0.22</v>
      </c>
      <c r="AE119" s="5">
        <v>0</v>
      </c>
      <c r="AF119" s="5">
        <v>0</v>
      </c>
      <c r="AG119" s="5">
        <v>0.22</v>
      </c>
      <c r="AH119" s="6"/>
      <c r="AI119" s="6"/>
      <c r="AJ119" s="7">
        <v>0</v>
      </c>
      <c r="AK119" s="7">
        <v>0</v>
      </c>
      <c r="AL119" s="7">
        <v>0</v>
      </c>
      <c r="AM119" s="7">
        <v>0</v>
      </c>
      <c r="AN119" s="7">
        <v>0</v>
      </c>
      <c r="AO119" s="12"/>
      <c r="AP119" s="12"/>
      <c r="AQ119" s="12"/>
      <c r="AR119" s="12"/>
      <c r="AS119" s="12"/>
      <c r="AT119" s="12"/>
      <c r="AU119" s="12"/>
      <c r="AV119" s="12"/>
      <c r="AW119" s="12"/>
      <c r="AX119" s="12"/>
      <c r="AY119" s="12"/>
      <c r="AZ119" s="8"/>
    </row>
    <row r="120" spans="1:52" s="21" customFormat="1" ht="16.5" x14ac:dyDescent="0.25">
      <c r="A120" s="159" t="str">
        <f>_xlfn.XLOOKUP(Y120,Mapping!B:B,Mapping!J:J,"Not Found",0,1)</f>
        <v>ICG</v>
      </c>
      <c r="B120" s="159" t="str">
        <f t="shared" si="6"/>
        <v>NLBTRICG46118.3597222222</v>
      </c>
      <c r="C120" s="159"/>
      <c r="D120" s="159" t="str">
        <f t="shared" si="7"/>
        <v>P-0 M-0 IRM planning ICG</v>
      </c>
      <c r="E120" s="159" t="str">
        <f t="shared" si="8"/>
        <v>ICGNLBTRICGP-0 M-0 IRM planning ICG</v>
      </c>
      <c r="F120" s="159" t="str">
        <f t="shared" si="9"/>
        <v>ICGNLBTRICG</v>
      </c>
      <c r="G120" s="218" t="s">
        <v>47</v>
      </c>
      <c r="H120" s="159" t="str">
        <f t="shared" si="10"/>
        <v>Completed</v>
      </c>
      <c r="I120" s="159" t="s">
        <v>47</v>
      </c>
      <c r="J120" s="159" t="str">
        <f t="shared" si="11"/>
        <v>ICGNLBTRICGP-0 M-0 IRM planning ICGP-0 M-0 IRM planning ICG46118.359722222246118.6097222222</v>
      </c>
      <c r="K120" s="218" t="str">
        <f>IF(NOT(ISERROR(HLOOKUP(A120,'MCP-Tracker Old'!$10:$10,1,0))),"Y","N")</f>
        <v>N</v>
      </c>
      <c r="L120" s="159"/>
      <c r="M120" s="159"/>
      <c r="N120" s="159"/>
      <c r="O120" s="2">
        <v>2603</v>
      </c>
      <c r="P120" s="3" t="s">
        <v>260</v>
      </c>
      <c r="Q120" s="3" t="s">
        <v>1687</v>
      </c>
      <c r="R120" s="3" t="s">
        <v>3605</v>
      </c>
      <c r="S120" s="3" t="s">
        <v>3606</v>
      </c>
      <c r="T120" s="4">
        <v>46118.359722222223</v>
      </c>
      <c r="U120" s="4">
        <v>46118.609722222223</v>
      </c>
      <c r="V120" s="4">
        <v>46118.609722222223</v>
      </c>
      <c r="W120" s="4" t="s">
        <v>42</v>
      </c>
      <c r="X120" s="3" t="s">
        <v>43</v>
      </c>
      <c r="Y120" s="4" t="s">
        <v>3752</v>
      </c>
      <c r="Z120" s="2">
        <v>1</v>
      </c>
      <c r="AA120" s="3" t="s">
        <v>3607</v>
      </c>
      <c r="AB120" s="5">
        <v>6</v>
      </c>
      <c r="AC120" s="5">
        <v>0</v>
      </c>
      <c r="AD120" s="5">
        <v>6</v>
      </c>
      <c r="AE120" s="5">
        <v>0</v>
      </c>
      <c r="AF120" s="5">
        <v>0</v>
      </c>
      <c r="AG120" s="5">
        <v>6</v>
      </c>
      <c r="AH120" s="6"/>
      <c r="AI120" s="6"/>
      <c r="AJ120" s="7">
        <v>0</v>
      </c>
      <c r="AK120" s="7">
        <v>0</v>
      </c>
      <c r="AL120" s="7">
        <v>0</v>
      </c>
      <c r="AM120" s="7">
        <v>0</v>
      </c>
      <c r="AN120" s="7">
        <v>0</v>
      </c>
      <c r="AO120" s="12"/>
      <c r="AP120" s="12"/>
      <c r="AQ120" s="12"/>
      <c r="AR120" s="12"/>
      <c r="AS120" s="12"/>
      <c r="AT120" s="12"/>
      <c r="AU120" s="12"/>
      <c r="AV120" s="12"/>
      <c r="AW120" s="12"/>
      <c r="AX120" s="12"/>
      <c r="AY120" s="12"/>
      <c r="AZ120" s="8"/>
    </row>
    <row r="121" spans="1:52" s="21" customFormat="1" ht="16.5" x14ac:dyDescent="0.25">
      <c r="A121" s="159" t="str">
        <f>_xlfn.XLOOKUP(Y121,Mapping!B:B,Mapping!J:J,"Not Found",0,1)</f>
        <v>ICG</v>
      </c>
      <c r="B121" s="159" t="str">
        <f t="shared" si="6"/>
        <v>NLBTRICG46118.6097222222</v>
      </c>
      <c r="C121" s="159"/>
      <c r="D121" s="159" t="str">
        <f t="shared" si="7"/>
        <v>Maintenance Full ICG</v>
      </c>
      <c r="E121" s="159" t="str">
        <f t="shared" si="8"/>
        <v>ICGNLBTRICGMaintenance Full ICG</v>
      </c>
      <c r="F121" s="159" t="str">
        <f t="shared" si="9"/>
        <v>ICGNLBTRICG</v>
      </c>
      <c r="G121" s="218" t="s">
        <v>47</v>
      </c>
      <c r="H121" s="159" t="str">
        <f t="shared" si="10"/>
        <v>Completed</v>
      </c>
      <c r="I121" s="159" t="s">
        <v>47</v>
      </c>
      <c r="J121" s="159" t="str">
        <f t="shared" si="11"/>
        <v>ICGNLBTRICGMaintenance Full ICGMaintenance Full ICG46118.609722222246118.80625</v>
      </c>
      <c r="K121" s="218" t="str">
        <f>IF(NOT(ISERROR(HLOOKUP(A121,'MCP-Tracker Old'!$10:$10,1,0))),"Y","N")</f>
        <v>N</v>
      </c>
      <c r="L121" s="159"/>
      <c r="M121" s="159"/>
      <c r="N121" s="159"/>
      <c r="O121" s="2">
        <v>2603</v>
      </c>
      <c r="P121" s="3" t="s">
        <v>260</v>
      </c>
      <c r="Q121" s="3" t="s">
        <v>1687</v>
      </c>
      <c r="R121" s="3" t="s">
        <v>3753</v>
      </c>
      <c r="S121" s="3" t="s">
        <v>42</v>
      </c>
      <c r="T121" s="4">
        <v>46118.609722222223</v>
      </c>
      <c r="U121" s="4">
        <v>46118.806250000001</v>
      </c>
      <c r="V121" s="4">
        <v>46118.655555555553</v>
      </c>
      <c r="W121" s="4" t="s">
        <v>42</v>
      </c>
      <c r="X121" s="3" t="s">
        <v>43</v>
      </c>
      <c r="Y121" s="4" t="s">
        <v>3752</v>
      </c>
      <c r="Z121" s="2">
        <v>1</v>
      </c>
      <c r="AA121" s="3" t="s">
        <v>3754</v>
      </c>
      <c r="AB121" s="5">
        <v>4.72</v>
      </c>
      <c r="AC121" s="5">
        <v>0</v>
      </c>
      <c r="AD121" s="5">
        <v>4.72</v>
      </c>
      <c r="AE121" s="5">
        <v>0</v>
      </c>
      <c r="AF121" s="5">
        <v>0</v>
      </c>
      <c r="AG121" s="5">
        <v>4.72</v>
      </c>
      <c r="AH121" s="6"/>
      <c r="AI121" s="6"/>
      <c r="AJ121" s="7">
        <v>0</v>
      </c>
      <c r="AK121" s="7">
        <v>0</v>
      </c>
      <c r="AL121" s="7">
        <v>0</v>
      </c>
      <c r="AM121" s="7">
        <v>0</v>
      </c>
      <c r="AN121" s="7">
        <v>0</v>
      </c>
      <c r="AO121" s="12"/>
      <c r="AP121" s="12"/>
      <c r="AQ121" s="12"/>
      <c r="AR121" s="12"/>
      <c r="AS121" s="12"/>
      <c r="AT121" s="12"/>
      <c r="AU121" s="12"/>
      <c r="AV121" s="12"/>
      <c r="AW121" s="12"/>
      <c r="AX121" s="12"/>
      <c r="AY121" s="12"/>
      <c r="AZ121" s="8"/>
    </row>
    <row r="122" spans="1:52" s="21" customFormat="1" ht="16.5" x14ac:dyDescent="0.25">
      <c r="A122" s="159" t="str">
        <f>_xlfn.XLOOKUP(Y122,Mapping!B:B,Mapping!J:J,"Not Found",0,1)</f>
        <v>ICG</v>
      </c>
      <c r="B122" s="159" t="str">
        <f t="shared" si="6"/>
        <v>NLBTRICG46117.6736111111</v>
      </c>
      <c r="C122" s="159"/>
      <c r="D122" s="159" t="str">
        <f t="shared" si="7"/>
        <v>Full Maintenance ICG</v>
      </c>
      <c r="E122" s="159" t="str">
        <f t="shared" si="8"/>
        <v>ICGNLBTRICGFull Maintenance ICG</v>
      </c>
      <c r="F122" s="159" t="str">
        <f t="shared" si="9"/>
        <v>ICGNLBTRICG</v>
      </c>
      <c r="G122" s="218" t="s">
        <v>47</v>
      </c>
      <c r="H122" s="159" t="str">
        <f t="shared" si="10"/>
        <v>Completed</v>
      </c>
      <c r="I122" s="159" t="s">
        <v>47</v>
      </c>
      <c r="J122" s="159" t="str">
        <f t="shared" si="11"/>
        <v>ICGNLBTRICGFull Maintenance ICGFull Maintenance ICG46117.673611111146118.6555555556</v>
      </c>
      <c r="K122" s="218" t="str">
        <f>IF(NOT(ISERROR(HLOOKUP(A122,'MCP-Tracker Old'!$10:$10,1,0))),"Y","N")</f>
        <v>N</v>
      </c>
      <c r="L122" s="159"/>
      <c r="M122" s="159"/>
      <c r="N122" s="159"/>
      <c r="O122" s="2">
        <v>2603</v>
      </c>
      <c r="P122" s="3" t="s">
        <v>260</v>
      </c>
      <c r="Q122" s="3" t="s">
        <v>1687</v>
      </c>
      <c r="R122" s="3" t="s">
        <v>3747</v>
      </c>
      <c r="S122" s="3" t="s">
        <v>3748</v>
      </c>
      <c r="T122" s="4">
        <v>46117.673611111109</v>
      </c>
      <c r="U122" s="4">
        <v>46118.655555555553</v>
      </c>
      <c r="V122" s="4">
        <v>46117.675000000003</v>
      </c>
      <c r="W122" s="4" t="s">
        <v>42</v>
      </c>
      <c r="X122" s="3" t="s">
        <v>43</v>
      </c>
      <c r="Y122" s="4" t="s">
        <v>3752</v>
      </c>
      <c r="Z122" s="2">
        <v>1</v>
      </c>
      <c r="AA122" s="3" t="s">
        <v>3749</v>
      </c>
      <c r="AB122" s="5">
        <v>23.57</v>
      </c>
      <c r="AC122" s="5">
        <v>0</v>
      </c>
      <c r="AD122" s="5">
        <v>23.57</v>
      </c>
      <c r="AE122" s="5">
        <v>0</v>
      </c>
      <c r="AF122" s="5">
        <v>0</v>
      </c>
      <c r="AG122" s="5">
        <v>23.57</v>
      </c>
      <c r="AH122" s="6"/>
      <c r="AI122" s="6"/>
      <c r="AJ122" s="7">
        <v>0</v>
      </c>
      <c r="AK122" s="7">
        <v>0</v>
      </c>
      <c r="AL122" s="7">
        <v>0</v>
      </c>
      <c r="AM122" s="7">
        <v>0</v>
      </c>
      <c r="AN122" s="7">
        <v>0</v>
      </c>
      <c r="AO122" s="12"/>
      <c r="AP122" s="12"/>
      <c r="AQ122" s="12"/>
      <c r="AR122" s="12"/>
      <c r="AS122" s="12"/>
      <c r="AT122" s="12"/>
      <c r="AU122" s="12"/>
      <c r="AV122" s="12"/>
      <c r="AW122" s="12"/>
      <c r="AX122" s="12"/>
      <c r="AY122" s="12"/>
      <c r="AZ122" s="8"/>
    </row>
    <row r="123" spans="1:52" s="21" customFormat="1" ht="16.5" x14ac:dyDescent="0.25">
      <c r="A123" s="159" t="str">
        <f>_xlfn.XLOOKUP(Y123,Mapping!B:B,Mapping!J:J,"Not Found",0,1)</f>
        <v>ICG</v>
      </c>
      <c r="B123" s="159" t="str">
        <f t="shared" si="6"/>
        <v>NLBTRICG46118.6555555556</v>
      </c>
      <c r="C123" s="159"/>
      <c r="D123" s="159" t="str">
        <f t="shared" si="7"/>
        <v>Export of DFA_BASE_IMP_FWD IRM report ICG</v>
      </c>
      <c r="E123" s="159" t="str">
        <f t="shared" si="8"/>
        <v>ICGNLBTRICGExport of DFA_BASE_IMP_FWD IRM report ICG</v>
      </c>
      <c r="F123" s="159" t="str">
        <f t="shared" si="9"/>
        <v>ICGNLBTRICG</v>
      </c>
      <c r="G123" s="218" t="s">
        <v>47</v>
      </c>
      <c r="H123" s="159" t="str">
        <f t="shared" si="10"/>
        <v>Completed</v>
      </c>
      <c r="I123" s="159" t="s">
        <v>47</v>
      </c>
      <c r="J123" s="159" t="str">
        <f t="shared" si="11"/>
        <v>ICGNLBTRICGExport of DFA_BASE_IMP_FWD IRM report ICGExport of DFA_BASE_IMP_FWD IRM report ICG46118.655555555646118.7277777778</v>
      </c>
      <c r="K123" s="218" t="str">
        <f>IF(NOT(ISERROR(HLOOKUP(A123,'MCP-Tracker Old'!$10:$10,1,0))),"Y","N")</f>
        <v>N</v>
      </c>
      <c r="L123" s="159"/>
      <c r="M123" s="159"/>
      <c r="N123" s="159"/>
      <c r="O123" s="2">
        <v>2603</v>
      </c>
      <c r="P123" s="3" t="s">
        <v>260</v>
      </c>
      <c r="Q123" s="3" t="s">
        <v>1687</v>
      </c>
      <c r="R123" s="3" t="s">
        <v>3633</v>
      </c>
      <c r="S123" s="3" t="s">
        <v>3634</v>
      </c>
      <c r="T123" s="4">
        <v>46118.655555555553</v>
      </c>
      <c r="U123" s="4">
        <v>46118.727777777778</v>
      </c>
      <c r="V123" s="4">
        <v>46118.727777777778</v>
      </c>
      <c r="W123" s="4" t="s">
        <v>42</v>
      </c>
      <c r="X123" s="3" t="s">
        <v>43</v>
      </c>
      <c r="Y123" s="4" t="s">
        <v>3752</v>
      </c>
      <c r="Z123" s="2">
        <v>1</v>
      </c>
      <c r="AA123" s="3" t="s">
        <v>3635</v>
      </c>
      <c r="AB123" s="5">
        <v>1.73</v>
      </c>
      <c r="AC123" s="5">
        <v>0</v>
      </c>
      <c r="AD123" s="5">
        <v>1.73</v>
      </c>
      <c r="AE123" s="5">
        <v>0</v>
      </c>
      <c r="AF123" s="5">
        <v>0</v>
      </c>
      <c r="AG123" s="5">
        <v>1.73</v>
      </c>
      <c r="AH123" s="6"/>
      <c r="AI123" s="6"/>
      <c r="AJ123" s="7">
        <v>0</v>
      </c>
      <c r="AK123" s="7">
        <v>0</v>
      </c>
      <c r="AL123" s="7">
        <v>0</v>
      </c>
      <c r="AM123" s="7">
        <v>0</v>
      </c>
      <c r="AN123" s="7">
        <v>0</v>
      </c>
      <c r="AO123" s="12"/>
      <c r="AP123" s="12"/>
      <c r="AQ123" s="12"/>
      <c r="AR123" s="12"/>
      <c r="AS123" s="12"/>
      <c r="AT123" s="12"/>
      <c r="AU123" s="12"/>
      <c r="AV123" s="12"/>
      <c r="AW123" s="12"/>
      <c r="AX123" s="12"/>
      <c r="AY123" s="12"/>
      <c r="AZ123" s="8"/>
    </row>
    <row r="124" spans="1:52" s="21" customFormat="1" ht="16.5" x14ac:dyDescent="0.25">
      <c r="A124" s="159" t="str">
        <f>_xlfn.XLOOKUP(Y124,Mapping!B:B,Mapping!J:J,"Not Found",0,1)</f>
        <v>ICG</v>
      </c>
      <c r="B124" s="159" t="str">
        <f t="shared" si="6"/>
        <v>NLBTRICG46118.7277777778</v>
      </c>
      <c r="C124" s="159"/>
      <c r="D124" s="159" t="str">
        <f t="shared" si="7"/>
        <v>Export of DFA_NONE_IMP_FWD IRM report ICG</v>
      </c>
      <c r="E124" s="159" t="str">
        <f t="shared" si="8"/>
        <v>ICGNLBTRICGExport of DFA_NONE_IMP_FWD IRM report ICG</v>
      </c>
      <c r="F124" s="159" t="str">
        <f t="shared" si="9"/>
        <v>ICGNLBTRICG</v>
      </c>
      <c r="G124" s="218" t="s">
        <v>47</v>
      </c>
      <c r="H124" s="159" t="str">
        <f t="shared" si="10"/>
        <v>Completed</v>
      </c>
      <c r="I124" s="159" t="s">
        <v>47</v>
      </c>
      <c r="J124" s="159" t="str">
        <f t="shared" si="11"/>
        <v>ICGNLBTRICGExport of DFA_NONE_IMP_FWD IRM report ICGExport of DFA_NONE_IMP_FWD IRM report ICG46118.727777777846118.8034722222</v>
      </c>
      <c r="K124" s="218" t="str">
        <f>IF(NOT(ISERROR(HLOOKUP(A124,'MCP-Tracker Old'!$10:$10,1,0))),"Y","N")</f>
        <v>N</v>
      </c>
      <c r="L124" s="159"/>
      <c r="M124" s="159"/>
      <c r="N124" s="159"/>
      <c r="O124" s="2">
        <v>2603</v>
      </c>
      <c r="P124" s="3" t="s">
        <v>260</v>
      </c>
      <c r="Q124" s="3" t="s">
        <v>1687</v>
      </c>
      <c r="R124" s="3" t="s">
        <v>3636</v>
      </c>
      <c r="S124" s="3" t="s">
        <v>3637</v>
      </c>
      <c r="T124" s="4">
        <v>46118.727777777778</v>
      </c>
      <c r="U124" s="4">
        <v>46118.803472222222</v>
      </c>
      <c r="V124" s="4">
        <v>46118.803472222222</v>
      </c>
      <c r="W124" s="4" t="s">
        <v>42</v>
      </c>
      <c r="X124" s="3" t="s">
        <v>43</v>
      </c>
      <c r="Y124" s="4" t="s">
        <v>3752</v>
      </c>
      <c r="Z124" s="2">
        <v>1</v>
      </c>
      <c r="AA124" s="3" t="s">
        <v>3638</v>
      </c>
      <c r="AB124" s="5">
        <v>1.82</v>
      </c>
      <c r="AC124" s="5">
        <v>0</v>
      </c>
      <c r="AD124" s="5">
        <v>1.82</v>
      </c>
      <c r="AE124" s="5">
        <v>0</v>
      </c>
      <c r="AF124" s="5">
        <v>0</v>
      </c>
      <c r="AG124" s="5">
        <v>1.82</v>
      </c>
      <c r="AH124" s="6"/>
      <c r="AI124" s="6"/>
      <c r="AJ124" s="7">
        <v>0</v>
      </c>
      <c r="AK124" s="7">
        <v>0</v>
      </c>
      <c r="AL124" s="7">
        <v>0</v>
      </c>
      <c r="AM124" s="7">
        <v>0</v>
      </c>
      <c r="AN124" s="7">
        <v>0</v>
      </c>
      <c r="AO124" s="12"/>
      <c r="AP124" s="12"/>
      <c r="AQ124" s="12"/>
      <c r="AR124" s="12"/>
      <c r="AS124" s="12"/>
      <c r="AT124" s="12"/>
      <c r="AU124" s="12"/>
      <c r="AV124" s="12"/>
      <c r="AW124" s="12"/>
      <c r="AX124" s="12"/>
      <c r="AY124" s="12"/>
      <c r="AZ124" s="8"/>
    </row>
    <row r="125" spans="1:52" s="21" customFormat="1" ht="16.5" x14ac:dyDescent="0.25">
      <c r="A125" s="159" t="str">
        <f>_xlfn.XLOOKUP(Y125,Mapping!B:B,Mapping!J:J,"Not Found",0,1)</f>
        <v>ICG</v>
      </c>
      <c r="B125" s="159" t="str">
        <f t="shared" si="6"/>
        <v>NLBTRICG46118.8034722222</v>
      </c>
      <c r="C125" s="159"/>
      <c r="D125" s="159" t="str">
        <f t="shared" si="7"/>
        <v>Export of Market Forecast report ICG</v>
      </c>
      <c r="E125" s="159" t="str">
        <f t="shared" si="8"/>
        <v>ICGNLBTRICGExport of Market Forecast report ICG</v>
      </c>
      <c r="F125" s="159" t="str">
        <f t="shared" si="9"/>
        <v>ICGNLBTRICG</v>
      </c>
      <c r="G125" s="218" t="s">
        <v>47</v>
      </c>
      <c r="H125" s="159" t="str">
        <f t="shared" si="10"/>
        <v>Completed</v>
      </c>
      <c r="I125" s="159" t="s">
        <v>47</v>
      </c>
      <c r="J125" s="159" t="str">
        <f t="shared" si="11"/>
        <v>ICGNLBTRICGExport of Market Forecast report ICGExport of Market Forecast report ICG46118.803472222246118.80625</v>
      </c>
      <c r="K125" s="218" t="str">
        <f>IF(NOT(ISERROR(HLOOKUP(A125,'MCP-Tracker Old'!$10:$10,1,0))),"Y","N")</f>
        <v>N</v>
      </c>
      <c r="L125" s="159"/>
      <c r="M125" s="159"/>
      <c r="N125" s="159"/>
      <c r="O125" s="2">
        <v>2603</v>
      </c>
      <c r="P125" s="3" t="s">
        <v>260</v>
      </c>
      <c r="Q125" s="3" t="s">
        <v>1687</v>
      </c>
      <c r="R125" s="3" t="s">
        <v>3593</v>
      </c>
      <c r="S125" s="3" t="s">
        <v>3594</v>
      </c>
      <c r="T125" s="4">
        <v>46118.803472222222</v>
      </c>
      <c r="U125" s="4">
        <v>46118.806250000001</v>
      </c>
      <c r="V125" s="4" t="s">
        <v>42</v>
      </c>
      <c r="W125" s="4" t="s">
        <v>42</v>
      </c>
      <c r="X125" s="3" t="s">
        <v>43</v>
      </c>
      <c r="Y125" s="4" t="s">
        <v>3752</v>
      </c>
      <c r="Z125" s="2">
        <v>1</v>
      </c>
      <c r="AA125" s="3" t="s">
        <v>3595</v>
      </c>
      <c r="AB125" s="5">
        <v>7.0000000000000007E-2</v>
      </c>
      <c r="AC125" s="5">
        <v>0</v>
      </c>
      <c r="AD125" s="5">
        <v>7.0000000000000007E-2</v>
      </c>
      <c r="AE125" s="5">
        <v>0</v>
      </c>
      <c r="AF125" s="5">
        <v>0</v>
      </c>
      <c r="AG125" s="5">
        <v>7.0000000000000007E-2</v>
      </c>
      <c r="AH125" s="6"/>
      <c r="AI125" s="6"/>
      <c r="AJ125" s="7">
        <v>0</v>
      </c>
      <c r="AK125" s="7">
        <v>0</v>
      </c>
      <c r="AL125" s="7">
        <v>0</v>
      </c>
      <c r="AM125" s="7">
        <v>0</v>
      </c>
      <c r="AN125" s="7">
        <v>0</v>
      </c>
      <c r="AO125" s="12"/>
      <c r="AP125" s="12"/>
      <c r="AQ125" s="12"/>
      <c r="AR125" s="12"/>
      <c r="AS125" s="12"/>
      <c r="AT125" s="12"/>
      <c r="AU125" s="12"/>
      <c r="AV125" s="12"/>
      <c r="AW125" s="12"/>
      <c r="AX125" s="12"/>
      <c r="AY125" s="12"/>
      <c r="AZ125" s="8"/>
    </row>
    <row r="126" spans="1:52" s="21" customFormat="1" ht="16.5" x14ac:dyDescent="0.25">
      <c r="A126" s="159" t="str">
        <f>_xlfn.XLOOKUP(Y126,Mapping!B:B,Mapping!J:J,"Not Found",0,1)</f>
        <v>Load Pos</v>
      </c>
      <c r="B126" s="159" t="str">
        <f t="shared" si="6"/>
        <v>NLBTRLoad Pos46119.2604166667</v>
      </c>
      <c r="C126" s="159"/>
      <c r="D126" s="159" t="str">
        <f t="shared" si="7"/>
        <v>load</v>
      </c>
      <c r="E126" s="159" t="str">
        <f t="shared" si="8"/>
        <v>MCPNLBTRLoad Posload</v>
      </c>
      <c r="F126" s="159" t="str">
        <f t="shared" si="9"/>
        <v>MCPNLBTRLoad Pos</v>
      </c>
      <c r="G126" s="218" t="s">
        <v>47</v>
      </c>
      <c r="H126" s="159" t="str">
        <f t="shared" si="10"/>
        <v>Completed</v>
      </c>
      <c r="I126" s="159" t="s">
        <v>47</v>
      </c>
      <c r="J126" s="159" t="str">
        <f t="shared" si="11"/>
        <v>MCPNLBTRLoad Posloadload46119.260416666746119.2888888889</v>
      </c>
      <c r="K126" s="218" t="str">
        <f>IF(NOT(ISERROR(HLOOKUP(A126,'MCP-Tracker Old'!$10:$10,1,0))),"Y","N")</f>
        <v>Y</v>
      </c>
      <c r="L126" s="159"/>
      <c r="M126" s="159"/>
      <c r="N126" s="159"/>
      <c r="O126" s="2">
        <v>2603</v>
      </c>
      <c r="P126" s="3" t="s">
        <v>260</v>
      </c>
      <c r="Q126" s="3" t="s">
        <v>39</v>
      </c>
      <c r="R126" s="3" t="s">
        <v>72</v>
      </c>
      <c r="S126" s="3" t="s">
        <v>73</v>
      </c>
      <c r="T126" s="4">
        <v>46119.260416666664</v>
      </c>
      <c r="U126" s="4">
        <v>46119.288888888892</v>
      </c>
      <c r="V126" s="4">
        <v>46119.288888888892</v>
      </c>
      <c r="W126" s="4" t="s">
        <v>42</v>
      </c>
      <c r="X126" s="3" t="s">
        <v>43</v>
      </c>
      <c r="Y126" s="4" t="s">
        <v>261</v>
      </c>
      <c r="Z126" s="2">
        <v>1</v>
      </c>
      <c r="AA126" s="3" t="s">
        <v>75</v>
      </c>
      <c r="AB126" s="5">
        <v>0.68</v>
      </c>
      <c r="AC126" s="5">
        <v>0</v>
      </c>
      <c r="AD126" s="5">
        <v>0.68</v>
      </c>
      <c r="AE126" s="5">
        <v>0</v>
      </c>
      <c r="AF126" s="5">
        <v>0</v>
      </c>
      <c r="AG126" s="5">
        <v>0.68</v>
      </c>
      <c r="AH126" s="6"/>
      <c r="AI126" s="6"/>
      <c r="AJ126" s="7">
        <v>0</v>
      </c>
      <c r="AK126" s="7">
        <v>0</v>
      </c>
      <c r="AL126" s="7">
        <v>0</v>
      </c>
      <c r="AM126" s="7">
        <v>0</v>
      </c>
      <c r="AN126" s="7">
        <v>0</v>
      </c>
      <c r="AO126" s="12"/>
      <c r="AP126" s="12"/>
      <c r="AQ126" s="12"/>
      <c r="AR126" s="12"/>
      <c r="AS126" s="12"/>
      <c r="AT126" s="12"/>
      <c r="AU126" s="12"/>
      <c r="AV126" s="12"/>
      <c r="AW126" s="12"/>
      <c r="AX126" s="12"/>
      <c r="AY126" s="12"/>
      <c r="AZ126" s="8"/>
    </row>
    <row r="127" spans="1:52" s="21" customFormat="1" ht="16.5" x14ac:dyDescent="0.25">
      <c r="A127" s="159" t="str">
        <f>_xlfn.XLOOKUP(Y127,Mapping!B:B,Mapping!J:J,"Not Found",0,1)</f>
        <v>ITS</v>
      </c>
      <c r="B127" s="159" t="str">
        <f t="shared" si="6"/>
        <v>BEGTITS46119.2715277778</v>
      </c>
      <c r="C127" s="159"/>
      <c r="D127" s="159" t="str">
        <f t="shared" si="7"/>
        <v>ITS planning run</v>
      </c>
      <c r="E127" s="159" t="str">
        <f t="shared" si="8"/>
        <v>MCPBEGTITSITS planning run</v>
      </c>
      <c r="F127" s="159" t="str">
        <f t="shared" si="9"/>
        <v>MCPBEGTITS</v>
      </c>
      <c r="G127" s="218" t="s">
        <v>47</v>
      </c>
      <c r="H127" s="159" t="str">
        <f t="shared" si="10"/>
        <v>Completed</v>
      </c>
      <c r="I127" s="159" t="s">
        <v>47</v>
      </c>
      <c r="J127" s="159" t="str">
        <f t="shared" si="11"/>
        <v>MCPBEGTITSITS planning runITS planning run46119.271527777846119.2875</v>
      </c>
      <c r="K127" s="218" t="str">
        <f>IF(NOT(ISERROR(HLOOKUP(A127,'MCP-Tracker Old'!$10:$10,1,0))),"Y","N")</f>
        <v>Y</v>
      </c>
      <c r="L127" s="159"/>
      <c r="M127" s="159"/>
      <c r="N127" s="159"/>
      <c r="O127" s="2">
        <v>2603</v>
      </c>
      <c r="P127" s="3" t="s">
        <v>179</v>
      </c>
      <c r="Q127" s="3" t="s">
        <v>39</v>
      </c>
      <c r="R127" s="3" t="s">
        <v>172</v>
      </c>
      <c r="S127" s="3" t="s">
        <v>173</v>
      </c>
      <c r="T127" s="4">
        <v>46119.271527777775</v>
      </c>
      <c r="U127" s="4">
        <v>46119.287499999999</v>
      </c>
      <c r="V127" s="4">
        <v>46119.287499999999</v>
      </c>
      <c r="W127" s="4" t="s">
        <v>42</v>
      </c>
      <c r="X127" s="3" t="s">
        <v>43</v>
      </c>
      <c r="Y127" s="4" t="s">
        <v>193</v>
      </c>
      <c r="Z127" s="2">
        <v>1</v>
      </c>
      <c r="AA127" s="3" t="s">
        <v>174</v>
      </c>
      <c r="AB127" s="5">
        <v>0.38</v>
      </c>
      <c r="AC127" s="5">
        <v>0</v>
      </c>
      <c r="AD127" s="5">
        <v>0.38</v>
      </c>
      <c r="AE127" s="5">
        <v>0</v>
      </c>
      <c r="AF127" s="5">
        <v>0</v>
      </c>
      <c r="AG127" s="5">
        <v>0.38</v>
      </c>
      <c r="AH127" s="6"/>
      <c r="AI127" s="6"/>
      <c r="AJ127" s="7">
        <v>0</v>
      </c>
      <c r="AK127" s="7">
        <v>0</v>
      </c>
      <c r="AL127" s="7">
        <v>0</v>
      </c>
      <c r="AM127" s="7">
        <v>0</v>
      </c>
      <c r="AN127" s="7">
        <v>0</v>
      </c>
      <c r="AO127" s="12"/>
      <c r="AP127" s="12"/>
      <c r="AQ127" s="12"/>
      <c r="AR127" s="12"/>
      <c r="AS127" s="12"/>
      <c r="AT127" s="12"/>
      <c r="AU127" s="12"/>
      <c r="AV127" s="12"/>
      <c r="AW127" s="12"/>
      <c r="AX127" s="12"/>
      <c r="AY127" s="12"/>
      <c r="AZ127" s="8"/>
    </row>
    <row r="128" spans="1:52" s="21" customFormat="1" ht="16.5" x14ac:dyDescent="0.25">
      <c r="A128" s="159" t="str">
        <f>_xlfn.XLOOKUP(Y128,Mapping!B:B,Mapping!J:J,"Not Found",0,1)</f>
        <v>Valuation (NPV)</v>
      </c>
      <c r="B128" s="159" t="str">
        <f t="shared" si="6"/>
        <v>DEGTValuation (NPV)46119.275</v>
      </c>
      <c r="C128" s="159"/>
      <c r="D128" s="159" t="str">
        <f t="shared" si="7"/>
        <v>valuation report exports</v>
      </c>
      <c r="E128" s="159" t="str">
        <f t="shared" si="8"/>
        <v>MCPDEGTValuation (NPV)valuation report exports</v>
      </c>
      <c r="F128" s="159" t="str">
        <f t="shared" si="9"/>
        <v>MCPDEGTValuation (NPV)</v>
      </c>
      <c r="G128" s="218" t="s">
        <v>47</v>
      </c>
      <c r="H128" s="159" t="str">
        <f t="shared" si="10"/>
        <v>Completed</v>
      </c>
      <c r="I128" s="159" t="s">
        <v>47</v>
      </c>
      <c r="J128" s="159" t="str">
        <f t="shared" si="11"/>
        <v>MCPDEGTValuation (NPV)valuation report exportsvaluation report exports46119.27546119.3180555556</v>
      </c>
      <c r="K128" s="218" t="str">
        <f>IF(NOT(ISERROR(HLOOKUP(A128,'MCP-Tracker Old'!$10:$10,1,0))),"Y","N")</f>
        <v>Y</v>
      </c>
      <c r="L128" s="159"/>
      <c r="M128" s="159"/>
      <c r="N128" s="159"/>
      <c r="O128" s="2">
        <v>2603</v>
      </c>
      <c r="P128" s="3" t="s">
        <v>219</v>
      </c>
      <c r="Q128" s="3" t="s">
        <v>39</v>
      </c>
      <c r="R128" s="3" t="s">
        <v>182</v>
      </c>
      <c r="S128" s="3" t="s">
        <v>183</v>
      </c>
      <c r="T128" s="4">
        <v>46119.275000000001</v>
      </c>
      <c r="U128" s="4">
        <v>46119.318055555559</v>
      </c>
      <c r="V128" s="4">
        <v>46119.453472222223</v>
      </c>
      <c r="W128" s="4" t="s">
        <v>42</v>
      </c>
      <c r="X128" s="3" t="s">
        <v>43</v>
      </c>
      <c r="Y128" s="4" t="s">
        <v>2704</v>
      </c>
      <c r="Z128" s="2">
        <v>1</v>
      </c>
      <c r="AA128" s="3" t="s">
        <v>184</v>
      </c>
      <c r="AB128" s="5">
        <v>1.03</v>
      </c>
      <c r="AC128" s="5">
        <v>1.03</v>
      </c>
      <c r="AD128" s="5">
        <v>0</v>
      </c>
      <c r="AE128" s="5">
        <v>3.25</v>
      </c>
      <c r="AF128" s="5">
        <v>4.28</v>
      </c>
      <c r="AG128" s="5">
        <v>4.28</v>
      </c>
      <c r="AH128" s="6"/>
      <c r="AI128" s="6"/>
      <c r="AJ128" s="7">
        <v>0</v>
      </c>
      <c r="AK128" s="7">
        <v>0</v>
      </c>
      <c r="AL128" s="7">
        <v>0</v>
      </c>
      <c r="AM128" s="7">
        <v>0</v>
      </c>
      <c r="AN128" s="7">
        <v>0</v>
      </c>
      <c r="AO128" s="12"/>
      <c r="AP128" s="12"/>
      <c r="AQ128" s="12"/>
      <c r="AR128" s="12"/>
      <c r="AS128" s="12"/>
      <c r="AT128" s="12"/>
      <c r="AU128" s="12"/>
      <c r="AV128" s="12"/>
      <c r="AW128" s="12"/>
      <c r="AX128" s="12"/>
      <c r="AY128" s="12"/>
      <c r="AZ128" s="8"/>
    </row>
    <row r="129" spans="1:52" s="21" customFormat="1" ht="16.5" x14ac:dyDescent="0.25">
      <c r="A129" s="159" t="str">
        <f>_xlfn.XLOOKUP(Y129,Mapping!B:B,Mapping!J:J,"Not Found",0,1)</f>
        <v>GAP</v>
      </c>
      <c r="B129" s="159" t="str">
        <f t="shared" si="6"/>
        <v>BEGTGAP46119.2875</v>
      </c>
      <c r="C129" s="159"/>
      <c r="D129" s="159" t="str">
        <f t="shared" si="7"/>
        <v>gap planning</v>
      </c>
      <c r="E129" s="159" t="str">
        <f t="shared" si="8"/>
        <v>MCPBEGTGAPgap planning</v>
      </c>
      <c r="F129" s="159" t="str">
        <f t="shared" si="9"/>
        <v>MCPBEGTGAP</v>
      </c>
      <c r="G129" s="218" t="s">
        <v>47</v>
      </c>
      <c r="H129" s="159" t="str">
        <f t="shared" si="10"/>
        <v>Failed</v>
      </c>
      <c r="I129" s="159" t="s">
        <v>47</v>
      </c>
      <c r="J129" s="159" t="str">
        <f t="shared" si="11"/>
        <v>MCPBEGTGAPgap planninggap planning46119.287546119.3409722222</v>
      </c>
      <c r="K129" s="218" t="str">
        <f>IF(NOT(ISERROR(HLOOKUP(A129,'MCP-Tracker Old'!$10:$10,1,0))),"Y","N")</f>
        <v>Y</v>
      </c>
      <c r="L129" s="159"/>
      <c r="M129" s="159"/>
      <c r="N129" s="159"/>
      <c r="O129" s="2">
        <v>2603</v>
      </c>
      <c r="P129" s="3" t="s">
        <v>179</v>
      </c>
      <c r="Q129" s="3" t="s">
        <v>39</v>
      </c>
      <c r="R129" s="3" t="s">
        <v>194</v>
      </c>
      <c r="S129" s="3" t="s">
        <v>42</v>
      </c>
      <c r="T129" s="4">
        <v>46119.287499999999</v>
      </c>
      <c r="U129" s="4">
        <v>46119.34097222222</v>
      </c>
      <c r="V129" s="4">
        <v>46119.404861111114</v>
      </c>
      <c r="W129" s="4" t="s">
        <v>201</v>
      </c>
      <c r="X129" s="3" t="s">
        <v>54</v>
      </c>
      <c r="Y129" s="4" t="s">
        <v>196</v>
      </c>
      <c r="Z129" s="2">
        <v>1</v>
      </c>
      <c r="AA129" s="3" t="s">
        <v>197</v>
      </c>
      <c r="AB129" s="5">
        <v>1.28</v>
      </c>
      <c r="AC129" s="5">
        <v>1.28</v>
      </c>
      <c r="AD129" s="5">
        <v>0</v>
      </c>
      <c r="AE129" s="5">
        <v>1.53</v>
      </c>
      <c r="AF129" s="5">
        <v>2.81</v>
      </c>
      <c r="AG129" s="5">
        <v>2.81</v>
      </c>
      <c r="AH129" s="6"/>
      <c r="AI129" s="6"/>
      <c r="AJ129" s="7">
        <v>0</v>
      </c>
      <c r="AK129" s="7">
        <v>0</v>
      </c>
      <c r="AL129" s="7">
        <v>0</v>
      </c>
      <c r="AM129" s="7">
        <v>0</v>
      </c>
      <c r="AN129" s="7">
        <v>0</v>
      </c>
      <c r="AO129" s="12"/>
      <c r="AP129" s="12"/>
      <c r="AQ129" s="12"/>
      <c r="AR129" s="12"/>
      <c r="AS129" s="12"/>
      <c r="AT129" s="12"/>
      <c r="AU129" s="12"/>
      <c r="AV129" s="12"/>
      <c r="AW129" s="12"/>
      <c r="AX129" s="12"/>
      <c r="AY129" s="12"/>
      <c r="AZ129" s="8"/>
    </row>
    <row r="130" spans="1:52" s="21" customFormat="1" ht="16.5" x14ac:dyDescent="0.25">
      <c r="A130" s="159" t="str">
        <f>_xlfn.XLOOKUP(Y130,Mapping!B:B,Mapping!J:J,"Not Found",0,1)</f>
        <v>Load Pos</v>
      </c>
      <c r="B130" s="159" t="str">
        <f t="shared" si="6"/>
        <v>NLBTRLoad Pos46119.2888888889</v>
      </c>
      <c r="C130" s="159"/>
      <c r="D130" s="159" t="str">
        <f t="shared" si="7"/>
        <v>Stratification</v>
      </c>
      <c r="E130" s="159" t="str">
        <f t="shared" si="8"/>
        <v>MCPNLBTRLoad PosStratification</v>
      </c>
      <c r="F130" s="159" t="str">
        <f t="shared" si="9"/>
        <v>MCPNLBTRLoad Pos</v>
      </c>
      <c r="G130" s="218" t="s">
        <v>47</v>
      </c>
      <c r="H130" s="159" t="str">
        <f t="shared" si="10"/>
        <v>Completed</v>
      </c>
      <c r="I130" s="159" t="s">
        <v>47</v>
      </c>
      <c r="J130" s="159" t="str">
        <f t="shared" si="11"/>
        <v>MCPNLBTRLoad PosStratificationStratification46119.288888888946119.2944444444</v>
      </c>
      <c r="K130" s="218" t="str">
        <f>IF(NOT(ISERROR(HLOOKUP(A130,'MCP-Tracker Old'!$10:$10,1,0))),"Y","N")</f>
        <v>Y</v>
      </c>
      <c r="L130" s="159"/>
      <c r="M130" s="159"/>
      <c r="N130" s="159"/>
      <c r="O130" s="2">
        <v>2603</v>
      </c>
      <c r="P130" s="3" t="s">
        <v>260</v>
      </c>
      <c r="Q130" s="3" t="s">
        <v>39</v>
      </c>
      <c r="R130" s="3" t="s">
        <v>76</v>
      </c>
      <c r="S130" s="3" t="s">
        <v>77</v>
      </c>
      <c r="T130" s="4">
        <v>46119.288888888892</v>
      </c>
      <c r="U130" s="4">
        <v>46119.294444444444</v>
      </c>
      <c r="V130" s="4">
        <v>46119.294444444444</v>
      </c>
      <c r="W130" s="4" t="s">
        <v>42</v>
      </c>
      <c r="X130" s="3" t="s">
        <v>43</v>
      </c>
      <c r="Y130" s="4" t="s">
        <v>261</v>
      </c>
      <c r="Z130" s="2">
        <v>1</v>
      </c>
      <c r="AA130" s="3" t="s">
        <v>78</v>
      </c>
      <c r="AB130" s="5">
        <v>0.13</v>
      </c>
      <c r="AC130" s="5">
        <v>0</v>
      </c>
      <c r="AD130" s="5">
        <v>0.13</v>
      </c>
      <c r="AE130" s="5">
        <v>0</v>
      </c>
      <c r="AF130" s="5">
        <v>0</v>
      </c>
      <c r="AG130" s="5">
        <v>0.13</v>
      </c>
      <c r="AH130" s="6"/>
      <c r="AI130" s="6"/>
      <c r="AJ130" s="7">
        <v>0</v>
      </c>
      <c r="AK130" s="7">
        <v>0</v>
      </c>
      <c r="AL130" s="7">
        <v>0</v>
      </c>
      <c r="AM130" s="7">
        <v>0</v>
      </c>
      <c r="AN130" s="7">
        <v>0</v>
      </c>
      <c r="AO130" s="12"/>
      <c r="AP130" s="12"/>
      <c r="AQ130" s="12"/>
      <c r="AR130" s="12"/>
      <c r="AS130" s="12"/>
      <c r="AT130" s="12"/>
      <c r="AU130" s="12"/>
      <c r="AV130" s="12"/>
      <c r="AW130" s="12"/>
      <c r="AX130" s="12"/>
      <c r="AY130" s="12"/>
      <c r="AZ130" s="8"/>
    </row>
    <row r="131" spans="1:52" s="21" customFormat="1" ht="16.5" x14ac:dyDescent="0.25">
      <c r="A131" s="159" t="str">
        <f>_xlfn.XLOOKUP(Y131,Mapping!B:B,Mapping!J:J,"Not Found",0,1)</f>
        <v>Load Pos</v>
      </c>
      <c r="B131" s="159" t="str">
        <f t="shared" ref="B131:B194" si="12">P131&amp;A131&amp;T131</f>
        <v>NLBTRLoad Pos46119.2944444444</v>
      </c>
      <c r="C131" s="159"/>
      <c r="D131" s="159" t="str">
        <f t="shared" ref="D131:D194" si="13">AA131</f>
        <v>Light Maintenance Load Portfolio</v>
      </c>
      <c r="E131" s="159" t="str">
        <f t="shared" ref="E131:E194" si="14">Q131&amp;P131&amp;A131&amp;D131</f>
        <v>MCPNLBTRLoad PosLight Maintenance Load Portfolio</v>
      </c>
      <c r="F131" s="159" t="str">
        <f t="shared" ref="F131:F194" si="15">Q131&amp;P131&amp;A131</f>
        <v>MCPNLBTRLoad Pos</v>
      </c>
      <c r="G131" s="218" t="s">
        <v>47</v>
      </c>
      <c r="H131" s="159" t="str">
        <f t="shared" ref="H131:H194" si="16">IF(G131="Y","For Rerun",IF(I131&lt;&gt;"",I131,X131))</f>
        <v>Completed</v>
      </c>
      <c r="I131" s="159" t="s">
        <v>47</v>
      </c>
      <c r="J131" s="159" t="str">
        <f t="shared" ref="J131:J194" si="17">Q131&amp;P131&amp;A131&amp;D131&amp;AA131&amp;T131&amp;U131</f>
        <v>MCPNLBTRLoad PosLight Maintenance Load PortfolioLight Maintenance Load Portfolio46119.294444444446119.2979166667</v>
      </c>
      <c r="K131" s="218" t="str">
        <f>IF(NOT(ISERROR(HLOOKUP(A131,'MCP-Tracker Old'!$10:$10,1,0))),"Y","N")</f>
        <v>Y</v>
      </c>
      <c r="L131" s="159"/>
      <c r="M131" s="159"/>
      <c r="N131" s="159"/>
      <c r="O131" s="2">
        <v>2603</v>
      </c>
      <c r="P131" s="3" t="s">
        <v>260</v>
      </c>
      <c r="Q131" s="3" t="s">
        <v>39</v>
      </c>
      <c r="R131" s="3" t="s">
        <v>3639</v>
      </c>
      <c r="S131" s="3" t="s">
        <v>3640</v>
      </c>
      <c r="T131" s="4">
        <v>46119.294444444444</v>
      </c>
      <c r="U131" s="4">
        <v>46119.29791666667</v>
      </c>
      <c r="V131" s="4">
        <v>46119.29791666667</v>
      </c>
      <c r="W131" s="4" t="s">
        <v>42</v>
      </c>
      <c r="X131" s="3" t="s">
        <v>43</v>
      </c>
      <c r="Y131" s="4" t="s">
        <v>261</v>
      </c>
      <c r="Z131" s="2">
        <v>1</v>
      </c>
      <c r="AA131" s="3" t="s">
        <v>1946</v>
      </c>
      <c r="AB131" s="5">
        <v>0.08</v>
      </c>
      <c r="AC131" s="5">
        <v>0</v>
      </c>
      <c r="AD131" s="5">
        <v>0.08</v>
      </c>
      <c r="AE131" s="5">
        <v>0</v>
      </c>
      <c r="AF131" s="5">
        <v>0</v>
      </c>
      <c r="AG131" s="5">
        <v>0.08</v>
      </c>
      <c r="AH131" s="6"/>
      <c r="AI131" s="6"/>
      <c r="AJ131" s="7">
        <v>0</v>
      </c>
      <c r="AK131" s="7">
        <v>0</v>
      </c>
      <c r="AL131" s="7">
        <v>0</v>
      </c>
      <c r="AM131" s="7">
        <v>0</v>
      </c>
      <c r="AN131" s="7">
        <v>0</v>
      </c>
      <c r="AO131" s="12"/>
      <c r="AP131" s="12"/>
      <c r="AQ131" s="12"/>
      <c r="AR131" s="12"/>
      <c r="AS131" s="12"/>
      <c r="AT131" s="12"/>
      <c r="AU131" s="12"/>
      <c r="AV131" s="12"/>
      <c r="AW131" s="12"/>
      <c r="AX131" s="12"/>
      <c r="AY131" s="12"/>
      <c r="AZ131" s="8"/>
    </row>
    <row r="132" spans="1:52" s="21" customFormat="1" ht="16.5" x14ac:dyDescent="0.25">
      <c r="A132" s="159" t="str">
        <f>_xlfn.XLOOKUP(Y132,Mapping!B:B,Mapping!J:J,"Not Found",0,1)</f>
        <v>Load Pos</v>
      </c>
      <c r="B132" s="159" t="str">
        <f t="shared" si="12"/>
        <v>NLBTRLoad Pos46119.2979166667</v>
      </c>
      <c r="C132" s="159"/>
      <c r="D132" s="159" t="str">
        <f t="shared" si="13"/>
        <v>Position report OLAP exports</v>
      </c>
      <c r="E132" s="159" t="str">
        <f t="shared" si="14"/>
        <v>MCPNLBTRLoad PosPosition report OLAP exports</v>
      </c>
      <c r="F132" s="159" t="str">
        <f t="shared" si="15"/>
        <v>MCPNLBTRLoad Pos</v>
      </c>
      <c r="G132" s="218" t="s">
        <v>47</v>
      </c>
      <c r="H132" s="159" t="str">
        <f t="shared" si="16"/>
        <v>Completed</v>
      </c>
      <c r="I132" s="159" t="s">
        <v>47</v>
      </c>
      <c r="J132" s="159" t="str">
        <f t="shared" si="17"/>
        <v>MCPNLBTRLoad PosPosition report OLAP exportsPosition report OLAP exports46119.297916666746119.3104166667</v>
      </c>
      <c r="K132" s="218" t="str">
        <f>IF(NOT(ISERROR(HLOOKUP(A132,'MCP-Tracker Old'!$10:$10,1,0))),"Y","N")</f>
        <v>Y</v>
      </c>
      <c r="L132" s="159"/>
      <c r="M132" s="159"/>
      <c r="N132" s="159"/>
      <c r="O132" s="2">
        <v>2603</v>
      </c>
      <c r="P132" s="3" t="s">
        <v>260</v>
      </c>
      <c r="Q132" s="3" t="s">
        <v>39</v>
      </c>
      <c r="R132" s="3" t="s">
        <v>79</v>
      </c>
      <c r="S132" s="3" t="s">
        <v>80</v>
      </c>
      <c r="T132" s="4">
        <v>46119.29791666667</v>
      </c>
      <c r="U132" s="4">
        <v>46119.310416666667</v>
      </c>
      <c r="V132" s="4">
        <v>46119.310416666667</v>
      </c>
      <c r="W132" s="4" t="s">
        <v>42</v>
      </c>
      <c r="X132" s="3" t="s">
        <v>43</v>
      </c>
      <c r="Y132" s="4" t="s">
        <v>261</v>
      </c>
      <c r="Z132" s="2">
        <v>1</v>
      </c>
      <c r="AA132" s="3" t="s">
        <v>81</v>
      </c>
      <c r="AB132" s="5">
        <v>0.3</v>
      </c>
      <c r="AC132" s="5">
        <v>0</v>
      </c>
      <c r="AD132" s="5">
        <v>0.3</v>
      </c>
      <c r="AE132" s="5">
        <v>0</v>
      </c>
      <c r="AF132" s="5">
        <v>0</v>
      </c>
      <c r="AG132" s="5">
        <v>0.3</v>
      </c>
      <c r="AH132" s="6"/>
      <c r="AI132" s="6"/>
      <c r="AJ132" s="7">
        <v>0</v>
      </c>
      <c r="AK132" s="7">
        <v>0</v>
      </c>
      <c r="AL132" s="7">
        <v>0</v>
      </c>
      <c r="AM132" s="7">
        <v>0</v>
      </c>
      <c r="AN132" s="7">
        <v>0</v>
      </c>
      <c r="AO132" s="12"/>
      <c r="AP132" s="12"/>
      <c r="AQ132" s="12"/>
      <c r="AR132" s="12"/>
      <c r="AS132" s="12"/>
      <c r="AT132" s="12"/>
      <c r="AU132" s="12"/>
      <c r="AV132" s="12"/>
      <c r="AW132" s="12"/>
      <c r="AX132" s="12"/>
      <c r="AY132" s="12"/>
      <c r="AZ132" s="8"/>
    </row>
    <row r="133" spans="1:52" s="21" customFormat="1" ht="16.5" x14ac:dyDescent="0.25">
      <c r="A133" s="159" t="str">
        <f>_xlfn.XLOOKUP(Y133,Mapping!B:B,Mapping!J:J,"Not Found",0,1)</f>
        <v>Load Pos</v>
      </c>
      <c r="B133" s="159" t="str">
        <f t="shared" si="12"/>
        <v>NLBTRLoad Pos46119.3104166667</v>
      </c>
      <c r="C133" s="159"/>
      <c r="D133" s="159" t="str">
        <f t="shared" si="13"/>
        <v>export to ara Load Portfolio</v>
      </c>
      <c r="E133" s="159" t="str">
        <f t="shared" si="14"/>
        <v>MCPNLBTRLoad Posexport to ara Load Portfolio</v>
      </c>
      <c r="F133" s="159" t="str">
        <f t="shared" si="15"/>
        <v>MCPNLBTRLoad Pos</v>
      </c>
      <c r="G133" s="218" t="s">
        <v>47</v>
      </c>
      <c r="H133" s="159" t="str">
        <f t="shared" si="16"/>
        <v>Completed</v>
      </c>
      <c r="I133" s="159" t="s">
        <v>47</v>
      </c>
      <c r="J133" s="159" t="str">
        <f t="shared" si="17"/>
        <v>MCPNLBTRLoad Posexport to ara Load Portfolioexport to ara Load Portfolio46119.310416666746119.3111111111</v>
      </c>
      <c r="K133" s="218" t="str">
        <f>IF(NOT(ISERROR(HLOOKUP(A133,'MCP-Tracker Old'!$10:$10,1,0))),"Y","N")</f>
        <v>Y</v>
      </c>
      <c r="L133" s="159"/>
      <c r="M133" s="159"/>
      <c r="N133" s="159"/>
      <c r="O133" s="2">
        <v>2603</v>
      </c>
      <c r="P133" s="3" t="s">
        <v>260</v>
      </c>
      <c r="Q133" s="3" t="s">
        <v>39</v>
      </c>
      <c r="R133" s="3" t="s">
        <v>3641</v>
      </c>
      <c r="S133" s="3" t="s">
        <v>3642</v>
      </c>
      <c r="T133" s="4">
        <v>46119.310416666667</v>
      </c>
      <c r="U133" s="4">
        <v>46119.311111111114</v>
      </c>
      <c r="V133" s="4">
        <v>46119.311111111114</v>
      </c>
      <c r="W133" s="4" t="s">
        <v>42</v>
      </c>
      <c r="X133" s="3" t="s">
        <v>43</v>
      </c>
      <c r="Y133" s="4" t="s">
        <v>261</v>
      </c>
      <c r="Z133" s="2">
        <v>1</v>
      </c>
      <c r="AA133" s="3" t="s">
        <v>1947</v>
      </c>
      <c r="AB133" s="5">
        <v>0.02</v>
      </c>
      <c r="AC133" s="5">
        <v>0</v>
      </c>
      <c r="AD133" s="5">
        <v>0.02</v>
      </c>
      <c r="AE133" s="5">
        <v>0</v>
      </c>
      <c r="AF133" s="5">
        <v>0</v>
      </c>
      <c r="AG133" s="5">
        <v>0.02</v>
      </c>
      <c r="AH133" s="6"/>
      <c r="AI133" s="6"/>
      <c r="AJ133" s="7">
        <v>0</v>
      </c>
      <c r="AK133" s="7">
        <v>0</v>
      </c>
      <c r="AL133" s="7">
        <v>0</v>
      </c>
      <c r="AM133" s="7">
        <v>0</v>
      </c>
      <c r="AN133" s="7">
        <v>0</v>
      </c>
      <c r="AO133" s="12"/>
      <c r="AP133" s="12"/>
      <c r="AQ133" s="12"/>
      <c r="AR133" s="12"/>
      <c r="AS133" s="12"/>
      <c r="AT133" s="12"/>
      <c r="AU133" s="12"/>
      <c r="AV133" s="12"/>
      <c r="AW133" s="12"/>
      <c r="AX133" s="12"/>
      <c r="AY133" s="12"/>
      <c r="AZ133" s="8"/>
    </row>
    <row r="134" spans="1:52" s="21" customFormat="1" ht="16.5" x14ac:dyDescent="0.25">
      <c r="A134" s="159" t="str">
        <f>_xlfn.XLOOKUP(Y134,Mapping!B:B,Mapping!J:J,"Not Found",0,1)</f>
        <v>Load Pos</v>
      </c>
      <c r="B134" s="159" t="str">
        <f t="shared" si="12"/>
        <v>NLBTRLoad Pos46119.3111111111</v>
      </c>
      <c r="C134" s="159"/>
      <c r="D134" s="159" t="str">
        <f t="shared" si="13"/>
        <v>copy from</v>
      </c>
      <c r="E134" s="159" t="str">
        <f t="shared" si="14"/>
        <v>MCPNLBTRLoad Poscopy from</v>
      </c>
      <c r="F134" s="159" t="str">
        <f t="shared" si="15"/>
        <v>MCPNLBTRLoad Pos</v>
      </c>
      <c r="G134" s="218" t="s">
        <v>47</v>
      </c>
      <c r="H134" s="159" t="str">
        <f t="shared" si="16"/>
        <v>Completed</v>
      </c>
      <c r="I134" s="159" t="s">
        <v>47</v>
      </c>
      <c r="J134" s="159" t="str">
        <f t="shared" si="17"/>
        <v>MCPNLBTRLoad Poscopy fromcopy from46119.311111111146119.3194444444</v>
      </c>
      <c r="K134" s="218" t="str">
        <f>IF(NOT(ISERROR(HLOOKUP(A134,'MCP-Tracker Old'!$10:$10,1,0))),"Y","N")</f>
        <v>Y</v>
      </c>
      <c r="L134" s="159"/>
      <c r="M134" s="159"/>
      <c r="N134" s="159"/>
      <c r="O134" s="2">
        <v>2603</v>
      </c>
      <c r="P134" s="3" t="s">
        <v>260</v>
      </c>
      <c r="Q134" s="3" t="s">
        <v>39</v>
      </c>
      <c r="R134" s="3" t="s">
        <v>82</v>
      </c>
      <c r="S134" s="3" t="s">
        <v>83</v>
      </c>
      <c r="T134" s="4">
        <v>46119.311111111114</v>
      </c>
      <c r="U134" s="4">
        <v>46119.319444444445</v>
      </c>
      <c r="V134" s="4">
        <v>46119.375</v>
      </c>
      <c r="W134" s="4" t="s">
        <v>42</v>
      </c>
      <c r="X134" s="3" t="s">
        <v>43</v>
      </c>
      <c r="Y134" s="4" t="s">
        <v>261</v>
      </c>
      <c r="Z134" s="2">
        <v>1</v>
      </c>
      <c r="AA134" s="3" t="s">
        <v>84</v>
      </c>
      <c r="AB134" s="5">
        <v>0.2</v>
      </c>
      <c r="AC134" s="5">
        <v>0</v>
      </c>
      <c r="AD134" s="5">
        <v>0.2</v>
      </c>
      <c r="AE134" s="5">
        <v>0</v>
      </c>
      <c r="AF134" s="5">
        <v>0</v>
      </c>
      <c r="AG134" s="5">
        <v>0.2</v>
      </c>
      <c r="AH134" s="6"/>
      <c r="AI134" s="6"/>
      <c r="AJ134" s="7">
        <v>0</v>
      </c>
      <c r="AK134" s="7">
        <v>0</v>
      </c>
      <c r="AL134" s="7">
        <v>0</v>
      </c>
      <c r="AM134" s="7">
        <v>0</v>
      </c>
      <c r="AN134" s="7">
        <v>0</v>
      </c>
      <c r="AO134" s="12"/>
      <c r="AP134" s="12"/>
      <c r="AQ134" s="12"/>
      <c r="AR134" s="12"/>
      <c r="AS134" s="12"/>
      <c r="AT134" s="12"/>
      <c r="AU134" s="12"/>
      <c r="AV134" s="12"/>
      <c r="AW134" s="12"/>
      <c r="AX134" s="12"/>
      <c r="AY134" s="12"/>
      <c r="AZ134" s="8"/>
    </row>
    <row r="135" spans="1:52" s="21" customFormat="1" ht="16.5" x14ac:dyDescent="0.25">
      <c r="A135" s="159" t="str">
        <f>_xlfn.XLOOKUP(Y135,Mapping!B:B,Mapping!J:J,"Not Found",0,1)</f>
        <v>Valuation (NPV)</v>
      </c>
      <c r="B135" s="159" t="str">
        <f t="shared" si="12"/>
        <v>NLBTRValuation (NPV)46119.375</v>
      </c>
      <c r="C135" s="159"/>
      <c r="D135" s="159" t="str">
        <f t="shared" si="13"/>
        <v>portfolio valuation run</v>
      </c>
      <c r="E135" s="159" t="str">
        <f t="shared" si="14"/>
        <v>MCPNLBTRValuation (NPV)portfolio valuation run</v>
      </c>
      <c r="F135" s="159" t="str">
        <f t="shared" si="15"/>
        <v>MCPNLBTRValuation (NPV)</v>
      </c>
      <c r="G135" s="218" t="s">
        <v>47</v>
      </c>
      <c r="H135" s="159" t="str">
        <f t="shared" si="16"/>
        <v>Completed</v>
      </c>
      <c r="I135" s="159" t="s">
        <v>47</v>
      </c>
      <c r="J135" s="159" t="str">
        <f t="shared" si="17"/>
        <v>MCPNLBTRValuation (NPV)portfolio valuation runportfolio valuation run46119.37546119.3881944444</v>
      </c>
      <c r="K135" s="218" t="str">
        <f>IF(NOT(ISERROR(HLOOKUP(A135,'MCP-Tracker Old'!$10:$10,1,0))),"Y","N")</f>
        <v>Y</v>
      </c>
      <c r="L135" s="159"/>
      <c r="M135" s="159"/>
      <c r="N135" s="159"/>
      <c r="O135" s="2">
        <v>2603</v>
      </c>
      <c r="P135" s="3" t="s">
        <v>260</v>
      </c>
      <c r="Q135" s="3" t="s">
        <v>39</v>
      </c>
      <c r="R135" s="3" t="s">
        <v>85</v>
      </c>
      <c r="S135" s="3" t="s">
        <v>86</v>
      </c>
      <c r="T135" s="4">
        <v>46119.375</v>
      </c>
      <c r="U135" s="4">
        <v>46119.388194444444</v>
      </c>
      <c r="V135" s="4">
        <v>46119.388194444444</v>
      </c>
      <c r="W135" s="4" t="s">
        <v>42</v>
      </c>
      <c r="X135" s="3" t="s">
        <v>43</v>
      </c>
      <c r="Y135" s="4" t="s">
        <v>263</v>
      </c>
      <c r="Z135" s="2">
        <v>1</v>
      </c>
      <c r="AA135" s="3" t="s">
        <v>88</v>
      </c>
      <c r="AB135" s="5">
        <v>0.32</v>
      </c>
      <c r="AC135" s="5">
        <v>0</v>
      </c>
      <c r="AD135" s="5">
        <v>0.32</v>
      </c>
      <c r="AE135" s="5">
        <v>0</v>
      </c>
      <c r="AF135" s="5">
        <v>0</v>
      </c>
      <c r="AG135" s="5">
        <v>0.32</v>
      </c>
      <c r="AH135" s="6"/>
      <c r="AI135" s="6"/>
      <c r="AJ135" s="7">
        <v>0</v>
      </c>
      <c r="AK135" s="7">
        <v>0</v>
      </c>
      <c r="AL135" s="7">
        <v>0</v>
      </c>
      <c r="AM135" s="7">
        <v>0</v>
      </c>
      <c r="AN135" s="7">
        <v>0</v>
      </c>
      <c r="AO135" s="12"/>
      <c r="AP135" s="12"/>
      <c r="AQ135" s="12"/>
      <c r="AR135" s="12"/>
      <c r="AS135" s="12"/>
      <c r="AT135" s="12"/>
      <c r="AU135" s="12"/>
      <c r="AV135" s="12"/>
      <c r="AW135" s="12"/>
      <c r="AX135" s="12"/>
      <c r="AY135" s="12"/>
      <c r="AZ135" s="8"/>
    </row>
    <row r="136" spans="1:52" s="21" customFormat="1" ht="16.5" x14ac:dyDescent="0.25">
      <c r="A136" s="159" t="str">
        <f>_xlfn.XLOOKUP(Y136,Mapping!B:B,Mapping!J:J,"Not Found",0,1)</f>
        <v>Valuation (NPV)</v>
      </c>
      <c r="B136" s="159" t="str">
        <f t="shared" si="12"/>
        <v>NLBTRValuation (NPV)46119.3881944444</v>
      </c>
      <c r="C136" s="159"/>
      <c r="D136" s="159" t="str">
        <f t="shared" si="13"/>
        <v>export to ara</v>
      </c>
      <c r="E136" s="159" t="str">
        <f t="shared" si="14"/>
        <v>MCPNLBTRValuation (NPV)export to ara</v>
      </c>
      <c r="F136" s="159" t="str">
        <f t="shared" si="15"/>
        <v>MCPNLBTRValuation (NPV)</v>
      </c>
      <c r="G136" s="218" t="s">
        <v>47</v>
      </c>
      <c r="H136" s="159" t="str">
        <f t="shared" si="16"/>
        <v>Completed</v>
      </c>
      <c r="I136" s="159" t="s">
        <v>47</v>
      </c>
      <c r="J136" s="159" t="str">
        <f t="shared" si="17"/>
        <v>MCPNLBTRValuation (NPV)export to araexport to ara46119.388194444446119.3888888889</v>
      </c>
      <c r="K136" s="218" t="str">
        <f>IF(NOT(ISERROR(HLOOKUP(A136,'MCP-Tracker Old'!$10:$10,1,0))),"Y","N")</f>
        <v>Y</v>
      </c>
      <c r="L136" s="159"/>
      <c r="M136" s="159"/>
      <c r="N136" s="159"/>
      <c r="O136" s="2">
        <v>2603</v>
      </c>
      <c r="P136" s="3" t="s">
        <v>260</v>
      </c>
      <c r="Q136" s="3" t="s">
        <v>39</v>
      </c>
      <c r="R136" s="3" t="s">
        <v>89</v>
      </c>
      <c r="S136" s="3" t="s">
        <v>90</v>
      </c>
      <c r="T136" s="4">
        <v>46119.388194444444</v>
      </c>
      <c r="U136" s="4">
        <v>46119.388888888891</v>
      </c>
      <c r="V136" s="4">
        <v>46119.388888888891</v>
      </c>
      <c r="W136" s="4" t="s">
        <v>42</v>
      </c>
      <c r="X136" s="3" t="s">
        <v>43</v>
      </c>
      <c r="Y136" s="4" t="s">
        <v>263</v>
      </c>
      <c r="Z136" s="2">
        <v>1</v>
      </c>
      <c r="AA136" s="3" t="s">
        <v>91</v>
      </c>
      <c r="AB136" s="5">
        <v>0.02</v>
      </c>
      <c r="AC136" s="5">
        <v>0</v>
      </c>
      <c r="AD136" s="5">
        <v>0.02</v>
      </c>
      <c r="AE136" s="5">
        <v>0</v>
      </c>
      <c r="AF136" s="5">
        <v>0</v>
      </c>
      <c r="AG136" s="5">
        <v>0.02</v>
      </c>
      <c r="AH136" s="6"/>
      <c r="AI136" s="6"/>
      <c r="AJ136" s="7">
        <v>0</v>
      </c>
      <c r="AK136" s="7">
        <v>0</v>
      </c>
      <c r="AL136" s="7">
        <v>0</v>
      </c>
      <c r="AM136" s="7">
        <v>0</v>
      </c>
      <c r="AN136" s="7">
        <v>0</v>
      </c>
      <c r="AO136" s="12"/>
      <c r="AP136" s="12"/>
      <c r="AQ136" s="12"/>
      <c r="AR136" s="12"/>
      <c r="AS136" s="12"/>
      <c r="AT136" s="12"/>
      <c r="AU136" s="12"/>
      <c r="AV136" s="12"/>
      <c r="AW136" s="12"/>
      <c r="AX136" s="12"/>
      <c r="AY136" s="12"/>
      <c r="AZ136" s="8"/>
    </row>
    <row r="137" spans="1:52" s="21" customFormat="1" ht="16.5" x14ac:dyDescent="0.25">
      <c r="A137" s="159" t="str">
        <f>_xlfn.XLOOKUP(Y137,Mapping!B:B,Mapping!J:J,"Not Found",0,1)</f>
        <v>Valuation (NPV)</v>
      </c>
      <c r="B137" s="159" t="str">
        <f t="shared" si="12"/>
        <v>NLBTRValuation (NPV)46119.3888888889</v>
      </c>
      <c r="C137" s="159"/>
      <c r="D137" s="159" t="str">
        <f t="shared" si="13"/>
        <v>Light Maintenance portfolio valuation</v>
      </c>
      <c r="E137" s="159" t="str">
        <f t="shared" si="14"/>
        <v>MCPNLBTRValuation (NPV)Light Maintenance portfolio valuation</v>
      </c>
      <c r="F137" s="159" t="str">
        <f t="shared" si="15"/>
        <v>MCPNLBTRValuation (NPV)</v>
      </c>
      <c r="G137" s="218" t="s">
        <v>47</v>
      </c>
      <c r="H137" s="159" t="str">
        <f t="shared" si="16"/>
        <v>Completed</v>
      </c>
      <c r="I137" s="159" t="s">
        <v>47</v>
      </c>
      <c r="J137" s="159" t="str">
        <f t="shared" si="17"/>
        <v>MCPNLBTRValuation (NPV)Light Maintenance portfolio valuationLight Maintenance portfolio valuation46119.388888888946119.3972222222</v>
      </c>
      <c r="K137" s="218" t="str">
        <f>IF(NOT(ISERROR(HLOOKUP(A137,'MCP-Tracker Old'!$10:$10,1,0))),"Y","N")</f>
        <v>Y</v>
      </c>
      <c r="L137" s="159"/>
      <c r="M137" s="159"/>
      <c r="N137" s="159"/>
      <c r="O137" s="2">
        <v>2603</v>
      </c>
      <c r="P137" s="3" t="s">
        <v>260</v>
      </c>
      <c r="Q137" s="3" t="s">
        <v>39</v>
      </c>
      <c r="R137" s="3" t="s">
        <v>3643</v>
      </c>
      <c r="S137" s="3" t="s">
        <v>3644</v>
      </c>
      <c r="T137" s="4">
        <v>46119.388888888891</v>
      </c>
      <c r="U137" s="4">
        <v>46119.397222222222</v>
      </c>
      <c r="V137" s="4">
        <v>46119.397222222222</v>
      </c>
      <c r="W137" s="4" t="s">
        <v>42</v>
      </c>
      <c r="X137" s="3" t="s">
        <v>43</v>
      </c>
      <c r="Y137" s="4" t="s">
        <v>263</v>
      </c>
      <c r="Z137" s="2">
        <v>1</v>
      </c>
      <c r="AA137" s="3" t="s">
        <v>1948</v>
      </c>
      <c r="AB137" s="5">
        <v>0.2</v>
      </c>
      <c r="AC137" s="5">
        <v>0</v>
      </c>
      <c r="AD137" s="5">
        <v>0.2</v>
      </c>
      <c r="AE137" s="5">
        <v>0</v>
      </c>
      <c r="AF137" s="5">
        <v>0</v>
      </c>
      <c r="AG137" s="5">
        <v>0.2</v>
      </c>
      <c r="AH137" s="6"/>
      <c r="AI137" s="6"/>
      <c r="AJ137" s="7">
        <v>0</v>
      </c>
      <c r="AK137" s="7">
        <v>0</v>
      </c>
      <c r="AL137" s="7">
        <v>0</v>
      </c>
      <c r="AM137" s="7">
        <v>0</v>
      </c>
      <c r="AN137" s="7">
        <v>0</v>
      </c>
      <c r="AO137" s="12"/>
      <c r="AP137" s="12"/>
      <c r="AQ137" s="12"/>
      <c r="AR137" s="12"/>
      <c r="AS137" s="12"/>
      <c r="AT137" s="12"/>
      <c r="AU137" s="12"/>
      <c r="AV137" s="12"/>
      <c r="AW137" s="12"/>
      <c r="AX137" s="12"/>
      <c r="AY137" s="12"/>
      <c r="AZ137" s="8"/>
    </row>
    <row r="138" spans="1:52" s="21" customFormat="1" ht="16.5" x14ac:dyDescent="0.25">
      <c r="A138" s="159" t="str">
        <f>_xlfn.XLOOKUP(Y138,Mapping!B:B,Mapping!J:J,"Not Found",0,1)</f>
        <v>Valuation (NPV)</v>
      </c>
      <c r="B138" s="159" t="str">
        <f t="shared" si="12"/>
        <v>NLBTRValuation (NPV)46119.3972222222</v>
      </c>
      <c r="C138" s="159"/>
      <c r="D138" s="159" t="str">
        <f t="shared" si="13"/>
        <v>valuation report OLAP exports</v>
      </c>
      <c r="E138" s="159" t="str">
        <f t="shared" si="14"/>
        <v>MCPNLBTRValuation (NPV)valuation report OLAP exports</v>
      </c>
      <c r="F138" s="159" t="str">
        <f t="shared" si="15"/>
        <v>MCPNLBTRValuation (NPV)</v>
      </c>
      <c r="G138" s="218" t="s">
        <v>47</v>
      </c>
      <c r="H138" s="159" t="str">
        <f t="shared" si="16"/>
        <v>Completed</v>
      </c>
      <c r="I138" s="159" t="s">
        <v>47</v>
      </c>
      <c r="J138" s="159" t="str">
        <f t="shared" si="17"/>
        <v>MCPNLBTRValuation (NPV)valuation report OLAP exportsvaluation report OLAP exports46119.397222222246119.4319444444</v>
      </c>
      <c r="K138" s="218" t="str">
        <f>IF(NOT(ISERROR(HLOOKUP(A138,'MCP-Tracker Old'!$10:$10,1,0))),"Y","N")</f>
        <v>Y</v>
      </c>
      <c r="L138" s="159"/>
      <c r="M138" s="159"/>
      <c r="N138" s="159"/>
      <c r="O138" s="2">
        <v>2603</v>
      </c>
      <c r="P138" s="3" t="s">
        <v>260</v>
      </c>
      <c r="Q138" s="3" t="s">
        <v>39</v>
      </c>
      <c r="R138" s="3" t="s">
        <v>95</v>
      </c>
      <c r="S138" s="3" t="s">
        <v>96</v>
      </c>
      <c r="T138" s="4">
        <v>46119.397222222222</v>
      </c>
      <c r="U138" s="4">
        <v>46119.431944444441</v>
      </c>
      <c r="V138" s="4">
        <v>46119.431944444441</v>
      </c>
      <c r="W138" s="4" t="s">
        <v>42</v>
      </c>
      <c r="X138" s="3" t="s">
        <v>43</v>
      </c>
      <c r="Y138" s="4" t="s">
        <v>263</v>
      </c>
      <c r="Z138" s="2">
        <v>1</v>
      </c>
      <c r="AA138" s="3" t="s">
        <v>97</v>
      </c>
      <c r="AB138" s="5">
        <v>0.83</v>
      </c>
      <c r="AC138" s="5">
        <v>0</v>
      </c>
      <c r="AD138" s="5">
        <v>0.83</v>
      </c>
      <c r="AE138" s="5">
        <v>0</v>
      </c>
      <c r="AF138" s="5">
        <v>0</v>
      </c>
      <c r="AG138" s="5">
        <v>0.83</v>
      </c>
      <c r="AH138" s="6"/>
      <c r="AI138" s="6"/>
      <c r="AJ138" s="7">
        <v>0</v>
      </c>
      <c r="AK138" s="7">
        <v>0</v>
      </c>
      <c r="AL138" s="7">
        <v>0</v>
      </c>
      <c r="AM138" s="7">
        <v>0</v>
      </c>
      <c r="AN138" s="7">
        <v>0</v>
      </c>
      <c r="AO138" s="12"/>
      <c r="AP138" s="12"/>
      <c r="AQ138" s="12"/>
      <c r="AR138" s="12"/>
      <c r="AS138" s="12"/>
      <c r="AT138" s="12"/>
      <c r="AU138" s="12"/>
      <c r="AV138" s="12"/>
      <c r="AW138" s="12"/>
      <c r="AX138" s="12"/>
      <c r="AY138" s="12"/>
      <c r="AZ138" s="8"/>
    </row>
    <row r="139" spans="1:52" s="21" customFormat="1" ht="16.5" x14ac:dyDescent="0.25">
      <c r="A139" s="159" t="str">
        <f>_xlfn.XLOOKUP(Y139,Mapping!B:B,Mapping!J:J,"Not Found",0,1)</f>
        <v>GAP</v>
      </c>
      <c r="B139" s="159" t="str">
        <f t="shared" si="12"/>
        <v>BEGTGAP46119.4048611111</v>
      </c>
      <c r="C139" s="159"/>
      <c r="D139" s="159" t="str">
        <f t="shared" si="13"/>
        <v>gap planning</v>
      </c>
      <c r="E139" s="159" t="str">
        <f t="shared" si="14"/>
        <v>MCPBEGTGAPgap planning</v>
      </c>
      <c r="F139" s="159" t="str">
        <f t="shared" si="15"/>
        <v>MCPBEGTGAP</v>
      </c>
      <c r="G139" s="218" t="s">
        <v>47</v>
      </c>
      <c r="H139" s="159" t="str">
        <f t="shared" si="16"/>
        <v>Completed</v>
      </c>
      <c r="I139" s="159" t="s">
        <v>47</v>
      </c>
      <c r="J139" s="159" t="str">
        <f t="shared" si="17"/>
        <v>MCPBEGTGAPgap planninggap planning46119.404861111146119.4090277778</v>
      </c>
      <c r="K139" s="218" t="str">
        <f>IF(NOT(ISERROR(HLOOKUP(A139,'MCP-Tracker Old'!$10:$10,1,0))),"Y","N")</f>
        <v>Y</v>
      </c>
      <c r="L139" s="159"/>
      <c r="M139" s="159"/>
      <c r="N139" s="159"/>
      <c r="O139" s="2">
        <v>2603</v>
      </c>
      <c r="P139" s="3" t="s">
        <v>179</v>
      </c>
      <c r="Q139" s="3" t="s">
        <v>39</v>
      </c>
      <c r="R139" s="3" t="s">
        <v>194</v>
      </c>
      <c r="S139" s="3" t="s">
        <v>207</v>
      </c>
      <c r="T139" s="4">
        <v>46119.404861111114</v>
      </c>
      <c r="U139" s="4">
        <v>46119.40902777778</v>
      </c>
      <c r="V139" s="4">
        <v>46119.409722222219</v>
      </c>
      <c r="W139" s="4" t="s">
        <v>42</v>
      </c>
      <c r="X139" s="3" t="s">
        <v>43</v>
      </c>
      <c r="Y139" s="4" t="s">
        <v>3755</v>
      </c>
      <c r="Z139" s="2">
        <v>2</v>
      </c>
      <c r="AA139" s="3" t="s">
        <v>197</v>
      </c>
      <c r="AB139" s="5">
        <v>0.1</v>
      </c>
      <c r="AC139" s="5">
        <v>0</v>
      </c>
      <c r="AD139" s="5">
        <v>0.1</v>
      </c>
      <c r="AE139" s="5">
        <v>0</v>
      </c>
      <c r="AF139" s="5">
        <v>0</v>
      </c>
      <c r="AG139" s="5">
        <v>0.1</v>
      </c>
      <c r="AH139" s="6"/>
      <c r="AI139" s="6"/>
      <c r="AJ139" s="7">
        <v>0</v>
      </c>
      <c r="AK139" s="7">
        <v>0</v>
      </c>
      <c r="AL139" s="7">
        <v>0</v>
      </c>
      <c r="AM139" s="7">
        <v>0</v>
      </c>
      <c r="AN139" s="7">
        <v>0</v>
      </c>
      <c r="AO139" s="12"/>
      <c r="AP139" s="12"/>
      <c r="AQ139" s="12"/>
      <c r="AR139" s="12"/>
      <c r="AS139" s="12"/>
      <c r="AT139" s="12"/>
      <c r="AU139" s="12"/>
      <c r="AV139" s="12"/>
      <c r="AW139" s="12"/>
      <c r="AX139" s="12"/>
      <c r="AY139" s="12"/>
      <c r="AZ139" s="8"/>
    </row>
    <row r="140" spans="1:52" s="21" customFormat="1" ht="16.5" x14ac:dyDescent="0.25">
      <c r="A140" s="159" t="str">
        <f>_xlfn.XLOOKUP(Y140,Mapping!B:B,Mapping!J:J,"Not Found",0,1)</f>
        <v>EC</v>
      </c>
      <c r="B140" s="159" t="str">
        <f t="shared" si="12"/>
        <v>BEGTEC46119.4097222222</v>
      </c>
      <c r="C140" s="159"/>
      <c r="D140" s="159" t="str">
        <f t="shared" si="13"/>
        <v>Light Maintenance ing-ec valuation</v>
      </c>
      <c r="E140" s="159" t="str">
        <f t="shared" si="14"/>
        <v>MCPBEGTECLight Maintenance ing-ec valuation</v>
      </c>
      <c r="F140" s="159" t="str">
        <f t="shared" si="15"/>
        <v>MCPBEGTEC</v>
      </c>
      <c r="G140" s="218" t="s">
        <v>47</v>
      </c>
      <c r="H140" s="159" t="str">
        <f t="shared" si="16"/>
        <v>Completed</v>
      </c>
      <c r="I140" s="159" t="s">
        <v>47</v>
      </c>
      <c r="J140" s="159" t="str">
        <f t="shared" si="17"/>
        <v>MCPBEGTECLight Maintenance ing-ec valuationLight Maintenance ing-ec valuation46119.409722222246119.4131944444</v>
      </c>
      <c r="K140" s="218" t="str">
        <f>IF(NOT(ISERROR(HLOOKUP(A140,'MCP-Tracker Old'!$10:$10,1,0))),"Y","N")</f>
        <v>Y</v>
      </c>
      <c r="L140" s="159"/>
      <c r="M140" s="159"/>
      <c r="N140" s="159"/>
      <c r="O140" s="2">
        <v>2603</v>
      </c>
      <c r="P140" s="3" t="s">
        <v>179</v>
      </c>
      <c r="Q140" s="3" t="s">
        <v>39</v>
      </c>
      <c r="R140" s="3" t="s">
        <v>3611</v>
      </c>
      <c r="S140" s="3" t="s">
        <v>3612</v>
      </c>
      <c r="T140" s="4">
        <v>46119.409722222219</v>
      </c>
      <c r="U140" s="4">
        <v>46119.413194444445</v>
      </c>
      <c r="V140" s="4">
        <v>46119.413194444445</v>
      </c>
      <c r="W140" s="4" t="s">
        <v>42</v>
      </c>
      <c r="X140" s="3" t="s">
        <v>43</v>
      </c>
      <c r="Y140" s="4" t="s">
        <v>209</v>
      </c>
      <c r="Z140" s="2">
        <v>1</v>
      </c>
      <c r="AA140" s="3" t="s">
        <v>1930</v>
      </c>
      <c r="AB140" s="5">
        <v>0.08</v>
      </c>
      <c r="AC140" s="5">
        <v>0</v>
      </c>
      <c r="AD140" s="5">
        <v>0.08</v>
      </c>
      <c r="AE140" s="5">
        <v>0</v>
      </c>
      <c r="AF140" s="5">
        <v>0</v>
      </c>
      <c r="AG140" s="5">
        <v>0.08</v>
      </c>
      <c r="AH140" s="6"/>
      <c r="AI140" s="6"/>
      <c r="AJ140" s="7">
        <v>0</v>
      </c>
      <c r="AK140" s="7">
        <v>0</v>
      </c>
      <c r="AL140" s="7">
        <v>0</v>
      </c>
      <c r="AM140" s="7">
        <v>0</v>
      </c>
      <c r="AN140" s="7">
        <v>0</v>
      </c>
      <c r="AO140" s="12"/>
      <c r="AP140" s="12"/>
      <c r="AQ140" s="12"/>
      <c r="AR140" s="12"/>
      <c r="AS140" s="12"/>
      <c r="AT140" s="12"/>
      <c r="AU140" s="12"/>
      <c r="AV140" s="12"/>
      <c r="AW140" s="12"/>
      <c r="AX140" s="12"/>
      <c r="AY140" s="12"/>
      <c r="AZ140" s="8"/>
    </row>
    <row r="141" spans="1:52" s="21" customFormat="1" ht="16.5" x14ac:dyDescent="0.25">
      <c r="A141" s="159" t="str">
        <f>_xlfn.XLOOKUP(Y141,Mapping!B:B,Mapping!J:J,"Not Found",0,1)</f>
        <v>EC</v>
      </c>
      <c r="B141" s="159" t="str">
        <f t="shared" si="12"/>
        <v>BEGTEC46119.4131944444</v>
      </c>
      <c r="C141" s="159"/>
      <c r="D141" s="159" t="str">
        <f t="shared" si="13"/>
        <v>ing-ec valuation</v>
      </c>
      <c r="E141" s="159" t="str">
        <f t="shared" si="14"/>
        <v>MCPBEGTECing-ec valuation</v>
      </c>
      <c r="F141" s="159" t="str">
        <f t="shared" si="15"/>
        <v>MCPBEGTEC</v>
      </c>
      <c r="G141" s="218" t="s">
        <v>47</v>
      </c>
      <c r="H141" s="159" t="str">
        <f t="shared" si="16"/>
        <v>Completed</v>
      </c>
      <c r="I141" s="159" t="s">
        <v>47</v>
      </c>
      <c r="J141" s="159" t="str">
        <f t="shared" si="17"/>
        <v>MCPBEGTECing-ec valuationing-ec valuation46119.413194444446119.4243055556</v>
      </c>
      <c r="K141" s="218" t="str">
        <f>IF(NOT(ISERROR(HLOOKUP(A141,'MCP-Tracker Old'!$10:$10,1,0))),"Y","N")</f>
        <v>Y</v>
      </c>
      <c r="L141" s="159"/>
      <c r="M141" s="159"/>
      <c r="N141" s="159"/>
      <c r="O141" s="2">
        <v>2603</v>
      </c>
      <c r="P141" s="3" t="s">
        <v>179</v>
      </c>
      <c r="Q141" s="3" t="s">
        <v>39</v>
      </c>
      <c r="R141" s="3" t="s">
        <v>138</v>
      </c>
      <c r="S141" s="3" t="s">
        <v>139</v>
      </c>
      <c r="T141" s="4">
        <v>46119.413194444445</v>
      </c>
      <c r="U141" s="4">
        <v>46119.424305555556</v>
      </c>
      <c r="V141" s="4">
        <v>46119.424305555556</v>
      </c>
      <c r="W141" s="4" t="s">
        <v>42</v>
      </c>
      <c r="X141" s="3" t="s">
        <v>43</v>
      </c>
      <c r="Y141" s="4" t="s">
        <v>209</v>
      </c>
      <c r="Z141" s="2">
        <v>1</v>
      </c>
      <c r="AA141" s="3" t="s">
        <v>141</v>
      </c>
      <c r="AB141" s="5">
        <v>0.27</v>
      </c>
      <c r="AC141" s="5">
        <v>0</v>
      </c>
      <c r="AD141" s="5">
        <v>0.27</v>
      </c>
      <c r="AE141" s="5">
        <v>0</v>
      </c>
      <c r="AF141" s="5">
        <v>0</v>
      </c>
      <c r="AG141" s="5">
        <v>0.27</v>
      </c>
      <c r="AH141" s="6"/>
      <c r="AI141" s="6"/>
      <c r="AJ141" s="7">
        <v>0</v>
      </c>
      <c r="AK141" s="7">
        <v>0</v>
      </c>
      <c r="AL141" s="7">
        <v>0</v>
      </c>
      <c r="AM141" s="7">
        <v>0</v>
      </c>
      <c r="AN141" s="7">
        <v>0</v>
      </c>
      <c r="AO141" s="12"/>
      <c r="AP141" s="12"/>
      <c r="AQ141" s="12"/>
      <c r="AR141" s="12"/>
      <c r="AS141" s="12"/>
      <c r="AT141" s="12"/>
      <c r="AU141" s="12"/>
      <c r="AV141" s="12"/>
      <c r="AW141" s="12"/>
      <c r="AX141" s="12"/>
      <c r="AY141" s="12"/>
      <c r="AZ141" s="8"/>
    </row>
    <row r="142" spans="1:52" s="21" customFormat="1" ht="16.5" x14ac:dyDescent="0.25">
      <c r="A142" s="159" t="str">
        <f>_xlfn.XLOOKUP(Y142,Mapping!B:B,Mapping!J:J,"Not Found",0,1)</f>
        <v>EC</v>
      </c>
      <c r="B142" s="159" t="str">
        <f t="shared" si="12"/>
        <v>BEGTEC46119.4243055556</v>
      </c>
      <c r="C142" s="159"/>
      <c r="D142" s="159" t="str">
        <f t="shared" si="13"/>
        <v>ing-ec valuation OLAP exports</v>
      </c>
      <c r="E142" s="159" t="str">
        <f t="shared" si="14"/>
        <v>MCPBEGTECing-ec valuation OLAP exports</v>
      </c>
      <c r="F142" s="159" t="str">
        <f t="shared" si="15"/>
        <v>MCPBEGTEC</v>
      </c>
      <c r="G142" s="218" t="s">
        <v>47</v>
      </c>
      <c r="H142" s="159" t="str">
        <f t="shared" si="16"/>
        <v>Completed</v>
      </c>
      <c r="I142" s="159" t="s">
        <v>47</v>
      </c>
      <c r="J142" s="159" t="str">
        <f t="shared" si="17"/>
        <v>MCPBEGTECing-ec valuation OLAP exportsing-ec valuation OLAP exports46119.424305555646119.4875</v>
      </c>
      <c r="K142" s="218" t="str">
        <f>IF(NOT(ISERROR(HLOOKUP(A142,'MCP-Tracker Old'!$10:$10,1,0))),"Y","N")</f>
        <v>Y</v>
      </c>
      <c r="L142" s="159"/>
      <c r="M142" s="159"/>
      <c r="N142" s="159"/>
      <c r="O142" s="2">
        <v>2603</v>
      </c>
      <c r="P142" s="3" t="s">
        <v>179</v>
      </c>
      <c r="Q142" s="3" t="s">
        <v>39</v>
      </c>
      <c r="R142" s="3" t="s">
        <v>210</v>
      </c>
      <c r="S142" s="3" t="s">
        <v>211</v>
      </c>
      <c r="T142" s="4">
        <v>46119.424305555556</v>
      </c>
      <c r="U142" s="4">
        <v>46119.487500000003</v>
      </c>
      <c r="V142" s="4">
        <v>46119.487500000003</v>
      </c>
      <c r="W142" s="4" t="s">
        <v>42</v>
      </c>
      <c r="X142" s="3" t="s">
        <v>43</v>
      </c>
      <c r="Y142" s="4" t="s">
        <v>209</v>
      </c>
      <c r="Z142" s="2">
        <v>1</v>
      </c>
      <c r="AA142" s="3" t="s">
        <v>212</v>
      </c>
      <c r="AB142" s="5">
        <v>1.52</v>
      </c>
      <c r="AC142" s="5">
        <v>0</v>
      </c>
      <c r="AD142" s="5">
        <v>1.52</v>
      </c>
      <c r="AE142" s="5">
        <v>0</v>
      </c>
      <c r="AF142" s="5">
        <v>0</v>
      </c>
      <c r="AG142" s="5">
        <v>1.52</v>
      </c>
      <c r="AH142" s="6"/>
      <c r="AI142" s="6"/>
      <c r="AJ142" s="7">
        <v>0</v>
      </c>
      <c r="AK142" s="7">
        <v>0</v>
      </c>
      <c r="AL142" s="7">
        <v>0</v>
      </c>
      <c r="AM142" s="7">
        <v>0</v>
      </c>
      <c r="AN142" s="7">
        <v>0</v>
      </c>
      <c r="AO142" s="12"/>
      <c r="AP142" s="12"/>
      <c r="AQ142" s="12"/>
      <c r="AR142" s="12"/>
      <c r="AS142" s="12"/>
      <c r="AT142" s="12"/>
      <c r="AU142" s="12"/>
      <c r="AV142" s="12"/>
      <c r="AW142" s="12"/>
      <c r="AX142" s="12"/>
      <c r="AY142" s="12"/>
      <c r="AZ142" s="8"/>
    </row>
    <row r="143" spans="1:52" s="21" customFormat="1" ht="16.5" x14ac:dyDescent="0.25">
      <c r="A143" s="159" t="str">
        <f>_xlfn.XLOOKUP(Y143,Mapping!B:B,Mapping!J:J,"Not Found",0,1)</f>
        <v>Valuation (NPV)</v>
      </c>
      <c r="B143" s="159" t="str">
        <f t="shared" si="12"/>
        <v>NLBTRValuation (NPV)46119.4319444444</v>
      </c>
      <c r="C143" s="159"/>
      <c r="D143" s="159" t="str">
        <f t="shared" si="13"/>
        <v>valuation report QRM Reporter exports</v>
      </c>
      <c r="E143" s="159" t="str">
        <f t="shared" si="14"/>
        <v>MCPNLBTRValuation (NPV)valuation report QRM Reporter exports</v>
      </c>
      <c r="F143" s="159" t="str">
        <f t="shared" si="15"/>
        <v>MCPNLBTRValuation (NPV)</v>
      </c>
      <c r="G143" s="218" t="s">
        <v>47</v>
      </c>
      <c r="H143" s="159" t="str">
        <f t="shared" si="16"/>
        <v>Completed</v>
      </c>
      <c r="I143" s="159" t="s">
        <v>47</v>
      </c>
      <c r="J143" s="159" t="str">
        <f t="shared" si="17"/>
        <v>MCPNLBTRValuation (NPV)valuation report QRM Reporter exportsvaluation report QRM Reporter exports46119.431944444446119.4340277778</v>
      </c>
      <c r="K143" s="218" t="str">
        <f>IF(NOT(ISERROR(HLOOKUP(A143,'MCP-Tracker Old'!$10:$10,1,0))),"Y","N")</f>
        <v>Y</v>
      </c>
      <c r="L143" s="159"/>
      <c r="M143" s="159"/>
      <c r="N143" s="159"/>
      <c r="O143" s="2">
        <v>2603</v>
      </c>
      <c r="P143" s="3" t="s">
        <v>260</v>
      </c>
      <c r="Q143" s="3" t="s">
        <v>39</v>
      </c>
      <c r="R143" s="3" t="s">
        <v>264</v>
      </c>
      <c r="S143" s="3" t="s">
        <v>265</v>
      </c>
      <c r="T143" s="4">
        <v>46119.431944444441</v>
      </c>
      <c r="U143" s="4">
        <v>46119.434027777781</v>
      </c>
      <c r="V143" s="4">
        <v>46119.434027777781</v>
      </c>
      <c r="W143" s="4" t="s">
        <v>42</v>
      </c>
      <c r="X143" s="3" t="s">
        <v>43</v>
      </c>
      <c r="Y143" s="4" t="s">
        <v>263</v>
      </c>
      <c r="Z143" s="2">
        <v>1</v>
      </c>
      <c r="AA143" s="3" t="s">
        <v>266</v>
      </c>
      <c r="AB143" s="5">
        <v>0.05</v>
      </c>
      <c r="AC143" s="5">
        <v>0</v>
      </c>
      <c r="AD143" s="5">
        <v>0.05</v>
      </c>
      <c r="AE143" s="5">
        <v>0</v>
      </c>
      <c r="AF143" s="5">
        <v>0</v>
      </c>
      <c r="AG143" s="5">
        <v>0.05</v>
      </c>
      <c r="AH143" s="6"/>
      <c r="AI143" s="6"/>
      <c r="AJ143" s="7">
        <v>0</v>
      </c>
      <c r="AK143" s="7">
        <v>0</v>
      </c>
      <c r="AL143" s="7">
        <v>0</v>
      </c>
      <c r="AM143" s="7">
        <v>0</v>
      </c>
      <c r="AN143" s="7">
        <v>0</v>
      </c>
      <c r="AO143" s="12"/>
      <c r="AP143" s="12"/>
      <c r="AQ143" s="12"/>
      <c r="AR143" s="12"/>
      <c r="AS143" s="12"/>
      <c r="AT143" s="12"/>
      <c r="AU143" s="12"/>
      <c r="AV143" s="12"/>
      <c r="AW143" s="12"/>
      <c r="AX143" s="12"/>
      <c r="AY143" s="12"/>
      <c r="AZ143" s="8"/>
    </row>
    <row r="144" spans="1:52" s="21" customFormat="1" ht="16.5" x14ac:dyDescent="0.25">
      <c r="A144" s="159" t="str">
        <f>_xlfn.XLOOKUP(Y144,Mapping!B:B,Mapping!J:J,"Not Found",0,1)</f>
        <v>Valuation (NPV)</v>
      </c>
      <c r="B144" s="159" t="str">
        <f t="shared" si="12"/>
        <v>NLBTRValuation (NPV)46119.4340277778</v>
      </c>
      <c r="C144" s="159"/>
      <c r="D144" s="159" t="str">
        <f t="shared" si="13"/>
        <v>AIC portfolio valuation run</v>
      </c>
      <c r="E144" s="159" t="str">
        <f t="shared" si="14"/>
        <v>MCPNLBTRValuation (NPV)AIC portfolio valuation run</v>
      </c>
      <c r="F144" s="159" t="str">
        <f t="shared" si="15"/>
        <v>MCPNLBTRValuation (NPV)</v>
      </c>
      <c r="G144" s="218" t="s">
        <v>47</v>
      </c>
      <c r="H144" s="159" t="str">
        <f t="shared" si="16"/>
        <v>Completed</v>
      </c>
      <c r="I144" s="159" t="s">
        <v>47</v>
      </c>
      <c r="J144" s="159" t="str">
        <f t="shared" si="17"/>
        <v>MCPNLBTRValuation (NPV)AIC portfolio valuation runAIC portfolio valuation run46119.434027777846119.4340277778</v>
      </c>
      <c r="K144" s="218" t="str">
        <f>IF(NOT(ISERROR(HLOOKUP(A144,'MCP-Tracker Old'!$10:$10,1,0))),"Y","N")</f>
        <v>Y</v>
      </c>
      <c r="L144" s="159"/>
      <c r="M144" s="159"/>
      <c r="N144" s="159"/>
      <c r="O144" s="2">
        <v>2603</v>
      </c>
      <c r="P144" s="3" t="s">
        <v>260</v>
      </c>
      <c r="Q144" s="3" t="s">
        <v>39</v>
      </c>
      <c r="R144" s="3" t="s">
        <v>185</v>
      </c>
      <c r="S144" s="3" t="s">
        <v>186</v>
      </c>
      <c r="T144" s="4">
        <v>46119.434027777781</v>
      </c>
      <c r="U144" s="4">
        <v>46119.434027777781</v>
      </c>
      <c r="V144" s="4">
        <v>46119.48541666667</v>
      </c>
      <c r="W144" s="4" t="s">
        <v>42</v>
      </c>
      <c r="X144" s="3" t="s">
        <v>43</v>
      </c>
      <c r="Y144" s="4" t="s">
        <v>263</v>
      </c>
      <c r="Z144" s="2">
        <v>1</v>
      </c>
      <c r="AA144" s="3" t="s">
        <v>187</v>
      </c>
      <c r="AB144" s="5">
        <v>0</v>
      </c>
      <c r="AC144" s="5">
        <v>0</v>
      </c>
      <c r="AD144" s="5">
        <v>0</v>
      </c>
      <c r="AE144" s="5">
        <v>0</v>
      </c>
      <c r="AF144" s="5">
        <v>0</v>
      </c>
      <c r="AG144" s="5">
        <v>0</v>
      </c>
      <c r="AH144" s="6"/>
      <c r="AI144" s="6"/>
      <c r="AJ144" s="7">
        <v>0</v>
      </c>
      <c r="AK144" s="7">
        <v>0</v>
      </c>
      <c r="AL144" s="7">
        <v>0</v>
      </c>
      <c r="AM144" s="7">
        <v>0</v>
      </c>
      <c r="AN144" s="7">
        <v>0</v>
      </c>
      <c r="AO144" s="12"/>
      <c r="AP144" s="12"/>
      <c r="AQ144" s="12"/>
      <c r="AR144" s="12"/>
      <c r="AS144" s="12"/>
      <c r="AT144" s="12"/>
      <c r="AU144" s="12"/>
      <c r="AV144" s="12"/>
      <c r="AW144" s="12"/>
      <c r="AX144" s="12"/>
      <c r="AY144" s="12"/>
      <c r="AZ144" s="8"/>
    </row>
    <row r="145" spans="1:52" s="21" customFormat="1" ht="16.5" x14ac:dyDescent="0.25">
      <c r="A145" s="159" t="str">
        <f>_xlfn.XLOOKUP(Y145,Mapping!B:B,Mapping!J:J,"Not Found",0,1)</f>
        <v>Load Pos</v>
      </c>
      <c r="B145" s="159" t="str">
        <f t="shared" si="12"/>
        <v>DEGTLoad Pos46119.4534722222</v>
      </c>
      <c r="C145" s="159"/>
      <c r="D145" s="159" t="str">
        <f t="shared" si="13"/>
        <v>load</v>
      </c>
      <c r="E145" s="159" t="str">
        <f t="shared" si="14"/>
        <v>MCPDEGTLoad Posload</v>
      </c>
      <c r="F145" s="159" t="str">
        <f t="shared" si="15"/>
        <v>MCPDEGTLoad Pos</v>
      </c>
      <c r="G145" s="218" t="s">
        <v>47</v>
      </c>
      <c r="H145" s="159" t="str">
        <f t="shared" si="16"/>
        <v>Completed</v>
      </c>
      <c r="I145" s="159" t="s">
        <v>47</v>
      </c>
      <c r="J145" s="159" t="str">
        <f t="shared" si="17"/>
        <v>MCPDEGTLoad Posloadload46119.453472222246119.4756944444</v>
      </c>
      <c r="K145" s="218" t="str">
        <f>IF(NOT(ISERROR(HLOOKUP(A145,'MCP-Tracker Old'!$10:$10,1,0))),"Y","N")</f>
        <v>Y</v>
      </c>
      <c r="L145" s="159"/>
      <c r="M145" s="159"/>
      <c r="N145" s="159"/>
      <c r="O145" s="2">
        <v>2603</v>
      </c>
      <c r="P145" s="3" t="s">
        <v>219</v>
      </c>
      <c r="Q145" s="3" t="s">
        <v>39</v>
      </c>
      <c r="R145" s="3" t="s">
        <v>72</v>
      </c>
      <c r="S145" s="3" t="s">
        <v>73</v>
      </c>
      <c r="T145" s="4">
        <v>46119.453472222223</v>
      </c>
      <c r="U145" s="4">
        <v>46119.475694444445</v>
      </c>
      <c r="V145" s="4">
        <v>46119.475694444445</v>
      </c>
      <c r="W145" s="4" t="s">
        <v>42</v>
      </c>
      <c r="X145" s="3" t="s">
        <v>43</v>
      </c>
      <c r="Y145" s="4" t="s">
        <v>220</v>
      </c>
      <c r="Z145" s="2">
        <v>2</v>
      </c>
      <c r="AA145" s="3" t="s">
        <v>75</v>
      </c>
      <c r="AB145" s="5">
        <v>0.53</v>
      </c>
      <c r="AC145" s="5">
        <v>0</v>
      </c>
      <c r="AD145" s="5">
        <v>0.53</v>
      </c>
      <c r="AE145" s="5">
        <v>0</v>
      </c>
      <c r="AF145" s="5">
        <v>0</v>
      </c>
      <c r="AG145" s="5">
        <v>0.53</v>
      </c>
      <c r="AH145" s="6"/>
      <c r="AI145" s="6"/>
      <c r="AJ145" s="7">
        <v>0</v>
      </c>
      <c r="AK145" s="7">
        <v>0</v>
      </c>
      <c r="AL145" s="7">
        <v>0</v>
      </c>
      <c r="AM145" s="7">
        <v>0</v>
      </c>
      <c r="AN145" s="7">
        <v>0</v>
      </c>
      <c r="AO145" s="12"/>
      <c r="AP145" s="12"/>
      <c r="AQ145" s="12"/>
      <c r="AR145" s="12"/>
      <c r="AS145" s="12"/>
      <c r="AT145" s="12"/>
      <c r="AU145" s="12"/>
      <c r="AV145" s="12"/>
      <c r="AW145" s="12"/>
      <c r="AX145" s="12"/>
      <c r="AY145" s="12"/>
      <c r="AZ145" s="8"/>
    </row>
    <row r="146" spans="1:52" s="21" customFormat="1" ht="16.5" x14ac:dyDescent="0.25">
      <c r="A146" s="159" t="str">
        <f>_xlfn.XLOOKUP(Y146,Mapping!B:B,Mapping!J:J,"Not Found",0,1)</f>
        <v>Load Pos</v>
      </c>
      <c r="B146" s="159" t="str">
        <f t="shared" si="12"/>
        <v>DEGTLoad Pos46119.4756944444</v>
      </c>
      <c r="C146" s="159"/>
      <c r="D146" s="159" t="str">
        <f t="shared" si="13"/>
        <v>Stratification</v>
      </c>
      <c r="E146" s="159" t="str">
        <f t="shared" si="14"/>
        <v>MCPDEGTLoad PosStratification</v>
      </c>
      <c r="F146" s="159" t="str">
        <f t="shared" si="15"/>
        <v>MCPDEGTLoad Pos</v>
      </c>
      <c r="G146" s="218" t="s">
        <v>47</v>
      </c>
      <c r="H146" s="159" t="str">
        <f t="shared" si="16"/>
        <v>Completed</v>
      </c>
      <c r="I146" s="159" t="s">
        <v>47</v>
      </c>
      <c r="J146" s="159" t="str">
        <f t="shared" si="17"/>
        <v>MCPDEGTLoad PosStratificationStratification46119.475694444446119.4798611111</v>
      </c>
      <c r="K146" s="218" t="str">
        <f>IF(NOT(ISERROR(HLOOKUP(A146,'MCP-Tracker Old'!$10:$10,1,0))),"Y","N")</f>
        <v>Y</v>
      </c>
      <c r="L146" s="159"/>
      <c r="M146" s="159"/>
      <c r="N146" s="159"/>
      <c r="O146" s="2">
        <v>2603</v>
      </c>
      <c r="P146" s="3" t="s">
        <v>219</v>
      </c>
      <c r="Q146" s="3" t="s">
        <v>39</v>
      </c>
      <c r="R146" s="3" t="s">
        <v>76</v>
      </c>
      <c r="S146" s="3" t="s">
        <v>77</v>
      </c>
      <c r="T146" s="4">
        <v>46119.475694444445</v>
      </c>
      <c r="U146" s="4">
        <v>46119.479861111111</v>
      </c>
      <c r="V146" s="4">
        <v>46119.479861111111</v>
      </c>
      <c r="W146" s="4" t="s">
        <v>42</v>
      </c>
      <c r="X146" s="3" t="s">
        <v>43</v>
      </c>
      <c r="Y146" s="4" t="s">
        <v>220</v>
      </c>
      <c r="Z146" s="2">
        <v>2</v>
      </c>
      <c r="AA146" s="3" t="s">
        <v>78</v>
      </c>
      <c r="AB146" s="5">
        <v>0.1</v>
      </c>
      <c r="AC146" s="5">
        <v>0</v>
      </c>
      <c r="AD146" s="5">
        <v>0.1</v>
      </c>
      <c r="AE146" s="5">
        <v>0</v>
      </c>
      <c r="AF146" s="5">
        <v>0</v>
      </c>
      <c r="AG146" s="5">
        <v>0.1</v>
      </c>
      <c r="AH146" s="6"/>
      <c r="AI146" s="6"/>
      <c r="AJ146" s="7">
        <v>0</v>
      </c>
      <c r="AK146" s="7">
        <v>0</v>
      </c>
      <c r="AL146" s="7">
        <v>0</v>
      </c>
      <c r="AM146" s="7">
        <v>0</v>
      </c>
      <c r="AN146" s="7">
        <v>0</v>
      </c>
      <c r="AO146" s="12"/>
      <c r="AP146" s="12"/>
      <c r="AQ146" s="12"/>
      <c r="AR146" s="12"/>
      <c r="AS146" s="12"/>
      <c r="AT146" s="12"/>
      <c r="AU146" s="12"/>
      <c r="AV146" s="12"/>
      <c r="AW146" s="12"/>
      <c r="AX146" s="12"/>
      <c r="AY146" s="12"/>
      <c r="AZ146" s="8"/>
    </row>
    <row r="147" spans="1:52" s="21" customFormat="1" ht="16.5" x14ac:dyDescent="0.25">
      <c r="A147" s="159" t="str">
        <f>_xlfn.XLOOKUP(Y147,Mapping!B:B,Mapping!J:J,"Not Found",0,1)</f>
        <v>Load Pos</v>
      </c>
      <c r="B147" s="159" t="str">
        <f t="shared" si="12"/>
        <v>DEGTLoad Pos46119.4798611111</v>
      </c>
      <c r="C147" s="159"/>
      <c r="D147" s="159" t="str">
        <f t="shared" si="13"/>
        <v>Light Maintenance Load Portfolio</v>
      </c>
      <c r="E147" s="159" t="str">
        <f t="shared" si="14"/>
        <v>MCPDEGTLoad PosLight Maintenance Load Portfolio</v>
      </c>
      <c r="F147" s="159" t="str">
        <f t="shared" si="15"/>
        <v>MCPDEGTLoad Pos</v>
      </c>
      <c r="G147" s="218" t="s">
        <v>47</v>
      </c>
      <c r="H147" s="159" t="str">
        <f t="shared" si="16"/>
        <v>Completed</v>
      </c>
      <c r="I147" s="159" t="s">
        <v>47</v>
      </c>
      <c r="J147" s="159" t="str">
        <f t="shared" si="17"/>
        <v>MCPDEGTLoad PosLight Maintenance Load PortfolioLight Maintenance Load Portfolio46119.479861111146119.4833333333</v>
      </c>
      <c r="K147" s="218" t="str">
        <f>IF(NOT(ISERROR(HLOOKUP(A147,'MCP-Tracker Old'!$10:$10,1,0))),"Y","N")</f>
        <v>Y</v>
      </c>
      <c r="L147" s="159"/>
      <c r="M147" s="159"/>
      <c r="N147" s="159"/>
      <c r="O147" s="2">
        <v>2603</v>
      </c>
      <c r="P147" s="3" t="s">
        <v>219</v>
      </c>
      <c r="Q147" s="3" t="s">
        <v>39</v>
      </c>
      <c r="R147" s="3" t="s">
        <v>3639</v>
      </c>
      <c r="S147" s="3" t="s">
        <v>3640</v>
      </c>
      <c r="T147" s="4">
        <v>46119.479861111111</v>
      </c>
      <c r="U147" s="4">
        <v>46119.48333333333</v>
      </c>
      <c r="V147" s="4">
        <v>46119.48333333333</v>
      </c>
      <c r="W147" s="4" t="s">
        <v>42</v>
      </c>
      <c r="X147" s="3" t="s">
        <v>43</v>
      </c>
      <c r="Y147" s="4" t="s">
        <v>220</v>
      </c>
      <c r="Z147" s="2">
        <v>2</v>
      </c>
      <c r="AA147" s="3" t="s">
        <v>1946</v>
      </c>
      <c r="AB147" s="5">
        <v>0.08</v>
      </c>
      <c r="AC147" s="5">
        <v>0</v>
      </c>
      <c r="AD147" s="5">
        <v>0.08</v>
      </c>
      <c r="AE147" s="5">
        <v>0</v>
      </c>
      <c r="AF147" s="5">
        <v>0</v>
      </c>
      <c r="AG147" s="5">
        <v>0.08</v>
      </c>
      <c r="AH147" s="6"/>
      <c r="AI147" s="6"/>
      <c r="AJ147" s="7">
        <v>0</v>
      </c>
      <c r="AK147" s="7">
        <v>0</v>
      </c>
      <c r="AL147" s="7">
        <v>0</v>
      </c>
      <c r="AM147" s="7">
        <v>0</v>
      </c>
      <c r="AN147" s="7">
        <v>0</v>
      </c>
      <c r="AO147" s="12"/>
      <c r="AP147" s="12"/>
      <c r="AQ147" s="12"/>
      <c r="AR147" s="12"/>
      <c r="AS147" s="12"/>
      <c r="AT147" s="12"/>
      <c r="AU147" s="12"/>
      <c r="AV147" s="12"/>
      <c r="AW147" s="12"/>
      <c r="AX147" s="12"/>
      <c r="AY147" s="12"/>
      <c r="AZ147" s="8"/>
    </row>
    <row r="148" spans="1:52" s="21" customFormat="1" ht="16.5" x14ac:dyDescent="0.25">
      <c r="A148" s="159" t="str">
        <f>_xlfn.XLOOKUP(Y148,Mapping!B:B,Mapping!J:J,"Not Found",0,1)</f>
        <v>Load Pos</v>
      </c>
      <c r="B148" s="159" t="str">
        <f t="shared" si="12"/>
        <v>DEGTLoad Pos46119.4833333333</v>
      </c>
      <c r="C148" s="159"/>
      <c r="D148" s="159" t="str">
        <f t="shared" si="13"/>
        <v>Position report OLAP exports</v>
      </c>
      <c r="E148" s="159" t="str">
        <f t="shared" si="14"/>
        <v>MCPDEGTLoad PosPosition report OLAP exports</v>
      </c>
      <c r="F148" s="159" t="str">
        <f t="shared" si="15"/>
        <v>MCPDEGTLoad Pos</v>
      </c>
      <c r="G148" s="218" t="s">
        <v>47</v>
      </c>
      <c r="H148" s="159" t="str">
        <f t="shared" si="16"/>
        <v>Completed</v>
      </c>
      <c r="I148" s="159" t="s">
        <v>47</v>
      </c>
      <c r="J148" s="159" t="str">
        <f t="shared" si="17"/>
        <v>MCPDEGTLoad PosPosition report OLAP exportsPosition report OLAP exports46119.483333333346119.4861111111</v>
      </c>
      <c r="K148" s="218" t="str">
        <f>IF(NOT(ISERROR(HLOOKUP(A148,'MCP-Tracker Old'!$10:$10,1,0))),"Y","N")</f>
        <v>Y</v>
      </c>
      <c r="L148" s="159"/>
      <c r="M148" s="159"/>
      <c r="N148" s="159"/>
      <c r="O148" s="2">
        <v>2603</v>
      </c>
      <c r="P148" s="3" t="s">
        <v>219</v>
      </c>
      <c r="Q148" s="3" t="s">
        <v>39</v>
      </c>
      <c r="R148" s="3" t="s">
        <v>79</v>
      </c>
      <c r="S148" s="3" t="s">
        <v>80</v>
      </c>
      <c r="T148" s="4">
        <v>46119.48333333333</v>
      </c>
      <c r="U148" s="4">
        <v>46119.486111111109</v>
      </c>
      <c r="V148" s="4">
        <v>46119.486111111109</v>
      </c>
      <c r="W148" s="4" t="s">
        <v>42</v>
      </c>
      <c r="X148" s="3" t="s">
        <v>43</v>
      </c>
      <c r="Y148" s="4" t="s">
        <v>220</v>
      </c>
      <c r="Z148" s="2">
        <v>2</v>
      </c>
      <c r="AA148" s="3" t="s">
        <v>81</v>
      </c>
      <c r="AB148" s="5">
        <v>7.0000000000000007E-2</v>
      </c>
      <c r="AC148" s="5">
        <v>0</v>
      </c>
      <c r="AD148" s="5">
        <v>7.0000000000000007E-2</v>
      </c>
      <c r="AE148" s="5">
        <v>0</v>
      </c>
      <c r="AF148" s="5">
        <v>0</v>
      </c>
      <c r="AG148" s="5">
        <v>7.0000000000000007E-2</v>
      </c>
      <c r="AH148" s="6"/>
      <c r="AI148" s="6"/>
      <c r="AJ148" s="7">
        <v>0</v>
      </c>
      <c r="AK148" s="7">
        <v>0</v>
      </c>
      <c r="AL148" s="7">
        <v>0</v>
      </c>
      <c r="AM148" s="7">
        <v>0</v>
      </c>
      <c r="AN148" s="7">
        <v>0</v>
      </c>
      <c r="AO148" s="12"/>
      <c r="AP148" s="12"/>
      <c r="AQ148" s="12"/>
      <c r="AR148" s="12"/>
      <c r="AS148" s="12"/>
      <c r="AT148" s="12"/>
      <c r="AU148" s="12"/>
      <c r="AV148" s="12"/>
      <c r="AW148" s="12"/>
      <c r="AX148" s="12"/>
      <c r="AY148" s="12"/>
      <c r="AZ148" s="8"/>
    </row>
    <row r="149" spans="1:52" s="21" customFormat="1" ht="16.5" x14ac:dyDescent="0.25">
      <c r="A149" s="159" t="str">
        <f>_xlfn.XLOOKUP(Y149,Mapping!B:B,Mapping!J:J,"Not Found",0,1)</f>
        <v>CSRBB Valuation</v>
      </c>
      <c r="B149" s="159" t="str">
        <f t="shared" si="12"/>
        <v>NLBTRCSRBB Valuation46119.4854166667</v>
      </c>
      <c r="C149" s="159"/>
      <c r="D149" s="159" t="str">
        <f t="shared" si="13"/>
        <v>CSRBB Portfolio Valuation</v>
      </c>
      <c r="E149" s="159" t="str">
        <f t="shared" si="14"/>
        <v>MCPNLBTRCSRBB ValuationCSRBB Portfolio Valuation</v>
      </c>
      <c r="F149" s="159" t="str">
        <f t="shared" si="15"/>
        <v>MCPNLBTRCSRBB Valuation</v>
      </c>
      <c r="G149" s="218" t="s">
        <v>47</v>
      </c>
      <c r="H149" s="159" t="str">
        <f t="shared" si="16"/>
        <v>Completed</v>
      </c>
      <c r="I149" s="159" t="s">
        <v>47</v>
      </c>
      <c r="J149" s="159" t="str">
        <f t="shared" si="17"/>
        <v>MCPNLBTRCSRBB ValuationCSRBB Portfolio ValuationCSRBB Portfolio Valuation46119.485416666746119.5069444444</v>
      </c>
      <c r="K149" s="218" t="str">
        <f>IF(NOT(ISERROR(HLOOKUP(A149,'MCP-Tracker Old'!$10:$10,1,0))),"Y","N")</f>
        <v>Y</v>
      </c>
      <c r="L149" s="159"/>
      <c r="M149" s="159"/>
      <c r="N149" s="159"/>
      <c r="O149" s="2">
        <v>2603</v>
      </c>
      <c r="P149" s="3" t="s">
        <v>260</v>
      </c>
      <c r="Q149" s="3" t="s">
        <v>39</v>
      </c>
      <c r="R149" s="3" t="s">
        <v>101</v>
      </c>
      <c r="S149" s="3" t="s">
        <v>102</v>
      </c>
      <c r="T149" s="4">
        <v>46119.48541666667</v>
      </c>
      <c r="U149" s="4">
        <v>46119.506944444445</v>
      </c>
      <c r="V149" s="4">
        <v>46119.506944444445</v>
      </c>
      <c r="W149" s="4" t="s">
        <v>42</v>
      </c>
      <c r="X149" s="3" t="s">
        <v>43</v>
      </c>
      <c r="Y149" s="4" t="s">
        <v>281</v>
      </c>
      <c r="Z149" s="2">
        <v>1</v>
      </c>
      <c r="AA149" s="3" t="s">
        <v>104</v>
      </c>
      <c r="AB149" s="5">
        <v>0.52</v>
      </c>
      <c r="AC149" s="5">
        <v>0</v>
      </c>
      <c r="AD149" s="5">
        <v>0.52</v>
      </c>
      <c r="AE149" s="5">
        <v>0</v>
      </c>
      <c r="AF149" s="5">
        <v>0</v>
      </c>
      <c r="AG149" s="5">
        <v>0.52</v>
      </c>
      <c r="AH149" s="6"/>
      <c r="AI149" s="6"/>
      <c r="AJ149" s="7">
        <v>0</v>
      </c>
      <c r="AK149" s="7">
        <v>0</v>
      </c>
      <c r="AL149" s="7">
        <v>0</v>
      </c>
      <c r="AM149" s="7">
        <v>0</v>
      </c>
      <c r="AN149" s="7">
        <v>0</v>
      </c>
      <c r="AO149" s="12"/>
      <c r="AP149" s="12"/>
      <c r="AQ149" s="12"/>
      <c r="AR149" s="12"/>
      <c r="AS149" s="12"/>
      <c r="AT149" s="12"/>
      <c r="AU149" s="12"/>
      <c r="AV149" s="12"/>
      <c r="AW149" s="12"/>
      <c r="AX149" s="12"/>
      <c r="AY149" s="12"/>
      <c r="AZ149" s="8"/>
    </row>
    <row r="150" spans="1:52" s="21" customFormat="1" ht="16.5" x14ac:dyDescent="0.25">
      <c r="A150" s="159" t="str">
        <f>_xlfn.XLOOKUP(Y150,Mapping!B:B,Mapping!J:J,"Not Found",0,1)</f>
        <v>Load Pos</v>
      </c>
      <c r="B150" s="159" t="str">
        <f t="shared" si="12"/>
        <v>DEGTLoad Pos46119.4861111111</v>
      </c>
      <c r="C150" s="159"/>
      <c r="D150" s="159" t="str">
        <f t="shared" si="13"/>
        <v>copy from</v>
      </c>
      <c r="E150" s="159" t="str">
        <f t="shared" si="14"/>
        <v>MCPDEGTLoad Poscopy from</v>
      </c>
      <c r="F150" s="159" t="str">
        <f t="shared" si="15"/>
        <v>MCPDEGTLoad Pos</v>
      </c>
      <c r="G150" s="218" t="s">
        <v>47</v>
      </c>
      <c r="H150" s="159" t="str">
        <f t="shared" si="16"/>
        <v>Completed</v>
      </c>
      <c r="I150" s="159" t="s">
        <v>47</v>
      </c>
      <c r="J150" s="159" t="str">
        <f t="shared" si="17"/>
        <v>MCPDEGTLoad Poscopy fromcopy from46119.486111111146119.4902777778</v>
      </c>
      <c r="K150" s="218" t="str">
        <f>IF(NOT(ISERROR(HLOOKUP(A150,'MCP-Tracker Old'!$10:$10,1,0))),"Y","N")</f>
        <v>Y</v>
      </c>
      <c r="L150" s="159"/>
      <c r="M150" s="159"/>
      <c r="N150" s="159"/>
      <c r="O150" s="2">
        <v>2603</v>
      </c>
      <c r="P150" s="3" t="s">
        <v>219</v>
      </c>
      <c r="Q150" s="3" t="s">
        <v>39</v>
      </c>
      <c r="R150" s="3" t="s">
        <v>82</v>
      </c>
      <c r="S150" s="3" t="s">
        <v>83</v>
      </c>
      <c r="T150" s="4">
        <v>46119.486111111109</v>
      </c>
      <c r="U150" s="4">
        <v>46119.490277777775</v>
      </c>
      <c r="V150" s="4">
        <v>46119.490972222222</v>
      </c>
      <c r="W150" s="4" t="s">
        <v>42</v>
      </c>
      <c r="X150" s="3" t="s">
        <v>43</v>
      </c>
      <c r="Y150" s="4" t="s">
        <v>220</v>
      </c>
      <c r="Z150" s="2">
        <v>2</v>
      </c>
      <c r="AA150" s="3" t="s">
        <v>84</v>
      </c>
      <c r="AB150" s="5">
        <v>0.1</v>
      </c>
      <c r="AC150" s="5">
        <v>0</v>
      </c>
      <c r="AD150" s="5">
        <v>0.1</v>
      </c>
      <c r="AE150" s="5">
        <v>0</v>
      </c>
      <c r="AF150" s="5">
        <v>0</v>
      </c>
      <c r="AG150" s="5">
        <v>0.1</v>
      </c>
      <c r="AH150" s="6"/>
      <c r="AI150" s="6"/>
      <c r="AJ150" s="7">
        <v>0</v>
      </c>
      <c r="AK150" s="7">
        <v>0</v>
      </c>
      <c r="AL150" s="7">
        <v>0</v>
      </c>
      <c r="AM150" s="7">
        <v>0</v>
      </c>
      <c r="AN150" s="7">
        <v>0</v>
      </c>
      <c r="AO150" s="12"/>
      <c r="AP150" s="12"/>
      <c r="AQ150" s="12"/>
      <c r="AR150" s="12"/>
      <c r="AS150" s="12"/>
      <c r="AT150" s="12"/>
      <c r="AU150" s="12"/>
      <c r="AV150" s="12"/>
      <c r="AW150" s="12"/>
      <c r="AX150" s="12"/>
      <c r="AY150" s="12"/>
      <c r="AZ150" s="8"/>
    </row>
    <row r="151" spans="1:52" s="21" customFormat="1" ht="16.5" x14ac:dyDescent="0.25">
      <c r="A151" s="159" t="str">
        <f>_xlfn.XLOOKUP(Y151,Mapping!B:B,Mapping!J:J,"Not Found",0,1)</f>
        <v>EC</v>
      </c>
      <c r="B151" s="159" t="str">
        <f t="shared" si="12"/>
        <v>BEGTEC46119.4875</v>
      </c>
      <c r="C151" s="159"/>
      <c r="D151" s="159" t="str">
        <f t="shared" si="13"/>
        <v>ing-ec valuation QRM Reporter exports</v>
      </c>
      <c r="E151" s="159" t="str">
        <f t="shared" si="14"/>
        <v>MCPBEGTECing-ec valuation QRM Reporter exports</v>
      </c>
      <c r="F151" s="159" t="str">
        <f t="shared" si="15"/>
        <v>MCPBEGTEC</v>
      </c>
      <c r="G151" s="218" t="s">
        <v>47</v>
      </c>
      <c r="H151" s="159" t="str">
        <f t="shared" si="16"/>
        <v>Completed</v>
      </c>
      <c r="I151" s="159" t="s">
        <v>47</v>
      </c>
      <c r="J151" s="159" t="str">
        <f t="shared" si="17"/>
        <v>MCPBEGTECing-ec valuation QRM Reporter exportsing-ec valuation QRM Reporter exports46119.487546119.5006944444</v>
      </c>
      <c r="K151" s="218" t="str">
        <f>IF(NOT(ISERROR(HLOOKUP(A151,'MCP-Tracker Old'!$10:$10,1,0))),"Y","N")</f>
        <v>Y</v>
      </c>
      <c r="L151" s="159"/>
      <c r="M151" s="159"/>
      <c r="N151" s="159"/>
      <c r="O151" s="2">
        <v>2603</v>
      </c>
      <c r="P151" s="3" t="s">
        <v>179</v>
      </c>
      <c r="Q151" s="3" t="s">
        <v>39</v>
      </c>
      <c r="R151" s="3" t="s">
        <v>142</v>
      </c>
      <c r="S151" s="3" t="s">
        <v>143</v>
      </c>
      <c r="T151" s="4">
        <v>46119.487500000003</v>
      </c>
      <c r="U151" s="4">
        <v>46119.500694444447</v>
      </c>
      <c r="V151" s="4">
        <v>46119.501388888886</v>
      </c>
      <c r="W151" s="4" t="s">
        <v>42</v>
      </c>
      <c r="X151" s="3" t="s">
        <v>43</v>
      </c>
      <c r="Y151" s="4" t="s">
        <v>209</v>
      </c>
      <c r="Z151" s="2">
        <v>1</v>
      </c>
      <c r="AA151" s="3" t="s">
        <v>144</v>
      </c>
      <c r="AB151" s="5">
        <v>0.32</v>
      </c>
      <c r="AC151" s="5">
        <v>0</v>
      </c>
      <c r="AD151" s="5">
        <v>0.32</v>
      </c>
      <c r="AE151" s="5">
        <v>0</v>
      </c>
      <c r="AF151" s="5">
        <v>0</v>
      </c>
      <c r="AG151" s="5">
        <v>0.32</v>
      </c>
      <c r="AH151" s="6"/>
      <c r="AI151" s="6"/>
      <c r="AJ151" s="7">
        <v>0</v>
      </c>
      <c r="AK151" s="7">
        <v>0</v>
      </c>
      <c r="AL151" s="7">
        <v>0</v>
      </c>
      <c r="AM151" s="7">
        <v>0</v>
      </c>
      <c r="AN151" s="7">
        <v>0</v>
      </c>
      <c r="AO151" s="12"/>
      <c r="AP151" s="12"/>
      <c r="AQ151" s="12"/>
      <c r="AR151" s="12"/>
      <c r="AS151" s="12"/>
      <c r="AT151" s="12"/>
      <c r="AU151" s="12"/>
      <c r="AV151" s="12"/>
      <c r="AW151" s="12"/>
      <c r="AX151" s="12"/>
      <c r="AY151" s="12"/>
      <c r="AZ151" s="8"/>
    </row>
    <row r="152" spans="1:52" s="21" customFormat="1" ht="16.5" x14ac:dyDescent="0.25">
      <c r="A152" s="159" t="str">
        <f>_xlfn.XLOOKUP(Y152,Mapping!B:B,Mapping!J:J,"Not Found",0,1)</f>
        <v>GAP</v>
      </c>
      <c r="B152" s="159" t="str">
        <f t="shared" si="12"/>
        <v>DEGTGAP46119.4909722222</v>
      </c>
      <c r="C152" s="159"/>
      <c r="D152" s="159" t="str">
        <f t="shared" si="13"/>
        <v>gap planning</v>
      </c>
      <c r="E152" s="159" t="str">
        <f t="shared" si="14"/>
        <v>MCPDEGTGAPgap planning</v>
      </c>
      <c r="F152" s="159" t="str">
        <f t="shared" si="15"/>
        <v>MCPDEGTGAP</v>
      </c>
      <c r="G152" s="218" t="s">
        <v>47</v>
      </c>
      <c r="H152" s="159" t="str">
        <f t="shared" si="16"/>
        <v>Failed</v>
      </c>
      <c r="I152" s="159" t="s">
        <v>47</v>
      </c>
      <c r="J152" s="159" t="str">
        <f t="shared" si="17"/>
        <v>MCPDEGTGAPgap planninggap planning46119.490972222246119.4930555556</v>
      </c>
      <c r="K152" s="218" t="str">
        <f>IF(NOT(ISERROR(HLOOKUP(A152,'MCP-Tracker Old'!$10:$10,1,0))),"Y","N")</f>
        <v>Y</v>
      </c>
      <c r="L152" s="159"/>
      <c r="M152" s="159"/>
      <c r="N152" s="159"/>
      <c r="O152" s="2">
        <v>2603</v>
      </c>
      <c r="P152" s="3" t="s">
        <v>219</v>
      </c>
      <c r="Q152" s="3" t="s">
        <v>39</v>
      </c>
      <c r="R152" s="3" t="s">
        <v>194</v>
      </c>
      <c r="S152" s="3" t="s">
        <v>42</v>
      </c>
      <c r="T152" s="4">
        <v>46119.490972222222</v>
      </c>
      <c r="U152" s="4">
        <v>46119.493055555555</v>
      </c>
      <c r="V152" s="4">
        <v>46119.50277777778</v>
      </c>
      <c r="W152" s="4" t="s">
        <v>3668</v>
      </c>
      <c r="X152" s="3" t="s">
        <v>54</v>
      </c>
      <c r="Y152" s="4" t="s">
        <v>230</v>
      </c>
      <c r="Z152" s="2">
        <v>1</v>
      </c>
      <c r="AA152" s="3" t="s">
        <v>197</v>
      </c>
      <c r="AB152" s="5">
        <v>0.05</v>
      </c>
      <c r="AC152" s="5">
        <v>0.05</v>
      </c>
      <c r="AD152" s="5">
        <v>0</v>
      </c>
      <c r="AE152" s="5">
        <v>0.23</v>
      </c>
      <c r="AF152" s="5">
        <v>0.28000000000000003</v>
      </c>
      <c r="AG152" s="5">
        <v>0.28000000000000003</v>
      </c>
      <c r="AH152" s="6"/>
      <c r="AI152" s="6"/>
      <c r="AJ152" s="7">
        <v>0</v>
      </c>
      <c r="AK152" s="7">
        <v>0</v>
      </c>
      <c r="AL152" s="7">
        <v>0</v>
      </c>
      <c r="AM152" s="7">
        <v>0</v>
      </c>
      <c r="AN152" s="7">
        <v>0</v>
      </c>
      <c r="AO152" s="12"/>
      <c r="AP152" s="12"/>
      <c r="AQ152" s="12"/>
      <c r="AR152" s="12"/>
      <c r="AS152" s="12"/>
      <c r="AT152" s="12"/>
      <c r="AU152" s="12"/>
      <c r="AV152" s="12"/>
      <c r="AW152" s="12"/>
      <c r="AX152" s="12"/>
      <c r="AY152" s="12"/>
      <c r="AZ152" s="8"/>
    </row>
    <row r="153" spans="1:52" s="21" customFormat="1" ht="16.5" x14ac:dyDescent="0.25">
      <c r="A153" s="159" t="str">
        <f>_xlfn.XLOOKUP(Y153,Mapping!B:B,Mapping!J:J,"Not Found",0,1)</f>
        <v>KR</v>
      </c>
      <c r="B153" s="159" t="str">
        <f t="shared" si="12"/>
        <v>BEGTKR46119.5013888889</v>
      </c>
      <c r="C153" s="159"/>
      <c r="D153" s="159" t="str">
        <f t="shared" si="13"/>
        <v>Light Maintenance BPV KR valuation</v>
      </c>
      <c r="E153" s="159" t="str">
        <f t="shared" si="14"/>
        <v>MCPBEGTKRLight Maintenance BPV KR valuation</v>
      </c>
      <c r="F153" s="159" t="str">
        <f t="shared" si="15"/>
        <v>MCPBEGTKR</v>
      </c>
      <c r="G153" s="218" t="s">
        <v>47</v>
      </c>
      <c r="H153" s="159" t="str">
        <f t="shared" si="16"/>
        <v>Completed</v>
      </c>
      <c r="I153" s="159" t="s">
        <v>47</v>
      </c>
      <c r="J153" s="159" t="str">
        <f t="shared" si="17"/>
        <v>MCPBEGTKRLight Maintenance BPV KR valuationLight Maintenance BPV KR valuation46119.501388888946119.5055555556</v>
      </c>
      <c r="K153" s="218" t="str">
        <f>IF(NOT(ISERROR(HLOOKUP(A153,'MCP-Tracker Old'!$10:$10,1,0))),"Y","N")</f>
        <v>Y</v>
      </c>
      <c r="L153" s="159"/>
      <c r="M153" s="159"/>
      <c r="N153" s="159"/>
      <c r="O153" s="2">
        <v>2603</v>
      </c>
      <c r="P153" s="3" t="s">
        <v>179</v>
      </c>
      <c r="Q153" s="3" t="s">
        <v>39</v>
      </c>
      <c r="R153" s="3" t="s">
        <v>3613</v>
      </c>
      <c r="S153" s="3" t="s">
        <v>3614</v>
      </c>
      <c r="T153" s="4">
        <v>46119.501388888886</v>
      </c>
      <c r="U153" s="4">
        <v>46119.505555555559</v>
      </c>
      <c r="V153" s="4">
        <v>46119.505555555559</v>
      </c>
      <c r="W153" s="4" t="s">
        <v>42</v>
      </c>
      <c r="X153" s="3" t="s">
        <v>43</v>
      </c>
      <c r="Y153" s="4" t="s">
        <v>213</v>
      </c>
      <c r="Z153" s="2">
        <v>1</v>
      </c>
      <c r="AA153" s="3" t="s">
        <v>1931</v>
      </c>
      <c r="AB153" s="5">
        <v>0.1</v>
      </c>
      <c r="AC153" s="5">
        <v>0</v>
      </c>
      <c r="AD153" s="5">
        <v>0.1</v>
      </c>
      <c r="AE153" s="5">
        <v>0</v>
      </c>
      <c r="AF153" s="5">
        <v>0</v>
      </c>
      <c r="AG153" s="5">
        <v>0.1</v>
      </c>
      <c r="AH153" s="6"/>
      <c r="AI153" s="6"/>
      <c r="AJ153" s="7">
        <v>0</v>
      </c>
      <c r="AK153" s="7">
        <v>0</v>
      </c>
      <c r="AL153" s="7">
        <v>0</v>
      </c>
      <c r="AM153" s="7">
        <v>0</v>
      </c>
      <c r="AN153" s="7">
        <v>0</v>
      </c>
      <c r="AO153" s="12"/>
      <c r="AP153" s="12"/>
      <c r="AQ153" s="12"/>
      <c r="AR153" s="12"/>
      <c r="AS153" s="12"/>
      <c r="AT153" s="12"/>
      <c r="AU153" s="12"/>
      <c r="AV153" s="12"/>
      <c r="AW153" s="12"/>
      <c r="AX153" s="12"/>
      <c r="AY153" s="12"/>
      <c r="AZ153" s="8"/>
    </row>
    <row r="154" spans="1:52" s="21" customFormat="1" ht="16.5" x14ac:dyDescent="0.25">
      <c r="A154" s="159" t="str">
        <f>_xlfn.XLOOKUP(Y154,Mapping!B:B,Mapping!J:J,"Not Found",0,1)</f>
        <v>Valuation (NPV)</v>
      </c>
      <c r="B154" s="159" t="str">
        <f t="shared" si="12"/>
        <v>DEGTValuation (NPV)46119.5027777778</v>
      </c>
      <c r="C154" s="159"/>
      <c r="D154" s="159" t="str">
        <f t="shared" si="13"/>
        <v>portfolio valuation run</v>
      </c>
      <c r="E154" s="159" t="str">
        <f t="shared" si="14"/>
        <v>MCPDEGTValuation (NPV)portfolio valuation run</v>
      </c>
      <c r="F154" s="159" t="str">
        <f t="shared" si="15"/>
        <v>MCPDEGTValuation (NPV)</v>
      </c>
      <c r="G154" s="218" t="s">
        <v>47</v>
      </c>
      <c r="H154" s="159" t="str">
        <f t="shared" si="16"/>
        <v>Completed</v>
      </c>
      <c r="I154" s="159" t="s">
        <v>47</v>
      </c>
      <c r="J154" s="159" t="str">
        <f t="shared" si="17"/>
        <v>MCPDEGTValuation (NPV)portfolio valuation runportfolio valuation run46119.502777777846119.5152777778</v>
      </c>
      <c r="K154" s="218" t="str">
        <f>IF(NOT(ISERROR(HLOOKUP(A154,'MCP-Tracker Old'!$10:$10,1,0))),"Y","N")</f>
        <v>Y</v>
      </c>
      <c r="L154" s="159"/>
      <c r="M154" s="159"/>
      <c r="N154" s="159"/>
      <c r="O154" s="2">
        <v>2603</v>
      </c>
      <c r="P154" s="3" t="s">
        <v>219</v>
      </c>
      <c r="Q154" s="3" t="s">
        <v>39</v>
      </c>
      <c r="R154" s="3" t="s">
        <v>85</v>
      </c>
      <c r="S154" s="3" t="s">
        <v>86</v>
      </c>
      <c r="T154" s="4">
        <v>46119.50277777778</v>
      </c>
      <c r="U154" s="4">
        <v>46119.515277777777</v>
      </c>
      <c r="V154" s="4">
        <v>46119.515277777777</v>
      </c>
      <c r="W154" s="4" t="s">
        <v>42</v>
      </c>
      <c r="X154" s="3" t="s">
        <v>43</v>
      </c>
      <c r="Y154" s="4" t="s">
        <v>222</v>
      </c>
      <c r="Z154" s="2">
        <v>2</v>
      </c>
      <c r="AA154" s="3" t="s">
        <v>88</v>
      </c>
      <c r="AB154" s="5">
        <v>0.3</v>
      </c>
      <c r="AC154" s="5">
        <v>0</v>
      </c>
      <c r="AD154" s="5">
        <v>0.3</v>
      </c>
      <c r="AE154" s="5">
        <v>0</v>
      </c>
      <c r="AF154" s="5">
        <v>0</v>
      </c>
      <c r="AG154" s="5">
        <v>0.3</v>
      </c>
      <c r="AH154" s="6"/>
      <c r="AI154" s="6"/>
      <c r="AJ154" s="7">
        <v>0</v>
      </c>
      <c r="AK154" s="7">
        <v>0</v>
      </c>
      <c r="AL154" s="7">
        <v>0</v>
      </c>
      <c r="AM154" s="7">
        <v>0</v>
      </c>
      <c r="AN154" s="7">
        <v>0</v>
      </c>
      <c r="AO154" s="12"/>
      <c r="AP154" s="12"/>
      <c r="AQ154" s="12"/>
      <c r="AR154" s="12"/>
      <c r="AS154" s="12"/>
      <c r="AT154" s="12"/>
      <c r="AU154" s="12"/>
      <c r="AV154" s="12"/>
      <c r="AW154" s="12"/>
      <c r="AX154" s="12"/>
      <c r="AY154" s="12"/>
      <c r="AZ154" s="8"/>
    </row>
    <row r="155" spans="1:52" s="21" customFormat="1" ht="16.5" x14ac:dyDescent="0.25">
      <c r="A155" s="159" t="str">
        <f>_xlfn.XLOOKUP(Y155,Mapping!B:B,Mapping!J:J,"Not Found",0,1)</f>
        <v>KR</v>
      </c>
      <c r="B155" s="159" t="str">
        <f t="shared" si="12"/>
        <v>BEGTKR46119.5055555556</v>
      </c>
      <c r="C155" s="159"/>
      <c r="D155" s="159" t="str">
        <f t="shared" si="13"/>
        <v>bpv-kr valuation</v>
      </c>
      <c r="E155" s="159" t="str">
        <f t="shared" si="14"/>
        <v>MCPBEGTKRbpv-kr valuation</v>
      </c>
      <c r="F155" s="159" t="str">
        <f t="shared" si="15"/>
        <v>MCPBEGTKR</v>
      </c>
      <c r="G155" s="218" t="s">
        <v>47</v>
      </c>
      <c r="H155" s="159" t="str">
        <f t="shared" si="16"/>
        <v>Completed</v>
      </c>
      <c r="I155" s="159" t="s">
        <v>47</v>
      </c>
      <c r="J155" s="159" t="str">
        <f t="shared" si="17"/>
        <v>MCPBEGTKRbpv-kr valuationbpv-kr valuation46119.505555555646119.5152777778</v>
      </c>
      <c r="K155" s="218" t="str">
        <f>IF(NOT(ISERROR(HLOOKUP(A155,'MCP-Tracker Old'!$10:$10,1,0))),"Y","N")</f>
        <v>Y</v>
      </c>
      <c r="L155" s="159"/>
      <c r="M155" s="159"/>
      <c r="N155" s="159"/>
      <c r="O155" s="2">
        <v>2603</v>
      </c>
      <c r="P155" s="3" t="s">
        <v>179</v>
      </c>
      <c r="Q155" s="3" t="s">
        <v>39</v>
      </c>
      <c r="R155" s="3" t="s">
        <v>121</v>
      </c>
      <c r="S155" s="3" t="s">
        <v>134</v>
      </c>
      <c r="T155" s="4">
        <v>46119.505555555559</v>
      </c>
      <c r="U155" s="4">
        <v>46119.515277777777</v>
      </c>
      <c r="V155" s="4">
        <v>46119.515277777777</v>
      </c>
      <c r="W155" s="4" t="s">
        <v>42</v>
      </c>
      <c r="X155" s="3" t="s">
        <v>43</v>
      </c>
      <c r="Y155" s="4" t="s">
        <v>213</v>
      </c>
      <c r="Z155" s="2">
        <v>1</v>
      </c>
      <c r="AA155" s="3" t="s">
        <v>123</v>
      </c>
      <c r="AB155" s="5">
        <v>0.23</v>
      </c>
      <c r="AC155" s="5">
        <v>0</v>
      </c>
      <c r="AD155" s="5">
        <v>0.23</v>
      </c>
      <c r="AE155" s="5">
        <v>0</v>
      </c>
      <c r="AF155" s="5">
        <v>0</v>
      </c>
      <c r="AG155" s="5">
        <v>0.23</v>
      </c>
      <c r="AH155" s="6"/>
      <c r="AI155" s="6"/>
      <c r="AJ155" s="7">
        <v>0</v>
      </c>
      <c r="AK155" s="7">
        <v>0</v>
      </c>
      <c r="AL155" s="7">
        <v>0</v>
      </c>
      <c r="AM155" s="7">
        <v>0</v>
      </c>
      <c r="AN155" s="7">
        <v>0</v>
      </c>
      <c r="AO155" s="12"/>
      <c r="AP155" s="12"/>
      <c r="AQ155" s="12"/>
      <c r="AR155" s="12"/>
      <c r="AS155" s="12"/>
      <c r="AT155" s="12"/>
      <c r="AU155" s="12"/>
      <c r="AV155" s="12"/>
      <c r="AW155" s="12"/>
      <c r="AX155" s="12"/>
      <c r="AY155" s="12"/>
      <c r="AZ155" s="8"/>
    </row>
    <row r="156" spans="1:52" s="21" customFormat="1" ht="16.5" x14ac:dyDescent="0.25">
      <c r="A156" s="159" t="str">
        <f>_xlfn.XLOOKUP(Y156,Mapping!B:B,Mapping!J:J,"Not Found",0,1)</f>
        <v>CSRBB Valuation</v>
      </c>
      <c r="B156" s="159" t="str">
        <f t="shared" si="12"/>
        <v>NLBTRCSRBB Valuation46119.5069444444</v>
      </c>
      <c r="C156" s="159"/>
      <c r="D156" s="159" t="str">
        <f t="shared" si="13"/>
        <v>Light Maintenance CSRBB valuation</v>
      </c>
      <c r="E156" s="159" t="str">
        <f t="shared" si="14"/>
        <v>MCPNLBTRCSRBB ValuationLight Maintenance CSRBB valuation</v>
      </c>
      <c r="F156" s="159" t="str">
        <f t="shared" si="15"/>
        <v>MCPNLBTRCSRBB Valuation</v>
      </c>
      <c r="G156" s="218" t="s">
        <v>47</v>
      </c>
      <c r="H156" s="159" t="str">
        <f t="shared" si="16"/>
        <v>Completed</v>
      </c>
      <c r="I156" s="159" t="s">
        <v>47</v>
      </c>
      <c r="J156" s="159" t="str">
        <f t="shared" si="17"/>
        <v>MCPNLBTRCSRBB ValuationLight Maintenance CSRBB valuationLight Maintenance CSRBB valuation46119.506944444446119.5125</v>
      </c>
      <c r="K156" s="218" t="str">
        <f>IF(NOT(ISERROR(HLOOKUP(A156,'MCP-Tracker Old'!$10:$10,1,0))),"Y","N")</f>
        <v>Y</v>
      </c>
      <c r="L156" s="159"/>
      <c r="M156" s="159"/>
      <c r="N156" s="159"/>
      <c r="O156" s="2">
        <v>2603</v>
      </c>
      <c r="P156" s="3" t="s">
        <v>260</v>
      </c>
      <c r="Q156" s="3" t="s">
        <v>39</v>
      </c>
      <c r="R156" s="3" t="s">
        <v>3645</v>
      </c>
      <c r="S156" s="3" t="s">
        <v>3646</v>
      </c>
      <c r="T156" s="4">
        <v>46119.506944444445</v>
      </c>
      <c r="U156" s="4">
        <v>46119.512499999997</v>
      </c>
      <c r="V156" s="4">
        <v>46119.512499999997</v>
      </c>
      <c r="W156" s="4" t="s">
        <v>42</v>
      </c>
      <c r="X156" s="3" t="s">
        <v>43</v>
      </c>
      <c r="Y156" s="4" t="s">
        <v>281</v>
      </c>
      <c r="Z156" s="2">
        <v>1</v>
      </c>
      <c r="AA156" s="3" t="s">
        <v>1949</v>
      </c>
      <c r="AB156" s="5">
        <v>0.13</v>
      </c>
      <c r="AC156" s="5">
        <v>0</v>
      </c>
      <c r="AD156" s="5">
        <v>0.13</v>
      </c>
      <c r="AE156" s="5">
        <v>0</v>
      </c>
      <c r="AF156" s="5">
        <v>0</v>
      </c>
      <c r="AG156" s="5">
        <v>0.13</v>
      </c>
      <c r="AH156" s="6"/>
      <c r="AI156" s="6"/>
      <c r="AJ156" s="7">
        <v>0</v>
      </c>
      <c r="AK156" s="7">
        <v>0</v>
      </c>
      <c r="AL156" s="7">
        <v>0</v>
      </c>
      <c r="AM156" s="7">
        <v>0</v>
      </c>
      <c r="AN156" s="7">
        <v>0</v>
      </c>
      <c r="AO156" s="12"/>
      <c r="AP156" s="12"/>
      <c r="AQ156" s="12"/>
      <c r="AR156" s="12"/>
      <c r="AS156" s="12"/>
      <c r="AT156" s="12"/>
      <c r="AU156" s="12"/>
      <c r="AV156" s="12"/>
      <c r="AW156" s="12"/>
      <c r="AX156" s="12"/>
      <c r="AY156" s="12"/>
      <c r="AZ156" s="8"/>
    </row>
    <row r="157" spans="1:52" s="21" customFormat="1" ht="16.5" x14ac:dyDescent="0.25">
      <c r="A157" s="159" t="str">
        <f>_xlfn.XLOOKUP(Y157,Mapping!B:B,Mapping!J:J,"Not Found",0,1)</f>
        <v>EC</v>
      </c>
      <c r="B157" s="159" t="str">
        <f t="shared" si="12"/>
        <v>NLBTREC46119.5125</v>
      </c>
      <c r="C157" s="159"/>
      <c r="D157" s="159" t="str">
        <f t="shared" si="13"/>
        <v>Light Maintenance ing-ec valuation</v>
      </c>
      <c r="E157" s="159" t="str">
        <f t="shared" si="14"/>
        <v>MCPNLBTRECLight Maintenance ing-ec valuation</v>
      </c>
      <c r="F157" s="159" t="str">
        <f t="shared" si="15"/>
        <v>MCPNLBTREC</v>
      </c>
      <c r="G157" s="218" t="s">
        <v>47</v>
      </c>
      <c r="H157" s="159" t="str">
        <f t="shared" si="16"/>
        <v>Completed</v>
      </c>
      <c r="I157" s="159" t="s">
        <v>47</v>
      </c>
      <c r="J157" s="159" t="str">
        <f t="shared" si="17"/>
        <v>MCPNLBTRECLight Maintenance ing-ec valuationLight Maintenance ing-ec valuation46119.512546119.5145833333</v>
      </c>
      <c r="K157" s="218" t="str">
        <f>IF(NOT(ISERROR(HLOOKUP(A157,'MCP-Tracker Old'!$10:$10,1,0))),"Y","N")</f>
        <v>Y</v>
      </c>
      <c r="L157" s="159"/>
      <c r="M157" s="159"/>
      <c r="N157" s="159"/>
      <c r="O157" s="2">
        <v>2603</v>
      </c>
      <c r="P157" s="3" t="s">
        <v>260</v>
      </c>
      <c r="Q157" s="3" t="s">
        <v>39</v>
      </c>
      <c r="R157" s="3" t="s">
        <v>3611</v>
      </c>
      <c r="S157" s="3" t="s">
        <v>3612</v>
      </c>
      <c r="T157" s="4">
        <v>46119.512499999997</v>
      </c>
      <c r="U157" s="4">
        <v>46119.51458333333</v>
      </c>
      <c r="V157" s="4">
        <v>46119.51458333333</v>
      </c>
      <c r="W157" s="4" t="s">
        <v>42</v>
      </c>
      <c r="X157" s="3" t="s">
        <v>43</v>
      </c>
      <c r="Y157" s="4" t="s">
        <v>267</v>
      </c>
      <c r="Z157" s="2">
        <v>1</v>
      </c>
      <c r="AA157" s="3" t="s">
        <v>1930</v>
      </c>
      <c r="AB157" s="5">
        <v>0.05</v>
      </c>
      <c r="AC157" s="5">
        <v>0</v>
      </c>
      <c r="AD157" s="5">
        <v>0.05</v>
      </c>
      <c r="AE157" s="5">
        <v>0</v>
      </c>
      <c r="AF157" s="5">
        <v>0</v>
      </c>
      <c r="AG157" s="5">
        <v>0.05</v>
      </c>
      <c r="AH157" s="6"/>
      <c r="AI157" s="6"/>
      <c r="AJ157" s="7">
        <v>0</v>
      </c>
      <c r="AK157" s="7">
        <v>0</v>
      </c>
      <c r="AL157" s="7">
        <v>0</v>
      </c>
      <c r="AM157" s="7">
        <v>0</v>
      </c>
      <c r="AN157" s="7">
        <v>0</v>
      </c>
      <c r="AO157" s="12"/>
      <c r="AP157" s="12"/>
      <c r="AQ157" s="12"/>
      <c r="AR157" s="12"/>
      <c r="AS157" s="12"/>
      <c r="AT157" s="12"/>
      <c r="AU157" s="12"/>
      <c r="AV157" s="12"/>
      <c r="AW157" s="12"/>
      <c r="AX157" s="12"/>
      <c r="AY157" s="12"/>
      <c r="AZ157" s="8"/>
    </row>
    <row r="158" spans="1:52" s="21" customFormat="1" ht="16.5" x14ac:dyDescent="0.25">
      <c r="A158" s="159" t="str">
        <f>_xlfn.XLOOKUP(Y158,Mapping!B:B,Mapping!J:J,"Not Found",0,1)</f>
        <v>EC</v>
      </c>
      <c r="B158" s="159" t="str">
        <f t="shared" si="12"/>
        <v>NLBTREC46119.5145833333</v>
      </c>
      <c r="C158" s="159"/>
      <c r="D158" s="159" t="str">
        <f t="shared" si="13"/>
        <v>ing-ec valuation</v>
      </c>
      <c r="E158" s="159" t="str">
        <f t="shared" si="14"/>
        <v>MCPNLBTRECing-ec valuation</v>
      </c>
      <c r="F158" s="159" t="str">
        <f t="shared" si="15"/>
        <v>MCPNLBTREC</v>
      </c>
      <c r="G158" s="218" t="s">
        <v>47</v>
      </c>
      <c r="H158" s="159" t="str">
        <f t="shared" si="16"/>
        <v>Completed</v>
      </c>
      <c r="I158" s="159" t="s">
        <v>47</v>
      </c>
      <c r="J158" s="159" t="str">
        <f t="shared" si="17"/>
        <v>MCPNLBTRECing-ec valuationing-ec valuation46119.514583333346119.53125</v>
      </c>
      <c r="K158" s="218" t="str">
        <f>IF(NOT(ISERROR(HLOOKUP(A158,'MCP-Tracker Old'!$10:$10,1,0))),"Y","N")</f>
        <v>Y</v>
      </c>
      <c r="L158" s="159"/>
      <c r="M158" s="159"/>
      <c r="N158" s="159"/>
      <c r="O158" s="2">
        <v>2603</v>
      </c>
      <c r="P158" s="3" t="s">
        <v>260</v>
      </c>
      <c r="Q158" s="3" t="s">
        <v>39</v>
      </c>
      <c r="R158" s="3" t="s">
        <v>138</v>
      </c>
      <c r="S158" s="3" t="s">
        <v>139</v>
      </c>
      <c r="T158" s="4">
        <v>46119.51458333333</v>
      </c>
      <c r="U158" s="4">
        <v>46119.53125</v>
      </c>
      <c r="V158" s="4">
        <v>46119.53125</v>
      </c>
      <c r="W158" s="4" t="s">
        <v>42</v>
      </c>
      <c r="X158" s="3" t="s">
        <v>43</v>
      </c>
      <c r="Y158" s="4" t="s">
        <v>267</v>
      </c>
      <c r="Z158" s="2">
        <v>1</v>
      </c>
      <c r="AA158" s="3" t="s">
        <v>141</v>
      </c>
      <c r="AB158" s="5">
        <v>0.4</v>
      </c>
      <c r="AC158" s="5">
        <v>0</v>
      </c>
      <c r="AD158" s="5">
        <v>0.4</v>
      </c>
      <c r="AE158" s="5">
        <v>0</v>
      </c>
      <c r="AF158" s="5">
        <v>0</v>
      </c>
      <c r="AG158" s="5">
        <v>0.4</v>
      </c>
      <c r="AH158" s="6"/>
      <c r="AI158" s="6"/>
      <c r="AJ158" s="7">
        <v>0</v>
      </c>
      <c r="AK158" s="7">
        <v>0</v>
      </c>
      <c r="AL158" s="7">
        <v>0</v>
      </c>
      <c r="AM158" s="7">
        <v>0</v>
      </c>
      <c r="AN158" s="7">
        <v>0</v>
      </c>
      <c r="AO158" s="12"/>
      <c r="AP158" s="12"/>
      <c r="AQ158" s="12"/>
      <c r="AR158" s="12"/>
      <c r="AS158" s="12"/>
      <c r="AT158" s="12"/>
      <c r="AU158" s="12"/>
      <c r="AV158" s="12"/>
      <c r="AW158" s="12"/>
      <c r="AX158" s="12"/>
      <c r="AY158" s="12"/>
      <c r="AZ158" s="8"/>
    </row>
    <row r="159" spans="1:52" s="21" customFormat="1" ht="16.5" x14ac:dyDescent="0.25">
      <c r="A159" s="159" t="str">
        <f>_xlfn.XLOOKUP(Y159,Mapping!B:B,Mapping!J:J,"Not Found",0,1)</f>
        <v>KR</v>
      </c>
      <c r="B159" s="159" t="str">
        <f t="shared" si="12"/>
        <v>BEGTKR46119.5152777778</v>
      </c>
      <c r="C159" s="159"/>
      <c r="D159" s="159" t="str">
        <f t="shared" si="13"/>
        <v>bpv-kr valuation OLAP exports</v>
      </c>
      <c r="E159" s="159" t="str">
        <f t="shared" si="14"/>
        <v>MCPBEGTKRbpv-kr valuation OLAP exports</v>
      </c>
      <c r="F159" s="159" t="str">
        <f t="shared" si="15"/>
        <v>MCPBEGTKR</v>
      </c>
      <c r="G159" s="218" t="s">
        <v>47</v>
      </c>
      <c r="H159" s="159" t="str">
        <f t="shared" si="16"/>
        <v>Completed</v>
      </c>
      <c r="I159" s="159" t="s">
        <v>47</v>
      </c>
      <c r="J159" s="159" t="str">
        <f t="shared" si="17"/>
        <v>MCPBEGTKRbpv-kr valuation OLAP exportsbpv-kr valuation OLAP exports46119.515277777846119.5416666667</v>
      </c>
      <c r="K159" s="218" t="str">
        <f>IF(NOT(ISERROR(HLOOKUP(A159,'MCP-Tracker Old'!$10:$10,1,0))),"Y","N")</f>
        <v>Y</v>
      </c>
      <c r="L159" s="159"/>
      <c r="M159" s="159"/>
      <c r="N159" s="159"/>
      <c r="O159" s="2">
        <v>2603</v>
      </c>
      <c r="P159" s="3" t="s">
        <v>179</v>
      </c>
      <c r="Q159" s="3" t="s">
        <v>39</v>
      </c>
      <c r="R159" s="3" t="s">
        <v>214</v>
      </c>
      <c r="S159" s="3" t="s">
        <v>215</v>
      </c>
      <c r="T159" s="4">
        <v>46119.515277777777</v>
      </c>
      <c r="U159" s="4">
        <v>46119.541666666664</v>
      </c>
      <c r="V159" s="4">
        <v>46119.541666666664</v>
      </c>
      <c r="W159" s="4" t="s">
        <v>42</v>
      </c>
      <c r="X159" s="3" t="s">
        <v>43</v>
      </c>
      <c r="Y159" s="4" t="s">
        <v>213</v>
      </c>
      <c r="Z159" s="2">
        <v>1</v>
      </c>
      <c r="AA159" s="3" t="s">
        <v>216</v>
      </c>
      <c r="AB159" s="5">
        <v>0.63</v>
      </c>
      <c r="AC159" s="5">
        <v>0</v>
      </c>
      <c r="AD159" s="5">
        <v>0.63</v>
      </c>
      <c r="AE159" s="5">
        <v>0</v>
      </c>
      <c r="AF159" s="5">
        <v>0</v>
      </c>
      <c r="AG159" s="5">
        <v>0.63</v>
      </c>
      <c r="AH159" s="6"/>
      <c r="AI159" s="6"/>
      <c r="AJ159" s="7">
        <v>0</v>
      </c>
      <c r="AK159" s="7">
        <v>0</v>
      </c>
      <c r="AL159" s="7">
        <v>0</v>
      </c>
      <c r="AM159" s="7">
        <v>0</v>
      </c>
      <c r="AN159" s="7">
        <v>0</v>
      </c>
      <c r="AO159" s="12"/>
      <c r="AP159" s="12"/>
      <c r="AQ159" s="12"/>
      <c r="AR159" s="12"/>
      <c r="AS159" s="12"/>
      <c r="AT159" s="12"/>
      <c r="AU159" s="12"/>
      <c r="AV159" s="12"/>
      <c r="AW159" s="12"/>
      <c r="AX159" s="12"/>
      <c r="AY159" s="12"/>
      <c r="AZ159" s="8"/>
    </row>
    <row r="160" spans="1:52" s="21" customFormat="1" ht="16.5" x14ac:dyDescent="0.25">
      <c r="A160" s="159" t="str">
        <f>_xlfn.XLOOKUP(Y160,Mapping!B:B,Mapping!J:J,"Not Found",0,1)</f>
        <v>Valuation (NPV)</v>
      </c>
      <c r="B160" s="159" t="str">
        <f t="shared" si="12"/>
        <v>DEGTValuation (NPV)46119.5152777778</v>
      </c>
      <c r="C160" s="159"/>
      <c r="D160" s="159" t="str">
        <f t="shared" si="13"/>
        <v>export to ara valuation</v>
      </c>
      <c r="E160" s="159" t="str">
        <f t="shared" si="14"/>
        <v>MCPDEGTValuation (NPV)export to ara valuation</v>
      </c>
      <c r="F160" s="159" t="str">
        <f t="shared" si="15"/>
        <v>MCPDEGTValuation (NPV)</v>
      </c>
      <c r="G160" s="218" t="s">
        <v>47</v>
      </c>
      <c r="H160" s="159" t="str">
        <f t="shared" si="16"/>
        <v>Completed</v>
      </c>
      <c r="I160" s="159" t="s">
        <v>47</v>
      </c>
      <c r="J160" s="159" t="str">
        <f t="shared" si="17"/>
        <v>MCPDEGTValuation (NPV)export to ara valuationexport to ara valuation46119.515277777846119.5166666667</v>
      </c>
      <c r="K160" s="218" t="str">
        <f>IF(NOT(ISERROR(HLOOKUP(A160,'MCP-Tracker Old'!$10:$10,1,0))),"Y","N")</f>
        <v>Y</v>
      </c>
      <c r="L160" s="159"/>
      <c r="M160" s="159"/>
      <c r="N160" s="159"/>
      <c r="O160" s="2">
        <v>2603</v>
      </c>
      <c r="P160" s="3" t="s">
        <v>219</v>
      </c>
      <c r="Q160" s="3" t="s">
        <v>39</v>
      </c>
      <c r="R160" s="3" t="s">
        <v>3669</v>
      </c>
      <c r="S160" s="3" t="s">
        <v>3670</v>
      </c>
      <c r="T160" s="4">
        <v>46119.515277777777</v>
      </c>
      <c r="U160" s="4">
        <v>46119.51666666667</v>
      </c>
      <c r="V160" s="4">
        <v>46119.51666666667</v>
      </c>
      <c r="W160" s="4" t="s">
        <v>42</v>
      </c>
      <c r="X160" s="3" t="s">
        <v>43</v>
      </c>
      <c r="Y160" s="4" t="s">
        <v>222</v>
      </c>
      <c r="Z160" s="2">
        <v>2</v>
      </c>
      <c r="AA160" s="3" t="s">
        <v>3671</v>
      </c>
      <c r="AB160" s="5">
        <v>0.03</v>
      </c>
      <c r="AC160" s="5">
        <v>0</v>
      </c>
      <c r="AD160" s="5">
        <v>0.03</v>
      </c>
      <c r="AE160" s="5">
        <v>0</v>
      </c>
      <c r="AF160" s="5">
        <v>0</v>
      </c>
      <c r="AG160" s="5">
        <v>0.03</v>
      </c>
      <c r="AH160" s="6"/>
      <c r="AI160" s="6"/>
      <c r="AJ160" s="7">
        <v>0</v>
      </c>
      <c r="AK160" s="7">
        <v>0</v>
      </c>
      <c r="AL160" s="7">
        <v>0</v>
      </c>
      <c r="AM160" s="7">
        <v>0</v>
      </c>
      <c r="AN160" s="7">
        <v>0</v>
      </c>
      <c r="AO160" s="12"/>
      <c r="AP160" s="12"/>
      <c r="AQ160" s="12"/>
      <c r="AR160" s="12"/>
      <c r="AS160" s="12"/>
      <c r="AT160" s="12"/>
      <c r="AU160" s="12"/>
      <c r="AV160" s="12"/>
      <c r="AW160" s="12"/>
      <c r="AX160" s="12"/>
      <c r="AY160" s="12"/>
      <c r="AZ160" s="8"/>
    </row>
    <row r="161" spans="1:52" s="21" customFormat="1" ht="16.5" x14ac:dyDescent="0.25">
      <c r="A161" s="159" t="str">
        <f>_xlfn.XLOOKUP(Y161,Mapping!B:B,Mapping!J:J,"Not Found",0,1)</f>
        <v>Valuation (NPV)</v>
      </c>
      <c r="B161" s="159" t="str">
        <f t="shared" si="12"/>
        <v>DEGTValuation (NPV)46119.5166666667</v>
      </c>
      <c r="C161" s="159"/>
      <c r="D161" s="159" t="str">
        <f t="shared" si="13"/>
        <v>Light Maintenance valuation</v>
      </c>
      <c r="E161" s="159" t="str">
        <f t="shared" si="14"/>
        <v>MCPDEGTValuation (NPV)Light Maintenance valuation</v>
      </c>
      <c r="F161" s="159" t="str">
        <f t="shared" si="15"/>
        <v>MCPDEGTValuation (NPV)</v>
      </c>
      <c r="G161" s="218" t="s">
        <v>47</v>
      </c>
      <c r="H161" s="159" t="str">
        <f t="shared" si="16"/>
        <v>Completed</v>
      </c>
      <c r="I161" s="159" t="s">
        <v>47</v>
      </c>
      <c r="J161" s="159" t="str">
        <f t="shared" si="17"/>
        <v>MCPDEGTValuation (NPV)Light Maintenance valuationLight Maintenance valuation46119.516666666746119.5208333333</v>
      </c>
      <c r="K161" s="218" t="str">
        <f>IF(NOT(ISERROR(HLOOKUP(A161,'MCP-Tracker Old'!$10:$10,1,0))),"Y","N")</f>
        <v>Y</v>
      </c>
      <c r="L161" s="159"/>
      <c r="M161" s="159"/>
      <c r="N161" s="159"/>
      <c r="O161" s="2">
        <v>2603</v>
      </c>
      <c r="P161" s="3" t="s">
        <v>219</v>
      </c>
      <c r="Q161" s="3" t="s">
        <v>39</v>
      </c>
      <c r="R161" s="3" t="s">
        <v>3675</v>
      </c>
      <c r="S161" s="3" t="s">
        <v>3676</v>
      </c>
      <c r="T161" s="4">
        <v>46119.51666666667</v>
      </c>
      <c r="U161" s="4">
        <v>46119.520833333336</v>
      </c>
      <c r="V161" s="4">
        <v>46119.520833333336</v>
      </c>
      <c r="W161" s="4" t="s">
        <v>42</v>
      </c>
      <c r="X161" s="3" t="s">
        <v>43</v>
      </c>
      <c r="Y161" s="4" t="s">
        <v>222</v>
      </c>
      <c r="Z161" s="2">
        <v>2</v>
      </c>
      <c r="AA161" s="3" t="s">
        <v>3677</v>
      </c>
      <c r="AB161" s="5">
        <v>0.1</v>
      </c>
      <c r="AC161" s="5">
        <v>0</v>
      </c>
      <c r="AD161" s="5">
        <v>0.1</v>
      </c>
      <c r="AE161" s="5">
        <v>0</v>
      </c>
      <c r="AF161" s="5">
        <v>0</v>
      </c>
      <c r="AG161" s="5">
        <v>0.1</v>
      </c>
      <c r="AH161" s="6"/>
      <c r="AI161" s="6"/>
      <c r="AJ161" s="7">
        <v>0</v>
      </c>
      <c r="AK161" s="7">
        <v>0</v>
      </c>
      <c r="AL161" s="7">
        <v>0</v>
      </c>
      <c r="AM161" s="7">
        <v>0</v>
      </c>
      <c r="AN161" s="7">
        <v>0</v>
      </c>
      <c r="AO161" s="12"/>
      <c r="AP161" s="12"/>
      <c r="AQ161" s="12"/>
      <c r="AR161" s="12"/>
      <c r="AS161" s="12"/>
      <c r="AT161" s="12"/>
      <c r="AU161" s="12"/>
      <c r="AV161" s="12"/>
      <c r="AW161" s="12"/>
      <c r="AX161" s="12"/>
      <c r="AY161" s="12"/>
      <c r="AZ161" s="8"/>
    </row>
    <row r="162" spans="1:52" s="21" customFormat="1" ht="16.5" x14ac:dyDescent="0.25">
      <c r="A162" s="159" t="str">
        <f>_xlfn.XLOOKUP(Y162,Mapping!B:B,Mapping!J:J,"Not Found",0,1)</f>
        <v>Valuation (NPV)</v>
      </c>
      <c r="B162" s="159" t="str">
        <f t="shared" si="12"/>
        <v>DEGTValuation (NPV)46119.5208333333</v>
      </c>
      <c r="C162" s="159"/>
      <c r="D162" s="159" t="str">
        <f t="shared" si="13"/>
        <v>valuation report exports</v>
      </c>
      <c r="E162" s="159" t="str">
        <f t="shared" si="14"/>
        <v>MCPDEGTValuation (NPV)valuation report exports</v>
      </c>
      <c r="F162" s="159" t="str">
        <f t="shared" si="15"/>
        <v>MCPDEGTValuation (NPV)</v>
      </c>
      <c r="G162" s="218" t="s">
        <v>47</v>
      </c>
      <c r="H162" s="159" t="str">
        <f t="shared" si="16"/>
        <v>Completed</v>
      </c>
      <c r="I162" s="159" t="s">
        <v>47</v>
      </c>
      <c r="J162" s="159" t="str">
        <f t="shared" si="17"/>
        <v>MCPDEGTValuation (NPV)valuation report exportsvaluation report exports46119.520833333346119.5770833333</v>
      </c>
      <c r="K162" s="218" t="str">
        <f>IF(NOT(ISERROR(HLOOKUP(A162,'MCP-Tracker Old'!$10:$10,1,0))),"Y","N")</f>
        <v>Y</v>
      </c>
      <c r="L162" s="159"/>
      <c r="M162" s="159"/>
      <c r="N162" s="159"/>
      <c r="O162" s="2">
        <v>2603</v>
      </c>
      <c r="P162" s="3" t="s">
        <v>219</v>
      </c>
      <c r="Q162" s="3" t="s">
        <v>39</v>
      </c>
      <c r="R162" s="3" t="s">
        <v>182</v>
      </c>
      <c r="S162" s="3" t="s">
        <v>183</v>
      </c>
      <c r="T162" s="4">
        <v>46119.520833333336</v>
      </c>
      <c r="U162" s="4">
        <v>46119.57708333333</v>
      </c>
      <c r="V162" s="4">
        <v>46119.588194444441</v>
      </c>
      <c r="W162" s="4" t="s">
        <v>42</v>
      </c>
      <c r="X162" s="3" t="s">
        <v>43</v>
      </c>
      <c r="Y162" s="4" t="s">
        <v>222</v>
      </c>
      <c r="Z162" s="2">
        <v>2</v>
      </c>
      <c r="AA162" s="3" t="s">
        <v>184</v>
      </c>
      <c r="AB162" s="5">
        <v>1.35</v>
      </c>
      <c r="AC162" s="5">
        <v>0</v>
      </c>
      <c r="AD162" s="5">
        <v>1.35</v>
      </c>
      <c r="AE162" s="5">
        <v>0</v>
      </c>
      <c r="AF162" s="5">
        <v>0</v>
      </c>
      <c r="AG162" s="5">
        <v>1.35</v>
      </c>
      <c r="AH162" s="6"/>
      <c r="AI162" s="6"/>
      <c r="AJ162" s="7">
        <v>0</v>
      </c>
      <c r="AK162" s="7">
        <v>0</v>
      </c>
      <c r="AL162" s="7">
        <v>0</v>
      </c>
      <c r="AM162" s="7">
        <v>0</v>
      </c>
      <c r="AN162" s="7">
        <v>0</v>
      </c>
      <c r="AO162" s="12"/>
      <c r="AP162" s="12"/>
      <c r="AQ162" s="12"/>
      <c r="AR162" s="12"/>
      <c r="AS162" s="12"/>
      <c r="AT162" s="12"/>
      <c r="AU162" s="12"/>
      <c r="AV162" s="12"/>
      <c r="AW162" s="12"/>
      <c r="AX162" s="12"/>
      <c r="AY162" s="12"/>
      <c r="AZ162" s="8"/>
    </row>
    <row r="163" spans="1:52" s="21" customFormat="1" ht="16.5" x14ac:dyDescent="0.25">
      <c r="A163" s="159" t="str">
        <f>_xlfn.XLOOKUP(Y163,Mapping!B:B,Mapping!J:J,"Not Found",0,1)</f>
        <v>EC</v>
      </c>
      <c r="B163" s="159" t="str">
        <f t="shared" si="12"/>
        <v>NLBTREC46119.53125</v>
      </c>
      <c r="C163" s="159"/>
      <c r="D163" s="159" t="str">
        <f t="shared" si="13"/>
        <v>ing-ec valuation OLAP exports</v>
      </c>
      <c r="E163" s="159" t="str">
        <f t="shared" si="14"/>
        <v>MCPNLBTRECing-ec valuation OLAP exports</v>
      </c>
      <c r="F163" s="159" t="str">
        <f t="shared" si="15"/>
        <v>MCPNLBTREC</v>
      </c>
      <c r="G163" s="218" t="s">
        <v>47</v>
      </c>
      <c r="H163" s="159" t="str">
        <f t="shared" si="16"/>
        <v>Completed</v>
      </c>
      <c r="I163" s="159" t="s">
        <v>47</v>
      </c>
      <c r="J163" s="159" t="str">
        <f t="shared" si="17"/>
        <v>MCPNLBTRECing-ec valuation OLAP exportsing-ec valuation OLAP exports46119.5312546119.6548611111</v>
      </c>
      <c r="K163" s="218" t="str">
        <f>IF(NOT(ISERROR(HLOOKUP(A163,'MCP-Tracker Old'!$10:$10,1,0))),"Y","N")</f>
        <v>Y</v>
      </c>
      <c r="L163" s="159"/>
      <c r="M163" s="159"/>
      <c r="N163" s="159"/>
      <c r="O163" s="2">
        <v>2603</v>
      </c>
      <c r="P163" s="3" t="s">
        <v>260</v>
      </c>
      <c r="Q163" s="3" t="s">
        <v>39</v>
      </c>
      <c r="R163" s="3" t="s">
        <v>210</v>
      </c>
      <c r="S163" s="3" t="s">
        <v>211</v>
      </c>
      <c r="T163" s="4">
        <v>46119.53125</v>
      </c>
      <c r="U163" s="4">
        <v>46119.654861111114</v>
      </c>
      <c r="V163" s="4">
        <v>46119.654861111114</v>
      </c>
      <c r="W163" s="4" t="s">
        <v>42</v>
      </c>
      <c r="X163" s="3" t="s">
        <v>43</v>
      </c>
      <c r="Y163" s="4" t="s">
        <v>267</v>
      </c>
      <c r="Z163" s="2">
        <v>1</v>
      </c>
      <c r="AA163" s="3" t="s">
        <v>212</v>
      </c>
      <c r="AB163" s="5">
        <v>2.97</v>
      </c>
      <c r="AC163" s="5">
        <v>0</v>
      </c>
      <c r="AD163" s="5">
        <v>2.97</v>
      </c>
      <c r="AE163" s="5">
        <v>0</v>
      </c>
      <c r="AF163" s="5">
        <v>0</v>
      </c>
      <c r="AG163" s="5">
        <v>2.97</v>
      </c>
      <c r="AH163" s="6"/>
      <c r="AI163" s="6"/>
      <c r="AJ163" s="7">
        <v>0</v>
      </c>
      <c r="AK163" s="7">
        <v>0</v>
      </c>
      <c r="AL163" s="7">
        <v>0</v>
      </c>
      <c r="AM163" s="7">
        <v>0</v>
      </c>
      <c r="AN163" s="7">
        <v>0</v>
      </c>
      <c r="AO163" s="12"/>
      <c r="AP163" s="12"/>
      <c r="AQ163" s="12"/>
      <c r="AR163" s="12"/>
      <c r="AS163" s="12"/>
      <c r="AT163" s="12"/>
      <c r="AU163" s="12"/>
      <c r="AV163" s="12"/>
      <c r="AW163" s="12"/>
      <c r="AX163" s="12"/>
      <c r="AY163" s="12"/>
      <c r="AZ163" s="8"/>
    </row>
    <row r="164" spans="1:52" s="21" customFormat="1" ht="16.5" x14ac:dyDescent="0.25">
      <c r="A164" s="159" t="str">
        <f>_xlfn.XLOOKUP(Y164,Mapping!B:B,Mapping!J:J,"Not Found",0,1)</f>
        <v>KR</v>
      </c>
      <c r="B164" s="159" t="str">
        <f t="shared" si="12"/>
        <v>BEGTKR46119.5416666667</v>
      </c>
      <c r="C164" s="159"/>
      <c r="D164" s="159" t="str">
        <f t="shared" si="13"/>
        <v>bpv-kr valuation QRM Reporter exports</v>
      </c>
      <c r="E164" s="159" t="str">
        <f t="shared" si="14"/>
        <v>MCPBEGTKRbpv-kr valuation QRM Reporter exports</v>
      </c>
      <c r="F164" s="159" t="str">
        <f t="shared" si="15"/>
        <v>MCPBEGTKR</v>
      </c>
      <c r="G164" s="218" t="s">
        <v>47</v>
      </c>
      <c r="H164" s="159" t="str">
        <f t="shared" si="16"/>
        <v>Completed</v>
      </c>
      <c r="I164" s="159" t="s">
        <v>47</v>
      </c>
      <c r="J164" s="159" t="str">
        <f t="shared" si="17"/>
        <v>MCPBEGTKRbpv-kr valuation QRM Reporter exportsbpv-kr valuation QRM Reporter exports46119.541666666746119.5416666667</v>
      </c>
      <c r="K164" s="218" t="str">
        <f>IF(NOT(ISERROR(HLOOKUP(A164,'MCP-Tracker Old'!$10:$10,1,0))),"Y","N")</f>
        <v>Y</v>
      </c>
      <c r="L164" s="159"/>
      <c r="M164" s="159"/>
      <c r="N164" s="159"/>
      <c r="O164" s="2">
        <v>2603</v>
      </c>
      <c r="P164" s="3" t="s">
        <v>179</v>
      </c>
      <c r="Q164" s="3" t="s">
        <v>39</v>
      </c>
      <c r="R164" s="3" t="s">
        <v>135</v>
      </c>
      <c r="S164" s="3" t="s">
        <v>136</v>
      </c>
      <c r="T164" s="4">
        <v>46119.541666666664</v>
      </c>
      <c r="U164" s="4">
        <v>46119.541666666664</v>
      </c>
      <c r="V164" s="4">
        <v>46119.65902777778</v>
      </c>
      <c r="W164" s="4" t="s">
        <v>42</v>
      </c>
      <c r="X164" s="3" t="s">
        <v>43</v>
      </c>
      <c r="Y164" s="4" t="s">
        <v>213</v>
      </c>
      <c r="Z164" s="2">
        <v>1</v>
      </c>
      <c r="AA164" s="3" t="s">
        <v>137</v>
      </c>
      <c r="AB164" s="5">
        <v>0</v>
      </c>
      <c r="AC164" s="5">
        <v>0</v>
      </c>
      <c r="AD164" s="5">
        <v>0</v>
      </c>
      <c r="AE164" s="5">
        <v>0</v>
      </c>
      <c r="AF164" s="5">
        <v>0</v>
      </c>
      <c r="AG164" s="5">
        <v>0</v>
      </c>
      <c r="AH164" s="6"/>
      <c r="AI164" s="6"/>
      <c r="AJ164" s="7">
        <v>0</v>
      </c>
      <c r="AK164" s="7">
        <v>0</v>
      </c>
      <c r="AL164" s="7">
        <v>0</v>
      </c>
      <c r="AM164" s="7">
        <v>0</v>
      </c>
      <c r="AN164" s="7">
        <v>0</v>
      </c>
      <c r="AO164" s="12"/>
      <c r="AP164" s="12"/>
      <c r="AQ164" s="12"/>
      <c r="AR164" s="12"/>
      <c r="AS164" s="12"/>
      <c r="AT164" s="12"/>
      <c r="AU164" s="12"/>
      <c r="AV164" s="12"/>
      <c r="AW164" s="12"/>
      <c r="AX164" s="12"/>
      <c r="AY164" s="12"/>
      <c r="AZ164" s="8"/>
    </row>
    <row r="165" spans="1:52" s="21" customFormat="1" ht="16.5" x14ac:dyDescent="0.25">
      <c r="A165" s="159" t="str">
        <f>_xlfn.XLOOKUP(Y165,Mapping!B:B,Mapping!J:J,"Not Found",0,1)</f>
        <v>GAP</v>
      </c>
      <c r="B165" s="159" t="str">
        <f t="shared" si="12"/>
        <v>DEGTGAP46119.5881944444</v>
      </c>
      <c r="C165" s="159"/>
      <c r="D165" s="159" t="str">
        <f t="shared" si="13"/>
        <v>gap planning</v>
      </c>
      <c r="E165" s="159" t="str">
        <f t="shared" si="14"/>
        <v>MCPDEGTGAPgap planning</v>
      </c>
      <c r="F165" s="159" t="str">
        <f t="shared" si="15"/>
        <v>MCPDEGTGAP</v>
      </c>
      <c r="G165" s="218" t="s">
        <v>47</v>
      </c>
      <c r="H165" s="159" t="str">
        <f t="shared" si="16"/>
        <v>Failed</v>
      </c>
      <c r="I165" s="159" t="s">
        <v>47</v>
      </c>
      <c r="J165" s="159" t="str">
        <f t="shared" si="17"/>
        <v>MCPDEGTGAPgap planninggap planning46119.588194444446119.6381944444</v>
      </c>
      <c r="K165" s="218" t="str">
        <f>IF(NOT(ISERROR(HLOOKUP(A165,'MCP-Tracker Old'!$10:$10,1,0))),"Y","N")</f>
        <v>Y</v>
      </c>
      <c r="L165" s="159"/>
      <c r="M165" s="159"/>
      <c r="N165" s="159"/>
      <c r="O165" s="2">
        <v>2603</v>
      </c>
      <c r="P165" s="3" t="s">
        <v>219</v>
      </c>
      <c r="Q165" s="3" t="s">
        <v>39</v>
      </c>
      <c r="R165" s="3" t="s">
        <v>194</v>
      </c>
      <c r="S165" s="3" t="s">
        <v>42</v>
      </c>
      <c r="T165" s="4">
        <v>46119.588194444441</v>
      </c>
      <c r="U165" s="4">
        <v>46119.638194444444</v>
      </c>
      <c r="V165" s="4">
        <v>46119.655555555553</v>
      </c>
      <c r="W165" s="4" t="s">
        <v>231</v>
      </c>
      <c r="X165" s="3" t="s">
        <v>54</v>
      </c>
      <c r="Y165" s="4" t="s">
        <v>232</v>
      </c>
      <c r="Z165" s="2">
        <v>2</v>
      </c>
      <c r="AA165" s="3" t="s">
        <v>197</v>
      </c>
      <c r="AB165" s="5">
        <v>1.2</v>
      </c>
      <c r="AC165" s="5">
        <v>1.2</v>
      </c>
      <c r="AD165" s="5">
        <v>0</v>
      </c>
      <c r="AE165" s="5">
        <v>0.42</v>
      </c>
      <c r="AF165" s="5">
        <v>1.62</v>
      </c>
      <c r="AG165" s="5">
        <v>1.62</v>
      </c>
      <c r="AH165" s="6"/>
      <c r="AI165" s="6"/>
      <c r="AJ165" s="7">
        <v>0</v>
      </c>
      <c r="AK165" s="7">
        <v>0</v>
      </c>
      <c r="AL165" s="7">
        <v>0</v>
      </c>
      <c r="AM165" s="7">
        <v>0</v>
      </c>
      <c r="AN165" s="7">
        <v>0</v>
      </c>
      <c r="AO165" s="12"/>
      <c r="AP165" s="12"/>
      <c r="AQ165" s="12"/>
      <c r="AR165" s="12"/>
      <c r="AS165" s="12"/>
      <c r="AT165" s="12"/>
      <c r="AU165" s="12"/>
      <c r="AV165" s="12"/>
      <c r="AW165" s="12"/>
      <c r="AX165" s="12"/>
      <c r="AY165" s="12"/>
      <c r="AZ165" s="8"/>
    </row>
    <row r="166" spans="1:52" s="21" customFormat="1" ht="16.5" x14ac:dyDescent="0.25">
      <c r="A166" s="159" t="str">
        <f>_xlfn.XLOOKUP(Y166,Mapping!B:B,Mapping!J:J,"Not Found",0,1)</f>
        <v>EC</v>
      </c>
      <c r="B166" s="159" t="str">
        <f t="shared" si="12"/>
        <v>NLBTREC46119.6548611111</v>
      </c>
      <c r="C166" s="159"/>
      <c r="D166" s="159" t="str">
        <f t="shared" si="13"/>
        <v>ing-ec valuation QRM Reporter exports</v>
      </c>
      <c r="E166" s="159" t="str">
        <f t="shared" si="14"/>
        <v>MCPNLBTRECing-ec valuation QRM Reporter exports</v>
      </c>
      <c r="F166" s="159" t="str">
        <f t="shared" si="15"/>
        <v>MCPNLBTREC</v>
      </c>
      <c r="G166" s="218" t="s">
        <v>47</v>
      </c>
      <c r="H166" s="159" t="str">
        <f t="shared" si="16"/>
        <v>Completed</v>
      </c>
      <c r="I166" s="159" t="s">
        <v>47</v>
      </c>
      <c r="J166" s="159" t="str">
        <f t="shared" si="17"/>
        <v>MCPNLBTRECing-ec valuation QRM Reporter exportsing-ec valuation QRM Reporter exports46119.654861111146119.6909722222</v>
      </c>
      <c r="K166" s="218" t="str">
        <f>IF(NOT(ISERROR(HLOOKUP(A166,'MCP-Tracker Old'!$10:$10,1,0))),"Y","N")</f>
        <v>Y</v>
      </c>
      <c r="L166" s="159"/>
      <c r="M166" s="159"/>
      <c r="N166" s="159"/>
      <c r="O166" s="2">
        <v>2603</v>
      </c>
      <c r="P166" s="3" t="s">
        <v>260</v>
      </c>
      <c r="Q166" s="3" t="s">
        <v>39</v>
      </c>
      <c r="R166" s="3" t="s">
        <v>142</v>
      </c>
      <c r="S166" s="3" t="s">
        <v>143</v>
      </c>
      <c r="T166" s="4">
        <v>46119.654861111114</v>
      </c>
      <c r="U166" s="4">
        <v>46119.690972222219</v>
      </c>
      <c r="V166" s="4">
        <v>46119.691666666666</v>
      </c>
      <c r="W166" s="4" t="s">
        <v>42</v>
      </c>
      <c r="X166" s="3" t="s">
        <v>43</v>
      </c>
      <c r="Y166" s="4" t="s">
        <v>267</v>
      </c>
      <c r="Z166" s="2">
        <v>1</v>
      </c>
      <c r="AA166" s="3" t="s">
        <v>144</v>
      </c>
      <c r="AB166" s="5">
        <v>0.87</v>
      </c>
      <c r="AC166" s="5">
        <v>0</v>
      </c>
      <c r="AD166" s="5">
        <v>0.87</v>
      </c>
      <c r="AE166" s="5">
        <v>0</v>
      </c>
      <c r="AF166" s="5">
        <v>0</v>
      </c>
      <c r="AG166" s="5">
        <v>0.87</v>
      </c>
      <c r="AH166" s="6"/>
      <c r="AI166" s="6"/>
      <c r="AJ166" s="7">
        <v>0</v>
      </c>
      <c r="AK166" s="7">
        <v>0</v>
      </c>
      <c r="AL166" s="7">
        <v>0</v>
      </c>
      <c r="AM166" s="7">
        <v>0</v>
      </c>
      <c r="AN166" s="7">
        <v>0</v>
      </c>
      <c r="AO166" s="12"/>
      <c r="AP166" s="12"/>
      <c r="AQ166" s="12"/>
      <c r="AR166" s="12"/>
      <c r="AS166" s="12"/>
      <c r="AT166" s="12"/>
      <c r="AU166" s="12"/>
      <c r="AV166" s="12"/>
      <c r="AW166" s="12"/>
      <c r="AX166" s="12"/>
      <c r="AY166" s="12"/>
      <c r="AZ166" s="8"/>
    </row>
    <row r="167" spans="1:52" s="21" customFormat="1" ht="16.5" x14ac:dyDescent="0.25">
      <c r="A167" s="159" t="str">
        <f>_xlfn.XLOOKUP(Y167,Mapping!B:B,Mapping!J:J,"Not Found",0,1)</f>
        <v>GAP</v>
      </c>
      <c r="B167" s="159" t="str">
        <f t="shared" si="12"/>
        <v>DEGTGAP46119.6555555556</v>
      </c>
      <c r="C167" s="159"/>
      <c r="D167" s="159" t="str">
        <f t="shared" si="13"/>
        <v>gap planning</v>
      </c>
      <c r="E167" s="159" t="str">
        <f t="shared" si="14"/>
        <v>MCPDEGTGAPgap planning</v>
      </c>
      <c r="F167" s="159" t="str">
        <f t="shared" si="15"/>
        <v>MCPDEGTGAP</v>
      </c>
      <c r="G167" s="218" t="s">
        <v>47</v>
      </c>
      <c r="H167" s="159" t="str">
        <f t="shared" si="16"/>
        <v>Completed</v>
      </c>
      <c r="I167" s="159" t="s">
        <v>47</v>
      </c>
      <c r="J167" s="159" t="str">
        <f t="shared" si="17"/>
        <v>MCPDEGTGAPgap planninggap planning46119.655555555646119.68125</v>
      </c>
      <c r="K167" s="218" t="str">
        <f>IF(NOT(ISERROR(HLOOKUP(A167,'MCP-Tracker Old'!$10:$10,1,0))),"Y","N")</f>
        <v>Y</v>
      </c>
      <c r="L167" s="159"/>
      <c r="M167" s="159"/>
      <c r="N167" s="159"/>
      <c r="O167" s="2">
        <v>2603</v>
      </c>
      <c r="P167" s="3" t="s">
        <v>219</v>
      </c>
      <c r="Q167" s="3" t="s">
        <v>39</v>
      </c>
      <c r="R167" s="3" t="s">
        <v>194</v>
      </c>
      <c r="S167" s="3" t="s">
        <v>207</v>
      </c>
      <c r="T167" s="4">
        <v>46119.655555555553</v>
      </c>
      <c r="U167" s="4">
        <v>46119.681250000001</v>
      </c>
      <c r="V167" s="4">
        <v>46119.914583333331</v>
      </c>
      <c r="W167" s="4" t="s">
        <v>42</v>
      </c>
      <c r="X167" s="3" t="s">
        <v>43</v>
      </c>
      <c r="Y167" s="4" t="s">
        <v>3756</v>
      </c>
      <c r="Z167" s="2">
        <v>3</v>
      </c>
      <c r="AA167" s="3" t="s">
        <v>197</v>
      </c>
      <c r="AB167" s="5">
        <v>0.62</v>
      </c>
      <c r="AC167" s="5">
        <v>0</v>
      </c>
      <c r="AD167" s="5">
        <v>0.62</v>
      </c>
      <c r="AE167" s="5">
        <v>0</v>
      </c>
      <c r="AF167" s="5">
        <v>0</v>
      </c>
      <c r="AG167" s="5">
        <v>0.62</v>
      </c>
      <c r="AH167" s="6"/>
      <c r="AI167" s="6"/>
      <c r="AJ167" s="7">
        <v>0</v>
      </c>
      <c r="AK167" s="7">
        <v>0</v>
      </c>
      <c r="AL167" s="7">
        <v>0</v>
      </c>
      <c r="AM167" s="7">
        <v>0</v>
      </c>
      <c r="AN167" s="7">
        <v>0</v>
      </c>
      <c r="AO167" s="12"/>
      <c r="AP167" s="12"/>
      <c r="AQ167" s="12"/>
      <c r="AR167" s="12"/>
      <c r="AS167" s="12"/>
      <c r="AT167" s="12"/>
      <c r="AU167" s="12"/>
      <c r="AV167" s="12"/>
      <c r="AW167" s="12"/>
      <c r="AX167" s="12"/>
      <c r="AY167" s="12"/>
      <c r="AZ167" s="8"/>
    </row>
    <row r="168" spans="1:52" s="21" customFormat="1" ht="16.5" x14ac:dyDescent="0.25">
      <c r="A168" s="159" t="str">
        <f>_xlfn.XLOOKUP(Y168,Mapping!B:B,Mapping!J:J,"Not Found",0,1)</f>
        <v>CSRBB Valuation</v>
      </c>
      <c r="B168" s="159" t="str">
        <f t="shared" si="12"/>
        <v>BEGTCSRBB Valuation46119.6590277778</v>
      </c>
      <c r="C168" s="159"/>
      <c r="D168" s="159" t="str">
        <f t="shared" si="13"/>
        <v>CSRBB Portfolio Valuation</v>
      </c>
      <c r="E168" s="159" t="str">
        <f t="shared" si="14"/>
        <v>MCPBEGTCSRBB ValuationCSRBB Portfolio Valuation</v>
      </c>
      <c r="F168" s="159" t="str">
        <f t="shared" si="15"/>
        <v>MCPBEGTCSRBB Valuation</v>
      </c>
      <c r="G168" s="218" t="s">
        <v>47</v>
      </c>
      <c r="H168" s="159" t="str">
        <f t="shared" si="16"/>
        <v>Completed</v>
      </c>
      <c r="I168" s="159" t="s">
        <v>47</v>
      </c>
      <c r="J168" s="159" t="str">
        <f t="shared" si="17"/>
        <v>MCPBEGTCSRBB ValuationCSRBB Portfolio ValuationCSRBB Portfolio Valuation46119.659027777846119.675</v>
      </c>
      <c r="K168" s="218" t="str">
        <f>IF(NOT(ISERROR(HLOOKUP(A168,'MCP-Tracker Old'!$10:$10,1,0))),"Y","N")</f>
        <v>Y</v>
      </c>
      <c r="L168" s="159"/>
      <c r="M168" s="159"/>
      <c r="N168" s="159"/>
      <c r="O168" s="2">
        <v>2603</v>
      </c>
      <c r="P168" s="3" t="s">
        <v>179</v>
      </c>
      <c r="Q168" s="3" t="s">
        <v>39</v>
      </c>
      <c r="R168" s="3" t="s">
        <v>101</v>
      </c>
      <c r="S168" s="3" t="s">
        <v>102</v>
      </c>
      <c r="T168" s="4">
        <v>46119.65902777778</v>
      </c>
      <c r="U168" s="4">
        <v>46119.675000000003</v>
      </c>
      <c r="V168" s="4">
        <v>46119.675000000003</v>
      </c>
      <c r="W168" s="4" t="s">
        <v>42</v>
      </c>
      <c r="X168" s="3" t="s">
        <v>43</v>
      </c>
      <c r="Y168" s="4" t="s">
        <v>217</v>
      </c>
      <c r="Z168" s="2">
        <v>1</v>
      </c>
      <c r="AA168" s="3" t="s">
        <v>104</v>
      </c>
      <c r="AB168" s="5">
        <v>0.38</v>
      </c>
      <c r="AC168" s="5">
        <v>0</v>
      </c>
      <c r="AD168" s="5">
        <v>0.38</v>
      </c>
      <c r="AE168" s="5">
        <v>0</v>
      </c>
      <c r="AF168" s="5">
        <v>0</v>
      </c>
      <c r="AG168" s="5">
        <v>0.38</v>
      </c>
      <c r="AH168" s="6"/>
      <c r="AI168" s="6"/>
      <c r="AJ168" s="7">
        <v>0</v>
      </c>
      <c r="AK168" s="7">
        <v>0</v>
      </c>
      <c r="AL168" s="7">
        <v>0</v>
      </c>
      <c r="AM168" s="7">
        <v>0</v>
      </c>
      <c r="AN168" s="7">
        <v>0</v>
      </c>
      <c r="AO168" s="12"/>
      <c r="AP168" s="12"/>
      <c r="AQ168" s="12"/>
      <c r="AR168" s="12"/>
      <c r="AS168" s="12"/>
      <c r="AT168" s="12"/>
      <c r="AU168" s="12"/>
      <c r="AV168" s="12"/>
      <c r="AW168" s="12"/>
      <c r="AX168" s="12"/>
      <c r="AY168" s="12"/>
      <c r="AZ168" s="8"/>
    </row>
    <row r="169" spans="1:52" s="21" customFormat="1" ht="16.5" x14ac:dyDescent="0.25">
      <c r="A169" s="159" t="str">
        <f>_xlfn.XLOOKUP(Y169,Mapping!B:B,Mapping!J:J,"Not Found",0,1)</f>
        <v>CSRBB Valuation</v>
      </c>
      <c r="B169" s="159" t="str">
        <f t="shared" si="12"/>
        <v>BEGTCSRBB Valuation46119.675</v>
      </c>
      <c r="C169" s="159"/>
      <c r="D169" s="159" t="str">
        <f t="shared" si="13"/>
        <v>Light Maintenance CSRBB Valuation</v>
      </c>
      <c r="E169" s="159" t="str">
        <f t="shared" si="14"/>
        <v>MCPBEGTCSRBB ValuationLight Maintenance CSRBB Valuation</v>
      </c>
      <c r="F169" s="159" t="str">
        <f t="shared" si="15"/>
        <v>MCPBEGTCSRBB Valuation</v>
      </c>
      <c r="G169" s="218" t="s">
        <v>47</v>
      </c>
      <c r="H169" s="159" t="str">
        <f t="shared" si="16"/>
        <v>Completed</v>
      </c>
      <c r="I169" s="159" t="s">
        <v>47</v>
      </c>
      <c r="J169" s="159" t="str">
        <f t="shared" si="17"/>
        <v>MCPBEGTCSRBB ValuationLight Maintenance CSRBB ValuationLight Maintenance CSRBB Valuation46119.67546119.6791666667</v>
      </c>
      <c r="K169" s="218" t="str">
        <f>IF(NOT(ISERROR(HLOOKUP(A169,'MCP-Tracker Old'!$10:$10,1,0))),"Y","N")</f>
        <v>Y</v>
      </c>
      <c r="L169" s="159"/>
      <c r="M169" s="159"/>
      <c r="N169" s="159"/>
      <c r="O169" s="2">
        <v>2603</v>
      </c>
      <c r="P169" s="3" t="s">
        <v>179</v>
      </c>
      <c r="Q169" s="3" t="s">
        <v>39</v>
      </c>
      <c r="R169" s="3" t="s">
        <v>3650</v>
      </c>
      <c r="S169" s="3" t="s">
        <v>3651</v>
      </c>
      <c r="T169" s="4">
        <v>46119.675000000003</v>
      </c>
      <c r="U169" s="4">
        <v>46119.679166666669</v>
      </c>
      <c r="V169" s="4">
        <v>46119.679861111108</v>
      </c>
      <c r="W169" s="4" t="s">
        <v>42</v>
      </c>
      <c r="X169" s="3" t="s">
        <v>43</v>
      </c>
      <c r="Y169" s="4" t="s">
        <v>217</v>
      </c>
      <c r="Z169" s="2">
        <v>1</v>
      </c>
      <c r="AA169" s="3" t="s">
        <v>3652</v>
      </c>
      <c r="AB169" s="5">
        <v>0.1</v>
      </c>
      <c r="AC169" s="5">
        <v>0</v>
      </c>
      <c r="AD169" s="5">
        <v>0.1</v>
      </c>
      <c r="AE169" s="5">
        <v>0</v>
      </c>
      <c r="AF169" s="5">
        <v>0</v>
      </c>
      <c r="AG169" s="5">
        <v>0.1</v>
      </c>
      <c r="AH169" s="6"/>
      <c r="AI169" s="6"/>
      <c r="AJ169" s="7">
        <v>0</v>
      </c>
      <c r="AK169" s="7">
        <v>0</v>
      </c>
      <c r="AL169" s="7">
        <v>0</v>
      </c>
      <c r="AM169" s="7">
        <v>0</v>
      </c>
      <c r="AN169" s="7">
        <v>0</v>
      </c>
      <c r="AO169" s="12"/>
      <c r="AP169" s="12"/>
      <c r="AQ169" s="12"/>
      <c r="AR169" s="12"/>
      <c r="AS169" s="12"/>
      <c r="AT169" s="12"/>
      <c r="AU169" s="12"/>
      <c r="AV169" s="12"/>
      <c r="AW169" s="12"/>
      <c r="AX169" s="12"/>
      <c r="AY169" s="12"/>
      <c r="AZ169" s="8"/>
    </row>
    <row r="170" spans="1:52" s="21" customFormat="1" ht="16.5" x14ac:dyDescent="0.25">
      <c r="A170" s="159" t="str">
        <f>_xlfn.XLOOKUP(Y170,Mapping!B:B,Mapping!J:J,"Not Found",0,1)</f>
        <v>CSRBB Planning</v>
      </c>
      <c r="B170" s="159" t="str">
        <f t="shared" si="12"/>
        <v>BEGTCSRBB Planning46119.6798611111</v>
      </c>
      <c r="C170" s="159"/>
      <c r="D170" s="159" t="str">
        <f t="shared" si="13"/>
        <v>import CSRBB strategies</v>
      </c>
      <c r="E170" s="159" t="str">
        <f t="shared" si="14"/>
        <v>MCPBEGTCSRBB Planningimport CSRBB strategies</v>
      </c>
      <c r="F170" s="159" t="str">
        <f t="shared" si="15"/>
        <v>MCPBEGTCSRBB Planning</v>
      </c>
      <c r="G170" s="218" t="s">
        <v>47</v>
      </c>
      <c r="H170" s="159" t="str">
        <f t="shared" si="16"/>
        <v>Completed</v>
      </c>
      <c r="I170" s="159" t="s">
        <v>47</v>
      </c>
      <c r="J170" s="159" t="str">
        <f t="shared" si="17"/>
        <v>MCPBEGTCSRBB Planningimport CSRBB strategiesimport CSRBB strategies46119.679861111146119.8229166667</v>
      </c>
      <c r="K170" s="218" t="str">
        <f>IF(NOT(ISERROR(HLOOKUP(A170,'MCP-Tracker Old'!$10:$10,1,0))),"Y","N")</f>
        <v>Y</v>
      </c>
      <c r="L170" s="159"/>
      <c r="M170" s="159"/>
      <c r="N170" s="159"/>
      <c r="O170" s="2">
        <v>2603</v>
      </c>
      <c r="P170" s="3" t="s">
        <v>179</v>
      </c>
      <c r="Q170" s="3" t="s">
        <v>39</v>
      </c>
      <c r="R170" s="3" t="s">
        <v>106</v>
      </c>
      <c r="S170" s="3" t="s">
        <v>107</v>
      </c>
      <c r="T170" s="4">
        <v>46119.679861111108</v>
      </c>
      <c r="U170" s="4">
        <v>46119.822916666664</v>
      </c>
      <c r="V170" s="4">
        <v>46119.822916666664</v>
      </c>
      <c r="W170" s="4" t="s">
        <v>42</v>
      </c>
      <c r="X170" s="3" t="s">
        <v>43</v>
      </c>
      <c r="Y170" s="4" t="s">
        <v>218</v>
      </c>
      <c r="Z170" s="2">
        <v>1</v>
      </c>
      <c r="AA170" s="3" t="s">
        <v>108</v>
      </c>
      <c r="AB170" s="5">
        <v>3.43</v>
      </c>
      <c r="AC170" s="5">
        <v>0</v>
      </c>
      <c r="AD170" s="5">
        <v>3.43</v>
      </c>
      <c r="AE170" s="5">
        <v>0</v>
      </c>
      <c r="AF170" s="5">
        <v>0</v>
      </c>
      <c r="AG170" s="5">
        <v>3.43</v>
      </c>
      <c r="AH170" s="6"/>
      <c r="AI170" s="6"/>
      <c r="AJ170" s="7">
        <v>0</v>
      </c>
      <c r="AK170" s="7">
        <v>0</v>
      </c>
      <c r="AL170" s="7">
        <v>0</v>
      </c>
      <c r="AM170" s="7">
        <v>0</v>
      </c>
      <c r="AN170" s="7">
        <v>0</v>
      </c>
      <c r="AO170" s="12"/>
      <c r="AP170" s="12"/>
      <c r="AQ170" s="12"/>
      <c r="AR170" s="12"/>
      <c r="AS170" s="12"/>
      <c r="AT170" s="12"/>
      <c r="AU170" s="12"/>
      <c r="AV170" s="12"/>
      <c r="AW170" s="12"/>
      <c r="AX170" s="12"/>
      <c r="AY170" s="12"/>
      <c r="AZ170" s="8"/>
    </row>
    <row r="171" spans="1:52" s="21" customFormat="1" ht="16.5" x14ac:dyDescent="0.25">
      <c r="A171" s="159" t="str">
        <f>_xlfn.XLOOKUP(Y171,Mapping!B:B,Mapping!J:J,"Not Found",0,1)</f>
        <v>KR</v>
      </c>
      <c r="B171" s="159" t="str">
        <f t="shared" si="12"/>
        <v>NLBTRKR46119.6916666667</v>
      </c>
      <c r="C171" s="159"/>
      <c r="D171" s="159" t="str">
        <f t="shared" si="13"/>
        <v>Light Maintenance KR valuation</v>
      </c>
      <c r="E171" s="159" t="str">
        <f t="shared" si="14"/>
        <v>MCPNLBTRKRLight Maintenance KR valuation</v>
      </c>
      <c r="F171" s="159" t="str">
        <f t="shared" si="15"/>
        <v>MCPNLBTRKR</v>
      </c>
      <c r="G171" s="218" t="s">
        <v>47</v>
      </c>
      <c r="H171" s="159" t="str">
        <f t="shared" si="16"/>
        <v>Completed</v>
      </c>
      <c r="I171" s="159" t="s">
        <v>47</v>
      </c>
      <c r="J171" s="159" t="str">
        <f t="shared" si="17"/>
        <v>MCPNLBTRKRLight Maintenance KR valuationLight Maintenance KR valuation46119.691666666746119.6965277778</v>
      </c>
      <c r="K171" s="218" t="str">
        <f>IF(NOT(ISERROR(HLOOKUP(A171,'MCP-Tracker Old'!$10:$10,1,0))),"Y","N")</f>
        <v>Y</v>
      </c>
      <c r="L171" s="159"/>
      <c r="M171" s="159"/>
      <c r="N171" s="159"/>
      <c r="O171" s="2">
        <v>2603</v>
      </c>
      <c r="P171" s="3" t="s">
        <v>260</v>
      </c>
      <c r="Q171" s="3" t="s">
        <v>39</v>
      </c>
      <c r="R171" s="3" t="s">
        <v>3647</v>
      </c>
      <c r="S171" s="3" t="s">
        <v>3648</v>
      </c>
      <c r="T171" s="4">
        <v>46119.691666666666</v>
      </c>
      <c r="U171" s="4">
        <v>46119.696527777778</v>
      </c>
      <c r="V171" s="4">
        <v>46119.696527777778</v>
      </c>
      <c r="W171" s="4" t="s">
        <v>42</v>
      </c>
      <c r="X171" s="3" t="s">
        <v>43</v>
      </c>
      <c r="Y171" s="4" t="s">
        <v>268</v>
      </c>
      <c r="Z171" s="2">
        <v>1</v>
      </c>
      <c r="AA171" s="3" t="s">
        <v>1950</v>
      </c>
      <c r="AB171" s="5">
        <v>0.12</v>
      </c>
      <c r="AC171" s="5">
        <v>0</v>
      </c>
      <c r="AD171" s="5">
        <v>0.12</v>
      </c>
      <c r="AE171" s="5">
        <v>0</v>
      </c>
      <c r="AF171" s="5">
        <v>0</v>
      </c>
      <c r="AG171" s="5">
        <v>0.12</v>
      </c>
      <c r="AH171" s="6"/>
      <c r="AI171" s="6"/>
      <c r="AJ171" s="7">
        <v>0</v>
      </c>
      <c r="AK171" s="7">
        <v>0</v>
      </c>
      <c r="AL171" s="7">
        <v>0</v>
      </c>
      <c r="AM171" s="7">
        <v>0</v>
      </c>
      <c r="AN171" s="7">
        <v>0</v>
      </c>
      <c r="AO171" s="12"/>
      <c r="AP171" s="12"/>
      <c r="AQ171" s="12"/>
      <c r="AR171" s="12"/>
      <c r="AS171" s="12"/>
      <c r="AT171" s="12"/>
      <c r="AU171" s="12"/>
      <c r="AV171" s="12"/>
      <c r="AW171" s="12"/>
      <c r="AX171" s="12"/>
      <c r="AY171" s="12"/>
      <c r="AZ171" s="8"/>
    </row>
    <row r="172" spans="1:52" s="21" customFormat="1" ht="16.5" x14ac:dyDescent="0.25">
      <c r="A172" s="159" t="str">
        <f>_xlfn.XLOOKUP(Y172,Mapping!B:B,Mapping!J:J,"Not Found",0,1)</f>
        <v>KR</v>
      </c>
      <c r="B172" s="159" t="str">
        <f t="shared" si="12"/>
        <v>NLBTRKR46119.6965277778</v>
      </c>
      <c r="C172" s="159"/>
      <c r="D172" s="159" t="str">
        <f t="shared" si="13"/>
        <v>bpv-kr valuation</v>
      </c>
      <c r="E172" s="159" t="str">
        <f t="shared" si="14"/>
        <v>MCPNLBTRKRbpv-kr valuation</v>
      </c>
      <c r="F172" s="159" t="str">
        <f t="shared" si="15"/>
        <v>MCPNLBTRKR</v>
      </c>
      <c r="G172" s="218" t="s">
        <v>47</v>
      </c>
      <c r="H172" s="159" t="str">
        <f t="shared" si="16"/>
        <v>Completed</v>
      </c>
      <c r="I172" s="159" t="s">
        <v>47</v>
      </c>
      <c r="J172" s="159" t="str">
        <f t="shared" si="17"/>
        <v>MCPNLBTRKRbpv-kr valuationbpv-kr valuation46119.696527777846119.7152777778</v>
      </c>
      <c r="K172" s="218" t="str">
        <f>IF(NOT(ISERROR(HLOOKUP(A172,'MCP-Tracker Old'!$10:$10,1,0))),"Y","N")</f>
        <v>Y</v>
      </c>
      <c r="L172" s="159"/>
      <c r="M172" s="159"/>
      <c r="N172" s="159"/>
      <c r="O172" s="2">
        <v>2603</v>
      </c>
      <c r="P172" s="3" t="s">
        <v>260</v>
      </c>
      <c r="Q172" s="3" t="s">
        <v>39</v>
      </c>
      <c r="R172" s="3" t="s">
        <v>121</v>
      </c>
      <c r="S172" s="3" t="s">
        <v>134</v>
      </c>
      <c r="T172" s="4">
        <v>46119.696527777778</v>
      </c>
      <c r="U172" s="4">
        <v>46119.715277777781</v>
      </c>
      <c r="V172" s="4">
        <v>46119.715277777781</v>
      </c>
      <c r="W172" s="4" t="s">
        <v>42</v>
      </c>
      <c r="X172" s="3" t="s">
        <v>43</v>
      </c>
      <c r="Y172" s="4" t="s">
        <v>268</v>
      </c>
      <c r="Z172" s="2">
        <v>1</v>
      </c>
      <c r="AA172" s="3" t="s">
        <v>123</v>
      </c>
      <c r="AB172" s="5">
        <v>0.45</v>
      </c>
      <c r="AC172" s="5">
        <v>0</v>
      </c>
      <c r="AD172" s="5">
        <v>0.45</v>
      </c>
      <c r="AE172" s="5">
        <v>0</v>
      </c>
      <c r="AF172" s="5">
        <v>0</v>
      </c>
      <c r="AG172" s="5">
        <v>0.45</v>
      </c>
      <c r="AH172" s="6"/>
      <c r="AI172" s="6"/>
      <c r="AJ172" s="7">
        <v>0</v>
      </c>
      <c r="AK172" s="7">
        <v>0</v>
      </c>
      <c r="AL172" s="7">
        <v>0</v>
      </c>
      <c r="AM172" s="7">
        <v>0</v>
      </c>
      <c r="AN172" s="7">
        <v>0</v>
      </c>
      <c r="AO172" s="12"/>
      <c r="AP172" s="12"/>
      <c r="AQ172" s="12"/>
      <c r="AR172" s="12"/>
      <c r="AS172" s="12"/>
      <c r="AT172" s="12"/>
      <c r="AU172" s="12"/>
      <c r="AV172" s="12"/>
      <c r="AW172" s="12"/>
      <c r="AX172" s="12"/>
      <c r="AY172" s="12"/>
      <c r="AZ172" s="8"/>
    </row>
    <row r="173" spans="1:52" s="21" customFormat="1" ht="16.5" x14ac:dyDescent="0.25">
      <c r="A173" s="159" t="str">
        <f>_xlfn.XLOOKUP(Y173,Mapping!B:B,Mapping!J:J,"Not Found",0,1)</f>
        <v>KR</v>
      </c>
      <c r="B173" s="159" t="str">
        <f t="shared" si="12"/>
        <v>NLBTRKR46119.7152777778</v>
      </c>
      <c r="C173" s="159"/>
      <c r="D173" s="159" t="str">
        <f t="shared" si="13"/>
        <v>bpv-kr valuation OLAP exports</v>
      </c>
      <c r="E173" s="159" t="str">
        <f t="shared" si="14"/>
        <v>MCPNLBTRKRbpv-kr valuation OLAP exports</v>
      </c>
      <c r="F173" s="159" t="str">
        <f t="shared" si="15"/>
        <v>MCPNLBTRKR</v>
      </c>
      <c r="G173" s="218" t="s">
        <v>47</v>
      </c>
      <c r="H173" s="159" t="str">
        <f t="shared" si="16"/>
        <v>Completed</v>
      </c>
      <c r="I173" s="159" t="s">
        <v>47</v>
      </c>
      <c r="J173" s="159" t="str">
        <f t="shared" si="17"/>
        <v>MCPNLBTRKRbpv-kr valuation OLAP exportsbpv-kr valuation OLAP exports46119.715277777846119.7854166667</v>
      </c>
      <c r="K173" s="218" t="str">
        <f>IF(NOT(ISERROR(HLOOKUP(A173,'MCP-Tracker Old'!$10:$10,1,0))),"Y","N")</f>
        <v>Y</v>
      </c>
      <c r="L173" s="159"/>
      <c r="M173" s="159"/>
      <c r="N173" s="159"/>
      <c r="O173" s="2">
        <v>2603</v>
      </c>
      <c r="P173" s="3" t="s">
        <v>260</v>
      </c>
      <c r="Q173" s="3" t="s">
        <v>39</v>
      </c>
      <c r="R173" s="3" t="s">
        <v>214</v>
      </c>
      <c r="S173" s="3" t="s">
        <v>215</v>
      </c>
      <c r="T173" s="4">
        <v>46119.715277777781</v>
      </c>
      <c r="U173" s="4">
        <v>46119.785416666666</v>
      </c>
      <c r="V173" s="4">
        <v>46119.785416666666</v>
      </c>
      <c r="W173" s="4" t="s">
        <v>42</v>
      </c>
      <c r="X173" s="3" t="s">
        <v>43</v>
      </c>
      <c r="Y173" s="4" t="s">
        <v>268</v>
      </c>
      <c r="Z173" s="2">
        <v>1</v>
      </c>
      <c r="AA173" s="3" t="s">
        <v>216</v>
      </c>
      <c r="AB173" s="5">
        <v>1.68</v>
      </c>
      <c r="AC173" s="5">
        <v>0</v>
      </c>
      <c r="AD173" s="5">
        <v>1.68</v>
      </c>
      <c r="AE173" s="5">
        <v>0</v>
      </c>
      <c r="AF173" s="5">
        <v>0</v>
      </c>
      <c r="AG173" s="5">
        <v>1.68</v>
      </c>
      <c r="AH173" s="6"/>
      <c r="AI173" s="6"/>
      <c r="AJ173" s="7">
        <v>0</v>
      </c>
      <c r="AK173" s="7">
        <v>0</v>
      </c>
      <c r="AL173" s="7">
        <v>0</v>
      </c>
      <c r="AM173" s="7">
        <v>0</v>
      </c>
      <c r="AN173" s="7">
        <v>0</v>
      </c>
      <c r="AO173" s="12"/>
      <c r="AP173" s="12"/>
      <c r="AQ173" s="12"/>
      <c r="AR173" s="12"/>
      <c r="AS173" s="12"/>
      <c r="AT173" s="12"/>
      <c r="AU173" s="12"/>
      <c r="AV173" s="12"/>
      <c r="AW173" s="12"/>
      <c r="AX173" s="12"/>
      <c r="AY173" s="12"/>
      <c r="AZ173" s="8"/>
    </row>
    <row r="174" spans="1:52" s="21" customFormat="1" ht="16.5" x14ac:dyDescent="0.25">
      <c r="A174" s="159" t="str">
        <f>_xlfn.XLOOKUP(Y174,Mapping!B:B,Mapping!J:J,"Not Found",0,1)</f>
        <v>KR</v>
      </c>
      <c r="B174" s="159" t="str">
        <f t="shared" si="12"/>
        <v>NLBTRKR46119.7854166667</v>
      </c>
      <c r="C174" s="159"/>
      <c r="D174" s="159" t="str">
        <f t="shared" si="13"/>
        <v>bpv-kr valuation QRM Reporter exports</v>
      </c>
      <c r="E174" s="159" t="str">
        <f t="shared" si="14"/>
        <v>MCPNLBTRKRbpv-kr valuation QRM Reporter exports</v>
      </c>
      <c r="F174" s="159" t="str">
        <f t="shared" si="15"/>
        <v>MCPNLBTRKR</v>
      </c>
      <c r="G174" s="218" t="s">
        <v>47</v>
      </c>
      <c r="H174" s="159" t="str">
        <f t="shared" si="16"/>
        <v>Completed</v>
      </c>
      <c r="I174" s="159" t="s">
        <v>47</v>
      </c>
      <c r="J174" s="159" t="str">
        <f t="shared" si="17"/>
        <v>MCPNLBTRKRbpv-kr valuation QRM Reporter exportsbpv-kr valuation QRM Reporter exports46119.785416666746119.7854166667</v>
      </c>
      <c r="K174" s="218" t="str">
        <f>IF(NOT(ISERROR(HLOOKUP(A174,'MCP-Tracker Old'!$10:$10,1,0))),"Y","N")</f>
        <v>Y</v>
      </c>
      <c r="L174" s="159"/>
      <c r="M174" s="159"/>
      <c r="N174" s="159"/>
      <c r="O174" s="2">
        <v>2603</v>
      </c>
      <c r="P174" s="3" t="s">
        <v>260</v>
      </c>
      <c r="Q174" s="3" t="s">
        <v>39</v>
      </c>
      <c r="R174" s="3" t="s">
        <v>135</v>
      </c>
      <c r="S174" s="3" t="s">
        <v>136</v>
      </c>
      <c r="T174" s="4">
        <v>46119.785416666666</v>
      </c>
      <c r="U174" s="4">
        <v>46119.785416666666</v>
      </c>
      <c r="V174" s="4">
        <v>46119.786111111112</v>
      </c>
      <c r="W174" s="4" t="s">
        <v>42</v>
      </c>
      <c r="X174" s="3" t="s">
        <v>43</v>
      </c>
      <c r="Y174" s="4" t="s">
        <v>268</v>
      </c>
      <c r="Z174" s="2">
        <v>1</v>
      </c>
      <c r="AA174" s="3" t="s">
        <v>137</v>
      </c>
      <c r="AB174" s="5">
        <v>0</v>
      </c>
      <c r="AC174" s="5">
        <v>0</v>
      </c>
      <c r="AD174" s="5">
        <v>0</v>
      </c>
      <c r="AE174" s="5">
        <v>0</v>
      </c>
      <c r="AF174" s="5">
        <v>0</v>
      </c>
      <c r="AG174" s="5">
        <v>0</v>
      </c>
      <c r="AH174" s="6"/>
      <c r="AI174" s="6"/>
      <c r="AJ174" s="7">
        <v>0</v>
      </c>
      <c r="AK174" s="7">
        <v>0</v>
      </c>
      <c r="AL174" s="7">
        <v>0</v>
      </c>
      <c r="AM174" s="7">
        <v>0</v>
      </c>
      <c r="AN174" s="7">
        <v>0</v>
      </c>
      <c r="AO174" s="12"/>
      <c r="AP174" s="12"/>
      <c r="AQ174" s="12"/>
      <c r="AR174" s="12"/>
      <c r="AS174" s="12"/>
      <c r="AT174" s="12"/>
      <c r="AU174" s="12"/>
      <c r="AV174" s="12"/>
      <c r="AW174" s="12"/>
      <c r="AX174" s="12"/>
      <c r="AY174" s="12"/>
      <c r="AZ174" s="8"/>
    </row>
    <row r="175" spans="1:52" s="21" customFormat="1" ht="16.5" x14ac:dyDescent="0.25">
      <c r="A175" s="159" t="str">
        <f>_xlfn.XLOOKUP(Y175,Mapping!B:B,Mapping!J:J,"Not Found",0,1)</f>
        <v>ITS</v>
      </c>
      <c r="B175" s="159" t="str">
        <f t="shared" si="12"/>
        <v>NLBTRITS46119.7861111111</v>
      </c>
      <c r="C175" s="159"/>
      <c r="D175" s="159" t="str">
        <f t="shared" si="13"/>
        <v>ITS planning run</v>
      </c>
      <c r="E175" s="159" t="str">
        <f t="shared" si="14"/>
        <v>MCPNLBTRITSITS planning run</v>
      </c>
      <c r="F175" s="159" t="str">
        <f t="shared" si="15"/>
        <v>MCPNLBTRITS</v>
      </c>
      <c r="G175" s="218" t="s">
        <v>47</v>
      </c>
      <c r="H175" s="159" t="str">
        <f t="shared" si="16"/>
        <v>Completed</v>
      </c>
      <c r="I175" s="159" t="s">
        <v>47</v>
      </c>
      <c r="J175" s="159" t="str">
        <f t="shared" si="17"/>
        <v>MCPNLBTRITSITS planning runITS planning run46119.786111111146119.8597222222</v>
      </c>
      <c r="K175" s="218" t="str">
        <f>IF(NOT(ISERROR(HLOOKUP(A175,'MCP-Tracker Old'!$10:$10,1,0))),"Y","N")</f>
        <v>Y</v>
      </c>
      <c r="L175" s="159"/>
      <c r="M175" s="159"/>
      <c r="N175" s="159"/>
      <c r="O175" s="2">
        <v>2603</v>
      </c>
      <c r="P175" s="3" t="s">
        <v>260</v>
      </c>
      <c r="Q175" s="3" t="s">
        <v>39</v>
      </c>
      <c r="R175" s="3" t="s">
        <v>172</v>
      </c>
      <c r="S175" s="3" t="s">
        <v>173</v>
      </c>
      <c r="T175" s="4">
        <v>46119.786111111112</v>
      </c>
      <c r="U175" s="4">
        <v>46119.859722222223</v>
      </c>
      <c r="V175" s="4">
        <v>46119.86041666667</v>
      </c>
      <c r="W175" s="4" t="s">
        <v>42</v>
      </c>
      <c r="X175" s="3" t="s">
        <v>43</v>
      </c>
      <c r="Y175" s="4" t="s">
        <v>269</v>
      </c>
      <c r="Z175" s="2">
        <v>1</v>
      </c>
      <c r="AA175" s="3" t="s">
        <v>174</v>
      </c>
      <c r="AB175" s="5">
        <v>1.77</v>
      </c>
      <c r="AC175" s="5">
        <v>0</v>
      </c>
      <c r="AD175" s="5">
        <v>1.77</v>
      </c>
      <c r="AE175" s="5">
        <v>0</v>
      </c>
      <c r="AF175" s="5">
        <v>0</v>
      </c>
      <c r="AG175" s="5">
        <v>1.77</v>
      </c>
      <c r="AH175" s="6"/>
      <c r="AI175" s="6"/>
      <c r="AJ175" s="7">
        <v>0</v>
      </c>
      <c r="AK175" s="7">
        <v>0</v>
      </c>
      <c r="AL175" s="7">
        <v>0</v>
      </c>
      <c r="AM175" s="7">
        <v>0</v>
      </c>
      <c r="AN175" s="7">
        <v>0</v>
      </c>
      <c r="AO175" s="12"/>
      <c r="AP175" s="12"/>
      <c r="AQ175" s="12"/>
      <c r="AR175" s="12"/>
      <c r="AS175" s="12"/>
      <c r="AT175" s="12"/>
      <c r="AU175" s="12"/>
      <c r="AV175" s="12"/>
      <c r="AW175" s="12"/>
      <c r="AX175" s="12"/>
      <c r="AY175" s="12"/>
      <c r="AZ175" s="8"/>
    </row>
    <row r="176" spans="1:52" s="21" customFormat="1" ht="16.5" x14ac:dyDescent="0.25">
      <c r="A176" s="159" t="str">
        <f>_xlfn.XLOOKUP(Y176,Mapping!B:B,Mapping!J:J,"Not Found",0,1)</f>
        <v>CSRBB Planning</v>
      </c>
      <c r="B176" s="159" t="str">
        <f t="shared" si="12"/>
        <v>BEGTCSRBB Planning46119.8229166667</v>
      </c>
      <c r="C176" s="159"/>
      <c r="D176" s="159" t="str">
        <f t="shared" si="13"/>
        <v>CSRBB Planning Run</v>
      </c>
      <c r="E176" s="159" t="str">
        <f t="shared" si="14"/>
        <v>MCPBEGTCSRBB PlanningCSRBB Planning Run</v>
      </c>
      <c r="F176" s="159" t="str">
        <f t="shared" si="15"/>
        <v>MCPBEGTCSRBB Planning</v>
      </c>
      <c r="G176" s="218" t="s">
        <v>47</v>
      </c>
      <c r="H176" s="159" t="str">
        <f t="shared" si="16"/>
        <v>Completed</v>
      </c>
      <c r="I176" s="159" t="s">
        <v>47</v>
      </c>
      <c r="J176" s="159" t="str">
        <f t="shared" si="17"/>
        <v>MCPBEGTCSRBB PlanningCSRBB Planning RunCSRBB Planning Run46119.822916666746119.89375</v>
      </c>
      <c r="K176" s="218" t="str">
        <f>IF(NOT(ISERROR(HLOOKUP(A176,'MCP-Tracker Old'!$10:$10,1,0))),"Y","N")</f>
        <v>Y</v>
      </c>
      <c r="L176" s="159"/>
      <c r="M176" s="159"/>
      <c r="N176" s="159"/>
      <c r="O176" s="2">
        <v>2603</v>
      </c>
      <c r="P176" s="3" t="s">
        <v>179</v>
      </c>
      <c r="Q176" s="3" t="s">
        <v>39</v>
      </c>
      <c r="R176" s="3" t="s">
        <v>109</v>
      </c>
      <c r="S176" s="3" t="s">
        <v>110</v>
      </c>
      <c r="T176" s="4">
        <v>46119.822916666664</v>
      </c>
      <c r="U176" s="4">
        <v>46119.893750000003</v>
      </c>
      <c r="V176" s="4">
        <v>46119.893750000003</v>
      </c>
      <c r="W176" s="4" t="s">
        <v>42</v>
      </c>
      <c r="X176" s="3" t="s">
        <v>43</v>
      </c>
      <c r="Y176" s="4" t="s">
        <v>218</v>
      </c>
      <c r="Z176" s="2">
        <v>1</v>
      </c>
      <c r="AA176" s="3" t="s">
        <v>111</v>
      </c>
      <c r="AB176" s="5">
        <v>1.7</v>
      </c>
      <c r="AC176" s="5">
        <v>0</v>
      </c>
      <c r="AD176" s="5">
        <v>1.7</v>
      </c>
      <c r="AE176" s="5">
        <v>0</v>
      </c>
      <c r="AF176" s="5">
        <v>0</v>
      </c>
      <c r="AG176" s="5">
        <v>1.7</v>
      </c>
      <c r="AH176" s="6"/>
      <c r="AI176" s="6"/>
      <c r="AJ176" s="7">
        <v>0</v>
      </c>
      <c r="AK176" s="7">
        <v>0</v>
      </c>
      <c r="AL176" s="7">
        <v>0</v>
      </c>
      <c r="AM176" s="7">
        <v>0</v>
      </c>
      <c r="AN176" s="7">
        <v>0</v>
      </c>
      <c r="AO176" s="12"/>
      <c r="AP176" s="12"/>
      <c r="AQ176" s="12"/>
      <c r="AR176" s="12"/>
      <c r="AS176" s="12"/>
      <c r="AT176" s="12"/>
      <c r="AU176" s="12"/>
      <c r="AV176" s="12"/>
      <c r="AW176" s="12"/>
      <c r="AX176" s="12"/>
      <c r="AY176" s="12"/>
      <c r="AZ176" s="8"/>
    </row>
    <row r="177" spans="1:52" s="21" customFormat="1" ht="16.5" x14ac:dyDescent="0.25">
      <c r="A177" s="159" t="str">
        <f>_xlfn.XLOOKUP(Y177,Mapping!B:B,Mapping!J:J,"Not Found",0,1)</f>
        <v>GAP</v>
      </c>
      <c r="B177" s="159" t="str">
        <f t="shared" si="12"/>
        <v>NLBTRGAP46119.8604166667</v>
      </c>
      <c r="C177" s="159"/>
      <c r="D177" s="159" t="str">
        <f t="shared" si="13"/>
        <v>gap planning</v>
      </c>
      <c r="E177" s="159" t="str">
        <f t="shared" si="14"/>
        <v>MCPNLBTRGAPgap planning</v>
      </c>
      <c r="F177" s="159" t="str">
        <f t="shared" si="15"/>
        <v>MCPNLBTRGAP</v>
      </c>
      <c r="G177" s="218" t="s">
        <v>47</v>
      </c>
      <c r="H177" s="159" t="str">
        <f t="shared" si="16"/>
        <v>Failed</v>
      </c>
      <c r="I177" s="159" t="s">
        <v>47</v>
      </c>
      <c r="J177" s="159" t="str">
        <f t="shared" si="17"/>
        <v>MCPNLBTRGAPgap planninggap planning46119.860416666746119.9729166667</v>
      </c>
      <c r="K177" s="218" t="str">
        <f>IF(NOT(ISERROR(HLOOKUP(A177,'MCP-Tracker Old'!$10:$10,1,0))),"Y","N")</f>
        <v>Y</v>
      </c>
      <c r="L177" s="159"/>
      <c r="M177" s="159"/>
      <c r="N177" s="159"/>
      <c r="O177" s="2">
        <v>2603</v>
      </c>
      <c r="P177" s="3" t="s">
        <v>260</v>
      </c>
      <c r="Q177" s="3" t="s">
        <v>39</v>
      </c>
      <c r="R177" s="3" t="s">
        <v>194</v>
      </c>
      <c r="S177" s="3" t="s">
        <v>42</v>
      </c>
      <c r="T177" s="4">
        <v>46119.86041666667</v>
      </c>
      <c r="U177" s="4">
        <v>46119.972916666666</v>
      </c>
      <c r="V177" s="4">
        <v>46120.037499999999</v>
      </c>
      <c r="W177" s="4" t="s">
        <v>231</v>
      </c>
      <c r="X177" s="3" t="s">
        <v>54</v>
      </c>
      <c r="Y177" s="4" t="s">
        <v>270</v>
      </c>
      <c r="Z177" s="2">
        <v>1</v>
      </c>
      <c r="AA177" s="3" t="s">
        <v>197</v>
      </c>
      <c r="AB177" s="5">
        <v>2.7</v>
      </c>
      <c r="AC177" s="5">
        <v>2.7</v>
      </c>
      <c r="AD177" s="5">
        <v>0</v>
      </c>
      <c r="AE177" s="5">
        <v>0</v>
      </c>
      <c r="AF177" s="5">
        <v>2.7</v>
      </c>
      <c r="AG177" s="5">
        <v>2.7</v>
      </c>
      <c r="AH177" s="6"/>
      <c r="AI177" s="6"/>
      <c r="AJ177" s="7">
        <v>0</v>
      </c>
      <c r="AK177" s="7">
        <v>0</v>
      </c>
      <c r="AL177" s="7">
        <v>0</v>
      </c>
      <c r="AM177" s="7">
        <v>0</v>
      </c>
      <c r="AN177" s="7">
        <v>0</v>
      </c>
      <c r="AO177" s="12"/>
      <c r="AP177" s="12"/>
      <c r="AQ177" s="12"/>
      <c r="AR177" s="12"/>
      <c r="AS177" s="12"/>
      <c r="AT177" s="12"/>
      <c r="AU177" s="12"/>
      <c r="AV177" s="12"/>
      <c r="AW177" s="12"/>
      <c r="AX177" s="12"/>
      <c r="AY177" s="12"/>
      <c r="AZ177" s="8"/>
    </row>
    <row r="178" spans="1:52" s="21" customFormat="1" ht="16.5" x14ac:dyDescent="0.25">
      <c r="A178" s="159" t="str">
        <f>_xlfn.XLOOKUP(Y178,Mapping!B:B,Mapping!J:J,"Not Found",0,1)</f>
        <v>CSRBB Planning</v>
      </c>
      <c r="B178" s="159" t="str">
        <f t="shared" si="12"/>
        <v>BEGTCSRBB Planning46119.89375</v>
      </c>
      <c r="C178" s="159"/>
      <c r="D178" s="159" t="str">
        <f t="shared" si="13"/>
        <v>export to ara CSRBB Planning</v>
      </c>
      <c r="E178" s="159" t="str">
        <f t="shared" si="14"/>
        <v>MCPBEGTCSRBB Planningexport to ara CSRBB Planning</v>
      </c>
      <c r="F178" s="159" t="str">
        <f t="shared" si="15"/>
        <v>MCPBEGTCSRBB Planning</v>
      </c>
      <c r="G178" s="218" t="s">
        <v>47</v>
      </c>
      <c r="H178" s="159" t="str">
        <f t="shared" si="16"/>
        <v>Completed</v>
      </c>
      <c r="I178" s="159" t="s">
        <v>47</v>
      </c>
      <c r="J178" s="159" t="str">
        <f t="shared" si="17"/>
        <v>MCPBEGTCSRBB Planningexport to ara CSRBB Planningexport to ara CSRBB Planning46119.8937546119.8944444444</v>
      </c>
      <c r="K178" s="218" t="str">
        <f>IF(NOT(ISERROR(HLOOKUP(A178,'MCP-Tracker Old'!$10:$10,1,0))),"Y","N")</f>
        <v>Y</v>
      </c>
      <c r="L178" s="159"/>
      <c r="M178" s="159"/>
      <c r="N178" s="159"/>
      <c r="O178" s="2">
        <v>2603</v>
      </c>
      <c r="P178" s="3" t="s">
        <v>179</v>
      </c>
      <c r="Q178" s="3" t="s">
        <v>39</v>
      </c>
      <c r="R178" s="3" t="s">
        <v>3631</v>
      </c>
      <c r="S178" s="3" t="s">
        <v>3632</v>
      </c>
      <c r="T178" s="4">
        <v>46119.893750000003</v>
      </c>
      <c r="U178" s="4">
        <v>46119.894444444442</v>
      </c>
      <c r="V178" s="4">
        <v>46119.908333333333</v>
      </c>
      <c r="W178" s="4" t="s">
        <v>42</v>
      </c>
      <c r="X178" s="3" t="s">
        <v>43</v>
      </c>
      <c r="Y178" s="4" t="s">
        <v>218</v>
      </c>
      <c r="Z178" s="2">
        <v>1</v>
      </c>
      <c r="AA178" s="3" t="s">
        <v>1945</v>
      </c>
      <c r="AB178" s="5">
        <v>0.02</v>
      </c>
      <c r="AC178" s="5">
        <v>0</v>
      </c>
      <c r="AD178" s="5">
        <v>0.02</v>
      </c>
      <c r="AE178" s="5">
        <v>0</v>
      </c>
      <c r="AF178" s="5">
        <v>0</v>
      </c>
      <c r="AG178" s="5">
        <v>0.02</v>
      </c>
      <c r="AH178" s="6"/>
      <c r="AI178" s="6"/>
      <c r="AJ178" s="7">
        <v>0</v>
      </c>
      <c r="AK178" s="7">
        <v>0</v>
      </c>
      <c r="AL178" s="7">
        <v>0</v>
      </c>
      <c r="AM178" s="7">
        <v>0</v>
      </c>
      <c r="AN178" s="7">
        <v>0</v>
      </c>
      <c r="AO178" s="12"/>
      <c r="AP178" s="12"/>
      <c r="AQ178" s="12"/>
      <c r="AR178" s="12"/>
      <c r="AS178" s="12"/>
      <c r="AT178" s="12"/>
      <c r="AU178" s="12"/>
      <c r="AV178" s="12"/>
      <c r="AW178" s="12"/>
      <c r="AX178" s="12"/>
      <c r="AY178" s="12"/>
      <c r="AZ178" s="8"/>
    </row>
    <row r="179" spans="1:52" s="21" customFormat="1" ht="16.5" x14ac:dyDescent="0.25">
      <c r="A179" s="159" t="str">
        <f>_xlfn.XLOOKUP(Y179,Mapping!B:B,Mapping!J:J,"Not Found",0,1)</f>
        <v>Import Strategies</v>
      </c>
      <c r="B179" s="159" t="str">
        <f t="shared" si="12"/>
        <v>BEGTImport Strategies46119.9083333333</v>
      </c>
      <c r="C179" s="159"/>
      <c r="D179" s="159" t="str">
        <f t="shared" si="13"/>
        <v>import strategies</v>
      </c>
      <c r="E179" s="159" t="str">
        <f t="shared" si="14"/>
        <v>MCPBEGTImport Strategiesimport strategies</v>
      </c>
      <c r="F179" s="159" t="str">
        <f t="shared" si="15"/>
        <v>MCPBEGTImport Strategies</v>
      </c>
      <c r="G179" s="218" t="s">
        <v>47</v>
      </c>
      <c r="H179" s="159" t="str">
        <f t="shared" si="16"/>
        <v>Completed</v>
      </c>
      <c r="I179" s="159" t="s">
        <v>47</v>
      </c>
      <c r="J179" s="159" t="str">
        <f t="shared" si="17"/>
        <v>MCPBEGTImport Strategiesimport strategiesimport strategies46119.908333333346119.9208333333</v>
      </c>
      <c r="K179" s="218" t="str">
        <f>IF(NOT(ISERROR(HLOOKUP(A179,'MCP-Tracker Old'!$10:$10,1,0))),"Y","N")</f>
        <v>Y</v>
      </c>
      <c r="L179" s="159"/>
      <c r="M179" s="159"/>
      <c r="N179" s="159"/>
      <c r="O179" s="2">
        <v>2603</v>
      </c>
      <c r="P179" s="3" t="s">
        <v>179</v>
      </c>
      <c r="Q179" s="3" t="s">
        <v>39</v>
      </c>
      <c r="R179" s="3" t="s">
        <v>145</v>
      </c>
      <c r="S179" s="3" t="s">
        <v>156</v>
      </c>
      <c r="T179" s="4">
        <v>46119.908333333333</v>
      </c>
      <c r="U179" s="4">
        <v>46119.92083333333</v>
      </c>
      <c r="V179" s="4">
        <v>46119.92083333333</v>
      </c>
      <c r="W179" s="4" t="s">
        <v>42</v>
      </c>
      <c r="X179" s="3" t="s">
        <v>43</v>
      </c>
      <c r="Y179" s="4" t="s">
        <v>188</v>
      </c>
      <c r="Z179" s="2">
        <v>1</v>
      </c>
      <c r="AA179" s="3" t="s">
        <v>148</v>
      </c>
      <c r="AB179" s="5">
        <v>0.3</v>
      </c>
      <c r="AC179" s="5">
        <v>0</v>
      </c>
      <c r="AD179" s="5">
        <v>0.3</v>
      </c>
      <c r="AE179" s="5">
        <v>0</v>
      </c>
      <c r="AF179" s="5">
        <v>0</v>
      </c>
      <c r="AG179" s="5">
        <v>0.3</v>
      </c>
      <c r="AH179" s="6"/>
      <c r="AI179" s="6"/>
      <c r="AJ179" s="7">
        <v>0</v>
      </c>
      <c r="AK179" s="7">
        <v>0</v>
      </c>
      <c r="AL179" s="7">
        <v>0</v>
      </c>
      <c r="AM179" s="7">
        <v>0</v>
      </c>
      <c r="AN179" s="7">
        <v>0</v>
      </c>
      <c r="AO179" s="12"/>
      <c r="AP179" s="12"/>
      <c r="AQ179" s="12"/>
      <c r="AR179" s="12"/>
      <c r="AS179" s="12"/>
      <c r="AT179" s="12"/>
      <c r="AU179" s="12"/>
      <c r="AV179" s="12"/>
      <c r="AW179" s="12"/>
      <c r="AX179" s="12"/>
      <c r="AY179" s="12"/>
      <c r="AZ179" s="8"/>
    </row>
    <row r="180" spans="1:52" s="21" customFormat="1" ht="16.5" x14ac:dyDescent="0.25">
      <c r="A180" s="159" t="str">
        <f>_xlfn.XLOOKUP(Y180,Mapping!B:B,Mapping!J:J,"Not Found",0,1)</f>
        <v>Import Strategies</v>
      </c>
      <c r="B180" s="159" t="str">
        <f t="shared" si="12"/>
        <v>DEGTImport Strategies46119.9145833333</v>
      </c>
      <c r="C180" s="159"/>
      <c r="D180" s="159" t="str">
        <f t="shared" si="13"/>
        <v>import strategies</v>
      </c>
      <c r="E180" s="159" t="str">
        <f t="shared" si="14"/>
        <v>MCPDEGTImport Strategiesimport strategies</v>
      </c>
      <c r="F180" s="159" t="str">
        <f t="shared" si="15"/>
        <v>MCPDEGTImport Strategies</v>
      </c>
      <c r="G180" s="218" t="s">
        <v>47</v>
      </c>
      <c r="H180" s="159" t="str">
        <f t="shared" si="16"/>
        <v>Completed</v>
      </c>
      <c r="I180" s="159" t="s">
        <v>47</v>
      </c>
      <c r="J180" s="159" t="str">
        <f t="shared" si="17"/>
        <v>MCPDEGTImport Strategiesimport strategiesimport strategies46119.914583333346119.9256944444</v>
      </c>
      <c r="K180" s="218" t="str">
        <f>IF(NOT(ISERROR(HLOOKUP(A180,'MCP-Tracker Old'!$10:$10,1,0))),"Y","N")</f>
        <v>Y</v>
      </c>
      <c r="L180" s="159"/>
      <c r="M180" s="159"/>
      <c r="N180" s="159"/>
      <c r="O180" s="2">
        <v>2603</v>
      </c>
      <c r="P180" s="3" t="s">
        <v>219</v>
      </c>
      <c r="Q180" s="3" t="s">
        <v>39</v>
      </c>
      <c r="R180" s="3" t="s">
        <v>145</v>
      </c>
      <c r="S180" s="3" t="s">
        <v>156</v>
      </c>
      <c r="T180" s="4">
        <v>46119.914583333331</v>
      </c>
      <c r="U180" s="4">
        <v>46119.925694444442</v>
      </c>
      <c r="V180" s="4">
        <v>46119.926388888889</v>
      </c>
      <c r="W180" s="4" t="s">
        <v>42</v>
      </c>
      <c r="X180" s="3" t="s">
        <v>43</v>
      </c>
      <c r="Y180" s="4" t="s">
        <v>223</v>
      </c>
      <c r="Z180" s="2">
        <v>1</v>
      </c>
      <c r="AA180" s="3" t="s">
        <v>148</v>
      </c>
      <c r="AB180" s="5">
        <v>0.27</v>
      </c>
      <c r="AC180" s="5">
        <v>0</v>
      </c>
      <c r="AD180" s="5">
        <v>0.27</v>
      </c>
      <c r="AE180" s="5">
        <v>0</v>
      </c>
      <c r="AF180" s="5">
        <v>0</v>
      </c>
      <c r="AG180" s="5">
        <v>0.27</v>
      </c>
      <c r="AH180" s="6"/>
      <c r="AI180" s="6"/>
      <c r="AJ180" s="7">
        <v>0</v>
      </c>
      <c r="AK180" s="7">
        <v>0</v>
      </c>
      <c r="AL180" s="7">
        <v>0</v>
      </c>
      <c r="AM180" s="7">
        <v>0</v>
      </c>
      <c r="AN180" s="7">
        <v>0</v>
      </c>
      <c r="AO180" s="12"/>
      <c r="AP180" s="12"/>
      <c r="AQ180" s="12"/>
      <c r="AR180" s="12"/>
      <c r="AS180" s="12"/>
      <c r="AT180" s="12"/>
      <c r="AU180" s="12"/>
      <c r="AV180" s="12"/>
      <c r="AW180" s="12"/>
      <c r="AX180" s="12"/>
      <c r="AY180" s="12"/>
      <c r="AZ180" s="8"/>
    </row>
    <row r="181" spans="1:52" s="21" customFormat="1" ht="16.5" x14ac:dyDescent="0.25">
      <c r="A181" s="159" t="str">
        <f>_xlfn.XLOOKUP(Y181,Mapping!B:B,Mapping!J:J,"Not Found",0,1)</f>
        <v>Planning (NII)</v>
      </c>
      <c r="B181" s="159" t="str">
        <f t="shared" si="12"/>
        <v>BEGTPlanning (NII)46119.9208333333</v>
      </c>
      <c r="C181" s="159"/>
      <c r="D181" s="159" t="str">
        <f t="shared" si="13"/>
        <v>planning run01</v>
      </c>
      <c r="E181" s="159" t="str">
        <f t="shared" si="14"/>
        <v>MCPBEGTPlanning (NII)planning run01</v>
      </c>
      <c r="F181" s="159" t="str">
        <f t="shared" si="15"/>
        <v>MCPBEGTPlanning (NII)</v>
      </c>
      <c r="G181" s="218" t="s">
        <v>47</v>
      </c>
      <c r="H181" s="159" t="str">
        <f t="shared" si="16"/>
        <v>Completed</v>
      </c>
      <c r="I181" s="159" t="s">
        <v>47</v>
      </c>
      <c r="J181" s="159" t="str">
        <f t="shared" si="17"/>
        <v>MCPBEGTPlanning (NII)planning run01planning run0146119.920833333346120.0743055556</v>
      </c>
      <c r="K181" s="218" t="str">
        <f>IF(NOT(ISERROR(HLOOKUP(A181,'MCP-Tracker Old'!$10:$10,1,0))),"Y","N")</f>
        <v>Y</v>
      </c>
      <c r="L181" s="159"/>
      <c r="M181" s="159"/>
      <c r="N181" s="159"/>
      <c r="O181" s="2">
        <v>2603</v>
      </c>
      <c r="P181" s="3" t="s">
        <v>179</v>
      </c>
      <c r="Q181" s="3" t="s">
        <v>39</v>
      </c>
      <c r="R181" s="3" t="s">
        <v>158</v>
      </c>
      <c r="S181" s="3" t="s">
        <v>159</v>
      </c>
      <c r="T181" s="4">
        <v>46119.92083333333</v>
      </c>
      <c r="U181" s="4">
        <v>46120.074305555558</v>
      </c>
      <c r="V181" s="4">
        <v>46120.074305555558</v>
      </c>
      <c r="W181" s="4" t="s">
        <v>42</v>
      </c>
      <c r="X181" s="3" t="s">
        <v>43</v>
      </c>
      <c r="Y181" s="4" t="s">
        <v>189</v>
      </c>
      <c r="Z181" s="2">
        <v>1</v>
      </c>
      <c r="AA181" s="3" t="s">
        <v>161</v>
      </c>
      <c r="AB181" s="5">
        <v>3.68</v>
      </c>
      <c r="AC181" s="5">
        <v>0</v>
      </c>
      <c r="AD181" s="5">
        <v>3.68</v>
      </c>
      <c r="AE181" s="5">
        <v>0</v>
      </c>
      <c r="AF181" s="5">
        <v>0</v>
      </c>
      <c r="AG181" s="5">
        <v>3.68</v>
      </c>
      <c r="AH181" s="6"/>
      <c r="AI181" s="6"/>
      <c r="AJ181" s="7">
        <v>0</v>
      </c>
      <c r="AK181" s="7">
        <v>0</v>
      </c>
      <c r="AL181" s="7">
        <v>0</v>
      </c>
      <c r="AM181" s="7">
        <v>0</v>
      </c>
      <c r="AN181" s="7">
        <v>0</v>
      </c>
      <c r="AO181" s="12"/>
      <c r="AP181" s="12"/>
      <c r="AQ181" s="12"/>
      <c r="AR181" s="12"/>
      <c r="AS181" s="12"/>
      <c r="AT181" s="12"/>
      <c r="AU181" s="12"/>
      <c r="AV181" s="12"/>
      <c r="AW181" s="12"/>
      <c r="AX181" s="12"/>
      <c r="AY181" s="12"/>
      <c r="AZ181" s="8"/>
    </row>
    <row r="182" spans="1:52" s="21" customFormat="1" ht="16.5" x14ac:dyDescent="0.25">
      <c r="A182" s="159" t="str">
        <f>_xlfn.XLOOKUP(Y182,Mapping!B:B,Mapping!J:J,"Not Found",0,1)</f>
        <v>Planning (NII)</v>
      </c>
      <c r="B182" s="159" t="str">
        <f t="shared" si="12"/>
        <v>DEGTPlanning (NII)46119.9263888889</v>
      </c>
      <c r="C182" s="159"/>
      <c r="D182" s="159" t="str">
        <f t="shared" si="13"/>
        <v>planning run01</v>
      </c>
      <c r="E182" s="159" t="str">
        <f t="shared" si="14"/>
        <v>MCPDEGTPlanning (NII)planning run01</v>
      </c>
      <c r="F182" s="159" t="str">
        <f t="shared" si="15"/>
        <v>MCPDEGTPlanning (NII)</v>
      </c>
      <c r="G182" s="218" t="s">
        <v>47</v>
      </c>
      <c r="H182" s="159" t="str">
        <f t="shared" si="16"/>
        <v>Completed</v>
      </c>
      <c r="I182" s="159" t="s">
        <v>47</v>
      </c>
      <c r="J182" s="159" t="str">
        <f t="shared" si="17"/>
        <v>MCPDEGTPlanning (NII)planning run01planning run0146119.926388888946120.0479166667</v>
      </c>
      <c r="K182" s="218" t="str">
        <f>IF(NOT(ISERROR(HLOOKUP(A182,'MCP-Tracker Old'!$10:$10,1,0))),"Y","N")</f>
        <v>Y</v>
      </c>
      <c r="L182" s="159"/>
      <c r="M182" s="159"/>
      <c r="N182" s="159"/>
      <c r="O182" s="2">
        <v>2603</v>
      </c>
      <c r="P182" s="3" t="s">
        <v>219</v>
      </c>
      <c r="Q182" s="3" t="s">
        <v>39</v>
      </c>
      <c r="R182" s="3" t="s">
        <v>158</v>
      </c>
      <c r="S182" s="3" t="s">
        <v>159</v>
      </c>
      <c r="T182" s="4">
        <v>46119.926388888889</v>
      </c>
      <c r="U182" s="4">
        <v>46120.04791666667</v>
      </c>
      <c r="V182" s="4">
        <v>46120.04791666667</v>
      </c>
      <c r="W182" s="4" t="s">
        <v>42</v>
      </c>
      <c r="X182" s="3" t="s">
        <v>43</v>
      </c>
      <c r="Y182" s="4" t="s">
        <v>227</v>
      </c>
      <c r="Z182" s="2">
        <v>1</v>
      </c>
      <c r="AA182" s="3" t="s">
        <v>161</v>
      </c>
      <c r="AB182" s="5">
        <v>2.92</v>
      </c>
      <c r="AC182" s="5">
        <v>0</v>
      </c>
      <c r="AD182" s="5">
        <v>2.92</v>
      </c>
      <c r="AE182" s="5">
        <v>0</v>
      </c>
      <c r="AF182" s="5">
        <v>0</v>
      </c>
      <c r="AG182" s="5">
        <v>2.92</v>
      </c>
      <c r="AH182" s="6"/>
      <c r="AI182" s="6"/>
      <c r="AJ182" s="7">
        <v>0</v>
      </c>
      <c r="AK182" s="7">
        <v>0</v>
      </c>
      <c r="AL182" s="7">
        <v>0</v>
      </c>
      <c r="AM182" s="7">
        <v>0</v>
      </c>
      <c r="AN182" s="7">
        <v>0</v>
      </c>
      <c r="AO182" s="12"/>
      <c r="AP182" s="12"/>
      <c r="AQ182" s="12"/>
      <c r="AR182" s="12"/>
      <c r="AS182" s="12"/>
      <c r="AT182" s="12"/>
      <c r="AU182" s="12"/>
      <c r="AV182" s="12"/>
      <c r="AW182" s="12"/>
      <c r="AX182" s="12"/>
      <c r="AY182" s="12"/>
      <c r="AZ182" s="8"/>
    </row>
    <row r="183" spans="1:52" s="21" customFormat="1" ht="16.5" x14ac:dyDescent="0.25">
      <c r="A183" s="159" t="str">
        <f>_xlfn.XLOOKUP(Y183,Mapping!B:B,Mapping!J:J,"Not Found",0,1)</f>
        <v>Load Compare Spreads</v>
      </c>
      <c r="B183" s="159" t="str">
        <f t="shared" si="12"/>
        <v>BEDBLoad Compare Spreads46119.9291666667</v>
      </c>
      <c r="C183" s="159"/>
      <c r="D183" s="159" t="str">
        <f t="shared" si="13"/>
        <v>load Spreads</v>
      </c>
      <c r="E183" s="159" t="str">
        <f t="shared" si="14"/>
        <v>MRPBEDBLoad Compare Spreadsload Spreads</v>
      </c>
      <c r="F183" s="159" t="str">
        <f t="shared" si="15"/>
        <v>MRPBEDBLoad Compare Spreads</v>
      </c>
      <c r="G183" s="218" t="s">
        <v>47</v>
      </c>
      <c r="H183" s="159" t="str">
        <f t="shared" si="16"/>
        <v>Completed</v>
      </c>
      <c r="I183" s="159" t="s">
        <v>47</v>
      </c>
      <c r="J183" s="159" t="str">
        <f t="shared" si="17"/>
        <v>MRPBEDBLoad Compare Spreadsload Spreadsload Spreads46119.929166666746119.9368055556</v>
      </c>
      <c r="K183" s="218" t="str">
        <f>IF(NOT(ISERROR(HLOOKUP(A183,'MCP-Tracker Old'!$10:$10,1,0))),"Y","N")</f>
        <v>Y</v>
      </c>
      <c r="L183" s="159"/>
      <c r="M183" s="159"/>
      <c r="N183" s="159"/>
      <c r="O183" s="2">
        <v>2603</v>
      </c>
      <c r="P183" s="3" t="s">
        <v>382</v>
      </c>
      <c r="Q183" s="3" t="s">
        <v>383</v>
      </c>
      <c r="R183" s="3" t="s">
        <v>65</v>
      </c>
      <c r="S183" s="3" t="s">
        <v>66</v>
      </c>
      <c r="T183" s="4">
        <v>46119.929166666669</v>
      </c>
      <c r="U183" s="4">
        <v>46119.936805555553</v>
      </c>
      <c r="V183" s="4">
        <v>46119.936805555553</v>
      </c>
      <c r="W183" s="4" t="s">
        <v>42</v>
      </c>
      <c r="X183" s="3" t="s">
        <v>43</v>
      </c>
      <c r="Y183" s="4" t="s">
        <v>385</v>
      </c>
      <c r="Z183" s="2">
        <v>1</v>
      </c>
      <c r="AA183" s="3" t="s">
        <v>69</v>
      </c>
      <c r="AB183" s="5">
        <v>0.18</v>
      </c>
      <c r="AC183" s="5">
        <v>0</v>
      </c>
      <c r="AD183" s="5">
        <v>0.18</v>
      </c>
      <c r="AE183" s="5">
        <v>0</v>
      </c>
      <c r="AF183" s="5">
        <v>0</v>
      </c>
      <c r="AG183" s="5">
        <v>0.18</v>
      </c>
      <c r="AH183" s="6"/>
      <c r="AI183" s="6"/>
      <c r="AJ183" s="7">
        <v>0</v>
      </c>
      <c r="AK183" s="7">
        <v>0</v>
      </c>
      <c r="AL183" s="7">
        <v>0</v>
      </c>
      <c r="AM183" s="7">
        <v>0</v>
      </c>
      <c r="AN183" s="7">
        <v>0</v>
      </c>
      <c r="AO183" s="12"/>
      <c r="AP183" s="12"/>
      <c r="AQ183" s="12"/>
      <c r="AR183" s="12"/>
      <c r="AS183" s="12"/>
      <c r="AT183" s="12"/>
      <c r="AU183" s="12"/>
      <c r="AV183" s="12"/>
      <c r="AW183" s="12"/>
      <c r="AX183" s="12"/>
      <c r="AY183" s="12"/>
      <c r="AZ183" s="8"/>
    </row>
    <row r="184" spans="1:52" s="21" customFormat="1" ht="16.5" x14ac:dyDescent="0.25">
      <c r="A184" s="159" t="str">
        <f>_xlfn.XLOOKUP(Y184,Mapping!B:B,Mapping!J:J,"Not Found",0,1)</f>
        <v>Load Compare Spreads</v>
      </c>
      <c r="B184" s="159" t="str">
        <f t="shared" si="12"/>
        <v>BEDBLoad Compare Spreads46119.9368055556</v>
      </c>
      <c r="C184" s="159"/>
      <c r="D184" s="159" t="str">
        <f t="shared" si="13"/>
        <v>Spreads comparison</v>
      </c>
      <c r="E184" s="159" t="str">
        <f t="shared" si="14"/>
        <v>MRPBEDBLoad Compare SpreadsSpreads comparison</v>
      </c>
      <c r="F184" s="159" t="str">
        <f t="shared" si="15"/>
        <v>MRPBEDBLoad Compare Spreads</v>
      </c>
      <c r="G184" s="218" t="s">
        <v>47</v>
      </c>
      <c r="H184" s="159" t="str">
        <f t="shared" si="16"/>
        <v>Completed</v>
      </c>
      <c r="I184" s="159" t="s">
        <v>47</v>
      </c>
      <c r="J184" s="159" t="str">
        <f t="shared" si="17"/>
        <v>MRPBEDBLoad Compare SpreadsSpreads comparisonSpreads comparison46119.936805555646119.9375</v>
      </c>
      <c r="K184" s="218" t="str">
        <f>IF(NOT(ISERROR(HLOOKUP(A184,'MCP-Tracker Old'!$10:$10,1,0))),"Y","N")</f>
        <v>Y</v>
      </c>
      <c r="L184" s="159"/>
      <c r="M184" s="159"/>
      <c r="N184" s="159"/>
      <c r="O184" s="2">
        <v>2603</v>
      </c>
      <c r="P184" s="3" t="s">
        <v>382</v>
      </c>
      <c r="Q184" s="3" t="s">
        <v>383</v>
      </c>
      <c r="R184" s="3" t="s">
        <v>70</v>
      </c>
      <c r="S184" s="3" t="s">
        <v>331</v>
      </c>
      <c r="T184" s="4">
        <v>46119.936805555553</v>
      </c>
      <c r="U184" s="4">
        <v>46119.9375</v>
      </c>
      <c r="V184" s="4">
        <v>46119.938194444447</v>
      </c>
      <c r="W184" s="4" t="s">
        <v>42</v>
      </c>
      <c r="X184" s="3" t="s">
        <v>43</v>
      </c>
      <c r="Y184" s="4" t="s">
        <v>385</v>
      </c>
      <c r="Z184" s="2">
        <v>1</v>
      </c>
      <c r="AA184" s="3" t="s">
        <v>71</v>
      </c>
      <c r="AB184" s="5">
        <v>0.02</v>
      </c>
      <c r="AC184" s="5">
        <v>0</v>
      </c>
      <c r="AD184" s="5">
        <v>0.02</v>
      </c>
      <c r="AE184" s="5">
        <v>0</v>
      </c>
      <c r="AF184" s="5">
        <v>0</v>
      </c>
      <c r="AG184" s="5">
        <v>0.02</v>
      </c>
      <c r="AH184" s="6"/>
      <c r="AI184" s="6"/>
      <c r="AJ184" s="7">
        <v>0</v>
      </c>
      <c r="AK184" s="7">
        <v>0</v>
      </c>
      <c r="AL184" s="7">
        <v>0</v>
      </c>
      <c r="AM184" s="7">
        <v>0</v>
      </c>
      <c r="AN184" s="7">
        <v>0</v>
      </c>
      <c r="AO184" s="12"/>
      <c r="AP184" s="12"/>
      <c r="AQ184" s="12"/>
      <c r="AR184" s="12"/>
      <c r="AS184" s="12"/>
      <c r="AT184" s="12"/>
      <c r="AU184" s="12"/>
      <c r="AV184" s="12"/>
      <c r="AW184" s="12"/>
      <c r="AX184" s="12"/>
      <c r="AY184" s="12"/>
      <c r="AZ184" s="8"/>
    </row>
    <row r="185" spans="1:52" s="21" customFormat="1" ht="16.5" x14ac:dyDescent="0.25">
      <c r="A185" s="159" t="str">
        <f>_xlfn.XLOOKUP(Y185,Mapping!B:B,Mapping!J:J,"Not Found",0,1)</f>
        <v>Load Compare MP</v>
      </c>
      <c r="B185" s="159" t="str">
        <f t="shared" si="12"/>
        <v>BEDBLoad Compare MP46119.9381944444</v>
      </c>
      <c r="C185" s="159"/>
      <c r="D185" s="159" t="str">
        <f t="shared" si="13"/>
        <v>load MPs</v>
      </c>
      <c r="E185" s="159" t="str">
        <f t="shared" si="14"/>
        <v>MRPBEDBLoad Compare MPload MPs</v>
      </c>
      <c r="F185" s="159" t="str">
        <f t="shared" si="15"/>
        <v>MRPBEDBLoad Compare MP</v>
      </c>
      <c r="G185" s="218" t="s">
        <v>47</v>
      </c>
      <c r="H185" s="159" t="str">
        <f t="shared" si="16"/>
        <v>Failed</v>
      </c>
      <c r="I185" s="159" t="s">
        <v>47</v>
      </c>
      <c r="J185" s="159" t="str">
        <f t="shared" si="17"/>
        <v>MRPBEDBLoad Compare MPload MPsload MPs46119.938194444446119.9381944444</v>
      </c>
      <c r="K185" s="218" t="str">
        <f>IF(NOT(ISERROR(HLOOKUP(A185,'MCP-Tracker Old'!$10:$10,1,0))),"Y","N")</f>
        <v>Y</v>
      </c>
      <c r="L185" s="159"/>
      <c r="M185" s="159"/>
      <c r="N185" s="159"/>
      <c r="O185" s="2">
        <v>2603</v>
      </c>
      <c r="P185" s="3" t="s">
        <v>382</v>
      </c>
      <c r="Q185" s="3" t="s">
        <v>383</v>
      </c>
      <c r="R185" s="3" t="s">
        <v>387</v>
      </c>
      <c r="S185" s="3" t="s">
        <v>42</v>
      </c>
      <c r="T185" s="4">
        <v>46119.938194444447</v>
      </c>
      <c r="U185" s="4">
        <v>46119.938194444447</v>
      </c>
      <c r="V185" s="4">
        <v>46120.029166666667</v>
      </c>
      <c r="W185" s="4" t="s">
        <v>346</v>
      </c>
      <c r="X185" s="3" t="s">
        <v>54</v>
      </c>
      <c r="Y185" s="4" t="s">
        <v>389</v>
      </c>
      <c r="Z185" s="2">
        <v>1</v>
      </c>
      <c r="AA185" s="3" t="s">
        <v>390</v>
      </c>
      <c r="AB185" s="5">
        <v>0</v>
      </c>
      <c r="AC185" s="5">
        <v>0</v>
      </c>
      <c r="AD185" s="5">
        <v>0</v>
      </c>
      <c r="AE185" s="5">
        <v>0</v>
      </c>
      <c r="AF185" s="5">
        <v>0</v>
      </c>
      <c r="AG185" s="5">
        <v>0</v>
      </c>
      <c r="AH185" s="6"/>
      <c r="AI185" s="6"/>
      <c r="AJ185" s="7">
        <v>0</v>
      </c>
      <c r="AK185" s="7">
        <v>0</v>
      </c>
      <c r="AL185" s="7">
        <v>0</v>
      </c>
      <c r="AM185" s="7">
        <v>0</v>
      </c>
      <c r="AN185" s="7">
        <v>0</v>
      </c>
      <c r="AO185" s="12"/>
      <c r="AP185" s="12"/>
      <c r="AQ185" s="12"/>
      <c r="AR185" s="12"/>
      <c r="AS185" s="12"/>
      <c r="AT185" s="12"/>
      <c r="AU185" s="12"/>
      <c r="AV185" s="12"/>
      <c r="AW185" s="12"/>
      <c r="AX185" s="12"/>
      <c r="AY185" s="12"/>
      <c r="AZ185" s="8"/>
    </row>
    <row r="186" spans="1:52" s="21" customFormat="1" ht="16.5" x14ac:dyDescent="0.25">
      <c r="A186" s="159" t="str">
        <f>_xlfn.XLOOKUP(Y186,Mapping!B:B,Mapping!J:J,"Not Found",0,1)</f>
        <v>Load Compare MP</v>
      </c>
      <c r="B186" s="159" t="str">
        <f t="shared" si="12"/>
        <v>BEDBLoad Compare MP46120.0291666667</v>
      </c>
      <c r="C186" s="159"/>
      <c r="D186" s="159" t="str">
        <f t="shared" si="13"/>
        <v>load MPs</v>
      </c>
      <c r="E186" s="159" t="str">
        <f t="shared" si="14"/>
        <v>MRPBEDBLoad Compare MPload MPs</v>
      </c>
      <c r="F186" s="159" t="str">
        <f t="shared" si="15"/>
        <v>MRPBEDBLoad Compare MP</v>
      </c>
      <c r="G186" s="218" t="s">
        <v>47</v>
      </c>
      <c r="H186" s="159" t="str">
        <f t="shared" si="16"/>
        <v>Completed</v>
      </c>
      <c r="I186" s="159" t="s">
        <v>47</v>
      </c>
      <c r="J186" s="159" t="str">
        <f t="shared" si="17"/>
        <v>MRPBEDBLoad Compare MPload MPsload MPs46120.029166666746120.03125</v>
      </c>
      <c r="K186" s="218" t="str">
        <f>IF(NOT(ISERROR(HLOOKUP(A186,'MCP-Tracker Old'!$10:$10,1,0))),"Y","N")</f>
        <v>Y</v>
      </c>
      <c r="L186" s="159"/>
      <c r="M186" s="159"/>
      <c r="N186" s="159"/>
      <c r="O186" s="2">
        <v>2603</v>
      </c>
      <c r="P186" s="3" t="s">
        <v>382</v>
      </c>
      <c r="Q186" s="3" t="s">
        <v>383</v>
      </c>
      <c r="R186" s="3" t="s">
        <v>387</v>
      </c>
      <c r="S186" s="3" t="s">
        <v>388</v>
      </c>
      <c r="T186" s="4">
        <v>46120.029166666667</v>
      </c>
      <c r="U186" s="4">
        <v>46120.03125</v>
      </c>
      <c r="V186" s="4">
        <v>46120.03125</v>
      </c>
      <c r="W186" s="4" t="s">
        <v>42</v>
      </c>
      <c r="X186" s="3" t="s">
        <v>43</v>
      </c>
      <c r="Y186" s="4" t="s">
        <v>3757</v>
      </c>
      <c r="Z186" s="2">
        <v>2</v>
      </c>
      <c r="AA186" s="3" t="s">
        <v>390</v>
      </c>
      <c r="AB186" s="5">
        <v>0.05</v>
      </c>
      <c r="AC186" s="5">
        <v>0</v>
      </c>
      <c r="AD186" s="5">
        <v>0.05</v>
      </c>
      <c r="AE186" s="5">
        <v>0</v>
      </c>
      <c r="AF186" s="5">
        <v>0</v>
      </c>
      <c r="AG186" s="5">
        <v>0.05</v>
      </c>
      <c r="AH186" s="6"/>
      <c r="AI186" s="6"/>
      <c r="AJ186" s="7">
        <v>0</v>
      </c>
      <c r="AK186" s="7">
        <v>0</v>
      </c>
      <c r="AL186" s="7">
        <v>0</v>
      </c>
      <c r="AM186" s="7">
        <v>0</v>
      </c>
      <c r="AN186" s="7">
        <v>0</v>
      </c>
      <c r="AO186" s="12"/>
      <c r="AP186" s="12"/>
      <c r="AQ186" s="12"/>
      <c r="AR186" s="12"/>
      <c r="AS186" s="12"/>
      <c r="AT186" s="12"/>
      <c r="AU186" s="12"/>
      <c r="AV186" s="12"/>
      <c r="AW186" s="12"/>
      <c r="AX186" s="12"/>
      <c r="AY186" s="12"/>
      <c r="AZ186" s="8"/>
    </row>
    <row r="187" spans="1:52" s="21" customFormat="1" ht="16.5" x14ac:dyDescent="0.25">
      <c r="A187" s="159" t="str">
        <f>_xlfn.XLOOKUP(Y187,Mapping!B:B,Mapping!J:J,"Not Found",0,1)</f>
        <v>Load Compare MP</v>
      </c>
      <c r="B187" s="159" t="str">
        <f t="shared" si="12"/>
        <v>BEDBLoad Compare MP46120.03125</v>
      </c>
      <c r="C187" s="159"/>
      <c r="D187" s="159" t="str">
        <f t="shared" si="13"/>
        <v>Model parameters comparison</v>
      </c>
      <c r="E187" s="159" t="str">
        <f t="shared" si="14"/>
        <v>MRPBEDBLoad Compare MPModel parameters comparison</v>
      </c>
      <c r="F187" s="159" t="str">
        <f t="shared" si="15"/>
        <v>MRPBEDBLoad Compare MP</v>
      </c>
      <c r="G187" s="218" t="s">
        <v>47</v>
      </c>
      <c r="H187" s="159" t="str">
        <f t="shared" si="16"/>
        <v>Completed</v>
      </c>
      <c r="I187" s="159" t="s">
        <v>47</v>
      </c>
      <c r="J187" s="159" t="str">
        <f t="shared" si="17"/>
        <v>MRPBEDBLoad Compare MPModel parameters comparisonModel parameters comparison46120.0312546120.0319444444</v>
      </c>
      <c r="K187" s="218" t="str">
        <f>IF(NOT(ISERROR(HLOOKUP(A187,'MCP-Tracker Old'!$10:$10,1,0))),"Y","N")</f>
        <v>Y</v>
      </c>
      <c r="L187" s="159"/>
      <c r="M187" s="159"/>
      <c r="N187" s="159"/>
      <c r="O187" s="2">
        <v>2603</v>
      </c>
      <c r="P187" s="3" t="s">
        <v>382</v>
      </c>
      <c r="Q187" s="3" t="s">
        <v>383</v>
      </c>
      <c r="R187" s="3" t="s">
        <v>53</v>
      </c>
      <c r="S187" s="3" t="s">
        <v>329</v>
      </c>
      <c r="T187" s="4">
        <v>46120.03125</v>
      </c>
      <c r="U187" s="4">
        <v>46120.031944444447</v>
      </c>
      <c r="V187" s="4">
        <v>46120.079861111109</v>
      </c>
      <c r="W187" s="4" t="s">
        <v>42</v>
      </c>
      <c r="X187" s="3" t="s">
        <v>43</v>
      </c>
      <c r="Y187" s="4" t="s">
        <v>3757</v>
      </c>
      <c r="Z187" s="2">
        <v>1</v>
      </c>
      <c r="AA187" s="3" t="s">
        <v>55</v>
      </c>
      <c r="AB187" s="5">
        <v>0.02</v>
      </c>
      <c r="AC187" s="5">
        <v>0</v>
      </c>
      <c r="AD187" s="5">
        <v>0.02</v>
      </c>
      <c r="AE187" s="5">
        <v>0</v>
      </c>
      <c r="AF187" s="5">
        <v>0</v>
      </c>
      <c r="AG187" s="5">
        <v>0.02</v>
      </c>
      <c r="AH187" s="6"/>
      <c r="AI187" s="6"/>
      <c r="AJ187" s="7">
        <v>0</v>
      </c>
      <c r="AK187" s="7">
        <v>0</v>
      </c>
      <c r="AL187" s="7">
        <v>0</v>
      </c>
      <c r="AM187" s="7">
        <v>0</v>
      </c>
      <c r="AN187" s="7">
        <v>0</v>
      </c>
      <c r="AO187" s="12"/>
      <c r="AP187" s="12"/>
      <c r="AQ187" s="12"/>
      <c r="AR187" s="12"/>
      <c r="AS187" s="12"/>
      <c r="AT187" s="12"/>
      <c r="AU187" s="12"/>
      <c r="AV187" s="12"/>
      <c r="AW187" s="12"/>
      <c r="AX187" s="12"/>
      <c r="AY187" s="12"/>
      <c r="AZ187" s="8"/>
    </row>
    <row r="188" spans="1:52" s="21" customFormat="1" ht="16.5" x14ac:dyDescent="0.25">
      <c r="A188" s="159" t="str">
        <f>_xlfn.XLOOKUP(Y188,Mapping!B:B,Mapping!J:J,"Not Found",0,1)</f>
        <v>CSRBB Planning</v>
      </c>
      <c r="B188" s="159" t="str">
        <f t="shared" si="12"/>
        <v>NLBTRCSRBB Planning46120.0375</v>
      </c>
      <c r="C188" s="159"/>
      <c r="D188" s="159" t="str">
        <f t="shared" si="13"/>
        <v>import CSRBB strategies</v>
      </c>
      <c r="E188" s="159" t="str">
        <f t="shared" si="14"/>
        <v>MCPNLBTRCSRBB Planningimport CSRBB strategies</v>
      </c>
      <c r="F188" s="159" t="str">
        <f t="shared" si="15"/>
        <v>MCPNLBTRCSRBB Planning</v>
      </c>
      <c r="G188" s="218" t="s">
        <v>47</v>
      </c>
      <c r="H188" s="159" t="str">
        <f t="shared" si="16"/>
        <v>Completed</v>
      </c>
      <c r="I188" s="159" t="s">
        <v>47</v>
      </c>
      <c r="J188" s="159" t="str">
        <f t="shared" si="17"/>
        <v>MCPNLBTRCSRBB Planningimport CSRBB strategiesimport CSRBB strategies46120.037546120.1972222222</v>
      </c>
      <c r="K188" s="218" t="str">
        <f>IF(NOT(ISERROR(HLOOKUP(A188,'MCP-Tracker Old'!$10:$10,1,0))),"Y","N")</f>
        <v>Y</v>
      </c>
      <c r="L188" s="159"/>
      <c r="M188" s="159"/>
      <c r="N188" s="159"/>
      <c r="O188" s="2">
        <v>2603</v>
      </c>
      <c r="P188" s="3" t="s">
        <v>260</v>
      </c>
      <c r="Q188" s="3" t="s">
        <v>39</v>
      </c>
      <c r="R188" s="3" t="s">
        <v>106</v>
      </c>
      <c r="S188" s="3" t="s">
        <v>107</v>
      </c>
      <c r="T188" s="4">
        <v>46120.037499999999</v>
      </c>
      <c r="U188" s="4">
        <v>46120.197222222225</v>
      </c>
      <c r="V188" s="4">
        <v>46120.197222222225</v>
      </c>
      <c r="W188" s="4" t="s">
        <v>42</v>
      </c>
      <c r="X188" s="3" t="s">
        <v>43</v>
      </c>
      <c r="Y188" s="4" t="s">
        <v>283</v>
      </c>
      <c r="Z188" s="2">
        <v>1</v>
      </c>
      <c r="AA188" s="3" t="s">
        <v>108</v>
      </c>
      <c r="AB188" s="5">
        <v>3.83</v>
      </c>
      <c r="AC188" s="5">
        <v>0</v>
      </c>
      <c r="AD188" s="5">
        <v>3.83</v>
      </c>
      <c r="AE188" s="5">
        <v>0</v>
      </c>
      <c r="AF188" s="5">
        <v>0</v>
      </c>
      <c r="AG188" s="5">
        <v>3.83</v>
      </c>
      <c r="AH188" s="6"/>
      <c r="AI188" s="6"/>
      <c r="AJ188" s="7">
        <v>0</v>
      </c>
      <c r="AK188" s="7">
        <v>0</v>
      </c>
      <c r="AL188" s="7">
        <v>0</v>
      </c>
      <c r="AM188" s="7">
        <v>0</v>
      </c>
      <c r="AN188" s="7">
        <v>0</v>
      </c>
      <c r="AO188" s="12"/>
      <c r="AP188" s="12"/>
      <c r="AQ188" s="12"/>
      <c r="AR188" s="12"/>
      <c r="AS188" s="12"/>
      <c r="AT188" s="12"/>
      <c r="AU188" s="12"/>
      <c r="AV188" s="12"/>
      <c r="AW188" s="12"/>
      <c r="AX188" s="12"/>
      <c r="AY188" s="12"/>
      <c r="AZ188" s="8"/>
    </row>
    <row r="189" spans="1:52" s="21" customFormat="1" ht="16.5" x14ac:dyDescent="0.25">
      <c r="A189" s="159" t="str">
        <f>_xlfn.XLOOKUP(Y189,Mapping!B:B,Mapping!J:J,"Not Found",0,1)</f>
        <v>Planning (NII)</v>
      </c>
      <c r="B189" s="159" t="str">
        <f t="shared" si="12"/>
        <v>DEGTPlanning (NII)46120.0479166667</v>
      </c>
      <c r="C189" s="159"/>
      <c r="D189" s="159" t="str">
        <f t="shared" si="13"/>
        <v>MDL Processing</v>
      </c>
      <c r="E189" s="159" t="str">
        <f t="shared" si="14"/>
        <v>MCPDEGTPlanning (NII)MDL Processing</v>
      </c>
      <c r="F189" s="159" t="str">
        <f t="shared" si="15"/>
        <v>MCPDEGTPlanning (NII)</v>
      </c>
      <c r="G189" s="218" t="s">
        <v>47</v>
      </c>
      <c r="H189" s="159" t="str">
        <f t="shared" si="16"/>
        <v>Completed</v>
      </c>
      <c r="I189" s="159" t="s">
        <v>47</v>
      </c>
      <c r="J189" s="159" t="str">
        <f t="shared" si="17"/>
        <v>MCPDEGTPlanning (NII)MDL ProcessingMDL Processing46120.047916666746120.1076388889</v>
      </c>
      <c r="K189" s="218" t="str">
        <f>IF(NOT(ISERROR(HLOOKUP(A189,'MCP-Tracker Old'!$10:$10,1,0))),"Y","N")</f>
        <v>Y</v>
      </c>
      <c r="L189" s="159"/>
      <c r="M189" s="159"/>
      <c r="N189" s="159"/>
      <c r="O189" s="2">
        <v>2603</v>
      </c>
      <c r="P189" s="3" t="s">
        <v>219</v>
      </c>
      <c r="Q189" s="3" t="s">
        <v>39</v>
      </c>
      <c r="R189" s="3" t="s">
        <v>162</v>
      </c>
      <c r="S189" s="3" t="s">
        <v>163</v>
      </c>
      <c r="T189" s="4">
        <v>46120.04791666667</v>
      </c>
      <c r="U189" s="4">
        <v>46120.107638888891</v>
      </c>
      <c r="V189" s="4">
        <v>46120.107638888891</v>
      </c>
      <c r="W189" s="4" t="s">
        <v>42</v>
      </c>
      <c r="X189" s="3" t="s">
        <v>43</v>
      </c>
      <c r="Y189" s="4" t="s">
        <v>227</v>
      </c>
      <c r="Z189" s="2">
        <v>1</v>
      </c>
      <c r="AA189" s="3" t="s">
        <v>164</v>
      </c>
      <c r="AB189" s="5">
        <v>1.43</v>
      </c>
      <c r="AC189" s="5">
        <v>0</v>
      </c>
      <c r="AD189" s="5">
        <v>1.43</v>
      </c>
      <c r="AE189" s="5">
        <v>0</v>
      </c>
      <c r="AF189" s="5">
        <v>0</v>
      </c>
      <c r="AG189" s="5">
        <v>1.43</v>
      </c>
      <c r="AH189" s="6"/>
      <c r="AI189" s="6"/>
      <c r="AJ189" s="7">
        <v>0</v>
      </c>
      <c r="AK189" s="7">
        <v>0</v>
      </c>
      <c r="AL189" s="7">
        <v>0</v>
      </c>
      <c r="AM189" s="7">
        <v>0</v>
      </c>
      <c r="AN189" s="7">
        <v>0</v>
      </c>
      <c r="AO189" s="12"/>
      <c r="AP189" s="12"/>
      <c r="AQ189" s="12"/>
      <c r="AR189" s="12"/>
      <c r="AS189" s="12"/>
      <c r="AT189" s="12"/>
      <c r="AU189" s="12"/>
      <c r="AV189" s="12"/>
      <c r="AW189" s="12"/>
      <c r="AX189" s="12"/>
      <c r="AY189" s="12"/>
      <c r="AZ189" s="8"/>
    </row>
    <row r="190" spans="1:52" s="21" customFormat="1" ht="16.5" x14ac:dyDescent="0.25">
      <c r="A190" s="159" t="str">
        <f>_xlfn.XLOOKUP(Y190,Mapping!B:B,Mapping!J:J,"Not Found",0,1)</f>
        <v>Planning (NII)</v>
      </c>
      <c r="B190" s="159" t="str">
        <f t="shared" si="12"/>
        <v>BEGTPlanning (NII)46120.0743055556</v>
      </c>
      <c r="C190" s="159"/>
      <c r="D190" s="159" t="str">
        <f t="shared" si="13"/>
        <v>MDL Processing</v>
      </c>
      <c r="E190" s="159" t="str">
        <f t="shared" si="14"/>
        <v>MCPBEGTPlanning (NII)MDL Processing</v>
      </c>
      <c r="F190" s="159" t="str">
        <f t="shared" si="15"/>
        <v>MCPBEGTPlanning (NII)</v>
      </c>
      <c r="G190" s="218" t="s">
        <v>47</v>
      </c>
      <c r="H190" s="159" t="str">
        <f t="shared" si="16"/>
        <v>Completed</v>
      </c>
      <c r="I190" s="159" t="s">
        <v>47</v>
      </c>
      <c r="J190" s="159" t="str">
        <f t="shared" si="17"/>
        <v>MCPBEGTPlanning (NII)MDL ProcessingMDL Processing46120.074305555646120.1243055556</v>
      </c>
      <c r="K190" s="218" t="str">
        <f>IF(NOT(ISERROR(HLOOKUP(A190,'MCP-Tracker Old'!$10:$10,1,0))),"Y","N")</f>
        <v>Y</v>
      </c>
      <c r="L190" s="159"/>
      <c r="M190" s="159"/>
      <c r="N190" s="159"/>
      <c r="O190" s="2">
        <v>2603</v>
      </c>
      <c r="P190" s="3" t="s">
        <v>179</v>
      </c>
      <c r="Q190" s="3" t="s">
        <v>39</v>
      </c>
      <c r="R190" s="3" t="s">
        <v>162</v>
      </c>
      <c r="S190" s="3" t="s">
        <v>163</v>
      </c>
      <c r="T190" s="4">
        <v>46120.074305555558</v>
      </c>
      <c r="U190" s="4">
        <v>46120.124305555553</v>
      </c>
      <c r="V190" s="4">
        <v>46120.124305555553</v>
      </c>
      <c r="W190" s="4" t="s">
        <v>42</v>
      </c>
      <c r="X190" s="3" t="s">
        <v>43</v>
      </c>
      <c r="Y190" s="4" t="s">
        <v>189</v>
      </c>
      <c r="Z190" s="2">
        <v>1</v>
      </c>
      <c r="AA190" s="3" t="s">
        <v>164</v>
      </c>
      <c r="AB190" s="5">
        <v>1.2</v>
      </c>
      <c r="AC190" s="5">
        <v>0</v>
      </c>
      <c r="AD190" s="5">
        <v>1.2</v>
      </c>
      <c r="AE190" s="5">
        <v>0</v>
      </c>
      <c r="AF190" s="5">
        <v>0</v>
      </c>
      <c r="AG190" s="5">
        <v>1.2</v>
      </c>
      <c r="AH190" s="6"/>
      <c r="AI190" s="6"/>
      <c r="AJ190" s="7">
        <v>0</v>
      </c>
      <c r="AK190" s="7">
        <v>0</v>
      </c>
      <c r="AL190" s="7">
        <v>0</v>
      </c>
      <c r="AM190" s="7">
        <v>0</v>
      </c>
      <c r="AN190" s="7">
        <v>0</v>
      </c>
      <c r="AO190" s="12"/>
      <c r="AP190" s="12"/>
      <c r="AQ190" s="12"/>
      <c r="AR190" s="12"/>
      <c r="AS190" s="12"/>
      <c r="AT190" s="12"/>
      <c r="AU190" s="12"/>
      <c r="AV190" s="12"/>
      <c r="AW190" s="12"/>
      <c r="AX190" s="12"/>
      <c r="AY190" s="12"/>
      <c r="AZ190" s="8"/>
    </row>
    <row r="191" spans="1:52" s="21" customFormat="1" ht="16.5" x14ac:dyDescent="0.25">
      <c r="A191" s="159" t="str">
        <f>_xlfn.XLOOKUP(Y191,Mapping!B:B,Mapping!J:J,"Not Found",0,1)</f>
        <v>Load Market</v>
      </c>
      <c r="B191" s="159" t="str">
        <f t="shared" si="12"/>
        <v>BEDBLoad Market46120.0798611111</v>
      </c>
      <c r="C191" s="159"/>
      <c r="D191" s="159" t="str">
        <f t="shared" si="13"/>
        <v>load Market</v>
      </c>
      <c r="E191" s="159" t="str">
        <f t="shared" si="14"/>
        <v>MRPBEDBLoad Marketload Market</v>
      </c>
      <c r="F191" s="159" t="str">
        <f t="shared" si="15"/>
        <v>MRPBEDBLoad Market</v>
      </c>
      <c r="G191" s="218" t="s">
        <v>47</v>
      </c>
      <c r="H191" s="159" t="str">
        <f t="shared" si="16"/>
        <v>Completed</v>
      </c>
      <c r="I191" s="159" t="s">
        <v>47</v>
      </c>
      <c r="J191" s="159" t="str">
        <f t="shared" si="17"/>
        <v>MRPBEDBLoad Marketload Marketload Market46120.079861111146120.1104166667</v>
      </c>
      <c r="K191" s="218" t="str">
        <f>IF(NOT(ISERROR(HLOOKUP(A191,'MCP-Tracker Old'!$10:$10,1,0))),"Y","N")</f>
        <v>N</v>
      </c>
      <c r="L191" s="159"/>
      <c r="M191" s="159"/>
      <c r="N191" s="159"/>
      <c r="O191" s="2">
        <v>2603</v>
      </c>
      <c r="P191" s="3" t="s">
        <v>382</v>
      </c>
      <c r="Q191" s="3" t="s">
        <v>383</v>
      </c>
      <c r="R191" s="3" t="s">
        <v>394</v>
      </c>
      <c r="S191" s="3" t="s">
        <v>395</v>
      </c>
      <c r="T191" s="4">
        <v>46120.079861111109</v>
      </c>
      <c r="U191" s="4">
        <v>46120.11041666667</v>
      </c>
      <c r="V191" s="4">
        <v>46120.111111111109</v>
      </c>
      <c r="W191" s="4" t="s">
        <v>42</v>
      </c>
      <c r="X191" s="3" t="s">
        <v>43</v>
      </c>
      <c r="Y191" s="4" t="s">
        <v>396</v>
      </c>
      <c r="Z191" s="2">
        <v>1</v>
      </c>
      <c r="AA191" s="3" t="s">
        <v>397</v>
      </c>
      <c r="AB191" s="5">
        <v>0.73</v>
      </c>
      <c r="AC191" s="5">
        <v>0</v>
      </c>
      <c r="AD191" s="5">
        <v>0.73</v>
      </c>
      <c r="AE191" s="5">
        <v>0</v>
      </c>
      <c r="AF191" s="5">
        <v>0</v>
      </c>
      <c r="AG191" s="5">
        <v>0.73</v>
      </c>
      <c r="AH191" s="6"/>
      <c r="AI191" s="6"/>
      <c r="AJ191" s="7">
        <v>0</v>
      </c>
      <c r="AK191" s="7">
        <v>0</v>
      </c>
      <c r="AL191" s="7">
        <v>0</v>
      </c>
      <c r="AM191" s="7">
        <v>0</v>
      </c>
      <c r="AN191" s="7">
        <v>0</v>
      </c>
      <c r="AO191" s="12"/>
      <c r="AP191" s="12"/>
      <c r="AQ191" s="12"/>
      <c r="AR191" s="12"/>
      <c r="AS191" s="12"/>
      <c r="AT191" s="12"/>
      <c r="AU191" s="12"/>
      <c r="AV191" s="12"/>
      <c r="AW191" s="12"/>
      <c r="AX191" s="12"/>
      <c r="AY191" s="12"/>
      <c r="AZ191" s="8"/>
    </row>
    <row r="192" spans="1:52" s="21" customFormat="1" ht="16.5" x14ac:dyDescent="0.25">
      <c r="A192" s="159" t="str">
        <f>_xlfn.XLOOKUP(Y192,Mapping!B:B,Mapping!J:J,"Not Found",0,1)</f>
        <v>Planning (NII)</v>
      </c>
      <c r="B192" s="159" t="str">
        <f t="shared" si="12"/>
        <v>DEGTPlanning (NII)46120.1076388889</v>
      </c>
      <c r="C192" s="159"/>
      <c r="D192" s="159" t="str">
        <f t="shared" si="13"/>
        <v>planning run02</v>
      </c>
      <c r="E192" s="159" t="str">
        <f t="shared" si="14"/>
        <v>MCPDEGTPlanning (NII)planning run02</v>
      </c>
      <c r="F192" s="159" t="str">
        <f t="shared" si="15"/>
        <v>MCPDEGTPlanning (NII)</v>
      </c>
      <c r="G192" s="218" t="s">
        <v>47</v>
      </c>
      <c r="H192" s="159" t="str">
        <f t="shared" si="16"/>
        <v>Completed</v>
      </c>
      <c r="I192" s="159" t="s">
        <v>47</v>
      </c>
      <c r="J192" s="159" t="str">
        <f t="shared" si="17"/>
        <v>MCPDEGTPlanning (NII)planning run02planning run0246120.107638888946120.2083333333</v>
      </c>
      <c r="K192" s="218" t="str">
        <f>IF(NOT(ISERROR(HLOOKUP(A192,'MCP-Tracker Old'!$10:$10,1,0))),"Y","N")</f>
        <v>Y</v>
      </c>
      <c r="L192" s="159"/>
      <c r="M192" s="159"/>
      <c r="N192" s="159"/>
      <c r="O192" s="2">
        <v>2603</v>
      </c>
      <c r="P192" s="3" t="s">
        <v>219</v>
      </c>
      <c r="Q192" s="3" t="s">
        <v>39</v>
      </c>
      <c r="R192" s="3" t="s">
        <v>165</v>
      </c>
      <c r="S192" s="3" t="s">
        <v>166</v>
      </c>
      <c r="T192" s="4">
        <v>46120.107638888891</v>
      </c>
      <c r="U192" s="4">
        <v>46120.208333333336</v>
      </c>
      <c r="V192" s="4">
        <v>46120.208333333336</v>
      </c>
      <c r="W192" s="4" t="s">
        <v>42</v>
      </c>
      <c r="X192" s="3" t="s">
        <v>43</v>
      </c>
      <c r="Y192" s="4" t="s">
        <v>227</v>
      </c>
      <c r="Z192" s="2">
        <v>1</v>
      </c>
      <c r="AA192" s="3" t="s">
        <v>167</v>
      </c>
      <c r="AB192" s="5">
        <v>2.42</v>
      </c>
      <c r="AC192" s="5">
        <v>2.42</v>
      </c>
      <c r="AD192" s="5">
        <v>0</v>
      </c>
      <c r="AE192" s="5">
        <v>0</v>
      </c>
      <c r="AF192" s="5">
        <v>2.42</v>
      </c>
      <c r="AG192" s="5">
        <v>2.42</v>
      </c>
      <c r="AH192" s="6"/>
      <c r="AI192" s="6"/>
      <c r="AJ192" s="7">
        <v>0</v>
      </c>
      <c r="AK192" s="7">
        <v>0</v>
      </c>
      <c r="AL192" s="7">
        <v>0</v>
      </c>
      <c r="AM192" s="7">
        <v>0</v>
      </c>
      <c r="AN192" s="7">
        <v>0</v>
      </c>
      <c r="AO192" s="12"/>
      <c r="AP192" s="12"/>
      <c r="AQ192" s="12"/>
      <c r="AR192" s="12"/>
      <c r="AS192" s="12"/>
      <c r="AT192" s="12"/>
      <c r="AU192" s="12"/>
      <c r="AV192" s="12"/>
      <c r="AW192" s="12"/>
      <c r="AX192" s="12"/>
      <c r="AY192" s="12"/>
      <c r="AZ192" s="8"/>
    </row>
    <row r="193" spans="1:52" s="21" customFormat="1" ht="16.5" x14ac:dyDescent="0.25">
      <c r="A193" s="159" t="str">
        <f>_xlfn.XLOOKUP(Y193,Mapping!B:B,Mapping!J:J,"Not Found",0,1)</f>
        <v>Load Pos</v>
      </c>
      <c r="B193" s="159" t="str">
        <f t="shared" si="12"/>
        <v>BEDBLoad Pos46120.1111111111</v>
      </c>
      <c r="C193" s="159"/>
      <c r="D193" s="159" t="str">
        <f t="shared" si="13"/>
        <v>archive NTG</v>
      </c>
      <c r="E193" s="159" t="str">
        <f t="shared" si="14"/>
        <v>MRPBEDBLoad Posarchive NTG</v>
      </c>
      <c r="F193" s="159" t="str">
        <f t="shared" si="15"/>
        <v>MRPBEDBLoad Pos</v>
      </c>
      <c r="G193" s="218" t="s">
        <v>47</v>
      </c>
      <c r="H193" s="159" t="str">
        <f t="shared" si="16"/>
        <v>Completed</v>
      </c>
      <c r="I193" s="159" t="s">
        <v>47</v>
      </c>
      <c r="J193" s="159" t="str">
        <f t="shared" si="17"/>
        <v>MRPBEDBLoad Posarchive NTGarchive NTG46120.111111111146120.1111111111</v>
      </c>
      <c r="K193" s="218" t="str">
        <f>IF(NOT(ISERROR(HLOOKUP(A193,'MCP-Tracker Old'!$10:$10,1,0))),"Y","N")</f>
        <v>Y</v>
      </c>
      <c r="L193" s="159"/>
      <c r="M193" s="159"/>
      <c r="N193" s="159"/>
      <c r="O193" s="2">
        <v>2603</v>
      </c>
      <c r="P193" s="3" t="s">
        <v>382</v>
      </c>
      <c r="Q193" s="3" t="s">
        <v>383</v>
      </c>
      <c r="R193" s="3" t="s">
        <v>398</v>
      </c>
      <c r="S193" s="3" t="s">
        <v>399</v>
      </c>
      <c r="T193" s="4">
        <v>46120.111111111109</v>
      </c>
      <c r="U193" s="4">
        <v>46120.111111111109</v>
      </c>
      <c r="V193" s="4">
        <v>46120.111111111109</v>
      </c>
      <c r="W193" s="4" t="s">
        <v>42</v>
      </c>
      <c r="X193" s="3" t="s">
        <v>43</v>
      </c>
      <c r="Y193" s="4" t="s">
        <v>400</v>
      </c>
      <c r="Z193" s="2">
        <v>1</v>
      </c>
      <c r="AA193" s="3" t="s">
        <v>401</v>
      </c>
      <c r="AB193" s="5">
        <v>0</v>
      </c>
      <c r="AC193" s="5">
        <v>0</v>
      </c>
      <c r="AD193" s="5">
        <v>0</v>
      </c>
      <c r="AE193" s="5">
        <v>0</v>
      </c>
      <c r="AF193" s="5">
        <v>0</v>
      </c>
      <c r="AG193" s="5">
        <v>0</v>
      </c>
      <c r="AH193" s="6"/>
      <c r="AI193" s="6"/>
      <c r="AJ193" s="7">
        <v>0</v>
      </c>
      <c r="AK193" s="7">
        <v>0</v>
      </c>
      <c r="AL193" s="7">
        <v>0</v>
      </c>
      <c r="AM193" s="7">
        <v>0</v>
      </c>
      <c r="AN193" s="7">
        <v>0</v>
      </c>
      <c r="AO193" s="12"/>
      <c r="AP193" s="12"/>
      <c r="AQ193" s="12"/>
      <c r="AR193" s="12"/>
      <c r="AS193" s="12"/>
      <c r="AT193" s="12"/>
      <c r="AU193" s="12"/>
      <c r="AV193" s="12"/>
      <c r="AW193" s="12"/>
      <c r="AX193" s="12"/>
      <c r="AY193" s="12"/>
      <c r="AZ193" s="8"/>
    </row>
    <row r="194" spans="1:52" s="21" customFormat="1" ht="16.5" x14ac:dyDescent="0.25">
      <c r="A194" s="159" t="str">
        <f>_xlfn.XLOOKUP(Y194,Mapping!B:B,Mapping!J:J,"Not Found",0,1)</f>
        <v>Load Pos</v>
      </c>
      <c r="B194" s="159" t="str">
        <f t="shared" si="12"/>
        <v>BEDBLoad Pos46120.1111111111</v>
      </c>
      <c r="C194" s="159"/>
      <c r="D194" s="159" t="str">
        <f t="shared" si="13"/>
        <v>load Portfolio</v>
      </c>
      <c r="E194" s="159" t="str">
        <f t="shared" si="14"/>
        <v>MRPBEDBLoad Posload Portfolio</v>
      </c>
      <c r="F194" s="159" t="str">
        <f t="shared" si="15"/>
        <v>MRPBEDBLoad Pos</v>
      </c>
      <c r="G194" s="218" t="s">
        <v>47</v>
      </c>
      <c r="H194" s="159" t="str">
        <f t="shared" si="16"/>
        <v>Completed</v>
      </c>
      <c r="I194" s="159" t="s">
        <v>47</v>
      </c>
      <c r="J194" s="159" t="str">
        <f t="shared" si="17"/>
        <v>MRPBEDBLoad Posload Portfolioload Portfolio46120.111111111146120.1381944444</v>
      </c>
      <c r="K194" s="218" t="str">
        <f>IF(NOT(ISERROR(HLOOKUP(A194,'MCP-Tracker Old'!$10:$10,1,0))),"Y","N")</f>
        <v>Y</v>
      </c>
      <c r="L194" s="159"/>
      <c r="M194" s="159"/>
      <c r="N194" s="159"/>
      <c r="O194" s="2">
        <v>2603</v>
      </c>
      <c r="P194" s="3" t="s">
        <v>382</v>
      </c>
      <c r="Q194" s="3" t="s">
        <v>383</v>
      </c>
      <c r="R194" s="3" t="s">
        <v>402</v>
      </c>
      <c r="S194" s="3" t="s">
        <v>403</v>
      </c>
      <c r="T194" s="4">
        <v>46120.111111111109</v>
      </c>
      <c r="U194" s="4">
        <v>46120.138194444444</v>
      </c>
      <c r="V194" s="4">
        <v>46120.138194444444</v>
      </c>
      <c r="W194" s="4" t="s">
        <v>42</v>
      </c>
      <c r="X194" s="3" t="s">
        <v>43</v>
      </c>
      <c r="Y194" s="4" t="s">
        <v>400</v>
      </c>
      <c r="Z194" s="2">
        <v>1</v>
      </c>
      <c r="AA194" s="3" t="s">
        <v>404</v>
      </c>
      <c r="AB194" s="5">
        <v>0.65</v>
      </c>
      <c r="AC194" s="5">
        <v>0.65</v>
      </c>
      <c r="AD194" s="5">
        <v>0</v>
      </c>
      <c r="AE194" s="5">
        <v>0</v>
      </c>
      <c r="AF194" s="5">
        <v>0.65</v>
      </c>
      <c r="AG194" s="5">
        <v>0.65</v>
      </c>
      <c r="AH194" s="6"/>
      <c r="AI194" s="6"/>
      <c r="AJ194" s="7">
        <v>0</v>
      </c>
      <c r="AK194" s="7">
        <v>0</v>
      </c>
      <c r="AL194" s="7">
        <v>0</v>
      </c>
      <c r="AM194" s="7">
        <v>0</v>
      </c>
      <c r="AN194" s="7">
        <v>0</v>
      </c>
      <c r="AO194" s="12"/>
      <c r="AP194" s="12"/>
      <c r="AQ194" s="12"/>
      <c r="AR194" s="12"/>
      <c r="AS194" s="12"/>
      <c r="AT194" s="12"/>
      <c r="AU194" s="12"/>
      <c r="AV194" s="12"/>
      <c r="AW194" s="12"/>
      <c r="AX194" s="12"/>
      <c r="AY194" s="12"/>
      <c r="AZ194" s="8"/>
    </row>
    <row r="195" spans="1:52" s="21" customFormat="1" ht="16.5" x14ac:dyDescent="0.25">
      <c r="A195" s="159" t="str">
        <f>_xlfn.XLOOKUP(Y195,Mapping!B:B,Mapping!J:J,"Not Found",0,1)</f>
        <v>Planning (NII)</v>
      </c>
      <c r="B195" s="159" t="str">
        <f t="shared" ref="B195:B258" si="18">P195&amp;A195&amp;T195</f>
        <v>BEGTPlanning (NII)46120.1243055556</v>
      </c>
      <c r="C195" s="159"/>
      <c r="D195" s="159" t="str">
        <f t="shared" ref="D195:D258" si="19">AA195</f>
        <v>planning run02</v>
      </c>
      <c r="E195" s="159" t="str">
        <f t="shared" ref="E195:E258" si="20">Q195&amp;P195&amp;A195&amp;D195</f>
        <v>MCPBEGTPlanning (NII)planning run02</v>
      </c>
      <c r="F195" s="159" t="str">
        <f t="shared" ref="F195:F258" si="21">Q195&amp;P195&amp;A195</f>
        <v>MCPBEGTPlanning (NII)</v>
      </c>
      <c r="G195" s="218" t="s">
        <v>47</v>
      </c>
      <c r="H195" s="159" t="str">
        <f t="shared" ref="H195:H258" si="22">IF(G195="Y","For Rerun",IF(I195&lt;&gt;"",I195,X195))</f>
        <v>Completed</v>
      </c>
      <c r="I195" s="159" t="s">
        <v>47</v>
      </c>
      <c r="J195" s="159" t="str">
        <f t="shared" ref="J195:J258" si="23">Q195&amp;P195&amp;A195&amp;D195&amp;AA195&amp;T195&amp;U195</f>
        <v>MCPBEGTPlanning (NII)planning run02planning run0246120.124305555646120.2604166667</v>
      </c>
      <c r="K195" s="218" t="str">
        <f>IF(NOT(ISERROR(HLOOKUP(A195,'MCP-Tracker Old'!$10:$10,1,0))),"Y","N")</f>
        <v>Y</v>
      </c>
      <c r="L195" s="159"/>
      <c r="M195" s="159"/>
      <c r="N195" s="159"/>
      <c r="O195" s="2">
        <v>2603</v>
      </c>
      <c r="P195" s="3" t="s">
        <v>179</v>
      </c>
      <c r="Q195" s="3" t="s">
        <v>39</v>
      </c>
      <c r="R195" s="3" t="s">
        <v>165</v>
      </c>
      <c r="S195" s="3" t="s">
        <v>166</v>
      </c>
      <c r="T195" s="4">
        <v>46120.124305555553</v>
      </c>
      <c r="U195" s="4">
        <v>46120.260416666664</v>
      </c>
      <c r="V195" s="4">
        <v>46120.260416666664</v>
      </c>
      <c r="W195" s="4" t="s">
        <v>42</v>
      </c>
      <c r="X195" s="3" t="s">
        <v>43</v>
      </c>
      <c r="Y195" s="4" t="s">
        <v>189</v>
      </c>
      <c r="Z195" s="2">
        <v>1</v>
      </c>
      <c r="AA195" s="3" t="s">
        <v>167</v>
      </c>
      <c r="AB195" s="5">
        <v>3.27</v>
      </c>
      <c r="AC195" s="5">
        <v>0</v>
      </c>
      <c r="AD195" s="5">
        <v>3.27</v>
      </c>
      <c r="AE195" s="5">
        <v>0</v>
      </c>
      <c r="AF195" s="5">
        <v>0</v>
      </c>
      <c r="AG195" s="5">
        <v>3.27</v>
      </c>
      <c r="AH195" s="6"/>
      <c r="AI195" s="6"/>
      <c r="AJ195" s="7">
        <v>0</v>
      </c>
      <c r="AK195" s="7">
        <v>0</v>
      </c>
      <c r="AL195" s="7">
        <v>0</v>
      </c>
      <c r="AM195" s="7">
        <v>0</v>
      </c>
      <c r="AN195" s="7">
        <v>0</v>
      </c>
      <c r="AO195" s="12"/>
      <c r="AP195" s="12"/>
      <c r="AQ195" s="12"/>
      <c r="AR195" s="12"/>
      <c r="AS195" s="12"/>
      <c r="AT195" s="12"/>
      <c r="AU195" s="12"/>
      <c r="AV195" s="12"/>
      <c r="AW195" s="12"/>
      <c r="AX195" s="12"/>
      <c r="AY195" s="12"/>
      <c r="AZ195" s="8"/>
    </row>
    <row r="196" spans="1:52" s="21" customFormat="1" ht="16.5" x14ac:dyDescent="0.25">
      <c r="A196" s="159" t="str">
        <f>_xlfn.XLOOKUP(Y196,Mapping!B:B,Mapping!J:J,"Not Found",0,1)</f>
        <v>Load Pos</v>
      </c>
      <c r="B196" s="159" t="str">
        <f t="shared" si="18"/>
        <v>BEDBLoad Pos46120.1381944444</v>
      </c>
      <c r="C196" s="159"/>
      <c r="D196" s="159" t="str">
        <f t="shared" si="19"/>
        <v>copy from</v>
      </c>
      <c r="E196" s="159" t="str">
        <f t="shared" si="20"/>
        <v>MRPBEDBLoad Poscopy from</v>
      </c>
      <c r="F196" s="159" t="str">
        <f t="shared" si="21"/>
        <v>MRPBEDBLoad Pos</v>
      </c>
      <c r="G196" s="218" t="s">
        <v>47</v>
      </c>
      <c r="H196" s="159" t="str">
        <f t="shared" si="22"/>
        <v>Completed</v>
      </c>
      <c r="I196" s="159" t="s">
        <v>47</v>
      </c>
      <c r="J196" s="159" t="str">
        <f t="shared" si="23"/>
        <v>MRPBEDBLoad Poscopy fromcopy from46120.138194444446120.1388888889</v>
      </c>
      <c r="K196" s="218" t="str">
        <f>IF(NOT(ISERROR(HLOOKUP(A196,'MCP-Tracker Old'!$10:$10,1,0))),"Y","N")</f>
        <v>Y</v>
      </c>
      <c r="L196" s="159"/>
      <c r="M196" s="159"/>
      <c r="N196" s="159"/>
      <c r="O196" s="2">
        <v>2603</v>
      </c>
      <c r="P196" s="3" t="s">
        <v>382</v>
      </c>
      <c r="Q196" s="3" t="s">
        <v>383</v>
      </c>
      <c r="R196" s="3" t="s">
        <v>82</v>
      </c>
      <c r="S196" s="3" t="s">
        <v>83</v>
      </c>
      <c r="T196" s="4">
        <v>46120.138194444444</v>
      </c>
      <c r="U196" s="4">
        <v>46120.138888888891</v>
      </c>
      <c r="V196" s="4">
        <v>46120.143750000003</v>
      </c>
      <c r="W196" s="4" t="s">
        <v>42</v>
      </c>
      <c r="X196" s="3" t="s">
        <v>43</v>
      </c>
      <c r="Y196" s="4" t="s">
        <v>400</v>
      </c>
      <c r="Z196" s="2">
        <v>1</v>
      </c>
      <c r="AA196" s="3" t="s">
        <v>84</v>
      </c>
      <c r="AB196" s="5">
        <v>0.02</v>
      </c>
      <c r="AC196" s="5">
        <v>0.02</v>
      </c>
      <c r="AD196" s="5">
        <v>0</v>
      </c>
      <c r="AE196" s="5">
        <v>0</v>
      </c>
      <c r="AF196" s="5">
        <v>0.02</v>
      </c>
      <c r="AG196" s="5">
        <v>0.02</v>
      </c>
      <c r="AH196" s="6"/>
      <c r="AI196" s="6"/>
      <c r="AJ196" s="7">
        <v>0</v>
      </c>
      <c r="AK196" s="7">
        <v>0</v>
      </c>
      <c r="AL196" s="7">
        <v>0</v>
      </c>
      <c r="AM196" s="7">
        <v>0</v>
      </c>
      <c r="AN196" s="7">
        <v>0</v>
      </c>
      <c r="AO196" s="12"/>
      <c r="AP196" s="12"/>
      <c r="AQ196" s="12"/>
      <c r="AR196" s="12"/>
      <c r="AS196" s="12"/>
      <c r="AT196" s="12"/>
      <c r="AU196" s="12"/>
      <c r="AV196" s="12"/>
      <c r="AW196" s="12"/>
      <c r="AX196" s="12"/>
      <c r="AY196" s="12"/>
      <c r="AZ196" s="8"/>
    </row>
    <row r="197" spans="1:52" s="21" customFormat="1" ht="16.5" x14ac:dyDescent="0.25">
      <c r="A197" s="159" t="str">
        <f>_xlfn.XLOOKUP(Y197,Mapping!B:B,Mapping!J:J,"Not Found",0,1)</f>
        <v>Load Pos</v>
      </c>
      <c r="B197" s="159" t="str">
        <f t="shared" si="18"/>
        <v>BEDBLoad Pos46120.14375</v>
      </c>
      <c r="C197" s="159"/>
      <c r="D197" s="159" t="str">
        <f t="shared" si="19"/>
        <v>Stratification</v>
      </c>
      <c r="E197" s="159" t="str">
        <f t="shared" si="20"/>
        <v>MRPBEDBLoad PosStratification</v>
      </c>
      <c r="F197" s="159" t="str">
        <f t="shared" si="21"/>
        <v>MRPBEDBLoad Pos</v>
      </c>
      <c r="G197" s="218" t="s">
        <v>47</v>
      </c>
      <c r="H197" s="159" t="str">
        <f t="shared" si="22"/>
        <v>Completed</v>
      </c>
      <c r="I197" s="159" t="s">
        <v>47</v>
      </c>
      <c r="J197" s="159" t="str">
        <f t="shared" si="23"/>
        <v>MRPBEDBLoad PosStratificationStratification46120.1437546120.1479166667</v>
      </c>
      <c r="K197" s="218" t="str">
        <f>IF(NOT(ISERROR(HLOOKUP(A197,'MCP-Tracker Old'!$10:$10,1,0))),"Y","N")</f>
        <v>Y</v>
      </c>
      <c r="L197" s="159"/>
      <c r="M197" s="159"/>
      <c r="N197" s="159"/>
      <c r="O197" s="2">
        <v>2603</v>
      </c>
      <c r="P197" s="3" t="s">
        <v>382</v>
      </c>
      <c r="Q197" s="3" t="s">
        <v>383</v>
      </c>
      <c r="R197" s="3" t="s">
        <v>76</v>
      </c>
      <c r="S197" s="3" t="s">
        <v>77</v>
      </c>
      <c r="T197" s="4">
        <v>46120.143750000003</v>
      </c>
      <c r="U197" s="4">
        <v>46120.147916666669</v>
      </c>
      <c r="V197" s="4">
        <v>46120.147916666669</v>
      </c>
      <c r="W197" s="4" t="s">
        <v>42</v>
      </c>
      <c r="X197" s="3" t="s">
        <v>43</v>
      </c>
      <c r="Y197" s="4" t="s">
        <v>400</v>
      </c>
      <c r="Z197" s="2">
        <v>1</v>
      </c>
      <c r="AA197" s="3" t="s">
        <v>78</v>
      </c>
      <c r="AB197" s="5">
        <v>0.1</v>
      </c>
      <c r="AC197" s="5">
        <v>0.1</v>
      </c>
      <c r="AD197" s="5">
        <v>0</v>
      </c>
      <c r="AE197" s="5">
        <v>0</v>
      </c>
      <c r="AF197" s="5">
        <v>0.1</v>
      </c>
      <c r="AG197" s="5">
        <v>0.1</v>
      </c>
      <c r="AH197" s="6"/>
      <c r="AI197" s="6"/>
      <c r="AJ197" s="7">
        <v>0</v>
      </c>
      <c r="AK197" s="7">
        <v>0</v>
      </c>
      <c r="AL197" s="7">
        <v>0</v>
      </c>
      <c r="AM197" s="7">
        <v>0</v>
      </c>
      <c r="AN197" s="7">
        <v>0</v>
      </c>
      <c r="AO197" s="12"/>
      <c r="AP197" s="12"/>
      <c r="AQ197" s="12"/>
      <c r="AR197" s="12"/>
      <c r="AS197" s="12"/>
      <c r="AT197" s="12"/>
      <c r="AU197" s="12"/>
      <c r="AV197" s="12"/>
      <c r="AW197" s="12"/>
      <c r="AX197" s="12"/>
      <c r="AY197" s="12"/>
      <c r="AZ197" s="8"/>
    </row>
    <row r="198" spans="1:52" s="21" customFormat="1" ht="16.5" x14ac:dyDescent="0.25">
      <c r="A198" s="159" t="str">
        <f>_xlfn.XLOOKUP(Y198,Mapping!B:B,Mapping!J:J,"Not Found",0,1)</f>
        <v>Load Pos</v>
      </c>
      <c r="B198" s="159" t="str">
        <f t="shared" si="18"/>
        <v>BEDBLoad Pos46120.1479166667</v>
      </c>
      <c r="C198" s="159"/>
      <c r="D198" s="159" t="str">
        <f t="shared" si="19"/>
        <v>Stratification OLAP exports</v>
      </c>
      <c r="E198" s="159" t="str">
        <f t="shared" si="20"/>
        <v>MRPBEDBLoad PosStratification OLAP exports</v>
      </c>
      <c r="F198" s="159" t="str">
        <f t="shared" si="21"/>
        <v>MRPBEDBLoad Pos</v>
      </c>
      <c r="G198" s="218" t="s">
        <v>47</v>
      </c>
      <c r="H198" s="159" t="str">
        <f t="shared" si="22"/>
        <v>Completed</v>
      </c>
      <c r="I198" s="159" t="s">
        <v>47</v>
      </c>
      <c r="J198" s="159" t="str">
        <f t="shared" si="23"/>
        <v>MRPBEDBLoad PosStratification OLAP exportsStratification OLAP exports46120.147916666746120.1513888889</v>
      </c>
      <c r="K198" s="218" t="str">
        <f>IF(NOT(ISERROR(HLOOKUP(A198,'MCP-Tracker Old'!$10:$10,1,0))),"Y","N")</f>
        <v>Y</v>
      </c>
      <c r="L198" s="159"/>
      <c r="M198" s="159"/>
      <c r="N198" s="159"/>
      <c r="O198" s="2">
        <v>2603</v>
      </c>
      <c r="P198" s="3" t="s">
        <v>382</v>
      </c>
      <c r="Q198" s="3" t="s">
        <v>383</v>
      </c>
      <c r="R198" s="3" t="s">
        <v>405</v>
      </c>
      <c r="S198" s="3" t="s">
        <v>406</v>
      </c>
      <c r="T198" s="4">
        <v>46120.147916666669</v>
      </c>
      <c r="U198" s="4">
        <v>46120.151388888888</v>
      </c>
      <c r="V198" s="4">
        <v>46120.152083333334</v>
      </c>
      <c r="W198" s="4" t="s">
        <v>42</v>
      </c>
      <c r="X198" s="3" t="s">
        <v>43</v>
      </c>
      <c r="Y198" s="4" t="s">
        <v>400</v>
      </c>
      <c r="Z198" s="2">
        <v>1</v>
      </c>
      <c r="AA198" s="3" t="s">
        <v>407</v>
      </c>
      <c r="AB198" s="5">
        <v>0.08</v>
      </c>
      <c r="AC198" s="5">
        <v>0.08</v>
      </c>
      <c r="AD198" s="5">
        <v>0</v>
      </c>
      <c r="AE198" s="5">
        <v>0</v>
      </c>
      <c r="AF198" s="5">
        <v>0.08</v>
      </c>
      <c r="AG198" s="5">
        <v>0.08</v>
      </c>
      <c r="AH198" s="6"/>
      <c r="AI198" s="6"/>
      <c r="AJ198" s="7">
        <v>0</v>
      </c>
      <c r="AK198" s="7">
        <v>0</v>
      </c>
      <c r="AL198" s="7">
        <v>0</v>
      </c>
      <c r="AM198" s="7">
        <v>0</v>
      </c>
      <c r="AN198" s="7">
        <v>0</v>
      </c>
      <c r="AO198" s="12"/>
      <c r="AP198" s="12"/>
      <c r="AQ198" s="12"/>
      <c r="AR198" s="12"/>
      <c r="AS198" s="12"/>
      <c r="AT198" s="12"/>
      <c r="AU198" s="12"/>
      <c r="AV198" s="12"/>
      <c r="AW198" s="12"/>
      <c r="AX198" s="12"/>
      <c r="AY198" s="12"/>
      <c r="AZ198" s="8"/>
    </row>
    <row r="199" spans="1:52" s="21" customFormat="1" ht="16.5" x14ac:dyDescent="0.25">
      <c r="A199" s="159" t="str">
        <f>_xlfn.XLOOKUP(Y199,Mapping!B:B,Mapping!J:J,"Not Found",0,1)</f>
        <v>Generate Load</v>
      </c>
      <c r="B199" s="159" t="str">
        <f t="shared" si="18"/>
        <v>BEDBGenerate Load46120.1520833333</v>
      </c>
      <c r="C199" s="159"/>
      <c r="D199" s="159" t="str">
        <f t="shared" si="19"/>
        <v>Generate DD SAV</v>
      </c>
      <c r="E199" s="159" t="str">
        <f t="shared" si="20"/>
        <v>MRPBEDBGenerate LoadGenerate DD SAV</v>
      </c>
      <c r="F199" s="159" t="str">
        <f t="shared" si="21"/>
        <v>MRPBEDBGenerate Load</v>
      </c>
      <c r="G199" s="218" t="s">
        <v>47</v>
      </c>
      <c r="H199" s="159" t="str">
        <f t="shared" si="22"/>
        <v>Completed</v>
      </c>
      <c r="I199" s="159" t="s">
        <v>47</v>
      </c>
      <c r="J199" s="159" t="str">
        <f t="shared" si="23"/>
        <v>MRPBEDBGenerate LoadGenerate DD SAVGenerate DD SAV46120.152083333346120.1527777778</v>
      </c>
      <c r="K199" s="218" t="str">
        <f>IF(NOT(ISERROR(HLOOKUP(A199,'MCP-Tracker Old'!$10:$10,1,0))),"Y","N")</f>
        <v>N</v>
      </c>
      <c r="L199" s="159"/>
      <c r="M199" s="159"/>
      <c r="N199" s="159"/>
      <c r="O199" s="2">
        <v>2603</v>
      </c>
      <c r="P199" s="3" t="s">
        <v>382</v>
      </c>
      <c r="Q199" s="3" t="s">
        <v>383</v>
      </c>
      <c r="R199" s="3" t="s">
        <v>408</v>
      </c>
      <c r="S199" s="3" t="s">
        <v>409</v>
      </c>
      <c r="T199" s="4">
        <v>46120.152083333334</v>
      </c>
      <c r="U199" s="4">
        <v>46120.152777777781</v>
      </c>
      <c r="V199" s="4">
        <v>46120.152777777781</v>
      </c>
      <c r="W199" s="4" t="s">
        <v>42</v>
      </c>
      <c r="X199" s="3" t="s">
        <v>43</v>
      </c>
      <c r="Y199" s="4" t="s">
        <v>410</v>
      </c>
      <c r="Z199" s="2">
        <v>1</v>
      </c>
      <c r="AA199" s="3" t="s">
        <v>411</v>
      </c>
      <c r="AB199" s="5">
        <v>0.02</v>
      </c>
      <c r="AC199" s="5">
        <v>0.02</v>
      </c>
      <c r="AD199" s="5">
        <v>0</v>
      </c>
      <c r="AE199" s="5">
        <v>0</v>
      </c>
      <c r="AF199" s="5">
        <v>0.02</v>
      </c>
      <c r="AG199" s="5">
        <v>0.02</v>
      </c>
      <c r="AH199" s="6"/>
      <c r="AI199" s="6"/>
      <c r="AJ199" s="7">
        <v>0</v>
      </c>
      <c r="AK199" s="7">
        <v>0</v>
      </c>
      <c r="AL199" s="7">
        <v>0</v>
      </c>
      <c r="AM199" s="7">
        <v>0</v>
      </c>
      <c r="AN199" s="7">
        <v>0</v>
      </c>
      <c r="AO199" s="12"/>
      <c r="AP199" s="12"/>
      <c r="AQ199" s="12"/>
      <c r="AR199" s="12"/>
      <c r="AS199" s="12"/>
      <c r="AT199" s="12"/>
      <c r="AU199" s="12"/>
      <c r="AV199" s="12"/>
      <c r="AW199" s="12"/>
      <c r="AX199" s="12"/>
      <c r="AY199" s="12"/>
      <c r="AZ199" s="8"/>
    </row>
    <row r="200" spans="1:52" s="21" customFormat="1" ht="16.5" x14ac:dyDescent="0.25">
      <c r="A200" s="159" t="str">
        <f>_xlfn.XLOOKUP(Y200,Mapping!B:B,Mapping!J:J,"Not Found",0,1)</f>
        <v>Generate Load</v>
      </c>
      <c r="B200" s="159" t="str">
        <f t="shared" si="18"/>
        <v>BEDBGenerate Load46120.1527777778</v>
      </c>
      <c r="C200" s="159"/>
      <c r="D200" s="159" t="str">
        <f t="shared" si="19"/>
        <v>Load DD SAV</v>
      </c>
      <c r="E200" s="159" t="str">
        <f t="shared" si="20"/>
        <v>MRPBEDBGenerate LoadLoad DD SAV</v>
      </c>
      <c r="F200" s="159" t="str">
        <f t="shared" si="21"/>
        <v>MRPBEDBGenerate Load</v>
      </c>
      <c r="G200" s="218" t="s">
        <v>47</v>
      </c>
      <c r="H200" s="159" t="str">
        <f t="shared" si="22"/>
        <v>Completed</v>
      </c>
      <c r="I200" s="159" t="s">
        <v>47</v>
      </c>
      <c r="J200" s="159" t="str">
        <f t="shared" si="23"/>
        <v>MRPBEDBGenerate LoadLoad DD SAVLoad DD SAV46120.152777777846120.1597222222</v>
      </c>
      <c r="K200" s="218" t="str">
        <f>IF(NOT(ISERROR(HLOOKUP(A200,'MCP-Tracker Old'!$10:$10,1,0))),"Y","N")</f>
        <v>N</v>
      </c>
      <c r="L200" s="159"/>
      <c r="M200" s="159"/>
      <c r="N200" s="159"/>
      <c r="O200" s="2">
        <v>2603</v>
      </c>
      <c r="P200" s="3" t="s">
        <v>382</v>
      </c>
      <c r="Q200" s="3" t="s">
        <v>383</v>
      </c>
      <c r="R200" s="3" t="s">
        <v>412</v>
      </c>
      <c r="S200" s="3" t="s">
        <v>413</v>
      </c>
      <c r="T200" s="4">
        <v>46120.152777777781</v>
      </c>
      <c r="U200" s="4">
        <v>46120.159722222219</v>
      </c>
      <c r="V200" s="4">
        <v>46120.160416666666</v>
      </c>
      <c r="W200" s="4" t="s">
        <v>42</v>
      </c>
      <c r="X200" s="3" t="s">
        <v>43</v>
      </c>
      <c r="Y200" s="4" t="s">
        <v>410</v>
      </c>
      <c r="Z200" s="2">
        <v>1</v>
      </c>
      <c r="AA200" s="3" t="s">
        <v>414</v>
      </c>
      <c r="AB200" s="5">
        <v>0.17</v>
      </c>
      <c r="AC200" s="5">
        <v>0.17</v>
      </c>
      <c r="AD200" s="5">
        <v>0</v>
      </c>
      <c r="AE200" s="5">
        <v>0</v>
      </c>
      <c r="AF200" s="5">
        <v>0.17</v>
      </c>
      <c r="AG200" s="5">
        <v>0.17</v>
      </c>
      <c r="AH200" s="6"/>
      <c r="AI200" s="6"/>
      <c r="AJ200" s="7">
        <v>0</v>
      </c>
      <c r="AK200" s="7">
        <v>0</v>
      </c>
      <c r="AL200" s="7">
        <v>0</v>
      </c>
      <c r="AM200" s="7">
        <v>0</v>
      </c>
      <c r="AN200" s="7">
        <v>0</v>
      </c>
      <c r="AO200" s="12"/>
      <c r="AP200" s="12"/>
      <c r="AQ200" s="12"/>
      <c r="AR200" s="12"/>
      <c r="AS200" s="12"/>
      <c r="AT200" s="12"/>
      <c r="AU200" s="12"/>
      <c r="AV200" s="12"/>
      <c r="AW200" s="12"/>
      <c r="AX200" s="12"/>
      <c r="AY200" s="12"/>
      <c r="AZ200" s="8"/>
    </row>
    <row r="201" spans="1:52" s="21" customFormat="1" ht="16.5" x14ac:dyDescent="0.25">
      <c r="A201" s="159" t="str">
        <f>_xlfn.XLOOKUP(Y201,Mapping!B:B,Mapping!J:J,"Not Found",0,1)</f>
        <v>Generate Load</v>
      </c>
      <c r="B201" s="159" t="str">
        <f t="shared" si="18"/>
        <v>BEDBGenerate Load46120.1604166667</v>
      </c>
      <c r="C201" s="159"/>
      <c r="D201" s="159" t="str">
        <f t="shared" si="19"/>
        <v>Generate DD CFM</v>
      </c>
      <c r="E201" s="159" t="str">
        <f t="shared" si="20"/>
        <v>MRPBEDBGenerate LoadGenerate DD CFM</v>
      </c>
      <c r="F201" s="159" t="str">
        <f t="shared" si="21"/>
        <v>MRPBEDBGenerate Load</v>
      </c>
      <c r="G201" s="218" t="s">
        <v>47</v>
      </c>
      <c r="H201" s="159" t="str">
        <f t="shared" si="22"/>
        <v>Completed</v>
      </c>
      <c r="I201" s="159" t="s">
        <v>47</v>
      </c>
      <c r="J201" s="159" t="str">
        <f t="shared" si="23"/>
        <v>MRPBEDBGenerate LoadGenerate DD CFMGenerate DD CFM46120.160416666746120.1611111111</v>
      </c>
      <c r="K201" s="218" t="str">
        <f>IF(NOT(ISERROR(HLOOKUP(A201,'MCP-Tracker Old'!$10:$10,1,0))),"Y","N")</f>
        <v>N</v>
      </c>
      <c r="L201" s="159"/>
      <c r="M201" s="159"/>
      <c r="N201" s="159"/>
      <c r="O201" s="2">
        <v>2603</v>
      </c>
      <c r="P201" s="3" t="s">
        <v>382</v>
      </c>
      <c r="Q201" s="3" t="s">
        <v>383</v>
      </c>
      <c r="R201" s="3" t="s">
        <v>415</v>
      </c>
      <c r="S201" s="3" t="s">
        <v>416</v>
      </c>
      <c r="T201" s="4">
        <v>46120.160416666666</v>
      </c>
      <c r="U201" s="4">
        <v>46120.161111111112</v>
      </c>
      <c r="V201" s="4">
        <v>46120.161111111112</v>
      </c>
      <c r="W201" s="4" t="s">
        <v>42</v>
      </c>
      <c r="X201" s="3" t="s">
        <v>43</v>
      </c>
      <c r="Y201" s="4" t="s">
        <v>417</v>
      </c>
      <c r="Z201" s="2">
        <v>1</v>
      </c>
      <c r="AA201" s="3" t="s">
        <v>418</v>
      </c>
      <c r="AB201" s="5">
        <v>0.02</v>
      </c>
      <c r="AC201" s="5">
        <v>0.02</v>
      </c>
      <c r="AD201" s="5">
        <v>0</v>
      </c>
      <c r="AE201" s="5">
        <v>0</v>
      </c>
      <c r="AF201" s="5">
        <v>0.02</v>
      </c>
      <c r="AG201" s="5">
        <v>0.02</v>
      </c>
      <c r="AH201" s="6"/>
      <c r="AI201" s="6"/>
      <c r="AJ201" s="7">
        <v>0</v>
      </c>
      <c r="AK201" s="7">
        <v>0</v>
      </c>
      <c r="AL201" s="7">
        <v>0</v>
      </c>
      <c r="AM201" s="7">
        <v>0</v>
      </c>
      <c r="AN201" s="7">
        <v>0</v>
      </c>
      <c r="AO201" s="12"/>
      <c r="AP201" s="12"/>
      <c r="AQ201" s="12"/>
      <c r="AR201" s="12"/>
      <c r="AS201" s="12"/>
      <c r="AT201" s="12"/>
      <c r="AU201" s="12"/>
      <c r="AV201" s="12"/>
      <c r="AW201" s="12"/>
      <c r="AX201" s="12"/>
      <c r="AY201" s="12"/>
      <c r="AZ201" s="8"/>
    </row>
    <row r="202" spans="1:52" s="21" customFormat="1" ht="16.5" x14ac:dyDescent="0.25">
      <c r="A202" s="159" t="str">
        <f>_xlfn.XLOOKUP(Y202,Mapping!B:B,Mapping!J:J,"Not Found",0,1)</f>
        <v>Generate Load</v>
      </c>
      <c r="B202" s="159" t="str">
        <f t="shared" si="18"/>
        <v>BEDBGenerate Load46120.1611111111</v>
      </c>
      <c r="C202" s="159"/>
      <c r="D202" s="159" t="str">
        <f t="shared" si="19"/>
        <v>Load DD CFM</v>
      </c>
      <c r="E202" s="159" t="str">
        <f t="shared" si="20"/>
        <v>MRPBEDBGenerate LoadLoad DD CFM</v>
      </c>
      <c r="F202" s="159" t="str">
        <f t="shared" si="21"/>
        <v>MRPBEDBGenerate Load</v>
      </c>
      <c r="G202" s="218" t="s">
        <v>47</v>
      </c>
      <c r="H202" s="159" t="str">
        <f t="shared" si="22"/>
        <v>Completed</v>
      </c>
      <c r="I202" s="159" t="s">
        <v>47</v>
      </c>
      <c r="J202" s="159" t="str">
        <f t="shared" si="23"/>
        <v>MRPBEDBGenerate LoadLoad DD CFMLoad DD CFM46120.161111111146120.1680555556</v>
      </c>
      <c r="K202" s="218" t="str">
        <f>IF(NOT(ISERROR(HLOOKUP(A202,'MCP-Tracker Old'!$10:$10,1,0))),"Y","N")</f>
        <v>N</v>
      </c>
      <c r="L202" s="159"/>
      <c r="M202" s="159"/>
      <c r="N202" s="159"/>
      <c r="O202" s="2">
        <v>2603</v>
      </c>
      <c r="P202" s="3" t="s">
        <v>382</v>
      </c>
      <c r="Q202" s="3" t="s">
        <v>383</v>
      </c>
      <c r="R202" s="3" t="s">
        <v>419</v>
      </c>
      <c r="S202" s="3" t="s">
        <v>420</v>
      </c>
      <c r="T202" s="4">
        <v>46120.161111111112</v>
      </c>
      <c r="U202" s="4">
        <v>46120.168055555558</v>
      </c>
      <c r="V202" s="4">
        <v>46120.168749999997</v>
      </c>
      <c r="W202" s="4" t="s">
        <v>42</v>
      </c>
      <c r="X202" s="3" t="s">
        <v>43</v>
      </c>
      <c r="Y202" s="235" t="s">
        <v>417</v>
      </c>
      <c r="Z202" s="2">
        <v>1</v>
      </c>
      <c r="AA202" s="235" t="s">
        <v>421</v>
      </c>
      <c r="AB202" s="5">
        <v>0.17</v>
      </c>
      <c r="AC202" s="5">
        <v>0.17</v>
      </c>
      <c r="AD202" s="5">
        <v>0</v>
      </c>
      <c r="AE202" s="5">
        <v>0.02</v>
      </c>
      <c r="AF202" s="5">
        <v>0.19</v>
      </c>
      <c r="AG202" s="5">
        <v>0.19</v>
      </c>
      <c r="AH202" s="6"/>
      <c r="AI202" s="6"/>
      <c r="AJ202" s="7">
        <v>0</v>
      </c>
      <c r="AK202" s="7">
        <v>0</v>
      </c>
      <c r="AL202" s="7">
        <v>0</v>
      </c>
      <c r="AM202" s="7">
        <v>0</v>
      </c>
      <c r="AN202" s="7">
        <v>0</v>
      </c>
      <c r="AO202" s="12"/>
      <c r="AP202" s="12"/>
      <c r="AQ202" s="12"/>
      <c r="AR202" s="12"/>
      <c r="AS202" s="12"/>
      <c r="AT202" s="12"/>
      <c r="AU202" s="12"/>
      <c r="AV202" s="12"/>
      <c r="AW202" s="12"/>
      <c r="AX202" s="12"/>
      <c r="AY202" s="12"/>
      <c r="AZ202" s="8"/>
    </row>
    <row r="203" spans="1:52" s="21" customFormat="1" ht="16.5" x14ac:dyDescent="0.25">
      <c r="A203" s="159" t="str">
        <f>_xlfn.XLOOKUP(Y203,Mapping!B:B,Mapping!J:J,"Not Found",0,1)</f>
        <v>Generate Load</v>
      </c>
      <c r="B203" s="159" t="str">
        <f t="shared" si="18"/>
        <v>BEDBGenerate Load46120.16875</v>
      </c>
      <c r="C203" s="159"/>
      <c r="D203" s="159" t="str">
        <f t="shared" si="19"/>
        <v>Generate DD MOR</v>
      </c>
      <c r="E203" s="159" t="str">
        <f t="shared" si="20"/>
        <v>MRPBEDBGenerate LoadGenerate DD MOR</v>
      </c>
      <c r="F203" s="159" t="str">
        <f t="shared" si="21"/>
        <v>MRPBEDBGenerate Load</v>
      </c>
      <c r="G203" s="218" t="s">
        <v>47</v>
      </c>
      <c r="H203" s="159" t="str">
        <f t="shared" si="22"/>
        <v>Completed</v>
      </c>
      <c r="I203" s="159" t="s">
        <v>47</v>
      </c>
      <c r="J203" s="159" t="str">
        <f t="shared" si="23"/>
        <v>MRPBEDBGenerate LoadGenerate DD MORGenerate DD MOR46120.1687546120.1694444444</v>
      </c>
      <c r="K203" s="218" t="str">
        <f>IF(NOT(ISERROR(HLOOKUP(A203,'MCP-Tracker Old'!$10:$10,1,0))),"Y","N")</f>
        <v>N</v>
      </c>
      <c r="L203" s="159"/>
      <c r="M203" s="159"/>
      <c r="N203" s="159"/>
      <c r="O203" s="2">
        <v>2603</v>
      </c>
      <c r="P203" s="3" t="s">
        <v>382</v>
      </c>
      <c r="Q203" s="3" t="s">
        <v>383</v>
      </c>
      <c r="R203" s="3" t="s">
        <v>422</v>
      </c>
      <c r="S203" s="3" t="s">
        <v>423</v>
      </c>
      <c r="T203" s="4">
        <v>46120.168749999997</v>
      </c>
      <c r="U203" s="4">
        <v>46120.169444444444</v>
      </c>
      <c r="V203" s="4">
        <v>46120.169444444444</v>
      </c>
      <c r="W203" s="4" t="s">
        <v>42</v>
      </c>
      <c r="X203" s="3" t="s">
        <v>43</v>
      </c>
      <c r="Y203" s="4" t="s">
        <v>424</v>
      </c>
      <c r="Z203" s="2">
        <v>1</v>
      </c>
      <c r="AA203" s="3" t="s">
        <v>425</v>
      </c>
      <c r="AB203" s="5">
        <v>0.02</v>
      </c>
      <c r="AC203" s="5">
        <v>0.02</v>
      </c>
      <c r="AD203" s="5">
        <v>0</v>
      </c>
      <c r="AE203" s="5">
        <v>0</v>
      </c>
      <c r="AF203" s="5">
        <v>0.02</v>
      </c>
      <c r="AG203" s="5">
        <v>0.02</v>
      </c>
      <c r="AH203" s="6"/>
      <c r="AI203" s="6"/>
      <c r="AJ203" s="7">
        <v>0</v>
      </c>
      <c r="AK203" s="7">
        <v>0</v>
      </c>
      <c r="AL203" s="7">
        <v>0</v>
      </c>
      <c r="AM203" s="7">
        <v>0</v>
      </c>
      <c r="AN203" s="7">
        <v>0</v>
      </c>
      <c r="AO203" s="12"/>
      <c r="AP203" s="12"/>
      <c r="AQ203" s="12"/>
      <c r="AR203" s="12"/>
      <c r="AS203" s="12"/>
      <c r="AT203" s="12"/>
      <c r="AU203" s="12"/>
      <c r="AV203" s="12"/>
      <c r="AW203" s="12"/>
      <c r="AX203" s="12"/>
      <c r="AY203" s="12"/>
      <c r="AZ203" s="8"/>
    </row>
    <row r="204" spans="1:52" s="21" customFormat="1" ht="16.5" x14ac:dyDescent="0.25">
      <c r="A204" s="159" t="str">
        <f>_xlfn.XLOOKUP(Y204,Mapping!B:B,Mapping!J:J,"Not Found",0,1)</f>
        <v>Generate Load</v>
      </c>
      <c r="B204" s="159" t="str">
        <f t="shared" si="18"/>
        <v>BEDBGenerate Load46120.1694444444</v>
      </c>
      <c r="C204" s="159"/>
      <c r="D204" s="159" t="str">
        <f t="shared" si="19"/>
        <v>Load DD MOR</v>
      </c>
      <c r="E204" s="159" t="str">
        <f t="shared" si="20"/>
        <v>MRPBEDBGenerate LoadLoad DD MOR</v>
      </c>
      <c r="F204" s="159" t="str">
        <f t="shared" si="21"/>
        <v>MRPBEDBGenerate Load</v>
      </c>
      <c r="G204" s="218" t="s">
        <v>47</v>
      </c>
      <c r="H204" s="159" t="str">
        <f t="shared" si="22"/>
        <v>Completed</v>
      </c>
      <c r="I204" s="159" t="s">
        <v>47</v>
      </c>
      <c r="J204" s="159" t="str">
        <f t="shared" si="23"/>
        <v>MRPBEDBGenerate LoadLoad DD MORLoad DD MOR46120.169444444446120.1756944444</v>
      </c>
      <c r="K204" s="218" t="str">
        <f>IF(NOT(ISERROR(HLOOKUP(A204,'MCP-Tracker Old'!$10:$10,1,0))),"Y","N")</f>
        <v>N</v>
      </c>
      <c r="L204" s="159"/>
      <c r="M204" s="159"/>
      <c r="N204" s="159"/>
      <c r="O204" s="2">
        <v>2603</v>
      </c>
      <c r="P204" s="3" t="s">
        <v>382</v>
      </c>
      <c r="Q204" s="3" t="s">
        <v>383</v>
      </c>
      <c r="R204" s="3" t="s">
        <v>426</v>
      </c>
      <c r="S204" s="3" t="s">
        <v>427</v>
      </c>
      <c r="T204" s="4">
        <v>46120.169444444444</v>
      </c>
      <c r="U204" s="4">
        <v>46120.175694444442</v>
      </c>
      <c r="V204" s="4">
        <v>46120.176388888889</v>
      </c>
      <c r="W204" s="4" t="s">
        <v>42</v>
      </c>
      <c r="X204" s="3" t="s">
        <v>43</v>
      </c>
      <c r="Y204" s="4" t="s">
        <v>424</v>
      </c>
      <c r="Z204" s="2">
        <v>1</v>
      </c>
      <c r="AA204" s="3" t="s">
        <v>428</v>
      </c>
      <c r="AB204" s="5">
        <v>0.15</v>
      </c>
      <c r="AC204" s="5">
        <v>0.15</v>
      </c>
      <c r="AD204" s="5">
        <v>0</v>
      </c>
      <c r="AE204" s="5">
        <v>0.02</v>
      </c>
      <c r="AF204" s="5">
        <v>0.17</v>
      </c>
      <c r="AG204" s="5">
        <v>0.17</v>
      </c>
      <c r="AH204" s="6"/>
      <c r="AI204" s="6"/>
      <c r="AJ204" s="7">
        <v>0</v>
      </c>
      <c r="AK204" s="7">
        <v>0</v>
      </c>
      <c r="AL204" s="7">
        <v>0</v>
      </c>
      <c r="AM204" s="7">
        <v>0</v>
      </c>
      <c r="AN204" s="7">
        <v>0</v>
      </c>
      <c r="AO204" s="12"/>
      <c r="AP204" s="12"/>
      <c r="AQ204" s="12"/>
      <c r="AR204" s="12"/>
      <c r="AS204" s="12"/>
      <c r="AT204" s="12"/>
      <c r="AU204" s="12"/>
      <c r="AV204" s="12"/>
      <c r="AW204" s="12"/>
      <c r="AX204" s="12"/>
      <c r="AY204" s="12"/>
      <c r="AZ204" s="8"/>
    </row>
    <row r="205" spans="1:52" s="21" customFormat="1" ht="16.5" x14ac:dyDescent="0.25">
      <c r="A205" s="159" t="str">
        <f>_xlfn.XLOOKUP(Y205,Mapping!B:B,Mapping!J:J,"Not Found",0,1)</f>
        <v>Valuation 1</v>
      </c>
      <c r="B205" s="159" t="str">
        <f t="shared" si="18"/>
        <v>BEDBValuation 146120.1763888889</v>
      </c>
      <c r="C205" s="159"/>
      <c r="D205" s="159" t="str">
        <f t="shared" si="19"/>
        <v>Portfolio valuation</v>
      </c>
      <c r="E205" s="159" t="str">
        <f t="shared" si="20"/>
        <v>MRPBEDBValuation 1Portfolio valuation</v>
      </c>
      <c r="F205" s="159" t="str">
        <f t="shared" si="21"/>
        <v>MRPBEDBValuation 1</v>
      </c>
      <c r="G205" s="218" t="s">
        <v>47</v>
      </c>
      <c r="H205" s="159" t="str">
        <f t="shared" si="22"/>
        <v>Completed</v>
      </c>
      <c r="I205" s="159" t="s">
        <v>47</v>
      </c>
      <c r="J205" s="159" t="str">
        <f t="shared" si="23"/>
        <v>MRPBEDBValuation 1Portfolio valuationPortfolio valuation46120.176388888946120.2743055556</v>
      </c>
      <c r="K205" s="218" t="str">
        <f>IF(NOT(ISERROR(HLOOKUP(A205,'MCP-Tracker Old'!$10:$10,1,0))),"Y","N")</f>
        <v>N</v>
      </c>
      <c r="L205" s="159"/>
      <c r="M205" s="159"/>
      <c r="N205" s="159"/>
      <c r="O205" s="2">
        <v>2603</v>
      </c>
      <c r="P205" s="3" t="s">
        <v>382</v>
      </c>
      <c r="Q205" s="3" t="s">
        <v>383</v>
      </c>
      <c r="R205" s="3" t="s">
        <v>3758</v>
      </c>
      <c r="S205" s="3" t="s">
        <v>3759</v>
      </c>
      <c r="T205" s="4">
        <v>46120.176388888889</v>
      </c>
      <c r="U205" s="4">
        <v>46120.274305555555</v>
      </c>
      <c r="V205" s="4">
        <v>46120.274305555555</v>
      </c>
      <c r="W205" s="4" t="s">
        <v>42</v>
      </c>
      <c r="X205" s="3" t="s">
        <v>43</v>
      </c>
      <c r="Y205" s="4" t="s">
        <v>429</v>
      </c>
      <c r="Z205" s="2">
        <v>1</v>
      </c>
      <c r="AA205" s="3" t="s">
        <v>3760</v>
      </c>
      <c r="AB205" s="5">
        <v>2.35</v>
      </c>
      <c r="AC205" s="5">
        <v>2.35</v>
      </c>
      <c r="AD205" s="5">
        <v>0</v>
      </c>
      <c r="AE205" s="5">
        <v>0</v>
      </c>
      <c r="AF205" s="5">
        <v>2.35</v>
      </c>
      <c r="AG205" s="5">
        <v>2.35</v>
      </c>
      <c r="AH205" s="6"/>
      <c r="AI205" s="6"/>
      <c r="AJ205" s="7">
        <v>0</v>
      </c>
      <c r="AK205" s="7">
        <v>0</v>
      </c>
      <c r="AL205" s="7">
        <v>0</v>
      </c>
      <c r="AM205" s="7">
        <v>0</v>
      </c>
      <c r="AN205" s="7">
        <v>0</v>
      </c>
      <c r="AO205" s="12"/>
      <c r="AP205" s="12"/>
      <c r="AQ205" s="12"/>
      <c r="AR205" s="12"/>
      <c r="AS205" s="12"/>
      <c r="AT205" s="12"/>
      <c r="AU205" s="12"/>
      <c r="AV205" s="12"/>
      <c r="AW205" s="12"/>
      <c r="AX205" s="12"/>
      <c r="AY205" s="12"/>
      <c r="AZ205" s="8"/>
    </row>
    <row r="206" spans="1:52" s="21" customFormat="1" ht="16.5" x14ac:dyDescent="0.25">
      <c r="A206" s="159" t="str">
        <f>_xlfn.XLOOKUP(Y206,Mapping!B:B,Mapping!J:J,"Not Found",0,1)</f>
        <v>CSRBB Planning</v>
      </c>
      <c r="B206" s="159" t="str">
        <f t="shared" si="18"/>
        <v>NLBTRCSRBB Planning46120.1972222222</v>
      </c>
      <c r="C206" s="159"/>
      <c r="D206" s="159" t="str">
        <f t="shared" si="19"/>
        <v>CSRBB Planning Run</v>
      </c>
      <c r="E206" s="159" t="str">
        <f t="shared" si="20"/>
        <v>MCPNLBTRCSRBB PlanningCSRBB Planning Run</v>
      </c>
      <c r="F206" s="159" t="str">
        <f t="shared" si="21"/>
        <v>MCPNLBTRCSRBB Planning</v>
      </c>
      <c r="G206" s="218" t="s">
        <v>47</v>
      </c>
      <c r="H206" s="159" t="str">
        <f t="shared" si="22"/>
        <v>Completed</v>
      </c>
      <c r="I206" s="159" t="s">
        <v>47</v>
      </c>
      <c r="J206" s="159" t="str">
        <f t="shared" si="23"/>
        <v>MCPNLBTRCSRBB PlanningCSRBB Planning RunCSRBB Planning Run46120.197222222246120.4090277778</v>
      </c>
      <c r="K206" s="218" t="str">
        <f>IF(NOT(ISERROR(HLOOKUP(A206,'MCP-Tracker Old'!$10:$10,1,0))),"Y","N")</f>
        <v>Y</v>
      </c>
      <c r="L206" s="159"/>
      <c r="M206" s="159"/>
      <c r="N206" s="159"/>
      <c r="O206" s="2">
        <v>2603</v>
      </c>
      <c r="P206" s="3" t="s">
        <v>260</v>
      </c>
      <c r="Q206" s="3" t="s">
        <v>39</v>
      </c>
      <c r="R206" s="3" t="s">
        <v>109</v>
      </c>
      <c r="S206" s="3" t="s">
        <v>110</v>
      </c>
      <c r="T206" s="4">
        <v>46120.197222222225</v>
      </c>
      <c r="U206" s="4">
        <v>46120.40902777778</v>
      </c>
      <c r="V206" s="4">
        <v>46120.40902777778</v>
      </c>
      <c r="W206" s="4" t="s">
        <v>42</v>
      </c>
      <c r="X206" s="3" t="s">
        <v>43</v>
      </c>
      <c r="Y206" s="4" t="s">
        <v>283</v>
      </c>
      <c r="Z206" s="2">
        <v>1</v>
      </c>
      <c r="AA206" s="3" t="s">
        <v>111</v>
      </c>
      <c r="AB206" s="5">
        <v>5.08</v>
      </c>
      <c r="AC206" s="5">
        <v>0</v>
      </c>
      <c r="AD206" s="5">
        <v>5.08</v>
      </c>
      <c r="AE206" s="5">
        <v>0</v>
      </c>
      <c r="AF206" s="5">
        <v>0</v>
      </c>
      <c r="AG206" s="5">
        <v>5.08</v>
      </c>
      <c r="AH206" s="6"/>
      <c r="AI206" s="6"/>
      <c r="AJ206" s="7">
        <v>0</v>
      </c>
      <c r="AK206" s="7">
        <v>0</v>
      </c>
      <c r="AL206" s="7">
        <v>0</v>
      </c>
      <c r="AM206" s="7">
        <v>0</v>
      </c>
      <c r="AN206" s="7">
        <v>0</v>
      </c>
      <c r="AO206" s="12"/>
      <c r="AP206" s="12"/>
      <c r="AQ206" s="12"/>
      <c r="AR206" s="12"/>
      <c r="AS206" s="12"/>
      <c r="AT206" s="12"/>
      <c r="AU206" s="12"/>
      <c r="AV206" s="12"/>
      <c r="AW206" s="12"/>
      <c r="AX206" s="12"/>
      <c r="AY206" s="12"/>
      <c r="AZ206" s="8"/>
    </row>
    <row r="207" spans="1:52" s="21" customFormat="1" ht="16.5" x14ac:dyDescent="0.25">
      <c r="A207" s="159" t="str">
        <f>_xlfn.XLOOKUP(Y207,Mapping!B:B,Mapping!J:J,"Not Found",0,1)</f>
        <v>Planning (NII)</v>
      </c>
      <c r="B207" s="159" t="str">
        <f t="shared" si="18"/>
        <v>DEGTPlanning (NII)46120.2083333333</v>
      </c>
      <c r="C207" s="159"/>
      <c r="D207" s="159" t="str">
        <f t="shared" si="19"/>
        <v>export to ara NII</v>
      </c>
      <c r="E207" s="159" t="str">
        <f t="shared" si="20"/>
        <v>MCPDEGTPlanning (NII)export to ara NII</v>
      </c>
      <c r="F207" s="159" t="str">
        <f t="shared" si="21"/>
        <v>MCPDEGTPlanning (NII)</v>
      </c>
      <c r="G207" s="218" t="s">
        <v>47</v>
      </c>
      <c r="H207" s="159" t="str">
        <f t="shared" si="22"/>
        <v>Completed</v>
      </c>
      <c r="I207" s="159" t="s">
        <v>47</v>
      </c>
      <c r="J207" s="159" t="str">
        <f t="shared" si="23"/>
        <v>MCPDEGTPlanning (NII)export to ara NIIexport to ara NII46120.208333333346120.2090277778</v>
      </c>
      <c r="K207" s="218" t="str">
        <f>IF(NOT(ISERROR(HLOOKUP(A207,'MCP-Tracker Old'!$10:$10,1,0))),"Y","N")</f>
        <v>Y</v>
      </c>
      <c r="L207" s="159"/>
      <c r="M207" s="159"/>
      <c r="N207" s="159"/>
      <c r="O207" s="2">
        <v>2603</v>
      </c>
      <c r="P207" s="3" t="s">
        <v>219</v>
      </c>
      <c r="Q207" s="3" t="s">
        <v>39</v>
      </c>
      <c r="R207" s="3" t="s">
        <v>3625</v>
      </c>
      <c r="S207" s="3" t="s">
        <v>3626</v>
      </c>
      <c r="T207" s="4">
        <v>46120.208333333336</v>
      </c>
      <c r="U207" s="4">
        <v>46120.209027777775</v>
      </c>
      <c r="V207" s="4">
        <v>46120.209027777775</v>
      </c>
      <c r="W207" s="4" t="s">
        <v>42</v>
      </c>
      <c r="X207" s="3" t="s">
        <v>43</v>
      </c>
      <c r="Y207" s="4" t="s">
        <v>227</v>
      </c>
      <c r="Z207" s="2">
        <v>1</v>
      </c>
      <c r="AA207" s="3" t="s">
        <v>1937</v>
      </c>
      <c r="AB207" s="5">
        <v>0.02</v>
      </c>
      <c r="AC207" s="5">
        <v>0</v>
      </c>
      <c r="AD207" s="5">
        <v>0.02</v>
      </c>
      <c r="AE207" s="5">
        <v>0</v>
      </c>
      <c r="AF207" s="5">
        <v>0</v>
      </c>
      <c r="AG207" s="5">
        <v>0.02</v>
      </c>
      <c r="AH207" s="6"/>
      <c r="AI207" s="6"/>
      <c r="AJ207" s="7">
        <v>0</v>
      </c>
      <c r="AK207" s="7">
        <v>0</v>
      </c>
      <c r="AL207" s="7">
        <v>0</v>
      </c>
      <c r="AM207" s="7">
        <v>0</v>
      </c>
      <c r="AN207" s="7">
        <v>0</v>
      </c>
      <c r="AO207" s="12"/>
      <c r="AP207" s="12"/>
      <c r="AQ207" s="12"/>
      <c r="AR207" s="12"/>
      <c r="AS207" s="12"/>
      <c r="AT207" s="12"/>
      <c r="AU207" s="12"/>
      <c r="AV207" s="12"/>
      <c r="AW207" s="12"/>
      <c r="AX207" s="12"/>
      <c r="AY207" s="12"/>
      <c r="AZ207" s="8"/>
    </row>
    <row r="208" spans="1:52" s="21" customFormat="1" ht="16.5" x14ac:dyDescent="0.25">
      <c r="A208" s="159" t="str">
        <f>_xlfn.XLOOKUP(Y208,Mapping!B:B,Mapping!J:J,"Not Found",0,1)</f>
        <v>Planning (NII)</v>
      </c>
      <c r="B208" s="159" t="str">
        <f t="shared" si="18"/>
        <v>DEGTPlanning (NII)46120.2090277778</v>
      </c>
      <c r="C208" s="159"/>
      <c r="D208" s="159" t="str">
        <f t="shared" si="19"/>
        <v>planning run exports</v>
      </c>
      <c r="E208" s="159" t="str">
        <f t="shared" si="20"/>
        <v>MCPDEGTPlanning (NII)planning run exports</v>
      </c>
      <c r="F208" s="159" t="str">
        <f t="shared" si="21"/>
        <v>MCPDEGTPlanning (NII)</v>
      </c>
      <c r="G208" s="218" t="s">
        <v>47</v>
      </c>
      <c r="H208" s="159" t="str">
        <f t="shared" si="22"/>
        <v>Completed</v>
      </c>
      <c r="I208" s="159" t="s">
        <v>47</v>
      </c>
      <c r="J208" s="159" t="str">
        <f t="shared" si="23"/>
        <v>MCPDEGTPlanning (NII)planning run exportsplanning run exports46120.209027777846120.2347222222</v>
      </c>
      <c r="K208" s="218" t="str">
        <f>IF(NOT(ISERROR(HLOOKUP(A208,'MCP-Tracker Old'!$10:$10,1,0))),"Y","N")</f>
        <v>Y</v>
      </c>
      <c r="L208" s="159"/>
      <c r="M208" s="159"/>
      <c r="N208" s="159"/>
      <c r="O208" s="2">
        <v>2603</v>
      </c>
      <c r="P208" s="3" t="s">
        <v>219</v>
      </c>
      <c r="Q208" s="3" t="s">
        <v>39</v>
      </c>
      <c r="R208" s="3" t="s">
        <v>190</v>
      </c>
      <c r="S208" s="3" t="s">
        <v>191</v>
      </c>
      <c r="T208" s="4">
        <v>46120.209027777775</v>
      </c>
      <c r="U208" s="4">
        <v>46120.234722222223</v>
      </c>
      <c r="V208" s="4">
        <v>46120.238194444442</v>
      </c>
      <c r="W208" s="4" t="s">
        <v>42</v>
      </c>
      <c r="X208" s="3" t="s">
        <v>43</v>
      </c>
      <c r="Y208" s="4" t="s">
        <v>227</v>
      </c>
      <c r="Z208" s="2">
        <v>1</v>
      </c>
      <c r="AA208" s="3" t="s">
        <v>192</v>
      </c>
      <c r="AB208" s="5">
        <v>0.62</v>
      </c>
      <c r="AC208" s="5">
        <v>0.62</v>
      </c>
      <c r="AD208" s="5">
        <v>0</v>
      </c>
      <c r="AE208" s="5">
        <v>0.08</v>
      </c>
      <c r="AF208" s="5">
        <v>0.7</v>
      </c>
      <c r="AG208" s="5">
        <v>0.7</v>
      </c>
      <c r="AH208" s="6"/>
      <c r="AI208" s="6"/>
      <c r="AJ208" s="7">
        <v>0</v>
      </c>
      <c r="AK208" s="7">
        <v>0</v>
      </c>
      <c r="AL208" s="7">
        <v>0</v>
      </c>
      <c r="AM208" s="7">
        <v>0</v>
      </c>
      <c r="AN208" s="7">
        <v>0</v>
      </c>
      <c r="AO208" s="12"/>
      <c r="AP208" s="12"/>
      <c r="AQ208" s="12"/>
      <c r="AR208" s="12"/>
      <c r="AS208" s="12"/>
      <c r="AT208" s="12"/>
      <c r="AU208" s="12"/>
      <c r="AV208" s="12"/>
      <c r="AW208" s="12"/>
      <c r="AX208" s="12"/>
      <c r="AY208" s="12"/>
      <c r="AZ208" s="8"/>
    </row>
    <row r="209" spans="1:52" s="21" customFormat="1" ht="16.5" x14ac:dyDescent="0.25">
      <c r="A209" s="159" t="str">
        <f>_xlfn.XLOOKUP(Y209,Mapping!B:B,Mapping!J:J,"Not Found",0,1)</f>
        <v>Load to ARA</v>
      </c>
      <c r="B209" s="159" t="str">
        <f t="shared" si="18"/>
        <v>DEGTLoad to ARA46120.2381944444</v>
      </c>
      <c r="C209" s="159"/>
      <c r="D209" s="159" t="str">
        <f t="shared" si="19"/>
        <v>export to ara</v>
      </c>
      <c r="E209" s="159" t="str">
        <f t="shared" si="20"/>
        <v>MCPDEGTLoad to ARAexport to ara</v>
      </c>
      <c r="F209" s="159" t="str">
        <f t="shared" si="21"/>
        <v>MCPDEGTLoad to ARA</v>
      </c>
      <c r="G209" s="218" t="s">
        <v>47</v>
      </c>
      <c r="H209" s="159" t="str">
        <f t="shared" si="22"/>
        <v>Completed</v>
      </c>
      <c r="I209" s="159" t="s">
        <v>47</v>
      </c>
      <c r="J209" s="159" t="str">
        <f t="shared" si="23"/>
        <v>MCPDEGTLoad to ARAexport to araexport to ara46120.238194444446120.2395833333</v>
      </c>
      <c r="K209" s="218" t="str">
        <f>IF(NOT(ISERROR(HLOOKUP(A209,'MCP-Tracker Old'!$10:$10,1,0))),"Y","N")</f>
        <v>N</v>
      </c>
      <c r="L209" s="159"/>
      <c r="M209" s="159"/>
      <c r="N209" s="159"/>
      <c r="O209" s="2">
        <v>2603</v>
      </c>
      <c r="P209" s="3" t="s">
        <v>219</v>
      </c>
      <c r="Q209" s="3" t="s">
        <v>39</v>
      </c>
      <c r="R209" s="3" t="s">
        <v>89</v>
      </c>
      <c r="S209" s="3" t="s">
        <v>90</v>
      </c>
      <c r="T209" s="4">
        <v>46120.238194444442</v>
      </c>
      <c r="U209" s="4">
        <v>46120.239583333336</v>
      </c>
      <c r="V209" s="4">
        <v>46120.42083333333</v>
      </c>
      <c r="W209" s="4" t="s">
        <v>42</v>
      </c>
      <c r="X209" s="3" t="s">
        <v>43</v>
      </c>
      <c r="Y209" s="4" t="s">
        <v>2670</v>
      </c>
      <c r="Z209" s="2">
        <v>1</v>
      </c>
      <c r="AA209" s="3" t="s">
        <v>91</v>
      </c>
      <c r="AB209" s="5">
        <v>0.03</v>
      </c>
      <c r="AC209" s="5">
        <v>0</v>
      </c>
      <c r="AD209" s="5">
        <v>0.03</v>
      </c>
      <c r="AE209" s="5">
        <v>0</v>
      </c>
      <c r="AF209" s="5">
        <v>0</v>
      </c>
      <c r="AG209" s="5">
        <v>0.03</v>
      </c>
      <c r="AH209" s="6"/>
      <c r="AI209" s="6"/>
      <c r="AJ209" s="7">
        <v>0</v>
      </c>
      <c r="AK209" s="7">
        <v>0</v>
      </c>
      <c r="AL209" s="7">
        <v>0</v>
      </c>
      <c r="AM209" s="7">
        <v>0</v>
      </c>
      <c r="AN209" s="7">
        <v>0</v>
      </c>
      <c r="AO209" s="12"/>
      <c r="AP209" s="12"/>
      <c r="AQ209" s="12"/>
      <c r="AR209" s="12"/>
      <c r="AS209" s="12"/>
      <c r="AT209" s="12"/>
      <c r="AU209" s="12"/>
      <c r="AV209" s="12"/>
      <c r="AW209" s="12"/>
      <c r="AX209" s="12"/>
      <c r="AY209" s="12"/>
      <c r="AZ209" s="8"/>
    </row>
    <row r="210" spans="1:52" s="21" customFormat="1" ht="16.5" x14ac:dyDescent="0.25">
      <c r="A210" s="159" t="str">
        <f>_xlfn.XLOOKUP(Y210,Mapping!B:B,Mapping!J:J,"Not Found",0,1)</f>
        <v>Planning (NII)</v>
      </c>
      <c r="B210" s="159" t="str">
        <f t="shared" si="18"/>
        <v>BEGTPlanning (NII)46120.2604166667</v>
      </c>
      <c r="C210" s="159"/>
      <c r="D210" s="159" t="str">
        <f t="shared" si="19"/>
        <v>export to ara NII</v>
      </c>
      <c r="E210" s="159" t="str">
        <f t="shared" si="20"/>
        <v>MCPBEGTPlanning (NII)export to ara NII</v>
      </c>
      <c r="F210" s="159" t="str">
        <f t="shared" si="21"/>
        <v>MCPBEGTPlanning (NII)</v>
      </c>
      <c r="G210" s="218" t="s">
        <v>47</v>
      </c>
      <c r="H210" s="159" t="str">
        <f t="shared" si="22"/>
        <v>Completed</v>
      </c>
      <c r="I210" s="159" t="s">
        <v>47</v>
      </c>
      <c r="J210" s="159" t="str">
        <f t="shared" si="23"/>
        <v>MCPBEGTPlanning (NII)export to ara NIIexport to ara NII46120.260416666746120.2618055556</v>
      </c>
      <c r="K210" s="218" t="str">
        <f>IF(NOT(ISERROR(HLOOKUP(A210,'MCP-Tracker Old'!$10:$10,1,0))),"Y","N")</f>
        <v>Y</v>
      </c>
      <c r="L210" s="159"/>
      <c r="M210" s="159"/>
      <c r="N210" s="159"/>
      <c r="O210" s="2">
        <v>2603</v>
      </c>
      <c r="P210" s="3" t="s">
        <v>179</v>
      </c>
      <c r="Q210" s="3" t="s">
        <v>39</v>
      </c>
      <c r="R210" s="3" t="s">
        <v>3625</v>
      </c>
      <c r="S210" s="3" t="s">
        <v>3626</v>
      </c>
      <c r="T210" s="4">
        <v>46120.260416666664</v>
      </c>
      <c r="U210" s="4">
        <v>46120.261805555558</v>
      </c>
      <c r="V210" s="4">
        <v>46120.261805555558</v>
      </c>
      <c r="W210" s="4" t="s">
        <v>42</v>
      </c>
      <c r="X210" s="3" t="s">
        <v>43</v>
      </c>
      <c r="Y210" s="4" t="s">
        <v>189</v>
      </c>
      <c r="Z210" s="2">
        <v>1</v>
      </c>
      <c r="AA210" s="3" t="s">
        <v>1937</v>
      </c>
      <c r="AB210" s="5">
        <v>0.03</v>
      </c>
      <c r="AC210" s="5">
        <v>0</v>
      </c>
      <c r="AD210" s="5">
        <v>0.03</v>
      </c>
      <c r="AE210" s="5">
        <v>0</v>
      </c>
      <c r="AF210" s="5">
        <v>0</v>
      </c>
      <c r="AG210" s="5">
        <v>0.03</v>
      </c>
      <c r="AH210" s="6"/>
      <c r="AI210" s="6"/>
      <c r="AJ210" s="7">
        <v>0</v>
      </c>
      <c r="AK210" s="7">
        <v>0</v>
      </c>
      <c r="AL210" s="7">
        <v>0</v>
      </c>
      <c r="AM210" s="7">
        <v>0</v>
      </c>
      <c r="AN210" s="7">
        <v>0</v>
      </c>
      <c r="AO210" s="12"/>
      <c r="AP210" s="12"/>
      <c r="AQ210" s="12"/>
      <c r="AR210" s="12"/>
      <c r="AS210" s="12"/>
      <c r="AT210" s="12"/>
      <c r="AU210" s="12"/>
      <c r="AV210" s="12"/>
      <c r="AW210" s="12"/>
      <c r="AX210" s="12"/>
      <c r="AY210" s="12"/>
      <c r="AZ210" s="8"/>
    </row>
    <row r="211" spans="1:52" s="21" customFormat="1" ht="16.5" x14ac:dyDescent="0.25">
      <c r="A211" s="159" t="str">
        <f>_xlfn.XLOOKUP(Y211,Mapping!B:B,Mapping!J:J,"Not Found",0,1)</f>
        <v>Planning (NII)</v>
      </c>
      <c r="B211" s="159" t="str">
        <f t="shared" si="18"/>
        <v>BEGTPlanning (NII)46120.2618055556</v>
      </c>
      <c r="C211" s="159"/>
      <c r="D211" s="159" t="str">
        <f t="shared" si="19"/>
        <v>planning run exports</v>
      </c>
      <c r="E211" s="159" t="str">
        <f t="shared" si="20"/>
        <v>MCPBEGTPlanning (NII)planning run exports</v>
      </c>
      <c r="F211" s="159" t="str">
        <f t="shared" si="21"/>
        <v>MCPBEGTPlanning (NII)</v>
      </c>
      <c r="G211" s="218" t="s">
        <v>47</v>
      </c>
      <c r="H211" s="159" t="str">
        <f t="shared" si="22"/>
        <v>Completed</v>
      </c>
      <c r="I211" s="159" t="s">
        <v>47</v>
      </c>
      <c r="J211" s="159" t="str">
        <f t="shared" si="23"/>
        <v>MCPBEGTPlanning (NII)planning run exportsplanning run exports46120.261805555646120.2888888889</v>
      </c>
      <c r="K211" s="218" t="str">
        <f>IF(NOT(ISERROR(HLOOKUP(A211,'MCP-Tracker Old'!$10:$10,1,0))),"Y","N")</f>
        <v>Y</v>
      </c>
      <c r="L211" s="159"/>
      <c r="M211" s="159"/>
      <c r="N211" s="159"/>
      <c r="O211" s="2">
        <v>2603</v>
      </c>
      <c r="P211" s="3" t="s">
        <v>179</v>
      </c>
      <c r="Q211" s="3" t="s">
        <v>39</v>
      </c>
      <c r="R211" s="3" t="s">
        <v>190</v>
      </c>
      <c r="S211" s="3" t="s">
        <v>191</v>
      </c>
      <c r="T211" s="4">
        <v>46120.261805555558</v>
      </c>
      <c r="U211" s="4">
        <v>46120.288888888892</v>
      </c>
      <c r="V211" s="4">
        <v>46120.447916666664</v>
      </c>
      <c r="W211" s="4" t="s">
        <v>42</v>
      </c>
      <c r="X211" s="3" t="s">
        <v>43</v>
      </c>
      <c r="Y211" s="4" t="s">
        <v>189</v>
      </c>
      <c r="Z211" s="2">
        <v>1</v>
      </c>
      <c r="AA211" s="3" t="s">
        <v>192</v>
      </c>
      <c r="AB211" s="5">
        <v>0.65</v>
      </c>
      <c r="AC211" s="5">
        <v>0</v>
      </c>
      <c r="AD211" s="5">
        <v>0.65</v>
      </c>
      <c r="AE211" s="5">
        <v>0</v>
      </c>
      <c r="AF211" s="5">
        <v>0</v>
      </c>
      <c r="AG211" s="5">
        <v>0.65</v>
      </c>
      <c r="AH211" s="6"/>
      <c r="AI211" s="6"/>
      <c r="AJ211" s="7">
        <v>0</v>
      </c>
      <c r="AK211" s="7">
        <v>0</v>
      </c>
      <c r="AL211" s="7">
        <v>0</v>
      </c>
      <c r="AM211" s="7">
        <v>0</v>
      </c>
      <c r="AN211" s="7">
        <v>0</v>
      </c>
      <c r="AO211" s="12"/>
      <c r="AP211" s="12"/>
      <c r="AQ211" s="12"/>
      <c r="AR211" s="12"/>
      <c r="AS211" s="12"/>
      <c r="AT211" s="12"/>
      <c r="AU211" s="12"/>
      <c r="AV211" s="12"/>
      <c r="AW211" s="12"/>
      <c r="AX211" s="12"/>
      <c r="AY211" s="12"/>
      <c r="AZ211" s="8"/>
    </row>
    <row r="212" spans="1:52" s="21" customFormat="1" ht="16.5" x14ac:dyDescent="0.25">
      <c r="A212" s="159" t="str">
        <f>_xlfn.XLOOKUP(Y212,Mapping!B:B,Mapping!J:J,"Not Found",0,1)</f>
        <v>Valuation 1</v>
      </c>
      <c r="B212" s="159" t="str">
        <f t="shared" si="18"/>
        <v>BEDBValuation 146120.2743055556</v>
      </c>
      <c r="C212" s="159"/>
      <c r="D212" s="159" t="str">
        <f t="shared" si="19"/>
        <v>Light Maintenance Portfolio valuation</v>
      </c>
      <c r="E212" s="159" t="str">
        <f t="shared" si="20"/>
        <v>MRPBEDBValuation 1Light Maintenance Portfolio valuation</v>
      </c>
      <c r="F212" s="159" t="str">
        <f t="shared" si="21"/>
        <v>MRPBEDBValuation 1</v>
      </c>
      <c r="G212" s="218" t="s">
        <v>47</v>
      </c>
      <c r="H212" s="159" t="str">
        <f t="shared" si="22"/>
        <v>Completed</v>
      </c>
      <c r="I212" s="159" t="s">
        <v>47</v>
      </c>
      <c r="J212" s="159" t="str">
        <f t="shared" si="23"/>
        <v>MRPBEDBValuation 1Light Maintenance Portfolio valuationLight Maintenance Portfolio valuation46120.274305555646120.2805555556</v>
      </c>
      <c r="K212" s="218" t="str">
        <f>IF(NOT(ISERROR(HLOOKUP(A212,'MCP-Tracker Old'!$10:$10,1,0))),"Y","N")</f>
        <v>N</v>
      </c>
      <c r="L212" s="159"/>
      <c r="M212" s="159"/>
      <c r="N212" s="159"/>
      <c r="O212" s="2">
        <v>2603</v>
      </c>
      <c r="P212" s="3" t="s">
        <v>382</v>
      </c>
      <c r="Q212" s="3" t="s">
        <v>383</v>
      </c>
      <c r="R212" s="3" t="s">
        <v>3761</v>
      </c>
      <c r="S212" s="3" t="s">
        <v>3762</v>
      </c>
      <c r="T212" s="4">
        <v>46120.274305555555</v>
      </c>
      <c r="U212" s="4">
        <v>46120.280555555553</v>
      </c>
      <c r="V212" s="4">
        <v>46120.280555555553</v>
      </c>
      <c r="W212" s="4" t="s">
        <v>42</v>
      </c>
      <c r="X212" s="3" t="s">
        <v>43</v>
      </c>
      <c r="Y212" s="4" t="s">
        <v>429</v>
      </c>
      <c r="Z212" s="2">
        <v>1</v>
      </c>
      <c r="AA212" s="3" t="s">
        <v>3763</v>
      </c>
      <c r="AB212" s="5">
        <v>0.15</v>
      </c>
      <c r="AC212" s="5">
        <v>0</v>
      </c>
      <c r="AD212" s="5">
        <v>0.15</v>
      </c>
      <c r="AE212" s="5">
        <v>0</v>
      </c>
      <c r="AF212" s="5">
        <v>0</v>
      </c>
      <c r="AG212" s="5">
        <v>0.15</v>
      </c>
      <c r="AH212" s="6"/>
      <c r="AI212" s="6"/>
      <c r="AJ212" s="7">
        <v>0</v>
      </c>
      <c r="AK212" s="7">
        <v>0</v>
      </c>
      <c r="AL212" s="7">
        <v>0</v>
      </c>
      <c r="AM212" s="7">
        <v>0</v>
      </c>
      <c r="AN212" s="7">
        <v>0</v>
      </c>
      <c r="AO212" s="12"/>
      <c r="AP212" s="12"/>
      <c r="AQ212" s="12"/>
      <c r="AR212" s="12"/>
      <c r="AS212" s="12"/>
      <c r="AT212" s="12"/>
      <c r="AU212" s="12"/>
      <c r="AV212" s="12"/>
      <c r="AW212" s="12"/>
      <c r="AX212" s="12"/>
      <c r="AY212" s="12"/>
      <c r="AZ212" s="8"/>
    </row>
    <row r="213" spans="1:52" s="21" customFormat="1" ht="16.5" x14ac:dyDescent="0.25">
      <c r="A213" s="159" t="str">
        <f>_xlfn.XLOOKUP(Y213,Mapping!B:B,Mapping!J:J,"Not Found",0,1)</f>
        <v>Valuation 1</v>
      </c>
      <c r="B213" s="159" t="str">
        <f t="shared" si="18"/>
        <v>BEDBValuation 146120.2805555556</v>
      </c>
      <c r="C213" s="159"/>
      <c r="D213" s="159" t="str">
        <f t="shared" si="19"/>
        <v>NPV run OLAP exports</v>
      </c>
      <c r="E213" s="159" t="str">
        <f t="shared" si="20"/>
        <v>MRPBEDBValuation 1NPV run OLAP exports</v>
      </c>
      <c r="F213" s="159" t="str">
        <f t="shared" si="21"/>
        <v>MRPBEDBValuation 1</v>
      </c>
      <c r="G213" s="218" t="s">
        <v>47</v>
      </c>
      <c r="H213" s="159" t="str">
        <f t="shared" si="22"/>
        <v>Completed</v>
      </c>
      <c r="I213" s="159" t="s">
        <v>47</v>
      </c>
      <c r="J213" s="159" t="str">
        <f t="shared" si="23"/>
        <v>MRPBEDBValuation 1NPV run OLAP exportsNPV run OLAP exports46120.280555555646120.2958333333</v>
      </c>
      <c r="K213" s="218" t="str">
        <f>IF(NOT(ISERROR(HLOOKUP(A213,'MCP-Tracker Old'!$10:$10,1,0))),"Y","N")</f>
        <v>N</v>
      </c>
      <c r="L213" s="159"/>
      <c r="M213" s="159"/>
      <c r="N213" s="159"/>
      <c r="O213" s="2">
        <v>2603</v>
      </c>
      <c r="P213" s="3" t="s">
        <v>382</v>
      </c>
      <c r="Q213" s="3" t="s">
        <v>383</v>
      </c>
      <c r="R213" s="3" t="s">
        <v>3764</v>
      </c>
      <c r="S213" s="3" t="s">
        <v>3765</v>
      </c>
      <c r="T213" s="4">
        <v>46120.280555555553</v>
      </c>
      <c r="U213" s="4">
        <v>46120.29583333333</v>
      </c>
      <c r="V213" s="4">
        <v>46120.29583333333</v>
      </c>
      <c r="W213" s="4" t="s">
        <v>42</v>
      </c>
      <c r="X213" s="3" t="s">
        <v>43</v>
      </c>
      <c r="Y213" s="4" t="s">
        <v>429</v>
      </c>
      <c r="Z213" s="2">
        <v>1</v>
      </c>
      <c r="AA213" s="3" t="s">
        <v>3766</v>
      </c>
      <c r="AB213" s="5">
        <v>0.37</v>
      </c>
      <c r="AC213" s="5">
        <v>0.37</v>
      </c>
      <c r="AD213" s="5">
        <v>0</v>
      </c>
      <c r="AE213" s="5">
        <v>0</v>
      </c>
      <c r="AF213" s="5">
        <v>0.37</v>
      </c>
      <c r="AG213" s="5">
        <v>0.37</v>
      </c>
      <c r="AH213" s="6"/>
      <c r="AI213" s="6"/>
      <c r="AJ213" s="7">
        <v>0</v>
      </c>
      <c r="AK213" s="7">
        <v>0</v>
      </c>
      <c r="AL213" s="7">
        <v>0</v>
      </c>
      <c r="AM213" s="7">
        <v>0</v>
      </c>
      <c r="AN213" s="7">
        <v>0</v>
      </c>
      <c r="AO213" s="12"/>
      <c r="AP213" s="12"/>
      <c r="AQ213" s="12"/>
      <c r="AR213" s="12"/>
      <c r="AS213" s="12"/>
      <c r="AT213" s="12"/>
      <c r="AU213" s="12"/>
      <c r="AV213" s="12"/>
      <c r="AW213" s="12"/>
      <c r="AX213" s="12"/>
      <c r="AY213" s="12"/>
      <c r="AZ213" s="8"/>
    </row>
    <row r="214" spans="1:52" s="21" customFormat="1" ht="16.5" x14ac:dyDescent="0.25">
      <c r="A214" s="159" t="str">
        <f>_xlfn.XLOOKUP(Y214,Mapping!B:B,Mapping!J:J,"Not Found",0,1)</f>
        <v>Valuation 1</v>
      </c>
      <c r="B214" s="159" t="str">
        <f t="shared" si="18"/>
        <v>BEDBValuation 146120.2958333333</v>
      </c>
      <c r="C214" s="159"/>
      <c r="D214" s="159" t="str">
        <f t="shared" si="19"/>
        <v>export to ara Portfolio valuation</v>
      </c>
      <c r="E214" s="159" t="str">
        <f t="shared" si="20"/>
        <v>MRPBEDBValuation 1export to ara Portfolio valuation</v>
      </c>
      <c r="F214" s="159" t="str">
        <f t="shared" si="21"/>
        <v>MRPBEDBValuation 1</v>
      </c>
      <c r="G214" s="218" t="s">
        <v>47</v>
      </c>
      <c r="H214" s="159" t="str">
        <f t="shared" si="22"/>
        <v>Completed</v>
      </c>
      <c r="I214" s="159" t="s">
        <v>47</v>
      </c>
      <c r="J214" s="159" t="str">
        <f t="shared" si="23"/>
        <v>MRPBEDBValuation 1export to ara Portfolio valuationexport to ara Portfolio valuation46120.295833333346120.2965277778</v>
      </c>
      <c r="K214" s="218" t="str">
        <f>IF(NOT(ISERROR(HLOOKUP(A214,'MCP-Tracker Old'!$10:$10,1,0))),"Y","N")</f>
        <v>N</v>
      </c>
      <c r="L214" s="159"/>
      <c r="M214" s="159"/>
      <c r="N214" s="159"/>
      <c r="O214" s="2">
        <v>2603</v>
      </c>
      <c r="P214" s="3" t="s">
        <v>382</v>
      </c>
      <c r="Q214" s="3" t="s">
        <v>383</v>
      </c>
      <c r="R214" s="3" t="s">
        <v>3767</v>
      </c>
      <c r="S214" s="3" t="s">
        <v>3768</v>
      </c>
      <c r="T214" s="4">
        <v>46120.29583333333</v>
      </c>
      <c r="U214" s="4">
        <v>46120.296527777777</v>
      </c>
      <c r="V214" s="4">
        <v>46120.29791666667</v>
      </c>
      <c r="W214" s="4" t="s">
        <v>42</v>
      </c>
      <c r="X214" s="3" t="s">
        <v>43</v>
      </c>
      <c r="Y214" s="4" t="s">
        <v>429</v>
      </c>
      <c r="Z214" s="2">
        <v>1</v>
      </c>
      <c r="AA214" s="3" t="s">
        <v>3769</v>
      </c>
      <c r="AB214" s="5">
        <v>0.02</v>
      </c>
      <c r="AC214" s="5">
        <v>0</v>
      </c>
      <c r="AD214" s="5">
        <v>0.02</v>
      </c>
      <c r="AE214" s="5">
        <v>0</v>
      </c>
      <c r="AF214" s="5">
        <v>0</v>
      </c>
      <c r="AG214" s="5">
        <v>0.02</v>
      </c>
      <c r="AH214" s="6"/>
      <c r="AI214" s="6"/>
      <c r="AJ214" s="7">
        <v>0</v>
      </c>
      <c r="AK214" s="7">
        <v>0</v>
      </c>
      <c r="AL214" s="7">
        <v>0</v>
      </c>
      <c r="AM214" s="7">
        <v>0</v>
      </c>
      <c r="AN214" s="7">
        <v>0</v>
      </c>
      <c r="AO214" s="12"/>
      <c r="AP214" s="12"/>
      <c r="AQ214" s="12"/>
      <c r="AR214" s="12"/>
      <c r="AS214" s="12"/>
      <c r="AT214" s="12"/>
      <c r="AU214" s="12"/>
      <c r="AV214" s="12"/>
      <c r="AW214" s="12"/>
      <c r="AX214" s="12"/>
      <c r="AY214" s="12"/>
      <c r="AZ214" s="8"/>
    </row>
    <row r="215" spans="1:52" s="21" customFormat="1" ht="16.5" x14ac:dyDescent="0.25">
      <c r="A215" s="159" t="str">
        <f>_xlfn.XLOOKUP(Y215,Mapping!B:B,Mapping!J:J,"Not Found",0,1)</f>
        <v>CF Extraction</v>
      </c>
      <c r="B215" s="159" t="str">
        <f t="shared" si="18"/>
        <v>BEDBCF Extraction46120.2979166667</v>
      </c>
      <c r="C215" s="159"/>
      <c r="D215" s="159" t="str">
        <f t="shared" si="19"/>
        <v>CF Extraction</v>
      </c>
      <c r="E215" s="159" t="str">
        <f t="shared" si="20"/>
        <v>MRPBEDBCF ExtractionCF Extraction</v>
      </c>
      <c r="F215" s="159" t="str">
        <f t="shared" si="21"/>
        <v>MRPBEDBCF Extraction</v>
      </c>
      <c r="G215" s="218" t="s">
        <v>47</v>
      </c>
      <c r="H215" s="159" t="str">
        <f t="shared" si="22"/>
        <v>Completed</v>
      </c>
      <c r="I215" s="159" t="s">
        <v>47</v>
      </c>
      <c r="J215" s="159" t="str">
        <f t="shared" si="23"/>
        <v>MRPBEDBCF ExtractionCF ExtractionCF Extraction46120.297916666746120.3083333333</v>
      </c>
      <c r="K215" s="218" t="str">
        <f>IF(NOT(ISERROR(HLOOKUP(A215,'MCP-Tracker Old'!$10:$10,1,0))),"Y","N")</f>
        <v>N</v>
      </c>
      <c r="L215" s="159"/>
      <c r="M215" s="159"/>
      <c r="N215" s="159"/>
      <c r="O215" s="2">
        <v>2603</v>
      </c>
      <c r="P215" s="3" t="s">
        <v>382</v>
      </c>
      <c r="Q215" s="3" t="s">
        <v>383</v>
      </c>
      <c r="R215" s="3" t="s">
        <v>431</v>
      </c>
      <c r="S215" s="3" t="s">
        <v>432</v>
      </c>
      <c r="T215" s="4">
        <v>46120.29791666667</v>
      </c>
      <c r="U215" s="4">
        <v>46120.308333333334</v>
      </c>
      <c r="V215" s="4">
        <v>46120.309027777781</v>
      </c>
      <c r="W215" s="4" t="s">
        <v>42</v>
      </c>
      <c r="X215" s="3" t="s">
        <v>43</v>
      </c>
      <c r="Y215" s="4" t="s">
        <v>433</v>
      </c>
      <c r="Z215" s="2">
        <v>1</v>
      </c>
      <c r="AA215" s="3" t="s">
        <v>434</v>
      </c>
      <c r="AB215" s="5">
        <v>0.25</v>
      </c>
      <c r="AC215" s="5">
        <v>0.25</v>
      </c>
      <c r="AD215" s="5">
        <v>0</v>
      </c>
      <c r="AE215" s="5">
        <v>0.02</v>
      </c>
      <c r="AF215" s="5">
        <v>0.27</v>
      </c>
      <c r="AG215" s="5">
        <v>0.27</v>
      </c>
      <c r="AH215" s="6"/>
      <c r="AI215" s="6"/>
      <c r="AJ215" s="7">
        <v>0</v>
      </c>
      <c r="AK215" s="7">
        <v>0</v>
      </c>
      <c r="AL215" s="7">
        <v>0</v>
      </c>
      <c r="AM215" s="7">
        <v>0</v>
      </c>
      <c r="AN215" s="7">
        <v>0</v>
      </c>
      <c r="AO215" s="12"/>
      <c r="AP215" s="12"/>
      <c r="AQ215" s="12"/>
      <c r="AR215" s="12"/>
      <c r="AS215" s="12"/>
      <c r="AT215" s="12"/>
      <c r="AU215" s="12"/>
      <c r="AV215" s="12"/>
      <c r="AW215" s="12"/>
      <c r="AX215" s="12"/>
      <c r="AY215" s="12"/>
      <c r="AZ215" s="8"/>
    </row>
    <row r="216" spans="1:52" s="21" customFormat="1" ht="16.5" x14ac:dyDescent="0.25">
      <c r="A216" s="159" t="str">
        <f>_xlfn.XLOOKUP(Y216,Mapping!B:B,Mapping!J:J,"Not Found",0,1)</f>
        <v>CF Extraction</v>
      </c>
      <c r="B216" s="159" t="str">
        <f t="shared" si="18"/>
        <v>BEDBCF Extraction46120.3090277778</v>
      </c>
      <c r="C216" s="159"/>
      <c r="D216" s="159" t="str">
        <f t="shared" si="19"/>
        <v>Light Maintenance CF Extraction old</v>
      </c>
      <c r="E216" s="159" t="str">
        <f t="shared" si="20"/>
        <v>MRPBEDBCF ExtractionLight Maintenance CF Extraction old</v>
      </c>
      <c r="F216" s="159" t="str">
        <f t="shared" si="21"/>
        <v>MRPBEDBCF Extraction</v>
      </c>
      <c r="G216" s="218" t="s">
        <v>47</v>
      </c>
      <c r="H216" s="159" t="str">
        <f t="shared" si="22"/>
        <v>Completed</v>
      </c>
      <c r="I216" s="159" t="s">
        <v>47</v>
      </c>
      <c r="J216" s="159" t="str">
        <f t="shared" si="23"/>
        <v>MRPBEDBCF ExtractionLight Maintenance CF Extraction oldLight Maintenance CF Extraction old46120.309027777846120.3118055556</v>
      </c>
      <c r="K216" s="218" t="str">
        <f>IF(NOT(ISERROR(HLOOKUP(A216,'MCP-Tracker Old'!$10:$10,1,0))),"Y","N")</f>
        <v>N</v>
      </c>
      <c r="L216" s="159"/>
      <c r="M216" s="159"/>
      <c r="N216" s="159"/>
      <c r="O216" s="2">
        <v>2603</v>
      </c>
      <c r="P216" s="3" t="s">
        <v>382</v>
      </c>
      <c r="Q216" s="3" t="s">
        <v>383</v>
      </c>
      <c r="R216" s="3" t="s">
        <v>3770</v>
      </c>
      <c r="S216" s="3" t="s">
        <v>3771</v>
      </c>
      <c r="T216" s="4">
        <v>46120.309027777781</v>
      </c>
      <c r="U216" s="4">
        <v>46120.311805555553</v>
      </c>
      <c r="V216" s="4">
        <v>46120.311805555553</v>
      </c>
      <c r="W216" s="4" t="s">
        <v>42</v>
      </c>
      <c r="X216" s="3" t="s">
        <v>43</v>
      </c>
      <c r="Y216" s="4" t="s">
        <v>435</v>
      </c>
      <c r="Z216" s="2">
        <v>1</v>
      </c>
      <c r="AA216" s="3" t="s">
        <v>3772</v>
      </c>
      <c r="AB216" s="5">
        <v>7.0000000000000007E-2</v>
      </c>
      <c r="AC216" s="5">
        <v>0</v>
      </c>
      <c r="AD216" s="5">
        <v>7.0000000000000007E-2</v>
      </c>
      <c r="AE216" s="5">
        <v>0</v>
      </c>
      <c r="AF216" s="5">
        <v>0</v>
      </c>
      <c r="AG216" s="5">
        <v>7.0000000000000007E-2</v>
      </c>
      <c r="AH216" s="6"/>
      <c r="AI216" s="6"/>
      <c r="AJ216" s="7">
        <v>0</v>
      </c>
      <c r="AK216" s="7">
        <v>0</v>
      </c>
      <c r="AL216" s="7">
        <v>0</v>
      </c>
      <c r="AM216" s="7">
        <v>0</v>
      </c>
      <c r="AN216" s="7">
        <v>0</v>
      </c>
      <c r="AO216" s="12"/>
      <c r="AP216" s="12"/>
      <c r="AQ216" s="12"/>
      <c r="AR216" s="12"/>
      <c r="AS216" s="12"/>
      <c r="AT216" s="12"/>
      <c r="AU216" s="12"/>
      <c r="AV216" s="12"/>
      <c r="AW216" s="12"/>
      <c r="AX216" s="12"/>
      <c r="AY216" s="12"/>
      <c r="AZ216" s="8"/>
    </row>
    <row r="217" spans="1:52" s="21" customFormat="1" ht="16.5" x14ac:dyDescent="0.25">
      <c r="A217" s="159" t="str">
        <f>_xlfn.XLOOKUP(Y217,Mapping!B:B,Mapping!J:J,"Not Found",0,1)</f>
        <v>CF Extraction</v>
      </c>
      <c r="B217" s="159" t="str">
        <f t="shared" si="18"/>
        <v>BEDBCF Extraction46120.3118055556</v>
      </c>
      <c r="C217" s="159"/>
      <c r="D217" s="159" t="str">
        <f t="shared" si="19"/>
        <v>CF old Extraction</v>
      </c>
      <c r="E217" s="159" t="str">
        <f t="shared" si="20"/>
        <v>MRPBEDBCF ExtractionCF old Extraction</v>
      </c>
      <c r="F217" s="159" t="str">
        <f t="shared" si="21"/>
        <v>MRPBEDBCF Extraction</v>
      </c>
      <c r="G217" s="218" t="s">
        <v>47</v>
      </c>
      <c r="H217" s="159" t="str">
        <f t="shared" si="22"/>
        <v>Completed</v>
      </c>
      <c r="I217" s="159" t="s">
        <v>47</v>
      </c>
      <c r="J217" s="159" t="str">
        <f t="shared" si="23"/>
        <v>MRPBEDBCF ExtractionCF old ExtractionCF old Extraction46120.311805555646120.3222222222</v>
      </c>
      <c r="K217" s="218" t="str">
        <f>IF(NOT(ISERROR(HLOOKUP(A217,'MCP-Tracker Old'!$10:$10,1,0))),"Y","N")</f>
        <v>N</v>
      </c>
      <c r="L217" s="159"/>
      <c r="M217" s="159"/>
      <c r="N217" s="159"/>
      <c r="O217" s="2">
        <v>2603</v>
      </c>
      <c r="P217" s="3" t="s">
        <v>382</v>
      </c>
      <c r="Q217" s="3" t="s">
        <v>383</v>
      </c>
      <c r="R217" s="3" t="s">
        <v>436</v>
      </c>
      <c r="S217" s="3" t="s">
        <v>437</v>
      </c>
      <c r="T217" s="4">
        <v>46120.311805555553</v>
      </c>
      <c r="U217" s="4">
        <v>46120.322222222225</v>
      </c>
      <c r="V217" s="4">
        <v>46120.322916666664</v>
      </c>
      <c r="W217" s="4" t="s">
        <v>42</v>
      </c>
      <c r="X217" s="3" t="s">
        <v>43</v>
      </c>
      <c r="Y217" s="4" t="s">
        <v>435</v>
      </c>
      <c r="Z217" s="2">
        <v>1</v>
      </c>
      <c r="AA217" s="3" t="s">
        <v>438</v>
      </c>
      <c r="AB217" s="5">
        <v>0.25</v>
      </c>
      <c r="AC217" s="5">
        <v>0.25</v>
      </c>
      <c r="AD217" s="5">
        <v>0</v>
      </c>
      <c r="AE217" s="5">
        <v>0.02</v>
      </c>
      <c r="AF217" s="5">
        <v>0.27</v>
      </c>
      <c r="AG217" s="5">
        <v>0.27</v>
      </c>
      <c r="AH217" s="6"/>
      <c r="AI217" s="6"/>
      <c r="AJ217" s="7">
        <v>0</v>
      </c>
      <c r="AK217" s="7">
        <v>0</v>
      </c>
      <c r="AL217" s="7">
        <v>0</v>
      </c>
      <c r="AM217" s="7">
        <v>0</v>
      </c>
      <c r="AN217" s="7">
        <v>0</v>
      </c>
      <c r="AO217" s="12"/>
      <c r="AP217" s="12"/>
      <c r="AQ217" s="12"/>
      <c r="AR217" s="12"/>
      <c r="AS217" s="12"/>
      <c r="AT217" s="12"/>
      <c r="AU217" s="12"/>
      <c r="AV217" s="12"/>
      <c r="AW217" s="12"/>
      <c r="AX217" s="12"/>
      <c r="AY217" s="12"/>
      <c r="AZ217" s="8"/>
    </row>
    <row r="218" spans="1:52" s="21" customFormat="1" ht="16.5" x14ac:dyDescent="0.25">
      <c r="A218" s="159" t="str">
        <f>_xlfn.XLOOKUP(Y218,Mapping!B:B,Mapping!J:J,"Not Found",0,1)</f>
        <v>Planning (NII)</v>
      </c>
      <c r="B218" s="159" t="str">
        <f t="shared" si="18"/>
        <v>BEDBPlanning (NII)46120.3229166667</v>
      </c>
      <c r="C218" s="159"/>
      <c r="D218" s="159" t="str">
        <f t="shared" si="19"/>
        <v>Planning run</v>
      </c>
      <c r="E218" s="159" t="str">
        <f t="shared" si="20"/>
        <v>MRPBEDBPlanning (NII)Planning run</v>
      </c>
      <c r="F218" s="159" t="str">
        <f t="shared" si="21"/>
        <v>MRPBEDBPlanning (NII)</v>
      </c>
      <c r="G218" s="218" t="s">
        <v>47</v>
      </c>
      <c r="H218" s="159" t="str">
        <f t="shared" si="22"/>
        <v>Failed</v>
      </c>
      <c r="I218" s="159" t="s">
        <v>47</v>
      </c>
      <c r="J218" s="159" t="str">
        <f t="shared" si="23"/>
        <v>MRPBEDBPlanning (NII)Planning runPlanning run46120.322916666746120.4256944444</v>
      </c>
      <c r="K218" s="218" t="str">
        <f>IF(NOT(ISERROR(HLOOKUP(A218,'MCP-Tracker Old'!$10:$10,1,0))),"Y","N")</f>
        <v>Y</v>
      </c>
      <c r="L218" s="159"/>
      <c r="M218" s="159"/>
      <c r="N218" s="159"/>
      <c r="O218" s="2">
        <v>2603</v>
      </c>
      <c r="P218" s="3" t="s">
        <v>382</v>
      </c>
      <c r="Q218" s="3" t="s">
        <v>383</v>
      </c>
      <c r="R218" s="3" t="s">
        <v>439</v>
      </c>
      <c r="S218" s="3" t="s">
        <v>42</v>
      </c>
      <c r="T218" s="4">
        <v>46120.322916666664</v>
      </c>
      <c r="U218" s="4">
        <v>46120.425694444442</v>
      </c>
      <c r="V218" s="4">
        <v>46120.473611111112</v>
      </c>
      <c r="W218" s="4" t="s">
        <v>3630</v>
      </c>
      <c r="X218" s="3" t="s">
        <v>54</v>
      </c>
      <c r="Y218" s="4" t="s">
        <v>441</v>
      </c>
      <c r="Z218" s="2">
        <v>1</v>
      </c>
      <c r="AA218" s="3" t="s">
        <v>442</v>
      </c>
      <c r="AB218" s="5">
        <v>2.4700000000000002</v>
      </c>
      <c r="AC218" s="5">
        <v>2.4700000000000002</v>
      </c>
      <c r="AD218" s="5">
        <v>0</v>
      </c>
      <c r="AE218" s="5">
        <v>1.1499999999999999</v>
      </c>
      <c r="AF218" s="5">
        <v>3.62</v>
      </c>
      <c r="AG218" s="5">
        <v>3.62</v>
      </c>
      <c r="AH218" s="6"/>
      <c r="AI218" s="6"/>
      <c r="AJ218" s="7">
        <v>0</v>
      </c>
      <c r="AK218" s="7">
        <v>0</v>
      </c>
      <c r="AL218" s="7">
        <v>0</v>
      </c>
      <c r="AM218" s="7">
        <v>0</v>
      </c>
      <c r="AN218" s="7">
        <v>0</v>
      </c>
      <c r="AO218" s="12"/>
      <c r="AP218" s="12"/>
      <c r="AQ218" s="12"/>
      <c r="AR218" s="12"/>
      <c r="AS218" s="12"/>
      <c r="AT218" s="12"/>
      <c r="AU218" s="12"/>
      <c r="AV218" s="12"/>
      <c r="AW218" s="12"/>
      <c r="AX218" s="12"/>
      <c r="AY218" s="12"/>
      <c r="AZ218" s="8"/>
    </row>
    <row r="219" spans="1:52" s="21" customFormat="1" ht="16.5" x14ac:dyDescent="0.25">
      <c r="A219" s="159" t="str">
        <f>_xlfn.XLOOKUP(Y219,Mapping!B:B,Mapping!J:J,"Not Found",0,1)</f>
        <v>CSRBB Planning</v>
      </c>
      <c r="B219" s="159" t="str">
        <f t="shared" si="18"/>
        <v>NLBTRCSRBB Planning46120.4090277778</v>
      </c>
      <c r="C219" s="159"/>
      <c r="D219" s="159" t="str">
        <f t="shared" si="19"/>
        <v>export to ara CSRBB Planning</v>
      </c>
      <c r="E219" s="159" t="str">
        <f t="shared" si="20"/>
        <v>MCPNLBTRCSRBB Planningexport to ara CSRBB Planning</v>
      </c>
      <c r="F219" s="159" t="str">
        <f t="shared" si="21"/>
        <v>MCPNLBTRCSRBB Planning</v>
      </c>
      <c r="G219" s="218" t="s">
        <v>47</v>
      </c>
      <c r="H219" s="159" t="str">
        <f t="shared" si="22"/>
        <v>Completed</v>
      </c>
      <c r="I219" s="159" t="s">
        <v>47</v>
      </c>
      <c r="J219" s="159" t="str">
        <f t="shared" si="23"/>
        <v>MCPNLBTRCSRBB Planningexport to ara CSRBB Planningexport to ara CSRBB Planning46120.409027777846120.4104166667</v>
      </c>
      <c r="K219" s="218" t="str">
        <f>IF(NOT(ISERROR(HLOOKUP(A219,'MCP-Tracker Old'!$10:$10,1,0))),"Y","N")</f>
        <v>Y</v>
      </c>
      <c r="L219" s="159"/>
      <c r="M219" s="159"/>
      <c r="N219" s="159"/>
      <c r="O219" s="2">
        <v>2603</v>
      </c>
      <c r="P219" s="3" t="s">
        <v>260</v>
      </c>
      <c r="Q219" s="3" t="s">
        <v>39</v>
      </c>
      <c r="R219" s="3" t="s">
        <v>3631</v>
      </c>
      <c r="S219" s="3" t="s">
        <v>3632</v>
      </c>
      <c r="T219" s="4">
        <v>46120.40902777778</v>
      </c>
      <c r="U219" s="4">
        <v>46120.410416666666</v>
      </c>
      <c r="V219" s="4">
        <v>46120.411111111112</v>
      </c>
      <c r="W219" s="4" t="s">
        <v>42</v>
      </c>
      <c r="X219" s="3" t="s">
        <v>43</v>
      </c>
      <c r="Y219" s="4" t="s">
        <v>283</v>
      </c>
      <c r="Z219" s="2">
        <v>1</v>
      </c>
      <c r="AA219" s="3" t="s">
        <v>1945</v>
      </c>
      <c r="AB219" s="5">
        <v>0.03</v>
      </c>
      <c r="AC219" s="5">
        <v>0</v>
      </c>
      <c r="AD219" s="5">
        <v>0.03</v>
      </c>
      <c r="AE219" s="5">
        <v>0</v>
      </c>
      <c r="AF219" s="5">
        <v>0</v>
      </c>
      <c r="AG219" s="5">
        <v>0.03</v>
      </c>
      <c r="AH219" s="6"/>
      <c r="AI219" s="6"/>
      <c r="AJ219" s="7">
        <v>0</v>
      </c>
      <c r="AK219" s="7">
        <v>0</v>
      </c>
      <c r="AL219" s="7">
        <v>0</v>
      </c>
      <c r="AM219" s="7">
        <v>0</v>
      </c>
      <c r="AN219" s="7">
        <v>0</v>
      </c>
      <c r="AO219" s="12"/>
      <c r="AP219" s="12"/>
      <c r="AQ219" s="12"/>
      <c r="AR219" s="12"/>
      <c r="AS219" s="12"/>
      <c r="AT219" s="12"/>
      <c r="AU219" s="12"/>
      <c r="AV219" s="12"/>
      <c r="AW219" s="12"/>
      <c r="AX219" s="12"/>
      <c r="AY219" s="12"/>
      <c r="AZ219" s="8"/>
    </row>
    <row r="220" spans="1:52" s="21" customFormat="1" ht="16.5" x14ac:dyDescent="0.25">
      <c r="A220" s="159" t="str">
        <f>_xlfn.XLOOKUP(Y220,Mapping!B:B,Mapping!J:J,"Not Found",0,1)</f>
        <v>Import Strategies</v>
      </c>
      <c r="B220" s="159" t="str">
        <f t="shared" si="18"/>
        <v>NLBTRImport Strategies46120.4111111111</v>
      </c>
      <c r="C220" s="159"/>
      <c r="D220" s="159" t="str">
        <f t="shared" si="19"/>
        <v>import strategies</v>
      </c>
      <c r="E220" s="159" t="str">
        <f t="shared" si="20"/>
        <v>MCPNLBTRImport Strategiesimport strategies</v>
      </c>
      <c r="F220" s="159" t="str">
        <f t="shared" si="21"/>
        <v>MCPNLBTRImport Strategies</v>
      </c>
      <c r="G220" s="218" t="s">
        <v>47</v>
      </c>
      <c r="H220" s="159" t="str">
        <f t="shared" si="22"/>
        <v>Completed</v>
      </c>
      <c r="I220" s="159" t="s">
        <v>47</v>
      </c>
      <c r="J220" s="159" t="str">
        <f t="shared" si="23"/>
        <v>MCPNLBTRImport Strategiesimport strategiesimport strategies46120.411111111146120.4340277778</v>
      </c>
      <c r="K220" s="218" t="str">
        <f>IF(NOT(ISERROR(HLOOKUP(A220,'MCP-Tracker Old'!$10:$10,1,0))),"Y","N")</f>
        <v>Y</v>
      </c>
      <c r="L220" s="159"/>
      <c r="M220" s="159"/>
      <c r="N220" s="159"/>
      <c r="O220" s="2">
        <v>2603</v>
      </c>
      <c r="P220" s="3" t="s">
        <v>260</v>
      </c>
      <c r="Q220" s="3" t="s">
        <v>39</v>
      </c>
      <c r="R220" s="3" t="s">
        <v>145</v>
      </c>
      <c r="S220" s="3" t="s">
        <v>156</v>
      </c>
      <c r="T220" s="4">
        <v>46120.411111111112</v>
      </c>
      <c r="U220" s="4">
        <v>46120.434027777781</v>
      </c>
      <c r="V220" s="4">
        <v>46120.43472222222</v>
      </c>
      <c r="W220" s="4" t="s">
        <v>42</v>
      </c>
      <c r="X220" s="3" t="s">
        <v>43</v>
      </c>
      <c r="Y220" s="4" t="s">
        <v>279</v>
      </c>
      <c r="Z220" s="2">
        <v>1</v>
      </c>
      <c r="AA220" s="3" t="s">
        <v>148</v>
      </c>
      <c r="AB220" s="5">
        <v>0.55000000000000004</v>
      </c>
      <c r="AC220" s="5">
        <v>0.55000000000000004</v>
      </c>
      <c r="AD220" s="5">
        <v>0</v>
      </c>
      <c r="AE220" s="5">
        <v>0.02</v>
      </c>
      <c r="AF220" s="5">
        <v>0.56999999999999995</v>
      </c>
      <c r="AG220" s="5">
        <v>0.56999999999999995</v>
      </c>
      <c r="AH220" s="6"/>
      <c r="AI220" s="6"/>
      <c r="AJ220" s="7">
        <v>0</v>
      </c>
      <c r="AK220" s="7">
        <v>0</v>
      </c>
      <c r="AL220" s="7">
        <v>0</v>
      </c>
      <c r="AM220" s="7">
        <v>0</v>
      </c>
      <c r="AN220" s="7">
        <v>0</v>
      </c>
      <c r="AO220" s="12"/>
      <c r="AP220" s="12"/>
      <c r="AQ220" s="12"/>
      <c r="AR220" s="12"/>
      <c r="AS220" s="12"/>
      <c r="AT220" s="12"/>
      <c r="AU220" s="12"/>
      <c r="AV220" s="12"/>
      <c r="AW220" s="12"/>
      <c r="AX220" s="12"/>
      <c r="AY220" s="12"/>
      <c r="AZ220" s="8"/>
    </row>
    <row r="221" spans="1:52" s="21" customFormat="1" ht="16.5" x14ac:dyDescent="0.25">
      <c r="A221" s="159" t="str">
        <f>_xlfn.XLOOKUP(Y221,Mapping!B:B,Mapping!J:J,"Not Found",0,1)</f>
        <v>Planning (NII)</v>
      </c>
      <c r="B221" s="159" t="str">
        <f t="shared" si="18"/>
        <v>DEGTPlanning (NII)46120.4208333333</v>
      </c>
      <c r="C221" s="159"/>
      <c r="D221" s="159" t="str">
        <f t="shared" si="19"/>
        <v>planning run02</v>
      </c>
      <c r="E221" s="159" t="str">
        <f t="shared" si="20"/>
        <v>MCPDEGTPlanning (NII)planning run02</v>
      </c>
      <c r="F221" s="159" t="str">
        <f t="shared" si="21"/>
        <v>MCPDEGTPlanning (NII)</v>
      </c>
      <c r="G221" s="218" t="s">
        <v>47</v>
      </c>
      <c r="H221" s="159" t="str">
        <f t="shared" si="22"/>
        <v>Completed</v>
      </c>
      <c r="I221" s="159" t="s">
        <v>47</v>
      </c>
      <c r="J221" s="159" t="str">
        <f t="shared" si="23"/>
        <v>MCPDEGTPlanning (NII)planning run02planning run0246120.420833333346120.4638888889</v>
      </c>
      <c r="K221" s="218" t="str">
        <f>IF(NOT(ISERROR(HLOOKUP(A221,'MCP-Tracker Old'!$10:$10,1,0))),"Y","N")</f>
        <v>Y</v>
      </c>
      <c r="L221" s="159"/>
      <c r="M221" s="159"/>
      <c r="N221" s="159"/>
      <c r="O221" s="2">
        <v>2603</v>
      </c>
      <c r="P221" s="3" t="s">
        <v>219</v>
      </c>
      <c r="Q221" s="3" t="s">
        <v>39</v>
      </c>
      <c r="R221" s="3" t="s">
        <v>165</v>
      </c>
      <c r="S221" s="3" t="s">
        <v>166</v>
      </c>
      <c r="T221" s="4">
        <v>46120.42083333333</v>
      </c>
      <c r="U221" s="4">
        <v>46120.463888888888</v>
      </c>
      <c r="V221" s="4">
        <v>46120.463888888888</v>
      </c>
      <c r="W221" s="4" t="s">
        <v>42</v>
      </c>
      <c r="X221" s="3" t="s">
        <v>43</v>
      </c>
      <c r="Y221" s="4" t="s">
        <v>2463</v>
      </c>
      <c r="Z221" s="2">
        <v>2</v>
      </c>
      <c r="AA221" s="3" t="s">
        <v>167</v>
      </c>
      <c r="AB221" s="5">
        <v>1.03</v>
      </c>
      <c r="AC221" s="5">
        <v>0</v>
      </c>
      <c r="AD221" s="5">
        <v>1.03</v>
      </c>
      <c r="AE221" s="5">
        <v>0</v>
      </c>
      <c r="AF221" s="5">
        <v>0</v>
      </c>
      <c r="AG221" s="5">
        <v>1.03</v>
      </c>
      <c r="AH221" s="6"/>
      <c r="AI221" s="6"/>
      <c r="AJ221" s="7">
        <v>0</v>
      </c>
      <c r="AK221" s="7">
        <v>0</v>
      </c>
      <c r="AL221" s="7">
        <v>0</v>
      </c>
      <c r="AM221" s="7">
        <v>0</v>
      </c>
      <c r="AN221" s="7">
        <v>0</v>
      </c>
      <c r="AO221" s="12"/>
      <c r="AP221" s="12"/>
      <c r="AQ221" s="12"/>
      <c r="AR221" s="12"/>
      <c r="AS221" s="12"/>
      <c r="AT221" s="12"/>
      <c r="AU221" s="12"/>
      <c r="AV221" s="12"/>
      <c r="AW221" s="12"/>
      <c r="AX221" s="12"/>
      <c r="AY221" s="12"/>
      <c r="AZ221" s="8"/>
    </row>
    <row r="222" spans="1:52" s="21" customFormat="1" ht="16.5" x14ac:dyDescent="0.25">
      <c r="A222" s="159" t="str">
        <f>_xlfn.XLOOKUP(Y222,Mapping!B:B,Mapping!J:J,"Not Found",0,1)</f>
        <v>Planning (NII)</v>
      </c>
      <c r="B222" s="159" t="str">
        <f t="shared" si="18"/>
        <v>NLBTRPlanning (NII)46120.4347222222</v>
      </c>
      <c r="C222" s="159"/>
      <c r="D222" s="159" t="str">
        <f t="shared" si="19"/>
        <v>planning run01</v>
      </c>
      <c r="E222" s="159" t="str">
        <f t="shared" si="20"/>
        <v>MCPNLBTRPlanning (NII)planning run01</v>
      </c>
      <c r="F222" s="159" t="str">
        <f t="shared" si="21"/>
        <v>MCPNLBTRPlanning (NII)</v>
      </c>
      <c r="G222" s="218" t="s">
        <v>47</v>
      </c>
      <c r="H222" s="159" t="str">
        <f t="shared" si="22"/>
        <v>Failed</v>
      </c>
      <c r="I222" s="159" t="s">
        <v>47</v>
      </c>
      <c r="J222" s="159" t="str">
        <f t="shared" si="23"/>
        <v>MCPNLBTRPlanning (NII)planning run01planning run0146120.434722222246120.44375</v>
      </c>
      <c r="K222" s="218" t="str">
        <f>IF(NOT(ISERROR(HLOOKUP(A222,'MCP-Tracker Old'!$10:$10,1,0))),"Y","N")</f>
        <v>Y</v>
      </c>
      <c r="L222" s="159"/>
      <c r="M222" s="159"/>
      <c r="N222" s="159"/>
      <c r="O222" s="2">
        <v>2603</v>
      </c>
      <c r="P222" s="3" t="s">
        <v>260</v>
      </c>
      <c r="Q222" s="3" t="s">
        <v>39</v>
      </c>
      <c r="R222" s="3" t="s">
        <v>158</v>
      </c>
      <c r="S222" s="3" t="s">
        <v>42</v>
      </c>
      <c r="T222" s="4">
        <v>46120.43472222222</v>
      </c>
      <c r="U222" s="4">
        <v>46120.443749999999</v>
      </c>
      <c r="V222" s="4">
        <v>46120.459722222222</v>
      </c>
      <c r="W222" s="4" t="s">
        <v>702</v>
      </c>
      <c r="X222" s="3" t="s">
        <v>54</v>
      </c>
      <c r="Y222" s="4" t="s">
        <v>280</v>
      </c>
      <c r="Z222" s="2">
        <v>1</v>
      </c>
      <c r="AA222" s="3" t="s">
        <v>161</v>
      </c>
      <c r="AB222" s="5">
        <v>0.22</v>
      </c>
      <c r="AC222" s="5">
        <v>0.22</v>
      </c>
      <c r="AD222" s="5">
        <v>0</v>
      </c>
      <c r="AE222" s="5">
        <v>0.38</v>
      </c>
      <c r="AF222" s="5">
        <v>0.6</v>
      </c>
      <c r="AG222" s="5">
        <v>0.6</v>
      </c>
      <c r="AH222" s="6"/>
      <c r="AI222" s="6"/>
      <c r="AJ222" s="7">
        <v>0</v>
      </c>
      <c r="AK222" s="7">
        <v>0</v>
      </c>
      <c r="AL222" s="7">
        <v>0</v>
      </c>
      <c r="AM222" s="7">
        <v>0</v>
      </c>
      <c r="AN222" s="7">
        <v>0</v>
      </c>
      <c r="AO222" s="12"/>
      <c r="AP222" s="12"/>
      <c r="AQ222" s="12"/>
      <c r="AR222" s="12"/>
      <c r="AS222" s="12"/>
      <c r="AT222" s="12"/>
      <c r="AU222" s="12"/>
      <c r="AV222" s="12"/>
      <c r="AW222" s="12"/>
      <c r="AX222" s="12"/>
      <c r="AY222" s="12"/>
      <c r="AZ222" s="8"/>
    </row>
    <row r="223" spans="1:52" s="21" customFormat="1" ht="16.5" x14ac:dyDescent="0.25">
      <c r="A223" s="159" t="str">
        <f>_xlfn.XLOOKUP(Y223,Mapping!B:B,Mapping!J:J,"Not Found",0,1)</f>
        <v>GAP</v>
      </c>
      <c r="B223" s="159" t="str">
        <f t="shared" si="18"/>
        <v>BEGTGAP46120.4479166667</v>
      </c>
      <c r="C223" s="159"/>
      <c r="D223" s="159" t="str">
        <f t="shared" si="19"/>
        <v>GAP ITS planning run</v>
      </c>
      <c r="E223" s="159" t="str">
        <f t="shared" si="20"/>
        <v>MCPBEGTGAPGAP ITS planning run</v>
      </c>
      <c r="F223" s="159" t="str">
        <f t="shared" si="21"/>
        <v>MCPBEGTGAP</v>
      </c>
      <c r="G223" s="218" t="s">
        <v>47</v>
      </c>
      <c r="H223" s="159" t="str">
        <f t="shared" si="22"/>
        <v>Completed</v>
      </c>
      <c r="I223" s="159" t="s">
        <v>47</v>
      </c>
      <c r="J223" s="159" t="str">
        <f t="shared" si="23"/>
        <v>MCPBEGTGAPGAP ITS planning runGAP ITS planning run46120.447916666746120.4611111111</v>
      </c>
      <c r="K223" s="218" t="str">
        <f>IF(NOT(ISERROR(HLOOKUP(A223,'MCP-Tracker Old'!$10:$10,1,0))),"Y","N")</f>
        <v>Y</v>
      </c>
      <c r="L223" s="159"/>
      <c r="M223" s="159"/>
      <c r="N223" s="159"/>
      <c r="O223" s="2">
        <v>2603</v>
      </c>
      <c r="P223" s="3" t="s">
        <v>179</v>
      </c>
      <c r="Q223" s="3" t="s">
        <v>39</v>
      </c>
      <c r="R223" s="3" t="s">
        <v>3773</v>
      </c>
      <c r="S223" s="3" t="s">
        <v>3774</v>
      </c>
      <c r="T223" s="4">
        <v>46120.447916666664</v>
      </c>
      <c r="U223" s="4">
        <v>46120.461111111108</v>
      </c>
      <c r="V223" s="4">
        <v>46121.432638888888</v>
      </c>
      <c r="W223" s="4" t="s">
        <v>42</v>
      </c>
      <c r="X223" s="3" t="s">
        <v>43</v>
      </c>
      <c r="Y223" s="4" t="s">
        <v>2104</v>
      </c>
      <c r="Z223" s="2">
        <v>1</v>
      </c>
      <c r="AA223" s="3" t="s">
        <v>3775</v>
      </c>
      <c r="AB223" s="5">
        <v>0.32</v>
      </c>
      <c r="AC223" s="5">
        <v>0</v>
      </c>
      <c r="AD223" s="5">
        <v>0.32</v>
      </c>
      <c r="AE223" s="5">
        <v>0</v>
      </c>
      <c r="AF223" s="5">
        <v>0</v>
      </c>
      <c r="AG223" s="5">
        <v>0.32</v>
      </c>
      <c r="AH223" s="6"/>
      <c r="AI223" s="6"/>
      <c r="AJ223" s="7">
        <v>0</v>
      </c>
      <c r="AK223" s="7">
        <v>0</v>
      </c>
      <c r="AL223" s="7">
        <v>0</v>
      </c>
      <c r="AM223" s="7">
        <v>0</v>
      </c>
      <c r="AN223" s="7">
        <v>0</v>
      </c>
      <c r="AO223" s="12"/>
      <c r="AP223" s="12"/>
      <c r="AQ223" s="12"/>
      <c r="AR223" s="12"/>
      <c r="AS223" s="12"/>
      <c r="AT223" s="12"/>
      <c r="AU223" s="12"/>
      <c r="AV223" s="12"/>
      <c r="AW223" s="12"/>
      <c r="AX223" s="12"/>
      <c r="AY223" s="12"/>
      <c r="AZ223" s="8"/>
    </row>
    <row r="224" spans="1:52" s="21" customFormat="1" ht="16.5" x14ac:dyDescent="0.25">
      <c r="A224" s="159" t="str">
        <f>_xlfn.XLOOKUP(Y224,Mapping!B:B,Mapping!J:J,"Not Found",0,1)</f>
        <v>GAP</v>
      </c>
      <c r="B224" s="159" t="str">
        <f t="shared" si="18"/>
        <v>NLBTRGAP46120.4597222222</v>
      </c>
      <c r="C224" s="159"/>
      <c r="D224" s="159" t="str">
        <f t="shared" si="19"/>
        <v>gap planning</v>
      </c>
      <c r="E224" s="159" t="str">
        <f t="shared" si="20"/>
        <v>MCPNLBTRGAPgap planning</v>
      </c>
      <c r="F224" s="159" t="str">
        <f t="shared" si="21"/>
        <v>MCPNLBTRGAP</v>
      </c>
      <c r="G224" s="218" t="s">
        <v>47</v>
      </c>
      <c r="H224" s="159" t="str">
        <f t="shared" si="22"/>
        <v>Completed</v>
      </c>
      <c r="I224" s="159" t="s">
        <v>47</v>
      </c>
      <c r="J224" s="159" t="str">
        <f t="shared" si="23"/>
        <v>MCPNLBTRGAPgap planninggap planning46120.459722222246120.4638888889</v>
      </c>
      <c r="K224" s="218" t="str">
        <f>IF(NOT(ISERROR(HLOOKUP(A224,'MCP-Tracker Old'!$10:$10,1,0))),"Y","N")</f>
        <v>Y</v>
      </c>
      <c r="L224" s="159"/>
      <c r="M224" s="159"/>
      <c r="N224" s="159"/>
      <c r="O224" s="2">
        <v>2603</v>
      </c>
      <c r="P224" s="3" t="s">
        <v>260</v>
      </c>
      <c r="Q224" s="3" t="s">
        <v>39</v>
      </c>
      <c r="R224" s="3" t="s">
        <v>194</v>
      </c>
      <c r="S224" s="3" t="s">
        <v>207</v>
      </c>
      <c r="T224" s="4">
        <v>46120.459722222222</v>
      </c>
      <c r="U224" s="4">
        <v>46120.463888888888</v>
      </c>
      <c r="V224" s="4">
        <v>46120.652777777781</v>
      </c>
      <c r="W224" s="4" t="s">
        <v>42</v>
      </c>
      <c r="X224" s="3" t="s">
        <v>43</v>
      </c>
      <c r="Y224" s="4" t="s">
        <v>3776</v>
      </c>
      <c r="Z224" s="2">
        <v>2</v>
      </c>
      <c r="AA224" s="3" t="s">
        <v>197</v>
      </c>
      <c r="AB224" s="5">
        <v>0.1</v>
      </c>
      <c r="AC224" s="5">
        <v>0</v>
      </c>
      <c r="AD224" s="5">
        <v>0.1</v>
      </c>
      <c r="AE224" s="5">
        <v>0</v>
      </c>
      <c r="AF224" s="5">
        <v>0</v>
      </c>
      <c r="AG224" s="5">
        <v>0.1</v>
      </c>
      <c r="AH224" s="6"/>
      <c r="AI224" s="6"/>
      <c r="AJ224" s="7">
        <v>0</v>
      </c>
      <c r="AK224" s="7">
        <v>0</v>
      </c>
      <c r="AL224" s="7">
        <v>0</v>
      </c>
      <c r="AM224" s="7">
        <v>0</v>
      </c>
      <c r="AN224" s="7">
        <v>0</v>
      </c>
      <c r="AO224" s="12"/>
      <c r="AP224" s="12"/>
      <c r="AQ224" s="12"/>
      <c r="AR224" s="12"/>
      <c r="AS224" s="12"/>
      <c r="AT224" s="12"/>
      <c r="AU224" s="12"/>
      <c r="AV224" s="12"/>
      <c r="AW224" s="12"/>
      <c r="AX224" s="12"/>
      <c r="AY224" s="12"/>
      <c r="AZ224" s="8"/>
    </row>
    <row r="225" spans="1:52" s="21" customFormat="1" ht="16.5" x14ac:dyDescent="0.25">
      <c r="A225" s="159" t="str">
        <f>_xlfn.XLOOKUP(Y225,Mapping!B:B,Mapping!J:J,"Not Found",0,1)</f>
        <v>Planning (NII)</v>
      </c>
      <c r="B225" s="159" t="str">
        <f t="shared" si="18"/>
        <v>DEGTPlanning (NII)46120.4638888889</v>
      </c>
      <c r="C225" s="159"/>
      <c r="D225" s="159" t="str">
        <f t="shared" si="19"/>
        <v>export to ara NII</v>
      </c>
      <c r="E225" s="159" t="str">
        <f t="shared" si="20"/>
        <v>MCPDEGTPlanning (NII)export to ara NII</v>
      </c>
      <c r="F225" s="159" t="str">
        <f t="shared" si="21"/>
        <v>MCPDEGTPlanning (NII)</v>
      </c>
      <c r="G225" s="218" t="s">
        <v>47</v>
      </c>
      <c r="H225" s="159" t="str">
        <f t="shared" si="22"/>
        <v>Completed</v>
      </c>
      <c r="I225" s="159" t="s">
        <v>47</v>
      </c>
      <c r="J225" s="159" t="str">
        <f t="shared" si="23"/>
        <v>MCPDEGTPlanning (NII)export to ara NIIexport to ara NII46120.463888888946120.4652777778</v>
      </c>
      <c r="K225" s="218" t="str">
        <f>IF(NOT(ISERROR(HLOOKUP(A225,'MCP-Tracker Old'!$10:$10,1,0))),"Y","N")</f>
        <v>Y</v>
      </c>
      <c r="L225" s="159"/>
      <c r="M225" s="159"/>
      <c r="N225" s="159"/>
      <c r="O225" s="2">
        <v>2603</v>
      </c>
      <c r="P225" s="3" t="s">
        <v>219</v>
      </c>
      <c r="Q225" s="3" t="s">
        <v>39</v>
      </c>
      <c r="R225" s="3" t="s">
        <v>3625</v>
      </c>
      <c r="S225" s="3" t="s">
        <v>3626</v>
      </c>
      <c r="T225" s="4">
        <v>46120.463888888888</v>
      </c>
      <c r="U225" s="4">
        <v>46120.465277777781</v>
      </c>
      <c r="V225" s="4">
        <v>46120.465277777781</v>
      </c>
      <c r="W225" s="4" t="s">
        <v>42</v>
      </c>
      <c r="X225" s="3" t="s">
        <v>43</v>
      </c>
      <c r="Y225" s="4" t="s">
        <v>2463</v>
      </c>
      <c r="Z225" s="2">
        <v>2</v>
      </c>
      <c r="AA225" s="3" t="s">
        <v>1937</v>
      </c>
      <c r="AB225" s="5">
        <v>0.03</v>
      </c>
      <c r="AC225" s="5">
        <v>0</v>
      </c>
      <c r="AD225" s="5">
        <v>0.03</v>
      </c>
      <c r="AE225" s="5">
        <v>0</v>
      </c>
      <c r="AF225" s="5">
        <v>0</v>
      </c>
      <c r="AG225" s="5">
        <v>0.03</v>
      </c>
      <c r="AH225" s="6"/>
      <c r="AI225" s="6"/>
      <c r="AJ225" s="7">
        <v>0</v>
      </c>
      <c r="AK225" s="7">
        <v>0</v>
      </c>
      <c r="AL225" s="7">
        <v>0</v>
      </c>
      <c r="AM225" s="7">
        <v>0</v>
      </c>
      <c r="AN225" s="7">
        <v>0</v>
      </c>
      <c r="AO225" s="12"/>
      <c r="AP225" s="12"/>
      <c r="AQ225" s="12"/>
      <c r="AR225" s="12"/>
      <c r="AS225" s="12"/>
      <c r="AT225" s="12"/>
      <c r="AU225" s="12"/>
      <c r="AV225" s="12"/>
      <c r="AW225" s="12"/>
      <c r="AX225" s="12"/>
      <c r="AY225" s="12"/>
      <c r="AZ225" s="8"/>
    </row>
    <row r="226" spans="1:52" s="21" customFormat="1" ht="16.5" x14ac:dyDescent="0.25">
      <c r="A226" s="159" t="str">
        <f>_xlfn.XLOOKUP(Y226,Mapping!B:B,Mapping!J:J,"Not Found",0,1)</f>
        <v>Delete Portfolio</v>
      </c>
      <c r="B226" s="159" t="str">
        <f t="shared" si="18"/>
        <v>ESDBDelete Portfolio46120.4638888889</v>
      </c>
      <c r="C226" s="159"/>
      <c r="D226" s="159" t="str">
        <f t="shared" si="19"/>
        <v>Delete portfolio from</v>
      </c>
      <c r="E226" s="159" t="str">
        <f t="shared" si="20"/>
        <v>MCPESDBDelete PortfolioDelete portfolio from</v>
      </c>
      <c r="F226" s="159" t="str">
        <f t="shared" si="21"/>
        <v>MCPESDBDelete Portfolio</v>
      </c>
      <c r="G226" s="218" t="s">
        <v>47</v>
      </c>
      <c r="H226" s="159" t="str">
        <f t="shared" si="22"/>
        <v>Completed</v>
      </c>
      <c r="I226" s="159" t="s">
        <v>47</v>
      </c>
      <c r="J226" s="159" t="str">
        <f t="shared" si="23"/>
        <v>MCPESDBDelete PortfolioDelete portfolio fromDelete portfolio from46120.463888888946120.4652777778</v>
      </c>
      <c r="K226" s="218" t="str">
        <f>IF(NOT(ISERROR(HLOOKUP(A226,'MCP-Tracker Old'!$10:$10,1,0))),"Y","N")</f>
        <v>N</v>
      </c>
      <c r="L226" s="159"/>
      <c r="M226" s="159"/>
      <c r="N226" s="159"/>
      <c r="O226" s="2">
        <v>2603</v>
      </c>
      <c r="P226" s="3" t="s">
        <v>1303</v>
      </c>
      <c r="Q226" s="3" t="s">
        <v>39</v>
      </c>
      <c r="R226" s="3" t="s">
        <v>40</v>
      </c>
      <c r="S226" s="3" t="s">
        <v>41</v>
      </c>
      <c r="T226" s="4">
        <v>46120.463888888888</v>
      </c>
      <c r="U226" s="4">
        <v>46120.465277777781</v>
      </c>
      <c r="V226" s="4">
        <v>46120.46597222222</v>
      </c>
      <c r="W226" s="4" t="s">
        <v>42</v>
      </c>
      <c r="X226" s="3" t="s">
        <v>43</v>
      </c>
      <c r="Y226" s="4" t="s">
        <v>1304</v>
      </c>
      <c r="Z226" s="2">
        <v>1</v>
      </c>
      <c r="AA226" s="3" t="s">
        <v>45</v>
      </c>
      <c r="AB226" s="5">
        <v>0.03</v>
      </c>
      <c r="AC226" s="5">
        <v>0</v>
      </c>
      <c r="AD226" s="5">
        <v>0.03</v>
      </c>
      <c r="AE226" s="5">
        <v>0</v>
      </c>
      <c r="AF226" s="5">
        <v>0</v>
      </c>
      <c r="AG226" s="5">
        <v>0.03</v>
      </c>
      <c r="AH226" s="6"/>
      <c r="AI226" s="6"/>
      <c r="AJ226" s="7">
        <v>0</v>
      </c>
      <c r="AK226" s="7">
        <v>0</v>
      </c>
      <c r="AL226" s="7">
        <v>0</v>
      </c>
      <c r="AM226" s="7">
        <v>0</v>
      </c>
      <c r="AN226" s="7">
        <v>0</v>
      </c>
      <c r="AO226" s="12"/>
      <c r="AP226" s="12"/>
      <c r="AQ226" s="12"/>
      <c r="AR226" s="12"/>
      <c r="AS226" s="12"/>
      <c r="AT226" s="12"/>
      <c r="AU226" s="12"/>
      <c r="AV226" s="12"/>
      <c r="AW226" s="12"/>
      <c r="AX226" s="12"/>
      <c r="AY226" s="12"/>
      <c r="AZ226" s="8"/>
    </row>
    <row r="227" spans="1:52" s="21" customFormat="1" ht="16.5" x14ac:dyDescent="0.25">
      <c r="A227" s="159" t="str">
        <f>_xlfn.XLOOKUP(Y227,Mapping!B:B,Mapping!J:J,"Not Found",0,1)</f>
        <v>Planning (NII)</v>
      </c>
      <c r="B227" s="159" t="str">
        <f t="shared" si="18"/>
        <v>DEGTPlanning (NII)46120.4652777778</v>
      </c>
      <c r="C227" s="159"/>
      <c r="D227" s="159" t="str">
        <f t="shared" si="19"/>
        <v>planning run exports</v>
      </c>
      <c r="E227" s="159" t="str">
        <f t="shared" si="20"/>
        <v>MCPDEGTPlanning (NII)planning run exports</v>
      </c>
      <c r="F227" s="159" t="str">
        <f t="shared" si="21"/>
        <v>MCPDEGTPlanning (NII)</v>
      </c>
      <c r="G227" s="218" t="s">
        <v>47</v>
      </c>
      <c r="H227" s="159" t="str">
        <f t="shared" si="22"/>
        <v>Completed</v>
      </c>
      <c r="I227" s="159" t="s">
        <v>47</v>
      </c>
      <c r="J227" s="159" t="str">
        <f t="shared" si="23"/>
        <v>MCPDEGTPlanning (NII)planning run exportsplanning run exports46120.465277777846120.4875</v>
      </c>
      <c r="K227" s="218" t="str">
        <f>IF(NOT(ISERROR(HLOOKUP(A227,'MCP-Tracker Old'!$10:$10,1,0))),"Y","N")</f>
        <v>Y</v>
      </c>
      <c r="L227" s="159"/>
      <c r="M227" s="159"/>
      <c r="N227" s="159"/>
      <c r="O227" s="2">
        <v>2603</v>
      </c>
      <c r="P227" s="3" t="s">
        <v>219</v>
      </c>
      <c r="Q227" s="3" t="s">
        <v>39</v>
      </c>
      <c r="R227" s="3" t="s">
        <v>190</v>
      </c>
      <c r="S227" s="3" t="s">
        <v>191</v>
      </c>
      <c r="T227" s="4">
        <v>46120.465277777781</v>
      </c>
      <c r="U227" s="4">
        <v>46120.487500000003</v>
      </c>
      <c r="V227" s="4">
        <v>46122.251388888886</v>
      </c>
      <c r="W227" s="4" t="s">
        <v>42</v>
      </c>
      <c r="X227" s="3" t="s">
        <v>43</v>
      </c>
      <c r="Y227" s="4" t="s">
        <v>2463</v>
      </c>
      <c r="Z227" s="2">
        <v>2</v>
      </c>
      <c r="AA227" s="3" t="s">
        <v>192</v>
      </c>
      <c r="AB227" s="5">
        <v>0.53</v>
      </c>
      <c r="AC227" s="5">
        <v>0</v>
      </c>
      <c r="AD227" s="5">
        <v>0.53</v>
      </c>
      <c r="AE227" s="5">
        <v>0</v>
      </c>
      <c r="AF227" s="5">
        <v>0</v>
      </c>
      <c r="AG227" s="5">
        <v>0.53</v>
      </c>
      <c r="AH227" s="6"/>
      <c r="AI227" s="6"/>
      <c r="AJ227" s="7">
        <v>0</v>
      </c>
      <c r="AK227" s="7">
        <v>0</v>
      </c>
      <c r="AL227" s="7">
        <v>0</v>
      </c>
      <c r="AM227" s="7">
        <v>0</v>
      </c>
      <c r="AN227" s="7">
        <v>0</v>
      </c>
      <c r="AO227" s="12"/>
      <c r="AP227" s="12"/>
      <c r="AQ227" s="12"/>
      <c r="AR227" s="12"/>
      <c r="AS227" s="12"/>
      <c r="AT227" s="12"/>
      <c r="AU227" s="12"/>
      <c r="AV227" s="12"/>
      <c r="AW227" s="12"/>
      <c r="AX227" s="12"/>
      <c r="AY227" s="12"/>
      <c r="AZ227" s="8"/>
    </row>
    <row r="228" spans="1:52" s="21" customFormat="1" ht="16.5" x14ac:dyDescent="0.25">
      <c r="A228" s="159" t="str">
        <f>_xlfn.XLOOKUP(Y228,Mapping!B:B,Mapping!J:J,"Not Found",0,1)</f>
        <v>Load Compare MP</v>
      </c>
      <c r="B228" s="159" t="str">
        <f t="shared" si="18"/>
        <v>ESDBLoad Compare MP46120.4659722222</v>
      </c>
      <c r="C228" s="159"/>
      <c r="D228" s="159" t="str">
        <f t="shared" si="19"/>
        <v>load Model parameters</v>
      </c>
      <c r="E228" s="159" t="str">
        <f t="shared" si="20"/>
        <v>MCPESDBLoad Compare MPload Model parameters</v>
      </c>
      <c r="F228" s="159" t="str">
        <f t="shared" si="21"/>
        <v>MCPESDBLoad Compare MP</v>
      </c>
      <c r="G228" s="218" t="s">
        <v>47</v>
      </c>
      <c r="H228" s="159" t="str">
        <f t="shared" si="22"/>
        <v>Completed</v>
      </c>
      <c r="I228" s="159" t="s">
        <v>47</v>
      </c>
      <c r="J228" s="159" t="str">
        <f t="shared" si="23"/>
        <v>MCPESDBLoad Compare MPload Model parametersload Model parameters46120.465972222246120.4680555556</v>
      </c>
      <c r="K228" s="218" t="str">
        <f>IF(NOT(ISERROR(HLOOKUP(A228,'MCP-Tracker Old'!$10:$10,1,0))),"Y","N")</f>
        <v>Y</v>
      </c>
      <c r="L228" s="159"/>
      <c r="M228" s="159"/>
      <c r="N228" s="159"/>
      <c r="O228" s="2">
        <v>2603</v>
      </c>
      <c r="P228" s="3" t="s">
        <v>1303</v>
      </c>
      <c r="Q228" s="3" t="s">
        <v>39</v>
      </c>
      <c r="R228" s="3" t="s">
        <v>48</v>
      </c>
      <c r="S228" s="3" t="s">
        <v>49</v>
      </c>
      <c r="T228" s="4">
        <v>46120.46597222222</v>
      </c>
      <c r="U228" s="4">
        <v>46120.468055555553</v>
      </c>
      <c r="V228" s="4">
        <v>46120.468055555553</v>
      </c>
      <c r="W228" s="4" t="s">
        <v>42</v>
      </c>
      <c r="X228" s="3" t="s">
        <v>43</v>
      </c>
      <c r="Y228" s="4" t="s">
        <v>1305</v>
      </c>
      <c r="Z228" s="2">
        <v>1</v>
      </c>
      <c r="AA228" s="3" t="s">
        <v>52</v>
      </c>
      <c r="AB228" s="5">
        <v>0.05</v>
      </c>
      <c r="AC228" s="5">
        <v>0.05</v>
      </c>
      <c r="AD228" s="5">
        <v>0</v>
      </c>
      <c r="AE228" s="5">
        <v>0</v>
      </c>
      <c r="AF228" s="5">
        <v>0.05</v>
      </c>
      <c r="AG228" s="5">
        <v>0.05</v>
      </c>
      <c r="AH228" s="6"/>
      <c r="AI228" s="6"/>
      <c r="AJ228" s="7">
        <v>0</v>
      </c>
      <c r="AK228" s="7">
        <v>0</v>
      </c>
      <c r="AL228" s="7">
        <v>0</v>
      </c>
      <c r="AM228" s="7">
        <v>0</v>
      </c>
      <c r="AN228" s="7">
        <v>0</v>
      </c>
      <c r="AO228" s="12"/>
      <c r="AP228" s="12"/>
      <c r="AQ228" s="12"/>
      <c r="AR228" s="12"/>
      <c r="AS228" s="12"/>
      <c r="AT228" s="12"/>
      <c r="AU228" s="12"/>
      <c r="AV228" s="12"/>
      <c r="AW228" s="12"/>
      <c r="AX228" s="12"/>
      <c r="AY228" s="12"/>
      <c r="AZ228" s="8"/>
    </row>
    <row r="229" spans="1:52" s="21" customFormat="1" ht="16.5" x14ac:dyDescent="0.25">
      <c r="A229" s="159" t="str">
        <f>_xlfn.XLOOKUP(Y229,Mapping!B:B,Mapping!J:J,"Not Found",0,1)</f>
        <v>Load Compare MP</v>
      </c>
      <c r="B229" s="159" t="str">
        <f t="shared" si="18"/>
        <v>ESDBLoad Compare MP46120.4680555556</v>
      </c>
      <c r="C229" s="159"/>
      <c r="D229" s="159" t="str">
        <f t="shared" si="19"/>
        <v>Model parameters comparison</v>
      </c>
      <c r="E229" s="159" t="str">
        <f t="shared" si="20"/>
        <v>MCPESDBLoad Compare MPModel parameters comparison</v>
      </c>
      <c r="F229" s="159" t="str">
        <f t="shared" si="21"/>
        <v>MCPESDBLoad Compare MP</v>
      </c>
      <c r="G229" s="218" t="s">
        <v>47</v>
      </c>
      <c r="H229" s="159" t="str">
        <f t="shared" si="22"/>
        <v>Completed</v>
      </c>
      <c r="I229" s="159" t="s">
        <v>47</v>
      </c>
      <c r="J229" s="159" t="str">
        <f t="shared" si="23"/>
        <v>MCPESDBLoad Compare MPModel parameters comparisonModel parameters comparison46120.468055555646120.46875</v>
      </c>
      <c r="K229" s="218" t="str">
        <f>IF(NOT(ISERROR(HLOOKUP(A229,'MCP-Tracker Old'!$10:$10,1,0))),"Y","N")</f>
        <v>Y</v>
      </c>
      <c r="L229" s="159"/>
      <c r="M229" s="159"/>
      <c r="N229" s="159"/>
      <c r="O229" s="2">
        <v>2603</v>
      </c>
      <c r="P229" s="3" t="s">
        <v>1303</v>
      </c>
      <c r="Q229" s="3" t="s">
        <v>39</v>
      </c>
      <c r="R229" s="3" t="s">
        <v>53</v>
      </c>
      <c r="S229" s="3" t="s">
        <v>329</v>
      </c>
      <c r="T229" s="4">
        <v>46120.468055555553</v>
      </c>
      <c r="U229" s="4">
        <v>46120.46875</v>
      </c>
      <c r="V229" s="4">
        <v>46120.46875</v>
      </c>
      <c r="W229" s="4" t="s">
        <v>42</v>
      </c>
      <c r="X229" s="3" t="s">
        <v>43</v>
      </c>
      <c r="Y229" s="4" t="s">
        <v>1305</v>
      </c>
      <c r="Z229" s="2">
        <v>1</v>
      </c>
      <c r="AA229" s="3" t="s">
        <v>55</v>
      </c>
      <c r="AB229" s="5">
        <v>0.02</v>
      </c>
      <c r="AC229" s="5">
        <v>0.02</v>
      </c>
      <c r="AD229" s="5">
        <v>0</v>
      </c>
      <c r="AE229" s="5">
        <v>0</v>
      </c>
      <c r="AF229" s="5">
        <v>0.02</v>
      </c>
      <c r="AG229" s="5">
        <v>0.02</v>
      </c>
      <c r="AH229" s="6"/>
      <c r="AI229" s="6"/>
      <c r="AJ229" s="7">
        <v>0</v>
      </c>
      <c r="AK229" s="7">
        <v>0</v>
      </c>
      <c r="AL229" s="7">
        <v>0</v>
      </c>
      <c r="AM229" s="7">
        <v>0</v>
      </c>
      <c r="AN229" s="7">
        <v>0</v>
      </c>
      <c r="AO229" s="12"/>
      <c r="AP229" s="12"/>
      <c r="AQ229" s="12"/>
      <c r="AR229" s="12"/>
      <c r="AS229" s="12"/>
      <c r="AT229" s="12"/>
      <c r="AU229" s="12"/>
      <c r="AV229" s="12"/>
      <c r="AW229" s="12"/>
      <c r="AX229" s="12"/>
      <c r="AY229" s="12"/>
      <c r="AZ229" s="8"/>
    </row>
    <row r="230" spans="1:52" s="21" customFormat="1" ht="16.5" x14ac:dyDescent="0.25">
      <c r="A230" s="159" t="str">
        <f>_xlfn.XLOOKUP(Y230,Mapping!B:B,Mapping!J:J,"Not Found",0,1)</f>
        <v>Load Compare Spreads</v>
      </c>
      <c r="B230" s="159" t="str">
        <f t="shared" si="18"/>
        <v>ESDBLoad Compare Spreads46120.46875</v>
      </c>
      <c r="C230" s="159"/>
      <c r="D230" s="159" t="str">
        <f t="shared" si="19"/>
        <v>load Spreads</v>
      </c>
      <c r="E230" s="159" t="str">
        <f t="shared" si="20"/>
        <v>MCPESDBLoad Compare Spreadsload Spreads</v>
      </c>
      <c r="F230" s="159" t="str">
        <f t="shared" si="21"/>
        <v>MCPESDBLoad Compare Spreads</v>
      </c>
      <c r="G230" s="218" t="s">
        <v>47</v>
      </c>
      <c r="H230" s="159" t="str">
        <f t="shared" si="22"/>
        <v>Completed</v>
      </c>
      <c r="I230" s="159" t="s">
        <v>47</v>
      </c>
      <c r="J230" s="159" t="str">
        <f t="shared" si="23"/>
        <v>MCPESDBLoad Compare Spreadsload Spreadsload Spreads46120.4687546120.4826388889</v>
      </c>
      <c r="K230" s="218" t="str">
        <f>IF(NOT(ISERROR(HLOOKUP(A230,'MCP-Tracker Old'!$10:$10,1,0))),"Y","N")</f>
        <v>Y</v>
      </c>
      <c r="L230" s="159"/>
      <c r="M230" s="159"/>
      <c r="N230" s="159"/>
      <c r="O230" s="2">
        <v>2603</v>
      </c>
      <c r="P230" s="3" t="s">
        <v>1303</v>
      </c>
      <c r="Q230" s="3" t="s">
        <v>39</v>
      </c>
      <c r="R230" s="3" t="s">
        <v>65</v>
      </c>
      <c r="S230" s="3" t="s">
        <v>66</v>
      </c>
      <c r="T230" s="4">
        <v>46120.46875</v>
      </c>
      <c r="U230" s="4">
        <v>46120.482638888891</v>
      </c>
      <c r="V230" s="4">
        <v>46120.482638888891</v>
      </c>
      <c r="W230" s="4" t="s">
        <v>42</v>
      </c>
      <c r="X230" s="3" t="s">
        <v>43</v>
      </c>
      <c r="Y230" s="4" t="s">
        <v>1306</v>
      </c>
      <c r="Z230" s="2">
        <v>1</v>
      </c>
      <c r="AA230" s="3" t="s">
        <v>69</v>
      </c>
      <c r="AB230" s="5">
        <v>0.33</v>
      </c>
      <c r="AC230" s="5">
        <v>0</v>
      </c>
      <c r="AD230" s="5">
        <v>0.33</v>
      </c>
      <c r="AE230" s="5">
        <v>0</v>
      </c>
      <c r="AF230" s="5">
        <v>0</v>
      </c>
      <c r="AG230" s="5">
        <v>0.33</v>
      </c>
      <c r="AH230" s="6"/>
      <c r="AI230" s="6"/>
      <c r="AJ230" s="7">
        <v>0</v>
      </c>
      <c r="AK230" s="7">
        <v>0</v>
      </c>
      <c r="AL230" s="7">
        <v>0</v>
      </c>
      <c r="AM230" s="7">
        <v>0</v>
      </c>
      <c r="AN230" s="7">
        <v>0</v>
      </c>
      <c r="AO230" s="12"/>
      <c r="AP230" s="12"/>
      <c r="AQ230" s="12"/>
      <c r="AR230" s="12"/>
      <c r="AS230" s="12"/>
      <c r="AT230" s="12"/>
      <c r="AU230" s="12"/>
      <c r="AV230" s="12"/>
      <c r="AW230" s="12"/>
      <c r="AX230" s="12"/>
      <c r="AY230" s="12"/>
      <c r="AZ230" s="8"/>
    </row>
    <row r="231" spans="1:52" s="21" customFormat="1" ht="16.5" x14ac:dyDescent="0.25">
      <c r="A231" s="159" t="str">
        <f>_xlfn.XLOOKUP(Y231,Mapping!B:B,Mapping!J:J,"Not Found",0,1)</f>
        <v>Optimization</v>
      </c>
      <c r="B231" s="159" t="str">
        <f t="shared" si="18"/>
        <v>BEDBOptimization46120.4736111111</v>
      </c>
      <c r="C231" s="159"/>
      <c r="D231" s="159" t="str">
        <f t="shared" si="19"/>
        <v>CFM optimization1</v>
      </c>
      <c r="E231" s="159" t="str">
        <f t="shared" si="20"/>
        <v>MRPBEDBOptimizationCFM optimization1</v>
      </c>
      <c r="F231" s="159" t="str">
        <f t="shared" si="21"/>
        <v>MRPBEDBOptimization</v>
      </c>
      <c r="G231" s="218" t="s">
        <v>47</v>
      </c>
      <c r="H231" s="159" t="str">
        <f t="shared" si="22"/>
        <v>Completed</v>
      </c>
      <c r="I231" s="159" t="s">
        <v>47</v>
      </c>
      <c r="J231" s="159" t="str">
        <f t="shared" si="23"/>
        <v>MRPBEDBOptimizationCFM optimization1CFM optimization146120.473611111146120.5659722222</v>
      </c>
      <c r="K231" s="218" t="str">
        <f>IF(NOT(ISERROR(HLOOKUP(A231,'MCP-Tracker Old'!$10:$10,1,0))),"Y","N")</f>
        <v>N</v>
      </c>
      <c r="L231" s="159"/>
      <c r="M231" s="159"/>
      <c r="N231" s="159"/>
      <c r="O231" s="2">
        <v>2603</v>
      </c>
      <c r="P231" s="3" t="s">
        <v>382</v>
      </c>
      <c r="Q231" s="3" t="s">
        <v>383</v>
      </c>
      <c r="R231" s="3" t="s">
        <v>443</v>
      </c>
      <c r="S231" s="3" t="s">
        <v>444</v>
      </c>
      <c r="T231" s="4">
        <v>46120.473611111112</v>
      </c>
      <c r="U231" s="4">
        <v>46120.565972222219</v>
      </c>
      <c r="V231" s="4">
        <v>46120.565972222219</v>
      </c>
      <c r="W231" s="4" t="s">
        <v>42</v>
      </c>
      <c r="X231" s="3" t="s">
        <v>43</v>
      </c>
      <c r="Y231" s="4" t="s">
        <v>446</v>
      </c>
      <c r="Z231" s="2">
        <v>1</v>
      </c>
      <c r="AA231" s="3" t="s">
        <v>447</v>
      </c>
      <c r="AB231" s="5">
        <v>2.2200000000000002</v>
      </c>
      <c r="AC231" s="5">
        <v>2.2200000000000002</v>
      </c>
      <c r="AD231" s="5">
        <v>0</v>
      </c>
      <c r="AE231" s="5">
        <v>0</v>
      </c>
      <c r="AF231" s="5">
        <v>2.2200000000000002</v>
      </c>
      <c r="AG231" s="5">
        <v>2.2200000000000002</v>
      </c>
      <c r="AH231" s="6"/>
      <c r="AI231" s="6"/>
      <c r="AJ231" s="7">
        <v>0</v>
      </c>
      <c r="AK231" s="7">
        <v>0</v>
      </c>
      <c r="AL231" s="7">
        <v>0</v>
      </c>
      <c r="AM231" s="7">
        <v>0</v>
      </c>
      <c r="AN231" s="7">
        <v>0</v>
      </c>
      <c r="AO231" s="12"/>
      <c r="AP231" s="12"/>
      <c r="AQ231" s="12"/>
      <c r="AR231" s="12"/>
      <c r="AS231" s="12"/>
      <c r="AT231" s="12"/>
      <c r="AU231" s="12"/>
      <c r="AV231" s="12"/>
      <c r="AW231" s="12"/>
      <c r="AX231" s="12"/>
      <c r="AY231" s="12"/>
      <c r="AZ231" s="8"/>
    </row>
    <row r="232" spans="1:52" s="21" customFormat="1" ht="16.5" x14ac:dyDescent="0.25">
      <c r="A232" s="159" t="str">
        <f>_xlfn.XLOOKUP(Y232,Mapping!B:B,Mapping!J:J,"Not Found",0,1)</f>
        <v>Load Compare Spreads</v>
      </c>
      <c r="B232" s="159" t="str">
        <f t="shared" si="18"/>
        <v>FRDBLoad Compare Spreads46120.4798611111</v>
      </c>
      <c r="C232" s="159"/>
      <c r="D232" s="159" t="str">
        <f t="shared" si="19"/>
        <v>load Spreads</v>
      </c>
      <c r="E232" s="159" t="str">
        <f t="shared" si="20"/>
        <v>MRPFRDBLoad Compare Spreadsload Spreads</v>
      </c>
      <c r="F232" s="159" t="str">
        <f t="shared" si="21"/>
        <v>MRPFRDBLoad Compare Spreads</v>
      </c>
      <c r="G232" s="218" t="s">
        <v>47</v>
      </c>
      <c r="H232" s="159" t="str">
        <f t="shared" si="22"/>
        <v>Completed</v>
      </c>
      <c r="I232" s="159" t="s">
        <v>47</v>
      </c>
      <c r="J232" s="159" t="str">
        <f t="shared" si="23"/>
        <v>MRPFRDBLoad Compare Spreadsload Spreadsload Spreads46120.479861111146120.4868055556</v>
      </c>
      <c r="K232" s="218" t="str">
        <f>IF(NOT(ISERROR(HLOOKUP(A232,'MCP-Tracker Old'!$10:$10,1,0))),"Y","N")</f>
        <v>Y</v>
      </c>
      <c r="L232" s="159"/>
      <c r="M232" s="159"/>
      <c r="N232" s="159"/>
      <c r="O232" s="2">
        <v>2603</v>
      </c>
      <c r="P232" s="3" t="s">
        <v>475</v>
      </c>
      <c r="Q232" s="3" t="s">
        <v>383</v>
      </c>
      <c r="R232" s="3" t="s">
        <v>65</v>
      </c>
      <c r="S232" s="3" t="s">
        <v>66</v>
      </c>
      <c r="T232" s="4">
        <v>46120.479861111111</v>
      </c>
      <c r="U232" s="4">
        <v>46120.486805555556</v>
      </c>
      <c r="V232" s="4">
        <v>46120.486805555556</v>
      </c>
      <c r="W232" s="4" t="s">
        <v>42</v>
      </c>
      <c r="X232" s="3" t="s">
        <v>43</v>
      </c>
      <c r="Y232" s="4" t="s">
        <v>476</v>
      </c>
      <c r="Z232" s="2">
        <v>1</v>
      </c>
      <c r="AA232" s="3" t="s">
        <v>69</v>
      </c>
      <c r="AB232" s="5">
        <v>0.17</v>
      </c>
      <c r="AC232" s="5">
        <v>0</v>
      </c>
      <c r="AD232" s="5">
        <v>0.17</v>
      </c>
      <c r="AE232" s="5">
        <v>0</v>
      </c>
      <c r="AF232" s="5">
        <v>0</v>
      </c>
      <c r="AG232" s="5">
        <v>0.17</v>
      </c>
      <c r="AH232" s="6"/>
      <c r="AI232" s="6"/>
      <c r="AJ232" s="7">
        <v>0</v>
      </c>
      <c r="AK232" s="7">
        <v>0</v>
      </c>
      <c r="AL232" s="7">
        <v>0</v>
      </c>
      <c r="AM232" s="7">
        <v>0</v>
      </c>
      <c r="AN232" s="7">
        <v>0</v>
      </c>
      <c r="AO232" s="12"/>
      <c r="AP232" s="12"/>
      <c r="AQ232" s="12"/>
      <c r="AR232" s="12"/>
      <c r="AS232" s="12"/>
      <c r="AT232" s="12"/>
      <c r="AU232" s="12"/>
      <c r="AV232" s="12"/>
      <c r="AW232" s="12"/>
      <c r="AX232" s="12"/>
      <c r="AY232" s="12"/>
      <c r="AZ232" s="8"/>
    </row>
    <row r="233" spans="1:52" s="21" customFormat="1" ht="16.5" x14ac:dyDescent="0.25">
      <c r="A233" s="159" t="str">
        <f>_xlfn.XLOOKUP(Y233,Mapping!B:B,Mapping!J:J,"Not Found",0,1)</f>
        <v>Load Compare Spreads</v>
      </c>
      <c r="B233" s="159" t="str">
        <f t="shared" si="18"/>
        <v>ESDBLoad Compare Spreads46120.4826388889</v>
      </c>
      <c r="C233" s="159"/>
      <c r="D233" s="159" t="str">
        <f t="shared" si="19"/>
        <v>Spreads comparison</v>
      </c>
      <c r="E233" s="159" t="str">
        <f t="shared" si="20"/>
        <v>MCPESDBLoad Compare SpreadsSpreads comparison</v>
      </c>
      <c r="F233" s="159" t="str">
        <f t="shared" si="21"/>
        <v>MCPESDBLoad Compare Spreads</v>
      </c>
      <c r="G233" s="218" t="s">
        <v>47</v>
      </c>
      <c r="H233" s="159" t="str">
        <f t="shared" si="22"/>
        <v>Completed</v>
      </c>
      <c r="I233" s="159" t="s">
        <v>47</v>
      </c>
      <c r="J233" s="159" t="str">
        <f t="shared" si="23"/>
        <v>MCPESDBLoad Compare SpreadsSpreads comparisonSpreads comparison46120.482638888946120.4840277778</v>
      </c>
      <c r="K233" s="218" t="str">
        <f>IF(NOT(ISERROR(HLOOKUP(A233,'MCP-Tracker Old'!$10:$10,1,0))),"Y","N")</f>
        <v>Y</v>
      </c>
      <c r="L233" s="159"/>
      <c r="M233" s="159"/>
      <c r="N233" s="159"/>
      <c r="O233" s="2">
        <v>2603</v>
      </c>
      <c r="P233" s="3" t="s">
        <v>1303</v>
      </c>
      <c r="Q233" s="3" t="s">
        <v>39</v>
      </c>
      <c r="R233" s="3" t="s">
        <v>70</v>
      </c>
      <c r="S233" s="3" t="s">
        <v>331</v>
      </c>
      <c r="T233" s="4">
        <v>46120.482638888891</v>
      </c>
      <c r="U233" s="4">
        <v>46120.484027777777</v>
      </c>
      <c r="V233" s="4">
        <v>46120.534722222219</v>
      </c>
      <c r="W233" s="4" t="s">
        <v>42</v>
      </c>
      <c r="X233" s="3" t="s">
        <v>43</v>
      </c>
      <c r="Y233" s="4" t="s">
        <v>1306</v>
      </c>
      <c r="Z233" s="2">
        <v>1</v>
      </c>
      <c r="AA233" s="3" t="s">
        <v>71</v>
      </c>
      <c r="AB233" s="5">
        <v>0.03</v>
      </c>
      <c r="AC233" s="5">
        <v>0</v>
      </c>
      <c r="AD233" s="5">
        <v>0.03</v>
      </c>
      <c r="AE233" s="5">
        <v>0</v>
      </c>
      <c r="AF233" s="5">
        <v>0</v>
      </c>
      <c r="AG233" s="5">
        <v>0.03</v>
      </c>
      <c r="AH233" s="6"/>
      <c r="AI233" s="6"/>
      <c r="AJ233" s="7">
        <v>0</v>
      </c>
      <c r="AK233" s="7">
        <v>0</v>
      </c>
      <c r="AL233" s="7">
        <v>0</v>
      </c>
      <c r="AM233" s="7">
        <v>0</v>
      </c>
      <c r="AN233" s="7">
        <v>0</v>
      </c>
      <c r="AO233" s="12"/>
      <c r="AP233" s="12"/>
      <c r="AQ233" s="12"/>
      <c r="AR233" s="12"/>
      <c r="AS233" s="12"/>
      <c r="AT233" s="12"/>
      <c r="AU233" s="12"/>
      <c r="AV233" s="12"/>
      <c r="AW233" s="12"/>
      <c r="AX233" s="12"/>
      <c r="AY233" s="12"/>
      <c r="AZ233" s="8"/>
    </row>
    <row r="234" spans="1:52" s="21" customFormat="1" ht="16.5" x14ac:dyDescent="0.25">
      <c r="A234" s="159" t="str">
        <f>_xlfn.XLOOKUP(Y234,Mapping!B:B,Mapping!J:J,"Not Found",0,1)</f>
        <v>Load Compare Spreads</v>
      </c>
      <c r="B234" s="159" t="str">
        <f t="shared" si="18"/>
        <v>FRDBLoad Compare Spreads46120.4868055556</v>
      </c>
      <c r="C234" s="159"/>
      <c r="D234" s="159" t="str">
        <f t="shared" si="19"/>
        <v>Spreads comparison</v>
      </c>
      <c r="E234" s="159" t="str">
        <f t="shared" si="20"/>
        <v>MRPFRDBLoad Compare SpreadsSpreads comparison</v>
      </c>
      <c r="F234" s="159" t="str">
        <f t="shared" si="21"/>
        <v>MRPFRDBLoad Compare Spreads</v>
      </c>
      <c r="G234" s="218" t="s">
        <v>47</v>
      </c>
      <c r="H234" s="159" t="str">
        <f t="shared" si="22"/>
        <v>Completed</v>
      </c>
      <c r="I234" s="159" t="s">
        <v>47</v>
      </c>
      <c r="J234" s="159" t="str">
        <f t="shared" si="23"/>
        <v>MRPFRDBLoad Compare SpreadsSpreads comparisonSpreads comparison46120.486805555646120.4875</v>
      </c>
      <c r="K234" s="218" t="str">
        <f>IF(NOT(ISERROR(HLOOKUP(A234,'MCP-Tracker Old'!$10:$10,1,0))),"Y","N")</f>
        <v>Y</v>
      </c>
      <c r="L234" s="159"/>
      <c r="M234" s="159"/>
      <c r="N234" s="159"/>
      <c r="O234" s="2">
        <v>2603</v>
      </c>
      <c r="P234" s="3" t="s">
        <v>475</v>
      </c>
      <c r="Q234" s="3" t="s">
        <v>383</v>
      </c>
      <c r="R234" s="3" t="s">
        <v>70</v>
      </c>
      <c r="S234" s="3" t="s">
        <v>331</v>
      </c>
      <c r="T234" s="4">
        <v>46120.486805555556</v>
      </c>
      <c r="U234" s="4">
        <v>46120.487500000003</v>
      </c>
      <c r="V234" s="4">
        <v>46120.488194444442</v>
      </c>
      <c r="W234" s="4" t="s">
        <v>42</v>
      </c>
      <c r="X234" s="3" t="s">
        <v>43</v>
      </c>
      <c r="Y234" s="4" t="s">
        <v>476</v>
      </c>
      <c r="Z234" s="2">
        <v>1</v>
      </c>
      <c r="AA234" s="3" t="s">
        <v>71</v>
      </c>
      <c r="AB234" s="5">
        <v>0.02</v>
      </c>
      <c r="AC234" s="5">
        <v>0</v>
      </c>
      <c r="AD234" s="5">
        <v>0.02</v>
      </c>
      <c r="AE234" s="5">
        <v>0</v>
      </c>
      <c r="AF234" s="5">
        <v>0</v>
      </c>
      <c r="AG234" s="5">
        <v>0.02</v>
      </c>
      <c r="AH234" s="6"/>
      <c r="AI234" s="6"/>
      <c r="AJ234" s="7">
        <v>0</v>
      </c>
      <c r="AK234" s="7">
        <v>0</v>
      </c>
      <c r="AL234" s="7">
        <v>0</v>
      </c>
      <c r="AM234" s="7">
        <v>0</v>
      </c>
      <c r="AN234" s="7">
        <v>0</v>
      </c>
      <c r="AO234" s="12"/>
      <c r="AP234" s="12"/>
      <c r="AQ234" s="12"/>
      <c r="AR234" s="12"/>
      <c r="AS234" s="12"/>
      <c r="AT234" s="12"/>
      <c r="AU234" s="12"/>
      <c r="AV234" s="12"/>
      <c r="AW234" s="12"/>
      <c r="AX234" s="12"/>
      <c r="AY234" s="12"/>
      <c r="AZ234" s="8"/>
    </row>
    <row r="235" spans="1:52" s="21" customFormat="1" ht="16.5" x14ac:dyDescent="0.25">
      <c r="A235" s="159" t="str">
        <f>_xlfn.XLOOKUP(Y235,Mapping!B:B,Mapping!J:J,"Not Found",0,1)</f>
        <v>Load Compare MP</v>
      </c>
      <c r="B235" s="159" t="str">
        <f t="shared" si="18"/>
        <v>FRDBLoad Compare MP46120.4881944444</v>
      </c>
      <c r="C235" s="159"/>
      <c r="D235" s="159" t="str">
        <f t="shared" si="19"/>
        <v>load MPs</v>
      </c>
      <c r="E235" s="159" t="str">
        <f t="shared" si="20"/>
        <v>MRPFRDBLoad Compare MPload MPs</v>
      </c>
      <c r="F235" s="159" t="str">
        <f t="shared" si="21"/>
        <v>MRPFRDBLoad Compare MP</v>
      </c>
      <c r="G235" s="218" t="s">
        <v>47</v>
      </c>
      <c r="H235" s="159" t="str">
        <f t="shared" si="22"/>
        <v>Completed</v>
      </c>
      <c r="I235" s="159" t="s">
        <v>47</v>
      </c>
      <c r="J235" s="159" t="str">
        <f t="shared" si="23"/>
        <v>MRPFRDBLoad Compare MPload MPsload MPs46120.488194444446120.4902777778</v>
      </c>
      <c r="K235" s="218" t="str">
        <f>IF(NOT(ISERROR(HLOOKUP(A235,'MCP-Tracker Old'!$10:$10,1,0))),"Y","N")</f>
        <v>Y</v>
      </c>
      <c r="L235" s="159"/>
      <c r="M235" s="159"/>
      <c r="N235" s="159"/>
      <c r="O235" s="2">
        <v>2603</v>
      </c>
      <c r="P235" s="3" t="s">
        <v>475</v>
      </c>
      <c r="Q235" s="3" t="s">
        <v>383</v>
      </c>
      <c r="R235" s="3" t="s">
        <v>387</v>
      </c>
      <c r="S235" s="3" t="s">
        <v>388</v>
      </c>
      <c r="T235" s="4">
        <v>46120.488194444442</v>
      </c>
      <c r="U235" s="4">
        <v>46120.490277777775</v>
      </c>
      <c r="V235" s="4">
        <v>46120.490277777775</v>
      </c>
      <c r="W235" s="4" t="s">
        <v>42</v>
      </c>
      <c r="X235" s="3" t="s">
        <v>43</v>
      </c>
      <c r="Y235" s="4" t="s">
        <v>477</v>
      </c>
      <c r="Z235" s="2">
        <v>1</v>
      </c>
      <c r="AA235" s="3" t="s">
        <v>390</v>
      </c>
      <c r="AB235" s="5">
        <v>0.05</v>
      </c>
      <c r="AC235" s="5">
        <v>0.05</v>
      </c>
      <c r="AD235" s="5">
        <v>0</v>
      </c>
      <c r="AE235" s="5">
        <v>0</v>
      </c>
      <c r="AF235" s="5">
        <v>0.05</v>
      </c>
      <c r="AG235" s="5">
        <v>0.05</v>
      </c>
      <c r="AH235" s="6"/>
      <c r="AI235" s="6"/>
      <c r="AJ235" s="7">
        <v>0</v>
      </c>
      <c r="AK235" s="7">
        <v>0</v>
      </c>
      <c r="AL235" s="7">
        <v>0</v>
      </c>
      <c r="AM235" s="7">
        <v>0</v>
      </c>
      <c r="AN235" s="7">
        <v>0</v>
      </c>
      <c r="AO235" s="12"/>
      <c r="AP235" s="12"/>
      <c r="AQ235" s="12"/>
      <c r="AR235" s="12"/>
      <c r="AS235" s="12"/>
      <c r="AT235" s="12"/>
      <c r="AU235" s="12"/>
      <c r="AV235" s="12"/>
      <c r="AW235" s="12"/>
      <c r="AX235" s="12"/>
      <c r="AY235" s="12"/>
      <c r="AZ235" s="8"/>
    </row>
    <row r="236" spans="1:52" s="21" customFormat="1" ht="16.5" x14ac:dyDescent="0.25">
      <c r="A236" s="159" t="str">
        <f>_xlfn.XLOOKUP(Y236,Mapping!B:B,Mapping!J:J,"Not Found",0,1)</f>
        <v>Load Compare MP</v>
      </c>
      <c r="B236" s="159" t="str">
        <f t="shared" si="18"/>
        <v>FRDBLoad Compare MP46120.4902777778</v>
      </c>
      <c r="C236" s="159"/>
      <c r="D236" s="159" t="str">
        <f t="shared" si="19"/>
        <v>Model parameters comparison</v>
      </c>
      <c r="E236" s="159" t="str">
        <f t="shared" si="20"/>
        <v>MRPFRDBLoad Compare MPModel parameters comparison</v>
      </c>
      <c r="F236" s="159" t="str">
        <f t="shared" si="21"/>
        <v>MRPFRDBLoad Compare MP</v>
      </c>
      <c r="G236" s="218" t="s">
        <v>47</v>
      </c>
      <c r="H236" s="159" t="str">
        <f t="shared" si="22"/>
        <v>Completed</v>
      </c>
      <c r="I236" s="159" t="s">
        <v>47</v>
      </c>
      <c r="J236" s="159" t="str">
        <f t="shared" si="23"/>
        <v>MRPFRDBLoad Compare MPModel parameters comparisonModel parameters comparison46120.490277777846120.4902777778</v>
      </c>
      <c r="K236" s="218" t="str">
        <f>IF(NOT(ISERROR(HLOOKUP(A236,'MCP-Tracker Old'!$10:$10,1,0))),"Y","N")</f>
        <v>Y</v>
      </c>
      <c r="L236" s="159"/>
      <c r="M236" s="159"/>
      <c r="N236" s="159"/>
      <c r="O236" s="2">
        <v>2603</v>
      </c>
      <c r="P236" s="3" t="s">
        <v>475</v>
      </c>
      <c r="Q236" s="3" t="s">
        <v>383</v>
      </c>
      <c r="R236" s="3" t="s">
        <v>53</v>
      </c>
      <c r="S236" s="3" t="s">
        <v>329</v>
      </c>
      <c r="T236" s="4">
        <v>46120.490277777775</v>
      </c>
      <c r="U236" s="4">
        <v>46120.490277777775</v>
      </c>
      <c r="V236" s="4">
        <v>46120.643750000003</v>
      </c>
      <c r="W236" s="4" t="s">
        <v>42</v>
      </c>
      <c r="X236" s="3" t="s">
        <v>43</v>
      </c>
      <c r="Y236" s="4" t="s">
        <v>477</v>
      </c>
      <c r="Z236" s="2">
        <v>1</v>
      </c>
      <c r="AA236" s="3" t="s">
        <v>55</v>
      </c>
      <c r="AB236" s="5">
        <v>0</v>
      </c>
      <c r="AC236" s="5">
        <v>0</v>
      </c>
      <c r="AD236" s="5">
        <v>0</v>
      </c>
      <c r="AE236" s="5">
        <v>3.68</v>
      </c>
      <c r="AF236" s="5">
        <v>3.68</v>
      </c>
      <c r="AG236" s="5">
        <v>3.68</v>
      </c>
      <c r="AH236" s="6"/>
      <c r="AI236" s="6"/>
      <c r="AJ236" s="7">
        <v>0</v>
      </c>
      <c r="AK236" s="7">
        <v>0</v>
      </c>
      <c r="AL236" s="7">
        <v>0</v>
      </c>
      <c r="AM236" s="7">
        <v>0</v>
      </c>
      <c r="AN236" s="7">
        <v>0</v>
      </c>
      <c r="AO236" s="12"/>
      <c r="AP236" s="12"/>
      <c r="AQ236" s="12"/>
      <c r="AR236" s="12"/>
      <c r="AS236" s="12"/>
      <c r="AT236" s="12"/>
      <c r="AU236" s="12"/>
      <c r="AV236" s="12"/>
      <c r="AW236" s="12"/>
      <c r="AX236" s="12"/>
      <c r="AY236" s="12"/>
      <c r="AZ236" s="8"/>
    </row>
    <row r="237" spans="1:52" s="21" customFormat="1" ht="16.5" x14ac:dyDescent="0.25">
      <c r="A237" s="159" t="str">
        <f>_xlfn.XLOOKUP(Y237,Mapping!B:B,Mapping!J:J,"Not Found",0,1)</f>
        <v>Load Compare Spreads</v>
      </c>
      <c r="B237" s="159" t="str">
        <f t="shared" si="18"/>
        <v>ITDBLoad Compare Spreads46120.4916666667</v>
      </c>
      <c r="C237" s="159"/>
      <c r="D237" s="159" t="str">
        <f t="shared" si="19"/>
        <v>load Spreads</v>
      </c>
      <c r="E237" s="159" t="str">
        <f t="shared" si="20"/>
        <v>MRPITDBLoad Compare Spreadsload Spreads</v>
      </c>
      <c r="F237" s="159" t="str">
        <f t="shared" si="21"/>
        <v>MRPITDBLoad Compare Spreads</v>
      </c>
      <c r="G237" s="218" t="s">
        <v>47</v>
      </c>
      <c r="H237" s="159" t="str">
        <f t="shared" si="22"/>
        <v>Completed</v>
      </c>
      <c r="I237" s="159" t="s">
        <v>47</v>
      </c>
      <c r="J237" s="159" t="str">
        <f t="shared" si="23"/>
        <v>MRPITDBLoad Compare Spreadsload Spreadsload Spreads46120.491666666746120.4986111111</v>
      </c>
      <c r="K237" s="218" t="str">
        <f>IF(NOT(ISERROR(HLOOKUP(A237,'MCP-Tracker Old'!$10:$10,1,0))),"Y","N")</f>
        <v>Y</v>
      </c>
      <c r="L237" s="159"/>
      <c r="M237" s="159"/>
      <c r="N237" s="159"/>
      <c r="O237" s="2">
        <v>2603</v>
      </c>
      <c r="P237" s="3" t="s">
        <v>496</v>
      </c>
      <c r="Q237" s="3" t="s">
        <v>383</v>
      </c>
      <c r="R237" s="3" t="s">
        <v>65</v>
      </c>
      <c r="S237" s="3" t="s">
        <v>66</v>
      </c>
      <c r="T237" s="4">
        <v>46120.491666666669</v>
      </c>
      <c r="U237" s="4">
        <v>46120.498611111114</v>
      </c>
      <c r="V237" s="4">
        <v>46120.498611111114</v>
      </c>
      <c r="W237" s="4" t="s">
        <v>42</v>
      </c>
      <c r="X237" s="3" t="s">
        <v>43</v>
      </c>
      <c r="Y237" s="4" t="s">
        <v>497</v>
      </c>
      <c r="Z237" s="2">
        <v>1</v>
      </c>
      <c r="AA237" s="3" t="s">
        <v>69</v>
      </c>
      <c r="AB237" s="5">
        <v>0.17</v>
      </c>
      <c r="AC237" s="5">
        <v>0</v>
      </c>
      <c r="AD237" s="5">
        <v>0.17</v>
      </c>
      <c r="AE237" s="5">
        <v>0</v>
      </c>
      <c r="AF237" s="5">
        <v>0</v>
      </c>
      <c r="AG237" s="5">
        <v>0.17</v>
      </c>
      <c r="AH237" s="6"/>
      <c r="AI237" s="6"/>
      <c r="AJ237" s="7">
        <v>0</v>
      </c>
      <c r="AK237" s="7">
        <v>0</v>
      </c>
      <c r="AL237" s="7">
        <v>0</v>
      </c>
      <c r="AM237" s="7">
        <v>0</v>
      </c>
      <c r="AN237" s="7">
        <v>0</v>
      </c>
      <c r="AO237" s="12"/>
      <c r="AP237" s="12"/>
      <c r="AQ237" s="12"/>
      <c r="AR237" s="12"/>
      <c r="AS237" s="12"/>
      <c r="AT237" s="12"/>
      <c r="AU237" s="12"/>
      <c r="AV237" s="12"/>
      <c r="AW237" s="12"/>
      <c r="AX237" s="12"/>
      <c r="AY237" s="12"/>
      <c r="AZ237" s="8"/>
    </row>
    <row r="238" spans="1:52" s="21" customFormat="1" ht="16.5" x14ac:dyDescent="0.25">
      <c r="A238" s="159" t="str">
        <f>_xlfn.XLOOKUP(Y238,Mapping!B:B,Mapping!J:J,"Not Found",0,1)</f>
        <v>Load Compare Spreads</v>
      </c>
      <c r="B238" s="159" t="str">
        <f t="shared" si="18"/>
        <v>ITDBLoad Compare Spreads46120.4986111111</v>
      </c>
      <c r="C238" s="159"/>
      <c r="D238" s="159" t="str">
        <f t="shared" si="19"/>
        <v>Spreads comparison</v>
      </c>
      <c r="E238" s="159" t="str">
        <f t="shared" si="20"/>
        <v>MRPITDBLoad Compare SpreadsSpreads comparison</v>
      </c>
      <c r="F238" s="159" t="str">
        <f t="shared" si="21"/>
        <v>MRPITDBLoad Compare Spreads</v>
      </c>
      <c r="G238" s="218" t="s">
        <v>47</v>
      </c>
      <c r="H238" s="159" t="str">
        <f t="shared" si="22"/>
        <v>Completed</v>
      </c>
      <c r="I238" s="159" t="s">
        <v>47</v>
      </c>
      <c r="J238" s="159" t="str">
        <f t="shared" si="23"/>
        <v>MRPITDBLoad Compare SpreadsSpreads comparisonSpreads comparison46120.498611111146120.4993055556</v>
      </c>
      <c r="K238" s="218" t="str">
        <f>IF(NOT(ISERROR(HLOOKUP(A238,'MCP-Tracker Old'!$10:$10,1,0))),"Y","N")</f>
        <v>Y</v>
      </c>
      <c r="L238" s="159"/>
      <c r="M238" s="159"/>
      <c r="N238" s="159"/>
      <c r="O238" s="2">
        <v>2603</v>
      </c>
      <c r="P238" s="3" t="s">
        <v>496</v>
      </c>
      <c r="Q238" s="3" t="s">
        <v>383</v>
      </c>
      <c r="R238" s="3" t="s">
        <v>70</v>
      </c>
      <c r="S238" s="3" t="s">
        <v>331</v>
      </c>
      <c r="T238" s="4">
        <v>46120.498611111114</v>
      </c>
      <c r="U238" s="4">
        <v>46120.499305555553</v>
      </c>
      <c r="V238" s="4">
        <v>46120.499305555553</v>
      </c>
      <c r="W238" s="4" t="s">
        <v>42</v>
      </c>
      <c r="X238" s="3" t="s">
        <v>43</v>
      </c>
      <c r="Y238" s="4" t="s">
        <v>497</v>
      </c>
      <c r="Z238" s="2">
        <v>1</v>
      </c>
      <c r="AA238" s="3" t="s">
        <v>71</v>
      </c>
      <c r="AB238" s="5">
        <v>0.02</v>
      </c>
      <c r="AC238" s="5">
        <v>0</v>
      </c>
      <c r="AD238" s="5">
        <v>0.02</v>
      </c>
      <c r="AE238" s="5">
        <v>0</v>
      </c>
      <c r="AF238" s="5">
        <v>0</v>
      </c>
      <c r="AG238" s="5">
        <v>0.02</v>
      </c>
      <c r="AH238" s="6"/>
      <c r="AI238" s="6"/>
      <c r="AJ238" s="7">
        <v>0</v>
      </c>
      <c r="AK238" s="7">
        <v>0</v>
      </c>
      <c r="AL238" s="7">
        <v>0</v>
      </c>
      <c r="AM238" s="7">
        <v>0</v>
      </c>
      <c r="AN238" s="7">
        <v>0</v>
      </c>
      <c r="AO238" s="12"/>
      <c r="AP238" s="12"/>
      <c r="AQ238" s="12"/>
      <c r="AR238" s="12"/>
      <c r="AS238" s="12"/>
      <c r="AT238" s="12"/>
      <c r="AU238" s="12"/>
      <c r="AV238" s="12"/>
      <c r="AW238" s="12"/>
      <c r="AX238" s="12"/>
      <c r="AY238" s="12"/>
      <c r="AZ238" s="8"/>
    </row>
    <row r="239" spans="1:52" s="21" customFormat="1" ht="16.5" x14ac:dyDescent="0.25">
      <c r="A239" s="159" t="str">
        <f>_xlfn.XLOOKUP(Y239,Mapping!B:B,Mapping!J:J,"Not Found",0,1)</f>
        <v>Load Compare MP</v>
      </c>
      <c r="B239" s="159" t="str">
        <f t="shared" si="18"/>
        <v>ITDBLoad Compare MP46120.4993055556</v>
      </c>
      <c r="C239" s="159"/>
      <c r="D239" s="159" t="str">
        <f t="shared" si="19"/>
        <v>load Model parameters</v>
      </c>
      <c r="E239" s="159" t="str">
        <f t="shared" si="20"/>
        <v>MRPITDBLoad Compare MPload Model parameters</v>
      </c>
      <c r="F239" s="159" t="str">
        <f t="shared" si="21"/>
        <v>MRPITDBLoad Compare MP</v>
      </c>
      <c r="G239" s="218" t="s">
        <v>47</v>
      </c>
      <c r="H239" s="159" t="str">
        <f t="shared" si="22"/>
        <v>Completed</v>
      </c>
      <c r="I239" s="159" t="s">
        <v>47</v>
      </c>
      <c r="J239" s="159" t="str">
        <f t="shared" si="23"/>
        <v>MRPITDBLoad Compare MPload Model parametersload Model parameters46120.499305555646120.5020833333</v>
      </c>
      <c r="K239" s="218" t="str">
        <f>IF(NOT(ISERROR(HLOOKUP(A239,'MCP-Tracker Old'!$10:$10,1,0))),"Y","N")</f>
        <v>Y</v>
      </c>
      <c r="L239" s="159"/>
      <c r="M239" s="159"/>
      <c r="N239" s="159"/>
      <c r="O239" s="2">
        <v>2603</v>
      </c>
      <c r="P239" s="3" t="s">
        <v>496</v>
      </c>
      <c r="Q239" s="3" t="s">
        <v>383</v>
      </c>
      <c r="R239" s="3" t="s">
        <v>48</v>
      </c>
      <c r="S239" s="3" t="s">
        <v>49</v>
      </c>
      <c r="T239" s="4">
        <v>46120.499305555553</v>
      </c>
      <c r="U239" s="4">
        <v>46120.502083333333</v>
      </c>
      <c r="V239" s="4">
        <v>46120.502083333333</v>
      </c>
      <c r="W239" s="4" t="s">
        <v>42</v>
      </c>
      <c r="X239" s="3" t="s">
        <v>43</v>
      </c>
      <c r="Y239" s="4" t="s">
        <v>498</v>
      </c>
      <c r="Z239" s="2">
        <v>1</v>
      </c>
      <c r="AA239" s="3" t="s">
        <v>52</v>
      </c>
      <c r="AB239" s="5">
        <v>7.0000000000000007E-2</v>
      </c>
      <c r="AC239" s="5">
        <v>0</v>
      </c>
      <c r="AD239" s="5">
        <v>7.0000000000000007E-2</v>
      </c>
      <c r="AE239" s="5">
        <v>0</v>
      </c>
      <c r="AF239" s="5">
        <v>0</v>
      </c>
      <c r="AG239" s="5">
        <v>7.0000000000000007E-2</v>
      </c>
      <c r="AH239" s="6"/>
      <c r="AI239" s="6"/>
      <c r="AJ239" s="7">
        <v>0</v>
      </c>
      <c r="AK239" s="7">
        <v>0</v>
      </c>
      <c r="AL239" s="7">
        <v>0</v>
      </c>
      <c r="AM239" s="7">
        <v>0</v>
      </c>
      <c r="AN239" s="7">
        <v>0</v>
      </c>
      <c r="AO239" s="12"/>
      <c r="AP239" s="12"/>
      <c r="AQ239" s="12"/>
      <c r="AR239" s="12"/>
      <c r="AS239" s="12"/>
      <c r="AT239" s="12"/>
      <c r="AU239" s="12"/>
      <c r="AV239" s="12"/>
      <c r="AW239" s="12"/>
      <c r="AX239" s="12"/>
      <c r="AY239" s="12"/>
      <c r="AZ239" s="8"/>
    </row>
    <row r="240" spans="1:52" s="21" customFormat="1" ht="16.5" x14ac:dyDescent="0.25">
      <c r="A240" s="159" t="str">
        <f>_xlfn.XLOOKUP(Y240,Mapping!B:B,Mapping!J:J,"Not Found",0,1)</f>
        <v>Load Compare MP</v>
      </c>
      <c r="B240" s="159" t="str">
        <f t="shared" si="18"/>
        <v>ITDBLoad Compare MP46120.5020833333</v>
      </c>
      <c r="C240" s="159"/>
      <c r="D240" s="159" t="str">
        <f t="shared" si="19"/>
        <v>Model parameters comparison</v>
      </c>
      <c r="E240" s="159" t="str">
        <f t="shared" si="20"/>
        <v>MRPITDBLoad Compare MPModel parameters comparison</v>
      </c>
      <c r="F240" s="159" t="str">
        <f t="shared" si="21"/>
        <v>MRPITDBLoad Compare MP</v>
      </c>
      <c r="G240" s="218" t="s">
        <v>47</v>
      </c>
      <c r="H240" s="159" t="str">
        <f t="shared" si="22"/>
        <v>Completed</v>
      </c>
      <c r="I240" s="159" t="s">
        <v>47</v>
      </c>
      <c r="J240" s="159" t="str">
        <f t="shared" si="23"/>
        <v>MRPITDBLoad Compare MPModel parameters comparisonModel parameters comparison46120.502083333346120.5020833333</v>
      </c>
      <c r="K240" s="218" t="str">
        <f>IF(NOT(ISERROR(HLOOKUP(A240,'MCP-Tracker Old'!$10:$10,1,0))),"Y","N")</f>
        <v>Y</v>
      </c>
      <c r="L240" s="159"/>
      <c r="M240" s="159"/>
      <c r="N240" s="159"/>
      <c r="O240" s="2">
        <v>2603</v>
      </c>
      <c r="P240" s="3" t="s">
        <v>496</v>
      </c>
      <c r="Q240" s="3" t="s">
        <v>383</v>
      </c>
      <c r="R240" s="3" t="s">
        <v>53</v>
      </c>
      <c r="S240" s="3" t="s">
        <v>329</v>
      </c>
      <c r="T240" s="4">
        <v>46120.502083333333</v>
      </c>
      <c r="U240" s="4">
        <v>46120.502083333333</v>
      </c>
      <c r="V240" s="4">
        <v>46121.561111111114</v>
      </c>
      <c r="W240" s="4" t="s">
        <v>42</v>
      </c>
      <c r="X240" s="3" t="s">
        <v>43</v>
      </c>
      <c r="Y240" s="4" t="s">
        <v>498</v>
      </c>
      <c r="Z240" s="2">
        <v>1</v>
      </c>
      <c r="AA240" s="3" t="s">
        <v>55</v>
      </c>
      <c r="AB240" s="5">
        <v>0</v>
      </c>
      <c r="AC240" s="5">
        <v>0</v>
      </c>
      <c r="AD240" s="5">
        <v>0</v>
      </c>
      <c r="AE240" s="5">
        <v>0</v>
      </c>
      <c r="AF240" s="5">
        <v>0</v>
      </c>
      <c r="AG240" s="5">
        <v>0</v>
      </c>
      <c r="AH240" s="6"/>
      <c r="AI240" s="6"/>
      <c r="AJ240" s="7">
        <v>0</v>
      </c>
      <c r="AK240" s="7">
        <v>0</v>
      </c>
      <c r="AL240" s="7">
        <v>0</v>
      </c>
      <c r="AM240" s="7">
        <v>0</v>
      </c>
      <c r="AN240" s="7">
        <v>0</v>
      </c>
      <c r="AO240" s="12"/>
      <c r="AP240" s="12"/>
      <c r="AQ240" s="12"/>
      <c r="AR240" s="12"/>
      <c r="AS240" s="12"/>
      <c r="AT240" s="12"/>
      <c r="AU240" s="12"/>
      <c r="AV240" s="12"/>
      <c r="AW240" s="12"/>
      <c r="AX240" s="12"/>
      <c r="AY240" s="12"/>
      <c r="AZ240" s="8"/>
    </row>
    <row r="241" spans="1:52" s="21" customFormat="1" ht="16.5" x14ac:dyDescent="0.25">
      <c r="A241" s="159" t="str">
        <f>_xlfn.XLOOKUP(Y241,Mapping!B:B,Mapping!J:J,"Not Found",0,1)</f>
        <v>Delete Portfolio</v>
      </c>
      <c r="B241" s="159" t="str">
        <f t="shared" si="18"/>
        <v>NLRBDelete Portfolio46120.5104166667</v>
      </c>
      <c r="C241" s="159"/>
      <c r="D241" s="159" t="str">
        <f t="shared" si="19"/>
        <v>Delete portfolio from</v>
      </c>
      <c r="E241" s="159" t="str">
        <f t="shared" si="20"/>
        <v>MCPNLRBDelete PortfolioDelete portfolio from</v>
      </c>
      <c r="F241" s="159" t="str">
        <f t="shared" si="21"/>
        <v>MCPNLRBDelete Portfolio</v>
      </c>
      <c r="G241" s="218" t="s">
        <v>47</v>
      </c>
      <c r="H241" s="159" t="str">
        <f t="shared" si="22"/>
        <v>Completed</v>
      </c>
      <c r="I241" s="159" t="s">
        <v>47</v>
      </c>
      <c r="J241" s="159" t="str">
        <f t="shared" si="23"/>
        <v>MCPNLRBDelete PortfolioDelete portfolio fromDelete portfolio from46120.510416666746120.5118055556</v>
      </c>
      <c r="K241" s="218" t="str">
        <f>IF(NOT(ISERROR(HLOOKUP(A241,'MCP-Tracker Old'!$10:$10,1,0))),"Y","N")</f>
        <v>N</v>
      </c>
      <c r="L241" s="159"/>
      <c r="M241" s="159"/>
      <c r="N241" s="159"/>
      <c r="O241" s="2">
        <v>2603</v>
      </c>
      <c r="P241" s="3" t="s">
        <v>1423</v>
      </c>
      <c r="Q241" s="3" t="s">
        <v>39</v>
      </c>
      <c r="R241" s="3" t="s">
        <v>40</v>
      </c>
      <c r="S241" s="3" t="s">
        <v>41</v>
      </c>
      <c r="T241" s="4">
        <v>46120.510416666664</v>
      </c>
      <c r="U241" s="4">
        <v>46120.511805555558</v>
      </c>
      <c r="V241" s="4">
        <v>46120.512499999997</v>
      </c>
      <c r="W241" s="4" t="s">
        <v>42</v>
      </c>
      <c r="X241" s="3" t="s">
        <v>43</v>
      </c>
      <c r="Y241" s="4" t="s">
        <v>1424</v>
      </c>
      <c r="Z241" s="2">
        <v>1</v>
      </c>
      <c r="AA241" s="3" t="s">
        <v>45</v>
      </c>
      <c r="AB241" s="5">
        <v>0.03</v>
      </c>
      <c r="AC241" s="5">
        <v>0</v>
      </c>
      <c r="AD241" s="5">
        <v>0.03</v>
      </c>
      <c r="AE241" s="5">
        <v>0</v>
      </c>
      <c r="AF241" s="5">
        <v>0</v>
      </c>
      <c r="AG241" s="5">
        <v>0.03</v>
      </c>
      <c r="AH241" s="6"/>
      <c r="AI241" s="6"/>
      <c r="AJ241" s="7">
        <v>0</v>
      </c>
      <c r="AK241" s="7">
        <v>0</v>
      </c>
      <c r="AL241" s="7">
        <v>0</v>
      </c>
      <c r="AM241" s="7">
        <v>0</v>
      </c>
      <c r="AN241" s="7">
        <v>0</v>
      </c>
      <c r="AO241" s="12"/>
      <c r="AP241" s="12"/>
      <c r="AQ241" s="12"/>
      <c r="AR241" s="12"/>
      <c r="AS241" s="12"/>
      <c r="AT241" s="12"/>
      <c r="AU241" s="12"/>
      <c r="AV241" s="12"/>
      <c r="AW241" s="12"/>
      <c r="AX241" s="12"/>
      <c r="AY241" s="12"/>
      <c r="AZ241" s="8"/>
    </row>
    <row r="242" spans="1:52" s="21" customFormat="1" ht="16.5" x14ac:dyDescent="0.25">
      <c r="A242" s="159" t="str">
        <f>_xlfn.XLOOKUP(Y242,Mapping!B:B,Mapping!J:J,"Not Found",0,1)</f>
        <v>Load Compare MP</v>
      </c>
      <c r="B242" s="159" t="str">
        <f t="shared" si="18"/>
        <v>NLRBLoad Compare MP46120.5125</v>
      </c>
      <c r="C242" s="159"/>
      <c r="D242" s="159" t="str">
        <f t="shared" si="19"/>
        <v>load Model parameters</v>
      </c>
      <c r="E242" s="159" t="str">
        <f t="shared" si="20"/>
        <v>MCPNLRBLoad Compare MPload Model parameters</v>
      </c>
      <c r="F242" s="159" t="str">
        <f t="shared" si="21"/>
        <v>MCPNLRBLoad Compare MP</v>
      </c>
      <c r="G242" s="218" t="s">
        <v>47</v>
      </c>
      <c r="H242" s="159" t="str">
        <f t="shared" si="22"/>
        <v>Completed</v>
      </c>
      <c r="I242" s="159" t="s">
        <v>47</v>
      </c>
      <c r="J242" s="159" t="str">
        <f t="shared" si="23"/>
        <v>MCPNLRBLoad Compare MPload Model parametersload Model parameters46120.512546120.5145833333</v>
      </c>
      <c r="K242" s="218" t="str">
        <f>IF(NOT(ISERROR(HLOOKUP(A242,'MCP-Tracker Old'!$10:$10,1,0))),"Y","N")</f>
        <v>Y</v>
      </c>
      <c r="L242" s="159"/>
      <c r="M242" s="159"/>
      <c r="N242" s="159"/>
      <c r="O242" s="2">
        <v>2603</v>
      </c>
      <c r="P242" s="3" t="s">
        <v>1423</v>
      </c>
      <c r="Q242" s="3" t="s">
        <v>39</v>
      </c>
      <c r="R242" s="3" t="s">
        <v>48</v>
      </c>
      <c r="S242" s="3" t="s">
        <v>49</v>
      </c>
      <c r="T242" s="4">
        <v>46120.512499999997</v>
      </c>
      <c r="U242" s="4">
        <v>46120.51458333333</v>
      </c>
      <c r="V242" s="4">
        <v>46120.51458333333</v>
      </c>
      <c r="W242" s="4" t="s">
        <v>42</v>
      </c>
      <c r="X242" s="3" t="s">
        <v>43</v>
      </c>
      <c r="Y242" s="4" t="s">
        <v>1944</v>
      </c>
      <c r="Z242" s="2">
        <v>1</v>
      </c>
      <c r="AA242" s="3" t="s">
        <v>52</v>
      </c>
      <c r="AB242" s="5">
        <v>0.05</v>
      </c>
      <c r="AC242" s="5">
        <v>0</v>
      </c>
      <c r="AD242" s="5">
        <v>0.05</v>
      </c>
      <c r="AE242" s="5">
        <v>0</v>
      </c>
      <c r="AF242" s="5">
        <v>0</v>
      </c>
      <c r="AG242" s="5">
        <v>0.05</v>
      </c>
      <c r="AH242" s="6"/>
      <c r="AI242" s="6"/>
      <c r="AJ242" s="7">
        <v>0</v>
      </c>
      <c r="AK242" s="7">
        <v>0</v>
      </c>
      <c r="AL242" s="7">
        <v>0</v>
      </c>
      <c r="AM242" s="7">
        <v>0</v>
      </c>
      <c r="AN242" s="7">
        <v>0</v>
      </c>
      <c r="AO242" s="12"/>
      <c r="AP242" s="12"/>
      <c r="AQ242" s="12"/>
      <c r="AR242" s="12"/>
      <c r="AS242" s="12"/>
      <c r="AT242" s="12"/>
      <c r="AU242" s="12"/>
      <c r="AV242" s="12"/>
      <c r="AW242" s="12"/>
      <c r="AX242" s="12"/>
      <c r="AY242" s="12"/>
      <c r="AZ242" s="8"/>
    </row>
    <row r="243" spans="1:52" s="21" customFormat="1" ht="16.5" x14ac:dyDescent="0.25">
      <c r="A243" s="159" t="str">
        <f>_xlfn.XLOOKUP(Y243,Mapping!B:B,Mapping!J:J,"Not Found",0,1)</f>
        <v>Load Compare MP</v>
      </c>
      <c r="B243" s="159" t="str">
        <f t="shared" si="18"/>
        <v>NLRBLoad Compare MP46120.5145833333</v>
      </c>
      <c r="C243" s="159"/>
      <c r="D243" s="159" t="str">
        <f t="shared" si="19"/>
        <v>Model parameters comparison</v>
      </c>
      <c r="E243" s="159" t="str">
        <f t="shared" si="20"/>
        <v>MCPNLRBLoad Compare MPModel parameters comparison</v>
      </c>
      <c r="F243" s="159" t="str">
        <f t="shared" si="21"/>
        <v>MCPNLRBLoad Compare MP</v>
      </c>
      <c r="G243" s="218" t="s">
        <v>47</v>
      </c>
      <c r="H243" s="159" t="str">
        <f t="shared" si="22"/>
        <v>Completed</v>
      </c>
      <c r="I243" s="159" t="s">
        <v>47</v>
      </c>
      <c r="J243" s="159" t="str">
        <f t="shared" si="23"/>
        <v>MCPNLRBLoad Compare MPModel parameters comparisonModel parameters comparison46120.514583333346120.5145833333</v>
      </c>
      <c r="K243" s="218" t="str">
        <f>IF(NOT(ISERROR(HLOOKUP(A243,'MCP-Tracker Old'!$10:$10,1,0))),"Y","N")</f>
        <v>Y</v>
      </c>
      <c r="L243" s="159"/>
      <c r="M243" s="159"/>
      <c r="N243" s="159"/>
      <c r="O243" s="2">
        <v>2603</v>
      </c>
      <c r="P243" s="3" t="s">
        <v>1423</v>
      </c>
      <c r="Q243" s="3" t="s">
        <v>39</v>
      </c>
      <c r="R243" s="3" t="s">
        <v>53</v>
      </c>
      <c r="S243" s="3" t="s">
        <v>329</v>
      </c>
      <c r="T243" s="4">
        <v>46120.51458333333</v>
      </c>
      <c r="U243" s="4">
        <v>46120.51458333333</v>
      </c>
      <c r="V243" s="4">
        <v>46121.577777777777</v>
      </c>
      <c r="W243" s="4" t="s">
        <v>42</v>
      </c>
      <c r="X243" s="3" t="s">
        <v>43</v>
      </c>
      <c r="Y243" s="4" t="s">
        <v>1944</v>
      </c>
      <c r="Z243" s="2">
        <v>1</v>
      </c>
      <c r="AA243" s="3" t="s">
        <v>55</v>
      </c>
      <c r="AB243" s="5">
        <v>0</v>
      </c>
      <c r="AC243" s="5">
        <v>0</v>
      </c>
      <c r="AD243" s="5">
        <v>0</v>
      </c>
      <c r="AE243" s="5">
        <v>0</v>
      </c>
      <c r="AF243" s="5">
        <v>0</v>
      </c>
      <c r="AG243" s="5">
        <v>0</v>
      </c>
      <c r="AH243" s="6"/>
      <c r="AI243" s="6"/>
      <c r="AJ243" s="7">
        <v>0</v>
      </c>
      <c r="AK243" s="7">
        <v>0</v>
      </c>
      <c r="AL243" s="7">
        <v>0</v>
      </c>
      <c r="AM243" s="7">
        <v>0</v>
      </c>
      <c r="AN243" s="7">
        <v>0</v>
      </c>
      <c r="AO243" s="12"/>
      <c r="AP243" s="12"/>
      <c r="AQ243" s="12"/>
      <c r="AR243" s="12"/>
      <c r="AS243" s="12"/>
      <c r="AT243" s="12"/>
      <c r="AU243" s="12"/>
      <c r="AV243" s="12"/>
      <c r="AW243" s="12"/>
      <c r="AX243" s="12"/>
      <c r="AY243" s="12"/>
      <c r="AZ243" s="8"/>
    </row>
    <row r="244" spans="1:52" s="21" customFormat="1" ht="16.5" x14ac:dyDescent="0.25">
      <c r="A244" s="159" t="str">
        <f>_xlfn.XLOOKUP(Y244,Mapping!B:B,Mapping!J:J,"Not Found",0,1)</f>
        <v>Delete Portfolio</v>
      </c>
      <c r="B244" s="159" t="str">
        <f t="shared" si="18"/>
        <v>ITDBDelete Portfolio46120.5152777778</v>
      </c>
      <c r="C244" s="159"/>
      <c r="D244" s="159" t="str">
        <f t="shared" si="19"/>
        <v>Delete portfolio from</v>
      </c>
      <c r="E244" s="159" t="str">
        <f t="shared" si="20"/>
        <v>MCPITDBDelete PortfolioDelete portfolio from</v>
      </c>
      <c r="F244" s="159" t="str">
        <f t="shared" si="21"/>
        <v>MCPITDBDelete Portfolio</v>
      </c>
      <c r="G244" s="218" t="s">
        <v>47</v>
      </c>
      <c r="H244" s="159" t="str">
        <f t="shared" si="22"/>
        <v>Completed</v>
      </c>
      <c r="I244" s="159" t="s">
        <v>47</v>
      </c>
      <c r="J244" s="159" t="str">
        <f t="shared" si="23"/>
        <v>MCPITDBDelete PortfolioDelete portfolio fromDelete portfolio from46120.515277777846120.5166666667</v>
      </c>
      <c r="K244" s="218" t="str">
        <f>IF(NOT(ISERROR(HLOOKUP(A244,'MCP-Tracker Old'!$10:$10,1,0))),"Y","N")</f>
        <v>N</v>
      </c>
      <c r="L244" s="159"/>
      <c r="M244" s="159"/>
      <c r="N244" s="159"/>
      <c r="O244" s="2">
        <v>2603</v>
      </c>
      <c r="P244" s="3" t="s">
        <v>496</v>
      </c>
      <c r="Q244" s="3" t="s">
        <v>39</v>
      </c>
      <c r="R244" s="3" t="s">
        <v>40</v>
      </c>
      <c r="S244" s="3" t="s">
        <v>41</v>
      </c>
      <c r="T244" s="4">
        <v>46120.515277777777</v>
      </c>
      <c r="U244" s="4">
        <v>46120.51666666667</v>
      </c>
      <c r="V244" s="4">
        <v>46120.517361111109</v>
      </c>
      <c r="W244" s="4" t="s">
        <v>42</v>
      </c>
      <c r="X244" s="3" t="s">
        <v>43</v>
      </c>
      <c r="Y244" s="4" t="s">
        <v>1339</v>
      </c>
      <c r="Z244" s="2">
        <v>1</v>
      </c>
      <c r="AA244" s="3" t="s">
        <v>45</v>
      </c>
      <c r="AB244" s="5">
        <v>0.03</v>
      </c>
      <c r="AC244" s="5">
        <v>0</v>
      </c>
      <c r="AD244" s="5">
        <v>0.03</v>
      </c>
      <c r="AE244" s="5">
        <v>0</v>
      </c>
      <c r="AF244" s="5">
        <v>0</v>
      </c>
      <c r="AG244" s="5">
        <v>0.03</v>
      </c>
      <c r="AH244" s="6"/>
      <c r="AI244" s="6"/>
      <c r="AJ244" s="7">
        <v>0</v>
      </c>
      <c r="AK244" s="7">
        <v>0</v>
      </c>
      <c r="AL244" s="7">
        <v>0</v>
      </c>
      <c r="AM244" s="7">
        <v>0</v>
      </c>
      <c r="AN244" s="7">
        <v>0</v>
      </c>
      <c r="AO244" s="12"/>
      <c r="AP244" s="12"/>
      <c r="AQ244" s="12"/>
      <c r="AR244" s="12"/>
      <c r="AS244" s="12"/>
      <c r="AT244" s="12"/>
      <c r="AU244" s="12"/>
      <c r="AV244" s="12"/>
      <c r="AW244" s="12"/>
      <c r="AX244" s="12"/>
      <c r="AY244" s="12"/>
      <c r="AZ244" s="8"/>
    </row>
    <row r="245" spans="1:52" s="21" customFormat="1" ht="16.5" x14ac:dyDescent="0.25">
      <c r="A245" s="159" t="str">
        <f>_xlfn.XLOOKUP(Y245,Mapping!B:B,Mapping!J:J,"Not Found",0,1)</f>
        <v>Load Compare MP</v>
      </c>
      <c r="B245" s="159" t="str">
        <f t="shared" si="18"/>
        <v>ITDBLoad Compare MP46120.5173611111</v>
      </c>
      <c r="C245" s="159"/>
      <c r="D245" s="159" t="str">
        <f t="shared" si="19"/>
        <v>load Model parameters</v>
      </c>
      <c r="E245" s="159" t="str">
        <f t="shared" si="20"/>
        <v>MCPITDBLoad Compare MPload Model parameters</v>
      </c>
      <c r="F245" s="159" t="str">
        <f t="shared" si="21"/>
        <v>MCPITDBLoad Compare MP</v>
      </c>
      <c r="G245" s="218" t="s">
        <v>47</v>
      </c>
      <c r="H245" s="159" t="str">
        <f t="shared" si="22"/>
        <v>Completed</v>
      </c>
      <c r="I245" s="159" t="s">
        <v>47</v>
      </c>
      <c r="J245" s="159" t="str">
        <f t="shared" si="23"/>
        <v>MCPITDBLoad Compare MPload Model parametersload Model parameters46120.517361111146120.5194444444</v>
      </c>
      <c r="K245" s="218" t="str">
        <f>IF(NOT(ISERROR(HLOOKUP(A245,'MCP-Tracker Old'!$10:$10,1,0))),"Y","N")</f>
        <v>Y</v>
      </c>
      <c r="L245" s="159"/>
      <c r="M245" s="159"/>
      <c r="N245" s="159"/>
      <c r="O245" s="2">
        <v>2603</v>
      </c>
      <c r="P245" s="3" t="s">
        <v>496</v>
      </c>
      <c r="Q245" s="3" t="s">
        <v>39</v>
      </c>
      <c r="R245" s="3" t="s">
        <v>48</v>
      </c>
      <c r="S245" s="3" t="s">
        <v>49</v>
      </c>
      <c r="T245" s="4">
        <v>46120.517361111109</v>
      </c>
      <c r="U245" s="4">
        <v>46120.519444444442</v>
      </c>
      <c r="V245" s="4">
        <v>46120.519444444442</v>
      </c>
      <c r="W245" s="4" t="s">
        <v>42</v>
      </c>
      <c r="X245" s="3" t="s">
        <v>43</v>
      </c>
      <c r="Y245" s="4" t="s">
        <v>1341</v>
      </c>
      <c r="Z245" s="2">
        <v>1</v>
      </c>
      <c r="AA245" s="3" t="s">
        <v>52</v>
      </c>
      <c r="AB245" s="5">
        <v>0.05</v>
      </c>
      <c r="AC245" s="5">
        <v>0.05</v>
      </c>
      <c r="AD245" s="5">
        <v>0</v>
      </c>
      <c r="AE245" s="5">
        <v>0</v>
      </c>
      <c r="AF245" s="5">
        <v>0.05</v>
      </c>
      <c r="AG245" s="5">
        <v>0.05</v>
      </c>
      <c r="AH245" s="6"/>
      <c r="AI245" s="6"/>
      <c r="AJ245" s="7">
        <v>0</v>
      </c>
      <c r="AK245" s="7">
        <v>0</v>
      </c>
      <c r="AL245" s="7">
        <v>0</v>
      </c>
      <c r="AM245" s="7">
        <v>0</v>
      </c>
      <c r="AN245" s="7">
        <v>0</v>
      </c>
      <c r="AO245" s="12"/>
      <c r="AP245" s="12"/>
      <c r="AQ245" s="12"/>
      <c r="AR245" s="12"/>
      <c r="AS245" s="12"/>
      <c r="AT245" s="12"/>
      <c r="AU245" s="12"/>
      <c r="AV245" s="12"/>
      <c r="AW245" s="12"/>
      <c r="AX245" s="12"/>
      <c r="AY245" s="12"/>
      <c r="AZ245" s="8"/>
    </row>
    <row r="246" spans="1:52" s="21" customFormat="1" ht="16.5" x14ac:dyDescent="0.25">
      <c r="A246" s="159" t="str">
        <f>_xlfn.XLOOKUP(Y246,Mapping!B:B,Mapping!J:J,"Not Found",0,1)</f>
        <v>Load Compare MP</v>
      </c>
      <c r="B246" s="159" t="str">
        <f t="shared" si="18"/>
        <v>ITDBLoad Compare MP46120.5194444444</v>
      </c>
      <c r="C246" s="159"/>
      <c r="D246" s="159" t="str">
        <f t="shared" si="19"/>
        <v>Model parameters comparison</v>
      </c>
      <c r="E246" s="159" t="str">
        <f t="shared" si="20"/>
        <v>MCPITDBLoad Compare MPModel parameters comparison</v>
      </c>
      <c r="F246" s="159" t="str">
        <f t="shared" si="21"/>
        <v>MCPITDBLoad Compare MP</v>
      </c>
      <c r="G246" s="218" t="s">
        <v>47</v>
      </c>
      <c r="H246" s="159" t="str">
        <f t="shared" si="22"/>
        <v>Completed</v>
      </c>
      <c r="I246" s="159" t="s">
        <v>47</v>
      </c>
      <c r="J246" s="159" t="str">
        <f t="shared" si="23"/>
        <v>MCPITDBLoad Compare MPModel parameters comparisonModel parameters comparison46120.519444444446120.5194444444</v>
      </c>
      <c r="K246" s="218" t="str">
        <f>IF(NOT(ISERROR(HLOOKUP(A246,'MCP-Tracker Old'!$10:$10,1,0))),"Y","N")</f>
        <v>Y</v>
      </c>
      <c r="L246" s="159"/>
      <c r="M246" s="159"/>
      <c r="N246" s="159"/>
      <c r="O246" s="2">
        <v>2603</v>
      </c>
      <c r="P246" s="3" t="s">
        <v>496</v>
      </c>
      <c r="Q246" s="3" t="s">
        <v>39</v>
      </c>
      <c r="R246" s="3" t="s">
        <v>53</v>
      </c>
      <c r="S246" s="3" t="s">
        <v>329</v>
      </c>
      <c r="T246" s="4">
        <v>46120.519444444442</v>
      </c>
      <c r="U246" s="4">
        <v>46120.519444444442</v>
      </c>
      <c r="V246" s="4">
        <v>46120.520138888889</v>
      </c>
      <c r="W246" s="4" t="s">
        <v>42</v>
      </c>
      <c r="X246" s="3" t="s">
        <v>43</v>
      </c>
      <c r="Y246" s="4" t="s">
        <v>1341</v>
      </c>
      <c r="Z246" s="2">
        <v>1</v>
      </c>
      <c r="AA246" s="3" t="s">
        <v>55</v>
      </c>
      <c r="AB246" s="5">
        <v>0</v>
      </c>
      <c r="AC246" s="5">
        <v>0</v>
      </c>
      <c r="AD246" s="5">
        <v>0</v>
      </c>
      <c r="AE246" s="5">
        <v>0.02</v>
      </c>
      <c r="AF246" s="5">
        <v>0.02</v>
      </c>
      <c r="AG246" s="5">
        <v>0.02</v>
      </c>
      <c r="AH246" s="6"/>
      <c r="AI246" s="6"/>
      <c r="AJ246" s="7">
        <v>0</v>
      </c>
      <c r="AK246" s="7">
        <v>0</v>
      </c>
      <c r="AL246" s="7">
        <v>0</v>
      </c>
      <c r="AM246" s="7">
        <v>0</v>
      </c>
      <c r="AN246" s="7">
        <v>0</v>
      </c>
      <c r="AO246" s="12"/>
      <c r="AP246" s="12"/>
      <c r="AQ246" s="12"/>
      <c r="AR246" s="12"/>
      <c r="AS246" s="12"/>
      <c r="AT246" s="12"/>
      <c r="AU246" s="12"/>
      <c r="AV246" s="12"/>
      <c r="AW246" s="12"/>
      <c r="AX246" s="12"/>
      <c r="AY246" s="12"/>
      <c r="AZ246" s="8"/>
    </row>
    <row r="247" spans="1:52" s="21" customFormat="1" ht="16.5" x14ac:dyDescent="0.25">
      <c r="A247" s="159" t="str">
        <f>_xlfn.XLOOKUP(Y247,Mapping!B:B,Mapping!J:J,"Not Found",0,1)</f>
        <v>Load Compare Spreads</v>
      </c>
      <c r="B247" s="159" t="str">
        <f t="shared" si="18"/>
        <v>ITDBLoad Compare Spreads46120.5201388889</v>
      </c>
      <c r="C247" s="159"/>
      <c r="D247" s="159" t="str">
        <f t="shared" si="19"/>
        <v>load Spreads</v>
      </c>
      <c r="E247" s="159" t="str">
        <f t="shared" si="20"/>
        <v>MCPITDBLoad Compare Spreadsload Spreads</v>
      </c>
      <c r="F247" s="159" t="str">
        <f t="shared" si="21"/>
        <v>MCPITDBLoad Compare Spreads</v>
      </c>
      <c r="G247" s="218" t="s">
        <v>47</v>
      </c>
      <c r="H247" s="159" t="str">
        <f t="shared" si="22"/>
        <v>Completed</v>
      </c>
      <c r="I247" s="159" t="s">
        <v>47</v>
      </c>
      <c r="J247" s="159" t="str">
        <f t="shared" si="23"/>
        <v>MCPITDBLoad Compare Spreadsload Spreadsload Spreads46120.520138888946120.5263888889</v>
      </c>
      <c r="K247" s="218" t="str">
        <f>IF(NOT(ISERROR(HLOOKUP(A247,'MCP-Tracker Old'!$10:$10,1,0))),"Y","N")</f>
        <v>Y</v>
      </c>
      <c r="L247" s="159"/>
      <c r="M247" s="159"/>
      <c r="N247" s="159"/>
      <c r="O247" s="2">
        <v>2603</v>
      </c>
      <c r="P247" s="3" t="s">
        <v>496</v>
      </c>
      <c r="Q247" s="3" t="s">
        <v>39</v>
      </c>
      <c r="R247" s="3" t="s">
        <v>65</v>
      </c>
      <c r="S247" s="3" t="s">
        <v>66</v>
      </c>
      <c r="T247" s="4">
        <v>46120.520138888889</v>
      </c>
      <c r="U247" s="4">
        <v>46120.526388888888</v>
      </c>
      <c r="V247" s="4">
        <v>46120.526388888888</v>
      </c>
      <c r="W247" s="4" t="s">
        <v>42</v>
      </c>
      <c r="X247" s="3" t="s">
        <v>43</v>
      </c>
      <c r="Y247" s="4" t="s">
        <v>1348</v>
      </c>
      <c r="Z247" s="2">
        <v>1</v>
      </c>
      <c r="AA247" s="3" t="s">
        <v>69</v>
      </c>
      <c r="AB247" s="5">
        <v>0.15</v>
      </c>
      <c r="AC247" s="5">
        <v>0</v>
      </c>
      <c r="AD247" s="5">
        <v>0.15</v>
      </c>
      <c r="AE247" s="5">
        <v>0</v>
      </c>
      <c r="AF247" s="5">
        <v>0</v>
      </c>
      <c r="AG247" s="5">
        <v>0.15</v>
      </c>
      <c r="AH247" s="6"/>
      <c r="AI247" s="6"/>
      <c r="AJ247" s="7">
        <v>0</v>
      </c>
      <c r="AK247" s="7">
        <v>0</v>
      </c>
      <c r="AL247" s="7">
        <v>0</v>
      </c>
      <c r="AM247" s="7">
        <v>0</v>
      </c>
      <c r="AN247" s="7">
        <v>0</v>
      </c>
      <c r="AO247" s="12"/>
      <c r="AP247" s="12"/>
      <c r="AQ247" s="12"/>
      <c r="AR247" s="12"/>
      <c r="AS247" s="12"/>
      <c r="AT247" s="12"/>
      <c r="AU247" s="12"/>
      <c r="AV247" s="12"/>
      <c r="AW247" s="12"/>
      <c r="AX247" s="12"/>
      <c r="AY247" s="12"/>
      <c r="AZ247" s="8"/>
    </row>
    <row r="248" spans="1:52" s="21" customFormat="1" ht="16.5" x14ac:dyDescent="0.25">
      <c r="A248" s="159" t="str">
        <f>_xlfn.XLOOKUP(Y248,Mapping!B:B,Mapping!J:J,"Not Found",0,1)</f>
        <v>Delete Portfolio</v>
      </c>
      <c r="B248" s="159" t="str">
        <f t="shared" si="18"/>
        <v>FRDBDelete Portfolio46120.5256944444</v>
      </c>
      <c r="C248" s="159"/>
      <c r="D248" s="159" t="str">
        <f t="shared" si="19"/>
        <v>Delete portfolio from</v>
      </c>
      <c r="E248" s="159" t="str">
        <f t="shared" si="20"/>
        <v>MCPFRDBDelete PortfolioDelete portfolio from</v>
      </c>
      <c r="F248" s="159" t="str">
        <f t="shared" si="21"/>
        <v>MCPFRDBDelete Portfolio</v>
      </c>
      <c r="G248" s="218" t="s">
        <v>47</v>
      </c>
      <c r="H248" s="159" t="str">
        <f t="shared" si="22"/>
        <v>Completed</v>
      </c>
      <c r="I248" s="159" t="s">
        <v>47</v>
      </c>
      <c r="J248" s="159" t="str">
        <f t="shared" si="23"/>
        <v>MCPFRDBDelete PortfolioDelete portfolio fromDelete portfolio from46120.525694444446120.5277777778</v>
      </c>
      <c r="K248" s="218" t="str">
        <f>IF(NOT(ISERROR(HLOOKUP(A248,'MCP-Tracker Old'!$10:$10,1,0))),"Y","N")</f>
        <v>N</v>
      </c>
      <c r="L248" s="159"/>
      <c r="M248" s="159"/>
      <c r="N248" s="159"/>
      <c r="O248" s="2">
        <v>2603</v>
      </c>
      <c r="P248" s="3" t="s">
        <v>475</v>
      </c>
      <c r="Q248" s="3" t="s">
        <v>39</v>
      </c>
      <c r="R248" s="3" t="s">
        <v>40</v>
      </c>
      <c r="S248" s="3" t="s">
        <v>41</v>
      </c>
      <c r="T248" s="4">
        <v>46120.525694444441</v>
      </c>
      <c r="U248" s="4">
        <v>46120.527777777781</v>
      </c>
      <c r="V248" s="4">
        <v>46120.52847222222</v>
      </c>
      <c r="W248" s="4" t="s">
        <v>42</v>
      </c>
      <c r="X248" s="3" t="s">
        <v>43</v>
      </c>
      <c r="Y248" s="4" t="s">
        <v>677</v>
      </c>
      <c r="Z248" s="2">
        <v>1</v>
      </c>
      <c r="AA248" s="3" t="s">
        <v>45</v>
      </c>
      <c r="AB248" s="5">
        <v>0.05</v>
      </c>
      <c r="AC248" s="5">
        <v>0</v>
      </c>
      <c r="AD248" s="5">
        <v>0.05</v>
      </c>
      <c r="AE248" s="5">
        <v>0</v>
      </c>
      <c r="AF248" s="5">
        <v>0</v>
      </c>
      <c r="AG248" s="5">
        <v>0.05</v>
      </c>
      <c r="AH248" s="6"/>
      <c r="AI248" s="6"/>
      <c r="AJ248" s="7">
        <v>0</v>
      </c>
      <c r="AK248" s="7">
        <v>0</v>
      </c>
      <c r="AL248" s="7">
        <v>0</v>
      </c>
      <c r="AM248" s="7">
        <v>0</v>
      </c>
      <c r="AN248" s="7">
        <v>0</v>
      </c>
      <c r="AO248" s="12"/>
      <c r="AP248" s="12"/>
      <c r="AQ248" s="12"/>
      <c r="AR248" s="12"/>
      <c r="AS248" s="12"/>
      <c r="AT248" s="12"/>
      <c r="AU248" s="12"/>
      <c r="AV248" s="12"/>
      <c r="AW248" s="12"/>
      <c r="AX248" s="12"/>
      <c r="AY248" s="12"/>
      <c r="AZ248" s="8"/>
    </row>
    <row r="249" spans="1:52" s="21" customFormat="1" ht="16.5" x14ac:dyDescent="0.25">
      <c r="A249" s="159" t="str">
        <f>_xlfn.XLOOKUP(Y249,Mapping!B:B,Mapping!J:J,"Not Found",0,1)</f>
        <v>Load Compare Spreads</v>
      </c>
      <c r="B249" s="159" t="str">
        <f t="shared" si="18"/>
        <v>ITDBLoad Compare Spreads46120.5263888889</v>
      </c>
      <c r="C249" s="159"/>
      <c r="D249" s="159" t="str">
        <f t="shared" si="19"/>
        <v>Spreads comparison</v>
      </c>
      <c r="E249" s="159" t="str">
        <f t="shared" si="20"/>
        <v>MCPITDBLoad Compare SpreadsSpreads comparison</v>
      </c>
      <c r="F249" s="159" t="str">
        <f t="shared" si="21"/>
        <v>MCPITDBLoad Compare Spreads</v>
      </c>
      <c r="G249" s="218" t="s">
        <v>47</v>
      </c>
      <c r="H249" s="159" t="str">
        <f t="shared" si="22"/>
        <v>Completed</v>
      </c>
      <c r="I249" s="159" t="s">
        <v>47</v>
      </c>
      <c r="J249" s="159" t="str">
        <f t="shared" si="23"/>
        <v>MCPITDBLoad Compare SpreadsSpreads comparisonSpreads comparison46120.526388888946120.5270833333</v>
      </c>
      <c r="K249" s="218" t="str">
        <f>IF(NOT(ISERROR(HLOOKUP(A249,'MCP-Tracker Old'!$10:$10,1,0))),"Y","N")</f>
        <v>Y</v>
      </c>
      <c r="L249" s="159"/>
      <c r="M249" s="159"/>
      <c r="N249" s="159"/>
      <c r="O249" s="2">
        <v>2603</v>
      </c>
      <c r="P249" s="3" t="s">
        <v>496</v>
      </c>
      <c r="Q249" s="3" t="s">
        <v>39</v>
      </c>
      <c r="R249" s="3" t="s">
        <v>70</v>
      </c>
      <c r="S249" s="3" t="s">
        <v>331</v>
      </c>
      <c r="T249" s="4">
        <v>46120.526388888888</v>
      </c>
      <c r="U249" s="4">
        <v>46120.527083333334</v>
      </c>
      <c r="V249" s="4">
        <v>46120.540277777778</v>
      </c>
      <c r="W249" s="4" t="s">
        <v>42</v>
      </c>
      <c r="X249" s="3" t="s">
        <v>43</v>
      </c>
      <c r="Y249" s="4" t="s">
        <v>1348</v>
      </c>
      <c r="Z249" s="2">
        <v>1</v>
      </c>
      <c r="AA249" s="3" t="s">
        <v>71</v>
      </c>
      <c r="AB249" s="5">
        <v>0.02</v>
      </c>
      <c r="AC249" s="5">
        <v>0</v>
      </c>
      <c r="AD249" s="5">
        <v>0.02</v>
      </c>
      <c r="AE249" s="5">
        <v>0</v>
      </c>
      <c r="AF249" s="5">
        <v>0</v>
      </c>
      <c r="AG249" s="5">
        <v>0.02</v>
      </c>
      <c r="AH249" s="6"/>
      <c r="AI249" s="6"/>
      <c r="AJ249" s="7">
        <v>0</v>
      </c>
      <c r="AK249" s="7">
        <v>0</v>
      </c>
      <c r="AL249" s="7">
        <v>0</v>
      </c>
      <c r="AM249" s="7">
        <v>0</v>
      </c>
      <c r="AN249" s="7">
        <v>0</v>
      </c>
      <c r="AO249" s="12"/>
      <c r="AP249" s="12"/>
      <c r="AQ249" s="12"/>
      <c r="AR249" s="12"/>
      <c r="AS249" s="12"/>
      <c r="AT249" s="12"/>
      <c r="AU249" s="12"/>
      <c r="AV249" s="12"/>
      <c r="AW249" s="12"/>
      <c r="AX249" s="12"/>
      <c r="AY249" s="12"/>
      <c r="AZ249" s="8"/>
    </row>
    <row r="250" spans="1:52" s="21" customFormat="1" ht="16.5" x14ac:dyDescent="0.25">
      <c r="A250" s="159" t="str">
        <f>_xlfn.XLOOKUP(Y250,Mapping!B:B,Mapping!J:J,"Not Found",0,1)</f>
        <v>Load Compare MP</v>
      </c>
      <c r="B250" s="159" t="str">
        <f t="shared" si="18"/>
        <v>FRDBLoad Compare MP46120.5284722222</v>
      </c>
      <c r="C250" s="159"/>
      <c r="D250" s="159" t="str">
        <f t="shared" si="19"/>
        <v>load Model parameters</v>
      </c>
      <c r="E250" s="159" t="str">
        <f t="shared" si="20"/>
        <v>MCPFRDBLoad Compare MPload Model parameters</v>
      </c>
      <c r="F250" s="159" t="str">
        <f t="shared" si="21"/>
        <v>MCPFRDBLoad Compare MP</v>
      </c>
      <c r="G250" s="218" t="s">
        <v>47</v>
      </c>
      <c r="H250" s="159" t="str">
        <f t="shared" si="22"/>
        <v>Completed</v>
      </c>
      <c r="I250" s="159" t="s">
        <v>47</v>
      </c>
      <c r="J250" s="159" t="str">
        <f t="shared" si="23"/>
        <v>MCPFRDBLoad Compare MPload Model parametersload Model parameters46120.528472222246120.5305555556</v>
      </c>
      <c r="K250" s="218" t="str">
        <f>IF(NOT(ISERROR(HLOOKUP(A250,'MCP-Tracker Old'!$10:$10,1,0))),"Y","N")</f>
        <v>Y</v>
      </c>
      <c r="L250" s="159"/>
      <c r="M250" s="159"/>
      <c r="N250" s="159"/>
      <c r="O250" s="2">
        <v>2603</v>
      </c>
      <c r="P250" s="3" t="s">
        <v>475</v>
      </c>
      <c r="Q250" s="3" t="s">
        <v>39</v>
      </c>
      <c r="R250" s="3" t="s">
        <v>48</v>
      </c>
      <c r="S250" s="3" t="s">
        <v>49</v>
      </c>
      <c r="T250" s="4">
        <v>46120.52847222222</v>
      </c>
      <c r="U250" s="4">
        <v>46120.530555555553</v>
      </c>
      <c r="V250" s="4">
        <v>46120.530555555553</v>
      </c>
      <c r="W250" s="4" t="s">
        <v>42</v>
      </c>
      <c r="X250" s="3" t="s">
        <v>43</v>
      </c>
      <c r="Y250" s="4" t="s">
        <v>678</v>
      </c>
      <c r="Z250" s="2">
        <v>1</v>
      </c>
      <c r="AA250" s="3" t="s">
        <v>52</v>
      </c>
      <c r="AB250" s="5">
        <v>0.05</v>
      </c>
      <c r="AC250" s="5">
        <v>0</v>
      </c>
      <c r="AD250" s="5">
        <v>0.05</v>
      </c>
      <c r="AE250" s="5">
        <v>0</v>
      </c>
      <c r="AF250" s="5">
        <v>0</v>
      </c>
      <c r="AG250" s="5">
        <v>0.05</v>
      </c>
      <c r="AH250" s="6"/>
      <c r="AI250" s="6"/>
      <c r="AJ250" s="7">
        <v>0</v>
      </c>
      <c r="AK250" s="7">
        <v>0</v>
      </c>
      <c r="AL250" s="7">
        <v>0</v>
      </c>
      <c r="AM250" s="7">
        <v>0</v>
      </c>
      <c r="AN250" s="7">
        <v>0</v>
      </c>
      <c r="AO250" s="12"/>
      <c r="AP250" s="12"/>
      <c r="AQ250" s="12"/>
      <c r="AR250" s="12"/>
      <c r="AS250" s="12"/>
      <c r="AT250" s="12"/>
      <c r="AU250" s="12"/>
      <c r="AV250" s="12"/>
      <c r="AW250" s="12"/>
      <c r="AX250" s="12"/>
      <c r="AY250" s="12"/>
      <c r="AZ250" s="8"/>
    </row>
    <row r="251" spans="1:52" s="21" customFormat="1" ht="16.5" x14ac:dyDescent="0.25">
      <c r="A251" s="159" t="str">
        <f>_xlfn.XLOOKUP(Y251,Mapping!B:B,Mapping!J:J,"Not Found",0,1)</f>
        <v>Load Compare MP</v>
      </c>
      <c r="B251" s="159" t="str">
        <f t="shared" si="18"/>
        <v>FRDBLoad Compare MP46120.5305555556</v>
      </c>
      <c r="C251" s="159"/>
      <c r="D251" s="159" t="str">
        <f t="shared" si="19"/>
        <v>Model parameters comparison</v>
      </c>
      <c r="E251" s="159" t="str">
        <f t="shared" si="20"/>
        <v>MCPFRDBLoad Compare MPModel parameters comparison</v>
      </c>
      <c r="F251" s="159" t="str">
        <f t="shared" si="21"/>
        <v>MCPFRDBLoad Compare MP</v>
      </c>
      <c r="G251" s="218" t="s">
        <v>47</v>
      </c>
      <c r="H251" s="159" t="str">
        <f t="shared" si="22"/>
        <v>Completed</v>
      </c>
      <c r="I251" s="159" t="s">
        <v>47</v>
      </c>
      <c r="J251" s="159" t="str">
        <f t="shared" si="23"/>
        <v>MCPFRDBLoad Compare MPModel parameters comparisonModel parameters comparison46120.530555555646120.5305555556</v>
      </c>
      <c r="K251" s="218" t="str">
        <f>IF(NOT(ISERROR(HLOOKUP(A251,'MCP-Tracker Old'!$10:$10,1,0))),"Y","N")</f>
        <v>Y</v>
      </c>
      <c r="L251" s="159"/>
      <c r="M251" s="159"/>
      <c r="N251" s="159"/>
      <c r="O251" s="2">
        <v>2603</v>
      </c>
      <c r="P251" s="3" t="s">
        <v>475</v>
      </c>
      <c r="Q251" s="3" t="s">
        <v>39</v>
      </c>
      <c r="R251" s="3" t="s">
        <v>53</v>
      </c>
      <c r="S251" s="3" t="s">
        <v>329</v>
      </c>
      <c r="T251" s="4">
        <v>46120.530555555553</v>
      </c>
      <c r="U251" s="4">
        <v>46120.530555555553</v>
      </c>
      <c r="V251" s="4">
        <v>46120.53125</v>
      </c>
      <c r="W251" s="4" t="s">
        <v>42</v>
      </c>
      <c r="X251" s="3" t="s">
        <v>43</v>
      </c>
      <c r="Y251" s="4" t="s">
        <v>678</v>
      </c>
      <c r="Z251" s="2">
        <v>1</v>
      </c>
      <c r="AA251" s="3" t="s">
        <v>55</v>
      </c>
      <c r="AB251" s="5">
        <v>0</v>
      </c>
      <c r="AC251" s="5">
        <v>0</v>
      </c>
      <c r="AD251" s="5">
        <v>0</v>
      </c>
      <c r="AE251" s="5">
        <v>0</v>
      </c>
      <c r="AF251" s="5">
        <v>0</v>
      </c>
      <c r="AG251" s="5">
        <v>0</v>
      </c>
      <c r="AH251" s="6"/>
      <c r="AI251" s="6"/>
      <c r="AJ251" s="7">
        <v>0</v>
      </c>
      <c r="AK251" s="7">
        <v>0</v>
      </c>
      <c r="AL251" s="7">
        <v>0</v>
      </c>
      <c r="AM251" s="7">
        <v>0</v>
      </c>
      <c r="AN251" s="7">
        <v>0</v>
      </c>
      <c r="AO251" s="12"/>
      <c r="AP251" s="12"/>
      <c r="AQ251" s="12"/>
      <c r="AR251" s="12"/>
      <c r="AS251" s="12"/>
      <c r="AT251" s="12"/>
      <c r="AU251" s="12"/>
      <c r="AV251" s="12"/>
      <c r="AW251" s="12"/>
      <c r="AX251" s="12"/>
      <c r="AY251" s="12"/>
      <c r="AZ251" s="8"/>
    </row>
    <row r="252" spans="1:52" s="21" customFormat="1" ht="16.5" x14ac:dyDescent="0.25">
      <c r="A252" s="159" t="str">
        <f>_xlfn.XLOOKUP(Y252,Mapping!B:B,Mapping!J:J,"Not Found",0,1)</f>
        <v>Load Compare Spreads</v>
      </c>
      <c r="B252" s="159" t="str">
        <f t="shared" si="18"/>
        <v>FRDBLoad Compare Spreads46120.53125</v>
      </c>
      <c r="C252" s="159"/>
      <c r="D252" s="159" t="str">
        <f t="shared" si="19"/>
        <v>load Spreads</v>
      </c>
      <c r="E252" s="159" t="str">
        <f t="shared" si="20"/>
        <v>MCPFRDBLoad Compare Spreadsload Spreads</v>
      </c>
      <c r="F252" s="159" t="str">
        <f t="shared" si="21"/>
        <v>MCPFRDBLoad Compare Spreads</v>
      </c>
      <c r="G252" s="218" t="s">
        <v>47</v>
      </c>
      <c r="H252" s="159" t="str">
        <f t="shared" si="22"/>
        <v>Completed</v>
      </c>
      <c r="I252" s="159" t="s">
        <v>47</v>
      </c>
      <c r="J252" s="159" t="str">
        <f t="shared" si="23"/>
        <v>MCPFRDBLoad Compare Spreadsload Spreadsload Spreads46120.5312546120.5388888889</v>
      </c>
      <c r="K252" s="218" t="str">
        <f>IF(NOT(ISERROR(HLOOKUP(A252,'MCP-Tracker Old'!$10:$10,1,0))),"Y","N")</f>
        <v>Y</v>
      </c>
      <c r="L252" s="159"/>
      <c r="M252" s="159"/>
      <c r="N252" s="159"/>
      <c r="O252" s="2">
        <v>2603</v>
      </c>
      <c r="P252" s="3" t="s">
        <v>475</v>
      </c>
      <c r="Q252" s="3" t="s">
        <v>39</v>
      </c>
      <c r="R252" s="3" t="s">
        <v>65</v>
      </c>
      <c r="S252" s="3" t="s">
        <v>66</v>
      </c>
      <c r="T252" s="4">
        <v>46120.53125</v>
      </c>
      <c r="U252" s="4">
        <v>46120.538888888892</v>
      </c>
      <c r="V252" s="4">
        <v>46120.538888888892</v>
      </c>
      <c r="W252" s="4" t="s">
        <v>42</v>
      </c>
      <c r="X252" s="3" t="s">
        <v>43</v>
      </c>
      <c r="Y252" s="4" t="s">
        <v>679</v>
      </c>
      <c r="Z252" s="2">
        <v>1</v>
      </c>
      <c r="AA252" s="3" t="s">
        <v>69</v>
      </c>
      <c r="AB252" s="5">
        <v>0.18</v>
      </c>
      <c r="AC252" s="5">
        <v>0</v>
      </c>
      <c r="AD252" s="5">
        <v>0.18</v>
      </c>
      <c r="AE252" s="5">
        <v>0</v>
      </c>
      <c r="AF252" s="5">
        <v>0</v>
      </c>
      <c r="AG252" s="5">
        <v>0.18</v>
      </c>
      <c r="AH252" s="6"/>
      <c r="AI252" s="6"/>
      <c r="AJ252" s="7">
        <v>0</v>
      </c>
      <c r="AK252" s="7">
        <v>0</v>
      </c>
      <c r="AL252" s="7">
        <v>0</v>
      </c>
      <c r="AM252" s="7">
        <v>0</v>
      </c>
      <c r="AN252" s="7">
        <v>0</v>
      </c>
      <c r="AO252" s="12"/>
      <c r="AP252" s="12"/>
      <c r="AQ252" s="12"/>
      <c r="AR252" s="12"/>
      <c r="AS252" s="12"/>
      <c r="AT252" s="12"/>
      <c r="AU252" s="12"/>
      <c r="AV252" s="12"/>
      <c r="AW252" s="12"/>
      <c r="AX252" s="12"/>
      <c r="AY252" s="12"/>
      <c r="AZ252" s="8"/>
    </row>
    <row r="253" spans="1:52" s="21" customFormat="1" ht="16.5" x14ac:dyDescent="0.25">
      <c r="A253" s="159" t="str">
        <f>_xlfn.XLOOKUP(Y253,Mapping!B:B,Mapping!J:J,"Not Found",0,1)</f>
        <v>Load Compare MP</v>
      </c>
      <c r="B253" s="159" t="str">
        <f t="shared" si="18"/>
        <v>ESDBLoad Compare MP46120.5347222222</v>
      </c>
      <c r="C253" s="159"/>
      <c r="D253" s="159" t="str">
        <f t="shared" si="19"/>
        <v>load Model parameters</v>
      </c>
      <c r="E253" s="159" t="str">
        <f t="shared" si="20"/>
        <v>MCPESDBLoad Compare MPload Model parameters</v>
      </c>
      <c r="F253" s="159" t="str">
        <f t="shared" si="21"/>
        <v>MCPESDBLoad Compare MP</v>
      </c>
      <c r="G253" s="218" t="s">
        <v>47</v>
      </c>
      <c r="H253" s="159" t="str">
        <f t="shared" si="22"/>
        <v>Completed</v>
      </c>
      <c r="I253" s="159" t="s">
        <v>47</v>
      </c>
      <c r="J253" s="159" t="str">
        <f t="shared" si="23"/>
        <v>MCPESDBLoad Compare MPload Model parametersload Model parameters46120.534722222246120.5375</v>
      </c>
      <c r="K253" s="218" t="str">
        <f>IF(NOT(ISERROR(HLOOKUP(A253,'MCP-Tracker Old'!$10:$10,1,0))),"Y","N")</f>
        <v>Y</v>
      </c>
      <c r="L253" s="159"/>
      <c r="M253" s="159"/>
      <c r="N253" s="159"/>
      <c r="O253" s="2">
        <v>2603</v>
      </c>
      <c r="P253" s="3" t="s">
        <v>1303</v>
      </c>
      <c r="Q253" s="3" t="s">
        <v>39</v>
      </c>
      <c r="R253" s="3" t="s">
        <v>48</v>
      </c>
      <c r="S253" s="3" t="s">
        <v>49</v>
      </c>
      <c r="T253" s="4">
        <v>46120.534722222219</v>
      </c>
      <c r="U253" s="4">
        <v>46120.537499999999</v>
      </c>
      <c r="V253" s="4">
        <v>46120.537499999999</v>
      </c>
      <c r="W253" s="4" t="s">
        <v>42</v>
      </c>
      <c r="X253" s="3" t="s">
        <v>43</v>
      </c>
      <c r="Y253" s="4" t="s">
        <v>3777</v>
      </c>
      <c r="Z253" s="2">
        <v>2</v>
      </c>
      <c r="AA253" s="3" t="s">
        <v>52</v>
      </c>
      <c r="AB253" s="5">
        <v>7.0000000000000007E-2</v>
      </c>
      <c r="AC253" s="5">
        <v>7.0000000000000007E-2</v>
      </c>
      <c r="AD253" s="5">
        <v>0</v>
      </c>
      <c r="AE253" s="5">
        <v>0</v>
      </c>
      <c r="AF253" s="5">
        <v>7.0000000000000007E-2</v>
      </c>
      <c r="AG253" s="5">
        <v>7.0000000000000007E-2</v>
      </c>
      <c r="AH253" s="6"/>
      <c r="AI253" s="6"/>
      <c r="AJ253" s="7">
        <v>0</v>
      </c>
      <c r="AK253" s="7">
        <v>0</v>
      </c>
      <c r="AL253" s="7">
        <v>0</v>
      </c>
      <c r="AM253" s="7">
        <v>0</v>
      </c>
      <c r="AN253" s="7">
        <v>0</v>
      </c>
      <c r="AO253" s="12"/>
      <c r="AP253" s="12"/>
      <c r="AQ253" s="12"/>
      <c r="AR253" s="12"/>
      <c r="AS253" s="12"/>
      <c r="AT253" s="12"/>
      <c r="AU253" s="12"/>
      <c r="AV253" s="12"/>
      <c r="AW253" s="12"/>
      <c r="AX253" s="12"/>
      <c r="AY253" s="12"/>
      <c r="AZ253" s="8"/>
    </row>
    <row r="254" spans="1:52" s="21" customFormat="1" ht="16.5" x14ac:dyDescent="0.25">
      <c r="A254" s="159" t="str">
        <f>_xlfn.XLOOKUP(Y254,Mapping!B:B,Mapping!J:J,"Not Found",0,1)</f>
        <v>Load Compare MP</v>
      </c>
      <c r="B254" s="159" t="str">
        <f t="shared" si="18"/>
        <v>ESDBLoad Compare MP46120.5375</v>
      </c>
      <c r="C254" s="159"/>
      <c r="D254" s="159" t="str">
        <f t="shared" si="19"/>
        <v>Model parameters comparison</v>
      </c>
      <c r="E254" s="159" t="str">
        <f t="shared" si="20"/>
        <v>MCPESDBLoad Compare MPModel parameters comparison</v>
      </c>
      <c r="F254" s="159" t="str">
        <f t="shared" si="21"/>
        <v>MCPESDBLoad Compare MP</v>
      </c>
      <c r="G254" s="218" t="s">
        <v>47</v>
      </c>
      <c r="H254" s="159" t="str">
        <f t="shared" si="22"/>
        <v>Completed</v>
      </c>
      <c r="I254" s="159" t="s">
        <v>47</v>
      </c>
      <c r="J254" s="159" t="str">
        <f t="shared" si="23"/>
        <v>MCPESDBLoad Compare MPModel parameters comparisonModel parameters comparison46120.537546120.5375</v>
      </c>
      <c r="K254" s="218" t="str">
        <f>IF(NOT(ISERROR(HLOOKUP(A254,'MCP-Tracker Old'!$10:$10,1,0))),"Y","N")</f>
        <v>Y</v>
      </c>
      <c r="L254" s="159"/>
      <c r="M254" s="159"/>
      <c r="N254" s="159"/>
      <c r="O254" s="2">
        <v>2603</v>
      </c>
      <c r="P254" s="3" t="s">
        <v>1303</v>
      </c>
      <c r="Q254" s="3" t="s">
        <v>39</v>
      </c>
      <c r="R254" s="3" t="s">
        <v>53</v>
      </c>
      <c r="S254" s="3" t="s">
        <v>329</v>
      </c>
      <c r="T254" s="4">
        <v>46120.537499999999</v>
      </c>
      <c r="U254" s="4">
        <v>46120.537499999999</v>
      </c>
      <c r="V254" s="4">
        <v>46120.575694444444</v>
      </c>
      <c r="W254" s="4" t="s">
        <v>42</v>
      </c>
      <c r="X254" s="3" t="s">
        <v>43</v>
      </c>
      <c r="Y254" s="4" t="s">
        <v>3777</v>
      </c>
      <c r="Z254" s="2">
        <v>2</v>
      </c>
      <c r="AA254" s="3" t="s">
        <v>55</v>
      </c>
      <c r="AB254" s="5">
        <v>0</v>
      </c>
      <c r="AC254" s="5">
        <v>0</v>
      </c>
      <c r="AD254" s="5">
        <v>0</v>
      </c>
      <c r="AE254" s="5">
        <v>0.92</v>
      </c>
      <c r="AF254" s="5">
        <v>0.92</v>
      </c>
      <c r="AG254" s="5">
        <v>0.92</v>
      </c>
      <c r="AH254" s="6"/>
      <c r="AI254" s="6"/>
      <c r="AJ254" s="7">
        <v>0</v>
      </c>
      <c r="AK254" s="7">
        <v>0</v>
      </c>
      <c r="AL254" s="7">
        <v>0</v>
      </c>
      <c r="AM254" s="7">
        <v>0</v>
      </c>
      <c r="AN254" s="7">
        <v>0</v>
      </c>
      <c r="AO254" s="12"/>
      <c r="AP254" s="12"/>
      <c r="AQ254" s="12"/>
      <c r="AR254" s="12"/>
      <c r="AS254" s="12"/>
      <c r="AT254" s="12"/>
      <c r="AU254" s="12"/>
      <c r="AV254" s="12"/>
      <c r="AW254" s="12"/>
      <c r="AX254" s="12"/>
      <c r="AY254" s="12"/>
      <c r="AZ254" s="8"/>
    </row>
    <row r="255" spans="1:52" s="21" customFormat="1" ht="16.5" x14ac:dyDescent="0.25">
      <c r="A255" s="159" t="str">
        <f>_xlfn.XLOOKUP(Y255,Mapping!B:B,Mapping!J:J,"Not Found",0,1)</f>
        <v>Load Compare Spreads</v>
      </c>
      <c r="B255" s="159" t="str">
        <f t="shared" si="18"/>
        <v>FRDBLoad Compare Spreads46120.5388888889</v>
      </c>
      <c r="C255" s="159"/>
      <c r="D255" s="159" t="str">
        <f t="shared" si="19"/>
        <v>Spreads comparison</v>
      </c>
      <c r="E255" s="159" t="str">
        <f t="shared" si="20"/>
        <v>MCPFRDBLoad Compare SpreadsSpreads comparison</v>
      </c>
      <c r="F255" s="159" t="str">
        <f t="shared" si="21"/>
        <v>MCPFRDBLoad Compare Spreads</v>
      </c>
      <c r="G255" s="218" t="s">
        <v>47</v>
      </c>
      <c r="H255" s="159" t="str">
        <f t="shared" si="22"/>
        <v>Completed</v>
      </c>
      <c r="I255" s="159" t="s">
        <v>47</v>
      </c>
      <c r="J255" s="159" t="str">
        <f t="shared" si="23"/>
        <v>MCPFRDBLoad Compare SpreadsSpreads comparisonSpreads comparison46120.538888888946120.5395833333</v>
      </c>
      <c r="K255" s="218" t="str">
        <f>IF(NOT(ISERROR(HLOOKUP(A255,'MCP-Tracker Old'!$10:$10,1,0))),"Y","N")</f>
        <v>Y</v>
      </c>
      <c r="L255" s="159"/>
      <c r="M255" s="159"/>
      <c r="N255" s="159"/>
      <c r="O255" s="2">
        <v>2603</v>
      </c>
      <c r="P255" s="3" t="s">
        <v>475</v>
      </c>
      <c r="Q255" s="3" t="s">
        <v>39</v>
      </c>
      <c r="R255" s="3" t="s">
        <v>70</v>
      </c>
      <c r="S255" s="3" t="s">
        <v>331</v>
      </c>
      <c r="T255" s="4">
        <v>46120.538888888892</v>
      </c>
      <c r="U255" s="4">
        <v>46120.539583333331</v>
      </c>
      <c r="V255" s="4">
        <v>46121.795138888891</v>
      </c>
      <c r="W255" s="4" t="s">
        <v>42</v>
      </c>
      <c r="X255" s="3" t="s">
        <v>43</v>
      </c>
      <c r="Y255" s="4" t="s">
        <v>679</v>
      </c>
      <c r="Z255" s="2">
        <v>1</v>
      </c>
      <c r="AA255" s="3" t="s">
        <v>71</v>
      </c>
      <c r="AB255" s="5">
        <v>0.02</v>
      </c>
      <c r="AC255" s="5">
        <v>0</v>
      </c>
      <c r="AD255" s="5">
        <v>0.02</v>
      </c>
      <c r="AE255" s="5">
        <v>0</v>
      </c>
      <c r="AF255" s="5">
        <v>0</v>
      </c>
      <c r="AG255" s="5">
        <v>0.02</v>
      </c>
      <c r="AH255" s="6"/>
      <c r="AI255" s="6"/>
      <c r="AJ255" s="7">
        <v>0</v>
      </c>
      <c r="AK255" s="7">
        <v>0</v>
      </c>
      <c r="AL255" s="7">
        <v>0</v>
      </c>
      <c r="AM255" s="7">
        <v>0</v>
      </c>
      <c r="AN255" s="7">
        <v>0</v>
      </c>
      <c r="AO255" s="12"/>
      <c r="AP255" s="12"/>
      <c r="AQ255" s="12"/>
      <c r="AR255" s="12"/>
      <c r="AS255" s="12"/>
      <c r="AT255" s="12"/>
      <c r="AU255" s="12"/>
      <c r="AV255" s="12"/>
      <c r="AW255" s="12"/>
      <c r="AX255" s="12"/>
      <c r="AY255" s="12"/>
      <c r="AZ255" s="8"/>
    </row>
    <row r="256" spans="1:52" s="21" customFormat="1" ht="16.5" x14ac:dyDescent="0.25">
      <c r="A256" s="159" t="str">
        <f>_xlfn.XLOOKUP(Y256,Mapping!B:B,Mapping!J:J,"Not Found",0,1)</f>
        <v>Load Pos</v>
      </c>
      <c r="B256" s="159" t="str">
        <f t="shared" si="18"/>
        <v>ITDBLoad Pos46120.5402777778</v>
      </c>
      <c r="C256" s="159"/>
      <c r="D256" s="159" t="str">
        <f t="shared" si="19"/>
        <v>copy from</v>
      </c>
      <c r="E256" s="159" t="str">
        <f t="shared" si="20"/>
        <v>MCPITDBLoad Poscopy from</v>
      </c>
      <c r="F256" s="159" t="str">
        <f t="shared" si="21"/>
        <v>MCPITDBLoad Pos</v>
      </c>
      <c r="G256" s="218" t="s">
        <v>47</v>
      </c>
      <c r="H256" s="159" t="str">
        <f t="shared" si="22"/>
        <v>Completed</v>
      </c>
      <c r="I256" s="159" t="s">
        <v>47</v>
      </c>
      <c r="J256" s="159" t="str">
        <f t="shared" si="23"/>
        <v>MCPITDBLoad Poscopy fromcopy from46120.540277777846120.5409722222</v>
      </c>
      <c r="K256" s="218" t="str">
        <f>IF(NOT(ISERROR(HLOOKUP(A256,'MCP-Tracker Old'!$10:$10,1,0))),"Y","N")</f>
        <v>Y</v>
      </c>
      <c r="L256" s="159"/>
      <c r="M256" s="159"/>
      <c r="N256" s="159"/>
      <c r="O256" s="2">
        <v>2603</v>
      </c>
      <c r="P256" s="3" t="s">
        <v>496</v>
      </c>
      <c r="Q256" s="3" t="s">
        <v>39</v>
      </c>
      <c r="R256" s="3" t="s">
        <v>82</v>
      </c>
      <c r="S256" s="3" t="s">
        <v>83</v>
      </c>
      <c r="T256" s="4">
        <v>46120.540277777778</v>
      </c>
      <c r="U256" s="4">
        <v>46120.540972222225</v>
      </c>
      <c r="V256" s="4">
        <v>46120.59375</v>
      </c>
      <c r="W256" s="4" t="s">
        <v>42</v>
      </c>
      <c r="X256" s="3" t="s">
        <v>43</v>
      </c>
      <c r="Y256" s="4" t="s">
        <v>3778</v>
      </c>
      <c r="Z256" s="2">
        <v>1</v>
      </c>
      <c r="AA256" s="3" t="s">
        <v>84</v>
      </c>
      <c r="AB256" s="5">
        <v>0.02</v>
      </c>
      <c r="AC256" s="5">
        <v>0.02</v>
      </c>
      <c r="AD256" s="5">
        <v>0</v>
      </c>
      <c r="AE256" s="5">
        <v>1.27</v>
      </c>
      <c r="AF256" s="5">
        <v>1.29</v>
      </c>
      <c r="AG256" s="5">
        <v>1.29</v>
      </c>
      <c r="AH256" s="6"/>
      <c r="AI256" s="6"/>
      <c r="AJ256" s="7">
        <v>0</v>
      </c>
      <c r="AK256" s="7">
        <v>0</v>
      </c>
      <c r="AL256" s="7">
        <v>0</v>
      </c>
      <c r="AM256" s="7">
        <v>0</v>
      </c>
      <c r="AN256" s="7">
        <v>0</v>
      </c>
      <c r="AO256" s="12"/>
      <c r="AP256" s="12"/>
      <c r="AQ256" s="12"/>
      <c r="AR256" s="12"/>
      <c r="AS256" s="12"/>
      <c r="AT256" s="12"/>
      <c r="AU256" s="12"/>
      <c r="AV256" s="12"/>
      <c r="AW256" s="12"/>
      <c r="AX256" s="12"/>
      <c r="AY256" s="12"/>
      <c r="AZ256" s="8"/>
    </row>
    <row r="257" spans="1:52" s="21" customFormat="1" ht="16.5" x14ac:dyDescent="0.25">
      <c r="A257" s="159" t="str">
        <f>_xlfn.XLOOKUP(Y257,Mapping!B:B,Mapping!J:J,"Not Found",0,1)</f>
        <v>Delete Portfolio</v>
      </c>
      <c r="B257" s="159" t="str">
        <f t="shared" si="18"/>
        <v>TRDBDelete Portfolio46120.5472222222</v>
      </c>
      <c r="C257" s="159"/>
      <c r="D257" s="159" t="str">
        <f t="shared" si="19"/>
        <v>Delete portfolio from</v>
      </c>
      <c r="E257" s="159" t="str">
        <f t="shared" si="20"/>
        <v>MCPTRDBDelete PortfolioDelete portfolio from</v>
      </c>
      <c r="F257" s="159" t="str">
        <f t="shared" si="21"/>
        <v>MCPTRDBDelete Portfolio</v>
      </c>
      <c r="G257" s="218" t="s">
        <v>47</v>
      </c>
      <c r="H257" s="159" t="str">
        <f t="shared" si="22"/>
        <v>Completed</v>
      </c>
      <c r="I257" s="159" t="s">
        <v>47</v>
      </c>
      <c r="J257" s="159" t="str">
        <f t="shared" si="23"/>
        <v>MCPTRDBDelete PortfolioDelete portfolio fromDelete portfolio from46120.547222222246120.55</v>
      </c>
      <c r="K257" s="218" t="str">
        <f>IF(NOT(ISERROR(HLOOKUP(A257,'MCP-Tracker Old'!$10:$10,1,0))),"Y","N")</f>
        <v>N</v>
      </c>
      <c r="L257" s="159"/>
      <c r="M257" s="159"/>
      <c r="N257" s="159"/>
      <c r="O257" s="2">
        <v>2603</v>
      </c>
      <c r="P257" s="3" t="s">
        <v>1486</v>
      </c>
      <c r="Q257" s="3" t="s">
        <v>39</v>
      </c>
      <c r="R257" s="3" t="s">
        <v>40</v>
      </c>
      <c r="S257" s="3" t="s">
        <v>41</v>
      </c>
      <c r="T257" s="4">
        <v>46120.547222222223</v>
      </c>
      <c r="U257" s="4">
        <v>46120.55</v>
      </c>
      <c r="V257" s="4">
        <v>46120.550694444442</v>
      </c>
      <c r="W257" s="4" t="s">
        <v>42</v>
      </c>
      <c r="X257" s="3" t="s">
        <v>43</v>
      </c>
      <c r="Y257" s="4" t="s">
        <v>1487</v>
      </c>
      <c r="Z257" s="2">
        <v>1</v>
      </c>
      <c r="AA257" s="3" t="s">
        <v>45</v>
      </c>
      <c r="AB257" s="5">
        <v>7.0000000000000007E-2</v>
      </c>
      <c r="AC257" s="5">
        <v>0</v>
      </c>
      <c r="AD257" s="5">
        <v>7.0000000000000007E-2</v>
      </c>
      <c r="AE257" s="5">
        <v>0</v>
      </c>
      <c r="AF257" s="5">
        <v>0</v>
      </c>
      <c r="AG257" s="5">
        <v>7.0000000000000007E-2</v>
      </c>
      <c r="AH257" s="6"/>
      <c r="AI257" s="6"/>
      <c r="AJ257" s="7">
        <v>0</v>
      </c>
      <c r="AK257" s="7">
        <v>0</v>
      </c>
      <c r="AL257" s="7">
        <v>0</v>
      </c>
      <c r="AM257" s="7">
        <v>0</v>
      </c>
      <c r="AN257" s="7">
        <v>0</v>
      </c>
      <c r="AO257" s="12"/>
      <c r="AP257" s="12"/>
      <c r="AQ257" s="12"/>
      <c r="AR257" s="12"/>
      <c r="AS257" s="12"/>
      <c r="AT257" s="12"/>
      <c r="AU257" s="12"/>
      <c r="AV257" s="12"/>
      <c r="AW257" s="12"/>
      <c r="AX257" s="12"/>
      <c r="AY257" s="12"/>
      <c r="AZ257" s="8"/>
    </row>
    <row r="258" spans="1:52" s="21" customFormat="1" ht="16.5" x14ac:dyDescent="0.25">
      <c r="A258" s="159" t="str">
        <f>_xlfn.XLOOKUP(Y258,Mapping!B:B,Mapping!J:J,"Not Found",0,1)</f>
        <v>Load Compare MP</v>
      </c>
      <c r="B258" s="159" t="str">
        <f t="shared" si="18"/>
        <v>TRDBLoad Compare MP46120.5506944444</v>
      </c>
      <c r="C258" s="159"/>
      <c r="D258" s="159" t="str">
        <f t="shared" si="19"/>
        <v>load Model parameters</v>
      </c>
      <c r="E258" s="159" t="str">
        <f t="shared" si="20"/>
        <v>MCPTRDBLoad Compare MPload Model parameters</v>
      </c>
      <c r="F258" s="159" t="str">
        <f t="shared" si="21"/>
        <v>MCPTRDBLoad Compare MP</v>
      </c>
      <c r="G258" s="218" t="s">
        <v>47</v>
      </c>
      <c r="H258" s="159" t="str">
        <f t="shared" si="22"/>
        <v>Completed</v>
      </c>
      <c r="I258" s="159" t="s">
        <v>47</v>
      </c>
      <c r="J258" s="159" t="str">
        <f t="shared" si="23"/>
        <v>MCPTRDBLoad Compare MPload Model parametersload Model parameters46120.550694444446120.5534722222</v>
      </c>
      <c r="K258" s="218" t="str">
        <f>IF(NOT(ISERROR(HLOOKUP(A258,'MCP-Tracker Old'!$10:$10,1,0))),"Y","N")</f>
        <v>Y</v>
      </c>
      <c r="L258" s="159"/>
      <c r="M258" s="159"/>
      <c r="N258" s="159"/>
      <c r="O258" s="2">
        <v>2603</v>
      </c>
      <c r="P258" s="3" t="s">
        <v>1486</v>
      </c>
      <c r="Q258" s="3" t="s">
        <v>39</v>
      </c>
      <c r="R258" s="3" t="s">
        <v>48</v>
      </c>
      <c r="S258" s="3" t="s">
        <v>49</v>
      </c>
      <c r="T258" s="4">
        <v>46120.550694444442</v>
      </c>
      <c r="U258" s="4">
        <v>46120.553472222222</v>
      </c>
      <c r="V258" s="4">
        <v>46120.553472222222</v>
      </c>
      <c r="W258" s="4" t="s">
        <v>42</v>
      </c>
      <c r="X258" s="3" t="s">
        <v>43</v>
      </c>
      <c r="Y258" s="4" t="s">
        <v>1488</v>
      </c>
      <c r="Z258" s="2">
        <v>1</v>
      </c>
      <c r="AA258" s="3" t="s">
        <v>52</v>
      </c>
      <c r="AB258" s="5">
        <v>7.0000000000000007E-2</v>
      </c>
      <c r="AC258" s="5">
        <v>0</v>
      </c>
      <c r="AD258" s="5">
        <v>7.0000000000000007E-2</v>
      </c>
      <c r="AE258" s="5">
        <v>0</v>
      </c>
      <c r="AF258" s="5">
        <v>0</v>
      </c>
      <c r="AG258" s="5">
        <v>7.0000000000000007E-2</v>
      </c>
      <c r="AH258" s="6"/>
      <c r="AI258" s="6"/>
      <c r="AJ258" s="7">
        <v>0</v>
      </c>
      <c r="AK258" s="7">
        <v>0</v>
      </c>
      <c r="AL258" s="7">
        <v>0</v>
      </c>
      <c r="AM258" s="7">
        <v>0</v>
      </c>
      <c r="AN258" s="7">
        <v>0</v>
      </c>
      <c r="AO258" s="12"/>
      <c r="AP258" s="12"/>
      <c r="AQ258" s="12"/>
      <c r="AR258" s="12"/>
      <c r="AS258" s="12"/>
      <c r="AT258" s="12"/>
      <c r="AU258" s="12"/>
      <c r="AV258" s="12"/>
      <c r="AW258" s="12"/>
      <c r="AX258" s="12"/>
      <c r="AY258" s="12"/>
      <c r="AZ258" s="8"/>
    </row>
    <row r="259" spans="1:52" s="21" customFormat="1" ht="16.5" x14ac:dyDescent="0.25">
      <c r="A259" s="159" t="str">
        <f>_xlfn.XLOOKUP(Y259,Mapping!B:B,Mapping!J:J,"Not Found",0,1)</f>
        <v>Load Compare MP</v>
      </c>
      <c r="B259" s="159" t="str">
        <f t="shared" ref="B259:B322" si="24">P259&amp;A259&amp;T259</f>
        <v>TRDBLoad Compare MP46120.5534722222</v>
      </c>
      <c r="C259" s="159"/>
      <c r="D259" s="159" t="str">
        <f t="shared" ref="D259:D322" si="25">AA259</f>
        <v>Model parameters comparison</v>
      </c>
      <c r="E259" s="159" t="str">
        <f t="shared" ref="E259:E322" si="26">Q259&amp;P259&amp;A259&amp;D259</f>
        <v>MCPTRDBLoad Compare MPModel parameters comparison</v>
      </c>
      <c r="F259" s="159" t="str">
        <f t="shared" ref="F259:F322" si="27">Q259&amp;P259&amp;A259</f>
        <v>MCPTRDBLoad Compare MP</v>
      </c>
      <c r="G259" s="218" t="s">
        <v>47</v>
      </c>
      <c r="H259" s="159" t="str">
        <f t="shared" ref="H259:H322" si="28">IF(G259="Y","For Rerun",IF(I259&lt;&gt;"",I259,X259))</f>
        <v>Completed</v>
      </c>
      <c r="I259" s="159" t="s">
        <v>47</v>
      </c>
      <c r="J259" s="159" t="str">
        <f t="shared" ref="J259:J322" si="29">Q259&amp;P259&amp;A259&amp;D259&amp;AA259&amp;T259&amp;U259</f>
        <v>MCPTRDBLoad Compare MPModel parameters comparisonModel parameters comparison46120.553472222246120.5534722222</v>
      </c>
      <c r="K259" s="218" t="str">
        <f>IF(NOT(ISERROR(HLOOKUP(A259,'MCP-Tracker Old'!$10:$10,1,0))),"Y","N")</f>
        <v>Y</v>
      </c>
      <c r="L259" s="159"/>
      <c r="M259" s="159"/>
      <c r="N259" s="159"/>
      <c r="O259" s="2">
        <v>2603</v>
      </c>
      <c r="P259" s="3" t="s">
        <v>1486</v>
      </c>
      <c r="Q259" s="3" t="s">
        <v>39</v>
      </c>
      <c r="R259" s="3" t="s">
        <v>53</v>
      </c>
      <c r="S259" s="3" t="s">
        <v>329</v>
      </c>
      <c r="T259" s="4">
        <v>46120.553472222222</v>
      </c>
      <c r="U259" s="4">
        <v>46120.553472222222</v>
      </c>
      <c r="V259" s="4">
        <v>46120.554166666669</v>
      </c>
      <c r="W259" s="4" t="s">
        <v>42</v>
      </c>
      <c r="X259" s="3" t="s">
        <v>43</v>
      </c>
      <c r="Y259" s="4" t="s">
        <v>1488</v>
      </c>
      <c r="Z259" s="2">
        <v>1</v>
      </c>
      <c r="AA259" s="3" t="s">
        <v>55</v>
      </c>
      <c r="AB259" s="5">
        <v>0</v>
      </c>
      <c r="AC259" s="5">
        <v>0</v>
      </c>
      <c r="AD259" s="5">
        <v>0</v>
      </c>
      <c r="AE259" s="5">
        <v>0</v>
      </c>
      <c r="AF259" s="5">
        <v>0</v>
      </c>
      <c r="AG259" s="5">
        <v>0</v>
      </c>
      <c r="AH259" s="6"/>
      <c r="AI259" s="6"/>
      <c r="AJ259" s="7">
        <v>0</v>
      </c>
      <c r="AK259" s="7">
        <v>0</v>
      </c>
      <c r="AL259" s="7">
        <v>0</v>
      </c>
      <c r="AM259" s="7">
        <v>0</v>
      </c>
      <c r="AN259" s="7">
        <v>0</v>
      </c>
      <c r="AO259" s="12"/>
      <c r="AP259" s="12"/>
      <c r="AQ259" s="12"/>
      <c r="AR259" s="12"/>
      <c r="AS259" s="12"/>
      <c r="AT259" s="12"/>
      <c r="AU259" s="12"/>
      <c r="AV259" s="12"/>
      <c r="AW259" s="12"/>
      <c r="AX259" s="12"/>
      <c r="AY259" s="12"/>
      <c r="AZ259" s="8"/>
    </row>
    <row r="260" spans="1:52" s="21" customFormat="1" ht="16.5" x14ac:dyDescent="0.25">
      <c r="A260" s="159" t="str">
        <f>_xlfn.XLOOKUP(Y260,Mapping!B:B,Mapping!J:J,"Not Found",0,1)</f>
        <v>Cost Pricing</v>
      </c>
      <c r="B260" s="159" t="str">
        <f t="shared" si="24"/>
        <v>TRDBCost Pricing46120.5541666667</v>
      </c>
      <c r="C260" s="159"/>
      <c r="D260" s="159" t="str">
        <f t="shared" si="25"/>
        <v>Generate Ex-ante DD NTG</v>
      </c>
      <c r="E260" s="159" t="str">
        <f t="shared" si="26"/>
        <v>MCPTRDBCost PricingGenerate Ex-ante DD NTG</v>
      </c>
      <c r="F260" s="159" t="str">
        <f t="shared" si="27"/>
        <v>MCPTRDBCost Pricing</v>
      </c>
      <c r="G260" s="218" t="s">
        <v>47</v>
      </c>
      <c r="H260" s="159" t="str">
        <f t="shared" si="28"/>
        <v>Completed</v>
      </c>
      <c r="I260" s="159" t="s">
        <v>47</v>
      </c>
      <c r="J260" s="159" t="str">
        <f t="shared" si="29"/>
        <v>MCPTRDBCost PricingGenerate Ex-ante DD NTGGenerate Ex-ante DD NTG46120.554166666746120.5548611111</v>
      </c>
      <c r="K260" s="218" t="str">
        <f>IF(NOT(ISERROR(HLOOKUP(A260,'MCP-Tracker Old'!$10:$10,1,0))),"Y","N")</f>
        <v>Y</v>
      </c>
      <c r="L260" s="159"/>
      <c r="M260" s="159"/>
      <c r="N260" s="159"/>
      <c r="O260" s="2">
        <v>2603</v>
      </c>
      <c r="P260" s="3" t="s">
        <v>1486</v>
      </c>
      <c r="Q260" s="3" t="s">
        <v>39</v>
      </c>
      <c r="R260" s="3" t="s">
        <v>1489</v>
      </c>
      <c r="S260" s="3" t="s">
        <v>1490</v>
      </c>
      <c r="T260" s="4">
        <v>46120.554166666669</v>
      </c>
      <c r="U260" s="4">
        <v>46120.554861111108</v>
      </c>
      <c r="V260" s="4">
        <v>46120.554861111108</v>
      </c>
      <c r="W260" s="4" t="s">
        <v>42</v>
      </c>
      <c r="X260" s="3" t="s">
        <v>43</v>
      </c>
      <c r="Y260" s="4" t="s">
        <v>1491</v>
      </c>
      <c r="Z260" s="2">
        <v>1</v>
      </c>
      <c r="AA260" s="3" t="s">
        <v>1492</v>
      </c>
      <c r="AB260" s="5">
        <v>0.02</v>
      </c>
      <c r="AC260" s="5">
        <v>0</v>
      </c>
      <c r="AD260" s="5">
        <v>0.02</v>
      </c>
      <c r="AE260" s="5">
        <v>0</v>
      </c>
      <c r="AF260" s="5">
        <v>0</v>
      </c>
      <c r="AG260" s="5">
        <v>0.02</v>
      </c>
      <c r="AH260" s="6"/>
      <c r="AI260" s="6"/>
      <c r="AJ260" s="7">
        <v>0</v>
      </c>
      <c r="AK260" s="7">
        <v>0</v>
      </c>
      <c r="AL260" s="7">
        <v>0</v>
      </c>
      <c r="AM260" s="7">
        <v>0</v>
      </c>
      <c r="AN260" s="7">
        <v>0</v>
      </c>
      <c r="AO260" s="12"/>
      <c r="AP260" s="12"/>
      <c r="AQ260" s="12"/>
      <c r="AR260" s="12"/>
      <c r="AS260" s="12"/>
      <c r="AT260" s="12"/>
      <c r="AU260" s="12"/>
      <c r="AV260" s="12"/>
      <c r="AW260" s="12"/>
      <c r="AX260" s="12"/>
      <c r="AY260" s="12"/>
      <c r="AZ260" s="8"/>
    </row>
    <row r="261" spans="1:52" s="21" customFormat="1" ht="16.5" x14ac:dyDescent="0.25">
      <c r="A261" s="159" t="str">
        <f>_xlfn.XLOOKUP(Y261,Mapping!B:B,Mapping!J:J,"Not Found",0,1)</f>
        <v>Cost Pricing</v>
      </c>
      <c r="B261" s="159" t="str">
        <f t="shared" si="24"/>
        <v>TRDBCost Pricing46120.5548611111</v>
      </c>
      <c r="C261" s="159"/>
      <c r="D261" s="159" t="str">
        <f t="shared" si="25"/>
        <v>load dummy deals</v>
      </c>
      <c r="E261" s="159" t="str">
        <f t="shared" si="26"/>
        <v>MCPTRDBCost Pricingload dummy deals</v>
      </c>
      <c r="F261" s="159" t="str">
        <f t="shared" si="27"/>
        <v>MCPTRDBCost Pricing</v>
      </c>
      <c r="G261" s="218" t="s">
        <v>47</v>
      </c>
      <c r="H261" s="159" t="str">
        <f t="shared" si="28"/>
        <v>Completed</v>
      </c>
      <c r="I261" s="159" t="s">
        <v>47</v>
      </c>
      <c r="J261" s="159" t="str">
        <f t="shared" si="29"/>
        <v>MCPTRDBCost Pricingload dummy dealsload dummy deals46120.554861111146120.5590277778</v>
      </c>
      <c r="K261" s="218" t="str">
        <f>IF(NOT(ISERROR(HLOOKUP(A261,'MCP-Tracker Old'!$10:$10,1,0))),"Y","N")</f>
        <v>Y</v>
      </c>
      <c r="L261" s="159"/>
      <c r="M261" s="159"/>
      <c r="N261" s="159"/>
      <c r="O261" s="2">
        <v>2603</v>
      </c>
      <c r="P261" s="3" t="s">
        <v>1486</v>
      </c>
      <c r="Q261" s="3" t="s">
        <v>39</v>
      </c>
      <c r="R261" s="3" t="s">
        <v>1493</v>
      </c>
      <c r="S261" s="3" t="s">
        <v>1494</v>
      </c>
      <c r="T261" s="4">
        <v>46120.554861111108</v>
      </c>
      <c r="U261" s="4">
        <v>46120.559027777781</v>
      </c>
      <c r="V261" s="4">
        <v>46120.559027777781</v>
      </c>
      <c r="W261" s="4" t="s">
        <v>42</v>
      </c>
      <c r="X261" s="3" t="s">
        <v>43</v>
      </c>
      <c r="Y261" s="4" t="s">
        <v>1491</v>
      </c>
      <c r="Z261" s="2">
        <v>1</v>
      </c>
      <c r="AA261" s="3" t="s">
        <v>1495</v>
      </c>
      <c r="AB261" s="5">
        <v>0.1</v>
      </c>
      <c r="AC261" s="5">
        <v>0</v>
      </c>
      <c r="AD261" s="5">
        <v>0.1</v>
      </c>
      <c r="AE261" s="5">
        <v>0</v>
      </c>
      <c r="AF261" s="5">
        <v>0</v>
      </c>
      <c r="AG261" s="5">
        <v>0.1</v>
      </c>
      <c r="AH261" s="6"/>
      <c r="AI261" s="6"/>
      <c r="AJ261" s="7">
        <v>0</v>
      </c>
      <c r="AK261" s="7">
        <v>0</v>
      </c>
      <c r="AL261" s="7">
        <v>0</v>
      </c>
      <c r="AM261" s="7">
        <v>0</v>
      </c>
      <c r="AN261" s="7">
        <v>0</v>
      </c>
      <c r="AO261" s="12"/>
      <c r="AP261" s="12"/>
      <c r="AQ261" s="12"/>
      <c r="AR261" s="12"/>
      <c r="AS261" s="12"/>
      <c r="AT261" s="12"/>
      <c r="AU261" s="12"/>
      <c r="AV261" s="12"/>
      <c r="AW261" s="12"/>
      <c r="AX261" s="12"/>
      <c r="AY261" s="12"/>
      <c r="AZ261" s="8"/>
    </row>
    <row r="262" spans="1:52" s="21" customFormat="1" ht="16.5" x14ac:dyDescent="0.25">
      <c r="A262" s="159" t="str">
        <f>_xlfn.XLOOKUP(Y262,Mapping!B:B,Mapping!J:J,"Not Found",0,1)</f>
        <v>Delete Portfolio</v>
      </c>
      <c r="B262" s="159" t="str">
        <f t="shared" si="24"/>
        <v>DEDBDelete Portfolio46120.5555555556</v>
      </c>
      <c r="C262" s="159"/>
      <c r="D262" s="159" t="str">
        <f t="shared" si="25"/>
        <v>Delete portfolio from</v>
      </c>
      <c r="E262" s="159" t="str">
        <f t="shared" si="26"/>
        <v>MCPDEDBDelete PortfolioDelete portfolio from</v>
      </c>
      <c r="F262" s="159" t="str">
        <f t="shared" si="27"/>
        <v>MCPDEDBDelete Portfolio</v>
      </c>
      <c r="G262" s="218" t="s">
        <v>47</v>
      </c>
      <c r="H262" s="159" t="str">
        <f t="shared" si="28"/>
        <v>Completed</v>
      </c>
      <c r="I262" s="159" t="s">
        <v>47</v>
      </c>
      <c r="J262" s="159" t="str">
        <f t="shared" si="29"/>
        <v>MCPDEDBDelete PortfolioDelete portfolio fromDelete portfolio from46120.555555555646120.5569444444</v>
      </c>
      <c r="K262" s="218" t="str">
        <f>IF(NOT(ISERROR(HLOOKUP(A262,'MCP-Tracker Old'!$10:$10,1,0))),"Y","N")</f>
        <v>N</v>
      </c>
      <c r="L262" s="159"/>
      <c r="M262" s="159"/>
      <c r="N262" s="159"/>
      <c r="O262" s="2">
        <v>2603</v>
      </c>
      <c r="P262" s="3" t="s">
        <v>1576</v>
      </c>
      <c r="Q262" s="3" t="s">
        <v>39</v>
      </c>
      <c r="R262" s="3" t="s">
        <v>40</v>
      </c>
      <c r="S262" s="3" t="s">
        <v>41</v>
      </c>
      <c r="T262" s="4">
        <v>46120.555555555555</v>
      </c>
      <c r="U262" s="4">
        <v>46120.556944444441</v>
      </c>
      <c r="V262" s="4">
        <v>46120.557638888888</v>
      </c>
      <c r="W262" s="4" t="s">
        <v>42</v>
      </c>
      <c r="X262" s="3" t="s">
        <v>43</v>
      </c>
      <c r="Y262" s="4" t="s">
        <v>1371</v>
      </c>
      <c r="Z262" s="2">
        <v>1</v>
      </c>
      <c r="AA262" s="3" t="s">
        <v>45</v>
      </c>
      <c r="AB262" s="5">
        <v>0.03</v>
      </c>
      <c r="AC262" s="5">
        <v>0</v>
      </c>
      <c r="AD262" s="5">
        <v>0.03</v>
      </c>
      <c r="AE262" s="5">
        <v>0</v>
      </c>
      <c r="AF262" s="5">
        <v>0</v>
      </c>
      <c r="AG262" s="5">
        <v>0.03</v>
      </c>
      <c r="AH262" s="6"/>
      <c r="AI262" s="6"/>
      <c r="AJ262" s="7">
        <v>0</v>
      </c>
      <c r="AK262" s="7">
        <v>0</v>
      </c>
      <c r="AL262" s="7">
        <v>0</v>
      </c>
      <c r="AM262" s="7">
        <v>0</v>
      </c>
      <c r="AN262" s="7">
        <v>0</v>
      </c>
      <c r="AO262" s="12"/>
      <c r="AP262" s="12"/>
      <c r="AQ262" s="12"/>
      <c r="AR262" s="12"/>
      <c r="AS262" s="12"/>
      <c r="AT262" s="12"/>
      <c r="AU262" s="12"/>
      <c r="AV262" s="12"/>
      <c r="AW262" s="12"/>
      <c r="AX262" s="12"/>
      <c r="AY262" s="12"/>
      <c r="AZ262" s="8"/>
    </row>
    <row r="263" spans="1:52" s="21" customFormat="1" ht="16.5" x14ac:dyDescent="0.25">
      <c r="A263" s="159" t="str">
        <f>_xlfn.XLOOKUP(Y263,Mapping!B:B,Mapping!J:J,"Not Found",0,1)</f>
        <v>Delete Portfolio</v>
      </c>
      <c r="B263" s="159" t="str">
        <f t="shared" si="24"/>
        <v>RODBDelete Portfolio46120.5569444444</v>
      </c>
      <c r="C263" s="159"/>
      <c r="D263" s="159" t="str">
        <f t="shared" si="25"/>
        <v>Delete portfolio from</v>
      </c>
      <c r="E263" s="159" t="str">
        <f t="shared" si="26"/>
        <v>MCPRODBDelete PortfolioDelete portfolio from</v>
      </c>
      <c r="F263" s="159" t="str">
        <f t="shared" si="27"/>
        <v>MCPRODBDelete Portfolio</v>
      </c>
      <c r="G263" s="218" t="s">
        <v>47</v>
      </c>
      <c r="H263" s="159" t="str">
        <f t="shared" si="28"/>
        <v>Completed</v>
      </c>
      <c r="I263" s="159" t="s">
        <v>47</v>
      </c>
      <c r="J263" s="159" t="str">
        <f t="shared" si="29"/>
        <v>MCPRODBDelete PortfolioDelete portfolio fromDelete portfolio from46120.556944444446120.5583333333</v>
      </c>
      <c r="K263" s="218" t="str">
        <f>IF(NOT(ISERROR(HLOOKUP(A263,'MCP-Tracker Old'!$10:$10,1,0))),"Y","N")</f>
        <v>N</v>
      </c>
      <c r="L263" s="159"/>
      <c r="M263" s="159"/>
      <c r="N263" s="159"/>
      <c r="O263" s="2">
        <v>2603</v>
      </c>
      <c r="P263" s="3" t="s">
        <v>326</v>
      </c>
      <c r="Q263" s="3" t="s">
        <v>39</v>
      </c>
      <c r="R263" s="3" t="s">
        <v>40</v>
      </c>
      <c r="S263" s="3" t="s">
        <v>41</v>
      </c>
      <c r="T263" s="4">
        <v>46120.556944444441</v>
      </c>
      <c r="U263" s="4">
        <v>46120.558333333334</v>
      </c>
      <c r="V263" s="4">
        <v>46120.559027777781</v>
      </c>
      <c r="W263" s="4" t="s">
        <v>42</v>
      </c>
      <c r="X263" s="3" t="s">
        <v>43</v>
      </c>
      <c r="Y263" s="4" t="s">
        <v>327</v>
      </c>
      <c r="Z263" s="2">
        <v>1</v>
      </c>
      <c r="AA263" s="3" t="s">
        <v>45</v>
      </c>
      <c r="AB263" s="5">
        <v>0.03</v>
      </c>
      <c r="AC263" s="5">
        <v>0</v>
      </c>
      <c r="AD263" s="5">
        <v>0.03</v>
      </c>
      <c r="AE263" s="5">
        <v>0</v>
      </c>
      <c r="AF263" s="5">
        <v>0</v>
      </c>
      <c r="AG263" s="5">
        <v>0.03</v>
      </c>
      <c r="AH263" s="6"/>
      <c r="AI263" s="6"/>
      <c r="AJ263" s="7">
        <v>0</v>
      </c>
      <c r="AK263" s="7">
        <v>0</v>
      </c>
      <c r="AL263" s="7">
        <v>0</v>
      </c>
      <c r="AM263" s="7">
        <v>0</v>
      </c>
      <c r="AN263" s="7">
        <v>0</v>
      </c>
      <c r="AO263" s="12"/>
      <c r="AP263" s="12"/>
      <c r="AQ263" s="12"/>
      <c r="AR263" s="12"/>
      <c r="AS263" s="12"/>
      <c r="AT263" s="12"/>
      <c r="AU263" s="12"/>
      <c r="AV263" s="12"/>
      <c r="AW263" s="12"/>
      <c r="AX263" s="12"/>
      <c r="AY263" s="12"/>
      <c r="AZ263" s="8"/>
    </row>
    <row r="264" spans="1:52" s="21" customFormat="1" ht="16.5" x14ac:dyDescent="0.25">
      <c r="A264" s="159" t="str">
        <f>_xlfn.XLOOKUP(Y264,Mapping!B:B,Mapping!J:J,"Not Found",0,1)</f>
        <v>Load Compare MP</v>
      </c>
      <c r="B264" s="159" t="str">
        <f t="shared" si="24"/>
        <v>DEDBLoad Compare MP46120.5576388889</v>
      </c>
      <c r="C264" s="159"/>
      <c r="D264" s="159" t="str">
        <f t="shared" si="25"/>
        <v>load Model parameters</v>
      </c>
      <c r="E264" s="159" t="str">
        <f t="shared" si="26"/>
        <v>MCPDEDBLoad Compare MPload Model parameters</v>
      </c>
      <c r="F264" s="159" t="str">
        <f t="shared" si="27"/>
        <v>MCPDEDBLoad Compare MP</v>
      </c>
      <c r="G264" s="218" t="s">
        <v>47</v>
      </c>
      <c r="H264" s="159" t="str">
        <f t="shared" si="28"/>
        <v>Completed</v>
      </c>
      <c r="I264" s="159" t="s">
        <v>47</v>
      </c>
      <c r="J264" s="159" t="str">
        <f t="shared" si="29"/>
        <v>MCPDEDBLoad Compare MPload Model parametersload Model parameters46120.557638888946120.5597222222</v>
      </c>
      <c r="K264" s="218" t="str">
        <f>IF(NOT(ISERROR(HLOOKUP(A264,'MCP-Tracker Old'!$10:$10,1,0))),"Y","N")</f>
        <v>Y</v>
      </c>
      <c r="L264" s="159"/>
      <c r="M264" s="159"/>
      <c r="N264" s="159"/>
      <c r="O264" s="2">
        <v>2603</v>
      </c>
      <c r="P264" s="3" t="s">
        <v>1576</v>
      </c>
      <c r="Q264" s="3" t="s">
        <v>39</v>
      </c>
      <c r="R264" s="3" t="s">
        <v>48</v>
      </c>
      <c r="S264" s="3" t="s">
        <v>49</v>
      </c>
      <c r="T264" s="4">
        <v>46120.557638888888</v>
      </c>
      <c r="U264" s="4">
        <v>46120.55972222222</v>
      </c>
      <c r="V264" s="4">
        <v>46120.55972222222</v>
      </c>
      <c r="W264" s="4" t="s">
        <v>42</v>
      </c>
      <c r="X264" s="3" t="s">
        <v>43</v>
      </c>
      <c r="Y264" s="4" t="s">
        <v>1376</v>
      </c>
      <c r="Z264" s="2">
        <v>1</v>
      </c>
      <c r="AA264" s="3" t="s">
        <v>52</v>
      </c>
      <c r="AB264" s="5">
        <v>0.05</v>
      </c>
      <c r="AC264" s="5">
        <v>0</v>
      </c>
      <c r="AD264" s="5">
        <v>0.05</v>
      </c>
      <c r="AE264" s="5">
        <v>0</v>
      </c>
      <c r="AF264" s="5">
        <v>0</v>
      </c>
      <c r="AG264" s="5">
        <v>0.05</v>
      </c>
      <c r="AH264" s="6"/>
      <c r="AI264" s="6"/>
      <c r="AJ264" s="7">
        <v>0</v>
      </c>
      <c r="AK264" s="7">
        <v>0</v>
      </c>
      <c r="AL264" s="7">
        <v>0</v>
      </c>
      <c r="AM264" s="7">
        <v>0</v>
      </c>
      <c r="AN264" s="7">
        <v>0</v>
      </c>
      <c r="AO264" s="12"/>
      <c r="AP264" s="12"/>
      <c r="AQ264" s="12"/>
      <c r="AR264" s="12"/>
      <c r="AS264" s="12"/>
      <c r="AT264" s="12"/>
      <c r="AU264" s="12"/>
      <c r="AV264" s="12"/>
      <c r="AW264" s="12"/>
      <c r="AX264" s="12"/>
      <c r="AY264" s="12"/>
      <c r="AZ264" s="8"/>
    </row>
    <row r="265" spans="1:52" s="21" customFormat="1" ht="16.5" x14ac:dyDescent="0.25">
      <c r="A265" s="159" t="str">
        <f>_xlfn.XLOOKUP(Y265,Mapping!B:B,Mapping!J:J,"Not Found",0,1)</f>
        <v>Cost Pricing</v>
      </c>
      <c r="B265" s="159" t="str">
        <f t="shared" si="24"/>
        <v>TRDBCost Pricing46120.5590277778</v>
      </c>
      <c r="C265" s="159"/>
      <c r="D265" s="159" t="str">
        <f t="shared" si="25"/>
        <v>Ex-ante valuation</v>
      </c>
      <c r="E265" s="159" t="str">
        <f t="shared" si="26"/>
        <v>MCPTRDBCost PricingEx-ante valuation</v>
      </c>
      <c r="F265" s="159" t="str">
        <f t="shared" si="27"/>
        <v>MCPTRDBCost Pricing</v>
      </c>
      <c r="G265" s="218" t="s">
        <v>47</v>
      </c>
      <c r="H265" s="159" t="str">
        <f t="shared" si="28"/>
        <v>Completed</v>
      </c>
      <c r="I265" s="159" t="s">
        <v>47</v>
      </c>
      <c r="J265" s="159" t="str">
        <f t="shared" si="29"/>
        <v>MCPTRDBCost PricingEx-ante valuationEx-ante valuation46120.559027777846120.5715277778</v>
      </c>
      <c r="K265" s="218" t="str">
        <f>IF(NOT(ISERROR(HLOOKUP(A265,'MCP-Tracker Old'!$10:$10,1,0))),"Y","N")</f>
        <v>Y</v>
      </c>
      <c r="L265" s="159"/>
      <c r="M265" s="159"/>
      <c r="N265" s="159"/>
      <c r="O265" s="2">
        <v>2603</v>
      </c>
      <c r="P265" s="3" t="s">
        <v>1486</v>
      </c>
      <c r="Q265" s="3" t="s">
        <v>39</v>
      </c>
      <c r="R265" s="3" t="s">
        <v>1496</v>
      </c>
      <c r="S265" s="3" t="s">
        <v>1497</v>
      </c>
      <c r="T265" s="4">
        <v>46120.559027777781</v>
      </c>
      <c r="U265" s="4">
        <v>46120.571527777778</v>
      </c>
      <c r="V265" s="4">
        <v>46120.572916666664</v>
      </c>
      <c r="W265" s="4" t="s">
        <v>42</v>
      </c>
      <c r="X265" s="3" t="s">
        <v>43</v>
      </c>
      <c r="Y265" s="4" t="s">
        <v>1491</v>
      </c>
      <c r="Z265" s="2">
        <v>1</v>
      </c>
      <c r="AA265" s="3" t="s">
        <v>1498</v>
      </c>
      <c r="AB265" s="5">
        <v>0.3</v>
      </c>
      <c r="AC265" s="5">
        <v>0</v>
      </c>
      <c r="AD265" s="5">
        <v>0.3</v>
      </c>
      <c r="AE265" s="5">
        <v>0</v>
      </c>
      <c r="AF265" s="5">
        <v>0</v>
      </c>
      <c r="AG265" s="5">
        <v>0.3</v>
      </c>
      <c r="AH265" s="6"/>
      <c r="AI265" s="6"/>
      <c r="AJ265" s="7">
        <v>0</v>
      </c>
      <c r="AK265" s="7">
        <v>0</v>
      </c>
      <c r="AL265" s="7">
        <v>0</v>
      </c>
      <c r="AM265" s="7">
        <v>0</v>
      </c>
      <c r="AN265" s="7">
        <v>0</v>
      </c>
      <c r="AO265" s="12"/>
      <c r="AP265" s="12"/>
      <c r="AQ265" s="12"/>
      <c r="AR265" s="12"/>
      <c r="AS265" s="12"/>
      <c r="AT265" s="12"/>
      <c r="AU265" s="12"/>
      <c r="AV265" s="12"/>
      <c r="AW265" s="12"/>
      <c r="AX265" s="12"/>
      <c r="AY265" s="12"/>
      <c r="AZ265" s="8"/>
    </row>
    <row r="266" spans="1:52" s="21" customFormat="1" ht="16.5" x14ac:dyDescent="0.25">
      <c r="A266" s="159" t="str">
        <f>_xlfn.XLOOKUP(Y266,Mapping!B:B,Mapping!J:J,"Not Found",0,1)</f>
        <v>Load Compare MP</v>
      </c>
      <c r="B266" s="159" t="str">
        <f t="shared" si="24"/>
        <v>RODBLoad Compare MP46120.5590277778</v>
      </c>
      <c r="C266" s="159"/>
      <c r="D266" s="159" t="str">
        <f t="shared" si="25"/>
        <v>load Model parameters</v>
      </c>
      <c r="E266" s="159" t="str">
        <f t="shared" si="26"/>
        <v>MCPRODBLoad Compare MPload Model parameters</v>
      </c>
      <c r="F266" s="159" t="str">
        <f t="shared" si="27"/>
        <v>MCPRODBLoad Compare MP</v>
      </c>
      <c r="G266" s="218" t="s">
        <v>47</v>
      </c>
      <c r="H266" s="159" t="str">
        <f t="shared" si="28"/>
        <v>Completed</v>
      </c>
      <c r="I266" s="159" t="s">
        <v>47</v>
      </c>
      <c r="J266" s="159" t="str">
        <f t="shared" si="29"/>
        <v>MCPRODBLoad Compare MPload Model parametersload Model parameters46120.559027777846120.5611111111</v>
      </c>
      <c r="K266" s="218" t="str">
        <f>IF(NOT(ISERROR(HLOOKUP(A266,'MCP-Tracker Old'!$10:$10,1,0))),"Y","N")</f>
        <v>Y</v>
      </c>
      <c r="L266" s="159"/>
      <c r="M266" s="159"/>
      <c r="N266" s="159"/>
      <c r="O266" s="2">
        <v>2603</v>
      </c>
      <c r="P266" s="3" t="s">
        <v>326</v>
      </c>
      <c r="Q266" s="3" t="s">
        <v>39</v>
      </c>
      <c r="R266" s="3" t="s">
        <v>48</v>
      </c>
      <c r="S266" s="3" t="s">
        <v>49</v>
      </c>
      <c r="T266" s="4">
        <v>46120.559027777781</v>
      </c>
      <c r="U266" s="4">
        <v>46120.561111111114</v>
      </c>
      <c r="V266" s="4">
        <v>46120.561111111114</v>
      </c>
      <c r="W266" s="4" t="s">
        <v>42</v>
      </c>
      <c r="X266" s="3" t="s">
        <v>43</v>
      </c>
      <c r="Y266" s="4" t="s">
        <v>328</v>
      </c>
      <c r="Z266" s="2">
        <v>1</v>
      </c>
      <c r="AA266" s="3" t="s">
        <v>52</v>
      </c>
      <c r="AB266" s="5">
        <v>0.05</v>
      </c>
      <c r="AC266" s="5">
        <v>0</v>
      </c>
      <c r="AD266" s="5">
        <v>0.05</v>
      </c>
      <c r="AE266" s="5">
        <v>0</v>
      </c>
      <c r="AF266" s="5">
        <v>0</v>
      </c>
      <c r="AG266" s="5">
        <v>0.05</v>
      </c>
      <c r="AH266" s="6"/>
      <c r="AI266" s="6"/>
      <c r="AJ266" s="7">
        <v>0</v>
      </c>
      <c r="AK266" s="7">
        <v>0</v>
      </c>
      <c r="AL266" s="7">
        <v>0</v>
      </c>
      <c r="AM266" s="7">
        <v>0</v>
      </c>
      <c r="AN266" s="7">
        <v>0</v>
      </c>
      <c r="AO266" s="12"/>
      <c r="AP266" s="12"/>
      <c r="AQ266" s="12"/>
      <c r="AR266" s="12"/>
      <c r="AS266" s="12"/>
      <c r="AT266" s="12"/>
      <c r="AU266" s="12"/>
      <c r="AV266" s="12"/>
      <c r="AW266" s="12"/>
      <c r="AX266" s="12"/>
      <c r="AY266" s="12"/>
      <c r="AZ266" s="8"/>
    </row>
    <row r="267" spans="1:52" s="21" customFormat="1" ht="16.5" x14ac:dyDescent="0.25">
      <c r="A267" s="159" t="str">
        <f>_xlfn.XLOOKUP(Y267,Mapping!B:B,Mapping!J:J,"Not Found",0,1)</f>
        <v>Load Compare MP</v>
      </c>
      <c r="B267" s="159" t="str">
        <f t="shared" si="24"/>
        <v>DEDBLoad Compare MP46120.5597222222</v>
      </c>
      <c r="C267" s="159"/>
      <c r="D267" s="159" t="str">
        <f t="shared" si="25"/>
        <v>Model parameters comparison</v>
      </c>
      <c r="E267" s="159" t="str">
        <f t="shared" si="26"/>
        <v>MCPDEDBLoad Compare MPModel parameters comparison</v>
      </c>
      <c r="F267" s="159" t="str">
        <f t="shared" si="27"/>
        <v>MCPDEDBLoad Compare MP</v>
      </c>
      <c r="G267" s="218" t="s">
        <v>47</v>
      </c>
      <c r="H267" s="159" t="str">
        <f t="shared" si="28"/>
        <v>Completed</v>
      </c>
      <c r="I267" s="159" t="s">
        <v>47</v>
      </c>
      <c r="J267" s="159" t="str">
        <f t="shared" si="29"/>
        <v>MCPDEDBLoad Compare MPModel parameters comparisonModel parameters comparison46120.559722222246120.5597222222</v>
      </c>
      <c r="K267" s="218" t="str">
        <f>IF(NOT(ISERROR(HLOOKUP(A267,'MCP-Tracker Old'!$10:$10,1,0))),"Y","N")</f>
        <v>Y</v>
      </c>
      <c r="L267" s="159"/>
      <c r="M267" s="159"/>
      <c r="N267" s="159"/>
      <c r="O267" s="2">
        <v>2603</v>
      </c>
      <c r="P267" s="3" t="s">
        <v>1576</v>
      </c>
      <c r="Q267" s="3" t="s">
        <v>39</v>
      </c>
      <c r="R267" s="3" t="s">
        <v>53</v>
      </c>
      <c r="S267" s="3" t="s">
        <v>329</v>
      </c>
      <c r="T267" s="4">
        <v>46120.55972222222</v>
      </c>
      <c r="U267" s="4">
        <v>46120.55972222222</v>
      </c>
      <c r="V267" s="4">
        <v>46121.443749999999</v>
      </c>
      <c r="W267" s="4" t="s">
        <v>42</v>
      </c>
      <c r="X267" s="3" t="s">
        <v>43</v>
      </c>
      <c r="Y267" s="4" t="s">
        <v>1376</v>
      </c>
      <c r="Z267" s="2">
        <v>1</v>
      </c>
      <c r="AA267" s="3" t="s">
        <v>55</v>
      </c>
      <c r="AB267" s="5">
        <v>0</v>
      </c>
      <c r="AC267" s="5">
        <v>0</v>
      </c>
      <c r="AD267" s="5">
        <v>0</v>
      </c>
      <c r="AE267" s="5">
        <v>0</v>
      </c>
      <c r="AF267" s="5">
        <v>0</v>
      </c>
      <c r="AG267" s="5">
        <v>0</v>
      </c>
      <c r="AH267" s="6"/>
      <c r="AI267" s="6"/>
      <c r="AJ267" s="7">
        <v>0</v>
      </c>
      <c r="AK267" s="7">
        <v>0</v>
      </c>
      <c r="AL267" s="7">
        <v>0</v>
      </c>
      <c r="AM267" s="7">
        <v>0</v>
      </c>
      <c r="AN267" s="7">
        <v>0</v>
      </c>
      <c r="AO267" s="12"/>
      <c r="AP267" s="12"/>
      <c r="AQ267" s="12"/>
      <c r="AR267" s="12"/>
      <c r="AS267" s="12"/>
      <c r="AT267" s="12"/>
      <c r="AU267" s="12"/>
      <c r="AV267" s="12"/>
      <c r="AW267" s="12"/>
      <c r="AX267" s="12"/>
      <c r="AY267" s="12"/>
      <c r="AZ267" s="8"/>
    </row>
    <row r="268" spans="1:52" s="21" customFormat="1" ht="16.5" x14ac:dyDescent="0.25">
      <c r="A268" s="159" t="str">
        <f>_xlfn.XLOOKUP(Y268,Mapping!B:B,Mapping!J:J,"Not Found",0,1)</f>
        <v>Load Compare MP</v>
      </c>
      <c r="B268" s="159" t="str">
        <f t="shared" si="24"/>
        <v>RODBLoad Compare MP46120.5611111111</v>
      </c>
      <c r="C268" s="159"/>
      <c r="D268" s="159" t="str">
        <f t="shared" si="25"/>
        <v>Model parameters comparison</v>
      </c>
      <c r="E268" s="159" t="str">
        <f t="shared" si="26"/>
        <v>MCPRODBLoad Compare MPModel parameters comparison</v>
      </c>
      <c r="F268" s="159" t="str">
        <f t="shared" si="27"/>
        <v>MCPRODBLoad Compare MP</v>
      </c>
      <c r="G268" s="218" t="s">
        <v>47</v>
      </c>
      <c r="H268" s="159" t="str">
        <f t="shared" si="28"/>
        <v>Completed</v>
      </c>
      <c r="I268" s="159" t="s">
        <v>47</v>
      </c>
      <c r="J268" s="159" t="str">
        <f t="shared" si="29"/>
        <v>MCPRODBLoad Compare MPModel parameters comparisonModel parameters comparison46120.561111111146120.5611111111</v>
      </c>
      <c r="K268" s="218" t="str">
        <f>IF(NOT(ISERROR(HLOOKUP(A268,'MCP-Tracker Old'!$10:$10,1,0))),"Y","N")</f>
        <v>Y</v>
      </c>
      <c r="L268" s="159"/>
      <c r="M268" s="159"/>
      <c r="N268" s="159"/>
      <c r="O268" s="2">
        <v>2603</v>
      </c>
      <c r="P268" s="3" t="s">
        <v>326</v>
      </c>
      <c r="Q268" s="3" t="s">
        <v>39</v>
      </c>
      <c r="R268" s="3" t="s">
        <v>53</v>
      </c>
      <c r="S268" s="3" t="s">
        <v>329</v>
      </c>
      <c r="T268" s="4">
        <v>46120.561111111114</v>
      </c>
      <c r="U268" s="4">
        <v>46120.561111111114</v>
      </c>
      <c r="V268" s="4">
        <v>46120.5625</v>
      </c>
      <c r="W268" s="4" t="s">
        <v>42</v>
      </c>
      <c r="X268" s="3" t="s">
        <v>43</v>
      </c>
      <c r="Y268" s="4" t="s">
        <v>328</v>
      </c>
      <c r="Z268" s="2">
        <v>1</v>
      </c>
      <c r="AA268" s="3" t="s">
        <v>55</v>
      </c>
      <c r="AB268" s="5">
        <v>0</v>
      </c>
      <c r="AC268" s="5">
        <v>0</v>
      </c>
      <c r="AD268" s="5">
        <v>0</v>
      </c>
      <c r="AE268" s="5">
        <v>0</v>
      </c>
      <c r="AF268" s="5">
        <v>0</v>
      </c>
      <c r="AG268" s="5">
        <v>0</v>
      </c>
      <c r="AH268" s="6"/>
      <c r="AI268" s="6"/>
      <c r="AJ268" s="7">
        <v>0</v>
      </c>
      <c r="AK268" s="7">
        <v>0</v>
      </c>
      <c r="AL268" s="7">
        <v>0</v>
      </c>
      <c r="AM268" s="7">
        <v>0</v>
      </c>
      <c r="AN268" s="7">
        <v>0</v>
      </c>
      <c r="AO268" s="12"/>
      <c r="AP268" s="12"/>
      <c r="AQ268" s="12"/>
      <c r="AR268" s="12"/>
      <c r="AS268" s="12"/>
      <c r="AT268" s="12"/>
      <c r="AU268" s="12"/>
      <c r="AV268" s="12"/>
      <c r="AW268" s="12"/>
      <c r="AX268" s="12"/>
      <c r="AY268" s="12"/>
      <c r="AZ268" s="8"/>
    </row>
    <row r="269" spans="1:52" s="21" customFormat="1" ht="16.5" x14ac:dyDescent="0.25">
      <c r="A269" s="159" t="str">
        <f>_xlfn.XLOOKUP(Y269,Mapping!B:B,Mapping!J:J,"Not Found",0,1)</f>
        <v>Load Compare Spreads</v>
      </c>
      <c r="B269" s="159" t="str">
        <f t="shared" si="24"/>
        <v>RODBLoad Compare Spreads46120.5625</v>
      </c>
      <c r="C269" s="159"/>
      <c r="D269" s="159" t="str">
        <f t="shared" si="25"/>
        <v>load Spreads</v>
      </c>
      <c r="E269" s="159" t="str">
        <f t="shared" si="26"/>
        <v>MCPRODBLoad Compare Spreadsload Spreads</v>
      </c>
      <c r="F269" s="159" t="str">
        <f t="shared" si="27"/>
        <v>MCPRODBLoad Compare Spreads</v>
      </c>
      <c r="G269" s="218" t="s">
        <v>47</v>
      </c>
      <c r="H269" s="159" t="str">
        <f t="shared" si="28"/>
        <v>Completed</v>
      </c>
      <c r="I269" s="159" t="s">
        <v>47</v>
      </c>
      <c r="J269" s="159" t="str">
        <f t="shared" si="29"/>
        <v>MCPRODBLoad Compare Spreadsload Spreadsload Spreads46120.562546120.56875</v>
      </c>
      <c r="K269" s="218" t="str">
        <f>IF(NOT(ISERROR(HLOOKUP(A269,'MCP-Tracker Old'!$10:$10,1,0))),"Y","N")</f>
        <v>Y</v>
      </c>
      <c r="L269" s="159"/>
      <c r="M269" s="159"/>
      <c r="N269" s="159"/>
      <c r="O269" s="2">
        <v>2603</v>
      </c>
      <c r="P269" s="3" t="s">
        <v>326</v>
      </c>
      <c r="Q269" s="3" t="s">
        <v>39</v>
      </c>
      <c r="R269" s="3" t="s">
        <v>65</v>
      </c>
      <c r="S269" s="3" t="s">
        <v>66</v>
      </c>
      <c r="T269" s="4">
        <v>46120.5625</v>
      </c>
      <c r="U269" s="4">
        <v>46120.568749999999</v>
      </c>
      <c r="V269" s="4">
        <v>46120.568749999999</v>
      </c>
      <c r="W269" s="4" t="s">
        <v>42</v>
      </c>
      <c r="X269" s="3" t="s">
        <v>43</v>
      </c>
      <c r="Y269" s="4" t="s">
        <v>330</v>
      </c>
      <c r="Z269" s="2">
        <v>1</v>
      </c>
      <c r="AA269" s="3" t="s">
        <v>69</v>
      </c>
      <c r="AB269" s="5">
        <v>0.15</v>
      </c>
      <c r="AC269" s="5">
        <v>0</v>
      </c>
      <c r="AD269" s="5">
        <v>0.15</v>
      </c>
      <c r="AE269" s="5">
        <v>0</v>
      </c>
      <c r="AF269" s="5">
        <v>0</v>
      </c>
      <c r="AG269" s="5">
        <v>0.15</v>
      </c>
      <c r="AH269" s="6"/>
      <c r="AI269" s="6"/>
      <c r="AJ269" s="7">
        <v>0</v>
      </c>
      <c r="AK269" s="7">
        <v>0</v>
      </c>
      <c r="AL269" s="7">
        <v>0</v>
      </c>
      <c r="AM269" s="7">
        <v>0</v>
      </c>
      <c r="AN269" s="7">
        <v>0</v>
      </c>
      <c r="AO269" s="12"/>
      <c r="AP269" s="12"/>
      <c r="AQ269" s="12"/>
      <c r="AR269" s="12"/>
      <c r="AS269" s="12"/>
      <c r="AT269" s="12"/>
      <c r="AU269" s="12"/>
      <c r="AV269" s="12"/>
      <c r="AW269" s="12"/>
      <c r="AX269" s="12"/>
      <c r="AY269" s="12"/>
      <c r="AZ269" s="8"/>
    </row>
    <row r="270" spans="1:52" s="21" customFormat="1" ht="16.5" x14ac:dyDescent="0.25">
      <c r="A270" s="159" t="str">
        <f>_xlfn.XLOOKUP(Y270,Mapping!B:B,Mapping!J:J,"Not Found",0,1)</f>
        <v>Optimization</v>
      </c>
      <c r="B270" s="159" t="str">
        <f t="shared" si="24"/>
        <v>BEDBOptimization46120.5659722222</v>
      </c>
      <c r="C270" s="159"/>
      <c r="D270" s="159" t="str">
        <f t="shared" si="25"/>
        <v>Super Light Maintenance</v>
      </c>
      <c r="E270" s="159" t="str">
        <f t="shared" si="26"/>
        <v>MRPBEDBOptimizationSuper Light Maintenance</v>
      </c>
      <c r="F270" s="159" t="str">
        <f t="shared" si="27"/>
        <v>MRPBEDBOptimization</v>
      </c>
      <c r="G270" s="218" t="s">
        <v>47</v>
      </c>
      <c r="H270" s="159" t="str">
        <f t="shared" si="28"/>
        <v>Completed</v>
      </c>
      <c r="I270" s="159" t="s">
        <v>47</v>
      </c>
      <c r="J270" s="159" t="str">
        <f t="shared" si="29"/>
        <v>MRPBEDBOptimizationSuper Light MaintenanceSuper Light Maintenance46120.565972222246120.56875</v>
      </c>
      <c r="K270" s="218" t="str">
        <f>IF(NOT(ISERROR(HLOOKUP(A270,'MCP-Tracker Old'!$10:$10,1,0))),"Y","N")</f>
        <v>N</v>
      </c>
      <c r="L270" s="159"/>
      <c r="M270" s="159"/>
      <c r="N270" s="159"/>
      <c r="O270" s="2">
        <v>2603</v>
      </c>
      <c r="P270" s="3" t="s">
        <v>382</v>
      </c>
      <c r="Q270" s="3" t="s">
        <v>383</v>
      </c>
      <c r="R270" s="3" t="s">
        <v>448</v>
      </c>
      <c r="S270" s="3" t="s">
        <v>449</v>
      </c>
      <c r="T270" s="4">
        <v>46120.565972222219</v>
      </c>
      <c r="U270" s="4">
        <v>46120.568749999999</v>
      </c>
      <c r="V270" s="4">
        <v>46120.568749999999</v>
      </c>
      <c r="W270" s="4" t="s">
        <v>42</v>
      </c>
      <c r="X270" s="3" t="s">
        <v>43</v>
      </c>
      <c r="Y270" s="4" t="s">
        <v>446</v>
      </c>
      <c r="Z270" s="2">
        <v>1</v>
      </c>
      <c r="AA270" s="3" t="s">
        <v>450</v>
      </c>
      <c r="AB270" s="5">
        <v>7.0000000000000007E-2</v>
      </c>
      <c r="AC270" s="5">
        <v>0</v>
      </c>
      <c r="AD270" s="5">
        <v>7.0000000000000007E-2</v>
      </c>
      <c r="AE270" s="5">
        <v>0</v>
      </c>
      <c r="AF270" s="5">
        <v>0</v>
      </c>
      <c r="AG270" s="5">
        <v>7.0000000000000007E-2</v>
      </c>
      <c r="AH270" s="6"/>
      <c r="AI270" s="6"/>
      <c r="AJ270" s="7">
        <v>0</v>
      </c>
      <c r="AK270" s="7">
        <v>0</v>
      </c>
      <c r="AL270" s="7">
        <v>0</v>
      </c>
      <c r="AM270" s="7">
        <v>0</v>
      </c>
      <c r="AN270" s="7">
        <v>0</v>
      </c>
      <c r="AO270" s="12"/>
      <c r="AP270" s="12"/>
      <c r="AQ270" s="12"/>
      <c r="AR270" s="12"/>
      <c r="AS270" s="12"/>
      <c r="AT270" s="12"/>
      <c r="AU270" s="12"/>
      <c r="AV270" s="12"/>
      <c r="AW270" s="12"/>
      <c r="AX270" s="12"/>
      <c r="AY270" s="12"/>
      <c r="AZ270" s="8"/>
    </row>
    <row r="271" spans="1:52" s="21" customFormat="1" ht="16.5" x14ac:dyDescent="0.25">
      <c r="A271" s="159" t="str">
        <f>_xlfn.XLOOKUP(Y271,Mapping!B:B,Mapping!J:J,"Not Found",0,1)</f>
        <v>Optimization</v>
      </c>
      <c r="B271" s="159" t="str">
        <f t="shared" si="24"/>
        <v>BEDBOptimization46120.56875</v>
      </c>
      <c r="C271" s="159"/>
      <c r="D271" s="159" t="str">
        <f t="shared" si="25"/>
        <v>CFM optimization1 OLAP exports</v>
      </c>
      <c r="E271" s="159" t="str">
        <f t="shared" si="26"/>
        <v>MRPBEDBOptimizationCFM optimization1 OLAP exports</v>
      </c>
      <c r="F271" s="159" t="str">
        <f t="shared" si="27"/>
        <v>MRPBEDBOptimization</v>
      </c>
      <c r="G271" s="218" t="s">
        <v>47</v>
      </c>
      <c r="H271" s="159" t="str">
        <f t="shared" si="28"/>
        <v>Completed</v>
      </c>
      <c r="I271" s="159" t="s">
        <v>47</v>
      </c>
      <c r="J271" s="159" t="str">
        <f t="shared" si="29"/>
        <v>MRPBEDBOptimizationCFM optimization1 OLAP exportsCFM optimization1 OLAP exports46120.5687546120.5770833333</v>
      </c>
      <c r="K271" s="218" t="str">
        <f>IF(NOT(ISERROR(HLOOKUP(A271,'MCP-Tracker Old'!$10:$10,1,0))),"Y","N")</f>
        <v>N</v>
      </c>
      <c r="L271" s="159"/>
      <c r="M271" s="159"/>
      <c r="N271" s="159"/>
      <c r="O271" s="2">
        <v>2603</v>
      </c>
      <c r="P271" s="3" t="s">
        <v>382</v>
      </c>
      <c r="Q271" s="3" t="s">
        <v>383</v>
      </c>
      <c r="R271" s="3" t="s">
        <v>451</v>
      </c>
      <c r="S271" s="3" t="s">
        <v>452</v>
      </c>
      <c r="T271" s="4">
        <v>46120.568749999999</v>
      </c>
      <c r="U271" s="4">
        <v>46120.57708333333</v>
      </c>
      <c r="V271" s="4">
        <v>46120.57708333333</v>
      </c>
      <c r="W271" s="4" t="s">
        <v>42</v>
      </c>
      <c r="X271" s="3" t="s">
        <v>43</v>
      </c>
      <c r="Y271" s="4" t="s">
        <v>446</v>
      </c>
      <c r="Z271" s="2">
        <v>1</v>
      </c>
      <c r="AA271" s="3" t="s">
        <v>453</v>
      </c>
      <c r="AB271" s="5">
        <v>0.2</v>
      </c>
      <c r="AC271" s="5">
        <v>0.2</v>
      </c>
      <c r="AD271" s="5">
        <v>0</v>
      </c>
      <c r="AE271" s="5">
        <v>0</v>
      </c>
      <c r="AF271" s="5">
        <v>0.2</v>
      </c>
      <c r="AG271" s="5">
        <v>0.2</v>
      </c>
      <c r="AH271" s="6"/>
      <c r="AI271" s="6"/>
      <c r="AJ271" s="7">
        <v>0</v>
      </c>
      <c r="AK271" s="7">
        <v>0</v>
      </c>
      <c r="AL271" s="7">
        <v>0</v>
      </c>
      <c r="AM271" s="7">
        <v>0</v>
      </c>
      <c r="AN271" s="7">
        <v>0</v>
      </c>
      <c r="AO271" s="12"/>
      <c r="AP271" s="12"/>
      <c r="AQ271" s="12"/>
      <c r="AR271" s="12"/>
      <c r="AS271" s="12"/>
      <c r="AT271" s="12"/>
      <c r="AU271" s="12"/>
      <c r="AV271" s="12"/>
      <c r="AW271" s="12"/>
      <c r="AX271" s="12"/>
      <c r="AY271" s="12"/>
      <c r="AZ271" s="8"/>
    </row>
    <row r="272" spans="1:52" s="21" customFormat="1" ht="16.5" x14ac:dyDescent="0.25">
      <c r="A272" s="159" t="str">
        <f>_xlfn.XLOOKUP(Y272,Mapping!B:B,Mapping!J:J,"Not Found",0,1)</f>
        <v>Load Compare Spreads</v>
      </c>
      <c r="B272" s="159" t="str">
        <f t="shared" si="24"/>
        <v>RODBLoad Compare Spreads46120.56875</v>
      </c>
      <c r="C272" s="159"/>
      <c r="D272" s="159" t="str">
        <f t="shared" si="25"/>
        <v>Spreads comparison</v>
      </c>
      <c r="E272" s="159" t="str">
        <f t="shared" si="26"/>
        <v>MCPRODBLoad Compare SpreadsSpreads comparison</v>
      </c>
      <c r="F272" s="159" t="str">
        <f t="shared" si="27"/>
        <v>MCPRODBLoad Compare Spreads</v>
      </c>
      <c r="G272" s="218" t="s">
        <v>47</v>
      </c>
      <c r="H272" s="159" t="str">
        <f t="shared" si="28"/>
        <v>Completed</v>
      </c>
      <c r="I272" s="159" t="s">
        <v>47</v>
      </c>
      <c r="J272" s="159" t="str">
        <f t="shared" si="29"/>
        <v>MCPRODBLoad Compare SpreadsSpreads comparisonSpreads comparison46120.5687546120.5694444444</v>
      </c>
      <c r="K272" s="218" t="str">
        <f>IF(NOT(ISERROR(HLOOKUP(A272,'MCP-Tracker Old'!$10:$10,1,0))),"Y","N")</f>
        <v>Y</v>
      </c>
      <c r="L272" s="159"/>
      <c r="M272" s="159"/>
      <c r="N272" s="159"/>
      <c r="O272" s="2">
        <v>2603</v>
      </c>
      <c r="P272" s="3" t="s">
        <v>326</v>
      </c>
      <c r="Q272" s="3" t="s">
        <v>39</v>
      </c>
      <c r="R272" s="3" t="s">
        <v>70</v>
      </c>
      <c r="S272" s="3" t="s">
        <v>331</v>
      </c>
      <c r="T272" s="4">
        <v>46120.568749999999</v>
      </c>
      <c r="U272" s="4">
        <v>46120.569444444445</v>
      </c>
      <c r="V272" s="4">
        <v>46121.479861111111</v>
      </c>
      <c r="W272" s="4" t="s">
        <v>42</v>
      </c>
      <c r="X272" s="3" t="s">
        <v>43</v>
      </c>
      <c r="Y272" s="4" t="s">
        <v>330</v>
      </c>
      <c r="Z272" s="2">
        <v>1</v>
      </c>
      <c r="AA272" s="3" t="s">
        <v>71</v>
      </c>
      <c r="AB272" s="5">
        <v>0.02</v>
      </c>
      <c r="AC272" s="5">
        <v>0</v>
      </c>
      <c r="AD272" s="5">
        <v>0.02</v>
      </c>
      <c r="AE272" s="5">
        <v>0</v>
      </c>
      <c r="AF272" s="5">
        <v>0</v>
      </c>
      <c r="AG272" s="5">
        <v>0.02</v>
      </c>
      <c r="AH272" s="6"/>
      <c r="AI272" s="6"/>
      <c r="AJ272" s="7">
        <v>0</v>
      </c>
      <c r="AK272" s="7">
        <v>0</v>
      </c>
      <c r="AL272" s="7">
        <v>0</v>
      </c>
      <c r="AM272" s="7">
        <v>0</v>
      </c>
      <c r="AN272" s="7">
        <v>0</v>
      </c>
      <c r="AO272" s="12"/>
      <c r="AP272" s="12"/>
      <c r="AQ272" s="12"/>
      <c r="AR272" s="12"/>
      <c r="AS272" s="12"/>
      <c r="AT272" s="12"/>
      <c r="AU272" s="12"/>
      <c r="AV272" s="12"/>
      <c r="AW272" s="12"/>
      <c r="AX272" s="12"/>
      <c r="AY272" s="12"/>
      <c r="AZ272" s="8"/>
    </row>
    <row r="273" spans="1:52" s="21" customFormat="1" ht="16.5" x14ac:dyDescent="0.25">
      <c r="A273" s="159" t="str">
        <f>_xlfn.XLOOKUP(Y273,Mapping!B:B,Mapping!J:J,"Not Found",0,1)</f>
        <v>Load Compare Spreads</v>
      </c>
      <c r="B273" s="159" t="str">
        <f t="shared" si="24"/>
        <v>TRDBLoad Compare Spreads46120.5729166667</v>
      </c>
      <c r="C273" s="159"/>
      <c r="D273" s="159" t="str">
        <f t="shared" si="25"/>
        <v>load Spreads</v>
      </c>
      <c r="E273" s="159" t="str">
        <f t="shared" si="26"/>
        <v>MCPTRDBLoad Compare Spreadsload Spreads</v>
      </c>
      <c r="F273" s="159" t="str">
        <f t="shared" si="27"/>
        <v>MCPTRDBLoad Compare Spreads</v>
      </c>
      <c r="G273" s="218" t="s">
        <v>47</v>
      </c>
      <c r="H273" s="159" t="str">
        <f t="shared" si="28"/>
        <v>Completed</v>
      </c>
      <c r="I273" s="159" t="s">
        <v>47</v>
      </c>
      <c r="J273" s="159" t="str">
        <f t="shared" si="29"/>
        <v>MCPTRDBLoad Compare Spreadsload Spreadsload Spreads46120.572916666746120.6013888889</v>
      </c>
      <c r="K273" s="218" t="str">
        <f>IF(NOT(ISERROR(HLOOKUP(A273,'MCP-Tracker Old'!$10:$10,1,0))),"Y","N")</f>
        <v>Y</v>
      </c>
      <c r="L273" s="159"/>
      <c r="M273" s="159"/>
      <c r="N273" s="159"/>
      <c r="O273" s="2">
        <v>2603</v>
      </c>
      <c r="P273" s="3" t="s">
        <v>1486</v>
      </c>
      <c r="Q273" s="3" t="s">
        <v>39</v>
      </c>
      <c r="R273" s="3" t="s">
        <v>65</v>
      </c>
      <c r="S273" s="3" t="s">
        <v>66</v>
      </c>
      <c r="T273" s="4">
        <v>46120.572916666664</v>
      </c>
      <c r="U273" s="4">
        <v>46120.601388888892</v>
      </c>
      <c r="V273" s="4">
        <v>46120.601388888892</v>
      </c>
      <c r="W273" s="4" t="s">
        <v>42</v>
      </c>
      <c r="X273" s="3" t="s">
        <v>43</v>
      </c>
      <c r="Y273" s="4" t="s">
        <v>1499</v>
      </c>
      <c r="Z273" s="2">
        <v>1</v>
      </c>
      <c r="AA273" s="3" t="s">
        <v>69</v>
      </c>
      <c r="AB273" s="5">
        <v>0.68</v>
      </c>
      <c r="AC273" s="5">
        <v>0</v>
      </c>
      <c r="AD273" s="5">
        <v>0.68</v>
      </c>
      <c r="AE273" s="5">
        <v>0</v>
      </c>
      <c r="AF273" s="5">
        <v>0</v>
      </c>
      <c r="AG273" s="5">
        <v>0.68</v>
      </c>
      <c r="AH273" s="6"/>
      <c r="AI273" s="6"/>
      <c r="AJ273" s="7">
        <v>0</v>
      </c>
      <c r="AK273" s="7">
        <v>0</v>
      </c>
      <c r="AL273" s="7">
        <v>0</v>
      </c>
      <c r="AM273" s="7">
        <v>0</v>
      </c>
      <c r="AN273" s="7">
        <v>0</v>
      </c>
      <c r="AO273" s="12"/>
      <c r="AP273" s="12"/>
      <c r="AQ273" s="12"/>
      <c r="AR273" s="12"/>
      <c r="AS273" s="12"/>
      <c r="AT273" s="12"/>
      <c r="AU273" s="12"/>
      <c r="AV273" s="12"/>
      <c r="AW273" s="12"/>
      <c r="AX273" s="12"/>
      <c r="AY273" s="12"/>
      <c r="AZ273" s="8"/>
    </row>
    <row r="274" spans="1:52" s="21" customFormat="1" ht="16.5" x14ac:dyDescent="0.25">
      <c r="A274" s="159" t="str">
        <f>_xlfn.XLOOKUP(Y274,Mapping!B:B,Mapping!J:J,"Not Found",0,1)</f>
        <v>Load Compare MP</v>
      </c>
      <c r="B274" s="159" t="str">
        <f t="shared" si="24"/>
        <v>ESDBLoad Compare MP46120.5756944444</v>
      </c>
      <c r="C274" s="159"/>
      <c r="D274" s="159" t="str">
        <f t="shared" si="25"/>
        <v>load Model parameters</v>
      </c>
      <c r="E274" s="159" t="str">
        <f t="shared" si="26"/>
        <v>MCPESDBLoad Compare MPload Model parameters</v>
      </c>
      <c r="F274" s="159" t="str">
        <f t="shared" si="27"/>
        <v>MCPESDBLoad Compare MP</v>
      </c>
      <c r="G274" s="218" t="s">
        <v>47</v>
      </c>
      <c r="H274" s="159" t="str">
        <f t="shared" si="28"/>
        <v>Completed</v>
      </c>
      <c r="I274" s="159" t="s">
        <v>47</v>
      </c>
      <c r="J274" s="159" t="str">
        <f t="shared" si="29"/>
        <v>MCPESDBLoad Compare MPload Model parametersload Model parameters46120.575694444446120.5784722222</v>
      </c>
      <c r="K274" s="218" t="str">
        <f>IF(NOT(ISERROR(HLOOKUP(A274,'MCP-Tracker Old'!$10:$10,1,0))),"Y","N")</f>
        <v>Y</v>
      </c>
      <c r="L274" s="159"/>
      <c r="M274" s="159"/>
      <c r="N274" s="159"/>
      <c r="O274" s="2">
        <v>2603</v>
      </c>
      <c r="P274" s="3" t="s">
        <v>1303</v>
      </c>
      <c r="Q274" s="3" t="s">
        <v>39</v>
      </c>
      <c r="R274" s="3" t="s">
        <v>48</v>
      </c>
      <c r="S274" s="3" t="s">
        <v>49</v>
      </c>
      <c r="T274" s="4">
        <v>46120.575694444444</v>
      </c>
      <c r="U274" s="4">
        <v>46120.578472222223</v>
      </c>
      <c r="V274" s="4">
        <v>46120.578472222223</v>
      </c>
      <c r="W274" s="4" t="s">
        <v>42</v>
      </c>
      <c r="X274" s="3" t="s">
        <v>43</v>
      </c>
      <c r="Y274" s="4" t="s">
        <v>3779</v>
      </c>
      <c r="Z274" s="2">
        <v>3</v>
      </c>
      <c r="AA274" s="3" t="s">
        <v>52</v>
      </c>
      <c r="AB274" s="5">
        <v>7.0000000000000007E-2</v>
      </c>
      <c r="AC274" s="5">
        <v>0</v>
      </c>
      <c r="AD274" s="5">
        <v>7.0000000000000007E-2</v>
      </c>
      <c r="AE274" s="5">
        <v>0</v>
      </c>
      <c r="AF274" s="5">
        <v>0</v>
      </c>
      <c r="AG274" s="5">
        <v>7.0000000000000007E-2</v>
      </c>
      <c r="AH274" s="6"/>
      <c r="AI274" s="6"/>
      <c r="AJ274" s="7">
        <v>0</v>
      </c>
      <c r="AK274" s="7">
        <v>0</v>
      </c>
      <c r="AL274" s="7">
        <v>0</v>
      </c>
      <c r="AM274" s="7">
        <v>0</v>
      </c>
      <c r="AN274" s="7">
        <v>0</v>
      </c>
      <c r="AO274" s="12"/>
      <c r="AP274" s="12"/>
      <c r="AQ274" s="12"/>
      <c r="AR274" s="12"/>
      <c r="AS274" s="12"/>
      <c r="AT274" s="12"/>
      <c r="AU274" s="12"/>
      <c r="AV274" s="12"/>
      <c r="AW274" s="12"/>
      <c r="AX274" s="12"/>
      <c r="AY274" s="12"/>
      <c r="AZ274" s="8"/>
    </row>
    <row r="275" spans="1:52" s="21" customFormat="1" ht="16.5" x14ac:dyDescent="0.25">
      <c r="A275" s="159" t="str">
        <f>_xlfn.XLOOKUP(Y275,Mapping!B:B,Mapping!J:J,"Not Found",0,1)</f>
        <v>Optimization</v>
      </c>
      <c r="B275" s="159" t="str">
        <f t="shared" si="24"/>
        <v>BEDBOptimization46120.5770833333</v>
      </c>
      <c r="C275" s="159"/>
      <c r="D275" s="159" t="str">
        <f t="shared" si="25"/>
        <v>CFM optimization2</v>
      </c>
      <c r="E275" s="159" t="str">
        <f t="shared" si="26"/>
        <v>MRPBEDBOptimizationCFM optimization2</v>
      </c>
      <c r="F275" s="159" t="str">
        <f t="shared" si="27"/>
        <v>MRPBEDBOptimization</v>
      </c>
      <c r="G275" s="218" t="s">
        <v>47</v>
      </c>
      <c r="H275" s="159" t="str">
        <f t="shared" si="28"/>
        <v>Completed</v>
      </c>
      <c r="I275" s="159" t="s">
        <v>47</v>
      </c>
      <c r="J275" s="159" t="str">
        <f t="shared" si="29"/>
        <v>MRPBEDBOptimizationCFM optimization2CFM optimization246120.577083333346120.6263888889</v>
      </c>
      <c r="K275" s="218" t="str">
        <f>IF(NOT(ISERROR(HLOOKUP(A275,'MCP-Tracker Old'!$10:$10,1,0))),"Y","N")</f>
        <v>N</v>
      </c>
      <c r="L275" s="159"/>
      <c r="M275" s="159"/>
      <c r="N275" s="159"/>
      <c r="O275" s="2">
        <v>2603</v>
      </c>
      <c r="P275" s="3" t="s">
        <v>382</v>
      </c>
      <c r="Q275" s="3" t="s">
        <v>383</v>
      </c>
      <c r="R275" s="3" t="s">
        <v>454</v>
      </c>
      <c r="S275" s="3" t="s">
        <v>455</v>
      </c>
      <c r="T275" s="4">
        <v>46120.57708333333</v>
      </c>
      <c r="U275" s="4">
        <v>46120.626388888886</v>
      </c>
      <c r="V275" s="4">
        <v>46120.626388888886</v>
      </c>
      <c r="W275" s="4" t="s">
        <v>42</v>
      </c>
      <c r="X275" s="3" t="s">
        <v>43</v>
      </c>
      <c r="Y275" s="4" t="s">
        <v>446</v>
      </c>
      <c r="Z275" s="2">
        <v>1</v>
      </c>
      <c r="AA275" s="3" t="s">
        <v>457</v>
      </c>
      <c r="AB275" s="5">
        <v>1.18</v>
      </c>
      <c r="AC275" s="5">
        <v>1.18</v>
      </c>
      <c r="AD275" s="5">
        <v>0</v>
      </c>
      <c r="AE275" s="5">
        <v>0</v>
      </c>
      <c r="AF275" s="5">
        <v>1.18</v>
      </c>
      <c r="AG275" s="5">
        <v>1.18</v>
      </c>
      <c r="AH275" s="6"/>
      <c r="AI275" s="6"/>
      <c r="AJ275" s="7">
        <v>0</v>
      </c>
      <c r="AK275" s="7">
        <v>0</v>
      </c>
      <c r="AL275" s="7">
        <v>0</v>
      </c>
      <c r="AM275" s="7">
        <v>0</v>
      </c>
      <c r="AN275" s="7">
        <v>0</v>
      </c>
      <c r="AO275" s="12"/>
      <c r="AP275" s="12"/>
      <c r="AQ275" s="12"/>
      <c r="AR275" s="12"/>
      <c r="AS275" s="12"/>
      <c r="AT275" s="12"/>
      <c r="AU275" s="12"/>
      <c r="AV275" s="12"/>
      <c r="AW275" s="12"/>
      <c r="AX275" s="12"/>
      <c r="AY275" s="12"/>
      <c r="AZ275" s="8"/>
    </row>
    <row r="276" spans="1:52" s="21" customFormat="1" ht="16.5" x14ac:dyDescent="0.25">
      <c r="A276" s="159" t="str">
        <f>_xlfn.XLOOKUP(Y276,Mapping!B:B,Mapping!J:J,"Not Found",0,1)</f>
        <v>Load Compare MP</v>
      </c>
      <c r="B276" s="159" t="str">
        <f t="shared" si="24"/>
        <v>ESDBLoad Compare MP46120.5784722222</v>
      </c>
      <c r="C276" s="159"/>
      <c r="D276" s="159" t="str">
        <f t="shared" si="25"/>
        <v>Model parameters comparison</v>
      </c>
      <c r="E276" s="159" t="str">
        <f t="shared" si="26"/>
        <v>MCPESDBLoad Compare MPModel parameters comparison</v>
      </c>
      <c r="F276" s="159" t="str">
        <f t="shared" si="27"/>
        <v>MCPESDBLoad Compare MP</v>
      </c>
      <c r="G276" s="218" t="s">
        <v>47</v>
      </c>
      <c r="H276" s="159" t="str">
        <f t="shared" si="28"/>
        <v>Completed</v>
      </c>
      <c r="I276" s="159" t="s">
        <v>47</v>
      </c>
      <c r="J276" s="159" t="str">
        <f t="shared" si="29"/>
        <v>MCPESDBLoad Compare MPModel parameters comparisonModel parameters comparison46120.578472222246120.5784722222</v>
      </c>
      <c r="K276" s="218" t="str">
        <f>IF(NOT(ISERROR(HLOOKUP(A276,'MCP-Tracker Old'!$10:$10,1,0))),"Y","N")</f>
        <v>Y</v>
      </c>
      <c r="L276" s="159"/>
      <c r="M276" s="159"/>
      <c r="N276" s="159"/>
      <c r="O276" s="2">
        <v>2603</v>
      </c>
      <c r="P276" s="3" t="s">
        <v>1303</v>
      </c>
      <c r="Q276" s="3" t="s">
        <v>39</v>
      </c>
      <c r="R276" s="3" t="s">
        <v>53</v>
      </c>
      <c r="S276" s="3" t="s">
        <v>329</v>
      </c>
      <c r="T276" s="4">
        <v>46120.578472222223</v>
      </c>
      <c r="U276" s="4">
        <v>46120.578472222223</v>
      </c>
      <c r="V276" s="4">
        <v>46120.597222222219</v>
      </c>
      <c r="W276" s="4" t="s">
        <v>42</v>
      </c>
      <c r="X276" s="3" t="s">
        <v>43</v>
      </c>
      <c r="Y276" s="4" t="s">
        <v>3779</v>
      </c>
      <c r="Z276" s="2">
        <v>3</v>
      </c>
      <c r="AA276" s="3" t="s">
        <v>55</v>
      </c>
      <c r="AB276" s="5">
        <v>0</v>
      </c>
      <c r="AC276" s="5">
        <v>0</v>
      </c>
      <c r="AD276" s="5">
        <v>0</v>
      </c>
      <c r="AE276" s="5">
        <v>0</v>
      </c>
      <c r="AF276" s="5">
        <v>0</v>
      </c>
      <c r="AG276" s="5">
        <v>0</v>
      </c>
      <c r="AH276" s="6"/>
      <c r="AI276" s="6"/>
      <c r="AJ276" s="7">
        <v>0</v>
      </c>
      <c r="AK276" s="7">
        <v>0</v>
      </c>
      <c r="AL276" s="7">
        <v>0</v>
      </c>
      <c r="AM276" s="7">
        <v>0</v>
      </c>
      <c r="AN276" s="7">
        <v>0</v>
      </c>
      <c r="AO276" s="12"/>
      <c r="AP276" s="12"/>
      <c r="AQ276" s="12"/>
      <c r="AR276" s="12"/>
      <c r="AS276" s="12"/>
      <c r="AT276" s="12"/>
      <c r="AU276" s="12"/>
      <c r="AV276" s="12"/>
      <c r="AW276" s="12"/>
      <c r="AX276" s="12"/>
      <c r="AY276" s="12"/>
      <c r="AZ276" s="8"/>
    </row>
    <row r="277" spans="1:52" s="21" customFormat="1" ht="16.5" x14ac:dyDescent="0.25">
      <c r="A277" s="159" t="str">
        <f>_xlfn.XLOOKUP(Y277,Mapping!B:B,Mapping!J:J,"Not Found",0,1)</f>
        <v>Load Compare MP</v>
      </c>
      <c r="B277" s="159" t="str">
        <f t="shared" si="24"/>
        <v>ITDBLoad Compare MP46120.59375</v>
      </c>
      <c r="C277" s="159"/>
      <c r="D277" s="159" t="str">
        <f t="shared" si="25"/>
        <v>load Model parameters</v>
      </c>
      <c r="E277" s="159" t="str">
        <f t="shared" si="26"/>
        <v>MCPITDBLoad Compare MPload Model parameters</v>
      </c>
      <c r="F277" s="159" t="str">
        <f t="shared" si="27"/>
        <v>MCPITDBLoad Compare MP</v>
      </c>
      <c r="G277" s="218" t="s">
        <v>47</v>
      </c>
      <c r="H277" s="159" t="str">
        <f t="shared" si="28"/>
        <v>Completed</v>
      </c>
      <c r="I277" s="159" t="s">
        <v>47</v>
      </c>
      <c r="J277" s="159" t="str">
        <f t="shared" si="29"/>
        <v>MCPITDBLoad Compare MPload Model parametersload Model parameters46120.5937546120.5958333333</v>
      </c>
      <c r="K277" s="218" t="str">
        <f>IF(NOT(ISERROR(HLOOKUP(A277,'MCP-Tracker Old'!$10:$10,1,0))),"Y","N")</f>
        <v>Y</v>
      </c>
      <c r="L277" s="159"/>
      <c r="M277" s="159"/>
      <c r="N277" s="159"/>
      <c r="O277" s="2">
        <v>2603</v>
      </c>
      <c r="P277" s="3" t="s">
        <v>496</v>
      </c>
      <c r="Q277" s="3" t="s">
        <v>39</v>
      </c>
      <c r="R277" s="3" t="s">
        <v>48</v>
      </c>
      <c r="S277" s="3" t="s">
        <v>49</v>
      </c>
      <c r="T277" s="4">
        <v>46120.59375</v>
      </c>
      <c r="U277" s="4">
        <v>46120.595833333333</v>
      </c>
      <c r="V277" s="4">
        <v>46120.595833333333</v>
      </c>
      <c r="W277" s="4" t="s">
        <v>42</v>
      </c>
      <c r="X277" s="3" t="s">
        <v>43</v>
      </c>
      <c r="Y277" s="4" t="s">
        <v>1376</v>
      </c>
      <c r="Z277" s="2">
        <v>2</v>
      </c>
      <c r="AA277" s="3" t="s">
        <v>52</v>
      </c>
      <c r="AB277" s="5">
        <v>0.05</v>
      </c>
      <c r="AC277" s="5">
        <v>0</v>
      </c>
      <c r="AD277" s="5">
        <v>0.05</v>
      </c>
      <c r="AE277" s="5">
        <v>0</v>
      </c>
      <c r="AF277" s="5">
        <v>0</v>
      </c>
      <c r="AG277" s="5">
        <v>0.05</v>
      </c>
      <c r="AH277" s="6"/>
      <c r="AI277" s="6"/>
      <c r="AJ277" s="7">
        <v>0</v>
      </c>
      <c r="AK277" s="7">
        <v>0</v>
      </c>
      <c r="AL277" s="7">
        <v>0</v>
      </c>
      <c r="AM277" s="7">
        <v>0</v>
      </c>
      <c r="AN277" s="7">
        <v>0</v>
      </c>
      <c r="AO277" s="12"/>
      <c r="AP277" s="12"/>
      <c r="AQ277" s="12"/>
      <c r="AR277" s="12"/>
      <c r="AS277" s="12"/>
      <c r="AT277" s="12"/>
      <c r="AU277" s="12"/>
      <c r="AV277" s="12"/>
      <c r="AW277" s="12"/>
      <c r="AX277" s="12"/>
      <c r="AY277" s="12"/>
      <c r="AZ277" s="8"/>
    </row>
    <row r="278" spans="1:52" s="21" customFormat="1" ht="16.5" x14ac:dyDescent="0.25">
      <c r="A278" s="159" t="str">
        <f>_xlfn.XLOOKUP(Y278,Mapping!B:B,Mapping!J:J,"Not Found",0,1)</f>
        <v>Load Compare MP</v>
      </c>
      <c r="B278" s="159" t="str">
        <f t="shared" si="24"/>
        <v>ITDBLoad Compare MP46120.5958333333</v>
      </c>
      <c r="C278" s="159"/>
      <c r="D278" s="159" t="str">
        <f t="shared" si="25"/>
        <v>Model parameters comparison</v>
      </c>
      <c r="E278" s="159" t="str">
        <f t="shared" si="26"/>
        <v>MCPITDBLoad Compare MPModel parameters comparison</v>
      </c>
      <c r="F278" s="159" t="str">
        <f t="shared" si="27"/>
        <v>MCPITDBLoad Compare MP</v>
      </c>
      <c r="G278" s="218" t="s">
        <v>47</v>
      </c>
      <c r="H278" s="159" t="str">
        <f t="shared" si="28"/>
        <v>Completed</v>
      </c>
      <c r="I278" s="159" t="s">
        <v>47</v>
      </c>
      <c r="J278" s="159" t="str">
        <f t="shared" si="29"/>
        <v>MCPITDBLoad Compare MPModel parameters comparisonModel parameters comparison46120.595833333346120.5958333333</v>
      </c>
      <c r="K278" s="218" t="str">
        <f>IF(NOT(ISERROR(HLOOKUP(A278,'MCP-Tracker Old'!$10:$10,1,0))),"Y","N")</f>
        <v>Y</v>
      </c>
      <c r="L278" s="159"/>
      <c r="M278" s="159"/>
      <c r="N278" s="159"/>
      <c r="O278" s="2">
        <v>2603</v>
      </c>
      <c r="P278" s="3" t="s">
        <v>496</v>
      </c>
      <c r="Q278" s="3" t="s">
        <v>39</v>
      </c>
      <c r="R278" s="3" t="s">
        <v>53</v>
      </c>
      <c r="S278" s="3" t="s">
        <v>329</v>
      </c>
      <c r="T278" s="4">
        <v>46120.595833333333</v>
      </c>
      <c r="U278" s="4">
        <v>46120.595833333333</v>
      </c>
      <c r="V278" s="4">
        <v>46120.6</v>
      </c>
      <c r="W278" s="4" t="s">
        <v>42</v>
      </c>
      <c r="X278" s="3" t="s">
        <v>43</v>
      </c>
      <c r="Y278" s="4" t="s">
        <v>1376</v>
      </c>
      <c r="Z278" s="2">
        <v>2</v>
      </c>
      <c r="AA278" s="3" t="s">
        <v>55</v>
      </c>
      <c r="AB278" s="5">
        <v>0</v>
      </c>
      <c r="AC278" s="5">
        <v>0</v>
      </c>
      <c r="AD278" s="5">
        <v>0</v>
      </c>
      <c r="AE278" s="5">
        <v>0</v>
      </c>
      <c r="AF278" s="5">
        <v>0</v>
      </c>
      <c r="AG278" s="5">
        <v>0</v>
      </c>
      <c r="AH278" s="6"/>
      <c r="AI278" s="6"/>
      <c r="AJ278" s="7">
        <v>0</v>
      </c>
      <c r="AK278" s="7">
        <v>0</v>
      </c>
      <c r="AL278" s="7">
        <v>0</v>
      </c>
      <c r="AM278" s="7">
        <v>0</v>
      </c>
      <c r="AN278" s="7">
        <v>0</v>
      </c>
      <c r="AO278" s="12"/>
      <c r="AP278" s="12"/>
      <c r="AQ278" s="12"/>
      <c r="AR278" s="12"/>
      <c r="AS278" s="12"/>
      <c r="AT278" s="12"/>
      <c r="AU278" s="12"/>
      <c r="AV278" s="12"/>
      <c r="AW278" s="12"/>
      <c r="AX278" s="12"/>
      <c r="AY278" s="12"/>
      <c r="AZ278" s="8"/>
    </row>
    <row r="279" spans="1:52" s="21" customFormat="1" ht="16.5" x14ac:dyDescent="0.25">
      <c r="A279" s="159" t="str">
        <f>_xlfn.XLOOKUP(Y279,Mapping!B:B,Mapping!J:J,"Not Found",0,1)</f>
        <v>Copy DB with Runs</v>
      </c>
      <c r="B279" s="159" t="str">
        <f t="shared" si="24"/>
        <v>ESDBCopy DB with Runs46120.5972222222</v>
      </c>
      <c r="C279" s="159"/>
      <c r="D279" s="159" t="str">
        <f t="shared" si="25"/>
        <v>copy from</v>
      </c>
      <c r="E279" s="159" t="str">
        <f t="shared" si="26"/>
        <v>MCPESDBCopy DB with Runscopy from</v>
      </c>
      <c r="F279" s="159" t="str">
        <f t="shared" si="27"/>
        <v>MCPESDBCopy DB with Runs</v>
      </c>
      <c r="G279" s="218" t="s">
        <v>47</v>
      </c>
      <c r="H279" s="159" t="str">
        <f t="shared" si="28"/>
        <v>Completed</v>
      </c>
      <c r="I279" s="159" t="s">
        <v>47</v>
      </c>
      <c r="J279" s="159" t="str">
        <f t="shared" si="29"/>
        <v>MCPESDBCopy DB with Runscopy fromcopy from46120.597222222246120.5979166667</v>
      </c>
      <c r="K279" s="218" t="str">
        <f>IF(NOT(ISERROR(HLOOKUP(A279,'MCP-Tracker Old'!$10:$10,1,0))),"Y","N")</f>
        <v>N</v>
      </c>
      <c r="L279" s="159"/>
      <c r="M279" s="159"/>
      <c r="N279" s="159"/>
      <c r="O279" s="2">
        <v>2603</v>
      </c>
      <c r="P279" s="3" t="s">
        <v>1303</v>
      </c>
      <c r="Q279" s="3" t="s">
        <v>39</v>
      </c>
      <c r="R279" s="3" t="s">
        <v>82</v>
      </c>
      <c r="S279" s="3" t="s">
        <v>83</v>
      </c>
      <c r="T279" s="4">
        <v>46120.597222222219</v>
      </c>
      <c r="U279" s="4">
        <v>46120.597916666666</v>
      </c>
      <c r="V279" s="4" t="s">
        <v>42</v>
      </c>
      <c r="W279" s="4" t="s">
        <v>42</v>
      </c>
      <c r="X279" s="3" t="s">
        <v>43</v>
      </c>
      <c r="Y279" s="4" t="s">
        <v>3780</v>
      </c>
      <c r="Z279" s="2">
        <v>1</v>
      </c>
      <c r="AA279" s="3" t="s">
        <v>84</v>
      </c>
      <c r="AB279" s="5">
        <v>0.02</v>
      </c>
      <c r="AC279" s="5">
        <v>0</v>
      </c>
      <c r="AD279" s="5">
        <v>0.02</v>
      </c>
      <c r="AE279" s="5">
        <v>0</v>
      </c>
      <c r="AF279" s="5">
        <v>0</v>
      </c>
      <c r="AG279" s="5">
        <v>0.02</v>
      </c>
      <c r="AH279" s="6"/>
      <c r="AI279" s="6"/>
      <c r="AJ279" s="7">
        <v>0</v>
      </c>
      <c r="AK279" s="7">
        <v>0</v>
      </c>
      <c r="AL279" s="7">
        <v>0</v>
      </c>
      <c r="AM279" s="7">
        <v>0</v>
      </c>
      <c r="AN279" s="7">
        <v>0</v>
      </c>
      <c r="AO279" s="12"/>
      <c r="AP279" s="12"/>
      <c r="AQ279" s="12"/>
      <c r="AR279" s="12"/>
      <c r="AS279" s="12"/>
      <c r="AT279" s="12"/>
      <c r="AU279" s="12"/>
      <c r="AV279" s="12"/>
      <c r="AW279" s="12"/>
      <c r="AX279" s="12"/>
      <c r="AY279" s="12"/>
      <c r="AZ279" s="8"/>
    </row>
    <row r="280" spans="1:52" s="21" customFormat="1" ht="16.5" x14ac:dyDescent="0.25">
      <c r="A280" s="159" t="str">
        <f>_xlfn.XLOOKUP(Y280,Mapping!B:B,Mapping!J:J,"Not Found",0,1)</f>
        <v>Load Pos</v>
      </c>
      <c r="B280" s="159" t="str">
        <f t="shared" si="24"/>
        <v>ITDBLoad Pos46120.6</v>
      </c>
      <c r="C280" s="159"/>
      <c r="D280" s="159" t="str">
        <f t="shared" si="25"/>
        <v>copy from</v>
      </c>
      <c r="E280" s="159" t="str">
        <f t="shared" si="26"/>
        <v>MCPITDBLoad Poscopy from</v>
      </c>
      <c r="F280" s="159" t="str">
        <f t="shared" si="27"/>
        <v>MCPITDBLoad Pos</v>
      </c>
      <c r="G280" s="218" t="s">
        <v>47</v>
      </c>
      <c r="H280" s="159" t="str">
        <f t="shared" si="28"/>
        <v>Completed</v>
      </c>
      <c r="I280" s="159" t="s">
        <v>47</v>
      </c>
      <c r="J280" s="159" t="str">
        <f t="shared" si="29"/>
        <v>MCPITDBLoad Poscopy fromcopy from46120.646120.6006944444</v>
      </c>
      <c r="K280" s="218" t="str">
        <f>IF(NOT(ISERROR(HLOOKUP(A280,'MCP-Tracker Old'!$10:$10,1,0))),"Y","N")</f>
        <v>Y</v>
      </c>
      <c r="L280" s="159"/>
      <c r="M280" s="159"/>
      <c r="N280" s="159"/>
      <c r="O280" s="2">
        <v>2603</v>
      </c>
      <c r="P280" s="3" t="s">
        <v>496</v>
      </c>
      <c r="Q280" s="3" t="s">
        <v>39</v>
      </c>
      <c r="R280" s="3" t="s">
        <v>82</v>
      </c>
      <c r="S280" s="3" t="s">
        <v>83</v>
      </c>
      <c r="T280" s="4">
        <v>46120.6</v>
      </c>
      <c r="U280" s="4">
        <v>46120.600694444445</v>
      </c>
      <c r="V280" s="4" t="s">
        <v>42</v>
      </c>
      <c r="W280" s="4" t="s">
        <v>42</v>
      </c>
      <c r="X280" s="3" t="s">
        <v>43</v>
      </c>
      <c r="Y280" s="4" t="s">
        <v>3778</v>
      </c>
      <c r="Z280" s="2">
        <v>2</v>
      </c>
      <c r="AA280" s="3" t="s">
        <v>84</v>
      </c>
      <c r="AB280" s="5">
        <v>0.02</v>
      </c>
      <c r="AC280" s="5">
        <v>0</v>
      </c>
      <c r="AD280" s="5">
        <v>0.02</v>
      </c>
      <c r="AE280" s="5">
        <v>0</v>
      </c>
      <c r="AF280" s="5">
        <v>0</v>
      </c>
      <c r="AG280" s="5">
        <v>0.02</v>
      </c>
      <c r="AH280" s="6"/>
      <c r="AI280" s="6"/>
      <c r="AJ280" s="7">
        <v>0</v>
      </c>
      <c r="AK280" s="7">
        <v>0</v>
      </c>
      <c r="AL280" s="7">
        <v>0</v>
      </c>
      <c r="AM280" s="7">
        <v>0</v>
      </c>
      <c r="AN280" s="7">
        <v>0</v>
      </c>
      <c r="AO280" s="12"/>
      <c r="AP280" s="12"/>
      <c r="AQ280" s="12"/>
      <c r="AR280" s="12"/>
      <c r="AS280" s="12"/>
      <c r="AT280" s="12"/>
      <c r="AU280" s="12"/>
      <c r="AV280" s="12"/>
      <c r="AW280" s="12"/>
      <c r="AX280" s="12"/>
      <c r="AY280" s="12"/>
      <c r="AZ280" s="8"/>
    </row>
    <row r="281" spans="1:52" s="21" customFormat="1" ht="16.5" x14ac:dyDescent="0.25">
      <c r="A281" s="159" t="str">
        <f>_xlfn.XLOOKUP(Y281,Mapping!B:B,Mapping!J:J,"Not Found",0,1)</f>
        <v>Load Compare Spreads</v>
      </c>
      <c r="B281" s="159" t="str">
        <f t="shared" si="24"/>
        <v>TRDBLoad Compare Spreads46120.6013888889</v>
      </c>
      <c r="C281" s="159"/>
      <c r="D281" s="159" t="str">
        <f t="shared" si="25"/>
        <v>Spreads comparison</v>
      </c>
      <c r="E281" s="159" t="str">
        <f t="shared" si="26"/>
        <v>MCPTRDBLoad Compare SpreadsSpreads comparison</v>
      </c>
      <c r="F281" s="159" t="str">
        <f t="shared" si="27"/>
        <v>MCPTRDBLoad Compare Spreads</v>
      </c>
      <c r="G281" s="218" t="s">
        <v>47</v>
      </c>
      <c r="H281" s="159" t="str">
        <f t="shared" si="28"/>
        <v>Completed</v>
      </c>
      <c r="I281" s="159" t="s">
        <v>47</v>
      </c>
      <c r="J281" s="159" t="str">
        <f t="shared" si="29"/>
        <v>MCPTRDBLoad Compare SpreadsSpreads comparisonSpreads comparison46120.601388888946120.6034722222</v>
      </c>
      <c r="K281" s="218" t="str">
        <f>IF(NOT(ISERROR(HLOOKUP(A281,'MCP-Tracker Old'!$10:$10,1,0))),"Y","N")</f>
        <v>Y</v>
      </c>
      <c r="L281" s="159"/>
      <c r="M281" s="159"/>
      <c r="N281" s="159"/>
      <c r="O281" s="2">
        <v>2603</v>
      </c>
      <c r="P281" s="3" t="s">
        <v>1486</v>
      </c>
      <c r="Q281" s="3" t="s">
        <v>39</v>
      </c>
      <c r="R281" s="3" t="s">
        <v>70</v>
      </c>
      <c r="S281" s="3" t="s">
        <v>331</v>
      </c>
      <c r="T281" s="4">
        <v>46120.601388888892</v>
      </c>
      <c r="U281" s="4">
        <v>46120.603472222225</v>
      </c>
      <c r="V281" s="4" t="s">
        <v>42</v>
      </c>
      <c r="W281" s="4" t="s">
        <v>42</v>
      </c>
      <c r="X281" s="3" t="s">
        <v>43</v>
      </c>
      <c r="Y281" s="4" t="s">
        <v>1499</v>
      </c>
      <c r="Z281" s="2">
        <v>1</v>
      </c>
      <c r="AA281" s="3" t="s">
        <v>71</v>
      </c>
      <c r="AB281" s="5">
        <v>0.05</v>
      </c>
      <c r="AC281" s="5">
        <v>0</v>
      </c>
      <c r="AD281" s="5">
        <v>0.05</v>
      </c>
      <c r="AE281" s="5">
        <v>0</v>
      </c>
      <c r="AF281" s="5">
        <v>0</v>
      </c>
      <c r="AG281" s="5">
        <v>0.05</v>
      </c>
      <c r="AH281" s="6"/>
      <c r="AI281" s="6"/>
      <c r="AJ281" s="7">
        <v>0</v>
      </c>
      <c r="AK281" s="7">
        <v>0</v>
      </c>
      <c r="AL281" s="7">
        <v>0</v>
      </c>
      <c r="AM281" s="7">
        <v>0</v>
      </c>
      <c r="AN281" s="7">
        <v>0</v>
      </c>
      <c r="AO281" s="12"/>
      <c r="AP281" s="12"/>
      <c r="AQ281" s="12"/>
      <c r="AR281" s="12"/>
      <c r="AS281" s="12"/>
      <c r="AT281" s="12"/>
      <c r="AU281" s="12"/>
      <c r="AV281" s="12"/>
      <c r="AW281" s="12"/>
      <c r="AX281" s="12"/>
      <c r="AY281" s="12"/>
      <c r="AZ281" s="8"/>
    </row>
    <row r="282" spans="1:52" s="21" customFormat="1" ht="16.5" x14ac:dyDescent="0.25">
      <c r="A282" s="159" t="str">
        <f>_xlfn.XLOOKUP(Y282,Mapping!B:B,Mapping!J:J,"Not Found",0,1)</f>
        <v>Load Compare Spreads</v>
      </c>
      <c r="B282" s="159" t="str">
        <f t="shared" si="24"/>
        <v>LUDBLoad Compare Spreads46120.6243055556</v>
      </c>
      <c r="C282" s="159"/>
      <c r="D282" s="159" t="str">
        <f t="shared" si="25"/>
        <v>load Spreads</v>
      </c>
      <c r="E282" s="159" t="str">
        <f t="shared" si="26"/>
        <v>MRPLUDBLoad Compare Spreadsload Spreads</v>
      </c>
      <c r="F282" s="159" t="str">
        <f t="shared" si="27"/>
        <v>MRPLUDBLoad Compare Spreads</v>
      </c>
      <c r="G282" s="218" t="s">
        <v>47</v>
      </c>
      <c r="H282" s="159" t="str">
        <f t="shared" si="28"/>
        <v>Completed</v>
      </c>
      <c r="I282" s="159" t="s">
        <v>47</v>
      </c>
      <c r="J282" s="159" t="str">
        <f t="shared" si="29"/>
        <v>MRPLUDBLoad Compare Spreadsload Spreadsload Spreads46120.624305555646120.6305555556</v>
      </c>
      <c r="K282" s="218" t="str">
        <f>IF(NOT(ISERROR(HLOOKUP(A282,'MCP-Tracker Old'!$10:$10,1,0))),"Y","N")</f>
        <v>Y</v>
      </c>
      <c r="L282" s="159"/>
      <c r="M282" s="159"/>
      <c r="N282" s="159"/>
      <c r="O282" s="2">
        <v>2603</v>
      </c>
      <c r="P282" s="3" t="s">
        <v>526</v>
      </c>
      <c r="Q282" s="3" t="s">
        <v>383</v>
      </c>
      <c r="R282" s="3" t="s">
        <v>65</v>
      </c>
      <c r="S282" s="3" t="s">
        <v>66</v>
      </c>
      <c r="T282" s="4">
        <v>46120.624305555553</v>
      </c>
      <c r="U282" s="4">
        <v>46120.630555555559</v>
      </c>
      <c r="V282" s="4">
        <v>46120.630555555559</v>
      </c>
      <c r="W282" s="4" t="s">
        <v>42</v>
      </c>
      <c r="X282" s="3" t="s">
        <v>43</v>
      </c>
      <c r="Y282" s="4" t="s">
        <v>527</v>
      </c>
      <c r="Z282" s="2">
        <v>1</v>
      </c>
      <c r="AA282" s="3" t="s">
        <v>69</v>
      </c>
      <c r="AB282" s="5">
        <v>0.15</v>
      </c>
      <c r="AC282" s="5">
        <v>0</v>
      </c>
      <c r="AD282" s="5">
        <v>0.15</v>
      </c>
      <c r="AE282" s="5">
        <v>0</v>
      </c>
      <c r="AF282" s="5">
        <v>0</v>
      </c>
      <c r="AG282" s="5">
        <v>0.15</v>
      </c>
      <c r="AH282" s="6"/>
      <c r="AI282" s="6"/>
      <c r="AJ282" s="7">
        <v>0</v>
      </c>
      <c r="AK282" s="7">
        <v>0</v>
      </c>
      <c r="AL282" s="7">
        <v>0</v>
      </c>
      <c r="AM282" s="7">
        <v>0</v>
      </c>
      <c r="AN282" s="7">
        <v>0</v>
      </c>
      <c r="AO282" s="12"/>
      <c r="AP282" s="12"/>
      <c r="AQ282" s="12"/>
      <c r="AR282" s="12"/>
      <c r="AS282" s="12"/>
      <c r="AT282" s="12"/>
      <c r="AU282" s="12"/>
      <c r="AV282" s="12"/>
      <c r="AW282" s="12"/>
      <c r="AX282" s="12"/>
      <c r="AY282" s="12"/>
      <c r="AZ282" s="8"/>
    </row>
    <row r="283" spans="1:52" s="21" customFormat="1" ht="16.5" x14ac:dyDescent="0.25">
      <c r="A283" s="159" t="str">
        <f>_xlfn.XLOOKUP(Y283,Mapping!B:B,Mapping!J:J,"Not Found",0,1)</f>
        <v>Optimization</v>
      </c>
      <c r="B283" s="159" t="str">
        <f t="shared" si="24"/>
        <v>BEDBOptimization46120.6263888889</v>
      </c>
      <c r="C283" s="159"/>
      <c r="D283" s="159" t="str">
        <f t="shared" si="25"/>
        <v>Super Light Maintenance</v>
      </c>
      <c r="E283" s="159" t="str">
        <f t="shared" si="26"/>
        <v>MRPBEDBOptimizationSuper Light Maintenance</v>
      </c>
      <c r="F283" s="159" t="str">
        <f t="shared" si="27"/>
        <v>MRPBEDBOptimization</v>
      </c>
      <c r="G283" s="218" t="s">
        <v>47</v>
      </c>
      <c r="H283" s="159" t="str">
        <f t="shared" si="28"/>
        <v>Completed</v>
      </c>
      <c r="I283" s="159" t="s">
        <v>47</v>
      </c>
      <c r="J283" s="159" t="str">
        <f t="shared" si="29"/>
        <v>MRPBEDBOptimizationSuper Light MaintenanceSuper Light Maintenance46120.626388888946120.6291666667</v>
      </c>
      <c r="K283" s="218" t="str">
        <f>IF(NOT(ISERROR(HLOOKUP(A283,'MCP-Tracker Old'!$10:$10,1,0))),"Y","N")</f>
        <v>N</v>
      </c>
      <c r="L283" s="159"/>
      <c r="M283" s="159"/>
      <c r="N283" s="159"/>
      <c r="O283" s="2">
        <v>2603</v>
      </c>
      <c r="P283" s="3" t="s">
        <v>382</v>
      </c>
      <c r="Q283" s="3" t="s">
        <v>383</v>
      </c>
      <c r="R283" s="3" t="s">
        <v>448</v>
      </c>
      <c r="S283" s="3" t="s">
        <v>449</v>
      </c>
      <c r="T283" s="4">
        <v>46120.626388888886</v>
      </c>
      <c r="U283" s="4">
        <v>46120.629166666666</v>
      </c>
      <c r="V283" s="4">
        <v>46120.629166666666</v>
      </c>
      <c r="W283" s="4" t="s">
        <v>42</v>
      </c>
      <c r="X283" s="3" t="s">
        <v>43</v>
      </c>
      <c r="Y283" s="4" t="s">
        <v>446</v>
      </c>
      <c r="Z283" s="2">
        <v>2</v>
      </c>
      <c r="AA283" s="3" t="s">
        <v>450</v>
      </c>
      <c r="AB283" s="5">
        <v>7.0000000000000007E-2</v>
      </c>
      <c r="AC283" s="5">
        <v>0</v>
      </c>
      <c r="AD283" s="5">
        <v>7.0000000000000007E-2</v>
      </c>
      <c r="AE283" s="5">
        <v>0</v>
      </c>
      <c r="AF283" s="5">
        <v>0</v>
      </c>
      <c r="AG283" s="5">
        <v>7.0000000000000007E-2</v>
      </c>
      <c r="AH283" s="6"/>
      <c r="AI283" s="6"/>
      <c r="AJ283" s="7">
        <v>0</v>
      </c>
      <c r="AK283" s="7">
        <v>0</v>
      </c>
      <c r="AL283" s="7">
        <v>0</v>
      </c>
      <c r="AM283" s="7">
        <v>0</v>
      </c>
      <c r="AN283" s="7">
        <v>0</v>
      </c>
      <c r="AO283" s="12"/>
      <c r="AP283" s="12"/>
      <c r="AQ283" s="12"/>
      <c r="AR283" s="12"/>
      <c r="AS283" s="12"/>
      <c r="AT283" s="12"/>
      <c r="AU283" s="12"/>
      <c r="AV283" s="12"/>
      <c r="AW283" s="12"/>
      <c r="AX283" s="12"/>
      <c r="AY283" s="12"/>
      <c r="AZ283" s="8"/>
    </row>
    <row r="284" spans="1:52" s="21" customFormat="1" ht="16.5" x14ac:dyDescent="0.25">
      <c r="A284" s="159" t="str">
        <f>_xlfn.XLOOKUP(Y284,Mapping!B:B,Mapping!J:J,"Not Found",0,1)</f>
        <v>Optimization</v>
      </c>
      <c r="B284" s="159" t="str">
        <f t="shared" si="24"/>
        <v>BEDBOptimization46120.6291666667</v>
      </c>
      <c r="C284" s="159"/>
      <c r="D284" s="159" t="str">
        <f t="shared" si="25"/>
        <v>CFM optimization2 OLAP exports</v>
      </c>
      <c r="E284" s="159" t="str">
        <f t="shared" si="26"/>
        <v>MRPBEDBOptimizationCFM optimization2 OLAP exports</v>
      </c>
      <c r="F284" s="159" t="str">
        <f t="shared" si="27"/>
        <v>MRPBEDBOptimization</v>
      </c>
      <c r="G284" s="218" t="s">
        <v>47</v>
      </c>
      <c r="H284" s="159" t="str">
        <f t="shared" si="28"/>
        <v>Stopped</v>
      </c>
      <c r="I284" s="159" t="s">
        <v>47</v>
      </c>
      <c r="J284" s="159" t="str">
        <f t="shared" si="29"/>
        <v>MRPBEDBOptimizationCFM optimization2 OLAP exportsCFM optimization2 OLAP exports46120.629166666746120.6680555556</v>
      </c>
      <c r="K284" s="218" t="str">
        <f>IF(NOT(ISERROR(HLOOKUP(A284,'MCP-Tracker Old'!$10:$10,1,0))),"Y","N")</f>
        <v>N</v>
      </c>
      <c r="L284" s="159"/>
      <c r="M284" s="159"/>
      <c r="N284" s="159"/>
      <c r="O284" s="2">
        <v>2603</v>
      </c>
      <c r="P284" s="3" t="s">
        <v>382</v>
      </c>
      <c r="Q284" s="3" t="s">
        <v>383</v>
      </c>
      <c r="R284" s="3" t="s">
        <v>458</v>
      </c>
      <c r="S284" s="3" t="s">
        <v>42</v>
      </c>
      <c r="T284" s="4">
        <v>46120.629166666666</v>
      </c>
      <c r="U284" s="4">
        <v>46120.668055555558</v>
      </c>
      <c r="V284" s="4">
        <v>46121.402777777781</v>
      </c>
      <c r="W284" s="4" t="s">
        <v>42</v>
      </c>
      <c r="X284" s="3" t="s">
        <v>235</v>
      </c>
      <c r="Y284" s="4" t="s">
        <v>446</v>
      </c>
      <c r="Z284" s="2">
        <v>1</v>
      </c>
      <c r="AA284" s="3" t="s">
        <v>460</v>
      </c>
      <c r="AB284" s="5">
        <v>0.93</v>
      </c>
      <c r="AC284" s="5">
        <v>0.93</v>
      </c>
      <c r="AD284" s="5">
        <v>0</v>
      </c>
      <c r="AE284" s="5">
        <v>6.63</v>
      </c>
      <c r="AF284" s="5">
        <v>7.56</v>
      </c>
      <c r="AG284" s="5">
        <v>7.56</v>
      </c>
      <c r="AH284" s="6"/>
      <c r="AI284" s="6"/>
      <c r="AJ284" s="7">
        <v>0</v>
      </c>
      <c r="AK284" s="7">
        <v>0</v>
      </c>
      <c r="AL284" s="7">
        <v>0</v>
      </c>
      <c r="AM284" s="7">
        <v>0</v>
      </c>
      <c r="AN284" s="7">
        <v>0</v>
      </c>
      <c r="AO284" s="12"/>
      <c r="AP284" s="12"/>
      <c r="AQ284" s="12"/>
      <c r="AR284" s="12"/>
      <c r="AS284" s="12"/>
      <c r="AT284" s="12"/>
      <c r="AU284" s="12"/>
      <c r="AV284" s="12"/>
      <c r="AW284" s="12"/>
      <c r="AX284" s="12"/>
      <c r="AY284" s="12"/>
      <c r="AZ284" s="8"/>
    </row>
    <row r="285" spans="1:52" s="21" customFormat="1" ht="16.5" x14ac:dyDescent="0.25">
      <c r="A285" s="159" t="str">
        <f>_xlfn.XLOOKUP(Y285,Mapping!B:B,Mapping!J:J,"Not Found",0,1)</f>
        <v>Load Compare Spreads</v>
      </c>
      <c r="B285" s="159" t="str">
        <f t="shared" si="24"/>
        <v>LUDBLoad Compare Spreads46120.6305555556</v>
      </c>
      <c r="C285" s="159"/>
      <c r="D285" s="159" t="str">
        <f t="shared" si="25"/>
        <v>Spreads comparison</v>
      </c>
      <c r="E285" s="159" t="str">
        <f t="shared" si="26"/>
        <v>MRPLUDBLoad Compare SpreadsSpreads comparison</v>
      </c>
      <c r="F285" s="159" t="str">
        <f t="shared" si="27"/>
        <v>MRPLUDBLoad Compare Spreads</v>
      </c>
      <c r="G285" s="218" t="s">
        <v>47</v>
      </c>
      <c r="H285" s="159" t="str">
        <f t="shared" si="28"/>
        <v>Completed</v>
      </c>
      <c r="I285" s="159" t="s">
        <v>47</v>
      </c>
      <c r="J285" s="159" t="str">
        <f t="shared" si="29"/>
        <v>MRPLUDBLoad Compare SpreadsSpreads comparisonSpreads comparison46120.630555555646120.63125</v>
      </c>
      <c r="K285" s="218" t="str">
        <f>IF(NOT(ISERROR(HLOOKUP(A285,'MCP-Tracker Old'!$10:$10,1,0))),"Y","N")</f>
        <v>Y</v>
      </c>
      <c r="L285" s="159"/>
      <c r="M285" s="159"/>
      <c r="N285" s="159"/>
      <c r="O285" s="2">
        <v>2603</v>
      </c>
      <c r="P285" s="3" t="s">
        <v>526</v>
      </c>
      <c r="Q285" s="3" t="s">
        <v>383</v>
      </c>
      <c r="R285" s="3" t="s">
        <v>70</v>
      </c>
      <c r="S285" s="3" t="s">
        <v>331</v>
      </c>
      <c r="T285" s="4">
        <v>46120.630555555559</v>
      </c>
      <c r="U285" s="4">
        <v>46120.631249999999</v>
      </c>
      <c r="V285" s="4">
        <v>46120.631944444445</v>
      </c>
      <c r="W285" s="4" t="s">
        <v>42</v>
      </c>
      <c r="X285" s="3" t="s">
        <v>43</v>
      </c>
      <c r="Y285" s="4" t="s">
        <v>527</v>
      </c>
      <c r="Z285" s="2">
        <v>1</v>
      </c>
      <c r="AA285" s="3" t="s">
        <v>71</v>
      </c>
      <c r="AB285" s="5">
        <v>0.02</v>
      </c>
      <c r="AC285" s="5">
        <v>0</v>
      </c>
      <c r="AD285" s="5">
        <v>0.02</v>
      </c>
      <c r="AE285" s="5">
        <v>0</v>
      </c>
      <c r="AF285" s="5">
        <v>0</v>
      </c>
      <c r="AG285" s="5">
        <v>0.02</v>
      </c>
      <c r="AH285" s="6"/>
      <c r="AI285" s="6"/>
      <c r="AJ285" s="7">
        <v>0</v>
      </c>
      <c r="AK285" s="7">
        <v>0</v>
      </c>
      <c r="AL285" s="7">
        <v>0</v>
      </c>
      <c r="AM285" s="7">
        <v>0</v>
      </c>
      <c r="AN285" s="7">
        <v>0</v>
      </c>
      <c r="AO285" s="12"/>
      <c r="AP285" s="12"/>
      <c r="AQ285" s="12"/>
      <c r="AR285" s="12"/>
      <c r="AS285" s="12"/>
      <c r="AT285" s="12"/>
      <c r="AU285" s="12"/>
      <c r="AV285" s="12"/>
      <c r="AW285" s="12"/>
      <c r="AX285" s="12"/>
      <c r="AY285" s="12"/>
      <c r="AZ285" s="8"/>
    </row>
    <row r="286" spans="1:52" s="21" customFormat="1" ht="16.5" x14ac:dyDescent="0.25">
      <c r="A286" s="159" t="str">
        <f>_xlfn.XLOOKUP(Y286,Mapping!B:B,Mapping!J:J,"Not Found",0,1)</f>
        <v>Load Compare MP</v>
      </c>
      <c r="B286" s="159" t="str">
        <f t="shared" si="24"/>
        <v>LUDBLoad Compare MP46120.6319444444</v>
      </c>
      <c r="C286" s="159"/>
      <c r="D286" s="159" t="str">
        <f t="shared" si="25"/>
        <v>load MPs</v>
      </c>
      <c r="E286" s="159" t="str">
        <f t="shared" si="26"/>
        <v>MRPLUDBLoad Compare MPload MPs</v>
      </c>
      <c r="F286" s="159" t="str">
        <f t="shared" si="27"/>
        <v>MRPLUDBLoad Compare MP</v>
      </c>
      <c r="G286" s="218" t="s">
        <v>47</v>
      </c>
      <c r="H286" s="159" t="str">
        <f t="shared" si="28"/>
        <v>Completed</v>
      </c>
      <c r="I286" s="159" t="s">
        <v>47</v>
      </c>
      <c r="J286" s="159" t="str">
        <f t="shared" si="29"/>
        <v>MRPLUDBLoad Compare MPload MPsload MPs46120.631944444446120.6340277778</v>
      </c>
      <c r="K286" s="218" t="str">
        <f>IF(NOT(ISERROR(HLOOKUP(A286,'MCP-Tracker Old'!$10:$10,1,0))),"Y","N")</f>
        <v>Y</v>
      </c>
      <c r="L286" s="159"/>
      <c r="M286" s="159"/>
      <c r="N286" s="159"/>
      <c r="O286" s="2">
        <v>2603</v>
      </c>
      <c r="P286" s="3" t="s">
        <v>526</v>
      </c>
      <c r="Q286" s="3" t="s">
        <v>383</v>
      </c>
      <c r="R286" s="3" t="s">
        <v>387</v>
      </c>
      <c r="S286" s="3" t="s">
        <v>388</v>
      </c>
      <c r="T286" s="4">
        <v>46120.631944444445</v>
      </c>
      <c r="U286" s="4">
        <v>46120.634027777778</v>
      </c>
      <c r="V286" s="4">
        <v>46120.634027777778</v>
      </c>
      <c r="W286" s="4" t="s">
        <v>42</v>
      </c>
      <c r="X286" s="3" t="s">
        <v>43</v>
      </c>
      <c r="Y286" s="4" t="s">
        <v>528</v>
      </c>
      <c r="Z286" s="2">
        <v>1</v>
      </c>
      <c r="AA286" s="3" t="s">
        <v>390</v>
      </c>
      <c r="AB286" s="5">
        <v>0.05</v>
      </c>
      <c r="AC286" s="5">
        <v>0</v>
      </c>
      <c r="AD286" s="5">
        <v>0.05</v>
      </c>
      <c r="AE286" s="5">
        <v>0</v>
      </c>
      <c r="AF286" s="5">
        <v>0</v>
      </c>
      <c r="AG286" s="5">
        <v>0.05</v>
      </c>
      <c r="AH286" s="6"/>
      <c r="AI286" s="6"/>
      <c r="AJ286" s="7">
        <v>0</v>
      </c>
      <c r="AK286" s="7">
        <v>0</v>
      </c>
      <c r="AL286" s="7">
        <v>0</v>
      </c>
      <c r="AM286" s="7">
        <v>0</v>
      </c>
      <c r="AN286" s="7">
        <v>0</v>
      </c>
      <c r="AO286" s="12"/>
      <c r="AP286" s="12"/>
      <c r="AQ286" s="12"/>
      <c r="AR286" s="12"/>
      <c r="AS286" s="12"/>
      <c r="AT286" s="12"/>
      <c r="AU286" s="12"/>
      <c r="AV286" s="12"/>
      <c r="AW286" s="12"/>
      <c r="AX286" s="12"/>
      <c r="AY286" s="12"/>
      <c r="AZ286" s="8"/>
    </row>
    <row r="287" spans="1:52" s="21" customFormat="1" ht="16.5" x14ac:dyDescent="0.25">
      <c r="A287" s="159" t="str">
        <f>_xlfn.XLOOKUP(Y287,Mapping!B:B,Mapping!J:J,"Not Found",0,1)</f>
        <v>Load Compare MP</v>
      </c>
      <c r="B287" s="159" t="str">
        <f t="shared" si="24"/>
        <v>LUDBLoad Compare MP46120.6340277778</v>
      </c>
      <c r="C287" s="159"/>
      <c r="D287" s="159" t="str">
        <f t="shared" si="25"/>
        <v>Model parameters comparison</v>
      </c>
      <c r="E287" s="159" t="str">
        <f t="shared" si="26"/>
        <v>MRPLUDBLoad Compare MPModel parameters comparison</v>
      </c>
      <c r="F287" s="159" t="str">
        <f t="shared" si="27"/>
        <v>MRPLUDBLoad Compare MP</v>
      </c>
      <c r="G287" s="218" t="s">
        <v>47</v>
      </c>
      <c r="H287" s="159" t="str">
        <f t="shared" si="28"/>
        <v>Completed</v>
      </c>
      <c r="I287" s="159" t="s">
        <v>47</v>
      </c>
      <c r="J287" s="159" t="str">
        <f t="shared" si="29"/>
        <v>MRPLUDBLoad Compare MPModel parameters comparisonModel parameters comparison46120.634027777846120.6340277778</v>
      </c>
      <c r="K287" s="218" t="str">
        <f>IF(NOT(ISERROR(HLOOKUP(A287,'MCP-Tracker Old'!$10:$10,1,0))),"Y","N")</f>
        <v>Y</v>
      </c>
      <c r="L287" s="159"/>
      <c r="M287" s="159"/>
      <c r="N287" s="159"/>
      <c r="O287" s="2">
        <v>2603</v>
      </c>
      <c r="P287" s="3" t="s">
        <v>526</v>
      </c>
      <c r="Q287" s="3" t="s">
        <v>383</v>
      </c>
      <c r="R287" s="3" t="s">
        <v>53</v>
      </c>
      <c r="S287" s="3" t="s">
        <v>329</v>
      </c>
      <c r="T287" s="4">
        <v>46120.634027777778</v>
      </c>
      <c r="U287" s="4">
        <v>46120.634027777778</v>
      </c>
      <c r="V287" s="4">
        <v>46120.948611111111</v>
      </c>
      <c r="W287" s="4" t="s">
        <v>42</v>
      </c>
      <c r="X287" s="3" t="s">
        <v>43</v>
      </c>
      <c r="Y287" s="4" t="s">
        <v>528</v>
      </c>
      <c r="Z287" s="2">
        <v>1</v>
      </c>
      <c r="AA287" s="3" t="s">
        <v>55</v>
      </c>
      <c r="AB287" s="5">
        <v>0</v>
      </c>
      <c r="AC287" s="5">
        <v>0</v>
      </c>
      <c r="AD287" s="5">
        <v>0</v>
      </c>
      <c r="AE287" s="5">
        <v>0</v>
      </c>
      <c r="AF287" s="5">
        <v>0</v>
      </c>
      <c r="AG287" s="5">
        <v>0</v>
      </c>
      <c r="AH287" s="6"/>
      <c r="AI287" s="6"/>
      <c r="AJ287" s="7">
        <v>0</v>
      </c>
      <c r="AK287" s="7">
        <v>0</v>
      </c>
      <c r="AL287" s="7">
        <v>0</v>
      </c>
      <c r="AM287" s="7">
        <v>0</v>
      </c>
      <c r="AN287" s="7">
        <v>0</v>
      </c>
      <c r="AO287" s="12"/>
      <c r="AP287" s="12"/>
      <c r="AQ287" s="12"/>
      <c r="AR287" s="12"/>
      <c r="AS287" s="12"/>
      <c r="AT287" s="12"/>
      <c r="AU287" s="12"/>
      <c r="AV287" s="12"/>
      <c r="AW287" s="12"/>
      <c r="AX287" s="12"/>
      <c r="AY287" s="12"/>
      <c r="AZ287" s="8"/>
    </row>
    <row r="288" spans="1:52" s="21" customFormat="1" ht="16.5" x14ac:dyDescent="0.25">
      <c r="A288" s="159" t="str">
        <f>_xlfn.XLOOKUP(Y288,Mapping!B:B,Mapping!J:J,"Not Found",0,1)</f>
        <v>Load Compare MP</v>
      </c>
      <c r="B288" s="159" t="str">
        <f t="shared" si="24"/>
        <v>FRDBLoad Compare MP46120.64375</v>
      </c>
      <c r="C288" s="159"/>
      <c r="D288" s="159" t="str">
        <f t="shared" si="25"/>
        <v>load MPs</v>
      </c>
      <c r="E288" s="159" t="str">
        <f t="shared" si="26"/>
        <v>MRPFRDBLoad Compare MPload MPs</v>
      </c>
      <c r="F288" s="159" t="str">
        <f t="shared" si="27"/>
        <v>MRPFRDBLoad Compare MP</v>
      </c>
      <c r="G288" s="218" t="s">
        <v>47</v>
      </c>
      <c r="H288" s="159" t="str">
        <f t="shared" si="28"/>
        <v>Completed</v>
      </c>
      <c r="I288" s="159" t="s">
        <v>47</v>
      </c>
      <c r="J288" s="159" t="str">
        <f t="shared" si="29"/>
        <v>MRPFRDBLoad Compare MPload MPsload MPs46120.6437546120.6444444444</v>
      </c>
      <c r="K288" s="218" t="str">
        <f>IF(NOT(ISERROR(HLOOKUP(A288,'MCP-Tracker Old'!$10:$10,1,0))),"Y","N")</f>
        <v>Y</v>
      </c>
      <c r="L288" s="159"/>
      <c r="M288" s="159"/>
      <c r="N288" s="159"/>
      <c r="O288" s="2">
        <v>2603</v>
      </c>
      <c r="P288" s="3" t="s">
        <v>475</v>
      </c>
      <c r="Q288" s="3" t="s">
        <v>383</v>
      </c>
      <c r="R288" s="3" t="s">
        <v>387</v>
      </c>
      <c r="S288" s="3" t="s">
        <v>388</v>
      </c>
      <c r="T288" s="4">
        <v>46120.643750000003</v>
      </c>
      <c r="U288" s="4">
        <v>46120.644444444442</v>
      </c>
      <c r="V288" s="4">
        <v>46120.644444444442</v>
      </c>
      <c r="W288" s="4" t="s">
        <v>42</v>
      </c>
      <c r="X288" s="3" t="s">
        <v>43</v>
      </c>
      <c r="Y288" s="4" t="s">
        <v>3781</v>
      </c>
      <c r="Z288" s="2">
        <v>2</v>
      </c>
      <c r="AA288" s="3" t="s">
        <v>390</v>
      </c>
      <c r="AB288" s="5">
        <v>0.02</v>
      </c>
      <c r="AC288" s="5">
        <v>0</v>
      </c>
      <c r="AD288" s="5">
        <v>0.02</v>
      </c>
      <c r="AE288" s="5">
        <v>0</v>
      </c>
      <c r="AF288" s="5">
        <v>0</v>
      </c>
      <c r="AG288" s="5">
        <v>0.02</v>
      </c>
      <c r="AH288" s="6"/>
      <c r="AI288" s="6"/>
      <c r="AJ288" s="7">
        <v>0</v>
      </c>
      <c r="AK288" s="7">
        <v>0</v>
      </c>
      <c r="AL288" s="7">
        <v>0</v>
      </c>
      <c r="AM288" s="7">
        <v>0</v>
      </c>
      <c r="AN288" s="7">
        <v>0</v>
      </c>
      <c r="AO288" s="12"/>
      <c r="AP288" s="12"/>
      <c r="AQ288" s="12"/>
      <c r="AR288" s="12"/>
      <c r="AS288" s="12"/>
      <c r="AT288" s="12"/>
      <c r="AU288" s="12"/>
      <c r="AV288" s="12"/>
      <c r="AW288" s="12"/>
      <c r="AX288" s="12"/>
      <c r="AY288" s="12"/>
      <c r="AZ288" s="8"/>
    </row>
    <row r="289" spans="1:52" s="21" customFormat="1" ht="16.5" x14ac:dyDescent="0.25">
      <c r="A289" s="159" t="str">
        <f>_xlfn.XLOOKUP(Y289,Mapping!B:B,Mapping!J:J,"Not Found",0,1)</f>
        <v>Load Compare MP</v>
      </c>
      <c r="B289" s="159" t="str">
        <f t="shared" si="24"/>
        <v>FRDBLoad Compare MP46120.6444444444</v>
      </c>
      <c r="C289" s="159"/>
      <c r="D289" s="159" t="str">
        <f t="shared" si="25"/>
        <v>Model parameters comparison</v>
      </c>
      <c r="E289" s="159" t="str">
        <f t="shared" si="26"/>
        <v>MRPFRDBLoad Compare MPModel parameters comparison</v>
      </c>
      <c r="F289" s="159" t="str">
        <f t="shared" si="27"/>
        <v>MRPFRDBLoad Compare MP</v>
      </c>
      <c r="G289" s="218" t="s">
        <v>47</v>
      </c>
      <c r="H289" s="159" t="str">
        <f t="shared" si="28"/>
        <v>Completed</v>
      </c>
      <c r="I289" s="159" t="s">
        <v>47</v>
      </c>
      <c r="J289" s="159" t="str">
        <f t="shared" si="29"/>
        <v>MRPFRDBLoad Compare MPModel parameters comparisonModel parameters comparison46120.644444444446120.6444444444</v>
      </c>
      <c r="K289" s="218" t="str">
        <f>IF(NOT(ISERROR(HLOOKUP(A289,'MCP-Tracker Old'!$10:$10,1,0))),"Y","N")</f>
        <v>Y</v>
      </c>
      <c r="L289" s="159"/>
      <c r="M289" s="159"/>
      <c r="N289" s="159"/>
      <c r="O289" s="2">
        <v>2603</v>
      </c>
      <c r="P289" s="3" t="s">
        <v>475</v>
      </c>
      <c r="Q289" s="3" t="s">
        <v>383</v>
      </c>
      <c r="R289" s="3" t="s">
        <v>53</v>
      </c>
      <c r="S289" s="3" t="s">
        <v>329</v>
      </c>
      <c r="T289" s="4">
        <v>46120.644444444442</v>
      </c>
      <c r="U289" s="4">
        <v>46120.644444444442</v>
      </c>
      <c r="V289" s="4">
        <v>46122.23333333333</v>
      </c>
      <c r="W289" s="4" t="s">
        <v>42</v>
      </c>
      <c r="X289" s="3" t="s">
        <v>43</v>
      </c>
      <c r="Y289" s="4" t="s">
        <v>3781</v>
      </c>
      <c r="Z289" s="2">
        <v>2</v>
      </c>
      <c r="AA289" s="3" t="s">
        <v>55</v>
      </c>
      <c r="AB289" s="5">
        <v>0</v>
      </c>
      <c r="AC289" s="5">
        <v>0</v>
      </c>
      <c r="AD289" s="5">
        <v>0</v>
      </c>
      <c r="AE289" s="5">
        <v>0</v>
      </c>
      <c r="AF289" s="5">
        <v>0</v>
      </c>
      <c r="AG289" s="5">
        <v>0</v>
      </c>
      <c r="AH289" s="6"/>
      <c r="AI289" s="6"/>
      <c r="AJ289" s="7">
        <v>0</v>
      </c>
      <c r="AK289" s="7">
        <v>0</v>
      </c>
      <c r="AL289" s="7">
        <v>0</v>
      </c>
      <c r="AM289" s="7">
        <v>0</v>
      </c>
      <c r="AN289" s="7">
        <v>0</v>
      </c>
      <c r="AO289" s="12"/>
      <c r="AP289" s="12"/>
      <c r="AQ289" s="12"/>
      <c r="AR289" s="12"/>
      <c r="AS289" s="12"/>
      <c r="AT289" s="12"/>
      <c r="AU289" s="12"/>
      <c r="AV289" s="12"/>
      <c r="AW289" s="12"/>
      <c r="AX289" s="12"/>
      <c r="AY289" s="12"/>
      <c r="AZ289" s="8"/>
    </row>
    <row r="290" spans="1:52" s="21" customFormat="1" ht="16.5" x14ac:dyDescent="0.25">
      <c r="A290" s="159" t="str">
        <f>_xlfn.XLOOKUP(Y290,Mapping!B:B,Mapping!J:J,"Not Found",0,1)</f>
        <v>Import Strategies</v>
      </c>
      <c r="B290" s="159" t="str">
        <f t="shared" si="24"/>
        <v>NLBTRImport Strategies46120.6527777778</v>
      </c>
      <c r="C290" s="159"/>
      <c r="D290" s="159" t="str">
        <f t="shared" si="25"/>
        <v>import strategies</v>
      </c>
      <c r="E290" s="159" t="str">
        <f t="shared" si="26"/>
        <v>MCPNLBTRImport Strategiesimport strategies</v>
      </c>
      <c r="F290" s="159" t="str">
        <f t="shared" si="27"/>
        <v>MCPNLBTRImport Strategies</v>
      </c>
      <c r="G290" s="218" t="s">
        <v>47</v>
      </c>
      <c r="H290" s="159" t="str">
        <f t="shared" si="28"/>
        <v>Completed</v>
      </c>
      <c r="I290" s="159" t="s">
        <v>47</v>
      </c>
      <c r="J290" s="159" t="str">
        <f t="shared" si="29"/>
        <v>MCPNLBTRImport Strategiesimport strategiesimport strategies46120.652777777846120.6847222222</v>
      </c>
      <c r="K290" s="218" t="str">
        <f>IF(NOT(ISERROR(HLOOKUP(A290,'MCP-Tracker Old'!$10:$10,1,0))),"Y","N")</f>
        <v>Y</v>
      </c>
      <c r="L290" s="159"/>
      <c r="M290" s="159"/>
      <c r="N290" s="159"/>
      <c r="O290" s="2">
        <v>2603</v>
      </c>
      <c r="P290" s="3" t="s">
        <v>260</v>
      </c>
      <c r="Q290" s="3" t="s">
        <v>39</v>
      </c>
      <c r="R290" s="3" t="s">
        <v>145</v>
      </c>
      <c r="S290" s="3" t="s">
        <v>156</v>
      </c>
      <c r="T290" s="4">
        <v>46120.652777777781</v>
      </c>
      <c r="U290" s="4">
        <v>46120.68472222222</v>
      </c>
      <c r="V290" s="4">
        <v>46120.965277777781</v>
      </c>
      <c r="W290" s="4" t="s">
        <v>42</v>
      </c>
      <c r="X290" s="3" t="s">
        <v>43</v>
      </c>
      <c r="Y290" s="4" t="s">
        <v>3782</v>
      </c>
      <c r="Z290" s="2">
        <v>2</v>
      </c>
      <c r="AA290" s="3" t="s">
        <v>148</v>
      </c>
      <c r="AB290" s="5">
        <v>0.77</v>
      </c>
      <c r="AC290" s="5">
        <v>0.77</v>
      </c>
      <c r="AD290" s="5">
        <v>0</v>
      </c>
      <c r="AE290" s="5">
        <v>0.56999999999999995</v>
      </c>
      <c r="AF290" s="5">
        <v>1.34</v>
      </c>
      <c r="AG290" s="5">
        <v>1.34</v>
      </c>
      <c r="AH290" s="6"/>
      <c r="AI290" s="6"/>
      <c r="AJ290" s="7">
        <v>0</v>
      </c>
      <c r="AK290" s="7">
        <v>0</v>
      </c>
      <c r="AL290" s="7">
        <v>0</v>
      </c>
      <c r="AM290" s="7">
        <v>0</v>
      </c>
      <c r="AN290" s="7">
        <v>0</v>
      </c>
      <c r="AO290" s="12"/>
      <c r="AP290" s="12"/>
      <c r="AQ290" s="12"/>
      <c r="AR290" s="12"/>
      <c r="AS290" s="12"/>
      <c r="AT290" s="12"/>
      <c r="AU290" s="12"/>
      <c r="AV290" s="12"/>
      <c r="AW290" s="12"/>
      <c r="AX290" s="12"/>
      <c r="AY290" s="12"/>
      <c r="AZ290" s="8"/>
    </row>
    <row r="291" spans="1:52" s="21" customFormat="1" ht="16.5" x14ac:dyDescent="0.25">
      <c r="A291" s="159" t="str">
        <f>_xlfn.XLOOKUP(Y291,Mapping!B:B,Mapping!J:J,"Not Found",0,1)</f>
        <v>Load Compare MP</v>
      </c>
      <c r="B291" s="159" t="str">
        <f t="shared" si="24"/>
        <v>NLRB-MIDLoad Compare MP46120.7083333333</v>
      </c>
      <c r="C291" s="159"/>
      <c r="D291" s="159" t="str">
        <f t="shared" si="25"/>
        <v>load MPs</v>
      </c>
      <c r="E291" s="159" t="str">
        <f t="shared" si="26"/>
        <v>MRPNLRB-MIDLoad Compare MPload MPs</v>
      </c>
      <c r="F291" s="159" t="str">
        <f t="shared" si="27"/>
        <v>MRPNLRB-MIDLoad Compare MP</v>
      </c>
      <c r="G291" s="218" t="s">
        <v>47</v>
      </c>
      <c r="H291" s="159" t="str">
        <f t="shared" si="28"/>
        <v>Completed</v>
      </c>
      <c r="I291" s="159" t="s">
        <v>47</v>
      </c>
      <c r="J291" s="159" t="str">
        <f t="shared" si="29"/>
        <v>MRPNLRB-MIDLoad Compare MPload MPsload MPs46120.708333333346120.7111111111</v>
      </c>
      <c r="K291" s="218" t="str">
        <f>IF(NOT(ISERROR(HLOOKUP(A291,'MCP-Tracker Old'!$10:$10,1,0))),"Y","N")</f>
        <v>Y</v>
      </c>
      <c r="L291" s="159"/>
      <c r="M291" s="159"/>
      <c r="N291" s="159"/>
      <c r="O291" s="2">
        <v>2603</v>
      </c>
      <c r="P291" s="3" t="s">
        <v>3649</v>
      </c>
      <c r="Q291" s="3" t="s">
        <v>383</v>
      </c>
      <c r="R291" s="3" t="s">
        <v>387</v>
      </c>
      <c r="S291" s="3" t="s">
        <v>388</v>
      </c>
      <c r="T291" s="4">
        <v>46120.708333333336</v>
      </c>
      <c r="U291" s="4">
        <v>46120.711111111108</v>
      </c>
      <c r="V291" s="4">
        <v>46120.711111111108</v>
      </c>
      <c r="W291" s="4" t="s">
        <v>42</v>
      </c>
      <c r="X291" s="3" t="s">
        <v>43</v>
      </c>
      <c r="Y291" s="4" t="s">
        <v>549</v>
      </c>
      <c r="Z291" s="2">
        <v>1</v>
      </c>
      <c r="AA291" s="3" t="s">
        <v>390</v>
      </c>
      <c r="AB291" s="5">
        <v>7.0000000000000007E-2</v>
      </c>
      <c r="AC291" s="5">
        <v>0</v>
      </c>
      <c r="AD291" s="5">
        <v>7.0000000000000007E-2</v>
      </c>
      <c r="AE291" s="5">
        <v>0</v>
      </c>
      <c r="AF291" s="5">
        <v>0</v>
      </c>
      <c r="AG291" s="5">
        <v>7.0000000000000007E-2</v>
      </c>
      <c r="AH291" s="6"/>
      <c r="AI291" s="6"/>
      <c r="AJ291" s="7">
        <v>0</v>
      </c>
      <c r="AK291" s="7">
        <v>0</v>
      </c>
      <c r="AL291" s="7">
        <v>0</v>
      </c>
      <c r="AM291" s="7">
        <v>0</v>
      </c>
      <c r="AN291" s="7">
        <v>0</v>
      </c>
      <c r="AO291" s="12"/>
      <c r="AP291" s="12"/>
      <c r="AQ291" s="12"/>
      <c r="AR291" s="12"/>
      <c r="AS291" s="12"/>
      <c r="AT291" s="12"/>
      <c r="AU291" s="12"/>
      <c r="AV291" s="12"/>
      <c r="AW291" s="12"/>
      <c r="AX291" s="12"/>
      <c r="AY291" s="12"/>
      <c r="AZ291" s="8"/>
    </row>
    <row r="292" spans="1:52" s="21" customFormat="1" ht="16.5" x14ac:dyDescent="0.25">
      <c r="A292" s="159" t="str">
        <f>_xlfn.XLOOKUP(Y292,Mapping!B:B,Mapping!J:J,"Not Found",0,1)</f>
        <v>Load Compare MP</v>
      </c>
      <c r="B292" s="159" t="str">
        <f t="shared" si="24"/>
        <v>NLRB-MIDLoad Compare MP46120.7111111111</v>
      </c>
      <c r="C292" s="159"/>
      <c r="D292" s="159" t="str">
        <f t="shared" si="25"/>
        <v>Model parameters comparison</v>
      </c>
      <c r="E292" s="159" t="str">
        <f t="shared" si="26"/>
        <v>MRPNLRB-MIDLoad Compare MPModel parameters comparison</v>
      </c>
      <c r="F292" s="159" t="str">
        <f t="shared" si="27"/>
        <v>MRPNLRB-MIDLoad Compare MP</v>
      </c>
      <c r="G292" s="218" t="s">
        <v>47</v>
      </c>
      <c r="H292" s="159" t="str">
        <f t="shared" si="28"/>
        <v>Completed</v>
      </c>
      <c r="I292" s="159" t="s">
        <v>47</v>
      </c>
      <c r="J292" s="159" t="str">
        <f t="shared" si="29"/>
        <v>MRPNLRB-MIDLoad Compare MPModel parameters comparisonModel parameters comparison46120.711111111146120.7111111111</v>
      </c>
      <c r="K292" s="218" t="str">
        <f>IF(NOT(ISERROR(HLOOKUP(A292,'MCP-Tracker Old'!$10:$10,1,0))),"Y","N")</f>
        <v>Y</v>
      </c>
      <c r="L292" s="159"/>
      <c r="M292" s="159"/>
      <c r="N292" s="159"/>
      <c r="O292" s="2">
        <v>2603</v>
      </c>
      <c r="P292" s="3" t="s">
        <v>3649</v>
      </c>
      <c r="Q292" s="3" t="s">
        <v>383</v>
      </c>
      <c r="R292" s="3" t="s">
        <v>53</v>
      </c>
      <c r="S292" s="3" t="s">
        <v>329</v>
      </c>
      <c r="T292" s="4">
        <v>46120.711111111108</v>
      </c>
      <c r="U292" s="4">
        <v>46120.711111111108</v>
      </c>
      <c r="V292" s="4">
        <v>46121.577777777777</v>
      </c>
      <c r="W292" s="4" t="s">
        <v>42</v>
      </c>
      <c r="X292" s="3" t="s">
        <v>43</v>
      </c>
      <c r="Y292" s="4" t="s">
        <v>549</v>
      </c>
      <c r="Z292" s="2">
        <v>1</v>
      </c>
      <c r="AA292" s="3" t="s">
        <v>55</v>
      </c>
      <c r="AB292" s="5">
        <v>0</v>
      </c>
      <c r="AC292" s="5">
        <v>0</v>
      </c>
      <c r="AD292" s="5">
        <v>0</v>
      </c>
      <c r="AE292" s="5">
        <v>0</v>
      </c>
      <c r="AF292" s="5">
        <v>0</v>
      </c>
      <c r="AG292" s="5">
        <v>0</v>
      </c>
      <c r="AH292" s="6"/>
      <c r="AI292" s="6"/>
      <c r="AJ292" s="7">
        <v>0</v>
      </c>
      <c r="AK292" s="7">
        <v>0</v>
      </c>
      <c r="AL292" s="7">
        <v>0</v>
      </c>
      <c r="AM292" s="7">
        <v>0</v>
      </c>
      <c r="AN292" s="7">
        <v>0</v>
      </c>
      <c r="AO292" s="12"/>
      <c r="AP292" s="12"/>
      <c r="AQ292" s="12"/>
      <c r="AR292" s="12"/>
      <c r="AS292" s="12"/>
      <c r="AT292" s="12"/>
      <c r="AU292" s="12"/>
      <c r="AV292" s="12"/>
      <c r="AW292" s="12"/>
      <c r="AX292" s="12"/>
      <c r="AY292" s="12"/>
      <c r="AZ292" s="8"/>
    </row>
    <row r="293" spans="1:52" s="21" customFormat="1" ht="16.5" x14ac:dyDescent="0.25">
      <c r="A293" s="159" t="str">
        <f>_xlfn.XLOOKUP(Y293,Mapping!B:B,Mapping!J:J,"Not Found",0,1)</f>
        <v>Load Market</v>
      </c>
      <c r="B293" s="159" t="str">
        <f t="shared" si="24"/>
        <v>LUDBLoad Market46120.9486111111</v>
      </c>
      <c r="C293" s="159"/>
      <c r="D293" s="159" t="str">
        <f t="shared" si="25"/>
        <v>load Market</v>
      </c>
      <c r="E293" s="159" t="str">
        <f t="shared" si="26"/>
        <v>MRPLUDBLoad Marketload Market</v>
      </c>
      <c r="F293" s="159" t="str">
        <f t="shared" si="27"/>
        <v>MRPLUDBLoad Market</v>
      </c>
      <c r="G293" s="218" t="s">
        <v>47</v>
      </c>
      <c r="H293" s="159" t="str">
        <f t="shared" si="28"/>
        <v>Completed</v>
      </c>
      <c r="I293" s="159" t="s">
        <v>47</v>
      </c>
      <c r="J293" s="159" t="str">
        <f t="shared" si="29"/>
        <v>MRPLUDBLoad Marketload Marketload Market46120.948611111146120.9743055556</v>
      </c>
      <c r="K293" s="218" t="str">
        <f>IF(NOT(ISERROR(HLOOKUP(A293,'MCP-Tracker Old'!$10:$10,1,0))),"Y","N")</f>
        <v>N</v>
      </c>
      <c r="L293" s="159"/>
      <c r="M293" s="159"/>
      <c r="N293" s="159"/>
      <c r="O293" s="2">
        <v>2603</v>
      </c>
      <c r="P293" s="3" t="s">
        <v>526</v>
      </c>
      <c r="Q293" s="3" t="s">
        <v>383</v>
      </c>
      <c r="R293" s="3" t="s">
        <v>394</v>
      </c>
      <c r="S293" s="3" t="s">
        <v>395</v>
      </c>
      <c r="T293" s="4">
        <v>46120.948611111111</v>
      </c>
      <c r="U293" s="4">
        <v>46120.974305555559</v>
      </c>
      <c r="V293" s="4">
        <v>46120.974999999999</v>
      </c>
      <c r="W293" s="4" t="s">
        <v>42</v>
      </c>
      <c r="X293" s="3" t="s">
        <v>43</v>
      </c>
      <c r="Y293" s="4" t="s">
        <v>533</v>
      </c>
      <c r="Z293" s="2">
        <v>1</v>
      </c>
      <c r="AA293" s="3" t="s">
        <v>397</v>
      </c>
      <c r="AB293" s="5">
        <v>0.62</v>
      </c>
      <c r="AC293" s="5">
        <v>0</v>
      </c>
      <c r="AD293" s="5">
        <v>0.62</v>
      </c>
      <c r="AE293" s="5">
        <v>0</v>
      </c>
      <c r="AF293" s="5">
        <v>0</v>
      </c>
      <c r="AG293" s="5">
        <v>0.62</v>
      </c>
      <c r="AH293" s="6"/>
      <c r="AI293" s="6"/>
      <c r="AJ293" s="7">
        <v>0</v>
      </c>
      <c r="AK293" s="7">
        <v>0</v>
      </c>
      <c r="AL293" s="7">
        <v>0</v>
      </c>
      <c r="AM293" s="7">
        <v>0</v>
      </c>
      <c r="AN293" s="7">
        <v>0</v>
      </c>
      <c r="AO293" s="12"/>
      <c r="AP293" s="12"/>
      <c r="AQ293" s="12"/>
      <c r="AR293" s="12"/>
      <c r="AS293" s="12"/>
      <c r="AT293" s="12"/>
      <c r="AU293" s="12"/>
      <c r="AV293" s="12"/>
      <c r="AW293" s="12"/>
      <c r="AX293" s="12"/>
      <c r="AY293" s="12"/>
      <c r="AZ293" s="8"/>
    </row>
    <row r="294" spans="1:52" s="21" customFormat="1" ht="16.5" x14ac:dyDescent="0.25">
      <c r="A294" s="159" t="str">
        <f>_xlfn.XLOOKUP(Y294,Mapping!B:B,Mapping!J:J,"Not Found",0,1)</f>
        <v>Import Strategies</v>
      </c>
      <c r="B294" s="159" t="str">
        <f t="shared" si="24"/>
        <v>NLBTRImport Strategies46120.9652777778</v>
      </c>
      <c r="C294" s="159"/>
      <c r="D294" s="159" t="str">
        <f t="shared" si="25"/>
        <v>import strategies</v>
      </c>
      <c r="E294" s="159" t="str">
        <f t="shared" si="26"/>
        <v>MCPNLBTRImport Strategiesimport strategies</v>
      </c>
      <c r="F294" s="159" t="str">
        <f t="shared" si="27"/>
        <v>MCPNLBTRImport Strategies</v>
      </c>
      <c r="G294" s="218" t="s">
        <v>47</v>
      </c>
      <c r="H294" s="159" t="str">
        <f t="shared" si="28"/>
        <v>Completed</v>
      </c>
      <c r="I294" s="159" t="s">
        <v>47</v>
      </c>
      <c r="J294" s="159" t="str">
        <f t="shared" si="29"/>
        <v>MCPNLBTRImport Strategiesimport strategiesimport strategies46120.965277777846120.9868055556</v>
      </c>
      <c r="K294" s="218" t="str">
        <f>IF(NOT(ISERROR(HLOOKUP(A294,'MCP-Tracker Old'!$10:$10,1,0))),"Y","N")</f>
        <v>Y</v>
      </c>
      <c r="L294" s="159"/>
      <c r="M294" s="159"/>
      <c r="N294" s="159"/>
      <c r="O294" s="2">
        <v>2603</v>
      </c>
      <c r="P294" s="3" t="s">
        <v>260</v>
      </c>
      <c r="Q294" s="3" t="s">
        <v>39</v>
      </c>
      <c r="R294" s="3" t="s">
        <v>145</v>
      </c>
      <c r="S294" s="3" t="s">
        <v>156</v>
      </c>
      <c r="T294" s="4">
        <v>46120.965277777781</v>
      </c>
      <c r="U294" s="4">
        <v>46120.986805555556</v>
      </c>
      <c r="V294" s="4">
        <v>46121.719444444447</v>
      </c>
      <c r="W294" s="4" t="s">
        <v>42</v>
      </c>
      <c r="X294" s="3" t="s">
        <v>43</v>
      </c>
      <c r="Y294" s="4" t="s">
        <v>3783</v>
      </c>
      <c r="Z294" s="2">
        <v>3</v>
      </c>
      <c r="AA294" s="3" t="s">
        <v>148</v>
      </c>
      <c r="AB294" s="5">
        <v>0.52</v>
      </c>
      <c r="AC294" s="5">
        <v>0.52</v>
      </c>
      <c r="AD294" s="5">
        <v>0</v>
      </c>
      <c r="AE294" s="5">
        <v>13</v>
      </c>
      <c r="AF294" s="5">
        <v>13.52</v>
      </c>
      <c r="AG294" s="5">
        <v>13.52</v>
      </c>
      <c r="AH294" s="6"/>
      <c r="AI294" s="6"/>
      <c r="AJ294" s="7">
        <v>0</v>
      </c>
      <c r="AK294" s="7">
        <v>0</v>
      </c>
      <c r="AL294" s="7">
        <v>0</v>
      </c>
      <c r="AM294" s="7">
        <v>0</v>
      </c>
      <c r="AN294" s="7">
        <v>0</v>
      </c>
      <c r="AO294" s="12"/>
      <c r="AP294" s="12"/>
      <c r="AQ294" s="12"/>
      <c r="AR294" s="12"/>
      <c r="AS294" s="12"/>
      <c r="AT294" s="12"/>
      <c r="AU294" s="12"/>
      <c r="AV294" s="12"/>
      <c r="AW294" s="12"/>
      <c r="AX294" s="12"/>
      <c r="AY294" s="12"/>
      <c r="AZ294" s="8"/>
    </row>
    <row r="295" spans="1:52" s="21" customFormat="1" ht="16.5" x14ac:dyDescent="0.25">
      <c r="A295" s="159" t="str">
        <f>_xlfn.XLOOKUP(Y295,Mapping!B:B,Mapping!J:J,"Not Found",0,1)</f>
        <v>Load Pos</v>
      </c>
      <c r="B295" s="159" t="str">
        <f t="shared" si="24"/>
        <v>LUDBLoad Pos46120.975</v>
      </c>
      <c r="C295" s="159"/>
      <c r="D295" s="159" t="str">
        <f t="shared" si="25"/>
        <v>load Portfolio</v>
      </c>
      <c r="E295" s="159" t="str">
        <f t="shared" si="26"/>
        <v>MRPLUDBLoad Posload Portfolio</v>
      </c>
      <c r="F295" s="159" t="str">
        <f t="shared" si="27"/>
        <v>MRPLUDBLoad Pos</v>
      </c>
      <c r="G295" s="218" t="s">
        <v>47</v>
      </c>
      <c r="H295" s="159" t="str">
        <f t="shared" si="28"/>
        <v>Completed</v>
      </c>
      <c r="I295" s="159" t="s">
        <v>47</v>
      </c>
      <c r="J295" s="159" t="str">
        <f t="shared" si="29"/>
        <v>MRPLUDBLoad Posload Portfolioload Portfolio46120.97546120.9881944444</v>
      </c>
      <c r="K295" s="218" t="str">
        <f>IF(NOT(ISERROR(HLOOKUP(A295,'MCP-Tracker Old'!$10:$10,1,0))),"Y","N")</f>
        <v>Y</v>
      </c>
      <c r="L295" s="159"/>
      <c r="M295" s="159"/>
      <c r="N295" s="159"/>
      <c r="O295" s="2">
        <v>2603</v>
      </c>
      <c r="P295" s="3" t="s">
        <v>526</v>
      </c>
      <c r="Q295" s="3" t="s">
        <v>383</v>
      </c>
      <c r="R295" s="3" t="s">
        <v>402</v>
      </c>
      <c r="S295" s="3" t="s">
        <v>403</v>
      </c>
      <c r="T295" s="4">
        <v>46120.974999999999</v>
      </c>
      <c r="U295" s="4">
        <v>46120.988194444442</v>
      </c>
      <c r="V295" s="4">
        <v>46120.988194444442</v>
      </c>
      <c r="W295" s="4" t="s">
        <v>42</v>
      </c>
      <c r="X295" s="3" t="s">
        <v>43</v>
      </c>
      <c r="Y295" s="4" t="s">
        <v>534</v>
      </c>
      <c r="Z295" s="2">
        <v>1</v>
      </c>
      <c r="AA295" s="3" t="s">
        <v>404</v>
      </c>
      <c r="AB295" s="5">
        <v>0.32</v>
      </c>
      <c r="AC295" s="5">
        <v>0</v>
      </c>
      <c r="AD295" s="5">
        <v>0.32</v>
      </c>
      <c r="AE295" s="5">
        <v>0</v>
      </c>
      <c r="AF295" s="5">
        <v>0</v>
      </c>
      <c r="AG295" s="5">
        <v>0.32</v>
      </c>
      <c r="AH295" s="6"/>
      <c r="AI295" s="6"/>
      <c r="AJ295" s="7">
        <v>0</v>
      </c>
      <c r="AK295" s="7">
        <v>0</v>
      </c>
      <c r="AL295" s="7">
        <v>0</v>
      </c>
      <c r="AM295" s="7">
        <v>0</v>
      </c>
      <c r="AN295" s="7">
        <v>0</v>
      </c>
      <c r="AO295" s="12"/>
      <c r="AP295" s="12"/>
      <c r="AQ295" s="12"/>
      <c r="AR295" s="12"/>
      <c r="AS295" s="12"/>
      <c r="AT295" s="12"/>
      <c r="AU295" s="12"/>
      <c r="AV295" s="12"/>
      <c r="AW295" s="12"/>
      <c r="AX295" s="12"/>
      <c r="AY295" s="12"/>
      <c r="AZ295" s="8"/>
    </row>
    <row r="296" spans="1:52" s="21" customFormat="1" ht="16.5" x14ac:dyDescent="0.25">
      <c r="A296" s="159" t="str">
        <f>_xlfn.XLOOKUP(Y296,Mapping!B:B,Mapping!J:J,"Not Found",0,1)</f>
        <v>Load Pos</v>
      </c>
      <c r="B296" s="159" t="str">
        <f t="shared" si="24"/>
        <v>LUDBLoad Pos46120.9881944444</v>
      </c>
      <c r="C296" s="159"/>
      <c r="D296" s="159" t="str">
        <f t="shared" si="25"/>
        <v>copy from</v>
      </c>
      <c r="E296" s="159" t="str">
        <f t="shared" si="26"/>
        <v>MRPLUDBLoad Poscopy from</v>
      </c>
      <c r="F296" s="159" t="str">
        <f t="shared" si="27"/>
        <v>MRPLUDBLoad Pos</v>
      </c>
      <c r="G296" s="218" t="s">
        <v>47</v>
      </c>
      <c r="H296" s="159" t="str">
        <f t="shared" si="28"/>
        <v>Completed</v>
      </c>
      <c r="I296" s="159" t="s">
        <v>47</v>
      </c>
      <c r="J296" s="159" t="str">
        <f t="shared" si="29"/>
        <v>MRPLUDBLoad Poscopy fromcopy from46120.988194444446120.9888888889</v>
      </c>
      <c r="K296" s="218" t="str">
        <f>IF(NOT(ISERROR(HLOOKUP(A296,'MCP-Tracker Old'!$10:$10,1,0))),"Y","N")</f>
        <v>Y</v>
      </c>
      <c r="L296" s="159"/>
      <c r="M296" s="159"/>
      <c r="N296" s="159"/>
      <c r="O296" s="2">
        <v>2603</v>
      </c>
      <c r="P296" s="3" t="s">
        <v>526</v>
      </c>
      <c r="Q296" s="3" t="s">
        <v>383</v>
      </c>
      <c r="R296" s="3" t="s">
        <v>82</v>
      </c>
      <c r="S296" s="3" t="s">
        <v>83</v>
      </c>
      <c r="T296" s="4">
        <v>46120.988194444442</v>
      </c>
      <c r="U296" s="4">
        <v>46120.988888888889</v>
      </c>
      <c r="V296" s="4">
        <v>46120.988888888889</v>
      </c>
      <c r="W296" s="4" t="s">
        <v>42</v>
      </c>
      <c r="X296" s="3" t="s">
        <v>43</v>
      </c>
      <c r="Y296" s="4" t="s">
        <v>534</v>
      </c>
      <c r="Z296" s="2">
        <v>1</v>
      </c>
      <c r="AA296" s="3" t="s">
        <v>84</v>
      </c>
      <c r="AB296" s="5">
        <v>0.02</v>
      </c>
      <c r="AC296" s="5">
        <v>0</v>
      </c>
      <c r="AD296" s="5">
        <v>0.02</v>
      </c>
      <c r="AE296" s="5">
        <v>0</v>
      </c>
      <c r="AF296" s="5">
        <v>0</v>
      </c>
      <c r="AG296" s="5">
        <v>0.02</v>
      </c>
      <c r="AH296" s="6"/>
      <c r="AI296" s="6"/>
      <c r="AJ296" s="7">
        <v>0</v>
      </c>
      <c r="AK296" s="7">
        <v>0</v>
      </c>
      <c r="AL296" s="7">
        <v>0</v>
      </c>
      <c r="AM296" s="7">
        <v>0</v>
      </c>
      <c r="AN296" s="7">
        <v>0</v>
      </c>
      <c r="AO296" s="12"/>
      <c r="AP296" s="12"/>
      <c r="AQ296" s="12"/>
      <c r="AR296" s="12"/>
      <c r="AS296" s="12"/>
      <c r="AT296" s="12"/>
      <c r="AU296" s="12"/>
      <c r="AV296" s="12"/>
      <c r="AW296" s="12"/>
      <c r="AX296" s="12"/>
      <c r="AY296" s="12"/>
      <c r="AZ296" s="8"/>
    </row>
    <row r="297" spans="1:52" s="21" customFormat="1" ht="16.5" x14ac:dyDescent="0.25">
      <c r="A297" s="159" t="str">
        <f>_xlfn.XLOOKUP(Y297,Mapping!B:B,Mapping!J:J,"Not Found",0,1)</f>
        <v>Load Pos</v>
      </c>
      <c r="B297" s="159" t="str">
        <f t="shared" si="24"/>
        <v>LUDBLoad Pos46120.9888888889</v>
      </c>
      <c r="C297" s="159"/>
      <c r="D297" s="159" t="str">
        <f t="shared" si="25"/>
        <v>Pos Detailed OLAP export</v>
      </c>
      <c r="E297" s="159" t="str">
        <f t="shared" si="26"/>
        <v>MRPLUDBLoad PosPos Detailed OLAP export</v>
      </c>
      <c r="F297" s="159" t="str">
        <f t="shared" si="27"/>
        <v>MRPLUDBLoad Pos</v>
      </c>
      <c r="G297" s="218" t="s">
        <v>47</v>
      </c>
      <c r="H297" s="159" t="str">
        <f t="shared" si="28"/>
        <v>Completed</v>
      </c>
      <c r="I297" s="159" t="s">
        <v>47</v>
      </c>
      <c r="J297" s="159" t="str">
        <f t="shared" si="29"/>
        <v>MRPLUDBLoad PosPos Detailed OLAP exportPos Detailed OLAP export46120.988888888946120.9916666667</v>
      </c>
      <c r="K297" s="218" t="str">
        <f>IF(NOT(ISERROR(HLOOKUP(A297,'MCP-Tracker Old'!$10:$10,1,0))),"Y","N")</f>
        <v>Y</v>
      </c>
      <c r="L297" s="159"/>
      <c r="M297" s="159"/>
      <c r="N297" s="159"/>
      <c r="O297" s="2">
        <v>2603</v>
      </c>
      <c r="P297" s="3" t="s">
        <v>526</v>
      </c>
      <c r="Q297" s="3" t="s">
        <v>383</v>
      </c>
      <c r="R297" s="3" t="s">
        <v>505</v>
      </c>
      <c r="S297" s="3" t="s">
        <v>506</v>
      </c>
      <c r="T297" s="4">
        <v>46120.988888888889</v>
      </c>
      <c r="U297" s="4">
        <v>46120.991666666669</v>
      </c>
      <c r="V297" s="4">
        <v>46120.991666666669</v>
      </c>
      <c r="W297" s="4" t="s">
        <v>42</v>
      </c>
      <c r="X297" s="3" t="s">
        <v>43</v>
      </c>
      <c r="Y297" s="4" t="s">
        <v>534</v>
      </c>
      <c r="Z297" s="2">
        <v>1</v>
      </c>
      <c r="AA297" s="3" t="s">
        <v>507</v>
      </c>
      <c r="AB297" s="5">
        <v>7.0000000000000007E-2</v>
      </c>
      <c r="AC297" s="5">
        <v>0</v>
      </c>
      <c r="AD297" s="5">
        <v>7.0000000000000007E-2</v>
      </c>
      <c r="AE297" s="5">
        <v>0</v>
      </c>
      <c r="AF297" s="5">
        <v>0</v>
      </c>
      <c r="AG297" s="5">
        <v>7.0000000000000007E-2</v>
      </c>
      <c r="AH297" s="6"/>
      <c r="AI297" s="6"/>
      <c r="AJ297" s="7">
        <v>0</v>
      </c>
      <c r="AK297" s="7">
        <v>0</v>
      </c>
      <c r="AL297" s="7">
        <v>0</v>
      </c>
      <c r="AM297" s="7">
        <v>0</v>
      </c>
      <c r="AN297" s="7">
        <v>0</v>
      </c>
      <c r="AO297" s="12"/>
      <c r="AP297" s="12"/>
      <c r="AQ297" s="12"/>
      <c r="AR297" s="12"/>
      <c r="AS297" s="12"/>
      <c r="AT297" s="12"/>
      <c r="AU297" s="12"/>
      <c r="AV297" s="12"/>
      <c r="AW297" s="12"/>
      <c r="AX297" s="12"/>
      <c r="AY297" s="12"/>
      <c r="AZ297" s="8"/>
    </row>
    <row r="298" spans="1:52" s="21" customFormat="1" ht="16.5" x14ac:dyDescent="0.25">
      <c r="A298" s="159" t="str">
        <f>_xlfn.XLOOKUP(Y298,Mapping!B:B,Mapping!J:J,"Not Found",0,1)</f>
        <v>Load Pos</v>
      </c>
      <c r="B298" s="159" t="str">
        <f t="shared" si="24"/>
        <v>LUDBLoad Pos46120.9916666667</v>
      </c>
      <c r="C298" s="159"/>
      <c r="D298" s="159" t="str">
        <f t="shared" si="25"/>
        <v>Stratification</v>
      </c>
      <c r="E298" s="159" t="str">
        <f t="shared" si="26"/>
        <v>MRPLUDBLoad PosStratification</v>
      </c>
      <c r="F298" s="159" t="str">
        <f t="shared" si="27"/>
        <v>MRPLUDBLoad Pos</v>
      </c>
      <c r="G298" s="218" t="s">
        <v>47</v>
      </c>
      <c r="H298" s="159" t="str">
        <f t="shared" si="28"/>
        <v>Completed</v>
      </c>
      <c r="I298" s="159" t="s">
        <v>47</v>
      </c>
      <c r="J298" s="159" t="str">
        <f t="shared" si="29"/>
        <v>MRPLUDBLoad PosStratificationStratification46120.991666666746120.9951388889</v>
      </c>
      <c r="K298" s="218" t="str">
        <f>IF(NOT(ISERROR(HLOOKUP(A298,'MCP-Tracker Old'!$10:$10,1,0))),"Y","N")</f>
        <v>Y</v>
      </c>
      <c r="L298" s="159"/>
      <c r="M298" s="159"/>
      <c r="N298" s="159"/>
      <c r="O298" s="2">
        <v>2603</v>
      </c>
      <c r="P298" s="3" t="s">
        <v>526</v>
      </c>
      <c r="Q298" s="3" t="s">
        <v>383</v>
      </c>
      <c r="R298" s="3" t="s">
        <v>76</v>
      </c>
      <c r="S298" s="3" t="s">
        <v>77</v>
      </c>
      <c r="T298" s="4">
        <v>46120.991666666669</v>
      </c>
      <c r="U298" s="4">
        <v>46120.995138888888</v>
      </c>
      <c r="V298" s="4">
        <v>46120.995138888888</v>
      </c>
      <c r="W298" s="4" t="s">
        <v>42</v>
      </c>
      <c r="X298" s="3" t="s">
        <v>43</v>
      </c>
      <c r="Y298" s="4" t="s">
        <v>534</v>
      </c>
      <c r="Z298" s="2">
        <v>1</v>
      </c>
      <c r="AA298" s="3" t="s">
        <v>78</v>
      </c>
      <c r="AB298" s="5">
        <v>0.08</v>
      </c>
      <c r="AC298" s="5">
        <v>0</v>
      </c>
      <c r="AD298" s="5">
        <v>0.08</v>
      </c>
      <c r="AE298" s="5">
        <v>0</v>
      </c>
      <c r="AF298" s="5">
        <v>0</v>
      </c>
      <c r="AG298" s="5">
        <v>0.08</v>
      </c>
      <c r="AH298" s="6"/>
      <c r="AI298" s="6"/>
      <c r="AJ298" s="7">
        <v>0</v>
      </c>
      <c r="AK298" s="7">
        <v>0</v>
      </c>
      <c r="AL298" s="7">
        <v>0</v>
      </c>
      <c r="AM298" s="7">
        <v>0</v>
      </c>
      <c r="AN298" s="7">
        <v>0</v>
      </c>
      <c r="AO298" s="12"/>
      <c r="AP298" s="12"/>
      <c r="AQ298" s="12"/>
      <c r="AR298" s="12"/>
      <c r="AS298" s="12"/>
      <c r="AT298" s="12"/>
      <c r="AU298" s="12"/>
      <c r="AV298" s="12"/>
      <c r="AW298" s="12"/>
      <c r="AX298" s="12"/>
      <c r="AY298" s="12"/>
      <c r="AZ298" s="8"/>
    </row>
    <row r="299" spans="1:52" s="21" customFormat="1" ht="16.5" x14ac:dyDescent="0.25">
      <c r="A299" s="159" t="str">
        <f>_xlfn.XLOOKUP(Y299,Mapping!B:B,Mapping!J:J,"Not Found",0,1)</f>
        <v>Load Pos</v>
      </c>
      <c r="B299" s="159" t="str">
        <f t="shared" si="24"/>
        <v>LUDBLoad Pos46120.9951388889</v>
      </c>
      <c r="C299" s="159"/>
      <c r="D299" s="159" t="str">
        <f t="shared" si="25"/>
        <v>Pos Stratified OLAP export</v>
      </c>
      <c r="E299" s="159" t="str">
        <f t="shared" si="26"/>
        <v>MRPLUDBLoad PosPos Stratified OLAP export</v>
      </c>
      <c r="F299" s="159" t="str">
        <f t="shared" si="27"/>
        <v>MRPLUDBLoad Pos</v>
      </c>
      <c r="G299" s="218" t="s">
        <v>47</v>
      </c>
      <c r="H299" s="159" t="str">
        <f t="shared" si="28"/>
        <v>Completed</v>
      </c>
      <c r="I299" s="159" t="s">
        <v>47</v>
      </c>
      <c r="J299" s="159" t="str">
        <f t="shared" si="29"/>
        <v>MRPLUDBLoad PosPos Stratified OLAP exportPos Stratified OLAP export46120.995138888946120.9965277778</v>
      </c>
      <c r="K299" s="218" t="str">
        <f>IF(NOT(ISERROR(HLOOKUP(A299,'MCP-Tracker Old'!$10:$10,1,0))),"Y","N")</f>
        <v>Y</v>
      </c>
      <c r="L299" s="159"/>
      <c r="M299" s="159"/>
      <c r="N299" s="159"/>
      <c r="O299" s="2">
        <v>2603</v>
      </c>
      <c r="P299" s="3" t="s">
        <v>526</v>
      </c>
      <c r="Q299" s="3" t="s">
        <v>383</v>
      </c>
      <c r="R299" s="3" t="s">
        <v>508</v>
      </c>
      <c r="S299" s="3" t="s">
        <v>509</v>
      </c>
      <c r="T299" s="4">
        <v>46120.995138888888</v>
      </c>
      <c r="U299" s="4">
        <v>46120.996527777781</v>
      </c>
      <c r="V299" s="4">
        <v>46120.99722222222</v>
      </c>
      <c r="W299" s="4" t="s">
        <v>42</v>
      </c>
      <c r="X299" s="3" t="s">
        <v>43</v>
      </c>
      <c r="Y299" s="4" t="s">
        <v>534</v>
      </c>
      <c r="Z299" s="2">
        <v>1</v>
      </c>
      <c r="AA299" s="3" t="s">
        <v>510</v>
      </c>
      <c r="AB299" s="5">
        <v>0.03</v>
      </c>
      <c r="AC299" s="5">
        <v>0</v>
      </c>
      <c r="AD299" s="5">
        <v>0.03</v>
      </c>
      <c r="AE299" s="5">
        <v>0</v>
      </c>
      <c r="AF299" s="5">
        <v>0</v>
      </c>
      <c r="AG299" s="5">
        <v>0.03</v>
      </c>
      <c r="AH299" s="6"/>
      <c r="AI299" s="6"/>
      <c r="AJ299" s="7">
        <v>0</v>
      </c>
      <c r="AK299" s="7">
        <v>0</v>
      </c>
      <c r="AL299" s="7">
        <v>0</v>
      </c>
      <c r="AM299" s="7">
        <v>0</v>
      </c>
      <c r="AN299" s="7">
        <v>0</v>
      </c>
      <c r="AO299" s="12"/>
      <c r="AP299" s="12"/>
      <c r="AQ299" s="12"/>
      <c r="AR299" s="12"/>
      <c r="AS299" s="12"/>
      <c r="AT299" s="12"/>
      <c r="AU299" s="12"/>
      <c r="AV299" s="12"/>
      <c r="AW299" s="12"/>
      <c r="AX299" s="12"/>
      <c r="AY299" s="12"/>
      <c r="AZ299" s="8"/>
    </row>
    <row r="300" spans="1:52" s="21" customFormat="1" ht="16.5" x14ac:dyDescent="0.25">
      <c r="A300" s="159" t="str">
        <f>_xlfn.XLOOKUP(Y300,Mapping!B:B,Mapping!J:J,"Not Found",0,1)</f>
        <v>Generate Load</v>
      </c>
      <c r="B300" s="159" t="str">
        <f t="shared" si="24"/>
        <v>LUDBGenerate Load46120.9972222222</v>
      </c>
      <c r="C300" s="159"/>
      <c r="D300" s="159" t="str">
        <f t="shared" si="25"/>
        <v>Generate DD SAV</v>
      </c>
      <c r="E300" s="159" t="str">
        <f t="shared" si="26"/>
        <v>MRPLUDBGenerate LoadGenerate DD SAV</v>
      </c>
      <c r="F300" s="159" t="str">
        <f t="shared" si="27"/>
        <v>MRPLUDBGenerate Load</v>
      </c>
      <c r="G300" s="218" t="s">
        <v>47</v>
      </c>
      <c r="H300" s="159" t="str">
        <f t="shared" si="28"/>
        <v>Completed</v>
      </c>
      <c r="I300" s="159" t="s">
        <v>47</v>
      </c>
      <c r="J300" s="159" t="str">
        <f t="shared" si="29"/>
        <v>MRPLUDBGenerate LoadGenerate DD SAVGenerate DD SAV46120.997222222246120.9972222222</v>
      </c>
      <c r="K300" s="218" t="str">
        <f>IF(NOT(ISERROR(HLOOKUP(A300,'MCP-Tracker Old'!$10:$10,1,0))),"Y","N")</f>
        <v>N</v>
      </c>
      <c r="L300" s="159"/>
      <c r="M300" s="159"/>
      <c r="N300" s="159"/>
      <c r="O300" s="2">
        <v>2603</v>
      </c>
      <c r="P300" s="3" t="s">
        <v>526</v>
      </c>
      <c r="Q300" s="3" t="s">
        <v>383</v>
      </c>
      <c r="R300" s="3" t="s">
        <v>408</v>
      </c>
      <c r="S300" s="3" t="s">
        <v>409</v>
      </c>
      <c r="T300" s="4">
        <v>46120.99722222222</v>
      </c>
      <c r="U300" s="4">
        <v>46120.99722222222</v>
      </c>
      <c r="V300" s="4">
        <v>46120.99722222222</v>
      </c>
      <c r="W300" s="4" t="s">
        <v>42</v>
      </c>
      <c r="X300" s="3" t="s">
        <v>43</v>
      </c>
      <c r="Y300" s="4" t="s">
        <v>535</v>
      </c>
      <c r="Z300" s="2">
        <v>1</v>
      </c>
      <c r="AA300" s="3" t="s">
        <v>411</v>
      </c>
      <c r="AB300" s="5">
        <v>0</v>
      </c>
      <c r="AC300" s="5">
        <v>0</v>
      </c>
      <c r="AD300" s="5">
        <v>0</v>
      </c>
      <c r="AE300" s="5">
        <v>0</v>
      </c>
      <c r="AF300" s="5">
        <v>0</v>
      </c>
      <c r="AG300" s="5">
        <v>0</v>
      </c>
      <c r="AH300" s="6"/>
      <c r="AI300" s="6"/>
      <c r="AJ300" s="7">
        <v>0</v>
      </c>
      <c r="AK300" s="7">
        <v>0</v>
      </c>
      <c r="AL300" s="7">
        <v>0</v>
      </c>
      <c r="AM300" s="7">
        <v>0</v>
      </c>
      <c r="AN300" s="7">
        <v>0</v>
      </c>
      <c r="AO300" s="12"/>
      <c r="AP300" s="12"/>
      <c r="AQ300" s="12"/>
      <c r="AR300" s="12"/>
      <c r="AS300" s="12"/>
      <c r="AT300" s="12"/>
      <c r="AU300" s="12"/>
      <c r="AV300" s="12"/>
      <c r="AW300" s="12"/>
      <c r="AX300" s="12"/>
      <c r="AY300" s="12"/>
      <c r="AZ300" s="8"/>
    </row>
    <row r="301" spans="1:52" s="21" customFormat="1" ht="16.5" x14ac:dyDescent="0.25">
      <c r="A301" s="159" t="str">
        <f>_xlfn.XLOOKUP(Y301,Mapping!B:B,Mapping!J:J,"Not Found",0,1)</f>
        <v>Generate Load</v>
      </c>
      <c r="B301" s="159" t="str">
        <f t="shared" si="24"/>
        <v>LUDBGenerate Load46120.9972222222</v>
      </c>
      <c r="C301" s="159"/>
      <c r="D301" s="159" t="str">
        <f t="shared" si="25"/>
        <v>Load DD SAV</v>
      </c>
      <c r="E301" s="159" t="str">
        <f t="shared" si="26"/>
        <v>MRPLUDBGenerate LoadLoad DD SAV</v>
      </c>
      <c r="F301" s="159" t="str">
        <f t="shared" si="27"/>
        <v>MRPLUDBGenerate Load</v>
      </c>
      <c r="G301" s="218" t="s">
        <v>47</v>
      </c>
      <c r="H301" s="159" t="str">
        <f t="shared" si="28"/>
        <v>Completed</v>
      </c>
      <c r="I301" s="159" t="s">
        <v>47</v>
      </c>
      <c r="J301" s="159" t="str">
        <f t="shared" si="29"/>
        <v>MRPLUDBGenerate LoadLoad DD SAVLoad DD SAV46120.997222222246121.0041666667</v>
      </c>
      <c r="K301" s="218" t="str">
        <f>IF(NOT(ISERROR(HLOOKUP(A301,'MCP-Tracker Old'!$10:$10,1,0))),"Y","N")</f>
        <v>N</v>
      </c>
      <c r="L301" s="159"/>
      <c r="M301" s="159"/>
      <c r="N301" s="159"/>
      <c r="O301" s="2">
        <v>2603</v>
      </c>
      <c r="P301" s="3" t="s">
        <v>526</v>
      </c>
      <c r="Q301" s="3" t="s">
        <v>383</v>
      </c>
      <c r="R301" s="3" t="s">
        <v>412</v>
      </c>
      <c r="S301" s="3" t="s">
        <v>413</v>
      </c>
      <c r="T301" s="4">
        <v>46120.99722222222</v>
      </c>
      <c r="U301" s="4">
        <v>46121.004166666666</v>
      </c>
      <c r="V301" s="4">
        <v>46121.004166666666</v>
      </c>
      <c r="W301" s="4" t="s">
        <v>42</v>
      </c>
      <c r="X301" s="3" t="s">
        <v>43</v>
      </c>
      <c r="Y301" s="4" t="s">
        <v>535</v>
      </c>
      <c r="Z301" s="2">
        <v>1</v>
      </c>
      <c r="AA301" s="3" t="s">
        <v>414</v>
      </c>
      <c r="AB301" s="5">
        <v>0.17</v>
      </c>
      <c r="AC301" s="5">
        <v>0</v>
      </c>
      <c r="AD301" s="5">
        <v>0.17</v>
      </c>
      <c r="AE301" s="5">
        <v>0</v>
      </c>
      <c r="AF301" s="5">
        <v>0</v>
      </c>
      <c r="AG301" s="5">
        <v>0.17</v>
      </c>
      <c r="AH301" s="6"/>
      <c r="AI301" s="6"/>
      <c r="AJ301" s="7">
        <v>0</v>
      </c>
      <c r="AK301" s="7">
        <v>0</v>
      </c>
      <c r="AL301" s="7">
        <v>0</v>
      </c>
      <c r="AM301" s="7">
        <v>0</v>
      </c>
      <c r="AN301" s="7">
        <v>0</v>
      </c>
      <c r="AO301" s="12"/>
      <c r="AP301" s="12"/>
      <c r="AQ301" s="12"/>
      <c r="AR301" s="12"/>
      <c r="AS301" s="12"/>
      <c r="AT301" s="12"/>
      <c r="AU301" s="12"/>
      <c r="AV301" s="12"/>
      <c r="AW301" s="12"/>
      <c r="AX301" s="12"/>
      <c r="AY301" s="12"/>
      <c r="AZ301" s="8"/>
    </row>
    <row r="302" spans="1:52" s="21" customFormat="1" ht="16.5" x14ac:dyDescent="0.25">
      <c r="A302" s="159" t="str">
        <f>_xlfn.XLOOKUP(Y302,Mapping!B:B,Mapping!J:J,"Not Found",0,1)</f>
        <v>Generate Load</v>
      </c>
      <c r="B302" s="159" t="str">
        <f t="shared" si="24"/>
        <v>LUDBGenerate Load46121.0041666667</v>
      </c>
      <c r="C302" s="159"/>
      <c r="D302" s="159" t="str">
        <f t="shared" si="25"/>
        <v>Generate DD MOR</v>
      </c>
      <c r="E302" s="159" t="str">
        <f t="shared" si="26"/>
        <v>MRPLUDBGenerate LoadGenerate DD MOR</v>
      </c>
      <c r="F302" s="159" t="str">
        <f t="shared" si="27"/>
        <v>MRPLUDBGenerate Load</v>
      </c>
      <c r="G302" s="218" t="s">
        <v>47</v>
      </c>
      <c r="H302" s="159" t="str">
        <f t="shared" si="28"/>
        <v>Completed</v>
      </c>
      <c r="I302" s="159" t="s">
        <v>47</v>
      </c>
      <c r="J302" s="159" t="str">
        <f t="shared" si="29"/>
        <v>MRPLUDBGenerate LoadGenerate DD MORGenerate DD MOR46121.004166666746121.0041666667</v>
      </c>
      <c r="K302" s="218" t="str">
        <f>IF(NOT(ISERROR(HLOOKUP(A302,'MCP-Tracker Old'!$10:$10,1,0))),"Y","N")</f>
        <v>N</v>
      </c>
      <c r="L302" s="159"/>
      <c r="M302" s="159"/>
      <c r="N302" s="159"/>
      <c r="O302" s="2">
        <v>2603</v>
      </c>
      <c r="P302" s="3" t="s">
        <v>526</v>
      </c>
      <c r="Q302" s="3" t="s">
        <v>383</v>
      </c>
      <c r="R302" s="3" t="s">
        <v>422</v>
      </c>
      <c r="S302" s="3" t="s">
        <v>423</v>
      </c>
      <c r="T302" s="4">
        <v>46121.004166666666</v>
      </c>
      <c r="U302" s="4">
        <v>46121.004166666666</v>
      </c>
      <c r="V302" s="4">
        <v>46121.004166666666</v>
      </c>
      <c r="W302" s="4" t="s">
        <v>42</v>
      </c>
      <c r="X302" s="3" t="s">
        <v>43</v>
      </c>
      <c r="Y302" s="4" t="s">
        <v>536</v>
      </c>
      <c r="Z302" s="2">
        <v>1</v>
      </c>
      <c r="AA302" s="3" t="s">
        <v>425</v>
      </c>
      <c r="AB302" s="5">
        <v>0</v>
      </c>
      <c r="AC302" s="5">
        <v>0</v>
      </c>
      <c r="AD302" s="5">
        <v>0</v>
      </c>
      <c r="AE302" s="5">
        <v>0</v>
      </c>
      <c r="AF302" s="5">
        <v>0</v>
      </c>
      <c r="AG302" s="5">
        <v>0</v>
      </c>
      <c r="AH302" s="6"/>
      <c r="AI302" s="6"/>
      <c r="AJ302" s="7">
        <v>0</v>
      </c>
      <c r="AK302" s="7">
        <v>0</v>
      </c>
      <c r="AL302" s="7">
        <v>0</v>
      </c>
      <c r="AM302" s="7">
        <v>0</v>
      </c>
      <c r="AN302" s="7">
        <v>0</v>
      </c>
      <c r="AO302" s="12"/>
      <c r="AP302" s="12"/>
      <c r="AQ302" s="12"/>
      <c r="AR302" s="12"/>
      <c r="AS302" s="12"/>
      <c r="AT302" s="12"/>
      <c r="AU302" s="12"/>
      <c r="AV302" s="12"/>
      <c r="AW302" s="12"/>
      <c r="AX302" s="12"/>
      <c r="AY302" s="12"/>
      <c r="AZ302" s="8"/>
    </row>
    <row r="303" spans="1:52" s="21" customFormat="1" ht="16.5" x14ac:dyDescent="0.25">
      <c r="A303" s="159" t="str">
        <f>_xlfn.XLOOKUP(Y303,Mapping!B:B,Mapping!J:J,"Not Found",0,1)</f>
        <v>Generate Load</v>
      </c>
      <c r="B303" s="159" t="str">
        <f t="shared" si="24"/>
        <v>LUDBGenerate Load46121.0041666667</v>
      </c>
      <c r="C303" s="159"/>
      <c r="D303" s="159" t="str">
        <f t="shared" si="25"/>
        <v>Load DD MOR</v>
      </c>
      <c r="E303" s="159" t="str">
        <f t="shared" si="26"/>
        <v>MRPLUDBGenerate LoadLoad DD MOR</v>
      </c>
      <c r="F303" s="159" t="str">
        <f t="shared" si="27"/>
        <v>MRPLUDBGenerate Load</v>
      </c>
      <c r="G303" s="218" t="s">
        <v>47</v>
      </c>
      <c r="H303" s="159" t="str">
        <f t="shared" si="28"/>
        <v>Completed</v>
      </c>
      <c r="I303" s="159" t="s">
        <v>47</v>
      </c>
      <c r="J303" s="159" t="str">
        <f t="shared" si="29"/>
        <v>MRPLUDBGenerate LoadLoad DD MORLoad DD MOR46121.004166666746121.0104166667</v>
      </c>
      <c r="K303" s="218" t="str">
        <f>IF(NOT(ISERROR(HLOOKUP(A303,'MCP-Tracker Old'!$10:$10,1,0))),"Y","N")</f>
        <v>N</v>
      </c>
      <c r="L303" s="159"/>
      <c r="M303" s="159"/>
      <c r="N303" s="159"/>
      <c r="O303" s="2">
        <v>2603</v>
      </c>
      <c r="P303" s="3" t="s">
        <v>526</v>
      </c>
      <c r="Q303" s="3" t="s">
        <v>383</v>
      </c>
      <c r="R303" s="3" t="s">
        <v>426</v>
      </c>
      <c r="S303" s="3" t="s">
        <v>427</v>
      </c>
      <c r="T303" s="4">
        <v>46121.004166666666</v>
      </c>
      <c r="U303" s="4">
        <v>46121.010416666664</v>
      </c>
      <c r="V303" s="4">
        <v>46121.011111111111</v>
      </c>
      <c r="W303" s="4" t="s">
        <v>42</v>
      </c>
      <c r="X303" s="3" t="s">
        <v>43</v>
      </c>
      <c r="Y303" s="4" t="s">
        <v>536</v>
      </c>
      <c r="Z303" s="2">
        <v>1</v>
      </c>
      <c r="AA303" s="3" t="s">
        <v>428</v>
      </c>
      <c r="AB303" s="5">
        <v>0.15</v>
      </c>
      <c r="AC303" s="5">
        <v>0</v>
      </c>
      <c r="AD303" s="5">
        <v>0.15</v>
      </c>
      <c r="AE303" s="5">
        <v>0</v>
      </c>
      <c r="AF303" s="5">
        <v>0</v>
      </c>
      <c r="AG303" s="5">
        <v>0.15</v>
      </c>
      <c r="AH303" s="6"/>
      <c r="AI303" s="6"/>
      <c r="AJ303" s="7">
        <v>0</v>
      </c>
      <c r="AK303" s="7">
        <v>0</v>
      </c>
      <c r="AL303" s="7">
        <v>0</v>
      </c>
      <c r="AM303" s="7">
        <v>0</v>
      </c>
      <c r="AN303" s="7">
        <v>0</v>
      </c>
      <c r="AO303" s="12"/>
      <c r="AP303" s="12"/>
      <c r="AQ303" s="12"/>
      <c r="AR303" s="12"/>
      <c r="AS303" s="12"/>
      <c r="AT303" s="12"/>
      <c r="AU303" s="12"/>
      <c r="AV303" s="12"/>
      <c r="AW303" s="12"/>
      <c r="AX303" s="12"/>
      <c r="AY303" s="12"/>
      <c r="AZ303" s="8"/>
    </row>
    <row r="304" spans="1:52" s="21" customFormat="1" ht="16.5" x14ac:dyDescent="0.25">
      <c r="A304" s="159" t="str">
        <f>_xlfn.XLOOKUP(Y304,Mapping!B:B,Mapping!J:J,"Not Found",0,1)</f>
        <v>Valuation 1</v>
      </c>
      <c r="B304" s="159" t="str">
        <f t="shared" si="24"/>
        <v>LUDBValuation 146121.0111111111</v>
      </c>
      <c r="C304" s="159"/>
      <c r="D304" s="159" t="str">
        <f t="shared" si="25"/>
        <v>NPV1 run</v>
      </c>
      <c r="E304" s="159" t="str">
        <f t="shared" si="26"/>
        <v>MRPLUDBValuation 1NPV1 run</v>
      </c>
      <c r="F304" s="159" t="str">
        <f t="shared" si="27"/>
        <v>MRPLUDBValuation 1</v>
      </c>
      <c r="G304" s="218" t="s">
        <v>47</v>
      </c>
      <c r="H304" s="159" t="str">
        <f t="shared" si="28"/>
        <v>Completed</v>
      </c>
      <c r="I304" s="159" t="s">
        <v>47</v>
      </c>
      <c r="J304" s="159" t="str">
        <f t="shared" si="29"/>
        <v>MRPLUDBValuation 1NPV1 runNPV1 run46121.011111111146121.0465277778</v>
      </c>
      <c r="K304" s="218" t="str">
        <f>IF(NOT(ISERROR(HLOOKUP(A304,'MCP-Tracker Old'!$10:$10,1,0))),"Y","N")</f>
        <v>N</v>
      </c>
      <c r="L304" s="159"/>
      <c r="M304" s="159"/>
      <c r="N304" s="159"/>
      <c r="O304" s="2">
        <v>2603</v>
      </c>
      <c r="P304" s="3" t="s">
        <v>526</v>
      </c>
      <c r="Q304" s="3" t="s">
        <v>383</v>
      </c>
      <c r="R304" s="3" t="s">
        <v>482</v>
      </c>
      <c r="S304" s="3" t="s">
        <v>483</v>
      </c>
      <c r="T304" s="4">
        <v>46121.011111111111</v>
      </c>
      <c r="U304" s="4">
        <v>46121.046527777777</v>
      </c>
      <c r="V304" s="4">
        <v>46121.046527777777</v>
      </c>
      <c r="W304" s="4" t="s">
        <v>42</v>
      </c>
      <c r="X304" s="3" t="s">
        <v>43</v>
      </c>
      <c r="Y304" s="4" t="s">
        <v>537</v>
      </c>
      <c r="Z304" s="2">
        <v>1</v>
      </c>
      <c r="AA304" s="3" t="s">
        <v>485</v>
      </c>
      <c r="AB304" s="5">
        <v>0.85</v>
      </c>
      <c r="AC304" s="5">
        <v>0</v>
      </c>
      <c r="AD304" s="5">
        <v>0.85</v>
      </c>
      <c r="AE304" s="5">
        <v>0</v>
      </c>
      <c r="AF304" s="5">
        <v>0</v>
      </c>
      <c r="AG304" s="5">
        <v>0.85</v>
      </c>
      <c r="AH304" s="6"/>
      <c r="AI304" s="6"/>
      <c r="AJ304" s="7">
        <v>0</v>
      </c>
      <c r="AK304" s="7">
        <v>0</v>
      </c>
      <c r="AL304" s="7">
        <v>0</v>
      </c>
      <c r="AM304" s="7">
        <v>0</v>
      </c>
      <c r="AN304" s="7">
        <v>0</v>
      </c>
      <c r="AO304" s="12"/>
      <c r="AP304" s="12"/>
      <c r="AQ304" s="12"/>
      <c r="AR304" s="12"/>
      <c r="AS304" s="12"/>
      <c r="AT304" s="12"/>
      <c r="AU304" s="12"/>
      <c r="AV304" s="12"/>
      <c r="AW304" s="12"/>
      <c r="AX304" s="12"/>
      <c r="AY304" s="12"/>
      <c r="AZ304" s="8"/>
    </row>
    <row r="305" spans="1:52" s="21" customFormat="1" ht="16.5" x14ac:dyDescent="0.25">
      <c r="A305" s="159" t="str">
        <f>_xlfn.XLOOKUP(Y305,Mapping!B:B,Mapping!J:J,"Not Found",0,1)</f>
        <v>Valuation 1</v>
      </c>
      <c r="B305" s="159" t="str">
        <f t="shared" si="24"/>
        <v>LUDBValuation 146121.0465277778</v>
      </c>
      <c r="C305" s="159"/>
      <c r="D305" s="159" t="str">
        <f t="shared" si="25"/>
        <v>Light Maintenance NPV1</v>
      </c>
      <c r="E305" s="159" t="str">
        <f t="shared" si="26"/>
        <v>MRPLUDBValuation 1Light Maintenance NPV1</v>
      </c>
      <c r="F305" s="159" t="str">
        <f t="shared" si="27"/>
        <v>MRPLUDBValuation 1</v>
      </c>
      <c r="G305" s="218" t="s">
        <v>47</v>
      </c>
      <c r="H305" s="159" t="str">
        <f t="shared" si="28"/>
        <v>Completed</v>
      </c>
      <c r="I305" s="159" t="s">
        <v>47</v>
      </c>
      <c r="J305" s="159" t="str">
        <f t="shared" si="29"/>
        <v>MRPLUDBValuation 1Light Maintenance NPV1Light Maintenance NPV146121.046527777846121.0506944444</v>
      </c>
      <c r="K305" s="218" t="str">
        <f>IF(NOT(ISERROR(HLOOKUP(A305,'MCP-Tracker Old'!$10:$10,1,0))),"Y","N")</f>
        <v>N</v>
      </c>
      <c r="L305" s="159"/>
      <c r="M305" s="159"/>
      <c r="N305" s="159"/>
      <c r="O305" s="2">
        <v>2603</v>
      </c>
      <c r="P305" s="3" t="s">
        <v>526</v>
      </c>
      <c r="Q305" s="3" t="s">
        <v>383</v>
      </c>
      <c r="R305" s="3" t="s">
        <v>3784</v>
      </c>
      <c r="S305" s="3" t="s">
        <v>3785</v>
      </c>
      <c r="T305" s="4">
        <v>46121.046527777777</v>
      </c>
      <c r="U305" s="4">
        <v>46121.050694444442</v>
      </c>
      <c r="V305" s="4">
        <v>46121.050694444442</v>
      </c>
      <c r="W305" s="4" t="s">
        <v>42</v>
      </c>
      <c r="X305" s="3" t="s">
        <v>43</v>
      </c>
      <c r="Y305" s="4" t="s">
        <v>537</v>
      </c>
      <c r="Z305" s="2">
        <v>1</v>
      </c>
      <c r="AA305" s="3" t="s">
        <v>3786</v>
      </c>
      <c r="AB305" s="5">
        <v>0.1</v>
      </c>
      <c r="AC305" s="5">
        <v>0</v>
      </c>
      <c r="AD305" s="5">
        <v>0.1</v>
      </c>
      <c r="AE305" s="5">
        <v>0</v>
      </c>
      <c r="AF305" s="5">
        <v>0</v>
      </c>
      <c r="AG305" s="5">
        <v>0.1</v>
      </c>
      <c r="AH305" s="6"/>
      <c r="AI305" s="6"/>
      <c r="AJ305" s="7">
        <v>0</v>
      </c>
      <c r="AK305" s="7">
        <v>0</v>
      </c>
      <c r="AL305" s="7">
        <v>0</v>
      </c>
      <c r="AM305" s="7">
        <v>0</v>
      </c>
      <c r="AN305" s="7">
        <v>0</v>
      </c>
      <c r="AO305" s="12"/>
      <c r="AP305" s="12"/>
      <c r="AQ305" s="12"/>
      <c r="AR305" s="12"/>
      <c r="AS305" s="12"/>
      <c r="AT305" s="12"/>
      <c r="AU305" s="12"/>
      <c r="AV305" s="12"/>
      <c r="AW305" s="12"/>
      <c r="AX305" s="12"/>
      <c r="AY305" s="12"/>
      <c r="AZ305" s="8"/>
    </row>
    <row r="306" spans="1:52" s="21" customFormat="1" ht="16.5" x14ac:dyDescent="0.25">
      <c r="A306" s="159" t="str">
        <f>_xlfn.XLOOKUP(Y306,Mapping!B:B,Mapping!J:J,"Not Found",0,1)</f>
        <v>Valuation 1</v>
      </c>
      <c r="B306" s="159" t="str">
        <f t="shared" si="24"/>
        <v>LUDBValuation 146121.0506944444</v>
      </c>
      <c r="C306" s="159"/>
      <c r="D306" s="159" t="str">
        <f t="shared" si="25"/>
        <v>NPV1 run OLAP exports</v>
      </c>
      <c r="E306" s="159" t="str">
        <f t="shared" si="26"/>
        <v>MRPLUDBValuation 1NPV1 run OLAP exports</v>
      </c>
      <c r="F306" s="159" t="str">
        <f t="shared" si="27"/>
        <v>MRPLUDBValuation 1</v>
      </c>
      <c r="G306" s="218" t="s">
        <v>47</v>
      </c>
      <c r="H306" s="159" t="str">
        <f t="shared" si="28"/>
        <v>Completed</v>
      </c>
      <c r="I306" s="159" t="s">
        <v>47</v>
      </c>
      <c r="J306" s="159" t="str">
        <f t="shared" si="29"/>
        <v>MRPLUDBValuation 1NPV1 run OLAP exportsNPV1 run OLAP exports46121.050694444446121.0569444444</v>
      </c>
      <c r="K306" s="218" t="str">
        <f>IF(NOT(ISERROR(HLOOKUP(A306,'MCP-Tracker Old'!$10:$10,1,0))),"Y","N")</f>
        <v>N</v>
      </c>
      <c r="L306" s="159"/>
      <c r="M306" s="159"/>
      <c r="N306" s="159"/>
      <c r="O306" s="2">
        <v>2603</v>
      </c>
      <c r="P306" s="3" t="s">
        <v>526</v>
      </c>
      <c r="Q306" s="3" t="s">
        <v>383</v>
      </c>
      <c r="R306" s="3" t="s">
        <v>538</v>
      </c>
      <c r="S306" s="3" t="s">
        <v>539</v>
      </c>
      <c r="T306" s="4">
        <v>46121.050694444442</v>
      </c>
      <c r="U306" s="4">
        <v>46121.056944444441</v>
      </c>
      <c r="V306" s="4">
        <v>46121.056944444441</v>
      </c>
      <c r="W306" s="4" t="s">
        <v>42</v>
      </c>
      <c r="X306" s="3" t="s">
        <v>43</v>
      </c>
      <c r="Y306" s="4" t="s">
        <v>537</v>
      </c>
      <c r="Z306" s="2">
        <v>1</v>
      </c>
      <c r="AA306" s="3" t="s">
        <v>540</v>
      </c>
      <c r="AB306" s="5">
        <v>0.15</v>
      </c>
      <c r="AC306" s="5">
        <v>0</v>
      </c>
      <c r="AD306" s="5">
        <v>0.15</v>
      </c>
      <c r="AE306" s="5">
        <v>0</v>
      </c>
      <c r="AF306" s="5">
        <v>0</v>
      </c>
      <c r="AG306" s="5">
        <v>0.15</v>
      </c>
      <c r="AH306" s="6"/>
      <c r="AI306" s="6"/>
      <c r="AJ306" s="7">
        <v>0</v>
      </c>
      <c r="AK306" s="7">
        <v>0</v>
      </c>
      <c r="AL306" s="7">
        <v>0</v>
      </c>
      <c r="AM306" s="7">
        <v>0</v>
      </c>
      <c r="AN306" s="7">
        <v>0</v>
      </c>
      <c r="AO306" s="12"/>
      <c r="AP306" s="12"/>
      <c r="AQ306" s="12"/>
      <c r="AR306" s="12"/>
      <c r="AS306" s="12"/>
      <c r="AT306" s="12"/>
      <c r="AU306" s="12"/>
      <c r="AV306" s="12"/>
      <c r="AW306" s="12"/>
      <c r="AX306" s="12"/>
      <c r="AY306" s="12"/>
      <c r="AZ306" s="8"/>
    </row>
    <row r="307" spans="1:52" s="21" customFormat="1" ht="16.5" x14ac:dyDescent="0.25">
      <c r="A307" s="159" t="str">
        <f>_xlfn.XLOOKUP(Y307,Mapping!B:B,Mapping!J:J,"Not Found",0,1)</f>
        <v>CF Extraction</v>
      </c>
      <c r="B307" s="159" t="str">
        <f t="shared" si="24"/>
        <v>LUDBCF Extraction46121.0569444444</v>
      </c>
      <c r="C307" s="159"/>
      <c r="D307" s="159" t="str">
        <f t="shared" si="25"/>
        <v>CF Extraction</v>
      </c>
      <c r="E307" s="159" t="str">
        <f t="shared" si="26"/>
        <v>MRPLUDBCF ExtractionCF Extraction</v>
      </c>
      <c r="F307" s="159" t="str">
        <f t="shared" si="27"/>
        <v>MRPLUDBCF Extraction</v>
      </c>
      <c r="G307" s="218" t="s">
        <v>47</v>
      </c>
      <c r="H307" s="159" t="str">
        <f t="shared" si="28"/>
        <v>Completed</v>
      </c>
      <c r="I307" s="159" t="s">
        <v>47</v>
      </c>
      <c r="J307" s="159" t="str">
        <f t="shared" si="29"/>
        <v>MRPLUDBCF ExtractionCF ExtractionCF Extraction46121.056944444446121.0659722222</v>
      </c>
      <c r="K307" s="218" t="str">
        <f>IF(NOT(ISERROR(HLOOKUP(A307,'MCP-Tracker Old'!$10:$10,1,0))),"Y","N")</f>
        <v>N</v>
      </c>
      <c r="L307" s="159"/>
      <c r="M307" s="159"/>
      <c r="N307" s="159"/>
      <c r="O307" s="2">
        <v>2603</v>
      </c>
      <c r="P307" s="3" t="s">
        <v>526</v>
      </c>
      <c r="Q307" s="3" t="s">
        <v>383</v>
      </c>
      <c r="R307" s="3" t="s">
        <v>431</v>
      </c>
      <c r="S307" s="3" t="s">
        <v>432</v>
      </c>
      <c r="T307" s="4">
        <v>46121.056944444441</v>
      </c>
      <c r="U307" s="4">
        <v>46121.065972222219</v>
      </c>
      <c r="V307" s="4">
        <v>46121.066666666666</v>
      </c>
      <c r="W307" s="4" t="s">
        <v>42</v>
      </c>
      <c r="X307" s="3" t="s">
        <v>43</v>
      </c>
      <c r="Y307" s="4" t="s">
        <v>541</v>
      </c>
      <c r="Z307" s="2">
        <v>1</v>
      </c>
      <c r="AA307" s="3" t="s">
        <v>434</v>
      </c>
      <c r="AB307" s="5">
        <v>0.22</v>
      </c>
      <c r="AC307" s="5">
        <v>0</v>
      </c>
      <c r="AD307" s="5">
        <v>0.22</v>
      </c>
      <c r="AE307" s="5">
        <v>0</v>
      </c>
      <c r="AF307" s="5">
        <v>0</v>
      </c>
      <c r="AG307" s="5">
        <v>0.22</v>
      </c>
      <c r="AH307" s="6"/>
      <c r="AI307" s="6"/>
      <c r="AJ307" s="7">
        <v>0</v>
      </c>
      <c r="AK307" s="7">
        <v>0</v>
      </c>
      <c r="AL307" s="7">
        <v>0</v>
      </c>
      <c r="AM307" s="7">
        <v>0</v>
      </c>
      <c r="AN307" s="7">
        <v>0</v>
      </c>
      <c r="AO307" s="12"/>
      <c r="AP307" s="12"/>
      <c r="AQ307" s="12"/>
      <c r="AR307" s="12"/>
      <c r="AS307" s="12"/>
      <c r="AT307" s="12"/>
      <c r="AU307" s="12"/>
      <c r="AV307" s="12"/>
      <c r="AW307" s="12"/>
      <c r="AX307" s="12"/>
      <c r="AY307" s="12"/>
      <c r="AZ307" s="8"/>
    </row>
    <row r="308" spans="1:52" s="21" customFormat="1" ht="16.5" x14ac:dyDescent="0.25">
      <c r="A308" s="159" t="str">
        <f>_xlfn.XLOOKUP(Y308,Mapping!B:B,Mapping!J:J,"Not Found",0,1)</f>
        <v>Planning (NII)</v>
      </c>
      <c r="B308" s="159" t="str">
        <f t="shared" si="24"/>
        <v>LUDBPlanning (NII)46121.0666666667</v>
      </c>
      <c r="C308" s="159"/>
      <c r="D308" s="159" t="str">
        <f t="shared" si="25"/>
        <v>Planning run</v>
      </c>
      <c r="E308" s="159" t="str">
        <f t="shared" si="26"/>
        <v>MRPLUDBPlanning (NII)Planning run</v>
      </c>
      <c r="F308" s="159" t="str">
        <f t="shared" si="27"/>
        <v>MRPLUDBPlanning (NII)</v>
      </c>
      <c r="G308" s="218" t="s">
        <v>47</v>
      </c>
      <c r="H308" s="159" t="str">
        <f t="shared" si="28"/>
        <v>Completed</v>
      </c>
      <c r="I308" s="159" t="s">
        <v>47</v>
      </c>
      <c r="J308" s="159" t="str">
        <f t="shared" si="29"/>
        <v>MRPLUDBPlanning (NII)Planning runPlanning run46121.066666666746121.0895833333</v>
      </c>
      <c r="K308" s="218" t="str">
        <f>IF(NOT(ISERROR(HLOOKUP(A308,'MCP-Tracker Old'!$10:$10,1,0))),"Y","N")</f>
        <v>Y</v>
      </c>
      <c r="L308" s="159"/>
      <c r="M308" s="159"/>
      <c r="N308" s="159"/>
      <c r="O308" s="2">
        <v>2603</v>
      </c>
      <c r="P308" s="3" t="s">
        <v>526</v>
      </c>
      <c r="Q308" s="3" t="s">
        <v>383</v>
      </c>
      <c r="R308" s="3" t="s">
        <v>439</v>
      </c>
      <c r="S308" s="3" t="s">
        <v>440</v>
      </c>
      <c r="T308" s="4">
        <v>46121.066666666666</v>
      </c>
      <c r="U308" s="4">
        <v>46121.089583333334</v>
      </c>
      <c r="V308" s="4">
        <v>46121.090277777781</v>
      </c>
      <c r="W308" s="4" t="s">
        <v>42</v>
      </c>
      <c r="X308" s="3" t="s">
        <v>43</v>
      </c>
      <c r="Y308" s="4" t="s">
        <v>542</v>
      </c>
      <c r="Z308" s="2">
        <v>1</v>
      </c>
      <c r="AA308" s="3" t="s">
        <v>442</v>
      </c>
      <c r="AB308" s="5">
        <v>0.55000000000000004</v>
      </c>
      <c r="AC308" s="5">
        <v>0</v>
      </c>
      <c r="AD308" s="5">
        <v>0.55000000000000004</v>
      </c>
      <c r="AE308" s="5">
        <v>0</v>
      </c>
      <c r="AF308" s="5">
        <v>0</v>
      </c>
      <c r="AG308" s="5">
        <v>0.55000000000000004</v>
      </c>
      <c r="AH308" s="6"/>
      <c r="AI308" s="6"/>
      <c r="AJ308" s="7">
        <v>0</v>
      </c>
      <c r="AK308" s="7">
        <v>0</v>
      </c>
      <c r="AL308" s="7">
        <v>0</v>
      </c>
      <c r="AM308" s="7">
        <v>0</v>
      </c>
      <c r="AN308" s="7">
        <v>0</v>
      </c>
      <c r="AO308" s="12"/>
      <c r="AP308" s="12"/>
      <c r="AQ308" s="12"/>
      <c r="AR308" s="12"/>
      <c r="AS308" s="12"/>
      <c r="AT308" s="12"/>
      <c r="AU308" s="12"/>
      <c r="AV308" s="12"/>
      <c r="AW308" s="12"/>
      <c r="AX308" s="12"/>
      <c r="AY308" s="12"/>
      <c r="AZ308" s="8"/>
    </row>
    <row r="309" spans="1:52" s="21" customFormat="1" ht="16.5" x14ac:dyDescent="0.25">
      <c r="A309" s="159" t="str">
        <f>_xlfn.XLOOKUP(Y309,Mapping!B:B,Mapping!J:J,"Not Found",0,1)</f>
        <v>Optimization</v>
      </c>
      <c r="B309" s="159" t="str">
        <f t="shared" si="24"/>
        <v>LUDBOptimization46121.0902777778</v>
      </c>
      <c r="C309" s="159"/>
      <c r="D309" s="159" t="str">
        <f t="shared" si="25"/>
        <v>RoM optimization</v>
      </c>
      <c r="E309" s="159" t="str">
        <f t="shared" si="26"/>
        <v>MRPLUDBOptimizationRoM optimization</v>
      </c>
      <c r="F309" s="159" t="str">
        <f t="shared" si="27"/>
        <v>MRPLUDBOptimization</v>
      </c>
      <c r="G309" s="218" t="s">
        <v>47</v>
      </c>
      <c r="H309" s="159" t="str">
        <f t="shared" si="28"/>
        <v>Completed</v>
      </c>
      <c r="I309" s="159" t="s">
        <v>47</v>
      </c>
      <c r="J309" s="159" t="str">
        <f t="shared" si="29"/>
        <v>MRPLUDBOptimizationRoM optimizationRoM optimization46121.090277777846121.0909722222</v>
      </c>
      <c r="K309" s="218" t="str">
        <f>IF(NOT(ISERROR(HLOOKUP(A309,'MCP-Tracker Old'!$10:$10,1,0))),"Y","N")</f>
        <v>N</v>
      </c>
      <c r="L309" s="159"/>
      <c r="M309" s="159"/>
      <c r="N309" s="159"/>
      <c r="O309" s="2">
        <v>2603</v>
      </c>
      <c r="P309" s="3" t="s">
        <v>526</v>
      </c>
      <c r="Q309" s="3" t="s">
        <v>383</v>
      </c>
      <c r="R309" s="3" t="s">
        <v>469</v>
      </c>
      <c r="S309" s="3" t="s">
        <v>470</v>
      </c>
      <c r="T309" s="4">
        <v>46121.090277777781</v>
      </c>
      <c r="U309" s="4">
        <v>46121.09097222222</v>
      </c>
      <c r="V309" s="4">
        <v>46121.09097222222</v>
      </c>
      <c r="W309" s="4" t="s">
        <v>42</v>
      </c>
      <c r="X309" s="3" t="s">
        <v>43</v>
      </c>
      <c r="Y309" s="4" t="s">
        <v>543</v>
      </c>
      <c r="Z309" s="2">
        <v>1</v>
      </c>
      <c r="AA309" s="3" t="s">
        <v>471</v>
      </c>
      <c r="AB309" s="5">
        <v>0.02</v>
      </c>
      <c r="AC309" s="5">
        <v>0.02</v>
      </c>
      <c r="AD309" s="5">
        <v>0</v>
      </c>
      <c r="AE309" s="5">
        <v>0</v>
      </c>
      <c r="AF309" s="5">
        <v>0.02</v>
      </c>
      <c r="AG309" s="5">
        <v>0.02</v>
      </c>
      <c r="AH309" s="6"/>
      <c r="AI309" s="6"/>
      <c r="AJ309" s="7">
        <v>0</v>
      </c>
      <c r="AK309" s="7">
        <v>0</v>
      </c>
      <c r="AL309" s="7">
        <v>0</v>
      </c>
      <c r="AM309" s="7">
        <v>0</v>
      </c>
      <c r="AN309" s="7">
        <v>0</v>
      </c>
      <c r="AO309" s="12"/>
      <c r="AP309" s="12"/>
      <c r="AQ309" s="12"/>
      <c r="AR309" s="12"/>
      <c r="AS309" s="12"/>
      <c r="AT309" s="12"/>
      <c r="AU309" s="12"/>
      <c r="AV309" s="12"/>
      <c r="AW309" s="12"/>
      <c r="AX309" s="12"/>
      <c r="AY309" s="12"/>
      <c r="AZ309" s="8"/>
    </row>
    <row r="310" spans="1:52" s="21" customFormat="1" ht="16.5" x14ac:dyDescent="0.25">
      <c r="A310" s="159" t="str">
        <f>_xlfn.XLOOKUP(Y310,Mapping!B:B,Mapping!J:J,"Not Found",0,1)</f>
        <v>Optimization</v>
      </c>
      <c r="B310" s="159" t="str">
        <f t="shared" si="24"/>
        <v>LUDBOptimization46121.0909722222</v>
      </c>
      <c r="C310" s="159"/>
      <c r="D310" s="159" t="str">
        <f t="shared" si="25"/>
        <v>export to ara</v>
      </c>
      <c r="E310" s="159" t="str">
        <f t="shared" si="26"/>
        <v>MRPLUDBOptimizationexport to ara</v>
      </c>
      <c r="F310" s="159" t="str">
        <f t="shared" si="27"/>
        <v>MRPLUDBOptimization</v>
      </c>
      <c r="G310" s="218" t="s">
        <v>47</v>
      </c>
      <c r="H310" s="159" t="str">
        <f t="shared" si="28"/>
        <v>Completed</v>
      </c>
      <c r="I310" s="159" t="s">
        <v>47</v>
      </c>
      <c r="J310" s="159" t="str">
        <f t="shared" si="29"/>
        <v>MRPLUDBOptimizationexport to araexport to ara46121.090972222246121.0923611111</v>
      </c>
      <c r="K310" s="218" t="str">
        <f>IF(NOT(ISERROR(HLOOKUP(A310,'MCP-Tracker Old'!$10:$10,1,0))),"Y","N")</f>
        <v>N</v>
      </c>
      <c r="L310" s="159"/>
      <c r="M310" s="159"/>
      <c r="N310" s="159"/>
      <c r="O310" s="2">
        <v>2603</v>
      </c>
      <c r="P310" s="3" t="s">
        <v>526</v>
      </c>
      <c r="Q310" s="3" t="s">
        <v>383</v>
      </c>
      <c r="R310" s="3" t="s">
        <v>89</v>
      </c>
      <c r="S310" s="3" t="s">
        <v>90</v>
      </c>
      <c r="T310" s="4">
        <v>46121.09097222222</v>
      </c>
      <c r="U310" s="4">
        <v>46121.092361111114</v>
      </c>
      <c r="V310" s="4">
        <v>46121.092361111114</v>
      </c>
      <c r="W310" s="4" t="s">
        <v>42</v>
      </c>
      <c r="X310" s="3" t="s">
        <v>43</v>
      </c>
      <c r="Y310" s="4" t="s">
        <v>543</v>
      </c>
      <c r="Z310" s="2">
        <v>1</v>
      </c>
      <c r="AA310" s="3" t="s">
        <v>91</v>
      </c>
      <c r="AB310" s="5">
        <v>0.03</v>
      </c>
      <c r="AC310" s="5">
        <v>0</v>
      </c>
      <c r="AD310" s="5">
        <v>0.03</v>
      </c>
      <c r="AE310" s="5">
        <v>0</v>
      </c>
      <c r="AF310" s="5">
        <v>0</v>
      </c>
      <c r="AG310" s="5">
        <v>0.03</v>
      </c>
      <c r="AH310" s="6"/>
      <c r="AI310" s="6"/>
      <c r="AJ310" s="7">
        <v>0</v>
      </c>
      <c r="AK310" s="7">
        <v>0</v>
      </c>
      <c r="AL310" s="7">
        <v>0</v>
      </c>
      <c r="AM310" s="7">
        <v>0</v>
      </c>
      <c r="AN310" s="7">
        <v>0</v>
      </c>
      <c r="AO310" s="12"/>
      <c r="AP310" s="12"/>
      <c r="AQ310" s="12"/>
      <c r="AR310" s="12"/>
      <c r="AS310" s="12"/>
      <c r="AT310" s="12"/>
      <c r="AU310" s="12"/>
      <c r="AV310" s="12"/>
      <c r="AW310" s="12"/>
      <c r="AX310" s="12"/>
      <c r="AY310" s="12"/>
      <c r="AZ310" s="8"/>
    </row>
    <row r="311" spans="1:52" s="21" customFormat="1" ht="16.5" x14ac:dyDescent="0.25">
      <c r="A311" s="159" t="str">
        <f>_xlfn.XLOOKUP(Y311,Mapping!B:B,Mapping!J:J,"Not Found",0,1)</f>
        <v>Optimization</v>
      </c>
      <c r="B311" s="159" t="str">
        <f t="shared" si="24"/>
        <v>LUDBOptimization46121.0923611111</v>
      </c>
      <c r="C311" s="159"/>
      <c r="D311" s="159" t="str">
        <f t="shared" si="25"/>
        <v>Light Maintenance</v>
      </c>
      <c r="E311" s="159" t="str">
        <f t="shared" si="26"/>
        <v>MRPLUDBOptimizationLight Maintenance</v>
      </c>
      <c r="F311" s="159" t="str">
        <f t="shared" si="27"/>
        <v>MRPLUDBOptimization</v>
      </c>
      <c r="G311" s="218" t="s">
        <v>47</v>
      </c>
      <c r="H311" s="159" t="str">
        <f t="shared" si="28"/>
        <v>Completed</v>
      </c>
      <c r="I311" s="159" t="s">
        <v>47</v>
      </c>
      <c r="J311" s="159" t="str">
        <f t="shared" si="29"/>
        <v>MRPLUDBOptimizationLight MaintenanceLight Maintenance46121.092361111146121.0958333333</v>
      </c>
      <c r="K311" s="218" t="str">
        <f>IF(NOT(ISERROR(HLOOKUP(A311,'MCP-Tracker Old'!$10:$10,1,0))),"Y","N")</f>
        <v>N</v>
      </c>
      <c r="L311" s="159"/>
      <c r="M311" s="159"/>
      <c r="N311" s="159"/>
      <c r="O311" s="2">
        <v>2603</v>
      </c>
      <c r="P311" s="3" t="s">
        <v>526</v>
      </c>
      <c r="Q311" s="3" t="s">
        <v>383</v>
      </c>
      <c r="R311" s="3" t="s">
        <v>92</v>
      </c>
      <c r="S311" s="3" t="s">
        <v>93</v>
      </c>
      <c r="T311" s="4">
        <v>46121.092361111114</v>
      </c>
      <c r="U311" s="4">
        <v>46121.095833333333</v>
      </c>
      <c r="V311" s="4">
        <v>46121.095833333333</v>
      </c>
      <c r="W311" s="4" t="s">
        <v>42</v>
      </c>
      <c r="X311" s="3" t="s">
        <v>43</v>
      </c>
      <c r="Y311" s="4" t="s">
        <v>543</v>
      </c>
      <c r="Z311" s="2">
        <v>1</v>
      </c>
      <c r="AA311" s="3" t="s">
        <v>94</v>
      </c>
      <c r="AB311" s="5">
        <v>0.08</v>
      </c>
      <c r="AC311" s="5">
        <v>0</v>
      </c>
      <c r="AD311" s="5">
        <v>0.08</v>
      </c>
      <c r="AE311" s="5">
        <v>0</v>
      </c>
      <c r="AF311" s="5">
        <v>0</v>
      </c>
      <c r="AG311" s="5">
        <v>0.08</v>
      </c>
      <c r="AH311" s="6"/>
      <c r="AI311" s="6"/>
      <c r="AJ311" s="7">
        <v>0</v>
      </c>
      <c r="AK311" s="7">
        <v>0</v>
      </c>
      <c r="AL311" s="7">
        <v>0</v>
      </c>
      <c r="AM311" s="7">
        <v>0</v>
      </c>
      <c r="AN311" s="7">
        <v>0</v>
      </c>
      <c r="AO311" s="12"/>
      <c r="AP311" s="12"/>
      <c r="AQ311" s="12"/>
      <c r="AR311" s="12"/>
      <c r="AS311" s="12"/>
      <c r="AT311" s="12"/>
      <c r="AU311" s="12"/>
      <c r="AV311" s="12"/>
      <c r="AW311" s="12"/>
      <c r="AX311" s="12"/>
      <c r="AY311" s="12"/>
      <c r="AZ311" s="8"/>
    </row>
    <row r="312" spans="1:52" s="21" customFormat="1" ht="16.5" x14ac:dyDescent="0.25">
      <c r="A312" s="159" t="str">
        <f>_xlfn.XLOOKUP(Y312,Mapping!B:B,Mapping!J:J,"Not Found",0,1)</f>
        <v>Optimization</v>
      </c>
      <c r="B312" s="159" t="str">
        <f t="shared" si="24"/>
        <v>LUDBOptimization46121.0958333333</v>
      </c>
      <c r="C312" s="159"/>
      <c r="D312" s="159" t="str">
        <f t="shared" si="25"/>
        <v>RoM optimization OLAP reports</v>
      </c>
      <c r="E312" s="159" t="str">
        <f t="shared" si="26"/>
        <v>MRPLUDBOptimizationRoM optimization OLAP reports</v>
      </c>
      <c r="F312" s="159" t="str">
        <f t="shared" si="27"/>
        <v>MRPLUDBOptimization</v>
      </c>
      <c r="G312" s="218" t="s">
        <v>47</v>
      </c>
      <c r="H312" s="159" t="str">
        <f t="shared" si="28"/>
        <v>Completed</v>
      </c>
      <c r="I312" s="159" t="s">
        <v>47</v>
      </c>
      <c r="J312" s="159" t="str">
        <f t="shared" si="29"/>
        <v>MRPLUDBOptimizationRoM optimization OLAP reportsRoM optimization OLAP reports46121.095833333346121.0972222222</v>
      </c>
      <c r="K312" s="218" t="str">
        <f>IF(NOT(ISERROR(HLOOKUP(A312,'MCP-Tracker Old'!$10:$10,1,0))),"Y","N")</f>
        <v>N</v>
      </c>
      <c r="L312" s="159"/>
      <c r="M312" s="159"/>
      <c r="N312" s="159"/>
      <c r="O312" s="2">
        <v>2603</v>
      </c>
      <c r="P312" s="3" t="s">
        <v>526</v>
      </c>
      <c r="Q312" s="3" t="s">
        <v>383</v>
      </c>
      <c r="R312" s="3" t="s">
        <v>544</v>
      </c>
      <c r="S312" s="3" t="s">
        <v>545</v>
      </c>
      <c r="T312" s="4">
        <v>46121.095833333333</v>
      </c>
      <c r="U312" s="4">
        <v>46121.097222222219</v>
      </c>
      <c r="V312" s="4">
        <v>46121.109722222223</v>
      </c>
      <c r="W312" s="4" t="s">
        <v>42</v>
      </c>
      <c r="X312" s="3" t="s">
        <v>43</v>
      </c>
      <c r="Y312" s="237" t="s">
        <v>543</v>
      </c>
      <c r="Z312" s="2">
        <v>1</v>
      </c>
      <c r="AA312" s="235" t="s">
        <v>547</v>
      </c>
      <c r="AB312" s="5">
        <v>0.03</v>
      </c>
      <c r="AC312" s="5">
        <v>0.03</v>
      </c>
      <c r="AD312" s="5">
        <v>0</v>
      </c>
      <c r="AE312" s="5">
        <v>0</v>
      </c>
      <c r="AF312" s="5">
        <v>0.03</v>
      </c>
      <c r="AG312" s="5">
        <v>0.03</v>
      </c>
      <c r="AH312" s="6"/>
      <c r="AI312" s="6"/>
      <c r="AJ312" s="7">
        <v>0</v>
      </c>
      <c r="AK312" s="7">
        <v>0</v>
      </c>
      <c r="AL312" s="7">
        <v>0</v>
      </c>
      <c r="AM312" s="7">
        <v>0</v>
      </c>
      <c r="AN312" s="7">
        <v>0</v>
      </c>
      <c r="AO312" s="12"/>
      <c r="AP312" s="12"/>
      <c r="AQ312" s="12"/>
      <c r="AR312" s="12"/>
      <c r="AS312" s="12"/>
      <c r="AT312" s="12"/>
      <c r="AU312" s="12"/>
      <c r="AV312" s="12"/>
      <c r="AW312" s="12"/>
      <c r="AX312" s="12"/>
      <c r="AY312" s="12"/>
      <c r="AZ312" s="8"/>
    </row>
    <row r="313" spans="1:52" s="21" customFormat="1" ht="16.5" x14ac:dyDescent="0.25">
      <c r="A313" s="159" t="str">
        <f>_xlfn.XLOOKUP(Y313,Mapping!B:B,Mapping!J:J,"Not Found",0,1)</f>
        <v>Load to ARA</v>
      </c>
      <c r="B313" s="159" t="str">
        <f t="shared" si="24"/>
        <v>LUDBLoad to ARA46121.1097222222</v>
      </c>
      <c r="C313" s="159"/>
      <c r="D313" s="159" t="str">
        <f t="shared" si="25"/>
        <v>export to ara</v>
      </c>
      <c r="E313" s="159" t="str">
        <f t="shared" si="26"/>
        <v>MRPLUDBLoad to ARAexport to ara</v>
      </c>
      <c r="F313" s="159" t="str">
        <f t="shared" si="27"/>
        <v>MRPLUDBLoad to ARA</v>
      </c>
      <c r="G313" s="218" t="s">
        <v>47</v>
      </c>
      <c r="H313" s="159" t="str">
        <f t="shared" si="28"/>
        <v>Completed</v>
      </c>
      <c r="I313" s="159" t="s">
        <v>47</v>
      </c>
      <c r="J313" s="159" t="str">
        <f t="shared" si="29"/>
        <v>MRPLUDBLoad to ARAexport to araexport to ara46121.109722222246121.1111111111</v>
      </c>
      <c r="K313" s="218" t="str">
        <f>IF(NOT(ISERROR(HLOOKUP(A313,'MCP-Tracker Old'!$10:$10,1,0))),"Y","N")</f>
        <v>N</v>
      </c>
      <c r="L313" s="159"/>
      <c r="M313" s="159"/>
      <c r="N313" s="159"/>
      <c r="O313" s="2">
        <v>2603</v>
      </c>
      <c r="P313" s="3" t="s">
        <v>526</v>
      </c>
      <c r="Q313" s="3" t="s">
        <v>383</v>
      </c>
      <c r="R313" s="3" t="s">
        <v>89</v>
      </c>
      <c r="S313" s="3" t="s">
        <v>90</v>
      </c>
      <c r="T313" s="4">
        <v>46121.109722222223</v>
      </c>
      <c r="U313" s="4">
        <v>46121.111111111109</v>
      </c>
      <c r="V313" s="4">
        <v>46121.561805555553</v>
      </c>
      <c r="W313" s="4" t="s">
        <v>42</v>
      </c>
      <c r="X313" s="3" t="s">
        <v>43</v>
      </c>
      <c r="Y313" s="4" t="s">
        <v>2674</v>
      </c>
      <c r="Z313" s="2">
        <v>2</v>
      </c>
      <c r="AA313" s="3" t="s">
        <v>91</v>
      </c>
      <c r="AB313" s="5">
        <v>0.03</v>
      </c>
      <c r="AC313" s="5">
        <v>0</v>
      </c>
      <c r="AD313" s="5">
        <v>0.03</v>
      </c>
      <c r="AE313" s="5">
        <v>0</v>
      </c>
      <c r="AF313" s="5">
        <v>0</v>
      </c>
      <c r="AG313" s="5">
        <v>0.03</v>
      </c>
      <c r="AH313" s="6"/>
      <c r="AI313" s="6"/>
      <c r="AJ313" s="7">
        <v>0</v>
      </c>
      <c r="AK313" s="7">
        <v>0</v>
      </c>
      <c r="AL313" s="7">
        <v>0</v>
      </c>
      <c r="AM313" s="7">
        <v>0</v>
      </c>
      <c r="AN313" s="7">
        <v>0</v>
      </c>
      <c r="AO313" s="12"/>
      <c r="AP313" s="12"/>
      <c r="AQ313" s="12"/>
      <c r="AR313" s="12"/>
      <c r="AS313" s="12"/>
      <c r="AT313" s="12"/>
      <c r="AU313" s="12"/>
      <c r="AV313" s="12"/>
      <c r="AW313" s="12"/>
      <c r="AX313" s="12"/>
      <c r="AY313" s="12"/>
      <c r="AZ313" s="8"/>
    </row>
    <row r="314" spans="1:52" s="21" customFormat="1" ht="16.5" x14ac:dyDescent="0.25">
      <c r="A314" s="159" t="str">
        <f>_xlfn.XLOOKUP(Y314,Mapping!B:B,Mapping!J:J,"Not Found",0,1)</f>
        <v>Load Pos</v>
      </c>
      <c r="B314" s="159" t="str">
        <f t="shared" si="24"/>
        <v>BEDBLoad Pos46121.4027777778</v>
      </c>
      <c r="C314" s="159"/>
      <c r="D314" s="159" t="str">
        <f t="shared" si="25"/>
        <v>archive NTG</v>
      </c>
      <c r="E314" s="159" t="str">
        <f t="shared" si="26"/>
        <v>MRPBEDBLoad Posarchive NTG</v>
      </c>
      <c r="F314" s="159" t="str">
        <f t="shared" si="27"/>
        <v>MRPBEDBLoad Pos</v>
      </c>
      <c r="G314" s="218" t="s">
        <v>47</v>
      </c>
      <c r="H314" s="159" t="str">
        <f t="shared" si="28"/>
        <v>Completed</v>
      </c>
      <c r="I314" s="159" t="s">
        <v>47</v>
      </c>
      <c r="J314" s="159" t="str">
        <f t="shared" si="29"/>
        <v>MRPBEDBLoad Posarchive NTGarchive NTG46121.402777777846121.4027777778</v>
      </c>
      <c r="K314" s="218" t="str">
        <f>IF(NOT(ISERROR(HLOOKUP(A314,'MCP-Tracker Old'!$10:$10,1,0))),"Y","N")</f>
        <v>Y</v>
      </c>
      <c r="L314" s="159"/>
      <c r="M314" s="159"/>
      <c r="N314" s="159"/>
      <c r="O314" s="2">
        <v>2603</v>
      </c>
      <c r="P314" s="3" t="s">
        <v>382</v>
      </c>
      <c r="Q314" s="3" t="s">
        <v>383</v>
      </c>
      <c r="R314" s="3" t="s">
        <v>398</v>
      </c>
      <c r="S314" s="3" t="s">
        <v>399</v>
      </c>
      <c r="T314" s="4">
        <v>46121.402777777781</v>
      </c>
      <c r="U314" s="4">
        <v>46121.402777777781</v>
      </c>
      <c r="V314" s="4">
        <v>46121.402777777781</v>
      </c>
      <c r="W314" s="4" t="s">
        <v>42</v>
      </c>
      <c r="X314" s="3" t="s">
        <v>43</v>
      </c>
      <c r="Y314" s="4" t="s">
        <v>3787</v>
      </c>
      <c r="Z314" s="2">
        <v>2</v>
      </c>
      <c r="AA314" s="3" t="s">
        <v>401</v>
      </c>
      <c r="AB314" s="5">
        <v>0</v>
      </c>
      <c r="AC314" s="5">
        <v>0</v>
      </c>
      <c r="AD314" s="5">
        <v>0</v>
      </c>
      <c r="AE314" s="5">
        <v>0</v>
      </c>
      <c r="AF314" s="5">
        <v>0</v>
      </c>
      <c r="AG314" s="5">
        <v>0</v>
      </c>
      <c r="AH314" s="6"/>
      <c r="AI314" s="6"/>
      <c r="AJ314" s="7">
        <v>0</v>
      </c>
      <c r="AK314" s="7">
        <v>0</v>
      </c>
      <c r="AL314" s="7">
        <v>0</v>
      </c>
      <c r="AM314" s="7">
        <v>0</v>
      </c>
      <c r="AN314" s="7">
        <v>0</v>
      </c>
      <c r="AO314" s="12"/>
      <c r="AP314" s="12"/>
      <c r="AQ314" s="12"/>
      <c r="AR314" s="12"/>
      <c r="AS314" s="12"/>
      <c r="AT314" s="12"/>
      <c r="AU314" s="12"/>
      <c r="AV314" s="12"/>
      <c r="AW314" s="12"/>
      <c r="AX314" s="12"/>
      <c r="AY314" s="12"/>
      <c r="AZ314" s="8"/>
    </row>
    <row r="315" spans="1:52" s="21" customFormat="1" ht="16.5" x14ac:dyDescent="0.25">
      <c r="A315" s="159" t="str">
        <f>_xlfn.XLOOKUP(Y315,Mapping!B:B,Mapping!J:J,"Not Found",0,1)</f>
        <v>Load Pos</v>
      </c>
      <c r="B315" s="159" t="str">
        <f t="shared" si="24"/>
        <v>BEDBLoad Pos46121.4027777778</v>
      </c>
      <c r="C315" s="159"/>
      <c r="D315" s="159" t="str">
        <f t="shared" si="25"/>
        <v>load Portfolio</v>
      </c>
      <c r="E315" s="159" t="str">
        <f t="shared" si="26"/>
        <v>MRPBEDBLoad Posload Portfolio</v>
      </c>
      <c r="F315" s="159" t="str">
        <f t="shared" si="27"/>
        <v>MRPBEDBLoad Pos</v>
      </c>
      <c r="G315" s="218" t="s">
        <v>47</v>
      </c>
      <c r="H315" s="159" t="str">
        <f t="shared" si="28"/>
        <v>Completed</v>
      </c>
      <c r="I315" s="159" t="s">
        <v>47</v>
      </c>
      <c r="J315" s="159" t="str">
        <f t="shared" si="29"/>
        <v>MRPBEDBLoad Posload Portfolioload Portfolio46121.402777777846121.4319444444</v>
      </c>
      <c r="K315" s="218" t="str">
        <f>IF(NOT(ISERROR(HLOOKUP(A315,'MCP-Tracker Old'!$10:$10,1,0))),"Y","N")</f>
        <v>Y</v>
      </c>
      <c r="L315" s="159"/>
      <c r="M315" s="159"/>
      <c r="N315" s="159"/>
      <c r="O315" s="2">
        <v>2603</v>
      </c>
      <c r="P315" s="3" t="s">
        <v>382</v>
      </c>
      <c r="Q315" s="3" t="s">
        <v>383</v>
      </c>
      <c r="R315" s="3" t="s">
        <v>402</v>
      </c>
      <c r="S315" s="3" t="s">
        <v>403</v>
      </c>
      <c r="T315" s="4">
        <v>46121.402777777781</v>
      </c>
      <c r="U315" s="4">
        <v>46121.431944444441</v>
      </c>
      <c r="V315" s="4">
        <v>46121.431944444441</v>
      </c>
      <c r="W315" s="4" t="s">
        <v>42</v>
      </c>
      <c r="X315" s="3" t="s">
        <v>43</v>
      </c>
      <c r="Y315" s="4" t="s">
        <v>3787</v>
      </c>
      <c r="Z315" s="2">
        <v>2</v>
      </c>
      <c r="AA315" s="3" t="s">
        <v>404</v>
      </c>
      <c r="AB315" s="5">
        <v>0.7</v>
      </c>
      <c r="AC315" s="5">
        <v>0</v>
      </c>
      <c r="AD315" s="5">
        <v>0.7</v>
      </c>
      <c r="AE315" s="5">
        <v>0</v>
      </c>
      <c r="AF315" s="5">
        <v>0</v>
      </c>
      <c r="AG315" s="5">
        <v>0.7</v>
      </c>
      <c r="AH315" s="6"/>
      <c r="AI315" s="6"/>
      <c r="AJ315" s="7">
        <v>0</v>
      </c>
      <c r="AK315" s="7">
        <v>0</v>
      </c>
      <c r="AL315" s="7">
        <v>0</v>
      </c>
      <c r="AM315" s="7">
        <v>0</v>
      </c>
      <c r="AN315" s="7">
        <v>0</v>
      </c>
      <c r="AO315" s="12"/>
      <c r="AP315" s="12"/>
      <c r="AQ315" s="12"/>
      <c r="AR315" s="12"/>
      <c r="AS315" s="12"/>
      <c r="AT315" s="12"/>
      <c r="AU315" s="12"/>
      <c r="AV315" s="12"/>
      <c r="AW315" s="12"/>
      <c r="AX315" s="12"/>
      <c r="AY315" s="12"/>
      <c r="AZ315" s="8"/>
    </row>
    <row r="316" spans="1:52" s="21" customFormat="1" ht="16.5" x14ac:dyDescent="0.25">
      <c r="A316" s="159" t="str">
        <f>_xlfn.XLOOKUP(Y316,Mapping!B:B,Mapping!J:J,"Not Found",0,1)</f>
        <v>Delete Portfolio</v>
      </c>
      <c r="B316" s="159" t="str">
        <f t="shared" si="24"/>
        <v>LUDBDelete Portfolio46121.4097222222</v>
      </c>
      <c r="C316" s="159"/>
      <c r="D316" s="159" t="str">
        <f t="shared" si="25"/>
        <v>Delete portfolio from</v>
      </c>
      <c r="E316" s="159" t="str">
        <f t="shared" si="26"/>
        <v>MCPLUDBDelete PortfolioDelete portfolio from</v>
      </c>
      <c r="F316" s="159" t="str">
        <f t="shared" si="27"/>
        <v>MCPLUDBDelete Portfolio</v>
      </c>
      <c r="G316" s="218" t="s">
        <v>47</v>
      </c>
      <c r="H316" s="159" t="str">
        <f t="shared" si="28"/>
        <v>Completed</v>
      </c>
      <c r="I316" s="159" t="s">
        <v>47</v>
      </c>
      <c r="J316" s="159" t="str">
        <f t="shared" si="29"/>
        <v>MCPLUDBDelete PortfolioDelete portfolio fromDelete portfolio from46121.409722222246121.4111111111</v>
      </c>
      <c r="K316" s="218" t="str">
        <f>IF(NOT(ISERROR(HLOOKUP(A316,'MCP-Tracker Old'!$10:$10,1,0))),"Y","N")</f>
        <v>N</v>
      </c>
      <c r="L316" s="159"/>
      <c r="M316" s="159"/>
      <c r="N316" s="159"/>
      <c r="O316" s="2">
        <v>2603</v>
      </c>
      <c r="P316" s="3" t="s">
        <v>526</v>
      </c>
      <c r="Q316" s="3" t="s">
        <v>39</v>
      </c>
      <c r="R316" s="3" t="s">
        <v>40</v>
      </c>
      <c r="S316" s="3" t="s">
        <v>41</v>
      </c>
      <c r="T316" s="4">
        <v>46121.409722222219</v>
      </c>
      <c r="U316" s="4">
        <v>46121.411111111112</v>
      </c>
      <c r="V316" s="4">
        <v>46121.411805555559</v>
      </c>
      <c r="W316" s="4" t="s">
        <v>42</v>
      </c>
      <c r="X316" s="3" t="s">
        <v>43</v>
      </c>
      <c r="Y316" s="4" t="s">
        <v>1371</v>
      </c>
      <c r="Z316" s="2">
        <v>1</v>
      </c>
      <c r="AA316" s="3" t="s">
        <v>45</v>
      </c>
      <c r="AB316" s="5">
        <v>0.03</v>
      </c>
      <c r="AC316" s="5">
        <v>0</v>
      </c>
      <c r="AD316" s="5">
        <v>0.03</v>
      </c>
      <c r="AE316" s="5">
        <v>0</v>
      </c>
      <c r="AF316" s="5">
        <v>0</v>
      </c>
      <c r="AG316" s="5">
        <v>0.03</v>
      </c>
      <c r="AH316" s="6"/>
      <c r="AI316" s="6"/>
      <c r="AJ316" s="7">
        <v>0</v>
      </c>
      <c r="AK316" s="7">
        <v>0</v>
      </c>
      <c r="AL316" s="7">
        <v>0</v>
      </c>
      <c r="AM316" s="7">
        <v>0</v>
      </c>
      <c r="AN316" s="7">
        <v>0</v>
      </c>
      <c r="AO316" s="12"/>
      <c r="AP316" s="12"/>
      <c r="AQ316" s="12"/>
      <c r="AR316" s="12"/>
      <c r="AS316" s="12"/>
      <c r="AT316" s="12"/>
      <c r="AU316" s="12"/>
      <c r="AV316" s="12"/>
      <c r="AW316" s="12"/>
      <c r="AX316" s="12"/>
      <c r="AY316" s="12"/>
      <c r="AZ316" s="8"/>
    </row>
    <row r="317" spans="1:52" s="21" customFormat="1" ht="16.5" x14ac:dyDescent="0.25">
      <c r="A317" s="159" t="str">
        <f>_xlfn.XLOOKUP(Y317,Mapping!B:B,Mapping!J:J,"Not Found",0,1)</f>
        <v>Load Compare MP</v>
      </c>
      <c r="B317" s="159" t="str">
        <f t="shared" si="24"/>
        <v>LUDBLoad Compare MP46121.4118055556</v>
      </c>
      <c r="C317" s="159"/>
      <c r="D317" s="159" t="str">
        <f t="shared" si="25"/>
        <v>load Model parameters</v>
      </c>
      <c r="E317" s="159" t="str">
        <f t="shared" si="26"/>
        <v>MCPLUDBLoad Compare MPload Model parameters</v>
      </c>
      <c r="F317" s="159" t="str">
        <f t="shared" si="27"/>
        <v>MCPLUDBLoad Compare MP</v>
      </c>
      <c r="G317" s="218" t="s">
        <v>47</v>
      </c>
      <c r="H317" s="159" t="str">
        <f t="shared" si="28"/>
        <v>Completed</v>
      </c>
      <c r="I317" s="159" t="s">
        <v>47</v>
      </c>
      <c r="J317" s="159" t="str">
        <f t="shared" si="29"/>
        <v>MCPLUDBLoad Compare MPload Model parametersload Model parameters46121.411805555646121.4145833333</v>
      </c>
      <c r="K317" s="218" t="str">
        <f>IF(NOT(ISERROR(HLOOKUP(A317,'MCP-Tracker Old'!$10:$10,1,0))),"Y","N")</f>
        <v>Y</v>
      </c>
      <c r="L317" s="159"/>
      <c r="M317" s="159"/>
      <c r="N317" s="159"/>
      <c r="O317" s="2">
        <v>2603</v>
      </c>
      <c r="P317" s="3" t="s">
        <v>526</v>
      </c>
      <c r="Q317" s="3" t="s">
        <v>39</v>
      </c>
      <c r="R317" s="3" t="s">
        <v>48</v>
      </c>
      <c r="S317" s="3" t="s">
        <v>49</v>
      </c>
      <c r="T317" s="4">
        <v>46121.411805555559</v>
      </c>
      <c r="U317" s="4">
        <v>46121.414583333331</v>
      </c>
      <c r="V317" s="4">
        <v>46121.414583333331</v>
      </c>
      <c r="W317" s="4" t="s">
        <v>42</v>
      </c>
      <c r="X317" s="3" t="s">
        <v>43</v>
      </c>
      <c r="Y317" s="4" t="s">
        <v>1376</v>
      </c>
      <c r="Z317" s="2">
        <v>1</v>
      </c>
      <c r="AA317" s="3" t="s">
        <v>52</v>
      </c>
      <c r="AB317" s="5">
        <v>7.0000000000000007E-2</v>
      </c>
      <c r="AC317" s="5">
        <v>0</v>
      </c>
      <c r="AD317" s="5">
        <v>7.0000000000000007E-2</v>
      </c>
      <c r="AE317" s="5">
        <v>0</v>
      </c>
      <c r="AF317" s="5">
        <v>0</v>
      </c>
      <c r="AG317" s="5">
        <v>7.0000000000000007E-2</v>
      </c>
      <c r="AH317" s="6"/>
      <c r="AI317" s="6"/>
      <c r="AJ317" s="7">
        <v>0</v>
      </c>
      <c r="AK317" s="7">
        <v>0</v>
      </c>
      <c r="AL317" s="7">
        <v>0</v>
      </c>
      <c r="AM317" s="7">
        <v>0</v>
      </c>
      <c r="AN317" s="7">
        <v>0</v>
      </c>
      <c r="AO317" s="12"/>
      <c r="AP317" s="12"/>
      <c r="AQ317" s="12"/>
      <c r="AR317" s="12"/>
      <c r="AS317" s="12"/>
      <c r="AT317" s="12"/>
      <c r="AU317" s="12"/>
      <c r="AV317" s="12"/>
      <c r="AW317" s="12"/>
      <c r="AX317" s="12"/>
      <c r="AY317" s="12"/>
      <c r="AZ317" s="8"/>
    </row>
    <row r="318" spans="1:52" s="21" customFormat="1" ht="16.5" x14ac:dyDescent="0.25">
      <c r="A318" s="159" t="str">
        <f>_xlfn.XLOOKUP(Y318,Mapping!B:B,Mapping!J:J,"Not Found",0,1)</f>
        <v>Load Compare MP</v>
      </c>
      <c r="B318" s="159" t="str">
        <f t="shared" si="24"/>
        <v>LUDBLoad Compare MP46121.4145833333</v>
      </c>
      <c r="C318" s="159"/>
      <c r="D318" s="159" t="str">
        <f t="shared" si="25"/>
        <v>Model parameters comparison</v>
      </c>
      <c r="E318" s="159" t="str">
        <f t="shared" si="26"/>
        <v>MCPLUDBLoad Compare MPModel parameters comparison</v>
      </c>
      <c r="F318" s="159" t="str">
        <f t="shared" si="27"/>
        <v>MCPLUDBLoad Compare MP</v>
      </c>
      <c r="G318" s="218" t="s">
        <v>47</v>
      </c>
      <c r="H318" s="159" t="str">
        <f t="shared" si="28"/>
        <v>Completed</v>
      </c>
      <c r="I318" s="159" t="s">
        <v>47</v>
      </c>
      <c r="J318" s="159" t="str">
        <f t="shared" si="29"/>
        <v>MCPLUDBLoad Compare MPModel parameters comparisonModel parameters comparison46121.414583333346121.4145833333</v>
      </c>
      <c r="K318" s="218" t="str">
        <f>IF(NOT(ISERROR(HLOOKUP(A318,'MCP-Tracker Old'!$10:$10,1,0))),"Y","N")</f>
        <v>Y</v>
      </c>
      <c r="L318" s="159"/>
      <c r="M318" s="159"/>
      <c r="N318" s="159"/>
      <c r="O318" s="2">
        <v>2603</v>
      </c>
      <c r="P318" s="3" t="s">
        <v>526</v>
      </c>
      <c r="Q318" s="3" t="s">
        <v>39</v>
      </c>
      <c r="R318" s="3" t="s">
        <v>53</v>
      </c>
      <c r="S318" s="3" t="s">
        <v>329</v>
      </c>
      <c r="T318" s="4">
        <v>46121.414583333331</v>
      </c>
      <c r="U318" s="4">
        <v>46121.414583333331</v>
      </c>
      <c r="V318" s="4">
        <v>46121.415277777778</v>
      </c>
      <c r="W318" s="4" t="s">
        <v>42</v>
      </c>
      <c r="X318" s="3" t="s">
        <v>43</v>
      </c>
      <c r="Y318" s="4" t="s">
        <v>1376</v>
      </c>
      <c r="Z318" s="2">
        <v>1</v>
      </c>
      <c r="AA318" s="3" t="s">
        <v>55</v>
      </c>
      <c r="AB318" s="5">
        <v>0</v>
      </c>
      <c r="AC318" s="5">
        <v>0</v>
      </c>
      <c r="AD318" s="5">
        <v>0</v>
      </c>
      <c r="AE318" s="5">
        <v>0</v>
      </c>
      <c r="AF318" s="5">
        <v>0</v>
      </c>
      <c r="AG318" s="5">
        <v>0</v>
      </c>
      <c r="AH318" s="6"/>
      <c r="AI318" s="6"/>
      <c r="AJ318" s="7">
        <v>0</v>
      </c>
      <c r="AK318" s="7">
        <v>0</v>
      </c>
      <c r="AL318" s="7">
        <v>0</v>
      </c>
      <c r="AM318" s="7">
        <v>0</v>
      </c>
      <c r="AN318" s="7">
        <v>0</v>
      </c>
      <c r="AO318" s="12"/>
      <c r="AP318" s="12"/>
      <c r="AQ318" s="12"/>
      <c r="AR318" s="12"/>
      <c r="AS318" s="12"/>
      <c r="AT318" s="12"/>
      <c r="AU318" s="12"/>
      <c r="AV318" s="12"/>
      <c r="AW318" s="12"/>
      <c r="AX318" s="12"/>
      <c r="AY318" s="12"/>
      <c r="AZ318" s="8"/>
    </row>
    <row r="319" spans="1:52" s="21" customFormat="1" ht="16.5" x14ac:dyDescent="0.25">
      <c r="A319" s="159" t="str">
        <f>_xlfn.XLOOKUP(Y319,Mapping!B:B,Mapping!J:J,"Not Found",0,1)</f>
        <v>Load Compare Spreads</v>
      </c>
      <c r="B319" s="159" t="str">
        <f t="shared" si="24"/>
        <v>LUDBLoad Compare Spreads46121.4152777778</v>
      </c>
      <c r="C319" s="159"/>
      <c r="D319" s="159" t="str">
        <f t="shared" si="25"/>
        <v>load Spreads</v>
      </c>
      <c r="E319" s="159" t="str">
        <f t="shared" si="26"/>
        <v>MCPLUDBLoad Compare Spreadsload Spreads</v>
      </c>
      <c r="F319" s="159" t="str">
        <f t="shared" si="27"/>
        <v>MCPLUDBLoad Compare Spreads</v>
      </c>
      <c r="G319" s="218" t="s">
        <v>47</v>
      </c>
      <c r="H319" s="159" t="str">
        <f t="shared" si="28"/>
        <v>Completed</v>
      </c>
      <c r="I319" s="159" t="s">
        <v>47</v>
      </c>
      <c r="J319" s="159" t="str">
        <f t="shared" si="29"/>
        <v>MCPLUDBLoad Compare Spreadsload Spreadsload Spreads46121.415277777846121.4215277778</v>
      </c>
      <c r="K319" s="218" t="str">
        <f>IF(NOT(ISERROR(HLOOKUP(A319,'MCP-Tracker Old'!$10:$10,1,0))),"Y","N")</f>
        <v>Y</v>
      </c>
      <c r="L319" s="159"/>
      <c r="M319" s="159"/>
      <c r="N319" s="159"/>
      <c r="O319" s="2">
        <v>2603</v>
      </c>
      <c r="P319" s="3" t="s">
        <v>526</v>
      </c>
      <c r="Q319" s="3" t="s">
        <v>39</v>
      </c>
      <c r="R319" s="3" t="s">
        <v>65</v>
      </c>
      <c r="S319" s="3" t="s">
        <v>66</v>
      </c>
      <c r="T319" s="4">
        <v>46121.415277777778</v>
      </c>
      <c r="U319" s="4">
        <v>46121.421527777777</v>
      </c>
      <c r="V319" s="4">
        <v>46121.421527777777</v>
      </c>
      <c r="W319" s="4" t="s">
        <v>42</v>
      </c>
      <c r="X319" s="3" t="s">
        <v>43</v>
      </c>
      <c r="Y319" s="4" t="s">
        <v>1383</v>
      </c>
      <c r="Z319" s="2">
        <v>1</v>
      </c>
      <c r="AA319" s="3" t="s">
        <v>69</v>
      </c>
      <c r="AB319" s="5">
        <v>0.15</v>
      </c>
      <c r="AC319" s="5">
        <v>0</v>
      </c>
      <c r="AD319" s="5">
        <v>0.15</v>
      </c>
      <c r="AE319" s="5">
        <v>0</v>
      </c>
      <c r="AF319" s="5">
        <v>0</v>
      </c>
      <c r="AG319" s="5">
        <v>0.15</v>
      </c>
      <c r="AH319" s="6"/>
      <c r="AI319" s="6"/>
      <c r="AJ319" s="7">
        <v>0</v>
      </c>
      <c r="AK319" s="7">
        <v>0</v>
      </c>
      <c r="AL319" s="7">
        <v>0</v>
      </c>
      <c r="AM319" s="7">
        <v>0</v>
      </c>
      <c r="AN319" s="7">
        <v>0</v>
      </c>
      <c r="AO319" s="12"/>
      <c r="AP319" s="12"/>
      <c r="AQ319" s="12"/>
      <c r="AR319" s="12"/>
      <c r="AS319" s="12"/>
      <c r="AT319" s="12"/>
      <c r="AU319" s="12"/>
      <c r="AV319" s="12"/>
      <c r="AW319" s="12"/>
      <c r="AX319" s="12"/>
      <c r="AY319" s="12"/>
      <c r="AZ319" s="8"/>
    </row>
    <row r="320" spans="1:52" s="21" customFormat="1" ht="16.5" x14ac:dyDescent="0.25">
      <c r="A320" s="159" t="str">
        <f>_xlfn.XLOOKUP(Y320,Mapping!B:B,Mapping!J:J,"Not Found",0,1)</f>
        <v>Load Compare Spreads</v>
      </c>
      <c r="B320" s="159" t="str">
        <f t="shared" si="24"/>
        <v>LUDBLoad Compare Spreads46121.4215277778</v>
      </c>
      <c r="C320" s="159"/>
      <c r="D320" s="159" t="str">
        <f t="shared" si="25"/>
        <v>Spreads comparison</v>
      </c>
      <c r="E320" s="159" t="str">
        <f t="shared" si="26"/>
        <v>MCPLUDBLoad Compare SpreadsSpreads comparison</v>
      </c>
      <c r="F320" s="159" t="str">
        <f t="shared" si="27"/>
        <v>MCPLUDBLoad Compare Spreads</v>
      </c>
      <c r="G320" s="218" t="s">
        <v>47</v>
      </c>
      <c r="H320" s="159" t="str">
        <f t="shared" si="28"/>
        <v>Completed</v>
      </c>
      <c r="I320" s="159" t="s">
        <v>47</v>
      </c>
      <c r="J320" s="159" t="str">
        <f t="shared" si="29"/>
        <v>MCPLUDBLoad Compare SpreadsSpreads comparisonSpreads comparison46121.421527777846121.4222222222</v>
      </c>
      <c r="K320" s="218" t="str">
        <f>IF(NOT(ISERROR(HLOOKUP(A320,'MCP-Tracker Old'!$10:$10,1,0))),"Y","N")</f>
        <v>Y</v>
      </c>
      <c r="L320" s="159"/>
      <c r="M320" s="159"/>
      <c r="N320" s="159"/>
      <c r="O320" s="2">
        <v>2603</v>
      </c>
      <c r="P320" s="3" t="s">
        <v>526</v>
      </c>
      <c r="Q320" s="3" t="s">
        <v>39</v>
      </c>
      <c r="R320" s="3" t="s">
        <v>70</v>
      </c>
      <c r="S320" s="3" t="s">
        <v>331</v>
      </c>
      <c r="T320" s="4">
        <v>46121.421527777777</v>
      </c>
      <c r="U320" s="4">
        <v>46121.422222222223</v>
      </c>
      <c r="V320" s="4">
        <v>46121.467361111114</v>
      </c>
      <c r="W320" s="4" t="s">
        <v>42</v>
      </c>
      <c r="X320" s="3" t="s">
        <v>43</v>
      </c>
      <c r="Y320" s="4" t="s">
        <v>1383</v>
      </c>
      <c r="Z320" s="2">
        <v>1</v>
      </c>
      <c r="AA320" s="3" t="s">
        <v>71</v>
      </c>
      <c r="AB320" s="5">
        <v>0.02</v>
      </c>
      <c r="AC320" s="5">
        <v>0</v>
      </c>
      <c r="AD320" s="5">
        <v>0.02</v>
      </c>
      <c r="AE320" s="5">
        <v>0</v>
      </c>
      <c r="AF320" s="5">
        <v>0</v>
      </c>
      <c r="AG320" s="5">
        <v>0.02</v>
      </c>
      <c r="AH320" s="6"/>
      <c r="AI320" s="6"/>
      <c r="AJ320" s="7">
        <v>0</v>
      </c>
      <c r="AK320" s="7">
        <v>0</v>
      </c>
      <c r="AL320" s="7">
        <v>0</v>
      </c>
      <c r="AM320" s="7">
        <v>0</v>
      </c>
      <c r="AN320" s="7">
        <v>0</v>
      </c>
      <c r="AO320" s="12"/>
      <c r="AP320" s="12"/>
      <c r="AQ320" s="12"/>
      <c r="AR320" s="12"/>
      <c r="AS320" s="12"/>
      <c r="AT320" s="12"/>
      <c r="AU320" s="12"/>
      <c r="AV320" s="12"/>
      <c r="AW320" s="12"/>
      <c r="AX320" s="12"/>
      <c r="AY320" s="12"/>
      <c r="AZ320" s="8"/>
    </row>
    <row r="321" spans="1:52" s="21" customFormat="1" ht="16.5" x14ac:dyDescent="0.25">
      <c r="A321" s="159" t="str">
        <f>_xlfn.XLOOKUP(Y321,Mapping!B:B,Mapping!J:J,"Not Found",0,1)</f>
        <v>Load Pos</v>
      </c>
      <c r="B321" s="159" t="str">
        <f t="shared" si="24"/>
        <v>BEDBLoad Pos46121.4319444444</v>
      </c>
      <c r="C321" s="159"/>
      <c r="D321" s="159" t="str">
        <f t="shared" si="25"/>
        <v>copy from</v>
      </c>
      <c r="E321" s="159" t="str">
        <f t="shared" si="26"/>
        <v>MRPBEDBLoad Poscopy from</v>
      </c>
      <c r="F321" s="159" t="str">
        <f t="shared" si="27"/>
        <v>MRPBEDBLoad Pos</v>
      </c>
      <c r="G321" s="218" t="s">
        <v>47</v>
      </c>
      <c r="H321" s="159" t="str">
        <f t="shared" si="28"/>
        <v>Completed</v>
      </c>
      <c r="I321" s="159" t="s">
        <v>47</v>
      </c>
      <c r="J321" s="159" t="str">
        <f t="shared" si="29"/>
        <v>MRPBEDBLoad Poscopy fromcopy from46121.431944444446121.4361111111</v>
      </c>
      <c r="K321" s="218" t="str">
        <f>IF(NOT(ISERROR(HLOOKUP(A321,'MCP-Tracker Old'!$10:$10,1,0))),"Y","N")</f>
        <v>Y</v>
      </c>
      <c r="L321" s="159"/>
      <c r="M321" s="159"/>
      <c r="N321" s="159"/>
      <c r="O321" s="2">
        <v>2603</v>
      </c>
      <c r="P321" s="3" t="s">
        <v>382</v>
      </c>
      <c r="Q321" s="3" t="s">
        <v>383</v>
      </c>
      <c r="R321" s="3" t="s">
        <v>82</v>
      </c>
      <c r="S321" s="3" t="s">
        <v>83</v>
      </c>
      <c r="T321" s="4">
        <v>46121.431944444441</v>
      </c>
      <c r="U321" s="4">
        <v>46121.436111111114</v>
      </c>
      <c r="V321" s="4">
        <v>46121.446527777778</v>
      </c>
      <c r="W321" s="4" t="s">
        <v>42</v>
      </c>
      <c r="X321" s="3" t="s">
        <v>43</v>
      </c>
      <c r="Y321" s="4" t="s">
        <v>3787</v>
      </c>
      <c r="Z321" s="2">
        <v>2</v>
      </c>
      <c r="AA321" s="3" t="s">
        <v>84</v>
      </c>
      <c r="AB321" s="5">
        <v>0.1</v>
      </c>
      <c r="AC321" s="5">
        <v>0</v>
      </c>
      <c r="AD321" s="5">
        <v>0.1</v>
      </c>
      <c r="AE321" s="5">
        <v>0</v>
      </c>
      <c r="AF321" s="5">
        <v>0</v>
      </c>
      <c r="AG321" s="5">
        <v>0.1</v>
      </c>
      <c r="AH321" s="6"/>
      <c r="AI321" s="6"/>
      <c r="AJ321" s="7">
        <v>0</v>
      </c>
      <c r="AK321" s="7">
        <v>0</v>
      </c>
      <c r="AL321" s="7">
        <v>0</v>
      </c>
      <c r="AM321" s="7">
        <v>0</v>
      </c>
      <c r="AN321" s="7">
        <v>0</v>
      </c>
      <c r="AO321" s="12"/>
      <c r="AP321" s="12"/>
      <c r="AQ321" s="12"/>
      <c r="AR321" s="12"/>
      <c r="AS321" s="12"/>
      <c r="AT321" s="12"/>
      <c r="AU321" s="12"/>
      <c r="AV321" s="12"/>
      <c r="AW321" s="12"/>
      <c r="AX321" s="12"/>
      <c r="AY321" s="12"/>
      <c r="AZ321" s="8"/>
    </row>
    <row r="322" spans="1:52" s="21" customFormat="1" ht="16.5" x14ac:dyDescent="0.25">
      <c r="A322" s="159" t="str">
        <f>_xlfn.XLOOKUP(Y322,Mapping!B:B,Mapping!J:J,"Not Found",0,1)</f>
        <v>Load to ARA</v>
      </c>
      <c r="B322" s="159" t="str">
        <f t="shared" si="24"/>
        <v>BEGTLoad to ARA46121.4326388889</v>
      </c>
      <c r="C322" s="159"/>
      <c r="D322" s="159" t="str">
        <f t="shared" si="25"/>
        <v>export to ara</v>
      </c>
      <c r="E322" s="159" t="str">
        <f t="shared" si="26"/>
        <v>MCPBEGTLoad to ARAexport to ara</v>
      </c>
      <c r="F322" s="159" t="str">
        <f t="shared" si="27"/>
        <v>MCPBEGTLoad to ARA</v>
      </c>
      <c r="G322" s="218" t="s">
        <v>47</v>
      </c>
      <c r="H322" s="159" t="str">
        <f t="shared" si="28"/>
        <v>Completed</v>
      </c>
      <c r="I322" s="159" t="s">
        <v>47</v>
      </c>
      <c r="J322" s="159" t="str">
        <f t="shared" si="29"/>
        <v>MCPBEGTLoad to ARAexport to araexport to ara46121.432638888946121.4326388889</v>
      </c>
      <c r="K322" s="218" t="str">
        <f>IF(NOT(ISERROR(HLOOKUP(A322,'MCP-Tracker Old'!$10:$10,1,0))),"Y","N")</f>
        <v>N</v>
      </c>
      <c r="L322" s="159"/>
      <c r="M322" s="159"/>
      <c r="N322" s="159"/>
      <c r="O322" s="2">
        <v>2603</v>
      </c>
      <c r="P322" s="3" t="s">
        <v>179</v>
      </c>
      <c r="Q322" s="3" t="s">
        <v>39</v>
      </c>
      <c r="R322" s="3" t="s">
        <v>89</v>
      </c>
      <c r="S322" s="3" t="s">
        <v>90</v>
      </c>
      <c r="T322" s="4">
        <v>46121.432638888888</v>
      </c>
      <c r="U322" s="4">
        <v>46121.432638888888</v>
      </c>
      <c r="V322" s="4">
        <v>46122.268750000003</v>
      </c>
      <c r="W322" s="4" t="s">
        <v>42</v>
      </c>
      <c r="X322" s="3" t="s">
        <v>43</v>
      </c>
      <c r="Y322" s="4" t="s">
        <v>2667</v>
      </c>
      <c r="Z322" s="2">
        <v>2</v>
      </c>
      <c r="AA322" s="3" t="s">
        <v>91</v>
      </c>
      <c r="AB322" s="5">
        <v>0</v>
      </c>
      <c r="AC322" s="5">
        <v>0</v>
      </c>
      <c r="AD322" s="5">
        <v>0</v>
      </c>
      <c r="AE322" s="5">
        <v>0</v>
      </c>
      <c r="AF322" s="5">
        <v>0</v>
      </c>
      <c r="AG322" s="5">
        <v>0</v>
      </c>
      <c r="AH322" s="6"/>
      <c r="AI322" s="6"/>
      <c r="AJ322" s="7">
        <v>0</v>
      </c>
      <c r="AK322" s="7">
        <v>0</v>
      </c>
      <c r="AL322" s="7">
        <v>0</v>
      </c>
      <c r="AM322" s="7">
        <v>0</v>
      </c>
      <c r="AN322" s="7">
        <v>0</v>
      </c>
      <c r="AO322" s="12"/>
      <c r="AP322" s="12"/>
      <c r="AQ322" s="12"/>
      <c r="AR322" s="12"/>
      <c r="AS322" s="12"/>
      <c r="AT322" s="12"/>
      <c r="AU322" s="12"/>
      <c r="AV322" s="12"/>
      <c r="AW322" s="12"/>
      <c r="AX322" s="12"/>
      <c r="AY322" s="12"/>
      <c r="AZ322" s="8"/>
    </row>
    <row r="323" spans="1:52" s="21" customFormat="1" ht="16.5" x14ac:dyDescent="0.25">
      <c r="A323" s="159" t="str">
        <f>_xlfn.XLOOKUP(Y323,Mapping!B:B,Mapping!J:J,"Not Found",0,1)</f>
        <v>Delete Portfolio</v>
      </c>
      <c r="B323" s="159" t="str">
        <f t="shared" ref="B323:B386" si="30">P323&amp;A323&amp;T323</f>
        <v>AUDBDelete Portfolio46121.4402777778</v>
      </c>
      <c r="C323" s="159"/>
      <c r="D323" s="159" t="str">
        <f t="shared" ref="D323:D386" si="31">AA323</f>
        <v>Delete portfolio from</v>
      </c>
      <c r="E323" s="159" t="str">
        <f t="shared" ref="E323:E386" si="32">Q323&amp;P323&amp;A323&amp;D323</f>
        <v>MCPAUDBDelete PortfolioDelete portfolio from</v>
      </c>
      <c r="F323" s="159" t="str">
        <f t="shared" ref="F323:F386" si="33">Q323&amp;P323&amp;A323</f>
        <v>MCPAUDBDelete Portfolio</v>
      </c>
      <c r="G323" s="218" t="s">
        <v>47</v>
      </c>
      <c r="H323" s="159" t="str">
        <f t="shared" ref="H323:H386" si="34">IF(G323="Y","For Rerun",IF(I323&lt;&gt;"",I323,X323))</f>
        <v>Completed</v>
      </c>
      <c r="I323" s="159" t="s">
        <v>47</v>
      </c>
      <c r="J323" s="159" t="str">
        <f t="shared" ref="J323:J386" si="35">Q323&amp;P323&amp;A323&amp;D323&amp;AA323&amp;T323&amp;U323</f>
        <v>MCPAUDBDelete PortfolioDelete portfolio fromDelete portfolio from46121.440277777846121.4423611111</v>
      </c>
      <c r="K323" s="218" t="str">
        <f>IF(NOT(ISERROR(HLOOKUP(A323,'MCP-Tracker Old'!$10:$10,1,0))),"Y","N")</f>
        <v>N</v>
      </c>
      <c r="L323" s="159"/>
      <c r="M323" s="159"/>
      <c r="N323" s="159"/>
      <c r="O323" s="2">
        <v>2603</v>
      </c>
      <c r="P323" s="3" t="s">
        <v>38</v>
      </c>
      <c r="Q323" s="3" t="s">
        <v>39</v>
      </c>
      <c r="R323" s="3" t="s">
        <v>40</v>
      </c>
      <c r="S323" s="3" t="s">
        <v>41</v>
      </c>
      <c r="T323" s="4">
        <v>46121.44027777778</v>
      </c>
      <c r="U323" s="4">
        <v>46121.442361111112</v>
      </c>
      <c r="V323" s="4">
        <v>46121.442361111112</v>
      </c>
      <c r="W323" s="4" t="s">
        <v>42</v>
      </c>
      <c r="X323" s="3" t="s">
        <v>43</v>
      </c>
      <c r="Y323" s="4" t="s">
        <v>44</v>
      </c>
      <c r="Z323" s="2">
        <v>1</v>
      </c>
      <c r="AA323" s="3" t="s">
        <v>45</v>
      </c>
      <c r="AB323" s="5">
        <v>0.05</v>
      </c>
      <c r="AC323" s="5">
        <v>0.05</v>
      </c>
      <c r="AD323" s="5">
        <v>0</v>
      </c>
      <c r="AE323" s="5">
        <v>0</v>
      </c>
      <c r="AF323" s="5">
        <v>0.05</v>
      </c>
      <c r="AG323" s="5">
        <v>0.05</v>
      </c>
      <c r="AH323" s="6"/>
      <c r="AI323" s="6"/>
      <c r="AJ323" s="7">
        <v>0</v>
      </c>
      <c r="AK323" s="7">
        <v>0</v>
      </c>
      <c r="AL323" s="7">
        <v>0</v>
      </c>
      <c r="AM323" s="7">
        <v>0</v>
      </c>
      <c r="AN323" s="7">
        <v>0</v>
      </c>
      <c r="AO323" s="12"/>
      <c r="AP323" s="12"/>
      <c r="AQ323" s="12"/>
      <c r="AR323" s="12"/>
      <c r="AS323" s="12"/>
      <c r="AT323" s="12"/>
      <c r="AU323" s="12"/>
      <c r="AV323" s="12"/>
      <c r="AW323" s="12"/>
      <c r="AX323" s="12"/>
      <c r="AY323" s="12"/>
      <c r="AZ323" s="8"/>
    </row>
    <row r="324" spans="1:52" s="21" customFormat="1" ht="16.5" x14ac:dyDescent="0.25">
      <c r="A324" s="159" t="str">
        <f>_xlfn.XLOOKUP(Y324,Mapping!B:B,Mapping!J:J,"Not Found",0,1)</f>
        <v>Load Compare MP</v>
      </c>
      <c r="B324" s="159" t="str">
        <f t="shared" si="30"/>
        <v>AUDBLoad Compare MP46121.4423611111</v>
      </c>
      <c r="C324" s="159"/>
      <c r="D324" s="159" t="str">
        <f t="shared" si="31"/>
        <v>load Model parameters</v>
      </c>
      <c r="E324" s="159" t="str">
        <f t="shared" si="32"/>
        <v>MCPAUDBLoad Compare MPload Model parameters</v>
      </c>
      <c r="F324" s="159" t="str">
        <f t="shared" si="33"/>
        <v>MCPAUDBLoad Compare MP</v>
      </c>
      <c r="G324" s="218" t="s">
        <v>47</v>
      </c>
      <c r="H324" s="159" t="str">
        <f t="shared" si="34"/>
        <v>Completed</v>
      </c>
      <c r="I324" s="159" t="s">
        <v>47</v>
      </c>
      <c r="J324" s="159" t="str">
        <f t="shared" si="35"/>
        <v>MCPAUDBLoad Compare MPload Model parametersload Model parameters46121.442361111146121.4444444444</v>
      </c>
      <c r="K324" s="218" t="str">
        <f>IF(NOT(ISERROR(HLOOKUP(A324,'MCP-Tracker Old'!$10:$10,1,0))),"Y","N")</f>
        <v>Y</v>
      </c>
      <c r="L324" s="159"/>
      <c r="M324" s="159"/>
      <c r="N324" s="159"/>
      <c r="O324" s="2">
        <v>2603</v>
      </c>
      <c r="P324" s="3" t="s">
        <v>38</v>
      </c>
      <c r="Q324" s="3" t="s">
        <v>39</v>
      </c>
      <c r="R324" s="3" t="s">
        <v>48</v>
      </c>
      <c r="S324" s="3" t="s">
        <v>49</v>
      </c>
      <c r="T324" s="4">
        <v>46121.442361111112</v>
      </c>
      <c r="U324" s="4">
        <v>46121.444444444445</v>
      </c>
      <c r="V324" s="4">
        <v>46121.444444444445</v>
      </c>
      <c r="W324" s="4" t="s">
        <v>42</v>
      </c>
      <c r="X324" s="3" t="s">
        <v>43</v>
      </c>
      <c r="Y324" s="4" t="s">
        <v>51</v>
      </c>
      <c r="Z324" s="2">
        <v>1</v>
      </c>
      <c r="AA324" s="3" t="s">
        <v>52</v>
      </c>
      <c r="AB324" s="5">
        <v>0.05</v>
      </c>
      <c r="AC324" s="5">
        <v>0</v>
      </c>
      <c r="AD324" s="5">
        <v>0.05</v>
      </c>
      <c r="AE324" s="5">
        <v>0</v>
      </c>
      <c r="AF324" s="5">
        <v>0</v>
      </c>
      <c r="AG324" s="5">
        <v>0.05</v>
      </c>
      <c r="AH324" s="6"/>
      <c r="AI324" s="6"/>
      <c r="AJ324" s="7">
        <v>0</v>
      </c>
      <c r="AK324" s="7">
        <v>0</v>
      </c>
      <c r="AL324" s="7">
        <v>0</v>
      </c>
      <c r="AM324" s="7">
        <v>0</v>
      </c>
      <c r="AN324" s="7">
        <v>0</v>
      </c>
      <c r="AO324" s="12"/>
      <c r="AP324" s="12"/>
      <c r="AQ324" s="12"/>
      <c r="AR324" s="12"/>
      <c r="AS324" s="12"/>
      <c r="AT324" s="12"/>
      <c r="AU324" s="12"/>
      <c r="AV324" s="12"/>
      <c r="AW324" s="12"/>
      <c r="AX324" s="12"/>
      <c r="AY324" s="12"/>
      <c r="AZ324" s="8"/>
    </row>
    <row r="325" spans="1:52" s="21" customFormat="1" ht="16.5" x14ac:dyDescent="0.25">
      <c r="A325" s="159" t="str">
        <f>_xlfn.XLOOKUP(Y325,Mapping!B:B,Mapping!J:J,"Not Found",0,1)</f>
        <v>Load Compare Spreads</v>
      </c>
      <c r="B325" s="159" t="str">
        <f t="shared" si="30"/>
        <v>DEDBLoad Compare Spreads46121.44375</v>
      </c>
      <c r="C325" s="159"/>
      <c r="D325" s="159" t="str">
        <f t="shared" si="31"/>
        <v>load Spreads</v>
      </c>
      <c r="E325" s="159" t="str">
        <f t="shared" si="32"/>
        <v>MCPDEDBLoad Compare Spreadsload Spreads</v>
      </c>
      <c r="F325" s="159" t="str">
        <f t="shared" si="33"/>
        <v>MCPDEDBLoad Compare Spreads</v>
      </c>
      <c r="G325" s="218" t="s">
        <v>47</v>
      </c>
      <c r="H325" s="159" t="str">
        <f t="shared" si="34"/>
        <v>Completed</v>
      </c>
      <c r="I325" s="159" t="s">
        <v>47</v>
      </c>
      <c r="J325" s="159" t="str">
        <f t="shared" si="35"/>
        <v>MCPDEDBLoad Compare Spreadsload Spreadsload Spreads46121.4437546121.4583333333</v>
      </c>
      <c r="K325" s="218" t="str">
        <f>IF(NOT(ISERROR(HLOOKUP(A325,'MCP-Tracker Old'!$10:$10,1,0))),"Y","N")</f>
        <v>Y</v>
      </c>
      <c r="L325" s="159"/>
      <c r="M325" s="159"/>
      <c r="N325" s="159"/>
      <c r="O325" s="2">
        <v>2603</v>
      </c>
      <c r="P325" s="3" t="s">
        <v>1576</v>
      </c>
      <c r="Q325" s="3" t="s">
        <v>39</v>
      </c>
      <c r="R325" s="3" t="s">
        <v>65</v>
      </c>
      <c r="S325" s="3" t="s">
        <v>66</v>
      </c>
      <c r="T325" s="4">
        <v>46121.443749999999</v>
      </c>
      <c r="U325" s="4">
        <v>46121.458333333336</v>
      </c>
      <c r="V325" s="4">
        <v>46121.458333333336</v>
      </c>
      <c r="W325" s="4" t="s">
        <v>42</v>
      </c>
      <c r="X325" s="3" t="s">
        <v>43</v>
      </c>
      <c r="Y325" s="4" t="s">
        <v>1383</v>
      </c>
      <c r="Z325" s="2">
        <v>1</v>
      </c>
      <c r="AA325" s="3" t="s">
        <v>69</v>
      </c>
      <c r="AB325" s="5">
        <v>0.35</v>
      </c>
      <c r="AC325" s="5">
        <v>0</v>
      </c>
      <c r="AD325" s="5">
        <v>0.35</v>
      </c>
      <c r="AE325" s="5">
        <v>0</v>
      </c>
      <c r="AF325" s="5">
        <v>0</v>
      </c>
      <c r="AG325" s="5">
        <v>0.35</v>
      </c>
      <c r="AH325" s="6"/>
      <c r="AI325" s="6"/>
      <c r="AJ325" s="7">
        <v>0</v>
      </c>
      <c r="AK325" s="7">
        <v>0</v>
      </c>
      <c r="AL325" s="7">
        <v>0</v>
      </c>
      <c r="AM325" s="7">
        <v>0</v>
      </c>
      <c r="AN325" s="7">
        <v>0</v>
      </c>
      <c r="AO325" s="12"/>
      <c r="AP325" s="12"/>
      <c r="AQ325" s="12"/>
      <c r="AR325" s="12"/>
      <c r="AS325" s="12"/>
      <c r="AT325" s="12"/>
      <c r="AU325" s="12"/>
      <c r="AV325" s="12"/>
      <c r="AW325" s="12"/>
      <c r="AX325" s="12"/>
      <c r="AY325" s="12"/>
      <c r="AZ325" s="8"/>
    </row>
    <row r="326" spans="1:52" s="21" customFormat="1" ht="16.5" x14ac:dyDescent="0.25">
      <c r="A326" s="159" t="str">
        <f>_xlfn.XLOOKUP(Y326,Mapping!B:B,Mapping!J:J,"Not Found",0,1)</f>
        <v>Load Compare MP</v>
      </c>
      <c r="B326" s="159" t="str">
        <f t="shared" si="30"/>
        <v>AUDBLoad Compare MP46121.4444444444</v>
      </c>
      <c r="C326" s="159"/>
      <c r="D326" s="159" t="str">
        <f t="shared" si="31"/>
        <v>Model parameters comparison</v>
      </c>
      <c r="E326" s="159" t="str">
        <f t="shared" si="32"/>
        <v>MCPAUDBLoad Compare MPModel parameters comparison</v>
      </c>
      <c r="F326" s="159" t="str">
        <f t="shared" si="33"/>
        <v>MCPAUDBLoad Compare MP</v>
      </c>
      <c r="G326" s="218" t="s">
        <v>47</v>
      </c>
      <c r="H326" s="159" t="str">
        <f t="shared" si="34"/>
        <v>Completed</v>
      </c>
      <c r="I326" s="159" t="s">
        <v>47</v>
      </c>
      <c r="J326" s="159" t="str">
        <f t="shared" si="35"/>
        <v>MCPAUDBLoad Compare MPModel parameters comparisonModel parameters comparison46121.444444444446121.4451388889</v>
      </c>
      <c r="K326" s="218" t="str">
        <f>IF(NOT(ISERROR(HLOOKUP(A326,'MCP-Tracker Old'!$10:$10,1,0))),"Y","N")</f>
        <v>Y</v>
      </c>
      <c r="L326" s="159"/>
      <c r="M326" s="159"/>
      <c r="N326" s="159"/>
      <c r="O326" s="2">
        <v>2603</v>
      </c>
      <c r="P326" s="3" t="s">
        <v>38</v>
      </c>
      <c r="Q326" s="3" t="s">
        <v>39</v>
      </c>
      <c r="R326" s="3" t="s">
        <v>53</v>
      </c>
      <c r="S326" s="3" t="s">
        <v>329</v>
      </c>
      <c r="T326" s="4">
        <v>46121.444444444445</v>
      </c>
      <c r="U326" s="4">
        <v>46121.445138888892</v>
      </c>
      <c r="V326" s="4">
        <v>46121.445138888892</v>
      </c>
      <c r="W326" s="4" t="s">
        <v>42</v>
      </c>
      <c r="X326" s="3" t="s">
        <v>43</v>
      </c>
      <c r="Y326" s="4" t="s">
        <v>51</v>
      </c>
      <c r="Z326" s="2">
        <v>1</v>
      </c>
      <c r="AA326" s="3" t="s">
        <v>55</v>
      </c>
      <c r="AB326" s="5">
        <v>0.02</v>
      </c>
      <c r="AC326" s="5">
        <v>0</v>
      </c>
      <c r="AD326" s="5">
        <v>0.02</v>
      </c>
      <c r="AE326" s="5">
        <v>0</v>
      </c>
      <c r="AF326" s="5">
        <v>0</v>
      </c>
      <c r="AG326" s="5">
        <v>0.02</v>
      </c>
      <c r="AH326" s="6"/>
      <c r="AI326" s="6"/>
      <c r="AJ326" s="7">
        <v>0</v>
      </c>
      <c r="AK326" s="7">
        <v>0</v>
      </c>
      <c r="AL326" s="7">
        <v>0</v>
      </c>
      <c r="AM326" s="7">
        <v>0</v>
      </c>
      <c r="AN326" s="7">
        <v>0</v>
      </c>
      <c r="AO326" s="12"/>
      <c r="AP326" s="12"/>
      <c r="AQ326" s="12"/>
      <c r="AR326" s="12"/>
      <c r="AS326" s="12"/>
      <c r="AT326" s="12"/>
      <c r="AU326" s="12"/>
      <c r="AV326" s="12"/>
      <c r="AW326" s="12"/>
      <c r="AX326" s="12"/>
      <c r="AY326" s="12"/>
      <c r="AZ326" s="8"/>
    </row>
    <row r="327" spans="1:52" s="21" customFormat="1" ht="16.5" x14ac:dyDescent="0.25">
      <c r="A327" s="159" t="str">
        <f>_xlfn.XLOOKUP(Y327,Mapping!B:B,Mapping!J:J,"Not Found",0,1)</f>
        <v>Load Compare Spreads</v>
      </c>
      <c r="B327" s="159" t="str">
        <f t="shared" si="30"/>
        <v>AUDBLoad Compare Spreads46121.4451388889</v>
      </c>
      <c r="C327" s="159"/>
      <c r="D327" s="159" t="str">
        <f t="shared" si="31"/>
        <v>load Spreads</v>
      </c>
      <c r="E327" s="159" t="str">
        <f t="shared" si="32"/>
        <v>MCPAUDBLoad Compare Spreadsload Spreads</v>
      </c>
      <c r="F327" s="159" t="str">
        <f t="shared" si="33"/>
        <v>MCPAUDBLoad Compare Spreads</v>
      </c>
      <c r="G327" s="218" t="s">
        <v>47</v>
      </c>
      <c r="H327" s="159" t="str">
        <f t="shared" si="34"/>
        <v>Completed</v>
      </c>
      <c r="I327" s="159" t="s">
        <v>47</v>
      </c>
      <c r="J327" s="159" t="str">
        <f t="shared" si="35"/>
        <v>MCPAUDBLoad Compare Spreadsload Spreadsload Spreads46121.445138888946121.4493055556</v>
      </c>
      <c r="K327" s="218" t="str">
        <f>IF(NOT(ISERROR(HLOOKUP(A327,'MCP-Tracker Old'!$10:$10,1,0))),"Y","N")</f>
        <v>Y</v>
      </c>
      <c r="L327" s="159"/>
      <c r="M327" s="159"/>
      <c r="N327" s="159"/>
      <c r="O327" s="2">
        <v>2603</v>
      </c>
      <c r="P327" s="3" t="s">
        <v>38</v>
      </c>
      <c r="Q327" s="3" t="s">
        <v>39</v>
      </c>
      <c r="R327" s="3" t="s">
        <v>65</v>
      </c>
      <c r="S327" s="3" t="s">
        <v>66</v>
      </c>
      <c r="T327" s="4">
        <v>46121.445138888892</v>
      </c>
      <c r="U327" s="4">
        <v>46121.449305555558</v>
      </c>
      <c r="V327" s="4">
        <v>46121.449305555558</v>
      </c>
      <c r="W327" s="4" t="s">
        <v>42</v>
      </c>
      <c r="X327" s="3" t="s">
        <v>43</v>
      </c>
      <c r="Y327" s="4" t="s">
        <v>68</v>
      </c>
      <c r="Z327" s="2">
        <v>1</v>
      </c>
      <c r="AA327" s="3" t="s">
        <v>69</v>
      </c>
      <c r="AB327" s="5">
        <v>0.1</v>
      </c>
      <c r="AC327" s="5">
        <v>0</v>
      </c>
      <c r="AD327" s="5">
        <v>0.1</v>
      </c>
      <c r="AE327" s="5">
        <v>0</v>
      </c>
      <c r="AF327" s="5">
        <v>0</v>
      </c>
      <c r="AG327" s="5">
        <v>0.1</v>
      </c>
      <c r="AH327" s="6"/>
      <c r="AI327" s="6"/>
      <c r="AJ327" s="7">
        <v>0</v>
      </c>
      <c r="AK327" s="7">
        <v>0</v>
      </c>
      <c r="AL327" s="7">
        <v>0</v>
      </c>
      <c r="AM327" s="7">
        <v>0</v>
      </c>
      <c r="AN327" s="7">
        <v>0</v>
      </c>
      <c r="AO327" s="12"/>
      <c r="AP327" s="12"/>
      <c r="AQ327" s="12"/>
      <c r="AR327" s="12"/>
      <c r="AS327" s="12"/>
      <c r="AT327" s="12"/>
      <c r="AU327" s="12"/>
      <c r="AV327" s="12"/>
      <c r="AW327" s="12"/>
      <c r="AX327" s="12"/>
      <c r="AY327" s="12"/>
      <c r="AZ327" s="8"/>
    </row>
    <row r="328" spans="1:52" s="21" customFormat="1" ht="16.5" x14ac:dyDescent="0.25">
      <c r="A328" s="159" t="str">
        <f>_xlfn.XLOOKUP(Y328,Mapping!B:B,Mapping!J:J,"Not Found",0,1)</f>
        <v>Load Pos</v>
      </c>
      <c r="B328" s="159" t="str">
        <f t="shared" si="30"/>
        <v>BEDBLoad Pos46121.4465277778</v>
      </c>
      <c r="C328" s="159"/>
      <c r="D328" s="159" t="str">
        <f t="shared" si="31"/>
        <v>Stratification</v>
      </c>
      <c r="E328" s="159" t="str">
        <f t="shared" si="32"/>
        <v>MRPBEDBLoad PosStratification</v>
      </c>
      <c r="F328" s="159" t="str">
        <f t="shared" si="33"/>
        <v>MRPBEDBLoad Pos</v>
      </c>
      <c r="G328" s="218" t="s">
        <v>47</v>
      </c>
      <c r="H328" s="159" t="str">
        <f t="shared" si="34"/>
        <v>Completed</v>
      </c>
      <c r="I328" s="159" t="s">
        <v>47</v>
      </c>
      <c r="J328" s="159" t="str">
        <f t="shared" si="35"/>
        <v>MRPBEDBLoad PosStratificationStratification46121.446527777846121.4520833333</v>
      </c>
      <c r="K328" s="218" t="str">
        <f>IF(NOT(ISERROR(HLOOKUP(A328,'MCP-Tracker Old'!$10:$10,1,0))),"Y","N")</f>
        <v>Y</v>
      </c>
      <c r="L328" s="159"/>
      <c r="M328" s="159"/>
      <c r="N328" s="159"/>
      <c r="O328" s="2">
        <v>2603</v>
      </c>
      <c r="P328" s="3" t="s">
        <v>382</v>
      </c>
      <c r="Q328" s="3" t="s">
        <v>383</v>
      </c>
      <c r="R328" s="3" t="s">
        <v>76</v>
      </c>
      <c r="S328" s="3" t="s">
        <v>77</v>
      </c>
      <c r="T328" s="4">
        <v>46121.446527777778</v>
      </c>
      <c r="U328" s="4">
        <v>46121.45208333333</v>
      </c>
      <c r="V328" s="4">
        <v>46121.45208333333</v>
      </c>
      <c r="W328" s="4" t="s">
        <v>42</v>
      </c>
      <c r="X328" s="3" t="s">
        <v>43</v>
      </c>
      <c r="Y328" s="4" t="s">
        <v>3787</v>
      </c>
      <c r="Z328" s="2">
        <v>2</v>
      </c>
      <c r="AA328" s="3" t="s">
        <v>78</v>
      </c>
      <c r="AB328" s="5">
        <v>0.13</v>
      </c>
      <c r="AC328" s="5">
        <v>0</v>
      </c>
      <c r="AD328" s="5">
        <v>0.13</v>
      </c>
      <c r="AE328" s="5">
        <v>0</v>
      </c>
      <c r="AF328" s="5">
        <v>0</v>
      </c>
      <c r="AG328" s="5">
        <v>0.13</v>
      </c>
      <c r="AH328" s="6"/>
      <c r="AI328" s="6"/>
      <c r="AJ328" s="7">
        <v>0</v>
      </c>
      <c r="AK328" s="7">
        <v>0</v>
      </c>
      <c r="AL328" s="7">
        <v>0</v>
      </c>
      <c r="AM328" s="7">
        <v>0</v>
      </c>
      <c r="AN328" s="7">
        <v>0</v>
      </c>
      <c r="AO328" s="12"/>
      <c r="AP328" s="12"/>
      <c r="AQ328" s="12"/>
      <c r="AR328" s="12"/>
      <c r="AS328" s="12"/>
      <c r="AT328" s="12"/>
      <c r="AU328" s="12"/>
      <c r="AV328" s="12"/>
      <c r="AW328" s="12"/>
      <c r="AX328" s="12"/>
      <c r="AY328" s="12"/>
      <c r="AZ328" s="8"/>
    </row>
    <row r="329" spans="1:52" s="21" customFormat="1" ht="16.5" x14ac:dyDescent="0.25">
      <c r="A329" s="159" t="str">
        <f>_xlfn.XLOOKUP(Y329,Mapping!B:B,Mapping!J:J,"Not Found",0,1)</f>
        <v>Load Compare Spreads</v>
      </c>
      <c r="B329" s="159" t="str">
        <f t="shared" si="30"/>
        <v>AUDBLoad Compare Spreads46121.4493055556</v>
      </c>
      <c r="C329" s="159"/>
      <c r="D329" s="159" t="str">
        <f t="shared" si="31"/>
        <v>Spreads comparison</v>
      </c>
      <c r="E329" s="159" t="str">
        <f t="shared" si="32"/>
        <v>MCPAUDBLoad Compare SpreadsSpreads comparison</v>
      </c>
      <c r="F329" s="159" t="str">
        <f t="shared" si="33"/>
        <v>MCPAUDBLoad Compare Spreads</v>
      </c>
      <c r="G329" s="218" t="s">
        <v>47</v>
      </c>
      <c r="H329" s="159" t="str">
        <f t="shared" si="34"/>
        <v>Completed</v>
      </c>
      <c r="I329" s="159" t="s">
        <v>47</v>
      </c>
      <c r="J329" s="159" t="str">
        <f t="shared" si="35"/>
        <v>MCPAUDBLoad Compare SpreadsSpreads comparisonSpreads comparison46121.449305555646121.4493055556</v>
      </c>
      <c r="K329" s="218" t="str">
        <f>IF(NOT(ISERROR(HLOOKUP(A329,'MCP-Tracker Old'!$10:$10,1,0))),"Y","N")</f>
        <v>Y</v>
      </c>
      <c r="L329" s="159"/>
      <c r="M329" s="159"/>
      <c r="N329" s="159"/>
      <c r="O329" s="2">
        <v>2603</v>
      </c>
      <c r="P329" s="3" t="s">
        <v>38</v>
      </c>
      <c r="Q329" s="3" t="s">
        <v>39</v>
      </c>
      <c r="R329" s="3" t="s">
        <v>70</v>
      </c>
      <c r="S329" s="3" t="s">
        <v>331</v>
      </c>
      <c r="T329" s="4">
        <v>46121.449305555558</v>
      </c>
      <c r="U329" s="4">
        <v>46121.449305555558</v>
      </c>
      <c r="V329" s="4">
        <v>46121.450694444444</v>
      </c>
      <c r="W329" s="4" t="s">
        <v>42</v>
      </c>
      <c r="X329" s="3" t="s">
        <v>43</v>
      </c>
      <c r="Y329" s="4" t="s">
        <v>68</v>
      </c>
      <c r="Z329" s="2">
        <v>1</v>
      </c>
      <c r="AA329" s="3" t="s">
        <v>71</v>
      </c>
      <c r="AB329" s="5">
        <v>0</v>
      </c>
      <c r="AC329" s="5">
        <v>0</v>
      </c>
      <c r="AD329" s="5">
        <v>0</v>
      </c>
      <c r="AE329" s="5">
        <v>0</v>
      </c>
      <c r="AF329" s="5">
        <v>0</v>
      </c>
      <c r="AG329" s="5">
        <v>0</v>
      </c>
      <c r="AH329" s="6"/>
      <c r="AI329" s="6"/>
      <c r="AJ329" s="7">
        <v>0</v>
      </c>
      <c r="AK329" s="7">
        <v>0</v>
      </c>
      <c r="AL329" s="7">
        <v>0</v>
      </c>
      <c r="AM329" s="7">
        <v>0</v>
      </c>
      <c r="AN329" s="7">
        <v>0</v>
      </c>
      <c r="AO329" s="12"/>
      <c r="AP329" s="12"/>
      <c r="AQ329" s="12"/>
      <c r="AR329" s="12"/>
      <c r="AS329" s="12"/>
      <c r="AT329" s="12"/>
      <c r="AU329" s="12"/>
      <c r="AV329" s="12"/>
      <c r="AW329" s="12"/>
      <c r="AX329" s="12"/>
      <c r="AY329" s="12"/>
      <c r="AZ329" s="8"/>
    </row>
    <row r="330" spans="1:52" s="21" customFormat="1" ht="16.5" x14ac:dyDescent="0.25">
      <c r="A330" s="159" t="str">
        <f>_xlfn.XLOOKUP(Y330,Mapping!B:B,Mapping!J:J,"Not Found",0,1)</f>
        <v>Load Pos</v>
      </c>
      <c r="B330" s="159" t="str">
        <f t="shared" si="30"/>
        <v>AUDBLoad Pos46121.4506944444</v>
      </c>
      <c r="C330" s="159"/>
      <c r="D330" s="159" t="str">
        <f t="shared" si="31"/>
        <v>load</v>
      </c>
      <c r="E330" s="159" t="str">
        <f t="shared" si="32"/>
        <v>MCPAUDBLoad Posload</v>
      </c>
      <c r="F330" s="159" t="str">
        <f t="shared" si="33"/>
        <v>MCPAUDBLoad Pos</v>
      </c>
      <c r="G330" s="218" t="s">
        <v>47</v>
      </c>
      <c r="H330" s="159" t="str">
        <f t="shared" si="34"/>
        <v>Completed</v>
      </c>
      <c r="I330" s="159" t="s">
        <v>47</v>
      </c>
      <c r="J330" s="159" t="str">
        <f t="shared" si="35"/>
        <v>MCPAUDBLoad Posloadload46121.450694444446121.4680555556</v>
      </c>
      <c r="K330" s="218" t="str">
        <f>IF(NOT(ISERROR(HLOOKUP(A330,'MCP-Tracker Old'!$10:$10,1,0))),"Y","N")</f>
        <v>Y</v>
      </c>
      <c r="L330" s="159"/>
      <c r="M330" s="159"/>
      <c r="N330" s="159"/>
      <c r="O330" s="2">
        <v>2603</v>
      </c>
      <c r="P330" s="3" t="s">
        <v>38</v>
      </c>
      <c r="Q330" s="3" t="s">
        <v>39</v>
      </c>
      <c r="R330" s="3" t="s">
        <v>72</v>
      </c>
      <c r="S330" s="3" t="s">
        <v>73</v>
      </c>
      <c r="T330" s="4">
        <v>46121.450694444444</v>
      </c>
      <c r="U330" s="4">
        <v>46121.468055555553</v>
      </c>
      <c r="V330" s="4">
        <v>46121.468055555553</v>
      </c>
      <c r="W330" s="4" t="s">
        <v>42</v>
      </c>
      <c r="X330" s="3" t="s">
        <v>43</v>
      </c>
      <c r="Y330" s="4" t="s">
        <v>74</v>
      </c>
      <c r="Z330" s="2">
        <v>1</v>
      </c>
      <c r="AA330" s="3" t="s">
        <v>75</v>
      </c>
      <c r="AB330" s="5">
        <v>0.42</v>
      </c>
      <c r="AC330" s="5">
        <v>0</v>
      </c>
      <c r="AD330" s="5">
        <v>0.42</v>
      </c>
      <c r="AE330" s="5">
        <v>0</v>
      </c>
      <c r="AF330" s="5">
        <v>0</v>
      </c>
      <c r="AG330" s="5">
        <v>0.42</v>
      </c>
      <c r="AH330" s="6"/>
      <c r="AI330" s="6"/>
      <c r="AJ330" s="7">
        <v>0</v>
      </c>
      <c r="AK330" s="7">
        <v>0</v>
      </c>
      <c r="AL330" s="7">
        <v>0</v>
      </c>
      <c r="AM330" s="7">
        <v>0</v>
      </c>
      <c r="AN330" s="7">
        <v>0</v>
      </c>
      <c r="AO330" s="12"/>
      <c r="AP330" s="12"/>
      <c r="AQ330" s="12"/>
      <c r="AR330" s="12"/>
      <c r="AS330" s="12"/>
      <c r="AT330" s="12"/>
      <c r="AU330" s="12"/>
      <c r="AV330" s="12"/>
      <c r="AW330" s="12"/>
      <c r="AX330" s="12"/>
      <c r="AY330" s="12"/>
      <c r="AZ330" s="8"/>
    </row>
    <row r="331" spans="1:52" s="21" customFormat="1" ht="16.5" x14ac:dyDescent="0.25">
      <c r="A331" s="159" t="str">
        <f>_xlfn.XLOOKUP(Y331,Mapping!B:B,Mapping!J:J,"Not Found",0,1)</f>
        <v>Load Pos</v>
      </c>
      <c r="B331" s="159" t="str">
        <f t="shared" si="30"/>
        <v>BEDBLoad Pos46121.4520833333</v>
      </c>
      <c r="C331" s="159"/>
      <c r="D331" s="159" t="str">
        <f t="shared" si="31"/>
        <v>Stratification OLAP exports</v>
      </c>
      <c r="E331" s="159" t="str">
        <f t="shared" si="32"/>
        <v>MRPBEDBLoad PosStratification OLAP exports</v>
      </c>
      <c r="F331" s="159" t="str">
        <f t="shared" si="33"/>
        <v>MRPBEDBLoad Pos</v>
      </c>
      <c r="G331" s="218" t="s">
        <v>47</v>
      </c>
      <c r="H331" s="159" t="str">
        <f t="shared" si="34"/>
        <v>Completed</v>
      </c>
      <c r="I331" s="159" t="s">
        <v>47</v>
      </c>
      <c r="J331" s="159" t="str">
        <f t="shared" si="35"/>
        <v>MRPBEDBLoad PosStratification OLAP exportsStratification OLAP exports46121.452083333346121.4555555556</v>
      </c>
      <c r="K331" s="218" t="str">
        <f>IF(NOT(ISERROR(HLOOKUP(A331,'MCP-Tracker Old'!$10:$10,1,0))),"Y","N")</f>
        <v>Y</v>
      </c>
      <c r="L331" s="159"/>
      <c r="M331" s="159"/>
      <c r="N331" s="159"/>
      <c r="O331" s="2">
        <v>2603</v>
      </c>
      <c r="P331" s="3" t="s">
        <v>382</v>
      </c>
      <c r="Q331" s="3" t="s">
        <v>383</v>
      </c>
      <c r="R331" s="3" t="s">
        <v>405</v>
      </c>
      <c r="S331" s="3" t="s">
        <v>406</v>
      </c>
      <c r="T331" s="4">
        <v>46121.45208333333</v>
      </c>
      <c r="U331" s="4">
        <v>46121.455555555556</v>
      </c>
      <c r="V331" s="4">
        <v>46121.473611111112</v>
      </c>
      <c r="W331" s="4" t="s">
        <v>42</v>
      </c>
      <c r="X331" s="3" t="s">
        <v>43</v>
      </c>
      <c r="Y331" s="4" t="s">
        <v>3787</v>
      </c>
      <c r="Z331" s="2">
        <v>2</v>
      </c>
      <c r="AA331" s="3" t="s">
        <v>407</v>
      </c>
      <c r="AB331" s="5">
        <v>0.08</v>
      </c>
      <c r="AC331" s="5">
        <v>0</v>
      </c>
      <c r="AD331" s="5">
        <v>0.08</v>
      </c>
      <c r="AE331" s="5">
        <v>0</v>
      </c>
      <c r="AF331" s="5">
        <v>0</v>
      </c>
      <c r="AG331" s="5">
        <v>0.08</v>
      </c>
      <c r="AH331" s="6"/>
      <c r="AI331" s="6"/>
      <c r="AJ331" s="7">
        <v>0</v>
      </c>
      <c r="AK331" s="7">
        <v>0</v>
      </c>
      <c r="AL331" s="7">
        <v>0</v>
      </c>
      <c r="AM331" s="7">
        <v>0</v>
      </c>
      <c r="AN331" s="7">
        <v>0</v>
      </c>
      <c r="AO331" s="12"/>
      <c r="AP331" s="12"/>
      <c r="AQ331" s="12"/>
      <c r="AR331" s="12"/>
      <c r="AS331" s="12"/>
      <c r="AT331" s="12"/>
      <c r="AU331" s="12"/>
      <c r="AV331" s="12"/>
      <c r="AW331" s="12"/>
      <c r="AX331" s="12"/>
      <c r="AY331" s="12"/>
      <c r="AZ331" s="8"/>
    </row>
    <row r="332" spans="1:52" s="21" customFormat="1" ht="16.5" x14ac:dyDescent="0.25">
      <c r="A332" s="159" t="str">
        <f>_xlfn.XLOOKUP(Y332,Mapping!B:B,Mapping!J:J,"Not Found",0,1)</f>
        <v>Load Compare Spreads</v>
      </c>
      <c r="B332" s="159" t="str">
        <f t="shared" si="30"/>
        <v>DEDBLoad Compare Spreads46121.4583333333</v>
      </c>
      <c r="C332" s="159"/>
      <c r="D332" s="159" t="str">
        <f t="shared" si="31"/>
        <v>Spreads comparison</v>
      </c>
      <c r="E332" s="159" t="str">
        <f t="shared" si="32"/>
        <v>MCPDEDBLoad Compare SpreadsSpreads comparison</v>
      </c>
      <c r="F332" s="159" t="str">
        <f t="shared" si="33"/>
        <v>MCPDEDBLoad Compare Spreads</v>
      </c>
      <c r="G332" s="218" t="s">
        <v>47</v>
      </c>
      <c r="H332" s="159" t="str">
        <f t="shared" si="34"/>
        <v>Completed</v>
      </c>
      <c r="I332" s="159" t="s">
        <v>47</v>
      </c>
      <c r="J332" s="159" t="str">
        <f t="shared" si="35"/>
        <v>MCPDEDBLoad Compare SpreadsSpreads comparisonSpreads comparison46121.458333333346121.4597222222</v>
      </c>
      <c r="K332" s="218" t="str">
        <f>IF(NOT(ISERROR(HLOOKUP(A332,'MCP-Tracker Old'!$10:$10,1,0))),"Y","N")</f>
        <v>Y</v>
      </c>
      <c r="L332" s="159"/>
      <c r="M332" s="159"/>
      <c r="N332" s="159"/>
      <c r="O332" s="2">
        <v>2603</v>
      </c>
      <c r="P332" s="3" t="s">
        <v>1576</v>
      </c>
      <c r="Q332" s="3" t="s">
        <v>39</v>
      </c>
      <c r="R332" s="3" t="s">
        <v>70</v>
      </c>
      <c r="S332" s="3" t="s">
        <v>331</v>
      </c>
      <c r="T332" s="4">
        <v>46121.458333333336</v>
      </c>
      <c r="U332" s="4">
        <v>46121.459722222222</v>
      </c>
      <c r="V332" s="4">
        <v>46121.460416666669</v>
      </c>
      <c r="W332" s="4" t="s">
        <v>42</v>
      </c>
      <c r="X332" s="3" t="s">
        <v>43</v>
      </c>
      <c r="Y332" s="4" t="s">
        <v>1383</v>
      </c>
      <c r="Z332" s="2">
        <v>1</v>
      </c>
      <c r="AA332" s="3" t="s">
        <v>71</v>
      </c>
      <c r="AB332" s="5">
        <v>0.03</v>
      </c>
      <c r="AC332" s="5">
        <v>0</v>
      </c>
      <c r="AD332" s="5">
        <v>0.03</v>
      </c>
      <c r="AE332" s="5">
        <v>0</v>
      </c>
      <c r="AF332" s="5">
        <v>0</v>
      </c>
      <c r="AG332" s="5">
        <v>0.03</v>
      </c>
      <c r="AH332" s="6"/>
      <c r="AI332" s="6"/>
      <c r="AJ332" s="7">
        <v>0</v>
      </c>
      <c r="AK332" s="7">
        <v>0</v>
      </c>
      <c r="AL332" s="7">
        <v>0</v>
      </c>
      <c r="AM332" s="7">
        <v>0</v>
      </c>
      <c r="AN332" s="7">
        <v>0</v>
      </c>
      <c r="AO332" s="12"/>
      <c r="AP332" s="12"/>
      <c r="AQ332" s="12"/>
      <c r="AR332" s="12"/>
      <c r="AS332" s="12"/>
      <c r="AT332" s="12"/>
      <c r="AU332" s="12"/>
      <c r="AV332" s="12"/>
      <c r="AW332" s="12"/>
      <c r="AX332" s="12"/>
      <c r="AY332" s="12"/>
      <c r="AZ332" s="8"/>
    </row>
    <row r="333" spans="1:52" s="21" customFormat="1" ht="16.5" x14ac:dyDescent="0.25">
      <c r="A333" s="159" t="str">
        <f>_xlfn.XLOOKUP(Y333,Mapping!B:B,Mapping!J:J,"Not Found",0,1)</f>
        <v>Load Index History</v>
      </c>
      <c r="B333" s="159" t="str">
        <f t="shared" si="30"/>
        <v>DEDBLoad Index History46121.4604166667</v>
      </c>
      <c r="C333" s="159"/>
      <c r="D333" s="159" t="str">
        <f t="shared" si="31"/>
        <v>index history</v>
      </c>
      <c r="E333" s="159" t="str">
        <f t="shared" si="32"/>
        <v>MCPDEDBLoad Index Historyindex history</v>
      </c>
      <c r="F333" s="159" t="str">
        <f t="shared" si="33"/>
        <v>MCPDEDBLoad Index History</v>
      </c>
      <c r="G333" s="218" t="s">
        <v>47</v>
      </c>
      <c r="H333" s="159" t="str">
        <f t="shared" si="34"/>
        <v>Completed</v>
      </c>
      <c r="I333" s="159" t="s">
        <v>47</v>
      </c>
      <c r="J333" s="159" t="str">
        <f t="shared" si="35"/>
        <v>MCPDEDBLoad Index Historyindex historyindex history46121.460416666746121.4604166667</v>
      </c>
      <c r="K333" s="218" t="str">
        <f>IF(NOT(ISERROR(HLOOKUP(A333,'MCP-Tracker Old'!$10:$10,1,0))),"Y","N")</f>
        <v>N</v>
      </c>
      <c r="L333" s="159"/>
      <c r="M333" s="159"/>
      <c r="N333" s="159"/>
      <c r="O333" s="2">
        <v>2603</v>
      </c>
      <c r="P333" s="3" t="s">
        <v>1576</v>
      </c>
      <c r="Q333" s="3" t="s">
        <v>39</v>
      </c>
      <c r="R333" s="3" t="s">
        <v>1588</v>
      </c>
      <c r="S333" s="3" t="s">
        <v>1589</v>
      </c>
      <c r="T333" s="4">
        <v>46121.460416666669</v>
      </c>
      <c r="U333" s="4">
        <v>46121.460416666669</v>
      </c>
      <c r="V333" s="4">
        <v>46121.475694444445</v>
      </c>
      <c r="W333" s="4" t="s">
        <v>42</v>
      </c>
      <c r="X333" s="3" t="s">
        <v>43</v>
      </c>
      <c r="Y333" s="4" t="s">
        <v>1590</v>
      </c>
      <c r="Z333" s="2">
        <v>1</v>
      </c>
      <c r="AA333" s="3" t="s">
        <v>1591</v>
      </c>
      <c r="AB333" s="5">
        <v>0</v>
      </c>
      <c r="AC333" s="5">
        <v>0</v>
      </c>
      <c r="AD333" s="5">
        <v>0</v>
      </c>
      <c r="AE333" s="5">
        <v>0</v>
      </c>
      <c r="AF333" s="5">
        <v>0</v>
      </c>
      <c r="AG333" s="5">
        <v>0</v>
      </c>
      <c r="AH333" s="6"/>
      <c r="AI333" s="6"/>
      <c r="AJ333" s="7">
        <v>0</v>
      </c>
      <c r="AK333" s="7">
        <v>0</v>
      </c>
      <c r="AL333" s="7">
        <v>0</v>
      </c>
      <c r="AM333" s="7">
        <v>0</v>
      </c>
      <c r="AN333" s="7">
        <v>0</v>
      </c>
      <c r="AO333" s="12"/>
      <c r="AP333" s="12"/>
      <c r="AQ333" s="12"/>
      <c r="AR333" s="12"/>
      <c r="AS333" s="12"/>
      <c r="AT333" s="12"/>
      <c r="AU333" s="12"/>
      <c r="AV333" s="12"/>
      <c r="AW333" s="12"/>
      <c r="AX333" s="12"/>
      <c r="AY333" s="12"/>
      <c r="AZ333" s="8"/>
    </row>
    <row r="334" spans="1:52" s="21" customFormat="1" ht="16.5" x14ac:dyDescent="0.25">
      <c r="A334" s="159" t="str">
        <f>_xlfn.XLOOKUP(Y334,Mapping!B:B,Mapping!J:J,"Not Found",0,1)</f>
        <v>Load Pos</v>
      </c>
      <c r="B334" s="159" t="str">
        <f t="shared" si="30"/>
        <v>LUDBLoad Pos46121.4673611111</v>
      </c>
      <c r="C334" s="159"/>
      <c r="D334" s="159" t="str">
        <f t="shared" si="31"/>
        <v>load</v>
      </c>
      <c r="E334" s="159" t="str">
        <f t="shared" si="32"/>
        <v>MCPLUDBLoad Posload</v>
      </c>
      <c r="F334" s="159" t="str">
        <f t="shared" si="33"/>
        <v>MCPLUDBLoad Pos</v>
      </c>
      <c r="G334" s="218" t="s">
        <v>47</v>
      </c>
      <c r="H334" s="159" t="str">
        <f t="shared" si="34"/>
        <v>Completed</v>
      </c>
      <c r="I334" s="159" t="s">
        <v>47</v>
      </c>
      <c r="J334" s="159" t="str">
        <f t="shared" si="35"/>
        <v>MCPLUDBLoad Posloadload46121.467361111146121.4805555556</v>
      </c>
      <c r="K334" s="218" t="str">
        <f>IF(NOT(ISERROR(HLOOKUP(A334,'MCP-Tracker Old'!$10:$10,1,0))),"Y","N")</f>
        <v>Y</v>
      </c>
      <c r="L334" s="159"/>
      <c r="M334" s="159"/>
      <c r="N334" s="159"/>
      <c r="O334" s="2">
        <v>2603</v>
      </c>
      <c r="P334" s="3" t="s">
        <v>526</v>
      </c>
      <c r="Q334" s="3" t="s">
        <v>39</v>
      </c>
      <c r="R334" s="3" t="s">
        <v>72</v>
      </c>
      <c r="S334" s="3" t="s">
        <v>73</v>
      </c>
      <c r="T334" s="4">
        <v>46121.467361111114</v>
      </c>
      <c r="U334" s="4">
        <v>46121.480555555558</v>
      </c>
      <c r="V334" s="4">
        <v>46121.480555555558</v>
      </c>
      <c r="W334" s="4" t="s">
        <v>42</v>
      </c>
      <c r="X334" s="3" t="s">
        <v>43</v>
      </c>
      <c r="Y334" s="4" t="s">
        <v>1386</v>
      </c>
      <c r="Z334" s="2">
        <v>1</v>
      </c>
      <c r="AA334" s="3" t="s">
        <v>75</v>
      </c>
      <c r="AB334" s="5">
        <v>0.32</v>
      </c>
      <c r="AC334" s="5">
        <v>0</v>
      </c>
      <c r="AD334" s="5">
        <v>0.32</v>
      </c>
      <c r="AE334" s="5">
        <v>0</v>
      </c>
      <c r="AF334" s="5">
        <v>0</v>
      </c>
      <c r="AG334" s="5">
        <v>0.32</v>
      </c>
      <c r="AH334" s="6"/>
      <c r="AI334" s="6"/>
      <c r="AJ334" s="7">
        <v>0</v>
      </c>
      <c r="AK334" s="7">
        <v>0</v>
      </c>
      <c r="AL334" s="7">
        <v>0</v>
      </c>
      <c r="AM334" s="7">
        <v>0</v>
      </c>
      <c r="AN334" s="7">
        <v>0</v>
      </c>
      <c r="AO334" s="12"/>
      <c r="AP334" s="12"/>
      <c r="AQ334" s="12"/>
      <c r="AR334" s="12"/>
      <c r="AS334" s="12"/>
      <c r="AT334" s="12"/>
      <c r="AU334" s="12"/>
      <c r="AV334" s="12"/>
      <c r="AW334" s="12"/>
      <c r="AX334" s="12"/>
      <c r="AY334" s="12"/>
      <c r="AZ334" s="8"/>
    </row>
    <row r="335" spans="1:52" s="21" customFormat="1" ht="16.5" x14ac:dyDescent="0.25">
      <c r="A335" s="159" t="str">
        <f>_xlfn.XLOOKUP(Y335,Mapping!B:B,Mapping!J:J,"Not Found",0,1)</f>
        <v>Load Pos</v>
      </c>
      <c r="B335" s="159" t="str">
        <f t="shared" si="30"/>
        <v>AUDBLoad Pos46121.4680555556</v>
      </c>
      <c r="C335" s="159"/>
      <c r="D335" s="159" t="str">
        <f t="shared" si="31"/>
        <v>Stratification</v>
      </c>
      <c r="E335" s="159" t="str">
        <f t="shared" si="32"/>
        <v>MCPAUDBLoad PosStratification</v>
      </c>
      <c r="F335" s="159" t="str">
        <f t="shared" si="33"/>
        <v>MCPAUDBLoad Pos</v>
      </c>
      <c r="G335" s="218" t="s">
        <v>47</v>
      </c>
      <c r="H335" s="159" t="str">
        <f t="shared" si="34"/>
        <v>Completed</v>
      </c>
      <c r="I335" s="159" t="s">
        <v>47</v>
      </c>
      <c r="J335" s="159" t="str">
        <f t="shared" si="35"/>
        <v>MCPAUDBLoad PosStratificationStratification46121.468055555646121.4715277778</v>
      </c>
      <c r="K335" s="218" t="str">
        <f>IF(NOT(ISERROR(HLOOKUP(A335,'MCP-Tracker Old'!$10:$10,1,0))),"Y","N")</f>
        <v>Y</v>
      </c>
      <c r="L335" s="159"/>
      <c r="M335" s="159"/>
      <c r="N335" s="159"/>
      <c r="O335" s="2">
        <v>2603</v>
      </c>
      <c r="P335" s="3" t="s">
        <v>38</v>
      </c>
      <c r="Q335" s="3" t="s">
        <v>39</v>
      </c>
      <c r="R335" s="3" t="s">
        <v>76</v>
      </c>
      <c r="S335" s="3" t="s">
        <v>77</v>
      </c>
      <c r="T335" s="4">
        <v>46121.468055555553</v>
      </c>
      <c r="U335" s="4">
        <v>46121.47152777778</v>
      </c>
      <c r="V335" s="4">
        <v>46121.47152777778</v>
      </c>
      <c r="W335" s="4" t="s">
        <v>42</v>
      </c>
      <c r="X335" s="3" t="s">
        <v>43</v>
      </c>
      <c r="Y335" s="4" t="s">
        <v>74</v>
      </c>
      <c r="Z335" s="2">
        <v>1</v>
      </c>
      <c r="AA335" s="3" t="s">
        <v>78</v>
      </c>
      <c r="AB335" s="5">
        <v>0.08</v>
      </c>
      <c r="AC335" s="5">
        <v>0</v>
      </c>
      <c r="AD335" s="5">
        <v>0.08</v>
      </c>
      <c r="AE335" s="5">
        <v>0</v>
      </c>
      <c r="AF335" s="5">
        <v>0</v>
      </c>
      <c r="AG335" s="5">
        <v>0.08</v>
      </c>
      <c r="AH335" s="6"/>
      <c r="AI335" s="6"/>
      <c r="AJ335" s="7">
        <v>0</v>
      </c>
      <c r="AK335" s="7">
        <v>0</v>
      </c>
      <c r="AL335" s="7">
        <v>0</v>
      </c>
      <c r="AM335" s="7">
        <v>0</v>
      </c>
      <c r="AN335" s="7">
        <v>0</v>
      </c>
      <c r="AO335" s="12"/>
      <c r="AP335" s="12"/>
      <c r="AQ335" s="12"/>
      <c r="AR335" s="12"/>
      <c r="AS335" s="12"/>
      <c r="AT335" s="12"/>
      <c r="AU335" s="12"/>
      <c r="AV335" s="12"/>
      <c r="AW335" s="12"/>
      <c r="AX335" s="12"/>
      <c r="AY335" s="12"/>
      <c r="AZ335" s="8"/>
    </row>
    <row r="336" spans="1:52" s="21" customFormat="1" ht="16.5" x14ac:dyDescent="0.25">
      <c r="A336" s="159" t="str">
        <f>_xlfn.XLOOKUP(Y336,Mapping!B:B,Mapping!J:J,"Not Found",0,1)</f>
        <v>Load Pos</v>
      </c>
      <c r="B336" s="159" t="str">
        <f t="shared" si="30"/>
        <v>AUDBLoad Pos46121.4715277778</v>
      </c>
      <c r="C336" s="159"/>
      <c r="D336" s="159" t="str">
        <f t="shared" si="31"/>
        <v>Position report OLAP exports</v>
      </c>
      <c r="E336" s="159" t="str">
        <f t="shared" si="32"/>
        <v>MCPAUDBLoad PosPosition report OLAP exports</v>
      </c>
      <c r="F336" s="159" t="str">
        <f t="shared" si="33"/>
        <v>MCPAUDBLoad Pos</v>
      </c>
      <c r="G336" s="218" t="s">
        <v>47</v>
      </c>
      <c r="H336" s="159" t="str">
        <f t="shared" si="34"/>
        <v>Completed</v>
      </c>
      <c r="I336" s="159" t="s">
        <v>47</v>
      </c>
      <c r="J336" s="159" t="str">
        <f t="shared" si="35"/>
        <v>MCPAUDBLoad PosPosition report OLAP exportsPosition report OLAP exports46121.471527777846121.4791666667</v>
      </c>
      <c r="K336" s="218" t="str">
        <f>IF(NOT(ISERROR(HLOOKUP(A336,'MCP-Tracker Old'!$10:$10,1,0))),"Y","N")</f>
        <v>Y</v>
      </c>
      <c r="L336" s="159"/>
      <c r="M336" s="159"/>
      <c r="N336" s="159"/>
      <c r="O336" s="2">
        <v>2603</v>
      </c>
      <c r="P336" s="3" t="s">
        <v>38</v>
      </c>
      <c r="Q336" s="3" t="s">
        <v>39</v>
      </c>
      <c r="R336" s="3" t="s">
        <v>79</v>
      </c>
      <c r="S336" s="3" t="s">
        <v>80</v>
      </c>
      <c r="T336" s="4">
        <v>46121.47152777778</v>
      </c>
      <c r="U336" s="4">
        <v>46121.479166666664</v>
      </c>
      <c r="V336" s="4">
        <v>46121.479166666664</v>
      </c>
      <c r="W336" s="4" t="s">
        <v>42</v>
      </c>
      <c r="X336" s="3" t="s">
        <v>43</v>
      </c>
      <c r="Y336" s="4" t="s">
        <v>74</v>
      </c>
      <c r="Z336" s="2">
        <v>1</v>
      </c>
      <c r="AA336" s="3" t="s">
        <v>81</v>
      </c>
      <c r="AB336" s="5">
        <v>0.18</v>
      </c>
      <c r="AC336" s="5">
        <v>0</v>
      </c>
      <c r="AD336" s="5">
        <v>0.18</v>
      </c>
      <c r="AE336" s="5">
        <v>0</v>
      </c>
      <c r="AF336" s="5">
        <v>0</v>
      </c>
      <c r="AG336" s="5">
        <v>0.18</v>
      </c>
      <c r="AH336" s="6"/>
      <c r="AI336" s="6"/>
      <c r="AJ336" s="7">
        <v>0</v>
      </c>
      <c r="AK336" s="7">
        <v>0</v>
      </c>
      <c r="AL336" s="7">
        <v>0</v>
      </c>
      <c r="AM336" s="7">
        <v>0</v>
      </c>
      <c r="AN336" s="7">
        <v>0</v>
      </c>
      <c r="AO336" s="12"/>
      <c r="AP336" s="12"/>
      <c r="AQ336" s="12"/>
      <c r="AR336" s="12"/>
      <c r="AS336" s="12"/>
      <c r="AT336" s="12"/>
      <c r="AU336" s="12"/>
      <c r="AV336" s="12"/>
      <c r="AW336" s="12"/>
      <c r="AX336" s="12"/>
      <c r="AY336" s="12"/>
      <c r="AZ336" s="8"/>
    </row>
    <row r="337" spans="1:52" s="21" customFormat="1" ht="16.5" x14ac:dyDescent="0.25">
      <c r="A337" s="159" t="str">
        <f>_xlfn.XLOOKUP(Y337,Mapping!B:B,Mapping!J:J,"Not Found",0,1)</f>
        <v>Generate Load</v>
      </c>
      <c r="B337" s="159" t="str">
        <f t="shared" si="30"/>
        <v>BEDBGenerate Load46121.4736111111</v>
      </c>
      <c r="C337" s="159"/>
      <c r="D337" s="159" t="str">
        <f t="shared" si="31"/>
        <v>Generate DD SAV</v>
      </c>
      <c r="E337" s="159" t="str">
        <f t="shared" si="32"/>
        <v>MRPBEDBGenerate LoadGenerate DD SAV</v>
      </c>
      <c r="F337" s="159" t="str">
        <f t="shared" si="33"/>
        <v>MRPBEDBGenerate Load</v>
      </c>
      <c r="G337" s="218" t="s">
        <v>47</v>
      </c>
      <c r="H337" s="159" t="str">
        <f t="shared" si="34"/>
        <v>Completed</v>
      </c>
      <c r="I337" s="159" t="s">
        <v>47</v>
      </c>
      <c r="J337" s="159" t="str">
        <f t="shared" si="35"/>
        <v>MRPBEDBGenerate LoadGenerate DD SAVGenerate DD SAV46121.473611111146121.4743055556</v>
      </c>
      <c r="K337" s="218" t="str">
        <f>IF(NOT(ISERROR(HLOOKUP(A337,'MCP-Tracker Old'!$10:$10,1,0))),"Y","N")</f>
        <v>N</v>
      </c>
      <c r="L337" s="159"/>
      <c r="M337" s="159"/>
      <c r="N337" s="159"/>
      <c r="O337" s="2">
        <v>2603</v>
      </c>
      <c r="P337" s="3" t="s">
        <v>382</v>
      </c>
      <c r="Q337" s="3" t="s">
        <v>383</v>
      </c>
      <c r="R337" s="3" t="s">
        <v>408</v>
      </c>
      <c r="S337" s="3" t="s">
        <v>409</v>
      </c>
      <c r="T337" s="4">
        <v>46121.473611111112</v>
      </c>
      <c r="U337" s="4">
        <v>46121.474305555559</v>
      </c>
      <c r="V337" s="4">
        <v>46121.474305555559</v>
      </c>
      <c r="W337" s="4" t="s">
        <v>42</v>
      </c>
      <c r="X337" s="3" t="s">
        <v>43</v>
      </c>
      <c r="Y337" s="4" t="s">
        <v>410</v>
      </c>
      <c r="Z337" s="2">
        <v>2</v>
      </c>
      <c r="AA337" s="3" t="s">
        <v>411</v>
      </c>
      <c r="AB337" s="5">
        <v>0.02</v>
      </c>
      <c r="AC337" s="5">
        <v>0</v>
      </c>
      <c r="AD337" s="5">
        <v>0.02</v>
      </c>
      <c r="AE337" s="5">
        <v>0</v>
      </c>
      <c r="AF337" s="5">
        <v>0</v>
      </c>
      <c r="AG337" s="5">
        <v>0.02</v>
      </c>
      <c r="AH337" s="6"/>
      <c r="AI337" s="6"/>
      <c r="AJ337" s="7">
        <v>0</v>
      </c>
      <c r="AK337" s="7">
        <v>0</v>
      </c>
      <c r="AL337" s="7">
        <v>0</v>
      </c>
      <c r="AM337" s="7">
        <v>0</v>
      </c>
      <c r="AN337" s="7">
        <v>0</v>
      </c>
      <c r="AO337" s="12"/>
      <c r="AP337" s="12"/>
      <c r="AQ337" s="12"/>
      <c r="AR337" s="12"/>
      <c r="AS337" s="12"/>
      <c r="AT337" s="12"/>
      <c r="AU337" s="12"/>
      <c r="AV337" s="12"/>
      <c r="AW337" s="12"/>
      <c r="AX337" s="12"/>
      <c r="AY337" s="12"/>
      <c r="AZ337" s="8"/>
    </row>
    <row r="338" spans="1:52" s="21" customFormat="1" ht="16.5" x14ac:dyDescent="0.25">
      <c r="A338" s="159" t="str">
        <f>_xlfn.XLOOKUP(Y338,Mapping!B:B,Mapping!J:J,"Not Found",0,1)</f>
        <v>Generate Load</v>
      </c>
      <c r="B338" s="159" t="str">
        <f t="shared" si="30"/>
        <v>BEDBGenerate Load46121.4743055556</v>
      </c>
      <c r="C338" s="159"/>
      <c r="D338" s="159" t="str">
        <f t="shared" si="31"/>
        <v>Load DD SAV</v>
      </c>
      <c r="E338" s="159" t="str">
        <f t="shared" si="32"/>
        <v>MRPBEDBGenerate LoadLoad DD SAV</v>
      </c>
      <c r="F338" s="159" t="str">
        <f t="shared" si="33"/>
        <v>MRPBEDBGenerate Load</v>
      </c>
      <c r="G338" s="218" t="s">
        <v>47</v>
      </c>
      <c r="H338" s="159" t="str">
        <f t="shared" si="34"/>
        <v>Completed</v>
      </c>
      <c r="I338" s="159" t="s">
        <v>47</v>
      </c>
      <c r="J338" s="159" t="str">
        <f t="shared" si="35"/>
        <v>MRPBEDBGenerate LoadLoad DD SAVLoad DD SAV46121.474305555646121.48125</v>
      </c>
      <c r="K338" s="218" t="str">
        <f>IF(NOT(ISERROR(HLOOKUP(A338,'MCP-Tracker Old'!$10:$10,1,0))),"Y","N")</f>
        <v>N</v>
      </c>
      <c r="L338" s="159"/>
      <c r="M338" s="159"/>
      <c r="N338" s="159"/>
      <c r="O338" s="2">
        <v>2603</v>
      </c>
      <c r="P338" s="3" t="s">
        <v>382</v>
      </c>
      <c r="Q338" s="3" t="s">
        <v>383</v>
      </c>
      <c r="R338" s="3" t="s">
        <v>412</v>
      </c>
      <c r="S338" s="3" t="s">
        <v>413</v>
      </c>
      <c r="T338" s="4">
        <v>46121.474305555559</v>
      </c>
      <c r="U338" s="4">
        <v>46121.481249999997</v>
      </c>
      <c r="V338" s="4">
        <v>46121.481944444444</v>
      </c>
      <c r="W338" s="4" t="s">
        <v>42</v>
      </c>
      <c r="X338" s="3" t="s">
        <v>43</v>
      </c>
      <c r="Y338" s="4" t="s">
        <v>410</v>
      </c>
      <c r="Z338" s="2">
        <v>2</v>
      </c>
      <c r="AA338" s="3" t="s">
        <v>414</v>
      </c>
      <c r="AB338" s="5">
        <v>0.17</v>
      </c>
      <c r="AC338" s="5">
        <v>0</v>
      </c>
      <c r="AD338" s="5">
        <v>0.17</v>
      </c>
      <c r="AE338" s="5">
        <v>0</v>
      </c>
      <c r="AF338" s="5">
        <v>0</v>
      </c>
      <c r="AG338" s="5">
        <v>0.17</v>
      </c>
      <c r="AH338" s="6"/>
      <c r="AI338" s="6"/>
      <c r="AJ338" s="7">
        <v>0</v>
      </c>
      <c r="AK338" s="7">
        <v>0</v>
      </c>
      <c r="AL338" s="7">
        <v>0</v>
      </c>
      <c r="AM338" s="7">
        <v>0</v>
      </c>
      <c r="AN338" s="7">
        <v>0</v>
      </c>
      <c r="AO338" s="12"/>
      <c r="AP338" s="12"/>
      <c r="AQ338" s="12"/>
      <c r="AR338" s="12"/>
      <c r="AS338" s="12"/>
      <c r="AT338" s="12"/>
      <c r="AU338" s="12"/>
      <c r="AV338" s="12"/>
      <c r="AW338" s="12"/>
      <c r="AX338" s="12"/>
      <c r="AY338" s="12"/>
      <c r="AZ338" s="8"/>
    </row>
    <row r="339" spans="1:52" s="21" customFormat="1" ht="16.5" x14ac:dyDescent="0.25">
      <c r="A339" s="159" t="str">
        <f>_xlfn.XLOOKUP(Y339,Mapping!B:B,Mapping!J:J,"Not Found",0,1)</f>
        <v>Load Pos</v>
      </c>
      <c r="B339" s="159" t="str">
        <f t="shared" si="30"/>
        <v>DEDBLoad Pos46121.4756944444</v>
      </c>
      <c r="C339" s="159"/>
      <c r="D339" s="159" t="str">
        <f t="shared" si="31"/>
        <v>load</v>
      </c>
      <c r="E339" s="159" t="str">
        <f t="shared" si="32"/>
        <v>MCPDEDBLoad Posload</v>
      </c>
      <c r="F339" s="159" t="str">
        <f t="shared" si="33"/>
        <v>MCPDEDBLoad Pos</v>
      </c>
      <c r="G339" s="218" t="s">
        <v>47</v>
      </c>
      <c r="H339" s="159" t="str">
        <f t="shared" si="34"/>
        <v>Completed</v>
      </c>
      <c r="I339" s="159" t="s">
        <v>47</v>
      </c>
      <c r="J339" s="159" t="str">
        <f t="shared" si="35"/>
        <v>MCPDEDBLoad Posloadload46121.475694444446121.4951388889</v>
      </c>
      <c r="K339" s="218" t="str">
        <f>IF(NOT(ISERROR(HLOOKUP(A339,'MCP-Tracker Old'!$10:$10,1,0))),"Y","N")</f>
        <v>Y</v>
      </c>
      <c r="L339" s="159"/>
      <c r="M339" s="159"/>
      <c r="N339" s="159"/>
      <c r="O339" s="2">
        <v>2603</v>
      </c>
      <c r="P339" s="3" t="s">
        <v>1576</v>
      </c>
      <c r="Q339" s="3" t="s">
        <v>39</v>
      </c>
      <c r="R339" s="3" t="s">
        <v>72</v>
      </c>
      <c r="S339" s="3" t="s">
        <v>73</v>
      </c>
      <c r="T339" s="4">
        <v>46121.475694444445</v>
      </c>
      <c r="U339" s="4">
        <v>46121.495138888888</v>
      </c>
      <c r="V339" s="4">
        <v>46121.495138888888</v>
      </c>
      <c r="W339" s="4" t="s">
        <v>42</v>
      </c>
      <c r="X339" s="3" t="s">
        <v>43</v>
      </c>
      <c r="Y339" s="4" t="s">
        <v>1386</v>
      </c>
      <c r="Z339" s="2">
        <v>1</v>
      </c>
      <c r="AA339" s="3" t="s">
        <v>75</v>
      </c>
      <c r="AB339" s="5">
        <v>0.47</v>
      </c>
      <c r="AC339" s="5">
        <v>0.47</v>
      </c>
      <c r="AD339" s="5">
        <v>0</v>
      </c>
      <c r="AE339" s="5">
        <v>0</v>
      </c>
      <c r="AF339" s="5">
        <v>0.47</v>
      </c>
      <c r="AG339" s="5">
        <v>0.47</v>
      </c>
      <c r="AH339" s="6"/>
      <c r="AI339" s="6"/>
      <c r="AJ339" s="7">
        <v>0</v>
      </c>
      <c r="AK339" s="7">
        <v>0</v>
      </c>
      <c r="AL339" s="7">
        <v>0</v>
      </c>
      <c r="AM339" s="7">
        <v>0</v>
      </c>
      <c r="AN339" s="7">
        <v>0</v>
      </c>
      <c r="AO339" s="12"/>
      <c r="AP339" s="12"/>
      <c r="AQ339" s="12"/>
      <c r="AR339" s="12"/>
      <c r="AS339" s="12"/>
      <c r="AT339" s="12"/>
      <c r="AU339" s="12"/>
      <c r="AV339" s="12"/>
      <c r="AW339" s="12"/>
      <c r="AX339" s="12"/>
      <c r="AY339" s="12"/>
      <c r="AZ339" s="8"/>
    </row>
    <row r="340" spans="1:52" s="21" customFormat="1" ht="16.5" x14ac:dyDescent="0.25">
      <c r="A340" s="159" t="str">
        <f>_xlfn.XLOOKUP(Y340,Mapping!B:B,Mapping!J:J,"Not Found",0,1)</f>
        <v>Load Pos</v>
      </c>
      <c r="B340" s="159" t="str">
        <f t="shared" si="30"/>
        <v>AUDBLoad Pos46121.4791666667</v>
      </c>
      <c r="C340" s="159"/>
      <c r="D340" s="159" t="str">
        <f t="shared" si="31"/>
        <v>copy from</v>
      </c>
      <c r="E340" s="159" t="str">
        <f t="shared" si="32"/>
        <v>MCPAUDBLoad Poscopy from</v>
      </c>
      <c r="F340" s="159" t="str">
        <f t="shared" si="33"/>
        <v>MCPAUDBLoad Pos</v>
      </c>
      <c r="G340" s="218" t="s">
        <v>47</v>
      </c>
      <c r="H340" s="159" t="str">
        <f t="shared" si="34"/>
        <v>Completed</v>
      </c>
      <c r="I340" s="159" t="s">
        <v>47</v>
      </c>
      <c r="J340" s="159" t="str">
        <f t="shared" si="35"/>
        <v>MCPAUDBLoad Poscopy fromcopy from46121.479166666746121.4798611111</v>
      </c>
      <c r="K340" s="218" t="str">
        <f>IF(NOT(ISERROR(HLOOKUP(A340,'MCP-Tracker Old'!$10:$10,1,0))),"Y","N")</f>
        <v>Y</v>
      </c>
      <c r="L340" s="159"/>
      <c r="M340" s="159"/>
      <c r="N340" s="159"/>
      <c r="O340" s="2">
        <v>2603</v>
      </c>
      <c r="P340" s="3" t="s">
        <v>38</v>
      </c>
      <c r="Q340" s="3" t="s">
        <v>39</v>
      </c>
      <c r="R340" s="3" t="s">
        <v>82</v>
      </c>
      <c r="S340" s="3" t="s">
        <v>83</v>
      </c>
      <c r="T340" s="4">
        <v>46121.479166666664</v>
      </c>
      <c r="U340" s="4">
        <v>46121.479861111111</v>
      </c>
      <c r="V340" s="4">
        <v>46121.523611111108</v>
      </c>
      <c r="W340" s="4" t="s">
        <v>42</v>
      </c>
      <c r="X340" s="3" t="s">
        <v>43</v>
      </c>
      <c r="Y340" s="4" t="s">
        <v>74</v>
      </c>
      <c r="Z340" s="2">
        <v>1</v>
      </c>
      <c r="AA340" s="3" t="s">
        <v>84</v>
      </c>
      <c r="AB340" s="5">
        <v>0.02</v>
      </c>
      <c r="AC340" s="5">
        <v>0</v>
      </c>
      <c r="AD340" s="5">
        <v>0.02</v>
      </c>
      <c r="AE340" s="5">
        <v>0</v>
      </c>
      <c r="AF340" s="5">
        <v>0</v>
      </c>
      <c r="AG340" s="5">
        <v>0.02</v>
      </c>
      <c r="AH340" s="6"/>
      <c r="AI340" s="6"/>
      <c r="AJ340" s="7">
        <v>0</v>
      </c>
      <c r="AK340" s="7">
        <v>0</v>
      </c>
      <c r="AL340" s="7">
        <v>0</v>
      </c>
      <c r="AM340" s="7">
        <v>0</v>
      </c>
      <c r="AN340" s="7">
        <v>0</v>
      </c>
      <c r="AO340" s="12"/>
      <c r="AP340" s="12"/>
      <c r="AQ340" s="12"/>
      <c r="AR340" s="12"/>
      <c r="AS340" s="12"/>
      <c r="AT340" s="12"/>
      <c r="AU340" s="12"/>
      <c r="AV340" s="12"/>
      <c r="AW340" s="12"/>
      <c r="AX340" s="12"/>
      <c r="AY340" s="12"/>
      <c r="AZ340" s="8"/>
    </row>
    <row r="341" spans="1:52" s="21" customFormat="1" ht="16.5" x14ac:dyDescent="0.25">
      <c r="A341" s="159" t="str">
        <f>_xlfn.XLOOKUP(Y341,Mapping!B:B,Mapping!J:J,"Not Found",0,1)</f>
        <v>Load Pos</v>
      </c>
      <c r="B341" s="159" t="str">
        <f t="shared" si="30"/>
        <v>RODBLoad Pos46121.4798611111</v>
      </c>
      <c r="C341" s="159"/>
      <c r="D341" s="159" t="str">
        <f t="shared" si="31"/>
        <v>load</v>
      </c>
      <c r="E341" s="159" t="str">
        <f t="shared" si="32"/>
        <v>MCPRODBLoad Posload</v>
      </c>
      <c r="F341" s="159" t="str">
        <f t="shared" si="33"/>
        <v>MCPRODBLoad Pos</v>
      </c>
      <c r="G341" s="218" t="s">
        <v>47</v>
      </c>
      <c r="H341" s="159" t="str">
        <f t="shared" si="34"/>
        <v>Completed</v>
      </c>
      <c r="I341" s="159" t="s">
        <v>47</v>
      </c>
      <c r="J341" s="159" t="str">
        <f t="shared" si="35"/>
        <v>MCPRODBLoad Posloadload46121.479861111146121.4986111111</v>
      </c>
      <c r="K341" s="218" t="str">
        <f>IF(NOT(ISERROR(HLOOKUP(A341,'MCP-Tracker Old'!$10:$10,1,0))),"Y","N")</f>
        <v>Y</v>
      </c>
      <c r="L341" s="159"/>
      <c r="M341" s="159"/>
      <c r="N341" s="159"/>
      <c r="O341" s="2">
        <v>2603</v>
      </c>
      <c r="P341" s="3" t="s">
        <v>326</v>
      </c>
      <c r="Q341" s="3" t="s">
        <v>39</v>
      </c>
      <c r="R341" s="3" t="s">
        <v>72</v>
      </c>
      <c r="S341" s="3" t="s">
        <v>73</v>
      </c>
      <c r="T341" s="4">
        <v>46121.479861111111</v>
      </c>
      <c r="U341" s="4">
        <v>46121.498611111114</v>
      </c>
      <c r="V341" s="4">
        <v>46121.498611111114</v>
      </c>
      <c r="W341" s="4" t="s">
        <v>42</v>
      </c>
      <c r="X341" s="3" t="s">
        <v>43</v>
      </c>
      <c r="Y341" s="4" t="s">
        <v>332</v>
      </c>
      <c r="Z341" s="2">
        <v>1</v>
      </c>
      <c r="AA341" s="3" t="s">
        <v>75</v>
      </c>
      <c r="AB341" s="5">
        <v>0.45</v>
      </c>
      <c r="AC341" s="5">
        <v>0</v>
      </c>
      <c r="AD341" s="5">
        <v>0.45</v>
      </c>
      <c r="AE341" s="5">
        <v>0</v>
      </c>
      <c r="AF341" s="5">
        <v>0</v>
      </c>
      <c r="AG341" s="5">
        <v>0.45</v>
      </c>
      <c r="AH341" s="6"/>
      <c r="AI341" s="6"/>
      <c r="AJ341" s="7">
        <v>0</v>
      </c>
      <c r="AK341" s="7">
        <v>0</v>
      </c>
      <c r="AL341" s="7">
        <v>0</v>
      </c>
      <c r="AM341" s="7">
        <v>0</v>
      </c>
      <c r="AN341" s="7">
        <v>0</v>
      </c>
      <c r="AO341" s="12"/>
      <c r="AP341" s="12"/>
      <c r="AQ341" s="12"/>
      <c r="AR341" s="12"/>
      <c r="AS341" s="12"/>
      <c r="AT341" s="12"/>
      <c r="AU341" s="12"/>
      <c r="AV341" s="12"/>
      <c r="AW341" s="12"/>
      <c r="AX341" s="12"/>
      <c r="AY341" s="12"/>
      <c r="AZ341" s="8"/>
    </row>
    <row r="342" spans="1:52" s="21" customFormat="1" ht="16.5" x14ac:dyDescent="0.25">
      <c r="A342" s="159" t="str">
        <f>_xlfn.XLOOKUP(Y342,Mapping!B:B,Mapping!J:J,"Not Found",0,1)</f>
        <v>Load Pos</v>
      </c>
      <c r="B342" s="159" t="str">
        <f t="shared" si="30"/>
        <v>LUDBLoad Pos46121.4805555556</v>
      </c>
      <c r="C342" s="159"/>
      <c r="D342" s="159" t="str">
        <f t="shared" si="31"/>
        <v>load NTG</v>
      </c>
      <c r="E342" s="159" t="str">
        <f t="shared" si="32"/>
        <v>MCPLUDBLoad Posload NTG</v>
      </c>
      <c r="F342" s="159" t="str">
        <f t="shared" si="33"/>
        <v>MCPLUDBLoad Pos</v>
      </c>
      <c r="G342" s="218" t="s">
        <v>47</v>
      </c>
      <c r="H342" s="159" t="str">
        <f t="shared" si="34"/>
        <v>Completed</v>
      </c>
      <c r="I342" s="159" t="s">
        <v>47</v>
      </c>
      <c r="J342" s="159" t="str">
        <f t="shared" si="35"/>
        <v>MCPLUDBLoad Posload NTGload NTG46121.480555555646121.4805555556</v>
      </c>
      <c r="K342" s="218" t="str">
        <f>IF(NOT(ISERROR(HLOOKUP(A342,'MCP-Tracker Old'!$10:$10,1,0))),"Y","N")</f>
        <v>Y</v>
      </c>
      <c r="L342" s="159"/>
      <c r="M342" s="159"/>
      <c r="N342" s="159"/>
      <c r="O342" s="2">
        <v>2603</v>
      </c>
      <c r="P342" s="3" t="s">
        <v>526</v>
      </c>
      <c r="Q342" s="3" t="s">
        <v>39</v>
      </c>
      <c r="R342" s="3" t="s">
        <v>3656</v>
      </c>
      <c r="S342" s="3" t="s">
        <v>3657</v>
      </c>
      <c r="T342" s="4">
        <v>46121.480555555558</v>
      </c>
      <c r="U342" s="4">
        <v>46121.480555555558</v>
      </c>
      <c r="V342" s="4">
        <v>46121.480555555558</v>
      </c>
      <c r="W342" s="4" t="s">
        <v>42</v>
      </c>
      <c r="X342" s="3" t="s">
        <v>43</v>
      </c>
      <c r="Y342" s="4" t="s">
        <v>1386</v>
      </c>
      <c r="Z342" s="2">
        <v>1</v>
      </c>
      <c r="AA342" s="3" t="s">
        <v>1958</v>
      </c>
      <c r="AB342" s="5">
        <v>0</v>
      </c>
      <c r="AC342" s="5">
        <v>0</v>
      </c>
      <c r="AD342" s="5">
        <v>0</v>
      </c>
      <c r="AE342" s="5">
        <v>0</v>
      </c>
      <c r="AF342" s="5">
        <v>0</v>
      </c>
      <c r="AG342" s="5">
        <v>0</v>
      </c>
      <c r="AH342" s="6"/>
      <c r="AI342" s="6"/>
      <c r="AJ342" s="7">
        <v>0</v>
      </c>
      <c r="AK342" s="7">
        <v>0</v>
      </c>
      <c r="AL342" s="7">
        <v>0</v>
      </c>
      <c r="AM342" s="7">
        <v>0</v>
      </c>
      <c r="AN342" s="7">
        <v>0</v>
      </c>
      <c r="AO342" s="12"/>
      <c r="AP342" s="12"/>
      <c r="AQ342" s="12"/>
      <c r="AR342" s="12"/>
      <c r="AS342" s="12"/>
      <c r="AT342" s="12"/>
      <c r="AU342" s="12"/>
      <c r="AV342" s="12"/>
      <c r="AW342" s="12"/>
      <c r="AX342" s="12"/>
      <c r="AY342" s="12"/>
      <c r="AZ342" s="8"/>
    </row>
    <row r="343" spans="1:52" s="21" customFormat="1" ht="16.5" x14ac:dyDescent="0.25">
      <c r="A343" s="159" t="str">
        <f>_xlfn.XLOOKUP(Y343,Mapping!B:B,Mapping!J:J,"Not Found",0,1)</f>
        <v>Load Pos</v>
      </c>
      <c r="B343" s="159" t="str">
        <f t="shared" si="30"/>
        <v>LUDBLoad Pos46121.4805555556</v>
      </c>
      <c r="C343" s="159"/>
      <c r="D343" s="159" t="str">
        <f t="shared" si="31"/>
        <v>Stratification</v>
      </c>
      <c r="E343" s="159" t="str">
        <f t="shared" si="32"/>
        <v>MCPLUDBLoad PosStratification</v>
      </c>
      <c r="F343" s="159" t="str">
        <f t="shared" si="33"/>
        <v>MCPLUDBLoad Pos</v>
      </c>
      <c r="G343" s="218" t="s">
        <v>47</v>
      </c>
      <c r="H343" s="159" t="str">
        <f t="shared" si="34"/>
        <v>Completed</v>
      </c>
      <c r="I343" s="159" t="s">
        <v>47</v>
      </c>
      <c r="J343" s="159" t="str">
        <f t="shared" si="35"/>
        <v>MCPLUDBLoad PosStratificationStratification46121.480555555646121.4847222222</v>
      </c>
      <c r="K343" s="218" t="str">
        <f>IF(NOT(ISERROR(HLOOKUP(A343,'MCP-Tracker Old'!$10:$10,1,0))),"Y","N")</f>
        <v>Y</v>
      </c>
      <c r="L343" s="159"/>
      <c r="M343" s="159"/>
      <c r="N343" s="159"/>
      <c r="O343" s="2">
        <v>2603</v>
      </c>
      <c r="P343" s="3" t="s">
        <v>526</v>
      </c>
      <c r="Q343" s="3" t="s">
        <v>39</v>
      </c>
      <c r="R343" s="3" t="s">
        <v>76</v>
      </c>
      <c r="S343" s="3" t="s">
        <v>77</v>
      </c>
      <c r="T343" s="4">
        <v>46121.480555555558</v>
      </c>
      <c r="U343" s="4">
        <v>46121.484722222223</v>
      </c>
      <c r="V343" s="4">
        <v>46121.484722222223</v>
      </c>
      <c r="W343" s="4" t="s">
        <v>42</v>
      </c>
      <c r="X343" s="3" t="s">
        <v>43</v>
      </c>
      <c r="Y343" s="4" t="s">
        <v>1386</v>
      </c>
      <c r="Z343" s="2">
        <v>1</v>
      </c>
      <c r="AA343" s="3" t="s">
        <v>78</v>
      </c>
      <c r="AB343" s="5">
        <v>0.1</v>
      </c>
      <c r="AC343" s="5">
        <v>0</v>
      </c>
      <c r="AD343" s="5">
        <v>0.1</v>
      </c>
      <c r="AE343" s="5">
        <v>0</v>
      </c>
      <c r="AF343" s="5">
        <v>0</v>
      </c>
      <c r="AG343" s="5">
        <v>0.1</v>
      </c>
      <c r="AH343" s="6"/>
      <c r="AI343" s="6"/>
      <c r="AJ343" s="7">
        <v>0</v>
      </c>
      <c r="AK343" s="7">
        <v>0</v>
      </c>
      <c r="AL343" s="7">
        <v>0</v>
      </c>
      <c r="AM343" s="7">
        <v>0</v>
      </c>
      <c r="AN343" s="7">
        <v>0</v>
      </c>
      <c r="AO343" s="12"/>
      <c r="AP343" s="12"/>
      <c r="AQ343" s="12"/>
      <c r="AR343" s="12"/>
      <c r="AS343" s="12"/>
      <c r="AT343" s="12"/>
      <c r="AU343" s="12"/>
      <c r="AV343" s="12"/>
      <c r="AW343" s="12"/>
      <c r="AX343" s="12"/>
      <c r="AY343" s="12"/>
      <c r="AZ343" s="8"/>
    </row>
    <row r="344" spans="1:52" s="21" customFormat="1" ht="16.5" x14ac:dyDescent="0.25">
      <c r="A344" s="159" t="str">
        <f>_xlfn.XLOOKUP(Y344,Mapping!B:B,Mapping!J:J,"Not Found",0,1)</f>
        <v>Generate Load</v>
      </c>
      <c r="B344" s="159" t="str">
        <f t="shared" si="30"/>
        <v>BEDBGenerate Load46121.4819444444</v>
      </c>
      <c r="C344" s="159"/>
      <c r="D344" s="159" t="str">
        <f t="shared" si="31"/>
        <v>Generate DD CFM</v>
      </c>
      <c r="E344" s="159" t="str">
        <f t="shared" si="32"/>
        <v>MRPBEDBGenerate LoadGenerate DD CFM</v>
      </c>
      <c r="F344" s="159" t="str">
        <f t="shared" si="33"/>
        <v>MRPBEDBGenerate Load</v>
      </c>
      <c r="G344" s="218" t="s">
        <v>47</v>
      </c>
      <c r="H344" s="159" t="str">
        <f t="shared" si="34"/>
        <v>Completed</v>
      </c>
      <c r="I344" s="159" t="s">
        <v>47</v>
      </c>
      <c r="J344" s="159" t="str">
        <f t="shared" si="35"/>
        <v>MRPBEDBGenerate LoadGenerate DD CFMGenerate DD CFM46121.481944444446121.4826388889</v>
      </c>
      <c r="K344" s="218" t="str">
        <f>IF(NOT(ISERROR(HLOOKUP(A344,'MCP-Tracker Old'!$10:$10,1,0))),"Y","N")</f>
        <v>N</v>
      </c>
      <c r="L344" s="159"/>
      <c r="M344" s="159"/>
      <c r="N344" s="159"/>
      <c r="O344" s="2">
        <v>2603</v>
      </c>
      <c r="P344" s="3" t="s">
        <v>382</v>
      </c>
      <c r="Q344" s="3" t="s">
        <v>383</v>
      </c>
      <c r="R344" s="3" t="s">
        <v>415</v>
      </c>
      <c r="S344" s="3" t="s">
        <v>416</v>
      </c>
      <c r="T344" s="4">
        <v>46121.481944444444</v>
      </c>
      <c r="U344" s="4">
        <v>46121.482638888891</v>
      </c>
      <c r="V344" s="4">
        <v>46121.482638888891</v>
      </c>
      <c r="W344" s="4" t="s">
        <v>42</v>
      </c>
      <c r="X344" s="3" t="s">
        <v>43</v>
      </c>
      <c r="Y344" s="4" t="s">
        <v>417</v>
      </c>
      <c r="Z344" s="2">
        <v>2</v>
      </c>
      <c r="AA344" s="3" t="s">
        <v>418</v>
      </c>
      <c r="AB344" s="5">
        <v>0.02</v>
      </c>
      <c r="AC344" s="5">
        <v>0</v>
      </c>
      <c r="AD344" s="5">
        <v>0.02</v>
      </c>
      <c r="AE344" s="5">
        <v>0</v>
      </c>
      <c r="AF344" s="5">
        <v>0</v>
      </c>
      <c r="AG344" s="5">
        <v>0.02</v>
      </c>
      <c r="AH344" s="6"/>
      <c r="AI344" s="6"/>
      <c r="AJ344" s="7">
        <v>0</v>
      </c>
      <c r="AK344" s="7">
        <v>0</v>
      </c>
      <c r="AL344" s="7">
        <v>0</v>
      </c>
      <c r="AM344" s="7">
        <v>0</v>
      </c>
      <c r="AN344" s="7">
        <v>0</v>
      </c>
      <c r="AO344" s="12"/>
      <c r="AP344" s="12"/>
      <c r="AQ344" s="12"/>
      <c r="AR344" s="12"/>
      <c r="AS344" s="12"/>
      <c r="AT344" s="12"/>
      <c r="AU344" s="12"/>
      <c r="AV344" s="12"/>
      <c r="AW344" s="12"/>
      <c r="AX344" s="12"/>
      <c r="AY344" s="12"/>
      <c r="AZ344" s="8"/>
    </row>
    <row r="345" spans="1:52" s="21" customFormat="1" ht="16.5" x14ac:dyDescent="0.25">
      <c r="A345" s="159" t="str">
        <f>_xlfn.XLOOKUP(Y345,Mapping!B:B,Mapping!J:J,"Not Found",0,1)</f>
        <v>Generate Load</v>
      </c>
      <c r="B345" s="159" t="str">
        <f t="shared" si="30"/>
        <v>BEDBGenerate Load46121.4826388889</v>
      </c>
      <c r="C345" s="159"/>
      <c r="D345" s="159" t="str">
        <f t="shared" si="31"/>
        <v>Load DD CFM</v>
      </c>
      <c r="E345" s="159" t="str">
        <f t="shared" si="32"/>
        <v>MRPBEDBGenerate LoadLoad DD CFM</v>
      </c>
      <c r="F345" s="159" t="str">
        <f t="shared" si="33"/>
        <v>MRPBEDBGenerate Load</v>
      </c>
      <c r="G345" s="218" t="s">
        <v>47</v>
      </c>
      <c r="H345" s="159" t="str">
        <f t="shared" si="34"/>
        <v>Completed</v>
      </c>
      <c r="I345" s="159" t="s">
        <v>47</v>
      </c>
      <c r="J345" s="159" t="str">
        <f t="shared" si="35"/>
        <v>MRPBEDBGenerate LoadLoad DD CFMLoad DD CFM46121.482638888946121.4895833333</v>
      </c>
      <c r="K345" s="218" t="str">
        <f>IF(NOT(ISERROR(HLOOKUP(A345,'MCP-Tracker Old'!$10:$10,1,0))),"Y","N")</f>
        <v>N</v>
      </c>
      <c r="L345" s="159"/>
      <c r="M345" s="159"/>
      <c r="N345" s="159"/>
      <c r="O345" s="2">
        <v>2603</v>
      </c>
      <c r="P345" s="3" t="s">
        <v>382</v>
      </c>
      <c r="Q345" s="3" t="s">
        <v>383</v>
      </c>
      <c r="R345" s="3" t="s">
        <v>419</v>
      </c>
      <c r="S345" s="3" t="s">
        <v>420</v>
      </c>
      <c r="T345" s="4">
        <v>46121.482638888891</v>
      </c>
      <c r="U345" s="4">
        <v>46121.489583333336</v>
      </c>
      <c r="V345" s="4">
        <v>46121.489583333336</v>
      </c>
      <c r="W345" s="4" t="s">
        <v>42</v>
      </c>
      <c r="X345" s="3" t="s">
        <v>43</v>
      </c>
      <c r="Y345" s="4" t="s">
        <v>417</v>
      </c>
      <c r="Z345" s="2">
        <v>2</v>
      </c>
      <c r="AA345" s="3" t="s">
        <v>421</v>
      </c>
      <c r="AB345" s="5">
        <v>0.17</v>
      </c>
      <c r="AC345" s="5">
        <v>0</v>
      </c>
      <c r="AD345" s="5">
        <v>0.17</v>
      </c>
      <c r="AE345" s="5">
        <v>0</v>
      </c>
      <c r="AF345" s="5">
        <v>0</v>
      </c>
      <c r="AG345" s="5">
        <v>0.17</v>
      </c>
      <c r="AH345" s="6"/>
      <c r="AI345" s="6"/>
      <c r="AJ345" s="7">
        <v>0</v>
      </c>
      <c r="AK345" s="7">
        <v>0</v>
      </c>
      <c r="AL345" s="7">
        <v>0</v>
      </c>
      <c r="AM345" s="7">
        <v>0</v>
      </c>
      <c r="AN345" s="7">
        <v>0</v>
      </c>
      <c r="AO345" s="12"/>
      <c r="AP345" s="12"/>
      <c r="AQ345" s="12"/>
      <c r="AR345" s="12"/>
      <c r="AS345" s="12"/>
      <c r="AT345" s="12"/>
      <c r="AU345" s="12"/>
      <c r="AV345" s="12"/>
      <c r="AW345" s="12"/>
      <c r="AX345" s="12"/>
      <c r="AY345" s="12"/>
      <c r="AZ345" s="8"/>
    </row>
    <row r="346" spans="1:52" s="21" customFormat="1" ht="16.5" x14ac:dyDescent="0.25">
      <c r="A346" s="159" t="str">
        <f>_xlfn.XLOOKUP(Y346,Mapping!B:B,Mapping!J:J,"Not Found",0,1)</f>
        <v>Load Pos</v>
      </c>
      <c r="B346" s="159" t="str">
        <f t="shared" si="30"/>
        <v>LUDBLoad Pos46121.4847222222</v>
      </c>
      <c r="C346" s="159"/>
      <c r="D346" s="159" t="str">
        <f t="shared" si="31"/>
        <v>export to ara</v>
      </c>
      <c r="E346" s="159" t="str">
        <f t="shared" si="32"/>
        <v>MCPLUDBLoad Posexport to ara</v>
      </c>
      <c r="F346" s="159" t="str">
        <f t="shared" si="33"/>
        <v>MCPLUDBLoad Pos</v>
      </c>
      <c r="G346" s="218" t="s">
        <v>47</v>
      </c>
      <c r="H346" s="159" t="str">
        <f t="shared" si="34"/>
        <v>Completed</v>
      </c>
      <c r="I346" s="159" t="s">
        <v>47</v>
      </c>
      <c r="J346" s="159" t="str">
        <f t="shared" si="35"/>
        <v>MCPLUDBLoad Posexport to araexport to ara46121.484722222246121.4861111111</v>
      </c>
      <c r="K346" s="218" t="str">
        <f>IF(NOT(ISERROR(HLOOKUP(A346,'MCP-Tracker Old'!$10:$10,1,0))),"Y","N")</f>
        <v>Y</v>
      </c>
      <c r="L346" s="159"/>
      <c r="M346" s="159"/>
      <c r="N346" s="159"/>
      <c r="O346" s="2">
        <v>2603</v>
      </c>
      <c r="P346" s="3" t="s">
        <v>526</v>
      </c>
      <c r="Q346" s="3" t="s">
        <v>39</v>
      </c>
      <c r="R346" s="3" t="s">
        <v>89</v>
      </c>
      <c r="S346" s="3" t="s">
        <v>90</v>
      </c>
      <c r="T346" s="4">
        <v>46121.484722222223</v>
      </c>
      <c r="U346" s="4">
        <v>46121.486111111109</v>
      </c>
      <c r="V346" s="4">
        <v>46121.486805555556</v>
      </c>
      <c r="W346" s="4" t="s">
        <v>42</v>
      </c>
      <c r="X346" s="3" t="s">
        <v>43</v>
      </c>
      <c r="Y346" s="4" t="s">
        <v>1386</v>
      </c>
      <c r="Z346" s="2">
        <v>1</v>
      </c>
      <c r="AA346" s="3" t="s">
        <v>91</v>
      </c>
      <c r="AB346" s="5">
        <v>0.03</v>
      </c>
      <c r="AC346" s="5">
        <v>0</v>
      </c>
      <c r="AD346" s="5">
        <v>0.03</v>
      </c>
      <c r="AE346" s="5">
        <v>0</v>
      </c>
      <c r="AF346" s="5">
        <v>0</v>
      </c>
      <c r="AG346" s="5">
        <v>0.03</v>
      </c>
      <c r="AH346" s="6"/>
      <c r="AI346" s="6"/>
      <c r="AJ346" s="7">
        <v>0</v>
      </c>
      <c r="AK346" s="7">
        <v>0</v>
      </c>
      <c r="AL346" s="7">
        <v>0</v>
      </c>
      <c r="AM346" s="7">
        <v>0</v>
      </c>
      <c r="AN346" s="7">
        <v>0</v>
      </c>
      <c r="AO346" s="12"/>
      <c r="AP346" s="12"/>
      <c r="AQ346" s="12"/>
      <c r="AR346" s="12"/>
      <c r="AS346" s="12"/>
      <c r="AT346" s="12"/>
      <c r="AU346" s="12"/>
      <c r="AV346" s="12"/>
      <c r="AW346" s="12"/>
      <c r="AX346" s="12"/>
      <c r="AY346" s="12"/>
      <c r="AZ346" s="8"/>
    </row>
    <row r="347" spans="1:52" s="21" customFormat="1" ht="16.5" x14ac:dyDescent="0.25">
      <c r="A347" s="159" t="str">
        <f>_xlfn.XLOOKUP(Y347,Mapping!B:B,Mapping!J:J,"Not Found",0,1)</f>
        <v>POS MCP Export</v>
      </c>
      <c r="B347" s="159" t="str">
        <f t="shared" si="30"/>
        <v>LUDBPOS MCP Export46121.4868055556</v>
      </c>
      <c r="C347" s="159"/>
      <c r="D347" s="159" t="str">
        <f t="shared" si="31"/>
        <v>Position report OLAP exports</v>
      </c>
      <c r="E347" s="159" t="str">
        <f t="shared" si="32"/>
        <v>MCPLUDBPOS MCP ExportPosition report OLAP exports</v>
      </c>
      <c r="F347" s="159" t="str">
        <f t="shared" si="33"/>
        <v>MCPLUDBPOS MCP Export</v>
      </c>
      <c r="G347" s="218" t="s">
        <v>47</v>
      </c>
      <c r="H347" s="159" t="str">
        <f t="shared" si="34"/>
        <v>Completed</v>
      </c>
      <c r="I347" s="159" t="s">
        <v>47</v>
      </c>
      <c r="J347" s="159" t="str">
        <f t="shared" si="35"/>
        <v>MCPLUDBPOS MCP ExportPosition report OLAP exportsPosition report OLAP exports46121.486805555646121.5</v>
      </c>
      <c r="K347" s="218" t="str">
        <f>IF(NOT(ISERROR(HLOOKUP(A347,'MCP-Tracker Old'!$10:$10,1,0))),"Y","N")</f>
        <v>N</v>
      </c>
      <c r="L347" s="159"/>
      <c r="M347" s="159"/>
      <c r="N347" s="159"/>
      <c r="O347" s="2">
        <v>2603</v>
      </c>
      <c r="P347" s="3" t="s">
        <v>526</v>
      </c>
      <c r="Q347" s="3" t="s">
        <v>39</v>
      </c>
      <c r="R347" s="3" t="s">
        <v>79</v>
      </c>
      <c r="S347" s="3" t="s">
        <v>80</v>
      </c>
      <c r="T347" s="4">
        <v>46121.486805555556</v>
      </c>
      <c r="U347" s="4">
        <v>46121.5</v>
      </c>
      <c r="V347" s="4">
        <v>46121.664583333331</v>
      </c>
      <c r="W347" s="4" t="s">
        <v>42</v>
      </c>
      <c r="X347" s="3" t="s">
        <v>43</v>
      </c>
      <c r="Y347" s="4" t="s">
        <v>1392</v>
      </c>
      <c r="Z347" s="2">
        <v>1</v>
      </c>
      <c r="AA347" s="3" t="s">
        <v>81</v>
      </c>
      <c r="AB347" s="5">
        <v>0.32</v>
      </c>
      <c r="AC347" s="5">
        <v>0</v>
      </c>
      <c r="AD347" s="5">
        <v>0.32</v>
      </c>
      <c r="AE347" s="5">
        <v>0</v>
      </c>
      <c r="AF347" s="5">
        <v>0</v>
      </c>
      <c r="AG347" s="5">
        <v>0.32</v>
      </c>
      <c r="AH347" s="6"/>
      <c r="AI347" s="6"/>
      <c r="AJ347" s="7">
        <v>0</v>
      </c>
      <c r="AK347" s="7">
        <v>0</v>
      </c>
      <c r="AL347" s="7">
        <v>0</v>
      </c>
      <c r="AM347" s="7">
        <v>0</v>
      </c>
      <c r="AN347" s="7">
        <v>0</v>
      </c>
      <c r="AO347" s="12"/>
      <c r="AP347" s="12"/>
      <c r="AQ347" s="12"/>
      <c r="AR347" s="12"/>
      <c r="AS347" s="12"/>
      <c r="AT347" s="12"/>
      <c r="AU347" s="12"/>
      <c r="AV347" s="12"/>
      <c r="AW347" s="12"/>
      <c r="AX347" s="12"/>
      <c r="AY347" s="12"/>
      <c r="AZ347" s="8"/>
    </row>
    <row r="348" spans="1:52" s="21" customFormat="1" ht="16.5" x14ac:dyDescent="0.25">
      <c r="A348" s="159" t="str">
        <f>_xlfn.XLOOKUP(Y348,Mapping!B:B,Mapping!J:J,"Not Found",0,1)</f>
        <v>Generate Load</v>
      </c>
      <c r="B348" s="159" t="str">
        <f t="shared" si="30"/>
        <v>BEDBGenerate Load46121.4895833333</v>
      </c>
      <c r="C348" s="159"/>
      <c r="D348" s="159" t="str">
        <f t="shared" si="31"/>
        <v>Generate DD MOR</v>
      </c>
      <c r="E348" s="159" t="str">
        <f t="shared" si="32"/>
        <v>MRPBEDBGenerate LoadGenerate DD MOR</v>
      </c>
      <c r="F348" s="159" t="str">
        <f t="shared" si="33"/>
        <v>MRPBEDBGenerate Load</v>
      </c>
      <c r="G348" s="218" t="s">
        <v>47</v>
      </c>
      <c r="H348" s="159" t="str">
        <f t="shared" si="34"/>
        <v>Completed</v>
      </c>
      <c r="I348" s="159" t="s">
        <v>47</v>
      </c>
      <c r="J348" s="159" t="str">
        <f t="shared" si="35"/>
        <v>MRPBEDBGenerate LoadGenerate DD MORGenerate DD MOR46121.489583333346121.4902777778</v>
      </c>
      <c r="K348" s="218" t="str">
        <f>IF(NOT(ISERROR(HLOOKUP(A348,'MCP-Tracker Old'!$10:$10,1,0))),"Y","N")</f>
        <v>N</v>
      </c>
      <c r="L348" s="159"/>
      <c r="M348" s="159"/>
      <c r="N348" s="159"/>
      <c r="O348" s="2">
        <v>2603</v>
      </c>
      <c r="P348" s="3" t="s">
        <v>382</v>
      </c>
      <c r="Q348" s="3" t="s">
        <v>383</v>
      </c>
      <c r="R348" s="3" t="s">
        <v>422</v>
      </c>
      <c r="S348" s="3" t="s">
        <v>423</v>
      </c>
      <c r="T348" s="4">
        <v>46121.489583333336</v>
      </c>
      <c r="U348" s="4">
        <v>46121.490277777775</v>
      </c>
      <c r="V348" s="4">
        <v>46121.490277777775</v>
      </c>
      <c r="W348" s="4" t="s">
        <v>42</v>
      </c>
      <c r="X348" s="3" t="s">
        <v>43</v>
      </c>
      <c r="Y348" s="4" t="s">
        <v>424</v>
      </c>
      <c r="Z348" s="2">
        <v>2</v>
      </c>
      <c r="AA348" s="3" t="s">
        <v>425</v>
      </c>
      <c r="AB348" s="5">
        <v>0.02</v>
      </c>
      <c r="AC348" s="5">
        <v>0</v>
      </c>
      <c r="AD348" s="5">
        <v>0.02</v>
      </c>
      <c r="AE348" s="5">
        <v>0</v>
      </c>
      <c r="AF348" s="5">
        <v>0</v>
      </c>
      <c r="AG348" s="5">
        <v>0.02</v>
      </c>
      <c r="AH348" s="6"/>
      <c r="AI348" s="6"/>
      <c r="AJ348" s="7">
        <v>0</v>
      </c>
      <c r="AK348" s="7">
        <v>0</v>
      </c>
      <c r="AL348" s="7">
        <v>0</v>
      </c>
      <c r="AM348" s="7">
        <v>0</v>
      </c>
      <c r="AN348" s="7">
        <v>0</v>
      </c>
      <c r="AO348" s="12"/>
      <c r="AP348" s="12"/>
      <c r="AQ348" s="12"/>
      <c r="AR348" s="12"/>
      <c r="AS348" s="12"/>
      <c r="AT348" s="12"/>
      <c r="AU348" s="12"/>
      <c r="AV348" s="12"/>
      <c r="AW348" s="12"/>
      <c r="AX348" s="12"/>
      <c r="AY348" s="12"/>
      <c r="AZ348" s="8"/>
    </row>
    <row r="349" spans="1:52" s="21" customFormat="1" ht="16.5" x14ac:dyDescent="0.25">
      <c r="A349" s="159" t="str">
        <f>_xlfn.XLOOKUP(Y349,Mapping!B:B,Mapping!J:J,"Not Found",0,1)</f>
        <v>Generate Load</v>
      </c>
      <c r="B349" s="159" t="str">
        <f t="shared" si="30"/>
        <v>BEDBGenerate Load46121.4902777778</v>
      </c>
      <c r="C349" s="159"/>
      <c r="D349" s="159" t="str">
        <f t="shared" si="31"/>
        <v>Load DD MOR</v>
      </c>
      <c r="E349" s="159" t="str">
        <f t="shared" si="32"/>
        <v>MRPBEDBGenerate LoadLoad DD MOR</v>
      </c>
      <c r="F349" s="159" t="str">
        <f t="shared" si="33"/>
        <v>MRPBEDBGenerate Load</v>
      </c>
      <c r="G349" s="218" t="s">
        <v>47</v>
      </c>
      <c r="H349" s="159" t="str">
        <f t="shared" si="34"/>
        <v>Completed</v>
      </c>
      <c r="I349" s="159" t="s">
        <v>47</v>
      </c>
      <c r="J349" s="159" t="str">
        <f t="shared" si="35"/>
        <v>MRPBEDBGenerate LoadLoad DD MORLoad DD MOR46121.490277777846121.4972222222</v>
      </c>
      <c r="K349" s="218" t="str">
        <f>IF(NOT(ISERROR(HLOOKUP(A349,'MCP-Tracker Old'!$10:$10,1,0))),"Y","N")</f>
        <v>N</v>
      </c>
      <c r="L349" s="159"/>
      <c r="M349" s="159"/>
      <c r="N349" s="159"/>
      <c r="O349" s="2">
        <v>2603</v>
      </c>
      <c r="P349" s="3" t="s">
        <v>382</v>
      </c>
      <c r="Q349" s="3" t="s">
        <v>383</v>
      </c>
      <c r="R349" s="3" t="s">
        <v>426</v>
      </c>
      <c r="S349" s="3" t="s">
        <v>427</v>
      </c>
      <c r="T349" s="4">
        <v>46121.490277777775</v>
      </c>
      <c r="U349" s="4">
        <v>46121.49722222222</v>
      </c>
      <c r="V349" s="4">
        <v>46121.497916666667</v>
      </c>
      <c r="W349" s="4" t="s">
        <v>42</v>
      </c>
      <c r="X349" s="3" t="s">
        <v>43</v>
      </c>
      <c r="Y349" s="4" t="s">
        <v>424</v>
      </c>
      <c r="Z349" s="2">
        <v>2</v>
      </c>
      <c r="AA349" s="3" t="s">
        <v>428</v>
      </c>
      <c r="AB349" s="5">
        <v>0.17</v>
      </c>
      <c r="AC349" s="5">
        <v>0</v>
      </c>
      <c r="AD349" s="5">
        <v>0.17</v>
      </c>
      <c r="AE349" s="5">
        <v>0</v>
      </c>
      <c r="AF349" s="5">
        <v>0</v>
      </c>
      <c r="AG349" s="5">
        <v>0.17</v>
      </c>
      <c r="AH349" s="6"/>
      <c r="AI349" s="6"/>
      <c r="AJ349" s="7">
        <v>0</v>
      </c>
      <c r="AK349" s="7">
        <v>0</v>
      </c>
      <c r="AL349" s="7">
        <v>0</v>
      </c>
      <c r="AM349" s="7">
        <v>0</v>
      </c>
      <c r="AN349" s="7">
        <v>0</v>
      </c>
      <c r="AO349" s="12"/>
      <c r="AP349" s="12"/>
      <c r="AQ349" s="12"/>
      <c r="AR349" s="12"/>
      <c r="AS349" s="12"/>
      <c r="AT349" s="12"/>
      <c r="AU349" s="12"/>
      <c r="AV349" s="12"/>
      <c r="AW349" s="12"/>
      <c r="AX349" s="12"/>
      <c r="AY349" s="12"/>
      <c r="AZ349" s="8"/>
    </row>
    <row r="350" spans="1:52" s="21" customFormat="1" ht="16.5" x14ac:dyDescent="0.25">
      <c r="A350" s="159" t="str">
        <f>_xlfn.XLOOKUP(Y350,Mapping!B:B,Mapping!J:J,"Not Found",0,1)</f>
        <v>Delete Portfolio</v>
      </c>
      <c r="B350" s="159" t="str">
        <f t="shared" si="30"/>
        <v>PLDBDelete Portfolio46121.4916666667</v>
      </c>
      <c r="C350" s="159"/>
      <c r="D350" s="159" t="str">
        <f t="shared" si="31"/>
        <v>Delete portfolio from</v>
      </c>
      <c r="E350" s="159" t="str">
        <f t="shared" si="32"/>
        <v>MCPPLDBDelete PortfolioDelete portfolio from</v>
      </c>
      <c r="F350" s="159" t="str">
        <f t="shared" si="33"/>
        <v>MCPPLDBDelete Portfolio</v>
      </c>
      <c r="G350" s="218" t="s">
        <v>47</v>
      </c>
      <c r="H350" s="159" t="str">
        <f t="shared" si="34"/>
        <v>Completed</v>
      </c>
      <c r="I350" s="159" t="s">
        <v>47</v>
      </c>
      <c r="J350" s="159" t="str">
        <f t="shared" si="35"/>
        <v>MCPPLDBDelete PortfolioDelete portfolio fromDelete portfolio from46121.491666666746121.4930555556</v>
      </c>
      <c r="K350" s="218" t="str">
        <f>IF(NOT(ISERROR(HLOOKUP(A350,'MCP-Tracker Old'!$10:$10,1,0))),"Y","N")</f>
        <v>N</v>
      </c>
      <c r="L350" s="159"/>
      <c r="M350" s="159"/>
      <c r="N350" s="159"/>
      <c r="O350" s="2">
        <v>2603</v>
      </c>
      <c r="P350" s="3" t="s">
        <v>1626</v>
      </c>
      <c r="Q350" s="3" t="s">
        <v>39</v>
      </c>
      <c r="R350" s="3" t="s">
        <v>40</v>
      </c>
      <c r="S350" s="3" t="s">
        <v>41</v>
      </c>
      <c r="T350" s="4">
        <v>46121.491666666669</v>
      </c>
      <c r="U350" s="4">
        <v>46121.493055555555</v>
      </c>
      <c r="V350" s="4">
        <v>46121.493750000001</v>
      </c>
      <c r="W350" s="4" t="s">
        <v>42</v>
      </c>
      <c r="X350" s="3" t="s">
        <v>43</v>
      </c>
      <c r="Y350" s="4" t="s">
        <v>1371</v>
      </c>
      <c r="Z350" s="2">
        <v>1</v>
      </c>
      <c r="AA350" s="3" t="s">
        <v>45</v>
      </c>
      <c r="AB350" s="5">
        <v>0.03</v>
      </c>
      <c r="AC350" s="5">
        <v>0</v>
      </c>
      <c r="AD350" s="5">
        <v>0.03</v>
      </c>
      <c r="AE350" s="5">
        <v>0</v>
      </c>
      <c r="AF350" s="5">
        <v>0</v>
      </c>
      <c r="AG350" s="5">
        <v>0.03</v>
      </c>
      <c r="AH350" s="6"/>
      <c r="AI350" s="6"/>
      <c r="AJ350" s="7">
        <v>0</v>
      </c>
      <c r="AK350" s="7">
        <v>0</v>
      </c>
      <c r="AL350" s="7">
        <v>0</v>
      </c>
      <c r="AM350" s="7">
        <v>0</v>
      </c>
      <c r="AN350" s="7">
        <v>0</v>
      </c>
      <c r="AO350" s="12"/>
      <c r="AP350" s="12"/>
      <c r="AQ350" s="12"/>
      <c r="AR350" s="12"/>
      <c r="AS350" s="12"/>
      <c r="AT350" s="12"/>
      <c r="AU350" s="12"/>
      <c r="AV350" s="12"/>
      <c r="AW350" s="12"/>
      <c r="AX350" s="12"/>
      <c r="AY350" s="12"/>
      <c r="AZ350" s="8"/>
    </row>
    <row r="351" spans="1:52" s="21" customFormat="1" ht="16.5" x14ac:dyDescent="0.25">
      <c r="A351" s="159" t="str">
        <f>_xlfn.XLOOKUP(Y351,Mapping!B:B,Mapping!J:J,"Not Found",0,1)</f>
        <v>Load Compare MP</v>
      </c>
      <c r="B351" s="159" t="str">
        <f t="shared" si="30"/>
        <v>PLDBLoad Compare MP46121.49375</v>
      </c>
      <c r="C351" s="159"/>
      <c r="D351" s="159" t="str">
        <f t="shared" si="31"/>
        <v>load Model parameters</v>
      </c>
      <c r="E351" s="159" t="str">
        <f t="shared" si="32"/>
        <v>MCPPLDBLoad Compare MPload Model parameters</v>
      </c>
      <c r="F351" s="159" t="str">
        <f t="shared" si="33"/>
        <v>MCPPLDBLoad Compare MP</v>
      </c>
      <c r="G351" s="218" t="s">
        <v>47</v>
      </c>
      <c r="H351" s="159" t="str">
        <f t="shared" si="34"/>
        <v>Completed</v>
      </c>
      <c r="I351" s="159" t="s">
        <v>47</v>
      </c>
      <c r="J351" s="159" t="str">
        <f t="shared" si="35"/>
        <v>MCPPLDBLoad Compare MPload Model parametersload Model parameters46121.4937546121.4958333333</v>
      </c>
      <c r="K351" s="218" t="str">
        <f>IF(NOT(ISERROR(HLOOKUP(A351,'MCP-Tracker Old'!$10:$10,1,0))),"Y","N")</f>
        <v>Y</v>
      </c>
      <c r="L351" s="159"/>
      <c r="M351" s="159"/>
      <c r="N351" s="159"/>
      <c r="O351" s="2">
        <v>2603</v>
      </c>
      <c r="P351" s="3" t="s">
        <v>1626</v>
      </c>
      <c r="Q351" s="3" t="s">
        <v>39</v>
      </c>
      <c r="R351" s="3" t="s">
        <v>48</v>
      </c>
      <c r="S351" s="3" t="s">
        <v>49</v>
      </c>
      <c r="T351" s="4">
        <v>46121.493750000001</v>
      </c>
      <c r="U351" s="4">
        <v>46121.495833333334</v>
      </c>
      <c r="V351" s="4">
        <v>46121.495833333334</v>
      </c>
      <c r="W351" s="4" t="s">
        <v>42</v>
      </c>
      <c r="X351" s="3" t="s">
        <v>43</v>
      </c>
      <c r="Y351" s="4" t="s">
        <v>1376</v>
      </c>
      <c r="Z351" s="2">
        <v>1</v>
      </c>
      <c r="AA351" s="3" t="s">
        <v>52</v>
      </c>
      <c r="AB351" s="5">
        <v>0.05</v>
      </c>
      <c r="AC351" s="5">
        <v>0</v>
      </c>
      <c r="AD351" s="5">
        <v>0.05</v>
      </c>
      <c r="AE351" s="5">
        <v>0</v>
      </c>
      <c r="AF351" s="5">
        <v>0</v>
      </c>
      <c r="AG351" s="5">
        <v>0.05</v>
      </c>
      <c r="AH351" s="6"/>
      <c r="AI351" s="6"/>
      <c r="AJ351" s="7">
        <v>0</v>
      </c>
      <c r="AK351" s="7">
        <v>0</v>
      </c>
      <c r="AL351" s="7">
        <v>0</v>
      </c>
      <c r="AM351" s="7">
        <v>0</v>
      </c>
      <c r="AN351" s="7">
        <v>0</v>
      </c>
      <c r="AO351" s="12"/>
      <c r="AP351" s="12"/>
      <c r="AQ351" s="12"/>
      <c r="AR351" s="12"/>
      <c r="AS351" s="12"/>
      <c r="AT351" s="12"/>
      <c r="AU351" s="12"/>
      <c r="AV351" s="12"/>
      <c r="AW351" s="12"/>
      <c r="AX351" s="12"/>
      <c r="AY351" s="12"/>
      <c r="AZ351" s="8"/>
    </row>
    <row r="352" spans="1:52" s="21" customFormat="1" ht="16.5" x14ac:dyDescent="0.25">
      <c r="A352" s="159" t="str">
        <f>_xlfn.XLOOKUP(Y352,Mapping!B:B,Mapping!J:J,"Not Found",0,1)</f>
        <v>Load Pos</v>
      </c>
      <c r="B352" s="159" t="str">
        <f t="shared" si="30"/>
        <v>DEDBLoad Pos46121.4951388889</v>
      </c>
      <c r="C352" s="159"/>
      <c r="D352" s="159" t="str">
        <f t="shared" si="31"/>
        <v>load NTG</v>
      </c>
      <c r="E352" s="159" t="str">
        <f t="shared" si="32"/>
        <v>MCPDEDBLoad Posload NTG</v>
      </c>
      <c r="F352" s="159" t="str">
        <f t="shared" si="33"/>
        <v>MCPDEDBLoad Pos</v>
      </c>
      <c r="G352" s="218" t="s">
        <v>47</v>
      </c>
      <c r="H352" s="159" t="str">
        <f t="shared" si="34"/>
        <v>Completed</v>
      </c>
      <c r="I352" s="159" t="s">
        <v>47</v>
      </c>
      <c r="J352" s="159" t="str">
        <f t="shared" si="35"/>
        <v>MCPDEDBLoad Posload NTGload NTG46121.495138888946121.4951388889</v>
      </c>
      <c r="K352" s="218" t="str">
        <f>IF(NOT(ISERROR(HLOOKUP(A352,'MCP-Tracker Old'!$10:$10,1,0))),"Y","N")</f>
        <v>Y</v>
      </c>
      <c r="L352" s="159"/>
      <c r="M352" s="159"/>
      <c r="N352" s="159"/>
      <c r="O352" s="2">
        <v>2603</v>
      </c>
      <c r="P352" s="3" t="s">
        <v>1576</v>
      </c>
      <c r="Q352" s="3" t="s">
        <v>39</v>
      </c>
      <c r="R352" s="3" t="s">
        <v>3656</v>
      </c>
      <c r="S352" s="3" t="s">
        <v>3657</v>
      </c>
      <c r="T352" s="4">
        <v>46121.495138888888</v>
      </c>
      <c r="U352" s="4">
        <v>46121.495138888888</v>
      </c>
      <c r="V352" s="4">
        <v>46121.495138888888</v>
      </c>
      <c r="W352" s="4" t="s">
        <v>42</v>
      </c>
      <c r="X352" s="3" t="s">
        <v>43</v>
      </c>
      <c r="Y352" s="4" t="s">
        <v>1386</v>
      </c>
      <c r="Z352" s="2">
        <v>1</v>
      </c>
      <c r="AA352" s="3" t="s">
        <v>1958</v>
      </c>
      <c r="AB352" s="5">
        <v>0</v>
      </c>
      <c r="AC352" s="5">
        <v>0</v>
      </c>
      <c r="AD352" s="5">
        <v>0</v>
      </c>
      <c r="AE352" s="5">
        <v>0</v>
      </c>
      <c r="AF352" s="5">
        <v>0</v>
      </c>
      <c r="AG352" s="5">
        <v>0</v>
      </c>
      <c r="AH352" s="6"/>
      <c r="AI352" s="6"/>
      <c r="AJ352" s="7">
        <v>0</v>
      </c>
      <c r="AK352" s="7">
        <v>0</v>
      </c>
      <c r="AL352" s="7">
        <v>0</v>
      </c>
      <c r="AM352" s="7">
        <v>0</v>
      </c>
      <c r="AN352" s="7">
        <v>0</v>
      </c>
      <c r="AO352" s="12"/>
      <c r="AP352" s="12"/>
      <c r="AQ352" s="12"/>
      <c r="AR352" s="12"/>
      <c r="AS352" s="12"/>
      <c r="AT352" s="12"/>
      <c r="AU352" s="12"/>
      <c r="AV352" s="12"/>
      <c r="AW352" s="12"/>
      <c r="AX352" s="12"/>
      <c r="AY352" s="12"/>
      <c r="AZ352" s="8"/>
    </row>
    <row r="353" spans="1:52" s="21" customFormat="1" ht="16.5" x14ac:dyDescent="0.25">
      <c r="A353" s="159" t="str">
        <f>_xlfn.XLOOKUP(Y353,Mapping!B:B,Mapping!J:J,"Not Found",0,1)</f>
        <v>Load Pos</v>
      </c>
      <c r="B353" s="159" t="str">
        <f t="shared" si="30"/>
        <v>DEDBLoad Pos46121.4951388889</v>
      </c>
      <c r="C353" s="159"/>
      <c r="D353" s="159" t="str">
        <f t="shared" si="31"/>
        <v>Stratification</v>
      </c>
      <c r="E353" s="159" t="str">
        <f t="shared" si="32"/>
        <v>MCPDEDBLoad PosStratification</v>
      </c>
      <c r="F353" s="159" t="str">
        <f t="shared" si="33"/>
        <v>MCPDEDBLoad Pos</v>
      </c>
      <c r="G353" s="218" t="s">
        <v>47</v>
      </c>
      <c r="H353" s="159" t="str">
        <f t="shared" si="34"/>
        <v>Stopped</v>
      </c>
      <c r="I353" s="159" t="s">
        <v>47</v>
      </c>
      <c r="J353" s="159" t="str">
        <f t="shared" si="35"/>
        <v>MCPDEDBLoad PosStratificationStratification46121.4951388889NULL</v>
      </c>
      <c r="K353" s="218" t="str">
        <f>IF(NOT(ISERROR(HLOOKUP(A353,'MCP-Tracker Old'!$10:$10,1,0))),"Y","N")</f>
        <v>Y</v>
      </c>
      <c r="L353" s="159"/>
      <c r="M353" s="159"/>
      <c r="N353" s="159"/>
      <c r="O353" s="2">
        <v>2603</v>
      </c>
      <c r="P353" s="3" t="s">
        <v>1576</v>
      </c>
      <c r="Q353" s="3" t="s">
        <v>39</v>
      </c>
      <c r="R353" s="3" t="s">
        <v>76</v>
      </c>
      <c r="S353" s="3" t="s">
        <v>42</v>
      </c>
      <c r="T353" s="4">
        <v>46121.495138888888</v>
      </c>
      <c r="U353" s="4" t="s">
        <v>42</v>
      </c>
      <c r="V353" s="4">
        <v>46121.502083333333</v>
      </c>
      <c r="W353" s="4" t="s">
        <v>42</v>
      </c>
      <c r="X353" s="3" t="s">
        <v>235</v>
      </c>
      <c r="Y353" s="4" t="s">
        <v>1386</v>
      </c>
      <c r="Z353" s="2">
        <v>1</v>
      </c>
      <c r="AA353" s="3" t="s">
        <v>78</v>
      </c>
      <c r="AB353" s="5" t="s">
        <v>42</v>
      </c>
      <c r="AC353" s="5">
        <v>0</v>
      </c>
      <c r="AD353" s="5" t="s">
        <v>42</v>
      </c>
      <c r="AE353" s="5">
        <v>0</v>
      </c>
      <c r="AF353" s="5">
        <v>0</v>
      </c>
      <c r="AG353" s="5" t="s">
        <v>42</v>
      </c>
      <c r="AH353" s="6"/>
      <c r="AI353" s="6"/>
      <c r="AJ353" s="7">
        <v>0</v>
      </c>
      <c r="AK353" s="7">
        <v>0</v>
      </c>
      <c r="AL353" s="7">
        <v>0</v>
      </c>
      <c r="AM353" s="7">
        <v>0</v>
      </c>
      <c r="AN353" s="7">
        <v>0</v>
      </c>
      <c r="AO353" s="12"/>
      <c r="AP353" s="12"/>
      <c r="AQ353" s="12"/>
      <c r="AR353" s="12"/>
      <c r="AS353" s="12"/>
      <c r="AT353" s="12"/>
      <c r="AU353" s="12"/>
      <c r="AV353" s="12"/>
      <c r="AW353" s="12"/>
      <c r="AX353" s="12"/>
      <c r="AY353" s="12"/>
      <c r="AZ353" s="8"/>
    </row>
    <row r="354" spans="1:52" s="21" customFormat="1" ht="16.5" x14ac:dyDescent="0.25">
      <c r="A354" s="159" t="str">
        <f>_xlfn.XLOOKUP(Y354,Mapping!B:B,Mapping!J:J,"Not Found",0,1)</f>
        <v>Load Compare MP</v>
      </c>
      <c r="B354" s="159" t="str">
        <f t="shared" si="30"/>
        <v>PLDBLoad Compare MP46121.4958333333</v>
      </c>
      <c r="C354" s="159"/>
      <c r="D354" s="159" t="str">
        <f t="shared" si="31"/>
        <v>Model parameters comparison</v>
      </c>
      <c r="E354" s="159" t="str">
        <f t="shared" si="32"/>
        <v>MCPPLDBLoad Compare MPModel parameters comparison</v>
      </c>
      <c r="F354" s="159" t="str">
        <f t="shared" si="33"/>
        <v>MCPPLDBLoad Compare MP</v>
      </c>
      <c r="G354" s="218" t="s">
        <v>47</v>
      </c>
      <c r="H354" s="159" t="str">
        <f t="shared" si="34"/>
        <v>Completed</v>
      </c>
      <c r="I354" s="159" t="s">
        <v>47</v>
      </c>
      <c r="J354" s="159" t="str">
        <f t="shared" si="35"/>
        <v>MCPPLDBLoad Compare MPModel parameters comparisonModel parameters comparison46121.495833333346121.4958333333</v>
      </c>
      <c r="K354" s="218" t="str">
        <f>IF(NOT(ISERROR(HLOOKUP(A354,'MCP-Tracker Old'!$10:$10,1,0))),"Y","N")</f>
        <v>Y</v>
      </c>
      <c r="L354" s="159"/>
      <c r="M354" s="159"/>
      <c r="N354" s="159"/>
      <c r="O354" s="2">
        <v>2603</v>
      </c>
      <c r="P354" s="3" t="s">
        <v>1626</v>
      </c>
      <c r="Q354" s="3" t="s">
        <v>39</v>
      </c>
      <c r="R354" s="3" t="s">
        <v>53</v>
      </c>
      <c r="S354" s="3" t="s">
        <v>329</v>
      </c>
      <c r="T354" s="4">
        <v>46121.495833333334</v>
      </c>
      <c r="U354" s="4">
        <v>46121.495833333334</v>
      </c>
      <c r="V354" s="4">
        <v>46121.535416666666</v>
      </c>
      <c r="W354" s="4" t="s">
        <v>42</v>
      </c>
      <c r="X354" s="3" t="s">
        <v>43</v>
      </c>
      <c r="Y354" s="4" t="s">
        <v>1376</v>
      </c>
      <c r="Z354" s="2">
        <v>1</v>
      </c>
      <c r="AA354" s="3" t="s">
        <v>55</v>
      </c>
      <c r="AB354" s="5">
        <v>0</v>
      </c>
      <c r="AC354" s="5">
        <v>0</v>
      </c>
      <c r="AD354" s="5">
        <v>0</v>
      </c>
      <c r="AE354" s="5">
        <v>0</v>
      </c>
      <c r="AF354" s="5">
        <v>0</v>
      </c>
      <c r="AG354" s="5">
        <v>0</v>
      </c>
      <c r="AH354" s="6"/>
      <c r="AI354" s="6"/>
      <c r="AJ354" s="7">
        <v>0</v>
      </c>
      <c r="AK354" s="7">
        <v>0</v>
      </c>
      <c r="AL354" s="7">
        <v>0</v>
      </c>
      <c r="AM354" s="7">
        <v>0</v>
      </c>
      <c r="AN354" s="7">
        <v>0</v>
      </c>
      <c r="AO354" s="12"/>
      <c r="AP354" s="12"/>
      <c r="AQ354" s="12"/>
      <c r="AR354" s="12"/>
      <c r="AS354" s="12"/>
      <c r="AT354" s="12"/>
      <c r="AU354" s="12"/>
      <c r="AV354" s="12"/>
      <c r="AW354" s="12"/>
      <c r="AX354" s="12"/>
      <c r="AY354" s="12"/>
      <c r="AZ354" s="8"/>
    </row>
    <row r="355" spans="1:52" s="21" customFormat="1" ht="16.5" x14ac:dyDescent="0.25">
      <c r="A355" s="159" t="str">
        <f>_xlfn.XLOOKUP(Y355,Mapping!B:B,Mapping!J:J,"Not Found",0,1)</f>
        <v>Valuation 1</v>
      </c>
      <c r="B355" s="159" t="str">
        <f t="shared" si="30"/>
        <v>BEDBValuation 146121.4979166667</v>
      </c>
      <c r="C355" s="159"/>
      <c r="D355" s="159" t="str">
        <f t="shared" si="31"/>
        <v>Portfolio valuation</v>
      </c>
      <c r="E355" s="159" t="str">
        <f t="shared" si="32"/>
        <v>MRPBEDBValuation 1Portfolio valuation</v>
      </c>
      <c r="F355" s="159" t="str">
        <f t="shared" si="33"/>
        <v>MRPBEDBValuation 1</v>
      </c>
      <c r="G355" s="218" t="s">
        <v>47</v>
      </c>
      <c r="H355" s="159" t="str">
        <f t="shared" si="34"/>
        <v>Completed</v>
      </c>
      <c r="I355" s="159" t="s">
        <v>47</v>
      </c>
      <c r="J355" s="159" t="str">
        <f t="shared" si="35"/>
        <v>MRPBEDBValuation 1Portfolio valuationPortfolio valuation46121.497916666746121.5951388889</v>
      </c>
      <c r="K355" s="218" t="str">
        <f>IF(NOT(ISERROR(HLOOKUP(A355,'MCP-Tracker Old'!$10:$10,1,0))),"Y","N")</f>
        <v>N</v>
      </c>
      <c r="L355" s="159"/>
      <c r="M355" s="159"/>
      <c r="N355" s="159"/>
      <c r="O355" s="2">
        <v>2603</v>
      </c>
      <c r="P355" s="3" t="s">
        <v>382</v>
      </c>
      <c r="Q355" s="3" t="s">
        <v>383</v>
      </c>
      <c r="R355" s="3" t="s">
        <v>3758</v>
      </c>
      <c r="S355" s="3" t="s">
        <v>3759</v>
      </c>
      <c r="T355" s="4">
        <v>46121.497916666667</v>
      </c>
      <c r="U355" s="4">
        <v>46121.595138888886</v>
      </c>
      <c r="V355" s="4">
        <v>46121.595138888886</v>
      </c>
      <c r="W355" s="4" t="s">
        <v>42</v>
      </c>
      <c r="X355" s="3" t="s">
        <v>43</v>
      </c>
      <c r="Y355" s="4" t="s">
        <v>429</v>
      </c>
      <c r="Z355" s="2">
        <v>2</v>
      </c>
      <c r="AA355" s="3" t="s">
        <v>3760</v>
      </c>
      <c r="AB355" s="5">
        <v>2.33</v>
      </c>
      <c r="AC355" s="5">
        <v>0</v>
      </c>
      <c r="AD355" s="5">
        <v>2.33</v>
      </c>
      <c r="AE355" s="5">
        <v>0</v>
      </c>
      <c r="AF355" s="5">
        <v>0</v>
      </c>
      <c r="AG355" s="5">
        <v>2.33</v>
      </c>
      <c r="AH355" s="6"/>
      <c r="AI355" s="6"/>
      <c r="AJ355" s="7">
        <v>0</v>
      </c>
      <c r="AK355" s="7">
        <v>0</v>
      </c>
      <c r="AL355" s="7">
        <v>0</v>
      </c>
      <c r="AM355" s="7">
        <v>0</v>
      </c>
      <c r="AN355" s="7">
        <v>0</v>
      </c>
      <c r="AO355" s="12"/>
      <c r="AP355" s="12"/>
      <c r="AQ355" s="12"/>
      <c r="AR355" s="12"/>
      <c r="AS355" s="12"/>
      <c r="AT355" s="12"/>
      <c r="AU355" s="12"/>
      <c r="AV355" s="12"/>
      <c r="AW355" s="12"/>
      <c r="AX355" s="12"/>
      <c r="AY355" s="12"/>
      <c r="AZ355" s="8"/>
    </row>
    <row r="356" spans="1:52" s="21" customFormat="1" ht="16.5" x14ac:dyDescent="0.25">
      <c r="A356" s="159" t="str">
        <f>_xlfn.XLOOKUP(Y356,Mapping!B:B,Mapping!J:J,"Not Found",0,1)</f>
        <v>Load Pos</v>
      </c>
      <c r="B356" s="159" t="str">
        <f t="shared" si="30"/>
        <v>RODBLoad Pos46121.4986111111</v>
      </c>
      <c r="C356" s="159"/>
      <c r="D356" s="159" t="str">
        <f t="shared" si="31"/>
        <v>Stratification</v>
      </c>
      <c r="E356" s="159" t="str">
        <f t="shared" si="32"/>
        <v>MCPRODBLoad PosStratification</v>
      </c>
      <c r="F356" s="159" t="str">
        <f t="shared" si="33"/>
        <v>MCPRODBLoad Pos</v>
      </c>
      <c r="G356" s="218" t="s">
        <v>47</v>
      </c>
      <c r="H356" s="159" t="str">
        <f t="shared" si="34"/>
        <v>Completed</v>
      </c>
      <c r="I356" s="159" t="s">
        <v>47</v>
      </c>
      <c r="J356" s="159" t="str">
        <f t="shared" si="35"/>
        <v>MCPRODBLoad PosStratificationStratification46121.498611111146121.5027777778</v>
      </c>
      <c r="K356" s="218" t="str">
        <f>IF(NOT(ISERROR(HLOOKUP(A356,'MCP-Tracker Old'!$10:$10,1,0))),"Y","N")</f>
        <v>Y</v>
      </c>
      <c r="L356" s="159"/>
      <c r="M356" s="159"/>
      <c r="N356" s="159"/>
      <c r="O356" s="2">
        <v>2603</v>
      </c>
      <c r="P356" s="3" t="s">
        <v>326</v>
      </c>
      <c r="Q356" s="3" t="s">
        <v>39</v>
      </c>
      <c r="R356" s="3" t="s">
        <v>76</v>
      </c>
      <c r="S356" s="3" t="s">
        <v>77</v>
      </c>
      <c r="T356" s="4">
        <v>46121.498611111114</v>
      </c>
      <c r="U356" s="4">
        <v>46121.50277777778</v>
      </c>
      <c r="V356" s="4">
        <v>46121.50277777778</v>
      </c>
      <c r="W356" s="4" t="s">
        <v>42</v>
      </c>
      <c r="X356" s="3" t="s">
        <v>43</v>
      </c>
      <c r="Y356" s="4" t="s">
        <v>332</v>
      </c>
      <c r="Z356" s="2">
        <v>1</v>
      </c>
      <c r="AA356" s="3" t="s">
        <v>78</v>
      </c>
      <c r="AB356" s="5">
        <v>0.1</v>
      </c>
      <c r="AC356" s="5">
        <v>0</v>
      </c>
      <c r="AD356" s="5">
        <v>0.1</v>
      </c>
      <c r="AE356" s="5">
        <v>0</v>
      </c>
      <c r="AF356" s="5">
        <v>0</v>
      </c>
      <c r="AG356" s="5">
        <v>0.1</v>
      </c>
      <c r="AH356" s="6"/>
      <c r="AI356" s="6"/>
      <c r="AJ356" s="7">
        <v>0</v>
      </c>
      <c r="AK356" s="7">
        <v>0</v>
      </c>
      <c r="AL356" s="7">
        <v>0</v>
      </c>
      <c r="AM356" s="7">
        <v>0</v>
      </c>
      <c r="AN356" s="7">
        <v>0</v>
      </c>
      <c r="AO356" s="12"/>
      <c r="AP356" s="12"/>
      <c r="AQ356" s="12"/>
      <c r="AR356" s="12"/>
      <c r="AS356" s="12"/>
      <c r="AT356" s="12"/>
      <c r="AU356" s="12"/>
      <c r="AV356" s="12"/>
      <c r="AW356" s="12"/>
      <c r="AX356" s="12"/>
      <c r="AY356" s="12"/>
      <c r="AZ356" s="8"/>
    </row>
    <row r="357" spans="1:52" s="21" customFormat="1" ht="16.5" x14ac:dyDescent="0.25">
      <c r="A357" s="159" t="str">
        <f>_xlfn.XLOOKUP(Y357,Mapping!B:B,Mapping!J:J,"Not Found",0,1)</f>
        <v>Load Pos</v>
      </c>
      <c r="B357" s="159" t="str">
        <f t="shared" si="30"/>
        <v>DEDBLoad Pos46121.5020833333</v>
      </c>
      <c r="C357" s="159"/>
      <c r="D357" s="159" t="str">
        <f t="shared" si="31"/>
        <v>load</v>
      </c>
      <c r="E357" s="159" t="str">
        <f t="shared" si="32"/>
        <v>MCPDEDBLoad Posload</v>
      </c>
      <c r="F357" s="159" t="str">
        <f t="shared" si="33"/>
        <v>MCPDEDBLoad Pos</v>
      </c>
      <c r="G357" s="218" t="s">
        <v>47</v>
      </c>
      <c r="H357" s="159" t="str">
        <f t="shared" si="34"/>
        <v>Completed</v>
      </c>
      <c r="I357" s="159" t="s">
        <v>47</v>
      </c>
      <c r="J357" s="159" t="str">
        <f t="shared" si="35"/>
        <v>MCPDEDBLoad Posloadload46121.502083333346121.5215277778</v>
      </c>
      <c r="K357" s="218" t="str">
        <f>IF(NOT(ISERROR(HLOOKUP(A357,'MCP-Tracker Old'!$10:$10,1,0))),"Y","N")</f>
        <v>Y</v>
      </c>
      <c r="L357" s="159"/>
      <c r="M357" s="159"/>
      <c r="N357" s="159"/>
      <c r="O357" s="2">
        <v>2603</v>
      </c>
      <c r="P357" s="3" t="s">
        <v>1576</v>
      </c>
      <c r="Q357" s="3" t="s">
        <v>39</v>
      </c>
      <c r="R357" s="3" t="s">
        <v>72</v>
      </c>
      <c r="S357" s="3" t="s">
        <v>73</v>
      </c>
      <c r="T357" s="4">
        <v>46121.502083333333</v>
      </c>
      <c r="U357" s="4">
        <v>46121.521527777775</v>
      </c>
      <c r="V357" s="4">
        <v>46121.521527777775</v>
      </c>
      <c r="W357" s="4" t="s">
        <v>42</v>
      </c>
      <c r="X357" s="3" t="s">
        <v>43</v>
      </c>
      <c r="Y357" s="4" t="s">
        <v>1386</v>
      </c>
      <c r="Z357" s="2">
        <v>2</v>
      </c>
      <c r="AA357" s="3" t="s">
        <v>75</v>
      </c>
      <c r="AB357" s="5">
        <v>0.47</v>
      </c>
      <c r="AC357" s="5">
        <v>0</v>
      </c>
      <c r="AD357" s="5">
        <v>0.47</v>
      </c>
      <c r="AE357" s="5">
        <v>0</v>
      </c>
      <c r="AF357" s="5">
        <v>0</v>
      </c>
      <c r="AG357" s="5">
        <v>0.47</v>
      </c>
      <c r="AH357" s="6"/>
      <c r="AI357" s="6"/>
      <c r="AJ357" s="7">
        <v>0</v>
      </c>
      <c r="AK357" s="7">
        <v>0</v>
      </c>
      <c r="AL357" s="7">
        <v>0</v>
      </c>
      <c r="AM357" s="7">
        <v>0</v>
      </c>
      <c r="AN357" s="7">
        <v>0</v>
      </c>
      <c r="AO357" s="12"/>
      <c r="AP357" s="12"/>
      <c r="AQ357" s="12"/>
      <c r="AR357" s="12"/>
      <c r="AS357" s="12"/>
      <c r="AT357" s="12"/>
      <c r="AU357" s="12"/>
      <c r="AV357" s="12"/>
      <c r="AW357" s="12"/>
      <c r="AX357" s="12"/>
      <c r="AY357" s="12"/>
      <c r="AZ357" s="8"/>
    </row>
    <row r="358" spans="1:52" s="21" customFormat="1" ht="16.5" x14ac:dyDescent="0.25">
      <c r="A358" s="159" t="str">
        <f>_xlfn.XLOOKUP(Y358,Mapping!B:B,Mapping!J:J,"Not Found",0,1)</f>
        <v>Load Pos</v>
      </c>
      <c r="B358" s="159" t="str">
        <f t="shared" si="30"/>
        <v>RODBLoad Pos46121.5027777778</v>
      </c>
      <c r="C358" s="159"/>
      <c r="D358" s="159" t="str">
        <f t="shared" si="31"/>
        <v>copy from</v>
      </c>
      <c r="E358" s="159" t="str">
        <f t="shared" si="32"/>
        <v>MCPRODBLoad Poscopy from</v>
      </c>
      <c r="F358" s="159" t="str">
        <f t="shared" si="33"/>
        <v>MCPRODBLoad Pos</v>
      </c>
      <c r="G358" s="218" t="s">
        <v>47</v>
      </c>
      <c r="H358" s="159" t="str">
        <f t="shared" si="34"/>
        <v>Completed</v>
      </c>
      <c r="I358" s="159" t="s">
        <v>47</v>
      </c>
      <c r="J358" s="159" t="str">
        <f t="shared" si="35"/>
        <v>MCPRODBLoad Poscopy fromcopy from46121.502777777846121.5041666667</v>
      </c>
      <c r="K358" s="218" t="str">
        <f>IF(NOT(ISERROR(HLOOKUP(A358,'MCP-Tracker Old'!$10:$10,1,0))),"Y","N")</f>
        <v>Y</v>
      </c>
      <c r="L358" s="159"/>
      <c r="M358" s="159"/>
      <c r="N358" s="159"/>
      <c r="O358" s="2">
        <v>2603</v>
      </c>
      <c r="P358" s="3" t="s">
        <v>326</v>
      </c>
      <c r="Q358" s="3" t="s">
        <v>39</v>
      </c>
      <c r="R358" s="3" t="s">
        <v>82</v>
      </c>
      <c r="S358" s="3" t="s">
        <v>83</v>
      </c>
      <c r="T358" s="4">
        <v>46121.50277777778</v>
      </c>
      <c r="U358" s="4">
        <v>46121.504166666666</v>
      </c>
      <c r="V358" s="4">
        <v>46121.504861111112</v>
      </c>
      <c r="W358" s="4" t="s">
        <v>42</v>
      </c>
      <c r="X358" s="3" t="s">
        <v>43</v>
      </c>
      <c r="Y358" s="4" t="s">
        <v>332</v>
      </c>
      <c r="Z358" s="2">
        <v>1</v>
      </c>
      <c r="AA358" s="3" t="s">
        <v>84</v>
      </c>
      <c r="AB358" s="5">
        <v>0.03</v>
      </c>
      <c r="AC358" s="5">
        <v>0</v>
      </c>
      <c r="AD358" s="5">
        <v>0.03</v>
      </c>
      <c r="AE358" s="5">
        <v>0</v>
      </c>
      <c r="AF358" s="5">
        <v>0</v>
      </c>
      <c r="AG358" s="5">
        <v>0.03</v>
      </c>
      <c r="AH358" s="6"/>
      <c r="AI358" s="6"/>
      <c r="AJ358" s="7">
        <v>0</v>
      </c>
      <c r="AK358" s="7">
        <v>0</v>
      </c>
      <c r="AL358" s="7">
        <v>0</v>
      </c>
      <c r="AM358" s="7">
        <v>0</v>
      </c>
      <c r="AN358" s="7">
        <v>0</v>
      </c>
      <c r="AO358" s="12"/>
      <c r="AP358" s="12"/>
      <c r="AQ358" s="12"/>
      <c r="AR358" s="12"/>
      <c r="AS358" s="12"/>
      <c r="AT358" s="12"/>
      <c r="AU358" s="12"/>
      <c r="AV358" s="12"/>
      <c r="AW358" s="12"/>
      <c r="AX358" s="12"/>
      <c r="AY358" s="12"/>
      <c r="AZ358" s="8"/>
    </row>
    <row r="359" spans="1:52" s="21" customFormat="1" ht="16.5" x14ac:dyDescent="0.25">
      <c r="A359" s="159" t="str">
        <f>_xlfn.XLOOKUP(Y359,Mapping!B:B,Mapping!J:J,"Not Found",0,1)</f>
        <v>Valuation (NPV)</v>
      </c>
      <c r="B359" s="159" t="str">
        <f t="shared" si="30"/>
        <v>RODBValuation (NPV)46121.5048611111</v>
      </c>
      <c r="C359" s="159"/>
      <c r="D359" s="159" t="str">
        <f t="shared" si="31"/>
        <v>portfolio valuation run</v>
      </c>
      <c r="E359" s="159" t="str">
        <f t="shared" si="32"/>
        <v>MCPRODBValuation (NPV)portfolio valuation run</v>
      </c>
      <c r="F359" s="159" t="str">
        <f t="shared" si="33"/>
        <v>MCPRODBValuation (NPV)</v>
      </c>
      <c r="G359" s="218" t="s">
        <v>47</v>
      </c>
      <c r="H359" s="159" t="str">
        <f t="shared" si="34"/>
        <v>Completed</v>
      </c>
      <c r="I359" s="159" t="s">
        <v>47</v>
      </c>
      <c r="J359" s="159" t="str">
        <f t="shared" si="35"/>
        <v>MCPRODBValuation (NPV)portfolio valuation runportfolio valuation run46121.504861111146121.5993055556</v>
      </c>
      <c r="K359" s="218" t="str">
        <f>IF(NOT(ISERROR(HLOOKUP(A359,'MCP-Tracker Old'!$10:$10,1,0))),"Y","N")</f>
        <v>Y</v>
      </c>
      <c r="L359" s="159"/>
      <c r="M359" s="159"/>
      <c r="N359" s="159"/>
      <c r="O359" s="2">
        <v>2603</v>
      </c>
      <c r="P359" s="3" t="s">
        <v>326</v>
      </c>
      <c r="Q359" s="3" t="s">
        <v>39</v>
      </c>
      <c r="R359" s="3" t="s">
        <v>85</v>
      </c>
      <c r="S359" s="3" t="s">
        <v>86</v>
      </c>
      <c r="T359" s="4">
        <v>46121.504861111112</v>
      </c>
      <c r="U359" s="4">
        <v>46121.599305555559</v>
      </c>
      <c r="V359" s="4">
        <v>46121.599305555559</v>
      </c>
      <c r="W359" s="4" t="s">
        <v>42</v>
      </c>
      <c r="X359" s="3" t="s">
        <v>43</v>
      </c>
      <c r="Y359" s="235" t="s">
        <v>342</v>
      </c>
      <c r="Z359" s="2">
        <v>1</v>
      </c>
      <c r="AA359" s="235" t="s">
        <v>88</v>
      </c>
      <c r="AB359" s="5">
        <v>2.27</v>
      </c>
      <c r="AC359" s="5">
        <v>0</v>
      </c>
      <c r="AD359" s="5">
        <v>2.27</v>
      </c>
      <c r="AE359" s="5">
        <v>0</v>
      </c>
      <c r="AF359" s="5">
        <v>0</v>
      </c>
      <c r="AG359" s="5">
        <v>2.27</v>
      </c>
      <c r="AH359" s="6"/>
      <c r="AI359" s="6"/>
      <c r="AJ359" s="7">
        <v>0</v>
      </c>
      <c r="AK359" s="7">
        <v>0</v>
      </c>
      <c r="AL359" s="7">
        <v>0</v>
      </c>
      <c r="AM359" s="7">
        <v>0</v>
      </c>
      <c r="AN359" s="7">
        <v>0</v>
      </c>
      <c r="AO359" s="12"/>
      <c r="AP359" s="12"/>
      <c r="AQ359" s="12"/>
      <c r="AR359" s="12"/>
      <c r="AS359" s="12"/>
      <c r="AT359" s="12"/>
      <c r="AU359" s="12"/>
      <c r="AV359" s="12"/>
      <c r="AW359" s="12"/>
      <c r="AX359" s="12"/>
      <c r="AY359" s="12"/>
      <c r="AZ359" s="8"/>
    </row>
    <row r="360" spans="1:52" s="21" customFormat="1" ht="16.5" x14ac:dyDescent="0.25">
      <c r="A360" s="159" t="str">
        <f>_xlfn.XLOOKUP(Y360,Mapping!B:B,Mapping!J:J,"Not Found",0,1)</f>
        <v>Load Pos</v>
      </c>
      <c r="B360" s="159" t="str">
        <f t="shared" si="30"/>
        <v>DEDBLoad Pos46121.5215277778</v>
      </c>
      <c r="C360" s="159"/>
      <c r="D360" s="159" t="str">
        <f t="shared" si="31"/>
        <v>load NTG</v>
      </c>
      <c r="E360" s="159" t="str">
        <f t="shared" si="32"/>
        <v>MCPDEDBLoad Posload NTG</v>
      </c>
      <c r="F360" s="159" t="str">
        <f t="shared" si="33"/>
        <v>MCPDEDBLoad Pos</v>
      </c>
      <c r="G360" s="218" t="s">
        <v>47</v>
      </c>
      <c r="H360" s="159" t="str">
        <f t="shared" si="34"/>
        <v>Completed</v>
      </c>
      <c r="I360" s="159" t="s">
        <v>47</v>
      </c>
      <c r="J360" s="159" t="str">
        <f t="shared" si="35"/>
        <v>MCPDEDBLoad Posload NTGload NTG46121.521527777846121.5215277778</v>
      </c>
      <c r="K360" s="218" t="str">
        <f>IF(NOT(ISERROR(HLOOKUP(A360,'MCP-Tracker Old'!$10:$10,1,0))),"Y","N")</f>
        <v>Y</v>
      </c>
      <c r="L360" s="159"/>
      <c r="M360" s="159"/>
      <c r="N360" s="159"/>
      <c r="O360" s="2">
        <v>2603</v>
      </c>
      <c r="P360" s="3" t="s">
        <v>1576</v>
      </c>
      <c r="Q360" s="3" t="s">
        <v>39</v>
      </c>
      <c r="R360" s="3" t="s">
        <v>3656</v>
      </c>
      <c r="S360" s="3" t="s">
        <v>3657</v>
      </c>
      <c r="T360" s="4">
        <v>46121.521527777775</v>
      </c>
      <c r="U360" s="4">
        <v>46121.521527777775</v>
      </c>
      <c r="V360" s="4">
        <v>46121.521527777775</v>
      </c>
      <c r="W360" s="4" t="s">
        <v>42</v>
      </c>
      <c r="X360" s="3" t="s">
        <v>43</v>
      </c>
      <c r="Y360" s="4" t="s">
        <v>1386</v>
      </c>
      <c r="Z360" s="2">
        <v>2</v>
      </c>
      <c r="AA360" s="3" t="s">
        <v>1958</v>
      </c>
      <c r="AB360" s="5">
        <v>0</v>
      </c>
      <c r="AC360" s="5">
        <v>0</v>
      </c>
      <c r="AD360" s="5">
        <v>0</v>
      </c>
      <c r="AE360" s="5">
        <v>0</v>
      </c>
      <c r="AF360" s="5">
        <v>0</v>
      </c>
      <c r="AG360" s="5">
        <v>0</v>
      </c>
      <c r="AH360" s="6"/>
      <c r="AI360" s="6"/>
      <c r="AJ360" s="7">
        <v>0</v>
      </c>
      <c r="AK360" s="7">
        <v>0</v>
      </c>
      <c r="AL360" s="7">
        <v>0</v>
      </c>
      <c r="AM360" s="7">
        <v>0</v>
      </c>
      <c r="AN360" s="7">
        <v>0</v>
      </c>
      <c r="AO360" s="12"/>
      <c r="AP360" s="12"/>
      <c r="AQ360" s="12"/>
      <c r="AR360" s="12"/>
      <c r="AS360" s="12"/>
      <c r="AT360" s="12"/>
      <c r="AU360" s="12"/>
      <c r="AV360" s="12"/>
      <c r="AW360" s="12"/>
      <c r="AX360" s="12"/>
      <c r="AY360" s="12"/>
      <c r="AZ360" s="8"/>
    </row>
    <row r="361" spans="1:52" s="21" customFormat="1" ht="16.5" x14ac:dyDescent="0.25">
      <c r="A361" s="159" t="str">
        <f>_xlfn.XLOOKUP(Y361,Mapping!B:B,Mapping!J:J,"Not Found",0,1)</f>
        <v>Load Pos</v>
      </c>
      <c r="B361" s="159" t="str">
        <f t="shared" si="30"/>
        <v>DEDBLoad Pos46121.5215277778</v>
      </c>
      <c r="C361" s="159"/>
      <c r="D361" s="159" t="str">
        <f t="shared" si="31"/>
        <v>Stratification</v>
      </c>
      <c r="E361" s="159" t="str">
        <f t="shared" si="32"/>
        <v>MCPDEDBLoad PosStratification</v>
      </c>
      <c r="F361" s="159" t="str">
        <f t="shared" si="33"/>
        <v>MCPDEDBLoad Pos</v>
      </c>
      <c r="G361" s="218" t="s">
        <v>47</v>
      </c>
      <c r="H361" s="159" t="str">
        <f t="shared" si="34"/>
        <v>Completed</v>
      </c>
      <c r="I361" s="159" t="s">
        <v>47</v>
      </c>
      <c r="J361" s="159" t="str">
        <f t="shared" si="35"/>
        <v>MCPDEDBLoad PosStratificationStratification46121.521527777846121.5277777778</v>
      </c>
      <c r="K361" s="218" t="str">
        <f>IF(NOT(ISERROR(HLOOKUP(A361,'MCP-Tracker Old'!$10:$10,1,0))),"Y","N")</f>
        <v>Y</v>
      </c>
      <c r="L361" s="159"/>
      <c r="M361" s="159"/>
      <c r="N361" s="159"/>
      <c r="O361" s="2">
        <v>2603</v>
      </c>
      <c r="P361" s="3" t="s">
        <v>1576</v>
      </c>
      <c r="Q361" s="3" t="s">
        <v>39</v>
      </c>
      <c r="R361" s="3" t="s">
        <v>76</v>
      </c>
      <c r="S361" s="3" t="s">
        <v>77</v>
      </c>
      <c r="T361" s="4">
        <v>46121.521527777775</v>
      </c>
      <c r="U361" s="4">
        <v>46121.527777777781</v>
      </c>
      <c r="V361" s="4">
        <v>46121.527777777781</v>
      </c>
      <c r="W361" s="4" t="s">
        <v>42</v>
      </c>
      <c r="X361" s="3" t="s">
        <v>43</v>
      </c>
      <c r="Y361" s="4" t="s">
        <v>1386</v>
      </c>
      <c r="Z361" s="2">
        <v>2</v>
      </c>
      <c r="AA361" s="3" t="s">
        <v>78</v>
      </c>
      <c r="AB361" s="5">
        <v>0.15</v>
      </c>
      <c r="AC361" s="5">
        <v>0</v>
      </c>
      <c r="AD361" s="5">
        <v>0.15</v>
      </c>
      <c r="AE361" s="5">
        <v>0</v>
      </c>
      <c r="AF361" s="5">
        <v>0</v>
      </c>
      <c r="AG361" s="5">
        <v>0.15</v>
      </c>
      <c r="AH361" s="6"/>
      <c r="AI361" s="6"/>
      <c r="AJ361" s="7">
        <v>0</v>
      </c>
      <c r="AK361" s="7">
        <v>0</v>
      </c>
      <c r="AL361" s="7">
        <v>0</v>
      </c>
      <c r="AM361" s="7">
        <v>0</v>
      </c>
      <c r="AN361" s="7">
        <v>0</v>
      </c>
      <c r="AO361" s="12"/>
      <c r="AP361" s="12"/>
      <c r="AQ361" s="12"/>
      <c r="AR361" s="12"/>
      <c r="AS361" s="12"/>
      <c r="AT361" s="12"/>
      <c r="AU361" s="12"/>
      <c r="AV361" s="12"/>
      <c r="AW361" s="12"/>
      <c r="AX361" s="12"/>
      <c r="AY361" s="12"/>
      <c r="AZ361" s="8"/>
    </row>
    <row r="362" spans="1:52" s="21" customFormat="1" ht="16.5" x14ac:dyDescent="0.25">
      <c r="A362" s="159" t="str">
        <f>_xlfn.XLOOKUP(Y362,Mapping!B:B,Mapping!J:J,"Not Found",0,1)</f>
        <v>Valuation (NPV)</v>
      </c>
      <c r="B362" s="159" t="str">
        <f t="shared" si="30"/>
        <v>AUDBValuation (NPV)46121.5236111111</v>
      </c>
      <c r="C362" s="159"/>
      <c r="D362" s="159" t="str">
        <f t="shared" si="31"/>
        <v>portfolio valuation run</v>
      </c>
      <c r="E362" s="159" t="str">
        <f t="shared" si="32"/>
        <v>MCPAUDBValuation (NPV)portfolio valuation run</v>
      </c>
      <c r="F362" s="159" t="str">
        <f t="shared" si="33"/>
        <v>MCPAUDBValuation (NPV)</v>
      </c>
      <c r="G362" s="218" t="s">
        <v>47</v>
      </c>
      <c r="H362" s="159" t="str">
        <f t="shared" si="34"/>
        <v>Completed</v>
      </c>
      <c r="I362" s="159" t="s">
        <v>47</v>
      </c>
      <c r="J362" s="159" t="str">
        <f t="shared" si="35"/>
        <v>MCPAUDBValuation (NPV)portfolio valuation runportfolio valuation run46121.523611111146121.5340277778</v>
      </c>
      <c r="K362" s="218" t="str">
        <f>IF(NOT(ISERROR(HLOOKUP(A362,'MCP-Tracker Old'!$10:$10,1,0))),"Y","N")</f>
        <v>Y</v>
      </c>
      <c r="L362" s="159"/>
      <c r="M362" s="159"/>
      <c r="N362" s="159"/>
      <c r="O362" s="2">
        <v>2603</v>
      </c>
      <c r="P362" s="3" t="s">
        <v>38</v>
      </c>
      <c r="Q362" s="3" t="s">
        <v>39</v>
      </c>
      <c r="R362" s="3" t="s">
        <v>85</v>
      </c>
      <c r="S362" s="3" t="s">
        <v>86</v>
      </c>
      <c r="T362" s="4">
        <v>46121.523611111108</v>
      </c>
      <c r="U362" s="4">
        <v>46121.53402777778</v>
      </c>
      <c r="V362" s="4">
        <v>46121.53402777778</v>
      </c>
      <c r="W362" s="4" t="s">
        <v>42</v>
      </c>
      <c r="X362" s="3" t="s">
        <v>43</v>
      </c>
      <c r="Y362" s="4" t="s">
        <v>87</v>
      </c>
      <c r="Z362" s="2">
        <v>1</v>
      </c>
      <c r="AA362" s="3" t="s">
        <v>88</v>
      </c>
      <c r="AB362" s="5">
        <v>0.25</v>
      </c>
      <c r="AC362" s="5">
        <v>0</v>
      </c>
      <c r="AD362" s="5">
        <v>0.25</v>
      </c>
      <c r="AE362" s="5">
        <v>0</v>
      </c>
      <c r="AF362" s="5">
        <v>0</v>
      </c>
      <c r="AG362" s="5">
        <v>0.25</v>
      </c>
      <c r="AH362" s="6"/>
      <c r="AI362" s="6"/>
      <c r="AJ362" s="7">
        <v>0</v>
      </c>
      <c r="AK362" s="7">
        <v>0</v>
      </c>
      <c r="AL362" s="7">
        <v>0</v>
      </c>
      <c r="AM362" s="7">
        <v>0</v>
      </c>
      <c r="AN362" s="7">
        <v>0</v>
      </c>
      <c r="AO362" s="12"/>
      <c r="AP362" s="12"/>
      <c r="AQ362" s="12"/>
      <c r="AR362" s="12"/>
      <c r="AS362" s="12"/>
      <c r="AT362" s="12"/>
      <c r="AU362" s="12"/>
      <c r="AV362" s="12"/>
      <c r="AW362" s="12"/>
      <c r="AX362" s="12"/>
      <c r="AY362" s="12"/>
      <c r="AZ362" s="8"/>
    </row>
    <row r="363" spans="1:52" s="21" customFormat="1" ht="16.5" x14ac:dyDescent="0.25">
      <c r="A363" s="159" t="str">
        <f>_xlfn.XLOOKUP(Y363,Mapping!B:B,Mapping!J:J,"Not Found",0,1)</f>
        <v>Load Pos</v>
      </c>
      <c r="B363" s="159" t="str">
        <f t="shared" si="30"/>
        <v>DEDBLoad Pos46121.5277777778</v>
      </c>
      <c r="C363" s="159"/>
      <c r="D363" s="159" t="str">
        <f t="shared" si="31"/>
        <v>export to ara</v>
      </c>
      <c r="E363" s="159" t="str">
        <f t="shared" si="32"/>
        <v>MCPDEDBLoad Posexport to ara</v>
      </c>
      <c r="F363" s="159" t="str">
        <f t="shared" si="33"/>
        <v>MCPDEDBLoad Pos</v>
      </c>
      <c r="G363" s="218" t="s">
        <v>47</v>
      </c>
      <c r="H363" s="159" t="str">
        <f t="shared" si="34"/>
        <v>Completed</v>
      </c>
      <c r="I363" s="159" t="s">
        <v>47</v>
      </c>
      <c r="J363" s="159" t="str">
        <f t="shared" si="35"/>
        <v>MCPDEDBLoad Posexport to araexport to ara46121.527777777846121.5291666667</v>
      </c>
      <c r="K363" s="218" t="str">
        <f>IF(NOT(ISERROR(HLOOKUP(A363,'MCP-Tracker Old'!$10:$10,1,0))),"Y","N")</f>
        <v>Y</v>
      </c>
      <c r="L363" s="159"/>
      <c r="M363" s="159"/>
      <c r="N363" s="159"/>
      <c r="O363" s="2">
        <v>2603</v>
      </c>
      <c r="P363" s="3" t="s">
        <v>1576</v>
      </c>
      <c r="Q363" s="3" t="s">
        <v>39</v>
      </c>
      <c r="R363" s="3" t="s">
        <v>89</v>
      </c>
      <c r="S363" s="3" t="s">
        <v>90</v>
      </c>
      <c r="T363" s="4">
        <v>46121.527777777781</v>
      </c>
      <c r="U363" s="4">
        <v>46121.529166666667</v>
      </c>
      <c r="V363" s="4">
        <v>46121.529861111114</v>
      </c>
      <c r="W363" s="4" t="s">
        <v>42</v>
      </c>
      <c r="X363" s="3" t="s">
        <v>43</v>
      </c>
      <c r="Y363" s="4" t="s">
        <v>1386</v>
      </c>
      <c r="Z363" s="2">
        <v>1</v>
      </c>
      <c r="AA363" s="3" t="s">
        <v>91</v>
      </c>
      <c r="AB363" s="5">
        <v>0.03</v>
      </c>
      <c r="AC363" s="5">
        <v>0</v>
      </c>
      <c r="AD363" s="5">
        <v>0.03</v>
      </c>
      <c r="AE363" s="5">
        <v>0</v>
      </c>
      <c r="AF363" s="5">
        <v>0</v>
      </c>
      <c r="AG363" s="5">
        <v>0.03</v>
      </c>
      <c r="AH363" s="6"/>
      <c r="AI363" s="6"/>
      <c r="AJ363" s="7">
        <v>0</v>
      </c>
      <c r="AK363" s="7">
        <v>0</v>
      </c>
      <c r="AL363" s="7">
        <v>0</v>
      </c>
      <c r="AM363" s="7">
        <v>0</v>
      </c>
      <c r="AN363" s="7">
        <v>0</v>
      </c>
      <c r="AO363" s="12"/>
      <c r="AP363" s="12"/>
      <c r="AQ363" s="12"/>
      <c r="AR363" s="12"/>
      <c r="AS363" s="12"/>
      <c r="AT363" s="12"/>
      <c r="AU363" s="12"/>
      <c r="AV363" s="12"/>
      <c r="AW363" s="12"/>
      <c r="AX363" s="12"/>
      <c r="AY363" s="12"/>
      <c r="AZ363" s="8"/>
    </row>
    <row r="364" spans="1:52" s="21" customFormat="1" ht="16.5" x14ac:dyDescent="0.25">
      <c r="A364" s="159" t="str">
        <f>_xlfn.XLOOKUP(Y364,Mapping!B:B,Mapping!J:J,"Not Found",0,1)</f>
        <v>POS MCP Export</v>
      </c>
      <c r="B364" s="159" t="str">
        <f t="shared" si="30"/>
        <v>DEDBPOS MCP Export46121.5298611111</v>
      </c>
      <c r="C364" s="159"/>
      <c r="D364" s="159" t="str">
        <f t="shared" si="31"/>
        <v>Position report OLAP exports</v>
      </c>
      <c r="E364" s="159" t="str">
        <f t="shared" si="32"/>
        <v>MCPDEDBPOS MCP ExportPosition report OLAP exports</v>
      </c>
      <c r="F364" s="159" t="str">
        <f t="shared" si="33"/>
        <v>MCPDEDBPOS MCP Export</v>
      </c>
      <c r="G364" s="218" t="s">
        <v>47</v>
      </c>
      <c r="H364" s="159" t="str">
        <f t="shared" si="34"/>
        <v>Failed</v>
      </c>
      <c r="I364" s="159" t="s">
        <v>47</v>
      </c>
      <c r="J364" s="159" t="str">
        <f t="shared" si="35"/>
        <v>MCPDEDBPOS MCP ExportPosition report OLAP exportsPosition report OLAP exports46121.529861111146121.5305555556</v>
      </c>
      <c r="K364" s="218" t="str">
        <f>IF(NOT(ISERROR(HLOOKUP(A364,'MCP-Tracker Old'!$10:$10,1,0))),"Y","N")</f>
        <v>N</v>
      </c>
      <c r="L364" s="159"/>
      <c r="M364" s="159"/>
      <c r="N364" s="159"/>
      <c r="O364" s="2">
        <v>2603</v>
      </c>
      <c r="P364" s="3" t="s">
        <v>1576</v>
      </c>
      <c r="Q364" s="3" t="s">
        <v>39</v>
      </c>
      <c r="R364" s="3" t="s">
        <v>79</v>
      </c>
      <c r="S364" s="3" t="s">
        <v>42</v>
      </c>
      <c r="T364" s="4">
        <v>46121.529861111114</v>
      </c>
      <c r="U364" s="4">
        <v>46121.530555555553</v>
      </c>
      <c r="V364" s="4">
        <v>46121.70416666667</v>
      </c>
      <c r="W364" s="4" t="s">
        <v>1397</v>
      </c>
      <c r="X364" s="3" t="s">
        <v>54</v>
      </c>
      <c r="Y364" s="4" t="s">
        <v>1392</v>
      </c>
      <c r="Z364" s="2">
        <v>1</v>
      </c>
      <c r="AA364" s="3" t="s">
        <v>81</v>
      </c>
      <c r="AB364" s="5">
        <v>0.02</v>
      </c>
      <c r="AC364" s="5">
        <v>0.02</v>
      </c>
      <c r="AD364" s="5">
        <v>0</v>
      </c>
      <c r="AE364" s="5">
        <v>4.17</v>
      </c>
      <c r="AF364" s="5">
        <v>4.1900000000000004</v>
      </c>
      <c r="AG364" s="5">
        <v>4.1900000000000004</v>
      </c>
      <c r="AH364" s="6"/>
      <c r="AI364" s="6"/>
      <c r="AJ364" s="7">
        <v>0</v>
      </c>
      <c r="AK364" s="7">
        <v>0</v>
      </c>
      <c r="AL364" s="7">
        <v>0</v>
      </c>
      <c r="AM364" s="7">
        <v>0</v>
      </c>
      <c r="AN364" s="7">
        <v>0</v>
      </c>
      <c r="AO364" s="12"/>
      <c r="AP364" s="12"/>
      <c r="AQ364" s="12"/>
      <c r="AR364" s="12"/>
      <c r="AS364" s="12"/>
      <c r="AT364" s="12"/>
      <c r="AU364" s="12"/>
      <c r="AV364" s="12"/>
      <c r="AW364" s="12"/>
      <c r="AX364" s="12"/>
      <c r="AY364" s="12"/>
      <c r="AZ364" s="8"/>
    </row>
    <row r="365" spans="1:52" s="21" customFormat="1" ht="16.5" x14ac:dyDescent="0.25">
      <c r="A365" s="159" t="str">
        <f>_xlfn.XLOOKUP(Y365,Mapping!B:B,Mapping!J:J,"Not Found",0,1)</f>
        <v>Valuation (NPV)</v>
      </c>
      <c r="B365" s="159" t="str">
        <f t="shared" si="30"/>
        <v>AUDBValuation (NPV)46121.5340277778</v>
      </c>
      <c r="C365" s="159"/>
      <c r="D365" s="159" t="str">
        <f t="shared" si="31"/>
        <v>Light Maintenance Portfolio Valuation</v>
      </c>
      <c r="E365" s="159" t="str">
        <f t="shared" si="32"/>
        <v>MCPAUDBValuation (NPV)Light Maintenance Portfolio Valuation</v>
      </c>
      <c r="F365" s="159" t="str">
        <f t="shared" si="33"/>
        <v>MCPAUDBValuation (NPV)</v>
      </c>
      <c r="G365" s="218" t="s">
        <v>47</v>
      </c>
      <c r="H365" s="159" t="str">
        <f t="shared" si="34"/>
        <v>Completed</v>
      </c>
      <c r="I365" s="159" t="s">
        <v>47</v>
      </c>
      <c r="J365" s="159" t="str">
        <f t="shared" si="35"/>
        <v>MCPAUDBValuation (NPV)Light Maintenance Portfolio ValuationLight Maintenance Portfolio Valuation46121.534027777846121.5388888889</v>
      </c>
      <c r="K365" s="218" t="str">
        <f>IF(NOT(ISERROR(HLOOKUP(A365,'MCP-Tracker Old'!$10:$10,1,0))),"Y","N")</f>
        <v>Y</v>
      </c>
      <c r="L365" s="159"/>
      <c r="M365" s="159"/>
      <c r="N365" s="159"/>
      <c r="O365" s="2">
        <v>2603</v>
      </c>
      <c r="P365" s="3" t="s">
        <v>38</v>
      </c>
      <c r="Q365" s="3" t="s">
        <v>39</v>
      </c>
      <c r="R365" s="3" t="s">
        <v>3653</v>
      </c>
      <c r="S365" s="3" t="s">
        <v>3654</v>
      </c>
      <c r="T365" s="4">
        <v>46121.53402777778</v>
      </c>
      <c r="U365" s="4">
        <v>46121.538888888892</v>
      </c>
      <c r="V365" s="4">
        <v>46121.538888888892</v>
      </c>
      <c r="W365" s="4" t="s">
        <v>42</v>
      </c>
      <c r="X365" s="3" t="s">
        <v>43</v>
      </c>
      <c r="Y365" s="4" t="s">
        <v>87</v>
      </c>
      <c r="Z365" s="2">
        <v>1</v>
      </c>
      <c r="AA365" s="3" t="s">
        <v>3655</v>
      </c>
      <c r="AB365" s="5">
        <v>0.12</v>
      </c>
      <c r="AC365" s="5">
        <v>0</v>
      </c>
      <c r="AD365" s="5">
        <v>0.12</v>
      </c>
      <c r="AE365" s="5">
        <v>0</v>
      </c>
      <c r="AF365" s="5">
        <v>0</v>
      </c>
      <c r="AG365" s="5">
        <v>0.12</v>
      </c>
      <c r="AH365" s="6"/>
      <c r="AI365" s="6"/>
      <c r="AJ365" s="7">
        <v>0</v>
      </c>
      <c r="AK365" s="7">
        <v>0</v>
      </c>
      <c r="AL365" s="7">
        <v>0</v>
      </c>
      <c r="AM365" s="7">
        <v>0</v>
      </c>
      <c r="AN365" s="7">
        <v>0</v>
      </c>
      <c r="AO365" s="12"/>
      <c r="AP365" s="12"/>
      <c r="AQ365" s="12"/>
      <c r="AR365" s="12"/>
      <c r="AS365" s="12"/>
      <c r="AT365" s="12"/>
      <c r="AU365" s="12"/>
      <c r="AV365" s="12"/>
      <c r="AW365" s="12"/>
      <c r="AX365" s="12"/>
      <c r="AY365" s="12"/>
      <c r="AZ365" s="8"/>
    </row>
    <row r="366" spans="1:52" s="21" customFormat="1" ht="16.5" x14ac:dyDescent="0.25">
      <c r="A366" s="159" t="str">
        <f>_xlfn.XLOOKUP(Y366,Mapping!B:B,Mapping!J:J,"Not Found",0,1)</f>
        <v>Load Compare Spreads</v>
      </c>
      <c r="B366" s="159" t="str">
        <f t="shared" si="30"/>
        <v>PLDBLoad Compare Spreads46121.5354166667</v>
      </c>
      <c r="C366" s="159"/>
      <c r="D366" s="159" t="str">
        <f t="shared" si="31"/>
        <v>load Spreads</v>
      </c>
      <c r="E366" s="159" t="str">
        <f t="shared" si="32"/>
        <v>MCPPLDBLoad Compare Spreadsload Spreads</v>
      </c>
      <c r="F366" s="159" t="str">
        <f t="shared" si="33"/>
        <v>MCPPLDBLoad Compare Spreads</v>
      </c>
      <c r="G366" s="218" t="s">
        <v>47</v>
      </c>
      <c r="H366" s="159" t="str">
        <f t="shared" si="34"/>
        <v>Completed</v>
      </c>
      <c r="I366" s="159" t="s">
        <v>47</v>
      </c>
      <c r="J366" s="159" t="str">
        <f t="shared" si="35"/>
        <v>MCPPLDBLoad Compare Spreadsload Spreadsload Spreads46121.535416666746121.55625</v>
      </c>
      <c r="K366" s="218" t="str">
        <f>IF(NOT(ISERROR(HLOOKUP(A366,'MCP-Tracker Old'!$10:$10,1,0))),"Y","N")</f>
        <v>Y</v>
      </c>
      <c r="L366" s="159"/>
      <c r="M366" s="159"/>
      <c r="N366" s="159"/>
      <c r="O366" s="2">
        <v>2603</v>
      </c>
      <c r="P366" s="3" t="s">
        <v>1626</v>
      </c>
      <c r="Q366" s="3" t="s">
        <v>39</v>
      </c>
      <c r="R366" s="3" t="s">
        <v>65</v>
      </c>
      <c r="S366" s="3" t="s">
        <v>66</v>
      </c>
      <c r="T366" s="4">
        <v>46121.535416666666</v>
      </c>
      <c r="U366" s="4">
        <v>46121.556250000001</v>
      </c>
      <c r="V366" s="4">
        <v>46121.556250000001</v>
      </c>
      <c r="W366" s="4" t="s">
        <v>42</v>
      </c>
      <c r="X366" s="3" t="s">
        <v>43</v>
      </c>
      <c r="Y366" s="4" t="s">
        <v>1383</v>
      </c>
      <c r="Z366" s="2">
        <v>1</v>
      </c>
      <c r="AA366" s="3" t="s">
        <v>69</v>
      </c>
      <c r="AB366" s="5">
        <v>0.5</v>
      </c>
      <c r="AC366" s="5">
        <v>0</v>
      </c>
      <c r="AD366" s="5">
        <v>0.5</v>
      </c>
      <c r="AE366" s="5">
        <v>0</v>
      </c>
      <c r="AF366" s="5">
        <v>0</v>
      </c>
      <c r="AG366" s="5">
        <v>0.5</v>
      </c>
      <c r="AH366" s="6"/>
      <c r="AI366" s="6"/>
      <c r="AJ366" s="7">
        <v>0</v>
      </c>
      <c r="AK366" s="7">
        <v>0</v>
      </c>
      <c r="AL366" s="7">
        <v>0</v>
      </c>
      <c r="AM366" s="7">
        <v>0</v>
      </c>
      <c r="AN366" s="7">
        <v>0</v>
      </c>
      <c r="AO366" s="12"/>
      <c r="AP366" s="12"/>
      <c r="AQ366" s="12"/>
      <c r="AR366" s="12"/>
      <c r="AS366" s="12"/>
      <c r="AT366" s="12"/>
      <c r="AU366" s="12"/>
      <c r="AV366" s="12"/>
      <c r="AW366" s="12"/>
      <c r="AX366" s="12"/>
      <c r="AY366" s="12"/>
      <c r="AZ366" s="8"/>
    </row>
    <row r="367" spans="1:52" s="21" customFormat="1" ht="16.5" x14ac:dyDescent="0.25">
      <c r="A367" s="159" t="str">
        <f>_xlfn.XLOOKUP(Y367,Mapping!B:B,Mapping!J:J,"Not Found",0,1)</f>
        <v>Valuation (NPV)</v>
      </c>
      <c r="B367" s="159" t="str">
        <f t="shared" si="30"/>
        <v>AUDBValuation (NPV)46121.5388888889</v>
      </c>
      <c r="C367" s="159"/>
      <c r="D367" s="159" t="str">
        <f t="shared" si="31"/>
        <v>valuation report OLAP exports</v>
      </c>
      <c r="E367" s="159" t="str">
        <f t="shared" si="32"/>
        <v>MCPAUDBValuation (NPV)valuation report OLAP exports</v>
      </c>
      <c r="F367" s="159" t="str">
        <f t="shared" si="33"/>
        <v>MCPAUDBValuation (NPV)</v>
      </c>
      <c r="G367" s="218" t="s">
        <v>47</v>
      </c>
      <c r="H367" s="159" t="str">
        <f t="shared" si="34"/>
        <v>Completed</v>
      </c>
      <c r="I367" s="159" t="s">
        <v>47</v>
      </c>
      <c r="J367" s="159" t="str">
        <f t="shared" si="35"/>
        <v>MCPAUDBValuation (NPV)valuation report OLAP exportsvaluation report OLAP exports46121.538888888946121.5520833333</v>
      </c>
      <c r="K367" s="218" t="str">
        <f>IF(NOT(ISERROR(HLOOKUP(A367,'MCP-Tracker Old'!$10:$10,1,0))),"Y","N")</f>
        <v>Y</v>
      </c>
      <c r="L367" s="159"/>
      <c r="M367" s="159"/>
      <c r="N367" s="159"/>
      <c r="O367" s="2">
        <v>2603</v>
      </c>
      <c r="P367" s="3" t="s">
        <v>38</v>
      </c>
      <c r="Q367" s="3" t="s">
        <v>39</v>
      </c>
      <c r="R367" s="3" t="s">
        <v>95</v>
      </c>
      <c r="S367" s="3" t="s">
        <v>96</v>
      </c>
      <c r="T367" s="4">
        <v>46121.538888888892</v>
      </c>
      <c r="U367" s="4">
        <v>46121.552083333336</v>
      </c>
      <c r="V367" s="4">
        <v>46121.552083333336</v>
      </c>
      <c r="W367" s="4" t="s">
        <v>42</v>
      </c>
      <c r="X367" s="3" t="s">
        <v>43</v>
      </c>
      <c r="Y367" s="4" t="s">
        <v>87</v>
      </c>
      <c r="Z367" s="2">
        <v>1</v>
      </c>
      <c r="AA367" s="3" t="s">
        <v>97</v>
      </c>
      <c r="AB367" s="5">
        <v>0.32</v>
      </c>
      <c r="AC367" s="5">
        <v>0</v>
      </c>
      <c r="AD367" s="5">
        <v>0.32</v>
      </c>
      <c r="AE367" s="5">
        <v>0</v>
      </c>
      <c r="AF367" s="5">
        <v>0</v>
      </c>
      <c r="AG367" s="5">
        <v>0.32</v>
      </c>
      <c r="AH367" s="6"/>
      <c r="AI367" s="6"/>
      <c r="AJ367" s="7">
        <v>0</v>
      </c>
      <c r="AK367" s="7">
        <v>0</v>
      </c>
      <c r="AL367" s="7">
        <v>0</v>
      </c>
      <c r="AM367" s="7">
        <v>0</v>
      </c>
      <c r="AN367" s="7">
        <v>0</v>
      </c>
      <c r="AO367" s="12"/>
      <c r="AP367" s="12"/>
      <c r="AQ367" s="12"/>
      <c r="AR367" s="12"/>
      <c r="AS367" s="12"/>
      <c r="AT367" s="12"/>
      <c r="AU367" s="12"/>
      <c r="AV367" s="12"/>
      <c r="AW367" s="12"/>
      <c r="AX367" s="12"/>
      <c r="AY367" s="12"/>
      <c r="AZ367" s="8"/>
    </row>
    <row r="368" spans="1:52" s="21" customFormat="1" ht="16.5" x14ac:dyDescent="0.25">
      <c r="A368" s="159" t="str">
        <f>_xlfn.XLOOKUP(Y368,Mapping!B:B,Mapping!J:J,"Not Found",0,1)</f>
        <v>Valuation (NPV)</v>
      </c>
      <c r="B368" s="159" t="str">
        <f t="shared" si="30"/>
        <v>AUDBValuation (NPV)46121.5520833333</v>
      </c>
      <c r="C368" s="159"/>
      <c r="D368" s="159" t="str">
        <f t="shared" si="31"/>
        <v>valuation run QRM Reporter exports</v>
      </c>
      <c r="E368" s="159" t="str">
        <f t="shared" si="32"/>
        <v>MCPAUDBValuation (NPV)valuation run QRM Reporter exports</v>
      </c>
      <c r="F368" s="159" t="str">
        <f t="shared" si="33"/>
        <v>MCPAUDBValuation (NPV)</v>
      </c>
      <c r="G368" s="218" t="s">
        <v>47</v>
      </c>
      <c r="H368" s="159" t="str">
        <f t="shared" si="34"/>
        <v>Completed</v>
      </c>
      <c r="I368" s="159" t="s">
        <v>47</v>
      </c>
      <c r="J368" s="159" t="str">
        <f t="shared" si="35"/>
        <v>MCPAUDBValuation (NPV)valuation run QRM Reporter exportsvaluation run QRM Reporter exports46121.552083333346121.5548611111</v>
      </c>
      <c r="K368" s="218" t="str">
        <f>IF(NOT(ISERROR(HLOOKUP(A368,'MCP-Tracker Old'!$10:$10,1,0))),"Y","N")</f>
        <v>Y</v>
      </c>
      <c r="L368" s="159"/>
      <c r="M368" s="159"/>
      <c r="N368" s="159"/>
      <c r="O368" s="2">
        <v>2603</v>
      </c>
      <c r="P368" s="3" t="s">
        <v>38</v>
      </c>
      <c r="Q368" s="3" t="s">
        <v>39</v>
      </c>
      <c r="R368" s="3" t="s">
        <v>98</v>
      </c>
      <c r="S368" s="3" t="s">
        <v>99</v>
      </c>
      <c r="T368" s="4">
        <v>46121.552083333336</v>
      </c>
      <c r="U368" s="4">
        <v>46121.554861111108</v>
      </c>
      <c r="V368" s="4">
        <v>46121.555555555555</v>
      </c>
      <c r="W368" s="4" t="s">
        <v>42</v>
      </c>
      <c r="X368" s="3" t="s">
        <v>43</v>
      </c>
      <c r="Y368" s="4" t="s">
        <v>87</v>
      </c>
      <c r="Z368" s="2">
        <v>1</v>
      </c>
      <c r="AA368" s="3" t="s">
        <v>100</v>
      </c>
      <c r="AB368" s="5">
        <v>7.0000000000000007E-2</v>
      </c>
      <c r="AC368" s="5">
        <v>0</v>
      </c>
      <c r="AD368" s="5">
        <v>7.0000000000000007E-2</v>
      </c>
      <c r="AE368" s="5">
        <v>0</v>
      </c>
      <c r="AF368" s="5">
        <v>0</v>
      </c>
      <c r="AG368" s="5">
        <v>7.0000000000000007E-2</v>
      </c>
      <c r="AH368" s="6"/>
      <c r="AI368" s="6"/>
      <c r="AJ368" s="7">
        <v>0</v>
      </c>
      <c r="AK368" s="7">
        <v>0</v>
      </c>
      <c r="AL368" s="7">
        <v>0</v>
      </c>
      <c r="AM368" s="7">
        <v>0</v>
      </c>
      <c r="AN368" s="7">
        <v>0</v>
      </c>
      <c r="AO368" s="12"/>
      <c r="AP368" s="12"/>
      <c r="AQ368" s="12"/>
      <c r="AR368" s="12"/>
      <c r="AS368" s="12"/>
      <c r="AT368" s="12"/>
      <c r="AU368" s="12"/>
      <c r="AV368" s="12"/>
      <c r="AW368" s="12"/>
      <c r="AX368" s="12"/>
      <c r="AY368" s="12"/>
      <c r="AZ368" s="8"/>
    </row>
    <row r="369" spans="1:52" s="21" customFormat="1" ht="16.5" x14ac:dyDescent="0.25">
      <c r="A369" s="159" t="str">
        <f>_xlfn.XLOOKUP(Y369,Mapping!B:B,Mapping!J:J,"Not Found",0,1)</f>
        <v>CSRBB Valuation</v>
      </c>
      <c r="B369" s="159" t="str">
        <f t="shared" si="30"/>
        <v>AUDBCSRBB Valuation46121.5555555556</v>
      </c>
      <c r="C369" s="159"/>
      <c r="D369" s="159" t="str">
        <f t="shared" si="31"/>
        <v>CSRBB Portfolio Valuation</v>
      </c>
      <c r="E369" s="159" t="str">
        <f t="shared" si="32"/>
        <v>MCPAUDBCSRBB ValuationCSRBB Portfolio Valuation</v>
      </c>
      <c r="F369" s="159" t="str">
        <f t="shared" si="33"/>
        <v>MCPAUDBCSRBB Valuation</v>
      </c>
      <c r="G369" s="218" t="s">
        <v>47</v>
      </c>
      <c r="H369" s="159" t="str">
        <f t="shared" si="34"/>
        <v>Completed</v>
      </c>
      <c r="I369" s="159" t="s">
        <v>47</v>
      </c>
      <c r="J369" s="159" t="str">
        <f t="shared" si="35"/>
        <v>MCPAUDBCSRBB ValuationCSRBB Portfolio ValuationCSRBB Portfolio Valuation46121.555555555646121.5659722222</v>
      </c>
      <c r="K369" s="218" t="str">
        <f>IF(NOT(ISERROR(HLOOKUP(A369,'MCP-Tracker Old'!$10:$10,1,0))),"Y","N")</f>
        <v>Y</v>
      </c>
      <c r="L369" s="159"/>
      <c r="M369" s="159"/>
      <c r="N369" s="159"/>
      <c r="O369" s="2">
        <v>2603</v>
      </c>
      <c r="P369" s="3" t="s">
        <v>38</v>
      </c>
      <c r="Q369" s="3" t="s">
        <v>39</v>
      </c>
      <c r="R369" s="3" t="s">
        <v>101</v>
      </c>
      <c r="S369" s="3" t="s">
        <v>102</v>
      </c>
      <c r="T369" s="4">
        <v>46121.555555555555</v>
      </c>
      <c r="U369" s="4">
        <v>46121.565972222219</v>
      </c>
      <c r="V369" s="4">
        <v>46121.565972222219</v>
      </c>
      <c r="W369" s="4" t="s">
        <v>42</v>
      </c>
      <c r="X369" s="3" t="s">
        <v>43</v>
      </c>
      <c r="Y369" s="4" t="s">
        <v>103</v>
      </c>
      <c r="Z369" s="2">
        <v>1</v>
      </c>
      <c r="AA369" s="3" t="s">
        <v>104</v>
      </c>
      <c r="AB369" s="5">
        <v>0.25</v>
      </c>
      <c r="AC369" s="5">
        <v>0</v>
      </c>
      <c r="AD369" s="5">
        <v>0.25</v>
      </c>
      <c r="AE369" s="5">
        <v>0</v>
      </c>
      <c r="AF369" s="5">
        <v>0</v>
      </c>
      <c r="AG369" s="5">
        <v>0.25</v>
      </c>
      <c r="AH369" s="6"/>
      <c r="AI369" s="6"/>
      <c r="AJ369" s="7">
        <v>0</v>
      </c>
      <c r="AK369" s="7">
        <v>0</v>
      </c>
      <c r="AL369" s="7">
        <v>0</v>
      </c>
      <c r="AM369" s="7">
        <v>0</v>
      </c>
      <c r="AN369" s="7">
        <v>0</v>
      </c>
      <c r="AO369" s="12"/>
      <c r="AP369" s="12"/>
      <c r="AQ369" s="12"/>
      <c r="AR369" s="12"/>
      <c r="AS369" s="12"/>
      <c r="AT369" s="12"/>
      <c r="AU369" s="12"/>
      <c r="AV369" s="12"/>
      <c r="AW369" s="12"/>
      <c r="AX369" s="12"/>
      <c r="AY369" s="12"/>
      <c r="AZ369" s="8"/>
    </row>
    <row r="370" spans="1:52" s="21" customFormat="1" ht="16.5" x14ac:dyDescent="0.25">
      <c r="A370" s="159" t="str">
        <f>_xlfn.XLOOKUP(Y370,Mapping!B:B,Mapping!J:J,"Not Found",0,1)</f>
        <v>Load Compare Spreads</v>
      </c>
      <c r="B370" s="159" t="str">
        <f t="shared" si="30"/>
        <v>PLDBLoad Compare Spreads46121.55625</v>
      </c>
      <c r="C370" s="159"/>
      <c r="D370" s="159" t="str">
        <f t="shared" si="31"/>
        <v>Spreads comparison</v>
      </c>
      <c r="E370" s="159" t="str">
        <f t="shared" si="32"/>
        <v>MCPPLDBLoad Compare SpreadsSpreads comparison</v>
      </c>
      <c r="F370" s="159" t="str">
        <f t="shared" si="33"/>
        <v>MCPPLDBLoad Compare Spreads</v>
      </c>
      <c r="G370" s="218" t="s">
        <v>47</v>
      </c>
      <c r="H370" s="159" t="str">
        <f t="shared" si="34"/>
        <v>Completed</v>
      </c>
      <c r="I370" s="159" t="s">
        <v>47</v>
      </c>
      <c r="J370" s="159" t="str">
        <f t="shared" si="35"/>
        <v>MCPPLDBLoad Compare SpreadsSpreads comparisonSpreads comparison46121.5562546121.5569444444</v>
      </c>
      <c r="K370" s="218" t="str">
        <f>IF(NOT(ISERROR(HLOOKUP(A370,'MCP-Tracker Old'!$10:$10,1,0))),"Y","N")</f>
        <v>Y</v>
      </c>
      <c r="L370" s="159"/>
      <c r="M370" s="159"/>
      <c r="N370" s="159"/>
      <c r="O370" s="2">
        <v>2603</v>
      </c>
      <c r="P370" s="3" t="s">
        <v>1626</v>
      </c>
      <c r="Q370" s="3" t="s">
        <v>39</v>
      </c>
      <c r="R370" s="3" t="s">
        <v>70</v>
      </c>
      <c r="S370" s="3" t="s">
        <v>331</v>
      </c>
      <c r="T370" s="4">
        <v>46121.556250000001</v>
      </c>
      <c r="U370" s="4">
        <v>46121.556944444441</v>
      </c>
      <c r="V370" s="4">
        <v>46121.558333333334</v>
      </c>
      <c r="W370" s="4" t="s">
        <v>42</v>
      </c>
      <c r="X370" s="3" t="s">
        <v>43</v>
      </c>
      <c r="Y370" s="4" t="s">
        <v>1383</v>
      </c>
      <c r="Z370" s="2">
        <v>1</v>
      </c>
      <c r="AA370" s="3" t="s">
        <v>71</v>
      </c>
      <c r="AB370" s="5">
        <v>0.02</v>
      </c>
      <c r="AC370" s="5">
        <v>0</v>
      </c>
      <c r="AD370" s="5">
        <v>0.02</v>
      </c>
      <c r="AE370" s="5">
        <v>0</v>
      </c>
      <c r="AF370" s="5">
        <v>0</v>
      </c>
      <c r="AG370" s="5">
        <v>0.02</v>
      </c>
      <c r="AH370" s="6"/>
      <c r="AI370" s="6"/>
      <c r="AJ370" s="7">
        <v>0</v>
      </c>
      <c r="AK370" s="7">
        <v>0</v>
      </c>
      <c r="AL370" s="7">
        <v>0</v>
      </c>
      <c r="AM370" s="7">
        <v>0</v>
      </c>
      <c r="AN370" s="7">
        <v>0</v>
      </c>
      <c r="AO370" s="12"/>
      <c r="AP370" s="12"/>
      <c r="AQ370" s="12"/>
      <c r="AR370" s="12"/>
      <c r="AS370" s="12"/>
      <c r="AT370" s="12"/>
      <c r="AU370" s="12"/>
      <c r="AV370" s="12"/>
      <c r="AW370" s="12"/>
      <c r="AX370" s="12"/>
      <c r="AY370" s="12"/>
      <c r="AZ370" s="8"/>
    </row>
    <row r="371" spans="1:52" s="21" customFormat="1" ht="16.5" x14ac:dyDescent="0.25">
      <c r="A371" s="159" t="str">
        <f>_xlfn.XLOOKUP(Y371,Mapping!B:B,Mapping!J:J,"Not Found",0,1)</f>
        <v>Load Pos</v>
      </c>
      <c r="B371" s="159" t="str">
        <f t="shared" si="30"/>
        <v>PLDBLoad Pos46121.5583333333</v>
      </c>
      <c r="C371" s="159"/>
      <c r="D371" s="159" t="str">
        <f t="shared" si="31"/>
        <v>load</v>
      </c>
      <c r="E371" s="159" t="str">
        <f t="shared" si="32"/>
        <v>MCPPLDBLoad Posload</v>
      </c>
      <c r="F371" s="159" t="str">
        <f t="shared" si="33"/>
        <v>MCPPLDBLoad Pos</v>
      </c>
      <c r="G371" s="218" t="s">
        <v>47</v>
      </c>
      <c r="H371" s="159" t="str">
        <f t="shared" si="34"/>
        <v>Completed</v>
      </c>
      <c r="I371" s="159" t="s">
        <v>47</v>
      </c>
      <c r="J371" s="159" t="str">
        <f t="shared" si="35"/>
        <v>MCPPLDBLoad Posloadload46121.558333333346121.6020833333</v>
      </c>
      <c r="K371" s="218" t="str">
        <f>IF(NOT(ISERROR(HLOOKUP(A371,'MCP-Tracker Old'!$10:$10,1,0))),"Y","N")</f>
        <v>Y</v>
      </c>
      <c r="L371" s="159"/>
      <c r="M371" s="159"/>
      <c r="N371" s="159"/>
      <c r="O371" s="2">
        <v>2603</v>
      </c>
      <c r="P371" s="3" t="s">
        <v>1626</v>
      </c>
      <c r="Q371" s="3" t="s">
        <v>39</v>
      </c>
      <c r="R371" s="3" t="s">
        <v>72</v>
      </c>
      <c r="S371" s="3" t="s">
        <v>73</v>
      </c>
      <c r="T371" s="4">
        <v>46121.558333333334</v>
      </c>
      <c r="U371" s="4">
        <v>46121.602083333331</v>
      </c>
      <c r="V371" s="4">
        <v>46121.602083333331</v>
      </c>
      <c r="W371" s="4" t="s">
        <v>42</v>
      </c>
      <c r="X371" s="3" t="s">
        <v>43</v>
      </c>
      <c r="Y371" s="4" t="s">
        <v>1386</v>
      </c>
      <c r="Z371" s="2">
        <v>1</v>
      </c>
      <c r="AA371" s="3" t="s">
        <v>75</v>
      </c>
      <c r="AB371" s="5">
        <v>1.05</v>
      </c>
      <c r="AC371" s="5">
        <v>0</v>
      </c>
      <c r="AD371" s="5">
        <v>1.05</v>
      </c>
      <c r="AE371" s="5">
        <v>0</v>
      </c>
      <c r="AF371" s="5">
        <v>0</v>
      </c>
      <c r="AG371" s="5">
        <v>1.05</v>
      </c>
      <c r="AH371" s="6"/>
      <c r="AI371" s="6"/>
      <c r="AJ371" s="7">
        <v>0</v>
      </c>
      <c r="AK371" s="7">
        <v>0</v>
      </c>
      <c r="AL371" s="7">
        <v>0</v>
      </c>
      <c r="AM371" s="7">
        <v>0</v>
      </c>
      <c r="AN371" s="7">
        <v>0</v>
      </c>
      <c r="AO371" s="12"/>
      <c r="AP371" s="12"/>
      <c r="AQ371" s="12"/>
      <c r="AR371" s="12"/>
      <c r="AS371" s="12"/>
      <c r="AT371" s="12"/>
      <c r="AU371" s="12"/>
      <c r="AV371" s="12"/>
      <c r="AW371" s="12"/>
      <c r="AX371" s="12"/>
      <c r="AY371" s="12"/>
      <c r="AZ371" s="8"/>
    </row>
    <row r="372" spans="1:52" s="21" customFormat="1" ht="16.5" x14ac:dyDescent="0.25">
      <c r="A372" s="159" t="str">
        <f>_xlfn.XLOOKUP(Y372,Mapping!B:B,Mapping!J:J,"Not Found",0,1)</f>
        <v>Create NTG</v>
      </c>
      <c r="B372" s="159" t="str">
        <f t="shared" si="30"/>
        <v>ITDBCreate NTG46121.5611111111</v>
      </c>
      <c r="C372" s="159"/>
      <c r="D372" s="159" t="str">
        <f t="shared" si="31"/>
        <v>create NTG</v>
      </c>
      <c r="E372" s="159" t="str">
        <f t="shared" si="32"/>
        <v>MRPITDBCreate NTGcreate NTG</v>
      </c>
      <c r="F372" s="159" t="str">
        <f t="shared" si="33"/>
        <v>MRPITDBCreate NTG</v>
      </c>
      <c r="G372" s="218" t="s">
        <v>47</v>
      </c>
      <c r="H372" s="159" t="str">
        <f t="shared" si="34"/>
        <v>Completed</v>
      </c>
      <c r="I372" s="159" t="s">
        <v>47</v>
      </c>
      <c r="J372" s="159" t="str">
        <f t="shared" si="35"/>
        <v>MRPITDBCreate NTGcreate NTGcreate NTG46121.561111111146121.5666666667</v>
      </c>
      <c r="K372" s="218" t="str">
        <f>IF(NOT(ISERROR(HLOOKUP(A372,'MCP-Tracker Old'!$10:$10,1,0))),"Y","N")</f>
        <v>N</v>
      </c>
      <c r="L372" s="159"/>
      <c r="M372" s="159"/>
      <c r="N372" s="159"/>
      <c r="O372" s="2">
        <v>2603</v>
      </c>
      <c r="P372" s="3" t="s">
        <v>496</v>
      </c>
      <c r="Q372" s="3" t="s">
        <v>383</v>
      </c>
      <c r="R372" s="3" t="s">
        <v>500</v>
      </c>
      <c r="S372" s="3" t="s">
        <v>501</v>
      </c>
      <c r="T372" s="4">
        <v>46121.561111111114</v>
      </c>
      <c r="U372" s="4">
        <v>46121.566666666666</v>
      </c>
      <c r="V372" s="4">
        <v>46122.038888888892</v>
      </c>
      <c r="W372" s="4" t="s">
        <v>42</v>
      </c>
      <c r="X372" s="3" t="s">
        <v>43</v>
      </c>
      <c r="Y372" s="4" t="s">
        <v>502</v>
      </c>
      <c r="Z372" s="2">
        <v>1</v>
      </c>
      <c r="AA372" s="3" t="s">
        <v>503</v>
      </c>
      <c r="AB372" s="5">
        <v>0.13</v>
      </c>
      <c r="AC372" s="5">
        <v>0</v>
      </c>
      <c r="AD372" s="5">
        <v>0.13</v>
      </c>
      <c r="AE372" s="5">
        <v>0</v>
      </c>
      <c r="AF372" s="5">
        <v>0</v>
      </c>
      <c r="AG372" s="5">
        <v>0.13</v>
      </c>
      <c r="AH372" s="6"/>
      <c r="AI372" s="6"/>
      <c r="AJ372" s="7">
        <v>0</v>
      </c>
      <c r="AK372" s="7">
        <v>0</v>
      </c>
      <c r="AL372" s="7">
        <v>0</v>
      </c>
      <c r="AM372" s="7">
        <v>0</v>
      </c>
      <c r="AN372" s="7">
        <v>0</v>
      </c>
      <c r="AO372" s="12"/>
      <c r="AP372" s="12"/>
      <c r="AQ372" s="12"/>
      <c r="AR372" s="12"/>
      <c r="AS372" s="12"/>
      <c r="AT372" s="12"/>
      <c r="AU372" s="12"/>
      <c r="AV372" s="12"/>
      <c r="AW372" s="12"/>
      <c r="AX372" s="12"/>
      <c r="AY372" s="12"/>
      <c r="AZ372" s="8"/>
    </row>
    <row r="373" spans="1:52" s="21" customFormat="1" ht="16.5" x14ac:dyDescent="0.25">
      <c r="A373" s="159" t="str">
        <f>_xlfn.XLOOKUP(Y373,Mapping!B:B,Mapping!J:J,"Not Found",0,1)</f>
        <v>Optimization</v>
      </c>
      <c r="B373" s="159" t="str">
        <f t="shared" si="30"/>
        <v>LUDBOptimization46121.5618055556</v>
      </c>
      <c r="C373" s="159"/>
      <c r="D373" s="159" t="str">
        <f t="shared" si="31"/>
        <v>RoM optimization</v>
      </c>
      <c r="E373" s="159" t="str">
        <f t="shared" si="32"/>
        <v>MRPLUDBOptimizationRoM optimization</v>
      </c>
      <c r="F373" s="159" t="str">
        <f t="shared" si="33"/>
        <v>MRPLUDBOptimization</v>
      </c>
      <c r="G373" s="218" t="s">
        <v>47</v>
      </c>
      <c r="H373" s="159" t="str">
        <f t="shared" si="34"/>
        <v>Completed</v>
      </c>
      <c r="I373" s="159" t="s">
        <v>47</v>
      </c>
      <c r="J373" s="159" t="str">
        <f t="shared" si="35"/>
        <v>MRPLUDBOptimizationRoM optimizationRoM optimization46121.561805555646121.5625</v>
      </c>
      <c r="K373" s="218" t="str">
        <f>IF(NOT(ISERROR(HLOOKUP(A373,'MCP-Tracker Old'!$10:$10,1,0))),"Y","N")</f>
        <v>N</v>
      </c>
      <c r="L373" s="159"/>
      <c r="M373" s="159"/>
      <c r="N373" s="159"/>
      <c r="O373" s="2">
        <v>2603</v>
      </c>
      <c r="P373" s="3" t="s">
        <v>526</v>
      </c>
      <c r="Q373" s="3" t="s">
        <v>383</v>
      </c>
      <c r="R373" s="3" t="s">
        <v>469</v>
      </c>
      <c r="S373" s="3" t="s">
        <v>470</v>
      </c>
      <c r="T373" s="4">
        <v>46121.561805555553</v>
      </c>
      <c r="U373" s="4">
        <v>46121.5625</v>
      </c>
      <c r="V373" s="4">
        <v>46121.5625</v>
      </c>
      <c r="W373" s="4" t="s">
        <v>42</v>
      </c>
      <c r="X373" s="3" t="s">
        <v>43</v>
      </c>
      <c r="Y373" s="4" t="s">
        <v>3788</v>
      </c>
      <c r="Z373" s="2">
        <v>2</v>
      </c>
      <c r="AA373" s="3" t="s">
        <v>471</v>
      </c>
      <c r="AB373" s="5">
        <v>0.02</v>
      </c>
      <c r="AC373" s="5">
        <v>0.02</v>
      </c>
      <c r="AD373" s="5">
        <v>0</v>
      </c>
      <c r="AE373" s="5">
        <v>0</v>
      </c>
      <c r="AF373" s="5">
        <v>0.02</v>
      </c>
      <c r="AG373" s="5">
        <v>0.02</v>
      </c>
      <c r="AH373" s="6"/>
      <c r="AI373" s="6"/>
      <c r="AJ373" s="7">
        <v>0</v>
      </c>
      <c r="AK373" s="7">
        <v>0</v>
      </c>
      <c r="AL373" s="7">
        <v>0</v>
      </c>
      <c r="AM373" s="7">
        <v>0</v>
      </c>
      <c r="AN373" s="7">
        <v>0</v>
      </c>
      <c r="AO373" s="12"/>
      <c r="AP373" s="12"/>
      <c r="AQ373" s="12"/>
      <c r="AR373" s="12"/>
      <c r="AS373" s="12"/>
      <c r="AT373" s="12"/>
      <c r="AU373" s="12"/>
      <c r="AV373" s="12"/>
      <c r="AW373" s="12"/>
      <c r="AX373" s="12"/>
      <c r="AY373" s="12"/>
      <c r="AZ373" s="8"/>
    </row>
    <row r="374" spans="1:52" s="21" customFormat="1" ht="16.5" x14ac:dyDescent="0.25">
      <c r="A374" s="159" t="str">
        <f>_xlfn.XLOOKUP(Y374,Mapping!B:B,Mapping!J:J,"Not Found",0,1)</f>
        <v>Optimization</v>
      </c>
      <c r="B374" s="159" t="str">
        <f t="shared" si="30"/>
        <v>LUDBOptimization46121.5625</v>
      </c>
      <c r="C374" s="159"/>
      <c r="D374" s="159" t="str">
        <f t="shared" si="31"/>
        <v>export to ara</v>
      </c>
      <c r="E374" s="159" t="str">
        <f t="shared" si="32"/>
        <v>MRPLUDBOptimizationexport to ara</v>
      </c>
      <c r="F374" s="159" t="str">
        <f t="shared" si="33"/>
        <v>MRPLUDBOptimization</v>
      </c>
      <c r="G374" s="218" t="s">
        <v>47</v>
      </c>
      <c r="H374" s="159" t="str">
        <f t="shared" si="34"/>
        <v>Completed</v>
      </c>
      <c r="I374" s="159" t="s">
        <v>47</v>
      </c>
      <c r="J374" s="159" t="str">
        <f t="shared" si="35"/>
        <v>MRPLUDBOptimizationexport to araexport to ara46121.562546121.5625</v>
      </c>
      <c r="K374" s="218" t="str">
        <f>IF(NOT(ISERROR(HLOOKUP(A374,'MCP-Tracker Old'!$10:$10,1,0))),"Y","N")</f>
        <v>N</v>
      </c>
      <c r="L374" s="159"/>
      <c r="M374" s="159"/>
      <c r="N374" s="159"/>
      <c r="O374" s="2">
        <v>2603</v>
      </c>
      <c r="P374" s="3" t="s">
        <v>526</v>
      </c>
      <c r="Q374" s="3" t="s">
        <v>383</v>
      </c>
      <c r="R374" s="3" t="s">
        <v>89</v>
      </c>
      <c r="S374" s="3" t="s">
        <v>90</v>
      </c>
      <c r="T374" s="4">
        <v>46121.5625</v>
      </c>
      <c r="U374" s="4">
        <v>46121.5625</v>
      </c>
      <c r="V374" s="4">
        <v>46121.5625</v>
      </c>
      <c r="W374" s="4" t="s">
        <v>42</v>
      </c>
      <c r="X374" s="3" t="s">
        <v>43</v>
      </c>
      <c r="Y374" s="4" t="s">
        <v>3788</v>
      </c>
      <c r="Z374" s="2">
        <v>3</v>
      </c>
      <c r="AA374" s="3" t="s">
        <v>91</v>
      </c>
      <c r="AB374" s="5">
        <v>0</v>
      </c>
      <c r="AC374" s="5">
        <v>0</v>
      </c>
      <c r="AD374" s="5">
        <v>0</v>
      </c>
      <c r="AE374" s="5">
        <v>0</v>
      </c>
      <c r="AF374" s="5">
        <v>0</v>
      </c>
      <c r="AG374" s="5">
        <v>0</v>
      </c>
      <c r="AH374" s="6"/>
      <c r="AI374" s="6"/>
      <c r="AJ374" s="7">
        <v>0</v>
      </c>
      <c r="AK374" s="7">
        <v>0</v>
      </c>
      <c r="AL374" s="7">
        <v>0</v>
      </c>
      <c r="AM374" s="7">
        <v>0</v>
      </c>
      <c r="AN374" s="7">
        <v>0</v>
      </c>
      <c r="AO374" s="12"/>
      <c r="AP374" s="12"/>
      <c r="AQ374" s="12"/>
      <c r="AR374" s="12"/>
      <c r="AS374" s="12"/>
      <c r="AT374" s="12"/>
      <c r="AU374" s="12"/>
      <c r="AV374" s="12"/>
      <c r="AW374" s="12"/>
      <c r="AX374" s="12"/>
      <c r="AY374" s="12"/>
      <c r="AZ374" s="8"/>
    </row>
    <row r="375" spans="1:52" s="21" customFormat="1" ht="16.5" x14ac:dyDescent="0.25">
      <c r="A375" s="159" t="str">
        <f>_xlfn.XLOOKUP(Y375,Mapping!B:B,Mapping!J:J,"Not Found",0,1)</f>
        <v>Optimization</v>
      </c>
      <c r="B375" s="159" t="str">
        <f t="shared" si="30"/>
        <v>LUDBOptimization46121.5625</v>
      </c>
      <c r="C375" s="159"/>
      <c r="D375" s="159" t="str">
        <f t="shared" si="31"/>
        <v>Light Maintenance</v>
      </c>
      <c r="E375" s="159" t="str">
        <f t="shared" si="32"/>
        <v>MRPLUDBOptimizationLight Maintenance</v>
      </c>
      <c r="F375" s="159" t="str">
        <f t="shared" si="33"/>
        <v>MRPLUDBOptimization</v>
      </c>
      <c r="G375" s="218" t="s">
        <v>47</v>
      </c>
      <c r="H375" s="159" t="str">
        <f t="shared" si="34"/>
        <v>Stopped</v>
      </c>
      <c r="I375" s="159" t="s">
        <v>47</v>
      </c>
      <c r="J375" s="159" t="str">
        <f t="shared" si="35"/>
        <v>MRPLUDBOptimizationLight MaintenanceLight Maintenance46121.562546121.5631944444</v>
      </c>
      <c r="K375" s="218" t="str">
        <f>IF(NOT(ISERROR(HLOOKUP(A375,'MCP-Tracker Old'!$10:$10,1,0))),"Y","N")</f>
        <v>N</v>
      </c>
      <c r="L375" s="159"/>
      <c r="M375" s="159"/>
      <c r="N375" s="159"/>
      <c r="O375" s="2">
        <v>2603</v>
      </c>
      <c r="P375" s="3" t="s">
        <v>526</v>
      </c>
      <c r="Q375" s="3" t="s">
        <v>383</v>
      </c>
      <c r="R375" s="3" t="s">
        <v>92</v>
      </c>
      <c r="S375" s="3" t="s">
        <v>42</v>
      </c>
      <c r="T375" s="4">
        <v>46121.5625</v>
      </c>
      <c r="U375" s="4">
        <v>46121.563194444447</v>
      </c>
      <c r="V375" s="4">
        <v>46121.565972222219</v>
      </c>
      <c r="W375" s="4" t="s">
        <v>42</v>
      </c>
      <c r="X375" s="3" t="s">
        <v>235</v>
      </c>
      <c r="Y375" s="4" t="s">
        <v>3788</v>
      </c>
      <c r="Z375" s="2">
        <v>2</v>
      </c>
      <c r="AA375" s="3" t="s">
        <v>94</v>
      </c>
      <c r="AB375" s="5">
        <v>0.02</v>
      </c>
      <c r="AC375" s="5">
        <v>0.02</v>
      </c>
      <c r="AD375" s="5">
        <v>0</v>
      </c>
      <c r="AE375" s="5">
        <v>7.0000000000000007E-2</v>
      </c>
      <c r="AF375" s="5">
        <v>0.09</v>
      </c>
      <c r="AG375" s="5">
        <v>0.09</v>
      </c>
      <c r="AH375" s="6"/>
      <c r="AI375" s="6"/>
      <c r="AJ375" s="7">
        <v>0</v>
      </c>
      <c r="AK375" s="7">
        <v>0</v>
      </c>
      <c r="AL375" s="7">
        <v>0</v>
      </c>
      <c r="AM375" s="7">
        <v>0</v>
      </c>
      <c r="AN375" s="7">
        <v>0</v>
      </c>
      <c r="AO375" s="12"/>
      <c r="AP375" s="12"/>
      <c r="AQ375" s="12"/>
      <c r="AR375" s="12"/>
      <c r="AS375" s="12"/>
      <c r="AT375" s="12"/>
      <c r="AU375" s="12"/>
      <c r="AV375" s="12"/>
      <c r="AW375" s="12"/>
      <c r="AX375" s="12"/>
      <c r="AY375" s="12"/>
      <c r="AZ375" s="8"/>
    </row>
    <row r="376" spans="1:52" s="21" customFormat="1" ht="16.5" x14ac:dyDescent="0.25">
      <c r="A376" s="159" t="str">
        <f>_xlfn.XLOOKUP(Y376,Mapping!B:B,Mapping!J:J,"Not Found",0,1)</f>
        <v>Optimization</v>
      </c>
      <c r="B376" s="159" t="str">
        <f t="shared" si="30"/>
        <v>LUDBOptimization46121.5659722222</v>
      </c>
      <c r="C376" s="159"/>
      <c r="D376" s="159" t="str">
        <f t="shared" si="31"/>
        <v>RoM optimization</v>
      </c>
      <c r="E376" s="159" t="str">
        <f t="shared" si="32"/>
        <v>MRPLUDBOptimizationRoM optimization</v>
      </c>
      <c r="F376" s="159" t="str">
        <f t="shared" si="33"/>
        <v>MRPLUDBOptimization</v>
      </c>
      <c r="G376" s="218" t="s">
        <v>47</v>
      </c>
      <c r="H376" s="159" t="str">
        <f t="shared" si="34"/>
        <v>Completed</v>
      </c>
      <c r="I376" s="159" t="s">
        <v>47</v>
      </c>
      <c r="J376" s="159" t="str">
        <f t="shared" si="35"/>
        <v>MRPLUDBOptimizationRoM optimizationRoM optimization46121.565972222246121.5722222222</v>
      </c>
      <c r="K376" s="218" t="str">
        <f>IF(NOT(ISERROR(HLOOKUP(A376,'MCP-Tracker Old'!$10:$10,1,0))),"Y","N")</f>
        <v>N</v>
      </c>
      <c r="L376" s="159"/>
      <c r="M376" s="159"/>
      <c r="N376" s="159"/>
      <c r="O376" s="2">
        <v>2603</v>
      </c>
      <c r="P376" s="3" t="s">
        <v>526</v>
      </c>
      <c r="Q376" s="3" t="s">
        <v>383</v>
      </c>
      <c r="R376" s="3" t="s">
        <v>469</v>
      </c>
      <c r="S376" s="3" t="s">
        <v>470</v>
      </c>
      <c r="T376" s="4">
        <v>46121.565972222219</v>
      </c>
      <c r="U376" s="4">
        <v>46121.572222222225</v>
      </c>
      <c r="V376" s="4">
        <v>46121.572222222225</v>
      </c>
      <c r="W376" s="4" t="s">
        <v>42</v>
      </c>
      <c r="X376" s="3" t="s">
        <v>43</v>
      </c>
      <c r="Y376" s="4" t="s">
        <v>3789</v>
      </c>
      <c r="Z376" s="2">
        <v>3</v>
      </c>
      <c r="AA376" s="3" t="s">
        <v>471</v>
      </c>
      <c r="AB376" s="5">
        <v>0.15</v>
      </c>
      <c r="AC376" s="5">
        <v>0.15</v>
      </c>
      <c r="AD376" s="5">
        <v>0</v>
      </c>
      <c r="AE376" s="5">
        <v>0</v>
      </c>
      <c r="AF376" s="5">
        <v>0.15</v>
      </c>
      <c r="AG376" s="5">
        <v>0.15</v>
      </c>
      <c r="AH376" s="6"/>
      <c r="AI376" s="6"/>
      <c r="AJ376" s="7">
        <v>0</v>
      </c>
      <c r="AK376" s="7">
        <v>0</v>
      </c>
      <c r="AL376" s="7">
        <v>0</v>
      </c>
      <c r="AM376" s="7">
        <v>0</v>
      </c>
      <c r="AN376" s="7">
        <v>0</v>
      </c>
      <c r="AO376" s="12"/>
      <c r="AP376" s="12"/>
      <c r="AQ376" s="12"/>
      <c r="AR376" s="12"/>
      <c r="AS376" s="12"/>
      <c r="AT376" s="12"/>
      <c r="AU376" s="12"/>
      <c r="AV376" s="12"/>
      <c r="AW376" s="12"/>
      <c r="AX376" s="12"/>
      <c r="AY376" s="12"/>
      <c r="AZ376" s="8"/>
    </row>
    <row r="377" spans="1:52" s="21" customFormat="1" ht="16.5" x14ac:dyDescent="0.25">
      <c r="A377" s="159" t="str">
        <f>_xlfn.XLOOKUP(Y377,Mapping!B:B,Mapping!J:J,"Not Found",0,1)</f>
        <v>CSRBB Valuation</v>
      </c>
      <c r="B377" s="159" t="str">
        <f t="shared" si="30"/>
        <v>AUDBCSRBB Valuation46121.5659722222</v>
      </c>
      <c r="C377" s="159"/>
      <c r="D377" s="159" t="str">
        <f t="shared" si="31"/>
        <v>Light Maintenance CSRBB valuation</v>
      </c>
      <c r="E377" s="159" t="str">
        <f t="shared" si="32"/>
        <v>MCPAUDBCSRBB ValuationLight Maintenance CSRBB valuation</v>
      </c>
      <c r="F377" s="159" t="str">
        <f t="shared" si="33"/>
        <v>MCPAUDBCSRBB Valuation</v>
      </c>
      <c r="G377" s="218" t="s">
        <v>47</v>
      </c>
      <c r="H377" s="159" t="str">
        <f t="shared" si="34"/>
        <v>Completed</v>
      </c>
      <c r="I377" s="159" t="s">
        <v>47</v>
      </c>
      <c r="J377" s="159" t="str">
        <f t="shared" si="35"/>
        <v>MCPAUDBCSRBB ValuationLight Maintenance CSRBB valuationLight Maintenance CSRBB valuation46121.565972222246121.56875</v>
      </c>
      <c r="K377" s="218" t="str">
        <f>IF(NOT(ISERROR(HLOOKUP(A377,'MCP-Tracker Old'!$10:$10,1,0))),"Y","N")</f>
        <v>Y</v>
      </c>
      <c r="L377" s="159"/>
      <c r="M377" s="159"/>
      <c r="N377" s="159"/>
      <c r="O377" s="2">
        <v>2603</v>
      </c>
      <c r="P377" s="3" t="s">
        <v>38</v>
      </c>
      <c r="Q377" s="3" t="s">
        <v>39</v>
      </c>
      <c r="R377" s="3" t="s">
        <v>3645</v>
      </c>
      <c r="S377" s="3" t="s">
        <v>3646</v>
      </c>
      <c r="T377" s="4">
        <v>46121.565972222219</v>
      </c>
      <c r="U377" s="4">
        <v>46121.568749999999</v>
      </c>
      <c r="V377" s="4">
        <v>46121.569444444445</v>
      </c>
      <c r="W377" s="4" t="s">
        <v>42</v>
      </c>
      <c r="X377" s="3" t="s">
        <v>43</v>
      </c>
      <c r="Y377" s="4" t="s">
        <v>103</v>
      </c>
      <c r="Z377" s="2">
        <v>1</v>
      </c>
      <c r="AA377" s="3" t="s">
        <v>1949</v>
      </c>
      <c r="AB377" s="5">
        <v>7.0000000000000007E-2</v>
      </c>
      <c r="AC377" s="5">
        <v>0</v>
      </c>
      <c r="AD377" s="5">
        <v>7.0000000000000007E-2</v>
      </c>
      <c r="AE377" s="5">
        <v>0</v>
      </c>
      <c r="AF377" s="5">
        <v>0</v>
      </c>
      <c r="AG377" s="5">
        <v>7.0000000000000007E-2</v>
      </c>
      <c r="AH377" s="6"/>
      <c r="AI377" s="6"/>
      <c r="AJ377" s="7">
        <v>0</v>
      </c>
      <c r="AK377" s="7">
        <v>0</v>
      </c>
      <c r="AL377" s="7">
        <v>0</v>
      </c>
      <c r="AM377" s="7">
        <v>0</v>
      </c>
      <c r="AN377" s="7">
        <v>0</v>
      </c>
      <c r="AO377" s="12"/>
      <c r="AP377" s="12"/>
      <c r="AQ377" s="12"/>
      <c r="AR377" s="12"/>
      <c r="AS377" s="12"/>
      <c r="AT377" s="12"/>
      <c r="AU377" s="12"/>
      <c r="AV377" s="12"/>
      <c r="AW377" s="12"/>
      <c r="AX377" s="12"/>
      <c r="AY377" s="12"/>
      <c r="AZ377" s="8"/>
    </row>
    <row r="378" spans="1:52" s="21" customFormat="1" ht="16.5" x14ac:dyDescent="0.25">
      <c r="A378" s="159" t="str">
        <f>_xlfn.XLOOKUP(Y378,Mapping!B:B,Mapping!J:J,"Not Found",0,1)</f>
        <v>CSRBB Planning</v>
      </c>
      <c r="B378" s="159" t="str">
        <f t="shared" si="30"/>
        <v>AUDBCSRBB Planning46121.5694444444</v>
      </c>
      <c r="C378" s="159"/>
      <c r="D378" s="159" t="str">
        <f t="shared" si="31"/>
        <v>CSRBB Planning Light Maintenance</v>
      </c>
      <c r="E378" s="159" t="str">
        <f t="shared" si="32"/>
        <v>MCPAUDBCSRBB PlanningCSRBB Planning Light Maintenance</v>
      </c>
      <c r="F378" s="159" t="str">
        <f t="shared" si="33"/>
        <v>MCPAUDBCSRBB Planning</v>
      </c>
      <c r="G378" s="218" t="s">
        <v>47</v>
      </c>
      <c r="H378" s="159" t="str">
        <f t="shared" si="34"/>
        <v>Completed</v>
      </c>
      <c r="I378" s="159" t="s">
        <v>47</v>
      </c>
      <c r="J378" s="159" t="str">
        <f t="shared" si="35"/>
        <v>MCPAUDBCSRBB PlanningCSRBB Planning Light MaintenanceCSRBB Planning Light Maintenance46121.569444444446121.5715277778</v>
      </c>
      <c r="K378" s="218" t="str">
        <f>IF(NOT(ISERROR(HLOOKUP(A378,'MCP-Tracker Old'!$10:$10,1,0))),"Y","N")</f>
        <v>Y</v>
      </c>
      <c r="L378" s="159"/>
      <c r="M378" s="159"/>
      <c r="N378" s="159"/>
      <c r="O378" s="2">
        <v>2603</v>
      </c>
      <c r="P378" s="3" t="s">
        <v>38</v>
      </c>
      <c r="Q378" s="3" t="s">
        <v>39</v>
      </c>
      <c r="R378" s="3" t="s">
        <v>3664</v>
      </c>
      <c r="S378" s="3" t="s">
        <v>3665</v>
      </c>
      <c r="T378" s="4">
        <v>46121.569444444445</v>
      </c>
      <c r="U378" s="4">
        <v>46121.571527777778</v>
      </c>
      <c r="V378" s="4">
        <v>46121.571527777778</v>
      </c>
      <c r="W378" s="4" t="s">
        <v>42</v>
      </c>
      <c r="X378" s="3" t="s">
        <v>43</v>
      </c>
      <c r="Y378" s="4" t="s">
        <v>105</v>
      </c>
      <c r="Z378" s="2">
        <v>1</v>
      </c>
      <c r="AA378" s="3" t="s">
        <v>1975</v>
      </c>
      <c r="AB378" s="5">
        <v>0.05</v>
      </c>
      <c r="AC378" s="5">
        <v>0</v>
      </c>
      <c r="AD378" s="5">
        <v>0.05</v>
      </c>
      <c r="AE378" s="5">
        <v>0</v>
      </c>
      <c r="AF378" s="5">
        <v>0</v>
      </c>
      <c r="AG378" s="5">
        <v>0.05</v>
      </c>
      <c r="AH378" s="6"/>
      <c r="AI378" s="6"/>
      <c r="AJ378" s="7">
        <v>0</v>
      </c>
      <c r="AK378" s="7">
        <v>0</v>
      </c>
      <c r="AL378" s="7">
        <v>0</v>
      </c>
      <c r="AM378" s="7">
        <v>0</v>
      </c>
      <c r="AN378" s="7">
        <v>0</v>
      </c>
      <c r="AO378" s="12"/>
      <c r="AP378" s="12"/>
      <c r="AQ378" s="12"/>
      <c r="AR378" s="12"/>
      <c r="AS378" s="12"/>
      <c r="AT378" s="12"/>
      <c r="AU378" s="12"/>
      <c r="AV378" s="12"/>
      <c r="AW378" s="12"/>
      <c r="AX378" s="12"/>
      <c r="AY378" s="12"/>
      <c r="AZ378" s="8"/>
    </row>
    <row r="379" spans="1:52" s="21" customFormat="1" ht="16.5" x14ac:dyDescent="0.25">
      <c r="A379" s="159" t="str">
        <f>_xlfn.XLOOKUP(Y379,Mapping!B:B,Mapping!J:J,"Not Found",0,1)</f>
        <v>CSRBB Planning</v>
      </c>
      <c r="B379" s="159" t="str">
        <f t="shared" si="30"/>
        <v>AUDBCSRBB Planning46121.5715277778</v>
      </c>
      <c r="C379" s="159"/>
      <c r="D379" s="159" t="str">
        <f t="shared" si="31"/>
        <v>import CSRBB strategies</v>
      </c>
      <c r="E379" s="159" t="str">
        <f t="shared" si="32"/>
        <v>MCPAUDBCSRBB Planningimport CSRBB strategies</v>
      </c>
      <c r="F379" s="159" t="str">
        <f t="shared" si="33"/>
        <v>MCPAUDBCSRBB Planning</v>
      </c>
      <c r="G379" s="218" t="s">
        <v>47</v>
      </c>
      <c r="H379" s="159" t="str">
        <f t="shared" si="34"/>
        <v>Completed</v>
      </c>
      <c r="I379" s="159" t="s">
        <v>47</v>
      </c>
      <c r="J379" s="159" t="str">
        <f t="shared" si="35"/>
        <v>MCPAUDBCSRBB Planningimport CSRBB strategiesimport CSRBB strategies46121.571527777846121.6076388889</v>
      </c>
      <c r="K379" s="218" t="str">
        <f>IF(NOT(ISERROR(HLOOKUP(A379,'MCP-Tracker Old'!$10:$10,1,0))),"Y","N")</f>
        <v>Y</v>
      </c>
      <c r="L379" s="159"/>
      <c r="M379" s="159"/>
      <c r="N379" s="159"/>
      <c r="O379" s="2">
        <v>2603</v>
      </c>
      <c r="P379" s="3" t="s">
        <v>38</v>
      </c>
      <c r="Q379" s="3" t="s">
        <v>39</v>
      </c>
      <c r="R379" s="3" t="s">
        <v>106</v>
      </c>
      <c r="S379" s="3" t="s">
        <v>107</v>
      </c>
      <c r="T379" s="4">
        <v>46121.571527777778</v>
      </c>
      <c r="U379" s="4">
        <v>46121.607638888891</v>
      </c>
      <c r="V379" s="4">
        <v>46121.607638888891</v>
      </c>
      <c r="W379" s="4" t="s">
        <v>42</v>
      </c>
      <c r="X379" s="3" t="s">
        <v>43</v>
      </c>
      <c r="Y379" s="4" t="s">
        <v>105</v>
      </c>
      <c r="Z379" s="2">
        <v>1</v>
      </c>
      <c r="AA379" s="3" t="s">
        <v>108</v>
      </c>
      <c r="AB379" s="5">
        <v>0.87</v>
      </c>
      <c r="AC379" s="5">
        <v>0</v>
      </c>
      <c r="AD379" s="5">
        <v>0.87</v>
      </c>
      <c r="AE379" s="5">
        <v>0</v>
      </c>
      <c r="AF379" s="5">
        <v>0</v>
      </c>
      <c r="AG379" s="5">
        <v>0.87</v>
      </c>
      <c r="AH379" s="6"/>
      <c r="AI379" s="6"/>
      <c r="AJ379" s="7">
        <v>0</v>
      </c>
      <c r="AK379" s="7">
        <v>0</v>
      </c>
      <c r="AL379" s="7">
        <v>0</v>
      </c>
      <c r="AM379" s="7">
        <v>0</v>
      </c>
      <c r="AN379" s="7">
        <v>0</v>
      </c>
      <c r="AO379" s="12"/>
      <c r="AP379" s="12"/>
      <c r="AQ379" s="12"/>
      <c r="AR379" s="12"/>
      <c r="AS379" s="12"/>
      <c r="AT379" s="12"/>
      <c r="AU379" s="12"/>
      <c r="AV379" s="12"/>
      <c r="AW379" s="12"/>
      <c r="AX379" s="12"/>
      <c r="AY379" s="12"/>
      <c r="AZ379" s="8"/>
    </row>
    <row r="380" spans="1:52" s="21" customFormat="1" ht="16.5" x14ac:dyDescent="0.25">
      <c r="A380" s="159" t="str">
        <f>_xlfn.XLOOKUP(Y380,Mapping!B:B,Mapping!J:J,"Not Found",0,1)</f>
        <v>Optimization</v>
      </c>
      <c r="B380" s="159" t="str">
        <f t="shared" si="30"/>
        <v>LUDBOptimization46121.5722222222</v>
      </c>
      <c r="C380" s="159"/>
      <c r="D380" s="159" t="str">
        <f t="shared" si="31"/>
        <v>export to ara</v>
      </c>
      <c r="E380" s="159" t="str">
        <f t="shared" si="32"/>
        <v>MRPLUDBOptimizationexport to ara</v>
      </c>
      <c r="F380" s="159" t="str">
        <f t="shared" si="33"/>
        <v>MRPLUDBOptimization</v>
      </c>
      <c r="G380" s="218" t="s">
        <v>47</v>
      </c>
      <c r="H380" s="159" t="str">
        <f t="shared" si="34"/>
        <v>Completed</v>
      </c>
      <c r="I380" s="159" t="s">
        <v>47</v>
      </c>
      <c r="J380" s="159" t="str">
        <f t="shared" si="35"/>
        <v>MRPLUDBOptimizationexport to araexport to ara46121.572222222246121.5722222222</v>
      </c>
      <c r="K380" s="218" t="str">
        <f>IF(NOT(ISERROR(HLOOKUP(A380,'MCP-Tracker Old'!$10:$10,1,0))),"Y","N")</f>
        <v>N</v>
      </c>
      <c r="L380" s="159"/>
      <c r="M380" s="159"/>
      <c r="N380" s="159"/>
      <c r="O380" s="2">
        <v>2603</v>
      </c>
      <c r="P380" s="3" t="s">
        <v>526</v>
      </c>
      <c r="Q380" s="3" t="s">
        <v>383</v>
      </c>
      <c r="R380" s="3" t="s">
        <v>89</v>
      </c>
      <c r="S380" s="3" t="s">
        <v>90</v>
      </c>
      <c r="T380" s="4">
        <v>46121.572222222225</v>
      </c>
      <c r="U380" s="4">
        <v>46121.572222222225</v>
      </c>
      <c r="V380" s="4">
        <v>46121.572222222225</v>
      </c>
      <c r="W380" s="4" t="s">
        <v>42</v>
      </c>
      <c r="X380" s="3" t="s">
        <v>43</v>
      </c>
      <c r="Y380" s="4" t="s">
        <v>3789</v>
      </c>
      <c r="Z380" s="2">
        <v>4</v>
      </c>
      <c r="AA380" s="3" t="s">
        <v>91</v>
      </c>
      <c r="AB380" s="5">
        <v>0</v>
      </c>
      <c r="AC380" s="5">
        <v>0</v>
      </c>
      <c r="AD380" s="5">
        <v>0</v>
      </c>
      <c r="AE380" s="5">
        <v>0</v>
      </c>
      <c r="AF380" s="5">
        <v>0</v>
      </c>
      <c r="AG380" s="5">
        <v>0</v>
      </c>
      <c r="AH380" s="6"/>
      <c r="AI380" s="6"/>
      <c r="AJ380" s="7">
        <v>0</v>
      </c>
      <c r="AK380" s="7">
        <v>0</v>
      </c>
      <c r="AL380" s="7">
        <v>0</v>
      </c>
      <c r="AM380" s="7">
        <v>0</v>
      </c>
      <c r="AN380" s="7">
        <v>0</v>
      </c>
      <c r="AO380" s="12"/>
      <c r="AP380" s="12"/>
      <c r="AQ380" s="12"/>
      <c r="AR380" s="12"/>
      <c r="AS380" s="12"/>
      <c r="AT380" s="12"/>
      <c r="AU380" s="12"/>
      <c r="AV380" s="12"/>
      <c r="AW380" s="12"/>
      <c r="AX380" s="12"/>
      <c r="AY380" s="12"/>
      <c r="AZ380" s="8"/>
    </row>
    <row r="381" spans="1:52" s="21" customFormat="1" ht="16.5" x14ac:dyDescent="0.25">
      <c r="A381" s="159" t="str">
        <f>_xlfn.XLOOKUP(Y381,Mapping!B:B,Mapping!J:J,"Not Found",0,1)</f>
        <v>Optimization</v>
      </c>
      <c r="B381" s="159" t="str">
        <f t="shared" si="30"/>
        <v>LUDBOptimization46121.5722222222</v>
      </c>
      <c r="C381" s="159"/>
      <c r="D381" s="159" t="str">
        <f t="shared" si="31"/>
        <v>Light Maintenance</v>
      </c>
      <c r="E381" s="159" t="str">
        <f t="shared" si="32"/>
        <v>MRPLUDBOptimizationLight Maintenance</v>
      </c>
      <c r="F381" s="159" t="str">
        <f t="shared" si="33"/>
        <v>MRPLUDBOptimization</v>
      </c>
      <c r="G381" s="218" t="s">
        <v>47</v>
      </c>
      <c r="H381" s="159" t="str">
        <f t="shared" si="34"/>
        <v>Completed</v>
      </c>
      <c r="I381" s="159" t="s">
        <v>47</v>
      </c>
      <c r="J381" s="159" t="str">
        <f t="shared" si="35"/>
        <v>MRPLUDBOptimizationLight MaintenanceLight Maintenance46121.572222222246121.575</v>
      </c>
      <c r="K381" s="218" t="str">
        <f>IF(NOT(ISERROR(HLOOKUP(A381,'MCP-Tracker Old'!$10:$10,1,0))),"Y","N")</f>
        <v>N</v>
      </c>
      <c r="L381" s="159"/>
      <c r="M381" s="159"/>
      <c r="N381" s="159"/>
      <c r="O381" s="2">
        <v>2603</v>
      </c>
      <c r="P381" s="3" t="s">
        <v>526</v>
      </c>
      <c r="Q381" s="3" t="s">
        <v>383</v>
      </c>
      <c r="R381" s="3" t="s">
        <v>92</v>
      </c>
      <c r="S381" s="3" t="s">
        <v>93</v>
      </c>
      <c r="T381" s="4">
        <v>46121.572222222225</v>
      </c>
      <c r="U381" s="4">
        <v>46121.574999999997</v>
      </c>
      <c r="V381" s="4">
        <v>46121.574999999997</v>
      </c>
      <c r="W381" s="4" t="s">
        <v>3790</v>
      </c>
      <c r="X381" s="3" t="s">
        <v>43</v>
      </c>
      <c r="Y381" s="4" t="s">
        <v>3789</v>
      </c>
      <c r="Z381" s="2">
        <v>3</v>
      </c>
      <c r="AA381" s="3" t="s">
        <v>94</v>
      </c>
      <c r="AB381" s="5">
        <v>7.0000000000000007E-2</v>
      </c>
      <c r="AC381" s="5">
        <v>0</v>
      </c>
      <c r="AD381" s="5">
        <v>7.0000000000000007E-2</v>
      </c>
      <c r="AE381" s="5">
        <v>0</v>
      </c>
      <c r="AF381" s="5">
        <v>0</v>
      </c>
      <c r="AG381" s="5">
        <v>7.0000000000000007E-2</v>
      </c>
      <c r="AH381" s="6"/>
      <c r="AI381" s="6"/>
      <c r="AJ381" s="7">
        <v>0</v>
      </c>
      <c r="AK381" s="7">
        <v>0</v>
      </c>
      <c r="AL381" s="7">
        <v>0</v>
      </c>
      <c r="AM381" s="7">
        <v>0</v>
      </c>
      <c r="AN381" s="7">
        <v>0</v>
      </c>
      <c r="AO381" s="12"/>
      <c r="AP381" s="12"/>
      <c r="AQ381" s="12"/>
      <c r="AR381" s="12"/>
      <c r="AS381" s="12"/>
      <c r="AT381" s="12"/>
      <c r="AU381" s="12"/>
      <c r="AV381" s="12"/>
      <c r="AW381" s="12"/>
      <c r="AX381" s="12"/>
      <c r="AY381" s="12"/>
      <c r="AZ381" s="8"/>
    </row>
    <row r="382" spans="1:52" s="21" customFormat="1" ht="16.5" x14ac:dyDescent="0.25">
      <c r="A382" s="159" t="str">
        <f>_xlfn.XLOOKUP(Y382,Mapping!B:B,Mapping!J:J,"Not Found",0,1)</f>
        <v>Optimization</v>
      </c>
      <c r="B382" s="159" t="str">
        <f t="shared" si="30"/>
        <v>LUDBOptimization46121.575</v>
      </c>
      <c r="C382" s="159"/>
      <c r="D382" s="159" t="str">
        <f t="shared" si="31"/>
        <v>RoM optimization OLAP reports</v>
      </c>
      <c r="E382" s="159" t="str">
        <f t="shared" si="32"/>
        <v>MRPLUDBOptimizationRoM optimization OLAP reports</v>
      </c>
      <c r="F382" s="159" t="str">
        <f t="shared" si="33"/>
        <v>MRPLUDBOptimization</v>
      </c>
      <c r="G382" s="218" t="s">
        <v>47</v>
      </c>
      <c r="H382" s="159" t="str">
        <f t="shared" si="34"/>
        <v>Failed</v>
      </c>
      <c r="I382" s="159" t="s">
        <v>47</v>
      </c>
      <c r="J382" s="159" t="str">
        <f t="shared" si="35"/>
        <v>MRPLUDBOptimizationRoM optimization OLAP reportsRoM optimization OLAP reports46121.57546121.5756944444</v>
      </c>
      <c r="K382" s="218" t="str">
        <f>IF(NOT(ISERROR(HLOOKUP(A382,'MCP-Tracker Old'!$10:$10,1,0))),"Y","N")</f>
        <v>N</v>
      </c>
      <c r="L382" s="159"/>
      <c r="M382" s="159"/>
      <c r="N382" s="159"/>
      <c r="O382" s="2">
        <v>2603</v>
      </c>
      <c r="P382" s="3" t="s">
        <v>526</v>
      </c>
      <c r="Q382" s="3" t="s">
        <v>383</v>
      </c>
      <c r="R382" s="3" t="s">
        <v>544</v>
      </c>
      <c r="S382" s="3" t="s">
        <v>42</v>
      </c>
      <c r="T382" s="4">
        <v>46121.574999999997</v>
      </c>
      <c r="U382" s="4">
        <v>46121.575694444444</v>
      </c>
      <c r="V382" s="4">
        <v>46121.581944444442</v>
      </c>
      <c r="W382" s="4" t="s">
        <v>3790</v>
      </c>
      <c r="X382" s="3" t="s">
        <v>54</v>
      </c>
      <c r="Y382" s="4" t="s">
        <v>3789</v>
      </c>
      <c r="Z382" s="2">
        <v>2</v>
      </c>
      <c r="AA382" s="3" t="s">
        <v>547</v>
      </c>
      <c r="AB382" s="5">
        <v>0.02</v>
      </c>
      <c r="AC382" s="5">
        <v>0.02</v>
      </c>
      <c r="AD382" s="5">
        <v>0</v>
      </c>
      <c r="AE382" s="5">
        <v>0.15</v>
      </c>
      <c r="AF382" s="5">
        <v>0.17</v>
      </c>
      <c r="AG382" s="5">
        <v>0.17</v>
      </c>
      <c r="AH382" s="6"/>
      <c r="AI382" s="6"/>
      <c r="AJ382" s="7">
        <v>0</v>
      </c>
      <c r="AK382" s="7">
        <v>0</v>
      </c>
      <c r="AL382" s="7">
        <v>0</v>
      </c>
      <c r="AM382" s="7">
        <v>0</v>
      </c>
      <c r="AN382" s="7">
        <v>0</v>
      </c>
      <c r="AO382" s="12"/>
      <c r="AP382" s="12"/>
      <c r="AQ382" s="12"/>
      <c r="AR382" s="12"/>
      <c r="AS382" s="12"/>
      <c r="AT382" s="12"/>
      <c r="AU382" s="12"/>
      <c r="AV382" s="12"/>
      <c r="AW382" s="12"/>
      <c r="AX382" s="12"/>
      <c r="AY382" s="12"/>
      <c r="AZ382" s="8"/>
    </row>
    <row r="383" spans="1:52" s="21" customFormat="1" ht="16.5" x14ac:dyDescent="0.25">
      <c r="A383" s="159" t="str">
        <f>_xlfn.XLOOKUP(Y383,Mapping!B:B,Mapping!J:J,"Not Found",0,1)</f>
        <v>Load Compare Spreads</v>
      </c>
      <c r="B383" s="159" t="str">
        <f t="shared" si="30"/>
        <v>NLRBLoad Compare Spreads46121.5777777778</v>
      </c>
      <c r="C383" s="159"/>
      <c r="D383" s="159" t="str">
        <f t="shared" si="31"/>
        <v>load Spreads</v>
      </c>
      <c r="E383" s="159" t="str">
        <f t="shared" si="32"/>
        <v>MCPNLRBLoad Compare Spreadsload Spreads</v>
      </c>
      <c r="F383" s="159" t="str">
        <f t="shared" si="33"/>
        <v>MCPNLRBLoad Compare Spreads</v>
      </c>
      <c r="G383" s="218" t="s">
        <v>47</v>
      </c>
      <c r="H383" s="159" t="str">
        <f t="shared" si="34"/>
        <v>Completed</v>
      </c>
      <c r="I383" s="159" t="s">
        <v>47</v>
      </c>
      <c r="J383" s="159" t="str">
        <f t="shared" si="35"/>
        <v>MCPNLRBLoad Compare Spreadsload Spreadsload Spreads46121.577777777846121.5833333333</v>
      </c>
      <c r="K383" s="218" t="str">
        <f>IF(NOT(ISERROR(HLOOKUP(A383,'MCP-Tracker Old'!$10:$10,1,0))),"Y","N")</f>
        <v>Y</v>
      </c>
      <c r="L383" s="159"/>
      <c r="M383" s="159"/>
      <c r="N383" s="159"/>
      <c r="O383" s="2">
        <v>2603</v>
      </c>
      <c r="P383" s="3" t="s">
        <v>1423</v>
      </c>
      <c r="Q383" s="3" t="s">
        <v>39</v>
      </c>
      <c r="R383" s="3" t="s">
        <v>65</v>
      </c>
      <c r="S383" s="3" t="s">
        <v>66</v>
      </c>
      <c r="T383" s="4">
        <v>46121.577777777777</v>
      </c>
      <c r="U383" s="4">
        <v>46121.583333333336</v>
      </c>
      <c r="V383" s="4">
        <v>46121.583333333336</v>
      </c>
      <c r="W383" s="4" t="s">
        <v>42</v>
      </c>
      <c r="X383" s="3" t="s">
        <v>43</v>
      </c>
      <c r="Y383" s="4" t="s">
        <v>1434</v>
      </c>
      <c r="Z383" s="2">
        <v>1</v>
      </c>
      <c r="AA383" s="3" t="s">
        <v>69</v>
      </c>
      <c r="AB383" s="5">
        <v>0.13</v>
      </c>
      <c r="AC383" s="5">
        <v>0</v>
      </c>
      <c r="AD383" s="5">
        <v>0.13</v>
      </c>
      <c r="AE383" s="5">
        <v>0</v>
      </c>
      <c r="AF383" s="5">
        <v>0</v>
      </c>
      <c r="AG383" s="5">
        <v>0.13</v>
      </c>
      <c r="AH383" s="6"/>
      <c r="AI383" s="6"/>
      <c r="AJ383" s="7">
        <v>0</v>
      </c>
      <c r="AK383" s="7">
        <v>0</v>
      </c>
      <c r="AL383" s="7">
        <v>0</v>
      </c>
      <c r="AM383" s="7">
        <v>0</v>
      </c>
      <c r="AN383" s="7">
        <v>0</v>
      </c>
      <c r="AO383" s="12"/>
      <c r="AP383" s="12"/>
      <c r="AQ383" s="12"/>
      <c r="AR383" s="12"/>
      <c r="AS383" s="12"/>
      <c r="AT383" s="12"/>
      <c r="AU383" s="12"/>
      <c r="AV383" s="12"/>
      <c r="AW383" s="12"/>
      <c r="AX383" s="12"/>
      <c r="AY383" s="12"/>
      <c r="AZ383" s="8"/>
    </row>
    <row r="384" spans="1:52" s="21" customFormat="1" ht="16.5" x14ac:dyDescent="0.25">
      <c r="A384" s="159" t="str">
        <f>_xlfn.XLOOKUP(Y384,Mapping!B:B,Mapping!J:J,"Not Found",0,1)</f>
        <v>Load Compare Spreads</v>
      </c>
      <c r="B384" s="159" t="str">
        <f t="shared" si="30"/>
        <v>NLRB-MIDLoad Compare Spreads46121.5777777778</v>
      </c>
      <c r="C384" s="159"/>
      <c r="D384" s="159" t="str">
        <f t="shared" si="31"/>
        <v>load Spreads</v>
      </c>
      <c r="E384" s="159" t="str">
        <f t="shared" si="32"/>
        <v>MRPNLRB-MIDLoad Compare Spreadsload Spreads</v>
      </c>
      <c r="F384" s="159" t="str">
        <f t="shared" si="33"/>
        <v>MRPNLRB-MIDLoad Compare Spreads</v>
      </c>
      <c r="G384" s="218" t="s">
        <v>47</v>
      </c>
      <c r="H384" s="159" t="str">
        <f t="shared" si="34"/>
        <v>Completed</v>
      </c>
      <c r="I384" s="159" t="s">
        <v>47</v>
      </c>
      <c r="J384" s="159" t="str">
        <f t="shared" si="35"/>
        <v>MRPNLRB-MIDLoad Compare Spreadsload Spreadsload Spreads46121.577777777846121.5840277778</v>
      </c>
      <c r="K384" s="218" t="str">
        <f>IF(NOT(ISERROR(HLOOKUP(A384,'MCP-Tracker Old'!$10:$10,1,0))),"Y","N")</f>
        <v>Y</v>
      </c>
      <c r="L384" s="159"/>
      <c r="M384" s="159"/>
      <c r="N384" s="159"/>
      <c r="O384" s="2">
        <v>2603</v>
      </c>
      <c r="P384" s="3" t="s">
        <v>3649</v>
      </c>
      <c r="Q384" s="3" t="s">
        <v>383</v>
      </c>
      <c r="R384" s="3" t="s">
        <v>65</v>
      </c>
      <c r="S384" s="3" t="s">
        <v>66</v>
      </c>
      <c r="T384" s="4">
        <v>46121.577777777777</v>
      </c>
      <c r="U384" s="4">
        <v>46121.584027777775</v>
      </c>
      <c r="V384" s="4">
        <v>46121.584027777775</v>
      </c>
      <c r="W384" s="4" t="s">
        <v>42</v>
      </c>
      <c r="X384" s="3" t="s">
        <v>43</v>
      </c>
      <c r="Y384" s="4" t="s">
        <v>551</v>
      </c>
      <c r="Z384" s="2">
        <v>1</v>
      </c>
      <c r="AA384" s="3" t="s">
        <v>69</v>
      </c>
      <c r="AB384" s="5">
        <v>0.15</v>
      </c>
      <c r="AC384" s="5">
        <v>0</v>
      </c>
      <c r="AD384" s="5">
        <v>0.15</v>
      </c>
      <c r="AE384" s="5">
        <v>0</v>
      </c>
      <c r="AF384" s="5">
        <v>0</v>
      </c>
      <c r="AG384" s="5">
        <v>0.15</v>
      </c>
      <c r="AH384" s="6"/>
      <c r="AI384" s="6"/>
      <c r="AJ384" s="7">
        <v>0</v>
      </c>
      <c r="AK384" s="7">
        <v>0</v>
      </c>
      <c r="AL384" s="7">
        <v>0</v>
      </c>
      <c r="AM384" s="7">
        <v>0</v>
      </c>
      <c r="AN384" s="7">
        <v>0</v>
      </c>
      <c r="AO384" s="12"/>
      <c r="AP384" s="12"/>
      <c r="AQ384" s="12"/>
      <c r="AR384" s="12"/>
      <c r="AS384" s="12"/>
      <c r="AT384" s="12"/>
      <c r="AU384" s="12"/>
      <c r="AV384" s="12"/>
      <c r="AW384" s="12"/>
      <c r="AX384" s="12"/>
      <c r="AY384" s="12"/>
      <c r="AZ384" s="8"/>
    </row>
    <row r="385" spans="1:52" s="21" customFormat="1" ht="16.5" x14ac:dyDescent="0.25">
      <c r="A385" s="159" t="str">
        <f>_xlfn.XLOOKUP(Y385,Mapping!B:B,Mapping!J:J,"Not Found",0,1)</f>
        <v>Optimization</v>
      </c>
      <c r="B385" s="159" t="str">
        <f t="shared" si="30"/>
        <v>LUDBOptimization46121.5819444444</v>
      </c>
      <c r="C385" s="159"/>
      <c r="D385" s="159" t="str">
        <f t="shared" si="31"/>
        <v>RoM optimization</v>
      </c>
      <c r="E385" s="159" t="str">
        <f t="shared" si="32"/>
        <v>MRPLUDBOptimizationRoM optimization</v>
      </c>
      <c r="F385" s="159" t="str">
        <f t="shared" si="33"/>
        <v>MRPLUDBOptimization</v>
      </c>
      <c r="G385" s="218" t="s">
        <v>47</v>
      </c>
      <c r="H385" s="159" t="str">
        <f t="shared" si="34"/>
        <v>Completed</v>
      </c>
      <c r="I385" s="159" t="s">
        <v>47</v>
      </c>
      <c r="J385" s="159" t="str">
        <f t="shared" si="35"/>
        <v>MRPLUDBOptimizationRoM optimizationRoM optimization46121.581944444446121.5930555556</v>
      </c>
      <c r="K385" s="218" t="str">
        <f>IF(NOT(ISERROR(HLOOKUP(A385,'MCP-Tracker Old'!$10:$10,1,0))),"Y","N")</f>
        <v>N</v>
      </c>
      <c r="L385" s="159"/>
      <c r="M385" s="159"/>
      <c r="N385" s="159"/>
      <c r="O385" s="2">
        <v>2603</v>
      </c>
      <c r="P385" s="3" t="s">
        <v>526</v>
      </c>
      <c r="Q385" s="3" t="s">
        <v>383</v>
      </c>
      <c r="R385" s="3" t="s">
        <v>469</v>
      </c>
      <c r="S385" s="3" t="s">
        <v>42</v>
      </c>
      <c r="T385" s="4">
        <v>46121.581944444442</v>
      </c>
      <c r="U385" s="4">
        <v>46121.593055555553</v>
      </c>
      <c r="V385" s="4">
        <v>46121.581944444442</v>
      </c>
      <c r="W385" s="4" t="s">
        <v>42</v>
      </c>
      <c r="X385" s="3" t="s">
        <v>43</v>
      </c>
      <c r="Y385" s="4" t="s">
        <v>3791</v>
      </c>
      <c r="Z385" s="2">
        <v>4</v>
      </c>
      <c r="AA385" s="3" t="s">
        <v>471</v>
      </c>
      <c r="AB385" s="5">
        <v>0.27</v>
      </c>
      <c r="AC385" s="5">
        <v>0</v>
      </c>
      <c r="AD385" s="5">
        <v>0.27</v>
      </c>
      <c r="AE385" s="5">
        <v>0</v>
      </c>
      <c r="AF385" s="5">
        <v>0</v>
      </c>
      <c r="AG385" s="5">
        <v>0.27</v>
      </c>
      <c r="AH385" s="6"/>
      <c r="AI385" s="6"/>
      <c r="AJ385" s="7">
        <v>0</v>
      </c>
      <c r="AK385" s="7">
        <v>0</v>
      </c>
      <c r="AL385" s="7">
        <v>0</v>
      </c>
      <c r="AM385" s="7">
        <v>0</v>
      </c>
      <c r="AN385" s="7">
        <v>0</v>
      </c>
      <c r="AO385" s="12"/>
      <c r="AP385" s="12"/>
      <c r="AQ385" s="12"/>
      <c r="AR385" s="12"/>
      <c r="AS385" s="12"/>
      <c r="AT385" s="12"/>
      <c r="AU385" s="12"/>
      <c r="AV385" s="12"/>
      <c r="AW385" s="12"/>
      <c r="AX385" s="12"/>
      <c r="AY385" s="12"/>
      <c r="AZ385" s="8"/>
    </row>
    <row r="386" spans="1:52" s="21" customFormat="1" ht="16.5" x14ac:dyDescent="0.25">
      <c r="A386" s="159" t="str">
        <f>_xlfn.XLOOKUP(Y386,Mapping!B:B,Mapping!J:J,"Not Found",0,1)</f>
        <v>Optimization</v>
      </c>
      <c r="B386" s="159" t="str">
        <f t="shared" si="30"/>
        <v>LUDBOptimization46121.5819444444</v>
      </c>
      <c r="C386" s="159"/>
      <c r="D386" s="159" t="str">
        <f t="shared" si="31"/>
        <v>RoM optimization OLAP reports</v>
      </c>
      <c r="E386" s="159" t="str">
        <f t="shared" si="32"/>
        <v>MRPLUDBOptimizationRoM optimization OLAP reports</v>
      </c>
      <c r="F386" s="159" t="str">
        <f t="shared" si="33"/>
        <v>MRPLUDBOptimization</v>
      </c>
      <c r="G386" s="218" t="s">
        <v>47</v>
      </c>
      <c r="H386" s="159" t="str">
        <f t="shared" si="34"/>
        <v>Completed</v>
      </c>
      <c r="I386" s="159" t="s">
        <v>47</v>
      </c>
      <c r="J386" s="159" t="str">
        <f t="shared" si="35"/>
        <v>MRPLUDBOptimizationRoM optimization OLAP reportsRoM optimization OLAP reports46121.581944444446121.5854166667</v>
      </c>
      <c r="K386" s="218" t="str">
        <f>IF(NOT(ISERROR(HLOOKUP(A386,'MCP-Tracker Old'!$10:$10,1,0))),"Y","N")</f>
        <v>N</v>
      </c>
      <c r="L386" s="159"/>
      <c r="M386" s="159"/>
      <c r="N386" s="159"/>
      <c r="O386" s="2">
        <v>2603</v>
      </c>
      <c r="P386" s="3" t="s">
        <v>526</v>
      </c>
      <c r="Q386" s="3" t="s">
        <v>383</v>
      </c>
      <c r="R386" s="3" t="s">
        <v>544</v>
      </c>
      <c r="S386" s="3" t="s">
        <v>545</v>
      </c>
      <c r="T386" s="4">
        <v>46121.581944444442</v>
      </c>
      <c r="U386" s="4">
        <v>46121.585416666669</v>
      </c>
      <c r="V386" s="4">
        <v>46121.593055555553</v>
      </c>
      <c r="W386" s="4" t="s">
        <v>42</v>
      </c>
      <c r="X386" s="3" t="s">
        <v>43</v>
      </c>
      <c r="Y386" s="4" t="s">
        <v>3791</v>
      </c>
      <c r="Z386" s="2">
        <v>3</v>
      </c>
      <c r="AA386" s="3" t="s">
        <v>547</v>
      </c>
      <c r="AB386" s="5">
        <v>0.08</v>
      </c>
      <c r="AC386" s="5">
        <v>0</v>
      </c>
      <c r="AD386" s="5">
        <v>0.08</v>
      </c>
      <c r="AE386" s="5">
        <v>0</v>
      </c>
      <c r="AF386" s="5">
        <v>0</v>
      </c>
      <c r="AG386" s="5">
        <v>0.08</v>
      </c>
      <c r="AH386" s="6"/>
      <c r="AI386" s="6"/>
      <c r="AJ386" s="7">
        <v>0</v>
      </c>
      <c r="AK386" s="7">
        <v>0</v>
      </c>
      <c r="AL386" s="7">
        <v>0</v>
      </c>
      <c r="AM386" s="7">
        <v>0</v>
      </c>
      <c r="AN386" s="7">
        <v>0</v>
      </c>
      <c r="AO386" s="12"/>
      <c r="AP386" s="12"/>
      <c r="AQ386" s="12"/>
      <c r="AR386" s="12"/>
      <c r="AS386" s="12"/>
      <c r="AT386" s="12"/>
      <c r="AU386" s="12"/>
      <c r="AV386" s="12"/>
      <c r="AW386" s="12"/>
      <c r="AX386" s="12"/>
      <c r="AY386" s="12"/>
      <c r="AZ386" s="8"/>
    </row>
    <row r="387" spans="1:52" s="21" customFormat="1" ht="16.5" x14ac:dyDescent="0.25">
      <c r="A387" s="159" t="str">
        <f>_xlfn.XLOOKUP(Y387,Mapping!B:B,Mapping!J:J,"Not Found",0,1)</f>
        <v>Load Compare Spreads</v>
      </c>
      <c r="B387" s="159" t="str">
        <f t="shared" ref="B387:B450" si="36">P387&amp;A387&amp;T387</f>
        <v>NLRBLoad Compare Spreads46121.5833333333</v>
      </c>
      <c r="C387" s="159"/>
      <c r="D387" s="159" t="str">
        <f t="shared" ref="D387:D450" si="37">AA387</f>
        <v>Spreads comparison</v>
      </c>
      <c r="E387" s="159" t="str">
        <f t="shared" ref="E387:E450" si="38">Q387&amp;P387&amp;A387&amp;D387</f>
        <v>MCPNLRBLoad Compare SpreadsSpreads comparison</v>
      </c>
      <c r="F387" s="159" t="str">
        <f t="shared" ref="F387:F450" si="39">Q387&amp;P387&amp;A387</f>
        <v>MCPNLRBLoad Compare Spreads</v>
      </c>
      <c r="G387" s="218" t="s">
        <v>47</v>
      </c>
      <c r="H387" s="159" t="str">
        <f t="shared" ref="H387:H450" si="40">IF(G387="Y","For Rerun",IF(I387&lt;&gt;"",I387,X387))</f>
        <v>Completed</v>
      </c>
      <c r="I387" s="159" t="s">
        <v>47</v>
      </c>
      <c r="J387" s="159" t="str">
        <f t="shared" ref="J387:J450" si="41">Q387&amp;P387&amp;A387&amp;D387&amp;AA387&amp;T387&amp;U387</f>
        <v>MCPNLRBLoad Compare SpreadsSpreads comparisonSpreads comparison46121.583333333346121.5840277778</v>
      </c>
      <c r="K387" s="218" t="str">
        <f>IF(NOT(ISERROR(HLOOKUP(A387,'MCP-Tracker Old'!$10:$10,1,0))),"Y","N")</f>
        <v>Y</v>
      </c>
      <c r="L387" s="159"/>
      <c r="M387" s="159"/>
      <c r="N387" s="159"/>
      <c r="O387" s="2">
        <v>2603</v>
      </c>
      <c r="P387" s="3" t="s">
        <v>1423</v>
      </c>
      <c r="Q387" s="3" t="s">
        <v>39</v>
      </c>
      <c r="R387" s="3" t="s">
        <v>70</v>
      </c>
      <c r="S387" s="3" t="s">
        <v>331</v>
      </c>
      <c r="T387" s="4">
        <v>46121.583333333336</v>
      </c>
      <c r="U387" s="4">
        <v>46121.584027777775</v>
      </c>
      <c r="V387" s="4">
        <v>46121.586111111108</v>
      </c>
      <c r="W387" s="4" t="s">
        <v>42</v>
      </c>
      <c r="X387" s="3" t="s">
        <v>43</v>
      </c>
      <c r="Y387" s="4" t="s">
        <v>1434</v>
      </c>
      <c r="Z387" s="2">
        <v>1</v>
      </c>
      <c r="AA387" s="3" t="s">
        <v>71</v>
      </c>
      <c r="AB387" s="5">
        <v>0.02</v>
      </c>
      <c r="AC387" s="5">
        <v>0</v>
      </c>
      <c r="AD387" s="5">
        <v>0.02</v>
      </c>
      <c r="AE387" s="5">
        <v>0</v>
      </c>
      <c r="AF387" s="5">
        <v>0</v>
      </c>
      <c r="AG387" s="5">
        <v>0.02</v>
      </c>
      <c r="AH387" s="6"/>
      <c r="AI387" s="6"/>
      <c r="AJ387" s="7">
        <v>0</v>
      </c>
      <c r="AK387" s="7">
        <v>0</v>
      </c>
      <c r="AL387" s="7">
        <v>0</v>
      </c>
      <c r="AM387" s="7">
        <v>0</v>
      </c>
      <c r="AN387" s="7">
        <v>0</v>
      </c>
      <c r="AO387" s="12"/>
      <c r="AP387" s="12"/>
      <c r="AQ387" s="12"/>
      <c r="AR387" s="12"/>
      <c r="AS387" s="12"/>
      <c r="AT387" s="12"/>
      <c r="AU387" s="12"/>
      <c r="AV387" s="12"/>
      <c r="AW387" s="12"/>
      <c r="AX387" s="12"/>
      <c r="AY387" s="12"/>
      <c r="AZ387" s="8"/>
    </row>
    <row r="388" spans="1:52" s="21" customFormat="1" ht="16.5" x14ac:dyDescent="0.25">
      <c r="A388" s="159" t="str">
        <f>_xlfn.XLOOKUP(Y388,Mapping!B:B,Mapping!J:J,"Not Found",0,1)</f>
        <v>Load Compare Spreads</v>
      </c>
      <c r="B388" s="159" t="str">
        <f t="shared" si="36"/>
        <v>NLRB-MIDLoad Compare Spreads46121.5840277778</v>
      </c>
      <c r="C388" s="159"/>
      <c r="D388" s="159" t="str">
        <f t="shared" si="37"/>
        <v>Spreads comparison</v>
      </c>
      <c r="E388" s="159" t="str">
        <f t="shared" si="38"/>
        <v>MRPNLRB-MIDLoad Compare SpreadsSpreads comparison</v>
      </c>
      <c r="F388" s="159" t="str">
        <f t="shared" si="39"/>
        <v>MRPNLRB-MIDLoad Compare Spreads</v>
      </c>
      <c r="G388" s="218" t="s">
        <v>47</v>
      </c>
      <c r="H388" s="159" t="str">
        <f t="shared" si="40"/>
        <v>Completed</v>
      </c>
      <c r="I388" s="159" t="s">
        <v>47</v>
      </c>
      <c r="J388" s="159" t="str">
        <f t="shared" si="41"/>
        <v>MRPNLRB-MIDLoad Compare SpreadsSpreads comparisonSpreads comparison46121.584027777846121.5847222222</v>
      </c>
      <c r="K388" s="218" t="str">
        <f>IF(NOT(ISERROR(HLOOKUP(A388,'MCP-Tracker Old'!$10:$10,1,0))),"Y","N")</f>
        <v>Y</v>
      </c>
      <c r="L388" s="159"/>
      <c r="M388" s="159"/>
      <c r="N388" s="159"/>
      <c r="O388" s="2">
        <v>2603</v>
      </c>
      <c r="P388" s="3" t="s">
        <v>3649</v>
      </c>
      <c r="Q388" s="3" t="s">
        <v>383</v>
      </c>
      <c r="R388" s="3" t="s">
        <v>70</v>
      </c>
      <c r="S388" s="3" t="s">
        <v>331</v>
      </c>
      <c r="T388" s="4">
        <v>46121.584027777775</v>
      </c>
      <c r="U388" s="4">
        <v>46121.584722222222</v>
      </c>
      <c r="V388" s="4">
        <v>46121.674305555556</v>
      </c>
      <c r="W388" s="4" t="s">
        <v>42</v>
      </c>
      <c r="X388" s="3" t="s">
        <v>43</v>
      </c>
      <c r="Y388" s="4" t="s">
        <v>551</v>
      </c>
      <c r="Z388" s="2">
        <v>1</v>
      </c>
      <c r="AA388" s="3" t="s">
        <v>71</v>
      </c>
      <c r="AB388" s="5">
        <v>0.02</v>
      </c>
      <c r="AC388" s="5">
        <v>0</v>
      </c>
      <c r="AD388" s="5">
        <v>0.02</v>
      </c>
      <c r="AE388" s="5">
        <v>0</v>
      </c>
      <c r="AF388" s="5">
        <v>0</v>
      </c>
      <c r="AG388" s="5">
        <v>0.02</v>
      </c>
      <c r="AH388" s="6"/>
      <c r="AI388" s="6"/>
      <c r="AJ388" s="7">
        <v>0</v>
      </c>
      <c r="AK388" s="7">
        <v>0</v>
      </c>
      <c r="AL388" s="7">
        <v>0</v>
      </c>
      <c r="AM388" s="7">
        <v>0</v>
      </c>
      <c r="AN388" s="7">
        <v>0</v>
      </c>
      <c r="AO388" s="12"/>
      <c r="AP388" s="12"/>
      <c r="AQ388" s="12"/>
      <c r="AR388" s="12"/>
      <c r="AS388" s="12"/>
      <c r="AT388" s="12"/>
      <c r="AU388" s="12"/>
      <c r="AV388" s="12"/>
      <c r="AW388" s="12"/>
      <c r="AX388" s="12"/>
      <c r="AY388" s="12"/>
      <c r="AZ388" s="8"/>
    </row>
    <row r="389" spans="1:52" s="21" customFormat="1" ht="16.5" x14ac:dyDescent="0.25">
      <c r="A389" s="159" t="str">
        <f>_xlfn.XLOOKUP(Y389,Mapping!B:B,Mapping!J:J,"Not Found",0,1)</f>
        <v>Load Compare MP</v>
      </c>
      <c r="B389" s="159" t="str">
        <f t="shared" si="36"/>
        <v>NLRBLoad Compare MP46121.5861111111</v>
      </c>
      <c r="C389" s="159"/>
      <c r="D389" s="159" t="str">
        <f t="shared" si="37"/>
        <v>load FV Spreads</v>
      </c>
      <c r="E389" s="159" t="str">
        <f t="shared" si="38"/>
        <v>MCPNLRBLoad Compare MPload FV Spreads</v>
      </c>
      <c r="F389" s="159" t="str">
        <f t="shared" si="39"/>
        <v>MCPNLRBLoad Compare MP</v>
      </c>
      <c r="G389" s="218" t="s">
        <v>47</v>
      </c>
      <c r="H389" s="159" t="str">
        <f t="shared" si="40"/>
        <v>Completed</v>
      </c>
      <c r="I389" s="159" t="s">
        <v>47</v>
      </c>
      <c r="J389" s="159" t="str">
        <f t="shared" si="41"/>
        <v>MCPNLRBLoad Compare MPload FV Spreadsload FV Spreads46121.586111111146121.5923611111</v>
      </c>
      <c r="K389" s="218" t="str">
        <f>IF(NOT(ISERROR(HLOOKUP(A389,'MCP-Tracker Old'!$10:$10,1,0))),"Y","N")</f>
        <v>Y</v>
      </c>
      <c r="L389" s="159"/>
      <c r="M389" s="159"/>
      <c r="N389" s="159"/>
      <c r="O389" s="2">
        <v>2603</v>
      </c>
      <c r="P389" s="3" t="s">
        <v>1423</v>
      </c>
      <c r="Q389" s="3" t="s">
        <v>39</v>
      </c>
      <c r="R389" s="3" t="s">
        <v>3792</v>
      </c>
      <c r="S389" s="3" t="s">
        <v>3793</v>
      </c>
      <c r="T389" s="4">
        <v>46121.586111111108</v>
      </c>
      <c r="U389" s="4">
        <v>46121.592361111114</v>
      </c>
      <c r="V389" s="4">
        <v>46121.592361111114</v>
      </c>
      <c r="W389" s="4" t="s">
        <v>42</v>
      </c>
      <c r="X389" s="3" t="s">
        <v>43</v>
      </c>
      <c r="Y389" s="4" t="s">
        <v>2145</v>
      </c>
      <c r="Z389" s="2">
        <v>1</v>
      </c>
      <c r="AA389" s="3" t="s">
        <v>3794</v>
      </c>
      <c r="AB389" s="5">
        <v>0.15</v>
      </c>
      <c r="AC389" s="5">
        <v>0</v>
      </c>
      <c r="AD389" s="5">
        <v>0.15</v>
      </c>
      <c r="AE389" s="5">
        <v>0</v>
      </c>
      <c r="AF389" s="5">
        <v>0</v>
      </c>
      <c r="AG389" s="5">
        <v>0.15</v>
      </c>
      <c r="AH389" s="6"/>
      <c r="AI389" s="6"/>
      <c r="AJ389" s="7">
        <v>0</v>
      </c>
      <c r="AK389" s="7">
        <v>0</v>
      </c>
      <c r="AL389" s="7">
        <v>0</v>
      </c>
      <c r="AM389" s="7">
        <v>0</v>
      </c>
      <c r="AN389" s="7">
        <v>0</v>
      </c>
      <c r="AO389" s="12"/>
      <c r="AP389" s="12"/>
      <c r="AQ389" s="12"/>
      <c r="AR389" s="12"/>
      <c r="AS389" s="12"/>
      <c r="AT389" s="12"/>
      <c r="AU389" s="12"/>
      <c r="AV389" s="12"/>
      <c r="AW389" s="12"/>
      <c r="AX389" s="12"/>
      <c r="AY389" s="12"/>
      <c r="AZ389" s="8"/>
    </row>
    <row r="390" spans="1:52" s="21" customFormat="1" ht="16.5" x14ac:dyDescent="0.25">
      <c r="A390" s="159" t="str">
        <f>_xlfn.XLOOKUP(Y390,Mapping!B:B,Mapping!J:J,"Not Found",0,1)</f>
        <v>Load Compare MP</v>
      </c>
      <c r="B390" s="159" t="str">
        <f t="shared" si="36"/>
        <v>NLRBLoad Compare MP46121.5923611111</v>
      </c>
      <c r="C390" s="159"/>
      <c r="D390" s="159" t="str">
        <f t="shared" si="37"/>
        <v>FV Spreads comparison</v>
      </c>
      <c r="E390" s="159" t="str">
        <f t="shared" si="38"/>
        <v>MCPNLRBLoad Compare MPFV Spreads comparison</v>
      </c>
      <c r="F390" s="159" t="str">
        <f t="shared" si="39"/>
        <v>MCPNLRBLoad Compare MP</v>
      </c>
      <c r="G390" s="218" t="s">
        <v>47</v>
      </c>
      <c r="H390" s="159" t="str">
        <f t="shared" si="40"/>
        <v>Completed</v>
      </c>
      <c r="I390" s="159" t="s">
        <v>47</v>
      </c>
      <c r="J390" s="159" t="str">
        <f t="shared" si="41"/>
        <v>MCPNLRBLoad Compare MPFV Spreads comparisonFV Spreads comparison46121.592361111146121.5923611111</v>
      </c>
      <c r="K390" s="218" t="str">
        <f>IF(NOT(ISERROR(HLOOKUP(A390,'MCP-Tracker Old'!$10:$10,1,0))),"Y","N")</f>
        <v>Y</v>
      </c>
      <c r="L390" s="159"/>
      <c r="M390" s="159"/>
      <c r="N390" s="159"/>
      <c r="O390" s="2">
        <v>2603</v>
      </c>
      <c r="P390" s="3" t="s">
        <v>1423</v>
      </c>
      <c r="Q390" s="3" t="s">
        <v>39</v>
      </c>
      <c r="R390" s="3" t="s">
        <v>3795</v>
      </c>
      <c r="S390" s="3" t="s">
        <v>3796</v>
      </c>
      <c r="T390" s="4">
        <v>46121.592361111114</v>
      </c>
      <c r="U390" s="4">
        <v>46121.592361111114</v>
      </c>
      <c r="V390" s="4">
        <v>46121.68472222222</v>
      </c>
      <c r="W390" s="4" t="s">
        <v>42</v>
      </c>
      <c r="X390" s="3" t="s">
        <v>43</v>
      </c>
      <c r="Y390" s="4" t="s">
        <v>2145</v>
      </c>
      <c r="Z390" s="2">
        <v>1</v>
      </c>
      <c r="AA390" s="3" t="s">
        <v>3797</v>
      </c>
      <c r="AB390" s="5">
        <v>0</v>
      </c>
      <c r="AC390" s="5">
        <v>0</v>
      </c>
      <c r="AD390" s="5">
        <v>0</v>
      </c>
      <c r="AE390" s="5">
        <v>0</v>
      </c>
      <c r="AF390" s="5">
        <v>0</v>
      </c>
      <c r="AG390" s="5">
        <v>0</v>
      </c>
      <c r="AH390" s="6"/>
      <c r="AI390" s="6"/>
      <c r="AJ390" s="7">
        <v>0</v>
      </c>
      <c r="AK390" s="7">
        <v>0</v>
      </c>
      <c r="AL390" s="7">
        <v>0</v>
      </c>
      <c r="AM390" s="7">
        <v>0</v>
      </c>
      <c r="AN390" s="7">
        <v>0</v>
      </c>
      <c r="AO390" s="12"/>
      <c r="AP390" s="12"/>
      <c r="AQ390" s="12"/>
      <c r="AR390" s="12"/>
      <c r="AS390" s="12"/>
      <c r="AT390" s="12"/>
      <c r="AU390" s="12"/>
      <c r="AV390" s="12"/>
      <c r="AW390" s="12"/>
      <c r="AX390" s="12"/>
      <c r="AY390" s="12"/>
      <c r="AZ390" s="8"/>
    </row>
    <row r="391" spans="1:52" s="21" customFormat="1" ht="16.5" x14ac:dyDescent="0.25">
      <c r="A391" s="159" t="str">
        <f>_xlfn.XLOOKUP(Y391,Mapping!B:B,Mapping!J:J,"Not Found",0,1)</f>
        <v>Load to ARA</v>
      </c>
      <c r="B391" s="159" t="str">
        <f t="shared" si="36"/>
        <v>LUDBLoad to ARA46121.5930555556</v>
      </c>
      <c r="C391" s="159"/>
      <c r="D391" s="159" t="str">
        <f t="shared" si="37"/>
        <v>export to ara</v>
      </c>
      <c r="E391" s="159" t="str">
        <f t="shared" si="38"/>
        <v>MRPLUDBLoad to ARAexport to ara</v>
      </c>
      <c r="F391" s="159" t="str">
        <f t="shared" si="39"/>
        <v>MRPLUDBLoad to ARA</v>
      </c>
      <c r="G391" s="218" t="s">
        <v>47</v>
      </c>
      <c r="H391" s="159" t="str">
        <f t="shared" si="40"/>
        <v>Completed</v>
      </c>
      <c r="I391" s="159" t="s">
        <v>47</v>
      </c>
      <c r="J391" s="159" t="str">
        <f t="shared" si="41"/>
        <v>MRPLUDBLoad to ARAexport to araexport to ara46121.593055555646121.5930555556</v>
      </c>
      <c r="K391" s="218" t="str">
        <f>IF(NOT(ISERROR(HLOOKUP(A391,'MCP-Tracker Old'!$10:$10,1,0))),"Y","N")</f>
        <v>N</v>
      </c>
      <c r="L391" s="159"/>
      <c r="M391" s="159"/>
      <c r="N391" s="159"/>
      <c r="O391" s="2">
        <v>2603</v>
      </c>
      <c r="P391" s="3" t="s">
        <v>526</v>
      </c>
      <c r="Q391" s="3" t="s">
        <v>383</v>
      </c>
      <c r="R391" s="3" t="s">
        <v>89</v>
      </c>
      <c r="S391" s="3" t="s">
        <v>90</v>
      </c>
      <c r="T391" s="4">
        <v>46121.593055555553</v>
      </c>
      <c r="U391" s="4">
        <v>46121.593055555553</v>
      </c>
      <c r="V391" s="4" t="s">
        <v>42</v>
      </c>
      <c r="W391" s="4" t="s">
        <v>42</v>
      </c>
      <c r="X391" s="3" t="s">
        <v>43</v>
      </c>
      <c r="Y391" s="4" t="s">
        <v>2674</v>
      </c>
      <c r="Z391" s="2">
        <v>5</v>
      </c>
      <c r="AA391" s="3" t="s">
        <v>91</v>
      </c>
      <c r="AB391" s="5">
        <v>0</v>
      </c>
      <c r="AC391" s="5">
        <v>0</v>
      </c>
      <c r="AD391" s="5">
        <v>0</v>
      </c>
      <c r="AE391" s="5">
        <v>0</v>
      </c>
      <c r="AF391" s="5">
        <v>0</v>
      </c>
      <c r="AG391" s="5">
        <v>0</v>
      </c>
      <c r="AH391" s="6"/>
      <c r="AI391" s="6"/>
      <c r="AJ391" s="7">
        <v>0</v>
      </c>
      <c r="AK391" s="7">
        <v>0</v>
      </c>
      <c r="AL391" s="7">
        <v>0</v>
      </c>
      <c r="AM391" s="7">
        <v>0</v>
      </c>
      <c r="AN391" s="7">
        <v>0</v>
      </c>
      <c r="AO391" s="12"/>
      <c r="AP391" s="12"/>
      <c r="AQ391" s="12"/>
      <c r="AR391" s="12"/>
      <c r="AS391" s="12"/>
      <c r="AT391" s="12"/>
      <c r="AU391" s="12"/>
      <c r="AV391" s="12"/>
      <c r="AW391" s="12"/>
      <c r="AX391" s="12"/>
      <c r="AY391" s="12"/>
      <c r="AZ391" s="8"/>
    </row>
    <row r="392" spans="1:52" s="21" customFormat="1" ht="16.5" x14ac:dyDescent="0.25">
      <c r="A392" s="159" t="str">
        <f>_xlfn.XLOOKUP(Y392,Mapping!B:B,Mapping!J:J,"Not Found",0,1)</f>
        <v>Valuation 1</v>
      </c>
      <c r="B392" s="159" t="str">
        <f t="shared" si="36"/>
        <v>BEDBValuation 146121.5951388889</v>
      </c>
      <c r="C392" s="159"/>
      <c r="D392" s="159" t="str">
        <f t="shared" si="37"/>
        <v>Light Maintenance Portfolio valuation</v>
      </c>
      <c r="E392" s="159" t="str">
        <f t="shared" si="38"/>
        <v>MRPBEDBValuation 1Light Maintenance Portfolio valuation</v>
      </c>
      <c r="F392" s="159" t="str">
        <f t="shared" si="39"/>
        <v>MRPBEDBValuation 1</v>
      </c>
      <c r="G392" s="218" t="s">
        <v>47</v>
      </c>
      <c r="H392" s="159" t="str">
        <f t="shared" si="40"/>
        <v>Completed</v>
      </c>
      <c r="I392" s="159" t="s">
        <v>47</v>
      </c>
      <c r="J392" s="159" t="str">
        <f t="shared" si="41"/>
        <v>MRPBEDBValuation 1Light Maintenance Portfolio valuationLight Maintenance Portfolio valuation46121.595138888946121.6</v>
      </c>
      <c r="K392" s="218" t="str">
        <f>IF(NOT(ISERROR(HLOOKUP(A392,'MCP-Tracker Old'!$10:$10,1,0))),"Y","N")</f>
        <v>N</v>
      </c>
      <c r="L392" s="159"/>
      <c r="M392" s="159"/>
      <c r="N392" s="159"/>
      <c r="O392" s="2">
        <v>2603</v>
      </c>
      <c r="P392" s="3" t="s">
        <v>382</v>
      </c>
      <c r="Q392" s="3" t="s">
        <v>383</v>
      </c>
      <c r="R392" s="3" t="s">
        <v>3761</v>
      </c>
      <c r="S392" s="3" t="s">
        <v>3762</v>
      </c>
      <c r="T392" s="4">
        <v>46121.595138888886</v>
      </c>
      <c r="U392" s="4">
        <v>46121.599999999999</v>
      </c>
      <c r="V392" s="4">
        <v>46121.599999999999</v>
      </c>
      <c r="W392" s="4" t="s">
        <v>42</v>
      </c>
      <c r="X392" s="3" t="s">
        <v>43</v>
      </c>
      <c r="Y392" s="4" t="s">
        <v>429</v>
      </c>
      <c r="Z392" s="2">
        <v>2</v>
      </c>
      <c r="AA392" s="3" t="s">
        <v>3763</v>
      </c>
      <c r="AB392" s="5">
        <v>0.12</v>
      </c>
      <c r="AC392" s="5">
        <v>0</v>
      </c>
      <c r="AD392" s="5">
        <v>0.12</v>
      </c>
      <c r="AE392" s="5">
        <v>0</v>
      </c>
      <c r="AF392" s="5">
        <v>0</v>
      </c>
      <c r="AG392" s="5">
        <v>0.12</v>
      </c>
      <c r="AH392" s="6"/>
      <c r="AI392" s="6"/>
      <c r="AJ392" s="7">
        <v>0</v>
      </c>
      <c r="AK392" s="7">
        <v>0</v>
      </c>
      <c r="AL392" s="7">
        <v>0</v>
      </c>
      <c r="AM392" s="7">
        <v>0</v>
      </c>
      <c r="AN392" s="7">
        <v>0</v>
      </c>
      <c r="AO392" s="12"/>
      <c r="AP392" s="12"/>
      <c r="AQ392" s="12"/>
      <c r="AR392" s="12"/>
      <c r="AS392" s="12"/>
      <c r="AT392" s="12"/>
      <c r="AU392" s="12"/>
      <c r="AV392" s="12"/>
      <c r="AW392" s="12"/>
      <c r="AX392" s="12"/>
      <c r="AY392" s="12"/>
      <c r="AZ392" s="8"/>
    </row>
    <row r="393" spans="1:52" s="21" customFormat="1" ht="16.5" x14ac:dyDescent="0.25">
      <c r="A393" s="159" t="str">
        <f>_xlfn.XLOOKUP(Y393,Mapping!B:B,Mapping!J:J,"Not Found",0,1)</f>
        <v>Valuation (NPV)</v>
      </c>
      <c r="B393" s="159" t="str">
        <f t="shared" si="36"/>
        <v>RODBValuation (NPV)46121.5993055556</v>
      </c>
      <c r="C393" s="159"/>
      <c r="D393" s="159" t="str">
        <f t="shared" si="37"/>
        <v>Light Maintenance</v>
      </c>
      <c r="E393" s="159" t="str">
        <f t="shared" si="38"/>
        <v>MCPRODBValuation (NPV)Light Maintenance</v>
      </c>
      <c r="F393" s="159" t="str">
        <f t="shared" si="39"/>
        <v>MCPRODBValuation (NPV)</v>
      </c>
      <c r="G393" s="218" t="s">
        <v>47</v>
      </c>
      <c r="H393" s="159" t="str">
        <f t="shared" si="40"/>
        <v>Completed</v>
      </c>
      <c r="I393" s="159" t="s">
        <v>47</v>
      </c>
      <c r="J393" s="159" t="str">
        <f t="shared" si="41"/>
        <v>MCPRODBValuation (NPV)Light MaintenanceLight Maintenance46121.599305555646121.6083333333</v>
      </c>
      <c r="K393" s="218" t="str">
        <f>IF(NOT(ISERROR(HLOOKUP(A393,'MCP-Tracker Old'!$10:$10,1,0))),"Y","N")</f>
        <v>Y</v>
      </c>
      <c r="L393" s="159"/>
      <c r="M393" s="159"/>
      <c r="N393" s="159"/>
      <c r="O393" s="2">
        <v>2603</v>
      </c>
      <c r="P393" s="3" t="s">
        <v>326</v>
      </c>
      <c r="Q393" s="3" t="s">
        <v>39</v>
      </c>
      <c r="R393" s="3" t="s">
        <v>92</v>
      </c>
      <c r="S393" s="3" t="s">
        <v>93</v>
      </c>
      <c r="T393" s="4">
        <v>46121.599305555559</v>
      </c>
      <c r="U393" s="4">
        <v>46121.60833333333</v>
      </c>
      <c r="V393" s="4">
        <v>46121.60833333333</v>
      </c>
      <c r="W393" s="4" t="s">
        <v>42</v>
      </c>
      <c r="X393" s="3" t="s">
        <v>43</v>
      </c>
      <c r="Y393" s="4" t="s">
        <v>342</v>
      </c>
      <c r="Z393" s="2">
        <v>1</v>
      </c>
      <c r="AA393" s="3" t="s">
        <v>94</v>
      </c>
      <c r="AB393" s="5">
        <v>0.22</v>
      </c>
      <c r="AC393" s="5">
        <v>0</v>
      </c>
      <c r="AD393" s="5">
        <v>0.22</v>
      </c>
      <c r="AE393" s="5">
        <v>0</v>
      </c>
      <c r="AF393" s="5">
        <v>0</v>
      </c>
      <c r="AG393" s="5">
        <v>0.22</v>
      </c>
      <c r="AH393" s="6"/>
      <c r="AI393" s="6"/>
      <c r="AJ393" s="7">
        <v>0</v>
      </c>
      <c r="AK393" s="7">
        <v>0</v>
      </c>
      <c r="AL393" s="7">
        <v>0</v>
      </c>
      <c r="AM393" s="7">
        <v>0</v>
      </c>
      <c r="AN393" s="7">
        <v>0</v>
      </c>
      <c r="AO393" s="12"/>
      <c r="AP393" s="12"/>
      <c r="AQ393" s="12"/>
      <c r="AR393" s="12"/>
      <c r="AS393" s="12"/>
      <c r="AT393" s="12"/>
      <c r="AU393" s="12"/>
      <c r="AV393" s="12"/>
      <c r="AW393" s="12"/>
      <c r="AX393" s="12"/>
      <c r="AY393" s="12"/>
      <c r="AZ393" s="8"/>
    </row>
    <row r="394" spans="1:52" s="21" customFormat="1" ht="16.5" x14ac:dyDescent="0.25">
      <c r="A394" s="159" t="str">
        <f>_xlfn.XLOOKUP(Y394,Mapping!B:B,Mapping!J:J,"Not Found",0,1)</f>
        <v>Valuation 1</v>
      </c>
      <c r="B394" s="159" t="str">
        <f t="shared" si="36"/>
        <v>BEDBValuation 146121.6</v>
      </c>
      <c r="C394" s="159"/>
      <c r="D394" s="159" t="str">
        <f t="shared" si="37"/>
        <v>NPV run OLAP exports</v>
      </c>
      <c r="E394" s="159" t="str">
        <f t="shared" si="38"/>
        <v>MRPBEDBValuation 1NPV run OLAP exports</v>
      </c>
      <c r="F394" s="159" t="str">
        <f t="shared" si="39"/>
        <v>MRPBEDBValuation 1</v>
      </c>
      <c r="G394" s="218" t="s">
        <v>47</v>
      </c>
      <c r="H394" s="159" t="str">
        <f t="shared" si="40"/>
        <v>Completed</v>
      </c>
      <c r="I394" s="159" t="s">
        <v>47</v>
      </c>
      <c r="J394" s="159" t="str">
        <f t="shared" si="41"/>
        <v>MRPBEDBValuation 1NPV run OLAP exportsNPV run OLAP exports46121.646121.625</v>
      </c>
      <c r="K394" s="218" t="str">
        <f>IF(NOT(ISERROR(HLOOKUP(A394,'MCP-Tracker Old'!$10:$10,1,0))),"Y","N")</f>
        <v>N</v>
      </c>
      <c r="L394" s="159"/>
      <c r="M394" s="159"/>
      <c r="N394" s="159"/>
      <c r="O394" s="2">
        <v>2603</v>
      </c>
      <c r="P394" s="3" t="s">
        <v>382</v>
      </c>
      <c r="Q394" s="3" t="s">
        <v>383</v>
      </c>
      <c r="R394" s="3" t="s">
        <v>3764</v>
      </c>
      <c r="S394" s="3" t="s">
        <v>3765</v>
      </c>
      <c r="T394" s="4">
        <v>46121.599999999999</v>
      </c>
      <c r="U394" s="4">
        <v>46121.625</v>
      </c>
      <c r="V394" s="4">
        <v>46121.625</v>
      </c>
      <c r="W394" s="4" t="s">
        <v>42</v>
      </c>
      <c r="X394" s="3" t="s">
        <v>43</v>
      </c>
      <c r="Y394" s="4" t="s">
        <v>429</v>
      </c>
      <c r="Z394" s="2">
        <v>2</v>
      </c>
      <c r="AA394" s="3" t="s">
        <v>3766</v>
      </c>
      <c r="AB394" s="5">
        <v>0.6</v>
      </c>
      <c r="AC394" s="5">
        <v>0</v>
      </c>
      <c r="AD394" s="5">
        <v>0.6</v>
      </c>
      <c r="AE394" s="5">
        <v>0</v>
      </c>
      <c r="AF394" s="5">
        <v>0</v>
      </c>
      <c r="AG394" s="5">
        <v>0.6</v>
      </c>
      <c r="AH394" s="6"/>
      <c r="AI394" s="6"/>
      <c r="AJ394" s="7">
        <v>0</v>
      </c>
      <c r="AK394" s="7">
        <v>0</v>
      </c>
      <c r="AL394" s="7">
        <v>0</v>
      </c>
      <c r="AM394" s="7">
        <v>0</v>
      </c>
      <c r="AN394" s="7">
        <v>0</v>
      </c>
      <c r="AO394" s="12"/>
      <c r="AP394" s="12"/>
      <c r="AQ394" s="12"/>
      <c r="AR394" s="12"/>
      <c r="AS394" s="12"/>
      <c r="AT394" s="12"/>
      <c r="AU394" s="12"/>
      <c r="AV394" s="12"/>
      <c r="AW394" s="12"/>
      <c r="AX394" s="12"/>
      <c r="AY394" s="12"/>
      <c r="AZ394" s="8"/>
    </row>
    <row r="395" spans="1:52" s="21" customFormat="1" ht="16.5" x14ac:dyDescent="0.25">
      <c r="A395" s="159" t="str">
        <f>_xlfn.XLOOKUP(Y395,Mapping!B:B,Mapping!J:J,"Not Found",0,1)</f>
        <v>Load Pos</v>
      </c>
      <c r="B395" s="159" t="str">
        <f t="shared" si="36"/>
        <v>PLDBLoad Pos46121.6020833333</v>
      </c>
      <c r="C395" s="159"/>
      <c r="D395" s="159" t="str">
        <f t="shared" si="37"/>
        <v>load NTG</v>
      </c>
      <c r="E395" s="159" t="str">
        <f t="shared" si="38"/>
        <v>MCPPLDBLoad Posload NTG</v>
      </c>
      <c r="F395" s="159" t="str">
        <f t="shared" si="39"/>
        <v>MCPPLDBLoad Pos</v>
      </c>
      <c r="G395" s="218" t="s">
        <v>47</v>
      </c>
      <c r="H395" s="159" t="str">
        <f t="shared" si="40"/>
        <v>Completed</v>
      </c>
      <c r="I395" s="159" t="s">
        <v>47</v>
      </c>
      <c r="J395" s="159" t="str">
        <f t="shared" si="41"/>
        <v>MCPPLDBLoad Posload NTGload NTG46121.602083333346121.6020833333</v>
      </c>
      <c r="K395" s="218" t="str">
        <f>IF(NOT(ISERROR(HLOOKUP(A395,'MCP-Tracker Old'!$10:$10,1,0))),"Y","N")</f>
        <v>Y</v>
      </c>
      <c r="L395" s="159"/>
      <c r="M395" s="159"/>
      <c r="N395" s="159"/>
      <c r="O395" s="2">
        <v>2603</v>
      </c>
      <c r="P395" s="3" t="s">
        <v>1626</v>
      </c>
      <c r="Q395" s="3" t="s">
        <v>39</v>
      </c>
      <c r="R395" s="3" t="s">
        <v>3656</v>
      </c>
      <c r="S395" s="3" t="s">
        <v>3657</v>
      </c>
      <c r="T395" s="4">
        <v>46121.602083333331</v>
      </c>
      <c r="U395" s="4">
        <v>46121.602083333331</v>
      </c>
      <c r="V395" s="4">
        <v>46121.602083333331</v>
      </c>
      <c r="W395" s="4" t="s">
        <v>42</v>
      </c>
      <c r="X395" s="3" t="s">
        <v>43</v>
      </c>
      <c r="Y395" s="4" t="s">
        <v>1386</v>
      </c>
      <c r="Z395" s="2">
        <v>1</v>
      </c>
      <c r="AA395" s="3" t="s">
        <v>1958</v>
      </c>
      <c r="AB395" s="5">
        <v>0</v>
      </c>
      <c r="AC395" s="5">
        <v>0</v>
      </c>
      <c r="AD395" s="5">
        <v>0</v>
      </c>
      <c r="AE395" s="5">
        <v>0</v>
      </c>
      <c r="AF395" s="5">
        <v>0</v>
      </c>
      <c r="AG395" s="5">
        <v>0</v>
      </c>
      <c r="AH395" s="6"/>
      <c r="AI395" s="6"/>
      <c r="AJ395" s="7">
        <v>0</v>
      </c>
      <c r="AK395" s="7">
        <v>0</v>
      </c>
      <c r="AL395" s="7">
        <v>0</v>
      </c>
      <c r="AM395" s="7">
        <v>0</v>
      </c>
      <c r="AN395" s="7">
        <v>0</v>
      </c>
      <c r="AO395" s="12"/>
      <c r="AP395" s="12"/>
      <c r="AQ395" s="12"/>
      <c r="AR395" s="12"/>
      <c r="AS395" s="12"/>
      <c r="AT395" s="12"/>
      <c r="AU395" s="12"/>
      <c r="AV395" s="12"/>
      <c r="AW395" s="12"/>
      <c r="AX395" s="12"/>
      <c r="AY395" s="12"/>
      <c r="AZ395" s="8"/>
    </row>
    <row r="396" spans="1:52" s="21" customFormat="1" ht="16.5" x14ac:dyDescent="0.25">
      <c r="A396" s="159" t="str">
        <f>_xlfn.XLOOKUP(Y396,Mapping!B:B,Mapping!J:J,"Not Found",0,1)</f>
        <v>Load Pos</v>
      </c>
      <c r="B396" s="159" t="str">
        <f t="shared" si="36"/>
        <v>PLDBLoad Pos46121.6020833333</v>
      </c>
      <c r="C396" s="159"/>
      <c r="D396" s="159" t="str">
        <f t="shared" si="37"/>
        <v>Stratification</v>
      </c>
      <c r="E396" s="159" t="str">
        <f t="shared" si="38"/>
        <v>MCPPLDBLoad PosStratification</v>
      </c>
      <c r="F396" s="159" t="str">
        <f t="shared" si="39"/>
        <v>MCPPLDBLoad Pos</v>
      </c>
      <c r="G396" s="218" t="s">
        <v>47</v>
      </c>
      <c r="H396" s="159" t="str">
        <f t="shared" si="40"/>
        <v>Completed</v>
      </c>
      <c r="I396" s="159" t="s">
        <v>47</v>
      </c>
      <c r="J396" s="159" t="str">
        <f t="shared" si="41"/>
        <v>MCPPLDBLoad PosStratificationStratification46121.602083333346121.6069444444</v>
      </c>
      <c r="K396" s="218" t="str">
        <f>IF(NOT(ISERROR(HLOOKUP(A396,'MCP-Tracker Old'!$10:$10,1,0))),"Y","N")</f>
        <v>Y</v>
      </c>
      <c r="L396" s="159"/>
      <c r="M396" s="159"/>
      <c r="N396" s="159"/>
      <c r="O396" s="2">
        <v>2603</v>
      </c>
      <c r="P396" s="3" t="s">
        <v>1626</v>
      </c>
      <c r="Q396" s="3" t="s">
        <v>39</v>
      </c>
      <c r="R396" s="3" t="s">
        <v>76</v>
      </c>
      <c r="S396" s="3" t="s">
        <v>77</v>
      </c>
      <c r="T396" s="4">
        <v>46121.602083333331</v>
      </c>
      <c r="U396" s="4">
        <v>46121.606944444444</v>
      </c>
      <c r="V396" s="4">
        <v>46121.606944444444</v>
      </c>
      <c r="W396" s="4" t="s">
        <v>42</v>
      </c>
      <c r="X396" s="3" t="s">
        <v>43</v>
      </c>
      <c r="Y396" s="4" t="s">
        <v>1386</v>
      </c>
      <c r="Z396" s="2">
        <v>1</v>
      </c>
      <c r="AA396" s="3" t="s">
        <v>78</v>
      </c>
      <c r="AB396" s="5">
        <v>0.12</v>
      </c>
      <c r="AC396" s="5">
        <v>0</v>
      </c>
      <c r="AD396" s="5">
        <v>0.12</v>
      </c>
      <c r="AE396" s="5">
        <v>0</v>
      </c>
      <c r="AF396" s="5">
        <v>0</v>
      </c>
      <c r="AG396" s="5">
        <v>0.12</v>
      </c>
      <c r="AH396" s="6"/>
      <c r="AI396" s="6"/>
      <c r="AJ396" s="7">
        <v>0</v>
      </c>
      <c r="AK396" s="7">
        <v>0</v>
      </c>
      <c r="AL396" s="7">
        <v>0</v>
      </c>
      <c r="AM396" s="7">
        <v>0</v>
      </c>
      <c r="AN396" s="7">
        <v>0</v>
      </c>
      <c r="AO396" s="12"/>
      <c r="AP396" s="12"/>
      <c r="AQ396" s="12"/>
      <c r="AR396" s="12"/>
      <c r="AS396" s="12"/>
      <c r="AT396" s="12"/>
      <c r="AU396" s="12"/>
      <c r="AV396" s="12"/>
      <c r="AW396" s="12"/>
      <c r="AX396" s="12"/>
      <c r="AY396" s="12"/>
      <c r="AZ396" s="8"/>
    </row>
    <row r="397" spans="1:52" s="21" customFormat="1" ht="16.5" x14ac:dyDescent="0.25">
      <c r="A397" s="159" t="str">
        <f>_xlfn.XLOOKUP(Y397,Mapping!B:B,Mapping!J:J,"Not Found",0,1)</f>
        <v>Load Pos</v>
      </c>
      <c r="B397" s="159" t="str">
        <f t="shared" si="36"/>
        <v>PLDBLoad Pos46121.6069444444</v>
      </c>
      <c r="C397" s="159"/>
      <c r="D397" s="159" t="str">
        <f t="shared" si="37"/>
        <v>export to ara</v>
      </c>
      <c r="E397" s="159" t="str">
        <f t="shared" si="38"/>
        <v>MCPPLDBLoad Posexport to ara</v>
      </c>
      <c r="F397" s="159" t="str">
        <f t="shared" si="39"/>
        <v>MCPPLDBLoad Pos</v>
      </c>
      <c r="G397" s="218" t="s">
        <v>47</v>
      </c>
      <c r="H397" s="159" t="str">
        <f t="shared" si="40"/>
        <v>Completed</v>
      </c>
      <c r="I397" s="159" t="s">
        <v>47</v>
      </c>
      <c r="J397" s="159" t="str">
        <f t="shared" si="41"/>
        <v>MCPPLDBLoad Posexport to araexport to ara46121.606944444446121.6083333333</v>
      </c>
      <c r="K397" s="218" t="str">
        <f>IF(NOT(ISERROR(HLOOKUP(A397,'MCP-Tracker Old'!$10:$10,1,0))),"Y","N")</f>
        <v>Y</v>
      </c>
      <c r="L397" s="159"/>
      <c r="M397" s="159"/>
      <c r="N397" s="159"/>
      <c r="O397" s="2">
        <v>2603</v>
      </c>
      <c r="P397" s="3" t="s">
        <v>1626</v>
      </c>
      <c r="Q397" s="3" t="s">
        <v>39</v>
      </c>
      <c r="R397" s="3" t="s">
        <v>89</v>
      </c>
      <c r="S397" s="3" t="s">
        <v>90</v>
      </c>
      <c r="T397" s="4">
        <v>46121.606944444444</v>
      </c>
      <c r="U397" s="4">
        <v>46121.60833333333</v>
      </c>
      <c r="V397" s="4">
        <v>46121.609027777777</v>
      </c>
      <c r="W397" s="4" t="s">
        <v>42</v>
      </c>
      <c r="X397" s="3" t="s">
        <v>43</v>
      </c>
      <c r="Y397" s="4" t="s">
        <v>1386</v>
      </c>
      <c r="Z397" s="2">
        <v>1</v>
      </c>
      <c r="AA397" s="3" t="s">
        <v>91</v>
      </c>
      <c r="AB397" s="5">
        <v>0.03</v>
      </c>
      <c r="AC397" s="5">
        <v>0</v>
      </c>
      <c r="AD397" s="5">
        <v>0.03</v>
      </c>
      <c r="AE397" s="5">
        <v>0</v>
      </c>
      <c r="AF397" s="5">
        <v>0</v>
      </c>
      <c r="AG397" s="5">
        <v>0.03</v>
      </c>
      <c r="AH397" s="6"/>
      <c r="AI397" s="6"/>
      <c r="AJ397" s="7">
        <v>0</v>
      </c>
      <c r="AK397" s="7">
        <v>0</v>
      </c>
      <c r="AL397" s="7">
        <v>0</v>
      </c>
      <c r="AM397" s="7">
        <v>0</v>
      </c>
      <c r="AN397" s="7">
        <v>0</v>
      </c>
      <c r="AO397" s="12"/>
      <c r="AP397" s="12"/>
      <c r="AQ397" s="12"/>
      <c r="AR397" s="12"/>
      <c r="AS397" s="12"/>
      <c r="AT397" s="12"/>
      <c r="AU397" s="12"/>
      <c r="AV397" s="12"/>
      <c r="AW397" s="12"/>
      <c r="AX397" s="12"/>
      <c r="AY397" s="12"/>
      <c r="AZ397" s="8"/>
    </row>
    <row r="398" spans="1:52" s="21" customFormat="1" ht="16.5" x14ac:dyDescent="0.25">
      <c r="A398" s="159" t="str">
        <f>_xlfn.XLOOKUP(Y398,Mapping!B:B,Mapping!J:J,"Not Found",0,1)</f>
        <v>CSRBB Planning</v>
      </c>
      <c r="B398" s="159" t="str">
        <f t="shared" si="36"/>
        <v>AUDBCSRBB Planning46121.6076388889</v>
      </c>
      <c r="C398" s="159"/>
      <c r="D398" s="159" t="str">
        <f t="shared" si="37"/>
        <v>CSRBB Planning Run</v>
      </c>
      <c r="E398" s="159" t="str">
        <f t="shared" si="38"/>
        <v>MCPAUDBCSRBB PlanningCSRBB Planning Run</v>
      </c>
      <c r="F398" s="159" t="str">
        <f t="shared" si="39"/>
        <v>MCPAUDBCSRBB Planning</v>
      </c>
      <c r="G398" s="218" t="s">
        <v>47</v>
      </c>
      <c r="H398" s="159" t="str">
        <f t="shared" si="40"/>
        <v>Completed</v>
      </c>
      <c r="I398" s="159" t="s">
        <v>47</v>
      </c>
      <c r="J398" s="159" t="str">
        <f t="shared" si="41"/>
        <v>MCPAUDBCSRBB PlanningCSRBB Planning RunCSRBB Planning Run46121.607638888946121.6416666667</v>
      </c>
      <c r="K398" s="218" t="str">
        <f>IF(NOT(ISERROR(HLOOKUP(A398,'MCP-Tracker Old'!$10:$10,1,0))),"Y","N")</f>
        <v>Y</v>
      </c>
      <c r="L398" s="159"/>
      <c r="M398" s="159"/>
      <c r="N398" s="159"/>
      <c r="O398" s="2">
        <v>2603</v>
      </c>
      <c r="P398" s="3" t="s">
        <v>38</v>
      </c>
      <c r="Q398" s="3" t="s">
        <v>39</v>
      </c>
      <c r="R398" s="3" t="s">
        <v>109</v>
      </c>
      <c r="S398" s="3" t="s">
        <v>110</v>
      </c>
      <c r="T398" s="4">
        <v>46121.607638888891</v>
      </c>
      <c r="U398" s="4">
        <v>46121.64166666667</v>
      </c>
      <c r="V398" s="4">
        <v>46121.64166666667</v>
      </c>
      <c r="W398" s="4" t="s">
        <v>42</v>
      </c>
      <c r="X398" s="3" t="s">
        <v>43</v>
      </c>
      <c r="Y398" s="4" t="s">
        <v>105</v>
      </c>
      <c r="Z398" s="2">
        <v>1</v>
      </c>
      <c r="AA398" s="3" t="s">
        <v>111</v>
      </c>
      <c r="AB398" s="5">
        <v>0.82</v>
      </c>
      <c r="AC398" s="5">
        <v>0</v>
      </c>
      <c r="AD398" s="5">
        <v>0.82</v>
      </c>
      <c r="AE398" s="5">
        <v>0</v>
      </c>
      <c r="AF398" s="5">
        <v>0</v>
      </c>
      <c r="AG398" s="5">
        <v>0.82</v>
      </c>
      <c r="AH398" s="6"/>
      <c r="AI398" s="6"/>
      <c r="AJ398" s="7">
        <v>0</v>
      </c>
      <c r="AK398" s="7">
        <v>0</v>
      </c>
      <c r="AL398" s="7">
        <v>0</v>
      </c>
      <c r="AM398" s="7">
        <v>0</v>
      </c>
      <c r="AN398" s="7">
        <v>0</v>
      </c>
      <c r="AO398" s="12"/>
      <c r="AP398" s="12"/>
      <c r="AQ398" s="12"/>
      <c r="AR398" s="12"/>
      <c r="AS398" s="12"/>
      <c r="AT398" s="12"/>
      <c r="AU398" s="12"/>
      <c r="AV398" s="12"/>
      <c r="AW398" s="12"/>
      <c r="AX398" s="12"/>
      <c r="AY398" s="12"/>
      <c r="AZ398" s="8"/>
    </row>
    <row r="399" spans="1:52" s="21" customFormat="1" ht="16.5" x14ac:dyDescent="0.25">
      <c r="A399" s="159" t="str">
        <f>_xlfn.XLOOKUP(Y399,Mapping!B:B,Mapping!J:J,"Not Found",0,1)</f>
        <v>Valuation (NPV)</v>
      </c>
      <c r="B399" s="159" t="str">
        <f t="shared" si="36"/>
        <v>RODBValuation (NPV)46121.6083333333</v>
      </c>
      <c r="C399" s="159"/>
      <c r="D399" s="159" t="str">
        <f t="shared" si="37"/>
        <v>valuation report exports</v>
      </c>
      <c r="E399" s="159" t="str">
        <f t="shared" si="38"/>
        <v>MCPRODBValuation (NPV)valuation report exports</v>
      </c>
      <c r="F399" s="159" t="str">
        <f t="shared" si="39"/>
        <v>MCPRODBValuation (NPV)</v>
      </c>
      <c r="G399" s="218" t="s">
        <v>47</v>
      </c>
      <c r="H399" s="159" t="str">
        <f t="shared" si="40"/>
        <v>Completed</v>
      </c>
      <c r="I399" s="159" t="s">
        <v>47</v>
      </c>
      <c r="J399" s="159" t="str">
        <f t="shared" si="41"/>
        <v>MCPRODBValuation (NPV)valuation report exportsvaluation report exports46121.608333333346121.6138888889</v>
      </c>
      <c r="K399" s="218" t="str">
        <f>IF(NOT(ISERROR(HLOOKUP(A399,'MCP-Tracker Old'!$10:$10,1,0))),"Y","N")</f>
        <v>Y</v>
      </c>
      <c r="L399" s="159"/>
      <c r="M399" s="159"/>
      <c r="N399" s="159"/>
      <c r="O399" s="2">
        <v>2603</v>
      </c>
      <c r="P399" s="3" t="s">
        <v>326</v>
      </c>
      <c r="Q399" s="3" t="s">
        <v>39</v>
      </c>
      <c r="R399" s="3" t="s">
        <v>182</v>
      </c>
      <c r="S399" s="3" t="s">
        <v>183</v>
      </c>
      <c r="T399" s="4">
        <v>46121.60833333333</v>
      </c>
      <c r="U399" s="4">
        <v>46121.613888888889</v>
      </c>
      <c r="V399" s="4">
        <v>46121.613888888889</v>
      </c>
      <c r="W399" s="4" t="s">
        <v>42</v>
      </c>
      <c r="X399" s="3" t="s">
        <v>43</v>
      </c>
      <c r="Y399" s="4" t="s">
        <v>342</v>
      </c>
      <c r="Z399" s="2">
        <v>1</v>
      </c>
      <c r="AA399" s="3" t="s">
        <v>184</v>
      </c>
      <c r="AB399" s="5">
        <v>0.13</v>
      </c>
      <c r="AC399" s="5">
        <v>0</v>
      </c>
      <c r="AD399" s="5">
        <v>0.13</v>
      </c>
      <c r="AE399" s="5">
        <v>0</v>
      </c>
      <c r="AF399" s="5">
        <v>0</v>
      </c>
      <c r="AG399" s="5">
        <v>0.13</v>
      </c>
      <c r="AH399" s="6"/>
      <c r="AI399" s="6"/>
      <c r="AJ399" s="7">
        <v>0</v>
      </c>
      <c r="AK399" s="7">
        <v>0</v>
      </c>
      <c r="AL399" s="7">
        <v>0</v>
      </c>
      <c r="AM399" s="7">
        <v>0</v>
      </c>
      <c r="AN399" s="7">
        <v>0</v>
      </c>
      <c r="AO399" s="12"/>
      <c r="AP399" s="12"/>
      <c r="AQ399" s="12"/>
      <c r="AR399" s="12"/>
      <c r="AS399" s="12"/>
      <c r="AT399" s="12"/>
      <c r="AU399" s="12"/>
      <c r="AV399" s="12"/>
      <c r="AW399" s="12"/>
      <c r="AX399" s="12"/>
      <c r="AY399" s="12"/>
      <c r="AZ399" s="8"/>
    </row>
    <row r="400" spans="1:52" s="21" customFormat="1" ht="16.5" x14ac:dyDescent="0.25">
      <c r="A400" s="159" t="str">
        <f>_xlfn.XLOOKUP(Y400,Mapping!B:B,Mapping!J:J,"Not Found",0,1)</f>
        <v>POS MCP Export</v>
      </c>
      <c r="B400" s="159" t="str">
        <f t="shared" si="36"/>
        <v>PLDBPOS MCP Export46121.6090277778</v>
      </c>
      <c r="C400" s="159"/>
      <c r="D400" s="159" t="str">
        <f t="shared" si="37"/>
        <v>Position report OLAP exports</v>
      </c>
      <c r="E400" s="159" t="str">
        <f t="shared" si="38"/>
        <v>MCPPLDBPOS MCP ExportPosition report OLAP exports</v>
      </c>
      <c r="F400" s="159" t="str">
        <f t="shared" si="39"/>
        <v>MCPPLDBPOS MCP Export</v>
      </c>
      <c r="G400" s="218" t="s">
        <v>47</v>
      </c>
      <c r="H400" s="159" t="str">
        <f t="shared" si="40"/>
        <v>Completed</v>
      </c>
      <c r="I400" s="159" t="s">
        <v>47</v>
      </c>
      <c r="J400" s="159" t="str">
        <f t="shared" si="41"/>
        <v>MCPPLDBPOS MCP ExportPosition report OLAP exportsPosition report OLAP exports46121.609027777846121.6173611111</v>
      </c>
      <c r="K400" s="218" t="str">
        <f>IF(NOT(ISERROR(HLOOKUP(A400,'MCP-Tracker Old'!$10:$10,1,0))),"Y","N")</f>
        <v>N</v>
      </c>
      <c r="L400" s="159"/>
      <c r="M400" s="159"/>
      <c r="N400" s="159"/>
      <c r="O400" s="2">
        <v>2603</v>
      </c>
      <c r="P400" s="3" t="s">
        <v>1626</v>
      </c>
      <c r="Q400" s="3" t="s">
        <v>39</v>
      </c>
      <c r="R400" s="3" t="s">
        <v>79</v>
      </c>
      <c r="S400" s="3" t="s">
        <v>80</v>
      </c>
      <c r="T400" s="4">
        <v>46121.609027777777</v>
      </c>
      <c r="U400" s="4">
        <v>46121.617361111108</v>
      </c>
      <c r="V400" s="4">
        <v>46121.618055555555</v>
      </c>
      <c r="W400" s="4" t="s">
        <v>42</v>
      </c>
      <c r="X400" s="3" t="s">
        <v>43</v>
      </c>
      <c r="Y400" s="4" t="s">
        <v>1392</v>
      </c>
      <c r="Z400" s="2">
        <v>1</v>
      </c>
      <c r="AA400" s="3" t="s">
        <v>81</v>
      </c>
      <c r="AB400" s="5">
        <v>0.2</v>
      </c>
      <c r="AC400" s="5">
        <v>0</v>
      </c>
      <c r="AD400" s="5">
        <v>0.2</v>
      </c>
      <c r="AE400" s="5">
        <v>0</v>
      </c>
      <c r="AF400" s="5">
        <v>0</v>
      </c>
      <c r="AG400" s="5">
        <v>0.2</v>
      </c>
      <c r="AH400" s="6"/>
      <c r="AI400" s="6"/>
      <c r="AJ400" s="7">
        <v>0</v>
      </c>
      <c r="AK400" s="7">
        <v>0</v>
      </c>
      <c r="AL400" s="7">
        <v>0</v>
      </c>
      <c r="AM400" s="7">
        <v>0</v>
      </c>
      <c r="AN400" s="7">
        <v>0</v>
      </c>
      <c r="AO400" s="12"/>
      <c r="AP400" s="12"/>
      <c r="AQ400" s="12"/>
      <c r="AR400" s="12"/>
      <c r="AS400" s="12"/>
      <c r="AT400" s="12"/>
      <c r="AU400" s="12"/>
      <c r="AV400" s="12"/>
      <c r="AW400" s="12"/>
      <c r="AX400" s="12"/>
      <c r="AY400" s="12"/>
      <c r="AZ400" s="8"/>
    </row>
    <row r="401" spans="1:52" s="21" customFormat="1" ht="16.5" x14ac:dyDescent="0.25">
      <c r="A401" s="159" t="str">
        <f>_xlfn.XLOOKUP(Y401,Mapping!B:B,Mapping!J:J,"Not Found",0,1)</f>
        <v>CSRBB Valuation</v>
      </c>
      <c r="B401" s="159" t="str">
        <f t="shared" si="36"/>
        <v>RODBCSRBB Valuation46121.6138888889</v>
      </c>
      <c r="C401" s="159"/>
      <c r="D401" s="159" t="str">
        <f t="shared" si="37"/>
        <v>CSRBB Portfolio Valuation</v>
      </c>
      <c r="E401" s="159" t="str">
        <f t="shared" si="38"/>
        <v>MCPRODBCSRBB ValuationCSRBB Portfolio Valuation</v>
      </c>
      <c r="F401" s="159" t="str">
        <f t="shared" si="39"/>
        <v>MCPRODBCSRBB Valuation</v>
      </c>
      <c r="G401" s="218" t="s">
        <v>47</v>
      </c>
      <c r="H401" s="159" t="str">
        <f t="shared" si="40"/>
        <v>Completed</v>
      </c>
      <c r="I401" s="159" t="s">
        <v>47</v>
      </c>
      <c r="J401" s="159" t="str">
        <f t="shared" si="41"/>
        <v>MCPRODBCSRBB ValuationCSRBB Portfolio ValuationCSRBB Portfolio Valuation46121.613888888946121.6347222222</v>
      </c>
      <c r="K401" s="218" t="str">
        <f>IF(NOT(ISERROR(HLOOKUP(A401,'MCP-Tracker Old'!$10:$10,1,0))),"Y","N")</f>
        <v>Y</v>
      </c>
      <c r="L401" s="159"/>
      <c r="M401" s="159"/>
      <c r="N401" s="159"/>
      <c r="O401" s="2">
        <v>2603</v>
      </c>
      <c r="P401" s="3" t="s">
        <v>326</v>
      </c>
      <c r="Q401" s="3" t="s">
        <v>39</v>
      </c>
      <c r="R401" s="3" t="s">
        <v>101</v>
      </c>
      <c r="S401" s="3" t="s">
        <v>102</v>
      </c>
      <c r="T401" s="4">
        <v>46121.613888888889</v>
      </c>
      <c r="U401" s="4">
        <v>46121.634722222225</v>
      </c>
      <c r="V401" s="4">
        <v>46121.631249999999</v>
      </c>
      <c r="W401" s="4" t="s">
        <v>42</v>
      </c>
      <c r="X401" s="3" t="s">
        <v>43</v>
      </c>
      <c r="Y401" s="4" t="s">
        <v>343</v>
      </c>
      <c r="Z401" s="2">
        <v>1</v>
      </c>
      <c r="AA401" s="3" t="s">
        <v>104</v>
      </c>
      <c r="AB401" s="5">
        <v>0.5</v>
      </c>
      <c r="AC401" s="5">
        <v>0</v>
      </c>
      <c r="AD401" s="5">
        <v>0.5</v>
      </c>
      <c r="AE401" s="5">
        <v>0</v>
      </c>
      <c r="AF401" s="5">
        <v>0</v>
      </c>
      <c r="AG401" s="5">
        <v>0.5</v>
      </c>
      <c r="AH401" s="6"/>
      <c r="AI401" s="6"/>
      <c r="AJ401" s="7">
        <v>0</v>
      </c>
      <c r="AK401" s="7">
        <v>0</v>
      </c>
      <c r="AL401" s="7">
        <v>0</v>
      </c>
      <c r="AM401" s="7">
        <v>0</v>
      </c>
      <c r="AN401" s="7">
        <v>0</v>
      </c>
      <c r="AO401" s="12"/>
      <c r="AP401" s="12"/>
      <c r="AQ401" s="12"/>
      <c r="AR401" s="12"/>
      <c r="AS401" s="12"/>
      <c r="AT401" s="12"/>
      <c r="AU401" s="12"/>
      <c r="AV401" s="12"/>
      <c r="AW401" s="12"/>
      <c r="AX401" s="12"/>
      <c r="AY401" s="12"/>
      <c r="AZ401" s="8"/>
    </row>
    <row r="402" spans="1:52" s="21" customFormat="1" ht="16.5" x14ac:dyDescent="0.25">
      <c r="A402" s="159" t="str">
        <f>_xlfn.XLOOKUP(Y402,Mapping!B:B,Mapping!J:J,"Not Found",0,1)</f>
        <v>Copy DB with Runs</v>
      </c>
      <c r="B402" s="159" t="str">
        <f t="shared" si="36"/>
        <v>PLDBCopy DB with Runs46121.6180555556</v>
      </c>
      <c r="C402" s="159"/>
      <c r="D402" s="159" t="str">
        <f t="shared" si="37"/>
        <v>copy from</v>
      </c>
      <c r="E402" s="159" t="str">
        <f t="shared" si="38"/>
        <v>MCPPLDBCopy DB with Runscopy from</v>
      </c>
      <c r="F402" s="159" t="str">
        <f t="shared" si="39"/>
        <v>MCPPLDBCopy DB with Runs</v>
      </c>
      <c r="G402" s="218" t="s">
        <v>47</v>
      </c>
      <c r="H402" s="159" t="str">
        <f t="shared" si="40"/>
        <v>Completed</v>
      </c>
      <c r="I402" s="159" t="s">
        <v>47</v>
      </c>
      <c r="J402" s="159" t="str">
        <f t="shared" si="41"/>
        <v>MCPPLDBCopy DB with Runscopy fromcopy from46121.618055555646121.6194444444</v>
      </c>
      <c r="K402" s="218" t="str">
        <f>IF(NOT(ISERROR(HLOOKUP(A402,'MCP-Tracker Old'!$10:$10,1,0))),"Y","N")</f>
        <v>N</v>
      </c>
      <c r="L402" s="159"/>
      <c r="M402" s="159"/>
      <c r="N402" s="159"/>
      <c r="O402" s="2">
        <v>2603</v>
      </c>
      <c r="P402" s="3" t="s">
        <v>1626</v>
      </c>
      <c r="Q402" s="3" t="s">
        <v>39</v>
      </c>
      <c r="R402" s="3" t="s">
        <v>82</v>
      </c>
      <c r="S402" s="3" t="s">
        <v>83</v>
      </c>
      <c r="T402" s="4">
        <v>46121.618055555555</v>
      </c>
      <c r="U402" s="4">
        <v>46121.619444444441</v>
      </c>
      <c r="V402" s="4">
        <v>46121.619444444441</v>
      </c>
      <c r="W402" s="4" t="s">
        <v>42</v>
      </c>
      <c r="X402" s="3" t="s">
        <v>43</v>
      </c>
      <c r="Y402" s="4" t="s">
        <v>3798</v>
      </c>
      <c r="Z402" s="2">
        <v>1</v>
      </c>
      <c r="AA402" s="3" t="s">
        <v>84</v>
      </c>
      <c r="AB402" s="5">
        <v>0.03</v>
      </c>
      <c r="AC402" s="5">
        <v>0.03</v>
      </c>
      <c r="AD402" s="5">
        <v>0</v>
      </c>
      <c r="AE402" s="5">
        <v>0</v>
      </c>
      <c r="AF402" s="5">
        <v>0.03</v>
      </c>
      <c r="AG402" s="5">
        <v>0.03</v>
      </c>
      <c r="AH402" s="6"/>
      <c r="AI402" s="6"/>
      <c r="AJ402" s="7">
        <v>0</v>
      </c>
      <c r="AK402" s="7">
        <v>0</v>
      </c>
      <c r="AL402" s="7">
        <v>0</v>
      </c>
      <c r="AM402" s="7">
        <v>0</v>
      </c>
      <c r="AN402" s="7">
        <v>0</v>
      </c>
      <c r="AO402" s="12"/>
      <c r="AP402" s="12"/>
      <c r="AQ402" s="12"/>
      <c r="AR402" s="12"/>
      <c r="AS402" s="12"/>
      <c r="AT402" s="12"/>
      <c r="AU402" s="12"/>
      <c r="AV402" s="12"/>
      <c r="AW402" s="12"/>
      <c r="AX402" s="12"/>
      <c r="AY402" s="12"/>
      <c r="AZ402" s="8"/>
    </row>
    <row r="403" spans="1:52" s="21" customFormat="1" ht="16.5" x14ac:dyDescent="0.25">
      <c r="A403" s="159" t="str">
        <f>_xlfn.XLOOKUP(Y403,Mapping!B:B,Mapping!J:J,"Not Found",0,1)</f>
        <v>Valuation (NPV)</v>
      </c>
      <c r="B403" s="159" t="str">
        <f t="shared" si="36"/>
        <v>PLDBValuation (NPV)46121.6194444444</v>
      </c>
      <c r="C403" s="159"/>
      <c r="D403" s="159" t="str">
        <f t="shared" si="37"/>
        <v>portfolio valuation run</v>
      </c>
      <c r="E403" s="159" t="str">
        <f t="shared" si="38"/>
        <v>MCPPLDBValuation (NPV)portfolio valuation run</v>
      </c>
      <c r="F403" s="159" t="str">
        <f t="shared" si="39"/>
        <v>MCPPLDBValuation (NPV)</v>
      </c>
      <c r="G403" s="218" t="s">
        <v>47</v>
      </c>
      <c r="H403" s="159" t="str">
        <f t="shared" si="40"/>
        <v>Completed</v>
      </c>
      <c r="I403" s="159" t="s">
        <v>47</v>
      </c>
      <c r="J403" s="159" t="str">
        <f t="shared" si="41"/>
        <v>MCPPLDBValuation (NPV)portfolio valuation runportfolio valuation run46121.619444444446121.7333333333</v>
      </c>
      <c r="K403" s="218" t="str">
        <f>IF(NOT(ISERROR(HLOOKUP(A403,'MCP-Tracker Old'!$10:$10,1,0))),"Y","N")</f>
        <v>Y</v>
      </c>
      <c r="L403" s="159"/>
      <c r="M403" s="159"/>
      <c r="N403" s="159"/>
      <c r="O403" s="2">
        <v>2603</v>
      </c>
      <c r="P403" s="3" t="s">
        <v>1626</v>
      </c>
      <c r="Q403" s="3" t="s">
        <v>39</v>
      </c>
      <c r="R403" s="3" t="s">
        <v>85</v>
      </c>
      <c r="S403" s="3" t="s">
        <v>86</v>
      </c>
      <c r="T403" s="4">
        <v>46121.619444444441</v>
      </c>
      <c r="U403" s="4">
        <v>46121.73333333333</v>
      </c>
      <c r="V403" s="4">
        <v>46121.73333333333</v>
      </c>
      <c r="W403" s="4" t="s">
        <v>42</v>
      </c>
      <c r="X403" s="3" t="s">
        <v>43</v>
      </c>
      <c r="Y403" s="4" t="s">
        <v>1393</v>
      </c>
      <c r="Z403" s="2">
        <v>1</v>
      </c>
      <c r="AA403" s="3" t="s">
        <v>88</v>
      </c>
      <c r="AB403" s="5">
        <v>2.73</v>
      </c>
      <c r="AC403" s="5">
        <v>0</v>
      </c>
      <c r="AD403" s="5">
        <v>2.73</v>
      </c>
      <c r="AE403" s="5">
        <v>0</v>
      </c>
      <c r="AF403" s="5">
        <v>0</v>
      </c>
      <c r="AG403" s="5">
        <v>2.73</v>
      </c>
      <c r="AH403" s="6"/>
      <c r="AI403" s="6"/>
      <c r="AJ403" s="7">
        <v>0</v>
      </c>
      <c r="AK403" s="7">
        <v>0</v>
      </c>
      <c r="AL403" s="7">
        <v>0</v>
      </c>
      <c r="AM403" s="7">
        <v>0</v>
      </c>
      <c r="AN403" s="7">
        <v>0</v>
      </c>
      <c r="AO403" s="12"/>
      <c r="AP403" s="12"/>
      <c r="AQ403" s="12"/>
      <c r="AR403" s="12"/>
      <c r="AS403" s="12"/>
      <c r="AT403" s="12"/>
      <c r="AU403" s="12"/>
      <c r="AV403" s="12"/>
      <c r="AW403" s="12"/>
      <c r="AX403" s="12"/>
      <c r="AY403" s="12"/>
      <c r="AZ403" s="8"/>
    </row>
    <row r="404" spans="1:52" s="21" customFormat="1" ht="16.5" x14ac:dyDescent="0.25">
      <c r="A404" s="159" t="str">
        <f>_xlfn.XLOOKUP(Y404,Mapping!B:B,Mapping!J:J,"Not Found",0,1)</f>
        <v>Valuation 1</v>
      </c>
      <c r="B404" s="159" t="str">
        <f t="shared" si="36"/>
        <v>BEDBValuation 146121.625</v>
      </c>
      <c r="C404" s="159"/>
      <c r="D404" s="159" t="str">
        <f t="shared" si="37"/>
        <v>export to ara Portfolio valuation</v>
      </c>
      <c r="E404" s="159" t="str">
        <f t="shared" si="38"/>
        <v>MRPBEDBValuation 1export to ara Portfolio valuation</v>
      </c>
      <c r="F404" s="159" t="str">
        <f t="shared" si="39"/>
        <v>MRPBEDBValuation 1</v>
      </c>
      <c r="G404" s="218" t="s">
        <v>47</v>
      </c>
      <c r="H404" s="159" t="str">
        <f t="shared" si="40"/>
        <v>Completed</v>
      </c>
      <c r="I404" s="159" t="s">
        <v>47</v>
      </c>
      <c r="J404" s="159" t="str">
        <f t="shared" si="41"/>
        <v>MRPBEDBValuation 1export to ara Portfolio valuationexport to ara Portfolio valuation46121.62546121.6263888889</v>
      </c>
      <c r="K404" s="218" t="str">
        <f>IF(NOT(ISERROR(HLOOKUP(A404,'MCP-Tracker Old'!$10:$10,1,0))),"Y","N")</f>
        <v>N</v>
      </c>
      <c r="L404" s="159"/>
      <c r="M404" s="159"/>
      <c r="N404" s="159"/>
      <c r="O404" s="2">
        <v>2603</v>
      </c>
      <c r="P404" s="3" t="s">
        <v>382</v>
      </c>
      <c r="Q404" s="3" t="s">
        <v>383</v>
      </c>
      <c r="R404" s="3" t="s">
        <v>3767</v>
      </c>
      <c r="S404" s="3" t="s">
        <v>3768</v>
      </c>
      <c r="T404" s="4">
        <v>46121.625</v>
      </c>
      <c r="U404" s="4">
        <v>46121.626388888886</v>
      </c>
      <c r="V404" s="4">
        <v>46121.627083333333</v>
      </c>
      <c r="W404" s="4" t="s">
        <v>42</v>
      </c>
      <c r="X404" s="3" t="s">
        <v>43</v>
      </c>
      <c r="Y404" s="4" t="s">
        <v>429</v>
      </c>
      <c r="Z404" s="2">
        <v>2</v>
      </c>
      <c r="AA404" s="3" t="s">
        <v>3769</v>
      </c>
      <c r="AB404" s="5">
        <v>0.03</v>
      </c>
      <c r="AC404" s="5">
        <v>0</v>
      </c>
      <c r="AD404" s="5">
        <v>0.03</v>
      </c>
      <c r="AE404" s="5">
        <v>0</v>
      </c>
      <c r="AF404" s="5">
        <v>0</v>
      </c>
      <c r="AG404" s="5">
        <v>0.03</v>
      </c>
      <c r="AH404" s="6"/>
      <c r="AI404" s="6"/>
      <c r="AJ404" s="7">
        <v>0</v>
      </c>
      <c r="AK404" s="7">
        <v>0</v>
      </c>
      <c r="AL404" s="7">
        <v>0</v>
      </c>
      <c r="AM404" s="7">
        <v>0</v>
      </c>
      <c r="AN404" s="7">
        <v>0</v>
      </c>
      <c r="AO404" s="12"/>
      <c r="AP404" s="12"/>
      <c r="AQ404" s="12"/>
      <c r="AR404" s="12"/>
      <c r="AS404" s="12"/>
      <c r="AT404" s="12"/>
      <c r="AU404" s="12"/>
      <c r="AV404" s="12"/>
      <c r="AW404" s="12"/>
      <c r="AX404" s="12"/>
      <c r="AY404" s="12"/>
      <c r="AZ404" s="8"/>
    </row>
    <row r="405" spans="1:52" s="21" customFormat="1" ht="16.5" x14ac:dyDescent="0.25">
      <c r="A405" s="159" t="str">
        <f>_xlfn.XLOOKUP(Y405,Mapping!B:B,Mapping!J:J,"Not Found",0,1)</f>
        <v>CF Extraction</v>
      </c>
      <c r="B405" s="159" t="str">
        <f t="shared" si="36"/>
        <v>BEDBCF Extraction46121.6270833333</v>
      </c>
      <c r="C405" s="159"/>
      <c r="D405" s="159" t="str">
        <f t="shared" si="37"/>
        <v>CF Extraction</v>
      </c>
      <c r="E405" s="159" t="str">
        <f t="shared" si="38"/>
        <v>MRPBEDBCF ExtractionCF Extraction</v>
      </c>
      <c r="F405" s="159" t="str">
        <f t="shared" si="39"/>
        <v>MRPBEDBCF Extraction</v>
      </c>
      <c r="G405" s="218" t="s">
        <v>47</v>
      </c>
      <c r="H405" s="159" t="str">
        <f t="shared" si="40"/>
        <v>Completed</v>
      </c>
      <c r="I405" s="159" t="s">
        <v>47</v>
      </c>
      <c r="J405" s="159" t="str">
        <f t="shared" si="41"/>
        <v>MRPBEDBCF ExtractionCF ExtractionCF Extraction46121.627083333346121.6354166667</v>
      </c>
      <c r="K405" s="218" t="str">
        <f>IF(NOT(ISERROR(HLOOKUP(A405,'MCP-Tracker Old'!$10:$10,1,0))),"Y","N")</f>
        <v>N</v>
      </c>
      <c r="L405" s="159"/>
      <c r="M405" s="159"/>
      <c r="N405" s="159"/>
      <c r="O405" s="2">
        <v>2603</v>
      </c>
      <c r="P405" s="3" t="s">
        <v>382</v>
      </c>
      <c r="Q405" s="3" t="s">
        <v>383</v>
      </c>
      <c r="R405" s="3" t="s">
        <v>431</v>
      </c>
      <c r="S405" s="3" t="s">
        <v>432</v>
      </c>
      <c r="T405" s="4">
        <v>46121.627083333333</v>
      </c>
      <c r="U405" s="4">
        <v>46121.635416666664</v>
      </c>
      <c r="V405" s="4">
        <v>46121.635416666664</v>
      </c>
      <c r="W405" s="4" t="s">
        <v>42</v>
      </c>
      <c r="X405" s="3" t="s">
        <v>43</v>
      </c>
      <c r="Y405" s="4" t="s">
        <v>433</v>
      </c>
      <c r="Z405" s="2">
        <v>2</v>
      </c>
      <c r="AA405" s="3" t="s">
        <v>434</v>
      </c>
      <c r="AB405" s="5">
        <v>0.2</v>
      </c>
      <c r="AC405" s="5">
        <v>0</v>
      </c>
      <c r="AD405" s="5">
        <v>0.2</v>
      </c>
      <c r="AE405" s="5">
        <v>0</v>
      </c>
      <c r="AF405" s="5">
        <v>0</v>
      </c>
      <c r="AG405" s="5">
        <v>0.2</v>
      </c>
      <c r="AH405" s="6"/>
      <c r="AI405" s="6"/>
      <c r="AJ405" s="7">
        <v>0</v>
      </c>
      <c r="AK405" s="7">
        <v>0</v>
      </c>
      <c r="AL405" s="7">
        <v>0</v>
      </c>
      <c r="AM405" s="7">
        <v>0</v>
      </c>
      <c r="AN405" s="7">
        <v>0</v>
      </c>
      <c r="AO405" s="12"/>
      <c r="AP405" s="12"/>
      <c r="AQ405" s="12"/>
      <c r="AR405" s="12"/>
      <c r="AS405" s="12"/>
      <c r="AT405" s="12"/>
      <c r="AU405" s="12"/>
      <c r="AV405" s="12"/>
      <c r="AW405" s="12"/>
      <c r="AX405" s="12"/>
      <c r="AY405" s="12"/>
      <c r="AZ405" s="8"/>
    </row>
    <row r="406" spans="1:52" s="21" customFormat="1" ht="16.5" x14ac:dyDescent="0.25">
      <c r="A406" s="159" t="str">
        <f>_xlfn.XLOOKUP(Y406,Mapping!B:B,Mapping!J:J,"Not Found",0,1)</f>
        <v>CSRBB Valuation</v>
      </c>
      <c r="B406" s="159" t="str">
        <f t="shared" si="36"/>
        <v>RODBCSRBB Valuation46121.63125</v>
      </c>
      <c r="C406" s="159"/>
      <c r="D406" s="159" t="str">
        <f t="shared" si="37"/>
        <v>Light Maintenance</v>
      </c>
      <c r="E406" s="159" t="str">
        <f t="shared" si="38"/>
        <v>MCPRODBCSRBB ValuationLight Maintenance</v>
      </c>
      <c r="F406" s="159" t="str">
        <f t="shared" si="39"/>
        <v>MCPRODBCSRBB Valuation</v>
      </c>
      <c r="G406" s="218" t="s">
        <v>47</v>
      </c>
      <c r="H406" s="159" t="str">
        <f t="shared" si="40"/>
        <v>Completed</v>
      </c>
      <c r="I406" s="159" t="s">
        <v>47</v>
      </c>
      <c r="J406" s="159" t="str">
        <f t="shared" si="41"/>
        <v>MCPRODBCSRBB ValuationLight MaintenanceLight Maintenance46121.6312546121.6347222222</v>
      </c>
      <c r="K406" s="218" t="str">
        <f>IF(NOT(ISERROR(HLOOKUP(A406,'MCP-Tracker Old'!$10:$10,1,0))),"Y","N")</f>
        <v>Y</v>
      </c>
      <c r="L406" s="159"/>
      <c r="M406" s="159"/>
      <c r="N406" s="159"/>
      <c r="O406" s="2">
        <v>2603</v>
      </c>
      <c r="P406" s="3" t="s">
        <v>326</v>
      </c>
      <c r="Q406" s="3" t="s">
        <v>39</v>
      </c>
      <c r="R406" s="3" t="s">
        <v>92</v>
      </c>
      <c r="S406" s="3" t="s">
        <v>93</v>
      </c>
      <c r="T406" s="4">
        <v>46121.631249999999</v>
      </c>
      <c r="U406" s="4">
        <v>46121.634722222225</v>
      </c>
      <c r="V406" s="4">
        <v>46121.634722222225</v>
      </c>
      <c r="W406" s="4" t="s">
        <v>42</v>
      </c>
      <c r="X406" s="3" t="s">
        <v>43</v>
      </c>
      <c r="Y406" s="4" t="s">
        <v>343</v>
      </c>
      <c r="Z406" s="2">
        <v>2</v>
      </c>
      <c r="AA406" s="3" t="s">
        <v>94</v>
      </c>
      <c r="AB406" s="5">
        <v>0.08</v>
      </c>
      <c r="AC406" s="5">
        <v>0</v>
      </c>
      <c r="AD406" s="5">
        <v>0.08</v>
      </c>
      <c r="AE406" s="5">
        <v>0</v>
      </c>
      <c r="AF406" s="5">
        <v>0</v>
      </c>
      <c r="AG406" s="5">
        <v>0.08</v>
      </c>
      <c r="AH406" s="6"/>
      <c r="AI406" s="6"/>
      <c r="AJ406" s="7">
        <v>0</v>
      </c>
      <c r="AK406" s="7">
        <v>0</v>
      </c>
      <c r="AL406" s="7">
        <v>0</v>
      </c>
      <c r="AM406" s="7">
        <v>0</v>
      </c>
      <c r="AN406" s="7">
        <v>0</v>
      </c>
      <c r="AO406" s="12"/>
      <c r="AP406" s="12"/>
      <c r="AQ406" s="12"/>
      <c r="AR406" s="12"/>
      <c r="AS406" s="12"/>
      <c r="AT406" s="12"/>
      <c r="AU406" s="12"/>
      <c r="AV406" s="12"/>
      <c r="AW406" s="12"/>
      <c r="AX406" s="12"/>
      <c r="AY406" s="12"/>
      <c r="AZ406" s="8"/>
    </row>
    <row r="407" spans="1:52" s="21" customFormat="1" ht="16.5" x14ac:dyDescent="0.25">
      <c r="A407" s="159" t="str">
        <f>_xlfn.XLOOKUP(Y407,Mapping!B:B,Mapping!J:J,"Not Found",0,1)</f>
        <v>CSRBB Planning</v>
      </c>
      <c r="B407" s="159" t="str">
        <f t="shared" si="36"/>
        <v>RODBCSRBB Planning46121.6347222222</v>
      </c>
      <c r="C407" s="159"/>
      <c r="D407" s="159" t="str">
        <f t="shared" si="37"/>
        <v>import CSRBB strategies</v>
      </c>
      <c r="E407" s="159" t="str">
        <f t="shared" si="38"/>
        <v>MCPRODBCSRBB Planningimport CSRBB strategies</v>
      </c>
      <c r="F407" s="159" t="str">
        <f t="shared" si="39"/>
        <v>MCPRODBCSRBB Planning</v>
      </c>
      <c r="G407" s="218" t="s">
        <v>47</v>
      </c>
      <c r="H407" s="159" t="str">
        <f t="shared" si="40"/>
        <v>Completed</v>
      </c>
      <c r="I407" s="159" t="s">
        <v>47</v>
      </c>
      <c r="J407" s="159" t="str">
        <f t="shared" si="41"/>
        <v>MCPRODBCSRBB Planningimport CSRBB strategiesimport CSRBB strategies46121.634722222246121.6777777778</v>
      </c>
      <c r="K407" s="218" t="str">
        <f>IF(NOT(ISERROR(HLOOKUP(A407,'MCP-Tracker Old'!$10:$10,1,0))),"Y","N")</f>
        <v>Y</v>
      </c>
      <c r="L407" s="159"/>
      <c r="M407" s="159"/>
      <c r="N407" s="159"/>
      <c r="O407" s="2">
        <v>2603</v>
      </c>
      <c r="P407" s="3" t="s">
        <v>326</v>
      </c>
      <c r="Q407" s="3" t="s">
        <v>39</v>
      </c>
      <c r="R407" s="3" t="s">
        <v>106</v>
      </c>
      <c r="S407" s="3" t="s">
        <v>107</v>
      </c>
      <c r="T407" s="4">
        <v>46121.634722222225</v>
      </c>
      <c r="U407" s="4">
        <v>46121.677777777775</v>
      </c>
      <c r="V407" s="4">
        <v>46121.677777777775</v>
      </c>
      <c r="W407" s="4" t="s">
        <v>42</v>
      </c>
      <c r="X407" s="3" t="s">
        <v>43</v>
      </c>
      <c r="Y407" s="4" t="s">
        <v>344</v>
      </c>
      <c r="Z407" s="2">
        <v>1</v>
      </c>
      <c r="AA407" s="3" t="s">
        <v>108</v>
      </c>
      <c r="AB407" s="5">
        <v>1.03</v>
      </c>
      <c r="AC407" s="5">
        <v>0</v>
      </c>
      <c r="AD407" s="5">
        <v>1.03</v>
      </c>
      <c r="AE407" s="5">
        <v>0</v>
      </c>
      <c r="AF407" s="5">
        <v>0</v>
      </c>
      <c r="AG407" s="5">
        <v>1.03</v>
      </c>
      <c r="AH407" s="6"/>
      <c r="AI407" s="6"/>
      <c r="AJ407" s="7">
        <v>0</v>
      </c>
      <c r="AK407" s="7">
        <v>0</v>
      </c>
      <c r="AL407" s="7">
        <v>0</v>
      </c>
      <c r="AM407" s="7">
        <v>0</v>
      </c>
      <c r="AN407" s="7">
        <v>0</v>
      </c>
      <c r="AO407" s="12"/>
      <c r="AP407" s="12"/>
      <c r="AQ407" s="12"/>
      <c r="AR407" s="12"/>
      <c r="AS407" s="12"/>
      <c r="AT407" s="12"/>
      <c r="AU407" s="12"/>
      <c r="AV407" s="12"/>
      <c r="AW407" s="12"/>
      <c r="AX407" s="12"/>
      <c r="AY407" s="12"/>
      <c r="AZ407" s="8"/>
    </row>
    <row r="408" spans="1:52" s="21" customFormat="1" ht="16.5" x14ac:dyDescent="0.25">
      <c r="A408" s="159" t="str">
        <f>_xlfn.XLOOKUP(Y408,Mapping!B:B,Mapping!J:J,"Not Found",0,1)</f>
        <v>CF Extraction</v>
      </c>
      <c r="B408" s="159" t="str">
        <f t="shared" si="36"/>
        <v>BEDBCF Extraction46121.6354166667</v>
      </c>
      <c r="C408" s="159"/>
      <c r="D408" s="159" t="str">
        <f t="shared" si="37"/>
        <v>Light Maintenance CF Extraction old</v>
      </c>
      <c r="E408" s="159" t="str">
        <f t="shared" si="38"/>
        <v>MRPBEDBCF ExtractionLight Maintenance CF Extraction old</v>
      </c>
      <c r="F408" s="159" t="str">
        <f t="shared" si="39"/>
        <v>MRPBEDBCF Extraction</v>
      </c>
      <c r="G408" s="218" t="s">
        <v>47</v>
      </c>
      <c r="H408" s="159" t="str">
        <f t="shared" si="40"/>
        <v>Completed</v>
      </c>
      <c r="I408" s="159" t="s">
        <v>47</v>
      </c>
      <c r="J408" s="159" t="str">
        <f t="shared" si="41"/>
        <v>MRPBEDBCF ExtractionLight Maintenance CF Extraction oldLight Maintenance CF Extraction old46121.635416666746121.6388888889</v>
      </c>
      <c r="K408" s="218" t="str">
        <f>IF(NOT(ISERROR(HLOOKUP(A408,'MCP-Tracker Old'!$10:$10,1,0))),"Y","N")</f>
        <v>N</v>
      </c>
      <c r="L408" s="159"/>
      <c r="M408" s="159"/>
      <c r="N408" s="159"/>
      <c r="O408" s="2">
        <v>2603</v>
      </c>
      <c r="P408" s="3" t="s">
        <v>382</v>
      </c>
      <c r="Q408" s="3" t="s">
        <v>383</v>
      </c>
      <c r="R408" s="3" t="s">
        <v>3770</v>
      </c>
      <c r="S408" s="3" t="s">
        <v>3771</v>
      </c>
      <c r="T408" s="4">
        <v>46121.635416666664</v>
      </c>
      <c r="U408" s="4">
        <v>46121.638888888891</v>
      </c>
      <c r="V408" s="4">
        <v>46121.638888888891</v>
      </c>
      <c r="W408" s="4" t="s">
        <v>42</v>
      </c>
      <c r="X408" s="3" t="s">
        <v>43</v>
      </c>
      <c r="Y408" s="4" t="s">
        <v>435</v>
      </c>
      <c r="Z408" s="2">
        <v>2</v>
      </c>
      <c r="AA408" s="3" t="s">
        <v>3772</v>
      </c>
      <c r="AB408" s="5">
        <v>0.08</v>
      </c>
      <c r="AC408" s="5">
        <v>0</v>
      </c>
      <c r="AD408" s="5">
        <v>0.08</v>
      </c>
      <c r="AE408" s="5">
        <v>0</v>
      </c>
      <c r="AF408" s="5">
        <v>0</v>
      </c>
      <c r="AG408" s="5">
        <v>0.08</v>
      </c>
      <c r="AH408" s="6"/>
      <c r="AI408" s="6"/>
      <c r="AJ408" s="7">
        <v>0</v>
      </c>
      <c r="AK408" s="7">
        <v>0</v>
      </c>
      <c r="AL408" s="7">
        <v>0</v>
      </c>
      <c r="AM408" s="7">
        <v>0</v>
      </c>
      <c r="AN408" s="7">
        <v>0</v>
      </c>
      <c r="AO408" s="12"/>
      <c r="AP408" s="12"/>
      <c r="AQ408" s="12"/>
      <c r="AR408" s="12"/>
      <c r="AS408" s="12"/>
      <c r="AT408" s="12"/>
      <c r="AU408" s="12"/>
      <c r="AV408" s="12"/>
      <c r="AW408" s="12"/>
      <c r="AX408" s="12"/>
      <c r="AY408" s="12"/>
      <c r="AZ408" s="8"/>
    </row>
    <row r="409" spans="1:52" s="21" customFormat="1" ht="16.5" x14ac:dyDescent="0.25">
      <c r="A409" s="159" t="str">
        <f>_xlfn.XLOOKUP(Y409,Mapping!B:B,Mapping!J:J,"Not Found",0,1)</f>
        <v>CF Extraction</v>
      </c>
      <c r="B409" s="159" t="str">
        <f t="shared" si="36"/>
        <v>BEDBCF Extraction46121.6388888889</v>
      </c>
      <c r="C409" s="159"/>
      <c r="D409" s="159" t="str">
        <f t="shared" si="37"/>
        <v>CF old Extraction</v>
      </c>
      <c r="E409" s="159" t="str">
        <f t="shared" si="38"/>
        <v>MRPBEDBCF ExtractionCF old Extraction</v>
      </c>
      <c r="F409" s="159" t="str">
        <f t="shared" si="39"/>
        <v>MRPBEDBCF Extraction</v>
      </c>
      <c r="G409" s="218" t="s">
        <v>47</v>
      </c>
      <c r="H409" s="159" t="str">
        <f t="shared" si="40"/>
        <v>Completed</v>
      </c>
      <c r="I409" s="159" t="s">
        <v>47</v>
      </c>
      <c r="J409" s="159" t="str">
        <f t="shared" si="41"/>
        <v>MRPBEDBCF ExtractionCF old ExtractionCF old Extraction46121.638888888946121.6465277778</v>
      </c>
      <c r="K409" s="218" t="str">
        <f>IF(NOT(ISERROR(HLOOKUP(A409,'MCP-Tracker Old'!$10:$10,1,0))),"Y","N")</f>
        <v>N</v>
      </c>
      <c r="L409" s="159"/>
      <c r="M409" s="159"/>
      <c r="N409" s="159"/>
      <c r="O409" s="2">
        <v>2603</v>
      </c>
      <c r="P409" s="3" t="s">
        <v>382</v>
      </c>
      <c r="Q409" s="3" t="s">
        <v>383</v>
      </c>
      <c r="R409" s="3" t="s">
        <v>436</v>
      </c>
      <c r="S409" s="3" t="s">
        <v>437</v>
      </c>
      <c r="T409" s="4">
        <v>46121.638888888891</v>
      </c>
      <c r="U409" s="4">
        <v>46121.646527777775</v>
      </c>
      <c r="V409" s="4">
        <v>46121.647222222222</v>
      </c>
      <c r="W409" s="4" t="s">
        <v>42</v>
      </c>
      <c r="X409" s="3" t="s">
        <v>43</v>
      </c>
      <c r="Y409" s="4" t="s">
        <v>435</v>
      </c>
      <c r="Z409" s="2">
        <v>2</v>
      </c>
      <c r="AA409" s="3" t="s">
        <v>438</v>
      </c>
      <c r="AB409" s="5">
        <v>0.18</v>
      </c>
      <c r="AC409" s="5">
        <v>0</v>
      </c>
      <c r="AD409" s="5">
        <v>0.18</v>
      </c>
      <c r="AE409" s="5">
        <v>0</v>
      </c>
      <c r="AF409" s="5">
        <v>0</v>
      </c>
      <c r="AG409" s="5">
        <v>0.18</v>
      </c>
      <c r="AH409" s="6"/>
      <c r="AI409" s="6"/>
      <c r="AJ409" s="7">
        <v>0</v>
      </c>
      <c r="AK409" s="7">
        <v>0</v>
      </c>
      <c r="AL409" s="7">
        <v>0</v>
      </c>
      <c r="AM409" s="7">
        <v>0</v>
      </c>
      <c r="AN409" s="7">
        <v>0</v>
      </c>
      <c r="AO409" s="12"/>
      <c r="AP409" s="12"/>
      <c r="AQ409" s="12"/>
      <c r="AR409" s="12"/>
      <c r="AS409" s="12"/>
      <c r="AT409" s="12"/>
      <c r="AU409" s="12"/>
      <c r="AV409" s="12"/>
      <c r="AW409" s="12"/>
      <c r="AX409" s="12"/>
      <c r="AY409" s="12"/>
      <c r="AZ409" s="8"/>
    </row>
    <row r="410" spans="1:52" s="21" customFormat="1" ht="16.5" x14ac:dyDescent="0.25">
      <c r="A410" s="159" t="str">
        <f>_xlfn.XLOOKUP(Y410,Mapping!B:B,Mapping!J:J,"Not Found",0,1)</f>
        <v>CSRBB Planning</v>
      </c>
      <c r="B410" s="159" t="str">
        <f t="shared" si="36"/>
        <v>AUDBCSRBB Planning46121.6416666667</v>
      </c>
      <c r="C410" s="159"/>
      <c r="D410" s="159" t="str">
        <f t="shared" si="37"/>
        <v>CSRBB Planning export to ara</v>
      </c>
      <c r="E410" s="159" t="str">
        <f t="shared" si="38"/>
        <v>MCPAUDBCSRBB PlanningCSRBB Planning export to ara</v>
      </c>
      <c r="F410" s="159" t="str">
        <f t="shared" si="39"/>
        <v>MCPAUDBCSRBB Planning</v>
      </c>
      <c r="G410" s="218" t="s">
        <v>47</v>
      </c>
      <c r="H410" s="159" t="str">
        <f t="shared" si="40"/>
        <v>Completed</v>
      </c>
      <c r="I410" s="159" t="s">
        <v>47</v>
      </c>
      <c r="J410" s="159" t="str">
        <f t="shared" si="41"/>
        <v>MCPAUDBCSRBB PlanningCSRBB Planning export to araCSRBB Planning export to ara46121.641666666746121.6416666667</v>
      </c>
      <c r="K410" s="218" t="str">
        <f>IF(NOT(ISERROR(HLOOKUP(A410,'MCP-Tracker Old'!$10:$10,1,0))),"Y","N")</f>
        <v>Y</v>
      </c>
      <c r="L410" s="159"/>
      <c r="M410" s="159"/>
      <c r="N410" s="159"/>
      <c r="O410" s="2">
        <v>2603</v>
      </c>
      <c r="P410" s="3" t="s">
        <v>38</v>
      </c>
      <c r="Q410" s="3" t="s">
        <v>39</v>
      </c>
      <c r="R410" s="3" t="s">
        <v>3666</v>
      </c>
      <c r="S410" s="3" t="s">
        <v>3667</v>
      </c>
      <c r="T410" s="4">
        <v>46121.64166666667</v>
      </c>
      <c r="U410" s="4">
        <v>46121.64166666667</v>
      </c>
      <c r="V410" s="4">
        <v>46121.646527777775</v>
      </c>
      <c r="W410" s="4" t="s">
        <v>42</v>
      </c>
      <c r="X410" s="3" t="s">
        <v>43</v>
      </c>
      <c r="Y410" s="4" t="s">
        <v>105</v>
      </c>
      <c r="Z410" s="2">
        <v>1</v>
      </c>
      <c r="AA410" s="3" t="s">
        <v>1976</v>
      </c>
      <c r="AB410" s="5">
        <v>0</v>
      </c>
      <c r="AC410" s="5">
        <v>0</v>
      </c>
      <c r="AD410" s="5">
        <v>0</v>
      </c>
      <c r="AE410" s="5">
        <v>0</v>
      </c>
      <c r="AF410" s="5">
        <v>0</v>
      </c>
      <c r="AG410" s="5">
        <v>0</v>
      </c>
      <c r="AH410" s="6"/>
      <c r="AI410" s="6"/>
      <c r="AJ410" s="7">
        <v>0</v>
      </c>
      <c r="AK410" s="7">
        <v>0</v>
      </c>
      <c r="AL410" s="7">
        <v>0</v>
      </c>
      <c r="AM410" s="7">
        <v>0</v>
      </c>
      <c r="AN410" s="7">
        <v>0</v>
      </c>
      <c r="AO410" s="12"/>
      <c r="AP410" s="12"/>
      <c r="AQ410" s="12"/>
      <c r="AR410" s="12"/>
      <c r="AS410" s="12"/>
      <c r="AT410" s="12"/>
      <c r="AU410" s="12"/>
      <c r="AV410" s="12"/>
      <c r="AW410" s="12"/>
      <c r="AX410" s="12"/>
      <c r="AY410" s="12"/>
      <c r="AZ410" s="8"/>
    </row>
    <row r="411" spans="1:52" s="21" customFormat="1" ht="16.5" x14ac:dyDescent="0.25">
      <c r="A411" s="159" t="str">
        <f>_xlfn.XLOOKUP(Y411,Mapping!B:B,Mapping!J:J,"Not Found",0,1)</f>
        <v>KR</v>
      </c>
      <c r="B411" s="159" t="str">
        <f t="shared" si="36"/>
        <v>AUDBKR46121.6465277778</v>
      </c>
      <c r="C411" s="159"/>
      <c r="D411" s="159" t="str">
        <f t="shared" si="37"/>
        <v>Light Maintenance bpv-kr valuation</v>
      </c>
      <c r="E411" s="159" t="str">
        <f t="shared" si="38"/>
        <v>MCPAUDBKRLight Maintenance bpv-kr valuation</v>
      </c>
      <c r="F411" s="159" t="str">
        <f t="shared" si="39"/>
        <v>MCPAUDBKR</v>
      </c>
      <c r="G411" s="218" t="s">
        <v>47</v>
      </c>
      <c r="H411" s="159" t="str">
        <f t="shared" si="40"/>
        <v>Completed</v>
      </c>
      <c r="I411" s="159" t="s">
        <v>47</v>
      </c>
      <c r="J411" s="159" t="str">
        <f t="shared" si="41"/>
        <v>MCPAUDBKRLight Maintenance bpv-kr valuationLight Maintenance bpv-kr valuation46121.646527777846121.6493055556</v>
      </c>
      <c r="K411" s="218" t="str">
        <f>IF(NOT(ISERROR(HLOOKUP(A411,'MCP-Tracker Old'!$10:$10,1,0))),"Y","N")</f>
        <v>Y</v>
      </c>
      <c r="L411" s="159"/>
      <c r="M411" s="159"/>
      <c r="N411" s="159"/>
      <c r="O411" s="2">
        <v>2603</v>
      </c>
      <c r="P411" s="3" t="s">
        <v>38</v>
      </c>
      <c r="Q411" s="3" t="s">
        <v>39</v>
      </c>
      <c r="R411" s="3" t="s">
        <v>3662</v>
      </c>
      <c r="S411" s="3" t="s">
        <v>3663</v>
      </c>
      <c r="T411" s="4">
        <v>46121.646527777775</v>
      </c>
      <c r="U411" s="4">
        <v>46121.649305555555</v>
      </c>
      <c r="V411" s="4">
        <v>46121.649305555555</v>
      </c>
      <c r="W411" s="4" t="s">
        <v>42</v>
      </c>
      <c r="X411" s="3" t="s">
        <v>43</v>
      </c>
      <c r="Y411" s="4" t="s">
        <v>112</v>
      </c>
      <c r="Z411" s="2">
        <v>1</v>
      </c>
      <c r="AA411" s="3" t="s">
        <v>1969</v>
      </c>
      <c r="AB411" s="5">
        <v>7.0000000000000007E-2</v>
      </c>
      <c r="AC411" s="5">
        <v>0</v>
      </c>
      <c r="AD411" s="5">
        <v>7.0000000000000007E-2</v>
      </c>
      <c r="AE411" s="5">
        <v>0</v>
      </c>
      <c r="AF411" s="5">
        <v>0</v>
      </c>
      <c r="AG411" s="5">
        <v>7.0000000000000007E-2</v>
      </c>
      <c r="AH411" s="6"/>
      <c r="AI411" s="6"/>
      <c r="AJ411" s="7">
        <v>0</v>
      </c>
      <c r="AK411" s="7">
        <v>0</v>
      </c>
      <c r="AL411" s="7">
        <v>0</v>
      </c>
      <c r="AM411" s="7">
        <v>0</v>
      </c>
      <c r="AN411" s="7">
        <v>0</v>
      </c>
      <c r="AO411" s="12"/>
      <c r="AP411" s="12"/>
      <c r="AQ411" s="12"/>
      <c r="AR411" s="12"/>
      <c r="AS411" s="12"/>
      <c r="AT411" s="12"/>
      <c r="AU411" s="12"/>
      <c r="AV411" s="12"/>
      <c r="AW411" s="12"/>
      <c r="AX411" s="12"/>
      <c r="AY411" s="12"/>
      <c r="AZ411" s="8"/>
    </row>
    <row r="412" spans="1:52" s="21" customFormat="1" ht="16.5" x14ac:dyDescent="0.25">
      <c r="A412" s="159" t="str">
        <f>_xlfn.XLOOKUP(Y412,Mapping!B:B,Mapping!J:J,"Not Found",0,1)</f>
        <v>Planning (NII)</v>
      </c>
      <c r="B412" s="159" t="str">
        <f t="shared" si="36"/>
        <v>BEDBPlanning (NII)46121.6472222222</v>
      </c>
      <c r="C412" s="159"/>
      <c r="D412" s="159" t="str">
        <f t="shared" si="37"/>
        <v>Planning run</v>
      </c>
      <c r="E412" s="159" t="str">
        <f t="shared" si="38"/>
        <v>MRPBEDBPlanning (NII)Planning run</v>
      </c>
      <c r="F412" s="159" t="str">
        <f t="shared" si="39"/>
        <v>MRPBEDBPlanning (NII)</v>
      </c>
      <c r="G412" s="218" t="s">
        <v>47</v>
      </c>
      <c r="H412" s="159" t="str">
        <f t="shared" si="40"/>
        <v>Failed</v>
      </c>
      <c r="I412" s="159" t="s">
        <v>47</v>
      </c>
      <c r="J412" s="159" t="str">
        <f t="shared" si="41"/>
        <v>MRPBEDBPlanning (NII)Planning runPlanning run46121.647222222246121.7534722222</v>
      </c>
      <c r="K412" s="218" t="str">
        <f>IF(NOT(ISERROR(HLOOKUP(A412,'MCP-Tracker Old'!$10:$10,1,0))),"Y","N")</f>
        <v>Y</v>
      </c>
      <c r="L412" s="159"/>
      <c r="M412" s="159"/>
      <c r="N412" s="159"/>
      <c r="O412" s="2">
        <v>2603</v>
      </c>
      <c r="P412" s="3" t="s">
        <v>382</v>
      </c>
      <c r="Q412" s="3" t="s">
        <v>383</v>
      </c>
      <c r="R412" s="3" t="s">
        <v>439</v>
      </c>
      <c r="S412" s="3" t="s">
        <v>42</v>
      </c>
      <c r="T412" s="4">
        <v>46121.647222222222</v>
      </c>
      <c r="U412" s="4">
        <v>46121.753472222219</v>
      </c>
      <c r="V412" s="4">
        <v>46121.791666666664</v>
      </c>
      <c r="W412" s="4" t="s">
        <v>3630</v>
      </c>
      <c r="X412" s="3" t="s">
        <v>54</v>
      </c>
      <c r="Y412" s="4" t="s">
        <v>441</v>
      </c>
      <c r="Z412" s="2">
        <v>2</v>
      </c>
      <c r="AA412" s="3" t="s">
        <v>442</v>
      </c>
      <c r="AB412" s="5">
        <v>2.5499999999999998</v>
      </c>
      <c r="AC412" s="5">
        <v>2.5499999999999998</v>
      </c>
      <c r="AD412" s="5">
        <v>0</v>
      </c>
      <c r="AE412" s="5">
        <v>0</v>
      </c>
      <c r="AF412" s="5">
        <v>2.5499999999999998</v>
      </c>
      <c r="AG412" s="5">
        <v>2.5499999999999998</v>
      </c>
      <c r="AH412" s="6"/>
      <c r="AI412" s="6"/>
      <c r="AJ412" s="7">
        <v>0</v>
      </c>
      <c r="AK412" s="7">
        <v>0</v>
      </c>
      <c r="AL412" s="7">
        <v>0</v>
      </c>
      <c r="AM412" s="7">
        <v>0</v>
      </c>
      <c r="AN412" s="7">
        <v>0</v>
      </c>
      <c r="AO412" s="12"/>
      <c r="AP412" s="12"/>
      <c r="AQ412" s="12"/>
      <c r="AR412" s="12"/>
      <c r="AS412" s="12"/>
      <c r="AT412" s="12"/>
      <c r="AU412" s="12"/>
      <c r="AV412" s="12"/>
      <c r="AW412" s="12"/>
      <c r="AX412" s="12"/>
      <c r="AY412" s="12"/>
      <c r="AZ412" s="8"/>
    </row>
    <row r="413" spans="1:52" s="21" customFormat="1" ht="16.5" x14ac:dyDescent="0.25">
      <c r="A413" s="159" t="str">
        <f>_xlfn.XLOOKUP(Y413,Mapping!B:B,Mapping!J:J,"Not Found",0,1)</f>
        <v>KR</v>
      </c>
      <c r="B413" s="159" t="str">
        <f t="shared" si="36"/>
        <v>AUDBKR46121.6493055556</v>
      </c>
      <c r="C413" s="159"/>
      <c r="D413" s="159" t="str">
        <f t="shared" si="37"/>
        <v>bpv-kr valuation</v>
      </c>
      <c r="E413" s="159" t="str">
        <f t="shared" si="38"/>
        <v>MCPAUDBKRbpv-kr valuation</v>
      </c>
      <c r="F413" s="159" t="str">
        <f t="shared" si="39"/>
        <v>MCPAUDBKR</v>
      </c>
      <c r="G413" s="218" t="s">
        <v>47</v>
      </c>
      <c r="H413" s="159" t="str">
        <f t="shared" si="40"/>
        <v>Completed</v>
      </c>
      <c r="I413" s="159" t="s">
        <v>47</v>
      </c>
      <c r="J413" s="159" t="str">
        <f t="shared" si="41"/>
        <v>MCPAUDBKRbpv-kr valuationbpv-kr valuation46121.649305555646121.6583333333</v>
      </c>
      <c r="K413" s="218" t="str">
        <f>IF(NOT(ISERROR(HLOOKUP(A413,'MCP-Tracker Old'!$10:$10,1,0))),"Y","N")</f>
        <v>Y</v>
      </c>
      <c r="L413" s="159"/>
      <c r="M413" s="159"/>
      <c r="N413" s="159"/>
      <c r="O413" s="2">
        <v>2603</v>
      </c>
      <c r="P413" s="3" t="s">
        <v>38</v>
      </c>
      <c r="Q413" s="3" t="s">
        <v>39</v>
      </c>
      <c r="R413" s="3" t="s">
        <v>121</v>
      </c>
      <c r="S413" s="3" t="s">
        <v>134</v>
      </c>
      <c r="T413" s="4">
        <v>46121.649305555555</v>
      </c>
      <c r="U413" s="4">
        <v>46121.658333333333</v>
      </c>
      <c r="V413" s="4">
        <v>46121.658333333333</v>
      </c>
      <c r="W413" s="4" t="s">
        <v>42</v>
      </c>
      <c r="X413" s="3" t="s">
        <v>43</v>
      </c>
      <c r="Y413" s="4" t="s">
        <v>112</v>
      </c>
      <c r="Z413" s="2">
        <v>1</v>
      </c>
      <c r="AA413" s="3" t="s">
        <v>123</v>
      </c>
      <c r="AB413" s="5">
        <v>0.22</v>
      </c>
      <c r="AC413" s="5">
        <v>0</v>
      </c>
      <c r="AD413" s="5">
        <v>0.22</v>
      </c>
      <c r="AE413" s="5">
        <v>0</v>
      </c>
      <c r="AF413" s="5">
        <v>0</v>
      </c>
      <c r="AG413" s="5">
        <v>0.22</v>
      </c>
      <c r="AH413" s="6"/>
      <c r="AI413" s="6"/>
      <c r="AJ413" s="7">
        <v>0</v>
      </c>
      <c r="AK413" s="7">
        <v>0</v>
      </c>
      <c r="AL413" s="7">
        <v>0</v>
      </c>
      <c r="AM413" s="7">
        <v>0</v>
      </c>
      <c r="AN413" s="7">
        <v>0</v>
      </c>
      <c r="AO413" s="12"/>
      <c r="AP413" s="12"/>
      <c r="AQ413" s="12"/>
      <c r="AR413" s="12"/>
      <c r="AS413" s="12"/>
      <c r="AT413" s="12"/>
      <c r="AU413" s="12"/>
      <c r="AV413" s="12"/>
      <c r="AW413" s="12"/>
      <c r="AX413" s="12"/>
      <c r="AY413" s="12"/>
      <c r="AZ413" s="8"/>
    </row>
    <row r="414" spans="1:52" s="21" customFormat="1" ht="16.5" x14ac:dyDescent="0.25">
      <c r="A414" s="159" t="str">
        <f>_xlfn.XLOOKUP(Y414,Mapping!B:B,Mapping!J:J,"Not Found",0,1)</f>
        <v>KR</v>
      </c>
      <c r="B414" s="159" t="str">
        <f t="shared" si="36"/>
        <v>AUDBKR46121.6583333333</v>
      </c>
      <c r="C414" s="159"/>
      <c r="D414" s="159" t="str">
        <f t="shared" si="37"/>
        <v>bpv-kr valuation QRM Reporter exports</v>
      </c>
      <c r="E414" s="159" t="str">
        <f t="shared" si="38"/>
        <v>MCPAUDBKRbpv-kr valuation QRM Reporter exports</v>
      </c>
      <c r="F414" s="159" t="str">
        <f t="shared" si="39"/>
        <v>MCPAUDBKR</v>
      </c>
      <c r="G414" s="218" t="s">
        <v>47</v>
      </c>
      <c r="H414" s="159" t="str">
        <f t="shared" si="40"/>
        <v>Completed</v>
      </c>
      <c r="I414" s="159" t="s">
        <v>47</v>
      </c>
      <c r="J414" s="159" t="str">
        <f t="shared" si="41"/>
        <v>MCPAUDBKRbpv-kr valuation QRM Reporter exportsbpv-kr valuation QRM Reporter exports46121.658333333346121.6645833333</v>
      </c>
      <c r="K414" s="218" t="str">
        <f>IF(NOT(ISERROR(HLOOKUP(A414,'MCP-Tracker Old'!$10:$10,1,0))),"Y","N")</f>
        <v>Y</v>
      </c>
      <c r="L414" s="159"/>
      <c r="M414" s="159"/>
      <c r="N414" s="159"/>
      <c r="O414" s="2">
        <v>2603</v>
      </c>
      <c r="P414" s="3" t="s">
        <v>38</v>
      </c>
      <c r="Q414" s="3" t="s">
        <v>39</v>
      </c>
      <c r="R414" s="3" t="s">
        <v>135</v>
      </c>
      <c r="S414" s="3" t="s">
        <v>136</v>
      </c>
      <c r="T414" s="4">
        <v>46121.658333333333</v>
      </c>
      <c r="U414" s="4">
        <v>46121.664583333331</v>
      </c>
      <c r="V414" s="4">
        <v>46121.665277777778</v>
      </c>
      <c r="W414" s="4" t="s">
        <v>42</v>
      </c>
      <c r="X414" s="3" t="s">
        <v>43</v>
      </c>
      <c r="Y414" s="4" t="s">
        <v>112</v>
      </c>
      <c r="Z414" s="2">
        <v>1</v>
      </c>
      <c r="AA414" s="3" t="s">
        <v>137</v>
      </c>
      <c r="AB414" s="5">
        <v>0.15</v>
      </c>
      <c r="AC414" s="5">
        <v>0</v>
      </c>
      <c r="AD414" s="5">
        <v>0.15</v>
      </c>
      <c r="AE414" s="5">
        <v>0</v>
      </c>
      <c r="AF414" s="5">
        <v>0</v>
      </c>
      <c r="AG414" s="5">
        <v>0.15</v>
      </c>
      <c r="AH414" s="6"/>
      <c r="AI414" s="6"/>
      <c r="AJ414" s="7">
        <v>0</v>
      </c>
      <c r="AK414" s="7">
        <v>0</v>
      </c>
      <c r="AL414" s="7">
        <v>0</v>
      </c>
      <c r="AM414" s="7">
        <v>0</v>
      </c>
      <c r="AN414" s="7">
        <v>0</v>
      </c>
      <c r="AO414" s="12"/>
      <c r="AP414" s="12"/>
      <c r="AQ414" s="12"/>
      <c r="AR414" s="12"/>
      <c r="AS414" s="12"/>
      <c r="AT414" s="12"/>
      <c r="AU414" s="12"/>
      <c r="AV414" s="12"/>
      <c r="AW414" s="12"/>
      <c r="AX414" s="12"/>
      <c r="AY414" s="12"/>
      <c r="AZ414" s="8"/>
    </row>
    <row r="415" spans="1:52" s="21" customFormat="1" ht="16.5" x14ac:dyDescent="0.25">
      <c r="A415" s="159" t="str">
        <f>_xlfn.XLOOKUP(Y415,Mapping!B:B,Mapping!J:J,"Not Found",0,1)</f>
        <v>Copy DB with Runs</v>
      </c>
      <c r="B415" s="159" t="str">
        <f t="shared" si="36"/>
        <v>LUDBCopy DB with Runs46121.6645833333</v>
      </c>
      <c r="C415" s="159"/>
      <c r="D415" s="159" t="str">
        <f t="shared" si="37"/>
        <v>copy from</v>
      </c>
      <c r="E415" s="159" t="str">
        <f t="shared" si="38"/>
        <v>MCPLUDBCopy DB with Runscopy from</v>
      </c>
      <c r="F415" s="159" t="str">
        <f t="shared" si="39"/>
        <v>MCPLUDBCopy DB with Runs</v>
      </c>
      <c r="G415" s="218" t="s">
        <v>47</v>
      </c>
      <c r="H415" s="159" t="str">
        <f t="shared" si="40"/>
        <v>Completed</v>
      </c>
      <c r="I415" s="159" t="s">
        <v>47</v>
      </c>
      <c r="J415" s="159" t="str">
        <f t="shared" si="41"/>
        <v>MCPLUDBCopy DB with Runscopy fromcopy from46121.664583333346121.6659722222</v>
      </c>
      <c r="K415" s="218" t="str">
        <f>IF(NOT(ISERROR(HLOOKUP(A415,'MCP-Tracker Old'!$10:$10,1,0))),"Y","N")</f>
        <v>N</v>
      </c>
      <c r="L415" s="159"/>
      <c r="M415" s="159"/>
      <c r="N415" s="159"/>
      <c r="O415" s="2">
        <v>2603</v>
      </c>
      <c r="P415" s="3" t="s">
        <v>526</v>
      </c>
      <c r="Q415" s="3" t="s">
        <v>39</v>
      </c>
      <c r="R415" s="3" t="s">
        <v>82</v>
      </c>
      <c r="S415" s="3" t="s">
        <v>83</v>
      </c>
      <c r="T415" s="4">
        <v>46121.664583333331</v>
      </c>
      <c r="U415" s="4">
        <v>46121.665972222225</v>
      </c>
      <c r="V415" s="4">
        <v>46121.665972222225</v>
      </c>
      <c r="W415" s="4" t="s">
        <v>42</v>
      </c>
      <c r="X415" s="3" t="s">
        <v>43</v>
      </c>
      <c r="Y415" s="4" t="s">
        <v>3798</v>
      </c>
      <c r="Z415" s="2">
        <v>1</v>
      </c>
      <c r="AA415" s="3" t="s">
        <v>84</v>
      </c>
      <c r="AB415" s="5">
        <v>0.03</v>
      </c>
      <c r="AC415" s="5">
        <v>0.03</v>
      </c>
      <c r="AD415" s="5">
        <v>0</v>
      </c>
      <c r="AE415" s="5">
        <v>0</v>
      </c>
      <c r="AF415" s="5">
        <v>0.03</v>
      </c>
      <c r="AG415" s="5">
        <v>0.03</v>
      </c>
      <c r="AH415" s="6"/>
      <c r="AI415" s="6"/>
      <c r="AJ415" s="7">
        <v>0</v>
      </c>
      <c r="AK415" s="7">
        <v>0</v>
      </c>
      <c r="AL415" s="7">
        <v>0</v>
      </c>
      <c r="AM415" s="7">
        <v>0</v>
      </c>
      <c r="AN415" s="7">
        <v>0</v>
      </c>
      <c r="AO415" s="12"/>
      <c r="AP415" s="12"/>
      <c r="AQ415" s="12"/>
      <c r="AR415" s="12"/>
      <c r="AS415" s="12"/>
      <c r="AT415" s="12"/>
      <c r="AU415" s="12"/>
      <c r="AV415" s="12"/>
      <c r="AW415" s="12"/>
      <c r="AX415" s="12"/>
      <c r="AY415" s="12"/>
      <c r="AZ415" s="8"/>
    </row>
    <row r="416" spans="1:52" s="21" customFormat="1" ht="16.5" x14ac:dyDescent="0.25">
      <c r="A416" s="159" t="str">
        <f>_xlfn.XLOOKUP(Y416,Mapping!B:B,Mapping!J:J,"Not Found",0,1)</f>
        <v>EC</v>
      </c>
      <c r="B416" s="159" t="str">
        <f t="shared" si="36"/>
        <v>AUDBEC46121.6652777778</v>
      </c>
      <c r="C416" s="159"/>
      <c r="D416" s="159" t="str">
        <f t="shared" si="37"/>
        <v>ing-ec valuation</v>
      </c>
      <c r="E416" s="159" t="str">
        <f t="shared" si="38"/>
        <v>MCPAUDBECing-ec valuation</v>
      </c>
      <c r="F416" s="159" t="str">
        <f t="shared" si="39"/>
        <v>MCPAUDBEC</v>
      </c>
      <c r="G416" s="218" t="s">
        <v>47</v>
      </c>
      <c r="H416" s="159" t="str">
        <f t="shared" si="40"/>
        <v>Completed</v>
      </c>
      <c r="I416" s="159" t="s">
        <v>47</v>
      </c>
      <c r="J416" s="159" t="str">
        <f t="shared" si="41"/>
        <v>MCPAUDBECing-ec valuationing-ec valuation46121.665277777846121.7</v>
      </c>
      <c r="K416" s="218" t="str">
        <f>IF(NOT(ISERROR(HLOOKUP(A416,'MCP-Tracker Old'!$10:$10,1,0))),"Y","N")</f>
        <v>Y</v>
      </c>
      <c r="L416" s="159"/>
      <c r="M416" s="159"/>
      <c r="N416" s="159"/>
      <c r="O416" s="2">
        <v>2603</v>
      </c>
      <c r="P416" s="3" t="s">
        <v>38</v>
      </c>
      <c r="Q416" s="3" t="s">
        <v>39</v>
      </c>
      <c r="R416" s="3" t="s">
        <v>138</v>
      </c>
      <c r="S416" s="3" t="s">
        <v>139</v>
      </c>
      <c r="T416" s="4">
        <v>46121.665277777778</v>
      </c>
      <c r="U416" s="4">
        <v>46121.7</v>
      </c>
      <c r="V416" s="4">
        <v>46121.7</v>
      </c>
      <c r="W416" s="4" t="s">
        <v>42</v>
      </c>
      <c r="X416" s="3" t="s">
        <v>43</v>
      </c>
      <c r="Y416" s="4" t="s">
        <v>140</v>
      </c>
      <c r="Z416" s="2">
        <v>1</v>
      </c>
      <c r="AA416" s="3" t="s">
        <v>141</v>
      </c>
      <c r="AB416" s="5">
        <v>0.83</v>
      </c>
      <c r="AC416" s="5">
        <v>0</v>
      </c>
      <c r="AD416" s="5">
        <v>0.83</v>
      </c>
      <c r="AE416" s="5">
        <v>0</v>
      </c>
      <c r="AF416" s="5">
        <v>0</v>
      </c>
      <c r="AG416" s="5">
        <v>0.83</v>
      </c>
      <c r="AH416" s="6"/>
      <c r="AI416" s="6"/>
      <c r="AJ416" s="7">
        <v>0</v>
      </c>
      <c r="AK416" s="7">
        <v>0</v>
      </c>
      <c r="AL416" s="7">
        <v>0</v>
      </c>
      <c r="AM416" s="7">
        <v>0</v>
      </c>
      <c r="AN416" s="7">
        <v>0</v>
      </c>
      <c r="AO416" s="12"/>
      <c r="AP416" s="12"/>
      <c r="AQ416" s="12"/>
      <c r="AR416" s="12"/>
      <c r="AS416" s="12"/>
      <c r="AT416" s="12"/>
      <c r="AU416" s="12"/>
      <c r="AV416" s="12"/>
      <c r="AW416" s="12"/>
      <c r="AX416" s="12"/>
      <c r="AY416" s="12"/>
      <c r="AZ416" s="8"/>
    </row>
    <row r="417" spans="1:52" s="21" customFormat="1" ht="16.5" x14ac:dyDescent="0.25">
      <c r="A417" s="159" t="str">
        <f>_xlfn.XLOOKUP(Y417,Mapping!B:B,Mapping!J:J,"Not Found",0,1)</f>
        <v>Valuation (NPV)</v>
      </c>
      <c r="B417" s="159" t="str">
        <f t="shared" si="36"/>
        <v>LUDBValuation (NPV)46121.6659722222</v>
      </c>
      <c r="C417" s="159"/>
      <c r="D417" s="159" t="str">
        <f t="shared" si="37"/>
        <v>portfolio valuation run</v>
      </c>
      <c r="E417" s="159" t="str">
        <f t="shared" si="38"/>
        <v>MCPLUDBValuation (NPV)portfolio valuation run</v>
      </c>
      <c r="F417" s="159" t="str">
        <f t="shared" si="39"/>
        <v>MCPLUDBValuation (NPV)</v>
      </c>
      <c r="G417" s="218" t="s">
        <v>47</v>
      </c>
      <c r="H417" s="159" t="str">
        <f t="shared" si="40"/>
        <v>Completed</v>
      </c>
      <c r="I417" s="159" t="s">
        <v>47</v>
      </c>
      <c r="J417" s="159" t="str">
        <f t="shared" si="41"/>
        <v>MCPLUDBValuation (NPV)portfolio valuation runportfolio valuation run46121.665972222246121.7576388889</v>
      </c>
      <c r="K417" s="218" t="str">
        <f>IF(NOT(ISERROR(HLOOKUP(A417,'MCP-Tracker Old'!$10:$10,1,0))),"Y","N")</f>
        <v>Y</v>
      </c>
      <c r="L417" s="159"/>
      <c r="M417" s="159"/>
      <c r="N417" s="159"/>
      <c r="O417" s="2">
        <v>2603</v>
      </c>
      <c r="P417" s="3" t="s">
        <v>526</v>
      </c>
      <c r="Q417" s="3" t="s">
        <v>39</v>
      </c>
      <c r="R417" s="3" t="s">
        <v>85</v>
      </c>
      <c r="S417" s="3" t="s">
        <v>86</v>
      </c>
      <c r="T417" s="4">
        <v>46121.665972222225</v>
      </c>
      <c r="U417" s="4">
        <v>46121.757638888892</v>
      </c>
      <c r="V417" s="4">
        <v>46121.757638888892</v>
      </c>
      <c r="W417" s="4" t="s">
        <v>42</v>
      </c>
      <c r="X417" s="3" t="s">
        <v>43</v>
      </c>
      <c r="Y417" s="4" t="s">
        <v>1393</v>
      </c>
      <c r="Z417" s="2">
        <v>1</v>
      </c>
      <c r="AA417" s="3" t="s">
        <v>88</v>
      </c>
      <c r="AB417" s="5">
        <v>2.2000000000000002</v>
      </c>
      <c r="AC417" s="5">
        <v>0</v>
      </c>
      <c r="AD417" s="5">
        <v>2.2000000000000002</v>
      </c>
      <c r="AE417" s="5">
        <v>0</v>
      </c>
      <c r="AF417" s="5">
        <v>0</v>
      </c>
      <c r="AG417" s="5">
        <v>2.2000000000000002</v>
      </c>
      <c r="AH417" s="6"/>
      <c r="AI417" s="6"/>
      <c r="AJ417" s="7">
        <v>0</v>
      </c>
      <c r="AK417" s="7">
        <v>0</v>
      </c>
      <c r="AL417" s="7">
        <v>0</v>
      </c>
      <c r="AM417" s="7">
        <v>0</v>
      </c>
      <c r="AN417" s="7">
        <v>0</v>
      </c>
      <c r="AO417" s="12"/>
      <c r="AP417" s="12"/>
      <c r="AQ417" s="12"/>
      <c r="AR417" s="12"/>
      <c r="AS417" s="12"/>
      <c r="AT417" s="12"/>
      <c r="AU417" s="12"/>
      <c r="AV417" s="12"/>
      <c r="AW417" s="12"/>
      <c r="AX417" s="12"/>
      <c r="AY417" s="12"/>
      <c r="AZ417" s="8"/>
    </row>
    <row r="418" spans="1:52" s="21" customFormat="1" ht="16.5" x14ac:dyDescent="0.25">
      <c r="A418" s="159" t="str">
        <f>_xlfn.XLOOKUP(Y418,Mapping!B:B,Mapping!J:J,"Not Found",0,1)</f>
        <v>Load Pos</v>
      </c>
      <c r="B418" s="159" t="str">
        <f t="shared" si="36"/>
        <v>NLRB-MIDLoad Pos46121.6743055556</v>
      </c>
      <c r="C418" s="159"/>
      <c r="D418" s="159" t="str">
        <f t="shared" si="37"/>
        <v>load Portfolio</v>
      </c>
      <c r="E418" s="159" t="str">
        <f t="shared" si="38"/>
        <v>MRPNLRB-MIDLoad Posload Portfolio</v>
      </c>
      <c r="F418" s="159" t="str">
        <f t="shared" si="39"/>
        <v>MRPNLRB-MIDLoad Pos</v>
      </c>
      <c r="G418" s="218" t="s">
        <v>47</v>
      </c>
      <c r="H418" s="159" t="str">
        <f t="shared" si="40"/>
        <v>Completed</v>
      </c>
      <c r="I418" s="159" t="s">
        <v>47</v>
      </c>
      <c r="J418" s="159" t="str">
        <f t="shared" si="41"/>
        <v>MRPNLRB-MIDLoad Posload Portfolioload Portfolio46121.674305555646121.7208333333</v>
      </c>
      <c r="K418" s="218" t="str">
        <f>IF(NOT(ISERROR(HLOOKUP(A418,'MCP-Tracker Old'!$10:$10,1,0))),"Y","N")</f>
        <v>Y</v>
      </c>
      <c r="L418" s="159"/>
      <c r="M418" s="159"/>
      <c r="N418" s="159"/>
      <c r="O418" s="2">
        <v>2603</v>
      </c>
      <c r="P418" s="3" t="s">
        <v>3649</v>
      </c>
      <c r="Q418" s="3" t="s">
        <v>383</v>
      </c>
      <c r="R418" s="3" t="s">
        <v>402</v>
      </c>
      <c r="S418" s="3" t="s">
        <v>403</v>
      </c>
      <c r="T418" s="4">
        <v>46121.674305555556</v>
      </c>
      <c r="U418" s="4">
        <v>46121.720833333333</v>
      </c>
      <c r="V418" s="4">
        <v>46121.720833333333</v>
      </c>
      <c r="W418" s="4" t="s">
        <v>42</v>
      </c>
      <c r="X418" s="3" t="s">
        <v>43</v>
      </c>
      <c r="Y418" s="4" t="s">
        <v>1982</v>
      </c>
      <c r="Z418" s="2">
        <v>1</v>
      </c>
      <c r="AA418" s="3" t="s">
        <v>404</v>
      </c>
      <c r="AB418" s="5">
        <v>1.1200000000000001</v>
      </c>
      <c r="AC418" s="5">
        <v>0</v>
      </c>
      <c r="AD418" s="5">
        <v>1.1200000000000001</v>
      </c>
      <c r="AE418" s="5">
        <v>0</v>
      </c>
      <c r="AF418" s="5">
        <v>0</v>
      </c>
      <c r="AG418" s="5">
        <v>1.1200000000000001</v>
      </c>
      <c r="AH418" s="6"/>
      <c r="AI418" s="6"/>
      <c r="AJ418" s="7">
        <v>0</v>
      </c>
      <c r="AK418" s="7">
        <v>0</v>
      </c>
      <c r="AL418" s="7">
        <v>0</v>
      </c>
      <c r="AM418" s="7">
        <v>0</v>
      </c>
      <c r="AN418" s="7">
        <v>0</v>
      </c>
      <c r="AO418" s="12"/>
      <c r="AP418" s="12"/>
      <c r="AQ418" s="12"/>
      <c r="AR418" s="12"/>
      <c r="AS418" s="12"/>
      <c r="AT418" s="12"/>
      <c r="AU418" s="12"/>
      <c r="AV418" s="12"/>
      <c r="AW418" s="12"/>
      <c r="AX418" s="12"/>
      <c r="AY418" s="12"/>
      <c r="AZ418" s="8"/>
    </row>
    <row r="419" spans="1:52" s="21" customFormat="1" ht="16.5" x14ac:dyDescent="0.25">
      <c r="A419" s="159" t="str">
        <f>_xlfn.XLOOKUP(Y419,Mapping!B:B,Mapping!J:J,"Not Found",0,1)</f>
        <v>CSRBB Planning</v>
      </c>
      <c r="B419" s="159" t="str">
        <f t="shared" si="36"/>
        <v>RODBCSRBB Planning46121.6777777778</v>
      </c>
      <c r="C419" s="159"/>
      <c r="D419" s="159" t="str">
        <f t="shared" si="37"/>
        <v>CSRBB Planning Run</v>
      </c>
      <c r="E419" s="159" t="str">
        <f t="shared" si="38"/>
        <v>MCPRODBCSRBB PlanningCSRBB Planning Run</v>
      </c>
      <c r="F419" s="159" t="str">
        <f t="shared" si="39"/>
        <v>MCPRODBCSRBB Planning</v>
      </c>
      <c r="G419" s="218" t="s">
        <v>47</v>
      </c>
      <c r="H419" s="159" t="str">
        <f t="shared" si="40"/>
        <v>Completed</v>
      </c>
      <c r="I419" s="159" t="s">
        <v>47</v>
      </c>
      <c r="J419" s="159" t="str">
        <f t="shared" si="41"/>
        <v>MCPRODBCSRBB PlanningCSRBB Planning RunCSRBB Planning Run46121.677777777846121.7479166667</v>
      </c>
      <c r="K419" s="218" t="str">
        <f>IF(NOT(ISERROR(HLOOKUP(A419,'MCP-Tracker Old'!$10:$10,1,0))),"Y","N")</f>
        <v>Y</v>
      </c>
      <c r="L419" s="159"/>
      <c r="M419" s="159"/>
      <c r="N419" s="159"/>
      <c r="O419" s="2">
        <v>2603</v>
      </c>
      <c r="P419" s="3" t="s">
        <v>326</v>
      </c>
      <c r="Q419" s="3" t="s">
        <v>39</v>
      </c>
      <c r="R419" s="3" t="s">
        <v>109</v>
      </c>
      <c r="S419" s="3" t="s">
        <v>110</v>
      </c>
      <c r="T419" s="4">
        <v>46121.677777777775</v>
      </c>
      <c r="U419" s="4">
        <v>46121.747916666667</v>
      </c>
      <c r="V419" s="4">
        <v>46121.747916666667</v>
      </c>
      <c r="W419" s="4" t="s">
        <v>42</v>
      </c>
      <c r="X419" s="3" t="s">
        <v>43</v>
      </c>
      <c r="Y419" s="4" t="s">
        <v>344</v>
      </c>
      <c r="Z419" s="2">
        <v>1</v>
      </c>
      <c r="AA419" s="3" t="s">
        <v>111</v>
      </c>
      <c r="AB419" s="5">
        <v>1.68</v>
      </c>
      <c r="AC419" s="5">
        <v>0</v>
      </c>
      <c r="AD419" s="5">
        <v>1.68</v>
      </c>
      <c r="AE419" s="5">
        <v>0</v>
      </c>
      <c r="AF419" s="5">
        <v>0</v>
      </c>
      <c r="AG419" s="5">
        <v>1.68</v>
      </c>
      <c r="AH419" s="6"/>
      <c r="AI419" s="6"/>
      <c r="AJ419" s="7">
        <v>0</v>
      </c>
      <c r="AK419" s="7">
        <v>0</v>
      </c>
      <c r="AL419" s="7">
        <v>0</v>
      </c>
      <c r="AM419" s="7">
        <v>0</v>
      </c>
      <c r="AN419" s="7">
        <v>0</v>
      </c>
      <c r="AO419" s="12"/>
      <c r="AP419" s="12"/>
      <c r="AQ419" s="12"/>
      <c r="AR419" s="12"/>
      <c r="AS419" s="12"/>
      <c r="AT419" s="12"/>
      <c r="AU419" s="12"/>
      <c r="AV419" s="12"/>
      <c r="AW419" s="12"/>
      <c r="AX419" s="12"/>
      <c r="AY419" s="12"/>
      <c r="AZ419" s="8"/>
    </row>
    <row r="420" spans="1:52" s="21" customFormat="1" ht="16.5" x14ac:dyDescent="0.25">
      <c r="A420" s="159" t="str">
        <f>_xlfn.XLOOKUP(Y420,Mapping!B:B,Mapping!J:J,"Not Found",0,1)</f>
        <v>Load Pos</v>
      </c>
      <c r="B420" s="159" t="str">
        <f t="shared" si="36"/>
        <v>NLRBLoad Pos46121.6847222222</v>
      </c>
      <c r="C420" s="159"/>
      <c r="D420" s="159" t="str">
        <f t="shared" si="37"/>
        <v>load</v>
      </c>
      <c r="E420" s="159" t="str">
        <f t="shared" si="38"/>
        <v>MCPNLRBLoad Posload</v>
      </c>
      <c r="F420" s="159" t="str">
        <f t="shared" si="39"/>
        <v>MCPNLRBLoad Pos</v>
      </c>
      <c r="G420" s="218" t="s">
        <v>47</v>
      </c>
      <c r="H420" s="159" t="str">
        <f t="shared" si="40"/>
        <v>Completed</v>
      </c>
      <c r="I420" s="159" t="s">
        <v>47</v>
      </c>
      <c r="J420" s="159" t="str">
        <f t="shared" si="41"/>
        <v>MCPNLRBLoad Posloadload46121.684722222246121.7534722222</v>
      </c>
      <c r="K420" s="218" t="str">
        <f>IF(NOT(ISERROR(HLOOKUP(A420,'MCP-Tracker Old'!$10:$10,1,0))),"Y","N")</f>
        <v>Y</v>
      </c>
      <c r="L420" s="159"/>
      <c r="M420" s="159"/>
      <c r="N420" s="159"/>
      <c r="O420" s="2">
        <v>2603</v>
      </c>
      <c r="P420" s="3" t="s">
        <v>1423</v>
      </c>
      <c r="Q420" s="3" t="s">
        <v>39</v>
      </c>
      <c r="R420" s="3" t="s">
        <v>72</v>
      </c>
      <c r="S420" s="3" t="s">
        <v>73</v>
      </c>
      <c r="T420" s="4">
        <v>46121.68472222222</v>
      </c>
      <c r="U420" s="4">
        <v>46121.753472222219</v>
      </c>
      <c r="V420" s="4">
        <v>46121.753472222219</v>
      </c>
      <c r="W420" s="4" t="s">
        <v>42</v>
      </c>
      <c r="X420" s="3" t="s">
        <v>43</v>
      </c>
      <c r="Y420" s="4" t="s">
        <v>1435</v>
      </c>
      <c r="Z420" s="2">
        <v>1</v>
      </c>
      <c r="AA420" s="3" t="s">
        <v>75</v>
      </c>
      <c r="AB420" s="5">
        <v>1.65</v>
      </c>
      <c r="AC420" s="5">
        <v>0</v>
      </c>
      <c r="AD420" s="5">
        <v>1.65</v>
      </c>
      <c r="AE420" s="5">
        <v>0</v>
      </c>
      <c r="AF420" s="5">
        <v>0</v>
      </c>
      <c r="AG420" s="5">
        <v>1.65</v>
      </c>
      <c r="AH420" s="6"/>
      <c r="AI420" s="6"/>
      <c r="AJ420" s="7">
        <v>0</v>
      </c>
      <c r="AK420" s="7">
        <v>0</v>
      </c>
      <c r="AL420" s="7">
        <v>0</v>
      </c>
      <c r="AM420" s="7">
        <v>0</v>
      </c>
      <c r="AN420" s="7">
        <v>0</v>
      </c>
      <c r="AO420" s="12"/>
      <c r="AP420" s="12"/>
      <c r="AQ420" s="12"/>
      <c r="AR420" s="12"/>
      <c r="AS420" s="12"/>
      <c r="AT420" s="12"/>
      <c r="AU420" s="12"/>
      <c r="AV420" s="12"/>
      <c r="AW420" s="12"/>
      <c r="AX420" s="12"/>
      <c r="AY420" s="12"/>
      <c r="AZ420" s="8"/>
    </row>
    <row r="421" spans="1:52" s="21" customFormat="1" ht="16.5" x14ac:dyDescent="0.25">
      <c r="A421" s="159" t="str">
        <f>_xlfn.XLOOKUP(Y421,Mapping!B:B,Mapping!J:J,"Not Found",0,1)</f>
        <v>EC</v>
      </c>
      <c r="B421" s="159" t="str">
        <f t="shared" si="36"/>
        <v>AUDBEC46121.7</v>
      </c>
      <c r="C421" s="159"/>
      <c r="D421" s="159" t="str">
        <f t="shared" si="37"/>
        <v>Light Maintenance ing-ec valuation</v>
      </c>
      <c r="E421" s="159" t="str">
        <f t="shared" si="38"/>
        <v>MCPAUDBECLight Maintenance ing-ec valuation</v>
      </c>
      <c r="F421" s="159" t="str">
        <f t="shared" si="39"/>
        <v>MCPAUDBEC</v>
      </c>
      <c r="G421" s="218" t="s">
        <v>47</v>
      </c>
      <c r="H421" s="159" t="str">
        <f t="shared" si="40"/>
        <v>Completed</v>
      </c>
      <c r="I421" s="159" t="s">
        <v>47</v>
      </c>
      <c r="J421" s="159" t="str">
        <f t="shared" si="41"/>
        <v>MCPAUDBECLight Maintenance ing-ec valuationLight Maintenance ing-ec valuation46121.746121.7034722222</v>
      </c>
      <c r="K421" s="218" t="str">
        <f>IF(NOT(ISERROR(HLOOKUP(A421,'MCP-Tracker Old'!$10:$10,1,0))),"Y","N")</f>
        <v>Y</v>
      </c>
      <c r="L421" s="159"/>
      <c r="M421" s="159"/>
      <c r="N421" s="159"/>
      <c r="O421" s="2">
        <v>2603</v>
      </c>
      <c r="P421" s="3" t="s">
        <v>38</v>
      </c>
      <c r="Q421" s="3" t="s">
        <v>39</v>
      </c>
      <c r="R421" s="3" t="s">
        <v>3611</v>
      </c>
      <c r="S421" s="3" t="s">
        <v>3612</v>
      </c>
      <c r="T421" s="4">
        <v>46121.7</v>
      </c>
      <c r="U421" s="4">
        <v>46121.703472222223</v>
      </c>
      <c r="V421" s="4">
        <v>46121.703472222223</v>
      </c>
      <c r="W421" s="4" t="s">
        <v>42</v>
      </c>
      <c r="X421" s="3" t="s">
        <v>43</v>
      </c>
      <c r="Y421" s="4" t="s">
        <v>140</v>
      </c>
      <c r="Z421" s="2">
        <v>1</v>
      </c>
      <c r="AA421" s="3" t="s">
        <v>1930</v>
      </c>
      <c r="AB421" s="5">
        <v>0.08</v>
      </c>
      <c r="AC421" s="5">
        <v>0</v>
      </c>
      <c r="AD421" s="5">
        <v>0.08</v>
      </c>
      <c r="AE421" s="5">
        <v>0</v>
      </c>
      <c r="AF421" s="5">
        <v>0</v>
      </c>
      <c r="AG421" s="5">
        <v>0.08</v>
      </c>
      <c r="AH421" s="6"/>
      <c r="AI421" s="6"/>
      <c r="AJ421" s="7">
        <v>0</v>
      </c>
      <c r="AK421" s="7">
        <v>0</v>
      </c>
      <c r="AL421" s="7">
        <v>0</v>
      </c>
      <c r="AM421" s="7">
        <v>0</v>
      </c>
      <c r="AN421" s="7">
        <v>0</v>
      </c>
      <c r="AO421" s="12"/>
      <c r="AP421" s="12"/>
      <c r="AQ421" s="12"/>
      <c r="AR421" s="12"/>
      <c r="AS421" s="12"/>
      <c r="AT421" s="12"/>
      <c r="AU421" s="12"/>
      <c r="AV421" s="12"/>
      <c r="AW421" s="12"/>
      <c r="AX421" s="12"/>
      <c r="AY421" s="12"/>
      <c r="AZ421" s="8"/>
    </row>
    <row r="422" spans="1:52" s="21" customFormat="1" ht="16.5" x14ac:dyDescent="0.25">
      <c r="A422" s="159" t="str">
        <f>_xlfn.XLOOKUP(Y422,Mapping!B:B,Mapping!J:J,"Not Found",0,1)</f>
        <v>EC</v>
      </c>
      <c r="B422" s="159" t="str">
        <f t="shared" si="36"/>
        <v>AUDBEC46121.7034722222</v>
      </c>
      <c r="C422" s="159"/>
      <c r="D422" s="159" t="str">
        <f t="shared" si="37"/>
        <v>ing-ec valuation QRM Reporter exports</v>
      </c>
      <c r="E422" s="159" t="str">
        <f t="shared" si="38"/>
        <v>MCPAUDBECing-ec valuation QRM Reporter exports</v>
      </c>
      <c r="F422" s="159" t="str">
        <f t="shared" si="39"/>
        <v>MCPAUDBEC</v>
      </c>
      <c r="G422" s="218" t="s">
        <v>47</v>
      </c>
      <c r="H422" s="159" t="str">
        <f t="shared" si="40"/>
        <v>Completed</v>
      </c>
      <c r="I422" s="159" t="s">
        <v>47</v>
      </c>
      <c r="J422" s="159" t="str">
        <f t="shared" si="41"/>
        <v>MCPAUDBECing-ec valuation QRM Reporter exportsing-ec valuation QRM Reporter exports46121.703472222246121.7034722222</v>
      </c>
      <c r="K422" s="218" t="str">
        <f>IF(NOT(ISERROR(HLOOKUP(A422,'MCP-Tracker Old'!$10:$10,1,0))),"Y","N")</f>
        <v>Y</v>
      </c>
      <c r="L422" s="159"/>
      <c r="M422" s="159"/>
      <c r="N422" s="159"/>
      <c r="O422" s="2">
        <v>2603</v>
      </c>
      <c r="P422" s="3" t="s">
        <v>38</v>
      </c>
      <c r="Q422" s="3" t="s">
        <v>39</v>
      </c>
      <c r="R422" s="3" t="s">
        <v>142</v>
      </c>
      <c r="S422" s="3" t="s">
        <v>143</v>
      </c>
      <c r="T422" s="4">
        <v>46121.703472222223</v>
      </c>
      <c r="U422" s="4">
        <v>46121.703472222223</v>
      </c>
      <c r="V422" s="4">
        <v>46122.277083333334</v>
      </c>
      <c r="W422" s="4" t="s">
        <v>42</v>
      </c>
      <c r="X422" s="3" t="s">
        <v>43</v>
      </c>
      <c r="Y422" s="4" t="s">
        <v>140</v>
      </c>
      <c r="Z422" s="2">
        <v>1</v>
      </c>
      <c r="AA422" s="3" t="s">
        <v>144</v>
      </c>
      <c r="AB422" s="5">
        <v>0</v>
      </c>
      <c r="AC422" s="5">
        <v>0</v>
      </c>
      <c r="AD422" s="5">
        <v>0</v>
      </c>
      <c r="AE422" s="5">
        <v>0</v>
      </c>
      <c r="AF422" s="5">
        <v>0</v>
      </c>
      <c r="AG422" s="5">
        <v>0</v>
      </c>
      <c r="AH422" s="6"/>
      <c r="AI422" s="6"/>
      <c r="AJ422" s="7">
        <v>0</v>
      </c>
      <c r="AK422" s="7">
        <v>0</v>
      </c>
      <c r="AL422" s="7">
        <v>0</v>
      </c>
      <c r="AM422" s="7">
        <v>0</v>
      </c>
      <c r="AN422" s="7">
        <v>0</v>
      </c>
      <c r="AO422" s="12"/>
      <c r="AP422" s="12"/>
      <c r="AQ422" s="12"/>
      <c r="AR422" s="12"/>
      <c r="AS422" s="12"/>
      <c r="AT422" s="12"/>
      <c r="AU422" s="12"/>
      <c r="AV422" s="12"/>
      <c r="AW422" s="12"/>
      <c r="AX422" s="12"/>
      <c r="AY422" s="12"/>
      <c r="AZ422" s="8"/>
    </row>
    <row r="423" spans="1:52" s="21" customFormat="1" ht="16.5" x14ac:dyDescent="0.25">
      <c r="A423" s="159" t="str">
        <f>_xlfn.XLOOKUP(Y423,Mapping!B:B,Mapping!J:J,"Not Found",0,1)</f>
        <v>Copy DB with Runs</v>
      </c>
      <c r="B423" s="159" t="str">
        <f t="shared" si="36"/>
        <v>DEDBCopy DB with Runs46121.7041666667</v>
      </c>
      <c r="C423" s="159"/>
      <c r="D423" s="159" t="str">
        <f t="shared" si="37"/>
        <v>copy from</v>
      </c>
      <c r="E423" s="159" t="str">
        <f t="shared" si="38"/>
        <v>MCPDEDBCopy DB with Runscopy from</v>
      </c>
      <c r="F423" s="159" t="str">
        <f t="shared" si="39"/>
        <v>MCPDEDBCopy DB with Runs</v>
      </c>
      <c r="G423" s="218" t="s">
        <v>47</v>
      </c>
      <c r="H423" s="159" t="str">
        <f t="shared" si="40"/>
        <v>Failed</v>
      </c>
      <c r="I423" s="159" t="s">
        <v>47</v>
      </c>
      <c r="J423" s="159" t="str">
        <f t="shared" si="41"/>
        <v>MCPDEDBCopy DB with Runscopy fromcopy from46121.704166666746121.7055555556</v>
      </c>
      <c r="K423" s="218" t="str">
        <f>IF(NOT(ISERROR(HLOOKUP(A423,'MCP-Tracker Old'!$10:$10,1,0))),"Y","N")</f>
        <v>N</v>
      </c>
      <c r="L423" s="159"/>
      <c r="M423" s="159"/>
      <c r="N423" s="159"/>
      <c r="O423" s="2">
        <v>2603</v>
      </c>
      <c r="P423" s="3" t="s">
        <v>1576</v>
      </c>
      <c r="Q423" s="3" t="s">
        <v>39</v>
      </c>
      <c r="R423" s="3" t="s">
        <v>82</v>
      </c>
      <c r="S423" s="3" t="s">
        <v>42</v>
      </c>
      <c r="T423" s="4">
        <v>46121.70416666667</v>
      </c>
      <c r="U423" s="4">
        <v>46121.705555555556</v>
      </c>
      <c r="V423" s="4">
        <v>46122.271527777775</v>
      </c>
      <c r="W423" s="4" t="s">
        <v>3799</v>
      </c>
      <c r="X423" s="3" t="s">
        <v>54</v>
      </c>
      <c r="Y423" s="4" t="s">
        <v>3798</v>
      </c>
      <c r="Z423" s="2">
        <v>1</v>
      </c>
      <c r="AA423" s="3" t="s">
        <v>84</v>
      </c>
      <c r="AB423" s="5">
        <v>0.03</v>
      </c>
      <c r="AC423" s="5">
        <v>0.03</v>
      </c>
      <c r="AD423" s="5">
        <v>0</v>
      </c>
      <c r="AE423" s="5">
        <v>2.58</v>
      </c>
      <c r="AF423" s="5">
        <v>2.61</v>
      </c>
      <c r="AG423" s="5">
        <v>2.61</v>
      </c>
      <c r="AH423" s="6"/>
      <c r="AI423" s="6"/>
      <c r="AJ423" s="7">
        <v>0</v>
      </c>
      <c r="AK423" s="7">
        <v>0</v>
      </c>
      <c r="AL423" s="7">
        <v>0</v>
      </c>
      <c r="AM423" s="7">
        <v>0</v>
      </c>
      <c r="AN423" s="7">
        <v>0</v>
      </c>
      <c r="AO423" s="12"/>
      <c r="AP423" s="12"/>
      <c r="AQ423" s="12"/>
      <c r="AR423" s="12"/>
      <c r="AS423" s="12"/>
      <c r="AT423" s="12"/>
      <c r="AU423" s="12"/>
      <c r="AV423" s="12"/>
      <c r="AW423" s="12"/>
      <c r="AX423" s="12"/>
      <c r="AY423" s="12"/>
      <c r="AZ423" s="8"/>
    </row>
    <row r="424" spans="1:52" s="21" customFormat="1" ht="16.5" x14ac:dyDescent="0.25">
      <c r="A424" s="159" t="str">
        <f>_xlfn.XLOOKUP(Y424,Mapping!B:B,Mapping!J:J,"Not Found",0,1)</f>
        <v>Delete Portfolio</v>
      </c>
      <c r="B424" s="159" t="str">
        <f t="shared" si="36"/>
        <v>BEDBDelete Portfolio46121.70625</v>
      </c>
      <c r="C424" s="159"/>
      <c r="D424" s="159" t="str">
        <f t="shared" si="37"/>
        <v>Delete portfolio from</v>
      </c>
      <c r="E424" s="159" t="str">
        <f t="shared" si="38"/>
        <v>MCPBEDBDelete PortfolioDelete portfolio from</v>
      </c>
      <c r="F424" s="159" t="str">
        <f t="shared" si="39"/>
        <v>MCPBEDBDelete Portfolio</v>
      </c>
      <c r="G424" s="218" t="s">
        <v>47</v>
      </c>
      <c r="H424" s="159" t="str">
        <f t="shared" si="40"/>
        <v>Completed</v>
      </c>
      <c r="I424" s="159" t="s">
        <v>47</v>
      </c>
      <c r="J424" s="159" t="str">
        <f t="shared" si="41"/>
        <v>MCPBEDBDelete PortfolioDelete portfolio fromDelete portfolio from46121.7062546121.7076388889</v>
      </c>
      <c r="K424" s="218" t="str">
        <f>IF(NOT(ISERROR(HLOOKUP(A424,'MCP-Tracker Old'!$10:$10,1,0))),"Y","N")</f>
        <v>N</v>
      </c>
      <c r="L424" s="159"/>
      <c r="M424" s="159"/>
      <c r="N424" s="159"/>
      <c r="O424" s="2">
        <v>2603</v>
      </c>
      <c r="P424" s="3" t="s">
        <v>382</v>
      </c>
      <c r="Q424" s="3" t="s">
        <v>39</v>
      </c>
      <c r="R424" s="3" t="s">
        <v>40</v>
      </c>
      <c r="S424" s="3" t="s">
        <v>41</v>
      </c>
      <c r="T424" s="4">
        <v>46121.706250000003</v>
      </c>
      <c r="U424" s="4">
        <v>46121.707638888889</v>
      </c>
      <c r="V424" s="4">
        <v>46121.708333333336</v>
      </c>
      <c r="W424" s="4" t="s">
        <v>42</v>
      </c>
      <c r="X424" s="3" t="s">
        <v>43</v>
      </c>
      <c r="Y424" s="4" t="s">
        <v>1371</v>
      </c>
      <c r="Z424" s="2">
        <v>1</v>
      </c>
      <c r="AA424" s="3" t="s">
        <v>45</v>
      </c>
      <c r="AB424" s="5">
        <v>0.03</v>
      </c>
      <c r="AC424" s="5">
        <v>0</v>
      </c>
      <c r="AD424" s="5">
        <v>0.03</v>
      </c>
      <c r="AE424" s="5">
        <v>0</v>
      </c>
      <c r="AF424" s="5">
        <v>0</v>
      </c>
      <c r="AG424" s="5">
        <v>0.03</v>
      </c>
      <c r="AH424" s="6"/>
      <c r="AI424" s="6"/>
      <c r="AJ424" s="7">
        <v>0</v>
      </c>
      <c r="AK424" s="7">
        <v>0</v>
      </c>
      <c r="AL424" s="7">
        <v>0</v>
      </c>
      <c r="AM424" s="7">
        <v>0</v>
      </c>
      <c r="AN424" s="7">
        <v>0</v>
      </c>
      <c r="AO424" s="12"/>
      <c r="AP424" s="12"/>
      <c r="AQ424" s="12"/>
      <c r="AR424" s="12"/>
      <c r="AS424" s="12"/>
      <c r="AT424" s="12"/>
      <c r="AU424" s="12"/>
      <c r="AV424" s="12"/>
      <c r="AW424" s="12"/>
      <c r="AX424" s="12"/>
      <c r="AY424" s="12"/>
      <c r="AZ424" s="8"/>
    </row>
    <row r="425" spans="1:52" s="21" customFormat="1" ht="16.5" x14ac:dyDescent="0.25">
      <c r="A425" s="159" t="str">
        <f>_xlfn.XLOOKUP(Y425,Mapping!B:B,Mapping!J:J,"Not Found",0,1)</f>
        <v>Load Compare MP</v>
      </c>
      <c r="B425" s="159" t="str">
        <f t="shared" si="36"/>
        <v>BEDBLoad Compare MP46121.7083333333</v>
      </c>
      <c r="C425" s="159"/>
      <c r="D425" s="159" t="str">
        <f t="shared" si="37"/>
        <v>load Model parameters</v>
      </c>
      <c r="E425" s="159" t="str">
        <f t="shared" si="38"/>
        <v>MCPBEDBLoad Compare MPload Model parameters</v>
      </c>
      <c r="F425" s="159" t="str">
        <f t="shared" si="39"/>
        <v>MCPBEDBLoad Compare MP</v>
      </c>
      <c r="G425" s="218" t="s">
        <v>47</v>
      </c>
      <c r="H425" s="159" t="str">
        <f t="shared" si="40"/>
        <v>Completed</v>
      </c>
      <c r="I425" s="159" t="s">
        <v>47</v>
      </c>
      <c r="J425" s="159" t="str">
        <f t="shared" si="41"/>
        <v>MCPBEDBLoad Compare MPload Model parametersload Model parameters46121.708333333346121.7104166667</v>
      </c>
      <c r="K425" s="218" t="str">
        <f>IF(NOT(ISERROR(HLOOKUP(A425,'MCP-Tracker Old'!$10:$10,1,0))),"Y","N")</f>
        <v>Y</v>
      </c>
      <c r="L425" s="159"/>
      <c r="M425" s="159"/>
      <c r="N425" s="159"/>
      <c r="O425" s="2">
        <v>2603</v>
      </c>
      <c r="P425" s="3" t="s">
        <v>382</v>
      </c>
      <c r="Q425" s="3" t="s">
        <v>39</v>
      </c>
      <c r="R425" s="3" t="s">
        <v>48</v>
      </c>
      <c r="S425" s="3" t="s">
        <v>49</v>
      </c>
      <c r="T425" s="4">
        <v>46121.708333333336</v>
      </c>
      <c r="U425" s="4">
        <v>46121.710416666669</v>
      </c>
      <c r="V425" s="4">
        <v>46121.710416666669</v>
      </c>
      <c r="W425" s="4" t="s">
        <v>42</v>
      </c>
      <c r="X425" s="3" t="s">
        <v>43</v>
      </c>
      <c r="Y425" s="4" t="s">
        <v>1376</v>
      </c>
      <c r="Z425" s="2">
        <v>1</v>
      </c>
      <c r="AA425" s="3" t="s">
        <v>52</v>
      </c>
      <c r="AB425" s="5">
        <v>0.05</v>
      </c>
      <c r="AC425" s="5">
        <v>0</v>
      </c>
      <c r="AD425" s="5">
        <v>0.05</v>
      </c>
      <c r="AE425" s="5">
        <v>0</v>
      </c>
      <c r="AF425" s="5">
        <v>0</v>
      </c>
      <c r="AG425" s="5">
        <v>0.05</v>
      </c>
      <c r="AH425" s="6"/>
      <c r="AI425" s="6"/>
      <c r="AJ425" s="7">
        <v>0</v>
      </c>
      <c r="AK425" s="7">
        <v>0</v>
      </c>
      <c r="AL425" s="7">
        <v>0</v>
      </c>
      <c r="AM425" s="7">
        <v>0</v>
      </c>
      <c r="AN425" s="7">
        <v>0</v>
      </c>
      <c r="AO425" s="12"/>
      <c r="AP425" s="12"/>
      <c r="AQ425" s="12"/>
      <c r="AR425" s="12"/>
      <c r="AS425" s="12"/>
      <c r="AT425" s="12"/>
      <c r="AU425" s="12"/>
      <c r="AV425" s="12"/>
      <c r="AW425" s="12"/>
      <c r="AX425" s="12"/>
      <c r="AY425" s="12"/>
      <c r="AZ425" s="8"/>
    </row>
    <row r="426" spans="1:52" s="21" customFormat="1" ht="16.5" x14ac:dyDescent="0.25">
      <c r="A426" s="159" t="str">
        <f>_xlfn.XLOOKUP(Y426,Mapping!B:B,Mapping!J:J,"Not Found",0,1)</f>
        <v>Load Compare MP</v>
      </c>
      <c r="B426" s="159" t="str">
        <f t="shared" si="36"/>
        <v>BEDBLoad Compare MP46121.7104166667</v>
      </c>
      <c r="C426" s="159"/>
      <c r="D426" s="159" t="str">
        <f t="shared" si="37"/>
        <v>Model parameters comparison</v>
      </c>
      <c r="E426" s="159" t="str">
        <f t="shared" si="38"/>
        <v>MCPBEDBLoad Compare MPModel parameters comparison</v>
      </c>
      <c r="F426" s="159" t="str">
        <f t="shared" si="39"/>
        <v>MCPBEDBLoad Compare MP</v>
      </c>
      <c r="G426" s="218" t="s">
        <v>47</v>
      </c>
      <c r="H426" s="159" t="str">
        <f t="shared" si="40"/>
        <v>Completed</v>
      </c>
      <c r="I426" s="159" t="s">
        <v>47</v>
      </c>
      <c r="J426" s="159" t="str">
        <f t="shared" si="41"/>
        <v>MCPBEDBLoad Compare MPModel parameters comparisonModel parameters comparison46121.710416666746121.7111111111</v>
      </c>
      <c r="K426" s="218" t="str">
        <f>IF(NOT(ISERROR(HLOOKUP(A426,'MCP-Tracker Old'!$10:$10,1,0))),"Y","N")</f>
        <v>Y</v>
      </c>
      <c r="L426" s="159"/>
      <c r="M426" s="159"/>
      <c r="N426" s="159"/>
      <c r="O426" s="2">
        <v>2603</v>
      </c>
      <c r="P426" s="3" t="s">
        <v>382</v>
      </c>
      <c r="Q426" s="3" t="s">
        <v>39</v>
      </c>
      <c r="R426" s="3" t="s">
        <v>53</v>
      </c>
      <c r="S426" s="3" t="s">
        <v>329</v>
      </c>
      <c r="T426" s="4">
        <v>46121.710416666669</v>
      </c>
      <c r="U426" s="4">
        <v>46121.711111111108</v>
      </c>
      <c r="V426" s="4">
        <v>46121.711805555555</v>
      </c>
      <c r="W426" s="4" t="s">
        <v>42</v>
      </c>
      <c r="X426" s="3" t="s">
        <v>43</v>
      </c>
      <c r="Y426" s="4" t="s">
        <v>1376</v>
      </c>
      <c r="Z426" s="2">
        <v>1</v>
      </c>
      <c r="AA426" s="3" t="s">
        <v>55</v>
      </c>
      <c r="AB426" s="5">
        <v>0.02</v>
      </c>
      <c r="AC426" s="5">
        <v>0</v>
      </c>
      <c r="AD426" s="5">
        <v>0.02</v>
      </c>
      <c r="AE426" s="5">
        <v>0</v>
      </c>
      <c r="AF426" s="5">
        <v>0</v>
      </c>
      <c r="AG426" s="5">
        <v>0.02</v>
      </c>
      <c r="AH426" s="6"/>
      <c r="AI426" s="6"/>
      <c r="AJ426" s="7">
        <v>0</v>
      </c>
      <c r="AK426" s="7">
        <v>0</v>
      </c>
      <c r="AL426" s="7">
        <v>0</v>
      </c>
      <c r="AM426" s="7">
        <v>0</v>
      </c>
      <c r="AN426" s="7">
        <v>0</v>
      </c>
      <c r="AO426" s="12"/>
      <c r="AP426" s="12"/>
      <c r="AQ426" s="12"/>
      <c r="AR426" s="12"/>
      <c r="AS426" s="12"/>
      <c r="AT426" s="12"/>
      <c r="AU426" s="12"/>
      <c r="AV426" s="12"/>
      <c r="AW426" s="12"/>
      <c r="AX426" s="12"/>
      <c r="AY426" s="12"/>
      <c r="AZ426" s="8"/>
    </row>
    <row r="427" spans="1:52" s="21" customFormat="1" ht="16.5" x14ac:dyDescent="0.25">
      <c r="A427" s="159" t="str">
        <f>_xlfn.XLOOKUP(Y427,Mapping!B:B,Mapping!J:J,"Not Found",0,1)</f>
        <v>Load Compare Spreads</v>
      </c>
      <c r="B427" s="159" t="str">
        <f t="shared" si="36"/>
        <v>BEDBLoad Compare Spreads46121.7118055556</v>
      </c>
      <c r="C427" s="159"/>
      <c r="D427" s="159" t="str">
        <f t="shared" si="37"/>
        <v>load Spreads</v>
      </c>
      <c r="E427" s="159" t="str">
        <f t="shared" si="38"/>
        <v>MCPBEDBLoad Compare Spreadsload Spreads</v>
      </c>
      <c r="F427" s="159" t="str">
        <f t="shared" si="39"/>
        <v>MCPBEDBLoad Compare Spreads</v>
      </c>
      <c r="G427" s="218" t="s">
        <v>47</v>
      </c>
      <c r="H427" s="159" t="str">
        <f t="shared" si="40"/>
        <v>Completed</v>
      </c>
      <c r="I427" s="159" t="s">
        <v>47</v>
      </c>
      <c r="J427" s="159" t="str">
        <f t="shared" si="41"/>
        <v>MCPBEDBLoad Compare Spreadsload Spreadsload Spreads46121.711805555646121.71875</v>
      </c>
      <c r="K427" s="218" t="str">
        <f>IF(NOT(ISERROR(HLOOKUP(A427,'MCP-Tracker Old'!$10:$10,1,0))),"Y","N")</f>
        <v>Y</v>
      </c>
      <c r="L427" s="159"/>
      <c r="M427" s="159"/>
      <c r="N427" s="159"/>
      <c r="O427" s="2">
        <v>2603</v>
      </c>
      <c r="P427" s="3" t="s">
        <v>382</v>
      </c>
      <c r="Q427" s="3" t="s">
        <v>39</v>
      </c>
      <c r="R427" s="3" t="s">
        <v>65</v>
      </c>
      <c r="S427" s="3" t="s">
        <v>66</v>
      </c>
      <c r="T427" s="4">
        <v>46121.711805555555</v>
      </c>
      <c r="U427" s="4">
        <v>46121.71875</v>
      </c>
      <c r="V427" s="4">
        <v>46121.71875</v>
      </c>
      <c r="W427" s="4" t="s">
        <v>42</v>
      </c>
      <c r="X427" s="3" t="s">
        <v>43</v>
      </c>
      <c r="Y427" s="4" t="s">
        <v>1383</v>
      </c>
      <c r="Z427" s="2">
        <v>1</v>
      </c>
      <c r="AA427" s="3" t="s">
        <v>69</v>
      </c>
      <c r="AB427" s="5">
        <v>0.17</v>
      </c>
      <c r="AC427" s="5">
        <v>0</v>
      </c>
      <c r="AD427" s="5">
        <v>0.17</v>
      </c>
      <c r="AE427" s="5">
        <v>0</v>
      </c>
      <c r="AF427" s="5">
        <v>0</v>
      </c>
      <c r="AG427" s="5">
        <v>0.17</v>
      </c>
      <c r="AH427" s="6"/>
      <c r="AI427" s="6"/>
      <c r="AJ427" s="7">
        <v>0</v>
      </c>
      <c r="AK427" s="7">
        <v>0</v>
      </c>
      <c r="AL427" s="7">
        <v>0</v>
      </c>
      <c r="AM427" s="7">
        <v>0</v>
      </c>
      <c r="AN427" s="7">
        <v>0</v>
      </c>
      <c r="AO427" s="12"/>
      <c r="AP427" s="12"/>
      <c r="AQ427" s="12"/>
      <c r="AR427" s="12"/>
      <c r="AS427" s="12"/>
      <c r="AT427" s="12"/>
      <c r="AU427" s="12"/>
      <c r="AV427" s="12"/>
      <c r="AW427" s="12"/>
      <c r="AX427" s="12"/>
      <c r="AY427" s="12"/>
      <c r="AZ427" s="8"/>
    </row>
    <row r="428" spans="1:52" s="21" customFormat="1" ht="16.5" x14ac:dyDescent="0.25">
      <c r="A428" s="159" t="str">
        <f>_xlfn.XLOOKUP(Y428,Mapping!B:B,Mapping!J:J,"Not Found",0,1)</f>
        <v>Load Compare Spreads</v>
      </c>
      <c r="B428" s="159" t="str">
        <f t="shared" si="36"/>
        <v>BEDBLoad Compare Spreads46121.71875</v>
      </c>
      <c r="C428" s="159"/>
      <c r="D428" s="159" t="str">
        <f t="shared" si="37"/>
        <v>Spreads comparison</v>
      </c>
      <c r="E428" s="159" t="str">
        <f t="shared" si="38"/>
        <v>MCPBEDBLoad Compare SpreadsSpreads comparison</v>
      </c>
      <c r="F428" s="159" t="str">
        <f t="shared" si="39"/>
        <v>MCPBEDBLoad Compare Spreads</v>
      </c>
      <c r="G428" s="218" t="s">
        <v>47</v>
      </c>
      <c r="H428" s="159" t="str">
        <f t="shared" si="40"/>
        <v>Completed</v>
      </c>
      <c r="I428" s="159" t="s">
        <v>47</v>
      </c>
      <c r="J428" s="159" t="str">
        <f t="shared" si="41"/>
        <v>MCPBEDBLoad Compare SpreadsSpreads comparisonSpreads comparison46121.7187546121.7194444444</v>
      </c>
      <c r="K428" s="218" t="str">
        <f>IF(NOT(ISERROR(HLOOKUP(A428,'MCP-Tracker Old'!$10:$10,1,0))),"Y","N")</f>
        <v>Y</v>
      </c>
      <c r="L428" s="159"/>
      <c r="M428" s="159"/>
      <c r="N428" s="159"/>
      <c r="O428" s="2">
        <v>2603</v>
      </c>
      <c r="P428" s="3" t="s">
        <v>382</v>
      </c>
      <c r="Q428" s="3" t="s">
        <v>39</v>
      </c>
      <c r="R428" s="3" t="s">
        <v>70</v>
      </c>
      <c r="S428" s="3" t="s">
        <v>331</v>
      </c>
      <c r="T428" s="4">
        <v>46121.71875</v>
      </c>
      <c r="U428" s="4">
        <v>46121.719444444447</v>
      </c>
      <c r="V428" s="4">
        <v>46121.720833333333</v>
      </c>
      <c r="W428" s="4" t="s">
        <v>42</v>
      </c>
      <c r="X428" s="3" t="s">
        <v>43</v>
      </c>
      <c r="Y428" s="4" t="s">
        <v>1383</v>
      </c>
      <c r="Z428" s="2">
        <v>1</v>
      </c>
      <c r="AA428" s="3" t="s">
        <v>71</v>
      </c>
      <c r="AB428" s="5">
        <v>0.02</v>
      </c>
      <c r="AC428" s="5">
        <v>0</v>
      </c>
      <c r="AD428" s="5">
        <v>0.02</v>
      </c>
      <c r="AE428" s="5">
        <v>0</v>
      </c>
      <c r="AF428" s="5">
        <v>0</v>
      </c>
      <c r="AG428" s="5">
        <v>0.02</v>
      </c>
      <c r="AH428" s="6"/>
      <c r="AI428" s="6"/>
      <c r="AJ428" s="7">
        <v>0</v>
      </c>
      <c r="AK428" s="7">
        <v>0</v>
      </c>
      <c r="AL428" s="7">
        <v>0</v>
      </c>
      <c r="AM428" s="7">
        <v>0</v>
      </c>
      <c r="AN428" s="7">
        <v>0</v>
      </c>
      <c r="AO428" s="12"/>
      <c r="AP428" s="12"/>
      <c r="AQ428" s="12"/>
      <c r="AR428" s="12"/>
      <c r="AS428" s="12"/>
      <c r="AT428" s="12"/>
      <c r="AU428" s="12"/>
      <c r="AV428" s="12"/>
      <c r="AW428" s="12"/>
      <c r="AX428" s="12"/>
      <c r="AY428" s="12"/>
      <c r="AZ428" s="8"/>
    </row>
    <row r="429" spans="1:52" s="21" customFormat="1" ht="16.5" x14ac:dyDescent="0.25">
      <c r="A429" s="159" t="str">
        <f>_xlfn.XLOOKUP(Y429,Mapping!B:B,Mapping!J:J,"Not Found",0,1)</f>
        <v>Import Strategies</v>
      </c>
      <c r="B429" s="159" t="str">
        <f t="shared" si="36"/>
        <v>NLBTRImport Strategies46121.7194444444</v>
      </c>
      <c r="C429" s="159"/>
      <c r="D429" s="159" t="str">
        <f t="shared" si="37"/>
        <v>import strategies</v>
      </c>
      <c r="E429" s="159" t="str">
        <f t="shared" si="38"/>
        <v>MCPNLBTRImport Strategiesimport strategies</v>
      </c>
      <c r="F429" s="159" t="str">
        <f t="shared" si="39"/>
        <v>MCPNLBTRImport Strategies</v>
      </c>
      <c r="G429" s="218" t="s">
        <v>47</v>
      </c>
      <c r="H429" s="159" t="str">
        <f t="shared" si="40"/>
        <v>Completed</v>
      </c>
      <c r="I429" s="159" t="s">
        <v>47</v>
      </c>
      <c r="J429" s="159" t="str">
        <f t="shared" si="41"/>
        <v>MCPNLBTRImport Strategiesimport strategiesimport strategies46121.719444444446121.7319444444</v>
      </c>
      <c r="K429" s="218" t="str">
        <f>IF(NOT(ISERROR(HLOOKUP(A429,'MCP-Tracker Old'!$10:$10,1,0))),"Y","N")</f>
        <v>Y</v>
      </c>
      <c r="L429" s="159"/>
      <c r="M429" s="159"/>
      <c r="N429" s="159"/>
      <c r="O429" s="2">
        <v>2603</v>
      </c>
      <c r="P429" s="3" t="s">
        <v>260</v>
      </c>
      <c r="Q429" s="3" t="s">
        <v>39</v>
      </c>
      <c r="R429" s="3" t="s">
        <v>145</v>
      </c>
      <c r="S429" s="3" t="s">
        <v>156</v>
      </c>
      <c r="T429" s="4">
        <v>46121.719444444447</v>
      </c>
      <c r="U429" s="4">
        <v>46121.731944444444</v>
      </c>
      <c r="V429" s="4">
        <v>46121.732638888891</v>
      </c>
      <c r="W429" s="4" t="s">
        <v>42</v>
      </c>
      <c r="X429" s="3" t="s">
        <v>43</v>
      </c>
      <c r="Y429" s="4" t="s">
        <v>3800</v>
      </c>
      <c r="Z429" s="2">
        <v>4</v>
      </c>
      <c r="AA429" s="3" t="s">
        <v>148</v>
      </c>
      <c r="AB429" s="5">
        <v>0.3</v>
      </c>
      <c r="AC429" s="5">
        <v>0.3</v>
      </c>
      <c r="AD429" s="5">
        <v>0</v>
      </c>
      <c r="AE429" s="5">
        <v>0</v>
      </c>
      <c r="AF429" s="5">
        <v>0.3</v>
      </c>
      <c r="AG429" s="5">
        <v>0.3</v>
      </c>
      <c r="AH429" s="6"/>
      <c r="AI429" s="6"/>
      <c r="AJ429" s="7">
        <v>0</v>
      </c>
      <c r="AK429" s="7">
        <v>0</v>
      </c>
      <c r="AL429" s="7">
        <v>0</v>
      </c>
      <c r="AM429" s="7">
        <v>0</v>
      </c>
      <c r="AN429" s="7">
        <v>0</v>
      </c>
      <c r="AO429" s="12"/>
      <c r="AP429" s="12"/>
      <c r="AQ429" s="12"/>
      <c r="AR429" s="12"/>
      <c r="AS429" s="12"/>
      <c r="AT429" s="12"/>
      <c r="AU429" s="12"/>
      <c r="AV429" s="12"/>
      <c r="AW429" s="12"/>
      <c r="AX429" s="12"/>
      <c r="AY429" s="12"/>
      <c r="AZ429" s="8"/>
    </row>
    <row r="430" spans="1:52" s="21" customFormat="1" ht="16.5" x14ac:dyDescent="0.25">
      <c r="A430" s="159" t="str">
        <f>_xlfn.XLOOKUP(Y430,Mapping!B:B,Mapping!J:J,"Not Found",0,1)</f>
        <v>Load Pos</v>
      </c>
      <c r="B430" s="159" t="str">
        <f t="shared" si="36"/>
        <v>NLRB-MIDLoad Pos46121.7208333333</v>
      </c>
      <c r="C430" s="159"/>
      <c r="D430" s="159" t="str">
        <f t="shared" si="37"/>
        <v>copy from</v>
      </c>
      <c r="E430" s="159" t="str">
        <f t="shared" si="38"/>
        <v>MRPNLRB-MIDLoad Poscopy from</v>
      </c>
      <c r="F430" s="159" t="str">
        <f t="shared" si="39"/>
        <v>MRPNLRB-MIDLoad Pos</v>
      </c>
      <c r="G430" s="218" t="s">
        <v>47</v>
      </c>
      <c r="H430" s="159" t="str">
        <f t="shared" si="40"/>
        <v>Completed</v>
      </c>
      <c r="I430" s="159" t="s">
        <v>47</v>
      </c>
      <c r="J430" s="159" t="str">
        <f t="shared" si="41"/>
        <v>MRPNLRB-MIDLoad Poscopy fromcopy from46121.720833333346121.7222222222</v>
      </c>
      <c r="K430" s="218" t="str">
        <f>IF(NOT(ISERROR(HLOOKUP(A430,'MCP-Tracker Old'!$10:$10,1,0))),"Y","N")</f>
        <v>Y</v>
      </c>
      <c r="L430" s="159"/>
      <c r="M430" s="159"/>
      <c r="N430" s="159"/>
      <c r="O430" s="2">
        <v>2603</v>
      </c>
      <c r="P430" s="3" t="s">
        <v>3649</v>
      </c>
      <c r="Q430" s="3" t="s">
        <v>383</v>
      </c>
      <c r="R430" s="3" t="s">
        <v>82</v>
      </c>
      <c r="S430" s="3" t="s">
        <v>83</v>
      </c>
      <c r="T430" s="4">
        <v>46121.720833333333</v>
      </c>
      <c r="U430" s="4">
        <v>46121.722222222219</v>
      </c>
      <c r="V430" s="4">
        <v>46121.724999999999</v>
      </c>
      <c r="W430" s="4" t="s">
        <v>42</v>
      </c>
      <c r="X430" s="3" t="s">
        <v>43</v>
      </c>
      <c r="Y430" s="4" t="s">
        <v>1982</v>
      </c>
      <c r="Z430" s="2">
        <v>1</v>
      </c>
      <c r="AA430" s="3" t="s">
        <v>84</v>
      </c>
      <c r="AB430" s="5">
        <v>0.03</v>
      </c>
      <c r="AC430" s="5">
        <v>0</v>
      </c>
      <c r="AD430" s="5">
        <v>0.03</v>
      </c>
      <c r="AE430" s="5">
        <v>0</v>
      </c>
      <c r="AF430" s="5">
        <v>0</v>
      </c>
      <c r="AG430" s="5">
        <v>0.03</v>
      </c>
      <c r="AH430" s="6"/>
      <c r="AI430" s="6"/>
      <c r="AJ430" s="7">
        <v>0</v>
      </c>
      <c r="AK430" s="7">
        <v>0</v>
      </c>
      <c r="AL430" s="7">
        <v>0</v>
      </c>
      <c r="AM430" s="7">
        <v>0</v>
      </c>
      <c r="AN430" s="7">
        <v>0</v>
      </c>
      <c r="AO430" s="12"/>
      <c r="AP430" s="12"/>
      <c r="AQ430" s="12"/>
      <c r="AR430" s="12"/>
      <c r="AS430" s="12"/>
      <c r="AT430" s="12"/>
      <c r="AU430" s="12"/>
      <c r="AV430" s="12"/>
      <c r="AW430" s="12"/>
      <c r="AX430" s="12"/>
      <c r="AY430" s="12"/>
      <c r="AZ430" s="8"/>
    </row>
    <row r="431" spans="1:52" s="21" customFormat="1" ht="16.5" x14ac:dyDescent="0.25">
      <c r="A431" s="159" t="str">
        <f>_xlfn.XLOOKUP(Y431,Mapping!B:B,Mapping!J:J,"Not Found",0,1)</f>
        <v>Load Pos</v>
      </c>
      <c r="B431" s="159" t="str">
        <f t="shared" si="36"/>
        <v>BEDBLoad Pos46121.7208333333</v>
      </c>
      <c r="C431" s="159"/>
      <c r="D431" s="159" t="str">
        <f t="shared" si="37"/>
        <v>load</v>
      </c>
      <c r="E431" s="159" t="str">
        <f t="shared" si="38"/>
        <v>MCPBEDBLoad Posload</v>
      </c>
      <c r="F431" s="159" t="str">
        <f t="shared" si="39"/>
        <v>MCPBEDBLoad Pos</v>
      </c>
      <c r="G431" s="218" t="s">
        <v>47</v>
      </c>
      <c r="H431" s="159" t="str">
        <f t="shared" si="40"/>
        <v>Completed</v>
      </c>
      <c r="I431" s="159" t="s">
        <v>47</v>
      </c>
      <c r="J431" s="159" t="str">
        <f t="shared" si="41"/>
        <v>MCPBEDBLoad Posloadload46121.720833333346121.7520833333</v>
      </c>
      <c r="K431" s="218" t="str">
        <f>IF(NOT(ISERROR(HLOOKUP(A431,'MCP-Tracker Old'!$10:$10,1,0))),"Y","N")</f>
        <v>Y</v>
      </c>
      <c r="L431" s="159"/>
      <c r="M431" s="159"/>
      <c r="N431" s="159"/>
      <c r="O431" s="2">
        <v>2603</v>
      </c>
      <c r="P431" s="3" t="s">
        <v>382</v>
      </c>
      <c r="Q431" s="3" t="s">
        <v>39</v>
      </c>
      <c r="R431" s="3" t="s">
        <v>72</v>
      </c>
      <c r="S431" s="3" t="s">
        <v>73</v>
      </c>
      <c r="T431" s="4">
        <v>46121.720833333333</v>
      </c>
      <c r="U431" s="4">
        <v>46121.752083333333</v>
      </c>
      <c r="V431" s="4">
        <v>46121.752083333333</v>
      </c>
      <c r="W431" s="4" t="s">
        <v>42</v>
      </c>
      <c r="X431" s="3" t="s">
        <v>43</v>
      </c>
      <c r="Y431" s="4" t="s">
        <v>1386</v>
      </c>
      <c r="Z431" s="2">
        <v>1</v>
      </c>
      <c r="AA431" s="3" t="s">
        <v>75</v>
      </c>
      <c r="AB431" s="5">
        <v>0.75</v>
      </c>
      <c r="AC431" s="5">
        <v>0</v>
      </c>
      <c r="AD431" s="5">
        <v>0.75</v>
      </c>
      <c r="AE431" s="5">
        <v>0</v>
      </c>
      <c r="AF431" s="5">
        <v>0</v>
      </c>
      <c r="AG431" s="5">
        <v>0.75</v>
      </c>
      <c r="AH431" s="6"/>
      <c r="AI431" s="6"/>
      <c r="AJ431" s="7">
        <v>0</v>
      </c>
      <c r="AK431" s="7">
        <v>0</v>
      </c>
      <c r="AL431" s="7">
        <v>0</v>
      </c>
      <c r="AM431" s="7">
        <v>0</v>
      </c>
      <c r="AN431" s="7">
        <v>0</v>
      </c>
      <c r="AO431" s="12"/>
      <c r="AP431" s="12"/>
      <c r="AQ431" s="12"/>
      <c r="AR431" s="12"/>
      <c r="AS431" s="12"/>
      <c r="AT431" s="12"/>
      <c r="AU431" s="12"/>
      <c r="AV431" s="12"/>
      <c r="AW431" s="12"/>
      <c r="AX431" s="12"/>
      <c r="AY431" s="12"/>
      <c r="AZ431" s="8"/>
    </row>
    <row r="432" spans="1:52" s="21" customFormat="1" ht="16.5" x14ac:dyDescent="0.25">
      <c r="A432" s="159" t="str">
        <f>_xlfn.XLOOKUP(Y432,Mapping!B:B,Mapping!J:J,"Not Found",0,1)</f>
        <v>Load Pos</v>
      </c>
      <c r="B432" s="159" t="str">
        <f t="shared" si="36"/>
        <v>NLRB-MIDLoad Pos46121.725</v>
      </c>
      <c r="C432" s="159"/>
      <c r="D432" s="159" t="str">
        <f t="shared" si="37"/>
        <v>Stratification</v>
      </c>
      <c r="E432" s="159" t="str">
        <f t="shared" si="38"/>
        <v>MRPNLRB-MIDLoad PosStratification</v>
      </c>
      <c r="F432" s="159" t="str">
        <f t="shared" si="39"/>
        <v>MRPNLRB-MIDLoad Pos</v>
      </c>
      <c r="G432" s="218" t="s">
        <v>47</v>
      </c>
      <c r="H432" s="159" t="str">
        <f t="shared" si="40"/>
        <v>Completed</v>
      </c>
      <c r="I432" s="159" t="s">
        <v>47</v>
      </c>
      <c r="J432" s="159" t="str">
        <f t="shared" si="41"/>
        <v>MRPNLRB-MIDLoad PosStratificationStratification46121.72546121.7298611111</v>
      </c>
      <c r="K432" s="218" t="str">
        <f>IF(NOT(ISERROR(HLOOKUP(A432,'MCP-Tracker Old'!$10:$10,1,0))),"Y","N")</f>
        <v>Y</v>
      </c>
      <c r="L432" s="159"/>
      <c r="M432" s="159"/>
      <c r="N432" s="159"/>
      <c r="O432" s="2">
        <v>2603</v>
      </c>
      <c r="P432" s="3" t="s">
        <v>3649</v>
      </c>
      <c r="Q432" s="3" t="s">
        <v>383</v>
      </c>
      <c r="R432" s="3" t="s">
        <v>76</v>
      </c>
      <c r="S432" s="3" t="s">
        <v>77</v>
      </c>
      <c r="T432" s="4">
        <v>46121.724999999999</v>
      </c>
      <c r="U432" s="4">
        <v>46121.729861111111</v>
      </c>
      <c r="V432" s="4">
        <v>46121.729861111111</v>
      </c>
      <c r="W432" s="4" t="s">
        <v>42</v>
      </c>
      <c r="X432" s="3" t="s">
        <v>43</v>
      </c>
      <c r="Y432" s="4" t="s">
        <v>1982</v>
      </c>
      <c r="Z432" s="2">
        <v>1</v>
      </c>
      <c r="AA432" s="3" t="s">
        <v>78</v>
      </c>
      <c r="AB432" s="5">
        <v>0.12</v>
      </c>
      <c r="AC432" s="5">
        <v>0</v>
      </c>
      <c r="AD432" s="5">
        <v>0.12</v>
      </c>
      <c r="AE432" s="5">
        <v>0</v>
      </c>
      <c r="AF432" s="5">
        <v>0</v>
      </c>
      <c r="AG432" s="5">
        <v>0.12</v>
      </c>
      <c r="AH432" s="6"/>
      <c r="AI432" s="6"/>
      <c r="AJ432" s="7">
        <v>0</v>
      </c>
      <c r="AK432" s="7">
        <v>0</v>
      </c>
      <c r="AL432" s="7">
        <v>0</v>
      </c>
      <c r="AM432" s="7">
        <v>0</v>
      </c>
      <c r="AN432" s="7">
        <v>0</v>
      </c>
      <c r="AO432" s="12"/>
      <c r="AP432" s="12"/>
      <c r="AQ432" s="12"/>
      <c r="AR432" s="12"/>
      <c r="AS432" s="12"/>
      <c r="AT432" s="12"/>
      <c r="AU432" s="12"/>
      <c r="AV432" s="12"/>
      <c r="AW432" s="12"/>
      <c r="AX432" s="12"/>
      <c r="AY432" s="12"/>
      <c r="AZ432" s="8"/>
    </row>
    <row r="433" spans="1:52" s="21" customFormat="1" ht="16.5" x14ac:dyDescent="0.25">
      <c r="A433" s="159" t="str">
        <f>_xlfn.XLOOKUP(Y433,Mapping!B:B,Mapping!J:J,"Not Found",0,1)</f>
        <v>Load Pos</v>
      </c>
      <c r="B433" s="159" t="str">
        <f t="shared" si="36"/>
        <v>NLRB-MIDLoad Pos46121.7298611111</v>
      </c>
      <c r="C433" s="159"/>
      <c r="D433" s="159" t="str">
        <f t="shared" si="37"/>
        <v>Stratification OLAP exports</v>
      </c>
      <c r="E433" s="159" t="str">
        <f t="shared" si="38"/>
        <v>MRPNLRB-MIDLoad PosStratification OLAP exports</v>
      </c>
      <c r="F433" s="159" t="str">
        <f t="shared" si="39"/>
        <v>MRPNLRB-MIDLoad Pos</v>
      </c>
      <c r="G433" s="218" t="s">
        <v>47</v>
      </c>
      <c r="H433" s="159" t="str">
        <f t="shared" si="40"/>
        <v>Completed</v>
      </c>
      <c r="I433" s="159" t="s">
        <v>47</v>
      </c>
      <c r="J433" s="159" t="str">
        <f t="shared" si="41"/>
        <v>MRPNLRB-MIDLoad PosStratification OLAP exportsStratification OLAP exports46121.729861111146121.7319444444</v>
      </c>
      <c r="K433" s="218" t="str">
        <f>IF(NOT(ISERROR(HLOOKUP(A433,'MCP-Tracker Old'!$10:$10,1,0))),"Y","N")</f>
        <v>Y</v>
      </c>
      <c r="L433" s="159"/>
      <c r="M433" s="159"/>
      <c r="N433" s="159"/>
      <c r="O433" s="2">
        <v>2603</v>
      </c>
      <c r="P433" s="3" t="s">
        <v>3649</v>
      </c>
      <c r="Q433" s="3" t="s">
        <v>383</v>
      </c>
      <c r="R433" s="3" t="s">
        <v>405</v>
      </c>
      <c r="S433" s="3" t="s">
        <v>406</v>
      </c>
      <c r="T433" s="4">
        <v>46121.729861111111</v>
      </c>
      <c r="U433" s="4">
        <v>46121.731944444444</v>
      </c>
      <c r="V433" s="4">
        <v>46121.734027777777</v>
      </c>
      <c r="W433" s="4" t="s">
        <v>42</v>
      </c>
      <c r="X433" s="3" t="s">
        <v>43</v>
      </c>
      <c r="Y433" s="4" t="s">
        <v>1982</v>
      </c>
      <c r="Z433" s="2">
        <v>1</v>
      </c>
      <c r="AA433" s="3" t="s">
        <v>407</v>
      </c>
      <c r="AB433" s="5">
        <v>0.05</v>
      </c>
      <c r="AC433" s="5">
        <v>0</v>
      </c>
      <c r="AD433" s="5">
        <v>0.05</v>
      </c>
      <c r="AE433" s="5">
        <v>0</v>
      </c>
      <c r="AF433" s="5">
        <v>0</v>
      </c>
      <c r="AG433" s="5">
        <v>0.05</v>
      </c>
      <c r="AH433" s="6"/>
      <c r="AI433" s="6"/>
      <c r="AJ433" s="7">
        <v>0</v>
      </c>
      <c r="AK433" s="7">
        <v>0</v>
      </c>
      <c r="AL433" s="7">
        <v>0</v>
      </c>
      <c r="AM433" s="7">
        <v>0</v>
      </c>
      <c r="AN433" s="7">
        <v>0</v>
      </c>
      <c r="AO433" s="12"/>
      <c r="AP433" s="12"/>
      <c r="AQ433" s="12"/>
      <c r="AR433" s="12"/>
      <c r="AS433" s="12"/>
      <c r="AT433" s="12"/>
      <c r="AU433" s="12"/>
      <c r="AV433" s="12"/>
      <c r="AW433" s="12"/>
      <c r="AX433" s="12"/>
      <c r="AY433" s="12"/>
      <c r="AZ433" s="8"/>
    </row>
    <row r="434" spans="1:52" s="21" customFormat="1" ht="16.5" x14ac:dyDescent="0.25">
      <c r="A434" s="159" t="str">
        <f>_xlfn.XLOOKUP(Y434,Mapping!B:B,Mapping!J:J,"Not Found",0,1)</f>
        <v>Planning (NII)</v>
      </c>
      <c r="B434" s="159" t="str">
        <f t="shared" si="36"/>
        <v>NLBTRPlanning (NII)46121.7326388889</v>
      </c>
      <c r="C434" s="159"/>
      <c r="D434" s="159" t="str">
        <f t="shared" si="37"/>
        <v>planning run01</v>
      </c>
      <c r="E434" s="159" t="str">
        <f t="shared" si="38"/>
        <v>MCPNLBTRPlanning (NII)planning run01</v>
      </c>
      <c r="F434" s="159" t="str">
        <f t="shared" si="39"/>
        <v>MCPNLBTRPlanning (NII)</v>
      </c>
      <c r="G434" s="218" t="s">
        <v>47</v>
      </c>
      <c r="H434" s="159" t="str">
        <f t="shared" si="40"/>
        <v>Failed</v>
      </c>
      <c r="I434" s="159" t="s">
        <v>47</v>
      </c>
      <c r="J434" s="159" t="str">
        <f t="shared" si="41"/>
        <v>MCPNLBTRPlanning (NII)planning run01planning run0146121.732638888946121.7388888889</v>
      </c>
      <c r="K434" s="218" t="str">
        <f>IF(NOT(ISERROR(HLOOKUP(A434,'MCP-Tracker Old'!$10:$10,1,0))),"Y","N")</f>
        <v>Y</v>
      </c>
      <c r="L434" s="159"/>
      <c r="M434" s="159"/>
      <c r="N434" s="159"/>
      <c r="O434" s="2">
        <v>2603</v>
      </c>
      <c r="P434" s="3" t="s">
        <v>260</v>
      </c>
      <c r="Q434" s="3" t="s">
        <v>39</v>
      </c>
      <c r="R434" s="3" t="s">
        <v>158</v>
      </c>
      <c r="S434" s="3" t="s">
        <v>42</v>
      </c>
      <c r="T434" s="4">
        <v>46121.732638888891</v>
      </c>
      <c r="U434" s="4">
        <v>46121.738888888889</v>
      </c>
      <c r="V434" s="4">
        <v>46122.265972222223</v>
      </c>
      <c r="W434" s="4" t="s">
        <v>702</v>
      </c>
      <c r="X434" s="3" t="s">
        <v>54</v>
      </c>
      <c r="Y434" s="4" t="s">
        <v>3801</v>
      </c>
      <c r="Z434" s="2">
        <v>2</v>
      </c>
      <c r="AA434" s="3" t="s">
        <v>161</v>
      </c>
      <c r="AB434" s="5">
        <v>0.15</v>
      </c>
      <c r="AC434" s="5">
        <v>0.15</v>
      </c>
      <c r="AD434" s="5">
        <v>0</v>
      </c>
      <c r="AE434" s="5">
        <v>2.38</v>
      </c>
      <c r="AF434" s="5">
        <v>2.5299999999999998</v>
      </c>
      <c r="AG434" s="5">
        <v>2.5299999999999998</v>
      </c>
      <c r="AH434" s="6"/>
      <c r="AI434" s="6"/>
      <c r="AJ434" s="7">
        <v>0</v>
      </c>
      <c r="AK434" s="7">
        <v>0</v>
      </c>
      <c r="AL434" s="7">
        <v>0</v>
      </c>
      <c r="AM434" s="7">
        <v>0</v>
      </c>
      <c r="AN434" s="7">
        <v>0</v>
      </c>
      <c r="AO434" s="12"/>
      <c r="AP434" s="12"/>
      <c r="AQ434" s="12"/>
      <c r="AR434" s="12"/>
      <c r="AS434" s="12"/>
      <c r="AT434" s="12"/>
      <c r="AU434" s="12"/>
      <c r="AV434" s="12"/>
      <c r="AW434" s="12"/>
      <c r="AX434" s="12"/>
      <c r="AY434" s="12"/>
      <c r="AZ434" s="8"/>
    </row>
    <row r="435" spans="1:52" s="21" customFormat="1" ht="16.5" x14ac:dyDescent="0.25">
      <c r="A435" s="159" t="str">
        <f>_xlfn.XLOOKUP(Y435,Mapping!B:B,Mapping!J:J,"Not Found",0,1)</f>
        <v>Valuation (NPV)</v>
      </c>
      <c r="B435" s="159" t="str">
        <f t="shared" si="36"/>
        <v>PLDBValuation (NPV)46121.7333333333</v>
      </c>
      <c r="C435" s="159"/>
      <c r="D435" s="159" t="str">
        <f t="shared" si="37"/>
        <v>export to ara Portfolio Valuation</v>
      </c>
      <c r="E435" s="159" t="str">
        <f t="shared" si="38"/>
        <v>MCPPLDBValuation (NPV)export to ara Portfolio Valuation</v>
      </c>
      <c r="F435" s="159" t="str">
        <f t="shared" si="39"/>
        <v>MCPPLDBValuation (NPV)</v>
      </c>
      <c r="G435" s="218" t="s">
        <v>47</v>
      </c>
      <c r="H435" s="159" t="str">
        <f t="shared" si="40"/>
        <v>Completed</v>
      </c>
      <c r="I435" s="159" t="s">
        <v>47</v>
      </c>
      <c r="J435" s="159" t="str">
        <f t="shared" si="41"/>
        <v>MCPPLDBValuation (NPV)export to ara Portfolio Valuationexport to ara Portfolio Valuation46121.733333333346121.7333333333</v>
      </c>
      <c r="K435" s="218" t="str">
        <f>IF(NOT(ISERROR(HLOOKUP(A435,'MCP-Tracker Old'!$10:$10,1,0))),"Y","N")</f>
        <v>Y</v>
      </c>
      <c r="L435" s="159"/>
      <c r="M435" s="159"/>
      <c r="N435" s="159"/>
      <c r="O435" s="2">
        <v>2603</v>
      </c>
      <c r="P435" s="3" t="s">
        <v>1626</v>
      </c>
      <c r="Q435" s="3" t="s">
        <v>39</v>
      </c>
      <c r="R435" s="3" t="s">
        <v>3658</v>
      </c>
      <c r="S435" s="3" t="s">
        <v>3659</v>
      </c>
      <c r="T435" s="4">
        <v>46121.73333333333</v>
      </c>
      <c r="U435" s="4">
        <v>46121.73333333333</v>
      </c>
      <c r="V435" s="4">
        <v>46121.745138888888</v>
      </c>
      <c r="W435" s="4" t="s">
        <v>42</v>
      </c>
      <c r="X435" s="3" t="s">
        <v>43</v>
      </c>
      <c r="Y435" s="4" t="s">
        <v>1393</v>
      </c>
      <c r="Z435" s="2">
        <v>1</v>
      </c>
      <c r="AA435" s="3" t="s">
        <v>1959</v>
      </c>
      <c r="AB435" s="5">
        <v>0</v>
      </c>
      <c r="AC435" s="5">
        <v>0</v>
      </c>
      <c r="AD435" s="5">
        <v>0</v>
      </c>
      <c r="AE435" s="5">
        <v>0</v>
      </c>
      <c r="AF435" s="5">
        <v>0</v>
      </c>
      <c r="AG435" s="5">
        <v>0</v>
      </c>
      <c r="AH435" s="6"/>
      <c r="AI435" s="6"/>
      <c r="AJ435" s="7">
        <v>0</v>
      </c>
      <c r="AK435" s="7">
        <v>0</v>
      </c>
      <c r="AL435" s="7">
        <v>0</v>
      </c>
      <c r="AM435" s="7">
        <v>0</v>
      </c>
      <c r="AN435" s="7">
        <v>0</v>
      </c>
      <c r="AO435" s="12"/>
      <c r="AP435" s="12"/>
      <c r="AQ435" s="12"/>
      <c r="AR435" s="12"/>
      <c r="AS435" s="12"/>
      <c r="AT435" s="12"/>
      <c r="AU435" s="12"/>
      <c r="AV435" s="12"/>
      <c r="AW435" s="12"/>
      <c r="AX435" s="12"/>
      <c r="AY435" s="12"/>
      <c r="AZ435" s="8"/>
    </row>
    <row r="436" spans="1:52" s="21" customFormat="1" ht="16.5" x14ac:dyDescent="0.25">
      <c r="A436" s="159" t="str">
        <f>_xlfn.XLOOKUP(Y436,Mapping!B:B,Mapping!J:J,"Not Found",0,1)</f>
        <v>Generate Load</v>
      </c>
      <c r="B436" s="159" t="str">
        <f t="shared" si="36"/>
        <v>NLRB-MIDGenerate Load46121.7340277778</v>
      </c>
      <c r="C436" s="159"/>
      <c r="D436" s="159" t="str">
        <f t="shared" si="37"/>
        <v>Generate DD CFM</v>
      </c>
      <c r="E436" s="159" t="str">
        <f t="shared" si="38"/>
        <v>MRPNLRB-MIDGenerate LoadGenerate DD CFM</v>
      </c>
      <c r="F436" s="159" t="str">
        <f t="shared" si="39"/>
        <v>MRPNLRB-MIDGenerate Load</v>
      </c>
      <c r="G436" s="218" t="s">
        <v>47</v>
      </c>
      <c r="H436" s="159" t="str">
        <f t="shared" si="40"/>
        <v>Completed</v>
      </c>
      <c r="I436" s="159" t="s">
        <v>47</v>
      </c>
      <c r="J436" s="159" t="str">
        <f t="shared" si="41"/>
        <v>MRPNLRB-MIDGenerate LoadGenerate DD CFMGenerate DD CFM46121.734027777846121.7354166667</v>
      </c>
      <c r="K436" s="218" t="str">
        <f>IF(NOT(ISERROR(HLOOKUP(A436,'MCP-Tracker Old'!$10:$10,1,0))),"Y","N")</f>
        <v>N</v>
      </c>
      <c r="L436" s="159"/>
      <c r="M436" s="159"/>
      <c r="N436" s="159"/>
      <c r="O436" s="2">
        <v>2603</v>
      </c>
      <c r="P436" s="3" t="s">
        <v>3649</v>
      </c>
      <c r="Q436" s="3" t="s">
        <v>383</v>
      </c>
      <c r="R436" s="3" t="s">
        <v>415</v>
      </c>
      <c r="S436" s="3" t="s">
        <v>416</v>
      </c>
      <c r="T436" s="4">
        <v>46121.734027777777</v>
      </c>
      <c r="U436" s="4">
        <v>46121.73541666667</v>
      </c>
      <c r="V436" s="4">
        <v>46121.73541666667</v>
      </c>
      <c r="W436" s="4" t="s">
        <v>42</v>
      </c>
      <c r="X436" s="3" t="s">
        <v>43</v>
      </c>
      <c r="Y436" s="4" t="s">
        <v>569</v>
      </c>
      <c r="Z436" s="2">
        <v>1</v>
      </c>
      <c r="AA436" s="3" t="s">
        <v>418</v>
      </c>
      <c r="AB436" s="5">
        <v>0.03</v>
      </c>
      <c r="AC436" s="5">
        <v>0</v>
      </c>
      <c r="AD436" s="5">
        <v>0.03</v>
      </c>
      <c r="AE436" s="5">
        <v>0</v>
      </c>
      <c r="AF436" s="5">
        <v>0</v>
      </c>
      <c r="AG436" s="5">
        <v>0.03</v>
      </c>
      <c r="AH436" s="6"/>
      <c r="AI436" s="6"/>
      <c r="AJ436" s="7">
        <v>0</v>
      </c>
      <c r="AK436" s="7">
        <v>0</v>
      </c>
      <c r="AL436" s="7">
        <v>0</v>
      </c>
      <c r="AM436" s="7">
        <v>0</v>
      </c>
      <c r="AN436" s="7">
        <v>0</v>
      </c>
      <c r="AO436" s="12"/>
      <c r="AP436" s="12"/>
      <c r="AQ436" s="12"/>
      <c r="AR436" s="12"/>
      <c r="AS436" s="12"/>
      <c r="AT436" s="12"/>
      <c r="AU436" s="12"/>
      <c r="AV436" s="12"/>
      <c r="AW436" s="12"/>
      <c r="AX436" s="12"/>
      <c r="AY436" s="12"/>
      <c r="AZ436" s="8"/>
    </row>
    <row r="437" spans="1:52" s="21" customFormat="1" ht="16.5" x14ac:dyDescent="0.25">
      <c r="A437" s="159" t="str">
        <f>_xlfn.XLOOKUP(Y437,Mapping!B:B,Mapping!J:J,"Not Found",0,1)</f>
        <v>Generate Load</v>
      </c>
      <c r="B437" s="159" t="str">
        <f t="shared" si="36"/>
        <v>NLRB-MIDGenerate Load46121.7354166667</v>
      </c>
      <c r="C437" s="159"/>
      <c r="D437" s="159" t="str">
        <f t="shared" si="37"/>
        <v>Load DD CFM</v>
      </c>
      <c r="E437" s="159" t="str">
        <f t="shared" si="38"/>
        <v>MRPNLRB-MIDGenerate LoadLoad DD CFM</v>
      </c>
      <c r="F437" s="159" t="str">
        <f t="shared" si="39"/>
        <v>MRPNLRB-MIDGenerate Load</v>
      </c>
      <c r="G437" s="218" t="s">
        <v>47</v>
      </c>
      <c r="H437" s="159" t="str">
        <f t="shared" si="40"/>
        <v>Completed</v>
      </c>
      <c r="I437" s="159" t="s">
        <v>47</v>
      </c>
      <c r="J437" s="159" t="str">
        <f t="shared" si="41"/>
        <v>MRPNLRB-MIDGenerate LoadLoad DD CFMLoad DD CFM46121.735416666746121.7444444444</v>
      </c>
      <c r="K437" s="218" t="str">
        <f>IF(NOT(ISERROR(HLOOKUP(A437,'MCP-Tracker Old'!$10:$10,1,0))),"Y","N")</f>
        <v>N</v>
      </c>
      <c r="L437" s="159"/>
      <c r="M437" s="159"/>
      <c r="N437" s="159"/>
      <c r="O437" s="2">
        <v>2603</v>
      </c>
      <c r="P437" s="3" t="s">
        <v>3649</v>
      </c>
      <c r="Q437" s="3" t="s">
        <v>383</v>
      </c>
      <c r="R437" s="3" t="s">
        <v>419</v>
      </c>
      <c r="S437" s="3" t="s">
        <v>420</v>
      </c>
      <c r="T437" s="4">
        <v>46121.73541666667</v>
      </c>
      <c r="U437" s="4">
        <v>46121.744444444441</v>
      </c>
      <c r="V437" s="4">
        <v>46121.758333333331</v>
      </c>
      <c r="W437" s="4" t="s">
        <v>42</v>
      </c>
      <c r="X437" s="3" t="s">
        <v>43</v>
      </c>
      <c r="Y437" s="4" t="s">
        <v>569</v>
      </c>
      <c r="Z437" s="2">
        <v>1</v>
      </c>
      <c r="AA437" s="3" t="s">
        <v>421</v>
      </c>
      <c r="AB437" s="5">
        <v>0.22</v>
      </c>
      <c r="AC437" s="5">
        <v>0</v>
      </c>
      <c r="AD437" s="5">
        <v>0.22</v>
      </c>
      <c r="AE437" s="5">
        <v>0</v>
      </c>
      <c r="AF437" s="5">
        <v>0</v>
      </c>
      <c r="AG437" s="5">
        <v>0.22</v>
      </c>
      <c r="AH437" s="6"/>
      <c r="AI437" s="6"/>
      <c r="AJ437" s="7">
        <v>0</v>
      </c>
      <c r="AK437" s="7">
        <v>0</v>
      </c>
      <c r="AL437" s="7">
        <v>0</v>
      </c>
      <c r="AM437" s="7">
        <v>0</v>
      </c>
      <c r="AN437" s="7">
        <v>0</v>
      </c>
      <c r="AO437" s="12"/>
      <c r="AP437" s="12"/>
      <c r="AQ437" s="12"/>
      <c r="AR437" s="12"/>
      <c r="AS437" s="12"/>
      <c r="AT437" s="12"/>
      <c r="AU437" s="12"/>
      <c r="AV437" s="12"/>
      <c r="AW437" s="12"/>
      <c r="AX437" s="12"/>
      <c r="AY437" s="12"/>
      <c r="AZ437" s="8"/>
    </row>
    <row r="438" spans="1:52" s="21" customFormat="1" ht="16.5" x14ac:dyDescent="0.25">
      <c r="A438" s="159" t="str">
        <f>_xlfn.XLOOKUP(Y438,Mapping!B:B,Mapping!J:J,"Not Found",0,1)</f>
        <v>Valuation (NPV)</v>
      </c>
      <c r="B438" s="159" t="str">
        <f t="shared" si="36"/>
        <v>PLDBValuation (NPV)46121.7451388889</v>
      </c>
      <c r="C438" s="159"/>
      <c r="D438" s="159" t="str">
        <f t="shared" si="37"/>
        <v>Light Maintenance</v>
      </c>
      <c r="E438" s="159" t="str">
        <f t="shared" si="38"/>
        <v>MCPPLDBValuation (NPV)Light Maintenance</v>
      </c>
      <c r="F438" s="159" t="str">
        <f t="shared" si="39"/>
        <v>MCPPLDBValuation (NPV)</v>
      </c>
      <c r="G438" s="218" t="s">
        <v>47</v>
      </c>
      <c r="H438" s="159" t="str">
        <f t="shared" si="40"/>
        <v>Completed</v>
      </c>
      <c r="I438" s="159" t="s">
        <v>47</v>
      </c>
      <c r="J438" s="159" t="str">
        <f t="shared" si="41"/>
        <v>MCPPLDBValuation (NPV)Light MaintenanceLight Maintenance46121.745138888946121.75625</v>
      </c>
      <c r="K438" s="218" t="str">
        <f>IF(NOT(ISERROR(HLOOKUP(A438,'MCP-Tracker Old'!$10:$10,1,0))),"Y","N")</f>
        <v>Y</v>
      </c>
      <c r="L438" s="159"/>
      <c r="M438" s="159"/>
      <c r="N438" s="159"/>
      <c r="O438" s="2">
        <v>2603</v>
      </c>
      <c r="P438" s="3" t="s">
        <v>1626</v>
      </c>
      <c r="Q438" s="3" t="s">
        <v>39</v>
      </c>
      <c r="R438" s="3" t="s">
        <v>92</v>
      </c>
      <c r="S438" s="3" t="s">
        <v>93</v>
      </c>
      <c r="T438" s="4">
        <v>46121.745138888888</v>
      </c>
      <c r="U438" s="4">
        <v>46121.756249999999</v>
      </c>
      <c r="V438" s="4">
        <v>46121.756249999999</v>
      </c>
      <c r="W438" s="4" t="s">
        <v>42</v>
      </c>
      <c r="X438" s="3" t="s">
        <v>43</v>
      </c>
      <c r="Y438" s="4" t="s">
        <v>1394</v>
      </c>
      <c r="Z438" s="2">
        <v>1</v>
      </c>
      <c r="AA438" s="3" t="s">
        <v>94</v>
      </c>
      <c r="AB438" s="5">
        <v>0.27</v>
      </c>
      <c r="AC438" s="5">
        <v>0</v>
      </c>
      <c r="AD438" s="5">
        <v>0.27</v>
      </c>
      <c r="AE438" s="5">
        <v>0</v>
      </c>
      <c r="AF438" s="5">
        <v>0</v>
      </c>
      <c r="AG438" s="5">
        <v>0.27</v>
      </c>
      <c r="AH438" s="6"/>
      <c r="AI438" s="6"/>
      <c r="AJ438" s="7">
        <v>0</v>
      </c>
      <c r="AK438" s="7">
        <v>0</v>
      </c>
      <c r="AL438" s="7">
        <v>0</v>
      </c>
      <c r="AM438" s="7">
        <v>0</v>
      </c>
      <c r="AN438" s="7">
        <v>0</v>
      </c>
      <c r="AO438" s="12"/>
      <c r="AP438" s="12"/>
      <c r="AQ438" s="12"/>
      <c r="AR438" s="12"/>
      <c r="AS438" s="12"/>
      <c r="AT438" s="12"/>
      <c r="AU438" s="12"/>
      <c r="AV438" s="12"/>
      <c r="AW438" s="12"/>
      <c r="AX438" s="12"/>
      <c r="AY438" s="12"/>
      <c r="AZ438" s="8"/>
    </row>
    <row r="439" spans="1:52" s="21" customFormat="1" ht="16.5" x14ac:dyDescent="0.25">
      <c r="A439" s="159" t="str">
        <f>_xlfn.XLOOKUP(Y439,Mapping!B:B,Mapping!J:J,"Not Found",0,1)</f>
        <v>CSRBB Planning</v>
      </c>
      <c r="B439" s="159" t="str">
        <f t="shared" si="36"/>
        <v>RODBCSRBB Planning46121.7479166667</v>
      </c>
      <c r="C439" s="159"/>
      <c r="D439" s="159" t="str">
        <f t="shared" si="37"/>
        <v>export to ara</v>
      </c>
      <c r="E439" s="159" t="str">
        <f t="shared" si="38"/>
        <v>MCPRODBCSRBB Planningexport to ara</v>
      </c>
      <c r="F439" s="159" t="str">
        <f t="shared" si="39"/>
        <v>MCPRODBCSRBB Planning</v>
      </c>
      <c r="G439" s="218" t="s">
        <v>47</v>
      </c>
      <c r="H439" s="159" t="str">
        <f t="shared" si="40"/>
        <v>Completed</v>
      </c>
      <c r="I439" s="159" t="s">
        <v>47</v>
      </c>
      <c r="J439" s="159" t="str">
        <f t="shared" si="41"/>
        <v>MCPRODBCSRBB Planningexport to araexport to ara46121.747916666746121.7493055556</v>
      </c>
      <c r="K439" s="218" t="str">
        <f>IF(NOT(ISERROR(HLOOKUP(A439,'MCP-Tracker Old'!$10:$10,1,0))),"Y","N")</f>
        <v>Y</v>
      </c>
      <c r="L439" s="159"/>
      <c r="M439" s="159"/>
      <c r="N439" s="159"/>
      <c r="O439" s="2">
        <v>2603</v>
      </c>
      <c r="P439" s="3" t="s">
        <v>326</v>
      </c>
      <c r="Q439" s="3" t="s">
        <v>39</v>
      </c>
      <c r="R439" s="3" t="s">
        <v>89</v>
      </c>
      <c r="S439" s="3" t="s">
        <v>90</v>
      </c>
      <c r="T439" s="4">
        <v>46121.747916666667</v>
      </c>
      <c r="U439" s="4">
        <v>46121.749305555553</v>
      </c>
      <c r="V439" s="4">
        <v>46121.763194444444</v>
      </c>
      <c r="W439" s="4" t="s">
        <v>42</v>
      </c>
      <c r="X439" s="3" t="s">
        <v>43</v>
      </c>
      <c r="Y439" s="4" t="s">
        <v>344</v>
      </c>
      <c r="Z439" s="2">
        <v>1</v>
      </c>
      <c r="AA439" s="3" t="s">
        <v>91</v>
      </c>
      <c r="AB439" s="5">
        <v>0.03</v>
      </c>
      <c r="AC439" s="5">
        <v>0</v>
      </c>
      <c r="AD439" s="5">
        <v>0.03</v>
      </c>
      <c r="AE439" s="5">
        <v>0</v>
      </c>
      <c r="AF439" s="5">
        <v>0</v>
      </c>
      <c r="AG439" s="5">
        <v>0.03</v>
      </c>
      <c r="AH439" s="6"/>
      <c r="AI439" s="6"/>
      <c r="AJ439" s="7">
        <v>0</v>
      </c>
      <c r="AK439" s="7">
        <v>0</v>
      </c>
      <c r="AL439" s="7">
        <v>0</v>
      </c>
      <c r="AM439" s="7">
        <v>0</v>
      </c>
      <c r="AN439" s="7">
        <v>0</v>
      </c>
      <c r="AO439" s="12"/>
      <c r="AP439" s="12"/>
      <c r="AQ439" s="12"/>
      <c r="AR439" s="12"/>
      <c r="AS439" s="12"/>
      <c r="AT439" s="12"/>
      <c r="AU439" s="12"/>
      <c r="AV439" s="12"/>
      <c r="AW439" s="12"/>
      <c r="AX439" s="12"/>
      <c r="AY439" s="12"/>
      <c r="AZ439" s="8"/>
    </row>
    <row r="440" spans="1:52" s="21" customFormat="1" ht="16.5" x14ac:dyDescent="0.25">
      <c r="A440" s="159" t="str">
        <f>_xlfn.XLOOKUP(Y440,Mapping!B:B,Mapping!J:J,"Not Found",0,1)</f>
        <v>Load Pos</v>
      </c>
      <c r="B440" s="159" t="str">
        <f t="shared" si="36"/>
        <v>BEDBLoad Pos46121.7520833333</v>
      </c>
      <c r="C440" s="159"/>
      <c r="D440" s="159" t="str">
        <f t="shared" si="37"/>
        <v>load NTG</v>
      </c>
      <c r="E440" s="159" t="str">
        <f t="shared" si="38"/>
        <v>MCPBEDBLoad Posload NTG</v>
      </c>
      <c r="F440" s="159" t="str">
        <f t="shared" si="39"/>
        <v>MCPBEDBLoad Pos</v>
      </c>
      <c r="G440" s="218" t="s">
        <v>47</v>
      </c>
      <c r="H440" s="159" t="str">
        <f t="shared" si="40"/>
        <v>Completed</v>
      </c>
      <c r="I440" s="159" t="s">
        <v>47</v>
      </c>
      <c r="J440" s="159" t="str">
        <f t="shared" si="41"/>
        <v>MCPBEDBLoad Posload NTGload NTG46121.752083333346121.7576388889</v>
      </c>
      <c r="K440" s="218" t="str">
        <f>IF(NOT(ISERROR(HLOOKUP(A440,'MCP-Tracker Old'!$10:$10,1,0))),"Y","N")</f>
        <v>Y</v>
      </c>
      <c r="L440" s="159"/>
      <c r="M440" s="159"/>
      <c r="N440" s="159"/>
      <c r="O440" s="2">
        <v>2603</v>
      </c>
      <c r="P440" s="3" t="s">
        <v>382</v>
      </c>
      <c r="Q440" s="3" t="s">
        <v>39</v>
      </c>
      <c r="R440" s="3" t="s">
        <v>3656</v>
      </c>
      <c r="S440" s="3" t="s">
        <v>3657</v>
      </c>
      <c r="T440" s="4">
        <v>46121.752083333333</v>
      </c>
      <c r="U440" s="4">
        <v>46121.757638888892</v>
      </c>
      <c r="V440" s="4">
        <v>46121.757638888892</v>
      </c>
      <c r="W440" s="4" t="s">
        <v>42</v>
      </c>
      <c r="X440" s="3" t="s">
        <v>43</v>
      </c>
      <c r="Y440" s="4" t="s">
        <v>1386</v>
      </c>
      <c r="Z440" s="2">
        <v>1</v>
      </c>
      <c r="AA440" s="3" t="s">
        <v>1958</v>
      </c>
      <c r="AB440" s="5">
        <v>0.13</v>
      </c>
      <c r="AC440" s="5">
        <v>0</v>
      </c>
      <c r="AD440" s="5">
        <v>0.13</v>
      </c>
      <c r="AE440" s="5">
        <v>0</v>
      </c>
      <c r="AF440" s="5">
        <v>0</v>
      </c>
      <c r="AG440" s="5">
        <v>0.13</v>
      </c>
      <c r="AH440" s="6"/>
      <c r="AI440" s="6"/>
      <c r="AJ440" s="7">
        <v>0</v>
      </c>
      <c r="AK440" s="7">
        <v>0</v>
      </c>
      <c r="AL440" s="7">
        <v>0</v>
      </c>
      <c r="AM440" s="7">
        <v>0</v>
      </c>
      <c r="AN440" s="7">
        <v>0</v>
      </c>
      <c r="AO440" s="12"/>
      <c r="AP440" s="12"/>
      <c r="AQ440" s="12"/>
      <c r="AR440" s="12"/>
      <c r="AS440" s="12"/>
      <c r="AT440" s="12"/>
      <c r="AU440" s="12"/>
      <c r="AV440" s="12"/>
      <c r="AW440" s="12"/>
      <c r="AX440" s="12"/>
      <c r="AY440" s="12"/>
      <c r="AZ440" s="8"/>
    </row>
    <row r="441" spans="1:52" s="21" customFormat="1" ht="16.5" x14ac:dyDescent="0.25">
      <c r="A441" s="159" t="str">
        <f>_xlfn.XLOOKUP(Y441,Mapping!B:B,Mapping!J:J,"Not Found",0,1)</f>
        <v>Load Pos</v>
      </c>
      <c r="B441" s="159" t="str">
        <f t="shared" si="36"/>
        <v>NLRBLoad Pos46121.7534722222</v>
      </c>
      <c r="C441" s="159"/>
      <c r="D441" s="159" t="str">
        <f t="shared" si="37"/>
        <v>Stratification</v>
      </c>
      <c r="E441" s="159" t="str">
        <f t="shared" si="38"/>
        <v>MCPNLRBLoad PosStratification</v>
      </c>
      <c r="F441" s="159" t="str">
        <f t="shared" si="39"/>
        <v>MCPNLRBLoad Pos</v>
      </c>
      <c r="G441" s="218" t="s">
        <v>47</v>
      </c>
      <c r="H441" s="159" t="str">
        <f t="shared" si="40"/>
        <v>Completed</v>
      </c>
      <c r="I441" s="159" t="s">
        <v>47</v>
      </c>
      <c r="J441" s="159" t="str">
        <f t="shared" si="41"/>
        <v>MCPNLRBLoad PosStratificationStratification46121.753472222246121.7583333333</v>
      </c>
      <c r="K441" s="218" t="str">
        <f>IF(NOT(ISERROR(HLOOKUP(A441,'MCP-Tracker Old'!$10:$10,1,0))),"Y","N")</f>
        <v>Y</v>
      </c>
      <c r="L441" s="159"/>
      <c r="M441" s="159"/>
      <c r="N441" s="159"/>
      <c r="O441" s="2">
        <v>2603</v>
      </c>
      <c r="P441" s="3" t="s">
        <v>1423</v>
      </c>
      <c r="Q441" s="3" t="s">
        <v>39</v>
      </c>
      <c r="R441" s="3" t="s">
        <v>76</v>
      </c>
      <c r="S441" s="3" t="s">
        <v>77</v>
      </c>
      <c r="T441" s="4">
        <v>46121.753472222219</v>
      </c>
      <c r="U441" s="4">
        <v>46121.758333333331</v>
      </c>
      <c r="V441" s="4">
        <v>46121.758333333331</v>
      </c>
      <c r="W441" s="4" t="s">
        <v>42</v>
      </c>
      <c r="X441" s="3" t="s">
        <v>43</v>
      </c>
      <c r="Y441" s="4" t="s">
        <v>1435</v>
      </c>
      <c r="Z441" s="2">
        <v>1</v>
      </c>
      <c r="AA441" s="3" t="s">
        <v>78</v>
      </c>
      <c r="AB441" s="5">
        <v>0.12</v>
      </c>
      <c r="AC441" s="5">
        <v>0</v>
      </c>
      <c r="AD441" s="5">
        <v>0.12</v>
      </c>
      <c r="AE441" s="5">
        <v>0</v>
      </c>
      <c r="AF441" s="5">
        <v>0</v>
      </c>
      <c r="AG441" s="5">
        <v>0.12</v>
      </c>
      <c r="AH441" s="6"/>
      <c r="AI441" s="6"/>
      <c r="AJ441" s="7">
        <v>0</v>
      </c>
      <c r="AK441" s="7">
        <v>0</v>
      </c>
      <c r="AL441" s="7">
        <v>0</v>
      </c>
      <c r="AM441" s="7">
        <v>0</v>
      </c>
      <c r="AN441" s="7">
        <v>0</v>
      </c>
      <c r="AO441" s="12"/>
      <c r="AP441" s="12"/>
      <c r="AQ441" s="12"/>
      <c r="AR441" s="12"/>
      <c r="AS441" s="12"/>
      <c r="AT441" s="12"/>
      <c r="AU441" s="12"/>
      <c r="AV441" s="12"/>
      <c r="AW441" s="12"/>
      <c r="AX441" s="12"/>
      <c r="AY441" s="12"/>
      <c r="AZ441" s="8"/>
    </row>
    <row r="442" spans="1:52" s="21" customFormat="1" ht="16.5" x14ac:dyDescent="0.25">
      <c r="A442" s="159" t="str">
        <f>_xlfn.XLOOKUP(Y442,Mapping!B:B,Mapping!J:J,"Not Found",0,1)</f>
        <v>Valuation (NPV)</v>
      </c>
      <c r="B442" s="159" t="str">
        <f t="shared" si="36"/>
        <v>PLDBValuation (NPV)46121.75625</v>
      </c>
      <c r="C442" s="159"/>
      <c r="D442" s="159" t="str">
        <f t="shared" si="37"/>
        <v>valuation report OLAP exports</v>
      </c>
      <c r="E442" s="159" t="str">
        <f t="shared" si="38"/>
        <v>MCPPLDBValuation (NPV)valuation report OLAP exports</v>
      </c>
      <c r="F442" s="159" t="str">
        <f t="shared" si="39"/>
        <v>MCPPLDBValuation (NPV)</v>
      </c>
      <c r="G442" s="218" t="s">
        <v>47</v>
      </c>
      <c r="H442" s="159" t="str">
        <f t="shared" si="40"/>
        <v>Completed</v>
      </c>
      <c r="I442" s="159" t="s">
        <v>47</v>
      </c>
      <c r="J442" s="159" t="str">
        <f t="shared" si="41"/>
        <v>MCPPLDBValuation (NPV)valuation report OLAP exportsvaluation report OLAP exports46121.7562546121.75625</v>
      </c>
      <c r="K442" s="218" t="str">
        <f>IF(NOT(ISERROR(HLOOKUP(A442,'MCP-Tracker Old'!$10:$10,1,0))),"Y","N")</f>
        <v>Y</v>
      </c>
      <c r="L442" s="159"/>
      <c r="M442" s="159"/>
      <c r="N442" s="159"/>
      <c r="O442" s="2">
        <v>2603</v>
      </c>
      <c r="P442" s="3" t="s">
        <v>1626</v>
      </c>
      <c r="Q442" s="3" t="s">
        <v>39</v>
      </c>
      <c r="R442" s="3" t="s">
        <v>95</v>
      </c>
      <c r="S442" s="3" t="s">
        <v>96</v>
      </c>
      <c r="T442" s="4">
        <v>46121.756249999999</v>
      </c>
      <c r="U442" s="4">
        <v>46121.756249999999</v>
      </c>
      <c r="V442" s="4">
        <v>46121.756249999999</v>
      </c>
      <c r="W442" s="4" t="s">
        <v>42</v>
      </c>
      <c r="X442" s="3" t="s">
        <v>43</v>
      </c>
      <c r="Y442" s="4" t="s">
        <v>1394</v>
      </c>
      <c r="Z442" s="2">
        <v>1</v>
      </c>
      <c r="AA442" s="3" t="s">
        <v>97</v>
      </c>
      <c r="AB442" s="5">
        <v>0</v>
      </c>
      <c r="AC442" s="5">
        <v>0</v>
      </c>
      <c r="AD442" s="5">
        <v>0</v>
      </c>
      <c r="AE442" s="5">
        <v>0</v>
      </c>
      <c r="AF442" s="5">
        <v>0</v>
      </c>
      <c r="AG442" s="5">
        <v>0</v>
      </c>
      <c r="AH442" s="6"/>
      <c r="AI442" s="6"/>
      <c r="AJ442" s="7">
        <v>0</v>
      </c>
      <c r="AK442" s="7">
        <v>0</v>
      </c>
      <c r="AL442" s="7">
        <v>0</v>
      </c>
      <c r="AM442" s="7">
        <v>0</v>
      </c>
      <c r="AN442" s="7">
        <v>0</v>
      </c>
      <c r="AO442" s="12"/>
      <c r="AP442" s="12"/>
      <c r="AQ442" s="12"/>
      <c r="AR442" s="12"/>
      <c r="AS442" s="12"/>
      <c r="AT442" s="12"/>
      <c r="AU442" s="12"/>
      <c r="AV442" s="12"/>
      <c r="AW442" s="12"/>
      <c r="AX442" s="12"/>
      <c r="AY442" s="12"/>
      <c r="AZ442" s="8"/>
    </row>
    <row r="443" spans="1:52" s="21" customFormat="1" ht="16.5" x14ac:dyDescent="0.25">
      <c r="A443" s="159" t="str">
        <f>_xlfn.XLOOKUP(Y443,Mapping!B:B,Mapping!J:J,"Not Found",0,1)</f>
        <v>Valuation (NPV)</v>
      </c>
      <c r="B443" s="159" t="str">
        <f t="shared" si="36"/>
        <v>PLDBValuation (NPV)46121.75625</v>
      </c>
      <c r="C443" s="159"/>
      <c r="D443" s="159" t="str">
        <f t="shared" si="37"/>
        <v>valuation report QRM Reporter exports</v>
      </c>
      <c r="E443" s="159" t="str">
        <f t="shared" si="38"/>
        <v>MCPPLDBValuation (NPV)valuation report QRM Reporter exports</v>
      </c>
      <c r="F443" s="159" t="str">
        <f t="shared" si="39"/>
        <v>MCPPLDBValuation (NPV)</v>
      </c>
      <c r="G443" s="218" t="s">
        <v>47</v>
      </c>
      <c r="H443" s="159" t="str">
        <f t="shared" si="40"/>
        <v>Completed</v>
      </c>
      <c r="I443" s="159" t="s">
        <v>47</v>
      </c>
      <c r="J443" s="159" t="str">
        <f t="shared" si="41"/>
        <v>MCPPLDBValuation (NPV)valuation report QRM Reporter exportsvaluation report QRM Reporter exports46121.7562546121.775</v>
      </c>
      <c r="K443" s="218" t="str">
        <f>IF(NOT(ISERROR(HLOOKUP(A443,'MCP-Tracker Old'!$10:$10,1,0))),"Y","N")</f>
        <v>Y</v>
      </c>
      <c r="L443" s="159"/>
      <c r="M443" s="159"/>
      <c r="N443" s="159"/>
      <c r="O443" s="2">
        <v>2603</v>
      </c>
      <c r="P443" s="3" t="s">
        <v>1626</v>
      </c>
      <c r="Q443" s="3" t="s">
        <v>39</v>
      </c>
      <c r="R443" s="3" t="s">
        <v>264</v>
      </c>
      <c r="S443" s="3" t="s">
        <v>682</v>
      </c>
      <c r="T443" s="4">
        <v>46121.756249999999</v>
      </c>
      <c r="U443" s="4">
        <v>46121.775000000001</v>
      </c>
      <c r="V443" s="4">
        <v>46121.774305555555</v>
      </c>
      <c r="W443" s="4" t="s">
        <v>42</v>
      </c>
      <c r="X443" s="3" t="s">
        <v>43</v>
      </c>
      <c r="Y443" s="4" t="s">
        <v>1394</v>
      </c>
      <c r="Z443" s="2">
        <v>1</v>
      </c>
      <c r="AA443" s="3" t="s">
        <v>266</v>
      </c>
      <c r="AB443" s="5">
        <v>0.45</v>
      </c>
      <c r="AC443" s="5">
        <v>0.45</v>
      </c>
      <c r="AD443" s="5">
        <v>0</v>
      </c>
      <c r="AE443" s="5">
        <v>0</v>
      </c>
      <c r="AF443" s="5">
        <v>0.45</v>
      </c>
      <c r="AG443" s="5">
        <v>0.45</v>
      </c>
      <c r="AH443" s="6"/>
      <c r="AI443" s="6"/>
      <c r="AJ443" s="7">
        <v>0</v>
      </c>
      <c r="AK443" s="7">
        <v>0</v>
      </c>
      <c r="AL443" s="7">
        <v>0</v>
      </c>
      <c r="AM443" s="7">
        <v>0</v>
      </c>
      <c r="AN443" s="7">
        <v>0</v>
      </c>
      <c r="AO443" s="12"/>
      <c r="AP443" s="12"/>
      <c r="AQ443" s="12"/>
      <c r="AR443" s="12"/>
      <c r="AS443" s="12"/>
      <c r="AT443" s="12"/>
      <c r="AU443" s="12"/>
      <c r="AV443" s="12"/>
      <c r="AW443" s="12"/>
      <c r="AX443" s="12"/>
      <c r="AY443" s="12"/>
      <c r="AZ443" s="8"/>
    </row>
    <row r="444" spans="1:52" s="21" customFormat="1" ht="16.5" x14ac:dyDescent="0.25">
      <c r="A444" s="159" t="str">
        <f>_xlfn.XLOOKUP(Y444,Mapping!B:B,Mapping!J:J,"Not Found",0,1)</f>
        <v>Load Pos</v>
      </c>
      <c r="B444" s="159" t="str">
        <f t="shared" si="36"/>
        <v>BEDBLoad Pos46121.7576388889</v>
      </c>
      <c r="C444" s="159"/>
      <c r="D444" s="159" t="str">
        <f t="shared" si="37"/>
        <v>Stratification</v>
      </c>
      <c r="E444" s="159" t="str">
        <f t="shared" si="38"/>
        <v>MCPBEDBLoad PosStratification</v>
      </c>
      <c r="F444" s="159" t="str">
        <f t="shared" si="39"/>
        <v>MCPBEDBLoad Pos</v>
      </c>
      <c r="G444" s="218" t="s">
        <v>47</v>
      </c>
      <c r="H444" s="159" t="str">
        <f t="shared" si="40"/>
        <v>Completed</v>
      </c>
      <c r="I444" s="159" t="s">
        <v>47</v>
      </c>
      <c r="J444" s="159" t="str">
        <f t="shared" si="41"/>
        <v>MCPBEDBLoad PosStratificationStratification46121.757638888946121.7625</v>
      </c>
      <c r="K444" s="218" t="str">
        <f>IF(NOT(ISERROR(HLOOKUP(A444,'MCP-Tracker Old'!$10:$10,1,0))),"Y","N")</f>
        <v>Y</v>
      </c>
      <c r="L444" s="159"/>
      <c r="M444" s="159"/>
      <c r="N444" s="159"/>
      <c r="O444" s="2">
        <v>2603</v>
      </c>
      <c r="P444" s="3" t="s">
        <v>382</v>
      </c>
      <c r="Q444" s="3" t="s">
        <v>39</v>
      </c>
      <c r="R444" s="3" t="s">
        <v>76</v>
      </c>
      <c r="S444" s="3" t="s">
        <v>77</v>
      </c>
      <c r="T444" s="4">
        <v>46121.757638888892</v>
      </c>
      <c r="U444" s="4">
        <v>46121.762499999997</v>
      </c>
      <c r="V444" s="4">
        <v>46121.762499999997</v>
      </c>
      <c r="W444" s="4" t="s">
        <v>42</v>
      </c>
      <c r="X444" s="3" t="s">
        <v>43</v>
      </c>
      <c r="Y444" s="4" t="s">
        <v>1386</v>
      </c>
      <c r="Z444" s="2">
        <v>1</v>
      </c>
      <c r="AA444" s="3" t="s">
        <v>78</v>
      </c>
      <c r="AB444" s="5">
        <v>0.12</v>
      </c>
      <c r="AC444" s="5">
        <v>0</v>
      </c>
      <c r="AD444" s="5">
        <v>0.12</v>
      </c>
      <c r="AE444" s="5">
        <v>0</v>
      </c>
      <c r="AF444" s="5">
        <v>0</v>
      </c>
      <c r="AG444" s="5">
        <v>0.12</v>
      </c>
      <c r="AH444" s="6"/>
      <c r="AI444" s="6"/>
      <c r="AJ444" s="7">
        <v>0</v>
      </c>
      <c r="AK444" s="7">
        <v>0</v>
      </c>
      <c r="AL444" s="7">
        <v>0</v>
      </c>
      <c r="AM444" s="7">
        <v>0</v>
      </c>
      <c r="AN444" s="7">
        <v>0</v>
      </c>
      <c r="AO444" s="12"/>
      <c r="AP444" s="12"/>
      <c r="AQ444" s="12"/>
      <c r="AR444" s="12"/>
      <c r="AS444" s="12"/>
      <c r="AT444" s="12"/>
      <c r="AU444" s="12"/>
      <c r="AV444" s="12"/>
      <c r="AW444" s="12"/>
      <c r="AX444" s="12"/>
      <c r="AY444" s="12"/>
      <c r="AZ444" s="8"/>
    </row>
    <row r="445" spans="1:52" s="21" customFormat="1" ht="16.5" x14ac:dyDescent="0.25">
      <c r="A445" s="159" t="str">
        <f>_xlfn.XLOOKUP(Y445,Mapping!B:B,Mapping!J:J,"Not Found",0,1)</f>
        <v>Valuation (NPV)</v>
      </c>
      <c r="B445" s="159" t="str">
        <f t="shared" si="36"/>
        <v>LUDBValuation (NPV)46121.7576388889</v>
      </c>
      <c r="C445" s="159"/>
      <c r="D445" s="159" t="str">
        <f t="shared" si="37"/>
        <v>export to ara Portfolio Valuation</v>
      </c>
      <c r="E445" s="159" t="str">
        <f t="shared" si="38"/>
        <v>MCPLUDBValuation (NPV)export to ara Portfolio Valuation</v>
      </c>
      <c r="F445" s="159" t="str">
        <f t="shared" si="39"/>
        <v>MCPLUDBValuation (NPV)</v>
      </c>
      <c r="G445" s="218" t="s">
        <v>47</v>
      </c>
      <c r="H445" s="159" t="str">
        <f t="shared" si="40"/>
        <v>Completed</v>
      </c>
      <c r="I445" s="159" t="s">
        <v>47</v>
      </c>
      <c r="J445" s="159" t="str">
        <f t="shared" si="41"/>
        <v>MCPLUDBValuation (NPV)export to ara Portfolio Valuationexport to ara Portfolio Valuation46121.757638888946121.7583333333</v>
      </c>
      <c r="K445" s="218" t="str">
        <f>IF(NOT(ISERROR(HLOOKUP(A445,'MCP-Tracker Old'!$10:$10,1,0))),"Y","N")</f>
        <v>Y</v>
      </c>
      <c r="L445" s="159"/>
      <c r="M445" s="159"/>
      <c r="N445" s="159"/>
      <c r="O445" s="2">
        <v>2603</v>
      </c>
      <c r="P445" s="3" t="s">
        <v>526</v>
      </c>
      <c r="Q445" s="3" t="s">
        <v>39</v>
      </c>
      <c r="R445" s="3" t="s">
        <v>3658</v>
      </c>
      <c r="S445" s="3" t="s">
        <v>3659</v>
      </c>
      <c r="T445" s="4">
        <v>46121.757638888892</v>
      </c>
      <c r="U445" s="4">
        <v>46121.758333333331</v>
      </c>
      <c r="V445" s="4">
        <v>46121.775694444441</v>
      </c>
      <c r="W445" s="4" t="s">
        <v>42</v>
      </c>
      <c r="X445" s="3" t="s">
        <v>43</v>
      </c>
      <c r="Y445" s="4" t="s">
        <v>1393</v>
      </c>
      <c r="Z445" s="2">
        <v>1</v>
      </c>
      <c r="AA445" s="3" t="s">
        <v>1959</v>
      </c>
      <c r="AB445" s="5">
        <v>0.02</v>
      </c>
      <c r="AC445" s="5">
        <v>0</v>
      </c>
      <c r="AD445" s="5">
        <v>0.02</v>
      </c>
      <c r="AE445" s="5">
        <v>0</v>
      </c>
      <c r="AF445" s="5">
        <v>0</v>
      </c>
      <c r="AG445" s="5">
        <v>0.02</v>
      </c>
      <c r="AH445" s="6"/>
      <c r="AI445" s="6"/>
      <c r="AJ445" s="7">
        <v>0</v>
      </c>
      <c r="AK445" s="7">
        <v>0</v>
      </c>
      <c r="AL445" s="7">
        <v>0</v>
      </c>
      <c r="AM445" s="7">
        <v>0</v>
      </c>
      <c r="AN445" s="7">
        <v>0</v>
      </c>
      <c r="AO445" s="12"/>
      <c r="AP445" s="12"/>
      <c r="AQ445" s="12"/>
      <c r="AR445" s="12"/>
      <c r="AS445" s="12"/>
      <c r="AT445" s="12"/>
      <c r="AU445" s="12"/>
      <c r="AV445" s="12"/>
      <c r="AW445" s="12"/>
      <c r="AX445" s="12"/>
      <c r="AY445" s="12"/>
      <c r="AZ445" s="8"/>
    </row>
    <row r="446" spans="1:52" s="21" customFormat="1" ht="16.5" x14ac:dyDescent="0.25">
      <c r="A446" s="159" t="str">
        <f>_xlfn.XLOOKUP(Y446,Mapping!B:B,Mapping!J:J,"Not Found",0,1)</f>
        <v>Load Pos</v>
      </c>
      <c r="B446" s="159" t="str">
        <f t="shared" si="36"/>
        <v>NLRBLoad Pos46121.7583333333</v>
      </c>
      <c r="C446" s="159"/>
      <c r="D446" s="159" t="str">
        <f t="shared" si="37"/>
        <v>copy from</v>
      </c>
      <c r="E446" s="159" t="str">
        <f t="shared" si="38"/>
        <v>MCPNLRBLoad Poscopy from</v>
      </c>
      <c r="F446" s="159" t="str">
        <f t="shared" si="39"/>
        <v>MCPNLRBLoad Pos</v>
      </c>
      <c r="G446" s="218" t="s">
        <v>47</v>
      </c>
      <c r="H446" s="159" t="str">
        <f t="shared" si="40"/>
        <v>Completed</v>
      </c>
      <c r="I446" s="159" t="s">
        <v>47</v>
      </c>
      <c r="J446" s="159" t="str">
        <f t="shared" si="41"/>
        <v>MCPNLRBLoad Poscopy fromcopy from46121.758333333346121.7597222222</v>
      </c>
      <c r="K446" s="218" t="str">
        <f>IF(NOT(ISERROR(HLOOKUP(A446,'MCP-Tracker Old'!$10:$10,1,0))),"Y","N")</f>
        <v>Y</v>
      </c>
      <c r="L446" s="159"/>
      <c r="M446" s="159"/>
      <c r="N446" s="159"/>
      <c r="O446" s="2">
        <v>2603</v>
      </c>
      <c r="P446" s="3" t="s">
        <v>1423</v>
      </c>
      <c r="Q446" s="3" t="s">
        <v>39</v>
      </c>
      <c r="R446" s="3" t="s">
        <v>82</v>
      </c>
      <c r="S446" s="3" t="s">
        <v>83</v>
      </c>
      <c r="T446" s="4">
        <v>46121.758333333331</v>
      </c>
      <c r="U446" s="4">
        <v>46121.759722222225</v>
      </c>
      <c r="V446" s="4">
        <v>46121.759722222225</v>
      </c>
      <c r="W446" s="4" t="s">
        <v>42</v>
      </c>
      <c r="X446" s="3" t="s">
        <v>43</v>
      </c>
      <c r="Y446" s="4" t="s">
        <v>1435</v>
      </c>
      <c r="Z446" s="2">
        <v>1</v>
      </c>
      <c r="AA446" s="3" t="s">
        <v>84</v>
      </c>
      <c r="AB446" s="5">
        <v>0.03</v>
      </c>
      <c r="AC446" s="5">
        <v>0.03</v>
      </c>
      <c r="AD446" s="5">
        <v>0</v>
      </c>
      <c r="AE446" s="5">
        <v>0</v>
      </c>
      <c r="AF446" s="5">
        <v>0.03</v>
      </c>
      <c r="AG446" s="5">
        <v>0.03</v>
      </c>
      <c r="AH446" s="6"/>
      <c r="AI446" s="6"/>
      <c r="AJ446" s="7">
        <v>0</v>
      </c>
      <c r="AK446" s="7">
        <v>0</v>
      </c>
      <c r="AL446" s="7">
        <v>0</v>
      </c>
      <c r="AM446" s="7">
        <v>0</v>
      </c>
      <c r="AN446" s="7">
        <v>0</v>
      </c>
      <c r="AO446" s="12"/>
      <c r="AP446" s="12"/>
      <c r="AQ446" s="12"/>
      <c r="AR446" s="12"/>
      <c r="AS446" s="12"/>
      <c r="AT446" s="12"/>
      <c r="AU446" s="12"/>
      <c r="AV446" s="12"/>
      <c r="AW446" s="12"/>
      <c r="AX446" s="12"/>
      <c r="AY446" s="12"/>
      <c r="AZ446" s="8"/>
    </row>
    <row r="447" spans="1:52" s="21" customFormat="1" ht="16.5" x14ac:dyDescent="0.25">
      <c r="A447" s="159" t="str">
        <f>_xlfn.XLOOKUP(Y447,Mapping!B:B,Mapping!J:J,"Not Found",0,1)</f>
        <v>Valuation 2</v>
      </c>
      <c r="B447" s="159" t="str">
        <f t="shared" si="36"/>
        <v>NLRB-MIDValuation 246121.7583333333</v>
      </c>
      <c r="C447" s="159"/>
      <c r="D447" s="159" t="str">
        <f t="shared" si="37"/>
        <v>NPV2 run</v>
      </c>
      <c r="E447" s="159" t="str">
        <f t="shared" si="38"/>
        <v>MRPNLRB-MIDValuation 2NPV2 run</v>
      </c>
      <c r="F447" s="159" t="str">
        <f t="shared" si="39"/>
        <v>MRPNLRB-MIDValuation 2</v>
      </c>
      <c r="G447" s="218" t="s">
        <v>47</v>
      </c>
      <c r="H447" s="159" t="str">
        <f t="shared" si="40"/>
        <v>Completed</v>
      </c>
      <c r="I447" s="159" t="s">
        <v>47</v>
      </c>
      <c r="J447" s="159" t="str">
        <f t="shared" si="41"/>
        <v>MRPNLRB-MIDValuation 2NPV2 runNPV2 run46121.758333333346121.80625</v>
      </c>
      <c r="K447" s="218" t="str">
        <f>IF(NOT(ISERROR(HLOOKUP(A447,'MCP-Tracker Old'!$10:$10,1,0))),"Y","N")</f>
        <v>N</v>
      </c>
      <c r="L447" s="159"/>
      <c r="M447" s="159"/>
      <c r="N447" s="159"/>
      <c r="O447" s="2">
        <v>2603</v>
      </c>
      <c r="P447" s="3" t="s">
        <v>3649</v>
      </c>
      <c r="Q447" s="3" t="s">
        <v>383</v>
      </c>
      <c r="R447" s="3" t="s">
        <v>571</v>
      </c>
      <c r="S447" s="3" t="s">
        <v>572</v>
      </c>
      <c r="T447" s="4">
        <v>46121.758333333331</v>
      </c>
      <c r="U447" s="4">
        <v>46121.806250000001</v>
      </c>
      <c r="V447" s="4">
        <v>46121.81527777778</v>
      </c>
      <c r="W447" s="4" t="s">
        <v>42</v>
      </c>
      <c r="X447" s="3" t="s">
        <v>43</v>
      </c>
      <c r="Y447" s="4" t="s">
        <v>573</v>
      </c>
      <c r="Z447" s="2">
        <v>1</v>
      </c>
      <c r="AA447" s="3" t="s">
        <v>574</v>
      </c>
      <c r="AB447" s="5">
        <v>1.1499999999999999</v>
      </c>
      <c r="AC447" s="5">
        <v>0</v>
      </c>
      <c r="AD447" s="5">
        <v>1.1499999999999999</v>
      </c>
      <c r="AE447" s="5">
        <v>0</v>
      </c>
      <c r="AF447" s="5">
        <v>0</v>
      </c>
      <c r="AG447" s="5">
        <v>1.1499999999999999</v>
      </c>
      <c r="AH447" s="6"/>
      <c r="AI447" s="6"/>
      <c r="AJ447" s="7">
        <v>0</v>
      </c>
      <c r="AK447" s="7">
        <v>0</v>
      </c>
      <c r="AL447" s="7">
        <v>0</v>
      </c>
      <c r="AM447" s="7">
        <v>0</v>
      </c>
      <c r="AN447" s="7">
        <v>0</v>
      </c>
      <c r="AO447" s="12"/>
      <c r="AP447" s="12"/>
      <c r="AQ447" s="12"/>
      <c r="AR447" s="12"/>
      <c r="AS447" s="12"/>
      <c r="AT447" s="12"/>
      <c r="AU447" s="12"/>
      <c r="AV447" s="12"/>
      <c r="AW447" s="12"/>
      <c r="AX447" s="12"/>
      <c r="AY447" s="12"/>
      <c r="AZ447" s="8"/>
    </row>
    <row r="448" spans="1:52" s="21" customFormat="1" ht="16.5" x14ac:dyDescent="0.25">
      <c r="A448" s="159" t="str">
        <f>_xlfn.XLOOKUP(Y448,Mapping!B:B,Mapping!J:J,"Not Found",0,1)</f>
        <v>Fair Value</v>
      </c>
      <c r="B448" s="159" t="str">
        <f t="shared" si="36"/>
        <v>NLRBFair Value46121.7597222222</v>
      </c>
      <c r="C448" s="159"/>
      <c r="D448" s="159" t="str">
        <f t="shared" si="37"/>
        <v>FV valuation</v>
      </c>
      <c r="E448" s="159" t="str">
        <f t="shared" si="38"/>
        <v>MCPNLRBFair ValueFV valuation</v>
      </c>
      <c r="F448" s="159" t="str">
        <f t="shared" si="39"/>
        <v>MCPNLRBFair Value</v>
      </c>
      <c r="G448" s="218" t="s">
        <v>47</v>
      </c>
      <c r="H448" s="159" t="str">
        <f t="shared" si="40"/>
        <v>Completed</v>
      </c>
      <c r="I448" s="159" t="s">
        <v>47</v>
      </c>
      <c r="J448" s="159" t="str">
        <f t="shared" si="41"/>
        <v>MCPNLRBFair ValueFV valuationFV valuation46121.759722222246121.7756944444</v>
      </c>
      <c r="K448" s="218" t="str">
        <f>IF(NOT(ISERROR(HLOOKUP(A448,'MCP-Tracker Old'!$10:$10,1,0))),"Y","N")</f>
        <v>N</v>
      </c>
      <c r="L448" s="159"/>
      <c r="M448" s="159"/>
      <c r="N448" s="159"/>
      <c r="O448" s="2">
        <v>2603</v>
      </c>
      <c r="P448" s="3" t="s">
        <v>1423</v>
      </c>
      <c r="Q448" s="3" t="s">
        <v>39</v>
      </c>
      <c r="R448" s="3" t="s">
        <v>3802</v>
      </c>
      <c r="S448" s="3" t="s">
        <v>3803</v>
      </c>
      <c r="T448" s="4">
        <v>46121.759722222225</v>
      </c>
      <c r="U448" s="4">
        <v>46121.775694444441</v>
      </c>
      <c r="V448" s="4">
        <v>46121.775694444441</v>
      </c>
      <c r="W448" s="4" t="s">
        <v>42</v>
      </c>
      <c r="X448" s="3" t="s">
        <v>43</v>
      </c>
      <c r="Y448" s="4" t="s">
        <v>2099</v>
      </c>
      <c r="Z448" s="2">
        <v>1</v>
      </c>
      <c r="AA448" s="3" t="s">
        <v>3804</v>
      </c>
      <c r="AB448" s="5">
        <v>0.38</v>
      </c>
      <c r="AC448" s="5">
        <v>0</v>
      </c>
      <c r="AD448" s="5">
        <v>0.38</v>
      </c>
      <c r="AE448" s="5">
        <v>0</v>
      </c>
      <c r="AF448" s="5">
        <v>0</v>
      </c>
      <c r="AG448" s="5">
        <v>0.38</v>
      </c>
      <c r="AH448" s="6"/>
      <c r="AI448" s="6"/>
      <c r="AJ448" s="7">
        <v>0</v>
      </c>
      <c r="AK448" s="7">
        <v>0</v>
      </c>
      <c r="AL448" s="7">
        <v>0</v>
      </c>
      <c r="AM448" s="7">
        <v>0</v>
      </c>
      <c r="AN448" s="7">
        <v>0</v>
      </c>
      <c r="AO448" s="12"/>
      <c r="AP448" s="12"/>
      <c r="AQ448" s="12"/>
      <c r="AR448" s="12"/>
      <c r="AS448" s="12"/>
      <c r="AT448" s="12"/>
      <c r="AU448" s="12"/>
      <c r="AV448" s="12"/>
      <c r="AW448" s="12"/>
      <c r="AX448" s="12"/>
      <c r="AY448" s="12"/>
      <c r="AZ448" s="8"/>
    </row>
    <row r="449" spans="1:52" s="21" customFormat="1" ht="16.5" x14ac:dyDescent="0.25">
      <c r="A449" s="159" t="str">
        <f>_xlfn.XLOOKUP(Y449,Mapping!B:B,Mapping!J:J,"Not Found",0,1)</f>
        <v>Load Pos</v>
      </c>
      <c r="B449" s="159" t="str">
        <f t="shared" si="36"/>
        <v>BEDBLoad Pos46121.7625</v>
      </c>
      <c r="C449" s="159"/>
      <c r="D449" s="159" t="str">
        <f t="shared" si="37"/>
        <v>export to ara</v>
      </c>
      <c r="E449" s="159" t="str">
        <f t="shared" si="38"/>
        <v>MCPBEDBLoad Posexport to ara</v>
      </c>
      <c r="F449" s="159" t="str">
        <f t="shared" si="39"/>
        <v>MCPBEDBLoad Pos</v>
      </c>
      <c r="G449" s="218" t="s">
        <v>47</v>
      </c>
      <c r="H449" s="159" t="str">
        <f t="shared" si="40"/>
        <v>Completed</v>
      </c>
      <c r="I449" s="159" t="s">
        <v>47</v>
      </c>
      <c r="J449" s="159" t="str">
        <f t="shared" si="41"/>
        <v>MCPBEDBLoad Posexport to araexport to ara46121.762546121.7625</v>
      </c>
      <c r="K449" s="218" t="str">
        <f>IF(NOT(ISERROR(HLOOKUP(A449,'MCP-Tracker Old'!$10:$10,1,0))),"Y","N")</f>
        <v>Y</v>
      </c>
      <c r="L449" s="159"/>
      <c r="M449" s="159"/>
      <c r="N449" s="159"/>
      <c r="O449" s="2">
        <v>2603</v>
      </c>
      <c r="P449" s="3" t="s">
        <v>382</v>
      </c>
      <c r="Q449" s="3" t="s">
        <v>39</v>
      </c>
      <c r="R449" s="3" t="s">
        <v>89</v>
      </c>
      <c r="S449" s="3" t="s">
        <v>90</v>
      </c>
      <c r="T449" s="4">
        <v>46121.762499999997</v>
      </c>
      <c r="U449" s="4">
        <v>46121.762499999997</v>
      </c>
      <c r="V449" s="4">
        <v>46121.777083333334</v>
      </c>
      <c r="W449" s="4" t="s">
        <v>42</v>
      </c>
      <c r="X449" s="3" t="s">
        <v>43</v>
      </c>
      <c r="Y449" s="4" t="s">
        <v>1386</v>
      </c>
      <c r="Z449" s="2">
        <v>1</v>
      </c>
      <c r="AA449" s="3" t="s">
        <v>91</v>
      </c>
      <c r="AB449" s="5">
        <v>0</v>
      </c>
      <c r="AC449" s="5">
        <v>0</v>
      </c>
      <c r="AD449" s="5">
        <v>0</v>
      </c>
      <c r="AE449" s="5">
        <v>0</v>
      </c>
      <c r="AF449" s="5">
        <v>0</v>
      </c>
      <c r="AG449" s="5">
        <v>0</v>
      </c>
      <c r="AH449" s="6"/>
      <c r="AI449" s="6"/>
      <c r="AJ449" s="7">
        <v>0</v>
      </c>
      <c r="AK449" s="7">
        <v>0</v>
      </c>
      <c r="AL449" s="7">
        <v>0</v>
      </c>
      <c r="AM449" s="7">
        <v>0</v>
      </c>
      <c r="AN449" s="7">
        <v>0</v>
      </c>
      <c r="AO449" s="12"/>
      <c r="AP449" s="12"/>
      <c r="AQ449" s="12"/>
      <c r="AR449" s="12"/>
      <c r="AS449" s="12"/>
      <c r="AT449" s="12"/>
      <c r="AU449" s="12"/>
      <c r="AV449" s="12"/>
      <c r="AW449" s="12"/>
      <c r="AX449" s="12"/>
      <c r="AY449" s="12"/>
      <c r="AZ449" s="8"/>
    </row>
    <row r="450" spans="1:52" s="21" customFormat="1" ht="16.5" x14ac:dyDescent="0.25">
      <c r="A450" s="159" t="str">
        <f>_xlfn.XLOOKUP(Y450,Mapping!B:B,Mapping!J:J,"Not Found",0,1)</f>
        <v>EC</v>
      </c>
      <c r="B450" s="159" t="str">
        <f t="shared" si="36"/>
        <v>RODBEC46121.7631944444</v>
      </c>
      <c r="C450" s="159"/>
      <c r="D450" s="159" t="str">
        <f t="shared" si="37"/>
        <v>Light Maintenance</v>
      </c>
      <c r="E450" s="159" t="str">
        <f t="shared" si="38"/>
        <v>MCPRODBECLight Maintenance</v>
      </c>
      <c r="F450" s="159" t="str">
        <f t="shared" si="39"/>
        <v>MCPRODBEC</v>
      </c>
      <c r="G450" s="218" t="s">
        <v>47</v>
      </c>
      <c r="H450" s="159" t="str">
        <f t="shared" si="40"/>
        <v>Completed</v>
      </c>
      <c r="I450" s="159" t="s">
        <v>47</v>
      </c>
      <c r="J450" s="159" t="str">
        <f t="shared" si="41"/>
        <v>MCPRODBECLight MaintenanceLight Maintenance46121.763194444446121.7666666667</v>
      </c>
      <c r="K450" s="218" t="str">
        <f>IF(NOT(ISERROR(HLOOKUP(A450,'MCP-Tracker Old'!$10:$10,1,0))),"Y","N")</f>
        <v>Y</v>
      </c>
      <c r="L450" s="159"/>
      <c r="M450" s="159"/>
      <c r="N450" s="159"/>
      <c r="O450" s="2">
        <v>2603</v>
      </c>
      <c r="P450" s="3" t="s">
        <v>326</v>
      </c>
      <c r="Q450" s="3" t="s">
        <v>39</v>
      </c>
      <c r="R450" s="3" t="s">
        <v>92</v>
      </c>
      <c r="S450" s="3" t="s">
        <v>93</v>
      </c>
      <c r="T450" s="4">
        <v>46121.763194444444</v>
      </c>
      <c r="U450" s="4">
        <v>46121.76666666667</v>
      </c>
      <c r="V450" s="4">
        <v>46121.76666666667</v>
      </c>
      <c r="W450" s="4" t="s">
        <v>42</v>
      </c>
      <c r="X450" s="3" t="s">
        <v>43</v>
      </c>
      <c r="Y450" s="4" t="s">
        <v>345</v>
      </c>
      <c r="Z450" s="2">
        <v>3</v>
      </c>
      <c r="AA450" s="3" t="s">
        <v>94</v>
      </c>
      <c r="AB450" s="5">
        <v>0.08</v>
      </c>
      <c r="AC450" s="5">
        <v>0</v>
      </c>
      <c r="AD450" s="5">
        <v>0.08</v>
      </c>
      <c r="AE450" s="5">
        <v>0</v>
      </c>
      <c r="AF450" s="5">
        <v>0</v>
      </c>
      <c r="AG450" s="5">
        <v>0.08</v>
      </c>
      <c r="AH450" s="6"/>
      <c r="AI450" s="6"/>
      <c r="AJ450" s="7">
        <v>0</v>
      </c>
      <c r="AK450" s="7">
        <v>0</v>
      </c>
      <c r="AL450" s="7">
        <v>0</v>
      </c>
      <c r="AM450" s="7">
        <v>0</v>
      </c>
      <c r="AN450" s="7">
        <v>0</v>
      </c>
      <c r="AO450" s="12"/>
      <c r="AP450" s="12"/>
      <c r="AQ450" s="12"/>
      <c r="AR450" s="12"/>
      <c r="AS450" s="12"/>
      <c r="AT450" s="12"/>
      <c r="AU450" s="12"/>
      <c r="AV450" s="12"/>
      <c r="AW450" s="12"/>
      <c r="AX450" s="12"/>
      <c r="AY450" s="12"/>
      <c r="AZ450" s="8"/>
    </row>
    <row r="451" spans="1:52" s="21" customFormat="1" ht="16.5" x14ac:dyDescent="0.25">
      <c r="A451" s="159" t="str">
        <f>_xlfn.XLOOKUP(Y451,Mapping!B:B,Mapping!J:J,"Not Found",0,1)</f>
        <v>EC</v>
      </c>
      <c r="B451" s="159" t="str">
        <f t="shared" ref="B451:B514" si="42">P451&amp;A451&amp;T451</f>
        <v>RODBEC46121.7666666667</v>
      </c>
      <c r="C451" s="159"/>
      <c r="D451" s="159" t="str">
        <f t="shared" ref="D451:D514" si="43">AA451</f>
        <v>ing-ec valuation</v>
      </c>
      <c r="E451" s="159" t="str">
        <f t="shared" ref="E451:E514" si="44">Q451&amp;P451&amp;A451&amp;D451</f>
        <v>MCPRODBECing-ec valuation</v>
      </c>
      <c r="F451" s="159" t="str">
        <f t="shared" ref="F451:F514" si="45">Q451&amp;P451&amp;A451</f>
        <v>MCPRODBEC</v>
      </c>
      <c r="G451" s="218" t="s">
        <v>47</v>
      </c>
      <c r="H451" s="159" t="str">
        <f t="shared" ref="H451:H514" si="46">IF(G451="Y","For Rerun",IF(I451&lt;&gt;"",I451,X451))</f>
        <v>Completed</v>
      </c>
      <c r="I451" s="159" t="s">
        <v>47</v>
      </c>
      <c r="J451" s="159" t="str">
        <f t="shared" ref="J451:J514" si="47">Q451&amp;P451&amp;A451&amp;D451&amp;AA451&amp;T451&amp;U451</f>
        <v>MCPRODBECing-ec valuationing-ec valuation46121.766666666746121.8965277778</v>
      </c>
      <c r="K451" s="218" t="str">
        <f>IF(NOT(ISERROR(HLOOKUP(A451,'MCP-Tracker Old'!$10:$10,1,0))),"Y","N")</f>
        <v>Y</v>
      </c>
      <c r="L451" s="159"/>
      <c r="M451" s="159"/>
      <c r="N451" s="159"/>
      <c r="O451" s="2">
        <v>2603</v>
      </c>
      <c r="P451" s="3" t="s">
        <v>326</v>
      </c>
      <c r="Q451" s="3" t="s">
        <v>39</v>
      </c>
      <c r="R451" s="3" t="s">
        <v>138</v>
      </c>
      <c r="S451" s="3" t="s">
        <v>139</v>
      </c>
      <c r="T451" s="4">
        <v>46121.76666666667</v>
      </c>
      <c r="U451" s="4">
        <v>46121.896527777775</v>
      </c>
      <c r="V451" s="4">
        <v>46121.896527777775</v>
      </c>
      <c r="W451" s="4" t="s">
        <v>42</v>
      </c>
      <c r="X451" s="3" t="s">
        <v>43</v>
      </c>
      <c r="Y451" s="4" t="s">
        <v>345</v>
      </c>
      <c r="Z451" s="2">
        <v>1</v>
      </c>
      <c r="AA451" s="3" t="s">
        <v>141</v>
      </c>
      <c r="AB451" s="5">
        <v>3.12</v>
      </c>
      <c r="AC451" s="5">
        <v>0</v>
      </c>
      <c r="AD451" s="5">
        <v>3.12</v>
      </c>
      <c r="AE451" s="5">
        <v>0</v>
      </c>
      <c r="AF451" s="5">
        <v>0</v>
      </c>
      <c r="AG451" s="5">
        <v>3.12</v>
      </c>
      <c r="AH451" s="6"/>
      <c r="AI451" s="6"/>
      <c r="AJ451" s="7">
        <v>0</v>
      </c>
      <c r="AK451" s="7">
        <v>0</v>
      </c>
      <c r="AL451" s="7">
        <v>0</v>
      </c>
      <c r="AM451" s="7">
        <v>0</v>
      </c>
      <c r="AN451" s="7">
        <v>0</v>
      </c>
      <c r="AO451" s="12"/>
      <c r="AP451" s="12"/>
      <c r="AQ451" s="12"/>
      <c r="AR451" s="12"/>
      <c r="AS451" s="12"/>
      <c r="AT451" s="12"/>
      <c r="AU451" s="12"/>
      <c r="AV451" s="12"/>
      <c r="AW451" s="12"/>
      <c r="AX451" s="12"/>
      <c r="AY451" s="12"/>
      <c r="AZ451" s="8"/>
    </row>
    <row r="452" spans="1:52" s="21" customFormat="1" ht="16.5" x14ac:dyDescent="0.25">
      <c r="A452" s="159" t="str">
        <f>_xlfn.XLOOKUP(Y452,Mapping!B:B,Mapping!J:J,"Not Found",0,1)</f>
        <v>Copy DB with Runs</v>
      </c>
      <c r="B452" s="159" t="str">
        <f t="shared" si="42"/>
        <v>PLDBCopy DB with Runs46121.7743055556</v>
      </c>
      <c r="C452" s="159"/>
      <c r="D452" s="159" t="str">
        <f t="shared" si="43"/>
        <v>copy from</v>
      </c>
      <c r="E452" s="159" t="str">
        <f t="shared" si="44"/>
        <v>MCPPLDBCopy DB with Runscopy from</v>
      </c>
      <c r="F452" s="159" t="str">
        <f t="shared" si="45"/>
        <v>MCPPLDBCopy DB with Runs</v>
      </c>
      <c r="G452" s="218" t="s">
        <v>47</v>
      </c>
      <c r="H452" s="159" t="str">
        <f t="shared" si="46"/>
        <v>Completed</v>
      </c>
      <c r="I452" s="159" t="s">
        <v>47</v>
      </c>
      <c r="J452" s="159" t="str">
        <f t="shared" si="47"/>
        <v>MCPPLDBCopy DB with Runscopy fromcopy from46121.774305555646121.7763888889</v>
      </c>
      <c r="K452" s="218" t="str">
        <f>IF(NOT(ISERROR(HLOOKUP(A452,'MCP-Tracker Old'!$10:$10,1,0))),"Y","N")</f>
        <v>N</v>
      </c>
      <c r="L452" s="159"/>
      <c r="M452" s="159"/>
      <c r="N452" s="159"/>
      <c r="O452" s="2">
        <v>2603</v>
      </c>
      <c r="P452" s="3" t="s">
        <v>1626</v>
      </c>
      <c r="Q452" s="3" t="s">
        <v>39</v>
      </c>
      <c r="R452" s="3" t="s">
        <v>82</v>
      </c>
      <c r="S452" s="3" t="s">
        <v>83</v>
      </c>
      <c r="T452" s="4">
        <v>46121.774305555555</v>
      </c>
      <c r="U452" s="4">
        <v>46121.776388888888</v>
      </c>
      <c r="V452" s="4">
        <v>46121.775694444441</v>
      </c>
      <c r="W452" s="4" t="s">
        <v>42</v>
      </c>
      <c r="X452" s="3" t="s">
        <v>43</v>
      </c>
      <c r="Y452" s="4" t="s">
        <v>3798</v>
      </c>
      <c r="Z452" s="2">
        <v>2</v>
      </c>
      <c r="AA452" s="3" t="s">
        <v>84</v>
      </c>
      <c r="AB452" s="5">
        <v>0.05</v>
      </c>
      <c r="AC452" s="5">
        <v>0</v>
      </c>
      <c r="AD452" s="5">
        <v>0.05</v>
      </c>
      <c r="AE452" s="5">
        <v>0</v>
      </c>
      <c r="AF452" s="5">
        <v>0</v>
      </c>
      <c r="AG452" s="5">
        <v>0.05</v>
      </c>
      <c r="AH452" s="6"/>
      <c r="AI452" s="6"/>
      <c r="AJ452" s="7">
        <v>0</v>
      </c>
      <c r="AK452" s="7">
        <v>0</v>
      </c>
      <c r="AL452" s="7">
        <v>0</v>
      </c>
      <c r="AM452" s="7">
        <v>0</v>
      </c>
      <c r="AN452" s="7">
        <v>0</v>
      </c>
      <c r="AO452" s="12"/>
      <c r="AP452" s="12"/>
      <c r="AQ452" s="12"/>
      <c r="AR452" s="12"/>
      <c r="AS452" s="12"/>
      <c r="AT452" s="12"/>
      <c r="AU452" s="12"/>
      <c r="AV452" s="12"/>
      <c r="AW452" s="12"/>
      <c r="AX452" s="12"/>
      <c r="AY452" s="12"/>
      <c r="AZ452" s="8"/>
    </row>
    <row r="453" spans="1:52" s="21" customFormat="1" ht="16.5" x14ac:dyDescent="0.25">
      <c r="A453" s="159" t="str">
        <f>_xlfn.XLOOKUP(Y453,Mapping!B:B,Mapping!J:J,"Not Found",0,1)</f>
        <v>Fair Value</v>
      </c>
      <c r="B453" s="159" t="str">
        <f t="shared" si="42"/>
        <v>NLRBFair Value46121.7756944444</v>
      </c>
      <c r="C453" s="159"/>
      <c r="D453" s="159" t="str">
        <f t="shared" si="43"/>
        <v>export to ara FV valuation</v>
      </c>
      <c r="E453" s="159" t="str">
        <f t="shared" si="44"/>
        <v>MCPNLRBFair Valueexport to ara FV valuation</v>
      </c>
      <c r="F453" s="159" t="str">
        <f t="shared" si="45"/>
        <v>MCPNLRBFair Value</v>
      </c>
      <c r="G453" s="218" t="s">
        <v>47</v>
      </c>
      <c r="H453" s="159" t="str">
        <f t="shared" si="46"/>
        <v>Completed</v>
      </c>
      <c r="I453" s="159" t="s">
        <v>47</v>
      </c>
      <c r="J453" s="159" t="str">
        <f t="shared" si="47"/>
        <v>MCPNLRBFair Valueexport to ara FV valuationexport to ara FV valuation46121.775694444446121.7756944444</v>
      </c>
      <c r="K453" s="218" t="str">
        <f>IF(NOT(ISERROR(HLOOKUP(A453,'MCP-Tracker Old'!$10:$10,1,0))),"Y","N")</f>
        <v>N</v>
      </c>
      <c r="L453" s="159"/>
      <c r="M453" s="159"/>
      <c r="N453" s="159"/>
      <c r="O453" s="2">
        <v>2603</v>
      </c>
      <c r="P453" s="3" t="s">
        <v>1423</v>
      </c>
      <c r="Q453" s="3" t="s">
        <v>39</v>
      </c>
      <c r="R453" s="3" t="s">
        <v>3805</v>
      </c>
      <c r="S453" s="3" t="s">
        <v>3806</v>
      </c>
      <c r="T453" s="4">
        <v>46121.775694444441</v>
      </c>
      <c r="U453" s="4">
        <v>46121.775694444441</v>
      </c>
      <c r="V453" s="4">
        <v>46121.775694444441</v>
      </c>
      <c r="W453" s="4" t="s">
        <v>42</v>
      </c>
      <c r="X453" s="3" t="s">
        <v>43</v>
      </c>
      <c r="Y453" s="4" t="s">
        <v>2099</v>
      </c>
      <c r="Z453" s="2">
        <v>1</v>
      </c>
      <c r="AA453" s="3" t="s">
        <v>3807</v>
      </c>
      <c r="AB453" s="5">
        <v>0</v>
      </c>
      <c r="AC453" s="5">
        <v>0</v>
      </c>
      <c r="AD453" s="5">
        <v>0</v>
      </c>
      <c r="AE453" s="5">
        <v>0</v>
      </c>
      <c r="AF453" s="5">
        <v>0</v>
      </c>
      <c r="AG453" s="5">
        <v>0</v>
      </c>
      <c r="AH453" s="6"/>
      <c r="AI453" s="6"/>
      <c r="AJ453" s="7">
        <v>0</v>
      </c>
      <c r="AK453" s="7">
        <v>0</v>
      </c>
      <c r="AL453" s="7">
        <v>0</v>
      </c>
      <c r="AM453" s="7">
        <v>0</v>
      </c>
      <c r="AN453" s="7">
        <v>0</v>
      </c>
      <c r="AO453" s="12"/>
      <c r="AP453" s="12"/>
      <c r="AQ453" s="12"/>
      <c r="AR453" s="12"/>
      <c r="AS453" s="12"/>
      <c r="AT453" s="12"/>
      <c r="AU453" s="12"/>
      <c r="AV453" s="12"/>
      <c r="AW453" s="12"/>
      <c r="AX453" s="12"/>
      <c r="AY453" s="12"/>
      <c r="AZ453" s="8"/>
    </row>
    <row r="454" spans="1:52" s="21" customFormat="1" ht="16.5" x14ac:dyDescent="0.25">
      <c r="A454" s="159" t="str">
        <f>_xlfn.XLOOKUP(Y454,Mapping!B:B,Mapping!J:J,"Not Found",0,1)</f>
        <v>Fair Value</v>
      </c>
      <c r="B454" s="159" t="str">
        <f t="shared" si="42"/>
        <v>NLRBFair Value46121.7756944444</v>
      </c>
      <c r="C454" s="159"/>
      <c r="D454" s="159" t="str">
        <f t="shared" si="43"/>
        <v>FV valuation OLAP export</v>
      </c>
      <c r="E454" s="159" t="str">
        <f t="shared" si="44"/>
        <v>MCPNLRBFair ValueFV valuation OLAP export</v>
      </c>
      <c r="F454" s="159" t="str">
        <f t="shared" si="45"/>
        <v>MCPNLRBFair Value</v>
      </c>
      <c r="G454" s="218" t="s">
        <v>47</v>
      </c>
      <c r="H454" s="159" t="str">
        <f t="shared" si="46"/>
        <v>Completed</v>
      </c>
      <c r="I454" s="159" t="s">
        <v>47</v>
      </c>
      <c r="J454" s="159" t="str">
        <f t="shared" si="47"/>
        <v>MCPNLRBFair ValueFV valuation OLAP exportFV valuation OLAP export46121.775694444446121.7777777778</v>
      </c>
      <c r="K454" s="218" t="str">
        <f>IF(NOT(ISERROR(HLOOKUP(A454,'MCP-Tracker Old'!$10:$10,1,0))),"Y","N")</f>
        <v>N</v>
      </c>
      <c r="L454" s="159"/>
      <c r="M454" s="159"/>
      <c r="N454" s="159"/>
      <c r="O454" s="2">
        <v>2603</v>
      </c>
      <c r="P454" s="3" t="s">
        <v>1423</v>
      </c>
      <c r="Q454" s="3" t="s">
        <v>39</v>
      </c>
      <c r="R454" s="3" t="s">
        <v>3808</v>
      </c>
      <c r="S454" s="3" t="s">
        <v>3809</v>
      </c>
      <c r="T454" s="4">
        <v>46121.775694444441</v>
      </c>
      <c r="U454" s="4">
        <v>46121.777777777781</v>
      </c>
      <c r="V454" s="4">
        <v>46121.813194444447</v>
      </c>
      <c r="W454" s="4" t="s">
        <v>42</v>
      </c>
      <c r="X454" s="3" t="s">
        <v>43</v>
      </c>
      <c r="Y454" s="4" t="s">
        <v>2099</v>
      </c>
      <c r="Z454" s="2">
        <v>1</v>
      </c>
      <c r="AA454" s="3" t="s">
        <v>3810</v>
      </c>
      <c r="AB454" s="5">
        <v>0.05</v>
      </c>
      <c r="AC454" s="5">
        <v>0</v>
      </c>
      <c r="AD454" s="5">
        <v>0.05</v>
      </c>
      <c r="AE454" s="5">
        <v>0</v>
      </c>
      <c r="AF454" s="5">
        <v>0</v>
      </c>
      <c r="AG454" s="5">
        <v>0.05</v>
      </c>
      <c r="AH454" s="6"/>
      <c r="AI454" s="6"/>
      <c r="AJ454" s="7">
        <v>0</v>
      </c>
      <c r="AK454" s="7">
        <v>0</v>
      </c>
      <c r="AL454" s="7">
        <v>0</v>
      </c>
      <c r="AM454" s="7">
        <v>0</v>
      </c>
      <c r="AN454" s="7">
        <v>0</v>
      </c>
      <c r="AO454" s="12"/>
      <c r="AP454" s="12"/>
      <c r="AQ454" s="12"/>
      <c r="AR454" s="12"/>
      <c r="AS454" s="12"/>
      <c r="AT454" s="12"/>
      <c r="AU454" s="12"/>
      <c r="AV454" s="12"/>
      <c r="AW454" s="12"/>
      <c r="AX454" s="12"/>
      <c r="AY454" s="12"/>
      <c r="AZ454" s="8"/>
    </row>
    <row r="455" spans="1:52" s="21" customFormat="1" ht="16.5" x14ac:dyDescent="0.25">
      <c r="A455" s="159" t="str">
        <f>_xlfn.XLOOKUP(Y455,Mapping!B:B,Mapping!J:J,"Not Found",0,1)</f>
        <v>Valuation (NPV)</v>
      </c>
      <c r="B455" s="159" t="str">
        <f t="shared" si="42"/>
        <v>PLDBValuation (NPV)46121.7756944444</v>
      </c>
      <c r="C455" s="159"/>
      <c r="D455" s="159" t="str">
        <f t="shared" si="43"/>
        <v>Light Maintenance</v>
      </c>
      <c r="E455" s="159" t="str">
        <f t="shared" si="44"/>
        <v>MCPPLDBValuation (NPV)Light Maintenance</v>
      </c>
      <c r="F455" s="159" t="str">
        <f t="shared" si="45"/>
        <v>MCPPLDBValuation (NPV)</v>
      </c>
      <c r="G455" s="218" t="s">
        <v>47</v>
      </c>
      <c r="H455" s="159" t="str">
        <f t="shared" si="46"/>
        <v>Completed</v>
      </c>
      <c r="I455" s="159" t="s">
        <v>47</v>
      </c>
      <c r="J455" s="159" t="str">
        <f t="shared" si="47"/>
        <v>MCPPLDBValuation (NPV)Light MaintenanceLight Maintenance46121.775694444446121.7784722222</v>
      </c>
      <c r="K455" s="218" t="str">
        <f>IF(NOT(ISERROR(HLOOKUP(A455,'MCP-Tracker Old'!$10:$10,1,0))),"Y","N")</f>
        <v>Y</v>
      </c>
      <c r="L455" s="159"/>
      <c r="M455" s="159"/>
      <c r="N455" s="159"/>
      <c r="O455" s="2">
        <v>2603</v>
      </c>
      <c r="P455" s="3" t="s">
        <v>1626</v>
      </c>
      <c r="Q455" s="3" t="s">
        <v>39</v>
      </c>
      <c r="R455" s="3" t="s">
        <v>92</v>
      </c>
      <c r="S455" s="3" t="s">
        <v>93</v>
      </c>
      <c r="T455" s="4">
        <v>46121.775694444441</v>
      </c>
      <c r="U455" s="4">
        <v>46121.77847222222</v>
      </c>
      <c r="V455" s="4">
        <v>46121.77847222222</v>
      </c>
      <c r="W455" s="4" t="s">
        <v>42</v>
      </c>
      <c r="X455" s="3" t="s">
        <v>43</v>
      </c>
      <c r="Y455" s="4" t="s">
        <v>1394</v>
      </c>
      <c r="Z455" s="2">
        <v>2</v>
      </c>
      <c r="AA455" s="3" t="s">
        <v>94</v>
      </c>
      <c r="AB455" s="5">
        <v>7.0000000000000007E-2</v>
      </c>
      <c r="AC455" s="5">
        <v>0</v>
      </c>
      <c r="AD455" s="5">
        <v>7.0000000000000007E-2</v>
      </c>
      <c r="AE455" s="5">
        <v>0</v>
      </c>
      <c r="AF455" s="5">
        <v>0</v>
      </c>
      <c r="AG455" s="5">
        <v>7.0000000000000007E-2</v>
      </c>
      <c r="AH455" s="6"/>
      <c r="AI455" s="6"/>
      <c r="AJ455" s="7">
        <v>0</v>
      </c>
      <c r="AK455" s="7">
        <v>0</v>
      </c>
      <c r="AL455" s="7">
        <v>0</v>
      </c>
      <c r="AM455" s="7">
        <v>0</v>
      </c>
      <c r="AN455" s="7">
        <v>0</v>
      </c>
      <c r="AO455" s="12"/>
      <c r="AP455" s="12"/>
      <c r="AQ455" s="12"/>
      <c r="AR455" s="12"/>
      <c r="AS455" s="12"/>
      <c r="AT455" s="12"/>
      <c r="AU455" s="12"/>
      <c r="AV455" s="12"/>
      <c r="AW455" s="12"/>
      <c r="AX455" s="12"/>
      <c r="AY455" s="12"/>
      <c r="AZ455" s="8"/>
    </row>
    <row r="456" spans="1:52" s="21" customFormat="1" ht="16.5" x14ac:dyDescent="0.25">
      <c r="A456" s="159" t="str">
        <f>_xlfn.XLOOKUP(Y456,Mapping!B:B,Mapping!J:J,"Not Found",0,1)</f>
        <v>Valuation (NPV)</v>
      </c>
      <c r="B456" s="159" t="str">
        <f t="shared" si="42"/>
        <v>LUDBValuation (NPV)46121.7756944444</v>
      </c>
      <c r="C456" s="159"/>
      <c r="D456" s="159" t="str">
        <f t="shared" si="43"/>
        <v>Light Maintenance</v>
      </c>
      <c r="E456" s="159" t="str">
        <f t="shared" si="44"/>
        <v>MCPLUDBValuation (NPV)Light Maintenance</v>
      </c>
      <c r="F456" s="159" t="str">
        <f t="shared" si="45"/>
        <v>MCPLUDBValuation (NPV)</v>
      </c>
      <c r="G456" s="218" t="s">
        <v>47</v>
      </c>
      <c r="H456" s="159" t="str">
        <f t="shared" si="46"/>
        <v>Completed</v>
      </c>
      <c r="I456" s="159" t="s">
        <v>47</v>
      </c>
      <c r="J456" s="159" t="str">
        <f t="shared" si="47"/>
        <v>MCPLUDBValuation (NPV)Light MaintenanceLight Maintenance46121.775694444446121.7826388889</v>
      </c>
      <c r="K456" s="218" t="str">
        <f>IF(NOT(ISERROR(HLOOKUP(A456,'MCP-Tracker Old'!$10:$10,1,0))),"Y","N")</f>
        <v>Y</v>
      </c>
      <c r="L456" s="159"/>
      <c r="M456" s="159"/>
      <c r="N456" s="159"/>
      <c r="O456" s="2">
        <v>2603</v>
      </c>
      <c r="P456" s="3" t="s">
        <v>526</v>
      </c>
      <c r="Q456" s="3" t="s">
        <v>39</v>
      </c>
      <c r="R456" s="3" t="s">
        <v>92</v>
      </c>
      <c r="S456" s="3" t="s">
        <v>93</v>
      </c>
      <c r="T456" s="4">
        <v>46121.775694444441</v>
      </c>
      <c r="U456" s="4">
        <v>46121.782638888886</v>
      </c>
      <c r="V456" s="4">
        <v>46121.782638888886</v>
      </c>
      <c r="W456" s="4" t="s">
        <v>42</v>
      </c>
      <c r="X456" s="3" t="s">
        <v>43</v>
      </c>
      <c r="Y456" s="4" t="s">
        <v>1394</v>
      </c>
      <c r="Z456" s="2">
        <v>1</v>
      </c>
      <c r="AA456" s="3" t="s">
        <v>94</v>
      </c>
      <c r="AB456" s="5">
        <v>0.17</v>
      </c>
      <c r="AC456" s="5">
        <v>0</v>
      </c>
      <c r="AD456" s="5">
        <v>0.17</v>
      </c>
      <c r="AE456" s="5">
        <v>0</v>
      </c>
      <c r="AF456" s="5">
        <v>0</v>
      </c>
      <c r="AG456" s="5">
        <v>0.17</v>
      </c>
      <c r="AH456" s="6"/>
      <c r="AI456" s="6"/>
      <c r="AJ456" s="7">
        <v>0</v>
      </c>
      <c r="AK456" s="7">
        <v>0</v>
      </c>
      <c r="AL456" s="7">
        <v>0</v>
      </c>
      <c r="AM456" s="7">
        <v>0</v>
      </c>
      <c r="AN456" s="7">
        <v>0</v>
      </c>
      <c r="AO456" s="12"/>
      <c r="AP456" s="12"/>
      <c r="AQ456" s="12"/>
      <c r="AR456" s="12"/>
      <c r="AS456" s="12"/>
      <c r="AT456" s="12"/>
      <c r="AU456" s="12"/>
      <c r="AV456" s="12"/>
      <c r="AW456" s="12"/>
      <c r="AX456" s="12"/>
      <c r="AY456" s="12"/>
      <c r="AZ456" s="8"/>
    </row>
    <row r="457" spans="1:52" s="21" customFormat="1" ht="16.5" x14ac:dyDescent="0.25">
      <c r="A457" s="159" t="str">
        <f>_xlfn.XLOOKUP(Y457,Mapping!B:B,Mapping!J:J,"Not Found",0,1)</f>
        <v>Valuation (NPV)</v>
      </c>
      <c r="B457" s="159" t="str">
        <f t="shared" si="42"/>
        <v>BEDBValuation (NPV)46121.7770833333</v>
      </c>
      <c r="C457" s="159"/>
      <c r="D457" s="159" t="str">
        <f t="shared" si="43"/>
        <v>portfolio valuation run</v>
      </c>
      <c r="E457" s="159" t="str">
        <f t="shared" si="44"/>
        <v>MCPBEDBValuation (NPV)portfolio valuation run</v>
      </c>
      <c r="F457" s="159" t="str">
        <f t="shared" si="45"/>
        <v>MCPBEDBValuation (NPV)</v>
      </c>
      <c r="G457" s="218" t="s">
        <v>47</v>
      </c>
      <c r="H457" s="159" t="str">
        <f t="shared" si="46"/>
        <v>Completed</v>
      </c>
      <c r="I457" s="159" t="s">
        <v>47</v>
      </c>
      <c r="J457" s="159" t="str">
        <f t="shared" si="47"/>
        <v>MCPBEDBValuation (NPV)portfolio valuation runportfolio valuation run46121.777083333346122.2409722222</v>
      </c>
      <c r="K457" s="218" t="str">
        <f>IF(NOT(ISERROR(HLOOKUP(A457,'MCP-Tracker Old'!$10:$10,1,0))),"Y","N")</f>
        <v>Y</v>
      </c>
      <c r="L457" s="159"/>
      <c r="M457" s="159"/>
      <c r="N457" s="159"/>
      <c r="O457" s="2">
        <v>2603</v>
      </c>
      <c r="P457" s="3" t="s">
        <v>382</v>
      </c>
      <c r="Q457" s="3" t="s">
        <v>39</v>
      </c>
      <c r="R457" s="3" t="s">
        <v>85</v>
      </c>
      <c r="S457" s="3" t="s">
        <v>86</v>
      </c>
      <c r="T457" s="4">
        <v>46121.777083333334</v>
      </c>
      <c r="U457" s="4">
        <v>46122.240972222222</v>
      </c>
      <c r="V457" s="4">
        <v>46122.240972222222</v>
      </c>
      <c r="W457" s="4" t="s">
        <v>42</v>
      </c>
      <c r="X457" s="3" t="s">
        <v>43</v>
      </c>
      <c r="Y457" s="4" t="s">
        <v>1393</v>
      </c>
      <c r="Z457" s="2">
        <v>1</v>
      </c>
      <c r="AA457" s="3" t="s">
        <v>88</v>
      </c>
      <c r="AB457" s="5">
        <v>11.13</v>
      </c>
      <c r="AC457" s="5">
        <v>0</v>
      </c>
      <c r="AD457" s="5">
        <v>11.13</v>
      </c>
      <c r="AE457" s="5">
        <v>0</v>
      </c>
      <c r="AF457" s="5">
        <v>0</v>
      </c>
      <c r="AG457" s="5">
        <v>11.13</v>
      </c>
      <c r="AH457" s="6"/>
      <c r="AI457" s="6"/>
      <c r="AJ457" s="7">
        <v>0</v>
      </c>
      <c r="AK457" s="7">
        <v>0</v>
      </c>
      <c r="AL457" s="7">
        <v>0</v>
      </c>
      <c r="AM457" s="7">
        <v>0</v>
      </c>
      <c r="AN457" s="7">
        <v>0</v>
      </c>
      <c r="AO457" s="12"/>
      <c r="AP457" s="12"/>
      <c r="AQ457" s="12"/>
      <c r="AR457" s="12"/>
      <c r="AS457" s="12"/>
      <c r="AT457" s="12"/>
      <c r="AU457" s="12"/>
      <c r="AV457" s="12"/>
      <c r="AW457" s="12"/>
      <c r="AX457" s="12"/>
      <c r="AY457" s="12"/>
      <c r="AZ457" s="8"/>
    </row>
    <row r="458" spans="1:52" s="21" customFormat="1" ht="16.5" x14ac:dyDescent="0.25">
      <c r="A458" s="159" t="str">
        <f>_xlfn.XLOOKUP(Y458,Mapping!B:B,Mapping!J:J,"Not Found",0,1)</f>
        <v>Valuation (NPV)</v>
      </c>
      <c r="B458" s="159" t="str">
        <f t="shared" si="42"/>
        <v>PLDBValuation (NPV)46121.7784722222</v>
      </c>
      <c r="C458" s="159"/>
      <c r="D458" s="159" t="str">
        <f t="shared" si="43"/>
        <v>valuation report OLAP exports</v>
      </c>
      <c r="E458" s="159" t="str">
        <f t="shared" si="44"/>
        <v>MCPPLDBValuation (NPV)valuation report OLAP exports</v>
      </c>
      <c r="F458" s="159" t="str">
        <f t="shared" si="45"/>
        <v>MCPPLDBValuation (NPV)</v>
      </c>
      <c r="G458" s="218" t="s">
        <v>47</v>
      </c>
      <c r="H458" s="159" t="str">
        <f t="shared" si="46"/>
        <v>Completed</v>
      </c>
      <c r="I458" s="159" t="s">
        <v>47</v>
      </c>
      <c r="J458" s="159" t="str">
        <f t="shared" si="47"/>
        <v>MCPPLDBValuation (NPV)valuation report OLAP exportsvaluation report OLAP exports46121.778472222246121.8263888889</v>
      </c>
      <c r="K458" s="218" t="str">
        <f>IF(NOT(ISERROR(HLOOKUP(A458,'MCP-Tracker Old'!$10:$10,1,0))),"Y","N")</f>
        <v>Y</v>
      </c>
      <c r="L458" s="159"/>
      <c r="M458" s="159"/>
      <c r="N458" s="159"/>
      <c r="O458" s="2">
        <v>2603</v>
      </c>
      <c r="P458" s="3" t="s">
        <v>1626</v>
      </c>
      <c r="Q458" s="3" t="s">
        <v>39</v>
      </c>
      <c r="R458" s="3" t="s">
        <v>95</v>
      </c>
      <c r="S458" s="3" t="s">
        <v>96</v>
      </c>
      <c r="T458" s="4">
        <v>46121.77847222222</v>
      </c>
      <c r="U458" s="4">
        <v>46121.826388888891</v>
      </c>
      <c r="V458" s="4">
        <v>46121.826388888891</v>
      </c>
      <c r="W458" s="4" t="s">
        <v>42</v>
      </c>
      <c r="X458" s="3" t="s">
        <v>43</v>
      </c>
      <c r="Y458" s="4" t="s">
        <v>1394</v>
      </c>
      <c r="Z458" s="2">
        <v>2</v>
      </c>
      <c r="AA458" s="3" t="s">
        <v>97</v>
      </c>
      <c r="AB458" s="5">
        <v>1.1499999999999999</v>
      </c>
      <c r="AC458" s="5">
        <v>0</v>
      </c>
      <c r="AD458" s="5">
        <v>1.1499999999999999</v>
      </c>
      <c r="AE458" s="5">
        <v>0</v>
      </c>
      <c r="AF458" s="5">
        <v>0</v>
      </c>
      <c r="AG458" s="5">
        <v>1.1499999999999999</v>
      </c>
      <c r="AH458" s="6"/>
      <c r="AI458" s="6"/>
      <c r="AJ458" s="7">
        <v>0</v>
      </c>
      <c r="AK458" s="7">
        <v>0</v>
      </c>
      <c r="AL458" s="7">
        <v>0</v>
      </c>
      <c r="AM458" s="7">
        <v>0</v>
      </c>
      <c r="AN458" s="7">
        <v>0</v>
      </c>
      <c r="AO458" s="12"/>
      <c r="AP458" s="12"/>
      <c r="AQ458" s="12"/>
      <c r="AR458" s="12"/>
      <c r="AS458" s="12"/>
      <c r="AT458" s="12"/>
      <c r="AU458" s="12"/>
      <c r="AV458" s="12"/>
      <c r="AW458" s="12"/>
      <c r="AX458" s="12"/>
      <c r="AY458" s="12"/>
      <c r="AZ458" s="8"/>
    </row>
    <row r="459" spans="1:52" s="21" customFormat="1" ht="16.5" x14ac:dyDescent="0.25">
      <c r="A459" s="159" t="str">
        <f>_xlfn.XLOOKUP(Y459,Mapping!B:B,Mapping!J:J,"Not Found",0,1)</f>
        <v>Valuation (NPV)</v>
      </c>
      <c r="B459" s="159" t="str">
        <f t="shared" si="42"/>
        <v>LUDBValuation (NPV)46121.7826388889</v>
      </c>
      <c r="C459" s="159"/>
      <c r="D459" s="159" t="str">
        <f t="shared" si="43"/>
        <v>valuation report OLAP exports</v>
      </c>
      <c r="E459" s="159" t="str">
        <f t="shared" si="44"/>
        <v>MCPLUDBValuation (NPV)valuation report OLAP exports</v>
      </c>
      <c r="F459" s="159" t="str">
        <f t="shared" si="45"/>
        <v>MCPLUDBValuation (NPV)</v>
      </c>
      <c r="G459" s="218" t="s">
        <v>47</v>
      </c>
      <c r="H459" s="159" t="str">
        <f t="shared" si="46"/>
        <v>Completed</v>
      </c>
      <c r="I459" s="159" t="s">
        <v>47</v>
      </c>
      <c r="J459" s="159" t="str">
        <f t="shared" si="47"/>
        <v>MCPLUDBValuation (NPV)valuation report OLAP exportsvaluation report OLAP exports46121.782638888946121.7895833333</v>
      </c>
      <c r="K459" s="218" t="str">
        <f>IF(NOT(ISERROR(HLOOKUP(A459,'MCP-Tracker Old'!$10:$10,1,0))),"Y","N")</f>
        <v>Y</v>
      </c>
      <c r="L459" s="159"/>
      <c r="M459" s="159"/>
      <c r="N459" s="159"/>
      <c r="O459" s="2">
        <v>2603</v>
      </c>
      <c r="P459" s="3" t="s">
        <v>526</v>
      </c>
      <c r="Q459" s="3" t="s">
        <v>39</v>
      </c>
      <c r="R459" s="3" t="s">
        <v>95</v>
      </c>
      <c r="S459" s="3" t="s">
        <v>96</v>
      </c>
      <c r="T459" s="4">
        <v>46121.782638888886</v>
      </c>
      <c r="U459" s="4">
        <v>46121.789583333331</v>
      </c>
      <c r="V459" s="4">
        <v>46121.789583333331</v>
      </c>
      <c r="W459" s="4" t="s">
        <v>42</v>
      </c>
      <c r="X459" s="3" t="s">
        <v>43</v>
      </c>
      <c r="Y459" s="235" t="s">
        <v>1394</v>
      </c>
      <c r="Z459" s="2">
        <v>1</v>
      </c>
      <c r="AA459" s="235" t="s">
        <v>97</v>
      </c>
      <c r="AB459" s="5">
        <v>0.17</v>
      </c>
      <c r="AC459" s="5">
        <v>0</v>
      </c>
      <c r="AD459" s="5">
        <v>0.17</v>
      </c>
      <c r="AE459" s="5">
        <v>0</v>
      </c>
      <c r="AF459" s="5">
        <v>0</v>
      </c>
      <c r="AG459" s="5">
        <v>0.17</v>
      </c>
      <c r="AH459" s="6"/>
      <c r="AI459" s="6"/>
      <c r="AJ459" s="7">
        <v>0</v>
      </c>
      <c r="AK459" s="7">
        <v>0</v>
      </c>
      <c r="AL459" s="7">
        <v>0</v>
      </c>
      <c r="AM459" s="7">
        <v>0</v>
      </c>
      <c r="AN459" s="7">
        <v>0</v>
      </c>
      <c r="AO459" s="12"/>
      <c r="AP459" s="12"/>
      <c r="AQ459" s="12"/>
      <c r="AR459" s="12"/>
      <c r="AS459" s="12"/>
      <c r="AT459" s="12"/>
      <c r="AU459" s="12"/>
      <c r="AV459" s="12"/>
      <c r="AW459" s="12"/>
      <c r="AX459" s="12"/>
      <c r="AY459" s="12"/>
      <c r="AZ459" s="8"/>
    </row>
    <row r="460" spans="1:52" s="21" customFormat="1" ht="16.5" x14ac:dyDescent="0.25">
      <c r="A460" s="159" t="str">
        <f>_xlfn.XLOOKUP(Y460,Mapping!B:B,Mapping!J:J,"Not Found",0,1)</f>
        <v>Valuation (NPV)</v>
      </c>
      <c r="B460" s="159" t="str">
        <f t="shared" si="42"/>
        <v>LUDBValuation (NPV)46121.7895833333</v>
      </c>
      <c r="C460" s="159"/>
      <c r="D460" s="159" t="str">
        <f t="shared" si="43"/>
        <v>valuation report QRM Reporter exports</v>
      </c>
      <c r="E460" s="159" t="str">
        <f t="shared" si="44"/>
        <v>MCPLUDBValuation (NPV)valuation report QRM Reporter exports</v>
      </c>
      <c r="F460" s="159" t="str">
        <f t="shared" si="45"/>
        <v>MCPLUDBValuation (NPV)</v>
      </c>
      <c r="G460" s="218" t="s">
        <v>47</v>
      </c>
      <c r="H460" s="159" t="str">
        <f t="shared" si="46"/>
        <v>Completed</v>
      </c>
      <c r="I460" s="159" t="s">
        <v>47</v>
      </c>
      <c r="J460" s="159" t="str">
        <f t="shared" si="47"/>
        <v>MCPLUDBValuation (NPV)valuation report QRM Reporter exportsvaluation report QRM Reporter exports46121.789583333346121.7944444444</v>
      </c>
      <c r="K460" s="218" t="str">
        <f>IF(NOT(ISERROR(HLOOKUP(A460,'MCP-Tracker Old'!$10:$10,1,0))),"Y","N")</f>
        <v>Y</v>
      </c>
      <c r="L460" s="159"/>
      <c r="M460" s="159"/>
      <c r="N460" s="159"/>
      <c r="O460" s="2">
        <v>2603</v>
      </c>
      <c r="P460" s="3" t="s">
        <v>526</v>
      </c>
      <c r="Q460" s="3" t="s">
        <v>39</v>
      </c>
      <c r="R460" s="3" t="s">
        <v>264</v>
      </c>
      <c r="S460" s="3" t="s">
        <v>682</v>
      </c>
      <c r="T460" s="4">
        <v>46121.789583333331</v>
      </c>
      <c r="U460" s="4">
        <v>46121.794444444444</v>
      </c>
      <c r="V460" s="4">
        <v>46121.806944444441</v>
      </c>
      <c r="W460" s="4" t="s">
        <v>42</v>
      </c>
      <c r="X460" s="3" t="s">
        <v>43</v>
      </c>
      <c r="Y460" s="4" t="s">
        <v>1394</v>
      </c>
      <c r="Z460" s="2">
        <v>1</v>
      </c>
      <c r="AA460" s="3" t="s">
        <v>266</v>
      </c>
      <c r="AB460" s="5">
        <v>0.12</v>
      </c>
      <c r="AC460" s="5">
        <v>0</v>
      </c>
      <c r="AD460" s="5">
        <v>0.12</v>
      </c>
      <c r="AE460" s="5">
        <v>0</v>
      </c>
      <c r="AF460" s="5">
        <v>0</v>
      </c>
      <c r="AG460" s="5">
        <v>0.12</v>
      </c>
      <c r="AH460" s="6"/>
      <c r="AI460" s="6"/>
      <c r="AJ460" s="7">
        <v>0</v>
      </c>
      <c r="AK460" s="7">
        <v>0</v>
      </c>
      <c r="AL460" s="7">
        <v>0</v>
      </c>
      <c r="AM460" s="7">
        <v>0</v>
      </c>
      <c r="AN460" s="7">
        <v>0</v>
      </c>
      <c r="AO460" s="12"/>
      <c r="AP460" s="12"/>
      <c r="AQ460" s="12"/>
      <c r="AR460" s="12"/>
      <c r="AS460" s="12"/>
      <c r="AT460" s="12"/>
      <c r="AU460" s="12"/>
      <c r="AV460" s="12"/>
      <c r="AW460" s="12"/>
      <c r="AX460" s="12"/>
      <c r="AY460" s="12"/>
      <c r="AZ460" s="8"/>
    </row>
    <row r="461" spans="1:52" s="21" customFormat="1" ht="16.5" x14ac:dyDescent="0.25">
      <c r="A461" s="159" t="str">
        <f>_xlfn.XLOOKUP(Y461,Mapping!B:B,Mapping!J:J,"Not Found",0,1)</f>
        <v>Optimization</v>
      </c>
      <c r="B461" s="159" t="str">
        <f t="shared" si="42"/>
        <v>BEDBOptimization46121.7916666667</v>
      </c>
      <c r="C461" s="159"/>
      <c r="D461" s="159" t="str">
        <f t="shared" si="43"/>
        <v>CFM optimization1</v>
      </c>
      <c r="E461" s="159" t="str">
        <f t="shared" si="44"/>
        <v>MRPBEDBOptimizationCFM optimization1</v>
      </c>
      <c r="F461" s="159" t="str">
        <f t="shared" si="45"/>
        <v>MRPBEDBOptimization</v>
      </c>
      <c r="G461" s="218" t="s">
        <v>47</v>
      </c>
      <c r="H461" s="159" t="str">
        <f t="shared" si="46"/>
        <v>Completed</v>
      </c>
      <c r="I461" s="159" t="s">
        <v>47</v>
      </c>
      <c r="J461" s="159" t="str">
        <f t="shared" si="47"/>
        <v>MRPBEDBOptimizationCFM optimization1CFM optimization146121.791666666746121.8833333333</v>
      </c>
      <c r="K461" s="218" t="str">
        <f>IF(NOT(ISERROR(HLOOKUP(A461,'MCP-Tracker Old'!$10:$10,1,0))),"Y","N")</f>
        <v>N</v>
      </c>
      <c r="L461" s="159"/>
      <c r="M461" s="159"/>
      <c r="N461" s="159"/>
      <c r="O461" s="2">
        <v>2603</v>
      </c>
      <c r="P461" s="3" t="s">
        <v>382</v>
      </c>
      <c r="Q461" s="3" t="s">
        <v>383</v>
      </c>
      <c r="R461" s="3" t="s">
        <v>443</v>
      </c>
      <c r="S461" s="3" t="s">
        <v>444</v>
      </c>
      <c r="T461" s="4">
        <v>46121.791666666664</v>
      </c>
      <c r="U461" s="4">
        <v>46121.883333333331</v>
      </c>
      <c r="V461" s="4">
        <v>46121.883333333331</v>
      </c>
      <c r="W461" s="4" t="s">
        <v>42</v>
      </c>
      <c r="X461" s="3" t="s">
        <v>43</v>
      </c>
      <c r="Y461" s="4" t="s">
        <v>446</v>
      </c>
      <c r="Z461" s="2">
        <v>2</v>
      </c>
      <c r="AA461" s="3" t="s">
        <v>447</v>
      </c>
      <c r="AB461" s="5">
        <v>2.2000000000000002</v>
      </c>
      <c r="AC461" s="5">
        <v>0</v>
      </c>
      <c r="AD461" s="5">
        <v>2.2000000000000002</v>
      </c>
      <c r="AE461" s="5">
        <v>0</v>
      </c>
      <c r="AF461" s="5">
        <v>0</v>
      </c>
      <c r="AG461" s="5">
        <v>2.2000000000000002</v>
      </c>
      <c r="AH461" s="6"/>
      <c r="AI461" s="6"/>
      <c r="AJ461" s="7">
        <v>0</v>
      </c>
      <c r="AK461" s="7">
        <v>0</v>
      </c>
      <c r="AL461" s="7">
        <v>0</v>
      </c>
      <c r="AM461" s="7">
        <v>0</v>
      </c>
      <c r="AN461" s="7">
        <v>0</v>
      </c>
      <c r="AO461" s="12"/>
      <c r="AP461" s="12"/>
      <c r="AQ461" s="12"/>
      <c r="AR461" s="12"/>
      <c r="AS461" s="12"/>
      <c r="AT461" s="12"/>
      <c r="AU461" s="12"/>
      <c r="AV461" s="12"/>
      <c r="AW461" s="12"/>
      <c r="AX461" s="12"/>
      <c r="AY461" s="12"/>
      <c r="AZ461" s="8"/>
    </row>
    <row r="462" spans="1:52" s="21" customFormat="1" ht="16.5" x14ac:dyDescent="0.25">
      <c r="A462" s="159" t="str">
        <f>_xlfn.XLOOKUP(Y462,Mapping!B:B,Mapping!J:J,"Not Found",0,1)</f>
        <v>Load Pos</v>
      </c>
      <c r="B462" s="159" t="str">
        <f t="shared" si="42"/>
        <v>FRDBLoad Pos46121.7951388889</v>
      </c>
      <c r="C462" s="159"/>
      <c r="D462" s="159" t="str">
        <f t="shared" si="43"/>
        <v>load</v>
      </c>
      <c r="E462" s="159" t="str">
        <f t="shared" si="44"/>
        <v>MCPFRDBLoad Posload</v>
      </c>
      <c r="F462" s="159" t="str">
        <f t="shared" si="45"/>
        <v>MCPFRDBLoad Pos</v>
      </c>
      <c r="G462" s="218" t="s">
        <v>47</v>
      </c>
      <c r="H462" s="159" t="str">
        <f t="shared" si="46"/>
        <v>Completed</v>
      </c>
      <c r="I462" s="159" t="s">
        <v>47</v>
      </c>
      <c r="J462" s="159" t="str">
        <f t="shared" si="47"/>
        <v>MCPFRDBLoad Posloadload46121.795138888946121.8076388889</v>
      </c>
      <c r="K462" s="218" t="str">
        <f>IF(NOT(ISERROR(HLOOKUP(A462,'MCP-Tracker Old'!$10:$10,1,0))),"Y","N")</f>
        <v>Y</v>
      </c>
      <c r="L462" s="159"/>
      <c r="M462" s="159"/>
      <c r="N462" s="159"/>
      <c r="O462" s="2">
        <v>2603</v>
      </c>
      <c r="P462" s="3" t="s">
        <v>475</v>
      </c>
      <c r="Q462" s="3" t="s">
        <v>39</v>
      </c>
      <c r="R462" s="3" t="s">
        <v>72</v>
      </c>
      <c r="S462" s="3" t="s">
        <v>73</v>
      </c>
      <c r="T462" s="4">
        <v>46121.795138888891</v>
      </c>
      <c r="U462" s="4">
        <v>46121.807638888888</v>
      </c>
      <c r="V462" s="4">
        <v>46121.807638888888</v>
      </c>
      <c r="W462" s="4" t="s">
        <v>42</v>
      </c>
      <c r="X462" s="3" t="s">
        <v>43</v>
      </c>
      <c r="Y462" s="4" t="s">
        <v>680</v>
      </c>
      <c r="Z462" s="2">
        <v>1</v>
      </c>
      <c r="AA462" s="3" t="s">
        <v>75</v>
      </c>
      <c r="AB462" s="5">
        <v>0.3</v>
      </c>
      <c r="AC462" s="5">
        <v>0</v>
      </c>
      <c r="AD462" s="5">
        <v>0.3</v>
      </c>
      <c r="AE462" s="5">
        <v>0</v>
      </c>
      <c r="AF462" s="5">
        <v>0</v>
      </c>
      <c r="AG462" s="5">
        <v>0.3</v>
      </c>
      <c r="AH462" s="6"/>
      <c r="AI462" s="6"/>
      <c r="AJ462" s="7">
        <v>0</v>
      </c>
      <c r="AK462" s="7">
        <v>0</v>
      </c>
      <c r="AL462" s="7">
        <v>0</v>
      </c>
      <c r="AM462" s="7">
        <v>0</v>
      </c>
      <c r="AN462" s="7">
        <v>0</v>
      </c>
      <c r="AO462" s="12"/>
      <c r="AP462" s="12"/>
      <c r="AQ462" s="12"/>
      <c r="AR462" s="12"/>
      <c r="AS462" s="12"/>
      <c r="AT462" s="12"/>
      <c r="AU462" s="12"/>
      <c r="AV462" s="12"/>
      <c r="AW462" s="12"/>
      <c r="AX462" s="12"/>
      <c r="AY462" s="12"/>
      <c r="AZ462" s="8"/>
    </row>
    <row r="463" spans="1:52" s="21" customFormat="1" ht="16.5" x14ac:dyDescent="0.25">
      <c r="A463" s="159" t="str">
        <f>_xlfn.XLOOKUP(Y463,Mapping!B:B,Mapping!J:J,"Not Found",0,1)</f>
        <v>Copy DB with Runs</v>
      </c>
      <c r="B463" s="159" t="str">
        <f t="shared" si="42"/>
        <v>LUDBCopy DB with Runs46121.8069444444</v>
      </c>
      <c r="C463" s="159"/>
      <c r="D463" s="159" t="str">
        <f t="shared" si="43"/>
        <v>copy from</v>
      </c>
      <c r="E463" s="159" t="str">
        <f t="shared" si="44"/>
        <v>MCPLUDBCopy DB with Runscopy from</v>
      </c>
      <c r="F463" s="159" t="str">
        <f t="shared" si="45"/>
        <v>MCPLUDBCopy DB with Runs</v>
      </c>
      <c r="G463" s="218" t="s">
        <v>47</v>
      </c>
      <c r="H463" s="159" t="str">
        <f t="shared" si="46"/>
        <v>Completed</v>
      </c>
      <c r="I463" s="159" t="s">
        <v>47</v>
      </c>
      <c r="J463" s="159" t="str">
        <f t="shared" si="47"/>
        <v>MCPLUDBCopy DB with Runscopy fromcopy from46121.806944444446121.8083333333</v>
      </c>
      <c r="K463" s="218" t="str">
        <f>IF(NOT(ISERROR(HLOOKUP(A463,'MCP-Tracker Old'!$10:$10,1,0))),"Y","N")</f>
        <v>N</v>
      </c>
      <c r="L463" s="159"/>
      <c r="M463" s="159"/>
      <c r="N463" s="159"/>
      <c r="O463" s="2">
        <v>2603</v>
      </c>
      <c r="P463" s="3" t="s">
        <v>526</v>
      </c>
      <c r="Q463" s="3" t="s">
        <v>39</v>
      </c>
      <c r="R463" s="3" t="s">
        <v>82</v>
      </c>
      <c r="S463" s="3" t="s">
        <v>83</v>
      </c>
      <c r="T463" s="4">
        <v>46121.806944444441</v>
      </c>
      <c r="U463" s="4">
        <v>46121.808333333334</v>
      </c>
      <c r="V463" s="4">
        <v>46121.828472222223</v>
      </c>
      <c r="W463" s="4" t="s">
        <v>42</v>
      </c>
      <c r="X463" s="3" t="s">
        <v>43</v>
      </c>
      <c r="Y463" s="4" t="s">
        <v>3798</v>
      </c>
      <c r="Z463" s="2">
        <v>2</v>
      </c>
      <c r="AA463" s="3" t="s">
        <v>84</v>
      </c>
      <c r="AB463" s="5">
        <v>0.03</v>
      </c>
      <c r="AC463" s="5">
        <v>0</v>
      </c>
      <c r="AD463" s="5">
        <v>0.03</v>
      </c>
      <c r="AE463" s="5">
        <v>0</v>
      </c>
      <c r="AF463" s="5">
        <v>0</v>
      </c>
      <c r="AG463" s="5">
        <v>0.03</v>
      </c>
      <c r="AH463" s="6"/>
      <c r="AI463" s="6"/>
      <c r="AJ463" s="7">
        <v>0</v>
      </c>
      <c r="AK463" s="7">
        <v>0</v>
      </c>
      <c r="AL463" s="7">
        <v>0</v>
      </c>
      <c r="AM463" s="7">
        <v>0</v>
      </c>
      <c r="AN463" s="7">
        <v>0</v>
      </c>
      <c r="AO463" s="12"/>
      <c r="AP463" s="12"/>
      <c r="AQ463" s="12"/>
      <c r="AR463" s="12"/>
      <c r="AS463" s="12"/>
      <c r="AT463" s="12"/>
      <c r="AU463" s="12"/>
      <c r="AV463" s="12"/>
      <c r="AW463" s="12"/>
      <c r="AX463" s="12"/>
      <c r="AY463" s="12"/>
      <c r="AZ463" s="8"/>
    </row>
    <row r="464" spans="1:52" s="21" customFormat="1" ht="16.5" x14ac:dyDescent="0.25">
      <c r="A464" s="159" t="str">
        <f>_xlfn.XLOOKUP(Y464,Mapping!B:B,Mapping!J:J,"Not Found",0,1)</f>
        <v>Load Pos</v>
      </c>
      <c r="B464" s="159" t="str">
        <f t="shared" si="42"/>
        <v>FRDBLoad Pos46121.8076388889</v>
      </c>
      <c r="C464" s="159"/>
      <c r="D464" s="159" t="str">
        <f t="shared" si="43"/>
        <v>Stratification</v>
      </c>
      <c r="E464" s="159" t="str">
        <f t="shared" si="44"/>
        <v>MCPFRDBLoad PosStratification</v>
      </c>
      <c r="F464" s="159" t="str">
        <f t="shared" si="45"/>
        <v>MCPFRDBLoad Pos</v>
      </c>
      <c r="G464" s="218" t="s">
        <v>47</v>
      </c>
      <c r="H464" s="159" t="str">
        <f t="shared" si="46"/>
        <v>Completed</v>
      </c>
      <c r="I464" s="159" t="s">
        <v>47</v>
      </c>
      <c r="J464" s="159" t="str">
        <f t="shared" si="47"/>
        <v>MCPFRDBLoad PosStratificationStratification46121.807638888946121.8118055556</v>
      </c>
      <c r="K464" s="218" t="str">
        <f>IF(NOT(ISERROR(HLOOKUP(A464,'MCP-Tracker Old'!$10:$10,1,0))),"Y","N")</f>
        <v>Y</v>
      </c>
      <c r="L464" s="159"/>
      <c r="M464" s="159"/>
      <c r="N464" s="159"/>
      <c r="O464" s="2">
        <v>2603</v>
      </c>
      <c r="P464" s="3" t="s">
        <v>475</v>
      </c>
      <c r="Q464" s="3" t="s">
        <v>39</v>
      </c>
      <c r="R464" s="3" t="s">
        <v>76</v>
      </c>
      <c r="S464" s="3" t="s">
        <v>77</v>
      </c>
      <c r="T464" s="4">
        <v>46121.807638888888</v>
      </c>
      <c r="U464" s="4">
        <v>46121.811805555553</v>
      </c>
      <c r="V464" s="4">
        <v>46121.811805555553</v>
      </c>
      <c r="W464" s="4" t="s">
        <v>42</v>
      </c>
      <c r="X464" s="3" t="s">
        <v>43</v>
      </c>
      <c r="Y464" s="4" t="s">
        <v>680</v>
      </c>
      <c r="Z464" s="2">
        <v>1</v>
      </c>
      <c r="AA464" s="3" t="s">
        <v>78</v>
      </c>
      <c r="AB464" s="5">
        <v>0.1</v>
      </c>
      <c r="AC464" s="5">
        <v>0</v>
      </c>
      <c r="AD464" s="5">
        <v>0.1</v>
      </c>
      <c r="AE464" s="5">
        <v>0</v>
      </c>
      <c r="AF464" s="5">
        <v>0</v>
      </c>
      <c r="AG464" s="5">
        <v>0.1</v>
      </c>
      <c r="AH464" s="6"/>
      <c r="AI464" s="6"/>
      <c r="AJ464" s="7">
        <v>0</v>
      </c>
      <c r="AK464" s="7">
        <v>0</v>
      </c>
      <c r="AL464" s="7">
        <v>0</v>
      </c>
      <c r="AM464" s="7">
        <v>0</v>
      </c>
      <c r="AN464" s="7">
        <v>0</v>
      </c>
      <c r="AO464" s="12"/>
      <c r="AP464" s="12"/>
      <c r="AQ464" s="12"/>
      <c r="AR464" s="12"/>
      <c r="AS464" s="12"/>
      <c r="AT464" s="12"/>
      <c r="AU464" s="12"/>
      <c r="AV464" s="12"/>
      <c r="AW464" s="12"/>
      <c r="AX464" s="12"/>
      <c r="AY464" s="12"/>
      <c r="AZ464" s="8"/>
    </row>
    <row r="465" spans="1:52" s="21" customFormat="1" ht="16.5" x14ac:dyDescent="0.25">
      <c r="A465" s="159" t="str">
        <f>_xlfn.XLOOKUP(Y465,Mapping!B:B,Mapping!J:J,"Not Found",0,1)</f>
        <v>Load Pos</v>
      </c>
      <c r="B465" s="159" t="str">
        <f t="shared" si="42"/>
        <v>FRDBLoad Pos46121.8118055556</v>
      </c>
      <c r="C465" s="159"/>
      <c r="D465" s="159" t="str">
        <f t="shared" si="43"/>
        <v>Position report exports</v>
      </c>
      <c r="E465" s="159" t="str">
        <f t="shared" si="44"/>
        <v>MCPFRDBLoad PosPosition report exports</v>
      </c>
      <c r="F465" s="159" t="str">
        <f t="shared" si="45"/>
        <v>MCPFRDBLoad Pos</v>
      </c>
      <c r="G465" s="218" t="s">
        <v>47</v>
      </c>
      <c r="H465" s="159" t="str">
        <f t="shared" si="46"/>
        <v>Completed</v>
      </c>
      <c r="I465" s="159" t="s">
        <v>47</v>
      </c>
      <c r="J465" s="159" t="str">
        <f t="shared" si="47"/>
        <v>MCPFRDBLoad PosPosition report exportsPosition report exports46121.811805555646121.8166666667</v>
      </c>
      <c r="K465" s="218" t="str">
        <f>IF(NOT(ISERROR(HLOOKUP(A465,'MCP-Tracker Old'!$10:$10,1,0))),"Y","N")</f>
        <v>Y</v>
      </c>
      <c r="L465" s="159"/>
      <c r="M465" s="159"/>
      <c r="N465" s="159"/>
      <c r="O465" s="2">
        <v>2603</v>
      </c>
      <c r="P465" s="3" t="s">
        <v>475</v>
      </c>
      <c r="Q465" s="3" t="s">
        <v>39</v>
      </c>
      <c r="R465" s="3" t="s">
        <v>243</v>
      </c>
      <c r="S465" s="3" t="s">
        <v>244</v>
      </c>
      <c r="T465" s="4">
        <v>46121.811805555553</v>
      </c>
      <c r="U465" s="4">
        <v>46121.816666666666</v>
      </c>
      <c r="V465" s="4">
        <v>46121.816666666666</v>
      </c>
      <c r="W465" s="4" t="s">
        <v>42</v>
      </c>
      <c r="X465" s="3" t="s">
        <v>43</v>
      </c>
      <c r="Y465" s="4" t="s">
        <v>680</v>
      </c>
      <c r="Z465" s="2">
        <v>1</v>
      </c>
      <c r="AA465" s="3" t="s">
        <v>245</v>
      </c>
      <c r="AB465" s="5">
        <v>0.12</v>
      </c>
      <c r="AC465" s="5">
        <v>0</v>
      </c>
      <c r="AD465" s="5">
        <v>0.12</v>
      </c>
      <c r="AE465" s="5">
        <v>0</v>
      </c>
      <c r="AF465" s="5">
        <v>0</v>
      </c>
      <c r="AG465" s="5">
        <v>0.12</v>
      </c>
      <c r="AH465" s="6"/>
      <c r="AI465" s="6"/>
      <c r="AJ465" s="7">
        <v>0</v>
      </c>
      <c r="AK465" s="7">
        <v>0</v>
      </c>
      <c r="AL465" s="7">
        <v>0</v>
      </c>
      <c r="AM465" s="7">
        <v>0</v>
      </c>
      <c r="AN465" s="7">
        <v>0</v>
      </c>
      <c r="AO465" s="12"/>
      <c r="AP465" s="12"/>
      <c r="AQ465" s="12"/>
      <c r="AR465" s="12"/>
      <c r="AS465" s="12"/>
      <c r="AT465" s="12"/>
      <c r="AU465" s="12"/>
      <c r="AV465" s="12"/>
      <c r="AW465" s="12"/>
      <c r="AX465" s="12"/>
      <c r="AY465" s="12"/>
      <c r="AZ465" s="8"/>
    </row>
    <row r="466" spans="1:52" s="21" customFormat="1" ht="16.5" x14ac:dyDescent="0.25">
      <c r="A466" s="159" t="str">
        <f>_xlfn.XLOOKUP(Y466,Mapping!B:B,Mapping!J:J,"Not Found",0,1)</f>
        <v>PDCE</v>
      </c>
      <c r="B466" s="159" t="str">
        <f t="shared" si="42"/>
        <v>NLRBPDCE46121.8131944444</v>
      </c>
      <c r="C466" s="159"/>
      <c r="D466" s="159" t="str">
        <f t="shared" si="43"/>
        <v>PDCE planning</v>
      </c>
      <c r="E466" s="159" t="str">
        <f t="shared" si="44"/>
        <v>MCPNLRBPDCEPDCE planning</v>
      </c>
      <c r="F466" s="159" t="str">
        <f t="shared" si="45"/>
        <v>MCPNLRBPDCE</v>
      </c>
      <c r="G466" s="218" t="s">
        <v>47</v>
      </c>
      <c r="H466" s="159" t="str">
        <f t="shared" si="46"/>
        <v>Completed</v>
      </c>
      <c r="I466" s="159" t="s">
        <v>47</v>
      </c>
      <c r="J466" s="159" t="str">
        <f t="shared" si="47"/>
        <v>MCPNLRBPDCEPDCE planningPDCE planning46121.813194444446121.8902777778</v>
      </c>
      <c r="K466" s="218" t="str">
        <f>IF(NOT(ISERROR(HLOOKUP(A466,'MCP-Tracker Old'!$10:$10,1,0))),"Y","N")</f>
        <v>N</v>
      </c>
      <c r="L466" s="159"/>
      <c r="M466" s="159"/>
      <c r="N466" s="159"/>
      <c r="O466" s="2">
        <v>2603</v>
      </c>
      <c r="P466" s="3" t="s">
        <v>1423</v>
      </c>
      <c r="Q466" s="3" t="s">
        <v>39</v>
      </c>
      <c r="R466" s="3" t="s">
        <v>3811</v>
      </c>
      <c r="S466" s="3" t="s">
        <v>3812</v>
      </c>
      <c r="T466" s="4">
        <v>46121.813194444447</v>
      </c>
      <c r="U466" s="4">
        <v>46121.890277777777</v>
      </c>
      <c r="V466" s="4">
        <v>46121.890277777777</v>
      </c>
      <c r="W466" s="4" t="s">
        <v>42</v>
      </c>
      <c r="X466" s="3" t="s">
        <v>43</v>
      </c>
      <c r="Y466" s="4" t="s">
        <v>2186</v>
      </c>
      <c r="Z466" s="2">
        <v>1</v>
      </c>
      <c r="AA466" s="3" t="s">
        <v>2371</v>
      </c>
      <c r="AB466" s="5">
        <v>1.85</v>
      </c>
      <c r="AC466" s="5">
        <v>0</v>
      </c>
      <c r="AD466" s="5">
        <v>1.85</v>
      </c>
      <c r="AE466" s="5">
        <v>0</v>
      </c>
      <c r="AF466" s="5">
        <v>0</v>
      </c>
      <c r="AG466" s="5">
        <v>1.85</v>
      </c>
      <c r="AH466" s="6"/>
      <c r="AI466" s="6"/>
      <c r="AJ466" s="7">
        <v>0</v>
      </c>
      <c r="AK466" s="7">
        <v>0</v>
      </c>
      <c r="AL466" s="7">
        <v>0</v>
      </c>
      <c r="AM466" s="7">
        <v>0</v>
      </c>
      <c r="AN466" s="7">
        <v>0</v>
      </c>
      <c r="AO466" s="12"/>
      <c r="AP466" s="12"/>
      <c r="AQ466" s="12"/>
      <c r="AR466" s="12"/>
      <c r="AS466" s="12"/>
      <c r="AT466" s="12"/>
      <c r="AU466" s="12"/>
      <c r="AV466" s="12"/>
      <c r="AW466" s="12"/>
      <c r="AX466" s="12"/>
      <c r="AY466" s="12"/>
      <c r="AZ466" s="8"/>
    </row>
    <row r="467" spans="1:52" s="21" customFormat="1" ht="16.5" x14ac:dyDescent="0.25">
      <c r="A467" s="159" t="str">
        <f>_xlfn.XLOOKUP(Y467,Mapping!B:B,Mapping!J:J,"Not Found",0,1)</f>
        <v>Planning (NII)</v>
      </c>
      <c r="B467" s="159" t="str">
        <f t="shared" si="42"/>
        <v>NLRB-MIDPlanning (NII)46121.8152777778</v>
      </c>
      <c r="C467" s="159"/>
      <c r="D467" s="159" t="str">
        <f t="shared" si="43"/>
        <v>Planning run</v>
      </c>
      <c r="E467" s="159" t="str">
        <f t="shared" si="44"/>
        <v>MRPNLRB-MIDPlanning (NII)Planning run</v>
      </c>
      <c r="F467" s="159" t="str">
        <f t="shared" si="45"/>
        <v>MRPNLRB-MIDPlanning (NII)</v>
      </c>
      <c r="G467" s="218" t="s">
        <v>47</v>
      </c>
      <c r="H467" s="159" t="str">
        <f t="shared" si="46"/>
        <v>Completed</v>
      </c>
      <c r="I467" s="159" t="s">
        <v>47</v>
      </c>
      <c r="J467" s="159" t="str">
        <f t="shared" si="47"/>
        <v>MRPNLRB-MIDPlanning (NII)Planning runPlanning run46121.815277777846121.8347222222</v>
      </c>
      <c r="K467" s="218" t="str">
        <f>IF(NOT(ISERROR(HLOOKUP(A467,'MCP-Tracker Old'!$10:$10,1,0))),"Y","N")</f>
        <v>Y</v>
      </c>
      <c r="L467" s="159"/>
      <c r="M467" s="159"/>
      <c r="N467" s="159"/>
      <c r="O467" s="2">
        <v>2603</v>
      </c>
      <c r="P467" s="3" t="s">
        <v>3649</v>
      </c>
      <c r="Q467" s="3" t="s">
        <v>383</v>
      </c>
      <c r="R467" s="3" t="s">
        <v>439</v>
      </c>
      <c r="S467" s="3" t="s">
        <v>440</v>
      </c>
      <c r="T467" s="4">
        <v>46121.81527777778</v>
      </c>
      <c r="U467" s="4">
        <v>46121.834722222222</v>
      </c>
      <c r="V467" s="4">
        <v>46121.857638888891</v>
      </c>
      <c r="W467" s="4" t="s">
        <v>42</v>
      </c>
      <c r="X467" s="3" t="s">
        <v>43</v>
      </c>
      <c r="Y467" s="4" t="s">
        <v>578</v>
      </c>
      <c r="Z467" s="2">
        <v>1</v>
      </c>
      <c r="AA467" s="3" t="s">
        <v>442</v>
      </c>
      <c r="AB467" s="5">
        <v>0.47</v>
      </c>
      <c r="AC467" s="5">
        <v>0</v>
      </c>
      <c r="AD467" s="5">
        <v>0.47</v>
      </c>
      <c r="AE467" s="5">
        <v>0</v>
      </c>
      <c r="AF467" s="5">
        <v>0</v>
      </c>
      <c r="AG467" s="5">
        <v>0.47</v>
      </c>
      <c r="AH467" s="6"/>
      <c r="AI467" s="6"/>
      <c r="AJ467" s="7">
        <v>0</v>
      </c>
      <c r="AK467" s="7">
        <v>0</v>
      </c>
      <c r="AL467" s="7">
        <v>0</v>
      </c>
      <c r="AM467" s="7">
        <v>0</v>
      </c>
      <c r="AN467" s="7">
        <v>0</v>
      </c>
      <c r="AO467" s="12"/>
      <c r="AP467" s="12"/>
      <c r="AQ467" s="12"/>
      <c r="AR467" s="12"/>
      <c r="AS467" s="12"/>
      <c r="AT467" s="12"/>
      <c r="AU467" s="12"/>
      <c r="AV467" s="12"/>
      <c r="AW467" s="12"/>
      <c r="AX467" s="12"/>
      <c r="AY467" s="12"/>
      <c r="AZ467" s="8"/>
    </row>
    <row r="468" spans="1:52" s="21" customFormat="1" ht="16.5" x14ac:dyDescent="0.25">
      <c r="A468" s="159" t="str">
        <f>_xlfn.XLOOKUP(Y468,Mapping!B:B,Mapping!J:J,"Not Found",0,1)</f>
        <v>Load Pos</v>
      </c>
      <c r="B468" s="159" t="str">
        <f t="shared" si="42"/>
        <v>FRDBLoad Pos46121.8166666667</v>
      </c>
      <c r="C468" s="159"/>
      <c r="D468" s="159" t="str">
        <f t="shared" si="43"/>
        <v>copy from</v>
      </c>
      <c r="E468" s="159" t="str">
        <f t="shared" si="44"/>
        <v>MCPFRDBLoad Poscopy from</v>
      </c>
      <c r="F468" s="159" t="str">
        <f t="shared" si="45"/>
        <v>MCPFRDBLoad Pos</v>
      </c>
      <c r="G468" s="218" t="s">
        <v>47</v>
      </c>
      <c r="H468" s="159" t="str">
        <f t="shared" si="46"/>
        <v>Completed</v>
      </c>
      <c r="I468" s="159" t="s">
        <v>47</v>
      </c>
      <c r="J468" s="159" t="str">
        <f t="shared" si="47"/>
        <v>MCPFRDBLoad Poscopy fromcopy from46121.816666666746121.8173611111</v>
      </c>
      <c r="K468" s="218" t="str">
        <f>IF(NOT(ISERROR(HLOOKUP(A468,'MCP-Tracker Old'!$10:$10,1,0))),"Y","N")</f>
        <v>Y</v>
      </c>
      <c r="L468" s="159"/>
      <c r="M468" s="159"/>
      <c r="N468" s="159"/>
      <c r="O468" s="2">
        <v>2603</v>
      </c>
      <c r="P468" s="3" t="s">
        <v>475</v>
      </c>
      <c r="Q468" s="3" t="s">
        <v>39</v>
      </c>
      <c r="R468" s="3" t="s">
        <v>82</v>
      </c>
      <c r="S468" s="3" t="s">
        <v>83</v>
      </c>
      <c r="T468" s="4">
        <v>46121.816666666666</v>
      </c>
      <c r="U468" s="4">
        <v>46121.817361111112</v>
      </c>
      <c r="V468" s="4">
        <v>46121.82708333333</v>
      </c>
      <c r="W468" s="4" t="s">
        <v>42</v>
      </c>
      <c r="X468" s="3" t="s">
        <v>43</v>
      </c>
      <c r="Y468" s="4" t="s">
        <v>680</v>
      </c>
      <c r="Z468" s="2">
        <v>1</v>
      </c>
      <c r="AA468" s="3" t="s">
        <v>84</v>
      </c>
      <c r="AB468" s="5">
        <v>0.02</v>
      </c>
      <c r="AC468" s="5">
        <v>0</v>
      </c>
      <c r="AD468" s="5">
        <v>0.02</v>
      </c>
      <c r="AE468" s="5">
        <v>0</v>
      </c>
      <c r="AF468" s="5">
        <v>0</v>
      </c>
      <c r="AG468" s="5">
        <v>0.02</v>
      </c>
      <c r="AH468" s="6"/>
      <c r="AI468" s="6"/>
      <c r="AJ468" s="7">
        <v>0</v>
      </c>
      <c r="AK468" s="7">
        <v>0</v>
      </c>
      <c r="AL468" s="7">
        <v>0</v>
      </c>
      <c r="AM468" s="7">
        <v>0</v>
      </c>
      <c r="AN468" s="7">
        <v>0</v>
      </c>
      <c r="AO468" s="12"/>
      <c r="AP468" s="12"/>
      <c r="AQ468" s="12"/>
      <c r="AR468" s="12"/>
      <c r="AS468" s="12"/>
      <c r="AT468" s="12"/>
      <c r="AU468" s="12"/>
      <c r="AV468" s="12"/>
      <c r="AW468" s="12"/>
      <c r="AX468" s="12"/>
      <c r="AY468" s="12"/>
      <c r="AZ468" s="8"/>
    </row>
    <row r="469" spans="1:52" s="21" customFormat="1" ht="16.5" x14ac:dyDescent="0.25">
      <c r="A469" s="159" t="str">
        <f>_xlfn.XLOOKUP(Y469,Mapping!B:B,Mapping!J:J,"Not Found",0,1)</f>
        <v>Valuation (NPV)</v>
      </c>
      <c r="B469" s="159" t="str">
        <f t="shared" si="42"/>
        <v>PLDBValuation (NPV)46121.8263888889</v>
      </c>
      <c r="C469" s="159"/>
      <c r="D469" s="159" t="str">
        <f t="shared" si="43"/>
        <v>valuation report QRM Reporter exports</v>
      </c>
      <c r="E469" s="159" t="str">
        <f t="shared" si="44"/>
        <v>MCPPLDBValuation (NPV)valuation report QRM Reporter exports</v>
      </c>
      <c r="F469" s="159" t="str">
        <f t="shared" si="45"/>
        <v>MCPPLDBValuation (NPV)</v>
      </c>
      <c r="G469" s="218" t="s">
        <v>47</v>
      </c>
      <c r="H469" s="159" t="str">
        <f t="shared" si="46"/>
        <v>Completed</v>
      </c>
      <c r="I469" s="159" t="s">
        <v>47</v>
      </c>
      <c r="J469" s="159" t="str">
        <f t="shared" si="47"/>
        <v>MCPPLDBValuation (NPV)valuation report QRM Reporter exportsvaluation report QRM Reporter exports46121.826388888946121.8263888889</v>
      </c>
      <c r="K469" s="218" t="str">
        <f>IF(NOT(ISERROR(HLOOKUP(A469,'MCP-Tracker Old'!$10:$10,1,0))),"Y","N")</f>
        <v>Y</v>
      </c>
      <c r="L469" s="159"/>
      <c r="M469" s="159"/>
      <c r="N469" s="159"/>
      <c r="O469" s="2">
        <v>2603</v>
      </c>
      <c r="P469" s="3" t="s">
        <v>1626</v>
      </c>
      <c r="Q469" s="3" t="s">
        <v>39</v>
      </c>
      <c r="R469" s="3" t="s">
        <v>264</v>
      </c>
      <c r="S469" s="3" t="s">
        <v>682</v>
      </c>
      <c r="T469" s="4">
        <v>46121.826388888891</v>
      </c>
      <c r="U469" s="4">
        <v>46121.826388888891</v>
      </c>
      <c r="V469" s="4">
        <v>46121.835416666669</v>
      </c>
      <c r="W469" s="4" t="s">
        <v>42</v>
      </c>
      <c r="X469" s="3" t="s">
        <v>43</v>
      </c>
      <c r="Y469" s="4" t="s">
        <v>1394</v>
      </c>
      <c r="Z469" s="2">
        <v>2</v>
      </c>
      <c r="AA469" s="3" t="s">
        <v>266</v>
      </c>
      <c r="AB469" s="5">
        <v>0</v>
      </c>
      <c r="AC469" s="5">
        <v>0</v>
      </c>
      <c r="AD469" s="5">
        <v>0</v>
      </c>
      <c r="AE469" s="5">
        <v>0</v>
      </c>
      <c r="AF469" s="5">
        <v>0</v>
      </c>
      <c r="AG469" s="5">
        <v>0</v>
      </c>
      <c r="AH469" s="6"/>
      <c r="AI469" s="6"/>
      <c r="AJ469" s="7">
        <v>0</v>
      </c>
      <c r="AK469" s="7">
        <v>0</v>
      </c>
      <c r="AL469" s="7">
        <v>0</v>
      </c>
      <c r="AM469" s="7">
        <v>0</v>
      </c>
      <c r="AN469" s="7">
        <v>0</v>
      </c>
      <c r="AO469" s="12"/>
      <c r="AP469" s="12"/>
      <c r="AQ469" s="12"/>
      <c r="AR469" s="12"/>
      <c r="AS469" s="12"/>
      <c r="AT469" s="12"/>
      <c r="AU469" s="12"/>
      <c r="AV469" s="12"/>
      <c r="AW469" s="12"/>
      <c r="AX469" s="12"/>
      <c r="AY469" s="12"/>
      <c r="AZ469" s="8"/>
    </row>
    <row r="470" spans="1:52" s="21" customFormat="1" ht="16.5" x14ac:dyDescent="0.25">
      <c r="A470" s="159" t="str">
        <f>_xlfn.XLOOKUP(Y470,Mapping!B:B,Mapping!J:J,"Not Found",0,1)</f>
        <v>Valuation (NPV)</v>
      </c>
      <c r="B470" s="159" t="str">
        <f t="shared" si="42"/>
        <v>FRDBValuation (NPV)46121.8270833333</v>
      </c>
      <c r="C470" s="159"/>
      <c r="D470" s="159" t="str">
        <f t="shared" si="43"/>
        <v>portfolio valuation run</v>
      </c>
      <c r="E470" s="159" t="str">
        <f t="shared" si="44"/>
        <v>MCPFRDBValuation (NPV)portfolio valuation run</v>
      </c>
      <c r="F470" s="159" t="str">
        <f t="shared" si="45"/>
        <v>MCPFRDBValuation (NPV)</v>
      </c>
      <c r="G470" s="218" t="s">
        <v>47</v>
      </c>
      <c r="H470" s="159" t="str">
        <f t="shared" si="46"/>
        <v>Completed</v>
      </c>
      <c r="I470" s="159" t="s">
        <v>47</v>
      </c>
      <c r="J470" s="159" t="str">
        <f t="shared" si="47"/>
        <v>MCPFRDBValuation (NPV)portfolio valuation runportfolio valuation run46121.827083333346121.8569444444</v>
      </c>
      <c r="K470" s="218" t="str">
        <f>IF(NOT(ISERROR(HLOOKUP(A470,'MCP-Tracker Old'!$10:$10,1,0))),"Y","N")</f>
        <v>Y</v>
      </c>
      <c r="L470" s="159"/>
      <c r="M470" s="159"/>
      <c r="N470" s="159"/>
      <c r="O470" s="2">
        <v>2603</v>
      </c>
      <c r="P470" s="3" t="s">
        <v>475</v>
      </c>
      <c r="Q470" s="3" t="s">
        <v>39</v>
      </c>
      <c r="R470" s="3" t="s">
        <v>85</v>
      </c>
      <c r="S470" s="3" t="s">
        <v>86</v>
      </c>
      <c r="T470" s="4">
        <v>46121.82708333333</v>
      </c>
      <c r="U470" s="4">
        <v>46121.856944444444</v>
      </c>
      <c r="V470" s="4">
        <v>46121.856944444444</v>
      </c>
      <c r="W470" s="4" t="s">
        <v>42</v>
      </c>
      <c r="X470" s="3" t="s">
        <v>43</v>
      </c>
      <c r="Y470" s="4" t="s">
        <v>681</v>
      </c>
      <c r="Z470" s="2">
        <v>1</v>
      </c>
      <c r="AA470" s="3" t="s">
        <v>88</v>
      </c>
      <c r="AB470" s="5">
        <v>0.72</v>
      </c>
      <c r="AC470" s="5">
        <v>0</v>
      </c>
      <c r="AD470" s="5">
        <v>0.72</v>
      </c>
      <c r="AE470" s="5">
        <v>0</v>
      </c>
      <c r="AF470" s="5">
        <v>0</v>
      </c>
      <c r="AG470" s="5">
        <v>0.72</v>
      </c>
      <c r="AH470" s="6"/>
      <c r="AI470" s="6"/>
      <c r="AJ470" s="7">
        <v>0</v>
      </c>
      <c r="AK470" s="7">
        <v>0</v>
      </c>
      <c r="AL470" s="7">
        <v>0</v>
      </c>
      <c r="AM470" s="7">
        <v>0</v>
      </c>
      <c r="AN470" s="7">
        <v>0</v>
      </c>
      <c r="AO470" s="12"/>
      <c r="AP470" s="12"/>
      <c r="AQ470" s="12"/>
      <c r="AR470" s="12"/>
      <c r="AS470" s="12"/>
      <c r="AT470" s="12"/>
      <c r="AU470" s="12"/>
      <c r="AV470" s="12"/>
      <c r="AW470" s="12"/>
      <c r="AX470" s="12"/>
      <c r="AY470" s="12"/>
      <c r="AZ470" s="8"/>
    </row>
    <row r="471" spans="1:52" s="21" customFormat="1" ht="16.5" x14ac:dyDescent="0.25">
      <c r="A471" s="159" t="str">
        <f>_xlfn.XLOOKUP(Y471,Mapping!B:B,Mapping!J:J,"Not Found",0,1)</f>
        <v>PDCE</v>
      </c>
      <c r="B471" s="159" t="str">
        <f t="shared" si="42"/>
        <v>LUDBPDCE46121.8284722222</v>
      </c>
      <c r="C471" s="159"/>
      <c r="D471" s="159" t="str">
        <f t="shared" si="43"/>
        <v>PDCE planning QTR</v>
      </c>
      <c r="E471" s="159" t="str">
        <f t="shared" si="44"/>
        <v>MCPLUDBPDCEPDCE planning QTR</v>
      </c>
      <c r="F471" s="159" t="str">
        <f t="shared" si="45"/>
        <v>MCPLUDBPDCE</v>
      </c>
      <c r="G471" s="218" t="s">
        <v>47</v>
      </c>
      <c r="H471" s="159" t="str">
        <f t="shared" si="46"/>
        <v>Completed</v>
      </c>
      <c r="I471" s="159" t="s">
        <v>47</v>
      </c>
      <c r="J471" s="159" t="str">
        <f t="shared" si="47"/>
        <v>MCPLUDBPDCEPDCE planning QTRPDCE planning QTR46121.828472222246121.8555555556</v>
      </c>
      <c r="K471" s="218" t="str">
        <f>IF(NOT(ISERROR(HLOOKUP(A471,'MCP-Tracker Old'!$10:$10,1,0))),"Y","N")</f>
        <v>N</v>
      </c>
      <c r="L471" s="159"/>
      <c r="M471" s="159"/>
      <c r="N471" s="159"/>
      <c r="O471" s="2">
        <v>2603</v>
      </c>
      <c r="P471" s="3" t="s">
        <v>526</v>
      </c>
      <c r="Q471" s="3" t="s">
        <v>39</v>
      </c>
      <c r="R471" s="3" t="s">
        <v>3813</v>
      </c>
      <c r="S471" s="3" t="s">
        <v>3814</v>
      </c>
      <c r="T471" s="4">
        <v>46121.828472222223</v>
      </c>
      <c r="U471" s="4">
        <v>46121.855555555558</v>
      </c>
      <c r="V471" s="4">
        <v>46121.868750000001</v>
      </c>
      <c r="W471" s="4" t="s">
        <v>42</v>
      </c>
      <c r="X471" s="3" t="s">
        <v>43</v>
      </c>
      <c r="Y471" s="4" t="s">
        <v>3815</v>
      </c>
      <c r="Z471" s="2">
        <v>1</v>
      </c>
      <c r="AA471" s="3" t="s">
        <v>3816</v>
      </c>
      <c r="AB471" s="5">
        <v>0.65</v>
      </c>
      <c r="AC471" s="5">
        <v>0</v>
      </c>
      <c r="AD471" s="5">
        <v>0.65</v>
      </c>
      <c r="AE471" s="5">
        <v>0</v>
      </c>
      <c r="AF471" s="5">
        <v>0</v>
      </c>
      <c r="AG471" s="5">
        <v>0.65</v>
      </c>
      <c r="AH471" s="6"/>
      <c r="AI471" s="6"/>
      <c r="AJ471" s="7">
        <v>0</v>
      </c>
      <c r="AK471" s="7">
        <v>0</v>
      </c>
      <c r="AL471" s="7">
        <v>0</v>
      </c>
      <c r="AM471" s="7">
        <v>0</v>
      </c>
      <c r="AN471" s="7">
        <v>0</v>
      </c>
      <c r="AO471" s="12"/>
      <c r="AP471" s="12"/>
      <c r="AQ471" s="12"/>
      <c r="AR471" s="12"/>
      <c r="AS471" s="12"/>
      <c r="AT471" s="12"/>
      <c r="AU471" s="12"/>
      <c r="AV471" s="12"/>
      <c r="AW471" s="12"/>
      <c r="AX471" s="12"/>
      <c r="AY471" s="12"/>
      <c r="AZ471" s="8"/>
    </row>
    <row r="472" spans="1:52" s="21" customFormat="1" ht="16.5" x14ac:dyDescent="0.25">
      <c r="A472" s="159" t="str">
        <f>_xlfn.XLOOKUP(Y472,Mapping!B:B,Mapping!J:J,"Not Found",0,1)</f>
        <v>PDCE</v>
      </c>
      <c r="B472" s="159" t="str">
        <f t="shared" si="42"/>
        <v>PLDBPDCE46121.8354166667</v>
      </c>
      <c r="C472" s="159"/>
      <c r="D472" s="159" t="str">
        <f t="shared" si="43"/>
        <v>PDCE planning QTR</v>
      </c>
      <c r="E472" s="159" t="str">
        <f t="shared" si="44"/>
        <v>MCPPLDBPDCEPDCE planning QTR</v>
      </c>
      <c r="F472" s="159" t="str">
        <f t="shared" si="45"/>
        <v>MCPPLDBPDCE</v>
      </c>
      <c r="G472" s="218" t="s">
        <v>47</v>
      </c>
      <c r="H472" s="159" t="str">
        <f t="shared" si="46"/>
        <v>Completed</v>
      </c>
      <c r="I472" s="159" t="s">
        <v>47</v>
      </c>
      <c r="J472" s="159" t="str">
        <f t="shared" si="47"/>
        <v>MCPPLDBPDCEPDCE planning QTRPDCE planning QTR46121.835416666746121.8993055556</v>
      </c>
      <c r="K472" s="218" t="str">
        <f>IF(NOT(ISERROR(HLOOKUP(A472,'MCP-Tracker Old'!$10:$10,1,0))),"Y","N")</f>
        <v>N</v>
      </c>
      <c r="L472" s="159"/>
      <c r="M472" s="159"/>
      <c r="N472" s="159"/>
      <c r="O472" s="2">
        <v>2603</v>
      </c>
      <c r="P472" s="3" t="s">
        <v>1626</v>
      </c>
      <c r="Q472" s="3" t="s">
        <v>39</v>
      </c>
      <c r="R472" s="3" t="s">
        <v>3813</v>
      </c>
      <c r="S472" s="3" t="s">
        <v>3814</v>
      </c>
      <c r="T472" s="4">
        <v>46121.835416666669</v>
      </c>
      <c r="U472" s="4">
        <v>46121.899305555555</v>
      </c>
      <c r="V472" s="4">
        <v>46122.04583333333</v>
      </c>
      <c r="W472" s="4" t="s">
        <v>42</v>
      </c>
      <c r="X472" s="3" t="s">
        <v>43</v>
      </c>
      <c r="Y472" s="4" t="s">
        <v>3815</v>
      </c>
      <c r="Z472" s="2">
        <v>1</v>
      </c>
      <c r="AA472" s="3" t="s">
        <v>3816</v>
      </c>
      <c r="AB472" s="5">
        <v>1.53</v>
      </c>
      <c r="AC472" s="5">
        <v>0</v>
      </c>
      <c r="AD472" s="5">
        <v>1.53</v>
      </c>
      <c r="AE472" s="5">
        <v>0</v>
      </c>
      <c r="AF472" s="5">
        <v>0</v>
      </c>
      <c r="AG472" s="5">
        <v>1.53</v>
      </c>
      <c r="AH472" s="6"/>
      <c r="AI472" s="6"/>
      <c r="AJ472" s="7">
        <v>0</v>
      </c>
      <c r="AK472" s="7">
        <v>0</v>
      </c>
      <c r="AL472" s="7">
        <v>0</v>
      </c>
      <c r="AM472" s="7">
        <v>0</v>
      </c>
      <c r="AN472" s="7">
        <v>0</v>
      </c>
      <c r="AO472" s="12"/>
      <c r="AP472" s="12"/>
      <c r="AQ472" s="12"/>
      <c r="AR472" s="12"/>
      <c r="AS472" s="12"/>
      <c r="AT472" s="12"/>
      <c r="AU472" s="12"/>
      <c r="AV472" s="12"/>
      <c r="AW472" s="12"/>
      <c r="AX472" s="12"/>
      <c r="AY472" s="12"/>
      <c r="AZ472" s="8"/>
    </row>
    <row r="473" spans="1:52" s="21" customFormat="1" ht="16.5" x14ac:dyDescent="0.25">
      <c r="A473" s="159" t="str">
        <f>_xlfn.XLOOKUP(Y473,Mapping!B:B,Mapping!J:J,"Not Found",0,1)</f>
        <v>Valuation (NPV)</v>
      </c>
      <c r="B473" s="159" t="str">
        <f t="shared" si="42"/>
        <v>FRDBValuation (NPV)46121.8569444444</v>
      </c>
      <c r="C473" s="159"/>
      <c r="D473" s="159" t="str">
        <f t="shared" si="43"/>
        <v>export to ara Portfolio Valuation</v>
      </c>
      <c r="E473" s="159" t="str">
        <f t="shared" si="44"/>
        <v>MCPFRDBValuation (NPV)export to ara Portfolio Valuation</v>
      </c>
      <c r="F473" s="159" t="str">
        <f t="shared" si="45"/>
        <v>MCPFRDBValuation (NPV)</v>
      </c>
      <c r="G473" s="218" t="s">
        <v>47</v>
      </c>
      <c r="H473" s="159" t="str">
        <f t="shared" si="46"/>
        <v>Completed</v>
      </c>
      <c r="I473" s="159" t="s">
        <v>47</v>
      </c>
      <c r="J473" s="159" t="str">
        <f t="shared" si="47"/>
        <v>MCPFRDBValuation (NPV)export to ara Portfolio Valuationexport to ara Portfolio Valuation46121.856944444446121.8569444444</v>
      </c>
      <c r="K473" s="218" t="str">
        <f>IF(NOT(ISERROR(HLOOKUP(A473,'MCP-Tracker Old'!$10:$10,1,0))),"Y","N")</f>
        <v>Y</v>
      </c>
      <c r="L473" s="159"/>
      <c r="M473" s="159"/>
      <c r="N473" s="159"/>
      <c r="O473" s="2">
        <v>2603</v>
      </c>
      <c r="P473" s="3" t="s">
        <v>475</v>
      </c>
      <c r="Q473" s="3" t="s">
        <v>39</v>
      </c>
      <c r="R473" s="3" t="s">
        <v>3658</v>
      </c>
      <c r="S473" s="3" t="s">
        <v>3659</v>
      </c>
      <c r="T473" s="4">
        <v>46121.856944444444</v>
      </c>
      <c r="U473" s="4">
        <v>46121.856944444444</v>
      </c>
      <c r="V473" s="4">
        <v>46121.856944444444</v>
      </c>
      <c r="W473" s="4" t="s">
        <v>42</v>
      </c>
      <c r="X473" s="3" t="s">
        <v>43</v>
      </c>
      <c r="Y473" s="4" t="s">
        <v>681</v>
      </c>
      <c r="Z473" s="2">
        <v>1</v>
      </c>
      <c r="AA473" s="3" t="s">
        <v>1959</v>
      </c>
      <c r="AB473" s="5">
        <v>0</v>
      </c>
      <c r="AC473" s="5">
        <v>0</v>
      </c>
      <c r="AD473" s="5">
        <v>0</v>
      </c>
      <c r="AE473" s="5">
        <v>0</v>
      </c>
      <c r="AF473" s="5">
        <v>0</v>
      </c>
      <c r="AG473" s="5">
        <v>0</v>
      </c>
      <c r="AH473" s="6"/>
      <c r="AI473" s="6"/>
      <c r="AJ473" s="7">
        <v>0</v>
      </c>
      <c r="AK473" s="7">
        <v>0</v>
      </c>
      <c r="AL473" s="7">
        <v>0</v>
      </c>
      <c r="AM473" s="7">
        <v>0</v>
      </c>
      <c r="AN473" s="7">
        <v>0</v>
      </c>
      <c r="AO473" s="12"/>
      <c r="AP473" s="12"/>
      <c r="AQ473" s="12"/>
      <c r="AR473" s="12"/>
      <c r="AS473" s="12"/>
      <c r="AT473" s="12"/>
      <c r="AU473" s="12"/>
      <c r="AV473" s="12"/>
      <c r="AW473" s="12"/>
      <c r="AX473" s="12"/>
      <c r="AY473" s="12"/>
      <c r="AZ473" s="8"/>
    </row>
    <row r="474" spans="1:52" s="21" customFormat="1" ht="16.5" x14ac:dyDescent="0.25">
      <c r="A474" s="159" t="str">
        <f>_xlfn.XLOOKUP(Y474,Mapping!B:B,Mapping!J:J,"Not Found",0,1)</f>
        <v>Valuation (NPV)</v>
      </c>
      <c r="B474" s="159" t="str">
        <f t="shared" si="42"/>
        <v>FRDBValuation (NPV)46121.8569444444</v>
      </c>
      <c r="C474" s="159"/>
      <c r="D474" s="159" t="str">
        <f t="shared" si="43"/>
        <v>Light Maintenance Portfolio Valuation</v>
      </c>
      <c r="E474" s="159" t="str">
        <f t="shared" si="44"/>
        <v>MCPFRDBValuation (NPV)Light Maintenance Portfolio Valuation</v>
      </c>
      <c r="F474" s="159" t="str">
        <f t="shared" si="45"/>
        <v>MCPFRDBValuation (NPV)</v>
      </c>
      <c r="G474" s="218" t="s">
        <v>47</v>
      </c>
      <c r="H474" s="159" t="str">
        <f t="shared" si="46"/>
        <v>Completed</v>
      </c>
      <c r="I474" s="159" t="s">
        <v>47</v>
      </c>
      <c r="J474" s="159" t="str">
        <f t="shared" si="47"/>
        <v>MCPFRDBValuation (NPV)Light Maintenance Portfolio ValuationLight Maintenance Portfolio Valuation46121.856944444446121.8645833333</v>
      </c>
      <c r="K474" s="218" t="str">
        <f>IF(NOT(ISERROR(HLOOKUP(A474,'MCP-Tracker Old'!$10:$10,1,0))),"Y","N")</f>
        <v>Y</v>
      </c>
      <c r="L474" s="159"/>
      <c r="M474" s="159"/>
      <c r="N474" s="159"/>
      <c r="O474" s="2">
        <v>2603</v>
      </c>
      <c r="P474" s="3" t="s">
        <v>475</v>
      </c>
      <c r="Q474" s="3" t="s">
        <v>39</v>
      </c>
      <c r="R474" s="3" t="s">
        <v>3653</v>
      </c>
      <c r="S474" s="3" t="s">
        <v>3654</v>
      </c>
      <c r="T474" s="4">
        <v>46121.856944444444</v>
      </c>
      <c r="U474" s="4">
        <v>46121.864583333336</v>
      </c>
      <c r="V474" s="4">
        <v>46121.864583333336</v>
      </c>
      <c r="W474" s="4" t="s">
        <v>42</v>
      </c>
      <c r="X474" s="3" t="s">
        <v>43</v>
      </c>
      <c r="Y474" s="4" t="s">
        <v>681</v>
      </c>
      <c r="Z474" s="2">
        <v>1</v>
      </c>
      <c r="AA474" s="3" t="s">
        <v>3655</v>
      </c>
      <c r="AB474" s="5">
        <v>0.18</v>
      </c>
      <c r="AC474" s="5">
        <v>0</v>
      </c>
      <c r="AD474" s="5">
        <v>0.18</v>
      </c>
      <c r="AE474" s="5">
        <v>0</v>
      </c>
      <c r="AF474" s="5">
        <v>0</v>
      </c>
      <c r="AG474" s="5">
        <v>0.18</v>
      </c>
      <c r="AH474" s="6"/>
      <c r="AI474" s="6"/>
      <c r="AJ474" s="7">
        <v>0</v>
      </c>
      <c r="AK474" s="7">
        <v>0</v>
      </c>
      <c r="AL474" s="7">
        <v>0</v>
      </c>
      <c r="AM474" s="7">
        <v>0</v>
      </c>
      <c r="AN474" s="7">
        <v>0</v>
      </c>
      <c r="AO474" s="12"/>
      <c r="AP474" s="12"/>
      <c r="AQ474" s="12"/>
      <c r="AR474" s="12"/>
      <c r="AS474" s="12"/>
      <c r="AT474" s="12"/>
      <c r="AU474" s="12"/>
      <c r="AV474" s="12"/>
      <c r="AW474" s="12"/>
      <c r="AX474" s="12"/>
      <c r="AY474" s="12"/>
      <c r="AZ474" s="8"/>
    </row>
    <row r="475" spans="1:52" s="21" customFormat="1" ht="16.5" x14ac:dyDescent="0.25">
      <c r="A475" s="159" t="str">
        <f>_xlfn.XLOOKUP(Y475,Mapping!B:B,Mapping!J:J,"Not Found",0,1)</f>
        <v>Optimization</v>
      </c>
      <c r="B475" s="159" t="str">
        <f t="shared" si="42"/>
        <v>NLRB-MIDOptimization46121.8576388889</v>
      </c>
      <c r="C475" s="159"/>
      <c r="D475" s="159" t="str">
        <f t="shared" si="43"/>
        <v>CFM optimization</v>
      </c>
      <c r="E475" s="159" t="str">
        <f t="shared" si="44"/>
        <v>MRPNLRB-MIDOptimizationCFM optimization</v>
      </c>
      <c r="F475" s="159" t="str">
        <f t="shared" si="45"/>
        <v>MRPNLRB-MIDOptimization</v>
      </c>
      <c r="G475" s="218" t="s">
        <v>47</v>
      </c>
      <c r="H475" s="159" t="str">
        <f t="shared" si="46"/>
        <v>Completed</v>
      </c>
      <c r="I475" s="159" t="s">
        <v>47</v>
      </c>
      <c r="J475" s="159" t="str">
        <f t="shared" si="47"/>
        <v>MRPNLRB-MIDOptimizationCFM optimizationCFM optimization46121.857638888946121.8930555556</v>
      </c>
      <c r="K475" s="218" t="str">
        <f>IF(NOT(ISERROR(HLOOKUP(A475,'MCP-Tracker Old'!$10:$10,1,0))),"Y","N")</f>
        <v>N</v>
      </c>
      <c r="L475" s="159"/>
      <c r="M475" s="159"/>
      <c r="N475" s="159"/>
      <c r="O475" s="2">
        <v>2603</v>
      </c>
      <c r="P475" s="3" t="s">
        <v>3649</v>
      </c>
      <c r="Q475" s="3" t="s">
        <v>383</v>
      </c>
      <c r="R475" s="3" t="s">
        <v>522</v>
      </c>
      <c r="S475" s="3" t="s">
        <v>523</v>
      </c>
      <c r="T475" s="4">
        <v>46121.857638888891</v>
      </c>
      <c r="U475" s="4">
        <v>46121.893055555556</v>
      </c>
      <c r="V475" s="4">
        <v>46121.893055555556</v>
      </c>
      <c r="W475" s="4" t="s">
        <v>42</v>
      </c>
      <c r="X475" s="3" t="s">
        <v>43</v>
      </c>
      <c r="Y475" s="4" t="s">
        <v>581</v>
      </c>
      <c r="Z475" s="2">
        <v>1</v>
      </c>
      <c r="AA475" s="3" t="s">
        <v>524</v>
      </c>
      <c r="AB475" s="5">
        <v>0.85</v>
      </c>
      <c r="AC475" s="5">
        <v>0</v>
      </c>
      <c r="AD475" s="5">
        <v>0.85</v>
      </c>
      <c r="AE475" s="5">
        <v>0</v>
      </c>
      <c r="AF475" s="5">
        <v>0</v>
      </c>
      <c r="AG475" s="5">
        <v>0.85</v>
      </c>
      <c r="AH475" s="6"/>
      <c r="AI475" s="6"/>
      <c r="AJ475" s="7">
        <v>0</v>
      </c>
      <c r="AK475" s="7">
        <v>0</v>
      </c>
      <c r="AL475" s="7">
        <v>0</v>
      </c>
      <c r="AM475" s="7">
        <v>0</v>
      </c>
      <c r="AN475" s="7">
        <v>0</v>
      </c>
      <c r="AO475" s="12"/>
      <c r="AP475" s="12"/>
      <c r="AQ475" s="12"/>
      <c r="AR475" s="12"/>
      <c r="AS475" s="12"/>
      <c r="AT475" s="12"/>
      <c r="AU475" s="12"/>
      <c r="AV475" s="12"/>
      <c r="AW475" s="12"/>
      <c r="AX475" s="12"/>
      <c r="AY475" s="12"/>
      <c r="AZ475" s="8"/>
    </row>
    <row r="476" spans="1:52" s="21" customFormat="1" ht="16.5" x14ac:dyDescent="0.25">
      <c r="A476" s="159" t="str">
        <f>_xlfn.XLOOKUP(Y476,Mapping!B:B,Mapping!J:J,"Not Found",0,1)</f>
        <v>Valuation (NPV)</v>
      </c>
      <c r="B476" s="159" t="str">
        <f t="shared" si="42"/>
        <v>FRDBValuation (NPV)46121.8645833333</v>
      </c>
      <c r="C476" s="159"/>
      <c r="D476" s="159" t="str">
        <f t="shared" si="43"/>
        <v>valuation report QRM Reporter exports</v>
      </c>
      <c r="E476" s="159" t="str">
        <f t="shared" si="44"/>
        <v>MCPFRDBValuation (NPV)valuation report QRM Reporter exports</v>
      </c>
      <c r="F476" s="159" t="str">
        <f t="shared" si="45"/>
        <v>MCPFRDBValuation (NPV)</v>
      </c>
      <c r="G476" s="218" t="s">
        <v>47</v>
      </c>
      <c r="H476" s="159" t="str">
        <f t="shared" si="46"/>
        <v>Completed</v>
      </c>
      <c r="I476" s="159" t="s">
        <v>47</v>
      </c>
      <c r="J476" s="159" t="str">
        <f t="shared" si="47"/>
        <v>MCPFRDBValuation (NPV)valuation report QRM Reporter exportsvaluation report QRM Reporter exports46121.864583333346121.86875</v>
      </c>
      <c r="K476" s="218" t="str">
        <f>IF(NOT(ISERROR(HLOOKUP(A476,'MCP-Tracker Old'!$10:$10,1,0))),"Y","N")</f>
        <v>Y</v>
      </c>
      <c r="L476" s="159"/>
      <c r="M476" s="159"/>
      <c r="N476" s="159"/>
      <c r="O476" s="2">
        <v>2603</v>
      </c>
      <c r="P476" s="3" t="s">
        <v>475</v>
      </c>
      <c r="Q476" s="3" t="s">
        <v>39</v>
      </c>
      <c r="R476" s="3" t="s">
        <v>264</v>
      </c>
      <c r="S476" s="3" t="s">
        <v>682</v>
      </c>
      <c r="T476" s="4">
        <v>46121.864583333336</v>
      </c>
      <c r="U476" s="4">
        <v>46121.868750000001</v>
      </c>
      <c r="V476" s="4">
        <v>46121.899305555555</v>
      </c>
      <c r="W476" s="4" t="s">
        <v>42</v>
      </c>
      <c r="X476" s="3" t="s">
        <v>43</v>
      </c>
      <c r="Y476" s="4" t="s">
        <v>681</v>
      </c>
      <c r="Z476" s="2">
        <v>1</v>
      </c>
      <c r="AA476" s="3" t="s">
        <v>266</v>
      </c>
      <c r="AB476" s="5">
        <v>0.1</v>
      </c>
      <c r="AC476" s="5">
        <v>0</v>
      </c>
      <c r="AD476" s="5">
        <v>0.1</v>
      </c>
      <c r="AE476" s="5">
        <v>0</v>
      </c>
      <c r="AF476" s="5">
        <v>0</v>
      </c>
      <c r="AG476" s="5">
        <v>0.1</v>
      </c>
      <c r="AH476" s="6"/>
      <c r="AI476" s="6"/>
      <c r="AJ476" s="7">
        <v>0</v>
      </c>
      <c r="AK476" s="7">
        <v>0</v>
      </c>
      <c r="AL476" s="7">
        <v>0</v>
      </c>
      <c r="AM476" s="7">
        <v>0</v>
      </c>
      <c r="AN476" s="7">
        <v>0</v>
      </c>
      <c r="AO476" s="12"/>
      <c r="AP476" s="12"/>
      <c r="AQ476" s="12"/>
      <c r="AR476" s="12"/>
      <c r="AS476" s="12"/>
      <c r="AT476" s="12"/>
      <c r="AU476" s="12"/>
      <c r="AV476" s="12"/>
      <c r="AW476" s="12"/>
      <c r="AX476" s="12"/>
      <c r="AY476" s="12"/>
      <c r="AZ476" s="8"/>
    </row>
    <row r="477" spans="1:52" s="21" customFormat="1" ht="16.5" x14ac:dyDescent="0.25">
      <c r="A477" s="159" t="str">
        <f>_xlfn.XLOOKUP(Y477,Mapping!B:B,Mapping!J:J,"Not Found",0,1)</f>
        <v>PDCE</v>
      </c>
      <c r="B477" s="159" t="str">
        <f t="shared" si="42"/>
        <v>LUDBPDCE46121.86875</v>
      </c>
      <c r="C477" s="159"/>
      <c r="D477" s="159" t="str">
        <f t="shared" si="43"/>
        <v>PDCE report QTR OLAP exports</v>
      </c>
      <c r="E477" s="159" t="str">
        <f t="shared" si="44"/>
        <v>MCPLUDBPDCEPDCE report QTR OLAP exports</v>
      </c>
      <c r="F477" s="159" t="str">
        <f t="shared" si="45"/>
        <v>MCPLUDBPDCE</v>
      </c>
      <c r="G477" s="218" t="s">
        <v>47</v>
      </c>
      <c r="H477" s="159" t="str">
        <f t="shared" si="46"/>
        <v>Completed</v>
      </c>
      <c r="I477" s="159" t="s">
        <v>47</v>
      </c>
      <c r="J477" s="159" t="str">
        <f t="shared" si="47"/>
        <v>MCPLUDBPDCEPDCE report QTR OLAP exportsPDCE report QTR OLAP exports46121.8687546121.8756944444</v>
      </c>
      <c r="K477" s="218" t="str">
        <f>IF(NOT(ISERROR(HLOOKUP(A477,'MCP-Tracker Old'!$10:$10,1,0))),"Y","N")</f>
        <v>N</v>
      </c>
      <c r="L477" s="159"/>
      <c r="M477" s="159"/>
      <c r="N477" s="159"/>
      <c r="O477" s="2">
        <v>2603</v>
      </c>
      <c r="P477" s="3" t="s">
        <v>526</v>
      </c>
      <c r="Q477" s="3" t="s">
        <v>39</v>
      </c>
      <c r="R477" s="3" t="s">
        <v>3817</v>
      </c>
      <c r="S477" s="3" t="s">
        <v>3818</v>
      </c>
      <c r="T477" s="4">
        <v>46121.868750000001</v>
      </c>
      <c r="U477" s="4">
        <v>46121.875694444447</v>
      </c>
      <c r="V477" s="4">
        <v>46121.9</v>
      </c>
      <c r="W477" s="4" t="s">
        <v>42</v>
      </c>
      <c r="X477" s="3" t="s">
        <v>43</v>
      </c>
      <c r="Y477" s="4" t="s">
        <v>3819</v>
      </c>
      <c r="Z477" s="2">
        <v>1</v>
      </c>
      <c r="AA477" s="3" t="s">
        <v>3820</v>
      </c>
      <c r="AB477" s="5">
        <v>0.17</v>
      </c>
      <c r="AC477" s="5">
        <v>0</v>
      </c>
      <c r="AD477" s="5">
        <v>0.17</v>
      </c>
      <c r="AE477" s="5">
        <v>0</v>
      </c>
      <c r="AF477" s="5">
        <v>0</v>
      </c>
      <c r="AG477" s="5">
        <v>0.17</v>
      </c>
      <c r="AH477" s="6"/>
      <c r="AI477" s="6"/>
      <c r="AJ477" s="7">
        <v>0</v>
      </c>
      <c r="AK477" s="7">
        <v>0</v>
      </c>
      <c r="AL477" s="7">
        <v>0</v>
      </c>
      <c r="AM477" s="7">
        <v>0</v>
      </c>
      <c r="AN477" s="7">
        <v>0</v>
      </c>
      <c r="AO477" s="12"/>
      <c r="AP477" s="12"/>
      <c r="AQ477" s="12"/>
      <c r="AR477" s="12"/>
      <c r="AS477" s="12"/>
      <c r="AT477" s="12"/>
      <c r="AU477" s="12"/>
      <c r="AV477" s="12"/>
      <c r="AW477" s="12"/>
      <c r="AX477" s="12"/>
      <c r="AY477" s="12"/>
      <c r="AZ477" s="8"/>
    </row>
    <row r="478" spans="1:52" s="21" customFormat="1" ht="16.5" x14ac:dyDescent="0.25">
      <c r="A478" s="159" t="str">
        <f>_xlfn.XLOOKUP(Y478,Mapping!B:B,Mapping!J:J,"Not Found",0,1)</f>
        <v>Optimization</v>
      </c>
      <c r="B478" s="159" t="str">
        <f t="shared" si="42"/>
        <v>BEDBOptimization46121.8833333333</v>
      </c>
      <c r="C478" s="159"/>
      <c r="D478" s="159" t="str">
        <f t="shared" si="43"/>
        <v>Super Light Maintenance</v>
      </c>
      <c r="E478" s="159" t="str">
        <f t="shared" si="44"/>
        <v>MRPBEDBOptimizationSuper Light Maintenance</v>
      </c>
      <c r="F478" s="159" t="str">
        <f t="shared" si="45"/>
        <v>MRPBEDBOptimization</v>
      </c>
      <c r="G478" s="218" t="s">
        <v>47</v>
      </c>
      <c r="H478" s="159" t="str">
        <f t="shared" si="46"/>
        <v>Completed</v>
      </c>
      <c r="I478" s="159" t="s">
        <v>47</v>
      </c>
      <c r="J478" s="159" t="str">
        <f t="shared" si="47"/>
        <v>MRPBEDBOptimizationSuper Light MaintenanceSuper Light Maintenance46121.883333333346121.8868055556</v>
      </c>
      <c r="K478" s="218" t="str">
        <f>IF(NOT(ISERROR(HLOOKUP(A478,'MCP-Tracker Old'!$10:$10,1,0))),"Y","N")</f>
        <v>N</v>
      </c>
      <c r="L478" s="159"/>
      <c r="M478" s="159"/>
      <c r="N478" s="159"/>
      <c r="O478" s="2">
        <v>2603</v>
      </c>
      <c r="P478" s="3" t="s">
        <v>382</v>
      </c>
      <c r="Q478" s="3" t="s">
        <v>383</v>
      </c>
      <c r="R478" s="3" t="s">
        <v>448</v>
      </c>
      <c r="S478" s="3" t="s">
        <v>449</v>
      </c>
      <c r="T478" s="4">
        <v>46121.883333333331</v>
      </c>
      <c r="U478" s="4">
        <v>46121.886805555558</v>
      </c>
      <c r="V478" s="4">
        <v>46121.886805555558</v>
      </c>
      <c r="W478" s="4" t="s">
        <v>42</v>
      </c>
      <c r="X478" s="3" t="s">
        <v>43</v>
      </c>
      <c r="Y478" s="4" t="s">
        <v>446</v>
      </c>
      <c r="Z478" s="2">
        <v>3</v>
      </c>
      <c r="AA478" s="3" t="s">
        <v>450</v>
      </c>
      <c r="AB478" s="5">
        <v>0.08</v>
      </c>
      <c r="AC478" s="5">
        <v>0</v>
      </c>
      <c r="AD478" s="5">
        <v>0.08</v>
      </c>
      <c r="AE478" s="5">
        <v>0</v>
      </c>
      <c r="AF478" s="5">
        <v>0</v>
      </c>
      <c r="AG478" s="5">
        <v>0.08</v>
      </c>
      <c r="AH478" s="6"/>
      <c r="AI478" s="6"/>
      <c r="AJ478" s="7">
        <v>0</v>
      </c>
      <c r="AK478" s="7">
        <v>0</v>
      </c>
      <c r="AL478" s="7">
        <v>0</v>
      </c>
      <c r="AM478" s="7">
        <v>0</v>
      </c>
      <c r="AN478" s="7">
        <v>0</v>
      </c>
      <c r="AO478" s="12"/>
      <c r="AP478" s="12"/>
      <c r="AQ478" s="12"/>
      <c r="AR478" s="12"/>
      <c r="AS478" s="12"/>
      <c r="AT478" s="12"/>
      <c r="AU478" s="12"/>
      <c r="AV478" s="12"/>
      <c r="AW478" s="12"/>
      <c r="AX478" s="12"/>
      <c r="AY478" s="12"/>
      <c r="AZ478" s="8"/>
    </row>
    <row r="479" spans="1:52" s="21" customFormat="1" ht="16.5" x14ac:dyDescent="0.25">
      <c r="A479" s="159" t="str">
        <f>_xlfn.XLOOKUP(Y479,Mapping!B:B,Mapping!J:J,"Not Found",0,1)</f>
        <v>Optimization</v>
      </c>
      <c r="B479" s="159" t="str">
        <f t="shared" si="42"/>
        <v>BEDBOptimization46121.8868055556</v>
      </c>
      <c r="C479" s="159"/>
      <c r="D479" s="159" t="str">
        <f t="shared" si="43"/>
        <v>CFM optimization1 OLAP exports</v>
      </c>
      <c r="E479" s="159" t="str">
        <f t="shared" si="44"/>
        <v>MRPBEDBOptimizationCFM optimization1 OLAP exports</v>
      </c>
      <c r="F479" s="159" t="str">
        <f t="shared" si="45"/>
        <v>MRPBEDBOptimization</v>
      </c>
      <c r="G479" s="218" t="s">
        <v>47</v>
      </c>
      <c r="H479" s="159" t="str">
        <f t="shared" si="46"/>
        <v>Completed</v>
      </c>
      <c r="I479" s="159" t="s">
        <v>47</v>
      </c>
      <c r="J479" s="159" t="str">
        <f t="shared" si="47"/>
        <v>MRPBEDBOptimizationCFM optimization1 OLAP exportsCFM optimization1 OLAP exports46121.886805555646121.8916666667</v>
      </c>
      <c r="K479" s="218" t="str">
        <f>IF(NOT(ISERROR(HLOOKUP(A479,'MCP-Tracker Old'!$10:$10,1,0))),"Y","N")</f>
        <v>N</v>
      </c>
      <c r="L479" s="159"/>
      <c r="M479" s="159"/>
      <c r="N479" s="159"/>
      <c r="O479" s="2">
        <v>2603</v>
      </c>
      <c r="P479" s="3" t="s">
        <v>382</v>
      </c>
      <c r="Q479" s="3" t="s">
        <v>383</v>
      </c>
      <c r="R479" s="3" t="s">
        <v>451</v>
      </c>
      <c r="S479" s="3" t="s">
        <v>452</v>
      </c>
      <c r="T479" s="4">
        <v>46121.886805555558</v>
      </c>
      <c r="U479" s="4">
        <v>46121.89166666667</v>
      </c>
      <c r="V479" s="4">
        <v>46121.89166666667</v>
      </c>
      <c r="W479" s="4" t="s">
        <v>42</v>
      </c>
      <c r="X479" s="3" t="s">
        <v>43</v>
      </c>
      <c r="Y479" s="4" t="s">
        <v>446</v>
      </c>
      <c r="Z479" s="2">
        <v>2</v>
      </c>
      <c r="AA479" s="3" t="s">
        <v>453</v>
      </c>
      <c r="AB479" s="5">
        <v>0.12</v>
      </c>
      <c r="AC479" s="5">
        <v>0</v>
      </c>
      <c r="AD479" s="5">
        <v>0.12</v>
      </c>
      <c r="AE479" s="5">
        <v>0</v>
      </c>
      <c r="AF479" s="5">
        <v>0</v>
      </c>
      <c r="AG479" s="5">
        <v>0.12</v>
      </c>
      <c r="AH479" s="6"/>
      <c r="AI479" s="6"/>
      <c r="AJ479" s="7">
        <v>0</v>
      </c>
      <c r="AK479" s="7">
        <v>0</v>
      </c>
      <c r="AL479" s="7">
        <v>0</v>
      </c>
      <c r="AM479" s="7">
        <v>0</v>
      </c>
      <c r="AN479" s="7">
        <v>0</v>
      </c>
      <c r="AO479" s="12"/>
      <c r="AP479" s="12"/>
      <c r="AQ479" s="12"/>
      <c r="AR479" s="12"/>
      <c r="AS479" s="12"/>
      <c r="AT479" s="12"/>
      <c r="AU479" s="12"/>
      <c r="AV479" s="12"/>
      <c r="AW479" s="12"/>
      <c r="AX479" s="12"/>
      <c r="AY479" s="12"/>
      <c r="AZ479" s="8"/>
    </row>
    <row r="480" spans="1:52" s="21" customFormat="1" ht="16.5" x14ac:dyDescent="0.25">
      <c r="A480" s="159" t="str">
        <f>_xlfn.XLOOKUP(Y480,Mapping!B:B,Mapping!J:J,"Not Found",0,1)</f>
        <v>PDCE</v>
      </c>
      <c r="B480" s="159" t="str">
        <f t="shared" si="42"/>
        <v>NLRBPDCE46121.8902777778</v>
      </c>
      <c r="C480" s="159"/>
      <c r="D480" s="159" t="str">
        <f t="shared" si="43"/>
        <v>export to ara PDCE QTR</v>
      </c>
      <c r="E480" s="159" t="str">
        <f t="shared" si="44"/>
        <v>MCPNLRBPDCEexport to ara PDCE QTR</v>
      </c>
      <c r="F480" s="159" t="str">
        <f t="shared" si="45"/>
        <v>MCPNLRBPDCE</v>
      </c>
      <c r="G480" s="218" t="s">
        <v>47</v>
      </c>
      <c r="H480" s="159" t="str">
        <f t="shared" si="46"/>
        <v>Completed</v>
      </c>
      <c r="I480" s="159" t="s">
        <v>47</v>
      </c>
      <c r="J480" s="159" t="str">
        <f t="shared" si="47"/>
        <v>MCPNLRBPDCEexport to ara PDCE QTRexport to ara PDCE QTR46121.890277777846121.8902777778</v>
      </c>
      <c r="K480" s="218" t="str">
        <f>IF(NOT(ISERROR(HLOOKUP(A480,'MCP-Tracker Old'!$10:$10,1,0))),"Y","N")</f>
        <v>N</v>
      </c>
      <c r="L480" s="159"/>
      <c r="M480" s="159"/>
      <c r="N480" s="159"/>
      <c r="O480" s="2">
        <v>2603</v>
      </c>
      <c r="P480" s="3" t="s">
        <v>1423</v>
      </c>
      <c r="Q480" s="3" t="s">
        <v>39</v>
      </c>
      <c r="R480" s="3" t="s">
        <v>3821</v>
      </c>
      <c r="S480" s="3" t="s">
        <v>3822</v>
      </c>
      <c r="T480" s="4">
        <v>46121.890277777777</v>
      </c>
      <c r="U480" s="4">
        <v>46121.890277777777</v>
      </c>
      <c r="V480" s="4">
        <v>46121.890277777777</v>
      </c>
      <c r="W480" s="4" t="s">
        <v>42</v>
      </c>
      <c r="X480" s="3" t="s">
        <v>43</v>
      </c>
      <c r="Y480" s="4" t="s">
        <v>2186</v>
      </c>
      <c r="Z480" s="2">
        <v>1</v>
      </c>
      <c r="AA480" s="3" t="s">
        <v>3823</v>
      </c>
      <c r="AB480" s="5">
        <v>0</v>
      </c>
      <c r="AC480" s="5">
        <v>0</v>
      </c>
      <c r="AD480" s="5">
        <v>0</v>
      </c>
      <c r="AE480" s="5">
        <v>0</v>
      </c>
      <c r="AF480" s="5">
        <v>0</v>
      </c>
      <c r="AG480" s="5">
        <v>0</v>
      </c>
      <c r="AH480" s="6"/>
      <c r="AI480" s="6"/>
      <c r="AJ480" s="7">
        <v>0</v>
      </c>
      <c r="AK480" s="7">
        <v>0</v>
      </c>
      <c r="AL480" s="7">
        <v>0</v>
      </c>
      <c r="AM480" s="7">
        <v>0</v>
      </c>
      <c r="AN480" s="7">
        <v>0</v>
      </c>
      <c r="AO480" s="12"/>
      <c r="AP480" s="12"/>
      <c r="AQ480" s="12"/>
      <c r="AR480" s="12"/>
      <c r="AS480" s="12"/>
      <c r="AT480" s="12"/>
      <c r="AU480" s="12"/>
      <c r="AV480" s="12"/>
      <c r="AW480" s="12"/>
      <c r="AX480" s="12"/>
      <c r="AY480" s="12"/>
      <c r="AZ480" s="8"/>
    </row>
    <row r="481" spans="1:52" s="21" customFormat="1" ht="16.5" x14ac:dyDescent="0.25">
      <c r="A481" s="159" t="str">
        <f>_xlfn.XLOOKUP(Y481,Mapping!B:B,Mapping!J:J,"Not Found",0,1)</f>
        <v>PDCE</v>
      </c>
      <c r="B481" s="159" t="str">
        <f t="shared" si="42"/>
        <v>NLRBPDCE46121.8902777778</v>
      </c>
      <c r="C481" s="159"/>
      <c r="D481" s="159" t="str">
        <f t="shared" si="43"/>
        <v>PDCE report exports from ARA</v>
      </c>
      <c r="E481" s="159" t="str">
        <f t="shared" si="44"/>
        <v>MCPNLRBPDCEPDCE report exports from ARA</v>
      </c>
      <c r="F481" s="159" t="str">
        <f t="shared" si="45"/>
        <v>MCPNLRBPDCE</v>
      </c>
      <c r="G481" s="218" t="s">
        <v>47</v>
      </c>
      <c r="H481" s="159" t="str">
        <f t="shared" si="46"/>
        <v>Completed</v>
      </c>
      <c r="I481" s="159" t="s">
        <v>47</v>
      </c>
      <c r="J481" s="159" t="str">
        <f t="shared" si="47"/>
        <v>MCPNLRBPDCEPDCE report exports from ARAPDCE report exports from ARA46121.890277777846121.8902777778</v>
      </c>
      <c r="K481" s="218" t="str">
        <f>IF(NOT(ISERROR(HLOOKUP(A481,'MCP-Tracker Old'!$10:$10,1,0))),"Y","N")</f>
        <v>N</v>
      </c>
      <c r="L481" s="159"/>
      <c r="M481" s="159"/>
      <c r="N481" s="159"/>
      <c r="O481" s="2">
        <v>2603</v>
      </c>
      <c r="P481" s="3" t="s">
        <v>1423</v>
      </c>
      <c r="Q481" s="3" t="s">
        <v>39</v>
      </c>
      <c r="R481" s="3" t="s">
        <v>3824</v>
      </c>
      <c r="S481" s="3" t="s">
        <v>3825</v>
      </c>
      <c r="T481" s="4">
        <v>46121.890277777777</v>
      </c>
      <c r="U481" s="4">
        <v>46121.890277777777</v>
      </c>
      <c r="V481" s="4">
        <v>46121.890972222223</v>
      </c>
      <c r="W481" s="4" t="s">
        <v>42</v>
      </c>
      <c r="X481" s="3" t="s">
        <v>43</v>
      </c>
      <c r="Y481" s="4" t="s">
        <v>2186</v>
      </c>
      <c r="Z481" s="2">
        <v>1</v>
      </c>
      <c r="AA481" s="3" t="s">
        <v>3826</v>
      </c>
      <c r="AB481" s="5">
        <v>0</v>
      </c>
      <c r="AC481" s="5">
        <v>0</v>
      </c>
      <c r="AD481" s="5">
        <v>0</v>
      </c>
      <c r="AE481" s="5">
        <v>0</v>
      </c>
      <c r="AF481" s="5">
        <v>0</v>
      </c>
      <c r="AG481" s="5">
        <v>0</v>
      </c>
      <c r="AH481" s="6"/>
      <c r="AI481" s="6"/>
      <c r="AJ481" s="7">
        <v>0</v>
      </c>
      <c r="AK481" s="7">
        <v>0</v>
      </c>
      <c r="AL481" s="7">
        <v>0</v>
      </c>
      <c r="AM481" s="7">
        <v>0</v>
      </c>
      <c r="AN481" s="7">
        <v>0</v>
      </c>
      <c r="AO481" s="12"/>
      <c r="AP481" s="12"/>
      <c r="AQ481" s="12"/>
      <c r="AR481" s="12"/>
      <c r="AS481" s="12"/>
      <c r="AT481" s="12"/>
      <c r="AU481" s="12"/>
      <c r="AV481" s="12"/>
      <c r="AW481" s="12"/>
      <c r="AX481" s="12"/>
      <c r="AY481" s="12"/>
      <c r="AZ481" s="8"/>
    </row>
    <row r="482" spans="1:52" s="21" customFormat="1" ht="16.5" x14ac:dyDescent="0.25">
      <c r="A482" s="159" t="str">
        <f>_xlfn.XLOOKUP(Y482,Mapping!B:B,Mapping!J:J,"Not Found",0,1)</f>
        <v>Valuation (NPV)</v>
      </c>
      <c r="B482" s="159" t="str">
        <f t="shared" si="42"/>
        <v>NLRBValuation (NPV)46121.8909722222</v>
      </c>
      <c r="C482" s="159"/>
      <c r="D482" s="159" t="str">
        <f t="shared" si="43"/>
        <v>portfolio valuation run</v>
      </c>
      <c r="E482" s="159" t="str">
        <f t="shared" si="44"/>
        <v>MCPNLRBValuation (NPV)portfolio valuation run</v>
      </c>
      <c r="F482" s="159" t="str">
        <f t="shared" si="45"/>
        <v>MCPNLRBValuation (NPV)</v>
      </c>
      <c r="G482" s="218" t="s">
        <v>47</v>
      </c>
      <c r="H482" s="159" t="str">
        <f t="shared" si="46"/>
        <v>Completed</v>
      </c>
      <c r="I482" s="159" t="s">
        <v>47</v>
      </c>
      <c r="J482" s="159" t="str">
        <f t="shared" si="47"/>
        <v>MCPNLRBValuation (NPV)portfolio valuation runportfolio valuation run46121.890972222246122.0506944444</v>
      </c>
      <c r="K482" s="218" t="str">
        <f>IF(NOT(ISERROR(HLOOKUP(A482,'MCP-Tracker Old'!$10:$10,1,0))),"Y","N")</f>
        <v>Y</v>
      </c>
      <c r="L482" s="159"/>
      <c r="M482" s="159"/>
      <c r="N482" s="159"/>
      <c r="O482" s="2">
        <v>2603</v>
      </c>
      <c r="P482" s="3" t="s">
        <v>1423</v>
      </c>
      <c r="Q482" s="3" t="s">
        <v>39</v>
      </c>
      <c r="R482" s="3" t="s">
        <v>85</v>
      </c>
      <c r="S482" s="3" t="s">
        <v>86</v>
      </c>
      <c r="T482" s="4">
        <v>46121.890972222223</v>
      </c>
      <c r="U482" s="4">
        <v>46122.050694444442</v>
      </c>
      <c r="V482" s="4">
        <v>46122.050694444442</v>
      </c>
      <c r="W482" s="4" t="s">
        <v>42</v>
      </c>
      <c r="X482" s="3" t="s">
        <v>43</v>
      </c>
      <c r="Y482" s="4" t="s">
        <v>1440</v>
      </c>
      <c r="Z482" s="2">
        <v>1</v>
      </c>
      <c r="AA482" s="3" t="s">
        <v>88</v>
      </c>
      <c r="AB482" s="5">
        <v>3.83</v>
      </c>
      <c r="AC482" s="5">
        <v>0</v>
      </c>
      <c r="AD482" s="5">
        <v>3.83</v>
      </c>
      <c r="AE482" s="5">
        <v>0</v>
      </c>
      <c r="AF482" s="5">
        <v>0</v>
      </c>
      <c r="AG482" s="5">
        <v>3.83</v>
      </c>
      <c r="AH482" s="6"/>
      <c r="AI482" s="6"/>
      <c r="AJ482" s="7">
        <v>0</v>
      </c>
      <c r="AK482" s="7">
        <v>0</v>
      </c>
      <c r="AL482" s="7">
        <v>0</v>
      </c>
      <c r="AM482" s="7">
        <v>0</v>
      </c>
      <c r="AN482" s="7">
        <v>0</v>
      </c>
      <c r="AO482" s="12"/>
      <c r="AP482" s="12"/>
      <c r="AQ482" s="12"/>
      <c r="AR482" s="12"/>
      <c r="AS482" s="12"/>
      <c r="AT482" s="12"/>
      <c r="AU482" s="12"/>
      <c r="AV482" s="12"/>
      <c r="AW482" s="12"/>
      <c r="AX482" s="12"/>
      <c r="AY482" s="12"/>
      <c r="AZ482" s="8"/>
    </row>
    <row r="483" spans="1:52" s="21" customFormat="1" ht="16.5" x14ac:dyDescent="0.25">
      <c r="A483" s="159" t="str">
        <f>_xlfn.XLOOKUP(Y483,Mapping!B:B,Mapping!J:J,"Not Found",0,1)</f>
        <v>Optimization</v>
      </c>
      <c r="B483" s="159" t="str">
        <f t="shared" si="42"/>
        <v>BEDBOptimization46121.8916666667</v>
      </c>
      <c r="C483" s="159"/>
      <c r="D483" s="159" t="str">
        <f t="shared" si="43"/>
        <v>CFM optimization2</v>
      </c>
      <c r="E483" s="159" t="str">
        <f t="shared" si="44"/>
        <v>MRPBEDBOptimizationCFM optimization2</v>
      </c>
      <c r="F483" s="159" t="str">
        <f t="shared" si="45"/>
        <v>MRPBEDBOptimization</v>
      </c>
      <c r="G483" s="218" t="s">
        <v>47</v>
      </c>
      <c r="H483" s="159" t="str">
        <f t="shared" si="46"/>
        <v>Completed</v>
      </c>
      <c r="I483" s="159" t="s">
        <v>47</v>
      </c>
      <c r="J483" s="159" t="str">
        <f t="shared" si="47"/>
        <v>MRPBEDBOptimizationCFM optimization2CFM optimization246121.891666666746121.9451388889</v>
      </c>
      <c r="K483" s="218" t="str">
        <f>IF(NOT(ISERROR(HLOOKUP(A483,'MCP-Tracker Old'!$10:$10,1,0))),"Y","N")</f>
        <v>N</v>
      </c>
      <c r="L483" s="159"/>
      <c r="M483" s="159"/>
      <c r="N483" s="159"/>
      <c r="O483" s="2">
        <v>2603</v>
      </c>
      <c r="P483" s="3" t="s">
        <v>382</v>
      </c>
      <c r="Q483" s="3" t="s">
        <v>383</v>
      </c>
      <c r="R483" s="3" t="s">
        <v>454</v>
      </c>
      <c r="S483" s="3" t="s">
        <v>455</v>
      </c>
      <c r="T483" s="4">
        <v>46121.89166666667</v>
      </c>
      <c r="U483" s="4">
        <v>46121.945138888892</v>
      </c>
      <c r="V483" s="4">
        <v>46121.945138888892</v>
      </c>
      <c r="W483" s="4" t="s">
        <v>42</v>
      </c>
      <c r="X483" s="3" t="s">
        <v>43</v>
      </c>
      <c r="Y483" s="4" t="s">
        <v>446</v>
      </c>
      <c r="Z483" s="2">
        <v>2</v>
      </c>
      <c r="AA483" s="3" t="s">
        <v>457</v>
      </c>
      <c r="AB483" s="5">
        <v>1.28</v>
      </c>
      <c r="AC483" s="5">
        <v>0</v>
      </c>
      <c r="AD483" s="5">
        <v>1.28</v>
      </c>
      <c r="AE483" s="5">
        <v>0</v>
      </c>
      <c r="AF483" s="5">
        <v>0</v>
      </c>
      <c r="AG483" s="5">
        <v>1.28</v>
      </c>
      <c r="AH483" s="6"/>
      <c r="AI483" s="6"/>
      <c r="AJ483" s="7">
        <v>0</v>
      </c>
      <c r="AK483" s="7">
        <v>0</v>
      </c>
      <c r="AL483" s="7">
        <v>0</v>
      </c>
      <c r="AM483" s="7">
        <v>0</v>
      </c>
      <c r="AN483" s="7">
        <v>0</v>
      </c>
      <c r="AO483" s="12"/>
      <c r="AP483" s="12"/>
      <c r="AQ483" s="12"/>
      <c r="AR483" s="12"/>
      <c r="AS483" s="12"/>
      <c r="AT483" s="12"/>
      <c r="AU483" s="12"/>
      <c r="AV483" s="12"/>
      <c r="AW483" s="12"/>
      <c r="AX483" s="12"/>
      <c r="AY483" s="12"/>
      <c r="AZ483" s="8"/>
    </row>
    <row r="484" spans="1:52" s="21" customFormat="1" ht="16.5" x14ac:dyDescent="0.25">
      <c r="A484" s="159" t="str">
        <f>_xlfn.XLOOKUP(Y484,Mapping!B:B,Mapping!J:J,"Not Found",0,1)</f>
        <v>Optimization</v>
      </c>
      <c r="B484" s="159" t="str">
        <f t="shared" si="42"/>
        <v>NLRB-MIDOptimization46121.8930555556</v>
      </c>
      <c r="C484" s="159"/>
      <c r="D484" s="159" t="str">
        <f t="shared" si="43"/>
        <v>export to ara</v>
      </c>
      <c r="E484" s="159" t="str">
        <f t="shared" si="44"/>
        <v>MRPNLRB-MIDOptimizationexport to ara</v>
      </c>
      <c r="F484" s="159" t="str">
        <f t="shared" si="45"/>
        <v>MRPNLRB-MIDOptimization</v>
      </c>
      <c r="G484" s="218" t="s">
        <v>47</v>
      </c>
      <c r="H484" s="159" t="str">
        <f t="shared" si="46"/>
        <v>Completed</v>
      </c>
      <c r="I484" s="159" t="s">
        <v>47</v>
      </c>
      <c r="J484" s="159" t="str">
        <f t="shared" si="47"/>
        <v>MRPNLRB-MIDOptimizationexport to araexport to ara46121.893055555646121.89375</v>
      </c>
      <c r="K484" s="218" t="str">
        <f>IF(NOT(ISERROR(HLOOKUP(A484,'MCP-Tracker Old'!$10:$10,1,0))),"Y","N")</f>
        <v>N</v>
      </c>
      <c r="L484" s="159"/>
      <c r="M484" s="159"/>
      <c r="N484" s="159"/>
      <c r="O484" s="2">
        <v>2603</v>
      </c>
      <c r="P484" s="3" t="s">
        <v>3649</v>
      </c>
      <c r="Q484" s="3" t="s">
        <v>383</v>
      </c>
      <c r="R484" s="3" t="s">
        <v>89</v>
      </c>
      <c r="S484" s="3" t="s">
        <v>90</v>
      </c>
      <c r="T484" s="4">
        <v>46121.893055555556</v>
      </c>
      <c r="U484" s="4">
        <v>46121.893750000003</v>
      </c>
      <c r="V484" s="4" t="s">
        <v>42</v>
      </c>
      <c r="W484" s="4" t="s">
        <v>42</v>
      </c>
      <c r="X484" s="3" t="s">
        <v>43</v>
      </c>
      <c r="Y484" s="4" t="s">
        <v>581</v>
      </c>
      <c r="Z484" s="2">
        <v>1</v>
      </c>
      <c r="AA484" s="3" t="s">
        <v>91</v>
      </c>
      <c r="AB484" s="5">
        <v>0.02</v>
      </c>
      <c r="AC484" s="5">
        <v>0</v>
      </c>
      <c r="AD484" s="5">
        <v>0.02</v>
      </c>
      <c r="AE484" s="5">
        <v>0</v>
      </c>
      <c r="AF484" s="5">
        <v>0</v>
      </c>
      <c r="AG484" s="5">
        <v>0.02</v>
      </c>
      <c r="AH484" s="6"/>
      <c r="AI484" s="6"/>
      <c r="AJ484" s="7">
        <v>0</v>
      </c>
      <c r="AK484" s="7">
        <v>0</v>
      </c>
      <c r="AL484" s="7">
        <v>0</v>
      </c>
      <c r="AM484" s="7">
        <v>0</v>
      </c>
      <c r="AN484" s="7">
        <v>0</v>
      </c>
      <c r="AO484" s="12"/>
      <c r="AP484" s="12"/>
      <c r="AQ484" s="12"/>
      <c r="AR484" s="12"/>
      <c r="AS484" s="12"/>
      <c r="AT484" s="12"/>
      <c r="AU484" s="12"/>
      <c r="AV484" s="12"/>
      <c r="AW484" s="12"/>
      <c r="AX484" s="12"/>
      <c r="AY484" s="12"/>
      <c r="AZ484" s="8"/>
    </row>
    <row r="485" spans="1:52" s="21" customFormat="1" ht="16.5" x14ac:dyDescent="0.25">
      <c r="A485" s="159" t="str">
        <f>_xlfn.XLOOKUP(Y485,Mapping!B:B,Mapping!J:J,"Not Found",0,1)</f>
        <v>EC</v>
      </c>
      <c r="B485" s="159" t="str">
        <f t="shared" si="42"/>
        <v>RODBEC46121.8965277778</v>
      </c>
      <c r="C485" s="159"/>
      <c r="D485" s="159" t="str">
        <f t="shared" si="43"/>
        <v>ing-ec valuation exports</v>
      </c>
      <c r="E485" s="159" t="str">
        <f t="shared" si="44"/>
        <v>MCPRODBECing-ec valuation exports</v>
      </c>
      <c r="F485" s="159" t="str">
        <f t="shared" si="45"/>
        <v>MCPRODBEC</v>
      </c>
      <c r="G485" s="218" t="s">
        <v>47</v>
      </c>
      <c r="H485" s="159" t="str">
        <f t="shared" si="46"/>
        <v>Completed</v>
      </c>
      <c r="I485" s="159" t="s">
        <v>47</v>
      </c>
      <c r="J485" s="159" t="str">
        <f t="shared" si="47"/>
        <v>MCPRODBECing-ec valuation exportsing-ec valuation exports46121.896527777846121.8986111111</v>
      </c>
      <c r="K485" s="218" t="str">
        <f>IF(NOT(ISERROR(HLOOKUP(A485,'MCP-Tracker Old'!$10:$10,1,0))),"Y","N")</f>
        <v>Y</v>
      </c>
      <c r="L485" s="159"/>
      <c r="M485" s="159"/>
      <c r="N485" s="159"/>
      <c r="O485" s="2">
        <v>2603</v>
      </c>
      <c r="P485" s="3" t="s">
        <v>326</v>
      </c>
      <c r="Q485" s="3" t="s">
        <v>39</v>
      </c>
      <c r="R485" s="3" t="s">
        <v>348</v>
      </c>
      <c r="S485" s="3" t="s">
        <v>349</v>
      </c>
      <c r="T485" s="4">
        <v>46121.896527777775</v>
      </c>
      <c r="U485" s="4">
        <v>46121.898611111108</v>
      </c>
      <c r="V485" s="4">
        <v>46121.926388888889</v>
      </c>
      <c r="W485" s="4" t="s">
        <v>42</v>
      </c>
      <c r="X485" s="3" t="s">
        <v>43</v>
      </c>
      <c r="Y485" s="4" t="s">
        <v>345</v>
      </c>
      <c r="Z485" s="2">
        <v>1</v>
      </c>
      <c r="AA485" s="3" t="s">
        <v>350</v>
      </c>
      <c r="AB485" s="5">
        <v>0.05</v>
      </c>
      <c r="AC485" s="5">
        <v>0</v>
      </c>
      <c r="AD485" s="5">
        <v>0.05</v>
      </c>
      <c r="AE485" s="5">
        <v>0</v>
      </c>
      <c r="AF485" s="5">
        <v>0</v>
      </c>
      <c r="AG485" s="5">
        <v>0.05</v>
      </c>
      <c r="AH485" s="6"/>
      <c r="AI485" s="6"/>
      <c r="AJ485" s="7">
        <v>0</v>
      </c>
      <c r="AK485" s="7">
        <v>0</v>
      </c>
      <c r="AL485" s="7">
        <v>0</v>
      </c>
      <c r="AM485" s="7">
        <v>0</v>
      </c>
      <c r="AN485" s="7">
        <v>0</v>
      </c>
      <c r="AO485" s="12"/>
      <c r="AP485" s="12"/>
      <c r="AQ485" s="12"/>
      <c r="AR485" s="12"/>
      <c r="AS485" s="12"/>
      <c r="AT485" s="12"/>
      <c r="AU485" s="12"/>
      <c r="AV485" s="12"/>
      <c r="AW485" s="12"/>
      <c r="AX485" s="12"/>
      <c r="AY485" s="12"/>
      <c r="AZ485" s="8"/>
    </row>
    <row r="486" spans="1:52" s="21" customFormat="1" ht="16.5" x14ac:dyDescent="0.25">
      <c r="A486" s="159" t="str">
        <f>_xlfn.XLOOKUP(Y486,Mapping!B:B,Mapping!J:J,"Not Found",0,1)</f>
        <v>PDCE</v>
      </c>
      <c r="B486" s="159" t="str">
        <f t="shared" si="42"/>
        <v>FRDBPDCE46121.8993055556</v>
      </c>
      <c r="C486" s="159"/>
      <c r="D486" s="159" t="str">
        <f t="shared" si="43"/>
        <v>PDCE planning</v>
      </c>
      <c r="E486" s="159" t="str">
        <f t="shared" si="44"/>
        <v>MCPFRDBPDCEPDCE planning</v>
      </c>
      <c r="F486" s="159" t="str">
        <f t="shared" si="45"/>
        <v>MCPFRDBPDCE</v>
      </c>
      <c r="G486" s="218" t="s">
        <v>47</v>
      </c>
      <c r="H486" s="159" t="str">
        <f t="shared" si="46"/>
        <v>Completed</v>
      </c>
      <c r="I486" s="159" t="s">
        <v>47</v>
      </c>
      <c r="J486" s="159" t="str">
        <f t="shared" si="47"/>
        <v>MCPFRDBPDCEPDCE planningPDCE planning46121.899305555646121.9131944444</v>
      </c>
      <c r="K486" s="218" t="str">
        <f>IF(NOT(ISERROR(HLOOKUP(A486,'MCP-Tracker Old'!$10:$10,1,0))),"Y","N")</f>
        <v>N</v>
      </c>
      <c r="L486" s="159"/>
      <c r="M486" s="159"/>
      <c r="N486" s="159"/>
      <c r="O486" s="2">
        <v>2603</v>
      </c>
      <c r="P486" s="3" t="s">
        <v>475</v>
      </c>
      <c r="Q486" s="3" t="s">
        <v>39</v>
      </c>
      <c r="R486" s="3" t="s">
        <v>3811</v>
      </c>
      <c r="S486" s="3" t="s">
        <v>3812</v>
      </c>
      <c r="T486" s="4">
        <v>46121.899305555555</v>
      </c>
      <c r="U486" s="4">
        <v>46121.913194444445</v>
      </c>
      <c r="V486" s="4">
        <v>46121.913194444445</v>
      </c>
      <c r="W486" s="4" t="s">
        <v>42</v>
      </c>
      <c r="X486" s="3" t="s">
        <v>43</v>
      </c>
      <c r="Y486" s="4" t="s">
        <v>2179</v>
      </c>
      <c r="Z486" s="2">
        <v>1</v>
      </c>
      <c r="AA486" s="3" t="s">
        <v>2371</v>
      </c>
      <c r="AB486" s="5">
        <v>0.33</v>
      </c>
      <c r="AC486" s="5">
        <v>0</v>
      </c>
      <c r="AD486" s="5">
        <v>0.33</v>
      </c>
      <c r="AE486" s="5">
        <v>0</v>
      </c>
      <c r="AF486" s="5">
        <v>0</v>
      </c>
      <c r="AG486" s="5">
        <v>0.33</v>
      </c>
      <c r="AH486" s="6"/>
      <c r="AI486" s="6"/>
      <c r="AJ486" s="7">
        <v>0</v>
      </c>
      <c r="AK486" s="7">
        <v>0</v>
      </c>
      <c r="AL486" s="7">
        <v>0</v>
      </c>
      <c r="AM486" s="7">
        <v>0</v>
      </c>
      <c r="AN486" s="7">
        <v>0</v>
      </c>
      <c r="AO486" s="12"/>
      <c r="AP486" s="12"/>
      <c r="AQ486" s="12"/>
      <c r="AR486" s="12"/>
      <c r="AS486" s="12"/>
      <c r="AT486" s="12"/>
      <c r="AU486" s="12"/>
      <c r="AV486" s="12"/>
      <c r="AW486" s="12"/>
      <c r="AX486" s="12"/>
      <c r="AY486" s="12"/>
      <c r="AZ486" s="8"/>
    </row>
    <row r="487" spans="1:52" s="21" customFormat="1" ht="16.5" x14ac:dyDescent="0.25">
      <c r="A487" s="159" t="str">
        <f>_xlfn.XLOOKUP(Y487,Mapping!B:B,Mapping!J:J,"Not Found",0,1)</f>
        <v>CSRBB Valuation</v>
      </c>
      <c r="B487" s="159" t="str">
        <f t="shared" si="42"/>
        <v>LUDBCSRBB Valuation46121.9</v>
      </c>
      <c r="C487" s="159"/>
      <c r="D487" s="159" t="str">
        <f t="shared" si="43"/>
        <v>CSRBB Portfolio Valuation</v>
      </c>
      <c r="E487" s="159" t="str">
        <f t="shared" si="44"/>
        <v>MCPLUDBCSRBB ValuationCSRBB Portfolio Valuation</v>
      </c>
      <c r="F487" s="159" t="str">
        <f t="shared" si="45"/>
        <v>MCPLUDBCSRBB Valuation</v>
      </c>
      <c r="G487" s="218" t="s">
        <v>47</v>
      </c>
      <c r="H487" s="159" t="str">
        <f t="shared" si="46"/>
        <v>Completed</v>
      </c>
      <c r="I487" s="159" t="s">
        <v>47</v>
      </c>
      <c r="J487" s="159" t="str">
        <f t="shared" si="47"/>
        <v>MCPLUDBCSRBB ValuationCSRBB Portfolio ValuationCSRBB Portfolio Valuation46121.946121.9256944444</v>
      </c>
      <c r="K487" s="218" t="str">
        <f>IF(NOT(ISERROR(HLOOKUP(A487,'MCP-Tracker Old'!$10:$10,1,0))),"Y","N")</f>
        <v>Y</v>
      </c>
      <c r="L487" s="159"/>
      <c r="M487" s="159"/>
      <c r="N487" s="159"/>
      <c r="O487" s="2">
        <v>2603</v>
      </c>
      <c r="P487" s="3" t="s">
        <v>526</v>
      </c>
      <c r="Q487" s="3" t="s">
        <v>39</v>
      </c>
      <c r="R487" s="3" t="s">
        <v>101</v>
      </c>
      <c r="S487" s="3" t="s">
        <v>102</v>
      </c>
      <c r="T487" s="4">
        <v>46121.9</v>
      </c>
      <c r="U487" s="4">
        <v>46121.925694444442</v>
      </c>
      <c r="V487" s="4">
        <v>46122.077777777777</v>
      </c>
      <c r="W487" s="4" t="s">
        <v>42</v>
      </c>
      <c r="X487" s="3" t="s">
        <v>43</v>
      </c>
      <c r="Y487" s="4" t="s">
        <v>1960</v>
      </c>
      <c r="Z487" s="2">
        <v>1</v>
      </c>
      <c r="AA487" s="3" t="s">
        <v>104</v>
      </c>
      <c r="AB487" s="5">
        <v>0.62</v>
      </c>
      <c r="AC487" s="5">
        <v>0</v>
      </c>
      <c r="AD487" s="5">
        <v>0.62</v>
      </c>
      <c r="AE487" s="5">
        <v>0</v>
      </c>
      <c r="AF487" s="5">
        <v>0</v>
      </c>
      <c r="AG487" s="5">
        <v>0.62</v>
      </c>
      <c r="AH487" s="6"/>
      <c r="AI487" s="6"/>
      <c r="AJ487" s="7">
        <v>0</v>
      </c>
      <c r="AK487" s="7">
        <v>0</v>
      </c>
      <c r="AL487" s="7">
        <v>0</v>
      </c>
      <c r="AM487" s="7">
        <v>0</v>
      </c>
      <c r="AN487" s="7">
        <v>0</v>
      </c>
      <c r="AO487" s="12"/>
      <c r="AP487" s="12"/>
      <c r="AQ487" s="12"/>
      <c r="AR487" s="12"/>
      <c r="AS487" s="12"/>
      <c r="AT487" s="12"/>
      <c r="AU487" s="12"/>
      <c r="AV487" s="12"/>
      <c r="AW487" s="12"/>
      <c r="AX487" s="12"/>
      <c r="AY487" s="12"/>
      <c r="AZ487" s="8"/>
    </row>
    <row r="488" spans="1:52" s="21" customFormat="1" ht="16.5" x14ac:dyDescent="0.25">
      <c r="A488" s="159" t="str">
        <f>_xlfn.XLOOKUP(Y488,Mapping!B:B,Mapping!J:J,"Not Found",0,1)</f>
        <v>PDCE</v>
      </c>
      <c r="B488" s="159" t="str">
        <f t="shared" si="42"/>
        <v>FRDBPDCE46121.9131944444</v>
      </c>
      <c r="C488" s="159"/>
      <c r="D488" s="159" t="str">
        <f t="shared" si="43"/>
        <v>PDCE report QRM reporter exports</v>
      </c>
      <c r="E488" s="159" t="str">
        <f t="shared" si="44"/>
        <v>MCPFRDBPDCEPDCE report QRM reporter exports</v>
      </c>
      <c r="F488" s="159" t="str">
        <f t="shared" si="45"/>
        <v>MCPFRDBPDCE</v>
      </c>
      <c r="G488" s="218" t="s">
        <v>47</v>
      </c>
      <c r="H488" s="159" t="str">
        <f t="shared" si="46"/>
        <v>Completed</v>
      </c>
      <c r="I488" s="159" t="s">
        <v>47</v>
      </c>
      <c r="J488" s="159" t="str">
        <f t="shared" si="47"/>
        <v>MCPFRDBPDCEPDCE report QRM reporter exportsPDCE report QRM reporter exports46121.913194444446121.9152777778</v>
      </c>
      <c r="K488" s="218" t="str">
        <f>IF(NOT(ISERROR(HLOOKUP(A488,'MCP-Tracker Old'!$10:$10,1,0))),"Y","N")</f>
        <v>N</v>
      </c>
      <c r="L488" s="159"/>
      <c r="M488" s="159"/>
      <c r="N488" s="159"/>
      <c r="O488" s="2">
        <v>2603</v>
      </c>
      <c r="P488" s="3" t="s">
        <v>475</v>
      </c>
      <c r="Q488" s="3" t="s">
        <v>39</v>
      </c>
      <c r="R488" s="3" t="s">
        <v>3827</v>
      </c>
      <c r="S488" s="3" t="s">
        <v>3828</v>
      </c>
      <c r="T488" s="4">
        <v>46121.913194444445</v>
      </c>
      <c r="U488" s="4">
        <v>46121.915277777778</v>
      </c>
      <c r="V488" s="4">
        <v>46122.070833333331</v>
      </c>
      <c r="W488" s="4" t="s">
        <v>42</v>
      </c>
      <c r="X488" s="3" t="s">
        <v>43</v>
      </c>
      <c r="Y488" s="4" t="s">
        <v>2179</v>
      </c>
      <c r="Z488" s="2">
        <v>1</v>
      </c>
      <c r="AA488" s="3" t="s">
        <v>3829</v>
      </c>
      <c r="AB488" s="5">
        <v>0.05</v>
      </c>
      <c r="AC488" s="5">
        <v>0</v>
      </c>
      <c r="AD488" s="5">
        <v>0.05</v>
      </c>
      <c r="AE488" s="5">
        <v>0</v>
      </c>
      <c r="AF488" s="5">
        <v>0</v>
      </c>
      <c r="AG488" s="5">
        <v>0.05</v>
      </c>
      <c r="AH488" s="6"/>
      <c r="AI488" s="6"/>
      <c r="AJ488" s="7">
        <v>0</v>
      </c>
      <c r="AK488" s="7">
        <v>0</v>
      </c>
      <c r="AL488" s="7">
        <v>0</v>
      </c>
      <c r="AM488" s="7">
        <v>0</v>
      </c>
      <c r="AN488" s="7">
        <v>0</v>
      </c>
      <c r="AO488" s="12"/>
      <c r="AP488" s="12"/>
      <c r="AQ488" s="12"/>
      <c r="AR488" s="12"/>
      <c r="AS488" s="12"/>
      <c r="AT488" s="12"/>
      <c r="AU488" s="12"/>
      <c r="AV488" s="12"/>
      <c r="AW488" s="12"/>
      <c r="AX488" s="12"/>
      <c r="AY488" s="12"/>
      <c r="AZ488" s="8"/>
    </row>
    <row r="489" spans="1:52" s="21" customFormat="1" ht="16.5" x14ac:dyDescent="0.25">
      <c r="A489" s="159" t="str">
        <f>_xlfn.XLOOKUP(Y489,Mapping!B:B,Mapping!J:J,"Not Found",0,1)</f>
        <v>KR</v>
      </c>
      <c r="B489" s="159" t="str">
        <f t="shared" si="42"/>
        <v>RODBKR46121.9263888889</v>
      </c>
      <c r="C489" s="159"/>
      <c r="D489" s="159" t="str">
        <f t="shared" si="43"/>
        <v>Light Maintenance</v>
      </c>
      <c r="E489" s="159" t="str">
        <f t="shared" si="44"/>
        <v>MCPRODBKRLight Maintenance</v>
      </c>
      <c r="F489" s="159" t="str">
        <f t="shared" si="45"/>
        <v>MCPRODBKR</v>
      </c>
      <c r="G489" s="218" t="s">
        <v>47</v>
      </c>
      <c r="H489" s="159" t="str">
        <f t="shared" si="46"/>
        <v>Completed</v>
      </c>
      <c r="I489" s="159" t="s">
        <v>47</v>
      </c>
      <c r="J489" s="159" t="str">
        <f t="shared" si="47"/>
        <v>MCPRODBKRLight MaintenanceLight Maintenance46121.926388888946121.9305555556</v>
      </c>
      <c r="K489" s="218" t="str">
        <f>IF(NOT(ISERROR(HLOOKUP(A489,'MCP-Tracker Old'!$10:$10,1,0))),"Y","N")</f>
        <v>Y</v>
      </c>
      <c r="L489" s="159"/>
      <c r="M489" s="159"/>
      <c r="N489" s="159"/>
      <c r="O489" s="2">
        <v>2603</v>
      </c>
      <c r="P489" s="3" t="s">
        <v>326</v>
      </c>
      <c r="Q489" s="3" t="s">
        <v>39</v>
      </c>
      <c r="R489" s="3" t="s">
        <v>92</v>
      </c>
      <c r="S489" s="3" t="s">
        <v>93</v>
      </c>
      <c r="T489" s="4">
        <v>46121.926388888889</v>
      </c>
      <c r="U489" s="4">
        <v>46121.930555555555</v>
      </c>
      <c r="V489" s="4">
        <v>46121.930555555555</v>
      </c>
      <c r="W489" s="4" t="s">
        <v>42</v>
      </c>
      <c r="X489" s="3" t="s">
        <v>43</v>
      </c>
      <c r="Y489" s="4" t="s">
        <v>351</v>
      </c>
      <c r="Z489" s="2">
        <v>4</v>
      </c>
      <c r="AA489" s="3" t="s">
        <v>94</v>
      </c>
      <c r="AB489" s="5">
        <v>0.1</v>
      </c>
      <c r="AC489" s="5">
        <v>0</v>
      </c>
      <c r="AD489" s="5">
        <v>0.1</v>
      </c>
      <c r="AE489" s="5">
        <v>0</v>
      </c>
      <c r="AF489" s="5">
        <v>0</v>
      </c>
      <c r="AG489" s="5">
        <v>0.1</v>
      </c>
      <c r="AH489" s="6"/>
      <c r="AI489" s="6"/>
      <c r="AJ489" s="7">
        <v>0</v>
      </c>
      <c r="AK489" s="7">
        <v>0</v>
      </c>
      <c r="AL489" s="7">
        <v>0</v>
      </c>
      <c r="AM489" s="7">
        <v>0</v>
      </c>
      <c r="AN489" s="7">
        <v>0</v>
      </c>
      <c r="AO489" s="12"/>
      <c r="AP489" s="12"/>
      <c r="AQ489" s="12"/>
      <c r="AR489" s="12"/>
      <c r="AS489" s="12"/>
      <c r="AT489" s="12"/>
      <c r="AU489" s="12"/>
      <c r="AV489" s="12"/>
      <c r="AW489" s="12"/>
      <c r="AX489" s="12"/>
      <c r="AY489" s="12"/>
      <c r="AZ489" s="8"/>
    </row>
    <row r="490" spans="1:52" s="21" customFormat="1" ht="16.5" x14ac:dyDescent="0.25">
      <c r="A490" s="159" t="str">
        <f>_xlfn.XLOOKUP(Y490,Mapping!B:B,Mapping!J:J,"Not Found",0,1)</f>
        <v>KR</v>
      </c>
      <c r="B490" s="159" t="str">
        <f t="shared" si="42"/>
        <v>RODBKR46121.9305555556</v>
      </c>
      <c r="C490" s="159"/>
      <c r="D490" s="159" t="str">
        <f t="shared" si="43"/>
        <v>bpv-kr valuation</v>
      </c>
      <c r="E490" s="159" t="str">
        <f t="shared" si="44"/>
        <v>MCPRODBKRbpv-kr valuation</v>
      </c>
      <c r="F490" s="159" t="str">
        <f t="shared" si="45"/>
        <v>MCPRODBKR</v>
      </c>
      <c r="G490" s="218" t="s">
        <v>47</v>
      </c>
      <c r="H490" s="159" t="str">
        <f t="shared" si="46"/>
        <v>Completed</v>
      </c>
      <c r="I490" s="159" t="s">
        <v>47</v>
      </c>
      <c r="J490" s="159" t="str">
        <f t="shared" si="47"/>
        <v>MCPRODBKRbpv-kr valuationbpv-kr valuation46121.930555555646122.0458333333</v>
      </c>
      <c r="K490" s="218" t="str">
        <f>IF(NOT(ISERROR(HLOOKUP(A490,'MCP-Tracker Old'!$10:$10,1,0))),"Y","N")</f>
        <v>Y</v>
      </c>
      <c r="L490" s="159"/>
      <c r="M490" s="159"/>
      <c r="N490" s="159"/>
      <c r="O490" s="2">
        <v>2603</v>
      </c>
      <c r="P490" s="3" t="s">
        <v>326</v>
      </c>
      <c r="Q490" s="3" t="s">
        <v>39</v>
      </c>
      <c r="R490" s="3" t="s">
        <v>121</v>
      </c>
      <c r="S490" s="3" t="s">
        <v>134</v>
      </c>
      <c r="T490" s="4">
        <v>46121.930555555555</v>
      </c>
      <c r="U490" s="4">
        <v>46122.04583333333</v>
      </c>
      <c r="V490" s="4">
        <v>46122.04583333333</v>
      </c>
      <c r="W490" s="4" t="s">
        <v>42</v>
      </c>
      <c r="X490" s="3" t="s">
        <v>43</v>
      </c>
      <c r="Y490" s="4" t="s">
        <v>351</v>
      </c>
      <c r="Z490" s="2">
        <v>1</v>
      </c>
      <c r="AA490" s="3" t="s">
        <v>123</v>
      </c>
      <c r="AB490" s="5">
        <v>2.77</v>
      </c>
      <c r="AC490" s="5">
        <v>0</v>
      </c>
      <c r="AD490" s="5">
        <v>2.77</v>
      </c>
      <c r="AE490" s="5">
        <v>0</v>
      </c>
      <c r="AF490" s="5">
        <v>0</v>
      </c>
      <c r="AG490" s="5">
        <v>2.77</v>
      </c>
      <c r="AH490" s="6"/>
      <c r="AI490" s="6"/>
      <c r="AJ490" s="7">
        <v>0</v>
      </c>
      <c r="AK490" s="7">
        <v>0</v>
      </c>
      <c r="AL490" s="7">
        <v>0</v>
      </c>
      <c r="AM490" s="7">
        <v>0</v>
      </c>
      <c r="AN490" s="7">
        <v>0</v>
      </c>
      <c r="AO490" s="12"/>
      <c r="AP490" s="12"/>
      <c r="AQ490" s="12"/>
      <c r="AR490" s="12"/>
      <c r="AS490" s="12"/>
      <c r="AT490" s="12"/>
      <c r="AU490" s="12"/>
      <c r="AV490" s="12"/>
      <c r="AW490" s="12"/>
      <c r="AX490" s="12"/>
      <c r="AY490" s="12"/>
      <c r="AZ490" s="8"/>
    </row>
    <row r="491" spans="1:52" s="21" customFormat="1" ht="16.5" x14ac:dyDescent="0.25">
      <c r="A491" s="159" t="str">
        <f>_xlfn.XLOOKUP(Y491,Mapping!B:B,Mapping!J:J,"Not Found",0,1)</f>
        <v>Optimization</v>
      </c>
      <c r="B491" s="159" t="str">
        <f t="shared" si="42"/>
        <v>BEDBOptimization46121.9451388889</v>
      </c>
      <c r="C491" s="159"/>
      <c r="D491" s="159" t="str">
        <f t="shared" si="43"/>
        <v>Super Light Maintenance</v>
      </c>
      <c r="E491" s="159" t="str">
        <f t="shared" si="44"/>
        <v>MRPBEDBOptimizationSuper Light Maintenance</v>
      </c>
      <c r="F491" s="159" t="str">
        <f t="shared" si="45"/>
        <v>MRPBEDBOptimization</v>
      </c>
      <c r="G491" s="218" t="s">
        <v>47</v>
      </c>
      <c r="H491" s="159" t="str">
        <f t="shared" si="46"/>
        <v>Completed</v>
      </c>
      <c r="I491" s="159" t="s">
        <v>47</v>
      </c>
      <c r="J491" s="159" t="str">
        <f t="shared" si="47"/>
        <v>MRPBEDBOptimizationSuper Light MaintenanceSuper Light Maintenance46121.945138888946121.9479166667</v>
      </c>
      <c r="K491" s="218" t="str">
        <f>IF(NOT(ISERROR(HLOOKUP(A491,'MCP-Tracker Old'!$10:$10,1,0))),"Y","N")</f>
        <v>N</v>
      </c>
      <c r="L491" s="159"/>
      <c r="M491" s="159"/>
      <c r="N491" s="159"/>
      <c r="O491" s="2">
        <v>2603</v>
      </c>
      <c r="P491" s="3" t="s">
        <v>382</v>
      </c>
      <c r="Q491" s="3" t="s">
        <v>383</v>
      </c>
      <c r="R491" s="3" t="s">
        <v>448</v>
      </c>
      <c r="S491" s="3" t="s">
        <v>449</v>
      </c>
      <c r="T491" s="4">
        <v>46121.945138888892</v>
      </c>
      <c r="U491" s="4">
        <v>46121.947916666664</v>
      </c>
      <c r="V491" s="4">
        <v>46121.947916666664</v>
      </c>
      <c r="W491" s="4" t="s">
        <v>42</v>
      </c>
      <c r="X491" s="3" t="s">
        <v>43</v>
      </c>
      <c r="Y491" s="4" t="s">
        <v>446</v>
      </c>
      <c r="Z491" s="2">
        <v>4</v>
      </c>
      <c r="AA491" s="3" t="s">
        <v>450</v>
      </c>
      <c r="AB491" s="5">
        <v>7.0000000000000007E-2</v>
      </c>
      <c r="AC491" s="5">
        <v>0</v>
      </c>
      <c r="AD491" s="5">
        <v>7.0000000000000007E-2</v>
      </c>
      <c r="AE491" s="5">
        <v>0</v>
      </c>
      <c r="AF491" s="5">
        <v>0</v>
      </c>
      <c r="AG491" s="5">
        <v>7.0000000000000007E-2</v>
      </c>
      <c r="AH491" s="6"/>
      <c r="AI491" s="6"/>
      <c r="AJ491" s="7">
        <v>0</v>
      </c>
      <c r="AK491" s="7">
        <v>0</v>
      </c>
      <c r="AL491" s="7">
        <v>0</v>
      </c>
      <c r="AM491" s="7">
        <v>0</v>
      </c>
      <c r="AN491" s="7">
        <v>0</v>
      </c>
      <c r="AO491" s="12"/>
      <c r="AP491" s="12"/>
      <c r="AQ491" s="12"/>
      <c r="AR491" s="12"/>
      <c r="AS491" s="12"/>
      <c r="AT491" s="12"/>
      <c r="AU491" s="12"/>
      <c r="AV491" s="12"/>
      <c r="AW491" s="12"/>
      <c r="AX491" s="12"/>
      <c r="AY491" s="12"/>
      <c r="AZ491" s="8"/>
    </row>
    <row r="492" spans="1:52" s="21" customFormat="1" ht="16.5" x14ac:dyDescent="0.25">
      <c r="A492" s="159" t="str">
        <f>_xlfn.XLOOKUP(Y492,Mapping!B:B,Mapping!J:J,"Not Found",0,1)</f>
        <v>Optimization</v>
      </c>
      <c r="B492" s="159" t="str">
        <f t="shared" si="42"/>
        <v>BEDBOptimization46121.9479166667</v>
      </c>
      <c r="C492" s="159"/>
      <c r="D492" s="159" t="str">
        <f t="shared" si="43"/>
        <v>CFM optimization2 OLAP exports</v>
      </c>
      <c r="E492" s="159" t="str">
        <f t="shared" si="44"/>
        <v>MRPBEDBOptimizationCFM optimization2 OLAP exports</v>
      </c>
      <c r="F492" s="159" t="str">
        <f t="shared" si="45"/>
        <v>MRPBEDBOptimization</v>
      </c>
      <c r="G492" s="218" t="s">
        <v>47</v>
      </c>
      <c r="H492" s="159" t="str">
        <f t="shared" si="46"/>
        <v>Completed</v>
      </c>
      <c r="I492" s="159" t="s">
        <v>47</v>
      </c>
      <c r="J492" s="159" t="str">
        <f t="shared" si="47"/>
        <v>MRPBEDBOptimizationCFM optimization2 OLAP exportsCFM optimization2 OLAP exports46121.947916666746121.9479166667</v>
      </c>
      <c r="K492" s="218" t="str">
        <f>IF(NOT(ISERROR(HLOOKUP(A492,'MCP-Tracker Old'!$10:$10,1,0))),"Y","N")</f>
        <v>N</v>
      </c>
      <c r="L492" s="159"/>
      <c r="M492" s="159"/>
      <c r="N492" s="159"/>
      <c r="O492" s="2">
        <v>2603</v>
      </c>
      <c r="P492" s="3" t="s">
        <v>382</v>
      </c>
      <c r="Q492" s="3" t="s">
        <v>383</v>
      </c>
      <c r="R492" s="3" t="s">
        <v>458</v>
      </c>
      <c r="S492" s="3" t="s">
        <v>459</v>
      </c>
      <c r="T492" s="4">
        <v>46121.947916666664</v>
      </c>
      <c r="U492" s="4">
        <v>46121.947916666664</v>
      </c>
      <c r="V492" s="4">
        <v>46121.947916666664</v>
      </c>
      <c r="W492" s="4" t="s">
        <v>42</v>
      </c>
      <c r="X492" s="3" t="s">
        <v>43</v>
      </c>
      <c r="Y492" s="4" t="s">
        <v>446</v>
      </c>
      <c r="Z492" s="2">
        <v>2</v>
      </c>
      <c r="AA492" s="3" t="s">
        <v>460</v>
      </c>
      <c r="AB492" s="5">
        <v>0</v>
      </c>
      <c r="AC492" s="5">
        <v>0</v>
      </c>
      <c r="AD492" s="5">
        <v>0</v>
      </c>
      <c r="AE492" s="5">
        <v>0</v>
      </c>
      <c r="AF492" s="5">
        <v>0</v>
      </c>
      <c r="AG492" s="5">
        <v>0</v>
      </c>
      <c r="AH492" s="6"/>
      <c r="AI492" s="6"/>
      <c r="AJ492" s="7">
        <v>0</v>
      </c>
      <c r="AK492" s="7">
        <v>0</v>
      </c>
      <c r="AL492" s="7">
        <v>0</v>
      </c>
      <c r="AM492" s="7">
        <v>0</v>
      </c>
      <c r="AN492" s="7">
        <v>0</v>
      </c>
      <c r="AO492" s="12"/>
      <c r="AP492" s="12"/>
      <c r="AQ492" s="12"/>
      <c r="AR492" s="12"/>
      <c r="AS492" s="12"/>
      <c r="AT492" s="12"/>
      <c r="AU492" s="12"/>
      <c r="AV492" s="12"/>
      <c r="AW492" s="12"/>
      <c r="AX492" s="12"/>
      <c r="AY492" s="12"/>
      <c r="AZ492" s="8"/>
    </row>
    <row r="493" spans="1:52" s="21" customFormat="1" ht="16.5" x14ac:dyDescent="0.25">
      <c r="A493" s="159" t="str">
        <f>_xlfn.XLOOKUP(Y493,Mapping!B:B,Mapping!J:J,"Not Found",0,1)</f>
        <v>Optimization</v>
      </c>
      <c r="B493" s="159" t="str">
        <f t="shared" si="42"/>
        <v>BEDBOptimization46121.9479166667</v>
      </c>
      <c r="C493" s="159"/>
      <c r="D493" s="159" t="str">
        <f t="shared" si="43"/>
        <v>Super Light Maintenance</v>
      </c>
      <c r="E493" s="159" t="str">
        <f t="shared" si="44"/>
        <v>MRPBEDBOptimizationSuper Light Maintenance</v>
      </c>
      <c r="F493" s="159" t="str">
        <f t="shared" si="45"/>
        <v>MRPBEDBOptimization</v>
      </c>
      <c r="G493" s="218" t="s">
        <v>47</v>
      </c>
      <c r="H493" s="159" t="str">
        <f t="shared" si="46"/>
        <v>Completed</v>
      </c>
      <c r="I493" s="159" t="s">
        <v>47</v>
      </c>
      <c r="J493" s="159" t="str">
        <f t="shared" si="47"/>
        <v>MRPBEDBOptimizationSuper Light MaintenanceSuper Light Maintenance46121.947916666746121.9493055556</v>
      </c>
      <c r="K493" s="218" t="str">
        <f>IF(NOT(ISERROR(HLOOKUP(A493,'MCP-Tracker Old'!$10:$10,1,0))),"Y","N")</f>
        <v>N</v>
      </c>
      <c r="L493" s="159"/>
      <c r="M493" s="159"/>
      <c r="N493" s="159"/>
      <c r="O493" s="2">
        <v>2603</v>
      </c>
      <c r="P493" s="3" t="s">
        <v>382</v>
      </c>
      <c r="Q493" s="3" t="s">
        <v>383</v>
      </c>
      <c r="R493" s="3" t="s">
        <v>448</v>
      </c>
      <c r="S493" s="3" t="s">
        <v>449</v>
      </c>
      <c r="T493" s="4">
        <v>46121.947916666664</v>
      </c>
      <c r="U493" s="4">
        <v>46121.949305555558</v>
      </c>
      <c r="V493" s="4">
        <v>46121.949305555558</v>
      </c>
      <c r="W493" s="4" t="s">
        <v>42</v>
      </c>
      <c r="X493" s="3" t="s">
        <v>43</v>
      </c>
      <c r="Y493" s="4" t="s">
        <v>446</v>
      </c>
      <c r="Z493" s="2">
        <v>5</v>
      </c>
      <c r="AA493" s="3" t="s">
        <v>450</v>
      </c>
      <c r="AB493" s="5">
        <v>0.03</v>
      </c>
      <c r="AC493" s="5">
        <v>0</v>
      </c>
      <c r="AD493" s="5">
        <v>0.03</v>
      </c>
      <c r="AE493" s="5">
        <v>0</v>
      </c>
      <c r="AF493" s="5">
        <v>0</v>
      </c>
      <c r="AG493" s="5">
        <v>0.03</v>
      </c>
      <c r="AH493" s="6"/>
      <c r="AI493" s="6"/>
      <c r="AJ493" s="7">
        <v>0</v>
      </c>
      <c r="AK493" s="7">
        <v>0</v>
      </c>
      <c r="AL493" s="7">
        <v>0</v>
      </c>
      <c r="AM493" s="7">
        <v>0</v>
      </c>
      <c r="AN493" s="7">
        <v>0</v>
      </c>
      <c r="AO493" s="12"/>
      <c r="AP493" s="12"/>
      <c r="AQ493" s="12"/>
      <c r="AR493" s="12"/>
      <c r="AS493" s="12"/>
      <c r="AT493" s="12"/>
      <c r="AU493" s="12"/>
      <c r="AV493" s="12"/>
      <c r="AW493" s="12"/>
      <c r="AX493" s="12"/>
      <c r="AY493" s="12"/>
      <c r="AZ493" s="8"/>
    </row>
    <row r="494" spans="1:52" s="21" customFormat="1" ht="16.5" x14ac:dyDescent="0.25">
      <c r="A494" s="159" t="str">
        <f>_xlfn.XLOOKUP(Y494,Mapping!B:B,Mapping!J:J,"Not Found",0,1)</f>
        <v>Optimization</v>
      </c>
      <c r="B494" s="159" t="str">
        <f t="shared" si="42"/>
        <v>BEDBOptimization46121.9493055556</v>
      </c>
      <c r="C494" s="159"/>
      <c r="D494" s="159" t="str">
        <f t="shared" si="43"/>
        <v>RoS/RIOD optimization</v>
      </c>
      <c r="E494" s="159" t="str">
        <f t="shared" si="44"/>
        <v>MRPBEDBOptimizationRoS/RIOD optimization</v>
      </c>
      <c r="F494" s="159" t="str">
        <f t="shared" si="45"/>
        <v>MRPBEDBOptimization</v>
      </c>
      <c r="G494" s="218" t="s">
        <v>47</v>
      </c>
      <c r="H494" s="159" t="str">
        <f t="shared" si="46"/>
        <v>Completed</v>
      </c>
      <c r="I494" s="159" t="s">
        <v>47</v>
      </c>
      <c r="J494" s="159" t="str">
        <f t="shared" si="47"/>
        <v>MRPBEDBOptimizationRoS/RIOD optimizationRoS/RIOD optimization46121.949305555646122.0118055556</v>
      </c>
      <c r="K494" s="218" t="str">
        <f>IF(NOT(ISERROR(HLOOKUP(A494,'MCP-Tracker Old'!$10:$10,1,0))),"Y","N")</f>
        <v>N</v>
      </c>
      <c r="L494" s="159"/>
      <c r="M494" s="159"/>
      <c r="N494" s="159"/>
      <c r="O494" s="2">
        <v>2603</v>
      </c>
      <c r="P494" s="3" t="s">
        <v>382</v>
      </c>
      <c r="Q494" s="3" t="s">
        <v>383</v>
      </c>
      <c r="R494" s="3" t="s">
        <v>462</v>
      </c>
      <c r="S494" s="3" t="s">
        <v>463</v>
      </c>
      <c r="T494" s="4">
        <v>46121.949305555558</v>
      </c>
      <c r="U494" s="4">
        <v>46122.011805555558</v>
      </c>
      <c r="V494" s="4">
        <v>46122.011805555558</v>
      </c>
      <c r="W494" s="4" t="s">
        <v>42</v>
      </c>
      <c r="X494" s="3" t="s">
        <v>43</v>
      </c>
      <c r="Y494" s="4" t="s">
        <v>446</v>
      </c>
      <c r="Z494" s="2">
        <v>1</v>
      </c>
      <c r="AA494" s="3" t="s">
        <v>465</v>
      </c>
      <c r="AB494" s="5">
        <v>1.5</v>
      </c>
      <c r="AC494" s="5">
        <v>0</v>
      </c>
      <c r="AD494" s="5">
        <v>1.5</v>
      </c>
      <c r="AE494" s="5">
        <v>0</v>
      </c>
      <c r="AF494" s="5">
        <v>0</v>
      </c>
      <c r="AG494" s="5">
        <v>1.5</v>
      </c>
      <c r="AH494" s="6"/>
      <c r="AI494" s="6"/>
      <c r="AJ494" s="7">
        <v>0</v>
      </c>
      <c r="AK494" s="7">
        <v>0</v>
      </c>
      <c r="AL494" s="7">
        <v>0</v>
      </c>
      <c r="AM494" s="7">
        <v>0</v>
      </c>
      <c r="AN494" s="7">
        <v>0</v>
      </c>
      <c r="AO494" s="12"/>
      <c r="AP494" s="12"/>
      <c r="AQ494" s="12"/>
      <c r="AR494" s="12"/>
      <c r="AS494" s="12"/>
      <c r="AT494" s="12"/>
      <c r="AU494" s="12"/>
      <c r="AV494" s="12"/>
      <c r="AW494" s="12"/>
      <c r="AX494" s="12"/>
      <c r="AY494" s="12"/>
      <c r="AZ494" s="8"/>
    </row>
    <row r="495" spans="1:52" s="21" customFormat="1" ht="16.5" x14ac:dyDescent="0.25">
      <c r="A495" s="159" t="str">
        <f>_xlfn.XLOOKUP(Y495,Mapping!B:B,Mapping!J:J,"Not Found",0,1)</f>
        <v>Optimization</v>
      </c>
      <c r="B495" s="159" t="str">
        <f t="shared" si="42"/>
        <v>BEDBOptimization46122.0118055556</v>
      </c>
      <c r="C495" s="159"/>
      <c r="D495" s="159" t="str">
        <f t="shared" si="43"/>
        <v>Super Light Maintenance</v>
      </c>
      <c r="E495" s="159" t="str">
        <f t="shared" si="44"/>
        <v>MRPBEDBOptimizationSuper Light Maintenance</v>
      </c>
      <c r="F495" s="159" t="str">
        <f t="shared" si="45"/>
        <v>MRPBEDBOptimization</v>
      </c>
      <c r="G495" s="218" t="s">
        <v>47</v>
      </c>
      <c r="H495" s="159" t="str">
        <f t="shared" si="46"/>
        <v>Completed</v>
      </c>
      <c r="I495" s="159" t="s">
        <v>47</v>
      </c>
      <c r="J495" s="159" t="str">
        <f t="shared" si="47"/>
        <v>MRPBEDBOptimizationSuper Light MaintenanceSuper Light Maintenance46122.011805555646122.0145833333</v>
      </c>
      <c r="K495" s="218" t="str">
        <f>IF(NOT(ISERROR(HLOOKUP(A495,'MCP-Tracker Old'!$10:$10,1,0))),"Y","N")</f>
        <v>N</v>
      </c>
      <c r="L495" s="159"/>
      <c r="M495" s="159"/>
      <c r="N495" s="159"/>
      <c r="O495" s="2">
        <v>2603</v>
      </c>
      <c r="P495" s="3" t="s">
        <v>382</v>
      </c>
      <c r="Q495" s="3" t="s">
        <v>383</v>
      </c>
      <c r="R495" s="3" t="s">
        <v>448</v>
      </c>
      <c r="S495" s="3" t="s">
        <v>449</v>
      </c>
      <c r="T495" s="4">
        <v>46122.011805555558</v>
      </c>
      <c r="U495" s="4">
        <v>46122.01458333333</v>
      </c>
      <c r="V495" s="4">
        <v>46122.01458333333</v>
      </c>
      <c r="W495" s="4" t="s">
        <v>42</v>
      </c>
      <c r="X495" s="3" t="s">
        <v>43</v>
      </c>
      <c r="Y495" s="4" t="s">
        <v>446</v>
      </c>
      <c r="Z495" s="2">
        <v>6</v>
      </c>
      <c r="AA495" s="3" t="s">
        <v>450</v>
      </c>
      <c r="AB495" s="5">
        <v>7.0000000000000007E-2</v>
      </c>
      <c r="AC495" s="5">
        <v>0</v>
      </c>
      <c r="AD495" s="5">
        <v>7.0000000000000007E-2</v>
      </c>
      <c r="AE495" s="5">
        <v>0</v>
      </c>
      <c r="AF495" s="5">
        <v>0</v>
      </c>
      <c r="AG495" s="5">
        <v>7.0000000000000007E-2</v>
      </c>
      <c r="AH495" s="6"/>
      <c r="AI495" s="6"/>
      <c r="AJ495" s="7">
        <v>0</v>
      </c>
      <c r="AK495" s="7">
        <v>0</v>
      </c>
      <c r="AL495" s="7">
        <v>0</v>
      </c>
      <c r="AM495" s="7">
        <v>0</v>
      </c>
      <c r="AN495" s="7">
        <v>0</v>
      </c>
      <c r="AO495" s="12"/>
      <c r="AP495" s="12"/>
      <c r="AQ495" s="12"/>
      <c r="AR495" s="12"/>
      <c r="AS495" s="12"/>
      <c r="AT495" s="12"/>
      <c r="AU495" s="12"/>
      <c r="AV495" s="12"/>
      <c r="AW495" s="12"/>
      <c r="AX495" s="12"/>
      <c r="AY495" s="12"/>
      <c r="AZ495" s="8"/>
    </row>
    <row r="496" spans="1:52" s="21" customFormat="1" ht="16.5" x14ac:dyDescent="0.25">
      <c r="A496" s="159" t="str">
        <f>_xlfn.XLOOKUP(Y496,Mapping!B:B,Mapping!J:J,"Not Found",0,1)</f>
        <v>Optimization</v>
      </c>
      <c r="B496" s="159" t="str">
        <f t="shared" si="42"/>
        <v>BEDBOptimization46122.0145833333</v>
      </c>
      <c r="C496" s="159"/>
      <c r="D496" s="159" t="str">
        <f t="shared" si="43"/>
        <v>RoS/RIOD optimization OLAP exports</v>
      </c>
      <c r="E496" s="159" t="str">
        <f t="shared" si="44"/>
        <v>MRPBEDBOptimizationRoS/RIOD optimization OLAP exports</v>
      </c>
      <c r="F496" s="159" t="str">
        <f t="shared" si="45"/>
        <v>MRPBEDBOptimization</v>
      </c>
      <c r="G496" s="218" t="s">
        <v>47</v>
      </c>
      <c r="H496" s="159" t="str">
        <f t="shared" si="46"/>
        <v>Completed</v>
      </c>
      <c r="I496" s="159" t="s">
        <v>47</v>
      </c>
      <c r="J496" s="159" t="str">
        <f t="shared" si="47"/>
        <v>MRPBEDBOptimizationRoS/RIOD optimization OLAP exportsRoS/RIOD optimization OLAP exports46122.014583333346122.0145833333</v>
      </c>
      <c r="K496" s="218" t="str">
        <f>IF(NOT(ISERROR(HLOOKUP(A496,'MCP-Tracker Old'!$10:$10,1,0))),"Y","N")</f>
        <v>N</v>
      </c>
      <c r="L496" s="159"/>
      <c r="M496" s="159"/>
      <c r="N496" s="159"/>
      <c r="O496" s="2">
        <v>2603</v>
      </c>
      <c r="P496" s="3" t="s">
        <v>382</v>
      </c>
      <c r="Q496" s="3" t="s">
        <v>383</v>
      </c>
      <c r="R496" s="3" t="s">
        <v>466</v>
      </c>
      <c r="S496" s="3" t="s">
        <v>467</v>
      </c>
      <c r="T496" s="4">
        <v>46122.01458333333</v>
      </c>
      <c r="U496" s="4">
        <v>46122.01458333333</v>
      </c>
      <c r="V496" s="4">
        <v>46122.01458333333</v>
      </c>
      <c r="W496" s="4" t="s">
        <v>42</v>
      </c>
      <c r="X496" s="3" t="s">
        <v>43</v>
      </c>
      <c r="Y496" s="4" t="s">
        <v>446</v>
      </c>
      <c r="Z496" s="2">
        <v>1</v>
      </c>
      <c r="AA496" s="3" t="s">
        <v>468</v>
      </c>
      <c r="AB496" s="5">
        <v>0</v>
      </c>
      <c r="AC496" s="5">
        <v>0</v>
      </c>
      <c r="AD496" s="5">
        <v>0</v>
      </c>
      <c r="AE496" s="5">
        <v>0</v>
      </c>
      <c r="AF496" s="5">
        <v>0</v>
      </c>
      <c r="AG496" s="5">
        <v>0</v>
      </c>
      <c r="AH496" s="6"/>
      <c r="AI496" s="6"/>
      <c r="AJ496" s="7">
        <v>0</v>
      </c>
      <c r="AK496" s="7">
        <v>0</v>
      </c>
      <c r="AL496" s="7">
        <v>0</v>
      </c>
      <c r="AM496" s="7">
        <v>0</v>
      </c>
      <c r="AN496" s="7">
        <v>0</v>
      </c>
      <c r="AO496" s="12"/>
      <c r="AP496" s="12"/>
      <c r="AQ496" s="12"/>
      <c r="AR496" s="12"/>
      <c r="AS496" s="12"/>
      <c r="AT496" s="12"/>
      <c r="AU496" s="12"/>
      <c r="AV496" s="12"/>
      <c r="AW496" s="12"/>
      <c r="AX496" s="12"/>
      <c r="AY496" s="12"/>
      <c r="AZ496" s="8"/>
    </row>
    <row r="497" spans="1:52" s="21" customFormat="1" ht="16.5" x14ac:dyDescent="0.25">
      <c r="A497" s="159" t="str">
        <f>_xlfn.XLOOKUP(Y497,Mapping!B:B,Mapping!J:J,"Not Found",0,1)</f>
        <v>Optimization</v>
      </c>
      <c r="B497" s="159" t="str">
        <f t="shared" si="42"/>
        <v>BEDBOptimization46122.0145833333</v>
      </c>
      <c r="C497" s="159"/>
      <c r="D497" s="159" t="str">
        <f t="shared" si="43"/>
        <v>Super Light Maintenance</v>
      </c>
      <c r="E497" s="159" t="str">
        <f t="shared" si="44"/>
        <v>MRPBEDBOptimizationSuper Light Maintenance</v>
      </c>
      <c r="F497" s="159" t="str">
        <f t="shared" si="45"/>
        <v>MRPBEDBOptimization</v>
      </c>
      <c r="G497" s="218" t="s">
        <v>47</v>
      </c>
      <c r="H497" s="159" t="str">
        <f t="shared" si="46"/>
        <v>Completed</v>
      </c>
      <c r="I497" s="159" t="s">
        <v>47</v>
      </c>
      <c r="J497" s="159" t="str">
        <f t="shared" si="47"/>
        <v>MRPBEDBOptimizationSuper Light MaintenanceSuper Light Maintenance46122.014583333346122.0173611111</v>
      </c>
      <c r="K497" s="218" t="str">
        <f>IF(NOT(ISERROR(HLOOKUP(A497,'MCP-Tracker Old'!$10:$10,1,0))),"Y","N")</f>
        <v>N</v>
      </c>
      <c r="L497" s="159"/>
      <c r="M497" s="159"/>
      <c r="N497" s="159"/>
      <c r="O497" s="2">
        <v>2603</v>
      </c>
      <c r="P497" s="3" t="s">
        <v>382</v>
      </c>
      <c r="Q497" s="3" t="s">
        <v>383</v>
      </c>
      <c r="R497" s="3" t="s">
        <v>448</v>
      </c>
      <c r="S497" s="3" t="s">
        <v>449</v>
      </c>
      <c r="T497" s="4">
        <v>46122.01458333333</v>
      </c>
      <c r="U497" s="4">
        <v>46122.017361111109</v>
      </c>
      <c r="V497" s="4">
        <v>46122.017361111109</v>
      </c>
      <c r="W497" s="4" t="s">
        <v>42</v>
      </c>
      <c r="X497" s="3" t="s">
        <v>43</v>
      </c>
      <c r="Y497" s="235" t="s">
        <v>446</v>
      </c>
      <c r="Z497" s="2">
        <v>7</v>
      </c>
      <c r="AA497" s="235" t="s">
        <v>450</v>
      </c>
      <c r="AB497" s="5">
        <v>7.0000000000000007E-2</v>
      </c>
      <c r="AC497" s="5">
        <v>0</v>
      </c>
      <c r="AD497" s="5">
        <v>7.0000000000000007E-2</v>
      </c>
      <c r="AE497" s="5">
        <v>0</v>
      </c>
      <c r="AF497" s="5">
        <v>0</v>
      </c>
      <c r="AG497" s="5">
        <v>7.0000000000000007E-2</v>
      </c>
      <c r="AH497" s="6"/>
      <c r="AI497" s="6"/>
      <c r="AJ497" s="7">
        <v>0</v>
      </c>
      <c r="AK497" s="7">
        <v>0</v>
      </c>
      <c r="AL497" s="7">
        <v>0</v>
      </c>
      <c r="AM497" s="7">
        <v>0</v>
      </c>
      <c r="AN497" s="7">
        <v>0</v>
      </c>
      <c r="AO497" s="12"/>
      <c r="AP497" s="12"/>
      <c r="AQ497" s="12"/>
      <c r="AR497" s="12"/>
      <c r="AS497" s="12"/>
      <c r="AT497" s="12"/>
      <c r="AU497" s="12"/>
      <c r="AV497" s="12"/>
      <c r="AW497" s="12"/>
      <c r="AX497" s="12"/>
      <c r="AY497" s="12"/>
      <c r="AZ497" s="8"/>
    </row>
    <row r="498" spans="1:52" s="21" customFormat="1" ht="16.5" x14ac:dyDescent="0.25">
      <c r="A498" s="159" t="str">
        <f>_xlfn.XLOOKUP(Y498,Mapping!B:B,Mapping!J:J,"Not Found",0,1)</f>
        <v>Optimization</v>
      </c>
      <c r="B498" s="159" t="str">
        <f t="shared" si="42"/>
        <v>BEDBOptimization46122.0173611111</v>
      </c>
      <c r="C498" s="159"/>
      <c r="D498" s="159" t="str">
        <f t="shared" si="43"/>
        <v>RoM optimization</v>
      </c>
      <c r="E498" s="159" t="str">
        <f t="shared" si="44"/>
        <v>MRPBEDBOptimizationRoM optimization</v>
      </c>
      <c r="F498" s="159" t="str">
        <f t="shared" si="45"/>
        <v>MRPBEDBOptimization</v>
      </c>
      <c r="G498" s="218" t="s">
        <v>47</v>
      </c>
      <c r="H498" s="159" t="str">
        <f t="shared" si="46"/>
        <v>Completed</v>
      </c>
      <c r="I498" s="159" t="s">
        <v>47</v>
      </c>
      <c r="J498" s="159" t="str">
        <f t="shared" si="47"/>
        <v>MRPBEDBOptimizationRoM optimizationRoM optimization46122.017361111146122.0743055556</v>
      </c>
      <c r="K498" s="218" t="str">
        <f>IF(NOT(ISERROR(HLOOKUP(A498,'MCP-Tracker Old'!$10:$10,1,0))),"Y","N")</f>
        <v>N</v>
      </c>
      <c r="L498" s="159"/>
      <c r="M498" s="159"/>
      <c r="N498" s="159"/>
      <c r="O498" s="2">
        <v>2603</v>
      </c>
      <c r="P498" s="3" t="s">
        <v>382</v>
      </c>
      <c r="Q498" s="3" t="s">
        <v>383</v>
      </c>
      <c r="R498" s="3" t="s">
        <v>469</v>
      </c>
      <c r="S498" s="3" t="s">
        <v>470</v>
      </c>
      <c r="T498" s="4">
        <v>46122.017361111109</v>
      </c>
      <c r="U498" s="4">
        <v>46122.074305555558</v>
      </c>
      <c r="V498" s="4">
        <v>46122.074305555558</v>
      </c>
      <c r="W498" s="4" t="s">
        <v>42</v>
      </c>
      <c r="X498" s="3" t="s">
        <v>43</v>
      </c>
      <c r="Y498" s="4" t="s">
        <v>446</v>
      </c>
      <c r="Z498" s="2">
        <v>1</v>
      </c>
      <c r="AA498" s="3" t="s">
        <v>471</v>
      </c>
      <c r="AB498" s="5">
        <v>1.37</v>
      </c>
      <c r="AC498" s="5">
        <v>0</v>
      </c>
      <c r="AD498" s="5">
        <v>1.37</v>
      </c>
      <c r="AE498" s="5">
        <v>0</v>
      </c>
      <c r="AF498" s="5">
        <v>0</v>
      </c>
      <c r="AG498" s="5">
        <v>1.37</v>
      </c>
      <c r="AH498" s="6"/>
      <c r="AI498" s="6"/>
      <c r="AJ498" s="7">
        <v>0</v>
      </c>
      <c r="AK498" s="7">
        <v>0</v>
      </c>
      <c r="AL498" s="7">
        <v>0</v>
      </c>
      <c r="AM498" s="7">
        <v>0</v>
      </c>
      <c r="AN498" s="7">
        <v>0</v>
      </c>
      <c r="AO498" s="12"/>
      <c r="AP498" s="12"/>
      <c r="AQ498" s="12"/>
      <c r="AR498" s="12"/>
      <c r="AS498" s="12"/>
      <c r="AT498" s="12"/>
      <c r="AU498" s="12"/>
      <c r="AV498" s="12"/>
      <c r="AW498" s="12"/>
      <c r="AX498" s="12"/>
      <c r="AY498" s="12"/>
      <c r="AZ498" s="8"/>
    </row>
    <row r="499" spans="1:52" s="21" customFormat="1" ht="16.5" x14ac:dyDescent="0.25">
      <c r="A499" s="159" t="str">
        <f>_xlfn.XLOOKUP(Y499,Mapping!B:B,Mapping!J:J,"Not Found",0,1)</f>
        <v>Load Market</v>
      </c>
      <c r="B499" s="159" t="str">
        <f t="shared" si="42"/>
        <v>ITDBLoad Market46122.0388888889</v>
      </c>
      <c r="C499" s="159"/>
      <c r="D499" s="159" t="str">
        <f t="shared" si="43"/>
        <v>load Market</v>
      </c>
      <c r="E499" s="159" t="str">
        <f t="shared" si="44"/>
        <v>MRPITDBLoad Marketload Market</v>
      </c>
      <c r="F499" s="159" t="str">
        <f t="shared" si="45"/>
        <v>MRPITDBLoad Market</v>
      </c>
      <c r="G499" s="218" t="s">
        <v>47</v>
      </c>
      <c r="H499" s="159" t="str">
        <f t="shared" si="46"/>
        <v>Completed</v>
      </c>
      <c r="I499" s="159" t="s">
        <v>47</v>
      </c>
      <c r="J499" s="159" t="str">
        <f t="shared" si="47"/>
        <v>MRPITDBLoad Marketload Marketload Market46122.038888888946122.0652777778</v>
      </c>
      <c r="K499" s="218" t="str">
        <f>IF(NOT(ISERROR(HLOOKUP(A499,'MCP-Tracker Old'!$10:$10,1,0))),"Y","N")</f>
        <v>N</v>
      </c>
      <c r="L499" s="159"/>
      <c r="M499" s="159"/>
      <c r="N499" s="159"/>
      <c r="O499" s="2">
        <v>2603</v>
      </c>
      <c r="P499" s="3" t="s">
        <v>496</v>
      </c>
      <c r="Q499" s="3" t="s">
        <v>383</v>
      </c>
      <c r="R499" s="3" t="s">
        <v>394</v>
      </c>
      <c r="S499" s="3" t="s">
        <v>395</v>
      </c>
      <c r="T499" s="4">
        <v>46122.038888888892</v>
      </c>
      <c r="U499" s="4">
        <v>46122.06527777778</v>
      </c>
      <c r="V499" s="4">
        <v>46122.087500000001</v>
      </c>
      <c r="W499" s="4" t="s">
        <v>42</v>
      </c>
      <c r="X499" s="3" t="s">
        <v>43</v>
      </c>
      <c r="Y499" s="4" t="s">
        <v>499</v>
      </c>
      <c r="Z499" s="2">
        <v>1</v>
      </c>
      <c r="AA499" s="3" t="s">
        <v>397</v>
      </c>
      <c r="AB499" s="5">
        <v>0.63</v>
      </c>
      <c r="AC499" s="5">
        <v>0</v>
      </c>
      <c r="AD499" s="5">
        <v>0.63</v>
      </c>
      <c r="AE499" s="5">
        <v>0</v>
      </c>
      <c r="AF499" s="5">
        <v>0</v>
      </c>
      <c r="AG499" s="5">
        <v>0.63</v>
      </c>
      <c r="AH499" s="6"/>
      <c r="AI499" s="6"/>
      <c r="AJ499" s="7">
        <v>0</v>
      </c>
      <c r="AK499" s="7">
        <v>0</v>
      </c>
      <c r="AL499" s="7">
        <v>0</v>
      </c>
      <c r="AM499" s="7">
        <v>0</v>
      </c>
      <c r="AN499" s="7">
        <v>0</v>
      </c>
      <c r="AO499" s="12"/>
      <c r="AP499" s="12"/>
      <c r="AQ499" s="12"/>
      <c r="AR499" s="12"/>
      <c r="AS499" s="12"/>
      <c r="AT499" s="12"/>
      <c r="AU499" s="12"/>
      <c r="AV499" s="12"/>
      <c r="AW499" s="12"/>
      <c r="AX499" s="12"/>
      <c r="AY499" s="12"/>
      <c r="AZ499" s="8"/>
    </row>
    <row r="500" spans="1:52" s="21" customFormat="1" ht="16.5" x14ac:dyDescent="0.25">
      <c r="A500" s="159" t="str">
        <f>_xlfn.XLOOKUP(Y500,Mapping!B:B,Mapping!J:J,"Not Found",0,1)</f>
        <v>KR</v>
      </c>
      <c r="B500" s="159" t="str">
        <f t="shared" si="42"/>
        <v>RODBKR46122.0458333333</v>
      </c>
      <c r="C500" s="159"/>
      <c r="D500" s="159" t="str">
        <f t="shared" si="43"/>
        <v>bpv-kr valuation exports</v>
      </c>
      <c r="E500" s="159" t="str">
        <f t="shared" si="44"/>
        <v>MCPRODBKRbpv-kr valuation exports</v>
      </c>
      <c r="F500" s="159" t="str">
        <f t="shared" si="45"/>
        <v>MCPRODBKR</v>
      </c>
      <c r="G500" s="218" t="s">
        <v>47</v>
      </c>
      <c r="H500" s="159" t="str">
        <f t="shared" si="46"/>
        <v>Completed</v>
      </c>
      <c r="I500" s="159" t="s">
        <v>47</v>
      </c>
      <c r="J500" s="159" t="str">
        <f t="shared" si="47"/>
        <v>MCPRODBKRbpv-kr valuation exportsbpv-kr valuation exports46122.045833333346122.0458333333</v>
      </c>
      <c r="K500" s="218" t="str">
        <f>IF(NOT(ISERROR(HLOOKUP(A500,'MCP-Tracker Old'!$10:$10,1,0))),"Y","N")</f>
        <v>Y</v>
      </c>
      <c r="L500" s="159"/>
      <c r="M500" s="159"/>
      <c r="N500" s="159"/>
      <c r="O500" s="2">
        <v>2603</v>
      </c>
      <c r="P500" s="3" t="s">
        <v>326</v>
      </c>
      <c r="Q500" s="3" t="s">
        <v>39</v>
      </c>
      <c r="R500" s="3" t="s">
        <v>352</v>
      </c>
      <c r="S500" s="3" t="s">
        <v>353</v>
      </c>
      <c r="T500" s="4">
        <v>46122.04583333333</v>
      </c>
      <c r="U500" s="4">
        <v>46122.04583333333</v>
      </c>
      <c r="V500" s="4" t="s">
        <v>42</v>
      </c>
      <c r="W500" s="4" t="s">
        <v>42</v>
      </c>
      <c r="X500" s="3" t="s">
        <v>43</v>
      </c>
      <c r="Y500" s="4" t="s">
        <v>351</v>
      </c>
      <c r="Z500" s="2">
        <v>1</v>
      </c>
      <c r="AA500" s="3" t="s">
        <v>354</v>
      </c>
      <c r="AB500" s="5">
        <v>0</v>
      </c>
      <c r="AC500" s="5">
        <v>0</v>
      </c>
      <c r="AD500" s="5">
        <v>0</v>
      </c>
      <c r="AE500" s="5">
        <v>0</v>
      </c>
      <c r="AF500" s="5">
        <v>0</v>
      </c>
      <c r="AG500" s="5">
        <v>0</v>
      </c>
      <c r="AH500" s="6"/>
      <c r="AI500" s="6"/>
      <c r="AJ500" s="7">
        <v>0</v>
      </c>
      <c r="AK500" s="7">
        <v>0</v>
      </c>
      <c r="AL500" s="7">
        <v>0</v>
      </c>
      <c r="AM500" s="7">
        <v>0</v>
      </c>
      <c r="AN500" s="7">
        <v>0</v>
      </c>
      <c r="AO500" s="12"/>
      <c r="AP500" s="12"/>
      <c r="AQ500" s="12"/>
      <c r="AR500" s="12"/>
      <c r="AS500" s="12"/>
      <c r="AT500" s="12"/>
      <c r="AU500" s="12"/>
      <c r="AV500" s="12"/>
      <c r="AW500" s="12"/>
      <c r="AX500" s="12"/>
      <c r="AY500" s="12"/>
      <c r="AZ500" s="8"/>
    </row>
    <row r="501" spans="1:52" s="21" customFormat="1" ht="16.5" x14ac:dyDescent="0.25">
      <c r="A501" s="159" t="str">
        <f>_xlfn.XLOOKUP(Y501,Mapping!B:B,Mapping!J:J,"Not Found",0,1)</f>
        <v>PDCE</v>
      </c>
      <c r="B501" s="159" t="str">
        <f t="shared" si="42"/>
        <v>PLDBPDCE46122.0458333333</v>
      </c>
      <c r="C501" s="159"/>
      <c r="D501" s="159" t="str">
        <f t="shared" si="43"/>
        <v>PDCE report QTR OLAP exports</v>
      </c>
      <c r="E501" s="159" t="str">
        <f t="shared" si="44"/>
        <v>MCPPLDBPDCEPDCE report QTR OLAP exports</v>
      </c>
      <c r="F501" s="159" t="str">
        <f t="shared" si="45"/>
        <v>MCPPLDBPDCE</v>
      </c>
      <c r="G501" s="218" t="s">
        <v>47</v>
      </c>
      <c r="H501" s="159" t="str">
        <f t="shared" si="46"/>
        <v>Completed</v>
      </c>
      <c r="I501" s="159" t="s">
        <v>47</v>
      </c>
      <c r="J501" s="159" t="str">
        <f t="shared" si="47"/>
        <v>MCPPLDBPDCEPDCE report QTR OLAP exportsPDCE report QTR OLAP exports46122.045833333346122.0701388889</v>
      </c>
      <c r="K501" s="218" t="str">
        <f>IF(NOT(ISERROR(HLOOKUP(A501,'MCP-Tracker Old'!$10:$10,1,0))),"Y","N")</f>
        <v>N</v>
      </c>
      <c r="L501" s="159"/>
      <c r="M501" s="159"/>
      <c r="N501" s="159"/>
      <c r="O501" s="2">
        <v>2603</v>
      </c>
      <c r="P501" s="3" t="s">
        <v>1626</v>
      </c>
      <c r="Q501" s="3" t="s">
        <v>39</v>
      </c>
      <c r="R501" s="3" t="s">
        <v>3817</v>
      </c>
      <c r="S501" s="3" t="s">
        <v>3818</v>
      </c>
      <c r="T501" s="4">
        <v>46122.04583333333</v>
      </c>
      <c r="U501" s="4">
        <v>46122.070138888892</v>
      </c>
      <c r="V501" s="4">
        <v>46122.087500000001</v>
      </c>
      <c r="W501" s="4" t="s">
        <v>42</v>
      </c>
      <c r="X501" s="3" t="s">
        <v>43</v>
      </c>
      <c r="Y501" s="4" t="s">
        <v>3819</v>
      </c>
      <c r="Z501" s="2">
        <v>1</v>
      </c>
      <c r="AA501" s="3" t="s">
        <v>3820</v>
      </c>
      <c r="AB501" s="5">
        <v>0.57999999999999996</v>
      </c>
      <c r="AC501" s="5">
        <v>0</v>
      </c>
      <c r="AD501" s="5">
        <v>0.57999999999999996</v>
      </c>
      <c r="AE501" s="5">
        <v>0</v>
      </c>
      <c r="AF501" s="5">
        <v>0</v>
      </c>
      <c r="AG501" s="5">
        <v>0.57999999999999996</v>
      </c>
      <c r="AH501" s="6"/>
      <c r="AI501" s="6"/>
      <c r="AJ501" s="7">
        <v>0</v>
      </c>
      <c r="AK501" s="7">
        <v>0</v>
      </c>
      <c r="AL501" s="7">
        <v>0</v>
      </c>
      <c r="AM501" s="7">
        <v>0</v>
      </c>
      <c r="AN501" s="7">
        <v>0</v>
      </c>
      <c r="AO501" s="12"/>
      <c r="AP501" s="12"/>
      <c r="AQ501" s="12"/>
      <c r="AR501" s="12"/>
      <c r="AS501" s="12"/>
      <c r="AT501" s="12"/>
      <c r="AU501" s="12"/>
      <c r="AV501" s="12"/>
      <c r="AW501" s="12"/>
      <c r="AX501" s="12"/>
      <c r="AY501" s="12"/>
      <c r="AZ501" s="8"/>
    </row>
    <row r="502" spans="1:52" s="21" customFormat="1" ht="16.5" x14ac:dyDescent="0.25">
      <c r="A502" s="159" t="str">
        <f>_xlfn.XLOOKUP(Y502,Mapping!B:B,Mapping!J:J,"Not Found",0,1)</f>
        <v>Valuation (NPV)</v>
      </c>
      <c r="B502" s="159" t="str">
        <f t="shared" si="42"/>
        <v>NLRBValuation (NPV)46122.0506944444</v>
      </c>
      <c r="C502" s="159"/>
      <c r="D502" s="159" t="str">
        <f t="shared" si="43"/>
        <v>export to ara</v>
      </c>
      <c r="E502" s="159" t="str">
        <f t="shared" si="44"/>
        <v>MCPNLRBValuation (NPV)export to ara</v>
      </c>
      <c r="F502" s="159" t="str">
        <f t="shared" si="45"/>
        <v>MCPNLRBValuation (NPV)</v>
      </c>
      <c r="G502" s="218" t="s">
        <v>47</v>
      </c>
      <c r="H502" s="159" t="str">
        <f t="shared" si="46"/>
        <v>Completed</v>
      </c>
      <c r="I502" s="159" t="s">
        <v>47</v>
      </c>
      <c r="J502" s="159" t="str">
        <f t="shared" si="47"/>
        <v>MCPNLRBValuation (NPV)export to araexport to ara46122.050694444446122.0513888889</v>
      </c>
      <c r="K502" s="218" t="str">
        <f>IF(NOT(ISERROR(HLOOKUP(A502,'MCP-Tracker Old'!$10:$10,1,0))),"Y","N")</f>
        <v>Y</v>
      </c>
      <c r="L502" s="159"/>
      <c r="M502" s="159"/>
      <c r="N502" s="159"/>
      <c r="O502" s="2">
        <v>2603</v>
      </c>
      <c r="P502" s="3" t="s">
        <v>1423</v>
      </c>
      <c r="Q502" s="3" t="s">
        <v>39</v>
      </c>
      <c r="R502" s="3" t="s">
        <v>89</v>
      </c>
      <c r="S502" s="3" t="s">
        <v>90</v>
      </c>
      <c r="T502" s="4">
        <v>46122.050694444442</v>
      </c>
      <c r="U502" s="4">
        <v>46122.051388888889</v>
      </c>
      <c r="V502" s="4">
        <v>46122.051388888889</v>
      </c>
      <c r="W502" s="4" t="s">
        <v>42</v>
      </c>
      <c r="X502" s="3" t="s">
        <v>43</v>
      </c>
      <c r="Y502" s="4" t="s">
        <v>1440</v>
      </c>
      <c r="Z502" s="2">
        <v>1</v>
      </c>
      <c r="AA502" s="3" t="s">
        <v>91</v>
      </c>
      <c r="AB502" s="5">
        <v>0.02</v>
      </c>
      <c r="AC502" s="5">
        <v>0</v>
      </c>
      <c r="AD502" s="5">
        <v>0.02</v>
      </c>
      <c r="AE502" s="5">
        <v>0</v>
      </c>
      <c r="AF502" s="5">
        <v>0</v>
      </c>
      <c r="AG502" s="5">
        <v>0.02</v>
      </c>
      <c r="AH502" s="6"/>
      <c r="AI502" s="6"/>
      <c r="AJ502" s="7">
        <v>0</v>
      </c>
      <c r="AK502" s="7">
        <v>0</v>
      </c>
      <c r="AL502" s="7">
        <v>0</v>
      </c>
      <c r="AM502" s="7">
        <v>0</v>
      </c>
      <c r="AN502" s="7">
        <v>0</v>
      </c>
      <c r="AO502" s="12"/>
      <c r="AP502" s="12"/>
      <c r="AQ502" s="12"/>
      <c r="AR502" s="12"/>
      <c r="AS502" s="12"/>
      <c r="AT502" s="12"/>
      <c r="AU502" s="12"/>
      <c r="AV502" s="12"/>
      <c r="AW502" s="12"/>
      <c r="AX502" s="12"/>
      <c r="AY502" s="12"/>
      <c r="AZ502" s="8"/>
    </row>
    <row r="503" spans="1:52" s="21" customFormat="1" ht="16.5" x14ac:dyDescent="0.25">
      <c r="A503" s="159" t="str">
        <f>_xlfn.XLOOKUP(Y503,Mapping!B:B,Mapping!J:J,"Not Found",0,1)</f>
        <v>Valuation (NPV)</v>
      </c>
      <c r="B503" s="159" t="str">
        <f t="shared" si="42"/>
        <v>NLRBValuation (NPV)46122.0513888889</v>
      </c>
      <c r="C503" s="159"/>
      <c r="D503" s="159" t="str">
        <f t="shared" si="43"/>
        <v>Light Maintenance Portfolio Valuation</v>
      </c>
      <c r="E503" s="159" t="str">
        <f t="shared" si="44"/>
        <v>MCPNLRBValuation (NPV)Light Maintenance Portfolio Valuation</v>
      </c>
      <c r="F503" s="159" t="str">
        <f t="shared" si="45"/>
        <v>MCPNLRBValuation (NPV)</v>
      </c>
      <c r="G503" s="218" t="s">
        <v>47</v>
      </c>
      <c r="H503" s="159" t="str">
        <f t="shared" si="46"/>
        <v>Completed</v>
      </c>
      <c r="I503" s="159" t="s">
        <v>47</v>
      </c>
      <c r="J503" s="159" t="str">
        <f t="shared" si="47"/>
        <v>MCPNLRBValuation (NPV)Light Maintenance Portfolio ValuationLight Maintenance Portfolio Valuation46122.051388888946122.0597222222</v>
      </c>
      <c r="K503" s="218" t="str">
        <f>IF(NOT(ISERROR(HLOOKUP(A503,'MCP-Tracker Old'!$10:$10,1,0))),"Y","N")</f>
        <v>Y</v>
      </c>
      <c r="L503" s="159"/>
      <c r="M503" s="159"/>
      <c r="N503" s="159"/>
      <c r="O503" s="2">
        <v>2603</v>
      </c>
      <c r="P503" s="3" t="s">
        <v>1423</v>
      </c>
      <c r="Q503" s="3" t="s">
        <v>39</v>
      </c>
      <c r="R503" s="3" t="s">
        <v>3653</v>
      </c>
      <c r="S503" s="3" t="s">
        <v>3654</v>
      </c>
      <c r="T503" s="4">
        <v>46122.051388888889</v>
      </c>
      <c r="U503" s="4">
        <v>46122.05972222222</v>
      </c>
      <c r="V503" s="4">
        <v>46122.05972222222</v>
      </c>
      <c r="W503" s="4" t="s">
        <v>42</v>
      </c>
      <c r="X503" s="3" t="s">
        <v>43</v>
      </c>
      <c r="Y503" s="237" t="s">
        <v>1440</v>
      </c>
      <c r="Z503" s="2">
        <v>1</v>
      </c>
      <c r="AA503" s="235" t="s">
        <v>3655</v>
      </c>
      <c r="AB503" s="5">
        <v>0.2</v>
      </c>
      <c r="AC503" s="5">
        <v>0</v>
      </c>
      <c r="AD503" s="5">
        <v>0.2</v>
      </c>
      <c r="AE503" s="5">
        <v>0</v>
      </c>
      <c r="AF503" s="5">
        <v>0</v>
      </c>
      <c r="AG503" s="5">
        <v>0.2</v>
      </c>
      <c r="AH503" s="6"/>
      <c r="AI503" s="6"/>
      <c r="AJ503" s="7">
        <v>0</v>
      </c>
      <c r="AK503" s="7">
        <v>0</v>
      </c>
      <c r="AL503" s="7">
        <v>0</v>
      </c>
      <c r="AM503" s="7">
        <v>0</v>
      </c>
      <c r="AN503" s="7">
        <v>0</v>
      </c>
      <c r="AO503" s="12"/>
      <c r="AP503" s="12"/>
      <c r="AQ503" s="12"/>
      <c r="AR503" s="12"/>
      <c r="AS503" s="12"/>
      <c r="AT503" s="12"/>
      <c r="AU503" s="12"/>
      <c r="AV503" s="12"/>
      <c r="AW503" s="12"/>
      <c r="AX503" s="12"/>
      <c r="AY503" s="12"/>
      <c r="AZ503" s="8"/>
    </row>
    <row r="504" spans="1:52" s="21" customFormat="1" ht="16.5" x14ac:dyDescent="0.25">
      <c r="A504" s="159" t="str">
        <f>_xlfn.XLOOKUP(Y504,Mapping!B:B,Mapping!J:J,"Not Found",0,1)</f>
        <v>Valuation (NPV)</v>
      </c>
      <c r="B504" s="159" t="str">
        <f t="shared" si="42"/>
        <v>NLRBValuation (NPV)46122.0597222222</v>
      </c>
      <c r="C504" s="159"/>
      <c r="D504" s="159" t="str">
        <f t="shared" si="43"/>
        <v>valuation report OLAP exports</v>
      </c>
      <c r="E504" s="159" t="str">
        <f t="shared" si="44"/>
        <v>MCPNLRBValuation (NPV)valuation report OLAP exports</v>
      </c>
      <c r="F504" s="159" t="str">
        <f t="shared" si="45"/>
        <v>MCPNLRBValuation (NPV)</v>
      </c>
      <c r="G504" s="218" t="s">
        <v>47</v>
      </c>
      <c r="H504" s="159" t="str">
        <f t="shared" si="46"/>
        <v>Completed</v>
      </c>
      <c r="I504" s="159" t="s">
        <v>47</v>
      </c>
      <c r="J504" s="159" t="str">
        <f t="shared" si="47"/>
        <v>MCPNLRBValuation (NPV)valuation report OLAP exportsvaluation report OLAP exports46122.059722222246122.0631944444</v>
      </c>
      <c r="K504" s="218" t="str">
        <f>IF(NOT(ISERROR(HLOOKUP(A504,'MCP-Tracker Old'!$10:$10,1,0))),"Y","N")</f>
        <v>Y</v>
      </c>
      <c r="L504" s="159"/>
      <c r="M504" s="159"/>
      <c r="N504" s="159"/>
      <c r="O504" s="2">
        <v>2603</v>
      </c>
      <c r="P504" s="3" t="s">
        <v>1423</v>
      </c>
      <c r="Q504" s="3" t="s">
        <v>39</v>
      </c>
      <c r="R504" s="3" t="s">
        <v>95</v>
      </c>
      <c r="S504" s="3" t="s">
        <v>96</v>
      </c>
      <c r="T504" s="4">
        <v>46122.05972222222</v>
      </c>
      <c r="U504" s="4">
        <v>46122.063194444447</v>
      </c>
      <c r="V504" s="4">
        <v>46122.063888888886</v>
      </c>
      <c r="W504" s="4" t="s">
        <v>42</v>
      </c>
      <c r="X504" s="3" t="s">
        <v>43</v>
      </c>
      <c r="Y504" s="4" t="s">
        <v>1440</v>
      </c>
      <c r="Z504" s="2">
        <v>1</v>
      </c>
      <c r="AA504" s="3" t="s">
        <v>97</v>
      </c>
      <c r="AB504" s="5">
        <v>0.08</v>
      </c>
      <c r="AC504" s="5">
        <v>0</v>
      </c>
      <c r="AD504" s="5">
        <v>0.08</v>
      </c>
      <c r="AE504" s="5">
        <v>0</v>
      </c>
      <c r="AF504" s="5">
        <v>0</v>
      </c>
      <c r="AG504" s="5">
        <v>0.08</v>
      </c>
      <c r="AH504" s="6"/>
      <c r="AI504" s="6"/>
      <c r="AJ504" s="7">
        <v>0</v>
      </c>
      <c r="AK504" s="7">
        <v>0</v>
      </c>
      <c r="AL504" s="7">
        <v>0</v>
      </c>
      <c r="AM504" s="7">
        <v>0</v>
      </c>
      <c r="AN504" s="7">
        <v>0</v>
      </c>
      <c r="AO504" s="12"/>
      <c r="AP504" s="12"/>
      <c r="AQ504" s="12"/>
      <c r="AR504" s="12"/>
      <c r="AS504" s="12"/>
      <c r="AT504" s="12"/>
      <c r="AU504" s="12"/>
      <c r="AV504" s="12"/>
      <c r="AW504" s="12"/>
      <c r="AX504" s="12"/>
      <c r="AY504" s="12"/>
      <c r="AZ504" s="8"/>
    </row>
    <row r="505" spans="1:52" s="21" customFormat="1" ht="16.5" x14ac:dyDescent="0.25">
      <c r="A505" s="159" t="str">
        <f>_xlfn.XLOOKUP(Y505,Mapping!B:B,Mapping!J:J,"Not Found",0,1)</f>
        <v>Copy DB with Runs</v>
      </c>
      <c r="B505" s="159" t="str">
        <f t="shared" si="42"/>
        <v>NLRBCopy DB with Runs46122.0638888889</v>
      </c>
      <c r="C505" s="159"/>
      <c r="D505" s="159" t="str">
        <f t="shared" si="43"/>
        <v>copy from</v>
      </c>
      <c r="E505" s="159" t="str">
        <f t="shared" si="44"/>
        <v>MCPNLRBCopy DB with Runscopy from</v>
      </c>
      <c r="F505" s="159" t="str">
        <f t="shared" si="45"/>
        <v>MCPNLRBCopy DB with Runs</v>
      </c>
      <c r="G505" s="218" t="s">
        <v>47</v>
      </c>
      <c r="H505" s="159" t="str">
        <f t="shared" si="46"/>
        <v>Completed</v>
      </c>
      <c r="I505" s="159" t="s">
        <v>47</v>
      </c>
      <c r="J505" s="159" t="str">
        <f t="shared" si="47"/>
        <v>MCPNLRBCopy DB with Runscopy fromcopy from46122.063888888946122.0701388889</v>
      </c>
      <c r="K505" s="218" t="str">
        <f>IF(NOT(ISERROR(HLOOKUP(A505,'MCP-Tracker Old'!$10:$10,1,0))),"Y","N")</f>
        <v>N</v>
      </c>
      <c r="L505" s="159"/>
      <c r="M505" s="159"/>
      <c r="N505" s="159"/>
      <c r="O505" s="2">
        <v>2603</v>
      </c>
      <c r="P505" s="3" t="s">
        <v>1423</v>
      </c>
      <c r="Q505" s="3" t="s">
        <v>39</v>
      </c>
      <c r="R505" s="3" t="s">
        <v>82</v>
      </c>
      <c r="S505" s="3" t="s">
        <v>83</v>
      </c>
      <c r="T505" s="4">
        <v>46122.063888888886</v>
      </c>
      <c r="U505" s="4">
        <v>46122.070138888892</v>
      </c>
      <c r="V505" s="4" t="s">
        <v>42</v>
      </c>
      <c r="W505" s="4" t="s">
        <v>42</v>
      </c>
      <c r="X505" s="3" t="s">
        <v>43</v>
      </c>
      <c r="Y505" s="4" t="s">
        <v>2677</v>
      </c>
      <c r="Z505" s="2">
        <v>2</v>
      </c>
      <c r="AA505" s="3" t="s">
        <v>84</v>
      </c>
      <c r="AB505" s="5">
        <v>0.15</v>
      </c>
      <c r="AC505" s="5">
        <v>0</v>
      </c>
      <c r="AD505" s="5">
        <v>0.15</v>
      </c>
      <c r="AE505" s="5">
        <v>0</v>
      </c>
      <c r="AF505" s="5">
        <v>0</v>
      </c>
      <c r="AG505" s="5">
        <v>0.15</v>
      </c>
      <c r="AH505" s="6"/>
      <c r="AI505" s="6"/>
      <c r="AJ505" s="7">
        <v>0</v>
      </c>
      <c r="AK505" s="7">
        <v>0</v>
      </c>
      <c r="AL505" s="7">
        <v>0</v>
      </c>
      <c r="AM505" s="7">
        <v>0</v>
      </c>
      <c r="AN505" s="7">
        <v>0</v>
      </c>
      <c r="AO505" s="12"/>
      <c r="AP505" s="12"/>
      <c r="AQ505" s="12"/>
      <c r="AR505" s="12"/>
      <c r="AS505" s="12"/>
      <c r="AT505" s="12"/>
      <c r="AU505" s="12"/>
      <c r="AV505" s="12"/>
      <c r="AW505" s="12"/>
      <c r="AX505" s="12"/>
      <c r="AY505" s="12"/>
      <c r="AZ505" s="8"/>
    </row>
    <row r="506" spans="1:52" s="21" customFormat="1" ht="16.5" x14ac:dyDescent="0.25">
      <c r="A506" s="159" t="str">
        <f>_xlfn.XLOOKUP(Y506,Mapping!B:B,Mapping!J:J,"Not Found",0,1)</f>
        <v>CSRBB Valuation</v>
      </c>
      <c r="B506" s="159" t="str">
        <f t="shared" si="42"/>
        <v>FRDBCSRBB Valuation46122.0708333333</v>
      </c>
      <c r="C506" s="159"/>
      <c r="D506" s="159" t="str">
        <f t="shared" si="43"/>
        <v>CSRBB Portfolio Valuation</v>
      </c>
      <c r="E506" s="159" t="str">
        <f t="shared" si="44"/>
        <v>MCPFRDBCSRBB ValuationCSRBB Portfolio Valuation</v>
      </c>
      <c r="F506" s="159" t="str">
        <f t="shared" si="45"/>
        <v>MCPFRDBCSRBB Valuation</v>
      </c>
      <c r="G506" s="218" t="s">
        <v>47</v>
      </c>
      <c r="H506" s="159" t="str">
        <f t="shared" si="46"/>
        <v>Completed</v>
      </c>
      <c r="I506" s="159" t="s">
        <v>47</v>
      </c>
      <c r="J506" s="159" t="str">
        <f t="shared" si="47"/>
        <v>MCPFRDBCSRBB ValuationCSRBB Portfolio ValuationCSRBB Portfolio Valuation46122.070833333346122.0875</v>
      </c>
      <c r="K506" s="218" t="str">
        <f>IF(NOT(ISERROR(HLOOKUP(A506,'MCP-Tracker Old'!$10:$10,1,0))),"Y","N")</f>
        <v>Y</v>
      </c>
      <c r="L506" s="159"/>
      <c r="M506" s="159"/>
      <c r="N506" s="159"/>
      <c r="O506" s="2">
        <v>2603</v>
      </c>
      <c r="P506" s="3" t="s">
        <v>475</v>
      </c>
      <c r="Q506" s="3" t="s">
        <v>39</v>
      </c>
      <c r="R506" s="3" t="s">
        <v>101</v>
      </c>
      <c r="S506" s="3" t="s">
        <v>102</v>
      </c>
      <c r="T506" s="4">
        <v>46122.070833333331</v>
      </c>
      <c r="U506" s="4">
        <v>46122.087500000001</v>
      </c>
      <c r="V506" s="4">
        <v>46122.087500000001</v>
      </c>
      <c r="W506" s="4" t="s">
        <v>42</v>
      </c>
      <c r="X506" s="3" t="s">
        <v>43</v>
      </c>
      <c r="Y506" s="4" t="s">
        <v>683</v>
      </c>
      <c r="Z506" s="2">
        <v>1</v>
      </c>
      <c r="AA506" s="3" t="s">
        <v>104</v>
      </c>
      <c r="AB506" s="5">
        <v>0.4</v>
      </c>
      <c r="AC506" s="5">
        <v>0</v>
      </c>
      <c r="AD506" s="5">
        <v>0.4</v>
      </c>
      <c r="AE506" s="5">
        <v>0</v>
      </c>
      <c r="AF506" s="5">
        <v>0</v>
      </c>
      <c r="AG506" s="5">
        <v>0.4</v>
      </c>
      <c r="AH506" s="6"/>
      <c r="AI506" s="6"/>
      <c r="AJ506" s="7">
        <v>0</v>
      </c>
      <c r="AK506" s="7">
        <v>0</v>
      </c>
      <c r="AL506" s="7">
        <v>0</v>
      </c>
      <c r="AM506" s="7">
        <v>0</v>
      </c>
      <c r="AN506" s="7">
        <v>0</v>
      </c>
      <c r="AO506" s="12"/>
      <c r="AP506" s="12"/>
      <c r="AQ506" s="12"/>
      <c r="AR506" s="12"/>
      <c r="AS506" s="12"/>
      <c r="AT506" s="12"/>
      <c r="AU506" s="12"/>
      <c r="AV506" s="12"/>
      <c r="AW506" s="12"/>
      <c r="AX506" s="12"/>
      <c r="AY506" s="12"/>
      <c r="AZ506" s="8"/>
    </row>
    <row r="507" spans="1:52" s="21" customFormat="1" ht="16.5" x14ac:dyDescent="0.25">
      <c r="A507" s="159" t="str">
        <f>_xlfn.XLOOKUP(Y507,Mapping!B:B,Mapping!J:J,"Not Found",0,1)</f>
        <v>Optimization</v>
      </c>
      <c r="B507" s="159" t="str">
        <f t="shared" si="42"/>
        <v>BEDBOptimization46122.0743055556</v>
      </c>
      <c r="C507" s="159"/>
      <c r="D507" s="159" t="str">
        <f t="shared" si="43"/>
        <v>Super Light Maintenance</v>
      </c>
      <c r="E507" s="159" t="str">
        <f t="shared" si="44"/>
        <v>MRPBEDBOptimizationSuper Light Maintenance</v>
      </c>
      <c r="F507" s="159" t="str">
        <f t="shared" si="45"/>
        <v>MRPBEDBOptimization</v>
      </c>
      <c r="G507" s="218" t="s">
        <v>47</v>
      </c>
      <c r="H507" s="159" t="str">
        <f t="shared" si="46"/>
        <v>Completed</v>
      </c>
      <c r="I507" s="159" t="s">
        <v>47</v>
      </c>
      <c r="J507" s="159" t="str">
        <f t="shared" si="47"/>
        <v>MRPBEDBOptimizationSuper Light MaintenanceSuper Light Maintenance46122.074305555646122.0763888889</v>
      </c>
      <c r="K507" s="218" t="str">
        <f>IF(NOT(ISERROR(HLOOKUP(A507,'MCP-Tracker Old'!$10:$10,1,0))),"Y","N")</f>
        <v>N</v>
      </c>
      <c r="L507" s="159"/>
      <c r="M507" s="159"/>
      <c r="N507" s="159"/>
      <c r="O507" s="2">
        <v>2603</v>
      </c>
      <c r="P507" s="3" t="s">
        <v>382</v>
      </c>
      <c r="Q507" s="3" t="s">
        <v>383</v>
      </c>
      <c r="R507" s="3" t="s">
        <v>448</v>
      </c>
      <c r="S507" s="3" t="s">
        <v>449</v>
      </c>
      <c r="T507" s="4">
        <v>46122.074305555558</v>
      </c>
      <c r="U507" s="4">
        <v>46122.076388888891</v>
      </c>
      <c r="V507" s="4">
        <v>46122.076388888891</v>
      </c>
      <c r="W507" s="4" t="s">
        <v>42</v>
      </c>
      <c r="X507" s="3" t="s">
        <v>43</v>
      </c>
      <c r="Y507" s="4" t="s">
        <v>446</v>
      </c>
      <c r="Z507" s="2">
        <v>8</v>
      </c>
      <c r="AA507" s="3" t="s">
        <v>450</v>
      </c>
      <c r="AB507" s="5">
        <v>0.05</v>
      </c>
      <c r="AC507" s="5">
        <v>0</v>
      </c>
      <c r="AD507" s="5">
        <v>0.05</v>
      </c>
      <c r="AE507" s="5">
        <v>0</v>
      </c>
      <c r="AF507" s="5">
        <v>0</v>
      </c>
      <c r="AG507" s="5">
        <v>0.05</v>
      </c>
      <c r="AH507" s="6"/>
      <c r="AI507" s="6"/>
      <c r="AJ507" s="7">
        <v>0</v>
      </c>
      <c r="AK507" s="7">
        <v>0</v>
      </c>
      <c r="AL507" s="7">
        <v>0</v>
      </c>
      <c r="AM507" s="7">
        <v>0</v>
      </c>
      <c r="AN507" s="7">
        <v>0</v>
      </c>
      <c r="AO507" s="12"/>
      <c r="AP507" s="12"/>
      <c r="AQ507" s="12"/>
      <c r="AR507" s="12"/>
      <c r="AS507" s="12"/>
      <c r="AT507" s="12"/>
      <c r="AU507" s="12"/>
      <c r="AV507" s="12"/>
      <c r="AW507" s="12"/>
      <c r="AX507" s="12"/>
      <c r="AY507" s="12"/>
      <c r="AZ507" s="8"/>
    </row>
    <row r="508" spans="1:52" s="21" customFormat="1" ht="16.5" x14ac:dyDescent="0.25">
      <c r="A508" s="159" t="str">
        <f>_xlfn.XLOOKUP(Y508,Mapping!B:B,Mapping!J:J,"Not Found",0,1)</f>
        <v>Optimization</v>
      </c>
      <c r="B508" s="159" t="str">
        <f t="shared" si="42"/>
        <v>BEDBOptimization46122.0763888889</v>
      </c>
      <c r="C508" s="159"/>
      <c r="D508" s="159" t="str">
        <f t="shared" si="43"/>
        <v>RoM optimization OLAP Exports</v>
      </c>
      <c r="E508" s="159" t="str">
        <f t="shared" si="44"/>
        <v>MRPBEDBOptimizationRoM optimization OLAP Exports</v>
      </c>
      <c r="F508" s="159" t="str">
        <f t="shared" si="45"/>
        <v>MRPBEDBOptimization</v>
      </c>
      <c r="G508" s="218" t="s">
        <v>47</v>
      </c>
      <c r="H508" s="159" t="str">
        <f t="shared" si="46"/>
        <v>Completed</v>
      </c>
      <c r="I508" s="159" t="s">
        <v>47</v>
      </c>
      <c r="J508" s="159" t="str">
        <f t="shared" si="47"/>
        <v>MRPBEDBOptimizationRoM optimization OLAP ExportsRoM optimization OLAP Exports46122.076388888946122.0770833333</v>
      </c>
      <c r="K508" s="218" t="str">
        <f>IF(NOT(ISERROR(HLOOKUP(A508,'MCP-Tracker Old'!$10:$10,1,0))),"Y","N")</f>
        <v>N</v>
      </c>
      <c r="L508" s="159"/>
      <c r="M508" s="159"/>
      <c r="N508" s="159"/>
      <c r="O508" s="2">
        <v>2603</v>
      </c>
      <c r="P508" s="3" t="s">
        <v>382</v>
      </c>
      <c r="Q508" s="3" t="s">
        <v>383</v>
      </c>
      <c r="R508" s="3" t="s">
        <v>472</v>
      </c>
      <c r="S508" s="3" t="s">
        <v>473</v>
      </c>
      <c r="T508" s="4">
        <v>46122.076388888891</v>
      </c>
      <c r="U508" s="4">
        <v>46122.07708333333</v>
      </c>
      <c r="V508" s="4">
        <v>46122.092361111114</v>
      </c>
      <c r="W508" s="4" t="s">
        <v>42</v>
      </c>
      <c r="X508" s="3" t="s">
        <v>43</v>
      </c>
      <c r="Y508" s="235" t="s">
        <v>446</v>
      </c>
      <c r="Z508" s="2">
        <v>1</v>
      </c>
      <c r="AA508" s="235" t="s">
        <v>474</v>
      </c>
      <c r="AB508" s="5">
        <v>0.02</v>
      </c>
      <c r="AC508" s="5">
        <v>0</v>
      </c>
      <c r="AD508" s="5">
        <v>0.02</v>
      </c>
      <c r="AE508" s="5">
        <v>0</v>
      </c>
      <c r="AF508" s="5">
        <v>0</v>
      </c>
      <c r="AG508" s="5">
        <v>0.02</v>
      </c>
      <c r="AH508" s="6"/>
      <c r="AI508" s="6"/>
      <c r="AJ508" s="7">
        <v>0</v>
      </c>
      <c r="AK508" s="7">
        <v>0</v>
      </c>
      <c r="AL508" s="7">
        <v>0</v>
      </c>
      <c r="AM508" s="7">
        <v>0</v>
      </c>
      <c r="AN508" s="7">
        <v>0</v>
      </c>
      <c r="AO508" s="12"/>
      <c r="AP508" s="12"/>
      <c r="AQ508" s="12"/>
      <c r="AR508" s="12"/>
      <c r="AS508" s="12"/>
      <c r="AT508" s="12"/>
      <c r="AU508" s="12"/>
      <c r="AV508" s="12"/>
      <c r="AW508" s="12"/>
      <c r="AX508" s="12"/>
      <c r="AY508" s="12"/>
      <c r="AZ508" s="8"/>
    </row>
    <row r="509" spans="1:52" s="21" customFormat="1" ht="16.5" x14ac:dyDescent="0.25">
      <c r="A509" s="159" t="str">
        <f>_xlfn.XLOOKUP(Y509,Mapping!B:B,Mapping!J:J,"Not Found",0,1)</f>
        <v>CSRBB Planning</v>
      </c>
      <c r="B509" s="159" t="str">
        <f t="shared" si="42"/>
        <v>LUDBCSRBB Planning46122.0777777778</v>
      </c>
      <c r="C509" s="159"/>
      <c r="D509" s="159" t="str">
        <f t="shared" si="43"/>
        <v>import CSRBB strategies</v>
      </c>
      <c r="E509" s="159" t="str">
        <f t="shared" si="44"/>
        <v>MCPLUDBCSRBB Planningimport CSRBB strategies</v>
      </c>
      <c r="F509" s="159" t="str">
        <f t="shared" si="45"/>
        <v>MCPLUDBCSRBB Planning</v>
      </c>
      <c r="G509" s="218" t="s">
        <v>47</v>
      </c>
      <c r="H509" s="159" t="str">
        <f t="shared" si="46"/>
        <v>Completed</v>
      </c>
      <c r="I509" s="159" t="s">
        <v>47</v>
      </c>
      <c r="J509" s="159" t="str">
        <f t="shared" si="47"/>
        <v>MCPLUDBCSRBB Planningimport CSRBB strategiesimport CSRBB strategies46122.077777777846122.1159722222</v>
      </c>
      <c r="K509" s="218" t="str">
        <f>IF(NOT(ISERROR(HLOOKUP(A509,'MCP-Tracker Old'!$10:$10,1,0))),"Y","N")</f>
        <v>Y</v>
      </c>
      <c r="L509" s="159"/>
      <c r="M509" s="159"/>
      <c r="N509" s="159"/>
      <c r="O509" s="2">
        <v>2603</v>
      </c>
      <c r="P509" s="3" t="s">
        <v>526</v>
      </c>
      <c r="Q509" s="3" t="s">
        <v>39</v>
      </c>
      <c r="R509" s="3" t="s">
        <v>106</v>
      </c>
      <c r="S509" s="3" t="s">
        <v>107</v>
      </c>
      <c r="T509" s="4">
        <v>46122.077777777777</v>
      </c>
      <c r="U509" s="4">
        <v>46122.115972222222</v>
      </c>
      <c r="V509" s="4">
        <v>46122.115972222222</v>
      </c>
      <c r="W509" s="4" t="s">
        <v>42</v>
      </c>
      <c r="X509" s="3" t="s">
        <v>43</v>
      </c>
      <c r="Y509" s="4" t="s">
        <v>3830</v>
      </c>
      <c r="Z509" s="2">
        <v>1</v>
      </c>
      <c r="AA509" s="3" t="s">
        <v>108</v>
      </c>
      <c r="AB509" s="5">
        <v>0.92</v>
      </c>
      <c r="AC509" s="5">
        <v>0</v>
      </c>
      <c r="AD509" s="5">
        <v>0.92</v>
      </c>
      <c r="AE509" s="5">
        <v>0</v>
      </c>
      <c r="AF509" s="5">
        <v>0</v>
      </c>
      <c r="AG509" s="5">
        <v>0.92</v>
      </c>
      <c r="AH509" s="6"/>
      <c r="AI509" s="6"/>
      <c r="AJ509" s="7">
        <v>0</v>
      </c>
      <c r="AK509" s="7">
        <v>0</v>
      </c>
      <c r="AL509" s="7">
        <v>0</v>
      </c>
      <c r="AM509" s="7">
        <v>0</v>
      </c>
      <c r="AN509" s="7">
        <v>0</v>
      </c>
      <c r="AO509" s="12"/>
      <c r="AP509" s="12"/>
      <c r="AQ509" s="12"/>
      <c r="AR509" s="12"/>
      <c r="AS509" s="12"/>
      <c r="AT509" s="12"/>
      <c r="AU509" s="12"/>
      <c r="AV509" s="12"/>
      <c r="AW509" s="12"/>
      <c r="AX509" s="12"/>
      <c r="AY509" s="12"/>
      <c r="AZ509" s="8"/>
    </row>
    <row r="510" spans="1:52" s="21" customFormat="1" ht="16.5" x14ac:dyDescent="0.25">
      <c r="A510" s="159" t="str">
        <f>_xlfn.XLOOKUP(Y510,Mapping!B:B,Mapping!J:J,"Not Found",0,1)</f>
        <v>Load Pos</v>
      </c>
      <c r="B510" s="159" t="str">
        <f t="shared" si="42"/>
        <v>ITDBLoad Pos46122.0875</v>
      </c>
      <c r="C510" s="159"/>
      <c r="D510" s="159" t="str">
        <f t="shared" si="43"/>
        <v>load Portfolio</v>
      </c>
      <c r="E510" s="159" t="str">
        <f t="shared" si="44"/>
        <v>MRPITDBLoad Posload Portfolio</v>
      </c>
      <c r="F510" s="159" t="str">
        <f t="shared" si="45"/>
        <v>MRPITDBLoad Pos</v>
      </c>
      <c r="G510" s="218" t="s">
        <v>47</v>
      </c>
      <c r="H510" s="159" t="str">
        <f t="shared" si="46"/>
        <v>Completed</v>
      </c>
      <c r="I510" s="159" t="s">
        <v>47</v>
      </c>
      <c r="J510" s="159" t="str">
        <f t="shared" si="47"/>
        <v>MRPITDBLoad Posload Portfolioload Portfolio46122.087546122.1076388889</v>
      </c>
      <c r="K510" s="218" t="str">
        <f>IF(NOT(ISERROR(HLOOKUP(A510,'MCP-Tracker Old'!$10:$10,1,0))),"Y","N")</f>
        <v>Y</v>
      </c>
      <c r="L510" s="159"/>
      <c r="M510" s="159"/>
      <c r="N510" s="159"/>
      <c r="O510" s="2">
        <v>2603</v>
      </c>
      <c r="P510" s="3" t="s">
        <v>496</v>
      </c>
      <c r="Q510" s="3" t="s">
        <v>383</v>
      </c>
      <c r="R510" s="3" t="s">
        <v>402</v>
      </c>
      <c r="S510" s="3" t="s">
        <v>403</v>
      </c>
      <c r="T510" s="4">
        <v>46122.087500000001</v>
      </c>
      <c r="U510" s="4">
        <v>46122.107638888891</v>
      </c>
      <c r="V510" s="4">
        <v>46122.107638888891</v>
      </c>
      <c r="W510" s="4" t="s">
        <v>42</v>
      </c>
      <c r="X510" s="3" t="s">
        <v>43</v>
      </c>
      <c r="Y510" s="4" t="s">
        <v>504</v>
      </c>
      <c r="Z510" s="2">
        <v>1</v>
      </c>
      <c r="AA510" s="3" t="s">
        <v>404</v>
      </c>
      <c r="AB510" s="5">
        <v>0.48</v>
      </c>
      <c r="AC510" s="5">
        <v>0</v>
      </c>
      <c r="AD510" s="5">
        <v>0.48</v>
      </c>
      <c r="AE510" s="5">
        <v>0</v>
      </c>
      <c r="AF510" s="5">
        <v>0</v>
      </c>
      <c r="AG510" s="5">
        <v>0.48</v>
      </c>
      <c r="AH510" s="6"/>
      <c r="AI510" s="6"/>
      <c r="AJ510" s="7">
        <v>0</v>
      </c>
      <c r="AK510" s="7">
        <v>0</v>
      </c>
      <c r="AL510" s="7">
        <v>0</v>
      </c>
      <c r="AM510" s="7">
        <v>0</v>
      </c>
      <c r="AN510" s="7">
        <v>0</v>
      </c>
      <c r="AO510" s="12"/>
      <c r="AP510" s="12"/>
      <c r="AQ510" s="12"/>
      <c r="AR510" s="12"/>
      <c r="AS510" s="12"/>
      <c r="AT510" s="12"/>
      <c r="AU510" s="12"/>
      <c r="AV510" s="12"/>
      <c r="AW510" s="12"/>
      <c r="AX510" s="12"/>
      <c r="AY510" s="12"/>
      <c r="AZ510" s="8"/>
    </row>
    <row r="511" spans="1:52" s="21" customFormat="1" ht="16.5" x14ac:dyDescent="0.25">
      <c r="A511" s="159" t="str">
        <f>_xlfn.XLOOKUP(Y511,Mapping!B:B,Mapping!J:J,"Not Found",0,1)</f>
        <v>CSRBB Valuation</v>
      </c>
      <c r="B511" s="159" t="str">
        <f t="shared" si="42"/>
        <v>PLDBCSRBB Valuation46122.0875</v>
      </c>
      <c r="C511" s="159"/>
      <c r="D511" s="159" t="str">
        <f t="shared" si="43"/>
        <v>CSRBB Portfolio Valuation</v>
      </c>
      <c r="E511" s="159" t="str">
        <f t="shared" si="44"/>
        <v>MCPPLDBCSRBB ValuationCSRBB Portfolio Valuation</v>
      </c>
      <c r="F511" s="159" t="str">
        <f t="shared" si="45"/>
        <v>MCPPLDBCSRBB Valuation</v>
      </c>
      <c r="G511" s="218" t="s">
        <v>47</v>
      </c>
      <c r="H511" s="159" t="str">
        <f t="shared" si="46"/>
        <v>Completed</v>
      </c>
      <c r="I511" s="159" t="s">
        <v>47</v>
      </c>
      <c r="J511" s="159" t="str">
        <f t="shared" si="47"/>
        <v>MCPPLDBCSRBB ValuationCSRBB Portfolio ValuationCSRBB Portfolio Valuation46122.087546122.1173611111</v>
      </c>
      <c r="K511" s="218" t="str">
        <f>IF(NOT(ISERROR(HLOOKUP(A511,'MCP-Tracker Old'!$10:$10,1,0))),"Y","N")</f>
        <v>Y</v>
      </c>
      <c r="L511" s="159"/>
      <c r="M511" s="159"/>
      <c r="N511" s="159"/>
      <c r="O511" s="2">
        <v>2603</v>
      </c>
      <c r="P511" s="3" t="s">
        <v>1626</v>
      </c>
      <c r="Q511" s="3" t="s">
        <v>39</v>
      </c>
      <c r="R511" s="3" t="s">
        <v>101</v>
      </c>
      <c r="S511" s="3" t="s">
        <v>102</v>
      </c>
      <c r="T511" s="4">
        <v>46122.087500000001</v>
      </c>
      <c r="U511" s="4">
        <v>46122.117361111108</v>
      </c>
      <c r="V511" s="4" t="s">
        <v>42</v>
      </c>
      <c r="W511" s="4" t="s">
        <v>42</v>
      </c>
      <c r="X511" s="3" t="s">
        <v>43</v>
      </c>
      <c r="Y511" s="237" t="s">
        <v>1960</v>
      </c>
      <c r="Z511" s="2">
        <v>1</v>
      </c>
      <c r="AA511" s="235" t="s">
        <v>104</v>
      </c>
      <c r="AB511" s="5">
        <v>0.72</v>
      </c>
      <c r="AC511" s="5">
        <v>0</v>
      </c>
      <c r="AD511" s="5">
        <v>0.72</v>
      </c>
      <c r="AE511" s="5">
        <v>0</v>
      </c>
      <c r="AF511" s="5">
        <v>0</v>
      </c>
      <c r="AG511" s="5">
        <v>0.72</v>
      </c>
      <c r="AH511" s="6"/>
      <c r="AI511" s="6"/>
      <c r="AJ511" s="7">
        <v>0</v>
      </c>
      <c r="AK511" s="7">
        <v>0</v>
      </c>
      <c r="AL511" s="7">
        <v>0</v>
      </c>
      <c r="AM511" s="7">
        <v>0</v>
      </c>
      <c r="AN511" s="7">
        <v>0</v>
      </c>
      <c r="AO511" s="12"/>
      <c r="AP511" s="12"/>
      <c r="AQ511" s="12"/>
      <c r="AR511" s="12"/>
      <c r="AS511" s="12"/>
      <c r="AT511" s="12"/>
      <c r="AU511" s="12"/>
      <c r="AV511" s="12"/>
      <c r="AW511" s="12"/>
      <c r="AX511" s="12"/>
      <c r="AY511" s="12"/>
      <c r="AZ511" s="8"/>
    </row>
    <row r="512" spans="1:52" s="21" customFormat="1" ht="16.5" x14ac:dyDescent="0.25">
      <c r="A512" s="159" t="str">
        <f>_xlfn.XLOOKUP(Y512,Mapping!B:B,Mapping!J:J,"Not Found",0,1)</f>
        <v>CSRBB Valuation</v>
      </c>
      <c r="B512" s="159" t="str">
        <f t="shared" si="42"/>
        <v>FRDBCSRBB Valuation46122.0875</v>
      </c>
      <c r="C512" s="159"/>
      <c r="D512" s="159" t="str">
        <f t="shared" si="43"/>
        <v>Light Maintenance CSRBB Valuation</v>
      </c>
      <c r="E512" s="159" t="str">
        <f t="shared" si="44"/>
        <v>MCPFRDBCSRBB ValuationLight Maintenance CSRBB Valuation</v>
      </c>
      <c r="F512" s="159" t="str">
        <f t="shared" si="45"/>
        <v>MCPFRDBCSRBB Valuation</v>
      </c>
      <c r="G512" s="218" t="s">
        <v>47</v>
      </c>
      <c r="H512" s="159" t="str">
        <f t="shared" si="46"/>
        <v>Completed</v>
      </c>
      <c r="I512" s="159" t="s">
        <v>47</v>
      </c>
      <c r="J512" s="159" t="str">
        <f t="shared" si="47"/>
        <v>MCPFRDBCSRBB ValuationLight Maintenance CSRBB ValuationLight Maintenance CSRBB Valuation46122.087546122.0916666667</v>
      </c>
      <c r="K512" s="218" t="str">
        <f>IF(NOT(ISERROR(HLOOKUP(A512,'MCP-Tracker Old'!$10:$10,1,0))),"Y","N")</f>
        <v>Y</v>
      </c>
      <c r="L512" s="159"/>
      <c r="M512" s="159"/>
      <c r="N512" s="159"/>
      <c r="O512" s="2">
        <v>2603</v>
      </c>
      <c r="P512" s="3" t="s">
        <v>475</v>
      </c>
      <c r="Q512" s="3" t="s">
        <v>39</v>
      </c>
      <c r="R512" s="3" t="s">
        <v>3650</v>
      </c>
      <c r="S512" s="3" t="s">
        <v>3651</v>
      </c>
      <c r="T512" s="4">
        <v>46122.087500000001</v>
      </c>
      <c r="U512" s="4">
        <v>46122.091666666667</v>
      </c>
      <c r="V512" s="4">
        <v>46122.094444444447</v>
      </c>
      <c r="W512" s="4" t="s">
        <v>42</v>
      </c>
      <c r="X512" s="3" t="s">
        <v>43</v>
      </c>
      <c r="Y512" s="4" t="s">
        <v>683</v>
      </c>
      <c r="Z512" s="2">
        <v>1</v>
      </c>
      <c r="AA512" s="3" t="s">
        <v>3652</v>
      </c>
      <c r="AB512" s="5">
        <v>0.1</v>
      </c>
      <c r="AC512" s="5">
        <v>0</v>
      </c>
      <c r="AD512" s="5">
        <v>0.1</v>
      </c>
      <c r="AE512" s="5">
        <v>0</v>
      </c>
      <c r="AF512" s="5">
        <v>0</v>
      </c>
      <c r="AG512" s="5">
        <v>0.1</v>
      </c>
      <c r="AH512" s="6"/>
      <c r="AI512" s="6"/>
      <c r="AJ512" s="7">
        <v>0</v>
      </c>
      <c r="AK512" s="7">
        <v>0</v>
      </c>
      <c r="AL512" s="7">
        <v>0</v>
      </c>
      <c r="AM512" s="7">
        <v>0</v>
      </c>
      <c r="AN512" s="7">
        <v>0</v>
      </c>
      <c r="AO512" s="12"/>
      <c r="AP512" s="12"/>
      <c r="AQ512" s="12"/>
      <c r="AR512" s="12"/>
      <c r="AS512" s="12"/>
      <c r="AT512" s="12"/>
      <c r="AU512" s="12"/>
      <c r="AV512" s="12"/>
      <c r="AW512" s="12"/>
      <c r="AX512" s="12"/>
      <c r="AY512" s="12"/>
      <c r="AZ512" s="8"/>
    </row>
    <row r="513" spans="1:52" s="21" customFormat="1" ht="16.5" x14ac:dyDescent="0.25">
      <c r="A513" s="159" t="str">
        <f>_xlfn.XLOOKUP(Y513,Mapping!B:B,Mapping!J:J,"Not Found",0,1)</f>
        <v>Load to ARA</v>
      </c>
      <c r="B513" s="159" t="str">
        <f t="shared" si="42"/>
        <v>BEDBLoad to ARA46122.0923611111</v>
      </c>
      <c r="C513" s="159"/>
      <c r="D513" s="159" t="str">
        <f t="shared" si="43"/>
        <v>export to ara</v>
      </c>
      <c r="E513" s="159" t="str">
        <f t="shared" si="44"/>
        <v>MRPBEDBLoad to ARAexport to ara</v>
      </c>
      <c r="F513" s="159" t="str">
        <f t="shared" si="45"/>
        <v>MRPBEDBLoad to ARA</v>
      </c>
      <c r="G513" s="218" t="s">
        <v>47</v>
      </c>
      <c r="H513" s="159" t="str">
        <f t="shared" si="46"/>
        <v>Completed</v>
      </c>
      <c r="I513" s="159" t="s">
        <v>47</v>
      </c>
      <c r="J513" s="159" t="str">
        <f t="shared" si="47"/>
        <v>MRPBEDBLoad to ARAexport to araexport to ara46122.092361111146122.09375</v>
      </c>
      <c r="K513" s="218" t="str">
        <f>IF(NOT(ISERROR(HLOOKUP(A513,'MCP-Tracker Old'!$10:$10,1,0))),"Y","N")</f>
        <v>N</v>
      </c>
      <c r="L513" s="159"/>
      <c r="M513" s="159"/>
      <c r="N513" s="159"/>
      <c r="O513" s="2">
        <v>2603</v>
      </c>
      <c r="P513" s="3" t="s">
        <v>382</v>
      </c>
      <c r="Q513" s="3" t="s">
        <v>383</v>
      </c>
      <c r="R513" s="3" t="s">
        <v>89</v>
      </c>
      <c r="S513" s="3" t="s">
        <v>90</v>
      </c>
      <c r="T513" s="4">
        <v>46122.092361111114</v>
      </c>
      <c r="U513" s="4">
        <v>46122.09375</v>
      </c>
      <c r="V513" s="4" t="s">
        <v>42</v>
      </c>
      <c r="W513" s="4" t="s">
        <v>42</v>
      </c>
      <c r="X513" s="3" t="s">
        <v>43</v>
      </c>
      <c r="Y513" s="4" t="s">
        <v>2669</v>
      </c>
      <c r="Z513" s="2">
        <v>1</v>
      </c>
      <c r="AA513" s="3" t="s">
        <v>91</v>
      </c>
      <c r="AB513" s="5">
        <v>0.03</v>
      </c>
      <c r="AC513" s="5">
        <v>0</v>
      </c>
      <c r="AD513" s="5">
        <v>0.03</v>
      </c>
      <c r="AE513" s="5">
        <v>0</v>
      </c>
      <c r="AF513" s="5">
        <v>0</v>
      </c>
      <c r="AG513" s="5">
        <v>0.03</v>
      </c>
      <c r="AH513" s="6"/>
      <c r="AI513" s="6"/>
      <c r="AJ513" s="7">
        <v>0</v>
      </c>
      <c r="AK513" s="7">
        <v>0</v>
      </c>
      <c r="AL513" s="7">
        <v>0</v>
      </c>
      <c r="AM513" s="7">
        <v>0</v>
      </c>
      <c r="AN513" s="7">
        <v>0</v>
      </c>
      <c r="AO513" s="12"/>
      <c r="AP513" s="12"/>
      <c r="AQ513" s="12"/>
      <c r="AR513" s="12"/>
      <c r="AS513" s="12"/>
      <c r="AT513" s="12"/>
      <c r="AU513" s="12"/>
      <c r="AV513" s="12"/>
      <c r="AW513" s="12"/>
      <c r="AX513" s="12"/>
      <c r="AY513" s="12"/>
      <c r="AZ513" s="8"/>
    </row>
    <row r="514" spans="1:52" s="21" customFormat="1" ht="16.5" x14ac:dyDescent="0.25">
      <c r="A514" s="159" t="str">
        <f>_xlfn.XLOOKUP(Y514,Mapping!B:B,Mapping!J:J,"Not Found",0,1)</f>
        <v>CSRBB Planning</v>
      </c>
      <c r="B514" s="159" t="str">
        <f t="shared" si="42"/>
        <v>FRDBCSRBB Planning46122.0944444444</v>
      </c>
      <c r="C514" s="159"/>
      <c r="D514" s="159" t="str">
        <f t="shared" si="43"/>
        <v>import CSRBB strategies</v>
      </c>
      <c r="E514" s="159" t="str">
        <f t="shared" si="44"/>
        <v>MCPFRDBCSRBB Planningimport CSRBB strategies</v>
      </c>
      <c r="F514" s="159" t="str">
        <f t="shared" si="45"/>
        <v>MCPFRDBCSRBB Planning</v>
      </c>
      <c r="G514" s="218" t="s">
        <v>47</v>
      </c>
      <c r="H514" s="159" t="str">
        <f t="shared" si="46"/>
        <v>Completed</v>
      </c>
      <c r="I514" s="159" t="s">
        <v>47</v>
      </c>
      <c r="J514" s="159" t="str">
        <f t="shared" si="47"/>
        <v>MCPFRDBCSRBB Planningimport CSRBB strategiesimport CSRBB strategies46122.094444444446122.1361111111</v>
      </c>
      <c r="K514" s="218" t="str">
        <f>IF(NOT(ISERROR(HLOOKUP(A514,'MCP-Tracker Old'!$10:$10,1,0))),"Y","N")</f>
        <v>Y</v>
      </c>
      <c r="L514" s="159"/>
      <c r="M514" s="159"/>
      <c r="N514" s="159"/>
      <c r="O514" s="2">
        <v>2603</v>
      </c>
      <c r="P514" s="3" t="s">
        <v>475</v>
      </c>
      <c r="Q514" s="3" t="s">
        <v>39</v>
      </c>
      <c r="R514" s="3" t="s">
        <v>106</v>
      </c>
      <c r="S514" s="3" t="s">
        <v>107</v>
      </c>
      <c r="T514" s="4">
        <v>46122.094444444447</v>
      </c>
      <c r="U514" s="4">
        <v>46122.136111111111</v>
      </c>
      <c r="V514" s="4">
        <v>46122.136111111111</v>
      </c>
      <c r="W514" s="4" t="s">
        <v>42</v>
      </c>
      <c r="X514" s="3" t="s">
        <v>43</v>
      </c>
      <c r="Y514" s="4" t="s">
        <v>684</v>
      </c>
      <c r="Z514" s="2">
        <v>1</v>
      </c>
      <c r="AA514" s="3" t="s">
        <v>108</v>
      </c>
      <c r="AB514" s="5">
        <v>1</v>
      </c>
      <c r="AC514" s="5">
        <v>0</v>
      </c>
      <c r="AD514" s="5">
        <v>1</v>
      </c>
      <c r="AE514" s="5">
        <v>0</v>
      </c>
      <c r="AF514" s="5">
        <v>0</v>
      </c>
      <c r="AG514" s="5">
        <v>1</v>
      </c>
      <c r="AH514" s="6"/>
      <c r="AI514" s="6"/>
      <c r="AJ514" s="7">
        <v>0</v>
      </c>
      <c r="AK514" s="7">
        <v>0</v>
      </c>
      <c r="AL514" s="7">
        <v>0</v>
      </c>
      <c r="AM514" s="7">
        <v>0</v>
      </c>
      <c r="AN514" s="7">
        <v>0</v>
      </c>
      <c r="AO514" s="12"/>
      <c r="AP514" s="12"/>
      <c r="AQ514" s="12"/>
      <c r="AR514" s="12"/>
      <c r="AS514" s="12"/>
      <c r="AT514" s="12"/>
      <c r="AU514" s="12"/>
      <c r="AV514" s="12"/>
      <c r="AW514" s="12"/>
      <c r="AX514" s="12"/>
      <c r="AY514" s="12"/>
      <c r="AZ514" s="8"/>
    </row>
    <row r="515" spans="1:52" s="21" customFormat="1" ht="16.5" x14ac:dyDescent="0.25">
      <c r="A515" s="159" t="str">
        <f>_xlfn.XLOOKUP(Y515,Mapping!B:B,Mapping!J:J,"Not Found",0,1)</f>
        <v>Load Pos</v>
      </c>
      <c r="B515" s="159" t="str">
        <f t="shared" ref="B515:B554" si="48">P515&amp;A515&amp;T515</f>
        <v>ITDBLoad Pos46122.1076388889</v>
      </c>
      <c r="C515" s="159"/>
      <c r="D515" s="159" t="str">
        <f t="shared" ref="D515:D554" si="49">AA515</f>
        <v>copy from</v>
      </c>
      <c r="E515" s="159" t="str">
        <f t="shared" ref="E515:E554" si="50">Q515&amp;P515&amp;A515&amp;D515</f>
        <v>MRPITDBLoad Poscopy from</v>
      </c>
      <c r="F515" s="159" t="str">
        <f t="shared" ref="F515:F554" si="51">Q515&amp;P515&amp;A515</f>
        <v>MRPITDBLoad Pos</v>
      </c>
      <c r="G515" s="218" t="s">
        <v>47</v>
      </c>
      <c r="H515" s="159" t="str">
        <f t="shared" ref="H515:H554" si="52">IF(G515="Y","For Rerun",IF(I515&lt;&gt;"",I515,X515))</f>
        <v>Completed</v>
      </c>
      <c r="I515" s="159" t="s">
        <v>47</v>
      </c>
      <c r="J515" s="159" t="str">
        <f t="shared" ref="J515:J554" si="53">Q515&amp;P515&amp;A515&amp;D515&amp;AA515&amp;T515&amp;U515</f>
        <v>MRPITDBLoad Poscopy fromcopy from46122.107638888946122.1083333333</v>
      </c>
      <c r="K515" s="218" t="str">
        <f>IF(NOT(ISERROR(HLOOKUP(A515,'MCP-Tracker Old'!$10:$10,1,0))),"Y","N")</f>
        <v>Y</v>
      </c>
      <c r="L515" s="159"/>
      <c r="M515" s="159"/>
      <c r="N515" s="159"/>
      <c r="O515" s="2">
        <v>2603</v>
      </c>
      <c r="P515" s="3" t="s">
        <v>496</v>
      </c>
      <c r="Q515" s="3" t="s">
        <v>383</v>
      </c>
      <c r="R515" s="3" t="s">
        <v>82</v>
      </c>
      <c r="S515" s="3" t="s">
        <v>83</v>
      </c>
      <c r="T515" s="4">
        <v>46122.107638888891</v>
      </c>
      <c r="U515" s="4">
        <v>46122.10833333333</v>
      </c>
      <c r="V515" s="4">
        <v>46122.10833333333</v>
      </c>
      <c r="W515" s="4" t="s">
        <v>42</v>
      </c>
      <c r="X515" s="3" t="s">
        <v>43</v>
      </c>
      <c r="Y515" s="4" t="s">
        <v>504</v>
      </c>
      <c r="Z515" s="2">
        <v>1</v>
      </c>
      <c r="AA515" s="3" t="s">
        <v>84</v>
      </c>
      <c r="AB515" s="5">
        <v>0.02</v>
      </c>
      <c r="AC515" s="5">
        <v>0</v>
      </c>
      <c r="AD515" s="5">
        <v>0.02</v>
      </c>
      <c r="AE515" s="5">
        <v>0</v>
      </c>
      <c r="AF515" s="5">
        <v>0</v>
      </c>
      <c r="AG515" s="5">
        <v>0.02</v>
      </c>
      <c r="AH515" s="6"/>
      <c r="AI515" s="6"/>
      <c r="AJ515" s="7">
        <v>0</v>
      </c>
      <c r="AK515" s="7">
        <v>0</v>
      </c>
      <c r="AL515" s="7">
        <v>0</v>
      </c>
      <c r="AM515" s="7">
        <v>0</v>
      </c>
      <c r="AN515" s="7">
        <v>0</v>
      </c>
      <c r="AO515" s="12"/>
      <c r="AP515" s="12"/>
      <c r="AQ515" s="12"/>
      <c r="AR515" s="12"/>
      <c r="AS515" s="12"/>
      <c r="AT515" s="12"/>
      <c r="AU515" s="12"/>
      <c r="AV515" s="12"/>
      <c r="AW515" s="12"/>
      <c r="AX515" s="12"/>
      <c r="AY515" s="12"/>
      <c r="AZ515" s="8"/>
    </row>
    <row r="516" spans="1:52" s="21" customFormat="1" ht="16.5" x14ac:dyDescent="0.25">
      <c r="A516" s="159" t="str">
        <f>_xlfn.XLOOKUP(Y516,Mapping!B:B,Mapping!J:J,"Not Found",0,1)</f>
        <v>Load Pos</v>
      </c>
      <c r="B516" s="159" t="str">
        <f t="shared" si="48"/>
        <v>ITDBLoad Pos46122.1083333333</v>
      </c>
      <c r="C516" s="159"/>
      <c r="D516" s="159" t="str">
        <f t="shared" si="49"/>
        <v>Pos Detailed OLAP export</v>
      </c>
      <c r="E516" s="159" t="str">
        <f t="shared" si="50"/>
        <v>MRPITDBLoad PosPos Detailed OLAP export</v>
      </c>
      <c r="F516" s="159" t="str">
        <f t="shared" si="51"/>
        <v>MRPITDBLoad Pos</v>
      </c>
      <c r="G516" s="218" t="s">
        <v>47</v>
      </c>
      <c r="H516" s="159" t="str">
        <f t="shared" si="52"/>
        <v>Completed</v>
      </c>
      <c r="I516" s="159" t="s">
        <v>47</v>
      </c>
      <c r="J516" s="159" t="str">
        <f t="shared" si="53"/>
        <v>MRPITDBLoad PosPos Detailed OLAP exportPos Detailed OLAP export46122.108333333346122.1173611111</v>
      </c>
      <c r="K516" s="218" t="str">
        <f>IF(NOT(ISERROR(HLOOKUP(A516,'MCP-Tracker Old'!$10:$10,1,0))),"Y","N")</f>
        <v>Y</v>
      </c>
      <c r="L516" s="159"/>
      <c r="M516" s="159"/>
      <c r="N516" s="159"/>
      <c r="O516" s="2">
        <v>2603</v>
      </c>
      <c r="P516" s="3" t="s">
        <v>496</v>
      </c>
      <c r="Q516" s="3" t="s">
        <v>383</v>
      </c>
      <c r="R516" s="3" t="s">
        <v>505</v>
      </c>
      <c r="S516" s="3" t="s">
        <v>506</v>
      </c>
      <c r="T516" s="4">
        <v>46122.10833333333</v>
      </c>
      <c r="U516" s="4">
        <v>46122.117361111108</v>
      </c>
      <c r="V516" s="4">
        <v>46122.117361111108</v>
      </c>
      <c r="W516" s="4" t="s">
        <v>42</v>
      </c>
      <c r="X516" s="3" t="s">
        <v>43</v>
      </c>
      <c r="Y516" s="4" t="s">
        <v>504</v>
      </c>
      <c r="Z516" s="2">
        <v>1</v>
      </c>
      <c r="AA516" s="3" t="s">
        <v>507</v>
      </c>
      <c r="AB516" s="5">
        <v>0.22</v>
      </c>
      <c r="AC516" s="5">
        <v>0</v>
      </c>
      <c r="AD516" s="5">
        <v>0.22</v>
      </c>
      <c r="AE516" s="5">
        <v>0</v>
      </c>
      <c r="AF516" s="5">
        <v>0</v>
      </c>
      <c r="AG516" s="5">
        <v>0.22</v>
      </c>
      <c r="AH516" s="6"/>
      <c r="AI516" s="6"/>
      <c r="AJ516" s="7">
        <v>0</v>
      </c>
      <c r="AK516" s="7">
        <v>0</v>
      </c>
      <c r="AL516" s="7">
        <v>0</v>
      </c>
      <c r="AM516" s="7">
        <v>0</v>
      </c>
      <c r="AN516" s="7">
        <v>0</v>
      </c>
      <c r="AO516" s="12"/>
      <c r="AP516" s="12"/>
      <c r="AQ516" s="12"/>
      <c r="AR516" s="12"/>
      <c r="AS516" s="12"/>
      <c r="AT516" s="12"/>
      <c r="AU516" s="12"/>
      <c r="AV516" s="12"/>
      <c r="AW516" s="12"/>
      <c r="AX516" s="12"/>
      <c r="AY516" s="12"/>
      <c r="AZ516" s="8"/>
    </row>
    <row r="517" spans="1:52" s="21" customFormat="1" ht="16.5" x14ac:dyDescent="0.25">
      <c r="A517" s="159" t="str">
        <f>_xlfn.XLOOKUP(Y517,Mapping!B:B,Mapping!J:J,"Not Found",0,1)</f>
        <v>CSRBB Planning</v>
      </c>
      <c r="B517" s="159" t="str">
        <f t="shared" si="48"/>
        <v>LUDBCSRBB Planning46122.1159722222</v>
      </c>
      <c r="C517" s="159"/>
      <c r="D517" s="159" t="str">
        <f t="shared" si="49"/>
        <v>CSRBB Planning Run</v>
      </c>
      <c r="E517" s="159" t="str">
        <f t="shared" si="50"/>
        <v>MCPLUDBCSRBB PlanningCSRBB Planning Run</v>
      </c>
      <c r="F517" s="159" t="str">
        <f t="shared" si="51"/>
        <v>MCPLUDBCSRBB Planning</v>
      </c>
      <c r="G517" s="218" t="s">
        <v>47</v>
      </c>
      <c r="H517" s="159" t="str">
        <f t="shared" si="52"/>
        <v>Completed</v>
      </c>
      <c r="I517" s="159" t="s">
        <v>47</v>
      </c>
      <c r="J517" s="159" t="str">
        <f t="shared" si="53"/>
        <v>MCPLUDBCSRBB PlanningCSRBB Planning RunCSRBB Planning Run46122.115972222246122.1423611111</v>
      </c>
      <c r="K517" s="218" t="str">
        <f>IF(NOT(ISERROR(HLOOKUP(A517,'MCP-Tracker Old'!$10:$10,1,0))),"Y","N")</f>
        <v>Y</v>
      </c>
      <c r="L517" s="159"/>
      <c r="M517" s="159"/>
      <c r="N517" s="159"/>
      <c r="O517" s="2">
        <v>2603</v>
      </c>
      <c r="P517" s="3" t="s">
        <v>526</v>
      </c>
      <c r="Q517" s="3" t="s">
        <v>39</v>
      </c>
      <c r="R517" s="3" t="s">
        <v>109</v>
      </c>
      <c r="S517" s="3" t="s">
        <v>110</v>
      </c>
      <c r="T517" s="4">
        <v>46122.115972222222</v>
      </c>
      <c r="U517" s="4">
        <v>46122.142361111109</v>
      </c>
      <c r="V517" s="4">
        <v>46122.142361111109</v>
      </c>
      <c r="W517" s="4" t="s">
        <v>42</v>
      </c>
      <c r="X517" s="3" t="s">
        <v>43</v>
      </c>
      <c r="Y517" s="4" t="s">
        <v>3830</v>
      </c>
      <c r="Z517" s="2">
        <v>1</v>
      </c>
      <c r="AA517" s="3" t="s">
        <v>111</v>
      </c>
      <c r="AB517" s="5">
        <v>0.63</v>
      </c>
      <c r="AC517" s="5">
        <v>0</v>
      </c>
      <c r="AD517" s="5">
        <v>0.63</v>
      </c>
      <c r="AE517" s="5">
        <v>0</v>
      </c>
      <c r="AF517" s="5">
        <v>0</v>
      </c>
      <c r="AG517" s="5">
        <v>0.63</v>
      </c>
      <c r="AH517" s="6"/>
      <c r="AI517" s="6"/>
      <c r="AJ517" s="7">
        <v>0</v>
      </c>
      <c r="AK517" s="7">
        <v>0</v>
      </c>
      <c r="AL517" s="7">
        <v>0</v>
      </c>
      <c r="AM517" s="7">
        <v>0</v>
      </c>
      <c r="AN517" s="7">
        <v>0</v>
      </c>
      <c r="AO517" s="12"/>
      <c r="AP517" s="12"/>
      <c r="AQ517" s="12"/>
      <c r="AR517" s="12"/>
      <c r="AS517" s="12"/>
      <c r="AT517" s="12"/>
      <c r="AU517" s="12"/>
      <c r="AV517" s="12"/>
      <c r="AW517" s="12"/>
      <c r="AX517" s="12"/>
      <c r="AY517" s="12"/>
      <c r="AZ517" s="8"/>
    </row>
    <row r="518" spans="1:52" s="21" customFormat="1" ht="16.5" x14ac:dyDescent="0.25">
      <c r="A518" s="159" t="str">
        <f>_xlfn.XLOOKUP(Y518,Mapping!B:B,Mapping!J:J,"Not Found",0,1)</f>
        <v>Load Pos</v>
      </c>
      <c r="B518" s="159" t="str">
        <f t="shared" si="48"/>
        <v>ITDBLoad Pos46122.1173611111</v>
      </c>
      <c r="C518" s="159"/>
      <c r="D518" s="159" t="str">
        <f t="shared" si="49"/>
        <v>Stratification</v>
      </c>
      <c r="E518" s="159" t="str">
        <f t="shared" si="50"/>
        <v>MRPITDBLoad PosStratification</v>
      </c>
      <c r="F518" s="159" t="str">
        <f t="shared" si="51"/>
        <v>MRPITDBLoad Pos</v>
      </c>
      <c r="G518" s="218" t="s">
        <v>47</v>
      </c>
      <c r="H518" s="159" t="str">
        <f t="shared" si="52"/>
        <v>Completed</v>
      </c>
      <c r="I518" s="159" t="s">
        <v>47</v>
      </c>
      <c r="J518" s="159" t="str">
        <f t="shared" si="53"/>
        <v>MRPITDBLoad PosStratificationStratification46122.117361111146122.1222222222</v>
      </c>
      <c r="K518" s="218" t="str">
        <f>IF(NOT(ISERROR(HLOOKUP(A518,'MCP-Tracker Old'!$10:$10,1,0))),"Y","N")</f>
        <v>Y</v>
      </c>
      <c r="L518" s="159"/>
      <c r="M518" s="159"/>
      <c r="N518" s="159"/>
      <c r="O518" s="2">
        <v>2603</v>
      </c>
      <c r="P518" s="3" t="s">
        <v>496</v>
      </c>
      <c r="Q518" s="3" t="s">
        <v>383</v>
      </c>
      <c r="R518" s="3" t="s">
        <v>76</v>
      </c>
      <c r="S518" s="3" t="s">
        <v>77</v>
      </c>
      <c r="T518" s="4">
        <v>46122.117361111108</v>
      </c>
      <c r="U518" s="4">
        <v>46122.12222222222</v>
      </c>
      <c r="V518" s="4">
        <v>46122.12222222222</v>
      </c>
      <c r="W518" s="4" t="s">
        <v>42</v>
      </c>
      <c r="X518" s="3" t="s">
        <v>43</v>
      </c>
      <c r="Y518" s="4" t="s">
        <v>504</v>
      </c>
      <c r="Z518" s="2">
        <v>1</v>
      </c>
      <c r="AA518" s="3" t="s">
        <v>78</v>
      </c>
      <c r="AB518" s="5">
        <v>0.12</v>
      </c>
      <c r="AC518" s="5">
        <v>0</v>
      </c>
      <c r="AD518" s="5">
        <v>0.12</v>
      </c>
      <c r="AE518" s="5">
        <v>0</v>
      </c>
      <c r="AF518" s="5">
        <v>0</v>
      </c>
      <c r="AG518" s="5">
        <v>0.12</v>
      </c>
      <c r="AH518" s="6"/>
      <c r="AI518" s="6"/>
      <c r="AJ518" s="7">
        <v>0</v>
      </c>
      <c r="AK518" s="7">
        <v>0</v>
      </c>
      <c r="AL518" s="7">
        <v>0</v>
      </c>
      <c r="AM518" s="7">
        <v>0</v>
      </c>
      <c r="AN518" s="7">
        <v>0</v>
      </c>
      <c r="AO518" s="12"/>
      <c r="AP518" s="12"/>
      <c r="AQ518" s="12"/>
      <c r="AR518" s="12"/>
      <c r="AS518" s="12"/>
      <c r="AT518" s="12"/>
      <c r="AU518" s="12"/>
      <c r="AV518" s="12"/>
      <c r="AW518" s="12"/>
      <c r="AX518" s="12"/>
      <c r="AY518" s="12"/>
      <c r="AZ518" s="8"/>
    </row>
    <row r="519" spans="1:52" s="21" customFormat="1" ht="16.5" x14ac:dyDescent="0.25">
      <c r="A519" s="159" t="str">
        <f>_xlfn.XLOOKUP(Y519,Mapping!B:B,Mapping!J:J,"Not Found",0,1)</f>
        <v>Load Pos</v>
      </c>
      <c r="B519" s="159" t="str">
        <f t="shared" si="48"/>
        <v>ITDBLoad Pos46122.1222222222</v>
      </c>
      <c r="C519" s="159"/>
      <c r="D519" s="159" t="str">
        <f t="shared" si="49"/>
        <v>Pos Stratified OLAP export</v>
      </c>
      <c r="E519" s="159" t="str">
        <f t="shared" si="50"/>
        <v>MRPITDBLoad PosPos Stratified OLAP export</v>
      </c>
      <c r="F519" s="159" t="str">
        <f t="shared" si="51"/>
        <v>MRPITDBLoad Pos</v>
      </c>
      <c r="G519" s="218" t="s">
        <v>47</v>
      </c>
      <c r="H519" s="159" t="str">
        <f t="shared" si="52"/>
        <v>Completed</v>
      </c>
      <c r="I519" s="159" t="s">
        <v>47</v>
      </c>
      <c r="J519" s="159" t="str">
        <f t="shared" si="53"/>
        <v>MRPITDBLoad PosPos Stratified OLAP exportPos Stratified OLAP export46122.122222222246122.1236111111</v>
      </c>
      <c r="K519" s="218" t="str">
        <f>IF(NOT(ISERROR(HLOOKUP(A519,'MCP-Tracker Old'!$10:$10,1,0))),"Y","N")</f>
        <v>Y</v>
      </c>
      <c r="L519" s="159"/>
      <c r="M519" s="159"/>
      <c r="N519" s="159"/>
      <c r="O519" s="2">
        <v>2603</v>
      </c>
      <c r="P519" s="3" t="s">
        <v>496</v>
      </c>
      <c r="Q519" s="3" t="s">
        <v>383</v>
      </c>
      <c r="R519" s="3" t="s">
        <v>508</v>
      </c>
      <c r="S519" s="3" t="s">
        <v>509</v>
      </c>
      <c r="T519" s="4">
        <v>46122.12222222222</v>
      </c>
      <c r="U519" s="4">
        <v>46122.123611111114</v>
      </c>
      <c r="V519" s="4">
        <v>46122.124305555553</v>
      </c>
      <c r="W519" s="4" t="s">
        <v>42</v>
      </c>
      <c r="X519" s="3" t="s">
        <v>43</v>
      </c>
      <c r="Y519" s="4" t="s">
        <v>504</v>
      </c>
      <c r="Z519" s="2">
        <v>1</v>
      </c>
      <c r="AA519" s="3" t="s">
        <v>510</v>
      </c>
      <c r="AB519" s="5">
        <v>0.03</v>
      </c>
      <c r="AC519" s="5">
        <v>0</v>
      </c>
      <c r="AD519" s="5">
        <v>0.03</v>
      </c>
      <c r="AE519" s="5">
        <v>0</v>
      </c>
      <c r="AF519" s="5">
        <v>0</v>
      </c>
      <c r="AG519" s="5">
        <v>0.03</v>
      </c>
      <c r="AH519" s="6"/>
      <c r="AI519" s="6"/>
      <c r="AJ519" s="7">
        <v>0</v>
      </c>
      <c r="AK519" s="7">
        <v>0</v>
      </c>
      <c r="AL519" s="7">
        <v>0</v>
      </c>
      <c r="AM519" s="7">
        <v>0</v>
      </c>
      <c r="AN519" s="7">
        <v>0</v>
      </c>
      <c r="AO519" s="12"/>
      <c r="AP519" s="12"/>
      <c r="AQ519" s="12"/>
      <c r="AR519" s="12"/>
      <c r="AS519" s="12"/>
      <c r="AT519" s="12"/>
      <c r="AU519" s="12"/>
      <c r="AV519" s="12"/>
      <c r="AW519" s="12"/>
      <c r="AX519" s="12"/>
      <c r="AY519" s="12"/>
      <c r="AZ519" s="8"/>
    </row>
    <row r="520" spans="1:52" s="21" customFormat="1" ht="16.5" x14ac:dyDescent="0.25">
      <c r="A520" s="159" t="str">
        <f>_xlfn.XLOOKUP(Y520,Mapping!B:B,Mapping!J:J,"Not Found",0,1)</f>
        <v>Generate Load</v>
      </c>
      <c r="B520" s="159" t="str">
        <f t="shared" si="48"/>
        <v>ITDBGenerate Load46122.1243055556</v>
      </c>
      <c r="C520" s="159"/>
      <c r="D520" s="159" t="str">
        <f t="shared" si="49"/>
        <v>Generate DD SAV</v>
      </c>
      <c r="E520" s="159" t="str">
        <f t="shared" si="50"/>
        <v>MRPITDBGenerate LoadGenerate DD SAV</v>
      </c>
      <c r="F520" s="159" t="str">
        <f t="shared" si="51"/>
        <v>MRPITDBGenerate Load</v>
      </c>
      <c r="G520" s="218" t="s">
        <v>47</v>
      </c>
      <c r="H520" s="159" t="str">
        <f t="shared" si="52"/>
        <v>Failed</v>
      </c>
      <c r="I520" s="159" t="s">
        <v>47</v>
      </c>
      <c r="J520" s="159" t="str">
        <f t="shared" si="53"/>
        <v>MRPITDBGenerate LoadGenerate DD SAVGenerate DD SAV46122.124305555646122.125</v>
      </c>
      <c r="K520" s="218" t="str">
        <f>IF(NOT(ISERROR(HLOOKUP(A520,'MCP-Tracker Old'!$10:$10,1,0))),"Y","N")</f>
        <v>N</v>
      </c>
      <c r="L520" s="159"/>
      <c r="M520" s="159"/>
      <c r="N520" s="159"/>
      <c r="O520" s="2">
        <v>2603</v>
      </c>
      <c r="P520" s="3" t="s">
        <v>496</v>
      </c>
      <c r="Q520" s="3" t="s">
        <v>383</v>
      </c>
      <c r="R520" s="3" t="s">
        <v>408</v>
      </c>
      <c r="S520" s="3" t="s">
        <v>42</v>
      </c>
      <c r="T520" s="4">
        <v>46122.124305555553</v>
      </c>
      <c r="U520" s="4">
        <v>46122.125</v>
      </c>
      <c r="V520" s="4">
        <v>46122.243055555555</v>
      </c>
      <c r="W520" s="4" t="s">
        <v>3831</v>
      </c>
      <c r="X520" s="3" t="s">
        <v>54</v>
      </c>
      <c r="Y520" s="4" t="s">
        <v>511</v>
      </c>
      <c r="Z520" s="2">
        <v>1</v>
      </c>
      <c r="AA520" s="3" t="s">
        <v>411</v>
      </c>
      <c r="AB520" s="5">
        <v>0.02</v>
      </c>
      <c r="AC520" s="5">
        <v>0.02</v>
      </c>
      <c r="AD520" s="5">
        <v>0</v>
      </c>
      <c r="AE520" s="5">
        <v>1.83</v>
      </c>
      <c r="AF520" s="5">
        <v>1.85</v>
      </c>
      <c r="AG520" s="5">
        <v>1.85</v>
      </c>
      <c r="AH520" s="6"/>
      <c r="AI520" s="6"/>
      <c r="AJ520" s="7">
        <v>0</v>
      </c>
      <c r="AK520" s="7">
        <v>0</v>
      </c>
      <c r="AL520" s="7">
        <v>0</v>
      </c>
      <c r="AM520" s="7">
        <v>0</v>
      </c>
      <c r="AN520" s="7">
        <v>0</v>
      </c>
      <c r="AO520" s="12"/>
      <c r="AP520" s="12"/>
      <c r="AQ520" s="12"/>
      <c r="AR520" s="12"/>
      <c r="AS520" s="12"/>
      <c r="AT520" s="12"/>
      <c r="AU520" s="12"/>
      <c r="AV520" s="12"/>
      <c r="AW520" s="12"/>
      <c r="AX520" s="12"/>
      <c r="AY520" s="12"/>
      <c r="AZ520" s="8"/>
    </row>
    <row r="521" spans="1:52" s="21" customFormat="1" ht="16.5" x14ac:dyDescent="0.25">
      <c r="A521" s="159" t="str">
        <f>_xlfn.XLOOKUP(Y521,Mapping!B:B,Mapping!J:J,"Not Found",0,1)</f>
        <v>CSRBB Planning</v>
      </c>
      <c r="B521" s="159" t="str">
        <f t="shared" si="48"/>
        <v>FRDBCSRBB Planning46122.1361111111</v>
      </c>
      <c r="C521" s="159"/>
      <c r="D521" s="159" t="str">
        <f t="shared" si="49"/>
        <v>CSRBB Planning Run</v>
      </c>
      <c r="E521" s="159" t="str">
        <f t="shared" si="50"/>
        <v>MCPFRDBCSRBB PlanningCSRBB Planning Run</v>
      </c>
      <c r="F521" s="159" t="str">
        <f t="shared" si="51"/>
        <v>MCPFRDBCSRBB Planning</v>
      </c>
      <c r="G521" s="218" t="s">
        <v>47</v>
      </c>
      <c r="H521" s="159" t="str">
        <f t="shared" si="52"/>
        <v>Completed</v>
      </c>
      <c r="I521" s="159" t="s">
        <v>47</v>
      </c>
      <c r="J521" s="159" t="str">
        <f t="shared" si="53"/>
        <v>MCPFRDBCSRBB PlanningCSRBB Planning RunCSRBB Planning Run46122.136111111146122.1680555556</v>
      </c>
      <c r="K521" s="218" t="str">
        <f>IF(NOT(ISERROR(HLOOKUP(A521,'MCP-Tracker Old'!$10:$10,1,0))),"Y","N")</f>
        <v>Y</v>
      </c>
      <c r="L521" s="159"/>
      <c r="M521" s="159"/>
      <c r="N521" s="159"/>
      <c r="O521" s="2">
        <v>2603</v>
      </c>
      <c r="P521" s="3" t="s">
        <v>475</v>
      </c>
      <c r="Q521" s="3" t="s">
        <v>39</v>
      </c>
      <c r="R521" s="3" t="s">
        <v>109</v>
      </c>
      <c r="S521" s="3" t="s">
        <v>110</v>
      </c>
      <c r="T521" s="4">
        <v>46122.136111111111</v>
      </c>
      <c r="U521" s="4">
        <v>46122.168055555558</v>
      </c>
      <c r="V521" s="4">
        <v>46122.168055555558</v>
      </c>
      <c r="W521" s="4" t="s">
        <v>42</v>
      </c>
      <c r="X521" s="3" t="s">
        <v>43</v>
      </c>
      <c r="Y521" s="4" t="s">
        <v>684</v>
      </c>
      <c r="Z521" s="2">
        <v>1</v>
      </c>
      <c r="AA521" s="3" t="s">
        <v>111</v>
      </c>
      <c r="AB521" s="5">
        <v>0.77</v>
      </c>
      <c r="AC521" s="5">
        <v>0</v>
      </c>
      <c r="AD521" s="5">
        <v>0.77</v>
      </c>
      <c r="AE521" s="5">
        <v>0</v>
      </c>
      <c r="AF521" s="5">
        <v>0</v>
      </c>
      <c r="AG521" s="5">
        <v>0.77</v>
      </c>
      <c r="AH521" s="6"/>
      <c r="AI521" s="6"/>
      <c r="AJ521" s="7">
        <v>0</v>
      </c>
      <c r="AK521" s="7">
        <v>0</v>
      </c>
      <c r="AL521" s="7">
        <v>0</v>
      </c>
      <c r="AM521" s="7">
        <v>0</v>
      </c>
      <c r="AN521" s="7">
        <v>0</v>
      </c>
      <c r="AO521" s="12"/>
      <c r="AP521" s="12"/>
      <c r="AQ521" s="12"/>
      <c r="AR521" s="12"/>
      <c r="AS521" s="12"/>
      <c r="AT521" s="12"/>
      <c r="AU521" s="12"/>
      <c r="AV521" s="12"/>
      <c r="AW521" s="12"/>
      <c r="AX521" s="12"/>
      <c r="AY521" s="12"/>
      <c r="AZ521" s="8"/>
    </row>
    <row r="522" spans="1:52" s="21" customFormat="1" ht="16.5" x14ac:dyDescent="0.25">
      <c r="A522" s="159" t="str">
        <f>_xlfn.XLOOKUP(Y522,Mapping!B:B,Mapping!J:J,"Not Found",0,1)</f>
        <v>CSRBB Planning</v>
      </c>
      <c r="B522" s="159" t="str">
        <f t="shared" si="48"/>
        <v>LUDBCSRBB Planning46122.1423611111</v>
      </c>
      <c r="C522" s="159"/>
      <c r="D522" s="159" t="str">
        <f t="shared" si="49"/>
        <v>export to ara</v>
      </c>
      <c r="E522" s="159" t="str">
        <f t="shared" si="50"/>
        <v>MCPLUDBCSRBB Planningexport to ara</v>
      </c>
      <c r="F522" s="159" t="str">
        <f t="shared" si="51"/>
        <v>MCPLUDBCSRBB Planning</v>
      </c>
      <c r="G522" s="218" t="s">
        <v>47</v>
      </c>
      <c r="H522" s="159" t="str">
        <f t="shared" si="52"/>
        <v>Completed</v>
      </c>
      <c r="I522" s="159" t="s">
        <v>47</v>
      </c>
      <c r="J522" s="159" t="str">
        <f t="shared" si="53"/>
        <v>MCPLUDBCSRBB Planningexport to araexport to ara46122.142361111146122.1430555556</v>
      </c>
      <c r="K522" s="218" t="str">
        <f>IF(NOT(ISERROR(HLOOKUP(A522,'MCP-Tracker Old'!$10:$10,1,0))),"Y","N")</f>
        <v>Y</v>
      </c>
      <c r="L522" s="159"/>
      <c r="M522" s="159"/>
      <c r="N522" s="159"/>
      <c r="O522" s="2">
        <v>2603</v>
      </c>
      <c r="P522" s="3" t="s">
        <v>526</v>
      </c>
      <c r="Q522" s="3" t="s">
        <v>39</v>
      </c>
      <c r="R522" s="3" t="s">
        <v>89</v>
      </c>
      <c r="S522" s="3" t="s">
        <v>90</v>
      </c>
      <c r="T522" s="4">
        <v>46122.142361111109</v>
      </c>
      <c r="U522" s="4">
        <v>46122.143055555556</v>
      </c>
      <c r="V522" s="4" t="s">
        <v>42</v>
      </c>
      <c r="W522" s="4" t="s">
        <v>42</v>
      </c>
      <c r="X522" s="3" t="s">
        <v>43</v>
      </c>
      <c r="Y522" s="4" t="s">
        <v>3830</v>
      </c>
      <c r="Z522" s="2">
        <v>2</v>
      </c>
      <c r="AA522" s="3" t="s">
        <v>91</v>
      </c>
      <c r="AB522" s="5">
        <v>0.02</v>
      </c>
      <c r="AC522" s="5">
        <v>0</v>
      </c>
      <c r="AD522" s="5">
        <v>0.02</v>
      </c>
      <c r="AE522" s="5">
        <v>0</v>
      </c>
      <c r="AF522" s="5">
        <v>0</v>
      </c>
      <c r="AG522" s="5">
        <v>0.02</v>
      </c>
      <c r="AH522" s="6"/>
      <c r="AI522" s="6"/>
      <c r="AJ522" s="7">
        <v>0</v>
      </c>
      <c r="AK522" s="7">
        <v>0</v>
      </c>
      <c r="AL522" s="7">
        <v>0</v>
      </c>
      <c r="AM522" s="7">
        <v>0</v>
      </c>
      <c r="AN522" s="7">
        <v>0</v>
      </c>
      <c r="AO522" s="12"/>
      <c r="AP522" s="12"/>
      <c r="AQ522" s="12"/>
      <c r="AR522" s="12"/>
      <c r="AS522" s="12"/>
      <c r="AT522" s="12"/>
      <c r="AU522" s="12"/>
      <c r="AV522" s="12"/>
      <c r="AW522" s="12"/>
      <c r="AX522" s="12"/>
      <c r="AY522" s="12"/>
      <c r="AZ522" s="8"/>
    </row>
    <row r="523" spans="1:52" s="21" customFormat="1" ht="16.5" x14ac:dyDescent="0.25">
      <c r="A523" s="159" t="str">
        <f>_xlfn.XLOOKUP(Y523,Mapping!B:B,Mapping!J:J,"Not Found",0,1)</f>
        <v>CSRBB Planning</v>
      </c>
      <c r="B523" s="159" t="str">
        <f t="shared" si="48"/>
        <v>FRDBCSRBB Planning46122.1680555556</v>
      </c>
      <c r="C523" s="159"/>
      <c r="D523" s="159" t="str">
        <f t="shared" si="49"/>
        <v>export to ara CSRBB Planning</v>
      </c>
      <c r="E523" s="159" t="str">
        <f t="shared" si="50"/>
        <v>MCPFRDBCSRBB Planningexport to ara CSRBB Planning</v>
      </c>
      <c r="F523" s="159" t="str">
        <f t="shared" si="51"/>
        <v>MCPFRDBCSRBB Planning</v>
      </c>
      <c r="G523" s="218" t="s">
        <v>47</v>
      </c>
      <c r="H523" s="159" t="str">
        <f t="shared" si="52"/>
        <v>Completed</v>
      </c>
      <c r="I523" s="159" t="s">
        <v>47</v>
      </c>
      <c r="J523" s="159" t="str">
        <f t="shared" si="53"/>
        <v>MCPFRDBCSRBB Planningexport to ara CSRBB Planningexport to ara CSRBB Planning46122.168055555646122.1694444444</v>
      </c>
      <c r="K523" s="218" t="str">
        <f>IF(NOT(ISERROR(HLOOKUP(A523,'MCP-Tracker Old'!$10:$10,1,0))),"Y","N")</f>
        <v>Y</v>
      </c>
      <c r="L523" s="159"/>
      <c r="M523" s="159"/>
      <c r="N523" s="159"/>
      <c r="O523" s="2">
        <v>2603</v>
      </c>
      <c r="P523" s="3" t="s">
        <v>475</v>
      </c>
      <c r="Q523" s="3" t="s">
        <v>39</v>
      </c>
      <c r="R523" s="3" t="s">
        <v>3631</v>
      </c>
      <c r="S523" s="3" t="s">
        <v>3632</v>
      </c>
      <c r="T523" s="4">
        <v>46122.168055555558</v>
      </c>
      <c r="U523" s="4">
        <v>46122.169444444444</v>
      </c>
      <c r="V523" s="4">
        <v>46122.170138888891</v>
      </c>
      <c r="W523" s="4" t="s">
        <v>42</v>
      </c>
      <c r="X523" s="3" t="s">
        <v>43</v>
      </c>
      <c r="Y523" s="4" t="s">
        <v>684</v>
      </c>
      <c r="Z523" s="2">
        <v>1</v>
      </c>
      <c r="AA523" s="3" t="s">
        <v>1945</v>
      </c>
      <c r="AB523" s="5">
        <v>0.03</v>
      </c>
      <c r="AC523" s="5">
        <v>0</v>
      </c>
      <c r="AD523" s="5">
        <v>0.03</v>
      </c>
      <c r="AE523" s="5">
        <v>0</v>
      </c>
      <c r="AF523" s="5">
        <v>0</v>
      </c>
      <c r="AG523" s="5">
        <v>0.03</v>
      </c>
      <c r="AH523" s="6"/>
      <c r="AI523" s="6"/>
      <c r="AJ523" s="7">
        <v>0</v>
      </c>
      <c r="AK523" s="7">
        <v>0</v>
      </c>
      <c r="AL523" s="7">
        <v>0</v>
      </c>
      <c r="AM523" s="7">
        <v>0</v>
      </c>
      <c r="AN523" s="7">
        <v>0</v>
      </c>
      <c r="AO523" s="12"/>
      <c r="AP523" s="12"/>
      <c r="AQ523" s="12"/>
      <c r="AR523" s="12"/>
      <c r="AS523" s="12"/>
      <c r="AT523" s="12"/>
      <c r="AU523" s="12"/>
      <c r="AV523" s="12"/>
      <c r="AW523" s="12"/>
      <c r="AX523" s="12"/>
      <c r="AY523" s="12"/>
      <c r="AZ523" s="8"/>
    </row>
    <row r="524" spans="1:52" s="21" customFormat="1" ht="16.5" x14ac:dyDescent="0.25">
      <c r="A524" s="159" t="str">
        <f>_xlfn.XLOOKUP(Y524,Mapping!B:B,Mapping!J:J,"Not Found",0,1)</f>
        <v>ITS</v>
      </c>
      <c r="B524" s="159" t="str">
        <f t="shared" si="48"/>
        <v>FRDBITS46122.1701388889</v>
      </c>
      <c r="C524" s="159"/>
      <c r="D524" s="159" t="str">
        <f t="shared" si="49"/>
        <v>Light Maintenance ITS planning</v>
      </c>
      <c r="E524" s="159" t="str">
        <f t="shared" si="50"/>
        <v>MCPFRDBITSLight Maintenance ITS planning</v>
      </c>
      <c r="F524" s="159" t="str">
        <f t="shared" si="51"/>
        <v>MCPFRDBITS</v>
      </c>
      <c r="G524" s="218" t="s">
        <v>47</v>
      </c>
      <c r="H524" s="159" t="str">
        <f t="shared" si="52"/>
        <v>Completed</v>
      </c>
      <c r="I524" s="159" t="s">
        <v>47</v>
      </c>
      <c r="J524" s="159" t="str">
        <f t="shared" si="53"/>
        <v>MCPFRDBITSLight Maintenance ITS planningLight Maintenance ITS planning46122.170138888946122.1736111111</v>
      </c>
      <c r="K524" s="218" t="str">
        <f>IF(NOT(ISERROR(HLOOKUP(A524,'MCP-Tracker Old'!$10:$10,1,0))),"Y","N")</f>
        <v>Y</v>
      </c>
      <c r="L524" s="159"/>
      <c r="M524" s="159"/>
      <c r="N524" s="159"/>
      <c r="O524" s="2">
        <v>2603</v>
      </c>
      <c r="P524" s="3" t="s">
        <v>475</v>
      </c>
      <c r="Q524" s="3" t="s">
        <v>39</v>
      </c>
      <c r="R524" s="3" t="s">
        <v>3660</v>
      </c>
      <c r="S524" s="3" t="s">
        <v>3661</v>
      </c>
      <c r="T524" s="4">
        <v>46122.170138888891</v>
      </c>
      <c r="U524" s="4">
        <v>46122.173611111109</v>
      </c>
      <c r="V524" s="4">
        <v>46122.173611111109</v>
      </c>
      <c r="W524" s="4" t="s">
        <v>42</v>
      </c>
      <c r="X524" s="3" t="s">
        <v>43</v>
      </c>
      <c r="Y524" s="4" t="s">
        <v>694</v>
      </c>
      <c r="Z524" s="2">
        <v>1</v>
      </c>
      <c r="AA524" s="3" t="s">
        <v>1963</v>
      </c>
      <c r="AB524" s="5">
        <v>0.08</v>
      </c>
      <c r="AC524" s="5">
        <v>0</v>
      </c>
      <c r="AD524" s="5">
        <v>0.08</v>
      </c>
      <c r="AE524" s="5">
        <v>0</v>
      </c>
      <c r="AF524" s="5">
        <v>0</v>
      </c>
      <c r="AG524" s="5">
        <v>0.08</v>
      </c>
      <c r="AH524" s="6"/>
      <c r="AI524" s="6"/>
      <c r="AJ524" s="7">
        <v>0</v>
      </c>
      <c r="AK524" s="7">
        <v>0</v>
      </c>
      <c r="AL524" s="7">
        <v>0</v>
      </c>
      <c r="AM524" s="7">
        <v>0</v>
      </c>
      <c r="AN524" s="7">
        <v>0</v>
      </c>
      <c r="AO524" s="12"/>
      <c r="AP524" s="12"/>
      <c r="AQ524" s="12"/>
      <c r="AR524" s="12"/>
      <c r="AS524" s="12"/>
      <c r="AT524" s="12"/>
      <c r="AU524" s="12"/>
      <c r="AV524" s="12"/>
      <c r="AW524" s="12"/>
      <c r="AX524" s="12"/>
      <c r="AY524" s="12"/>
      <c r="AZ524" s="8"/>
    </row>
    <row r="525" spans="1:52" s="21" customFormat="1" ht="16.5" x14ac:dyDescent="0.25">
      <c r="A525" s="159" t="str">
        <f>_xlfn.XLOOKUP(Y525,Mapping!B:B,Mapping!J:J,"Not Found",0,1)</f>
        <v>ITS</v>
      </c>
      <c r="B525" s="159" t="str">
        <f t="shared" si="48"/>
        <v>FRDBITS46122.1736111111</v>
      </c>
      <c r="C525" s="159"/>
      <c r="D525" s="159" t="str">
        <f t="shared" si="49"/>
        <v>ITS planning run</v>
      </c>
      <c r="E525" s="159" t="str">
        <f t="shared" si="50"/>
        <v>MCPFRDBITSITS planning run</v>
      </c>
      <c r="F525" s="159" t="str">
        <f t="shared" si="51"/>
        <v>MCPFRDBITS</v>
      </c>
      <c r="G525" s="218" t="s">
        <v>47</v>
      </c>
      <c r="H525" s="159" t="str">
        <f t="shared" si="52"/>
        <v>Completed</v>
      </c>
      <c r="I525" s="159" t="s">
        <v>47</v>
      </c>
      <c r="J525" s="159" t="str">
        <f t="shared" si="53"/>
        <v>MCPFRDBITSITS planning runITS planning run46122.173611111146122.1826388889</v>
      </c>
      <c r="K525" s="218" t="str">
        <f>IF(NOT(ISERROR(HLOOKUP(A525,'MCP-Tracker Old'!$10:$10,1,0))),"Y","N")</f>
        <v>Y</v>
      </c>
      <c r="L525" s="159"/>
      <c r="M525" s="159"/>
      <c r="N525" s="159"/>
      <c r="O525" s="2">
        <v>2603</v>
      </c>
      <c r="P525" s="3" t="s">
        <v>475</v>
      </c>
      <c r="Q525" s="3" t="s">
        <v>39</v>
      </c>
      <c r="R525" s="3" t="s">
        <v>172</v>
      </c>
      <c r="S525" s="3" t="s">
        <v>173</v>
      </c>
      <c r="T525" s="4">
        <v>46122.173611111109</v>
      </c>
      <c r="U525" s="4">
        <v>46122.182638888888</v>
      </c>
      <c r="V525" s="4">
        <v>46122.183333333334</v>
      </c>
      <c r="W525" s="4" t="s">
        <v>42</v>
      </c>
      <c r="X525" s="3" t="s">
        <v>43</v>
      </c>
      <c r="Y525" s="4" t="s">
        <v>694</v>
      </c>
      <c r="Z525" s="2">
        <v>1</v>
      </c>
      <c r="AA525" s="3" t="s">
        <v>174</v>
      </c>
      <c r="AB525" s="5">
        <v>0.22</v>
      </c>
      <c r="AC525" s="5">
        <v>0</v>
      </c>
      <c r="AD525" s="5">
        <v>0.22</v>
      </c>
      <c r="AE525" s="5">
        <v>0</v>
      </c>
      <c r="AF525" s="5">
        <v>0</v>
      </c>
      <c r="AG525" s="5">
        <v>0.22</v>
      </c>
      <c r="AH525" s="6"/>
      <c r="AI525" s="6"/>
      <c r="AJ525" s="7">
        <v>0</v>
      </c>
      <c r="AK525" s="7">
        <v>0</v>
      </c>
      <c r="AL525" s="7">
        <v>0</v>
      </c>
      <c r="AM525" s="7">
        <v>0</v>
      </c>
      <c r="AN525" s="7">
        <v>0</v>
      </c>
      <c r="AO525" s="12"/>
      <c r="AP525" s="12"/>
      <c r="AQ525" s="12"/>
      <c r="AR525" s="12"/>
      <c r="AS525" s="12"/>
      <c r="AT525" s="12"/>
      <c r="AU525" s="12"/>
      <c r="AV525" s="12"/>
      <c r="AW525" s="12"/>
      <c r="AX525" s="12"/>
      <c r="AY525" s="12"/>
      <c r="AZ525" s="8"/>
    </row>
    <row r="526" spans="1:52" s="21" customFormat="1" ht="16.5" x14ac:dyDescent="0.25">
      <c r="A526" s="159" t="str">
        <f>_xlfn.XLOOKUP(Y526,Mapping!B:B,Mapping!J:J,"Not Found",0,1)</f>
        <v>GAP</v>
      </c>
      <c r="B526" s="159" t="str">
        <f t="shared" si="48"/>
        <v>FRDBGAP46122.1833333333</v>
      </c>
      <c r="C526" s="159"/>
      <c r="D526" s="159" t="str">
        <f t="shared" si="49"/>
        <v>gap planning</v>
      </c>
      <c r="E526" s="159" t="str">
        <f t="shared" si="50"/>
        <v>MCPFRDBGAPgap planning</v>
      </c>
      <c r="F526" s="159" t="str">
        <f t="shared" si="51"/>
        <v>MCPFRDBGAP</v>
      </c>
      <c r="G526" s="218" t="s">
        <v>47</v>
      </c>
      <c r="H526" s="159" t="str">
        <f t="shared" si="52"/>
        <v>Failed</v>
      </c>
      <c r="I526" s="159" t="s">
        <v>47</v>
      </c>
      <c r="J526" s="159" t="str">
        <f t="shared" si="53"/>
        <v>MCPFRDBGAPgap planninggap planning46122.183333333346122.2256944444</v>
      </c>
      <c r="K526" s="218" t="str">
        <f>IF(NOT(ISERROR(HLOOKUP(A526,'MCP-Tracker Old'!$10:$10,1,0))),"Y","N")</f>
        <v>Y</v>
      </c>
      <c r="L526" s="159"/>
      <c r="M526" s="159"/>
      <c r="N526" s="159"/>
      <c r="O526" s="2">
        <v>2603</v>
      </c>
      <c r="P526" s="3" t="s">
        <v>475</v>
      </c>
      <c r="Q526" s="3" t="s">
        <v>39</v>
      </c>
      <c r="R526" s="3" t="s">
        <v>194</v>
      </c>
      <c r="S526" s="3" t="s">
        <v>42</v>
      </c>
      <c r="T526" s="4">
        <v>46122.183333333334</v>
      </c>
      <c r="U526" s="4">
        <v>46122.225694444445</v>
      </c>
      <c r="V526" s="4">
        <v>46122.255555555559</v>
      </c>
      <c r="W526" s="4" t="s">
        <v>122</v>
      </c>
      <c r="X526" s="3" t="s">
        <v>54</v>
      </c>
      <c r="Y526" s="4" t="s">
        <v>685</v>
      </c>
      <c r="Z526" s="2">
        <v>1</v>
      </c>
      <c r="AA526" s="3" t="s">
        <v>197</v>
      </c>
      <c r="AB526" s="5">
        <v>1.02</v>
      </c>
      <c r="AC526" s="5">
        <v>1.02</v>
      </c>
      <c r="AD526" s="5">
        <v>0</v>
      </c>
      <c r="AE526" s="5">
        <v>0.72</v>
      </c>
      <c r="AF526" s="5">
        <v>1.74</v>
      </c>
      <c r="AG526" s="5">
        <v>1.74</v>
      </c>
      <c r="AH526" s="6"/>
      <c r="AI526" s="6"/>
      <c r="AJ526" s="7">
        <v>0</v>
      </c>
      <c r="AK526" s="7">
        <v>0</v>
      </c>
      <c r="AL526" s="7">
        <v>0</v>
      </c>
      <c r="AM526" s="7">
        <v>0</v>
      </c>
      <c r="AN526" s="7">
        <v>0</v>
      </c>
      <c r="AO526" s="12"/>
      <c r="AP526" s="12"/>
      <c r="AQ526" s="12"/>
      <c r="AR526" s="12"/>
      <c r="AS526" s="12"/>
      <c r="AT526" s="12"/>
      <c r="AU526" s="12"/>
      <c r="AV526" s="12"/>
      <c r="AW526" s="12"/>
      <c r="AX526" s="12"/>
      <c r="AY526" s="12"/>
      <c r="AZ526" s="8"/>
    </row>
    <row r="527" spans="1:52" s="21" customFormat="1" ht="16.5" x14ac:dyDescent="0.25">
      <c r="A527" s="159" t="str">
        <f>_xlfn.XLOOKUP(Y527,Mapping!B:B,Mapping!J:J,"Not Found",0,1)</f>
        <v>Load Market</v>
      </c>
      <c r="B527" s="159" t="str">
        <f t="shared" si="48"/>
        <v>FRDBLoad Market46122.2333333333</v>
      </c>
      <c r="C527" s="159"/>
      <c r="D527" s="159" t="str">
        <f t="shared" si="49"/>
        <v>load Market</v>
      </c>
      <c r="E527" s="159" t="str">
        <f t="shared" si="50"/>
        <v>MRPFRDBLoad Marketload Market</v>
      </c>
      <c r="F527" s="159" t="str">
        <f t="shared" si="51"/>
        <v>MRPFRDBLoad Market</v>
      </c>
      <c r="G527" s="218" t="s">
        <v>47</v>
      </c>
      <c r="H527" s="159" t="str">
        <f t="shared" si="52"/>
        <v>Completed</v>
      </c>
      <c r="I527" s="159" t="s">
        <v>47</v>
      </c>
      <c r="J527" s="159" t="str">
        <f t="shared" si="53"/>
        <v>MRPFRDBLoad Marketload Marketload Market46122.233333333346122.2625</v>
      </c>
      <c r="K527" s="218" t="str">
        <f>IF(NOT(ISERROR(HLOOKUP(A527,'MCP-Tracker Old'!$10:$10,1,0))),"Y","N")</f>
        <v>N</v>
      </c>
      <c r="L527" s="159"/>
      <c r="M527" s="159"/>
      <c r="N527" s="159"/>
      <c r="O527" s="2">
        <v>2603</v>
      </c>
      <c r="P527" s="3" t="s">
        <v>475</v>
      </c>
      <c r="Q527" s="3" t="s">
        <v>383</v>
      </c>
      <c r="R527" s="3" t="s">
        <v>394</v>
      </c>
      <c r="S527" s="3" t="s">
        <v>395</v>
      </c>
      <c r="T527" s="4">
        <v>46122.23333333333</v>
      </c>
      <c r="U527" s="4">
        <v>46122.262499999997</v>
      </c>
      <c r="V527" s="4">
        <v>46122.263194444444</v>
      </c>
      <c r="W527" s="4" t="s">
        <v>42</v>
      </c>
      <c r="X527" s="3" t="s">
        <v>43</v>
      </c>
      <c r="Y527" s="4" t="s">
        <v>478</v>
      </c>
      <c r="Z527" s="2">
        <v>1</v>
      </c>
      <c r="AA527" s="3" t="s">
        <v>397</v>
      </c>
      <c r="AB527" s="5">
        <v>0.7</v>
      </c>
      <c r="AC527" s="5">
        <v>0</v>
      </c>
      <c r="AD527" s="5">
        <v>0.7</v>
      </c>
      <c r="AE527" s="5">
        <v>0</v>
      </c>
      <c r="AF527" s="5">
        <v>0</v>
      </c>
      <c r="AG527" s="5">
        <v>0.7</v>
      </c>
      <c r="AH527" s="6"/>
      <c r="AI527" s="6"/>
      <c r="AJ527" s="7">
        <v>0</v>
      </c>
      <c r="AK527" s="7">
        <v>0</v>
      </c>
      <c r="AL527" s="7">
        <v>0</v>
      </c>
      <c r="AM527" s="7">
        <v>0</v>
      </c>
      <c r="AN527" s="7">
        <v>0</v>
      </c>
      <c r="AO527" s="12"/>
      <c r="AP527" s="12"/>
      <c r="AQ527" s="12"/>
      <c r="AR527" s="12"/>
      <c r="AS527" s="12"/>
      <c r="AT527" s="12"/>
      <c r="AU527" s="12"/>
      <c r="AV527" s="12"/>
      <c r="AW527" s="12"/>
      <c r="AX527" s="12"/>
      <c r="AY527" s="12"/>
      <c r="AZ527" s="8"/>
    </row>
    <row r="528" spans="1:52" s="21" customFormat="1" ht="16.5" x14ac:dyDescent="0.25">
      <c r="A528" s="159" t="str">
        <f>_xlfn.XLOOKUP(Y528,Mapping!B:B,Mapping!J:J,"Not Found",0,1)</f>
        <v>Valuation (NPV)</v>
      </c>
      <c r="B528" s="159" t="str">
        <f t="shared" si="48"/>
        <v>BEDBValuation (NPV)46122.2409722222</v>
      </c>
      <c r="C528" s="159"/>
      <c r="D528" s="159" t="str">
        <f t="shared" si="49"/>
        <v>export to ara Portfolio Valuation</v>
      </c>
      <c r="E528" s="159" t="str">
        <f t="shared" si="50"/>
        <v>MCPBEDBValuation (NPV)export to ara Portfolio Valuation</v>
      </c>
      <c r="F528" s="159" t="str">
        <f t="shared" si="51"/>
        <v>MCPBEDBValuation (NPV)</v>
      </c>
      <c r="G528" s="218" t="s">
        <v>47</v>
      </c>
      <c r="H528" s="159" t="str">
        <f t="shared" si="52"/>
        <v>Completed</v>
      </c>
      <c r="I528" s="159" t="s">
        <v>47</v>
      </c>
      <c r="J528" s="159" t="str">
        <f t="shared" si="53"/>
        <v>MCPBEDBValuation (NPV)export to ara Portfolio Valuationexport to ara Portfolio Valuation46122.240972222246122.2423611111</v>
      </c>
      <c r="K528" s="218" t="str">
        <f>IF(NOT(ISERROR(HLOOKUP(A528,'MCP-Tracker Old'!$10:$10,1,0))),"Y","N")</f>
        <v>Y</v>
      </c>
      <c r="L528" s="159"/>
      <c r="M528" s="159"/>
      <c r="N528" s="159"/>
      <c r="O528" s="2">
        <v>2603</v>
      </c>
      <c r="P528" s="3" t="s">
        <v>382</v>
      </c>
      <c r="Q528" s="3" t="s">
        <v>39</v>
      </c>
      <c r="R528" s="3" t="s">
        <v>3658</v>
      </c>
      <c r="S528" s="3" t="s">
        <v>3659</v>
      </c>
      <c r="T528" s="4">
        <v>46122.240972222222</v>
      </c>
      <c r="U528" s="4">
        <v>46122.242361111108</v>
      </c>
      <c r="V528" s="4" t="s">
        <v>42</v>
      </c>
      <c r="W528" s="4" t="s">
        <v>42</v>
      </c>
      <c r="X528" s="3" t="s">
        <v>43</v>
      </c>
      <c r="Y528" s="4" t="s">
        <v>1393</v>
      </c>
      <c r="Z528" s="2">
        <v>1</v>
      </c>
      <c r="AA528" s="3" t="s">
        <v>1959</v>
      </c>
      <c r="AB528" s="5">
        <v>0.03</v>
      </c>
      <c r="AC528" s="5">
        <v>0</v>
      </c>
      <c r="AD528" s="5">
        <v>0.03</v>
      </c>
      <c r="AE528" s="5">
        <v>0</v>
      </c>
      <c r="AF528" s="5">
        <v>0</v>
      </c>
      <c r="AG528" s="5">
        <v>0.03</v>
      </c>
      <c r="AH528" s="6"/>
      <c r="AI528" s="6"/>
      <c r="AJ528" s="7">
        <v>0</v>
      </c>
      <c r="AK528" s="7">
        <v>0</v>
      </c>
      <c r="AL528" s="7">
        <v>0</v>
      </c>
      <c r="AM528" s="7">
        <v>0</v>
      </c>
      <c r="AN528" s="7">
        <v>0</v>
      </c>
      <c r="AO528" s="12"/>
      <c r="AP528" s="12"/>
      <c r="AQ528" s="12"/>
      <c r="AR528" s="12"/>
      <c r="AS528" s="12"/>
      <c r="AT528" s="12"/>
      <c r="AU528" s="12"/>
      <c r="AV528" s="12"/>
      <c r="AW528" s="12"/>
      <c r="AX528" s="12"/>
      <c r="AY528" s="12"/>
      <c r="AZ528" s="8"/>
    </row>
    <row r="529" spans="1:52" s="21" customFormat="1" ht="16.5" x14ac:dyDescent="0.25">
      <c r="A529" s="159" t="str">
        <f>_xlfn.XLOOKUP(Y529,Mapping!B:B,Mapping!J:J,"Not Found",0,1)</f>
        <v>Generate Load</v>
      </c>
      <c r="B529" s="159" t="str">
        <f t="shared" si="48"/>
        <v>ITDBGenerate Load46122.2430555556</v>
      </c>
      <c r="C529" s="159"/>
      <c r="D529" s="159" t="str">
        <f t="shared" si="49"/>
        <v>Generate DD SAV</v>
      </c>
      <c r="E529" s="159" t="str">
        <f t="shared" si="50"/>
        <v>MRPITDBGenerate LoadGenerate DD SAV</v>
      </c>
      <c r="F529" s="159" t="str">
        <f t="shared" si="51"/>
        <v>MRPITDBGenerate Load</v>
      </c>
      <c r="G529" s="218" t="s">
        <v>47</v>
      </c>
      <c r="H529" s="159" t="str">
        <f t="shared" si="52"/>
        <v>Completed</v>
      </c>
      <c r="I529" s="159" t="s">
        <v>47</v>
      </c>
      <c r="J529" s="159" t="str">
        <f t="shared" si="53"/>
        <v>MRPITDBGenerate LoadGenerate DD SAVGenerate DD SAV46122.243055555646122.2430555556</v>
      </c>
      <c r="K529" s="218" t="str">
        <f>IF(NOT(ISERROR(HLOOKUP(A529,'MCP-Tracker Old'!$10:$10,1,0))),"Y","N")</f>
        <v>N</v>
      </c>
      <c r="L529" s="159"/>
      <c r="M529" s="159"/>
      <c r="N529" s="159"/>
      <c r="O529" s="2">
        <v>2603</v>
      </c>
      <c r="P529" s="3" t="s">
        <v>496</v>
      </c>
      <c r="Q529" s="3" t="s">
        <v>383</v>
      </c>
      <c r="R529" s="3" t="s">
        <v>408</v>
      </c>
      <c r="S529" s="3" t="s">
        <v>409</v>
      </c>
      <c r="T529" s="4">
        <v>46122.243055555555</v>
      </c>
      <c r="U529" s="4">
        <v>46122.243055555555</v>
      </c>
      <c r="V529" s="4">
        <v>46122.243055555555</v>
      </c>
      <c r="W529" s="4" t="s">
        <v>42</v>
      </c>
      <c r="X529" s="3" t="s">
        <v>43</v>
      </c>
      <c r="Y529" s="4" t="s">
        <v>3832</v>
      </c>
      <c r="Z529" s="2">
        <v>2</v>
      </c>
      <c r="AA529" s="3" t="s">
        <v>411</v>
      </c>
      <c r="AB529" s="5">
        <v>0</v>
      </c>
      <c r="AC529" s="5">
        <v>0</v>
      </c>
      <c r="AD529" s="5">
        <v>0</v>
      </c>
      <c r="AE529" s="5">
        <v>0</v>
      </c>
      <c r="AF529" s="5">
        <v>0</v>
      </c>
      <c r="AG529" s="5">
        <v>0</v>
      </c>
      <c r="AH529" s="6"/>
      <c r="AI529" s="6"/>
      <c r="AJ529" s="7">
        <v>0</v>
      </c>
      <c r="AK529" s="7">
        <v>0</v>
      </c>
      <c r="AL529" s="7">
        <v>0</v>
      </c>
      <c r="AM529" s="7">
        <v>0</v>
      </c>
      <c r="AN529" s="7">
        <v>0</v>
      </c>
      <c r="AO529" s="12"/>
      <c r="AP529" s="12"/>
      <c r="AQ529" s="12"/>
      <c r="AR529" s="12"/>
      <c r="AS529" s="12"/>
      <c r="AT529" s="12"/>
      <c r="AU529" s="12"/>
      <c r="AV529" s="12"/>
      <c r="AW529" s="12"/>
      <c r="AX529" s="12"/>
      <c r="AY529" s="12"/>
      <c r="AZ529" s="8"/>
    </row>
    <row r="530" spans="1:52" s="21" customFormat="1" ht="16.5" x14ac:dyDescent="0.25">
      <c r="A530" s="159" t="str">
        <f>_xlfn.XLOOKUP(Y530,Mapping!B:B,Mapping!J:J,"Not Found",0,1)</f>
        <v>Generate Load</v>
      </c>
      <c r="B530" s="159" t="str">
        <f t="shared" si="48"/>
        <v>ITDBGenerate Load46122.2430555556</v>
      </c>
      <c r="C530" s="159"/>
      <c r="D530" s="159" t="str">
        <f t="shared" si="49"/>
        <v>Load DD SAV</v>
      </c>
      <c r="E530" s="159" t="str">
        <f t="shared" si="50"/>
        <v>MRPITDBGenerate LoadLoad DD SAV</v>
      </c>
      <c r="F530" s="159" t="str">
        <f t="shared" si="51"/>
        <v>MRPITDBGenerate Load</v>
      </c>
      <c r="G530" s="218" t="s">
        <v>47</v>
      </c>
      <c r="H530" s="159" t="str">
        <f t="shared" si="52"/>
        <v>Completed</v>
      </c>
      <c r="I530" s="159" t="s">
        <v>47</v>
      </c>
      <c r="J530" s="159" t="str">
        <f t="shared" si="53"/>
        <v>MRPITDBGenerate LoadLoad DD SAVLoad DD SAV46122.243055555646122.2493055556</v>
      </c>
      <c r="K530" s="218" t="str">
        <f>IF(NOT(ISERROR(HLOOKUP(A530,'MCP-Tracker Old'!$10:$10,1,0))),"Y","N")</f>
        <v>N</v>
      </c>
      <c r="L530" s="159"/>
      <c r="M530" s="159"/>
      <c r="N530" s="159"/>
      <c r="O530" s="2">
        <v>2603</v>
      </c>
      <c r="P530" s="3" t="s">
        <v>496</v>
      </c>
      <c r="Q530" s="3" t="s">
        <v>383</v>
      </c>
      <c r="R530" s="3" t="s">
        <v>412</v>
      </c>
      <c r="S530" s="3" t="s">
        <v>413</v>
      </c>
      <c r="T530" s="4">
        <v>46122.243055555555</v>
      </c>
      <c r="U530" s="4">
        <v>46122.249305555553</v>
      </c>
      <c r="V530" s="4">
        <v>46122.249305555553</v>
      </c>
      <c r="W530" s="4" t="s">
        <v>42</v>
      </c>
      <c r="X530" s="3" t="s">
        <v>43</v>
      </c>
      <c r="Y530" s="4" t="s">
        <v>3832</v>
      </c>
      <c r="Z530" s="2">
        <v>1</v>
      </c>
      <c r="AA530" s="3" t="s">
        <v>414</v>
      </c>
      <c r="AB530" s="5">
        <v>0.15</v>
      </c>
      <c r="AC530" s="5">
        <v>0</v>
      </c>
      <c r="AD530" s="5">
        <v>0.15</v>
      </c>
      <c r="AE530" s="5">
        <v>0</v>
      </c>
      <c r="AF530" s="5">
        <v>0</v>
      </c>
      <c r="AG530" s="5">
        <v>0.15</v>
      </c>
      <c r="AH530" s="6"/>
      <c r="AI530" s="6"/>
      <c r="AJ530" s="7">
        <v>0</v>
      </c>
      <c r="AK530" s="7">
        <v>0</v>
      </c>
      <c r="AL530" s="7">
        <v>0</v>
      </c>
      <c r="AM530" s="7">
        <v>0</v>
      </c>
      <c r="AN530" s="7">
        <v>0</v>
      </c>
      <c r="AO530" s="12"/>
      <c r="AP530" s="12"/>
      <c r="AQ530" s="12"/>
      <c r="AR530" s="12"/>
      <c r="AS530" s="12"/>
      <c r="AT530" s="12"/>
      <c r="AU530" s="12"/>
      <c r="AV530" s="12"/>
      <c r="AW530" s="12"/>
      <c r="AX530" s="12"/>
      <c r="AY530" s="12"/>
      <c r="AZ530" s="8"/>
    </row>
    <row r="531" spans="1:52" s="21" customFormat="1" ht="16.5" x14ac:dyDescent="0.25">
      <c r="A531" s="159" t="str">
        <f>_xlfn.XLOOKUP(Y531,Mapping!B:B,Mapping!J:J,"Not Found",0,1)</f>
        <v>Generate Load</v>
      </c>
      <c r="B531" s="159" t="str">
        <f t="shared" si="48"/>
        <v>ITDBGenerate Load46122.2493055556</v>
      </c>
      <c r="C531" s="159"/>
      <c r="D531" s="159" t="str">
        <f t="shared" si="49"/>
        <v>Generate DD MOR</v>
      </c>
      <c r="E531" s="159" t="str">
        <f t="shared" si="50"/>
        <v>MRPITDBGenerate LoadGenerate DD MOR</v>
      </c>
      <c r="F531" s="159" t="str">
        <f t="shared" si="51"/>
        <v>MRPITDBGenerate Load</v>
      </c>
      <c r="G531" s="218" t="s">
        <v>47</v>
      </c>
      <c r="H531" s="159" t="str">
        <f t="shared" si="52"/>
        <v>Completed</v>
      </c>
      <c r="I531" s="159" t="s">
        <v>47</v>
      </c>
      <c r="J531" s="159" t="str">
        <f t="shared" si="53"/>
        <v>MRPITDBGenerate LoadGenerate DD MORGenerate DD MOR46122.249305555646122.25</v>
      </c>
      <c r="K531" s="218" t="str">
        <f>IF(NOT(ISERROR(HLOOKUP(A531,'MCP-Tracker Old'!$10:$10,1,0))),"Y","N")</f>
        <v>N</v>
      </c>
      <c r="L531" s="159"/>
      <c r="M531" s="159"/>
      <c r="N531" s="159"/>
      <c r="O531" s="2">
        <v>2603</v>
      </c>
      <c r="P531" s="3" t="s">
        <v>496</v>
      </c>
      <c r="Q531" s="3" t="s">
        <v>383</v>
      </c>
      <c r="R531" s="3" t="s">
        <v>422</v>
      </c>
      <c r="S531" s="3" t="s">
        <v>423</v>
      </c>
      <c r="T531" s="4">
        <v>46122.249305555553</v>
      </c>
      <c r="U531" s="4">
        <v>46122.25</v>
      </c>
      <c r="V531" s="4">
        <v>46122.25</v>
      </c>
      <c r="W531" s="4" t="s">
        <v>42</v>
      </c>
      <c r="X531" s="3" t="s">
        <v>43</v>
      </c>
      <c r="Y531" s="4" t="s">
        <v>512</v>
      </c>
      <c r="Z531" s="2">
        <v>1</v>
      </c>
      <c r="AA531" s="3" t="s">
        <v>425</v>
      </c>
      <c r="AB531" s="5">
        <v>0.02</v>
      </c>
      <c r="AC531" s="5">
        <v>0</v>
      </c>
      <c r="AD531" s="5">
        <v>0.02</v>
      </c>
      <c r="AE531" s="5">
        <v>0</v>
      </c>
      <c r="AF531" s="5">
        <v>0</v>
      </c>
      <c r="AG531" s="5">
        <v>0.02</v>
      </c>
      <c r="AH531" s="6"/>
      <c r="AI531" s="6"/>
      <c r="AJ531" s="7">
        <v>0</v>
      </c>
      <c r="AK531" s="7">
        <v>0</v>
      </c>
      <c r="AL531" s="7">
        <v>0</v>
      </c>
      <c r="AM531" s="7">
        <v>0</v>
      </c>
      <c r="AN531" s="7">
        <v>0</v>
      </c>
      <c r="AO531" s="12"/>
      <c r="AP531" s="12"/>
      <c r="AQ531" s="12"/>
      <c r="AR531" s="12"/>
      <c r="AS531" s="12"/>
      <c r="AT531" s="12"/>
      <c r="AU531" s="12"/>
      <c r="AV531" s="12"/>
      <c r="AW531" s="12"/>
      <c r="AX531" s="12"/>
      <c r="AY531" s="12"/>
      <c r="AZ531" s="8"/>
    </row>
    <row r="532" spans="1:52" s="21" customFormat="1" ht="16.5" x14ac:dyDescent="0.25">
      <c r="A532" s="159" t="str">
        <f>_xlfn.XLOOKUP(Y532,Mapping!B:B,Mapping!J:J,"Not Found",0,1)</f>
        <v>Generate Load</v>
      </c>
      <c r="B532" s="159" t="str">
        <f t="shared" si="48"/>
        <v>ITDBGenerate Load46122.25</v>
      </c>
      <c r="C532" s="159"/>
      <c r="D532" s="159" t="str">
        <f t="shared" si="49"/>
        <v>Load DD MOR</v>
      </c>
      <c r="E532" s="159" t="str">
        <f t="shared" si="50"/>
        <v>MRPITDBGenerate LoadLoad DD MOR</v>
      </c>
      <c r="F532" s="159" t="str">
        <f t="shared" si="51"/>
        <v>MRPITDBGenerate Load</v>
      </c>
      <c r="G532" s="218" t="s">
        <v>47</v>
      </c>
      <c r="H532" s="159" t="str">
        <f t="shared" si="52"/>
        <v>Completed</v>
      </c>
      <c r="I532" s="159" t="s">
        <v>47</v>
      </c>
      <c r="J532" s="159" t="str">
        <f t="shared" si="53"/>
        <v>MRPITDBGenerate LoadLoad DD MORLoad DD MOR46122.2546122.2555555556</v>
      </c>
      <c r="K532" s="218" t="str">
        <f>IF(NOT(ISERROR(HLOOKUP(A532,'MCP-Tracker Old'!$10:$10,1,0))),"Y","N")</f>
        <v>N</v>
      </c>
      <c r="L532" s="159"/>
      <c r="M532" s="159"/>
      <c r="N532" s="159"/>
      <c r="O532" s="2">
        <v>2603</v>
      </c>
      <c r="P532" s="3" t="s">
        <v>496</v>
      </c>
      <c r="Q532" s="3" t="s">
        <v>383</v>
      </c>
      <c r="R532" s="3" t="s">
        <v>426</v>
      </c>
      <c r="S532" s="3" t="s">
        <v>427</v>
      </c>
      <c r="T532" s="4">
        <v>46122.25</v>
      </c>
      <c r="U532" s="4">
        <v>46122.255555555559</v>
      </c>
      <c r="V532" s="4">
        <v>46122.255555555559</v>
      </c>
      <c r="W532" s="4" t="s">
        <v>42</v>
      </c>
      <c r="X532" s="3" t="s">
        <v>43</v>
      </c>
      <c r="Y532" s="4" t="s">
        <v>512</v>
      </c>
      <c r="Z532" s="2">
        <v>1</v>
      </c>
      <c r="AA532" s="3" t="s">
        <v>428</v>
      </c>
      <c r="AB532" s="5">
        <v>0.13</v>
      </c>
      <c r="AC532" s="5">
        <v>0</v>
      </c>
      <c r="AD532" s="5">
        <v>0.13</v>
      </c>
      <c r="AE532" s="5">
        <v>0</v>
      </c>
      <c r="AF532" s="5">
        <v>0</v>
      </c>
      <c r="AG532" s="5">
        <v>0.13</v>
      </c>
      <c r="AH532" s="6"/>
      <c r="AI532" s="6"/>
      <c r="AJ532" s="7">
        <v>0</v>
      </c>
      <c r="AK532" s="7">
        <v>0</v>
      </c>
      <c r="AL532" s="7">
        <v>0</v>
      </c>
      <c r="AM532" s="7">
        <v>0</v>
      </c>
      <c r="AN532" s="7">
        <v>0</v>
      </c>
      <c r="AO532" s="12"/>
      <c r="AP532" s="12"/>
      <c r="AQ532" s="12"/>
      <c r="AR532" s="12"/>
      <c r="AS532" s="12"/>
      <c r="AT532" s="12"/>
      <c r="AU532" s="12"/>
      <c r="AV532" s="12"/>
      <c r="AW532" s="12"/>
      <c r="AX532" s="12"/>
      <c r="AY532" s="12"/>
      <c r="AZ532" s="8"/>
    </row>
    <row r="533" spans="1:52" s="21" customFormat="1" ht="16.5" x14ac:dyDescent="0.25">
      <c r="A533" s="159" t="str">
        <f>_xlfn.XLOOKUP(Y533,Mapping!B:B,Mapping!J:J,"Not Found",0,1)</f>
        <v>Load to ARA</v>
      </c>
      <c r="B533" s="159" t="str">
        <f t="shared" si="48"/>
        <v>DEGTLoad to ARA46122.2513888889</v>
      </c>
      <c r="C533" s="159"/>
      <c r="D533" s="159" t="str">
        <f t="shared" si="49"/>
        <v>export to ara</v>
      </c>
      <c r="E533" s="159" t="str">
        <f t="shared" si="50"/>
        <v>MCPDEGTLoad to ARAexport to ara</v>
      </c>
      <c r="F533" s="159" t="str">
        <f t="shared" si="51"/>
        <v>MCPDEGTLoad to ARA</v>
      </c>
      <c r="G533" s="218" t="s">
        <v>47</v>
      </c>
      <c r="H533" s="159" t="str">
        <f t="shared" si="52"/>
        <v>Completed</v>
      </c>
      <c r="I533" s="159" t="s">
        <v>47</v>
      </c>
      <c r="J533" s="159" t="str">
        <f t="shared" si="53"/>
        <v>MCPDEGTLoad to ARAexport to araexport to ara46122.251388888946122.2513888889</v>
      </c>
      <c r="K533" s="218" t="str">
        <f>IF(NOT(ISERROR(HLOOKUP(A533,'MCP-Tracker Old'!$10:$10,1,0))),"Y","N")</f>
        <v>N</v>
      </c>
      <c r="L533" s="159"/>
      <c r="M533" s="159"/>
      <c r="N533" s="159"/>
      <c r="O533" s="2">
        <v>2603</v>
      </c>
      <c r="P533" s="3" t="s">
        <v>219</v>
      </c>
      <c r="Q533" s="3" t="s">
        <v>39</v>
      </c>
      <c r="R533" s="3" t="s">
        <v>89</v>
      </c>
      <c r="S533" s="3" t="s">
        <v>90</v>
      </c>
      <c r="T533" s="4">
        <v>46122.251388888886</v>
      </c>
      <c r="U533" s="4">
        <v>46122.251388888886</v>
      </c>
      <c r="V533" s="4" t="s">
        <v>42</v>
      </c>
      <c r="W533" s="4" t="s">
        <v>42</v>
      </c>
      <c r="X533" s="3" t="s">
        <v>43</v>
      </c>
      <c r="Y533" s="4" t="s">
        <v>2670</v>
      </c>
      <c r="Z533" s="2">
        <v>2</v>
      </c>
      <c r="AA533" s="3" t="s">
        <v>91</v>
      </c>
      <c r="AB533" s="5">
        <v>0</v>
      </c>
      <c r="AC533" s="5">
        <v>0</v>
      </c>
      <c r="AD533" s="5">
        <v>0</v>
      </c>
      <c r="AE533" s="5">
        <v>0</v>
      </c>
      <c r="AF533" s="5">
        <v>0</v>
      </c>
      <c r="AG533" s="5">
        <v>0</v>
      </c>
      <c r="AH533" s="6"/>
      <c r="AI533" s="6"/>
      <c r="AJ533" s="7">
        <v>0</v>
      </c>
      <c r="AK533" s="7">
        <v>0</v>
      </c>
      <c r="AL533" s="7">
        <v>0</v>
      </c>
      <c r="AM533" s="7">
        <v>0</v>
      </c>
      <c r="AN533" s="7">
        <v>0</v>
      </c>
      <c r="AO533" s="12"/>
      <c r="AP533" s="12"/>
      <c r="AQ533" s="12"/>
      <c r="AR533" s="12"/>
      <c r="AS533" s="12"/>
      <c r="AT533" s="12"/>
      <c r="AU533" s="12"/>
      <c r="AV533" s="12"/>
      <c r="AW533" s="12"/>
      <c r="AX533" s="12"/>
      <c r="AY533" s="12"/>
      <c r="AZ533" s="8"/>
    </row>
    <row r="534" spans="1:52" s="21" customFormat="1" ht="16.5" x14ac:dyDescent="0.25">
      <c r="A534" s="159" t="str">
        <f>_xlfn.XLOOKUP(Y534,Mapping!B:B,Mapping!J:J,"Not Found",0,1)</f>
        <v>Valuation 1</v>
      </c>
      <c r="B534" s="159" t="str">
        <f t="shared" si="48"/>
        <v>ITDBValuation 146122.2555555556</v>
      </c>
      <c r="C534" s="159"/>
      <c r="D534" s="159" t="str">
        <f t="shared" si="49"/>
        <v>NPV1 run</v>
      </c>
      <c r="E534" s="159" t="str">
        <f t="shared" si="50"/>
        <v>MRPITDBValuation 1NPV1 run</v>
      </c>
      <c r="F534" s="159" t="str">
        <f t="shared" si="51"/>
        <v>MRPITDBValuation 1</v>
      </c>
      <c r="G534" s="218" t="s">
        <v>47</v>
      </c>
      <c r="H534" s="159" t="str">
        <f t="shared" si="52"/>
        <v>Completed</v>
      </c>
      <c r="I534" s="159" t="s">
        <v>47</v>
      </c>
      <c r="J534" s="159" t="str">
        <f t="shared" si="53"/>
        <v>MRPITDBValuation 1NPV1 runNPV1 run46122.255555555646122.2951388889</v>
      </c>
      <c r="K534" s="218" t="str">
        <f>IF(NOT(ISERROR(HLOOKUP(A534,'MCP-Tracker Old'!$10:$10,1,0))),"Y","N")</f>
        <v>N</v>
      </c>
      <c r="L534" s="159"/>
      <c r="M534" s="159"/>
      <c r="N534" s="159"/>
      <c r="O534" s="2">
        <v>2603</v>
      </c>
      <c r="P534" s="3" t="s">
        <v>496</v>
      </c>
      <c r="Q534" s="3" t="s">
        <v>383</v>
      </c>
      <c r="R534" s="3" t="s">
        <v>482</v>
      </c>
      <c r="S534" s="3" t="s">
        <v>483</v>
      </c>
      <c r="T534" s="4">
        <v>46122.255555555559</v>
      </c>
      <c r="U534" s="4">
        <v>46122.295138888891</v>
      </c>
      <c r="V534" s="4">
        <v>46122.295138888891</v>
      </c>
      <c r="W534" s="4" t="s">
        <v>42</v>
      </c>
      <c r="X534" s="3" t="s">
        <v>43</v>
      </c>
      <c r="Y534" s="4" t="s">
        <v>513</v>
      </c>
      <c r="Z534" s="2">
        <v>1</v>
      </c>
      <c r="AA534" s="3" t="s">
        <v>485</v>
      </c>
      <c r="AB534" s="5">
        <v>0.95</v>
      </c>
      <c r="AC534" s="5">
        <v>0</v>
      </c>
      <c r="AD534" s="5">
        <v>0.95</v>
      </c>
      <c r="AE534" s="5">
        <v>0</v>
      </c>
      <c r="AF534" s="5">
        <v>0</v>
      </c>
      <c r="AG534" s="5">
        <v>0.95</v>
      </c>
      <c r="AH534" s="6"/>
      <c r="AI534" s="6"/>
      <c r="AJ534" s="7">
        <v>0</v>
      </c>
      <c r="AK534" s="7">
        <v>0</v>
      </c>
      <c r="AL534" s="7">
        <v>0</v>
      </c>
      <c r="AM534" s="7">
        <v>0</v>
      </c>
      <c r="AN534" s="7">
        <v>0</v>
      </c>
      <c r="AO534" s="12"/>
      <c r="AP534" s="12"/>
      <c r="AQ534" s="12"/>
      <c r="AR534" s="12"/>
      <c r="AS534" s="12"/>
      <c r="AT534" s="12"/>
      <c r="AU534" s="12"/>
      <c r="AV534" s="12"/>
      <c r="AW534" s="12"/>
      <c r="AX534" s="12"/>
      <c r="AY534" s="12"/>
      <c r="AZ534" s="8"/>
    </row>
    <row r="535" spans="1:52" s="21" customFormat="1" ht="16.5" x14ac:dyDescent="0.25">
      <c r="A535" s="159" t="str">
        <f>_xlfn.XLOOKUP(Y535,Mapping!B:B,Mapping!J:J,"Not Found",0,1)</f>
        <v>GAP</v>
      </c>
      <c r="B535" s="159" t="str">
        <f t="shared" si="48"/>
        <v>FRDBGAP46122.2555555556</v>
      </c>
      <c r="C535" s="159"/>
      <c r="D535" s="159" t="str">
        <f t="shared" si="49"/>
        <v>gap planning</v>
      </c>
      <c r="E535" s="159" t="str">
        <f t="shared" si="50"/>
        <v>MCPFRDBGAPgap planning</v>
      </c>
      <c r="F535" s="159" t="str">
        <f t="shared" si="51"/>
        <v>MCPFRDBGAP</v>
      </c>
      <c r="G535" s="218" t="s">
        <v>47</v>
      </c>
      <c r="H535" s="159" t="str">
        <f t="shared" si="52"/>
        <v>Completed</v>
      </c>
      <c r="I535" s="159" t="s">
        <v>47</v>
      </c>
      <c r="J535" s="159" t="str">
        <f t="shared" si="53"/>
        <v>MCPFRDBGAPgap planninggap planning46122.255555555646122.2555555556</v>
      </c>
      <c r="K535" s="218" t="str">
        <f>IF(NOT(ISERROR(HLOOKUP(A535,'MCP-Tracker Old'!$10:$10,1,0))),"Y","N")</f>
        <v>Y</v>
      </c>
      <c r="L535" s="159"/>
      <c r="M535" s="159"/>
      <c r="N535" s="159"/>
      <c r="O535" s="2">
        <v>2603</v>
      </c>
      <c r="P535" s="3" t="s">
        <v>475</v>
      </c>
      <c r="Q535" s="3" t="s">
        <v>39</v>
      </c>
      <c r="R535" s="3" t="s">
        <v>194</v>
      </c>
      <c r="S535" s="3" t="s">
        <v>207</v>
      </c>
      <c r="T535" s="4">
        <v>46122.255555555559</v>
      </c>
      <c r="U535" s="4">
        <v>46122.255555555559</v>
      </c>
      <c r="V535" s="4">
        <v>46122.256249999999</v>
      </c>
      <c r="W535" s="4" t="s">
        <v>42</v>
      </c>
      <c r="X535" s="3" t="s">
        <v>43</v>
      </c>
      <c r="Y535" s="4" t="s">
        <v>3833</v>
      </c>
      <c r="Z535" s="2">
        <v>2</v>
      </c>
      <c r="AA535" s="3" t="s">
        <v>197</v>
      </c>
      <c r="AB535" s="5">
        <v>0</v>
      </c>
      <c r="AC535" s="5">
        <v>0</v>
      </c>
      <c r="AD535" s="5">
        <v>0</v>
      </c>
      <c r="AE535" s="5">
        <v>0</v>
      </c>
      <c r="AF535" s="5">
        <v>0</v>
      </c>
      <c r="AG535" s="5">
        <v>0</v>
      </c>
      <c r="AH535" s="6"/>
      <c r="AI535" s="6"/>
      <c r="AJ535" s="7">
        <v>0</v>
      </c>
      <c r="AK535" s="7">
        <v>0</v>
      </c>
      <c r="AL535" s="7">
        <v>0</v>
      </c>
      <c r="AM535" s="7">
        <v>0</v>
      </c>
      <c r="AN535" s="7">
        <v>0</v>
      </c>
      <c r="AO535" s="12"/>
      <c r="AP535" s="12"/>
      <c r="AQ535" s="12"/>
      <c r="AR535" s="12"/>
      <c r="AS535" s="12"/>
      <c r="AT535" s="12"/>
      <c r="AU535" s="12"/>
      <c r="AV535" s="12"/>
      <c r="AW535" s="12"/>
      <c r="AX535" s="12"/>
      <c r="AY535" s="12"/>
      <c r="AZ535" s="8"/>
    </row>
    <row r="536" spans="1:52" s="21" customFormat="1" ht="16.5" x14ac:dyDescent="0.25">
      <c r="A536" s="159" t="str">
        <f>_xlfn.XLOOKUP(Y536,Mapping!B:B,Mapping!J:J,"Not Found",0,1)</f>
        <v>EC</v>
      </c>
      <c r="B536" s="159" t="str">
        <f t="shared" si="48"/>
        <v>FRDBEC46122.25625</v>
      </c>
      <c r="C536" s="159"/>
      <c r="D536" s="159" t="str">
        <f t="shared" si="49"/>
        <v>Light Maintenance ing-ec valuation</v>
      </c>
      <c r="E536" s="159" t="str">
        <f t="shared" si="50"/>
        <v>MCPFRDBECLight Maintenance ing-ec valuation</v>
      </c>
      <c r="F536" s="159" t="str">
        <f t="shared" si="51"/>
        <v>MCPFRDBEC</v>
      </c>
      <c r="G536" s="218" t="s">
        <v>47</v>
      </c>
      <c r="H536" s="159" t="str">
        <f t="shared" si="52"/>
        <v>Completed</v>
      </c>
      <c r="I536" s="159" t="s">
        <v>47</v>
      </c>
      <c r="J536" s="159" t="str">
        <f t="shared" si="53"/>
        <v>MCPFRDBECLight Maintenance ing-ec valuationLight Maintenance ing-ec valuation46122.2562546122.2590277778</v>
      </c>
      <c r="K536" s="218" t="str">
        <f>IF(NOT(ISERROR(HLOOKUP(A536,'MCP-Tracker Old'!$10:$10,1,0))),"Y","N")</f>
        <v>Y</v>
      </c>
      <c r="L536" s="159"/>
      <c r="M536" s="159"/>
      <c r="N536" s="159"/>
      <c r="O536" s="2">
        <v>2603</v>
      </c>
      <c r="P536" s="3" t="s">
        <v>475</v>
      </c>
      <c r="Q536" s="3" t="s">
        <v>39</v>
      </c>
      <c r="R536" s="3" t="s">
        <v>3611</v>
      </c>
      <c r="S536" s="3" t="s">
        <v>3612</v>
      </c>
      <c r="T536" s="4">
        <v>46122.256249999999</v>
      </c>
      <c r="U536" s="4">
        <v>46122.259027777778</v>
      </c>
      <c r="V536" s="4">
        <v>46122.259027777778</v>
      </c>
      <c r="W536" s="4" t="s">
        <v>42</v>
      </c>
      <c r="X536" s="3" t="s">
        <v>43</v>
      </c>
      <c r="Y536" s="4" t="s">
        <v>686</v>
      </c>
      <c r="Z536" s="2">
        <v>1</v>
      </c>
      <c r="AA536" s="3" t="s">
        <v>1930</v>
      </c>
      <c r="AB536" s="5">
        <v>7.0000000000000007E-2</v>
      </c>
      <c r="AC536" s="5">
        <v>0</v>
      </c>
      <c r="AD536" s="5">
        <v>7.0000000000000007E-2</v>
      </c>
      <c r="AE536" s="5">
        <v>0</v>
      </c>
      <c r="AF536" s="5">
        <v>0</v>
      </c>
      <c r="AG536" s="5">
        <v>7.0000000000000007E-2</v>
      </c>
      <c r="AH536" s="6"/>
      <c r="AI536" s="6"/>
      <c r="AJ536" s="7">
        <v>0</v>
      </c>
      <c r="AK536" s="7">
        <v>0</v>
      </c>
      <c r="AL536" s="7">
        <v>0</v>
      </c>
      <c r="AM536" s="7">
        <v>0</v>
      </c>
      <c r="AN536" s="7">
        <v>0</v>
      </c>
      <c r="AO536" s="12"/>
      <c r="AP536" s="12"/>
      <c r="AQ536" s="12"/>
      <c r="AR536" s="12"/>
      <c r="AS536" s="12"/>
      <c r="AT536" s="12"/>
      <c r="AU536" s="12"/>
      <c r="AV536" s="12"/>
      <c r="AW536" s="12"/>
      <c r="AX536" s="12"/>
      <c r="AY536" s="12"/>
      <c r="AZ536" s="8"/>
    </row>
    <row r="537" spans="1:52" s="21" customFormat="1" ht="16.5" x14ac:dyDescent="0.25">
      <c r="A537" s="159" t="str">
        <f>_xlfn.XLOOKUP(Y537,Mapping!B:B,Mapping!J:J,"Not Found",0,1)</f>
        <v>EC</v>
      </c>
      <c r="B537" s="159" t="str">
        <f t="shared" si="48"/>
        <v>FRDBEC46122.2590277778</v>
      </c>
      <c r="C537" s="159"/>
      <c r="D537" s="159" t="str">
        <f t="shared" si="49"/>
        <v>ing-ec valuation</v>
      </c>
      <c r="E537" s="159" t="str">
        <f t="shared" si="50"/>
        <v>MCPFRDBECing-ec valuation</v>
      </c>
      <c r="F537" s="159" t="str">
        <f t="shared" si="51"/>
        <v>MCPFRDBEC</v>
      </c>
      <c r="G537" s="218" t="s">
        <v>47</v>
      </c>
      <c r="H537" s="159" t="str">
        <f t="shared" si="52"/>
        <v>Completed</v>
      </c>
      <c r="I537" s="159" t="s">
        <v>47</v>
      </c>
      <c r="J537" s="159" t="str">
        <f t="shared" si="53"/>
        <v>MCPFRDBECing-ec valuationing-ec valuation46122.259027777846122.2979166667</v>
      </c>
      <c r="K537" s="218" t="str">
        <f>IF(NOT(ISERROR(HLOOKUP(A537,'MCP-Tracker Old'!$10:$10,1,0))),"Y","N")</f>
        <v>Y</v>
      </c>
      <c r="L537" s="159"/>
      <c r="M537" s="159"/>
      <c r="N537" s="159"/>
      <c r="O537" s="2">
        <v>2603</v>
      </c>
      <c r="P537" s="3" t="s">
        <v>475</v>
      </c>
      <c r="Q537" s="3" t="s">
        <v>39</v>
      </c>
      <c r="R537" s="3" t="s">
        <v>138</v>
      </c>
      <c r="S537" s="3" t="s">
        <v>139</v>
      </c>
      <c r="T537" s="4">
        <v>46122.259027777778</v>
      </c>
      <c r="U537" s="4">
        <v>46122.29791666667</v>
      </c>
      <c r="V537" s="4">
        <v>46122.29791666667</v>
      </c>
      <c r="W537" s="4" t="s">
        <v>42</v>
      </c>
      <c r="X537" s="3" t="s">
        <v>43</v>
      </c>
      <c r="Y537" s="4" t="s">
        <v>686</v>
      </c>
      <c r="Z537" s="2">
        <v>1</v>
      </c>
      <c r="AA537" s="3" t="s">
        <v>141</v>
      </c>
      <c r="AB537" s="5">
        <v>0.93</v>
      </c>
      <c r="AC537" s="5">
        <v>0</v>
      </c>
      <c r="AD537" s="5">
        <v>0.93</v>
      </c>
      <c r="AE537" s="5">
        <v>0</v>
      </c>
      <c r="AF537" s="5">
        <v>0</v>
      </c>
      <c r="AG537" s="5">
        <v>0.93</v>
      </c>
      <c r="AH537" s="6"/>
      <c r="AI537" s="6"/>
      <c r="AJ537" s="7">
        <v>0</v>
      </c>
      <c r="AK537" s="7">
        <v>0</v>
      </c>
      <c r="AL537" s="7">
        <v>0</v>
      </c>
      <c r="AM537" s="7">
        <v>0</v>
      </c>
      <c r="AN537" s="7">
        <v>0</v>
      </c>
      <c r="AO537" s="12"/>
      <c r="AP537" s="12"/>
      <c r="AQ537" s="12"/>
      <c r="AR537" s="12"/>
      <c r="AS537" s="12"/>
      <c r="AT537" s="12"/>
      <c r="AU537" s="12"/>
      <c r="AV537" s="12"/>
      <c r="AW537" s="12"/>
      <c r="AX537" s="12"/>
      <c r="AY537" s="12"/>
      <c r="AZ537" s="8"/>
    </row>
    <row r="538" spans="1:52" s="21" customFormat="1" ht="16.5" x14ac:dyDescent="0.25">
      <c r="A538" s="159" t="str">
        <f>_xlfn.XLOOKUP(Y538,Mapping!B:B,Mapping!J:J,"Not Found",0,1)</f>
        <v>Load Pos</v>
      </c>
      <c r="B538" s="159" t="str">
        <f t="shared" si="48"/>
        <v>FRDBLoad Pos46122.2631944444</v>
      </c>
      <c r="C538" s="159"/>
      <c r="D538" s="159" t="str">
        <f t="shared" si="49"/>
        <v>load Portfolio</v>
      </c>
      <c r="E538" s="159" t="str">
        <f t="shared" si="50"/>
        <v>MRPFRDBLoad Posload Portfolio</v>
      </c>
      <c r="F538" s="159" t="str">
        <f t="shared" si="51"/>
        <v>MRPFRDBLoad Pos</v>
      </c>
      <c r="G538" s="218" t="s">
        <v>47</v>
      </c>
      <c r="H538" s="159" t="str">
        <f t="shared" si="52"/>
        <v>Completed</v>
      </c>
      <c r="I538" s="159" t="s">
        <v>47</v>
      </c>
      <c r="J538" s="159" t="str">
        <f t="shared" si="53"/>
        <v>MRPFRDBLoad Posload Portfolioload Portfolio46122.263194444446122.2756944444</v>
      </c>
      <c r="K538" s="218" t="str">
        <f>IF(NOT(ISERROR(HLOOKUP(A538,'MCP-Tracker Old'!$10:$10,1,0))),"Y","N")</f>
        <v>Y</v>
      </c>
      <c r="L538" s="159"/>
      <c r="M538" s="159"/>
      <c r="N538" s="159"/>
      <c r="O538" s="2">
        <v>2603</v>
      </c>
      <c r="P538" s="3" t="s">
        <v>475</v>
      </c>
      <c r="Q538" s="3" t="s">
        <v>383</v>
      </c>
      <c r="R538" s="3" t="s">
        <v>402</v>
      </c>
      <c r="S538" s="3" t="s">
        <v>403</v>
      </c>
      <c r="T538" s="4">
        <v>46122.263194444444</v>
      </c>
      <c r="U538" s="4">
        <v>46122.275694444441</v>
      </c>
      <c r="V538" s="4">
        <v>46122.275694444441</v>
      </c>
      <c r="W538" s="4" t="s">
        <v>42</v>
      </c>
      <c r="X538" s="3" t="s">
        <v>43</v>
      </c>
      <c r="Y538" s="4" t="s">
        <v>479</v>
      </c>
      <c r="Z538" s="2">
        <v>1</v>
      </c>
      <c r="AA538" s="3" t="s">
        <v>404</v>
      </c>
      <c r="AB538" s="5">
        <v>0.3</v>
      </c>
      <c r="AC538" s="5">
        <v>0</v>
      </c>
      <c r="AD538" s="5">
        <v>0.3</v>
      </c>
      <c r="AE538" s="5">
        <v>0</v>
      </c>
      <c r="AF538" s="5">
        <v>0</v>
      </c>
      <c r="AG538" s="5">
        <v>0.3</v>
      </c>
      <c r="AH538" s="6"/>
      <c r="AI538" s="6"/>
      <c r="AJ538" s="7">
        <v>0</v>
      </c>
      <c r="AK538" s="7">
        <v>0</v>
      </c>
      <c r="AL538" s="7">
        <v>0</v>
      </c>
      <c r="AM538" s="7">
        <v>0</v>
      </c>
      <c r="AN538" s="7">
        <v>0</v>
      </c>
      <c r="AO538" s="12"/>
      <c r="AP538" s="12"/>
      <c r="AQ538" s="12"/>
      <c r="AR538" s="12"/>
      <c r="AS538" s="12"/>
      <c r="AT538" s="12"/>
      <c r="AU538" s="12"/>
      <c r="AV538" s="12"/>
      <c r="AW538" s="12"/>
      <c r="AX538" s="12"/>
      <c r="AY538" s="12"/>
      <c r="AZ538" s="8"/>
    </row>
    <row r="539" spans="1:52" s="21" customFormat="1" ht="16.5" x14ac:dyDescent="0.25">
      <c r="A539" s="159" t="str">
        <f>_xlfn.XLOOKUP(Y539,Mapping!B:B,Mapping!J:J,"Not Found",0,1)</f>
        <v>Import Strategies</v>
      </c>
      <c r="B539" s="159" t="str">
        <f t="shared" si="48"/>
        <v>NLBTRImport Strategies46122.2659722222</v>
      </c>
      <c r="C539" s="159"/>
      <c r="D539" s="159" t="str">
        <f t="shared" si="49"/>
        <v>import strategies</v>
      </c>
      <c r="E539" s="159" t="str">
        <f t="shared" si="50"/>
        <v>MCPNLBTRImport Strategiesimport strategies</v>
      </c>
      <c r="F539" s="159" t="str">
        <f t="shared" si="51"/>
        <v>MCPNLBTRImport Strategies</v>
      </c>
      <c r="G539" s="218" t="s">
        <v>47</v>
      </c>
      <c r="H539" s="159" t="str">
        <f t="shared" si="52"/>
        <v>Completed</v>
      </c>
      <c r="I539" s="159" t="s">
        <v>47</v>
      </c>
      <c r="J539" s="159" t="str">
        <f t="shared" si="53"/>
        <v>MCPNLBTRImport Strategiesimport strategiesimport strategies46122.265972222246122.2798611111</v>
      </c>
      <c r="K539" s="218" t="str">
        <f>IF(NOT(ISERROR(HLOOKUP(A539,'MCP-Tracker Old'!$10:$10,1,0))),"Y","N")</f>
        <v>Y</v>
      </c>
      <c r="L539" s="159"/>
      <c r="M539" s="159"/>
      <c r="N539" s="159"/>
      <c r="O539" s="2">
        <v>2603</v>
      </c>
      <c r="P539" s="3" t="s">
        <v>260</v>
      </c>
      <c r="Q539" s="3" t="s">
        <v>39</v>
      </c>
      <c r="R539" s="3" t="s">
        <v>145</v>
      </c>
      <c r="S539" s="3" t="s">
        <v>156</v>
      </c>
      <c r="T539" s="4">
        <v>46122.265972222223</v>
      </c>
      <c r="U539" s="4">
        <v>46122.279861111114</v>
      </c>
      <c r="V539" s="4">
        <v>46122.279861111114</v>
      </c>
      <c r="W539" s="4" t="s">
        <v>42</v>
      </c>
      <c r="X539" s="3" t="s">
        <v>43</v>
      </c>
      <c r="Y539" s="4" t="s">
        <v>3834</v>
      </c>
      <c r="Z539" s="2">
        <v>5</v>
      </c>
      <c r="AA539" s="3" t="s">
        <v>148</v>
      </c>
      <c r="AB539" s="5">
        <v>0.33</v>
      </c>
      <c r="AC539" s="5">
        <v>0</v>
      </c>
      <c r="AD539" s="5">
        <v>0.33</v>
      </c>
      <c r="AE539" s="5">
        <v>0</v>
      </c>
      <c r="AF539" s="5">
        <v>0</v>
      </c>
      <c r="AG539" s="5">
        <v>0.33</v>
      </c>
      <c r="AH539" s="6"/>
      <c r="AI539" s="6"/>
      <c r="AJ539" s="7">
        <v>0</v>
      </c>
      <c r="AK539" s="7">
        <v>0</v>
      </c>
      <c r="AL539" s="7">
        <v>0</v>
      </c>
      <c r="AM539" s="7">
        <v>0</v>
      </c>
      <c r="AN539" s="7">
        <v>0</v>
      </c>
      <c r="AO539" s="12"/>
      <c r="AP539" s="12"/>
      <c r="AQ539" s="12"/>
      <c r="AR539" s="12"/>
      <c r="AS539" s="12"/>
      <c r="AT539" s="12"/>
      <c r="AU539" s="12"/>
      <c r="AV539" s="12"/>
      <c r="AW539" s="12"/>
      <c r="AX539" s="12"/>
      <c r="AY539" s="12"/>
      <c r="AZ539" s="8"/>
    </row>
    <row r="540" spans="1:52" s="21" customFormat="1" ht="16.5" x14ac:dyDescent="0.25">
      <c r="A540" s="159" t="str">
        <f>_xlfn.XLOOKUP(Y540,Mapping!B:B,Mapping!J:J,"Not Found",0,1)</f>
        <v>CSRBB Valuation (Qtr)</v>
      </c>
      <c r="B540" s="159" t="str">
        <f t="shared" si="48"/>
        <v>BEGTCSRBB Valuation (Qtr)46122.26875</v>
      </c>
      <c r="C540" s="159"/>
      <c r="D540" s="159" t="str">
        <f t="shared" si="49"/>
        <v>CSRBB Portfolio Valuation Qtr</v>
      </c>
      <c r="E540" s="159" t="str">
        <f t="shared" si="50"/>
        <v>MCPBEGTCSRBB Valuation (Qtr)CSRBB Portfolio Valuation Qtr</v>
      </c>
      <c r="F540" s="159" t="str">
        <f t="shared" si="51"/>
        <v>MCPBEGTCSRBB Valuation (Qtr)</v>
      </c>
      <c r="G540" s="218" t="s">
        <v>47</v>
      </c>
      <c r="H540" s="159" t="str">
        <f t="shared" si="52"/>
        <v>Completed</v>
      </c>
      <c r="I540" s="159" t="s">
        <v>47</v>
      </c>
      <c r="J540" s="159" t="str">
        <f t="shared" si="53"/>
        <v>MCPBEGTCSRBB Valuation (Qtr)CSRBB Portfolio Valuation QtrCSRBB Portfolio Valuation Qtr46122.2687546122.2756944444</v>
      </c>
      <c r="K540" s="218" t="str">
        <f>IF(NOT(ISERROR(HLOOKUP(A540,'MCP-Tracker Old'!$10:$10,1,0))),"Y","N")</f>
        <v>N</v>
      </c>
      <c r="L540" s="159"/>
      <c r="M540" s="159"/>
      <c r="N540" s="159"/>
      <c r="O540" s="2">
        <v>2603</v>
      </c>
      <c r="P540" s="3" t="s">
        <v>179</v>
      </c>
      <c r="Q540" s="3" t="s">
        <v>39</v>
      </c>
      <c r="R540" s="3" t="s">
        <v>3615</v>
      </c>
      <c r="S540" s="3" t="s">
        <v>3616</v>
      </c>
      <c r="T540" s="4">
        <v>46122.268750000003</v>
      </c>
      <c r="U540" s="4">
        <v>46122.275694444441</v>
      </c>
      <c r="V540" s="4">
        <v>46122.275694444441</v>
      </c>
      <c r="W540" s="4" t="s">
        <v>42</v>
      </c>
      <c r="X540" s="3" t="s">
        <v>43</v>
      </c>
      <c r="Y540" s="4" t="s">
        <v>1932</v>
      </c>
      <c r="Z540" s="2">
        <v>1</v>
      </c>
      <c r="AA540" s="3" t="s">
        <v>1933</v>
      </c>
      <c r="AB540" s="5">
        <v>0.17</v>
      </c>
      <c r="AC540" s="5">
        <v>0</v>
      </c>
      <c r="AD540" s="5">
        <v>0.17</v>
      </c>
      <c r="AE540" s="5">
        <v>0</v>
      </c>
      <c r="AF540" s="5">
        <v>0</v>
      </c>
      <c r="AG540" s="5">
        <v>0.17</v>
      </c>
      <c r="AH540" s="6"/>
      <c r="AI540" s="6"/>
      <c r="AJ540" s="7">
        <v>0</v>
      </c>
      <c r="AK540" s="7">
        <v>0</v>
      </c>
      <c r="AL540" s="7">
        <v>0</v>
      </c>
      <c r="AM540" s="7">
        <v>0</v>
      </c>
      <c r="AN540" s="7">
        <v>0</v>
      </c>
      <c r="AO540" s="12"/>
      <c r="AP540" s="12"/>
      <c r="AQ540" s="12"/>
      <c r="AR540" s="12"/>
      <c r="AS540" s="12"/>
      <c r="AT540" s="12"/>
      <c r="AU540" s="12"/>
      <c r="AV540" s="12"/>
      <c r="AW540" s="12"/>
      <c r="AX540" s="12"/>
      <c r="AY540" s="12"/>
      <c r="AZ540" s="8"/>
    </row>
    <row r="541" spans="1:52" s="21" customFormat="1" ht="16.5" x14ac:dyDescent="0.25">
      <c r="A541" s="159" t="str">
        <f>_xlfn.XLOOKUP(Y541,Mapping!B:B,Mapping!J:J,"Not Found",0,1)</f>
        <v>Valuation (NPV)</v>
      </c>
      <c r="B541" s="159" t="str">
        <f t="shared" si="48"/>
        <v>DEDBValuation (NPV)46122.2715277778</v>
      </c>
      <c r="C541" s="159"/>
      <c r="D541" s="159" t="str">
        <f t="shared" si="49"/>
        <v>portfolio valuation run</v>
      </c>
      <c r="E541" s="159" t="str">
        <f t="shared" si="50"/>
        <v>MCPDEDBValuation (NPV)portfolio valuation run</v>
      </c>
      <c r="F541" s="159" t="str">
        <f t="shared" si="51"/>
        <v>MCPDEDBValuation (NPV)</v>
      </c>
      <c r="G541" s="218" t="s">
        <v>47</v>
      </c>
      <c r="H541" s="159" t="str">
        <f t="shared" si="52"/>
        <v>Running</v>
      </c>
      <c r="I541" s="159" t="s">
        <v>47</v>
      </c>
      <c r="J541" s="159" t="str">
        <f t="shared" si="53"/>
        <v>MCPDEDBValuation (NPV)portfolio valuation runportfolio valuation run46122.2715277778NULL</v>
      </c>
      <c r="K541" s="218" t="str">
        <f>IF(NOT(ISERROR(HLOOKUP(A541,'MCP-Tracker Old'!$10:$10,1,0))),"Y","N")</f>
        <v>Y</v>
      </c>
      <c r="L541" s="159"/>
      <c r="M541" s="159"/>
      <c r="N541" s="159"/>
      <c r="O541" s="2">
        <v>2603</v>
      </c>
      <c r="P541" s="3" t="s">
        <v>1576</v>
      </c>
      <c r="Q541" s="3" t="s">
        <v>39</v>
      </c>
      <c r="R541" s="3" t="s">
        <v>85</v>
      </c>
      <c r="S541" s="3" t="s">
        <v>42</v>
      </c>
      <c r="T541" s="4">
        <v>46122.271527777775</v>
      </c>
      <c r="U541" s="4" t="s">
        <v>42</v>
      </c>
      <c r="V541" s="4" t="s">
        <v>42</v>
      </c>
      <c r="W541" s="4" t="s">
        <v>42</v>
      </c>
      <c r="X541" s="3" t="s">
        <v>1980</v>
      </c>
      <c r="Y541" s="4" t="s">
        <v>1393</v>
      </c>
      <c r="Z541" s="2">
        <v>1</v>
      </c>
      <c r="AA541" s="3" t="s">
        <v>88</v>
      </c>
      <c r="AB541" s="5" t="s">
        <v>42</v>
      </c>
      <c r="AC541" s="5">
        <v>0</v>
      </c>
      <c r="AD541" s="5" t="s">
        <v>42</v>
      </c>
      <c r="AE541" s="5">
        <v>0</v>
      </c>
      <c r="AF541" s="5">
        <v>0</v>
      </c>
      <c r="AG541" s="5" t="s">
        <v>42</v>
      </c>
      <c r="AH541" s="6"/>
      <c r="AI541" s="6"/>
      <c r="AJ541" s="7">
        <v>0</v>
      </c>
      <c r="AK541" s="7">
        <v>0</v>
      </c>
      <c r="AL541" s="7">
        <v>0</v>
      </c>
      <c r="AM541" s="7">
        <v>0</v>
      </c>
      <c r="AN541" s="7">
        <v>0</v>
      </c>
      <c r="AO541" s="12"/>
      <c r="AP541" s="12"/>
      <c r="AQ541" s="12"/>
      <c r="AR541" s="12"/>
      <c r="AS541" s="12"/>
      <c r="AT541" s="12"/>
      <c r="AU541" s="12"/>
      <c r="AV541" s="12"/>
      <c r="AW541" s="12"/>
      <c r="AX541" s="12"/>
      <c r="AY541" s="12"/>
      <c r="AZ541" s="8"/>
    </row>
    <row r="542" spans="1:52" s="21" customFormat="1" ht="16.5" x14ac:dyDescent="0.25">
      <c r="A542" s="159" t="str">
        <f>_xlfn.XLOOKUP(Y542,Mapping!B:B,Mapping!J:J,"Not Found",0,1)</f>
        <v>Load Pos</v>
      </c>
      <c r="B542" s="159" t="str">
        <f t="shared" si="48"/>
        <v>FRDBLoad Pos46122.2756944444</v>
      </c>
      <c r="C542" s="159"/>
      <c r="D542" s="159" t="str">
        <f t="shared" si="49"/>
        <v>copy from</v>
      </c>
      <c r="E542" s="159" t="str">
        <f t="shared" si="50"/>
        <v>MRPFRDBLoad Poscopy from</v>
      </c>
      <c r="F542" s="159" t="str">
        <f t="shared" si="51"/>
        <v>MRPFRDBLoad Pos</v>
      </c>
      <c r="G542" s="218" t="s">
        <v>47</v>
      </c>
      <c r="H542" s="159" t="str">
        <f t="shared" si="52"/>
        <v>Completed</v>
      </c>
      <c r="I542" s="159" t="s">
        <v>47</v>
      </c>
      <c r="J542" s="159" t="str">
        <f t="shared" si="53"/>
        <v>MRPFRDBLoad Poscopy fromcopy from46122.275694444446122.2763888889</v>
      </c>
      <c r="K542" s="218" t="str">
        <f>IF(NOT(ISERROR(HLOOKUP(A542,'MCP-Tracker Old'!$10:$10,1,0))),"Y","N")</f>
        <v>Y</v>
      </c>
      <c r="L542" s="159"/>
      <c r="M542" s="159"/>
      <c r="N542" s="159"/>
      <c r="O542" s="2">
        <v>2603</v>
      </c>
      <c r="P542" s="3" t="s">
        <v>475</v>
      </c>
      <c r="Q542" s="3" t="s">
        <v>383</v>
      </c>
      <c r="R542" s="3" t="s">
        <v>82</v>
      </c>
      <c r="S542" s="3" t="s">
        <v>83</v>
      </c>
      <c r="T542" s="4">
        <v>46122.275694444441</v>
      </c>
      <c r="U542" s="4">
        <v>46122.276388888888</v>
      </c>
      <c r="V542" s="4">
        <v>46122.280555555553</v>
      </c>
      <c r="W542" s="4" t="s">
        <v>42</v>
      </c>
      <c r="X542" s="3" t="s">
        <v>43</v>
      </c>
      <c r="Y542" s="4" t="s">
        <v>479</v>
      </c>
      <c r="Z542" s="2">
        <v>1</v>
      </c>
      <c r="AA542" s="3" t="s">
        <v>84</v>
      </c>
      <c r="AB542" s="5">
        <v>0.02</v>
      </c>
      <c r="AC542" s="5">
        <v>0</v>
      </c>
      <c r="AD542" s="5">
        <v>0.02</v>
      </c>
      <c r="AE542" s="5">
        <v>0</v>
      </c>
      <c r="AF542" s="5">
        <v>0</v>
      </c>
      <c r="AG542" s="5">
        <v>0.02</v>
      </c>
      <c r="AH542" s="6"/>
      <c r="AI542" s="6"/>
      <c r="AJ542" s="7">
        <v>0</v>
      </c>
      <c r="AK542" s="7">
        <v>0</v>
      </c>
      <c r="AL542" s="7">
        <v>0</v>
      </c>
      <c r="AM542" s="7">
        <v>0</v>
      </c>
      <c r="AN542" s="7">
        <v>0</v>
      </c>
      <c r="AO542" s="12"/>
      <c r="AP542" s="12"/>
      <c r="AQ542" s="12"/>
      <c r="AR542" s="12"/>
      <c r="AS542" s="12"/>
      <c r="AT542" s="12"/>
      <c r="AU542" s="12"/>
      <c r="AV542" s="12"/>
      <c r="AW542" s="12"/>
      <c r="AX542" s="12"/>
      <c r="AY542" s="12"/>
      <c r="AZ542" s="8"/>
    </row>
    <row r="543" spans="1:52" s="21" customFormat="1" ht="16.5" x14ac:dyDescent="0.25">
      <c r="A543" s="159" t="str">
        <f>_xlfn.XLOOKUP(Y543,Mapping!B:B,Mapping!J:J,"Not Found",0,1)</f>
        <v>CSRBB Valuation (Qtr)</v>
      </c>
      <c r="B543" s="159" t="str">
        <f t="shared" si="48"/>
        <v>BEGTCSRBB Valuation (Qtr)46122.2756944444</v>
      </c>
      <c r="C543" s="159"/>
      <c r="D543" s="159" t="str">
        <f t="shared" si="49"/>
        <v>Light Maintenance CSRBB Portfolio Valuation Qtr</v>
      </c>
      <c r="E543" s="159" t="str">
        <f t="shared" si="50"/>
        <v>MCPBEGTCSRBB Valuation (Qtr)Light Maintenance CSRBB Portfolio Valuation Qtr</v>
      </c>
      <c r="F543" s="159" t="str">
        <f t="shared" si="51"/>
        <v>MCPBEGTCSRBB Valuation (Qtr)</v>
      </c>
      <c r="G543" s="218" t="s">
        <v>47</v>
      </c>
      <c r="H543" s="159" t="str">
        <f t="shared" si="52"/>
        <v>Completed</v>
      </c>
      <c r="I543" s="159" t="s">
        <v>47</v>
      </c>
      <c r="J543" s="159" t="str">
        <f t="shared" si="53"/>
        <v>MCPBEGTCSRBB Valuation (Qtr)Light Maintenance CSRBB Portfolio Valuation QtrLight Maintenance CSRBB Portfolio Valuation Qtr46122.275694444446122.3027777778</v>
      </c>
      <c r="K543" s="218" t="str">
        <f>IF(NOT(ISERROR(HLOOKUP(A543,'MCP-Tracker Old'!$10:$10,1,0))),"Y","N")</f>
        <v>N</v>
      </c>
      <c r="L543" s="159"/>
      <c r="M543" s="159"/>
      <c r="N543" s="159"/>
      <c r="O543" s="2">
        <v>2603</v>
      </c>
      <c r="P543" s="3" t="s">
        <v>179</v>
      </c>
      <c r="Q543" s="3" t="s">
        <v>39</v>
      </c>
      <c r="R543" s="3" t="s">
        <v>3617</v>
      </c>
      <c r="S543" s="3" t="s">
        <v>3618</v>
      </c>
      <c r="T543" s="4">
        <v>46122.275694444441</v>
      </c>
      <c r="U543" s="4">
        <v>46122.302777777775</v>
      </c>
      <c r="V543" s="4">
        <v>46122.302777777775</v>
      </c>
      <c r="W543" s="4" t="s">
        <v>42</v>
      </c>
      <c r="X543" s="3" t="s">
        <v>43</v>
      </c>
      <c r="Y543" s="4" t="s">
        <v>1932</v>
      </c>
      <c r="Z543" s="2">
        <v>1</v>
      </c>
      <c r="AA543" s="3" t="s">
        <v>1934</v>
      </c>
      <c r="AB543" s="5">
        <v>0.65</v>
      </c>
      <c r="AC543" s="5">
        <v>0</v>
      </c>
      <c r="AD543" s="5">
        <v>0.65</v>
      </c>
      <c r="AE543" s="5">
        <v>0</v>
      </c>
      <c r="AF543" s="5">
        <v>0</v>
      </c>
      <c r="AG543" s="5">
        <v>0.65</v>
      </c>
      <c r="AH543" s="6"/>
      <c r="AI543" s="6"/>
      <c r="AJ543" s="7">
        <v>0</v>
      </c>
      <c r="AK543" s="7">
        <v>0</v>
      </c>
      <c r="AL543" s="7">
        <v>0</v>
      </c>
      <c r="AM543" s="7">
        <v>0</v>
      </c>
      <c r="AN543" s="7">
        <v>0</v>
      </c>
      <c r="AO543" s="12"/>
      <c r="AP543" s="12"/>
      <c r="AQ543" s="12"/>
      <c r="AR543" s="12"/>
      <c r="AS543" s="12"/>
      <c r="AT543" s="12"/>
      <c r="AU543" s="12"/>
      <c r="AV543" s="12"/>
      <c r="AW543" s="12"/>
      <c r="AX543" s="12"/>
      <c r="AY543" s="12"/>
      <c r="AZ543" s="8"/>
    </row>
    <row r="544" spans="1:52" s="21" customFormat="1" ht="16.5" x14ac:dyDescent="0.25">
      <c r="A544" s="159" t="str">
        <f>_xlfn.XLOOKUP(Y544,Mapping!B:B,Mapping!J:J,"Not Found",0,1)</f>
        <v>Delete Portfolio</v>
      </c>
      <c r="B544" s="159" t="str">
        <f t="shared" si="48"/>
        <v>AUDBDelete Portfolio46122.2770833333</v>
      </c>
      <c r="C544" s="159"/>
      <c r="D544" s="159" t="str">
        <f t="shared" si="49"/>
        <v>Delete portfolio from</v>
      </c>
      <c r="E544" s="159" t="str">
        <f t="shared" si="50"/>
        <v>MCPAUDBDelete PortfolioDelete portfolio from</v>
      </c>
      <c r="F544" s="159" t="str">
        <f t="shared" si="51"/>
        <v>MCPAUDBDelete Portfolio</v>
      </c>
      <c r="G544" s="218" t="s">
        <v>47</v>
      </c>
      <c r="H544" s="159" t="str">
        <f t="shared" si="52"/>
        <v>Completed</v>
      </c>
      <c r="I544" s="159" t="s">
        <v>47</v>
      </c>
      <c r="J544" s="159" t="str">
        <f t="shared" si="53"/>
        <v>MCPAUDBDelete PortfolioDelete portfolio fromDelete portfolio from46122.277083333346122.2798611111</v>
      </c>
      <c r="K544" s="218" t="str">
        <f>IF(NOT(ISERROR(HLOOKUP(A544,'MCP-Tracker Old'!$10:$10,1,0))),"Y","N")</f>
        <v>N</v>
      </c>
      <c r="L544" s="159"/>
      <c r="M544" s="159"/>
      <c r="N544" s="159"/>
      <c r="O544" s="2">
        <v>2603</v>
      </c>
      <c r="P544" s="3" t="s">
        <v>38</v>
      </c>
      <c r="Q544" s="3" t="s">
        <v>39</v>
      </c>
      <c r="R544" s="3" t="s">
        <v>40</v>
      </c>
      <c r="S544" s="3" t="s">
        <v>41</v>
      </c>
      <c r="T544" s="4">
        <v>46122.277083333334</v>
      </c>
      <c r="U544" s="4">
        <v>46122.279861111114</v>
      </c>
      <c r="V544" s="4" t="s">
        <v>42</v>
      </c>
      <c r="W544" s="4" t="s">
        <v>42</v>
      </c>
      <c r="X544" s="3" t="s">
        <v>43</v>
      </c>
      <c r="Y544" s="4" t="s">
        <v>44</v>
      </c>
      <c r="Z544" s="2">
        <v>2</v>
      </c>
      <c r="AA544" s="3" t="s">
        <v>45</v>
      </c>
      <c r="AB544" s="5">
        <v>7.0000000000000007E-2</v>
      </c>
      <c r="AC544" s="5">
        <v>0</v>
      </c>
      <c r="AD544" s="5">
        <v>7.0000000000000007E-2</v>
      </c>
      <c r="AE544" s="5">
        <v>0</v>
      </c>
      <c r="AF544" s="5">
        <v>0</v>
      </c>
      <c r="AG544" s="5">
        <v>7.0000000000000007E-2</v>
      </c>
      <c r="AH544" s="6"/>
      <c r="AI544" s="6"/>
      <c r="AJ544" s="7">
        <v>0</v>
      </c>
      <c r="AK544" s="7">
        <v>0</v>
      </c>
      <c r="AL544" s="7">
        <v>0</v>
      </c>
      <c r="AM544" s="7">
        <v>0</v>
      </c>
      <c r="AN544" s="7">
        <v>0</v>
      </c>
      <c r="AO544" s="12"/>
      <c r="AP544" s="12"/>
      <c r="AQ544" s="12"/>
      <c r="AR544" s="12"/>
      <c r="AS544" s="12"/>
      <c r="AT544" s="12"/>
      <c r="AU544" s="12"/>
      <c r="AV544" s="12"/>
      <c r="AW544" s="12"/>
      <c r="AX544" s="12"/>
      <c r="AY544" s="12"/>
      <c r="AZ544" s="8"/>
    </row>
    <row r="545" spans="1:52" s="21" customFormat="1" ht="16.5" x14ac:dyDescent="0.25">
      <c r="A545" s="159" t="str">
        <f>_xlfn.XLOOKUP(Y545,Mapping!B:B,Mapping!J:J,"Not Found",0,1)</f>
        <v>Planning (NII)</v>
      </c>
      <c r="B545" s="159" t="str">
        <f t="shared" si="48"/>
        <v>NLBTRPlanning (NII)46122.2798611111</v>
      </c>
      <c r="C545" s="159"/>
      <c r="D545" s="159" t="str">
        <f t="shared" si="49"/>
        <v>planning run01</v>
      </c>
      <c r="E545" s="159" t="str">
        <f t="shared" si="50"/>
        <v>MCPNLBTRPlanning (NII)planning run01</v>
      </c>
      <c r="F545" s="159" t="str">
        <f t="shared" si="51"/>
        <v>MCPNLBTRPlanning (NII)</v>
      </c>
      <c r="G545" s="218" t="s">
        <v>47</v>
      </c>
      <c r="H545" s="159" t="str">
        <f t="shared" si="52"/>
        <v>Running</v>
      </c>
      <c r="I545" s="159" t="s">
        <v>47</v>
      </c>
      <c r="J545" s="159" t="str">
        <f t="shared" si="53"/>
        <v>MCPNLBTRPlanning (NII)planning run01planning run0146122.2798611111NULL</v>
      </c>
      <c r="K545" s="218" t="str">
        <f>IF(NOT(ISERROR(HLOOKUP(A545,'MCP-Tracker Old'!$10:$10,1,0))),"Y","N")</f>
        <v>Y</v>
      </c>
      <c r="L545" s="159"/>
      <c r="M545" s="159"/>
      <c r="N545" s="159"/>
      <c r="O545" s="2">
        <v>2603</v>
      </c>
      <c r="P545" s="3" t="s">
        <v>260</v>
      </c>
      <c r="Q545" s="3" t="s">
        <v>39</v>
      </c>
      <c r="R545" s="3" t="s">
        <v>158</v>
      </c>
      <c r="S545" s="3" t="s">
        <v>42</v>
      </c>
      <c r="T545" s="4">
        <v>46122.279861111114</v>
      </c>
      <c r="U545" s="4" t="s">
        <v>42</v>
      </c>
      <c r="V545" s="4" t="s">
        <v>42</v>
      </c>
      <c r="W545" s="4" t="s">
        <v>42</v>
      </c>
      <c r="X545" s="3" t="s">
        <v>1980</v>
      </c>
      <c r="Y545" s="4" t="s">
        <v>3835</v>
      </c>
      <c r="Z545" s="2">
        <v>3</v>
      </c>
      <c r="AA545" s="3" t="s">
        <v>161</v>
      </c>
      <c r="AB545" s="5" t="s">
        <v>42</v>
      </c>
      <c r="AC545" s="5">
        <v>0</v>
      </c>
      <c r="AD545" s="5" t="s">
        <v>42</v>
      </c>
      <c r="AE545" s="5">
        <v>0</v>
      </c>
      <c r="AF545" s="5">
        <v>0</v>
      </c>
      <c r="AG545" s="5" t="s">
        <v>42</v>
      </c>
      <c r="AH545" s="6"/>
      <c r="AI545" s="6"/>
      <c r="AJ545" s="7">
        <v>0</v>
      </c>
      <c r="AK545" s="7">
        <v>0</v>
      </c>
      <c r="AL545" s="7">
        <v>0</v>
      </c>
      <c r="AM545" s="7">
        <v>0</v>
      </c>
      <c r="AN545" s="7">
        <v>0</v>
      </c>
      <c r="AO545" s="12"/>
      <c r="AP545" s="12"/>
      <c r="AQ545" s="12"/>
      <c r="AR545" s="12"/>
      <c r="AS545" s="12"/>
      <c r="AT545" s="12"/>
      <c r="AU545" s="12"/>
      <c r="AV545" s="12"/>
      <c r="AW545" s="12"/>
      <c r="AX545" s="12"/>
      <c r="AY545" s="12"/>
      <c r="AZ545" s="8"/>
    </row>
    <row r="546" spans="1:52" s="21" customFormat="1" ht="16.5" x14ac:dyDescent="0.25">
      <c r="A546" s="159" t="str">
        <f>_xlfn.XLOOKUP(Y546,Mapping!B:B,Mapping!J:J,"Not Found",0,1)</f>
        <v>Generate Load</v>
      </c>
      <c r="B546" s="159" t="str">
        <f t="shared" si="48"/>
        <v>FRDBGenerate Load46122.2805555556</v>
      </c>
      <c r="C546" s="159"/>
      <c r="D546" s="159" t="str">
        <f t="shared" si="49"/>
        <v>Generate DD SAV</v>
      </c>
      <c r="E546" s="159" t="str">
        <f t="shared" si="50"/>
        <v>MRPFRDBGenerate LoadGenerate DD SAV</v>
      </c>
      <c r="F546" s="159" t="str">
        <f t="shared" si="51"/>
        <v>MRPFRDBGenerate Load</v>
      </c>
      <c r="G546" s="218" t="s">
        <v>47</v>
      </c>
      <c r="H546" s="159" t="str">
        <f t="shared" si="52"/>
        <v>Completed</v>
      </c>
      <c r="I546" s="159" t="s">
        <v>47</v>
      </c>
      <c r="J546" s="159" t="str">
        <f t="shared" si="53"/>
        <v>MRPFRDBGenerate LoadGenerate DD SAVGenerate DD SAV46122.280555555646122.28125</v>
      </c>
      <c r="K546" s="218" t="str">
        <f>IF(NOT(ISERROR(HLOOKUP(A546,'MCP-Tracker Old'!$10:$10,1,0))),"Y","N")</f>
        <v>N</v>
      </c>
      <c r="L546" s="159"/>
      <c r="M546" s="159"/>
      <c r="N546" s="159"/>
      <c r="O546" s="2">
        <v>2603</v>
      </c>
      <c r="P546" s="3" t="s">
        <v>475</v>
      </c>
      <c r="Q546" s="3" t="s">
        <v>383</v>
      </c>
      <c r="R546" s="3" t="s">
        <v>408</v>
      </c>
      <c r="S546" s="3" t="s">
        <v>409</v>
      </c>
      <c r="T546" s="4">
        <v>46122.280555555553</v>
      </c>
      <c r="U546" s="4">
        <v>46122.28125</v>
      </c>
      <c r="V546" s="4">
        <v>46122.28125</v>
      </c>
      <c r="W546" s="4" t="s">
        <v>42</v>
      </c>
      <c r="X546" s="3" t="s">
        <v>43</v>
      </c>
      <c r="Y546" s="4" t="s">
        <v>480</v>
      </c>
      <c r="Z546" s="2">
        <v>1</v>
      </c>
      <c r="AA546" s="3" t="s">
        <v>411</v>
      </c>
      <c r="AB546" s="5">
        <v>0.02</v>
      </c>
      <c r="AC546" s="5">
        <v>0</v>
      </c>
      <c r="AD546" s="5">
        <v>0.02</v>
      </c>
      <c r="AE546" s="5">
        <v>0</v>
      </c>
      <c r="AF546" s="5">
        <v>0</v>
      </c>
      <c r="AG546" s="5">
        <v>0.02</v>
      </c>
      <c r="AH546" s="6"/>
      <c r="AI546" s="6"/>
      <c r="AJ546" s="7">
        <v>0</v>
      </c>
      <c r="AK546" s="7">
        <v>0</v>
      </c>
      <c r="AL546" s="7">
        <v>0</v>
      </c>
      <c r="AM546" s="7">
        <v>0</v>
      </c>
      <c r="AN546" s="7">
        <v>0</v>
      </c>
      <c r="AO546" s="12"/>
      <c r="AP546" s="12"/>
      <c r="AQ546" s="12"/>
      <c r="AR546" s="12"/>
      <c r="AS546" s="12"/>
      <c r="AT546" s="12"/>
      <c r="AU546" s="12"/>
      <c r="AV546" s="12"/>
      <c r="AW546" s="12"/>
      <c r="AX546" s="12"/>
      <c r="AY546" s="12"/>
      <c r="AZ546" s="8"/>
    </row>
    <row r="547" spans="1:52" s="21" customFormat="1" ht="16.5" x14ac:dyDescent="0.25">
      <c r="A547" s="159" t="str">
        <f>_xlfn.XLOOKUP(Y547,Mapping!B:B,Mapping!J:J,"Not Found",0,1)</f>
        <v>Generate Load</v>
      </c>
      <c r="B547" s="159" t="str">
        <f t="shared" si="48"/>
        <v>FRDBGenerate Load46122.28125</v>
      </c>
      <c r="C547" s="159"/>
      <c r="D547" s="159" t="str">
        <f t="shared" si="49"/>
        <v>Load DD SAV</v>
      </c>
      <c r="E547" s="159" t="str">
        <f t="shared" si="50"/>
        <v>MRPFRDBGenerate LoadLoad DD SAV</v>
      </c>
      <c r="F547" s="159" t="str">
        <f t="shared" si="51"/>
        <v>MRPFRDBGenerate Load</v>
      </c>
      <c r="G547" s="218" t="s">
        <v>47</v>
      </c>
      <c r="H547" s="159" t="str">
        <f t="shared" si="52"/>
        <v>Completed</v>
      </c>
      <c r="I547" s="159" t="s">
        <v>47</v>
      </c>
      <c r="J547" s="159" t="str">
        <f t="shared" si="53"/>
        <v>MRPFRDBGenerate LoadLoad DD SAVLoad DD SAV46122.2812546122.2875</v>
      </c>
      <c r="K547" s="218" t="str">
        <f>IF(NOT(ISERROR(HLOOKUP(A547,'MCP-Tracker Old'!$10:$10,1,0))),"Y","N")</f>
        <v>N</v>
      </c>
      <c r="L547" s="159"/>
      <c r="M547" s="159"/>
      <c r="N547" s="159"/>
      <c r="O547" s="2">
        <v>2603</v>
      </c>
      <c r="P547" s="3" t="s">
        <v>475</v>
      </c>
      <c r="Q547" s="3" t="s">
        <v>383</v>
      </c>
      <c r="R547" s="3" t="s">
        <v>412</v>
      </c>
      <c r="S547" s="3" t="s">
        <v>413</v>
      </c>
      <c r="T547" s="4">
        <v>46122.28125</v>
      </c>
      <c r="U547" s="4">
        <v>46122.287499999999</v>
      </c>
      <c r="V547" s="4">
        <v>46122.288194444445</v>
      </c>
      <c r="W547" s="4" t="s">
        <v>42</v>
      </c>
      <c r="X547" s="3" t="s">
        <v>43</v>
      </c>
      <c r="Y547" s="235" t="s">
        <v>480</v>
      </c>
      <c r="Z547" s="2">
        <v>1</v>
      </c>
      <c r="AA547" s="235" t="s">
        <v>414</v>
      </c>
      <c r="AB547" s="5">
        <v>0.15</v>
      </c>
      <c r="AC547" s="5">
        <v>0</v>
      </c>
      <c r="AD547" s="5">
        <v>0.15</v>
      </c>
      <c r="AE547" s="5">
        <v>0</v>
      </c>
      <c r="AF547" s="5">
        <v>0</v>
      </c>
      <c r="AG547" s="5">
        <v>0.15</v>
      </c>
      <c r="AH547" s="6"/>
      <c r="AI547" s="6"/>
      <c r="AJ547" s="7">
        <v>0</v>
      </c>
      <c r="AK547" s="7">
        <v>0</v>
      </c>
      <c r="AL547" s="7">
        <v>0</v>
      </c>
      <c r="AM547" s="7">
        <v>0</v>
      </c>
      <c r="AN547" s="7">
        <v>0</v>
      </c>
      <c r="AO547" s="12"/>
      <c r="AP547" s="12"/>
      <c r="AQ547" s="12"/>
      <c r="AR547" s="12"/>
      <c r="AS547" s="12"/>
      <c r="AT547" s="12"/>
      <c r="AU547" s="12"/>
      <c r="AV547" s="12"/>
      <c r="AW547" s="12"/>
      <c r="AX547" s="12"/>
      <c r="AY547" s="12"/>
      <c r="AZ547" s="8"/>
    </row>
    <row r="548" spans="1:52" s="21" customFormat="1" ht="16.5" x14ac:dyDescent="0.25">
      <c r="A548" s="159" t="str">
        <f>_xlfn.XLOOKUP(Y548,Mapping!B:B,Mapping!J:J,"Not Found",0,1)</f>
        <v>Generate Load</v>
      </c>
      <c r="B548" s="159" t="str">
        <f t="shared" si="48"/>
        <v>FRDBGenerate Load46122.2881944444</v>
      </c>
      <c r="C548" s="159"/>
      <c r="D548" s="159" t="str">
        <f t="shared" si="49"/>
        <v>Generate DD MOR</v>
      </c>
      <c r="E548" s="159" t="str">
        <f t="shared" si="50"/>
        <v>MRPFRDBGenerate LoadGenerate DD MOR</v>
      </c>
      <c r="F548" s="159" t="str">
        <f t="shared" si="51"/>
        <v>MRPFRDBGenerate Load</v>
      </c>
      <c r="G548" s="218" t="s">
        <v>47</v>
      </c>
      <c r="H548" s="159" t="str">
        <f t="shared" si="52"/>
        <v>Completed</v>
      </c>
      <c r="I548" s="159" t="s">
        <v>47</v>
      </c>
      <c r="J548" s="159" t="str">
        <f t="shared" si="53"/>
        <v>MRPFRDBGenerate LoadGenerate DD MORGenerate DD MOR46122.288194444446122.2881944444</v>
      </c>
      <c r="K548" s="218" t="str">
        <f>IF(NOT(ISERROR(HLOOKUP(A548,'MCP-Tracker Old'!$10:$10,1,0))),"Y","N")</f>
        <v>N</v>
      </c>
      <c r="L548" s="159"/>
      <c r="M548" s="159"/>
      <c r="N548" s="159"/>
      <c r="O548" s="2">
        <v>2603</v>
      </c>
      <c r="P548" s="3" t="s">
        <v>475</v>
      </c>
      <c r="Q548" s="3" t="s">
        <v>383</v>
      </c>
      <c r="R548" s="3" t="s">
        <v>422</v>
      </c>
      <c r="S548" s="3" t="s">
        <v>423</v>
      </c>
      <c r="T548" s="4">
        <v>46122.288194444445</v>
      </c>
      <c r="U548" s="4">
        <v>46122.288194444445</v>
      </c>
      <c r="V548" s="4">
        <v>46122.288194444445</v>
      </c>
      <c r="W548" s="4" t="s">
        <v>42</v>
      </c>
      <c r="X548" s="3" t="s">
        <v>43</v>
      </c>
      <c r="Y548" s="4" t="s">
        <v>481</v>
      </c>
      <c r="Z548" s="2">
        <v>1</v>
      </c>
      <c r="AA548" s="3" t="s">
        <v>425</v>
      </c>
      <c r="AB548" s="5">
        <v>0</v>
      </c>
      <c r="AC548" s="5">
        <v>0</v>
      </c>
      <c r="AD548" s="5">
        <v>0</v>
      </c>
      <c r="AE548" s="5">
        <v>0</v>
      </c>
      <c r="AF548" s="5">
        <v>0</v>
      </c>
      <c r="AG548" s="5">
        <v>0</v>
      </c>
      <c r="AH548" s="6"/>
      <c r="AI548" s="6"/>
      <c r="AJ548" s="7">
        <v>0</v>
      </c>
      <c r="AK548" s="7">
        <v>0</v>
      </c>
      <c r="AL548" s="7">
        <v>0</v>
      </c>
      <c r="AM548" s="7">
        <v>0</v>
      </c>
      <c r="AN548" s="7">
        <v>0</v>
      </c>
      <c r="AO548" s="12"/>
      <c r="AP548" s="12"/>
      <c r="AQ548" s="12"/>
      <c r="AR548" s="12"/>
      <c r="AS548" s="12"/>
      <c r="AT548" s="12"/>
      <c r="AU548" s="12"/>
      <c r="AV548" s="12"/>
      <c r="AW548" s="12"/>
      <c r="AX548" s="12"/>
      <c r="AY548" s="12"/>
      <c r="AZ548" s="8"/>
    </row>
    <row r="549" spans="1:52" s="21" customFormat="1" ht="16.5" x14ac:dyDescent="0.25">
      <c r="A549" s="159" t="str">
        <f>_xlfn.XLOOKUP(Y549,Mapping!B:B,Mapping!J:J,"Not Found",0,1)</f>
        <v>Generate Load</v>
      </c>
      <c r="B549" s="159" t="str">
        <f t="shared" si="48"/>
        <v>FRDBGenerate Load46122.2881944444</v>
      </c>
      <c r="C549" s="159"/>
      <c r="D549" s="159" t="str">
        <f t="shared" si="49"/>
        <v>Load DD MOR</v>
      </c>
      <c r="E549" s="159" t="str">
        <f t="shared" si="50"/>
        <v>MRPFRDBGenerate LoadLoad DD MOR</v>
      </c>
      <c r="F549" s="159" t="str">
        <f t="shared" si="51"/>
        <v>MRPFRDBGenerate Load</v>
      </c>
      <c r="G549" s="218" t="s">
        <v>47</v>
      </c>
      <c r="H549" s="159" t="str">
        <f t="shared" si="52"/>
        <v>Completed</v>
      </c>
      <c r="I549" s="159" t="s">
        <v>47</v>
      </c>
      <c r="J549" s="159" t="str">
        <f t="shared" si="53"/>
        <v>MRPFRDBGenerate LoadLoad DD MORLoad DD MOR46122.288194444446122.2944444444</v>
      </c>
      <c r="K549" s="218" t="str">
        <f>IF(NOT(ISERROR(HLOOKUP(A549,'MCP-Tracker Old'!$10:$10,1,0))),"Y","N")</f>
        <v>N</v>
      </c>
      <c r="L549" s="159"/>
      <c r="M549" s="159"/>
      <c r="N549" s="159"/>
      <c r="O549" s="2">
        <v>2603</v>
      </c>
      <c r="P549" s="3" t="s">
        <v>475</v>
      </c>
      <c r="Q549" s="3" t="s">
        <v>383</v>
      </c>
      <c r="R549" s="3" t="s">
        <v>426</v>
      </c>
      <c r="S549" s="3" t="s">
        <v>427</v>
      </c>
      <c r="T549" s="4">
        <v>46122.288194444445</v>
      </c>
      <c r="U549" s="4">
        <v>46122.294444444444</v>
      </c>
      <c r="V549" s="4">
        <v>46122.295138888891</v>
      </c>
      <c r="W549" s="4" t="s">
        <v>42</v>
      </c>
      <c r="X549" s="3" t="s">
        <v>43</v>
      </c>
      <c r="Y549" s="4" t="s">
        <v>481</v>
      </c>
      <c r="Z549" s="2">
        <v>1</v>
      </c>
      <c r="AA549" s="3" t="s">
        <v>428</v>
      </c>
      <c r="AB549" s="5">
        <v>0.15</v>
      </c>
      <c r="AC549" s="5">
        <v>0</v>
      </c>
      <c r="AD549" s="5">
        <v>0.15</v>
      </c>
      <c r="AE549" s="5">
        <v>0</v>
      </c>
      <c r="AF549" s="5">
        <v>0</v>
      </c>
      <c r="AG549" s="5">
        <v>0.15</v>
      </c>
      <c r="AH549" s="6"/>
      <c r="AI549" s="6"/>
      <c r="AJ549" s="7">
        <v>0</v>
      </c>
      <c r="AK549" s="7">
        <v>0</v>
      </c>
      <c r="AL549" s="7">
        <v>0</v>
      </c>
      <c r="AM549" s="7">
        <v>0</v>
      </c>
      <c r="AN549" s="7">
        <v>0</v>
      </c>
      <c r="AO549" s="12"/>
      <c r="AP549" s="12"/>
      <c r="AQ549" s="12"/>
      <c r="AR549" s="12"/>
      <c r="AS549" s="12"/>
      <c r="AT549" s="12"/>
      <c r="AU549" s="12"/>
      <c r="AV549" s="12"/>
      <c r="AW549" s="12"/>
      <c r="AX549" s="12"/>
      <c r="AY549" s="12"/>
      <c r="AZ549" s="8"/>
    </row>
    <row r="550" spans="1:52" s="21" customFormat="1" ht="16.5" x14ac:dyDescent="0.25">
      <c r="A550" s="159" t="str">
        <f>_xlfn.XLOOKUP(Y550,Mapping!B:B,Mapping!J:J,"Not Found",0,1)</f>
        <v>Valuation 1</v>
      </c>
      <c r="B550" s="159" t="str">
        <f t="shared" si="48"/>
        <v>ITDBValuation 146122.2951388889</v>
      </c>
      <c r="C550" s="159"/>
      <c r="D550" s="159" t="str">
        <f t="shared" si="49"/>
        <v>Light Maintenance</v>
      </c>
      <c r="E550" s="159" t="str">
        <f t="shared" si="50"/>
        <v>MRPITDBValuation 1Light Maintenance</v>
      </c>
      <c r="F550" s="159" t="str">
        <f t="shared" si="51"/>
        <v>MRPITDBValuation 1</v>
      </c>
      <c r="G550" s="218" t="s">
        <v>47</v>
      </c>
      <c r="H550" s="159" t="str">
        <f t="shared" si="52"/>
        <v>Running</v>
      </c>
      <c r="I550" s="159" t="s">
        <v>47</v>
      </c>
      <c r="J550" s="159" t="str">
        <f t="shared" si="53"/>
        <v>MRPITDBValuation 1Light MaintenanceLight Maintenance46122.2951388889NULL</v>
      </c>
      <c r="K550" s="218" t="str">
        <f>IF(NOT(ISERROR(HLOOKUP(A550,'MCP-Tracker Old'!$10:$10,1,0))),"Y","N")</f>
        <v>N</v>
      </c>
      <c r="L550" s="159"/>
      <c r="M550" s="159"/>
      <c r="N550" s="159"/>
      <c r="O550" s="2">
        <v>2603</v>
      </c>
      <c r="P550" s="3" t="s">
        <v>496</v>
      </c>
      <c r="Q550" s="3" t="s">
        <v>383</v>
      </c>
      <c r="R550" s="3" t="s">
        <v>92</v>
      </c>
      <c r="S550" s="3" t="s">
        <v>42</v>
      </c>
      <c r="T550" s="4">
        <v>46122.295138888891</v>
      </c>
      <c r="U550" s="4" t="s">
        <v>42</v>
      </c>
      <c r="V550" s="4" t="s">
        <v>42</v>
      </c>
      <c r="W550" s="4" t="s">
        <v>42</v>
      </c>
      <c r="X550" s="3" t="s">
        <v>1980</v>
      </c>
      <c r="Y550" s="4" t="s">
        <v>513</v>
      </c>
      <c r="Z550" s="2">
        <v>1</v>
      </c>
      <c r="AA550" s="3" t="s">
        <v>94</v>
      </c>
      <c r="AB550" s="5" t="s">
        <v>42</v>
      </c>
      <c r="AC550" s="5">
        <v>0</v>
      </c>
      <c r="AD550" s="5" t="s">
        <v>42</v>
      </c>
      <c r="AE550" s="5">
        <v>0</v>
      </c>
      <c r="AF550" s="5">
        <v>0</v>
      </c>
      <c r="AG550" s="5" t="s">
        <v>42</v>
      </c>
      <c r="AH550" s="6"/>
      <c r="AI550" s="6"/>
      <c r="AJ550" s="7">
        <v>0</v>
      </c>
      <c r="AK550" s="7">
        <v>0</v>
      </c>
      <c r="AL550" s="7">
        <v>0</v>
      </c>
      <c r="AM550" s="7">
        <v>0</v>
      </c>
      <c r="AN550" s="7">
        <v>0</v>
      </c>
      <c r="AO550" s="12"/>
      <c r="AP550" s="12"/>
      <c r="AQ550" s="12"/>
      <c r="AR550" s="12"/>
      <c r="AS550" s="12"/>
      <c r="AT550" s="12"/>
      <c r="AU550" s="12"/>
      <c r="AV550" s="12"/>
      <c r="AW550" s="12"/>
      <c r="AX550" s="12"/>
      <c r="AY550" s="12"/>
      <c r="AZ550" s="8"/>
    </row>
    <row r="551" spans="1:52" s="21" customFormat="1" ht="16.5" x14ac:dyDescent="0.25">
      <c r="A551" s="159" t="str">
        <f>_xlfn.XLOOKUP(Y551,Mapping!B:B,Mapping!J:J,"Not Found",0,1)</f>
        <v>Valuation 1</v>
      </c>
      <c r="B551" s="159" t="str">
        <f t="shared" si="48"/>
        <v>FRDBValuation 146122.2951388889</v>
      </c>
      <c r="C551" s="159"/>
      <c r="D551" s="159" t="str">
        <f t="shared" si="49"/>
        <v>NPV1 run</v>
      </c>
      <c r="E551" s="159" t="str">
        <f t="shared" si="50"/>
        <v>MRPFRDBValuation 1NPV1 run</v>
      </c>
      <c r="F551" s="159" t="str">
        <f t="shared" si="51"/>
        <v>MRPFRDBValuation 1</v>
      </c>
      <c r="G551" s="218" t="s">
        <v>47</v>
      </c>
      <c r="H551" s="159" t="str">
        <f t="shared" si="52"/>
        <v>Running</v>
      </c>
      <c r="I551" s="159" t="s">
        <v>47</v>
      </c>
      <c r="J551" s="159" t="str">
        <f t="shared" si="53"/>
        <v>MRPFRDBValuation 1NPV1 runNPV1 run46122.2951388889NULL</v>
      </c>
      <c r="K551" s="218" t="str">
        <f>IF(NOT(ISERROR(HLOOKUP(A551,'MCP-Tracker Old'!$10:$10,1,0))),"Y","N")</f>
        <v>N</v>
      </c>
      <c r="L551" s="159"/>
      <c r="M551" s="159"/>
      <c r="N551" s="159"/>
      <c r="O551" s="2">
        <v>2603</v>
      </c>
      <c r="P551" s="3" t="s">
        <v>475</v>
      </c>
      <c r="Q551" s="3" t="s">
        <v>383</v>
      </c>
      <c r="R551" s="3" t="s">
        <v>482</v>
      </c>
      <c r="S551" s="3" t="s">
        <v>42</v>
      </c>
      <c r="T551" s="4">
        <v>46122.295138888891</v>
      </c>
      <c r="U551" s="4" t="s">
        <v>42</v>
      </c>
      <c r="V551" s="4" t="s">
        <v>42</v>
      </c>
      <c r="W551" s="4" t="s">
        <v>42</v>
      </c>
      <c r="X551" s="3" t="s">
        <v>1980</v>
      </c>
      <c r="Y551" s="4" t="s">
        <v>484</v>
      </c>
      <c r="Z551" s="2">
        <v>1</v>
      </c>
      <c r="AA551" s="3" t="s">
        <v>485</v>
      </c>
      <c r="AB551" s="5" t="s">
        <v>42</v>
      </c>
      <c r="AC551" s="5">
        <v>0</v>
      </c>
      <c r="AD551" s="5" t="s">
        <v>42</v>
      </c>
      <c r="AE551" s="5">
        <v>0</v>
      </c>
      <c r="AF551" s="5">
        <v>0</v>
      </c>
      <c r="AG551" s="5" t="s">
        <v>42</v>
      </c>
      <c r="AH551" s="6"/>
      <c r="AI551" s="6"/>
      <c r="AJ551" s="7">
        <v>0</v>
      </c>
      <c r="AK551" s="7">
        <v>0</v>
      </c>
      <c r="AL551" s="7">
        <v>0</v>
      </c>
      <c r="AM551" s="7">
        <v>0</v>
      </c>
      <c r="AN551" s="7">
        <v>0</v>
      </c>
      <c r="AO551" s="12"/>
      <c r="AP551" s="12"/>
      <c r="AQ551" s="12"/>
      <c r="AR551" s="12"/>
      <c r="AS551" s="12"/>
      <c r="AT551" s="12"/>
      <c r="AU551" s="12"/>
      <c r="AV551" s="12"/>
      <c r="AW551" s="12"/>
      <c r="AX551" s="12"/>
      <c r="AY551" s="12"/>
      <c r="AZ551" s="8"/>
    </row>
    <row r="552" spans="1:52" s="21" customFormat="1" ht="16.5" x14ac:dyDescent="0.25">
      <c r="A552" s="159" t="str">
        <f>_xlfn.XLOOKUP(Y552,Mapping!B:B,Mapping!J:J,"Not Found",0,1)</f>
        <v>EC</v>
      </c>
      <c r="B552" s="159" t="str">
        <f t="shared" si="48"/>
        <v>FRDBEC46122.2979166667</v>
      </c>
      <c r="C552" s="159"/>
      <c r="D552" s="159" t="str">
        <f t="shared" si="49"/>
        <v>ing-ec valuation QRM reporter exports</v>
      </c>
      <c r="E552" s="159" t="str">
        <f t="shared" si="50"/>
        <v>MCPFRDBECing-ec valuation QRM reporter exports</v>
      </c>
      <c r="F552" s="159" t="str">
        <f t="shared" si="51"/>
        <v>MCPFRDBEC</v>
      </c>
      <c r="G552" s="218" t="s">
        <v>47</v>
      </c>
      <c r="H552" s="159" t="str">
        <f t="shared" si="52"/>
        <v>Completed</v>
      </c>
      <c r="I552" s="159" t="s">
        <v>47</v>
      </c>
      <c r="J552" s="159" t="str">
        <f t="shared" si="53"/>
        <v>MCPFRDBECing-ec valuation QRM reporter exportsing-ec valuation QRM reporter exports46122.297916666746122.3</v>
      </c>
      <c r="K552" s="218" t="str">
        <f>IF(NOT(ISERROR(HLOOKUP(A552,'MCP-Tracker Old'!$10:$10,1,0))),"Y","N")</f>
        <v>Y</v>
      </c>
      <c r="L552" s="159"/>
      <c r="M552" s="159"/>
      <c r="N552" s="159"/>
      <c r="O552" s="2">
        <v>2603</v>
      </c>
      <c r="P552" s="3" t="s">
        <v>475</v>
      </c>
      <c r="Q552" s="3" t="s">
        <v>39</v>
      </c>
      <c r="R552" s="3" t="s">
        <v>687</v>
      </c>
      <c r="S552" s="3" t="s">
        <v>688</v>
      </c>
      <c r="T552" s="4">
        <v>46122.29791666667</v>
      </c>
      <c r="U552" s="4">
        <v>46122.3</v>
      </c>
      <c r="V552" s="4">
        <v>46122.300694444442</v>
      </c>
      <c r="W552" s="4" t="s">
        <v>42</v>
      </c>
      <c r="X552" s="3" t="s">
        <v>43</v>
      </c>
      <c r="Y552" s="4" t="s">
        <v>686</v>
      </c>
      <c r="Z552" s="2">
        <v>1</v>
      </c>
      <c r="AA552" s="3" t="s">
        <v>689</v>
      </c>
      <c r="AB552" s="5">
        <v>0.05</v>
      </c>
      <c r="AC552" s="5">
        <v>0</v>
      </c>
      <c r="AD552" s="5">
        <v>0.05</v>
      </c>
      <c r="AE552" s="5">
        <v>0</v>
      </c>
      <c r="AF552" s="5">
        <v>0</v>
      </c>
      <c r="AG552" s="5">
        <v>0.05</v>
      </c>
      <c r="AH552" s="6"/>
      <c r="AI552" s="6"/>
      <c r="AJ552" s="7">
        <v>0</v>
      </c>
      <c r="AK552" s="7">
        <v>0</v>
      </c>
      <c r="AL552" s="7">
        <v>0</v>
      </c>
      <c r="AM552" s="7">
        <v>0</v>
      </c>
      <c r="AN552" s="7">
        <v>0</v>
      </c>
      <c r="AO552" s="12"/>
      <c r="AP552" s="12"/>
      <c r="AQ552" s="12"/>
      <c r="AR552" s="12"/>
      <c r="AS552" s="12"/>
      <c r="AT552" s="12"/>
      <c r="AU552" s="12"/>
      <c r="AV552" s="12"/>
      <c r="AW552" s="12"/>
      <c r="AX552" s="12"/>
      <c r="AY552" s="12"/>
      <c r="AZ552" s="8"/>
    </row>
    <row r="553" spans="1:52" s="21" customFormat="1" ht="16.5" x14ac:dyDescent="0.25">
      <c r="A553" s="159" t="str">
        <f>_xlfn.XLOOKUP(Y553,Mapping!B:B,Mapping!J:J,"Not Found",0,1)</f>
        <v>KR</v>
      </c>
      <c r="B553" s="159" t="str">
        <f t="shared" si="48"/>
        <v>FRDBKR46122.3006944444</v>
      </c>
      <c r="C553" s="159"/>
      <c r="D553" s="159" t="str">
        <f t="shared" si="49"/>
        <v>Light Maintenance bpv-kr valuation</v>
      </c>
      <c r="E553" s="159" t="str">
        <f t="shared" si="50"/>
        <v>MCPFRDBKRLight Maintenance bpv-kr valuation</v>
      </c>
      <c r="F553" s="159" t="str">
        <f t="shared" si="51"/>
        <v>MCPFRDBKR</v>
      </c>
      <c r="G553" s="218" t="s">
        <v>47</v>
      </c>
      <c r="H553" s="159" t="str">
        <f t="shared" si="52"/>
        <v>Running</v>
      </c>
      <c r="I553" s="159" t="s">
        <v>47</v>
      </c>
      <c r="J553" s="159" t="str">
        <f t="shared" si="53"/>
        <v>MCPFRDBKRLight Maintenance bpv-kr valuationLight Maintenance bpv-kr valuation46122.3006944444NULL</v>
      </c>
      <c r="K553" s="218" t="str">
        <f>IF(NOT(ISERROR(HLOOKUP(A553,'MCP-Tracker Old'!$10:$10,1,0))),"Y","N")</f>
        <v>Y</v>
      </c>
      <c r="L553" s="159"/>
      <c r="M553" s="159"/>
      <c r="N553" s="159"/>
      <c r="O553" s="2">
        <v>2603</v>
      </c>
      <c r="P553" s="3" t="s">
        <v>475</v>
      </c>
      <c r="Q553" s="3" t="s">
        <v>39</v>
      </c>
      <c r="R553" s="3" t="s">
        <v>3662</v>
      </c>
      <c r="S553" s="3" t="s">
        <v>42</v>
      </c>
      <c r="T553" s="4">
        <v>46122.300694444442</v>
      </c>
      <c r="U553" s="4" t="s">
        <v>42</v>
      </c>
      <c r="V553" s="4" t="s">
        <v>42</v>
      </c>
      <c r="W553" s="4" t="s">
        <v>42</v>
      </c>
      <c r="X553" s="3" t="s">
        <v>1980</v>
      </c>
      <c r="Y553" s="4" t="s">
        <v>690</v>
      </c>
      <c r="Z553" s="2">
        <v>1</v>
      </c>
      <c r="AA553" s="3" t="s">
        <v>1969</v>
      </c>
      <c r="AB553" s="5" t="s">
        <v>42</v>
      </c>
      <c r="AC553" s="5">
        <v>0</v>
      </c>
      <c r="AD553" s="5" t="s">
        <v>42</v>
      </c>
      <c r="AE553" s="5">
        <v>0</v>
      </c>
      <c r="AF553" s="5">
        <v>0</v>
      </c>
      <c r="AG553" s="5" t="s">
        <v>42</v>
      </c>
      <c r="AH553" s="6"/>
      <c r="AI553" s="6"/>
      <c r="AJ553" s="7">
        <v>0</v>
      </c>
      <c r="AK553" s="7">
        <v>0</v>
      </c>
      <c r="AL553" s="7">
        <v>0</v>
      </c>
      <c r="AM553" s="7">
        <v>0</v>
      </c>
      <c r="AN553" s="7">
        <v>0</v>
      </c>
      <c r="AO553" s="12"/>
      <c r="AP553" s="12"/>
      <c r="AQ553" s="12"/>
      <c r="AR553" s="12"/>
      <c r="AS553" s="12"/>
      <c r="AT553" s="12"/>
      <c r="AU553" s="12"/>
      <c r="AV553" s="12"/>
      <c r="AW553" s="12"/>
      <c r="AX553" s="12"/>
      <c r="AY553" s="12"/>
      <c r="AZ553" s="8"/>
    </row>
    <row r="554" spans="1:52" s="21" customFormat="1" ht="16.5" x14ac:dyDescent="0.25">
      <c r="A554" s="159" t="str">
        <f>_xlfn.XLOOKUP(Y554,Mapping!B:B,Mapping!J:J,"Not Found",0,1)</f>
        <v>CSRBB Planning (Qtr)</v>
      </c>
      <c r="B554" s="159" t="str">
        <f t="shared" si="48"/>
        <v>BEGTCSRBB Planning (Qtr)46122.3027777778</v>
      </c>
      <c r="C554" s="159"/>
      <c r="D554" s="159" t="str">
        <f t="shared" si="49"/>
        <v>CSRBB Planning Run Qtr</v>
      </c>
      <c r="E554" s="159" t="str">
        <f t="shared" si="50"/>
        <v>MCPBEGTCSRBB Planning (Qtr)CSRBB Planning Run Qtr</v>
      </c>
      <c r="F554" s="159" t="str">
        <f t="shared" si="51"/>
        <v>MCPBEGTCSRBB Planning (Qtr)</v>
      </c>
      <c r="G554" s="218" t="s">
        <v>47</v>
      </c>
      <c r="H554" s="159" t="str">
        <f t="shared" si="52"/>
        <v>Running</v>
      </c>
      <c r="I554" s="159" t="s">
        <v>47</v>
      </c>
      <c r="J554" s="159" t="str">
        <f t="shared" si="53"/>
        <v>MCPBEGTCSRBB Planning (Qtr)CSRBB Planning Run QtrCSRBB Planning Run Qtr46122.3027777778NULL</v>
      </c>
      <c r="K554" s="218" t="str">
        <f>IF(NOT(ISERROR(HLOOKUP(A554,'MCP-Tracker Old'!$10:$10,1,0))),"Y","N")</f>
        <v>N</v>
      </c>
      <c r="L554" s="159"/>
      <c r="M554" s="159"/>
      <c r="N554" s="159"/>
      <c r="O554" s="2">
        <v>2603</v>
      </c>
      <c r="P554" s="3" t="s">
        <v>179</v>
      </c>
      <c r="Q554" s="3" t="s">
        <v>39</v>
      </c>
      <c r="R554" s="3" t="s">
        <v>3836</v>
      </c>
      <c r="S554" s="3" t="s">
        <v>42</v>
      </c>
      <c r="T554" s="4">
        <v>46122.302777777775</v>
      </c>
      <c r="U554" s="4" t="s">
        <v>42</v>
      </c>
      <c r="V554" s="4" t="s">
        <v>42</v>
      </c>
      <c r="W554" s="4" t="s">
        <v>42</v>
      </c>
      <c r="X554" s="3" t="s">
        <v>1980</v>
      </c>
      <c r="Y554" s="4" t="s">
        <v>2037</v>
      </c>
      <c r="Z554" s="2">
        <v>1</v>
      </c>
      <c r="AA554" s="3" t="s">
        <v>3837</v>
      </c>
      <c r="AB554" s="5" t="s">
        <v>42</v>
      </c>
      <c r="AC554" s="5">
        <v>0</v>
      </c>
      <c r="AD554" s="5" t="s">
        <v>42</v>
      </c>
      <c r="AE554" s="5">
        <v>0</v>
      </c>
      <c r="AF554" s="5">
        <v>0</v>
      </c>
      <c r="AG554" s="5" t="s">
        <v>42</v>
      </c>
      <c r="AH554" s="6"/>
      <c r="AI554" s="6"/>
      <c r="AJ554" s="7">
        <v>0</v>
      </c>
      <c r="AK554" s="7">
        <v>0</v>
      </c>
      <c r="AL554" s="7">
        <v>0</v>
      </c>
      <c r="AM554" s="7">
        <v>0</v>
      </c>
      <c r="AN554" s="7">
        <v>0</v>
      </c>
      <c r="AO554" s="12"/>
      <c r="AP554" s="12"/>
      <c r="AQ554" s="12"/>
      <c r="AR554" s="12"/>
      <c r="AS554" s="12"/>
      <c r="AT554" s="12"/>
      <c r="AU554" s="12"/>
      <c r="AV554" s="12"/>
      <c r="AW554" s="12"/>
      <c r="AX554" s="12"/>
      <c r="AY554" s="12"/>
      <c r="AZ554" s="8"/>
    </row>
    <row r="555" spans="1:52" s="21" customFormat="1" ht="16.5" x14ac:dyDescent="0.25">
      <c r="A555" s="159"/>
      <c r="B555" s="159"/>
      <c r="C555" s="159"/>
      <c r="D555" s="159"/>
      <c r="E555" s="159"/>
      <c r="F555" s="159"/>
      <c r="G555" s="218"/>
      <c r="H555" s="159"/>
      <c r="I555" s="159"/>
      <c r="J555" s="159"/>
      <c r="K555" s="218"/>
      <c r="L555" s="159"/>
      <c r="M555" s="159"/>
      <c r="N555" s="159"/>
      <c r="O555" s="2"/>
      <c r="P555" s="3"/>
      <c r="Q555" s="3"/>
      <c r="R555" s="3"/>
      <c r="S555" s="3"/>
      <c r="T555" s="4"/>
      <c r="U555" s="4"/>
      <c r="V555" s="4"/>
      <c r="W555" s="4"/>
      <c r="X555" s="3"/>
      <c r="Y555" s="4"/>
      <c r="Z555" s="2"/>
      <c r="AA555" s="3"/>
      <c r="AB555" s="5"/>
      <c r="AC555" s="5"/>
      <c r="AD555" s="5"/>
      <c r="AE555" s="5"/>
      <c r="AF555" s="5"/>
      <c r="AG555" s="5"/>
      <c r="AH555" s="6"/>
      <c r="AI555" s="6"/>
      <c r="AJ555" s="7"/>
      <c r="AK555" s="7"/>
      <c r="AL555" s="7"/>
      <c r="AM555" s="7"/>
      <c r="AN555" s="7"/>
      <c r="AO555" s="12"/>
      <c r="AP555" s="12"/>
      <c r="AQ555" s="12"/>
      <c r="AR555" s="12"/>
      <c r="AS555" s="12"/>
      <c r="AT555" s="12"/>
      <c r="AU555" s="12"/>
      <c r="AV555" s="12"/>
      <c r="AW555" s="12"/>
      <c r="AX555" s="12"/>
      <c r="AY555" s="12"/>
      <c r="AZ555" s="8"/>
    </row>
    <row r="556" spans="1:52" s="21" customFormat="1" ht="16.5" x14ac:dyDescent="0.25">
      <c r="A556" s="159"/>
      <c r="B556" s="159"/>
      <c r="C556" s="159"/>
      <c r="D556" s="159"/>
      <c r="E556" s="159"/>
      <c r="F556" s="159"/>
      <c r="G556" s="218"/>
      <c r="H556" s="159"/>
      <c r="I556" s="159"/>
      <c r="J556" s="159"/>
      <c r="K556" s="218"/>
      <c r="L556" s="159"/>
      <c r="M556" s="159"/>
      <c r="N556" s="159"/>
      <c r="O556" s="2"/>
      <c r="P556" s="3"/>
      <c r="Q556" s="3"/>
      <c r="R556" s="3"/>
      <c r="S556" s="3"/>
      <c r="T556" s="4"/>
      <c r="U556" s="4"/>
      <c r="V556" s="4"/>
      <c r="W556" s="4"/>
      <c r="X556" s="3"/>
      <c r="Y556" s="4"/>
      <c r="Z556" s="2"/>
      <c r="AA556" s="3"/>
      <c r="AB556" s="5"/>
      <c r="AC556" s="5"/>
      <c r="AD556" s="5"/>
      <c r="AE556" s="5"/>
      <c r="AF556" s="5"/>
      <c r="AG556" s="5"/>
      <c r="AH556" s="6"/>
      <c r="AI556" s="6"/>
      <c r="AJ556" s="7"/>
      <c r="AK556" s="7"/>
      <c r="AL556" s="7"/>
      <c r="AM556" s="7"/>
      <c r="AN556" s="7"/>
      <c r="AO556" s="12"/>
      <c r="AP556" s="12"/>
      <c r="AQ556" s="12"/>
      <c r="AR556" s="12"/>
      <c r="AS556" s="12"/>
      <c r="AT556" s="12"/>
      <c r="AU556" s="12"/>
      <c r="AV556" s="12"/>
      <c r="AW556" s="12"/>
      <c r="AX556" s="12"/>
      <c r="AY556" s="12"/>
      <c r="AZ556" s="8"/>
    </row>
    <row r="557" spans="1:52" s="21" customFormat="1" ht="16.5" x14ac:dyDescent="0.25">
      <c r="A557" s="159"/>
      <c r="B557" s="159"/>
      <c r="C557" s="159"/>
      <c r="D557" s="159"/>
      <c r="E557" s="159"/>
      <c r="F557" s="159"/>
      <c r="G557" s="218"/>
      <c r="H557" s="159"/>
      <c r="I557" s="159"/>
      <c r="J557" s="159"/>
      <c r="K557" s="218"/>
      <c r="L557" s="159"/>
      <c r="M557" s="159"/>
      <c r="N557" s="159"/>
      <c r="O557" s="2"/>
      <c r="P557" s="3"/>
      <c r="Q557" s="3"/>
      <c r="R557" s="3"/>
      <c r="S557" s="3"/>
      <c r="T557" s="4"/>
      <c r="U557" s="4"/>
      <c r="V557" s="4"/>
      <c r="W557" s="4"/>
      <c r="X557" s="3"/>
      <c r="Y557" s="4"/>
      <c r="Z557" s="2"/>
      <c r="AA557" s="3"/>
      <c r="AB557" s="5"/>
      <c r="AC557" s="5"/>
      <c r="AD557" s="5"/>
      <c r="AE557" s="5"/>
      <c r="AF557" s="5"/>
      <c r="AG557" s="5"/>
      <c r="AH557" s="6"/>
      <c r="AI557" s="6"/>
      <c r="AJ557" s="7"/>
      <c r="AK557" s="7"/>
      <c r="AL557" s="7"/>
      <c r="AM557" s="7"/>
      <c r="AN557" s="7"/>
      <c r="AO557" s="12"/>
      <c r="AP557" s="12"/>
      <c r="AQ557" s="12"/>
      <c r="AR557" s="12"/>
      <c r="AS557" s="12"/>
      <c r="AT557" s="12"/>
      <c r="AU557" s="12"/>
      <c r="AV557" s="12"/>
      <c r="AW557" s="12"/>
      <c r="AX557" s="12"/>
      <c r="AY557" s="12"/>
      <c r="AZ557" s="8"/>
    </row>
    <row r="558" spans="1:52" s="21" customFormat="1" ht="16.5" x14ac:dyDescent="0.25">
      <c r="A558" s="159"/>
      <c r="B558" s="159"/>
      <c r="C558" s="159"/>
      <c r="D558" s="159"/>
      <c r="E558" s="159"/>
      <c r="F558" s="159"/>
      <c r="G558" s="218"/>
      <c r="H558" s="159"/>
      <c r="I558" s="159"/>
      <c r="J558" s="159"/>
      <c r="K558" s="218"/>
      <c r="L558" s="159"/>
      <c r="M558" s="159"/>
      <c r="N558" s="159"/>
      <c r="O558" s="2"/>
      <c r="P558" s="3"/>
      <c r="Q558" s="3"/>
      <c r="R558" s="3"/>
      <c r="S558" s="3"/>
      <c r="T558" s="4"/>
      <c r="U558" s="4"/>
      <c r="V558" s="4"/>
      <c r="W558" s="4"/>
      <c r="X558" s="3"/>
      <c r="Y558" s="4"/>
      <c r="Z558" s="2"/>
      <c r="AA558" s="3"/>
      <c r="AB558" s="5"/>
      <c r="AC558" s="5"/>
      <c r="AD558" s="5"/>
      <c r="AE558" s="5"/>
      <c r="AF558" s="5"/>
      <c r="AG558" s="5"/>
      <c r="AH558" s="6"/>
      <c r="AI558" s="6"/>
      <c r="AJ558" s="7"/>
      <c r="AK558" s="7"/>
      <c r="AL558" s="7"/>
      <c r="AM558" s="7"/>
      <c r="AN558" s="7"/>
      <c r="AO558" s="12"/>
      <c r="AP558" s="12"/>
      <c r="AQ558" s="12"/>
      <c r="AR558" s="12"/>
      <c r="AS558" s="12"/>
      <c r="AT558" s="12"/>
      <c r="AU558" s="12"/>
      <c r="AV558" s="12"/>
      <c r="AW558" s="12"/>
      <c r="AX558" s="12"/>
      <c r="AY558" s="12"/>
      <c r="AZ558" s="8"/>
    </row>
    <row r="559" spans="1:52" s="21" customFormat="1" ht="16.5" x14ac:dyDescent="0.25">
      <c r="A559" s="159"/>
      <c r="B559" s="159"/>
      <c r="C559" s="159"/>
      <c r="D559" s="159"/>
      <c r="E559" s="159"/>
      <c r="F559" s="159"/>
      <c r="G559" s="218"/>
      <c r="H559" s="159"/>
      <c r="I559" s="159"/>
      <c r="J559" s="159"/>
      <c r="K559" s="218"/>
      <c r="L559" s="159"/>
      <c r="M559" s="159"/>
      <c r="N559" s="159"/>
      <c r="O559" s="2"/>
      <c r="P559" s="3"/>
      <c r="Q559" s="3"/>
      <c r="R559" s="3"/>
      <c r="S559" s="3"/>
      <c r="T559" s="4"/>
      <c r="U559" s="4"/>
      <c r="V559" s="4"/>
      <c r="W559" s="4"/>
      <c r="X559" s="3"/>
      <c r="Y559" s="4"/>
      <c r="Z559" s="2"/>
      <c r="AA559" s="3"/>
      <c r="AB559" s="5"/>
      <c r="AC559" s="5"/>
      <c r="AD559" s="5"/>
      <c r="AE559" s="5"/>
      <c r="AF559" s="5"/>
      <c r="AG559" s="5"/>
      <c r="AH559" s="6"/>
      <c r="AI559" s="6"/>
      <c r="AJ559" s="7"/>
      <c r="AK559" s="7"/>
      <c r="AL559" s="7"/>
      <c r="AM559" s="7"/>
      <c r="AN559" s="7"/>
      <c r="AO559" s="12"/>
      <c r="AP559" s="12"/>
      <c r="AQ559" s="12"/>
      <c r="AR559" s="12"/>
      <c r="AS559" s="12"/>
      <c r="AT559" s="12"/>
      <c r="AU559" s="12"/>
      <c r="AV559" s="12"/>
      <c r="AW559" s="12"/>
      <c r="AX559" s="12"/>
      <c r="AY559" s="12"/>
      <c r="AZ559" s="8"/>
    </row>
    <row r="560" spans="1:52" s="21" customFormat="1" ht="16.5" x14ac:dyDescent="0.25">
      <c r="A560" s="159"/>
      <c r="B560" s="159"/>
      <c r="C560" s="159"/>
      <c r="D560" s="159"/>
      <c r="E560" s="159"/>
      <c r="F560" s="159"/>
      <c r="G560" s="218"/>
      <c r="H560" s="159"/>
      <c r="I560" s="159"/>
      <c r="J560" s="159"/>
      <c r="K560" s="218"/>
      <c r="L560" s="159"/>
      <c r="M560" s="159"/>
      <c r="N560" s="159"/>
      <c r="O560" s="2"/>
      <c r="P560" s="3"/>
      <c r="Q560" s="3"/>
      <c r="R560" s="3"/>
      <c r="S560" s="3"/>
      <c r="T560" s="4"/>
      <c r="U560" s="4"/>
      <c r="V560" s="4"/>
      <c r="W560" s="4"/>
      <c r="X560" s="3"/>
      <c r="Y560" s="4"/>
      <c r="Z560" s="2"/>
      <c r="AA560" s="3"/>
      <c r="AB560" s="5"/>
      <c r="AC560" s="5"/>
      <c r="AD560" s="5"/>
      <c r="AE560" s="5"/>
      <c r="AF560" s="5"/>
      <c r="AG560" s="5"/>
      <c r="AH560" s="6"/>
      <c r="AI560" s="6"/>
      <c r="AJ560" s="7"/>
      <c r="AK560" s="7"/>
      <c r="AL560" s="7"/>
      <c r="AM560" s="7"/>
      <c r="AN560" s="7"/>
      <c r="AO560" s="12"/>
      <c r="AP560" s="12"/>
      <c r="AQ560" s="12"/>
      <c r="AR560" s="12"/>
      <c r="AS560" s="12"/>
      <c r="AT560" s="12"/>
      <c r="AU560" s="12"/>
      <c r="AV560" s="12"/>
      <c r="AW560" s="12"/>
      <c r="AX560" s="12"/>
      <c r="AY560" s="12"/>
      <c r="AZ560" s="8"/>
    </row>
    <row r="561" spans="1:52" s="21" customFormat="1" ht="16.5" x14ac:dyDescent="0.25">
      <c r="A561" s="159"/>
      <c r="B561" s="159"/>
      <c r="C561" s="159"/>
      <c r="D561" s="159"/>
      <c r="E561" s="159"/>
      <c r="F561" s="159"/>
      <c r="G561" s="218"/>
      <c r="H561" s="159"/>
      <c r="I561" s="159"/>
      <c r="J561" s="159"/>
      <c r="K561" s="218"/>
      <c r="L561" s="159"/>
      <c r="M561" s="159"/>
      <c r="N561" s="159"/>
      <c r="O561" s="2"/>
      <c r="P561" s="3"/>
      <c r="Q561" s="3"/>
      <c r="R561" s="3"/>
      <c r="S561" s="3"/>
      <c r="T561" s="4"/>
      <c r="U561" s="4"/>
      <c r="V561" s="4"/>
      <c r="W561" s="4"/>
      <c r="X561" s="3"/>
      <c r="Y561" s="4"/>
      <c r="Z561" s="2"/>
      <c r="AA561" s="3"/>
      <c r="AB561" s="5"/>
      <c r="AC561" s="5"/>
      <c r="AD561" s="5"/>
      <c r="AE561" s="5"/>
      <c r="AF561" s="5"/>
      <c r="AG561" s="5"/>
      <c r="AH561" s="6"/>
      <c r="AI561" s="6"/>
      <c r="AJ561" s="7"/>
      <c r="AK561" s="7"/>
      <c r="AL561" s="7"/>
      <c r="AM561" s="7"/>
      <c r="AN561" s="7"/>
      <c r="AO561" s="12"/>
      <c r="AP561" s="12"/>
      <c r="AQ561" s="12"/>
      <c r="AR561" s="12"/>
      <c r="AS561" s="12"/>
      <c r="AT561" s="12"/>
      <c r="AU561" s="12"/>
      <c r="AV561" s="12"/>
      <c r="AW561" s="12"/>
      <c r="AX561" s="12"/>
      <c r="AY561" s="12"/>
      <c r="AZ561" s="8"/>
    </row>
    <row r="562" spans="1:52" s="21" customFormat="1" ht="16.5" x14ac:dyDescent="0.25">
      <c r="A562" s="159"/>
      <c r="B562" s="159"/>
      <c r="C562" s="159"/>
      <c r="D562" s="159"/>
      <c r="E562" s="159"/>
      <c r="F562" s="159"/>
      <c r="G562" s="218"/>
      <c r="H562" s="159"/>
      <c r="I562" s="159"/>
      <c r="J562" s="159"/>
      <c r="K562" s="218"/>
      <c r="L562" s="159"/>
      <c r="M562" s="159"/>
      <c r="N562" s="159"/>
      <c r="O562" s="2"/>
      <c r="P562" s="3"/>
      <c r="Q562" s="3"/>
      <c r="R562" s="3"/>
      <c r="S562" s="3"/>
      <c r="T562" s="4"/>
      <c r="U562" s="4"/>
      <c r="V562" s="4"/>
      <c r="W562" s="4"/>
      <c r="X562" s="3"/>
      <c r="Y562" s="4"/>
      <c r="Z562" s="2"/>
      <c r="AA562" s="3"/>
      <c r="AB562" s="5"/>
      <c r="AC562" s="5"/>
      <c r="AD562" s="5"/>
      <c r="AE562" s="5"/>
      <c r="AF562" s="5"/>
      <c r="AG562" s="5"/>
      <c r="AH562" s="6"/>
      <c r="AI562" s="6"/>
      <c r="AJ562" s="7"/>
      <c r="AK562" s="7"/>
      <c r="AL562" s="7"/>
      <c r="AM562" s="7"/>
      <c r="AN562" s="7"/>
      <c r="AO562" s="12"/>
      <c r="AP562" s="12"/>
      <c r="AQ562" s="12"/>
      <c r="AR562" s="12"/>
      <c r="AS562" s="12"/>
      <c r="AT562" s="12"/>
      <c r="AU562" s="12"/>
      <c r="AV562" s="12"/>
      <c r="AW562" s="12"/>
      <c r="AX562" s="12"/>
      <c r="AY562" s="12"/>
      <c r="AZ562" s="8"/>
    </row>
    <row r="563" spans="1:52" s="21" customFormat="1" ht="16.5" x14ac:dyDescent="0.25">
      <c r="A563" s="159"/>
      <c r="B563" s="159"/>
      <c r="C563" s="159"/>
      <c r="D563" s="159"/>
      <c r="E563" s="159"/>
      <c r="F563" s="159"/>
      <c r="G563" s="218"/>
      <c r="H563" s="159"/>
      <c r="I563" s="159"/>
      <c r="J563" s="159"/>
      <c r="K563" s="218"/>
      <c r="L563" s="159"/>
      <c r="M563" s="159"/>
      <c r="N563" s="159"/>
      <c r="O563" s="2"/>
      <c r="P563" s="3"/>
      <c r="Q563" s="3"/>
      <c r="R563" s="3"/>
      <c r="S563" s="3"/>
      <c r="T563" s="4"/>
      <c r="U563" s="4"/>
      <c r="V563" s="4"/>
      <c r="W563" s="4"/>
      <c r="X563" s="3"/>
      <c r="Y563" s="4"/>
      <c r="Z563" s="2"/>
      <c r="AA563" s="3"/>
      <c r="AB563" s="5"/>
      <c r="AC563" s="5"/>
      <c r="AD563" s="5"/>
      <c r="AE563" s="5"/>
      <c r="AF563" s="5"/>
      <c r="AG563" s="5"/>
      <c r="AH563" s="6"/>
      <c r="AI563" s="6"/>
      <c r="AJ563" s="7"/>
      <c r="AK563" s="7"/>
      <c r="AL563" s="7"/>
      <c r="AM563" s="7"/>
      <c r="AN563" s="7"/>
      <c r="AO563" s="12"/>
      <c r="AP563" s="12"/>
      <c r="AQ563" s="12"/>
      <c r="AR563" s="12"/>
      <c r="AS563" s="12"/>
      <c r="AT563" s="12"/>
      <c r="AU563" s="12"/>
      <c r="AV563" s="12"/>
      <c r="AW563" s="12"/>
      <c r="AX563" s="12"/>
      <c r="AY563" s="12"/>
      <c r="AZ563" s="8"/>
    </row>
    <row r="564" spans="1:52" s="21" customFormat="1" ht="16.5" x14ac:dyDescent="0.25">
      <c r="A564" s="159"/>
      <c r="B564" s="159"/>
      <c r="C564" s="159"/>
      <c r="D564" s="159"/>
      <c r="E564" s="159"/>
      <c r="F564" s="159"/>
      <c r="G564" s="218"/>
      <c r="H564" s="159"/>
      <c r="I564" s="159"/>
      <c r="J564" s="159"/>
      <c r="K564" s="218"/>
      <c r="L564" s="159"/>
      <c r="M564" s="159"/>
      <c r="N564" s="159"/>
      <c r="O564" s="2"/>
      <c r="P564" s="3"/>
      <c r="Q564" s="3"/>
      <c r="R564" s="3"/>
      <c r="S564" s="3"/>
      <c r="T564" s="4"/>
      <c r="U564" s="4"/>
      <c r="V564" s="4"/>
      <c r="W564" s="4"/>
      <c r="X564" s="3"/>
      <c r="Y564" s="4"/>
      <c r="Z564" s="2"/>
      <c r="AA564" s="3"/>
      <c r="AB564" s="5"/>
      <c r="AC564" s="5"/>
      <c r="AD564" s="5"/>
      <c r="AE564" s="5"/>
      <c r="AF564" s="5"/>
      <c r="AG564" s="5"/>
      <c r="AH564" s="6"/>
      <c r="AI564" s="6"/>
      <c r="AJ564" s="7"/>
      <c r="AK564" s="7"/>
      <c r="AL564" s="7"/>
      <c r="AM564" s="7"/>
      <c r="AN564" s="7"/>
      <c r="AO564" s="12"/>
      <c r="AP564" s="12"/>
      <c r="AQ564" s="12"/>
      <c r="AR564" s="12"/>
      <c r="AS564" s="12"/>
      <c r="AT564" s="12"/>
      <c r="AU564" s="12"/>
      <c r="AV564" s="12"/>
      <c r="AW564" s="12"/>
      <c r="AX564" s="12"/>
      <c r="AY564" s="12"/>
      <c r="AZ564" s="8"/>
    </row>
    <row r="565" spans="1:52" s="21" customFormat="1" ht="16.5" x14ac:dyDescent="0.25">
      <c r="A565" s="159"/>
      <c r="B565" s="159"/>
      <c r="C565" s="159"/>
      <c r="D565" s="159"/>
      <c r="E565" s="159"/>
      <c r="F565" s="159"/>
      <c r="G565" s="218"/>
      <c r="H565" s="159"/>
      <c r="I565" s="159"/>
      <c r="J565" s="159"/>
      <c r="K565" s="218"/>
      <c r="L565" s="159"/>
      <c r="M565" s="159"/>
      <c r="N565" s="159"/>
      <c r="O565" s="2"/>
      <c r="P565" s="3"/>
      <c r="Q565" s="3"/>
      <c r="R565" s="3"/>
      <c r="S565" s="3"/>
      <c r="T565" s="4"/>
      <c r="U565" s="4"/>
      <c r="V565" s="4"/>
      <c r="W565" s="4"/>
      <c r="X565" s="3"/>
      <c r="Y565" s="4"/>
      <c r="Z565" s="2"/>
      <c r="AA565" s="3"/>
      <c r="AB565" s="5"/>
      <c r="AC565" s="5"/>
      <c r="AD565" s="5"/>
      <c r="AE565" s="5"/>
      <c r="AF565" s="5"/>
      <c r="AG565" s="5"/>
      <c r="AH565" s="6"/>
      <c r="AI565" s="6"/>
      <c r="AJ565" s="7"/>
      <c r="AK565" s="7"/>
      <c r="AL565" s="7"/>
      <c r="AM565" s="7"/>
      <c r="AN565" s="7"/>
      <c r="AO565" s="12"/>
      <c r="AP565" s="12"/>
      <c r="AQ565" s="12"/>
      <c r="AR565" s="12"/>
      <c r="AS565" s="12"/>
      <c r="AT565" s="12"/>
      <c r="AU565" s="12"/>
      <c r="AV565" s="12"/>
      <c r="AW565" s="12"/>
      <c r="AX565" s="12"/>
      <c r="AY565" s="12"/>
      <c r="AZ565" s="8"/>
    </row>
    <row r="566" spans="1:52" s="21" customFormat="1" ht="16.5" x14ac:dyDescent="0.25">
      <c r="A566" s="159"/>
      <c r="B566" s="159"/>
      <c r="C566" s="159"/>
      <c r="D566" s="159"/>
      <c r="E566" s="159"/>
      <c r="F566" s="159"/>
      <c r="G566" s="218"/>
      <c r="H566" s="159"/>
      <c r="I566" s="159"/>
      <c r="J566" s="159"/>
      <c r="K566" s="218"/>
      <c r="L566" s="159"/>
      <c r="M566" s="159"/>
      <c r="N566" s="159"/>
      <c r="O566" s="2"/>
      <c r="P566" s="3"/>
      <c r="Q566" s="3"/>
      <c r="R566" s="3"/>
      <c r="S566" s="3"/>
      <c r="T566" s="4"/>
      <c r="U566" s="4"/>
      <c r="V566" s="4"/>
      <c r="W566" s="4"/>
      <c r="X566" s="3"/>
      <c r="Y566" s="4"/>
      <c r="Z566" s="2"/>
      <c r="AA566" s="3"/>
      <c r="AB566" s="5"/>
      <c r="AC566" s="5"/>
      <c r="AD566" s="5"/>
      <c r="AE566" s="5"/>
      <c r="AF566" s="5"/>
      <c r="AG566" s="5"/>
      <c r="AH566" s="6"/>
      <c r="AI566" s="6"/>
      <c r="AJ566" s="7"/>
      <c r="AK566" s="7"/>
      <c r="AL566" s="7"/>
      <c r="AM566" s="7"/>
      <c r="AN566" s="7"/>
      <c r="AO566" s="12"/>
      <c r="AP566" s="12"/>
      <c r="AQ566" s="12"/>
      <c r="AR566" s="12"/>
      <c r="AS566" s="12"/>
      <c r="AT566" s="12"/>
      <c r="AU566" s="12"/>
      <c r="AV566" s="12"/>
      <c r="AW566" s="12"/>
      <c r="AX566" s="12"/>
      <c r="AY566" s="12"/>
      <c r="AZ566" s="8"/>
    </row>
    <row r="567" spans="1:52" s="21" customFormat="1" ht="16.5" x14ac:dyDescent="0.25">
      <c r="A567" s="159"/>
      <c r="B567" s="159"/>
      <c r="C567" s="159"/>
      <c r="D567" s="159"/>
      <c r="E567" s="159"/>
      <c r="F567" s="159"/>
      <c r="G567" s="218"/>
      <c r="H567" s="159"/>
      <c r="I567" s="159"/>
      <c r="J567" s="159"/>
      <c r="K567" s="218"/>
      <c r="L567" s="159"/>
      <c r="M567" s="159"/>
      <c r="N567" s="159"/>
      <c r="O567" s="2"/>
      <c r="P567" s="3"/>
      <c r="Q567" s="3"/>
      <c r="R567" s="3"/>
      <c r="S567" s="3"/>
      <c r="T567" s="4"/>
      <c r="U567" s="4"/>
      <c r="V567" s="4"/>
      <c r="W567" s="4"/>
      <c r="X567" s="3"/>
      <c r="Y567" s="4"/>
      <c r="Z567" s="2"/>
      <c r="AA567" s="3"/>
      <c r="AB567" s="5"/>
      <c r="AC567" s="5"/>
      <c r="AD567" s="5"/>
      <c r="AE567" s="5"/>
      <c r="AF567" s="5"/>
      <c r="AG567" s="5"/>
      <c r="AH567" s="6"/>
      <c r="AI567" s="6"/>
      <c r="AJ567" s="7"/>
      <c r="AK567" s="7"/>
      <c r="AL567" s="7"/>
      <c r="AM567" s="7"/>
      <c r="AN567" s="7"/>
      <c r="AO567" s="12"/>
      <c r="AP567" s="12"/>
      <c r="AQ567" s="12"/>
      <c r="AR567" s="12"/>
      <c r="AS567" s="12"/>
      <c r="AT567" s="12"/>
      <c r="AU567" s="12"/>
      <c r="AV567" s="12"/>
      <c r="AW567" s="12"/>
      <c r="AX567" s="12"/>
      <c r="AY567" s="12"/>
      <c r="AZ567" s="8"/>
    </row>
    <row r="568" spans="1:52" s="21" customFormat="1" ht="16.5" x14ac:dyDescent="0.25">
      <c r="A568" s="159"/>
      <c r="B568" s="159"/>
      <c r="C568" s="159"/>
      <c r="D568" s="159"/>
      <c r="E568" s="159"/>
      <c r="F568" s="159"/>
      <c r="G568" s="218"/>
      <c r="H568" s="159"/>
      <c r="I568" s="159"/>
      <c r="J568" s="159"/>
      <c r="K568" s="218"/>
      <c r="L568" s="159"/>
      <c r="M568" s="159"/>
      <c r="N568" s="159"/>
      <c r="O568" s="2"/>
      <c r="P568" s="3"/>
      <c r="Q568" s="3"/>
      <c r="R568" s="3"/>
      <c r="S568" s="3"/>
      <c r="T568" s="4"/>
      <c r="U568" s="4"/>
      <c r="V568" s="4"/>
      <c r="W568" s="4"/>
      <c r="X568" s="3"/>
      <c r="Y568" s="4"/>
      <c r="Z568" s="2"/>
      <c r="AA568" s="3"/>
      <c r="AB568" s="5"/>
      <c r="AC568" s="5"/>
      <c r="AD568" s="5"/>
      <c r="AE568" s="5"/>
      <c r="AF568" s="5"/>
      <c r="AG568" s="5"/>
      <c r="AH568" s="6"/>
      <c r="AI568" s="6"/>
      <c r="AJ568" s="7"/>
      <c r="AK568" s="7"/>
      <c r="AL568" s="7"/>
      <c r="AM568" s="7"/>
      <c r="AN568" s="7"/>
      <c r="AO568" s="12"/>
      <c r="AP568" s="12"/>
      <c r="AQ568" s="12"/>
      <c r="AR568" s="12"/>
      <c r="AS568" s="12"/>
      <c r="AT568" s="12"/>
      <c r="AU568" s="12"/>
      <c r="AV568" s="12"/>
      <c r="AW568" s="12"/>
      <c r="AX568" s="12"/>
      <c r="AY568" s="12"/>
      <c r="AZ568" s="8"/>
    </row>
    <row r="569" spans="1:52" s="21" customFormat="1" ht="16.5" x14ac:dyDescent="0.25">
      <c r="A569" s="159"/>
      <c r="B569" s="159"/>
      <c r="C569" s="159"/>
      <c r="D569" s="159"/>
      <c r="E569" s="159"/>
      <c r="F569" s="159"/>
      <c r="G569" s="218"/>
      <c r="H569" s="159"/>
      <c r="I569" s="159"/>
      <c r="J569" s="159"/>
      <c r="K569" s="218"/>
      <c r="L569" s="159"/>
      <c r="M569" s="159"/>
      <c r="N569" s="159"/>
      <c r="O569" s="2"/>
      <c r="P569" s="3"/>
      <c r="Q569" s="3"/>
      <c r="R569" s="3"/>
      <c r="S569" s="3"/>
      <c r="T569" s="4"/>
      <c r="U569" s="4"/>
      <c r="V569" s="4"/>
      <c r="W569" s="4"/>
      <c r="X569" s="3"/>
      <c r="Y569" s="4"/>
      <c r="Z569" s="2"/>
      <c r="AA569" s="3"/>
      <c r="AB569" s="5"/>
      <c r="AC569" s="5"/>
      <c r="AD569" s="5"/>
      <c r="AE569" s="5"/>
      <c r="AF569" s="5"/>
      <c r="AG569" s="5"/>
      <c r="AH569" s="6"/>
      <c r="AI569" s="6"/>
      <c r="AJ569" s="7"/>
      <c r="AK569" s="7"/>
      <c r="AL569" s="7"/>
      <c r="AM569" s="7"/>
      <c r="AN569" s="7"/>
      <c r="AO569" s="12"/>
      <c r="AP569" s="12"/>
      <c r="AQ569" s="12"/>
      <c r="AR569" s="12"/>
      <c r="AS569" s="12"/>
      <c r="AT569" s="12"/>
      <c r="AU569" s="12"/>
      <c r="AV569" s="12"/>
      <c r="AW569" s="12"/>
      <c r="AX569" s="12"/>
      <c r="AY569" s="12"/>
      <c r="AZ569" s="8"/>
    </row>
    <row r="570" spans="1:52" s="21" customFormat="1" ht="16.5" x14ac:dyDescent="0.25">
      <c r="A570" s="159"/>
      <c r="B570" s="159"/>
      <c r="C570" s="159"/>
      <c r="D570" s="159"/>
      <c r="E570" s="159"/>
      <c r="F570" s="159"/>
      <c r="G570" s="218"/>
      <c r="H570" s="159"/>
      <c r="I570" s="159"/>
      <c r="J570" s="159"/>
      <c r="K570" s="218"/>
      <c r="L570" s="159"/>
      <c r="M570" s="159"/>
      <c r="N570" s="159"/>
      <c r="O570" s="2"/>
      <c r="P570" s="3"/>
      <c r="Q570" s="3"/>
      <c r="R570" s="3"/>
      <c r="S570" s="3"/>
      <c r="T570" s="4"/>
      <c r="U570" s="4"/>
      <c r="V570" s="4"/>
      <c r="W570" s="4"/>
      <c r="X570" s="3"/>
      <c r="Y570" s="4"/>
      <c r="Z570" s="2"/>
      <c r="AA570" s="3"/>
      <c r="AB570" s="5"/>
      <c r="AC570" s="5"/>
      <c r="AD570" s="5"/>
      <c r="AE570" s="5"/>
      <c r="AF570" s="5"/>
      <c r="AG570" s="5"/>
      <c r="AH570" s="6"/>
      <c r="AI570" s="6"/>
      <c r="AJ570" s="7"/>
      <c r="AK570" s="7"/>
      <c r="AL570" s="7"/>
      <c r="AM570" s="7"/>
      <c r="AN570" s="7"/>
      <c r="AO570" s="12"/>
      <c r="AP570" s="12"/>
      <c r="AQ570" s="12"/>
      <c r="AR570" s="12"/>
      <c r="AS570" s="12"/>
      <c r="AT570" s="12"/>
      <c r="AU570" s="12"/>
      <c r="AV570" s="12"/>
      <c r="AW570" s="12"/>
      <c r="AX570" s="12"/>
      <c r="AY570" s="12"/>
      <c r="AZ570" s="8"/>
    </row>
    <row r="571" spans="1:52" s="21" customFormat="1" ht="16.5" x14ac:dyDescent="0.25">
      <c r="A571" s="159"/>
      <c r="B571" s="159"/>
      <c r="C571" s="159"/>
      <c r="D571" s="159"/>
      <c r="E571" s="159"/>
      <c r="F571" s="159"/>
      <c r="G571" s="218"/>
      <c r="H571" s="159"/>
      <c r="I571" s="159"/>
      <c r="J571" s="159"/>
      <c r="K571" s="218"/>
      <c r="L571" s="159"/>
      <c r="M571" s="159"/>
      <c r="N571" s="159"/>
      <c r="O571" s="2"/>
      <c r="P571" s="3"/>
      <c r="Q571" s="3"/>
      <c r="R571" s="3"/>
      <c r="S571" s="3"/>
      <c r="T571" s="4"/>
      <c r="U571" s="4"/>
      <c r="V571" s="4"/>
      <c r="W571" s="4"/>
      <c r="X571" s="3"/>
      <c r="Y571" s="4"/>
      <c r="Z571" s="2"/>
      <c r="AA571" s="3"/>
      <c r="AB571" s="5"/>
      <c r="AC571" s="5"/>
      <c r="AD571" s="5"/>
      <c r="AE571" s="5"/>
      <c r="AF571" s="5"/>
      <c r="AG571" s="5"/>
      <c r="AH571" s="6"/>
      <c r="AI571" s="6"/>
      <c r="AJ571" s="7"/>
      <c r="AK571" s="7"/>
      <c r="AL571" s="7"/>
      <c r="AM571" s="7"/>
      <c r="AN571" s="7"/>
      <c r="AO571" s="12"/>
      <c r="AP571" s="12"/>
      <c r="AQ571" s="12"/>
      <c r="AR571" s="12"/>
      <c r="AS571" s="12"/>
      <c r="AT571" s="12"/>
      <c r="AU571" s="12"/>
      <c r="AV571" s="12"/>
      <c r="AW571" s="12"/>
      <c r="AX571" s="12"/>
      <c r="AY571" s="12"/>
      <c r="AZ571" s="8"/>
    </row>
    <row r="572" spans="1:52" s="21" customFormat="1" ht="16.5" x14ac:dyDescent="0.25">
      <c r="A572" s="159"/>
      <c r="B572" s="159"/>
      <c r="C572" s="159"/>
      <c r="D572" s="159"/>
      <c r="E572" s="159"/>
      <c r="F572" s="159"/>
      <c r="G572" s="218"/>
      <c r="H572" s="159"/>
      <c r="I572" s="159"/>
      <c r="J572" s="159"/>
      <c r="K572" s="218"/>
      <c r="L572" s="159"/>
      <c r="M572" s="159"/>
      <c r="N572" s="159"/>
      <c r="O572" s="2"/>
      <c r="P572" s="3"/>
      <c r="Q572" s="3"/>
      <c r="R572" s="3"/>
      <c r="S572" s="3"/>
      <c r="T572" s="4"/>
      <c r="U572" s="4"/>
      <c r="V572" s="4"/>
      <c r="W572" s="4"/>
      <c r="X572" s="3"/>
      <c r="Y572" s="4"/>
      <c r="Z572" s="2"/>
      <c r="AA572" s="3"/>
      <c r="AB572" s="5"/>
      <c r="AC572" s="5"/>
      <c r="AD572" s="5"/>
      <c r="AE572" s="5"/>
      <c r="AF572" s="5"/>
      <c r="AG572" s="5"/>
      <c r="AH572" s="6"/>
      <c r="AI572" s="6"/>
      <c r="AJ572" s="7"/>
      <c r="AK572" s="7"/>
      <c r="AL572" s="7"/>
      <c r="AM572" s="7"/>
      <c r="AN572" s="7"/>
      <c r="AO572" s="12"/>
      <c r="AP572" s="12"/>
      <c r="AQ572" s="12"/>
      <c r="AR572" s="12"/>
      <c r="AS572" s="12"/>
      <c r="AT572" s="12"/>
      <c r="AU572" s="12"/>
      <c r="AV572" s="12"/>
      <c r="AW572" s="12"/>
      <c r="AX572" s="12"/>
      <c r="AY572" s="12"/>
      <c r="AZ572" s="8"/>
    </row>
    <row r="573" spans="1:52" s="21" customFormat="1" ht="16.5" x14ac:dyDescent="0.25">
      <c r="A573" s="159"/>
      <c r="B573" s="159"/>
      <c r="C573" s="159"/>
      <c r="D573" s="159"/>
      <c r="E573" s="159"/>
      <c r="F573" s="159"/>
      <c r="G573" s="218"/>
      <c r="H573" s="159"/>
      <c r="I573" s="159"/>
      <c r="J573" s="159"/>
      <c r="K573" s="218"/>
      <c r="L573" s="159"/>
      <c r="M573" s="159"/>
      <c r="N573" s="159"/>
      <c r="O573" s="2"/>
      <c r="P573" s="3"/>
      <c r="Q573" s="3"/>
      <c r="R573" s="3"/>
      <c r="S573" s="3"/>
      <c r="T573" s="4"/>
      <c r="U573" s="4"/>
      <c r="V573" s="4"/>
      <c r="W573" s="4"/>
      <c r="X573" s="3"/>
      <c r="Y573" s="4"/>
      <c r="Z573" s="2"/>
      <c r="AA573" s="3"/>
      <c r="AB573" s="5"/>
      <c r="AC573" s="5"/>
      <c r="AD573" s="5"/>
      <c r="AE573" s="5"/>
      <c r="AF573" s="5"/>
      <c r="AG573" s="5"/>
      <c r="AH573" s="6"/>
      <c r="AI573" s="6"/>
      <c r="AJ573" s="7"/>
      <c r="AK573" s="7"/>
      <c r="AL573" s="7"/>
      <c r="AM573" s="7"/>
      <c r="AN573" s="7"/>
      <c r="AO573" s="12"/>
      <c r="AP573" s="12"/>
      <c r="AQ573" s="12"/>
      <c r="AR573" s="12"/>
      <c r="AS573" s="12"/>
      <c r="AT573" s="12"/>
      <c r="AU573" s="12"/>
      <c r="AV573" s="12"/>
      <c r="AW573" s="12"/>
      <c r="AX573" s="12"/>
      <c r="AY573" s="12"/>
      <c r="AZ573" s="8"/>
    </row>
    <row r="574" spans="1:52" s="21" customFormat="1" ht="16.5" x14ac:dyDescent="0.25">
      <c r="A574" s="159"/>
      <c r="B574" s="159"/>
      <c r="C574" s="159"/>
      <c r="D574" s="159"/>
      <c r="E574" s="159"/>
      <c r="F574" s="159"/>
      <c r="G574" s="218"/>
      <c r="H574" s="159"/>
      <c r="I574" s="159"/>
      <c r="J574" s="159"/>
      <c r="K574" s="218"/>
      <c r="L574" s="159"/>
      <c r="M574" s="159"/>
      <c r="N574" s="159"/>
      <c r="O574" s="2"/>
      <c r="P574" s="3"/>
      <c r="Q574" s="3"/>
      <c r="R574" s="3"/>
      <c r="S574" s="3"/>
      <c r="T574" s="4"/>
      <c r="U574" s="4"/>
      <c r="V574" s="4"/>
      <c r="W574" s="4"/>
      <c r="X574" s="3"/>
      <c r="Y574" s="4"/>
      <c r="Z574" s="2"/>
      <c r="AA574" s="3"/>
      <c r="AB574" s="5"/>
      <c r="AC574" s="5"/>
      <c r="AD574" s="5"/>
      <c r="AE574" s="5"/>
      <c r="AF574" s="5"/>
      <c r="AG574" s="5"/>
      <c r="AH574" s="6"/>
      <c r="AI574" s="6"/>
      <c r="AJ574" s="7"/>
      <c r="AK574" s="7"/>
      <c r="AL574" s="7"/>
      <c r="AM574" s="7"/>
      <c r="AN574" s="7"/>
      <c r="AO574" s="12"/>
      <c r="AP574" s="12"/>
      <c r="AQ574" s="12"/>
      <c r="AR574" s="12"/>
      <c r="AS574" s="12"/>
      <c r="AT574" s="12"/>
      <c r="AU574" s="12"/>
      <c r="AV574" s="12"/>
      <c r="AW574" s="12"/>
      <c r="AX574" s="12"/>
      <c r="AY574" s="12"/>
      <c r="AZ574" s="8"/>
    </row>
    <row r="575" spans="1:52" s="21" customFormat="1" ht="16.5" x14ac:dyDescent="0.25">
      <c r="A575" s="159"/>
      <c r="B575" s="159"/>
      <c r="C575" s="159"/>
      <c r="D575" s="159"/>
      <c r="E575" s="159"/>
      <c r="F575" s="159"/>
      <c r="G575" s="218"/>
      <c r="H575" s="159"/>
      <c r="I575" s="159"/>
      <c r="J575" s="159"/>
      <c r="K575" s="218"/>
      <c r="L575" s="159"/>
      <c r="M575" s="159"/>
      <c r="N575" s="159"/>
      <c r="O575" s="2"/>
      <c r="P575" s="3"/>
      <c r="Q575" s="3"/>
      <c r="R575" s="3"/>
      <c r="S575" s="3"/>
      <c r="T575" s="4"/>
      <c r="U575" s="4"/>
      <c r="V575" s="4"/>
      <c r="W575" s="4"/>
      <c r="X575" s="3"/>
      <c r="Y575" s="4"/>
      <c r="Z575" s="2"/>
      <c r="AA575" s="3"/>
      <c r="AB575" s="5"/>
      <c r="AC575" s="5"/>
      <c r="AD575" s="5"/>
      <c r="AE575" s="5"/>
      <c r="AF575" s="5"/>
      <c r="AG575" s="5"/>
      <c r="AH575" s="6"/>
      <c r="AI575" s="6"/>
      <c r="AJ575" s="7"/>
      <c r="AK575" s="7"/>
      <c r="AL575" s="7"/>
      <c r="AM575" s="7"/>
      <c r="AN575" s="7"/>
      <c r="AO575" s="12"/>
      <c r="AP575" s="12"/>
      <c r="AQ575" s="12"/>
      <c r="AR575" s="12"/>
      <c r="AS575" s="12"/>
      <c r="AT575" s="12"/>
      <c r="AU575" s="12"/>
      <c r="AV575" s="12"/>
      <c r="AW575" s="12"/>
      <c r="AX575" s="12"/>
      <c r="AY575" s="12"/>
      <c r="AZ575" s="8"/>
    </row>
    <row r="576" spans="1:52" s="21" customFormat="1" ht="16.5" x14ac:dyDescent="0.25">
      <c r="A576" s="159"/>
      <c r="B576" s="159"/>
      <c r="C576" s="159"/>
      <c r="D576" s="159"/>
      <c r="E576" s="159"/>
      <c r="F576" s="159"/>
      <c r="G576" s="218"/>
      <c r="H576" s="159"/>
      <c r="I576" s="159"/>
      <c r="J576" s="159"/>
      <c r="K576" s="218"/>
      <c r="L576" s="159"/>
      <c r="M576" s="159"/>
      <c r="N576" s="159"/>
      <c r="O576" s="2"/>
      <c r="P576" s="3"/>
      <c r="Q576" s="3"/>
      <c r="R576" s="3"/>
      <c r="S576" s="3"/>
      <c r="T576" s="4"/>
      <c r="U576" s="4"/>
      <c r="V576" s="4"/>
      <c r="W576" s="4"/>
      <c r="X576" s="3"/>
      <c r="Y576" s="4"/>
      <c r="Z576" s="2"/>
      <c r="AA576" s="3"/>
      <c r="AB576" s="5"/>
      <c r="AC576" s="5"/>
      <c r="AD576" s="5"/>
      <c r="AE576" s="5"/>
      <c r="AF576" s="5"/>
      <c r="AG576" s="5"/>
      <c r="AH576" s="6"/>
      <c r="AI576" s="6"/>
      <c r="AJ576" s="7"/>
      <c r="AK576" s="7"/>
      <c r="AL576" s="7"/>
      <c r="AM576" s="7"/>
      <c r="AN576" s="7"/>
      <c r="AO576" s="12"/>
      <c r="AP576" s="12"/>
      <c r="AQ576" s="12"/>
      <c r="AR576" s="12"/>
      <c r="AS576" s="12"/>
      <c r="AT576" s="12"/>
      <c r="AU576" s="12"/>
      <c r="AV576" s="12"/>
      <c r="AW576" s="12"/>
      <c r="AX576" s="12"/>
      <c r="AY576" s="12"/>
      <c r="AZ576" s="8"/>
    </row>
    <row r="577" spans="1:52" s="21" customFormat="1" ht="16.5" x14ac:dyDescent="0.25">
      <c r="A577" s="159"/>
      <c r="B577" s="159"/>
      <c r="C577" s="159"/>
      <c r="D577" s="159"/>
      <c r="E577" s="159"/>
      <c r="F577" s="159"/>
      <c r="G577" s="218"/>
      <c r="H577" s="159"/>
      <c r="I577" s="159"/>
      <c r="J577" s="159"/>
      <c r="K577" s="218"/>
      <c r="L577" s="159"/>
      <c r="M577" s="159"/>
      <c r="N577" s="159"/>
      <c r="O577" s="2"/>
      <c r="P577" s="3"/>
      <c r="Q577" s="3"/>
      <c r="R577" s="3"/>
      <c r="S577" s="3"/>
      <c r="T577" s="4"/>
      <c r="U577" s="4"/>
      <c r="V577" s="4"/>
      <c r="W577" s="4"/>
      <c r="X577" s="3"/>
      <c r="Y577" s="4"/>
      <c r="Z577" s="2"/>
      <c r="AA577" s="3"/>
      <c r="AB577" s="5"/>
      <c r="AC577" s="5"/>
      <c r="AD577" s="5"/>
      <c r="AE577" s="5"/>
      <c r="AF577" s="5"/>
      <c r="AG577" s="5"/>
      <c r="AH577" s="6"/>
      <c r="AI577" s="6"/>
      <c r="AJ577" s="7"/>
      <c r="AK577" s="7"/>
      <c r="AL577" s="7"/>
      <c r="AM577" s="7"/>
      <c r="AN577" s="7"/>
      <c r="AO577" s="12"/>
      <c r="AP577" s="12"/>
      <c r="AQ577" s="12"/>
      <c r="AR577" s="12"/>
      <c r="AS577" s="12"/>
      <c r="AT577" s="12"/>
      <c r="AU577" s="12"/>
      <c r="AV577" s="12"/>
      <c r="AW577" s="12"/>
      <c r="AX577" s="12"/>
      <c r="AY577" s="12"/>
      <c r="AZ577" s="8"/>
    </row>
    <row r="578" spans="1:52" s="21" customFormat="1" ht="16.5" x14ac:dyDescent="0.25">
      <c r="A578" s="159"/>
      <c r="B578" s="159"/>
      <c r="C578" s="159"/>
      <c r="D578" s="159"/>
      <c r="E578" s="159"/>
      <c r="F578" s="159"/>
      <c r="G578" s="218"/>
      <c r="H578" s="159"/>
      <c r="I578" s="159"/>
      <c r="J578" s="159"/>
      <c r="K578" s="218"/>
      <c r="L578" s="159"/>
      <c r="M578" s="159"/>
      <c r="N578" s="159"/>
      <c r="O578" s="2"/>
      <c r="P578" s="3"/>
      <c r="Q578" s="3"/>
      <c r="R578" s="3"/>
      <c r="S578" s="3"/>
      <c r="T578" s="4"/>
      <c r="U578" s="4"/>
      <c r="V578" s="4"/>
      <c r="W578" s="4"/>
      <c r="X578" s="3"/>
      <c r="Y578" s="4"/>
      <c r="Z578" s="2"/>
      <c r="AA578" s="3"/>
      <c r="AB578" s="5"/>
      <c r="AC578" s="5"/>
      <c r="AD578" s="5"/>
      <c r="AE578" s="5"/>
      <c r="AF578" s="5"/>
      <c r="AG578" s="5"/>
      <c r="AH578" s="6"/>
      <c r="AI578" s="6"/>
      <c r="AJ578" s="7"/>
      <c r="AK578" s="7"/>
      <c r="AL578" s="7"/>
      <c r="AM578" s="7"/>
      <c r="AN578" s="7"/>
      <c r="AO578" s="12"/>
      <c r="AP578" s="12"/>
      <c r="AQ578" s="12"/>
      <c r="AR578" s="12"/>
      <c r="AS578" s="12"/>
      <c r="AT578" s="12"/>
      <c r="AU578" s="12"/>
      <c r="AV578" s="12"/>
      <c r="AW578" s="12"/>
      <c r="AX578" s="12"/>
      <c r="AY578" s="12"/>
      <c r="AZ578" s="8"/>
    </row>
    <row r="579" spans="1:52" s="21" customFormat="1" ht="16.5" x14ac:dyDescent="0.25">
      <c r="A579" s="159"/>
      <c r="B579" s="159"/>
      <c r="C579" s="159"/>
      <c r="D579" s="159"/>
      <c r="E579" s="159"/>
      <c r="F579" s="159"/>
      <c r="G579" s="218"/>
      <c r="H579" s="159"/>
      <c r="I579" s="159"/>
      <c r="J579" s="159"/>
      <c r="K579" s="218"/>
      <c r="L579" s="159"/>
      <c r="M579" s="159"/>
      <c r="N579" s="159"/>
      <c r="O579" s="2"/>
      <c r="P579" s="3"/>
      <c r="Q579" s="3"/>
      <c r="R579" s="3"/>
      <c r="S579" s="3"/>
      <c r="T579" s="4"/>
      <c r="U579" s="4"/>
      <c r="V579" s="4"/>
      <c r="W579" s="4"/>
      <c r="X579" s="3"/>
      <c r="Y579" s="4"/>
      <c r="Z579" s="2"/>
      <c r="AA579" s="3"/>
      <c r="AB579" s="5"/>
      <c r="AC579" s="5"/>
      <c r="AD579" s="5"/>
      <c r="AE579" s="5"/>
      <c r="AF579" s="5"/>
      <c r="AG579" s="5"/>
      <c r="AH579" s="6"/>
      <c r="AI579" s="6"/>
      <c r="AJ579" s="7"/>
      <c r="AK579" s="7"/>
      <c r="AL579" s="7"/>
      <c r="AM579" s="7"/>
      <c r="AN579" s="7"/>
      <c r="AO579" s="12"/>
      <c r="AP579" s="12"/>
      <c r="AQ579" s="12"/>
      <c r="AR579" s="12"/>
      <c r="AS579" s="12"/>
      <c r="AT579" s="12"/>
      <c r="AU579" s="12"/>
      <c r="AV579" s="12"/>
      <c r="AW579" s="12"/>
      <c r="AX579" s="12"/>
      <c r="AY579" s="12"/>
      <c r="AZ579" s="8"/>
    </row>
    <row r="580" spans="1:52" s="21" customFormat="1" ht="16.5" x14ac:dyDescent="0.25">
      <c r="A580" s="159"/>
      <c r="B580" s="159"/>
      <c r="C580" s="159"/>
      <c r="D580" s="159"/>
      <c r="E580" s="159"/>
      <c r="F580" s="159"/>
      <c r="G580" s="218"/>
      <c r="H580" s="159"/>
      <c r="I580" s="159"/>
      <c r="J580" s="159"/>
      <c r="K580" s="218"/>
      <c r="L580" s="159"/>
      <c r="M580" s="159"/>
      <c r="N580" s="159"/>
      <c r="O580" s="2"/>
      <c r="P580" s="3"/>
      <c r="Q580" s="3"/>
      <c r="R580" s="3"/>
      <c r="S580" s="3"/>
      <c r="T580" s="4"/>
      <c r="U580" s="4"/>
      <c r="V580" s="4"/>
      <c r="W580" s="4"/>
      <c r="X580" s="3"/>
      <c r="Y580" s="4"/>
      <c r="Z580" s="2"/>
      <c r="AA580" s="3"/>
      <c r="AB580" s="5"/>
      <c r="AC580" s="5"/>
      <c r="AD580" s="5"/>
      <c r="AE580" s="5"/>
      <c r="AF580" s="5"/>
      <c r="AG580" s="5"/>
      <c r="AH580" s="6"/>
      <c r="AI580" s="6"/>
      <c r="AJ580" s="7"/>
      <c r="AK580" s="7"/>
      <c r="AL580" s="7"/>
      <c r="AM580" s="7"/>
      <c r="AN580" s="7"/>
      <c r="AO580" s="12"/>
      <c r="AP580" s="12"/>
      <c r="AQ580" s="12"/>
      <c r="AR580" s="12"/>
      <c r="AS580" s="12"/>
      <c r="AT580" s="12"/>
      <c r="AU580" s="12"/>
      <c r="AV580" s="12"/>
      <c r="AW580" s="12"/>
      <c r="AX580" s="12"/>
      <c r="AY580" s="12"/>
      <c r="AZ580" s="8"/>
    </row>
    <row r="581" spans="1:52" s="21" customFormat="1" ht="16.5" x14ac:dyDescent="0.25">
      <c r="A581" s="159"/>
      <c r="B581" s="159"/>
      <c r="C581" s="159"/>
      <c r="D581" s="159"/>
      <c r="E581" s="159"/>
      <c r="F581" s="159"/>
      <c r="G581" s="218"/>
      <c r="H581" s="159"/>
      <c r="I581" s="159"/>
      <c r="J581" s="159"/>
      <c r="K581" s="218"/>
      <c r="L581" s="159"/>
      <c r="M581" s="159"/>
      <c r="N581" s="159"/>
      <c r="O581" s="2"/>
      <c r="P581" s="3"/>
      <c r="Q581" s="3"/>
      <c r="R581" s="3"/>
      <c r="S581" s="3"/>
      <c r="T581" s="4"/>
      <c r="U581" s="4"/>
      <c r="V581" s="4"/>
      <c r="W581" s="4"/>
      <c r="X581" s="3"/>
      <c r="Y581" s="4"/>
      <c r="Z581" s="2"/>
      <c r="AA581" s="3"/>
      <c r="AB581" s="5"/>
      <c r="AC581" s="5"/>
      <c r="AD581" s="5"/>
      <c r="AE581" s="5"/>
      <c r="AF581" s="5"/>
      <c r="AG581" s="5"/>
      <c r="AH581" s="6"/>
      <c r="AI581" s="6"/>
      <c r="AJ581" s="7"/>
      <c r="AK581" s="7"/>
      <c r="AL581" s="7"/>
      <c r="AM581" s="7"/>
      <c r="AN581" s="7"/>
      <c r="AO581" s="12"/>
      <c r="AP581" s="12"/>
      <c r="AQ581" s="12"/>
      <c r="AR581" s="12"/>
      <c r="AS581" s="12"/>
      <c r="AT581" s="12"/>
      <c r="AU581" s="12"/>
      <c r="AV581" s="12"/>
      <c r="AW581" s="12"/>
      <c r="AX581" s="12"/>
      <c r="AY581" s="12"/>
      <c r="AZ581" s="8"/>
    </row>
    <row r="582" spans="1:52" s="21" customFormat="1" ht="16.5" x14ac:dyDescent="0.25">
      <c r="A582" s="159"/>
      <c r="B582" s="159"/>
      <c r="C582" s="159"/>
      <c r="D582" s="159"/>
      <c r="E582" s="159"/>
      <c r="F582" s="159"/>
      <c r="G582" s="218"/>
      <c r="H582" s="159"/>
      <c r="I582" s="159"/>
      <c r="J582" s="159"/>
      <c r="K582" s="218"/>
      <c r="L582" s="159"/>
      <c r="M582" s="159"/>
      <c r="N582" s="159"/>
      <c r="O582" s="2"/>
      <c r="P582" s="3"/>
      <c r="Q582" s="3"/>
      <c r="R582" s="3"/>
      <c r="S582" s="3"/>
      <c r="T582" s="4"/>
      <c r="U582" s="4"/>
      <c r="V582" s="4"/>
      <c r="W582" s="4"/>
      <c r="X582" s="3"/>
      <c r="Y582" s="4"/>
      <c r="Z582" s="2"/>
      <c r="AA582" s="3"/>
      <c r="AB582" s="5"/>
      <c r="AC582" s="5"/>
      <c r="AD582" s="5"/>
      <c r="AE582" s="5"/>
      <c r="AF582" s="5"/>
      <c r="AG582" s="5"/>
      <c r="AH582" s="6"/>
      <c r="AI582" s="6"/>
      <c r="AJ582" s="7"/>
      <c r="AK582" s="7"/>
      <c r="AL582" s="7"/>
      <c r="AM582" s="7"/>
      <c r="AN582" s="7"/>
      <c r="AO582" s="12"/>
      <c r="AP582" s="12"/>
      <c r="AQ582" s="12"/>
      <c r="AR582" s="12"/>
      <c r="AS582" s="12"/>
      <c r="AT582" s="12"/>
      <c r="AU582" s="12"/>
      <c r="AV582" s="12"/>
      <c r="AW582" s="12"/>
      <c r="AX582" s="12"/>
      <c r="AY582" s="12"/>
      <c r="AZ582" s="8"/>
    </row>
    <row r="583" spans="1:52" s="21" customFormat="1" ht="16.5" x14ac:dyDescent="0.25">
      <c r="A583" s="159"/>
      <c r="B583" s="159"/>
      <c r="C583" s="159"/>
      <c r="D583" s="159"/>
      <c r="E583" s="159"/>
      <c r="F583" s="159"/>
      <c r="G583" s="218"/>
      <c r="H583" s="159"/>
      <c r="I583" s="159"/>
      <c r="J583" s="159"/>
      <c r="K583" s="218"/>
      <c r="L583" s="159"/>
      <c r="M583" s="159"/>
      <c r="N583" s="159"/>
      <c r="O583" s="2"/>
      <c r="P583" s="3"/>
      <c r="Q583" s="3"/>
      <c r="R583" s="3"/>
      <c r="S583" s="3"/>
      <c r="T583" s="4"/>
      <c r="U583" s="4"/>
      <c r="V583" s="4"/>
      <c r="W583" s="4"/>
      <c r="X583" s="3"/>
      <c r="Y583" s="4"/>
      <c r="Z583" s="2"/>
      <c r="AA583" s="3"/>
      <c r="AB583" s="5"/>
      <c r="AC583" s="5"/>
      <c r="AD583" s="5"/>
      <c r="AE583" s="5"/>
      <c r="AF583" s="5"/>
      <c r="AG583" s="5"/>
      <c r="AH583" s="6"/>
      <c r="AI583" s="6"/>
      <c r="AJ583" s="7"/>
      <c r="AK583" s="7"/>
      <c r="AL583" s="7"/>
      <c r="AM583" s="7"/>
      <c r="AN583" s="7"/>
      <c r="AO583" s="12"/>
      <c r="AP583" s="12"/>
      <c r="AQ583" s="12"/>
      <c r="AR583" s="12"/>
      <c r="AS583" s="12"/>
      <c r="AT583" s="12"/>
      <c r="AU583" s="12"/>
      <c r="AV583" s="12"/>
      <c r="AW583" s="12"/>
      <c r="AX583" s="12"/>
      <c r="AY583" s="12"/>
      <c r="AZ583" s="8"/>
    </row>
    <row r="584" spans="1:52" s="21" customFormat="1" ht="16.5" x14ac:dyDescent="0.25">
      <c r="A584" s="159"/>
      <c r="B584" s="159"/>
      <c r="C584" s="159"/>
      <c r="D584" s="159"/>
      <c r="E584" s="159"/>
      <c r="F584" s="159"/>
      <c r="G584" s="218"/>
      <c r="H584" s="159"/>
      <c r="I584" s="159"/>
      <c r="J584" s="159"/>
      <c r="K584" s="218"/>
      <c r="L584" s="159"/>
      <c r="M584" s="159"/>
      <c r="N584" s="159"/>
      <c r="O584" s="2"/>
      <c r="P584" s="3"/>
      <c r="Q584" s="3"/>
      <c r="R584" s="3"/>
      <c r="S584" s="3"/>
      <c r="T584" s="4"/>
      <c r="U584" s="4"/>
      <c r="V584" s="4"/>
      <c r="W584" s="4"/>
      <c r="X584" s="3"/>
      <c r="Y584" s="4"/>
      <c r="Z584" s="2"/>
      <c r="AA584" s="3"/>
      <c r="AB584" s="5"/>
      <c r="AC584" s="5"/>
      <c r="AD584" s="5"/>
      <c r="AE584" s="5"/>
      <c r="AF584" s="5"/>
      <c r="AG584" s="5"/>
      <c r="AH584" s="6"/>
      <c r="AI584" s="6"/>
      <c r="AJ584" s="7"/>
      <c r="AK584" s="7"/>
      <c r="AL584" s="7"/>
      <c r="AM584" s="7"/>
      <c r="AN584" s="7"/>
      <c r="AO584" s="12"/>
      <c r="AP584" s="12"/>
      <c r="AQ584" s="12"/>
      <c r="AR584" s="12"/>
      <c r="AS584" s="12"/>
      <c r="AT584" s="12"/>
      <c r="AU584" s="12"/>
      <c r="AV584" s="12"/>
      <c r="AW584" s="12"/>
      <c r="AX584" s="12"/>
      <c r="AY584" s="12"/>
      <c r="AZ584" s="8"/>
    </row>
    <row r="585" spans="1:52" s="21" customFormat="1" ht="16.5" x14ac:dyDescent="0.25">
      <c r="A585" s="159"/>
      <c r="B585" s="159"/>
      <c r="C585" s="159"/>
      <c r="D585" s="159"/>
      <c r="E585" s="159"/>
      <c r="F585" s="159"/>
      <c r="G585" s="218"/>
      <c r="H585" s="159"/>
      <c r="I585" s="159"/>
      <c r="J585" s="159"/>
      <c r="K585" s="218"/>
      <c r="L585" s="159"/>
      <c r="M585" s="159"/>
      <c r="N585" s="159"/>
      <c r="O585" s="2"/>
      <c r="P585" s="3"/>
      <c r="Q585" s="3"/>
      <c r="R585" s="3"/>
      <c r="S585" s="3"/>
      <c r="T585" s="4"/>
      <c r="U585" s="4"/>
      <c r="V585" s="4"/>
      <c r="W585" s="4"/>
      <c r="X585" s="3"/>
      <c r="Y585" s="4"/>
      <c r="Z585" s="2"/>
      <c r="AA585" s="3"/>
      <c r="AB585" s="5"/>
      <c r="AC585" s="5"/>
      <c r="AD585" s="5"/>
      <c r="AE585" s="5"/>
      <c r="AF585" s="5"/>
      <c r="AG585" s="5"/>
      <c r="AH585" s="6"/>
      <c r="AI585" s="6"/>
      <c r="AJ585" s="7"/>
      <c r="AK585" s="7"/>
      <c r="AL585" s="7"/>
      <c r="AM585" s="7"/>
      <c r="AN585" s="7"/>
      <c r="AO585" s="12"/>
      <c r="AP585" s="12"/>
      <c r="AQ585" s="12"/>
      <c r="AR585" s="12"/>
      <c r="AS585" s="12"/>
      <c r="AT585" s="12"/>
      <c r="AU585" s="12"/>
      <c r="AV585" s="12"/>
      <c r="AW585" s="12"/>
      <c r="AX585" s="12"/>
      <c r="AY585" s="12"/>
      <c r="AZ585" s="8"/>
    </row>
    <row r="586" spans="1:52" s="21" customFormat="1" ht="16.5" x14ac:dyDescent="0.25">
      <c r="A586" s="159"/>
      <c r="B586" s="159"/>
      <c r="C586" s="159"/>
      <c r="D586" s="159"/>
      <c r="E586" s="159"/>
      <c r="F586" s="159"/>
      <c r="G586" s="218"/>
      <c r="H586" s="159"/>
      <c r="I586" s="159"/>
      <c r="J586" s="159"/>
      <c r="K586" s="218"/>
      <c r="L586" s="159"/>
      <c r="M586" s="159"/>
      <c r="N586" s="159"/>
      <c r="O586" s="2"/>
      <c r="P586" s="3"/>
      <c r="Q586" s="3"/>
      <c r="R586" s="3"/>
      <c r="S586" s="3"/>
      <c r="T586" s="4"/>
      <c r="U586" s="4"/>
      <c r="V586" s="4"/>
      <c r="W586" s="4"/>
      <c r="X586" s="3"/>
      <c r="Y586" s="4"/>
      <c r="Z586" s="2"/>
      <c r="AA586" s="3"/>
      <c r="AB586" s="5"/>
      <c r="AC586" s="5"/>
      <c r="AD586" s="5"/>
      <c r="AE586" s="5"/>
      <c r="AF586" s="5"/>
      <c r="AG586" s="5"/>
      <c r="AH586" s="6"/>
      <c r="AI586" s="6"/>
      <c r="AJ586" s="7"/>
      <c r="AK586" s="7"/>
      <c r="AL586" s="7"/>
      <c r="AM586" s="7"/>
      <c r="AN586" s="7"/>
      <c r="AO586" s="12"/>
      <c r="AP586" s="12"/>
      <c r="AQ586" s="12"/>
      <c r="AR586" s="12"/>
      <c r="AS586" s="12"/>
      <c r="AT586" s="12"/>
      <c r="AU586" s="12"/>
      <c r="AV586" s="12"/>
      <c r="AW586" s="12"/>
      <c r="AX586" s="12"/>
      <c r="AY586" s="12"/>
      <c r="AZ586" s="8"/>
    </row>
    <row r="587" spans="1:52" s="21" customFormat="1" ht="16.5" x14ac:dyDescent="0.25">
      <c r="A587" s="159"/>
      <c r="B587" s="159"/>
      <c r="C587" s="159"/>
      <c r="D587" s="159"/>
      <c r="E587" s="159"/>
      <c r="F587" s="159"/>
      <c r="G587" s="218"/>
      <c r="H587" s="159"/>
      <c r="I587" s="159"/>
      <c r="J587" s="159"/>
      <c r="K587" s="218"/>
      <c r="L587" s="159"/>
      <c r="M587" s="159"/>
      <c r="N587" s="159"/>
      <c r="O587" s="2"/>
      <c r="P587" s="3"/>
      <c r="Q587" s="3"/>
      <c r="R587" s="3"/>
      <c r="S587" s="3"/>
      <c r="T587" s="4"/>
      <c r="U587" s="4"/>
      <c r="V587" s="4"/>
      <c r="W587" s="4"/>
      <c r="X587" s="3"/>
      <c r="Y587" s="4"/>
      <c r="Z587" s="2"/>
      <c r="AA587" s="3"/>
      <c r="AB587" s="5"/>
      <c r="AC587" s="5"/>
      <c r="AD587" s="5"/>
      <c r="AE587" s="5"/>
      <c r="AF587" s="5"/>
      <c r="AG587" s="5"/>
      <c r="AH587" s="6"/>
      <c r="AI587" s="6"/>
      <c r="AJ587" s="7"/>
      <c r="AK587" s="7"/>
      <c r="AL587" s="7"/>
      <c r="AM587" s="7"/>
      <c r="AN587" s="7"/>
      <c r="AO587" s="12"/>
      <c r="AP587" s="12"/>
      <c r="AQ587" s="12"/>
      <c r="AR587" s="12"/>
      <c r="AS587" s="12"/>
      <c r="AT587" s="12"/>
      <c r="AU587" s="12"/>
      <c r="AV587" s="12"/>
      <c r="AW587" s="12"/>
      <c r="AX587" s="12"/>
      <c r="AY587" s="12"/>
      <c r="AZ587" s="8"/>
    </row>
    <row r="588" spans="1:52" s="21" customFormat="1" ht="16.5" x14ac:dyDescent="0.25">
      <c r="A588" s="159"/>
      <c r="B588" s="159"/>
      <c r="C588" s="159"/>
      <c r="D588" s="159"/>
      <c r="E588" s="159"/>
      <c r="F588" s="159"/>
      <c r="G588" s="218"/>
      <c r="H588" s="159"/>
      <c r="I588" s="159"/>
      <c r="J588" s="159"/>
      <c r="K588" s="218"/>
      <c r="L588" s="159"/>
      <c r="M588" s="159"/>
      <c r="N588" s="159"/>
      <c r="O588" s="2"/>
      <c r="P588" s="3"/>
      <c r="Q588" s="3"/>
      <c r="R588" s="3"/>
      <c r="S588" s="3"/>
      <c r="T588" s="4"/>
      <c r="U588" s="4"/>
      <c r="V588" s="4"/>
      <c r="W588" s="4"/>
      <c r="X588" s="3"/>
      <c r="Y588" s="4"/>
      <c r="Z588" s="2"/>
      <c r="AA588" s="3"/>
      <c r="AB588" s="5"/>
      <c r="AC588" s="5"/>
      <c r="AD588" s="5"/>
      <c r="AE588" s="5"/>
      <c r="AF588" s="5"/>
      <c r="AG588" s="5"/>
      <c r="AH588" s="6"/>
      <c r="AI588" s="6"/>
      <c r="AJ588" s="7"/>
      <c r="AK588" s="7"/>
      <c r="AL588" s="7"/>
      <c r="AM588" s="7"/>
      <c r="AN588" s="7"/>
      <c r="AO588" s="12"/>
      <c r="AP588" s="12"/>
      <c r="AQ588" s="12"/>
      <c r="AR588" s="12"/>
      <c r="AS588" s="12"/>
      <c r="AT588" s="12"/>
      <c r="AU588" s="12"/>
      <c r="AV588" s="12"/>
      <c r="AW588" s="12"/>
      <c r="AX588" s="12"/>
      <c r="AY588" s="12"/>
      <c r="AZ588" s="8"/>
    </row>
    <row r="589" spans="1:52" s="21" customFormat="1" ht="16.5" x14ac:dyDescent="0.25">
      <c r="A589" s="159"/>
      <c r="B589" s="159"/>
      <c r="C589" s="159"/>
      <c r="D589" s="159"/>
      <c r="E589" s="159"/>
      <c r="F589" s="159"/>
      <c r="G589" s="218"/>
      <c r="H589" s="159"/>
      <c r="I589" s="159"/>
      <c r="J589" s="159"/>
      <c r="K589" s="218"/>
      <c r="L589" s="159"/>
      <c r="M589" s="159"/>
      <c r="N589" s="159"/>
      <c r="O589" s="2"/>
      <c r="P589" s="3"/>
      <c r="Q589" s="3"/>
      <c r="R589" s="3"/>
      <c r="S589" s="3"/>
      <c r="T589" s="4"/>
      <c r="U589" s="4"/>
      <c r="V589" s="4"/>
      <c r="W589" s="4"/>
      <c r="X589" s="3"/>
      <c r="Y589" s="4"/>
      <c r="Z589" s="2"/>
      <c r="AA589" s="3"/>
      <c r="AB589" s="5"/>
      <c r="AC589" s="5"/>
      <c r="AD589" s="5"/>
      <c r="AE589" s="5"/>
      <c r="AF589" s="5"/>
      <c r="AG589" s="5"/>
      <c r="AH589" s="6"/>
      <c r="AI589" s="6"/>
      <c r="AJ589" s="7"/>
      <c r="AK589" s="7"/>
      <c r="AL589" s="7"/>
      <c r="AM589" s="7"/>
      <c r="AN589" s="7"/>
      <c r="AO589" s="12"/>
      <c r="AP589" s="12"/>
      <c r="AQ589" s="12"/>
      <c r="AR589" s="12"/>
      <c r="AS589" s="12"/>
      <c r="AT589" s="12"/>
      <c r="AU589" s="12"/>
      <c r="AV589" s="12"/>
      <c r="AW589" s="12"/>
      <c r="AX589" s="12"/>
      <c r="AY589" s="12"/>
      <c r="AZ589" s="8"/>
    </row>
    <row r="590" spans="1:52" s="21" customFormat="1" ht="16.5" x14ac:dyDescent="0.25">
      <c r="A590" s="159"/>
      <c r="B590" s="159"/>
      <c r="C590" s="159"/>
      <c r="D590" s="159"/>
      <c r="E590" s="159"/>
      <c r="F590" s="159"/>
      <c r="G590" s="218"/>
      <c r="H590" s="159"/>
      <c r="I590" s="159"/>
      <c r="J590" s="159"/>
      <c r="K590" s="218"/>
      <c r="L590" s="159"/>
      <c r="M590" s="159"/>
      <c r="N590" s="159"/>
      <c r="O590" s="2"/>
      <c r="P590" s="3"/>
      <c r="Q590" s="3"/>
      <c r="R590" s="3"/>
      <c r="S590" s="3"/>
      <c r="T590" s="4"/>
      <c r="U590" s="4"/>
      <c r="V590" s="4"/>
      <c r="W590" s="4"/>
      <c r="X590" s="3"/>
      <c r="Y590" s="4"/>
      <c r="Z590" s="2"/>
      <c r="AA590" s="3"/>
      <c r="AB590" s="5"/>
      <c r="AC590" s="5"/>
      <c r="AD590" s="5"/>
      <c r="AE590" s="5"/>
      <c r="AF590" s="5"/>
      <c r="AG590" s="5"/>
      <c r="AH590" s="6"/>
      <c r="AI590" s="6"/>
      <c r="AJ590" s="7"/>
      <c r="AK590" s="7"/>
      <c r="AL590" s="7"/>
      <c r="AM590" s="7"/>
      <c r="AN590" s="7"/>
      <c r="AO590" s="12"/>
      <c r="AP590" s="12"/>
      <c r="AQ590" s="12"/>
      <c r="AR590" s="12"/>
      <c r="AS590" s="12"/>
      <c r="AT590" s="12"/>
      <c r="AU590" s="12"/>
      <c r="AV590" s="12"/>
      <c r="AW590" s="12"/>
      <c r="AX590" s="12"/>
      <c r="AY590" s="12"/>
      <c r="AZ590" s="8"/>
    </row>
    <row r="591" spans="1:52" s="21" customFormat="1" ht="16.5" x14ac:dyDescent="0.25">
      <c r="A591" s="159"/>
      <c r="B591" s="159"/>
      <c r="C591" s="159"/>
      <c r="D591" s="159"/>
      <c r="E591" s="159"/>
      <c r="F591" s="159"/>
      <c r="G591" s="218"/>
      <c r="H591" s="159"/>
      <c r="I591" s="159"/>
      <c r="J591" s="159"/>
      <c r="K591" s="218"/>
      <c r="L591" s="159"/>
      <c r="M591" s="159"/>
      <c r="N591" s="159"/>
      <c r="O591" s="2"/>
      <c r="P591" s="3"/>
      <c r="Q591" s="3"/>
      <c r="R591" s="3"/>
      <c r="S591" s="3"/>
      <c r="T591" s="4"/>
      <c r="U591" s="4"/>
      <c r="V591" s="4"/>
      <c r="W591" s="4"/>
      <c r="X591" s="3"/>
      <c r="Y591" s="4"/>
      <c r="Z591" s="2"/>
      <c r="AA591" s="3"/>
      <c r="AB591" s="5"/>
      <c r="AC591" s="5"/>
      <c r="AD591" s="5"/>
      <c r="AE591" s="5"/>
      <c r="AF591" s="5"/>
      <c r="AG591" s="5"/>
      <c r="AH591" s="6"/>
      <c r="AI591" s="6"/>
      <c r="AJ591" s="7"/>
      <c r="AK591" s="7"/>
      <c r="AL591" s="7"/>
      <c r="AM591" s="7"/>
      <c r="AN591" s="7"/>
      <c r="AO591" s="12"/>
      <c r="AP591" s="12"/>
      <c r="AQ591" s="12"/>
      <c r="AR591" s="12"/>
      <c r="AS591" s="12"/>
      <c r="AT591" s="12"/>
      <c r="AU591" s="12"/>
      <c r="AV591" s="12"/>
      <c r="AW591" s="12"/>
      <c r="AX591" s="12"/>
      <c r="AY591" s="12"/>
      <c r="AZ591" s="8"/>
    </row>
    <row r="592" spans="1:52" s="21" customFormat="1" ht="16.5" x14ac:dyDescent="0.25">
      <c r="A592" s="159"/>
      <c r="B592" s="159"/>
      <c r="C592" s="159"/>
      <c r="D592" s="159"/>
      <c r="E592" s="159"/>
      <c r="F592" s="159"/>
      <c r="G592" s="218"/>
      <c r="H592" s="159"/>
      <c r="I592" s="159"/>
      <c r="J592" s="159"/>
      <c r="K592" s="218"/>
      <c r="L592" s="159"/>
      <c r="M592" s="159"/>
      <c r="N592" s="159"/>
      <c r="O592" s="2"/>
      <c r="P592" s="3"/>
      <c r="Q592" s="3"/>
      <c r="R592" s="3"/>
      <c r="S592" s="3"/>
      <c r="T592" s="4"/>
      <c r="U592" s="4"/>
      <c r="V592" s="4"/>
      <c r="W592" s="4"/>
      <c r="X592" s="3"/>
      <c r="Y592" s="4"/>
      <c r="Z592" s="2"/>
      <c r="AA592" s="3"/>
      <c r="AB592" s="5"/>
      <c r="AC592" s="5"/>
      <c r="AD592" s="5"/>
      <c r="AE592" s="5"/>
      <c r="AF592" s="5"/>
      <c r="AG592" s="5"/>
      <c r="AH592" s="6"/>
      <c r="AI592" s="6"/>
      <c r="AJ592" s="7"/>
      <c r="AK592" s="7"/>
      <c r="AL592" s="7"/>
      <c r="AM592" s="7"/>
      <c r="AN592" s="7"/>
      <c r="AO592" s="12"/>
      <c r="AP592" s="12"/>
      <c r="AQ592" s="12"/>
      <c r="AR592" s="12"/>
      <c r="AS592" s="12"/>
      <c r="AT592" s="12"/>
      <c r="AU592" s="12"/>
      <c r="AV592" s="12"/>
      <c r="AW592" s="12"/>
      <c r="AX592" s="12"/>
      <c r="AY592" s="12"/>
      <c r="AZ592" s="8"/>
    </row>
    <row r="593" spans="1:52" s="21" customFormat="1" ht="16.5" x14ac:dyDescent="0.25">
      <c r="A593" s="159"/>
      <c r="B593" s="159"/>
      <c r="C593" s="159"/>
      <c r="D593" s="159"/>
      <c r="E593" s="159"/>
      <c r="F593" s="159"/>
      <c r="G593" s="218"/>
      <c r="H593" s="159"/>
      <c r="I593" s="159"/>
      <c r="J593" s="159"/>
      <c r="K593" s="218"/>
      <c r="L593" s="159"/>
      <c r="M593" s="159"/>
      <c r="N593" s="159"/>
      <c r="O593" s="2"/>
      <c r="P593" s="3"/>
      <c r="Q593" s="3"/>
      <c r="R593" s="3"/>
      <c r="S593" s="3"/>
      <c r="T593" s="4"/>
      <c r="U593" s="4"/>
      <c r="V593" s="4"/>
      <c r="W593" s="4"/>
      <c r="X593" s="3"/>
      <c r="Y593" s="4"/>
      <c r="Z593" s="2"/>
      <c r="AA593" s="3"/>
      <c r="AB593" s="5"/>
      <c r="AC593" s="5"/>
      <c r="AD593" s="5"/>
      <c r="AE593" s="5"/>
      <c r="AF593" s="5"/>
      <c r="AG593" s="5"/>
      <c r="AH593" s="6"/>
      <c r="AI593" s="6"/>
      <c r="AJ593" s="7"/>
      <c r="AK593" s="7"/>
      <c r="AL593" s="7"/>
      <c r="AM593" s="7"/>
      <c r="AN593" s="7"/>
      <c r="AO593" s="12"/>
      <c r="AP593" s="12"/>
      <c r="AQ593" s="12"/>
      <c r="AR593" s="12"/>
      <c r="AS593" s="12"/>
      <c r="AT593" s="12"/>
      <c r="AU593" s="12"/>
      <c r="AV593" s="12"/>
      <c r="AW593" s="12"/>
      <c r="AX593" s="12"/>
      <c r="AY593" s="12"/>
      <c r="AZ593" s="8"/>
    </row>
    <row r="594" spans="1:52" s="21" customFormat="1" ht="16.5" x14ac:dyDescent="0.25">
      <c r="A594" s="159"/>
      <c r="B594" s="159"/>
      <c r="C594" s="159"/>
      <c r="D594" s="159"/>
      <c r="E594" s="159"/>
      <c r="F594" s="159"/>
      <c r="G594" s="218"/>
      <c r="H594" s="159"/>
      <c r="I594" s="159"/>
      <c r="J594" s="159"/>
      <c r="K594" s="218"/>
      <c r="L594" s="159"/>
      <c r="M594" s="159"/>
      <c r="N594" s="159"/>
      <c r="O594" s="2"/>
      <c r="P594" s="3"/>
      <c r="Q594" s="3"/>
      <c r="R594" s="3"/>
      <c r="S594" s="3"/>
      <c r="T594" s="4"/>
      <c r="U594" s="4"/>
      <c r="V594" s="4"/>
      <c r="W594" s="4"/>
      <c r="X594" s="3"/>
      <c r="Y594" s="4"/>
      <c r="Z594" s="2"/>
      <c r="AA594" s="3"/>
      <c r="AB594" s="5"/>
      <c r="AC594" s="5"/>
      <c r="AD594" s="5"/>
      <c r="AE594" s="5"/>
      <c r="AF594" s="5"/>
      <c r="AG594" s="5"/>
      <c r="AH594" s="6"/>
      <c r="AI594" s="6"/>
      <c r="AJ594" s="7"/>
      <c r="AK594" s="7"/>
      <c r="AL594" s="7"/>
      <c r="AM594" s="7"/>
      <c r="AN594" s="7"/>
      <c r="AO594" s="12"/>
      <c r="AP594" s="12"/>
      <c r="AQ594" s="12"/>
      <c r="AR594" s="12"/>
      <c r="AS594" s="12"/>
      <c r="AT594" s="12"/>
      <c r="AU594" s="12"/>
      <c r="AV594" s="12"/>
      <c r="AW594" s="12"/>
      <c r="AX594" s="12"/>
      <c r="AY594" s="12"/>
      <c r="AZ594" s="8"/>
    </row>
    <row r="595" spans="1:52" s="21" customFormat="1" ht="16.5" x14ac:dyDescent="0.25">
      <c r="A595" s="159"/>
      <c r="B595" s="159"/>
      <c r="C595" s="159"/>
      <c r="D595" s="159"/>
      <c r="E595" s="159"/>
      <c r="F595" s="159"/>
      <c r="G595" s="218"/>
      <c r="H595" s="159"/>
      <c r="I595" s="159"/>
      <c r="J595" s="159"/>
      <c r="K595" s="218"/>
      <c r="L595" s="159"/>
      <c r="M595" s="159"/>
      <c r="N595" s="159"/>
      <c r="O595" s="2"/>
      <c r="P595" s="3"/>
      <c r="Q595" s="3"/>
      <c r="R595" s="3"/>
      <c r="S595" s="3"/>
      <c r="T595" s="4"/>
      <c r="U595" s="4"/>
      <c r="V595" s="4"/>
      <c r="W595" s="4"/>
      <c r="X595" s="3"/>
      <c r="Y595" s="4"/>
      <c r="Z595" s="2"/>
      <c r="AA595" s="3"/>
      <c r="AB595" s="5"/>
      <c r="AC595" s="5"/>
      <c r="AD595" s="5"/>
      <c r="AE595" s="5"/>
      <c r="AF595" s="5"/>
      <c r="AG595" s="5"/>
      <c r="AH595" s="6"/>
      <c r="AI595" s="6"/>
      <c r="AJ595" s="7"/>
      <c r="AK595" s="7"/>
      <c r="AL595" s="7"/>
      <c r="AM595" s="7"/>
      <c r="AN595" s="7"/>
      <c r="AO595" s="12"/>
      <c r="AP595" s="12"/>
      <c r="AQ595" s="12"/>
      <c r="AR595" s="12"/>
      <c r="AS595" s="12"/>
      <c r="AT595" s="12"/>
      <c r="AU595" s="12"/>
      <c r="AV595" s="12"/>
      <c r="AW595" s="12"/>
      <c r="AX595" s="12"/>
      <c r="AY595" s="12"/>
      <c r="AZ595" s="8"/>
    </row>
    <row r="596" spans="1:52" s="21" customFormat="1" ht="16.5" x14ac:dyDescent="0.25">
      <c r="A596" s="159"/>
      <c r="B596" s="159"/>
      <c r="C596" s="159"/>
      <c r="D596" s="159"/>
      <c r="E596" s="159"/>
      <c r="F596" s="159"/>
      <c r="G596" s="218"/>
      <c r="H596" s="159"/>
      <c r="I596" s="159"/>
      <c r="J596" s="159"/>
      <c r="K596" s="218"/>
      <c r="L596" s="159"/>
      <c r="M596" s="159"/>
      <c r="N596" s="159"/>
      <c r="O596" s="2"/>
      <c r="P596" s="3"/>
      <c r="Q596" s="3"/>
      <c r="R596" s="3"/>
      <c r="S596" s="3"/>
      <c r="T596" s="4"/>
      <c r="U596" s="4"/>
      <c r="V596" s="4"/>
      <c r="W596" s="4"/>
      <c r="X596" s="3"/>
      <c r="Y596" s="4"/>
      <c r="Z596" s="2"/>
      <c r="AA596" s="3"/>
      <c r="AB596" s="5"/>
      <c r="AC596" s="5"/>
      <c r="AD596" s="5"/>
      <c r="AE596" s="5"/>
      <c r="AF596" s="5"/>
      <c r="AG596" s="5"/>
      <c r="AH596" s="6"/>
      <c r="AI596" s="6"/>
      <c r="AJ596" s="7"/>
      <c r="AK596" s="7"/>
      <c r="AL596" s="7"/>
      <c r="AM596" s="7"/>
      <c r="AN596" s="7"/>
      <c r="AO596" s="12"/>
      <c r="AP596" s="12"/>
      <c r="AQ596" s="12"/>
      <c r="AR596" s="12"/>
      <c r="AS596" s="12"/>
      <c r="AT596" s="12"/>
      <c r="AU596" s="12"/>
      <c r="AV596" s="12"/>
      <c r="AW596" s="12"/>
      <c r="AX596" s="12"/>
      <c r="AY596" s="12"/>
      <c r="AZ596" s="8"/>
    </row>
    <row r="597" spans="1:52" s="21" customFormat="1" ht="16.5" x14ac:dyDescent="0.25">
      <c r="A597" s="159"/>
      <c r="B597" s="159"/>
      <c r="C597" s="159"/>
      <c r="D597" s="159"/>
      <c r="E597" s="159"/>
      <c r="F597" s="159"/>
      <c r="G597" s="218"/>
      <c r="H597" s="159"/>
      <c r="I597" s="159"/>
      <c r="J597" s="159"/>
      <c r="K597" s="218"/>
      <c r="L597" s="159"/>
      <c r="M597" s="159"/>
      <c r="N597" s="159"/>
      <c r="O597" s="2"/>
      <c r="P597" s="3"/>
      <c r="Q597" s="3"/>
      <c r="R597" s="3"/>
      <c r="S597" s="3"/>
      <c r="T597" s="4"/>
      <c r="U597" s="4"/>
      <c r="V597" s="4"/>
      <c r="W597" s="4"/>
      <c r="X597" s="3"/>
      <c r="Y597" s="4"/>
      <c r="Z597" s="2"/>
      <c r="AA597" s="3"/>
      <c r="AB597" s="5"/>
      <c r="AC597" s="5"/>
      <c r="AD597" s="5"/>
      <c r="AE597" s="5"/>
      <c r="AF597" s="5"/>
      <c r="AG597" s="5"/>
      <c r="AH597" s="6"/>
      <c r="AI597" s="6"/>
      <c r="AJ597" s="7"/>
      <c r="AK597" s="7"/>
      <c r="AL597" s="7"/>
      <c r="AM597" s="7"/>
      <c r="AN597" s="7"/>
      <c r="AO597" s="12"/>
      <c r="AP597" s="12"/>
      <c r="AQ597" s="12"/>
      <c r="AR597" s="12"/>
      <c r="AS597" s="12"/>
      <c r="AT597" s="12"/>
      <c r="AU597" s="12"/>
      <c r="AV597" s="12"/>
      <c r="AW597" s="12"/>
      <c r="AX597" s="12"/>
      <c r="AY597" s="12"/>
      <c r="AZ597" s="8"/>
    </row>
    <row r="598" spans="1:52" s="21" customFormat="1" ht="16.5" x14ac:dyDescent="0.25">
      <c r="A598" s="159"/>
      <c r="B598" s="159"/>
      <c r="C598" s="159"/>
      <c r="D598" s="159"/>
      <c r="E598" s="159"/>
      <c r="F598" s="159"/>
      <c r="G598" s="218"/>
      <c r="H598" s="159"/>
      <c r="I598" s="159"/>
      <c r="J598" s="159"/>
      <c r="K598" s="218"/>
      <c r="L598" s="159"/>
      <c r="M598" s="159"/>
      <c r="N598" s="159"/>
      <c r="O598" s="2"/>
      <c r="P598" s="3"/>
      <c r="Q598" s="3"/>
      <c r="R598" s="3"/>
      <c r="S598" s="3"/>
      <c r="T598" s="4"/>
      <c r="U598" s="4"/>
      <c r="V598" s="4"/>
      <c r="W598" s="4"/>
      <c r="X598" s="3"/>
      <c r="Y598" s="4"/>
      <c r="Z598" s="2"/>
      <c r="AA598" s="3"/>
      <c r="AB598" s="5"/>
      <c r="AC598" s="5"/>
      <c r="AD598" s="5"/>
      <c r="AE598" s="5"/>
      <c r="AF598" s="5"/>
      <c r="AG598" s="5"/>
      <c r="AH598" s="6"/>
      <c r="AI598" s="6"/>
      <c r="AJ598" s="7"/>
      <c r="AK598" s="7"/>
      <c r="AL598" s="7"/>
      <c r="AM598" s="7"/>
      <c r="AN598" s="7"/>
      <c r="AO598" s="12"/>
      <c r="AP598" s="12"/>
      <c r="AQ598" s="12"/>
      <c r="AR598" s="12"/>
      <c r="AS598" s="12"/>
      <c r="AT598" s="12"/>
      <c r="AU598" s="12"/>
      <c r="AV598" s="12"/>
      <c r="AW598" s="12"/>
      <c r="AX598" s="12"/>
      <c r="AY598" s="12"/>
      <c r="AZ598" s="8"/>
    </row>
    <row r="599" spans="1:52" s="21" customFormat="1" ht="16.5" x14ac:dyDescent="0.25">
      <c r="A599" s="159"/>
      <c r="B599" s="159"/>
      <c r="C599" s="159"/>
      <c r="D599" s="159"/>
      <c r="E599" s="159"/>
      <c r="F599" s="159"/>
      <c r="G599" s="218"/>
      <c r="H599" s="159"/>
      <c r="I599" s="159"/>
      <c r="J599" s="159"/>
      <c r="K599" s="218"/>
      <c r="L599" s="159"/>
      <c r="M599" s="159"/>
      <c r="N599" s="159"/>
      <c r="O599" s="2"/>
      <c r="P599" s="3"/>
      <c r="Q599" s="3"/>
      <c r="R599" s="3"/>
      <c r="S599" s="3"/>
      <c r="T599" s="4"/>
      <c r="U599" s="4"/>
      <c r="V599" s="4"/>
      <c r="W599" s="4"/>
      <c r="X599" s="3"/>
      <c r="Y599" s="4"/>
      <c r="Z599" s="2"/>
      <c r="AA599" s="3"/>
      <c r="AB599" s="5"/>
      <c r="AC599" s="5"/>
      <c r="AD599" s="5"/>
      <c r="AE599" s="5"/>
      <c r="AF599" s="5"/>
      <c r="AG599" s="5"/>
      <c r="AH599" s="6"/>
      <c r="AI599" s="6"/>
      <c r="AJ599" s="7"/>
      <c r="AK599" s="7"/>
      <c r="AL599" s="7"/>
      <c r="AM599" s="7"/>
      <c r="AN599" s="7"/>
      <c r="AO599" s="12"/>
      <c r="AP599" s="12"/>
      <c r="AQ599" s="12"/>
      <c r="AR599" s="12"/>
      <c r="AS599" s="12"/>
      <c r="AT599" s="12"/>
      <c r="AU599" s="12"/>
      <c r="AV599" s="12"/>
      <c r="AW599" s="12"/>
      <c r="AX599" s="12"/>
      <c r="AY599" s="12"/>
      <c r="AZ599" s="8"/>
    </row>
    <row r="600" spans="1:52" s="21" customFormat="1" ht="16.5" x14ac:dyDescent="0.25">
      <c r="A600" s="159"/>
      <c r="B600" s="159"/>
      <c r="C600" s="159"/>
      <c r="D600" s="159"/>
      <c r="E600" s="159"/>
      <c r="F600" s="159"/>
      <c r="G600" s="218"/>
      <c r="H600" s="159"/>
      <c r="I600" s="159"/>
      <c r="J600" s="159"/>
      <c r="K600" s="218"/>
      <c r="L600" s="159"/>
      <c r="M600" s="159"/>
      <c r="N600" s="159"/>
      <c r="O600" s="2"/>
      <c r="P600" s="3"/>
      <c r="Q600" s="3"/>
      <c r="R600" s="3"/>
      <c r="S600" s="3"/>
      <c r="T600" s="4"/>
      <c r="U600" s="4"/>
      <c r="V600" s="4"/>
      <c r="W600" s="4"/>
      <c r="X600" s="3"/>
      <c r="Y600" s="4"/>
      <c r="Z600" s="2"/>
      <c r="AA600" s="3"/>
      <c r="AB600" s="5"/>
      <c r="AC600" s="5"/>
      <c r="AD600" s="5"/>
      <c r="AE600" s="5"/>
      <c r="AF600" s="5"/>
      <c r="AG600" s="5"/>
      <c r="AH600" s="6"/>
      <c r="AI600" s="6"/>
      <c r="AJ600" s="7"/>
      <c r="AK600" s="7"/>
      <c r="AL600" s="7"/>
      <c r="AM600" s="7"/>
      <c r="AN600" s="7"/>
      <c r="AO600" s="12"/>
      <c r="AP600" s="12"/>
      <c r="AQ600" s="12"/>
      <c r="AR600" s="12"/>
      <c r="AS600" s="12"/>
      <c r="AT600" s="12"/>
      <c r="AU600" s="12"/>
      <c r="AV600" s="12"/>
      <c r="AW600" s="12"/>
      <c r="AX600" s="12"/>
      <c r="AY600" s="12"/>
      <c r="AZ600" s="8"/>
    </row>
    <row r="601" spans="1:52" s="21" customFormat="1" ht="16.5" x14ac:dyDescent="0.25">
      <c r="A601" s="159"/>
      <c r="B601" s="159"/>
      <c r="C601" s="159"/>
      <c r="D601" s="159"/>
      <c r="E601" s="159"/>
      <c r="F601" s="159"/>
      <c r="G601" s="218"/>
      <c r="H601" s="159"/>
      <c r="I601" s="159"/>
      <c r="J601" s="159"/>
      <c r="K601" s="218"/>
      <c r="L601" s="159"/>
      <c r="M601" s="159"/>
      <c r="N601" s="159"/>
      <c r="O601" s="2"/>
      <c r="P601" s="3"/>
      <c r="Q601" s="3"/>
      <c r="R601" s="3"/>
      <c r="S601" s="3"/>
      <c r="T601" s="4"/>
      <c r="U601" s="4"/>
      <c r="V601" s="4"/>
      <c r="W601" s="4"/>
      <c r="X601" s="3"/>
      <c r="Y601" s="4"/>
      <c r="Z601" s="2"/>
      <c r="AA601" s="3"/>
      <c r="AB601" s="5"/>
      <c r="AC601" s="5"/>
      <c r="AD601" s="5"/>
      <c r="AE601" s="5"/>
      <c r="AF601" s="5"/>
      <c r="AG601" s="5"/>
      <c r="AH601" s="6"/>
      <c r="AI601" s="6"/>
      <c r="AJ601" s="7"/>
      <c r="AK601" s="7"/>
      <c r="AL601" s="7"/>
      <c r="AM601" s="7"/>
      <c r="AN601" s="7"/>
      <c r="AO601" s="12"/>
      <c r="AP601" s="12"/>
      <c r="AQ601" s="12"/>
      <c r="AR601" s="12"/>
      <c r="AS601" s="12"/>
      <c r="AT601" s="12"/>
      <c r="AU601" s="12"/>
      <c r="AV601" s="12"/>
      <c r="AW601" s="12"/>
      <c r="AX601" s="12"/>
      <c r="AY601" s="12"/>
      <c r="AZ601" s="8"/>
    </row>
    <row r="602" spans="1:52" s="21" customFormat="1" ht="16.5" x14ac:dyDescent="0.25">
      <c r="A602" s="159"/>
      <c r="B602" s="159"/>
      <c r="C602" s="159"/>
      <c r="D602" s="159"/>
      <c r="E602" s="159"/>
      <c r="F602" s="159"/>
      <c r="G602" s="218"/>
      <c r="H602" s="159"/>
      <c r="I602" s="159"/>
      <c r="J602" s="159"/>
      <c r="K602" s="218"/>
      <c r="L602" s="159"/>
      <c r="M602" s="159"/>
      <c r="N602" s="159"/>
      <c r="O602" s="2"/>
      <c r="P602" s="3"/>
      <c r="Q602" s="3"/>
      <c r="R602" s="3"/>
      <c r="S602" s="3"/>
      <c r="T602" s="4"/>
      <c r="U602" s="4"/>
      <c r="V602" s="4"/>
      <c r="W602" s="4"/>
      <c r="X602" s="3"/>
      <c r="Y602" s="4"/>
      <c r="Z602" s="2"/>
      <c r="AA602" s="3"/>
      <c r="AB602" s="5"/>
      <c r="AC602" s="5"/>
      <c r="AD602" s="5"/>
      <c r="AE602" s="5"/>
      <c r="AF602" s="5"/>
      <c r="AG602" s="5"/>
      <c r="AH602" s="6"/>
      <c r="AI602" s="6"/>
      <c r="AJ602" s="7"/>
      <c r="AK602" s="7"/>
      <c r="AL602" s="7"/>
      <c r="AM602" s="7"/>
      <c r="AN602" s="7"/>
      <c r="AO602" s="12"/>
      <c r="AP602" s="12"/>
      <c r="AQ602" s="12"/>
      <c r="AR602" s="12"/>
      <c r="AS602" s="12"/>
      <c r="AT602" s="12"/>
      <c r="AU602" s="12"/>
      <c r="AV602" s="12"/>
      <c r="AW602" s="12"/>
      <c r="AX602" s="12"/>
      <c r="AY602" s="12"/>
      <c r="AZ602" s="8"/>
    </row>
    <row r="603" spans="1:52" s="21" customFormat="1" ht="16.5" x14ac:dyDescent="0.25">
      <c r="A603" s="159"/>
      <c r="B603" s="159"/>
      <c r="C603" s="159"/>
      <c r="D603" s="159"/>
      <c r="E603" s="159"/>
      <c r="F603" s="159"/>
      <c r="G603" s="218"/>
      <c r="H603" s="159"/>
      <c r="I603" s="159"/>
      <c r="J603" s="159"/>
      <c r="K603" s="218"/>
      <c r="L603" s="159"/>
      <c r="M603" s="159"/>
      <c r="N603" s="159"/>
      <c r="O603" s="2"/>
      <c r="P603" s="3"/>
      <c r="Q603" s="3"/>
      <c r="R603" s="3"/>
      <c r="S603" s="3"/>
      <c r="T603" s="4"/>
      <c r="U603" s="4"/>
      <c r="V603" s="4"/>
      <c r="W603" s="4"/>
      <c r="X603" s="3"/>
      <c r="Y603" s="4"/>
      <c r="Z603" s="2"/>
      <c r="AA603" s="3"/>
      <c r="AB603" s="5"/>
      <c r="AC603" s="5"/>
      <c r="AD603" s="5"/>
      <c r="AE603" s="5"/>
      <c r="AF603" s="5"/>
      <c r="AG603" s="5"/>
      <c r="AH603" s="6"/>
      <c r="AI603" s="6"/>
      <c r="AJ603" s="7"/>
      <c r="AK603" s="7"/>
      <c r="AL603" s="7"/>
      <c r="AM603" s="7"/>
      <c r="AN603" s="7"/>
      <c r="AO603" s="12"/>
      <c r="AP603" s="12"/>
      <c r="AQ603" s="12"/>
      <c r="AR603" s="12"/>
      <c r="AS603" s="12"/>
      <c r="AT603" s="12"/>
      <c r="AU603" s="12"/>
      <c r="AV603" s="12"/>
      <c r="AW603" s="12"/>
      <c r="AX603" s="12"/>
      <c r="AY603" s="12"/>
      <c r="AZ603" s="8"/>
    </row>
    <row r="604" spans="1:52" s="21" customFormat="1" ht="16.5" x14ac:dyDescent="0.25">
      <c r="A604" s="159"/>
      <c r="B604" s="159"/>
      <c r="C604" s="159"/>
      <c r="D604" s="159"/>
      <c r="E604" s="159"/>
      <c r="F604" s="159"/>
      <c r="G604" s="218"/>
      <c r="H604" s="159"/>
      <c r="I604" s="159"/>
      <c r="J604" s="159"/>
      <c r="K604" s="218"/>
      <c r="L604" s="159"/>
      <c r="M604" s="159"/>
      <c r="N604" s="159"/>
      <c r="O604" s="2"/>
      <c r="P604" s="3"/>
      <c r="Q604" s="3"/>
      <c r="R604" s="3"/>
      <c r="S604" s="3"/>
      <c r="T604" s="4"/>
      <c r="U604" s="4"/>
      <c r="V604" s="4"/>
      <c r="W604" s="4"/>
      <c r="X604" s="3"/>
      <c r="Y604" s="4"/>
      <c r="Z604" s="2"/>
      <c r="AA604" s="3"/>
      <c r="AB604" s="5"/>
      <c r="AC604" s="5"/>
      <c r="AD604" s="5"/>
      <c r="AE604" s="5"/>
      <c r="AF604" s="5"/>
      <c r="AG604" s="5"/>
      <c r="AH604" s="6"/>
      <c r="AI604" s="6"/>
      <c r="AJ604" s="7"/>
      <c r="AK604" s="7"/>
      <c r="AL604" s="7"/>
      <c r="AM604" s="7"/>
      <c r="AN604" s="7"/>
      <c r="AO604" s="12"/>
      <c r="AP604" s="12"/>
      <c r="AQ604" s="12"/>
      <c r="AR604" s="12"/>
      <c r="AS604" s="12"/>
      <c r="AT604" s="12"/>
      <c r="AU604" s="12"/>
      <c r="AV604" s="12"/>
      <c r="AW604" s="12"/>
      <c r="AX604" s="12"/>
      <c r="AY604" s="12"/>
      <c r="AZ604" s="8"/>
    </row>
    <row r="605" spans="1:52" s="21" customFormat="1" ht="16.5" x14ac:dyDescent="0.25">
      <c r="A605" s="159"/>
      <c r="B605" s="159"/>
      <c r="C605" s="159"/>
      <c r="D605" s="159"/>
      <c r="E605" s="159"/>
      <c r="F605" s="159"/>
      <c r="G605" s="218"/>
      <c r="H605" s="159"/>
      <c r="I605" s="159"/>
      <c r="J605" s="159"/>
      <c r="K605" s="218"/>
      <c r="L605" s="159"/>
      <c r="M605" s="159"/>
      <c r="N605" s="159"/>
      <c r="O605" s="2"/>
      <c r="P605" s="3"/>
      <c r="Q605" s="3"/>
      <c r="R605" s="3"/>
      <c r="S605" s="3"/>
      <c r="T605" s="4"/>
      <c r="U605" s="4"/>
      <c r="V605" s="4"/>
      <c r="W605" s="4"/>
      <c r="X605" s="3"/>
      <c r="Y605" s="4"/>
      <c r="Z605" s="2"/>
      <c r="AA605" s="3"/>
      <c r="AB605" s="5"/>
      <c r="AC605" s="5"/>
      <c r="AD605" s="5"/>
      <c r="AE605" s="5"/>
      <c r="AF605" s="5"/>
      <c r="AG605" s="5"/>
      <c r="AH605" s="6"/>
      <c r="AI605" s="6"/>
      <c r="AJ605" s="7"/>
      <c r="AK605" s="7"/>
      <c r="AL605" s="7"/>
      <c r="AM605" s="7"/>
      <c r="AN605" s="7"/>
      <c r="AO605" s="12"/>
      <c r="AP605" s="12"/>
      <c r="AQ605" s="12"/>
      <c r="AR605" s="12"/>
      <c r="AS605" s="12"/>
      <c r="AT605" s="12"/>
      <c r="AU605" s="12"/>
      <c r="AV605" s="12"/>
      <c r="AW605" s="12"/>
      <c r="AX605" s="12"/>
      <c r="AY605" s="12"/>
      <c r="AZ605" s="8"/>
    </row>
    <row r="606" spans="1:52" s="21" customFormat="1" ht="16.5" x14ac:dyDescent="0.25">
      <c r="A606" s="159"/>
      <c r="B606" s="159"/>
      <c r="C606" s="159"/>
      <c r="D606" s="159"/>
      <c r="E606" s="159"/>
      <c r="F606" s="159"/>
      <c r="G606" s="218"/>
      <c r="H606" s="159"/>
      <c r="I606" s="159"/>
      <c r="J606" s="159"/>
      <c r="K606" s="218"/>
      <c r="L606" s="159"/>
      <c r="M606" s="159"/>
      <c r="N606" s="159"/>
      <c r="O606" s="2"/>
      <c r="P606" s="3"/>
      <c r="Q606" s="3"/>
      <c r="R606" s="3"/>
      <c r="S606" s="3"/>
      <c r="T606" s="4"/>
      <c r="U606" s="4"/>
      <c r="V606" s="4"/>
      <c r="W606" s="4"/>
      <c r="X606" s="3"/>
      <c r="Y606" s="4"/>
      <c r="Z606" s="2"/>
      <c r="AA606" s="3"/>
      <c r="AB606" s="5"/>
      <c r="AC606" s="5"/>
      <c r="AD606" s="5"/>
      <c r="AE606" s="5"/>
      <c r="AF606" s="5"/>
      <c r="AG606" s="5"/>
      <c r="AH606" s="6"/>
      <c r="AI606" s="6"/>
      <c r="AJ606" s="7"/>
      <c r="AK606" s="7"/>
      <c r="AL606" s="7"/>
      <c r="AM606" s="7"/>
      <c r="AN606" s="7"/>
      <c r="AO606" s="12"/>
      <c r="AP606" s="12"/>
      <c r="AQ606" s="12"/>
      <c r="AR606" s="12"/>
      <c r="AS606" s="12"/>
      <c r="AT606" s="12"/>
      <c r="AU606" s="12"/>
      <c r="AV606" s="12"/>
      <c r="AW606" s="12"/>
      <c r="AX606" s="12"/>
      <c r="AY606" s="12"/>
      <c r="AZ606" s="8"/>
    </row>
    <row r="607" spans="1:52" s="21" customFormat="1" ht="16.5" x14ac:dyDescent="0.25">
      <c r="A607" s="159"/>
      <c r="B607" s="159"/>
      <c r="C607" s="159"/>
      <c r="D607" s="159"/>
      <c r="E607" s="159"/>
      <c r="F607" s="159"/>
      <c r="G607" s="218"/>
      <c r="H607" s="159"/>
      <c r="I607" s="159"/>
      <c r="J607" s="159"/>
      <c r="K607" s="218"/>
      <c r="L607" s="159"/>
      <c r="M607" s="159"/>
      <c r="N607" s="159"/>
      <c r="O607" s="2"/>
      <c r="P607" s="3"/>
      <c r="Q607" s="3"/>
      <c r="R607" s="3"/>
      <c r="S607" s="3"/>
      <c r="T607" s="4"/>
      <c r="U607" s="4"/>
      <c r="V607" s="4"/>
      <c r="W607" s="4"/>
      <c r="X607" s="3"/>
      <c r="Y607" s="4"/>
      <c r="Z607" s="2"/>
      <c r="AA607" s="3"/>
      <c r="AB607" s="5"/>
      <c r="AC607" s="5"/>
      <c r="AD607" s="5"/>
      <c r="AE607" s="5"/>
      <c r="AF607" s="5"/>
      <c r="AG607" s="5"/>
      <c r="AH607" s="6"/>
      <c r="AI607" s="6"/>
      <c r="AJ607" s="7"/>
      <c r="AK607" s="7"/>
      <c r="AL607" s="7"/>
      <c r="AM607" s="7"/>
      <c r="AN607" s="7"/>
      <c r="AO607" s="12"/>
      <c r="AP607" s="12"/>
      <c r="AQ607" s="12"/>
      <c r="AR607" s="12"/>
      <c r="AS607" s="12"/>
      <c r="AT607" s="12"/>
      <c r="AU607" s="12"/>
      <c r="AV607" s="12"/>
      <c r="AW607" s="12"/>
      <c r="AX607" s="12"/>
      <c r="AY607" s="12"/>
      <c r="AZ607" s="8"/>
    </row>
    <row r="608" spans="1:52" s="21" customFormat="1" ht="16.5" x14ac:dyDescent="0.25">
      <c r="A608" s="159"/>
      <c r="B608" s="159"/>
      <c r="C608" s="159"/>
      <c r="D608" s="159"/>
      <c r="E608" s="159"/>
      <c r="F608" s="159"/>
      <c r="G608" s="218"/>
      <c r="H608" s="159"/>
      <c r="I608" s="159"/>
      <c r="J608" s="159"/>
      <c r="K608" s="218"/>
      <c r="L608" s="159"/>
      <c r="M608" s="159"/>
      <c r="N608" s="159"/>
      <c r="O608" s="2"/>
      <c r="P608" s="3"/>
      <c r="Q608" s="3"/>
      <c r="R608" s="3"/>
      <c r="S608" s="3"/>
      <c r="T608" s="4"/>
      <c r="U608" s="4"/>
      <c r="V608" s="4"/>
      <c r="W608" s="4"/>
      <c r="X608" s="3"/>
      <c r="Y608" s="4"/>
      <c r="Z608" s="2"/>
      <c r="AA608" s="3"/>
      <c r="AB608" s="5"/>
      <c r="AC608" s="5"/>
      <c r="AD608" s="5"/>
      <c r="AE608" s="5"/>
      <c r="AF608" s="5"/>
      <c r="AG608" s="5"/>
      <c r="AH608" s="6"/>
      <c r="AI608" s="6"/>
      <c r="AJ608" s="7"/>
      <c r="AK608" s="7"/>
      <c r="AL608" s="7"/>
      <c r="AM608" s="7"/>
      <c r="AN608" s="7"/>
      <c r="AO608" s="12"/>
      <c r="AP608" s="12"/>
      <c r="AQ608" s="12"/>
      <c r="AR608" s="12"/>
      <c r="AS608" s="12"/>
      <c r="AT608" s="12"/>
      <c r="AU608" s="12"/>
      <c r="AV608" s="12"/>
      <c r="AW608" s="12"/>
      <c r="AX608" s="12"/>
      <c r="AY608" s="12"/>
      <c r="AZ608" s="8"/>
    </row>
    <row r="609" spans="1:52" s="21" customFormat="1" ht="16.5" x14ac:dyDescent="0.25">
      <c r="A609" s="159"/>
      <c r="B609" s="159"/>
      <c r="C609" s="159"/>
      <c r="D609" s="159"/>
      <c r="E609" s="159"/>
      <c r="F609" s="159"/>
      <c r="G609" s="218"/>
      <c r="H609" s="159"/>
      <c r="I609" s="159"/>
      <c r="J609" s="159"/>
      <c r="K609" s="218"/>
      <c r="L609" s="159"/>
      <c r="M609" s="159"/>
      <c r="N609" s="159"/>
      <c r="O609" s="2"/>
      <c r="P609" s="3"/>
      <c r="Q609" s="3"/>
      <c r="R609" s="3"/>
      <c r="S609" s="3"/>
      <c r="T609" s="4"/>
      <c r="U609" s="4"/>
      <c r="V609" s="4"/>
      <c r="W609" s="4"/>
      <c r="X609" s="3"/>
      <c r="Y609" s="4"/>
      <c r="Z609" s="2"/>
      <c r="AA609" s="3"/>
      <c r="AB609" s="5"/>
      <c r="AC609" s="5"/>
      <c r="AD609" s="5"/>
      <c r="AE609" s="5"/>
      <c r="AF609" s="5"/>
      <c r="AG609" s="5"/>
      <c r="AH609" s="6"/>
      <c r="AI609" s="6"/>
      <c r="AJ609" s="7"/>
      <c r="AK609" s="7"/>
      <c r="AL609" s="7"/>
      <c r="AM609" s="7"/>
      <c r="AN609" s="7"/>
      <c r="AO609" s="12"/>
      <c r="AP609" s="12"/>
      <c r="AQ609" s="12"/>
      <c r="AR609" s="12"/>
      <c r="AS609" s="12"/>
      <c r="AT609" s="12"/>
      <c r="AU609" s="12"/>
      <c r="AV609" s="12"/>
      <c r="AW609" s="12"/>
      <c r="AX609" s="12"/>
      <c r="AY609" s="12"/>
      <c r="AZ609" s="8"/>
    </row>
    <row r="610" spans="1:52" s="21" customFormat="1" ht="16.5" x14ac:dyDescent="0.25">
      <c r="A610" s="159"/>
      <c r="B610" s="159"/>
      <c r="C610" s="159"/>
      <c r="D610" s="159"/>
      <c r="E610" s="159"/>
      <c r="F610" s="159"/>
      <c r="G610" s="218"/>
      <c r="H610" s="159"/>
      <c r="I610" s="159"/>
      <c r="J610" s="159"/>
      <c r="K610" s="218"/>
      <c r="L610" s="159"/>
      <c r="M610" s="159"/>
      <c r="N610" s="159"/>
      <c r="O610" s="2"/>
      <c r="P610" s="3"/>
      <c r="Q610" s="3"/>
      <c r="R610" s="3"/>
      <c r="S610" s="3"/>
      <c r="T610" s="4"/>
      <c r="U610" s="4"/>
      <c r="V610" s="4"/>
      <c r="W610" s="4"/>
      <c r="X610" s="3"/>
      <c r="Y610" s="4"/>
      <c r="Z610" s="2"/>
      <c r="AA610" s="3"/>
      <c r="AB610" s="5"/>
      <c r="AC610" s="5"/>
      <c r="AD610" s="5"/>
      <c r="AE610" s="5"/>
      <c r="AF610" s="5"/>
      <c r="AG610" s="5"/>
      <c r="AH610" s="6"/>
      <c r="AI610" s="6"/>
      <c r="AJ610" s="7"/>
      <c r="AK610" s="7"/>
      <c r="AL610" s="7"/>
      <c r="AM610" s="7"/>
      <c r="AN610" s="7"/>
      <c r="AO610" s="12"/>
      <c r="AP610" s="12"/>
      <c r="AQ610" s="12"/>
      <c r="AR610" s="12"/>
      <c r="AS610" s="12"/>
      <c r="AT610" s="12"/>
      <c r="AU610" s="12"/>
      <c r="AV610" s="12"/>
      <c r="AW610" s="12"/>
      <c r="AX610" s="12"/>
      <c r="AY610" s="12"/>
      <c r="AZ610" s="8"/>
    </row>
    <row r="611" spans="1:52" s="21" customFormat="1" ht="16.5" x14ac:dyDescent="0.25">
      <c r="A611" s="159"/>
      <c r="B611" s="159"/>
      <c r="C611" s="159"/>
      <c r="D611" s="159"/>
      <c r="E611" s="159"/>
      <c r="F611" s="159"/>
      <c r="G611" s="218"/>
      <c r="H611" s="159"/>
      <c r="I611" s="159"/>
      <c r="J611" s="159"/>
      <c r="K611" s="218"/>
      <c r="L611" s="159"/>
      <c r="M611" s="159"/>
      <c r="N611" s="159"/>
      <c r="O611" s="2"/>
      <c r="P611" s="3"/>
      <c r="Q611" s="3"/>
      <c r="R611" s="3"/>
      <c r="S611" s="3"/>
      <c r="T611" s="4"/>
      <c r="U611" s="4"/>
      <c r="V611" s="4"/>
      <c r="W611" s="4"/>
      <c r="X611" s="3"/>
      <c r="Y611" s="4"/>
      <c r="Z611" s="2"/>
      <c r="AA611" s="3"/>
      <c r="AB611" s="5"/>
      <c r="AC611" s="5"/>
      <c r="AD611" s="5"/>
      <c r="AE611" s="5"/>
      <c r="AF611" s="5"/>
      <c r="AG611" s="5"/>
      <c r="AH611" s="6"/>
      <c r="AI611" s="6"/>
      <c r="AJ611" s="7"/>
      <c r="AK611" s="7"/>
      <c r="AL611" s="7"/>
      <c r="AM611" s="7"/>
      <c r="AN611" s="7"/>
      <c r="AO611" s="12"/>
      <c r="AP611" s="12"/>
      <c r="AQ611" s="12"/>
      <c r="AR611" s="12"/>
      <c r="AS611" s="12"/>
      <c r="AT611" s="12"/>
      <c r="AU611" s="12"/>
      <c r="AV611" s="12"/>
      <c r="AW611" s="12"/>
      <c r="AX611" s="12"/>
      <c r="AY611" s="12"/>
      <c r="AZ611" s="8"/>
    </row>
    <row r="612" spans="1:52" s="21" customFormat="1" ht="16.5" x14ac:dyDescent="0.25">
      <c r="A612" s="159"/>
      <c r="B612" s="159"/>
      <c r="C612" s="159"/>
      <c r="D612" s="159"/>
      <c r="E612" s="159"/>
      <c r="F612" s="159"/>
      <c r="G612" s="218"/>
      <c r="H612" s="159"/>
      <c r="I612" s="159"/>
      <c r="J612" s="159"/>
      <c r="K612" s="218"/>
      <c r="L612" s="159"/>
      <c r="M612" s="159"/>
      <c r="N612" s="159"/>
      <c r="O612" s="2"/>
      <c r="P612" s="3"/>
      <c r="Q612" s="3"/>
      <c r="R612" s="3"/>
      <c r="S612" s="3"/>
      <c r="T612" s="4"/>
      <c r="U612" s="4"/>
      <c r="V612" s="4"/>
      <c r="W612" s="4"/>
      <c r="X612" s="3"/>
      <c r="Y612" s="4"/>
      <c r="Z612" s="2"/>
      <c r="AA612" s="3"/>
      <c r="AB612" s="5"/>
      <c r="AC612" s="5"/>
      <c r="AD612" s="5"/>
      <c r="AE612" s="5"/>
      <c r="AF612" s="5"/>
      <c r="AG612" s="5"/>
      <c r="AH612" s="6"/>
      <c r="AI612" s="6"/>
      <c r="AJ612" s="7"/>
      <c r="AK612" s="7"/>
      <c r="AL612" s="7"/>
      <c r="AM612" s="7"/>
      <c r="AN612" s="7"/>
      <c r="AO612" s="12"/>
      <c r="AP612" s="12"/>
      <c r="AQ612" s="12"/>
      <c r="AR612" s="12"/>
      <c r="AS612" s="12"/>
      <c r="AT612" s="12"/>
      <c r="AU612" s="12"/>
      <c r="AV612" s="12"/>
      <c r="AW612" s="12"/>
      <c r="AX612" s="12"/>
      <c r="AY612" s="12"/>
      <c r="AZ612" s="8"/>
    </row>
    <row r="613" spans="1:52" s="21" customFormat="1" ht="16.5" x14ac:dyDescent="0.25">
      <c r="A613" s="159"/>
      <c r="B613" s="159"/>
      <c r="C613" s="159"/>
      <c r="D613" s="159"/>
      <c r="E613" s="159"/>
      <c r="F613" s="159"/>
      <c r="G613" s="218"/>
      <c r="H613" s="159"/>
      <c r="I613" s="159"/>
      <c r="J613" s="159"/>
      <c r="K613" s="218"/>
      <c r="L613" s="159"/>
      <c r="M613" s="159"/>
      <c r="N613" s="159"/>
      <c r="O613" s="2"/>
      <c r="P613" s="3"/>
      <c r="Q613" s="3"/>
      <c r="R613" s="3"/>
      <c r="S613" s="3"/>
      <c r="T613" s="4"/>
      <c r="U613" s="4"/>
      <c r="V613" s="4"/>
      <c r="W613" s="4"/>
      <c r="X613" s="3"/>
      <c r="Y613" s="4"/>
      <c r="Z613" s="2"/>
      <c r="AA613" s="3"/>
      <c r="AB613" s="5"/>
      <c r="AC613" s="5"/>
      <c r="AD613" s="5"/>
      <c r="AE613" s="5"/>
      <c r="AF613" s="5"/>
      <c r="AG613" s="5"/>
      <c r="AH613" s="6"/>
      <c r="AI613" s="6"/>
      <c r="AJ613" s="7"/>
      <c r="AK613" s="7"/>
      <c r="AL613" s="7"/>
      <c r="AM613" s="7"/>
      <c r="AN613" s="7"/>
      <c r="AO613" s="12"/>
      <c r="AP613" s="12"/>
      <c r="AQ613" s="12"/>
      <c r="AR613" s="12"/>
      <c r="AS613" s="12"/>
      <c r="AT613" s="12"/>
      <c r="AU613" s="12"/>
      <c r="AV613" s="12"/>
      <c r="AW613" s="12"/>
      <c r="AX613" s="12"/>
      <c r="AY613" s="12"/>
      <c r="AZ613" s="8"/>
    </row>
    <row r="614" spans="1:52" s="21" customFormat="1" ht="16.5" x14ac:dyDescent="0.25">
      <c r="A614" s="159"/>
      <c r="B614" s="159"/>
      <c r="C614" s="159"/>
      <c r="D614" s="159"/>
      <c r="E614" s="159"/>
      <c r="F614" s="159"/>
      <c r="G614" s="218"/>
      <c r="H614" s="159"/>
      <c r="I614" s="159"/>
      <c r="J614" s="159"/>
      <c r="K614" s="218"/>
      <c r="L614" s="159"/>
      <c r="M614" s="159"/>
      <c r="N614" s="159"/>
      <c r="O614" s="2"/>
      <c r="P614" s="3"/>
      <c r="Q614" s="3"/>
      <c r="R614" s="3"/>
      <c r="S614" s="3"/>
      <c r="T614" s="4"/>
      <c r="U614" s="4"/>
      <c r="V614" s="4"/>
      <c r="W614" s="4"/>
      <c r="X614" s="3"/>
      <c r="Y614" s="4"/>
      <c r="Z614" s="2"/>
      <c r="AA614" s="3"/>
      <c r="AB614" s="5"/>
      <c r="AC614" s="5"/>
      <c r="AD614" s="5"/>
      <c r="AE614" s="5"/>
      <c r="AF614" s="5"/>
      <c r="AG614" s="5"/>
      <c r="AH614" s="6"/>
      <c r="AI614" s="6"/>
      <c r="AJ614" s="7"/>
      <c r="AK614" s="7"/>
      <c r="AL614" s="7"/>
      <c r="AM614" s="7"/>
      <c r="AN614" s="7"/>
      <c r="AO614" s="12"/>
      <c r="AP614" s="12"/>
      <c r="AQ614" s="12"/>
      <c r="AR614" s="12"/>
      <c r="AS614" s="12"/>
      <c r="AT614" s="12"/>
      <c r="AU614" s="12"/>
      <c r="AV614" s="12"/>
      <c r="AW614" s="12"/>
      <c r="AX614" s="12"/>
      <c r="AY614" s="12"/>
      <c r="AZ614" s="8"/>
    </row>
    <row r="615" spans="1:52" s="21" customFormat="1" ht="16.5" x14ac:dyDescent="0.25">
      <c r="A615" s="159"/>
      <c r="B615" s="159"/>
      <c r="C615" s="159"/>
      <c r="D615" s="159"/>
      <c r="E615" s="159"/>
      <c r="F615" s="159"/>
      <c r="G615" s="218"/>
      <c r="H615" s="159"/>
      <c r="I615" s="159"/>
      <c r="J615" s="159"/>
      <c r="K615" s="218"/>
      <c r="L615" s="159"/>
      <c r="M615" s="159"/>
      <c r="N615" s="159"/>
      <c r="O615" s="2"/>
      <c r="P615" s="3"/>
      <c r="Q615" s="3"/>
      <c r="R615" s="3"/>
      <c r="S615" s="3"/>
      <c r="T615" s="4"/>
      <c r="U615" s="4"/>
      <c r="V615" s="4"/>
      <c r="W615" s="4"/>
      <c r="X615" s="3"/>
      <c r="Y615" s="4"/>
      <c r="Z615" s="2"/>
      <c r="AA615" s="3"/>
      <c r="AB615" s="5"/>
      <c r="AC615" s="5"/>
      <c r="AD615" s="5"/>
      <c r="AE615" s="5"/>
      <c r="AF615" s="5"/>
      <c r="AG615" s="5"/>
      <c r="AH615" s="6"/>
      <c r="AI615" s="6"/>
      <c r="AJ615" s="7"/>
      <c r="AK615" s="7"/>
      <c r="AL615" s="7"/>
      <c r="AM615" s="7"/>
      <c r="AN615" s="7"/>
      <c r="AO615" s="12"/>
      <c r="AP615" s="12"/>
      <c r="AQ615" s="12"/>
      <c r="AR615" s="12"/>
      <c r="AS615" s="12"/>
      <c r="AT615" s="12"/>
      <c r="AU615" s="12"/>
      <c r="AV615" s="12"/>
      <c r="AW615" s="12"/>
      <c r="AX615" s="12"/>
      <c r="AY615" s="12"/>
      <c r="AZ615" s="8"/>
    </row>
    <row r="616" spans="1:52" s="21" customFormat="1" ht="16.5" x14ac:dyDescent="0.25">
      <c r="A616" s="159"/>
      <c r="B616" s="159"/>
      <c r="C616" s="159"/>
      <c r="D616" s="159"/>
      <c r="E616" s="159"/>
      <c r="F616" s="159"/>
      <c r="G616" s="218"/>
      <c r="H616" s="159"/>
      <c r="I616" s="159"/>
      <c r="J616" s="159"/>
      <c r="K616" s="218"/>
      <c r="L616" s="159"/>
      <c r="M616" s="159"/>
      <c r="N616" s="159"/>
      <c r="O616" s="2"/>
      <c r="P616" s="3"/>
      <c r="Q616" s="3"/>
      <c r="R616" s="3"/>
      <c r="S616" s="3"/>
      <c r="T616" s="4"/>
      <c r="U616" s="4"/>
      <c r="V616" s="4"/>
      <c r="W616" s="4"/>
      <c r="X616" s="3"/>
      <c r="Y616" s="4"/>
      <c r="Z616" s="2"/>
      <c r="AA616" s="3"/>
      <c r="AB616" s="5"/>
      <c r="AC616" s="5"/>
      <c r="AD616" s="5"/>
      <c r="AE616" s="5"/>
      <c r="AF616" s="5"/>
      <c r="AG616" s="5"/>
      <c r="AH616" s="6"/>
      <c r="AI616" s="6"/>
      <c r="AJ616" s="7"/>
      <c r="AK616" s="7"/>
      <c r="AL616" s="7"/>
      <c r="AM616" s="7"/>
      <c r="AN616" s="7"/>
      <c r="AO616" s="12"/>
      <c r="AP616" s="12"/>
      <c r="AQ616" s="12"/>
      <c r="AR616" s="12"/>
      <c r="AS616" s="12"/>
      <c r="AT616" s="12"/>
      <c r="AU616" s="12"/>
      <c r="AV616" s="12"/>
      <c r="AW616" s="12"/>
      <c r="AX616" s="12"/>
      <c r="AY616" s="12"/>
      <c r="AZ616" s="8"/>
    </row>
    <row r="617" spans="1:52" s="21" customFormat="1" ht="16.5" x14ac:dyDescent="0.25">
      <c r="A617" s="159"/>
      <c r="B617" s="159"/>
      <c r="C617" s="159"/>
      <c r="D617" s="159"/>
      <c r="E617" s="159"/>
      <c r="F617" s="159"/>
      <c r="G617" s="218"/>
      <c r="H617" s="159"/>
      <c r="I617" s="159"/>
      <c r="J617" s="159"/>
      <c r="K617" s="218"/>
      <c r="L617" s="159"/>
      <c r="M617" s="159"/>
      <c r="N617" s="159"/>
      <c r="O617" s="2"/>
      <c r="P617" s="3"/>
      <c r="Q617" s="3"/>
      <c r="R617" s="3"/>
      <c r="S617" s="3"/>
      <c r="T617" s="4"/>
      <c r="U617" s="4"/>
      <c r="V617" s="4"/>
      <c r="W617" s="4"/>
      <c r="X617" s="3"/>
      <c r="Y617" s="4"/>
      <c r="Z617" s="2"/>
      <c r="AA617" s="3"/>
      <c r="AB617" s="5"/>
      <c r="AC617" s="5"/>
      <c r="AD617" s="5"/>
      <c r="AE617" s="5"/>
      <c r="AF617" s="5"/>
      <c r="AG617" s="5"/>
      <c r="AH617" s="6"/>
      <c r="AI617" s="6"/>
      <c r="AJ617" s="7"/>
      <c r="AK617" s="7"/>
      <c r="AL617" s="7"/>
      <c r="AM617" s="7"/>
      <c r="AN617" s="7"/>
      <c r="AO617" s="12"/>
      <c r="AP617" s="12"/>
      <c r="AQ617" s="12"/>
      <c r="AR617" s="12"/>
      <c r="AS617" s="12"/>
      <c r="AT617" s="12"/>
      <c r="AU617" s="12"/>
      <c r="AV617" s="12"/>
      <c r="AW617" s="12"/>
      <c r="AX617" s="12"/>
      <c r="AY617" s="12"/>
      <c r="AZ617" s="8"/>
    </row>
    <row r="618" spans="1:52" s="21" customFormat="1" ht="16.5" x14ac:dyDescent="0.25">
      <c r="A618" s="159"/>
      <c r="B618" s="159"/>
      <c r="C618" s="159"/>
      <c r="D618" s="159"/>
      <c r="E618" s="159"/>
      <c r="F618" s="159"/>
      <c r="G618" s="218"/>
      <c r="H618" s="159"/>
      <c r="I618" s="159"/>
      <c r="J618" s="159"/>
      <c r="K618" s="218"/>
      <c r="L618" s="159"/>
      <c r="M618" s="159"/>
      <c r="N618" s="159"/>
      <c r="O618" s="2"/>
      <c r="P618" s="3"/>
      <c r="Q618" s="3"/>
      <c r="R618" s="3"/>
      <c r="S618" s="3"/>
      <c r="T618" s="4"/>
      <c r="U618" s="4"/>
      <c r="V618" s="4"/>
      <c r="W618" s="4"/>
      <c r="X618" s="3"/>
      <c r="Y618" s="4"/>
      <c r="Z618" s="2"/>
      <c r="AA618" s="3"/>
      <c r="AB618" s="5"/>
      <c r="AC618" s="5"/>
      <c r="AD618" s="5"/>
      <c r="AE618" s="5"/>
      <c r="AF618" s="5"/>
      <c r="AG618" s="5"/>
      <c r="AH618" s="6"/>
      <c r="AI618" s="6"/>
      <c r="AJ618" s="7"/>
      <c r="AK618" s="7"/>
      <c r="AL618" s="7"/>
      <c r="AM618" s="7"/>
      <c r="AN618" s="7"/>
      <c r="AO618" s="12"/>
      <c r="AP618" s="12"/>
      <c r="AQ618" s="12"/>
      <c r="AR618" s="12"/>
      <c r="AS618" s="12"/>
      <c r="AT618" s="12"/>
      <c r="AU618" s="12"/>
      <c r="AV618" s="12"/>
      <c r="AW618" s="12"/>
      <c r="AX618" s="12"/>
      <c r="AY618" s="12"/>
      <c r="AZ618" s="8"/>
    </row>
    <row r="619" spans="1:52" s="21" customFormat="1" ht="16.5" x14ac:dyDescent="0.25">
      <c r="A619" s="159"/>
      <c r="B619" s="159"/>
      <c r="C619" s="159"/>
      <c r="D619" s="159"/>
      <c r="E619" s="159"/>
      <c r="F619" s="159"/>
      <c r="G619" s="218"/>
      <c r="H619" s="159"/>
      <c r="I619" s="159"/>
      <c r="J619" s="159"/>
      <c r="K619" s="218"/>
      <c r="L619" s="159"/>
      <c r="M619" s="159"/>
      <c r="N619" s="159"/>
      <c r="O619" s="2"/>
      <c r="P619" s="3"/>
      <c r="Q619" s="3"/>
      <c r="R619" s="3"/>
      <c r="S619" s="3"/>
      <c r="T619" s="4"/>
      <c r="U619" s="4"/>
      <c r="V619" s="4"/>
      <c r="W619" s="4"/>
      <c r="X619" s="3"/>
      <c r="Y619" s="4"/>
      <c r="Z619" s="2"/>
      <c r="AA619" s="3"/>
      <c r="AB619" s="5"/>
      <c r="AC619" s="5"/>
      <c r="AD619" s="5"/>
      <c r="AE619" s="5"/>
      <c r="AF619" s="5"/>
      <c r="AG619" s="5"/>
      <c r="AH619" s="6"/>
      <c r="AI619" s="6"/>
      <c r="AJ619" s="7"/>
      <c r="AK619" s="7"/>
      <c r="AL619" s="7"/>
      <c r="AM619" s="7"/>
      <c r="AN619" s="7"/>
      <c r="AO619" s="12"/>
      <c r="AP619" s="12"/>
      <c r="AQ619" s="12"/>
      <c r="AR619" s="12"/>
      <c r="AS619" s="12"/>
      <c r="AT619" s="12"/>
      <c r="AU619" s="12"/>
      <c r="AV619" s="12"/>
      <c r="AW619" s="12"/>
      <c r="AX619" s="12"/>
      <c r="AY619" s="12"/>
      <c r="AZ619" s="8"/>
    </row>
    <row r="620" spans="1:52" s="21" customFormat="1" ht="16.5" x14ac:dyDescent="0.25">
      <c r="A620" s="159"/>
      <c r="B620" s="159"/>
      <c r="C620" s="159"/>
      <c r="D620" s="159"/>
      <c r="E620" s="159"/>
      <c r="F620" s="159"/>
      <c r="G620" s="218"/>
      <c r="H620" s="159"/>
      <c r="I620" s="159"/>
      <c r="J620" s="159"/>
      <c r="K620" s="218"/>
      <c r="L620" s="159"/>
      <c r="M620" s="159"/>
      <c r="N620" s="159"/>
      <c r="O620" s="2"/>
      <c r="P620" s="3"/>
      <c r="Q620" s="3"/>
      <c r="R620" s="3"/>
      <c r="S620" s="3"/>
      <c r="T620" s="4"/>
      <c r="U620" s="4"/>
      <c r="V620" s="4"/>
      <c r="W620" s="4"/>
      <c r="X620" s="3"/>
      <c r="Y620" s="4"/>
      <c r="Z620" s="2"/>
      <c r="AA620" s="3"/>
      <c r="AB620" s="5"/>
      <c r="AC620" s="5"/>
      <c r="AD620" s="5"/>
      <c r="AE620" s="5"/>
      <c r="AF620" s="5"/>
      <c r="AG620" s="5"/>
      <c r="AH620" s="6"/>
      <c r="AI620" s="6"/>
      <c r="AJ620" s="7"/>
      <c r="AK620" s="7"/>
      <c r="AL620" s="7"/>
      <c r="AM620" s="7"/>
      <c r="AN620" s="7"/>
      <c r="AO620" s="12"/>
      <c r="AP620" s="12"/>
      <c r="AQ620" s="12"/>
      <c r="AR620" s="12"/>
      <c r="AS620" s="12"/>
      <c r="AT620" s="12"/>
      <c r="AU620" s="12"/>
      <c r="AV620" s="12"/>
      <c r="AW620" s="12"/>
      <c r="AX620" s="12"/>
      <c r="AY620" s="12"/>
      <c r="AZ620" s="8"/>
    </row>
    <row r="621" spans="1:52" s="21" customFormat="1" ht="16.5" x14ac:dyDescent="0.25">
      <c r="A621" s="159"/>
      <c r="B621" s="159"/>
      <c r="C621" s="159"/>
      <c r="D621" s="159"/>
      <c r="E621" s="159"/>
      <c r="F621" s="159"/>
      <c r="G621" s="218"/>
      <c r="H621" s="159"/>
      <c r="I621" s="159"/>
      <c r="J621" s="159"/>
      <c r="K621" s="218"/>
      <c r="L621" s="159"/>
      <c r="M621" s="159"/>
      <c r="N621" s="159"/>
      <c r="O621" s="2"/>
      <c r="P621" s="3"/>
      <c r="Q621" s="3"/>
      <c r="R621" s="3"/>
      <c r="S621" s="3"/>
      <c r="T621" s="4"/>
      <c r="U621" s="4"/>
      <c r="V621" s="4"/>
      <c r="W621" s="4"/>
      <c r="X621" s="3"/>
      <c r="Y621" s="4"/>
      <c r="Z621" s="2"/>
      <c r="AA621" s="3"/>
      <c r="AB621" s="5"/>
      <c r="AC621" s="5"/>
      <c r="AD621" s="5"/>
      <c r="AE621" s="5"/>
      <c r="AF621" s="5"/>
      <c r="AG621" s="5"/>
      <c r="AH621" s="6"/>
      <c r="AI621" s="6"/>
      <c r="AJ621" s="7"/>
      <c r="AK621" s="7"/>
      <c r="AL621" s="7"/>
      <c r="AM621" s="7"/>
      <c r="AN621" s="7"/>
      <c r="AO621" s="12"/>
      <c r="AP621" s="12"/>
      <c r="AQ621" s="12"/>
      <c r="AR621" s="12"/>
      <c r="AS621" s="12"/>
      <c r="AT621" s="12"/>
      <c r="AU621" s="12"/>
      <c r="AV621" s="12"/>
      <c r="AW621" s="12"/>
      <c r="AX621" s="12"/>
      <c r="AY621" s="12"/>
      <c r="AZ621" s="8"/>
    </row>
    <row r="622" spans="1:52" s="21" customFormat="1" ht="16.5" x14ac:dyDescent="0.25">
      <c r="A622" s="159"/>
      <c r="B622" s="159"/>
      <c r="C622" s="159"/>
      <c r="D622" s="159"/>
      <c r="E622" s="159"/>
      <c r="F622" s="159"/>
      <c r="G622" s="218"/>
      <c r="H622" s="159"/>
      <c r="I622" s="159"/>
      <c r="J622" s="159"/>
      <c r="K622" s="218"/>
      <c r="L622" s="159"/>
      <c r="M622" s="159"/>
      <c r="N622" s="159"/>
      <c r="O622" s="2"/>
      <c r="P622" s="3"/>
      <c r="Q622" s="3"/>
      <c r="R622" s="3"/>
      <c r="S622" s="3"/>
      <c r="T622" s="4"/>
      <c r="U622" s="4"/>
      <c r="V622" s="4"/>
      <c r="W622" s="4"/>
      <c r="X622" s="3"/>
      <c r="Y622" s="4"/>
      <c r="Z622" s="2"/>
      <c r="AA622" s="3"/>
      <c r="AB622" s="5"/>
      <c r="AC622" s="5"/>
      <c r="AD622" s="5"/>
      <c r="AE622" s="5"/>
      <c r="AF622" s="5"/>
      <c r="AG622" s="5"/>
      <c r="AH622" s="6"/>
      <c r="AI622" s="6"/>
      <c r="AJ622" s="7"/>
      <c r="AK622" s="7"/>
      <c r="AL622" s="7"/>
      <c r="AM622" s="7"/>
      <c r="AN622" s="7"/>
      <c r="AO622" s="12"/>
      <c r="AP622" s="12"/>
      <c r="AQ622" s="12"/>
      <c r="AR622" s="12"/>
      <c r="AS622" s="12"/>
      <c r="AT622" s="12"/>
      <c r="AU622" s="12"/>
      <c r="AV622" s="12"/>
      <c r="AW622" s="12"/>
      <c r="AX622" s="12"/>
      <c r="AY622" s="12"/>
      <c r="AZ622" s="8"/>
    </row>
    <row r="623" spans="1:52" s="21" customFormat="1" ht="16.5" x14ac:dyDescent="0.25">
      <c r="A623" s="159"/>
      <c r="B623" s="159"/>
      <c r="C623" s="159"/>
      <c r="D623" s="159"/>
      <c r="E623" s="159"/>
      <c r="F623" s="159"/>
      <c r="G623" s="218"/>
      <c r="H623" s="159"/>
      <c r="I623" s="159"/>
      <c r="J623" s="159"/>
      <c r="K623" s="218"/>
      <c r="L623" s="159"/>
      <c r="M623" s="159"/>
      <c r="N623" s="159"/>
      <c r="O623" s="2"/>
      <c r="P623" s="3"/>
      <c r="Q623" s="3"/>
      <c r="R623" s="3"/>
      <c r="S623" s="3"/>
      <c r="T623" s="4"/>
      <c r="U623" s="4"/>
      <c r="V623" s="4"/>
      <c r="W623" s="4"/>
      <c r="X623" s="3"/>
      <c r="Y623" s="4"/>
      <c r="Z623" s="2"/>
      <c r="AA623" s="3"/>
      <c r="AB623" s="5"/>
      <c r="AC623" s="5"/>
      <c r="AD623" s="5"/>
      <c r="AE623" s="5"/>
      <c r="AF623" s="5"/>
      <c r="AG623" s="5"/>
      <c r="AH623" s="6"/>
      <c r="AI623" s="6"/>
      <c r="AJ623" s="7"/>
      <c r="AK623" s="7"/>
      <c r="AL623" s="7"/>
      <c r="AM623" s="7"/>
      <c r="AN623" s="7"/>
      <c r="AO623" s="12"/>
      <c r="AP623" s="12"/>
      <c r="AQ623" s="12"/>
      <c r="AR623" s="12"/>
      <c r="AS623" s="12"/>
      <c r="AT623" s="12"/>
      <c r="AU623" s="12"/>
      <c r="AV623" s="12"/>
      <c r="AW623" s="12"/>
      <c r="AX623" s="12"/>
      <c r="AY623" s="12"/>
      <c r="AZ623" s="8"/>
    </row>
    <row r="624" spans="1:52" s="21" customFormat="1" ht="16.5" x14ac:dyDescent="0.25">
      <c r="A624" s="159"/>
      <c r="B624" s="159"/>
      <c r="C624" s="159"/>
      <c r="D624" s="159"/>
      <c r="E624" s="159"/>
      <c r="F624" s="159"/>
      <c r="G624" s="218"/>
      <c r="H624" s="159"/>
      <c r="I624" s="159"/>
      <c r="J624" s="159"/>
      <c r="K624" s="218"/>
      <c r="L624" s="159"/>
      <c r="M624" s="159"/>
      <c r="N624" s="159"/>
      <c r="O624" s="2"/>
      <c r="P624" s="3"/>
      <c r="Q624" s="3"/>
      <c r="R624" s="3"/>
      <c r="S624" s="3"/>
      <c r="T624" s="4"/>
      <c r="U624" s="4"/>
      <c r="V624" s="4"/>
      <c r="W624" s="4"/>
      <c r="X624" s="3"/>
      <c r="Y624" s="4"/>
      <c r="Z624" s="2"/>
      <c r="AA624" s="3"/>
      <c r="AB624" s="5"/>
      <c r="AC624" s="5"/>
      <c r="AD624" s="5"/>
      <c r="AE624" s="5"/>
      <c r="AF624" s="5"/>
      <c r="AG624" s="5"/>
      <c r="AH624" s="6"/>
      <c r="AI624" s="6"/>
      <c r="AJ624" s="7"/>
      <c r="AK624" s="7"/>
      <c r="AL624" s="7"/>
      <c r="AM624" s="7"/>
      <c r="AN624" s="7"/>
      <c r="AO624" s="12"/>
      <c r="AP624" s="12"/>
      <c r="AQ624" s="12"/>
      <c r="AR624" s="12"/>
      <c r="AS624" s="12"/>
      <c r="AT624" s="12"/>
      <c r="AU624" s="12"/>
      <c r="AV624" s="12"/>
      <c r="AW624" s="12"/>
      <c r="AX624" s="12"/>
      <c r="AY624" s="12"/>
      <c r="AZ624" s="8"/>
    </row>
    <row r="625" spans="1:52" s="21" customFormat="1" ht="16.5" x14ac:dyDescent="0.25">
      <c r="A625" s="159"/>
      <c r="B625" s="159"/>
      <c r="C625" s="159"/>
      <c r="D625" s="159"/>
      <c r="E625" s="159"/>
      <c r="F625" s="159"/>
      <c r="G625" s="218"/>
      <c r="H625" s="159"/>
      <c r="I625" s="159"/>
      <c r="J625" s="159"/>
      <c r="K625" s="218"/>
      <c r="L625" s="159"/>
      <c r="M625" s="159"/>
      <c r="N625" s="159"/>
      <c r="O625" s="2"/>
      <c r="P625" s="3"/>
      <c r="Q625" s="3"/>
      <c r="R625" s="3"/>
      <c r="S625" s="3"/>
      <c r="T625" s="4"/>
      <c r="U625" s="4"/>
      <c r="V625" s="4"/>
      <c r="W625" s="4"/>
      <c r="X625" s="3"/>
      <c r="Y625" s="4"/>
      <c r="Z625" s="2"/>
      <c r="AA625" s="3"/>
      <c r="AB625" s="5"/>
      <c r="AC625" s="5"/>
      <c r="AD625" s="5"/>
      <c r="AE625" s="5"/>
      <c r="AF625" s="5"/>
      <c r="AG625" s="5"/>
      <c r="AH625" s="6"/>
      <c r="AI625" s="6"/>
      <c r="AJ625" s="7"/>
      <c r="AK625" s="7"/>
      <c r="AL625" s="7"/>
      <c r="AM625" s="7"/>
      <c r="AN625" s="7"/>
      <c r="AO625" s="12"/>
      <c r="AP625" s="12"/>
      <c r="AQ625" s="12"/>
      <c r="AR625" s="12"/>
      <c r="AS625" s="12"/>
      <c r="AT625" s="12"/>
      <c r="AU625" s="12"/>
      <c r="AV625" s="12"/>
      <c r="AW625" s="12"/>
      <c r="AX625" s="12"/>
      <c r="AY625" s="12"/>
      <c r="AZ625" s="8"/>
    </row>
    <row r="626" spans="1:52" s="21" customFormat="1" ht="16.5" x14ac:dyDescent="0.25">
      <c r="A626" s="159"/>
      <c r="B626" s="159"/>
      <c r="C626" s="159"/>
      <c r="D626" s="159"/>
      <c r="E626" s="159"/>
      <c r="F626" s="159"/>
      <c r="G626" s="218"/>
      <c r="H626" s="159"/>
      <c r="I626" s="159"/>
      <c r="J626" s="159"/>
      <c r="K626" s="218"/>
      <c r="L626" s="159"/>
      <c r="M626" s="159"/>
      <c r="N626" s="159"/>
      <c r="O626" s="2"/>
      <c r="P626" s="3"/>
      <c r="Q626" s="3"/>
      <c r="R626" s="3"/>
      <c r="S626" s="3"/>
      <c r="T626" s="4"/>
      <c r="U626" s="4"/>
      <c r="V626" s="4"/>
      <c r="W626" s="4"/>
      <c r="X626" s="3"/>
      <c r="Y626" s="4"/>
      <c r="Z626" s="2"/>
      <c r="AA626" s="3"/>
      <c r="AB626" s="5"/>
      <c r="AC626" s="5"/>
      <c r="AD626" s="5"/>
      <c r="AE626" s="5"/>
      <c r="AF626" s="5"/>
      <c r="AG626" s="5"/>
      <c r="AH626" s="6"/>
      <c r="AI626" s="6"/>
      <c r="AJ626" s="7"/>
      <c r="AK626" s="7"/>
      <c r="AL626" s="7"/>
      <c r="AM626" s="7"/>
      <c r="AN626" s="7"/>
      <c r="AO626" s="12"/>
      <c r="AP626" s="12"/>
      <c r="AQ626" s="12"/>
      <c r="AR626" s="12"/>
      <c r="AS626" s="12"/>
      <c r="AT626" s="12"/>
      <c r="AU626" s="12"/>
      <c r="AV626" s="12"/>
      <c r="AW626" s="12"/>
      <c r="AX626" s="12"/>
      <c r="AY626" s="12"/>
      <c r="AZ626" s="8"/>
    </row>
    <row r="627" spans="1:52" s="21" customFormat="1" ht="16.5" x14ac:dyDescent="0.25">
      <c r="A627" s="159"/>
      <c r="B627" s="159"/>
      <c r="C627" s="159"/>
      <c r="D627" s="159"/>
      <c r="E627" s="159"/>
      <c r="F627" s="159"/>
      <c r="G627" s="218"/>
      <c r="H627" s="159"/>
      <c r="I627" s="159"/>
      <c r="J627" s="159"/>
      <c r="K627" s="218"/>
      <c r="L627" s="159"/>
      <c r="M627" s="159"/>
      <c r="N627" s="159"/>
      <c r="O627" s="2"/>
      <c r="P627" s="3"/>
      <c r="Q627" s="3"/>
      <c r="R627" s="3"/>
      <c r="S627" s="3"/>
      <c r="T627" s="4"/>
      <c r="U627" s="4"/>
      <c r="V627" s="4"/>
      <c r="W627" s="4"/>
      <c r="X627" s="3"/>
      <c r="Y627" s="4"/>
      <c r="Z627" s="2"/>
      <c r="AA627" s="3"/>
      <c r="AB627" s="5"/>
      <c r="AC627" s="5"/>
      <c r="AD627" s="5"/>
      <c r="AE627" s="5"/>
      <c r="AF627" s="5"/>
      <c r="AG627" s="5"/>
      <c r="AH627" s="6"/>
      <c r="AI627" s="6"/>
      <c r="AJ627" s="7"/>
      <c r="AK627" s="7"/>
      <c r="AL627" s="7"/>
      <c r="AM627" s="7"/>
      <c r="AN627" s="7"/>
      <c r="AO627" s="12"/>
      <c r="AP627" s="12"/>
      <c r="AQ627" s="12"/>
      <c r="AR627" s="12"/>
      <c r="AS627" s="12"/>
      <c r="AT627" s="12"/>
      <c r="AU627" s="12"/>
      <c r="AV627" s="12"/>
      <c r="AW627" s="12"/>
      <c r="AX627" s="12"/>
      <c r="AY627" s="12"/>
      <c r="AZ627" s="8"/>
    </row>
    <row r="628" spans="1:52" s="21" customFormat="1" ht="16.5" x14ac:dyDescent="0.25">
      <c r="A628" s="159"/>
      <c r="B628" s="159"/>
      <c r="C628" s="159"/>
      <c r="D628" s="159"/>
      <c r="E628" s="159"/>
      <c r="F628" s="159"/>
      <c r="G628" s="218"/>
      <c r="H628" s="159"/>
      <c r="I628" s="159"/>
      <c r="J628" s="159"/>
      <c r="K628" s="218"/>
      <c r="L628" s="159"/>
      <c r="M628" s="159"/>
      <c r="N628" s="159"/>
      <c r="O628" s="2"/>
      <c r="P628" s="3"/>
      <c r="Q628" s="3"/>
      <c r="R628" s="3"/>
      <c r="S628" s="3"/>
      <c r="T628" s="4"/>
      <c r="U628" s="4"/>
      <c r="V628" s="4"/>
      <c r="W628" s="4"/>
      <c r="X628" s="3"/>
      <c r="Y628" s="4"/>
      <c r="Z628" s="2"/>
      <c r="AA628" s="3"/>
      <c r="AB628" s="5"/>
      <c r="AC628" s="5"/>
      <c r="AD628" s="5"/>
      <c r="AE628" s="5"/>
      <c r="AF628" s="5"/>
      <c r="AG628" s="5"/>
      <c r="AH628" s="6"/>
      <c r="AI628" s="6"/>
      <c r="AJ628" s="7"/>
      <c r="AK628" s="7"/>
      <c r="AL628" s="7"/>
      <c r="AM628" s="7"/>
      <c r="AN628" s="7"/>
      <c r="AO628" s="12"/>
      <c r="AP628" s="12"/>
      <c r="AQ628" s="12"/>
      <c r="AR628" s="12"/>
      <c r="AS628" s="12"/>
      <c r="AT628" s="12"/>
      <c r="AU628" s="12"/>
      <c r="AV628" s="12"/>
      <c r="AW628" s="12"/>
      <c r="AX628" s="12"/>
      <c r="AY628" s="12"/>
      <c r="AZ628" s="8"/>
    </row>
    <row r="629" spans="1:52" s="21" customFormat="1" ht="16.5" x14ac:dyDescent="0.25">
      <c r="A629" s="159"/>
      <c r="B629" s="159"/>
      <c r="C629" s="159"/>
      <c r="D629" s="159"/>
      <c r="E629" s="159"/>
      <c r="F629" s="159"/>
      <c r="G629" s="218"/>
      <c r="H629" s="159"/>
      <c r="I629" s="159"/>
      <c r="J629" s="159"/>
      <c r="K629" s="218"/>
      <c r="L629" s="159"/>
      <c r="M629" s="159"/>
      <c r="N629" s="159"/>
      <c r="O629" s="2"/>
      <c r="P629" s="3"/>
      <c r="Q629" s="3"/>
      <c r="R629" s="3"/>
      <c r="S629" s="3"/>
      <c r="T629" s="4"/>
      <c r="U629" s="4"/>
      <c r="V629" s="4"/>
      <c r="W629" s="4"/>
      <c r="X629" s="3"/>
      <c r="Y629" s="4"/>
      <c r="Z629" s="2"/>
      <c r="AA629" s="3"/>
      <c r="AB629" s="5"/>
      <c r="AC629" s="5"/>
      <c r="AD629" s="5"/>
      <c r="AE629" s="5"/>
      <c r="AF629" s="5"/>
      <c r="AG629" s="5"/>
      <c r="AH629" s="6"/>
      <c r="AI629" s="6"/>
      <c r="AJ629" s="7"/>
      <c r="AK629" s="7"/>
      <c r="AL629" s="7"/>
      <c r="AM629" s="7"/>
      <c r="AN629" s="7"/>
      <c r="AO629" s="12"/>
      <c r="AP629" s="12"/>
      <c r="AQ629" s="12"/>
      <c r="AR629" s="12"/>
      <c r="AS629" s="12"/>
      <c r="AT629" s="12"/>
      <c r="AU629" s="12"/>
      <c r="AV629" s="12"/>
      <c r="AW629" s="12"/>
      <c r="AX629" s="12"/>
      <c r="AY629" s="12"/>
      <c r="AZ629" s="8"/>
    </row>
    <row r="630" spans="1:52" s="21" customFormat="1" ht="16.5" x14ac:dyDescent="0.25">
      <c r="A630" s="159"/>
      <c r="B630" s="159"/>
      <c r="C630" s="159"/>
      <c r="D630" s="159"/>
      <c r="E630" s="159"/>
      <c r="F630" s="159"/>
      <c r="G630" s="218"/>
      <c r="H630" s="159"/>
      <c r="I630" s="159"/>
      <c r="J630" s="159"/>
      <c r="K630" s="218"/>
      <c r="L630" s="159"/>
      <c r="M630" s="159"/>
      <c r="N630" s="159"/>
      <c r="O630" s="2"/>
      <c r="P630" s="3"/>
      <c r="Q630" s="3"/>
      <c r="R630" s="3"/>
      <c r="S630" s="3"/>
      <c r="T630" s="4"/>
      <c r="U630" s="4"/>
      <c r="V630" s="4"/>
      <c r="W630" s="4"/>
      <c r="X630" s="3"/>
      <c r="Y630" s="4"/>
      <c r="Z630" s="2"/>
      <c r="AA630" s="3"/>
      <c r="AB630" s="5"/>
      <c r="AC630" s="5"/>
      <c r="AD630" s="5"/>
      <c r="AE630" s="5"/>
      <c r="AF630" s="5"/>
      <c r="AG630" s="5"/>
      <c r="AH630" s="6"/>
      <c r="AI630" s="6"/>
      <c r="AJ630" s="7"/>
      <c r="AK630" s="7"/>
      <c r="AL630" s="7"/>
      <c r="AM630" s="7"/>
      <c r="AN630" s="7"/>
      <c r="AO630" s="12"/>
      <c r="AP630" s="12"/>
      <c r="AQ630" s="12"/>
      <c r="AR630" s="12"/>
      <c r="AS630" s="12"/>
      <c r="AT630" s="12"/>
      <c r="AU630" s="12"/>
      <c r="AV630" s="12"/>
      <c r="AW630" s="12"/>
      <c r="AX630" s="12"/>
      <c r="AY630" s="12"/>
      <c r="AZ630" s="8"/>
    </row>
    <row r="631" spans="1:52" s="21" customFormat="1" ht="16.5" x14ac:dyDescent="0.25">
      <c r="A631" s="159"/>
      <c r="B631" s="159"/>
      <c r="C631" s="159"/>
      <c r="D631" s="159"/>
      <c r="E631" s="159"/>
      <c r="F631" s="159"/>
      <c r="G631" s="218"/>
      <c r="H631" s="159"/>
      <c r="I631" s="159"/>
      <c r="J631" s="159"/>
      <c r="K631" s="218"/>
      <c r="L631" s="159"/>
      <c r="M631" s="159"/>
      <c r="N631" s="159"/>
      <c r="O631" s="2"/>
      <c r="P631" s="3"/>
      <c r="Q631" s="3"/>
      <c r="R631" s="3"/>
      <c r="S631" s="3"/>
      <c r="T631" s="4"/>
      <c r="U631" s="4"/>
      <c r="V631" s="4"/>
      <c r="W631" s="4"/>
      <c r="X631" s="3"/>
      <c r="Y631" s="4"/>
      <c r="Z631" s="2"/>
      <c r="AA631" s="3"/>
      <c r="AB631" s="5"/>
      <c r="AC631" s="5"/>
      <c r="AD631" s="5"/>
      <c r="AE631" s="5"/>
      <c r="AF631" s="5"/>
      <c r="AG631" s="5"/>
      <c r="AH631" s="6"/>
      <c r="AI631" s="6"/>
      <c r="AJ631" s="7"/>
      <c r="AK631" s="7"/>
      <c r="AL631" s="7"/>
      <c r="AM631" s="7"/>
      <c r="AN631" s="7"/>
      <c r="AO631" s="12"/>
      <c r="AP631" s="12"/>
      <c r="AQ631" s="12"/>
      <c r="AR631" s="12"/>
      <c r="AS631" s="12"/>
      <c r="AT631" s="12"/>
      <c r="AU631" s="12"/>
      <c r="AV631" s="12"/>
      <c r="AW631" s="12"/>
      <c r="AX631" s="12"/>
      <c r="AY631" s="12"/>
      <c r="AZ631" s="8"/>
    </row>
    <row r="632" spans="1:52" s="21" customFormat="1" ht="16.5" x14ac:dyDescent="0.25">
      <c r="A632" s="159"/>
      <c r="B632" s="159"/>
      <c r="C632" s="159"/>
      <c r="D632" s="159"/>
      <c r="E632" s="159"/>
      <c r="F632" s="159"/>
      <c r="G632" s="218"/>
      <c r="H632" s="159"/>
      <c r="I632" s="159"/>
      <c r="J632" s="159"/>
      <c r="K632" s="218"/>
      <c r="L632" s="159"/>
      <c r="M632" s="159"/>
      <c r="N632" s="159"/>
      <c r="O632" s="2"/>
      <c r="P632" s="3"/>
      <c r="Q632" s="3"/>
      <c r="R632" s="3"/>
      <c r="S632" s="3"/>
      <c r="T632" s="4"/>
      <c r="U632" s="4"/>
      <c r="V632" s="4"/>
      <c r="W632" s="4"/>
      <c r="X632" s="3"/>
      <c r="Y632" s="4"/>
      <c r="Z632" s="2"/>
      <c r="AA632" s="3"/>
      <c r="AB632" s="5"/>
      <c r="AC632" s="5"/>
      <c r="AD632" s="5"/>
      <c r="AE632" s="5"/>
      <c r="AF632" s="5"/>
      <c r="AG632" s="5"/>
      <c r="AH632" s="6"/>
      <c r="AI632" s="6"/>
      <c r="AJ632" s="7"/>
      <c r="AK632" s="7"/>
      <c r="AL632" s="7"/>
      <c r="AM632" s="7"/>
      <c r="AN632" s="7"/>
      <c r="AO632" s="12"/>
      <c r="AP632" s="12"/>
      <c r="AQ632" s="12"/>
      <c r="AR632" s="12"/>
      <c r="AS632" s="12"/>
      <c r="AT632" s="12"/>
      <c r="AU632" s="12"/>
      <c r="AV632" s="12"/>
      <c r="AW632" s="12"/>
      <c r="AX632" s="12"/>
      <c r="AY632" s="12"/>
      <c r="AZ632" s="8"/>
    </row>
    <row r="633" spans="1:52" s="21" customFormat="1" ht="16.5" x14ac:dyDescent="0.25">
      <c r="A633" s="159"/>
      <c r="B633" s="159"/>
      <c r="C633" s="159"/>
      <c r="D633" s="159"/>
      <c r="E633" s="159"/>
      <c r="F633" s="159"/>
      <c r="G633" s="218"/>
      <c r="H633" s="159"/>
      <c r="I633" s="159"/>
      <c r="J633" s="159"/>
      <c r="K633" s="218"/>
      <c r="L633" s="159"/>
      <c r="M633" s="159"/>
      <c r="N633" s="159"/>
      <c r="O633" s="2"/>
      <c r="P633" s="3"/>
      <c r="Q633" s="3"/>
      <c r="R633" s="3"/>
      <c r="S633" s="3"/>
      <c r="T633" s="4"/>
      <c r="U633" s="4"/>
      <c r="V633" s="4"/>
      <c r="W633" s="4"/>
      <c r="X633" s="3"/>
      <c r="Y633" s="4"/>
      <c r="Z633" s="2"/>
      <c r="AA633" s="3"/>
      <c r="AB633" s="5"/>
      <c r="AC633" s="5"/>
      <c r="AD633" s="5"/>
      <c r="AE633" s="5"/>
      <c r="AF633" s="5"/>
      <c r="AG633" s="5"/>
      <c r="AH633" s="6"/>
      <c r="AI633" s="6"/>
      <c r="AJ633" s="7"/>
      <c r="AK633" s="7"/>
      <c r="AL633" s="7"/>
      <c r="AM633" s="7"/>
      <c r="AN633" s="7"/>
      <c r="AO633" s="12"/>
      <c r="AP633" s="12"/>
      <c r="AQ633" s="12"/>
      <c r="AR633" s="12"/>
      <c r="AS633" s="12"/>
      <c r="AT633" s="12"/>
      <c r="AU633" s="12"/>
      <c r="AV633" s="12"/>
      <c r="AW633" s="12"/>
      <c r="AX633" s="12"/>
      <c r="AY633" s="12"/>
      <c r="AZ633" s="8"/>
    </row>
    <row r="634" spans="1:52" s="21" customFormat="1" ht="16.5" x14ac:dyDescent="0.25">
      <c r="A634" s="159"/>
      <c r="B634" s="159"/>
      <c r="C634" s="159"/>
      <c r="D634" s="159"/>
      <c r="E634" s="159"/>
      <c r="F634" s="159"/>
      <c r="G634" s="218"/>
      <c r="H634" s="159"/>
      <c r="I634" s="159"/>
      <c r="J634" s="159"/>
      <c r="K634" s="218"/>
      <c r="L634" s="159"/>
      <c r="M634" s="159"/>
      <c r="N634" s="159"/>
      <c r="O634" s="2"/>
      <c r="P634" s="3"/>
      <c r="Q634" s="3"/>
      <c r="R634" s="3"/>
      <c r="S634" s="3"/>
      <c r="T634" s="4"/>
      <c r="U634" s="4"/>
      <c r="V634" s="4"/>
      <c r="W634" s="4"/>
      <c r="X634" s="3"/>
      <c r="Y634" s="4"/>
      <c r="Z634" s="2"/>
      <c r="AA634" s="3"/>
      <c r="AB634" s="5"/>
      <c r="AC634" s="5"/>
      <c r="AD634" s="5"/>
      <c r="AE634" s="5"/>
      <c r="AF634" s="5"/>
      <c r="AG634" s="5"/>
      <c r="AH634" s="6"/>
      <c r="AI634" s="6"/>
      <c r="AJ634" s="7"/>
      <c r="AK634" s="7"/>
      <c r="AL634" s="7"/>
      <c r="AM634" s="7"/>
      <c r="AN634" s="7"/>
      <c r="AO634" s="12"/>
      <c r="AP634" s="12"/>
      <c r="AQ634" s="12"/>
      <c r="AR634" s="12"/>
      <c r="AS634" s="12"/>
      <c r="AT634" s="12"/>
      <c r="AU634" s="12"/>
      <c r="AV634" s="12"/>
      <c r="AW634" s="12"/>
      <c r="AX634" s="12"/>
      <c r="AY634" s="12"/>
      <c r="AZ634" s="8"/>
    </row>
    <row r="635" spans="1:52" s="21" customFormat="1" ht="16.5" x14ac:dyDescent="0.25">
      <c r="A635" s="159"/>
      <c r="B635" s="159"/>
      <c r="C635" s="159"/>
      <c r="D635" s="159"/>
      <c r="E635" s="159"/>
      <c r="F635" s="159"/>
      <c r="G635" s="218"/>
      <c r="H635" s="159"/>
      <c r="I635" s="159"/>
      <c r="J635" s="159"/>
      <c r="K635" s="218"/>
      <c r="L635" s="159"/>
      <c r="M635" s="159"/>
      <c r="N635" s="159"/>
      <c r="O635" s="2"/>
      <c r="P635" s="3"/>
      <c r="Q635" s="3"/>
      <c r="R635" s="3"/>
      <c r="S635" s="3"/>
      <c r="T635" s="4"/>
      <c r="U635" s="4"/>
      <c r="V635" s="4"/>
      <c r="W635" s="4"/>
      <c r="X635" s="3"/>
      <c r="Y635" s="4"/>
      <c r="Z635" s="2"/>
      <c r="AA635" s="3"/>
      <c r="AB635" s="5"/>
      <c r="AC635" s="5"/>
      <c r="AD635" s="5"/>
      <c r="AE635" s="5"/>
      <c r="AF635" s="5"/>
      <c r="AG635" s="5"/>
      <c r="AH635" s="6"/>
      <c r="AI635" s="6"/>
      <c r="AJ635" s="7"/>
      <c r="AK635" s="7"/>
      <c r="AL635" s="7"/>
      <c r="AM635" s="7"/>
      <c r="AN635" s="7"/>
      <c r="AO635" s="12"/>
      <c r="AP635" s="12"/>
      <c r="AQ635" s="12"/>
      <c r="AR635" s="12"/>
      <c r="AS635" s="12"/>
      <c r="AT635" s="12"/>
      <c r="AU635" s="12"/>
      <c r="AV635" s="12"/>
      <c r="AW635" s="12"/>
      <c r="AX635" s="12"/>
      <c r="AY635" s="12"/>
      <c r="AZ635" s="8"/>
    </row>
    <row r="636" spans="1:52" s="21" customFormat="1" ht="16.5" x14ac:dyDescent="0.25">
      <c r="A636" s="159"/>
      <c r="B636" s="159"/>
      <c r="C636" s="159"/>
      <c r="D636" s="159"/>
      <c r="E636" s="159"/>
      <c r="F636" s="159"/>
      <c r="G636" s="218"/>
      <c r="H636" s="159"/>
      <c r="I636" s="159"/>
      <c r="J636" s="159"/>
      <c r="K636" s="218"/>
      <c r="L636" s="159"/>
      <c r="M636" s="159"/>
      <c r="N636" s="159"/>
      <c r="O636" s="2"/>
      <c r="P636" s="3"/>
      <c r="Q636" s="3"/>
      <c r="R636" s="3"/>
      <c r="S636" s="3"/>
      <c r="T636" s="4"/>
      <c r="U636" s="4"/>
      <c r="V636" s="4"/>
      <c r="W636" s="4"/>
      <c r="X636" s="3"/>
      <c r="Y636" s="4"/>
      <c r="Z636" s="2"/>
      <c r="AA636" s="3"/>
      <c r="AB636" s="5"/>
      <c r="AC636" s="5"/>
      <c r="AD636" s="5"/>
      <c r="AE636" s="5"/>
      <c r="AF636" s="5"/>
      <c r="AG636" s="5"/>
      <c r="AH636" s="6"/>
      <c r="AI636" s="6"/>
      <c r="AJ636" s="7"/>
      <c r="AK636" s="7"/>
      <c r="AL636" s="7"/>
      <c r="AM636" s="7"/>
      <c r="AN636" s="7"/>
      <c r="AO636" s="12"/>
      <c r="AP636" s="12"/>
      <c r="AQ636" s="12"/>
      <c r="AR636" s="12"/>
      <c r="AS636" s="12"/>
      <c r="AT636" s="12"/>
      <c r="AU636" s="12"/>
      <c r="AV636" s="12"/>
      <c r="AW636" s="12"/>
      <c r="AX636" s="12"/>
      <c r="AY636" s="12"/>
      <c r="AZ636" s="8"/>
    </row>
    <row r="637" spans="1:52" s="21" customFormat="1" ht="16.5" x14ac:dyDescent="0.25">
      <c r="A637" s="159"/>
      <c r="B637" s="159"/>
      <c r="C637" s="159"/>
      <c r="D637" s="159"/>
      <c r="E637" s="159"/>
      <c r="F637" s="159"/>
      <c r="G637" s="218"/>
      <c r="H637" s="159"/>
      <c r="I637" s="159"/>
      <c r="J637" s="159"/>
      <c r="K637" s="218"/>
      <c r="L637" s="159"/>
      <c r="M637" s="159"/>
      <c r="N637" s="159"/>
      <c r="O637" s="2"/>
      <c r="P637" s="3"/>
      <c r="Q637" s="3"/>
      <c r="R637" s="3"/>
      <c r="S637" s="3"/>
      <c r="T637" s="4"/>
      <c r="U637" s="4"/>
      <c r="V637" s="4"/>
      <c r="W637" s="4"/>
      <c r="X637" s="3"/>
      <c r="Y637" s="4"/>
      <c r="Z637" s="2"/>
      <c r="AA637" s="3"/>
      <c r="AB637" s="5"/>
      <c r="AC637" s="5"/>
      <c r="AD637" s="5"/>
      <c r="AE637" s="5"/>
      <c r="AF637" s="5"/>
      <c r="AG637" s="5"/>
      <c r="AH637" s="6"/>
      <c r="AI637" s="6"/>
      <c r="AJ637" s="7"/>
      <c r="AK637" s="7"/>
      <c r="AL637" s="7"/>
      <c r="AM637" s="7"/>
      <c r="AN637" s="7"/>
      <c r="AO637" s="12"/>
      <c r="AP637" s="12"/>
      <c r="AQ637" s="12"/>
      <c r="AR637" s="12"/>
      <c r="AS637" s="12"/>
      <c r="AT637" s="12"/>
      <c r="AU637" s="12"/>
      <c r="AV637" s="12"/>
      <c r="AW637" s="12"/>
      <c r="AX637" s="12"/>
      <c r="AY637" s="12"/>
      <c r="AZ637" s="8"/>
    </row>
    <row r="638" spans="1:52" s="21" customFormat="1" ht="16.5" x14ac:dyDescent="0.25">
      <c r="A638" s="159"/>
      <c r="B638" s="159"/>
      <c r="C638" s="159"/>
      <c r="D638" s="159"/>
      <c r="E638" s="159"/>
      <c r="F638" s="159"/>
      <c r="G638" s="218"/>
      <c r="H638" s="159"/>
      <c r="I638" s="159"/>
      <c r="J638" s="159"/>
      <c r="K638" s="218"/>
      <c r="L638" s="159"/>
      <c r="M638" s="159"/>
      <c r="N638" s="159"/>
      <c r="O638" s="2"/>
      <c r="P638" s="3"/>
      <c r="Q638" s="3"/>
      <c r="R638" s="3"/>
      <c r="S638" s="3"/>
      <c r="T638" s="4"/>
      <c r="U638" s="4"/>
      <c r="V638" s="4"/>
      <c r="W638" s="4"/>
      <c r="X638" s="3"/>
      <c r="Y638" s="4"/>
      <c r="Z638" s="2"/>
      <c r="AA638" s="3"/>
      <c r="AB638" s="5"/>
      <c r="AC638" s="5"/>
      <c r="AD638" s="5"/>
      <c r="AE638" s="5"/>
      <c r="AF638" s="5"/>
      <c r="AG638" s="5"/>
      <c r="AH638" s="6"/>
      <c r="AI638" s="6"/>
      <c r="AJ638" s="7"/>
      <c r="AK638" s="7"/>
      <c r="AL638" s="7"/>
      <c r="AM638" s="7"/>
      <c r="AN638" s="7"/>
      <c r="AO638" s="12"/>
      <c r="AP638" s="12"/>
      <c r="AQ638" s="12"/>
      <c r="AR638" s="12"/>
      <c r="AS638" s="12"/>
      <c r="AT638" s="12"/>
      <c r="AU638" s="12"/>
      <c r="AV638" s="12"/>
      <c r="AW638" s="12"/>
      <c r="AX638" s="12"/>
      <c r="AY638" s="12"/>
      <c r="AZ638" s="8"/>
    </row>
    <row r="639" spans="1:52" s="21" customFormat="1" ht="16.5" x14ac:dyDescent="0.25">
      <c r="A639" s="159"/>
      <c r="B639" s="159"/>
      <c r="C639" s="159"/>
      <c r="D639" s="159"/>
      <c r="E639" s="159"/>
      <c r="F639" s="159"/>
      <c r="G639" s="218"/>
      <c r="H639" s="159"/>
      <c r="I639" s="159"/>
      <c r="J639" s="159"/>
      <c r="K639" s="218"/>
      <c r="L639" s="159"/>
      <c r="M639" s="159"/>
      <c r="N639" s="159"/>
      <c r="O639" s="2"/>
      <c r="P639" s="3"/>
      <c r="Q639" s="3"/>
      <c r="R639" s="3"/>
      <c r="S639" s="3"/>
      <c r="T639" s="4"/>
      <c r="U639" s="4"/>
      <c r="V639" s="4"/>
      <c r="W639" s="4"/>
      <c r="X639" s="3"/>
      <c r="Y639" s="4"/>
      <c r="Z639" s="2"/>
      <c r="AA639" s="3"/>
      <c r="AB639" s="5"/>
      <c r="AC639" s="5"/>
      <c r="AD639" s="5"/>
      <c r="AE639" s="5"/>
      <c r="AF639" s="5"/>
      <c r="AG639" s="5"/>
      <c r="AH639" s="6"/>
      <c r="AI639" s="6"/>
      <c r="AJ639" s="7"/>
      <c r="AK639" s="7"/>
      <c r="AL639" s="7"/>
      <c r="AM639" s="7"/>
      <c r="AN639" s="7"/>
      <c r="AO639" s="12"/>
      <c r="AP639" s="12"/>
      <c r="AQ639" s="12"/>
      <c r="AR639" s="12"/>
      <c r="AS639" s="12"/>
      <c r="AT639" s="12"/>
      <c r="AU639" s="12"/>
      <c r="AV639" s="12"/>
      <c r="AW639" s="12"/>
      <c r="AX639" s="12"/>
      <c r="AY639" s="12"/>
      <c r="AZ639" s="8"/>
    </row>
    <row r="640" spans="1:52" s="21" customFormat="1" ht="16.5" x14ac:dyDescent="0.25">
      <c r="A640" s="159"/>
      <c r="B640" s="159"/>
      <c r="C640" s="159"/>
      <c r="D640" s="159"/>
      <c r="E640" s="159"/>
      <c r="F640" s="159"/>
      <c r="G640" s="218"/>
      <c r="H640" s="159"/>
      <c r="I640" s="159"/>
      <c r="J640" s="159"/>
      <c r="K640" s="218"/>
      <c r="L640" s="159"/>
      <c r="M640" s="159"/>
      <c r="N640" s="159"/>
      <c r="O640" s="2"/>
      <c r="P640" s="3"/>
      <c r="Q640" s="3"/>
      <c r="R640" s="3"/>
      <c r="S640" s="3"/>
      <c r="T640" s="4"/>
      <c r="U640" s="4"/>
      <c r="V640" s="4"/>
      <c r="W640" s="4"/>
      <c r="X640" s="3"/>
      <c r="Y640" s="4"/>
      <c r="Z640" s="2"/>
      <c r="AA640" s="3"/>
      <c r="AB640" s="5"/>
      <c r="AC640" s="5"/>
      <c r="AD640" s="5"/>
      <c r="AE640" s="5"/>
      <c r="AF640" s="5"/>
      <c r="AG640" s="5"/>
      <c r="AH640" s="6"/>
      <c r="AI640" s="6"/>
      <c r="AJ640" s="7"/>
      <c r="AK640" s="7"/>
      <c r="AL640" s="7"/>
      <c r="AM640" s="7"/>
      <c r="AN640" s="7"/>
      <c r="AO640" s="12"/>
      <c r="AP640" s="12"/>
      <c r="AQ640" s="12"/>
      <c r="AR640" s="12"/>
      <c r="AS640" s="12"/>
      <c r="AT640" s="12"/>
      <c r="AU640" s="12"/>
      <c r="AV640" s="12"/>
      <c r="AW640" s="12"/>
      <c r="AX640" s="12"/>
      <c r="AY640" s="12"/>
      <c r="AZ640" s="8"/>
    </row>
    <row r="641" spans="1:52" s="21" customFormat="1" ht="16.5" x14ac:dyDescent="0.25">
      <c r="A641" s="159"/>
      <c r="B641" s="159"/>
      <c r="C641" s="159"/>
      <c r="D641" s="159"/>
      <c r="E641" s="159"/>
      <c r="F641" s="159"/>
      <c r="G641" s="218"/>
      <c r="H641" s="159"/>
      <c r="I641" s="159"/>
      <c r="J641" s="159"/>
      <c r="K641" s="218"/>
      <c r="L641" s="159"/>
      <c r="M641" s="159"/>
      <c r="N641" s="159"/>
      <c r="O641" s="2"/>
      <c r="P641" s="3"/>
      <c r="Q641" s="3"/>
      <c r="R641" s="3"/>
      <c r="S641" s="3"/>
      <c r="T641" s="4"/>
      <c r="U641" s="4"/>
      <c r="V641" s="4"/>
      <c r="W641" s="4"/>
      <c r="X641" s="3"/>
      <c r="Y641" s="4"/>
      <c r="Z641" s="2"/>
      <c r="AA641" s="3"/>
      <c r="AB641" s="5"/>
      <c r="AC641" s="5"/>
      <c r="AD641" s="5"/>
      <c r="AE641" s="5"/>
      <c r="AF641" s="5"/>
      <c r="AG641" s="5"/>
      <c r="AH641" s="6"/>
      <c r="AI641" s="6"/>
      <c r="AJ641" s="7"/>
      <c r="AK641" s="7"/>
      <c r="AL641" s="7"/>
      <c r="AM641" s="7"/>
      <c r="AN641" s="7"/>
      <c r="AO641" s="12"/>
      <c r="AP641" s="12"/>
      <c r="AQ641" s="12"/>
      <c r="AR641" s="12"/>
      <c r="AS641" s="12"/>
      <c r="AT641" s="12"/>
      <c r="AU641" s="12"/>
      <c r="AV641" s="12"/>
      <c r="AW641" s="12"/>
      <c r="AX641" s="12"/>
      <c r="AY641" s="12"/>
      <c r="AZ641" s="8"/>
    </row>
    <row r="642" spans="1:52" s="21" customFormat="1" ht="16.5" x14ac:dyDescent="0.25">
      <c r="A642" s="159"/>
      <c r="B642" s="159"/>
      <c r="C642" s="159"/>
      <c r="D642" s="159"/>
      <c r="E642" s="159"/>
      <c r="F642" s="159"/>
      <c r="G642" s="218"/>
      <c r="H642" s="159"/>
      <c r="I642" s="159"/>
      <c r="J642" s="159"/>
      <c r="K642" s="218"/>
      <c r="L642" s="159"/>
      <c r="M642" s="159"/>
      <c r="N642" s="159"/>
      <c r="O642" s="2"/>
      <c r="P642" s="3"/>
      <c r="Q642" s="3"/>
      <c r="R642" s="3"/>
      <c r="S642" s="3"/>
      <c r="T642" s="4"/>
      <c r="U642" s="4"/>
      <c r="V642" s="4"/>
      <c r="W642" s="4"/>
      <c r="X642" s="3"/>
      <c r="Y642" s="4"/>
      <c r="Z642" s="2"/>
      <c r="AA642" s="3"/>
      <c r="AB642" s="5"/>
      <c r="AC642" s="5"/>
      <c r="AD642" s="5"/>
      <c r="AE642" s="5"/>
      <c r="AF642" s="5"/>
      <c r="AG642" s="5"/>
      <c r="AH642" s="6"/>
      <c r="AI642" s="6"/>
      <c r="AJ642" s="7"/>
      <c r="AK642" s="7"/>
      <c r="AL642" s="7"/>
      <c r="AM642" s="7"/>
      <c r="AN642" s="7"/>
      <c r="AO642" s="12"/>
      <c r="AP642" s="12"/>
      <c r="AQ642" s="12"/>
      <c r="AR642" s="12"/>
      <c r="AS642" s="12"/>
      <c r="AT642" s="12"/>
      <c r="AU642" s="12"/>
      <c r="AV642" s="12"/>
      <c r="AW642" s="12"/>
      <c r="AX642" s="12"/>
      <c r="AY642" s="12"/>
      <c r="AZ642" s="8"/>
    </row>
    <row r="643" spans="1:52" s="21" customFormat="1" ht="16.5" x14ac:dyDescent="0.25">
      <c r="A643" s="159"/>
      <c r="B643" s="159"/>
      <c r="C643" s="159"/>
      <c r="D643" s="159"/>
      <c r="E643" s="159"/>
      <c r="F643" s="159"/>
      <c r="G643" s="218"/>
      <c r="H643" s="159"/>
      <c r="I643" s="159"/>
      <c r="J643" s="159"/>
      <c r="K643" s="218"/>
      <c r="L643" s="159"/>
      <c r="M643" s="159"/>
      <c r="N643" s="159"/>
      <c r="O643" s="2"/>
      <c r="P643" s="3"/>
      <c r="Q643" s="3"/>
      <c r="R643" s="3"/>
      <c r="S643" s="3"/>
      <c r="T643" s="4"/>
      <c r="U643" s="4"/>
      <c r="V643" s="4"/>
      <c r="W643" s="4"/>
      <c r="X643" s="3"/>
      <c r="Y643" s="4"/>
      <c r="Z643" s="2"/>
      <c r="AA643" s="3"/>
      <c r="AB643" s="5"/>
      <c r="AC643" s="5"/>
      <c r="AD643" s="5"/>
      <c r="AE643" s="5"/>
      <c r="AF643" s="5"/>
      <c r="AG643" s="5"/>
      <c r="AH643" s="6"/>
      <c r="AI643" s="6"/>
      <c r="AJ643" s="7"/>
      <c r="AK643" s="7"/>
      <c r="AL643" s="7"/>
      <c r="AM643" s="7"/>
      <c r="AN643" s="7"/>
      <c r="AO643" s="12"/>
      <c r="AP643" s="12"/>
      <c r="AQ643" s="12"/>
      <c r="AR643" s="12"/>
      <c r="AS643" s="12"/>
      <c r="AT643" s="12"/>
      <c r="AU643" s="12"/>
      <c r="AV643" s="12"/>
      <c r="AW643" s="12"/>
      <c r="AX643" s="12"/>
      <c r="AY643" s="12"/>
      <c r="AZ643" s="8"/>
    </row>
    <row r="644" spans="1:52" s="21" customFormat="1" ht="16.5" x14ac:dyDescent="0.25">
      <c r="A644" s="159"/>
      <c r="B644" s="159"/>
      <c r="C644" s="159"/>
      <c r="D644" s="159"/>
      <c r="E644" s="159"/>
      <c r="F644" s="159"/>
      <c r="G644" s="218"/>
      <c r="H644" s="159"/>
      <c r="I644" s="159"/>
      <c r="J644" s="159"/>
      <c r="K644" s="218"/>
      <c r="L644" s="159"/>
      <c r="M644" s="159"/>
      <c r="N644" s="159"/>
      <c r="O644" s="2"/>
      <c r="P644" s="3"/>
      <c r="Q644" s="3"/>
      <c r="R644" s="3"/>
      <c r="S644" s="3"/>
      <c r="T644" s="4"/>
      <c r="U644" s="4"/>
      <c r="V644" s="4"/>
      <c r="W644" s="4"/>
      <c r="X644" s="3"/>
      <c r="Y644" s="4"/>
      <c r="Z644" s="2"/>
      <c r="AA644" s="3"/>
      <c r="AB644" s="5"/>
      <c r="AC644" s="5"/>
      <c r="AD644" s="5"/>
      <c r="AE644" s="5"/>
      <c r="AF644" s="5"/>
      <c r="AG644" s="5"/>
      <c r="AH644" s="6"/>
      <c r="AI644" s="6"/>
      <c r="AJ644" s="7"/>
      <c r="AK644" s="7"/>
      <c r="AL644" s="7"/>
      <c r="AM644" s="7"/>
      <c r="AN644" s="7"/>
      <c r="AO644" s="12"/>
      <c r="AP644" s="12"/>
      <c r="AQ644" s="12"/>
      <c r="AR644" s="12"/>
      <c r="AS644" s="12"/>
      <c r="AT644" s="12"/>
      <c r="AU644" s="12"/>
      <c r="AV644" s="12"/>
      <c r="AW644" s="12"/>
      <c r="AX644" s="12"/>
      <c r="AY644" s="12"/>
      <c r="AZ644" s="8"/>
    </row>
    <row r="645" spans="1:52" s="21" customFormat="1" ht="16.5" x14ac:dyDescent="0.25">
      <c r="A645" s="159"/>
      <c r="B645" s="159"/>
      <c r="C645" s="159"/>
      <c r="D645" s="159"/>
      <c r="E645" s="159"/>
      <c r="F645" s="159"/>
      <c r="G645" s="218"/>
      <c r="H645" s="159"/>
      <c r="I645" s="159"/>
      <c r="J645" s="159"/>
      <c r="K645" s="218"/>
      <c r="L645" s="159"/>
      <c r="M645" s="159"/>
      <c r="N645" s="159"/>
      <c r="O645" s="2"/>
      <c r="P645" s="3"/>
      <c r="Q645" s="3"/>
      <c r="R645" s="3"/>
      <c r="S645" s="3"/>
      <c r="T645" s="4"/>
      <c r="U645" s="4"/>
      <c r="V645" s="4"/>
      <c r="W645" s="4"/>
      <c r="X645" s="3"/>
      <c r="Y645" s="4"/>
      <c r="Z645" s="2"/>
      <c r="AA645" s="3"/>
      <c r="AB645" s="5"/>
      <c r="AC645" s="5"/>
      <c r="AD645" s="5"/>
      <c r="AE645" s="5"/>
      <c r="AF645" s="5"/>
      <c r="AG645" s="5"/>
      <c r="AH645" s="6"/>
      <c r="AI645" s="6"/>
      <c r="AJ645" s="7"/>
      <c r="AK645" s="7"/>
      <c r="AL645" s="7"/>
      <c r="AM645" s="7"/>
      <c r="AN645" s="7"/>
      <c r="AO645" s="12"/>
      <c r="AP645" s="12"/>
      <c r="AQ645" s="12"/>
      <c r="AR645" s="12"/>
      <c r="AS645" s="12"/>
      <c r="AT645" s="12"/>
      <c r="AU645" s="12"/>
      <c r="AV645" s="12"/>
      <c r="AW645" s="12"/>
      <c r="AX645" s="12"/>
      <c r="AY645" s="12"/>
      <c r="AZ645" s="8"/>
    </row>
    <row r="646" spans="1:52" s="21" customFormat="1" ht="16.5" x14ac:dyDescent="0.25">
      <c r="A646" s="159"/>
      <c r="B646" s="159"/>
      <c r="C646" s="159"/>
      <c r="D646" s="159"/>
      <c r="E646" s="159"/>
      <c r="F646" s="159"/>
      <c r="G646" s="218"/>
      <c r="H646" s="159"/>
      <c r="I646" s="159"/>
      <c r="J646" s="159"/>
      <c r="K646" s="218"/>
      <c r="L646" s="159"/>
      <c r="M646" s="159"/>
      <c r="N646" s="159"/>
      <c r="O646" s="2"/>
      <c r="P646" s="3"/>
      <c r="Q646" s="3"/>
      <c r="R646" s="3"/>
      <c r="S646" s="3"/>
      <c r="T646" s="4"/>
      <c r="U646" s="4"/>
      <c r="V646" s="4"/>
      <c r="W646" s="4"/>
      <c r="X646" s="3"/>
      <c r="Y646" s="4"/>
      <c r="Z646" s="2"/>
      <c r="AA646" s="3"/>
      <c r="AB646" s="5"/>
      <c r="AC646" s="5"/>
      <c r="AD646" s="5"/>
      <c r="AE646" s="5"/>
      <c r="AF646" s="5"/>
      <c r="AG646" s="5"/>
      <c r="AH646" s="6"/>
      <c r="AI646" s="6"/>
      <c r="AJ646" s="7"/>
      <c r="AK646" s="7"/>
      <c r="AL646" s="7"/>
      <c r="AM646" s="7"/>
      <c r="AN646" s="7"/>
      <c r="AO646" s="12"/>
      <c r="AP646" s="12"/>
      <c r="AQ646" s="12"/>
      <c r="AR646" s="12"/>
      <c r="AS646" s="12"/>
      <c r="AT646" s="12"/>
      <c r="AU646" s="12"/>
      <c r="AV646" s="12"/>
      <c r="AW646" s="12"/>
      <c r="AX646" s="12"/>
      <c r="AY646" s="12"/>
      <c r="AZ646" s="8"/>
    </row>
    <row r="647" spans="1:52" s="21" customFormat="1" ht="16.5" x14ac:dyDescent="0.25">
      <c r="A647" s="159"/>
      <c r="B647" s="159"/>
      <c r="C647" s="159"/>
      <c r="D647" s="159"/>
      <c r="E647" s="159"/>
      <c r="F647" s="159"/>
      <c r="G647" s="218"/>
      <c r="H647" s="159"/>
      <c r="I647" s="159"/>
      <c r="J647" s="159"/>
      <c r="K647" s="218"/>
      <c r="L647" s="159"/>
      <c r="M647" s="159"/>
      <c r="N647" s="159"/>
      <c r="O647" s="2"/>
      <c r="P647" s="3"/>
      <c r="Q647" s="3"/>
      <c r="R647" s="3"/>
      <c r="S647" s="3"/>
      <c r="T647" s="4"/>
      <c r="U647" s="4"/>
      <c r="V647" s="4"/>
      <c r="W647" s="4"/>
      <c r="X647" s="3"/>
      <c r="Y647" s="4"/>
      <c r="Z647" s="2"/>
      <c r="AA647" s="3"/>
      <c r="AB647" s="5"/>
      <c r="AC647" s="5"/>
      <c r="AD647" s="5"/>
      <c r="AE647" s="5"/>
      <c r="AF647" s="5"/>
      <c r="AG647" s="5"/>
      <c r="AH647" s="6"/>
      <c r="AI647" s="6"/>
      <c r="AJ647" s="7"/>
      <c r="AK647" s="7"/>
      <c r="AL647" s="7"/>
      <c r="AM647" s="7"/>
      <c r="AN647" s="7"/>
      <c r="AO647" s="12"/>
      <c r="AP647" s="12"/>
      <c r="AQ647" s="12"/>
      <c r="AR647" s="12"/>
      <c r="AS647" s="12"/>
      <c r="AT647" s="12"/>
      <c r="AU647" s="12"/>
      <c r="AV647" s="12"/>
      <c r="AW647" s="12"/>
      <c r="AX647" s="12"/>
      <c r="AY647" s="12"/>
      <c r="AZ647" s="8"/>
    </row>
    <row r="648" spans="1:52" s="21" customFormat="1" ht="16.5" x14ac:dyDescent="0.25">
      <c r="A648" s="159"/>
      <c r="B648" s="159"/>
      <c r="C648" s="159"/>
      <c r="D648" s="159"/>
      <c r="E648" s="159"/>
      <c r="F648" s="159"/>
      <c r="G648" s="218"/>
      <c r="H648" s="159"/>
      <c r="I648" s="159"/>
      <c r="J648" s="159"/>
      <c r="K648" s="218"/>
      <c r="L648" s="159"/>
      <c r="M648" s="159"/>
      <c r="N648" s="159"/>
      <c r="O648" s="2"/>
      <c r="P648" s="3"/>
      <c r="Q648" s="3"/>
      <c r="R648" s="3"/>
      <c r="S648" s="3"/>
      <c r="T648" s="4"/>
      <c r="U648" s="4"/>
      <c r="V648" s="4"/>
      <c r="W648" s="4"/>
      <c r="X648" s="3"/>
      <c r="Y648" s="4"/>
      <c r="Z648" s="2"/>
      <c r="AA648" s="3"/>
      <c r="AB648" s="5"/>
      <c r="AC648" s="5"/>
      <c r="AD648" s="5"/>
      <c r="AE648" s="5"/>
      <c r="AF648" s="5"/>
      <c r="AG648" s="5"/>
      <c r="AH648" s="6"/>
      <c r="AI648" s="6"/>
      <c r="AJ648" s="7"/>
      <c r="AK648" s="7"/>
      <c r="AL648" s="7"/>
      <c r="AM648" s="7"/>
      <c r="AN648" s="7"/>
      <c r="AO648" s="12"/>
      <c r="AP648" s="12"/>
      <c r="AQ648" s="12"/>
      <c r="AR648" s="12"/>
      <c r="AS648" s="12"/>
      <c r="AT648" s="12"/>
      <c r="AU648" s="12"/>
      <c r="AV648" s="12"/>
      <c r="AW648" s="12"/>
      <c r="AX648" s="12"/>
      <c r="AY648" s="12"/>
      <c r="AZ648" s="8"/>
    </row>
    <row r="649" spans="1:52" s="21" customFormat="1" ht="16.5" x14ac:dyDescent="0.25">
      <c r="A649" s="159"/>
      <c r="B649" s="159"/>
      <c r="C649" s="159"/>
      <c r="D649" s="159"/>
      <c r="E649" s="159"/>
      <c r="F649" s="159"/>
      <c r="G649" s="218"/>
      <c r="H649" s="159"/>
      <c r="I649" s="159"/>
      <c r="J649" s="159"/>
      <c r="K649" s="218"/>
      <c r="L649" s="159"/>
      <c r="M649" s="159"/>
      <c r="N649" s="159"/>
      <c r="O649" s="2"/>
      <c r="P649" s="3"/>
      <c r="Q649" s="3"/>
      <c r="R649" s="3"/>
      <c r="S649" s="3"/>
      <c r="T649" s="4"/>
      <c r="U649" s="4"/>
      <c r="V649" s="4"/>
      <c r="W649" s="4"/>
      <c r="X649" s="3"/>
      <c r="Y649" s="4"/>
      <c r="Z649" s="2"/>
      <c r="AA649" s="3"/>
      <c r="AB649" s="5"/>
      <c r="AC649" s="5"/>
      <c r="AD649" s="5"/>
      <c r="AE649" s="5"/>
      <c r="AF649" s="5"/>
      <c r="AG649" s="5"/>
      <c r="AH649" s="6"/>
      <c r="AI649" s="6"/>
      <c r="AJ649" s="7"/>
      <c r="AK649" s="7"/>
      <c r="AL649" s="7"/>
      <c r="AM649" s="7"/>
      <c r="AN649" s="7"/>
      <c r="AO649" s="12"/>
      <c r="AP649" s="12"/>
      <c r="AQ649" s="12"/>
      <c r="AR649" s="12"/>
      <c r="AS649" s="12"/>
      <c r="AT649" s="12"/>
      <c r="AU649" s="12"/>
      <c r="AV649" s="12"/>
      <c r="AW649" s="12"/>
      <c r="AX649" s="12"/>
      <c r="AY649" s="12"/>
      <c r="AZ649" s="8"/>
    </row>
    <row r="650" spans="1:52" s="21" customFormat="1" ht="16.5" x14ac:dyDescent="0.25">
      <c r="A650" s="159"/>
      <c r="B650" s="159"/>
      <c r="C650" s="159"/>
      <c r="D650" s="159"/>
      <c r="E650" s="159"/>
      <c r="F650" s="159"/>
      <c r="G650" s="218"/>
      <c r="H650" s="159"/>
      <c r="I650" s="159"/>
      <c r="J650" s="159"/>
      <c r="K650" s="218"/>
      <c r="L650" s="159"/>
      <c r="M650" s="159"/>
      <c r="N650" s="159"/>
      <c r="O650" s="2"/>
      <c r="P650" s="3"/>
      <c r="Q650" s="3"/>
      <c r="R650" s="3"/>
      <c r="S650" s="3"/>
      <c r="T650" s="4"/>
      <c r="U650" s="4"/>
      <c r="V650" s="4"/>
      <c r="W650" s="4"/>
      <c r="X650" s="3"/>
      <c r="Y650" s="4"/>
      <c r="Z650" s="2"/>
      <c r="AA650" s="3"/>
      <c r="AB650" s="5"/>
      <c r="AC650" s="5"/>
      <c r="AD650" s="5"/>
      <c r="AE650" s="5"/>
      <c r="AF650" s="5"/>
      <c r="AG650" s="5"/>
      <c r="AH650" s="6"/>
      <c r="AI650" s="6"/>
      <c r="AJ650" s="7"/>
      <c r="AK650" s="7"/>
      <c r="AL650" s="7"/>
      <c r="AM650" s="7"/>
      <c r="AN650" s="7"/>
      <c r="AO650" s="12"/>
      <c r="AP650" s="12"/>
      <c r="AQ650" s="12"/>
      <c r="AR650" s="12"/>
      <c r="AS650" s="12"/>
      <c r="AT650" s="12"/>
      <c r="AU650" s="12"/>
      <c r="AV650" s="12"/>
      <c r="AW650" s="12"/>
      <c r="AX650" s="12"/>
      <c r="AY650" s="12"/>
      <c r="AZ650" s="8"/>
    </row>
    <row r="651" spans="1:52" s="21" customFormat="1" ht="16.5" x14ac:dyDescent="0.25">
      <c r="A651" s="159"/>
      <c r="B651" s="159"/>
      <c r="C651" s="159"/>
      <c r="D651" s="159"/>
      <c r="E651" s="159"/>
      <c r="F651" s="159"/>
      <c r="G651" s="218"/>
      <c r="H651" s="159"/>
      <c r="I651" s="159"/>
      <c r="J651" s="159"/>
      <c r="K651" s="218"/>
      <c r="L651" s="159"/>
      <c r="M651" s="159"/>
      <c r="N651" s="159"/>
      <c r="O651" s="2"/>
      <c r="P651" s="3"/>
      <c r="Q651" s="3"/>
      <c r="R651" s="3"/>
      <c r="S651" s="3"/>
      <c r="T651" s="4"/>
      <c r="U651" s="4"/>
      <c r="V651" s="4"/>
      <c r="W651" s="4"/>
      <c r="X651" s="3"/>
      <c r="Y651" s="4"/>
      <c r="Z651" s="2"/>
      <c r="AA651" s="3"/>
      <c r="AB651" s="5"/>
      <c r="AC651" s="5"/>
      <c r="AD651" s="5"/>
      <c r="AE651" s="5"/>
      <c r="AF651" s="5"/>
      <c r="AG651" s="5"/>
      <c r="AH651" s="6"/>
      <c r="AI651" s="6"/>
      <c r="AJ651" s="7"/>
      <c r="AK651" s="7"/>
      <c r="AL651" s="7"/>
      <c r="AM651" s="7"/>
      <c r="AN651" s="7"/>
      <c r="AO651" s="12"/>
      <c r="AP651" s="12"/>
      <c r="AQ651" s="12"/>
      <c r="AR651" s="12"/>
      <c r="AS651" s="12"/>
      <c r="AT651" s="12"/>
      <c r="AU651" s="12"/>
      <c r="AV651" s="12"/>
      <c r="AW651" s="12"/>
      <c r="AX651" s="12"/>
      <c r="AY651" s="12"/>
      <c r="AZ651" s="8"/>
    </row>
    <row r="652" spans="1:52" s="21" customFormat="1" ht="16.5" x14ac:dyDescent="0.25">
      <c r="A652" s="159"/>
      <c r="B652" s="159"/>
      <c r="C652" s="159"/>
      <c r="D652" s="159"/>
      <c r="E652" s="159"/>
      <c r="F652" s="159"/>
      <c r="G652" s="218"/>
      <c r="H652" s="159"/>
      <c r="I652" s="159"/>
      <c r="J652" s="159"/>
      <c r="K652" s="218"/>
      <c r="L652" s="159"/>
      <c r="M652" s="159"/>
      <c r="N652" s="159"/>
      <c r="O652" s="2"/>
      <c r="P652" s="3"/>
      <c r="Q652" s="3"/>
      <c r="R652" s="3"/>
      <c r="S652" s="3"/>
      <c r="T652" s="4"/>
      <c r="U652" s="4"/>
      <c r="V652" s="4"/>
      <c r="W652" s="4"/>
      <c r="X652" s="3"/>
      <c r="Y652" s="4"/>
      <c r="Z652" s="2"/>
      <c r="AA652" s="3"/>
      <c r="AB652" s="5"/>
      <c r="AC652" s="5"/>
      <c r="AD652" s="5"/>
      <c r="AE652" s="5"/>
      <c r="AF652" s="5"/>
      <c r="AG652" s="5"/>
      <c r="AH652" s="6"/>
      <c r="AI652" s="6"/>
      <c r="AJ652" s="7"/>
      <c r="AK652" s="7"/>
      <c r="AL652" s="7"/>
      <c r="AM652" s="7"/>
      <c r="AN652" s="7"/>
      <c r="AO652" s="12"/>
      <c r="AP652" s="12"/>
      <c r="AQ652" s="12"/>
      <c r="AR652" s="12"/>
      <c r="AS652" s="12"/>
      <c r="AT652" s="12"/>
      <c r="AU652" s="12"/>
      <c r="AV652" s="12"/>
      <c r="AW652" s="12"/>
      <c r="AX652" s="12"/>
      <c r="AY652" s="12"/>
      <c r="AZ652" s="8"/>
    </row>
    <row r="653" spans="1:52" s="21" customFormat="1" ht="16.5" x14ac:dyDescent="0.25">
      <c r="A653" s="159"/>
      <c r="B653" s="159"/>
      <c r="C653" s="159"/>
      <c r="D653" s="159"/>
      <c r="E653" s="159"/>
      <c r="F653" s="159"/>
      <c r="G653" s="218"/>
      <c r="H653" s="159"/>
      <c r="I653" s="159"/>
      <c r="J653" s="159"/>
      <c r="K653" s="218"/>
      <c r="L653" s="159"/>
      <c r="M653" s="159"/>
      <c r="N653" s="159"/>
      <c r="O653" s="2"/>
      <c r="P653" s="3"/>
      <c r="Q653" s="3"/>
      <c r="R653" s="3"/>
      <c r="S653" s="3"/>
      <c r="T653" s="4"/>
      <c r="U653" s="4"/>
      <c r="V653" s="4"/>
      <c r="W653" s="4"/>
      <c r="X653" s="3"/>
      <c r="Y653" s="4"/>
      <c r="Z653" s="2"/>
      <c r="AA653" s="3"/>
      <c r="AB653" s="5"/>
      <c r="AC653" s="5"/>
      <c r="AD653" s="5"/>
      <c r="AE653" s="5"/>
      <c r="AF653" s="5"/>
      <c r="AG653" s="5"/>
      <c r="AH653" s="6"/>
      <c r="AI653" s="6"/>
      <c r="AJ653" s="7"/>
      <c r="AK653" s="7"/>
      <c r="AL653" s="7"/>
      <c r="AM653" s="7"/>
      <c r="AN653" s="7"/>
      <c r="AO653" s="12"/>
      <c r="AP653" s="12"/>
      <c r="AQ653" s="12"/>
      <c r="AR653" s="12"/>
      <c r="AS653" s="12"/>
      <c r="AT653" s="12"/>
      <c r="AU653" s="12"/>
      <c r="AV653" s="12"/>
      <c r="AW653" s="12"/>
      <c r="AX653" s="12"/>
      <c r="AY653" s="12"/>
      <c r="AZ653" s="8"/>
    </row>
    <row r="654" spans="1:52" s="21" customFormat="1" ht="16.5" x14ac:dyDescent="0.25">
      <c r="A654" s="159"/>
      <c r="B654" s="159"/>
      <c r="C654" s="159"/>
      <c r="D654" s="159"/>
      <c r="E654" s="159"/>
      <c r="F654" s="159"/>
      <c r="G654" s="218"/>
      <c r="H654" s="159"/>
      <c r="I654" s="159"/>
      <c r="J654" s="159"/>
      <c r="K654" s="218"/>
      <c r="L654" s="159"/>
      <c r="M654" s="159"/>
      <c r="N654" s="159"/>
      <c r="O654" s="2"/>
      <c r="P654" s="3"/>
      <c r="Q654" s="3"/>
      <c r="R654" s="3"/>
      <c r="S654" s="3"/>
      <c r="T654" s="4"/>
      <c r="U654" s="4"/>
      <c r="V654" s="4"/>
      <c r="W654" s="4"/>
      <c r="X654" s="3"/>
      <c r="Y654" s="4"/>
      <c r="Z654" s="2"/>
      <c r="AA654" s="3"/>
      <c r="AB654" s="5"/>
      <c r="AC654" s="5"/>
      <c r="AD654" s="5"/>
      <c r="AE654" s="5"/>
      <c r="AF654" s="5"/>
      <c r="AG654" s="5"/>
      <c r="AH654" s="6"/>
      <c r="AI654" s="6"/>
      <c r="AJ654" s="7"/>
      <c r="AK654" s="7"/>
      <c r="AL654" s="7"/>
      <c r="AM654" s="7"/>
      <c r="AN654" s="7"/>
      <c r="AO654" s="12"/>
      <c r="AP654" s="12"/>
      <c r="AQ654" s="12"/>
      <c r="AR654" s="12"/>
      <c r="AS654" s="12"/>
      <c r="AT654" s="12"/>
      <c r="AU654" s="12"/>
      <c r="AV654" s="12"/>
      <c r="AW654" s="12"/>
      <c r="AX654" s="12"/>
      <c r="AY654" s="12"/>
      <c r="AZ654" s="8"/>
    </row>
    <row r="655" spans="1:52" s="21" customFormat="1" ht="16.5" x14ac:dyDescent="0.25">
      <c r="A655" s="159"/>
      <c r="B655" s="159"/>
      <c r="C655" s="159"/>
      <c r="D655" s="159"/>
      <c r="E655" s="159"/>
      <c r="F655" s="159"/>
      <c r="G655" s="218"/>
      <c r="H655" s="159"/>
      <c r="I655" s="159"/>
      <c r="J655" s="159"/>
      <c r="K655" s="218"/>
      <c r="L655" s="159"/>
      <c r="M655" s="159"/>
      <c r="N655" s="159"/>
      <c r="O655" s="2"/>
      <c r="P655" s="3"/>
      <c r="Q655" s="3"/>
      <c r="R655" s="3"/>
      <c r="S655" s="3"/>
      <c r="T655" s="4"/>
      <c r="U655" s="4"/>
      <c r="V655" s="4"/>
      <c r="W655" s="4"/>
      <c r="X655" s="3"/>
      <c r="Y655" s="4"/>
      <c r="Z655" s="2"/>
      <c r="AA655" s="3"/>
      <c r="AB655" s="5"/>
      <c r="AC655" s="5"/>
      <c r="AD655" s="5"/>
      <c r="AE655" s="5"/>
      <c r="AF655" s="5"/>
      <c r="AG655" s="5"/>
      <c r="AH655" s="6"/>
      <c r="AI655" s="6"/>
      <c r="AJ655" s="7"/>
      <c r="AK655" s="7"/>
      <c r="AL655" s="7"/>
      <c r="AM655" s="7"/>
      <c r="AN655" s="7"/>
      <c r="AO655" s="12"/>
      <c r="AP655" s="12"/>
      <c r="AQ655" s="12"/>
      <c r="AR655" s="12"/>
      <c r="AS655" s="12"/>
      <c r="AT655" s="12"/>
      <c r="AU655" s="12"/>
      <c r="AV655" s="12"/>
      <c r="AW655" s="12"/>
      <c r="AX655" s="12"/>
      <c r="AY655" s="12"/>
      <c r="AZ655" s="8"/>
    </row>
    <row r="656" spans="1:52" s="21" customFormat="1" ht="16.5" x14ac:dyDescent="0.25">
      <c r="A656" s="159"/>
      <c r="B656" s="159"/>
      <c r="C656" s="159"/>
      <c r="D656" s="159"/>
      <c r="E656" s="159"/>
      <c r="F656" s="159"/>
      <c r="G656" s="218"/>
      <c r="H656" s="159"/>
      <c r="I656" s="159"/>
      <c r="J656" s="159"/>
      <c r="K656" s="218"/>
      <c r="L656" s="159"/>
      <c r="M656" s="159"/>
      <c r="N656" s="159"/>
      <c r="O656" s="2"/>
      <c r="P656" s="3"/>
      <c r="Q656" s="3"/>
      <c r="R656" s="3"/>
      <c r="S656" s="3"/>
      <c r="T656" s="4"/>
      <c r="U656" s="4"/>
      <c r="V656" s="4"/>
      <c r="W656" s="4"/>
      <c r="X656" s="3"/>
      <c r="Y656" s="4"/>
      <c r="Z656" s="2"/>
      <c r="AA656" s="3"/>
      <c r="AB656" s="5"/>
      <c r="AC656" s="5"/>
      <c r="AD656" s="5"/>
      <c r="AE656" s="5"/>
      <c r="AF656" s="5"/>
      <c r="AG656" s="5"/>
      <c r="AH656" s="6"/>
      <c r="AI656" s="6"/>
      <c r="AJ656" s="7"/>
      <c r="AK656" s="7"/>
      <c r="AL656" s="7"/>
      <c r="AM656" s="7"/>
      <c r="AN656" s="7"/>
      <c r="AO656" s="12"/>
      <c r="AP656" s="12"/>
      <c r="AQ656" s="12"/>
      <c r="AR656" s="12"/>
      <c r="AS656" s="12"/>
      <c r="AT656" s="12"/>
      <c r="AU656" s="12"/>
      <c r="AV656" s="12"/>
      <c r="AW656" s="12"/>
      <c r="AX656" s="12"/>
      <c r="AY656" s="12"/>
      <c r="AZ656" s="8"/>
    </row>
    <row r="657" spans="1:52" s="21" customFormat="1" ht="16.5" x14ac:dyDescent="0.25">
      <c r="A657" s="159"/>
      <c r="B657" s="159"/>
      <c r="C657" s="159"/>
      <c r="D657" s="159"/>
      <c r="E657" s="159"/>
      <c r="F657" s="159"/>
      <c r="G657" s="218"/>
      <c r="H657" s="159"/>
      <c r="I657" s="159"/>
      <c r="J657" s="159"/>
      <c r="K657" s="218"/>
      <c r="L657" s="159"/>
      <c r="M657" s="159"/>
      <c r="N657" s="159"/>
      <c r="O657" s="2"/>
      <c r="P657" s="3"/>
      <c r="Q657" s="3"/>
      <c r="R657" s="3"/>
      <c r="S657" s="3"/>
      <c r="T657" s="4"/>
      <c r="U657" s="4"/>
      <c r="V657" s="4"/>
      <c r="W657" s="4"/>
      <c r="X657" s="3"/>
      <c r="Y657" s="4"/>
      <c r="Z657" s="2"/>
      <c r="AA657" s="3"/>
      <c r="AB657" s="5"/>
      <c r="AC657" s="5"/>
      <c r="AD657" s="5"/>
      <c r="AE657" s="5"/>
      <c r="AF657" s="5"/>
      <c r="AG657" s="5"/>
      <c r="AH657" s="6"/>
      <c r="AI657" s="6"/>
      <c r="AJ657" s="7"/>
      <c r="AK657" s="7"/>
      <c r="AL657" s="7"/>
      <c r="AM657" s="7"/>
      <c r="AN657" s="7"/>
      <c r="AO657" s="12"/>
      <c r="AP657" s="12"/>
      <c r="AQ657" s="12"/>
      <c r="AR657" s="12"/>
      <c r="AS657" s="12"/>
      <c r="AT657" s="12"/>
      <c r="AU657" s="12"/>
      <c r="AV657" s="12"/>
      <c r="AW657" s="12"/>
      <c r="AX657" s="12"/>
      <c r="AY657" s="12"/>
      <c r="AZ657" s="8"/>
    </row>
    <row r="658" spans="1:52" s="21" customFormat="1" ht="16.5" x14ac:dyDescent="0.25">
      <c r="A658" s="159"/>
      <c r="B658" s="159"/>
      <c r="C658" s="159"/>
      <c r="D658" s="159"/>
      <c r="E658" s="159"/>
      <c r="F658" s="159"/>
      <c r="G658" s="218"/>
      <c r="H658" s="159"/>
      <c r="I658" s="159"/>
      <c r="J658" s="159"/>
      <c r="K658" s="218"/>
      <c r="L658" s="159"/>
      <c r="M658" s="159"/>
      <c r="N658" s="159"/>
      <c r="O658" s="2"/>
      <c r="P658" s="3"/>
      <c r="Q658" s="3"/>
      <c r="R658" s="3"/>
      <c r="S658" s="3"/>
      <c r="T658" s="4"/>
      <c r="U658" s="4"/>
      <c r="V658" s="4"/>
      <c r="W658" s="4"/>
      <c r="X658" s="3"/>
      <c r="Y658" s="4"/>
      <c r="Z658" s="2"/>
      <c r="AA658" s="3"/>
      <c r="AB658" s="5"/>
      <c r="AC658" s="5"/>
      <c r="AD658" s="5"/>
      <c r="AE658" s="5"/>
      <c r="AF658" s="5"/>
      <c r="AG658" s="5"/>
      <c r="AH658" s="6"/>
      <c r="AI658" s="6"/>
      <c r="AJ658" s="7"/>
      <c r="AK658" s="7"/>
      <c r="AL658" s="7"/>
      <c r="AM658" s="7"/>
      <c r="AN658" s="7"/>
      <c r="AO658" s="12"/>
      <c r="AP658" s="12"/>
      <c r="AQ658" s="12"/>
      <c r="AR658" s="12"/>
      <c r="AS658" s="12"/>
      <c r="AT658" s="12"/>
      <c r="AU658" s="12"/>
      <c r="AV658" s="12"/>
      <c r="AW658" s="12"/>
      <c r="AX658" s="12"/>
      <c r="AY658" s="12"/>
      <c r="AZ658" s="8"/>
    </row>
    <row r="659" spans="1:52" s="21" customFormat="1" ht="16.5" x14ac:dyDescent="0.25">
      <c r="A659" s="159"/>
      <c r="B659" s="159"/>
      <c r="C659" s="159"/>
      <c r="D659" s="159"/>
      <c r="E659" s="159"/>
      <c r="F659" s="159"/>
      <c r="G659" s="218"/>
      <c r="H659" s="159"/>
      <c r="I659" s="159"/>
      <c r="J659" s="159"/>
      <c r="K659" s="218"/>
      <c r="L659" s="159"/>
      <c r="M659" s="159"/>
      <c r="N659" s="159"/>
      <c r="O659" s="2"/>
      <c r="P659" s="3"/>
      <c r="Q659" s="3"/>
      <c r="R659" s="3"/>
      <c r="S659" s="3"/>
      <c r="T659" s="4"/>
      <c r="U659" s="4"/>
      <c r="V659" s="4"/>
      <c r="W659" s="4"/>
      <c r="X659" s="3"/>
      <c r="Y659" s="4"/>
      <c r="Z659" s="2"/>
      <c r="AA659" s="3"/>
      <c r="AB659" s="5"/>
      <c r="AC659" s="5"/>
      <c r="AD659" s="5"/>
      <c r="AE659" s="5"/>
      <c r="AF659" s="5"/>
      <c r="AG659" s="5"/>
      <c r="AH659" s="6"/>
      <c r="AI659" s="6"/>
      <c r="AJ659" s="7"/>
      <c r="AK659" s="7"/>
      <c r="AL659" s="7"/>
      <c r="AM659" s="7"/>
      <c r="AN659" s="7"/>
      <c r="AO659" s="12"/>
      <c r="AP659" s="12"/>
      <c r="AQ659" s="12"/>
      <c r="AR659" s="12"/>
      <c r="AS659" s="12"/>
      <c r="AT659" s="12"/>
      <c r="AU659" s="12"/>
      <c r="AV659" s="12"/>
      <c r="AW659" s="12"/>
      <c r="AX659" s="12"/>
      <c r="AY659" s="12"/>
      <c r="AZ659" s="8"/>
    </row>
    <row r="660" spans="1:52" s="21" customFormat="1" ht="16.5" x14ac:dyDescent="0.25">
      <c r="A660" s="159"/>
      <c r="B660" s="159"/>
      <c r="C660" s="159"/>
      <c r="D660" s="159"/>
      <c r="E660" s="159"/>
      <c r="F660" s="159"/>
      <c r="G660" s="218"/>
      <c r="H660" s="159"/>
      <c r="I660" s="159"/>
      <c r="J660" s="159"/>
      <c r="K660" s="218"/>
      <c r="L660" s="159"/>
      <c r="M660" s="159"/>
      <c r="N660" s="159"/>
      <c r="O660" s="2"/>
      <c r="P660" s="3"/>
      <c r="Q660" s="3"/>
      <c r="R660" s="3"/>
      <c r="S660" s="3"/>
      <c r="T660" s="4"/>
      <c r="U660" s="4"/>
      <c r="V660" s="4"/>
      <c r="W660" s="4"/>
      <c r="X660" s="3"/>
      <c r="Y660" s="4"/>
      <c r="Z660" s="2"/>
      <c r="AA660" s="3"/>
      <c r="AB660" s="5"/>
      <c r="AC660" s="5"/>
      <c r="AD660" s="5"/>
      <c r="AE660" s="5"/>
      <c r="AF660" s="5"/>
      <c r="AG660" s="5"/>
      <c r="AH660" s="6"/>
      <c r="AI660" s="6"/>
      <c r="AJ660" s="7"/>
      <c r="AK660" s="7"/>
      <c r="AL660" s="7"/>
      <c r="AM660" s="7"/>
      <c r="AN660" s="7"/>
      <c r="AO660" s="12"/>
      <c r="AP660" s="12"/>
      <c r="AQ660" s="12"/>
      <c r="AR660" s="12"/>
      <c r="AS660" s="12"/>
      <c r="AT660" s="12"/>
      <c r="AU660" s="12"/>
      <c r="AV660" s="12"/>
      <c r="AW660" s="12"/>
      <c r="AX660" s="12"/>
      <c r="AY660" s="12"/>
      <c r="AZ660" s="8"/>
    </row>
    <row r="661" spans="1:52" s="21" customFormat="1" ht="16.5" x14ac:dyDescent="0.25">
      <c r="A661" s="159"/>
      <c r="B661" s="159"/>
      <c r="C661" s="159"/>
      <c r="D661" s="159"/>
      <c r="E661" s="159"/>
      <c r="F661" s="159"/>
      <c r="G661" s="218"/>
      <c r="H661" s="159"/>
      <c r="I661" s="159"/>
      <c r="J661" s="159"/>
      <c r="K661" s="218"/>
      <c r="L661" s="159"/>
      <c r="M661" s="159"/>
      <c r="N661" s="159"/>
      <c r="O661" s="2"/>
      <c r="P661" s="3"/>
      <c r="Q661" s="3"/>
      <c r="R661" s="3"/>
      <c r="S661" s="3"/>
      <c r="T661" s="4"/>
      <c r="U661" s="4"/>
      <c r="V661" s="4"/>
      <c r="W661" s="4"/>
      <c r="X661" s="3"/>
      <c r="Y661" s="4"/>
      <c r="Z661" s="2"/>
      <c r="AA661" s="3"/>
      <c r="AB661" s="5"/>
      <c r="AC661" s="5"/>
      <c r="AD661" s="5"/>
      <c r="AE661" s="5"/>
      <c r="AF661" s="5"/>
      <c r="AG661" s="5"/>
      <c r="AH661" s="6"/>
      <c r="AI661" s="6"/>
      <c r="AJ661" s="7"/>
      <c r="AK661" s="7"/>
      <c r="AL661" s="7"/>
      <c r="AM661" s="7"/>
      <c r="AN661" s="7"/>
      <c r="AO661" s="12"/>
      <c r="AP661" s="12"/>
      <c r="AQ661" s="12"/>
      <c r="AR661" s="12"/>
      <c r="AS661" s="12"/>
      <c r="AT661" s="12"/>
      <c r="AU661" s="12"/>
      <c r="AV661" s="12"/>
      <c r="AW661" s="12"/>
      <c r="AX661" s="12"/>
      <c r="AY661" s="12"/>
      <c r="AZ661" s="8"/>
    </row>
    <row r="662" spans="1:52" s="21" customFormat="1" ht="16.5" x14ac:dyDescent="0.25">
      <c r="A662" s="159"/>
      <c r="B662" s="159"/>
      <c r="C662" s="159"/>
      <c r="D662" s="159"/>
      <c r="E662" s="159"/>
      <c r="F662" s="159"/>
      <c r="G662" s="218"/>
      <c r="H662" s="159"/>
      <c r="I662" s="159"/>
      <c r="J662" s="159"/>
      <c r="K662" s="218"/>
      <c r="L662" s="159"/>
      <c r="M662" s="159"/>
      <c r="N662" s="159"/>
      <c r="O662" s="2"/>
      <c r="P662" s="3"/>
      <c r="Q662" s="3"/>
      <c r="R662" s="3"/>
      <c r="S662" s="3"/>
      <c r="T662" s="4"/>
      <c r="U662" s="4"/>
      <c r="V662" s="4"/>
      <c r="W662" s="4"/>
      <c r="X662" s="3"/>
      <c r="Y662" s="4"/>
      <c r="Z662" s="2"/>
      <c r="AA662" s="3"/>
      <c r="AB662" s="5"/>
      <c r="AC662" s="5"/>
      <c r="AD662" s="5"/>
      <c r="AE662" s="5"/>
      <c r="AF662" s="5"/>
      <c r="AG662" s="5"/>
      <c r="AH662" s="6"/>
      <c r="AI662" s="6"/>
      <c r="AJ662" s="7"/>
      <c r="AK662" s="7"/>
      <c r="AL662" s="7"/>
      <c r="AM662" s="7"/>
      <c r="AN662" s="7"/>
      <c r="AO662" s="12"/>
      <c r="AP662" s="12"/>
      <c r="AQ662" s="12"/>
      <c r="AR662" s="12"/>
      <c r="AS662" s="12"/>
      <c r="AT662" s="12"/>
      <c r="AU662" s="12"/>
      <c r="AV662" s="12"/>
      <c r="AW662" s="12"/>
      <c r="AX662" s="12"/>
      <c r="AY662" s="12"/>
      <c r="AZ662" s="8"/>
    </row>
    <row r="663" spans="1:52" s="21" customFormat="1" ht="16.5" x14ac:dyDescent="0.25">
      <c r="A663" s="159"/>
      <c r="B663" s="159"/>
      <c r="C663" s="159"/>
      <c r="D663" s="159"/>
      <c r="E663" s="159"/>
      <c r="F663" s="159"/>
      <c r="G663" s="218"/>
      <c r="H663" s="159"/>
      <c r="I663" s="159"/>
      <c r="J663" s="159"/>
      <c r="K663" s="218"/>
      <c r="L663" s="159"/>
      <c r="M663" s="159"/>
      <c r="N663" s="159"/>
      <c r="O663" s="2"/>
      <c r="P663" s="3"/>
      <c r="Q663" s="3"/>
      <c r="R663" s="3"/>
      <c r="S663" s="3"/>
      <c r="T663" s="4"/>
      <c r="U663" s="4"/>
      <c r="V663" s="4"/>
      <c r="W663" s="4"/>
      <c r="X663" s="3"/>
      <c r="Y663" s="4"/>
      <c r="Z663" s="2"/>
      <c r="AA663" s="3"/>
      <c r="AB663" s="5"/>
      <c r="AC663" s="5"/>
      <c r="AD663" s="5"/>
      <c r="AE663" s="5"/>
      <c r="AF663" s="5"/>
      <c r="AG663" s="5"/>
      <c r="AH663" s="6"/>
      <c r="AI663" s="6"/>
      <c r="AJ663" s="7"/>
      <c r="AK663" s="7"/>
      <c r="AL663" s="7"/>
      <c r="AM663" s="7"/>
      <c r="AN663" s="7"/>
      <c r="AO663" s="12"/>
      <c r="AP663" s="12"/>
      <c r="AQ663" s="12"/>
      <c r="AR663" s="12"/>
      <c r="AS663" s="12"/>
      <c r="AT663" s="12"/>
      <c r="AU663" s="12"/>
      <c r="AV663" s="12"/>
      <c r="AW663" s="12"/>
      <c r="AX663" s="12"/>
      <c r="AY663" s="12"/>
      <c r="AZ663" s="8"/>
    </row>
    <row r="664" spans="1:52" s="21" customFormat="1" ht="16.5" x14ac:dyDescent="0.25">
      <c r="A664" s="159"/>
      <c r="B664" s="159"/>
      <c r="C664" s="159"/>
      <c r="D664" s="159"/>
      <c r="E664" s="159"/>
      <c r="F664" s="159"/>
      <c r="G664" s="218"/>
      <c r="H664" s="159"/>
      <c r="I664" s="159"/>
      <c r="J664" s="159"/>
      <c r="K664" s="218"/>
      <c r="L664" s="159"/>
      <c r="M664" s="159"/>
      <c r="N664" s="159"/>
      <c r="O664" s="2"/>
      <c r="P664" s="3"/>
      <c r="Q664" s="3"/>
      <c r="R664" s="3"/>
      <c r="S664" s="3"/>
      <c r="T664" s="4"/>
      <c r="U664" s="4"/>
      <c r="V664" s="4"/>
      <c r="W664" s="4"/>
      <c r="X664" s="3"/>
      <c r="Y664" s="4"/>
      <c r="Z664" s="2"/>
      <c r="AA664" s="3"/>
      <c r="AB664" s="5"/>
      <c r="AC664" s="5"/>
      <c r="AD664" s="5"/>
      <c r="AE664" s="5"/>
      <c r="AF664" s="5"/>
      <c r="AG664" s="5"/>
      <c r="AH664" s="6"/>
      <c r="AI664" s="6"/>
      <c r="AJ664" s="7"/>
      <c r="AK664" s="7"/>
      <c r="AL664" s="7"/>
      <c r="AM664" s="7"/>
      <c r="AN664" s="7"/>
      <c r="AO664" s="12"/>
      <c r="AP664" s="12"/>
      <c r="AQ664" s="12"/>
      <c r="AR664" s="12"/>
      <c r="AS664" s="12"/>
      <c r="AT664" s="12"/>
      <c r="AU664" s="12"/>
      <c r="AV664" s="12"/>
      <c r="AW664" s="12"/>
      <c r="AX664" s="12"/>
      <c r="AY664" s="12"/>
      <c r="AZ664" s="8"/>
    </row>
    <row r="665" spans="1:52" s="21" customFormat="1" ht="16.5" x14ac:dyDescent="0.25">
      <c r="A665" s="159"/>
      <c r="B665" s="159"/>
      <c r="C665" s="159"/>
      <c r="D665" s="159"/>
      <c r="E665" s="159"/>
      <c r="F665" s="159"/>
      <c r="G665" s="218"/>
      <c r="H665" s="159"/>
      <c r="I665" s="159"/>
      <c r="J665" s="159"/>
      <c r="K665" s="218"/>
      <c r="L665" s="159"/>
      <c r="M665" s="159"/>
      <c r="N665" s="159"/>
      <c r="O665" s="2"/>
      <c r="P665" s="3"/>
      <c r="Q665" s="3"/>
      <c r="R665" s="3"/>
      <c r="S665" s="3"/>
      <c r="T665" s="4"/>
      <c r="U665" s="4"/>
      <c r="V665" s="4"/>
      <c r="W665" s="4"/>
      <c r="X665" s="3"/>
      <c r="Y665" s="4"/>
      <c r="Z665" s="2"/>
      <c r="AA665" s="3"/>
      <c r="AB665" s="5"/>
      <c r="AC665" s="5"/>
      <c r="AD665" s="5"/>
      <c r="AE665" s="5"/>
      <c r="AF665" s="5"/>
      <c r="AG665" s="5"/>
      <c r="AH665" s="6"/>
      <c r="AI665" s="6"/>
      <c r="AJ665" s="7"/>
      <c r="AK665" s="7"/>
      <c r="AL665" s="7"/>
      <c r="AM665" s="7"/>
      <c r="AN665" s="7"/>
      <c r="AO665" s="12"/>
      <c r="AP665" s="12"/>
      <c r="AQ665" s="12"/>
      <c r="AR665" s="12"/>
      <c r="AS665" s="12"/>
      <c r="AT665" s="12"/>
      <c r="AU665" s="12"/>
      <c r="AV665" s="12"/>
      <c r="AW665" s="12"/>
      <c r="AX665" s="12"/>
      <c r="AY665" s="12"/>
      <c r="AZ665" s="8"/>
    </row>
    <row r="666" spans="1:52" s="21" customFormat="1" ht="16.5" x14ac:dyDescent="0.25">
      <c r="A666" s="159"/>
      <c r="B666" s="159"/>
      <c r="C666" s="159"/>
      <c r="D666" s="159"/>
      <c r="E666" s="159"/>
      <c r="F666" s="159"/>
      <c r="G666" s="218"/>
      <c r="H666" s="159"/>
      <c r="I666" s="159"/>
      <c r="J666" s="159"/>
      <c r="K666" s="218"/>
      <c r="L666" s="159"/>
      <c r="M666" s="159"/>
      <c r="N666" s="159"/>
      <c r="O666" s="2"/>
      <c r="P666" s="3"/>
      <c r="Q666" s="3"/>
      <c r="R666" s="3"/>
      <c r="S666" s="3"/>
      <c r="T666" s="4"/>
      <c r="U666" s="4"/>
      <c r="V666" s="4"/>
      <c r="W666" s="4"/>
      <c r="X666" s="3"/>
      <c r="Y666" s="4"/>
      <c r="Z666" s="2"/>
      <c r="AA666" s="3"/>
      <c r="AB666" s="5"/>
      <c r="AC666" s="5"/>
      <c r="AD666" s="5"/>
      <c r="AE666" s="5"/>
      <c r="AF666" s="5"/>
      <c r="AG666" s="5"/>
      <c r="AH666" s="6"/>
      <c r="AI666" s="6"/>
      <c r="AJ666" s="7"/>
      <c r="AK666" s="7"/>
      <c r="AL666" s="7"/>
      <c r="AM666" s="7"/>
      <c r="AN666" s="7"/>
      <c r="AO666" s="12"/>
      <c r="AP666" s="12"/>
      <c r="AQ666" s="12"/>
      <c r="AR666" s="12"/>
      <c r="AS666" s="12"/>
      <c r="AT666" s="12"/>
      <c r="AU666" s="12"/>
      <c r="AV666" s="12"/>
      <c r="AW666" s="12"/>
      <c r="AX666" s="12"/>
      <c r="AY666" s="12"/>
      <c r="AZ666" s="8"/>
    </row>
    <row r="667" spans="1:52" s="21" customFormat="1" ht="16.5" x14ac:dyDescent="0.25">
      <c r="A667" s="159"/>
      <c r="B667" s="159"/>
      <c r="C667" s="159"/>
      <c r="D667" s="159"/>
      <c r="E667" s="159"/>
      <c r="F667" s="159"/>
      <c r="G667" s="218"/>
      <c r="H667" s="159"/>
      <c r="I667" s="159"/>
      <c r="J667" s="159"/>
      <c r="K667" s="218"/>
      <c r="L667" s="159"/>
      <c r="M667" s="159"/>
      <c r="N667" s="159"/>
      <c r="O667" s="2"/>
      <c r="P667" s="3"/>
      <c r="Q667" s="3"/>
      <c r="R667" s="3"/>
      <c r="S667" s="3"/>
      <c r="T667" s="4"/>
      <c r="U667" s="4"/>
      <c r="V667" s="4"/>
      <c r="W667" s="4"/>
      <c r="X667" s="3"/>
      <c r="Y667" s="4"/>
      <c r="Z667" s="2"/>
      <c r="AA667" s="3"/>
      <c r="AB667" s="5"/>
      <c r="AC667" s="5"/>
      <c r="AD667" s="5"/>
      <c r="AE667" s="5"/>
      <c r="AF667" s="5"/>
      <c r="AG667" s="5"/>
      <c r="AH667" s="6"/>
      <c r="AI667" s="6"/>
      <c r="AJ667" s="7"/>
      <c r="AK667" s="7"/>
      <c r="AL667" s="7"/>
      <c r="AM667" s="7"/>
      <c r="AN667" s="7"/>
      <c r="AO667" s="12"/>
      <c r="AP667" s="12"/>
      <c r="AQ667" s="12"/>
      <c r="AR667" s="12"/>
      <c r="AS667" s="12"/>
      <c r="AT667" s="12"/>
      <c r="AU667" s="12"/>
      <c r="AV667" s="12"/>
      <c r="AW667" s="12"/>
      <c r="AX667" s="12"/>
      <c r="AY667" s="12"/>
      <c r="AZ667" s="8"/>
    </row>
    <row r="668" spans="1:52" s="21" customFormat="1" ht="16.5" x14ac:dyDescent="0.25">
      <c r="A668" s="159"/>
      <c r="B668" s="159"/>
      <c r="C668" s="159"/>
      <c r="D668" s="159"/>
      <c r="E668" s="159"/>
      <c r="F668" s="159"/>
      <c r="G668" s="218"/>
      <c r="H668" s="159"/>
      <c r="I668" s="159"/>
      <c r="J668" s="159"/>
      <c r="K668" s="218"/>
      <c r="L668" s="159"/>
      <c r="M668" s="159"/>
      <c r="N668" s="159"/>
      <c r="O668" s="2"/>
      <c r="P668" s="3"/>
      <c r="Q668" s="3"/>
      <c r="R668" s="3"/>
      <c r="S668" s="3"/>
      <c r="T668" s="4"/>
      <c r="U668" s="4"/>
      <c r="V668" s="4"/>
      <c r="W668" s="4"/>
      <c r="X668" s="3"/>
      <c r="Y668" s="4"/>
      <c r="Z668" s="2"/>
      <c r="AA668" s="3"/>
      <c r="AB668" s="5"/>
      <c r="AC668" s="5"/>
      <c r="AD668" s="5"/>
      <c r="AE668" s="5"/>
      <c r="AF668" s="5"/>
      <c r="AG668" s="5"/>
      <c r="AH668" s="6"/>
      <c r="AI668" s="6"/>
      <c r="AJ668" s="7"/>
      <c r="AK668" s="7"/>
      <c r="AL668" s="7"/>
      <c r="AM668" s="7"/>
      <c r="AN668" s="7"/>
      <c r="AO668" s="12"/>
      <c r="AP668" s="12"/>
      <c r="AQ668" s="12"/>
      <c r="AR668" s="12"/>
      <c r="AS668" s="12"/>
      <c r="AT668" s="12"/>
      <c r="AU668" s="12"/>
      <c r="AV668" s="12"/>
      <c r="AW668" s="12"/>
      <c r="AX668" s="12"/>
      <c r="AY668" s="12"/>
      <c r="AZ668" s="8"/>
    </row>
    <row r="669" spans="1:52" s="21" customFormat="1" ht="16.5" x14ac:dyDescent="0.25">
      <c r="A669" s="159"/>
      <c r="B669" s="159"/>
      <c r="C669" s="159"/>
      <c r="D669" s="159"/>
      <c r="E669" s="159"/>
      <c r="F669" s="159"/>
      <c r="G669" s="218"/>
      <c r="H669" s="159"/>
      <c r="I669" s="159"/>
      <c r="J669" s="159"/>
      <c r="K669" s="218"/>
      <c r="L669" s="159"/>
      <c r="M669" s="159"/>
      <c r="N669" s="159"/>
      <c r="O669" s="2"/>
      <c r="P669" s="3"/>
      <c r="Q669" s="3"/>
      <c r="R669" s="3"/>
      <c r="S669" s="3"/>
      <c r="T669" s="4"/>
      <c r="U669" s="4"/>
      <c r="V669" s="4"/>
      <c r="W669" s="4"/>
      <c r="X669" s="3"/>
      <c r="Y669" s="4"/>
      <c r="Z669" s="2"/>
      <c r="AA669" s="3"/>
      <c r="AB669" s="5"/>
      <c r="AC669" s="5"/>
      <c r="AD669" s="5"/>
      <c r="AE669" s="5"/>
      <c r="AF669" s="5"/>
      <c r="AG669" s="5"/>
      <c r="AH669" s="6"/>
      <c r="AI669" s="6"/>
      <c r="AJ669" s="7"/>
      <c r="AK669" s="7"/>
      <c r="AL669" s="7"/>
      <c r="AM669" s="7"/>
      <c r="AN669" s="7"/>
      <c r="AO669" s="12"/>
      <c r="AP669" s="12"/>
      <c r="AQ669" s="12"/>
      <c r="AR669" s="12"/>
      <c r="AS669" s="12"/>
      <c r="AT669" s="12"/>
      <c r="AU669" s="12"/>
      <c r="AV669" s="12"/>
      <c r="AW669" s="12"/>
      <c r="AX669" s="12"/>
      <c r="AY669" s="12"/>
      <c r="AZ669" s="8"/>
    </row>
    <row r="670" spans="1:52" s="21" customFormat="1" ht="16.5" x14ac:dyDescent="0.25">
      <c r="A670" s="159"/>
      <c r="B670" s="159"/>
      <c r="C670" s="159"/>
      <c r="D670" s="159"/>
      <c r="E670" s="159"/>
      <c r="F670" s="159"/>
      <c r="G670" s="218"/>
      <c r="H670" s="159"/>
      <c r="I670" s="159"/>
      <c r="J670" s="159"/>
      <c r="K670" s="218"/>
      <c r="L670" s="159"/>
      <c r="M670" s="159"/>
      <c r="N670" s="159"/>
      <c r="O670" s="2"/>
      <c r="P670" s="3"/>
      <c r="Q670" s="3"/>
      <c r="R670" s="3"/>
      <c r="S670" s="3"/>
      <c r="T670" s="4"/>
      <c r="U670" s="4"/>
      <c r="V670" s="4"/>
      <c r="W670" s="4"/>
      <c r="X670" s="3"/>
      <c r="Y670" s="4"/>
      <c r="Z670" s="2"/>
      <c r="AA670" s="3"/>
      <c r="AB670" s="5"/>
      <c r="AC670" s="5"/>
      <c r="AD670" s="5"/>
      <c r="AE670" s="5"/>
      <c r="AF670" s="5"/>
      <c r="AG670" s="5"/>
      <c r="AH670" s="6"/>
      <c r="AI670" s="6"/>
      <c r="AJ670" s="7"/>
      <c r="AK670" s="7"/>
      <c r="AL670" s="7"/>
      <c r="AM670" s="7"/>
      <c r="AN670" s="7"/>
      <c r="AO670" s="12"/>
      <c r="AP670" s="12"/>
      <c r="AQ670" s="12"/>
      <c r="AR670" s="12"/>
      <c r="AS670" s="12"/>
      <c r="AT670" s="12"/>
      <c r="AU670" s="12"/>
      <c r="AV670" s="12"/>
      <c r="AW670" s="12"/>
      <c r="AX670" s="12"/>
      <c r="AY670" s="12"/>
      <c r="AZ670" s="8"/>
    </row>
    <row r="671" spans="1:52" s="21" customFormat="1" ht="16.5" x14ac:dyDescent="0.25">
      <c r="A671" s="159"/>
      <c r="B671" s="159"/>
      <c r="C671" s="159"/>
      <c r="D671" s="159"/>
      <c r="E671" s="159"/>
      <c r="F671" s="159"/>
      <c r="G671" s="218"/>
      <c r="H671" s="159"/>
      <c r="I671" s="159"/>
      <c r="J671" s="159"/>
      <c r="K671" s="218"/>
      <c r="L671" s="159"/>
      <c r="M671" s="159"/>
      <c r="N671" s="159"/>
      <c r="O671" s="2"/>
      <c r="P671" s="3"/>
      <c r="Q671" s="3"/>
      <c r="R671" s="3"/>
      <c r="S671" s="3"/>
      <c r="T671" s="4"/>
      <c r="U671" s="4"/>
      <c r="V671" s="4"/>
      <c r="W671" s="4"/>
      <c r="X671" s="3"/>
      <c r="Y671" s="4"/>
      <c r="Z671" s="2"/>
      <c r="AA671" s="3"/>
      <c r="AB671" s="5"/>
      <c r="AC671" s="5"/>
      <c r="AD671" s="5"/>
      <c r="AE671" s="5"/>
      <c r="AF671" s="5"/>
      <c r="AG671" s="5"/>
      <c r="AH671" s="6"/>
      <c r="AI671" s="6"/>
      <c r="AJ671" s="7"/>
      <c r="AK671" s="7"/>
      <c r="AL671" s="7"/>
      <c r="AM671" s="7"/>
      <c r="AN671" s="7"/>
      <c r="AO671" s="12"/>
      <c r="AP671" s="12"/>
      <c r="AQ671" s="12"/>
      <c r="AR671" s="12"/>
      <c r="AS671" s="12"/>
      <c r="AT671" s="12"/>
      <c r="AU671" s="12"/>
      <c r="AV671" s="12"/>
      <c r="AW671" s="12"/>
      <c r="AX671" s="12"/>
      <c r="AY671" s="12"/>
      <c r="AZ671" s="8"/>
    </row>
    <row r="672" spans="1:52" s="21" customFormat="1" ht="16.5" x14ac:dyDescent="0.25">
      <c r="A672" s="159"/>
      <c r="B672" s="159"/>
      <c r="C672" s="159"/>
      <c r="D672" s="159"/>
      <c r="E672" s="159"/>
      <c r="F672" s="159"/>
      <c r="G672" s="218"/>
      <c r="H672" s="159"/>
      <c r="I672" s="159"/>
      <c r="J672" s="159"/>
      <c r="K672" s="218"/>
      <c r="L672" s="159"/>
      <c r="M672" s="159"/>
      <c r="N672" s="159"/>
      <c r="O672" s="2"/>
      <c r="P672" s="3"/>
      <c r="Q672" s="3"/>
      <c r="R672" s="3"/>
      <c r="S672" s="3"/>
      <c r="T672" s="4"/>
      <c r="U672" s="4"/>
      <c r="V672" s="4"/>
      <c r="W672" s="4"/>
      <c r="X672" s="3"/>
      <c r="Y672" s="4"/>
      <c r="Z672" s="2"/>
      <c r="AA672" s="3"/>
      <c r="AB672" s="5"/>
      <c r="AC672" s="5"/>
      <c r="AD672" s="5"/>
      <c r="AE672" s="5"/>
      <c r="AF672" s="5"/>
      <c r="AG672" s="5"/>
      <c r="AH672" s="6"/>
      <c r="AI672" s="6"/>
      <c r="AJ672" s="7"/>
      <c r="AK672" s="7"/>
      <c r="AL672" s="7"/>
      <c r="AM672" s="7"/>
      <c r="AN672" s="7"/>
      <c r="AO672" s="12"/>
      <c r="AP672" s="12"/>
      <c r="AQ672" s="12"/>
      <c r="AR672" s="12"/>
      <c r="AS672" s="12"/>
      <c r="AT672" s="12"/>
      <c r="AU672" s="12"/>
      <c r="AV672" s="12"/>
      <c r="AW672" s="12"/>
      <c r="AX672" s="12"/>
      <c r="AY672" s="12"/>
      <c r="AZ672" s="8"/>
    </row>
    <row r="673" spans="1:52" s="21" customFormat="1" ht="16.5" x14ac:dyDescent="0.25">
      <c r="A673" s="159"/>
      <c r="B673" s="159"/>
      <c r="C673" s="159"/>
      <c r="D673" s="159"/>
      <c r="E673" s="159"/>
      <c r="F673" s="159"/>
      <c r="G673" s="218"/>
      <c r="H673" s="159"/>
      <c r="I673" s="159"/>
      <c r="J673" s="159"/>
      <c r="K673" s="218"/>
      <c r="L673" s="159"/>
      <c r="M673" s="159"/>
      <c r="N673" s="159"/>
      <c r="O673" s="2"/>
      <c r="P673" s="3"/>
      <c r="Q673" s="3"/>
      <c r="R673" s="3"/>
      <c r="S673" s="3"/>
      <c r="T673" s="4"/>
      <c r="U673" s="4"/>
      <c r="V673" s="4"/>
      <c r="W673" s="4"/>
      <c r="X673" s="3"/>
      <c r="Y673" s="4"/>
      <c r="Z673" s="2"/>
      <c r="AA673" s="3"/>
      <c r="AB673" s="5"/>
      <c r="AC673" s="5"/>
      <c r="AD673" s="5"/>
      <c r="AE673" s="5"/>
      <c r="AF673" s="5"/>
      <c r="AG673" s="5"/>
      <c r="AH673" s="6"/>
      <c r="AI673" s="6"/>
      <c r="AJ673" s="7"/>
      <c r="AK673" s="7"/>
      <c r="AL673" s="7"/>
      <c r="AM673" s="7"/>
      <c r="AN673" s="7"/>
      <c r="AO673" s="12"/>
      <c r="AP673" s="12"/>
      <c r="AQ673" s="12"/>
      <c r="AR673" s="12"/>
      <c r="AS673" s="12"/>
      <c r="AT673" s="12"/>
      <c r="AU673" s="12"/>
      <c r="AV673" s="12"/>
      <c r="AW673" s="12"/>
      <c r="AX673" s="12"/>
      <c r="AY673" s="12"/>
      <c r="AZ673" s="8"/>
    </row>
    <row r="674" spans="1:52" s="21" customFormat="1" ht="16.5" x14ac:dyDescent="0.25">
      <c r="A674" s="159"/>
      <c r="B674" s="159"/>
      <c r="C674" s="159"/>
      <c r="D674" s="159"/>
      <c r="E674" s="159"/>
      <c r="F674" s="159"/>
      <c r="G674" s="218"/>
      <c r="H674" s="159"/>
      <c r="I674" s="159"/>
      <c r="J674" s="159"/>
      <c r="K674" s="218"/>
      <c r="L674" s="159"/>
      <c r="M674" s="159"/>
      <c r="N674" s="159"/>
      <c r="O674" s="2"/>
      <c r="P674" s="3"/>
      <c r="Q674" s="3"/>
      <c r="R674" s="3"/>
      <c r="S674" s="3"/>
      <c r="T674" s="4"/>
      <c r="U674" s="4"/>
      <c r="V674" s="4"/>
      <c r="W674" s="4"/>
      <c r="X674" s="3"/>
      <c r="Y674" s="4"/>
      <c r="Z674" s="2"/>
      <c r="AA674" s="3"/>
      <c r="AB674" s="5"/>
      <c r="AC674" s="5"/>
      <c r="AD674" s="5"/>
      <c r="AE674" s="5"/>
      <c r="AF674" s="5"/>
      <c r="AG674" s="5"/>
      <c r="AH674" s="6"/>
      <c r="AI674" s="6"/>
      <c r="AJ674" s="7"/>
      <c r="AK674" s="7"/>
      <c r="AL674" s="7"/>
      <c r="AM674" s="7"/>
      <c r="AN674" s="7"/>
      <c r="AO674" s="12"/>
      <c r="AP674" s="12"/>
      <c r="AQ674" s="12"/>
      <c r="AR674" s="12"/>
      <c r="AS674" s="12"/>
      <c r="AT674" s="12"/>
      <c r="AU674" s="12"/>
      <c r="AV674" s="12"/>
      <c r="AW674" s="12"/>
      <c r="AX674" s="12"/>
      <c r="AY674" s="12"/>
      <c r="AZ674" s="8"/>
    </row>
    <row r="675" spans="1:52" s="21" customFormat="1" ht="16.5" x14ac:dyDescent="0.25">
      <c r="A675" s="159"/>
      <c r="B675" s="159"/>
      <c r="C675" s="159"/>
      <c r="D675" s="159"/>
      <c r="E675" s="159"/>
      <c r="F675" s="159"/>
      <c r="G675" s="218"/>
      <c r="H675" s="159"/>
      <c r="I675" s="159"/>
      <c r="J675" s="159"/>
      <c r="K675" s="218"/>
      <c r="L675" s="159"/>
      <c r="M675" s="159"/>
      <c r="N675" s="159"/>
      <c r="O675" s="2"/>
      <c r="P675" s="3"/>
      <c r="Q675" s="3"/>
      <c r="R675" s="3"/>
      <c r="S675" s="3"/>
      <c r="T675" s="4"/>
      <c r="U675" s="4"/>
      <c r="V675" s="4"/>
      <c r="W675" s="4"/>
      <c r="X675" s="3"/>
      <c r="Y675" s="4"/>
      <c r="Z675" s="2"/>
      <c r="AA675" s="3"/>
      <c r="AB675" s="5"/>
      <c r="AC675" s="5"/>
      <c r="AD675" s="5"/>
      <c r="AE675" s="5"/>
      <c r="AF675" s="5"/>
      <c r="AG675" s="5"/>
      <c r="AH675" s="6"/>
      <c r="AI675" s="6"/>
      <c r="AJ675" s="7"/>
      <c r="AK675" s="7"/>
      <c r="AL675" s="7"/>
      <c r="AM675" s="7"/>
      <c r="AN675" s="7"/>
      <c r="AO675" s="12"/>
      <c r="AP675" s="12"/>
      <c r="AQ675" s="12"/>
      <c r="AR675" s="12"/>
      <c r="AS675" s="12"/>
      <c r="AT675" s="12"/>
      <c r="AU675" s="12"/>
      <c r="AV675" s="12"/>
      <c r="AW675" s="12"/>
      <c r="AX675" s="12"/>
      <c r="AY675" s="12"/>
      <c r="AZ675" s="8"/>
    </row>
    <row r="676" spans="1:52" s="21" customFormat="1" ht="16.5" x14ac:dyDescent="0.25">
      <c r="A676" s="159"/>
      <c r="B676" s="159"/>
      <c r="C676" s="159"/>
      <c r="D676" s="159"/>
      <c r="E676" s="159"/>
      <c r="F676" s="159"/>
      <c r="G676" s="218"/>
      <c r="H676" s="159"/>
      <c r="I676" s="159"/>
      <c r="J676" s="159"/>
      <c r="K676" s="218"/>
      <c r="L676" s="159"/>
      <c r="M676" s="159"/>
      <c r="N676" s="159"/>
      <c r="O676" s="2"/>
      <c r="P676" s="3"/>
      <c r="Q676" s="3"/>
      <c r="R676" s="3"/>
      <c r="S676" s="3"/>
      <c r="T676" s="4"/>
      <c r="U676" s="4"/>
      <c r="V676" s="4"/>
      <c r="W676" s="4"/>
      <c r="X676" s="3"/>
      <c r="Y676" s="4"/>
      <c r="Z676" s="2"/>
      <c r="AA676" s="3"/>
      <c r="AB676" s="5"/>
      <c r="AC676" s="5"/>
      <c r="AD676" s="5"/>
      <c r="AE676" s="5"/>
      <c r="AF676" s="5"/>
      <c r="AG676" s="5"/>
      <c r="AH676" s="6"/>
      <c r="AI676" s="6"/>
      <c r="AJ676" s="7"/>
      <c r="AK676" s="7"/>
      <c r="AL676" s="7"/>
      <c r="AM676" s="7"/>
      <c r="AN676" s="7"/>
      <c r="AO676" s="12"/>
      <c r="AP676" s="12"/>
      <c r="AQ676" s="12"/>
      <c r="AR676" s="12"/>
      <c r="AS676" s="12"/>
      <c r="AT676" s="12"/>
      <c r="AU676" s="12"/>
      <c r="AV676" s="12"/>
      <c r="AW676" s="12"/>
      <c r="AX676" s="12"/>
      <c r="AY676" s="12"/>
      <c r="AZ676" s="8"/>
    </row>
    <row r="677" spans="1:52" s="21" customFormat="1" ht="16.5" x14ac:dyDescent="0.25">
      <c r="A677" s="159"/>
      <c r="B677" s="159"/>
      <c r="C677" s="159"/>
      <c r="D677" s="159"/>
      <c r="E677" s="159"/>
      <c r="F677" s="159"/>
      <c r="G677" s="218"/>
      <c r="H677" s="159"/>
      <c r="I677" s="159"/>
      <c r="J677" s="159"/>
      <c r="K677" s="218"/>
      <c r="L677" s="159"/>
      <c r="M677" s="159"/>
      <c r="N677" s="159"/>
      <c r="O677" s="2"/>
      <c r="P677" s="3"/>
      <c r="Q677" s="3"/>
      <c r="R677" s="3"/>
      <c r="S677" s="3"/>
      <c r="T677" s="4"/>
      <c r="U677" s="4"/>
      <c r="V677" s="4"/>
      <c r="W677" s="4"/>
      <c r="X677" s="3"/>
      <c r="Y677" s="4"/>
      <c r="Z677" s="2"/>
      <c r="AA677" s="3"/>
      <c r="AB677" s="5"/>
      <c r="AC677" s="5"/>
      <c r="AD677" s="5"/>
      <c r="AE677" s="5"/>
      <c r="AF677" s="5"/>
      <c r="AG677" s="5"/>
      <c r="AH677" s="6"/>
      <c r="AI677" s="6"/>
      <c r="AJ677" s="7"/>
      <c r="AK677" s="7"/>
      <c r="AL677" s="7"/>
      <c r="AM677" s="7"/>
      <c r="AN677" s="7"/>
      <c r="AO677" s="12"/>
      <c r="AP677" s="12"/>
      <c r="AQ677" s="12"/>
      <c r="AR677" s="12"/>
      <c r="AS677" s="12"/>
      <c r="AT677" s="12"/>
      <c r="AU677" s="12"/>
      <c r="AV677" s="12"/>
      <c r="AW677" s="12"/>
      <c r="AX677" s="12"/>
      <c r="AY677" s="12"/>
      <c r="AZ677" s="8"/>
    </row>
    <row r="678" spans="1:52" s="21" customFormat="1" ht="16.5" x14ac:dyDescent="0.25">
      <c r="A678" s="159"/>
      <c r="B678" s="159"/>
      <c r="C678" s="159"/>
      <c r="D678" s="159"/>
      <c r="E678" s="159"/>
      <c r="F678" s="159"/>
      <c r="G678" s="218"/>
      <c r="H678" s="159"/>
      <c r="I678" s="159"/>
      <c r="J678" s="159"/>
      <c r="K678" s="218"/>
      <c r="L678" s="159"/>
      <c r="M678" s="159"/>
      <c r="N678" s="159"/>
      <c r="O678" s="2"/>
      <c r="P678" s="3"/>
      <c r="Q678" s="3"/>
      <c r="R678" s="3"/>
      <c r="S678" s="3"/>
      <c r="T678" s="4"/>
      <c r="U678" s="4"/>
      <c r="V678" s="4"/>
      <c r="W678" s="4"/>
      <c r="X678" s="3"/>
      <c r="Y678" s="4"/>
      <c r="Z678" s="2"/>
      <c r="AA678" s="3"/>
      <c r="AB678" s="5"/>
      <c r="AC678" s="5"/>
      <c r="AD678" s="5"/>
      <c r="AE678" s="5"/>
      <c r="AF678" s="5"/>
      <c r="AG678" s="5"/>
      <c r="AH678" s="6"/>
      <c r="AI678" s="6"/>
      <c r="AJ678" s="7"/>
      <c r="AK678" s="7"/>
      <c r="AL678" s="7"/>
      <c r="AM678" s="7"/>
      <c r="AN678" s="7"/>
      <c r="AO678" s="12"/>
      <c r="AP678" s="12"/>
      <c r="AQ678" s="12"/>
      <c r="AR678" s="12"/>
      <c r="AS678" s="12"/>
      <c r="AT678" s="12"/>
      <c r="AU678" s="12"/>
      <c r="AV678" s="12"/>
      <c r="AW678" s="12"/>
      <c r="AX678" s="12"/>
      <c r="AY678" s="12"/>
      <c r="AZ678" s="8"/>
    </row>
    <row r="679" spans="1:52" s="21" customFormat="1" ht="16.5" x14ac:dyDescent="0.25">
      <c r="A679" s="159"/>
      <c r="B679" s="159"/>
      <c r="C679" s="159"/>
      <c r="D679" s="159"/>
      <c r="E679" s="159"/>
      <c r="F679" s="159"/>
      <c r="G679" s="218"/>
      <c r="H679" s="159"/>
      <c r="I679" s="159"/>
      <c r="J679" s="159"/>
      <c r="K679" s="218"/>
      <c r="L679" s="159"/>
      <c r="M679" s="159"/>
      <c r="N679" s="159"/>
      <c r="O679" s="2"/>
      <c r="P679" s="3"/>
      <c r="Q679" s="3"/>
      <c r="R679" s="3"/>
      <c r="S679" s="3"/>
      <c r="T679" s="4"/>
      <c r="U679" s="4"/>
      <c r="V679" s="4"/>
      <c r="W679" s="4"/>
      <c r="X679" s="3"/>
      <c r="Y679" s="4"/>
      <c r="Z679" s="2"/>
      <c r="AA679" s="3"/>
      <c r="AB679" s="5"/>
      <c r="AC679" s="5"/>
      <c r="AD679" s="5"/>
      <c r="AE679" s="5"/>
      <c r="AF679" s="5"/>
      <c r="AG679" s="5"/>
      <c r="AH679" s="6"/>
      <c r="AI679" s="6"/>
      <c r="AJ679" s="7"/>
      <c r="AK679" s="7"/>
      <c r="AL679" s="7"/>
      <c r="AM679" s="7"/>
      <c r="AN679" s="7"/>
      <c r="AO679" s="12"/>
      <c r="AP679" s="12"/>
      <c r="AQ679" s="12"/>
      <c r="AR679" s="12"/>
      <c r="AS679" s="12"/>
      <c r="AT679" s="12"/>
      <c r="AU679" s="12"/>
      <c r="AV679" s="12"/>
      <c r="AW679" s="12"/>
      <c r="AX679" s="12"/>
      <c r="AY679" s="12"/>
      <c r="AZ679" s="8"/>
    </row>
    <row r="680" spans="1:52" s="21" customFormat="1" ht="16.5" x14ac:dyDescent="0.25">
      <c r="A680" s="159"/>
      <c r="B680" s="159"/>
      <c r="C680" s="159"/>
      <c r="D680" s="159"/>
      <c r="E680" s="159"/>
      <c r="F680" s="159"/>
      <c r="G680" s="218"/>
      <c r="H680" s="159"/>
      <c r="I680" s="159"/>
      <c r="J680" s="159"/>
      <c r="K680" s="218"/>
      <c r="L680" s="159"/>
      <c r="M680" s="159"/>
      <c r="N680" s="159"/>
      <c r="O680" s="2"/>
      <c r="P680" s="3"/>
      <c r="Q680" s="3"/>
      <c r="R680" s="3"/>
      <c r="S680" s="3"/>
      <c r="T680" s="4"/>
      <c r="U680" s="4"/>
      <c r="V680" s="4"/>
      <c r="W680" s="4"/>
      <c r="X680" s="3"/>
      <c r="Y680" s="4"/>
      <c r="Z680" s="2"/>
      <c r="AA680" s="3"/>
      <c r="AB680" s="5"/>
      <c r="AC680" s="5"/>
      <c r="AD680" s="5"/>
      <c r="AE680" s="5"/>
      <c r="AF680" s="5"/>
      <c r="AG680" s="5"/>
      <c r="AH680" s="6"/>
      <c r="AI680" s="6"/>
      <c r="AJ680" s="7"/>
      <c r="AK680" s="7"/>
      <c r="AL680" s="7"/>
      <c r="AM680" s="7"/>
      <c r="AN680" s="7"/>
      <c r="AO680" s="12"/>
      <c r="AP680" s="12"/>
      <c r="AQ680" s="12"/>
      <c r="AR680" s="12"/>
      <c r="AS680" s="12"/>
      <c r="AT680" s="12"/>
      <c r="AU680" s="12"/>
      <c r="AV680" s="12"/>
      <c r="AW680" s="12"/>
      <c r="AX680" s="12"/>
      <c r="AY680" s="12"/>
      <c r="AZ680" s="8"/>
    </row>
    <row r="681" spans="1:52" s="21" customFormat="1" ht="16.5" x14ac:dyDescent="0.25">
      <c r="A681" s="159"/>
      <c r="B681" s="159"/>
      <c r="C681" s="159"/>
      <c r="D681" s="159"/>
      <c r="E681" s="159"/>
      <c r="F681" s="159"/>
      <c r="G681" s="218"/>
      <c r="H681" s="159"/>
      <c r="I681" s="159"/>
      <c r="J681" s="159"/>
      <c r="K681" s="218"/>
      <c r="L681" s="159"/>
      <c r="M681" s="159"/>
      <c r="N681" s="159"/>
      <c r="O681" s="2"/>
      <c r="P681" s="3"/>
      <c r="Q681" s="3"/>
      <c r="R681" s="3"/>
      <c r="S681" s="3"/>
      <c r="T681" s="4"/>
      <c r="U681" s="4"/>
      <c r="V681" s="4"/>
      <c r="W681" s="4"/>
      <c r="X681" s="3"/>
      <c r="Y681" s="4"/>
      <c r="Z681" s="2"/>
      <c r="AA681" s="3"/>
      <c r="AB681" s="5"/>
      <c r="AC681" s="5"/>
      <c r="AD681" s="5"/>
      <c r="AE681" s="5"/>
      <c r="AF681" s="5"/>
      <c r="AG681" s="5"/>
      <c r="AH681" s="6"/>
      <c r="AI681" s="6"/>
      <c r="AJ681" s="7"/>
      <c r="AK681" s="7"/>
      <c r="AL681" s="7"/>
      <c r="AM681" s="7"/>
      <c r="AN681" s="7"/>
      <c r="AO681" s="12"/>
      <c r="AP681" s="12"/>
      <c r="AQ681" s="12"/>
      <c r="AR681" s="12"/>
      <c r="AS681" s="12"/>
      <c r="AT681" s="12"/>
      <c r="AU681" s="12"/>
      <c r="AV681" s="12"/>
      <c r="AW681" s="12"/>
      <c r="AX681" s="12"/>
      <c r="AY681" s="12"/>
      <c r="AZ681" s="8"/>
    </row>
    <row r="682" spans="1:52" s="21" customFormat="1" ht="16.5" x14ac:dyDescent="0.25">
      <c r="A682" s="159"/>
      <c r="B682" s="159"/>
      <c r="C682" s="159"/>
      <c r="D682" s="159"/>
      <c r="E682" s="159"/>
      <c r="F682" s="159"/>
      <c r="G682" s="218"/>
      <c r="H682" s="159"/>
      <c r="I682" s="159"/>
      <c r="J682" s="159"/>
      <c r="K682" s="218"/>
      <c r="L682" s="159"/>
      <c r="M682" s="159"/>
      <c r="N682" s="159"/>
      <c r="O682" s="2"/>
      <c r="P682" s="3"/>
      <c r="Q682" s="3"/>
      <c r="R682" s="3"/>
      <c r="S682" s="3"/>
      <c r="T682" s="4"/>
      <c r="U682" s="4"/>
      <c r="V682" s="4"/>
      <c r="W682" s="4"/>
      <c r="X682" s="3"/>
      <c r="Y682" s="4"/>
      <c r="Z682" s="2"/>
      <c r="AA682" s="3"/>
      <c r="AB682" s="5"/>
      <c r="AC682" s="5"/>
      <c r="AD682" s="5"/>
      <c r="AE682" s="5"/>
      <c r="AF682" s="5"/>
      <c r="AG682" s="5"/>
      <c r="AH682" s="6"/>
      <c r="AI682" s="6"/>
      <c r="AJ682" s="7"/>
      <c r="AK682" s="7"/>
      <c r="AL682" s="7"/>
      <c r="AM682" s="7"/>
      <c r="AN682" s="7"/>
      <c r="AO682" s="12"/>
      <c r="AP682" s="12"/>
      <c r="AQ682" s="12"/>
      <c r="AR682" s="12"/>
      <c r="AS682" s="12"/>
      <c r="AT682" s="12"/>
      <c r="AU682" s="12"/>
      <c r="AV682" s="12"/>
      <c r="AW682" s="12"/>
      <c r="AX682" s="12"/>
      <c r="AY682" s="12"/>
      <c r="AZ682" s="8"/>
    </row>
    <row r="683" spans="1:52" s="21" customFormat="1" ht="16.5" x14ac:dyDescent="0.25">
      <c r="A683" s="159"/>
      <c r="B683" s="159"/>
      <c r="C683" s="159"/>
      <c r="D683" s="159"/>
      <c r="E683" s="159"/>
      <c r="F683" s="159"/>
      <c r="G683" s="218"/>
      <c r="H683" s="159"/>
      <c r="I683" s="159"/>
      <c r="J683" s="159"/>
      <c r="K683" s="218"/>
      <c r="L683" s="159"/>
      <c r="M683" s="159"/>
      <c r="N683" s="159"/>
      <c r="O683" s="2"/>
      <c r="P683" s="3"/>
      <c r="Q683" s="3"/>
      <c r="R683" s="3"/>
      <c r="S683" s="3"/>
      <c r="T683" s="4"/>
      <c r="U683" s="4"/>
      <c r="V683" s="4"/>
      <c r="W683" s="4"/>
      <c r="X683" s="3"/>
      <c r="Y683" s="4"/>
      <c r="Z683" s="2"/>
      <c r="AA683" s="3"/>
      <c r="AB683" s="5"/>
      <c r="AC683" s="5"/>
      <c r="AD683" s="5"/>
      <c r="AE683" s="5"/>
      <c r="AF683" s="5"/>
      <c r="AG683" s="5"/>
      <c r="AH683" s="6"/>
      <c r="AI683" s="6"/>
      <c r="AJ683" s="7"/>
      <c r="AK683" s="7"/>
      <c r="AL683" s="7"/>
      <c r="AM683" s="7"/>
      <c r="AN683" s="7"/>
      <c r="AO683" s="12"/>
      <c r="AP683" s="12"/>
      <c r="AQ683" s="12"/>
      <c r="AR683" s="12"/>
      <c r="AS683" s="12"/>
      <c r="AT683" s="12"/>
      <c r="AU683" s="12"/>
      <c r="AV683" s="12"/>
      <c r="AW683" s="12"/>
      <c r="AX683" s="12"/>
      <c r="AY683" s="12"/>
      <c r="AZ683" s="8"/>
    </row>
    <row r="684" spans="1:52" s="21" customFormat="1" ht="16.5" x14ac:dyDescent="0.25">
      <c r="A684" s="159"/>
      <c r="B684" s="159"/>
      <c r="C684" s="159"/>
      <c r="D684" s="159"/>
      <c r="E684" s="159"/>
      <c r="F684" s="159"/>
      <c r="G684" s="218"/>
      <c r="H684" s="159"/>
      <c r="I684" s="159"/>
      <c r="J684" s="159"/>
      <c r="K684" s="218"/>
      <c r="L684" s="159"/>
      <c r="M684" s="159"/>
      <c r="N684" s="159"/>
      <c r="O684" s="2"/>
      <c r="P684" s="3"/>
      <c r="Q684" s="3"/>
      <c r="R684" s="3"/>
      <c r="S684" s="3"/>
      <c r="T684" s="4"/>
      <c r="U684" s="4"/>
      <c r="V684" s="4"/>
      <c r="W684" s="4"/>
      <c r="X684" s="3"/>
      <c r="Y684" s="4"/>
      <c r="Z684" s="2"/>
      <c r="AA684" s="3"/>
      <c r="AB684" s="5"/>
      <c r="AC684" s="5"/>
      <c r="AD684" s="5"/>
      <c r="AE684" s="5"/>
      <c r="AF684" s="5"/>
      <c r="AG684" s="5"/>
      <c r="AH684" s="6"/>
      <c r="AI684" s="6"/>
      <c r="AJ684" s="7"/>
      <c r="AK684" s="7"/>
      <c r="AL684" s="7"/>
      <c r="AM684" s="7"/>
      <c r="AN684" s="7"/>
      <c r="AO684" s="12"/>
      <c r="AP684" s="12"/>
      <c r="AQ684" s="12"/>
      <c r="AR684" s="12"/>
      <c r="AS684" s="12"/>
      <c r="AT684" s="12"/>
      <c r="AU684" s="12"/>
      <c r="AV684" s="12"/>
      <c r="AW684" s="12"/>
      <c r="AX684" s="12"/>
      <c r="AY684" s="12"/>
      <c r="AZ684" s="8"/>
    </row>
    <row r="685" spans="1:52" s="21" customFormat="1" ht="16.5" x14ac:dyDescent="0.25">
      <c r="A685" s="159"/>
      <c r="B685" s="159"/>
      <c r="C685" s="159"/>
      <c r="D685" s="159"/>
      <c r="E685" s="159"/>
      <c r="F685" s="159"/>
      <c r="G685" s="218"/>
      <c r="H685" s="159"/>
      <c r="I685" s="159"/>
      <c r="J685" s="159"/>
      <c r="K685" s="218"/>
      <c r="L685" s="159"/>
      <c r="M685" s="159"/>
      <c r="N685" s="159"/>
      <c r="O685" s="2"/>
      <c r="P685" s="3"/>
      <c r="Q685" s="3"/>
      <c r="R685" s="3"/>
      <c r="S685" s="3"/>
      <c r="T685" s="4"/>
      <c r="U685" s="4"/>
      <c r="V685" s="4"/>
      <c r="W685" s="4"/>
      <c r="X685" s="3"/>
      <c r="Y685" s="4"/>
      <c r="Z685" s="2"/>
      <c r="AA685" s="3"/>
      <c r="AB685" s="5"/>
      <c r="AC685" s="5"/>
      <c r="AD685" s="5"/>
      <c r="AE685" s="5"/>
      <c r="AF685" s="5"/>
      <c r="AG685" s="5"/>
      <c r="AH685" s="6"/>
      <c r="AI685" s="6"/>
      <c r="AJ685" s="7"/>
      <c r="AK685" s="7"/>
      <c r="AL685" s="7"/>
      <c r="AM685" s="7"/>
      <c r="AN685" s="7"/>
      <c r="AO685" s="12"/>
      <c r="AP685" s="12"/>
      <c r="AQ685" s="12"/>
      <c r="AR685" s="12"/>
      <c r="AS685" s="12"/>
      <c r="AT685" s="12"/>
      <c r="AU685" s="12"/>
      <c r="AV685" s="12"/>
      <c r="AW685" s="12"/>
      <c r="AX685" s="12"/>
      <c r="AY685" s="12"/>
      <c r="AZ685" s="8"/>
    </row>
    <row r="686" spans="1:52" s="21" customFormat="1" ht="16.5" x14ac:dyDescent="0.25">
      <c r="A686" s="159"/>
      <c r="B686" s="159"/>
      <c r="C686" s="159"/>
      <c r="D686" s="159"/>
      <c r="E686" s="159"/>
      <c r="F686" s="159"/>
      <c r="G686" s="218"/>
      <c r="H686" s="159"/>
      <c r="I686" s="159"/>
      <c r="J686" s="159"/>
      <c r="K686" s="218"/>
      <c r="L686" s="159"/>
      <c r="M686" s="159"/>
      <c r="N686" s="159"/>
      <c r="O686" s="2"/>
      <c r="P686" s="3"/>
      <c r="Q686" s="3"/>
      <c r="R686" s="3"/>
      <c r="S686" s="3"/>
      <c r="T686" s="4"/>
      <c r="U686" s="4"/>
      <c r="V686" s="4"/>
      <c r="W686" s="4"/>
      <c r="X686" s="3"/>
      <c r="Y686" s="4"/>
      <c r="Z686" s="2"/>
      <c r="AA686" s="3"/>
      <c r="AB686" s="5"/>
      <c r="AC686" s="5"/>
      <c r="AD686" s="5"/>
      <c r="AE686" s="5"/>
      <c r="AF686" s="5"/>
      <c r="AG686" s="5"/>
      <c r="AH686" s="6"/>
      <c r="AI686" s="6"/>
      <c r="AJ686" s="7"/>
      <c r="AK686" s="7"/>
      <c r="AL686" s="7"/>
      <c r="AM686" s="7"/>
      <c r="AN686" s="7"/>
      <c r="AO686" s="12"/>
      <c r="AP686" s="12"/>
      <c r="AQ686" s="12"/>
      <c r="AR686" s="12"/>
      <c r="AS686" s="12"/>
      <c r="AT686" s="12"/>
      <c r="AU686" s="12"/>
      <c r="AV686" s="12"/>
      <c r="AW686" s="12"/>
      <c r="AX686" s="12"/>
      <c r="AY686" s="12"/>
      <c r="AZ686" s="8"/>
    </row>
    <row r="687" spans="1:52" s="21" customFormat="1" ht="16.5" x14ac:dyDescent="0.25">
      <c r="A687" s="159"/>
      <c r="B687" s="159"/>
      <c r="C687" s="159"/>
      <c r="D687" s="159"/>
      <c r="E687" s="159"/>
      <c r="F687" s="159"/>
      <c r="G687" s="218"/>
      <c r="H687" s="159"/>
      <c r="I687" s="159"/>
      <c r="J687" s="159"/>
      <c r="K687" s="218"/>
      <c r="L687" s="159"/>
      <c r="M687" s="159"/>
      <c r="N687" s="159"/>
      <c r="O687" s="2"/>
      <c r="P687" s="3"/>
      <c r="Q687" s="3"/>
      <c r="R687" s="3"/>
      <c r="S687" s="3"/>
      <c r="T687" s="4"/>
      <c r="U687" s="4"/>
      <c r="V687" s="4"/>
      <c r="W687" s="4"/>
      <c r="X687" s="3"/>
      <c r="Y687" s="4"/>
      <c r="Z687" s="2"/>
      <c r="AA687" s="3"/>
      <c r="AB687" s="5"/>
      <c r="AC687" s="5"/>
      <c r="AD687" s="5"/>
      <c r="AE687" s="5"/>
      <c r="AF687" s="5"/>
      <c r="AG687" s="5"/>
      <c r="AH687" s="6"/>
      <c r="AI687" s="6"/>
      <c r="AJ687" s="7"/>
      <c r="AK687" s="7"/>
      <c r="AL687" s="7"/>
      <c r="AM687" s="7"/>
      <c r="AN687" s="7"/>
      <c r="AO687" s="12"/>
      <c r="AP687" s="12"/>
      <c r="AQ687" s="12"/>
      <c r="AR687" s="12"/>
      <c r="AS687" s="12"/>
      <c r="AT687" s="12"/>
      <c r="AU687" s="12"/>
      <c r="AV687" s="12"/>
      <c r="AW687" s="12"/>
      <c r="AX687" s="12"/>
      <c r="AY687" s="12"/>
      <c r="AZ687" s="8"/>
    </row>
    <row r="688" spans="1:52" s="21" customFormat="1" ht="16.5" x14ac:dyDescent="0.25">
      <c r="A688" s="159"/>
      <c r="B688" s="159"/>
      <c r="C688" s="159"/>
      <c r="D688" s="159"/>
      <c r="E688" s="159"/>
      <c r="F688" s="159"/>
      <c r="G688" s="218"/>
      <c r="H688" s="159"/>
      <c r="I688" s="159"/>
      <c r="J688" s="159"/>
      <c r="K688" s="218"/>
      <c r="L688" s="159"/>
      <c r="M688" s="159"/>
      <c r="N688" s="159"/>
      <c r="O688" s="2"/>
      <c r="P688" s="3"/>
      <c r="Q688" s="3"/>
      <c r="R688" s="3"/>
      <c r="S688" s="3"/>
      <c r="T688" s="4"/>
      <c r="U688" s="4"/>
      <c r="V688" s="4"/>
      <c r="W688" s="4"/>
      <c r="X688" s="3"/>
      <c r="Y688" s="4"/>
      <c r="Z688" s="2"/>
      <c r="AA688" s="3"/>
      <c r="AB688" s="5"/>
      <c r="AC688" s="5"/>
      <c r="AD688" s="5"/>
      <c r="AE688" s="5"/>
      <c r="AF688" s="5"/>
      <c r="AG688" s="5"/>
      <c r="AH688" s="6"/>
      <c r="AI688" s="6"/>
      <c r="AJ688" s="7"/>
      <c r="AK688" s="7"/>
      <c r="AL688" s="7"/>
      <c r="AM688" s="7"/>
      <c r="AN688" s="7"/>
      <c r="AO688" s="12"/>
      <c r="AP688" s="12"/>
      <c r="AQ688" s="12"/>
      <c r="AR688" s="12"/>
      <c r="AS688" s="12"/>
      <c r="AT688" s="12"/>
      <c r="AU688" s="12"/>
      <c r="AV688" s="12"/>
      <c r="AW688" s="12"/>
      <c r="AX688" s="12"/>
      <c r="AY688" s="12"/>
      <c r="AZ688" s="8"/>
    </row>
    <row r="689" spans="1:52" s="21" customFormat="1" ht="16.5" x14ac:dyDescent="0.25">
      <c r="A689" s="159"/>
      <c r="B689" s="159"/>
      <c r="C689" s="159"/>
      <c r="D689" s="159"/>
      <c r="E689" s="159"/>
      <c r="F689" s="159"/>
      <c r="G689" s="218"/>
      <c r="H689" s="159"/>
      <c r="I689" s="159"/>
      <c r="J689" s="159"/>
      <c r="K689" s="218"/>
      <c r="L689" s="159"/>
      <c r="M689" s="159"/>
      <c r="N689" s="159"/>
      <c r="O689" s="2"/>
      <c r="P689" s="3"/>
      <c r="Q689" s="3"/>
      <c r="R689" s="3"/>
      <c r="S689" s="3"/>
      <c r="T689" s="4"/>
      <c r="U689" s="4"/>
      <c r="V689" s="4"/>
      <c r="W689" s="4"/>
      <c r="X689" s="3"/>
      <c r="Y689" s="4"/>
      <c r="Z689" s="2"/>
      <c r="AA689" s="3"/>
      <c r="AB689" s="5"/>
      <c r="AC689" s="5"/>
      <c r="AD689" s="5"/>
      <c r="AE689" s="5"/>
      <c r="AF689" s="5"/>
      <c r="AG689" s="5"/>
      <c r="AH689" s="6"/>
      <c r="AI689" s="6"/>
      <c r="AJ689" s="7"/>
      <c r="AK689" s="7"/>
      <c r="AL689" s="7"/>
      <c r="AM689" s="7"/>
      <c r="AN689" s="7"/>
      <c r="AO689" s="12"/>
      <c r="AP689" s="12"/>
      <c r="AQ689" s="12"/>
      <c r="AR689" s="12"/>
      <c r="AS689" s="12"/>
      <c r="AT689" s="12"/>
      <c r="AU689" s="12"/>
      <c r="AV689" s="12"/>
      <c r="AW689" s="12"/>
      <c r="AX689" s="12"/>
      <c r="AY689" s="12"/>
      <c r="AZ689" s="8"/>
    </row>
    <row r="690" spans="1:52" s="21" customFormat="1" ht="16.5" x14ac:dyDescent="0.25">
      <c r="A690" s="159"/>
      <c r="B690" s="159"/>
      <c r="C690" s="159"/>
      <c r="D690" s="159"/>
      <c r="E690" s="159"/>
      <c r="F690" s="159"/>
      <c r="G690" s="218"/>
      <c r="H690" s="159"/>
      <c r="I690" s="159"/>
      <c r="J690" s="159"/>
      <c r="K690" s="218"/>
      <c r="L690" s="159"/>
      <c r="M690" s="159"/>
      <c r="N690" s="159"/>
      <c r="O690" s="2"/>
      <c r="P690" s="3"/>
      <c r="Q690" s="3"/>
      <c r="R690" s="3"/>
      <c r="S690" s="3"/>
      <c r="T690" s="4"/>
      <c r="U690" s="4"/>
      <c r="V690" s="4"/>
      <c r="W690" s="4"/>
      <c r="X690" s="3"/>
      <c r="Y690" s="4"/>
      <c r="Z690" s="2"/>
      <c r="AA690" s="3"/>
      <c r="AB690" s="5"/>
      <c r="AC690" s="5"/>
      <c r="AD690" s="5"/>
      <c r="AE690" s="5"/>
      <c r="AF690" s="5"/>
      <c r="AG690" s="5"/>
      <c r="AH690" s="6"/>
      <c r="AI690" s="6"/>
      <c r="AJ690" s="7"/>
      <c r="AK690" s="7"/>
      <c r="AL690" s="7"/>
      <c r="AM690" s="7"/>
      <c r="AN690" s="7"/>
      <c r="AO690" s="12"/>
      <c r="AP690" s="12"/>
      <c r="AQ690" s="12"/>
      <c r="AR690" s="12"/>
      <c r="AS690" s="12"/>
      <c r="AT690" s="12"/>
      <c r="AU690" s="12"/>
      <c r="AV690" s="12"/>
      <c r="AW690" s="12"/>
      <c r="AX690" s="12"/>
      <c r="AY690" s="12"/>
      <c r="AZ690" s="8"/>
    </row>
    <row r="691" spans="1:52" s="21" customFormat="1" ht="16.5" x14ac:dyDescent="0.25">
      <c r="A691" s="159"/>
      <c r="B691" s="159"/>
      <c r="C691" s="159"/>
      <c r="D691" s="159"/>
      <c r="E691" s="159"/>
      <c r="F691" s="159"/>
      <c r="G691" s="218"/>
      <c r="H691" s="159"/>
      <c r="I691" s="159"/>
      <c r="J691" s="159"/>
      <c r="K691" s="218"/>
      <c r="L691" s="159"/>
      <c r="M691" s="159"/>
      <c r="N691" s="159"/>
      <c r="O691" s="2"/>
      <c r="P691" s="3"/>
      <c r="Q691" s="3"/>
      <c r="R691" s="3"/>
      <c r="S691" s="3"/>
      <c r="T691" s="4"/>
      <c r="U691" s="4"/>
      <c r="V691" s="4"/>
      <c r="W691" s="4"/>
      <c r="X691" s="3"/>
      <c r="Y691" s="4"/>
      <c r="Z691" s="2"/>
      <c r="AA691" s="3"/>
      <c r="AB691" s="5"/>
      <c r="AC691" s="5"/>
      <c r="AD691" s="5"/>
      <c r="AE691" s="5"/>
      <c r="AF691" s="5"/>
      <c r="AG691" s="5"/>
      <c r="AH691" s="6"/>
      <c r="AI691" s="6"/>
      <c r="AJ691" s="7"/>
      <c r="AK691" s="7"/>
      <c r="AL691" s="7"/>
      <c r="AM691" s="7"/>
      <c r="AN691" s="7"/>
      <c r="AO691" s="12"/>
      <c r="AP691" s="12"/>
      <c r="AQ691" s="12"/>
      <c r="AR691" s="12"/>
      <c r="AS691" s="12"/>
      <c r="AT691" s="12"/>
      <c r="AU691" s="12"/>
      <c r="AV691" s="12"/>
      <c r="AW691" s="12"/>
      <c r="AX691" s="12"/>
      <c r="AY691" s="12"/>
      <c r="AZ691" s="8"/>
    </row>
    <row r="692" spans="1:52" s="21" customFormat="1" ht="16.5" x14ac:dyDescent="0.25">
      <c r="A692" s="159"/>
      <c r="B692" s="159"/>
      <c r="C692" s="159"/>
      <c r="D692" s="159"/>
      <c r="E692" s="159"/>
      <c r="F692" s="159"/>
      <c r="G692" s="218"/>
      <c r="H692" s="159"/>
      <c r="I692" s="159"/>
      <c r="J692" s="159"/>
      <c r="K692" s="218"/>
      <c r="L692" s="159"/>
      <c r="M692" s="159"/>
      <c r="N692" s="159"/>
      <c r="O692" s="2"/>
      <c r="P692" s="3"/>
      <c r="Q692" s="3"/>
      <c r="R692" s="3"/>
      <c r="S692" s="3"/>
      <c r="T692" s="4"/>
      <c r="U692" s="4"/>
      <c r="V692" s="4"/>
      <c r="W692" s="4"/>
      <c r="X692" s="3"/>
      <c r="Y692" s="4"/>
      <c r="Z692" s="2"/>
      <c r="AA692" s="3"/>
      <c r="AB692" s="5"/>
      <c r="AC692" s="5"/>
      <c r="AD692" s="5"/>
      <c r="AE692" s="5"/>
      <c r="AF692" s="5"/>
      <c r="AG692" s="5"/>
      <c r="AH692" s="6"/>
      <c r="AI692" s="6"/>
      <c r="AJ692" s="7"/>
      <c r="AK692" s="7"/>
      <c r="AL692" s="7"/>
      <c r="AM692" s="7"/>
      <c r="AN692" s="7"/>
      <c r="AO692" s="12"/>
      <c r="AP692" s="12"/>
      <c r="AQ692" s="12"/>
      <c r="AR692" s="12"/>
      <c r="AS692" s="12"/>
      <c r="AT692" s="12"/>
      <c r="AU692" s="12"/>
      <c r="AV692" s="12"/>
      <c r="AW692" s="12"/>
      <c r="AX692" s="12"/>
      <c r="AY692" s="12"/>
      <c r="AZ692" s="8"/>
    </row>
    <row r="693" spans="1:52" s="21" customFormat="1" ht="16.5" x14ac:dyDescent="0.25">
      <c r="A693" s="159"/>
      <c r="B693" s="159"/>
      <c r="C693" s="159"/>
      <c r="D693" s="159"/>
      <c r="E693" s="159"/>
      <c r="F693" s="159"/>
      <c r="G693" s="218"/>
      <c r="H693" s="159"/>
      <c r="I693" s="159"/>
      <c r="J693" s="159"/>
      <c r="K693" s="218"/>
      <c r="L693" s="159"/>
      <c r="M693" s="159"/>
      <c r="N693" s="159"/>
      <c r="O693" s="2"/>
      <c r="P693" s="3"/>
      <c r="Q693" s="3"/>
      <c r="R693" s="3"/>
      <c r="S693" s="3"/>
      <c r="T693" s="4"/>
      <c r="U693" s="4"/>
      <c r="V693" s="4"/>
      <c r="W693" s="4"/>
      <c r="X693" s="3"/>
      <c r="Y693" s="4"/>
      <c r="Z693" s="2"/>
      <c r="AA693" s="3"/>
      <c r="AB693" s="5"/>
      <c r="AC693" s="5"/>
      <c r="AD693" s="5"/>
      <c r="AE693" s="5"/>
      <c r="AF693" s="5"/>
      <c r="AG693" s="5"/>
      <c r="AH693" s="6"/>
      <c r="AI693" s="6"/>
      <c r="AJ693" s="7"/>
      <c r="AK693" s="7"/>
      <c r="AL693" s="7"/>
      <c r="AM693" s="7"/>
      <c r="AN693" s="7"/>
      <c r="AO693" s="12"/>
      <c r="AP693" s="12"/>
      <c r="AQ693" s="12"/>
      <c r="AR693" s="12"/>
      <c r="AS693" s="12"/>
      <c r="AT693" s="12"/>
      <c r="AU693" s="12"/>
      <c r="AV693" s="12"/>
      <c r="AW693" s="12"/>
      <c r="AX693" s="12"/>
      <c r="AY693" s="12"/>
      <c r="AZ693" s="8"/>
    </row>
    <row r="694" spans="1:52" s="21" customFormat="1" ht="16.5" x14ac:dyDescent="0.25">
      <c r="A694" s="159"/>
      <c r="B694" s="159"/>
      <c r="C694" s="159"/>
      <c r="D694" s="159"/>
      <c r="E694" s="159"/>
      <c r="F694" s="159"/>
      <c r="G694" s="218"/>
      <c r="H694" s="159"/>
      <c r="I694" s="159"/>
      <c r="J694" s="159"/>
      <c r="K694" s="218"/>
      <c r="L694" s="159"/>
      <c r="M694" s="159"/>
      <c r="N694" s="159"/>
      <c r="O694" s="2"/>
      <c r="P694" s="3"/>
      <c r="Q694" s="3"/>
      <c r="R694" s="3"/>
      <c r="S694" s="3"/>
      <c r="T694" s="4"/>
      <c r="U694" s="4"/>
      <c r="V694" s="4"/>
      <c r="W694" s="4"/>
      <c r="X694" s="3"/>
      <c r="Y694" s="4"/>
      <c r="Z694" s="2"/>
      <c r="AA694" s="3"/>
      <c r="AB694" s="5"/>
      <c r="AC694" s="5"/>
      <c r="AD694" s="5"/>
      <c r="AE694" s="5"/>
      <c r="AF694" s="5"/>
      <c r="AG694" s="5"/>
      <c r="AH694" s="6"/>
      <c r="AI694" s="6"/>
      <c r="AJ694" s="7"/>
      <c r="AK694" s="7"/>
      <c r="AL694" s="7"/>
      <c r="AM694" s="7"/>
      <c r="AN694" s="7"/>
      <c r="AO694" s="12"/>
      <c r="AP694" s="12"/>
      <c r="AQ694" s="12"/>
      <c r="AR694" s="12"/>
      <c r="AS694" s="12"/>
      <c r="AT694" s="12"/>
      <c r="AU694" s="12"/>
      <c r="AV694" s="12"/>
      <c r="AW694" s="12"/>
      <c r="AX694" s="12"/>
      <c r="AY694" s="12"/>
      <c r="AZ694" s="8"/>
    </row>
    <row r="695" spans="1:52" s="21" customFormat="1" ht="16.5" x14ac:dyDescent="0.25">
      <c r="A695" s="159"/>
      <c r="B695" s="159"/>
      <c r="C695" s="159"/>
      <c r="D695" s="159"/>
      <c r="E695" s="159"/>
      <c r="F695" s="159"/>
      <c r="G695" s="218"/>
      <c r="H695" s="159"/>
      <c r="I695" s="159"/>
      <c r="J695" s="159"/>
      <c r="K695" s="218"/>
      <c r="L695" s="159"/>
      <c r="M695" s="159"/>
      <c r="N695" s="159"/>
      <c r="O695" s="2"/>
      <c r="P695" s="3"/>
      <c r="Q695" s="3"/>
      <c r="R695" s="3"/>
      <c r="S695" s="3"/>
      <c r="T695" s="4"/>
      <c r="U695" s="4"/>
      <c r="V695" s="4"/>
      <c r="W695" s="4"/>
      <c r="X695" s="3"/>
      <c r="Y695" s="4"/>
      <c r="Z695" s="2"/>
      <c r="AA695" s="3"/>
      <c r="AB695" s="5"/>
      <c r="AC695" s="5"/>
      <c r="AD695" s="5"/>
      <c r="AE695" s="5"/>
      <c r="AF695" s="5"/>
      <c r="AG695" s="5"/>
      <c r="AH695" s="6"/>
      <c r="AI695" s="6"/>
      <c r="AJ695" s="7"/>
      <c r="AK695" s="7"/>
      <c r="AL695" s="7"/>
      <c r="AM695" s="7"/>
      <c r="AN695" s="7"/>
      <c r="AO695" s="12"/>
      <c r="AP695" s="12"/>
      <c r="AQ695" s="12"/>
      <c r="AR695" s="12"/>
      <c r="AS695" s="12"/>
      <c r="AT695" s="12"/>
      <c r="AU695" s="12"/>
      <c r="AV695" s="12"/>
      <c r="AW695" s="12"/>
      <c r="AX695" s="12"/>
      <c r="AY695" s="12"/>
      <c r="AZ695" s="8"/>
    </row>
    <row r="696" spans="1:52" s="21" customFormat="1" ht="16.5" x14ac:dyDescent="0.25">
      <c r="A696" s="159"/>
      <c r="B696" s="159"/>
      <c r="C696" s="159"/>
      <c r="D696" s="159"/>
      <c r="E696" s="159"/>
      <c r="F696" s="159"/>
      <c r="G696" s="218"/>
      <c r="H696" s="159"/>
      <c r="I696" s="159"/>
      <c r="J696" s="159"/>
      <c r="K696" s="218"/>
      <c r="L696" s="159"/>
      <c r="M696" s="159"/>
      <c r="N696" s="159"/>
      <c r="O696" s="2"/>
      <c r="P696" s="3"/>
      <c r="Q696" s="3"/>
      <c r="R696" s="3"/>
      <c r="S696" s="3"/>
      <c r="T696" s="4"/>
      <c r="U696" s="4"/>
      <c r="V696" s="4"/>
      <c r="W696" s="4"/>
      <c r="X696" s="3"/>
      <c r="Y696" s="4"/>
      <c r="Z696" s="2"/>
      <c r="AA696" s="3"/>
      <c r="AB696" s="5"/>
      <c r="AC696" s="5"/>
      <c r="AD696" s="5"/>
      <c r="AE696" s="5"/>
      <c r="AF696" s="5"/>
      <c r="AG696" s="5"/>
      <c r="AH696" s="6"/>
      <c r="AI696" s="6"/>
      <c r="AJ696" s="7"/>
      <c r="AK696" s="7"/>
      <c r="AL696" s="7"/>
      <c r="AM696" s="7"/>
      <c r="AN696" s="7"/>
      <c r="AO696" s="12"/>
      <c r="AP696" s="12"/>
      <c r="AQ696" s="12"/>
      <c r="AR696" s="12"/>
      <c r="AS696" s="12"/>
      <c r="AT696" s="12"/>
      <c r="AU696" s="12"/>
      <c r="AV696" s="12"/>
      <c r="AW696" s="12"/>
      <c r="AX696" s="12"/>
      <c r="AY696" s="12"/>
      <c r="AZ696" s="8"/>
    </row>
    <row r="697" spans="1:52" s="21" customFormat="1" ht="16.5" x14ac:dyDescent="0.25">
      <c r="A697" s="159"/>
      <c r="B697" s="159"/>
      <c r="C697" s="159"/>
      <c r="D697" s="159"/>
      <c r="E697" s="159"/>
      <c r="F697" s="159"/>
      <c r="G697" s="218"/>
      <c r="H697" s="159"/>
      <c r="I697" s="159"/>
      <c r="J697" s="159"/>
      <c r="K697" s="218"/>
      <c r="L697" s="159"/>
      <c r="M697" s="159"/>
      <c r="N697" s="159"/>
      <c r="O697" s="2"/>
      <c r="P697" s="3"/>
      <c r="Q697" s="3"/>
      <c r="R697" s="3"/>
      <c r="S697" s="3"/>
      <c r="T697" s="4"/>
      <c r="U697" s="4"/>
      <c r="V697" s="4"/>
      <c r="W697" s="4"/>
      <c r="X697" s="3"/>
      <c r="Y697" s="4"/>
      <c r="Z697" s="2"/>
      <c r="AA697" s="3"/>
      <c r="AB697" s="5"/>
      <c r="AC697" s="5"/>
      <c r="AD697" s="5"/>
      <c r="AE697" s="5"/>
      <c r="AF697" s="5"/>
      <c r="AG697" s="5"/>
      <c r="AH697" s="6"/>
      <c r="AI697" s="6"/>
      <c r="AJ697" s="7"/>
      <c r="AK697" s="7"/>
      <c r="AL697" s="7"/>
      <c r="AM697" s="7"/>
      <c r="AN697" s="7"/>
      <c r="AO697" s="12"/>
      <c r="AP697" s="12"/>
      <c r="AQ697" s="12"/>
      <c r="AR697" s="12"/>
      <c r="AS697" s="12"/>
      <c r="AT697" s="12"/>
      <c r="AU697" s="12"/>
      <c r="AV697" s="12"/>
      <c r="AW697" s="12"/>
      <c r="AX697" s="12"/>
      <c r="AY697" s="12"/>
      <c r="AZ697" s="8"/>
    </row>
    <row r="698" spans="1:52" s="21" customFormat="1" ht="16.5" x14ac:dyDescent="0.25">
      <c r="A698" s="159"/>
      <c r="B698" s="159"/>
      <c r="C698" s="159"/>
      <c r="D698" s="159"/>
      <c r="E698" s="159"/>
      <c r="F698" s="159"/>
      <c r="G698" s="218"/>
      <c r="H698" s="159"/>
      <c r="I698" s="159"/>
      <c r="J698" s="159"/>
      <c r="K698" s="218"/>
      <c r="L698" s="159"/>
      <c r="M698" s="159"/>
      <c r="N698" s="159"/>
      <c r="O698" s="2"/>
      <c r="P698" s="3"/>
      <c r="Q698" s="3"/>
      <c r="R698" s="3"/>
      <c r="S698" s="3"/>
      <c r="T698" s="4"/>
      <c r="U698" s="4"/>
      <c r="V698" s="4"/>
      <c r="W698" s="4"/>
      <c r="X698" s="3"/>
      <c r="Y698" s="4"/>
      <c r="Z698" s="2"/>
      <c r="AA698" s="3"/>
      <c r="AB698" s="5"/>
      <c r="AC698" s="5"/>
      <c r="AD698" s="5"/>
      <c r="AE698" s="5"/>
      <c r="AF698" s="5"/>
      <c r="AG698" s="5"/>
      <c r="AH698" s="6"/>
      <c r="AI698" s="6"/>
      <c r="AJ698" s="7"/>
      <c r="AK698" s="7"/>
      <c r="AL698" s="7"/>
      <c r="AM698" s="7"/>
      <c r="AN698" s="7"/>
      <c r="AO698" s="12"/>
      <c r="AP698" s="12"/>
      <c r="AQ698" s="12"/>
      <c r="AR698" s="12"/>
      <c r="AS698" s="12"/>
      <c r="AT698" s="12"/>
      <c r="AU698" s="12"/>
      <c r="AV698" s="12"/>
      <c r="AW698" s="12"/>
      <c r="AX698" s="12"/>
      <c r="AY698" s="12"/>
      <c r="AZ698" s="8"/>
    </row>
    <row r="699" spans="1:52" s="21" customFormat="1" ht="16.5" x14ac:dyDescent="0.25">
      <c r="A699" s="159"/>
      <c r="B699" s="159"/>
      <c r="C699" s="159"/>
      <c r="D699" s="159"/>
      <c r="E699" s="159"/>
      <c r="F699" s="159"/>
      <c r="G699" s="218"/>
      <c r="H699" s="159"/>
      <c r="I699" s="159"/>
      <c r="J699" s="159"/>
      <c r="K699" s="218"/>
      <c r="L699" s="159"/>
      <c r="M699" s="159"/>
      <c r="N699" s="159"/>
      <c r="O699" s="2"/>
      <c r="P699" s="3"/>
      <c r="Q699" s="3"/>
      <c r="R699" s="3"/>
      <c r="S699" s="3"/>
      <c r="T699" s="4"/>
      <c r="U699" s="4"/>
      <c r="V699" s="4"/>
      <c r="W699" s="4"/>
      <c r="X699" s="3"/>
      <c r="Y699" s="4"/>
      <c r="Z699" s="2"/>
      <c r="AA699" s="3"/>
      <c r="AB699" s="5"/>
      <c r="AC699" s="5"/>
      <c r="AD699" s="5"/>
      <c r="AE699" s="5"/>
      <c r="AF699" s="5"/>
      <c r="AG699" s="5"/>
      <c r="AH699" s="6"/>
      <c r="AI699" s="6"/>
      <c r="AJ699" s="7"/>
      <c r="AK699" s="7"/>
      <c r="AL699" s="7"/>
      <c r="AM699" s="7"/>
      <c r="AN699" s="7"/>
      <c r="AO699" s="12"/>
      <c r="AP699" s="12"/>
      <c r="AQ699" s="12"/>
      <c r="AR699" s="12"/>
      <c r="AS699" s="12"/>
      <c r="AT699" s="12"/>
      <c r="AU699" s="12"/>
      <c r="AV699" s="12"/>
      <c r="AW699" s="12"/>
      <c r="AX699" s="12"/>
      <c r="AY699" s="12"/>
      <c r="AZ699" s="8"/>
    </row>
    <row r="700" spans="1:52" s="21" customFormat="1" ht="16.5" x14ac:dyDescent="0.25">
      <c r="A700" s="159"/>
      <c r="B700" s="159"/>
      <c r="C700" s="159"/>
      <c r="D700" s="159"/>
      <c r="E700" s="159"/>
      <c r="F700" s="159"/>
      <c r="G700" s="218"/>
      <c r="H700" s="159"/>
      <c r="I700" s="159"/>
      <c r="J700" s="159"/>
      <c r="K700" s="218"/>
      <c r="L700" s="159"/>
      <c r="M700" s="159"/>
      <c r="N700" s="159"/>
      <c r="O700" s="2"/>
      <c r="P700" s="3"/>
      <c r="Q700" s="3"/>
      <c r="R700" s="3"/>
      <c r="S700" s="3"/>
      <c r="T700" s="4"/>
      <c r="U700" s="4"/>
      <c r="V700" s="4"/>
      <c r="W700" s="4"/>
      <c r="X700" s="3"/>
      <c r="Y700" s="4"/>
      <c r="Z700" s="2"/>
      <c r="AA700" s="3"/>
      <c r="AB700" s="5"/>
      <c r="AC700" s="5"/>
      <c r="AD700" s="5"/>
      <c r="AE700" s="5"/>
      <c r="AF700" s="5"/>
      <c r="AG700" s="5"/>
      <c r="AH700" s="6"/>
      <c r="AI700" s="6"/>
      <c r="AJ700" s="7"/>
      <c r="AK700" s="7"/>
      <c r="AL700" s="7"/>
      <c r="AM700" s="7"/>
      <c r="AN700" s="7"/>
      <c r="AO700" s="12"/>
      <c r="AP700" s="12"/>
      <c r="AQ700" s="12"/>
      <c r="AR700" s="12"/>
      <c r="AS700" s="12"/>
      <c r="AT700" s="12"/>
      <c r="AU700" s="12"/>
      <c r="AV700" s="12"/>
      <c r="AW700" s="12"/>
      <c r="AX700" s="12"/>
      <c r="AY700" s="12"/>
      <c r="AZ700" s="8"/>
    </row>
    <row r="701" spans="1:52" s="21" customFormat="1" ht="16.5" x14ac:dyDescent="0.25">
      <c r="A701" s="159"/>
      <c r="B701" s="159"/>
      <c r="C701" s="159"/>
      <c r="D701" s="159"/>
      <c r="E701" s="159"/>
      <c r="F701" s="159"/>
      <c r="G701" s="218"/>
      <c r="H701" s="159"/>
      <c r="I701" s="159"/>
      <c r="J701" s="159"/>
      <c r="K701" s="218"/>
      <c r="L701" s="159"/>
      <c r="M701" s="159"/>
      <c r="N701" s="159"/>
      <c r="O701" s="2"/>
      <c r="P701" s="3"/>
      <c r="Q701" s="3"/>
      <c r="R701" s="3"/>
      <c r="S701" s="3"/>
      <c r="T701" s="4"/>
      <c r="U701" s="4"/>
      <c r="V701" s="4"/>
      <c r="W701" s="4"/>
      <c r="X701" s="3"/>
      <c r="Y701" s="4"/>
      <c r="Z701" s="2"/>
      <c r="AA701" s="3"/>
      <c r="AB701" s="5"/>
      <c r="AC701" s="5"/>
      <c r="AD701" s="5"/>
      <c r="AE701" s="5"/>
      <c r="AF701" s="5"/>
      <c r="AG701" s="5"/>
      <c r="AH701" s="6"/>
      <c r="AI701" s="6"/>
      <c r="AJ701" s="7"/>
      <c r="AK701" s="7"/>
      <c r="AL701" s="7"/>
      <c r="AM701" s="7"/>
      <c r="AN701" s="7"/>
      <c r="AO701" s="12"/>
      <c r="AP701" s="12"/>
      <c r="AQ701" s="12"/>
      <c r="AR701" s="12"/>
      <c r="AS701" s="12"/>
      <c r="AT701" s="12"/>
      <c r="AU701" s="12"/>
      <c r="AV701" s="12"/>
      <c r="AW701" s="12"/>
      <c r="AX701" s="12"/>
      <c r="AY701" s="12"/>
      <c r="AZ701" s="8"/>
    </row>
    <row r="702" spans="1:52" s="21" customFormat="1" ht="16.5" x14ac:dyDescent="0.25">
      <c r="A702" s="159"/>
      <c r="B702" s="159"/>
      <c r="C702" s="159"/>
      <c r="D702" s="159"/>
      <c r="E702" s="159"/>
      <c r="F702" s="159"/>
      <c r="G702" s="218"/>
      <c r="H702" s="159"/>
      <c r="I702" s="159"/>
      <c r="J702" s="159"/>
      <c r="K702" s="218"/>
      <c r="L702" s="159"/>
      <c r="M702" s="159"/>
      <c r="N702" s="159"/>
      <c r="O702" s="2"/>
      <c r="P702" s="3"/>
      <c r="Q702" s="3"/>
      <c r="R702" s="3"/>
      <c r="S702" s="3"/>
      <c r="T702" s="4"/>
      <c r="U702" s="4"/>
      <c r="V702" s="4"/>
      <c r="W702" s="4"/>
      <c r="X702" s="3"/>
      <c r="Y702" s="4"/>
      <c r="Z702" s="2"/>
      <c r="AA702" s="3"/>
      <c r="AB702" s="5"/>
      <c r="AC702" s="5"/>
      <c r="AD702" s="5"/>
      <c r="AE702" s="5"/>
      <c r="AF702" s="5"/>
      <c r="AG702" s="5"/>
      <c r="AH702" s="6"/>
      <c r="AI702" s="6"/>
      <c r="AJ702" s="7"/>
      <c r="AK702" s="7"/>
      <c r="AL702" s="7"/>
      <c r="AM702" s="7"/>
      <c r="AN702" s="7"/>
      <c r="AO702" s="12"/>
      <c r="AP702" s="12"/>
      <c r="AQ702" s="12"/>
      <c r="AR702" s="12"/>
      <c r="AS702" s="12"/>
      <c r="AT702" s="12"/>
      <c r="AU702" s="12"/>
      <c r="AV702" s="12"/>
      <c r="AW702" s="12"/>
      <c r="AX702" s="12"/>
      <c r="AY702" s="12"/>
      <c r="AZ702" s="8"/>
    </row>
    <row r="703" spans="1:52" s="21" customFormat="1" ht="16.5" x14ac:dyDescent="0.25">
      <c r="A703" s="159"/>
      <c r="B703" s="159"/>
      <c r="C703" s="159"/>
      <c r="D703" s="159"/>
      <c r="E703" s="159"/>
      <c r="F703" s="159"/>
      <c r="G703" s="218"/>
      <c r="H703" s="159"/>
      <c r="I703" s="159"/>
      <c r="J703" s="159"/>
      <c r="K703" s="218"/>
      <c r="L703" s="159"/>
      <c r="M703" s="159"/>
      <c r="N703" s="159"/>
      <c r="O703" s="2"/>
      <c r="P703" s="3"/>
      <c r="Q703" s="3"/>
      <c r="R703" s="3"/>
      <c r="S703" s="3"/>
      <c r="T703" s="4"/>
      <c r="U703" s="4"/>
      <c r="V703" s="4"/>
      <c r="W703" s="4"/>
      <c r="X703" s="3"/>
      <c r="Y703" s="4"/>
      <c r="Z703" s="2"/>
      <c r="AA703" s="3"/>
      <c r="AB703" s="5"/>
      <c r="AC703" s="5"/>
      <c r="AD703" s="5"/>
      <c r="AE703" s="5"/>
      <c r="AF703" s="5"/>
      <c r="AG703" s="5"/>
      <c r="AH703" s="6"/>
      <c r="AI703" s="6"/>
      <c r="AJ703" s="7"/>
      <c r="AK703" s="7"/>
      <c r="AL703" s="7"/>
      <c r="AM703" s="7"/>
      <c r="AN703" s="7"/>
      <c r="AO703" s="12"/>
      <c r="AP703" s="12"/>
      <c r="AQ703" s="12"/>
      <c r="AR703" s="12"/>
      <c r="AS703" s="12"/>
      <c r="AT703" s="12"/>
      <c r="AU703" s="12"/>
      <c r="AV703" s="12"/>
      <c r="AW703" s="12"/>
      <c r="AX703" s="12"/>
      <c r="AY703" s="12"/>
      <c r="AZ703" s="8"/>
    </row>
    <row r="704" spans="1:52" s="21" customFormat="1" ht="16.5" x14ac:dyDescent="0.25">
      <c r="A704" s="159"/>
      <c r="B704" s="159"/>
      <c r="C704" s="159"/>
      <c r="D704" s="159"/>
      <c r="E704" s="159"/>
      <c r="F704" s="159"/>
      <c r="G704" s="218"/>
      <c r="H704" s="159"/>
      <c r="I704" s="159"/>
      <c r="J704" s="159"/>
      <c r="K704" s="218"/>
      <c r="L704" s="159"/>
      <c r="M704" s="159"/>
      <c r="N704" s="159"/>
      <c r="O704" s="2"/>
      <c r="P704" s="3"/>
      <c r="Q704" s="3"/>
      <c r="R704" s="3"/>
      <c r="S704" s="3"/>
      <c r="T704" s="4"/>
      <c r="U704" s="4"/>
      <c r="V704" s="4"/>
      <c r="W704" s="4"/>
      <c r="X704" s="3"/>
      <c r="Y704" s="4"/>
      <c r="Z704" s="2"/>
      <c r="AA704" s="3"/>
      <c r="AB704" s="5"/>
      <c r="AC704" s="5"/>
      <c r="AD704" s="5"/>
      <c r="AE704" s="5"/>
      <c r="AF704" s="5"/>
      <c r="AG704" s="5"/>
      <c r="AH704" s="6"/>
      <c r="AI704" s="6"/>
      <c r="AJ704" s="7"/>
      <c r="AK704" s="7"/>
      <c r="AL704" s="7"/>
      <c r="AM704" s="7"/>
      <c r="AN704" s="7"/>
      <c r="AO704" s="12"/>
      <c r="AP704" s="12"/>
      <c r="AQ704" s="12"/>
      <c r="AR704" s="12"/>
      <c r="AS704" s="12"/>
      <c r="AT704" s="12"/>
      <c r="AU704" s="12"/>
      <c r="AV704" s="12"/>
      <c r="AW704" s="12"/>
      <c r="AX704" s="12"/>
      <c r="AY704" s="12"/>
      <c r="AZ704" s="8"/>
    </row>
    <row r="705" spans="1:52" s="21" customFormat="1" ht="16.5" x14ac:dyDescent="0.25">
      <c r="A705" s="159"/>
      <c r="B705" s="159"/>
      <c r="C705" s="159"/>
      <c r="D705" s="159"/>
      <c r="E705" s="159"/>
      <c r="F705" s="159"/>
      <c r="G705" s="218"/>
      <c r="H705" s="159"/>
      <c r="I705" s="159"/>
      <c r="J705" s="159"/>
      <c r="K705" s="218"/>
      <c r="L705" s="159"/>
      <c r="M705" s="159"/>
      <c r="N705" s="159"/>
      <c r="O705" s="2"/>
      <c r="P705" s="3"/>
      <c r="Q705" s="3"/>
      <c r="R705" s="3"/>
      <c r="S705" s="3"/>
      <c r="T705" s="4"/>
      <c r="U705" s="4"/>
      <c r="V705" s="4"/>
      <c r="W705" s="4"/>
      <c r="X705" s="3"/>
      <c r="Y705" s="4"/>
      <c r="Z705" s="2"/>
      <c r="AA705" s="3"/>
      <c r="AB705" s="5"/>
      <c r="AC705" s="5"/>
      <c r="AD705" s="5"/>
      <c r="AE705" s="5"/>
      <c r="AF705" s="5"/>
      <c r="AG705" s="5"/>
      <c r="AH705" s="6"/>
      <c r="AI705" s="6"/>
      <c r="AJ705" s="7"/>
      <c r="AK705" s="7"/>
      <c r="AL705" s="7"/>
      <c r="AM705" s="7"/>
      <c r="AN705" s="7"/>
      <c r="AO705" s="12"/>
      <c r="AP705" s="12"/>
      <c r="AQ705" s="12"/>
      <c r="AR705" s="12"/>
      <c r="AS705" s="12"/>
      <c r="AT705" s="12"/>
      <c r="AU705" s="12"/>
      <c r="AV705" s="12"/>
      <c r="AW705" s="12"/>
      <c r="AX705" s="12"/>
      <c r="AY705" s="12"/>
      <c r="AZ705" s="8"/>
    </row>
    <row r="706" spans="1:52" s="21" customFormat="1" ht="16.5" x14ac:dyDescent="0.25">
      <c r="A706" s="159"/>
      <c r="B706" s="159"/>
      <c r="C706" s="159"/>
      <c r="D706" s="159"/>
      <c r="E706" s="159"/>
      <c r="F706" s="159"/>
      <c r="G706" s="218"/>
      <c r="H706" s="159"/>
      <c r="I706" s="159"/>
      <c r="J706" s="159"/>
      <c r="K706" s="218"/>
      <c r="L706" s="159"/>
      <c r="M706" s="159"/>
      <c r="N706" s="159"/>
      <c r="O706" s="2"/>
      <c r="P706" s="3"/>
      <c r="Q706" s="3"/>
      <c r="R706" s="3"/>
      <c r="S706" s="3"/>
      <c r="T706" s="4"/>
      <c r="U706" s="4"/>
      <c r="V706" s="4"/>
      <c r="W706" s="4"/>
      <c r="X706" s="3"/>
      <c r="Y706" s="4"/>
      <c r="Z706" s="2"/>
      <c r="AA706" s="3"/>
      <c r="AB706" s="5"/>
      <c r="AC706" s="5"/>
      <c r="AD706" s="5"/>
      <c r="AE706" s="5"/>
      <c r="AF706" s="5"/>
      <c r="AG706" s="5"/>
      <c r="AH706" s="6"/>
      <c r="AI706" s="6"/>
      <c r="AJ706" s="7"/>
      <c r="AK706" s="7"/>
      <c r="AL706" s="7"/>
      <c r="AM706" s="7"/>
      <c r="AN706" s="7"/>
      <c r="AO706" s="12"/>
      <c r="AP706" s="12"/>
      <c r="AQ706" s="12"/>
      <c r="AR706" s="12"/>
      <c r="AS706" s="12"/>
      <c r="AT706" s="12"/>
      <c r="AU706" s="12"/>
      <c r="AV706" s="12"/>
      <c r="AW706" s="12"/>
      <c r="AX706" s="12"/>
      <c r="AY706" s="12"/>
      <c r="AZ706" s="8"/>
    </row>
    <row r="707" spans="1:52" s="21" customFormat="1" ht="16.5" x14ac:dyDescent="0.25">
      <c r="A707" s="159"/>
      <c r="B707" s="159"/>
      <c r="C707" s="159"/>
      <c r="D707" s="159"/>
      <c r="E707" s="159"/>
      <c r="F707" s="159"/>
      <c r="G707" s="218"/>
      <c r="H707" s="159"/>
      <c r="I707" s="159"/>
      <c r="J707" s="159"/>
      <c r="K707" s="218"/>
      <c r="L707" s="159"/>
      <c r="M707" s="159"/>
      <c r="N707" s="159"/>
      <c r="O707" s="2"/>
      <c r="P707" s="3"/>
      <c r="Q707" s="3"/>
      <c r="R707" s="3"/>
      <c r="S707" s="3"/>
      <c r="T707" s="4"/>
      <c r="U707" s="4"/>
      <c r="V707" s="4"/>
      <c r="W707" s="4"/>
      <c r="X707" s="3"/>
      <c r="Y707" s="4"/>
      <c r="Z707" s="2"/>
      <c r="AA707" s="3"/>
      <c r="AB707" s="5"/>
      <c r="AC707" s="5"/>
      <c r="AD707" s="5"/>
      <c r="AE707" s="5"/>
      <c r="AF707" s="5"/>
      <c r="AG707" s="5"/>
      <c r="AH707" s="6"/>
      <c r="AI707" s="6"/>
      <c r="AJ707" s="7"/>
      <c r="AK707" s="7"/>
      <c r="AL707" s="7"/>
      <c r="AM707" s="7"/>
      <c r="AN707" s="7"/>
      <c r="AO707" s="12"/>
      <c r="AP707" s="12"/>
      <c r="AQ707" s="12"/>
      <c r="AR707" s="12"/>
      <c r="AS707" s="12"/>
      <c r="AT707" s="12"/>
      <c r="AU707" s="12"/>
      <c r="AV707" s="12"/>
      <c r="AW707" s="12"/>
      <c r="AX707" s="12"/>
      <c r="AY707" s="12"/>
      <c r="AZ707" s="8"/>
    </row>
    <row r="708" spans="1:52" s="21" customFormat="1" ht="16.5" x14ac:dyDescent="0.25">
      <c r="A708" s="159"/>
      <c r="B708" s="159"/>
      <c r="C708" s="159"/>
      <c r="D708" s="159"/>
      <c r="E708" s="159"/>
      <c r="F708" s="159"/>
      <c r="G708" s="218"/>
      <c r="H708" s="159"/>
      <c r="I708" s="159"/>
      <c r="J708" s="159"/>
      <c r="K708" s="218"/>
      <c r="L708" s="159"/>
      <c r="M708" s="159"/>
      <c r="N708" s="159"/>
      <c r="O708" s="2"/>
      <c r="P708" s="3"/>
      <c r="Q708" s="3"/>
      <c r="R708" s="3"/>
      <c r="S708" s="3"/>
      <c r="T708" s="4"/>
      <c r="U708" s="4"/>
      <c r="V708" s="4"/>
      <c r="W708" s="4"/>
      <c r="X708" s="3"/>
      <c r="Y708" s="4"/>
      <c r="Z708" s="2"/>
      <c r="AA708" s="3"/>
      <c r="AB708" s="5"/>
      <c r="AC708" s="5"/>
      <c r="AD708" s="5"/>
      <c r="AE708" s="5"/>
      <c r="AF708" s="5"/>
      <c r="AG708" s="5"/>
      <c r="AH708" s="6"/>
      <c r="AI708" s="6"/>
      <c r="AJ708" s="7"/>
      <c r="AK708" s="7"/>
      <c r="AL708" s="7"/>
      <c r="AM708" s="7"/>
      <c r="AN708" s="7"/>
      <c r="AO708" s="12"/>
      <c r="AP708" s="12"/>
      <c r="AQ708" s="12"/>
      <c r="AR708" s="12"/>
      <c r="AS708" s="12"/>
      <c r="AT708" s="12"/>
      <c r="AU708" s="12"/>
      <c r="AV708" s="12"/>
      <c r="AW708" s="12"/>
      <c r="AX708" s="12"/>
      <c r="AY708" s="12"/>
      <c r="AZ708" s="8"/>
    </row>
    <row r="709" spans="1:52" s="21" customFormat="1" ht="16.5" x14ac:dyDescent="0.25">
      <c r="A709" s="159"/>
      <c r="B709" s="159"/>
      <c r="C709" s="159"/>
      <c r="D709" s="159"/>
      <c r="E709" s="159"/>
      <c r="F709" s="159"/>
      <c r="G709" s="218"/>
      <c r="H709" s="159"/>
      <c r="I709" s="159"/>
      <c r="J709" s="159"/>
      <c r="K709" s="218"/>
      <c r="L709" s="159"/>
      <c r="M709" s="159"/>
      <c r="N709" s="159"/>
      <c r="O709" s="2"/>
      <c r="P709" s="3"/>
      <c r="Q709" s="3"/>
      <c r="R709" s="3"/>
      <c r="S709" s="3"/>
      <c r="T709" s="4"/>
      <c r="U709" s="4"/>
      <c r="V709" s="4"/>
      <c r="W709" s="4"/>
      <c r="X709" s="3"/>
      <c r="Y709" s="4"/>
      <c r="Z709" s="2"/>
      <c r="AA709" s="3"/>
      <c r="AB709" s="5"/>
      <c r="AC709" s="5"/>
      <c r="AD709" s="5"/>
      <c r="AE709" s="5"/>
      <c r="AF709" s="5"/>
      <c r="AG709" s="5"/>
      <c r="AH709" s="6"/>
      <c r="AI709" s="6"/>
      <c r="AJ709" s="7"/>
      <c r="AK709" s="7"/>
      <c r="AL709" s="7"/>
      <c r="AM709" s="7"/>
      <c r="AN709" s="7"/>
      <c r="AO709" s="12"/>
      <c r="AP709" s="12"/>
      <c r="AQ709" s="12"/>
      <c r="AR709" s="12"/>
      <c r="AS709" s="12"/>
      <c r="AT709" s="12"/>
      <c r="AU709" s="12"/>
      <c r="AV709" s="12"/>
      <c r="AW709" s="12"/>
      <c r="AX709" s="12"/>
      <c r="AY709" s="12"/>
      <c r="AZ709" s="8"/>
    </row>
    <row r="710" spans="1:52" s="21" customFormat="1" ht="16.5" x14ac:dyDescent="0.25">
      <c r="A710" s="159"/>
      <c r="B710" s="159"/>
      <c r="C710" s="159"/>
      <c r="D710" s="159"/>
      <c r="E710" s="159"/>
      <c r="F710" s="159"/>
      <c r="G710" s="218"/>
      <c r="H710" s="159"/>
      <c r="I710" s="159"/>
      <c r="J710" s="159"/>
      <c r="K710" s="218"/>
      <c r="L710" s="159"/>
      <c r="M710" s="159"/>
      <c r="N710" s="159"/>
      <c r="O710" s="2"/>
      <c r="P710" s="3"/>
      <c r="Q710" s="3"/>
      <c r="R710" s="3"/>
      <c r="S710" s="3"/>
      <c r="T710" s="4"/>
      <c r="U710" s="4"/>
      <c r="V710" s="4"/>
      <c r="W710" s="4"/>
      <c r="X710" s="3"/>
      <c r="Y710" s="4"/>
      <c r="Z710" s="2"/>
      <c r="AA710" s="3"/>
      <c r="AB710" s="5"/>
      <c r="AC710" s="5"/>
      <c r="AD710" s="5"/>
      <c r="AE710" s="5"/>
      <c r="AF710" s="5"/>
      <c r="AG710" s="5"/>
      <c r="AH710" s="6"/>
      <c r="AI710" s="6"/>
      <c r="AJ710" s="7"/>
      <c r="AK710" s="7"/>
      <c r="AL710" s="7"/>
      <c r="AM710" s="7"/>
      <c r="AN710" s="7"/>
      <c r="AO710" s="12"/>
      <c r="AP710" s="12"/>
      <c r="AQ710" s="12"/>
      <c r="AR710" s="12"/>
      <c r="AS710" s="12"/>
      <c r="AT710" s="12"/>
      <c r="AU710" s="12"/>
      <c r="AV710" s="12"/>
      <c r="AW710" s="12"/>
      <c r="AX710" s="12"/>
      <c r="AY710" s="12"/>
      <c r="AZ710" s="8"/>
    </row>
    <row r="711" spans="1:52" s="21" customFormat="1" ht="16.5" x14ac:dyDescent="0.25">
      <c r="A711" s="159"/>
      <c r="B711" s="159"/>
      <c r="C711" s="159"/>
      <c r="D711" s="159"/>
      <c r="E711" s="159"/>
      <c r="F711" s="159"/>
      <c r="G711" s="218"/>
      <c r="H711" s="159"/>
      <c r="I711" s="159"/>
      <c r="J711" s="159"/>
      <c r="K711" s="218"/>
      <c r="L711" s="159"/>
      <c r="M711" s="159"/>
      <c r="N711" s="159"/>
      <c r="O711" s="2"/>
      <c r="P711" s="3"/>
      <c r="Q711" s="3"/>
      <c r="R711" s="3"/>
      <c r="S711" s="3"/>
      <c r="T711" s="4"/>
      <c r="U711" s="4"/>
      <c r="V711" s="4"/>
      <c r="W711" s="4"/>
      <c r="X711" s="3"/>
      <c r="Y711" s="4"/>
      <c r="Z711" s="2"/>
      <c r="AA711" s="3"/>
      <c r="AB711" s="5"/>
      <c r="AC711" s="5"/>
      <c r="AD711" s="5"/>
      <c r="AE711" s="5"/>
      <c r="AF711" s="5"/>
      <c r="AG711" s="5"/>
      <c r="AH711" s="6"/>
      <c r="AI711" s="6"/>
      <c r="AJ711" s="7"/>
      <c r="AK711" s="7"/>
      <c r="AL711" s="7"/>
      <c r="AM711" s="7"/>
      <c r="AN711" s="7"/>
      <c r="AO711" s="12"/>
      <c r="AP711" s="12"/>
      <c r="AQ711" s="12"/>
      <c r="AR711" s="12"/>
      <c r="AS711" s="12"/>
      <c r="AT711" s="12"/>
      <c r="AU711" s="12"/>
      <c r="AV711" s="12"/>
      <c r="AW711" s="12"/>
      <c r="AX711" s="12"/>
      <c r="AY711" s="12"/>
      <c r="AZ711" s="8"/>
    </row>
    <row r="712" spans="1:52" s="21" customFormat="1" ht="16.5" x14ac:dyDescent="0.25">
      <c r="A712" s="159"/>
      <c r="B712" s="159"/>
      <c r="C712" s="159"/>
      <c r="D712" s="159"/>
      <c r="E712" s="159"/>
      <c r="F712" s="159"/>
      <c r="G712" s="218"/>
      <c r="H712" s="159"/>
      <c r="I712" s="159"/>
      <c r="J712" s="159"/>
      <c r="K712" s="218"/>
      <c r="L712" s="159"/>
      <c r="M712" s="159"/>
      <c r="N712" s="159"/>
      <c r="O712" s="2"/>
      <c r="P712" s="3"/>
      <c r="Q712" s="3"/>
      <c r="R712" s="3"/>
      <c r="S712" s="3"/>
      <c r="T712" s="4"/>
      <c r="U712" s="4"/>
      <c r="V712" s="4"/>
      <c r="W712" s="4"/>
      <c r="X712" s="3"/>
      <c r="Y712" s="4"/>
      <c r="Z712" s="2"/>
      <c r="AA712" s="3"/>
      <c r="AB712" s="5"/>
      <c r="AC712" s="5"/>
      <c r="AD712" s="5"/>
      <c r="AE712" s="5"/>
      <c r="AF712" s="5"/>
      <c r="AG712" s="5"/>
      <c r="AH712" s="6"/>
      <c r="AI712" s="6"/>
      <c r="AJ712" s="7"/>
      <c r="AK712" s="7"/>
      <c r="AL712" s="7"/>
      <c r="AM712" s="7"/>
      <c r="AN712" s="7"/>
      <c r="AO712" s="12"/>
      <c r="AP712" s="12"/>
      <c r="AQ712" s="12"/>
      <c r="AR712" s="12"/>
      <c r="AS712" s="12"/>
      <c r="AT712" s="12"/>
      <c r="AU712" s="12"/>
      <c r="AV712" s="12"/>
      <c r="AW712" s="12"/>
      <c r="AX712" s="12"/>
      <c r="AY712" s="12"/>
      <c r="AZ712" s="8"/>
    </row>
    <row r="713" spans="1:52" s="21" customFormat="1" ht="16.5" x14ac:dyDescent="0.25">
      <c r="A713" s="159"/>
      <c r="B713" s="159"/>
      <c r="C713" s="159"/>
      <c r="D713" s="159"/>
      <c r="E713" s="159"/>
      <c r="F713" s="159"/>
      <c r="G713" s="218"/>
      <c r="H713" s="159"/>
      <c r="I713" s="159"/>
      <c r="J713" s="159"/>
      <c r="K713" s="218"/>
      <c r="L713" s="159"/>
      <c r="M713" s="159"/>
      <c r="N713" s="159"/>
      <c r="O713" s="2"/>
      <c r="P713" s="3"/>
      <c r="Q713" s="3"/>
      <c r="R713" s="3"/>
      <c r="S713" s="3"/>
      <c r="T713" s="4"/>
      <c r="U713" s="4"/>
      <c r="V713" s="4"/>
      <c r="W713" s="4"/>
      <c r="X713" s="3"/>
      <c r="Y713" s="4"/>
      <c r="Z713" s="2"/>
      <c r="AA713" s="3"/>
      <c r="AB713" s="5"/>
      <c r="AC713" s="5"/>
      <c r="AD713" s="5"/>
      <c r="AE713" s="5"/>
      <c r="AF713" s="5"/>
      <c r="AG713" s="5"/>
      <c r="AH713" s="6"/>
      <c r="AI713" s="6"/>
      <c r="AJ713" s="7"/>
      <c r="AK713" s="7"/>
      <c r="AL713" s="7"/>
      <c r="AM713" s="7"/>
      <c r="AN713" s="7"/>
      <c r="AO713" s="12"/>
      <c r="AP713" s="12"/>
      <c r="AQ713" s="12"/>
      <c r="AR713" s="12"/>
      <c r="AS713" s="12"/>
      <c r="AT713" s="12"/>
      <c r="AU713" s="12"/>
      <c r="AV713" s="12"/>
      <c r="AW713" s="12"/>
      <c r="AX713" s="12"/>
      <c r="AY713" s="12"/>
      <c r="AZ713" s="8"/>
    </row>
    <row r="714" spans="1:52" s="21" customFormat="1" ht="16.5" x14ac:dyDescent="0.25">
      <c r="A714" s="159"/>
      <c r="B714" s="159"/>
      <c r="C714" s="159"/>
      <c r="D714" s="159"/>
      <c r="E714" s="159"/>
      <c r="F714" s="159"/>
      <c r="G714" s="218"/>
      <c r="H714" s="159"/>
      <c r="I714" s="159"/>
      <c r="J714" s="159"/>
      <c r="K714" s="218"/>
      <c r="L714" s="159"/>
      <c r="M714" s="159"/>
      <c r="N714" s="159"/>
      <c r="O714" s="2"/>
      <c r="P714" s="3"/>
      <c r="Q714" s="3"/>
      <c r="R714" s="3"/>
      <c r="S714" s="3"/>
      <c r="T714" s="4"/>
      <c r="U714" s="4"/>
      <c r="V714" s="4"/>
      <c r="W714" s="4"/>
      <c r="X714" s="3"/>
      <c r="Y714" s="4"/>
      <c r="Z714" s="2"/>
      <c r="AA714" s="3"/>
      <c r="AB714" s="5"/>
      <c r="AC714" s="5"/>
      <c r="AD714" s="5"/>
      <c r="AE714" s="5"/>
      <c r="AF714" s="5"/>
      <c r="AG714" s="5"/>
      <c r="AH714" s="6"/>
      <c r="AI714" s="6"/>
      <c r="AJ714" s="7"/>
      <c r="AK714" s="7"/>
      <c r="AL714" s="7"/>
      <c r="AM714" s="7"/>
      <c r="AN714" s="7"/>
      <c r="AO714" s="12"/>
      <c r="AP714" s="12"/>
      <c r="AQ714" s="12"/>
      <c r="AR714" s="12"/>
      <c r="AS714" s="12"/>
      <c r="AT714" s="12"/>
      <c r="AU714" s="12"/>
      <c r="AV714" s="12"/>
      <c r="AW714" s="12"/>
      <c r="AX714" s="12"/>
      <c r="AY714" s="12"/>
      <c r="AZ714" s="8"/>
    </row>
    <row r="715" spans="1:52" s="21" customFormat="1" ht="16.5" x14ac:dyDescent="0.25">
      <c r="A715" s="159"/>
      <c r="B715" s="159"/>
      <c r="C715" s="159"/>
      <c r="D715" s="159"/>
      <c r="E715" s="159"/>
      <c r="F715" s="159"/>
      <c r="G715" s="218"/>
      <c r="H715" s="159"/>
      <c r="I715" s="159"/>
      <c r="J715" s="159"/>
      <c r="K715" s="218"/>
      <c r="L715" s="159"/>
      <c r="M715" s="159"/>
      <c r="N715" s="159"/>
      <c r="O715" s="2"/>
      <c r="P715" s="3"/>
      <c r="Q715" s="3"/>
      <c r="R715" s="3"/>
      <c r="S715" s="3"/>
      <c r="T715" s="4"/>
      <c r="U715" s="4"/>
      <c r="V715" s="4"/>
      <c r="W715" s="4"/>
      <c r="X715" s="3"/>
      <c r="Y715" s="4"/>
      <c r="Z715" s="2"/>
      <c r="AA715" s="3"/>
      <c r="AB715" s="5"/>
      <c r="AC715" s="5"/>
      <c r="AD715" s="5"/>
      <c r="AE715" s="5"/>
      <c r="AF715" s="5"/>
      <c r="AG715" s="5"/>
      <c r="AH715" s="6"/>
      <c r="AI715" s="6"/>
      <c r="AJ715" s="7"/>
      <c r="AK715" s="7"/>
      <c r="AL715" s="7"/>
      <c r="AM715" s="7"/>
      <c r="AN715" s="7"/>
      <c r="AO715" s="12"/>
      <c r="AP715" s="12"/>
      <c r="AQ715" s="12"/>
      <c r="AR715" s="12"/>
      <c r="AS715" s="12"/>
      <c r="AT715" s="12"/>
      <c r="AU715" s="12"/>
      <c r="AV715" s="12"/>
      <c r="AW715" s="12"/>
      <c r="AX715" s="12"/>
      <c r="AY715" s="12"/>
      <c r="AZ715" s="8"/>
    </row>
    <row r="716" spans="1:52" s="21" customFormat="1" ht="16.5" x14ac:dyDescent="0.25">
      <c r="A716" s="159"/>
      <c r="B716" s="159"/>
      <c r="C716" s="159"/>
      <c r="D716" s="159"/>
      <c r="E716" s="159"/>
      <c r="F716" s="159"/>
      <c r="G716" s="218"/>
      <c r="H716" s="159"/>
      <c r="I716" s="159"/>
      <c r="J716" s="159"/>
      <c r="K716" s="218"/>
      <c r="L716" s="159"/>
      <c r="M716" s="159"/>
      <c r="N716" s="159"/>
      <c r="O716" s="2"/>
      <c r="P716" s="3"/>
      <c r="Q716" s="3"/>
      <c r="R716" s="3"/>
      <c r="S716" s="3"/>
      <c r="T716" s="4"/>
      <c r="U716" s="4"/>
      <c r="V716" s="4"/>
      <c r="W716" s="4"/>
      <c r="X716" s="3"/>
      <c r="Y716" s="4"/>
      <c r="Z716" s="2"/>
      <c r="AA716" s="3"/>
      <c r="AB716" s="5"/>
      <c r="AC716" s="5"/>
      <c r="AD716" s="5"/>
      <c r="AE716" s="5"/>
      <c r="AF716" s="5"/>
      <c r="AG716" s="5"/>
      <c r="AH716" s="6"/>
      <c r="AI716" s="6"/>
      <c r="AJ716" s="7"/>
      <c r="AK716" s="7"/>
      <c r="AL716" s="7"/>
      <c r="AM716" s="7"/>
      <c r="AN716" s="7"/>
      <c r="AO716" s="12"/>
      <c r="AP716" s="12"/>
      <c r="AQ716" s="12"/>
      <c r="AR716" s="12"/>
      <c r="AS716" s="12"/>
      <c r="AT716" s="12"/>
      <c r="AU716" s="12"/>
      <c r="AV716" s="12"/>
      <c r="AW716" s="12"/>
      <c r="AX716" s="12"/>
      <c r="AY716" s="12"/>
      <c r="AZ716" s="8"/>
    </row>
    <row r="717" spans="1:52" s="21" customFormat="1" ht="16.5" x14ac:dyDescent="0.25">
      <c r="A717" s="159"/>
      <c r="B717" s="159"/>
      <c r="C717" s="159"/>
      <c r="D717" s="159"/>
      <c r="E717" s="159"/>
      <c r="F717" s="159"/>
      <c r="G717" s="218"/>
      <c r="H717" s="159"/>
      <c r="I717" s="159"/>
      <c r="J717" s="159"/>
      <c r="K717" s="218"/>
      <c r="L717" s="159"/>
      <c r="M717" s="159"/>
      <c r="N717" s="159"/>
      <c r="O717" s="2"/>
      <c r="P717" s="3"/>
      <c r="Q717" s="3"/>
      <c r="R717" s="3"/>
      <c r="S717" s="3"/>
      <c r="T717" s="4"/>
      <c r="U717" s="4"/>
      <c r="V717" s="4"/>
      <c r="W717" s="4"/>
      <c r="X717" s="3"/>
      <c r="Y717" s="4"/>
      <c r="Z717" s="2"/>
      <c r="AA717" s="3"/>
      <c r="AB717" s="5"/>
      <c r="AC717" s="5"/>
      <c r="AD717" s="5"/>
      <c r="AE717" s="5"/>
      <c r="AF717" s="5"/>
      <c r="AG717" s="5"/>
      <c r="AH717" s="6"/>
      <c r="AI717" s="6"/>
      <c r="AJ717" s="7"/>
      <c r="AK717" s="7"/>
      <c r="AL717" s="7"/>
      <c r="AM717" s="7"/>
      <c r="AN717" s="7"/>
      <c r="AO717" s="12"/>
      <c r="AP717" s="12"/>
      <c r="AQ717" s="12"/>
      <c r="AR717" s="12"/>
      <c r="AS717" s="12"/>
      <c r="AT717" s="12"/>
      <c r="AU717" s="12"/>
      <c r="AV717" s="12"/>
      <c r="AW717" s="12"/>
      <c r="AX717" s="12"/>
      <c r="AY717" s="12"/>
      <c r="AZ717" s="8"/>
    </row>
    <row r="718" spans="1:52" s="21" customFormat="1" ht="16.5" x14ac:dyDescent="0.25">
      <c r="A718" s="159"/>
      <c r="B718" s="159"/>
      <c r="C718" s="159"/>
      <c r="D718" s="159"/>
      <c r="E718" s="159"/>
      <c r="F718" s="159"/>
      <c r="G718" s="218"/>
      <c r="H718" s="159"/>
      <c r="I718" s="159"/>
      <c r="J718" s="159"/>
      <c r="K718" s="218"/>
      <c r="L718" s="159"/>
      <c r="M718" s="159"/>
      <c r="N718" s="159"/>
      <c r="O718" s="2"/>
      <c r="P718" s="3"/>
      <c r="Q718" s="3"/>
      <c r="R718" s="3"/>
      <c r="S718" s="3"/>
      <c r="T718" s="4"/>
      <c r="U718" s="4"/>
      <c r="V718" s="4"/>
      <c r="W718" s="4"/>
      <c r="X718" s="3"/>
      <c r="Y718" s="4"/>
      <c r="Z718" s="2"/>
      <c r="AA718" s="3"/>
      <c r="AB718" s="5"/>
      <c r="AC718" s="5"/>
      <c r="AD718" s="5"/>
      <c r="AE718" s="5"/>
      <c r="AF718" s="5"/>
      <c r="AG718" s="5"/>
      <c r="AH718" s="6"/>
      <c r="AI718" s="6"/>
      <c r="AJ718" s="7"/>
      <c r="AK718" s="7"/>
      <c r="AL718" s="7"/>
      <c r="AM718" s="7"/>
      <c r="AN718" s="7"/>
      <c r="AO718" s="12"/>
      <c r="AP718" s="12"/>
      <c r="AQ718" s="12"/>
      <c r="AR718" s="12"/>
      <c r="AS718" s="12"/>
      <c r="AT718" s="12"/>
      <c r="AU718" s="12"/>
      <c r="AV718" s="12"/>
      <c r="AW718" s="12"/>
      <c r="AX718" s="12"/>
      <c r="AY718" s="12"/>
      <c r="AZ718" s="8"/>
    </row>
    <row r="719" spans="1:52" s="21" customFormat="1" ht="16.5" x14ac:dyDescent="0.25">
      <c r="A719" s="159"/>
      <c r="B719" s="159"/>
      <c r="C719" s="159"/>
      <c r="D719" s="159"/>
      <c r="E719" s="159"/>
      <c r="F719" s="159"/>
      <c r="G719" s="218"/>
      <c r="H719" s="159"/>
      <c r="I719" s="159"/>
      <c r="J719" s="159"/>
      <c r="K719" s="218"/>
      <c r="L719" s="159"/>
      <c r="M719" s="159"/>
      <c r="N719" s="159"/>
      <c r="O719" s="2"/>
      <c r="P719" s="3"/>
      <c r="Q719" s="3"/>
      <c r="R719" s="3"/>
      <c r="S719" s="3"/>
      <c r="T719" s="4"/>
      <c r="U719" s="4"/>
      <c r="V719" s="4"/>
      <c r="W719" s="4"/>
      <c r="X719" s="3"/>
      <c r="Y719" s="4"/>
      <c r="Z719" s="2"/>
      <c r="AA719" s="3"/>
      <c r="AB719" s="5"/>
      <c r="AC719" s="5"/>
      <c r="AD719" s="5"/>
      <c r="AE719" s="5"/>
      <c r="AF719" s="5"/>
      <c r="AG719" s="5"/>
      <c r="AH719" s="6"/>
      <c r="AI719" s="6"/>
      <c r="AJ719" s="7"/>
      <c r="AK719" s="7"/>
      <c r="AL719" s="7"/>
      <c r="AM719" s="7"/>
      <c r="AN719" s="7"/>
      <c r="AO719" s="12"/>
      <c r="AP719" s="12"/>
      <c r="AQ719" s="12"/>
      <c r="AR719" s="12"/>
      <c r="AS719" s="12"/>
      <c r="AT719" s="12"/>
      <c r="AU719" s="12"/>
      <c r="AV719" s="12"/>
      <c r="AW719" s="12"/>
      <c r="AX719" s="12"/>
      <c r="AY719" s="12"/>
      <c r="AZ719" s="8"/>
    </row>
    <row r="720" spans="1:52" s="21" customFormat="1" ht="16.5" x14ac:dyDescent="0.25">
      <c r="A720" s="159"/>
      <c r="B720" s="159"/>
      <c r="C720" s="159"/>
      <c r="D720" s="159"/>
      <c r="E720" s="159"/>
      <c r="F720" s="159"/>
      <c r="G720" s="218"/>
      <c r="H720" s="159"/>
      <c r="I720" s="159"/>
      <c r="J720" s="159"/>
      <c r="K720" s="218"/>
      <c r="L720" s="159"/>
      <c r="M720" s="159"/>
      <c r="N720" s="159"/>
      <c r="O720" s="2"/>
      <c r="P720" s="3"/>
      <c r="Q720" s="3"/>
      <c r="R720" s="3"/>
      <c r="S720" s="3"/>
      <c r="T720" s="4"/>
      <c r="U720" s="4"/>
      <c r="V720" s="4"/>
      <c r="W720" s="4"/>
      <c r="X720" s="3"/>
      <c r="Y720" s="4"/>
      <c r="Z720" s="2"/>
      <c r="AA720" s="3"/>
      <c r="AB720" s="5"/>
      <c r="AC720" s="5"/>
      <c r="AD720" s="5"/>
      <c r="AE720" s="5"/>
      <c r="AF720" s="5"/>
      <c r="AG720" s="5"/>
      <c r="AH720" s="6"/>
      <c r="AI720" s="6"/>
      <c r="AJ720" s="7"/>
      <c r="AK720" s="7"/>
      <c r="AL720" s="7"/>
      <c r="AM720" s="7"/>
      <c r="AN720" s="7"/>
      <c r="AO720" s="12"/>
      <c r="AP720" s="12"/>
      <c r="AQ720" s="12"/>
      <c r="AR720" s="12"/>
      <c r="AS720" s="12"/>
      <c r="AT720" s="12"/>
      <c r="AU720" s="12"/>
      <c r="AV720" s="12"/>
      <c r="AW720" s="12"/>
      <c r="AX720" s="12"/>
      <c r="AY720" s="12"/>
      <c r="AZ720" s="8"/>
    </row>
    <row r="721" spans="1:52" s="21" customFormat="1" ht="16.5" x14ac:dyDescent="0.25">
      <c r="A721" s="159"/>
      <c r="B721" s="159"/>
      <c r="C721" s="159"/>
      <c r="D721" s="159"/>
      <c r="E721" s="159"/>
      <c r="F721" s="159"/>
      <c r="G721" s="218"/>
      <c r="H721" s="159"/>
      <c r="I721" s="159"/>
      <c r="J721" s="159"/>
      <c r="K721" s="218"/>
      <c r="L721" s="159"/>
      <c r="M721" s="159"/>
      <c r="N721" s="159"/>
      <c r="O721" s="2"/>
      <c r="P721" s="3"/>
      <c r="Q721" s="3"/>
      <c r="R721" s="3"/>
      <c r="S721" s="3"/>
      <c r="T721" s="4"/>
      <c r="U721" s="4"/>
      <c r="V721" s="4"/>
      <c r="W721" s="4"/>
      <c r="X721" s="3"/>
      <c r="Y721" s="4"/>
      <c r="Z721" s="2"/>
      <c r="AA721" s="3"/>
      <c r="AB721" s="5"/>
      <c r="AC721" s="5"/>
      <c r="AD721" s="5"/>
      <c r="AE721" s="5"/>
      <c r="AF721" s="5"/>
      <c r="AG721" s="5"/>
      <c r="AH721" s="6"/>
      <c r="AI721" s="6"/>
      <c r="AJ721" s="7"/>
      <c r="AK721" s="7"/>
      <c r="AL721" s="7"/>
      <c r="AM721" s="7"/>
      <c r="AN721" s="7"/>
      <c r="AO721" s="12"/>
      <c r="AP721" s="12"/>
      <c r="AQ721" s="12"/>
      <c r="AR721" s="12"/>
      <c r="AS721" s="12"/>
      <c r="AT721" s="12"/>
      <c r="AU721" s="12"/>
      <c r="AV721" s="12"/>
      <c r="AW721" s="12"/>
      <c r="AX721" s="12"/>
      <c r="AY721" s="12"/>
      <c r="AZ721" s="8"/>
    </row>
    <row r="722" spans="1:52" s="21" customFormat="1" ht="16.5" x14ac:dyDescent="0.25">
      <c r="A722" s="159"/>
      <c r="B722" s="159"/>
      <c r="C722" s="159"/>
      <c r="D722" s="159"/>
      <c r="E722" s="159"/>
      <c r="F722" s="159"/>
      <c r="G722" s="218"/>
      <c r="H722" s="159"/>
      <c r="I722" s="159"/>
      <c r="J722" s="159"/>
      <c r="K722" s="218"/>
      <c r="L722" s="159"/>
      <c r="M722" s="159"/>
      <c r="N722" s="159"/>
      <c r="O722" s="2"/>
      <c r="P722" s="3"/>
      <c r="Q722" s="3"/>
      <c r="R722" s="3"/>
      <c r="S722" s="3"/>
      <c r="T722" s="4"/>
      <c r="U722" s="4"/>
      <c r="V722" s="4"/>
      <c r="W722" s="4"/>
      <c r="X722" s="3"/>
      <c r="Y722" s="4"/>
      <c r="Z722" s="2"/>
      <c r="AA722" s="3"/>
      <c r="AB722" s="5"/>
      <c r="AC722" s="5"/>
      <c r="AD722" s="5"/>
      <c r="AE722" s="5"/>
      <c r="AF722" s="5"/>
      <c r="AG722" s="5"/>
      <c r="AH722" s="6"/>
      <c r="AI722" s="6"/>
      <c r="AJ722" s="7"/>
      <c r="AK722" s="7"/>
      <c r="AL722" s="7"/>
      <c r="AM722" s="7"/>
      <c r="AN722" s="7"/>
      <c r="AO722" s="12"/>
      <c r="AP722" s="12"/>
      <c r="AQ722" s="12"/>
      <c r="AR722" s="12"/>
      <c r="AS722" s="12"/>
      <c r="AT722" s="12"/>
      <c r="AU722" s="12"/>
      <c r="AV722" s="12"/>
      <c r="AW722" s="12"/>
      <c r="AX722" s="12"/>
      <c r="AY722" s="12"/>
      <c r="AZ722" s="8"/>
    </row>
    <row r="723" spans="1:52" s="21" customFormat="1" ht="16.5" x14ac:dyDescent="0.25">
      <c r="A723" s="159"/>
      <c r="B723" s="159"/>
      <c r="C723" s="159"/>
      <c r="D723" s="159"/>
      <c r="E723" s="159"/>
      <c r="F723" s="159"/>
      <c r="G723" s="218"/>
      <c r="H723" s="159"/>
      <c r="I723" s="159"/>
      <c r="J723" s="159"/>
      <c r="K723" s="218"/>
      <c r="L723" s="159"/>
      <c r="M723" s="159"/>
      <c r="N723" s="159"/>
      <c r="O723" s="2"/>
      <c r="P723" s="3"/>
      <c r="Q723" s="3"/>
      <c r="R723" s="3"/>
      <c r="S723" s="3"/>
      <c r="T723" s="4"/>
      <c r="U723" s="4"/>
      <c r="V723" s="4"/>
      <c r="W723" s="4"/>
      <c r="X723" s="3"/>
      <c r="Y723" s="4"/>
      <c r="Z723" s="2"/>
      <c r="AA723" s="3"/>
      <c r="AB723" s="5"/>
      <c r="AC723" s="5"/>
      <c r="AD723" s="5"/>
      <c r="AE723" s="5"/>
      <c r="AF723" s="5"/>
      <c r="AG723" s="5"/>
      <c r="AH723" s="6"/>
      <c r="AI723" s="6"/>
      <c r="AJ723" s="7"/>
      <c r="AK723" s="7"/>
      <c r="AL723" s="7"/>
      <c r="AM723" s="7"/>
      <c r="AN723" s="7"/>
      <c r="AO723" s="12"/>
      <c r="AP723" s="12"/>
      <c r="AQ723" s="12"/>
      <c r="AR723" s="12"/>
      <c r="AS723" s="12"/>
      <c r="AT723" s="12"/>
      <c r="AU723" s="12"/>
      <c r="AV723" s="12"/>
      <c r="AW723" s="12"/>
      <c r="AX723" s="12"/>
      <c r="AY723" s="12"/>
      <c r="AZ723" s="8"/>
    </row>
    <row r="724" spans="1:52" s="21" customFormat="1" ht="16.5" x14ac:dyDescent="0.25">
      <c r="A724" s="159"/>
      <c r="B724" s="159"/>
      <c r="C724" s="159"/>
      <c r="D724" s="159"/>
      <c r="E724" s="159"/>
      <c r="F724" s="159"/>
      <c r="G724" s="218"/>
      <c r="H724" s="159"/>
      <c r="I724" s="159"/>
      <c r="J724" s="159"/>
      <c r="K724" s="218"/>
      <c r="L724" s="159"/>
      <c r="M724" s="159"/>
      <c r="N724" s="159"/>
      <c r="O724" s="2"/>
      <c r="P724" s="3"/>
      <c r="Q724" s="3"/>
      <c r="R724" s="3"/>
      <c r="S724" s="3"/>
      <c r="T724" s="4"/>
      <c r="U724" s="4"/>
      <c r="V724" s="4"/>
      <c r="W724" s="4"/>
      <c r="X724" s="3"/>
      <c r="Y724" s="4"/>
      <c r="Z724" s="2"/>
      <c r="AA724" s="3"/>
      <c r="AB724" s="5"/>
      <c r="AC724" s="5"/>
      <c r="AD724" s="5"/>
      <c r="AE724" s="5"/>
      <c r="AF724" s="5"/>
      <c r="AG724" s="5"/>
      <c r="AH724" s="6"/>
      <c r="AI724" s="6"/>
      <c r="AJ724" s="7"/>
      <c r="AK724" s="7"/>
      <c r="AL724" s="7"/>
      <c r="AM724" s="7"/>
      <c r="AN724" s="7"/>
      <c r="AO724" s="12"/>
      <c r="AP724" s="12"/>
      <c r="AQ724" s="12"/>
      <c r="AR724" s="12"/>
      <c r="AS724" s="12"/>
      <c r="AT724" s="12"/>
      <c r="AU724" s="12"/>
      <c r="AV724" s="12"/>
      <c r="AW724" s="12"/>
      <c r="AX724" s="12"/>
      <c r="AY724" s="12"/>
      <c r="AZ724" s="8"/>
    </row>
    <row r="725" spans="1:52" s="21" customFormat="1" ht="16.5" x14ac:dyDescent="0.25">
      <c r="A725" s="159"/>
      <c r="B725" s="159"/>
      <c r="C725" s="159"/>
      <c r="D725" s="159"/>
      <c r="E725" s="159"/>
      <c r="F725" s="159"/>
      <c r="G725" s="218"/>
      <c r="H725" s="159"/>
      <c r="I725" s="159"/>
      <c r="J725" s="159"/>
      <c r="K725" s="218"/>
      <c r="L725" s="159"/>
      <c r="M725" s="159"/>
      <c r="N725" s="159"/>
      <c r="O725" s="2"/>
      <c r="P725" s="3"/>
      <c r="Q725" s="3"/>
      <c r="R725" s="3"/>
      <c r="S725" s="3"/>
      <c r="T725" s="4"/>
      <c r="U725" s="4"/>
      <c r="V725" s="4"/>
      <c r="W725" s="4"/>
      <c r="X725" s="3"/>
      <c r="Y725" s="4"/>
      <c r="Z725" s="2"/>
      <c r="AA725" s="3"/>
      <c r="AB725" s="5"/>
      <c r="AC725" s="5"/>
      <c r="AD725" s="5"/>
      <c r="AE725" s="5"/>
      <c r="AF725" s="5"/>
      <c r="AG725" s="5"/>
      <c r="AH725" s="6"/>
      <c r="AI725" s="6"/>
      <c r="AJ725" s="7"/>
      <c r="AK725" s="7"/>
      <c r="AL725" s="7"/>
      <c r="AM725" s="7"/>
      <c r="AN725" s="7"/>
      <c r="AO725" s="12"/>
      <c r="AP725" s="12"/>
      <c r="AQ725" s="12"/>
      <c r="AR725" s="12"/>
      <c r="AS725" s="12"/>
      <c r="AT725" s="12"/>
      <c r="AU725" s="12"/>
      <c r="AV725" s="12"/>
      <c r="AW725" s="12"/>
      <c r="AX725" s="12"/>
      <c r="AY725" s="12"/>
      <c r="AZ725" s="8"/>
    </row>
    <row r="726" spans="1:52" s="21" customFormat="1" ht="16.5" x14ac:dyDescent="0.25">
      <c r="A726" s="159"/>
      <c r="B726" s="159"/>
      <c r="C726" s="159"/>
      <c r="D726" s="159"/>
      <c r="E726" s="159"/>
      <c r="F726" s="159"/>
      <c r="G726" s="218"/>
      <c r="H726" s="159"/>
      <c r="I726" s="159"/>
      <c r="J726" s="159"/>
      <c r="K726" s="218"/>
      <c r="L726" s="159"/>
      <c r="M726" s="159"/>
      <c r="N726" s="159"/>
      <c r="O726" s="2"/>
      <c r="P726" s="3"/>
      <c r="Q726" s="3"/>
      <c r="R726" s="3"/>
      <c r="S726" s="3"/>
      <c r="T726" s="4"/>
      <c r="U726" s="4"/>
      <c r="V726" s="4"/>
      <c r="W726" s="4"/>
      <c r="X726" s="3"/>
      <c r="Y726" s="4"/>
      <c r="Z726" s="2"/>
      <c r="AA726" s="3"/>
      <c r="AB726" s="5"/>
      <c r="AC726" s="5"/>
      <c r="AD726" s="5"/>
      <c r="AE726" s="5"/>
      <c r="AF726" s="5"/>
      <c r="AG726" s="5"/>
      <c r="AH726" s="6"/>
      <c r="AI726" s="6"/>
      <c r="AJ726" s="7"/>
      <c r="AK726" s="7"/>
      <c r="AL726" s="7"/>
      <c r="AM726" s="7"/>
      <c r="AN726" s="7"/>
      <c r="AO726" s="12"/>
      <c r="AP726" s="12"/>
      <c r="AQ726" s="12"/>
      <c r="AR726" s="12"/>
      <c r="AS726" s="12"/>
      <c r="AT726" s="12"/>
      <c r="AU726" s="12"/>
      <c r="AV726" s="12"/>
      <c r="AW726" s="12"/>
      <c r="AX726" s="12"/>
      <c r="AY726" s="12"/>
      <c r="AZ726" s="8"/>
    </row>
    <row r="727" spans="1:52" s="21" customFormat="1" ht="16.5" x14ac:dyDescent="0.25">
      <c r="A727" s="159"/>
      <c r="B727" s="159"/>
      <c r="C727" s="159"/>
      <c r="D727" s="159"/>
      <c r="E727" s="159"/>
      <c r="F727" s="159"/>
      <c r="G727" s="218"/>
      <c r="H727" s="159"/>
      <c r="I727" s="159"/>
      <c r="J727" s="159"/>
      <c r="K727" s="218"/>
      <c r="L727" s="159"/>
      <c r="M727" s="159"/>
      <c r="N727" s="159"/>
      <c r="O727" s="2"/>
      <c r="P727" s="3"/>
      <c r="Q727" s="3"/>
      <c r="R727" s="3"/>
      <c r="S727" s="3"/>
      <c r="T727" s="4"/>
      <c r="U727" s="4"/>
      <c r="V727" s="4"/>
      <c r="W727" s="4"/>
      <c r="X727" s="3"/>
      <c r="Y727" s="235"/>
      <c r="Z727" s="2"/>
      <c r="AA727" s="235"/>
      <c r="AB727" s="5"/>
      <c r="AC727" s="5"/>
      <c r="AD727" s="5"/>
      <c r="AE727" s="5"/>
      <c r="AF727" s="5"/>
      <c r="AG727" s="5"/>
      <c r="AH727" s="6"/>
      <c r="AI727" s="6"/>
      <c r="AJ727" s="7"/>
      <c r="AK727" s="7"/>
      <c r="AL727" s="7"/>
      <c r="AM727" s="7"/>
      <c r="AN727" s="7"/>
      <c r="AO727" s="12"/>
      <c r="AP727" s="12"/>
      <c r="AQ727" s="12"/>
      <c r="AR727" s="12"/>
      <c r="AS727" s="12"/>
      <c r="AT727" s="12"/>
      <c r="AU727" s="12"/>
      <c r="AV727" s="12"/>
      <c r="AW727" s="12"/>
      <c r="AX727" s="12"/>
      <c r="AY727" s="12"/>
      <c r="AZ727" s="8"/>
    </row>
    <row r="728" spans="1:52" s="21" customFormat="1" ht="16.5" x14ac:dyDescent="0.25">
      <c r="A728" s="159"/>
      <c r="B728" s="159"/>
      <c r="C728" s="159"/>
      <c r="D728" s="159"/>
      <c r="E728" s="159"/>
      <c r="F728" s="159"/>
      <c r="G728" s="218"/>
      <c r="H728" s="159"/>
      <c r="I728" s="159"/>
      <c r="J728" s="159"/>
      <c r="K728" s="218"/>
      <c r="L728" s="159"/>
      <c r="M728" s="159"/>
      <c r="N728" s="159"/>
      <c r="O728" s="2"/>
      <c r="P728" s="3"/>
      <c r="Q728" s="3"/>
      <c r="R728" s="3"/>
      <c r="S728" s="3"/>
      <c r="T728" s="4"/>
      <c r="U728" s="4"/>
      <c r="V728" s="4"/>
      <c r="W728" s="4"/>
      <c r="X728" s="3"/>
      <c r="Y728" s="235"/>
      <c r="Z728" s="2"/>
      <c r="AA728" s="235"/>
      <c r="AB728" s="5"/>
      <c r="AC728" s="5"/>
      <c r="AD728" s="5"/>
      <c r="AE728" s="5"/>
      <c r="AF728" s="5"/>
      <c r="AG728" s="5"/>
      <c r="AH728" s="6"/>
      <c r="AI728" s="6"/>
      <c r="AJ728" s="7"/>
      <c r="AK728" s="7"/>
      <c r="AL728" s="7"/>
      <c r="AM728" s="7"/>
      <c r="AN728" s="7"/>
      <c r="AO728" s="12"/>
      <c r="AP728" s="12"/>
      <c r="AQ728" s="12"/>
      <c r="AR728" s="12"/>
      <c r="AS728" s="12"/>
      <c r="AT728" s="12"/>
      <c r="AU728" s="12"/>
      <c r="AV728" s="12"/>
      <c r="AW728" s="12"/>
      <c r="AX728" s="12"/>
      <c r="AY728" s="12"/>
      <c r="AZ728" s="8"/>
    </row>
    <row r="729" spans="1:52" s="21" customFormat="1" ht="16.5" x14ac:dyDescent="0.25">
      <c r="A729" s="159"/>
      <c r="B729" s="159"/>
      <c r="C729" s="159"/>
      <c r="D729" s="159"/>
      <c r="E729" s="159"/>
      <c r="F729" s="159"/>
      <c r="G729" s="218"/>
      <c r="H729" s="159"/>
      <c r="I729" s="159"/>
      <c r="J729" s="159"/>
      <c r="K729" s="218"/>
      <c r="L729" s="159"/>
      <c r="M729" s="159"/>
      <c r="N729" s="159"/>
      <c r="O729" s="2"/>
      <c r="P729" s="3"/>
      <c r="Q729" s="3"/>
      <c r="R729" s="3"/>
      <c r="S729" s="3"/>
      <c r="T729" s="4"/>
      <c r="U729" s="4"/>
      <c r="V729" s="4"/>
      <c r="W729" s="4"/>
      <c r="X729" s="3"/>
      <c r="Y729" s="4"/>
      <c r="Z729" s="2"/>
      <c r="AA729" s="3"/>
      <c r="AB729" s="5"/>
      <c r="AC729" s="5"/>
      <c r="AD729" s="5"/>
      <c r="AE729" s="5"/>
      <c r="AF729" s="5"/>
      <c r="AG729" s="5"/>
      <c r="AH729" s="6"/>
      <c r="AI729" s="6"/>
      <c r="AJ729" s="7"/>
      <c r="AK729" s="7"/>
      <c r="AL729" s="7"/>
      <c r="AM729" s="7"/>
      <c r="AN729" s="7"/>
      <c r="AO729" s="12"/>
      <c r="AP729" s="12"/>
      <c r="AQ729" s="12"/>
      <c r="AR729" s="12"/>
      <c r="AS729" s="12"/>
      <c r="AT729" s="12"/>
      <c r="AU729" s="12"/>
      <c r="AV729" s="12"/>
      <c r="AW729" s="12"/>
      <c r="AX729" s="12"/>
      <c r="AY729" s="12"/>
      <c r="AZ729" s="8"/>
    </row>
    <row r="730" spans="1:52" s="21" customFormat="1" ht="16.5" x14ac:dyDescent="0.25">
      <c r="A730" s="159"/>
      <c r="B730" s="159"/>
      <c r="C730" s="159"/>
      <c r="D730" s="159"/>
      <c r="E730" s="159"/>
      <c r="F730" s="159"/>
      <c r="G730" s="218"/>
      <c r="H730" s="159"/>
      <c r="I730" s="159"/>
      <c r="J730" s="159"/>
      <c r="K730" s="218"/>
      <c r="L730" s="159"/>
      <c r="M730" s="159"/>
      <c r="N730" s="159"/>
      <c r="O730" s="2"/>
      <c r="P730" s="3"/>
      <c r="Q730" s="3"/>
      <c r="R730" s="3"/>
      <c r="S730" s="3"/>
      <c r="T730" s="4"/>
      <c r="U730" s="4"/>
      <c r="V730" s="4"/>
      <c r="W730" s="4"/>
      <c r="X730" s="3"/>
      <c r="Y730" s="4"/>
      <c r="Z730" s="2"/>
      <c r="AA730" s="3"/>
      <c r="AB730" s="5"/>
      <c r="AC730" s="5"/>
      <c r="AD730" s="5"/>
      <c r="AE730" s="5"/>
      <c r="AF730" s="5"/>
      <c r="AG730" s="5"/>
      <c r="AH730" s="6"/>
      <c r="AI730" s="6"/>
      <c r="AJ730" s="7"/>
      <c r="AK730" s="7"/>
      <c r="AL730" s="7"/>
      <c r="AM730" s="7"/>
      <c r="AN730" s="7"/>
      <c r="AO730" s="12"/>
      <c r="AP730" s="12"/>
      <c r="AQ730" s="12"/>
      <c r="AR730" s="12"/>
      <c r="AS730" s="12"/>
      <c r="AT730" s="12"/>
      <c r="AU730" s="12"/>
      <c r="AV730" s="12"/>
      <c r="AW730" s="12"/>
      <c r="AX730" s="12"/>
      <c r="AY730" s="12"/>
      <c r="AZ730" s="8"/>
    </row>
    <row r="731" spans="1:52" s="21" customFormat="1" ht="16.5" x14ac:dyDescent="0.25">
      <c r="A731" s="159"/>
      <c r="B731" s="159"/>
      <c r="C731" s="159"/>
      <c r="D731" s="159"/>
      <c r="E731" s="159"/>
      <c r="F731" s="159"/>
      <c r="G731" s="218"/>
      <c r="H731" s="159"/>
      <c r="I731" s="159"/>
      <c r="J731" s="159"/>
      <c r="K731" s="218"/>
      <c r="L731" s="159"/>
      <c r="M731" s="159"/>
      <c r="N731" s="159"/>
      <c r="O731" s="2"/>
      <c r="P731" s="3"/>
      <c r="Q731" s="3"/>
      <c r="R731" s="3"/>
      <c r="S731" s="3"/>
      <c r="T731" s="4"/>
      <c r="U731" s="4"/>
      <c r="V731" s="4"/>
      <c r="W731" s="4"/>
      <c r="X731" s="3"/>
      <c r="Y731" s="4"/>
      <c r="Z731" s="2"/>
      <c r="AA731" s="3"/>
      <c r="AB731" s="5"/>
      <c r="AC731" s="5"/>
      <c r="AD731" s="5"/>
      <c r="AE731" s="5"/>
      <c r="AF731" s="5"/>
      <c r="AG731" s="5"/>
      <c r="AH731" s="6"/>
      <c r="AI731" s="6"/>
      <c r="AJ731" s="7"/>
      <c r="AK731" s="7"/>
      <c r="AL731" s="7"/>
      <c r="AM731" s="7"/>
      <c r="AN731" s="7"/>
      <c r="AO731" s="12"/>
      <c r="AP731" s="12"/>
      <c r="AQ731" s="12"/>
      <c r="AR731" s="12"/>
      <c r="AS731" s="12"/>
      <c r="AT731" s="12"/>
      <c r="AU731" s="12"/>
      <c r="AV731" s="12"/>
      <c r="AW731" s="12"/>
      <c r="AX731" s="12"/>
      <c r="AY731" s="12"/>
      <c r="AZ731" s="8"/>
    </row>
    <row r="732" spans="1:52" s="21" customFormat="1" ht="16.5" x14ac:dyDescent="0.25">
      <c r="A732" s="159"/>
      <c r="B732" s="159"/>
      <c r="C732" s="159"/>
      <c r="D732" s="159"/>
      <c r="E732" s="159"/>
      <c r="F732" s="159"/>
      <c r="G732" s="218"/>
      <c r="H732" s="159"/>
      <c r="I732" s="159"/>
      <c r="J732" s="159"/>
      <c r="K732" s="218"/>
      <c r="L732" s="159"/>
      <c r="M732" s="159"/>
      <c r="N732" s="159"/>
      <c r="O732" s="2"/>
      <c r="P732" s="3"/>
      <c r="Q732" s="3"/>
      <c r="R732" s="3"/>
      <c r="S732" s="3"/>
      <c r="T732" s="4"/>
      <c r="U732" s="4"/>
      <c r="V732" s="4"/>
      <c r="W732" s="4"/>
      <c r="X732" s="3"/>
      <c r="Y732" s="4"/>
      <c r="Z732" s="2"/>
      <c r="AA732" s="3"/>
      <c r="AB732" s="5"/>
      <c r="AC732" s="5"/>
      <c r="AD732" s="5"/>
      <c r="AE732" s="5"/>
      <c r="AF732" s="5"/>
      <c r="AG732" s="5"/>
      <c r="AH732" s="6"/>
      <c r="AI732" s="6"/>
      <c r="AJ732" s="7"/>
      <c r="AK732" s="7"/>
      <c r="AL732" s="7"/>
      <c r="AM732" s="7"/>
      <c r="AN732" s="7"/>
      <c r="AO732" s="12"/>
      <c r="AP732" s="12"/>
      <c r="AQ732" s="12"/>
      <c r="AR732" s="12"/>
      <c r="AS732" s="12"/>
      <c r="AT732" s="12"/>
      <c r="AU732" s="12"/>
      <c r="AV732" s="12"/>
      <c r="AW732" s="12"/>
      <c r="AX732" s="12"/>
      <c r="AY732" s="12"/>
      <c r="AZ732" s="8"/>
    </row>
    <row r="733" spans="1:52" s="21" customFormat="1" ht="16.5" x14ac:dyDescent="0.25">
      <c r="A733" s="159"/>
      <c r="B733" s="159"/>
      <c r="C733" s="159"/>
      <c r="D733" s="159"/>
      <c r="E733" s="159"/>
      <c r="F733" s="159"/>
      <c r="G733" s="218"/>
      <c r="H733" s="159"/>
      <c r="I733" s="159"/>
      <c r="J733" s="159"/>
      <c r="K733" s="218"/>
      <c r="L733" s="159"/>
      <c r="M733" s="159"/>
      <c r="N733" s="159"/>
      <c r="O733" s="2"/>
      <c r="P733" s="3"/>
      <c r="Q733" s="3"/>
      <c r="R733" s="3"/>
      <c r="S733" s="3"/>
      <c r="T733" s="4"/>
      <c r="U733" s="4"/>
      <c r="V733" s="4"/>
      <c r="W733" s="4"/>
      <c r="X733" s="3"/>
      <c r="Y733" s="4"/>
      <c r="Z733" s="2"/>
      <c r="AA733" s="3"/>
      <c r="AB733" s="5"/>
      <c r="AC733" s="5"/>
      <c r="AD733" s="5"/>
      <c r="AE733" s="5"/>
      <c r="AF733" s="5"/>
      <c r="AG733" s="5"/>
      <c r="AH733" s="6"/>
      <c r="AI733" s="6"/>
      <c r="AJ733" s="7"/>
      <c r="AK733" s="7"/>
      <c r="AL733" s="7"/>
      <c r="AM733" s="7"/>
      <c r="AN733" s="7"/>
      <c r="AO733" s="12"/>
      <c r="AP733" s="12"/>
      <c r="AQ733" s="12"/>
      <c r="AR733" s="12"/>
      <c r="AS733" s="12"/>
      <c r="AT733" s="12"/>
      <c r="AU733" s="12"/>
      <c r="AV733" s="12"/>
      <c r="AW733" s="12"/>
      <c r="AX733" s="12"/>
      <c r="AY733" s="12"/>
      <c r="AZ733" s="8"/>
    </row>
    <row r="734" spans="1:52" s="21" customFormat="1" ht="16.5" x14ac:dyDescent="0.25">
      <c r="A734" s="159"/>
      <c r="B734" s="159"/>
      <c r="C734" s="159"/>
      <c r="D734" s="159"/>
      <c r="E734" s="159"/>
      <c r="F734" s="159"/>
      <c r="G734" s="218"/>
      <c r="H734" s="159"/>
      <c r="I734" s="159"/>
      <c r="J734" s="159"/>
      <c r="K734" s="218"/>
      <c r="L734" s="159"/>
      <c r="M734" s="159"/>
      <c r="N734" s="159"/>
      <c r="O734" s="2"/>
      <c r="P734" s="3"/>
      <c r="Q734" s="3"/>
      <c r="R734" s="3"/>
      <c r="S734" s="3"/>
      <c r="T734" s="4"/>
      <c r="U734" s="4"/>
      <c r="V734" s="4"/>
      <c r="W734" s="4"/>
      <c r="X734" s="3"/>
      <c r="Y734" s="4"/>
      <c r="Z734" s="2"/>
      <c r="AA734" s="3"/>
      <c r="AB734" s="5"/>
      <c r="AC734" s="5"/>
      <c r="AD734" s="5"/>
      <c r="AE734" s="5"/>
      <c r="AF734" s="5"/>
      <c r="AG734" s="5"/>
      <c r="AH734" s="6"/>
      <c r="AI734" s="6"/>
      <c r="AJ734" s="7"/>
      <c r="AK734" s="7"/>
      <c r="AL734" s="7"/>
      <c r="AM734" s="7"/>
      <c r="AN734" s="7"/>
      <c r="AO734" s="12"/>
      <c r="AP734" s="12"/>
      <c r="AQ734" s="12"/>
      <c r="AR734" s="12"/>
      <c r="AS734" s="12"/>
      <c r="AT734" s="12"/>
      <c r="AU734" s="12"/>
      <c r="AV734" s="12"/>
      <c r="AW734" s="12"/>
      <c r="AX734" s="12"/>
      <c r="AY734" s="12"/>
      <c r="AZ734" s="8"/>
    </row>
    <row r="735" spans="1:52" s="21" customFormat="1" ht="16.5" x14ac:dyDescent="0.25">
      <c r="A735" s="159"/>
      <c r="B735" s="159"/>
      <c r="C735" s="159"/>
      <c r="D735" s="159"/>
      <c r="E735" s="159"/>
      <c r="F735" s="159"/>
      <c r="G735" s="218"/>
      <c r="H735" s="159"/>
      <c r="I735" s="159"/>
      <c r="J735" s="159"/>
      <c r="K735" s="218"/>
      <c r="L735" s="159"/>
      <c r="M735" s="159"/>
      <c r="N735" s="159"/>
      <c r="O735" s="2"/>
      <c r="P735" s="3"/>
      <c r="Q735" s="3"/>
      <c r="R735" s="3"/>
      <c r="S735" s="3"/>
      <c r="T735" s="4"/>
      <c r="U735" s="4"/>
      <c r="V735" s="4"/>
      <c r="W735" s="4"/>
      <c r="X735" s="3"/>
      <c r="Y735" s="4"/>
      <c r="Z735" s="2"/>
      <c r="AA735" s="3"/>
      <c r="AB735" s="5"/>
      <c r="AC735" s="5"/>
      <c r="AD735" s="5"/>
      <c r="AE735" s="5"/>
      <c r="AF735" s="5"/>
      <c r="AG735" s="5"/>
      <c r="AH735" s="6"/>
      <c r="AI735" s="6"/>
      <c r="AJ735" s="7"/>
      <c r="AK735" s="7"/>
      <c r="AL735" s="7"/>
      <c r="AM735" s="7"/>
      <c r="AN735" s="7"/>
      <c r="AO735" s="12"/>
      <c r="AP735" s="12"/>
      <c r="AQ735" s="12"/>
      <c r="AR735" s="12"/>
      <c r="AS735" s="12"/>
      <c r="AT735" s="12"/>
      <c r="AU735" s="12"/>
      <c r="AV735" s="12"/>
      <c r="AW735" s="12"/>
      <c r="AX735" s="12"/>
      <c r="AY735" s="12"/>
      <c r="AZ735" s="8"/>
    </row>
    <row r="736" spans="1:52" s="21" customFormat="1" ht="16.5" x14ac:dyDescent="0.25">
      <c r="A736" s="159"/>
      <c r="B736" s="159"/>
      <c r="C736" s="159"/>
      <c r="D736" s="159"/>
      <c r="E736" s="159"/>
      <c r="F736" s="159"/>
      <c r="G736" s="218"/>
      <c r="H736" s="159"/>
      <c r="I736" s="159"/>
      <c r="J736" s="159"/>
      <c r="K736" s="218"/>
      <c r="L736" s="159"/>
      <c r="M736" s="159"/>
      <c r="N736" s="159"/>
      <c r="O736" s="2"/>
      <c r="P736" s="3"/>
      <c r="Q736" s="3"/>
      <c r="R736" s="3"/>
      <c r="S736" s="3"/>
      <c r="T736" s="4"/>
      <c r="U736" s="4"/>
      <c r="V736" s="4"/>
      <c r="W736" s="4"/>
      <c r="X736" s="3"/>
      <c r="Y736" s="4"/>
      <c r="Z736" s="2"/>
      <c r="AA736" s="3"/>
      <c r="AB736" s="5"/>
      <c r="AC736" s="5"/>
      <c r="AD736" s="5"/>
      <c r="AE736" s="5"/>
      <c r="AF736" s="5"/>
      <c r="AG736" s="5"/>
      <c r="AH736" s="6"/>
      <c r="AI736" s="6"/>
      <c r="AJ736" s="7"/>
      <c r="AK736" s="7"/>
      <c r="AL736" s="7"/>
      <c r="AM736" s="7"/>
      <c r="AN736" s="7"/>
      <c r="AO736" s="12"/>
      <c r="AP736" s="12"/>
      <c r="AQ736" s="12"/>
      <c r="AR736" s="12"/>
      <c r="AS736" s="12"/>
      <c r="AT736" s="12"/>
      <c r="AU736" s="12"/>
      <c r="AV736" s="12"/>
      <c r="AW736" s="12"/>
      <c r="AX736" s="12"/>
      <c r="AY736" s="12"/>
      <c r="AZ736" s="8"/>
    </row>
    <row r="737" spans="1:52" s="21" customFormat="1" ht="16.5" x14ac:dyDescent="0.25">
      <c r="A737" s="159"/>
      <c r="B737" s="159"/>
      <c r="C737" s="159"/>
      <c r="D737" s="159"/>
      <c r="E737" s="159"/>
      <c r="F737" s="159"/>
      <c r="G737" s="218"/>
      <c r="H737" s="159"/>
      <c r="I737" s="159"/>
      <c r="J737" s="159"/>
      <c r="K737" s="218"/>
      <c r="L737" s="159"/>
      <c r="M737" s="159"/>
      <c r="N737" s="159"/>
      <c r="O737" s="2"/>
      <c r="P737" s="3"/>
      <c r="Q737" s="3"/>
      <c r="R737" s="3"/>
      <c r="S737" s="3"/>
      <c r="T737" s="4"/>
      <c r="U737" s="4"/>
      <c r="V737" s="4"/>
      <c r="W737" s="4"/>
      <c r="X737" s="3"/>
      <c r="Y737" s="4"/>
      <c r="Z737" s="2"/>
      <c r="AA737" s="3"/>
      <c r="AB737" s="5"/>
      <c r="AC737" s="5"/>
      <c r="AD737" s="5"/>
      <c r="AE737" s="5"/>
      <c r="AF737" s="5"/>
      <c r="AG737" s="5"/>
      <c r="AH737" s="6"/>
      <c r="AI737" s="6"/>
      <c r="AJ737" s="7"/>
      <c r="AK737" s="7"/>
      <c r="AL737" s="7"/>
      <c r="AM737" s="7"/>
      <c r="AN737" s="7"/>
      <c r="AO737" s="12"/>
      <c r="AP737" s="12"/>
      <c r="AQ737" s="12"/>
      <c r="AR737" s="12"/>
      <c r="AS737" s="12"/>
      <c r="AT737" s="12"/>
      <c r="AU737" s="12"/>
      <c r="AV737" s="12"/>
      <c r="AW737" s="12"/>
      <c r="AX737" s="12"/>
      <c r="AY737" s="12"/>
      <c r="AZ737" s="8"/>
    </row>
    <row r="738" spans="1:52" s="21" customFormat="1" ht="16.5" x14ac:dyDescent="0.25">
      <c r="A738" s="159"/>
      <c r="B738" s="159"/>
      <c r="C738" s="159"/>
      <c r="D738" s="159"/>
      <c r="E738" s="159"/>
      <c r="F738" s="159"/>
      <c r="G738" s="218"/>
      <c r="H738" s="159"/>
      <c r="I738" s="159"/>
      <c r="J738" s="159"/>
      <c r="K738" s="218"/>
      <c r="L738" s="159"/>
      <c r="M738" s="159"/>
      <c r="N738" s="159"/>
      <c r="O738" s="2"/>
      <c r="P738" s="3"/>
      <c r="Q738" s="3"/>
      <c r="R738" s="3"/>
      <c r="S738" s="3"/>
      <c r="T738" s="4"/>
      <c r="U738" s="4"/>
      <c r="V738" s="4"/>
      <c r="W738" s="4"/>
      <c r="X738" s="3"/>
      <c r="Y738" s="4"/>
      <c r="Z738" s="2"/>
      <c r="AA738" s="3"/>
      <c r="AB738" s="5"/>
      <c r="AC738" s="5"/>
      <c r="AD738" s="5"/>
      <c r="AE738" s="5"/>
      <c r="AF738" s="5"/>
      <c r="AG738" s="5"/>
      <c r="AH738" s="6"/>
      <c r="AI738" s="6"/>
      <c r="AJ738" s="7"/>
      <c r="AK738" s="7"/>
      <c r="AL738" s="7"/>
      <c r="AM738" s="7"/>
      <c r="AN738" s="7"/>
      <c r="AO738" s="12"/>
      <c r="AP738" s="12"/>
      <c r="AQ738" s="12"/>
      <c r="AR738" s="12"/>
      <c r="AS738" s="12"/>
      <c r="AT738" s="12"/>
      <c r="AU738" s="12"/>
      <c r="AV738" s="12"/>
      <c r="AW738" s="12"/>
      <c r="AX738" s="12"/>
      <c r="AY738" s="12"/>
      <c r="AZ738" s="8"/>
    </row>
    <row r="739" spans="1:52" s="21" customFormat="1" ht="16.5" x14ac:dyDescent="0.25">
      <c r="A739" s="159"/>
      <c r="B739" s="159"/>
      <c r="C739" s="159"/>
      <c r="D739" s="159"/>
      <c r="E739" s="159"/>
      <c r="F739" s="159"/>
      <c r="G739" s="218"/>
      <c r="H739" s="159"/>
      <c r="I739" s="159"/>
      <c r="J739" s="159"/>
      <c r="K739" s="218"/>
      <c r="L739" s="159"/>
      <c r="M739" s="159"/>
      <c r="N739" s="159"/>
      <c r="O739" s="2"/>
      <c r="P739" s="3"/>
      <c r="Q739" s="3"/>
      <c r="R739" s="3"/>
      <c r="S739" s="3"/>
      <c r="T739" s="4"/>
      <c r="U739" s="4"/>
      <c r="V739" s="4"/>
      <c r="W739" s="4"/>
      <c r="X739" s="3"/>
      <c r="Y739" s="4"/>
      <c r="Z739" s="2"/>
      <c r="AA739" s="3"/>
      <c r="AB739" s="5"/>
      <c r="AC739" s="5"/>
      <c r="AD739" s="5"/>
      <c r="AE739" s="5"/>
      <c r="AF739" s="5"/>
      <c r="AG739" s="5"/>
      <c r="AH739" s="6"/>
      <c r="AI739" s="6"/>
      <c r="AJ739" s="7"/>
      <c r="AK739" s="7"/>
      <c r="AL739" s="7"/>
      <c r="AM739" s="7"/>
      <c r="AN739" s="7"/>
      <c r="AO739" s="12"/>
      <c r="AP739" s="12"/>
      <c r="AQ739" s="12"/>
      <c r="AR739" s="12"/>
      <c r="AS739" s="12"/>
      <c r="AT739" s="12"/>
      <c r="AU739" s="12"/>
      <c r="AV739" s="12"/>
      <c r="AW739" s="12"/>
      <c r="AX739" s="12"/>
      <c r="AY739" s="12"/>
      <c r="AZ739" s="8"/>
    </row>
    <row r="740" spans="1:52" s="21" customFormat="1" ht="16.5" x14ac:dyDescent="0.25">
      <c r="A740" s="159"/>
      <c r="B740" s="159"/>
      <c r="C740" s="159"/>
      <c r="D740" s="159"/>
      <c r="E740" s="159"/>
      <c r="F740" s="159"/>
      <c r="G740" s="218"/>
      <c r="H740" s="159"/>
      <c r="I740" s="159"/>
      <c r="J740" s="159"/>
      <c r="K740" s="218"/>
      <c r="L740" s="159"/>
      <c r="M740" s="159"/>
      <c r="N740" s="159"/>
      <c r="O740" s="2"/>
      <c r="P740" s="3"/>
      <c r="Q740" s="3"/>
      <c r="R740" s="3"/>
      <c r="S740" s="3"/>
      <c r="T740" s="4"/>
      <c r="U740" s="4"/>
      <c r="V740" s="4"/>
      <c r="W740" s="4"/>
      <c r="X740" s="3"/>
      <c r="Y740" s="4"/>
      <c r="Z740" s="2"/>
      <c r="AA740" s="3"/>
      <c r="AB740" s="5"/>
      <c r="AC740" s="5"/>
      <c r="AD740" s="5"/>
      <c r="AE740" s="5"/>
      <c r="AF740" s="5"/>
      <c r="AG740" s="5"/>
      <c r="AH740" s="6"/>
      <c r="AI740" s="6"/>
      <c r="AJ740" s="7"/>
      <c r="AK740" s="7"/>
      <c r="AL740" s="7"/>
      <c r="AM740" s="7"/>
      <c r="AN740" s="7"/>
      <c r="AO740" s="12"/>
      <c r="AP740" s="12"/>
      <c r="AQ740" s="12"/>
      <c r="AR740" s="12"/>
      <c r="AS740" s="12"/>
      <c r="AT740" s="12"/>
      <c r="AU740" s="12"/>
      <c r="AV740" s="12"/>
      <c r="AW740" s="12"/>
      <c r="AX740" s="12"/>
      <c r="AY740" s="12"/>
      <c r="AZ740" s="8"/>
    </row>
    <row r="741" spans="1:52" s="21" customFormat="1" ht="16.5" x14ac:dyDescent="0.25">
      <c r="A741" s="159"/>
      <c r="B741" s="159"/>
      <c r="C741" s="159"/>
      <c r="D741" s="159"/>
      <c r="E741" s="159"/>
      <c r="F741" s="159"/>
      <c r="G741" s="218"/>
      <c r="H741" s="159"/>
      <c r="I741" s="159"/>
      <c r="J741" s="159"/>
      <c r="K741" s="218"/>
      <c r="L741" s="159"/>
      <c r="M741" s="159"/>
      <c r="N741" s="159"/>
      <c r="O741" s="2"/>
      <c r="P741" s="3"/>
      <c r="Q741" s="3"/>
      <c r="R741" s="3"/>
      <c r="S741" s="3"/>
      <c r="T741" s="4"/>
      <c r="U741" s="4"/>
      <c r="V741" s="4"/>
      <c r="W741" s="4"/>
      <c r="X741" s="3"/>
      <c r="Y741" s="4"/>
      <c r="Z741" s="2"/>
      <c r="AA741" s="3"/>
      <c r="AB741" s="5"/>
      <c r="AC741" s="5"/>
      <c r="AD741" s="5"/>
      <c r="AE741" s="5"/>
      <c r="AF741" s="5"/>
      <c r="AG741" s="5"/>
      <c r="AH741" s="6"/>
      <c r="AI741" s="6"/>
      <c r="AJ741" s="7"/>
      <c r="AK741" s="7"/>
      <c r="AL741" s="7"/>
      <c r="AM741" s="7"/>
      <c r="AN741" s="7"/>
      <c r="AO741" s="12"/>
      <c r="AP741" s="12"/>
      <c r="AQ741" s="12"/>
      <c r="AR741" s="12"/>
      <c r="AS741" s="12"/>
      <c r="AT741" s="12"/>
      <c r="AU741" s="12"/>
      <c r="AV741" s="12"/>
      <c r="AW741" s="12"/>
      <c r="AX741" s="12"/>
      <c r="AY741" s="12"/>
      <c r="AZ741" s="8"/>
    </row>
    <row r="742" spans="1:52" s="21" customFormat="1" ht="16.5" x14ac:dyDescent="0.25">
      <c r="A742" s="159"/>
      <c r="B742" s="159"/>
      <c r="C742" s="159"/>
      <c r="D742" s="159"/>
      <c r="E742" s="159"/>
      <c r="F742" s="159"/>
      <c r="G742" s="218"/>
      <c r="H742" s="159"/>
      <c r="I742" s="159"/>
      <c r="J742" s="159"/>
      <c r="K742" s="218"/>
      <c r="L742" s="159"/>
      <c r="M742" s="159"/>
      <c r="N742" s="159"/>
      <c r="O742" s="2"/>
      <c r="P742" s="3"/>
      <c r="Q742" s="3"/>
      <c r="R742" s="3"/>
      <c r="S742" s="3"/>
      <c r="T742" s="4"/>
      <c r="U742" s="4"/>
      <c r="V742" s="4"/>
      <c r="W742" s="4"/>
      <c r="X742" s="3"/>
      <c r="Y742" s="4"/>
      <c r="Z742" s="2"/>
      <c r="AA742" s="3"/>
      <c r="AB742" s="5"/>
      <c r="AC742" s="5"/>
      <c r="AD742" s="5"/>
      <c r="AE742" s="5"/>
      <c r="AF742" s="5"/>
      <c r="AG742" s="5"/>
      <c r="AH742" s="6"/>
      <c r="AI742" s="6"/>
      <c r="AJ742" s="7"/>
      <c r="AK742" s="7"/>
      <c r="AL742" s="7"/>
      <c r="AM742" s="7"/>
      <c r="AN742" s="7"/>
      <c r="AO742" s="12"/>
      <c r="AP742" s="12"/>
      <c r="AQ742" s="12"/>
      <c r="AR742" s="12"/>
      <c r="AS742" s="12"/>
      <c r="AT742" s="12"/>
      <c r="AU742" s="12"/>
      <c r="AV742" s="12"/>
      <c r="AW742" s="12"/>
      <c r="AX742" s="12"/>
      <c r="AY742" s="12"/>
      <c r="AZ742" s="8"/>
    </row>
    <row r="743" spans="1:52" s="21" customFormat="1" ht="16.5" x14ac:dyDescent="0.25">
      <c r="A743" s="159"/>
      <c r="B743" s="159"/>
      <c r="C743" s="159"/>
      <c r="D743" s="159"/>
      <c r="E743" s="159"/>
      <c r="F743" s="159"/>
      <c r="G743" s="218"/>
      <c r="H743" s="159"/>
      <c r="I743" s="159"/>
      <c r="J743" s="159"/>
      <c r="K743" s="218"/>
      <c r="L743" s="159"/>
      <c r="M743" s="159"/>
      <c r="N743" s="159"/>
      <c r="O743" s="2"/>
      <c r="P743" s="3"/>
      <c r="Q743" s="3"/>
      <c r="R743" s="3"/>
      <c r="S743" s="3"/>
      <c r="T743" s="4"/>
      <c r="U743" s="4"/>
      <c r="V743" s="4"/>
      <c r="W743" s="4"/>
      <c r="X743" s="3"/>
      <c r="Y743" s="4"/>
      <c r="Z743" s="2"/>
      <c r="AA743" s="3"/>
      <c r="AB743" s="5"/>
      <c r="AC743" s="5"/>
      <c r="AD743" s="5"/>
      <c r="AE743" s="5"/>
      <c r="AF743" s="5"/>
      <c r="AG743" s="5"/>
      <c r="AH743" s="6"/>
      <c r="AI743" s="6"/>
      <c r="AJ743" s="7"/>
      <c r="AK743" s="7"/>
      <c r="AL743" s="7"/>
      <c r="AM743" s="7"/>
      <c r="AN743" s="7"/>
      <c r="AO743" s="12"/>
      <c r="AP743" s="12"/>
      <c r="AQ743" s="12"/>
      <c r="AR743" s="12"/>
      <c r="AS743" s="12"/>
      <c r="AT743" s="12"/>
      <c r="AU743" s="12"/>
      <c r="AV743" s="12"/>
      <c r="AW743" s="12"/>
      <c r="AX743" s="12"/>
      <c r="AY743" s="12"/>
      <c r="AZ743" s="8"/>
    </row>
    <row r="744" spans="1:52" s="21" customFormat="1" ht="16.5" x14ac:dyDescent="0.25">
      <c r="A744" s="159"/>
      <c r="B744" s="159"/>
      <c r="C744" s="159"/>
      <c r="D744" s="159"/>
      <c r="E744" s="159"/>
      <c r="F744" s="159"/>
      <c r="G744" s="218"/>
      <c r="H744" s="159"/>
      <c r="I744" s="159"/>
      <c r="J744" s="159"/>
      <c r="K744" s="218"/>
      <c r="L744" s="159"/>
      <c r="M744" s="159"/>
      <c r="N744" s="159"/>
      <c r="O744" s="2"/>
      <c r="P744" s="3"/>
      <c r="Q744" s="3"/>
      <c r="R744" s="3"/>
      <c r="S744" s="3"/>
      <c r="T744" s="4"/>
      <c r="U744" s="4"/>
      <c r="V744" s="4"/>
      <c r="W744" s="4"/>
      <c r="X744" s="3"/>
      <c r="Y744" s="4"/>
      <c r="Z744" s="2"/>
      <c r="AA744" s="3"/>
      <c r="AB744" s="5"/>
      <c r="AC744" s="5"/>
      <c r="AD744" s="5"/>
      <c r="AE744" s="5"/>
      <c r="AF744" s="5"/>
      <c r="AG744" s="5"/>
      <c r="AH744" s="6"/>
      <c r="AI744" s="6"/>
      <c r="AJ744" s="7"/>
      <c r="AK744" s="7"/>
      <c r="AL744" s="7"/>
      <c r="AM744" s="7"/>
      <c r="AN744" s="7"/>
      <c r="AO744" s="12"/>
      <c r="AP744" s="12"/>
      <c r="AQ744" s="12"/>
      <c r="AR744" s="12"/>
      <c r="AS744" s="12"/>
      <c r="AT744" s="12"/>
      <c r="AU744" s="12"/>
      <c r="AV744" s="12"/>
      <c r="AW744" s="12"/>
      <c r="AX744" s="12"/>
      <c r="AY744" s="12"/>
      <c r="AZ744" s="8"/>
    </row>
    <row r="745" spans="1:52" s="21" customFormat="1" ht="16.5" x14ac:dyDescent="0.25">
      <c r="A745" s="159"/>
      <c r="B745" s="159"/>
      <c r="C745" s="159"/>
      <c r="D745" s="159"/>
      <c r="E745" s="159"/>
      <c r="F745" s="159"/>
      <c r="G745" s="218"/>
      <c r="H745" s="159"/>
      <c r="I745" s="159"/>
      <c r="J745" s="159"/>
      <c r="K745" s="218"/>
      <c r="L745" s="159"/>
      <c r="M745" s="159"/>
      <c r="N745" s="159"/>
      <c r="O745" s="2"/>
      <c r="P745" s="3"/>
      <c r="Q745" s="3"/>
      <c r="R745" s="3"/>
      <c r="S745" s="3"/>
      <c r="T745" s="4"/>
      <c r="U745" s="4"/>
      <c r="V745" s="4"/>
      <c r="W745" s="4"/>
      <c r="X745" s="3"/>
      <c r="Y745" s="4"/>
      <c r="Z745" s="2"/>
      <c r="AA745" s="3"/>
      <c r="AB745" s="5"/>
      <c r="AC745" s="5"/>
      <c r="AD745" s="5"/>
      <c r="AE745" s="5"/>
      <c r="AF745" s="5"/>
      <c r="AG745" s="5"/>
      <c r="AH745" s="6"/>
      <c r="AI745" s="6"/>
      <c r="AJ745" s="7"/>
      <c r="AK745" s="7"/>
      <c r="AL745" s="7"/>
      <c r="AM745" s="7"/>
      <c r="AN745" s="7"/>
      <c r="AO745" s="12"/>
      <c r="AP745" s="12"/>
      <c r="AQ745" s="12"/>
      <c r="AR745" s="12"/>
      <c r="AS745" s="12"/>
      <c r="AT745" s="12"/>
      <c r="AU745" s="12"/>
      <c r="AV745" s="12"/>
      <c r="AW745" s="12"/>
      <c r="AX745" s="12"/>
      <c r="AY745" s="12"/>
      <c r="AZ745" s="8"/>
    </row>
    <row r="746" spans="1:52" s="21" customFormat="1" ht="16.5" x14ac:dyDescent="0.25">
      <c r="A746" s="159"/>
      <c r="B746" s="159"/>
      <c r="C746" s="159"/>
      <c r="D746" s="159"/>
      <c r="E746" s="159"/>
      <c r="F746" s="159"/>
      <c r="G746" s="218"/>
      <c r="H746" s="159"/>
      <c r="I746" s="159"/>
      <c r="J746" s="159"/>
      <c r="K746" s="218"/>
      <c r="L746" s="159"/>
      <c r="M746" s="159"/>
      <c r="N746" s="159"/>
      <c r="O746" s="2"/>
      <c r="P746" s="3"/>
      <c r="Q746" s="3"/>
      <c r="R746" s="3"/>
      <c r="S746" s="3"/>
      <c r="T746" s="4"/>
      <c r="U746" s="4"/>
      <c r="V746" s="4"/>
      <c r="W746" s="4"/>
      <c r="X746" s="3"/>
      <c r="Y746" s="4"/>
      <c r="Z746" s="2"/>
      <c r="AA746" s="3"/>
      <c r="AB746" s="5"/>
      <c r="AC746" s="5"/>
      <c r="AD746" s="5"/>
      <c r="AE746" s="5"/>
      <c r="AF746" s="5"/>
      <c r="AG746" s="5"/>
      <c r="AH746" s="6"/>
      <c r="AI746" s="6"/>
      <c r="AJ746" s="7"/>
      <c r="AK746" s="7"/>
      <c r="AL746" s="7"/>
      <c r="AM746" s="7"/>
      <c r="AN746" s="7"/>
      <c r="AO746" s="12"/>
      <c r="AP746" s="12"/>
      <c r="AQ746" s="12"/>
      <c r="AR746" s="12"/>
      <c r="AS746" s="12"/>
      <c r="AT746" s="12"/>
      <c r="AU746" s="12"/>
      <c r="AV746" s="12"/>
      <c r="AW746" s="12"/>
      <c r="AX746" s="12"/>
      <c r="AY746" s="12"/>
      <c r="AZ746" s="8"/>
    </row>
    <row r="747" spans="1:52" s="21" customFormat="1" ht="16.5" x14ac:dyDescent="0.25">
      <c r="A747" s="159"/>
      <c r="B747" s="159"/>
      <c r="C747" s="159"/>
      <c r="D747" s="159"/>
      <c r="E747" s="159"/>
      <c r="F747" s="159"/>
      <c r="G747" s="218"/>
      <c r="H747" s="159"/>
      <c r="I747" s="159"/>
      <c r="J747" s="159"/>
      <c r="K747" s="218"/>
      <c r="L747" s="159"/>
      <c r="M747" s="159"/>
      <c r="N747" s="159"/>
      <c r="O747" s="2"/>
      <c r="P747" s="3"/>
      <c r="Q747" s="3"/>
      <c r="R747" s="3"/>
      <c r="S747" s="3"/>
      <c r="T747" s="4"/>
      <c r="U747" s="4"/>
      <c r="V747" s="4"/>
      <c r="W747" s="4"/>
      <c r="X747" s="3"/>
      <c r="Y747" s="4"/>
      <c r="Z747" s="2"/>
      <c r="AA747" s="3"/>
      <c r="AB747" s="5"/>
      <c r="AC747" s="5"/>
      <c r="AD747" s="5"/>
      <c r="AE747" s="5"/>
      <c r="AF747" s="5"/>
      <c r="AG747" s="5"/>
      <c r="AH747" s="6"/>
      <c r="AI747" s="6"/>
      <c r="AJ747" s="7"/>
      <c r="AK747" s="7"/>
      <c r="AL747" s="7"/>
      <c r="AM747" s="7"/>
      <c r="AN747" s="7"/>
      <c r="AO747" s="12"/>
      <c r="AP747" s="12"/>
      <c r="AQ747" s="12"/>
      <c r="AR747" s="12"/>
      <c r="AS747" s="12"/>
      <c r="AT747" s="12"/>
      <c r="AU747" s="12"/>
      <c r="AV747" s="12"/>
      <c r="AW747" s="12"/>
      <c r="AX747" s="12"/>
      <c r="AY747" s="12"/>
      <c r="AZ747" s="8"/>
    </row>
    <row r="748" spans="1:52" s="21" customFormat="1" ht="16.5" x14ac:dyDescent="0.25">
      <c r="A748" s="159"/>
      <c r="B748" s="159"/>
      <c r="C748" s="159"/>
      <c r="D748" s="159"/>
      <c r="E748" s="159"/>
      <c r="F748" s="159"/>
      <c r="G748" s="218"/>
      <c r="H748" s="159"/>
      <c r="I748" s="159"/>
      <c r="J748" s="159"/>
      <c r="K748" s="218"/>
      <c r="L748" s="159"/>
      <c r="M748" s="159"/>
      <c r="N748" s="159"/>
      <c r="O748" s="2"/>
      <c r="P748" s="3"/>
      <c r="Q748" s="3"/>
      <c r="R748" s="3"/>
      <c r="S748" s="3"/>
      <c r="T748" s="4"/>
      <c r="U748" s="4"/>
      <c r="V748" s="4"/>
      <c r="W748" s="4"/>
      <c r="X748" s="3"/>
      <c r="Y748" s="4"/>
      <c r="Z748" s="2"/>
      <c r="AA748" s="3"/>
      <c r="AB748" s="5"/>
      <c r="AC748" s="5"/>
      <c r="AD748" s="5"/>
      <c r="AE748" s="5"/>
      <c r="AF748" s="5"/>
      <c r="AG748" s="5"/>
      <c r="AH748" s="6"/>
      <c r="AI748" s="6"/>
      <c r="AJ748" s="7"/>
      <c r="AK748" s="7"/>
      <c r="AL748" s="7"/>
      <c r="AM748" s="7"/>
      <c r="AN748" s="7"/>
      <c r="AO748" s="12"/>
      <c r="AP748" s="12"/>
      <c r="AQ748" s="12"/>
      <c r="AR748" s="12"/>
      <c r="AS748" s="12"/>
      <c r="AT748" s="12"/>
      <c r="AU748" s="12"/>
      <c r="AV748" s="12"/>
      <c r="AW748" s="12"/>
      <c r="AX748" s="12"/>
      <c r="AY748" s="12"/>
      <c r="AZ748" s="8"/>
    </row>
    <row r="749" spans="1:52" s="21" customFormat="1" ht="16.5" x14ac:dyDescent="0.25">
      <c r="A749" s="159"/>
      <c r="B749" s="159"/>
      <c r="C749" s="159"/>
      <c r="D749" s="159"/>
      <c r="E749" s="159"/>
      <c r="F749" s="159"/>
      <c r="G749" s="218"/>
      <c r="H749" s="159"/>
      <c r="I749" s="159"/>
      <c r="J749" s="159"/>
      <c r="K749" s="218"/>
      <c r="L749" s="159"/>
      <c r="M749" s="159"/>
      <c r="N749" s="159"/>
      <c r="O749" s="2"/>
      <c r="P749" s="3"/>
      <c r="Q749" s="3"/>
      <c r="R749" s="3"/>
      <c r="S749" s="3"/>
      <c r="T749" s="4"/>
      <c r="U749" s="4"/>
      <c r="V749" s="4"/>
      <c r="W749" s="4"/>
      <c r="X749" s="3"/>
      <c r="Y749" s="235"/>
      <c r="Z749" s="2"/>
      <c r="AA749" s="235"/>
      <c r="AB749" s="5"/>
      <c r="AC749" s="5"/>
      <c r="AD749" s="5"/>
      <c r="AE749" s="5"/>
      <c r="AF749" s="5"/>
      <c r="AG749" s="5"/>
      <c r="AH749" s="6"/>
      <c r="AI749" s="6"/>
      <c r="AJ749" s="7"/>
      <c r="AK749" s="7"/>
      <c r="AL749" s="7"/>
      <c r="AM749" s="7"/>
      <c r="AN749" s="7"/>
      <c r="AO749" s="12"/>
      <c r="AP749" s="12"/>
      <c r="AQ749" s="12"/>
      <c r="AR749" s="12"/>
      <c r="AS749" s="12"/>
      <c r="AT749" s="12"/>
      <c r="AU749" s="12"/>
      <c r="AV749" s="12"/>
      <c r="AW749" s="12"/>
      <c r="AX749" s="12"/>
      <c r="AY749" s="12"/>
      <c r="AZ749" s="8"/>
    </row>
    <row r="750" spans="1:52" s="21" customFormat="1" ht="16.5" x14ac:dyDescent="0.25">
      <c r="A750" s="159"/>
      <c r="B750" s="159"/>
      <c r="C750" s="159"/>
      <c r="D750" s="159"/>
      <c r="E750" s="159"/>
      <c r="F750" s="159"/>
      <c r="G750" s="218"/>
      <c r="H750" s="159"/>
      <c r="I750" s="159"/>
      <c r="J750" s="159"/>
      <c r="K750" s="218"/>
      <c r="L750" s="159"/>
      <c r="M750" s="159"/>
      <c r="N750" s="159"/>
      <c r="O750" s="2"/>
      <c r="P750" s="3"/>
      <c r="Q750" s="3"/>
      <c r="R750" s="3"/>
      <c r="S750" s="3"/>
      <c r="T750" s="4"/>
      <c r="U750" s="4"/>
      <c r="V750" s="4"/>
      <c r="W750" s="4"/>
      <c r="X750" s="3"/>
      <c r="Y750" s="4"/>
      <c r="Z750" s="2"/>
      <c r="AA750" s="3"/>
      <c r="AB750" s="5"/>
      <c r="AC750" s="5"/>
      <c r="AD750" s="5"/>
      <c r="AE750" s="5"/>
      <c r="AF750" s="5"/>
      <c r="AG750" s="5"/>
      <c r="AH750" s="6"/>
      <c r="AI750" s="6"/>
      <c r="AJ750" s="7"/>
      <c r="AK750" s="7"/>
      <c r="AL750" s="7"/>
      <c r="AM750" s="7"/>
      <c r="AN750" s="7"/>
      <c r="AO750" s="12"/>
      <c r="AP750" s="12"/>
      <c r="AQ750" s="12"/>
      <c r="AR750" s="12"/>
      <c r="AS750" s="12"/>
      <c r="AT750" s="12"/>
      <c r="AU750" s="12"/>
      <c r="AV750" s="12"/>
      <c r="AW750" s="12"/>
      <c r="AX750" s="12"/>
      <c r="AY750" s="12"/>
      <c r="AZ750" s="8"/>
    </row>
    <row r="751" spans="1:52" s="21" customFormat="1" ht="16.5" x14ac:dyDescent="0.25">
      <c r="A751" s="159"/>
      <c r="B751" s="159"/>
      <c r="C751" s="159"/>
      <c r="D751" s="159"/>
      <c r="E751" s="159"/>
      <c r="F751" s="159"/>
      <c r="G751" s="218"/>
      <c r="H751" s="159"/>
      <c r="I751" s="159"/>
      <c r="J751" s="159"/>
      <c r="K751" s="218"/>
      <c r="L751" s="159"/>
      <c r="M751" s="159"/>
      <c r="N751" s="159"/>
      <c r="O751" s="2"/>
      <c r="P751" s="3"/>
      <c r="Q751" s="3"/>
      <c r="R751" s="3"/>
      <c r="S751" s="3"/>
      <c r="T751" s="4"/>
      <c r="U751" s="4"/>
      <c r="V751" s="4"/>
      <c r="W751" s="4"/>
      <c r="X751" s="3"/>
      <c r="Y751" s="4"/>
      <c r="Z751" s="2"/>
      <c r="AA751" s="3"/>
      <c r="AB751" s="5"/>
      <c r="AC751" s="5"/>
      <c r="AD751" s="5"/>
      <c r="AE751" s="5"/>
      <c r="AF751" s="5"/>
      <c r="AG751" s="5"/>
      <c r="AH751" s="6"/>
      <c r="AI751" s="6"/>
      <c r="AJ751" s="7"/>
      <c r="AK751" s="7"/>
      <c r="AL751" s="7"/>
      <c r="AM751" s="7"/>
      <c r="AN751" s="7"/>
      <c r="AO751" s="12"/>
      <c r="AP751" s="12"/>
      <c r="AQ751" s="12"/>
      <c r="AR751" s="12"/>
      <c r="AS751" s="12"/>
      <c r="AT751" s="12"/>
      <c r="AU751" s="12"/>
      <c r="AV751" s="12"/>
      <c r="AW751" s="12"/>
      <c r="AX751" s="12"/>
      <c r="AY751" s="12"/>
      <c r="AZ751" s="8"/>
    </row>
    <row r="752" spans="1:52" s="21" customFormat="1" ht="16.5" x14ac:dyDescent="0.25">
      <c r="A752" s="159"/>
      <c r="B752" s="159"/>
      <c r="C752" s="159"/>
      <c r="D752" s="159"/>
      <c r="E752" s="159"/>
      <c r="F752" s="159"/>
      <c r="G752" s="218"/>
      <c r="H752" s="159"/>
      <c r="I752" s="159"/>
      <c r="J752" s="159"/>
      <c r="K752" s="218"/>
      <c r="L752" s="159"/>
      <c r="M752" s="159"/>
      <c r="N752" s="159"/>
      <c r="O752" s="2"/>
      <c r="P752" s="3"/>
      <c r="Q752" s="3"/>
      <c r="R752" s="3"/>
      <c r="S752" s="3"/>
      <c r="T752" s="4"/>
      <c r="U752" s="4"/>
      <c r="V752" s="4"/>
      <c r="W752" s="4"/>
      <c r="X752" s="3"/>
      <c r="Y752" s="4"/>
      <c r="Z752" s="2"/>
      <c r="AA752" s="3"/>
      <c r="AB752" s="5"/>
      <c r="AC752" s="5"/>
      <c r="AD752" s="5"/>
      <c r="AE752" s="5"/>
      <c r="AF752" s="5"/>
      <c r="AG752" s="5"/>
      <c r="AH752" s="6"/>
      <c r="AI752" s="6"/>
      <c r="AJ752" s="7"/>
      <c r="AK752" s="7"/>
      <c r="AL752" s="7"/>
      <c r="AM752" s="7"/>
      <c r="AN752" s="7"/>
      <c r="AO752" s="12"/>
      <c r="AP752" s="12"/>
      <c r="AQ752" s="12"/>
      <c r="AR752" s="12"/>
      <c r="AS752" s="12"/>
      <c r="AT752" s="12"/>
      <c r="AU752" s="12"/>
      <c r="AV752" s="12"/>
      <c r="AW752" s="12"/>
      <c r="AX752" s="12"/>
      <c r="AY752" s="12"/>
      <c r="AZ752" s="8"/>
    </row>
    <row r="753" spans="1:52" s="21" customFormat="1" ht="16.5" x14ac:dyDescent="0.25">
      <c r="A753" s="159"/>
      <c r="B753" s="159"/>
      <c r="C753" s="159"/>
      <c r="D753" s="159"/>
      <c r="E753" s="159"/>
      <c r="F753" s="159"/>
      <c r="G753" s="218"/>
      <c r="H753" s="159"/>
      <c r="I753" s="159"/>
      <c r="J753" s="159"/>
      <c r="K753" s="218"/>
      <c r="L753" s="159"/>
      <c r="M753" s="159"/>
      <c r="N753" s="159"/>
      <c r="O753" s="2"/>
      <c r="P753" s="3"/>
      <c r="Q753" s="3"/>
      <c r="R753" s="3"/>
      <c r="S753" s="3"/>
      <c r="T753" s="4"/>
      <c r="U753" s="4"/>
      <c r="V753" s="4"/>
      <c r="W753" s="4"/>
      <c r="X753" s="3"/>
      <c r="Y753" s="4"/>
      <c r="Z753" s="2"/>
      <c r="AA753" s="3"/>
      <c r="AB753" s="5"/>
      <c r="AC753" s="5"/>
      <c r="AD753" s="5"/>
      <c r="AE753" s="5"/>
      <c r="AF753" s="5"/>
      <c r="AG753" s="5"/>
      <c r="AH753" s="6"/>
      <c r="AI753" s="6"/>
      <c r="AJ753" s="7"/>
      <c r="AK753" s="7"/>
      <c r="AL753" s="7"/>
      <c r="AM753" s="7"/>
      <c r="AN753" s="7"/>
      <c r="AO753" s="12"/>
      <c r="AP753" s="12"/>
      <c r="AQ753" s="12"/>
      <c r="AR753" s="12"/>
      <c r="AS753" s="12"/>
      <c r="AT753" s="12"/>
      <c r="AU753" s="12"/>
      <c r="AV753" s="12"/>
      <c r="AW753" s="12"/>
      <c r="AX753" s="12"/>
      <c r="AY753" s="12"/>
      <c r="AZ753" s="8"/>
    </row>
    <row r="754" spans="1:52" s="21" customFormat="1" ht="16.5" x14ac:dyDescent="0.25">
      <c r="A754" s="159"/>
      <c r="B754" s="159"/>
      <c r="C754" s="159"/>
      <c r="D754" s="159"/>
      <c r="E754" s="159"/>
      <c r="F754" s="159"/>
      <c r="G754" s="218"/>
      <c r="H754" s="159"/>
      <c r="I754" s="159"/>
      <c r="J754" s="159"/>
      <c r="K754" s="218"/>
      <c r="L754" s="159"/>
      <c r="M754" s="159"/>
      <c r="N754" s="159"/>
      <c r="O754" s="2"/>
      <c r="P754" s="3"/>
      <c r="Q754" s="3"/>
      <c r="R754" s="3"/>
      <c r="S754" s="3"/>
      <c r="T754" s="4"/>
      <c r="U754" s="4"/>
      <c r="V754" s="4"/>
      <c r="W754" s="4"/>
      <c r="X754" s="3"/>
      <c r="Y754" s="4"/>
      <c r="Z754" s="2"/>
      <c r="AA754" s="3"/>
      <c r="AB754" s="5"/>
      <c r="AC754" s="5"/>
      <c r="AD754" s="5"/>
      <c r="AE754" s="5"/>
      <c r="AF754" s="5"/>
      <c r="AG754" s="5"/>
      <c r="AH754" s="6"/>
      <c r="AI754" s="6"/>
      <c r="AJ754" s="7"/>
      <c r="AK754" s="7"/>
      <c r="AL754" s="7"/>
      <c r="AM754" s="7"/>
      <c r="AN754" s="7"/>
      <c r="AO754" s="12"/>
      <c r="AP754" s="12"/>
      <c r="AQ754" s="12"/>
      <c r="AR754" s="12"/>
      <c r="AS754" s="12"/>
      <c r="AT754" s="12"/>
      <c r="AU754" s="12"/>
      <c r="AV754" s="12"/>
      <c r="AW754" s="12"/>
      <c r="AX754" s="12"/>
      <c r="AY754" s="12"/>
      <c r="AZ754" s="8"/>
    </row>
    <row r="755" spans="1:52" s="21" customFormat="1" ht="16.5" x14ac:dyDescent="0.25">
      <c r="A755" s="159"/>
      <c r="B755" s="159"/>
      <c r="C755" s="159"/>
      <c r="D755" s="159"/>
      <c r="E755" s="159"/>
      <c r="F755" s="159"/>
      <c r="G755" s="218"/>
      <c r="H755" s="159"/>
      <c r="I755" s="159"/>
      <c r="J755" s="159"/>
      <c r="K755" s="218"/>
      <c r="L755" s="159"/>
      <c r="M755" s="159"/>
      <c r="N755" s="159"/>
      <c r="O755" s="2"/>
      <c r="P755" s="3"/>
      <c r="Q755" s="3"/>
      <c r="R755" s="3"/>
      <c r="S755" s="3"/>
      <c r="T755" s="4"/>
      <c r="U755" s="4"/>
      <c r="V755" s="4"/>
      <c r="W755" s="4"/>
      <c r="X755" s="3"/>
      <c r="Y755" s="4"/>
      <c r="Z755" s="2"/>
      <c r="AA755" s="3"/>
      <c r="AB755" s="5"/>
      <c r="AC755" s="5"/>
      <c r="AD755" s="5"/>
      <c r="AE755" s="5"/>
      <c r="AF755" s="5"/>
      <c r="AG755" s="5"/>
      <c r="AH755" s="6"/>
      <c r="AI755" s="6"/>
      <c r="AJ755" s="7"/>
      <c r="AK755" s="7"/>
      <c r="AL755" s="7"/>
      <c r="AM755" s="7"/>
      <c r="AN755" s="7"/>
      <c r="AO755" s="12"/>
      <c r="AP755" s="12"/>
      <c r="AQ755" s="12"/>
      <c r="AR755" s="12"/>
      <c r="AS755" s="12"/>
      <c r="AT755" s="12"/>
      <c r="AU755" s="12"/>
      <c r="AV755" s="12"/>
      <c r="AW755" s="12"/>
      <c r="AX755" s="12"/>
      <c r="AY755" s="12"/>
      <c r="AZ755" s="8"/>
    </row>
    <row r="756" spans="1:52" s="21" customFormat="1" ht="16.5" x14ac:dyDescent="0.25">
      <c r="A756" s="159"/>
      <c r="B756" s="159"/>
      <c r="C756" s="159"/>
      <c r="D756" s="159"/>
      <c r="E756" s="159"/>
      <c r="F756" s="159"/>
      <c r="G756" s="218"/>
      <c r="H756" s="159"/>
      <c r="I756" s="159"/>
      <c r="J756" s="159"/>
      <c r="K756" s="218"/>
      <c r="L756" s="159"/>
      <c r="M756" s="159"/>
      <c r="N756" s="159"/>
      <c r="O756" s="2"/>
      <c r="P756" s="3"/>
      <c r="Q756" s="3"/>
      <c r="R756" s="3"/>
      <c r="S756" s="3"/>
      <c r="T756" s="4"/>
      <c r="U756" s="4"/>
      <c r="V756" s="4"/>
      <c r="W756" s="4"/>
      <c r="X756" s="3"/>
      <c r="Y756" s="4"/>
      <c r="Z756" s="2"/>
      <c r="AA756" s="3"/>
      <c r="AB756" s="5"/>
      <c r="AC756" s="5"/>
      <c r="AD756" s="5"/>
      <c r="AE756" s="5"/>
      <c r="AF756" s="5"/>
      <c r="AG756" s="5"/>
      <c r="AH756" s="6"/>
      <c r="AI756" s="6"/>
      <c r="AJ756" s="7"/>
      <c r="AK756" s="7"/>
      <c r="AL756" s="7"/>
      <c r="AM756" s="7"/>
      <c r="AN756" s="7"/>
      <c r="AO756" s="12"/>
      <c r="AP756" s="12"/>
      <c r="AQ756" s="12"/>
      <c r="AR756" s="12"/>
      <c r="AS756" s="12"/>
      <c r="AT756" s="12"/>
      <c r="AU756" s="12"/>
      <c r="AV756" s="12"/>
      <c r="AW756" s="12"/>
      <c r="AX756" s="12"/>
      <c r="AY756" s="12"/>
      <c r="AZ756" s="8"/>
    </row>
    <row r="757" spans="1:52" s="21" customFormat="1" ht="16.5" x14ac:dyDescent="0.25">
      <c r="A757" s="159"/>
      <c r="B757" s="159"/>
      <c r="C757" s="159"/>
      <c r="D757" s="159"/>
      <c r="E757" s="159"/>
      <c r="F757" s="159"/>
      <c r="G757" s="218"/>
      <c r="H757" s="159"/>
      <c r="I757" s="159"/>
      <c r="J757" s="159"/>
      <c r="K757" s="218"/>
      <c r="L757" s="159"/>
      <c r="M757" s="159"/>
      <c r="N757" s="159"/>
      <c r="O757" s="2"/>
      <c r="P757" s="3"/>
      <c r="Q757" s="3"/>
      <c r="R757" s="3"/>
      <c r="S757" s="3"/>
      <c r="T757" s="4"/>
      <c r="U757" s="4"/>
      <c r="V757" s="4"/>
      <c r="W757" s="4"/>
      <c r="X757" s="3"/>
      <c r="Y757" s="4"/>
      <c r="Z757" s="2"/>
      <c r="AA757" s="3"/>
      <c r="AB757" s="5"/>
      <c r="AC757" s="5"/>
      <c r="AD757" s="5"/>
      <c r="AE757" s="5"/>
      <c r="AF757" s="5"/>
      <c r="AG757" s="5"/>
      <c r="AH757" s="6"/>
      <c r="AI757" s="6"/>
      <c r="AJ757" s="7"/>
      <c r="AK757" s="7"/>
      <c r="AL757" s="7"/>
      <c r="AM757" s="7"/>
      <c r="AN757" s="7"/>
      <c r="AO757" s="12"/>
      <c r="AP757" s="12"/>
      <c r="AQ757" s="12"/>
      <c r="AR757" s="12"/>
      <c r="AS757" s="12"/>
      <c r="AT757" s="12"/>
      <c r="AU757" s="12"/>
      <c r="AV757" s="12"/>
      <c r="AW757" s="12"/>
      <c r="AX757" s="12"/>
      <c r="AY757" s="12"/>
      <c r="AZ757" s="8"/>
    </row>
    <row r="758" spans="1:52" s="21" customFormat="1" ht="16.5" x14ac:dyDescent="0.25">
      <c r="A758" s="159"/>
      <c r="B758" s="159"/>
      <c r="C758" s="159"/>
      <c r="D758" s="159"/>
      <c r="E758" s="159"/>
      <c r="F758" s="159"/>
      <c r="G758" s="218"/>
      <c r="H758" s="159"/>
      <c r="I758" s="159"/>
      <c r="J758" s="159"/>
      <c r="K758" s="218"/>
      <c r="L758" s="159"/>
      <c r="M758" s="159"/>
      <c r="N758" s="159"/>
      <c r="O758" s="2"/>
      <c r="P758" s="3"/>
      <c r="Q758" s="3"/>
      <c r="R758" s="3"/>
      <c r="S758" s="3"/>
      <c r="T758" s="4"/>
      <c r="U758" s="4"/>
      <c r="V758" s="4"/>
      <c r="W758" s="4"/>
      <c r="X758" s="3"/>
      <c r="Y758" s="4"/>
      <c r="Z758" s="2"/>
      <c r="AA758" s="3"/>
      <c r="AB758" s="5"/>
      <c r="AC758" s="5"/>
      <c r="AD758" s="5"/>
      <c r="AE758" s="5"/>
      <c r="AF758" s="5"/>
      <c r="AG758" s="5"/>
      <c r="AH758" s="6"/>
      <c r="AI758" s="6"/>
      <c r="AJ758" s="7"/>
      <c r="AK758" s="7"/>
      <c r="AL758" s="7"/>
      <c r="AM758" s="7"/>
      <c r="AN758" s="7"/>
      <c r="AO758" s="12"/>
      <c r="AP758" s="12"/>
      <c r="AQ758" s="12"/>
      <c r="AR758" s="12"/>
      <c r="AS758" s="12"/>
      <c r="AT758" s="12"/>
      <c r="AU758" s="12"/>
      <c r="AV758" s="12"/>
      <c r="AW758" s="12"/>
      <c r="AX758" s="12"/>
      <c r="AY758" s="12"/>
      <c r="AZ758" s="8"/>
    </row>
    <row r="759" spans="1:52" s="21" customFormat="1" ht="16.5" x14ac:dyDescent="0.25">
      <c r="A759" s="159"/>
      <c r="B759" s="159"/>
      <c r="C759" s="159"/>
      <c r="D759" s="159"/>
      <c r="E759" s="159"/>
      <c r="F759" s="159"/>
      <c r="G759" s="218"/>
      <c r="H759" s="159"/>
      <c r="I759" s="159"/>
      <c r="J759" s="159"/>
      <c r="K759" s="218"/>
      <c r="L759" s="159"/>
      <c r="M759" s="159"/>
      <c r="N759" s="159"/>
      <c r="O759" s="2"/>
      <c r="P759" s="3"/>
      <c r="Q759" s="3"/>
      <c r="R759" s="3"/>
      <c r="S759" s="3"/>
      <c r="T759" s="4"/>
      <c r="U759" s="4"/>
      <c r="V759" s="4"/>
      <c r="W759" s="4"/>
      <c r="X759" s="3"/>
      <c r="Y759" s="4"/>
      <c r="Z759" s="2"/>
      <c r="AA759" s="3"/>
      <c r="AB759" s="5"/>
      <c r="AC759" s="5"/>
      <c r="AD759" s="5"/>
      <c r="AE759" s="5"/>
      <c r="AF759" s="5"/>
      <c r="AG759" s="5"/>
      <c r="AH759" s="6"/>
      <c r="AI759" s="6"/>
      <c r="AJ759" s="7"/>
      <c r="AK759" s="7"/>
      <c r="AL759" s="7"/>
      <c r="AM759" s="7"/>
      <c r="AN759" s="7"/>
      <c r="AO759" s="12"/>
      <c r="AP759" s="12"/>
      <c r="AQ759" s="12"/>
      <c r="AR759" s="12"/>
      <c r="AS759" s="12"/>
      <c r="AT759" s="12"/>
      <c r="AU759" s="12"/>
      <c r="AV759" s="12"/>
      <c r="AW759" s="12"/>
      <c r="AX759" s="12"/>
      <c r="AY759" s="12"/>
      <c r="AZ759" s="8"/>
    </row>
    <row r="760" spans="1:52" s="21" customFormat="1" ht="16.5" x14ac:dyDescent="0.25">
      <c r="A760" s="159"/>
      <c r="B760" s="159"/>
      <c r="C760" s="159"/>
      <c r="D760" s="159"/>
      <c r="E760" s="159"/>
      <c r="F760" s="159"/>
      <c r="G760" s="218"/>
      <c r="H760" s="159"/>
      <c r="I760" s="159"/>
      <c r="J760" s="159"/>
      <c r="K760" s="218"/>
      <c r="L760" s="159"/>
      <c r="M760" s="159"/>
      <c r="N760" s="159"/>
      <c r="O760" s="2"/>
      <c r="P760" s="3"/>
      <c r="Q760" s="3"/>
      <c r="R760" s="3"/>
      <c r="S760" s="3"/>
      <c r="T760" s="4"/>
      <c r="U760" s="4"/>
      <c r="V760" s="4"/>
      <c r="W760" s="4"/>
      <c r="X760" s="3"/>
      <c r="Y760" s="4"/>
      <c r="Z760" s="2"/>
      <c r="AA760" s="3"/>
      <c r="AB760" s="5"/>
      <c r="AC760" s="5"/>
      <c r="AD760" s="5"/>
      <c r="AE760" s="5"/>
      <c r="AF760" s="5"/>
      <c r="AG760" s="5"/>
      <c r="AH760" s="6"/>
      <c r="AI760" s="6"/>
      <c r="AJ760" s="7"/>
      <c r="AK760" s="7"/>
      <c r="AL760" s="7"/>
      <c r="AM760" s="7"/>
      <c r="AN760" s="7"/>
      <c r="AO760" s="12"/>
      <c r="AP760" s="12"/>
      <c r="AQ760" s="12"/>
      <c r="AR760" s="12"/>
      <c r="AS760" s="12"/>
      <c r="AT760" s="12"/>
      <c r="AU760" s="12"/>
      <c r="AV760" s="12"/>
      <c r="AW760" s="12"/>
      <c r="AX760" s="12"/>
      <c r="AY760" s="12"/>
      <c r="AZ760" s="8"/>
    </row>
    <row r="761" spans="1:52" s="21" customFormat="1" ht="16.5" x14ac:dyDescent="0.25">
      <c r="A761" s="159"/>
      <c r="B761" s="159"/>
      <c r="C761" s="159"/>
      <c r="D761" s="159"/>
      <c r="E761" s="159"/>
      <c r="F761" s="159"/>
      <c r="G761" s="218"/>
      <c r="H761" s="159"/>
      <c r="I761" s="159"/>
      <c r="J761" s="159"/>
      <c r="K761" s="218"/>
      <c r="L761" s="159"/>
      <c r="M761" s="159"/>
      <c r="N761" s="159"/>
      <c r="O761" s="2"/>
      <c r="P761" s="3"/>
      <c r="Q761" s="3"/>
      <c r="R761" s="3"/>
      <c r="S761" s="3"/>
      <c r="T761" s="4"/>
      <c r="U761" s="4"/>
      <c r="V761" s="4"/>
      <c r="W761" s="4"/>
      <c r="X761" s="3"/>
      <c r="Y761" s="4"/>
      <c r="Z761" s="2"/>
      <c r="AA761" s="3"/>
      <c r="AB761" s="5"/>
      <c r="AC761" s="5"/>
      <c r="AD761" s="5"/>
      <c r="AE761" s="5"/>
      <c r="AF761" s="5"/>
      <c r="AG761" s="5"/>
      <c r="AH761" s="6"/>
      <c r="AI761" s="6"/>
      <c r="AJ761" s="7"/>
      <c r="AK761" s="7"/>
      <c r="AL761" s="7"/>
      <c r="AM761" s="7"/>
      <c r="AN761" s="7"/>
      <c r="AO761" s="12"/>
      <c r="AP761" s="12"/>
      <c r="AQ761" s="12"/>
      <c r="AR761" s="12"/>
      <c r="AS761" s="12"/>
      <c r="AT761" s="12"/>
      <c r="AU761" s="12"/>
      <c r="AV761" s="12"/>
      <c r="AW761" s="12"/>
      <c r="AX761" s="12"/>
      <c r="AY761" s="12"/>
      <c r="AZ761" s="8"/>
    </row>
    <row r="762" spans="1:52" s="21" customFormat="1" ht="16.5" x14ac:dyDescent="0.25">
      <c r="A762" s="159"/>
      <c r="B762" s="159"/>
      <c r="C762" s="159"/>
      <c r="D762" s="159"/>
      <c r="E762" s="159"/>
      <c r="F762" s="159"/>
      <c r="G762" s="218"/>
      <c r="H762" s="159"/>
      <c r="I762" s="159"/>
      <c r="J762" s="159"/>
      <c r="K762" s="218"/>
      <c r="L762" s="159"/>
      <c r="M762" s="159"/>
      <c r="N762" s="159"/>
      <c r="O762" s="2"/>
      <c r="P762" s="3"/>
      <c r="Q762" s="3"/>
      <c r="R762" s="3"/>
      <c r="S762" s="3"/>
      <c r="T762" s="4"/>
      <c r="U762" s="4"/>
      <c r="V762" s="4"/>
      <c r="W762" s="4"/>
      <c r="X762" s="3"/>
      <c r="Y762" s="4"/>
      <c r="Z762" s="2"/>
      <c r="AA762" s="3"/>
      <c r="AB762" s="5"/>
      <c r="AC762" s="5"/>
      <c r="AD762" s="5"/>
      <c r="AE762" s="5"/>
      <c r="AF762" s="5"/>
      <c r="AG762" s="5"/>
      <c r="AH762" s="6"/>
      <c r="AI762" s="6"/>
      <c r="AJ762" s="7"/>
      <c r="AK762" s="7"/>
      <c r="AL762" s="7"/>
      <c r="AM762" s="7"/>
      <c r="AN762" s="7"/>
      <c r="AO762" s="12"/>
      <c r="AP762" s="12"/>
      <c r="AQ762" s="12"/>
      <c r="AR762" s="12"/>
      <c r="AS762" s="12"/>
      <c r="AT762" s="12"/>
      <c r="AU762" s="12"/>
      <c r="AV762" s="12"/>
      <c r="AW762" s="12"/>
      <c r="AX762" s="12"/>
      <c r="AY762" s="12"/>
      <c r="AZ762" s="8"/>
    </row>
    <row r="763" spans="1:52" s="21" customFormat="1" ht="16.5" x14ac:dyDescent="0.25">
      <c r="A763" s="159"/>
      <c r="B763" s="159"/>
      <c r="C763" s="159"/>
      <c r="D763" s="159"/>
      <c r="E763" s="159"/>
      <c r="F763" s="159"/>
      <c r="G763" s="218"/>
      <c r="H763" s="159"/>
      <c r="I763" s="159"/>
      <c r="J763" s="159"/>
      <c r="K763" s="218"/>
      <c r="L763" s="159"/>
      <c r="M763" s="159"/>
      <c r="N763" s="159"/>
      <c r="O763" s="2"/>
      <c r="P763" s="3"/>
      <c r="Q763" s="3"/>
      <c r="R763" s="3"/>
      <c r="S763" s="3"/>
      <c r="T763" s="4"/>
      <c r="U763" s="4"/>
      <c r="V763" s="4"/>
      <c r="W763" s="4"/>
      <c r="X763" s="3"/>
      <c r="Y763" s="4"/>
      <c r="Z763" s="2"/>
      <c r="AA763" s="3"/>
      <c r="AB763" s="5"/>
      <c r="AC763" s="5"/>
      <c r="AD763" s="5"/>
      <c r="AE763" s="5"/>
      <c r="AF763" s="5"/>
      <c r="AG763" s="5"/>
      <c r="AH763" s="6"/>
      <c r="AI763" s="6"/>
      <c r="AJ763" s="7"/>
      <c r="AK763" s="7"/>
      <c r="AL763" s="7"/>
      <c r="AM763" s="7"/>
      <c r="AN763" s="7"/>
      <c r="AO763" s="12"/>
      <c r="AP763" s="12"/>
      <c r="AQ763" s="12"/>
      <c r="AR763" s="12"/>
      <c r="AS763" s="12"/>
      <c r="AT763" s="12"/>
      <c r="AU763" s="12"/>
      <c r="AV763" s="12"/>
      <c r="AW763" s="12"/>
      <c r="AX763" s="12"/>
      <c r="AY763" s="12"/>
      <c r="AZ763" s="8"/>
    </row>
    <row r="764" spans="1:52" s="21" customFormat="1" ht="16.5" x14ac:dyDescent="0.25">
      <c r="A764" s="159"/>
      <c r="B764" s="159"/>
      <c r="C764" s="159"/>
      <c r="D764" s="159"/>
      <c r="E764" s="159"/>
      <c r="F764" s="159"/>
      <c r="G764" s="218"/>
      <c r="H764" s="159"/>
      <c r="I764" s="159"/>
      <c r="J764" s="159"/>
      <c r="K764" s="218"/>
      <c r="L764" s="159"/>
      <c r="M764" s="159"/>
      <c r="N764" s="159"/>
      <c r="O764" s="2"/>
      <c r="P764" s="3"/>
      <c r="Q764" s="3"/>
      <c r="R764" s="3"/>
      <c r="S764" s="3"/>
      <c r="T764" s="4"/>
      <c r="U764" s="4"/>
      <c r="V764" s="4"/>
      <c r="W764" s="4"/>
      <c r="X764" s="3"/>
      <c r="Y764" s="4"/>
      <c r="Z764" s="2"/>
      <c r="AA764" s="3"/>
      <c r="AB764" s="5"/>
      <c r="AC764" s="5"/>
      <c r="AD764" s="5"/>
      <c r="AE764" s="5"/>
      <c r="AF764" s="5"/>
      <c r="AG764" s="5"/>
      <c r="AH764" s="6"/>
      <c r="AI764" s="6"/>
      <c r="AJ764" s="7"/>
      <c r="AK764" s="7"/>
      <c r="AL764" s="7"/>
      <c r="AM764" s="7"/>
      <c r="AN764" s="7"/>
      <c r="AO764" s="12"/>
      <c r="AP764" s="12"/>
      <c r="AQ764" s="12"/>
      <c r="AR764" s="12"/>
      <c r="AS764" s="12"/>
      <c r="AT764" s="12"/>
      <c r="AU764" s="12"/>
      <c r="AV764" s="12"/>
      <c r="AW764" s="12"/>
      <c r="AX764" s="12"/>
      <c r="AY764" s="12"/>
      <c r="AZ764" s="8"/>
    </row>
    <row r="765" spans="1:52" s="21" customFormat="1" ht="16.5" x14ac:dyDescent="0.25">
      <c r="A765" s="159"/>
      <c r="B765" s="159"/>
      <c r="C765" s="159"/>
      <c r="D765" s="159"/>
      <c r="E765" s="159"/>
      <c r="F765" s="159"/>
      <c r="G765" s="218"/>
      <c r="H765" s="159"/>
      <c r="I765" s="159"/>
      <c r="J765" s="159"/>
      <c r="K765" s="218"/>
      <c r="L765" s="159"/>
      <c r="M765" s="159"/>
      <c r="N765" s="159"/>
      <c r="O765" s="2"/>
      <c r="P765" s="3"/>
      <c r="Q765" s="3"/>
      <c r="R765" s="3"/>
      <c r="S765" s="3"/>
      <c r="T765" s="4"/>
      <c r="U765" s="4"/>
      <c r="V765" s="4"/>
      <c r="W765" s="4"/>
      <c r="X765" s="3"/>
      <c r="Y765" s="4"/>
      <c r="Z765" s="2"/>
      <c r="AA765" s="3"/>
      <c r="AB765" s="5"/>
      <c r="AC765" s="5"/>
      <c r="AD765" s="5"/>
      <c r="AE765" s="5"/>
      <c r="AF765" s="5"/>
      <c r="AG765" s="5"/>
      <c r="AH765" s="6"/>
      <c r="AI765" s="6"/>
      <c r="AJ765" s="7"/>
      <c r="AK765" s="7"/>
      <c r="AL765" s="7"/>
      <c r="AM765" s="7"/>
      <c r="AN765" s="7"/>
      <c r="AO765" s="12"/>
      <c r="AP765" s="12"/>
      <c r="AQ765" s="12"/>
      <c r="AR765" s="12"/>
      <c r="AS765" s="12"/>
      <c r="AT765" s="12"/>
      <c r="AU765" s="12"/>
      <c r="AV765" s="12"/>
      <c r="AW765" s="12"/>
      <c r="AX765" s="12"/>
      <c r="AY765" s="12"/>
      <c r="AZ765" s="8"/>
    </row>
    <row r="766" spans="1:52" s="21" customFormat="1" ht="16.5" x14ac:dyDescent="0.25">
      <c r="A766" s="159"/>
      <c r="B766" s="159"/>
      <c r="C766" s="159"/>
      <c r="D766" s="159"/>
      <c r="E766" s="159"/>
      <c r="F766" s="159"/>
      <c r="G766" s="218"/>
      <c r="H766" s="159"/>
      <c r="I766" s="159"/>
      <c r="J766" s="159"/>
      <c r="K766" s="218"/>
      <c r="L766" s="159"/>
      <c r="M766" s="159"/>
      <c r="N766" s="159"/>
      <c r="O766" s="2"/>
      <c r="P766" s="3"/>
      <c r="Q766" s="3"/>
      <c r="R766" s="3"/>
      <c r="S766" s="3"/>
      <c r="T766" s="4"/>
      <c r="U766" s="4"/>
      <c r="V766" s="4"/>
      <c r="W766" s="4"/>
      <c r="X766" s="3"/>
      <c r="Y766" s="4"/>
      <c r="Z766" s="2"/>
      <c r="AA766" s="3"/>
      <c r="AB766" s="5"/>
      <c r="AC766" s="5"/>
      <c r="AD766" s="5"/>
      <c r="AE766" s="5"/>
      <c r="AF766" s="5"/>
      <c r="AG766" s="5"/>
      <c r="AH766" s="6"/>
      <c r="AI766" s="6"/>
      <c r="AJ766" s="7"/>
      <c r="AK766" s="7"/>
      <c r="AL766" s="7"/>
      <c r="AM766" s="7"/>
      <c r="AN766" s="7"/>
      <c r="AO766" s="12"/>
      <c r="AP766" s="12"/>
      <c r="AQ766" s="12"/>
      <c r="AR766" s="12"/>
      <c r="AS766" s="12"/>
      <c r="AT766" s="12"/>
      <c r="AU766" s="12"/>
      <c r="AV766" s="12"/>
      <c r="AW766" s="12"/>
      <c r="AX766" s="12"/>
      <c r="AY766" s="12"/>
      <c r="AZ766" s="8"/>
    </row>
    <row r="767" spans="1:52" s="21" customFormat="1" ht="16.5" x14ac:dyDescent="0.25">
      <c r="A767" s="159"/>
      <c r="B767" s="159"/>
      <c r="C767" s="159"/>
      <c r="D767" s="159"/>
      <c r="E767" s="159"/>
      <c r="F767" s="159"/>
      <c r="G767" s="218"/>
      <c r="H767" s="159"/>
      <c r="I767" s="159"/>
      <c r="J767" s="159"/>
      <c r="K767" s="218"/>
      <c r="L767" s="159"/>
      <c r="M767" s="159"/>
      <c r="N767" s="159"/>
      <c r="O767" s="2"/>
      <c r="P767" s="3"/>
      <c r="Q767" s="3"/>
      <c r="R767" s="3"/>
      <c r="S767" s="3"/>
      <c r="T767" s="4"/>
      <c r="U767" s="4"/>
      <c r="V767" s="4"/>
      <c r="W767" s="4"/>
      <c r="X767" s="3"/>
      <c r="Y767" s="4"/>
      <c r="Z767" s="2"/>
      <c r="AA767" s="3"/>
      <c r="AB767" s="5"/>
      <c r="AC767" s="5"/>
      <c r="AD767" s="5"/>
      <c r="AE767" s="5"/>
      <c r="AF767" s="5"/>
      <c r="AG767" s="5"/>
      <c r="AH767" s="6"/>
      <c r="AI767" s="6"/>
      <c r="AJ767" s="7"/>
      <c r="AK767" s="7"/>
      <c r="AL767" s="7"/>
      <c r="AM767" s="7"/>
      <c r="AN767" s="7"/>
      <c r="AO767" s="12"/>
      <c r="AP767" s="12"/>
      <c r="AQ767" s="12"/>
      <c r="AR767" s="12"/>
      <c r="AS767" s="12"/>
      <c r="AT767" s="12"/>
      <c r="AU767" s="12"/>
      <c r="AV767" s="12"/>
      <c r="AW767" s="12"/>
      <c r="AX767" s="12"/>
      <c r="AY767" s="12"/>
      <c r="AZ767" s="8"/>
    </row>
    <row r="768" spans="1:52" s="21" customFormat="1" ht="16.5" x14ac:dyDescent="0.25">
      <c r="A768" s="159"/>
      <c r="B768" s="159"/>
      <c r="C768" s="159"/>
      <c r="D768" s="159"/>
      <c r="E768" s="159"/>
      <c r="F768" s="159"/>
      <c r="G768" s="218"/>
      <c r="H768" s="159"/>
      <c r="I768" s="159"/>
      <c r="J768" s="159"/>
      <c r="K768" s="218"/>
      <c r="L768" s="159"/>
      <c r="M768" s="159"/>
      <c r="N768" s="159"/>
      <c r="O768" s="2"/>
      <c r="P768" s="3"/>
      <c r="Q768" s="3"/>
      <c r="R768" s="3"/>
      <c r="S768" s="3"/>
      <c r="T768" s="4"/>
      <c r="U768" s="4"/>
      <c r="V768" s="4"/>
      <c r="W768" s="4"/>
      <c r="X768" s="3"/>
      <c r="Y768" s="4"/>
      <c r="Z768" s="2"/>
      <c r="AA768" s="3"/>
      <c r="AB768" s="5"/>
      <c r="AC768" s="5"/>
      <c r="AD768" s="5"/>
      <c r="AE768" s="5"/>
      <c r="AF768" s="5"/>
      <c r="AG768" s="5"/>
      <c r="AH768" s="6"/>
      <c r="AI768" s="6"/>
      <c r="AJ768" s="7"/>
      <c r="AK768" s="7"/>
      <c r="AL768" s="7"/>
      <c r="AM768" s="7"/>
      <c r="AN768" s="7"/>
      <c r="AO768" s="12"/>
      <c r="AP768" s="12"/>
      <c r="AQ768" s="12"/>
      <c r="AR768" s="12"/>
      <c r="AS768" s="12"/>
      <c r="AT768" s="12"/>
      <c r="AU768" s="12"/>
      <c r="AV768" s="12"/>
      <c r="AW768" s="12"/>
      <c r="AX768" s="12"/>
      <c r="AY768" s="12"/>
      <c r="AZ768" s="8"/>
    </row>
    <row r="769" spans="1:52" s="21" customFormat="1" ht="16.5" x14ac:dyDescent="0.25">
      <c r="A769" s="159"/>
      <c r="B769" s="159"/>
      <c r="C769" s="159"/>
      <c r="D769" s="159"/>
      <c r="E769" s="159"/>
      <c r="F769" s="159"/>
      <c r="G769" s="218"/>
      <c r="H769" s="159"/>
      <c r="I769" s="159"/>
      <c r="J769" s="159"/>
      <c r="K769" s="218"/>
      <c r="L769" s="159"/>
      <c r="M769" s="159"/>
      <c r="N769" s="159"/>
      <c r="O769" s="2"/>
      <c r="P769" s="3"/>
      <c r="Q769" s="3"/>
      <c r="R769" s="3"/>
      <c r="S769" s="3"/>
      <c r="T769" s="4"/>
      <c r="U769" s="4"/>
      <c r="V769" s="4"/>
      <c r="W769" s="4"/>
      <c r="X769" s="3"/>
      <c r="Y769" s="4"/>
      <c r="Z769" s="2"/>
      <c r="AA769" s="3"/>
      <c r="AB769" s="5"/>
      <c r="AC769" s="5"/>
      <c r="AD769" s="5"/>
      <c r="AE769" s="5"/>
      <c r="AF769" s="5"/>
      <c r="AG769" s="5"/>
      <c r="AH769" s="6"/>
      <c r="AI769" s="6"/>
      <c r="AJ769" s="7"/>
      <c r="AK769" s="7"/>
      <c r="AL769" s="7"/>
      <c r="AM769" s="7"/>
      <c r="AN769" s="7"/>
      <c r="AO769" s="12"/>
      <c r="AP769" s="12"/>
      <c r="AQ769" s="12"/>
      <c r="AR769" s="12"/>
      <c r="AS769" s="12"/>
      <c r="AT769" s="12"/>
      <c r="AU769" s="12"/>
      <c r="AV769" s="12"/>
      <c r="AW769" s="12"/>
      <c r="AX769" s="12"/>
      <c r="AY769" s="12"/>
      <c r="AZ769" s="8"/>
    </row>
    <row r="770" spans="1:52" s="21" customFormat="1" ht="16.5" x14ac:dyDescent="0.25">
      <c r="A770" s="159"/>
      <c r="B770" s="159"/>
      <c r="C770" s="159"/>
      <c r="D770" s="159"/>
      <c r="E770" s="159"/>
      <c r="F770" s="159"/>
      <c r="G770" s="218"/>
      <c r="H770" s="159"/>
      <c r="I770" s="159"/>
      <c r="J770" s="159"/>
      <c r="K770" s="218"/>
      <c r="L770" s="159"/>
      <c r="M770" s="159"/>
      <c r="N770" s="159"/>
      <c r="O770" s="2"/>
      <c r="P770" s="3"/>
      <c r="Q770" s="3"/>
      <c r="R770" s="3"/>
      <c r="S770" s="3"/>
      <c r="T770" s="4"/>
      <c r="U770" s="4"/>
      <c r="V770" s="4"/>
      <c r="W770" s="4"/>
      <c r="X770" s="3"/>
      <c r="Y770" s="4"/>
      <c r="Z770" s="2"/>
      <c r="AA770" s="3"/>
      <c r="AB770" s="5"/>
      <c r="AC770" s="5"/>
      <c r="AD770" s="5"/>
      <c r="AE770" s="5"/>
      <c r="AF770" s="5"/>
      <c r="AG770" s="5"/>
      <c r="AH770" s="6"/>
      <c r="AI770" s="6"/>
      <c r="AJ770" s="7"/>
      <c r="AK770" s="7"/>
      <c r="AL770" s="7"/>
      <c r="AM770" s="7"/>
      <c r="AN770" s="7"/>
      <c r="AO770" s="12"/>
      <c r="AP770" s="12"/>
      <c r="AQ770" s="12"/>
      <c r="AR770" s="12"/>
      <c r="AS770" s="12"/>
      <c r="AT770" s="12"/>
      <c r="AU770" s="12"/>
      <c r="AV770" s="12"/>
      <c r="AW770" s="12"/>
      <c r="AX770" s="12"/>
      <c r="AY770" s="12"/>
      <c r="AZ770" s="8"/>
    </row>
    <row r="771" spans="1:52" s="21" customFormat="1" ht="16.5" x14ac:dyDescent="0.25">
      <c r="A771" s="159"/>
      <c r="B771" s="159"/>
      <c r="C771" s="159"/>
      <c r="D771" s="159"/>
      <c r="E771" s="159"/>
      <c r="F771" s="159"/>
      <c r="G771" s="218"/>
      <c r="H771" s="159"/>
      <c r="I771" s="159"/>
      <c r="J771" s="159"/>
      <c r="K771" s="218"/>
      <c r="L771" s="159"/>
      <c r="M771" s="159"/>
      <c r="N771" s="159"/>
      <c r="O771" s="2"/>
      <c r="P771" s="3"/>
      <c r="Q771" s="3"/>
      <c r="R771" s="3"/>
      <c r="S771" s="3"/>
      <c r="T771" s="4"/>
      <c r="U771" s="4"/>
      <c r="V771" s="4"/>
      <c r="W771" s="4"/>
      <c r="X771" s="3"/>
      <c r="Y771" s="4"/>
      <c r="Z771" s="2"/>
      <c r="AA771" s="3"/>
      <c r="AB771" s="5"/>
      <c r="AC771" s="5"/>
      <c r="AD771" s="5"/>
      <c r="AE771" s="5"/>
      <c r="AF771" s="5"/>
      <c r="AG771" s="5"/>
      <c r="AH771" s="6"/>
      <c r="AI771" s="6"/>
      <c r="AJ771" s="7"/>
      <c r="AK771" s="7"/>
      <c r="AL771" s="7"/>
      <c r="AM771" s="7"/>
      <c r="AN771" s="7"/>
      <c r="AO771" s="12"/>
      <c r="AP771" s="12"/>
      <c r="AQ771" s="12"/>
      <c r="AR771" s="12"/>
      <c r="AS771" s="12"/>
      <c r="AT771" s="12"/>
      <c r="AU771" s="12"/>
      <c r="AV771" s="12"/>
      <c r="AW771" s="12"/>
      <c r="AX771" s="12"/>
      <c r="AY771" s="12"/>
      <c r="AZ771" s="8"/>
    </row>
    <row r="772" spans="1:52" s="21" customFormat="1" ht="16.5" x14ac:dyDescent="0.25">
      <c r="A772" s="159"/>
      <c r="B772" s="159"/>
      <c r="C772" s="159"/>
      <c r="D772" s="159"/>
      <c r="E772" s="159"/>
      <c r="F772" s="159"/>
      <c r="G772" s="218"/>
      <c r="H772" s="159"/>
      <c r="I772" s="159"/>
      <c r="J772" s="159"/>
      <c r="K772" s="218"/>
      <c r="L772" s="159"/>
      <c r="M772" s="159"/>
      <c r="N772" s="159"/>
      <c r="O772" s="2"/>
      <c r="P772" s="3"/>
      <c r="Q772" s="3"/>
      <c r="R772" s="3"/>
      <c r="S772" s="3"/>
      <c r="T772" s="4"/>
      <c r="U772" s="4"/>
      <c r="V772" s="4"/>
      <c r="W772" s="4"/>
      <c r="X772" s="3"/>
      <c r="Y772" s="4"/>
      <c r="Z772" s="2"/>
      <c r="AA772" s="3"/>
      <c r="AB772" s="5"/>
      <c r="AC772" s="5"/>
      <c r="AD772" s="5"/>
      <c r="AE772" s="5"/>
      <c r="AF772" s="5"/>
      <c r="AG772" s="5"/>
      <c r="AH772" s="6"/>
      <c r="AI772" s="6"/>
      <c r="AJ772" s="7"/>
      <c r="AK772" s="7"/>
      <c r="AL772" s="7"/>
      <c r="AM772" s="7"/>
      <c r="AN772" s="7"/>
      <c r="AO772" s="12"/>
      <c r="AP772" s="12"/>
      <c r="AQ772" s="12"/>
      <c r="AR772" s="12"/>
      <c r="AS772" s="12"/>
      <c r="AT772" s="12"/>
      <c r="AU772" s="12"/>
      <c r="AV772" s="12"/>
      <c r="AW772" s="12"/>
      <c r="AX772" s="12"/>
      <c r="AY772" s="12"/>
      <c r="AZ772" s="8"/>
    </row>
    <row r="773" spans="1:52" s="21" customFormat="1" ht="16.5" x14ac:dyDescent="0.25">
      <c r="A773" s="159"/>
      <c r="B773" s="159"/>
      <c r="C773" s="159"/>
      <c r="D773" s="159"/>
      <c r="E773" s="159"/>
      <c r="F773" s="159"/>
      <c r="G773" s="218"/>
      <c r="H773" s="159"/>
      <c r="I773" s="159"/>
      <c r="J773" s="159"/>
      <c r="K773" s="218"/>
      <c r="L773" s="159"/>
      <c r="M773" s="159"/>
      <c r="N773" s="159"/>
      <c r="O773" s="2"/>
      <c r="P773" s="3"/>
      <c r="Q773" s="3"/>
      <c r="R773" s="3"/>
      <c r="S773" s="3"/>
      <c r="T773" s="4"/>
      <c r="U773" s="4"/>
      <c r="V773" s="4"/>
      <c r="W773" s="4"/>
      <c r="X773" s="3"/>
      <c r="Y773" s="4"/>
      <c r="Z773" s="2"/>
      <c r="AA773" s="3"/>
      <c r="AB773" s="5"/>
      <c r="AC773" s="5"/>
      <c r="AD773" s="5"/>
      <c r="AE773" s="5"/>
      <c r="AF773" s="5"/>
      <c r="AG773" s="5"/>
      <c r="AH773" s="6"/>
      <c r="AI773" s="6"/>
      <c r="AJ773" s="7"/>
      <c r="AK773" s="7"/>
      <c r="AL773" s="7"/>
      <c r="AM773" s="7"/>
      <c r="AN773" s="7"/>
      <c r="AO773" s="12"/>
      <c r="AP773" s="12"/>
      <c r="AQ773" s="12"/>
      <c r="AR773" s="12"/>
      <c r="AS773" s="12"/>
      <c r="AT773" s="12"/>
      <c r="AU773" s="12"/>
      <c r="AV773" s="12"/>
      <c r="AW773" s="12"/>
      <c r="AX773" s="12"/>
      <c r="AY773" s="12"/>
      <c r="AZ773" s="8"/>
    </row>
    <row r="774" spans="1:52" s="21" customFormat="1" ht="16.5" x14ac:dyDescent="0.25">
      <c r="A774" s="159"/>
      <c r="B774" s="159"/>
      <c r="C774" s="159"/>
      <c r="D774" s="159"/>
      <c r="E774" s="159"/>
      <c r="F774" s="159"/>
      <c r="G774" s="218"/>
      <c r="H774" s="159"/>
      <c r="I774" s="159"/>
      <c r="J774" s="159"/>
      <c r="K774" s="218"/>
      <c r="L774" s="159"/>
      <c r="M774" s="159"/>
      <c r="N774" s="159"/>
      <c r="O774" s="2"/>
      <c r="P774" s="3"/>
      <c r="Q774" s="3"/>
      <c r="R774" s="3"/>
      <c r="S774" s="3"/>
      <c r="T774" s="4"/>
      <c r="U774" s="4"/>
      <c r="V774" s="4"/>
      <c r="W774" s="4"/>
      <c r="X774" s="3"/>
      <c r="Y774" s="4"/>
      <c r="Z774" s="2"/>
      <c r="AA774" s="3"/>
      <c r="AB774" s="5"/>
      <c r="AC774" s="5"/>
      <c r="AD774" s="5"/>
      <c r="AE774" s="5"/>
      <c r="AF774" s="5"/>
      <c r="AG774" s="5"/>
      <c r="AH774" s="6"/>
      <c r="AI774" s="6"/>
      <c r="AJ774" s="7"/>
      <c r="AK774" s="7"/>
      <c r="AL774" s="7"/>
      <c r="AM774" s="7"/>
      <c r="AN774" s="7"/>
      <c r="AO774" s="12"/>
      <c r="AP774" s="12"/>
      <c r="AQ774" s="12"/>
      <c r="AR774" s="12"/>
      <c r="AS774" s="12"/>
      <c r="AT774" s="12"/>
      <c r="AU774" s="12"/>
      <c r="AV774" s="12"/>
      <c r="AW774" s="12"/>
      <c r="AX774" s="12"/>
      <c r="AY774" s="12"/>
      <c r="AZ774" s="8"/>
    </row>
    <row r="775" spans="1:52" s="21" customFormat="1" ht="16.5" x14ac:dyDescent="0.25">
      <c r="A775" s="159"/>
      <c r="B775" s="159"/>
      <c r="C775" s="159"/>
      <c r="D775" s="159"/>
      <c r="E775" s="159"/>
      <c r="F775" s="159"/>
      <c r="G775" s="218"/>
      <c r="H775" s="159"/>
      <c r="I775" s="159"/>
      <c r="J775" s="159"/>
      <c r="K775" s="218"/>
      <c r="L775" s="159"/>
      <c r="M775" s="159"/>
      <c r="N775" s="159"/>
      <c r="O775" s="2"/>
      <c r="P775" s="3"/>
      <c r="Q775" s="3"/>
      <c r="R775" s="3"/>
      <c r="S775" s="3"/>
      <c r="T775" s="4"/>
      <c r="U775" s="4"/>
      <c r="V775" s="4"/>
      <c r="W775" s="4"/>
      <c r="X775" s="3"/>
      <c r="Y775" s="4"/>
      <c r="Z775" s="2"/>
      <c r="AA775" s="3"/>
      <c r="AB775" s="5"/>
      <c r="AC775" s="5"/>
      <c r="AD775" s="5"/>
      <c r="AE775" s="5"/>
      <c r="AF775" s="5"/>
      <c r="AG775" s="5"/>
      <c r="AH775" s="6"/>
      <c r="AI775" s="6"/>
      <c r="AJ775" s="7"/>
      <c r="AK775" s="7"/>
      <c r="AL775" s="7"/>
      <c r="AM775" s="7"/>
      <c r="AN775" s="7"/>
      <c r="AO775" s="12"/>
      <c r="AP775" s="12"/>
      <c r="AQ775" s="12"/>
      <c r="AR775" s="12"/>
      <c r="AS775" s="12"/>
      <c r="AT775" s="12"/>
      <c r="AU775" s="12"/>
      <c r="AV775" s="12"/>
      <c r="AW775" s="12"/>
      <c r="AX775" s="12"/>
      <c r="AY775" s="12"/>
      <c r="AZ775" s="8"/>
    </row>
    <row r="776" spans="1:52" s="21" customFormat="1" ht="16.5" x14ac:dyDescent="0.25">
      <c r="A776" s="159"/>
      <c r="B776" s="159"/>
      <c r="C776" s="159"/>
      <c r="D776" s="159"/>
      <c r="E776" s="159"/>
      <c r="F776" s="159"/>
      <c r="G776" s="218"/>
      <c r="H776" s="159"/>
      <c r="I776" s="159"/>
      <c r="J776" s="159"/>
      <c r="K776" s="218"/>
      <c r="L776" s="159"/>
      <c r="M776" s="159"/>
      <c r="N776" s="159"/>
      <c r="O776" s="2"/>
      <c r="P776" s="3"/>
      <c r="Q776" s="3"/>
      <c r="R776" s="3"/>
      <c r="S776" s="3"/>
      <c r="T776" s="4"/>
      <c r="U776" s="4"/>
      <c r="V776" s="4"/>
      <c r="W776" s="4"/>
      <c r="X776" s="3"/>
      <c r="Y776" s="4"/>
      <c r="Z776" s="2"/>
      <c r="AA776" s="3"/>
      <c r="AB776" s="5"/>
      <c r="AC776" s="5"/>
      <c r="AD776" s="5"/>
      <c r="AE776" s="5"/>
      <c r="AF776" s="5"/>
      <c r="AG776" s="5"/>
      <c r="AH776" s="6"/>
      <c r="AI776" s="6"/>
      <c r="AJ776" s="7"/>
      <c r="AK776" s="7"/>
      <c r="AL776" s="7"/>
      <c r="AM776" s="7"/>
      <c r="AN776" s="7"/>
      <c r="AO776" s="12"/>
      <c r="AP776" s="12"/>
      <c r="AQ776" s="12"/>
      <c r="AR776" s="12"/>
      <c r="AS776" s="12"/>
      <c r="AT776" s="12"/>
      <c r="AU776" s="12"/>
      <c r="AV776" s="12"/>
      <c r="AW776" s="12"/>
      <c r="AX776" s="12"/>
      <c r="AY776" s="12"/>
      <c r="AZ776" s="8"/>
    </row>
    <row r="777" spans="1:52" s="21" customFormat="1" ht="16.5" x14ac:dyDescent="0.25">
      <c r="A777" s="159"/>
      <c r="B777" s="159"/>
      <c r="C777" s="159"/>
      <c r="D777" s="159"/>
      <c r="E777" s="159"/>
      <c r="F777" s="159"/>
      <c r="G777" s="218"/>
      <c r="H777" s="159"/>
      <c r="I777" s="159"/>
      <c r="J777" s="159"/>
      <c r="K777" s="218"/>
      <c r="L777" s="159"/>
      <c r="M777" s="159"/>
      <c r="N777" s="159"/>
      <c r="O777" s="2"/>
      <c r="P777" s="3"/>
      <c r="Q777" s="3"/>
      <c r="R777" s="3"/>
      <c r="S777" s="3"/>
      <c r="T777" s="4"/>
      <c r="U777" s="4"/>
      <c r="V777" s="4"/>
      <c r="W777" s="4"/>
      <c r="X777" s="3"/>
      <c r="Y777" s="4"/>
      <c r="Z777" s="2"/>
      <c r="AA777" s="3"/>
      <c r="AB777" s="5"/>
      <c r="AC777" s="5"/>
      <c r="AD777" s="5"/>
      <c r="AE777" s="5"/>
      <c r="AF777" s="5"/>
      <c r="AG777" s="5"/>
      <c r="AH777" s="6"/>
      <c r="AI777" s="6"/>
      <c r="AJ777" s="7"/>
      <c r="AK777" s="7"/>
      <c r="AL777" s="7"/>
      <c r="AM777" s="7"/>
      <c r="AN777" s="7"/>
      <c r="AO777" s="12"/>
      <c r="AP777" s="12"/>
      <c r="AQ777" s="12"/>
      <c r="AR777" s="12"/>
      <c r="AS777" s="12"/>
      <c r="AT777" s="12"/>
      <c r="AU777" s="12"/>
      <c r="AV777" s="12"/>
      <c r="AW777" s="12"/>
      <c r="AX777" s="12"/>
      <c r="AY777" s="12"/>
      <c r="AZ777" s="8"/>
    </row>
    <row r="778" spans="1:52" s="21" customFormat="1" ht="16.5" x14ac:dyDescent="0.25">
      <c r="A778" s="159"/>
      <c r="B778" s="159"/>
      <c r="C778" s="159"/>
      <c r="D778" s="159"/>
      <c r="E778" s="159"/>
      <c r="F778" s="159"/>
      <c r="G778" s="218"/>
      <c r="H778" s="159"/>
      <c r="I778" s="159"/>
      <c r="J778" s="159"/>
      <c r="K778" s="218"/>
      <c r="L778" s="159"/>
      <c r="M778" s="159"/>
      <c r="N778" s="159"/>
      <c r="O778" s="2"/>
      <c r="P778" s="3"/>
      <c r="Q778" s="3"/>
      <c r="R778" s="3"/>
      <c r="S778" s="3"/>
      <c r="T778" s="4"/>
      <c r="U778" s="4"/>
      <c r="V778" s="4"/>
      <c r="W778" s="4"/>
      <c r="X778" s="3"/>
      <c r="Y778" s="4"/>
      <c r="Z778" s="2"/>
      <c r="AA778" s="3"/>
      <c r="AB778" s="5"/>
      <c r="AC778" s="5"/>
      <c r="AD778" s="5"/>
      <c r="AE778" s="5"/>
      <c r="AF778" s="5"/>
      <c r="AG778" s="5"/>
      <c r="AH778" s="6"/>
      <c r="AI778" s="6"/>
      <c r="AJ778" s="7"/>
      <c r="AK778" s="7"/>
      <c r="AL778" s="7"/>
      <c r="AM778" s="7"/>
      <c r="AN778" s="7"/>
      <c r="AO778" s="12"/>
      <c r="AP778" s="12"/>
      <c r="AQ778" s="12"/>
      <c r="AR778" s="12"/>
      <c r="AS778" s="12"/>
      <c r="AT778" s="12"/>
      <c r="AU778" s="12"/>
      <c r="AV778" s="12"/>
      <c r="AW778" s="12"/>
      <c r="AX778" s="12"/>
      <c r="AY778" s="12"/>
      <c r="AZ778" s="8"/>
    </row>
    <row r="779" spans="1:52" s="21" customFormat="1" ht="16.5" x14ac:dyDescent="0.25">
      <c r="A779" s="159"/>
      <c r="B779" s="159"/>
      <c r="C779" s="159"/>
      <c r="D779" s="159"/>
      <c r="E779" s="159"/>
      <c r="F779" s="159"/>
      <c r="G779" s="218"/>
      <c r="H779" s="159"/>
      <c r="I779" s="159"/>
      <c r="J779" s="159"/>
      <c r="K779" s="218"/>
      <c r="L779" s="159"/>
      <c r="M779" s="159"/>
      <c r="N779" s="159"/>
      <c r="O779" s="2"/>
      <c r="P779" s="3"/>
      <c r="Q779" s="3"/>
      <c r="R779" s="3"/>
      <c r="S779" s="3"/>
      <c r="T779" s="4"/>
      <c r="U779" s="4"/>
      <c r="V779" s="4"/>
      <c r="W779" s="4"/>
      <c r="X779" s="3"/>
      <c r="Y779" s="4"/>
      <c r="Z779" s="2"/>
      <c r="AA779" s="3"/>
      <c r="AB779" s="5"/>
      <c r="AC779" s="5"/>
      <c r="AD779" s="5"/>
      <c r="AE779" s="5"/>
      <c r="AF779" s="5"/>
      <c r="AG779" s="5"/>
      <c r="AH779" s="6"/>
      <c r="AI779" s="6"/>
      <c r="AJ779" s="7"/>
      <c r="AK779" s="7"/>
      <c r="AL779" s="7"/>
      <c r="AM779" s="7"/>
      <c r="AN779" s="7"/>
      <c r="AO779" s="12"/>
      <c r="AP779" s="12"/>
      <c r="AQ779" s="12"/>
      <c r="AR779" s="12"/>
      <c r="AS779" s="12"/>
      <c r="AT779" s="12"/>
      <c r="AU779" s="12"/>
      <c r="AV779" s="12"/>
      <c r="AW779" s="12"/>
      <c r="AX779" s="12"/>
      <c r="AY779" s="12"/>
      <c r="AZ779" s="8"/>
    </row>
    <row r="780" spans="1:52" s="21" customFormat="1" ht="16.5" x14ac:dyDescent="0.25">
      <c r="A780" s="159"/>
      <c r="B780" s="159"/>
      <c r="C780" s="159"/>
      <c r="D780" s="159"/>
      <c r="E780" s="159"/>
      <c r="F780" s="159"/>
      <c r="G780" s="218"/>
      <c r="H780" s="159"/>
      <c r="I780" s="159"/>
      <c r="J780" s="159"/>
      <c r="K780" s="218"/>
      <c r="L780" s="159"/>
      <c r="M780" s="159"/>
      <c r="N780" s="159"/>
      <c r="O780" s="2"/>
      <c r="P780" s="3"/>
      <c r="Q780" s="3"/>
      <c r="R780" s="3"/>
      <c r="S780" s="3"/>
      <c r="T780" s="4"/>
      <c r="U780" s="4"/>
      <c r="V780" s="4"/>
      <c r="W780" s="4"/>
      <c r="X780" s="3"/>
      <c r="Y780" s="4"/>
      <c r="Z780" s="2"/>
      <c r="AA780" s="3"/>
      <c r="AB780" s="5"/>
      <c r="AC780" s="5"/>
      <c r="AD780" s="5"/>
      <c r="AE780" s="5"/>
      <c r="AF780" s="5"/>
      <c r="AG780" s="5"/>
      <c r="AH780" s="6"/>
      <c r="AI780" s="6"/>
      <c r="AJ780" s="7"/>
      <c r="AK780" s="7"/>
      <c r="AL780" s="7"/>
      <c r="AM780" s="7"/>
      <c r="AN780" s="7"/>
      <c r="AO780" s="12"/>
      <c r="AP780" s="12"/>
      <c r="AQ780" s="12"/>
      <c r="AR780" s="12"/>
      <c r="AS780" s="12"/>
      <c r="AT780" s="12"/>
      <c r="AU780" s="12"/>
      <c r="AV780" s="12"/>
      <c r="AW780" s="12"/>
      <c r="AX780" s="12"/>
      <c r="AY780" s="12"/>
      <c r="AZ780" s="8"/>
    </row>
    <row r="781" spans="1:52" s="21" customFormat="1" ht="16.5" x14ac:dyDescent="0.25">
      <c r="A781" s="159"/>
      <c r="B781" s="159"/>
      <c r="C781" s="159"/>
      <c r="D781" s="159"/>
      <c r="E781" s="159"/>
      <c r="F781" s="159"/>
      <c r="G781" s="218"/>
      <c r="H781" s="159"/>
      <c r="I781" s="159"/>
      <c r="J781" s="159"/>
      <c r="K781" s="218"/>
      <c r="L781" s="159"/>
      <c r="M781" s="159"/>
      <c r="N781" s="159"/>
      <c r="O781" s="2"/>
      <c r="P781" s="3"/>
      <c r="Q781" s="3"/>
      <c r="R781" s="3"/>
      <c r="S781" s="3"/>
      <c r="T781" s="4"/>
      <c r="U781" s="4"/>
      <c r="V781" s="4"/>
      <c r="W781" s="4"/>
      <c r="X781" s="3"/>
      <c r="Y781" s="4"/>
      <c r="Z781" s="2"/>
      <c r="AA781" s="3"/>
      <c r="AB781" s="5"/>
      <c r="AC781" s="5"/>
      <c r="AD781" s="5"/>
      <c r="AE781" s="5"/>
      <c r="AF781" s="5"/>
      <c r="AG781" s="5"/>
      <c r="AH781" s="6"/>
      <c r="AI781" s="6"/>
      <c r="AJ781" s="7"/>
      <c r="AK781" s="7"/>
      <c r="AL781" s="7"/>
      <c r="AM781" s="7"/>
      <c r="AN781" s="7"/>
      <c r="AO781" s="12"/>
      <c r="AP781" s="12"/>
      <c r="AQ781" s="12"/>
      <c r="AR781" s="12"/>
      <c r="AS781" s="12"/>
      <c r="AT781" s="12"/>
      <c r="AU781" s="12"/>
      <c r="AV781" s="12"/>
      <c r="AW781" s="12"/>
      <c r="AX781" s="12"/>
      <c r="AY781" s="12"/>
      <c r="AZ781" s="8"/>
    </row>
    <row r="782" spans="1:52" s="21" customFormat="1" ht="16.5" x14ac:dyDescent="0.25">
      <c r="A782" s="159"/>
      <c r="B782" s="159"/>
      <c r="C782" s="159"/>
      <c r="D782" s="159"/>
      <c r="E782" s="159"/>
      <c r="F782" s="159"/>
      <c r="G782" s="218"/>
      <c r="H782" s="159"/>
      <c r="I782" s="159"/>
      <c r="J782" s="159"/>
      <c r="K782" s="218"/>
      <c r="L782" s="159"/>
      <c r="M782" s="159"/>
      <c r="N782" s="159"/>
      <c r="O782" s="2"/>
      <c r="P782" s="3"/>
      <c r="Q782" s="3"/>
      <c r="R782" s="3"/>
      <c r="S782" s="3"/>
      <c r="T782" s="4"/>
      <c r="U782" s="4"/>
      <c r="V782" s="4"/>
      <c r="W782" s="4"/>
      <c r="X782" s="3"/>
      <c r="Y782" s="4"/>
      <c r="Z782" s="2"/>
      <c r="AA782" s="3"/>
      <c r="AB782" s="5"/>
      <c r="AC782" s="5"/>
      <c r="AD782" s="5"/>
      <c r="AE782" s="5"/>
      <c r="AF782" s="5"/>
      <c r="AG782" s="5"/>
      <c r="AH782" s="6"/>
      <c r="AI782" s="6"/>
      <c r="AJ782" s="7"/>
      <c r="AK782" s="7"/>
      <c r="AL782" s="7"/>
      <c r="AM782" s="7"/>
      <c r="AN782" s="7"/>
      <c r="AO782" s="12"/>
      <c r="AP782" s="12"/>
      <c r="AQ782" s="12"/>
      <c r="AR782" s="12"/>
      <c r="AS782" s="12"/>
      <c r="AT782" s="12"/>
      <c r="AU782" s="12"/>
      <c r="AV782" s="12"/>
      <c r="AW782" s="12"/>
      <c r="AX782" s="12"/>
      <c r="AY782" s="12"/>
      <c r="AZ782" s="8"/>
    </row>
    <row r="783" spans="1:52" s="21" customFormat="1" ht="16.5" x14ac:dyDescent="0.25">
      <c r="A783" s="159"/>
      <c r="B783" s="159"/>
      <c r="C783" s="159"/>
      <c r="D783" s="159"/>
      <c r="E783" s="159"/>
      <c r="F783" s="159"/>
      <c r="G783" s="218"/>
      <c r="H783" s="159"/>
      <c r="I783" s="159"/>
      <c r="J783" s="159"/>
      <c r="K783" s="218"/>
      <c r="L783" s="159"/>
      <c r="M783" s="159"/>
      <c r="N783" s="159"/>
      <c r="O783" s="2"/>
      <c r="P783" s="3"/>
      <c r="Q783" s="3"/>
      <c r="R783" s="3"/>
      <c r="S783" s="3"/>
      <c r="T783" s="4"/>
      <c r="U783" s="4"/>
      <c r="V783" s="4"/>
      <c r="W783" s="4"/>
      <c r="X783" s="3"/>
      <c r="Y783" s="4"/>
      <c r="Z783" s="2"/>
      <c r="AA783" s="3"/>
      <c r="AB783" s="5"/>
      <c r="AC783" s="5"/>
      <c r="AD783" s="5"/>
      <c r="AE783" s="5"/>
      <c r="AF783" s="5"/>
      <c r="AG783" s="5"/>
      <c r="AH783" s="6"/>
      <c r="AI783" s="6"/>
      <c r="AJ783" s="7"/>
      <c r="AK783" s="7"/>
      <c r="AL783" s="7"/>
      <c r="AM783" s="7"/>
      <c r="AN783" s="7"/>
      <c r="AO783" s="12"/>
      <c r="AP783" s="12"/>
      <c r="AQ783" s="12"/>
      <c r="AR783" s="12"/>
      <c r="AS783" s="12"/>
      <c r="AT783" s="12"/>
      <c r="AU783" s="12"/>
      <c r="AV783" s="12"/>
      <c r="AW783" s="12"/>
      <c r="AX783" s="12"/>
      <c r="AY783" s="12"/>
      <c r="AZ783" s="8"/>
    </row>
    <row r="784" spans="1:52" s="21" customFormat="1" ht="16.5" x14ac:dyDescent="0.25">
      <c r="A784" s="159"/>
      <c r="B784" s="159"/>
      <c r="C784" s="159"/>
      <c r="D784" s="159"/>
      <c r="E784" s="159"/>
      <c r="F784" s="159"/>
      <c r="G784" s="218"/>
      <c r="H784" s="159"/>
      <c r="I784" s="159"/>
      <c r="J784" s="159"/>
      <c r="K784" s="218"/>
      <c r="L784" s="159"/>
      <c r="M784" s="159"/>
      <c r="N784" s="159"/>
      <c r="O784" s="2"/>
      <c r="P784" s="3"/>
      <c r="Q784" s="3"/>
      <c r="R784" s="3"/>
      <c r="S784" s="3"/>
      <c r="T784" s="4"/>
      <c r="U784" s="4"/>
      <c r="V784" s="4"/>
      <c r="W784" s="4"/>
      <c r="X784" s="3"/>
      <c r="Y784" s="4"/>
      <c r="Z784" s="2"/>
      <c r="AA784" s="3"/>
      <c r="AB784" s="5"/>
      <c r="AC784" s="5"/>
      <c r="AD784" s="5"/>
      <c r="AE784" s="5"/>
      <c r="AF784" s="5"/>
      <c r="AG784" s="5"/>
      <c r="AH784" s="6"/>
      <c r="AI784" s="6"/>
      <c r="AJ784" s="7"/>
      <c r="AK784" s="7"/>
      <c r="AL784" s="7"/>
      <c r="AM784" s="7"/>
      <c r="AN784" s="7"/>
      <c r="AO784" s="12"/>
      <c r="AP784" s="12"/>
      <c r="AQ784" s="12"/>
      <c r="AR784" s="12"/>
      <c r="AS784" s="12"/>
      <c r="AT784" s="12"/>
      <c r="AU784" s="12"/>
      <c r="AV784" s="12"/>
      <c r="AW784" s="12"/>
      <c r="AX784" s="12"/>
      <c r="AY784" s="12"/>
      <c r="AZ784" s="8"/>
    </row>
    <row r="785" spans="1:52" s="21" customFormat="1" ht="16.5" x14ac:dyDescent="0.25">
      <c r="A785" s="159"/>
      <c r="B785" s="159"/>
      <c r="C785" s="159"/>
      <c r="D785" s="159"/>
      <c r="E785" s="159"/>
      <c r="F785" s="159"/>
      <c r="G785" s="218"/>
      <c r="H785" s="159"/>
      <c r="I785" s="159"/>
      <c r="J785" s="159"/>
      <c r="K785" s="218"/>
      <c r="L785" s="159"/>
      <c r="M785" s="159"/>
      <c r="N785" s="159"/>
      <c r="O785" s="2"/>
      <c r="P785" s="3"/>
      <c r="Q785" s="3"/>
      <c r="R785" s="3"/>
      <c r="S785" s="3"/>
      <c r="T785" s="4"/>
      <c r="U785" s="4"/>
      <c r="V785" s="4"/>
      <c r="W785" s="4"/>
      <c r="X785" s="3"/>
      <c r="Y785" s="4"/>
      <c r="Z785" s="2"/>
      <c r="AA785" s="3"/>
      <c r="AB785" s="5"/>
      <c r="AC785" s="5"/>
      <c r="AD785" s="5"/>
      <c r="AE785" s="5"/>
      <c r="AF785" s="5"/>
      <c r="AG785" s="5"/>
      <c r="AH785" s="6"/>
      <c r="AI785" s="6"/>
      <c r="AJ785" s="7"/>
      <c r="AK785" s="7"/>
      <c r="AL785" s="7"/>
      <c r="AM785" s="7"/>
      <c r="AN785" s="7"/>
      <c r="AO785" s="12"/>
      <c r="AP785" s="12"/>
      <c r="AQ785" s="12"/>
      <c r="AR785" s="12"/>
      <c r="AS785" s="12"/>
      <c r="AT785" s="12"/>
      <c r="AU785" s="12"/>
      <c r="AV785" s="12"/>
      <c r="AW785" s="12"/>
      <c r="AX785" s="12"/>
      <c r="AY785" s="12"/>
      <c r="AZ785" s="8"/>
    </row>
    <row r="786" spans="1:52" s="21" customFormat="1" ht="16.5" x14ac:dyDescent="0.25">
      <c r="A786" s="159"/>
      <c r="B786" s="159"/>
      <c r="C786" s="159"/>
      <c r="D786" s="159"/>
      <c r="E786" s="159"/>
      <c r="F786" s="159"/>
      <c r="G786" s="218"/>
      <c r="H786" s="159"/>
      <c r="I786" s="159"/>
      <c r="J786" s="159"/>
      <c r="K786" s="218"/>
      <c r="L786" s="159"/>
      <c r="M786" s="159"/>
      <c r="N786" s="159"/>
      <c r="O786" s="2"/>
      <c r="P786" s="3"/>
      <c r="Q786" s="3"/>
      <c r="R786" s="3"/>
      <c r="S786" s="3"/>
      <c r="T786" s="4"/>
      <c r="U786" s="4"/>
      <c r="V786" s="4"/>
      <c r="W786" s="4"/>
      <c r="X786" s="3"/>
      <c r="Y786" s="4"/>
      <c r="Z786" s="2"/>
      <c r="AA786" s="3"/>
      <c r="AB786" s="5"/>
      <c r="AC786" s="5"/>
      <c r="AD786" s="5"/>
      <c r="AE786" s="5"/>
      <c r="AF786" s="5"/>
      <c r="AG786" s="5"/>
      <c r="AH786" s="6"/>
      <c r="AI786" s="6"/>
      <c r="AJ786" s="7"/>
      <c r="AK786" s="7"/>
      <c r="AL786" s="7"/>
      <c r="AM786" s="7"/>
      <c r="AN786" s="7"/>
      <c r="AO786" s="12"/>
      <c r="AP786" s="12"/>
      <c r="AQ786" s="12"/>
      <c r="AR786" s="12"/>
      <c r="AS786" s="12"/>
      <c r="AT786" s="12"/>
      <c r="AU786" s="12"/>
      <c r="AV786" s="12"/>
      <c r="AW786" s="12"/>
      <c r="AX786" s="12"/>
      <c r="AY786" s="12"/>
      <c r="AZ786" s="8"/>
    </row>
    <row r="787" spans="1:52" s="21" customFormat="1" ht="16.5" x14ac:dyDescent="0.25">
      <c r="A787" s="159"/>
      <c r="B787" s="159"/>
      <c r="C787" s="159"/>
      <c r="D787" s="159"/>
      <c r="E787" s="159"/>
      <c r="F787" s="159"/>
      <c r="G787" s="218"/>
      <c r="H787" s="159"/>
      <c r="I787" s="159"/>
      <c r="J787" s="159"/>
      <c r="K787" s="218"/>
      <c r="L787" s="159"/>
      <c r="M787" s="159"/>
      <c r="N787" s="159"/>
      <c r="O787" s="2"/>
      <c r="P787" s="3"/>
      <c r="Q787" s="3"/>
      <c r="R787" s="3"/>
      <c r="S787" s="3"/>
      <c r="T787" s="4"/>
      <c r="U787" s="4"/>
      <c r="V787" s="4"/>
      <c r="W787" s="4"/>
      <c r="X787" s="3"/>
      <c r="Y787" s="4"/>
      <c r="Z787" s="2"/>
      <c r="AA787" s="3"/>
      <c r="AB787" s="5"/>
      <c r="AC787" s="5"/>
      <c r="AD787" s="5"/>
      <c r="AE787" s="5"/>
      <c r="AF787" s="5"/>
      <c r="AG787" s="5"/>
      <c r="AH787" s="6"/>
      <c r="AI787" s="6"/>
      <c r="AJ787" s="7"/>
      <c r="AK787" s="7"/>
      <c r="AL787" s="7"/>
      <c r="AM787" s="7"/>
      <c r="AN787" s="7"/>
      <c r="AO787" s="12"/>
      <c r="AP787" s="12"/>
      <c r="AQ787" s="12"/>
      <c r="AR787" s="12"/>
      <c r="AS787" s="12"/>
      <c r="AT787" s="12"/>
      <c r="AU787" s="12"/>
      <c r="AV787" s="12"/>
      <c r="AW787" s="12"/>
      <c r="AX787" s="12"/>
      <c r="AY787" s="12"/>
      <c r="AZ787" s="8"/>
    </row>
    <row r="788" spans="1:52" s="21" customFormat="1" ht="16.5" x14ac:dyDescent="0.25">
      <c r="A788" s="159"/>
      <c r="B788" s="159"/>
      <c r="C788" s="159"/>
      <c r="D788" s="159"/>
      <c r="E788" s="159"/>
      <c r="F788" s="159"/>
      <c r="G788" s="218"/>
      <c r="H788" s="159"/>
      <c r="I788" s="159"/>
      <c r="J788" s="159"/>
      <c r="K788" s="218"/>
      <c r="L788" s="159"/>
      <c r="M788" s="159"/>
      <c r="N788" s="159"/>
      <c r="O788" s="2"/>
      <c r="P788" s="3"/>
      <c r="Q788" s="3"/>
      <c r="R788" s="3"/>
      <c r="S788" s="3"/>
      <c r="T788" s="4"/>
      <c r="U788" s="4"/>
      <c r="V788" s="4"/>
      <c r="W788" s="4"/>
      <c r="X788" s="3"/>
      <c r="Y788" s="4"/>
      <c r="Z788" s="2"/>
      <c r="AA788" s="3"/>
      <c r="AB788" s="5"/>
      <c r="AC788" s="5"/>
      <c r="AD788" s="5"/>
      <c r="AE788" s="5"/>
      <c r="AF788" s="5"/>
      <c r="AG788" s="5"/>
      <c r="AH788" s="6"/>
      <c r="AI788" s="6"/>
      <c r="AJ788" s="7"/>
      <c r="AK788" s="7"/>
      <c r="AL788" s="7"/>
      <c r="AM788" s="7"/>
      <c r="AN788" s="7"/>
      <c r="AO788" s="12"/>
      <c r="AP788" s="12"/>
      <c r="AQ788" s="12"/>
      <c r="AR788" s="12"/>
      <c r="AS788" s="12"/>
      <c r="AT788" s="12"/>
      <c r="AU788" s="12"/>
      <c r="AV788" s="12"/>
      <c r="AW788" s="12"/>
      <c r="AX788" s="12"/>
      <c r="AY788" s="12"/>
      <c r="AZ788" s="8"/>
    </row>
    <row r="789" spans="1:52" s="21" customFormat="1" ht="16.5" x14ac:dyDescent="0.25">
      <c r="A789" s="159"/>
      <c r="B789" s="159"/>
      <c r="C789" s="159"/>
      <c r="D789" s="159"/>
      <c r="E789" s="159"/>
      <c r="F789" s="159"/>
      <c r="G789" s="218"/>
      <c r="H789" s="159"/>
      <c r="I789" s="159"/>
      <c r="J789" s="159"/>
      <c r="K789" s="218"/>
      <c r="L789" s="159"/>
      <c r="M789" s="159"/>
      <c r="N789" s="159"/>
      <c r="O789" s="2"/>
      <c r="P789" s="3"/>
      <c r="Q789" s="3"/>
      <c r="R789" s="3"/>
      <c r="S789" s="3"/>
      <c r="T789" s="4"/>
      <c r="U789" s="4"/>
      <c r="V789" s="4"/>
      <c r="W789" s="4"/>
      <c r="X789" s="3"/>
      <c r="Y789" s="4"/>
      <c r="Z789" s="2"/>
      <c r="AA789" s="3"/>
      <c r="AB789" s="5"/>
      <c r="AC789" s="5"/>
      <c r="AD789" s="5"/>
      <c r="AE789" s="5"/>
      <c r="AF789" s="5"/>
      <c r="AG789" s="5"/>
      <c r="AH789" s="6"/>
      <c r="AI789" s="6"/>
      <c r="AJ789" s="7"/>
      <c r="AK789" s="7"/>
      <c r="AL789" s="7"/>
      <c r="AM789" s="7"/>
      <c r="AN789" s="7"/>
      <c r="AO789" s="12"/>
      <c r="AP789" s="12"/>
      <c r="AQ789" s="12"/>
      <c r="AR789" s="12"/>
      <c r="AS789" s="12"/>
      <c r="AT789" s="12"/>
      <c r="AU789" s="12"/>
      <c r="AV789" s="12"/>
      <c r="AW789" s="12"/>
      <c r="AX789" s="12"/>
      <c r="AY789" s="12"/>
      <c r="AZ789" s="8"/>
    </row>
    <row r="790" spans="1:52" s="21" customFormat="1" ht="16.5" x14ac:dyDescent="0.25">
      <c r="A790" s="159"/>
      <c r="B790" s="159"/>
      <c r="C790" s="159"/>
      <c r="D790" s="159"/>
      <c r="E790" s="159"/>
      <c r="F790" s="159"/>
      <c r="G790" s="218"/>
      <c r="H790" s="159"/>
      <c r="I790" s="159"/>
      <c r="J790" s="159"/>
      <c r="K790" s="218"/>
      <c r="L790" s="159"/>
      <c r="M790" s="159"/>
      <c r="N790" s="159"/>
      <c r="O790" s="2"/>
      <c r="P790" s="3"/>
      <c r="Q790" s="3"/>
      <c r="R790" s="3"/>
      <c r="S790" s="3"/>
      <c r="T790" s="4"/>
      <c r="U790" s="4"/>
      <c r="V790" s="4"/>
      <c r="W790" s="4"/>
      <c r="X790" s="3"/>
      <c r="Y790" s="4"/>
      <c r="Z790" s="2"/>
      <c r="AA790" s="3"/>
      <c r="AB790" s="5"/>
      <c r="AC790" s="5"/>
      <c r="AD790" s="5"/>
      <c r="AE790" s="5"/>
      <c r="AF790" s="5"/>
      <c r="AG790" s="5"/>
      <c r="AH790" s="6"/>
      <c r="AI790" s="6"/>
      <c r="AJ790" s="7"/>
      <c r="AK790" s="7"/>
      <c r="AL790" s="7"/>
      <c r="AM790" s="7"/>
      <c r="AN790" s="7"/>
      <c r="AO790" s="12"/>
      <c r="AP790" s="12"/>
      <c r="AQ790" s="12"/>
      <c r="AR790" s="12"/>
      <c r="AS790" s="12"/>
      <c r="AT790" s="12"/>
      <c r="AU790" s="12"/>
      <c r="AV790" s="12"/>
      <c r="AW790" s="12"/>
      <c r="AX790" s="12"/>
      <c r="AY790" s="12"/>
      <c r="AZ790" s="8"/>
    </row>
    <row r="791" spans="1:52" s="21" customFormat="1" ht="16.5" x14ac:dyDescent="0.25">
      <c r="A791" s="159"/>
      <c r="B791" s="159"/>
      <c r="C791" s="159"/>
      <c r="D791" s="159"/>
      <c r="E791" s="159"/>
      <c r="F791" s="159"/>
      <c r="G791" s="218"/>
      <c r="H791" s="159"/>
      <c r="I791" s="159"/>
      <c r="J791" s="159"/>
      <c r="K791" s="218"/>
      <c r="L791" s="159"/>
      <c r="M791" s="159"/>
      <c r="N791" s="159"/>
      <c r="O791" s="2"/>
      <c r="P791" s="3"/>
      <c r="Q791" s="3"/>
      <c r="R791" s="3"/>
      <c r="S791" s="3"/>
      <c r="T791" s="4"/>
      <c r="U791" s="4"/>
      <c r="V791" s="4"/>
      <c r="W791" s="4"/>
      <c r="X791" s="3"/>
      <c r="Y791" s="4"/>
      <c r="Z791" s="2"/>
      <c r="AA791" s="3"/>
      <c r="AB791" s="5"/>
      <c r="AC791" s="5"/>
      <c r="AD791" s="5"/>
      <c r="AE791" s="5"/>
      <c r="AF791" s="5"/>
      <c r="AG791" s="5"/>
      <c r="AH791" s="6"/>
      <c r="AI791" s="6"/>
      <c r="AJ791" s="7"/>
      <c r="AK791" s="7"/>
      <c r="AL791" s="7"/>
      <c r="AM791" s="7"/>
      <c r="AN791" s="7"/>
      <c r="AO791" s="12"/>
      <c r="AP791" s="12"/>
      <c r="AQ791" s="12"/>
      <c r="AR791" s="12"/>
      <c r="AS791" s="12"/>
      <c r="AT791" s="12"/>
      <c r="AU791" s="12"/>
      <c r="AV791" s="12"/>
      <c r="AW791" s="12"/>
      <c r="AX791" s="12"/>
      <c r="AY791" s="12"/>
      <c r="AZ791" s="8"/>
    </row>
    <row r="792" spans="1:52" s="21" customFormat="1" ht="16.5" x14ac:dyDescent="0.25">
      <c r="A792" s="159"/>
      <c r="B792" s="159"/>
      <c r="C792" s="159"/>
      <c r="D792" s="159"/>
      <c r="E792" s="159"/>
      <c r="F792" s="159"/>
      <c r="G792" s="218"/>
      <c r="H792" s="159"/>
      <c r="I792" s="159"/>
      <c r="J792" s="159"/>
      <c r="K792" s="218"/>
      <c r="L792" s="159"/>
      <c r="M792" s="159"/>
      <c r="N792" s="159"/>
      <c r="O792" s="2"/>
      <c r="P792" s="3"/>
      <c r="Q792" s="3"/>
      <c r="R792" s="3"/>
      <c r="S792" s="3"/>
      <c r="T792" s="4"/>
      <c r="U792" s="4"/>
      <c r="V792" s="4"/>
      <c r="W792" s="4"/>
      <c r="X792" s="3"/>
      <c r="Y792" s="4"/>
      <c r="Z792" s="2"/>
      <c r="AA792" s="3"/>
      <c r="AB792" s="5"/>
      <c r="AC792" s="5"/>
      <c r="AD792" s="5"/>
      <c r="AE792" s="5"/>
      <c r="AF792" s="5"/>
      <c r="AG792" s="5"/>
      <c r="AH792" s="6"/>
      <c r="AI792" s="6"/>
      <c r="AJ792" s="7"/>
      <c r="AK792" s="7"/>
      <c r="AL792" s="7"/>
      <c r="AM792" s="7"/>
      <c r="AN792" s="7"/>
      <c r="AO792" s="12"/>
      <c r="AP792" s="12"/>
      <c r="AQ792" s="12"/>
      <c r="AR792" s="12"/>
      <c r="AS792" s="12"/>
      <c r="AT792" s="12"/>
      <c r="AU792" s="12"/>
      <c r="AV792" s="12"/>
      <c r="AW792" s="12"/>
      <c r="AX792" s="12"/>
      <c r="AY792" s="12"/>
      <c r="AZ792" s="8"/>
    </row>
    <row r="793" spans="1:52" s="21" customFormat="1" ht="16.5" x14ac:dyDescent="0.25">
      <c r="A793" s="159"/>
      <c r="B793" s="159"/>
      <c r="C793" s="159"/>
      <c r="D793" s="159"/>
      <c r="E793" s="159"/>
      <c r="F793" s="159"/>
      <c r="G793" s="218"/>
      <c r="H793" s="159"/>
      <c r="I793" s="159"/>
      <c r="J793" s="159"/>
      <c r="K793" s="218"/>
      <c r="L793" s="159"/>
      <c r="M793" s="159"/>
      <c r="N793" s="159"/>
      <c r="O793" s="2"/>
      <c r="P793" s="3"/>
      <c r="Q793" s="3"/>
      <c r="R793" s="3"/>
      <c r="S793" s="3"/>
      <c r="T793" s="4"/>
      <c r="U793" s="4"/>
      <c r="V793" s="4"/>
      <c r="W793" s="4"/>
      <c r="X793" s="3"/>
      <c r="Y793" s="4"/>
      <c r="Z793" s="2"/>
      <c r="AA793" s="3"/>
      <c r="AB793" s="5"/>
      <c r="AC793" s="5"/>
      <c r="AD793" s="5"/>
      <c r="AE793" s="5"/>
      <c r="AF793" s="5"/>
      <c r="AG793" s="5"/>
      <c r="AH793" s="6"/>
      <c r="AI793" s="6"/>
      <c r="AJ793" s="7"/>
      <c r="AK793" s="7"/>
      <c r="AL793" s="7"/>
      <c r="AM793" s="7"/>
      <c r="AN793" s="7"/>
      <c r="AO793" s="12"/>
      <c r="AP793" s="12"/>
      <c r="AQ793" s="12"/>
      <c r="AR793" s="12"/>
      <c r="AS793" s="12"/>
      <c r="AT793" s="12"/>
      <c r="AU793" s="12"/>
      <c r="AV793" s="12"/>
      <c r="AW793" s="12"/>
      <c r="AX793" s="12"/>
      <c r="AY793" s="12"/>
      <c r="AZ793" s="8"/>
    </row>
    <row r="794" spans="1:52" s="21" customFormat="1" ht="16.5" x14ac:dyDescent="0.25">
      <c r="A794" s="159"/>
      <c r="B794" s="159"/>
      <c r="C794" s="159"/>
      <c r="D794" s="159"/>
      <c r="E794" s="159"/>
      <c r="F794" s="159"/>
      <c r="G794" s="218"/>
      <c r="H794" s="159"/>
      <c r="I794" s="159"/>
      <c r="J794" s="159"/>
      <c r="K794" s="218"/>
      <c r="L794" s="159"/>
      <c r="M794" s="159"/>
      <c r="N794" s="159"/>
      <c r="O794" s="2"/>
      <c r="P794" s="3"/>
      <c r="Q794" s="3"/>
      <c r="R794" s="3"/>
      <c r="S794" s="3"/>
      <c r="T794" s="4"/>
      <c r="U794" s="4"/>
      <c r="V794" s="4"/>
      <c r="W794" s="4"/>
      <c r="X794" s="3"/>
      <c r="Y794" s="4"/>
      <c r="Z794" s="2"/>
      <c r="AA794" s="3"/>
      <c r="AB794" s="5"/>
      <c r="AC794" s="5"/>
      <c r="AD794" s="5"/>
      <c r="AE794" s="5"/>
      <c r="AF794" s="5"/>
      <c r="AG794" s="5"/>
      <c r="AH794" s="6"/>
      <c r="AI794" s="6"/>
      <c r="AJ794" s="7"/>
      <c r="AK794" s="7"/>
      <c r="AL794" s="7"/>
      <c r="AM794" s="7"/>
      <c r="AN794" s="7"/>
      <c r="AO794" s="12"/>
      <c r="AP794" s="12"/>
      <c r="AQ794" s="12"/>
      <c r="AR794" s="12"/>
      <c r="AS794" s="12"/>
      <c r="AT794" s="12"/>
      <c r="AU794" s="12"/>
      <c r="AV794" s="12"/>
      <c r="AW794" s="12"/>
      <c r="AX794" s="12"/>
      <c r="AY794" s="12"/>
      <c r="AZ794" s="8"/>
    </row>
    <row r="795" spans="1:52" s="21" customFormat="1" ht="16.5" x14ac:dyDescent="0.25">
      <c r="A795" s="159"/>
      <c r="B795" s="159"/>
      <c r="C795" s="159"/>
      <c r="D795" s="159"/>
      <c r="E795" s="159"/>
      <c r="F795" s="159"/>
      <c r="G795" s="218"/>
      <c r="H795" s="159"/>
      <c r="I795" s="159"/>
      <c r="J795" s="159"/>
      <c r="K795" s="218"/>
      <c r="L795" s="159"/>
      <c r="M795" s="159"/>
      <c r="N795" s="159"/>
      <c r="O795" s="2"/>
      <c r="P795" s="3"/>
      <c r="Q795" s="3"/>
      <c r="R795" s="3"/>
      <c r="S795" s="3"/>
      <c r="T795" s="4"/>
      <c r="U795" s="4"/>
      <c r="V795" s="4"/>
      <c r="W795" s="4"/>
      <c r="X795" s="3"/>
      <c r="Y795" s="4"/>
      <c r="Z795" s="2"/>
      <c r="AA795" s="3"/>
      <c r="AB795" s="5"/>
      <c r="AC795" s="5"/>
      <c r="AD795" s="5"/>
      <c r="AE795" s="5"/>
      <c r="AF795" s="5"/>
      <c r="AG795" s="5"/>
      <c r="AH795" s="6"/>
      <c r="AI795" s="6"/>
      <c r="AJ795" s="7"/>
      <c r="AK795" s="7"/>
      <c r="AL795" s="7"/>
      <c r="AM795" s="7"/>
      <c r="AN795" s="7"/>
      <c r="AO795" s="12"/>
      <c r="AP795" s="12"/>
      <c r="AQ795" s="12"/>
      <c r="AR795" s="12"/>
      <c r="AS795" s="12"/>
      <c r="AT795" s="12"/>
      <c r="AU795" s="12"/>
      <c r="AV795" s="12"/>
      <c r="AW795" s="12"/>
      <c r="AX795" s="12"/>
      <c r="AY795" s="12"/>
      <c r="AZ795" s="8"/>
    </row>
    <row r="796" spans="1:52" s="21" customFormat="1" ht="16.5" x14ac:dyDescent="0.25">
      <c r="A796" s="159"/>
      <c r="B796" s="159"/>
      <c r="C796" s="159"/>
      <c r="D796" s="159"/>
      <c r="E796" s="159"/>
      <c r="F796" s="159"/>
      <c r="G796" s="218"/>
      <c r="H796" s="159"/>
      <c r="I796" s="159"/>
      <c r="J796" s="159"/>
      <c r="K796" s="218"/>
      <c r="L796" s="159"/>
      <c r="M796" s="159"/>
      <c r="N796" s="159"/>
      <c r="O796" s="2"/>
      <c r="P796" s="3"/>
      <c r="Q796" s="3"/>
      <c r="R796" s="3"/>
      <c r="S796" s="3"/>
      <c r="T796" s="4"/>
      <c r="U796" s="4"/>
      <c r="V796" s="4"/>
      <c r="W796" s="4"/>
      <c r="X796" s="3"/>
      <c r="Y796" s="4"/>
      <c r="Z796" s="2"/>
      <c r="AA796" s="3"/>
      <c r="AB796" s="5"/>
      <c r="AC796" s="5"/>
      <c r="AD796" s="5"/>
      <c r="AE796" s="5"/>
      <c r="AF796" s="5"/>
      <c r="AG796" s="5"/>
      <c r="AH796" s="6"/>
      <c r="AI796" s="6"/>
      <c r="AJ796" s="7"/>
      <c r="AK796" s="7"/>
      <c r="AL796" s="7"/>
      <c r="AM796" s="7"/>
      <c r="AN796" s="7"/>
      <c r="AO796" s="12"/>
      <c r="AP796" s="12"/>
      <c r="AQ796" s="12"/>
      <c r="AR796" s="12"/>
      <c r="AS796" s="12"/>
      <c r="AT796" s="12"/>
      <c r="AU796" s="12"/>
      <c r="AV796" s="12"/>
      <c r="AW796" s="12"/>
      <c r="AX796" s="12"/>
      <c r="AY796" s="12"/>
      <c r="AZ796" s="8"/>
    </row>
    <row r="797" spans="1:52" s="21" customFormat="1" ht="16.5" x14ac:dyDescent="0.25">
      <c r="A797" s="159"/>
      <c r="B797" s="159"/>
      <c r="C797" s="159"/>
      <c r="D797" s="159"/>
      <c r="E797" s="159"/>
      <c r="F797" s="159"/>
      <c r="G797" s="218"/>
      <c r="H797" s="159"/>
      <c r="I797" s="159"/>
      <c r="J797" s="159"/>
      <c r="K797" s="218"/>
      <c r="L797" s="159"/>
      <c r="M797" s="159"/>
      <c r="N797" s="159"/>
      <c r="O797" s="2"/>
      <c r="P797" s="3"/>
      <c r="Q797" s="3"/>
      <c r="R797" s="3"/>
      <c r="S797" s="3"/>
      <c r="T797" s="4"/>
      <c r="U797" s="4"/>
      <c r="V797" s="4"/>
      <c r="W797" s="4"/>
      <c r="X797" s="3"/>
      <c r="Y797" s="235"/>
      <c r="Z797" s="2"/>
      <c r="AA797" s="235"/>
      <c r="AB797" s="5"/>
      <c r="AC797" s="5"/>
      <c r="AD797" s="5"/>
      <c r="AE797" s="5"/>
      <c r="AF797" s="5"/>
      <c r="AG797" s="5"/>
      <c r="AH797" s="6"/>
      <c r="AI797" s="6"/>
      <c r="AJ797" s="7"/>
      <c r="AK797" s="7"/>
      <c r="AL797" s="7"/>
      <c r="AM797" s="7"/>
      <c r="AN797" s="7"/>
      <c r="AO797" s="12"/>
      <c r="AP797" s="12"/>
      <c r="AQ797" s="12"/>
      <c r="AR797" s="12"/>
      <c r="AS797" s="12"/>
      <c r="AT797" s="12"/>
      <c r="AU797" s="12"/>
      <c r="AV797" s="12"/>
      <c r="AW797" s="12"/>
      <c r="AX797" s="12"/>
      <c r="AY797" s="12"/>
      <c r="AZ797" s="8"/>
    </row>
    <row r="798" spans="1:52" s="21" customFormat="1" ht="16.5" x14ac:dyDescent="0.25">
      <c r="A798" s="159"/>
      <c r="B798" s="159"/>
      <c r="C798" s="159"/>
      <c r="D798" s="159"/>
      <c r="E798" s="159"/>
      <c r="F798" s="159"/>
      <c r="G798" s="218"/>
      <c r="H798" s="159"/>
      <c r="I798" s="159"/>
      <c r="J798" s="159"/>
      <c r="K798" s="218"/>
      <c r="L798" s="159"/>
      <c r="M798" s="159"/>
      <c r="N798" s="159"/>
      <c r="O798" s="2"/>
      <c r="P798" s="3"/>
      <c r="Q798" s="3"/>
      <c r="R798" s="3"/>
      <c r="S798" s="3"/>
      <c r="T798" s="4"/>
      <c r="U798" s="4"/>
      <c r="V798" s="4"/>
      <c r="W798" s="4"/>
      <c r="X798" s="3"/>
      <c r="Y798" s="4"/>
      <c r="Z798" s="2"/>
      <c r="AA798" s="3"/>
      <c r="AB798" s="5"/>
      <c r="AC798" s="5"/>
      <c r="AD798" s="5"/>
      <c r="AE798" s="5"/>
      <c r="AF798" s="5"/>
      <c r="AG798" s="5"/>
      <c r="AH798" s="6"/>
      <c r="AI798" s="6"/>
      <c r="AJ798" s="7"/>
      <c r="AK798" s="7"/>
      <c r="AL798" s="7"/>
      <c r="AM798" s="7"/>
      <c r="AN798" s="7"/>
      <c r="AO798" s="12"/>
      <c r="AP798" s="12"/>
      <c r="AQ798" s="12"/>
      <c r="AR798" s="12"/>
      <c r="AS798" s="12"/>
      <c r="AT798" s="12"/>
      <c r="AU798" s="12"/>
      <c r="AV798" s="12"/>
      <c r="AW798" s="12"/>
      <c r="AX798" s="12"/>
      <c r="AY798" s="12"/>
      <c r="AZ798" s="8"/>
    </row>
    <row r="799" spans="1:52" s="21" customFormat="1" ht="16.5" x14ac:dyDescent="0.25">
      <c r="A799" s="159"/>
      <c r="B799" s="159"/>
      <c r="C799" s="159"/>
      <c r="D799" s="159"/>
      <c r="E799" s="159"/>
      <c r="F799" s="159"/>
      <c r="G799" s="218"/>
      <c r="H799" s="159"/>
      <c r="I799" s="159"/>
      <c r="J799" s="159"/>
      <c r="K799" s="218"/>
      <c r="L799" s="159"/>
      <c r="M799" s="159"/>
      <c r="N799" s="159"/>
      <c r="O799" s="2"/>
      <c r="P799" s="3"/>
      <c r="Q799" s="3"/>
      <c r="R799" s="3"/>
      <c r="S799" s="3"/>
      <c r="T799" s="4"/>
      <c r="U799" s="4"/>
      <c r="V799" s="4"/>
      <c r="W799" s="4"/>
      <c r="X799" s="3"/>
      <c r="Y799" s="4"/>
      <c r="Z799" s="2"/>
      <c r="AA799" s="3"/>
      <c r="AB799" s="5"/>
      <c r="AC799" s="5"/>
      <c r="AD799" s="5"/>
      <c r="AE799" s="5"/>
      <c r="AF799" s="5"/>
      <c r="AG799" s="5"/>
      <c r="AH799" s="6"/>
      <c r="AI799" s="6"/>
      <c r="AJ799" s="7"/>
      <c r="AK799" s="7"/>
      <c r="AL799" s="7"/>
      <c r="AM799" s="7"/>
      <c r="AN799" s="7"/>
      <c r="AO799" s="12"/>
      <c r="AP799" s="12"/>
      <c r="AQ799" s="12"/>
      <c r="AR799" s="12"/>
      <c r="AS799" s="12"/>
      <c r="AT799" s="12"/>
      <c r="AU799" s="12"/>
      <c r="AV799" s="12"/>
      <c r="AW799" s="12"/>
      <c r="AX799" s="12"/>
      <c r="AY799" s="12"/>
      <c r="AZ799" s="8"/>
    </row>
    <row r="800" spans="1:52" s="21" customFormat="1" ht="16.5" x14ac:dyDescent="0.25">
      <c r="A800" s="159"/>
      <c r="B800" s="159"/>
      <c r="C800" s="159"/>
      <c r="D800" s="159"/>
      <c r="E800" s="159"/>
      <c r="F800" s="159"/>
      <c r="G800" s="218"/>
      <c r="H800" s="159"/>
      <c r="I800" s="159"/>
      <c r="J800" s="159"/>
      <c r="K800" s="218"/>
      <c r="L800" s="159"/>
      <c r="M800" s="159"/>
      <c r="N800" s="159"/>
      <c r="O800" s="2"/>
      <c r="P800" s="3"/>
      <c r="Q800" s="3"/>
      <c r="R800" s="3"/>
      <c r="S800" s="3"/>
      <c r="T800" s="4"/>
      <c r="U800" s="4"/>
      <c r="V800" s="4"/>
      <c r="W800" s="4"/>
      <c r="X800" s="3"/>
      <c r="Y800" s="4"/>
      <c r="Z800" s="2"/>
      <c r="AA800" s="3"/>
      <c r="AB800" s="5"/>
      <c r="AC800" s="5"/>
      <c r="AD800" s="5"/>
      <c r="AE800" s="5"/>
      <c r="AF800" s="5"/>
      <c r="AG800" s="5"/>
      <c r="AH800" s="6"/>
      <c r="AI800" s="6"/>
      <c r="AJ800" s="7"/>
      <c r="AK800" s="7"/>
      <c r="AL800" s="7"/>
      <c r="AM800" s="7"/>
      <c r="AN800" s="7"/>
      <c r="AO800" s="12"/>
      <c r="AP800" s="12"/>
      <c r="AQ800" s="12"/>
      <c r="AR800" s="12"/>
      <c r="AS800" s="12"/>
      <c r="AT800" s="12"/>
      <c r="AU800" s="12"/>
      <c r="AV800" s="12"/>
      <c r="AW800" s="12"/>
      <c r="AX800" s="12"/>
      <c r="AY800" s="12"/>
      <c r="AZ800" s="8"/>
    </row>
    <row r="801" spans="1:52" s="21" customFormat="1" ht="16.5" x14ac:dyDescent="0.25">
      <c r="A801" s="159"/>
      <c r="B801" s="159"/>
      <c r="C801" s="159"/>
      <c r="D801" s="159"/>
      <c r="E801" s="159"/>
      <c r="F801" s="159"/>
      <c r="G801" s="218"/>
      <c r="H801" s="159"/>
      <c r="I801" s="159"/>
      <c r="J801" s="159"/>
      <c r="K801" s="218"/>
      <c r="L801" s="159"/>
      <c r="M801" s="159"/>
      <c r="N801" s="159"/>
      <c r="O801" s="2"/>
      <c r="P801" s="3"/>
      <c r="Q801" s="3"/>
      <c r="R801" s="3"/>
      <c r="S801" s="3"/>
      <c r="T801" s="4"/>
      <c r="U801" s="4"/>
      <c r="V801" s="4"/>
      <c r="W801" s="4"/>
      <c r="X801" s="3"/>
      <c r="Y801" s="4"/>
      <c r="Z801" s="2"/>
      <c r="AA801" s="3"/>
      <c r="AB801" s="5"/>
      <c r="AC801" s="5"/>
      <c r="AD801" s="5"/>
      <c r="AE801" s="5"/>
      <c r="AF801" s="5"/>
      <c r="AG801" s="5"/>
      <c r="AH801" s="6"/>
      <c r="AI801" s="6"/>
      <c r="AJ801" s="7"/>
      <c r="AK801" s="7"/>
      <c r="AL801" s="7"/>
      <c r="AM801" s="7"/>
      <c r="AN801" s="7"/>
      <c r="AO801" s="12"/>
      <c r="AP801" s="12"/>
      <c r="AQ801" s="12"/>
      <c r="AR801" s="12"/>
      <c r="AS801" s="12"/>
      <c r="AT801" s="12"/>
      <c r="AU801" s="12"/>
      <c r="AV801" s="12"/>
      <c r="AW801" s="12"/>
      <c r="AX801" s="12"/>
      <c r="AY801" s="12"/>
      <c r="AZ801" s="8"/>
    </row>
    <row r="802" spans="1:52" s="21" customFormat="1" ht="16.5" x14ac:dyDescent="0.25">
      <c r="A802" s="159"/>
      <c r="B802" s="159"/>
      <c r="C802" s="159"/>
      <c r="D802" s="159"/>
      <c r="E802" s="159"/>
      <c r="F802" s="159"/>
      <c r="G802" s="218"/>
      <c r="H802" s="159"/>
      <c r="I802" s="159"/>
      <c r="J802" s="159"/>
      <c r="K802" s="218"/>
      <c r="L802" s="159"/>
      <c r="M802" s="159"/>
      <c r="N802" s="159"/>
      <c r="O802" s="2"/>
      <c r="P802" s="3"/>
      <c r="Q802" s="3"/>
      <c r="R802" s="3"/>
      <c r="S802" s="3"/>
      <c r="T802" s="4"/>
      <c r="U802" s="4"/>
      <c r="V802" s="4"/>
      <c r="W802" s="4"/>
      <c r="X802" s="3"/>
      <c r="Y802" s="4"/>
      <c r="Z802" s="2"/>
      <c r="AA802" s="3"/>
      <c r="AB802" s="5"/>
      <c r="AC802" s="5"/>
      <c r="AD802" s="5"/>
      <c r="AE802" s="5"/>
      <c r="AF802" s="5"/>
      <c r="AG802" s="5"/>
      <c r="AH802" s="6"/>
      <c r="AI802" s="6"/>
      <c r="AJ802" s="7"/>
      <c r="AK802" s="7"/>
      <c r="AL802" s="7"/>
      <c r="AM802" s="7"/>
      <c r="AN802" s="7"/>
      <c r="AO802" s="12"/>
      <c r="AP802" s="12"/>
      <c r="AQ802" s="12"/>
      <c r="AR802" s="12"/>
      <c r="AS802" s="12"/>
      <c r="AT802" s="12"/>
      <c r="AU802" s="12"/>
      <c r="AV802" s="12"/>
      <c r="AW802" s="12"/>
      <c r="AX802" s="12"/>
      <c r="AY802" s="12"/>
      <c r="AZ802" s="8"/>
    </row>
    <row r="803" spans="1:52" s="21" customFormat="1" ht="16.5" x14ac:dyDescent="0.25">
      <c r="A803" s="159"/>
      <c r="B803" s="159"/>
      <c r="C803" s="159"/>
      <c r="D803" s="159"/>
      <c r="E803" s="159"/>
      <c r="F803" s="159"/>
      <c r="G803" s="218"/>
      <c r="H803" s="159"/>
      <c r="I803" s="159"/>
      <c r="J803" s="159"/>
      <c r="K803" s="218"/>
      <c r="L803" s="159"/>
      <c r="M803" s="159"/>
      <c r="N803" s="159"/>
      <c r="O803" s="2"/>
      <c r="P803" s="3"/>
      <c r="Q803" s="3"/>
      <c r="R803" s="3"/>
      <c r="S803" s="3"/>
      <c r="T803" s="4"/>
      <c r="U803" s="4"/>
      <c r="V803" s="4"/>
      <c r="W803" s="4"/>
      <c r="X803" s="3"/>
      <c r="Y803" s="4"/>
      <c r="Z803" s="2"/>
      <c r="AA803" s="3"/>
      <c r="AB803" s="5"/>
      <c r="AC803" s="5"/>
      <c r="AD803" s="5"/>
      <c r="AE803" s="5"/>
      <c r="AF803" s="5"/>
      <c r="AG803" s="5"/>
      <c r="AH803" s="6"/>
      <c r="AI803" s="6"/>
      <c r="AJ803" s="7"/>
      <c r="AK803" s="7"/>
      <c r="AL803" s="7"/>
      <c r="AM803" s="7"/>
      <c r="AN803" s="7"/>
      <c r="AO803" s="12"/>
      <c r="AP803" s="12"/>
      <c r="AQ803" s="12"/>
      <c r="AR803" s="12"/>
      <c r="AS803" s="12"/>
      <c r="AT803" s="12"/>
      <c r="AU803" s="12"/>
      <c r="AV803" s="12"/>
      <c r="AW803" s="12"/>
      <c r="AX803" s="12"/>
      <c r="AY803" s="12"/>
      <c r="AZ803" s="8"/>
    </row>
    <row r="804" spans="1:52" s="21" customFormat="1" ht="16.5" x14ac:dyDescent="0.25">
      <c r="A804" s="159"/>
      <c r="B804" s="159"/>
      <c r="C804" s="159"/>
      <c r="D804" s="159"/>
      <c r="E804" s="159"/>
      <c r="F804" s="159"/>
      <c r="G804" s="218"/>
      <c r="H804" s="159"/>
      <c r="I804" s="159"/>
      <c r="J804" s="159"/>
      <c r="K804" s="218"/>
      <c r="L804" s="159"/>
      <c r="M804" s="159"/>
      <c r="N804" s="159"/>
      <c r="O804" s="2"/>
      <c r="P804" s="3"/>
      <c r="Q804" s="3"/>
      <c r="R804" s="3"/>
      <c r="S804" s="3"/>
      <c r="T804" s="4"/>
      <c r="U804" s="4"/>
      <c r="V804" s="4"/>
      <c r="W804" s="4"/>
      <c r="X804" s="3"/>
      <c r="Y804" s="235"/>
      <c r="Z804" s="2"/>
      <c r="AA804" s="235"/>
      <c r="AB804" s="5"/>
      <c r="AC804" s="5"/>
      <c r="AD804" s="5"/>
      <c r="AE804" s="5"/>
      <c r="AF804" s="5"/>
      <c r="AG804" s="5"/>
      <c r="AH804" s="6"/>
      <c r="AI804" s="6"/>
      <c r="AJ804" s="7"/>
      <c r="AK804" s="7"/>
      <c r="AL804" s="7"/>
      <c r="AM804" s="7"/>
      <c r="AN804" s="7"/>
      <c r="AO804" s="12"/>
      <c r="AP804" s="12"/>
      <c r="AQ804" s="12"/>
      <c r="AR804" s="12"/>
      <c r="AS804" s="12"/>
      <c r="AT804" s="12"/>
      <c r="AU804" s="12"/>
      <c r="AV804" s="12"/>
      <c r="AW804" s="12"/>
      <c r="AX804" s="12"/>
      <c r="AY804" s="12"/>
      <c r="AZ804" s="8"/>
    </row>
    <row r="805" spans="1:52" s="21" customFormat="1" ht="16.5" x14ac:dyDescent="0.25">
      <c r="A805" s="159"/>
      <c r="B805" s="159"/>
      <c r="C805" s="159"/>
      <c r="D805" s="159"/>
      <c r="E805" s="159"/>
      <c r="F805" s="159"/>
      <c r="G805" s="218"/>
      <c r="H805" s="159"/>
      <c r="I805" s="159"/>
      <c r="J805" s="159"/>
      <c r="K805" s="218"/>
      <c r="L805" s="159"/>
      <c r="M805" s="159"/>
      <c r="N805" s="159"/>
      <c r="O805" s="2"/>
      <c r="P805" s="3"/>
      <c r="Q805" s="3"/>
      <c r="R805" s="3"/>
      <c r="S805" s="3"/>
      <c r="T805" s="4"/>
      <c r="U805" s="4"/>
      <c r="V805" s="4"/>
      <c r="W805" s="4"/>
      <c r="X805" s="3"/>
      <c r="Y805" s="4"/>
      <c r="Z805" s="2"/>
      <c r="AA805" s="3"/>
      <c r="AB805" s="5"/>
      <c r="AC805" s="5"/>
      <c r="AD805" s="5"/>
      <c r="AE805" s="5"/>
      <c r="AF805" s="5"/>
      <c r="AG805" s="5"/>
      <c r="AH805" s="6"/>
      <c r="AI805" s="6"/>
      <c r="AJ805" s="7"/>
      <c r="AK805" s="7"/>
      <c r="AL805" s="7"/>
      <c r="AM805" s="7"/>
      <c r="AN805" s="7"/>
      <c r="AO805" s="12"/>
      <c r="AP805" s="12"/>
      <c r="AQ805" s="12"/>
      <c r="AR805" s="12"/>
      <c r="AS805" s="12"/>
      <c r="AT805" s="12"/>
      <c r="AU805" s="12"/>
      <c r="AV805" s="12"/>
      <c r="AW805" s="12"/>
      <c r="AX805" s="12"/>
      <c r="AY805" s="12"/>
      <c r="AZ805" s="8"/>
    </row>
    <row r="806" spans="1:52" s="21" customFormat="1" ht="16.5" x14ac:dyDescent="0.25">
      <c r="A806" s="159"/>
      <c r="B806" s="159"/>
      <c r="C806" s="159"/>
      <c r="D806" s="159"/>
      <c r="E806" s="159"/>
      <c r="F806" s="159"/>
      <c r="G806" s="218"/>
      <c r="H806" s="159"/>
      <c r="I806" s="159"/>
      <c r="J806" s="159"/>
      <c r="K806" s="218"/>
      <c r="L806" s="159"/>
      <c r="M806" s="159"/>
      <c r="N806" s="159"/>
      <c r="O806" s="2"/>
      <c r="P806" s="3"/>
      <c r="Q806" s="3"/>
      <c r="R806" s="3"/>
      <c r="S806" s="3"/>
      <c r="T806" s="4"/>
      <c r="U806" s="4"/>
      <c r="V806" s="4"/>
      <c r="W806" s="4"/>
      <c r="X806" s="3"/>
      <c r="Y806" s="4"/>
      <c r="Z806" s="2"/>
      <c r="AA806" s="3"/>
      <c r="AB806" s="5"/>
      <c r="AC806" s="5"/>
      <c r="AD806" s="5"/>
      <c r="AE806" s="5"/>
      <c r="AF806" s="5"/>
      <c r="AG806" s="5"/>
      <c r="AH806" s="6"/>
      <c r="AI806" s="6"/>
      <c r="AJ806" s="7"/>
      <c r="AK806" s="7"/>
      <c r="AL806" s="7"/>
      <c r="AM806" s="7"/>
      <c r="AN806" s="7"/>
      <c r="AO806" s="12"/>
      <c r="AP806" s="12"/>
      <c r="AQ806" s="12"/>
      <c r="AR806" s="12"/>
      <c r="AS806" s="12"/>
      <c r="AT806" s="12"/>
      <c r="AU806" s="12"/>
      <c r="AV806" s="12"/>
      <c r="AW806" s="12"/>
      <c r="AX806" s="12"/>
      <c r="AY806" s="12"/>
      <c r="AZ806" s="8"/>
    </row>
    <row r="807" spans="1:52" s="21" customFormat="1" ht="16.5" x14ac:dyDescent="0.25">
      <c r="A807" s="159"/>
      <c r="B807" s="159"/>
      <c r="C807" s="159"/>
      <c r="D807" s="159"/>
      <c r="E807" s="159"/>
      <c r="F807" s="159"/>
      <c r="G807" s="218"/>
      <c r="H807" s="159"/>
      <c r="I807" s="159"/>
      <c r="J807" s="159"/>
      <c r="K807" s="218"/>
      <c r="L807" s="159"/>
      <c r="M807" s="159"/>
      <c r="N807" s="159"/>
      <c r="O807" s="2"/>
      <c r="P807" s="3"/>
      <c r="Q807" s="3"/>
      <c r="R807" s="3"/>
      <c r="S807" s="3"/>
      <c r="T807" s="4"/>
      <c r="U807" s="4"/>
      <c r="V807" s="4"/>
      <c r="W807" s="4"/>
      <c r="X807" s="3"/>
      <c r="Y807" s="4"/>
      <c r="Z807" s="2"/>
      <c r="AA807" s="3"/>
      <c r="AB807" s="5"/>
      <c r="AC807" s="5"/>
      <c r="AD807" s="5"/>
      <c r="AE807" s="5"/>
      <c r="AF807" s="5"/>
      <c r="AG807" s="5"/>
      <c r="AH807" s="6"/>
      <c r="AI807" s="6"/>
      <c r="AJ807" s="7"/>
      <c r="AK807" s="7"/>
      <c r="AL807" s="7"/>
      <c r="AM807" s="7"/>
      <c r="AN807" s="7"/>
      <c r="AO807" s="12"/>
      <c r="AP807" s="12"/>
      <c r="AQ807" s="12"/>
      <c r="AR807" s="12"/>
      <c r="AS807" s="12"/>
      <c r="AT807" s="12"/>
      <c r="AU807" s="12"/>
      <c r="AV807" s="12"/>
      <c r="AW807" s="12"/>
      <c r="AX807" s="12"/>
      <c r="AY807" s="12"/>
      <c r="AZ807" s="8"/>
    </row>
    <row r="808" spans="1:52" s="21" customFormat="1" ht="16.5" x14ac:dyDescent="0.25">
      <c r="A808" s="159"/>
      <c r="B808" s="159"/>
      <c r="C808" s="159"/>
      <c r="D808" s="159"/>
      <c r="E808" s="159"/>
      <c r="F808" s="159"/>
      <c r="G808" s="218"/>
      <c r="H808" s="159"/>
      <c r="I808" s="159"/>
      <c r="J808" s="159"/>
      <c r="K808" s="218"/>
      <c r="L808" s="159"/>
      <c r="M808" s="159"/>
      <c r="N808" s="159"/>
      <c r="O808" s="2"/>
      <c r="P808" s="3"/>
      <c r="Q808" s="3"/>
      <c r="R808" s="3"/>
      <c r="S808" s="3"/>
      <c r="T808" s="4"/>
      <c r="U808" s="4"/>
      <c r="V808" s="4"/>
      <c r="W808" s="4"/>
      <c r="X808" s="3"/>
      <c r="Y808" s="4"/>
      <c r="Z808" s="2"/>
      <c r="AA808" s="3"/>
      <c r="AB808" s="5"/>
      <c r="AC808" s="5"/>
      <c r="AD808" s="5"/>
      <c r="AE808" s="5"/>
      <c r="AF808" s="5"/>
      <c r="AG808" s="5"/>
      <c r="AH808" s="6"/>
      <c r="AI808" s="6"/>
      <c r="AJ808" s="7"/>
      <c r="AK808" s="7"/>
      <c r="AL808" s="7"/>
      <c r="AM808" s="7"/>
      <c r="AN808" s="7"/>
      <c r="AO808" s="12"/>
      <c r="AP808" s="12"/>
      <c r="AQ808" s="12"/>
      <c r="AR808" s="12"/>
      <c r="AS808" s="12"/>
      <c r="AT808" s="12"/>
      <c r="AU808" s="12"/>
      <c r="AV808" s="12"/>
      <c r="AW808" s="12"/>
      <c r="AX808" s="12"/>
      <c r="AY808" s="12"/>
      <c r="AZ808" s="8"/>
    </row>
    <row r="809" spans="1:52" s="21" customFormat="1" ht="16.5" x14ac:dyDescent="0.25">
      <c r="A809" s="159"/>
      <c r="B809" s="159"/>
      <c r="C809" s="159"/>
      <c r="D809" s="159"/>
      <c r="E809" s="159"/>
      <c r="F809" s="159"/>
      <c r="G809" s="218"/>
      <c r="H809" s="159"/>
      <c r="I809" s="159"/>
      <c r="J809" s="159"/>
      <c r="K809" s="218"/>
      <c r="L809" s="159"/>
      <c r="M809" s="159"/>
      <c r="N809" s="159"/>
      <c r="O809" s="2"/>
      <c r="P809" s="3"/>
      <c r="Q809" s="3"/>
      <c r="R809" s="3"/>
      <c r="S809" s="3"/>
      <c r="T809" s="4"/>
      <c r="U809" s="4"/>
      <c r="V809" s="4"/>
      <c r="W809" s="4"/>
      <c r="X809" s="3"/>
      <c r="Y809" s="4"/>
      <c r="Z809" s="2"/>
      <c r="AA809" s="3"/>
      <c r="AB809" s="5"/>
      <c r="AC809" s="5"/>
      <c r="AD809" s="5"/>
      <c r="AE809" s="5"/>
      <c r="AF809" s="5"/>
      <c r="AG809" s="5"/>
      <c r="AH809" s="6"/>
      <c r="AI809" s="6"/>
      <c r="AJ809" s="7"/>
      <c r="AK809" s="7"/>
      <c r="AL809" s="7"/>
      <c r="AM809" s="7"/>
      <c r="AN809" s="7"/>
      <c r="AO809" s="12"/>
      <c r="AP809" s="12"/>
      <c r="AQ809" s="12"/>
      <c r="AR809" s="12"/>
      <c r="AS809" s="12"/>
      <c r="AT809" s="12"/>
      <c r="AU809" s="12"/>
      <c r="AV809" s="12"/>
      <c r="AW809" s="12"/>
      <c r="AX809" s="12"/>
      <c r="AY809" s="12"/>
      <c r="AZ809" s="8"/>
    </row>
    <row r="810" spans="1:52" s="21" customFormat="1" ht="16.5" x14ac:dyDescent="0.25">
      <c r="A810" s="159"/>
      <c r="B810" s="159"/>
      <c r="C810" s="159"/>
      <c r="D810" s="159"/>
      <c r="E810" s="159"/>
      <c r="F810" s="159"/>
      <c r="G810" s="218"/>
      <c r="H810" s="159"/>
      <c r="I810" s="159"/>
      <c r="J810" s="159"/>
      <c r="K810" s="218"/>
      <c r="L810" s="159"/>
      <c r="M810" s="159"/>
      <c r="N810" s="159"/>
      <c r="O810" s="2"/>
      <c r="P810" s="3"/>
      <c r="Q810" s="3"/>
      <c r="R810" s="3"/>
      <c r="S810" s="3"/>
      <c r="T810" s="4"/>
      <c r="U810" s="4"/>
      <c r="V810" s="4"/>
      <c r="W810" s="4"/>
      <c r="X810" s="3"/>
      <c r="Y810" s="4"/>
      <c r="Z810" s="2"/>
      <c r="AA810" s="3"/>
      <c r="AB810" s="5"/>
      <c r="AC810" s="5"/>
      <c r="AD810" s="5"/>
      <c r="AE810" s="5"/>
      <c r="AF810" s="5"/>
      <c r="AG810" s="5"/>
      <c r="AH810" s="6"/>
      <c r="AI810" s="6"/>
      <c r="AJ810" s="7"/>
      <c r="AK810" s="7"/>
      <c r="AL810" s="7"/>
      <c r="AM810" s="7"/>
      <c r="AN810" s="7"/>
      <c r="AO810" s="12"/>
      <c r="AP810" s="12"/>
      <c r="AQ810" s="12"/>
      <c r="AR810" s="12"/>
      <c r="AS810" s="12"/>
      <c r="AT810" s="12"/>
      <c r="AU810" s="12"/>
      <c r="AV810" s="12"/>
      <c r="AW810" s="12"/>
      <c r="AX810" s="12"/>
      <c r="AY810" s="12"/>
      <c r="AZ810" s="8"/>
    </row>
    <row r="811" spans="1:52" s="21" customFormat="1" ht="16.5" x14ac:dyDescent="0.25">
      <c r="A811" s="159"/>
      <c r="B811" s="159"/>
      <c r="C811" s="159"/>
      <c r="D811" s="159"/>
      <c r="E811" s="159"/>
      <c r="F811" s="159"/>
      <c r="G811" s="218"/>
      <c r="H811" s="159"/>
      <c r="I811" s="159"/>
      <c r="J811" s="159"/>
      <c r="K811" s="218"/>
      <c r="L811" s="159"/>
      <c r="M811" s="159"/>
      <c r="N811" s="159"/>
      <c r="O811" s="2"/>
      <c r="P811" s="3"/>
      <c r="Q811" s="3"/>
      <c r="R811" s="3"/>
      <c r="S811" s="3"/>
      <c r="T811" s="4"/>
      <c r="U811" s="4"/>
      <c r="V811" s="4"/>
      <c r="W811" s="4"/>
      <c r="X811" s="3"/>
      <c r="Y811" s="4"/>
      <c r="Z811" s="2"/>
      <c r="AA811" s="3"/>
      <c r="AB811" s="5"/>
      <c r="AC811" s="5"/>
      <c r="AD811" s="5"/>
      <c r="AE811" s="5"/>
      <c r="AF811" s="5"/>
      <c r="AG811" s="5"/>
      <c r="AH811" s="6"/>
      <c r="AI811" s="6"/>
      <c r="AJ811" s="7"/>
      <c r="AK811" s="7"/>
      <c r="AL811" s="7"/>
      <c r="AM811" s="7"/>
      <c r="AN811" s="7"/>
      <c r="AO811" s="12"/>
      <c r="AP811" s="12"/>
      <c r="AQ811" s="12"/>
      <c r="AR811" s="12"/>
      <c r="AS811" s="12"/>
      <c r="AT811" s="12"/>
      <c r="AU811" s="12"/>
      <c r="AV811" s="12"/>
      <c r="AW811" s="12"/>
      <c r="AX811" s="12"/>
      <c r="AY811" s="12"/>
      <c r="AZ811" s="8"/>
    </row>
    <row r="812" spans="1:52" s="21" customFormat="1" ht="16.5" x14ac:dyDescent="0.25">
      <c r="A812" s="159"/>
      <c r="B812" s="159"/>
      <c r="C812" s="159"/>
      <c r="D812" s="159"/>
      <c r="E812" s="159"/>
      <c r="F812" s="159"/>
      <c r="G812" s="218"/>
      <c r="H812" s="159"/>
      <c r="I812" s="159"/>
      <c r="J812" s="159"/>
      <c r="K812" s="218"/>
      <c r="L812" s="159"/>
      <c r="M812" s="159"/>
      <c r="N812" s="159"/>
      <c r="O812" s="2"/>
      <c r="P812" s="3"/>
      <c r="Q812" s="3"/>
      <c r="R812" s="3"/>
      <c r="S812" s="3"/>
      <c r="T812" s="4"/>
      <c r="U812" s="4"/>
      <c r="V812" s="4"/>
      <c r="W812" s="4"/>
      <c r="X812" s="3"/>
      <c r="Y812" s="4"/>
      <c r="Z812" s="2"/>
      <c r="AA812" s="3"/>
      <c r="AB812" s="5"/>
      <c r="AC812" s="5"/>
      <c r="AD812" s="5"/>
      <c r="AE812" s="5"/>
      <c r="AF812" s="5"/>
      <c r="AG812" s="5"/>
      <c r="AH812" s="6"/>
      <c r="AI812" s="6"/>
      <c r="AJ812" s="7"/>
      <c r="AK812" s="7"/>
      <c r="AL812" s="7"/>
      <c r="AM812" s="7"/>
      <c r="AN812" s="7"/>
      <c r="AO812" s="12"/>
      <c r="AP812" s="12"/>
      <c r="AQ812" s="12"/>
      <c r="AR812" s="12"/>
      <c r="AS812" s="12"/>
      <c r="AT812" s="12"/>
      <c r="AU812" s="12"/>
      <c r="AV812" s="12"/>
      <c r="AW812" s="12"/>
      <c r="AX812" s="12"/>
      <c r="AY812" s="12"/>
      <c r="AZ812" s="8"/>
    </row>
    <row r="813" spans="1:52" s="21" customFormat="1" ht="16.5" x14ac:dyDescent="0.25">
      <c r="A813" s="159"/>
      <c r="B813" s="159"/>
      <c r="C813" s="159"/>
      <c r="D813" s="159"/>
      <c r="E813" s="159"/>
      <c r="F813" s="159"/>
      <c r="G813" s="218"/>
      <c r="H813" s="159"/>
      <c r="I813" s="159"/>
      <c r="J813" s="159"/>
      <c r="K813" s="218"/>
      <c r="L813" s="159"/>
      <c r="M813" s="159"/>
      <c r="N813" s="159"/>
      <c r="O813" s="2"/>
      <c r="P813" s="3"/>
      <c r="Q813" s="3"/>
      <c r="R813" s="3"/>
      <c r="S813" s="3"/>
      <c r="T813" s="4"/>
      <c r="U813" s="4"/>
      <c r="V813" s="4"/>
      <c r="W813" s="4"/>
      <c r="X813" s="3"/>
      <c r="Y813" s="4"/>
      <c r="Z813" s="2"/>
      <c r="AA813" s="3"/>
      <c r="AB813" s="5"/>
      <c r="AC813" s="5"/>
      <c r="AD813" s="5"/>
      <c r="AE813" s="5"/>
      <c r="AF813" s="5"/>
      <c r="AG813" s="5"/>
      <c r="AH813" s="6"/>
      <c r="AI813" s="6"/>
      <c r="AJ813" s="7"/>
      <c r="AK813" s="7"/>
      <c r="AL813" s="7"/>
      <c r="AM813" s="7"/>
      <c r="AN813" s="7"/>
      <c r="AO813" s="12"/>
      <c r="AP813" s="12"/>
      <c r="AQ813" s="12"/>
      <c r="AR813" s="12"/>
      <c r="AS813" s="12"/>
      <c r="AT813" s="12"/>
      <c r="AU813" s="12"/>
      <c r="AV813" s="12"/>
      <c r="AW813" s="12"/>
      <c r="AX813" s="12"/>
      <c r="AY813" s="12"/>
      <c r="AZ813" s="8"/>
    </row>
    <row r="814" spans="1:52" s="21" customFormat="1" ht="16.5" x14ac:dyDescent="0.25">
      <c r="A814" s="159"/>
      <c r="B814" s="159"/>
      <c r="C814" s="159"/>
      <c r="D814" s="159"/>
      <c r="E814" s="159"/>
      <c r="F814" s="159"/>
      <c r="G814" s="218"/>
      <c r="H814" s="159"/>
      <c r="I814" s="159"/>
      <c r="J814" s="159"/>
      <c r="K814" s="218"/>
      <c r="L814" s="159"/>
      <c r="M814" s="159"/>
      <c r="N814" s="159"/>
      <c r="O814" s="2"/>
      <c r="P814" s="3"/>
      <c r="Q814" s="3"/>
      <c r="R814" s="3"/>
      <c r="S814" s="3"/>
      <c r="T814" s="4"/>
      <c r="U814" s="4"/>
      <c r="V814" s="4"/>
      <c r="W814" s="4"/>
      <c r="X814" s="3"/>
      <c r="Y814" s="4"/>
      <c r="Z814" s="2"/>
      <c r="AA814" s="3"/>
      <c r="AB814" s="5"/>
      <c r="AC814" s="5"/>
      <c r="AD814" s="5"/>
      <c r="AE814" s="5"/>
      <c r="AF814" s="5"/>
      <c r="AG814" s="5"/>
      <c r="AH814" s="6"/>
      <c r="AI814" s="6"/>
      <c r="AJ814" s="7"/>
      <c r="AK814" s="7"/>
      <c r="AL814" s="7"/>
      <c r="AM814" s="7"/>
      <c r="AN814" s="7"/>
      <c r="AO814" s="12"/>
      <c r="AP814" s="12"/>
      <c r="AQ814" s="12"/>
      <c r="AR814" s="12"/>
      <c r="AS814" s="12"/>
      <c r="AT814" s="12"/>
      <c r="AU814" s="12"/>
      <c r="AV814" s="12"/>
      <c r="AW814" s="12"/>
      <c r="AX814" s="12"/>
      <c r="AY814" s="12"/>
      <c r="AZ814" s="8"/>
    </row>
    <row r="815" spans="1:52" s="21" customFormat="1" ht="16.5" x14ac:dyDescent="0.25">
      <c r="A815" s="159"/>
      <c r="B815" s="159"/>
      <c r="C815" s="159"/>
      <c r="D815" s="159"/>
      <c r="E815" s="159"/>
      <c r="F815" s="159"/>
      <c r="G815" s="218"/>
      <c r="H815" s="159"/>
      <c r="I815" s="159"/>
      <c r="J815" s="159"/>
      <c r="K815" s="218"/>
      <c r="L815" s="159"/>
      <c r="M815" s="159"/>
      <c r="N815" s="159"/>
      <c r="O815" s="2"/>
      <c r="P815" s="3"/>
      <c r="Q815" s="3"/>
      <c r="R815" s="3"/>
      <c r="S815" s="3"/>
      <c r="T815" s="4"/>
      <c r="U815" s="4"/>
      <c r="V815" s="4"/>
      <c r="W815" s="4"/>
      <c r="X815" s="3"/>
      <c r="Y815" s="4"/>
      <c r="Z815" s="2"/>
      <c r="AA815" s="3"/>
      <c r="AB815" s="5"/>
      <c r="AC815" s="5"/>
      <c r="AD815" s="5"/>
      <c r="AE815" s="5"/>
      <c r="AF815" s="5"/>
      <c r="AG815" s="5"/>
      <c r="AH815" s="6"/>
      <c r="AI815" s="6"/>
      <c r="AJ815" s="7"/>
      <c r="AK815" s="7"/>
      <c r="AL815" s="7"/>
      <c r="AM815" s="7"/>
      <c r="AN815" s="7"/>
      <c r="AO815" s="12"/>
      <c r="AP815" s="12"/>
      <c r="AQ815" s="12"/>
      <c r="AR815" s="12"/>
      <c r="AS815" s="12"/>
      <c r="AT815" s="12"/>
      <c r="AU815" s="12"/>
      <c r="AV815" s="12"/>
      <c r="AW815" s="12"/>
      <c r="AX815" s="12"/>
      <c r="AY815" s="12"/>
      <c r="AZ815" s="8"/>
    </row>
    <row r="816" spans="1:52" s="21" customFormat="1" ht="16.5" x14ac:dyDescent="0.25">
      <c r="A816" s="159"/>
      <c r="B816" s="159"/>
      <c r="C816" s="159"/>
      <c r="D816" s="159"/>
      <c r="E816" s="159"/>
      <c r="F816" s="159"/>
      <c r="G816" s="218"/>
      <c r="H816" s="159"/>
      <c r="I816" s="159"/>
      <c r="J816" s="159"/>
      <c r="K816" s="218"/>
      <c r="L816" s="159"/>
      <c r="M816" s="159"/>
      <c r="N816" s="159"/>
      <c r="O816" s="2"/>
      <c r="P816" s="3"/>
      <c r="Q816" s="3"/>
      <c r="R816" s="3"/>
      <c r="S816" s="3"/>
      <c r="T816" s="4"/>
      <c r="U816" s="4"/>
      <c r="V816" s="4"/>
      <c r="W816" s="4"/>
      <c r="X816" s="3"/>
      <c r="Y816" s="4"/>
      <c r="Z816" s="2"/>
      <c r="AA816" s="3"/>
      <c r="AB816" s="5"/>
      <c r="AC816" s="5"/>
      <c r="AD816" s="5"/>
      <c r="AE816" s="5"/>
      <c r="AF816" s="5"/>
      <c r="AG816" s="5"/>
      <c r="AH816" s="6"/>
      <c r="AI816" s="6"/>
      <c r="AJ816" s="7"/>
      <c r="AK816" s="7"/>
      <c r="AL816" s="7"/>
      <c r="AM816" s="7"/>
      <c r="AN816" s="7"/>
      <c r="AO816" s="12"/>
      <c r="AP816" s="12"/>
      <c r="AQ816" s="12"/>
      <c r="AR816" s="12"/>
      <c r="AS816" s="12"/>
      <c r="AT816" s="12"/>
      <c r="AU816" s="12"/>
      <c r="AV816" s="12"/>
      <c r="AW816" s="12"/>
      <c r="AX816" s="12"/>
      <c r="AY816" s="12"/>
      <c r="AZ816" s="8"/>
    </row>
    <row r="817" spans="1:52" s="21" customFormat="1" ht="16.5" x14ac:dyDescent="0.25">
      <c r="A817" s="159"/>
      <c r="B817" s="159"/>
      <c r="C817" s="159"/>
      <c r="D817" s="159"/>
      <c r="E817" s="159"/>
      <c r="F817" s="159"/>
      <c r="G817" s="218"/>
      <c r="H817" s="159"/>
      <c r="I817" s="159"/>
      <c r="J817" s="159"/>
      <c r="K817" s="218"/>
      <c r="L817" s="159"/>
      <c r="M817" s="159"/>
      <c r="N817" s="159"/>
      <c r="O817" s="2"/>
      <c r="P817" s="3"/>
      <c r="Q817" s="3"/>
      <c r="R817" s="3"/>
      <c r="S817" s="3"/>
      <c r="T817" s="4"/>
      <c r="U817" s="4"/>
      <c r="V817" s="4"/>
      <c r="W817" s="4"/>
      <c r="X817" s="3"/>
      <c r="Y817" s="4"/>
      <c r="Z817" s="2"/>
      <c r="AA817" s="3"/>
      <c r="AB817" s="5"/>
      <c r="AC817" s="5"/>
      <c r="AD817" s="5"/>
      <c r="AE817" s="5"/>
      <c r="AF817" s="5"/>
      <c r="AG817" s="5"/>
      <c r="AH817" s="6"/>
      <c r="AI817" s="6"/>
      <c r="AJ817" s="7"/>
      <c r="AK817" s="7"/>
      <c r="AL817" s="7"/>
      <c r="AM817" s="7"/>
      <c r="AN817" s="7"/>
      <c r="AO817" s="12"/>
      <c r="AP817" s="12"/>
      <c r="AQ817" s="12"/>
      <c r="AR817" s="12"/>
      <c r="AS817" s="12"/>
      <c r="AT817" s="12"/>
      <c r="AU817" s="12"/>
      <c r="AV817" s="12"/>
      <c r="AW817" s="12"/>
      <c r="AX817" s="12"/>
      <c r="AY817" s="12"/>
      <c r="AZ817" s="8"/>
    </row>
    <row r="818" spans="1:52" s="21" customFormat="1" ht="16.5" x14ac:dyDescent="0.25">
      <c r="A818" s="159"/>
      <c r="B818" s="159"/>
      <c r="C818" s="159"/>
      <c r="D818" s="159"/>
      <c r="E818" s="159"/>
      <c r="F818" s="159"/>
      <c r="G818" s="218"/>
      <c r="H818" s="159"/>
      <c r="I818" s="159"/>
      <c r="J818" s="159"/>
      <c r="K818" s="218"/>
      <c r="L818" s="159"/>
      <c r="M818" s="159"/>
      <c r="N818" s="159"/>
      <c r="O818" s="2"/>
      <c r="P818" s="3"/>
      <c r="Q818" s="3"/>
      <c r="R818" s="3"/>
      <c r="S818" s="3"/>
      <c r="T818" s="4"/>
      <c r="U818" s="4"/>
      <c r="V818" s="4"/>
      <c r="W818" s="4"/>
      <c r="X818" s="3"/>
      <c r="Y818" s="4"/>
      <c r="Z818" s="2"/>
      <c r="AA818" s="3"/>
      <c r="AB818" s="5"/>
      <c r="AC818" s="5"/>
      <c r="AD818" s="5"/>
      <c r="AE818" s="5"/>
      <c r="AF818" s="5"/>
      <c r="AG818" s="5"/>
      <c r="AH818" s="6"/>
      <c r="AI818" s="6"/>
      <c r="AJ818" s="7"/>
      <c r="AK818" s="7"/>
      <c r="AL818" s="7"/>
      <c r="AM818" s="7"/>
      <c r="AN818" s="7"/>
      <c r="AO818" s="12"/>
      <c r="AP818" s="12"/>
      <c r="AQ818" s="12"/>
      <c r="AR818" s="12"/>
      <c r="AS818" s="12"/>
      <c r="AT818" s="12"/>
      <c r="AU818" s="12"/>
      <c r="AV818" s="12"/>
      <c r="AW818" s="12"/>
      <c r="AX818" s="12"/>
      <c r="AY818" s="12"/>
      <c r="AZ818" s="8"/>
    </row>
    <row r="819" spans="1:52" s="21" customFormat="1" ht="16.5" x14ac:dyDescent="0.25">
      <c r="A819" s="159"/>
      <c r="B819" s="159"/>
      <c r="C819" s="159"/>
      <c r="D819" s="159"/>
      <c r="E819" s="159"/>
      <c r="F819" s="159"/>
      <c r="G819" s="218"/>
      <c r="H819" s="159"/>
      <c r="I819" s="159"/>
      <c r="J819" s="159"/>
      <c r="K819" s="218"/>
      <c r="L819" s="159"/>
      <c r="M819" s="159"/>
      <c r="N819" s="159"/>
      <c r="O819" s="2"/>
      <c r="P819" s="3"/>
      <c r="Q819" s="3"/>
      <c r="R819" s="3"/>
      <c r="S819" s="3"/>
      <c r="T819" s="4"/>
      <c r="U819" s="4"/>
      <c r="V819" s="4"/>
      <c r="W819" s="4"/>
      <c r="X819" s="3"/>
      <c r="Y819" s="4"/>
      <c r="Z819" s="2"/>
      <c r="AA819" s="3"/>
      <c r="AB819" s="5"/>
      <c r="AC819" s="5"/>
      <c r="AD819" s="5"/>
      <c r="AE819" s="5"/>
      <c r="AF819" s="5"/>
      <c r="AG819" s="5"/>
      <c r="AH819" s="6"/>
      <c r="AI819" s="6"/>
      <c r="AJ819" s="7"/>
      <c r="AK819" s="7"/>
      <c r="AL819" s="7"/>
      <c r="AM819" s="7"/>
      <c r="AN819" s="7"/>
      <c r="AO819" s="12"/>
      <c r="AP819" s="12"/>
      <c r="AQ819" s="12"/>
      <c r="AR819" s="12"/>
      <c r="AS819" s="12"/>
      <c r="AT819" s="12"/>
      <c r="AU819" s="12"/>
      <c r="AV819" s="12"/>
      <c r="AW819" s="12"/>
      <c r="AX819" s="12"/>
      <c r="AY819" s="12"/>
      <c r="AZ819" s="8"/>
    </row>
    <row r="820" spans="1:52" s="21" customFormat="1" ht="16.5" x14ac:dyDescent="0.25">
      <c r="A820" s="159"/>
      <c r="B820" s="159"/>
      <c r="C820" s="159"/>
      <c r="D820" s="159"/>
      <c r="E820" s="159"/>
      <c r="F820" s="159"/>
      <c r="G820" s="218"/>
      <c r="H820" s="159"/>
      <c r="I820" s="159"/>
      <c r="J820" s="159"/>
      <c r="K820" s="218"/>
      <c r="L820" s="159"/>
      <c r="M820" s="159"/>
      <c r="N820" s="159"/>
      <c r="O820" s="2"/>
      <c r="P820" s="3"/>
      <c r="Q820" s="3"/>
      <c r="R820" s="3"/>
      <c r="S820" s="3"/>
      <c r="T820" s="4"/>
      <c r="U820" s="4"/>
      <c r="V820" s="4"/>
      <c r="W820" s="4"/>
      <c r="X820" s="3"/>
      <c r="Y820" s="4"/>
      <c r="Z820" s="2"/>
      <c r="AA820" s="3"/>
      <c r="AB820" s="5"/>
      <c r="AC820" s="5"/>
      <c r="AD820" s="5"/>
      <c r="AE820" s="5"/>
      <c r="AF820" s="5"/>
      <c r="AG820" s="5"/>
      <c r="AH820" s="6"/>
      <c r="AI820" s="6"/>
      <c r="AJ820" s="7"/>
      <c r="AK820" s="7"/>
      <c r="AL820" s="7"/>
      <c r="AM820" s="7"/>
      <c r="AN820" s="7"/>
      <c r="AO820" s="12"/>
      <c r="AP820" s="12"/>
      <c r="AQ820" s="12"/>
      <c r="AR820" s="12"/>
      <c r="AS820" s="12"/>
      <c r="AT820" s="12"/>
      <c r="AU820" s="12"/>
      <c r="AV820" s="12"/>
      <c r="AW820" s="12"/>
      <c r="AX820" s="12"/>
      <c r="AY820" s="12"/>
      <c r="AZ820" s="8"/>
    </row>
    <row r="821" spans="1:52" s="21" customFormat="1" ht="16.5" x14ac:dyDescent="0.25">
      <c r="A821" s="159"/>
      <c r="B821" s="159"/>
      <c r="C821" s="159"/>
      <c r="D821" s="159"/>
      <c r="E821" s="159"/>
      <c r="F821" s="159"/>
      <c r="G821" s="218"/>
      <c r="H821" s="159"/>
      <c r="I821" s="159"/>
      <c r="J821" s="159"/>
      <c r="K821" s="218"/>
      <c r="L821" s="159"/>
      <c r="M821" s="159"/>
      <c r="N821" s="159"/>
      <c r="O821" s="2"/>
      <c r="P821" s="3"/>
      <c r="Q821" s="3"/>
      <c r="R821" s="3"/>
      <c r="S821" s="3"/>
      <c r="T821" s="4"/>
      <c r="U821" s="4"/>
      <c r="V821" s="4"/>
      <c r="W821" s="4"/>
      <c r="X821" s="3"/>
      <c r="Y821" s="4"/>
      <c r="Z821" s="2"/>
      <c r="AA821" s="3"/>
      <c r="AB821" s="5"/>
      <c r="AC821" s="5"/>
      <c r="AD821" s="5"/>
      <c r="AE821" s="5"/>
      <c r="AF821" s="5"/>
      <c r="AG821" s="5"/>
      <c r="AH821" s="6"/>
      <c r="AI821" s="6"/>
      <c r="AJ821" s="7"/>
      <c r="AK821" s="7"/>
      <c r="AL821" s="7"/>
      <c r="AM821" s="7"/>
      <c r="AN821" s="7"/>
      <c r="AO821" s="12"/>
      <c r="AP821" s="12"/>
      <c r="AQ821" s="12"/>
      <c r="AR821" s="12"/>
      <c r="AS821" s="12"/>
      <c r="AT821" s="12"/>
      <c r="AU821" s="12"/>
      <c r="AV821" s="12"/>
      <c r="AW821" s="12"/>
      <c r="AX821" s="12"/>
      <c r="AY821" s="12"/>
      <c r="AZ821" s="8"/>
    </row>
    <row r="822" spans="1:52" s="21" customFormat="1" ht="16.5" x14ac:dyDescent="0.25">
      <c r="A822" s="159"/>
      <c r="B822" s="159"/>
      <c r="C822" s="159"/>
      <c r="D822" s="159"/>
      <c r="E822" s="159"/>
      <c r="F822" s="159"/>
      <c r="G822" s="218"/>
      <c r="H822" s="159"/>
      <c r="I822" s="159"/>
      <c r="J822" s="159"/>
      <c r="K822" s="218"/>
      <c r="L822" s="159"/>
      <c r="M822" s="159"/>
      <c r="N822" s="159"/>
      <c r="O822" s="2"/>
      <c r="P822" s="3"/>
      <c r="Q822" s="3"/>
      <c r="R822" s="3"/>
      <c r="S822" s="3"/>
      <c r="T822" s="4"/>
      <c r="U822" s="4"/>
      <c r="V822" s="4"/>
      <c r="W822" s="4"/>
      <c r="X822" s="3"/>
      <c r="Y822" s="4"/>
      <c r="Z822" s="2"/>
      <c r="AA822" s="3"/>
      <c r="AB822" s="5"/>
      <c r="AC822" s="5"/>
      <c r="AD822" s="5"/>
      <c r="AE822" s="5"/>
      <c r="AF822" s="5"/>
      <c r="AG822" s="5"/>
      <c r="AH822" s="6"/>
      <c r="AI822" s="6"/>
      <c r="AJ822" s="7"/>
      <c r="AK822" s="7"/>
      <c r="AL822" s="7"/>
      <c r="AM822" s="7"/>
      <c r="AN822" s="7"/>
      <c r="AO822" s="12"/>
      <c r="AP822" s="12"/>
      <c r="AQ822" s="12"/>
      <c r="AR822" s="12"/>
      <c r="AS822" s="12"/>
      <c r="AT822" s="12"/>
      <c r="AU822" s="12"/>
      <c r="AV822" s="12"/>
      <c r="AW822" s="12"/>
      <c r="AX822" s="12"/>
      <c r="AY822" s="12"/>
      <c r="AZ822" s="8"/>
    </row>
    <row r="823" spans="1:52" s="21" customFormat="1" ht="16.5" x14ac:dyDescent="0.25">
      <c r="A823" s="159"/>
      <c r="B823" s="159"/>
      <c r="C823" s="159"/>
      <c r="D823" s="159"/>
      <c r="E823" s="159"/>
      <c r="F823" s="159"/>
      <c r="G823" s="218"/>
      <c r="H823" s="159"/>
      <c r="I823" s="159"/>
      <c r="J823" s="159"/>
      <c r="K823" s="218"/>
      <c r="L823" s="159"/>
      <c r="M823" s="159"/>
      <c r="N823" s="159"/>
      <c r="O823" s="2"/>
      <c r="P823" s="3"/>
      <c r="Q823" s="3"/>
      <c r="R823" s="3"/>
      <c r="S823" s="3"/>
      <c r="T823" s="4"/>
      <c r="U823" s="4"/>
      <c r="V823" s="4"/>
      <c r="W823" s="4"/>
      <c r="X823" s="3"/>
      <c r="Y823" s="4"/>
      <c r="Z823" s="2"/>
      <c r="AA823" s="3"/>
      <c r="AB823" s="5"/>
      <c r="AC823" s="5"/>
      <c r="AD823" s="5"/>
      <c r="AE823" s="5"/>
      <c r="AF823" s="5"/>
      <c r="AG823" s="5"/>
      <c r="AH823" s="6"/>
      <c r="AI823" s="6"/>
      <c r="AJ823" s="7"/>
      <c r="AK823" s="7"/>
      <c r="AL823" s="7"/>
      <c r="AM823" s="7"/>
      <c r="AN823" s="7"/>
      <c r="AO823" s="12"/>
      <c r="AP823" s="12"/>
      <c r="AQ823" s="12"/>
      <c r="AR823" s="12"/>
      <c r="AS823" s="12"/>
      <c r="AT823" s="12"/>
      <c r="AU823" s="12"/>
      <c r="AV823" s="12"/>
      <c r="AW823" s="12"/>
      <c r="AX823" s="12"/>
      <c r="AY823" s="12"/>
      <c r="AZ823" s="8"/>
    </row>
    <row r="824" spans="1:52" s="21" customFormat="1" ht="16.5" x14ac:dyDescent="0.25">
      <c r="A824" s="159"/>
      <c r="B824" s="159"/>
      <c r="C824" s="159"/>
      <c r="D824" s="159"/>
      <c r="E824" s="159"/>
      <c r="F824" s="159"/>
      <c r="G824" s="218"/>
      <c r="H824" s="159"/>
      <c r="I824" s="159"/>
      <c r="J824" s="159"/>
      <c r="K824" s="218"/>
      <c r="L824" s="159"/>
      <c r="M824" s="159"/>
      <c r="N824" s="159"/>
      <c r="O824" s="2"/>
      <c r="P824" s="3"/>
      <c r="Q824" s="3"/>
      <c r="R824" s="3"/>
      <c r="S824" s="3"/>
      <c r="T824" s="4"/>
      <c r="U824" s="4"/>
      <c r="V824" s="4"/>
      <c r="W824" s="4"/>
      <c r="X824" s="3"/>
      <c r="Y824" s="4"/>
      <c r="Z824" s="2"/>
      <c r="AA824" s="3"/>
      <c r="AB824" s="5"/>
      <c r="AC824" s="5"/>
      <c r="AD824" s="5"/>
      <c r="AE824" s="5"/>
      <c r="AF824" s="5"/>
      <c r="AG824" s="5"/>
      <c r="AH824" s="6"/>
      <c r="AI824" s="6"/>
      <c r="AJ824" s="7"/>
      <c r="AK824" s="7"/>
      <c r="AL824" s="7"/>
      <c r="AM824" s="7"/>
      <c r="AN824" s="7"/>
      <c r="AO824" s="12"/>
      <c r="AP824" s="12"/>
      <c r="AQ824" s="12"/>
      <c r="AR824" s="12"/>
      <c r="AS824" s="12"/>
      <c r="AT824" s="12"/>
      <c r="AU824" s="12"/>
      <c r="AV824" s="12"/>
      <c r="AW824" s="12"/>
      <c r="AX824" s="12"/>
      <c r="AY824" s="12"/>
      <c r="AZ824" s="8"/>
    </row>
    <row r="825" spans="1:52" s="21" customFormat="1" ht="16.5" x14ac:dyDescent="0.25">
      <c r="A825" s="159"/>
      <c r="B825" s="159"/>
      <c r="C825" s="159"/>
      <c r="D825" s="159"/>
      <c r="E825" s="159"/>
      <c r="F825" s="159"/>
      <c r="G825" s="218"/>
      <c r="H825" s="159"/>
      <c r="I825" s="159"/>
      <c r="J825" s="159"/>
      <c r="K825" s="218"/>
      <c r="L825" s="159"/>
      <c r="M825" s="159"/>
      <c r="N825" s="159"/>
      <c r="O825" s="2"/>
      <c r="P825" s="3"/>
      <c r="Q825" s="3"/>
      <c r="R825" s="3"/>
      <c r="S825" s="3"/>
      <c r="T825" s="4"/>
      <c r="U825" s="4"/>
      <c r="V825" s="4"/>
      <c r="W825" s="4"/>
      <c r="X825" s="3"/>
      <c r="Y825" s="4"/>
      <c r="Z825" s="2"/>
      <c r="AA825" s="3"/>
      <c r="AB825" s="5"/>
      <c r="AC825" s="5"/>
      <c r="AD825" s="5"/>
      <c r="AE825" s="5"/>
      <c r="AF825" s="5"/>
      <c r="AG825" s="5"/>
      <c r="AH825" s="6"/>
      <c r="AI825" s="6"/>
      <c r="AJ825" s="7"/>
      <c r="AK825" s="7"/>
      <c r="AL825" s="7"/>
      <c r="AM825" s="7"/>
      <c r="AN825" s="7"/>
      <c r="AO825" s="12"/>
      <c r="AP825" s="12"/>
      <c r="AQ825" s="12"/>
      <c r="AR825" s="12"/>
      <c r="AS825" s="12"/>
      <c r="AT825" s="12"/>
      <c r="AU825" s="12"/>
      <c r="AV825" s="12"/>
      <c r="AW825" s="12"/>
      <c r="AX825" s="12"/>
      <c r="AY825" s="12"/>
      <c r="AZ825" s="8"/>
    </row>
    <row r="826" spans="1:52" s="21" customFormat="1" ht="16.5" x14ac:dyDescent="0.25">
      <c r="A826" s="159"/>
      <c r="B826" s="159"/>
      <c r="C826" s="159"/>
      <c r="D826" s="159"/>
      <c r="E826" s="159"/>
      <c r="F826" s="159"/>
      <c r="G826" s="218"/>
      <c r="H826" s="159"/>
      <c r="I826" s="159"/>
      <c r="J826" s="159"/>
      <c r="K826" s="218"/>
      <c r="L826" s="159"/>
      <c r="M826" s="159"/>
      <c r="N826" s="159"/>
      <c r="O826" s="2"/>
      <c r="P826" s="3"/>
      <c r="Q826" s="3"/>
      <c r="R826" s="3"/>
      <c r="S826" s="3"/>
      <c r="T826" s="4"/>
      <c r="U826" s="4"/>
      <c r="V826" s="4"/>
      <c r="W826" s="4"/>
      <c r="X826" s="3"/>
      <c r="Y826" s="4"/>
      <c r="Z826" s="2"/>
      <c r="AA826" s="3"/>
      <c r="AB826" s="5"/>
      <c r="AC826" s="5"/>
      <c r="AD826" s="5"/>
      <c r="AE826" s="5"/>
      <c r="AF826" s="5"/>
      <c r="AG826" s="5"/>
      <c r="AH826" s="6"/>
      <c r="AI826" s="6"/>
      <c r="AJ826" s="7"/>
      <c r="AK826" s="7"/>
      <c r="AL826" s="7"/>
      <c r="AM826" s="7"/>
      <c r="AN826" s="7"/>
      <c r="AO826" s="12"/>
      <c r="AP826" s="12"/>
      <c r="AQ826" s="12"/>
      <c r="AR826" s="12"/>
      <c r="AS826" s="12"/>
      <c r="AT826" s="12"/>
      <c r="AU826" s="12"/>
      <c r="AV826" s="12"/>
      <c r="AW826" s="12"/>
      <c r="AX826" s="12"/>
      <c r="AY826" s="12"/>
      <c r="AZ826" s="8"/>
    </row>
    <row r="827" spans="1:52" s="21" customFormat="1" ht="16.5" x14ac:dyDescent="0.25">
      <c r="A827" s="159"/>
      <c r="B827" s="159"/>
      <c r="C827" s="159"/>
      <c r="D827" s="159"/>
      <c r="E827" s="159"/>
      <c r="F827" s="159"/>
      <c r="G827" s="218"/>
      <c r="H827" s="159"/>
      <c r="I827" s="159"/>
      <c r="J827" s="159"/>
      <c r="K827" s="218"/>
      <c r="L827" s="159"/>
      <c r="M827" s="159"/>
      <c r="N827" s="159"/>
      <c r="O827" s="2"/>
      <c r="P827" s="3"/>
      <c r="Q827" s="3"/>
      <c r="R827" s="3"/>
      <c r="S827" s="3"/>
      <c r="T827" s="4"/>
      <c r="U827" s="4"/>
      <c r="V827" s="4"/>
      <c r="W827" s="4"/>
      <c r="X827" s="3"/>
      <c r="Y827" s="4"/>
      <c r="Z827" s="2"/>
      <c r="AA827" s="3"/>
      <c r="AB827" s="5"/>
      <c r="AC827" s="5"/>
      <c r="AD827" s="5"/>
      <c r="AE827" s="5"/>
      <c r="AF827" s="5"/>
      <c r="AG827" s="5"/>
      <c r="AH827" s="6"/>
      <c r="AI827" s="6"/>
      <c r="AJ827" s="7"/>
      <c r="AK827" s="7"/>
      <c r="AL827" s="7"/>
      <c r="AM827" s="7"/>
      <c r="AN827" s="7"/>
      <c r="AO827" s="12"/>
      <c r="AP827" s="12"/>
      <c r="AQ827" s="12"/>
      <c r="AR827" s="12"/>
      <c r="AS827" s="12"/>
      <c r="AT827" s="12"/>
      <c r="AU827" s="12"/>
      <c r="AV827" s="12"/>
      <c r="AW827" s="12"/>
      <c r="AX827" s="12"/>
      <c r="AY827" s="12"/>
      <c r="AZ827" s="8"/>
    </row>
    <row r="828" spans="1:52" s="21" customFormat="1" ht="16.5" x14ac:dyDescent="0.25">
      <c r="A828" s="159"/>
      <c r="B828" s="159"/>
      <c r="C828" s="159"/>
      <c r="D828" s="159"/>
      <c r="E828" s="159"/>
      <c r="F828" s="159"/>
      <c r="G828" s="218"/>
      <c r="H828" s="159"/>
      <c r="I828" s="159"/>
      <c r="J828" s="159"/>
      <c r="K828" s="218"/>
      <c r="L828" s="159"/>
      <c r="M828" s="159"/>
      <c r="N828" s="159"/>
      <c r="O828" s="2"/>
      <c r="P828" s="3"/>
      <c r="Q828" s="3"/>
      <c r="R828" s="3"/>
      <c r="S828" s="3"/>
      <c r="T828" s="4"/>
      <c r="U828" s="4"/>
      <c r="V828" s="4"/>
      <c r="W828" s="4"/>
      <c r="X828" s="3"/>
      <c r="Y828" s="4"/>
      <c r="Z828" s="2"/>
      <c r="AA828" s="3"/>
      <c r="AB828" s="5"/>
      <c r="AC828" s="5"/>
      <c r="AD828" s="5"/>
      <c r="AE828" s="5"/>
      <c r="AF828" s="5"/>
      <c r="AG828" s="5"/>
      <c r="AH828" s="6"/>
      <c r="AI828" s="6"/>
      <c r="AJ828" s="7"/>
      <c r="AK828" s="7"/>
      <c r="AL828" s="7"/>
      <c r="AM828" s="7"/>
      <c r="AN828" s="7"/>
      <c r="AO828" s="12"/>
      <c r="AP828" s="12"/>
      <c r="AQ828" s="12"/>
      <c r="AR828" s="12"/>
      <c r="AS828" s="12"/>
      <c r="AT828" s="12"/>
      <c r="AU828" s="12"/>
      <c r="AV828" s="12"/>
      <c r="AW828" s="12"/>
      <c r="AX828" s="12"/>
      <c r="AY828" s="12"/>
      <c r="AZ828" s="8"/>
    </row>
    <row r="829" spans="1:52" s="21" customFormat="1" ht="16.5" x14ac:dyDescent="0.25">
      <c r="A829" s="159"/>
      <c r="B829" s="159"/>
      <c r="C829" s="159"/>
      <c r="D829" s="159"/>
      <c r="E829" s="159"/>
      <c r="F829" s="159"/>
      <c r="G829" s="218"/>
      <c r="H829" s="159"/>
      <c r="I829" s="159"/>
      <c r="J829" s="159"/>
      <c r="K829" s="218"/>
      <c r="L829" s="159"/>
      <c r="M829" s="159"/>
      <c r="N829" s="159"/>
      <c r="O829" s="2"/>
      <c r="P829" s="3"/>
      <c r="Q829" s="3"/>
      <c r="R829" s="3"/>
      <c r="S829" s="3"/>
      <c r="T829" s="4"/>
      <c r="U829" s="4"/>
      <c r="V829" s="4"/>
      <c r="W829" s="4"/>
      <c r="X829" s="3"/>
      <c r="Y829" s="4"/>
      <c r="Z829" s="2"/>
      <c r="AA829" s="3"/>
      <c r="AB829" s="5"/>
      <c r="AC829" s="5"/>
      <c r="AD829" s="5"/>
      <c r="AE829" s="5"/>
      <c r="AF829" s="5"/>
      <c r="AG829" s="5"/>
      <c r="AH829" s="6"/>
      <c r="AI829" s="6"/>
      <c r="AJ829" s="7"/>
      <c r="AK829" s="7"/>
      <c r="AL829" s="7"/>
      <c r="AM829" s="7"/>
      <c r="AN829" s="7"/>
      <c r="AO829" s="12"/>
      <c r="AP829" s="12"/>
      <c r="AQ829" s="12"/>
      <c r="AR829" s="12"/>
      <c r="AS829" s="12"/>
      <c r="AT829" s="12"/>
      <c r="AU829" s="12"/>
      <c r="AV829" s="12"/>
      <c r="AW829" s="12"/>
      <c r="AX829" s="12"/>
      <c r="AY829" s="12"/>
      <c r="AZ829" s="8"/>
    </row>
    <row r="830" spans="1:52" s="21" customFormat="1" ht="16.5" x14ac:dyDescent="0.25">
      <c r="A830" s="159"/>
      <c r="B830" s="159"/>
      <c r="C830" s="159"/>
      <c r="D830" s="159"/>
      <c r="E830" s="159"/>
      <c r="F830" s="159"/>
      <c r="G830" s="218"/>
      <c r="H830" s="159"/>
      <c r="I830" s="159"/>
      <c r="J830" s="159"/>
      <c r="K830" s="218"/>
      <c r="L830" s="159"/>
      <c r="M830" s="159"/>
      <c r="N830" s="159"/>
      <c r="O830" s="2"/>
      <c r="P830" s="3"/>
      <c r="Q830" s="3"/>
      <c r="R830" s="3"/>
      <c r="S830" s="3"/>
      <c r="T830" s="4"/>
      <c r="U830" s="4"/>
      <c r="V830" s="4"/>
      <c r="W830" s="4"/>
      <c r="X830" s="3"/>
      <c r="Y830" s="4"/>
      <c r="Z830" s="2"/>
      <c r="AA830" s="3"/>
      <c r="AB830" s="5"/>
      <c r="AC830" s="5"/>
      <c r="AD830" s="5"/>
      <c r="AE830" s="5"/>
      <c r="AF830" s="5"/>
      <c r="AG830" s="5"/>
      <c r="AH830" s="6"/>
      <c r="AI830" s="6"/>
      <c r="AJ830" s="7"/>
      <c r="AK830" s="7"/>
      <c r="AL830" s="7"/>
      <c r="AM830" s="7"/>
      <c r="AN830" s="7"/>
      <c r="AO830" s="12"/>
      <c r="AP830" s="12"/>
      <c r="AQ830" s="12"/>
      <c r="AR830" s="12"/>
      <c r="AS830" s="12"/>
      <c r="AT830" s="12"/>
      <c r="AU830" s="12"/>
      <c r="AV830" s="12"/>
      <c r="AW830" s="12"/>
      <c r="AX830" s="12"/>
      <c r="AY830" s="12"/>
      <c r="AZ830" s="8"/>
    </row>
    <row r="831" spans="1:52" s="21" customFormat="1" ht="16.5" x14ac:dyDescent="0.25">
      <c r="A831" s="159"/>
      <c r="B831" s="159"/>
      <c r="C831" s="159"/>
      <c r="D831" s="159"/>
      <c r="E831" s="159"/>
      <c r="F831" s="159"/>
      <c r="G831" s="218"/>
      <c r="H831" s="159"/>
      <c r="I831" s="159"/>
      <c r="J831" s="159"/>
      <c r="K831" s="218"/>
      <c r="L831" s="159"/>
      <c r="M831" s="159"/>
      <c r="N831" s="159"/>
      <c r="O831" s="2"/>
      <c r="P831" s="3"/>
      <c r="Q831" s="3"/>
      <c r="R831" s="3"/>
      <c r="S831" s="3"/>
      <c r="T831" s="4"/>
      <c r="U831" s="4"/>
      <c r="V831" s="4"/>
      <c r="W831" s="4"/>
      <c r="X831" s="3"/>
      <c r="Y831" s="4"/>
      <c r="Z831" s="2"/>
      <c r="AA831" s="3"/>
      <c r="AB831" s="5"/>
      <c r="AC831" s="5"/>
      <c r="AD831" s="5"/>
      <c r="AE831" s="5"/>
      <c r="AF831" s="5"/>
      <c r="AG831" s="5"/>
      <c r="AH831" s="6"/>
      <c r="AI831" s="6"/>
      <c r="AJ831" s="7"/>
      <c r="AK831" s="7"/>
      <c r="AL831" s="7"/>
      <c r="AM831" s="7"/>
      <c r="AN831" s="7"/>
      <c r="AO831" s="12"/>
      <c r="AP831" s="12"/>
      <c r="AQ831" s="12"/>
      <c r="AR831" s="12"/>
      <c r="AS831" s="12"/>
      <c r="AT831" s="12"/>
      <c r="AU831" s="12"/>
      <c r="AV831" s="12"/>
      <c r="AW831" s="12"/>
      <c r="AX831" s="12"/>
      <c r="AY831" s="12"/>
      <c r="AZ831" s="8"/>
    </row>
    <row r="832" spans="1:52" s="21" customFormat="1" ht="16.5" x14ac:dyDescent="0.25">
      <c r="A832" s="159"/>
      <c r="B832" s="159"/>
      <c r="C832" s="159"/>
      <c r="D832" s="159"/>
      <c r="E832" s="159"/>
      <c r="F832" s="159"/>
      <c r="G832" s="218"/>
      <c r="H832" s="159"/>
      <c r="I832" s="159"/>
      <c r="J832" s="159"/>
      <c r="K832" s="218"/>
      <c r="L832" s="159"/>
      <c r="M832" s="159"/>
      <c r="N832" s="159"/>
      <c r="O832" s="2"/>
      <c r="P832" s="3"/>
      <c r="Q832" s="3"/>
      <c r="R832" s="3"/>
      <c r="S832" s="3"/>
      <c r="T832" s="4"/>
      <c r="U832" s="4"/>
      <c r="V832" s="4"/>
      <c r="W832" s="4"/>
      <c r="X832" s="3"/>
      <c r="Y832" s="4"/>
      <c r="Z832" s="2"/>
      <c r="AA832" s="3"/>
      <c r="AB832" s="5"/>
      <c r="AC832" s="5"/>
      <c r="AD832" s="5"/>
      <c r="AE832" s="5"/>
      <c r="AF832" s="5"/>
      <c r="AG832" s="5"/>
      <c r="AH832" s="6"/>
      <c r="AI832" s="6"/>
      <c r="AJ832" s="7"/>
      <c r="AK832" s="7"/>
      <c r="AL832" s="7"/>
      <c r="AM832" s="7"/>
      <c r="AN832" s="7"/>
      <c r="AO832" s="12"/>
      <c r="AP832" s="12"/>
      <c r="AQ832" s="12"/>
      <c r="AR832" s="12"/>
      <c r="AS832" s="12"/>
      <c r="AT832" s="12"/>
      <c r="AU832" s="12"/>
      <c r="AV832" s="12"/>
      <c r="AW832" s="12"/>
      <c r="AX832" s="12"/>
      <c r="AY832" s="12"/>
      <c r="AZ832" s="8"/>
    </row>
    <row r="833" spans="1:52" s="21" customFormat="1" ht="16.5" x14ac:dyDescent="0.25">
      <c r="A833" s="159"/>
      <c r="B833" s="159"/>
      <c r="C833" s="159"/>
      <c r="D833" s="159"/>
      <c r="E833" s="159"/>
      <c r="F833" s="159"/>
      <c r="G833" s="218"/>
      <c r="H833" s="159"/>
      <c r="I833" s="159"/>
      <c r="J833" s="159"/>
      <c r="K833" s="218"/>
      <c r="L833" s="159"/>
      <c r="M833" s="159"/>
      <c r="N833" s="159"/>
      <c r="O833" s="2"/>
      <c r="P833" s="3"/>
      <c r="Q833" s="3"/>
      <c r="R833" s="3"/>
      <c r="S833" s="3"/>
      <c r="T833" s="4"/>
      <c r="U833" s="4"/>
      <c r="V833" s="4"/>
      <c r="W833" s="4"/>
      <c r="X833" s="3"/>
      <c r="Y833" s="4"/>
      <c r="Z833" s="2"/>
      <c r="AA833" s="3"/>
      <c r="AB833" s="5"/>
      <c r="AC833" s="5"/>
      <c r="AD833" s="5"/>
      <c r="AE833" s="5"/>
      <c r="AF833" s="5"/>
      <c r="AG833" s="5"/>
      <c r="AH833" s="6"/>
      <c r="AI833" s="6"/>
      <c r="AJ833" s="7"/>
      <c r="AK833" s="7"/>
      <c r="AL833" s="7"/>
      <c r="AM833" s="7"/>
      <c r="AN833" s="7"/>
      <c r="AO833" s="12"/>
      <c r="AP833" s="12"/>
      <c r="AQ833" s="12"/>
      <c r="AR833" s="12"/>
      <c r="AS833" s="12"/>
      <c r="AT833" s="12"/>
      <c r="AU833" s="12"/>
      <c r="AV833" s="12"/>
      <c r="AW833" s="12"/>
      <c r="AX833" s="12"/>
      <c r="AY833" s="12"/>
      <c r="AZ833" s="8"/>
    </row>
    <row r="834" spans="1:52" s="21" customFormat="1" ht="16.5" x14ac:dyDescent="0.25">
      <c r="A834" s="159"/>
      <c r="B834" s="159"/>
      <c r="C834" s="159"/>
      <c r="D834" s="159"/>
      <c r="E834" s="159"/>
      <c r="F834" s="159"/>
      <c r="G834" s="218"/>
      <c r="H834" s="159"/>
      <c r="I834" s="159"/>
      <c r="J834" s="159"/>
      <c r="K834" s="218"/>
      <c r="L834" s="159"/>
      <c r="M834" s="159"/>
      <c r="N834" s="159"/>
      <c r="O834" s="2"/>
      <c r="P834" s="3"/>
      <c r="Q834" s="3"/>
      <c r="R834" s="3"/>
      <c r="S834" s="3"/>
      <c r="T834" s="4"/>
      <c r="U834" s="4"/>
      <c r="V834" s="4"/>
      <c r="W834" s="4"/>
      <c r="X834" s="3"/>
      <c r="Y834" s="4"/>
      <c r="Z834" s="2"/>
      <c r="AA834" s="3"/>
      <c r="AB834" s="5"/>
      <c r="AC834" s="5"/>
      <c r="AD834" s="5"/>
      <c r="AE834" s="5"/>
      <c r="AF834" s="5"/>
      <c r="AG834" s="5"/>
      <c r="AH834" s="6"/>
      <c r="AI834" s="6"/>
      <c r="AJ834" s="7"/>
      <c r="AK834" s="7"/>
      <c r="AL834" s="7"/>
      <c r="AM834" s="7"/>
      <c r="AN834" s="7"/>
      <c r="AO834" s="12"/>
      <c r="AP834" s="12"/>
      <c r="AQ834" s="12"/>
      <c r="AR834" s="12"/>
      <c r="AS834" s="12"/>
      <c r="AT834" s="12"/>
      <c r="AU834" s="12"/>
      <c r="AV834" s="12"/>
      <c r="AW834" s="12"/>
      <c r="AX834" s="12"/>
      <c r="AY834" s="12"/>
      <c r="AZ834" s="8"/>
    </row>
    <row r="835" spans="1:52" s="21" customFormat="1" ht="16.5" x14ac:dyDescent="0.25">
      <c r="A835" s="159"/>
      <c r="B835" s="159"/>
      <c r="C835" s="159"/>
      <c r="D835" s="159"/>
      <c r="E835" s="159"/>
      <c r="F835" s="159"/>
      <c r="G835" s="218"/>
      <c r="H835" s="159"/>
      <c r="I835" s="159"/>
      <c r="J835" s="159"/>
      <c r="K835" s="218"/>
      <c r="L835" s="159"/>
      <c r="M835" s="159"/>
      <c r="N835" s="159"/>
      <c r="O835" s="2"/>
      <c r="P835" s="3"/>
      <c r="Q835" s="3"/>
      <c r="R835" s="3"/>
      <c r="S835" s="3"/>
      <c r="T835" s="4"/>
      <c r="U835" s="4"/>
      <c r="V835" s="4"/>
      <c r="W835" s="4"/>
      <c r="X835" s="3"/>
      <c r="Y835" s="4"/>
      <c r="Z835" s="2"/>
      <c r="AA835" s="3"/>
      <c r="AB835" s="5"/>
      <c r="AC835" s="5"/>
      <c r="AD835" s="5"/>
      <c r="AE835" s="5"/>
      <c r="AF835" s="5"/>
      <c r="AG835" s="5"/>
      <c r="AH835" s="6"/>
      <c r="AI835" s="6"/>
      <c r="AJ835" s="7"/>
      <c r="AK835" s="7"/>
      <c r="AL835" s="7"/>
      <c r="AM835" s="7"/>
      <c r="AN835" s="7"/>
      <c r="AO835" s="12"/>
      <c r="AP835" s="12"/>
      <c r="AQ835" s="12"/>
      <c r="AR835" s="12"/>
      <c r="AS835" s="12"/>
      <c r="AT835" s="12"/>
      <c r="AU835" s="12"/>
      <c r="AV835" s="12"/>
      <c r="AW835" s="12"/>
      <c r="AX835" s="12"/>
      <c r="AY835" s="12"/>
      <c r="AZ835" s="8"/>
    </row>
    <row r="836" spans="1:52" s="21" customFormat="1" ht="16.5" x14ac:dyDescent="0.25">
      <c r="A836" s="159"/>
      <c r="B836" s="159"/>
      <c r="C836" s="159"/>
      <c r="D836" s="159"/>
      <c r="E836" s="159"/>
      <c r="F836" s="159"/>
      <c r="G836" s="218"/>
      <c r="H836" s="159"/>
      <c r="I836" s="159"/>
      <c r="J836" s="159"/>
      <c r="K836" s="218"/>
      <c r="L836" s="159"/>
      <c r="M836" s="159"/>
      <c r="N836" s="159"/>
      <c r="O836" s="2"/>
      <c r="P836" s="3"/>
      <c r="Q836" s="3"/>
      <c r="R836" s="3"/>
      <c r="S836" s="3"/>
      <c r="T836" s="4"/>
      <c r="U836" s="4"/>
      <c r="V836" s="4"/>
      <c r="W836" s="4"/>
      <c r="X836" s="3"/>
      <c r="Y836" s="4"/>
      <c r="Z836" s="2"/>
      <c r="AA836" s="3"/>
      <c r="AB836" s="5"/>
      <c r="AC836" s="5"/>
      <c r="AD836" s="5"/>
      <c r="AE836" s="5"/>
      <c r="AF836" s="5"/>
      <c r="AG836" s="5"/>
      <c r="AH836" s="6"/>
      <c r="AI836" s="6"/>
      <c r="AJ836" s="7"/>
      <c r="AK836" s="7"/>
      <c r="AL836" s="7"/>
      <c r="AM836" s="7"/>
      <c r="AN836" s="7"/>
      <c r="AO836" s="12"/>
      <c r="AP836" s="12"/>
      <c r="AQ836" s="12"/>
      <c r="AR836" s="12"/>
      <c r="AS836" s="12"/>
      <c r="AT836" s="12"/>
      <c r="AU836" s="12"/>
      <c r="AV836" s="12"/>
      <c r="AW836" s="12"/>
      <c r="AX836" s="12"/>
      <c r="AY836" s="12"/>
      <c r="AZ836" s="8"/>
    </row>
    <row r="837" spans="1:52" s="21" customFormat="1" ht="16.5" x14ac:dyDescent="0.25">
      <c r="A837" s="159"/>
      <c r="B837" s="159"/>
      <c r="C837" s="159"/>
      <c r="D837" s="159"/>
      <c r="E837" s="159"/>
      <c r="F837" s="159"/>
      <c r="G837" s="218"/>
      <c r="H837" s="159"/>
      <c r="I837" s="159"/>
      <c r="J837" s="159"/>
      <c r="K837" s="218"/>
      <c r="L837" s="159"/>
      <c r="M837" s="159"/>
      <c r="N837" s="159"/>
      <c r="O837" s="2"/>
      <c r="P837" s="3"/>
      <c r="Q837" s="3"/>
      <c r="R837" s="3"/>
      <c r="S837" s="3"/>
      <c r="T837" s="4"/>
      <c r="U837" s="4"/>
      <c r="V837" s="4"/>
      <c r="W837" s="4"/>
      <c r="X837" s="3"/>
      <c r="Y837" s="4"/>
      <c r="Z837" s="2"/>
      <c r="AA837" s="3"/>
      <c r="AB837" s="5"/>
      <c r="AC837" s="5"/>
      <c r="AD837" s="5"/>
      <c r="AE837" s="5"/>
      <c r="AF837" s="5"/>
      <c r="AG837" s="5"/>
      <c r="AH837" s="6"/>
      <c r="AI837" s="6"/>
      <c r="AJ837" s="7"/>
      <c r="AK837" s="7"/>
      <c r="AL837" s="7"/>
      <c r="AM837" s="7"/>
      <c r="AN837" s="7"/>
      <c r="AO837" s="12"/>
      <c r="AP837" s="12"/>
      <c r="AQ837" s="12"/>
      <c r="AR837" s="12"/>
      <c r="AS837" s="12"/>
      <c r="AT837" s="12"/>
      <c r="AU837" s="12"/>
      <c r="AV837" s="12"/>
      <c r="AW837" s="12"/>
      <c r="AX837" s="12"/>
      <c r="AY837" s="12"/>
      <c r="AZ837" s="8"/>
    </row>
    <row r="838" spans="1:52" s="21" customFormat="1" ht="16.5" x14ac:dyDescent="0.25">
      <c r="A838" s="159"/>
      <c r="B838" s="159"/>
      <c r="C838" s="159"/>
      <c r="D838" s="159"/>
      <c r="E838" s="159"/>
      <c r="F838" s="159"/>
      <c r="G838" s="218"/>
      <c r="H838" s="159"/>
      <c r="I838" s="159"/>
      <c r="J838" s="159"/>
      <c r="K838" s="218"/>
      <c r="L838" s="159"/>
      <c r="M838" s="159"/>
      <c r="N838" s="159"/>
      <c r="O838" s="2"/>
      <c r="P838" s="3"/>
      <c r="Q838" s="3"/>
      <c r="R838" s="3"/>
      <c r="S838" s="3"/>
      <c r="T838" s="4"/>
      <c r="U838" s="4"/>
      <c r="V838" s="4"/>
      <c r="W838" s="4"/>
      <c r="X838" s="3"/>
      <c r="Y838" s="4"/>
      <c r="Z838" s="2"/>
      <c r="AA838" s="3"/>
      <c r="AB838" s="5"/>
      <c r="AC838" s="5"/>
      <c r="AD838" s="5"/>
      <c r="AE838" s="5"/>
      <c r="AF838" s="5"/>
      <c r="AG838" s="5"/>
      <c r="AH838" s="6"/>
      <c r="AI838" s="6"/>
      <c r="AJ838" s="7"/>
      <c r="AK838" s="7"/>
      <c r="AL838" s="7"/>
      <c r="AM838" s="7"/>
      <c r="AN838" s="7"/>
      <c r="AO838" s="12"/>
      <c r="AP838" s="12"/>
      <c r="AQ838" s="12"/>
      <c r="AR838" s="12"/>
      <c r="AS838" s="12"/>
      <c r="AT838" s="12"/>
      <c r="AU838" s="12"/>
      <c r="AV838" s="12"/>
      <c r="AW838" s="12"/>
      <c r="AX838" s="12"/>
      <c r="AY838" s="12"/>
      <c r="AZ838" s="8"/>
    </row>
    <row r="839" spans="1:52" s="21" customFormat="1" ht="16.5" x14ac:dyDescent="0.25">
      <c r="A839" s="159"/>
      <c r="B839" s="159"/>
      <c r="C839" s="159"/>
      <c r="D839" s="159"/>
      <c r="E839" s="159"/>
      <c r="F839" s="159"/>
      <c r="G839" s="218"/>
      <c r="H839" s="159"/>
      <c r="I839" s="159"/>
      <c r="J839" s="159"/>
      <c r="K839" s="218"/>
      <c r="L839" s="159"/>
      <c r="M839" s="159"/>
      <c r="N839" s="159"/>
      <c r="O839" s="2"/>
      <c r="P839" s="3"/>
      <c r="Q839" s="3"/>
      <c r="R839" s="3"/>
      <c r="S839" s="3"/>
      <c r="T839" s="4"/>
      <c r="U839" s="4"/>
      <c r="V839" s="4"/>
      <c r="W839" s="4"/>
      <c r="X839" s="3"/>
      <c r="Y839" s="4"/>
      <c r="Z839" s="2"/>
      <c r="AA839" s="3"/>
      <c r="AB839" s="5"/>
      <c r="AC839" s="5"/>
      <c r="AD839" s="5"/>
      <c r="AE839" s="5"/>
      <c r="AF839" s="5"/>
      <c r="AG839" s="5"/>
      <c r="AH839" s="6"/>
      <c r="AI839" s="6"/>
      <c r="AJ839" s="7"/>
      <c r="AK839" s="7"/>
      <c r="AL839" s="7"/>
      <c r="AM839" s="7"/>
      <c r="AN839" s="7"/>
      <c r="AO839" s="12"/>
      <c r="AP839" s="12"/>
      <c r="AQ839" s="12"/>
      <c r="AR839" s="12"/>
      <c r="AS839" s="12"/>
      <c r="AT839" s="12"/>
      <c r="AU839" s="12"/>
      <c r="AV839" s="12"/>
      <c r="AW839" s="12"/>
      <c r="AX839" s="12"/>
      <c r="AY839" s="12"/>
      <c r="AZ839" s="8"/>
    </row>
    <row r="840" spans="1:52" s="21" customFormat="1" ht="16.5" x14ac:dyDescent="0.25">
      <c r="A840" s="159"/>
      <c r="B840" s="159"/>
      <c r="C840" s="159"/>
      <c r="D840" s="159"/>
      <c r="E840" s="159"/>
      <c r="F840" s="159"/>
      <c r="G840" s="218"/>
      <c r="H840" s="159"/>
      <c r="I840" s="159"/>
      <c r="J840" s="159"/>
      <c r="K840" s="218"/>
      <c r="L840" s="159"/>
      <c r="M840" s="159"/>
      <c r="N840" s="159"/>
      <c r="O840" s="2"/>
      <c r="P840" s="3"/>
      <c r="Q840" s="3"/>
      <c r="R840" s="3"/>
      <c r="S840" s="3"/>
      <c r="T840" s="4"/>
      <c r="U840" s="4"/>
      <c r="V840" s="4"/>
      <c r="W840" s="4"/>
      <c r="X840" s="3"/>
      <c r="Y840" s="4"/>
      <c r="Z840" s="2"/>
      <c r="AA840" s="3"/>
      <c r="AB840" s="5"/>
      <c r="AC840" s="5"/>
      <c r="AD840" s="5"/>
      <c r="AE840" s="5"/>
      <c r="AF840" s="5"/>
      <c r="AG840" s="5"/>
      <c r="AH840" s="6"/>
      <c r="AI840" s="6"/>
      <c r="AJ840" s="7"/>
      <c r="AK840" s="7"/>
      <c r="AL840" s="7"/>
      <c r="AM840" s="7"/>
      <c r="AN840" s="7"/>
      <c r="AO840" s="12"/>
      <c r="AP840" s="12"/>
      <c r="AQ840" s="12"/>
      <c r="AR840" s="12"/>
      <c r="AS840" s="12"/>
      <c r="AT840" s="12"/>
      <c r="AU840" s="12"/>
      <c r="AV840" s="12"/>
      <c r="AW840" s="12"/>
      <c r="AX840" s="12"/>
      <c r="AY840" s="12"/>
      <c r="AZ840" s="8"/>
    </row>
    <row r="841" spans="1:52" s="21" customFormat="1" ht="16.5" x14ac:dyDescent="0.25">
      <c r="A841" s="159"/>
      <c r="B841" s="159"/>
      <c r="C841" s="159"/>
      <c r="D841" s="159"/>
      <c r="E841" s="159"/>
      <c r="F841" s="159"/>
      <c r="G841" s="218"/>
      <c r="H841" s="159"/>
      <c r="I841" s="159"/>
      <c r="J841" s="159"/>
      <c r="K841" s="218"/>
      <c r="L841" s="159"/>
      <c r="M841" s="159"/>
      <c r="N841" s="159"/>
      <c r="O841" s="2"/>
      <c r="P841" s="3"/>
      <c r="Q841" s="3"/>
      <c r="R841" s="3"/>
      <c r="S841" s="3"/>
      <c r="T841" s="4"/>
      <c r="U841" s="4"/>
      <c r="V841" s="4"/>
      <c r="W841" s="4"/>
      <c r="X841" s="3"/>
      <c r="Y841" s="237"/>
      <c r="Z841" s="2"/>
      <c r="AA841" s="235"/>
      <c r="AB841" s="5"/>
      <c r="AC841" s="5"/>
      <c r="AD841" s="5"/>
      <c r="AE841" s="5"/>
      <c r="AF841" s="5"/>
      <c r="AG841" s="5"/>
      <c r="AH841" s="6"/>
      <c r="AI841" s="6"/>
      <c r="AJ841" s="7"/>
      <c r="AK841" s="7"/>
      <c r="AL841" s="7"/>
      <c r="AM841" s="7"/>
      <c r="AN841" s="7"/>
      <c r="AO841" s="12"/>
      <c r="AP841" s="12"/>
      <c r="AQ841" s="12"/>
      <c r="AR841" s="12"/>
      <c r="AS841" s="12"/>
      <c r="AT841" s="12"/>
      <c r="AU841" s="12"/>
      <c r="AV841" s="12"/>
      <c r="AW841" s="12"/>
      <c r="AX841" s="12"/>
      <c r="AY841" s="12"/>
      <c r="AZ841" s="8"/>
    </row>
    <row r="842" spans="1:52" s="21" customFormat="1" ht="16.5" x14ac:dyDescent="0.25">
      <c r="A842" s="159"/>
      <c r="B842" s="159"/>
      <c r="C842" s="159"/>
      <c r="D842" s="159"/>
      <c r="E842" s="159"/>
      <c r="F842" s="159"/>
      <c r="G842" s="218"/>
      <c r="H842" s="159"/>
      <c r="I842" s="159"/>
      <c r="J842" s="159"/>
      <c r="K842" s="218"/>
      <c r="L842" s="159"/>
      <c r="M842" s="159"/>
      <c r="N842" s="159"/>
      <c r="O842" s="2"/>
      <c r="P842" s="3"/>
      <c r="Q842" s="3"/>
      <c r="R842" s="3"/>
      <c r="S842" s="3"/>
      <c r="T842" s="4"/>
      <c r="U842" s="4"/>
      <c r="V842" s="4"/>
      <c r="W842" s="4"/>
      <c r="X842" s="3"/>
      <c r="Y842" s="4"/>
      <c r="Z842" s="2"/>
      <c r="AA842" s="3"/>
      <c r="AB842" s="5"/>
      <c r="AC842" s="5"/>
      <c r="AD842" s="5"/>
      <c r="AE842" s="5"/>
      <c r="AF842" s="5"/>
      <c r="AG842" s="5"/>
      <c r="AH842" s="6"/>
      <c r="AI842" s="6"/>
      <c r="AJ842" s="7"/>
      <c r="AK842" s="7"/>
      <c r="AL842" s="7"/>
      <c r="AM842" s="7"/>
      <c r="AN842" s="7"/>
      <c r="AO842" s="12"/>
      <c r="AP842" s="12"/>
      <c r="AQ842" s="12"/>
      <c r="AR842" s="12"/>
      <c r="AS842" s="12"/>
      <c r="AT842" s="12"/>
      <c r="AU842" s="12"/>
      <c r="AV842" s="12"/>
      <c r="AW842" s="12"/>
      <c r="AX842" s="12"/>
      <c r="AY842" s="12"/>
      <c r="AZ842" s="8"/>
    </row>
    <row r="843" spans="1:52" s="21" customFormat="1" ht="16.5" x14ac:dyDescent="0.25">
      <c r="A843" s="159"/>
      <c r="B843" s="159"/>
      <c r="C843" s="159"/>
      <c r="D843" s="159"/>
      <c r="E843" s="159"/>
      <c r="F843" s="159"/>
      <c r="G843" s="218"/>
      <c r="H843" s="159"/>
      <c r="I843" s="159"/>
      <c r="J843" s="159"/>
      <c r="K843" s="218"/>
      <c r="L843" s="159"/>
      <c r="M843" s="159"/>
      <c r="N843" s="159"/>
      <c r="O843" s="2"/>
      <c r="P843" s="3"/>
      <c r="Q843" s="3"/>
      <c r="R843" s="3"/>
      <c r="S843" s="3"/>
      <c r="T843" s="4"/>
      <c r="U843" s="4"/>
      <c r="V843" s="4"/>
      <c r="W843" s="4"/>
      <c r="X843" s="3"/>
      <c r="Y843" s="4"/>
      <c r="Z843" s="2"/>
      <c r="AA843" s="3"/>
      <c r="AB843" s="5"/>
      <c r="AC843" s="5"/>
      <c r="AD843" s="5"/>
      <c r="AE843" s="5"/>
      <c r="AF843" s="5"/>
      <c r="AG843" s="5"/>
      <c r="AH843" s="6"/>
      <c r="AI843" s="6"/>
      <c r="AJ843" s="7"/>
      <c r="AK843" s="7"/>
      <c r="AL843" s="7"/>
      <c r="AM843" s="7"/>
      <c r="AN843" s="7"/>
      <c r="AO843" s="12"/>
      <c r="AP843" s="12"/>
      <c r="AQ843" s="12"/>
      <c r="AR843" s="12"/>
      <c r="AS843" s="12"/>
      <c r="AT843" s="12"/>
      <c r="AU843" s="12"/>
      <c r="AV843" s="12"/>
      <c r="AW843" s="12"/>
      <c r="AX843" s="12"/>
      <c r="AY843" s="12"/>
      <c r="AZ843" s="8"/>
    </row>
    <row r="844" spans="1:52" s="21" customFormat="1" ht="16.5" x14ac:dyDescent="0.25">
      <c r="A844" s="159"/>
      <c r="B844" s="159"/>
      <c r="C844" s="159"/>
      <c r="D844" s="159"/>
      <c r="E844" s="159"/>
      <c r="F844" s="159"/>
      <c r="G844" s="218"/>
      <c r="H844" s="159"/>
      <c r="I844" s="159"/>
      <c r="J844" s="159"/>
      <c r="K844" s="218"/>
      <c r="L844" s="159"/>
      <c r="M844" s="159"/>
      <c r="N844" s="159"/>
      <c r="O844" s="2"/>
      <c r="P844" s="3"/>
      <c r="Q844" s="3"/>
      <c r="R844" s="3"/>
      <c r="S844" s="3"/>
      <c r="T844" s="4"/>
      <c r="U844" s="4"/>
      <c r="V844" s="4"/>
      <c r="W844" s="4"/>
      <c r="X844" s="3"/>
      <c r="Y844" s="4"/>
      <c r="Z844" s="2"/>
      <c r="AA844" s="3"/>
      <c r="AB844" s="5"/>
      <c r="AC844" s="5"/>
      <c r="AD844" s="5"/>
      <c r="AE844" s="5"/>
      <c r="AF844" s="5"/>
      <c r="AG844" s="5"/>
      <c r="AH844" s="6"/>
      <c r="AI844" s="6"/>
      <c r="AJ844" s="7"/>
      <c r="AK844" s="7"/>
      <c r="AL844" s="7"/>
      <c r="AM844" s="7"/>
      <c r="AN844" s="7"/>
      <c r="AO844" s="12"/>
      <c r="AP844" s="12"/>
      <c r="AQ844" s="12"/>
      <c r="AR844" s="12"/>
      <c r="AS844" s="12"/>
      <c r="AT844" s="12"/>
      <c r="AU844" s="12"/>
      <c r="AV844" s="12"/>
      <c r="AW844" s="12"/>
      <c r="AX844" s="12"/>
      <c r="AY844" s="12"/>
      <c r="AZ844" s="8"/>
    </row>
    <row r="845" spans="1:52" s="21" customFormat="1" ht="16.5" x14ac:dyDescent="0.25">
      <c r="A845" s="159"/>
      <c r="B845" s="159"/>
      <c r="C845" s="159"/>
      <c r="D845" s="159"/>
      <c r="E845" s="159"/>
      <c r="F845" s="159"/>
      <c r="G845" s="218"/>
      <c r="H845" s="159"/>
      <c r="I845" s="159"/>
      <c r="J845" s="159"/>
      <c r="K845" s="218"/>
      <c r="L845" s="159"/>
      <c r="M845" s="159"/>
      <c r="N845" s="159"/>
      <c r="O845" s="2"/>
      <c r="P845" s="3"/>
      <c r="Q845" s="3"/>
      <c r="R845" s="3"/>
      <c r="S845" s="3"/>
      <c r="T845" s="4"/>
      <c r="U845" s="4"/>
      <c r="V845" s="4"/>
      <c r="W845" s="4"/>
      <c r="X845" s="3"/>
      <c r="Y845" s="4"/>
      <c r="Z845" s="2"/>
      <c r="AA845" s="3"/>
      <c r="AB845" s="5"/>
      <c r="AC845" s="5"/>
      <c r="AD845" s="5"/>
      <c r="AE845" s="5"/>
      <c r="AF845" s="5"/>
      <c r="AG845" s="5"/>
      <c r="AH845" s="6"/>
      <c r="AI845" s="6"/>
      <c r="AJ845" s="7"/>
      <c r="AK845" s="7"/>
      <c r="AL845" s="7"/>
      <c r="AM845" s="7"/>
      <c r="AN845" s="7"/>
      <c r="AO845" s="12"/>
      <c r="AP845" s="12"/>
      <c r="AQ845" s="12"/>
      <c r="AR845" s="12"/>
      <c r="AS845" s="12"/>
      <c r="AT845" s="12"/>
      <c r="AU845" s="12"/>
      <c r="AV845" s="12"/>
      <c r="AW845" s="12"/>
      <c r="AX845" s="12"/>
      <c r="AY845" s="12"/>
      <c r="AZ845" s="8"/>
    </row>
    <row r="846" spans="1:52" s="21" customFormat="1" ht="16.5" x14ac:dyDescent="0.25">
      <c r="A846" s="159"/>
      <c r="B846" s="159"/>
      <c r="C846" s="159"/>
      <c r="D846" s="159"/>
      <c r="E846" s="159"/>
      <c r="F846" s="159"/>
      <c r="G846" s="218"/>
      <c r="H846" s="159"/>
      <c r="I846" s="159"/>
      <c r="J846" s="159"/>
      <c r="K846" s="218"/>
      <c r="L846" s="159"/>
      <c r="M846" s="159"/>
      <c r="N846" s="159"/>
      <c r="O846" s="2"/>
      <c r="P846" s="3"/>
      <c r="Q846" s="3"/>
      <c r="R846" s="3"/>
      <c r="S846" s="3"/>
      <c r="T846" s="4"/>
      <c r="U846" s="4"/>
      <c r="V846" s="4"/>
      <c r="W846" s="4"/>
      <c r="X846" s="3"/>
      <c r="Y846" s="4"/>
      <c r="Z846" s="2"/>
      <c r="AA846" s="3"/>
      <c r="AB846" s="5"/>
      <c r="AC846" s="5"/>
      <c r="AD846" s="5"/>
      <c r="AE846" s="5"/>
      <c r="AF846" s="5"/>
      <c r="AG846" s="5"/>
      <c r="AH846" s="6"/>
      <c r="AI846" s="6"/>
      <c r="AJ846" s="7"/>
      <c r="AK846" s="7"/>
      <c r="AL846" s="7"/>
      <c r="AM846" s="7"/>
      <c r="AN846" s="7"/>
      <c r="AO846" s="12"/>
      <c r="AP846" s="12"/>
      <c r="AQ846" s="12"/>
      <c r="AR846" s="12"/>
      <c r="AS846" s="12"/>
      <c r="AT846" s="12"/>
      <c r="AU846" s="12"/>
      <c r="AV846" s="12"/>
      <c r="AW846" s="12"/>
      <c r="AX846" s="12"/>
      <c r="AY846" s="12"/>
      <c r="AZ846" s="8"/>
    </row>
    <row r="847" spans="1:52" s="21" customFormat="1" ht="16.5" x14ac:dyDescent="0.25">
      <c r="A847" s="159"/>
      <c r="B847" s="159"/>
      <c r="C847" s="159"/>
      <c r="D847" s="159"/>
      <c r="E847" s="159"/>
      <c r="F847" s="159"/>
      <c r="G847" s="218"/>
      <c r="H847" s="159"/>
      <c r="I847" s="159"/>
      <c r="J847" s="159"/>
      <c r="K847" s="218"/>
      <c r="L847" s="159"/>
      <c r="M847" s="159"/>
      <c r="N847" s="159"/>
      <c r="O847" s="2"/>
      <c r="P847" s="3"/>
      <c r="Q847" s="3"/>
      <c r="R847" s="3"/>
      <c r="S847" s="3"/>
      <c r="T847" s="4"/>
      <c r="U847" s="4"/>
      <c r="V847" s="4"/>
      <c r="W847" s="4"/>
      <c r="X847" s="3"/>
      <c r="Y847" s="4"/>
      <c r="Z847" s="2"/>
      <c r="AA847" s="3"/>
      <c r="AB847" s="5"/>
      <c r="AC847" s="5"/>
      <c r="AD847" s="5"/>
      <c r="AE847" s="5"/>
      <c r="AF847" s="5"/>
      <c r="AG847" s="5"/>
      <c r="AH847" s="6"/>
      <c r="AI847" s="6"/>
      <c r="AJ847" s="7"/>
      <c r="AK847" s="7"/>
      <c r="AL847" s="7"/>
      <c r="AM847" s="7"/>
      <c r="AN847" s="7"/>
      <c r="AO847" s="12"/>
      <c r="AP847" s="12"/>
      <c r="AQ847" s="12"/>
      <c r="AR847" s="12"/>
      <c r="AS847" s="12"/>
      <c r="AT847" s="12"/>
      <c r="AU847" s="12"/>
      <c r="AV847" s="12"/>
      <c r="AW847" s="12"/>
      <c r="AX847" s="12"/>
      <c r="AY847" s="12"/>
      <c r="AZ847" s="8"/>
    </row>
    <row r="848" spans="1:52" s="21" customFormat="1" ht="16.5" x14ac:dyDescent="0.25">
      <c r="A848" s="159"/>
      <c r="B848" s="159"/>
      <c r="C848" s="159"/>
      <c r="D848" s="159"/>
      <c r="E848" s="159"/>
      <c r="F848" s="159"/>
      <c r="G848" s="218"/>
      <c r="H848" s="159"/>
      <c r="I848" s="159"/>
      <c r="J848" s="159"/>
      <c r="K848" s="218"/>
      <c r="L848" s="159"/>
      <c r="M848" s="159"/>
      <c r="N848" s="159"/>
      <c r="O848" s="2"/>
      <c r="P848" s="3"/>
      <c r="Q848" s="3"/>
      <c r="R848" s="3"/>
      <c r="S848" s="3"/>
      <c r="T848" s="4"/>
      <c r="U848" s="4"/>
      <c r="V848" s="4"/>
      <c r="W848" s="4"/>
      <c r="X848" s="3"/>
      <c r="Y848" s="4"/>
      <c r="Z848" s="2"/>
      <c r="AA848" s="3"/>
      <c r="AB848" s="5"/>
      <c r="AC848" s="5"/>
      <c r="AD848" s="5"/>
      <c r="AE848" s="5"/>
      <c r="AF848" s="5"/>
      <c r="AG848" s="5"/>
      <c r="AH848" s="6"/>
      <c r="AI848" s="6"/>
      <c r="AJ848" s="7"/>
      <c r="AK848" s="7"/>
      <c r="AL848" s="7"/>
      <c r="AM848" s="7"/>
      <c r="AN848" s="7"/>
      <c r="AO848" s="12"/>
      <c r="AP848" s="12"/>
      <c r="AQ848" s="12"/>
      <c r="AR848" s="12"/>
      <c r="AS848" s="12"/>
      <c r="AT848" s="12"/>
      <c r="AU848" s="12"/>
      <c r="AV848" s="12"/>
      <c r="AW848" s="12"/>
      <c r="AX848" s="12"/>
      <c r="AY848" s="12"/>
      <c r="AZ848" s="8"/>
    </row>
    <row r="849" spans="1:52" s="21" customFormat="1" ht="16.5" x14ac:dyDescent="0.25">
      <c r="A849" s="159"/>
      <c r="B849" s="159"/>
      <c r="C849" s="159"/>
      <c r="D849" s="159"/>
      <c r="E849" s="159"/>
      <c r="F849" s="159"/>
      <c r="G849" s="218"/>
      <c r="H849" s="159"/>
      <c r="I849" s="159"/>
      <c r="J849" s="159"/>
      <c r="K849" s="218"/>
      <c r="L849" s="159"/>
      <c r="M849" s="159"/>
      <c r="N849" s="159"/>
      <c r="O849" s="2"/>
      <c r="P849" s="3"/>
      <c r="Q849" s="3"/>
      <c r="R849" s="3"/>
      <c r="S849" s="3"/>
      <c r="T849" s="4"/>
      <c r="U849" s="4"/>
      <c r="V849" s="4"/>
      <c r="W849" s="4"/>
      <c r="X849" s="3"/>
      <c r="Y849" s="4"/>
      <c r="Z849" s="2"/>
      <c r="AA849" s="3"/>
      <c r="AB849" s="5"/>
      <c r="AC849" s="5"/>
      <c r="AD849" s="5"/>
      <c r="AE849" s="5"/>
      <c r="AF849" s="5"/>
      <c r="AG849" s="5"/>
      <c r="AH849" s="6"/>
      <c r="AI849" s="6"/>
      <c r="AJ849" s="7"/>
      <c r="AK849" s="7"/>
      <c r="AL849" s="7"/>
      <c r="AM849" s="7"/>
      <c r="AN849" s="7"/>
      <c r="AO849" s="12"/>
      <c r="AP849" s="12"/>
      <c r="AQ849" s="12"/>
      <c r="AR849" s="12"/>
      <c r="AS849" s="12"/>
      <c r="AT849" s="12"/>
      <c r="AU849" s="12"/>
      <c r="AV849" s="12"/>
      <c r="AW849" s="12"/>
      <c r="AX849" s="12"/>
      <c r="AY849" s="12"/>
      <c r="AZ849" s="8"/>
    </row>
    <row r="850" spans="1:52" s="21" customFormat="1" ht="16.5" x14ac:dyDescent="0.25">
      <c r="A850" s="159"/>
      <c r="B850" s="159"/>
      <c r="C850" s="159"/>
      <c r="D850" s="159"/>
      <c r="E850" s="159"/>
      <c r="F850" s="159"/>
      <c r="G850" s="218"/>
      <c r="H850" s="159"/>
      <c r="I850" s="159"/>
      <c r="J850" s="159"/>
      <c r="K850" s="218"/>
      <c r="L850" s="159"/>
      <c r="M850" s="159"/>
      <c r="N850" s="159"/>
      <c r="O850" s="2"/>
      <c r="P850" s="3"/>
      <c r="Q850" s="3"/>
      <c r="R850" s="3"/>
      <c r="S850" s="3"/>
      <c r="T850" s="4"/>
      <c r="U850" s="4"/>
      <c r="V850" s="4"/>
      <c r="W850" s="4"/>
      <c r="X850" s="3"/>
      <c r="Y850" s="4"/>
      <c r="Z850" s="2"/>
      <c r="AA850" s="3"/>
      <c r="AB850" s="5"/>
      <c r="AC850" s="5"/>
      <c r="AD850" s="5"/>
      <c r="AE850" s="5"/>
      <c r="AF850" s="5"/>
      <c r="AG850" s="5"/>
      <c r="AH850" s="6"/>
      <c r="AI850" s="6"/>
      <c r="AJ850" s="7"/>
      <c r="AK850" s="7"/>
      <c r="AL850" s="7"/>
      <c r="AM850" s="7"/>
      <c r="AN850" s="7"/>
      <c r="AO850" s="12"/>
      <c r="AP850" s="12"/>
      <c r="AQ850" s="12"/>
      <c r="AR850" s="12"/>
      <c r="AS850" s="12"/>
      <c r="AT850" s="12"/>
      <c r="AU850" s="12"/>
      <c r="AV850" s="12"/>
      <c r="AW850" s="12"/>
      <c r="AX850" s="12"/>
      <c r="AY850" s="12"/>
      <c r="AZ850" s="8"/>
    </row>
    <row r="851" spans="1:52" s="21" customFormat="1" ht="16.5" x14ac:dyDescent="0.25">
      <c r="A851" s="159"/>
      <c r="B851" s="159"/>
      <c r="C851" s="159"/>
      <c r="D851" s="159"/>
      <c r="E851" s="159"/>
      <c r="F851" s="159"/>
      <c r="G851" s="218"/>
      <c r="H851" s="159"/>
      <c r="I851" s="159"/>
      <c r="J851" s="159"/>
      <c r="K851" s="218"/>
      <c r="L851" s="159"/>
      <c r="M851" s="159"/>
      <c r="N851" s="159"/>
      <c r="O851" s="2"/>
      <c r="P851" s="3"/>
      <c r="Q851" s="3"/>
      <c r="R851" s="3"/>
      <c r="S851" s="3"/>
      <c r="T851" s="4"/>
      <c r="U851" s="4"/>
      <c r="V851" s="4"/>
      <c r="W851" s="4"/>
      <c r="X851" s="3"/>
      <c r="Y851" s="4"/>
      <c r="Z851" s="2"/>
      <c r="AA851" s="3"/>
      <c r="AB851" s="5"/>
      <c r="AC851" s="5"/>
      <c r="AD851" s="5"/>
      <c r="AE851" s="5"/>
      <c r="AF851" s="5"/>
      <c r="AG851" s="5"/>
      <c r="AH851" s="6"/>
      <c r="AI851" s="6"/>
      <c r="AJ851" s="7"/>
      <c r="AK851" s="7"/>
      <c r="AL851" s="7"/>
      <c r="AM851" s="7"/>
      <c r="AN851" s="7"/>
      <c r="AO851" s="12"/>
      <c r="AP851" s="12"/>
      <c r="AQ851" s="12"/>
      <c r="AR851" s="12"/>
      <c r="AS851" s="12"/>
      <c r="AT851" s="12"/>
      <c r="AU851" s="12"/>
      <c r="AV851" s="12"/>
      <c r="AW851" s="12"/>
      <c r="AX851" s="12"/>
      <c r="AY851" s="12"/>
      <c r="AZ851" s="8"/>
    </row>
    <row r="852" spans="1:52" s="21" customFormat="1" ht="16.5" x14ac:dyDescent="0.25">
      <c r="A852" s="159"/>
      <c r="B852" s="159"/>
      <c r="C852" s="159"/>
      <c r="D852" s="159"/>
      <c r="E852" s="159"/>
      <c r="F852" s="159"/>
      <c r="G852" s="218"/>
      <c r="H852" s="159"/>
      <c r="I852" s="159"/>
      <c r="J852" s="159"/>
      <c r="K852" s="218"/>
      <c r="L852" s="159"/>
      <c r="M852" s="159"/>
      <c r="N852" s="159"/>
      <c r="O852" s="2"/>
      <c r="P852" s="3"/>
      <c r="Q852" s="3"/>
      <c r="R852" s="3"/>
      <c r="S852" s="3"/>
      <c r="T852" s="4"/>
      <c r="U852" s="4"/>
      <c r="V852" s="4"/>
      <c r="W852" s="4"/>
      <c r="X852" s="3"/>
      <c r="Y852" s="4"/>
      <c r="Z852" s="2"/>
      <c r="AA852" s="3"/>
      <c r="AB852" s="5"/>
      <c r="AC852" s="5"/>
      <c r="AD852" s="5"/>
      <c r="AE852" s="5"/>
      <c r="AF852" s="5"/>
      <c r="AG852" s="5"/>
      <c r="AH852" s="6"/>
      <c r="AI852" s="6"/>
      <c r="AJ852" s="7"/>
      <c r="AK852" s="7"/>
      <c r="AL852" s="7"/>
      <c r="AM852" s="7"/>
      <c r="AN852" s="7"/>
      <c r="AO852" s="12"/>
      <c r="AP852" s="12"/>
      <c r="AQ852" s="12"/>
      <c r="AR852" s="12"/>
      <c r="AS852" s="12"/>
      <c r="AT852" s="12"/>
      <c r="AU852" s="12"/>
      <c r="AV852" s="12"/>
      <c r="AW852" s="12"/>
      <c r="AX852" s="12"/>
      <c r="AY852" s="12"/>
      <c r="AZ852" s="8"/>
    </row>
    <row r="853" spans="1:52" s="21" customFormat="1" ht="16.5" x14ac:dyDescent="0.25">
      <c r="A853" s="159"/>
      <c r="B853" s="159"/>
      <c r="C853" s="159"/>
      <c r="D853" s="159"/>
      <c r="E853" s="159"/>
      <c r="F853" s="159"/>
      <c r="G853" s="218"/>
      <c r="H853" s="159"/>
      <c r="I853" s="159"/>
      <c r="J853" s="159"/>
      <c r="K853" s="218"/>
      <c r="L853" s="159"/>
      <c r="M853" s="159"/>
      <c r="N853" s="159"/>
      <c r="O853" s="2"/>
      <c r="P853" s="3"/>
      <c r="Q853" s="3"/>
      <c r="R853" s="3"/>
      <c r="S853" s="3"/>
      <c r="T853" s="4"/>
      <c r="U853" s="4"/>
      <c r="V853" s="4"/>
      <c r="W853" s="4"/>
      <c r="X853" s="3"/>
      <c r="Y853" s="4"/>
      <c r="Z853" s="2"/>
      <c r="AA853" s="3"/>
      <c r="AB853" s="5"/>
      <c r="AC853" s="5"/>
      <c r="AD853" s="5"/>
      <c r="AE853" s="5"/>
      <c r="AF853" s="5"/>
      <c r="AG853" s="5"/>
      <c r="AH853" s="6"/>
      <c r="AI853" s="6"/>
      <c r="AJ853" s="7"/>
      <c r="AK853" s="7"/>
      <c r="AL853" s="7"/>
      <c r="AM853" s="7"/>
      <c r="AN853" s="7"/>
      <c r="AO853" s="12"/>
      <c r="AP853" s="12"/>
      <c r="AQ853" s="12"/>
      <c r="AR853" s="12"/>
      <c r="AS853" s="12"/>
      <c r="AT853" s="12"/>
      <c r="AU853" s="12"/>
      <c r="AV853" s="12"/>
      <c r="AW853" s="12"/>
      <c r="AX853" s="12"/>
      <c r="AY853" s="12"/>
      <c r="AZ853" s="8"/>
    </row>
    <row r="854" spans="1:52" s="21" customFormat="1" ht="16.5" x14ac:dyDescent="0.25">
      <c r="A854" s="159"/>
      <c r="B854" s="159"/>
      <c r="C854" s="159"/>
      <c r="D854" s="159"/>
      <c r="E854" s="159"/>
      <c r="F854" s="159"/>
      <c r="G854" s="218"/>
      <c r="H854" s="159"/>
      <c r="I854" s="159"/>
      <c r="J854" s="159"/>
      <c r="K854" s="218"/>
      <c r="L854" s="159"/>
      <c r="M854" s="159"/>
      <c r="N854" s="159"/>
      <c r="O854" s="2"/>
      <c r="P854" s="3"/>
      <c r="Q854" s="3"/>
      <c r="R854" s="3"/>
      <c r="S854" s="3"/>
      <c r="T854" s="4"/>
      <c r="U854" s="4"/>
      <c r="V854" s="4"/>
      <c r="W854" s="4"/>
      <c r="X854" s="3"/>
      <c r="Y854" s="4"/>
      <c r="Z854" s="2"/>
      <c r="AA854" s="3"/>
      <c r="AB854" s="5"/>
      <c r="AC854" s="5"/>
      <c r="AD854" s="5"/>
      <c r="AE854" s="5"/>
      <c r="AF854" s="5"/>
      <c r="AG854" s="5"/>
      <c r="AH854" s="6"/>
      <c r="AI854" s="6"/>
      <c r="AJ854" s="7"/>
      <c r="AK854" s="7"/>
      <c r="AL854" s="7"/>
      <c r="AM854" s="7"/>
      <c r="AN854" s="7"/>
      <c r="AO854" s="12"/>
      <c r="AP854" s="12"/>
      <c r="AQ854" s="12"/>
      <c r="AR854" s="12"/>
      <c r="AS854" s="12"/>
      <c r="AT854" s="12"/>
      <c r="AU854" s="12"/>
      <c r="AV854" s="12"/>
      <c r="AW854" s="12"/>
      <c r="AX854" s="12"/>
      <c r="AY854" s="12"/>
      <c r="AZ854" s="8"/>
    </row>
    <row r="855" spans="1:52" s="21" customFormat="1" ht="16.5" x14ac:dyDescent="0.25">
      <c r="A855" s="159"/>
      <c r="B855" s="159"/>
      <c r="C855" s="159"/>
      <c r="D855" s="159"/>
      <c r="E855" s="159"/>
      <c r="F855" s="159"/>
      <c r="G855" s="218"/>
      <c r="H855" s="159"/>
      <c r="I855" s="159"/>
      <c r="J855" s="159"/>
      <c r="K855" s="218"/>
      <c r="L855" s="159"/>
      <c r="M855" s="159"/>
      <c r="N855" s="159"/>
      <c r="O855" s="2"/>
      <c r="P855" s="3"/>
      <c r="Q855" s="3"/>
      <c r="R855" s="3"/>
      <c r="S855" s="3"/>
      <c r="T855" s="4"/>
      <c r="U855" s="4"/>
      <c r="V855" s="4"/>
      <c r="W855" s="4"/>
      <c r="X855" s="3"/>
      <c r="Y855" s="4"/>
      <c r="Z855" s="2"/>
      <c r="AA855" s="3"/>
      <c r="AB855" s="5"/>
      <c r="AC855" s="5"/>
      <c r="AD855" s="5"/>
      <c r="AE855" s="5"/>
      <c r="AF855" s="5"/>
      <c r="AG855" s="5"/>
      <c r="AH855" s="6"/>
      <c r="AI855" s="6"/>
      <c r="AJ855" s="7"/>
      <c r="AK855" s="7"/>
      <c r="AL855" s="7"/>
      <c r="AM855" s="7"/>
      <c r="AN855" s="7"/>
      <c r="AO855" s="12"/>
      <c r="AP855" s="12"/>
      <c r="AQ855" s="12"/>
      <c r="AR855" s="12"/>
      <c r="AS855" s="12"/>
      <c r="AT855" s="12"/>
      <c r="AU855" s="12"/>
      <c r="AV855" s="12"/>
      <c r="AW855" s="12"/>
      <c r="AX855" s="12"/>
      <c r="AY855" s="12"/>
      <c r="AZ855" s="8"/>
    </row>
    <row r="856" spans="1:52" s="21" customFormat="1" ht="16.5" x14ac:dyDescent="0.25">
      <c r="A856" s="159"/>
      <c r="B856" s="159"/>
      <c r="C856" s="159"/>
      <c r="D856" s="159"/>
      <c r="E856" s="159"/>
      <c r="F856" s="159"/>
      <c r="G856" s="218"/>
      <c r="H856" s="159"/>
      <c r="I856" s="159"/>
      <c r="J856" s="159"/>
      <c r="K856" s="218"/>
      <c r="L856" s="159"/>
      <c r="M856" s="159"/>
      <c r="N856" s="159"/>
      <c r="O856" s="2"/>
      <c r="P856" s="3"/>
      <c r="Q856" s="3"/>
      <c r="R856" s="3"/>
      <c r="S856" s="3"/>
      <c r="T856" s="4"/>
      <c r="U856" s="4"/>
      <c r="V856" s="4"/>
      <c r="W856" s="4"/>
      <c r="X856" s="3"/>
      <c r="Y856" s="4"/>
      <c r="Z856" s="2"/>
      <c r="AA856" s="3"/>
      <c r="AB856" s="5"/>
      <c r="AC856" s="5"/>
      <c r="AD856" s="5"/>
      <c r="AE856" s="5"/>
      <c r="AF856" s="5"/>
      <c r="AG856" s="5"/>
      <c r="AH856" s="6"/>
      <c r="AI856" s="6"/>
      <c r="AJ856" s="7"/>
      <c r="AK856" s="7"/>
      <c r="AL856" s="7"/>
      <c r="AM856" s="7"/>
      <c r="AN856" s="7"/>
      <c r="AO856" s="12"/>
      <c r="AP856" s="12"/>
      <c r="AQ856" s="12"/>
      <c r="AR856" s="12"/>
      <c r="AS856" s="12"/>
      <c r="AT856" s="12"/>
      <c r="AU856" s="12"/>
      <c r="AV856" s="12"/>
      <c r="AW856" s="12"/>
      <c r="AX856" s="12"/>
      <c r="AY856" s="12"/>
      <c r="AZ856" s="8"/>
    </row>
    <row r="857" spans="1:52" s="21" customFormat="1" ht="16.5" x14ac:dyDescent="0.25">
      <c r="A857" s="159"/>
      <c r="B857" s="159"/>
      <c r="C857" s="159"/>
      <c r="D857" s="159"/>
      <c r="E857" s="159"/>
      <c r="F857" s="159"/>
      <c r="G857" s="218"/>
      <c r="H857" s="159"/>
      <c r="I857" s="159"/>
      <c r="J857" s="159"/>
      <c r="K857" s="218"/>
      <c r="L857" s="159"/>
      <c r="M857" s="159"/>
      <c r="N857" s="159"/>
      <c r="O857" s="2"/>
      <c r="P857" s="3"/>
      <c r="Q857" s="3"/>
      <c r="R857" s="3"/>
      <c r="S857" s="3"/>
      <c r="T857" s="4"/>
      <c r="U857" s="4"/>
      <c r="V857" s="4"/>
      <c r="W857" s="4"/>
      <c r="X857" s="3"/>
      <c r="Y857" s="4"/>
      <c r="Z857" s="2"/>
      <c r="AA857" s="3"/>
      <c r="AB857" s="5"/>
      <c r="AC857" s="5"/>
      <c r="AD857" s="5"/>
      <c r="AE857" s="5"/>
      <c r="AF857" s="5"/>
      <c r="AG857" s="5"/>
      <c r="AH857" s="6"/>
      <c r="AI857" s="6"/>
      <c r="AJ857" s="7"/>
      <c r="AK857" s="7"/>
      <c r="AL857" s="7"/>
      <c r="AM857" s="7"/>
      <c r="AN857" s="7"/>
      <c r="AO857" s="12"/>
      <c r="AP857" s="12"/>
      <c r="AQ857" s="12"/>
      <c r="AR857" s="12"/>
      <c r="AS857" s="12"/>
      <c r="AT857" s="12"/>
      <c r="AU857" s="12"/>
      <c r="AV857" s="12"/>
      <c r="AW857" s="12"/>
      <c r="AX857" s="12"/>
      <c r="AY857" s="12"/>
      <c r="AZ857" s="8"/>
    </row>
    <row r="858" spans="1:52" s="21" customFormat="1" ht="16.5" x14ac:dyDescent="0.25">
      <c r="A858" s="159"/>
      <c r="B858" s="159"/>
      <c r="C858" s="159"/>
      <c r="D858" s="159"/>
      <c r="E858" s="159"/>
      <c r="F858" s="159"/>
      <c r="G858" s="218"/>
      <c r="H858" s="159"/>
      <c r="I858" s="159"/>
      <c r="J858" s="159"/>
      <c r="K858" s="218"/>
      <c r="L858" s="159"/>
      <c r="M858" s="159"/>
      <c r="N858" s="159"/>
      <c r="O858" s="2"/>
      <c r="P858" s="3"/>
      <c r="Q858" s="3"/>
      <c r="R858" s="3"/>
      <c r="S858" s="3"/>
      <c r="T858" s="4"/>
      <c r="U858" s="4"/>
      <c r="V858" s="4"/>
      <c r="W858" s="4"/>
      <c r="X858" s="3"/>
      <c r="Y858" s="4"/>
      <c r="Z858" s="2"/>
      <c r="AA858" s="3"/>
      <c r="AB858" s="5"/>
      <c r="AC858" s="5"/>
      <c r="AD858" s="5"/>
      <c r="AE858" s="5"/>
      <c r="AF858" s="5"/>
      <c r="AG858" s="5"/>
      <c r="AH858" s="6"/>
      <c r="AI858" s="6"/>
      <c r="AJ858" s="7"/>
      <c r="AK858" s="7"/>
      <c r="AL858" s="7"/>
      <c r="AM858" s="7"/>
      <c r="AN858" s="7"/>
      <c r="AO858" s="12"/>
      <c r="AP858" s="12"/>
      <c r="AQ858" s="12"/>
      <c r="AR858" s="12"/>
      <c r="AS858" s="12"/>
      <c r="AT858" s="12"/>
      <c r="AU858" s="12"/>
      <c r="AV858" s="12"/>
      <c r="AW858" s="12"/>
      <c r="AX858" s="12"/>
      <c r="AY858" s="12"/>
      <c r="AZ858" s="8"/>
    </row>
    <row r="859" spans="1:52" s="21" customFormat="1" ht="16.5" x14ac:dyDescent="0.25">
      <c r="A859" s="159"/>
      <c r="B859" s="159"/>
      <c r="C859" s="159"/>
      <c r="D859" s="159"/>
      <c r="E859" s="159"/>
      <c r="F859" s="159"/>
      <c r="G859" s="218"/>
      <c r="H859" s="159"/>
      <c r="I859" s="159"/>
      <c r="J859" s="159"/>
      <c r="K859" s="218"/>
      <c r="L859" s="159"/>
      <c r="M859" s="159"/>
      <c r="N859" s="159"/>
      <c r="O859" s="2"/>
      <c r="P859" s="3"/>
      <c r="Q859" s="3"/>
      <c r="R859" s="3"/>
      <c r="S859" s="3"/>
      <c r="T859" s="4"/>
      <c r="U859" s="4"/>
      <c r="V859" s="4"/>
      <c r="W859" s="4"/>
      <c r="X859" s="3"/>
      <c r="Y859" s="4"/>
      <c r="Z859" s="2"/>
      <c r="AA859" s="3"/>
      <c r="AB859" s="5"/>
      <c r="AC859" s="5"/>
      <c r="AD859" s="5"/>
      <c r="AE859" s="5"/>
      <c r="AF859" s="5"/>
      <c r="AG859" s="5"/>
      <c r="AH859" s="6"/>
      <c r="AI859" s="6"/>
      <c r="AJ859" s="7"/>
      <c r="AK859" s="7"/>
      <c r="AL859" s="7"/>
      <c r="AM859" s="7"/>
      <c r="AN859" s="7"/>
      <c r="AO859" s="12"/>
      <c r="AP859" s="12"/>
      <c r="AQ859" s="12"/>
      <c r="AR859" s="12"/>
      <c r="AS859" s="12"/>
      <c r="AT859" s="12"/>
      <c r="AU859" s="12"/>
      <c r="AV859" s="12"/>
      <c r="AW859" s="12"/>
      <c r="AX859" s="12"/>
      <c r="AY859" s="12"/>
      <c r="AZ859" s="8"/>
    </row>
    <row r="860" spans="1:52" s="21" customFormat="1" ht="16.5" x14ac:dyDescent="0.25">
      <c r="A860" s="159"/>
      <c r="B860" s="159"/>
      <c r="C860" s="159"/>
      <c r="D860" s="159"/>
      <c r="E860" s="159"/>
      <c r="F860" s="159"/>
      <c r="G860" s="218"/>
      <c r="H860" s="159"/>
      <c r="I860" s="159"/>
      <c r="J860" s="159"/>
      <c r="K860" s="218"/>
      <c r="L860" s="159"/>
      <c r="M860" s="159"/>
      <c r="N860" s="159"/>
      <c r="O860" s="2"/>
      <c r="P860" s="3"/>
      <c r="Q860" s="3"/>
      <c r="R860" s="3"/>
      <c r="S860" s="3"/>
      <c r="T860" s="4"/>
      <c r="U860" s="4"/>
      <c r="V860" s="4"/>
      <c r="W860" s="4"/>
      <c r="X860" s="3"/>
      <c r="Y860" s="4"/>
      <c r="Z860" s="2"/>
      <c r="AA860" s="3"/>
      <c r="AB860" s="5"/>
      <c r="AC860" s="5"/>
      <c r="AD860" s="5"/>
      <c r="AE860" s="5"/>
      <c r="AF860" s="5"/>
      <c r="AG860" s="5"/>
      <c r="AH860" s="6"/>
      <c r="AI860" s="6"/>
      <c r="AJ860" s="7"/>
      <c r="AK860" s="7"/>
      <c r="AL860" s="7"/>
      <c r="AM860" s="7"/>
      <c r="AN860" s="7"/>
      <c r="AO860" s="12"/>
      <c r="AP860" s="12"/>
      <c r="AQ860" s="12"/>
      <c r="AR860" s="12"/>
      <c r="AS860" s="12"/>
      <c r="AT860" s="12"/>
      <c r="AU860" s="12"/>
      <c r="AV860" s="12"/>
      <c r="AW860" s="12"/>
      <c r="AX860" s="12"/>
      <c r="AY860" s="12"/>
      <c r="AZ860" s="8"/>
    </row>
    <row r="861" spans="1:52" s="21" customFormat="1" ht="16.5" x14ac:dyDescent="0.25">
      <c r="A861" s="159"/>
      <c r="B861" s="159"/>
      <c r="C861" s="159"/>
      <c r="D861" s="159"/>
      <c r="E861" s="159"/>
      <c r="F861" s="159"/>
      <c r="G861" s="218"/>
      <c r="H861" s="159"/>
      <c r="I861" s="159"/>
      <c r="J861" s="159"/>
      <c r="K861" s="218"/>
      <c r="L861" s="159"/>
      <c r="M861" s="159"/>
      <c r="N861" s="159"/>
      <c r="O861" s="2"/>
      <c r="P861" s="3"/>
      <c r="Q861" s="3"/>
      <c r="R861" s="3"/>
      <c r="S861" s="3"/>
      <c r="T861" s="4"/>
      <c r="U861" s="4"/>
      <c r="V861" s="4"/>
      <c r="W861" s="4"/>
      <c r="X861" s="3"/>
      <c r="Y861" s="4"/>
      <c r="Z861" s="2"/>
      <c r="AA861" s="3"/>
      <c r="AB861" s="5"/>
      <c r="AC861" s="5"/>
      <c r="AD861" s="5"/>
      <c r="AE861" s="5"/>
      <c r="AF861" s="5"/>
      <c r="AG861" s="5"/>
      <c r="AH861" s="6"/>
      <c r="AI861" s="6"/>
      <c r="AJ861" s="7"/>
      <c r="AK861" s="7"/>
      <c r="AL861" s="7"/>
      <c r="AM861" s="7"/>
      <c r="AN861" s="7"/>
      <c r="AO861" s="12"/>
      <c r="AP861" s="12"/>
      <c r="AQ861" s="12"/>
      <c r="AR861" s="12"/>
      <c r="AS861" s="12"/>
      <c r="AT861" s="12"/>
      <c r="AU861" s="12"/>
      <c r="AV861" s="12"/>
      <c r="AW861" s="12"/>
      <c r="AX861" s="12"/>
      <c r="AY861" s="12"/>
      <c r="AZ861" s="8"/>
    </row>
    <row r="862" spans="1:52" s="21" customFormat="1" ht="16.5" x14ac:dyDescent="0.25">
      <c r="A862" s="159"/>
      <c r="B862" s="159"/>
      <c r="C862" s="159"/>
      <c r="D862" s="159"/>
      <c r="E862" s="159"/>
      <c r="F862" s="159"/>
      <c r="G862" s="218"/>
      <c r="H862" s="159"/>
      <c r="I862" s="159"/>
      <c r="J862" s="159"/>
      <c r="K862" s="218"/>
      <c r="L862" s="159"/>
      <c r="M862" s="159"/>
      <c r="N862" s="159"/>
      <c r="O862" s="2"/>
      <c r="P862" s="3"/>
      <c r="Q862" s="3"/>
      <c r="R862" s="3"/>
      <c r="S862" s="3"/>
      <c r="T862" s="4"/>
      <c r="U862" s="4"/>
      <c r="V862" s="4"/>
      <c r="W862" s="4"/>
      <c r="X862" s="3"/>
      <c r="Y862" s="4"/>
      <c r="Z862" s="2"/>
      <c r="AA862" s="3"/>
      <c r="AB862" s="5"/>
      <c r="AC862" s="5"/>
      <c r="AD862" s="5"/>
      <c r="AE862" s="5"/>
      <c r="AF862" s="5"/>
      <c r="AG862" s="5"/>
      <c r="AH862" s="6"/>
      <c r="AI862" s="6"/>
      <c r="AJ862" s="7"/>
      <c r="AK862" s="7"/>
      <c r="AL862" s="7"/>
      <c r="AM862" s="7"/>
      <c r="AN862" s="7"/>
      <c r="AO862" s="12"/>
      <c r="AP862" s="12"/>
      <c r="AQ862" s="12"/>
      <c r="AR862" s="12"/>
      <c r="AS862" s="12"/>
      <c r="AT862" s="12"/>
      <c r="AU862" s="12"/>
      <c r="AV862" s="12"/>
      <c r="AW862" s="12"/>
      <c r="AX862" s="12"/>
      <c r="AY862" s="12"/>
      <c r="AZ862" s="8"/>
    </row>
    <row r="863" spans="1:52" s="21" customFormat="1" ht="16.5" x14ac:dyDescent="0.25">
      <c r="A863" s="159"/>
      <c r="B863" s="159"/>
      <c r="C863" s="159"/>
      <c r="D863" s="159"/>
      <c r="E863" s="159"/>
      <c r="F863" s="159"/>
      <c r="G863" s="218"/>
      <c r="H863" s="159"/>
      <c r="I863" s="159"/>
      <c r="J863" s="159"/>
      <c r="K863" s="218"/>
      <c r="L863" s="159"/>
      <c r="M863" s="159"/>
      <c r="N863" s="159"/>
      <c r="O863" s="2"/>
      <c r="P863" s="3"/>
      <c r="Q863" s="3"/>
      <c r="R863" s="3"/>
      <c r="S863" s="3"/>
      <c r="T863" s="4"/>
      <c r="U863" s="4"/>
      <c r="V863" s="4"/>
      <c r="W863" s="4"/>
      <c r="X863" s="3"/>
      <c r="Y863" s="4"/>
      <c r="Z863" s="2"/>
      <c r="AA863" s="3"/>
      <c r="AB863" s="5"/>
      <c r="AC863" s="5"/>
      <c r="AD863" s="5"/>
      <c r="AE863" s="5"/>
      <c r="AF863" s="5"/>
      <c r="AG863" s="5"/>
      <c r="AH863" s="6"/>
      <c r="AI863" s="6"/>
      <c r="AJ863" s="7"/>
      <c r="AK863" s="7"/>
      <c r="AL863" s="7"/>
      <c r="AM863" s="7"/>
      <c r="AN863" s="7"/>
      <c r="AO863" s="12"/>
      <c r="AP863" s="12"/>
      <c r="AQ863" s="12"/>
      <c r="AR863" s="12"/>
      <c r="AS863" s="12"/>
      <c r="AT863" s="12"/>
      <c r="AU863" s="12"/>
      <c r="AV863" s="12"/>
      <c r="AW863" s="12"/>
      <c r="AX863" s="12"/>
      <c r="AY863" s="12"/>
      <c r="AZ863" s="8"/>
    </row>
    <row r="864" spans="1:52" s="21" customFormat="1" ht="16.5" x14ac:dyDescent="0.25">
      <c r="A864" s="159"/>
      <c r="B864" s="159"/>
      <c r="C864" s="159"/>
      <c r="D864" s="159"/>
      <c r="E864" s="159"/>
      <c r="F864" s="159"/>
      <c r="G864" s="218"/>
      <c r="H864" s="159"/>
      <c r="I864" s="159"/>
      <c r="J864" s="159"/>
      <c r="K864" s="218"/>
      <c r="L864" s="159"/>
      <c r="M864" s="159"/>
      <c r="N864" s="159"/>
      <c r="O864" s="2"/>
      <c r="P864" s="3"/>
      <c r="Q864" s="3"/>
      <c r="R864" s="3"/>
      <c r="S864" s="3"/>
      <c r="T864" s="4"/>
      <c r="U864" s="4"/>
      <c r="V864" s="4"/>
      <c r="W864" s="4"/>
      <c r="X864" s="3"/>
      <c r="Y864" s="4"/>
      <c r="Z864" s="2"/>
      <c r="AA864" s="3"/>
      <c r="AB864" s="5"/>
      <c r="AC864" s="5"/>
      <c r="AD864" s="5"/>
      <c r="AE864" s="5"/>
      <c r="AF864" s="5"/>
      <c r="AG864" s="5"/>
      <c r="AH864" s="6"/>
      <c r="AI864" s="6"/>
      <c r="AJ864" s="7"/>
      <c r="AK864" s="7"/>
      <c r="AL864" s="7"/>
      <c r="AM864" s="7"/>
      <c r="AN864" s="7"/>
      <c r="AO864" s="12"/>
      <c r="AP864" s="12"/>
      <c r="AQ864" s="12"/>
      <c r="AR864" s="12"/>
      <c r="AS864" s="12"/>
      <c r="AT864" s="12"/>
      <c r="AU864" s="12"/>
      <c r="AV864" s="12"/>
      <c r="AW864" s="12"/>
      <c r="AX864" s="12"/>
      <c r="AY864" s="12"/>
      <c r="AZ864" s="8"/>
    </row>
    <row r="865" spans="1:52" s="21" customFormat="1" ht="16.5" x14ac:dyDescent="0.25">
      <c r="A865" s="159"/>
      <c r="B865" s="159"/>
      <c r="C865" s="159"/>
      <c r="D865" s="159"/>
      <c r="E865" s="159"/>
      <c r="F865" s="159"/>
      <c r="G865" s="218"/>
      <c r="H865" s="159"/>
      <c r="I865" s="159"/>
      <c r="J865" s="159"/>
      <c r="K865" s="218"/>
      <c r="L865" s="159"/>
      <c r="M865" s="159"/>
      <c r="N865" s="159"/>
      <c r="O865" s="2"/>
      <c r="P865" s="3"/>
      <c r="Q865" s="3"/>
      <c r="R865" s="3"/>
      <c r="S865" s="3"/>
      <c r="T865" s="4"/>
      <c r="U865" s="4"/>
      <c r="V865" s="4"/>
      <c r="W865" s="4"/>
      <c r="X865" s="3"/>
      <c r="Y865" s="4"/>
      <c r="Z865" s="2"/>
      <c r="AA865" s="3"/>
      <c r="AB865" s="5"/>
      <c r="AC865" s="5"/>
      <c r="AD865" s="5"/>
      <c r="AE865" s="5"/>
      <c r="AF865" s="5"/>
      <c r="AG865" s="5"/>
      <c r="AH865" s="6"/>
      <c r="AI865" s="6"/>
      <c r="AJ865" s="7"/>
      <c r="AK865" s="7"/>
      <c r="AL865" s="7"/>
      <c r="AM865" s="7"/>
      <c r="AN865" s="7"/>
      <c r="AO865" s="12"/>
      <c r="AP865" s="12"/>
      <c r="AQ865" s="12"/>
      <c r="AR865" s="12"/>
      <c r="AS865" s="12"/>
      <c r="AT865" s="12"/>
      <c r="AU865" s="12"/>
      <c r="AV865" s="12"/>
      <c r="AW865" s="12"/>
      <c r="AX865" s="12"/>
      <c r="AY865" s="12"/>
      <c r="AZ865" s="8"/>
    </row>
    <row r="866" spans="1:52" s="21" customFormat="1" ht="16.5" x14ac:dyDescent="0.25">
      <c r="A866" s="159"/>
      <c r="B866" s="159"/>
      <c r="C866" s="159"/>
      <c r="D866" s="159"/>
      <c r="E866" s="159"/>
      <c r="F866" s="159"/>
      <c r="G866" s="218"/>
      <c r="H866" s="159"/>
      <c r="I866" s="159"/>
      <c r="J866" s="159"/>
      <c r="K866" s="218"/>
      <c r="L866" s="159"/>
      <c r="M866" s="159"/>
      <c r="N866" s="159"/>
      <c r="O866" s="2"/>
      <c r="P866" s="3"/>
      <c r="Q866" s="3"/>
      <c r="R866" s="3"/>
      <c r="S866" s="3"/>
      <c r="T866" s="4"/>
      <c r="U866" s="4"/>
      <c r="V866" s="4"/>
      <c r="W866" s="4"/>
      <c r="X866" s="3"/>
      <c r="Y866" s="4"/>
      <c r="Z866" s="2"/>
      <c r="AA866" s="3"/>
      <c r="AB866" s="5"/>
      <c r="AC866" s="5"/>
      <c r="AD866" s="5"/>
      <c r="AE866" s="5"/>
      <c r="AF866" s="5"/>
      <c r="AG866" s="5"/>
      <c r="AH866" s="6"/>
      <c r="AI866" s="6"/>
      <c r="AJ866" s="7"/>
      <c r="AK866" s="7"/>
      <c r="AL866" s="7"/>
      <c r="AM866" s="7"/>
      <c r="AN866" s="7"/>
      <c r="AO866" s="12"/>
      <c r="AP866" s="12"/>
      <c r="AQ866" s="12"/>
      <c r="AR866" s="12"/>
      <c r="AS866" s="12"/>
      <c r="AT866" s="12"/>
      <c r="AU866" s="12"/>
      <c r="AV866" s="12"/>
      <c r="AW866" s="12"/>
      <c r="AX866" s="12"/>
      <c r="AY866" s="12"/>
      <c r="AZ866" s="8"/>
    </row>
    <row r="867" spans="1:52" s="21" customFormat="1" ht="16.5" x14ac:dyDescent="0.25">
      <c r="A867" s="159"/>
      <c r="B867" s="159"/>
      <c r="C867" s="159"/>
      <c r="D867" s="159"/>
      <c r="E867" s="159"/>
      <c r="F867" s="159"/>
      <c r="G867" s="218"/>
      <c r="H867" s="159"/>
      <c r="I867" s="159"/>
      <c r="J867" s="159"/>
      <c r="K867" s="218"/>
      <c r="L867" s="159"/>
      <c r="M867" s="159"/>
      <c r="N867" s="159"/>
      <c r="O867" s="2"/>
      <c r="P867" s="3"/>
      <c r="Q867" s="3"/>
      <c r="R867" s="3"/>
      <c r="S867" s="3"/>
      <c r="T867" s="4"/>
      <c r="U867" s="4"/>
      <c r="V867" s="4"/>
      <c r="W867" s="4"/>
      <c r="X867" s="3"/>
      <c r="Y867" s="4"/>
      <c r="Z867" s="2"/>
      <c r="AA867" s="3"/>
      <c r="AB867" s="5"/>
      <c r="AC867" s="5"/>
      <c r="AD867" s="5"/>
      <c r="AE867" s="5"/>
      <c r="AF867" s="5"/>
      <c r="AG867" s="5"/>
      <c r="AH867" s="6"/>
      <c r="AI867" s="6"/>
      <c r="AJ867" s="7"/>
      <c r="AK867" s="7"/>
      <c r="AL867" s="7"/>
      <c r="AM867" s="7"/>
      <c r="AN867" s="7"/>
      <c r="AO867" s="12"/>
      <c r="AP867" s="12"/>
      <c r="AQ867" s="12"/>
      <c r="AR867" s="12"/>
      <c r="AS867" s="12"/>
      <c r="AT867" s="12"/>
      <c r="AU867" s="12"/>
      <c r="AV867" s="12"/>
      <c r="AW867" s="12"/>
      <c r="AX867" s="12"/>
      <c r="AY867" s="12"/>
      <c r="AZ867" s="8"/>
    </row>
    <row r="868" spans="1:52" s="21" customFormat="1" ht="16.5" x14ac:dyDescent="0.25">
      <c r="A868" s="159"/>
      <c r="B868" s="159"/>
      <c r="C868" s="159"/>
      <c r="D868" s="159"/>
      <c r="E868" s="159"/>
      <c r="F868" s="159"/>
      <c r="G868" s="218"/>
      <c r="H868" s="159"/>
      <c r="I868" s="159"/>
      <c r="J868" s="159"/>
      <c r="K868" s="218"/>
      <c r="L868" s="159"/>
      <c r="M868" s="159"/>
      <c r="N868" s="159"/>
      <c r="O868" s="2"/>
      <c r="P868" s="3"/>
      <c r="Q868" s="3"/>
      <c r="R868" s="3"/>
      <c r="S868" s="3"/>
      <c r="T868" s="4"/>
      <c r="U868" s="4"/>
      <c r="V868" s="4"/>
      <c r="W868" s="4"/>
      <c r="X868" s="3"/>
      <c r="Y868" s="4"/>
      <c r="Z868" s="2"/>
      <c r="AA868" s="3"/>
      <c r="AB868" s="5"/>
      <c r="AC868" s="5"/>
      <c r="AD868" s="5"/>
      <c r="AE868" s="5"/>
      <c r="AF868" s="5"/>
      <c r="AG868" s="5"/>
      <c r="AH868" s="6"/>
      <c r="AI868" s="6"/>
      <c r="AJ868" s="7"/>
      <c r="AK868" s="7"/>
      <c r="AL868" s="7"/>
      <c r="AM868" s="7"/>
      <c r="AN868" s="7"/>
      <c r="AO868" s="12"/>
      <c r="AP868" s="12"/>
      <c r="AQ868" s="12"/>
      <c r="AR868" s="12"/>
      <c r="AS868" s="12"/>
      <c r="AT868" s="12"/>
      <c r="AU868" s="12"/>
      <c r="AV868" s="12"/>
      <c r="AW868" s="12"/>
      <c r="AX868" s="12"/>
      <c r="AY868" s="12"/>
      <c r="AZ868" s="8"/>
    </row>
    <row r="869" spans="1:52" s="21" customFormat="1" ht="16.5" x14ac:dyDescent="0.25">
      <c r="A869" s="159"/>
      <c r="B869" s="159"/>
      <c r="C869" s="159"/>
      <c r="D869" s="159"/>
      <c r="E869" s="159"/>
      <c r="F869" s="159"/>
      <c r="G869" s="218"/>
      <c r="H869" s="159"/>
      <c r="I869" s="159"/>
      <c r="J869" s="159"/>
      <c r="K869" s="218"/>
      <c r="L869" s="159"/>
      <c r="M869" s="159"/>
      <c r="N869" s="159"/>
      <c r="O869" s="2"/>
      <c r="P869" s="3"/>
      <c r="Q869" s="3"/>
      <c r="R869" s="3"/>
      <c r="S869" s="3"/>
      <c r="T869" s="4"/>
      <c r="U869" s="4"/>
      <c r="V869" s="4"/>
      <c r="W869" s="4"/>
      <c r="X869" s="3"/>
      <c r="Y869" s="4"/>
      <c r="Z869" s="2"/>
      <c r="AA869" s="3"/>
      <c r="AB869" s="5"/>
      <c r="AC869" s="5"/>
      <c r="AD869" s="5"/>
      <c r="AE869" s="5"/>
      <c r="AF869" s="5"/>
      <c r="AG869" s="5"/>
      <c r="AH869" s="6"/>
      <c r="AI869" s="6"/>
      <c r="AJ869" s="7"/>
      <c r="AK869" s="7"/>
      <c r="AL869" s="7"/>
      <c r="AM869" s="7"/>
      <c r="AN869" s="7"/>
      <c r="AO869" s="12"/>
      <c r="AP869" s="12"/>
      <c r="AQ869" s="12"/>
      <c r="AR869" s="12"/>
      <c r="AS869" s="12"/>
      <c r="AT869" s="12"/>
      <c r="AU869" s="12"/>
      <c r="AV869" s="12"/>
      <c r="AW869" s="12"/>
      <c r="AX869" s="12"/>
      <c r="AY869" s="12"/>
      <c r="AZ869" s="8"/>
    </row>
    <row r="870" spans="1:52" s="21" customFormat="1" ht="16.5" x14ac:dyDescent="0.25">
      <c r="A870" s="159"/>
      <c r="B870" s="159"/>
      <c r="C870" s="159"/>
      <c r="D870" s="159"/>
      <c r="E870" s="159"/>
      <c r="F870" s="159"/>
      <c r="G870" s="218"/>
      <c r="H870" s="159"/>
      <c r="I870" s="159"/>
      <c r="J870" s="159"/>
      <c r="K870" s="218"/>
      <c r="L870" s="159"/>
      <c r="M870" s="159"/>
      <c r="N870" s="159"/>
      <c r="O870" s="2"/>
      <c r="P870" s="3"/>
      <c r="Q870" s="3"/>
      <c r="R870" s="3"/>
      <c r="S870" s="3"/>
      <c r="T870" s="4"/>
      <c r="U870" s="4"/>
      <c r="V870" s="4"/>
      <c r="W870" s="4"/>
      <c r="X870" s="3"/>
      <c r="Y870" s="4"/>
      <c r="Z870" s="2"/>
      <c r="AA870" s="3"/>
      <c r="AB870" s="5"/>
      <c r="AC870" s="5"/>
      <c r="AD870" s="5"/>
      <c r="AE870" s="5"/>
      <c r="AF870" s="5"/>
      <c r="AG870" s="5"/>
      <c r="AH870" s="6"/>
      <c r="AI870" s="6"/>
      <c r="AJ870" s="7"/>
      <c r="AK870" s="7"/>
      <c r="AL870" s="7"/>
      <c r="AM870" s="7"/>
      <c r="AN870" s="7"/>
      <c r="AO870" s="12"/>
      <c r="AP870" s="12"/>
      <c r="AQ870" s="12"/>
      <c r="AR870" s="12"/>
      <c r="AS870" s="12"/>
      <c r="AT870" s="12"/>
      <c r="AU870" s="12"/>
      <c r="AV870" s="12"/>
      <c r="AW870" s="12"/>
      <c r="AX870" s="12"/>
      <c r="AY870" s="12"/>
      <c r="AZ870" s="8"/>
    </row>
    <row r="871" spans="1:52" s="21" customFormat="1" ht="16.5" x14ac:dyDescent="0.25">
      <c r="A871" s="159"/>
      <c r="B871" s="159"/>
      <c r="C871" s="159"/>
      <c r="D871" s="159"/>
      <c r="E871" s="159"/>
      <c r="F871" s="159"/>
      <c r="G871" s="218"/>
      <c r="H871" s="159"/>
      <c r="I871" s="159"/>
      <c r="J871" s="159"/>
      <c r="K871" s="218"/>
      <c r="L871" s="159"/>
      <c r="M871" s="159"/>
      <c r="N871" s="159"/>
      <c r="O871" s="2"/>
      <c r="P871" s="3"/>
      <c r="Q871" s="3"/>
      <c r="R871" s="3"/>
      <c r="S871" s="3"/>
      <c r="T871" s="4"/>
      <c r="U871" s="4"/>
      <c r="V871" s="4"/>
      <c r="W871" s="4"/>
      <c r="X871" s="3"/>
      <c r="Y871" s="4"/>
      <c r="Z871" s="2"/>
      <c r="AA871" s="3"/>
      <c r="AB871" s="5"/>
      <c r="AC871" s="5"/>
      <c r="AD871" s="5"/>
      <c r="AE871" s="5"/>
      <c r="AF871" s="5"/>
      <c r="AG871" s="5"/>
      <c r="AH871" s="6"/>
      <c r="AI871" s="6"/>
      <c r="AJ871" s="7"/>
      <c r="AK871" s="7"/>
      <c r="AL871" s="7"/>
      <c r="AM871" s="7"/>
      <c r="AN871" s="7"/>
      <c r="AO871" s="12"/>
      <c r="AP871" s="12"/>
      <c r="AQ871" s="12"/>
      <c r="AR871" s="12"/>
      <c r="AS871" s="12"/>
      <c r="AT871" s="12"/>
      <c r="AU871" s="12"/>
      <c r="AV871" s="12"/>
      <c r="AW871" s="12"/>
      <c r="AX871" s="12"/>
      <c r="AY871" s="12"/>
      <c r="AZ871" s="8"/>
    </row>
    <row r="872" spans="1:52" s="21" customFormat="1" ht="16.5" x14ac:dyDescent="0.25">
      <c r="A872" s="159"/>
      <c r="B872" s="159"/>
      <c r="C872" s="159"/>
      <c r="D872" s="159"/>
      <c r="E872" s="159"/>
      <c r="F872" s="159"/>
      <c r="G872" s="218"/>
      <c r="H872" s="159"/>
      <c r="I872" s="159"/>
      <c r="J872" s="159"/>
      <c r="K872" s="218"/>
      <c r="L872" s="159"/>
      <c r="M872" s="159"/>
      <c r="N872" s="159"/>
      <c r="O872" s="2"/>
      <c r="P872" s="3"/>
      <c r="Q872" s="3"/>
      <c r="R872" s="3"/>
      <c r="S872" s="3"/>
      <c r="T872" s="4"/>
      <c r="U872" s="4"/>
      <c r="V872" s="4"/>
      <c r="W872" s="4"/>
      <c r="X872" s="3"/>
      <c r="Y872" s="4"/>
      <c r="Z872" s="2"/>
      <c r="AA872" s="3"/>
      <c r="AB872" s="5"/>
      <c r="AC872" s="5"/>
      <c r="AD872" s="5"/>
      <c r="AE872" s="5"/>
      <c r="AF872" s="5"/>
      <c r="AG872" s="5"/>
      <c r="AH872" s="6"/>
      <c r="AI872" s="6"/>
      <c r="AJ872" s="7"/>
      <c r="AK872" s="7"/>
      <c r="AL872" s="7"/>
      <c r="AM872" s="7"/>
      <c r="AN872" s="7"/>
      <c r="AO872" s="12"/>
      <c r="AP872" s="12"/>
      <c r="AQ872" s="12"/>
      <c r="AR872" s="12"/>
      <c r="AS872" s="12"/>
      <c r="AT872" s="12"/>
      <c r="AU872" s="12"/>
      <c r="AV872" s="12"/>
      <c r="AW872" s="12"/>
      <c r="AX872" s="12"/>
      <c r="AY872" s="12"/>
      <c r="AZ872" s="8"/>
    </row>
    <row r="873" spans="1:52" s="21" customFormat="1" ht="16.5" x14ac:dyDescent="0.25">
      <c r="A873" s="159"/>
      <c r="B873" s="159"/>
      <c r="C873" s="159"/>
      <c r="D873" s="159"/>
      <c r="E873" s="159"/>
      <c r="F873" s="159"/>
      <c r="G873" s="218"/>
      <c r="H873" s="159"/>
      <c r="I873" s="159"/>
      <c r="J873" s="159"/>
      <c r="K873" s="218"/>
      <c r="L873" s="159"/>
      <c r="M873" s="159"/>
      <c r="N873" s="159"/>
      <c r="O873" s="2"/>
      <c r="P873" s="3"/>
      <c r="Q873" s="3"/>
      <c r="R873" s="3"/>
      <c r="S873" s="3"/>
      <c r="T873" s="4"/>
      <c r="U873" s="4"/>
      <c r="V873" s="4"/>
      <c r="W873" s="4"/>
      <c r="X873" s="3"/>
      <c r="Y873" s="4"/>
      <c r="Z873" s="2"/>
      <c r="AA873" s="3"/>
      <c r="AB873" s="5"/>
      <c r="AC873" s="5"/>
      <c r="AD873" s="5"/>
      <c r="AE873" s="5"/>
      <c r="AF873" s="5"/>
      <c r="AG873" s="5"/>
      <c r="AH873" s="6"/>
      <c r="AI873" s="6"/>
      <c r="AJ873" s="7"/>
      <c r="AK873" s="7"/>
      <c r="AL873" s="7"/>
      <c r="AM873" s="7"/>
      <c r="AN873" s="7"/>
      <c r="AO873" s="12"/>
      <c r="AP873" s="12"/>
      <c r="AQ873" s="12"/>
      <c r="AR873" s="12"/>
      <c r="AS873" s="12"/>
      <c r="AT873" s="12"/>
      <c r="AU873" s="12"/>
      <c r="AV873" s="12"/>
      <c r="AW873" s="12"/>
      <c r="AX873" s="12"/>
      <c r="AY873" s="12"/>
      <c r="AZ873" s="8"/>
    </row>
    <row r="874" spans="1:52" s="21" customFormat="1" ht="16.5" x14ac:dyDescent="0.25">
      <c r="A874" s="159"/>
      <c r="B874" s="159"/>
      <c r="C874" s="159"/>
      <c r="D874" s="159"/>
      <c r="E874" s="159"/>
      <c r="F874" s="159"/>
      <c r="G874" s="218"/>
      <c r="H874" s="159"/>
      <c r="I874" s="159"/>
      <c r="J874" s="159"/>
      <c r="K874" s="218"/>
      <c r="L874" s="159"/>
      <c r="M874" s="159"/>
      <c r="N874" s="159"/>
      <c r="O874" s="2"/>
      <c r="P874" s="3"/>
      <c r="Q874" s="3"/>
      <c r="R874" s="3"/>
      <c r="S874" s="3"/>
      <c r="T874" s="4"/>
      <c r="U874" s="4"/>
      <c r="V874" s="4"/>
      <c r="W874" s="4"/>
      <c r="X874" s="3"/>
      <c r="Y874" s="4"/>
      <c r="Z874" s="2"/>
      <c r="AA874" s="3"/>
      <c r="AB874" s="5"/>
      <c r="AC874" s="5"/>
      <c r="AD874" s="5"/>
      <c r="AE874" s="5"/>
      <c r="AF874" s="5"/>
      <c r="AG874" s="5"/>
      <c r="AH874" s="6"/>
      <c r="AI874" s="6"/>
      <c r="AJ874" s="7"/>
      <c r="AK874" s="7"/>
      <c r="AL874" s="7"/>
      <c r="AM874" s="7"/>
      <c r="AN874" s="7"/>
      <c r="AO874" s="12"/>
      <c r="AP874" s="12"/>
      <c r="AQ874" s="12"/>
      <c r="AR874" s="12"/>
      <c r="AS874" s="12"/>
      <c r="AT874" s="12"/>
      <c r="AU874" s="12"/>
      <c r="AV874" s="12"/>
      <c r="AW874" s="12"/>
      <c r="AX874" s="12"/>
      <c r="AY874" s="12"/>
      <c r="AZ874" s="8"/>
    </row>
    <row r="875" spans="1:52" s="21" customFormat="1" ht="16.5" x14ac:dyDescent="0.25">
      <c r="A875" s="159"/>
      <c r="B875" s="159"/>
      <c r="C875" s="159"/>
      <c r="D875" s="159"/>
      <c r="E875" s="159"/>
      <c r="F875" s="159"/>
      <c r="G875" s="218"/>
      <c r="H875" s="159"/>
      <c r="I875" s="159"/>
      <c r="J875" s="159"/>
      <c r="K875" s="218"/>
      <c r="L875" s="159"/>
      <c r="M875" s="159"/>
      <c r="N875" s="159"/>
      <c r="O875" s="2"/>
      <c r="P875" s="3"/>
      <c r="Q875" s="3"/>
      <c r="R875" s="3"/>
      <c r="S875" s="3"/>
      <c r="T875" s="4"/>
      <c r="U875" s="4"/>
      <c r="V875" s="4"/>
      <c r="W875" s="4"/>
      <c r="X875" s="3"/>
      <c r="Y875" s="4"/>
      <c r="Z875" s="2"/>
      <c r="AA875" s="3"/>
      <c r="AB875" s="5"/>
      <c r="AC875" s="5"/>
      <c r="AD875" s="5"/>
      <c r="AE875" s="5"/>
      <c r="AF875" s="5"/>
      <c r="AG875" s="5"/>
      <c r="AH875" s="6"/>
      <c r="AI875" s="6"/>
      <c r="AJ875" s="7"/>
      <c r="AK875" s="7"/>
      <c r="AL875" s="7"/>
      <c r="AM875" s="7"/>
      <c r="AN875" s="7"/>
      <c r="AO875" s="12"/>
      <c r="AP875" s="12"/>
      <c r="AQ875" s="12"/>
      <c r="AR875" s="12"/>
      <c r="AS875" s="12"/>
      <c r="AT875" s="12"/>
      <c r="AU875" s="12"/>
      <c r="AV875" s="12"/>
      <c r="AW875" s="12"/>
      <c r="AX875" s="12"/>
      <c r="AY875" s="12"/>
      <c r="AZ875" s="8"/>
    </row>
    <row r="876" spans="1:52" s="21" customFormat="1" ht="16.5" x14ac:dyDescent="0.25">
      <c r="A876" s="159"/>
      <c r="B876" s="159"/>
      <c r="C876" s="159"/>
      <c r="D876" s="159"/>
      <c r="E876" s="159"/>
      <c r="F876" s="159"/>
      <c r="G876" s="218"/>
      <c r="H876" s="159"/>
      <c r="I876" s="159"/>
      <c r="J876" s="159"/>
      <c r="K876" s="218"/>
      <c r="L876" s="159"/>
      <c r="M876" s="159"/>
      <c r="N876" s="159"/>
      <c r="O876" s="2"/>
      <c r="P876" s="3"/>
      <c r="Q876" s="3"/>
      <c r="R876" s="3"/>
      <c r="S876" s="3"/>
      <c r="T876" s="4"/>
      <c r="U876" s="4"/>
      <c r="V876" s="4"/>
      <c r="W876" s="4"/>
      <c r="X876" s="3"/>
      <c r="Y876" s="4"/>
      <c r="Z876" s="2"/>
      <c r="AA876" s="3"/>
      <c r="AB876" s="5"/>
      <c r="AC876" s="5"/>
      <c r="AD876" s="5"/>
      <c r="AE876" s="5"/>
      <c r="AF876" s="5"/>
      <c r="AG876" s="5"/>
      <c r="AH876" s="6"/>
      <c r="AI876" s="6"/>
      <c r="AJ876" s="7"/>
      <c r="AK876" s="7"/>
      <c r="AL876" s="7"/>
      <c r="AM876" s="7"/>
      <c r="AN876" s="7"/>
      <c r="AO876" s="12"/>
      <c r="AP876" s="12"/>
      <c r="AQ876" s="12"/>
      <c r="AR876" s="12"/>
      <c r="AS876" s="12"/>
      <c r="AT876" s="12"/>
      <c r="AU876" s="12"/>
      <c r="AV876" s="12"/>
      <c r="AW876" s="12"/>
      <c r="AX876" s="12"/>
      <c r="AY876" s="12"/>
      <c r="AZ876" s="8"/>
    </row>
    <row r="877" spans="1:52" s="21" customFormat="1" ht="16.5" x14ac:dyDescent="0.25">
      <c r="A877" s="159"/>
      <c r="B877" s="159"/>
      <c r="C877" s="159"/>
      <c r="D877" s="159"/>
      <c r="E877" s="159"/>
      <c r="F877" s="159"/>
      <c r="G877" s="218"/>
      <c r="H877" s="159"/>
      <c r="I877" s="159"/>
      <c r="J877" s="159"/>
      <c r="K877" s="218"/>
      <c r="L877" s="159"/>
      <c r="M877" s="159"/>
      <c r="N877" s="159"/>
      <c r="O877" s="2"/>
      <c r="P877" s="3"/>
      <c r="Q877" s="3"/>
      <c r="R877" s="3"/>
      <c r="S877" s="3"/>
      <c r="T877" s="4"/>
      <c r="U877" s="4"/>
      <c r="V877" s="4"/>
      <c r="W877" s="4"/>
      <c r="X877" s="3"/>
      <c r="Y877" s="4"/>
      <c r="Z877" s="2"/>
      <c r="AA877" s="3"/>
      <c r="AB877" s="5"/>
      <c r="AC877" s="5"/>
      <c r="AD877" s="5"/>
      <c r="AE877" s="5"/>
      <c r="AF877" s="5"/>
      <c r="AG877" s="5"/>
      <c r="AH877" s="6"/>
      <c r="AI877" s="6"/>
      <c r="AJ877" s="7"/>
      <c r="AK877" s="7"/>
      <c r="AL877" s="7"/>
      <c r="AM877" s="7"/>
      <c r="AN877" s="7"/>
      <c r="AO877" s="12"/>
      <c r="AP877" s="12"/>
      <c r="AQ877" s="12"/>
      <c r="AR877" s="12"/>
      <c r="AS877" s="12"/>
      <c r="AT877" s="12"/>
      <c r="AU877" s="12"/>
      <c r="AV877" s="12"/>
      <c r="AW877" s="12"/>
      <c r="AX877" s="12"/>
      <c r="AY877" s="12"/>
      <c r="AZ877" s="8"/>
    </row>
    <row r="878" spans="1:52" s="21" customFormat="1" ht="16.5" x14ac:dyDescent="0.25">
      <c r="A878" s="159"/>
      <c r="B878" s="159"/>
      <c r="C878" s="159"/>
      <c r="D878" s="159"/>
      <c r="E878" s="159"/>
      <c r="F878" s="159"/>
      <c r="G878" s="218"/>
      <c r="H878" s="159"/>
      <c r="I878" s="159"/>
      <c r="J878" s="159"/>
      <c r="K878" s="218"/>
      <c r="L878" s="159"/>
      <c r="M878" s="159"/>
      <c r="N878" s="159"/>
      <c r="O878" s="2"/>
      <c r="P878" s="3"/>
      <c r="Q878" s="3"/>
      <c r="R878" s="3"/>
      <c r="S878" s="3"/>
      <c r="T878" s="4"/>
      <c r="U878" s="4"/>
      <c r="V878" s="4"/>
      <c r="W878" s="4"/>
      <c r="X878" s="3"/>
      <c r="Y878" s="4"/>
      <c r="Z878" s="2"/>
      <c r="AA878" s="3"/>
      <c r="AB878" s="5"/>
      <c r="AC878" s="5"/>
      <c r="AD878" s="5"/>
      <c r="AE878" s="5"/>
      <c r="AF878" s="5"/>
      <c r="AG878" s="5"/>
      <c r="AH878" s="6"/>
      <c r="AI878" s="6"/>
      <c r="AJ878" s="7"/>
      <c r="AK878" s="7"/>
      <c r="AL878" s="7"/>
      <c r="AM878" s="7"/>
      <c r="AN878" s="7"/>
      <c r="AO878" s="12"/>
      <c r="AP878" s="12"/>
      <c r="AQ878" s="12"/>
      <c r="AR878" s="12"/>
      <c r="AS878" s="12"/>
      <c r="AT878" s="12"/>
      <c r="AU878" s="12"/>
      <c r="AV878" s="12"/>
      <c r="AW878" s="12"/>
      <c r="AX878" s="12"/>
      <c r="AY878" s="12"/>
      <c r="AZ878" s="8"/>
    </row>
    <row r="879" spans="1:52" s="21" customFormat="1" ht="16.5" x14ac:dyDescent="0.25">
      <c r="A879" s="159"/>
      <c r="B879" s="159"/>
      <c r="C879" s="159"/>
      <c r="D879" s="159"/>
      <c r="E879" s="159"/>
      <c r="F879" s="159"/>
      <c r="G879" s="218"/>
      <c r="H879" s="159"/>
      <c r="I879" s="159"/>
      <c r="J879" s="159"/>
      <c r="K879" s="218"/>
      <c r="L879" s="159"/>
      <c r="M879" s="159"/>
      <c r="N879" s="159"/>
      <c r="O879" s="2"/>
      <c r="P879" s="3"/>
      <c r="Q879" s="3"/>
      <c r="R879" s="3"/>
      <c r="S879" s="3"/>
      <c r="T879" s="4"/>
      <c r="U879" s="4"/>
      <c r="V879" s="4"/>
      <c r="W879" s="4"/>
      <c r="X879" s="3"/>
      <c r="Y879" s="4"/>
      <c r="Z879" s="2"/>
      <c r="AA879" s="3"/>
      <c r="AB879" s="5"/>
      <c r="AC879" s="5"/>
      <c r="AD879" s="5"/>
      <c r="AE879" s="5"/>
      <c r="AF879" s="5"/>
      <c r="AG879" s="5"/>
      <c r="AH879" s="6"/>
      <c r="AI879" s="6"/>
      <c r="AJ879" s="7"/>
      <c r="AK879" s="7"/>
      <c r="AL879" s="7"/>
      <c r="AM879" s="7"/>
      <c r="AN879" s="7"/>
      <c r="AO879" s="12"/>
      <c r="AP879" s="12"/>
      <c r="AQ879" s="12"/>
      <c r="AR879" s="12"/>
      <c r="AS879" s="12"/>
      <c r="AT879" s="12"/>
      <c r="AU879" s="12"/>
      <c r="AV879" s="12"/>
      <c r="AW879" s="12"/>
      <c r="AX879" s="12"/>
      <c r="AY879" s="12"/>
      <c r="AZ879" s="8"/>
    </row>
    <row r="880" spans="1:52" s="21" customFormat="1" ht="16.5" x14ac:dyDescent="0.25">
      <c r="A880" s="159"/>
      <c r="B880" s="159"/>
      <c r="C880" s="159"/>
      <c r="D880" s="159"/>
      <c r="E880" s="159"/>
      <c r="F880" s="159"/>
      <c r="G880" s="218"/>
      <c r="H880" s="159"/>
      <c r="I880" s="159"/>
      <c r="J880" s="159"/>
      <c r="K880" s="218"/>
      <c r="L880" s="159"/>
      <c r="M880" s="159"/>
      <c r="N880" s="159"/>
      <c r="O880" s="2"/>
      <c r="P880" s="3"/>
      <c r="Q880" s="3"/>
      <c r="R880" s="3"/>
      <c r="S880" s="3"/>
      <c r="T880" s="4"/>
      <c r="U880" s="4"/>
      <c r="V880" s="4"/>
      <c r="W880" s="4"/>
      <c r="X880" s="3"/>
      <c r="Y880" s="4"/>
      <c r="Z880" s="2"/>
      <c r="AA880" s="3"/>
      <c r="AB880" s="5"/>
      <c r="AC880" s="5"/>
      <c r="AD880" s="5"/>
      <c r="AE880" s="5"/>
      <c r="AF880" s="5"/>
      <c r="AG880" s="5"/>
      <c r="AH880" s="6"/>
      <c r="AI880" s="6"/>
      <c r="AJ880" s="7"/>
      <c r="AK880" s="7"/>
      <c r="AL880" s="7"/>
      <c r="AM880" s="7"/>
      <c r="AN880" s="7"/>
      <c r="AO880" s="12"/>
      <c r="AP880" s="12"/>
      <c r="AQ880" s="12"/>
      <c r="AR880" s="12"/>
      <c r="AS880" s="12"/>
      <c r="AT880" s="12"/>
      <c r="AU880" s="12"/>
      <c r="AV880" s="12"/>
      <c r="AW880" s="12"/>
      <c r="AX880" s="12"/>
      <c r="AY880" s="12"/>
      <c r="AZ880" s="8"/>
    </row>
    <row r="881" spans="1:52" s="21" customFormat="1" ht="16.5" x14ac:dyDescent="0.25">
      <c r="A881" s="159"/>
      <c r="B881" s="159"/>
      <c r="C881" s="159"/>
      <c r="D881" s="159"/>
      <c r="E881" s="159"/>
      <c r="F881" s="159"/>
      <c r="G881" s="218"/>
      <c r="H881" s="159"/>
      <c r="I881" s="159"/>
      <c r="J881" s="159"/>
      <c r="K881" s="218"/>
      <c r="L881" s="159"/>
      <c r="M881" s="159"/>
      <c r="N881" s="159"/>
      <c r="O881" s="2"/>
      <c r="P881" s="3"/>
      <c r="Q881" s="3"/>
      <c r="R881" s="3"/>
      <c r="S881" s="3"/>
      <c r="T881" s="4"/>
      <c r="U881" s="4"/>
      <c r="V881" s="4"/>
      <c r="W881" s="4"/>
      <c r="X881" s="3"/>
      <c r="Y881" s="4"/>
      <c r="Z881" s="2"/>
      <c r="AA881" s="3"/>
      <c r="AB881" s="5"/>
      <c r="AC881" s="5"/>
      <c r="AD881" s="5"/>
      <c r="AE881" s="5"/>
      <c r="AF881" s="5"/>
      <c r="AG881" s="5"/>
      <c r="AH881" s="6"/>
      <c r="AI881" s="6"/>
      <c r="AJ881" s="7"/>
      <c r="AK881" s="7"/>
      <c r="AL881" s="7"/>
      <c r="AM881" s="7"/>
      <c r="AN881" s="7"/>
      <c r="AO881" s="12"/>
      <c r="AP881" s="12"/>
      <c r="AQ881" s="12"/>
      <c r="AR881" s="12"/>
      <c r="AS881" s="12"/>
      <c r="AT881" s="12"/>
      <c r="AU881" s="12"/>
      <c r="AV881" s="12"/>
      <c r="AW881" s="12"/>
      <c r="AX881" s="12"/>
      <c r="AY881" s="12"/>
      <c r="AZ881" s="8"/>
    </row>
    <row r="882" spans="1:52" s="21" customFormat="1" ht="16.5" x14ac:dyDescent="0.25">
      <c r="A882" s="159"/>
      <c r="B882" s="159"/>
      <c r="C882" s="159"/>
      <c r="D882" s="159"/>
      <c r="E882" s="159"/>
      <c r="F882" s="159"/>
      <c r="G882" s="218"/>
      <c r="H882" s="159"/>
      <c r="I882" s="159"/>
      <c r="J882" s="159"/>
      <c r="K882" s="218"/>
      <c r="L882" s="159"/>
      <c r="M882" s="159"/>
      <c r="N882" s="159"/>
      <c r="O882" s="2"/>
      <c r="P882" s="3"/>
      <c r="Q882" s="3"/>
      <c r="R882" s="3"/>
      <c r="S882" s="3"/>
      <c r="T882" s="4"/>
      <c r="U882" s="4"/>
      <c r="V882" s="4"/>
      <c r="W882" s="4"/>
      <c r="X882" s="3"/>
      <c r="Y882" s="4"/>
      <c r="Z882" s="2"/>
      <c r="AA882" s="3"/>
      <c r="AB882" s="5"/>
      <c r="AC882" s="5"/>
      <c r="AD882" s="5"/>
      <c r="AE882" s="5"/>
      <c r="AF882" s="5"/>
      <c r="AG882" s="5"/>
      <c r="AH882" s="6"/>
      <c r="AI882" s="6"/>
      <c r="AJ882" s="7"/>
      <c r="AK882" s="7"/>
      <c r="AL882" s="7"/>
      <c r="AM882" s="7"/>
      <c r="AN882" s="7"/>
      <c r="AO882" s="12"/>
      <c r="AP882" s="12"/>
      <c r="AQ882" s="12"/>
      <c r="AR882" s="12"/>
      <c r="AS882" s="12"/>
      <c r="AT882" s="12"/>
      <c r="AU882" s="12"/>
      <c r="AV882" s="12"/>
      <c r="AW882" s="12"/>
      <c r="AX882" s="12"/>
      <c r="AY882" s="12"/>
      <c r="AZ882" s="8"/>
    </row>
    <row r="883" spans="1:52" s="21" customFormat="1" ht="16.5" x14ac:dyDescent="0.25">
      <c r="A883" s="159"/>
      <c r="B883" s="159"/>
      <c r="C883" s="159"/>
      <c r="D883" s="159"/>
      <c r="E883" s="159"/>
      <c r="F883" s="159"/>
      <c r="G883" s="218"/>
      <c r="H883" s="159"/>
      <c r="I883" s="159"/>
      <c r="J883" s="159"/>
      <c r="K883" s="218"/>
      <c r="L883" s="159"/>
      <c r="M883" s="159"/>
      <c r="N883" s="159"/>
      <c r="O883" s="2"/>
      <c r="P883" s="3"/>
      <c r="Q883" s="3"/>
      <c r="R883" s="3"/>
      <c r="S883" s="3"/>
      <c r="T883" s="4"/>
      <c r="U883" s="4"/>
      <c r="V883" s="4"/>
      <c r="W883" s="4"/>
      <c r="X883" s="3"/>
      <c r="Y883" s="4"/>
      <c r="Z883" s="2"/>
      <c r="AA883" s="3"/>
      <c r="AB883" s="5"/>
      <c r="AC883" s="5"/>
      <c r="AD883" s="5"/>
      <c r="AE883" s="5"/>
      <c r="AF883" s="5"/>
      <c r="AG883" s="5"/>
      <c r="AH883" s="6"/>
      <c r="AI883" s="6"/>
      <c r="AJ883" s="7"/>
      <c r="AK883" s="7"/>
      <c r="AL883" s="7"/>
      <c r="AM883" s="7"/>
      <c r="AN883" s="7"/>
      <c r="AO883" s="12"/>
      <c r="AP883" s="12"/>
      <c r="AQ883" s="12"/>
      <c r="AR883" s="12"/>
      <c r="AS883" s="12"/>
      <c r="AT883" s="12"/>
      <c r="AU883" s="12"/>
      <c r="AV883" s="12"/>
      <c r="AW883" s="12"/>
      <c r="AX883" s="12"/>
      <c r="AY883" s="12"/>
      <c r="AZ883" s="8"/>
    </row>
    <row r="884" spans="1:52" s="21" customFormat="1" ht="16.5" x14ac:dyDescent="0.25">
      <c r="A884" s="159"/>
      <c r="B884" s="159"/>
      <c r="C884" s="159"/>
      <c r="D884" s="159"/>
      <c r="E884" s="159"/>
      <c r="F884" s="159"/>
      <c r="G884" s="218"/>
      <c r="H884" s="159"/>
      <c r="I884" s="159"/>
      <c r="J884" s="159"/>
      <c r="K884" s="218"/>
      <c r="L884" s="159"/>
      <c r="M884" s="159"/>
      <c r="N884" s="159"/>
      <c r="O884" s="2"/>
      <c r="P884" s="3"/>
      <c r="Q884" s="3"/>
      <c r="R884" s="3"/>
      <c r="S884" s="3"/>
      <c r="T884" s="4"/>
      <c r="U884" s="4"/>
      <c r="V884" s="4"/>
      <c r="W884" s="4"/>
      <c r="X884" s="3"/>
      <c r="Y884" s="4"/>
      <c r="Z884" s="2"/>
      <c r="AA884" s="3"/>
      <c r="AB884" s="5"/>
      <c r="AC884" s="5"/>
      <c r="AD884" s="5"/>
      <c r="AE884" s="5"/>
      <c r="AF884" s="5"/>
      <c r="AG884" s="5"/>
      <c r="AH884" s="6"/>
      <c r="AI884" s="6"/>
      <c r="AJ884" s="7"/>
      <c r="AK884" s="7"/>
      <c r="AL884" s="7"/>
      <c r="AM884" s="7"/>
      <c r="AN884" s="7"/>
      <c r="AO884" s="12"/>
      <c r="AP884" s="12"/>
      <c r="AQ884" s="12"/>
      <c r="AR884" s="12"/>
      <c r="AS884" s="12"/>
      <c r="AT884" s="12"/>
      <c r="AU884" s="12"/>
      <c r="AV884" s="12"/>
      <c r="AW884" s="12"/>
      <c r="AX884" s="12"/>
      <c r="AY884" s="12"/>
      <c r="AZ884" s="8"/>
    </row>
    <row r="885" spans="1:52" s="21" customFormat="1" ht="16.5" x14ac:dyDescent="0.25">
      <c r="A885" s="159"/>
      <c r="B885" s="159"/>
      <c r="C885" s="159"/>
      <c r="D885" s="159"/>
      <c r="E885" s="159"/>
      <c r="F885" s="159"/>
      <c r="G885" s="218"/>
      <c r="H885" s="159"/>
      <c r="I885" s="159"/>
      <c r="J885" s="159"/>
      <c r="K885" s="218"/>
      <c r="L885" s="159"/>
      <c r="M885" s="159"/>
      <c r="N885" s="159"/>
      <c r="O885" s="2"/>
      <c r="P885" s="3"/>
      <c r="Q885" s="3"/>
      <c r="R885" s="3"/>
      <c r="S885" s="3"/>
      <c r="T885" s="4"/>
      <c r="U885" s="4"/>
      <c r="V885" s="4"/>
      <c r="W885" s="4"/>
      <c r="X885" s="3"/>
      <c r="Y885" s="4"/>
      <c r="Z885" s="2"/>
      <c r="AA885" s="3"/>
      <c r="AB885" s="5"/>
      <c r="AC885" s="5"/>
      <c r="AD885" s="5"/>
      <c r="AE885" s="5"/>
      <c r="AF885" s="5"/>
      <c r="AG885" s="5"/>
      <c r="AH885" s="6"/>
      <c r="AI885" s="6"/>
      <c r="AJ885" s="7"/>
      <c r="AK885" s="7"/>
      <c r="AL885" s="7"/>
      <c r="AM885" s="7"/>
      <c r="AN885" s="7"/>
      <c r="AO885" s="12"/>
      <c r="AP885" s="12"/>
      <c r="AQ885" s="12"/>
      <c r="AR885" s="12"/>
      <c r="AS885" s="12"/>
      <c r="AT885" s="12"/>
      <c r="AU885" s="12"/>
      <c r="AV885" s="12"/>
      <c r="AW885" s="12"/>
      <c r="AX885" s="12"/>
      <c r="AY885" s="12"/>
      <c r="AZ885" s="8"/>
    </row>
    <row r="886" spans="1:52" s="21" customFormat="1" ht="16.5" x14ac:dyDescent="0.25">
      <c r="A886" s="159"/>
      <c r="B886" s="159"/>
      <c r="C886" s="159"/>
      <c r="D886" s="159"/>
      <c r="E886" s="159"/>
      <c r="F886" s="159"/>
      <c r="G886" s="218"/>
      <c r="H886" s="159"/>
      <c r="I886" s="159"/>
      <c r="J886" s="159"/>
      <c r="K886" s="218"/>
      <c r="L886" s="159"/>
      <c r="M886" s="159"/>
      <c r="N886" s="159"/>
      <c r="O886" s="2"/>
      <c r="P886" s="3"/>
      <c r="Q886" s="3"/>
      <c r="R886" s="3"/>
      <c r="S886" s="3"/>
      <c r="T886" s="4"/>
      <c r="U886" s="4"/>
      <c r="V886" s="4"/>
      <c r="W886" s="4"/>
      <c r="X886" s="3"/>
      <c r="Y886" s="4"/>
      <c r="Z886" s="2"/>
      <c r="AA886" s="3"/>
      <c r="AB886" s="5"/>
      <c r="AC886" s="5"/>
      <c r="AD886" s="5"/>
      <c r="AE886" s="5"/>
      <c r="AF886" s="5"/>
      <c r="AG886" s="5"/>
      <c r="AH886" s="6"/>
      <c r="AI886" s="6"/>
      <c r="AJ886" s="7"/>
      <c r="AK886" s="7"/>
      <c r="AL886" s="7"/>
      <c r="AM886" s="7"/>
      <c r="AN886" s="7"/>
      <c r="AO886" s="12"/>
      <c r="AP886" s="12"/>
      <c r="AQ886" s="12"/>
      <c r="AR886" s="12"/>
      <c r="AS886" s="12"/>
      <c r="AT886" s="12"/>
      <c r="AU886" s="12"/>
      <c r="AV886" s="12"/>
      <c r="AW886" s="12"/>
      <c r="AX886" s="12"/>
      <c r="AY886" s="12"/>
      <c r="AZ886" s="8"/>
    </row>
    <row r="887" spans="1:52" s="21" customFormat="1" ht="16.5" x14ac:dyDescent="0.25">
      <c r="A887" s="159"/>
      <c r="B887" s="159"/>
      <c r="C887" s="159"/>
      <c r="D887" s="159"/>
      <c r="E887" s="159"/>
      <c r="F887" s="159"/>
      <c r="G887" s="218"/>
      <c r="H887" s="159"/>
      <c r="I887" s="159"/>
      <c r="J887" s="159"/>
      <c r="K887" s="218"/>
      <c r="L887" s="159"/>
      <c r="M887" s="159"/>
      <c r="N887" s="159"/>
      <c r="O887" s="2"/>
      <c r="P887" s="3"/>
      <c r="Q887" s="3"/>
      <c r="R887" s="3"/>
      <c r="S887" s="3"/>
      <c r="T887" s="4"/>
      <c r="U887" s="4"/>
      <c r="V887" s="4"/>
      <c r="W887" s="4"/>
      <c r="X887" s="3"/>
      <c r="Y887" s="4"/>
      <c r="Z887" s="2"/>
      <c r="AA887" s="3"/>
      <c r="AB887" s="5"/>
      <c r="AC887" s="5"/>
      <c r="AD887" s="5"/>
      <c r="AE887" s="5"/>
      <c r="AF887" s="5"/>
      <c r="AG887" s="5"/>
      <c r="AH887" s="6"/>
      <c r="AI887" s="6"/>
      <c r="AJ887" s="7"/>
      <c r="AK887" s="7"/>
      <c r="AL887" s="7"/>
      <c r="AM887" s="7"/>
      <c r="AN887" s="7"/>
      <c r="AO887" s="12"/>
      <c r="AP887" s="12"/>
      <c r="AQ887" s="12"/>
      <c r="AR887" s="12"/>
      <c r="AS887" s="12"/>
      <c r="AT887" s="12"/>
      <c r="AU887" s="12"/>
      <c r="AV887" s="12"/>
      <c r="AW887" s="12"/>
      <c r="AX887" s="12"/>
      <c r="AY887" s="12"/>
      <c r="AZ887" s="8"/>
    </row>
    <row r="888" spans="1:52" s="21" customFormat="1" ht="16.5" x14ac:dyDescent="0.25">
      <c r="A888" s="159"/>
      <c r="B888" s="159"/>
      <c r="C888" s="159"/>
      <c r="D888" s="159"/>
      <c r="E888" s="159"/>
      <c r="F888" s="159"/>
      <c r="G888" s="218"/>
      <c r="H888" s="159"/>
      <c r="I888" s="159"/>
      <c r="J888" s="159"/>
      <c r="K888" s="218"/>
      <c r="L888" s="159"/>
      <c r="M888" s="159"/>
      <c r="N888" s="159"/>
      <c r="O888" s="2"/>
      <c r="P888" s="3"/>
      <c r="Q888" s="3"/>
      <c r="R888" s="3"/>
      <c r="S888" s="3"/>
      <c r="T888" s="4"/>
      <c r="U888" s="4"/>
      <c r="V888" s="4"/>
      <c r="W888" s="4"/>
      <c r="X888" s="3"/>
      <c r="Y888" s="4"/>
      <c r="Z888" s="2"/>
      <c r="AA888" s="3"/>
      <c r="AB888" s="5"/>
      <c r="AC888" s="5"/>
      <c r="AD888" s="5"/>
      <c r="AE888" s="5"/>
      <c r="AF888" s="5"/>
      <c r="AG888" s="5"/>
      <c r="AH888" s="6"/>
      <c r="AI888" s="6"/>
      <c r="AJ888" s="7"/>
      <c r="AK888" s="7"/>
      <c r="AL888" s="7"/>
      <c r="AM888" s="7"/>
      <c r="AN888" s="7"/>
      <c r="AO888" s="12"/>
      <c r="AP888" s="12"/>
      <c r="AQ888" s="12"/>
      <c r="AR888" s="12"/>
      <c r="AS888" s="12"/>
      <c r="AT888" s="12"/>
      <c r="AU888" s="12"/>
      <c r="AV888" s="12"/>
      <c r="AW888" s="12"/>
      <c r="AX888" s="12"/>
      <c r="AY888" s="12"/>
      <c r="AZ888" s="8"/>
    </row>
    <row r="889" spans="1:52" s="21" customFormat="1" ht="16.5" x14ac:dyDescent="0.25">
      <c r="A889" s="159"/>
      <c r="B889" s="159"/>
      <c r="C889" s="159"/>
      <c r="D889" s="159"/>
      <c r="E889" s="159"/>
      <c r="F889" s="159"/>
      <c r="G889" s="218"/>
      <c r="H889" s="159"/>
      <c r="I889" s="159"/>
      <c r="J889" s="159"/>
      <c r="K889" s="218"/>
      <c r="L889" s="159"/>
      <c r="M889" s="159"/>
      <c r="N889" s="159"/>
      <c r="O889" s="2"/>
      <c r="P889" s="3"/>
      <c r="Q889" s="3"/>
      <c r="R889" s="3"/>
      <c r="S889" s="3"/>
      <c r="T889" s="4"/>
      <c r="U889" s="4"/>
      <c r="V889" s="4"/>
      <c r="W889" s="4"/>
      <c r="X889" s="3"/>
      <c r="Y889" s="4"/>
      <c r="Z889" s="2"/>
      <c r="AA889" s="3"/>
      <c r="AB889" s="5"/>
      <c r="AC889" s="5"/>
      <c r="AD889" s="5"/>
      <c r="AE889" s="5"/>
      <c r="AF889" s="5"/>
      <c r="AG889" s="5"/>
      <c r="AH889" s="6"/>
      <c r="AI889" s="6"/>
      <c r="AJ889" s="7"/>
      <c r="AK889" s="7"/>
      <c r="AL889" s="7"/>
      <c r="AM889" s="7"/>
      <c r="AN889" s="7"/>
      <c r="AO889" s="12"/>
      <c r="AP889" s="12"/>
      <c r="AQ889" s="12"/>
      <c r="AR889" s="12"/>
      <c r="AS889" s="12"/>
      <c r="AT889" s="12"/>
      <c r="AU889" s="12"/>
      <c r="AV889" s="12"/>
      <c r="AW889" s="12"/>
      <c r="AX889" s="12"/>
      <c r="AY889" s="12"/>
      <c r="AZ889" s="8"/>
    </row>
    <row r="890" spans="1:52" s="21" customFormat="1" ht="16.5" x14ac:dyDescent="0.25">
      <c r="A890" s="159"/>
      <c r="B890" s="159"/>
      <c r="C890" s="159"/>
      <c r="D890" s="159"/>
      <c r="E890" s="159"/>
      <c r="F890" s="159"/>
      <c r="G890" s="218"/>
      <c r="H890" s="159"/>
      <c r="I890" s="159"/>
      <c r="J890" s="159"/>
      <c r="K890" s="218"/>
      <c r="L890" s="159"/>
      <c r="M890" s="159"/>
      <c r="N890" s="159"/>
      <c r="O890" s="2"/>
      <c r="P890" s="3"/>
      <c r="Q890" s="3"/>
      <c r="R890" s="3"/>
      <c r="S890" s="3"/>
      <c r="T890" s="4"/>
      <c r="U890" s="4"/>
      <c r="V890" s="4"/>
      <c r="W890" s="4"/>
      <c r="X890" s="3"/>
      <c r="Y890" s="4"/>
      <c r="Z890" s="2"/>
      <c r="AA890" s="3"/>
      <c r="AB890" s="5"/>
      <c r="AC890" s="5"/>
      <c r="AD890" s="5"/>
      <c r="AE890" s="5"/>
      <c r="AF890" s="5"/>
      <c r="AG890" s="5"/>
      <c r="AH890" s="6"/>
      <c r="AI890" s="6"/>
      <c r="AJ890" s="7"/>
      <c r="AK890" s="7"/>
      <c r="AL890" s="7"/>
      <c r="AM890" s="7"/>
      <c r="AN890" s="7"/>
      <c r="AO890" s="12"/>
      <c r="AP890" s="12"/>
      <c r="AQ890" s="12"/>
      <c r="AR890" s="12"/>
      <c r="AS890" s="12"/>
      <c r="AT890" s="12"/>
      <c r="AU890" s="12"/>
      <c r="AV890" s="12"/>
      <c r="AW890" s="12"/>
      <c r="AX890" s="12"/>
      <c r="AY890" s="12"/>
      <c r="AZ890" s="8"/>
    </row>
    <row r="891" spans="1:52" s="21" customFormat="1" ht="16.5" x14ac:dyDescent="0.25">
      <c r="A891" s="159"/>
      <c r="B891" s="159"/>
      <c r="C891" s="159"/>
      <c r="D891" s="159"/>
      <c r="E891" s="159"/>
      <c r="F891" s="159"/>
      <c r="G891" s="218"/>
      <c r="H891" s="159"/>
      <c r="I891" s="159"/>
      <c r="J891" s="159"/>
      <c r="K891" s="218"/>
      <c r="L891" s="159"/>
      <c r="M891" s="159"/>
      <c r="N891" s="159"/>
      <c r="O891" s="2"/>
      <c r="P891" s="3"/>
      <c r="Q891" s="3"/>
      <c r="R891" s="3"/>
      <c r="S891" s="3"/>
      <c r="T891" s="4"/>
      <c r="U891" s="4"/>
      <c r="V891" s="4"/>
      <c r="W891" s="4"/>
      <c r="X891" s="3"/>
      <c r="Y891" s="4"/>
      <c r="Z891" s="2"/>
      <c r="AA891" s="3"/>
      <c r="AB891" s="5"/>
      <c r="AC891" s="5"/>
      <c r="AD891" s="5"/>
      <c r="AE891" s="5"/>
      <c r="AF891" s="5"/>
      <c r="AG891" s="5"/>
      <c r="AH891" s="6"/>
      <c r="AI891" s="6"/>
      <c r="AJ891" s="7"/>
      <c r="AK891" s="7"/>
      <c r="AL891" s="7"/>
      <c r="AM891" s="7"/>
      <c r="AN891" s="7"/>
      <c r="AO891" s="12"/>
      <c r="AP891" s="12"/>
      <c r="AQ891" s="12"/>
      <c r="AR891" s="12"/>
      <c r="AS891" s="12"/>
      <c r="AT891" s="12"/>
      <c r="AU891" s="12"/>
      <c r="AV891" s="12"/>
      <c r="AW891" s="12"/>
      <c r="AX891" s="12"/>
      <c r="AY891" s="12"/>
      <c r="AZ891" s="8"/>
    </row>
    <row r="892" spans="1:52" s="21" customFormat="1" ht="16.5" x14ac:dyDescent="0.25">
      <c r="A892" s="159"/>
      <c r="B892" s="159"/>
      <c r="C892" s="159"/>
      <c r="D892" s="159"/>
      <c r="E892" s="159"/>
      <c r="F892" s="159"/>
      <c r="G892" s="218"/>
      <c r="H892" s="159"/>
      <c r="I892" s="159"/>
      <c r="J892" s="159"/>
      <c r="K892" s="218"/>
      <c r="L892" s="159"/>
      <c r="M892" s="159"/>
      <c r="N892" s="159"/>
      <c r="O892" s="2"/>
      <c r="P892" s="3"/>
      <c r="Q892" s="3"/>
      <c r="R892" s="3"/>
      <c r="S892" s="3"/>
      <c r="T892" s="4"/>
      <c r="U892" s="4"/>
      <c r="V892" s="4"/>
      <c r="W892" s="4"/>
      <c r="X892" s="3"/>
      <c r="Y892" s="4"/>
      <c r="Z892" s="2"/>
      <c r="AA892" s="3"/>
      <c r="AB892" s="5"/>
      <c r="AC892" s="5"/>
      <c r="AD892" s="5"/>
      <c r="AE892" s="5"/>
      <c r="AF892" s="5"/>
      <c r="AG892" s="5"/>
      <c r="AH892" s="6"/>
      <c r="AI892" s="6"/>
      <c r="AJ892" s="7"/>
      <c r="AK892" s="7"/>
      <c r="AL892" s="7"/>
      <c r="AM892" s="7"/>
      <c r="AN892" s="7"/>
      <c r="AO892" s="12"/>
      <c r="AP892" s="12"/>
      <c r="AQ892" s="12"/>
      <c r="AR892" s="12"/>
      <c r="AS892" s="12"/>
      <c r="AT892" s="12"/>
      <c r="AU892" s="12"/>
      <c r="AV892" s="12"/>
      <c r="AW892" s="12"/>
      <c r="AX892" s="12"/>
      <c r="AY892" s="12"/>
      <c r="AZ892" s="8"/>
    </row>
    <row r="893" spans="1:52" s="21" customFormat="1" ht="16.5" x14ac:dyDescent="0.25">
      <c r="A893" s="159"/>
      <c r="B893" s="159"/>
      <c r="C893" s="159"/>
      <c r="D893" s="159"/>
      <c r="E893" s="159"/>
      <c r="F893" s="159"/>
      <c r="G893" s="218"/>
      <c r="H893" s="159"/>
      <c r="I893" s="159"/>
      <c r="J893" s="159"/>
      <c r="K893" s="218"/>
      <c r="L893" s="159"/>
      <c r="M893" s="159"/>
      <c r="N893" s="159"/>
      <c r="O893" s="2"/>
      <c r="P893" s="3"/>
      <c r="Q893" s="3"/>
      <c r="R893" s="3"/>
      <c r="S893" s="3"/>
      <c r="T893" s="4"/>
      <c r="U893" s="4"/>
      <c r="V893" s="4"/>
      <c r="W893" s="4"/>
      <c r="X893" s="3"/>
      <c r="Y893" s="4"/>
      <c r="Z893" s="2"/>
      <c r="AA893" s="3"/>
      <c r="AB893" s="5"/>
      <c r="AC893" s="5"/>
      <c r="AD893" s="5"/>
      <c r="AE893" s="5"/>
      <c r="AF893" s="5"/>
      <c r="AG893" s="5"/>
      <c r="AH893" s="6"/>
      <c r="AI893" s="6"/>
      <c r="AJ893" s="7"/>
      <c r="AK893" s="7"/>
      <c r="AL893" s="7"/>
      <c r="AM893" s="7"/>
      <c r="AN893" s="7"/>
      <c r="AO893" s="12"/>
      <c r="AP893" s="12"/>
      <c r="AQ893" s="12"/>
      <c r="AR893" s="12"/>
      <c r="AS893" s="12"/>
      <c r="AT893" s="12"/>
      <c r="AU893" s="12"/>
      <c r="AV893" s="12"/>
      <c r="AW893" s="12"/>
      <c r="AX893" s="12"/>
      <c r="AY893" s="12"/>
      <c r="AZ893" s="8"/>
    </row>
    <row r="894" spans="1:52" s="21" customFormat="1" ht="16.5" x14ac:dyDescent="0.25">
      <c r="A894" s="159"/>
      <c r="B894" s="159"/>
      <c r="C894" s="159"/>
      <c r="D894" s="159"/>
      <c r="E894" s="159"/>
      <c r="F894" s="159"/>
      <c r="G894" s="218"/>
      <c r="H894" s="159"/>
      <c r="I894" s="159"/>
      <c r="J894" s="159"/>
      <c r="K894" s="218"/>
      <c r="L894" s="159"/>
      <c r="M894" s="159"/>
      <c r="N894" s="159"/>
      <c r="O894" s="2"/>
      <c r="P894" s="3"/>
      <c r="Q894" s="3"/>
      <c r="R894" s="3"/>
      <c r="S894" s="3"/>
      <c r="T894" s="4"/>
      <c r="U894" s="4"/>
      <c r="V894" s="4"/>
      <c r="W894" s="4"/>
      <c r="X894" s="3"/>
      <c r="Y894" s="4"/>
      <c r="Z894" s="2"/>
      <c r="AA894" s="3"/>
      <c r="AB894" s="5"/>
      <c r="AC894" s="5"/>
      <c r="AD894" s="5"/>
      <c r="AE894" s="5"/>
      <c r="AF894" s="5"/>
      <c r="AG894" s="5"/>
      <c r="AH894" s="6"/>
      <c r="AI894" s="6"/>
      <c r="AJ894" s="7"/>
      <c r="AK894" s="7"/>
      <c r="AL894" s="7"/>
      <c r="AM894" s="7"/>
      <c r="AN894" s="7"/>
      <c r="AO894" s="12"/>
      <c r="AP894" s="12"/>
      <c r="AQ894" s="12"/>
      <c r="AR894" s="12"/>
      <c r="AS894" s="12"/>
      <c r="AT894" s="12"/>
      <c r="AU894" s="12"/>
      <c r="AV894" s="12"/>
      <c r="AW894" s="12"/>
      <c r="AX894" s="12"/>
      <c r="AY894" s="12"/>
      <c r="AZ894" s="8"/>
    </row>
    <row r="895" spans="1:52" s="21" customFormat="1" ht="16.5" x14ac:dyDescent="0.25">
      <c r="A895" s="159"/>
      <c r="B895" s="159"/>
      <c r="C895" s="159"/>
      <c r="D895" s="159"/>
      <c r="E895" s="159"/>
      <c r="F895" s="159"/>
      <c r="G895" s="218"/>
      <c r="H895" s="159"/>
      <c r="I895" s="159"/>
      <c r="J895" s="159"/>
      <c r="K895" s="218"/>
      <c r="L895" s="159"/>
      <c r="M895" s="159"/>
      <c r="N895" s="159"/>
      <c r="O895" s="2"/>
      <c r="P895" s="3"/>
      <c r="Q895" s="3"/>
      <c r="R895" s="3"/>
      <c r="S895" s="3"/>
      <c r="T895" s="4"/>
      <c r="U895" s="4"/>
      <c r="V895" s="4"/>
      <c r="W895" s="4"/>
      <c r="X895" s="3"/>
      <c r="Y895" s="4"/>
      <c r="Z895" s="2"/>
      <c r="AA895" s="3"/>
      <c r="AB895" s="5"/>
      <c r="AC895" s="5"/>
      <c r="AD895" s="5"/>
      <c r="AE895" s="5"/>
      <c r="AF895" s="5"/>
      <c r="AG895" s="5"/>
      <c r="AH895" s="6"/>
      <c r="AI895" s="6"/>
      <c r="AJ895" s="7"/>
      <c r="AK895" s="7"/>
      <c r="AL895" s="7"/>
      <c r="AM895" s="7"/>
      <c r="AN895" s="7"/>
      <c r="AO895" s="12"/>
      <c r="AP895" s="12"/>
      <c r="AQ895" s="12"/>
      <c r="AR895" s="12"/>
      <c r="AS895" s="12"/>
      <c r="AT895" s="12"/>
      <c r="AU895" s="12"/>
      <c r="AV895" s="12"/>
      <c r="AW895" s="12"/>
      <c r="AX895" s="12"/>
      <c r="AY895" s="12"/>
      <c r="AZ895" s="8"/>
    </row>
    <row r="896" spans="1:52" s="21" customFormat="1" ht="16.5" x14ac:dyDescent="0.25">
      <c r="A896" s="159"/>
      <c r="B896" s="159"/>
      <c r="C896" s="159"/>
      <c r="D896" s="159"/>
      <c r="E896" s="159"/>
      <c r="F896" s="159"/>
      <c r="G896" s="218"/>
      <c r="H896" s="159"/>
      <c r="I896" s="159"/>
      <c r="J896" s="159"/>
      <c r="K896" s="218"/>
      <c r="L896" s="159"/>
      <c r="M896" s="159"/>
      <c r="N896" s="159"/>
      <c r="O896" s="2"/>
      <c r="P896" s="3"/>
      <c r="Q896" s="3"/>
      <c r="R896" s="3"/>
      <c r="S896" s="3"/>
      <c r="T896" s="4"/>
      <c r="U896" s="4"/>
      <c r="V896" s="4"/>
      <c r="W896" s="4"/>
      <c r="X896" s="3"/>
      <c r="Y896" s="4"/>
      <c r="Z896" s="2"/>
      <c r="AA896" s="3"/>
      <c r="AB896" s="5"/>
      <c r="AC896" s="5"/>
      <c r="AD896" s="5"/>
      <c r="AE896" s="5"/>
      <c r="AF896" s="5"/>
      <c r="AG896" s="5"/>
      <c r="AH896" s="6"/>
      <c r="AI896" s="6"/>
      <c r="AJ896" s="7"/>
      <c r="AK896" s="7"/>
      <c r="AL896" s="7"/>
      <c r="AM896" s="7"/>
      <c r="AN896" s="7"/>
      <c r="AO896" s="12"/>
      <c r="AP896" s="12"/>
      <c r="AQ896" s="12"/>
      <c r="AR896" s="12"/>
      <c r="AS896" s="12"/>
      <c r="AT896" s="12"/>
      <c r="AU896" s="12"/>
      <c r="AV896" s="12"/>
      <c r="AW896" s="12"/>
      <c r="AX896" s="12"/>
      <c r="AY896" s="12"/>
      <c r="AZ896" s="8"/>
    </row>
    <row r="897" spans="1:52" s="21" customFormat="1" ht="16.5" x14ac:dyDescent="0.25">
      <c r="A897" s="159"/>
      <c r="B897" s="159"/>
      <c r="C897" s="159"/>
      <c r="D897" s="159"/>
      <c r="E897" s="159"/>
      <c r="F897" s="159"/>
      <c r="G897" s="218"/>
      <c r="H897" s="159"/>
      <c r="I897" s="159"/>
      <c r="J897" s="159"/>
      <c r="K897" s="218"/>
      <c r="L897" s="159"/>
      <c r="M897" s="159"/>
      <c r="N897" s="159"/>
      <c r="O897" s="2"/>
      <c r="P897" s="3"/>
      <c r="Q897" s="3"/>
      <c r="R897" s="3"/>
      <c r="S897" s="3"/>
      <c r="T897" s="4"/>
      <c r="U897" s="4"/>
      <c r="V897" s="4"/>
      <c r="W897" s="4"/>
      <c r="X897" s="3"/>
      <c r="Y897" s="4"/>
      <c r="Z897" s="2"/>
      <c r="AA897" s="3"/>
      <c r="AB897" s="5"/>
      <c r="AC897" s="5"/>
      <c r="AD897" s="5"/>
      <c r="AE897" s="5"/>
      <c r="AF897" s="5"/>
      <c r="AG897" s="5"/>
      <c r="AH897" s="6"/>
      <c r="AI897" s="6"/>
      <c r="AJ897" s="7"/>
      <c r="AK897" s="7"/>
      <c r="AL897" s="7"/>
      <c r="AM897" s="7"/>
      <c r="AN897" s="7"/>
      <c r="AO897" s="12"/>
      <c r="AP897" s="12"/>
      <c r="AQ897" s="12"/>
      <c r="AR897" s="12"/>
      <c r="AS897" s="12"/>
      <c r="AT897" s="12"/>
      <c r="AU897" s="12"/>
      <c r="AV897" s="12"/>
      <c r="AW897" s="12"/>
      <c r="AX897" s="12"/>
      <c r="AY897" s="12"/>
      <c r="AZ897" s="8"/>
    </row>
    <row r="898" spans="1:52" s="21" customFormat="1" ht="16.5" x14ac:dyDescent="0.25">
      <c r="A898" s="159"/>
      <c r="B898" s="159"/>
      <c r="C898" s="159"/>
      <c r="D898" s="159"/>
      <c r="E898" s="159"/>
      <c r="F898" s="159"/>
      <c r="G898" s="218"/>
      <c r="H898" s="159"/>
      <c r="I898" s="159"/>
      <c r="J898" s="159"/>
      <c r="K898" s="218"/>
      <c r="L898" s="159"/>
      <c r="M898" s="159"/>
      <c r="N898" s="159"/>
      <c r="O898" s="2"/>
      <c r="P898" s="3"/>
      <c r="Q898" s="3"/>
      <c r="R898" s="3"/>
      <c r="S898" s="3"/>
      <c r="T898" s="4"/>
      <c r="U898" s="4"/>
      <c r="V898" s="4"/>
      <c r="W898" s="4"/>
      <c r="X898" s="3"/>
      <c r="Y898" s="4"/>
      <c r="Z898" s="2"/>
      <c r="AA898" s="3"/>
      <c r="AB898" s="5"/>
      <c r="AC898" s="5"/>
      <c r="AD898" s="5"/>
      <c r="AE898" s="5"/>
      <c r="AF898" s="5"/>
      <c r="AG898" s="5"/>
      <c r="AH898" s="6"/>
      <c r="AI898" s="6"/>
      <c r="AJ898" s="7"/>
      <c r="AK898" s="7"/>
      <c r="AL898" s="7"/>
      <c r="AM898" s="7"/>
      <c r="AN898" s="7"/>
      <c r="AO898" s="12"/>
      <c r="AP898" s="12"/>
      <c r="AQ898" s="12"/>
      <c r="AR898" s="12"/>
      <c r="AS898" s="12"/>
      <c r="AT898" s="12"/>
      <c r="AU898" s="12"/>
      <c r="AV898" s="12"/>
      <c r="AW898" s="12"/>
      <c r="AX898" s="12"/>
      <c r="AY898" s="12"/>
      <c r="AZ898" s="8"/>
    </row>
    <row r="899" spans="1:52" s="21" customFormat="1" ht="16.5" x14ac:dyDescent="0.25">
      <c r="A899" s="159"/>
      <c r="B899" s="159"/>
      <c r="C899" s="159"/>
      <c r="D899" s="159"/>
      <c r="E899" s="159"/>
      <c r="F899" s="159"/>
      <c r="G899" s="218"/>
      <c r="H899" s="159"/>
      <c r="I899" s="159"/>
      <c r="J899" s="159"/>
      <c r="K899" s="218"/>
      <c r="L899" s="159"/>
      <c r="M899" s="159"/>
      <c r="N899" s="159"/>
      <c r="O899" s="2"/>
      <c r="P899" s="3"/>
      <c r="Q899" s="3"/>
      <c r="R899" s="3"/>
      <c r="S899" s="3"/>
      <c r="T899" s="4"/>
      <c r="U899" s="4"/>
      <c r="V899" s="4"/>
      <c r="W899" s="4"/>
      <c r="X899" s="3"/>
      <c r="Y899" s="4"/>
      <c r="Z899" s="2"/>
      <c r="AA899" s="3"/>
      <c r="AB899" s="5"/>
      <c r="AC899" s="5"/>
      <c r="AD899" s="5"/>
      <c r="AE899" s="5"/>
      <c r="AF899" s="5"/>
      <c r="AG899" s="5"/>
      <c r="AH899" s="6"/>
      <c r="AI899" s="6"/>
      <c r="AJ899" s="7"/>
      <c r="AK899" s="7"/>
      <c r="AL899" s="7"/>
      <c r="AM899" s="7"/>
      <c r="AN899" s="7"/>
      <c r="AO899" s="12"/>
      <c r="AP899" s="12"/>
      <c r="AQ899" s="12"/>
      <c r="AR899" s="12"/>
      <c r="AS899" s="12"/>
      <c r="AT899" s="12"/>
      <c r="AU899" s="12"/>
      <c r="AV899" s="12"/>
      <c r="AW899" s="12"/>
      <c r="AX899" s="12"/>
      <c r="AY899" s="12"/>
      <c r="AZ899" s="8"/>
    </row>
    <row r="900" spans="1:52" s="21" customFormat="1" ht="16.5" x14ac:dyDescent="0.25">
      <c r="A900" s="159"/>
      <c r="B900" s="159"/>
      <c r="C900" s="159"/>
      <c r="D900" s="159"/>
      <c r="E900" s="159"/>
      <c r="F900" s="159"/>
      <c r="G900" s="218"/>
      <c r="H900" s="159"/>
      <c r="I900" s="159"/>
      <c r="J900" s="159"/>
      <c r="K900" s="218"/>
      <c r="L900" s="159"/>
      <c r="M900" s="159"/>
      <c r="N900" s="159"/>
      <c r="O900" s="2"/>
      <c r="P900" s="3"/>
      <c r="Q900" s="3"/>
      <c r="R900" s="3"/>
      <c r="S900" s="3"/>
      <c r="T900" s="4"/>
      <c r="U900" s="4"/>
      <c r="V900" s="4"/>
      <c r="W900" s="4"/>
      <c r="X900" s="3"/>
      <c r="Y900" s="235"/>
      <c r="Z900" s="2"/>
      <c r="AA900" s="235"/>
      <c r="AB900" s="5"/>
      <c r="AC900" s="5"/>
      <c r="AD900" s="5"/>
      <c r="AE900" s="5"/>
      <c r="AF900" s="5"/>
      <c r="AG900" s="5"/>
      <c r="AH900" s="6"/>
      <c r="AI900" s="6"/>
      <c r="AJ900" s="7"/>
      <c r="AK900" s="7"/>
      <c r="AL900" s="7"/>
      <c r="AM900" s="7"/>
      <c r="AN900" s="7"/>
      <c r="AO900" s="12"/>
      <c r="AP900" s="12"/>
      <c r="AQ900" s="12"/>
      <c r="AR900" s="12"/>
      <c r="AS900" s="12"/>
      <c r="AT900" s="12"/>
      <c r="AU900" s="12"/>
      <c r="AV900" s="12"/>
      <c r="AW900" s="12"/>
      <c r="AX900" s="12"/>
      <c r="AY900" s="12"/>
      <c r="AZ900" s="8"/>
    </row>
    <row r="901" spans="1:52" s="21" customFormat="1" ht="16.5" x14ac:dyDescent="0.25">
      <c r="A901" s="159"/>
      <c r="B901" s="159"/>
      <c r="C901" s="159"/>
      <c r="D901" s="159"/>
      <c r="E901" s="159"/>
      <c r="F901" s="159"/>
      <c r="G901" s="218"/>
      <c r="H901" s="159"/>
      <c r="I901" s="159"/>
      <c r="J901" s="159"/>
      <c r="K901" s="218"/>
      <c r="L901" s="159"/>
      <c r="M901" s="159"/>
      <c r="N901" s="159"/>
      <c r="O901" s="2"/>
      <c r="P901" s="3"/>
      <c r="Q901" s="3"/>
      <c r="R901" s="3"/>
      <c r="S901" s="3"/>
      <c r="T901" s="4"/>
      <c r="U901" s="4"/>
      <c r="V901" s="4"/>
      <c r="W901" s="4"/>
      <c r="X901" s="3"/>
      <c r="Y901" s="4"/>
      <c r="Z901" s="2"/>
      <c r="AA901" s="3"/>
      <c r="AB901" s="5"/>
      <c r="AC901" s="5"/>
      <c r="AD901" s="5"/>
      <c r="AE901" s="5"/>
      <c r="AF901" s="5"/>
      <c r="AG901" s="5"/>
      <c r="AH901" s="6"/>
      <c r="AI901" s="6"/>
      <c r="AJ901" s="7"/>
      <c r="AK901" s="7"/>
      <c r="AL901" s="7"/>
      <c r="AM901" s="7"/>
      <c r="AN901" s="7"/>
      <c r="AO901" s="12"/>
      <c r="AP901" s="12"/>
      <c r="AQ901" s="12"/>
      <c r="AR901" s="12"/>
      <c r="AS901" s="12"/>
      <c r="AT901" s="12"/>
      <c r="AU901" s="12"/>
      <c r="AV901" s="12"/>
      <c r="AW901" s="12"/>
      <c r="AX901" s="12"/>
      <c r="AY901" s="12"/>
      <c r="AZ901" s="8"/>
    </row>
    <row r="902" spans="1:52" s="21" customFormat="1" ht="16.5" x14ac:dyDescent="0.25">
      <c r="A902" s="159"/>
      <c r="B902" s="159"/>
      <c r="C902" s="159"/>
      <c r="D902" s="159"/>
      <c r="E902" s="159"/>
      <c r="F902" s="159"/>
      <c r="G902" s="218"/>
      <c r="H902" s="159"/>
      <c r="I902" s="159"/>
      <c r="J902" s="159"/>
      <c r="K902" s="218"/>
      <c r="L902" s="159"/>
      <c r="M902" s="159"/>
      <c r="N902" s="159"/>
      <c r="O902" s="2"/>
      <c r="P902" s="3"/>
      <c r="Q902" s="3"/>
      <c r="R902" s="3"/>
      <c r="S902" s="3"/>
      <c r="T902" s="4"/>
      <c r="U902" s="4"/>
      <c r="V902" s="4"/>
      <c r="W902" s="4"/>
      <c r="X902" s="3"/>
      <c r="Y902" s="4"/>
      <c r="Z902" s="2"/>
      <c r="AA902" s="3"/>
      <c r="AB902" s="5"/>
      <c r="AC902" s="5"/>
      <c r="AD902" s="5"/>
      <c r="AE902" s="5"/>
      <c r="AF902" s="5"/>
      <c r="AG902" s="5"/>
      <c r="AH902" s="6"/>
      <c r="AI902" s="6"/>
      <c r="AJ902" s="7"/>
      <c r="AK902" s="7"/>
      <c r="AL902" s="7"/>
      <c r="AM902" s="7"/>
      <c r="AN902" s="7"/>
      <c r="AO902" s="12"/>
      <c r="AP902" s="12"/>
      <c r="AQ902" s="12"/>
      <c r="AR902" s="12"/>
      <c r="AS902" s="12"/>
      <c r="AT902" s="12"/>
      <c r="AU902" s="12"/>
      <c r="AV902" s="12"/>
      <c r="AW902" s="12"/>
      <c r="AX902" s="12"/>
      <c r="AY902" s="12"/>
      <c r="AZ902" s="8"/>
    </row>
    <row r="903" spans="1:52" s="21" customFormat="1" ht="16.5" x14ac:dyDescent="0.25">
      <c r="A903" s="159"/>
      <c r="B903" s="159"/>
      <c r="C903" s="159"/>
      <c r="D903" s="159"/>
      <c r="E903" s="159"/>
      <c r="F903" s="159"/>
      <c r="G903" s="218"/>
      <c r="H903" s="159"/>
      <c r="I903" s="159"/>
      <c r="J903" s="159"/>
      <c r="K903" s="218"/>
      <c r="L903" s="159"/>
      <c r="M903" s="159"/>
      <c r="N903" s="159"/>
      <c r="O903" s="2"/>
      <c r="P903" s="3"/>
      <c r="Q903" s="3"/>
      <c r="R903" s="3"/>
      <c r="S903" s="3"/>
      <c r="T903" s="4"/>
      <c r="U903" s="4"/>
      <c r="V903" s="4"/>
      <c r="W903" s="4"/>
      <c r="X903" s="3"/>
      <c r="Y903" s="4"/>
      <c r="Z903" s="2"/>
      <c r="AA903" s="3"/>
      <c r="AB903" s="5"/>
      <c r="AC903" s="5"/>
      <c r="AD903" s="5"/>
      <c r="AE903" s="5"/>
      <c r="AF903" s="5"/>
      <c r="AG903" s="5"/>
      <c r="AH903" s="6"/>
      <c r="AI903" s="6"/>
      <c r="AJ903" s="7"/>
      <c r="AK903" s="7"/>
      <c r="AL903" s="7"/>
      <c r="AM903" s="7"/>
      <c r="AN903" s="7"/>
      <c r="AO903" s="12"/>
      <c r="AP903" s="12"/>
      <c r="AQ903" s="12"/>
      <c r="AR903" s="12"/>
      <c r="AS903" s="12"/>
      <c r="AT903" s="12"/>
      <c r="AU903" s="12"/>
      <c r="AV903" s="12"/>
      <c r="AW903" s="12"/>
      <c r="AX903" s="12"/>
      <c r="AY903" s="12"/>
      <c r="AZ903" s="8"/>
    </row>
    <row r="904" spans="1:52" s="21" customFormat="1" ht="16.5" x14ac:dyDescent="0.25">
      <c r="A904" s="159"/>
      <c r="B904" s="159"/>
      <c r="C904" s="159"/>
      <c r="D904" s="159"/>
      <c r="E904" s="159"/>
      <c r="F904" s="159"/>
      <c r="G904" s="218"/>
      <c r="H904" s="159"/>
      <c r="I904" s="159"/>
      <c r="J904" s="159"/>
      <c r="K904" s="218"/>
      <c r="L904" s="159"/>
      <c r="M904" s="159"/>
      <c r="N904" s="159"/>
      <c r="O904" s="2"/>
      <c r="P904" s="3"/>
      <c r="Q904" s="3"/>
      <c r="R904" s="3"/>
      <c r="S904" s="3"/>
      <c r="T904" s="4"/>
      <c r="U904" s="4"/>
      <c r="V904" s="4"/>
      <c r="W904" s="4"/>
      <c r="X904" s="3"/>
      <c r="Y904" s="4"/>
      <c r="Z904" s="2"/>
      <c r="AA904" s="3"/>
      <c r="AB904" s="5"/>
      <c r="AC904" s="5"/>
      <c r="AD904" s="5"/>
      <c r="AE904" s="5"/>
      <c r="AF904" s="5"/>
      <c r="AG904" s="5"/>
      <c r="AH904" s="6"/>
      <c r="AI904" s="6"/>
      <c r="AJ904" s="7"/>
      <c r="AK904" s="7"/>
      <c r="AL904" s="7"/>
      <c r="AM904" s="7"/>
      <c r="AN904" s="7"/>
      <c r="AO904" s="12"/>
      <c r="AP904" s="12"/>
      <c r="AQ904" s="12"/>
      <c r="AR904" s="12"/>
      <c r="AS904" s="12"/>
      <c r="AT904" s="12"/>
      <c r="AU904" s="12"/>
      <c r="AV904" s="12"/>
      <c r="AW904" s="12"/>
      <c r="AX904" s="12"/>
      <c r="AY904" s="12"/>
      <c r="AZ904" s="8"/>
    </row>
    <row r="905" spans="1:52" s="21" customFormat="1" ht="16.5" x14ac:dyDescent="0.25">
      <c r="A905" s="159"/>
      <c r="B905" s="159"/>
      <c r="C905" s="159"/>
      <c r="D905" s="159"/>
      <c r="E905" s="159"/>
      <c r="F905" s="159"/>
      <c r="G905" s="218"/>
      <c r="H905" s="159"/>
      <c r="I905" s="159"/>
      <c r="J905" s="159"/>
      <c r="K905" s="218"/>
      <c r="L905" s="159"/>
      <c r="M905" s="159"/>
      <c r="N905" s="159"/>
      <c r="O905" s="2"/>
      <c r="P905" s="3"/>
      <c r="Q905" s="3"/>
      <c r="R905" s="3"/>
      <c r="S905" s="3"/>
      <c r="T905" s="4"/>
      <c r="U905" s="4"/>
      <c r="V905" s="4"/>
      <c r="W905" s="4"/>
      <c r="X905" s="3"/>
      <c r="Y905" s="4"/>
      <c r="Z905" s="2"/>
      <c r="AA905" s="3"/>
      <c r="AB905" s="5"/>
      <c r="AC905" s="5"/>
      <c r="AD905" s="5"/>
      <c r="AE905" s="5"/>
      <c r="AF905" s="5"/>
      <c r="AG905" s="5"/>
      <c r="AH905" s="6"/>
      <c r="AI905" s="6"/>
      <c r="AJ905" s="7"/>
      <c r="AK905" s="7"/>
      <c r="AL905" s="7"/>
      <c r="AM905" s="7"/>
      <c r="AN905" s="7"/>
      <c r="AO905" s="12"/>
      <c r="AP905" s="12"/>
      <c r="AQ905" s="12"/>
      <c r="AR905" s="12"/>
      <c r="AS905" s="12"/>
      <c r="AT905" s="12"/>
      <c r="AU905" s="12"/>
      <c r="AV905" s="12"/>
      <c r="AW905" s="12"/>
      <c r="AX905" s="12"/>
      <c r="AY905" s="12"/>
      <c r="AZ905" s="8"/>
    </row>
    <row r="906" spans="1:52" s="21" customFormat="1" ht="16.5" x14ac:dyDescent="0.25">
      <c r="A906" s="159"/>
      <c r="B906" s="159"/>
      <c r="C906" s="159"/>
      <c r="D906" s="159"/>
      <c r="E906" s="159"/>
      <c r="F906" s="159"/>
      <c r="G906" s="218"/>
      <c r="H906" s="159"/>
      <c r="I906" s="159"/>
      <c r="J906" s="159"/>
      <c r="K906" s="218"/>
      <c r="L906" s="159"/>
      <c r="M906" s="159"/>
      <c r="N906" s="159"/>
      <c r="O906" s="2"/>
      <c r="P906" s="3"/>
      <c r="Q906" s="3"/>
      <c r="R906" s="3"/>
      <c r="S906" s="3"/>
      <c r="T906" s="4"/>
      <c r="U906" s="4"/>
      <c r="V906" s="4"/>
      <c r="W906" s="4"/>
      <c r="X906" s="3"/>
      <c r="Y906" s="4"/>
      <c r="Z906" s="2"/>
      <c r="AA906" s="3"/>
      <c r="AB906" s="5"/>
      <c r="AC906" s="5"/>
      <c r="AD906" s="5"/>
      <c r="AE906" s="5"/>
      <c r="AF906" s="5"/>
      <c r="AG906" s="5"/>
      <c r="AH906" s="6"/>
      <c r="AI906" s="6"/>
      <c r="AJ906" s="7"/>
      <c r="AK906" s="7"/>
      <c r="AL906" s="7"/>
      <c r="AM906" s="7"/>
      <c r="AN906" s="7"/>
      <c r="AO906" s="12"/>
      <c r="AP906" s="12"/>
      <c r="AQ906" s="12"/>
      <c r="AR906" s="12"/>
      <c r="AS906" s="12"/>
      <c r="AT906" s="12"/>
      <c r="AU906" s="12"/>
      <c r="AV906" s="12"/>
      <c r="AW906" s="12"/>
      <c r="AX906" s="12"/>
      <c r="AY906" s="12"/>
      <c r="AZ906" s="8"/>
    </row>
    <row r="907" spans="1:52" s="21" customFormat="1" ht="16.5" x14ac:dyDescent="0.25">
      <c r="A907" s="159"/>
      <c r="B907" s="159"/>
      <c r="C907" s="159"/>
      <c r="D907" s="159"/>
      <c r="E907" s="159"/>
      <c r="F907" s="159"/>
      <c r="G907" s="218"/>
      <c r="H907" s="159"/>
      <c r="I907" s="159"/>
      <c r="J907" s="159"/>
      <c r="K907" s="218"/>
      <c r="L907" s="159"/>
      <c r="M907" s="159"/>
      <c r="N907" s="159"/>
      <c r="O907" s="2"/>
      <c r="P907" s="3"/>
      <c r="Q907" s="3"/>
      <c r="R907" s="3"/>
      <c r="S907" s="3"/>
      <c r="T907" s="4"/>
      <c r="U907" s="4"/>
      <c r="V907" s="4"/>
      <c r="W907" s="4"/>
      <c r="X907" s="3"/>
      <c r="Y907" s="4"/>
      <c r="Z907" s="2"/>
      <c r="AA907" s="3"/>
      <c r="AB907" s="5"/>
      <c r="AC907" s="5"/>
      <c r="AD907" s="5"/>
      <c r="AE907" s="5"/>
      <c r="AF907" s="5"/>
      <c r="AG907" s="5"/>
      <c r="AH907" s="6"/>
      <c r="AI907" s="6"/>
      <c r="AJ907" s="7"/>
      <c r="AK907" s="7"/>
      <c r="AL907" s="7"/>
      <c r="AM907" s="7"/>
      <c r="AN907" s="7"/>
      <c r="AO907" s="12"/>
      <c r="AP907" s="12"/>
      <c r="AQ907" s="12"/>
      <c r="AR907" s="12"/>
      <c r="AS907" s="12"/>
      <c r="AT907" s="12"/>
      <c r="AU907" s="12"/>
      <c r="AV907" s="12"/>
      <c r="AW907" s="12"/>
      <c r="AX907" s="12"/>
      <c r="AY907" s="12"/>
      <c r="AZ907" s="8"/>
    </row>
    <row r="908" spans="1:52" s="21" customFormat="1" ht="16.5" x14ac:dyDescent="0.25">
      <c r="A908" s="159"/>
      <c r="B908" s="159"/>
      <c r="C908" s="159"/>
      <c r="D908" s="159"/>
      <c r="E908" s="159"/>
      <c r="F908" s="159"/>
      <c r="G908" s="218"/>
      <c r="H908" s="159"/>
      <c r="I908" s="159"/>
      <c r="J908" s="159"/>
      <c r="K908" s="218"/>
      <c r="L908" s="159"/>
      <c r="M908" s="159"/>
      <c r="N908" s="159"/>
      <c r="O908" s="2"/>
      <c r="P908" s="3"/>
      <c r="Q908" s="3"/>
      <c r="R908" s="3"/>
      <c r="S908" s="3"/>
      <c r="T908" s="4"/>
      <c r="U908" s="4"/>
      <c r="V908" s="4"/>
      <c r="W908" s="4"/>
      <c r="X908" s="3"/>
      <c r="Y908" s="4"/>
      <c r="Z908" s="2"/>
      <c r="AA908" s="3"/>
      <c r="AB908" s="5"/>
      <c r="AC908" s="5"/>
      <c r="AD908" s="5"/>
      <c r="AE908" s="5"/>
      <c r="AF908" s="5"/>
      <c r="AG908" s="5"/>
      <c r="AH908" s="6"/>
      <c r="AI908" s="6"/>
      <c r="AJ908" s="7"/>
      <c r="AK908" s="7"/>
      <c r="AL908" s="7"/>
      <c r="AM908" s="7"/>
      <c r="AN908" s="7"/>
      <c r="AO908" s="12"/>
      <c r="AP908" s="12"/>
      <c r="AQ908" s="12"/>
      <c r="AR908" s="12"/>
      <c r="AS908" s="12"/>
      <c r="AT908" s="12"/>
      <c r="AU908" s="12"/>
      <c r="AV908" s="12"/>
      <c r="AW908" s="12"/>
      <c r="AX908" s="12"/>
      <c r="AY908" s="12"/>
      <c r="AZ908" s="8"/>
    </row>
    <row r="909" spans="1:52" s="21" customFormat="1" ht="16.5" x14ac:dyDescent="0.25">
      <c r="A909" s="159"/>
      <c r="B909" s="159"/>
      <c r="C909" s="159"/>
      <c r="D909" s="159"/>
      <c r="E909" s="159"/>
      <c r="F909" s="159"/>
      <c r="G909" s="218"/>
      <c r="H909" s="159"/>
      <c r="I909" s="159"/>
      <c r="J909" s="159"/>
      <c r="K909" s="218"/>
      <c r="L909" s="159"/>
      <c r="M909" s="159"/>
      <c r="N909" s="159"/>
      <c r="O909" s="2"/>
      <c r="P909" s="3"/>
      <c r="Q909" s="3"/>
      <c r="R909" s="3"/>
      <c r="S909" s="3"/>
      <c r="T909" s="4"/>
      <c r="U909" s="4"/>
      <c r="V909" s="4"/>
      <c r="W909" s="4"/>
      <c r="X909" s="3"/>
      <c r="Y909" s="4"/>
      <c r="Z909" s="2"/>
      <c r="AA909" s="3"/>
      <c r="AB909" s="5"/>
      <c r="AC909" s="5"/>
      <c r="AD909" s="5"/>
      <c r="AE909" s="5"/>
      <c r="AF909" s="5"/>
      <c r="AG909" s="5"/>
      <c r="AH909" s="6"/>
      <c r="AI909" s="6"/>
      <c r="AJ909" s="7"/>
      <c r="AK909" s="7"/>
      <c r="AL909" s="7"/>
      <c r="AM909" s="7"/>
      <c r="AN909" s="7"/>
      <c r="AO909" s="12"/>
      <c r="AP909" s="12"/>
      <c r="AQ909" s="12"/>
      <c r="AR909" s="12"/>
      <c r="AS909" s="12"/>
      <c r="AT909" s="12"/>
      <c r="AU909" s="12"/>
      <c r="AV909" s="12"/>
      <c r="AW909" s="12"/>
      <c r="AX909" s="12"/>
      <c r="AY909" s="12"/>
      <c r="AZ909" s="8"/>
    </row>
    <row r="910" spans="1:52" s="21" customFormat="1" ht="16.5" x14ac:dyDescent="0.25">
      <c r="A910" s="159"/>
      <c r="B910" s="159"/>
      <c r="C910" s="159"/>
      <c r="D910" s="159"/>
      <c r="E910" s="159"/>
      <c r="F910" s="159"/>
      <c r="G910" s="218"/>
      <c r="H910" s="159"/>
      <c r="I910" s="159"/>
      <c r="J910" s="159"/>
      <c r="K910" s="218"/>
      <c r="L910" s="159"/>
      <c r="M910" s="159"/>
      <c r="N910" s="159"/>
      <c r="O910" s="2"/>
      <c r="P910" s="3"/>
      <c r="Q910" s="3"/>
      <c r="R910" s="3"/>
      <c r="S910" s="3"/>
      <c r="T910" s="4"/>
      <c r="U910" s="4"/>
      <c r="V910" s="4"/>
      <c r="W910" s="4"/>
      <c r="X910" s="3"/>
      <c r="Y910" s="4"/>
      <c r="Z910" s="2"/>
      <c r="AA910" s="3"/>
      <c r="AB910" s="5"/>
      <c r="AC910" s="5"/>
      <c r="AD910" s="5"/>
      <c r="AE910" s="5"/>
      <c r="AF910" s="5"/>
      <c r="AG910" s="5"/>
      <c r="AH910" s="6"/>
      <c r="AI910" s="6"/>
      <c r="AJ910" s="7"/>
      <c r="AK910" s="7"/>
      <c r="AL910" s="7"/>
      <c r="AM910" s="7"/>
      <c r="AN910" s="7"/>
      <c r="AO910" s="12"/>
      <c r="AP910" s="12"/>
      <c r="AQ910" s="12"/>
      <c r="AR910" s="12"/>
      <c r="AS910" s="12"/>
      <c r="AT910" s="12"/>
      <c r="AU910" s="12"/>
      <c r="AV910" s="12"/>
      <c r="AW910" s="12"/>
      <c r="AX910" s="12"/>
      <c r="AY910" s="12"/>
      <c r="AZ910" s="8"/>
    </row>
    <row r="911" spans="1:52" s="21" customFormat="1" ht="16.5" x14ac:dyDescent="0.25">
      <c r="A911" s="159"/>
      <c r="B911" s="159"/>
      <c r="C911" s="159"/>
      <c r="D911" s="159"/>
      <c r="E911" s="159"/>
      <c r="F911" s="159"/>
      <c r="G911" s="218"/>
      <c r="H911" s="159"/>
      <c r="I911" s="159"/>
      <c r="J911" s="159"/>
      <c r="K911" s="218"/>
      <c r="L911" s="159"/>
      <c r="M911" s="159"/>
      <c r="N911" s="159"/>
      <c r="O911" s="2"/>
      <c r="P911" s="3"/>
      <c r="Q911" s="3"/>
      <c r="R911" s="3"/>
      <c r="S911" s="3"/>
      <c r="T911" s="4"/>
      <c r="U911" s="4"/>
      <c r="V911" s="4"/>
      <c r="W911" s="4"/>
      <c r="X911" s="3"/>
      <c r="Y911" s="4"/>
      <c r="Z911" s="2"/>
      <c r="AA911" s="3"/>
      <c r="AB911" s="5"/>
      <c r="AC911" s="5"/>
      <c r="AD911" s="5"/>
      <c r="AE911" s="5"/>
      <c r="AF911" s="5"/>
      <c r="AG911" s="5"/>
      <c r="AH911" s="6"/>
      <c r="AI911" s="6"/>
      <c r="AJ911" s="7"/>
      <c r="AK911" s="7"/>
      <c r="AL911" s="7"/>
      <c r="AM911" s="7"/>
      <c r="AN911" s="7"/>
      <c r="AO911" s="12"/>
      <c r="AP911" s="12"/>
      <c r="AQ911" s="12"/>
      <c r="AR911" s="12"/>
      <c r="AS911" s="12"/>
      <c r="AT911" s="12"/>
      <c r="AU911" s="12"/>
      <c r="AV911" s="12"/>
      <c r="AW911" s="12"/>
      <c r="AX911" s="12"/>
      <c r="AY911" s="12"/>
      <c r="AZ911" s="8"/>
    </row>
    <row r="912" spans="1:52" s="21" customFormat="1" ht="16.5" x14ac:dyDescent="0.25">
      <c r="A912" s="159"/>
      <c r="B912" s="159"/>
      <c r="C912" s="159"/>
      <c r="D912" s="159"/>
      <c r="E912" s="159"/>
      <c r="F912" s="159"/>
      <c r="G912" s="218"/>
      <c r="H912" s="159"/>
      <c r="I912" s="159"/>
      <c r="J912" s="159"/>
      <c r="K912" s="218"/>
      <c r="L912" s="159"/>
      <c r="M912" s="159"/>
      <c r="N912" s="159"/>
      <c r="O912" s="2"/>
      <c r="P912" s="3"/>
      <c r="Q912" s="3"/>
      <c r="R912" s="3"/>
      <c r="S912" s="3"/>
      <c r="T912" s="4"/>
      <c r="U912" s="4"/>
      <c r="V912" s="4"/>
      <c r="W912" s="4"/>
      <c r="X912" s="3"/>
      <c r="Y912" s="4"/>
      <c r="Z912" s="2"/>
      <c r="AA912" s="3"/>
      <c r="AB912" s="5"/>
      <c r="AC912" s="5"/>
      <c r="AD912" s="5"/>
      <c r="AE912" s="5"/>
      <c r="AF912" s="5"/>
      <c r="AG912" s="5"/>
      <c r="AH912" s="6"/>
      <c r="AI912" s="6"/>
      <c r="AJ912" s="7"/>
      <c r="AK912" s="7"/>
      <c r="AL912" s="7"/>
      <c r="AM912" s="7"/>
      <c r="AN912" s="7"/>
      <c r="AO912" s="12"/>
      <c r="AP912" s="12"/>
      <c r="AQ912" s="12"/>
      <c r="AR912" s="12"/>
      <c r="AS912" s="12"/>
      <c r="AT912" s="12"/>
      <c r="AU912" s="12"/>
      <c r="AV912" s="12"/>
      <c r="AW912" s="12"/>
      <c r="AX912" s="12"/>
      <c r="AY912" s="12"/>
      <c r="AZ912" s="8"/>
    </row>
    <row r="913" spans="1:52" s="21" customFormat="1" ht="16.5" x14ac:dyDescent="0.25">
      <c r="A913" s="159"/>
      <c r="B913" s="159"/>
      <c r="C913" s="159"/>
      <c r="D913" s="159"/>
      <c r="E913" s="159"/>
      <c r="F913" s="159"/>
      <c r="G913" s="218"/>
      <c r="H913" s="159"/>
      <c r="I913" s="159"/>
      <c r="J913" s="159"/>
      <c r="K913" s="218"/>
      <c r="L913" s="159"/>
      <c r="M913" s="159"/>
      <c r="N913" s="159"/>
      <c r="O913" s="2"/>
      <c r="P913" s="3"/>
      <c r="Q913" s="3"/>
      <c r="R913" s="3"/>
      <c r="S913" s="3"/>
      <c r="T913" s="4"/>
      <c r="U913" s="4"/>
      <c r="V913" s="4"/>
      <c r="W913" s="4"/>
      <c r="X913" s="3"/>
      <c r="Y913" s="4"/>
      <c r="Z913" s="2"/>
      <c r="AA913" s="3"/>
      <c r="AB913" s="5"/>
      <c r="AC913" s="5"/>
      <c r="AD913" s="5"/>
      <c r="AE913" s="5"/>
      <c r="AF913" s="5"/>
      <c r="AG913" s="5"/>
      <c r="AH913" s="6"/>
      <c r="AI913" s="6"/>
      <c r="AJ913" s="7"/>
      <c r="AK913" s="7"/>
      <c r="AL913" s="7"/>
      <c r="AM913" s="7"/>
      <c r="AN913" s="7"/>
      <c r="AO913" s="12"/>
      <c r="AP913" s="12"/>
      <c r="AQ913" s="12"/>
      <c r="AR913" s="12"/>
      <c r="AS913" s="12"/>
      <c r="AT913" s="12"/>
      <c r="AU913" s="12"/>
      <c r="AV913" s="12"/>
      <c r="AW913" s="12"/>
      <c r="AX913" s="12"/>
      <c r="AY913" s="12"/>
      <c r="AZ913" s="8"/>
    </row>
    <row r="914" spans="1:52" s="21" customFormat="1" ht="16.5" x14ac:dyDescent="0.25">
      <c r="A914" s="159"/>
      <c r="B914" s="159"/>
      <c r="C914" s="159"/>
      <c r="D914" s="159"/>
      <c r="E914" s="159"/>
      <c r="F914" s="159"/>
      <c r="G914" s="218"/>
      <c r="H914" s="159"/>
      <c r="I914" s="159"/>
      <c r="J914" s="159"/>
      <c r="K914" s="218"/>
      <c r="L914" s="159"/>
      <c r="M914" s="159"/>
      <c r="N914" s="159"/>
      <c r="O914" s="2"/>
      <c r="P914" s="3"/>
      <c r="Q914" s="3"/>
      <c r="R914" s="3"/>
      <c r="S914" s="3"/>
      <c r="T914" s="4"/>
      <c r="U914" s="4"/>
      <c r="V914" s="4"/>
      <c r="W914" s="4"/>
      <c r="X914" s="3"/>
      <c r="Y914" s="4"/>
      <c r="Z914" s="2"/>
      <c r="AA914" s="3"/>
      <c r="AB914" s="5"/>
      <c r="AC914" s="5"/>
      <c r="AD914" s="5"/>
      <c r="AE914" s="5"/>
      <c r="AF914" s="5"/>
      <c r="AG914" s="5"/>
      <c r="AH914" s="6"/>
      <c r="AI914" s="6"/>
      <c r="AJ914" s="7"/>
      <c r="AK914" s="7"/>
      <c r="AL914" s="7"/>
      <c r="AM914" s="7"/>
      <c r="AN914" s="7"/>
      <c r="AO914" s="12"/>
      <c r="AP914" s="12"/>
      <c r="AQ914" s="12"/>
      <c r="AR914" s="12"/>
      <c r="AS914" s="12"/>
      <c r="AT914" s="12"/>
      <c r="AU914" s="12"/>
      <c r="AV914" s="12"/>
      <c r="AW914" s="12"/>
      <c r="AX914" s="12"/>
      <c r="AY914" s="12"/>
      <c r="AZ914" s="8"/>
    </row>
    <row r="915" spans="1:52" s="21" customFormat="1" ht="16.5" x14ac:dyDescent="0.25">
      <c r="A915" s="159"/>
      <c r="B915" s="159"/>
      <c r="C915" s="159"/>
      <c r="D915" s="159"/>
      <c r="E915" s="159"/>
      <c r="F915" s="159"/>
      <c r="G915" s="218"/>
      <c r="H915" s="159"/>
      <c r="I915" s="159"/>
      <c r="J915" s="159"/>
      <c r="K915" s="218"/>
      <c r="L915" s="159"/>
      <c r="M915" s="159"/>
      <c r="N915" s="159"/>
      <c r="O915" s="2"/>
      <c r="P915" s="3"/>
      <c r="Q915" s="3"/>
      <c r="R915" s="3"/>
      <c r="S915" s="3"/>
      <c r="T915" s="4"/>
      <c r="U915" s="4"/>
      <c r="V915" s="4"/>
      <c r="W915" s="4"/>
      <c r="X915" s="3"/>
      <c r="Y915" s="4"/>
      <c r="Z915" s="2"/>
      <c r="AA915" s="3"/>
      <c r="AB915" s="5"/>
      <c r="AC915" s="5"/>
      <c r="AD915" s="5"/>
      <c r="AE915" s="5"/>
      <c r="AF915" s="5"/>
      <c r="AG915" s="5"/>
      <c r="AH915" s="6"/>
      <c r="AI915" s="6"/>
      <c r="AJ915" s="7"/>
      <c r="AK915" s="7"/>
      <c r="AL915" s="7"/>
      <c r="AM915" s="7"/>
      <c r="AN915" s="7"/>
      <c r="AO915" s="12"/>
      <c r="AP915" s="12"/>
      <c r="AQ915" s="12"/>
      <c r="AR915" s="12"/>
      <c r="AS915" s="12"/>
      <c r="AT915" s="12"/>
      <c r="AU915" s="12"/>
      <c r="AV915" s="12"/>
      <c r="AW915" s="12"/>
      <c r="AX915" s="12"/>
      <c r="AY915" s="12"/>
      <c r="AZ915" s="8"/>
    </row>
    <row r="916" spans="1:52" s="21" customFormat="1" ht="16.5" x14ac:dyDescent="0.25">
      <c r="A916" s="159"/>
      <c r="B916" s="159"/>
      <c r="C916" s="159"/>
      <c r="D916" s="159"/>
      <c r="E916" s="159"/>
      <c r="F916" s="159"/>
      <c r="G916" s="218"/>
      <c r="H916" s="159"/>
      <c r="I916" s="159"/>
      <c r="J916" s="159"/>
      <c r="K916" s="218"/>
      <c r="L916" s="159"/>
      <c r="M916" s="159"/>
      <c r="N916" s="159"/>
      <c r="O916" s="2"/>
      <c r="P916" s="3"/>
      <c r="Q916" s="3"/>
      <c r="R916" s="3"/>
      <c r="S916" s="3"/>
      <c r="T916" s="4"/>
      <c r="U916" s="4"/>
      <c r="V916" s="4"/>
      <c r="W916" s="4"/>
      <c r="X916" s="3"/>
      <c r="Y916" s="4"/>
      <c r="Z916" s="2"/>
      <c r="AA916" s="3"/>
      <c r="AB916" s="5"/>
      <c r="AC916" s="5"/>
      <c r="AD916" s="5"/>
      <c r="AE916" s="5"/>
      <c r="AF916" s="5"/>
      <c r="AG916" s="5"/>
      <c r="AH916" s="6"/>
      <c r="AI916" s="6"/>
      <c r="AJ916" s="7"/>
      <c r="AK916" s="7"/>
      <c r="AL916" s="7"/>
      <c r="AM916" s="7"/>
      <c r="AN916" s="7"/>
      <c r="AO916" s="12"/>
      <c r="AP916" s="12"/>
      <c r="AQ916" s="12"/>
      <c r="AR916" s="12"/>
      <c r="AS916" s="12"/>
      <c r="AT916" s="12"/>
      <c r="AU916" s="12"/>
      <c r="AV916" s="12"/>
      <c r="AW916" s="12"/>
      <c r="AX916" s="12"/>
      <c r="AY916" s="12"/>
      <c r="AZ916" s="8"/>
    </row>
    <row r="917" spans="1:52" s="21" customFormat="1" ht="16.5" x14ac:dyDescent="0.25">
      <c r="A917" s="159"/>
      <c r="B917" s="159"/>
      <c r="C917" s="159"/>
      <c r="D917" s="159"/>
      <c r="E917" s="159"/>
      <c r="F917" s="159"/>
      <c r="G917" s="218"/>
      <c r="H917" s="159"/>
      <c r="I917" s="159"/>
      <c r="J917" s="159"/>
      <c r="K917" s="218"/>
      <c r="L917" s="159"/>
      <c r="M917" s="159"/>
      <c r="N917" s="159"/>
      <c r="O917" s="2"/>
      <c r="P917" s="3"/>
      <c r="Q917" s="3"/>
      <c r="R917" s="3"/>
      <c r="S917" s="3"/>
      <c r="T917" s="4"/>
      <c r="U917" s="4"/>
      <c r="V917" s="4"/>
      <c r="W917" s="4"/>
      <c r="X917" s="3"/>
      <c r="Y917" s="4"/>
      <c r="Z917" s="2"/>
      <c r="AA917" s="3"/>
      <c r="AB917" s="5"/>
      <c r="AC917" s="5"/>
      <c r="AD917" s="5"/>
      <c r="AE917" s="5"/>
      <c r="AF917" s="5"/>
      <c r="AG917" s="5"/>
      <c r="AH917" s="6"/>
      <c r="AI917" s="6"/>
      <c r="AJ917" s="7"/>
      <c r="AK917" s="7"/>
      <c r="AL917" s="7"/>
      <c r="AM917" s="7"/>
      <c r="AN917" s="7"/>
      <c r="AO917" s="12"/>
      <c r="AP917" s="12"/>
      <c r="AQ917" s="12"/>
      <c r="AR917" s="12"/>
      <c r="AS917" s="12"/>
      <c r="AT917" s="12"/>
      <c r="AU917" s="12"/>
      <c r="AV917" s="12"/>
      <c r="AW917" s="12"/>
      <c r="AX917" s="12"/>
      <c r="AY917" s="12"/>
      <c r="AZ917" s="8"/>
    </row>
    <row r="918" spans="1:52" s="21" customFormat="1" ht="16.5" x14ac:dyDescent="0.25">
      <c r="A918" s="159"/>
      <c r="B918" s="159"/>
      <c r="C918" s="159"/>
      <c r="D918" s="159"/>
      <c r="E918" s="159"/>
      <c r="F918" s="159"/>
      <c r="G918" s="218"/>
      <c r="H918" s="159"/>
      <c r="I918" s="159"/>
      <c r="J918" s="159"/>
      <c r="K918" s="218"/>
      <c r="L918" s="159"/>
      <c r="M918" s="159"/>
      <c r="N918" s="159"/>
      <c r="O918" s="2"/>
      <c r="P918" s="3"/>
      <c r="Q918" s="3"/>
      <c r="R918" s="3"/>
      <c r="S918" s="3"/>
      <c r="T918" s="4"/>
      <c r="U918" s="4"/>
      <c r="V918" s="4"/>
      <c r="W918" s="4"/>
      <c r="X918" s="3"/>
      <c r="Y918" s="4"/>
      <c r="Z918" s="2"/>
      <c r="AA918" s="3"/>
      <c r="AB918" s="5"/>
      <c r="AC918" s="5"/>
      <c r="AD918" s="5"/>
      <c r="AE918" s="5"/>
      <c r="AF918" s="5"/>
      <c r="AG918" s="5"/>
      <c r="AH918" s="6"/>
      <c r="AI918" s="6"/>
      <c r="AJ918" s="7"/>
      <c r="AK918" s="7"/>
      <c r="AL918" s="7"/>
      <c r="AM918" s="7"/>
      <c r="AN918" s="7"/>
      <c r="AO918" s="12"/>
      <c r="AP918" s="12"/>
      <c r="AQ918" s="12"/>
      <c r="AR918" s="12"/>
      <c r="AS918" s="12"/>
      <c r="AT918" s="12"/>
      <c r="AU918" s="12"/>
      <c r="AV918" s="12"/>
      <c r="AW918" s="12"/>
      <c r="AX918" s="12"/>
      <c r="AY918" s="12"/>
      <c r="AZ918" s="8"/>
    </row>
    <row r="919" spans="1:52" s="21" customFormat="1" ht="16.5" x14ac:dyDescent="0.25">
      <c r="A919" s="159"/>
      <c r="B919" s="159"/>
      <c r="C919" s="159"/>
      <c r="D919" s="159"/>
      <c r="E919" s="159"/>
      <c r="F919" s="159"/>
      <c r="G919" s="218"/>
      <c r="H919" s="159"/>
      <c r="I919" s="159"/>
      <c r="J919" s="159"/>
      <c r="K919" s="218"/>
      <c r="L919" s="159"/>
      <c r="M919" s="159"/>
      <c r="N919" s="159"/>
      <c r="O919" s="2"/>
      <c r="P919" s="3"/>
      <c r="Q919" s="3"/>
      <c r="R919" s="3"/>
      <c r="S919" s="3"/>
      <c r="T919" s="4"/>
      <c r="U919" s="4"/>
      <c r="V919" s="4"/>
      <c r="W919" s="4"/>
      <c r="X919" s="3"/>
      <c r="Y919" s="4"/>
      <c r="Z919" s="2"/>
      <c r="AA919" s="3"/>
      <c r="AB919" s="5"/>
      <c r="AC919" s="5"/>
      <c r="AD919" s="5"/>
      <c r="AE919" s="5"/>
      <c r="AF919" s="5"/>
      <c r="AG919" s="5"/>
      <c r="AH919" s="6"/>
      <c r="AI919" s="6"/>
      <c r="AJ919" s="7"/>
      <c r="AK919" s="7"/>
      <c r="AL919" s="7"/>
      <c r="AM919" s="7"/>
      <c r="AN919" s="7"/>
      <c r="AO919" s="12"/>
      <c r="AP919" s="12"/>
      <c r="AQ919" s="12"/>
      <c r="AR919" s="12"/>
      <c r="AS919" s="12"/>
      <c r="AT919" s="12"/>
      <c r="AU919" s="12"/>
      <c r="AV919" s="12"/>
      <c r="AW919" s="12"/>
      <c r="AX919" s="12"/>
      <c r="AY919" s="12"/>
      <c r="AZ919" s="8"/>
    </row>
    <row r="920" spans="1:52" s="21" customFormat="1" ht="16.5" x14ac:dyDescent="0.25">
      <c r="A920" s="159"/>
      <c r="B920" s="159"/>
      <c r="C920" s="159"/>
      <c r="D920" s="159"/>
      <c r="E920" s="159"/>
      <c r="F920" s="159"/>
      <c r="G920" s="218"/>
      <c r="H920" s="159"/>
      <c r="I920" s="159"/>
      <c r="J920" s="159"/>
      <c r="K920" s="218"/>
      <c r="L920" s="159"/>
      <c r="M920" s="159"/>
      <c r="N920" s="159"/>
      <c r="O920" s="2"/>
      <c r="P920" s="3"/>
      <c r="Q920" s="3"/>
      <c r="R920" s="3"/>
      <c r="S920" s="3"/>
      <c r="T920" s="4"/>
      <c r="U920" s="4"/>
      <c r="V920" s="4"/>
      <c r="W920" s="4"/>
      <c r="X920" s="3"/>
      <c r="Y920" s="4"/>
      <c r="Z920" s="2"/>
      <c r="AA920" s="3"/>
      <c r="AB920" s="5"/>
      <c r="AC920" s="5"/>
      <c r="AD920" s="5"/>
      <c r="AE920" s="5"/>
      <c r="AF920" s="5"/>
      <c r="AG920" s="5"/>
      <c r="AH920" s="6"/>
      <c r="AI920" s="6"/>
      <c r="AJ920" s="7"/>
      <c r="AK920" s="7"/>
      <c r="AL920" s="7"/>
      <c r="AM920" s="7"/>
      <c r="AN920" s="7"/>
      <c r="AO920" s="12"/>
      <c r="AP920" s="12"/>
      <c r="AQ920" s="12"/>
      <c r="AR920" s="12"/>
      <c r="AS920" s="12"/>
      <c r="AT920" s="12"/>
      <c r="AU920" s="12"/>
      <c r="AV920" s="12"/>
      <c r="AW920" s="12"/>
      <c r="AX920" s="12"/>
      <c r="AY920" s="12"/>
      <c r="AZ920" s="8"/>
    </row>
    <row r="921" spans="1:52" s="21" customFormat="1" ht="16.5" x14ac:dyDescent="0.25">
      <c r="A921" s="159"/>
      <c r="B921" s="159"/>
      <c r="C921" s="159"/>
      <c r="D921" s="159"/>
      <c r="E921" s="159"/>
      <c r="F921" s="159"/>
      <c r="G921" s="218"/>
      <c r="H921" s="159"/>
      <c r="I921" s="159"/>
      <c r="J921" s="159"/>
      <c r="K921" s="218"/>
      <c r="L921" s="159"/>
      <c r="M921" s="159"/>
      <c r="N921" s="159"/>
      <c r="O921" s="2"/>
      <c r="P921" s="3"/>
      <c r="Q921" s="3"/>
      <c r="R921" s="3"/>
      <c r="S921" s="3"/>
      <c r="T921" s="4"/>
      <c r="U921" s="4"/>
      <c r="V921" s="4"/>
      <c r="W921" s="4"/>
      <c r="X921" s="3"/>
      <c r="Y921" s="4"/>
      <c r="Z921" s="2"/>
      <c r="AA921" s="3"/>
      <c r="AB921" s="5"/>
      <c r="AC921" s="5"/>
      <c r="AD921" s="5"/>
      <c r="AE921" s="5"/>
      <c r="AF921" s="5"/>
      <c r="AG921" s="5"/>
      <c r="AH921" s="6"/>
      <c r="AI921" s="6"/>
      <c r="AJ921" s="7"/>
      <c r="AK921" s="7"/>
      <c r="AL921" s="7"/>
      <c r="AM921" s="7"/>
      <c r="AN921" s="7"/>
      <c r="AO921" s="12"/>
      <c r="AP921" s="12"/>
      <c r="AQ921" s="12"/>
      <c r="AR921" s="12"/>
      <c r="AS921" s="12"/>
      <c r="AT921" s="12"/>
      <c r="AU921" s="12"/>
      <c r="AV921" s="12"/>
      <c r="AW921" s="12"/>
      <c r="AX921" s="12"/>
      <c r="AY921" s="12"/>
      <c r="AZ921" s="8"/>
    </row>
    <row r="922" spans="1:52" s="21" customFormat="1" ht="16.5" x14ac:dyDescent="0.25">
      <c r="A922" s="159"/>
      <c r="B922" s="159"/>
      <c r="C922" s="159"/>
      <c r="D922" s="159"/>
      <c r="E922" s="159"/>
      <c r="F922" s="159"/>
      <c r="G922" s="218"/>
      <c r="H922" s="159"/>
      <c r="I922" s="159"/>
      <c r="J922" s="159"/>
      <c r="K922" s="218"/>
      <c r="L922" s="159"/>
      <c r="M922" s="159"/>
      <c r="N922" s="159"/>
      <c r="O922" s="2"/>
      <c r="P922" s="3"/>
      <c r="Q922" s="3"/>
      <c r="R922" s="3"/>
      <c r="S922" s="3"/>
      <c r="T922" s="4"/>
      <c r="U922" s="4"/>
      <c r="V922" s="4"/>
      <c r="W922" s="4"/>
      <c r="X922" s="3"/>
      <c r="Y922" s="4"/>
      <c r="Z922" s="2"/>
      <c r="AA922" s="3"/>
      <c r="AB922" s="5"/>
      <c r="AC922" s="5"/>
      <c r="AD922" s="5"/>
      <c r="AE922" s="5"/>
      <c r="AF922" s="5"/>
      <c r="AG922" s="5"/>
      <c r="AH922" s="6"/>
      <c r="AI922" s="6"/>
      <c r="AJ922" s="7"/>
      <c r="AK922" s="7"/>
      <c r="AL922" s="7"/>
      <c r="AM922" s="7"/>
      <c r="AN922" s="7"/>
      <c r="AO922" s="12"/>
      <c r="AP922" s="12"/>
      <c r="AQ922" s="12"/>
      <c r="AR922" s="12"/>
      <c r="AS922" s="12"/>
      <c r="AT922" s="12"/>
      <c r="AU922" s="12"/>
      <c r="AV922" s="12"/>
      <c r="AW922" s="12"/>
      <c r="AX922" s="12"/>
      <c r="AY922" s="12"/>
      <c r="AZ922" s="8"/>
    </row>
    <row r="923" spans="1:52" s="21" customFormat="1" ht="16.5" x14ac:dyDescent="0.25">
      <c r="A923" s="159"/>
      <c r="B923" s="159"/>
      <c r="C923" s="159"/>
      <c r="D923" s="159"/>
      <c r="E923" s="159"/>
      <c r="F923" s="159"/>
      <c r="G923" s="218"/>
      <c r="H923" s="159"/>
      <c r="I923" s="159"/>
      <c r="J923" s="159"/>
      <c r="K923" s="218"/>
      <c r="L923" s="159"/>
      <c r="M923" s="159"/>
      <c r="N923" s="159"/>
      <c r="O923" s="2"/>
      <c r="P923" s="3"/>
      <c r="Q923" s="3"/>
      <c r="R923" s="3"/>
      <c r="S923" s="3"/>
      <c r="T923" s="4"/>
      <c r="U923" s="4"/>
      <c r="V923" s="4"/>
      <c r="W923" s="4"/>
      <c r="X923" s="3"/>
      <c r="Y923" s="4"/>
      <c r="Z923" s="2"/>
      <c r="AA923" s="3"/>
      <c r="AB923" s="5"/>
      <c r="AC923" s="5"/>
      <c r="AD923" s="5"/>
      <c r="AE923" s="5"/>
      <c r="AF923" s="5"/>
      <c r="AG923" s="5"/>
      <c r="AH923" s="6"/>
      <c r="AI923" s="6"/>
      <c r="AJ923" s="7"/>
      <c r="AK923" s="7"/>
      <c r="AL923" s="7"/>
      <c r="AM923" s="7"/>
      <c r="AN923" s="7"/>
      <c r="AO923" s="12"/>
      <c r="AP923" s="12"/>
      <c r="AQ923" s="12"/>
      <c r="AR923" s="12"/>
      <c r="AS923" s="12"/>
      <c r="AT923" s="12"/>
      <c r="AU923" s="12"/>
      <c r="AV923" s="12"/>
      <c r="AW923" s="12"/>
      <c r="AX923" s="12"/>
      <c r="AY923" s="12"/>
      <c r="AZ923" s="8"/>
    </row>
    <row r="924" spans="1:52" s="21" customFormat="1" ht="16.5" x14ac:dyDescent="0.25">
      <c r="A924" s="159"/>
      <c r="B924" s="159"/>
      <c r="C924" s="159"/>
      <c r="D924" s="159"/>
      <c r="E924" s="159"/>
      <c r="F924" s="159"/>
      <c r="G924" s="218"/>
      <c r="H924" s="159"/>
      <c r="I924" s="159"/>
      <c r="J924" s="159"/>
      <c r="K924" s="218"/>
      <c r="L924" s="159"/>
      <c r="M924" s="159"/>
      <c r="N924" s="159"/>
      <c r="O924" s="2"/>
      <c r="P924" s="3"/>
      <c r="Q924" s="3"/>
      <c r="R924" s="3"/>
      <c r="S924" s="3"/>
      <c r="T924" s="4"/>
      <c r="U924" s="4"/>
      <c r="V924" s="4"/>
      <c r="W924" s="4"/>
      <c r="X924" s="3"/>
      <c r="Y924" s="4"/>
      <c r="Z924" s="2"/>
      <c r="AA924" s="3"/>
      <c r="AB924" s="5"/>
      <c r="AC924" s="5"/>
      <c r="AD924" s="5"/>
      <c r="AE924" s="5"/>
      <c r="AF924" s="5"/>
      <c r="AG924" s="5"/>
      <c r="AH924" s="6"/>
      <c r="AI924" s="6"/>
      <c r="AJ924" s="7"/>
      <c r="AK924" s="7"/>
      <c r="AL924" s="7"/>
      <c r="AM924" s="7"/>
      <c r="AN924" s="7"/>
      <c r="AO924" s="12"/>
      <c r="AP924" s="12"/>
      <c r="AQ924" s="12"/>
      <c r="AR924" s="12"/>
      <c r="AS924" s="12"/>
      <c r="AT924" s="12"/>
      <c r="AU924" s="12"/>
      <c r="AV924" s="12"/>
      <c r="AW924" s="12"/>
      <c r="AX924" s="12"/>
      <c r="AY924" s="12"/>
      <c r="AZ924" s="8"/>
    </row>
    <row r="925" spans="1:52" s="21" customFormat="1" ht="16.5" x14ac:dyDescent="0.25">
      <c r="A925" s="159"/>
      <c r="B925" s="159"/>
      <c r="C925" s="159"/>
      <c r="D925" s="159"/>
      <c r="E925" s="159"/>
      <c r="F925" s="159"/>
      <c r="G925" s="218"/>
      <c r="H925" s="159"/>
      <c r="I925" s="159"/>
      <c r="J925" s="159"/>
      <c r="K925" s="218"/>
      <c r="L925" s="159"/>
      <c r="M925" s="159"/>
      <c r="N925" s="159"/>
      <c r="O925" s="2"/>
      <c r="P925" s="3"/>
      <c r="Q925" s="3"/>
      <c r="R925" s="3"/>
      <c r="S925" s="3"/>
      <c r="T925" s="4"/>
      <c r="U925" s="4"/>
      <c r="V925" s="4"/>
      <c r="W925" s="4"/>
      <c r="X925" s="3"/>
      <c r="Y925" s="4"/>
      <c r="Z925" s="2"/>
      <c r="AA925" s="3"/>
      <c r="AB925" s="5"/>
      <c r="AC925" s="5"/>
      <c r="AD925" s="5"/>
      <c r="AE925" s="5"/>
      <c r="AF925" s="5"/>
      <c r="AG925" s="5"/>
      <c r="AH925" s="6"/>
      <c r="AI925" s="6"/>
      <c r="AJ925" s="7"/>
      <c r="AK925" s="7"/>
      <c r="AL925" s="7"/>
      <c r="AM925" s="7"/>
      <c r="AN925" s="7"/>
      <c r="AO925" s="12"/>
      <c r="AP925" s="12"/>
      <c r="AQ925" s="12"/>
      <c r="AR925" s="12"/>
      <c r="AS925" s="12"/>
      <c r="AT925" s="12"/>
      <c r="AU925" s="12"/>
      <c r="AV925" s="12"/>
      <c r="AW925" s="12"/>
      <c r="AX925" s="12"/>
      <c r="AY925" s="12"/>
      <c r="AZ925" s="8"/>
    </row>
    <row r="926" spans="1:52" s="21" customFormat="1" ht="16.5" x14ac:dyDescent="0.25">
      <c r="A926" s="159"/>
      <c r="B926" s="159"/>
      <c r="C926" s="159"/>
      <c r="D926" s="159"/>
      <c r="E926" s="159"/>
      <c r="F926" s="159"/>
      <c r="G926" s="218"/>
      <c r="H926" s="159"/>
      <c r="I926" s="159"/>
      <c r="J926" s="159"/>
      <c r="K926" s="218"/>
      <c r="L926" s="159"/>
      <c r="M926" s="159"/>
      <c r="N926" s="159"/>
      <c r="O926" s="2"/>
      <c r="P926" s="3"/>
      <c r="Q926" s="3"/>
      <c r="R926" s="3"/>
      <c r="S926" s="3"/>
      <c r="T926" s="4"/>
      <c r="U926" s="4"/>
      <c r="V926" s="4"/>
      <c r="W926" s="4"/>
      <c r="X926" s="3"/>
      <c r="Y926" s="4"/>
      <c r="Z926" s="2"/>
      <c r="AA926" s="3"/>
      <c r="AB926" s="5"/>
      <c r="AC926" s="5"/>
      <c r="AD926" s="5"/>
      <c r="AE926" s="5"/>
      <c r="AF926" s="5"/>
      <c r="AG926" s="5"/>
      <c r="AH926" s="6"/>
      <c r="AI926" s="6"/>
      <c r="AJ926" s="7"/>
      <c r="AK926" s="7"/>
      <c r="AL926" s="7"/>
      <c r="AM926" s="7"/>
      <c r="AN926" s="7"/>
      <c r="AO926" s="12"/>
      <c r="AP926" s="12"/>
      <c r="AQ926" s="12"/>
      <c r="AR926" s="12"/>
      <c r="AS926" s="12"/>
      <c r="AT926" s="12"/>
      <c r="AU926" s="12"/>
      <c r="AV926" s="12"/>
      <c r="AW926" s="12"/>
      <c r="AX926" s="12"/>
      <c r="AY926" s="12"/>
      <c r="AZ926" s="8"/>
    </row>
    <row r="927" spans="1:52" s="21" customFormat="1" ht="16.5" x14ac:dyDescent="0.25">
      <c r="A927" s="159"/>
      <c r="B927" s="159"/>
      <c r="C927" s="159"/>
      <c r="D927" s="159"/>
      <c r="E927" s="159"/>
      <c r="F927" s="159"/>
      <c r="G927" s="218"/>
      <c r="H927" s="159"/>
      <c r="I927" s="159"/>
      <c r="J927" s="159"/>
      <c r="K927" s="218"/>
      <c r="L927" s="159"/>
      <c r="M927" s="159"/>
      <c r="N927" s="159"/>
      <c r="O927" s="2"/>
      <c r="P927" s="3"/>
      <c r="Q927" s="3"/>
      <c r="R927" s="3"/>
      <c r="S927" s="3"/>
      <c r="T927" s="4"/>
      <c r="U927" s="4"/>
      <c r="V927" s="4"/>
      <c r="W927" s="4"/>
      <c r="X927" s="3"/>
      <c r="Y927" s="4"/>
      <c r="Z927" s="2"/>
      <c r="AA927" s="3"/>
      <c r="AB927" s="5"/>
      <c r="AC927" s="5"/>
      <c r="AD927" s="5"/>
      <c r="AE927" s="5"/>
      <c r="AF927" s="5"/>
      <c r="AG927" s="5"/>
      <c r="AH927" s="6"/>
      <c r="AI927" s="6"/>
      <c r="AJ927" s="7"/>
      <c r="AK927" s="7"/>
      <c r="AL927" s="7"/>
      <c r="AM927" s="7"/>
      <c r="AN927" s="7"/>
      <c r="AO927" s="12"/>
      <c r="AP927" s="12"/>
      <c r="AQ927" s="12"/>
      <c r="AR927" s="12"/>
      <c r="AS927" s="12"/>
      <c r="AT927" s="12"/>
      <c r="AU927" s="12"/>
      <c r="AV927" s="12"/>
      <c r="AW927" s="12"/>
      <c r="AX927" s="12"/>
      <c r="AY927" s="12"/>
      <c r="AZ927" s="8"/>
    </row>
    <row r="928" spans="1:52" s="21" customFormat="1" ht="16.5" x14ac:dyDescent="0.25">
      <c r="A928" s="159"/>
      <c r="B928" s="159"/>
      <c r="C928" s="159"/>
      <c r="D928" s="159"/>
      <c r="E928" s="159"/>
      <c r="F928" s="159"/>
      <c r="G928" s="218"/>
      <c r="H928" s="159"/>
      <c r="I928" s="159"/>
      <c r="J928" s="159"/>
      <c r="K928" s="218"/>
      <c r="L928" s="159"/>
      <c r="M928" s="159"/>
      <c r="N928" s="159"/>
      <c r="O928" s="2"/>
      <c r="P928" s="3"/>
      <c r="Q928" s="3"/>
      <c r="R928" s="3"/>
      <c r="S928" s="3"/>
      <c r="T928" s="4"/>
      <c r="U928" s="4"/>
      <c r="V928" s="4"/>
      <c r="W928" s="4"/>
      <c r="X928" s="3"/>
      <c r="Y928" s="4"/>
      <c r="Z928" s="2"/>
      <c r="AA928" s="3"/>
      <c r="AB928" s="5"/>
      <c r="AC928" s="5"/>
      <c r="AD928" s="5"/>
      <c r="AE928" s="5"/>
      <c r="AF928" s="5"/>
      <c r="AG928" s="5"/>
      <c r="AH928" s="6"/>
      <c r="AI928" s="6"/>
      <c r="AJ928" s="7"/>
      <c r="AK928" s="7"/>
      <c r="AL928" s="7"/>
      <c r="AM928" s="7"/>
      <c r="AN928" s="7"/>
      <c r="AO928" s="12"/>
      <c r="AP928" s="12"/>
      <c r="AQ928" s="12"/>
      <c r="AR928" s="12"/>
      <c r="AS928" s="12"/>
      <c r="AT928" s="12"/>
      <c r="AU928" s="12"/>
      <c r="AV928" s="12"/>
      <c r="AW928" s="12"/>
      <c r="AX928" s="12"/>
      <c r="AY928" s="12"/>
      <c r="AZ928" s="8"/>
    </row>
    <row r="929" spans="1:52" s="21" customFormat="1" ht="16.5" x14ac:dyDescent="0.25">
      <c r="A929" s="159"/>
      <c r="B929" s="159"/>
      <c r="C929" s="159"/>
      <c r="D929" s="159"/>
      <c r="E929" s="159"/>
      <c r="F929" s="159"/>
      <c r="G929" s="218"/>
      <c r="H929" s="159"/>
      <c r="I929" s="159"/>
      <c r="J929" s="159"/>
      <c r="K929" s="218"/>
      <c r="L929" s="159"/>
      <c r="M929" s="159"/>
      <c r="N929" s="159"/>
      <c r="O929" s="2"/>
      <c r="P929" s="3"/>
      <c r="Q929" s="3"/>
      <c r="R929" s="3"/>
      <c r="S929" s="3"/>
      <c r="T929" s="4"/>
      <c r="U929" s="4"/>
      <c r="V929" s="4"/>
      <c r="W929" s="4"/>
      <c r="X929" s="3"/>
      <c r="Y929" s="4"/>
      <c r="Z929" s="2"/>
      <c r="AA929" s="3"/>
      <c r="AB929" s="5"/>
      <c r="AC929" s="5"/>
      <c r="AD929" s="5"/>
      <c r="AE929" s="5"/>
      <c r="AF929" s="5"/>
      <c r="AG929" s="5"/>
      <c r="AH929" s="6"/>
      <c r="AI929" s="6"/>
      <c r="AJ929" s="7"/>
      <c r="AK929" s="7"/>
      <c r="AL929" s="7"/>
      <c r="AM929" s="7"/>
      <c r="AN929" s="7"/>
      <c r="AO929" s="12"/>
      <c r="AP929" s="12"/>
      <c r="AQ929" s="12"/>
      <c r="AR929" s="12"/>
      <c r="AS929" s="12"/>
      <c r="AT929" s="12"/>
      <c r="AU929" s="12"/>
      <c r="AV929" s="12"/>
      <c r="AW929" s="12"/>
      <c r="AX929" s="12"/>
      <c r="AY929" s="12"/>
      <c r="AZ929" s="8"/>
    </row>
    <row r="930" spans="1:52" s="21" customFormat="1" ht="16.5" x14ac:dyDescent="0.25">
      <c r="A930" s="159"/>
      <c r="B930" s="159"/>
      <c r="C930" s="159"/>
      <c r="D930" s="159"/>
      <c r="E930" s="159"/>
      <c r="F930" s="159"/>
      <c r="G930" s="218"/>
      <c r="H930" s="159"/>
      <c r="I930" s="159"/>
      <c r="J930" s="159"/>
      <c r="K930" s="218"/>
      <c r="L930" s="159"/>
      <c r="M930" s="159"/>
      <c r="N930" s="159"/>
      <c r="O930" s="2"/>
      <c r="P930" s="3"/>
      <c r="Q930" s="3"/>
      <c r="R930" s="3"/>
      <c r="S930" s="3"/>
      <c r="T930" s="4"/>
      <c r="U930" s="4"/>
      <c r="V930" s="4"/>
      <c r="W930" s="4"/>
      <c r="X930" s="3"/>
      <c r="Y930" s="4"/>
      <c r="Z930" s="2"/>
      <c r="AA930" s="3"/>
      <c r="AB930" s="5"/>
      <c r="AC930" s="5"/>
      <c r="AD930" s="5"/>
      <c r="AE930" s="5"/>
      <c r="AF930" s="5"/>
      <c r="AG930" s="5"/>
      <c r="AH930" s="6"/>
      <c r="AI930" s="6"/>
      <c r="AJ930" s="7"/>
      <c r="AK930" s="7"/>
      <c r="AL930" s="7"/>
      <c r="AM930" s="7"/>
      <c r="AN930" s="7"/>
      <c r="AO930" s="12"/>
      <c r="AP930" s="12"/>
      <c r="AQ930" s="12"/>
      <c r="AR930" s="12"/>
      <c r="AS930" s="12"/>
      <c r="AT930" s="12"/>
      <c r="AU930" s="12"/>
      <c r="AV930" s="12"/>
      <c r="AW930" s="12"/>
      <c r="AX930" s="12"/>
      <c r="AY930" s="12"/>
      <c r="AZ930" s="8"/>
    </row>
    <row r="931" spans="1:52" s="21" customFormat="1" ht="16.5" x14ac:dyDescent="0.25">
      <c r="A931" s="159"/>
      <c r="B931" s="159"/>
      <c r="C931" s="159"/>
      <c r="D931" s="159"/>
      <c r="E931" s="159"/>
      <c r="F931" s="159"/>
      <c r="G931" s="218"/>
      <c r="H931" s="159"/>
      <c r="I931" s="159"/>
      <c r="J931" s="159"/>
      <c r="K931" s="218"/>
      <c r="L931" s="159"/>
      <c r="M931" s="159"/>
      <c r="N931" s="159"/>
      <c r="O931" s="2"/>
      <c r="P931" s="3"/>
      <c r="Q931" s="3"/>
      <c r="R931" s="3"/>
      <c r="S931" s="3"/>
      <c r="T931" s="4"/>
      <c r="U931" s="4"/>
      <c r="V931" s="4"/>
      <c r="W931" s="4"/>
      <c r="X931" s="3"/>
      <c r="Y931" s="4"/>
      <c r="Z931" s="2"/>
      <c r="AA931" s="3"/>
      <c r="AB931" s="5"/>
      <c r="AC931" s="5"/>
      <c r="AD931" s="5"/>
      <c r="AE931" s="5"/>
      <c r="AF931" s="5"/>
      <c r="AG931" s="5"/>
      <c r="AH931" s="6"/>
      <c r="AI931" s="6"/>
      <c r="AJ931" s="7"/>
      <c r="AK931" s="7"/>
      <c r="AL931" s="7"/>
      <c r="AM931" s="7"/>
      <c r="AN931" s="7"/>
      <c r="AO931" s="12"/>
      <c r="AP931" s="12"/>
      <c r="AQ931" s="12"/>
      <c r="AR931" s="12"/>
      <c r="AS931" s="12"/>
      <c r="AT931" s="12"/>
      <c r="AU931" s="12"/>
      <c r="AV931" s="12"/>
      <c r="AW931" s="12"/>
      <c r="AX931" s="12"/>
      <c r="AY931" s="12"/>
      <c r="AZ931" s="8"/>
    </row>
    <row r="932" spans="1:52" s="21" customFormat="1" ht="16.5" x14ac:dyDescent="0.25">
      <c r="A932" s="159"/>
      <c r="B932" s="159"/>
      <c r="C932" s="159"/>
      <c r="D932" s="159"/>
      <c r="E932" s="159"/>
      <c r="F932" s="159"/>
      <c r="G932" s="218"/>
      <c r="H932" s="159"/>
      <c r="I932" s="159"/>
      <c r="J932" s="159"/>
      <c r="K932" s="218"/>
      <c r="L932" s="159"/>
      <c r="M932" s="159"/>
      <c r="N932" s="159"/>
      <c r="O932" s="2"/>
      <c r="P932" s="3"/>
      <c r="Q932" s="3"/>
      <c r="R932" s="3"/>
      <c r="S932" s="3"/>
      <c r="T932" s="4"/>
      <c r="U932" s="4"/>
      <c r="V932" s="4"/>
      <c r="W932" s="4"/>
      <c r="X932" s="3"/>
      <c r="Y932" s="4"/>
      <c r="Z932" s="2"/>
      <c r="AA932" s="3"/>
      <c r="AB932" s="5"/>
      <c r="AC932" s="5"/>
      <c r="AD932" s="5"/>
      <c r="AE932" s="5"/>
      <c r="AF932" s="5"/>
      <c r="AG932" s="5"/>
      <c r="AH932" s="6"/>
      <c r="AI932" s="6"/>
      <c r="AJ932" s="7"/>
      <c r="AK932" s="7"/>
      <c r="AL932" s="7"/>
      <c r="AM932" s="7"/>
      <c r="AN932" s="7"/>
      <c r="AO932" s="12"/>
      <c r="AP932" s="12"/>
      <c r="AQ932" s="12"/>
      <c r="AR932" s="12"/>
      <c r="AS932" s="12"/>
      <c r="AT932" s="12"/>
      <c r="AU932" s="12"/>
      <c r="AV932" s="12"/>
      <c r="AW932" s="12"/>
      <c r="AX932" s="12"/>
      <c r="AY932" s="12"/>
      <c r="AZ932" s="8"/>
    </row>
    <row r="933" spans="1:52" s="21" customFormat="1" ht="16.5" x14ac:dyDescent="0.25">
      <c r="A933" s="159"/>
      <c r="B933" s="159"/>
      <c r="C933" s="159"/>
      <c r="D933" s="159"/>
      <c r="E933" s="159"/>
      <c r="F933" s="159"/>
      <c r="G933" s="218"/>
      <c r="H933" s="159"/>
      <c r="I933" s="159"/>
      <c r="J933" s="159"/>
      <c r="K933" s="218"/>
      <c r="L933" s="159"/>
      <c r="M933" s="159"/>
      <c r="N933" s="159"/>
      <c r="O933" s="2"/>
      <c r="P933" s="3"/>
      <c r="Q933" s="3"/>
      <c r="R933" s="3"/>
      <c r="S933" s="3"/>
      <c r="T933" s="4"/>
      <c r="U933" s="4"/>
      <c r="V933" s="4"/>
      <c r="W933" s="4"/>
      <c r="X933" s="3"/>
      <c r="Y933" s="4"/>
      <c r="Z933" s="2"/>
      <c r="AA933" s="3"/>
      <c r="AB933" s="5"/>
      <c r="AC933" s="5"/>
      <c r="AD933" s="5"/>
      <c r="AE933" s="5"/>
      <c r="AF933" s="5"/>
      <c r="AG933" s="5"/>
      <c r="AH933" s="6"/>
      <c r="AI933" s="6"/>
      <c r="AJ933" s="7"/>
      <c r="AK933" s="7"/>
      <c r="AL933" s="7"/>
      <c r="AM933" s="7"/>
      <c r="AN933" s="7"/>
      <c r="AO933" s="12"/>
      <c r="AP933" s="12"/>
      <c r="AQ933" s="12"/>
      <c r="AR933" s="12"/>
      <c r="AS933" s="12"/>
      <c r="AT933" s="12"/>
      <c r="AU933" s="12"/>
      <c r="AV933" s="12"/>
      <c r="AW933" s="12"/>
      <c r="AX933" s="12"/>
      <c r="AY933" s="12"/>
      <c r="AZ933" s="8"/>
    </row>
    <row r="934" spans="1:52" s="21" customFormat="1" ht="16.5" x14ac:dyDescent="0.25">
      <c r="A934" s="159"/>
      <c r="B934" s="159"/>
      <c r="C934" s="159"/>
      <c r="D934" s="159"/>
      <c r="E934" s="159"/>
      <c r="F934" s="159"/>
      <c r="G934" s="218"/>
      <c r="H934" s="159"/>
      <c r="I934" s="159"/>
      <c r="J934" s="159"/>
      <c r="K934" s="218"/>
      <c r="L934" s="159"/>
      <c r="M934" s="159"/>
      <c r="N934" s="159"/>
      <c r="O934" s="2"/>
      <c r="P934" s="3"/>
      <c r="Q934" s="3"/>
      <c r="R934" s="3"/>
      <c r="S934" s="3"/>
      <c r="T934" s="4"/>
      <c r="U934" s="4"/>
      <c r="V934" s="4"/>
      <c r="W934" s="4"/>
      <c r="X934" s="3"/>
      <c r="Y934" s="4"/>
      <c r="Z934" s="2"/>
      <c r="AA934" s="3"/>
      <c r="AB934" s="5"/>
      <c r="AC934" s="5"/>
      <c r="AD934" s="5"/>
      <c r="AE934" s="5"/>
      <c r="AF934" s="5"/>
      <c r="AG934" s="5"/>
      <c r="AH934" s="6"/>
      <c r="AI934" s="6"/>
      <c r="AJ934" s="7"/>
      <c r="AK934" s="7"/>
      <c r="AL934" s="7"/>
      <c r="AM934" s="7"/>
      <c r="AN934" s="7"/>
      <c r="AO934" s="12"/>
      <c r="AP934" s="12"/>
      <c r="AQ934" s="12"/>
      <c r="AR934" s="12"/>
      <c r="AS934" s="12"/>
      <c r="AT934" s="12"/>
      <c r="AU934" s="12"/>
      <c r="AV934" s="12"/>
      <c r="AW934" s="12"/>
      <c r="AX934" s="12"/>
      <c r="AY934" s="12"/>
      <c r="AZ934" s="8"/>
    </row>
    <row r="935" spans="1:52" s="21" customFormat="1" ht="16.5" x14ac:dyDescent="0.25">
      <c r="A935" s="159"/>
      <c r="B935" s="159"/>
      <c r="C935" s="159"/>
      <c r="D935" s="159"/>
      <c r="E935" s="159"/>
      <c r="F935" s="159"/>
      <c r="G935" s="218"/>
      <c r="H935" s="159"/>
      <c r="I935" s="159"/>
      <c r="J935" s="159"/>
      <c r="K935" s="218"/>
      <c r="L935" s="159"/>
      <c r="M935" s="159"/>
      <c r="N935" s="159"/>
      <c r="O935" s="2"/>
      <c r="P935" s="3"/>
      <c r="Q935" s="3"/>
      <c r="R935" s="3"/>
      <c r="S935" s="3"/>
      <c r="T935" s="4"/>
      <c r="U935" s="4"/>
      <c r="V935" s="4"/>
      <c r="W935" s="4"/>
      <c r="X935" s="3"/>
      <c r="Y935" s="4"/>
      <c r="Z935" s="2"/>
      <c r="AA935" s="3"/>
      <c r="AB935" s="5"/>
      <c r="AC935" s="5"/>
      <c r="AD935" s="5"/>
      <c r="AE935" s="5"/>
      <c r="AF935" s="5"/>
      <c r="AG935" s="5"/>
      <c r="AH935" s="6"/>
      <c r="AI935" s="6"/>
      <c r="AJ935" s="7"/>
      <c r="AK935" s="7"/>
      <c r="AL935" s="7"/>
      <c r="AM935" s="7"/>
      <c r="AN935" s="7"/>
      <c r="AO935" s="12"/>
      <c r="AP935" s="12"/>
      <c r="AQ935" s="12"/>
      <c r="AR935" s="12"/>
      <c r="AS935" s="12"/>
      <c r="AT935" s="12"/>
      <c r="AU935" s="12"/>
      <c r="AV935" s="12"/>
      <c r="AW935" s="12"/>
      <c r="AX935" s="12"/>
      <c r="AY935" s="12"/>
      <c r="AZ935" s="8"/>
    </row>
    <row r="936" spans="1:52" s="21" customFormat="1" ht="16.5" x14ac:dyDescent="0.25">
      <c r="A936" s="159"/>
      <c r="B936" s="159"/>
      <c r="C936" s="159"/>
      <c r="D936" s="159"/>
      <c r="E936" s="159"/>
      <c r="F936" s="159"/>
      <c r="G936" s="218"/>
      <c r="H936" s="159"/>
      <c r="I936" s="159"/>
      <c r="J936" s="159"/>
      <c r="K936" s="218"/>
      <c r="L936" s="159"/>
      <c r="M936" s="159"/>
      <c r="N936" s="159"/>
      <c r="O936" s="2"/>
      <c r="P936" s="3"/>
      <c r="Q936" s="3"/>
      <c r="R936" s="3"/>
      <c r="S936" s="3"/>
      <c r="T936" s="4"/>
      <c r="U936" s="4"/>
      <c r="V936" s="4"/>
      <c r="W936" s="4"/>
      <c r="X936" s="3"/>
      <c r="Y936" s="4"/>
      <c r="Z936" s="2"/>
      <c r="AA936" s="3"/>
      <c r="AB936" s="5"/>
      <c r="AC936" s="5"/>
      <c r="AD936" s="5"/>
      <c r="AE936" s="5"/>
      <c r="AF936" s="5"/>
      <c r="AG936" s="5"/>
      <c r="AH936" s="6"/>
      <c r="AI936" s="6"/>
      <c r="AJ936" s="7"/>
      <c r="AK936" s="7"/>
      <c r="AL936" s="7"/>
      <c r="AM936" s="7"/>
      <c r="AN936" s="7"/>
      <c r="AO936" s="12"/>
      <c r="AP936" s="12"/>
      <c r="AQ936" s="12"/>
      <c r="AR936" s="12"/>
      <c r="AS936" s="12"/>
      <c r="AT936" s="12"/>
      <c r="AU936" s="12"/>
      <c r="AV936" s="12"/>
      <c r="AW936" s="12"/>
      <c r="AX936" s="12"/>
      <c r="AY936" s="12"/>
      <c r="AZ936" s="8"/>
    </row>
    <row r="937" spans="1:52" s="21" customFormat="1" ht="16.5" x14ac:dyDescent="0.25">
      <c r="A937" s="159"/>
      <c r="B937" s="159"/>
      <c r="C937" s="159"/>
      <c r="D937" s="159"/>
      <c r="E937" s="159"/>
      <c r="F937" s="159"/>
      <c r="G937" s="218"/>
      <c r="H937" s="159"/>
      <c r="I937" s="159"/>
      <c r="J937" s="159"/>
      <c r="K937" s="218"/>
      <c r="L937" s="159"/>
      <c r="M937" s="159"/>
      <c r="N937" s="159"/>
      <c r="O937" s="2"/>
      <c r="P937" s="3"/>
      <c r="Q937" s="3"/>
      <c r="R937" s="3"/>
      <c r="S937" s="3"/>
      <c r="T937" s="4"/>
      <c r="U937" s="4"/>
      <c r="V937" s="4"/>
      <c r="W937" s="4"/>
      <c r="X937" s="3"/>
      <c r="Y937" s="4"/>
      <c r="Z937" s="2"/>
      <c r="AA937" s="3"/>
      <c r="AB937" s="5"/>
      <c r="AC937" s="5"/>
      <c r="AD937" s="5"/>
      <c r="AE937" s="5"/>
      <c r="AF937" s="5"/>
      <c r="AG937" s="5"/>
      <c r="AH937" s="6"/>
      <c r="AI937" s="6"/>
      <c r="AJ937" s="7"/>
      <c r="AK937" s="7"/>
      <c r="AL937" s="7"/>
      <c r="AM937" s="7"/>
      <c r="AN937" s="7"/>
      <c r="AO937" s="12"/>
      <c r="AP937" s="12"/>
      <c r="AQ937" s="12"/>
      <c r="AR937" s="12"/>
      <c r="AS937" s="12"/>
      <c r="AT937" s="12"/>
      <c r="AU937" s="12"/>
      <c r="AV937" s="12"/>
      <c r="AW937" s="12"/>
      <c r="AX937" s="12"/>
      <c r="AY937" s="12"/>
      <c r="AZ937" s="8"/>
    </row>
    <row r="938" spans="1:52" s="21" customFormat="1" ht="16.5" x14ac:dyDescent="0.25">
      <c r="A938" s="159"/>
      <c r="B938" s="159"/>
      <c r="C938" s="159"/>
      <c r="D938" s="159"/>
      <c r="E938" s="159"/>
      <c r="F938" s="159"/>
      <c r="G938" s="218"/>
      <c r="H938" s="159"/>
      <c r="I938" s="159"/>
      <c r="J938" s="159"/>
      <c r="K938" s="218"/>
      <c r="L938" s="159"/>
      <c r="M938" s="159"/>
      <c r="N938" s="159"/>
      <c r="O938" s="2"/>
      <c r="P938" s="3"/>
      <c r="Q938" s="3"/>
      <c r="R938" s="3"/>
      <c r="S938" s="3"/>
      <c r="T938" s="4"/>
      <c r="U938" s="4"/>
      <c r="V938" s="4"/>
      <c r="W938" s="4"/>
      <c r="X938" s="3"/>
      <c r="Y938" s="4"/>
      <c r="Z938" s="2"/>
      <c r="AA938" s="3"/>
      <c r="AB938" s="5"/>
      <c r="AC938" s="5"/>
      <c r="AD938" s="5"/>
      <c r="AE938" s="5"/>
      <c r="AF938" s="5"/>
      <c r="AG938" s="5"/>
      <c r="AH938" s="6"/>
      <c r="AI938" s="6"/>
      <c r="AJ938" s="7"/>
      <c r="AK938" s="7"/>
      <c r="AL938" s="7"/>
      <c r="AM938" s="7"/>
      <c r="AN938" s="7"/>
      <c r="AO938" s="12"/>
      <c r="AP938" s="12"/>
      <c r="AQ938" s="12"/>
      <c r="AR938" s="12"/>
      <c r="AS938" s="12"/>
      <c r="AT938" s="12"/>
      <c r="AU938" s="12"/>
      <c r="AV938" s="12"/>
      <c r="AW938" s="12"/>
      <c r="AX938" s="12"/>
      <c r="AY938" s="12"/>
      <c r="AZ938" s="8"/>
    </row>
    <row r="939" spans="1:52" s="21" customFormat="1" ht="16.5" x14ac:dyDescent="0.25">
      <c r="A939" s="159"/>
      <c r="B939" s="159"/>
      <c r="C939" s="159"/>
      <c r="D939" s="159"/>
      <c r="E939" s="159"/>
      <c r="F939" s="159"/>
      <c r="G939" s="218"/>
      <c r="H939" s="159"/>
      <c r="I939" s="159"/>
      <c r="J939" s="159"/>
      <c r="K939" s="218"/>
      <c r="L939" s="159"/>
      <c r="M939" s="159"/>
      <c r="N939" s="159"/>
      <c r="O939" s="2"/>
      <c r="P939" s="3"/>
      <c r="Q939" s="3"/>
      <c r="R939" s="3"/>
      <c r="S939" s="3"/>
      <c r="T939" s="4"/>
      <c r="U939" s="4"/>
      <c r="V939" s="4"/>
      <c r="W939" s="4"/>
      <c r="X939" s="3"/>
      <c r="Y939" s="4"/>
      <c r="Z939" s="2"/>
      <c r="AA939" s="3"/>
      <c r="AB939" s="5"/>
      <c r="AC939" s="5"/>
      <c r="AD939" s="5"/>
      <c r="AE939" s="5"/>
      <c r="AF939" s="5"/>
      <c r="AG939" s="5"/>
      <c r="AH939" s="6"/>
      <c r="AI939" s="6"/>
      <c r="AJ939" s="7"/>
      <c r="AK939" s="7"/>
      <c r="AL939" s="7"/>
      <c r="AM939" s="7"/>
      <c r="AN939" s="7"/>
      <c r="AO939" s="12"/>
      <c r="AP939" s="12"/>
      <c r="AQ939" s="12"/>
      <c r="AR939" s="12"/>
      <c r="AS939" s="12"/>
      <c r="AT939" s="12"/>
      <c r="AU939" s="12"/>
      <c r="AV939" s="12"/>
      <c r="AW939" s="12"/>
      <c r="AX939" s="12"/>
      <c r="AY939" s="12"/>
      <c r="AZ939" s="8"/>
    </row>
    <row r="940" spans="1:52" s="21" customFormat="1" ht="16.5" x14ac:dyDescent="0.25">
      <c r="A940" s="159"/>
      <c r="B940" s="159"/>
      <c r="C940" s="159"/>
      <c r="D940" s="159"/>
      <c r="E940" s="159"/>
      <c r="F940" s="159"/>
      <c r="G940" s="218"/>
      <c r="H940" s="159"/>
      <c r="I940" s="159"/>
      <c r="J940" s="159"/>
      <c r="K940" s="218"/>
      <c r="L940" s="159"/>
      <c r="M940" s="159"/>
      <c r="N940" s="159"/>
      <c r="O940" s="2"/>
      <c r="P940" s="3"/>
      <c r="Q940" s="3"/>
      <c r="R940" s="3"/>
      <c r="S940" s="3"/>
      <c r="T940" s="4"/>
      <c r="U940" s="4"/>
      <c r="V940" s="4"/>
      <c r="W940" s="4"/>
      <c r="X940" s="3"/>
      <c r="Y940" s="4"/>
      <c r="Z940" s="2"/>
      <c r="AA940" s="3"/>
      <c r="AB940" s="5"/>
      <c r="AC940" s="5"/>
      <c r="AD940" s="5"/>
      <c r="AE940" s="5"/>
      <c r="AF940" s="5"/>
      <c r="AG940" s="5"/>
      <c r="AH940" s="6"/>
      <c r="AI940" s="6"/>
      <c r="AJ940" s="7"/>
      <c r="AK940" s="7"/>
      <c r="AL940" s="7"/>
      <c r="AM940" s="7"/>
      <c r="AN940" s="7"/>
      <c r="AO940" s="12"/>
      <c r="AP940" s="12"/>
      <c r="AQ940" s="12"/>
      <c r="AR940" s="12"/>
      <c r="AS940" s="12"/>
      <c r="AT940" s="12"/>
      <c r="AU940" s="12"/>
      <c r="AV940" s="12"/>
      <c r="AW940" s="12"/>
      <c r="AX940" s="12"/>
      <c r="AY940" s="12"/>
      <c r="AZ940" s="8"/>
    </row>
    <row r="941" spans="1:52" s="21" customFormat="1" ht="16.5" x14ac:dyDescent="0.25">
      <c r="A941" s="159"/>
      <c r="B941" s="159"/>
      <c r="C941" s="159"/>
      <c r="D941" s="159"/>
      <c r="E941" s="159"/>
      <c r="F941" s="159"/>
      <c r="G941" s="218"/>
      <c r="H941" s="159"/>
      <c r="I941" s="159"/>
      <c r="J941" s="159"/>
      <c r="K941" s="218"/>
      <c r="L941" s="159"/>
      <c r="M941" s="159"/>
      <c r="N941" s="159"/>
      <c r="O941" s="2"/>
      <c r="P941" s="3"/>
      <c r="Q941" s="3"/>
      <c r="R941" s="3"/>
      <c r="S941" s="3"/>
      <c r="T941" s="4"/>
      <c r="U941" s="4"/>
      <c r="V941" s="4"/>
      <c r="W941" s="4"/>
      <c r="X941" s="3"/>
      <c r="Y941" s="4"/>
      <c r="Z941" s="2"/>
      <c r="AA941" s="3"/>
      <c r="AB941" s="5"/>
      <c r="AC941" s="5"/>
      <c r="AD941" s="5"/>
      <c r="AE941" s="5"/>
      <c r="AF941" s="5"/>
      <c r="AG941" s="5"/>
      <c r="AH941" s="6"/>
      <c r="AI941" s="6"/>
      <c r="AJ941" s="7"/>
      <c r="AK941" s="7"/>
      <c r="AL941" s="7"/>
      <c r="AM941" s="7"/>
      <c r="AN941" s="7"/>
      <c r="AO941" s="12"/>
      <c r="AP941" s="12"/>
      <c r="AQ941" s="12"/>
      <c r="AR941" s="12"/>
      <c r="AS941" s="12"/>
      <c r="AT941" s="12"/>
      <c r="AU941" s="12"/>
      <c r="AV941" s="12"/>
      <c r="AW941" s="12"/>
      <c r="AX941" s="12"/>
      <c r="AY941" s="12"/>
      <c r="AZ941" s="8"/>
    </row>
    <row r="942" spans="1:52" s="21" customFormat="1" ht="16.5" x14ac:dyDescent="0.25">
      <c r="A942" s="159"/>
      <c r="B942" s="159"/>
      <c r="C942" s="159"/>
      <c r="D942" s="159"/>
      <c r="E942" s="159"/>
      <c r="F942" s="159"/>
      <c r="G942" s="218"/>
      <c r="H942" s="159"/>
      <c r="I942" s="159"/>
      <c r="J942" s="159"/>
      <c r="K942" s="218"/>
      <c r="L942" s="159"/>
      <c r="M942" s="159"/>
      <c r="N942" s="159"/>
      <c r="O942" s="2"/>
      <c r="P942" s="3"/>
      <c r="Q942" s="3"/>
      <c r="R942" s="3"/>
      <c r="S942" s="3"/>
      <c r="T942" s="4"/>
      <c r="U942" s="4"/>
      <c r="V942" s="4"/>
      <c r="W942" s="4"/>
      <c r="X942" s="3"/>
      <c r="Y942" s="4"/>
      <c r="Z942" s="2"/>
      <c r="AA942" s="3"/>
      <c r="AB942" s="5"/>
      <c r="AC942" s="5"/>
      <c r="AD942" s="5"/>
      <c r="AE942" s="5"/>
      <c r="AF942" s="5"/>
      <c r="AG942" s="5"/>
      <c r="AH942" s="6"/>
      <c r="AI942" s="6"/>
      <c r="AJ942" s="7"/>
      <c r="AK942" s="7"/>
      <c r="AL942" s="7"/>
      <c r="AM942" s="7"/>
      <c r="AN942" s="7"/>
      <c r="AO942" s="12"/>
      <c r="AP942" s="12"/>
      <c r="AQ942" s="12"/>
      <c r="AR942" s="12"/>
      <c r="AS942" s="12"/>
      <c r="AT942" s="12"/>
      <c r="AU942" s="12"/>
      <c r="AV942" s="12"/>
      <c r="AW942" s="12"/>
      <c r="AX942" s="12"/>
      <c r="AY942" s="12"/>
      <c r="AZ942" s="8"/>
    </row>
    <row r="943" spans="1:52" s="21" customFormat="1" ht="16.5" x14ac:dyDescent="0.25">
      <c r="A943" s="159"/>
      <c r="B943" s="159"/>
      <c r="C943" s="159"/>
      <c r="D943" s="159"/>
      <c r="E943" s="159"/>
      <c r="F943" s="159"/>
      <c r="G943" s="218"/>
      <c r="H943" s="159"/>
      <c r="I943" s="159"/>
      <c r="J943" s="159"/>
      <c r="K943" s="218"/>
      <c r="L943" s="159"/>
      <c r="M943" s="159"/>
      <c r="N943" s="159"/>
      <c r="O943" s="2"/>
      <c r="P943" s="3"/>
      <c r="Q943" s="3"/>
      <c r="R943" s="3"/>
      <c r="S943" s="3"/>
      <c r="T943" s="4"/>
      <c r="U943" s="4"/>
      <c r="V943" s="4"/>
      <c r="W943" s="4"/>
      <c r="X943" s="3"/>
      <c r="Y943" s="4"/>
      <c r="Z943" s="2"/>
      <c r="AA943" s="3"/>
      <c r="AB943" s="5"/>
      <c r="AC943" s="5"/>
      <c r="AD943" s="5"/>
      <c r="AE943" s="5"/>
      <c r="AF943" s="5"/>
      <c r="AG943" s="5"/>
      <c r="AH943" s="6"/>
      <c r="AI943" s="6"/>
      <c r="AJ943" s="7"/>
      <c r="AK943" s="7"/>
      <c r="AL943" s="7"/>
      <c r="AM943" s="7"/>
      <c r="AN943" s="7"/>
      <c r="AO943" s="12"/>
      <c r="AP943" s="12"/>
      <c r="AQ943" s="12"/>
      <c r="AR943" s="12"/>
      <c r="AS943" s="12"/>
      <c r="AT943" s="12"/>
      <c r="AU943" s="12"/>
      <c r="AV943" s="12"/>
      <c r="AW943" s="12"/>
      <c r="AX943" s="12"/>
      <c r="AY943" s="12"/>
      <c r="AZ943" s="8"/>
    </row>
    <row r="944" spans="1:52" s="21" customFormat="1" ht="16.5" x14ac:dyDescent="0.25">
      <c r="A944" s="159"/>
      <c r="B944" s="159"/>
      <c r="C944" s="159"/>
      <c r="D944" s="159"/>
      <c r="E944" s="159"/>
      <c r="F944" s="159"/>
      <c r="G944" s="218"/>
      <c r="H944" s="159"/>
      <c r="I944" s="159"/>
      <c r="J944" s="159"/>
      <c r="K944" s="218"/>
      <c r="L944" s="159"/>
      <c r="M944" s="159"/>
      <c r="N944" s="159"/>
      <c r="O944" s="2"/>
      <c r="P944" s="3"/>
      <c r="Q944" s="3"/>
      <c r="R944" s="3"/>
      <c r="S944" s="3"/>
      <c r="T944" s="4"/>
      <c r="U944" s="4"/>
      <c r="V944" s="4"/>
      <c r="W944" s="4"/>
      <c r="X944" s="3"/>
      <c r="Y944" s="4"/>
      <c r="Z944" s="2"/>
      <c r="AA944" s="3"/>
      <c r="AB944" s="5"/>
      <c r="AC944" s="5"/>
      <c r="AD944" s="5"/>
      <c r="AE944" s="5"/>
      <c r="AF944" s="5"/>
      <c r="AG944" s="5"/>
      <c r="AH944" s="6"/>
      <c r="AI944" s="6"/>
      <c r="AJ944" s="7"/>
      <c r="AK944" s="7"/>
      <c r="AL944" s="7"/>
      <c r="AM944" s="7"/>
      <c r="AN944" s="7"/>
      <c r="AO944" s="12"/>
      <c r="AP944" s="12"/>
      <c r="AQ944" s="12"/>
      <c r="AR944" s="12"/>
      <c r="AS944" s="12"/>
      <c r="AT944" s="12"/>
      <c r="AU944" s="12"/>
      <c r="AV944" s="12"/>
      <c r="AW944" s="12"/>
      <c r="AX944" s="12"/>
      <c r="AY944" s="12"/>
      <c r="AZ944" s="8"/>
    </row>
    <row r="945" spans="1:52" s="21" customFormat="1" ht="16.5" x14ac:dyDescent="0.25">
      <c r="A945" s="159"/>
      <c r="B945" s="159"/>
      <c r="C945" s="159"/>
      <c r="D945" s="159"/>
      <c r="E945" s="159"/>
      <c r="F945" s="159"/>
      <c r="G945" s="218"/>
      <c r="H945" s="159"/>
      <c r="I945" s="159"/>
      <c r="J945" s="159"/>
      <c r="K945" s="218"/>
      <c r="L945" s="159"/>
      <c r="M945" s="159"/>
      <c r="N945" s="159"/>
      <c r="O945" s="2"/>
      <c r="P945" s="3"/>
      <c r="Q945" s="3"/>
      <c r="R945" s="3"/>
      <c r="S945" s="3"/>
      <c r="T945" s="4"/>
      <c r="U945" s="4"/>
      <c r="V945" s="4"/>
      <c r="W945" s="4"/>
      <c r="X945" s="3"/>
      <c r="Y945" s="4"/>
      <c r="Z945" s="2"/>
      <c r="AA945" s="3"/>
      <c r="AB945" s="5"/>
      <c r="AC945" s="5"/>
      <c r="AD945" s="5"/>
      <c r="AE945" s="5"/>
      <c r="AF945" s="5"/>
      <c r="AG945" s="5"/>
      <c r="AH945" s="6"/>
      <c r="AI945" s="6"/>
      <c r="AJ945" s="7"/>
      <c r="AK945" s="7"/>
      <c r="AL945" s="7"/>
      <c r="AM945" s="7"/>
      <c r="AN945" s="7"/>
      <c r="AO945" s="12"/>
      <c r="AP945" s="12"/>
      <c r="AQ945" s="12"/>
      <c r="AR945" s="12"/>
      <c r="AS945" s="12"/>
      <c r="AT945" s="12"/>
      <c r="AU945" s="12"/>
      <c r="AV945" s="12"/>
      <c r="AW945" s="12"/>
      <c r="AX945" s="12"/>
      <c r="AY945" s="12"/>
      <c r="AZ945" s="8"/>
    </row>
    <row r="946" spans="1:52" s="21" customFormat="1" ht="16.5" x14ac:dyDescent="0.25">
      <c r="A946" s="159"/>
      <c r="B946" s="159"/>
      <c r="C946" s="159"/>
      <c r="D946" s="159"/>
      <c r="E946" s="159"/>
      <c r="F946" s="159"/>
      <c r="G946" s="218"/>
      <c r="H946" s="159"/>
      <c r="I946" s="159"/>
      <c r="J946" s="159"/>
      <c r="K946" s="218"/>
      <c r="L946" s="159"/>
      <c r="M946" s="159"/>
      <c r="N946" s="159"/>
      <c r="O946" s="2"/>
      <c r="P946" s="3"/>
      <c r="Q946" s="3"/>
      <c r="R946" s="3"/>
      <c r="S946" s="3"/>
      <c r="T946" s="4"/>
      <c r="U946" s="4"/>
      <c r="V946" s="4"/>
      <c r="W946" s="4"/>
      <c r="X946" s="3"/>
      <c r="Y946" s="4"/>
      <c r="Z946" s="2"/>
      <c r="AA946" s="3"/>
      <c r="AB946" s="5"/>
      <c r="AC946" s="5"/>
      <c r="AD946" s="5"/>
      <c r="AE946" s="5"/>
      <c r="AF946" s="5"/>
      <c r="AG946" s="5"/>
      <c r="AH946" s="6"/>
      <c r="AI946" s="6"/>
      <c r="AJ946" s="7"/>
      <c r="AK946" s="7"/>
      <c r="AL946" s="7"/>
      <c r="AM946" s="7"/>
      <c r="AN946" s="7"/>
      <c r="AO946" s="12"/>
      <c r="AP946" s="12"/>
      <c r="AQ946" s="12"/>
      <c r="AR946" s="12"/>
      <c r="AS946" s="12"/>
      <c r="AT946" s="12"/>
      <c r="AU946" s="12"/>
      <c r="AV946" s="12"/>
      <c r="AW946" s="12"/>
      <c r="AX946" s="12"/>
      <c r="AY946" s="12"/>
      <c r="AZ946" s="8"/>
    </row>
    <row r="947" spans="1:52" s="21" customFormat="1" ht="16.5" x14ac:dyDescent="0.25">
      <c r="A947" s="159"/>
      <c r="B947" s="159"/>
      <c r="C947" s="159"/>
      <c r="D947" s="159"/>
      <c r="E947" s="159"/>
      <c r="F947" s="159"/>
      <c r="G947" s="218"/>
      <c r="H947" s="159"/>
      <c r="I947" s="159"/>
      <c r="J947" s="159"/>
      <c r="K947" s="218"/>
      <c r="L947" s="159"/>
      <c r="M947" s="159"/>
      <c r="N947" s="159"/>
      <c r="O947" s="2"/>
      <c r="P947" s="3"/>
      <c r="Q947" s="3"/>
      <c r="R947" s="3"/>
      <c r="S947" s="3"/>
      <c r="T947" s="4"/>
      <c r="U947" s="4"/>
      <c r="V947" s="4"/>
      <c r="W947" s="4"/>
      <c r="X947" s="3"/>
      <c r="Y947" s="4"/>
      <c r="Z947" s="2"/>
      <c r="AA947" s="3"/>
      <c r="AB947" s="5"/>
      <c r="AC947" s="5"/>
      <c r="AD947" s="5"/>
      <c r="AE947" s="5"/>
      <c r="AF947" s="5"/>
      <c r="AG947" s="5"/>
      <c r="AH947" s="6"/>
      <c r="AI947" s="6"/>
      <c r="AJ947" s="7"/>
      <c r="AK947" s="7"/>
      <c r="AL947" s="7"/>
      <c r="AM947" s="7"/>
      <c r="AN947" s="7"/>
      <c r="AO947" s="12"/>
      <c r="AP947" s="12"/>
      <c r="AQ947" s="12"/>
      <c r="AR947" s="12"/>
      <c r="AS947" s="12"/>
      <c r="AT947" s="12"/>
      <c r="AU947" s="12"/>
      <c r="AV947" s="12"/>
      <c r="AW947" s="12"/>
      <c r="AX947" s="12"/>
      <c r="AY947" s="12"/>
      <c r="AZ947" s="8"/>
    </row>
    <row r="948" spans="1:52" s="21" customFormat="1" ht="16.5" x14ac:dyDescent="0.25">
      <c r="A948" s="159"/>
      <c r="B948" s="159"/>
      <c r="C948" s="159"/>
      <c r="D948" s="159"/>
      <c r="E948" s="159"/>
      <c r="F948" s="159"/>
      <c r="G948" s="218"/>
      <c r="H948" s="159"/>
      <c r="I948" s="159"/>
      <c r="J948" s="159"/>
      <c r="K948" s="218"/>
      <c r="L948" s="159"/>
      <c r="M948" s="159"/>
      <c r="N948" s="159"/>
      <c r="O948" s="2"/>
      <c r="P948" s="3"/>
      <c r="Q948" s="3"/>
      <c r="R948" s="3"/>
      <c r="S948" s="3"/>
      <c r="T948" s="4"/>
      <c r="U948" s="4"/>
      <c r="V948" s="4"/>
      <c r="W948" s="4"/>
      <c r="X948" s="3"/>
      <c r="Y948" s="4"/>
      <c r="Z948" s="2"/>
      <c r="AA948" s="3"/>
      <c r="AB948" s="5"/>
      <c r="AC948" s="5"/>
      <c r="AD948" s="5"/>
      <c r="AE948" s="5"/>
      <c r="AF948" s="5"/>
      <c r="AG948" s="5"/>
      <c r="AH948" s="6"/>
      <c r="AI948" s="6"/>
      <c r="AJ948" s="7"/>
      <c r="AK948" s="7"/>
      <c r="AL948" s="7"/>
      <c r="AM948" s="7"/>
      <c r="AN948" s="7"/>
      <c r="AO948" s="12"/>
      <c r="AP948" s="12"/>
      <c r="AQ948" s="12"/>
      <c r="AR948" s="12"/>
      <c r="AS948" s="12"/>
      <c r="AT948" s="12"/>
      <c r="AU948" s="12"/>
      <c r="AV948" s="12"/>
      <c r="AW948" s="12"/>
      <c r="AX948" s="12"/>
      <c r="AY948" s="12"/>
      <c r="AZ948" s="8"/>
    </row>
    <row r="949" spans="1:52" s="21" customFormat="1" ht="16.5" x14ac:dyDescent="0.25">
      <c r="A949" s="159"/>
      <c r="B949" s="159"/>
      <c r="C949" s="159"/>
      <c r="D949" s="159"/>
      <c r="E949" s="159"/>
      <c r="F949" s="159"/>
      <c r="G949" s="218"/>
      <c r="H949" s="159"/>
      <c r="I949" s="159"/>
      <c r="J949" s="159"/>
      <c r="K949" s="218"/>
      <c r="L949" s="159"/>
      <c r="M949" s="159"/>
      <c r="N949" s="159"/>
      <c r="O949" s="2"/>
      <c r="P949" s="3"/>
      <c r="Q949" s="3"/>
      <c r="R949" s="3"/>
      <c r="S949" s="3"/>
      <c r="T949" s="4"/>
      <c r="U949" s="4"/>
      <c r="V949" s="4"/>
      <c r="W949" s="4"/>
      <c r="X949" s="3"/>
      <c r="Y949" s="4"/>
      <c r="Z949" s="2"/>
      <c r="AA949" s="3"/>
      <c r="AB949" s="5"/>
      <c r="AC949" s="5"/>
      <c r="AD949" s="5"/>
      <c r="AE949" s="5"/>
      <c r="AF949" s="5"/>
      <c r="AG949" s="5"/>
      <c r="AH949" s="6"/>
      <c r="AI949" s="6"/>
      <c r="AJ949" s="7"/>
      <c r="AK949" s="7"/>
      <c r="AL949" s="7"/>
      <c r="AM949" s="7"/>
      <c r="AN949" s="7"/>
      <c r="AO949" s="12"/>
      <c r="AP949" s="12"/>
      <c r="AQ949" s="12"/>
      <c r="AR949" s="12"/>
      <c r="AS949" s="12"/>
      <c r="AT949" s="12"/>
      <c r="AU949" s="12"/>
      <c r="AV949" s="12"/>
      <c r="AW949" s="12"/>
      <c r="AX949" s="12"/>
      <c r="AY949" s="12"/>
      <c r="AZ949" s="8"/>
    </row>
    <row r="950" spans="1:52" s="21" customFormat="1" ht="16.5" x14ac:dyDescent="0.25">
      <c r="A950" s="159"/>
      <c r="B950" s="159"/>
      <c r="C950" s="159"/>
      <c r="D950" s="159"/>
      <c r="E950" s="159"/>
      <c r="F950" s="159"/>
      <c r="G950" s="218"/>
      <c r="H950" s="159"/>
      <c r="I950" s="159"/>
      <c r="J950" s="159"/>
      <c r="K950" s="218"/>
      <c r="L950" s="159"/>
      <c r="M950" s="159"/>
      <c r="N950" s="159"/>
      <c r="O950" s="2"/>
      <c r="P950" s="3"/>
      <c r="Q950" s="3"/>
      <c r="R950" s="3"/>
      <c r="S950" s="3"/>
      <c r="T950" s="4"/>
      <c r="U950" s="4"/>
      <c r="V950" s="4"/>
      <c r="W950" s="4"/>
      <c r="X950" s="3"/>
      <c r="Y950" s="4"/>
      <c r="Z950" s="2"/>
      <c r="AA950" s="3"/>
      <c r="AB950" s="5"/>
      <c r="AC950" s="5"/>
      <c r="AD950" s="5"/>
      <c r="AE950" s="5"/>
      <c r="AF950" s="5"/>
      <c r="AG950" s="5"/>
      <c r="AH950" s="6"/>
      <c r="AI950" s="6"/>
      <c r="AJ950" s="7"/>
      <c r="AK950" s="7"/>
      <c r="AL950" s="7"/>
      <c r="AM950" s="7"/>
      <c r="AN950" s="7"/>
      <c r="AO950" s="12"/>
      <c r="AP950" s="12"/>
      <c r="AQ950" s="12"/>
      <c r="AR950" s="12"/>
      <c r="AS950" s="12"/>
      <c r="AT950" s="12"/>
      <c r="AU950" s="12"/>
      <c r="AV950" s="12"/>
      <c r="AW950" s="12"/>
      <c r="AX950" s="12"/>
      <c r="AY950" s="12"/>
      <c r="AZ950" s="8"/>
    </row>
    <row r="951" spans="1:52" s="21" customFormat="1" ht="16.5" x14ac:dyDescent="0.25">
      <c r="A951" s="159"/>
      <c r="B951" s="159"/>
      <c r="C951" s="159"/>
      <c r="D951" s="159"/>
      <c r="E951" s="159"/>
      <c r="F951" s="159"/>
      <c r="G951" s="218"/>
      <c r="H951" s="159"/>
      <c r="I951" s="159"/>
      <c r="J951" s="159"/>
      <c r="K951" s="218"/>
      <c r="L951" s="159"/>
      <c r="M951" s="159"/>
      <c r="N951" s="159"/>
      <c r="O951" s="2"/>
      <c r="P951" s="3"/>
      <c r="Q951" s="3"/>
      <c r="R951" s="3"/>
      <c r="S951" s="3"/>
      <c r="T951" s="4"/>
      <c r="U951" s="4"/>
      <c r="V951" s="4"/>
      <c r="W951" s="4"/>
      <c r="X951" s="3"/>
      <c r="Y951" s="4"/>
      <c r="Z951" s="2"/>
      <c r="AA951" s="3"/>
      <c r="AB951" s="5"/>
      <c r="AC951" s="5"/>
      <c r="AD951" s="5"/>
      <c r="AE951" s="5"/>
      <c r="AF951" s="5"/>
      <c r="AG951" s="5"/>
      <c r="AH951" s="6"/>
      <c r="AI951" s="6"/>
      <c r="AJ951" s="7"/>
      <c r="AK951" s="7"/>
      <c r="AL951" s="7"/>
      <c r="AM951" s="7"/>
      <c r="AN951" s="7"/>
      <c r="AO951" s="12"/>
      <c r="AP951" s="12"/>
      <c r="AQ951" s="12"/>
      <c r="AR951" s="12"/>
      <c r="AS951" s="12"/>
      <c r="AT951" s="12"/>
      <c r="AU951" s="12"/>
      <c r="AV951" s="12"/>
      <c r="AW951" s="12"/>
      <c r="AX951" s="12"/>
      <c r="AY951" s="12"/>
      <c r="AZ951" s="8"/>
    </row>
    <row r="952" spans="1:52" s="21" customFormat="1" ht="16.5" x14ac:dyDescent="0.25">
      <c r="A952" s="159"/>
      <c r="B952" s="159"/>
      <c r="C952" s="159"/>
      <c r="D952" s="159"/>
      <c r="E952" s="159"/>
      <c r="F952" s="159"/>
      <c r="G952" s="218"/>
      <c r="H952" s="159"/>
      <c r="I952" s="159"/>
      <c r="J952" s="159"/>
      <c r="K952" s="218"/>
      <c r="L952" s="159"/>
      <c r="M952" s="159"/>
      <c r="N952" s="159"/>
      <c r="O952" s="2"/>
      <c r="P952" s="3"/>
      <c r="Q952" s="3"/>
      <c r="R952" s="3"/>
      <c r="S952" s="3"/>
      <c r="T952" s="4"/>
      <c r="U952" s="4"/>
      <c r="V952" s="4"/>
      <c r="W952" s="4"/>
      <c r="X952" s="3"/>
      <c r="Y952" s="4"/>
      <c r="Z952" s="2"/>
      <c r="AA952" s="3"/>
      <c r="AB952" s="5"/>
      <c r="AC952" s="5"/>
      <c r="AD952" s="5"/>
      <c r="AE952" s="5"/>
      <c r="AF952" s="5"/>
      <c r="AG952" s="5"/>
      <c r="AH952" s="6"/>
      <c r="AI952" s="6"/>
      <c r="AJ952" s="7"/>
      <c r="AK952" s="7"/>
      <c r="AL952" s="7"/>
      <c r="AM952" s="7"/>
      <c r="AN952" s="7"/>
      <c r="AO952" s="12"/>
      <c r="AP952" s="12"/>
      <c r="AQ952" s="12"/>
      <c r="AR952" s="12"/>
      <c r="AS952" s="12"/>
      <c r="AT952" s="12"/>
      <c r="AU952" s="12"/>
      <c r="AV952" s="12"/>
      <c r="AW952" s="12"/>
      <c r="AX952" s="12"/>
      <c r="AY952" s="12"/>
      <c r="AZ952" s="8"/>
    </row>
    <row r="953" spans="1:52" s="21" customFormat="1" ht="16.5" x14ac:dyDescent="0.25">
      <c r="A953" s="159"/>
      <c r="B953" s="159"/>
      <c r="C953" s="159"/>
      <c r="D953" s="159"/>
      <c r="E953" s="159"/>
      <c r="F953" s="159"/>
      <c r="G953" s="218"/>
      <c r="H953" s="159"/>
      <c r="I953" s="159"/>
      <c r="J953" s="159"/>
      <c r="K953" s="218"/>
      <c r="L953" s="159"/>
      <c r="M953" s="159"/>
      <c r="N953" s="159"/>
      <c r="O953" s="2"/>
      <c r="P953" s="3"/>
      <c r="Q953" s="3"/>
      <c r="R953" s="3"/>
      <c r="S953" s="3"/>
      <c r="T953" s="4"/>
      <c r="U953" s="4"/>
      <c r="V953" s="4"/>
      <c r="W953" s="4"/>
      <c r="X953" s="3"/>
      <c r="Y953" s="4"/>
      <c r="Z953" s="2"/>
      <c r="AA953" s="3"/>
      <c r="AB953" s="5"/>
      <c r="AC953" s="5"/>
      <c r="AD953" s="5"/>
      <c r="AE953" s="5"/>
      <c r="AF953" s="5"/>
      <c r="AG953" s="5"/>
      <c r="AH953" s="6"/>
      <c r="AI953" s="6"/>
      <c r="AJ953" s="7"/>
      <c r="AK953" s="7"/>
      <c r="AL953" s="7"/>
      <c r="AM953" s="7"/>
      <c r="AN953" s="7"/>
      <c r="AO953" s="12"/>
      <c r="AP953" s="12"/>
      <c r="AQ953" s="12"/>
      <c r="AR953" s="12"/>
      <c r="AS953" s="12"/>
      <c r="AT953" s="12"/>
      <c r="AU953" s="12"/>
      <c r="AV953" s="12"/>
      <c r="AW953" s="12"/>
      <c r="AX953" s="12"/>
      <c r="AY953" s="12"/>
      <c r="AZ953" s="8"/>
    </row>
    <row r="954" spans="1:52" s="21" customFormat="1" ht="16.5" x14ac:dyDescent="0.25">
      <c r="A954" s="159"/>
      <c r="B954" s="159"/>
      <c r="C954" s="159"/>
      <c r="D954" s="159"/>
      <c r="E954" s="159"/>
      <c r="F954" s="159"/>
      <c r="G954" s="218"/>
      <c r="H954" s="159"/>
      <c r="I954" s="159"/>
      <c r="J954" s="159"/>
      <c r="K954" s="218"/>
      <c r="L954" s="159"/>
      <c r="M954" s="159"/>
      <c r="N954" s="159"/>
      <c r="O954" s="2"/>
      <c r="P954" s="3"/>
      <c r="Q954" s="3"/>
      <c r="R954" s="3"/>
      <c r="S954" s="3"/>
      <c r="T954" s="4"/>
      <c r="U954" s="4"/>
      <c r="V954" s="4"/>
      <c r="W954" s="4"/>
      <c r="X954" s="3"/>
      <c r="Y954" s="4"/>
      <c r="Z954" s="2"/>
      <c r="AA954" s="3"/>
      <c r="AB954" s="5"/>
      <c r="AC954" s="5"/>
      <c r="AD954" s="5"/>
      <c r="AE954" s="5"/>
      <c r="AF954" s="5"/>
      <c r="AG954" s="5"/>
      <c r="AH954" s="6"/>
      <c r="AI954" s="6"/>
      <c r="AJ954" s="7"/>
      <c r="AK954" s="7"/>
      <c r="AL954" s="7"/>
      <c r="AM954" s="7"/>
      <c r="AN954" s="7"/>
      <c r="AO954" s="12"/>
      <c r="AP954" s="12"/>
      <c r="AQ954" s="12"/>
      <c r="AR954" s="12"/>
      <c r="AS954" s="12"/>
      <c r="AT954" s="12"/>
      <c r="AU954" s="12"/>
      <c r="AV954" s="12"/>
      <c r="AW954" s="12"/>
      <c r="AX954" s="12"/>
      <c r="AY954" s="12"/>
      <c r="AZ954" s="8"/>
    </row>
    <row r="955" spans="1:52" s="21" customFormat="1" ht="16.5" x14ac:dyDescent="0.25">
      <c r="A955" s="159"/>
      <c r="B955" s="159"/>
      <c r="C955" s="159"/>
      <c r="D955" s="159"/>
      <c r="E955" s="159"/>
      <c r="F955" s="159"/>
      <c r="G955" s="218"/>
      <c r="H955" s="159"/>
      <c r="I955" s="159"/>
      <c r="J955" s="159"/>
      <c r="K955" s="218"/>
      <c r="L955" s="159"/>
      <c r="M955" s="159"/>
      <c r="N955" s="159"/>
      <c r="O955" s="2"/>
      <c r="P955" s="3"/>
      <c r="Q955" s="3"/>
      <c r="R955" s="3"/>
      <c r="S955" s="3"/>
      <c r="T955" s="4"/>
      <c r="U955" s="4"/>
      <c r="V955" s="4"/>
      <c r="W955" s="4"/>
      <c r="X955" s="3"/>
      <c r="Y955" s="4"/>
      <c r="Z955" s="2"/>
      <c r="AA955" s="3"/>
      <c r="AB955" s="5"/>
      <c r="AC955" s="5"/>
      <c r="AD955" s="5"/>
      <c r="AE955" s="5"/>
      <c r="AF955" s="5"/>
      <c r="AG955" s="5"/>
      <c r="AH955" s="6"/>
      <c r="AI955" s="6"/>
      <c r="AJ955" s="7"/>
      <c r="AK955" s="7"/>
      <c r="AL955" s="7"/>
      <c r="AM955" s="7"/>
      <c r="AN955" s="7"/>
      <c r="AO955" s="12"/>
      <c r="AP955" s="12"/>
      <c r="AQ955" s="12"/>
      <c r="AR955" s="12"/>
      <c r="AS955" s="12"/>
      <c r="AT955" s="12"/>
      <c r="AU955" s="12"/>
      <c r="AV955" s="12"/>
      <c r="AW955" s="12"/>
      <c r="AX955" s="12"/>
      <c r="AY955" s="12"/>
      <c r="AZ955" s="8"/>
    </row>
    <row r="956" spans="1:52" s="21" customFormat="1" ht="16.5" x14ac:dyDescent="0.25">
      <c r="A956" s="159"/>
      <c r="B956" s="159"/>
      <c r="C956" s="159"/>
      <c r="D956" s="159"/>
      <c r="E956" s="159"/>
      <c r="F956" s="159"/>
      <c r="G956" s="218"/>
      <c r="H956" s="159"/>
      <c r="I956" s="159"/>
      <c r="J956" s="159"/>
      <c r="K956" s="218"/>
      <c r="L956" s="159"/>
      <c r="M956" s="159"/>
      <c r="N956" s="159"/>
      <c r="O956" s="2"/>
      <c r="P956" s="3"/>
      <c r="Q956" s="3"/>
      <c r="R956" s="3"/>
      <c r="S956" s="3"/>
      <c r="T956" s="4"/>
      <c r="U956" s="4"/>
      <c r="V956" s="4"/>
      <c r="W956" s="4"/>
      <c r="X956" s="3"/>
      <c r="Y956" s="4"/>
      <c r="Z956" s="2"/>
      <c r="AA956" s="3"/>
      <c r="AB956" s="5"/>
      <c r="AC956" s="5"/>
      <c r="AD956" s="5"/>
      <c r="AE956" s="5"/>
      <c r="AF956" s="5"/>
      <c r="AG956" s="5"/>
      <c r="AH956" s="6"/>
      <c r="AI956" s="6"/>
      <c r="AJ956" s="7"/>
      <c r="AK956" s="7"/>
      <c r="AL956" s="7"/>
      <c r="AM956" s="7"/>
      <c r="AN956" s="7"/>
      <c r="AO956" s="12"/>
      <c r="AP956" s="12"/>
      <c r="AQ956" s="12"/>
      <c r="AR956" s="12"/>
      <c r="AS956" s="12"/>
      <c r="AT956" s="12"/>
      <c r="AU956" s="12"/>
      <c r="AV956" s="12"/>
      <c r="AW956" s="12"/>
      <c r="AX956" s="12"/>
      <c r="AY956" s="12"/>
      <c r="AZ956" s="8"/>
    </row>
    <row r="957" spans="1:52" s="21" customFormat="1" ht="16.5" x14ac:dyDescent="0.25">
      <c r="A957" s="159"/>
      <c r="B957" s="159"/>
      <c r="C957" s="159"/>
      <c r="D957" s="159"/>
      <c r="E957" s="159"/>
      <c r="F957" s="159"/>
      <c r="G957" s="218"/>
      <c r="H957" s="159"/>
      <c r="I957" s="159"/>
      <c r="J957" s="159"/>
      <c r="K957" s="218"/>
      <c r="L957" s="159"/>
      <c r="M957" s="159"/>
      <c r="N957" s="159"/>
      <c r="O957" s="2"/>
      <c r="P957" s="3"/>
      <c r="Q957" s="3"/>
      <c r="R957" s="3"/>
      <c r="S957" s="3"/>
      <c r="T957" s="4"/>
      <c r="U957" s="4"/>
      <c r="V957" s="4"/>
      <c r="W957" s="4"/>
      <c r="X957" s="3"/>
      <c r="Y957" s="4"/>
      <c r="Z957" s="2"/>
      <c r="AA957" s="3"/>
      <c r="AB957" s="5"/>
      <c r="AC957" s="5"/>
      <c r="AD957" s="5"/>
      <c r="AE957" s="5"/>
      <c r="AF957" s="5"/>
      <c r="AG957" s="5"/>
      <c r="AH957" s="6"/>
      <c r="AI957" s="6"/>
      <c r="AJ957" s="7"/>
      <c r="AK957" s="7"/>
      <c r="AL957" s="7"/>
      <c r="AM957" s="7"/>
      <c r="AN957" s="7"/>
      <c r="AO957" s="12"/>
      <c r="AP957" s="12"/>
      <c r="AQ957" s="12"/>
      <c r="AR957" s="12"/>
      <c r="AS957" s="12"/>
      <c r="AT957" s="12"/>
      <c r="AU957" s="12"/>
      <c r="AV957" s="12"/>
      <c r="AW957" s="12"/>
      <c r="AX957" s="12"/>
      <c r="AY957" s="12"/>
      <c r="AZ957" s="8"/>
    </row>
    <row r="958" spans="1:52" s="21" customFormat="1" ht="16.5" x14ac:dyDescent="0.25">
      <c r="A958" s="159"/>
      <c r="B958" s="159"/>
      <c r="C958" s="159"/>
      <c r="D958" s="159"/>
      <c r="E958" s="159"/>
      <c r="F958" s="159"/>
      <c r="G958" s="218"/>
      <c r="H958" s="159"/>
      <c r="I958" s="159"/>
      <c r="J958" s="159"/>
      <c r="K958" s="218"/>
      <c r="L958" s="159"/>
      <c r="M958" s="159"/>
      <c r="N958" s="159"/>
      <c r="O958" s="2"/>
      <c r="P958" s="3"/>
      <c r="Q958" s="3"/>
      <c r="R958" s="3"/>
      <c r="S958" s="3"/>
      <c r="T958" s="4"/>
      <c r="U958" s="4"/>
      <c r="V958" s="4"/>
      <c r="W958" s="4"/>
      <c r="X958" s="3"/>
      <c r="Y958" s="4"/>
      <c r="Z958" s="2"/>
      <c r="AA958" s="3"/>
      <c r="AB958" s="5"/>
      <c r="AC958" s="5"/>
      <c r="AD958" s="5"/>
      <c r="AE958" s="5"/>
      <c r="AF958" s="5"/>
      <c r="AG958" s="5"/>
      <c r="AH958" s="6"/>
      <c r="AI958" s="6"/>
      <c r="AJ958" s="7"/>
      <c r="AK958" s="7"/>
      <c r="AL958" s="7"/>
      <c r="AM958" s="7"/>
      <c r="AN958" s="7"/>
      <c r="AO958" s="12"/>
      <c r="AP958" s="12"/>
      <c r="AQ958" s="12"/>
      <c r="AR958" s="12"/>
      <c r="AS958" s="12"/>
      <c r="AT958" s="12"/>
      <c r="AU958" s="12"/>
      <c r="AV958" s="12"/>
      <c r="AW958" s="12"/>
      <c r="AX958" s="12"/>
      <c r="AY958" s="12"/>
      <c r="AZ958" s="8"/>
    </row>
    <row r="959" spans="1:52" s="21" customFormat="1" ht="16.5" x14ac:dyDescent="0.25">
      <c r="A959" s="159"/>
      <c r="B959" s="159"/>
      <c r="C959" s="159"/>
      <c r="D959" s="159"/>
      <c r="E959" s="159"/>
      <c r="F959" s="159"/>
      <c r="G959" s="218"/>
      <c r="H959" s="159"/>
      <c r="I959" s="159"/>
      <c r="J959" s="159"/>
      <c r="K959" s="218"/>
      <c r="L959" s="159"/>
      <c r="M959" s="159"/>
      <c r="N959" s="159"/>
      <c r="O959" s="2"/>
      <c r="P959" s="3"/>
      <c r="Q959" s="3"/>
      <c r="R959" s="3"/>
      <c r="S959" s="3"/>
      <c r="T959" s="4"/>
      <c r="U959" s="4"/>
      <c r="V959" s="4"/>
      <c r="W959" s="4"/>
      <c r="X959" s="3"/>
      <c r="Y959" s="4"/>
      <c r="Z959" s="2"/>
      <c r="AA959" s="3"/>
      <c r="AB959" s="5"/>
      <c r="AC959" s="5"/>
      <c r="AD959" s="5"/>
      <c r="AE959" s="5"/>
      <c r="AF959" s="5"/>
      <c r="AG959" s="5"/>
      <c r="AH959" s="6"/>
      <c r="AI959" s="6"/>
      <c r="AJ959" s="7"/>
      <c r="AK959" s="7"/>
      <c r="AL959" s="7"/>
      <c r="AM959" s="7"/>
      <c r="AN959" s="7"/>
      <c r="AO959" s="12"/>
      <c r="AP959" s="12"/>
      <c r="AQ959" s="12"/>
      <c r="AR959" s="12"/>
      <c r="AS959" s="12"/>
      <c r="AT959" s="12"/>
      <c r="AU959" s="12"/>
      <c r="AV959" s="12"/>
      <c r="AW959" s="12"/>
      <c r="AX959" s="12"/>
      <c r="AY959" s="12"/>
      <c r="AZ959" s="8"/>
    </row>
    <row r="960" spans="1:52" s="21" customFormat="1" ht="16.5" x14ac:dyDescent="0.25">
      <c r="A960" s="159"/>
      <c r="B960" s="159"/>
      <c r="C960" s="159"/>
      <c r="D960" s="159"/>
      <c r="E960" s="159"/>
      <c r="F960" s="159"/>
      <c r="G960" s="218"/>
      <c r="H960" s="159"/>
      <c r="I960" s="159"/>
      <c r="J960" s="159"/>
      <c r="K960" s="218"/>
      <c r="L960" s="159"/>
      <c r="M960" s="159"/>
      <c r="N960" s="159"/>
      <c r="O960" s="2"/>
      <c r="P960" s="3"/>
      <c r="Q960" s="3"/>
      <c r="R960" s="3"/>
      <c r="S960" s="3"/>
      <c r="T960" s="4"/>
      <c r="U960" s="4"/>
      <c r="V960" s="4"/>
      <c r="W960" s="4"/>
      <c r="X960" s="3"/>
      <c r="Y960" s="4"/>
      <c r="Z960" s="2"/>
      <c r="AA960" s="3"/>
      <c r="AB960" s="5"/>
      <c r="AC960" s="5"/>
      <c r="AD960" s="5"/>
      <c r="AE960" s="5"/>
      <c r="AF960" s="5"/>
      <c r="AG960" s="5"/>
      <c r="AH960" s="6"/>
      <c r="AI960" s="6"/>
      <c r="AJ960" s="7"/>
      <c r="AK960" s="7"/>
      <c r="AL960" s="7"/>
      <c r="AM960" s="7"/>
      <c r="AN960" s="7"/>
      <c r="AO960" s="12"/>
      <c r="AP960" s="12"/>
      <c r="AQ960" s="12"/>
      <c r="AR960" s="12"/>
      <c r="AS960" s="12"/>
      <c r="AT960" s="12"/>
      <c r="AU960" s="12"/>
      <c r="AV960" s="12"/>
      <c r="AW960" s="12"/>
      <c r="AX960" s="12"/>
      <c r="AY960" s="12"/>
      <c r="AZ960" s="8"/>
    </row>
    <row r="961" spans="1:52" s="21" customFormat="1" ht="16.5" x14ac:dyDescent="0.25">
      <c r="A961" s="159"/>
      <c r="B961" s="159"/>
      <c r="C961" s="159"/>
      <c r="D961" s="159"/>
      <c r="E961" s="159"/>
      <c r="F961" s="159"/>
      <c r="G961" s="218"/>
      <c r="H961" s="159"/>
      <c r="I961" s="159"/>
      <c r="J961" s="159"/>
      <c r="K961" s="218"/>
      <c r="L961" s="159"/>
      <c r="M961" s="159"/>
      <c r="N961" s="159"/>
      <c r="O961" s="2"/>
      <c r="P961" s="3"/>
      <c r="Q961" s="3"/>
      <c r="R961" s="3"/>
      <c r="S961" s="3"/>
      <c r="T961" s="4"/>
      <c r="U961" s="4"/>
      <c r="V961" s="4"/>
      <c r="W961" s="4"/>
      <c r="X961" s="3"/>
      <c r="Y961" s="4"/>
      <c r="Z961" s="2"/>
      <c r="AA961" s="3"/>
      <c r="AB961" s="5"/>
      <c r="AC961" s="5"/>
      <c r="AD961" s="5"/>
      <c r="AE961" s="5"/>
      <c r="AF961" s="5"/>
      <c r="AG961" s="5"/>
      <c r="AH961" s="6"/>
      <c r="AI961" s="6"/>
      <c r="AJ961" s="7"/>
      <c r="AK961" s="7"/>
      <c r="AL961" s="7"/>
      <c r="AM961" s="7"/>
      <c r="AN961" s="7"/>
      <c r="AO961" s="12"/>
      <c r="AP961" s="12"/>
      <c r="AQ961" s="12"/>
      <c r="AR961" s="12"/>
      <c r="AS961" s="12"/>
      <c r="AT961" s="12"/>
      <c r="AU961" s="12"/>
      <c r="AV961" s="12"/>
      <c r="AW961" s="12"/>
      <c r="AX961" s="12"/>
      <c r="AY961" s="12"/>
      <c r="AZ961" s="8"/>
    </row>
    <row r="962" spans="1:52" s="21" customFormat="1" ht="16.5" x14ac:dyDescent="0.25">
      <c r="A962" s="159"/>
      <c r="B962" s="159"/>
      <c r="C962" s="159"/>
      <c r="D962" s="159"/>
      <c r="E962" s="159"/>
      <c r="F962" s="159"/>
      <c r="G962" s="218"/>
      <c r="H962" s="159"/>
      <c r="I962" s="159"/>
      <c r="J962" s="159"/>
      <c r="K962" s="218"/>
      <c r="L962" s="159"/>
      <c r="M962" s="159"/>
      <c r="N962" s="159"/>
      <c r="O962" s="2"/>
      <c r="P962" s="3"/>
      <c r="Q962" s="3"/>
      <c r="R962" s="3"/>
      <c r="S962" s="3"/>
      <c r="T962" s="4"/>
      <c r="U962" s="4"/>
      <c r="V962" s="4"/>
      <c r="W962" s="4"/>
      <c r="X962" s="3"/>
      <c r="Y962" s="4"/>
      <c r="Z962" s="2"/>
      <c r="AA962" s="3"/>
      <c r="AB962" s="5"/>
      <c r="AC962" s="5"/>
      <c r="AD962" s="5"/>
      <c r="AE962" s="5"/>
      <c r="AF962" s="5"/>
      <c r="AG962" s="5"/>
      <c r="AH962" s="6"/>
      <c r="AI962" s="6"/>
      <c r="AJ962" s="7"/>
      <c r="AK962" s="7"/>
      <c r="AL962" s="7"/>
      <c r="AM962" s="7"/>
      <c r="AN962" s="7"/>
      <c r="AO962" s="12"/>
      <c r="AP962" s="12"/>
      <c r="AQ962" s="12"/>
      <c r="AR962" s="12"/>
      <c r="AS962" s="12"/>
      <c r="AT962" s="12"/>
      <c r="AU962" s="12"/>
      <c r="AV962" s="12"/>
      <c r="AW962" s="12"/>
      <c r="AX962" s="12"/>
      <c r="AY962" s="12"/>
      <c r="AZ962" s="8"/>
    </row>
    <row r="963" spans="1:52" s="21" customFormat="1" ht="16.5" x14ac:dyDescent="0.25">
      <c r="A963" s="159"/>
      <c r="B963" s="159"/>
      <c r="C963" s="159"/>
      <c r="D963" s="159"/>
      <c r="E963" s="159"/>
      <c r="F963" s="159"/>
      <c r="G963" s="218"/>
      <c r="H963" s="159"/>
      <c r="I963" s="159"/>
      <c r="J963" s="159"/>
      <c r="K963" s="218"/>
      <c r="L963" s="159"/>
      <c r="M963" s="159"/>
      <c r="N963" s="159"/>
      <c r="O963" s="2"/>
      <c r="P963" s="3"/>
      <c r="Q963" s="3"/>
      <c r="R963" s="3"/>
      <c r="S963" s="3"/>
      <c r="T963" s="4"/>
      <c r="U963" s="4"/>
      <c r="V963" s="4"/>
      <c r="W963" s="4"/>
      <c r="X963" s="3"/>
      <c r="Y963" s="4"/>
      <c r="Z963" s="2"/>
      <c r="AA963" s="3"/>
      <c r="AB963" s="5"/>
      <c r="AC963" s="5"/>
      <c r="AD963" s="5"/>
      <c r="AE963" s="5"/>
      <c r="AF963" s="5"/>
      <c r="AG963" s="5"/>
      <c r="AH963" s="6"/>
      <c r="AI963" s="6"/>
      <c r="AJ963" s="7"/>
      <c r="AK963" s="7"/>
      <c r="AL963" s="7"/>
      <c r="AM963" s="7"/>
      <c r="AN963" s="7"/>
      <c r="AO963" s="12"/>
      <c r="AP963" s="12"/>
      <c r="AQ963" s="12"/>
      <c r="AR963" s="12"/>
      <c r="AS963" s="12"/>
      <c r="AT963" s="12"/>
      <c r="AU963" s="12"/>
      <c r="AV963" s="12"/>
      <c r="AW963" s="12"/>
      <c r="AX963" s="12"/>
      <c r="AY963" s="12"/>
      <c r="AZ963" s="8"/>
    </row>
    <row r="964" spans="1:52" s="21" customFormat="1" ht="16.5" x14ac:dyDescent="0.25">
      <c r="A964" s="159"/>
      <c r="B964" s="159"/>
      <c r="C964" s="159"/>
      <c r="D964" s="159"/>
      <c r="E964" s="159"/>
      <c r="F964" s="159"/>
      <c r="G964" s="218"/>
      <c r="H964" s="159"/>
      <c r="I964" s="159"/>
      <c r="J964" s="159"/>
      <c r="K964" s="218"/>
      <c r="L964" s="159"/>
      <c r="M964" s="159"/>
      <c r="N964" s="159"/>
      <c r="O964" s="2"/>
      <c r="P964" s="3"/>
      <c r="Q964" s="3"/>
      <c r="R964" s="3"/>
      <c r="S964" s="3"/>
      <c r="T964" s="4"/>
      <c r="U964" s="4"/>
      <c r="V964" s="4"/>
      <c r="W964" s="4"/>
      <c r="X964" s="3"/>
      <c r="Y964" s="4"/>
      <c r="Z964" s="2"/>
      <c r="AA964" s="3"/>
      <c r="AB964" s="5"/>
      <c r="AC964" s="5"/>
      <c r="AD964" s="5"/>
      <c r="AE964" s="5"/>
      <c r="AF964" s="5"/>
      <c r="AG964" s="5"/>
      <c r="AH964" s="6"/>
      <c r="AI964" s="6"/>
      <c r="AJ964" s="7"/>
      <c r="AK964" s="7"/>
      <c r="AL964" s="7"/>
      <c r="AM964" s="7"/>
      <c r="AN964" s="7"/>
      <c r="AO964" s="12"/>
      <c r="AP964" s="12"/>
      <c r="AQ964" s="12"/>
      <c r="AR964" s="12"/>
      <c r="AS964" s="12"/>
      <c r="AT964" s="12"/>
      <c r="AU964" s="12"/>
      <c r="AV964" s="12"/>
      <c r="AW964" s="12"/>
      <c r="AX964" s="12"/>
      <c r="AY964" s="12"/>
      <c r="AZ964" s="8"/>
    </row>
    <row r="965" spans="1:52" s="21" customFormat="1" ht="16.5" x14ac:dyDescent="0.25">
      <c r="A965" s="159"/>
      <c r="B965" s="159"/>
      <c r="C965" s="159"/>
      <c r="D965" s="159"/>
      <c r="E965" s="159"/>
      <c r="F965" s="159"/>
      <c r="G965" s="218"/>
      <c r="H965" s="159"/>
      <c r="I965" s="159"/>
      <c r="J965" s="159"/>
      <c r="K965" s="218"/>
      <c r="L965" s="159"/>
      <c r="M965" s="159"/>
      <c r="N965" s="159"/>
      <c r="O965" s="2"/>
      <c r="P965" s="3"/>
      <c r="Q965" s="3"/>
      <c r="R965" s="3"/>
      <c r="S965" s="3"/>
      <c r="T965" s="4"/>
      <c r="U965" s="4"/>
      <c r="V965" s="4"/>
      <c r="W965" s="4"/>
      <c r="X965" s="3"/>
      <c r="Y965" s="4"/>
      <c r="Z965" s="2"/>
      <c r="AA965" s="3"/>
      <c r="AB965" s="5"/>
      <c r="AC965" s="5"/>
      <c r="AD965" s="5"/>
      <c r="AE965" s="5"/>
      <c r="AF965" s="5"/>
      <c r="AG965" s="5"/>
      <c r="AH965" s="6"/>
      <c r="AI965" s="6"/>
      <c r="AJ965" s="7"/>
      <c r="AK965" s="7"/>
      <c r="AL965" s="7"/>
      <c r="AM965" s="7"/>
      <c r="AN965" s="7"/>
      <c r="AO965" s="12"/>
      <c r="AP965" s="12"/>
      <c r="AQ965" s="12"/>
      <c r="AR965" s="12"/>
      <c r="AS965" s="12"/>
      <c r="AT965" s="12"/>
      <c r="AU965" s="12"/>
      <c r="AV965" s="12"/>
      <c r="AW965" s="12"/>
      <c r="AX965" s="12"/>
      <c r="AY965" s="12"/>
      <c r="AZ965" s="8"/>
    </row>
    <row r="966" spans="1:52" s="21" customFormat="1" ht="16.5" x14ac:dyDescent="0.25">
      <c r="A966" s="159"/>
      <c r="B966" s="159"/>
      <c r="C966" s="159"/>
      <c r="D966" s="159"/>
      <c r="E966" s="159"/>
      <c r="F966" s="159"/>
      <c r="G966" s="218"/>
      <c r="H966" s="159"/>
      <c r="I966" s="159"/>
      <c r="J966" s="159"/>
      <c r="K966" s="218"/>
      <c r="L966" s="159"/>
      <c r="M966" s="159"/>
      <c r="N966" s="159"/>
      <c r="O966" s="2"/>
      <c r="P966" s="3"/>
      <c r="Q966" s="3"/>
      <c r="R966" s="3"/>
      <c r="S966" s="3"/>
      <c r="T966" s="4"/>
      <c r="U966" s="4"/>
      <c r="V966" s="4"/>
      <c r="W966" s="4"/>
      <c r="X966" s="3"/>
      <c r="Y966" s="4"/>
      <c r="Z966" s="2"/>
      <c r="AA966" s="3"/>
      <c r="AB966" s="5"/>
      <c r="AC966" s="5"/>
      <c r="AD966" s="5"/>
      <c r="AE966" s="5"/>
      <c r="AF966" s="5"/>
      <c r="AG966" s="5"/>
      <c r="AH966" s="6"/>
      <c r="AI966" s="6"/>
      <c r="AJ966" s="7"/>
      <c r="AK966" s="7"/>
      <c r="AL966" s="7"/>
      <c r="AM966" s="7"/>
      <c r="AN966" s="7"/>
      <c r="AO966" s="12"/>
      <c r="AP966" s="12"/>
      <c r="AQ966" s="12"/>
      <c r="AR966" s="12"/>
      <c r="AS966" s="12"/>
      <c r="AT966" s="12"/>
      <c r="AU966" s="12"/>
      <c r="AV966" s="12"/>
      <c r="AW966" s="12"/>
      <c r="AX966" s="12"/>
      <c r="AY966" s="12"/>
      <c r="AZ966" s="8"/>
    </row>
    <row r="967" spans="1:52" s="21" customFormat="1" ht="16.5" x14ac:dyDescent="0.25">
      <c r="A967" s="159"/>
      <c r="B967" s="159"/>
      <c r="C967" s="159"/>
      <c r="D967" s="159"/>
      <c r="E967" s="159"/>
      <c r="F967" s="159"/>
      <c r="G967" s="218"/>
      <c r="H967" s="159"/>
      <c r="I967" s="159"/>
      <c r="J967" s="159"/>
      <c r="K967" s="218"/>
      <c r="L967" s="159"/>
      <c r="M967" s="159"/>
      <c r="N967" s="159"/>
      <c r="O967" s="2"/>
      <c r="P967" s="3"/>
      <c r="Q967" s="3"/>
      <c r="R967" s="3"/>
      <c r="S967" s="3"/>
      <c r="T967" s="4"/>
      <c r="U967" s="4"/>
      <c r="V967" s="4"/>
      <c r="W967" s="4"/>
      <c r="X967" s="3"/>
      <c r="Y967" s="4"/>
      <c r="Z967" s="2"/>
      <c r="AA967" s="3"/>
      <c r="AB967" s="5"/>
      <c r="AC967" s="5"/>
      <c r="AD967" s="5"/>
      <c r="AE967" s="5"/>
      <c r="AF967" s="5"/>
      <c r="AG967" s="5"/>
      <c r="AH967" s="6"/>
      <c r="AI967" s="6"/>
      <c r="AJ967" s="7"/>
      <c r="AK967" s="7"/>
      <c r="AL967" s="7"/>
      <c r="AM967" s="7"/>
      <c r="AN967" s="7"/>
      <c r="AO967" s="12"/>
      <c r="AP967" s="12"/>
      <c r="AQ967" s="12"/>
      <c r="AR967" s="12"/>
      <c r="AS967" s="12"/>
      <c r="AT967" s="12"/>
      <c r="AU967" s="12"/>
      <c r="AV967" s="12"/>
      <c r="AW967" s="12"/>
      <c r="AX967" s="12"/>
      <c r="AY967" s="12"/>
      <c r="AZ967" s="8"/>
    </row>
    <row r="968" spans="1:52" s="21" customFormat="1" ht="16.5" x14ac:dyDescent="0.25">
      <c r="A968" s="159"/>
      <c r="B968" s="159"/>
      <c r="C968" s="159"/>
      <c r="D968" s="159"/>
      <c r="E968" s="159"/>
      <c r="F968" s="159"/>
      <c r="G968" s="218"/>
      <c r="H968" s="159"/>
      <c r="I968" s="159"/>
      <c r="J968" s="159"/>
      <c r="K968" s="218"/>
      <c r="L968" s="159"/>
      <c r="M968" s="159"/>
      <c r="N968" s="159"/>
      <c r="O968" s="2"/>
      <c r="P968" s="3"/>
      <c r="Q968" s="3"/>
      <c r="R968" s="3"/>
      <c r="S968" s="3"/>
      <c r="T968" s="4"/>
      <c r="U968" s="4"/>
      <c r="V968" s="4"/>
      <c r="W968" s="4"/>
      <c r="X968" s="3"/>
      <c r="Y968" s="4"/>
      <c r="Z968" s="2"/>
      <c r="AA968" s="3"/>
      <c r="AB968" s="5"/>
      <c r="AC968" s="5"/>
      <c r="AD968" s="5"/>
      <c r="AE968" s="5"/>
      <c r="AF968" s="5"/>
      <c r="AG968" s="5"/>
      <c r="AH968" s="6"/>
      <c r="AI968" s="6"/>
      <c r="AJ968" s="7"/>
      <c r="AK968" s="7"/>
      <c r="AL968" s="7"/>
      <c r="AM968" s="7"/>
      <c r="AN968" s="7"/>
      <c r="AO968" s="12"/>
      <c r="AP968" s="12"/>
      <c r="AQ968" s="12"/>
      <c r="AR968" s="12"/>
      <c r="AS968" s="12"/>
      <c r="AT968" s="12"/>
      <c r="AU968" s="12"/>
      <c r="AV968" s="12"/>
      <c r="AW968" s="12"/>
      <c r="AX968" s="12"/>
      <c r="AY968" s="12"/>
      <c r="AZ968" s="8"/>
    </row>
    <row r="969" spans="1:52" s="21" customFormat="1" ht="16.5" x14ac:dyDescent="0.25">
      <c r="A969" s="159"/>
      <c r="B969" s="159"/>
      <c r="C969" s="159"/>
      <c r="D969" s="159"/>
      <c r="E969" s="159"/>
      <c r="F969" s="159"/>
      <c r="G969" s="218"/>
      <c r="H969" s="159"/>
      <c r="I969" s="159"/>
      <c r="J969" s="159"/>
      <c r="K969" s="218"/>
      <c r="L969" s="159"/>
      <c r="M969" s="159"/>
      <c r="N969" s="159"/>
      <c r="O969" s="2"/>
      <c r="P969" s="3"/>
      <c r="Q969" s="3"/>
      <c r="R969" s="3"/>
      <c r="S969" s="3"/>
      <c r="T969" s="4"/>
      <c r="U969" s="4"/>
      <c r="V969" s="4"/>
      <c r="W969" s="4"/>
      <c r="X969" s="3"/>
      <c r="Y969" s="4"/>
      <c r="Z969" s="2"/>
      <c r="AA969" s="3"/>
      <c r="AB969" s="5"/>
      <c r="AC969" s="5"/>
      <c r="AD969" s="5"/>
      <c r="AE969" s="5"/>
      <c r="AF969" s="5"/>
      <c r="AG969" s="5"/>
      <c r="AH969" s="6"/>
      <c r="AI969" s="6"/>
      <c r="AJ969" s="7"/>
      <c r="AK969" s="7"/>
      <c r="AL969" s="7"/>
      <c r="AM969" s="7"/>
      <c r="AN969" s="7"/>
      <c r="AO969" s="12"/>
      <c r="AP969" s="12"/>
      <c r="AQ969" s="12"/>
      <c r="AR969" s="12"/>
      <c r="AS969" s="12"/>
      <c r="AT969" s="12"/>
      <c r="AU969" s="12"/>
      <c r="AV969" s="12"/>
      <c r="AW969" s="12"/>
      <c r="AX969" s="12"/>
      <c r="AY969" s="12"/>
      <c r="AZ969" s="8"/>
    </row>
    <row r="970" spans="1:52" s="21" customFormat="1" ht="16.5" x14ac:dyDescent="0.25">
      <c r="A970" s="159"/>
      <c r="B970" s="159"/>
      <c r="C970" s="159"/>
      <c r="D970" s="159"/>
      <c r="E970" s="159"/>
      <c r="F970" s="159"/>
      <c r="G970" s="218"/>
      <c r="H970" s="159"/>
      <c r="I970" s="159"/>
      <c r="J970" s="159"/>
      <c r="K970" s="218"/>
      <c r="L970" s="159"/>
      <c r="M970" s="159"/>
      <c r="N970" s="159"/>
      <c r="O970" s="2"/>
      <c r="P970" s="3"/>
      <c r="Q970" s="3"/>
      <c r="R970" s="3"/>
      <c r="S970" s="3"/>
      <c r="T970" s="4"/>
      <c r="U970" s="4"/>
      <c r="V970" s="4"/>
      <c r="W970" s="4"/>
      <c r="X970" s="3"/>
      <c r="Y970" s="4"/>
      <c r="Z970" s="2"/>
      <c r="AA970" s="3"/>
      <c r="AB970" s="5"/>
      <c r="AC970" s="5"/>
      <c r="AD970" s="5"/>
      <c r="AE970" s="5"/>
      <c r="AF970" s="5"/>
      <c r="AG970" s="5"/>
      <c r="AH970" s="6"/>
      <c r="AI970" s="6"/>
      <c r="AJ970" s="7"/>
      <c r="AK970" s="7"/>
      <c r="AL970" s="7"/>
      <c r="AM970" s="7"/>
      <c r="AN970" s="7"/>
      <c r="AO970" s="12"/>
      <c r="AP970" s="12"/>
      <c r="AQ970" s="12"/>
      <c r="AR970" s="12"/>
      <c r="AS970" s="12"/>
      <c r="AT970" s="12"/>
      <c r="AU970" s="12"/>
      <c r="AV970" s="12"/>
      <c r="AW970" s="12"/>
      <c r="AX970" s="12"/>
      <c r="AY970" s="12"/>
      <c r="AZ970" s="8"/>
    </row>
    <row r="971" spans="1:52" s="21" customFormat="1" ht="16.5" x14ac:dyDescent="0.25">
      <c r="A971" s="159"/>
      <c r="B971" s="159"/>
      <c r="C971" s="159"/>
      <c r="D971" s="159"/>
      <c r="E971" s="159"/>
      <c r="F971" s="159"/>
      <c r="G971" s="218"/>
      <c r="H971" s="159"/>
      <c r="I971" s="159"/>
      <c r="J971" s="159"/>
      <c r="K971" s="218"/>
      <c r="L971" s="159"/>
      <c r="M971" s="159"/>
      <c r="N971" s="159"/>
      <c r="O971" s="2"/>
      <c r="P971" s="3"/>
      <c r="Q971" s="3"/>
      <c r="R971" s="3"/>
      <c r="S971" s="3"/>
      <c r="T971" s="4"/>
      <c r="U971" s="4"/>
      <c r="V971" s="4"/>
      <c r="W971" s="4"/>
      <c r="X971" s="3"/>
      <c r="Y971" s="4"/>
      <c r="Z971" s="2"/>
      <c r="AA971" s="3"/>
      <c r="AB971" s="5"/>
      <c r="AC971" s="5"/>
      <c r="AD971" s="5"/>
      <c r="AE971" s="5"/>
      <c r="AF971" s="5"/>
      <c r="AG971" s="5"/>
      <c r="AH971" s="6"/>
      <c r="AI971" s="6"/>
      <c r="AJ971" s="7"/>
      <c r="AK971" s="7"/>
      <c r="AL971" s="7"/>
      <c r="AM971" s="7"/>
      <c r="AN971" s="7"/>
      <c r="AO971" s="12"/>
      <c r="AP971" s="12"/>
      <c r="AQ971" s="12"/>
      <c r="AR971" s="12"/>
      <c r="AS971" s="12"/>
      <c r="AT971" s="12"/>
      <c r="AU971" s="12"/>
      <c r="AV971" s="12"/>
      <c r="AW971" s="12"/>
      <c r="AX971" s="12"/>
      <c r="AY971" s="12"/>
      <c r="AZ971" s="8"/>
    </row>
    <row r="972" spans="1:52" s="21" customFormat="1" ht="16.5" x14ac:dyDescent="0.25">
      <c r="A972" s="159"/>
      <c r="B972" s="159"/>
      <c r="C972" s="159"/>
      <c r="D972" s="159"/>
      <c r="E972" s="159"/>
      <c r="F972" s="159"/>
      <c r="G972" s="218"/>
      <c r="H972" s="159"/>
      <c r="I972" s="159"/>
      <c r="J972" s="159"/>
      <c r="K972" s="218"/>
      <c r="L972" s="159"/>
      <c r="M972" s="159"/>
      <c r="N972" s="159"/>
      <c r="O972" s="2"/>
      <c r="P972" s="3"/>
      <c r="Q972" s="3"/>
      <c r="R972" s="3"/>
      <c r="S972" s="3"/>
      <c r="T972" s="4"/>
      <c r="U972" s="4"/>
      <c r="V972" s="4"/>
      <c r="W972" s="4"/>
      <c r="X972" s="3"/>
      <c r="Y972" s="4"/>
      <c r="Z972" s="2"/>
      <c r="AA972" s="3"/>
      <c r="AB972" s="5"/>
      <c r="AC972" s="5"/>
      <c r="AD972" s="5"/>
      <c r="AE972" s="5"/>
      <c r="AF972" s="5"/>
      <c r="AG972" s="5"/>
      <c r="AH972" s="6"/>
      <c r="AI972" s="6"/>
      <c r="AJ972" s="7"/>
      <c r="AK972" s="7"/>
      <c r="AL972" s="7"/>
      <c r="AM972" s="7"/>
      <c r="AN972" s="7"/>
      <c r="AO972" s="12"/>
      <c r="AP972" s="12"/>
      <c r="AQ972" s="12"/>
      <c r="AR972" s="12"/>
      <c r="AS972" s="12"/>
      <c r="AT972" s="12"/>
      <c r="AU972" s="12"/>
      <c r="AV972" s="12"/>
      <c r="AW972" s="12"/>
      <c r="AX972" s="12"/>
      <c r="AY972" s="12"/>
      <c r="AZ972" s="8"/>
    </row>
    <row r="973" spans="1:52" s="21" customFormat="1" ht="16.5" x14ac:dyDescent="0.25">
      <c r="A973" s="159"/>
      <c r="B973" s="159"/>
      <c r="C973" s="159"/>
      <c r="D973" s="159"/>
      <c r="E973" s="159"/>
      <c r="F973" s="159"/>
      <c r="G973" s="218"/>
      <c r="H973" s="159"/>
      <c r="I973" s="159"/>
      <c r="J973" s="159"/>
      <c r="K973" s="218"/>
      <c r="L973" s="159"/>
      <c r="M973" s="159"/>
      <c r="N973" s="159"/>
      <c r="O973" s="2"/>
      <c r="P973" s="3"/>
      <c r="Q973" s="3"/>
      <c r="R973" s="3"/>
      <c r="S973" s="3"/>
      <c r="T973" s="4"/>
      <c r="U973" s="4"/>
      <c r="V973" s="4"/>
      <c r="W973" s="4"/>
      <c r="X973" s="3"/>
      <c r="Y973" s="4"/>
      <c r="Z973" s="2"/>
      <c r="AA973" s="3"/>
      <c r="AB973" s="5"/>
      <c r="AC973" s="5"/>
      <c r="AD973" s="5"/>
      <c r="AE973" s="5"/>
      <c r="AF973" s="5"/>
      <c r="AG973" s="5"/>
      <c r="AH973" s="6"/>
      <c r="AI973" s="6"/>
      <c r="AJ973" s="7"/>
      <c r="AK973" s="7"/>
      <c r="AL973" s="7"/>
      <c r="AM973" s="7"/>
      <c r="AN973" s="7"/>
      <c r="AO973" s="12"/>
      <c r="AP973" s="12"/>
      <c r="AQ973" s="12"/>
      <c r="AR973" s="12"/>
      <c r="AS973" s="12"/>
      <c r="AT973" s="12"/>
      <c r="AU973" s="12"/>
      <c r="AV973" s="12"/>
      <c r="AW973" s="12"/>
      <c r="AX973" s="12"/>
      <c r="AY973" s="12"/>
      <c r="AZ973" s="8"/>
    </row>
    <row r="974" spans="1:52" s="21" customFormat="1" ht="16.5" x14ac:dyDescent="0.25">
      <c r="A974" s="159"/>
      <c r="B974" s="159"/>
      <c r="C974" s="159"/>
      <c r="D974" s="159"/>
      <c r="E974" s="159"/>
      <c r="F974" s="159"/>
      <c r="G974" s="218"/>
      <c r="H974" s="159"/>
      <c r="I974" s="159"/>
      <c r="J974" s="159"/>
      <c r="K974" s="218"/>
      <c r="L974" s="159"/>
      <c r="M974" s="159"/>
      <c r="N974" s="159"/>
      <c r="O974" s="2"/>
      <c r="P974" s="3"/>
      <c r="Q974" s="3"/>
      <c r="R974" s="3"/>
      <c r="S974" s="3"/>
      <c r="T974" s="4"/>
      <c r="U974" s="4"/>
      <c r="V974" s="4"/>
      <c r="W974" s="4"/>
      <c r="X974" s="3"/>
      <c r="Y974" s="4"/>
      <c r="Z974" s="2"/>
      <c r="AA974" s="3"/>
      <c r="AB974" s="5"/>
      <c r="AC974" s="5"/>
      <c r="AD974" s="5"/>
      <c r="AE974" s="5"/>
      <c r="AF974" s="5"/>
      <c r="AG974" s="5"/>
      <c r="AH974" s="6"/>
      <c r="AI974" s="6"/>
      <c r="AJ974" s="7"/>
      <c r="AK974" s="7"/>
      <c r="AL974" s="7"/>
      <c r="AM974" s="7"/>
      <c r="AN974" s="7"/>
      <c r="AO974" s="12"/>
      <c r="AP974" s="12"/>
      <c r="AQ974" s="12"/>
      <c r="AR974" s="12"/>
      <c r="AS974" s="12"/>
      <c r="AT974" s="12"/>
      <c r="AU974" s="12"/>
      <c r="AV974" s="12"/>
      <c r="AW974" s="12"/>
      <c r="AX974" s="12"/>
      <c r="AY974" s="12"/>
      <c r="AZ974" s="8"/>
    </row>
    <row r="975" spans="1:52" s="21" customFormat="1" ht="16.5" x14ac:dyDescent="0.25">
      <c r="A975" s="159"/>
      <c r="B975" s="159"/>
      <c r="C975" s="159"/>
      <c r="D975" s="159"/>
      <c r="E975" s="159"/>
      <c r="F975" s="159"/>
      <c r="G975" s="218"/>
      <c r="H975" s="159"/>
      <c r="I975" s="159"/>
      <c r="J975" s="159"/>
      <c r="K975" s="218"/>
      <c r="L975" s="159"/>
      <c r="M975" s="159"/>
      <c r="N975" s="159"/>
      <c r="O975" s="2"/>
      <c r="P975" s="3"/>
      <c r="Q975" s="3"/>
      <c r="R975" s="3"/>
      <c r="S975" s="3"/>
      <c r="T975" s="4"/>
      <c r="U975" s="4"/>
      <c r="V975" s="4"/>
      <c r="W975" s="4"/>
      <c r="X975" s="3"/>
      <c r="Y975" s="4"/>
      <c r="Z975" s="2"/>
      <c r="AA975" s="3"/>
      <c r="AB975" s="5"/>
      <c r="AC975" s="5"/>
      <c r="AD975" s="5"/>
      <c r="AE975" s="5"/>
      <c r="AF975" s="5"/>
      <c r="AG975" s="5"/>
      <c r="AH975" s="6"/>
      <c r="AI975" s="6"/>
      <c r="AJ975" s="7"/>
      <c r="AK975" s="7"/>
      <c r="AL975" s="7"/>
      <c r="AM975" s="7"/>
      <c r="AN975" s="7"/>
      <c r="AO975" s="12"/>
      <c r="AP975" s="12"/>
      <c r="AQ975" s="12"/>
      <c r="AR975" s="12"/>
      <c r="AS975" s="12"/>
      <c r="AT975" s="12"/>
      <c r="AU975" s="12"/>
      <c r="AV975" s="12"/>
      <c r="AW975" s="12"/>
      <c r="AX975" s="12"/>
      <c r="AY975" s="12"/>
      <c r="AZ975" s="8"/>
    </row>
    <row r="976" spans="1:52" s="21" customFormat="1" ht="16.5" x14ac:dyDescent="0.25">
      <c r="A976" s="159"/>
      <c r="B976" s="159"/>
      <c r="C976" s="159"/>
      <c r="D976" s="159"/>
      <c r="E976" s="159"/>
      <c r="F976" s="159"/>
      <c r="G976" s="218"/>
      <c r="H976" s="159"/>
      <c r="I976" s="159"/>
      <c r="J976" s="159"/>
      <c r="K976" s="218"/>
      <c r="L976" s="159"/>
      <c r="M976" s="159"/>
      <c r="N976" s="159"/>
      <c r="O976" s="2"/>
      <c r="P976" s="3"/>
      <c r="Q976" s="3"/>
      <c r="R976" s="3"/>
      <c r="S976" s="3"/>
      <c r="T976" s="4"/>
      <c r="U976" s="4"/>
      <c r="V976" s="4"/>
      <c r="W976" s="4"/>
      <c r="X976" s="3"/>
      <c r="Y976" s="4"/>
      <c r="Z976" s="2"/>
      <c r="AA976" s="3"/>
      <c r="AB976" s="5"/>
      <c r="AC976" s="5"/>
      <c r="AD976" s="5"/>
      <c r="AE976" s="5"/>
      <c r="AF976" s="5"/>
      <c r="AG976" s="5"/>
      <c r="AH976" s="6"/>
      <c r="AI976" s="6"/>
      <c r="AJ976" s="7"/>
      <c r="AK976" s="7"/>
      <c r="AL976" s="7"/>
      <c r="AM976" s="7"/>
      <c r="AN976" s="7"/>
      <c r="AO976" s="12"/>
      <c r="AP976" s="12"/>
      <c r="AQ976" s="12"/>
      <c r="AR976" s="12"/>
      <c r="AS976" s="12"/>
      <c r="AT976" s="12"/>
      <c r="AU976" s="12"/>
      <c r="AV976" s="12"/>
      <c r="AW976" s="12"/>
      <c r="AX976" s="12"/>
      <c r="AY976" s="12"/>
      <c r="AZ976" s="8"/>
    </row>
    <row r="977" spans="1:52" s="21" customFormat="1" ht="16.5" x14ac:dyDescent="0.25">
      <c r="A977" s="159"/>
      <c r="B977" s="159"/>
      <c r="C977" s="159"/>
      <c r="D977" s="159"/>
      <c r="E977" s="159"/>
      <c r="F977" s="159"/>
      <c r="G977" s="218"/>
      <c r="H977" s="159"/>
      <c r="I977" s="159"/>
      <c r="J977" s="159"/>
      <c r="K977" s="218"/>
      <c r="L977" s="159"/>
      <c r="M977" s="159"/>
      <c r="N977" s="159"/>
      <c r="O977" s="2"/>
      <c r="P977" s="3"/>
      <c r="Q977" s="3"/>
      <c r="R977" s="3"/>
      <c r="S977" s="3"/>
      <c r="T977" s="4"/>
      <c r="U977" s="4"/>
      <c r="V977" s="4"/>
      <c r="W977" s="4"/>
      <c r="X977" s="3"/>
      <c r="Y977" s="4"/>
      <c r="Z977" s="2"/>
      <c r="AA977" s="3"/>
      <c r="AB977" s="5"/>
      <c r="AC977" s="5"/>
      <c r="AD977" s="5"/>
      <c r="AE977" s="5"/>
      <c r="AF977" s="5"/>
      <c r="AG977" s="5"/>
      <c r="AH977" s="6"/>
      <c r="AI977" s="6"/>
      <c r="AJ977" s="7"/>
      <c r="AK977" s="7"/>
      <c r="AL977" s="7"/>
      <c r="AM977" s="7"/>
      <c r="AN977" s="7"/>
      <c r="AO977" s="12"/>
      <c r="AP977" s="12"/>
      <c r="AQ977" s="12"/>
      <c r="AR977" s="12"/>
      <c r="AS977" s="12"/>
      <c r="AT977" s="12"/>
      <c r="AU977" s="12"/>
      <c r="AV977" s="12"/>
      <c r="AW977" s="12"/>
      <c r="AX977" s="12"/>
      <c r="AY977" s="12"/>
      <c r="AZ977" s="8"/>
    </row>
    <row r="978" spans="1:52" s="21" customFormat="1" ht="16.5" x14ac:dyDescent="0.25">
      <c r="A978" s="159"/>
      <c r="B978" s="159"/>
      <c r="C978" s="159"/>
      <c r="D978" s="159"/>
      <c r="E978" s="159"/>
      <c r="F978" s="159"/>
      <c r="G978" s="218"/>
      <c r="H978" s="159"/>
      <c r="I978" s="159"/>
      <c r="J978" s="159"/>
      <c r="K978" s="218"/>
      <c r="L978" s="159"/>
      <c r="M978" s="159"/>
      <c r="N978" s="159"/>
      <c r="O978" s="2"/>
      <c r="P978" s="3"/>
      <c r="Q978" s="3"/>
      <c r="R978" s="3"/>
      <c r="S978" s="3"/>
      <c r="T978" s="4"/>
      <c r="U978" s="4"/>
      <c r="V978" s="4"/>
      <c r="W978" s="4"/>
      <c r="X978" s="3"/>
      <c r="Y978" s="4"/>
      <c r="Z978" s="2"/>
      <c r="AA978" s="3"/>
      <c r="AB978" s="5"/>
      <c r="AC978" s="5"/>
      <c r="AD978" s="5"/>
      <c r="AE978" s="5"/>
      <c r="AF978" s="5"/>
      <c r="AG978" s="5"/>
      <c r="AH978" s="6"/>
      <c r="AI978" s="6"/>
      <c r="AJ978" s="7"/>
      <c r="AK978" s="7"/>
      <c r="AL978" s="7"/>
      <c r="AM978" s="7"/>
      <c r="AN978" s="7"/>
      <c r="AO978" s="12"/>
      <c r="AP978" s="12"/>
      <c r="AQ978" s="12"/>
      <c r="AR978" s="12"/>
      <c r="AS978" s="12"/>
      <c r="AT978" s="12"/>
      <c r="AU978" s="12"/>
      <c r="AV978" s="12"/>
      <c r="AW978" s="12"/>
      <c r="AX978" s="12"/>
      <c r="AY978" s="12"/>
      <c r="AZ978" s="8"/>
    </row>
    <row r="979" spans="1:52" s="21" customFormat="1" ht="16.5" x14ac:dyDescent="0.25">
      <c r="A979" s="159"/>
      <c r="B979" s="159"/>
      <c r="C979" s="159"/>
      <c r="D979" s="159"/>
      <c r="E979" s="159"/>
      <c r="F979" s="159"/>
      <c r="G979" s="218"/>
      <c r="H979" s="159"/>
      <c r="I979" s="159"/>
      <c r="J979" s="159"/>
      <c r="K979" s="218"/>
      <c r="L979" s="159"/>
      <c r="M979" s="159"/>
      <c r="N979" s="159"/>
      <c r="O979" s="2"/>
      <c r="P979" s="3"/>
      <c r="Q979" s="3"/>
      <c r="R979" s="3"/>
      <c r="S979" s="3"/>
      <c r="T979" s="4"/>
      <c r="U979" s="4"/>
      <c r="V979" s="4"/>
      <c r="W979" s="4"/>
      <c r="X979" s="3"/>
      <c r="Y979" s="4"/>
      <c r="Z979" s="2"/>
      <c r="AA979" s="3"/>
      <c r="AB979" s="5"/>
      <c r="AC979" s="5"/>
      <c r="AD979" s="5"/>
      <c r="AE979" s="5"/>
      <c r="AF979" s="5"/>
      <c r="AG979" s="5"/>
      <c r="AH979" s="6"/>
      <c r="AI979" s="6"/>
      <c r="AJ979" s="7"/>
      <c r="AK979" s="7"/>
      <c r="AL979" s="7"/>
      <c r="AM979" s="7"/>
      <c r="AN979" s="7"/>
      <c r="AO979" s="12"/>
      <c r="AP979" s="12"/>
      <c r="AQ979" s="12"/>
      <c r="AR979" s="12"/>
      <c r="AS979" s="12"/>
      <c r="AT979" s="12"/>
      <c r="AU979" s="12"/>
      <c r="AV979" s="12"/>
      <c r="AW979" s="12"/>
      <c r="AX979" s="12"/>
      <c r="AY979" s="12"/>
      <c r="AZ979" s="8"/>
    </row>
    <row r="980" spans="1:52" s="21" customFormat="1" ht="16.5" x14ac:dyDescent="0.25">
      <c r="A980" s="159"/>
      <c r="B980" s="159"/>
      <c r="C980" s="159"/>
      <c r="D980" s="159"/>
      <c r="E980" s="159"/>
      <c r="F980" s="159"/>
      <c r="G980" s="218"/>
      <c r="H980" s="159"/>
      <c r="I980" s="159"/>
      <c r="J980" s="159"/>
      <c r="K980" s="218"/>
      <c r="L980" s="159"/>
      <c r="M980" s="159"/>
      <c r="N980" s="159"/>
      <c r="O980" s="2"/>
      <c r="P980" s="3"/>
      <c r="Q980" s="3"/>
      <c r="R980" s="3"/>
      <c r="S980" s="3"/>
      <c r="T980" s="4"/>
      <c r="U980" s="4"/>
      <c r="V980" s="4"/>
      <c r="W980" s="4"/>
      <c r="X980" s="3"/>
      <c r="Y980" s="4"/>
      <c r="Z980" s="2"/>
      <c r="AA980" s="3"/>
      <c r="AB980" s="5"/>
      <c r="AC980" s="5"/>
      <c r="AD980" s="5"/>
      <c r="AE980" s="5"/>
      <c r="AF980" s="5"/>
      <c r="AG980" s="5"/>
      <c r="AH980" s="6"/>
      <c r="AI980" s="6"/>
      <c r="AJ980" s="7"/>
      <c r="AK980" s="7"/>
      <c r="AL980" s="7"/>
      <c r="AM980" s="7"/>
      <c r="AN980" s="7"/>
      <c r="AO980" s="12"/>
      <c r="AP980" s="12"/>
      <c r="AQ980" s="12"/>
      <c r="AR980" s="12"/>
      <c r="AS980" s="12"/>
      <c r="AT980" s="12"/>
      <c r="AU980" s="12"/>
      <c r="AV980" s="12"/>
      <c r="AW980" s="12"/>
      <c r="AX980" s="12"/>
      <c r="AY980" s="12"/>
      <c r="AZ980" s="8"/>
    </row>
    <row r="981" spans="1:52" s="21" customFormat="1" ht="16.5" x14ac:dyDescent="0.25">
      <c r="A981" s="159"/>
      <c r="B981" s="159"/>
      <c r="C981" s="159"/>
      <c r="D981" s="159"/>
      <c r="E981" s="159"/>
      <c r="F981" s="159"/>
      <c r="G981" s="218"/>
      <c r="H981" s="159"/>
      <c r="I981" s="159"/>
      <c r="J981" s="159"/>
      <c r="K981" s="218"/>
      <c r="L981" s="159"/>
      <c r="M981" s="159"/>
      <c r="N981" s="159"/>
      <c r="O981" s="2"/>
      <c r="P981" s="3"/>
      <c r="Q981" s="3"/>
      <c r="R981" s="3"/>
      <c r="S981" s="3"/>
      <c r="T981" s="4"/>
      <c r="U981" s="4"/>
      <c r="V981" s="4"/>
      <c r="W981" s="4"/>
      <c r="X981" s="3"/>
      <c r="Y981" s="4"/>
      <c r="Z981" s="2"/>
      <c r="AA981" s="3"/>
      <c r="AB981" s="5"/>
      <c r="AC981" s="5"/>
      <c r="AD981" s="5"/>
      <c r="AE981" s="5"/>
      <c r="AF981" s="5"/>
      <c r="AG981" s="5"/>
      <c r="AH981" s="6"/>
      <c r="AI981" s="6"/>
      <c r="AJ981" s="7"/>
      <c r="AK981" s="7"/>
      <c r="AL981" s="7"/>
      <c r="AM981" s="7"/>
      <c r="AN981" s="7"/>
      <c r="AO981" s="12"/>
      <c r="AP981" s="12"/>
      <c r="AQ981" s="12"/>
      <c r="AR981" s="12"/>
      <c r="AS981" s="12"/>
      <c r="AT981" s="12"/>
      <c r="AU981" s="12"/>
      <c r="AV981" s="12"/>
      <c r="AW981" s="12"/>
      <c r="AX981" s="12"/>
      <c r="AY981" s="12"/>
      <c r="AZ981" s="8"/>
    </row>
    <row r="982" spans="1:52" s="21" customFormat="1" ht="16.5" x14ac:dyDescent="0.25">
      <c r="A982" s="159"/>
      <c r="B982" s="159"/>
      <c r="C982" s="159"/>
      <c r="D982" s="159"/>
      <c r="E982" s="159"/>
      <c r="F982" s="159"/>
      <c r="G982" s="218"/>
      <c r="H982" s="159"/>
      <c r="I982" s="159"/>
      <c r="J982" s="159"/>
      <c r="K982" s="218"/>
      <c r="L982" s="159"/>
      <c r="M982" s="159"/>
      <c r="N982" s="159"/>
      <c r="O982" s="2"/>
      <c r="P982" s="3"/>
      <c r="Q982" s="3"/>
      <c r="R982" s="3"/>
      <c r="S982" s="3"/>
      <c r="T982" s="4"/>
      <c r="U982" s="4"/>
      <c r="V982" s="4"/>
      <c r="W982" s="4"/>
      <c r="X982" s="3"/>
      <c r="Y982" s="4"/>
      <c r="Z982" s="2"/>
      <c r="AA982" s="3"/>
      <c r="AB982" s="5"/>
      <c r="AC982" s="5"/>
      <c r="AD982" s="5"/>
      <c r="AE982" s="5"/>
      <c r="AF982" s="5"/>
      <c r="AG982" s="5"/>
      <c r="AH982" s="6"/>
      <c r="AI982" s="6"/>
      <c r="AJ982" s="7"/>
      <c r="AK982" s="7"/>
      <c r="AL982" s="7"/>
      <c r="AM982" s="7"/>
      <c r="AN982" s="7"/>
      <c r="AO982" s="12"/>
      <c r="AP982" s="12"/>
      <c r="AQ982" s="12"/>
      <c r="AR982" s="12"/>
      <c r="AS982" s="12"/>
      <c r="AT982" s="12"/>
      <c r="AU982" s="12"/>
      <c r="AV982" s="12"/>
      <c r="AW982" s="12"/>
      <c r="AX982" s="12"/>
      <c r="AY982" s="12"/>
      <c r="AZ982" s="8"/>
    </row>
    <row r="983" spans="1:52" s="21" customFormat="1" ht="16.5" x14ac:dyDescent="0.25">
      <c r="A983" s="159"/>
      <c r="B983" s="159"/>
      <c r="C983" s="159"/>
      <c r="D983" s="159"/>
      <c r="E983" s="159"/>
      <c r="F983" s="159"/>
      <c r="G983" s="218"/>
      <c r="H983" s="159"/>
      <c r="I983" s="159"/>
      <c r="J983" s="159"/>
      <c r="K983" s="218"/>
      <c r="L983" s="159"/>
      <c r="M983" s="159"/>
      <c r="N983" s="159"/>
      <c r="O983" s="2"/>
      <c r="P983" s="3"/>
      <c r="Q983" s="3"/>
      <c r="R983" s="3"/>
      <c r="S983" s="3"/>
      <c r="T983" s="4"/>
      <c r="U983" s="4"/>
      <c r="V983" s="4"/>
      <c r="W983" s="4"/>
      <c r="X983" s="3"/>
      <c r="Y983" s="4"/>
      <c r="Z983" s="2"/>
      <c r="AA983" s="3"/>
      <c r="AB983" s="5"/>
      <c r="AC983" s="5"/>
      <c r="AD983" s="5"/>
      <c r="AE983" s="5"/>
      <c r="AF983" s="5"/>
      <c r="AG983" s="5"/>
      <c r="AH983" s="6"/>
      <c r="AI983" s="6"/>
      <c r="AJ983" s="7"/>
      <c r="AK983" s="7"/>
      <c r="AL983" s="7"/>
      <c r="AM983" s="7"/>
      <c r="AN983" s="7"/>
      <c r="AO983" s="12"/>
      <c r="AP983" s="12"/>
      <c r="AQ983" s="12"/>
      <c r="AR983" s="12"/>
      <c r="AS983" s="12"/>
      <c r="AT983" s="12"/>
      <c r="AU983" s="12"/>
      <c r="AV983" s="12"/>
      <c r="AW983" s="12"/>
      <c r="AX983" s="12"/>
      <c r="AY983" s="12"/>
      <c r="AZ983" s="8"/>
    </row>
    <row r="984" spans="1:52" s="21" customFormat="1" ht="16.5" x14ac:dyDescent="0.25">
      <c r="A984" s="159"/>
      <c r="B984" s="159"/>
      <c r="C984" s="159"/>
      <c r="D984" s="159"/>
      <c r="E984" s="159"/>
      <c r="F984" s="159"/>
      <c r="G984" s="218"/>
      <c r="H984" s="159"/>
      <c r="I984" s="159"/>
      <c r="J984" s="159"/>
      <c r="K984" s="218"/>
      <c r="L984" s="159"/>
      <c r="M984" s="159"/>
      <c r="N984" s="159"/>
      <c r="O984" s="2"/>
      <c r="P984" s="3"/>
      <c r="Q984" s="3"/>
      <c r="R984" s="3"/>
      <c r="S984" s="3"/>
      <c r="T984" s="4"/>
      <c r="U984" s="4"/>
      <c r="V984" s="4"/>
      <c r="W984" s="4"/>
      <c r="X984" s="3"/>
      <c r="Y984" s="4"/>
      <c r="Z984" s="2"/>
      <c r="AA984" s="3"/>
      <c r="AB984" s="5"/>
      <c r="AC984" s="5"/>
      <c r="AD984" s="5"/>
      <c r="AE984" s="5"/>
      <c r="AF984" s="5"/>
      <c r="AG984" s="5"/>
      <c r="AH984" s="6"/>
      <c r="AI984" s="6"/>
      <c r="AJ984" s="7"/>
      <c r="AK984" s="7"/>
      <c r="AL984" s="7"/>
      <c r="AM984" s="7"/>
      <c r="AN984" s="7"/>
      <c r="AO984" s="12"/>
      <c r="AP984" s="12"/>
      <c r="AQ984" s="12"/>
      <c r="AR984" s="12"/>
      <c r="AS984" s="12"/>
      <c r="AT984" s="12"/>
      <c r="AU984" s="12"/>
      <c r="AV984" s="12"/>
      <c r="AW984" s="12"/>
      <c r="AX984" s="12"/>
      <c r="AY984" s="12"/>
      <c r="AZ984" s="8"/>
    </row>
    <row r="985" spans="1:52" s="21" customFormat="1" ht="16.5" x14ac:dyDescent="0.25">
      <c r="A985" s="159"/>
      <c r="B985" s="159"/>
      <c r="C985" s="159"/>
      <c r="D985" s="159"/>
      <c r="E985" s="159"/>
      <c r="F985" s="159"/>
      <c r="G985" s="218"/>
      <c r="H985" s="159"/>
      <c r="I985" s="159"/>
      <c r="J985" s="159"/>
      <c r="K985" s="218"/>
      <c r="L985" s="159"/>
      <c r="M985" s="159"/>
      <c r="N985" s="159"/>
      <c r="O985" s="2"/>
      <c r="P985" s="3"/>
      <c r="Q985" s="3"/>
      <c r="R985" s="3"/>
      <c r="S985" s="3"/>
      <c r="T985" s="4"/>
      <c r="U985" s="4"/>
      <c r="V985" s="4"/>
      <c r="W985" s="4"/>
      <c r="X985" s="3"/>
      <c r="Y985" s="4"/>
      <c r="Z985" s="2"/>
      <c r="AA985" s="3"/>
      <c r="AB985" s="5"/>
      <c r="AC985" s="5"/>
      <c r="AD985" s="5"/>
      <c r="AE985" s="5"/>
      <c r="AF985" s="5"/>
      <c r="AG985" s="5"/>
      <c r="AH985" s="6"/>
      <c r="AI985" s="6"/>
      <c r="AJ985" s="7"/>
      <c r="AK985" s="7"/>
      <c r="AL985" s="7"/>
      <c r="AM985" s="7"/>
      <c r="AN985" s="7"/>
      <c r="AO985" s="12"/>
      <c r="AP985" s="12"/>
      <c r="AQ985" s="12"/>
      <c r="AR985" s="12"/>
      <c r="AS985" s="12"/>
      <c r="AT985" s="12"/>
      <c r="AU985" s="12"/>
      <c r="AV985" s="12"/>
      <c r="AW985" s="12"/>
      <c r="AX985" s="12"/>
      <c r="AY985" s="12"/>
      <c r="AZ985" s="8"/>
    </row>
    <row r="986" spans="1:52" s="21" customFormat="1" ht="16.5" x14ac:dyDescent="0.25">
      <c r="A986" s="159"/>
      <c r="B986" s="159"/>
      <c r="C986" s="159"/>
      <c r="D986" s="159"/>
      <c r="E986" s="159"/>
      <c r="F986" s="159"/>
      <c r="G986" s="218"/>
      <c r="H986" s="159"/>
      <c r="I986" s="159"/>
      <c r="J986" s="159"/>
      <c r="K986" s="218"/>
      <c r="L986" s="159"/>
      <c r="M986" s="159"/>
      <c r="N986" s="159"/>
      <c r="O986" s="2"/>
      <c r="P986" s="3"/>
      <c r="Q986" s="3"/>
      <c r="R986" s="3"/>
      <c r="S986" s="3"/>
      <c r="T986" s="4"/>
      <c r="U986" s="4"/>
      <c r="V986" s="4"/>
      <c r="W986" s="4"/>
      <c r="X986" s="3"/>
      <c r="Y986" s="4"/>
      <c r="Z986" s="2"/>
      <c r="AA986" s="3"/>
      <c r="AB986" s="5"/>
      <c r="AC986" s="5"/>
      <c r="AD986" s="5"/>
      <c r="AE986" s="5"/>
      <c r="AF986" s="5"/>
      <c r="AG986" s="5"/>
      <c r="AH986" s="6"/>
      <c r="AI986" s="6"/>
      <c r="AJ986" s="7"/>
      <c r="AK986" s="7"/>
      <c r="AL986" s="7"/>
      <c r="AM986" s="7"/>
      <c r="AN986" s="7"/>
      <c r="AO986" s="12"/>
      <c r="AP986" s="12"/>
      <c r="AQ986" s="12"/>
      <c r="AR986" s="12"/>
      <c r="AS986" s="12"/>
      <c r="AT986" s="12"/>
      <c r="AU986" s="12"/>
      <c r="AV986" s="12"/>
      <c r="AW986" s="12"/>
      <c r="AX986" s="12"/>
      <c r="AY986" s="12"/>
      <c r="AZ986" s="8"/>
    </row>
    <row r="987" spans="1:52" s="21" customFormat="1" ht="16.5" x14ac:dyDescent="0.25">
      <c r="A987" s="159"/>
      <c r="B987" s="159"/>
      <c r="C987" s="159"/>
      <c r="D987" s="159"/>
      <c r="E987" s="159"/>
      <c r="F987" s="159"/>
      <c r="G987" s="218"/>
      <c r="H987" s="159"/>
      <c r="I987" s="159"/>
      <c r="J987" s="159"/>
      <c r="K987" s="218"/>
      <c r="L987" s="159"/>
      <c r="M987" s="159"/>
      <c r="N987" s="159"/>
      <c r="O987" s="2"/>
      <c r="P987" s="3"/>
      <c r="Q987" s="3"/>
      <c r="R987" s="3"/>
      <c r="S987" s="3"/>
      <c r="T987" s="4"/>
      <c r="U987" s="4"/>
      <c r="V987" s="4"/>
      <c r="W987" s="4"/>
      <c r="X987" s="3"/>
      <c r="Y987" s="4"/>
      <c r="Z987" s="2"/>
      <c r="AA987" s="3"/>
      <c r="AB987" s="5"/>
      <c r="AC987" s="5"/>
      <c r="AD987" s="5"/>
      <c r="AE987" s="5"/>
      <c r="AF987" s="5"/>
      <c r="AG987" s="5"/>
      <c r="AH987" s="6"/>
      <c r="AI987" s="6"/>
      <c r="AJ987" s="7"/>
      <c r="AK987" s="7"/>
      <c r="AL987" s="7"/>
      <c r="AM987" s="7"/>
      <c r="AN987" s="7"/>
      <c r="AO987" s="12"/>
      <c r="AP987" s="12"/>
      <c r="AQ987" s="12"/>
      <c r="AR987" s="12"/>
      <c r="AS987" s="12"/>
      <c r="AT987" s="12"/>
      <c r="AU987" s="12"/>
      <c r="AV987" s="12"/>
      <c r="AW987" s="12"/>
      <c r="AX987" s="12"/>
      <c r="AY987" s="12"/>
      <c r="AZ987" s="8"/>
    </row>
    <row r="988" spans="1:52" s="21" customFormat="1" ht="16.5" x14ac:dyDescent="0.25">
      <c r="A988" s="159"/>
      <c r="B988" s="159"/>
      <c r="C988" s="159"/>
      <c r="D988" s="159"/>
      <c r="E988" s="159"/>
      <c r="F988" s="159"/>
      <c r="G988" s="218"/>
      <c r="H988" s="159"/>
      <c r="I988" s="159"/>
      <c r="J988" s="159"/>
      <c r="K988" s="218"/>
      <c r="L988" s="159"/>
      <c r="M988" s="159"/>
      <c r="N988" s="159"/>
      <c r="O988" s="2"/>
      <c r="P988" s="3"/>
      <c r="Q988" s="3"/>
      <c r="R988" s="3"/>
      <c r="S988" s="3"/>
      <c r="T988" s="4"/>
      <c r="U988" s="4"/>
      <c r="V988" s="4"/>
      <c r="W988" s="4"/>
      <c r="X988" s="3"/>
      <c r="Y988" s="237"/>
      <c r="Z988" s="2"/>
      <c r="AA988" s="235"/>
      <c r="AB988" s="5"/>
      <c r="AC988" s="5"/>
      <c r="AD988" s="5"/>
      <c r="AE988" s="5"/>
      <c r="AF988" s="5"/>
      <c r="AG988" s="5"/>
      <c r="AH988" s="6"/>
      <c r="AI988" s="6"/>
      <c r="AJ988" s="7"/>
      <c r="AK988" s="7"/>
      <c r="AL988" s="7"/>
      <c r="AM988" s="7"/>
      <c r="AN988" s="7"/>
      <c r="AO988" s="12"/>
      <c r="AP988" s="12"/>
      <c r="AQ988" s="12"/>
      <c r="AR988" s="12"/>
      <c r="AS988" s="12"/>
      <c r="AT988" s="12"/>
      <c r="AU988" s="12"/>
      <c r="AV988" s="12"/>
      <c r="AW988" s="12"/>
      <c r="AX988" s="12"/>
      <c r="AY988" s="12"/>
      <c r="AZ988" s="8"/>
    </row>
    <row r="989" spans="1:52" s="21" customFormat="1" ht="16.5" x14ac:dyDescent="0.25">
      <c r="A989" s="159"/>
      <c r="B989" s="159"/>
      <c r="C989" s="159"/>
      <c r="D989" s="159"/>
      <c r="E989" s="159"/>
      <c r="F989" s="159"/>
      <c r="G989" s="218"/>
      <c r="H989" s="159"/>
      <c r="I989" s="159"/>
      <c r="J989" s="159"/>
      <c r="K989" s="218"/>
      <c r="L989" s="159"/>
      <c r="M989" s="159"/>
      <c r="N989" s="159"/>
      <c r="O989" s="2"/>
      <c r="P989" s="3"/>
      <c r="Q989" s="3"/>
      <c r="R989" s="3"/>
      <c r="S989" s="3"/>
      <c r="T989" s="4"/>
      <c r="U989" s="4"/>
      <c r="V989" s="4"/>
      <c r="W989" s="4"/>
      <c r="X989" s="3"/>
      <c r="Y989" s="4"/>
      <c r="Z989" s="2"/>
      <c r="AA989" s="3"/>
      <c r="AB989" s="5"/>
      <c r="AC989" s="5"/>
      <c r="AD989" s="5"/>
      <c r="AE989" s="5"/>
      <c r="AF989" s="5"/>
      <c r="AG989" s="5"/>
      <c r="AH989" s="6"/>
      <c r="AI989" s="6"/>
      <c r="AJ989" s="7"/>
      <c r="AK989" s="7"/>
      <c r="AL989" s="7"/>
      <c r="AM989" s="7"/>
      <c r="AN989" s="7"/>
      <c r="AO989" s="12"/>
      <c r="AP989" s="12"/>
      <c r="AQ989" s="12"/>
      <c r="AR989" s="12"/>
      <c r="AS989" s="12"/>
      <c r="AT989" s="12"/>
      <c r="AU989" s="12"/>
      <c r="AV989" s="12"/>
      <c r="AW989" s="12"/>
      <c r="AX989" s="12"/>
      <c r="AY989" s="12"/>
      <c r="AZ989" s="8"/>
    </row>
    <row r="990" spans="1:52" s="21" customFormat="1" ht="16.5" x14ac:dyDescent="0.25">
      <c r="A990" s="159"/>
      <c r="B990" s="159"/>
      <c r="C990" s="159"/>
      <c r="D990" s="159"/>
      <c r="E990" s="159"/>
      <c r="F990" s="159"/>
      <c r="G990" s="218"/>
      <c r="H990" s="159"/>
      <c r="I990" s="159"/>
      <c r="J990" s="159"/>
      <c r="K990" s="218"/>
      <c r="L990" s="159"/>
      <c r="M990" s="159"/>
      <c r="N990" s="159"/>
      <c r="O990" s="2"/>
      <c r="P990" s="3"/>
      <c r="Q990" s="3"/>
      <c r="R990" s="3"/>
      <c r="S990" s="3"/>
      <c r="T990" s="4"/>
      <c r="U990" s="4"/>
      <c r="V990" s="4"/>
      <c r="W990" s="4"/>
      <c r="X990" s="3"/>
      <c r="Y990" s="4"/>
      <c r="Z990" s="2"/>
      <c r="AA990" s="3"/>
      <c r="AB990" s="5"/>
      <c r="AC990" s="5"/>
      <c r="AD990" s="5"/>
      <c r="AE990" s="5"/>
      <c r="AF990" s="5"/>
      <c r="AG990" s="5"/>
      <c r="AH990" s="6"/>
      <c r="AI990" s="6"/>
      <c r="AJ990" s="7"/>
      <c r="AK990" s="7"/>
      <c r="AL990" s="7"/>
      <c r="AM990" s="7"/>
      <c r="AN990" s="7"/>
      <c r="AO990" s="12"/>
      <c r="AP990" s="12"/>
      <c r="AQ990" s="12"/>
      <c r="AR990" s="12"/>
      <c r="AS990" s="12"/>
      <c r="AT990" s="12"/>
      <c r="AU990" s="12"/>
      <c r="AV990" s="12"/>
      <c r="AW990" s="12"/>
      <c r="AX990" s="12"/>
      <c r="AY990" s="12"/>
      <c r="AZ990" s="8"/>
    </row>
    <row r="991" spans="1:52" s="21" customFormat="1" ht="16.5" x14ac:dyDescent="0.25">
      <c r="A991" s="159"/>
      <c r="B991" s="159"/>
      <c r="C991" s="159"/>
      <c r="D991" s="159"/>
      <c r="E991" s="159"/>
      <c r="F991" s="159"/>
      <c r="G991" s="218"/>
      <c r="H991" s="159"/>
      <c r="I991" s="159"/>
      <c r="J991" s="159"/>
      <c r="K991" s="218"/>
      <c r="L991" s="159"/>
      <c r="M991" s="159"/>
      <c r="N991" s="159"/>
      <c r="O991" s="2"/>
      <c r="P991" s="3"/>
      <c r="Q991" s="3"/>
      <c r="R991" s="3"/>
      <c r="S991" s="3"/>
      <c r="T991" s="4"/>
      <c r="U991" s="4"/>
      <c r="V991" s="4"/>
      <c r="W991" s="4"/>
      <c r="X991" s="3"/>
      <c r="Y991" s="4"/>
      <c r="Z991" s="2"/>
      <c r="AA991" s="3"/>
      <c r="AB991" s="5"/>
      <c r="AC991" s="5"/>
      <c r="AD991" s="5"/>
      <c r="AE991" s="5"/>
      <c r="AF991" s="5"/>
      <c r="AG991" s="5"/>
      <c r="AH991" s="6"/>
      <c r="AI991" s="6"/>
      <c r="AJ991" s="7"/>
      <c r="AK991" s="7"/>
      <c r="AL991" s="7"/>
      <c r="AM991" s="7"/>
      <c r="AN991" s="7"/>
      <c r="AO991" s="12"/>
      <c r="AP991" s="12"/>
      <c r="AQ991" s="12"/>
      <c r="AR991" s="12"/>
      <c r="AS991" s="12"/>
      <c r="AT991" s="12"/>
      <c r="AU991" s="12"/>
      <c r="AV991" s="12"/>
      <c r="AW991" s="12"/>
      <c r="AX991" s="12"/>
      <c r="AY991" s="12"/>
      <c r="AZ991" s="8"/>
    </row>
    <row r="992" spans="1:52" s="21" customFormat="1" ht="16.5" x14ac:dyDescent="0.25">
      <c r="A992" s="159"/>
      <c r="B992" s="159"/>
      <c r="C992" s="159"/>
      <c r="D992" s="159"/>
      <c r="E992" s="159"/>
      <c r="F992" s="159"/>
      <c r="G992" s="218"/>
      <c r="H992" s="159"/>
      <c r="I992" s="159"/>
      <c r="J992" s="159"/>
      <c r="K992" s="218"/>
      <c r="L992" s="159"/>
      <c r="M992" s="159"/>
      <c r="N992" s="159"/>
      <c r="O992" s="2"/>
      <c r="P992" s="3"/>
      <c r="Q992" s="3"/>
      <c r="R992" s="3"/>
      <c r="S992" s="3"/>
      <c r="T992" s="4"/>
      <c r="U992" s="4"/>
      <c r="V992" s="4"/>
      <c r="W992" s="4"/>
      <c r="X992" s="3"/>
      <c r="Y992" s="4"/>
      <c r="Z992" s="2"/>
      <c r="AA992" s="3"/>
      <c r="AB992" s="5"/>
      <c r="AC992" s="5"/>
      <c r="AD992" s="5"/>
      <c r="AE992" s="5"/>
      <c r="AF992" s="5"/>
      <c r="AG992" s="5"/>
      <c r="AH992" s="6"/>
      <c r="AI992" s="6"/>
      <c r="AJ992" s="7"/>
      <c r="AK992" s="7"/>
      <c r="AL992" s="7"/>
      <c r="AM992" s="7"/>
      <c r="AN992" s="7"/>
      <c r="AO992" s="12"/>
      <c r="AP992" s="12"/>
      <c r="AQ992" s="12"/>
      <c r="AR992" s="12"/>
      <c r="AS992" s="12"/>
      <c r="AT992" s="12"/>
      <c r="AU992" s="12"/>
      <c r="AV992" s="12"/>
      <c r="AW992" s="12"/>
      <c r="AX992" s="12"/>
      <c r="AY992" s="12"/>
      <c r="AZ992" s="8"/>
    </row>
    <row r="993" spans="1:52" s="21" customFormat="1" ht="16.5" x14ac:dyDescent="0.25">
      <c r="A993" s="159"/>
      <c r="B993" s="159"/>
      <c r="C993" s="159"/>
      <c r="D993" s="159"/>
      <c r="E993" s="159"/>
      <c r="F993" s="159"/>
      <c r="G993" s="218"/>
      <c r="H993" s="159"/>
      <c r="I993" s="159"/>
      <c r="J993" s="159"/>
      <c r="K993" s="218"/>
      <c r="L993" s="159"/>
      <c r="M993" s="159"/>
      <c r="N993" s="159"/>
      <c r="O993" s="2"/>
      <c r="P993" s="3"/>
      <c r="Q993" s="3"/>
      <c r="R993" s="3"/>
      <c r="S993" s="3"/>
      <c r="T993" s="4"/>
      <c r="U993" s="4"/>
      <c r="V993" s="4"/>
      <c r="W993" s="4"/>
      <c r="X993" s="3"/>
      <c r="Y993" s="4"/>
      <c r="Z993" s="2"/>
      <c r="AA993" s="3"/>
      <c r="AB993" s="5"/>
      <c r="AC993" s="5"/>
      <c r="AD993" s="5"/>
      <c r="AE993" s="5"/>
      <c r="AF993" s="5"/>
      <c r="AG993" s="5"/>
      <c r="AH993" s="6"/>
      <c r="AI993" s="6"/>
      <c r="AJ993" s="7"/>
      <c r="AK993" s="7"/>
      <c r="AL993" s="7"/>
      <c r="AM993" s="7"/>
      <c r="AN993" s="7"/>
      <c r="AO993" s="12"/>
      <c r="AP993" s="12"/>
      <c r="AQ993" s="12"/>
      <c r="AR993" s="12"/>
      <c r="AS993" s="12"/>
      <c r="AT993" s="12"/>
      <c r="AU993" s="12"/>
      <c r="AV993" s="12"/>
      <c r="AW993" s="12"/>
      <c r="AX993" s="12"/>
      <c r="AY993" s="12"/>
      <c r="AZ993" s="8"/>
    </row>
    <row r="994" spans="1:52" s="21" customFormat="1" ht="16.5" x14ac:dyDescent="0.25">
      <c r="A994" s="159"/>
      <c r="B994" s="159"/>
      <c r="C994" s="159"/>
      <c r="D994" s="159"/>
      <c r="E994" s="159"/>
      <c r="F994" s="159"/>
      <c r="G994" s="218"/>
      <c r="H994" s="159"/>
      <c r="I994" s="159"/>
      <c r="J994" s="159"/>
      <c r="K994" s="218"/>
      <c r="L994" s="159"/>
      <c r="M994" s="159"/>
      <c r="N994" s="159"/>
      <c r="O994" s="2"/>
      <c r="P994" s="3"/>
      <c r="Q994" s="3"/>
      <c r="R994" s="3"/>
      <c r="S994" s="3"/>
      <c r="T994" s="4"/>
      <c r="U994" s="4"/>
      <c r="V994" s="4"/>
      <c r="W994" s="4"/>
      <c r="X994" s="3"/>
      <c r="Y994" s="4"/>
      <c r="Z994" s="2"/>
      <c r="AA994" s="3"/>
      <c r="AB994" s="5"/>
      <c r="AC994" s="5"/>
      <c r="AD994" s="5"/>
      <c r="AE994" s="5"/>
      <c r="AF994" s="5"/>
      <c r="AG994" s="5"/>
      <c r="AH994" s="6"/>
      <c r="AI994" s="6"/>
      <c r="AJ994" s="7"/>
      <c r="AK994" s="7"/>
      <c r="AL994" s="7"/>
      <c r="AM994" s="7"/>
      <c r="AN994" s="7"/>
      <c r="AO994" s="12"/>
      <c r="AP994" s="12"/>
      <c r="AQ994" s="12"/>
      <c r="AR994" s="12"/>
      <c r="AS994" s="12"/>
      <c r="AT994" s="12"/>
      <c r="AU994" s="12"/>
      <c r="AV994" s="12"/>
      <c r="AW994" s="12"/>
      <c r="AX994" s="12"/>
      <c r="AY994" s="12"/>
      <c r="AZ994" s="8"/>
    </row>
    <row r="995" spans="1:52" s="21" customFormat="1" ht="16.5" x14ac:dyDescent="0.25">
      <c r="A995" s="159"/>
      <c r="B995" s="159"/>
      <c r="C995" s="159"/>
      <c r="D995" s="159"/>
      <c r="E995" s="159"/>
      <c r="F995" s="159"/>
      <c r="G995" s="218"/>
      <c r="H995" s="159"/>
      <c r="I995" s="159"/>
      <c r="J995" s="159"/>
      <c r="K995" s="218"/>
      <c r="L995" s="159"/>
      <c r="M995" s="159"/>
      <c r="N995" s="159"/>
      <c r="O995" s="2"/>
      <c r="P995" s="3"/>
      <c r="Q995" s="3"/>
      <c r="R995" s="3"/>
      <c r="S995" s="3"/>
      <c r="T995" s="4"/>
      <c r="U995" s="4"/>
      <c r="V995" s="4"/>
      <c r="W995" s="4"/>
      <c r="X995" s="3"/>
      <c r="Y995" s="4"/>
      <c r="Z995" s="2"/>
      <c r="AA995" s="3"/>
      <c r="AB995" s="5"/>
      <c r="AC995" s="5"/>
      <c r="AD995" s="5"/>
      <c r="AE995" s="5"/>
      <c r="AF995" s="5"/>
      <c r="AG995" s="5"/>
      <c r="AH995" s="6"/>
      <c r="AI995" s="6"/>
      <c r="AJ995" s="7"/>
      <c r="AK995" s="7"/>
      <c r="AL995" s="7"/>
      <c r="AM995" s="7"/>
      <c r="AN995" s="7"/>
      <c r="AO995" s="12"/>
      <c r="AP995" s="12"/>
      <c r="AQ995" s="12"/>
      <c r="AR995" s="12"/>
      <c r="AS995" s="12"/>
      <c r="AT995" s="12"/>
      <c r="AU995" s="12"/>
      <c r="AV995" s="12"/>
      <c r="AW995" s="12"/>
      <c r="AX995" s="12"/>
      <c r="AY995" s="12"/>
      <c r="AZ995" s="8"/>
    </row>
    <row r="996" spans="1:52" s="21" customFormat="1" ht="16.5" x14ac:dyDescent="0.25">
      <c r="A996" s="159"/>
      <c r="B996" s="159"/>
      <c r="C996" s="159"/>
      <c r="D996" s="159"/>
      <c r="E996" s="159"/>
      <c r="F996" s="159"/>
      <c r="G996" s="218"/>
      <c r="H996" s="159"/>
      <c r="I996" s="159"/>
      <c r="J996" s="159"/>
      <c r="K996" s="218"/>
      <c r="L996" s="159"/>
      <c r="M996" s="159"/>
      <c r="N996" s="159"/>
      <c r="O996" s="2"/>
      <c r="P996" s="3"/>
      <c r="Q996" s="3"/>
      <c r="R996" s="3"/>
      <c r="S996" s="3"/>
      <c r="T996" s="4"/>
      <c r="U996" s="4"/>
      <c r="V996" s="4"/>
      <c r="W996" s="4"/>
      <c r="X996" s="3"/>
      <c r="Y996" s="4"/>
      <c r="Z996" s="2"/>
      <c r="AA996" s="3"/>
      <c r="AB996" s="5"/>
      <c r="AC996" s="5"/>
      <c r="AD996" s="5"/>
      <c r="AE996" s="5"/>
      <c r="AF996" s="5"/>
      <c r="AG996" s="5"/>
      <c r="AH996" s="6"/>
      <c r="AI996" s="6"/>
      <c r="AJ996" s="7"/>
      <c r="AK996" s="7"/>
      <c r="AL996" s="7"/>
      <c r="AM996" s="7"/>
      <c r="AN996" s="7"/>
      <c r="AO996" s="12"/>
      <c r="AP996" s="12"/>
      <c r="AQ996" s="12"/>
      <c r="AR996" s="12"/>
      <c r="AS996" s="12"/>
      <c r="AT996" s="12"/>
      <c r="AU996" s="12"/>
      <c r="AV996" s="12"/>
      <c r="AW996" s="12"/>
      <c r="AX996" s="12"/>
      <c r="AY996" s="12"/>
      <c r="AZ996" s="8"/>
    </row>
    <row r="997" spans="1:52" s="21" customFormat="1" ht="16.5" x14ac:dyDescent="0.25">
      <c r="A997" s="159"/>
      <c r="B997" s="159"/>
      <c r="C997" s="159"/>
      <c r="D997" s="159"/>
      <c r="E997" s="159"/>
      <c r="F997" s="159"/>
      <c r="G997" s="218"/>
      <c r="H997" s="159"/>
      <c r="I997" s="159"/>
      <c r="J997" s="159"/>
      <c r="K997" s="218"/>
      <c r="L997" s="159"/>
      <c r="M997" s="159"/>
      <c r="N997" s="159"/>
      <c r="O997" s="2"/>
      <c r="P997" s="3"/>
      <c r="Q997" s="3"/>
      <c r="R997" s="3"/>
      <c r="S997" s="3"/>
      <c r="T997" s="4"/>
      <c r="U997" s="4"/>
      <c r="V997" s="4"/>
      <c r="W997" s="4"/>
      <c r="X997" s="3"/>
      <c r="Y997" s="4"/>
      <c r="Z997" s="2"/>
      <c r="AA997" s="3"/>
      <c r="AB997" s="5"/>
      <c r="AC997" s="5"/>
      <c r="AD997" s="5"/>
      <c r="AE997" s="5"/>
      <c r="AF997" s="5"/>
      <c r="AG997" s="5"/>
      <c r="AH997" s="6"/>
      <c r="AI997" s="6"/>
      <c r="AJ997" s="7"/>
      <c r="AK997" s="7"/>
      <c r="AL997" s="7"/>
      <c r="AM997" s="7"/>
      <c r="AN997" s="7"/>
      <c r="AO997" s="12"/>
      <c r="AP997" s="12"/>
      <c r="AQ997" s="12"/>
      <c r="AR997" s="12"/>
      <c r="AS997" s="12"/>
      <c r="AT997" s="12"/>
      <c r="AU997" s="12"/>
      <c r="AV997" s="12"/>
      <c r="AW997" s="12"/>
      <c r="AX997" s="12"/>
      <c r="AY997" s="12"/>
      <c r="AZ997" s="8"/>
    </row>
    <row r="998" spans="1:52" s="21" customFormat="1" ht="16.5" x14ac:dyDescent="0.25">
      <c r="A998" s="159"/>
      <c r="B998" s="159"/>
      <c r="C998" s="159"/>
      <c r="D998" s="159"/>
      <c r="E998" s="159"/>
      <c r="F998" s="159"/>
      <c r="G998" s="218"/>
      <c r="H998" s="159"/>
      <c r="I998" s="159"/>
      <c r="J998" s="159"/>
      <c r="K998" s="218"/>
      <c r="L998" s="159"/>
      <c r="M998" s="159"/>
      <c r="N998" s="159"/>
      <c r="O998" s="2"/>
      <c r="P998" s="3"/>
      <c r="Q998" s="3"/>
      <c r="R998" s="3"/>
      <c r="S998" s="3"/>
      <c r="T998" s="4"/>
      <c r="U998" s="4"/>
      <c r="V998" s="4"/>
      <c r="W998" s="4"/>
      <c r="X998" s="3"/>
      <c r="Y998" s="4"/>
      <c r="Z998" s="2"/>
      <c r="AA998" s="3"/>
      <c r="AB998" s="5"/>
      <c r="AC998" s="5"/>
      <c r="AD998" s="5"/>
      <c r="AE998" s="5"/>
      <c r="AF998" s="5"/>
      <c r="AG998" s="5"/>
      <c r="AH998" s="6"/>
      <c r="AI998" s="6"/>
      <c r="AJ998" s="7"/>
      <c r="AK998" s="7"/>
      <c r="AL998" s="7"/>
      <c r="AM998" s="7"/>
      <c r="AN998" s="7"/>
      <c r="AO998" s="12"/>
      <c r="AP998" s="12"/>
      <c r="AQ998" s="12"/>
      <c r="AR998" s="12"/>
      <c r="AS998" s="12"/>
      <c r="AT998" s="12"/>
      <c r="AU998" s="12"/>
      <c r="AV998" s="12"/>
      <c r="AW998" s="12"/>
      <c r="AX998" s="12"/>
      <c r="AY998" s="12"/>
      <c r="AZ998" s="8"/>
    </row>
    <row r="999" spans="1:52" s="21" customFormat="1" ht="16.5" x14ac:dyDescent="0.25">
      <c r="A999" s="159"/>
      <c r="B999" s="159"/>
      <c r="C999" s="159"/>
      <c r="D999" s="159"/>
      <c r="E999" s="159"/>
      <c r="F999" s="159"/>
      <c r="G999" s="218"/>
      <c r="H999" s="159"/>
      <c r="I999" s="159"/>
      <c r="J999" s="159"/>
      <c r="K999" s="218"/>
      <c r="L999" s="159"/>
      <c r="M999" s="159"/>
      <c r="N999" s="159"/>
      <c r="O999" s="2"/>
      <c r="P999" s="3"/>
      <c r="Q999" s="3"/>
      <c r="R999" s="3"/>
      <c r="S999" s="3"/>
      <c r="T999" s="4"/>
      <c r="U999" s="4"/>
      <c r="V999" s="4"/>
      <c r="W999" s="4"/>
      <c r="X999" s="3"/>
      <c r="Y999" s="4"/>
      <c r="Z999" s="2"/>
      <c r="AA999" s="3"/>
      <c r="AB999" s="5"/>
      <c r="AC999" s="5"/>
      <c r="AD999" s="5"/>
      <c r="AE999" s="5"/>
      <c r="AF999" s="5"/>
      <c r="AG999" s="5"/>
      <c r="AH999" s="6"/>
      <c r="AI999" s="6"/>
      <c r="AJ999" s="7"/>
      <c r="AK999" s="7"/>
      <c r="AL999" s="7"/>
      <c r="AM999" s="7"/>
      <c r="AN999" s="7"/>
      <c r="AO999" s="12"/>
      <c r="AP999" s="12"/>
      <c r="AQ999" s="12"/>
      <c r="AR999" s="12"/>
      <c r="AS999" s="12"/>
      <c r="AT999" s="12"/>
      <c r="AU999" s="12"/>
      <c r="AV999" s="12"/>
      <c r="AW999" s="12"/>
      <c r="AX999" s="12"/>
      <c r="AY999" s="12"/>
      <c r="AZ999" s="8"/>
    </row>
    <row r="1000" spans="1:52" s="21" customFormat="1" ht="16.5" x14ac:dyDescent="0.25">
      <c r="A1000" s="159"/>
      <c r="B1000" s="159"/>
      <c r="C1000" s="159"/>
      <c r="D1000" s="159"/>
      <c r="E1000" s="159"/>
      <c r="F1000" s="159"/>
      <c r="G1000" s="218"/>
      <c r="H1000" s="159"/>
      <c r="I1000" s="159"/>
      <c r="J1000" s="159"/>
      <c r="K1000" s="218"/>
      <c r="L1000" s="159"/>
      <c r="M1000" s="159"/>
      <c r="N1000" s="159"/>
      <c r="O1000" s="2"/>
      <c r="P1000" s="3"/>
      <c r="Q1000" s="3"/>
      <c r="R1000" s="3"/>
      <c r="S1000" s="3"/>
      <c r="T1000" s="4"/>
      <c r="U1000" s="4"/>
      <c r="V1000" s="4"/>
      <c r="W1000" s="4"/>
      <c r="X1000" s="3"/>
      <c r="Y1000" s="4"/>
      <c r="Z1000" s="2"/>
      <c r="AA1000" s="3"/>
      <c r="AB1000" s="5"/>
      <c r="AC1000" s="5"/>
      <c r="AD1000" s="5"/>
      <c r="AE1000" s="5"/>
      <c r="AF1000" s="5"/>
      <c r="AG1000" s="5"/>
      <c r="AH1000" s="6"/>
      <c r="AI1000" s="6"/>
      <c r="AJ1000" s="7"/>
      <c r="AK1000" s="7"/>
      <c r="AL1000" s="7"/>
      <c r="AM1000" s="7"/>
      <c r="AN1000" s="7"/>
      <c r="AO1000" s="12"/>
      <c r="AP1000" s="12"/>
      <c r="AQ1000" s="12"/>
      <c r="AR1000" s="12"/>
      <c r="AS1000" s="12"/>
      <c r="AT1000" s="12"/>
      <c r="AU1000" s="12"/>
      <c r="AV1000" s="12"/>
      <c r="AW1000" s="12"/>
      <c r="AX1000" s="12"/>
      <c r="AY1000" s="12"/>
      <c r="AZ1000" s="8"/>
    </row>
    <row r="1001" spans="1:52" s="21" customFormat="1" ht="16.5" x14ac:dyDescent="0.25">
      <c r="A1001" s="159"/>
      <c r="B1001" s="159"/>
      <c r="C1001" s="159"/>
      <c r="D1001" s="159"/>
      <c r="E1001" s="159"/>
      <c r="F1001" s="159"/>
      <c r="G1001" s="218"/>
      <c r="H1001" s="159"/>
      <c r="I1001" s="159"/>
      <c r="J1001" s="159"/>
      <c r="K1001" s="218"/>
      <c r="L1001" s="159"/>
      <c r="M1001" s="159"/>
      <c r="N1001" s="159"/>
      <c r="O1001" s="2"/>
      <c r="P1001" s="3"/>
      <c r="Q1001" s="3"/>
      <c r="R1001" s="3"/>
      <c r="S1001" s="3"/>
      <c r="T1001" s="4"/>
      <c r="U1001" s="4"/>
      <c r="V1001" s="4"/>
      <c r="W1001" s="4"/>
      <c r="X1001" s="3"/>
      <c r="Y1001" s="4"/>
      <c r="Z1001" s="2"/>
      <c r="AA1001" s="3"/>
      <c r="AB1001" s="5"/>
      <c r="AC1001" s="5"/>
      <c r="AD1001" s="5"/>
      <c r="AE1001" s="5"/>
      <c r="AF1001" s="5"/>
      <c r="AG1001" s="5"/>
      <c r="AH1001" s="6"/>
      <c r="AI1001" s="6"/>
      <c r="AJ1001" s="7"/>
      <c r="AK1001" s="7"/>
      <c r="AL1001" s="7"/>
      <c r="AM1001" s="7"/>
      <c r="AN1001" s="7"/>
      <c r="AO1001" s="12"/>
      <c r="AP1001" s="12"/>
      <c r="AQ1001" s="12"/>
      <c r="AR1001" s="12"/>
      <c r="AS1001" s="12"/>
      <c r="AT1001" s="12"/>
      <c r="AU1001" s="12"/>
      <c r="AV1001" s="12"/>
      <c r="AW1001" s="12"/>
      <c r="AX1001" s="12"/>
      <c r="AY1001" s="12"/>
      <c r="AZ1001" s="8"/>
    </row>
    <row r="1002" spans="1:52" s="21" customFormat="1" ht="16.5" x14ac:dyDescent="0.25">
      <c r="A1002" s="159"/>
      <c r="B1002" s="159"/>
      <c r="C1002" s="159"/>
      <c r="D1002" s="159"/>
      <c r="E1002" s="159"/>
      <c r="F1002" s="159"/>
      <c r="G1002" s="218"/>
      <c r="H1002" s="159"/>
      <c r="I1002" s="159"/>
      <c r="J1002" s="159"/>
      <c r="K1002" s="218"/>
      <c r="L1002" s="159"/>
      <c r="M1002" s="159"/>
      <c r="N1002" s="159"/>
      <c r="O1002" s="2"/>
      <c r="P1002" s="3"/>
      <c r="Q1002" s="3"/>
      <c r="R1002" s="3"/>
      <c r="S1002" s="3"/>
      <c r="T1002" s="4"/>
      <c r="U1002" s="4"/>
      <c r="V1002" s="4"/>
      <c r="W1002" s="4"/>
      <c r="X1002" s="3"/>
      <c r="Y1002" s="4"/>
      <c r="Z1002" s="2"/>
      <c r="AA1002" s="3"/>
      <c r="AB1002" s="5"/>
      <c r="AC1002" s="5"/>
      <c r="AD1002" s="5"/>
      <c r="AE1002" s="5"/>
      <c r="AF1002" s="5"/>
      <c r="AG1002" s="5"/>
      <c r="AH1002" s="6"/>
      <c r="AI1002" s="6"/>
      <c r="AJ1002" s="7"/>
      <c r="AK1002" s="7"/>
      <c r="AL1002" s="7"/>
      <c r="AM1002" s="7"/>
      <c r="AN1002" s="7"/>
      <c r="AO1002" s="12"/>
      <c r="AP1002" s="12"/>
      <c r="AQ1002" s="12"/>
      <c r="AR1002" s="12"/>
      <c r="AS1002" s="12"/>
      <c r="AT1002" s="12"/>
      <c r="AU1002" s="12"/>
      <c r="AV1002" s="12"/>
      <c r="AW1002" s="12"/>
      <c r="AX1002" s="12"/>
      <c r="AY1002" s="12"/>
      <c r="AZ1002" s="8"/>
    </row>
    <row r="1003" spans="1:52" s="21" customFormat="1" ht="16.5" x14ac:dyDescent="0.25">
      <c r="A1003" s="159"/>
      <c r="B1003" s="159"/>
      <c r="C1003" s="159"/>
      <c r="D1003" s="159"/>
      <c r="E1003" s="159"/>
      <c r="F1003" s="159"/>
      <c r="G1003" s="218"/>
      <c r="H1003" s="159"/>
      <c r="I1003" s="159"/>
      <c r="J1003" s="159"/>
      <c r="K1003" s="218"/>
      <c r="L1003" s="159"/>
      <c r="M1003" s="159"/>
      <c r="N1003" s="159"/>
      <c r="O1003" s="2"/>
      <c r="P1003" s="3"/>
      <c r="Q1003" s="3"/>
      <c r="R1003" s="3"/>
      <c r="S1003" s="3"/>
      <c r="T1003" s="4"/>
      <c r="U1003" s="4"/>
      <c r="V1003" s="4"/>
      <c r="W1003" s="4"/>
      <c r="X1003" s="3"/>
      <c r="Y1003" s="4"/>
      <c r="Z1003" s="2"/>
      <c r="AA1003" s="3"/>
      <c r="AB1003" s="5"/>
      <c r="AC1003" s="5"/>
      <c r="AD1003" s="5"/>
      <c r="AE1003" s="5"/>
      <c r="AF1003" s="5"/>
      <c r="AG1003" s="5"/>
      <c r="AH1003" s="6"/>
      <c r="AI1003" s="6"/>
      <c r="AJ1003" s="7"/>
      <c r="AK1003" s="7"/>
      <c r="AL1003" s="7"/>
      <c r="AM1003" s="7"/>
      <c r="AN1003" s="7"/>
      <c r="AO1003" s="12"/>
      <c r="AP1003" s="12"/>
      <c r="AQ1003" s="12"/>
      <c r="AR1003" s="12"/>
      <c r="AS1003" s="12"/>
      <c r="AT1003" s="12"/>
      <c r="AU1003" s="12"/>
      <c r="AV1003" s="12"/>
      <c r="AW1003" s="12"/>
      <c r="AX1003" s="12"/>
      <c r="AY1003" s="12"/>
      <c r="AZ1003" s="8"/>
    </row>
    <row r="1004" spans="1:52" s="21" customFormat="1" ht="16.5" x14ac:dyDescent="0.25">
      <c r="A1004" s="159"/>
      <c r="B1004" s="159"/>
      <c r="C1004" s="159"/>
      <c r="D1004" s="159"/>
      <c r="E1004" s="159"/>
      <c r="F1004" s="159"/>
      <c r="G1004" s="218"/>
      <c r="H1004" s="159"/>
      <c r="I1004" s="159"/>
      <c r="J1004" s="159"/>
      <c r="K1004" s="218"/>
      <c r="L1004" s="159"/>
      <c r="M1004" s="159"/>
      <c r="N1004" s="159"/>
      <c r="O1004" s="2"/>
      <c r="P1004" s="3"/>
      <c r="Q1004" s="3"/>
      <c r="R1004" s="3"/>
      <c r="S1004" s="3"/>
      <c r="T1004" s="4"/>
      <c r="U1004" s="4"/>
      <c r="V1004" s="4"/>
      <c r="W1004" s="4"/>
      <c r="X1004" s="3"/>
      <c r="Y1004" s="4"/>
      <c r="Z1004" s="2"/>
      <c r="AA1004" s="3"/>
      <c r="AB1004" s="5"/>
      <c r="AC1004" s="5"/>
      <c r="AD1004" s="5"/>
      <c r="AE1004" s="5"/>
      <c r="AF1004" s="5"/>
      <c r="AG1004" s="5"/>
      <c r="AH1004" s="6"/>
      <c r="AI1004" s="6"/>
      <c r="AJ1004" s="7"/>
      <c r="AK1004" s="7"/>
      <c r="AL1004" s="7"/>
      <c r="AM1004" s="7"/>
      <c r="AN1004" s="7"/>
      <c r="AO1004" s="12"/>
      <c r="AP1004" s="12"/>
      <c r="AQ1004" s="12"/>
      <c r="AR1004" s="12"/>
      <c r="AS1004" s="12"/>
      <c r="AT1004" s="12"/>
      <c r="AU1004" s="12"/>
      <c r="AV1004" s="12"/>
      <c r="AW1004" s="12"/>
      <c r="AX1004" s="12"/>
      <c r="AY1004" s="12"/>
      <c r="AZ1004" s="8"/>
    </row>
    <row r="1005" spans="1:52" s="21" customFormat="1" ht="16.5" x14ac:dyDescent="0.25">
      <c r="A1005" s="159"/>
      <c r="B1005" s="159"/>
      <c r="C1005" s="159"/>
      <c r="D1005" s="159"/>
      <c r="E1005" s="159"/>
      <c r="F1005" s="159"/>
      <c r="G1005" s="218"/>
      <c r="H1005" s="159"/>
      <c r="I1005" s="159"/>
      <c r="J1005" s="159"/>
      <c r="K1005" s="218"/>
      <c r="L1005" s="159"/>
      <c r="M1005" s="159"/>
      <c r="N1005" s="159"/>
      <c r="O1005" s="2"/>
      <c r="P1005" s="3"/>
      <c r="Q1005" s="3"/>
      <c r="R1005" s="3"/>
      <c r="S1005" s="3"/>
      <c r="T1005" s="4"/>
      <c r="U1005" s="4"/>
      <c r="V1005" s="4"/>
      <c r="W1005" s="4"/>
      <c r="X1005" s="3"/>
      <c r="Y1005" s="4"/>
      <c r="Z1005" s="2"/>
      <c r="AA1005" s="3"/>
      <c r="AB1005" s="5"/>
      <c r="AC1005" s="5"/>
      <c r="AD1005" s="5"/>
      <c r="AE1005" s="5"/>
      <c r="AF1005" s="5"/>
      <c r="AG1005" s="5"/>
      <c r="AH1005" s="6"/>
      <c r="AI1005" s="6"/>
      <c r="AJ1005" s="7"/>
      <c r="AK1005" s="7"/>
      <c r="AL1005" s="7"/>
      <c r="AM1005" s="7"/>
      <c r="AN1005" s="7"/>
      <c r="AO1005" s="12"/>
      <c r="AP1005" s="12"/>
      <c r="AQ1005" s="12"/>
      <c r="AR1005" s="12"/>
      <c r="AS1005" s="12"/>
      <c r="AT1005" s="12"/>
      <c r="AU1005" s="12"/>
      <c r="AV1005" s="12"/>
      <c r="AW1005" s="12"/>
      <c r="AX1005" s="12"/>
      <c r="AY1005" s="12"/>
      <c r="AZ1005" s="8"/>
    </row>
    <row r="1006" spans="1:52" s="21" customFormat="1" ht="16.5" x14ac:dyDescent="0.25">
      <c r="A1006" s="159"/>
      <c r="B1006" s="159"/>
      <c r="C1006" s="159"/>
      <c r="D1006" s="159"/>
      <c r="E1006" s="159"/>
      <c r="F1006" s="159"/>
      <c r="G1006" s="218"/>
      <c r="H1006" s="159"/>
      <c r="I1006" s="159"/>
      <c r="J1006" s="159"/>
      <c r="K1006" s="218"/>
      <c r="L1006" s="159"/>
      <c r="M1006" s="159"/>
      <c r="N1006" s="159"/>
      <c r="O1006" s="2"/>
      <c r="P1006" s="3"/>
      <c r="Q1006" s="3"/>
      <c r="R1006" s="3"/>
      <c r="S1006" s="3"/>
      <c r="T1006" s="4"/>
      <c r="U1006" s="4"/>
      <c r="V1006" s="4"/>
      <c r="W1006" s="4"/>
      <c r="X1006" s="3"/>
      <c r="Y1006" s="4"/>
      <c r="Z1006" s="2"/>
      <c r="AA1006" s="3"/>
      <c r="AB1006" s="5"/>
      <c r="AC1006" s="5"/>
      <c r="AD1006" s="5"/>
      <c r="AE1006" s="5"/>
      <c r="AF1006" s="5"/>
      <c r="AG1006" s="5"/>
      <c r="AH1006" s="6"/>
      <c r="AI1006" s="6"/>
      <c r="AJ1006" s="7"/>
      <c r="AK1006" s="7"/>
      <c r="AL1006" s="7"/>
      <c r="AM1006" s="7"/>
      <c r="AN1006" s="7"/>
      <c r="AO1006" s="12"/>
      <c r="AP1006" s="12"/>
      <c r="AQ1006" s="12"/>
      <c r="AR1006" s="12"/>
      <c r="AS1006" s="12"/>
      <c r="AT1006" s="12"/>
      <c r="AU1006" s="12"/>
      <c r="AV1006" s="12"/>
      <c r="AW1006" s="12"/>
      <c r="AX1006" s="12"/>
      <c r="AY1006" s="12"/>
      <c r="AZ1006" s="8"/>
    </row>
    <row r="1007" spans="1:52" s="21" customFormat="1" ht="16.5" x14ac:dyDescent="0.25">
      <c r="A1007" s="159"/>
      <c r="B1007" s="159"/>
      <c r="C1007" s="159"/>
      <c r="D1007" s="159"/>
      <c r="E1007" s="159"/>
      <c r="F1007" s="159"/>
      <c r="G1007" s="218"/>
      <c r="H1007" s="159"/>
      <c r="I1007" s="159"/>
      <c r="J1007" s="159"/>
      <c r="K1007" s="218"/>
      <c r="L1007" s="159"/>
      <c r="M1007" s="159"/>
      <c r="N1007" s="159"/>
      <c r="O1007" s="2"/>
      <c r="P1007" s="3"/>
      <c r="Q1007" s="3"/>
      <c r="R1007" s="3"/>
      <c r="S1007" s="3"/>
      <c r="T1007" s="4"/>
      <c r="U1007" s="4"/>
      <c r="V1007" s="4"/>
      <c r="W1007" s="4"/>
      <c r="X1007" s="3"/>
      <c r="Y1007" s="4"/>
      <c r="Z1007" s="2"/>
      <c r="AA1007" s="3"/>
      <c r="AB1007" s="5"/>
      <c r="AC1007" s="5"/>
      <c r="AD1007" s="5"/>
      <c r="AE1007" s="5"/>
      <c r="AF1007" s="5"/>
      <c r="AG1007" s="5"/>
      <c r="AH1007" s="6"/>
      <c r="AI1007" s="6"/>
      <c r="AJ1007" s="7"/>
      <c r="AK1007" s="7"/>
      <c r="AL1007" s="7"/>
      <c r="AM1007" s="7"/>
      <c r="AN1007" s="7"/>
      <c r="AO1007" s="12"/>
      <c r="AP1007" s="12"/>
      <c r="AQ1007" s="12"/>
      <c r="AR1007" s="12"/>
      <c r="AS1007" s="12"/>
      <c r="AT1007" s="12"/>
      <c r="AU1007" s="12"/>
      <c r="AV1007" s="12"/>
      <c r="AW1007" s="12"/>
      <c r="AX1007" s="12"/>
      <c r="AY1007" s="12"/>
      <c r="AZ1007" s="8"/>
    </row>
    <row r="1008" spans="1:52" s="21" customFormat="1" ht="16.5" x14ac:dyDescent="0.25">
      <c r="A1008" s="159"/>
      <c r="B1008" s="159"/>
      <c r="C1008" s="159"/>
      <c r="D1008" s="159"/>
      <c r="E1008" s="159"/>
      <c r="F1008" s="159"/>
      <c r="G1008" s="218"/>
      <c r="H1008" s="159"/>
      <c r="I1008" s="159"/>
      <c r="J1008" s="159"/>
      <c r="K1008" s="218"/>
      <c r="L1008" s="159"/>
      <c r="M1008" s="159"/>
      <c r="N1008" s="159"/>
      <c r="O1008" s="2"/>
      <c r="P1008" s="3"/>
      <c r="Q1008" s="3"/>
      <c r="R1008" s="3"/>
      <c r="S1008" s="3"/>
      <c r="T1008" s="4"/>
      <c r="U1008" s="4"/>
      <c r="V1008" s="4"/>
      <c r="W1008" s="4"/>
      <c r="X1008" s="3"/>
      <c r="Y1008" s="4"/>
      <c r="Z1008" s="2"/>
      <c r="AA1008" s="3"/>
      <c r="AB1008" s="5"/>
      <c r="AC1008" s="5"/>
      <c r="AD1008" s="5"/>
      <c r="AE1008" s="5"/>
      <c r="AF1008" s="5"/>
      <c r="AG1008" s="5"/>
      <c r="AH1008" s="6"/>
      <c r="AI1008" s="6"/>
      <c r="AJ1008" s="7"/>
      <c r="AK1008" s="7"/>
      <c r="AL1008" s="7"/>
      <c r="AM1008" s="7"/>
      <c r="AN1008" s="7"/>
      <c r="AO1008" s="12"/>
      <c r="AP1008" s="12"/>
      <c r="AQ1008" s="12"/>
      <c r="AR1008" s="12"/>
      <c r="AS1008" s="12"/>
      <c r="AT1008" s="12"/>
      <c r="AU1008" s="12"/>
      <c r="AV1008" s="12"/>
      <c r="AW1008" s="12"/>
      <c r="AX1008" s="12"/>
      <c r="AY1008" s="12"/>
      <c r="AZ1008" s="8"/>
    </row>
    <row r="1009" spans="1:52" s="21" customFormat="1" ht="16.5" x14ac:dyDescent="0.25">
      <c r="A1009" s="159"/>
      <c r="B1009" s="159"/>
      <c r="C1009" s="159"/>
      <c r="D1009" s="159"/>
      <c r="E1009" s="159"/>
      <c r="F1009" s="159"/>
      <c r="G1009" s="218"/>
      <c r="H1009" s="159"/>
      <c r="I1009" s="159"/>
      <c r="J1009" s="159"/>
      <c r="K1009" s="218"/>
      <c r="L1009" s="159"/>
      <c r="M1009" s="159"/>
      <c r="N1009" s="159"/>
      <c r="O1009" s="2"/>
      <c r="P1009" s="3"/>
      <c r="Q1009" s="3"/>
      <c r="R1009" s="3"/>
      <c r="S1009" s="3"/>
      <c r="T1009" s="4"/>
      <c r="U1009" s="4"/>
      <c r="V1009" s="4"/>
      <c r="W1009" s="4"/>
      <c r="X1009" s="3"/>
      <c r="Y1009" s="4"/>
      <c r="Z1009" s="2"/>
      <c r="AA1009" s="3"/>
      <c r="AB1009" s="5"/>
      <c r="AC1009" s="5"/>
      <c r="AD1009" s="5"/>
      <c r="AE1009" s="5"/>
      <c r="AF1009" s="5"/>
      <c r="AG1009" s="5"/>
      <c r="AH1009" s="6"/>
      <c r="AI1009" s="6"/>
      <c r="AJ1009" s="7"/>
      <c r="AK1009" s="7"/>
      <c r="AL1009" s="7"/>
      <c r="AM1009" s="7"/>
      <c r="AN1009" s="7"/>
      <c r="AO1009" s="12"/>
      <c r="AP1009" s="12"/>
      <c r="AQ1009" s="12"/>
      <c r="AR1009" s="12"/>
      <c r="AS1009" s="12"/>
      <c r="AT1009" s="12"/>
      <c r="AU1009" s="12"/>
      <c r="AV1009" s="12"/>
      <c r="AW1009" s="12"/>
      <c r="AX1009" s="12"/>
      <c r="AY1009" s="12"/>
      <c r="AZ1009" s="8"/>
    </row>
    <row r="1010" spans="1:52" s="21" customFormat="1" ht="16.5" x14ac:dyDescent="0.25">
      <c r="A1010" s="159"/>
      <c r="B1010" s="159"/>
      <c r="C1010" s="159"/>
      <c r="D1010" s="159"/>
      <c r="E1010" s="159"/>
      <c r="F1010" s="159"/>
      <c r="G1010" s="218"/>
      <c r="H1010" s="159"/>
      <c r="I1010" s="159"/>
      <c r="J1010" s="159"/>
      <c r="K1010" s="218"/>
      <c r="L1010" s="159"/>
      <c r="M1010" s="159"/>
      <c r="N1010" s="159"/>
      <c r="O1010" s="2"/>
      <c r="P1010" s="3"/>
      <c r="Q1010" s="3"/>
      <c r="R1010" s="3"/>
      <c r="S1010" s="3"/>
      <c r="T1010" s="4"/>
      <c r="U1010" s="4"/>
      <c r="V1010" s="4"/>
      <c r="W1010" s="4"/>
      <c r="X1010" s="3"/>
      <c r="Y1010" s="4"/>
      <c r="Z1010" s="2"/>
      <c r="AA1010" s="3"/>
      <c r="AB1010" s="5"/>
      <c r="AC1010" s="5"/>
      <c r="AD1010" s="5"/>
      <c r="AE1010" s="5"/>
      <c r="AF1010" s="5"/>
      <c r="AG1010" s="5"/>
      <c r="AH1010" s="6"/>
      <c r="AI1010" s="6"/>
      <c r="AJ1010" s="7"/>
      <c r="AK1010" s="7"/>
      <c r="AL1010" s="7"/>
      <c r="AM1010" s="7"/>
      <c r="AN1010" s="7"/>
      <c r="AO1010" s="12"/>
      <c r="AP1010" s="12"/>
      <c r="AQ1010" s="12"/>
      <c r="AR1010" s="12"/>
      <c r="AS1010" s="12"/>
      <c r="AT1010" s="12"/>
      <c r="AU1010" s="12"/>
      <c r="AV1010" s="12"/>
      <c r="AW1010" s="12"/>
      <c r="AX1010" s="12"/>
      <c r="AY1010" s="12"/>
      <c r="AZ1010" s="8"/>
    </row>
    <row r="1011" spans="1:52" s="21" customFormat="1" ht="16.5" x14ac:dyDescent="0.25">
      <c r="A1011" s="159"/>
      <c r="B1011" s="159"/>
      <c r="C1011" s="159"/>
      <c r="D1011" s="159"/>
      <c r="E1011" s="159"/>
      <c r="F1011" s="159"/>
      <c r="G1011" s="218"/>
      <c r="H1011" s="159"/>
      <c r="I1011" s="159"/>
      <c r="J1011" s="159"/>
      <c r="K1011" s="218"/>
      <c r="L1011" s="159"/>
      <c r="M1011" s="159"/>
      <c r="N1011" s="159"/>
      <c r="O1011" s="2"/>
      <c r="P1011" s="3"/>
      <c r="Q1011" s="3"/>
      <c r="R1011" s="3"/>
      <c r="S1011" s="3"/>
      <c r="T1011" s="4"/>
      <c r="U1011" s="4"/>
      <c r="V1011" s="4"/>
      <c r="W1011" s="4"/>
      <c r="X1011" s="3"/>
      <c r="Y1011" s="4"/>
      <c r="Z1011" s="2"/>
      <c r="AA1011" s="3"/>
      <c r="AB1011" s="5"/>
      <c r="AC1011" s="5"/>
      <c r="AD1011" s="5"/>
      <c r="AE1011" s="5"/>
      <c r="AF1011" s="5"/>
      <c r="AG1011" s="5"/>
      <c r="AH1011" s="6"/>
      <c r="AI1011" s="6"/>
      <c r="AJ1011" s="7"/>
      <c r="AK1011" s="7"/>
      <c r="AL1011" s="7"/>
      <c r="AM1011" s="7"/>
      <c r="AN1011" s="7"/>
      <c r="AO1011" s="12"/>
      <c r="AP1011" s="12"/>
      <c r="AQ1011" s="12"/>
      <c r="AR1011" s="12"/>
      <c r="AS1011" s="12"/>
      <c r="AT1011" s="12"/>
      <c r="AU1011" s="12"/>
      <c r="AV1011" s="12"/>
      <c r="AW1011" s="12"/>
      <c r="AX1011" s="12"/>
      <c r="AY1011" s="12"/>
      <c r="AZ1011" s="8"/>
    </row>
    <row r="1012" spans="1:52" s="21" customFormat="1" ht="16.5" x14ac:dyDescent="0.25">
      <c r="A1012" s="159"/>
      <c r="B1012" s="159"/>
      <c r="C1012" s="159"/>
      <c r="D1012" s="159"/>
      <c r="E1012" s="159"/>
      <c r="F1012" s="159"/>
      <c r="G1012" s="218"/>
      <c r="H1012" s="159"/>
      <c r="I1012" s="159"/>
      <c r="J1012" s="159"/>
      <c r="K1012" s="218"/>
      <c r="L1012" s="159"/>
      <c r="M1012" s="159"/>
      <c r="N1012" s="159"/>
      <c r="O1012" s="2"/>
      <c r="P1012" s="3"/>
      <c r="Q1012" s="3"/>
      <c r="R1012" s="3"/>
      <c r="S1012" s="3"/>
      <c r="T1012" s="4"/>
      <c r="U1012" s="4"/>
      <c r="V1012" s="4"/>
      <c r="W1012" s="4"/>
      <c r="X1012" s="3"/>
      <c r="Y1012" s="4"/>
      <c r="Z1012" s="2"/>
      <c r="AA1012" s="3"/>
      <c r="AB1012" s="5"/>
      <c r="AC1012" s="5"/>
      <c r="AD1012" s="5"/>
      <c r="AE1012" s="5"/>
      <c r="AF1012" s="5"/>
      <c r="AG1012" s="5"/>
      <c r="AH1012" s="6"/>
      <c r="AI1012" s="6"/>
      <c r="AJ1012" s="7"/>
      <c r="AK1012" s="7"/>
      <c r="AL1012" s="7"/>
      <c r="AM1012" s="7"/>
      <c r="AN1012" s="7"/>
      <c r="AO1012" s="12"/>
      <c r="AP1012" s="12"/>
      <c r="AQ1012" s="12"/>
      <c r="AR1012" s="12"/>
      <c r="AS1012" s="12"/>
      <c r="AT1012" s="12"/>
      <c r="AU1012" s="12"/>
      <c r="AV1012" s="12"/>
      <c r="AW1012" s="12"/>
      <c r="AX1012" s="12"/>
      <c r="AY1012" s="12"/>
      <c r="AZ1012" s="8"/>
    </row>
    <row r="1013" spans="1:52" s="21" customFormat="1" ht="16.5" x14ac:dyDescent="0.25">
      <c r="A1013" s="159"/>
      <c r="B1013" s="159"/>
      <c r="C1013" s="159"/>
      <c r="D1013" s="159"/>
      <c r="E1013" s="159"/>
      <c r="F1013" s="159"/>
      <c r="G1013" s="218"/>
      <c r="H1013" s="159"/>
      <c r="I1013" s="159"/>
      <c r="J1013" s="159"/>
      <c r="K1013" s="218"/>
      <c r="L1013" s="159"/>
      <c r="M1013" s="159"/>
      <c r="N1013" s="159"/>
      <c r="O1013" s="2"/>
      <c r="P1013" s="3"/>
      <c r="Q1013" s="3"/>
      <c r="R1013" s="3"/>
      <c r="S1013" s="3"/>
      <c r="T1013" s="4"/>
      <c r="U1013" s="4"/>
      <c r="V1013" s="4"/>
      <c r="W1013" s="4"/>
      <c r="X1013" s="3"/>
      <c r="Y1013" s="4"/>
      <c r="Z1013" s="2"/>
      <c r="AA1013" s="3"/>
      <c r="AB1013" s="5"/>
      <c r="AC1013" s="5"/>
      <c r="AD1013" s="5"/>
      <c r="AE1013" s="5"/>
      <c r="AF1013" s="5"/>
      <c r="AG1013" s="5"/>
      <c r="AH1013" s="6"/>
      <c r="AI1013" s="6"/>
      <c r="AJ1013" s="7"/>
      <c r="AK1013" s="7"/>
      <c r="AL1013" s="7"/>
      <c r="AM1013" s="7"/>
      <c r="AN1013" s="7"/>
      <c r="AO1013" s="12"/>
      <c r="AP1013" s="12"/>
      <c r="AQ1013" s="12"/>
      <c r="AR1013" s="12"/>
      <c r="AS1013" s="12"/>
      <c r="AT1013" s="12"/>
      <c r="AU1013" s="12"/>
      <c r="AV1013" s="12"/>
      <c r="AW1013" s="12"/>
      <c r="AX1013" s="12"/>
      <c r="AY1013" s="12"/>
      <c r="AZ1013" s="8"/>
    </row>
    <row r="1014" spans="1:52" s="21" customFormat="1" ht="16.5" x14ac:dyDescent="0.25">
      <c r="A1014" s="159"/>
      <c r="B1014" s="159"/>
      <c r="C1014" s="159"/>
      <c r="D1014" s="159"/>
      <c r="E1014" s="159"/>
      <c r="F1014" s="159"/>
      <c r="G1014" s="218"/>
      <c r="H1014" s="159"/>
      <c r="I1014" s="159"/>
      <c r="J1014" s="159"/>
      <c r="K1014" s="218"/>
      <c r="L1014" s="159"/>
      <c r="M1014" s="159"/>
      <c r="N1014" s="159"/>
      <c r="O1014" s="2"/>
      <c r="P1014" s="3"/>
      <c r="Q1014" s="3"/>
      <c r="R1014" s="3"/>
      <c r="S1014" s="3"/>
      <c r="T1014" s="4"/>
      <c r="U1014" s="4"/>
      <c r="V1014" s="4"/>
      <c r="W1014" s="4"/>
      <c r="X1014" s="3"/>
      <c r="Y1014" s="4"/>
      <c r="Z1014" s="2"/>
      <c r="AA1014" s="3"/>
      <c r="AB1014" s="5"/>
      <c r="AC1014" s="5"/>
      <c r="AD1014" s="5"/>
      <c r="AE1014" s="5"/>
      <c r="AF1014" s="5"/>
      <c r="AG1014" s="5"/>
      <c r="AH1014" s="6"/>
      <c r="AI1014" s="6"/>
      <c r="AJ1014" s="7"/>
      <c r="AK1014" s="7"/>
      <c r="AL1014" s="7"/>
      <c r="AM1014" s="7"/>
      <c r="AN1014" s="7"/>
      <c r="AO1014" s="12"/>
      <c r="AP1014" s="12"/>
      <c r="AQ1014" s="12"/>
      <c r="AR1014" s="12"/>
      <c r="AS1014" s="12"/>
      <c r="AT1014" s="12"/>
      <c r="AU1014" s="12"/>
      <c r="AV1014" s="12"/>
      <c r="AW1014" s="12"/>
      <c r="AX1014" s="12"/>
      <c r="AY1014" s="12"/>
      <c r="AZ1014" s="8"/>
    </row>
    <row r="1015" spans="1:52" s="21" customFormat="1" ht="16.5" x14ac:dyDescent="0.25">
      <c r="A1015" s="159"/>
      <c r="B1015" s="159"/>
      <c r="C1015" s="159"/>
      <c r="D1015" s="159"/>
      <c r="E1015" s="159"/>
      <c r="F1015" s="159"/>
      <c r="G1015" s="218"/>
      <c r="H1015" s="159"/>
      <c r="I1015" s="159"/>
      <c r="J1015" s="159"/>
      <c r="K1015" s="218"/>
      <c r="L1015" s="159"/>
      <c r="M1015" s="159"/>
      <c r="N1015" s="159"/>
      <c r="O1015" s="2"/>
      <c r="P1015" s="3"/>
      <c r="Q1015" s="3"/>
      <c r="R1015" s="3"/>
      <c r="S1015" s="3"/>
      <c r="T1015" s="4"/>
      <c r="U1015" s="4"/>
      <c r="V1015" s="4"/>
      <c r="W1015" s="4"/>
      <c r="X1015" s="3"/>
      <c r="Y1015" s="4"/>
      <c r="Z1015" s="2"/>
      <c r="AA1015" s="3"/>
      <c r="AB1015" s="5"/>
      <c r="AC1015" s="5"/>
      <c r="AD1015" s="5"/>
      <c r="AE1015" s="5"/>
      <c r="AF1015" s="5"/>
      <c r="AG1015" s="5"/>
      <c r="AH1015" s="6"/>
      <c r="AI1015" s="6"/>
      <c r="AJ1015" s="7"/>
      <c r="AK1015" s="7"/>
      <c r="AL1015" s="7"/>
      <c r="AM1015" s="7"/>
      <c r="AN1015" s="7"/>
      <c r="AO1015" s="12"/>
      <c r="AP1015" s="12"/>
      <c r="AQ1015" s="12"/>
      <c r="AR1015" s="12"/>
      <c r="AS1015" s="12"/>
      <c r="AT1015" s="12"/>
      <c r="AU1015" s="12"/>
      <c r="AV1015" s="12"/>
      <c r="AW1015" s="12"/>
      <c r="AX1015" s="12"/>
      <c r="AY1015" s="12"/>
      <c r="AZ1015" s="8"/>
    </row>
    <row r="1016" spans="1:52" s="21" customFormat="1" ht="16.5" x14ac:dyDescent="0.25">
      <c r="A1016" s="159"/>
      <c r="B1016" s="159"/>
      <c r="C1016" s="159"/>
      <c r="D1016" s="159"/>
      <c r="E1016" s="159"/>
      <c r="F1016" s="159"/>
      <c r="G1016" s="218"/>
      <c r="H1016" s="159"/>
      <c r="I1016" s="159"/>
      <c r="J1016" s="159"/>
      <c r="K1016" s="218"/>
      <c r="L1016" s="159"/>
      <c r="M1016" s="159"/>
      <c r="N1016" s="159"/>
      <c r="O1016" s="2"/>
      <c r="P1016" s="3"/>
      <c r="Q1016" s="3"/>
      <c r="R1016" s="3"/>
      <c r="S1016" s="3"/>
      <c r="T1016" s="4"/>
      <c r="U1016" s="4"/>
      <c r="V1016" s="4"/>
      <c r="W1016" s="4"/>
      <c r="X1016" s="3"/>
      <c r="Y1016" s="4"/>
      <c r="Z1016" s="2"/>
      <c r="AA1016" s="3"/>
      <c r="AB1016" s="5"/>
      <c r="AC1016" s="5"/>
      <c r="AD1016" s="5"/>
      <c r="AE1016" s="5"/>
      <c r="AF1016" s="5"/>
      <c r="AG1016" s="5"/>
      <c r="AH1016" s="6"/>
      <c r="AI1016" s="6"/>
      <c r="AJ1016" s="7"/>
      <c r="AK1016" s="7"/>
      <c r="AL1016" s="7"/>
      <c r="AM1016" s="7"/>
      <c r="AN1016" s="7"/>
      <c r="AO1016" s="12"/>
      <c r="AP1016" s="12"/>
      <c r="AQ1016" s="12"/>
      <c r="AR1016" s="12"/>
      <c r="AS1016" s="12"/>
      <c r="AT1016" s="12"/>
      <c r="AU1016" s="12"/>
      <c r="AV1016" s="12"/>
      <c r="AW1016" s="12"/>
      <c r="AX1016" s="12"/>
      <c r="AY1016" s="12"/>
      <c r="AZ1016" s="8"/>
    </row>
    <row r="1017" spans="1:52" s="21" customFormat="1" ht="16.5" x14ac:dyDescent="0.25">
      <c r="A1017" s="159"/>
      <c r="B1017" s="159"/>
      <c r="C1017" s="159"/>
      <c r="D1017" s="159"/>
      <c r="E1017" s="159"/>
      <c r="F1017" s="159"/>
      <c r="G1017" s="218"/>
      <c r="H1017" s="159"/>
      <c r="I1017" s="159"/>
      <c r="J1017" s="159"/>
      <c r="K1017" s="218"/>
      <c r="L1017" s="159"/>
      <c r="M1017" s="159"/>
      <c r="N1017" s="159"/>
      <c r="O1017" s="2"/>
      <c r="P1017" s="3"/>
      <c r="Q1017" s="3"/>
      <c r="R1017" s="3"/>
      <c r="S1017" s="3"/>
      <c r="T1017" s="4"/>
      <c r="U1017" s="4"/>
      <c r="V1017" s="4"/>
      <c r="W1017" s="4"/>
      <c r="X1017" s="3"/>
      <c r="Y1017" s="4"/>
      <c r="Z1017" s="2"/>
      <c r="AA1017" s="3"/>
      <c r="AB1017" s="5"/>
      <c r="AC1017" s="5"/>
      <c r="AD1017" s="5"/>
      <c r="AE1017" s="5"/>
      <c r="AF1017" s="5"/>
      <c r="AG1017" s="5"/>
      <c r="AH1017" s="6"/>
      <c r="AI1017" s="6"/>
      <c r="AJ1017" s="7"/>
      <c r="AK1017" s="7"/>
      <c r="AL1017" s="7"/>
      <c r="AM1017" s="7"/>
      <c r="AN1017" s="7"/>
      <c r="AO1017" s="12"/>
      <c r="AP1017" s="12"/>
      <c r="AQ1017" s="12"/>
      <c r="AR1017" s="12"/>
      <c r="AS1017" s="12"/>
      <c r="AT1017" s="12"/>
      <c r="AU1017" s="12"/>
      <c r="AV1017" s="12"/>
      <c r="AW1017" s="12"/>
      <c r="AX1017" s="12"/>
      <c r="AY1017" s="12"/>
      <c r="AZ1017" s="8"/>
    </row>
    <row r="1018" spans="1:52" s="21" customFormat="1" ht="16.5" x14ac:dyDescent="0.25">
      <c r="A1018" s="159"/>
      <c r="B1018" s="159"/>
      <c r="C1018" s="159"/>
      <c r="D1018" s="159"/>
      <c r="E1018" s="159"/>
      <c r="F1018" s="159"/>
      <c r="G1018" s="218"/>
      <c r="H1018" s="159"/>
      <c r="I1018" s="159"/>
      <c r="J1018" s="159"/>
      <c r="K1018" s="218"/>
      <c r="L1018" s="159"/>
      <c r="M1018" s="159"/>
      <c r="N1018" s="159"/>
      <c r="O1018" s="2"/>
      <c r="P1018" s="3"/>
      <c r="Q1018" s="3"/>
      <c r="R1018" s="3"/>
      <c r="S1018" s="3"/>
      <c r="T1018" s="4"/>
      <c r="U1018" s="4"/>
      <c r="V1018" s="4"/>
      <c r="W1018" s="4"/>
      <c r="X1018" s="3"/>
      <c r="Y1018" s="4"/>
      <c r="Z1018" s="2"/>
      <c r="AA1018" s="3"/>
      <c r="AB1018" s="5"/>
      <c r="AC1018" s="5"/>
      <c r="AD1018" s="5"/>
      <c r="AE1018" s="5"/>
      <c r="AF1018" s="5"/>
      <c r="AG1018" s="5"/>
      <c r="AH1018" s="6"/>
      <c r="AI1018" s="6"/>
      <c r="AJ1018" s="7"/>
      <c r="AK1018" s="7"/>
      <c r="AL1018" s="7"/>
      <c r="AM1018" s="7"/>
      <c r="AN1018" s="7"/>
      <c r="AO1018" s="12"/>
      <c r="AP1018" s="12"/>
      <c r="AQ1018" s="12"/>
      <c r="AR1018" s="12"/>
      <c r="AS1018" s="12"/>
      <c r="AT1018" s="12"/>
      <c r="AU1018" s="12"/>
      <c r="AV1018" s="12"/>
      <c r="AW1018" s="12"/>
      <c r="AX1018" s="12"/>
      <c r="AY1018" s="12"/>
      <c r="AZ1018" s="8"/>
    </row>
    <row r="1019" spans="1:52" s="21" customFormat="1" ht="16.5" x14ac:dyDescent="0.25">
      <c r="A1019" s="159"/>
      <c r="B1019" s="159"/>
      <c r="C1019" s="159"/>
      <c r="D1019" s="159"/>
      <c r="E1019" s="159"/>
      <c r="F1019" s="159"/>
      <c r="G1019" s="218"/>
      <c r="H1019" s="159"/>
      <c r="I1019" s="159"/>
      <c r="J1019" s="159"/>
      <c r="K1019" s="218"/>
      <c r="L1019" s="159"/>
      <c r="M1019" s="159"/>
      <c r="N1019" s="159"/>
      <c r="O1019" s="2"/>
      <c r="P1019" s="3"/>
      <c r="Q1019" s="3"/>
      <c r="R1019" s="3"/>
      <c r="S1019" s="3"/>
      <c r="T1019" s="4"/>
      <c r="U1019" s="4"/>
      <c r="V1019" s="4"/>
      <c r="W1019" s="4"/>
      <c r="X1019" s="3"/>
      <c r="Y1019" s="4"/>
      <c r="Z1019" s="2"/>
      <c r="AA1019" s="3"/>
      <c r="AB1019" s="5"/>
      <c r="AC1019" s="5"/>
      <c r="AD1019" s="5"/>
      <c r="AE1019" s="5"/>
      <c r="AF1019" s="5"/>
      <c r="AG1019" s="5"/>
      <c r="AH1019" s="6"/>
      <c r="AI1019" s="6"/>
      <c r="AJ1019" s="7"/>
      <c r="AK1019" s="7"/>
      <c r="AL1019" s="7"/>
      <c r="AM1019" s="7"/>
      <c r="AN1019" s="7"/>
      <c r="AO1019" s="12"/>
      <c r="AP1019" s="12"/>
      <c r="AQ1019" s="12"/>
      <c r="AR1019" s="12"/>
      <c r="AS1019" s="12"/>
      <c r="AT1019" s="12"/>
      <c r="AU1019" s="12"/>
      <c r="AV1019" s="12"/>
      <c r="AW1019" s="12"/>
      <c r="AX1019" s="12"/>
      <c r="AY1019" s="12"/>
      <c r="AZ1019" s="8"/>
    </row>
    <row r="1020" spans="1:52" s="21" customFormat="1" ht="16.5" x14ac:dyDescent="0.25">
      <c r="A1020" s="159"/>
      <c r="B1020" s="159"/>
      <c r="C1020" s="159"/>
      <c r="D1020" s="159"/>
      <c r="E1020" s="159"/>
      <c r="F1020" s="159"/>
      <c r="G1020" s="218"/>
      <c r="H1020" s="159"/>
      <c r="I1020" s="159"/>
      <c r="J1020" s="159"/>
      <c r="K1020" s="218"/>
      <c r="L1020" s="159"/>
      <c r="M1020" s="159"/>
      <c r="N1020" s="159"/>
      <c r="O1020" s="2"/>
      <c r="P1020" s="3"/>
      <c r="Q1020" s="3"/>
      <c r="R1020" s="3"/>
      <c r="S1020" s="3"/>
      <c r="T1020" s="4"/>
      <c r="U1020" s="4"/>
      <c r="V1020" s="4"/>
      <c r="W1020" s="4"/>
      <c r="X1020" s="3"/>
      <c r="Y1020" s="4"/>
      <c r="Z1020" s="2"/>
      <c r="AA1020" s="3"/>
      <c r="AB1020" s="5"/>
      <c r="AC1020" s="5"/>
      <c r="AD1020" s="5"/>
      <c r="AE1020" s="5"/>
      <c r="AF1020" s="5"/>
      <c r="AG1020" s="5"/>
      <c r="AH1020" s="6"/>
      <c r="AI1020" s="6"/>
      <c r="AJ1020" s="7"/>
      <c r="AK1020" s="7"/>
      <c r="AL1020" s="7"/>
      <c r="AM1020" s="7"/>
      <c r="AN1020" s="7"/>
      <c r="AO1020" s="12"/>
      <c r="AP1020" s="12"/>
      <c r="AQ1020" s="12"/>
      <c r="AR1020" s="12"/>
      <c r="AS1020" s="12"/>
      <c r="AT1020" s="12"/>
      <c r="AU1020" s="12"/>
      <c r="AV1020" s="12"/>
      <c r="AW1020" s="12"/>
      <c r="AX1020" s="12"/>
      <c r="AY1020" s="12"/>
      <c r="AZ1020" s="8"/>
    </row>
    <row r="1021" spans="1:52" s="21" customFormat="1" ht="16.5" x14ac:dyDescent="0.25">
      <c r="A1021" s="159"/>
      <c r="B1021" s="159"/>
      <c r="C1021" s="159"/>
      <c r="D1021" s="159"/>
      <c r="E1021" s="159"/>
      <c r="F1021" s="159"/>
      <c r="G1021" s="218"/>
      <c r="H1021" s="159"/>
      <c r="I1021" s="159"/>
      <c r="J1021" s="159"/>
      <c r="K1021" s="218"/>
      <c r="L1021" s="159"/>
      <c r="M1021" s="159"/>
      <c r="N1021" s="159"/>
      <c r="O1021" s="2"/>
      <c r="P1021" s="3"/>
      <c r="Q1021" s="3"/>
      <c r="R1021" s="3"/>
      <c r="S1021" s="3"/>
      <c r="T1021" s="4"/>
      <c r="U1021" s="4"/>
      <c r="V1021" s="4"/>
      <c r="W1021" s="4"/>
      <c r="X1021" s="3"/>
      <c r="Y1021" s="4"/>
      <c r="Z1021" s="2"/>
      <c r="AA1021" s="3"/>
      <c r="AB1021" s="5"/>
      <c r="AC1021" s="5"/>
      <c r="AD1021" s="5"/>
      <c r="AE1021" s="5"/>
      <c r="AF1021" s="5"/>
      <c r="AG1021" s="5"/>
      <c r="AH1021" s="6"/>
      <c r="AI1021" s="6"/>
      <c r="AJ1021" s="7"/>
      <c r="AK1021" s="7"/>
      <c r="AL1021" s="7"/>
      <c r="AM1021" s="7"/>
      <c r="AN1021" s="7"/>
      <c r="AO1021" s="12"/>
      <c r="AP1021" s="12"/>
      <c r="AQ1021" s="12"/>
      <c r="AR1021" s="12"/>
      <c r="AS1021" s="12"/>
      <c r="AT1021" s="12"/>
      <c r="AU1021" s="12"/>
      <c r="AV1021" s="12"/>
      <c r="AW1021" s="12"/>
      <c r="AX1021" s="12"/>
      <c r="AY1021" s="12"/>
      <c r="AZ1021" s="8"/>
    </row>
    <row r="1022" spans="1:52" s="21" customFormat="1" ht="16.5" x14ac:dyDescent="0.25">
      <c r="A1022" s="159"/>
      <c r="B1022" s="159"/>
      <c r="C1022" s="159"/>
      <c r="D1022" s="159"/>
      <c r="E1022" s="159"/>
      <c r="F1022" s="159"/>
      <c r="G1022" s="218"/>
      <c r="H1022" s="159"/>
      <c r="I1022" s="159"/>
      <c r="J1022" s="159"/>
      <c r="K1022" s="218"/>
      <c r="L1022" s="159"/>
      <c r="M1022" s="159"/>
      <c r="N1022" s="159"/>
      <c r="O1022" s="2"/>
      <c r="P1022" s="3"/>
      <c r="Q1022" s="3"/>
      <c r="R1022" s="3"/>
      <c r="S1022" s="3"/>
      <c r="T1022" s="4"/>
      <c r="U1022" s="4"/>
      <c r="V1022" s="4"/>
      <c r="W1022" s="4"/>
      <c r="X1022" s="3"/>
      <c r="Y1022" s="4"/>
      <c r="Z1022" s="2"/>
      <c r="AA1022" s="3"/>
      <c r="AB1022" s="5"/>
      <c r="AC1022" s="5"/>
      <c r="AD1022" s="5"/>
      <c r="AE1022" s="5"/>
      <c r="AF1022" s="5"/>
      <c r="AG1022" s="5"/>
      <c r="AH1022" s="6"/>
      <c r="AI1022" s="6"/>
      <c r="AJ1022" s="7"/>
      <c r="AK1022" s="7"/>
      <c r="AL1022" s="7"/>
      <c r="AM1022" s="7"/>
      <c r="AN1022" s="7"/>
      <c r="AO1022" s="12"/>
      <c r="AP1022" s="12"/>
      <c r="AQ1022" s="12"/>
      <c r="AR1022" s="12"/>
      <c r="AS1022" s="12"/>
      <c r="AT1022" s="12"/>
      <c r="AU1022" s="12"/>
      <c r="AV1022" s="12"/>
      <c r="AW1022" s="12"/>
      <c r="AX1022" s="12"/>
      <c r="AY1022" s="12"/>
      <c r="AZ1022" s="8"/>
    </row>
    <row r="1023" spans="1:52" s="21" customFormat="1" ht="16.5" x14ac:dyDescent="0.25">
      <c r="A1023" s="159"/>
      <c r="B1023" s="159"/>
      <c r="C1023" s="159"/>
      <c r="D1023" s="159"/>
      <c r="E1023" s="159"/>
      <c r="F1023" s="159"/>
      <c r="G1023" s="218"/>
      <c r="H1023" s="159"/>
      <c r="I1023" s="159"/>
      <c r="J1023" s="159"/>
      <c r="K1023" s="218"/>
      <c r="L1023" s="159"/>
      <c r="M1023" s="159"/>
      <c r="N1023" s="159"/>
      <c r="O1023" s="2"/>
      <c r="P1023" s="3"/>
      <c r="Q1023" s="3"/>
      <c r="R1023" s="3"/>
      <c r="S1023" s="3"/>
      <c r="T1023" s="4"/>
      <c r="U1023" s="4"/>
      <c r="V1023" s="4"/>
      <c r="W1023" s="4"/>
      <c r="X1023" s="3"/>
      <c r="Y1023" s="4"/>
      <c r="Z1023" s="2"/>
      <c r="AA1023" s="3"/>
      <c r="AB1023" s="5"/>
      <c r="AC1023" s="5"/>
      <c r="AD1023" s="5"/>
      <c r="AE1023" s="5"/>
      <c r="AF1023" s="5"/>
      <c r="AG1023" s="5"/>
      <c r="AH1023" s="6"/>
      <c r="AI1023" s="6"/>
      <c r="AJ1023" s="7"/>
      <c r="AK1023" s="7"/>
      <c r="AL1023" s="7"/>
      <c r="AM1023" s="7"/>
      <c r="AN1023" s="7"/>
      <c r="AO1023" s="12"/>
      <c r="AP1023" s="12"/>
      <c r="AQ1023" s="12"/>
      <c r="AR1023" s="12"/>
      <c r="AS1023" s="12"/>
      <c r="AT1023" s="12"/>
      <c r="AU1023" s="12"/>
      <c r="AV1023" s="12"/>
      <c r="AW1023" s="12"/>
      <c r="AX1023" s="12"/>
      <c r="AY1023" s="12"/>
      <c r="AZ1023" s="8"/>
    </row>
    <row r="1024" spans="1:52" s="21" customFormat="1" ht="16.5" x14ac:dyDescent="0.25">
      <c r="A1024" s="159"/>
      <c r="B1024" s="159"/>
      <c r="C1024" s="159"/>
      <c r="D1024" s="159"/>
      <c r="E1024" s="159"/>
      <c r="F1024" s="159"/>
      <c r="G1024" s="218"/>
      <c r="H1024" s="159"/>
      <c r="I1024" s="159"/>
      <c r="J1024" s="159"/>
      <c r="K1024" s="218"/>
      <c r="L1024" s="159"/>
      <c r="M1024" s="159"/>
      <c r="N1024" s="159"/>
      <c r="O1024" s="2"/>
      <c r="P1024" s="3"/>
      <c r="Q1024" s="3"/>
      <c r="R1024" s="3"/>
      <c r="S1024" s="3"/>
      <c r="T1024" s="4"/>
      <c r="U1024" s="4"/>
      <c r="V1024" s="4"/>
      <c r="W1024" s="4"/>
      <c r="X1024" s="3"/>
      <c r="Y1024" s="4"/>
      <c r="Z1024" s="2"/>
      <c r="AA1024" s="3"/>
      <c r="AB1024" s="5"/>
      <c r="AC1024" s="5"/>
      <c r="AD1024" s="5"/>
      <c r="AE1024" s="5"/>
      <c r="AF1024" s="5"/>
      <c r="AG1024" s="5"/>
      <c r="AH1024" s="6"/>
      <c r="AI1024" s="6"/>
      <c r="AJ1024" s="7"/>
      <c r="AK1024" s="7"/>
      <c r="AL1024" s="7"/>
      <c r="AM1024" s="7"/>
      <c r="AN1024" s="7"/>
      <c r="AO1024" s="12"/>
      <c r="AP1024" s="12"/>
      <c r="AQ1024" s="12"/>
      <c r="AR1024" s="12"/>
      <c r="AS1024" s="12"/>
      <c r="AT1024" s="12"/>
      <c r="AU1024" s="12"/>
      <c r="AV1024" s="12"/>
      <c r="AW1024" s="12"/>
      <c r="AX1024" s="12"/>
      <c r="AY1024" s="12"/>
      <c r="AZ1024" s="8"/>
    </row>
    <row r="1025" spans="1:52" s="21" customFormat="1" ht="16.5" x14ac:dyDescent="0.25">
      <c r="A1025" s="159"/>
      <c r="B1025" s="159"/>
      <c r="C1025" s="159"/>
      <c r="D1025" s="159"/>
      <c r="E1025" s="159"/>
      <c r="F1025" s="159"/>
      <c r="G1025" s="218"/>
      <c r="H1025" s="159"/>
      <c r="I1025" s="159"/>
      <c r="J1025" s="159"/>
      <c r="K1025" s="218"/>
      <c r="L1025" s="159"/>
      <c r="M1025" s="159"/>
      <c r="N1025" s="159"/>
      <c r="O1025" s="2"/>
      <c r="P1025" s="3"/>
      <c r="Q1025" s="3"/>
      <c r="R1025" s="3"/>
      <c r="S1025" s="3"/>
      <c r="T1025" s="4"/>
      <c r="U1025" s="4"/>
      <c r="V1025" s="4"/>
      <c r="W1025" s="4"/>
      <c r="X1025" s="3"/>
      <c r="Y1025" s="4"/>
      <c r="Z1025" s="2"/>
      <c r="AA1025" s="3"/>
      <c r="AB1025" s="5"/>
      <c r="AC1025" s="5"/>
      <c r="AD1025" s="5"/>
      <c r="AE1025" s="5"/>
      <c r="AF1025" s="5"/>
      <c r="AG1025" s="5"/>
      <c r="AH1025" s="6"/>
      <c r="AI1025" s="6"/>
      <c r="AJ1025" s="7"/>
      <c r="AK1025" s="7"/>
      <c r="AL1025" s="7"/>
      <c r="AM1025" s="7"/>
      <c r="AN1025" s="7"/>
      <c r="AO1025" s="12"/>
      <c r="AP1025" s="12"/>
      <c r="AQ1025" s="12"/>
      <c r="AR1025" s="12"/>
      <c r="AS1025" s="12"/>
      <c r="AT1025" s="12"/>
      <c r="AU1025" s="12"/>
      <c r="AV1025" s="12"/>
      <c r="AW1025" s="12"/>
      <c r="AX1025" s="12"/>
      <c r="AY1025" s="12"/>
      <c r="AZ1025" s="8"/>
    </row>
    <row r="1026" spans="1:52" s="21" customFormat="1" ht="16.5" x14ac:dyDescent="0.25">
      <c r="A1026" s="159"/>
      <c r="B1026" s="159"/>
      <c r="C1026" s="159"/>
      <c r="D1026" s="159"/>
      <c r="E1026" s="159"/>
      <c r="F1026" s="159"/>
      <c r="G1026" s="218"/>
      <c r="H1026" s="159"/>
      <c r="I1026" s="159"/>
      <c r="J1026" s="159"/>
      <c r="K1026" s="218"/>
      <c r="L1026" s="159"/>
      <c r="M1026" s="159"/>
      <c r="N1026" s="159"/>
      <c r="O1026" s="2"/>
      <c r="P1026" s="3"/>
      <c r="Q1026" s="3"/>
      <c r="R1026" s="3"/>
      <c r="S1026" s="3"/>
      <c r="T1026" s="4"/>
      <c r="U1026" s="4"/>
      <c r="V1026" s="4"/>
      <c r="W1026" s="4"/>
      <c r="X1026" s="3"/>
      <c r="Y1026" s="4"/>
      <c r="Z1026" s="2"/>
      <c r="AA1026" s="3"/>
      <c r="AB1026" s="5"/>
      <c r="AC1026" s="5"/>
      <c r="AD1026" s="5"/>
      <c r="AE1026" s="5"/>
      <c r="AF1026" s="5"/>
      <c r="AG1026" s="5"/>
      <c r="AH1026" s="6"/>
      <c r="AI1026" s="6"/>
      <c r="AJ1026" s="7"/>
      <c r="AK1026" s="7"/>
      <c r="AL1026" s="7"/>
      <c r="AM1026" s="7"/>
      <c r="AN1026" s="7"/>
      <c r="AO1026" s="12"/>
      <c r="AP1026" s="12"/>
      <c r="AQ1026" s="12"/>
      <c r="AR1026" s="12"/>
      <c r="AS1026" s="12"/>
      <c r="AT1026" s="12"/>
      <c r="AU1026" s="12"/>
      <c r="AV1026" s="12"/>
      <c r="AW1026" s="12"/>
      <c r="AX1026" s="12"/>
      <c r="AY1026" s="12"/>
      <c r="AZ1026" s="8"/>
    </row>
    <row r="1027" spans="1:52" s="21" customFormat="1" ht="16.5" x14ac:dyDescent="0.25">
      <c r="A1027" s="159"/>
      <c r="B1027" s="159"/>
      <c r="C1027" s="159"/>
      <c r="D1027" s="159"/>
      <c r="E1027" s="159"/>
      <c r="F1027" s="159"/>
      <c r="G1027" s="218"/>
      <c r="H1027" s="159"/>
      <c r="I1027" s="159"/>
      <c r="J1027" s="159"/>
      <c r="K1027" s="218"/>
      <c r="L1027" s="159"/>
      <c r="M1027" s="159"/>
      <c r="N1027" s="159"/>
      <c r="O1027" s="2"/>
      <c r="P1027" s="3"/>
      <c r="Q1027" s="3"/>
      <c r="R1027" s="3"/>
      <c r="S1027" s="3"/>
      <c r="T1027" s="4"/>
      <c r="U1027" s="4"/>
      <c r="V1027" s="4"/>
      <c r="W1027" s="4"/>
      <c r="X1027" s="3"/>
      <c r="Y1027" s="4"/>
      <c r="Z1027" s="2"/>
      <c r="AA1027" s="3"/>
      <c r="AB1027" s="5"/>
      <c r="AC1027" s="5"/>
      <c r="AD1027" s="5"/>
      <c r="AE1027" s="5"/>
      <c r="AF1027" s="5"/>
      <c r="AG1027" s="5"/>
      <c r="AH1027" s="6"/>
      <c r="AI1027" s="6"/>
      <c r="AJ1027" s="7"/>
      <c r="AK1027" s="7"/>
      <c r="AL1027" s="7"/>
      <c r="AM1027" s="7"/>
      <c r="AN1027" s="7"/>
      <c r="AO1027" s="12"/>
      <c r="AP1027" s="12"/>
      <c r="AQ1027" s="12"/>
      <c r="AR1027" s="12"/>
      <c r="AS1027" s="12"/>
      <c r="AT1027" s="12"/>
      <c r="AU1027" s="12"/>
      <c r="AV1027" s="12"/>
      <c r="AW1027" s="12"/>
      <c r="AX1027" s="12"/>
      <c r="AY1027" s="12"/>
      <c r="AZ1027" s="8"/>
    </row>
    <row r="1028" spans="1:52" s="21" customFormat="1" ht="16.5" x14ac:dyDescent="0.25">
      <c r="A1028" s="159"/>
      <c r="B1028" s="159"/>
      <c r="C1028" s="159"/>
      <c r="D1028" s="159"/>
      <c r="E1028" s="159"/>
      <c r="F1028" s="159"/>
      <c r="G1028" s="218"/>
      <c r="H1028" s="159"/>
      <c r="I1028" s="159"/>
      <c r="J1028" s="159"/>
      <c r="K1028" s="218"/>
      <c r="L1028" s="159"/>
      <c r="M1028" s="159"/>
      <c r="N1028" s="159"/>
      <c r="O1028" s="2"/>
      <c r="P1028" s="3"/>
      <c r="Q1028" s="3"/>
      <c r="R1028" s="3"/>
      <c r="S1028" s="3"/>
      <c r="T1028" s="4"/>
      <c r="U1028" s="4"/>
      <c r="V1028" s="4"/>
      <c r="W1028" s="4"/>
      <c r="X1028" s="3"/>
      <c r="Y1028" s="4"/>
      <c r="Z1028" s="2"/>
      <c r="AA1028" s="3"/>
      <c r="AB1028" s="5"/>
      <c r="AC1028" s="5"/>
      <c r="AD1028" s="5"/>
      <c r="AE1028" s="5"/>
      <c r="AF1028" s="5"/>
      <c r="AG1028" s="5"/>
      <c r="AH1028" s="6"/>
      <c r="AI1028" s="6"/>
      <c r="AJ1028" s="7"/>
      <c r="AK1028" s="7"/>
      <c r="AL1028" s="7"/>
      <c r="AM1028" s="7"/>
      <c r="AN1028" s="7"/>
      <c r="AO1028" s="12"/>
      <c r="AP1028" s="12"/>
      <c r="AQ1028" s="12"/>
      <c r="AR1028" s="12"/>
      <c r="AS1028" s="12"/>
      <c r="AT1028" s="12"/>
      <c r="AU1028" s="12"/>
      <c r="AV1028" s="12"/>
      <c r="AW1028" s="12"/>
      <c r="AX1028" s="12"/>
      <c r="AY1028" s="12"/>
      <c r="AZ1028" s="8"/>
    </row>
    <row r="1029" spans="1:52" s="21" customFormat="1" ht="16.5" x14ac:dyDescent="0.25">
      <c r="A1029" s="159"/>
      <c r="B1029" s="159"/>
      <c r="C1029" s="159"/>
      <c r="D1029" s="159"/>
      <c r="E1029" s="159"/>
      <c r="F1029" s="159"/>
      <c r="G1029" s="218"/>
      <c r="H1029" s="159"/>
      <c r="I1029" s="159"/>
      <c r="J1029" s="159"/>
      <c r="K1029" s="218"/>
      <c r="L1029" s="159"/>
      <c r="M1029" s="159"/>
      <c r="N1029" s="159"/>
      <c r="O1029" s="2"/>
      <c r="P1029" s="3"/>
      <c r="Q1029" s="3"/>
      <c r="R1029" s="3"/>
      <c r="S1029" s="3"/>
      <c r="T1029" s="4"/>
      <c r="U1029" s="4"/>
      <c r="V1029" s="4"/>
      <c r="W1029" s="4"/>
      <c r="X1029" s="3"/>
      <c r="Y1029" s="4"/>
      <c r="Z1029" s="2"/>
      <c r="AA1029" s="3"/>
      <c r="AB1029" s="5"/>
      <c r="AC1029" s="5"/>
      <c r="AD1029" s="5"/>
      <c r="AE1029" s="5"/>
      <c r="AF1029" s="5"/>
      <c r="AG1029" s="5"/>
      <c r="AH1029" s="6"/>
      <c r="AI1029" s="6"/>
      <c r="AJ1029" s="7"/>
      <c r="AK1029" s="7"/>
      <c r="AL1029" s="7"/>
      <c r="AM1029" s="7"/>
      <c r="AN1029" s="7"/>
      <c r="AO1029" s="12"/>
      <c r="AP1029" s="12"/>
      <c r="AQ1029" s="12"/>
      <c r="AR1029" s="12"/>
      <c r="AS1029" s="12"/>
      <c r="AT1029" s="12"/>
      <c r="AU1029" s="12"/>
      <c r="AV1029" s="12"/>
      <c r="AW1029" s="12"/>
      <c r="AX1029" s="12"/>
      <c r="AY1029" s="12"/>
      <c r="AZ1029" s="8"/>
    </row>
    <row r="1030" spans="1:52" s="21" customFormat="1" ht="16.5" x14ac:dyDescent="0.25">
      <c r="A1030" s="159"/>
      <c r="B1030" s="159"/>
      <c r="C1030" s="159"/>
      <c r="D1030" s="159"/>
      <c r="E1030" s="159"/>
      <c r="F1030" s="159"/>
      <c r="G1030" s="218"/>
      <c r="H1030" s="159"/>
      <c r="I1030" s="159"/>
      <c r="J1030" s="159"/>
      <c r="K1030" s="218"/>
      <c r="L1030" s="159"/>
      <c r="M1030" s="159"/>
      <c r="N1030" s="159"/>
      <c r="O1030" s="2"/>
      <c r="P1030" s="3"/>
      <c r="Q1030" s="3"/>
      <c r="R1030" s="3"/>
      <c r="S1030" s="3"/>
      <c r="T1030" s="4"/>
      <c r="U1030" s="4"/>
      <c r="V1030" s="4"/>
      <c r="W1030" s="4"/>
      <c r="X1030" s="3"/>
      <c r="Y1030" s="4"/>
      <c r="Z1030" s="2"/>
      <c r="AA1030" s="3"/>
      <c r="AB1030" s="5"/>
      <c r="AC1030" s="5"/>
      <c r="AD1030" s="5"/>
      <c r="AE1030" s="5"/>
      <c r="AF1030" s="5"/>
      <c r="AG1030" s="5"/>
      <c r="AH1030" s="6"/>
      <c r="AI1030" s="6"/>
      <c r="AJ1030" s="7"/>
      <c r="AK1030" s="7"/>
      <c r="AL1030" s="7"/>
      <c r="AM1030" s="7"/>
      <c r="AN1030" s="7"/>
      <c r="AO1030" s="12"/>
      <c r="AP1030" s="12"/>
      <c r="AQ1030" s="12"/>
      <c r="AR1030" s="12"/>
      <c r="AS1030" s="12"/>
      <c r="AT1030" s="12"/>
      <c r="AU1030" s="12"/>
      <c r="AV1030" s="12"/>
      <c r="AW1030" s="12"/>
      <c r="AX1030" s="12"/>
      <c r="AY1030" s="12"/>
      <c r="AZ1030" s="8"/>
    </row>
    <row r="1031" spans="1:52" s="21" customFormat="1" ht="16.5" x14ac:dyDescent="0.25">
      <c r="A1031" s="159"/>
      <c r="B1031" s="159"/>
      <c r="C1031" s="159"/>
      <c r="D1031" s="159"/>
      <c r="E1031" s="159"/>
      <c r="F1031" s="159"/>
      <c r="G1031" s="218"/>
      <c r="H1031" s="159"/>
      <c r="I1031" s="159"/>
      <c r="J1031" s="159"/>
      <c r="K1031" s="218"/>
      <c r="L1031" s="159"/>
      <c r="M1031" s="159"/>
      <c r="N1031" s="159"/>
      <c r="O1031" s="2"/>
      <c r="P1031" s="3"/>
      <c r="Q1031" s="3"/>
      <c r="R1031" s="3"/>
      <c r="S1031" s="3"/>
      <c r="T1031" s="4"/>
      <c r="U1031" s="4"/>
      <c r="V1031" s="4"/>
      <c r="W1031" s="4"/>
      <c r="X1031" s="3"/>
      <c r="Y1031" s="4"/>
      <c r="Z1031" s="2"/>
      <c r="AA1031" s="3"/>
      <c r="AB1031" s="5"/>
      <c r="AC1031" s="5"/>
      <c r="AD1031" s="5"/>
      <c r="AE1031" s="5"/>
      <c r="AF1031" s="5"/>
      <c r="AG1031" s="5"/>
      <c r="AH1031" s="6"/>
      <c r="AI1031" s="6"/>
      <c r="AJ1031" s="7"/>
      <c r="AK1031" s="7"/>
      <c r="AL1031" s="7"/>
      <c r="AM1031" s="7"/>
      <c r="AN1031" s="7"/>
      <c r="AO1031" s="12"/>
      <c r="AP1031" s="12"/>
      <c r="AQ1031" s="12"/>
      <c r="AR1031" s="12"/>
      <c r="AS1031" s="12"/>
      <c r="AT1031" s="12"/>
      <c r="AU1031" s="12"/>
      <c r="AV1031" s="12"/>
      <c r="AW1031" s="12"/>
      <c r="AX1031" s="12"/>
      <c r="AY1031" s="12"/>
      <c r="AZ1031" s="8"/>
    </row>
    <row r="1032" spans="1:52" s="21" customFormat="1" ht="16.5" x14ac:dyDescent="0.25">
      <c r="A1032" s="159"/>
      <c r="B1032" s="159"/>
      <c r="C1032" s="159"/>
      <c r="D1032" s="159"/>
      <c r="E1032" s="159"/>
      <c r="F1032" s="159"/>
      <c r="G1032" s="218"/>
      <c r="H1032" s="159"/>
      <c r="I1032" s="159"/>
      <c r="J1032" s="159"/>
      <c r="K1032" s="218"/>
      <c r="L1032" s="159"/>
      <c r="M1032" s="159"/>
      <c r="N1032" s="159"/>
      <c r="O1032" s="2"/>
      <c r="P1032" s="3"/>
      <c r="Q1032" s="3"/>
      <c r="R1032" s="3"/>
      <c r="S1032" s="3"/>
      <c r="T1032" s="4"/>
      <c r="U1032" s="4"/>
      <c r="V1032" s="4"/>
      <c r="W1032" s="4"/>
      <c r="X1032" s="3"/>
      <c r="Y1032" s="4"/>
      <c r="Z1032" s="2"/>
      <c r="AA1032" s="3"/>
      <c r="AB1032" s="5"/>
      <c r="AC1032" s="5"/>
      <c r="AD1032" s="5"/>
      <c r="AE1032" s="5"/>
      <c r="AF1032" s="5"/>
      <c r="AG1032" s="5"/>
      <c r="AH1032" s="6"/>
      <c r="AI1032" s="6"/>
      <c r="AJ1032" s="7"/>
      <c r="AK1032" s="7"/>
      <c r="AL1032" s="7"/>
      <c r="AM1032" s="7"/>
      <c r="AN1032" s="7"/>
      <c r="AO1032" s="12"/>
      <c r="AP1032" s="12"/>
      <c r="AQ1032" s="12"/>
      <c r="AR1032" s="12"/>
      <c r="AS1032" s="12"/>
      <c r="AT1032" s="12"/>
      <c r="AU1032" s="12"/>
      <c r="AV1032" s="12"/>
      <c r="AW1032" s="12"/>
      <c r="AX1032" s="12"/>
      <c r="AY1032" s="12"/>
      <c r="AZ1032" s="8"/>
    </row>
    <row r="1033" spans="1:52" s="21" customFormat="1" ht="16.5" x14ac:dyDescent="0.25">
      <c r="A1033" s="159"/>
      <c r="B1033" s="159"/>
      <c r="C1033" s="159"/>
      <c r="D1033" s="159"/>
      <c r="E1033" s="159"/>
      <c r="F1033" s="159"/>
      <c r="G1033" s="218"/>
      <c r="H1033" s="159"/>
      <c r="I1033" s="159"/>
      <c r="J1033" s="159"/>
      <c r="K1033" s="218"/>
      <c r="L1033" s="159"/>
      <c r="M1033" s="159"/>
      <c r="N1033" s="159"/>
      <c r="O1033" s="2"/>
      <c r="P1033" s="3"/>
      <c r="Q1033" s="3"/>
      <c r="R1033" s="3"/>
      <c r="S1033" s="3"/>
      <c r="T1033" s="4"/>
      <c r="U1033" s="4"/>
      <c r="V1033" s="4"/>
      <c r="W1033" s="4"/>
      <c r="X1033" s="3"/>
      <c r="Y1033" s="4"/>
      <c r="Z1033" s="2"/>
      <c r="AA1033" s="3"/>
      <c r="AB1033" s="5"/>
      <c r="AC1033" s="5"/>
      <c r="AD1033" s="5"/>
      <c r="AE1033" s="5"/>
      <c r="AF1033" s="5"/>
      <c r="AG1033" s="5"/>
      <c r="AH1033" s="6"/>
      <c r="AI1033" s="6"/>
      <c r="AJ1033" s="7"/>
      <c r="AK1033" s="7"/>
      <c r="AL1033" s="7"/>
      <c r="AM1033" s="7"/>
      <c r="AN1033" s="7"/>
      <c r="AO1033" s="12"/>
      <c r="AP1033" s="12"/>
      <c r="AQ1033" s="12"/>
      <c r="AR1033" s="12"/>
      <c r="AS1033" s="12"/>
      <c r="AT1033" s="12"/>
      <c r="AU1033" s="12"/>
      <c r="AV1033" s="12"/>
      <c r="AW1033" s="12"/>
      <c r="AX1033" s="12"/>
      <c r="AY1033" s="12"/>
      <c r="AZ1033" s="8"/>
    </row>
    <row r="1034" spans="1:52" s="21" customFormat="1" ht="16.5" x14ac:dyDescent="0.25">
      <c r="A1034" s="159"/>
      <c r="B1034" s="159"/>
      <c r="C1034" s="159"/>
      <c r="D1034" s="159"/>
      <c r="E1034" s="159"/>
      <c r="F1034" s="159"/>
      <c r="G1034" s="218"/>
      <c r="H1034" s="159"/>
      <c r="I1034" s="159"/>
      <c r="J1034" s="159"/>
      <c r="K1034" s="218"/>
      <c r="L1034" s="159"/>
      <c r="M1034" s="159"/>
      <c r="N1034" s="159"/>
      <c r="O1034" s="2"/>
      <c r="P1034" s="3"/>
      <c r="Q1034" s="3"/>
      <c r="R1034" s="3"/>
      <c r="S1034" s="3"/>
      <c r="T1034" s="4"/>
      <c r="U1034" s="4"/>
      <c r="V1034" s="4"/>
      <c r="W1034" s="4"/>
      <c r="X1034" s="3"/>
      <c r="Y1034" s="4"/>
      <c r="Z1034" s="2"/>
      <c r="AA1034" s="3"/>
      <c r="AB1034" s="5"/>
      <c r="AC1034" s="5"/>
      <c r="AD1034" s="5"/>
      <c r="AE1034" s="5"/>
      <c r="AF1034" s="5"/>
      <c r="AG1034" s="5"/>
      <c r="AH1034" s="6"/>
      <c r="AI1034" s="6"/>
      <c r="AJ1034" s="7"/>
      <c r="AK1034" s="7"/>
      <c r="AL1034" s="7"/>
      <c r="AM1034" s="7"/>
      <c r="AN1034" s="7"/>
      <c r="AO1034" s="12"/>
      <c r="AP1034" s="12"/>
      <c r="AQ1034" s="12"/>
      <c r="AR1034" s="12"/>
      <c r="AS1034" s="12"/>
      <c r="AT1034" s="12"/>
      <c r="AU1034" s="12"/>
      <c r="AV1034" s="12"/>
      <c r="AW1034" s="12"/>
      <c r="AX1034" s="12"/>
      <c r="AY1034" s="12"/>
      <c r="AZ1034" s="8"/>
    </row>
    <row r="1035" spans="1:52" s="21" customFormat="1" ht="16.5" x14ac:dyDescent="0.25">
      <c r="A1035" s="159"/>
      <c r="B1035" s="159"/>
      <c r="C1035" s="159"/>
      <c r="D1035" s="159"/>
      <c r="E1035" s="159"/>
      <c r="F1035" s="159"/>
      <c r="G1035" s="218"/>
      <c r="H1035" s="159"/>
      <c r="I1035" s="159"/>
      <c r="J1035" s="159"/>
      <c r="K1035" s="218"/>
      <c r="L1035" s="159"/>
      <c r="M1035" s="159"/>
      <c r="N1035" s="159"/>
      <c r="O1035" s="2"/>
      <c r="P1035" s="3"/>
      <c r="Q1035" s="3"/>
      <c r="R1035" s="3"/>
      <c r="S1035" s="3"/>
      <c r="T1035" s="4"/>
      <c r="U1035" s="4"/>
      <c r="V1035" s="4"/>
      <c r="W1035" s="4"/>
      <c r="X1035" s="3"/>
      <c r="Y1035" s="4"/>
      <c r="Z1035" s="2"/>
      <c r="AA1035" s="3"/>
      <c r="AB1035" s="5"/>
      <c r="AC1035" s="5"/>
      <c r="AD1035" s="5"/>
      <c r="AE1035" s="5"/>
      <c r="AF1035" s="5"/>
      <c r="AG1035" s="5"/>
      <c r="AH1035" s="6"/>
      <c r="AI1035" s="6"/>
      <c r="AJ1035" s="7"/>
      <c r="AK1035" s="7"/>
      <c r="AL1035" s="7"/>
      <c r="AM1035" s="7"/>
      <c r="AN1035" s="7"/>
      <c r="AO1035" s="12"/>
      <c r="AP1035" s="12"/>
      <c r="AQ1035" s="12"/>
      <c r="AR1035" s="12"/>
      <c r="AS1035" s="12"/>
      <c r="AT1035" s="12"/>
      <c r="AU1035" s="12"/>
      <c r="AV1035" s="12"/>
      <c r="AW1035" s="12"/>
      <c r="AX1035" s="12"/>
      <c r="AY1035" s="12"/>
      <c r="AZ1035" s="8"/>
    </row>
    <row r="1036" spans="1:52" s="21" customFormat="1" ht="16.5" x14ac:dyDescent="0.25">
      <c r="A1036" s="159"/>
      <c r="B1036" s="159"/>
      <c r="C1036" s="159"/>
      <c r="D1036" s="159"/>
      <c r="E1036" s="159"/>
      <c r="F1036" s="159"/>
      <c r="G1036" s="218"/>
      <c r="H1036" s="159"/>
      <c r="I1036" s="159"/>
      <c r="J1036" s="159"/>
      <c r="K1036" s="218"/>
      <c r="L1036" s="159"/>
      <c r="M1036" s="159"/>
      <c r="N1036" s="159"/>
      <c r="O1036" s="2"/>
      <c r="P1036" s="3"/>
      <c r="Q1036" s="3"/>
      <c r="R1036" s="3"/>
      <c r="S1036" s="3"/>
      <c r="T1036" s="4"/>
      <c r="U1036" s="4"/>
      <c r="V1036" s="4"/>
      <c r="W1036" s="4"/>
      <c r="X1036" s="3"/>
      <c r="Y1036" s="4"/>
      <c r="Z1036" s="2"/>
      <c r="AA1036" s="3"/>
      <c r="AB1036" s="5"/>
      <c r="AC1036" s="5"/>
      <c r="AD1036" s="5"/>
      <c r="AE1036" s="5"/>
      <c r="AF1036" s="5"/>
      <c r="AG1036" s="5"/>
      <c r="AH1036" s="6"/>
      <c r="AI1036" s="6"/>
      <c r="AJ1036" s="7"/>
      <c r="AK1036" s="7"/>
      <c r="AL1036" s="7"/>
      <c r="AM1036" s="7"/>
      <c r="AN1036" s="7"/>
      <c r="AO1036" s="12"/>
      <c r="AP1036" s="12"/>
      <c r="AQ1036" s="12"/>
      <c r="AR1036" s="12"/>
      <c r="AS1036" s="12"/>
      <c r="AT1036" s="12"/>
      <c r="AU1036" s="12"/>
      <c r="AV1036" s="12"/>
      <c r="AW1036" s="12"/>
      <c r="AX1036" s="12"/>
      <c r="AY1036" s="12"/>
      <c r="AZ1036" s="8"/>
    </row>
    <row r="1037" spans="1:52" s="21" customFormat="1" ht="16.5" x14ac:dyDescent="0.25">
      <c r="A1037" s="159"/>
      <c r="B1037" s="159"/>
      <c r="C1037" s="159"/>
      <c r="D1037" s="159"/>
      <c r="E1037" s="159"/>
      <c r="F1037" s="159"/>
      <c r="G1037" s="218"/>
      <c r="H1037" s="159"/>
      <c r="I1037" s="159"/>
      <c r="J1037" s="159"/>
      <c r="K1037" s="218"/>
      <c r="L1037" s="159"/>
      <c r="M1037" s="159"/>
      <c r="N1037" s="159"/>
      <c r="O1037" s="2"/>
      <c r="P1037" s="3"/>
      <c r="Q1037" s="3"/>
      <c r="R1037" s="3"/>
      <c r="S1037" s="3"/>
      <c r="T1037" s="4"/>
      <c r="U1037" s="4"/>
      <c r="V1037" s="4"/>
      <c r="W1037" s="4"/>
      <c r="X1037" s="3"/>
      <c r="Y1037" s="4"/>
      <c r="Z1037" s="2"/>
      <c r="AA1037" s="3"/>
      <c r="AB1037" s="5"/>
      <c r="AC1037" s="5"/>
      <c r="AD1037" s="5"/>
      <c r="AE1037" s="5"/>
      <c r="AF1037" s="5"/>
      <c r="AG1037" s="5"/>
      <c r="AH1037" s="6"/>
      <c r="AI1037" s="6"/>
      <c r="AJ1037" s="7"/>
      <c r="AK1037" s="7"/>
      <c r="AL1037" s="7"/>
      <c r="AM1037" s="7"/>
      <c r="AN1037" s="7"/>
      <c r="AO1037" s="12"/>
      <c r="AP1037" s="12"/>
      <c r="AQ1037" s="12"/>
      <c r="AR1037" s="12"/>
      <c r="AS1037" s="12"/>
      <c r="AT1037" s="12"/>
      <c r="AU1037" s="12"/>
      <c r="AV1037" s="12"/>
      <c r="AW1037" s="12"/>
      <c r="AX1037" s="12"/>
      <c r="AY1037" s="12"/>
      <c r="AZ1037" s="8"/>
    </row>
    <row r="1038" spans="1:52" s="21" customFormat="1" ht="16.5" x14ac:dyDescent="0.25">
      <c r="A1038" s="159"/>
      <c r="B1038" s="159"/>
      <c r="C1038" s="159"/>
      <c r="D1038" s="159"/>
      <c r="E1038" s="159"/>
      <c r="F1038" s="159"/>
      <c r="G1038" s="218"/>
      <c r="H1038" s="159"/>
      <c r="I1038" s="159"/>
      <c r="J1038" s="159"/>
      <c r="K1038" s="218"/>
      <c r="L1038" s="159"/>
      <c r="M1038" s="159"/>
      <c r="N1038" s="159"/>
      <c r="O1038" s="2"/>
      <c r="P1038" s="3"/>
      <c r="Q1038" s="3"/>
      <c r="R1038" s="3"/>
      <c r="S1038" s="3"/>
      <c r="T1038" s="4"/>
      <c r="U1038" s="4"/>
      <c r="V1038" s="4"/>
      <c r="W1038" s="4"/>
      <c r="X1038" s="3"/>
      <c r="Y1038" s="4"/>
      <c r="Z1038" s="2"/>
      <c r="AA1038" s="3"/>
      <c r="AB1038" s="5"/>
      <c r="AC1038" s="5"/>
      <c r="AD1038" s="5"/>
      <c r="AE1038" s="5"/>
      <c r="AF1038" s="5"/>
      <c r="AG1038" s="5"/>
      <c r="AH1038" s="6"/>
      <c r="AI1038" s="6"/>
      <c r="AJ1038" s="7"/>
      <c r="AK1038" s="7"/>
      <c r="AL1038" s="7"/>
      <c r="AM1038" s="7"/>
      <c r="AN1038" s="7"/>
      <c r="AO1038" s="12"/>
      <c r="AP1038" s="12"/>
      <c r="AQ1038" s="12"/>
      <c r="AR1038" s="12"/>
      <c r="AS1038" s="12"/>
      <c r="AT1038" s="12"/>
      <c r="AU1038" s="12"/>
      <c r="AV1038" s="12"/>
      <c r="AW1038" s="12"/>
      <c r="AX1038" s="12"/>
      <c r="AY1038" s="12"/>
      <c r="AZ1038" s="8"/>
    </row>
    <row r="1039" spans="1:52" s="21" customFormat="1" ht="16.5" x14ac:dyDescent="0.25">
      <c r="A1039" s="159"/>
      <c r="B1039" s="159"/>
      <c r="C1039" s="159"/>
      <c r="D1039" s="159"/>
      <c r="E1039" s="159"/>
      <c r="F1039" s="159"/>
      <c r="G1039" s="218"/>
      <c r="H1039" s="159"/>
      <c r="I1039" s="159"/>
      <c r="J1039" s="159"/>
      <c r="K1039" s="218"/>
      <c r="L1039" s="159"/>
      <c r="M1039" s="159"/>
      <c r="N1039" s="159"/>
      <c r="O1039" s="2"/>
      <c r="P1039" s="3"/>
      <c r="Q1039" s="3"/>
      <c r="R1039" s="3"/>
      <c r="S1039" s="3"/>
      <c r="T1039" s="4"/>
      <c r="U1039" s="4"/>
      <c r="V1039" s="4"/>
      <c r="W1039" s="4"/>
      <c r="X1039" s="3"/>
      <c r="Y1039" s="4"/>
      <c r="Z1039" s="2"/>
      <c r="AA1039" s="3"/>
      <c r="AB1039" s="5"/>
      <c r="AC1039" s="5"/>
      <c r="AD1039" s="5"/>
      <c r="AE1039" s="5"/>
      <c r="AF1039" s="5"/>
      <c r="AG1039" s="5"/>
      <c r="AH1039" s="6"/>
      <c r="AI1039" s="6"/>
      <c r="AJ1039" s="7"/>
      <c r="AK1039" s="7"/>
      <c r="AL1039" s="7"/>
      <c r="AM1039" s="7"/>
      <c r="AN1039" s="7"/>
      <c r="AO1039" s="12"/>
      <c r="AP1039" s="12"/>
      <c r="AQ1039" s="12"/>
      <c r="AR1039" s="12"/>
      <c r="AS1039" s="12"/>
      <c r="AT1039" s="12"/>
      <c r="AU1039" s="12"/>
      <c r="AV1039" s="12"/>
      <c r="AW1039" s="12"/>
      <c r="AX1039" s="12"/>
      <c r="AY1039" s="12"/>
      <c r="AZ1039" s="8"/>
    </row>
    <row r="1040" spans="1:52" s="21" customFormat="1" ht="16.5" x14ac:dyDescent="0.25">
      <c r="A1040" s="159"/>
      <c r="B1040" s="159"/>
      <c r="C1040" s="159"/>
      <c r="D1040" s="159"/>
      <c r="E1040" s="159"/>
      <c r="F1040" s="159"/>
      <c r="G1040" s="218"/>
      <c r="H1040" s="159"/>
      <c r="I1040" s="159"/>
      <c r="J1040" s="159"/>
      <c r="K1040" s="218"/>
      <c r="L1040" s="159"/>
      <c r="M1040" s="159"/>
      <c r="N1040" s="159"/>
      <c r="O1040" s="2"/>
      <c r="P1040" s="3"/>
      <c r="Q1040" s="3"/>
      <c r="R1040" s="3"/>
      <c r="S1040" s="3"/>
      <c r="T1040" s="4"/>
      <c r="U1040" s="4"/>
      <c r="V1040" s="4"/>
      <c r="W1040" s="4"/>
      <c r="X1040" s="3"/>
      <c r="Y1040" s="4"/>
      <c r="Z1040" s="2"/>
      <c r="AA1040" s="3"/>
      <c r="AB1040" s="5"/>
      <c r="AC1040" s="5"/>
      <c r="AD1040" s="5"/>
      <c r="AE1040" s="5"/>
      <c r="AF1040" s="5"/>
      <c r="AG1040" s="5"/>
      <c r="AH1040" s="6"/>
      <c r="AI1040" s="6"/>
      <c r="AJ1040" s="7"/>
      <c r="AK1040" s="7"/>
      <c r="AL1040" s="7"/>
      <c r="AM1040" s="7"/>
      <c r="AN1040" s="7"/>
      <c r="AO1040" s="12"/>
      <c r="AP1040" s="12"/>
      <c r="AQ1040" s="12"/>
      <c r="AR1040" s="12"/>
      <c r="AS1040" s="12"/>
      <c r="AT1040" s="12"/>
      <c r="AU1040" s="12"/>
      <c r="AV1040" s="12"/>
      <c r="AW1040" s="12"/>
      <c r="AX1040" s="12"/>
      <c r="AY1040" s="12"/>
      <c r="AZ1040" s="8"/>
    </row>
    <row r="1041" spans="1:52" s="21" customFormat="1" ht="16.5" x14ac:dyDescent="0.25">
      <c r="A1041" s="159"/>
      <c r="B1041" s="159"/>
      <c r="C1041" s="159"/>
      <c r="D1041" s="159"/>
      <c r="E1041" s="159"/>
      <c r="F1041" s="159"/>
      <c r="G1041" s="218"/>
      <c r="H1041" s="159"/>
      <c r="I1041" s="159"/>
      <c r="J1041" s="159"/>
      <c r="K1041" s="218"/>
      <c r="L1041" s="159"/>
      <c r="M1041" s="159"/>
      <c r="N1041" s="159"/>
      <c r="O1041" s="2"/>
      <c r="P1041" s="3"/>
      <c r="Q1041" s="3"/>
      <c r="R1041" s="3"/>
      <c r="S1041" s="3"/>
      <c r="T1041" s="4"/>
      <c r="U1041" s="4"/>
      <c r="V1041" s="4"/>
      <c r="W1041" s="4"/>
      <c r="X1041" s="3"/>
      <c r="Y1041" s="4"/>
      <c r="Z1041" s="2"/>
      <c r="AA1041" s="3"/>
      <c r="AB1041" s="5"/>
      <c r="AC1041" s="5"/>
      <c r="AD1041" s="5"/>
      <c r="AE1041" s="5"/>
      <c r="AF1041" s="5"/>
      <c r="AG1041" s="5"/>
      <c r="AH1041" s="6"/>
      <c r="AI1041" s="6"/>
      <c r="AJ1041" s="7"/>
      <c r="AK1041" s="7"/>
      <c r="AL1041" s="7"/>
      <c r="AM1041" s="7"/>
      <c r="AN1041" s="7"/>
      <c r="AO1041" s="12"/>
      <c r="AP1041" s="12"/>
      <c r="AQ1041" s="12"/>
      <c r="AR1041" s="12"/>
      <c r="AS1041" s="12"/>
      <c r="AT1041" s="12"/>
      <c r="AU1041" s="12"/>
      <c r="AV1041" s="12"/>
      <c r="AW1041" s="12"/>
      <c r="AX1041" s="12"/>
      <c r="AY1041" s="12"/>
      <c r="AZ1041" s="8"/>
    </row>
    <row r="1042" spans="1:52" s="21" customFormat="1" ht="16.5" x14ac:dyDescent="0.25">
      <c r="A1042" s="159"/>
      <c r="B1042" s="159"/>
      <c r="C1042" s="159"/>
      <c r="D1042" s="159"/>
      <c r="E1042" s="159"/>
      <c r="F1042" s="159"/>
      <c r="G1042" s="218"/>
      <c r="H1042" s="159"/>
      <c r="I1042" s="159"/>
      <c r="J1042" s="159"/>
      <c r="K1042" s="218"/>
      <c r="L1042" s="159"/>
      <c r="M1042" s="159"/>
      <c r="N1042" s="159"/>
      <c r="O1042" s="2"/>
      <c r="P1042" s="3"/>
      <c r="Q1042" s="3"/>
      <c r="R1042" s="3"/>
      <c r="S1042" s="3"/>
      <c r="T1042" s="4"/>
      <c r="U1042" s="4"/>
      <c r="V1042" s="4"/>
      <c r="W1042" s="4"/>
      <c r="X1042" s="3"/>
      <c r="Y1042" s="4"/>
      <c r="Z1042" s="2"/>
      <c r="AA1042" s="3"/>
      <c r="AB1042" s="5"/>
      <c r="AC1042" s="5"/>
      <c r="AD1042" s="5"/>
      <c r="AE1042" s="5"/>
      <c r="AF1042" s="5"/>
      <c r="AG1042" s="5"/>
      <c r="AH1042" s="6"/>
      <c r="AI1042" s="6"/>
      <c r="AJ1042" s="7"/>
      <c r="AK1042" s="7"/>
      <c r="AL1042" s="7"/>
      <c r="AM1042" s="7"/>
      <c r="AN1042" s="7"/>
      <c r="AO1042" s="12"/>
      <c r="AP1042" s="12"/>
      <c r="AQ1042" s="12"/>
      <c r="AR1042" s="12"/>
      <c r="AS1042" s="12"/>
      <c r="AT1042" s="12"/>
      <c r="AU1042" s="12"/>
      <c r="AV1042" s="12"/>
      <c r="AW1042" s="12"/>
      <c r="AX1042" s="12"/>
      <c r="AY1042" s="12"/>
      <c r="AZ1042" s="8"/>
    </row>
    <row r="1043" spans="1:52" s="21" customFormat="1" ht="16.5" x14ac:dyDescent="0.25">
      <c r="A1043" s="159"/>
      <c r="B1043" s="159"/>
      <c r="C1043" s="159"/>
      <c r="D1043" s="159"/>
      <c r="E1043" s="159"/>
      <c r="F1043" s="159"/>
      <c r="G1043" s="218"/>
      <c r="H1043" s="159"/>
      <c r="I1043" s="159"/>
      <c r="J1043" s="159"/>
      <c r="K1043" s="218"/>
      <c r="L1043" s="159"/>
      <c r="M1043" s="159"/>
      <c r="N1043" s="159"/>
      <c r="O1043" s="2"/>
      <c r="P1043" s="3"/>
      <c r="Q1043" s="3"/>
      <c r="R1043" s="3"/>
      <c r="S1043" s="3"/>
      <c r="T1043" s="4"/>
      <c r="U1043" s="4"/>
      <c r="V1043" s="4"/>
      <c r="W1043" s="4"/>
      <c r="X1043" s="3"/>
      <c r="Y1043" s="4"/>
      <c r="Z1043" s="2"/>
      <c r="AA1043" s="3"/>
      <c r="AB1043" s="5"/>
      <c r="AC1043" s="5"/>
      <c r="AD1043" s="5"/>
      <c r="AE1043" s="5"/>
      <c r="AF1043" s="5"/>
      <c r="AG1043" s="5"/>
      <c r="AH1043" s="6"/>
      <c r="AI1043" s="6"/>
      <c r="AJ1043" s="7"/>
      <c r="AK1043" s="7"/>
      <c r="AL1043" s="7"/>
      <c r="AM1043" s="7"/>
      <c r="AN1043" s="7"/>
      <c r="AO1043" s="12"/>
      <c r="AP1043" s="12"/>
      <c r="AQ1043" s="12"/>
      <c r="AR1043" s="12"/>
      <c r="AS1043" s="12"/>
      <c r="AT1043" s="12"/>
      <c r="AU1043" s="12"/>
      <c r="AV1043" s="12"/>
      <c r="AW1043" s="12"/>
      <c r="AX1043" s="12"/>
      <c r="AY1043" s="12"/>
      <c r="AZ1043" s="8"/>
    </row>
    <row r="1044" spans="1:52" s="21" customFormat="1" ht="16.5" x14ac:dyDescent="0.25">
      <c r="A1044" s="159"/>
      <c r="B1044" s="159"/>
      <c r="C1044" s="159"/>
      <c r="D1044" s="159"/>
      <c r="E1044" s="159"/>
      <c r="F1044" s="159"/>
      <c r="G1044" s="218"/>
      <c r="H1044" s="159"/>
      <c r="I1044" s="159"/>
      <c r="J1044" s="159"/>
      <c r="K1044" s="218"/>
      <c r="L1044" s="159"/>
      <c r="M1044" s="159"/>
      <c r="N1044" s="159"/>
      <c r="O1044" s="2"/>
      <c r="P1044" s="3"/>
      <c r="Q1044" s="3"/>
      <c r="R1044" s="3"/>
      <c r="S1044" s="3"/>
      <c r="T1044" s="4"/>
      <c r="U1044" s="4"/>
      <c r="V1044" s="4"/>
      <c r="W1044" s="4"/>
      <c r="X1044" s="3"/>
      <c r="Y1044" s="4"/>
      <c r="Z1044" s="2"/>
      <c r="AA1044" s="3"/>
      <c r="AB1044" s="5"/>
      <c r="AC1044" s="5"/>
      <c r="AD1044" s="5"/>
      <c r="AE1044" s="5"/>
      <c r="AF1044" s="5"/>
      <c r="AG1044" s="5"/>
      <c r="AH1044" s="6"/>
      <c r="AI1044" s="6"/>
      <c r="AJ1044" s="7"/>
      <c r="AK1044" s="7"/>
      <c r="AL1044" s="7"/>
      <c r="AM1044" s="7"/>
      <c r="AN1044" s="7"/>
      <c r="AO1044" s="12"/>
      <c r="AP1044" s="12"/>
      <c r="AQ1044" s="12"/>
      <c r="AR1044" s="12"/>
      <c r="AS1044" s="12"/>
      <c r="AT1044" s="12"/>
      <c r="AU1044" s="12"/>
      <c r="AV1044" s="12"/>
      <c r="AW1044" s="12"/>
      <c r="AX1044" s="12"/>
      <c r="AY1044" s="12"/>
      <c r="AZ1044" s="8"/>
    </row>
    <row r="1045" spans="1:52" s="21" customFormat="1" ht="16.5" x14ac:dyDescent="0.25">
      <c r="A1045" s="159"/>
      <c r="B1045" s="159"/>
      <c r="C1045" s="159"/>
      <c r="D1045" s="159"/>
      <c r="E1045" s="159"/>
      <c r="F1045" s="159"/>
      <c r="G1045" s="218"/>
      <c r="H1045" s="159"/>
      <c r="I1045" s="159"/>
      <c r="J1045" s="159"/>
      <c r="K1045" s="218"/>
      <c r="L1045" s="159"/>
      <c r="M1045" s="159"/>
      <c r="N1045" s="159"/>
      <c r="O1045" s="2"/>
      <c r="P1045" s="3"/>
      <c r="Q1045" s="3"/>
      <c r="R1045" s="3"/>
      <c r="S1045" s="3"/>
      <c r="T1045" s="4"/>
      <c r="U1045" s="4"/>
      <c r="V1045" s="4"/>
      <c r="W1045" s="4"/>
      <c r="X1045" s="3"/>
      <c r="Y1045" s="4"/>
      <c r="Z1045" s="2"/>
      <c r="AA1045" s="3"/>
      <c r="AB1045" s="5"/>
      <c r="AC1045" s="5"/>
      <c r="AD1045" s="5"/>
      <c r="AE1045" s="5"/>
      <c r="AF1045" s="5"/>
      <c r="AG1045" s="5"/>
      <c r="AH1045" s="6"/>
      <c r="AI1045" s="6"/>
      <c r="AJ1045" s="7"/>
      <c r="AK1045" s="7"/>
      <c r="AL1045" s="7"/>
      <c r="AM1045" s="7"/>
      <c r="AN1045" s="7"/>
      <c r="AO1045" s="12"/>
      <c r="AP1045" s="12"/>
      <c r="AQ1045" s="12"/>
      <c r="AR1045" s="12"/>
      <c r="AS1045" s="12"/>
      <c r="AT1045" s="12"/>
      <c r="AU1045" s="12"/>
      <c r="AV1045" s="12"/>
      <c r="AW1045" s="12"/>
      <c r="AX1045" s="12"/>
      <c r="AY1045" s="12"/>
      <c r="AZ1045" s="8"/>
    </row>
    <row r="1046" spans="1:52" s="21" customFormat="1" ht="16.5" x14ac:dyDescent="0.25">
      <c r="A1046" s="159"/>
      <c r="B1046" s="159"/>
      <c r="C1046" s="159"/>
      <c r="D1046" s="159"/>
      <c r="E1046" s="159"/>
      <c r="F1046" s="159"/>
      <c r="G1046" s="218"/>
      <c r="H1046" s="159"/>
      <c r="I1046" s="159"/>
      <c r="J1046" s="159"/>
      <c r="K1046" s="218"/>
      <c r="L1046" s="159"/>
      <c r="M1046" s="159"/>
      <c r="N1046" s="159"/>
      <c r="O1046" s="2"/>
      <c r="P1046" s="3"/>
      <c r="Q1046" s="3"/>
      <c r="R1046" s="3"/>
      <c r="S1046" s="3"/>
      <c r="T1046" s="4"/>
      <c r="U1046" s="4"/>
      <c r="V1046" s="4"/>
      <c r="W1046" s="4"/>
      <c r="X1046" s="3"/>
      <c r="Y1046" s="4"/>
      <c r="Z1046" s="2"/>
      <c r="AA1046" s="3"/>
      <c r="AB1046" s="5"/>
      <c r="AC1046" s="5"/>
      <c r="AD1046" s="5"/>
      <c r="AE1046" s="5"/>
      <c r="AF1046" s="5"/>
      <c r="AG1046" s="5"/>
      <c r="AH1046" s="6"/>
      <c r="AI1046" s="6"/>
      <c r="AJ1046" s="7"/>
      <c r="AK1046" s="7"/>
      <c r="AL1046" s="7"/>
      <c r="AM1046" s="7"/>
      <c r="AN1046" s="7"/>
      <c r="AO1046" s="12"/>
      <c r="AP1046" s="12"/>
      <c r="AQ1046" s="12"/>
      <c r="AR1046" s="12"/>
      <c r="AS1046" s="12"/>
      <c r="AT1046" s="12"/>
      <c r="AU1046" s="12"/>
      <c r="AV1046" s="12"/>
      <c r="AW1046" s="12"/>
      <c r="AX1046" s="12"/>
      <c r="AY1046" s="12"/>
      <c r="AZ1046" s="8"/>
    </row>
    <row r="1047" spans="1:52" s="21" customFormat="1" ht="16.5" x14ac:dyDescent="0.25">
      <c r="A1047" s="159"/>
      <c r="B1047" s="159"/>
      <c r="C1047" s="159"/>
      <c r="D1047" s="159"/>
      <c r="E1047" s="159"/>
      <c r="F1047" s="159"/>
      <c r="G1047" s="218"/>
      <c r="H1047" s="159"/>
      <c r="I1047" s="159"/>
      <c r="J1047" s="159"/>
      <c r="K1047" s="218"/>
      <c r="L1047" s="159"/>
      <c r="M1047" s="159"/>
      <c r="N1047" s="159"/>
      <c r="O1047" s="2"/>
      <c r="P1047" s="3"/>
      <c r="Q1047" s="3"/>
      <c r="R1047" s="3"/>
      <c r="S1047" s="3"/>
      <c r="T1047" s="4"/>
      <c r="U1047" s="4"/>
      <c r="V1047" s="4"/>
      <c r="W1047" s="4"/>
      <c r="X1047" s="3"/>
      <c r="Y1047" s="4"/>
      <c r="Z1047" s="2"/>
      <c r="AA1047" s="3"/>
      <c r="AB1047" s="5"/>
      <c r="AC1047" s="5"/>
      <c r="AD1047" s="5"/>
      <c r="AE1047" s="5"/>
      <c r="AF1047" s="5"/>
      <c r="AG1047" s="5"/>
      <c r="AH1047" s="6"/>
      <c r="AI1047" s="6"/>
      <c r="AJ1047" s="7"/>
      <c r="AK1047" s="7"/>
      <c r="AL1047" s="7"/>
      <c r="AM1047" s="7"/>
      <c r="AN1047" s="7"/>
      <c r="AO1047" s="12"/>
      <c r="AP1047" s="12"/>
      <c r="AQ1047" s="12"/>
      <c r="AR1047" s="12"/>
      <c r="AS1047" s="12"/>
      <c r="AT1047" s="12"/>
      <c r="AU1047" s="12"/>
      <c r="AV1047" s="12"/>
      <c r="AW1047" s="12"/>
      <c r="AX1047" s="12"/>
      <c r="AY1047" s="12"/>
      <c r="AZ1047" s="8"/>
    </row>
    <row r="1048" spans="1:52" s="21" customFormat="1" ht="16.5" x14ac:dyDescent="0.25">
      <c r="A1048" s="159"/>
      <c r="B1048" s="159"/>
      <c r="C1048" s="159"/>
      <c r="D1048" s="159"/>
      <c r="E1048" s="159"/>
      <c r="F1048" s="159"/>
      <c r="G1048" s="218"/>
      <c r="H1048" s="159"/>
      <c r="I1048" s="159"/>
      <c r="J1048" s="159"/>
      <c r="K1048" s="218"/>
      <c r="L1048" s="159"/>
      <c r="M1048" s="159"/>
      <c r="N1048" s="159"/>
      <c r="O1048" s="2"/>
      <c r="P1048" s="3"/>
      <c r="Q1048" s="3"/>
      <c r="R1048" s="3"/>
      <c r="S1048" s="3"/>
      <c r="T1048" s="4"/>
      <c r="U1048" s="4"/>
      <c r="V1048" s="4"/>
      <c r="W1048" s="4"/>
      <c r="X1048" s="3"/>
      <c r="Y1048" s="235"/>
      <c r="Z1048" s="2"/>
      <c r="AA1048" s="235"/>
      <c r="AB1048" s="5"/>
      <c r="AC1048" s="5"/>
      <c r="AD1048" s="5"/>
      <c r="AE1048" s="5"/>
      <c r="AF1048" s="5"/>
      <c r="AG1048" s="5"/>
      <c r="AH1048" s="6"/>
      <c r="AI1048" s="6"/>
      <c r="AJ1048" s="7"/>
      <c r="AK1048" s="7"/>
      <c r="AL1048" s="7"/>
      <c r="AM1048" s="7"/>
      <c r="AN1048" s="7"/>
      <c r="AO1048" s="12"/>
      <c r="AP1048" s="12"/>
      <c r="AQ1048" s="12"/>
      <c r="AR1048" s="12"/>
      <c r="AS1048" s="12"/>
      <c r="AT1048" s="12"/>
      <c r="AU1048" s="12"/>
      <c r="AV1048" s="12"/>
      <c r="AW1048" s="12"/>
      <c r="AX1048" s="12"/>
      <c r="AY1048" s="12"/>
      <c r="AZ1048" s="8"/>
    </row>
    <row r="1049" spans="1:52" s="21" customFormat="1" ht="16.5" x14ac:dyDescent="0.25">
      <c r="A1049" s="159"/>
      <c r="B1049" s="159"/>
      <c r="C1049" s="159"/>
      <c r="D1049" s="159"/>
      <c r="E1049" s="159"/>
      <c r="F1049" s="159"/>
      <c r="G1049" s="218"/>
      <c r="H1049" s="159"/>
      <c r="I1049" s="159"/>
      <c r="J1049" s="159"/>
      <c r="K1049" s="218"/>
      <c r="L1049" s="159"/>
      <c r="M1049" s="159"/>
      <c r="N1049" s="159"/>
      <c r="O1049" s="2"/>
      <c r="P1049" s="3"/>
      <c r="Q1049" s="3"/>
      <c r="R1049" s="3"/>
      <c r="S1049" s="3"/>
      <c r="T1049" s="4"/>
      <c r="U1049" s="4"/>
      <c r="V1049" s="4"/>
      <c r="W1049" s="4"/>
      <c r="X1049" s="3"/>
      <c r="Y1049" s="4"/>
      <c r="Z1049" s="2"/>
      <c r="AA1049" s="3"/>
      <c r="AB1049" s="5"/>
      <c r="AC1049" s="5"/>
      <c r="AD1049" s="5"/>
      <c r="AE1049" s="5"/>
      <c r="AF1049" s="5"/>
      <c r="AG1049" s="5"/>
      <c r="AH1049" s="6"/>
      <c r="AI1049" s="6"/>
      <c r="AJ1049" s="7"/>
      <c r="AK1049" s="7"/>
      <c r="AL1049" s="7"/>
      <c r="AM1049" s="7"/>
      <c r="AN1049" s="7"/>
      <c r="AO1049" s="12"/>
      <c r="AP1049" s="12"/>
      <c r="AQ1049" s="12"/>
      <c r="AR1049" s="12"/>
      <c r="AS1049" s="12"/>
      <c r="AT1049" s="12"/>
      <c r="AU1049" s="12"/>
      <c r="AV1049" s="12"/>
      <c r="AW1049" s="12"/>
      <c r="AX1049" s="12"/>
      <c r="AY1049" s="12"/>
      <c r="AZ1049" s="8"/>
    </row>
    <row r="1050" spans="1:52" s="21" customFormat="1" ht="16.5" x14ac:dyDescent="0.25">
      <c r="A1050" s="159"/>
      <c r="B1050" s="159"/>
      <c r="C1050" s="159"/>
      <c r="D1050" s="159"/>
      <c r="E1050" s="159"/>
      <c r="F1050" s="159"/>
      <c r="G1050" s="218"/>
      <c r="H1050" s="159"/>
      <c r="I1050" s="159"/>
      <c r="J1050" s="159"/>
      <c r="K1050" s="218"/>
      <c r="L1050" s="159"/>
      <c r="M1050" s="159"/>
      <c r="N1050" s="159"/>
      <c r="O1050" s="2"/>
      <c r="P1050" s="3"/>
      <c r="Q1050" s="3"/>
      <c r="R1050" s="3"/>
      <c r="S1050" s="3"/>
      <c r="T1050" s="4"/>
      <c r="U1050" s="4"/>
      <c r="V1050" s="4"/>
      <c r="W1050" s="4"/>
      <c r="X1050" s="3"/>
      <c r="Y1050" s="4"/>
      <c r="Z1050" s="2"/>
      <c r="AA1050" s="3"/>
      <c r="AB1050" s="5"/>
      <c r="AC1050" s="5"/>
      <c r="AD1050" s="5"/>
      <c r="AE1050" s="5"/>
      <c r="AF1050" s="5"/>
      <c r="AG1050" s="5"/>
      <c r="AH1050" s="6"/>
      <c r="AI1050" s="6"/>
      <c r="AJ1050" s="7"/>
      <c r="AK1050" s="7"/>
      <c r="AL1050" s="7"/>
      <c r="AM1050" s="7"/>
      <c r="AN1050" s="7"/>
      <c r="AO1050" s="12"/>
      <c r="AP1050" s="12"/>
      <c r="AQ1050" s="12"/>
      <c r="AR1050" s="12"/>
      <c r="AS1050" s="12"/>
      <c r="AT1050" s="12"/>
      <c r="AU1050" s="12"/>
      <c r="AV1050" s="12"/>
      <c r="AW1050" s="12"/>
      <c r="AX1050" s="12"/>
      <c r="AY1050" s="12"/>
      <c r="AZ1050" s="8"/>
    </row>
    <row r="1051" spans="1:52" s="21" customFormat="1" ht="16.5" x14ac:dyDescent="0.25">
      <c r="A1051" s="159"/>
      <c r="B1051" s="159"/>
      <c r="C1051" s="159"/>
      <c r="D1051" s="159"/>
      <c r="E1051" s="159"/>
      <c r="F1051" s="159"/>
      <c r="G1051" s="218"/>
      <c r="H1051" s="159"/>
      <c r="I1051" s="159"/>
      <c r="J1051" s="159"/>
      <c r="K1051" s="218"/>
      <c r="L1051" s="159"/>
      <c r="M1051" s="159"/>
      <c r="N1051" s="159"/>
      <c r="O1051" s="2"/>
      <c r="P1051" s="3"/>
      <c r="Q1051" s="3"/>
      <c r="R1051" s="3"/>
      <c r="S1051" s="3"/>
      <c r="T1051" s="4"/>
      <c r="U1051" s="4"/>
      <c r="V1051" s="4"/>
      <c r="W1051" s="4"/>
      <c r="X1051" s="3"/>
      <c r="Y1051" s="4"/>
      <c r="Z1051" s="2"/>
      <c r="AA1051" s="3"/>
      <c r="AB1051" s="5"/>
      <c r="AC1051" s="5"/>
      <c r="AD1051" s="5"/>
      <c r="AE1051" s="5"/>
      <c r="AF1051" s="5"/>
      <c r="AG1051" s="5"/>
      <c r="AH1051" s="6"/>
      <c r="AI1051" s="6"/>
      <c r="AJ1051" s="7"/>
      <c r="AK1051" s="7"/>
      <c r="AL1051" s="7"/>
      <c r="AM1051" s="7"/>
      <c r="AN1051" s="7"/>
      <c r="AO1051" s="12"/>
      <c r="AP1051" s="12"/>
      <c r="AQ1051" s="12"/>
      <c r="AR1051" s="12"/>
      <c r="AS1051" s="12"/>
      <c r="AT1051" s="12"/>
      <c r="AU1051" s="12"/>
      <c r="AV1051" s="12"/>
      <c r="AW1051" s="12"/>
      <c r="AX1051" s="12"/>
      <c r="AY1051" s="12"/>
      <c r="AZ1051" s="8"/>
    </row>
    <row r="1052" spans="1:52" s="21" customFormat="1" ht="16.5" x14ac:dyDescent="0.25">
      <c r="A1052" s="159"/>
      <c r="B1052" s="159"/>
      <c r="C1052" s="159"/>
      <c r="D1052" s="159"/>
      <c r="E1052" s="159"/>
      <c r="F1052" s="159"/>
      <c r="G1052" s="218"/>
      <c r="H1052" s="159"/>
      <c r="I1052" s="159"/>
      <c r="J1052" s="159"/>
      <c r="K1052" s="218"/>
      <c r="L1052" s="159"/>
      <c r="M1052" s="159"/>
      <c r="N1052" s="159"/>
      <c r="O1052" s="2"/>
      <c r="P1052" s="3"/>
      <c r="Q1052" s="3"/>
      <c r="R1052" s="3"/>
      <c r="S1052" s="3"/>
      <c r="T1052" s="4"/>
      <c r="U1052" s="4"/>
      <c r="V1052" s="4"/>
      <c r="W1052" s="4"/>
      <c r="X1052" s="3"/>
      <c r="Y1052" s="4"/>
      <c r="Z1052" s="2"/>
      <c r="AA1052" s="3"/>
      <c r="AB1052" s="5"/>
      <c r="AC1052" s="5"/>
      <c r="AD1052" s="5"/>
      <c r="AE1052" s="5"/>
      <c r="AF1052" s="5"/>
      <c r="AG1052" s="5"/>
      <c r="AH1052" s="6"/>
      <c r="AI1052" s="6"/>
      <c r="AJ1052" s="7"/>
      <c r="AK1052" s="7"/>
      <c r="AL1052" s="7"/>
      <c r="AM1052" s="7"/>
      <c r="AN1052" s="7"/>
      <c r="AO1052" s="12"/>
      <c r="AP1052" s="12"/>
      <c r="AQ1052" s="12"/>
      <c r="AR1052" s="12"/>
      <c r="AS1052" s="12"/>
      <c r="AT1052" s="12"/>
      <c r="AU1052" s="12"/>
      <c r="AV1052" s="12"/>
      <c r="AW1052" s="12"/>
      <c r="AX1052" s="12"/>
      <c r="AY1052" s="12"/>
      <c r="AZ1052" s="8"/>
    </row>
    <row r="1053" spans="1:52" s="21" customFormat="1" ht="16.5" x14ac:dyDescent="0.25">
      <c r="A1053" s="159"/>
      <c r="B1053" s="159"/>
      <c r="C1053" s="159"/>
      <c r="D1053" s="159"/>
      <c r="E1053" s="159"/>
      <c r="F1053" s="159"/>
      <c r="G1053" s="218"/>
      <c r="H1053" s="159"/>
      <c r="I1053" s="159"/>
      <c r="J1053" s="159"/>
      <c r="K1053" s="218"/>
      <c r="L1053" s="159"/>
      <c r="M1053" s="159"/>
      <c r="N1053" s="159"/>
      <c r="O1053" s="2"/>
      <c r="P1053" s="3"/>
      <c r="Q1053" s="3"/>
      <c r="R1053" s="3"/>
      <c r="S1053" s="3"/>
      <c r="T1053" s="4"/>
      <c r="U1053" s="4"/>
      <c r="V1053" s="4"/>
      <c r="W1053" s="4"/>
      <c r="X1053" s="3"/>
      <c r="Y1053" s="4"/>
      <c r="Z1053" s="2"/>
      <c r="AA1053" s="3"/>
      <c r="AB1053" s="5"/>
      <c r="AC1053" s="5"/>
      <c r="AD1053" s="5"/>
      <c r="AE1053" s="5"/>
      <c r="AF1053" s="5"/>
      <c r="AG1053" s="5"/>
      <c r="AH1053" s="6"/>
      <c r="AI1053" s="6"/>
      <c r="AJ1053" s="7"/>
      <c r="AK1053" s="7"/>
      <c r="AL1053" s="7"/>
      <c r="AM1053" s="7"/>
      <c r="AN1053" s="7"/>
      <c r="AO1053" s="12"/>
      <c r="AP1053" s="12"/>
      <c r="AQ1053" s="12"/>
      <c r="AR1053" s="12"/>
      <c r="AS1053" s="12"/>
      <c r="AT1053" s="12"/>
      <c r="AU1053" s="12"/>
      <c r="AV1053" s="12"/>
      <c r="AW1053" s="12"/>
      <c r="AX1053" s="12"/>
      <c r="AY1053" s="12"/>
      <c r="AZ1053" s="8"/>
    </row>
    <row r="1054" spans="1:52" s="21" customFormat="1" ht="16.5" x14ac:dyDescent="0.25">
      <c r="A1054" s="159"/>
      <c r="B1054" s="159"/>
      <c r="C1054" s="159"/>
      <c r="D1054" s="159"/>
      <c r="E1054" s="159"/>
      <c r="F1054" s="159"/>
      <c r="G1054" s="218"/>
      <c r="H1054" s="159"/>
      <c r="I1054" s="159"/>
      <c r="J1054" s="159"/>
      <c r="K1054" s="218"/>
      <c r="L1054" s="159"/>
      <c r="M1054" s="159"/>
      <c r="N1054" s="159"/>
      <c r="O1054" s="2"/>
      <c r="P1054" s="3"/>
      <c r="Q1054" s="3"/>
      <c r="R1054" s="3"/>
      <c r="S1054" s="3"/>
      <c r="T1054" s="4"/>
      <c r="U1054" s="4"/>
      <c r="V1054" s="4"/>
      <c r="W1054" s="4"/>
      <c r="X1054" s="3"/>
      <c r="Y1054" s="4"/>
      <c r="Z1054" s="2"/>
      <c r="AA1054" s="3"/>
      <c r="AB1054" s="5"/>
      <c r="AC1054" s="5"/>
      <c r="AD1054" s="5"/>
      <c r="AE1054" s="5"/>
      <c r="AF1054" s="5"/>
      <c r="AG1054" s="5"/>
      <c r="AH1054" s="6"/>
      <c r="AI1054" s="6"/>
      <c r="AJ1054" s="7"/>
      <c r="AK1054" s="7"/>
      <c r="AL1054" s="7"/>
      <c r="AM1054" s="7"/>
      <c r="AN1054" s="7"/>
      <c r="AO1054" s="12"/>
      <c r="AP1054" s="12"/>
      <c r="AQ1054" s="12"/>
      <c r="AR1054" s="12"/>
      <c r="AS1054" s="12"/>
      <c r="AT1054" s="12"/>
      <c r="AU1054" s="12"/>
      <c r="AV1054" s="12"/>
      <c r="AW1054" s="12"/>
      <c r="AX1054" s="12"/>
      <c r="AY1054" s="12"/>
      <c r="AZ1054" s="8"/>
    </row>
    <row r="1055" spans="1:52" s="21" customFormat="1" ht="16.5" x14ac:dyDescent="0.25">
      <c r="A1055" s="159"/>
      <c r="B1055" s="159"/>
      <c r="C1055" s="159"/>
      <c r="D1055" s="159"/>
      <c r="E1055" s="159"/>
      <c r="F1055" s="159"/>
      <c r="G1055" s="218"/>
      <c r="H1055" s="159"/>
      <c r="I1055" s="159"/>
      <c r="J1055" s="159"/>
      <c r="K1055" s="218"/>
      <c r="L1055" s="159"/>
      <c r="M1055" s="159"/>
      <c r="N1055" s="159"/>
      <c r="O1055" s="2"/>
      <c r="P1055" s="3"/>
      <c r="Q1055" s="3"/>
      <c r="R1055" s="3"/>
      <c r="S1055" s="3"/>
      <c r="T1055" s="4"/>
      <c r="U1055" s="4"/>
      <c r="V1055" s="4"/>
      <c r="W1055" s="4"/>
      <c r="X1055" s="3"/>
      <c r="Y1055" s="4"/>
      <c r="Z1055" s="2"/>
      <c r="AA1055" s="3"/>
      <c r="AB1055" s="5"/>
      <c r="AC1055" s="5"/>
      <c r="AD1055" s="5"/>
      <c r="AE1055" s="5"/>
      <c r="AF1055" s="5"/>
      <c r="AG1055" s="5"/>
      <c r="AH1055" s="6"/>
      <c r="AI1055" s="6"/>
      <c r="AJ1055" s="7"/>
      <c r="AK1055" s="7"/>
      <c r="AL1055" s="7"/>
      <c r="AM1055" s="7"/>
      <c r="AN1055" s="7"/>
      <c r="AO1055" s="12"/>
      <c r="AP1055" s="12"/>
      <c r="AQ1055" s="12"/>
      <c r="AR1055" s="12"/>
      <c r="AS1055" s="12"/>
      <c r="AT1055" s="12"/>
      <c r="AU1055" s="12"/>
      <c r="AV1055" s="12"/>
      <c r="AW1055" s="12"/>
      <c r="AX1055" s="12"/>
      <c r="AY1055" s="12"/>
      <c r="AZ1055" s="8"/>
    </row>
    <row r="1056" spans="1:52" s="21" customFormat="1" ht="16.5" x14ac:dyDescent="0.25">
      <c r="A1056" s="159"/>
      <c r="B1056" s="159"/>
      <c r="C1056" s="159"/>
      <c r="D1056" s="159"/>
      <c r="E1056" s="159"/>
      <c r="F1056" s="159"/>
      <c r="G1056" s="218"/>
      <c r="H1056" s="159"/>
      <c r="I1056" s="159"/>
      <c r="J1056" s="159"/>
      <c r="K1056" s="218"/>
      <c r="L1056" s="159"/>
      <c r="M1056" s="159"/>
      <c r="N1056" s="159"/>
      <c r="O1056" s="2"/>
      <c r="P1056" s="3"/>
      <c r="Q1056" s="3"/>
      <c r="R1056" s="3"/>
      <c r="S1056" s="3"/>
      <c r="T1056" s="4"/>
      <c r="U1056" s="4"/>
      <c r="V1056" s="4"/>
      <c r="W1056" s="4"/>
      <c r="X1056" s="3"/>
      <c r="Y1056" s="4"/>
      <c r="Z1056" s="2"/>
      <c r="AA1056" s="3"/>
      <c r="AB1056" s="5"/>
      <c r="AC1056" s="5"/>
      <c r="AD1056" s="5"/>
      <c r="AE1056" s="5"/>
      <c r="AF1056" s="5"/>
      <c r="AG1056" s="5"/>
      <c r="AH1056" s="6"/>
      <c r="AI1056" s="6"/>
      <c r="AJ1056" s="7"/>
      <c r="AK1056" s="7"/>
      <c r="AL1056" s="7"/>
      <c r="AM1056" s="7"/>
      <c r="AN1056" s="7"/>
      <c r="AO1056" s="12"/>
      <c r="AP1056" s="12"/>
      <c r="AQ1056" s="12"/>
      <c r="AR1056" s="12"/>
      <c r="AS1056" s="12"/>
      <c r="AT1056" s="12"/>
      <c r="AU1056" s="12"/>
      <c r="AV1056" s="12"/>
      <c r="AW1056" s="12"/>
      <c r="AX1056" s="12"/>
      <c r="AY1056" s="12"/>
      <c r="AZ1056" s="8"/>
    </row>
    <row r="1057" spans="1:52" s="21" customFormat="1" ht="16.5" x14ac:dyDescent="0.25">
      <c r="A1057" s="159"/>
      <c r="B1057" s="159"/>
      <c r="C1057" s="159"/>
      <c r="D1057" s="159"/>
      <c r="E1057" s="159"/>
      <c r="F1057" s="159"/>
      <c r="G1057" s="218"/>
      <c r="H1057" s="159"/>
      <c r="I1057" s="159"/>
      <c r="J1057" s="159"/>
      <c r="K1057" s="218"/>
      <c r="L1057" s="159"/>
      <c r="M1057" s="159"/>
      <c r="N1057" s="159"/>
      <c r="O1057" s="2"/>
      <c r="P1057" s="3"/>
      <c r="Q1057" s="3"/>
      <c r="R1057" s="3"/>
      <c r="S1057" s="3"/>
      <c r="T1057" s="4"/>
      <c r="U1057" s="4"/>
      <c r="V1057" s="4"/>
      <c r="W1057" s="4"/>
      <c r="X1057" s="3"/>
      <c r="Y1057" s="237"/>
      <c r="Z1057" s="2"/>
      <c r="AA1057" s="235"/>
      <c r="AB1057" s="5"/>
      <c r="AC1057" s="5"/>
      <c r="AD1057" s="5"/>
      <c r="AE1057" s="5"/>
      <c r="AF1057" s="5"/>
      <c r="AG1057" s="5"/>
      <c r="AH1057" s="6"/>
      <c r="AI1057" s="6"/>
      <c r="AJ1057" s="7"/>
      <c r="AK1057" s="7"/>
      <c r="AL1057" s="7"/>
      <c r="AM1057" s="7"/>
      <c r="AN1057" s="7"/>
      <c r="AO1057" s="12"/>
      <c r="AP1057" s="12"/>
      <c r="AQ1057" s="12"/>
      <c r="AR1057" s="12"/>
      <c r="AS1057" s="12"/>
      <c r="AT1057" s="12"/>
      <c r="AU1057" s="12"/>
      <c r="AV1057" s="12"/>
      <c r="AW1057" s="12"/>
      <c r="AX1057" s="12"/>
      <c r="AY1057" s="12"/>
      <c r="AZ1057" s="8"/>
    </row>
    <row r="1058" spans="1:52" s="21" customFormat="1" ht="16.5" x14ac:dyDescent="0.25">
      <c r="A1058" s="159"/>
      <c r="B1058" s="159"/>
      <c r="C1058" s="159"/>
      <c r="D1058" s="159"/>
      <c r="E1058" s="159"/>
      <c r="F1058" s="159"/>
      <c r="G1058" s="218"/>
      <c r="H1058" s="159"/>
      <c r="I1058" s="159"/>
      <c r="J1058" s="159"/>
      <c r="K1058" s="218"/>
      <c r="L1058" s="159"/>
      <c r="M1058" s="159"/>
      <c r="N1058" s="159"/>
      <c r="O1058" s="2"/>
      <c r="P1058" s="3"/>
      <c r="Q1058" s="3"/>
      <c r="R1058" s="3"/>
      <c r="S1058" s="3"/>
      <c r="T1058" s="4"/>
      <c r="U1058" s="4"/>
      <c r="V1058" s="4"/>
      <c r="W1058" s="4"/>
      <c r="X1058" s="3"/>
      <c r="Y1058" s="4"/>
      <c r="Z1058" s="2"/>
      <c r="AA1058" s="3"/>
      <c r="AB1058" s="5"/>
      <c r="AC1058" s="5"/>
      <c r="AD1058" s="5"/>
      <c r="AE1058" s="5"/>
      <c r="AF1058" s="5"/>
      <c r="AG1058" s="5"/>
      <c r="AH1058" s="6"/>
      <c r="AI1058" s="6"/>
      <c r="AJ1058" s="7"/>
      <c r="AK1058" s="7"/>
      <c r="AL1058" s="7"/>
      <c r="AM1058" s="7"/>
      <c r="AN1058" s="7"/>
      <c r="AO1058" s="12"/>
      <c r="AP1058" s="12"/>
      <c r="AQ1058" s="12"/>
      <c r="AR1058" s="12"/>
      <c r="AS1058" s="12"/>
      <c r="AT1058" s="12"/>
      <c r="AU1058" s="12"/>
      <c r="AV1058" s="12"/>
      <c r="AW1058" s="12"/>
      <c r="AX1058" s="12"/>
      <c r="AY1058" s="12"/>
      <c r="AZ1058" s="8"/>
    </row>
    <row r="1059" spans="1:52" s="21" customFormat="1" ht="16.5" x14ac:dyDescent="0.25">
      <c r="A1059" s="159"/>
      <c r="B1059" s="159"/>
      <c r="C1059" s="159"/>
      <c r="D1059" s="159"/>
      <c r="E1059" s="159"/>
      <c r="F1059" s="159"/>
      <c r="G1059" s="218"/>
      <c r="H1059" s="159"/>
      <c r="I1059" s="159"/>
      <c r="J1059" s="159"/>
      <c r="K1059" s="218"/>
      <c r="L1059" s="159"/>
      <c r="M1059" s="159"/>
      <c r="N1059" s="159"/>
      <c r="O1059" s="2"/>
      <c r="P1059" s="3"/>
      <c r="Q1059" s="3"/>
      <c r="R1059" s="3"/>
      <c r="S1059" s="3"/>
      <c r="T1059" s="4"/>
      <c r="U1059" s="4"/>
      <c r="V1059" s="4"/>
      <c r="W1059" s="4"/>
      <c r="X1059" s="3"/>
      <c r="Y1059" s="4"/>
      <c r="Z1059" s="2"/>
      <c r="AA1059" s="3"/>
      <c r="AB1059" s="5"/>
      <c r="AC1059" s="5"/>
      <c r="AD1059" s="5"/>
      <c r="AE1059" s="5"/>
      <c r="AF1059" s="5"/>
      <c r="AG1059" s="5"/>
      <c r="AH1059" s="6"/>
      <c r="AI1059" s="6"/>
      <c r="AJ1059" s="7"/>
      <c r="AK1059" s="7"/>
      <c r="AL1059" s="7"/>
      <c r="AM1059" s="7"/>
      <c r="AN1059" s="7"/>
      <c r="AO1059" s="12"/>
      <c r="AP1059" s="12"/>
      <c r="AQ1059" s="12"/>
      <c r="AR1059" s="12"/>
      <c r="AS1059" s="12"/>
      <c r="AT1059" s="12"/>
      <c r="AU1059" s="12"/>
      <c r="AV1059" s="12"/>
      <c r="AW1059" s="12"/>
      <c r="AX1059" s="12"/>
      <c r="AY1059" s="12"/>
      <c r="AZ1059" s="8"/>
    </row>
    <row r="1060" spans="1:52" s="21" customFormat="1" ht="16.5" x14ac:dyDescent="0.25">
      <c r="A1060" s="159"/>
      <c r="B1060" s="159"/>
      <c r="C1060" s="159"/>
      <c r="D1060" s="159"/>
      <c r="E1060" s="159"/>
      <c r="F1060" s="159"/>
      <c r="G1060" s="218"/>
      <c r="H1060" s="159"/>
      <c r="I1060" s="159"/>
      <c r="J1060" s="159"/>
      <c r="K1060" s="218"/>
      <c r="L1060" s="159"/>
      <c r="M1060" s="159"/>
      <c r="N1060" s="159"/>
      <c r="O1060" s="2"/>
      <c r="P1060" s="3"/>
      <c r="Q1060" s="3"/>
      <c r="R1060" s="3"/>
      <c r="S1060" s="3"/>
      <c r="T1060" s="4"/>
      <c r="U1060" s="4"/>
      <c r="V1060" s="4"/>
      <c r="W1060" s="4"/>
      <c r="X1060" s="3"/>
      <c r="Y1060" s="4"/>
      <c r="Z1060" s="2"/>
      <c r="AA1060" s="3"/>
      <c r="AB1060" s="5"/>
      <c r="AC1060" s="5"/>
      <c r="AD1060" s="5"/>
      <c r="AE1060" s="5"/>
      <c r="AF1060" s="5"/>
      <c r="AG1060" s="5"/>
      <c r="AH1060" s="6"/>
      <c r="AI1060" s="6"/>
      <c r="AJ1060" s="7"/>
      <c r="AK1060" s="7"/>
      <c r="AL1060" s="7"/>
      <c r="AM1060" s="7"/>
      <c r="AN1060" s="7"/>
      <c r="AO1060" s="12"/>
      <c r="AP1060" s="12"/>
      <c r="AQ1060" s="12"/>
      <c r="AR1060" s="12"/>
      <c r="AS1060" s="12"/>
      <c r="AT1060" s="12"/>
      <c r="AU1060" s="12"/>
      <c r="AV1060" s="12"/>
      <c r="AW1060" s="12"/>
      <c r="AX1060" s="12"/>
      <c r="AY1060" s="12"/>
      <c r="AZ1060" s="8"/>
    </row>
    <row r="1061" spans="1:52" s="21" customFormat="1" ht="16.5" x14ac:dyDescent="0.25">
      <c r="A1061" s="159"/>
      <c r="B1061" s="159"/>
      <c r="C1061" s="159"/>
      <c r="D1061" s="159"/>
      <c r="E1061" s="159"/>
      <c r="F1061" s="159"/>
      <c r="G1061" s="218"/>
      <c r="H1061" s="159"/>
      <c r="I1061" s="159"/>
      <c r="J1061" s="159"/>
      <c r="K1061" s="218"/>
      <c r="L1061" s="159"/>
      <c r="M1061" s="159"/>
      <c r="N1061" s="159"/>
      <c r="O1061" s="2"/>
      <c r="P1061" s="3"/>
      <c r="Q1061" s="3"/>
      <c r="R1061" s="3"/>
      <c r="S1061" s="3"/>
      <c r="T1061" s="4"/>
      <c r="U1061" s="4"/>
      <c r="V1061" s="4"/>
      <c r="W1061" s="4"/>
      <c r="X1061" s="3"/>
      <c r="Y1061" s="4"/>
      <c r="Z1061" s="2"/>
      <c r="AA1061" s="3"/>
      <c r="AB1061" s="5"/>
      <c r="AC1061" s="5"/>
      <c r="AD1061" s="5"/>
      <c r="AE1061" s="5"/>
      <c r="AF1061" s="5"/>
      <c r="AG1061" s="5"/>
      <c r="AH1061" s="6"/>
      <c r="AI1061" s="6"/>
      <c r="AJ1061" s="7"/>
      <c r="AK1061" s="7"/>
      <c r="AL1061" s="7"/>
      <c r="AM1061" s="7"/>
      <c r="AN1061" s="7"/>
      <c r="AO1061" s="12"/>
      <c r="AP1061" s="12"/>
      <c r="AQ1061" s="12"/>
      <c r="AR1061" s="12"/>
      <c r="AS1061" s="12"/>
      <c r="AT1061" s="12"/>
      <c r="AU1061" s="12"/>
      <c r="AV1061" s="12"/>
      <c r="AW1061" s="12"/>
      <c r="AX1061" s="12"/>
      <c r="AY1061" s="12"/>
      <c r="AZ1061" s="8"/>
    </row>
    <row r="1062" spans="1:52" s="21" customFormat="1" ht="16.5" x14ac:dyDescent="0.25">
      <c r="A1062" s="159"/>
      <c r="B1062" s="159"/>
      <c r="C1062" s="159"/>
      <c r="D1062" s="159"/>
      <c r="E1062" s="159"/>
      <c r="F1062" s="159"/>
      <c r="G1062" s="218"/>
      <c r="H1062" s="159"/>
      <c r="I1062" s="159"/>
      <c r="J1062" s="159"/>
      <c r="K1062" s="218"/>
      <c r="L1062" s="159"/>
      <c r="M1062" s="159"/>
      <c r="N1062" s="159"/>
      <c r="O1062" s="2"/>
      <c r="P1062" s="3"/>
      <c r="Q1062" s="3"/>
      <c r="R1062" s="3"/>
      <c r="S1062" s="3"/>
      <c r="T1062" s="4"/>
      <c r="U1062" s="4"/>
      <c r="V1062" s="4"/>
      <c r="W1062" s="4"/>
      <c r="X1062" s="3"/>
      <c r="Y1062" s="4"/>
      <c r="Z1062" s="2"/>
      <c r="AA1062" s="3"/>
      <c r="AB1062" s="5"/>
      <c r="AC1062" s="5"/>
      <c r="AD1062" s="5"/>
      <c r="AE1062" s="5"/>
      <c r="AF1062" s="5"/>
      <c r="AG1062" s="5"/>
      <c r="AH1062" s="6"/>
      <c r="AI1062" s="6"/>
      <c r="AJ1062" s="7"/>
      <c r="AK1062" s="7"/>
      <c r="AL1062" s="7"/>
      <c r="AM1062" s="7"/>
      <c r="AN1062" s="7"/>
      <c r="AO1062" s="12"/>
      <c r="AP1062" s="12"/>
      <c r="AQ1062" s="12"/>
      <c r="AR1062" s="12"/>
      <c r="AS1062" s="12"/>
      <c r="AT1062" s="12"/>
      <c r="AU1062" s="12"/>
      <c r="AV1062" s="12"/>
      <c r="AW1062" s="12"/>
      <c r="AX1062" s="12"/>
      <c r="AY1062" s="12"/>
      <c r="AZ1062" s="8"/>
    </row>
    <row r="1063" spans="1:52" s="21" customFormat="1" ht="16.5" x14ac:dyDescent="0.25">
      <c r="A1063" s="159"/>
      <c r="B1063" s="159"/>
      <c r="C1063" s="159"/>
      <c r="D1063" s="159"/>
      <c r="E1063" s="159"/>
      <c r="F1063" s="159"/>
      <c r="G1063" s="218"/>
      <c r="H1063" s="159"/>
      <c r="I1063" s="159"/>
      <c r="J1063" s="159"/>
      <c r="K1063" s="218"/>
      <c r="L1063" s="159"/>
      <c r="M1063" s="159"/>
      <c r="N1063" s="159"/>
      <c r="O1063" s="2"/>
      <c r="P1063" s="3"/>
      <c r="Q1063" s="3"/>
      <c r="R1063" s="3"/>
      <c r="S1063" s="3"/>
      <c r="T1063" s="4"/>
      <c r="U1063" s="4"/>
      <c r="V1063" s="4"/>
      <c r="W1063" s="4"/>
      <c r="X1063" s="3"/>
      <c r="Y1063" s="4"/>
      <c r="Z1063" s="2"/>
      <c r="AA1063" s="3"/>
      <c r="AB1063" s="5"/>
      <c r="AC1063" s="5"/>
      <c r="AD1063" s="5"/>
      <c r="AE1063" s="5"/>
      <c r="AF1063" s="5"/>
      <c r="AG1063" s="5"/>
      <c r="AH1063" s="6"/>
      <c r="AI1063" s="6"/>
      <c r="AJ1063" s="7"/>
      <c r="AK1063" s="7"/>
      <c r="AL1063" s="7"/>
      <c r="AM1063" s="7"/>
      <c r="AN1063" s="7"/>
      <c r="AO1063" s="12"/>
      <c r="AP1063" s="12"/>
      <c r="AQ1063" s="12"/>
      <c r="AR1063" s="12"/>
      <c r="AS1063" s="12"/>
      <c r="AT1063" s="12"/>
      <c r="AU1063" s="12"/>
      <c r="AV1063" s="12"/>
      <c r="AW1063" s="12"/>
      <c r="AX1063" s="12"/>
      <c r="AY1063" s="12"/>
      <c r="AZ1063" s="8"/>
    </row>
    <row r="1064" spans="1:52" s="21" customFormat="1" ht="16.5" x14ac:dyDescent="0.25">
      <c r="A1064" s="159"/>
      <c r="B1064" s="159"/>
      <c r="C1064" s="159"/>
      <c r="D1064" s="159"/>
      <c r="E1064" s="159"/>
      <c r="F1064" s="159"/>
      <c r="G1064" s="218"/>
      <c r="H1064" s="159"/>
      <c r="I1064" s="159"/>
      <c r="J1064" s="159"/>
      <c r="K1064" s="218"/>
      <c r="L1064" s="159"/>
      <c r="M1064" s="159"/>
      <c r="N1064" s="159"/>
      <c r="O1064" s="2"/>
      <c r="P1064" s="3"/>
      <c r="Q1064" s="3"/>
      <c r="R1064" s="3"/>
      <c r="S1064" s="3"/>
      <c r="T1064" s="4"/>
      <c r="U1064" s="4"/>
      <c r="V1064" s="4"/>
      <c r="W1064" s="4"/>
      <c r="X1064" s="3"/>
      <c r="Y1064" s="4"/>
      <c r="Z1064" s="2"/>
      <c r="AA1064" s="3"/>
      <c r="AB1064" s="5"/>
      <c r="AC1064" s="5"/>
      <c r="AD1064" s="5"/>
      <c r="AE1064" s="5"/>
      <c r="AF1064" s="5"/>
      <c r="AG1064" s="5"/>
      <c r="AH1064" s="6"/>
      <c r="AI1064" s="6"/>
      <c r="AJ1064" s="7"/>
      <c r="AK1064" s="7"/>
      <c r="AL1064" s="7"/>
      <c r="AM1064" s="7"/>
      <c r="AN1064" s="7"/>
      <c r="AO1064" s="12"/>
      <c r="AP1064" s="12"/>
      <c r="AQ1064" s="12"/>
      <c r="AR1064" s="12"/>
      <c r="AS1064" s="12"/>
      <c r="AT1064" s="12"/>
      <c r="AU1064" s="12"/>
      <c r="AV1064" s="12"/>
      <c r="AW1064" s="12"/>
      <c r="AX1064" s="12"/>
      <c r="AY1064" s="12"/>
      <c r="AZ1064" s="8"/>
    </row>
    <row r="1065" spans="1:52" s="21" customFormat="1" ht="16.5" x14ac:dyDescent="0.25">
      <c r="A1065" s="159"/>
      <c r="B1065" s="159"/>
      <c r="C1065" s="159"/>
      <c r="D1065" s="159"/>
      <c r="E1065" s="159"/>
      <c r="F1065" s="159"/>
      <c r="G1065" s="218"/>
      <c r="H1065" s="159"/>
      <c r="I1065" s="159"/>
      <c r="J1065" s="159"/>
      <c r="K1065" s="218"/>
      <c r="L1065" s="159"/>
      <c r="M1065" s="159"/>
      <c r="N1065" s="159"/>
      <c r="O1065" s="2"/>
      <c r="P1065" s="3"/>
      <c r="Q1065" s="3"/>
      <c r="R1065" s="3"/>
      <c r="S1065" s="3"/>
      <c r="T1065" s="4"/>
      <c r="U1065" s="4"/>
      <c r="V1065" s="4"/>
      <c r="W1065" s="4"/>
      <c r="X1065" s="3"/>
      <c r="Y1065" s="4"/>
      <c r="Z1065" s="2"/>
      <c r="AA1065" s="3"/>
      <c r="AB1065" s="5"/>
      <c r="AC1065" s="5"/>
      <c r="AD1065" s="5"/>
      <c r="AE1065" s="5"/>
      <c r="AF1065" s="5"/>
      <c r="AG1065" s="5"/>
      <c r="AH1065" s="6"/>
      <c r="AI1065" s="6"/>
      <c r="AJ1065" s="7"/>
      <c r="AK1065" s="7"/>
      <c r="AL1065" s="7"/>
      <c r="AM1065" s="7"/>
      <c r="AN1065" s="7"/>
      <c r="AO1065" s="12"/>
      <c r="AP1065" s="12"/>
      <c r="AQ1065" s="12"/>
      <c r="AR1065" s="12"/>
      <c r="AS1065" s="12"/>
      <c r="AT1065" s="12"/>
      <c r="AU1065" s="12"/>
      <c r="AV1065" s="12"/>
      <c r="AW1065" s="12"/>
      <c r="AX1065" s="12"/>
      <c r="AY1065" s="12"/>
      <c r="AZ1065" s="8"/>
    </row>
    <row r="1066" spans="1:52" s="21" customFormat="1" ht="16.5" x14ac:dyDescent="0.25">
      <c r="A1066" s="159"/>
      <c r="B1066" s="159"/>
      <c r="C1066" s="159"/>
      <c r="D1066" s="159"/>
      <c r="E1066" s="159"/>
      <c r="F1066" s="159"/>
      <c r="G1066" s="218"/>
      <c r="H1066" s="159"/>
      <c r="I1066" s="159"/>
      <c r="J1066" s="159"/>
      <c r="K1066" s="218"/>
      <c r="L1066" s="159"/>
      <c r="M1066" s="159"/>
      <c r="N1066" s="159"/>
      <c r="O1066" s="2"/>
      <c r="P1066" s="3"/>
      <c r="Q1066" s="3"/>
      <c r="R1066" s="3"/>
      <c r="S1066" s="3"/>
      <c r="T1066" s="4"/>
      <c r="U1066" s="4"/>
      <c r="V1066" s="4"/>
      <c r="W1066" s="4"/>
      <c r="X1066" s="3"/>
      <c r="Y1066" s="4"/>
      <c r="Z1066" s="2"/>
      <c r="AA1066" s="3"/>
      <c r="AB1066" s="5"/>
      <c r="AC1066" s="5"/>
      <c r="AD1066" s="5"/>
      <c r="AE1066" s="5"/>
      <c r="AF1066" s="5"/>
      <c r="AG1066" s="5"/>
      <c r="AH1066" s="6"/>
      <c r="AI1066" s="6"/>
      <c r="AJ1066" s="7"/>
      <c r="AK1066" s="7"/>
      <c r="AL1066" s="7"/>
      <c r="AM1066" s="7"/>
      <c r="AN1066" s="7"/>
      <c r="AO1066" s="12"/>
      <c r="AP1066" s="12"/>
      <c r="AQ1066" s="12"/>
      <c r="AR1066" s="12"/>
      <c r="AS1066" s="12"/>
      <c r="AT1066" s="12"/>
      <c r="AU1066" s="12"/>
      <c r="AV1066" s="12"/>
      <c r="AW1066" s="12"/>
      <c r="AX1066" s="12"/>
      <c r="AY1066" s="12"/>
      <c r="AZ1066" s="8"/>
    </row>
    <row r="1067" spans="1:52" s="21" customFormat="1" ht="16.5" x14ac:dyDescent="0.25">
      <c r="A1067" s="159"/>
      <c r="B1067" s="159"/>
      <c r="C1067" s="159"/>
      <c r="D1067" s="159"/>
      <c r="E1067" s="159"/>
      <c r="F1067" s="159"/>
      <c r="G1067" s="218"/>
      <c r="H1067" s="159"/>
      <c r="I1067" s="159"/>
      <c r="J1067" s="159"/>
      <c r="K1067" s="218"/>
      <c r="L1067" s="159"/>
      <c r="M1067" s="159"/>
      <c r="N1067" s="159"/>
      <c r="O1067" s="2"/>
      <c r="P1067" s="3"/>
      <c r="Q1067" s="3"/>
      <c r="R1067" s="3"/>
      <c r="S1067" s="3"/>
      <c r="T1067" s="4"/>
      <c r="U1067" s="4"/>
      <c r="V1067" s="4"/>
      <c r="W1067" s="4"/>
      <c r="X1067" s="3"/>
      <c r="Y1067" s="4"/>
      <c r="Z1067" s="2"/>
      <c r="AA1067" s="3"/>
      <c r="AB1067" s="5"/>
      <c r="AC1067" s="5"/>
      <c r="AD1067" s="5"/>
      <c r="AE1067" s="5"/>
      <c r="AF1067" s="5"/>
      <c r="AG1067" s="5"/>
      <c r="AH1067" s="6"/>
      <c r="AI1067" s="6"/>
      <c r="AJ1067" s="7"/>
      <c r="AK1067" s="7"/>
      <c r="AL1067" s="7"/>
      <c r="AM1067" s="7"/>
      <c r="AN1067" s="7"/>
      <c r="AO1067" s="12"/>
      <c r="AP1067" s="12"/>
      <c r="AQ1067" s="12"/>
      <c r="AR1067" s="12"/>
      <c r="AS1067" s="12"/>
      <c r="AT1067" s="12"/>
      <c r="AU1067" s="12"/>
      <c r="AV1067" s="12"/>
      <c r="AW1067" s="12"/>
      <c r="AX1067" s="12"/>
      <c r="AY1067" s="12"/>
      <c r="AZ1067" s="8"/>
    </row>
    <row r="1068" spans="1:52" s="21" customFormat="1" ht="16.5" x14ac:dyDescent="0.25">
      <c r="A1068" s="159"/>
      <c r="B1068" s="159"/>
      <c r="C1068" s="159"/>
      <c r="D1068" s="159"/>
      <c r="E1068" s="159"/>
      <c r="F1068" s="159"/>
      <c r="G1068" s="218"/>
      <c r="H1068" s="159"/>
      <c r="I1068" s="159"/>
      <c r="J1068" s="159"/>
      <c r="K1068" s="218"/>
      <c r="L1068" s="159"/>
      <c r="M1068" s="159"/>
      <c r="N1068" s="159"/>
      <c r="O1068" s="2"/>
      <c r="P1068" s="3"/>
      <c r="Q1068" s="3"/>
      <c r="R1068" s="3"/>
      <c r="S1068" s="3"/>
      <c r="T1068" s="4"/>
      <c r="U1068" s="4"/>
      <c r="V1068" s="4"/>
      <c r="W1068" s="4"/>
      <c r="X1068" s="3"/>
      <c r="Y1068" s="4"/>
      <c r="Z1068" s="2"/>
      <c r="AA1068" s="3"/>
      <c r="AB1068" s="5"/>
      <c r="AC1068" s="5"/>
      <c r="AD1068" s="5"/>
      <c r="AE1068" s="5"/>
      <c r="AF1068" s="5"/>
      <c r="AG1068" s="5"/>
      <c r="AH1068" s="6"/>
      <c r="AI1068" s="6"/>
      <c r="AJ1068" s="7"/>
      <c r="AK1068" s="7"/>
      <c r="AL1068" s="7"/>
      <c r="AM1068" s="7"/>
      <c r="AN1068" s="7"/>
      <c r="AO1068" s="12"/>
      <c r="AP1068" s="12"/>
      <c r="AQ1068" s="12"/>
      <c r="AR1068" s="12"/>
      <c r="AS1068" s="12"/>
      <c r="AT1068" s="12"/>
      <c r="AU1068" s="12"/>
      <c r="AV1068" s="12"/>
      <c r="AW1068" s="12"/>
      <c r="AX1068" s="12"/>
      <c r="AY1068" s="12"/>
      <c r="AZ1068" s="8"/>
    </row>
    <row r="1069" spans="1:52" s="21" customFormat="1" ht="16.5" x14ac:dyDescent="0.25">
      <c r="A1069" s="159"/>
      <c r="B1069" s="159"/>
      <c r="C1069" s="159"/>
      <c r="D1069" s="159"/>
      <c r="E1069" s="159"/>
      <c r="F1069" s="159"/>
      <c r="G1069" s="218"/>
      <c r="H1069" s="159"/>
      <c r="I1069" s="159"/>
      <c r="J1069" s="159"/>
      <c r="K1069" s="218"/>
      <c r="L1069" s="159"/>
      <c r="M1069" s="159"/>
      <c r="N1069" s="159"/>
      <c r="O1069" s="2"/>
      <c r="P1069" s="3"/>
      <c r="Q1069" s="3"/>
      <c r="R1069" s="3"/>
      <c r="S1069" s="3"/>
      <c r="T1069" s="4"/>
      <c r="U1069" s="4"/>
      <c r="V1069" s="4"/>
      <c r="W1069" s="4"/>
      <c r="X1069" s="3"/>
      <c r="Y1069" s="4"/>
      <c r="Z1069" s="2"/>
      <c r="AA1069" s="3"/>
      <c r="AB1069" s="5"/>
      <c r="AC1069" s="5"/>
      <c r="AD1069" s="5"/>
      <c r="AE1069" s="5"/>
      <c r="AF1069" s="5"/>
      <c r="AG1069" s="5"/>
      <c r="AH1069" s="6"/>
      <c r="AI1069" s="6"/>
      <c r="AJ1069" s="7"/>
      <c r="AK1069" s="7"/>
      <c r="AL1069" s="7"/>
      <c r="AM1069" s="7"/>
      <c r="AN1069" s="7"/>
      <c r="AO1069" s="12"/>
      <c r="AP1069" s="12"/>
      <c r="AQ1069" s="12"/>
      <c r="AR1069" s="12"/>
      <c r="AS1069" s="12"/>
      <c r="AT1069" s="12"/>
      <c r="AU1069" s="12"/>
      <c r="AV1069" s="12"/>
      <c r="AW1069" s="12"/>
      <c r="AX1069" s="12"/>
      <c r="AY1069" s="12"/>
      <c r="AZ1069" s="8"/>
    </row>
    <row r="1070" spans="1:52" s="21" customFormat="1" ht="16.5" x14ac:dyDescent="0.25">
      <c r="A1070" s="159"/>
      <c r="B1070" s="159"/>
      <c r="C1070" s="159"/>
      <c r="D1070" s="159"/>
      <c r="E1070" s="159"/>
      <c r="F1070" s="159"/>
      <c r="G1070" s="218"/>
      <c r="H1070" s="159"/>
      <c r="I1070" s="159"/>
      <c r="J1070" s="159"/>
      <c r="K1070" s="218"/>
      <c r="L1070" s="159"/>
      <c r="M1070" s="159"/>
      <c r="N1070" s="159"/>
      <c r="O1070" s="2"/>
      <c r="P1070" s="3"/>
      <c r="Q1070" s="3"/>
      <c r="R1070" s="3"/>
      <c r="S1070" s="3"/>
      <c r="T1070" s="4"/>
      <c r="U1070" s="4"/>
      <c r="V1070" s="4"/>
      <c r="W1070" s="4"/>
      <c r="X1070" s="3"/>
      <c r="Y1070" s="4"/>
      <c r="Z1070" s="2"/>
      <c r="AA1070" s="3"/>
      <c r="AB1070" s="5"/>
      <c r="AC1070" s="5"/>
      <c r="AD1070" s="5"/>
      <c r="AE1070" s="5"/>
      <c r="AF1070" s="5"/>
      <c r="AG1070" s="5"/>
      <c r="AH1070" s="6"/>
      <c r="AI1070" s="6"/>
      <c r="AJ1070" s="7"/>
      <c r="AK1070" s="7"/>
      <c r="AL1070" s="7"/>
      <c r="AM1070" s="7"/>
      <c r="AN1070" s="7"/>
      <c r="AO1070" s="12"/>
      <c r="AP1070" s="12"/>
      <c r="AQ1070" s="12"/>
      <c r="AR1070" s="12"/>
      <c r="AS1070" s="12"/>
      <c r="AT1070" s="12"/>
      <c r="AU1070" s="12"/>
      <c r="AV1070" s="12"/>
      <c r="AW1070" s="12"/>
      <c r="AX1070" s="12"/>
      <c r="AY1070" s="12"/>
      <c r="AZ1070" s="8"/>
    </row>
    <row r="1071" spans="1:52" s="21" customFormat="1" ht="16.5" x14ac:dyDescent="0.25">
      <c r="A1071" s="159"/>
      <c r="B1071" s="159"/>
      <c r="C1071" s="159"/>
      <c r="D1071" s="159"/>
      <c r="E1071" s="159"/>
      <c r="F1071" s="159"/>
      <c r="G1071" s="218"/>
      <c r="H1071" s="159"/>
      <c r="I1071" s="159"/>
      <c r="J1071" s="159"/>
      <c r="K1071" s="218"/>
      <c r="L1071" s="159"/>
      <c r="M1071" s="159"/>
      <c r="N1071" s="159"/>
      <c r="O1071" s="2"/>
      <c r="P1071" s="3"/>
      <c r="Q1071" s="3"/>
      <c r="R1071" s="3"/>
      <c r="S1071" s="3"/>
      <c r="T1071" s="4"/>
      <c r="U1071" s="4"/>
      <c r="V1071" s="4"/>
      <c r="W1071" s="4"/>
      <c r="X1071" s="3"/>
      <c r="Y1071" s="4"/>
      <c r="Z1071" s="2"/>
      <c r="AA1071" s="3"/>
      <c r="AB1071" s="5"/>
      <c r="AC1071" s="5"/>
      <c r="AD1071" s="5"/>
      <c r="AE1071" s="5"/>
      <c r="AF1071" s="5"/>
      <c r="AG1071" s="5"/>
      <c r="AH1071" s="6"/>
      <c r="AI1071" s="6"/>
      <c r="AJ1071" s="7"/>
      <c r="AK1071" s="7"/>
      <c r="AL1071" s="7"/>
      <c r="AM1071" s="7"/>
      <c r="AN1071" s="7"/>
      <c r="AO1071" s="12"/>
      <c r="AP1071" s="12"/>
      <c r="AQ1071" s="12"/>
      <c r="AR1071" s="12"/>
      <c r="AS1071" s="12"/>
      <c r="AT1071" s="12"/>
      <c r="AU1071" s="12"/>
      <c r="AV1071" s="12"/>
      <c r="AW1071" s="12"/>
      <c r="AX1071" s="12"/>
      <c r="AY1071" s="12"/>
      <c r="AZ1071" s="8"/>
    </row>
    <row r="1072" spans="1:52" s="21" customFormat="1" ht="16.5" x14ac:dyDescent="0.25">
      <c r="A1072" s="159"/>
      <c r="B1072" s="159"/>
      <c r="C1072" s="159"/>
      <c r="D1072" s="159"/>
      <c r="E1072" s="159"/>
      <c r="F1072" s="159"/>
      <c r="G1072" s="218"/>
      <c r="H1072" s="159"/>
      <c r="I1072" s="159"/>
      <c r="J1072" s="159"/>
      <c r="K1072" s="218"/>
      <c r="L1072" s="159"/>
      <c r="M1072" s="159"/>
      <c r="N1072" s="159"/>
      <c r="O1072" s="2"/>
      <c r="P1072" s="3"/>
      <c r="Q1072" s="3"/>
      <c r="R1072" s="3"/>
      <c r="S1072" s="3"/>
      <c r="T1072" s="4"/>
      <c r="U1072" s="4"/>
      <c r="V1072" s="4"/>
      <c r="W1072" s="4"/>
      <c r="X1072" s="3"/>
      <c r="Y1072" s="4"/>
      <c r="Z1072" s="2"/>
      <c r="AA1072" s="3"/>
      <c r="AB1072" s="5"/>
      <c r="AC1072" s="5"/>
      <c r="AD1072" s="5"/>
      <c r="AE1072" s="5"/>
      <c r="AF1072" s="5"/>
      <c r="AG1072" s="5"/>
      <c r="AH1072" s="6"/>
      <c r="AI1072" s="6"/>
      <c r="AJ1072" s="7"/>
      <c r="AK1072" s="7"/>
      <c r="AL1072" s="7"/>
      <c r="AM1072" s="7"/>
      <c r="AN1072" s="7"/>
      <c r="AO1072" s="12"/>
      <c r="AP1072" s="12"/>
      <c r="AQ1072" s="12"/>
      <c r="AR1072" s="12"/>
      <c r="AS1072" s="12"/>
      <c r="AT1072" s="12"/>
      <c r="AU1072" s="12"/>
      <c r="AV1072" s="12"/>
      <c r="AW1072" s="12"/>
      <c r="AX1072" s="12"/>
      <c r="AY1072" s="12"/>
      <c r="AZ1072" s="8"/>
    </row>
    <row r="1073" spans="1:52" s="21" customFormat="1" ht="16.5" x14ac:dyDescent="0.25">
      <c r="A1073" s="159"/>
      <c r="B1073" s="159"/>
      <c r="C1073" s="159"/>
      <c r="D1073" s="159"/>
      <c r="E1073" s="159"/>
      <c r="F1073" s="159"/>
      <c r="G1073" s="218"/>
      <c r="H1073" s="159"/>
      <c r="I1073" s="159"/>
      <c r="J1073" s="159"/>
      <c r="K1073" s="218"/>
      <c r="L1073" s="159"/>
      <c r="M1073" s="159"/>
      <c r="N1073" s="159"/>
      <c r="O1073" s="2"/>
      <c r="P1073" s="3"/>
      <c r="Q1073" s="3"/>
      <c r="R1073" s="3"/>
      <c r="S1073" s="3"/>
      <c r="T1073" s="4"/>
      <c r="U1073" s="4"/>
      <c r="V1073" s="4"/>
      <c r="W1073" s="4"/>
      <c r="X1073" s="3"/>
      <c r="Y1073" s="4"/>
      <c r="Z1073" s="2"/>
      <c r="AA1073" s="3"/>
      <c r="AB1073" s="5"/>
      <c r="AC1073" s="5"/>
      <c r="AD1073" s="5"/>
      <c r="AE1073" s="5"/>
      <c r="AF1073" s="5"/>
      <c r="AG1073" s="5"/>
      <c r="AH1073" s="6"/>
      <c r="AI1073" s="6"/>
      <c r="AJ1073" s="7"/>
      <c r="AK1073" s="7"/>
      <c r="AL1073" s="7"/>
      <c r="AM1073" s="7"/>
      <c r="AN1073" s="7"/>
      <c r="AO1073" s="12"/>
      <c r="AP1073" s="12"/>
      <c r="AQ1073" s="12"/>
      <c r="AR1073" s="12"/>
      <c r="AS1073" s="12"/>
      <c r="AT1073" s="12"/>
      <c r="AU1073" s="12"/>
      <c r="AV1073" s="12"/>
      <c r="AW1073" s="12"/>
      <c r="AX1073" s="12"/>
      <c r="AY1073" s="12"/>
      <c r="AZ1073" s="8"/>
    </row>
    <row r="1074" spans="1:52" s="21" customFormat="1" ht="16.5" x14ac:dyDescent="0.25">
      <c r="A1074" s="159"/>
      <c r="B1074" s="159"/>
      <c r="C1074" s="159"/>
      <c r="D1074" s="159"/>
      <c r="E1074" s="159"/>
      <c r="F1074" s="159"/>
      <c r="G1074" s="218"/>
      <c r="H1074" s="159"/>
      <c r="I1074" s="159"/>
      <c r="J1074" s="159"/>
      <c r="K1074" s="218"/>
      <c r="L1074" s="159"/>
      <c r="M1074" s="159"/>
      <c r="N1074" s="159"/>
      <c r="O1074" s="2"/>
      <c r="P1074" s="3"/>
      <c r="Q1074" s="3"/>
      <c r="R1074" s="3"/>
      <c r="S1074" s="3"/>
      <c r="T1074" s="4"/>
      <c r="U1074" s="4"/>
      <c r="V1074" s="4"/>
      <c r="W1074" s="4"/>
      <c r="X1074" s="3"/>
      <c r="Y1074" s="4"/>
      <c r="Z1074" s="2"/>
      <c r="AA1074" s="3"/>
      <c r="AB1074" s="5"/>
      <c r="AC1074" s="5"/>
      <c r="AD1074" s="5"/>
      <c r="AE1074" s="5"/>
      <c r="AF1074" s="5"/>
      <c r="AG1074" s="5"/>
      <c r="AH1074" s="6"/>
      <c r="AI1074" s="6"/>
      <c r="AJ1074" s="7"/>
      <c r="AK1074" s="7"/>
      <c r="AL1074" s="7"/>
      <c r="AM1074" s="7"/>
      <c r="AN1074" s="7"/>
      <c r="AO1074" s="12"/>
      <c r="AP1074" s="12"/>
      <c r="AQ1074" s="12"/>
      <c r="AR1074" s="12"/>
      <c r="AS1074" s="12"/>
      <c r="AT1074" s="12"/>
      <c r="AU1074" s="12"/>
      <c r="AV1074" s="12"/>
      <c r="AW1074" s="12"/>
      <c r="AX1074" s="12"/>
      <c r="AY1074" s="12"/>
      <c r="AZ1074" s="8"/>
    </row>
    <row r="1075" spans="1:52" s="21" customFormat="1" ht="16.5" x14ac:dyDescent="0.25">
      <c r="A1075" s="159"/>
      <c r="B1075" s="159"/>
      <c r="C1075" s="159"/>
      <c r="D1075" s="159"/>
      <c r="E1075" s="159"/>
      <c r="F1075" s="159"/>
      <c r="G1075" s="218"/>
      <c r="H1075" s="159"/>
      <c r="I1075" s="159"/>
      <c r="J1075" s="159"/>
      <c r="K1075" s="218"/>
      <c r="L1075" s="159"/>
      <c r="M1075" s="159"/>
      <c r="N1075" s="159"/>
      <c r="O1075" s="2"/>
      <c r="P1075" s="3"/>
      <c r="Q1075" s="3"/>
      <c r="R1075" s="3"/>
      <c r="S1075" s="3"/>
      <c r="T1075" s="4"/>
      <c r="U1075" s="4"/>
      <c r="V1075" s="4"/>
      <c r="W1075" s="4"/>
      <c r="X1075" s="3"/>
      <c r="Y1075" s="4"/>
      <c r="Z1075" s="2"/>
      <c r="AA1075" s="3"/>
      <c r="AB1075" s="5"/>
      <c r="AC1075" s="5"/>
      <c r="AD1075" s="5"/>
      <c r="AE1075" s="5"/>
      <c r="AF1075" s="5"/>
      <c r="AG1075" s="5"/>
      <c r="AH1075" s="6"/>
      <c r="AI1075" s="6"/>
      <c r="AJ1075" s="7"/>
      <c r="AK1075" s="7"/>
      <c r="AL1075" s="7"/>
      <c r="AM1075" s="7"/>
      <c r="AN1075" s="7"/>
      <c r="AO1075" s="12"/>
      <c r="AP1075" s="12"/>
      <c r="AQ1075" s="12"/>
      <c r="AR1075" s="12"/>
      <c r="AS1075" s="12"/>
      <c r="AT1075" s="12"/>
      <c r="AU1075" s="12"/>
      <c r="AV1075" s="12"/>
      <c r="AW1075" s="12"/>
      <c r="AX1075" s="12"/>
      <c r="AY1075" s="12"/>
      <c r="AZ1075" s="8"/>
    </row>
    <row r="1076" spans="1:52" s="21" customFormat="1" ht="16.5" x14ac:dyDescent="0.25">
      <c r="A1076" s="159"/>
      <c r="B1076" s="159"/>
      <c r="C1076" s="159"/>
      <c r="D1076" s="159"/>
      <c r="E1076" s="159"/>
      <c r="F1076" s="159"/>
      <c r="G1076" s="218"/>
      <c r="H1076" s="159"/>
      <c r="I1076" s="159"/>
      <c r="J1076" s="159"/>
      <c r="K1076" s="218"/>
      <c r="L1076" s="159"/>
      <c r="M1076" s="159"/>
      <c r="N1076" s="159"/>
      <c r="O1076" s="2"/>
      <c r="P1076" s="3"/>
      <c r="Q1076" s="3"/>
      <c r="R1076" s="3"/>
      <c r="S1076" s="3"/>
      <c r="T1076" s="4"/>
      <c r="U1076" s="4"/>
      <c r="V1076" s="4"/>
      <c r="W1076" s="4"/>
      <c r="X1076" s="3"/>
      <c r="Y1076" s="4"/>
      <c r="Z1076" s="2"/>
      <c r="AA1076" s="3"/>
      <c r="AB1076" s="5"/>
      <c r="AC1076" s="5"/>
      <c r="AD1076" s="5"/>
      <c r="AE1076" s="5"/>
      <c r="AF1076" s="5"/>
      <c r="AG1076" s="5"/>
      <c r="AH1076" s="6"/>
      <c r="AI1076" s="6"/>
      <c r="AJ1076" s="7"/>
      <c r="AK1076" s="7"/>
      <c r="AL1076" s="7"/>
      <c r="AM1076" s="7"/>
      <c r="AN1076" s="7"/>
      <c r="AO1076" s="12"/>
      <c r="AP1076" s="12"/>
      <c r="AQ1076" s="12"/>
      <c r="AR1076" s="12"/>
      <c r="AS1076" s="12"/>
      <c r="AT1076" s="12"/>
      <c r="AU1076" s="12"/>
      <c r="AV1076" s="12"/>
      <c r="AW1076" s="12"/>
      <c r="AX1076" s="12"/>
      <c r="AY1076" s="12"/>
      <c r="AZ1076" s="8"/>
    </row>
    <row r="1077" spans="1:52" s="21" customFormat="1" ht="16.5" x14ac:dyDescent="0.25">
      <c r="A1077" s="159"/>
      <c r="B1077" s="159"/>
      <c r="C1077" s="159"/>
      <c r="D1077" s="159"/>
      <c r="E1077" s="159"/>
      <c r="F1077" s="159"/>
      <c r="G1077" s="218"/>
      <c r="H1077" s="159"/>
      <c r="I1077" s="159"/>
      <c r="J1077" s="159"/>
      <c r="K1077" s="218"/>
      <c r="L1077" s="159"/>
      <c r="M1077" s="159"/>
      <c r="N1077" s="159"/>
      <c r="O1077" s="2"/>
      <c r="P1077" s="3"/>
      <c r="Q1077" s="3"/>
      <c r="R1077" s="3"/>
      <c r="S1077" s="3"/>
      <c r="T1077" s="4"/>
      <c r="U1077" s="4"/>
      <c r="V1077" s="4"/>
      <c r="W1077" s="4"/>
      <c r="X1077" s="3"/>
      <c r="Y1077" s="4"/>
      <c r="Z1077" s="2"/>
      <c r="AA1077" s="3"/>
      <c r="AB1077" s="5"/>
      <c r="AC1077" s="5"/>
      <c r="AD1077" s="5"/>
      <c r="AE1077" s="5"/>
      <c r="AF1077" s="5"/>
      <c r="AG1077" s="5"/>
      <c r="AH1077" s="6"/>
      <c r="AI1077" s="6"/>
      <c r="AJ1077" s="7"/>
      <c r="AK1077" s="7"/>
      <c r="AL1077" s="7"/>
      <c r="AM1077" s="7"/>
      <c r="AN1077" s="7"/>
      <c r="AO1077" s="12"/>
      <c r="AP1077" s="12"/>
      <c r="AQ1077" s="12"/>
      <c r="AR1077" s="12"/>
      <c r="AS1077" s="12"/>
      <c r="AT1077" s="12"/>
      <c r="AU1077" s="12"/>
      <c r="AV1077" s="12"/>
      <c r="AW1077" s="12"/>
      <c r="AX1077" s="12"/>
      <c r="AY1077" s="12"/>
      <c r="AZ1077" s="8"/>
    </row>
    <row r="1078" spans="1:52" s="21" customFormat="1" ht="16.5" x14ac:dyDescent="0.25">
      <c r="A1078" s="159"/>
      <c r="B1078" s="159"/>
      <c r="C1078" s="159"/>
      <c r="D1078" s="159"/>
      <c r="E1078" s="159"/>
      <c r="F1078" s="159"/>
      <c r="G1078" s="218"/>
      <c r="H1078" s="159"/>
      <c r="I1078" s="159"/>
      <c r="J1078" s="159"/>
      <c r="K1078" s="218"/>
      <c r="L1078" s="159"/>
      <c r="M1078" s="159"/>
      <c r="N1078" s="159"/>
      <c r="O1078" s="2"/>
      <c r="P1078" s="3"/>
      <c r="Q1078" s="3"/>
      <c r="R1078" s="3"/>
      <c r="S1078" s="3"/>
      <c r="T1078" s="4"/>
      <c r="U1078" s="4"/>
      <c r="V1078" s="4"/>
      <c r="W1078" s="4"/>
      <c r="X1078" s="3"/>
      <c r="Y1078" s="4"/>
      <c r="Z1078" s="2"/>
      <c r="AA1078" s="3"/>
      <c r="AB1078" s="5"/>
      <c r="AC1078" s="5"/>
      <c r="AD1078" s="5"/>
      <c r="AE1078" s="5"/>
      <c r="AF1078" s="5"/>
      <c r="AG1078" s="5"/>
      <c r="AH1078" s="6"/>
      <c r="AI1078" s="6"/>
      <c r="AJ1078" s="7"/>
      <c r="AK1078" s="7"/>
      <c r="AL1078" s="7"/>
      <c r="AM1078" s="7"/>
      <c r="AN1078" s="7"/>
      <c r="AO1078" s="12"/>
      <c r="AP1078" s="12"/>
      <c r="AQ1078" s="12"/>
      <c r="AR1078" s="12"/>
      <c r="AS1078" s="12"/>
      <c r="AT1078" s="12"/>
      <c r="AU1078" s="12"/>
      <c r="AV1078" s="12"/>
      <c r="AW1078" s="12"/>
      <c r="AX1078" s="12"/>
      <c r="AY1078" s="12"/>
      <c r="AZ1078" s="8"/>
    </row>
    <row r="1079" spans="1:52" s="21" customFormat="1" ht="16.5" x14ac:dyDescent="0.25">
      <c r="A1079" s="159"/>
      <c r="B1079" s="159"/>
      <c r="C1079" s="159"/>
      <c r="D1079" s="159"/>
      <c r="E1079" s="159"/>
      <c r="F1079" s="159"/>
      <c r="G1079" s="218"/>
      <c r="H1079" s="159"/>
      <c r="I1079" s="159"/>
      <c r="J1079" s="159"/>
      <c r="K1079" s="218"/>
      <c r="L1079" s="159"/>
      <c r="M1079" s="159"/>
      <c r="N1079" s="159"/>
      <c r="O1079" s="2"/>
      <c r="P1079" s="3"/>
      <c r="Q1079" s="3"/>
      <c r="R1079" s="3"/>
      <c r="S1079" s="3"/>
      <c r="T1079" s="4"/>
      <c r="U1079" s="4"/>
      <c r="V1079" s="4"/>
      <c r="W1079" s="4"/>
      <c r="X1079" s="3"/>
      <c r="Y1079" s="4"/>
      <c r="Z1079" s="2"/>
      <c r="AA1079" s="3"/>
      <c r="AB1079" s="5"/>
      <c r="AC1079" s="5"/>
      <c r="AD1079" s="5"/>
      <c r="AE1079" s="5"/>
      <c r="AF1079" s="5"/>
      <c r="AG1079" s="5"/>
      <c r="AH1079" s="6"/>
      <c r="AI1079" s="6"/>
      <c r="AJ1079" s="7"/>
      <c r="AK1079" s="7"/>
      <c r="AL1079" s="7"/>
      <c r="AM1079" s="7"/>
      <c r="AN1079" s="7"/>
      <c r="AO1079" s="12"/>
      <c r="AP1079" s="12"/>
      <c r="AQ1079" s="12"/>
      <c r="AR1079" s="12"/>
      <c r="AS1079" s="12"/>
      <c r="AT1079" s="12"/>
      <c r="AU1079" s="12"/>
      <c r="AV1079" s="12"/>
      <c r="AW1079" s="12"/>
      <c r="AX1079" s="12"/>
      <c r="AY1079" s="12"/>
      <c r="AZ1079" s="8"/>
    </row>
    <row r="1080" spans="1:52" s="21" customFormat="1" ht="16.5" x14ac:dyDescent="0.25">
      <c r="A1080" s="159"/>
      <c r="B1080" s="159"/>
      <c r="C1080" s="159"/>
      <c r="D1080" s="159"/>
      <c r="E1080" s="159"/>
      <c r="F1080" s="159"/>
      <c r="G1080" s="218"/>
      <c r="H1080" s="159"/>
      <c r="I1080" s="159"/>
      <c r="J1080" s="159"/>
      <c r="K1080" s="218"/>
      <c r="L1080" s="159"/>
      <c r="M1080" s="159"/>
      <c r="N1080" s="159"/>
      <c r="O1080" s="2"/>
      <c r="P1080" s="3"/>
      <c r="Q1080" s="3"/>
      <c r="R1080" s="3"/>
      <c r="S1080" s="3"/>
      <c r="T1080" s="4"/>
      <c r="U1080" s="4"/>
      <c r="V1080" s="4"/>
      <c r="W1080" s="4"/>
      <c r="X1080" s="3"/>
      <c r="Y1080" s="4"/>
      <c r="Z1080" s="2"/>
      <c r="AA1080" s="3"/>
      <c r="AB1080" s="5"/>
      <c r="AC1080" s="5"/>
      <c r="AD1080" s="5"/>
      <c r="AE1080" s="5"/>
      <c r="AF1080" s="5"/>
      <c r="AG1080" s="5"/>
      <c r="AH1080" s="6"/>
      <c r="AI1080" s="6"/>
      <c r="AJ1080" s="7"/>
      <c r="AK1080" s="7"/>
      <c r="AL1080" s="7"/>
      <c r="AM1080" s="7"/>
      <c r="AN1080" s="7"/>
      <c r="AO1080" s="12"/>
      <c r="AP1080" s="12"/>
      <c r="AQ1080" s="12"/>
      <c r="AR1080" s="12"/>
      <c r="AS1080" s="12"/>
      <c r="AT1080" s="12"/>
      <c r="AU1080" s="12"/>
      <c r="AV1080" s="12"/>
      <c r="AW1080" s="12"/>
      <c r="AX1080" s="12"/>
      <c r="AY1080" s="12"/>
      <c r="AZ1080" s="8"/>
    </row>
    <row r="1081" spans="1:52" s="21" customFormat="1" ht="16.5" x14ac:dyDescent="0.25">
      <c r="A1081" s="159"/>
      <c r="B1081" s="159"/>
      <c r="C1081" s="159"/>
      <c r="D1081" s="159"/>
      <c r="E1081" s="159"/>
      <c r="F1081" s="159"/>
      <c r="G1081" s="218"/>
      <c r="H1081" s="159"/>
      <c r="I1081" s="159"/>
      <c r="J1081" s="159"/>
      <c r="K1081" s="218"/>
      <c r="L1081" s="159"/>
      <c r="M1081" s="159"/>
      <c r="N1081" s="159"/>
      <c r="O1081" s="2"/>
      <c r="P1081" s="3"/>
      <c r="Q1081" s="3"/>
      <c r="R1081" s="3"/>
      <c r="S1081" s="3"/>
      <c r="T1081" s="4"/>
      <c r="U1081" s="4"/>
      <c r="V1081" s="4"/>
      <c r="W1081" s="4"/>
      <c r="X1081" s="3"/>
      <c r="Y1081" s="4"/>
      <c r="Z1081" s="2"/>
      <c r="AA1081" s="3"/>
      <c r="AB1081" s="5"/>
      <c r="AC1081" s="5"/>
      <c r="AD1081" s="5"/>
      <c r="AE1081" s="5"/>
      <c r="AF1081" s="5"/>
      <c r="AG1081" s="5"/>
      <c r="AH1081" s="6"/>
      <c r="AI1081" s="6"/>
      <c r="AJ1081" s="7"/>
      <c r="AK1081" s="7"/>
      <c r="AL1081" s="7"/>
      <c r="AM1081" s="7"/>
      <c r="AN1081" s="7"/>
      <c r="AO1081" s="12"/>
      <c r="AP1081" s="12"/>
      <c r="AQ1081" s="12"/>
      <c r="AR1081" s="12"/>
      <c r="AS1081" s="12"/>
      <c r="AT1081" s="12"/>
      <c r="AU1081" s="12"/>
      <c r="AV1081" s="12"/>
      <c r="AW1081" s="12"/>
      <c r="AX1081" s="12"/>
      <c r="AY1081" s="12"/>
      <c r="AZ1081" s="8"/>
    </row>
    <row r="1082" spans="1:52" s="21" customFormat="1" ht="16.5" x14ac:dyDescent="0.25">
      <c r="A1082" s="159"/>
      <c r="B1082" s="159"/>
      <c r="C1082" s="159"/>
      <c r="D1082" s="159"/>
      <c r="E1082" s="159"/>
      <c r="F1082" s="159"/>
      <c r="G1082" s="218"/>
      <c r="H1082" s="159"/>
      <c r="I1082" s="159"/>
      <c r="J1082" s="159"/>
      <c r="K1082" s="218"/>
      <c r="L1082" s="159"/>
      <c r="M1082" s="159"/>
      <c r="N1082" s="159"/>
      <c r="O1082" s="2"/>
      <c r="P1082" s="3"/>
      <c r="Q1082" s="3"/>
      <c r="R1082" s="3"/>
      <c r="S1082" s="3"/>
      <c r="T1082" s="4"/>
      <c r="U1082" s="4"/>
      <c r="V1082" s="4"/>
      <c r="W1082" s="4"/>
      <c r="X1082" s="3"/>
      <c r="Y1082" s="4"/>
      <c r="Z1082" s="2"/>
      <c r="AA1082" s="3"/>
      <c r="AB1082" s="5"/>
      <c r="AC1082" s="5"/>
      <c r="AD1082" s="5"/>
      <c r="AE1082" s="5"/>
      <c r="AF1082" s="5"/>
      <c r="AG1082" s="5"/>
      <c r="AH1082" s="6"/>
      <c r="AI1082" s="6"/>
      <c r="AJ1082" s="7"/>
      <c r="AK1082" s="7"/>
      <c r="AL1082" s="7"/>
      <c r="AM1082" s="7"/>
      <c r="AN1082" s="7"/>
      <c r="AO1082" s="12"/>
      <c r="AP1082" s="12"/>
      <c r="AQ1082" s="12"/>
      <c r="AR1082" s="12"/>
      <c r="AS1082" s="12"/>
      <c r="AT1082" s="12"/>
      <c r="AU1082" s="12"/>
      <c r="AV1082" s="12"/>
      <c r="AW1082" s="12"/>
      <c r="AX1082" s="12"/>
      <c r="AY1082" s="12"/>
      <c r="AZ1082" s="8"/>
    </row>
    <row r="1083" spans="1:52" s="21" customFormat="1" ht="16.5" x14ac:dyDescent="0.25">
      <c r="A1083" s="159"/>
      <c r="B1083" s="159"/>
      <c r="C1083" s="159"/>
      <c r="D1083" s="159"/>
      <c r="E1083" s="159"/>
      <c r="F1083" s="159"/>
      <c r="G1083" s="218"/>
      <c r="H1083" s="159"/>
      <c r="I1083" s="159"/>
      <c r="J1083" s="159"/>
      <c r="K1083" s="218"/>
      <c r="L1083" s="159"/>
      <c r="M1083" s="159"/>
      <c r="N1083" s="159"/>
      <c r="O1083" s="2"/>
      <c r="P1083" s="3"/>
      <c r="Q1083" s="3"/>
      <c r="R1083" s="3"/>
      <c r="S1083" s="3"/>
      <c r="T1083" s="4"/>
      <c r="U1083" s="4"/>
      <c r="V1083" s="4"/>
      <c r="W1083" s="4"/>
      <c r="X1083" s="3"/>
      <c r="Y1083" s="4"/>
      <c r="Z1083" s="2"/>
      <c r="AA1083" s="3"/>
      <c r="AB1083" s="5"/>
      <c r="AC1083" s="5"/>
      <c r="AD1083" s="5"/>
      <c r="AE1083" s="5"/>
      <c r="AF1083" s="5"/>
      <c r="AG1083" s="5"/>
      <c r="AH1083" s="6"/>
      <c r="AI1083" s="6"/>
      <c r="AJ1083" s="7"/>
      <c r="AK1083" s="7"/>
      <c r="AL1083" s="7"/>
      <c r="AM1083" s="7"/>
      <c r="AN1083" s="7"/>
      <c r="AO1083" s="12"/>
      <c r="AP1083" s="12"/>
      <c r="AQ1083" s="12"/>
      <c r="AR1083" s="12"/>
      <c r="AS1083" s="12"/>
      <c r="AT1083" s="12"/>
      <c r="AU1083" s="12"/>
      <c r="AV1083" s="12"/>
      <c r="AW1083" s="12"/>
      <c r="AX1083" s="12"/>
      <c r="AY1083" s="12"/>
      <c r="AZ1083" s="8"/>
    </row>
    <row r="1084" spans="1:52" s="21" customFormat="1" ht="16.5" x14ac:dyDescent="0.25">
      <c r="A1084" s="159"/>
      <c r="B1084" s="159"/>
      <c r="C1084" s="159"/>
      <c r="D1084" s="159"/>
      <c r="E1084" s="159"/>
      <c r="F1084" s="159"/>
      <c r="G1084" s="218"/>
      <c r="H1084" s="159"/>
      <c r="I1084" s="159"/>
      <c r="J1084" s="159"/>
      <c r="K1084" s="218"/>
      <c r="L1084" s="159"/>
      <c r="M1084" s="159"/>
      <c r="N1084" s="159"/>
      <c r="O1084" s="2"/>
      <c r="P1084" s="3"/>
      <c r="Q1084" s="3"/>
      <c r="R1084" s="3"/>
      <c r="S1084" s="3"/>
      <c r="T1084" s="4"/>
      <c r="U1084" s="4"/>
      <c r="V1084" s="4"/>
      <c r="W1084" s="4"/>
      <c r="X1084" s="3"/>
      <c r="Y1084" s="4"/>
      <c r="Z1084" s="2"/>
      <c r="AA1084" s="3"/>
      <c r="AB1084" s="5"/>
      <c r="AC1084" s="5"/>
      <c r="AD1084" s="5"/>
      <c r="AE1084" s="5"/>
      <c r="AF1084" s="5"/>
      <c r="AG1084" s="5"/>
      <c r="AH1084" s="6"/>
      <c r="AI1084" s="6"/>
      <c r="AJ1084" s="7"/>
      <c r="AK1084" s="7"/>
      <c r="AL1084" s="7"/>
      <c r="AM1084" s="7"/>
      <c r="AN1084" s="7"/>
      <c r="AO1084" s="12"/>
      <c r="AP1084" s="12"/>
      <c r="AQ1084" s="12"/>
      <c r="AR1084" s="12"/>
      <c r="AS1084" s="12"/>
      <c r="AT1084" s="12"/>
      <c r="AU1084" s="12"/>
      <c r="AV1084" s="12"/>
      <c r="AW1084" s="12"/>
      <c r="AX1084" s="12"/>
      <c r="AY1084" s="12"/>
      <c r="AZ1084" s="8"/>
    </row>
    <row r="1085" spans="1:52" s="21" customFormat="1" ht="16.5" x14ac:dyDescent="0.25">
      <c r="A1085" s="159"/>
      <c r="B1085" s="159"/>
      <c r="C1085" s="159"/>
      <c r="D1085" s="159"/>
      <c r="E1085" s="159"/>
      <c r="F1085" s="159"/>
      <c r="G1085" s="218"/>
      <c r="H1085" s="159"/>
      <c r="I1085" s="159"/>
      <c r="J1085" s="159"/>
      <c r="K1085" s="218"/>
      <c r="L1085" s="159"/>
      <c r="M1085" s="159"/>
      <c r="N1085" s="159"/>
      <c r="O1085" s="2"/>
      <c r="P1085" s="3"/>
      <c r="Q1085" s="3"/>
      <c r="R1085" s="3"/>
      <c r="S1085" s="3"/>
      <c r="T1085" s="4"/>
      <c r="U1085" s="4"/>
      <c r="V1085" s="4"/>
      <c r="W1085" s="4"/>
      <c r="X1085" s="3"/>
      <c r="Y1085" s="4"/>
      <c r="Z1085" s="2"/>
      <c r="AA1085" s="3"/>
      <c r="AB1085" s="5"/>
      <c r="AC1085" s="5"/>
      <c r="AD1085" s="5"/>
      <c r="AE1085" s="5"/>
      <c r="AF1085" s="5"/>
      <c r="AG1085" s="5"/>
      <c r="AH1085" s="6"/>
      <c r="AI1085" s="6"/>
      <c r="AJ1085" s="7"/>
      <c r="AK1085" s="7"/>
      <c r="AL1085" s="7"/>
      <c r="AM1085" s="7"/>
      <c r="AN1085" s="7"/>
      <c r="AO1085" s="12"/>
      <c r="AP1085" s="12"/>
      <c r="AQ1085" s="12"/>
      <c r="AR1085" s="12"/>
      <c r="AS1085" s="12"/>
      <c r="AT1085" s="12"/>
      <c r="AU1085" s="12"/>
      <c r="AV1085" s="12"/>
      <c r="AW1085" s="12"/>
      <c r="AX1085" s="12"/>
      <c r="AY1085" s="12"/>
      <c r="AZ1085" s="8"/>
    </row>
    <row r="1086" spans="1:52" s="21" customFormat="1" ht="16.5" x14ac:dyDescent="0.25">
      <c r="A1086" s="159"/>
      <c r="B1086" s="159"/>
      <c r="C1086" s="159"/>
      <c r="D1086" s="159"/>
      <c r="E1086" s="159"/>
      <c r="F1086" s="159"/>
      <c r="G1086" s="218"/>
      <c r="H1086" s="159"/>
      <c r="I1086" s="159"/>
      <c r="J1086" s="159"/>
      <c r="K1086" s="218"/>
      <c r="L1086" s="159"/>
      <c r="M1086" s="159"/>
      <c r="N1086" s="159"/>
      <c r="O1086" s="2"/>
      <c r="P1086" s="3"/>
      <c r="Q1086" s="3"/>
      <c r="R1086" s="3"/>
      <c r="S1086" s="3"/>
      <c r="T1086" s="4"/>
      <c r="U1086" s="4"/>
      <c r="V1086" s="4"/>
      <c r="W1086" s="4"/>
      <c r="X1086" s="3"/>
      <c r="Y1086" s="4"/>
      <c r="Z1086" s="2"/>
      <c r="AA1086" s="3"/>
      <c r="AB1086" s="5"/>
      <c r="AC1086" s="5"/>
      <c r="AD1086" s="5"/>
      <c r="AE1086" s="5"/>
      <c r="AF1086" s="5"/>
      <c r="AG1086" s="5"/>
      <c r="AH1086" s="6"/>
      <c r="AI1086" s="6"/>
      <c r="AJ1086" s="7"/>
      <c r="AK1086" s="7"/>
      <c r="AL1086" s="7"/>
      <c r="AM1086" s="7"/>
      <c r="AN1086" s="7"/>
      <c r="AO1086" s="12"/>
      <c r="AP1086" s="12"/>
      <c r="AQ1086" s="12"/>
      <c r="AR1086" s="12"/>
      <c r="AS1086" s="12"/>
      <c r="AT1086" s="12"/>
      <c r="AU1086" s="12"/>
      <c r="AV1086" s="12"/>
      <c r="AW1086" s="12"/>
      <c r="AX1086" s="12"/>
      <c r="AY1086" s="12"/>
      <c r="AZ1086" s="8"/>
    </row>
    <row r="1087" spans="1:52" s="21" customFormat="1" ht="16.5" x14ac:dyDescent="0.25">
      <c r="A1087" s="159"/>
      <c r="B1087" s="159"/>
      <c r="C1087" s="159"/>
      <c r="D1087" s="159"/>
      <c r="E1087" s="159"/>
      <c r="F1087" s="159"/>
      <c r="G1087" s="218"/>
      <c r="H1087" s="159"/>
      <c r="I1087" s="159"/>
      <c r="J1087" s="159"/>
      <c r="K1087" s="218"/>
      <c r="L1087" s="159"/>
      <c r="M1087" s="159"/>
      <c r="N1087" s="159"/>
      <c r="O1087" s="2"/>
      <c r="P1087" s="3"/>
      <c r="Q1087" s="3"/>
      <c r="R1087" s="3"/>
      <c r="S1087" s="3"/>
      <c r="T1087" s="4"/>
      <c r="U1087" s="4"/>
      <c r="V1087" s="4"/>
      <c r="W1087" s="4"/>
      <c r="X1087" s="3"/>
      <c r="Y1087" s="4"/>
      <c r="Z1087" s="2"/>
      <c r="AA1087" s="3"/>
      <c r="AB1087" s="5"/>
      <c r="AC1087" s="5"/>
      <c r="AD1087" s="5"/>
      <c r="AE1087" s="5"/>
      <c r="AF1087" s="5"/>
      <c r="AG1087" s="5"/>
      <c r="AH1087" s="6"/>
      <c r="AI1087" s="6"/>
      <c r="AJ1087" s="7"/>
      <c r="AK1087" s="7"/>
      <c r="AL1087" s="7"/>
      <c r="AM1087" s="7"/>
      <c r="AN1087" s="7"/>
      <c r="AO1087" s="12"/>
      <c r="AP1087" s="12"/>
      <c r="AQ1087" s="12"/>
      <c r="AR1087" s="12"/>
      <c r="AS1087" s="12"/>
      <c r="AT1087" s="12"/>
      <c r="AU1087" s="12"/>
      <c r="AV1087" s="12"/>
      <c r="AW1087" s="12"/>
      <c r="AX1087" s="12"/>
      <c r="AY1087" s="12"/>
      <c r="AZ1087" s="8"/>
    </row>
    <row r="1088" spans="1:52" s="21" customFormat="1" ht="16.5" x14ac:dyDescent="0.25">
      <c r="A1088" s="159"/>
      <c r="B1088" s="159"/>
      <c r="C1088" s="159"/>
      <c r="D1088" s="159"/>
      <c r="E1088" s="159"/>
      <c r="F1088" s="159"/>
      <c r="G1088" s="218"/>
      <c r="H1088" s="159"/>
      <c r="I1088" s="159"/>
      <c r="J1088" s="159"/>
      <c r="K1088" s="218"/>
      <c r="L1088" s="159"/>
      <c r="M1088" s="159"/>
      <c r="N1088" s="159"/>
      <c r="O1088" s="2"/>
      <c r="P1088" s="3"/>
      <c r="Q1088" s="3"/>
      <c r="R1088" s="3"/>
      <c r="S1088" s="3"/>
      <c r="T1088" s="4"/>
      <c r="U1088" s="4"/>
      <c r="V1088" s="4"/>
      <c r="W1088" s="4"/>
      <c r="X1088" s="3"/>
      <c r="Y1088" s="4"/>
      <c r="Z1088" s="2"/>
      <c r="AA1088" s="3"/>
      <c r="AB1088" s="5"/>
      <c r="AC1088" s="5"/>
      <c r="AD1088" s="5"/>
      <c r="AE1088" s="5"/>
      <c r="AF1088" s="5"/>
      <c r="AG1088" s="5"/>
      <c r="AH1088" s="6"/>
      <c r="AI1088" s="6"/>
      <c r="AJ1088" s="7"/>
      <c r="AK1088" s="7"/>
      <c r="AL1088" s="7"/>
      <c r="AM1088" s="7"/>
      <c r="AN1088" s="7"/>
      <c r="AO1088" s="12"/>
      <c r="AP1088" s="12"/>
      <c r="AQ1088" s="12"/>
      <c r="AR1088" s="12"/>
      <c r="AS1088" s="12"/>
      <c r="AT1088" s="12"/>
      <c r="AU1088" s="12"/>
      <c r="AV1088" s="12"/>
      <c r="AW1088" s="12"/>
      <c r="AX1088" s="12"/>
      <c r="AY1088" s="12"/>
      <c r="AZ1088" s="8"/>
    </row>
    <row r="1089" spans="1:52" s="21" customFormat="1" ht="16.5" x14ac:dyDescent="0.25">
      <c r="A1089" s="159"/>
      <c r="B1089" s="159"/>
      <c r="C1089" s="159"/>
      <c r="D1089" s="159"/>
      <c r="E1089" s="159"/>
      <c r="F1089" s="159"/>
      <c r="G1089" s="218"/>
      <c r="H1089" s="159"/>
      <c r="I1089" s="159"/>
      <c r="J1089" s="159"/>
      <c r="K1089" s="218"/>
      <c r="L1089" s="159"/>
      <c r="M1089" s="159"/>
      <c r="N1089" s="159"/>
      <c r="O1089" s="2"/>
      <c r="P1089" s="3"/>
      <c r="Q1089" s="3"/>
      <c r="R1089" s="3"/>
      <c r="S1089" s="3"/>
      <c r="T1089" s="4"/>
      <c r="U1089" s="4"/>
      <c r="V1089" s="4"/>
      <c r="W1089" s="4"/>
      <c r="X1089" s="3"/>
      <c r="Y1089" s="4"/>
      <c r="Z1089" s="2"/>
      <c r="AA1089" s="3"/>
      <c r="AB1089" s="5"/>
      <c r="AC1089" s="5"/>
      <c r="AD1089" s="5"/>
      <c r="AE1089" s="5"/>
      <c r="AF1089" s="5"/>
      <c r="AG1089" s="5"/>
      <c r="AH1089" s="6"/>
      <c r="AI1089" s="6"/>
      <c r="AJ1089" s="7"/>
      <c r="AK1089" s="7"/>
      <c r="AL1089" s="7"/>
      <c r="AM1089" s="7"/>
      <c r="AN1089" s="7"/>
      <c r="AO1089" s="12"/>
      <c r="AP1089" s="12"/>
      <c r="AQ1089" s="12"/>
      <c r="AR1089" s="12"/>
      <c r="AS1089" s="12"/>
      <c r="AT1089" s="12"/>
      <c r="AU1089" s="12"/>
      <c r="AV1089" s="12"/>
      <c r="AW1089" s="12"/>
      <c r="AX1089" s="12"/>
      <c r="AY1089" s="12"/>
      <c r="AZ1089" s="8"/>
    </row>
    <row r="1090" spans="1:52" s="21" customFormat="1" ht="16.5" x14ac:dyDescent="0.25">
      <c r="A1090" s="159"/>
      <c r="B1090" s="159"/>
      <c r="C1090" s="159"/>
      <c r="D1090" s="159"/>
      <c r="E1090" s="159"/>
      <c r="F1090" s="159"/>
      <c r="G1090" s="218"/>
      <c r="H1090" s="159"/>
      <c r="I1090" s="159"/>
      <c r="J1090" s="159"/>
      <c r="K1090" s="218"/>
      <c r="L1090" s="159"/>
      <c r="M1090" s="159"/>
      <c r="N1090" s="159"/>
      <c r="O1090" s="2"/>
      <c r="P1090" s="3"/>
      <c r="Q1090" s="3"/>
      <c r="R1090" s="3"/>
      <c r="S1090" s="3"/>
      <c r="T1090" s="4"/>
      <c r="U1090" s="4"/>
      <c r="V1090" s="4"/>
      <c r="W1090" s="4"/>
      <c r="X1090" s="3"/>
      <c r="Y1090" s="4"/>
      <c r="Z1090" s="2"/>
      <c r="AA1090" s="3"/>
      <c r="AB1090" s="5"/>
      <c r="AC1090" s="5"/>
      <c r="AD1090" s="5"/>
      <c r="AE1090" s="5"/>
      <c r="AF1090" s="5"/>
      <c r="AG1090" s="5"/>
      <c r="AH1090" s="6"/>
      <c r="AI1090" s="6"/>
      <c r="AJ1090" s="7"/>
      <c r="AK1090" s="7"/>
      <c r="AL1090" s="7"/>
      <c r="AM1090" s="7"/>
      <c r="AN1090" s="7"/>
      <c r="AO1090" s="12"/>
      <c r="AP1090" s="12"/>
      <c r="AQ1090" s="12"/>
      <c r="AR1090" s="12"/>
      <c r="AS1090" s="12"/>
      <c r="AT1090" s="12"/>
      <c r="AU1090" s="12"/>
      <c r="AV1090" s="12"/>
      <c r="AW1090" s="12"/>
      <c r="AX1090" s="12"/>
      <c r="AY1090" s="12"/>
      <c r="AZ1090" s="8"/>
    </row>
    <row r="1091" spans="1:52" s="21" customFormat="1" ht="16.5" x14ac:dyDescent="0.25">
      <c r="A1091" s="159"/>
      <c r="B1091" s="159"/>
      <c r="C1091" s="159"/>
      <c r="D1091" s="159"/>
      <c r="E1091" s="159"/>
      <c r="F1091" s="159"/>
      <c r="G1091" s="218"/>
      <c r="H1091" s="159"/>
      <c r="I1091" s="159"/>
      <c r="J1091" s="159"/>
      <c r="K1091" s="218"/>
      <c r="L1091" s="159"/>
      <c r="M1091" s="159"/>
      <c r="N1091" s="159"/>
      <c r="O1091" s="2"/>
      <c r="P1091" s="3"/>
      <c r="Q1091" s="3"/>
      <c r="R1091" s="3"/>
      <c r="S1091" s="3"/>
      <c r="T1091" s="4"/>
      <c r="U1091" s="4"/>
      <c r="V1091" s="4"/>
      <c r="W1091" s="4"/>
      <c r="X1091" s="3"/>
      <c r="Y1091" s="4"/>
      <c r="Z1091" s="2"/>
      <c r="AA1091" s="3"/>
      <c r="AB1091" s="5"/>
      <c r="AC1091" s="5"/>
      <c r="AD1091" s="5"/>
      <c r="AE1091" s="5"/>
      <c r="AF1091" s="5"/>
      <c r="AG1091" s="5"/>
      <c r="AH1091" s="6"/>
      <c r="AI1091" s="6"/>
      <c r="AJ1091" s="7"/>
      <c r="AK1091" s="7"/>
      <c r="AL1091" s="7"/>
      <c r="AM1091" s="7"/>
      <c r="AN1091" s="7"/>
      <c r="AO1091" s="12"/>
      <c r="AP1091" s="12"/>
      <c r="AQ1091" s="12"/>
      <c r="AR1091" s="12"/>
      <c r="AS1091" s="12"/>
      <c r="AT1091" s="12"/>
      <c r="AU1091" s="12"/>
      <c r="AV1091" s="12"/>
      <c r="AW1091" s="12"/>
      <c r="AX1091" s="12"/>
      <c r="AY1091" s="12"/>
      <c r="AZ1091" s="8"/>
    </row>
    <row r="1092" spans="1:52" s="21" customFormat="1" ht="16.5" x14ac:dyDescent="0.25">
      <c r="A1092" s="159"/>
      <c r="B1092" s="159"/>
      <c r="C1092" s="159"/>
      <c r="D1092" s="159"/>
      <c r="E1092" s="159"/>
      <c r="F1092" s="159"/>
      <c r="G1092" s="218"/>
      <c r="H1092" s="159"/>
      <c r="I1092" s="159"/>
      <c r="J1092" s="159"/>
      <c r="K1092" s="218"/>
      <c r="L1092" s="159"/>
      <c r="M1092" s="159"/>
      <c r="N1092" s="159"/>
      <c r="O1092" s="2"/>
      <c r="P1092" s="3"/>
      <c r="Q1092" s="3"/>
      <c r="R1092" s="3"/>
      <c r="S1092" s="3"/>
      <c r="T1092" s="4"/>
      <c r="U1092" s="4"/>
      <c r="V1092" s="4"/>
      <c r="W1092" s="4"/>
      <c r="X1092" s="3"/>
      <c r="Y1092" s="4"/>
      <c r="Z1092" s="2"/>
      <c r="AA1092" s="3"/>
      <c r="AB1092" s="5"/>
      <c r="AC1092" s="5"/>
      <c r="AD1092" s="5"/>
      <c r="AE1092" s="5"/>
      <c r="AF1092" s="5"/>
      <c r="AG1092" s="5"/>
      <c r="AH1092" s="6"/>
      <c r="AI1092" s="6"/>
      <c r="AJ1092" s="7"/>
      <c r="AK1092" s="7"/>
      <c r="AL1092" s="7"/>
      <c r="AM1092" s="7"/>
      <c r="AN1092" s="7"/>
      <c r="AO1092" s="12"/>
      <c r="AP1092" s="12"/>
      <c r="AQ1092" s="12"/>
      <c r="AR1092" s="12"/>
      <c r="AS1092" s="12"/>
      <c r="AT1092" s="12"/>
      <c r="AU1092" s="12"/>
      <c r="AV1092" s="12"/>
      <c r="AW1092" s="12"/>
      <c r="AX1092" s="12"/>
      <c r="AY1092" s="12"/>
      <c r="AZ1092" s="8"/>
    </row>
    <row r="1093" spans="1:52" s="21" customFormat="1" ht="16.5" x14ac:dyDescent="0.25">
      <c r="A1093" s="159"/>
      <c r="B1093" s="159"/>
      <c r="C1093" s="159"/>
      <c r="D1093" s="159"/>
      <c r="E1093" s="159"/>
      <c r="F1093" s="159"/>
      <c r="G1093" s="218"/>
      <c r="H1093" s="159"/>
      <c r="I1093" s="159"/>
      <c r="J1093" s="159"/>
      <c r="K1093" s="218"/>
      <c r="L1093" s="159"/>
      <c r="M1093" s="159"/>
      <c r="N1093" s="159"/>
      <c r="O1093" s="2"/>
      <c r="P1093" s="3"/>
      <c r="Q1093" s="3"/>
      <c r="R1093" s="3"/>
      <c r="S1093" s="3"/>
      <c r="T1093" s="4"/>
      <c r="U1093" s="4"/>
      <c r="V1093" s="4"/>
      <c r="W1093" s="4"/>
      <c r="X1093" s="3"/>
      <c r="Y1093" s="4"/>
      <c r="Z1093" s="2"/>
      <c r="AA1093" s="3"/>
      <c r="AB1093" s="5"/>
      <c r="AC1093" s="5"/>
      <c r="AD1093" s="5"/>
      <c r="AE1093" s="5"/>
      <c r="AF1093" s="5"/>
      <c r="AG1093" s="5"/>
      <c r="AH1093" s="6"/>
      <c r="AI1093" s="6"/>
      <c r="AJ1093" s="7"/>
      <c r="AK1093" s="7"/>
      <c r="AL1093" s="7"/>
      <c r="AM1093" s="7"/>
      <c r="AN1093" s="7"/>
      <c r="AO1093" s="12"/>
      <c r="AP1093" s="12"/>
      <c r="AQ1093" s="12"/>
      <c r="AR1093" s="12"/>
      <c r="AS1093" s="12"/>
      <c r="AT1093" s="12"/>
      <c r="AU1093" s="12"/>
      <c r="AV1093" s="12"/>
      <c r="AW1093" s="12"/>
      <c r="AX1093" s="12"/>
      <c r="AY1093" s="12"/>
      <c r="AZ1093" s="8"/>
    </row>
    <row r="1094" spans="1:52" s="21" customFormat="1" ht="16.5" x14ac:dyDescent="0.25">
      <c r="A1094" s="159"/>
      <c r="B1094" s="159"/>
      <c r="C1094" s="159"/>
      <c r="D1094" s="159"/>
      <c r="E1094" s="159"/>
      <c r="F1094" s="159"/>
      <c r="G1094" s="218"/>
      <c r="H1094" s="159"/>
      <c r="I1094" s="159"/>
      <c r="J1094" s="159"/>
      <c r="K1094" s="218"/>
      <c r="L1094" s="159"/>
      <c r="M1094" s="159"/>
      <c r="N1094" s="159"/>
      <c r="O1094" s="2"/>
      <c r="P1094" s="3"/>
      <c r="Q1094" s="3"/>
      <c r="R1094" s="3"/>
      <c r="S1094" s="3"/>
      <c r="T1094" s="4"/>
      <c r="U1094" s="4"/>
      <c r="V1094" s="4"/>
      <c r="W1094" s="4"/>
      <c r="X1094" s="3"/>
      <c r="Y1094" s="4"/>
      <c r="Z1094" s="2"/>
      <c r="AA1094" s="3"/>
      <c r="AB1094" s="5"/>
      <c r="AC1094" s="5"/>
      <c r="AD1094" s="5"/>
      <c r="AE1094" s="5"/>
      <c r="AF1094" s="5"/>
      <c r="AG1094" s="5"/>
      <c r="AH1094" s="6"/>
      <c r="AI1094" s="6"/>
      <c r="AJ1094" s="7"/>
      <c r="AK1094" s="7"/>
      <c r="AL1094" s="7"/>
      <c r="AM1094" s="7"/>
      <c r="AN1094" s="7"/>
      <c r="AO1094" s="12"/>
      <c r="AP1094" s="12"/>
      <c r="AQ1094" s="12"/>
      <c r="AR1094" s="12"/>
      <c r="AS1094" s="12"/>
      <c r="AT1094" s="12"/>
      <c r="AU1094" s="12"/>
      <c r="AV1094" s="12"/>
      <c r="AW1094" s="12"/>
      <c r="AX1094" s="12"/>
      <c r="AY1094" s="12"/>
      <c r="AZ1094" s="8"/>
    </row>
    <row r="1095" spans="1:52" s="21" customFormat="1" ht="16.5" x14ac:dyDescent="0.25">
      <c r="A1095" s="159"/>
      <c r="B1095" s="159"/>
      <c r="C1095" s="159"/>
      <c r="D1095" s="159"/>
      <c r="E1095" s="159"/>
      <c r="F1095" s="159"/>
      <c r="G1095" s="218"/>
      <c r="H1095" s="159"/>
      <c r="I1095" s="159"/>
      <c r="J1095" s="159"/>
      <c r="K1095" s="218"/>
      <c r="L1095" s="159"/>
      <c r="M1095" s="159"/>
      <c r="N1095" s="159"/>
      <c r="O1095" s="2"/>
      <c r="P1095" s="3"/>
      <c r="Q1095" s="3"/>
      <c r="R1095" s="3"/>
      <c r="S1095" s="3"/>
      <c r="T1095" s="4"/>
      <c r="U1095" s="4"/>
      <c r="V1095" s="4"/>
      <c r="W1095" s="4"/>
      <c r="X1095" s="3"/>
      <c r="Y1095" s="4"/>
      <c r="Z1095" s="2"/>
      <c r="AA1095" s="3"/>
      <c r="AB1095" s="5"/>
      <c r="AC1095" s="5"/>
      <c r="AD1095" s="5"/>
      <c r="AE1095" s="5"/>
      <c r="AF1095" s="5"/>
      <c r="AG1095" s="5"/>
      <c r="AH1095" s="6"/>
      <c r="AI1095" s="6"/>
      <c r="AJ1095" s="7"/>
      <c r="AK1095" s="7"/>
      <c r="AL1095" s="7"/>
      <c r="AM1095" s="7"/>
      <c r="AN1095" s="7"/>
      <c r="AO1095" s="12"/>
      <c r="AP1095" s="12"/>
      <c r="AQ1095" s="12"/>
      <c r="AR1095" s="12"/>
      <c r="AS1095" s="12"/>
      <c r="AT1095" s="12"/>
      <c r="AU1095" s="12"/>
      <c r="AV1095" s="12"/>
      <c r="AW1095" s="12"/>
      <c r="AX1095" s="12"/>
      <c r="AY1095" s="12"/>
      <c r="AZ1095" s="8"/>
    </row>
    <row r="1096" spans="1:52" s="21" customFormat="1" ht="16.5" x14ac:dyDescent="0.25">
      <c r="A1096" s="159"/>
      <c r="B1096" s="159"/>
      <c r="C1096" s="159"/>
      <c r="D1096" s="159"/>
      <c r="E1096" s="159"/>
      <c r="F1096" s="159"/>
      <c r="G1096" s="218"/>
      <c r="H1096" s="159"/>
      <c r="I1096" s="159"/>
      <c r="J1096" s="159"/>
      <c r="K1096" s="218"/>
      <c r="L1096" s="159"/>
      <c r="M1096" s="159"/>
      <c r="N1096" s="159"/>
      <c r="O1096" s="2"/>
      <c r="P1096" s="3"/>
      <c r="Q1096" s="3"/>
      <c r="R1096" s="3"/>
      <c r="S1096" s="3"/>
      <c r="T1096" s="4"/>
      <c r="U1096" s="4"/>
      <c r="V1096" s="4"/>
      <c r="W1096" s="4"/>
      <c r="X1096" s="3"/>
      <c r="Y1096" s="4"/>
      <c r="Z1096" s="2"/>
      <c r="AA1096" s="3"/>
      <c r="AB1096" s="5"/>
      <c r="AC1096" s="5"/>
      <c r="AD1096" s="5"/>
      <c r="AE1096" s="5"/>
      <c r="AF1096" s="5"/>
      <c r="AG1096" s="5"/>
      <c r="AH1096" s="6"/>
      <c r="AI1096" s="6"/>
      <c r="AJ1096" s="7"/>
      <c r="AK1096" s="7"/>
      <c r="AL1096" s="7"/>
      <c r="AM1096" s="7"/>
      <c r="AN1096" s="7"/>
      <c r="AO1096" s="12"/>
      <c r="AP1096" s="12"/>
      <c r="AQ1096" s="12"/>
      <c r="AR1096" s="12"/>
      <c r="AS1096" s="12"/>
      <c r="AT1096" s="12"/>
      <c r="AU1096" s="12"/>
      <c r="AV1096" s="12"/>
      <c r="AW1096" s="12"/>
      <c r="AX1096" s="12"/>
      <c r="AY1096" s="12"/>
      <c r="AZ1096" s="8"/>
    </row>
    <row r="1097" spans="1:52" s="21" customFormat="1" ht="16.5" x14ac:dyDescent="0.25">
      <c r="A1097" s="159"/>
      <c r="B1097" s="159"/>
      <c r="C1097" s="159"/>
      <c r="D1097" s="159"/>
      <c r="E1097" s="159"/>
      <c r="F1097" s="159"/>
      <c r="G1097" s="218"/>
      <c r="H1097" s="159"/>
      <c r="I1097" s="159"/>
      <c r="J1097" s="159"/>
      <c r="K1097" s="218"/>
      <c r="L1097" s="159"/>
      <c r="M1097" s="159"/>
      <c r="N1097" s="159"/>
      <c r="O1097" s="2"/>
      <c r="P1097" s="3"/>
      <c r="Q1097" s="3"/>
      <c r="R1097" s="3"/>
      <c r="S1097" s="3"/>
      <c r="T1097" s="4"/>
      <c r="U1097" s="4"/>
      <c r="V1097" s="4"/>
      <c r="W1097" s="4"/>
      <c r="X1097" s="3"/>
      <c r="Y1097" s="4"/>
      <c r="Z1097" s="2"/>
      <c r="AA1097" s="3"/>
      <c r="AB1097" s="5"/>
      <c r="AC1097" s="5"/>
      <c r="AD1097" s="5"/>
      <c r="AE1097" s="5"/>
      <c r="AF1097" s="5"/>
      <c r="AG1097" s="5"/>
      <c r="AH1097" s="6"/>
      <c r="AI1097" s="6"/>
      <c r="AJ1097" s="7"/>
      <c r="AK1097" s="7"/>
      <c r="AL1097" s="7"/>
      <c r="AM1097" s="7"/>
      <c r="AN1097" s="7"/>
      <c r="AO1097" s="12"/>
      <c r="AP1097" s="12"/>
      <c r="AQ1097" s="12"/>
      <c r="AR1097" s="12"/>
      <c r="AS1097" s="12"/>
      <c r="AT1097" s="12"/>
      <c r="AU1097" s="12"/>
      <c r="AV1097" s="12"/>
      <c r="AW1097" s="12"/>
      <c r="AX1097" s="12"/>
      <c r="AY1097" s="12"/>
      <c r="AZ1097" s="8"/>
    </row>
    <row r="1098" spans="1:52" s="21" customFormat="1" ht="16.5" x14ac:dyDescent="0.25">
      <c r="A1098" s="159"/>
      <c r="B1098" s="159"/>
      <c r="C1098" s="159"/>
      <c r="D1098" s="159"/>
      <c r="E1098" s="159"/>
      <c r="F1098" s="159"/>
      <c r="G1098" s="218"/>
      <c r="H1098" s="159"/>
      <c r="I1098" s="159"/>
      <c r="J1098" s="159"/>
      <c r="K1098" s="218"/>
      <c r="L1098" s="159"/>
      <c r="M1098" s="159"/>
      <c r="N1098" s="159"/>
      <c r="O1098" s="2"/>
      <c r="P1098" s="3"/>
      <c r="Q1098" s="3"/>
      <c r="R1098" s="3"/>
      <c r="S1098" s="3"/>
      <c r="T1098" s="4"/>
      <c r="U1098" s="4"/>
      <c r="V1098" s="4"/>
      <c r="W1098" s="4"/>
      <c r="X1098" s="3"/>
      <c r="Y1098" s="4"/>
      <c r="Z1098" s="2"/>
      <c r="AA1098" s="3"/>
      <c r="AB1098" s="5"/>
      <c r="AC1098" s="5"/>
      <c r="AD1098" s="5"/>
      <c r="AE1098" s="5"/>
      <c r="AF1098" s="5"/>
      <c r="AG1098" s="5"/>
      <c r="AH1098" s="6"/>
      <c r="AI1098" s="6"/>
      <c r="AJ1098" s="7"/>
      <c r="AK1098" s="7"/>
      <c r="AL1098" s="7"/>
      <c r="AM1098" s="7"/>
      <c r="AN1098" s="7"/>
      <c r="AO1098" s="12"/>
      <c r="AP1098" s="12"/>
      <c r="AQ1098" s="12"/>
      <c r="AR1098" s="12"/>
      <c r="AS1098" s="12"/>
      <c r="AT1098" s="12"/>
      <c r="AU1098" s="12"/>
      <c r="AV1098" s="12"/>
      <c r="AW1098" s="12"/>
      <c r="AX1098" s="12"/>
      <c r="AY1098" s="12"/>
      <c r="AZ1098" s="8"/>
    </row>
    <row r="1099" spans="1:52" s="21" customFormat="1" ht="16.5" x14ac:dyDescent="0.25">
      <c r="A1099" s="159"/>
      <c r="B1099" s="159"/>
      <c r="C1099" s="159"/>
      <c r="D1099" s="159"/>
      <c r="E1099" s="159"/>
      <c r="F1099" s="159"/>
      <c r="G1099" s="218"/>
      <c r="H1099" s="159"/>
      <c r="I1099" s="159"/>
      <c r="J1099" s="159"/>
      <c r="K1099" s="218"/>
      <c r="L1099" s="159"/>
      <c r="M1099" s="159"/>
      <c r="N1099" s="159"/>
      <c r="O1099" s="2"/>
      <c r="P1099" s="3"/>
      <c r="Q1099" s="3"/>
      <c r="R1099" s="3"/>
      <c r="S1099" s="3"/>
      <c r="T1099" s="4"/>
      <c r="U1099" s="4"/>
      <c r="V1099" s="4"/>
      <c r="W1099" s="4"/>
      <c r="X1099" s="3"/>
      <c r="Y1099" s="4"/>
      <c r="Z1099" s="2"/>
      <c r="AA1099" s="3"/>
      <c r="AB1099" s="5"/>
      <c r="AC1099" s="5"/>
      <c r="AD1099" s="5"/>
      <c r="AE1099" s="5"/>
      <c r="AF1099" s="5"/>
      <c r="AG1099" s="5"/>
      <c r="AH1099" s="6"/>
      <c r="AI1099" s="6"/>
      <c r="AJ1099" s="7"/>
      <c r="AK1099" s="7"/>
      <c r="AL1099" s="7"/>
      <c r="AM1099" s="7"/>
      <c r="AN1099" s="7"/>
      <c r="AO1099" s="12"/>
      <c r="AP1099" s="12"/>
      <c r="AQ1099" s="12"/>
      <c r="AR1099" s="12"/>
      <c r="AS1099" s="12"/>
      <c r="AT1099" s="12"/>
      <c r="AU1099" s="12"/>
      <c r="AV1099" s="12"/>
      <c r="AW1099" s="12"/>
      <c r="AX1099" s="12"/>
      <c r="AY1099" s="12"/>
      <c r="AZ1099" s="8"/>
    </row>
    <row r="1100" spans="1:52" s="21" customFormat="1" ht="16.5" x14ac:dyDescent="0.25">
      <c r="A1100" s="159"/>
      <c r="B1100" s="159"/>
      <c r="C1100" s="159"/>
      <c r="D1100" s="159"/>
      <c r="E1100" s="159"/>
      <c r="F1100" s="159"/>
      <c r="G1100" s="218"/>
      <c r="H1100" s="159"/>
      <c r="I1100" s="159"/>
      <c r="J1100" s="159"/>
      <c r="K1100" s="218"/>
      <c r="L1100" s="159"/>
      <c r="M1100" s="159"/>
      <c r="N1100" s="159"/>
      <c r="O1100" s="2"/>
      <c r="P1100" s="3"/>
      <c r="Q1100" s="3"/>
      <c r="R1100" s="3"/>
      <c r="S1100" s="3"/>
      <c r="T1100" s="4"/>
      <c r="U1100" s="4"/>
      <c r="V1100" s="4"/>
      <c r="W1100" s="4"/>
      <c r="X1100" s="3"/>
      <c r="Y1100" s="4"/>
      <c r="Z1100" s="2"/>
      <c r="AA1100" s="3"/>
      <c r="AB1100" s="5"/>
      <c r="AC1100" s="5"/>
      <c r="AD1100" s="5"/>
      <c r="AE1100" s="5"/>
      <c r="AF1100" s="5"/>
      <c r="AG1100" s="5"/>
      <c r="AH1100" s="6"/>
      <c r="AI1100" s="6"/>
      <c r="AJ1100" s="7"/>
      <c r="AK1100" s="7"/>
      <c r="AL1100" s="7"/>
      <c r="AM1100" s="7"/>
      <c r="AN1100" s="7"/>
      <c r="AO1100" s="12"/>
      <c r="AP1100" s="12"/>
      <c r="AQ1100" s="12"/>
      <c r="AR1100" s="12"/>
      <c r="AS1100" s="12"/>
      <c r="AT1100" s="12"/>
      <c r="AU1100" s="12"/>
      <c r="AV1100" s="12"/>
      <c r="AW1100" s="12"/>
      <c r="AX1100" s="12"/>
      <c r="AY1100" s="12"/>
      <c r="AZ1100" s="8"/>
    </row>
    <row r="1101" spans="1:52" s="21" customFormat="1" ht="16.5" x14ac:dyDescent="0.25">
      <c r="A1101" s="159"/>
      <c r="B1101" s="159"/>
      <c r="C1101" s="159"/>
      <c r="D1101" s="159"/>
      <c r="E1101" s="159"/>
      <c r="F1101" s="159"/>
      <c r="G1101" s="218"/>
      <c r="H1101" s="159"/>
      <c r="I1101" s="159"/>
      <c r="J1101" s="159"/>
      <c r="K1101" s="218"/>
      <c r="L1101" s="159"/>
      <c r="M1101" s="159"/>
      <c r="N1101" s="159"/>
      <c r="O1101" s="2"/>
      <c r="P1101" s="3"/>
      <c r="Q1101" s="3"/>
      <c r="R1101" s="3"/>
      <c r="S1101" s="3"/>
      <c r="T1101" s="4"/>
      <c r="U1101" s="4"/>
      <c r="V1101" s="4"/>
      <c r="W1101" s="4"/>
      <c r="X1101" s="3"/>
      <c r="Y1101" s="4"/>
      <c r="Z1101" s="2"/>
      <c r="AA1101" s="3"/>
      <c r="AB1101" s="5"/>
      <c r="AC1101" s="5"/>
      <c r="AD1101" s="5"/>
      <c r="AE1101" s="5"/>
      <c r="AF1101" s="5"/>
      <c r="AG1101" s="5"/>
      <c r="AH1101" s="6"/>
      <c r="AI1101" s="6"/>
      <c r="AJ1101" s="7"/>
      <c r="AK1101" s="7"/>
      <c r="AL1101" s="7"/>
      <c r="AM1101" s="7"/>
      <c r="AN1101" s="7"/>
      <c r="AO1101" s="12"/>
      <c r="AP1101" s="12"/>
      <c r="AQ1101" s="12"/>
      <c r="AR1101" s="12"/>
      <c r="AS1101" s="12"/>
      <c r="AT1101" s="12"/>
      <c r="AU1101" s="12"/>
      <c r="AV1101" s="12"/>
      <c r="AW1101" s="12"/>
      <c r="AX1101" s="12"/>
      <c r="AY1101" s="12"/>
      <c r="AZ1101" s="8"/>
    </row>
    <row r="1102" spans="1:52" s="21" customFormat="1" ht="16.5" x14ac:dyDescent="0.25">
      <c r="A1102" s="159"/>
      <c r="B1102" s="159"/>
      <c r="C1102" s="159"/>
      <c r="D1102" s="159"/>
      <c r="E1102" s="159"/>
      <c r="F1102" s="159"/>
      <c r="G1102" s="218"/>
      <c r="H1102" s="159"/>
      <c r="I1102" s="159"/>
      <c r="J1102" s="159"/>
      <c r="K1102" s="218"/>
      <c r="L1102" s="159"/>
      <c r="M1102" s="159"/>
      <c r="N1102" s="159"/>
      <c r="O1102" s="2"/>
      <c r="P1102" s="3"/>
      <c r="Q1102" s="3"/>
      <c r="R1102" s="3"/>
      <c r="S1102" s="3"/>
      <c r="T1102" s="4"/>
      <c r="U1102" s="4"/>
      <c r="V1102" s="4"/>
      <c r="W1102" s="4"/>
      <c r="X1102" s="3"/>
      <c r="Y1102" s="4"/>
      <c r="Z1102" s="2"/>
      <c r="AA1102" s="3"/>
      <c r="AB1102" s="5"/>
      <c r="AC1102" s="5"/>
      <c r="AD1102" s="5"/>
      <c r="AE1102" s="5"/>
      <c r="AF1102" s="5"/>
      <c r="AG1102" s="5"/>
      <c r="AH1102" s="6"/>
      <c r="AI1102" s="6"/>
      <c r="AJ1102" s="7"/>
      <c r="AK1102" s="7"/>
      <c r="AL1102" s="7"/>
      <c r="AM1102" s="7"/>
      <c r="AN1102" s="7"/>
      <c r="AO1102" s="12"/>
      <c r="AP1102" s="12"/>
      <c r="AQ1102" s="12"/>
      <c r="AR1102" s="12"/>
      <c r="AS1102" s="12"/>
      <c r="AT1102" s="12"/>
      <c r="AU1102" s="12"/>
      <c r="AV1102" s="12"/>
      <c r="AW1102" s="12"/>
      <c r="AX1102" s="12"/>
      <c r="AY1102" s="12"/>
      <c r="AZ1102" s="8"/>
    </row>
    <row r="1103" spans="1:52" s="21" customFormat="1" ht="16.5" x14ac:dyDescent="0.25">
      <c r="A1103" s="159"/>
      <c r="B1103" s="159"/>
      <c r="C1103" s="159"/>
      <c r="D1103" s="159"/>
      <c r="E1103" s="159"/>
      <c r="F1103" s="159"/>
      <c r="G1103" s="218"/>
      <c r="H1103" s="159"/>
      <c r="I1103" s="159"/>
      <c r="J1103" s="159"/>
      <c r="K1103" s="218"/>
      <c r="L1103" s="159"/>
      <c r="M1103" s="159"/>
      <c r="N1103" s="159"/>
      <c r="O1103" s="2"/>
      <c r="P1103" s="3"/>
      <c r="Q1103" s="3"/>
      <c r="R1103" s="3"/>
      <c r="S1103" s="3"/>
      <c r="T1103" s="4"/>
      <c r="U1103" s="4"/>
      <c r="V1103" s="4"/>
      <c r="W1103" s="4"/>
      <c r="X1103" s="3"/>
      <c r="Y1103" s="4"/>
      <c r="Z1103" s="2"/>
      <c r="AA1103" s="3"/>
      <c r="AB1103" s="5"/>
      <c r="AC1103" s="5"/>
      <c r="AD1103" s="5"/>
      <c r="AE1103" s="5"/>
      <c r="AF1103" s="5"/>
      <c r="AG1103" s="5"/>
      <c r="AH1103" s="6"/>
      <c r="AI1103" s="6"/>
      <c r="AJ1103" s="7"/>
      <c r="AK1103" s="7"/>
      <c r="AL1103" s="7"/>
      <c r="AM1103" s="7"/>
      <c r="AN1103" s="7"/>
      <c r="AO1103" s="12"/>
      <c r="AP1103" s="12"/>
      <c r="AQ1103" s="12"/>
      <c r="AR1103" s="12"/>
      <c r="AS1103" s="12"/>
      <c r="AT1103" s="12"/>
      <c r="AU1103" s="12"/>
      <c r="AV1103" s="12"/>
      <c r="AW1103" s="12"/>
      <c r="AX1103" s="12"/>
      <c r="AY1103" s="12"/>
      <c r="AZ1103" s="8"/>
    </row>
    <row r="1104" spans="1:52" s="21" customFormat="1" ht="16.5" x14ac:dyDescent="0.25">
      <c r="A1104" s="159"/>
      <c r="B1104" s="159"/>
      <c r="C1104" s="159"/>
      <c r="D1104" s="159"/>
      <c r="E1104" s="159"/>
      <c r="F1104" s="159"/>
      <c r="G1104" s="218"/>
      <c r="H1104" s="159"/>
      <c r="I1104" s="159"/>
      <c r="J1104" s="159"/>
      <c r="K1104" s="218"/>
      <c r="L1104" s="159"/>
      <c r="M1104" s="159"/>
      <c r="N1104" s="159"/>
      <c r="O1104" s="2"/>
      <c r="P1104" s="3"/>
      <c r="Q1104" s="3"/>
      <c r="R1104" s="3"/>
      <c r="S1104" s="3"/>
      <c r="T1104" s="4"/>
      <c r="U1104" s="4"/>
      <c r="V1104" s="4"/>
      <c r="W1104" s="4"/>
      <c r="X1104" s="3"/>
      <c r="Y1104" s="4"/>
      <c r="Z1104" s="2"/>
      <c r="AA1104" s="3"/>
      <c r="AB1104" s="5"/>
      <c r="AC1104" s="5"/>
      <c r="AD1104" s="5"/>
      <c r="AE1104" s="5"/>
      <c r="AF1104" s="5"/>
      <c r="AG1104" s="5"/>
      <c r="AH1104" s="6"/>
      <c r="AI1104" s="6"/>
      <c r="AJ1104" s="7"/>
      <c r="AK1104" s="7"/>
      <c r="AL1104" s="7"/>
      <c r="AM1104" s="7"/>
      <c r="AN1104" s="7"/>
      <c r="AO1104" s="12"/>
      <c r="AP1104" s="12"/>
      <c r="AQ1104" s="12"/>
      <c r="AR1104" s="12"/>
      <c r="AS1104" s="12"/>
      <c r="AT1104" s="12"/>
      <c r="AU1104" s="12"/>
      <c r="AV1104" s="12"/>
      <c r="AW1104" s="12"/>
      <c r="AX1104" s="12"/>
      <c r="AY1104" s="12"/>
      <c r="AZ1104" s="8"/>
    </row>
    <row r="1105" spans="1:52" s="21" customFormat="1" ht="16.5" x14ac:dyDescent="0.25">
      <c r="A1105" s="159"/>
      <c r="B1105" s="159"/>
      <c r="C1105" s="159"/>
      <c r="D1105" s="159"/>
      <c r="E1105" s="159"/>
      <c r="F1105" s="159"/>
      <c r="G1105" s="218"/>
      <c r="H1105" s="159"/>
      <c r="I1105" s="159"/>
      <c r="J1105" s="159"/>
      <c r="K1105" s="218"/>
      <c r="L1105" s="159"/>
      <c r="M1105" s="159"/>
      <c r="N1105" s="159"/>
      <c r="O1105" s="2"/>
      <c r="P1105" s="3"/>
      <c r="Q1105" s="3"/>
      <c r="R1105" s="3"/>
      <c r="S1105" s="3"/>
      <c r="T1105" s="4"/>
      <c r="U1105" s="4"/>
      <c r="V1105" s="4"/>
      <c r="W1105" s="4"/>
      <c r="X1105" s="3"/>
      <c r="Y1105" s="4"/>
      <c r="Z1105" s="2"/>
      <c r="AA1105" s="3"/>
      <c r="AB1105" s="5"/>
      <c r="AC1105" s="5"/>
      <c r="AD1105" s="5"/>
      <c r="AE1105" s="5"/>
      <c r="AF1105" s="5"/>
      <c r="AG1105" s="5"/>
      <c r="AH1105" s="6"/>
      <c r="AI1105" s="6"/>
      <c r="AJ1105" s="7"/>
      <c r="AK1105" s="7"/>
      <c r="AL1105" s="7"/>
      <c r="AM1105" s="7"/>
      <c r="AN1105" s="7"/>
      <c r="AO1105" s="12"/>
      <c r="AP1105" s="12"/>
      <c r="AQ1105" s="12"/>
      <c r="AR1105" s="12"/>
      <c r="AS1105" s="12"/>
      <c r="AT1105" s="12"/>
      <c r="AU1105" s="12"/>
      <c r="AV1105" s="12"/>
      <c r="AW1105" s="12"/>
      <c r="AX1105" s="12"/>
      <c r="AY1105" s="12"/>
      <c r="AZ1105" s="8"/>
    </row>
    <row r="1106" spans="1:52" s="21" customFormat="1" ht="16.5" x14ac:dyDescent="0.25">
      <c r="A1106" s="159"/>
      <c r="B1106" s="159"/>
      <c r="C1106" s="159"/>
      <c r="D1106" s="159"/>
      <c r="E1106" s="159"/>
      <c r="F1106" s="159"/>
      <c r="G1106" s="218"/>
      <c r="H1106" s="159"/>
      <c r="I1106" s="159"/>
      <c r="J1106" s="159"/>
      <c r="K1106" s="218"/>
      <c r="L1106" s="159"/>
      <c r="M1106" s="159"/>
      <c r="N1106" s="159"/>
      <c r="O1106" s="2"/>
      <c r="P1106" s="3"/>
      <c r="Q1106" s="3"/>
      <c r="R1106" s="3"/>
      <c r="S1106" s="3"/>
      <c r="T1106" s="4"/>
      <c r="U1106" s="4"/>
      <c r="V1106" s="4"/>
      <c r="W1106" s="4"/>
      <c r="X1106" s="3"/>
      <c r="Y1106" s="4"/>
      <c r="Z1106" s="2"/>
      <c r="AA1106" s="3"/>
      <c r="AB1106" s="5"/>
      <c r="AC1106" s="5"/>
      <c r="AD1106" s="5"/>
      <c r="AE1106" s="5"/>
      <c r="AF1106" s="5"/>
      <c r="AG1106" s="5"/>
      <c r="AH1106" s="6"/>
      <c r="AI1106" s="6"/>
      <c r="AJ1106" s="7"/>
      <c r="AK1106" s="7"/>
      <c r="AL1106" s="7"/>
      <c r="AM1106" s="7"/>
      <c r="AN1106" s="7"/>
      <c r="AO1106" s="12"/>
      <c r="AP1106" s="12"/>
      <c r="AQ1106" s="12"/>
      <c r="AR1106" s="12"/>
      <c r="AS1106" s="12"/>
      <c r="AT1106" s="12"/>
      <c r="AU1106" s="12"/>
      <c r="AV1106" s="12"/>
      <c r="AW1106" s="12"/>
      <c r="AX1106" s="12"/>
      <c r="AY1106" s="12"/>
      <c r="AZ1106" s="8"/>
    </row>
    <row r="1107" spans="1:52" s="21" customFormat="1" ht="16.5" x14ac:dyDescent="0.25">
      <c r="A1107" s="159"/>
      <c r="B1107" s="159"/>
      <c r="C1107" s="159"/>
      <c r="D1107" s="159"/>
      <c r="E1107" s="159"/>
      <c r="F1107" s="159"/>
      <c r="G1107" s="218"/>
      <c r="H1107" s="159"/>
      <c r="I1107" s="159"/>
      <c r="J1107" s="159"/>
      <c r="K1107" s="218"/>
      <c r="L1107" s="159"/>
      <c r="M1107" s="159"/>
      <c r="N1107" s="159"/>
      <c r="O1107" s="2"/>
      <c r="P1107" s="3"/>
      <c r="Q1107" s="3"/>
      <c r="R1107" s="3"/>
      <c r="S1107" s="3"/>
      <c r="T1107" s="4"/>
      <c r="U1107" s="4"/>
      <c r="V1107" s="4"/>
      <c r="W1107" s="4"/>
      <c r="X1107" s="3"/>
      <c r="Y1107" s="4"/>
      <c r="Z1107" s="2"/>
      <c r="AA1107" s="3"/>
      <c r="AB1107" s="5"/>
      <c r="AC1107" s="5"/>
      <c r="AD1107" s="5"/>
      <c r="AE1107" s="5"/>
      <c r="AF1107" s="5"/>
      <c r="AG1107" s="5"/>
      <c r="AH1107" s="6"/>
      <c r="AI1107" s="6"/>
      <c r="AJ1107" s="7"/>
      <c r="AK1107" s="7"/>
      <c r="AL1107" s="7"/>
      <c r="AM1107" s="7"/>
      <c r="AN1107" s="7"/>
      <c r="AO1107" s="12"/>
      <c r="AP1107" s="12"/>
      <c r="AQ1107" s="12"/>
      <c r="AR1107" s="12"/>
      <c r="AS1107" s="12"/>
      <c r="AT1107" s="12"/>
      <c r="AU1107" s="12"/>
      <c r="AV1107" s="12"/>
      <c r="AW1107" s="12"/>
      <c r="AX1107" s="12"/>
      <c r="AY1107" s="12"/>
      <c r="AZ1107" s="8"/>
    </row>
    <row r="1108" spans="1:52" s="21" customFormat="1" ht="16.5" x14ac:dyDescent="0.25">
      <c r="A1108" s="159"/>
      <c r="B1108" s="159"/>
      <c r="C1108" s="159"/>
      <c r="D1108" s="159"/>
      <c r="E1108" s="159"/>
      <c r="F1108" s="159"/>
      <c r="G1108" s="218"/>
      <c r="H1108" s="159"/>
      <c r="I1108" s="159"/>
      <c r="J1108" s="159"/>
      <c r="K1108" s="218"/>
      <c r="L1108" s="159"/>
      <c r="M1108" s="159"/>
      <c r="N1108" s="159"/>
      <c r="O1108" s="2"/>
      <c r="P1108" s="3"/>
      <c r="Q1108" s="3"/>
      <c r="R1108" s="3"/>
      <c r="S1108" s="3"/>
      <c r="T1108" s="4"/>
      <c r="U1108" s="4"/>
      <c r="V1108" s="4"/>
      <c r="W1108" s="4"/>
      <c r="X1108" s="3"/>
      <c r="Y1108" s="4"/>
      <c r="Z1108" s="2"/>
      <c r="AA1108" s="3"/>
      <c r="AB1108" s="5"/>
      <c r="AC1108" s="5"/>
      <c r="AD1108" s="5"/>
      <c r="AE1108" s="5"/>
      <c r="AF1108" s="5"/>
      <c r="AG1108" s="5"/>
      <c r="AH1108" s="6"/>
      <c r="AI1108" s="6"/>
      <c r="AJ1108" s="7"/>
      <c r="AK1108" s="7"/>
      <c r="AL1108" s="7"/>
      <c r="AM1108" s="7"/>
      <c r="AN1108" s="7"/>
      <c r="AO1108" s="12"/>
      <c r="AP1108" s="12"/>
      <c r="AQ1108" s="12"/>
      <c r="AR1108" s="12"/>
      <c r="AS1108" s="12"/>
      <c r="AT1108" s="12"/>
      <c r="AU1108" s="12"/>
      <c r="AV1108" s="12"/>
      <c r="AW1108" s="12"/>
      <c r="AX1108" s="12"/>
      <c r="AY1108" s="12"/>
      <c r="AZ1108" s="8"/>
    </row>
    <row r="1109" spans="1:52" s="21" customFormat="1" ht="16.5" x14ac:dyDescent="0.25">
      <c r="A1109" s="159"/>
      <c r="B1109" s="159"/>
      <c r="C1109" s="159"/>
      <c r="D1109" s="159"/>
      <c r="E1109" s="159"/>
      <c r="F1109" s="159"/>
      <c r="G1109" s="218"/>
      <c r="H1109" s="159"/>
      <c r="I1109" s="159"/>
      <c r="J1109" s="159"/>
      <c r="K1109" s="218"/>
      <c r="L1109" s="159"/>
      <c r="M1109" s="159"/>
      <c r="N1109" s="159"/>
      <c r="O1109" s="2"/>
      <c r="P1109" s="3"/>
      <c r="Q1109" s="3"/>
      <c r="R1109" s="3"/>
      <c r="S1109" s="3"/>
      <c r="T1109" s="4"/>
      <c r="U1109" s="4"/>
      <c r="V1109" s="4"/>
      <c r="W1109" s="4"/>
      <c r="X1109" s="3"/>
      <c r="Y1109" s="4"/>
      <c r="Z1109" s="2"/>
      <c r="AA1109" s="3"/>
      <c r="AB1109" s="5"/>
      <c r="AC1109" s="5"/>
      <c r="AD1109" s="5"/>
      <c r="AE1109" s="5"/>
      <c r="AF1109" s="5"/>
      <c r="AG1109" s="5"/>
      <c r="AH1109" s="6"/>
      <c r="AI1109" s="6"/>
      <c r="AJ1109" s="7"/>
      <c r="AK1109" s="7"/>
      <c r="AL1109" s="7"/>
      <c r="AM1109" s="7"/>
      <c r="AN1109" s="7"/>
      <c r="AO1109" s="12"/>
      <c r="AP1109" s="12"/>
      <c r="AQ1109" s="12"/>
      <c r="AR1109" s="12"/>
      <c r="AS1109" s="12"/>
      <c r="AT1109" s="12"/>
      <c r="AU1109" s="12"/>
      <c r="AV1109" s="12"/>
      <c r="AW1109" s="12"/>
      <c r="AX1109" s="12"/>
      <c r="AY1109" s="12"/>
      <c r="AZ1109" s="8"/>
    </row>
    <row r="1110" spans="1:52" s="21" customFormat="1" ht="16.5" x14ac:dyDescent="0.25">
      <c r="A1110" s="159"/>
      <c r="B1110" s="159"/>
      <c r="C1110" s="159"/>
      <c r="D1110" s="159"/>
      <c r="E1110" s="159"/>
      <c r="F1110" s="159"/>
      <c r="G1110" s="218"/>
      <c r="H1110" s="159"/>
      <c r="I1110" s="159"/>
      <c r="J1110" s="159"/>
      <c r="K1110" s="218"/>
      <c r="L1110" s="159"/>
      <c r="M1110" s="159"/>
      <c r="N1110" s="159"/>
      <c r="O1110" s="2"/>
      <c r="P1110" s="3"/>
      <c r="Q1110" s="3"/>
      <c r="R1110" s="3"/>
      <c r="S1110" s="3"/>
      <c r="T1110" s="4"/>
      <c r="U1110" s="4"/>
      <c r="V1110" s="4"/>
      <c r="W1110" s="4"/>
      <c r="X1110" s="3"/>
      <c r="Y1110" s="4"/>
      <c r="Z1110" s="2"/>
      <c r="AA1110" s="3"/>
      <c r="AB1110" s="5"/>
      <c r="AC1110" s="5"/>
      <c r="AD1110" s="5"/>
      <c r="AE1110" s="5"/>
      <c r="AF1110" s="5"/>
      <c r="AG1110" s="5"/>
      <c r="AH1110" s="6"/>
      <c r="AI1110" s="6"/>
      <c r="AJ1110" s="7"/>
      <c r="AK1110" s="7"/>
      <c r="AL1110" s="7"/>
      <c r="AM1110" s="7"/>
      <c r="AN1110" s="7"/>
      <c r="AO1110" s="12"/>
      <c r="AP1110" s="12"/>
      <c r="AQ1110" s="12"/>
      <c r="AR1110" s="12"/>
      <c r="AS1110" s="12"/>
      <c r="AT1110" s="12"/>
      <c r="AU1110" s="12"/>
      <c r="AV1110" s="12"/>
      <c r="AW1110" s="12"/>
      <c r="AX1110" s="12"/>
      <c r="AY1110" s="12"/>
      <c r="AZ1110" s="8"/>
    </row>
    <row r="1111" spans="1:52" s="21" customFormat="1" ht="16.5" x14ac:dyDescent="0.25">
      <c r="A1111" s="159"/>
      <c r="B1111" s="159"/>
      <c r="C1111" s="159"/>
      <c r="D1111" s="159"/>
      <c r="E1111" s="159"/>
      <c r="F1111" s="159"/>
      <c r="G1111" s="218"/>
      <c r="H1111" s="159"/>
      <c r="I1111" s="159"/>
      <c r="J1111" s="159"/>
      <c r="K1111" s="218"/>
      <c r="L1111" s="159"/>
      <c r="M1111" s="159"/>
      <c r="N1111" s="159"/>
      <c r="O1111" s="2"/>
      <c r="P1111" s="3"/>
      <c r="Q1111" s="3"/>
      <c r="R1111" s="3"/>
      <c r="S1111" s="3"/>
      <c r="T1111" s="4"/>
      <c r="U1111" s="4"/>
      <c r="V1111" s="4"/>
      <c r="W1111" s="4"/>
      <c r="X1111" s="3"/>
      <c r="Y1111" s="4"/>
      <c r="Z1111" s="2"/>
      <c r="AA1111" s="3"/>
      <c r="AB1111" s="5"/>
      <c r="AC1111" s="5"/>
      <c r="AD1111" s="5"/>
      <c r="AE1111" s="5"/>
      <c r="AF1111" s="5"/>
      <c r="AG1111" s="5"/>
      <c r="AH1111" s="6"/>
      <c r="AI1111" s="6"/>
      <c r="AJ1111" s="7"/>
      <c r="AK1111" s="7"/>
      <c r="AL1111" s="7"/>
      <c r="AM1111" s="7"/>
      <c r="AN1111" s="7"/>
      <c r="AO1111" s="12"/>
      <c r="AP1111" s="12"/>
      <c r="AQ1111" s="12"/>
      <c r="AR1111" s="12"/>
      <c r="AS1111" s="12"/>
      <c r="AT1111" s="12"/>
      <c r="AU1111" s="12"/>
      <c r="AV1111" s="12"/>
      <c r="AW1111" s="12"/>
      <c r="AX1111" s="12"/>
      <c r="AY1111" s="12"/>
      <c r="AZ1111" s="8"/>
    </row>
    <row r="1112" spans="1:52" s="21" customFormat="1" ht="16.5" x14ac:dyDescent="0.25">
      <c r="A1112" s="159"/>
      <c r="B1112" s="159"/>
      <c r="C1112" s="159"/>
      <c r="D1112" s="159"/>
      <c r="E1112" s="159"/>
      <c r="F1112" s="159"/>
      <c r="G1112" s="218"/>
      <c r="H1112" s="159"/>
      <c r="I1112" s="159"/>
      <c r="J1112" s="159"/>
      <c r="K1112" s="218"/>
      <c r="L1112" s="159"/>
      <c r="M1112" s="159"/>
      <c r="N1112" s="159"/>
      <c r="O1112" s="2"/>
      <c r="P1112" s="3"/>
      <c r="Q1112" s="3"/>
      <c r="R1112" s="3"/>
      <c r="S1112" s="3"/>
      <c r="T1112" s="4"/>
      <c r="U1112" s="4"/>
      <c r="V1112" s="4"/>
      <c r="W1112" s="4"/>
      <c r="X1112" s="3"/>
      <c r="Y1112" s="4"/>
      <c r="Z1112" s="2"/>
      <c r="AA1112" s="3"/>
      <c r="AB1112" s="5"/>
      <c r="AC1112" s="5"/>
      <c r="AD1112" s="5"/>
      <c r="AE1112" s="5"/>
      <c r="AF1112" s="5"/>
      <c r="AG1112" s="5"/>
      <c r="AH1112" s="6"/>
      <c r="AI1112" s="6"/>
      <c r="AJ1112" s="7"/>
      <c r="AK1112" s="7"/>
      <c r="AL1112" s="7"/>
      <c r="AM1112" s="7"/>
      <c r="AN1112" s="7"/>
      <c r="AO1112" s="12"/>
      <c r="AP1112" s="12"/>
      <c r="AQ1112" s="12"/>
      <c r="AR1112" s="12"/>
      <c r="AS1112" s="12"/>
      <c r="AT1112" s="12"/>
      <c r="AU1112" s="12"/>
      <c r="AV1112" s="12"/>
      <c r="AW1112" s="12"/>
      <c r="AX1112" s="12"/>
      <c r="AY1112" s="12"/>
      <c r="AZ1112" s="8"/>
    </row>
    <row r="1113" spans="1:52" s="21" customFormat="1" ht="16.5" x14ac:dyDescent="0.25">
      <c r="A1113" s="159"/>
      <c r="B1113" s="159"/>
      <c r="C1113" s="159"/>
      <c r="D1113" s="159"/>
      <c r="E1113" s="159"/>
      <c r="F1113" s="159"/>
      <c r="G1113" s="218"/>
      <c r="H1113" s="159"/>
      <c r="I1113" s="159"/>
      <c r="J1113" s="159"/>
      <c r="K1113" s="218"/>
      <c r="L1113" s="159"/>
      <c r="M1113" s="159"/>
      <c r="N1113" s="159"/>
      <c r="O1113" s="2"/>
      <c r="P1113" s="3"/>
      <c r="Q1113" s="3"/>
      <c r="R1113" s="3"/>
      <c r="S1113" s="3"/>
      <c r="T1113" s="4"/>
      <c r="U1113" s="4"/>
      <c r="V1113" s="4"/>
      <c r="W1113" s="4"/>
      <c r="X1113" s="3"/>
      <c r="Y1113" s="4"/>
      <c r="Z1113" s="2"/>
      <c r="AA1113" s="3"/>
      <c r="AB1113" s="5"/>
      <c r="AC1113" s="5"/>
      <c r="AD1113" s="5"/>
      <c r="AE1113" s="5"/>
      <c r="AF1113" s="5"/>
      <c r="AG1113" s="5"/>
      <c r="AH1113" s="6"/>
      <c r="AI1113" s="6"/>
      <c r="AJ1113" s="7"/>
      <c r="AK1113" s="7"/>
      <c r="AL1113" s="7"/>
      <c r="AM1113" s="7"/>
      <c r="AN1113" s="7"/>
      <c r="AO1113" s="12"/>
      <c r="AP1113" s="12"/>
      <c r="AQ1113" s="12"/>
      <c r="AR1113" s="12"/>
      <c r="AS1113" s="12"/>
      <c r="AT1113" s="12"/>
      <c r="AU1113" s="12"/>
      <c r="AV1113" s="12"/>
      <c r="AW1113" s="12"/>
      <c r="AX1113" s="12"/>
      <c r="AY1113" s="12"/>
      <c r="AZ1113" s="8"/>
    </row>
    <row r="1114" spans="1:52" s="21" customFormat="1" ht="16.5" x14ac:dyDescent="0.25">
      <c r="A1114" s="159"/>
      <c r="B1114" s="159"/>
      <c r="C1114" s="159"/>
      <c r="D1114" s="159"/>
      <c r="E1114" s="159"/>
      <c r="F1114" s="159"/>
      <c r="G1114" s="218"/>
      <c r="H1114" s="159"/>
      <c r="I1114" s="159"/>
      <c r="J1114" s="159"/>
      <c r="K1114" s="218"/>
      <c r="L1114" s="159"/>
      <c r="M1114" s="159"/>
      <c r="N1114" s="159"/>
      <c r="O1114" s="2"/>
      <c r="P1114" s="3"/>
      <c r="Q1114" s="3"/>
      <c r="R1114" s="3"/>
      <c r="S1114" s="3"/>
      <c r="T1114" s="4"/>
      <c r="U1114" s="4"/>
      <c r="V1114" s="4"/>
      <c r="W1114" s="4"/>
      <c r="X1114" s="3"/>
      <c r="Y1114" s="4"/>
      <c r="Z1114" s="2"/>
      <c r="AA1114" s="3"/>
      <c r="AB1114" s="5"/>
      <c r="AC1114" s="5"/>
      <c r="AD1114" s="5"/>
      <c r="AE1114" s="5"/>
      <c r="AF1114" s="5"/>
      <c r="AG1114" s="5"/>
      <c r="AH1114" s="6"/>
      <c r="AI1114" s="6"/>
      <c r="AJ1114" s="7"/>
      <c r="AK1114" s="7"/>
      <c r="AL1114" s="7"/>
      <c r="AM1114" s="7"/>
      <c r="AN1114" s="7"/>
      <c r="AO1114" s="12"/>
      <c r="AP1114" s="12"/>
      <c r="AQ1114" s="12"/>
      <c r="AR1114" s="12"/>
      <c r="AS1114" s="12"/>
      <c r="AT1114" s="12"/>
      <c r="AU1114" s="12"/>
      <c r="AV1114" s="12"/>
      <c r="AW1114" s="12"/>
      <c r="AX1114" s="12"/>
      <c r="AY1114" s="12"/>
      <c r="AZ1114" s="8"/>
    </row>
    <row r="1115" spans="1:52" s="21" customFormat="1" ht="16.5" x14ac:dyDescent="0.25">
      <c r="A1115" s="159"/>
      <c r="B1115" s="159"/>
      <c r="C1115" s="159"/>
      <c r="D1115" s="159"/>
      <c r="E1115" s="159"/>
      <c r="F1115" s="159"/>
      <c r="G1115" s="218"/>
      <c r="H1115" s="159"/>
      <c r="I1115" s="159"/>
      <c r="J1115" s="159"/>
      <c r="K1115" s="218"/>
      <c r="L1115" s="159"/>
      <c r="M1115" s="159"/>
      <c r="N1115" s="159"/>
      <c r="O1115" s="2"/>
      <c r="P1115" s="3"/>
      <c r="Q1115" s="3"/>
      <c r="R1115" s="3"/>
      <c r="S1115" s="3"/>
      <c r="T1115" s="4"/>
      <c r="U1115" s="4"/>
      <c r="V1115" s="4"/>
      <c r="W1115" s="4"/>
      <c r="X1115" s="3"/>
      <c r="Y1115" s="4"/>
      <c r="Z1115" s="2"/>
      <c r="AA1115" s="3"/>
      <c r="AB1115" s="5"/>
      <c r="AC1115" s="5"/>
      <c r="AD1115" s="5"/>
      <c r="AE1115" s="5"/>
      <c r="AF1115" s="5"/>
      <c r="AG1115" s="5"/>
      <c r="AH1115" s="6"/>
      <c r="AI1115" s="6"/>
      <c r="AJ1115" s="7"/>
      <c r="AK1115" s="7"/>
      <c r="AL1115" s="7"/>
      <c r="AM1115" s="7"/>
      <c r="AN1115" s="7"/>
      <c r="AO1115" s="12"/>
      <c r="AP1115" s="12"/>
      <c r="AQ1115" s="12"/>
      <c r="AR1115" s="12"/>
      <c r="AS1115" s="12"/>
      <c r="AT1115" s="12"/>
      <c r="AU1115" s="12"/>
      <c r="AV1115" s="12"/>
      <c r="AW1115" s="12"/>
      <c r="AX1115" s="12"/>
      <c r="AY1115" s="12"/>
      <c r="AZ1115" s="8"/>
    </row>
    <row r="1116" spans="1:52" s="21" customFormat="1" ht="16.5" x14ac:dyDescent="0.25">
      <c r="A1116" s="159"/>
      <c r="B1116" s="159"/>
      <c r="C1116" s="159"/>
      <c r="D1116" s="159"/>
      <c r="E1116" s="159"/>
      <c r="F1116" s="159"/>
      <c r="G1116" s="218"/>
      <c r="H1116" s="159"/>
      <c r="I1116" s="159"/>
      <c r="J1116" s="159"/>
      <c r="K1116" s="218"/>
      <c r="L1116" s="159"/>
      <c r="M1116" s="159"/>
      <c r="N1116" s="159"/>
      <c r="O1116" s="2"/>
      <c r="P1116" s="3"/>
      <c r="Q1116" s="3"/>
      <c r="R1116" s="3"/>
      <c r="S1116" s="3"/>
      <c r="T1116" s="4"/>
      <c r="U1116" s="4"/>
      <c r="V1116" s="4"/>
      <c r="W1116" s="4"/>
      <c r="X1116" s="3"/>
      <c r="Y1116" s="4"/>
      <c r="Z1116" s="2"/>
      <c r="AA1116" s="3"/>
      <c r="AB1116" s="5"/>
      <c r="AC1116" s="5"/>
      <c r="AD1116" s="5"/>
      <c r="AE1116" s="5"/>
      <c r="AF1116" s="5"/>
      <c r="AG1116" s="5"/>
      <c r="AH1116" s="6"/>
      <c r="AI1116" s="6"/>
      <c r="AJ1116" s="7"/>
      <c r="AK1116" s="7"/>
      <c r="AL1116" s="7"/>
      <c r="AM1116" s="7"/>
      <c r="AN1116" s="7"/>
      <c r="AO1116" s="12"/>
      <c r="AP1116" s="12"/>
      <c r="AQ1116" s="12"/>
      <c r="AR1116" s="12"/>
      <c r="AS1116" s="12"/>
      <c r="AT1116" s="12"/>
      <c r="AU1116" s="12"/>
      <c r="AV1116" s="12"/>
      <c r="AW1116" s="12"/>
      <c r="AX1116" s="12"/>
      <c r="AY1116" s="12"/>
      <c r="AZ1116" s="8"/>
    </row>
    <row r="1117" spans="1:52" s="21" customFormat="1" ht="16.5" x14ac:dyDescent="0.25">
      <c r="A1117" s="159"/>
      <c r="B1117" s="159"/>
      <c r="C1117" s="159"/>
      <c r="D1117" s="159"/>
      <c r="E1117" s="159"/>
      <c r="F1117" s="159"/>
      <c r="G1117" s="218"/>
      <c r="H1117" s="159"/>
      <c r="I1117" s="159"/>
      <c r="J1117" s="159"/>
      <c r="K1117" s="218"/>
      <c r="L1117" s="159"/>
      <c r="M1117" s="159"/>
      <c r="N1117" s="159"/>
      <c r="O1117" s="2"/>
      <c r="P1117" s="3"/>
      <c r="Q1117" s="3"/>
      <c r="R1117" s="3"/>
      <c r="S1117" s="3"/>
      <c r="T1117" s="4"/>
      <c r="U1117" s="4"/>
      <c r="V1117" s="4"/>
      <c r="W1117" s="4"/>
      <c r="X1117" s="3"/>
      <c r="Y1117" s="4"/>
      <c r="Z1117" s="2"/>
      <c r="AA1117" s="3"/>
      <c r="AB1117" s="5"/>
      <c r="AC1117" s="5"/>
      <c r="AD1117" s="5"/>
      <c r="AE1117" s="5"/>
      <c r="AF1117" s="5"/>
      <c r="AG1117" s="5"/>
      <c r="AH1117" s="6"/>
      <c r="AI1117" s="6"/>
      <c r="AJ1117" s="7"/>
      <c r="AK1117" s="7"/>
      <c r="AL1117" s="7"/>
      <c r="AM1117" s="7"/>
      <c r="AN1117" s="7"/>
      <c r="AO1117" s="12"/>
      <c r="AP1117" s="12"/>
      <c r="AQ1117" s="12"/>
      <c r="AR1117" s="12"/>
      <c r="AS1117" s="12"/>
      <c r="AT1117" s="12"/>
      <c r="AU1117" s="12"/>
      <c r="AV1117" s="12"/>
      <c r="AW1117" s="12"/>
      <c r="AX1117" s="12"/>
      <c r="AY1117" s="12"/>
      <c r="AZ1117" s="8"/>
    </row>
    <row r="1118" spans="1:52" s="21" customFormat="1" ht="16.5" x14ac:dyDescent="0.25">
      <c r="A1118" s="159"/>
      <c r="B1118" s="159"/>
      <c r="C1118" s="159"/>
      <c r="D1118" s="159"/>
      <c r="E1118" s="159"/>
      <c r="F1118" s="159"/>
      <c r="G1118" s="218"/>
      <c r="H1118" s="159"/>
      <c r="I1118" s="159"/>
      <c r="J1118" s="159"/>
      <c r="K1118" s="218"/>
      <c r="L1118" s="159"/>
      <c r="M1118" s="159"/>
      <c r="N1118" s="159"/>
      <c r="O1118" s="2"/>
      <c r="P1118" s="3"/>
      <c r="Q1118" s="3"/>
      <c r="R1118" s="3"/>
      <c r="S1118" s="3"/>
      <c r="T1118" s="4"/>
      <c r="U1118" s="4"/>
      <c r="V1118" s="4"/>
      <c r="W1118" s="4"/>
      <c r="X1118" s="3"/>
      <c r="Y1118" s="4"/>
      <c r="Z1118" s="2"/>
      <c r="AA1118" s="3"/>
      <c r="AB1118" s="5"/>
      <c r="AC1118" s="5"/>
      <c r="AD1118" s="5"/>
      <c r="AE1118" s="5"/>
      <c r="AF1118" s="5"/>
      <c r="AG1118" s="5"/>
      <c r="AH1118" s="6"/>
      <c r="AI1118" s="6"/>
      <c r="AJ1118" s="7"/>
      <c r="AK1118" s="7"/>
      <c r="AL1118" s="7"/>
      <c r="AM1118" s="7"/>
      <c r="AN1118" s="7"/>
      <c r="AO1118" s="12"/>
      <c r="AP1118" s="12"/>
      <c r="AQ1118" s="12"/>
      <c r="AR1118" s="12"/>
      <c r="AS1118" s="12"/>
      <c r="AT1118" s="12"/>
      <c r="AU1118" s="12"/>
      <c r="AV1118" s="12"/>
      <c r="AW1118" s="12"/>
      <c r="AX1118" s="12"/>
      <c r="AY1118" s="12"/>
      <c r="AZ1118" s="8"/>
    </row>
    <row r="1119" spans="1:52" s="21" customFormat="1" ht="16.5" x14ac:dyDescent="0.25">
      <c r="A1119" s="159"/>
      <c r="B1119" s="159"/>
      <c r="C1119" s="159"/>
      <c r="D1119" s="159"/>
      <c r="E1119" s="159"/>
      <c r="F1119" s="159"/>
      <c r="G1119" s="218"/>
      <c r="H1119" s="159"/>
      <c r="I1119" s="159"/>
      <c r="J1119" s="159"/>
      <c r="K1119" s="218"/>
      <c r="L1119" s="159"/>
      <c r="M1119" s="159"/>
      <c r="N1119" s="159"/>
      <c r="O1119" s="2"/>
      <c r="P1119" s="3"/>
      <c r="Q1119" s="3"/>
      <c r="R1119" s="3"/>
      <c r="S1119" s="3"/>
      <c r="T1119" s="4"/>
      <c r="U1119" s="4"/>
      <c r="V1119" s="4"/>
      <c r="W1119" s="4"/>
      <c r="X1119" s="3"/>
      <c r="Y1119" s="4"/>
      <c r="Z1119" s="2"/>
      <c r="AA1119" s="3"/>
      <c r="AB1119" s="5"/>
      <c r="AC1119" s="5"/>
      <c r="AD1119" s="5"/>
      <c r="AE1119" s="5"/>
      <c r="AF1119" s="5"/>
      <c r="AG1119" s="5"/>
      <c r="AH1119" s="6"/>
      <c r="AI1119" s="6"/>
      <c r="AJ1119" s="7"/>
      <c r="AK1119" s="7"/>
      <c r="AL1119" s="7"/>
      <c r="AM1119" s="7"/>
      <c r="AN1119" s="7"/>
      <c r="AO1119" s="12"/>
      <c r="AP1119" s="12"/>
      <c r="AQ1119" s="12"/>
      <c r="AR1119" s="12"/>
      <c r="AS1119" s="12"/>
      <c r="AT1119" s="12"/>
      <c r="AU1119" s="12"/>
      <c r="AV1119" s="12"/>
      <c r="AW1119" s="12"/>
      <c r="AX1119" s="12"/>
      <c r="AY1119" s="12"/>
      <c r="AZ1119" s="8"/>
    </row>
    <row r="1120" spans="1:52" s="21" customFormat="1" ht="16.5" x14ac:dyDescent="0.25">
      <c r="A1120" s="159"/>
      <c r="B1120" s="159"/>
      <c r="C1120" s="159"/>
      <c r="D1120" s="159"/>
      <c r="E1120" s="159"/>
      <c r="F1120" s="159"/>
      <c r="G1120" s="218"/>
      <c r="H1120" s="159"/>
      <c r="I1120" s="159"/>
      <c r="J1120" s="159"/>
      <c r="K1120" s="218"/>
      <c r="L1120" s="159"/>
      <c r="M1120" s="159"/>
      <c r="N1120" s="159"/>
      <c r="O1120" s="2"/>
      <c r="P1120" s="3"/>
      <c r="Q1120" s="3"/>
      <c r="R1120" s="3"/>
      <c r="S1120" s="3"/>
      <c r="T1120" s="4"/>
      <c r="U1120" s="4"/>
      <c r="V1120" s="4"/>
      <c r="W1120" s="4"/>
      <c r="X1120" s="3"/>
      <c r="Y1120" s="4"/>
      <c r="Z1120" s="2"/>
      <c r="AA1120" s="3"/>
      <c r="AB1120" s="5"/>
      <c r="AC1120" s="5"/>
      <c r="AD1120" s="5"/>
      <c r="AE1120" s="5"/>
      <c r="AF1120" s="5"/>
      <c r="AG1120" s="5"/>
      <c r="AH1120" s="6"/>
      <c r="AI1120" s="6"/>
      <c r="AJ1120" s="7"/>
      <c r="AK1120" s="7"/>
      <c r="AL1120" s="7"/>
      <c r="AM1120" s="7"/>
      <c r="AN1120" s="7"/>
      <c r="AO1120" s="12"/>
      <c r="AP1120" s="12"/>
      <c r="AQ1120" s="12"/>
      <c r="AR1120" s="12"/>
      <c r="AS1120" s="12"/>
      <c r="AT1120" s="12"/>
      <c r="AU1120" s="12"/>
      <c r="AV1120" s="12"/>
      <c r="AW1120" s="12"/>
      <c r="AX1120" s="12"/>
      <c r="AY1120" s="12"/>
      <c r="AZ1120" s="8"/>
    </row>
    <row r="1121" spans="1:52" s="21" customFormat="1" ht="16.5" x14ac:dyDescent="0.25">
      <c r="A1121" s="159"/>
      <c r="B1121" s="159"/>
      <c r="C1121" s="159"/>
      <c r="D1121" s="159"/>
      <c r="E1121" s="159"/>
      <c r="F1121" s="159"/>
      <c r="G1121" s="218"/>
      <c r="H1121" s="159"/>
      <c r="I1121" s="159"/>
      <c r="J1121" s="159"/>
      <c r="K1121" s="218"/>
      <c r="L1121" s="159"/>
      <c r="M1121" s="159"/>
      <c r="N1121" s="159"/>
      <c r="O1121" s="2"/>
      <c r="P1121" s="3"/>
      <c r="Q1121" s="3"/>
      <c r="R1121" s="3"/>
      <c r="S1121" s="3"/>
      <c r="T1121" s="4"/>
      <c r="U1121" s="4"/>
      <c r="V1121" s="4"/>
      <c r="W1121" s="4"/>
      <c r="X1121" s="3"/>
      <c r="Y1121" s="4"/>
      <c r="Z1121" s="2"/>
      <c r="AA1121" s="3"/>
      <c r="AB1121" s="5"/>
      <c r="AC1121" s="5"/>
      <c r="AD1121" s="5"/>
      <c r="AE1121" s="5"/>
      <c r="AF1121" s="5"/>
      <c r="AG1121" s="5"/>
      <c r="AH1121" s="6"/>
      <c r="AI1121" s="6"/>
      <c r="AJ1121" s="7"/>
      <c r="AK1121" s="7"/>
      <c r="AL1121" s="7"/>
      <c r="AM1121" s="7"/>
      <c r="AN1121" s="7"/>
      <c r="AO1121" s="12"/>
      <c r="AP1121" s="12"/>
      <c r="AQ1121" s="12"/>
      <c r="AR1121" s="12"/>
      <c r="AS1121" s="12"/>
      <c r="AT1121" s="12"/>
      <c r="AU1121" s="12"/>
      <c r="AV1121" s="12"/>
      <c r="AW1121" s="12"/>
      <c r="AX1121" s="12"/>
      <c r="AY1121" s="12"/>
      <c r="AZ1121" s="8"/>
    </row>
    <row r="1122" spans="1:52" s="21" customFormat="1" ht="16.5" x14ac:dyDescent="0.25">
      <c r="A1122" s="159"/>
      <c r="B1122" s="159"/>
      <c r="C1122" s="159"/>
      <c r="D1122" s="159"/>
      <c r="E1122" s="159"/>
      <c r="F1122" s="159"/>
      <c r="G1122" s="218"/>
      <c r="H1122" s="159"/>
      <c r="I1122" s="159"/>
      <c r="J1122" s="159"/>
      <c r="K1122" s="218"/>
      <c r="L1122" s="159"/>
      <c r="M1122" s="159"/>
      <c r="N1122" s="159"/>
      <c r="O1122" s="2"/>
      <c r="P1122" s="3"/>
      <c r="Q1122" s="3"/>
      <c r="R1122" s="3"/>
      <c r="S1122" s="3"/>
      <c r="T1122" s="4"/>
      <c r="U1122" s="4"/>
      <c r="V1122" s="4"/>
      <c r="W1122" s="4"/>
      <c r="X1122" s="3"/>
      <c r="Y1122" s="4"/>
      <c r="Z1122" s="2"/>
      <c r="AA1122" s="3"/>
      <c r="AB1122" s="5"/>
      <c r="AC1122" s="5"/>
      <c r="AD1122" s="5"/>
      <c r="AE1122" s="5"/>
      <c r="AF1122" s="5"/>
      <c r="AG1122" s="5"/>
      <c r="AH1122" s="6"/>
      <c r="AI1122" s="6"/>
      <c r="AJ1122" s="7"/>
      <c r="AK1122" s="7"/>
      <c r="AL1122" s="7"/>
      <c r="AM1122" s="7"/>
      <c r="AN1122" s="7"/>
      <c r="AO1122" s="12"/>
      <c r="AP1122" s="12"/>
      <c r="AQ1122" s="12"/>
      <c r="AR1122" s="12"/>
      <c r="AS1122" s="12"/>
      <c r="AT1122" s="12"/>
      <c r="AU1122" s="12"/>
      <c r="AV1122" s="12"/>
      <c r="AW1122" s="12"/>
      <c r="AX1122" s="12"/>
      <c r="AY1122" s="12"/>
      <c r="AZ1122" s="8"/>
    </row>
    <row r="1123" spans="1:52" s="21" customFormat="1" ht="16.5" x14ac:dyDescent="0.25">
      <c r="A1123" s="159"/>
      <c r="B1123" s="159"/>
      <c r="C1123" s="159"/>
      <c r="D1123" s="159"/>
      <c r="E1123" s="159"/>
      <c r="F1123" s="159"/>
      <c r="G1123" s="218"/>
      <c r="H1123" s="159"/>
      <c r="I1123" s="159"/>
      <c r="J1123" s="159"/>
      <c r="K1123" s="218"/>
      <c r="L1123" s="159"/>
      <c r="M1123" s="159"/>
      <c r="N1123" s="159"/>
      <c r="O1123" s="2"/>
      <c r="P1123" s="3"/>
      <c r="Q1123" s="3"/>
      <c r="R1123" s="3"/>
      <c r="S1123" s="3"/>
      <c r="T1123" s="4"/>
      <c r="U1123" s="4"/>
      <c r="V1123" s="4"/>
      <c r="W1123" s="4"/>
      <c r="X1123" s="3"/>
      <c r="Y1123" s="4"/>
      <c r="Z1123" s="2"/>
      <c r="AA1123" s="3"/>
      <c r="AB1123" s="5"/>
      <c r="AC1123" s="5"/>
      <c r="AD1123" s="5"/>
      <c r="AE1123" s="5"/>
      <c r="AF1123" s="5"/>
      <c r="AG1123" s="5"/>
      <c r="AH1123" s="6"/>
      <c r="AI1123" s="6"/>
      <c r="AJ1123" s="7"/>
      <c r="AK1123" s="7"/>
      <c r="AL1123" s="7"/>
      <c r="AM1123" s="7"/>
      <c r="AN1123" s="7"/>
      <c r="AO1123" s="12"/>
      <c r="AP1123" s="12"/>
      <c r="AQ1123" s="12"/>
      <c r="AR1123" s="12"/>
      <c r="AS1123" s="12"/>
      <c r="AT1123" s="12"/>
      <c r="AU1123" s="12"/>
      <c r="AV1123" s="12"/>
      <c r="AW1123" s="12"/>
      <c r="AX1123" s="12"/>
      <c r="AY1123" s="12"/>
      <c r="AZ1123" s="8"/>
    </row>
    <row r="1124" spans="1:52" s="21" customFormat="1" ht="16.5" x14ac:dyDescent="0.25">
      <c r="A1124" s="159"/>
      <c r="B1124" s="159"/>
      <c r="C1124" s="159"/>
      <c r="D1124" s="159"/>
      <c r="E1124" s="159"/>
      <c r="F1124" s="159"/>
      <c r="G1124" s="218"/>
      <c r="H1124" s="159"/>
      <c r="I1124" s="159"/>
      <c r="J1124" s="159"/>
      <c r="K1124" s="218"/>
      <c r="L1124" s="159"/>
      <c r="M1124" s="159"/>
      <c r="N1124" s="159"/>
      <c r="O1124" s="2"/>
      <c r="P1124" s="3"/>
      <c r="Q1124" s="3"/>
      <c r="R1124" s="3"/>
      <c r="S1124" s="3"/>
      <c r="T1124" s="4"/>
      <c r="U1124" s="4"/>
      <c r="V1124" s="4"/>
      <c r="W1124" s="4"/>
      <c r="X1124" s="3"/>
      <c r="Y1124" s="4"/>
      <c r="Z1124" s="2"/>
      <c r="AA1124" s="3"/>
      <c r="AB1124" s="5"/>
      <c r="AC1124" s="5"/>
      <c r="AD1124" s="5"/>
      <c r="AE1124" s="5"/>
      <c r="AF1124" s="5"/>
      <c r="AG1124" s="5"/>
      <c r="AH1124" s="6"/>
      <c r="AI1124" s="6"/>
      <c r="AJ1124" s="7"/>
      <c r="AK1124" s="7"/>
      <c r="AL1124" s="7"/>
      <c r="AM1124" s="7"/>
      <c r="AN1124" s="7"/>
      <c r="AO1124" s="12"/>
      <c r="AP1124" s="12"/>
      <c r="AQ1124" s="12"/>
      <c r="AR1124" s="12"/>
      <c r="AS1124" s="12"/>
      <c r="AT1124" s="12"/>
      <c r="AU1124" s="12"/>
      <c r="AV1124" s="12"/>
      <c r="AW1124" s="12"/>
      <c r="AX1124" s="12"/>
      <c r="AY1124" s="12"/>
      <c r="AZ1124" s="8"/>
    </row>
    <row r="1125" spans="1:52" s="21" customFormat="1" ht="16.5" x14ac:dyDescent="0.25">
      <c r="A1125" s="159"/>
      <c r="B1125" s="159"/>
      <c r="C1125" s="159"/>
      <c r="D1125" s="159"/>
      <c r="E1125" s="159"/>
      <c r="F1125" s="159"/>
      <c r="G1125" s="218"/>
      <c r="H1125" s="159"/>
      <c r="I1125" s="159"/>
      <c r="J1125" s="159"/>
      <c r="K1125" s="218"/>
      <c r="L1125" s="159"/>
      <c r="M1125" s="159"/>
      <c r="N1125" s="159"/>
      <c r="O1125" s="2"/>
      <c r="P1125" s="3"/>
      <c r="Q1125" s="3"/>
      <c r="R1125" s="3"/>
      <c r="S1125" s="3"/>
      <c r="T1125" s="4"/>
      <c r="U1125" s="4"/>
      <c r="V1125" s="4"/>
      <c r="W1125" s="4"/>
      <c r="X1125" s="3"/>
      <c r="Y1125" s="4"/>
      <c r="Z1125" s="2"/>
      <c r="AA1125" s="3"/>
      <c r="AB1125" s="5"/>
      <c r="AC1125" s="5"/>
      <c r="AD1125" s="5"/>
      <c r="AE1125" s="5"/>
      <c r="AF1125" s="5"/>
      <c r="AG1125" s="5"/>
      <c r="AH1125" s="6"/>
      <c r="AI1125" s="6"/>
      <c r="AJ1125" s="7"/>
      <c r="AK1125" s="7"/>
      <c r="AL1125" s="7"/>
      <c r="AM1125" s="7"/>
      <c r="AN1125" s="7"/>
      <c r="AO1125" s="12"/>
      <c r="AP1125" s="12"/>
      <c r="AQ1125" s="12"/>
      <c r="AR1125" s="12"/>
      <c r="AS1125" s="12"/>
      <c r="AT1125" s="12"/>
      <c r="AU1125" s="12"/>
      <c r="AV1125" s="12"/>
      <c r="AW1125" s="12"/>
      <c r="AX1125" s="12"/>
      <c r="AY1125" s="12"/>
      <c r="AZ1125" s="8"/>
    </row>
    <row r="1126" spans="1:52" s="21" customFormat="1" ht="16.5" x14ac:dyDescent="0.25">
      <c r="A1126" s="159"/>
      <c r="B1126" s="159"/>
      <c r="C1126" s="159"/>
      <c r="D1126" s="159"/>
      <c r="E1126" s="159"/>
      <c r="F1126" s="159"/>
      <c r="G1126" s="218"/>
      <c r="H1126" s="159"/>
      <c r="I1126" s="159"/>
      <c r="J1126" s="159"/>
      <c r="K1126" s="218"/>
      <c r="L1126" s="159"/>
      <c r="M1126" s="159"/>
      <c r="N1126" s="159"/>
      <c r="O1126" s="2"/>
      <c r="P1126" s="3"/>
      <c r="Q1126" s="3"/>
      <c r="R1126" s="3"/>
      <c r="S1126" s="3"/>
      <c r="T1126" s="4"/>
      <c r="U1126" s="4"/>
      <c r="V1126" s="4"/>
      <c r="W1126" s="4"/>
      <c r="X1126" s="3"/>
      <c r="Y1126" s="4"/>
      <c r="Z1126" s="2"/>
      <c r="AA1126" s="3"/>
      <c r="AB1126" s="5"/>
      <c r="AC1126" s="5"/>
      <c r="AD1126" s="5"/>
      <c r="AE1126" s="5"/>
      <c r="AF1126" s="5"/>
      <c r="AG1126" s="5"/>
      <c r="AH1126" s="6"/>
      <c r="AI1126" s="6"/>
      <c r="AJ1126" s="7"/>
      <c r="AK1126" s="7"/>
      <c r="AL1126" s="7"/>
      <c r="AM1126" s="7"/>
      <c r="AN1126" s="7"/>
      <c r="AO1126" s="12"/>
      <c r="AP1126" s="12"/>
      <c r="AQ1126" s="12"/>
      <c r="AR1126" s="12"/>
      <c r="AS1126" s="12"/>
      <c r="AT1126" s="12"/>
      <c r="AU1126" s="12"/>
      <c r="AV1126" s="12"/>
      <c r="AW1126" s="12"/>
      <c r="AX1126" s="12"/>
      <c r="AY1126" s="12"/>
      <c r="AZ1126" s="8"/>
    </row>
    <row r="1127" spans="1:52" s="21" customFormat="1" ht="16.5" x14ac:dyDescent="0.25">
      <c r="A1127" s="159"/>
      <c r="B1127" s="159"/>
      <c r="C1127" s="159"/>
      <c r="D1127" s="159"/>
      <c r="E1127" s="159"/>
      <c r="F1127" s="159"/>
      <c r="G1127" s="218"/>
      <c r="H1127" s="159"/>
      <c r="I1127" s="159"/>
      <c r="J1127" s="159"/>
      <c r="K1127" s="218"/>
      <c r="L1127" s="159"/>
      <c r="M1127" s="159"/>
      <c r="N1127" s="159"/>
      <c r="O1127" s="2"/>
      <c r="P1127" s="3"/>
      <c r="Q1127" s="3"/>
      <c r="R1127" s="3"/>
      <c r="S1127" s="3"/>
      <c r="T1127" s="4"/>
      <c r="U1127" s="4"/>
      <c r="V1127" s="4"/>
      <c r="W1127" s="4"/>
      <c r="X1127" s="3"/>
      <c r="Y1127" s="4"/>
      <c r="Z1127" s="2"/>
      <c r="AA1127" s="3"/>
      <c r="AB1127" s="5"/>
      <c r="AC1127" s="5"/>
      <c r="AD1127" s="5"/>
      <c r="AE1127" s="5"/>
      <c r="AF1127" s="5"/>
      <c r="AG1127" s="5"/>
      <c r="AH1127" s="6"/>
      <c r="AI1127" s="6"/>
      <c r="AJ1127" s="7"/>
      <c r="AK1127" s="7"/>
      <c r="AL1127" s="7"/>
      <c r="AM1127" s="7"/>
      <c r="AN1127" s="7"/>
      <c r="AO1127" s="12"/>
      <c r="AP1127" s="12"/>
      <c r="AQ1127" s="12"/>
      <c r="AR1127" s="12"/>
      <c r="AS1127" s="12"/>
      <c r="AT1127" s="12"/>
      <c r="AU1127" s="12"/>
      <c r="AV1127" s="12"/>
      <c r="AW1127" s="12"/>
      <c r="AX1127" s="12"/>
      <c r="AY1127" s="12"/>
      <c r="AZ1127" s="8"/>
    </row>
    <row r="1128" spans="1:52" s="21" customFormat="1" ht="16.5" x14ac:dyDescent="0.25">
      <c r="A1128" s="159"/>
      <c r="B1128" s="159"/>
      <c r="C1128" s="159"/>
      <c r="D1128" s="159"/>
      <c r="E1128" s="159"/>
      <c r="F1128" s="159"/>
      <c r="G1128" s="218"/>
      <c r="H1128" s="159"/>
      <c r="I1128" s="159"/>
      <c r="J1128" s="159"/>
      <c r="K1128" s="218"/>
      <c r="L1128" s="159"/>
      <c r="M1128" s="159"/>
      <c r="N1128" s="159"/>
      <c r="O1128" s="2"/>
      <c r="P1128" s="3"/>
      <c r="Q1128" s="3"/>
      <c r="R1128" s="3"/>
      <c r="S1128" s="3"/>
      <c r="T1128" s="4"/>
      <c r="U1128" s="4"/>
      <c r="V1128" s="4"/>
      <c r="W1128" s="4"/>
      <c r="X1128" s="3"/>
      <c r="Y1128" s="4"/>
      <c r="Z1128" s="2"/>
      <c r="AA1128" s="3"/>
      <c r="AB1128" s="5"/>
      <c r="AC1128" s="5"/>
      <c r="AD1128" s="5"/>
      <c r="AE1128" s="5"/>
      <c r="AF1128" s="5"/>
      <c r="AG1128" s="5"/>
      <c r="AH1128" s="6"/>
      <c r="AI1128" s="6"/>
      <c r="AJ1128" s="7"/>
      <c r="AK1128" s="7"/>
      <c r="AL1128" s="7"/>
      <c r="AM1128" s="7"/>
      <c r="AN1128" s="7"/>
      <c r="AO1128" s="12"/>
      <c r="AP1128" s="12"/>
      <c r="AQ1128" s="12"/>
      <c r="AR1128" s="12"/>
      <c r="AS1128" s="12"/>
      <c r="AT1128" s="12"/>
      <c r="AU1128" s="12"/>
      <c r="AV1128" s="12"/>
      <c r="AW1128" s="12"/>
      <c r="AX1128" s="12"/>
      <c r="AY1128" s="12"/>
      <c r="AZ1128" s="8"/>
    </row>
    <row r="1129" spans="1:52" s="21" customFormat="1" ht="16.5" x14ac:dyDescent="0.25">
      <c r="A1129" s="159"/>
      <c r="B1129" s="159"/>
      <c r="C1129" s="159"/>
      <c r="D1129" s="159"/>
      <c r="E1129" s="159"/>
      <c r="F1129" s="159"/>
      <c r="G1129" s="218"/>
      <c r="H1129" s="159"/>
      <c r="I1129" s="159"/>
      <c r="J1129" s="159"/>
      <c r="K1129" s="218"/>
      <c r="L1129" s="159"/>
      <c r="M1129" s="159"/>
      <c r="N1129" s="159"/>
      <c r="O1129" s="2"/>
      <c r="P1129" s="3"/>
      <c r="Q1129" s="3"/>
      <c r="R1129" s="3"/>
      <c r="S1129" s="3"/>
      <c r="T1129" s="4"/>
      <c r="U1129" s="4"/>
      <c r="V1129" s="4"/>
      <c r="W1129" s="4"/>
      <c r="X1129" s="3"/>
      <c r="Y1129" s="4"/>
      <c r="Z1129" s="2"/>
      <c r="AA1129" s="3"/>
      <c r="AB1129" s="5"/>
      <c r="AC1129" s="5"/>
      <c r="AD1129" s="5"/>
      <c r="AE1129" s="5"/>
      <c r="AF1129" s="5"/>
      <c r="AG1129" s="5"/>
      <c r="AH1129" s="6"/>
      <c r="AI1129" s="6"/>
      <c r="AJ1129" s="7"/>
      <c r="AK1129" s="7"/>
      <c r="AL1129" s="7"/>
      <c r="AM1129" s="7"/>
      <c r="AN1129" s="7"/>
      <c r="AO1129" s="12"/>
      <c r="AP1129" s="12"/>
      <c r="AQ1129" s="12"/>
      <c r="AR1129" s="12"/>
      <c r="AS1129" s="12"/>
      <c r="AT1129" s="12"/>
      <c r="AU1129" s="12"/>
      <c r="AV1129" s="12"/>
      <c r="AW1129" s="12"/>
      <c r="AX1129" s="12"/>
      <c r="AY1129" s="12"/>
      <c r="AZ1129" s="8"/>
    </row>
    <row r="1130" spans="1:52" s="21" customFormat="1" ht="16.5" x14ac:dyDescent="0.25">
      <c r="A1130" s="159"/>
      <c r="B1130" s="159"/>
      <c r="C1130" s="159"/>
      <c r="D1130" s="159"/>
      <c r="E1130" s="159"/>
      <c r="F1130" s="159"/>
      <c r="G1130" s="218"/>
      <c r="H1130" s="159"/>
      <c r="I1130" s="159"/>
      <c r="J1130" s="159"/>
      <c r="K1130" s="218"/>
      <c r="L1130" s="159"/>
      <c r="M1130" s="159"/>
      <c r="N1130" s="159"/>
      <c r="O1130" s="2"/>
      <c r="P1130" s="3"/>
      <c r="Q1130" s="3"/>
      <c r="R1130" s="3"/>
      <c r="S1130" s="3"/>
      <c r="T1130" s="4"/>
      <c r="U1130" s="4"/>
      <c r="V1130" s="4"/>
      <c r="W1130" s="4"/>
      <c r="X1130" s="3"/>
      <c r="Y1130" s="4"/>
      <c r="Z1130" s="2"/>
      <c r="AA1130" s="3"/>
      <c r="AB1130" s="5"/>
      <c r="AC1130" s="5"/>
      <c r="AD1130" s="5"/>
      <c r="AE1130" s="5"/>
      <c r="AF1130" s="5"/>
      <c r="AG1130" s="5"/>
      <c r="AH1130" s="6"/>
      <c r="AI1130" s="6"/>
      <c r="AJ1130" s="7"/>
      <c r="AK1130" s="7"/>
      <c r="AL1130" s="7"/>
      <c r="AM1130" s="7"/>
      <c r="AN1130" s="7"/>
      <c r="AO1130" s="12"/>
      <c r="AP1130" s="12"/>
      <c r="AQ1130" s="12"/>
      <c r="AR1130" s="12"/>
      <c r="AS1130" s="12"/>
      <c r="AT1130" s="12"/>
      <c r="AU1130" s="12"/>
      <c r="AV1130" s="12"/>
      <c r="AW1130" s="12"/>
      <c r="AX1130" s="12"/>
      <c r="AY1130" s="12"/>
      <c r="AZ1130" s="8"/>
    </row>
    <row r="1131" spans="1:52" s="21" customFormat="1" ht="16.5" x14ac:dyDescent="0.25">
      <c r="A1131" s="159"/>
      <c r="B1131" s="159"/>
      <c r="C1131" s="159"/>
      <c r="D1131" s="159"/>
      <c r="E1131" s="159"/>
      <c r="F1131" s="159"/>
      <c r="G1131" s="218"/>
      <c r="H1131" s="159"/>
      <c r="I1131" s="159"/>
      <c r="J1131" s="159"/>
      <c r="K1131" s="218"/>
      <c r="L1131" s="159"/>
      <c r="M1131" s="159"/>
      <c r="N1131" s="159"/>
      <c r="O1131" s="2"/>
      <c r="P1131" s="3"/>
      <c r="Q1131" s="3"/>
      <c r="R1131" s="3"/>
      <c r="S1131" s="3"/>
      <c r="T1131" s="4"/>
      <c r="U1131" s="4"/>
      <c r="V1131" s="4"/>
      <c r="W1131" s="4"/>
      <c r="X1131" s="3"/>
      <c r="Y1131" s="4"/>
      <c r="Z1131" s="2"/>
      <c r="AA1131" s="3"/>
      <c r="AB1131" s="5"/>
      <c r="AC1131" s="5"/>
      <c r="AD1131" s="5"/>
      <c r="AE1131" s="5"/>
      <c r="AF1131" s="5"/>
      <c r="AG1131" s="5"/>
      <c r="AH1131" s="6"/>
      <c r="AI1131" s="6"/>
      <c r="AJ1131" s="7"/>
      <c r="AK1131" s="7"/>
      <c r="AL1131" s="7"/>
      <c r="AM1131" s="7"/>
      <c r="AN1131" s="7"/>
      <c r="AO1131" s="12"/>
      <c r="AP1131" s="12"/>
      <c r="AQ1131" s="12"/>
      <c r="AR1131" s="12"/>
      <c r="AS1131" s="12"/>
      <c r="AT1131" s="12"/>
      <c r="AU1131" s="12"/>
      <c r="AV1131" s="12"/>
      <c r="AW1131" s="12"/>
      <c r="AX1131" s="12"/>
      <c r="AY1131" s="12"/>
      <c r="AZ1131" s="8"/>
    </row>
    <row r="1132" spans="1:52" s="21" customFormat="1" ht="16.5" x14ac:dyDescent="0.25">
      <c r="A1132" s="159"/>
      <c r="B1132" s="159"/>
      <c r="C1132" s="159"/>
      <c r="D1132" s="159"/>
      <c r="E1132" s="159"/>
      <c r="F1132" s="159"/>
      <c r="G1132" s="218"/>
      <c r="H1132" s="159"/>
      <c r="I1132" s="159"/>
      <c r="J1132" s="159"/>
      <c r="K1132" s="218"/>
      <c r="L1132" s="159"/>
      <c r="M1132" s="159"/>
      <c r="N1132" s="159"/>
      <c r="O1132" s="2"/>
      <c r="P1132" s="3"/>
      <c r="Q1132" s="3"/>
      <c r="R1132" s="3"/>
      <c r="S1132" s="3"/>
      <c r="T1132" s="4"/>
      <c r="U1132" s="4"/>
      <c r="V1132" s="4"/>
      <c r="W1132" s="4"/>
      <c r="X1132" s="3"/>
      <c r="Y1132" s="4"/>
      <c r="Z1132" s="2"/>
      <c r="AA1132" s="3"/>
      <c r="AB1132" s="5"/>
      <c r="AC1132" s="5"/>
      <c r="AD1132" s="5"/>
      <c r="AE1132" s="5"/>
      <c r="AF1132" s="5"/>
      <c r="AG1132" s="5"/>
      <c r="AH1132" s="6"/>
      <c r="AI1132" s="6"/>
      <c r="AJ1132" s="7"/>
      <c r="AK1132" s="7"/>
      <c r="AL1132" s="7"/>
      <c r="AM1132" s="7"/>
      <c r="AN1132" s="7"/>
      <c r="AO1132" s="12"/>
      <c r="AP1132" s="12"/>
      <c r="AQ1132" s="12"/>
      <c r="AR1132" s="12"/>
      <c r="AS1132" s="12"/>
      <c r="AT1132" s="12"/>
      <c r="AU1132" s="12"/>
      <c r="AV1132" s="12"/>
      <c r="AW1132" s="12"/>
      <c r="AX1132" s="12"/>
      <c r="AY1132" s="12"/>
      <c r="AZ1132" s="8"/>
    </row>
    <row r="1133" spans="1:52" s="21" customFormat="1" ht="16.5" x14ac:dyDescent="0.25">
      <c r="A1133" s="159"/>
      <c r="B1133" s="159"/>
      <c r="C1133" s="159"/>
      <c r="D1133" s="159"/>
      <c r="E1133" s="159"/>
      <c r="F1133" s="159"/>
      <c r="G1133" s="218"/>
      <c r="H1133" s="159"/>
      <c r="I1133" s="159"/>
      <c r="J1133" s="159"/>
      <c r="K1133" s="218"/>
      <c r="L1133" s="159"/>
      <c r="M1133" s="159"/>
      <c r="N1133" s="159"/>
      <c r="O1133" s="2"/>
      <c r="P1133" s="3"/>
      <c r="Q1133" s="3"/>
      <c r="R1133" s="3"/>
      <c r="S1133" s="3"/>
      <c r="T1133" s="4"/>
      <c r="U1133" s="4"/>
      <c r="V1133" s="4"/>
      <c r="W1133" s="4"/>
      <c r="X1133" s="3"/>
      <c r="Y1133" s="4"/>
      <c r="Z1133" s="2"/>
      <c r="AA1133" s="3"/>
      <c r="AB1133" s="5"/>
      <c r="AC1133" s="5"/>
      <c r="AD1133" s="5"/>
      <c r="AE1133" s="5"/>
      <c r="AF1133" s="5"/>
      <c r="AG1133" s="5"/>
      <c r="AH1133" s="6"/>
      <c r="AI1133" s="6"/>
      <c r="AJ1133" s="7"/>
      <c r="AK1133" s="7"/>
      <c r="AL1133" s="7"/>
      <c r="AM1133" s="7"/>
      <c r="AN1133" s="7"/>
      <c r="AO1133" s="12"/>
      <c r="AP1133" s="12"/>
      <c r="AQ1133" s="12"/>
      <c r="AR1133" s="12"/>
      <c r="AS1133" s="12"/>
      <c r="AT1133" s="12"/>
      <c r="AU1133" s="12"/>
      <c r="AV1133" s="12"/>
      <c r="AW1133" s="12"/>
      <c r="AX1133" s="12"/>
      <c r="AY1133" s="12"/>
      <c r="AZ1133" s="8"/>
    </row>
    <row r="1134" spans="1:52" s="21" customFormat="1" ht="16.5" x14ac:dyDescent="0.25">
      <c r="A1134" s="159"/>
      <c r="B1134" s="159"/>
      <c r="C1134" s="159"/>
      <c r="D1134" s="159"/>
      <c r="E1134" s="159"/>
      <c r="F1134" s="159"/>
      <c r="G1134" s="218"/>
      <c r="H1134" s="159"/>
      <c r="I1134" s="159"/>
      <c r="J1134" s="159"/>
      <c r="K1134" s="218"/>
      <c r="L1134" s="159"/>
      <c r="M1134" s="159"/>
      <c r="N1134" s="159"/>
      <c r="O1134" s="2"/>
      <c r="P1134" s="3"/>
      <c r="Q1134" s="3"/>
      <c r="R1134" s="3"/>
      <c r="S1134" s="3"/>
      <c r="T1134" s="4"/>
      <c r="U1134" s="4"/>
      <c r="V1134" s="4"/>
      <c r="W1134" s="4"/>
      <c r="X1134" s="3"/>
      <c r="Y1134" s="4"/>
      <c r="Z1134" s="2"/>
      <c r="AA1134" s="3"/>
      <c r="AB1134" s="5"/>
      <c r="AC1134" s="5"/>
      <c r="AD1134" s="5"/>
      <c r="AE1134" s="5"/>
      <c r="AF1134" s="5"/>
      <c r="AG1134" s="5"/>
      <c r="AH1134" s="6"/>
      <c r="AI1134" s="6"/>
      <c r="AJ1134" s="7"/>
      <c r="AK1134" s="7"/>
      <c r="AL1134" s="7"/>
      <c r="AM1134" s="7"/>
      <c r="AN1134" s="7"/>
      <c r="AO1134" s="12"/>
      <c r="AP1134" s="12"/>
      <c r="AQ1134" s="12"/>
      <c r="AR1134" s="12"/>
      <c r="AS1134" s="12"/>
      <c r="AT1134" s="12"/>
      <c r="AU1134" s="12"/>
      <c r="AV1134" s="12"/>
      <c r="AW1134" s="12"/>
      <c r="AX1134" s="12"/>
      <c r="AY1134" s="12"/>
      <c r="AZ1134" s="8"/>
    </row>
    <row r="1135" spans="1:52" s="21" customFormat="1" ht="16.5" x14ac:dyDescent="0.25">
      <c r="A1135" s="159"/>
      <c r="B1135" s="159"/>
      <c r="C1135" s="159"/>
      <c r="D1135" s="159"/>
      <c r="E1135" s="159"/>
      <c r="F1135" s="159"/>
      <c r="G1135" s="218"/>
      <c r="H1135" s="159"/>
      <c r="I1135" s="159"/>
      <c r="J1135" s="159"/>
      <c r="K1135" s="218"/>
      <c r="L1135" s="159"/>
      <c r="M1135" s="159"/>
      <c r="N1135" s="159"/>
      <c r="O1135" s="2"/>
      <c r="P1135" s="3"/>
      <c r="Q1135" s="3"/>
      <c r="R1135" s="3"/>
      <c r="S1135" s="3"/>
      <c r="T1135" s="4"/>
      <c r="U1135" s="4"/>
      <c r="V1135" s="4"/>
      <c r="W1135" s="4"/>
      <c r="X1135" s="3"/>
      <c r="Y1135" s="4"/>
      <c r="Z1135" s="2"/>
      <c r="AA1135" s="3"/>
      <c r="AB1135" s="5"/>
      <c r="AC1135" s="5"/>
      <c r="AD1135" s="5"/>
      <c r="AE1135" s="5"/>
      <c r="AF1135" s="5"/>
      <c r="AG1135" s="5"/>
      <c r="AH1135" s="6"/>
      <c r="AI1135" s="6"/>
      <c r="AJ1135" s="7"/>
      <c r="AK1135" s="7"/>
      <c r="AL1135" s="7"/>
      <c r="AM1135" s="7"/>
      <c r="AN1135" s="7"/>
      <c r="AO1135" s="12"/>
      <c r="AP1135" s="12"/>
      <c r="AQ1135" s="12"/>
      <c r="AR1135" s="12"/>
      <c r="AS1135" s="12"/>
      <c r="AT1135" s="12"/>
      <c r="AU1135" s="12"/>
      <c r="AV1135" s="12"/>
      <c r="AW1135" s="12"/>
      <c r="AX1135" s="12"/>
      <c r="AY1135" s="12"/>
      <c r="AZ1135" s="8"/>
    </row>
    <row r="1136" spans="1:52" s="21" customFormat="1" ht="16.5" x14ac:dyDescent="0.25">
      <c r="A1136" s="159"/>
      <c r="B1136" s="159"/>
      <c r="C1136" s="159"/>
      <c r="D1136" s="159"/>
      <c r="E1136" s="159"/>
      <c r="F1136" s="159"/>
      <c r="G1136" s="218"/>
      <c r="H1136" s="159"/>
      <c r="I1136" s="159"/>
      <c r="J1136" s="159"/>
      <c r="K1136" s="218"/>
      <c r="L1136" s="159"/>
      <c r="M1136" s="159"/>
      <c r="N1136" s="159"/>
      <c r="O1136" s="2"/>
      <c r="P1136" s="3"/>
      <c r="Q1136" s="3"/>
      <c r="R1136" s="3"/>
      <c r="S1136" s="3"/>
      <c r="T1136" s="4"/>
      <c r="U1136" s="4"/>
      <c r="V1136" s="4"/>
      <c r="W1136" s="4"/>
      <c r="X1136" s="3"/>
      <c r="Y1136" s="4"/>
      <c r="Z1136" s="2"/>
      <c r="AA1136" s="3"/>
      <c r="AB1136" s="5"/>
      <c r="AC1136" s="5"/>
      <c r="AD1136" s="5"/>
      <c r="AE1136" s="5"/>
      <c r="AF1136" s="5"/>
      <c r="AG1136" s="5"/>
      <c r="AH1136" s="6"/>
      <c r="AI1136" s="6"/>
      <c r="AJ1136" s="7"/>
      <c r="AK1136" s="7"/>
      <c r="AL1136" s="7"/>
      <c r="AM1136" s="7"/>
      <c r="AN1136" s="7"/>
      <c r="AO1136" s="12"/>
      <c r="AP1136" s="12"/>
      <c r="AQ1136" s="12"/>
      <c r="AR1136" s="12"/>
      <c r="AS1136" s="12"/>
      <c r="AT1136" s="12"/>
      <c r="AU1136" s="12"/>
      <c r="AV1136" s="12"/>
      <c r="AW1136" s="12"/>
      <c r="AX1136" s="12"/>
      <c r="AY1136" s="12"/>
      <c r="AZ1136" s="8"/>
    </row>
    <row r="1137" spans="1:52" s="21" customFormat="1" ht="16.5" x14ac:dyDescent="0.25">
      <c r="A1137" s="159"/>
      <c r="B1137" s="159"/>
      <c r="C1137" s="159"/>
      <c r="D1137" s="159"/>
      <c r="E1137" s="159"/>
      <c r="F1137" s="159"/>
      <c r="G1137" s="218"/>
      <c r="H1137" s="159"/>
      <c r="I1137" s="159"/>
      <c r="J1137" s="159"/>
      <c r="K1137" s="218"/>
      <c r="L1137" s="159"/>
      <c r="M1137" s="159"/>
      <c r="N1137" s="159"/>
      <c r="O1137" s="2"/>
      <c r="P1137" s="3"/>
      <c r="Q1137" s="3"/>
      <c r="R1137" s="3"/>
      <c r="S1137" s="3"/>
      <c r="T1137" s="4"/>
      <c r="U1137" s="4"/>
      <c r="V1137" s="4"/>
      <c r="W1137" s="4"/>
      <c r="X1137" s="3"/>
      <c r="Y1137" s="4"/>
      <c r="Z1137" s="2"/>
      <c r="AA1137" s="3"/>
      <c r="AB1137" s="5"/>
      <c r="AC1137" s="5"/>
      <c r="AD1137" s="5"/>
      <c r="AE1137" s="5"/>
      <c r="AF1137" s="5"/>
      <c r="AG1137" s="5"/>
      <c r="AH1137" s="6"/>
      <c r="AI1137" s="6"/>
      <c r="AJ1137" s="7"/>
      <c r="AK1137" s="7"/>
      <c r="AL1137" s="7"/>
      <c r="AM1137" s="7"/>
      <c r="AN1137" s="7"/>
      <c r="AO1137" s="12"/>
      <c r="AP1137" s="12"/>
      <c r="AQ1137" s="12"/>
      <c r="AR1137" s="12"/>
      <c r="AS1137" s="12"/>
      <c r="AT1137" s="12"/>
      <c r="AU1137" s="12"/>
      <c r="AV1137" s="12"/>
      <c r="AW1137" s="12"/>
      <c r="AX1137" s="12"/>
      <c r="AY1137" s="12"/>
      <c r="AZ1137" s="8"/>
    </row>
    <row r="1138" spans="1:52" s="21" customFormat="1" ht="16.5" x14ac:dyDescent="0.25">
      <c r="A1138" s="159"/>
      <c r="B1138" s="159"/>
      <c r="C1138" s="159"/>
      <c r="D1138" s="159"/>
      <c r="E1138" s="159"/>
      <c r="F1138" s="159"/>
      <c r="G1138" s="218"/>
      <c r="H1138" s="159"/>
      <c r="I1138" s="159"/>
      <c r="J1138" s="159"/>
      <c r="K1138" s="218"/>
      <c r="L1138" s="159"/>
      <c r="M1138" s="159"/>
      <c r="N1138" s="159"/>
      <c r="O1138" s="2"/>
      <c r="P1138" s="3"/>
      <c r="Q1138" s="3"/>
      <c r="R1138" s="3"/>
      <c r="S1138" s="3"/>
      <c r="T1138" s="4"/>
      <c r="U1138" s="4"/>
      <c r="V1138" s="4"/>
      <c r="W1138" s="4"/>
      <c r="X1138" s="3"/>
      <c r="Y1138" s="4"/>
      <c r="Z1138" s="2"/>
      <c r="AA1138" s="3"/>
      <c r="AB1138" s="5"/>
      <c r="AC1138" s="5"/>
      <c r="AD1138" s="5"/>
      <c r="AE1138" s="5"/>
      <c r="AF1138" s="5"/>
      <c r="AG1138" s="5"/>
      <c r="AH1138" s="6"/>
      <c r="AI1138" s="6"/>
      <c r="AJ1138" s="7"/>
      <c r="AK1138" s="7"/>
      <c r="AL1138" s="7"/>
      <c r="AM1138" s="7"/>
      <c r="AN1138" s="7"/>
      <c r="AO1138" s="12"/>
      <c r="AP1138" s="12"/>
      <c r="AQ1138" s="12"/>
      <c r="AR1138" s="12"/>
      <c r="AS1138" s="12"/>
      <c r="AT1138" s="12"/>
      <c r="AU1138" s="12"/>
      <c r="AV1138" s="12"/>
      <c r="AW1138" s="12"/>
      <c r="AX1138" s="12"/>
      <c r="AY1138" s="12"/>
      <c r="AZ1138" s="8"/>
    </row>
    <row r="1139" spans="1:52" s="21" customFormat="1" ht="16.5" x14ac:dyDescent="0.25">
      <c r="A1139" s="159"/>
      <c r="B1139" s="159"/>
      <c r="C1139" s="159"/>
      <c r="D1139" s="159"/>
      <c r="E1139" s="159"/>
      <c r="F1139" s="159"/>
      <c r="G1139" s="218"/>
      <c r="H1139" s="159"/>
      <c r="I1139" s="159"/>
      <c r="J1139" s="159"/>
      <c r="K1139" s="218"/>
      <c r="L1139" s="159"/>
      <c r="M1139" s="159"/>
      <c r="N1139" s="159"/>
      <c r="O1139" s="2"/>
      <c r="P1139" s="3"/>
      <c r="Q1139" s="3"/>
      <c r="R1139" s="3"/>
      <c r="S1139" s="3"/>
      <c r="T1139" s="4"/>
      <c r="U1139" s="4"/>
      <c r="V1139" s="4"/>
      <c r="W1139" s="4"/>
      <c r="X1139" s="3"/>
      <c r="Y1139" s="4"/>
      <c r="Z1139" s="2"/>
      <c r="AA1139" s="3"/>
      <c r="AB1139" s="5"/>
      <c r="AC1139" s="5"/>
      <c r="AD1139" s="5"/>
      <c r="AE1139" s="5"/>
      <c r="AF1139" s="5"/>
      <c r="AG1139" s="5"/>
      <c r="AH1139" s="6"/>
      <c r="AI1139" s="6"/>
      <c r="AJ1139" s="7"/>
      <c r="AK1139" s="7"/>
      <c r="AL1139" s="7"/>
      <c r="AM1139" s="7"/>
      <c r="AN1139" s="7"/>
      <c r="AO1139" s="12"/>
      <c r="AP1139" s="12"/>
      <c r="AQ1139" s="12"/>
      <c r="AR1139" s="12"/>
      <c r="AS1139" s="12"/>
      <c r="AT1139" s="12"/>
      <c r="AU1139" s="12"/>
      <c r="AV1139" s="12"/>
      <c r="AW1139" s="12"/>
      <c r="AX1139" s="12"/>
      <c r="AY1139" s="12"/>
      <c r="AZ1139" s="8"/>
    </row>
    <row r="1140" spans="1:52" s="21" customFormat="1" ht="16.5" x14ac:dyDescent="0.25">
      <c r="A1140" s="159"/>
      <c r="B1140" s="159"/>
      <c r="C1140" s="159"/>
      <c r="D1140" s="159"/>
      <c r="E1140" s="159"/>
      <c r="F1140" s="159"/>
      <c r="G1140" s="218"/>
      <c r="H1140" s="159"/>
      <c r="I1140" s="159"/>
      <c r="J1140" s="159"/>
      <c r="K1140" s="218"/>
      <c r="L1140" s="159"/>
      <c r="M1140" s="159"/>
      <c r="N1140" s="159"/>
      <c r="O1140" s="2"/>
      <c r="P1140" s="3"/>
      <c r="Q1140" s="3"/>
      <c r="R1140" s="3"/>
      <c r="S1140" s="3"/>
      <c r="T1140" s="4"/>
      <c r="U1140" s="4"/>
      <c r="V1140" s="4"/>
      <c r="W1140" s="4"/>
      <c r="X1140" s="3"/>
      <c r="Y1140" s="4"/>
      <c r="Z1140" s="2"/>
      <c r="AA1140" s="3"/>
      <c r="AB1140" s="5"/>
      <c r="AC1140" s="5"/>
      <c r="AD1140" s="5"/>
      <c r="AE1140" s="5"/>
      <c r="AF1140" s="5"/>
      <c r="AG1140" s="5"/>
      <c r="AH1140" s="6"/>
      <c r="AI1140" s="6"/>
      <c r="AJ1140" s="7"/>
      <c r="AK1140" s="7"/>
      <c r="AL1140" s="7"/>
      <c r="AM1140" s="7"/>
      <c r="AN1140" s="7"/>
      <c r="AO1140" s="12"/>
      <c r="AP1140" s="12"/>
      <c r="AQ1140" s="12"/>
      <c r="AR1140" s="12"/>
      <c r="AS1140" s="12"/>
      <c r="AT1140" s="12"/>
      <c r="AU1140" s="12"/>
      <c r="AV1140" s="12"/>
      <c r="AW1140" s="12"/>
      <c r="AX1140" s="12"/>
      <c r="AY1140" s="12"/>
      <c r="AZ1140" s="8"/>
    </row>
    <row r="1141" spans="1:52" s="21" customFormat="1" ht="16.5" x14ac:dyDescent="0.25">
      <c r="A1141" s="159"/>
      <c r="B1141" s="159"/>
      <c r="C1141" s="159"/>
      <c r="D1141" s="159"/>
      <c r="E1141" s="159"/>
      <c r="F1141" s="159"/>
      <c r="G1141" s="218"/>
      <c r="H1141" s="159"/>
      <c r="I1141" s="159"/>
      <c r="J1141" s="159"/>
      <c r="K1141" s="218"/>
      <c r="L1141" s="159"/>
      <c r="M1141" s="159"/>
      <c r="N1141" s="159"/>
      <c r="O1141" s="2"/>
      <c r="P1141" s="3"/>
      <c r="Q1141" s="3"/>
      <c r="R1141" s="3"/>
      <c r="S1141" s="3"/>
      <c r="T1141" s="4"/>
      <c r="U1141" s="4"/>
      <c r="V1141" s="4"/>
      <c r="W1141" s="4"/>
      <c r="X1141" s="3"/>
      <c r="Y1141" s="4"/>
      <c r="Z1141" s="2"/>
      <c r="AA1141" s="3"/>
      <c r="AB1141" s="5"/>
      <c r="AC1141" s="5"/>
      <c r="AD1141" s="5"/>
      <c r="AE1141" s="5"/>
      <c r="AF1141" s="5"/>
      <c r="AG1141" s="5"/>
      <c r="AH1141" s="6"/>
      <c r="AI1141" s="6"/>
      <c r="AJ1141" s="7"/>
      <c r="AK1141" s="7"/>
      <c r="AL1141" s="7"/>
      <c r="AM1141" s="7"/>
      <c r="AN1141" s="7"/>
      <c r="AO1141" s="12"/>
      <c r="AP1141" s="12"/>
      <c r="AQ1141" s="12"/>
      <c r="AR1141" s="12"/>
      <c r="AS1141" s="12"/>
      <c r="AT1141" s="12"/>
      <c r="AU1141" s="12"/>
      <c r="AV1141" s="12"/>
      <c r="AW1141" s="12"/>
      <c r="AX1141" s="12"/>
      <c r="AY1141" s="12"/>
      <c r="AZ1141" s="8"/>
    </row>
    <row r="1142" spans="1:52" s="21" customFormat="1" ht="16.5" x14ac:dyDescent="0.25">
      <c r="A1142" s="159"/>
      <c r="B1142" s="159"/>
      <c r="C1142" s="159"/>
      <c r="D1142" s="159"/>
      <c r="E1142" s="159"/>
      <c r="F1142" s="159"/>
      <c r="G1142" s="218"/>
      <c r="H1142" s="159"/>
      <c r="I1142" s="159"/>
      <c r="J1142" s="159"/>
      <c r="K1142" s="218"/>
      <c r="L1142" s="159"/>
      <c r="M1142" s="159"/>
      <c r="N1142" s="159"/>
      <c r="O1142" s="2"/>
      <c r="P1142" s="3"/>
      <c r="Q1142" s="3"/>
      <c r="R1142" s="3"/>
      <c r="S1142" s="3"/>
      <c r="T1142" s="4"/>
      <c r="U1142" s="4"/>
      <c r="V1142" s="4"/>
      <c r="W1142" s="4"/>
      <c r="X1142" s="3"/>
      <c r="Y1142" s="237"/>
      <c r="Z1142" s="2"/>
      <c r="AA1142" s="235"/>
      <c r="AB1142" s="5"/>
      <c r="AC1142" s="5"/>
      <c r="AD1142" s="5"/>
      <c r="AE1142" s="5"/>
      <c r="AF1142" s="5"/>
      <c r="AG1142" s="5"/>
      <c r="AH1142" s="6"/>
      <c r="AI1142" s="6"/>
      <c r="AJ1142" s="7"/>
      <c r="AK1142" s="7"/>
      <c r="AL1142" s="7"/>
      <c r="AM1142" s="7"/>
      <c r="AN1142" s="7"/>
      <c r="AO1142" s="12"/>
      <c r="AP1142" s="12"/>
      <c r="AQ1142" s="12"/>
      <c r="AR1142" s="12"/>
      <c r="AS1142" s="12"/>
      <c r="AT1142" s="12"/>
      <c r="AU1142" s="12"/>
      <c r="AV1142" s="12"/>
      <c r="AW1142" s="12"/>
      <c r="AX1142" s="12"/>
      <c r="AY1142" s="12"/>
      <c r="AZ1142" s="8"/>
    </row>
    <row r="1143" spans="1:52" s="21" customFormat="1" ht="16.5" x14ac:dyDescent="0.25">
      <c r="A1143" s="159"/>
      <c r="B1143" s="159"/>
      <c r="C1143" s="159"/>
      <c r="D1143" s="159"/>
      <c r="E1143" s="159"/>
      <c r="F1143" s="159"/>
      <c r="G1143" s="218"/>
      <c r="H1143" s="159"/>
      <c r="I1143" s="159"/>
      <c r="J1143" s="159"/>
      <c r="K1143" s="218"/>
      <c r="L1143" s="159"/>
      <c r="M1143" s="159"/>
      <c r="N1143" s="159"/>
      <c r="O1143" s="2"/>
      <c r="P1143" s="3"/>
      <c r="Q1143" s="3"/>
      <c r="R1143" s="3"/>
      <c r="S1143" s="3"/>
      <c r="T1143" s="4"/>
      <c r="U1143" s="4"/>
      <c r="V1143" s="4"/>
      <c r="W1143" s="4"/>
      <c r="X1143" s="3"/>
      <c r="Y1143" s="4"/>
      <c r="Z1143" s="2"/>
      <c r="AA1143" s="3"/>
      <c r="AB1143" s="5"/>
      <c r="AC1143" s="5"/>
      <c r="AD1143" s="5"/>
      <c r="AE1143" s="5"/>
      <c r="AF1143" s="5"/>
      <c r="AG1143" s="5"/>
      <c r="AH1143" s="6"/>
      <c r="AI1143" s="6"/>
      <c r="AJ1143" s="7"/>
      <c r="AK1143" s="7"/>
      <c r="AL1143" s="7"/>
      <c r="AM1143" s="7"/>
      <c r="AN1143" s="7"/>
      <c r="AO1143" s="12"/>
      <c r="AP1143" s="12"/>
      <c r="AQ1143" s="12"/>
      <c r="AR1143" s="12"/>
      <c r="AS1143" s="12"/>
      <c r="AT1143" s="12"/>
      <c r="AU1143" s="12"/>
      <c r="AV1143" s="12"/>
      <c r="AW1143" s="12"/>
      <c r="AX1143" s="12"/>
      <c r="AY1143" s="12"/>
      <c r="AZ1143" s="8"/>
    </row>
    <row r="1144" spans="1:52" s="21" customFormat="1" ht="16.5" x14ac:dyDescent="0.25">
      <c r="A1144" s="159"/>
      <c r="B1144" s="159"/>
      <c r="C1144" s="159"/>
      <c r="D1144" s="159"/>
      <c r="E1144" s="159"/>
      <c r="F1144" s="159"/>
      <c r="G1144" s="218"/>
      <c r="H1144" s="159"/>
      <c r="I1144" s="159"/>
      <c r="J1144" s="159"/>
      <c r="K1144" s="218"/>
      <c r="L1144" s="159"/>
      <c r="M1144" s="159"/>
      <c r="N1144" s="159"/>
      <c r="O1144" s="2"/>
      <c r="P1144" s="3"/>
      <c r="Q1144" s="3"/>
      <c r="R1144" s="3"/>
      <c r="S1144" s="3"/>
      <c r="T1144" s="4"/>
      <c r="U1144" s="4"/>
      <c r="V1144" s="4"/>
      <c r="W1144" s="4"/>
      <c r="X1144" s="3"/>
      <c r="Y1144" s="4"/>
      <c r="Z1144" s="2"/>
      <c r="AA1144" s="3"/>
      <c r="AB1144" s="5"/>
      <c r="AC1144" s="5"/>
      <c r="AD1144" s="5"/>
      <c r="AE1144" s="5"/>
      <c r="AF1144" s="5"/>
      <c r="AG1144" s="5"/>
      <c r="AH1144" s="6"/>
      <c r="AI1144" s="6"/>
      <c r="AJ1144" s="7"/>
      <c r="AK1144" s="7"/>
      <c r="AL1144" s="7"/>
      <c r="AM1144" s="7"/>
      <c r="AN1144" s="7"/>
      <c r="AO1144" s="12"/>
      <c r="AP1144" s="12"/>
      <c r="AQ1144" s="12"/>
      <c r="AR1144" s="12"/>
      <c r="AS1144" s="12"/>
      <c r="AT1144" s="12"/>
      <c r="AU1144" s="12"/>
      <c r="AV1144" s="12"/>
      <c r="AW1144" s="12"/>
      <c r="AX1144" s="12"/>
      <c r="AY1144" s="12"/>
      <c r="AZ1144" s="8"/>
    </row>
    <row r="1145" spans="1:52" s="21" customFormat="1" ht="16.5" x14ac:dyDescent="0.25">
      <c r="A1145" s="159"/>
      <c r="B1145" s="159"/>
      <c r="C1145" s="159"/>
      <c r="D1145" s="159"/>
      <c r="E1145" s="159"/>
      <c r="F1145" s="159"/>
      <c r="G1145" s="218"/>
      <c r="H1145" s="159"/>
      <c r="I1145" s="159"/>
      <c r="J1145" s="159"/>
      <c r="K1145" s="218"/>
      <c r="L1145" s="159"/>
      <c r="M1145" s="159"/>
      <c r="N1145" s="159"/>
      <c r="O1145" s="2"/>
      <c r="P1145" s="3"/>
      <c r="Q1145" s="3"/>
      <c r="R1145" s="3"/>
      <c r="S1145" s="3"/>
      <c r="T1145" s="4"/>
      <c r="U1145" s="4"/>
      <c r="V1145" s="4"/>
      <c r="W1145" s="4"/>
      <c r="X1145" s="3"/>
      <c r="Y1145" s="4"/>
      <c r="Z1145" s="2"/>
      <c r="AA1145" s="3"/>
      <c r="AB1145" s="5"/>
      <c r="AC1145" s="5"/>
      <c r="AD1145" s="5"/>
      <c r="AE1145" s="5"/>
      <c r="AF1145" s="5"/>
      <c r="AG1145" s="5"/>
      <c r="AH1145" s="6"/>
      <c r="AI1145" s="6"/>
      <c r="AJ1145" s="7"/>
      <c r="AK1145" s="7"/>
      <c r="AL1145" s="7"/>
      <c r="AM1145" s="7"/>
      <c r="AN1145" s="7"/>
      <c r="AO1145" s="12"/>
      <c r="AP1145" s="12"/>
      <c r="AQ1145" s="12"/>
      <c r="AR1145" s="12"/>
      <c r="AS1145" s="12"/>
      <c r="AT1145" s="12"/>
      <c r="AU1145" s="12"/>
      <c r="AV1145" s="12"/>
      <c r="AW1145" s="12"/>
      <c r="AX1145" s="12"/>
      <c r="AY1145" s="12"/>
      <c r="AZ1145" s="8"/>
    </row>
    <row r="1146" spans="1:52" s="21" customFormat="1" ht="16.5" x14ac:dyDescent="0.25">
      <c r="A1146" s="159"/>
      <c r="B1146" s="159"/>
      <c r="C1146" s="159"/>
      <c r="D1146" s="159"/>
      <c r="E1146" s="159"/>
      <c r="F1146" s="159"/>
      <c r="G1146" s="218"/>
      <c r="H1146" s="159"/>
      <c r="I1146" s="159"/>
      <c r="J1146" s="159"/>
      <c r="K1146" s="218"/>
      <c r="L1146" s="159"/>
      <c r="M1146" s="159"/>
      <c r="N1146" s="159"/>
      <c r="O1146" s="2"/>
      <c r="P1146" s="3"/>
      <c r="Q1146" s="3"/>
      <c r="R1146" s="3"/>
      <c r="S1146" s="3"/>
      <c r="T1146" s="4"/>
      <c r="U1146" s="4"/>
      <c r="V1146" s="4"/>
      <c r="W1146" s="4"/>
      <c r="X1146" s="3"/>
      <c r="Y1146" s="4"/>
      <c r="Z1146" s="2"/>
      <c r="AA1146" s="3"/>
      <c r="AB1146" s="5"/>
      <c r="AC1146" s="5"/>
      <c r="AD1146" s="5"/>
      <c r="AE1146" s="5"/>
      <c r="AF1146" s="5"/>
      <c r="AG1146" s="5"/>
      <c r="AH1146" s="6"/>
      <c r="AI1146" s="6"/>
      <c r="AJ1146" s="7"/>
      <c r="AK1146" s="7"/>
      <c r="AL1146" s="7"/>
      <c r="AM1146" s="7"/>
      <c r="AN1146" s="7"/>
      <c r="AO1146" s="12"/>
      <c r="AP1146" s="12"/>
      <c r="AQ1146" s="12"/>
      <c r="AR1146" s="12"/>
      <c r="AS1146" s="12"/>
      <c r="AT1146" s="12"/>
      <c r="AU1146" s="12"/>
      <c r="AV1146" s="12"/>
      <c r="AW1146" s="12"/>
      <c r="AX1146" s="12"/>
      <c r="AY1146" s="12"/>
      <c r="AZ1146" s="8"/>
    </row>
    <row r="1147" spans="1:52" s="21" customFormat="1" ht="16.5" x14ac:dyDescent="0.25">
      <c r="A1147" s="159"/>
      <c r="B1147" s="159"/>
      <c r="C1147" s="159"/>
      <c r="D1147" s="159"/>
      <c r="E1147" s="159"/>
      <c r="F1147" s="159"/>
      <c r="G1147" s="218"/>
      <c r="H1147" s="159"/>
      <c r="I1147" s="159"/>
      <c r="J1147" s="159"/>
      <c r="K1147" s="218"/>
      <c r="L1147" s="159"/>
      <c r="M1147" s="159"/>
      <c r="N1147" s="159"/>
      <c r="O1147" s="2"/>
      <c r="P1147" s="3"/>
      <c r="Q1147" s="3"/>
      <c r="R1147" s="3"/>
      <c r="S1147" s="3"/>
      <c r="T1147" s="4"/>
      <c r="U1147" s="4"/>
      <c r="V1147" s="4"/>
      <c r="W1147" s="4"/>
      <c r="X1147" s="3"/>
      <c r="Y1147" s="4"/>
      <c r="Z1147" s="2"/>
      <c r="AA1147" s="3"/>
      <c r="AB1147" s="5"/>
      <c r="AC1147" s="5"/>
      <c r="AD1147" s="5"/>
      <c r="AE1147" s="5"/>
      <c r="AF1147" s="5"/>
      <c r="AG1147" s="5"/>
      <c r="AH1147" s="6"/>
      <c r="AI1147" s="6"/>
      <c r="AJ1147" s="7"/>
      <c r="AK1147" s="7"/>
      <c r="AL1147" s="7"/>
      <c r="AM1147" s="7"/>
      <c r="AN1147" s="7"/>
      <c r="AO1147" s="12"/>
      <c r="AP1147" s="12"/>
      <c r="AQ1147" s="12"/>
      <c r="AR1147" s="12"/>
      <c r="AS1147" s="12"/>
      <c r="AT1147" s="12"/>
      <c r="AU1147" s="12"/>
      <c r="AV1147" s="12"/>
      <c r="AW1147" s="12"/>
      <c r="AX1147" s="12"/>
      <c r="AY1147" s="12"/>
      <c r="AZ1147" s="8"/>
    </row>
    <row r="1148" spans="1:52" s="21" customFormat="1" ht="16.5" x14ac:dyDescent="0.25">
      <c r="A1148" s="159"/>
      <c r="B1148" s="159"/>
      <c r="C1148" s="159"/>
      <c r="D1148" s="159"/>
      <c r="E1148" s="159"/>
      <c r="F1148" s="159"/>
      <c r="G1148" s="218"/>
      <c r="H1148" s="159"/>
      <c r="I1148" s="159"/>
      <c r="J1148" s="159"/>
      <c r="K1148" s="218"/>
      <c r="L1148" s="159"/>
      <c r="M1148" s="159"/>
      <c r="N1148" s="159"/>
      <c r="O1148" s="2"/>
      <c r="P1148" s="3"/>
      <c r="Q1148" s="3"/>
      <c r="R1148" s="3"/>
      <c r="S1148" s="3"/>
      <c r="T1148" s="4"/>
      <c r="U1148" s="4"/>
      <c r="V1148" s="4"/>
      <c r="W1148" s="4"/>
      <c r="X1148" s="3"/>
      <c r="Y1148" s="4"/>
      <c r="Z1148" s="2"/>
      <c r="AA1148" s="3"/>
      <c r="AB1148" s="5"/>
      <c r="AC1148" s="5"/>
      <c r="AD1148" s="5"/>
      <c r="AE1148" s="5"/>
      <c r="AF1148" s="5"/>
      <c r="AG1148" s="5"/>
      <c r="AH1148" s="6"/>
      <c r="AI1148" s="6"/>
      <c r="AJ1148" s="7"/>
      <c r="AK1148" s="7"/>
      <c r="AL1148" s="7"/>
      <c r="AM1148" s="7"/>
      <c r="AN1148" s="7"/>
      <c r="AO1148" s="12"/>
      <c r="AP1148" s="12"/>
      <c r="AQ1148" s="12"/>
      <c r="AR1148" s="12"/>
      <c r="AS1148" s="12"/>
      <c r="AT1148" s="12"/>
      <c r="AU1148" s="12"/>
      <c r="AV1148" s="12"/>
      <c r="AW1148" s="12"/>
      <c r="AX1148" s="12"/>
      <c r="AY1148" s="12"/>
      <c r="AZ1148" s="8"/>
    </row>
    <row r="1149" spans="1:52" s="21" customFormat="1" ht="16.5" x14ac:dyDescent="0.25">
      <c r="A1149" s="159"/>
      <c r="B1149" s="159"/>
      <c r="C1149" s="159"/>
      <c r="D1149" s="159"/>
      <c r="E1149" s="159"/>
      <c r="F1149" s="159"/>
      <c r="G1149" s="218"/>
      <c r="H1149" s="159"/>
      <c r="I1149" s="159"/>
      <c r="J1149" s="159"/>
      <c r="K1149" s="218"/>
      <c r="L1149" s="159"/>
      <c r="M1149" s="159"/>
      <c r="N1149" s="159"/>
      <c r="O1149" s="2"/>
      <c r="P1149" s="3"/>
      <c r="Q1149" s="3"/>
      <c r="R1149" s="3"/>
      <c r="S1149" s="3"/>
      <c r="T1149" s="4"/>
      <c r="U1149" s="4"/>
      <c r="V1149" s="4"/>
      <c r="W1149" s="4"/>
      <c r="X1149" s="3"/>
      <c r="Y1149" s="4"/>
      <c r="Z1149" s="2"/>
      <c r="AA1149" s="3"/>
      <c r="AB1149" s="5"/>
      <c r="AC1149" s="5"/>
      <c r="AD1149" s="5"/>
      <c r="AE1149" s="5"/>
      <c r="AF1149" s="5"/>
      <c r="AG1149" s="5"/>
      <c r="AH1149" s="6"/>
      <c r="AI1149" s="6"/>
      <c r="AJ1149" s="7"/>
      <c r="AK1149" s="7"/>
      <c r="AL1149" s="7"/>
      <c r="AM1149" s="7"/>
      <c r="AN1149" s="7"/>
      <c r="AO1149" s="12"/>
      <c r="AP1149" s="12"/>
      <c r="AQ1149" s="12"/>
      <c r="AR1149" s="12"/>
      <c r="AS1149" s="12"/>
      <c r="AT1149" s="12"/>
      <c r="AU1149" s="12"/>
      <c r="AV1149" s="12"/>
      <c r="AW1149" s="12"/>
      <c r="AX1149" s="12"/>
      <c r="AY1149" s="12"/>
      <c r="AZ1149" s="8"/>
    </row>
    <row r="1150" spans="1:52" s="21" customFormat="1" ht="16.5" x14ac:dyDescent="0.25">
      <c r="A1150" s="159"/>
      <c r="B1150" s="159"/>
      <c r="C1150" s="159"/>
      <c r="D1150" s="159"/>
      <c r="E1150" s="159"/>
      <c r="F1150" s="159"/>
      <c r="G1150" s="218"/>
      <c r="H1150" s="159"/>
      <c r="I1150" s="159"/>
      <c r="J1150" s="159"/>
      <c r="K1150" s="218"/>
      <c r="L1150" s="159"/>
      <c r="M1150" s="159"/>
      <c r="N1150" s="159"/>
      <c r="O1150" s="2"/>
      <c r="P1150" s="3"/>
      <c r="Q1150" s="3"/>
      <c r="R1150" s="3"/>
      <c r="S1150" s="3"/>
      <c r="T1150" s="4"/>
      <c r="U1150" s="4"/>
      <c r="V1150" s="4"/>
      <c r="W1150" s="4"/>
      <c r="X1150" s="3"/>
      <c r="Y1150" s="4"/>
      <c r="Z1150" s="2"/>
      <c r="AA1150" s="3"/>
      <c r="AB1150" s="5"/>
      <c r="AC1150" s="5"/>
      <c r="AD1150" s="5"/>
      <c r="AE1150" s="5"/>
      <c r="AF1150" s="5"/>
      <c r="AG1150" s="5"/>
      <c r="AH1150" s="6"/>
      <c r="AI1150" s="6"/>
      <c r="AJ1150" s="7"/>
      <c r="AK1150" s="7"/>
      <c r="AL1150" s="7"/>
      <c r="AM1150" s="7"/>
      <c r="AN1150" s="7"/>
      <c r="AO1150" s="12"/>
      <c r="AP1150" s="12"/>
      <c r="AQ1150" s="12"/>
      <c r="AR1150" s="12"/>
      <c r="AS1150" s="12"/>
      <c r="AT1150" s="12"/>
      <c r="AU1150" s="12"/>
      <c r="AV1150" s="12"/>
      <c r="AW1150" s="12"/>
      <c r="AX1150" s="12"/>
      <c r="AY1150" s="12"/>
      <c r="AZ1150" s="8"/>
    </row>
    <row r="1151" spans="1:52" s="21" customFormat="1" ht="16.5" x14ac:dyDescent="0.25">
      <c r="A1151" s="159"/>
      <c r="B1151" s="159"/>
      <c r="C1151" s="159"/>
      <c r="D1151" s="159"/>
      <c r="E1151" s="159"/>
      <c r="F1151" s="159"/>
      <c r="G1151" s="218"/>
      <c r="H1151" s="159"/>
      <c r="I1151" s="159"/>
      <c r="J1151" s="159"/>
      <c r="K1151" s="218"/>
      <c r="L1151" s="159"/>
      <c r="M1151" s="159"/>
      <c r="N1151" s="159"/>
      <c r="O1151" s="2"/>
      <c r="P1151" s="3"/>
      <c r="Q1151" s="3"/>
      <c r="R1151" s="3"/>
      <c r="S1151" s="3"/>
      <c r="T1151" s="4"/>
      <c r="U1151" s="4"/>
      <c r="V1151" s="4"/>
      <c r="W1151" s="4"/>
      <c r="X1151" s="3"/>
      <c r="Y1151" s="4"/>
      <c r="Z1151" s="2"/>
      <c r="AA1151" s="3"/>
      <c r="AB1151" s="5"/>
      <c r="AC1151" s="5"/>
      <c r="AD1151" s="5"/>
      <c r="AE1151" s="5"/>
      <c r="AF1151" s="5"/>
      <c r="AG1151" s="5"/>
      <c r="AH1151" s="6"/>
      <c r="AI1151" s="6"/>
      <c r="AJ1151" s="7"/>
      <c r="AK1151" s="7"/>
      <c r="AL1151" s="7"/>
      <c r="AM1151" s="7"/>
      <c r="AN1151" s="7"/>
      <c r="AO1151" s="12"/>
      <c r="AP1151" s="12"/>
      <c r="AQ1151" s="12"/>
      <c r="AR1151" s="12"/>
      <c r="AS1151" s="12"/>
      <c r="AT1151" s="12"/>
      <c r="AU1151" s="12"/>
      <c r="AV1151" s="12"/>
      <c r="AW1151" s="12"/>
      <c r="AX1151" s="12"/>
      <c r="AY1151" s="12"/>
      <c r="AZ1151" s="8"/>
    </row>
    <row r="1152" spans="1:52" s="21" customFormat="1" ht="16.5" x14ac:dyDescent="0.25">
      <c r="A1152" s="159"/>
      <c r="B1152" s="159"/>
      <c r="C1152" s="159"/>
      <c r="D1152" s="159"/>
      <c r="E1152" s="159"/>
      <c r="F1152" s="159"/>
      <c r="G1152" s="218"/>
      <c r="H1152" s="159"/>
      <c r="I1152" s="159"/>
      <c r="J1152" s="159"/>
      <c r="K1152" s="218"/>
      <c r="L1152" s="159"/>
      <c r="M1152" s="159"/>
      <c r="N1152" s="159"/>
      <c r="O1152" s="2"/>
      <c r="P1152" s="3"/>
      <c r="Q1152" s="3"/>
      <c r="R1152" s="3"/>
      <c r="S1152" s="3"/>
      <c r="T1152" s="4"/>
      <c r="U1152" s="4"/>
      <c r="V1152" s="4"/>
      <c r="W1152" s="4"/>
      <c r="X1152" s="3"/>
      <c r="Y1152" s="4"/>
      <c r="Z1152" s="2"/>
      <c r="AA1152" s="3"/>
      <c r="AB1152" s="5"/>
      <c r="AC1152" s="5"/>
      <c r="AD1152" s="5"/>
      <c r="AE1152" s="5"/>
      <c r="AF1152" s="5"/>
      <c r="AG1152" s="5"/>
      <c r="AH1152" s="6"/>
      <c r="AI1152" s="6"/>
      <c r="AJ1152" s="7"/>
      <c r="AK1152" s="7"/>
      <c r="AL1152" s="7"/>
      <c r="AM1152" s="7"/>
      <c r="AN1152" s="7"/>
      <c r="AO1152" s="12"/>
      <c r="AP1152" s="12"/>
      <c r="AQ1152" s="12"/>
      <c r="AR1152" s="12"/>
      <c r="AS1152" s="12"/>
      <c r="AT1152" s="12"/>
      <c r="AU1152" s="12"/>
      <c r="AV1152" s="12"/>
      <c r="AW1152" s="12"/>
      <c r="AX1152" s="12"/>
      <c r="AY1152" s="12"/>
      <c r="AZ1152" s="8"/>
    </row>
    <row r="1153" spans="1:52" s="21" customFormat="1" ht="16.5" x14ac:dyDescent="0.25">
      <c r="A1153" s="159"/>
      <c r="B1153" s="159"/>
      <c r="C1153" s="159"/>
      <c r="D1153" s="159"/>
      <c r="E1153" s="159"/>
      <c r="F1153" s="159"/>
      <c r="G1153" s="218"/>
      <c r="H1153" s="159"/>
      <c r="I1153" s="159"/>
      <c r="J1153" s="159"/>
      <c r="K1153" s="218"/>
      <c r="L1153" s="159"/>
      <c r="M1153" s="159"/>
      <c r="N1153" s="159"/>
      <c r="O1153" s="2"/>
      <c r="P1153" s="3"/>
      <c r="Q1153" s="3"/>
      <c r="R1153" s="3"/>
      <c r="S1153" s="3"/>
      <c r="T1153" s="4"/>
      <c r="U1153" s="4"/>
      <c r="V1153" s="4"/>
      <c r="W1153" s="4"/>
      <c r="X1153" s="3"/>
      <c r="Y1153" s="4"/>
      <c r="Z1153" s="2"/>
      <c r="AA1153" s="3"/>
      <c r="AB1153" s="5"/>
      <c r="AC1153" s="5"/>
      <c r="AD1153" s="5"/>
      <c r="AE1153" s="5"/>
      <c r="AF1153" s="5"/>
      <c r="AG1153" s="5"/>
      <c r="AH1153" s="6"/>
      <c r="AI1153" s="6"/>
      <c r="AJ1153" s="7"/>
      <c r="AK1153" s="7"/>
      <c r="AL1153" s="7"/>
      <c r="AM1153" s="7"/>
      <c r="AN1153" s="7"/>
      <c r="AO1153" s="12"/>
      <c r="AP1153" s="12"/>
      <c r="AQ1153" s="12"/>
      <c r="AR1153" s="12"/>
      <c r="AS1153" s="12"/>
      <c r="AT1153" s="12"/>
      <c r="AU1153" s="12"/>
      <c r="AV1153" s="12"/>
      <c r="AW1153" s="12"/>
      <c r="AX1153" s="12"/>
      <c r="AY1153" s="12"/>
      <c r="AZ1153" s="8"/>
    </row>
    <row r="1154" spans="1:52" s="21" customFormat="1" ht="16.5" x14ac:dyDescent="0.25">
      <c r="A1154" s="159"/>
      <c r="B1154" s="159"/>
      <c r="C1154" s="159"/>
      <c r="D1154" s="159"/>
      <c r="E1154" s="159"/>
      <c r="F1154" s="159"/>
      <c r="G1154" s="218"/>
      <c r="H1154" s="159"/>
      <c r="I1154" s="159"/>
      <c r="J1154" s="159"/>
      <c r="K1154" s="218"/>
      <c r="L1154" s="159"/>
      <c r="M1154" s="159"/>
      <c r="N1154" s="159"/>
      <c r="O1154" s="2"/>
      <c r="P1154" s="3"/>
      <c r="Q1154" s="3"/>
      <c r="R1154" s="3"/>
      <c r="S1154" s="3"/>
      <c r="T1154" s="4"/>
      <c r="U1154" s="4"/>
      <c r="V1154" s="4"/>
      <c r="W1154" s="4"/>
      <c r="X1154" s="3"/>
      <c r="Y1154" s="4"/>
      <c r="Z1154" s="2"/>
      <c r="AA1154" s="3"/>
      <c r="AB1154" s="5"/>
      <c r="AC1154" s="5"/>
      <c r="AD1154" s="5"/>
      <c r="AE1154" s="5"/>
      <c r="AF1154" s="5"/>
      <c r="AG1154" s="5"/>
      <c r="AH1154" s="6"/>
      <c r="AI1154" s="6"/>
      <c r="AJ1154" s="7"/>
      <c r="AK1154" s="7"/>
      <c r="AL1154" s="7"/>
      <c r="AM1154" s="7"/>
      <c r="AN1154" s="7"/>
      <c r="AO1154" s="12"/>
      <c r="AP1154" s="12"/>
      <c r="AQ1154" s="12"/>
      <c r="AR1154" s="12"/>
      <c r="AS1154" s="12"/>
      <c r="AT1154" s="12"/>
      <c r="AU1154" s="12"/>
      <c r="AV1154" s="12"/>
      <c r="AW1154" s="12"/>
      <c r="AX1154" s="12"/>
      <c r="AY1154" s="12"/>
      <c r="AZ1154" s="8"/>
    </row>
    <row r="1155" spans="1:52" s="21" customFormat="1" ht="16.5" x14ac:dyDescent="0.25">
      <c r="A1155" s="159"/>
      <c r="B1155" s="159"/>
      <c r="C1155" s="159"/>
      <c r="D1155" s="159"/>
      <c r="E1155" s="159"/>
      <c r="F1155" s="159"/>
      <c r="G1155" s="218"/>
      <c r="H1155" s="159"/>
      <c r="I1155" s="159"/>
      <c r="J1155" s="159"/>
      <c r="K1155" s="218"/>
      <c r="L1155" s="159"/>
      <c r="M1155" s="159"/>
      <c r="N1155" s="159"/>
      <c r="O1155" s="2"/>
      <c r="P1155" s="3"/>
      <c r="Q1155" s="3"/>
      <c r="R1155" s="3"/>
      <c r="S1155" s="3"/>
      <c r="T1155" s="4"/>
      <c r="U1155" s="4"/>
      <c r="V1155" s="4"/>
      <c r="W1155" s="4"/>
      <c r="X1155" s="3"/>
      <c r="Y1155" s="4"/>
      <c r="Z1155" s="2"/>
      <c r="AA1155" s="3"/>
      <c r="AB1155" s="5"/>
      <c r="AC1155" s="5"/>
      <c r="AD1155" s="5"/>
      <c r="AE1155" s="5"/>
      <c r="AF1155" s="5"/>
      <c r="AG1155" s="5"/>
      <c r="AH1155" s="6"/>
      <c r="AI1155" s="6"/>
      <c r="AJ1155" s="7"/>
      <c r="AK1155" s="7"/>
      <c r="AL1155" s="7"/>
      <c r="AM1155" s="7"/>
      <c r="AN1155" s="7"/>
      <c r="AO1155" s="12"/>
      <c r="AP1155" s="12"/>
      <c r="AQ1155" s="12"/>
      <c r="AR1155" s="12"/>
      <c r="AS1155" s="12"/>
      <c r="AT1155" s="12"/>
      <c r="AU1155" s="12"/>
      <c r="AV1155" s="12"/>
      <c r="AW1155" s="12"/>
      <c r="AX1155" s="12"/>
      <c r="AY1155" s="12"/>
      <c r="AZ1155" s="8"/>
    </row>
    <row r="1156" spans="1:52" s="21" customFormat="1" ht="16.5" x14ac:dyDescent="0.25">
      <c r="A1156" s="159"/>
      <c r="B1156" s="159"/>
      <c r="C1156" s="159"/>
      <c r="D1156" s="159"/>
      <c r="E1156" s="159"/>
      <c r="F1156" s="159"/>
      <c r="G1156" s="218"/>
      <c r="H1156" s="159"/>
      <c r="I1156" s="159"/>
      <c r="J1156" s="159"/>
      <c r="K1156" s="218"/>
      <c r="L1156" s="159"/>
      <c r="M1156" s="159"/>
      <c r="N1156" s="159"/>
      <c r="O1156" s="2"/>
      <c r="P1156" s="3"/>
      <c r="Q1156" s="3"/>
      <c r="R1156" s="3"/>
      <c r="S1156" s="3"/>
      <c r="T1156" s="4"/>
      <c r="U1156" s="4"/>
      <c r="V1156" s="4"/>
      <c r="W1156" s="4"/>
      <c r="X1156" s="3"/>
      <c r="Y1156" s="4"/>
      <c r="Z1156" s="2"/>
      <c r="AA1156" s="3"/>
      <c r="AB1156" s="5"/>
      <c r="AC1156" s="5"/>
      <c r="AD1156" s="5"/>
      <c r="AE1156" s="5"/>
      <c r="AF1156" s="5"/>
      <c r="AG1156" s="5"/>
      <c r="AH1156" s="6"/>
      <c r="AI1156" s="6"/>
      <c r="AJ1156" s="7"/>
      <c r="AK1156" s="7"/>
      <c r="AL1156" s="7"/>
      <c r="AM1156" s="7"/>
      <c r="AN1156" s="7"/>
      <c r="AO1156" s="12"/>
      <c r="AP1156" s="12"/>
      <c r="AQ1156" s="12"/>
      <c r="AR1156" s="12"/>
      <c r="AS1156" s="12"/>
      <c r="AT1156" s="12"/>
      <c r="AU1156" s="12"/>
      <c r="AV1156" s="12"/>
      <c r="AW1156" s="12"/>
      <c r="AX1156" s="12"/>
      <c r="AY1156" s="12"/>
      <c r="AZ1156" s="8"/>
    </row>
    <row r="1157" spans="1:52" s="21" customFormat="1" ht="16.5" x14ac:dyDescent="0.25">
      <c r="A1157" s="159"/>
      <c r="B1157" s="159"/>
      <c r="C1157" s="159"/>
      <c r="D1157" s="159"/>
      <c r="E1157" s="159"/>
      <c r="F1157" s="159"/>
      <c r="G1157" s="218"/>
      <c r="H1157" s="159"/>
      <c r="I1157" s="159"/>
      <c r="J1157" s="159"/>
      <c r="K1157" s="218"/>
      <c r="L1157" s="159"/>
      <c r="M1157" s="159"/>
      <c r="N1157" s="159"/>
      <c r="O1157" s="2"/>
      <c r="P1157" s="3"/>
      <c r="Q1157" s="3"/>
      <c r="R1157" s="3"/>
      <c r="S1157" s="3"/>
      <c r="T1157" s="4"/>
      <c r="U1157" s="4"/>
      <c r="V1157" s="4"/>
      <c r="W1157" s="4"/>
      <c r="X1157" s="3"/>
      <c r="Y1157" s="4"/>
      <c r="Z1157" s="2"/>
      <c r="AA1157" s="3"/>
      <c r="AB1157" s="5"/>
      <c r="AC1157" s="5"/>
      <c r="AD1157" s="5"/>
      <c r="AE1157" s="5"/>
      <c r="AF1157" s="5"/>
      <c r="AG1157" s="5"/>
      <c r="AH1157" s="6"/>
      <c r="AI1157" s="6"/>
      <c r="AJ1157" s="7"/>
      <c r="AK1157" s="7"/>
      <c r="AL1157" s="7"/>
      <c r="AM1157" s="7"/>
      <c r="AN1157" s="7"/>
      <c r="AO1157" s="12"/>
      <c r="AP1157" s="12"/>
      <c r="AQ1157" s="12"/>
      <c r="AR1157" s="12"/>
      <c r="AS1157" s="12"/>
      <c r="AT1157" s="12"/>
      <c r="AU1157" s="12"/>
      <c r="AV1157" s="12"/>
      <c r="AW1157" s="12"/>
      <c r="AX1157" s="12"/>
      <c r="AY1157" s="12"/>
      <c r="AZ1157" s="8"/>
    </row>
    <row r="1158" spans="1:52" s="21" customFormat="1" ht="16.5" x14ac:dyDescent="0.25">
      <c r="A1158" s="159"/>
      <c r="B1158" s="159"/>
      <c r="C1158" s="159"/>
      <c r="D1158" s="159"/>
      <c r="E1158" s="159"/>
      <c r="F1158" s="159"/>
      <c r="G1158" s="218"/>
      <c r="H1158" s="159"/>
      <c r="I1158" s="159"/>
      <c r="J1158" s="159"/>
      <c r="K1158" s="218"/>
      <c r="L1158" s="159"/>
      <c r="M1158" s="159"/>
      <c r="N1158" s="159"/>
      <c r="O1158" s="2"/>
      <c r="P1158" s="3"/>
      <c r="Q1158" s="3"/>
      <c r="R1158" s="3"/>
      <c r="S1158" s="3"/>
      <c r="T1158" s="4"/>
      <c r="U1158" s="4"/>
      <c r="V1158" s="4"/>
      <c r="W1158" s="4"/>
      <c r="X1158" s="3"/>
      <c r="Y1158" s="4"/>
      <c r="Z1158" s="2"/>
      <c r="AA1158" s="3"/>
      <c r="AB1158" s="5"/>
      <c r="AC1158" s="5"/>
      <c r="AD1158" s="5"/>
      <c r="AE1158" s="5"/>
      <c r="AF1158" s="5"/>
      <c r="AG1158" s="5"/>
      <c r="AH1158" s="6"/>
      <c r="AI1158" s="6"/>
      <c r="AJ1158" s="7"/>
      <c r="AK1158" s="7"/>
      <c r="AL1158" s="7"/>
      <c r="AM1158" s="7"/>
      <c r="AN1158" s="7"/>
      <c r="AO1158" s="12"/>
      <c r="AP1158" s="12"/>
      <c r="AQ1158" s="12"/>
      <c r="AR1158" s="12"/>
      <c r="AS1158" s="12"/>
      <c r="AT1158" s="12"/>
      <c r="AU1158" s="12"/>
      <c r="AV1158" s="12"/>
      <c r="AW1158" s="12"/>
      <c r="AX1158" s="12"/>
      <c r="AY1158" s="12"/>
      <c r="AZ1158" s="8"/>
    </row>
    <row r="1159" spans="1:52" s="21" customFormat="1" ht="16.5" x14ac:dyDescent="0.25">
      <c r="A1159" s="159"/>
      <c r="B1159" s="159"/>
      <c r="C1159" s="159"/>
      <c r="D1159" s="159"/>
      <c r="E1159" s="159"/>
      <c r="F1159" s="159"/>
      <c r="G1159" s="218"/>
      <c r="H1159" s="159"/>
      <c r="I1159" s="159"/>
      <c r="J1159" s="159"/>
      <c r="K1159" s="218"/>
      <c r="L1159" s="159"/>
      <c r="M1159" s="159"/>
      <c r="N1159" s="159"/>
      <c r="O1159" s="2"/>
      <c r="P1159" s="3"/>
      <c r="Q1159" s="3"/>
      <c r="R1159" s="3"/>
      <c r="S1159" s="3"/>
      <c r="T1159" s="4"/>
      <c r="U1159" s="4"/>
      <c r="V1159" s="4"/>
      <c r="W1159" s="4"/>
      <c r="X1159" s="3"/>
      <c r="Y1159" s="4"/>
      <c r="Z1159" s="2"/>
      <c r="AA1159" s="3"/>
      <c r="AB1159" s="5"/>
      <c r="AC1159" s="5"/>
      <c r="AD1159" s="5"/>
      <c r="AE1159" s="5"/>
      <c r="AF1159" s="5"/>
      <c r="AG1159" s="5"/>
      <c r="AH1159" s="6"/>
      <c r="AI1159" s="6"/>
      <c r="AJ1159" s="7"/>
      <c r="AK1159" s="7"/>
      <c r="AL1159" s="7"/>
      <c r="AM1159" s="7"/>
      <c r="AN1159" s="7"/>
      <c r="AO1159" s="12"/>
      <c r="AP1159" s="12"/>
      <c r="AQ1159" s="12"/>
      <c r="AR1159" s="12"/>
      <c r="AS1159" s="12"/>
      <c r="AT1159" s="12"/>
      <c r="AU1159" s="12"/>
      <c r="AV1159" s="12"/>
      <c r="AW1159" s="12"/>
      <c r="AX1159" s="12"/>
      <c r="AY1159" s="12"/>
      <c r="AZ1159" s="8"/>
    </row>
    <row r="1160" spans="1:52" s="21" customFormat="1" ht="16.5" x14ac:dyDescent="0.25">
      <c r="A1160" s="159"/>
      <c r="B1160" s="159"/>
      <c r="C1160" s="159"/>
      <c r="D1160" s="159"/>
      <c r="E1160" s="159"/>
      <c r="F1160" s="159"/>
      <c r="G1160" s="218"/>
      <c r="H1160" s="159"/>
      <c r="I1160" s="159"/>
      <c r="J1160" s="159"/>
      <c r="K1160" s="218"/>
      <c r="L1160" s="159"/>
      <c r="M1160" s="159"/>
      <c r="N1160" s="159"/>
      <c r="O1160" s="2"/>
      <c r="P1160" s="3"/>
      <c r="Q1160" s="3"/>
      <c r="R1160" s="3"/>
      <c r="S1160" s="3"/>
      <c r="T1160" s="4"/>
      <c r="U1160" s="4"/>
      <c r="V1160" s="4"/>
      <c r="W1160" s="4"/>
      <c r="X1160" s="3"/>
      <c r="Y1160" s="4"/>
      <c r="Z1160" s="2"/>
      <c r="AA1160" s="3"/>
      <c r="AB1160" s="5"/>
      <c r="AC1160" s="5"/>
      <c r="AD1160" s="5"/>
      <c r="AE1160" s="5"/>
      <c r="AF1160" s="5"/>
      <c r="AG1160" s="5"/>
      <c r="AH1160" s="6"/>
      <c r="AI1160" s="6"/>
      <c r="AJ1160" s="7"/>
      <c r="AK1160" s="7"/>
      <c r="AL1160" s="7"/>
      <c r="AM1160" s="7"/>
      <c r="AN1160" s="7"/>
      <c r="AO1160" s="12"/>
      <c r="AP1160" s="12"/>
      <c r="AQ1160" s="12"/>
      <c r="AR1160" s="12"/>
      <c r="AS1160" s="12"/>
      <c r="AT1160" s="12"/>
      <c r="AU1160" s="12"/>
      <c r="AV1160" s="12"/>
      <c r="AW1160" s="12"/>
      <c r="AX1160" s="12"/>
      <c r="AY1160" s="12"/>
      <c r="AZ1160" s="8"/>
    </row>
    <row r="1161" spans="1:52" s="21" customFormat="1" ht="16.5" x14ac:dyDescent="0.25">
      <c r="A1161" s="159"/>
      <c r="B1161" s="159"/>
      <c r="C1161" s="159"/>
      <c r="D1161" s="159"/>
      <c r="E1161" s="159"/>
      <c r="F1161" s="159"/>
      <c r="G1161" s="218"/>
      <c r="H1161" s="159"/>
      <c r="I1161" s="159"/>
      <c r="J1161" s="159"/>
      <c r="K1161" s="218"/>
      <c r="L1161" s="159"/>
      <c r="M1161" s="159"/>
      <c r="N1161" s="159"/>
      <c r="O1161" s="2"/>
      <c r="P1161" s="3"/>
      <c r="Q1161" s="3"/>
      <c r="R1161" s="3"/>
      <c r="S1161" s="3"/>
      <c r="T1161" s="4"/>
      <c r="U1161" s="4"/>
      <c r="V1161" s="4"/>
      <c r="W1161" s="4"/>
      <c r="X1161" s="3"/>
      <c r="Y1161" s="4"/>
      <c r="Z1161" s="2"/>
      <c r="AA1161" s="3"/>
      <c r="AB1161" s="5"/>
      <c r="AC1161" s="5"/>
      <c r="AD1161" s="5"/>
      <c r="AE1161" s="5"/>
      <c r="AF1161" s="5"/>
      <c r="AG1161" s="5"/>
      <c r="AH1161" s="6"/>
      <c r="AI1161" s="6"/>
      <c r="AJ1161" s="7"/>
      <c r="AK1161" s="7"/>
      <c r="AL1161" s="7"/>
      <c r="AM1161" s="7"/>
      <c r="AN1161" s="7"/>
      <c r="AO1161" s="12"/>
      <c r="AP1161" s="12"/>
      <c r="AQ1161" s="12"/>
      <c r="AR1161" s="12"/>
      <c r="AS1161" s="12"/>
      <c r="AT1161" s="12"/>
      <c r="AU1161" s="12"/>
      <c r="AV1161" s="12"/>
      <c r="AW1161" s="12"/>
      <c r="AX1161" s="12"/>
      <c r="AY1161" s="12"/>
      <c r="AZ1161" s="8"/>
    </row>
    <row r="1162" spans="1:52" s="21" customFormat="1" ht="16.5" x14ac:dyDescent="0.25">
      <c r="A1162" s="159"/>
      <c r="B1162" s="159"/>
      <c r="C1162" s="159"/>
      <c r="D1162" s="159"/>
      <c r="E1162" s="159"/>
      <c r="F1162" s="159"/>
      <c r="G1162" s="218"/>
      <c r="H1162" s="159"/>
      <c r="I1162" s="159"/>
      <c r="J1162" s="159"/>
      <c r="K1162" s="218"/>
      <c r="L1162" s="159"/>
      <c r="M1162" s="159"/>
      <c r="N1162" s="159"/>
      <c r="O1162" s="2"/>
      <c r="P1162" s="3"/>
      <c r="Q1162" s="3"/>
      <c r="R1162" s="3"/>
      <c r="S1162" s="3"/>
      <c r="T1162" s="4"/>
      <c r="U1162" s="4"/>
      <c r="V1162" s="4"/>
      <c r="W1162" s="4"/>
      <c r="X1162" s="3"/>
      <c r="Y1162" s="4"/>
      <c r="Z1162" s="2"/>
      <c r="AA1162" s="3"/>
      <c r="AB1162" s="5"/>
      <c r="AC1162" s="5"/>
      <c r="AD1162" s="5"/>
      <c r="AE1162" s="5"/>
      <c r="AF1162" s="5"/>
      <c r="AG1162" s="5"/>
      <c r="AH1162" s="6"/>
      <c r="AI1162" s="6"/>
      <c r="AJ1162" s="7"/>
      <c r="AK1162" s="7"/>
      <c r="AL1162" s="7"/>
      <c r="AM1162" s="7"/>
      <c r="AN1162" s="7"/>
      <c r="AO1162" s="12"/>
      <c r="AP1162" s="12"/>
      <c r="AQ1162" s="12"/>
      <c r="AR1162" s="12"/>
      <c r="AS1162" s="12"/>
      <c r="AT1162" s="12"/>
      <c r="AU1162" s="12"/>
      <c r="AV1162" s="12"/>
      <c r="AW1162" s="12"/>
      <c r="AX1162" s="12"/>
      <c r="AY1162" s="12"/>
      <c r="AZ1162" s="8"/>
    </row>
    <row r="1163" spans="1:52" s="21" customFormat="1" ht="16.5" x14ac:dyDescent="0.25">
      <c r="A1163" s="159"/>
      <c r="B1163" s="159"/>
      <c r="C1163" s="159"/>
      <c r="D1163" s="159"/>
      <c r="E1163" s="159"/>
      <c r="F1163" s="159"/>
      <c r="G1163" s="218"/>
      <c r="H1163" s="159"/>
      <c r="I1163" s="159"/>
      <c r="J1163" s="159"/>
      <c r="K1163" s="218"/>
      <c r="L1163" s="159"/>
      <c r="M1163" s="159"/>
      <c r="N1163" s="159"/>
      <c r="O1163" s="2"/>
      <c r="P1163" s="3"/>
      <c r="Q1163" s="3"/>
      <c r="R1163" s="3"/>
      <c r="S1163" s="3"/>
      <c r="T1163" s="4"/>
      <c r="U1163" s="4"/>
      <c r="V1163" s="4"/>
      <c r="W1163" s="4"/>
      <c r="X1163" s="3"/>
      <c r="Y1163" s="4"/>
      <c r="Z1163" s="2"/>
      <c r="AA1163" s="3"/>
      <c r="AB1163" s="5"/>
      <c r="AC1163" s="5"/>
      <c r="AD1163" s="5"/>
      <c r="AE1163" s="5"/>
      <c r="AF1163" s="5"/>
      <c r="AG1163" s="5"/>
      <c r="AH1163" s="6"/>
      <c r="AI1163" s="6"/>
      <c r="AJ1163" s="7"/>
      <c r="AK1163" s="7"/>
      <c r="AL1163" s="7"/>
      <c r="AM1163" s="7"/>
      <c r="AN1163" s="7"/>
      <c r="AO1163" s="12"/>
      <c r="AP1163" s="12"/>
      <c r="AQ1163" s="12"/>
      <c r="AR1163" s="12"/>
      <c r="AS1163" s="12"/>
      <c r="AT1163" s="12"/>
      <c r="AU1163" s="12"/>
      <c r="AV1163" s="12"/>
      <c r="AW1163" s="12"/>
      <c r="AX1163" s="12"/>
      <c r="AY1163" s="12"/>
      <c r="AZ1163" s="8"/>
    </row>
    <row r="1164" spans="1:52" s="21" customFormat="1" ht="16.5" x14ac:dyDescent="0.25">
      <c r="A1164" s="159"/>
      <c r="B1164" s="159"/>
      <c r="C1164" s="159"/>
      <c r="D1164" s="159"/>
      <c r="E1164" s="159"/>
      <c r="F1164" s="159"/>
      <c r="G1164" s="218"/>
      <c r="H1164" s="159"/>
      <c r="I1164" s="159"/>
      <c r="J1164" s="159"/>
      <c r="K1164" s="218"/>
      <c r="L1164" s="159"/>
      <c r="M1164" s="159"/>
      <c r="N1164" s="159"/>
      <c r="O1164" s="2"/>
      <c r="P1164" s="3"/>
      <c r="Q1164" s="3"/>
      <c r="R1164" s="3"/>
      <c r="S1164" s="3"/>
      <c r="T1164" s="4"/>
      <c r="U1164" s="4"/>
      <c r="V1164" s="4"/>
      <c r="W1164" s="4"/>
      <c r="X1164" s="3"/>
      <c r="Y1164" s="4"/>
      <c r="Z1164" s="2"/>
      <c r="AA1164" s="3"/>
      <c r="AB1164" s="5"/>
      <c r="AC1164" s="5"/>
      <c r="AD1164" s="5"/>
      <c r="AE1164" s="5"/>
      <c r="AF1164" s="5"/>
      <c r="AG1164" s="5"/>
      <c r="AH1164" s="6"/>
      <c r="AI1164" s="6"/>
      <c r="AJ1164" s="7"/>
      <c r="AK1164" s="7"/>
      <c r="AL1164" s="7"/>
      <c r="AM1164" s="7"/>
      <c r="AN1164" s="7"/>
      <c r="AO1164" s="12"/>
      <c r="AP1164" s="12"/>
      <c r="AQ1164" s="12"/>
      <c r="AR1164" s="12"/>
      <c r="AS1164" s="12"/>
      <c r="AT1164" s="12"/>
      <c r="AU1164" s="12"/>
      <c r="AV1164" s="12"/>
      <c r="AW1164" s="12"/>
      <c r="AX1164" s="12"/>
      <c r="AY1164" s="12"/>
      <c r="AZ1164" s="8"/>
    </row>
    <row r="1165" spans="1:52" s="21" customFormat="1" ht="16.5" x14ac:dyDescent="0.25">
      <c r="A1165" s="159"/>
      <c r="B1165" s="159"/>
      <c r="C1165" s="159"/>
      <c r="D1165" s="159"/>
      <c r="E1165" s="159"/>
      <c r="F1165" s="159"/>
      <c r="G1165" s="218"/>
      <c r="H1165" s="159"/>
      <c r="I1165" s="159"/>
      <c r="J1165" s="159"/>
      <c r="K1165" s="218"/>
      <c r="L1165" s="159"/>
      <c r="M1165" s="159"/>
      <c r="N1165" s="159"/>
      <c r="O1165" s="2"/>
      <c r="P1165" s="3"/>
      <c r="Q1165" s="3"/>
      <c r="R1165" s="3"/>
      <c r="S1165" s="3"/>
      <c r="T1165" s="4"/>
      <c r="U1165" s="4"/>
      <c r="V1165" s="4"/>
      <c r="W1165" s="4"/>
      <c r="X1165" s="3"/>
      <c r="Y1165" s="4"/>
      <c r="Z1165" s="2"/>
      <c r="AA1165" s="3"/>
      <c r="AB1165" s="5"/>
      <c r="AC1165" s="5"/>
      <c r="AD1165" s="5"/>
      <c r="AE1165" s="5"/>
      <c r="AF1165" s="5"/>
      <c r="AG1165" s="5"/>
      <c r="AH1165" s="6"/>
      <c r="AI1165" s="6"/>
      <c r="AJ1165" s="7"/>
      <c r="AK1165" s="7"/>
      <c r="AL1165" s="7"/>
      <c r="AM1165" s="7"/>
      <c r="AN1165" s="7"/>
      <c r="AO1165" s="12"/>
      <c r="AP1165" s="12"/>
      <c r="AQ1165" s="12"/>
      <c r="AR1165" s="12"/>
      <c r="AS1165" s="12"/>
      <c r="AT1165" s="12"/>
      <c r="AU1165" s="12"/>
      <c r="AV1165" s="12"/>
      <c r="AW1165" s="12"/>
      <c r="AX1165" s="12"/>
      <c r="AY1165" s="12"/>
      <c r="AZ1165" s="8"/>
    </row>
    <row r="1166" spans="1:52" s="21" customFormat="1" ht="16.5" x14ac:dyDescent="0.25">
      <c r="A1166" s="159"/>
      <c r="B1166" s="159"/>
      <c r="C1166" s="159"/>
      <c r="D1166" s="159"/>
      <c r="E1166" s="159"/>
      <c r="F1166" s="159"/>
      <c r="G1166" s="218"/>
      <c r="H1166" s="159"/>
      <c r="I1166" s="159"/>
      <c r="J1166" s="159"/>
      <c r="K1166" s="218"/>
      <c r="L1166" s="159"/>
      <c r="M1166" s="159"/>
      <c r="N1166" s="159"/>
      <c r="O1166" s="2"/>
      <c r="P1166" s="3"/>
      <c r="Q1166" s="3"/>
      <c r="R1166" s="3"/>
      <c r="S1166" s="3"/>
      <c r="T1166" s="4"/>
      <c r="U1166" s="4"/>
      <c r="V1166" s="4"/>
      <c r="W1166" s="4"/>
      <c r="X1166" s="3"/>
      <c r="Y1166" s="4"/>
      <c r="Z1166" s="2"/>
      <c r="AA1166" s="3"/>
      <c r="AB1166" s="5"/>
      <c r="AC1166" s="5"/>
      <c r="AD1166" s="5"/>
      <c r="AE1166" s="5"/>
      <c r="AF1166" s="5"/>
      <c r="AG1166" s="5"/>
      <c r="AH1166" s="6"/>
      <c r="AI1166" s="6"/>
      <c r="AJ1166" s="7"/>
      <c r="AK1166" s="7"/>
      <c r="AL1166" s="7"/>
      <c r="AM1166" s="7"/>
      <c r="AN1166" s="7"/>
      <c r="AO1166" s="12"/>
      <c r="AP1166" s="12"/>
      <c r="AQ1166" s="12"/>
      <c r="AR1166" s="12"/>
      <c r="AS1166" s="12"/>
      <c r="AT1166" s="12"/>
      <c r="AU1166" s="12"/>
      <c r="AV1166" s="12"/>
      <c r="AW1166" s="12"/>
      <c r="AX1166" s="12"/>
      <c r="AY1166" s="12"/>
      <c r="AZ1166" s="8"/>
    </row>
    <row r="1167" spans="1:52" s="21" customFormat="1" ht="16.5" x14ac:dyDescent="0.25">
      <c r="A1167" s="159"/>
      <c r="B1167" s="159"/>
      <c r="C1167" s="159"/>
      <c r="D1167" s="159"/>
      <c r="E1167" s="159"/>
      <c r="F1167" s="159"/>
      <c r="G1167" s="218"/>
      <c r="H1167" s="159"/>
      <c r="I1167" s="159"/>
      <c r="J1167" s="159"/>
      <c r="K1167" s="218"/>
      <c r="L1167" s="159"/>
      <c r="M1167" s="159"/>
      <c r="N1167" s="159"/>
      <c r="O1167" s="2"/>
      <c r="P1167" s="3"/>
      <c r="Q1167" s="3"/>
      <c r="R1167" s="3"/>
      <c r="S1167" s="3"/>
      <c r="T1167" s="4"/>
      <c r="U1167" s="4"/>
      <c r="V1167" s="4"/>
      <c r="W1167" s="4"/>
      <c r="X1167" s="3"/>
      <c r="Y1167" s="4"/>
      <c r="Z1167" s="2"/>
      <c r="AA1167" s="3"/>
      <c r="AB1167" s="5"/>
      <c r="AC1167" s="5"/>
      <c r="AD1167" s="5"/>
      <c r="AE1167" s="5"/>
      <c r="AF1167" s="5"/>
      <c r="AG1167" s="5"/>
      <c r="AH1167" s="6"/>
      <c r="AI1167" s="6"/>
      <c r="AJ1167" s="7"/>
      <c r="AK1167" s="7"/>
      <c r="AL1167" s="7"/>
      <c r="AM1167" s="7"/>
      <c r="AN1167" s="7"/>
      <c r="AO1167" s="12"/>
      <c r="AP1167" s="12"/>
      <c r="AQ1167" s="12"/>
      <c r="AR1167" s="12"/>
      <c r="AS1167" s="12"/>
      <c r="AT1167" s="12"/>
      <c r="AU1167" s="12"/>
      <c r="AV1167" s="12"/>
      <c r="AW1167" s="12"/>
      <c r="AX1167" s="12"/>
      <c r="AY1167" s="12"/>
      <c r="AZ1167" s="8"/>
    </row>
    <row r="1168" spans="1:52" s="21" customFormat="1" ht="16.5" x14ac:dyDescent="0.25">
      <c r="A1168" s="159"/>
      <c r="B1168" s="159"/>
      <c r="C1168" s="159"/>
      <c r="D1168" s="159"/>
      <c r="E1168" s="159"/>
      <c r="F1168" s="159"/>
      <c r="G1168" s="218"/>
      <c r="H1168" s="159"/>
      <c r="I1168" s="159"/>
      <c r="J1168" s="159"/>
      <c r="K1168" s="218"/>
      <c r="L1168" s="159"/>
      <c r="M1168" s="159"/>
      <c r="N1168" s="159"/>
      <c r="O1168" s="2"/>
      <c r="P1168" s="3"/>
      <c r="Q1168" s="3"/>
      <c r="R1168" s="3"/>
      <c r="S1168" s="3"/>
      <c r="T1168" s="4"/>
      <c r="U1168" s="4"/>
      <c r="V1168" s="4"/>
      <c r="W1168" s="4"/>
      <c r="X1168" s="3"/>
      <c r="Y1168" s="4"/>
      <c r="Z1168" s="2"/>
      <c r="AA1168" s="3"/>
      <c r="AB1168" s="5"/>
      <c r="AC1168" s="5"/>
      <c r="AD1168" s="5"/>
      <c r="AE1168" s="5"/>
      <c r="AF1168" s="5"/>
      <c r="AG1168" s="5"/>
      <c r="AH1168" s="6"/>
      <c r="AI1168" s="6"/>
      <c r="AJ1168" s="7"/>
      <c r="AK1168" s="7"/>
      <c r="AL1168" s="7"/>
      <c r="AM1168" s="7"/>
      <c r="AN1168" s="7"/>
      <c r="AO1168" s="12"/>
      <c r="AP1168" s="12"/>
      <c r="AQ1168" s="12"/>
      <c r="AR1168" s="12"/>
      <c r="AS1168" s="12"/>
      <c r="AT1168" s="12"/>
      <c r="AU1168" s="12"/>
      <c r="AV1168" s="12"/>
      <c r="AW1168" s="12"/>
      <c r="AX1168" s="12"/>
      <c r="AY1168" s="12"/>
      <c r="AZ1168" s="8"/>
    </row>
    <row r="1169" spans="1:52" s="21" customFormat="1" ht="16.5" x14ac:dyDescent="0.25">
      <c r="A1169" s="159"/>
      <c r="B1169" s="159"/>
      <c r="C1169" s="159"/>
      <c r="D1169" s="159"/>
      <c r="E1169" s="159"/>
      <c r="F1169" s="159"/>
      <c r="G1169" s="218"/>
      <c r="H1169" s="159"/>
      <c r="I1169" s="159"/>
      <c r="J1169" s="159"/>
      <c r="K1169" s="218"/>
      <c r="L1169" s="159"/>
      <c r="M1169" s="159"/>
      <c r="N1169" s="159"/>
      <c r="O1169" s="2"/>
      <c r="P1169" s="3"/>
      <c r="Q1169" s="3"/>
      <c r="R1169" s="3"/>
      <c r="S1169" s="3"/>
      <c r="T1169" s="4"/>
      <c r="U1169" s="4"/>
      <c r="V1169" s="4"/>
      <c r="W1169" s="4"/>
      <c r="X1169" s="3"/>
      <c r="Y1169" s="4"/>
      <c r="Z1169" s="2"/>
      <c r="AA1169" s="3"/>
      <c r="AB1169" s="5"/>
      <c r="AC1169" s="5"/>
      <c r="AD1169" s="5"/>
      <c r="AE1169" s="5"/>
      <c r="AF1169" s="5"/>
      <c r="AG1169" s="5"/>
      <c r="AH1169" s="6"/>
      <c r="AI1169" s="6"/>
      <c r="AJ1169" s="7"/>
      <c r="AK1169" s="7"/>
      <c r="AL1169" s="7"/>
      <c r="AM1169" s="7"/>
      <c r="AN1169" s="7"/>
      <c r="AO1169" s="12"/>
      <c r="AP1169" s="12"/>
      <c r="AQ1169" s="12"/>
      <c r="AR1169" s="12"/>
      <c r="AS1169" s="12"/>
      <c r="AT1169" s="12"/>
      <c r="AU1169" s="12"/>
      <c r="AV1169" s="12"/>
      <c r="AW1169" s="12"/>
      <c r="AX1169" s="12"/>
      <c r="AY1169" s="12"/>
      <c r="AZ1169" s="8"/>
    </row>
    <row r="1170" spans="1:52" s="21" customFormat="1" ht="16.5" x14ac:dyDescent="0.25">
      <c r="A1170" s="159"/>
      <c r="B1170" s="159"/>
      <c r="C1170" s="159"/>
      <c r="D1170" s="159"/>
      <c r="E1170" s="159"/>
      <c r="F1170" s="159"/>
      <c r="G1170" s="218"/>
      <c r="H1170" s="159"/>
      <c r="I1170" s="159"/>
      <c r="J1170" s="159"/>
      <c r="K1170" s="218"/>
      <c r="L1170" s="159"/>
      <c r="M1170" s="159"/>
      <c r="N1170" s="159"/>
      <c r="O1170" s="2"/>
      <c r="P1170" s="3"/>
      <c r="Q1170" s="3"/>
      <c r="R1170" s="3"/>
      <c r="S1170" s="3"/>
      <c r="T1170" s="4"/>
      <c r="U1170" s="4"/>
      <c r="V1170" s="4"/>
      <c r="W1170" s="4"/>
      <c r="X1170" s="3"/>
      <c r="Y1170" s="4"/>
      <c r="Z1170" s="2"/>
      <c r="AA1170" s="3"/>
      <c r="AB1170" s="5"/>
      <c r="AC1170" s="5"/>
      <c r="AD1170" s="5"/>
      <c r="AE1170" s="5"/>
      <c r="AF1170" s="5"/>
      <c r="AG1170" s="5"/>
      <c r="AH1170" s="6"/>
      <c r="AI1170" s="6"/>
      <c r="AJ1170" s="7"/>
      <c r="AK1170" s="7"/>
      <c r="AL1170" s="7"/>
      <c r="AM1170" s="7"/>
      <c r="AN1170" s="7"/>
      <c r="AO1170" s="12"/>
      <c r="AP1170" s="12"/>
      <c r="AQ1170" s="12"/>
      <c r="AR1170" s="12"/>
      <c r="AS1170" s="12"/>
      <c r="AT1170" s="12"/>
      <c r="AU1170" s="12"/>
      <c r="AV1170" s="12"/>
      <c r="AW1170" s="12"/>
      <c r="AX1170" s="12"/>
      <c r="AY1170" s="12"/>
      <c r="AZ1170" s="8"/>
    </row>
    <row r="1171" spans="1:52" s="21" customFormat="1" ht="16.5" x14ac:dyDescent="0.25">
      <c r="A1171" s="159"/>
      <c r="B1171" s="159"/>
      <c r="C1171" s="159"/>
      <c r="D1171" s="159"/>
      <c r="E1171" s="159"/>
      <c r="F1171" s="159"/>
      <c r="G1171" s="218"/>
      <c r="H1171" s="159"/>
      <c r="I1171" s="159"/>
      <c r="J1171" s="159"/>
      <c r="K1171" s="218"/>
      <c r="L1171" s="159"/>
      <c r="M1171" s="159"/>
      <c r="N1171" s="159"/>
      <c r="O1171" s="2"/>
      <c r="P1171" s="3"/>
      <c r="Q1171" s="3"/>
      <c r="R1171" s="3"/>
      <c r="S1171" s="3"/>
      <c r="T1171" s="4"/>
      <c r="U1171" s="4"/>
      <c r="V1171" s="4"/>
      <c r="W1171" s="4"/>
      <c r="X1171" s="3"/>
      <c r="Y1171" s="4"/>
      <c r="Z1171" s="2"/>
      <c r="AA1171" s="3"/>
      <c r="AB1171" s="5"/>
      <c r="AC1171" s="5"/>
      <c r="AD1171" s="5"/>
      <c r="AE1171" s="5"/>
      <c r="AF1171" s="5"/>
      <c r="AG1171" s="5"/>
      <c r="AH1171" s="6"/>
      <c r="AI1171" s="6"/>
      <c r="AJ1171" s="7"/>
      <c r="AK1171" s="7"/>
      <c r="AL1171" s="7"/>
      <c r="AM1171" s="7"/>
      <c r="AN1171" s="7"/>
      <c r="AO1171" s="12"/>
      <c r="AP1171" s="12"/>
      <c r="AQ1171" s="12"/>
      <c r="AR1171" s="12"/>
      <c r="AS1171" s="12"/>
      <c r="AT1171" s="12"/>
      <c r="AU1171" s="12"/>
      <c r="AV1171" s="12"/>
      <c r="AW1171" s="12"/>
      <c r="AX1171" s="12"/>
      <c r="AY1171" s="12"/>
      <c r="AZ1171" s="8"/>
    </row>
    <row r="1172" spans="1:52" s="21" customFormat="1" ht="16.5" x14ac:dyDescent="0.25">
      <c r="A1172" s="159"/>
      <c r="B1172" s="159"/>
      <c r="C1172" s="159"/>
      <c r="D1172" s="159"/>
      <c r="E1172" s="159"/>
      <c r="F1172" s="159"/>
      <c r="G1172" s="218"/>
      <c r="H1172" s="159"/>
      <c r="I1172" s="159"/>
      <c r="J1172" s="159"/>
      <c r="K1172" s="218"/>
      <c r="L1172" s="159"/>
      <c r="M1172" s="159"/>
      <c r="N1172" s="159"/>
      <c r="O1172" s="2"/>
      <c r="P1172" s="3"/>
      <c r="Q1172" s="3"/>
      <c r="R1172" s="3"/>
      <c r="S1172" s="3"/>
      <c r="T1172" s="4"/>
      <c r="U1172" s="4"/>
      <c r="V1172" s="4"/>
      <c r="W1172" s="4"/>
      <c r="X1172" s="3"/>
      <c r="Y1172" s="4"/>
      <c r="Z1172" s="2"/>
      <c r="AA1172" s="3"/>
      <c r="AB1172" s="5"/>
      <c r="AC1172" s="5"/>
      <c r="AD1172" s="5"/>
      <c r="AE1172" s="5"/>
      <c r="AF1172" s="5"/>
      <c r="AG1172" s="5"/>
      <c r="AH1172" s="6"/>
      <c r="AI1172" s="6"/>
      <c r="AJ1172" s="7"/>
      <c r="AK1172" s="7"/>
      <c r="AL1172" s="7"/>
      <c r="AM1172" s="7"/>
      <c r="AN1172" s="7"/>
      <c r="AO1172" s="12"/>
      <c r="AP1172" s="12"/>
      <c r="AQ1172" s="12"/>
      <c r="AR1172" s="12"/>
      <c r="AS1172" s="12"/>
      <c r="AT1172" s="12"/>
      <c r="AU1172" s="12"/>
      <c r="AV1172" s="12"/>
      <c r="AW1172" s="12"/>
      <c r="AX1172" s="12"/>
      <c r="AY1172" s="12"/>
      <c r="AZ1172" s="8"/>
    </row>
    <row r="1173" spans="1:52" s="21" customFormat="1" ht="16.5" x14ac:dyDescent="0.25">
      <c r="A1173" s="159"/>
      <c r="B1173" s="159"/>
      <c r="C1173" s="159"/>
      <c r="D1173" s="159"/>
      <c r="E1173" s="159"/>
      <c r="F1173" s="159"/>
      <c r="G1173" s="218"/>
      <c r="H1173" s="159"/>
      <c r="I1173" s="159"/>
      <c r="J1173" s="159"/>
      <c r="K1173" s="218"/>
      <c r="L1173" s="159"/>
      <c r="M1173" s="159"/>
      <c r="N1173" s="159"/>
      <c r="O1173" s="2"/>
      <c r="P1173" s="3"/>
      <c r="Q1173" s="3"/>
      <c r="R1173" s="3"/>
      <c r="S1173" s="3"/>
      <c r="T1173" s="4"/>
      <c r="U1173" s="4"/>
      <c r="V1173" s="4"/>
      <c r="W1173" s="4"/>
      <c r="X1173" s="3"/>
      <c r="Y1173" s="4"/>
      <c r="Z1173" s="2"/>
      <c r="AA1173" s="3"/>
      <c r="AB1173" s="5"/>
      <c r="AC1173" s="5"/>
      <c r="AD1173" s="5"/>
      <c r="AE1173" s="5"/>
      <c r="AF1173" s="5"/>
      <c r="AG1173" s="5"/>
      <c r="AH1173" s="6"/>
      <c r="AI1173" s="6"/>
      <c r="AJ1173" s="7"/>
      <c r="AK1173" s="7"/>
      <c r="AL1173" s="7"/>
      <c r="AM1173" s="7"/>
      <c r="AN1173" s="7"/>
      <c r="AO1173" s="12"/>
      <c r="AP1173" s="12"/>
      <c r="AQ1173" s="12"/>
      <c r="AR1173" s="12"/>
      <c r="AS1173" s="12"/>
      <c r="AT1173" s="12"/>
      <c r="AU1173" s="12"/>
      <c r="AV1173" s="12"/>
      <c r="AW1173" s="12"/>
      <c r="AX1173" s="12"/>
      <c r="AY1173" s="12"/>
      <c r="AZ1173" s="8"/>
    </row>
    <row r="1174" spans="1:52" s="21" customFormat="1" ht="16.5" x14ac:dyDescent="0.25">
      <c r="A1174" s="159"/>
      <c r="B1174" s="159"/>
      <c r="C1174" s="159"/>
      <c r="D1174" s="159"/>
      <c r="E1174" s="159"/>
      <c r="F1174" s="159"/>
      <c r="G1174" s="218"/>
      <c r="H1174" s="159"/>
      <c r="I1174" s="159"/>
      <c r="J1174" s="159"/>
      <c r="K1174" s="218"/>
      <c r="L1174" s="159"/>
      <c r="M1174" s="159"/>
      <c r="N1174" s="159"/>
      <c r="O1174" s="2"/>
      <c r="P1174" s="3"/>
      <c r="Q1174" s="3"/>
      <c r="R1174" s="3"/>
      <c r="S1174" s="3"/>
      <c r="T1174" s="4"/>
      <c r="U1174" s="4"/>
      <c r="V1174" s="4"/>
      <c r="W1174" s="4"/>
      <c r="X1174" s="3"/>
      <c r="Y1174" s="4"/>
      <c r="Z1174" s="2"/>
      <c r="AA1174" s="3"/>
      <c r="AB1174" s="5"/>
      <c r="AC1174" s="5"/>
      <c r="AD1174" s="5"/>
      <c r="AE1174" s="5"/>
      <c r="AF1174" s="5"/>
      <c r="AG1174" s="5"/>
      <c r="AH1174" s="6"/>
      <c r="AI1174" s="6"/>
      <c r="AJ1174" s="7"/>
      <c r="AK1174" s="7"/>
      <c r="AL1174" s="7"/>
      <c r="AM1174" s="7"/>
      <c r="AN1174" s="7"/>
      <c r="AO1174" s="12"/>
      <c r="AP1174" s="12"/>
      <c r="AQ1174" s="12"/>
      <c r="AR1174" s="12"/>
      <c r="AS1174" s="12"/>
      <c r="AT1174" s="12"/>
      <c r="AU1174" s="12"/>
      <c r="AV1174" s="12"/>
      <c r="AW1174" s="12"/>
      <c r="AX1174" s="12"/>
      <c r="AY1174" s="12"/>
      <c r="AZ1174" s="8"/>
    </row>
    <row r="1175" spans="1:52" s="21" customFormat="1" ht="16.5" x14ac:dyDescent="0.25">
      <c r="A1175" s="159"/>
      <c r="B1175" s="159"/>
      <c r="C1175" s="159"/>
      <c r="D1175" s="159"/>
      <c r="E1175" s="159"/>
      <c r="F1175" s="159"/>
      <c r="G1175" s="218"/>
      <c r="H1175" s="159"/>
      <c r="I1175" s="159"/>
      <c r="J1175" s="159"/>
      <c r="K1175" s="218"/>
      <c r="L1175" s="159"/>
      <c r="M1175" s="159"/>
      <c r="N1175" s="159"/>
      <c r="O1175" s="2"/>
      <c r="P1175" s="3"/>
      <c r="Q1175" s="3"/>
      <c r="R1175" s="3"/>
      <c r="S1175" s="3"/>
      <c r="T1175" s="4"/>
      <c r="U1175" s="4"/>
      <c r="V1175" s="4"/>
      <c r="W1175" s="4"/>
      <c r="X1175" s="3"/>
      <c r="Y1175" s="4"/>
      <c r="Z1175" s="2"/>
      <c r="AA1175" s="3"/>
      <c r="AB1175" s="5"/>
      <c r="AC1175" s="5"/>
      <c r="AD1175" s="5"/>
      <c r="AE1175" s="5"/>
      <c r="AF1175" s="5"/>
      <c r="AG1175" s="5"/>
      <c r="AH1175" s="6"/>
      <c r="AI1175" s="6"/>
      <c r="AJ1175" s="7"/>
      <c r="AK1175" s="7"/>
      <c r="AL1175" s="7"/>
      <c r="AM1175" s="7"/>
      <c r="AN1175" s="7"/>
      <c r="AO1175" s="12"/>
      <c r="AP1175" s="12"/>
      <c r="AQ1175" s="12"/>
      <c r="AR1175" s="12"/>
      <c r="AS1175" s="12"/>
      <c r="AT1175" s="12"/>
      <c r="AU1175" s="12"/>
      <c r="AV1175" s="12"/>
      <c r="AW1175" s="12"/>
      <c r="AX1175" s="12"/>
      <c r="AY1175" s="12"/>
      <c r="AZ1175" s="8"/>
    </row>
    <row r="1176" spans="1:52" s="21" customFormat="1" ht="16.5" x14ac:dyDescent="0.25">
      <c r="A1176" s="159"/>
      <c r="B1176" s="159"/>
      <c r="C1176" s="159"/>
      <c r="D1176" s="159"/>
      <c r="E1176" s="159"/>
      <c r="F1176" s="159"/>
      <c r="G1176" s="218"/>
      <c r="H1176" s="159"/>
      <c r="I1176" s="159"/>
      <c r="J1176" s="159"/>
      <c r="K1176" s="218"/>
      <c r="L1176" s="159"/>
      <c r="M1176" s="159"/>
      <c r="N1176" s="159"/>
      <c r="O1176" s="2"/>
      <c r="P1176" s="3"/>
      <c r="Q1176" s="3"/>
      <c r="R1176" s="3"/>
      <c r="S1176" s="3"/>
      <c r="T1176" s="4"/>
      <c r="U1176" s="4"/>
      <c r="V1176" s="4"/>
      <c r="W1176" s="4"/>
      <c r="X1176" s="3"/>
      <c r="Y1176" s="4"/>
      <c r="Z1176" s="2"/>
      <c r="AA1176" s="3"/>
      <c r="AB1176" s="5"/>
      <c r="AC1176" s="5"/>
      <c r="AD1176" s="5"/>
      <c r="AE1176" s="5"/>
      <c r="AF1176" s="5"/>
      <c r="AG1176" s="5"/>
      <c r="AH1176" s="6"/>
      <c r="AI1176" s="6"/>
      <c r="AJ1176" s="7"/>
      <c r="AK1176" s="7"/>
      <c r="AL1176" s="7"/>
      <c r="AM1176" s="7"/>
      <c r="AN1176" s="7"/>
      <c r="AO1176" s="12"/>
      <c r="AP1176" s="12"/>
      <c r="AQ1176" s="12"/>
      <c r="AR1176" s="12"/>
      <c r="AS1176" s="12"/>
      <c r="AT1176" s="12"/>
      <c r="AU1176" s="12"/>
      <c r="AV1176" s="12"/>
      <c r="AW1176" s="12"/>
      <c r="AX1176" s="12"/>
      <c r="AY1176" s="12"/>
      <c r="AZ1176" s="8"/>
    </row>
    <row r="1177" spans="1:52" s="21" customFormat="1" ht="16.5" x14ac:dyDescent="0.25">
      <c r="A1177" s="159"/>
      <c r="B1177" s="159"/>
      <c r="C1177" s="159"/>
      <c r="D1177" s="159"/>
      <c r="E1177" s="159"/>
      <c r="F1177" s="159"/>
      <c r="G1177" s="218"/>
      <c r="H1177" s="159"/>
      <c r="I1177" s="159"/>
      <c r="J1177" s="159"/>
      <c r="K1177" s="218"/>
      <c r="L1177" s="159"/>
      <c r="M1177" s="159"/>
      <c r="N1177" s="159"/>
      <c r="O1177" s="2"/>
      <c r="P1177" s="3"/>
      <c r="Q1177" s="3"/>
      <c r="R1177" s="3"/>
      <c r="S1177" s="3"/>
      <c r="T1177" s="4"/>
      <c r="U1177" s="4"/>
      <c r="V1177" s="4"/>
      <c r="W1177" s="4"/>
      <c r="X1177" s="3"/>
      <c r="Y1177" s="4"/>
      <c r="Z1177" s="2"/>
      <c r="AA1177" s="3"/>
      <c r="AB1177" s="5"/>
      <c r="AC1177" s="5"/>
      <c r="AD1177" s="5"/>
      <c r="AE1177" s="5"/>
      <c r="AF1177" s="5"/>
      <c r="AG1177" s="5"/>
      <c r="AH1177" s="6"/>
      <c r="AI1177" s="6"/>
      <c r="AJ1177" s="7"/>
      <c r="AK1177" s="7"/>
      <c r="AL1177" s="7"/>
      <c r="AM1177" s="7"/>
      <c r="AN1177" s="7"/>
      <c r="AO1177" s="12"/>
      <c r="AP1177" s="12"/>
      <c r="AQ1177" s="12"/>
      <c r="AR1177" s="12"/>
      <c r="AS1177" s="12"/>
      <c r="AT1177" s="12"/>
      <c r="AU1177" s="12"/>
      <c r="AV1177" s="12"/>
      <c r="AW1177" s="12"/>
      <c r="AX1177" s="12"/>
      <c r="AY1177" s="12"/>
      <c r="AZ1177" s="8"/>
    </row>
    <row r="1178" spans="1:52" s="21" customFormat="1" ht="16.5" x14ac:dyDescent="0.25">
      <c r="A1178" s="159"/>
      <c r="B1178" s="159"/>
      <c r="C1178" s="159"/>
      <c r="D1178" s="159"/>
      <c r="E1178" s="159"/>
      <c r="F1178" s="159"/>
      <c r="G1178" s="218"/>
      <c r="H1178" s="159"/>
      <c r="I1178" s="159"/>
      <c r="J1178" s="159"/>
      <c r="K1178" s="218"/>
      <c r="L1178" s="159"/>
      <c r="M1178" s="159"/>
      <c r="N1178" s="159"/>
      <c r="O1178" s="2"/>
      <c r="P1178" s="3"/>
      <c r="Q1178" s="3"/>
      <c r="R1178" s="3"/>
      <c r="S1178" s="3"/>
      <c r="T1178" s="4"/>
      <c r="U1178" s="4"/>
      <c r="V1178" s="4"/>
      <c r="W1178" s="4"/>
      <c r="X1178" s="3"/>
      <c r="Y1178" s="4"/>
      <c r="Z1178" s="2"/>
      <c r="AA1178" s="3"/>
      <c r="AB1178" s="5"/>
      <c r="AC1178" s="5"/>
      <c r="AD1178" s="5"/>
      <c r="AE1178" s="5"/>
      <c r="AF1178" s="5"/>
      <c r="AG1178" s="5"/>
      <c r="AH1178" s="6"/>
      <c r="AI1178" s="6"/>
      <c r="AJ1178" s="7"/>
      <c r="AK1178" s="7"/>
      <c r="AL1178" s="7"/>
      <c r="AM1178" s="7"/>
      <c r="AN1178" s="7"/>
      <c r="AO1178" s="12"/>
      <c r="AP1178" s="12"/>
      <c r="AQ1178" s="12"/>
      <c r="AR1178" s="12"/>
      <c r="AS1178" s="12"/>
      <c r="AT1178" s="12"/>
      <c r="AU1178" s="12"/>
      <c r="AV1178" s="12"/>
      <c r="AW1178" s="12"/>
      <c r="AX1178" s="12"/>
      <c r="AY1178" s="12"/>
      <c r="AZ1178" s="8"/>
    </row>
    <row r="1179" spans="1:52" s="21" customFormat="1" ht="16.5" x14ac:dyDescent="0.25">
      <c r="A1179" s="159"/>
      <c r="B1179" s="159"/>
      <c r="C1179" s="159"/>
      <c r="D1179" s="159"/>
      <c r="E1179" s="159"/>
      <c r="F1179" s="159"/>
      <c r="G1179" s="218"/>
      <c r="H1179" s="159"/>
      <c r="I1179" s="159"/>
      <c r="J1179" s="159"/>
      <c r="K1179" s="218"/>
      <c r="L1179" s="159"/>
      <c r="M1179" s="159"/>
      <c r="N1179" s="159"/>
      <c r="O1179" s="2"/>
      <c r="P1179" s="3"/>
      <c r="Q1179" s="3"/>
      <c r="R1179" s="3"/>
      <c r="S1179" s="3"/>
      <c r="T1179" s="4"/>
      <c r="U1179" s="4"/>
      <c r="V1179" s="4"/>
      <c r="W1179" s="4"/>
      <c r="X1179" s="3"/>
      <c r="Y1179" s="4"/>
      <c r="Z1179" s="2"/>
      <c r="AA1179" s="3"/>
      <c r="AB1179" s="5"/>
      <c r="AC1179" s="5"/>
      <c r="AD1179" s="5"/>
      <c r="AE1179" s="5"/>
      <c r="AF1179" s="5"/>
      <c r="AG1179" s="5"/>
      <c r="AH1179" s="6"/>
      <c r="AI1179" s="6"/>
      <c r="AJ1179" s="7"/>
      <c r="AK1179" s="7"/>
      <c r="AL1179" s="7"/>
      <c r="AM1179" s="7"/>
      <c r="AN1179" s="7"/>
      <c r="AO1179" s="12"/>
      <c r="AP1179" s="12"/>
      <c r="AQ1179" s="12"/>
      <c r="AR1179" s="12"/>
      <c r="AS1179" s="12"/>
      <c r="AT1179" s="12"/>
      <c r="AU1179" s="12"/>
      <c r="AV1179" s="12"/>
      <c r="AW1179" s="12"/>
      <c r="AX1179" s="12"/>
      <c r="AY1179" s="12"/>
      <c r="AZ1179" s="8"/>
    </row>
    <row r="1180" spans="1:52" s="21" customFormat="1" ht="16.5" x14ac:dyDescent="0.25">
      <c r="A1180" s="159"/>
      <c r="B1180" s="159"/>
      <c r="C1180" s="159"/>
      <c r="D1180" s="159"/>
      <c r="E1180" s="159"/>
      <c r="F1180" s="159"/>
      <c r="G1180" s="218"/>
      <c r="H1180" s="159"/>
      <c r="I1180" s="159"/>
      <c r="J1180" s="159"/>
      <c r="K1180" s="218"/>
      <c r="L1180" s="159"/>
      <c r="M1180" s="159"/>
      <c r="N1180" s="159"/>
      <c r="O1180" s="2"/>
      <c r="P1180" s="3"/>
      <c r="Q1180" s="3"/>
      <c r="R1180" s="3"/>
      <c r="S1180" s="3"/>
      <c r="T1180" s="4"/>
      <c r="U1180" s="4"/>
      <c r="V1180" s="4"/>
      <c r="W1180" s="4"/>
      <c r="X1180" s="3"/>
      <c r="Y1180" s="4"/>
      <c r="Z1180" s="2"/>
      <c r="AA1180" s="3"/>
      <c r="AB1180" s="5"/>
      <c r="AC1180" s="5"/>
      <c r="AD1180" s="5"/>
      <c r="AE1180" s="5"/>
      <c r="AF1180" s="5"/>
      <c r="AG1180" s="5"/>
      <c r="AH1180" s="6"/>
      <c r="AI1180" s="6"/>
      <c r="AJ1180" s="7"/>
      <c r="AK1180" s="7"/>
      <c r="AL1180" s="7"/>
      <c r="AM1180" s="7"/>
      <c r="AN1180" s="7"/>
      <c r="AO1180" s="12"/>
      <c r="AP1180" s="12"/>
      <c r="AQ1180" s="12"/>
      <c r="AR1180" s="12"/>
      <c r="AS1180" s="12"/>
      <c r="AT1180" s="12"/>
      <c r="AU1180" s="12"/>
      <c r="AV1180" s="12"/>
      <c r="AW1180" s="12"/>
      <c r="AX1180" s="12"/>
      <c r="AY1180" s="12"/>
      <c r="AZ1180" s="8"/>
    </row>
    <row r="1181" spans="1:52" s="21" customFormat="1" ht="16.5" x14ac:dyDescent="0.25">
      <c r="A1181" s="159"/>
      <c r="B1181" s="159"/>
      <c r="C1181" s="159"/>
      <c r="D1181" s="159"/>
      <c r="E1181" s="159"/>
      <c r="F1181" s="159"/>
      <c r="G1181" s="218"/>
      <c r="H1181" s="159"/>
      <c r="I1181" s="159"/>
      <c r="J1181" s="159"/>
      <c r="K1181" s="218"/>
      <c r="L1181" s="159"/>
      <c r="M1181" s="159"/>
      <c r="N1181" s="159"/>
      <c r="O1181" s="2"/>
      <c r="P1181" s="3"/>
      <c r="Q1181" s="3"/>
      <c r="R1181" s="3"/>
      <c r="S1181" s="3"/>
      <c r="T1181" s="4"/>
      <c r="U1181" s="4"/>
      <c r="V1181" s="4"/>
      <c r="W1181" s="4"/>
      <c r="X1181" s="3"/>
      <c r="Y1181" s="4"/>
      <c r="Z1181" s="2"/>
      <c r="AA1181" s="3"/>
      <c r="AB1181" s="5"/>
      <c r="AC1181" s="5"/>
      <c r="AD1181" s="5"/>
      <c r="AE1181" s="5"/>
      <c r="AF1181" s="5"/>
      <c r="AG1181" s="5"/>
      <c r="AH1181" s="6"/>
      <c r="AI1181" s="6"/>
      <c r="AJ1181" s="7"/>
      <c r="AK1181" s="7"/>
      <c r="AL1181" s="7"/>
      <c r="AM1181" s="7"/>
      <c r="AN1181" s="7"/>
      <c r="AO1181" s="12"/>
      <c r="AP1181" s="12"/>
      <c r="AQ1181" s="12"/>
      <c r="AR1181" s="12"/>
      <c r="AS1181" s="12"/>
      <c r="AT1181" s="12"/>
      <c r="AU1181" s="12"/>
      <c r="AV1181" s="12"/>
      <c r="AW1181" s="12"/>
      <c r="AX1181" s="12"/>
      <c r="AY1181" s="12"/>
      <c r="AZ1181" s="8"/>
    </row>
    <row r="1182" spans="1:52" s="21" customFormat="1" ht="16.5" x14ac:dyDescent="0.25">
      <c r="A1182" s="159"/>
      <c r="B1182" s="159"/>
      <c r="C1182" s="159"/>
      <c r="D1182" s="159"/>
      <c r="E1182" s="159"/>
      <c r="F1182" s="159"/>
      <c r="G1182" s="218"/>
      <c r="H1182" s="159"/>
      <c r="I1182" s="159"/>
      <c r="J1182" s="159"/>
      <c r="K1182" s="218"/>
      <c r="L1182" s="159"/>
      <c r="M1182" s="159"/>
      <c r="N1182" s="159"/>
      <c r="O1182" s="2"/>
      <c r="P1182" s="3"/>
      <c r="Q1182" s="3"/>
      <c r="R1182" s="3"/>
      <c r="S1182" s="3"/>
      <c r="T1182" s="4"/>
      <c r="U1182" s="4"/>
      <c r="V1182" s="4"/>
      <c r="W1182" s="4"/>
      <c r="X1182" s="3"/>
      <c r="Y1182" s="4"/>
      <c r="Z1182" s="2"/>
      <c r="AA1182" s="3"/>
      <c r="AB1182" s="5"/>
      <c r="AC1182" s="5"/>
      <c r="AD1182" s="5"/>
      <c r="AE1182" s="5"/>
      <c r="AF1182" s="5"/>
      <c r="AG1182" s="5"/>
      <c r="AH1182" s="6"/>
      <c r="AI1182" s="6"/>
      <c r="AJ1182" s="7"/>
      <c r="AK1182" s="7"/>
      <c r="AL1182" s="7"/>
      <c r="AM1182" s="7"/>
      <c r="AN1182" s="7"/>
      <c r="AO1182" s="12"/>
      <c r="AP1182" s="12"/>
      <c r="AQ1182" s="12"/>
      <c r="AR1182" s="12"/>
      <c r="AS1182" s="12"/>
      <c r="AT1182" s="12"/>
      <c r="AU1182" s="12"/>
      <c r="AV1182" s="12"/>
      <c r="AW1182" s="12"/>
      <c r="AX1182" s="12"/>
      <c r="AY1182" s="12"/>
      <c r="AZ1182" s="8"/>
    </row>
    <row r="1183" spans="1:52" s="21" customFormat="1" ht="16.5" x14ac:dyDescent="0.25">
      <c r="A1183" s="159"/>
      <c r="B1183" s="159"/>
      <c r="C1183" s="159"/>
      <c r="D1183" s="159"/>
      <c r="E1183" s="159"/>
      <c r="F1183" s="159"/>
      <c r="G1183" s="218"/>
      <c r="H1183" s="159"/>
      <c r="I1183" s="159"/>
      <c r="J1183" s="159"/>
      <c r="K1183" s="218"/>
      <c r="L1183" s="159"/>
      <c r="M1183" s="159"/>
      <c r="N1183" s="159"/>
      <c r="O1183" s="2"/>
      <c r="P1183" s="3"/>
      <c r="Q1183" s="3"/>
      <c r="R1183" s="3"/>
      <c r="S1183" s="3"/>
      <c r="T1183" s="4"/>
      <c r="U1183" s="4"/>
      <c r="V1183" s="4"/>
      <c r="W1183" s="4"/>
      <c r="X1183" s="3"/>
      <c r="Y1183" s="4"/>
      <c r="Z1183" s="2"/>
      <c r="AA1183" s="3"/>
      <c r="AB1183" s="5"/>
      <c r="AC1183" s="5"/>
      <c r="AD1183" s="5"/>
      <c r="AE1183" s="5"/>
      <c r="AF1183" s="5"/>
      <c r="AG1183" s="5"/>
      <c r="AH1183" s="6"/>
      <c r="AI1183" s="6"/>
      <c r="AJ1183" s="7"/>
      <c r="AK1183" s="7"/>
      <c r="AL1183" s="7"/>
      <c r="AM1183" s="7"/>
      <c r="AN1183" s="7"/>
      <c r="AO1183" s="12"/>
      <c r="AP1183" s="12"/>
      <c r="AQ1183" s="12"/>
      <c r="AR1183" s="12"/>
      <c r="AS1183" s="12"/>
      <c r="AT1183" s="12"/>
      <c r="AU1183" s="12"/>
      <c r="AV1183" s="12"/>
      <c r="AW1183" s="12"/>
      <c r="AX1183" s="12"/>
      <c r="AY1183" s="12"/>
      <c r="AZ1183" s="8"/>
    </row>
    <row r="1184" spans="1:52" s="21" customFormat="1" ht="16.5" x14ac:dyDescent="0.25">
      <c r="A1184" s="159"/>
      <c r="B1184" s="159"/>
      <c r="C1184" s="159"/>
      <c r="D1184" s="159"/>
      <c r="E1184" s="159"/>
      <c r="F1184" s="159"/>
      <c r="G1184" s="218"/>
      <c r="H1184" s="159"/>
      <c r="I1184" s="159"/>
      <c r="J1184" s="159"/>
      <c r="K1184" s="218"/>
      <c r="L1184" s="159"/>
      <c r="M1184" s="159"/>
      <c r="N1184" s="159"/>
      <c r="O1184" s="2"/>
      <c r="P1184" s="3"/>
      <c r="Q1184" s="3"/>
      <c r="R1184" s="3"/>
      <c r="S1184" s="3"/>
      <c r="T1184" s="4"/>
      <c r="U1184" s="4"/>
      <c r="V1184" s="4"/>
      <c r="W1184" s="4"/>
      <c r="X1184" s="3"/>
      <c r="Y1184" s="4"/>
      <c r="Z1184" s="2"/>
      <c r="AA1184" s="3"/>
      <c r="AB1184" s="5"/>
      <c r="AC1184" s="5"/>
      <c r="AD1184" s="5"/>
      <c r="AE1184" s="5"/>
      <c r="AF1184" s="5"/>
      <c r="AG1184" s="5"/>
      <c r="AH1184" s="6"/>
      <c r="AI1184" s="6"/>
      <c r="AJ1184" s="7"/>
      <c r="AK1184" s="7"/>
      <c r="AL1184" s="7"/>
      <c r="AM1184" s="7"/>
      <c r="AN1184" s="7"/>
      <c r="AO1184" s="12"/>
      <c r="AP1184" s="12"/>
      <c r="AQ1184" s="12"/>
      <c r="AR1184" s="12"/>
      <c r="AS1184" s="12"/>
      <c r="AT1184" s="12"/>
      <c r="AU1184" s="12"/>
      <c r="AV1184" s="12"/>
      <c r="AW1184" s="12"/>
      <c r="AX1184" s="12"/>
      <c r="AY1184" s="12"/>
      <c r="AZ1184" s="8"/>
    </row>
    <row r="1185" spans="1:52" s="21" customFormat="1" ht="16.5" x14ac:dyDescent="0.25">
      <c r="A1185" s="159"/>
      <c r="B1185" s="159"/>
      <c r="C1185" s="159"/>
      <c r="D1185" s="159"/>
      <c r="E1185" s="159"/>
      <c r="F1185" s="159"/>
      <c r="G1185" s="218"/>
      <c r="H1185" s="159"/>
      <c r="I1185" s="159"/>
      <c r="J1185" s="159"/>
      <c r="K1185" s="218"/>
      <c r="L1185" s="159"/>
      <c r="M1185" s="159"/>
      <c r="N1185" s="159"/>
      <c r="O1185" s="2"/>
      <c r="P1185" s="3"/>
      <c r="Q1185" s="3"/>
      <c r="R1185" s="3"/>
      <c r="S1185" s="3"/>
      <c r="T1185" s="4"/>
      <c r="U1185" s="4"/>
      <c r="V1185" s="4"/>
      <c r="W1185" s="4"/>
      <c r="X1185" s="3"/>
      <c r="Y1185" s="4"/>
      <c r="Z1185" s="2"/>
      <c r="AA1185" s="3"/>
      <c r="AB1185" s="5"/>
      <c r="AC1185" s="5"/>
      <c r="AD1185" s="5"/>
      <c r="AE1185" s="5"/>
      <c r="AF1185" s="5"/>
      <c r="AG1185" s="5"/>
      <c r="AH1185" s="6"/>
      <c r="AI1185" s="6"/>
      <c r="AJ1185" s="7"/>
      <c r="AK1185" s="7"/>
      <c r="AL1185" s="7"/>
      <c r="AM1185" s="7"/>
      <c r="AN1185" s="7"/>
      <c r="AO1185" s="12"/>
      <c r="AP1185" s="12"/>
      <c r="AQ1185" s="12"/>
      <c r="AR1185" s="12"/>
      <c r="AS1185" s="12"/>
      <c r="AT1185" s="12"/>
      <c r="AU1185" s="12"/>
      <c r="AV1185" s="12"/>
      <c r="AW1185" s="12"/>
      <c r="AX1185" s="12"/>
      <c r="AY1185" s="12"/>
      <c r="AZ1185" s="8"/>
    </row>
    <row r="1186" spans="1:52" s="21" customFormat="1" ht="16.5" x14ac:dyDescent="0.25">
      <c r="A1186" s="159"/>
      <c r="B1186" s="159"/>
      <c r="C1186" s="159"/>
      <c r="D1186" s="159"/>
      <c r="E1186" s="159"/>
      <c r="F1186" s="159"/>
      <c r="G1186" s="218"/>
      <c r="H1186" s="159"/>
      <c r="I1186" s="159"/>
      <c r="J1186" s="159"/>
      <c r="K1186" s="218"/>
      <c r="L1186" s="159"/>
      <c r="M1186" s="159"/>
      <c r="N1186" s="159"/>
      <c r="O1186" s="2"/>
      <c r="P1186" s="3"/>
      <c r="Q1186" s="3"/>
      <c r="R1186" s="3"/>
      <c r="S1186" s="3"/>
      <c r="T1186" s="4"/>
      <c r="U1186" s="4"/>
      <c r="V1186" s="4"/>
      <c r="W1186" s="4"/>
      <c r="X1186" s="3"/>
      <c r="Y1186" s="4"/>
      <c r="Z1186" s="2"/>
      <c r="AA1186" s="3"/>
      <c r="AB1186" s="5"/>
      <c r="AC1186" s="5"/>
      <c r="AD1186" s="5"/>
      <c r="AE1186" s="5"/>
      <c r="AF1186" s="5"/>
      <c r="AG1186" s="5"/>
      <c r="AH1186" s="6"/>
      <c r="AI1186" s="6"/>
      <c r="AJ1186" s="7"/>
      <c r="AK1186" s="7"/>
      <c r="AL1186" s="7"/>
      <c r="AM1186" s="7"/>
      <c r="AN1186" s="7"/>
      <c r="AO1186" s="12"/>
      <c r="AP1186" s="12"/>
      <c r="AQ1186" s="12"/>
      <c r="AR1186" s="12"/>
      <c r="AS1186" s="12"/>
      <c r="AT1186" s="12"/>
      <c r="AU1186" s="12"/>
      <c r="AV1186" s="12"/>
      <c r="AW1186" s="12"/>
      <c r="AX1186" s="12"/>
      <c r="AY1186" s="12"/>
      <c r="AZ1186" s="8"/>
    </row>
    <row r="1187" spans="1:52" s="21" customFormat="1" ht="16.5" x14ac:dyDescent="0.25">
      <c r="A1187" s="159"/>
      <c r="B1187" s="159"/>
      <c r="C1187" s="159"/>
      <c r="D1187" s="159"/>
      <c r="E1187" s="159"/>
      <c r="F1187" s="159"/>
      <c r="G1187" s="218"/>
      <c r="H1187" s="159"/>
      <c r="I1187" s="159"/>
      <c r="J1187" s="159"/>
      <c r="K1187" s="218"/>
      <c r="L1187" s="159"/>
      <c r="M1187" s="159"/>
      <c r="N1187" s="159"/>
      <c r="O1187" s="2"/>
      <c r="P1187" s="3"/>
      <c r="Q1187" s="3"/>
      <c r="R1187" s="3"/>
      <c r="S1187" s="3"/>
      <c r="T1187" s="4"/>
      <c r="U1187" s="4"/>
      <c r="V1187" s="4"/>
      <c r="W1187" s="4"/>
      <c r="X1187" s="3"/>
      <c r="Y1187" s="4"/>
      <c r="Z1187" s="2"/>
      <c r="AA1187" s="3"/>
      <c r="AB1187" s="5"/>
      <c r="AC1187" s="5"/>
      <c r="AD1187" s="5"/>
      <c r="AE1187" s="5"/>
      <c r="AF1187" s="5"/>
      <c r="AG1187" s="5"/>
      <c r="AH1187" s="6"/>
      <c r="AI1187" s="6"/>
      <c r="AJ1187" s="7"/>
      <c r="AK1187" s="7"/>
      <c r="AL1187" s="7"/>
      <c r="AM1187" s="7"/>
      <c r="AN1187" s="7"/>
      <c r="AO1187" s="12"/>
      <c r="AP1187" s="12"/>
      <c r="AQ1187" s="12"/>
      <c r="AR1187" s="12"/>
      <c r="AS1187" s="12"/>
      <c r="AT1187" s="12"/>
      <c r="AU1187" s="12"/>
      <c r="AV1187" s="12"/>
      <c r="AW1187" s="12"/>
      <c r="AX1187" s="12"/>
      <c r="AY1187" s="12"/>
      <c r="AZ1187" s="8"/>
    </row>
    <row r="1188" spans="1:52" s="21" customFormat="1" ht="16.5" x14ac:dyDescent="0.25">
      <c r="A1188" s="159"/>
      <c r="B1188" s="159"/>
      <c r="C1188" s="159"/>
      <c r="D1188" s="159"/>
      <c r="E1188" s="159"/>
      <c r="F1188" s="159"/>
      <c r="G1188" s="218"/>
      <c r="H1188" s="159"/>
      <c r="I1188" s="159"/>
      <c r="J1188" s="159"/>
      <c r="K1188" s="218"/>
      <c r="L1188" s="159"/>
      <c r="M1188" s="159"/>
      <c r="N1188" s="159"/>
      <c r="O1188" s="2"/>
      <c r="P1188" s="3"/>
      <c r="Q1188" s="3"/>
      <c r="R1188" s="3"/>
      <c r="S1188" s="3"/>
      <c r="T1188" s="4"/>
      <c r="U1188" s="4"/>
      <c r="V1188" s="4"/>
      <c r="W1188" s="4"/>
      <c r="X1188" s="3"/>
      <c r="Y1188" s="4"/>
      <c r="Z1188" s="2"/>
      <c r="AA1188" s="3"/>
      <c r="AB1188" s="5"/>
      <c r="AC1188" s="5"/>
      <c r="AD1188" s="5"/>
      <c r="AE1188" s="5"/>
      <c r="AF1188" s="5"/>
      <c r="AG1188" s="5"/>
      <c r="AH1188" s="6"/>
      <c r="AI1188" s="6"/>
      <c r="AJ1188" s="7"/>
      <c r="AK1188" s="7"/>
      <c r="AL1188" s="7"/>
      <c r="AM1188" s="7"/>
      <c r="AN1188" s="7"/>
      <c r="AO1188" s="12"/>
      <c r="AP1188" s="12"/>
      <c r="AQ1188" s="12"/>
      <c r="AR1188" s="12"/>
      <c r="AS1188" s="12"/>
      <c r="AT1188" s="12"/>
      <c r="AU1188" s="12"/>
      <c r="AV1188" s="12"/>
      <c r="AW1188" s="12"/>
      <c r="AX1188" s="12"/>
      <c r="AY1188" s="12"/>
      <c r="AZ1188" s="8"/>
    </row>
    <row r="1189" spans="1:52" s="21" customFormat="1" ht="16.5" x14ac:dyDescent="0.25">
      <c r="A1189" s="159"/>
      <c r="B1189" s="159"/>
      <c r="C1189" s="159"/>
      <c r="D1189" s="159"/>
      <c r="E1189" s="159"/>
      <c r="F1189" s="159"/>
      <c r="G1189" s="218"/>
      <c r="H1189" s="159"/>
      <c r="I1189" s="159"/>
      <c r="J1189" s="159"/>
      <c r="K1189" s="218"/>
      <c r="L1189" s="159"/>
      <c r="M1189" s="159"/>
      <c r="N1189" s="159"/>
      <c r="O1189" s="2"/>
      <c r="P1189" s="3"/>
      <c r="Q1189" s="3"/>
      <c r="R1189" s="3"/>
      <c r="S1189" s="3"/>
      <c r="T1189" s="4"/>
      <c r="U1189" s="4"/>
      <c r="V1189" s="4"/>
      <c r="W1189" s="4"/>
      <c r="X1189" s="3"/>
      <c r="Y1189" s="4"/>
      <c r="Z1189" s="2"/>
      <c r="AA1189" s="3"/>
      <c r="AB1189" s="5"/>
      <c r="AC1189" s="5"/>
      <c r="AD1189" s="5"/>
      <c r="AE1189" s="5"/>
      <c r="AF1189" s="5"/>
      <c r="AG1189" s="5"/>
      <c r="AH1189" s="6"/>
      <c r="AI1189" s="6"/>
      <c r="AJ1189" s="7"/>
      <c r="AK1189" s="7"/>
      <c r="AL1189" s="7"/>
      <c r="AM1189" s="7"/>
      <c r="AN1189" s="7"/>
      <c r="AO1189" s="12"/>
      <c r="AP1189" s="12"/>
      <c r="AQ1189" s="12"/>
      <c r="AR1189" s="12"/>
      <c r="AS1189" s="12"/>
      <c r="AT1189" s="12"/>
      <c r="AU1189" s="12"/>
      <c r="AV1189" s="12"/>
      <c r="AW1189" s="12"/>
      <c r="AX1189" s="12"/>
      <c r="AY1189" s="12"/>
      <c r="AZ1189" s="8"/>
    </row>
    <row r="1190" spans="1:52" s="21" customFormat="1" ht="16.5" x14ac:dyDescent="0.25">
      <c r="A1190" s="159"/>
      <c r="B1190" s="159"/>
      <c r="C1190" s="159"/>
      <c r="D1190" s="159"/>
      <c r="E1190" s="159"/>
      <c r="F1190" s="159"/>
      <c r="G1190" s="218"/>
      <c r="H1190" s="159"/>
      <c r="I1190" s="159"/>
      <c r="J1190" s="159"/>
      <c r="K1190" s="218"/>
      <c r="L1190" s="159"/>
      <c r="M1190" s="159"/>
      <c r="N1190" s="159"/>
      <c r="O1190" s="2"/>
      <c r="P1190" s="3"/>
      <c r="Q1190" s="3"/>
      <c r="R1190" s="3"/>
      <c r="S1190" s="3"/>
      <c r="T1190" s="4"/>
      <c r="U1190" s="4"/>
      <c r="V1190" s="4"/>
      <c r="W1190" s="4"/>
      <c r="X1190" s="3"/>
      <c r="Y1190" s="4"/>
      <c r="Z1190" s="2"/>
      <c r="AA1190" s="3"/>
      <c r="AB1190" s="5"/>
      <c r="AC1190" s="5"/>
      <c r="AD1190" s="5"/>
      <c r="AE1190" s="5"/>
      <c r="AF1190" s="5"/>
      <c r="AG1190" s="5"/>
      <c r="AH1190" s="6"/>
      <c r="AI1190" s="6"/>
      <c r="AJ1190" s="7"/>
      <c r="AK1190" s="7"/>
      <c r="AL1190" s="7"/>
      <c r="AM1190" s="7"/>
      <c r="AN1190" s="7"/>
      <c r="AO1190" s="12"/>
      <c r="AP1190" s="12"/>
      <c r="AQ1190" s="12"/>
      <c r="AR1190" s="12"/>
      <c r="AS1190" s="12"/>
      <c r="AT1190" s="12"/>
      <c r="AU1190" s="12"/>
      <c r="AV1190" s="12"/>
      <c r="AW1190" s="12"/>
      <c r="AX1190" s="12"/>
      <c r="AY1190" s="12"/>
      <c r="AZ1190" s="8"/>
    </row>
    <row r="1191" spans="1:52" s="21" customFormat="1" ht="16.5" x14ac:dyDescent="0.25">
      <c r="A1191" s="159"/>
      <c r="B1191" s="159"/>
      <c r="C1191" s="159"/>
      <c r="D1191" s="159"/>
      <c r="E1191" s="159"/>
      <c r="F1191" s="159"/>
      <c r="G1191" s="218"/>
      <c r="H1191" s="159"/>
      <c r="I1191" s="159"/>
      <c r="J1191" s="159"/>
      <c r="K1191" s="218"/>
      <c r="L1191" s="159"/>
      <c r="M1191" s="159"/>
      <c r="N1191" s="159"/>
      <c r="O1191" s="2"/>
      <c r="P1191" s="3"/>
      <c r="Q1191" s="3"/>
      <c r="R1191" s="3"/>
      <c r="S1191" s="3"/>
      <c r="T1191" s="4"/>
      <c r="U1191" s="4"/>
      <c r="V1191" s="4"/>
      <c r="W1191" s="4"/>
      <c r="X1191" s="3"/>
      <c r="Y1191" s="4"/>
      <c r="Z1191" s="2"/>
      <c r="AA1191" s="3"/>
      <c r="AB1191" s="5"/>
      <c r="AC1191" s="5"/>
      <c r="AD1191" s="5"/>
      <c r="AE1191" s="5"/>
      <c r="AF1191" s="5"/>
      <c r="AG1191" s="5"/>
      <c r="AH1191" s="6"/>
      <c r="AI1191" s="6"/>
      <c r="AJ1191" s="7"/>
      <c r="AK1191" s="7"/>
      <c r="AL1191" s="7"/>
      <c r="AM1191" s="7"/>
      <c r="AN1191" s="7"/>
      <c r="AO1191" s="12"/>
      <c r="AP1191" s="12"/>
      <c r="AQ1191" s="12"/>
      <c r="AR1191" s="12"/>
      <c r="AS1191" s="12"/>
      <c r="AT1191" s="12"/>
      <c r="AU1191" s="12"/>
      <c r="AV1191" s="12"/>
      <c r="AW1191" s="12"/>
      <c r="AX1191" s="12"/>
      <c r="AY1191" s="12"/>
      <c r="AZ1191" s="8"/>
    </row>
    <row r="1192" spans="1:52" s="21" customFormat="1" ht="16.5" x14ac:dyDescent="0.25">
      <c r="A1192" s="159"/>
      <c r="B1192" s="159"/>
      <c r="C1192" s="159"/>
      <c r="D1192" s="159"/>
      <c r="E1192" s="159"/>
      <c r="F1192" s="159"/>
      <c r="G1192" s="218"/>
      <c r="H1192" s="159"/>
      <c r="I1192" s="159"/>
      <c r="J1192" s="159"/>
      <c r="K1192" s="218"/>
      <c r="L1192" s="159"/>
      <c r="M1192" s="159"/>
      <c r="N1192" s="159"/>
      <c r="O1192" s="2"/>
      <c r="P1192" s="3"/>
      <c r="Q1192" s="3"/>
      <c r="R1192" s="3"/>
      <c r="S1192" s="3"/>
      <c r="T1192" s="4"/>
      <c r="U1192" s="4"/>
      <c r="V1192" s="4"/>
      <c r="W1192" s="4"/>
      <c r="X1192" s="3"/>
      <c r="Y1192" s="4"/>
      <c r="Z1192" s="2"/>
      <c r="AA1192" s="3"/>
      <c r="AB1192" s="5"/>
      <c r="AC1192" s="5"/>
      <c r="AD1192" s="5"/>
      <c r="AE1192" s="5"/>
      <c r="AF1192" s="5"/>
      <c r="AG1192" s="5"/>
      <c r="AH1192" s="6"/>
      <c r="AI1192" s="6"/>
      <c r="AJ1192" s="7"/>
      <c r="AK1192" s="7"/>
      <c r="AL1192" s="7"/>
      <c r="AM1192" s="7"/>
      <c r="AN1192" s="7"/>
      <c r="AO1192" s="12"/>
      <c r="AP1192" s="12"/>
      <c r="AQ1192" s="12"/>
      <c r="AR1192" s="12"/>
      <c r="AS1192" s="12"/>
      <c r="AT1192" s="12"/>
      <c r="AU1192" s="12"/>
      <c r="AV1192" s="12"/>
      <c r="AW1192" s="12"/>
      <c r="AX1192" s="12"/>
      <c r="AY1192" s="12"/>
      <c r="AZ1192" s="8"/>
    </row>
    <row r="1193" spans="1:52" s="21" customFormat="1" ht="16.5" x14ac:dyDescent="0.25">
      <c r="A1193" s="159"/>
      <c r="B1193" s="159"/>
      <c r="C1193" s="159"/>
      <c r="D1193" s="159"/>
      <c r="E1193" s="159"/>
      <c r="F1193" s="159"/>
      <c r="G1193" s="218"/>
      <c r="H1193" s="159"/>
      <c r="I1193" s="159"/>
      <c r="J1193" s="159"/>
      <c r="K1193" s="218"/>
      <c r="L1193" s="159"/>
      <c r="M1193" s="159"/>
      <c r="N1193" s="159"/>
      <c r="O1193" s="2"/>
      <c r="P1193" s="3"/>
      <c r="Q1193" s="3"/>
      <c r="R1193" s="3"/>
      <c r="S1193" s="3"/>
      <c r="T1193" s="4"/>
      <c r="U1193" s="4"/>
      <c r="V1193" s="4"/>
      <c r="W1193" s="4"/>
      <c r="X1193" s="3"/>
      <c r="Y1193" s="4"/>
      <c r="Z1193" s="2"/>
      <c r="AA1193" s="3"/>
      <c r="AB1193" s="5"/>
      <c r="AC1193" s="5"/>
      <c r="AD1193" s="5"/>
      <c r="AE1193" s="5"/>
      <c r="AF1193" s="5"/>
      <c r="AG1193" s="5"/>
      <c r="AH1193" s="6"/>
      <c r="AI1193" s="6"/>
      <c r="AJ1193" s="7"/>
      <c r="AK1193" s="7"/>
      <c r="AL1193" s="7"/>
      <c r="AM1193" s="7"/>
      <c r="AN1193" s="7"/>
      <c r="AO1193" s="12"/>
      <c r="AP1193" s="12"/>
      <c r="AQ1193" s="12"/>
      <c r="AR1193" s="12"/>
      <c r="AS1193" s="12"/>
      <c r="AT1193" s="12"/>
      <c r="AU1193" s="12"/>
      <c r="AV1193" s="12"/>
      <c r="AW1193" s="12"/>
      <c r="AX1193" s="12"/>
      <c r="AY1193" s="12"/>
      <c r="AZ1193" s="8"/>
    </row>
    <row r="1194" spans="1:52" s="21" customFormat="1" ht="16.5" x14ac:dyDescent="0.25">
      <c r="A1194" s="159"/>
      <c r="B1194" s="159"/>
      <c r="C1194" s="159"/>
      <c r="D1194" s="159"/>
      <c r="E1194" s="159"/>
      <c r="F1194" s="159"/>
      <c r="G1194" s="218"/>
      <c r="H1194" s="159"/>
      <c r="I1194" s="159"/>
      <c r="J1194" s="159"/>
      <c r="K1194" s="218"/>
      <c r="L1194" s="159"/>
      <c r="M1194" s="159"/>
      <c r="N1194" s="159"/>
      <c r="O1194" s="2"/>
      <c r="P1194" s="3"/>
      <c r="Q1194" s="3"/>
      <c r="R1194" s="3"/>
      <c r="S1194" s="3"/>
      <c r="T1194" s="4"/>
      <c r="U1194" s="4"/>
      <c r="V1194" s="4"/>
      <c r="W1194" s="4"/>
      <c r="X1194" s="3"/>
      <c r="Y1194" s="4"/>
      <c r="Z1194" s="2"/>
      <c r="AA1194" s="3"/>
      <c r="AB1194" s="5"/>
      <c r="AC1194" s="5"/>
      <c r="AD1194" s="5"/>
      <c r="AE1194" s="5"/>
      <c r="AF1194" s="5"/>
      <c r="AG1194" s="5"/>
      <c r="AH1194" s="6"/>
      <c r="AI1194" s="6"/>
      <c r="AJ1194" s="7"/>
      <c r="AK1194" s="7"/>
      <c r="AL1194" s="7"/>
      <c r="AM1194" s="7"/>
      <c r="AN1194" s="7"/>
      <c r="AO1194" s="12"/>
      <c r="AP1194" s="12"/>
      <c r="AQ1194" s="12"/>
      <c r="AR1194" s="12"/>
      <c r="AS1194" s="12"/>
      <c r="AT1194" s="12"/>
      <c r="AU1194" s="12"/>
      <c r="AV1194" s="12"/>
      <c r="AW1194" s="12"/>
      <c r="AX1194" s="12"/>
      <c r="AY1194" s="12"/>
      <c r="AZ1194" s="8"/>
    </row>
    <row r="1195" spans="1:52" s="21" customFormat="1" ht="16.5" x14ac:dyDescent="0.25">
      <c r="A1195" s="159"/>
      <c r="B1195" s="159"/>
      <c r="C1195" s="159"/>
      <c r="D1195" s="159"/>
      <c r="E1195" s="159"/>
      <c r="F1195" s="159"/>
      <c r="G1195" s="218"/>
      <c r="H1195" s="159"/>
      <c r="I1195" s="159"/>
      <c r="J1195" s="159"/>
      <c r="K1195" s="218"/>
      <c r="L1195" s="159"/>
      <c r="M1195" s="159"/>
      <c r="N1195" s="159"/>
      <c r="O1195" s="2"/>
      <c r="P1195" s="3"/>
      <c r="Q1195" s="3"/>
      <c r="R1195" s="3"/>
      <c r="S1195" s="3"/>
      <c r="T1195" s="4"/>
      <c r="U1195" s="4"/>
      <c r="V1195" s="4"/>
      <c r="W1195" s="4"/>
      <c r="X1195" s="3"/>
      <c r="Y1195" s="4"/>
      <c r="Z1195" s="2"/>
      <c r="AA1195" s="3"/>
      <c r="AB1195" s="5"/>
      <c r="AC1195" s="5"/>
      <c r="AD1195" s="5"/>
      <c r="AE1195" s="5"/>
      <c r="AF1195" s="5"/>
      <c r="AG1195" s="5"/>
      <c r="AH1195" s="6"/>
      <c r="AI1195" s="6"/>
      <c r="AJ1195" s="7"/>
      <c r="AK1195" s="7"/>
      <c r="AL1195" s="7"/>
      <c r="AM1195" s="7"/>
      <c r="AN1195" s="7"/>
      <c r="AO1195" s="12"/>
      <c r="AP1195" s="12"/>
      <c r="AQ1195" s="12"/>
      <c r="AR1195" s="12"/>
      <c r="AS1195" s="12"/>
      <c r="AT1195" s="12"/>
      <c r="AU1195" s="12"/>
      <c r="AV1195" s="12"/>
      <c r="AW1195" s="12"/>
      <c r="AX1195" s="12"/>
      <c r="AY1195" s="12"/>
      <c r="AZ1195" s="8"/>
    </row>
    <row r="1196" spans="1:52" s="21" customFormat="1" ht="16.5" x14ac:dyDescent="0.25">
      <c r="A1196" s="159"/>
      <c r="B1196" s="159"/>
      <c r="C1196" s="159"/>
      <c r="D1196" s="159"/>
      <c r="E1196" s="159"/>
      <c r="F1196" s="159"/>
      <c r="G1196" s="218"/>
      <c r="H1196" s="159"/>
      <c r="I1196" s="159"/>
      <c r="J1196" s="159"/>
      <c r="K1196" s="218"/>
      <c r="L1196" s="159"/>
      <c r="M1196" s="159"/>
      <c r="N1196" s="159"/>
      <c r="O1196" s="2"/>
      <c r="P1196" s="3"/>
      <c r="Q1196" s="3"/>
      <c r="R1196" s="3"/>
      <c r="S1196" s="3"/>
      <c r="T1196" s="4"/>
      <c r="U1196" s="4"/>
      <c r="V1196" s="4"/>
      <c r="W1196" s="4"/>
      <c r="X1196" s="3"/>
      <c r="Y1196" s="4"/>
      <c r="Z1196" s="2"/>
      <c r="AA1196" s="3"/>
      <c r="AB1196" s="5"/>
      <c r="AC1196" s="5"/>
      <c r="AD1196" s="5"/>
      <c r="AE1196" s="5"/>
      <c r="AF1196" s="5"/>
      <c r="AG1196" s="5"/>
      <c r="AH1196" s="6"/>
      <c r="AI1196" s="6"/>
      <c r="AJ1196" s="7"/>
      <c r="AK1196" s="7"/>
      <c r="AL1196" s="7"/>
      <c r="AM1196" s="7"/>
      <c r="AN1196" s="7"/>
      <c r="AO1196" s="12"/>
      <c r="AP1196" s="12"/>
      <c r="AQ1196" s="12"/>
      <c r="AR1196" s="12"/>
      <c r="AS1196" s="12"/>
      <c r="AT1196" s="12"/>
      <c r="AU1196" s="12"/>
      <c r="AV1196" s="12"/>
      <c r="AW1196" s="12"/>
      <c r="AX1196" s="12"/>
      <c r="AY1196" s="12"/>
      <c r="AZ1196" s="8"/>
    </row>
    <row r="1197" spans="1:52" s="21" customFormat="1" ht="16.5" x14ac:dyDescent="0.25">
      <c r="A1197" s="159"/>
      <c r="B1197" s="159"/>
      <c r="C1197" s="159"/>
      <c r="D1197" s="159"/>
      <c r="E1197" s="159"/>
      <c r="F1197" s="159"/>
      <c r="G1197" s="218"/>
      <c r="H1197" s="159"/>
      <c r="I1197" s="159"/>
      <c r="J1197" s="159"/>
      <c r="K1197" s="218"/>
      <c r="L1197" s="159"/>
      <c r="M1197" s="159"/>
      <c r="N1197" s="159"/>
      <c r="O1197" s="2"/>
      <c r="P1197" s="3"/>
      <c r="Q1197" s="3"/>
      <c r="R1197" s="3"/>
      <c r="S1197" s="3"/>
      <c r="T1197" s="4"/>
      <c r="U1197" s="4"/>
      <c r="V1197" s="4"/>
      <c r="W1197" s="4"/>
      <c r="X1197" s="3"/>
      <c r="Y1197" s="4"/>
      <c r="Z1197" s="2"/>
      <c r="AA1197" s="3"/>
      <c r="AB1197" s="5"/>
      <c r="AC1197" s="5"/>
      <c r="AD1197" s="5"/>
      <c r="AE1197" s="5"/>
      <c r="AF1197" s="5"/>
      <c r="AG1197" s="5"/>
      <c r="AH1197" s="6"/>
      <c r="AI1197" s="6"/>
      <c r="AJ1197" s="7"/>
      <c r="AK1197" s="7"/>
      <c r="AL1197" s="7"/>
      <c r="AM1197" s="7"/>
      <c r="AN1197" s="7"/>
      <c r="AO1197" s="12"/>
      <c r="AP1197" s="12"/>
      <c r="AQ1197" s="12"/>
      <c r="AR1197" s="12"/>
      <c r="AS1197" s="12"/>
      <c r="AT1197" s="12"/>
      <c r="AU1197" s="12"/>
      <c r="AV1197" s="12"/>
      <c r="AW1197" s="12"/>
      <c r="AX1197" s="12"/>
      <c r="AY1197" s="12"/>
      <c r="AZ1197" s="8"/>
    </row>
    <row r="1198" spans="1:52" s="21" customFormat="1" ht="16.5" x14ac:dyDescent="0.25">
      <c r="A1198" s="159"/>
      <c r="B1198" s="159"/>
      <c r="C1198" s="159"/>
      <c r="D1198" s="159"/>
      <c r="E1198" s="159"/>
      <c r="F1198" s="159"/>
      <c r="G1198" s="218"/>
      <c r="H1198" s="159"/>
      <c r="I1198" s="159"/>
      <c r="J1198" s="159"/>
      <c r="K1198" s="218"/>
      <c r="L1198" s="159"/>
      <c r="M1198" s="159"/>
      <c r="N1198" s="159"/>
      <c r="O1198" s="2"/>
      <c r="P1198" s="3"/>
      <c r="Q1198" s="3"/>
      <c r="R1198" s="3"/>
      <c r="S1198" s="3"/>
      <c r="T1198" s="4"/>
      <c r="U1198" s="4"/>
      <c r="V1198" s="4"/>
      <c r="W1198" s="4"/>
      <c r="X1198" s="3"/>
      <c r="Y1198" s="4"/>
      <c r="Z1198" s="2"/>
      <c r="AA1198" s="3"/>
      <c r="AB1198" s="5"/>
      <c r="AC1198" s="5"/>
      <c r="AD1198" s="5"/>
      <c r="AE1198" s="5"/>
      <c r="AF1198" s="5"/>
      <c r="AG1198" s="5"/>
      <c r="AH1198" s="6"/>
      <c r="AI1198" s="6"/>
      <c r="AJ1198" s="7"/>
      <c r="AK1198" s="7"/>
      <c r="AL1198" s="7"/>
      <c r="AM1198" s="7"/>
      <c r="AN1198" s="7"/>
      <c r="AO1198" s="12"/>
      <c r="AP1198" s="12"/>
      <c r="AQ1198" s="12"/>
      <c r="AR1198" s="12"/>
      <c r="AS1198" s="12"/>
      <c r="AT1198" s="12"/>
      <c r="AU1198" s="12"/>
      <c r="AV1198" s="12"/>
      <c r="AW1198" s="12"/>
      <c r="AX1198" s="12"/>
      <c r="AY1198" s="12"/>
      <c r="AZ1198" s="8"/>
    </row>
    <row r="1199" spans="1:52" s="21" customFormat="1" ht="16.5" x14ac:dyDescent="0.25">
      <c r="A1199" s="159"/>
      <c r="B1199" s="159"/>
      <c r="C1199" s="159"/>
      <c r="D1199" s="159"/>
      <c r="E1199" s="159"/>
      <c r="F1199" s="159"/>
      <c r="G1199" s="218"/>
      <c r="H1199" s="159"/>
      <c r="I1199" s="159"/>
      <c r="J1199" s="159"/>
      <c r="K1199" s="218"/>
      <c r="L1199" s="159"/>
      <c r="M1199" s="159"/>
      <c r="N1199" s="159"/>
      <c r="O1199" s="2"/>
      <c r="P1199" s="3"/>
      <c r="Q1199" s="3"/>
      <c r="R1199" s="3"/>
      <c r="S1199" s="3"/>
      <c r="T1199" s="4"/>
      <c r="U1199" s="4"/>
      <c r="V1199" s="4"/>
      <c r="W1199" s="4"/>
      <c r="X1199" s="3"/>
      <c r="Y1199" s="4"/>
      <c r="Z1199" s="2"/>
      <c r="AA1199" s="3"/>
      <c r="AB1199" s="5"/>
      <c r="AC1199" s="5"/>
      <c r="AD1199" s="5"/>
      <c r="AE1199" s="5"/>
      <c r="AF1199" s="5"/>
      <c r="AG1199" s="5"/>
      <c r="AH1199" s="6"/>
      <c r="AI1199" s="6"/>
      <c r="AJ1199" s="7"/>
      <c r="AK1199" s="7"/>
      <c r="AL1199" s="7"/>
      <c r="AM1199" s="7"/>
      <c r="AN1199" s="7"/>
      <c r="AO1199" s="12"/>
      <c r="AP1199" s="12"/>
      <c r="AQ1199" s="12"/>
      <c r="AR1199" s="12"/>
      <c r="AS1199" s="12"/>
      <c r="AT1199" s="12"/>
      <c r="AU1199" s="12"/>
      <c r="AV1199" s="12"/>
      <c r="AW1199" s="12"/>
      <c r="AX1199" s="12"/>
      <c r="AY1199" s="12"/>
      <c r="AZ1199" s="8"/>
    </row>
    <row r="1200" spans="1:52" s="21" customFormat="1" ht="16.5" x14ac:dyDescent="0.25">
      <c r="A1200" s="159"/>
      <c r="B1200" s="159"/>
      <c r="C1200" s="159"/>
      <c r="D1200" s="159"/>
      <c r="E1200" s="159"/>
      <c r="F1200" s="159"/>
      <c r="G1200" s="218"/>
      <c r="H1200" s="159"/>
      <c r="I1200" s="159"/>
      <c r="J1200" s="159"/>
      <c r="K1200" s="218"/>
      <c r="L1200" s="159"/>
      <c r="M1200" s="159"/>
      <c r="N1200" s="159"/>
      <c r="O1200" s="2"/>
      <c r="P1200" s="3"/>
      <c r="Q1200" s="3"/>
      <c r="R1200" s="3"/>
      <c r="S1200" s="3"/>
      <c r="T1200" s="4"/>
      <c r="U1200" s="4"/>
      <c r="V1200" s="4"/>
      <c r="W1200" s="4"/>
      <c r="X1200" s="3"/>
      <c r="Y1200" s="4"/>
      <c r="Z1200" s="2"/>
      <c r="AA1200" s="3"/>
      <c r="AB1200" s="5"/>
      <c r="AC1200" s="5"/>
      <c r="AD1200" s="5"/>
      <c r="AE1200" s="5"/>
      <c r="AF1200" s="5"/>
      <c r="AG1200" s="5"/>
      <c r="AH1200" s="6"/>
      <c r="AI1200" s="6"/>
      <c r="AJ1200" s="7"/>
      <c r="AK1200" s="7"/>
      <c r="AL1200" s="7"/>
      <c r="AM1200" s="7"/>
      <c r="AN1200" s="7"/>
      <c r="AO1200" s="12"/>
      <c r="AP1200" s="12"/>
      <c r="AQ1200" s="12"/>
      <c r="AR1200" s="12"/>
      <c r="AS1200" s="12"/>
      <c r="AT1200" s="12"/>
      <c r="AU1200" s="12"/>
      <c r="AV1200" s="12"/>
      <c r="AW1200" s="12"/>
      <c r="AX1200" s="12"/>
      <c r="AY1200" s="12"/>
      <c r="AZ1200" s="8"/>
    </row>
    <row r="1201" spans="1:52" s="21" customFormat="1" ht="16.5" x14ac:dyDescent="0.25">
      <c r="A1201" s="159"/>
      <c r="B1201" s="159"/>
      <c r="C1201" s="159"/>
      <c r="D1201" s="159"/>
      <c r="E1201" s="159"/>
      <c r="F1201" s="159"/>
      <c r="G1201" s="218"/>
      <c r="H1201" s="159"/>
      <c r="I1201" s="159"/>
      <c r="J1201" s="159"/>
      <c r="K1201" s="218"/>
      <c r="L1201" s="159"/>
      <c r="M1201" s="159"/>
      <c r="N1201" s="159"/>
      <c r="O1201" s="2"/>
      <c r="P1201" s="3"/>
      <c r="Q1201" s="3"/>
      <c r="R1201" s="3"/>
      <c r="S1201" s="3"/>
      <c r="T1201" s="4"/>
      <c r="U1201" s="4"/>
      <c r="V1201" s="4"/>
      <c r="W1201" s="4"/>
      <c r="X1201" s="3"/>
      <c r="Y1201" s="4"/>
      <c r="Z1201" s="2"/>
      <c r="AA1201" s="3"/>
      <c r="AB1201" s="5"/>
      <c r="AC1201" s="5"/>
      <c r="AD1201" s="5"/>
      <c r="AE1201" s="5"/>
      <c r="AF1201" s="5"/>
      <c r="AG1201" s="5"/>
      <c r="AH1201" s="6"/>
      <c r="AI1201" s="6"/>
      <c r="AJ1201" s="7"/>
      <c r="AK1201" s="7"/>
      <c r="AL1201" s="7"/>
      <c r="AM1201" s="7"/>
      <c r="AN1201" s="7"/>
      <c r="AO1201" s="12"/>
      <c r="AP1201" s="12"/>
      <c r="AQ1201" s="12"/>
      <c r="AR1201" s="12"/>
      <c r="AS1201" s="12"/>
      <c r="AT1201" s="12"/>
      <c r="AU1201" s="12"/>
      <c r="AV1201" s="12"/>
      <c r="AW1201" s="12"/>
      <c r="AX1201" s="12"/>
      <c r="AY1201" s="12"/>
      <c r="AZ1201" s="8"/>
    </row>
    <row r="1202" spans="1:52" s="21" customFormat="1" ht="16.5" x14ac:dyDescent="0.25">
      <c r="A1202" s="159"/>
      <c r="B1202" s="159"/>
      <c r="C1202" s="159"/>
      <c r="D1202" s="159"/>
      <c r="E1202" s="159"/>
      <c r="F1202" s="159"/>
      <c r="G1202" s="218"/>
      <c r="H1202" s="159"/>
      <c r="I1202" s="159"/>
      <c r="J1202" s="159"/>
      <c r="K1202" s="218"/>
      <c r="L1202" s="159"/>
      <c r="M1202" s="159"/>
      <c r="N1202" s="159"/>
      <c r="O1202" s="2"/>
      <c r="P1202" s="3"/>
      <c r="Q1202" s="3"/>
      <c r="R1202" s="3"/>
      <c r="S1202" s="3"/>
      <c r="T1202" s="4"/>
      <c r="U1202" s="4"/>
      <c r="V1202" s="4"/>
      <c r="W1202" s="4"/>
      <c r="X1202" s="3"/>
      <c r="Y1202" s="4"/>
      <c r="Z1202" s="2"/>
      <c r="AA1202" s="3"/>
      <c r="AB1202" s="5"/>
      <c r="AC1202" s="5"/>
      <c r="AD1202" s="5"/>
      <c r="AE1202" s="5"/>
      <c r="AF1202" s="5"/>
      <c r="AG1202" s="5"/>
      <c r="AH1202" s="6"/>
      <c r="AI1202" s="6"/>
      <c r="AJ1202" s="7"/>
      <c r="AK1202" s="7"/>
      <c r="AL1202" s="7"/>
      <c r="AM1202" s="7"/>
      <c r="AN1202" s="7"/>
      <c r="AO1202" s="12"/>
      <c r="AP1202" s="12"/>
      <c r="AQ1202" s="12"/>
      <c r="AR1202" s="12"/>
      <c r="AS1202" s="12"/>
      <c r="AT1202" s="12"/>
      <c r="AU1202" s="12"/>
      <c r="AV1202" s="12"/>
      <c r="AW1202" s="12"/>
      <c r="AX1202" s="12"/>
      <c r="AY1202" s="12"/>
      <c r="AZ1202" s="8"/>
    </row>
    <row r="1203" spans="1:52" s="21" customFormat="1" ht="16.5" x14ac:dyDescent="0.25">
      <c r="A1203" s="159"/>
      <c r="B1203" s="159"/>
      <c r="C1203" s="159"/>
      <c r="D1203" s="159"/>
      <c r="E1203" s="159"/>
      <c r="F1203" s="159"/>
      <c r="G1203" s="218"/>
      <c r="H1203" s="159"/>
      <c r="I1203" s="159"/>
      <c r="J1203" s="159"/>
      <c r="K1203" s="218"/>
      <c r="L1203" s="159"/>
      <c r="M1203" s="159"/>
      <c r="N1203" s="159"/>
      <c r="O1203" s="2"/>
      <c r="P1203" s="3"/>
      <c r="Q1203" s="3"/>
      <c r="R1203" s="3"/>
      <c r="S1203" s="3"/>
      <c r="T1203" s="4"/>
      <c r="U1203" s="4"/>
      <c r="V1203" s="4"/>
      <c r="W1203" s="4"/>
      <c r="X1203" s="3"/>
      <c r="Y1203" s="4"/>
      <c r="Z1203" s="2"/>
      <c r="AA1203" s="3"/>
      <c r="AB1203" s="5"/>
      <c r="AC1203" s="5"/>
      <c r="AD1203" s="5"/>
      <c r="AE1203" s="5"/>
      <c r="AF1203" s="5"/>
      <c r="AG1203" s="5"/>
      <c r="AH1203" s="6"/>
      <c r="AI1203" s="6"/>
      <c r="AJ1203" s="7"/>
      <c r="AK1203" s="7"/>
      <c r="AL1203" s="7"/>
      <c r="AM1203" s="7"/>
      <c r="AN1203" s="7"/>
      <c r="AO1203" s="12"/>
      <c r="AP1203" s="12"/>
      <c r="AQ1203" s="12"/>
      <c r="AR1203" s="12"/>
      <c r="AS1203" s="12"/>
      <c r="AT1203" s="12"/>
      <c r="AU1203" s="12"/>
      <c r="AV1203" s="12"/>
      <c r="AW1203" s="12"/>
      <c r="AX1203" s="12"/>
      <c r="AY1203" s="12"/>
      <c r="AZ1203" s="8"/>
    </row>
    <row r="1204" spans="1:52" s="21" customFormat="1" ht="16.5" x14ac:dyDescent="0.25">
      <c r="A1204" s="159"/>
      <c r="B1204" s="159"/>
      <c r="C1204" s="159"/>
      <c r="D1204" s="159"/>
      <c r="E1204" s="159"/>
      <c r="F1204" s="159"/>
      <c r="G1204" s="218"/>
      <c r="H1204" s="159"/>
      <c r="I1204" s="159"/>
      <c r="J1204" s="159"/>
      <c r="K1204" s="218"/>
      <c r="L1204" s="159"/>
      <c r="M1204" s="159"/>
      <c r="N1204" s="159"/>
      <c r="O1204" s="2"/>
      <c r="P1204" s="3"/>
      <c r="Q1204" s="3"/>
      <c r="R1204" s="3"/>
      <c r="S1204" s="3"/>
      <c r="T1204" s="4"/>
      <c r="U1204" s="4"/>
      <c r="V1204" s="4"/>
      <c r="W1204" s="4"/>
      <c r="X1204" s="3"/>
      <c r="Y1204" s="4"/>
      <c r="Z1204" s="2"/>
      <c r="AA1204" s="3"/>
      <c r="AB1204" s="5"/>
      <c r="AC1204" s="5"/>
      <c r="AD1204" s="5"/>
      <c r="AE1204" s="5"/>
      <c r="AF1204" s="5"/>
      <c r="AG1204" s="5"/>
      <c r="AH1204" s="6"/>
      <c r="AI1204" s="6"/>
      <c r="AJ1204" s="7"/>
      <c r="AK1204" s="7"/>
      <c r="AL1204" s="7"/>
      <c r="AM1204" s="7"/>
      <c r="AN1204" s="7"/>
      <c r="AO1204" s="12"/>
      <c r="AP1204" s="12"/>
      <c r="AQ1204" s="12"/>
      <c r="AR1204" s="12"/>
      <c r="AS1204" s="12"/>
      <c r="AT1204" s="12"/>
      <c r="AU1204" s="12"/>
      <c r="AV1204" s="12"/>
      <c r="AW1204" s="12"/>
      <c r="AX1204" s="12"/>
      <c r="AY1204" s="12"/>
      <c r="AZ1204" s="8"/>
    </row>
    <row r="1205" spans="1:52" s="21" customFormat="1" ht="16.5" x14ac:dyDescent="0.25">
      <c r="A1205" s="159"/>
      <c r="B1205" s="159"/>
      <c r="C1205" s="159"/>
      <c r="D1205" s="159"/>
      <c r="E1205" s="159"/>
      <c r="F1205" s="159"/>
      <c r="G1205" s="218"/>
      <c r="H1205" s="159"/>
      <c r="I1205" s="159"/>
      <c r="J1205" s="159"/>
      <c r="K1205" s="218"/>
      <c r="L1205" s="159"/>
      <c r="M1205" s="159"/>
      <c r="N1205" s="159"/>
      <c r="O1205" s="2"/>
      <c r="P1205" s="3"/>
      <c r="Q1205" s="3"/>
      <c r="R1205" s="3"/>
      <c r="S1205" s="3"/>
      <c r="T1205" s="4"/>
      <c r="U1205" s="4"/>
      <c r="V1205" s="4"/>
      <c r="W1205" s="4"/>
      <c r="X1205" s="3"/>
      <c r="Y1205" s="4"/>
      <c r="Z1205" s="2"/>
      <c r="AA1205" s="3"/>
      <c r="AB1205" s="5"/>
      <c r="AC1205" s="5"/>
      <c r="AD1205" s="5"/>
      <c r="AE1205" s="5"/>
      <c r="AF1205" s="5"/>
      <c r="AG1205" s="5"/>
      <c r="AH1205" s="6"/>
      <c r="AI1205" s="6"/>
      <c r="AJ1205" s="7"/>
      <c r="AK1205" s="7"/>
      <c r="AL1205" s="7"/>
      <c r="AM1205" s="7"/>
      <c r="AN1205" s="7"/>
      <c r="AO1205" s="12"/>
      <c r="AP1205" s="12"/>
      <c r="AQ1205" s="12"/>
      <c r="AR1205" s="12"/>
      <c r="AS1205" s="12"/>
      <c r="AT1205" s="12"/>
      <c r="AU1205" s="12"/>
      <c r="AV1205" s="12"/>
      <c r="AW1205" s="12"/>
      <c r="AX1205" s="12"/>
      <c r="AY1205" s="12"/>
      <c r="AZ1205" s="8"/>
    </row>
    <row r="1206" spans="1:52" s="21" customFormat="1" ht="16.5" x14ac:dyDescent="0.25">
      <c r="A1206" s="159"/>
      <c r="B1206" s="159"/>
      <c r="C1206" s="159"/>
      <c r="D1206" s="159"/>
      <c r="E1206" s="159"/>
      <c r="F1206" s="159"/>
      <c r="G1206" s="218"/>
      <c r="H1206" s="159"/>
      <c r="I1206" s="159"/>
      <c r="J1206" s="159"/>
      <c r="K1206" s="218"/>
      <c r="L1206" s="159"/>
      <c r="M1206" s="159"/>
      <c r="N1206" s="159"/>
      <c r="O1206" s="2"/>
      <c r="P1206" s="3"/>
      <c r="Q1206" s="3"/>
      <c r="R1206" s="3"/>
      <c r="S1206" s="3"/>
      <c r="T1206" s="4"/>
      <c r="U1206" s="4"/>
      <c r="V1206" s="4"/>
      <c r="W1206" s="4"/>
      <c r="X1206" s="3"/>
      <c r="Y1206" s="4"/>
      <c r="Z1206" s="2"/>
      <c r="AA1206" s="3"/>
      <c r="AB1206" s="5"/>
      <c r="AC1206" s="5"/>
      <c r="AD1206" s="5"/>
      <c r="AE1206" s="5"/>
      <c r="AF1206" s="5"/>
      <c r="AG1206" s="5"/>
      <c r="AH1206" s="6"/>
      <c r="AI1206" s="6"/>
      <c r="AJ1206" s="7"/>
      <c r="AK1206" s="7"/>
      <c r="AL1206" s="7"/>
      <c r="AM1206" s="7"/>
      <c r="AN1206" s="7"/>
      <c r="AO1206" s="12"/>
      <c r="AP1206" s="12"/>
      <c r="AQ1206" s="12"/>
      <c r="AR1206" s="12"/>
      <c r="AS1206" s="12"/>
      <c r="AT1206" s="12"/>
      <c r="AU1206" s="12"/>
      <c r="AV1206" s="12"/>
      <c r="AW1206" s="12"/>
      <c r="AX1206" s="12"/>
      <c r="AY1206" s="12"/>
      <c r="AZ1206" s="8"/>
    </row>
    <row r="1207" spans="1:52" s="21" customFormat="1" ht="16.5" x14ac:dyDescent="0.25">
      <c r="A1207" s="159"/>
      <c r="B1207" s="159"/>
      <c r="C1207" s="159"/>
      <c r="D1207" s="159"/>
      <c r="E1207" s="159"/>
      <c r="F1207" s="159"/>
      <c r="G1207" s="218"/>
      <c r="H1207" s="159"/>
      <c r="I1207" s="159"/>
      <c r="J1207" s="159"/>
      <c r="K1207" s="218"/>
      <c r="L1207" s="159"/>
      <c r="M1207" s="159"/>
      <c r="N1207" s="159"/>
      <c r="O1207" s="2"/>
      <c r="P1207" s="3"/>
      <c r="Q1207" s="3"/>
      <c r="R1207" s="3"/>
      <c r="S1207" s="3"/>
      <c r="T1207" s="4"/>
      <c r="U1207" s="4"/>
      <c r="V1207" s="4"/>
      <c r="W1207" s="4"/>
      <c r="X1207" s="3"/>
      <c r="Y1207" s="4"/>
      <c r="Z1207" s="2"/>
      <c r="AA1207" s="3"/>
      <c r="AB1207" s="5"/>
      <c r="AC1207" s="5"/>
      <c r="AD1207" s="5"/>
      <c r="AE1207" s="5"/>
      <c r="AF1207" s="5"/>
      <c r="AG1207" s="5"/>
      <c r="AH1207" s="6"/>
      <c r="AI1207" s="6"/>
      <c r="AJ1207" s="7"/>
      <c r="AK1207" s="7"/>
      <c r="AL1207" s="7"/>
      <c r="AM1207" s="7"/>
      <c r="AN1207" s="7"/>
      <c r="AO1207" s="12"/>
      <c r="AP1207" s="12"/>
      <c r="AQ1207" s="12"/>
      <c r="AR1207" s="12"/>
      <c r="AS1207" s="12"/>
      <c r="AT1207" s="12"/>
      <c r="AU1207" s="12"/>
      <c r="AV1207" s="12"/>
      <c r="AW1207" s="12"/>
      <c r="AX1207" s="12"/>
      <c r="AY1207" s="12"/>
      <c r="AZ1207" s="8"/>
    </row>
    <row r="1208" spans="1:52" s="21" customFormat="1" ht="16.5" x14ac:dyDescent="0.25">
      <c r="A1208" s="159"/>
      <c r="B1208" s="159"/>
      <c r="C1208" s="159"/>
      <c r="D1208" s="159"/>
      <c r="E1208" s="159"/>
      <c r="F1208" s="159"/>
      <c r="G1208" s="218"/>
      <c r="H1208" s="159"/>
      <c r="I1208" s="159"/>
      <c r="J1208" s="159"/>
      <c r="K1208" s="218"/>
      <c r="L1208" s="159"/>
      <c r="M1208" s="159"/>
      <c r="N1208" s="159"/>
      <c r="O1208" s="2"/>
      <c r="P1208" s="3"/>
      <c r="Q1208" s="3"/>
      <c r="R1208" s="3"/>
      <c r="S1208" s="3"/>
      <c r="T1208" s="4"/>
      <c r="U1208" s="4"/>
      <c r="V1208" s="4"/>
      <c r="W1208" s="4"/>
      <c r="X1208" s="3"/>
      <c r="Y1208" s="4"/>
      <c r="Z1208" s="2"/>
      <c r="AA1208" s="3"/>
      <c r="AB1208" s="5"/>
      <c r="AC1208" s="5"/>
      <c r="AD1208" s="5"/>
      <c r="AE1208" s="5"/>
      <c r="AF1208" s="5"/>
      <c r="AG1208" s="5"/>
      <c r="AH1208" s="6"/>
      <c r="AI1208" s="6"/>
      <c r="AJ1208" s="7"/>
      <c r="AK1208" s="7"/>
      <c r="AL1208" s="7"/>
      <c r="AM1208" s="7"/>
      <c r="AN1208" s="7"/>
      <c r="AO1208" s="12"/>
      <c r="AP1208" s="12"/>
      <c r="AQ1208" s="12"/>
      <c r="AR1208" s="12"/>
      <c r="AS1208" s="12"/>
      <c r="AT1208" s="12"/>
      <c r="AU1208" s="12"/>
      <c r="AV1208" s="12"/>
      <c r="AW1208" s="12"/>
      <c r="AX1208" s="12"/>
      <c r="AY1208" s="12"/>
      <c r="AZ1208" s="8"/>
    </row>
    <row r="1209" spans="1:52" s="21" customFormat="1" ht="16.5" x14ac:dyDescent="0.25">
      <c r="A1209" s="159"/>
      <c r="B1209" s="159"/>
      <c r="C1209" s="159"/>
      <c r="D1209" s="159"/>
      <c r="E1209" s="159"/>
      <c r="F1209" s="159"/>
      <c r="G1209" s="218"/>
      <c r="H1209" s="159"/>
      <c r="I1209" s="159"/>
      <c r="J1209" s="159"/>
      <c r="K1209" s="218"/>
      <c r="L1209" s="159"/>
      <c r="M1209" s="159"/>
      <c r="N1209" s="159"/>
      <c r="O1209" s="2"/>
      <c r="P1209" s="3"/>
      <c r="Q1209" s="3"/>
      <c r="R1209" s="3"/>
      <c r="S1209" s="3"/>
      <c r="T1209" s="4"/>
      <c r="U1209" s="4"/>
      <c r="V1209" s="4"/>
      <c r="W1209" s="4"/>
      <c r="X1209" s="3"/>
      <c r="Y1209" s="4"/>
      <c r="Z1209" s="2"/>
      <c r="AA1209" s="3"/>
      <c r="AB1209" s="5"/>
      <c r="AC1209" s="5"/>
      <c r="AD1209" s="5"/>
      <c r="AE1209" s="5"/>
      <c r="AF1209" s="5"/>
      <c r="AG1209" s="5"/>
      <c r="AH1209" s="6"/>
      <c r="AI1209" s="6"/>
      <c r="AJ1209" s="7"/>
      <c r="AK1209" s="7"/>
      <c r="AL1209" s="7"/>
      <c r="AM1209" s="7"/>
      <c r="AN1209" s="7"/>
      <c r="AO1209" s="12"/>
      <c r="AP1209" s="12"/>
      <c r="AQ1209" s="12"/>
      <c r="AR1209" s="12"/>
      <c r="AS1209" s="12"/>
      <c r="AT1209" s="12"/>
      <c r="AU1209" s="12"/>
      <c r="AV1209" s="12"/>
      <c r="AW1209" s="12"/>
      <c r="AX1209" s="12"/>
      <c r="AY1209" s="12"/>
      <c r="AZ1209" s="8"/>
    </row>
    <row r="1210" spans="1:52" s="21" customFormat="1" ht="16.5" x14ac:dyDescent="0.25">
      <c r="A1210" s="159"/>
      <c r="B1210" s="159"/>
      <c r="C1210" s="159"/>
      <c r="D1210" s="159"/>
      <c r="E1210" s="159"/>
      <c r="F1210" s="159"/>
      <c r="G1210" s="218"/>
      <c r="H1210" s="159"/>
      <c r="I1210" s="159"/>
      <c r="J1210" s="159"/>
      <c r="K1210" s="218"/>
      <c r="L1210" s="159"/>
      <c r="M1210" s="159"/>
      <c r="N1210" s="159"/>
      <c r="O1210" s="2"/>
      <c r="P1210" s="3"/>
      <c r="Q1210" s="3"/>
      <c r="R1210" s="3"/>
      <c r="S1210" s="3"/>
      <c r="T1210" s="4"/>
      <c r="U1210" s="4"/>
      <c r="V1210" s="4"/>
      <c r="W1210" s="4"/>
      <c r="X1210" s="3"/>
      <c r="Y1210" s="4"/>
      <c r="Z1210" s="2"/>
      <c r="AA1210" s="3"/>
      <c r="AB1210" s="5"/>
      <c r="AC1210" s="5"/>
      <c r="AD1210" s="5"/>
      <c r="AE1210" s="5"/>
      <c r="AF1210" s="5"/>
      <c r="AG1210" s="5"/>
      <c r="AH1210" s="6"/>
      <c r="AI1210" s="6"/>
      <c r="AJ1210" s="7"/>
      <c r="AK1210" s="7"/>
      <c r="AL1210" s="7"/>
      <c r="AM1210" s="7"/>
      <c r="AN1210" s="7"/>
      <c r="AO1210" s="12"/>
      <c r="AP1210" s="12"/>
      <c r="AQ1210" s="12"/>
      <c r="AR1210" s="12"/>
      <c r="AS1210" s="12"/>
      <c r="AT1210" s="12"/>
      <c r="AU1210" s="12"/>
      <c r="AV1210" s="12"/>
      <c r="AW1210" s="12"/>
      <c r="AX1210" s="12"/>
      <c r="AY1210" s="12"/>
      <c r="AZ1210" s="8"/>
    </row>
    <row r="1211" spans="1:52" s="21" customFormat="1" ht="16.5" x14ac:dyDescent="0.25">
      <c r="A1211" s="159"/>
      <c r="B1211" s="159"/>
      <c r="C1211" s="159"/>
      <c r="D1211" s="159"/>
      <c r="E1211" s="159"/>
      <c r="F1211" s="159"/>
      <c r="G1211" s="218"/>
      <c r="H1211" s="159"/>
      <c r="I1211" s="159"/>
      <c r="J1211" s="159"/>
      <c r="K1211" s="218"/>
      <c r="L1211" s="159"/>
      <c r="M1211" s="159"/>
      <c r="N1211" s="159"/>
      <c r="O1211" s="2"/>
      <c r="P1211" s="3"/>
      <c r="Q1211" s="3"/>
      <c r="R1211" s="3"/>
      <c r="S1211" s="3"/>
      <c r="T1211" s="4"/>
      <c r="U1211" s="4"/>
      <c r="V1211" s="4"/>
      <c r="W1211" s="4"/>
      <c r="X1211" s="3"/>
      <c r="Y1211" s="4"/>
      <c r="Z1211" s="2"/>
      <c r="AA1211" s="3"/>
      <c r="AB1211" s="5"/>
      <c r="AC1211" s="5"/>
      <c r="AD1211" s="5"/>
      <c r="AE1211" s="5"/>
      <c r="AF1211" s="5"/>
      <c r="AG1211" s="5"/>
      <c r="AH1211" s="6"/>
      <c r="AI1211" s="6"/>
      <c r="AJ1211" s="7"/>
      <c r="AK1211" s="7"/>
      <c r="AL1211" s="7"/>
      <c r="AM1211" s="7"/>
      <c r="AN1211" s="7"/>
      <c r="AO1211" s="12"/>
      <c r="AP1211" s="12"/>
      <c r="AQ1211" s="12"/>
      <c r="AR1211" s="12"/>
      <c r="AS1211" s="12"/>
      <c r="AT1211" s="12"/>
      <c r="AU1211" s="12"/>
      <c r="AV1211" s="12"/>
      <c r="AW1211" s="12"/>
      <c r="AX1211" s="12"/>
      <c r="AY1211" s="12"/>
      <c r="AZ1211" s="8"/>
    </row>
    <row r="1212" spans="1:52" s="21" customFormat="1" ht="16.5" x14ac:dyDescent="0.25">
      <c r="A1212" s="159"/>
      <c r="B1212" s="159"/>
      <c r="C1212" s="159"/>
      <c r="D1212" s="159"/>
      <c r="E1212" s="159"/>
      <c r="F1212" s="159"/>
      <c r="G1212" s="218"/>
      <c r="H1212" s="159"/>
      <c r="I1212" s="159"/>
      <c r="J1212" s="159"/>
      <c r="K1212" s="218"/>
      <c r="L1212" s="159"/>
      <c r="M1212" s="159"/>
      <c r="N1212" s="159"/>
      <c r="O1212" s="2"/>
      <c r="P1212" s="3"/>
      <c r="Q1212" s="3"/>
      <c r="R1212" s="3"/>
      <c r="S1212" s="3"/>
      <c r="T1212" s="4"/>
      <c r="U1212" s="4"/>
      <c r="V1212" s="4"/>
      <c r="W1212" s="4"/>
      <c r="X1212" s="3"/>
      <c r="Y1212" s="4"/>
      <c r="Z1212" s="2"/>
      <c r="AA1212" s="3"/>
      <c r="AB1212" s="5"/>
      <c r="AC1212" s="5"/>
      <c r="AD1212" s="5"/>
      <c r="AE1212" s="5"/>
      <c r="AF1212" s="5"/>
      <c r="AG1212" s="5"/>
      <c r="AH1212" s="6"/>
      <c r="AI1212" s="6"/>
      <c r="AJ1212" s="7"/>
      <c r="AK1212" s="7"/>
      <c r="AL1212" s="7"/>
      <c r="AM1212" s="7"/>
      <c r="AN1212" s="7"/>
      <c r="AO1212" s="12"/>
      <c r="AP1212" s="12"/>
      <c r="AQ1212" s="12"/>
      <c r="AR1212" s="12"/>
      <c r="AS1212" s="12"/>
      <c r="AT1212" s="12"/>
      <c r="AU1212" s="12"/>
      <c r="AV1212" s="12"/>
      <c r="AW1212" s="12"/>
      <c r="AX1212" s="12"/>
      <c r="AY1212" s="12"/>
      <c r="AZ1212" s="8"/>
    </row>
    <row r="1213" spans="1:52" s="21" customFormat="1" ht="16.5" x14ac:dyDescent="0.25">
      <c r="A1213" s="159"/>
      <c r="B1213" s="159"/>
      <c r="C1213" s="159"/>
      <c r="D1213" s="159"/>
      <c r="E1213" s="159"/>
      <c r="F1213" s="159"/>
      <c r="G1213" s="218"/>
      <c r="H1213" s="159"/>
      <c r="I1213" s="159"/>
      <c r="J1213" s="159"/>
      <c r="K1213" s="218"/>
      <c r="L1213" s="159"/>
      <c r="M1213" s="159"/>
      <c r="N1213" s="159"/>
      <c r="O1213" s="2"/>
      <c r="P1213" s="3"/>
      <c r="Q1213" s="3"/>
      <c r="R1213" s="3"/>
      <c r="S1213" s="3"/>
      <c r="T1213" s="4"/>
      <c r="U1213" s="4"/>
      <c r="V1213" s="4"/>
      <c r="W1213" s="4"/>
      <c r="X1213" s="3"/>
      <c r="Y1213" s="4"/>
      <c r="Z1213" s="2"/>
      <c r="AA1213" s="3"/>
      <c r="AB1213" s="5"/>
      <c r="AC1213" s="5"/>
      <c r="AD1213" s="5"/>
      <c r="AE1213" s="5"/>
      <c r="AF1213" s="5"/>
      <c r="AG1213" s="5"/>
      <c r="AH1213" s="6"/>
      <c r="AI1213" s="6"/>
      <c r="AJ1213" s="7"/>
      <c r="AK1213" s="7"/>
      <c r="AL1213" s="7"/>
      <c r="AM1213" s="7"/>
      <c r="AN1213" s="7"/>
      <c r="AO1213" s="12"/>
      <c r="AP1213" s="12"/>
      <c r="AQ1213" s="12"/>
      <c r="AR1213" s="12"/>
      <c r="AS1213" s="12"/>
      <c r="AT1213" s="12"/>
      <c r="AU1213" s="12"/>
      <c r="AV1213" s="12"/>
      <c r="AW1213" s="12"/>
      <c r="AX1213" s="12"/>
      <c r="AY1213" s="12"/>
      <c r="AZ1213" s="8"/>
    </row>
    <row r="1214" spans="1:52" s="21" customFormat="1" ht="16.5" x14ac:dyDescent="0.25">
      <c r="A1214" s="159"/>
      <c r="B1214" s="159"/>
      <c r="C1214" s="159"/>
      <c r="D1214" s="159"/>
      <c r="E1214" s="159"/>
      <c r="F1214" s="159"/>
      <c r="G1214" s="218"/>
      <c r="H1214" s="159"/>
      <c r="I1214" s="159"/>
      <c r="J1214" s="159"/>
      <c r="K1214" s="218"/>
      <c r="L1214" s="159"/>
      <c r="M1214" s="159"/>
      <c r="N1214" s="159"/>
      <c r="O1214" s="2"/>
      <c r="P1214" s="3"/>
      <c r="Q1214" s="3"/>
      <c r="R1214" s="3"/>
      <c r="S1214" s="3"/>
      <c r="T1214" s="4"/>
      <c r="U1214" s="4"/>
      <c r="V1214" s="4"/>
      <c r="W1214" s="4"/>
      <c r="X1214" s="3"/>
      <c r="Y1214" s="4"/>
      <c r="Z1214" s="2"/>
      <c r="AA1214" s="3"/>
      <c r="AB1214" s="5"/>
      <c r="AC1214" s="5"/>
      <c r="AD1214" s="5"/>
      <c r="AE1214" s="5"/>
      <c r="AF1214" s="5"/>
      <c r="AG1214" s="5"/>
      <c r="AH1214" s="6"/>
      <c r="AI1214" s="6"/>
      <c r="AJ1214" s="7"/>
      <c r="AK1214" s="7"/>
      <c r="AL1214" s="7"/>
      <c r="AM1214" s="7"/>
      <c r="AN1214" s="7"/>
      <c r="AO1214" s="12"/>
      <c r="AP1214" s="12"/>
      <c r="AQ1214" s="12"/>
      <c r="AR1214" s="12"/>
      <c r="AS1214" s="12"/>
      <c r="AT1214" s="12"/>
      <c r="AU1214" s="12"/>
      <c r="AV1214" s="12"/>
      <c r="AW1214" s="12"/>
      <c r="AX1214" s="12"/>
      <c r="AY1214" s="12"/>
      <c r="AZ1214" s="8"/>
    </row>
    <row r="1215" spans="1:52" s="21" customFormat="1" ht="16.5" x14ac:dyDescent="0.25">
      <c r="A1215" s="159"/>
      <c r="B1215" s="159"/>
      <c r="C1215" s="159"/>
      <c r="D1215" s="159"/>
      <c r="E1215" s="159"/>
      <c r="F1215" s="159"/>
      <c r="G1215" s="218"/>
      <c r="H1215" s="159"/>
      <c r="I1215" s="159"/>
      <c r="J1215" s="159"/>
      <c r="K1215" s="218"/>
      <c r="L1215" s="159"/>
      <c r="M1215" s="159"/>
      <c r="N1215" s="159"/>
      <c r="O1215" s="2"/>
      <c r="P1215" s="3"/>
      <c r="Q1215" s="3"/>
      <c r="R1215" s="3"/>
      <c r="S1215" s="3"/>
      <c r="T1215" s="4"/>
      <c r="U1215" s="4"/>
      <c r="V1215" s="4"/>
      <c r="W1215" s="4"/>
      <c r="X1215" s="3"/>
      <c r="Y1215" s="4"/>
      <c r="Z1215" s="2"/>
      <c r="AA1215" s="3"/>
      <c r="AB1215" s="5"/>
      <c r="AC1215" s="5"/>
      <c r="AD1215" s="5"/>
      <c r="AE1215" s="5"/>
      <c r="AF1215" s="5"/>
      <c r="AG1215" s="5"/>
      <c r="AH1215" s="6"/>
      <c r="AI1215" s="6"/>
      <c r="AJ1215" s="7"/>
      <c r="AK1215" s="7"/>
      <c r="AL1215" s="7"/>
      <c r="AM1215" s="7"/>
      <c r="AN1215" s="7"/>
      <c r="AO1215" s="12"/>
      <c r="AP1215" s="12"/>
      <c r="AQ1215" s="12"/>
      <c r="AR1215" s="12"/>
      <c r="AS1215" s="12"/>
      <c r="AT1215" s="12"/>
      <c r="AU1215" s="12"/>
      <c r="AV1215" s="12"/>
      <c r="AW1215" s="12"/>
      <c r="AX1215" s="12"/>
      <c r="AY1215" s="12"/>
      <c r="AZ1215" s="8"/>
    </row>
    <row r="1216" spans="1:52" s="21" customFormat="1" ht="16.5" x14ac:dyDescent="0.25">
      <c r="A1216" s="159"/>
      <c r="B1216" s="159"/>
      <c r="C1216" s="159"/>
      <c r="D1216" s="159"/>
      <c r="E1216" s="159"/>
      <c r="F1216" s="159"/>
      <c r="G1216" s="218"/>
      <c r="H1216" s="159"/>
      <c r="I1216" s="159"/>
      <c r="J1216" s="159"/>
      <c r="K1216" s="218"/>
      <c r="L1216" s="159"/>
      <c r="M1216" s="159"/>
      <c r="N1216" s="159"/>
      <c r="O1216" s="2"/>
      <c r="P1216" s="3"/>
      <c r="Q1216" s="3"/>
      <c r="R1216" s="3"/>
      <c r="S1216" s="3"/>
      <c r="T1216" s="4"/>
      <c r="U1216" s="4"/>
      <c r="V1216" s="4"/>
      <c r="W1216" s="4"/>
      <c r="X1216" s="3"/>
      <c r="Y1216" s="4"/>
      <c r="Z1216" s="2"/>
      <c r="AA1216" s="3"/>
      <c r="AB1216" s="5"/>
      <c r="AC1216" s="5"/>
      <c r="AD1216" s="5"/>
      <c r="AE1216" s="5"/>
      <c r="AF1216" s="5"/>
      <c r="AG1216" s="5"/>
      <c r="AH1216" s="6"/>
      <c r="AI1216" s="6"/>
      <c r="AJ1216" s="7"/>
      <c r="AK1216" s="7"/>
      <c r="AL1216" s="7"/>
      <c r="AM1216" s="7"/>
      <c r="AN1216" s="7"/>
      <c r="AO1216" s="12"/>
      <c r="AP1216" s="12"/>
      <c r="AQ1216" s="12"/>
      <c r="AR1216" s="12"/>
      <c r="AS1216" s="12"/>
      <c r="AT1216" s="12"/>
      <c r="AU1216" s="12"/>
      <c r="AV1216" s="12"/>
      <c r="AW1216" s="12"/>
      <c r="AX1216" s="12"/>
      <c r="AY1216" s="12"/>
      <c r="AZ1216" s="8"/>
    </row>
    <row r="1217" spans="1:52" s="21" customFormat="1" ht="16.5" x14ac:dyDescent="0.25">
      <c r="A1217" s="159"/>
      <c r="B1217" s="159"/>
      <c r="C1217" s="159"/>
      <c r="D1217" s="159"/>
      <c r="E1217" s="159"/>
      <c r="F1217" s="159"/>
      <c r="G1217" s="218"/>
      <c r="H1217" s="159"/>
      <c r="I1217" s="159"/>
      <c r="J1217" s="159"/>
      <c r="K1217" s="218"/>
      <c r="L1217" s="159"/>
      <c r="M1217" s="159"/>
      <c r="N1217" s="159"/>
      <c r="O1217" s="2"/>
      <c r="P1217" s="3"/>
      <c r="Q1217" s="3"/>
      <c r="R1217" s="3"/>
      <c r="S1217" s="3"/>
      <c r="T1217" s="4"/>
      <c r="U1217" s="4"/>
      <c r="V1217" s="4"/>
      <c r="W1217" s="4"/>
      <c r="X1217" s="3"/>
      <c r="Y1217" s="4"/>
      <c r="Z1217" s="2"/>
      <c r="AA1217" s="3"/>
      <c r="AB1217" s="5"/>
      <c r="AC1217" s="5"/>
      <c r="AD1217" s="5"/>
      <c r="AE1217" s="5"/>
      <c r="AF1217" s="5"/>
      <c r="AG1217" s="5"/>
      <c r="AH1217" s="6"/>
      <c r="AI1217" s="6"/>
      <c r="AJ1217" s="7"/>
      <c r="AK1217" s="7"/>
      <c r="AL1217" s="7"/>
      <c r="AM1217" s="7"/>
      <c r="AN1217" s="7"/>
      <c r="AO1217" s="12"/>
      <c r="AP1217" s="12"/>
      <c r="AQ1217" s="12"/>
      <c r="AR1217" s="12"/>
      <c r="AS1217" s="12"/>
      <c r="AT1217" s="12"/>
      <c r="AU1217" s="12"/>
      <c r="AV1217" s="12"/>
      <c r="AW1217" s="12"/>
      <c r="AX1217" s="12"/>
      <c r="AY1217" s="12"/>
      <c r="AZ1217" s="8"/>
    </row>
    <row r="1218" spans="1:52" s="21" customFormat="1" ht="16.5" x14ac:dyDescent="0.25">
      <c r="A1218" s="159"/>
      <c r="B1218" s="159"/>
      <c r="C1218" s="159"/>
      <c r="D1218" s="159"/>
      <c r="E1218" s="159"/>
      <c r="F1218" s="159"/>
      <c r="G1218" s="218"/>
      <c r="H1218" s="159"/>
      <c r="I1218" s="159"/>
      <c r="J1218" s="159"/>
      <c r="K1218" s="218"/>
      <c r="L1218" s="159"/>
      <c r="M1218" s="159"/>
      <c r="N1218" s="159"/>
      <c r="O1218" s="2"/>
      <c r="P1218" s="3"/>
      <c r="Q1218" s="3"/>
      <c r="R1218" s="3"/>
      <c r="S1218" s="3"/>
      <c r="T1218" s="4"/>
      <c r="U1218" s="4"/>
      <c r="V1218" s="4"/>
      <c r="W1218" s="4"/>
      <c r="X1218" s="3"/>
      <c r="Y1218" s="4"/>
      <c r="Z1218" s="2"/>
      <c r="AA1218" s="3"/>
      <c r="AB1218" s="5"/>
      <c r="AC1218" s="5"/>
      <c r="AD1218" s="5"/>
      <c r="AE1218" s="5"/>
      <c r="AF1218" s="5"/>
      <c r="AG1218" s="5"/>
      <c r="AH1218" s="6"/>
      <c r="AI1218" s="6"/>
      <c r="AJ1218" s="7"/>
      <c r="AK1218" s="7"/>
      <c r="AL1218" s="7"/>
      <c r="AM1218" s="7"/>
      <c r="AN1218" s="7"/>
      <c r="AO1218" s="12"/>
      <c r="AP1218" s="12"/>
      <c r="AQ1218" s="12"/>
      <c r="AR1218" s="12"/>
      <c r="AS1218" s="12"/>
      <c r="AT1218" s="12"/>
      <c r="AU1218" s="12"/>
      <c r="AV1218" s="12"/>
      <c r="AW1218" s="12"/>
      <c r="AX1218" s="12"/>
      <c r="AY1218" s="12"/>
      <c r="AZ1218" s="8"/>
    </row>
    <row r="1219" spans="1:52" s="21" customFormat="1" ht="16.5" x14ac:dyDescent="0.25">
      <c r="A1219" s="159"/>
      <c r="B1219" s="159"/>
      <c r="C1219" s="159"/>
      <c r="D1219" s="159"/>
      <c r="E1219" s="159"/>
      <c r="F1219" s="159"/>
      <c r="G1219" s="218"/>
      <c r="H1219" s="159"/>
      <c r="I1219" s="159"/>
      <c r="J1219" s="159"/>
      <c r="K1219" s="218"/>
      <c r="L1219" s="159"/>
      <c r="M1219" s="159"/>
      <c r="N1219" s="159"/>
      <c r="O1219" s="2"/>
      <c r="P1219" s="3"/>
      <c r="Q1219" s="3"/>
      <c r="R1219" s="3"/>
      <c r="S1219" s="3"/>
      <c r="T1219" s="4"/>
      <c r="U1219" s="4"/>
      <c r="V1219" s="4"/>
      <c r="W1219" s="4"/>
      <c r="X1219" s="3"/>
      <c r="Y1219" s="4"/>
      <c r="Z1219" s="2"/>
      <c r="AA1219" s="3"/>
      <c r="AB1219" s="5"/>
      <c r="AC1219" s="5"/>
      <c r="AD1219" s="5"/>
      <c r="AE1219" s="5"/>
      <c r="AF1219" s="5"/>
      <c r="AG1219" s="5"/>
      <c r="AH1219" s="6"/>
      <c r="AI1219" s="6"/>
      <c r="AJ1219" s="7"/>
      <c r="AK1219" s="7"/>
      <c r="AL1219" s="7"/>
      <c r="AM1219" s="7"/>
      <c r="AN1219" s="7"/>
      <c r="AO1219" s="12"/>
      <c r="AP1219" s="12"/>
      <c r="AQ1219" s="12"/>
      <c r="AR1219" s="12"/>
      <c r="AS1219" s="12"/>
      <c r="AT1219" s="12"/>
      <c r="AU1219" s="12"/>
      <c r="AV1219" s="12"/>
      <c r="AW1219" s="12"/>
      <c r="AX1219" s="12"/>
      <c r="AY1219" s="12"/>
      <c r="AZ1219" s="8"/>
    </row>
    <row r="1220" spans="1:52" s="21" customFormat="1" ht="16.5" x14ac:dyDescent="0.25">
      <c r="A1220" s="159"/>
      <c r="B1220" s="159"/>
      <c r="C1220" s="159"/>
      <c r="D1220" s="159"/>
      <c r="E1220" s="159"/>
      <c r="F1220" s="159"/>
      <c r="G1220" s="218"/>
      <c r="H1220" s="159"/>
      <c r="I1220" s="159"/>
      <c r="J1220" s="159"/>
      <c r="K1220" s="218"/>
      <c r="L1220" s="159"/>
      <c r="M1220" s="159"/>
      <c r="N1220" s="159"/>
      <c r="O1220" s="2"/>
      <c r="P1220" s="3"/>
      <c r="Q1220" s="3"/>
      <c r="R1220" s="3"/>
      <c r="S1220" s="3"/>
      <c r="T1220" s="4"/>
      <c r="U1220" s="4"/>
      <c r="V1220" s="4"/>
      <c r="W1220" s="4"/>
      <c r="X1220" s="3"/>
      <c r="Y1220" s="237"/>
      <c r="Z1220" s="2"/>
      <c r="AA1220" s="235"/>
      <c r="AB1220" s="5"/>
      <c r="AC1220" s="5"/>
      <c r="AD1220" s="5"/>
      <c r="AE1220" s="5"/>
      <c r="AF1220" s="5"/>
      <c r="AG1220" s="5"/>
      <c r="AH1220" s="6"/>
      <c r="AI1220" s="6"/>
      <c r="AJ1220" s="7"/>
      <c r="AK1220" s="7"/>
      <c r="AL1220" s="7"/>
      <c r="AM1220" s="7"/>
      <c r="AN1220" s="7"/>
      <c r="AO1220" s="12"/>
      <c r="AP1220" s="12"/>
      <c r="AQ1220" s="12"/>
      <c r="AR1220" s="12"/>
      <c r="AS1220" s="12"/>
      <c r="AT1220" s="12"/>
      <c r="AU1220" s="12"/>
      <c r="AV1220" s="12"/>
      <c r="AW1220" s="12"/>
      <c r="AX1220" s="12"/>
      <c r="AY1220" s="12"/>
      <c r="AZ1220" s="8"/>
    </row>
    <row r="1221" spans="1:52" s="21" customFormat="1" ht="16.5" x14ac:dyDescent="0.25">
      <c r="A1221" s="159"/>
      <c r="B1221" s="159"/>
      <c r="C1221" s="159"/>
      <c r="D1221" s="159"/>
      <c r="E1221" s="159"/>
      <c r="F1221" s="159"/>
      <c r="G1221" s="218"/>
      <c r="H1221" s="159"/>
      <c r="I1221" s="159"/>
      <c r="J1221" s="159"/>
      <c r="K1221" s="218"/>
      <c r="L1221" s="159"/>
      <c r="M1221" s="159"/>
      <c r="N1221" s="159"/>
      <c r="O1221" s="2"/>
      <c r="P1221" s="3"/>
      <c r="Q1221" s="3"/>
      <c r="R1221" s="3"/>
      <c r="S1221" s="3"/>
      <c r="T1221" s="4"/>
      <c r="U1221" s="4"/>
      <c r="V1221" s="4"/>
      <c r="W1221" s="4"/>
      <c r="X1221" s="3"/>
      <c r="Y1221" s="4"/>
      <c r="Z1221" s="2"/>
      <c r="AA1221" s="3"/>
      <c r="AB1221" s="5"/>
      <c r="AC1221" s="5"/>
      <c r="AD1221" s="5"/>
      <c r="AE1221" s="5"/>
      <c r="AF1221" s="5"/>
      <c r="AG1221" s="5"/>
      <c r="AH1221" s="6"/>
      <c r="AI1221" s="6"/>
      <c r="AJ1221" s="7"/>
      <c r="AK1221" s="7"/>
      <c r="AL1221" s="7"/>
      <c r="AM1221" s="7"/>
      <c r="AN1221" s="7"/>
      <c r="AO1221" s="12"/>
      <c r="AP1221" s="12"/>
      <c r="AQ1221" s="12"/>
      <c r="AR1221" s="12"/>
      <c r="AS1221" s="12"/>
      <c r="AT1221" s="12"/>
      <c r="AU1221" s="12"/>
      <c r="AV1221" s="12"/>
      <c r="AW1221" s="12"/>
      <c r="AX1221" s="12"/>
      <c r="AY1221" s="12"/>
      <c r="AZ1221" s="8"/>
    </row>
    <row r="1222" spans="1:52" s="21" customFormat="1" ht="16.5" x14ac:dyDescent="0.25">
      <c r="A1222" s="159"/>
      <c r="B1222" s="159"/>
      <c r="C1222" s="159"/>
      <c r="D1222" s="159"/>
      <c r="E1222" s="159"/>
      <c r="F1222" s="159"/>
      <c r="G1222" s="218"/>
      <c r="H1222" s="159"/>
      <c r="I1222" s="159"/>
      <c r="J1222" s="159"/>
      <c r="K1222" s="218"/>
      <c r="L1222" s="159"/>
      <c r="M1222" s="159"/>
      <c r="N1222" s="159"/>
      <c r="O1222" s="2"/>
      <c r="P1222" s="3"/>
      <c r="Q1222" s="3"/>
      <c r="R1222" s="3"/>
      <c r="S1222" s="3"/>
      <c r="T1222" s="4"/>
      <c r="U1222" s="4"/>
      <c r="V1222" s="4"/>
      <c r="W1222" s="4"/>
      <c r="X1222" s="3"/>
      <c r="Y1222" s="4"/>
      <c r="Z1222" s="2"/>
      <c r="AA1222" s="3"/>
      <c r="AB1222" s="5"/>
      <c r="AC1222" s="5"/>
      <c r="AD1222" s="5"/>
      <c r="AE1222" s="5"/>
      <c r="AF1222" s="5"/>
      <c r="AG1222" s="5"/>
      <c r="AH1222" s="6"/>
      <c r="AI1222" s="6"/>
      <c r="AJ1222" s="7"/>
      <c r="AK1222" s="7"/>
      <c r="AL1222" s="7"/>
      <c r="AM1222" s="7"/>
      <c r="AN1222" s="7"/>
      <c r="AO1222" s="12"/>
      <c r="AP1222" s="12"/>
      <c r="AQ1222" s="12"/>
      <c r="AR1222" s="12"/>
      <c r="AS1222" s="12"/>
      <c r="AT1222" s="12"/>
      <c r="AU1222" s="12"/>
      <c r="AV1222" s="12"/>
      <c r="AW1222" s="12"/>
      <c r="AX1222" s="12"/>
      <c r="AY1222" s="12"/>
      <c r="AZ1222" s="8"/>
    </row>
    <row r="1223" spans="1:52" s="21" customFormat="1" ht="16.5" x14ac:dyDescent="0.25">
      <c r="A1223" s="159"/>
      <c r="B1223" s="159"/>
      <c r="C1223" s="159"/>
      <c r="D1223" s="159"/>
      <c r="E1223" s="159"/>
      <c r="F1223" s="159"/>
      <c r="G1223" s="218"/>
      <c r="H1223" s="159"/>
      <c r="I1223" s="159"/>
      <c r="J1223" s="159"/>
      <c r="K1223" s="218"/>
      <c r="L1223" s="159"/>
      <c r="M1223" s="159"/>
      <c r="N1223" s="159"/>
      <c r="O1223" s="2"/>
      <c r="P1223" s="3"/>
      <c r="Q1223" s="3"/>
      <c r="R1223" s="3"/>
      <c r="S1223" s="3"/>
      <c r="T1223" s="4"/>
      <c r="U1223" s="4"/>
      <c r="V1223" s="4"/>
      <c r="W1223" s="4"/>
      <c r="X1223" s="3"/>
      <c r="Y1223" s="4"/>
      <c r="Z1223" s="2"/>
      <c r="AA1223" s="3"/>
      <c r="AB1223" s="5"/>
      <c r="AC1223" s="5"/>
      <c r="AD1223" s="5"/>
      <c r="AE1223" s="5"/>
      <c r="AF1223" s="5"/>
      <c r="AG1223" s="5"/>
      <c r="AH1223" s="6"/>
      <c r="AI1223" s="6"/>
      <c r="AJ1223" s="7"/>
      <c r="AK1223" s="7"/>
      <c r="AL1223" s="7"/>
      <c r="AM1223" s="7"/>
      <c r="AN1223" s="7"/>
      <c r="AO1223" s="12"/>
      <c r="AP1223" s="12"/>
      <c r="AQ1223" s="12"/>
      <c r="AR1223" s="12"/>
      <c r="AS1223" s="12"/>
      <c r="AT1223" s="12"/>
      <c r="AU1223" s="12"/>
      <c r="AV1223" s="12"/>
      <c r="AW1223" s="12"/>
      <c r="AX1223" s="12"/>
      <c r="AY1223" s="12"/>
      <c r="AZ1223" s="8"/>
    </row>
    <row r="1224" spans="1:52" s="21" customFormat="1" ht="16.5" x14ac:dyDescent="0.25">
      <c r="A1224" s="159"/>
      <c r="B1224" s="159"/>
      <c r="C1224" s="159"/>
      <c r="D1224" s="159"/>
      <c r="E1224" s="159"/>
      <c r="F1224" s="159"/>
      <c r="G1224" s="218"/>
      <c r="H1224" s="159"/>
      <c r="I1224" s="159"/>
      <c r="J1224" s="159"/>
      <c r="K1224" s="218"/>
      <c r="L1224" s="159"/>
      <c r="M1224" s="159"/>
      <c r="N1224" s="159"/>
      <c r="O1224" s="2"/>
      <c r="P1224" s="3"/>
      <c r="Q1224" s="3"/>
      <c r="R1224" s="3"/>
      <c r="S1224" s="3"/>
      <c r="T1224" s="4"/>
      <c r="U1224" s="4"/>
      <c r="V1224" s="4"/>
      <c r="W1224" s="4"/>
      <c r="X1224" s="3"/>
      <c r="Y1224" s="4"/>
      <c r="Z1224" s="2"/>
      <c r="AA1224" s="3"/>
      <c r="AB1224" s="5"/>
      <c r="AC1224" s="5"/>
      <c r="AD1224" s="5"/>
      <c r="AE1224" s="5"/>
      <c r="AF1224" s="5"/>
      <c r="AG1224" s="5"/>
      <c r="AH1224" s="6"/>
      <c r="AI1224" s="6"/>
      <c r="AJ1224" s="7"/>
      <c r="AK1224" s="7"/>
      <c r="AL1224" s="7"/>
      <c r="AM1224" s="7"/>
      <c r="AN1224" s="7"/>
      <c r="AO1224" s="12"/>
      <c r="AP1224" s="12"/>
      <c r="AQ1224" s="12"/>
      <c r="AR1224" s="12"/>
      <c r="AS1224" s="12"/>
      <c r="AT1224" s="12"/>
      <c r="AU1224" s="12"/>
      <c r="AV1224" s="12"/>
      <c r="AW1224" s="12"/>
      <c r="AX1224" s="12"/>
      <c r="AY1224" s="12"/>
      <c r="AZ1224" s="8"/>
    </row>
    <row r="1225" spans="1:52" s="21" customFormat="1" ht="16.5" x14ac:dyDescent="0.25">
      <c r="A1225" s="159"/>
      <c r="B1225" s="159"/>
      <c r="C1225" s="159"/>
      <c r="D1225" s="159"/>
      <c r="E1225" s="159"/>
      <c r="F1225" s="159"/>
      <c r="G1225" s="218"/>
      <c r="H1225" s="159"/>
      <c r="I1225" s="159"/>
      <c r="J1225" s="159"/>
      <c r="K1225" s="218"/>
      <c r="L1225" s="159"/>
      <c r="M1225" s="159"/>
      <c r="N1225" s="159"/>
      <c r="O1225" s="2"/>
      <c r="P1225" s="3"/>
      <c r="Q1225" s="3"/>
      <c r="R1225" s="3"/>
      <c r="S1225" s="3"/>
      <c r="T1225" s="4"/>
      <c r="U1225" s="4"/>
      <c r="V1225" s="4"/>
      <c r="W1225" s="4"/>
      <c r="X1225" s="3"/>
      <c r="Y1225" s="4"/>
      <c r="Z1225" s="2"/>
      <c r="AA1225" s="3"/>
      <c r="AB1225" s="5"/>
      <c r="AC1225" s="5"/>
      <c r="AD1225" s="5"/>
      <c r="AE1225" s="5"/>
      <c r="AF1225" s="5"/>
      <c r="AG1225" s="5"/>
      <c r="AH1225" s="6"/>
      <c r="AI1225" s="6"/>
      <c r="AJ1225" s="7"/>
      <c r="AK1225" s="7"/>
      <c r="AL1225" s="7"/>
      <c r="AM1225" s="7"/>
      <c r="AN1225" s="7"/>
      <c r="AO1225" s="12"/>
      <c r="AP1225" s="12"/>
      <c r="AQ1225" s="12"/>
      <c r="AR1225" s="12"/>
      <c r="AS1225" s="12"/>
      <c r="AT1225" s="12"/>
      <c r="AU1225" s="12"/>
      <c r="AV1225" s="12"/>
      <c r="AW1225" s="12"/>
      <c r="AX1225" s="12"/>
      <c r="AY1225" s="12"/>
      <c r="AZ1225" s="8"/>
    </row>
    <row r="1226" spans="1:52" s="21" customFormat="1" ht="16.5" x14ac:dyDescent="0.25">
      <c r="A1226" s="159"/>
      <c r="B1226" s="159"/>
      <c r="C1226" s="159"/>
      <c r="D1226" s="159"/>
      <c r="E1226" s="159"/>
      <c r="F1226" s="159"/>
      <c r="G1226" s="218"/>
      <c r="H1226" s="159"/>
      <c r="I1226" s="159"/>
      <c r="J1226" s="159"/>
      <c r="K1226" s="218"/>
      <c r="L1226" s="159"/>
      <c r="M1226" s="159"/>
      <c r="N1226" s="159"/>
      <c r="O1226" s="2"/>
      <c r="P1226" s="3"/>
      <c r="Q1226" s="3"/>
      <c r="R1226" s="3"/>
      <c r="S1226" s="3"/>
      <c r="T1226" s="4"/>
      <c r="U1226" s="4"/>
      <c r="V1226" s="4"/>
      <c r="W1226" s="4"/>
      <c r="X1226" s="3"/>
      <c r="Y1226" s="4"/>
      <c r="Z1226" s="2"/>
      <c r="AA1226" s="3"/>
      <c r="AB1226" s="5"/>
      <c r="AC1226" s="5"/>
      <c r="AD1226" s="5"/>
      <c r="AE1226" s="5"/>
      <c r="AF1226" s="5"/>
      <c r="AG1226" s="5"/>
      <c r="AH1226" s="6"/>
      <c r="AI1226" s="6"/>
      <c r="AJ1226" s="7"/>
      <c r="AK1226" s="7"/>
      <c r="AL1226" s="7"/>
      <c r="AM1226" s="7"/>
      <c r="AN1226" s="7"/>
      <c r="AO1226" s="12"/>
      <c r="AP1226" s="12"/>
      <c r="AQ1226" s="12"/>
      <c r="AR1226" s="12"/>
      <c r="AS1226" s="12"/>
      <c r="AT1226" s="12"/>
      <c r="AU1226" s="12"/>
      <c r="AV1226" s="12"/>
      <c r="AW1226" s="12"/>
      <c r="AX1226" s="12"/>
      <c r="AY1226" s="12"/>
      <c r="AZ1226" s="8"/>
    </row>
    <row r="1227" spans="1:52" s="21" customFormat="1" ht="16.5" x14ac:dyDescent="0.25">
      <c r="A1227" s="159"/>
      <c r="B1227" s="159"/>
      <c r="C1227" s="159"/>
      <c r="D1227" s="159"/>
      <c r="E1227" s="159"/>
      <c r="F1227" s="159"/>
      <c r="G1227" s="218"/>
      <c r="H1227" s="159"/>
      <c r="I1227" s="159"/>
      <c r="J1227" s="159"/>
      <c r="K1227" s="218"/>
      <c r="L1227" s="159"/>
      <c r="M1227" s="159"/>
      <c r="N1227" s="159"/>
      <c r="O1227" s="2"/>
      <c r="P1227" s="3"/>
      <c r="Q1227" s="3"/>
      <c r="R1227" s="3"/>
      <c r="S1227" s="3"/>
      <c r="T1227" s="4"/>
      <c r="U1227" s="4"/>
      <c r="V1227" s="4"/>
      <c r="W1227" s="4"/>
      <c r="X1227" s="3"/>
      <c r="Y1227" s="4"/>
      <c r="Z1227" s="2"/>
      <c r="AA1227" s="3"/>
      <c r="AB1227" s="5"/>
      <c r="AC1227" s="5"/>
      <c r="AD1227" s="5"/>
      <c r="AE1227" s="5"/>
      <c r="AF1227" s="5"/>
      <c r="AG1227" s="5"/>
      <c r="AH1227" s="6"/>
      <c r="AI1227" s="6"/>
      <c r="AJ1227" s="7"/>
      <c r="AK1227" s="7"/>
      <c r="AL1227" s="7"/>
      <c r="AM1227" s="7"/>
      <c r="AN1227" s="7"/>
      <c r="AO1227" s="12"/>
      <c r="AP1227" s="12"/>
      <c r="AQ1227" s="12"/>
      <c r="AR1227" s="12"/>
      <c r="AS1227" s="12"/>
      <c r="AT1227" s="12"/>
      <c r="AU1227" s="12"/>
      <c r="AV1227" s="12"/>
      <c r="AW1227" s="12"/>
      <c r="AX1227" s="12"/>
      <c r="AY1227" s="12"/>
      <c r="AZ1227" s="8"/>
    </row>
    <row r="1228" spans="1:52" s="21" customFormat="1" ht="16.5" x14ac:dyDescent="0.25">
      <c r="A1228" s="159"/>
      <c r="B1228" s="159"/>
      <c r="C1228" s="159"/>
      <c r="D1228" s="159"/>
      <c r="E1228" s="159"/>
      <c r="F1228" s="159"/>
      <c r="G1228" s="218"/>
      <c r="H1228" s="159"/>
      <c r="I1228" s="159"/>
      <c r="J1228" s="159"/>
      <c r="K1228" s="218"/>
      <c r="L1228" s="159"/>
      <c r="M1228" s="159"/>
      <c r="N1228" s="159"/>
      <c r="O1228" s="2"/>
      <c r="P1228" s="3"/>
      <c r="Q1228" s="3"/>
      <c r="R1228" s="3"/>
      <c r="S1228" s="3"/>
      <c r="T1228" s="4"/>
      <c r="U1228" s="4"/>
      <c r="V1228" s="4"/>
      <c r="W1228" s="4"/>
      <c r="X1228" s="3"/>
      <c r="Y1228" s="4"/>
      <c r="Z1228" s="2"/>
      <c r="AA1228" s="3"/>
      <c r="AB1228" s="5"/>
      <c r="AC1228" s="5"/>
      <c r="AD1228" s="5"/>
      <c r="AE1228" s="5"/>
      <c r="AF1228" s="5"/>
      <c r="AG1228" s="5"/>
      <c r="AH1228" s="6"/>
      <c r="AI1228" s="6"/>
      <c r="AJ1228" s="7"/>
      <c r="AK1228" s="7"/>
      <c r="AL1228" s="7"/>
      <c r="AM1228" s="7"/>
      <c r="AN1228" s="7"/>
      <c r="AO1228" s="12"/>
      <c r="AP1228" s="12"/>
      <c r="AQ1228" s="12"/>
      <c r="AR1228" s="12"/>
      <c r="AS1228" s="12"/>
      <c r="AT1228" s="12"/>
      <c r="AU1228" s="12"/>
      <c r="AV1228" s="12"/>
      <c r="AW1228" s="12"/>
      <c r="AX1228" s="12"/>
      <c r="AY1228" s="12"/>
      <c r="AZ1228" s="8"/>
    </row>
    <row r="1229" spans="1:52" s="21" customFormat="1" ht="16.5" x14ac:dyDescent="0.25">
      <c r="A1229" s="159"/>
      <c r="B1229" s="159"/>
      <c r="C1229" s="159"/>
      <c r="D1229" s="159"/>
      <c r="E1229" s="159"/>
      <c r="F1229" s="159"/>
      <c r="G1229" s="218"/>
      <c r="H1229" s="159"/>
      <c r="I1229" s="159"/>
      <c r="J1229" s="159"/>
      <c r="K1229" s="218"/>
      <c r="L1229" s="159"/>
      <c r="M1229" s="159"/>
      <c r="N1229" s="159"/>
      <c r="O1229" s="2"/>
      <c r="P1229" s="3"/>
      <c r="Q1229" s="3"/>
      <c r="R1229" s="3"/>
      <c r="S1229" s="3"/>
      <c r="T1229" s="4"/>
      <c r="U1229" s="4"/>
      <c r="V1229" s="4"/>
      <c r="W1229" s="4"/>
      <c r="X1229" s="3"/>
      <c r="Y1229" s="4"/>
      <c r="Z1229" s="2"/>
      <c r="AA1229" s="3"/>
      <c r="AB1229" s="5"/>
      <c r="AC1229" s="5"/>
      <c r="AD1229" s="5"/>
      <c r="AE1229" s="5"/>
      <c r="AF1229" s="5"/>
      <c r="AG1229" s="5"/>
      <c r="AH1229" s="6"/>
      <c r="AI1229" s="6"/>
      <c r="AJ1229" s="7"/>
      <c r="AK1229" s="7"/>
      <c r="AL1229" s="7"/>
      <c r="AM1229" s="7"/>
      <c r="AN1229" s="7"/>
      <c r="AO1229" s="12"/>
      <c r="AP1229" s="12"/>
      <c r="AQ1229" s="12"/>
      <c r="AR1229" s="12"/>
      <c r="AS1229" s="12"/>
      <c r="AT1229" s="12"/>
      <c r="AU1229" s="12"/>
      <c r="AV1229" s="12"/>
      <c r="AW1229" s="12"/>
      <c r="AX1229" s="12"/>
      <c r="AY1229" s="12"/>
      <c r="AZ1229" s="8"/>
    </row>
    <row r="1230" spans="1:52" s="21" customFormat="1" ht="16.5" x14ac:dyDescent="0.25">
      <c r="A1230" s="159"/>
      <c r="B1230" s="159"/>
      <c r="C1230" s="159"/>
      <c r="D1230" s="159"/>
      <c r="E1230" s="159"/>
      <c r="F1230" s="159"/>
      <c r="G1230" s="218"/>
      <c r="H1230" s="159"/>
      <c r="I1230" s="159"/>
      <c r="J1230" s="159"/>
      <c r="K1230" s="218"/>
      <c r="L1230" s="159"/>
      <c r="M1230" s="159"/>
      <c r="N1230" s="159"/>
      <c r="O1230" s="2"/>
      <c r="P1230" s="3"/>
      <c r="Q1230" s="3"/>
      <c r="R1230" s="3"/>
      <c r="S1230" s="3"/>
      <c r="T1230" s="4"/>
      <c r="U1230" s="4"/>
      <c r="V1230" s="4"/>
      <c r="W1230" s="4"/>
      <c r="X1230" s="3"/>
      <c r="Y1230" s="4"/>
      <c r="Z1230" s="2"/>
      <c r="AA1230" s="3"/>
      <c r="AB1230" s="5"/>
      <c r="AC1230" s="5"/>
      <c r="AD1230" s="5"/>
      <c r="AE1230" s="5"/>
      <c r="AF1230" s="5"/>
      <c r="AG1230" s="5"/>
      <c r="AH1230" s="6"/>
      <c r="AI1230" s="6"/>
      <c r="AJ1230" s="7"/>
      <c r="AK1230" s="7"/>
      <c r="AL1230" s="7"/>
      <c r="AM1230" s="7"/>
      <c r="AN1230" s="7"/>
      <c r="AO1230" s="12"/>
      <c r="AP1230" s="12"/>
      <c r="AQ1230" s="12"/>
      <c r="AR1230" s="12"/>
      <c r="AS1230" s="12"/>
      <c r="AT1230" s="12"/>
      <c r="AU1230" s="12"/>
      <c r="AV1230" s="12"/>
      <c r="AW1230" s="12"/>
      <c r="AX1230" s="12"/>
      <c r="AY1230" s="12"/>
      <c r="AZ1230" s="8"/>
    </row>
    <row r="1231" spans="1:52" s="21" customFormat="1" ht="16.5" x14ac:dyDescent="0.25">
      <c r="A1231" s="159"/>
      <c r="B1231" s="159"/>
      <c r="C1231" s="159"/>
      <c r="D1231" s="159"/>
      <c r="E1231" s="159"/>
      <c r="F1231" s="159"/>
      <c r="G1231" s="218"/>
      <c r="H1231" s="159"/>
      <c r="I1231" s="159"/>
      <c r="J1231" s="159"/>
      <c r="K1231" s="218"/>
      <c r="L1231" s="159"/>
      <c r="M1231" s="159"/>
      <c r="N1231" s="159"/>
      <c r="O1231" s="2"/>
      <c r="P1231" s="3"/>
      <c r="Q1231" s="3"/>
      <c r="R1231" s="3"/>
      <c r="S1231" s="3"/>
      <c r="T1231" s="4"/>
      <c r="U1231" s="4"/>
      <c r="V1231" s="4"/>
      <c r="W1231" s="4"/>
      <c r="X1231" s="3"/>
      <c r="Y1231" s="4"/>
      <c r="Z1231" s="2"/>
      <c r="AA1231" s="3"/>
      <c r="AB1231" s="5"/>
      <c r="AC1231" s="5"/>
      <c r="AD1231" s="5"/>
      <c r="AE1231" s="5"/>
      <c r="AF1231" s="5"/>
      <c r="AG1231" s="5"/>
      <c r="AH1231" s="6"/>
      <c r="AI1231" s="6"/>
      <c r="AJ1231" s="7"/>
      <c r="AK1231" s="7"/>
      <c r="AL1231" s="7"/>
      <c r="AM1231" s="7"/>
      <c r="AN1231" s="7"/>
      <c r="AO1231" s="12"/>
      <c r="AP1231" s="12"/>
      <c r="AQ1231" s="12"/>
      <c r="AR1231" s="12"/>
      <c r="AS1231" s="12"/>
      <c r="AT1231" s="12"/>
      <c r="AU1231" s="12"/>
      <c r="AV1231" s="12"/>
      <c r="AW1231" s="12"/>
      <c r="AX1231" s="12"/>
      <c r="AY1231" s="12"/>
      <c r="AZ1231" s="8"/>
    </row>
    <row r="1232" spans="1:52" s="21" customFormat="1" ht="16.5" x14ac:dyDescent="0.25">
      <c r="A1232" s="159"/>
      <c r="B1232" s="159"/>
      <c r="C1232" s="159"/>
      <c r="D1232" s="159"/>
      <c r="E1232" s="159"/>
      <c r="F1232" s="159"/>
      <c r="G1232" s="218"/>
      <c r="H1232" s="159"/>
      <c r="I1232" s="159"/>
      <c r="J1232" s="159"/>
      <c r="K1232" s="218"/>
      <c r="L1232" s="159"/>
      <c r="M1232" s="159"/>
      <c r="N1232" s="159"/>
      <c r="O1232" s="2"/>
      <c r="P1232" s="3"/>
      <c r="Q1232" s="3"/>
      <c r="R1232" s="3"/>
      <c r="S1232" s="3"/>
      <c r="T1232" s="4"/>
      <c r="U1232" s="4"/>
      <c r="V1232" s="4"/>
      <c r="W1232" s="4"/>
      <c r="X1232" s="3"/>
      <c r="Y1232" s="4"/>
      <c r="Z1232" s="2"/>
      <c r="AA1232" s="3"/>
      <c r="AB1232" s="5"/>
      <c r="AC1232" s="5"/>
      <c r="AD1232" s="5"/>
      <c r="AE1232" s="5"/>
      <c r="AF1232" s="5"/>
      <c r="AG1232" s="5"/>
      <c r="AH1232" s="6"/>
      <c r="AI1232" s="6"/>
      <c r="AJ1232" s="7"/>
      <c r="AK1232" s="7"/>
      <c r="AL1232" s="7"/>
      <c r="AM1232" s="7"/>
      <c r="AN1232" s="7"/>
      <c r="AO1232" s="12"/>
      <c r="AP1232" s="12"/>
      <c r="AQ1232" s="12"/>
      <c r="AR1232" s="12"/>
      <c r="AS1232" s="12"/>
      <c r="AT1232" s="12"/>
      <c r="AU1232" s="12"/>
      <c r="AV1232" s="12"/>
      <c r="AW1232" s="12"/>
      <c r="AX1232" s="12"/>
      <c r="AY1232" s="12"/>
      <c r="AZ1232" s="8"/>
    </row>
    <row r="1233" spans="1:52" s="21" customFormat="1" ht="16.5" x14ac:dyDescent="0.25">
      <c r="A1233" s="159"/>
      <c r="B1233" s="159"/>
      <c r="C1233" s="159"/>
      <c r="D1233" s="159"/>
      <c r="E1233" s="159"/>
      <c r="F1233" s="159"/>
      <c r="G1233" s="218"/>
      <c r="H1233" s="159"/>
      <c r="I1233" s="159"/>
      <c r="J1233" s="159"/>
      <c r="K1233" s="218"/>
      <c r="L1233" s="159"/>
      <c r="M1233" s="159"/>
      <c r="N1233" s="159"/>
      <c r="O1233" s="2"/>
      <c r="P1233" s="3"/>
      <c r="Q1233" s="3"/>
      <c r="R1233" s="3"/>
      <c r="S1233" s="3"/>
      <c r="T1233" s="4"/>
      <c r="U1233" s="4"/>
      <c r="V1233" s="4"/>
      <c r="W1233" s="4"/>
      <c r="X1233" s="3"/>
      <c r="Y1233" s="4"/>
      <c r="Z1233" s="2"/>
      <c r="AA1233" s="3"/>
      <c r="AB1233" s="5"/>
      <c r="AC1233" s="5"/>
      <c r="AD1233" s="5"/>
      <c r="AE1233" s="5"/>
      <c r="AF1233" s="5"/>
      <c r="AG1233" s="5"/>
      <c r="AH1233" s="6"/>
      <c r="AI1233" s="6"/>
      <c r="AJ1233" s="7"/>
      <c r="AK1233" s="7"/>
      <c r="AL1233" s="7"/>
      <c r="AM1233" s="7"/>
      <c r="AN1233" s="7"/>
      <c r="AO1233" s="12"/>
      <c r="AP1233" s="12"/>
      <c r="AQ1233" s="12"/>
      <c r="AR1233" s="12"/>
      <c r="AS1233" s="12"/>
      <c r="AT1233" s="12"/>
      <c r="AU1233" s="12"/>
      <c r="AV1233" s="12"/>
      <c r="AW1233" s="12"/>
      <c r="AX1233" s="12"/>
      <c r="AY1233" s="12"/>
      <c r="AZ1233" s="8"/>
    </row>
    <row r="1234" spans="1:52" s="21" customFormat="1" ht="16.5" x14ac:dyDescent="0.25">
      <c r="A1234" s="159"/>
      <c r="B1234" s="159"/>
      <c r="C1234" s="159"/>
      <c r="D1234" s="159"/>
      <c r="E1234" s="159"/>
      <c r="F1234" s="159"/>
      <c r="G1234" s="218"/>
      <c r="H1234" s="159"/>
      <c r="I1234" s="159"/>
      <c r="J1234" s="159"/>
      <c r="K1234" s="218"/>
      <c r="L1234" s="159"/>
      <c r="M1234" s="159"/>
      <c r="N1234" s="159"/>
      <c r="O1234" s="2"/>
      <c r="P1234" s="3"/>
      <c r="Q1234" s="3"/>
      <c r="R1234" s="3"/>
      <c r="S1234" s="3"/>
      <c r="T1234" s="4"/>
      <c r="U1234" s="4"/>
      <c r="V1234" s="4"/>
      <c r="W1234" s="4"/>
      <c r="X1234" s="3"/>
      <c r="Y1234" s="4"/>
      <c r="Z1234" s="2"/>
      <c r="AA1234" s="3"/>
      <c r="AB1234" s="5"/>
      <c r="AC1234" s="5"/>
      <c r="AD1234" s="5"/>
      <c r="AE1234" s="5"/>
      <c r="AF1234" s="5"/>
      <c r="AG1234" s="5"/>
      <c r="AH1234" s="6"/>
      <c r="AI1234" s="6"/>
      <c r="AJ1234" s="7"/>
      <c r="AK1234" s="7"/>
      <c r="AL1234" s="7"/>
      <c r="AM1234" s="7"/>
      <c r="AN1234" s="7"/>
      <c r="AO1234" s="12"/>
      <c r="AP1234" s="12"/>
      <c r="AQ1234" s="12"/>
      <c r="AR1234" s="12"/>
      <c r="AS1234" s="12"/>
      <c r="AT1234" s="12"/>
      <c r="AU1234" s="12"/>
      <c r="AV1234" s="12"/>
      <c r="AW1234" s="12"/>
      <c r="AX1234" s="12"/>
      <c r="AY1234" s="12"/>
      <c r="AZ1234" s="8"/>
    </row>
    <row r="1235" spans="1:52" s="21" customFormat="1" ht="16.5" x14ac:dyDescent="0.25">
      <c r="A1235" s="159"/>
      <c r="B1235" s="159"/>
      <c r="C1235" s="159"/>
      <c r="D1235" s="159"/>
      <c r="E1235" s="159"/>
      <c r="F1235" s="159"/>
      <c r="G1235" s="218"/>
      <c r="H1235" s="159"/>
      <c r="I1235" s="159"/>
      <c r="J1235" s="159"/>
      <c r="K1235" s="218"/>
      <c r="L1235" s="159"/>
      <c r="M1235" s="159"/>
      <c r="N1235" s="159"/>
      <c r="O1235" s="2"/>
      <c r="P1235" s="3"/>
      <c r="Q1235" s="3"/>
      <c r="R1235" s="3"/>
      <c r="S1235" s="3"/>
      <c r="T1235" s="4"/>
      <c r="U1235" s="4"/>
      <c r="V1235" s="4"/>
      <c r="W1235" s="4"/>
      <c r="X1235" s="3"/>
      <c r="Y1235" s="4"/>
      <c r="Z1235" s="2"/>
      <c r="AA1235" s="3"/>
      <c r="AB1235" s="5"/>
      <c r="AC1235" s="5"/>
      <c r="AD1235" s="5"/>
      <c r="AE1235" s="5"/>
      <c r="AF1235" s="5"/>
      <c r="AG1235" s="5"/>
      <c r="AH1235" s="6"/>
      <c r="AI1235" s="6"/>
      <c r="AJ1235" s="7"/>
      <c r="AK1235" s="7"/>
      <c r="AL1235" s="7"/>
      <c r="AM1235" s="7"/>
      <c r="AN1235" s="7"/>
      <c r="AO1235" s="12"/>
      <c r="AP1235" s="12"/>
      <c r="AQ1235" s="12"/>
      <c r="AR1235" s="12"/>
      <c r="AS1235" s="12"/>
      <c r="AT1235" s="12"/>
      <c r="AU1235" s="12"/>
      <c r="AV1235" s="12"/>
      <c r="AW1235" s="12"/>
      <c r="AX1235" s="12"/>
      <c r="AY1235" s="12"/>
      <c r="AZ1235" s="8"/>
    </row>
    <row r="1236" spans="1:52" s="21" customFormat="1" ht="16.5" x14ac:dyDescent="0.25">
      <c r="A1236" s="159"/>
      <c r="B1236" s="159"/>
      <c r="C1236" s="159"/>
      <c r="D1236" s="159"/>
      <c r="E1236" s="159"/>
      <c r="F1236" s="159"/>
      <c r="G1236" s="218"/>
      <c r="H1236" s="159"/>
      <c r="I1236" s="159"/>
      <c r="J1236" s="159"/>
      <c r="K1236" s="218"/>
      <c r="L1236" s="159"/>
      <c r="M1236" s="159"/>
      <c r="N1236" s="159"/>
      <c r="O1236" s="2"/>
      <c r="P1236" s="3"/>
      <c r="Q1236" s="3"/>
      <c r="R1236" s="3"/>
      <c r="S1236" s="3"/>
      <c r="T1236" s="4"/>
      <c r="U1236" s="4"/>
      <c r="V1236" s="4"/>
      <c r="W1236" s="4"/>
      <c r="X1236" s="3"/>
      <c r="Y1236" s="4"/>
      <c r="Z1236" s="2"/>
      <c r="AA1236" s="3"/>
      <c r="AB1236" s="5"/>
      <c r="AC1236" s="5"/>
      <c r="AD1236" s="5"/>
      <c r="AE1236" s="5"/>
      <c r="AF1236" s="5"/>
      <c r="AG1236" s="5"/>
      <c r="AH1236" s="6"/>
      <c r="AI1236" s="6"/>
      <c r="AJ1236" s="7"/>
      <c r="AK1236" s="7"/>
      <c r="AL1236" s="7"/>
      <c r="AM1236" s="7"/>
      <c r="AN1236" s="7"/>
      <c r="AO1236" s="12"/>
      <c r="AP1236" s="12"/>
      <c r="AQ1236" s="12"/>
      <c r="AR1236" s="12"/>
      <c r="AS1236" s="12"/>
      <c r="AT1236" s="12"/>
      <c r="AU1236" s="12"/>
      <c r="AV1236" s="12"/>
      <c r="AW1236" s="12"/>
      <c r="AX1236" s="12"/>
      <c r="AY1236" s="12"/>
      <c r="AZ1236" s="8"/>
    </row>
    <row r="1237" spans="1:52" s="21" customFormat="1" ht="16.5" x14ac:dyDescent="0.25">
      <c r="A1237" s="159"/>
      <c r="B1237" s="159"/>
      <c r="C1237" s="159"/>
      <c r="D1237" s="159"/>
      <c r="E1237" s="159"/>
      <c r="F1237" s="159"/>
      <c r="G1237" s="218"/>
      <c r="H1237" s="159"/>
      <c r="I1237" s="159"/>
      <c r="J1237" s="159"/>
      <c r="K1237" s="218"/>
      <c r="L1237" s="159"/>
      <c r="M1237" s="159"/>
      <c r="N1237" s="159"/>
      <c r="O1237" s="2"/>
      <c r="P1237" s="3"/>
      <c r="Q1237" s="3"/>
      <c r="R1237" s="3"/>
      <c r="S1237" s="3"/>
      <c r="T1237" s="4"/>
      <c r="U1237" s="4"/>
      <c r="V1237" s="4"/>
      <c r="W1237" s="4"/>
      <c r="X1237" s="3"/>
      <c r="Y1237" s="4"/>
      <c r="Z1237" s="2"/>
      <c r="AA1237" s="3"/>
      <c r="AB1237" s="5"/>
      <c r="AC1237" s="5"/>
      <c r="AD1237" s="5"/>
      <c r="AE1237" s="5"/>
      <c r="AF1237" s="5"/>
      <c r="AG1237" s="5"/>
      <c r="AH1237" s="6"/>
      <c r="AI1237" s="6"/>
      <c r="AJ1237" s="7"/>
      <c r="AK1237" s="7"/>
      <c r="AL1237" s="7"/>
      <c r="AM1237" s="7"/>
      <c r="AN1237" s="7"/>
      <c r="AO1237" s="12"/>
      <c r="AP1237" s="12"/>
      <c r="AQ1237" s="12"/>
      <c r="AR1237" s="12"/>
      <c r="AS1237" s="12"/>
      <c r="AT1237" s="12"/>
      <c r="AU1237" s="12"/>
      <c r="AV1237" s="12"/>
      <c r="AW1237" s="12"/>
      <c r="AX1237" s="12"/>
      <c r="AY1237" s="12"/>
      <c r="AZ1237" s="8"/>
    </row>
    <row r="1238" spans="1:52" s="21" customFormat="1" ht="16.5" x14ac:dyDescent="0.25">
      <c r="A1238" s="159"/>
      <c r="B1238" s="159"/>
      <c r="C1238" s="159"/>
      <c r="D1238" s="159"/>
      <c r="E1238" s="159"/>
      <c r="F1238" s="159"/>
      <c r="G1238" s="218"/>
      <c r="H1238" s="159"/>
      <c r="I1238" s="159"/>
      <c r="J1238" s="159"/>
      <c r="K1238" s="218"/>
      <c r="L1238" s="159"/>
      <c r="M1238" s="159"/>
      <c r="N1238" s="159"/>
      <c r="O1238" s="2"/>
      <c r="P1238" s="3"/>
      <c r="Q1238" s="3"/>
      <c r="R1238" s="3"/>
      <c r="S1238" s="3"/>
      <c r="T1238" s="4"/>
      <c r="U1238" s="4"/>
      <c r="V1238" s="4"/>
      <c r="W1238" s="4"/>
      <c r="X1238" s="3"/>
      <c r="Y1238" s="4"/>
      <c r="Z1238" s="2"/>
      <c r="AA1238" s="3"/>
      <c r="AB1238" s="5"/>
      <c r="AC1238" s="5"/>
      <c r="AD1238" s="5"/>
      <c r="AE1238" s="5"/>
      <c r="AF1238" s="5"/>
      <c r="AG1238" s="5"/>
      <c r="AH1238" s="6"/>
      <c r="AI1238" s="6"/>
      <c r="AJ1238" s="7"/>
      <c r="AK1238" s="7"/>
      <c r="AL1238" s="7"/>
      <c r="AM1238" s="7"/>
      <c r="AN1238" s="7"/>
      <c r="AO1238" s="12"/>
      <c r="AP1238" s="12"/>
      <c r="AQ1238" s="12"/>
      <c r="AR1238" s="12"/>
      <c r="AS1238" s="12"/>
      <c r="AT1238" s="12"/>
      <c r="AU1238" s="12"/>
      <c r="AV1238" s="12"/>
      <c r="AW1238" s="12"/>
      <c r="AX1238" s="12"/>
      <c r="AY1238" s="12"/>
      <c r="AZ1238" s="8"/>
    </row>
    <row r="1239" spans="1:52" s="21" customFormat="1" ht="16.5" x14ac:dyDescent="0.25">
      <c r="A1239" s="159"/>
      <c r="B1239" s="159"/>
      <c r="C1239" s="159"/>
      <c r="D1239" s="159"/>
      <c r="E1239" s="159"/>
      <c r="F1239" s="159"/>
      <c r="G1239" s="218"/>
      <c r="H1239" s="159"/>
      <c r="I1239" s="159"/>
      <c r="J1239" s="159"/>
      <c r="K1239" s="218"/>
      <c r="L1239" s="159"/>
      <c r="M1239" s="159"/>
      <c r="N1239" s="159"/>
      <c r="O1239" s="2"/>
      <c r="P1239" s="3"/>
      <c r="Q1239" s="3"/>
      <c r="R1239" s="3"/>
      <c r="S1239" s="3"/>
      <c r="T1239" s="4"/>
      <c r="U1239" s="4"/>
      <c r="V1239" s="4"/>
      <c r="W1239" s="4"/>
      <c r="X1239" s="3"/>
      <c r="Y1239" s="4"/>
      <c r="Z1239" s="2"/>
      <c r="AA1239" s="3"/>
      <c r="AB1239" s="5"/>
      <c r="AC1239" s="5"/>
      <c r="AD1239" s="5"/>
      <c r="AE1239" s="5"/>
      <c r="AF1239" s="5"/>
      <c r="AG1239" s="5"/>
      <c r="AH1239" s="6"/>
      <c r="AI1239" s="6"/>
      <c r="AJ1239" s="7"/>
      <c r="AK1239" s="7"/>
      <c r="AL1239" s="7"/>
      <c r="AM1239" s="7"/>
      <c r="AN1239" s="7"/>
      <c r="AO1239" s="12"/>
      <c r="AP1239" s="12"/>
      <c r="AQ1239" s="12"/>
      <c r="AR1239" s="12"/>
      <c r="AS1239" s="12"/>
      <c r="AT1239" s="12"/>
      <c r="AU1239" s="12"/>
      <c r="AV1239" s="12"/>
      <c r="AW1239" s="12"/>
      <c r="AX1239" s="12"/>
      <c r="AY1239" s="12"/>
      <c r="AZ1239" s="8"/>
    </row>
    <row r="1240" spans="1:52" s="21" customFormat="1" ht="16.5" x14ac:dyDescent="0.25">
      <c r="A1240" s="159"/>
      <c r="B1240" s="159"/>
      <c r="C1240" s="159"/>
      <c r="D1240" s="159"/>
      <c r="E1240" s="159"/>
      <c r="F1240" s="159"/>
      <c r="G1240" s="218"/>
      <c r="H1240" s="159"/>
      <c r="I1240" s="159"/>
      <c r="J1240" s="159"/>
      <c r="K1240" s="218"/>
      <c r="L1240" s="159"/>
      <c r="M1240" s="159"/>
      <c r="N1240" s="159"/>
      <c r="O1240" s="2"/>
      <c r="P1240" s="3"/>
      <c r="Q1240" s="3"/>
      <c r="R1240" s="3"/>
      <c r="S1240" s="3"/>
      <c r="T1240" s="4"/>
      <c r="U1240" s="4"/>
      <c r="V1240" s="4"/>
      <c r="W1240" s="4"/>
      <c r="X1240" s="3"/>
      <c r="Y1240" s="4"/>
      <c r="Z1240" s="2"/>
      <c r="AA1240" s="3"/>
      <c r="AB1240" s="5"/>
      <c r="AC1240" s="5"/>
      <c r="AD1240" s="5"/>
      <c r="AE1240" s="5"/>
      <c r="AF1240" s="5"/>
      <c r="AG1240" s="5"/>
      <c r="AH1240" s="6"/>
      <c r="AI1240" s="6"/>
      <c r="AJ1240" s="7"/>
      <c r="AK1240" s="7"/>
      <c r="AL1240" s="7"/>
      <c r="AM1240" s="7"/>
      <c r="AN1240" s="7"/>
      <c r="AO1240" s="12"/>
      <c r="AP1240" s="12"/>
      <c r="AQ1240" s="12"/>
      <c r="AR1240" s="12"/>
      <c r="AS1240" s="12"/>
      <c r="AT1240" s="12"/>
      <c r="AU1240" s="12"/>
      <c r="AV1240" s="12"/>
      <c r="AW1240" s="12"/>
      <c r="AX1240" s="12"/>
      <c r="AY1240" s="12"/>
      <c r="AZ1240" s="8"/>
    </row>
    <row r="1241" spans="1:52" s="21" customFormat="1" ht="16.5" x14ac:dyDescent="0.25">
      <c r="A1241" s="159"/>
      <c r="B1241" s="159"/>
      <c r="C1241" s="159"/>
      <c r="D1241" s="159"/>
      <c r="E1241" s="159"/>
      <c r="F1241" s="159"/>
      <c r="G1241" s="218"/>
      <c r="H1241" s="159"/>
      <c r="I1241" s="159"/>
      <c r="J1241" s="159"/>
      <c r="K1241" s="218"/>
      <c r="L1241" s="159"/>
      <c r="M1241" s="159"/>
      <c r="N1241" s="159"/>
      <c r="O1241" s="2"/>
      <c r="P1241" s="3"/>
      <c r="Q1241" s="3"/>
      <c r="R1241" s="3"/>
      <c r="S1241" s="3"/>
      <c r="T1241" s="4"/>
      <c r="U1241" s="4"/>
      <c r="V1241" s="4"/>
      <c r="W1241" s="4"/>
      <c r="X1241" s="3"/>
      <c r="Y1241" s="4"/>
      <c r="Z1241" s="2"/>
      <c r="AA1241" s="3"/>
      <c r="AB1241" s="5"/>
      <c r="AC1241" s="5"/>
      <c r="AD1241" s="5"/>
      <c r="AE1241" s="5"/>
      <c r="AF1241" s="5"/>
      <c r="AG1241" s="5"/>
      <c r="AH1241" s="6"/>
      <c r="AI1241" s="6"/>
      <c r="AJ1241" s="7"/>
      <c r="AK1241" s="7"/>
      <c r="AL1241" s="7"/>
      <c r="AM1241" s="7"/>
      <c r="AN1241" s="7"/>
      <c r="AO1241" s="12"/>
      <c r="AP1241" s="12"/>
      <c r="AQ1241" s="12"/>
      <c r="AR1241" s="12"/>
      <c r="AS1241" s="12"/>
      <c r="AT1241" s="12"/>
      <c r="AU1241" s="12"/>
      <c r="AV1241" s="12"/>
      <c r="AW1241" s="12"/>
      <c r="AX1241" s="12"/>
      <c r="AY1241" s="12"/>
      <c r="AZ1241" s="8"/>
    </row>
    <row r="1242" spans="1:52" s="21" customFormat="1" ht="16.5" x14ac:dyDescent="0.25">
      <c r="A1242" s="159"/>
      <c r="B1242" s="159"/>
      <c r="C1242" s="159"/>
      <c r="D1242" s="159"/>
      <c r="E1242" s="159"/>
      <c r="F1242" s="159"/>
      <c r="G1242" s="218"/>
      <c r="H1242" s="159"/>
      <c r="I1242" s="159"/>
      <c r="J1242" s="159"/>
      <c r="K1242" s="218"/>
      <c r="L1242" s="159"/>
      <c r="M1242" s="159"/>
      <c r="N1242" s="159"/>
      <c r="O1242" s="2"/>
      <c r="P1242" s="3"/>
      <c r="Q1242" s="3"/>
      <c r="R1242" s="3"/>
      <c r="S1242" s="3"/>
      <c r="T1242" s="4"/>
      <c r="U1242" s="4"/>
      <c r="V1242" s="4"/>
      <c r="W1242" s="4"/>
      <c r="X1242" s="3"/>
      <c r="Y1242" s="4"/>
      <c r="Z1242" s="2"/>
      <c r="AA1242" s="3"/>
      <c r="AB1242" s="5"/>
      <c r="AC1242" s="5"/>
      <c r="AD1242" s="5"/>
      <c r="AE1242" s="5"/>
      <c r="AF1242" s="5"/>
      <c r="AG1242" s="5"/>
      <c r="AH1242" s="6"/>
      <c r="AI1242" s="6"/>
      <c r="AJ1242" s="7"/>
      <c r="AK1242" s="7"/>
      <c r="AL1242" s="7"/>
      <c r="AM1242" s="7"/>
      <c r="AN1242" s="7"/>
      <c r="AO1242" s="12"/>
      <c r="AP1242" s="12"/>
      <c r="AQ1242" s="12"/>
      <c r="AR1242" s="12"/>
      <c r="AS1242" s="12"/>
      <c r="AT1242" s="12"/>
      <c r="AU1242" s="12"/>
      <c r="AV1242" s="12"/>
      <c r="AW1242" s="12"/>
      <c r="AX1242" s="12"/>
      <c r="AY1242" s="12"/>
      <c r="AZ1242" s="8"/>
    </row>
    <row r="1243" spans="1:52" s="21" customFormat="1" ht="16.5" x14ac:dyDescent="0.25">
      <c r="A1243" s="159"/>
      <c r="B1243" s="159"/>
      <c r="C1243" s="159"/>
      <c r="D1243" s="159"/>
      <c r="E1243" s="159"/>
      <c r="F1243" s="159"/>
      <c r="G1243" s="218"/>
      <c r="H1243" s="159"/>
      <c r="I1243" s="159"/>
      <c r="J1243" s="159"/>
      <c r="K1243" s="218"/>
      <c r="L1243" s="159"/>
      <c r="M1243" s="159"/>
      <c r="N1243" s="159"/>
      <c r="O1243" s="2"/>
      <c r="P1243" s="3"/>
      <c r="Q1243" s="3"/>
      <c r="R1243" s="3"/>
      <c r="S1243" s="3"/>
      <c r="T1243" s="4"/>
      <c r="U1243" s="4"/>
      <c r="V1243" s="4"/>
      <c r="W1243" s="4"/>
      <c r="X1243" s="3"/>
      <c r="Y1243" s="4"/>
      <c r="Z1243" s="2"/>
      <c r="AA1243" s="3"/>
      <c r="AB1243" s="5"/>
      <c r="AC1243" s="5"/>
      <c r="AD1243" s="5"/>
      <c r="AE1243" s="5"/>
      <c r="AF1243" s="5"/>
      <c r="AG1243" s="5"/>
      <c r="AH1243" s="6"/>
      <c r="AI1243" s="6"/>
      <c r="AJ1243" s="7"/>
      <c r="AK1243" s="7"/>
      <c r="AL1243" s="7"/>
      <c r="AM1243" s="7"/>
      <c r="AN1243" s="7"/>
      <c r="AO1243" s="12"/>
      <c r="AP1243" s="12"/>
      <c r="AQ1243" s="12"/>
      <c r="AR1243" s="12"/>
      <c r="AS1243" s="12"/>
      <c r="AT1243" s="12"/>
      <c r="AU1243" s="12"/>
      <c r="AV1243" s="12"/>
      <c r="AW1243" s="12"/>
      <c r="AX1243" s="12"/>
      <c r="AY1243" s="12"/>
      <c r="AZ1243" s="8"/>
    </row>
    <row r="1244" spans="1:52" s="21" customFormat="1" ht="16.5" x14ac:dyDescent="0.25">
      <c r="A1244" s="159"/>
      <c r="B1244" s="159"/>
      <c r="C1244" s="159"/>
      <c r="D1244" s="159"/>
      <c r="E1244" s="159"/>
      <c r="F1244" s="159"/>
      <c r="G1244" s="218"/>
      <c r="H1244" s="159"/>
      <c r="I1244" s="159"/>
      <c r="J1244" s="159"/>
      <c r="K1244" s="218"/>
      <c r="L1244" s="159"/>
      <c r="M1244" s="159"/>
      <c r="N1244" s="159"/>
      <c r="O1244" s="2"/>
      <c r="P1244" s="3"/>
      <c r="Q1244" s="3"/>
      <c r="R1244" s="3"/>
      <c r="S1244" s="3"/>
      <c r="T1244" s="4"/>
      <c r="U1244" s="4"/>
      <c r="V1244" s="4"/>
      <c r="W1244" s="4"/>
      <c r="X1244" s="3"/>
      <c r="Y1244" s="4"/>
      <c r="Z1244" s="2"/>
      <c r="AA1244" s="3"/>
      <c r="AB1244" s="5"/>
      <c r="AC1244" s="5"/>
      <c r="AD1244" s="5"/>
      <c r="AE1244" s="5"/>
      <c r="AF1244" s="5"/>
      <c r="AG1244" s="5"/>
      <c r="AH1244" s="6"/>
      <c r="AI1244" s="6"/>
      <c r="AJ1244" s="7"/>
      <c r="AK1244" s="7"/>
      <c r="AL1244" s="7"/>
      <c r="AM1244" s="7"/>
      <c r="AN1244" s="7"/>
      <c r="AO1244" s="12"/>
      <c r="AP1244" s="12"/>
      <c r="AQ1244" s="12"/>
      <c r="AR1244" s="12"/>
      <c r="AS1244" s="12"/>
      <c r="AT1244" s="12"/>
      <c r="AU1244" s="12"/>
      <c r="AV1244" s="12"/>
      <c r="AW1244" s="12"/>
      <c r="AX1244" s="12"/>
      <c r="AY1244" s="12"/>
      <c r="AZ1244" s="8"/>
    </row>
    <row r="1245" spans="1:52" s="21" customFormat="1" ht="16.5" x14ac:dyDescent="0.25">
      <c r="A1245" s="159"/>
      <c r="B1245" s="159"/>
      <c r="C1245" s="159"/>
      <c r="D1245" s="159"/>
      <c r="E1245" s="159"/>
      <c r="F1245" s="159"/>
      <c r="G1245" s="218"/>
      <c r="H1245" s="159"/>
      <c r="I1245" s="159"/>
      <c r="J1245" s="159"/>
      <c r="K1245" s="218"/>
      <c r="L1245" s="159"/>
      <c r="M1245" s="159"/>
      <c r="N1245" s="159"/>
      <c r="O1245" s="2"/>
      <c r="P1245" s="3"/>
      <c r="Q1245" s="3"/>
      <c r="R1245" s="3"/>
      <c r="S1245" s="3"/>
      <c r="T1245" s="4"/>
      <c r="U1245" s="4"/>
      <c r="V1245" s="4"/>
      <c r="W1245" s="4"/>
      <c r="X1245" s="3"/>
      <c r="Y1245" s="4"/>
      <c r="Z1245" s="2"/>
      <c r="AA1245" s="3"/>
      <c r="AB1245" s="5"/>
      <c r="AC1245" s="5"/>
      <c r="AD1245" s="5"/>
      <c r="AE1245" s="5"/>
      <c r="AF1245" s="5"/>
      <c r="AG1245" s="5"/>
      <c r="AH1245" s="6"/>
      <c r="AI1245" s="6"/>
      <c r="AJ1245" s="7"/>
      <c r="AK1245" s="7"/>
      <c r="AL1245" s="7"/>
      <c r="AM1245" s="7"/>
      <c r="AN1245" s="7"/>
      <c r="AO1245" s="12"/>
      <c r="AP1245" s="12"/>
      <c r="AQ1245" s="12"/>
      <c r="AR1245" s="12"/>
      <c r="AS1245" s="12"/>
      <c r="AT1245" s="12"/>
      <c r="AU1245" s="12"/>
      <c r="AV1245" s="12"/>
      <c r="AW1245" s="12"/>
      <c r="AX1245" s="12"/>
      <c r="AY1245" s="12"/>
      <c r="AZ1245" s="8"/>
    </row>
    <row r="1246" spans="1:52" s="21" customFormat="1" ht="16.5" x14ac:dyDescent="0.25">
      <c r="A1246" s="159"/>
      <c r="B1246" s="159"/>
      <c r="C1246" s="159"/>
      <c r="D1246" s="159"/>
      <c r="E1246" s="159"/>
      <c r="F1246" s="159"/>
      <c r="G1246" s="218"/>
      <c r="H1246" s="159"/>
      <c r="I1246" s="159"/>
      <c r="J1246" s="159"/>
      <c r="K1246" s="218"/>
      <c r="L1246" s="159"/>
      <c r="M1246" s="159"/>
      <c r="N1246" s="159"/>
      <c r="O1246" s="2"/>
      <c r="P1246" s="3"/>
      <c r="Q1246" s="3"/>
      <c r="R1246" s="3"/>
      <c r="S1246" s="3"/>
      <c r="T1246" s="4"/>
      <c r="U1246" s="4"/>
      <c r="V1246" s="4"/>
      <c r="W1246" s="4"/>
      <c r="X1246" s="3"/>
      <c r="Y1246" s="4"/>
      <c r="Z1246" s="2"/>
      <c r="AA1246" s="3"/>
      <c r="AB1246" s="5"/>
      <c r="AC1246" s="5"/>
      <c r="AD1246" s="5"/>
      <c r="AE1246" s="5"/>
      <c r="AF1246" s="5"/>
      <c r="AG1246" s="5"/>
      <c r="AH1246" s="6"/>
      <c r="AI1246" s="6"/>
      <c r="AJ1246" s="7"/>
      <c r="AK1246" s="7"/>
      <c r="AL1246" s="7"/>
      <c r="AM1246" s="7"/>
      <c r="AN1246" s="7"/>
      <c r="AO1246" s="12"/>
      <c r="AP1246" s="12"/>
      <c r="AQ1246" s="12"/>
      <c r="AR1246" s="12"/>
      <c r="AS1246" s="12"/>
      <c r="AT1246" s="12"/>
      <c r="AU1246" s="12"/>
      <c r="AV1246" s="12"/>
      <c r="AW1246" s="12"/>
      <c r="AX1246" s="12"/>
      <c r="AY1246" s="12"/>
      <c r="AZ1246" s="8"/>
    </row>
    <row r="1247" spans="1:52" s="21" customFormat="1" ht="16.5" x14ac:dyDescent="0.25">
      <c r="A1247" s="159"/>
      <c r="B1247" s="159"/>
      <c r="C1247" s="159"/>
      <c r="D1247" s="159"/>
      <c r="E1247" s="159"/>
      <c r="F1247" s="159"/>
      <c r="G1247" s="218"/>
      <c r="H1247" s="159"/>
      <c r="I1247" s="159"/>
      <c r="J1247" s="159"/>
      <c r="K1247" s="218"/>
      <c r="L1247" s="159"/>
      <c r="M1247" s="159"/>
      <c r="N1247" s="159"/>
      <c r="O1247" s="2"/>
      <c r="P1247" s="3"/>
      <c r="Q1247" s="3"/>
      <c r="R1247" s="3"/>
      <c r="S1247" s="3"/>
      <c r="T1247" s="4"/>
      <c r="U1247" s="4"/>
      <c r="V1247" s="4"/>
      <c r="W1247" s="4"/>
      <c r="X1247" s="3"/>
      <c r="Y1247" s="4"/>
      <c r="Z1247" s="2"/>
      <c r="AA1247" s="3"/>
      <c r="AB1247" s="5"/>
      <c r="AC1247" s="5"/>
      <c r="AD1247" s="5"/>
      <c r="AE1247" s="5"/>
      <c r="AF1247" s="5"/>
      <c r="AG1247" s="5"/>
      <c r="AH1247" s="6"/>
      <c r="AI1247" s="6"/>
      <c r="AJ1247" s="7"/>
      <c r="AK1247" s="7"/>
      <c r="AL1247" s="7"/>
      <c r="AM1247" s="7"/>
      <c r="AN1247" s="7"/>
      <c r="AO1247" s="12"/>
      <c r="AP1247" s="12"/>
      <c r="AQ1247" s="12"/>
      <c r="AR1247" s="12"/>
      <c r="AS1247" s="12"/>
      <c r="AT1247" s="12"/>
      <c r="AU1247" s="12"/>
      <c r="AV1247" s="12"/>
      <c r="AW1247" s="12"/>
      <c r="AX1247" s="12"/>
      <c r="AY1247" s="12"/>
      <c r="AZ1247" s="8"/>
    </row>
    <row r="1248" spans="1:52" s="21" customFormat="1" ht="16.5" x14ac:dyDescent="0.25">
      <c r="A1248" s="159"/>
      <c r="B1248" s="159"/>
      <c r="C1248" s="159"/>
      <c r="D1248" s="159"/>
      <c r="E1248" s="159"/>
      <c r="F1248" s="159"/>
      <c r="G1248" s="218"/>
      <c r="H1248" s="159"/>
      <c r="I1248" s="159"/>
      <c r="J1248" s="159"/>
      <c r="K1248" s="218"/>
      <c r="L1248" s="159"/>
      <c r="M1248" s="159"/>
      <c r="N1248" s="159"/>
      <c r="O1248" s="2"/>
      <c r="P1248" s="3"/>
      <c r="Q1248" s="3"/>
      <c r="R1248" s="3"/>
      <c r="S1248" s="3"/>
      <c r="T1248" s="4"/>
      <c r="U1248" s="4"/>
      <c r="V1248" s="4"/>
      <c r="W1248" s="4"/>
      <c r="X1248" s="3"/>
      <c r="Y1248" s="4"/>
      <c r="Z1248" s="2"/>
      <c r="AA1248" s="3"/>
      <c r="AB1248" s="5"/>
      <c r="AC1248" s="5"/>
      <c r="AD1248" s="5"/>
      <c r="AE1248" s="5"/>
      <c r="AF1248" s="5"/>
      <c r="AG1248" s="5"/>
      <c r="AH1248" s="6"/>
      <c r="AI1248" s="6"/>
      <c r="AJ1248" s="7"/>
      <c r="AK1248" s="7"/>
      <c r="AL1248" s="7"/>
      <c r="AM1248" s="7"/>
      <c r="AN1248" s="7"/>
      <c r="AO1248" s="12"/>
      <c r="AP1248" s="12"/>
      <c r="AQ1248" s="12"/>
      <c r="AR1248" s="12"/>
      <c r="AS1248" s="12"/>
      <c r="AT1248" s="12"/>
      <c r="AU1248" s="12"/>
      <c r="AV1248" s="12"/>
      <c r="AW1248" s="12"/>
      <c r="AX1248" s="12"/>
      <c r="AY1248" s="12"/>
      <c r="AZ1248" s="8"/>
    </row>
    <row r="1249" spans="1:52" s="21" customFormat="1" ht="16.5" x14ac:dyDescent="0.25">
      <c r="A1249" s="159"/>
      <c r="B1249" s="159"/>
      <c r="C1249" s="159"/>
      <c r="D1249" s="159"/>
      <c r="E1249" s="159"/>
      <c r="F1249" s="159"/>
      <c r="G1249" s="218"/>
      <c r="H1249" s="159"/>
      <c r="I1249" s="159"/>
      <c r="J1249" s="159"/>
      <c r="K1249" s="218"/>
      <c r="L1249" s="159"/>
      <c r="M1249" s="159"/>
      <c r="N1249" s="159"/>
      <c r="O1249" s="2"/>
      <c r="P1249" s="3"/>
      <c r="Q1249" s="3"/>
      <c r="R1249" s="3"/>
      <c r="S1249" s="3"/>
      <c r="T1249" s="4"/>
      <c r="U1249" s="4"/>
      <c r="V1249" s="4"/>
      <c r="W1249" s="4"/>
      <c r="X1249" s="3"/>
      <c r="Y1249" s="4"/>
      <c r="Z1249" s="2"/>
      <c r="AA1249" s="3"/>
      <c r="AB1249" s="5"/>
      <c r="AC1249" s="5"/>
      <c r="AD1249" s="5"/>
      <c r="AE1249" s="5"/>
      <c r="AF1249" s="5"/>
      <c r="AG1249" s="5"/>
      <c r="AH1249" s="6"/>
      <c r="AI1249" s="6"/>
      <c r="AJ1249" s="7"/>
      <c r="AK1249" s="7"/>
      <c r="AL1249" s="7"/>
      <c r="AM1249" s="7"/>
      <c r="AN1249" s="7"/>
      <c r="AO1249" s="12"/>
      <c r="AP1249" s="12"/>
      <c r="AQ1249" s="12"/>
      <c r="AR1249" s="12"/>
      <c r="AS1249" s="12"/>
      <c r="AT1249" s="12"/>
      <c r="AU1249" s="12"/>
      <c r="AV1249" s="12"/>
      <c r="AW1249" s="12"/>
      <c r="AX1249" s="12"/>
      <c r="AY1249" s="12"/>
      <c r="AZ1249" s="8"/>
    </row>
    <row r="1250" spans="1:52" s="21" customFormat="1" ht="16.5" x14ac:dyDescent="0.25">
      <c r="A1250" s="159"/>
      <c r="B1250" s="159"/>
      <c r="C1250" s="159"/>
      <c r="D1250" s="159"/>
      <c r="E1250" s="159"/>
      <c r="F1250" s="159"/>
      <c r="G1250" s="218"/>
      <c r="H1250" s="159"/>
      <c r="I1250" s="159"/>
      <c r="J1250" s="159"/>
      <c r="K1250" s="218"/>
      <c r="L1250" s="159"/>
      <c r="M1250" s="159"/>
      <c r="N1250" s="159"/>
      <c r="O1250" s="2"/>
      <c r="P1250" s="3"/>
      <c r="Q1250" s="3"/>
      <c r="R1250" s="3"/>
      <c r="S1250" s="3"/>
      <c r="T1250" s="4"/>
      <c r="U1250" s="4"/>
      <c r="V1250" s="4"/>
      <c r="W1250" s="4"/>
      <c r="X1250" s="3"/>
      <c r="Y1250" s="4"/>
      <c r="Z1250" s="2"/>
      <c r="AA1250" s="3"/>
      <c r="AB1250" s="5"/>
      <c r="AC1250" s="5"/>
      <c r="AD1250" s="5"/>
      <c r="AE1250" s="5"/>
      <c r="AF1250" s="5"/>
      <c r="AG1250" s="5"/>
      <c r="AH1250" s="6"/>
      <c r="AI1250" s="6"/>
      <c r="AJ1250" s="7"/>
      <c r="AK1250" s="7"/>
      <c r="AL1250" s="7"/>
      <c r="AM1250" s="7"/>
      <c r="AN1250" s="7"/>
      <c r="AO1250" s="12"/>
      <c r="AP1250" s="12"/>
      <c r="AQ1250" s="12"/>
      <c r="AR1250" s="12"/>
      <c r="AS1250" s="12"/>
      <c r="AT1250" s="12"/>
      <c r="AU1250" s="12"/>
      <c r="AV1250" s="12"/>
      <c r="AW1250" s="12"/>
      <c r="AX1250" s="12"/>
      <c r="AY1250" s="12"/>
      <c r="AZ1250" s="8"/>
    </row>
    <row r="1251" spans="1:52" s="21" customFormat="1" ht="16.5" x14ac:dyDescent="0.25">
      <c r="A1251" s="159"/>
      <c r="B1251" s="159"/>
      <c r="C1251" s="159"/>
      <c r="D1251" s="159"/>
      <c r="E1251" s="159"/>
      <c r="F1251" s="159"/>
      <c r="G1251" s="218"/>
      <c r="H1251" s="159"/>
      <c r="I1251" s="159"/>
      <c r="J1251" s="159"/>
      <c r="K1251" s="218"/>
      <c r="L1251" s="159"/>
      <c r="M1251" s="159"/>
      <c r="N1251" s="159"/>
      <c r="O1251" s="2"/>
      <c r="P1251" s="3"/>
      <c r="Q1251" s="3"/>
      <c r="R1251" s="3"/>
      <c r="S1251" s="3"/>
      <c r="T1251" s="4"/>
      <c r="U1251" s="4"/>
      <c r="V1251" s="4"/>
      <c r="W1251" s="4"/>
      <c r="X1251" s="3"/>
      <c r="Y1251" s="4"/>
      <c r="Z1251" s="2"/>
      <c r="AA1251" s="3"/>
      <c r="AB1251" s="5"/>
      <c r="AC1251" s="5"/>
      <c r="AD1251" s="5"/>
      <c r="AE1251" s="5"/>
      <c r="AF1251" s="5"/>
      <c r="AG1251" s="5"/>
      <c r="AH1251" s="6"/>
      <c r="AI1251" s="6"/>
      <c r="AJ1251" s="7"/>
      <c r="AK1251" s="7"/>
      <c r="AL1251" s="7"/>
      <c r="AM1251" s="7"/>
      <c r="AN1251" s="7"/>
      <c r="AO1251" s="12"/>
      <c r="AP1251" s="12"/>
      <c r="AQ1251" s="12"/>
      <c r="AR1251" s="12"/>
      <c r="AS1251" s="12"/>
      <c r="AT1251" s="12"/>
      <c r="AU1251" s="12"/>
      <c r="AV1251" s="12"/>
      <c r="AW1251" s="12"/>
      <c r="AX1251" s="12"/>
      <c r="AY1251" s="12"/>
      <c r="AZ1251" s="8"/>
    </row>
    <row r="1252" spans="1:52" s="21" customFormat="1" ht="16.5" x14ac:dyDescent="0.25">
      <c r="A1252" s="159"/>
      <c r="B1252" s="159"/>
      <c r="C1252" s="159"/>
      <c r="D1252" s="159"/>
      <c r="E1252" s="159"/>
      <c r="F1252" s="159"/>
      <c r="G1252" s="218"/>
      <c r="H1252" s="159"/>
      <c r="I1252" s="159"/>
      <c r="J1252" s="159"/>
      <c r="K1252" s="218"/>
      <c r="L1252" s="159"/>
      <c r="M1252" s="159"/>
      <c r="N1252" s="159"/>
      <c r="O1252" s="2"/>
      <c r="P1252" s="3"/>
      <c r="Q1252" s="3"/>
      <c r="R1252" s="3"/>
      <c r="S1252" s="3"/>
      <c r="T1252" s="4"/>
      <c r="U1252" s="4"/>
      <c r="V1252" s="4"/>
      <c r="W1252" s="4"/>
      <c r="X1252" s="3"/>
      <c r="Y1252" s="4"/>
      <c r="Z1252" s="2"/>
      <c r="AA1252" s="3"/>
      <c r="AB1252" s="5"/>
      <c r="AC1252" s="5"/>
      <c r="AD1252" s="5"/>
      <c r="AE1252" s="5"/>
      <c r="AF1252" s="5"/>
      <c r="AG1252" s="5"/>
      <c r="AH1252" s="6"/>
      <c r="AI1252" s="6"/>
      <c r="AJ1252" s="7"/>
      <c r="AK1252" s="7"/>
      <c r="AL1252" s="7"/>
      <c r="AM1252" s="7"/>
      <c r="AN1252" s="7"/>
      <c r="AO1252" s="12"/>
      <c r="AP1252" s="12"/>
      <c r="AQ1252" s="12"/>
      <c r="AR1252" s="12"/>
      <c r="AS1252" s="12"/>
      <c r="AT1252" s="12"/>
      <c r="AU1252" s="12"/>
      <c r="AV1252" s="12"/>
      <c r="AW1252" s="12"/>
      <c r="AX1252" s="12"/>
      <c r="AY1252" s="12"/>
      <c r="AZ1252" s="8"/>
    </row>
    <row r="1253" spans="1:52" s="21" customFormat="1" ht="16.5" x14ac:dyDescent="0.25">
      <c r="A1253" s="159"/>
      <c r="B1253" s="159"/>
      <c r="C1253" s="159"/>
      <c r="D1253" s="159"/>
      <c r="E1253" s="159"/>
      <c r="F1253" s="159"/>
      <c r="G1253" s="218"/>
      <c r="H1253" s="159"/>
      <c r="I1253" s="159"/>
      <c r="J1253" s="159"/>
      <c r="K1253" s="218"/>
      <c r="L1253" s="159"/>
      <c r="M1253" s="159"/>
      <c r="N1253" s="159"/>
      <c r="O1253" s="2"/>
      <c r="P1253" s="3"/>
      <c r="Q1253" s="3"/>
      <c r="R1253" s="3"/>
      <c r="S1253" s="3"/>
      <c r="T1253" s="4"/>
      <c r="U1253" s="4"/>
      <c r="V1253" s="4"/>
      <c r="W1253" s="4"/>
      <c r="X1253" s="3"/>
      <c r="Y1253" s="4"/>
      <c r="Z1253" s="2"/>
      <c r="AA1253" s="3"/>
      <c r="AB1253" s="5"/>
      <c r="AC1253" s="5"/>
      <c r="AD1253" s="5"/>
      <c r="AE1253" s="5"/>
      <c r="AF1253" s="5"/>
      <c r="AG1253" s="5"/>
      <c r="AH1253" s="6"/>
      <c r="AI1253" s="6"/>
      <c r="AJ1253" s="7"/>
      <c r="AK1253" s="7"/>
      <c r="AL1253" s="7"/>
      <c r="AM1253" s="7"/>
      <c r="AN1253" s="7"/>
      <c r="AO1253" s="12"/>
      <c r="AP1253" s="12"/>
      <c r="AQ1253" s="12"/>
      <c r="AR1253" s="12"/>
      <c r="AS1253" s="12"/>
      <c r="AT1253" s="12"/>
      <c r="AU1253" s="12"/>
      <c r="AV1253" s="12"/>
      <c r="AW1253" s="12"/>
      <c r="AX1253" s="12"/>
      <c r="AY1253" s="12"/>
      <c r="AZ1253" s="8"/>
    </row>
    <row r="1254" spans="1:52" s="21" customFormat="1" ht="16.5" x14ac:dyDescent="0.25">
      <c r="A1254" s="159"/>
      <c r="B1254" s="159"/>
      <c r="C1254" s="159"/>
      <c r="D1254" s="159"/>
      <c r="E1254" s="159"/>
      <c r="F1254" s="159"/>
      <c r="G1254" s="218"/>
      <c r="H1254" s="159"/>
      <c r="I1254" s="159"/>
      <c r="J1254" s="159"/>
      <c r="K1254" s="218"/>
      <c r="L1254" s="159"/>
      <c r="M1254" s="159"/>
      <c r="N1254" s="159"/>
      <c r="O1254" s="2"/>
      <c r="P1254" s="3"/>
      <c r="Q1254" s="3"/>
      <c r="R1254" s="3"/>
      <c r="S1254" s="3"/>
      <c r="T1254" s="4"/>
      <c r="U1254" s="4"/>
      <c r="V1254" s="4"/>
      <c r="W1254" s="4"/>
      <c r="X1254" s="3"/>
      <c r="Y1254" s="4"/>
      <c r="Z1254" s="2"/>
      <c r="AA1254" s="3"/>
      <c r="AB1254" s="5"/>
      <c r="AC1254" s="5"/>
      <c r="AD1254" s="5"/>
      <c r="AE1254" s="5"/>
      <c r="AF1254" s="5"/>
      <c r="AG1254" s="5"/>
      <c r="AH1254" s="6"/>
      <c r="AI1254" s="6"/>
      <c r="AJ1254" s="7"/>
      <c r="AK1254" s="7"/>
      <c r="AL1254" s="7"/>
      <c r="AM1254" s="7"/>
      <c r="AN1254" s="7"/>
      <c r="AO1254" s="12"/>
      <c r="AP1254" s="12"/>
      <c r="AQ1254" s="12"/>
      <c r="AR1254" s="12"/>
      <c r="AS1254" s="12"/>
      <c r="AT1254" s="12"/>
      <c r="AU1254" s="12"/>
      <c r="AV1254" s="12"/>
      <c r="AW1254" s="12"/>
      <c r="AX1254" s="12"/>
      <c r="AY1254" s="12"/>
      <c r="AZ1254" s="8"/>
    </row>
    <row r="1255" spans="1:52" s="21" customFormat="1" ht="16.5" x14ac:dyDescent="0.25">
      <c r="A1255" s="159"/>
      <c r="B1255" s="159"/>
      <c r="C1255" s="159"/>
      <c r="D1255" s="159"/>
      <c r="E1255" s="159"/>
      <c r="F1255" s="159"/>
      <c r="G1255" s="218"/>
      <c r="H1255" s="159"/>
      <c r="I1255" s="159"/>
      <c r="J1255" s="159"/>
      <c r="K1255" s="218"/>
      <c r="L1255" s="159"/>
      <c r="M1255" s="159"/>
      <c r="N1255" s="159"/>
      <c r="O1255" s="2"/>
      <c r="P1255" s="3"/>
      <c r="Q1255" s="3"/>
      <c r="R1255" s="3"/>
      <c r="S1255" s="3"/>
      <c r="T1255" s="4"/>
      <c r="U1255" s="4"/>
      <c r="V1255" s="4"/>
      <c r="W1255" s="4"/>
      <c r="X1255" s="3"/>
      <c r="Y1255" s="4"/>
      <c r="Z1255" s="2"/>
      <c r="AA1255" s="3"/>
      <c r="AB1255" s="5"/>
      <c r="AC1255" s="5"/>
      <c r="AD1255" s="5"/>
      <c r="AE1255" s="5"/>
      <c r="AF1255" s="5"/>
      <c r="AG1255" s="5"/>
      <c r="AH1255" s="6"/>
      <c r="AI1255" s="6"/>
      <c r="AJ1255" s="7"/>
      <c r="AK1255" s="7"/>
      <c r="AL1255" s="7"/>
      <c r="AM1255" s="7"/>
      <c r="AN1255" s="7"/>
      <c r="AO1255" s="12"/>
      <c r="AP1255" s="12"/>
      <c r="AQ1255" s="12"/>
      <c r="AR1255" s="12"/>
      <c r="AS1255" s="12"/>
      <c r="AT1255" s="12"/>
      <c r="AU1255" s="12"/>
      <c r="AV1255" s="12"/>
      <c r="AW1255" s="12"/>
      <c r="AX1255" s="12"/>
      <c r="AY1255" s="12"/>
      <c r="AZ1255" s="8"/>
    </row>
    <row r="1256" spans="1:52" s="21" customFormat="1" ht="16.5" x14ac:dyDescent="0.25">
      <c r="A1256" s="159"/>
      <c r="B1256" s="159"/>
      <c r="C1256" s="159"/>
      <c r="D1256" s="159"/>
      <c r="E1256" s="159"/>
      <c r="F1256" s="159"/>
      <c r="G1256" s="218"/>
      <c r="H1256" s="159"/>
      <c r="I1256" s="159"/>
      <c r="J1256" s="159"/>
      <c r="K1256" s="218"/>
      <c r="L1256" s="159"/>
      <c r="M1256" s="159"/>
      <c r="N1256" s="159"/>
      <c r="O1256" s="2"/>
      <c r="P1256" s="3"/>
      <c r="Q1256" s="3"/>
      <c r="R1256" s="3"/>
      <c r="S1256" s="3"/>
      <c r="T1256" s="4"/>
      <c r="U1256" s="4"/>
      <c r="V1256" s="4"/>
      <c r="W1256" s="4"/>
      <c r="X1256" s="3"/>
      <c r="Y1256" s="4"/>
      <c r="Z1256" s="2"/>
      <c r="AA1256" s="3"/>
      <c r="AB1256" s="5"/>
      <c r="AC1256" s="5"/>
      <c r="AD1256" s="5"/>
      <c r="AE1256" s="5"/>
      <c r="AF1256" s="5"/>
      <c r="AG1256" s="5"/>
      <c r="AH1256" s="6"/>
      <c r="AI1256" s="6"/>
      <c r="AJ1256" s="7"/>
      <c r="AK1256" s="7"/>
      <c r="AL1256" s="7"/>
      <c r="AM1256" s="7"/>
      <c r="AN1256" s="7"/>
      <c r="AO1256" s="12"/>
      <c r="AP1256" s="12"/>
      <c r="AQ1256" s="12"/>
      <c r="AR1256" s="12"/>
      <c r="AS1256" s="12"/>
      <c r="AT1256" s="12"/>
      <c r="AU1256" s="12"/>
      <c r="AV1256" s="12"/>
      <c r="AW1256" s="12"/>
      <c r="AX1256" s="12"/>
      <c r="AY1256" s="12"/>
      <c r="AZ1256" s="8"/>
    </row>
    <row r="1257" spans="1:52" s="21" customFormat="1" ht="16.5" x14ac:dyDescent="0.25">
      <c r="A1257" s="159"/>
      <c r="B1257" s="159"/>
      <c r="C1257" s="159"/>
      <c r="D1257" s="159"/>
      <c r="E1257" s="159"/>
      <c r="F1257" s="159"/>
      <c r="G1257" s="218"/>
      <c r="H1257" s="159"/>
      <c r="I1257" s="159"/>
      <c r="J1257" s="159"/>
      <c r="K1257" s="218"/>
      <c r="L1257" s="159"/>
      <c r="M1257" s="159"/>
      <c r="N1257" s="159"/>
      <c r="O1257" s="2"/>
      <c r="P1257" s="3"/>
      <c r="Q1257" s="3"/>
      <c r="R1257" s="3"/>
      <c r="S1257" s="3"/>
      <c r="T1257" s="4"/>
      <c r="U1257" s="4"/>
      <c r="V1257" s="4"/>
      <c r="W1257" s="4"/>
      <c r="X1257" s="3"/>
      <c r="Y1257" s="4"/>
      <c r="Z1257" s="2"/>
      <c r="AA1257" s="3"/>
      <c r="AB1257" s="5"/>
      <c r="AC1257" s="5"/>
      <c r="AD1257" s="5"/>
      <c r="AE1257" s="5"/>
      <c r="AF1257" s="5"/>
      <c r="AG1257" s="5"/>
      <c r="AH1257" s="6"/>
      <c r="AI1257" s="6"/>
      <c r="AJ1257" s="7"/>
      <c r="AK1257" s="7"/>
      <c r="AL1257" s="7"/>
      <c r="AM1257" s="7"/>
      <c r="AN1257" s="7"/>
      <c r="AO1257" s="12"/>
      <c r="AP1257" s="12"/>
      <c r="AQ1257" s="12"/>
      <c r="AR1257" s="12"/>
      <c r="AS1257" s="12"/>
      <c r="AT1257" s="12"/>
      <c r="AU1257" s="12"/>
      <c r="AV1257" s="12"/>
      <c r="AW1257" s="12"/>
      <c r="AX1257" s="12"/>
      <c r="AY1257" s="12"/>
      <c r="AZ1257" s="8"/>
    </row>
    <row r="1258" spans="1:52" s="21" customFormat="1" ht="16.5" x14ac:dyDescent="0.25">
      <c r="A1258" s="159"/>
      <c r="B1258" s="159"/>
      <c r="C1258" s="159"/>
      <c r="D1258" s="159"/>
      <c r="E1258" s="159"/>
      <c r="F1258" s="159"/>
      <c r="G1258" s="218"/>
      <c r="H1258" s="159"/>
      <c r="I1258" s="159"/>
      <c r="J1258" s="159"/>
      <c r="K1258" s="218"/>
      <c r="L1258" s="159"/>
      <c r="M1258" s="159"/>
      <c r="N1258" s="159"/>
      <c r="O1258" s="2"/>
      <c r="P1258" s="3"/>
      <c r="Q1258" s="3"/>
      <c r="R1258" s="3"/>
      <c r="S1258" s="3"/>
      <c r="T1258" s="4"/>
      <c r="U1258" s="4"/>
      <c r="V1258" s="4"/>
      <c r="W1258" s="4"/>
      <c r="X1258" s="3"/>
      <c r="Y1258" s="4"/>
      <c r="Z1258" s="2"/>
      <c r="AA1258" s="3"/>
      <c r="AB1258" s="5"/>
      <c r="AC1258" s="5"/>
      <c r="AD1258" s="5"/>
      <c r="AE1258" s="5"/>
      <c r="AF1258" s="5"/>
      <c r="AG1258" s="5"/>
      <c r="AH1258" s="6"/>
      <c r="AI1258" s="6"/>
      <c r="AJ1258" s="7"/>
      <c r="AK1258" s="7"/>
      <c r="AL1258" s="7"/>
      <c r="AM1258" s="7"/>
      <c r="AN1258" s="7"/>
      <c r="AO1258" s="12"/>
      <c r="AP1258" s="12"/>
      <c r="AQ1258" s="12"/>
      <c r="AR1258" s="12"/>
      <c r="AS1258" s="12"/>
      <c r="AT1258" s="12"/>
      <c r="AU1258" s="12"/>
      <c r="AV1258" s="12"/>
      <c r="AW1258" s="12"/>
      <c r="AX1258" s="12"/>
      <c r="AY1258" s="12"/>
      <c r="AZ1258" s="8"/>
    </row>
    <row r="1259" spans="1:52" s="21" customFormat="1" ht="16.5" x14ac:dyDescent="0.25">
      <c r="A1259" s="159"/>
      <c r="B1259" s="159"/>
      <c r="C1259" s="159"/>
      <c r="D1259" s="159"/>
      <c r="E1259" s="159"/>
      <c r="F1259" s="159"/>
      <c r="G1259" s="218"/>
      <c r="H1259" s="159"/>
      <c r="I1259" s="159"/>
      <c r="J1259" s="159"/>
      <c r="K1259" s="218"/>
      <c r="L1259" s="159"/>
      <c r="M1259" s="159"/>
      <c r="N1259" s="159"/>
      <c r="O1259" s="2"/>
      <c r="P1259" s="3"/>
      <c r="Q1259" s="3"/>
      <c r="R1259" s="3"/>
      <c r="S1259" s="3"/>
      <c r="T1259" s="4"/>
      <c r="U1259" s="4"/>
      <c r="V1259" s="4"/>
      <c r="W1259" s="4"/>
      <c r="X1259" s="3"/>
      <c r="Y1259" s="4"/>
      <c r="Z1259" s="2"/>
      <c r="AA1259" s="3"/>
      <c r="AB1259" s="5"/>
      <c r="AC1259" s="5"/>
      <c r="AD1259" s="5"/>
      <c r="AE1259" s="5"/>
      <c r="AF1259" s="5"/>
      <c r="AG1259" s="5"/>
      <c r="AH1259" s="6"/>
      <c r="AI1259" s="6"/>
      <c r="AJ1259" s="7"/>
      <c r="AK1259" s="7"/>
      <c r="AL1259" s="7"/>
      <c r="AM1259" s="7"/>
      <c r="AN1259" s="7"/>
      <c r="AO1259" s="12"/>
      <c r="AP1259" s="12"/>
      <c r="AQ1259" s="12"/>
      <c r="AR1259" s="12"/>
      <c r="AS1259" s="12"/>
      <c r="AT1259" s="12"/>
      <c r="AU1259" s="12"/>
      <c r="AV1259" s="12"/>
      <c r="AW1259" s="12"/>
      <c r="AX1259" s="12"/>
      <c r="AY1259" s="12"/>
      <c r="AZ1259" s="8"/>
    </row>
    <row r="1260" spans="1:52" s="21" customFormat="1" ht="16.5" x14ac:dyDescent="0.25">
      <c r="A1260" s="159"/>
      <c r="B1260" s="159"/>
      <c r="C1260" s="159"/>
      <c r="D1260" s="159"/>
      <c r="E1260" s="159"/>
      <c r="F1260" s="159"/>
      <c r="G1260" s="218"/>
      <c r="H1260" s="159"/>
      <c r="I1260" s="159"/>
      <c r="J1260" s="159"/>
      <c r="K1260" s="218"/>
      <c r="L1260" s="159"/>
      <c r="M1260" s="159"/>
      <c r="N1260" s="159"/>
      <c r="O1260" s="2"/>
      <c r="P1260" s="3"/>
      <c r="Q1260" s="3"/>
      <c r="R1260" s="3"/>
      <c r="S1260" s="3"/>
      <c r="T1260" s="4"/>
      <c r="U1260" s="4"/>
      <c r="V1260" s="4"/>
      <c r="W1260" s="4"/>
      <c r="X1260" s="3"/>
      <c r="Y1260" s="4"/>
      <c r="Z1260" s="2"/>
      <c r="AA1260" s="3"/>
      <c r="AB1260" s="5"/>
      <c r="AC1260" s="5"/>
      <c r="AD1260" s="5"/>
      <c r="AE1260" s="5"/>
      <c r="AF1260" s="5"/>
      <c r="AG1260" s="5"/>
      <c r="AH1260" s="6"/>
      <c r="AI1260" s="6"/>
      <c r="AJ1260" s="7"/>
      <c r="AK1260" s="7"/>
      <c r="AL1260" s="7"/>
      <c r="AM1260" s="7"/>
      <c r="AN1260" s="7"/>
      <c r="AO1260" s="12"/>
      <c r="AP1260" s="12"/>
      <c r="AQ1260" s="12"/>
      <c r="AR1260" s="12"/>
      <c r="AS1260" s="12"/>
      <c r="AT1260" s="12"/>
      <c r="AU1260" s="12"/>
      <c r="AV1260" s="12"/>
      <c r="AW1260" s="12"/>
      <c r="AX1260" s="12"/>
      <c r="AY1260" s="12"/>
      <c r="AZ1260" s="8"/>
    </row>
    <row r="1261" spans="1:52" s="21" customFormat="1" ht="16.5" x14ac:dyDescent="0.25">
      <c r="A1261" s="159"/>
      <c r="B1261" s="159"/>
      <c r="C1261" s="159"/>
      <c r="D1261" s="159"/>
      <c r="E1261" s="159"/>
      <c r="F1261" s="159"/>
      <c r="G1261" s="218"/>
      <c r="H1261" s="159"/>
      <c r="I1261" s="159"/>
      <c r="J1261" s="159"/>
      <c r="K1261" s="218"/>
      <c r="L1261" s="159"/>
      <c r="M1261" s="159"/>
      <c r="N1261" s="159"/>
      <c r="O1261" s="2"/>
      <c r="P1261" s="3"/>
      <c r="Q1261" s="3"/>
      <c r="R1261" s="3"/>
      <c r="S1261" s="3"/>
      <c r="T1261" s="4"/>
      <c r="U1261" s="4"/>
      <c r="V1261" s="4"/>
      <c r="W1261" s="4"/>
      <c r="X1261" s="3"/>
      <c r="Y1261" s="235"/>
      <c r="Z1261" s="2"/>
      <c r="AA1261" s="235"/>
      <c r="AB1261" s="5"/>
      <c r="AC1261" s="5"/>
      <c r="AD1261" s="5"/>
      <c r="AE1261" s="5"/>
      <c r="AF1261" s="5"/>
      <c r="AG1261" s="5"/>
      <c r="AH1261" s="6"/>
      <c r="AI1261" s="6"/>
      <c r="AJ1261" s="7"/>
      <c r="AK1261" s="7"/>
      <c r="AL1261" s="7"/>
      <c r="AM1261" s="7"/>
      <c r="AN1261" s="7"/>
      <c r="AO1261" s="12"/>
      <c r="AP1261" s="12"/>
      <c r="AQ1261" s="12"/>
      <c r="AR1261" s="12"/>
      <c r="AS1261" s="12"/>
      <c r="AT1261" s="12"/>
      <c r="AU1261" s="12"/>
      <c r="AV1261" s="12"/>
      <c r="AW1261" s="12"/>
      <c r="AX1261" s="12"/>
      <c r="AY1261" s="12"/>
      <c r="AZ1261" s="8"/>
    </row>
    <row r="1262" spans="1:52" s="21" customFormat="1" ht="16.5" x14ac:dyDescent="0.25">
      <c r="A1262" s="159"/>
      <c r="B1262" s="159"/>
      <c r="C1262" s="159"/>
      <c r="D1262" s="159"/>
      <c r="E1262" s="159"/>
      <c r="F1262" s="159"/>
      <c r="G1262" s="218"/>
      <c r="H1262" s="159"/>
      <c r="I1262" s="159"/>
      <c r="J1262" s="159"/>
      <c r="K1262" s="218"/>
      <c r="L1262" s="159"/>
      <c r="M1262" s="159"/>
      <c r="N1262" s="159"/>
      <c r="O1262" s="2"/>
      <c r="P1262" s="3"/>
      <c r="Q1262" s="3"/>
      <c r="R1262" s="3"/>
      <c r="S1262" s="3"/>
      <c r="T1262" s="4"/>
      <c r="U1262" s="4"/>
      <c r="V1262" s="4"/>
      <c r="W1262" s="4"/>
      <c r="X1262" s="3"/>
      <c r="Y1262" s="4"/>
      <c r="Z1262" s="2"/>
      <c r="AA1262" s="3"/>
      <c r="AB1262" s="5"/>
      <c r="AC1262" s="5"/>
      <c r="AD1262" s="5"/>
      <c r="AE1262" s="5"/>
      <c r="AF1262" s="5"/>
      <c r="AG1262" s="5"/>
      <c r="AH1262" s="6"/>
      <c r="AI1262" s="6"/>
      <c r="AJ1262" s="7"/>
      <c r="AK1262" s="7"/>
      <c r="AL1262" s="7"/>
      <c r="AM1262" s="7"/>
      <c r="AN1262" s="7"/>
      <c r="AO1262" s="12"/>
      <c r="AP1262" s="12"/>
      <c r="AQ1262" s="12"/>
      <c r="AR1262" s="12"/>
      <c r="AS1262" s="12"/>
      <c r="AT1262" s="12"/>
      <c r="AU1262" s="12"/>
      <c r="AV1262" s="12"/>
      <c r="AW1262" s="12"/>
      <c r="AX1262" s="12"/>
      <c r="AY1262" s="12"/>
      <c r="AZ1262" s="8"/>
    </row>
    <row r="1263" spans="1:52" s="21" customFormat="1" ht="16.5" x14ac:dyDescent="0.25">
      <c r="A1263" s="159"/>
      <c r="B1263" s="159"/>
      <c r="C1263" s="159"/>
      <c r="D1263" s="159"/>
      <c r="E1263" s="159"/>
      <c r="F1263" s="159"/>
      <c r="G1263" s="218"/>
      <c r="H1263" s="159"/>
      <c r="I1263" s="159"/>
      <c r="J1263" s="159"/>
      <c r="K1263" s="218"/>
      <c r="L1263" s="159"/>
      <c r="M1263" s="159"/>
      <c r="N1263" s="159"/>
      <c r="O1263" s="2"/>
      <c r="P1263" s="3"/>
      <c r="Q1263" s="3"/>
      <c r="R1263" s="3"/>
      <c r="S1263" s="3"/>
      <c r="T1263" s="4"/>
      <c r="U1263" s="4"/>
      <c r="V1263" s="4"/>
      <c r="W1263" s="4"/>
      <c r="X1263" s="3"/>
      <c r="Y1263" s="4"/>
      <c r="Z1263" s="2"/>
      <c r="AA1263" s="3"/>
      <c r="AB1263" s="5"/>
      <c r="AC1263" s="5"/>
      <c r="AD1263" s="5"/>
      <c r="AE1263" s="5"/>
      <c r="AF1263" s="5"/>
      <c r="AG1263" s="5"/>
      <c r="AH1263" s="6"/>
      <c r="AI1263" s="6"/>
      <c r="AJ1263" s="7"/>
      <c r="AK1263" s="7"/>
      <c r="AL1263" s="7"/>
      <c r="AM1263" s="7"/>
      <c r="AN1263" s="7"/>
      <c r="AO1263" s="12"/>
      <c r="AP1263" s="12"/>
      <c r="AQ1263" s="12"/>
      <c r="AR1263" s="12"/>
      <c r="AS1263" s="12"/>
      <c r="AT1263" s="12"/>
      <c r="AU1263" s="12"/>
      <c r="AV1263" s="12"/>
      <c r="AW1263" s="12"/>
      <c r="AX1263" s="12"/>
      <c r="AY1263" s="12"/>
      <c r="AZ1263" s="8"/>
    </row>
    <row r="1264" spans="1:52" s="21" customFormat="1" ht="16.5" x14ac:dyDescent="0.25">
      <c r="A1264" s="159"/>
      <c r="B1264" s="159"/>
      <c r="C1264" s="159"/>
      <c r="D1264" s="159"/>
      <c r="E1264" s="159"/>
      <c r="F1264" s="159"/>
      <c r="G1264" s="218"/>
      <c r="H1264" s="159"/>
      <c r="I1264" s="159"/>
      <c r="J1264" s="159"/>
      <c r="K1264" s="218"/>
      <c r="L1264" s="159"/>
      <c r="M1264" s="159"/>
      <c r="N1264" s="159"/>
      <c r="O1264" s="2"/>
      <c r="P1264" s="3"/>
      <c r="Q1264" s="3"/>
      <c r="R1264" s="3"/>
      <c r="S1264" s="3"/>
      <c r="T1264" s="4"/>
      <c r="U1264" s="4"/>
      <c r="V1264" s="4"/>
      <c r="W1264" s="4"/>
      <c r="X1264" s="3"/>
      <c r="Y1264" s="4"/>
      <c r="Z1264" s="2"/>
      <c r="AA1264" s="3"/>
      <c r="AB1264" s="5"/>
      <c r="AC1264" s="5"/>
      <c r="AD1264" s="5"/>
      <c r="AE1264" s="5"/>
      <c r="AF1264" s="5"/>
      <c r="AG1264" s="5"/>
      <c r="AH1264" s="6"/>
      <c r="AI1264" s="6"/>
      <c r="AJ1264" s="7"/>
      <c r="AK1264" s="7"/>
      <c r="AL1264" s="7"/>
      <c r="AM1264" s="7"/>
      <c r="AN1264" s="7"/>
      <c r="AO1264" s="12"/>
      <c r="AP1264" s="12"/>
      <c r="AQ1264" s="12"/>
      <c r="AR1264" s="12"/>
      <c r="AS1264" s="12"/>
      <c r="AT1264" s="12"/>
      <c r="AU1264" s="12"/>
      <c r="AV1264" s="12"/>
      <c r="AW1264" s="12"/>
      <c r="AX1264" s="12"/>
      <c r="AY1264" s="12"/>
      <c r="AZ1264" s="8"/>
    </row>
    <row r="1265" spans="1:52" s="21" customFormat="1" ht="16.5" x14ac:dyDescent="0.25">
      <c r="A1265" s="159"/>
      <c r="B1265" s="159"/>
      <c r="C1265" s="159"/>
      <c r="D1265" s="159"/>
      <c r="E1265" s="159"/>
      <c r="F1265" s="159"/>
      <c r="G1265" s="218"/>
      <c r="H1265" s="159"/>
      <c r="I1265" s="159"/>
      <c r="J1265" s="159"/>
      <c r="K1265" s="218"/>
      <c r="L1265" s="159"/>
      <c r="M1265" s="159"/>
      <c r="N1265" s="159"/>
      <c r="O1265" s="2"/>
      <c r="P1265" s="3"/>
      <c r="Q1265" s="3"/>
      <c r="R1265" s="3"/>
      <c r="S1265" s="3"/>
      <c r="T1265" s="4"/>
      <c r="U1265" s="4"/>
      <c r="V1265" s="4"/>
      <c r="W1265" s="4"/>
      <c r="X1265" s="3"/>
      <c r="Y1265" s="4"/>
      <c r="Z1265" s="2"/>
      <c r="AA1265" s="3"/>
      <c r="AB1265" s="5"/>
      <c r="AC1265" s="5"/>
      <c r="AD1265" s="5"/>
      <c r="AE1265" s="5"/>
      <c r="AF1265" s="5"/>
      <c r="AG1265" s="5"/>
      <c r="AH1265" s="6"/>
      <c r="AI1265" s="6"/>
      <c r="AJ1265" s="7"/>
      <c r="AK1265" s="7"/>
      <c r="AL1265" s="7"/>
      <c r="AM1265" s="7"/>
      <c r="AN1265" s="7"/>
      <c r="AO1265" s="12"/>
      <c r="AP1265" s="12"/>
      <c r="AQ1265" s="12"/>
      <c r="AR1265" s="12"/>
      <c r="AS1265" s="12"/>
      <c r="AT1265" s="12"/>
      <c r="AU1265" s="12"/>
      <c r="AV1265" s="12"/>
      <c r="AW1265" s="12"/>
      <c r="AX1265" s="12"/>
      <c r="AY1265" s="12"/>
      <c r="AZ1265" s="8"/>
    </row>
    <row r="1266" spans="1:52" s="21" customFormat="1" ht="16.5" x14ac:dyDescent="0.25">
      <c r="A1266" s="159"/>
      <c r="B1266" s="159"/>
      <c r="C1266" s="159"/>
      <c r="D1266" s="159"/>
      <c r="E1266" s="159"/>
      <c r="F1266" s="159"/>
      <c r="G1266" s="218"/>
      <c r="H1266" s="159"/>
      <c r="I1266" s="159"/>
      <c r="J1266" s="159"/>
      <c r="K1266" s="218"/>
      <c r="L1266" s="159"/>
      <c r="M1266" s="159"/>
      <c r="N1266" s="159"/>
      <c r="O1266" s="2"/>
      <c r="P1266" s="3"/>
      <c r="Q1266" s="3"/>
      <c r="R1266" s="3"/>
      <c r="S1266" s="3"/>
      <c r="T1266" s="4"/>
      <c r="U1266" s="4"/>
      <c r="V1266" s="4"/>
      <c r="W1266" s="4"/>
      <c r="X1266" s="3"/>
      <c r="Y1266" s="4"/>
      <c r="Z1266" s="2"/>
      <c r="AA1266" s="3"/>
      <c r="AB1266" s="5"/>
      <c r="AC1266" s="5"/>
      <c r="AD1266" s="5"/>
      <c r="AE1266" s="5"/>
      <c r="AF1266" s="5"/>
      <c r="AG1266" s="5"/>
      <c r="AH1266" s="6"/>
      <c r="AI1266" s="6"/>
      <c r="AJ1266" s="7"/>
      <c r="AK1266" s="7"/>
      <c r="AL1266" s="7"/>
      <c r="AM1266" s="7"/>
      <c r="AN1266" s="7"/>
      <c r="AO1266" s="12"/>
      <c r="AP1266" s="12"/>
      <c r="AQ1266" s="12"/>
      <c r="AR1266" s="12"/>
      <c r="AS1266" s="12"/>
      <c r="AT1266" s="12"/>
      <c r="AU1266" s="12"/>
      <c r="AV1266" s="12"/>
      <c r="AW1266" s="12"/>
      <c r="AX1266" s="12"/>
      <c r="AY1266" s="12"/>
      <c r="AZ1266" s="8"/>
    </row>
    <row r="1267" spans="1:52" s="21" customFormat="1" ht="16.5" x14ac:dyDescent="0.25">
      <c r="A1267" s="159"/>
      <c r="B1267" s="159"/>
      <c r="C1267" s="159"/>
      <c r="D1267" s="159"/>
      <c r="E1267" s="159"/>
      <c r="F1267" s="159"/>
      <c r="G1267" s="218"/>
      <c r="H1267" s="159"/>
      <c r="I1267" s="159"/>
      <c r="J1267" s="159"/>
      <c r="K1267" s="218"/>
      <c r="L1267" s="159"/>
      <c r="M1267" s="159"/>
      <c r="N1267" s="159"/>
      <c r="O1267" s="2"/>
      <c r="P1267" s="3"/>
      <c r="Q1267" s="3"/>
      <c r="R1267" s="3"/>
      <c r="S1267" s="3"/>
      <c r="T1267" s="4"/>
      <c r="U1267" s="4"/>
      <c r="V1267" s="4"/>
      <c r="W1267" s="4"/>
      <c r="X1267" s="3"/>
      <c r="Y1267" s="4"/>
      <c r="Z1267" s="2"/>
      <c r="AA1267" s="3"/>
      <c r="AB1267" s="5"/>
      <c r="AC1267" s="5"/>
      <c r="AD1267" s="5"/>
      <c r="AE1267" s="5"/>
      <c r="AF1267" s="5"/>
      <c r="AG1267" s="5"/>
      <c r="AH1267" s="6"/>
      <c r="AI1267" s="6"/>
      <c r="AJ1267" s="7"/>
      <c r="AK1267" s="7"/>
      <c r="AL1267" s="7"/>
      <c r="AM1267" s="7"/>
      <c r="AN1267" s="7"/>
      <c r="AO1267" s="12"/>
      <c r="AP1267" s="12"/>
      <c r="AQ1267" s="12"/>
      <c r="AR1267" s="12"/>
      <c r="AS1267" s="12"/>
      <c r="AT1267" s="12"/>
      <c r="AU1267" s="12"/>
      <c r="AV1267" s="12"/>
      <c r="AW1267" s="12"/>
      <c r="AX1267" s="12"/>
      <c r="AY1267" s="12"/>
      <c r="AZ1267" s="8"/>
    </row>
    <row r="1268" spans="1:52" s="21" customFormat="1" ht="16.5" x14ac:dyDescent="0.25">
      <c r="A1268" s="159"/>
      <c r="B1268" s="159"/>
      <c r="C1268" s="159"/>
      <c r="D1268" s="159"/>
      <c r="E1268" s="159"/>
      <c r="F1268" s="159"/>
      <c r="G1268" s="218"/>
      <c r="H1268" s="159"/>
      <c r="I1268" s="159"/>
      <c r="J1268" s="159"/>
      <c r="K1268" s="218"/>
      <c r="L1268" s="159"/>
      <c r="M1268" s="159"/>
      <c r="N1268" s="159"/>
      <c r="O1268" s="2"/>
      <c r="P1268" s="3"/>
      <c r="Q1268" s="3"/>
      <c r="R1268" s="3"/>
      <c r="S1268" s="3"/>
      <c r="T1268" s="4"/>
      <c r="U1268" s="4"/>
      <c r="V1268" s="4"/>
      <c r="W1268" s="4"/>
      <c r="X1268" s="3"/>
      <c r="Y1268" s="4"/>
      <c r="Z1268" s="2"/>
      <c r="AA1268" s="3"/>
      <c r="AB1268" s="5"/>
      <c r="AC1268" s="5"/>
      <c r="AD1268" s="5"/>
      <c r="AE1268" s="5"/>
      <c r="AF1268" s="5"/>
      <c r="AG1268" s="5"/>
      <c r="AH1268" s="6"/>
      <c r="AI1268" s="6"/>
      <c r="AJ1268" s="7"/>
      <c r="AK1268" s="7"/>
      <c r="AL1268" s="7"/>
      <c r="AM1268" s="7"/>
      <c r="AN1268" s="7"/>
      <c r="AO1268" s="12"/>
      <c r="AP1268" s="12"/>
      <c r="AQ1268" s="12"/>
      <c r="AR1268" s="12"/>
      <c r="AS1268" s="12"/>
      <c r="AT1268" s="12"/>
      <c r="AU1268" s="12"/>
      <c r="AV1268" s="12"/>
      <c r="AW1268" s="12"/>
      <c r="AX1268" s="12"/>
      <c r="AY1268" s="12"/>
      <c r="AZ1268" s="8"/>
    </row>
    <row r="1269" spans="1:52" s="21" customFormat="1" ht="16.5" x14ac:dyDescent="0.25">
      <c r="A1269" s="159"/>
      <c r="B1269" s="159"/>
      <c r="C1269" s="159"/>
      <c r="D1269" s="159"/>
      <c r="E1269" s="159"/>
      <c r="F1269" s="159"/>
      <c r="G1269" s="218"/>
      <c r="H1269" s="159"/>
      <c r="I1269" s="159"/>
      <c r="J1269" s="159"/>
      <c r="K1269" s="218"/>
      <c r="L1269" s="159"/>
      <c r="M1269" s="159"/>
      <c r="N1269" s="159"/>
      <c r="O1269" s="2"/>
      <c r="P1269" s="3"/>
      <c r="Q1269" s="3"/>
      <c r="R1269" s="3"/>
      <c r="S1269" s="3"/>
      <c r="T1269" s="4"/>
      <c r="U1269" s="4"/>
      <c r="V1269" s="4"/>
      <c r="W1269" s="4"/>
      <c r="X1269" s="3"/>
      <c r="Y1269" s="235"/>
      <c r="Z1269" s="2"/>
      <c r="AA1269" s="235"/>
      <c r="AB1269" s="5"/>
      <c r="AC1269" s="5"/>
      <c r="AD1269" s="5"/>
      <c r="AE1269" s="5"/>
      <c r="AF1269" s="5"/>
      <c r="AG1269" s="5"/>
      <c r="AH1269" s="6"/>
      <c r="AI1269" s="6"/>
      <c r="AJ1269" s="7"/>
      <c r="AK1269" s="7"/>
      <c r="AL1269" s="7"/>
      <c r="AM1269" s="7"/>
      <c r="AN1269" s="7"/>
      <c r="AO1269" s="12"/>
      <c r="AP1269" s="12"/>
      <c r="AQ1269" s="12"/>
      <c r="AR1269" s="12"/>
      <c r="AS1269" s="12"/>
      <c r="AT1269" s="12"/>
      <c r="AU1269" s="12"/>
      <c r="AV1269" s="12"/>
      <c r="AW1269" s="12"/>
      <c r="AX1269" s="12"/>
      <c r="AY1269" s="12"/>
      <c r="AZ1269" s="8"/>
    </row>
    <row r="1270" spans="1:52" s="21" customFormat="1" ht="16.5" x14ac:dyDescent="0.25">
      <c r="A1270" s="159"/>
      <c r="B1270" s="159"/>
      <c r="C1270" s="159"/>
      <c r="D1270" s="159"/>
      <c r="E1270" s="159"/>
      <c r="F1270" s="159"/>
      <c r="G1270" s="218"/>
      <c r="H1270" s="159"/>
      <c r="I1270" s="159"/>
      <c r="J1270" s="159"/>
      <c r="K1270" s="218"/>
      <c r="L1270" s="159"/>
      <c r="M1270" s="159"/>
      <c r="N1270" s="159"/>
      <c r="O1270" s="2"/>
      <c r="P1270" s="3"/>
      <c r="Q1270" s="3"/>
      <c r="R1270" s="3"/>
      <c r="S1270" s="3"/>
      <c r="T1270" s="4"/>
      <c r="U1270" s="4"/>
      <c r="V1270" s="4"/>
      <c r="W1270" s="4"/>
      <c r="X1270" s="3"/>
      <c r="Y1270" s="4"/>
      <c r="Z1270" s="2"/>
      <c r="AA1270" s="3"/>
      <c r="AB1270" s="5"/>
      <c r="AC1270" s="5"/>
      <c r="AD1270" s="5"/>
      <c r="AE1270" s="5"/>
      <c r="AF1270" s="5"/>
      <c r="AG1270" s="5"/>
      <c r="AH1270" s="6"/>
      <c r="AI1270" s="6"/>
      <c r="AJ1270" s="7"/>
      <c r="AK1270" s="7"/>
      <c r="AL1270" s="7"/>
      <c r="AM1270" s="7"/>
      <c r="AN1270" s="7"/>
      <c r="AO1270" s="12"/>
      <c r="AP1270" s="12"/>
      <c r="AQ1270" s="12"/>
      <c r="AR1270" s="12"/>
      <c r="AS1270" s="12"/>
      <c r="AT1270" s="12"/>
      <c r="AU1270" s="12"/>
      <c r="AV1270" s="12"/>
      <c r="AW1270" s="12"/>
      <c r="AX1270" s="12"/>
      <c r="AY1270" s="12"/>
      <c r="AZ1270" s="8"/>
    </row>
    <row r="1271" spans="1:52" s="21" customFormat="1" ht="16.5" x14ac:dyDescent="0.25">
      <c r="A1271" s="159"/>
      <c r="B1271" s="159"/>
      <c r="C1271" s="159"/>
      <c r="D1271" s="159"/>
      <c r="E1271" s="159"/>
      <c r="F1271" s="159"/>
      <c r="G1271" s="218"/>
      <c r="H1271" s="159"/>
      <c r="I1271" s="159"/>
      <c r="J1271" s="159"/>
      <c r="K1271" s="218"/>
      <c r="L1271" s="159"/>
      <c r="M1271" s="159"/>
      <c r="N1271" s="159"/>
      <c r="O1271" s="2"/>
      <c r="P1271" s="3"/>
      <c r="Q1271" s="3"/>
      <c r="R1271" s="3"/>
      <c r="S1271" s="3"/>
      <c r="T1271" s="4"/>
      <c r="U1271" s="4"/>
      <c r="V1271" s="4"/>
      <c r="W1271" s="4"/>
      <c r="X1271" s="3"/>
      <c r="Y1271" s="4"/>
      <c r="Z1271" s="2"/>
      <c r="AA1271" s="3"/>
      <c r="AB1271" s="5"/>
      <c r="AC1271" s="5"/>
      <c r="AD1271" s="5"/>
      <c r="AE1271" s="5"/>
      <c r="AF1271" s="5"/>
      <c r="AG1271" s="5"/>
      <c r="AH1271" s="6"/>
      <c r="AI1271" s="6"/>
      <c r="AJ1271" s="7"/>
      <c r="AK1271" s="7"/>
      <c r="AL1271" s="7"/>
      <c r="AM1271" s="7"/>
      <c r="AN1271" s="7"/>
      <c r="AO1271" s="12"/>
      <c r="AP1271" s="12"/>
      <c r="AQ1271" s="12"/>
      <c r="AR1271" s="12"/>
      <c r="AS1271" s="12"/>
      <c r="AT1271" s="12"/>
      <c r="AU1271" s="12"/>
      <c r="AV1271" s="12"/>
      <c r="AW1271" s="12"/>
      <c r="AX1271" s="12"/>
      <c r="AY1271" s="12"/>
      <c r="AZ1271" s="8"/>
    </row>
    <row r="1272" spans="1:52" s="21" customFormat="1" ht="16.5" x14ac:dyDescent="0.25">
      <c r="A1272" s="159"/>
      <c r="B1272" s="159"/>
      <c r="C1272" s="159"/>
      <c r="D1272" s="159"/>
      <c r="E1272" s="159"/>
      <c r="F1272" s="159"/>
      <c r="G1272" s="218"/>
      <c r="H1272" s="159"/>
      <c r="I1272" s="159"/>
      <c r="J1272" s="159"/>
      <c r="K1272" s="218"/>
      <c r="L1272" s="159"/>
      <c r="M1272" s="159"/>
      <c r="N1272" s="159"/>
      <c r="O1272" s="2"/>
      <c r="P1272" s="3"/>
      <c r="Q1272" s="3"/>
      <c r="R1272" s="3"/>
      <c r="S1272" s="3"/>
      <c r="T1272" s="4"/>
      <c r="U1272" s="4"/>
      <c r="V1272" s="4"/>
      <c r="W1272" s="4"/>
      <c r="X1272" s="3"/>
      <c r="Y1272" s="4"/>
      <c r="Z1272" s="2"/>
      <c r="AA1272" s="3"/>
      <c r="AB1272" s="5"/>
      <c r="AC1272" s="5"/>
      <c r="AD1272" s="5"/>
      <c r="AE1272" s="5"/>
      <c r="AF1272" s="5"/>
      <c r="AG1272" s="5"/>
      <c r="AH1272" s="6"/>
      <c r="AI1272" s="6"/>
      <c r="AJ1272" s="7"/>
      <c r="AK1272" s="7"/>
      <c r="AL1272" s="7"/>
      <c r="AM1272" s="7"/>
      <c r="AN1272" s="7"/>
      <c r="AO1272" s="12"/>
      <c r="AP1272" s="12"/>
      <c r="AQ1272" s="12"/>
      <c r="AR1272" s="12"/>
      <c r="AS1272" s="12"/>
      <c r="AT1272" s="12"/>
      <c r="AU1272" s="12"/>
      <c r="AV1272" s="12"/>
      <c r="AW1272" s="12"/>
      <c r="AX1272" s="12"/>
      <c r="AY1272" s="12"/>
      <c r="AZ1272" s="8"/>
    </row>
    <row r="1273" spans="1:52" s="21" customFormat="1" ht="16.5" x14ac:dyDescent="0.25">
      <c r="A1273" s="159"/>
      <c r="B1273" s="159"/>
      <c r="C1273" s="159"/>
      <c r="D1273" s="159"/>
      <c r="E1273" s="159"/>
      <c r="F1273" s="159"/>
      <c r="G1273" s="218"/>
      <c r="H1273" s="159"/>
      <c r="I1273" s="159"/>
      <c r="J1273" s="159"/>
      <c r="K1273" s="218"/>
      <c r="L1273" s="159"/>
      <c r="M1273" s="159"/>
      <c r="N1273" s="159"/>
      <c r="O1273" s="2"/>
      <c r="P1273" s="3"/>
      <c r="Q1273" s="3"/>
      <c r="R1273" s="3"/>
      <c r="S1273" s="3"/>
      <c r="T1273" s="4"/>
      <c r="U1273" s="4"/>
      <c r="V1273" s="4"/>
      <c r="W1273" s="4"/>
      <c r="X1273" s="3"/>
      <c r="Y1273" s="4"/>
      <c r="Z1273" s="2"/>
      <c r="AA1273" s="3"/>
      <c r="AB1273" s="5"/>
      <c r="AC1273" s="5"/>
      <c r="AD1273" s="5"/>
      <c r="AE1273" s="5"/>
      <c r="AF1273" s="5"/>
      <c r="AG1273" s="5"/>
      <c r="AH1273" s="6"/>
      <c r="AI1273" s="6"/>
      <c r="AJ1273" s="7"/>
      <c r="AK1273" s="7"/>
      <c r="AL1273" s="7"/>
      <c r="AM1273" s="7"/>
      <c r="AN1273" s="7"/>
      <c r="AO1273" s="12"/>
      <c r="AP1273" s="12"/>
      <c r="AQ1273" s="12"/>
      <c r="AR1273" s="12"/>
      <c r="AS1273" s="12"/>
      <c r="AT1273" s="12"/>
      <c r="AU1273" s="12"/>
      <c r="AV1273" s="12"/>
      <c r="AW1273" s="12"/>
      <c r="AX1273" s="12"/>
      <c r="AY1273" s="12"/>
      <c r="AZ1273" s="8"/>
    </row>
    <row r="1274" spans="1:52" s="21" customFormat="1" ht="16.5" x14ac:dyDescent="0.25">
      <c r="A1274" s="159"/>
      <c r="B1274" s="159"/>
      <c r="C1274" s="159"/>
      <c r="D1274" s="159"/>
      <c r="E1274" s="159"/>
      <c r="F1274" s="159"/>
      <c r="G1274" s="218"/>
      <c r="H1274" s="159"/>
      <c r="I1274" s="159"/>
      <c r="J1274" s="159"/>
      <c r="K1274" s="218"/>
      <c r="L1274" s="159"/>
      <c r="M1274" s="159"/>
      <c r="N1274" s="159"/>
      <c r="O1274" s="2"/>
      <c r="P1274" s="3"/>
      <c r="Q1274" s="3"/>
      <c r="R1274" s="3"/>
      <c r="S1274" s="3"/>
      <c r="T1274" s="4"/>
      <c r="U1274" s="4"/>
      <c r="V1274" s="4"/>
      <c r="W1274" s="4"/>
      <c r="X1274" s="3"/>
      <c r="Y1274" s="4"/>
      <c r="Z1274" s="2"/>
      <c r="AA1274" s="3"/>
      <c r="AB1274" s="5"/>
      <c r="AC1274" s="5"/>
      <c r="AD1274" s="5"/>
      <c r="AE1274" s="5"/>
      <c r="AF1274" s="5"/>
      <c r="AG1274" s="5"/>
      <c r="AH1274" s="6"/>
      <c r="AI1274" s="6"/>
      <c r="AJ1274" s="7"/>
      <c r="AK1274" s="7"/>
      <c r="AL1274" s="7"/>
      <c r="AM1274" s="7"/>
      <c r="AN1274" s="7"/>
      <c r="AO1274" s="12"/>
      <c r="AP1274" s="12"/>
      <c r="AQ1274" s="12"/>
      <c r="AR1274" s="12"/>
      <c r="AS1274" s="12"/>
      <c r="AT1274" s="12"/>
      <c r="AU1274" s="12"/>
      <c r="AV1274" s="12"/>
      <c r="AW1274" s="12"/>
      <c r="AX1274" s="12"/>
      <c r="AY1274" s="12"/>
      <c r="AZ1274" s="8"/>
    </row>
    <row r="1275" spans="1:52" s="21" customFormat="1" ht="16.5" x14ac:dyDescent="0.25">
      <c r="A1275" s="159"/>
      <c r="B1275" s="159"/>
      <c r="C1275" s="159"/>
      <c r="D1275" s="159"/>
      <c r="E1275" s="159"/>
      <c r="F1275" s="159"/>
      <c r="G1275" s="218"/>
      <c r="H1275" s="159"/>
      <c r="I1275" s="159"/>
      <c r="J1275" s="159"/>
      <c r="K1275" s="218"/>
      <c r="L1275" s="159"/>
      <c r="M1275" s="159"/>
      <c r="N1275" s="159"/>
      <c r="O1275" s="2"/>
      <c r="P1275" s="3"/>
      <c r="Q1275" s="3"/>
      <c r="R1275" s="3"/>
      <c r="S1275" s="3"/>
      <c r="T1275" s="4"/>
      <c r="U1275" s="4"/>
      <c r="V1275" s="4"/>
      <c r="W1275" s="4"/>
      <c r="X1275" s="3"/>
      <c r="Y1275" s="4"/>
      <c r="Z1275" s="2"/>
      <c r="AA1275" s="3"/>
      <c r="AB1275" s="5"/>
      <c r="AC1275" s="5"/>
      <c r="AD1275" s="5"/>
      <c r="AE1275" s="5"/>
      <c r="AF1275" s="5"/>
      <c r="AG1275" s="5"/>
      <c r="AH1275" s="6"/>
      <c r="AI1275" s="6"/>
      <c r="AJ1275" s="7"/>
      <c r="AK1275" s="7"/>
      <c r="AL1275" s="7"/>
      <c r="AM1275" s="7"/>
      <c r="AN1275" s="7"/>
      <c r="AO1275" s="12"/>
      <c r="AP1275" s="12"/>
      <c r="AQ1275" s="12"/>
      <c r="AR1275" s="12"/>
      <c r="AS1275" s="12"/>
      <c r="AT1275" s="12"/>
      <c r="AU1275" s="12"/>
      <c r="AV1275" s="12"/>
      <c r="AW1275" s="12"/>
      <c r="AX1275" s="12"/>
      <c r="AY1275" s="12"/>
      <c r="AZ1275" s="8"/>
    </row>
    <row r="1276" spans="1:52" s="21" customFormat="1" ht="16.5" x14ac:dyDescent="0.25">
      <c r="A1276" s="159"/>
      <c r="B1276" s="159"/>
      <c r="C1276" s="159"/>
      <c r="D1276" s="159"/>
      <c r="E1276" s="159"/>
      <c r="F1276" s="159"/>
      <c r="G1276" s="218"/>
      <c r="H1276" s="159"/>
      <c r="I1276" s="159"/>
      <c r="J1276" s="159"/>
      <c r="K1276" s="218"/>
      <c r="L1276" s="159"/>
      <c r="M1276" s="159"/>
      <c r="N1276" s="159"/>
      <c r="O1276" s="2"/>
      <c r="P1276" s="3"/>
      <c r="Q1276" s="3"/>
      <c r="R1276" s="3"/>
      <c r="S1276" s="3"/>
      <c r="T1276" s="4"/>
      <c r="U1276" s="4"/>
      <c r="V1276" s="4"/>
      <c r="W1276" s="4"/>
      <c r="X1276" s="3"/>
      <c r="Y1276" s="4"/>
      <c r="Z1276" s="2"/>
      <c r="AA1276" s="3"/>
      <c r="AB1276" s="5"/>
      <c r="AC1276" s="5"/>
      <c r="AD1276" s="5"/>
      <c r="AE1276" s="5"/>
      <c r="AF1276" s="5"/>
      <c r="AG1276" s="5"/>
      <c r="AH1276" s="6"/>
      <c r="AI1276" s="6"/>
      <c r="AJ1276" s="7"/>
      <c r="AK1276" s="7"/>
      <c r="AL1276" s="7"/>
      <c r="AM1276" s="7"/>
      <c r="AN1276" s="7"/>
      <c r="AO1276" s="12"/>
      <c r="AP1276" s="12"/>
      <c r="AQ1276" s="12"/>
      <c r="AR1276" s="12"/>
      <c r="AS1276" s="12"/>
      <c r="AT1276" s="12"/>
      <c r="AU1276" s="12"/>
      <c r="AV1276" s="12"/>
      <c r="AW1276" s="12"/>
      <c r="AX1276" s="12"/>
      <c r="AY1276" s="12"/>
      <c r="AZ1276" s="8"/>
    </row>
    <row r="1277" spans="1:52" s="21" customFormat="1" ht="16.5" x14ac:dyDescent="0.25">
      <c r="A1277" s="159"/>
      <c r="B1277" s="159"/>
      <c r="C1277" s="159"/>
      <c r="D1277" s="159"/>
      <c r="E1277" s="159"/>
      <c r="F1277" s="159"/>
      <c r="G1277" s="218"/>
      <c r="H1277" s="159"/>
      <c r="I1277" s="159"/>
      <c r="J1277" s="159"/>
      <c r="K1277" s="218"/>
      <c r="L1277" s="159"/>
      <c r="M1277" s="159"/>
      <c r="N1277" s="159"/>
      <c r="O1277" s="2"/>
      <c r="P1277" s="3"/>
      <c r="Q1277" s="3"/>
      <c r="R1277" s="3"/>
      <c r="S1277" s="3"/>
      <c r="T1277" s="4"/>
      <c r="U1277" s="4"/>
      <c r="V1277" s="4"/>
      <c r="W1277" s="4"/>
      <c r="X1277" s="3"/>
      <c r="Y1277" s="4"/>
      <c r="Z1277" s="2"/>
      <c r="AA1277" s="3"/>
      <c r="AB1277" s="5"/>
      <c r="AC1277" s="5"/>
      <c r="AD1277" s="5"/>
      <c r="AE1277" s="5"/>
      <c r="AF1277" s="5"/>
      <c r="AG1277" s="5"/>
      <c r="AH1277" s="6"/>
      <c r="AI1277" s="6"/>
      <c r="AJ1277" s="7"/>
      <c r="AK1277" s="7"/>
      <c r="AL1277" s="7"/>
      <c r="AM1277" s="7"/>
      <c r="AN1277" s="7"/>
      <c r="AO1277" s="12"/>
      <c r="AP1277" s="12"/>
      <c r="AQ1277" s="12"/>
      <c r="AR1277" s="12"/>
      <c r="AS1277" s="12"/>
      <c r="AT1277" s="12"/>
      <c r="AU1277" s="12"/>
      <c r="AV1277" s="12"/>
      <c r="AW1277" s="12"/>
      <c r="AX1277" s="12"/>
      <c r="AY1277" s="12"/>
      <c r="AZ1277" s="8"/>
    </row>
    <row r="1278" spans="1:52" s="21" customFormat="1" ht="16.5" x14ac:dyDescent="0.25">
      <c r="A1278" s="159"/>
      <c r="B1278" s="159"/>
      <c r="C1278" s="159"/>
      <c r="D1278" s="159"/>
      <c r="E1278" s="159"/>
      <c r="F1278" s="159"/>
      <c r="G1278" s="218"/>
      <c r="H1278" s="159"/>
      <c r="I1278" s="159"/>
      <c r="J1278" s="159"/>
      <c r="K1278" s="218"/>
      <c r="L1278" s="159"/>
      <c r="M1278" s="159"/>
      <c r="N1278" s="159"/>
      <c r="O1278" s="2"/>
      <c r="P1278" s="3"/>
      <c r="Q1278" s="3"/>
      <c r="R1278" s="3"/>
      <c r="S1278" s="3"/>
      <c r="T1278" s="4"/>
      <c r="U1278" s="4"/>
      <c r="V1278" s="4"/>
      <c r="W1278" s="4"/>
      <c r="X1278" s="3"/>
      <c r="Y1278" s="4"/>
      <c r="Z1278" s="2"/>
      <c r="AA1278" s="3"/>
      <c r="AB1278" s="5"/>
      <c r="AC1278" s="5"/>
      <c r="AD1278" s="5"/>
      <c r="AE1278" s="5"/>
      <c r="AF1278" s="5"/>
      <c r="AG1278" s="5"/>
      <c r="AH1278" s="6"/>
      <c r="AI1278" s="6"/>
      <c r="AJ1278" s="7"/>
      <c r="AK1278" s="7"/>
      <c r="AL1278" s="7"/>
      <c r="AM1278" s="7"/>
      <c r="AN1278" s="7"/>
      <c r="AO1278" s="12"/>
      <c r="AP1278" s="12"/>
      <c r="AQ1278" s="12"/>
      <c r="AR1278" s="12"/>
      <c r="AS1278" s="12"/>
      <c r="AT1278" s="12"/>
      <c r="AU1278" s="12"/>
      <c r="AV1278" s="12"/>
      <c r="AW1278" s="12"/>
      <c r="AX1278" s="12"/>
      <c r="AY1278" s="12"/>
      <c r="AZ1278" s="8"/>
    </row>
    <row r="1279" spans="1:52" s="21" customFormat="1" ht="16.5" x14ac:dyDescent="0.25">
      <c r="A1279" s="159"/>
      <c r="B1279" s="159"/>
      <c r="C1279" s="159"/>
      <c r="D1279" s="159"/>
      <c r="E1279" s="159"/>
      <c r="F1279" s="159"/>
      <c r="G1279" s="218"/>
      <c r="H1279" s="159"/>
      <c r="I1279" s="159"/>
      <c r="J1279" s="159"/>
      <c r="K1279" s="218"/>
      <c r="L1279" s="159"/>
      <c r="M1279" s="159"/>
      <c r="N1279" s="159"/>
      <c r="O1279" s="2"/>
      <c r="P1279" s="3"/>
      <c r="Q1279" s="3"/>
      <c r="R1279" s="3"/>
      <c r="S1279" s="3"/>
      <c r="T1279" s="4"/>
      <c r="U1279" s="4"/>
      <c r="V1279" s="4"/>
      <c r="W1279" s="4"/>
      <c r="X1279" s="3"/>
      <c r="Y1279" s="4"/>
      <c r="Z1279" s="2"/>
      <c r="AA1279" s="3"/>
      <c r="AB1279" s="5"/>
      <c r="AC1279" s="5"/>
      <c r="AD1279" s="5"/>
      <c r="AE1279" s="5"/>
      <c r="AF1279" s="5"/>
      <c r="AG1279" s="5"/>
      <c r="AH1279" s="6"/>
      <c r="AI1279" s="6"/>
      <c r="AJ1279" s="7"/>
      <c r="AK1279" s="7"/>
      <c r="AL1279" s="7"/>
      <c r="AM1279" s="7"/>
      <c r="AN1279" s="7"/>
      <c r="AO1279" s="12"/>
      <c r="AP1279" s="12"/>
      <c r="AQ1279" s="12"/>
      <c r="AR1279" s="12"/>
      <c r="AS1279" s="12"/>
      <c r="AT1279" s="12"/>
      <c r="AU1279" s="12"/>
      <c r="AV1279" s="12"/>
      <c r="AW1279" s="12"/>
      <c r="AX1279" s="12"/>
      <c r="AY1279" s="12"/>
      <c r="AZ1279" s="8"/>
    </row>
    <row r="1280" spans="1:52" s="21" customFormat="1" ht="16.5" x14ac:dyDescent="0.25">
      <c r="A1280" s="159"/>
      <c r="B1280" s="159"/>
      <c r="C1280" s="159"/>
      <c r="D1280" s="159"/>
      <c r="E1280" s="159"/>
      <c r="F1280" s="159"/>
      <c r="G1280" s="218"/>
      <c r="H1280" s="159"/>
      <c r="I1280" s="159"/>
      <c r="J1280" s="159"/>
      <c r="K1280" s="218"/>
      <c r="L1280" s="159"/>
      <c r="M1280" s="159"/>
      <c r="N1280" s="159"/>
      <c r="O1280" s="2"/>
      <c r="P1280" s="3"/>
      <c r="Q1280" s="3"/>
      <c r="R1280" s="3"/>
      <c r="S1280" s="3"/>
      <c r="T1280" s="4"/>
      <c r="U1280" s="4"/>
      <c r="V1280" s="4"/>
      <c r="W1280" s="4"/>
      <c r="X1280" s="3"/>
      <c r="Y1280" s="4"/>
      <c r="Z1280" s="2"/>
      <c r="AA1280" s="3"/>
      <c r="AB1280" s="5"/>
      <c r="AC1280" s="5"/>
      <c r="AD1280" s="5"/>
      <c r="AE1280" s="5"/>
      <c r="AF1280" s="5"/>
      <c r="AG1280" s="5"/>
      <c r="AH1280" s="6"/>
      <c r="AI1280" s="6"/>
      <c r="AJ1280" s="7"/>
      <c r="AK1280" s="7"/>
      <c r="AL1280" s="7"/>
      <c r="AM1280" s="7"/>
      <c r="AN1280" s="7"/>
      <c r="AO1280" s="12"/>
      <c r="AP1280" s="12"/>
      <c r="AQ1280" s="12"/>
      <c r="AR1280" s="12"/>
      <c r="AS1280" s="12"/>
      <c r="AT1280" s="12"/>
      <c r="AU1280" s="12"/>
      <c r="AV1280" s="12"/>
      <c r="AW1280" s="12"/>
      <c r="AX1280" s="12"/>
      <c r="AY1280" s="12"/>
      <c r="AZ1280" s="8"/>
    </row>
    <row r="1281" spans="1:52" s="21" customFormat="1" ht="16.5" x14ac:dyDescent="0.25">
      <c r="A1281" s="159"/>
      <c r="B1281" s="159"/>
      <c r="C1281" s="159"/>
      <c r="D1281" s="159"/>
      <c r="E1281" s="159"/>
      <c r="F1281" s="159"/>
      <c r="G1281" s="218"/>
      <c r="H1281" s="159"/>
      <c r="I1281" s="159"/>
      <c r="J1281" s="159"/>
      <c r="K1281" s="218"/>
      <c r="L1281" s="159"/>
      <c r="M1281" s="159"/>
      <c r="N1281" s="159"/>
      <c r="O1281" s="2"/>
      <c r="P1281" s="3"/>
      <c r="Q1281" s="3"/>
      <c r="R1281" s="3"/>
      <c r="S1281" s="3"/>
      <c r="T1281" s="4"/>
      <c r="U1281" s="4"/>
      <c r="V1281" s="4"/>
      <c r="W1281" s="4"/>
      <c r="X1281" s="3"/>
      <c r="Y1281" s="4"/>
      <c r="Z1281" s="2"/>
      <c r="AA1281" s="3"/>
      <c r="AB1281" s="5"/>
      <c r="AC1281" s="5"/>
      <c r="AD1281" s="5"/>
      <c r="AE1281" s="5"/>
      <c r="AF1281" s="5"/>
      <c r="AG1281" s="5"/>
      <c r="AH1281" s="6"/>
      <c r="AI1281" s="6"/>
      <c r="AJ1281" s="7"/>
      <c r="AK1281" s="7"/>
      <c r="AL1281" s="7"/>
      <c r="AM1281" s="7"/>
      <c r="AN1281" s="7"/>
      <c r="AO1281" s="12"/>
      <c r="AP1281" s="12"/>
      <c r="AQ1281" s="12"/>
      <c r="AR1281" s="12"/>
      <c r="AS1281" s="12"/>
      <c r="AT1281" s="12"/>
      <c r="AU1281" s="12"/>
      <c r="AV1281" s="12"/>
      <c r="AW1281" s="12"/>
      <c r="AX1281" s="12"/>
      <c r="AY1281" s="12"/>
      <c r="AZ1281" s="8"/>
    </row>
    <row r="1282" spans="1:52" s="21" customFormat="1" ht="16.5" x14ac:dyDescent="0.25">
      <c r="A1282" s="159"/>
      <c r="B1282" s="159"/>
      <c r="C1282" s="159"/>
      <c r="D1282" s="159"/>
      <c r="E1282" s="159"/>
      <c r="F1282" s="159"/>
      <c r="G1282" s="218"/>
      <c r="H1282" s="159"/>
      <c r="I1282" s="159"/>
      <c r="J1282" s="159"/>
      <c r="K1282" s="218"/>
      <c r="L1282" s="159"/>
      <c r="M1282" s="159"/>
      <c r="N1282" s="159"/>
      <c r="O1282" s="2"/>
      <c r="P1282" s="3"/>
      <c r="Q1282" s="3"/>
      <c r="R1282" s="3"/>
      <c r="S1282" s="3"/>
      <c r="T1282" s="4"/>
      <c r="U1282" s="4"/>
      <c r="V1282" s="4"/>
      <c r="W1282" s="4"/>
      <c r="X1282" s="3"/>
      <c r="Y1282" s="4"/>
      <c r="Z1282" s="2"/>
      <c r="AA1282" s="3"/>
      <c r="AB1282" s="5"/>
      <c r="AC1282" s="5"/>
      <c r="AD1282" s="5"/>
      <c r="AE1282" s="5"/>
      <c r="AF1282" s="5"/>
      <c r="AG1282" s="5"/>
      <c r="AH1282" s="6"/>
      <c r="AI1282" s="6"/>
      <c r="AJ1282" s="7"/>
      <c r="AK1282" s="7"/>
      <c r="AL1282" s="7"/>
      <c r="AM1282" s="7"/>
      <c r="AN1282" s="7"/>
      <c r="AO1282" s="12"/>
      <c r="AP1282" s="12"/>
      <c r="AQ1282" s="12"/>
      <c r="AR1282" s="12"/>
      <c r="AS1282" s="12"/>
      <c r="AT1282" s="12"/>
      <c r="AU1282" s="12"/>
      <c r="AV1282" s="12"/>
      <c r="AW1282" s="12"/>
      <c r="AX1282" s="12"/>
      <c r="AY1282" s="12"/>
      <c r="AZ1282" s="8"/>
    </row>
    <row r="1283" spans="1:52" s="21" customFormat="1" ht="16.5" x14ac:dyDescent="0.25">
      <c r="A1283" s="159"/>
      <c r="B1283" s="159"/>
      <c r="C1283" s="159"/>
      <c r="D1283" s="159"/>
      <c r="E1283" s="159"/>
      <c r="F1283" s="159"/>
      <c r="G1283" s="218"/>
      <c r="H1283" s="159"/>
      <c r="I1283" s="159"/>
      <c r="J1283" s="159"/>
      <c r="K1283" s="218"/>
      <c r="L1283" s="159"/>
      <c r="M1283" s="159"/>
      <c r="N1283" s="159"/>
      <c r="O1283" s="2"/>
      <c r="P1283" s="3"/>
      <c r="Q1283" s="3"/>
      <c r="R1283" s="3"/>
      <c r="S1283" s="3"/>
      <c r="T1283" s="4"/>
      <c r="U1283" s="4"/>
      <c r="V1283" s="4"/>
      <c r="W1283" s="4"/>
      <c r="X1283" s="3"/>
      <c r="Y1283" s="4"/>
      <c r="Z1283" s="2"/>
      <c r="AA1283" s="3"/>
      <c r="AB1283" s="5"/>
      <c r="AC1283" s="5"/>
      <c r="AD1283" s="5"/>
      <c r="AE1283" s="5"/>
      <c r="AF1283" s="5"/>
      <c r="AG1283" s="5"/>
      <c r="AH1283" s="6"/>
      <c r="AI1283" s="6"/>
      <c r="AJ1283" s="7"/>
      <c r="AK1283" s="7"/>
      <c r="AL1283" s="7"/>
      <c r="AM1283" s="7"/>
      <c r="AN1283" s="7"/>
      <c r="AO1283" s="12"/>
      <c r="AP1283" s="12"/>
      <c r="AQ1283" s="12"/>
      <c r="AR1283" s="12"/>
      <c r="AS1283" s="12"/>
      <c r="AT1283" s="12"/>
      <c r="AU1283" s="12"/>
      <c r="AV1283" s="12"/>
      <c r="AW1283" s="12"/>
      <c r="AX1283" s="12"/>
      <c r="AY1283" s="12"/>
      <c r="AZ1283" s="8"/>
    </row>
    <row r="1284" spans="1:52" s="21" customFormat="1" ht="16.5" x14ac:dyDescent="0.25">
      <c r="A1284" s="159"/>
      <c r="B1284" s="159"/>
      <c r="C1284" s="159"/>
      <c r="D1284" s="159"/>
      <c r="E1284" s="159"/>
      <c r="F1284" s="159"/>
      <c r="G1284" s="218"/>
      <c r="H1284" s="159"/>
      <c r="I1284" s="159"/>
      <c r="J1284" s="159"/>
      <c r="K1284" s="218"/>
      <c r="L1284" s="159"/>
      <c r="M1284" s="159"/>
      <c r="N1284" s="159"/>
      <c r="O1284" s="2"/>
      <c r="P1284" s="3"/>
      <c r="Q1284" s="3"/>
      <c r="R1284" s="3"/>
      <c r="S1284" s="3"/>
      <c r="T1284" s="4"/>
      <c r="U1284" s="4"/>
      <c r="V1284" s="4"/>
      <c r="W1284" s="4"/>
      <c r="X1284" s="3"/>
      <c r="Y1284" s="4"/>
      <c r="Z1284" s="2"/>
      <c r="AA1284" s="3"/>
      <c r="AB1284" s="5"/>
      <c r="AC1284" s="5"/>
      <c r="AD1284" s="5"/>
      <c r="AE1284" s="5"/>
      <c r="AF1284" s="5"/>
      <c r="AG1284" s="5"/>
      <c r="AH1284" s="6"/>
      <c r="AI1284" s="6"/>
      <c r="AJ1284" s="7"/>
      <c r="AK1284" s="7"/>
      <c r="AL1284" s="7"/>
      <c r="AM1284" s="7"/>
      <c r="AN1284" s="7"/>
      <c r="AO1284" s="12"/>
      <c r="AP1284" s="12"/>
      <c r="AQ1284" s="12"/>
      <c r="AR1284" s="12"/>
      <c r="AS1284" s="12"/>
      <c r="AT1284" s="12"/>
      <c r="AU1284" s="12"/>
      <c r="AV1284" s="12"/>
      <c r="AW1284" s="12"/>
      <c r="AX1284" s="12"/>
      <c r="AY1284" s="12"/>
      <c r="AZ1284" s="8"/>
    </row>
    <row r="1285" spans="1:52" s="21" customFormat="1" ht="16.5" x14ac:dyDescent="0.25">
      <c r="A1285" s="159"/>
      <c r="B1285" s="159"/>
      <c r="C1285" s="159"/>
      <c r="D1285" s="159"/>
      <c r="E1285" s="159"/>
      <c r="F1285" s="159"/>
      <c r="G1285" s="218"/>
      <c r="H1285" s="159"/>
      <c r="I1285" s="159"/>
      <c r="J1285" s="159"/>
      <c r="K1285" s="218"/>
      <c r="L1285" s="159"/>
      <c r="M1285" s="159"/>
      <c r="N1285" s="159"/>
      <c r="O1285" s="2"/>
      <c r="P1285" s="3"/>
      <c r="Q1285" s="3"/>
      <c r="R1285" s="3"/>
      <c r="S1285" s="3"/>
      <c r="T1285" s="4"/>
      <c r="U1285" s="4"/>
      <c r="V1285" s="4"/>
      <c r="W1285" s="4"/>
      <c r="X1285" s="3"/>
      <c r="Y1285" s="4"/>
      <c r="Z1285" s="2"/>
      <c r="AA1285" s="3"/>
      <c r="AB1285" s="5"/>
      <c r="AC1285" s="5"/>
      <c r="AD1285" s="5"/>
      <c r="AE1285" s="5"/>
      <c r="AF1285" s="5"/>
      <c r="AG1285" s="5"/>
      <c r="AH1285" s="6"/>
      <c r="AI1285" s="6"/>
      <c r="AJ1285" s="7"/>
      <c r="AK1285" s="7"/>
      <c r="AL1285" s="7"/>
      <c r="AM1285" s="7"/>
      <c r="AN1285" s="7"/>
      <c r="AO1285" s="12"/>
      <c r="AP1285" s="12"/>
      <c r="AQ1285" s="12"/>
      <c r="AR1285" s="12"/>
      <c r="AS1285" s="12"/>
      <c r="AT1285" s="12"/>
      <c r="AU1285" s="12"/>
      <c r="AV1285" s="12"/>
      <c r="AW1285" s="12"/>
      <c r="AX1285" s="12"/>
      <c r="AY1285" s="12"/>
      <c r="AZ1285" s="8"/>
    </row>
    <row r="1286" spans="1:52" s="21" customFormat="1" ht="16.5" x14ac:dyDescent="0.25">
      <c r="A1286" s="159"/>
      <c r="B1286" s="159"/>
      <c r="C1286" s="159"/>
      <c r="D1286" s="159"/>
      <c r="E1286" s="159"/>
      <c r="F1286" s="159"/>
      <c r="G1286" s="218"/>
      <c r="H1286" s="159"/>
      <c r="I1286" s="159"/>
      <c r="J1286" s="159"/>
      <c r="K1286" s="218"/>
      <c r="L1286" s="159"/>
      <c r="M1286" s="159"/>
      <c r="N1286" s="159"/>
      <c r="O1286" s="2"/>
      <c r="P1286" s="3"/>
      <c r="Q1286" s="3"/>
      <c r="R1286" s="3"/>
      <c r="S1286" s="3"/>
      <c r="T1286" s="4"/>
      <c r="U1286" s="4"/>
      <c r="V1286" s="4"/>
      <c r="W1286" s="4"/>
      <c r="X1286" s="3"/>
      <c r="Y1286" s="4"/>
      <c r="Z1286" s="2"/>
      <c r="AA1286" s="3"/>
      <c r="AB1286" s="5"/>
      <c r="AC1286" s="5"/>
      <c r="AD1286" s="5"/>
      <c r="AE1286" s="5"/>
      <c r="AF1286" s="5"/>
      <c r="AG1286" s="5"/>
      <c r="AH1286" s="6"/>
      <c r="AI1286" s="6"/>
      <c r="AJ1286" s="7"/>
      <c r="AK1286" s="7"/>
      <c r="AL1286" s="7"/>
      <c r="AM1286" s="7"/>
      <c r="AN1286" s="7"/>
      <c r="AO1286" s="12"/>
      <c r="AP1286" s="12"/>
      <c r="AQ1286" s="12"/>
      <c r="AR1286" s="12"/>
      <c r="AS1286" s="12"/>
      <c r="AT1286" s="12"/>
      <c r="AU1286" s="12"/>
      <c r="AV1286" s="12"/>
      <c r="AW1286" s="12"/>
      <c r="AX1286" s="12"/>
      <c r="AY1286" s="12"/>
      <c r="AZ1286" s="8"/>
    </row>
    <row r="1287" spans="1:52" s="21" customFormat="1" ht="16.5" x14ac:dyDescent="0.25">
      <c r="A1287" s="159"/>
      <c r="B1287" s="159"/>
      <c r="C1287" s="159"/>
      <c r="D1287" s="159"/>
      <c r="E1287" s="159"/>
      <c r="F1287" s="159"/>
      <c r="G1287" s="218"/>
      <c r="H1287" s="159"/>
      <c r="I1287" s="159"/>
      <c r="J1287" s="159"/>
      <c r="K1287" s="218"/>
      <c r="L1287" s="159"/>
      <c r="M1287" s="159"/>
      <c r="N1287" s="159"/>
      <c r="O1287" s="2"/>
      <c r="P1287" s="3"/>
      <c r="Q1287" s="3"/>
      <c r="R1287" s="3"/>
      <c r="S1287" s="3"/>
      <c r="T1287" s="4"/>
      <c r="U1287" s="4"/>
      <c r="V1287" s="4"/>
      <c r="W1287" s="4"/>
      <c r="X1287" s="3"/>
      <c r="Y1287" s="4"/>
      <c r="Z1287" s="2"/>
      <c r="AA1287" s="3"/>
      <c r="AB1287" s="5"/>
      <c r="AC1287" s="5"/>
      <c r="AD1287" s="5"/>
      <c r="AE1287" s="5"/>
      <c r="AF1287" s="5"/>
      <c r="AG1287" s="5"/>
      <c r="AH1287" s="6"/>
      <c r="AI1287" s="6"/>
      <c r="AJ1287" s="7"/>
      <c r="AK1287" s="7"/>
      <c r="AL1287" s="7"/>
      <c r="AM1287" s="7"/>
      <c r="AN1287" s="7"/>
      <c r="AO1287" s="12"/>
      <c r="AP1287" s="12"/>
      <c r="AQ1287" s="12"/>
      <c r="AR1287" s="12"/>
      <c r="AS1287" s="12"/>
      <c r="AT1287" s="12"/>
      <c r="AU1287" s="12"/>
      <c r="AV1287" s="12"/>
      <c r="AW1287" s="12"/>
      <c r="AX1287" s="12"/>
      <c r="AY1287" s="12"/>
      <c r="AZ1287" s="8"/>
    </row>
    <row r="1288" spans="1:52" s="21" customFormat="1" ht="16.5" x14ac:dyDescent="0.25">
      <c r="A1288" s="159"/>
      <c r="B1288" s="159"/>
      <c r="C1288" s="159"/>
      <c r="D1288" s="159"/>
      <c r="E1288" s="159"/>
      <c r="F1288" s="159"/>
      <c r="G1288" s="218"/>
      <c r="H1288" s="159"/>
      <c r="I1288" s="159"/>
      <c r="J1288" s="159"/>
      <c r="K1288" s="218"/>
      <c r="L1288" s="159"/>
      <c r="M1288" s="159"/>
      <c r="N1288" s="159"/>
      <c r="O1288" s="2"/>
      <c r="P1288" s="3"/>
      <c r="Q1288" s="3"/>
      <c r="R1288" s="3"/>
      <c r="S1288" s="3"/>
      <c r="T1288" s="4"/>
      <c r="U1288" s="4"/>
      <c r="V1288" s="4"/>
      <c r="W1288" s="4"/>
      <c r="X1288" s="3"/>
      <c r="Y1288" s="4"/>
      <c r="Z1288" s="2"/>
      <c r="AA1288" s="3"/>
      <c r="AB1288" s="5"/>
      <c r="AC1288" s="5"/>
      <c r="AD1288" s="5"/>
      <c r="AE1288" s="5"/>
      <c r="AF1288" s="5"/>
      <c r="AG1288" s="5"/>
      <c r="AH1288" s="6"/>
      <c r="AI1288" s="6"/>
      <c r="AJ1288" s="7"/>
      <c r="AK1288" s="7"/>
      <c r="AL1288" s="7"/>
      <c r="AM1288" s="7"/>
      <c r="AN1288" s="7"/>
      <c r="AO1288" s="12"/>
      <c r="AP1288" s="12"/>
      <c r="AQ1288" s="12"/>
      <c r="AR1288" s="12"/>
      <c r="AS1288" s="12"/>
      <c r="AT1288" s="12"/>
      <c r="AU1288" s="12"/>
      <c r="AV1288" s="12"/>
      <c r="AW1288" s="12"/>
      <c r="AX1288" s="12"/>
      <c r="AY1288" s="12"/>
      <c r="AZ1288" s="8"/>
    </row>
    <row r="1289" spans="1:52" s="21" customFormat="1" ht="16.5" x14ac:dyDescent="0.25">
      <c r="A1289" s="159"/>
      <c r="B1289" s="159"/>
      <c r="C1289" s="159"/>
      <c r="D1289" s="159"/>
      <c r="E1289" s="159"/>
      <c r="F1289" s="159"/>
      <c r="G1289" s="218"/>
      <c r="H1289" s="159"/>
      <c r="I1289" s="159"/>
      <c r="J1289" s="159"/>
      <c r="K1289" s="218"/>
      <c r="L1289" s="159"/>
      <c r="M1289" s="159"/>
      <c r="N1289" s="159"/>
      <c r="O1289" s="2"/>
      <c r="P1289" s="3"/>
      <c r="Q1289" s="3"/>
      <c r="R1289" s="3"/>
      <c r="S1289" s="3"/>
      <c r="T1289" s="4"/>
      <c r="U1289" s="4"/>
      <c r="V1289" s="4"/>
      <c r="W1289" s="4"/>
      <c r="X1289" s="3"/>
      <c r="Y1289" s="4"/>
      <c r="Z1289" s="2"/>
      <c r="AA1289" s="3"/>
      <c r="AB1289" s="5"/>
      <c r="AC1289" s="5"/>
      <c r="AD1289" s="5"/>
      <c r="AE1289" s="5"/>
      <c r="AF1289" s="5"/>
      <c r="AG1289" s="5"/>
      <c r="AH1289" s="6"/>
      <c r="AI1289" s="6"/>
      <c r="AJ1289" s="7"/>
      <c r="AK1289" s="7"/>
      <c r="AL1289" s="7"/>
      <c r="AM1289" s="7"/>
      <c r="AN1289" s="7"/>
      <c r="AO1289" s="12"/>
      <c r="AP1289" s="12"/>
      <c r="AQ1289" s="12"/>
      <c r="AR1289" s="12"/>
      <c r="AS1289" s="12"/>
      <c r="AT1289" s="12"/>
      <c r="AU1289" s="12"/>
      <c r="AV1289" s="12"/>
      <c r="AW1289" s="12"/>
      <c r="AX1289" s="12"/>
      <c r="AY1289" s="12"/>
      <c r="AZ1289" s="8"/>
    </row>
    <row r="1290" spans="1:52" s="21" customFormat="1" ht="16.5" x14ac:dyDescent="0.25">
      <c r="A1290" s="159"/>
      <c r="B1290" s="159"/>
      <c r="C1290" s="159"/>
      <c r="D1290" s="159"/>
      <c r="E1290" s="159"/>
      <c r="F1290" s="159"/>
      <c r="G1290" s="218"/>
      <c r="H1290" s="159"/>
      <c r="I1290" s="159"/>
      <c r="J1290" s="159"/>
      <c r="K1290" s="218"/>
      <c r="L1290" s="159"/>
      <c r="M1290" s="159"/>
      <c r="N1290" s="159"/>
      <c r="O1290" s="2"/>
      <c r="P1290" s="3"/>
      <c r="Q1290" s="3"/>
      <c r="R1290" s="3"/>
      <c r="S1290" s="3"/>
      <c r="T1290" s="4"/>
      <c r="U1290" s="4"/>
      <c r="V1290" s="4"/>
      <c r="W1290" s="4"/>
      <c r="X1290" s="3"/>
      <c r="Y1290" s="4"/>
      <c r="Z1290" s="2"/>
      <c r="AA1290" s="3"/>
      <c r="AB1290" s="5"/>
      <c r="AC1290" s="5"/>
      <c r="AD1290" s="5"/>
      <c r="AE1290" s="5"/>
      <c r="AF1290" s="5"/>
      <c r="AG1290" s="5"/>
      <c r="AH1290" s="6"/>
      <c r="AI1290" s="6"/>
      <c r="AJ1290" s="7"/>
      <c r="AK1290" s="7"/>
      <c r="AL1290" s="7"/>
      <c r="AM1290" s="7"/>
      <c r="AN1290" s="7"/>
      <c r="AO1290" s="12"/>
      <c r="AP1290" s="12"/>
      <c r="AQ1290" s="12"/>
      <c r="AR1290" s="12"/>
      <c r="AS1290" s="12"/>
      <c r="AT1290" s="12"/>
      <c r="AU1290" s="12"/>
      <c r="AV1290" s="12"/>
      <c r="AW1290" s="12"/>
      <c r="AX1290" s="12"/>
      <c r="AY1290" s="12"/>
      <c r="AZ1290" s="8"/>
    </row>
    <row r="1291" spans="1:52" s="21" customFormat="1" ht="16.5" x14ac:dyDescent="0.25">
      <c r="A1291" s="159"/>
      <c r="B1291" s="159"/>
      <c r="C1291" s="159"/>
      <c r="D1291" s="159"/>
      <c r="E1291" s="159"/>
      <c r="F1291" s="159"/>
      <c r="G1291" s="218"/>
      <c r="H1291" s="159"/>
      <c r="I1291" s="159"/>
      <c r="J1291" s="159"/>
      <c r="K1291" s="218"/>
      <c r="L1291" s="159"/>
      <c r="M1291" s="159"/>
      <c r="N1291" s="159"/>
      <c r="O1291" s="2"/>
      <c r="P1291" s="3"/>
      <c r="Q1291" s="3"/>
      <c r="R1291" s="3"/>
      <c r="S1291" s="3"/>
      <c r="T1291" s="4"/>
      <c r="U1291" s="4"/>
      <c r="V1291" s="4"/>
      <c r="W1291" s="4"/>
      <c r="X1291" s="3"/>
      <c r="Y1291" s="4"/>
      <c r="Z1291" s="2"/>
      <c r="AA1291" s="3"/>
      <c r="AB1291" s="5"/>
      <c r="AC1291" s="5"/>
      <c r="AD1291" s="5"/>
      <c r="AE1291" s="5"/>
      <c r="AF1291" s="5"/>
      <c r="AG1291" s="5"/>
      <c r="AH1291" s="6"/>
      <c r="AI1291" s="6"/>
      <c r="AJ1291" s="7"/>
      <c r="AK1291" s="7"/>
      <c r="AL1291" s="7"/>
      <c r="AM1291" s="7"/>
      <c r="AN1291" s="7"/>
      <c r="AO1291" s="12"/>
      <c r="AP1291" s="12"/>
      <c r="AQ1291" s="12"/>
      <c r="AR1291" s="12"/>
      <c r="AS1291" s="12"/>
      <c r="AT1291" s="12"/>
      <c r="AU1291" s="12"/>
      <c r="AV1291" s="12"/>
      <c r="AW1291" s="12"/>
      <c r="AX1291" s="12"/>
      <c r="AY1291" s="12"/>
      <c r="AZ1291" s="8"/>
    </row>
    <row r="1292" spans="1:52" s="21" customFormat="1" ht="16.5" x14ac:dyDescent="0.25">
      <c r="A1292" s="159"/>
      <c r="B1292" s="159"/>
      <c r="C1292" s="159"/>
      <c r="D1292" s="159"/>
      <c r="E1292" s="159"/>
      <c r="F1292" s="159"/>
      <c r="G1292" s="218"/>
      <c r="H1292" s="159"/>
      <c r="I1292" s="159"/>
      <c r="J1292" s="159"/>
      <c r="K1292" s="218"/>
      <c r="L1292" s="159"/>
      <c r="M1292" s="159"/>
      <c r="N1292" s="159"/>
      <c r="O1292" s="2"/>
      <c r="P1292" s="3"/>
      <c r="Q1292" s="3"/>
      <c r="R1292" s="3"/>
      <c r="S1292" s="3"/>
      <c r="T1292" s="4"/>
      <c r="U1292" s="4"/>
      <c r="V1292" s="4"/>
      <c r="W1292" s="4"/>
      <c r="X1292" s="3"/>
      <c r="Y1292" s="4"/>
      <c r="Z1292" s="2"/>
      <c r="AA1292" s="3"/>
      <c r="AB1292" s="5"/>
      <c r="AC1292" s="5"/>
      <c r="AD1292" s="5"/>
      <c r="AE1292" s="5"/>
      <c r="AF1292" s="5"/>
      <c r="AG1292" s="5"/>
      <c r="AH1292" s="6"/>
      <c r="AI1292" s="6"/>
      <c r="AJ1292" s="7"/>
      <c r="AK1292" s="7"/>
      <c r="AL1292" s="7"/>
      <c r="AM1292" s="7"/>
      <c r="AN1292" s="7"/>
      <c r="AO1292" s="12"/>
      <c r="AP1292" s="12"/>
      <c r="AQ1292" s="12"/>
      <c r="AR1292" s="12"/>
      <c r="AS1292" s="12"/>
      <c r="AT1292" s="12"/>
      <c r="AU1292" s="12"/>
      <c r="AV1292" s="12"/>
      <c r="AW1292" s="12"/>
      <c r="AX1292" s="12"/>
      <c r="AY1292" s="12"/>
      <c r="AZ1292" s="8"/>
    </row>
    <row r="1293" spans="1:52" s="21" customFormat="1" ht="16.5" x14ac:dyDescent="0.25">
      <c r="A1293" s="159"/>
      <c r="B1293" s="159"/>
      <c r="C1293" s="159"/>
      <c r="D1293" s="159"/>
      <c r="E1293" s="159"/>
      <c r="F1293" s="159"/>
      <c r="G1293" s="218"/>
      <c r="H1293" s="159"/>
      <c r="I1293" s="159"/>
      <c r="J1293" s="159"/>
      <c r="K1293" s="218"/>
      <c r="L1293" s="159"/>
      <c r="M1293" s="159"/>
      <c r="N1293" s="159"/>
      <c r="O1293" s="2"/>
      <c r="P1293" s="3"/>
      <c r="Q1293" s="3"/>
      <c r="R1293" s="3"/>
      <c r="S1293" s="3"/>
      <c r="T1293" s="4"/>
      <c r="U1293" s="4"/>
      <c r="V1293" s="4"/>
      <c r="W1293" s="4"/>
      <c r="X1293" s="3"/>
      <c r="Y1293" s="4"/>
      <c r="Z1293" s="2"/>
      <c r="AA1293" s="3"/>
      <c r="AB1293" s="5"/>
      <c r="AC1293" s="5"/>
      <c r="AD1293" s="5"/>
      <c r="AE1293" s="5"/>
      <c r="AF1293" s="5"/>
      <c r="AG1293" s="5"/>
      <c r="AH1293" s="6"/>
      <c r="AI1293" s="6"/>
      <c r="AJ1293" s="7"/>
      <c r="AK1293" s="7"/>
      <c r="AL1293" s="7"/>
      <c r="AM1293" s="7"/>
      <c r="AN1293" s="7"/>
      <c r="AO1293" s="12"/>
      <c r="AP1293" s="12"/>
      <c r="AQ1293" s="12"/>
      <c r="AR1293" s="12"/>
      <c r="AS1293" s="12"/>
      <c r="AT1293" s="12"/>
      <c r="AU1293" s="12"/>
      <c r="AV1293" s="12"/>
      <c r="AW1293" s="12"/>
      <c r="AX1293" s="12"/>
      <c r="AY1293" s="12"/>
      <c r="AZ1293" s="8"/>
    </row>
    <row r="1294" spans="1:52" s="21" customFormat="1" ht="16.5" x14ac:dyDescent="0.25">
      <c r="A1294" s="159"/>
      <c r="B1294" s="159"/>
      <c r="C1294" s="159"/>
      <c r="D1294" s="159"/>
      <c r="E1294" s="159"/>
      <c r="F1294" s="159"/>
      <c r="G1294" s="218"/>
      <c r="H1294" s="159"/>
      <c r="I1294" s="159"/>
      <c r="J1294" s="159"/>
      <c r="K1294" s="218"/>
      <c r="L1294" s="159"/>
      <c r="M1294" s="159"/>
      <c r="N1294" s="159"/>
      <c r="O1294" s="2"/>
      <c r="P1294" s="3"/>
      <c r="Q1294" s="3"/>
      <c r="R1294" s="3"/>
      <c r="S1294" s="3"/>
      <c r="T1294" s="4"/>
      <c r="U1294" s="4"/>
      <c r="V1294" s="4"/>
      <c r="W1294" s="4"/>
      <c r="X1294" s="3"/>
      <c r="Y1294" s="4"/>
      <c r="Z1294" s="2"/>
      <c r="AA1294" s="3"/>
      <c r="AB1294" s="5"/>
      <c r="AC1294" s="5"/>
      <c r="AD1294" s="5"/>
      <c r="AE1294" s="5"/>
      <c r="AF1294" s="5"/>
      <c r="AG1294" s="5"/>
      <c r="AH1294" s="6"/>
      <c r="AI1294" s="6"/>
      <c r="AJ1294" s="7"/>
      <c r="AK1294" s="7"/>
      <c r="AL1294" s="7"/>
      <c r="AM1294" s="7"/>
      <c r="AN1294" s="7"/>
      <c r="AO1294" s="12"/>
      <c r="AP1294" s="12"/>
      <c r="AQ1294" s="12"/>
      <c r="AR1294" s="12"/>
      <c r="AS1294" s="12"/>
      <c r="AT1294" s="12"/>
      <c r="AU1294" s="12"/>
      <c r="AV1294" s="12"/>
      <c r="AW1294" s="12"/>
      <c r="AX1294" s="12"/>
      <c r="AY1294" s="12"/>
      <c r="AZ1294" s="8"/>
    </row>
    <row r="1295" spans="1:52" s="21" customFormat="1" ht="16.5" x14ac:dyDescent="0.25">
      <c r="A1295" s="159"/>
      <c r="B1295" s="159"/>
      <c r="C1295" s="159"/>
      <c r="D1295" s="159"/>
      <c r="E1295" s="159"/>
      <c r="F1295" s="159"/>
      <c r="G1295" s="218"/>
      <c r="H1295" s="159"/>
      <c r="I1295" s="159"/>
      <c r="J1295" s="159"/>
      <c r="K1295" s="218"/>
      <c r="L1295" s="159"/>
      <c r="M1295" s="159"/>
      <c r="N1295" s="159"/>
      <c r="O1295" s="2"/>
      <c r="P1295" s="3"/>
      <c r="Q1295" s="3"/>
      <c r="R1295" s="3"/>
      <c r="S1295" s="3"/>
      <c r="T1295" s="4"/>
      <c r="U1295" s="4"/>
      <c r="V1295" s="4"/>
      <c r="W1295" s="4"/>
      <c r="X1295" s="3"/>
      <c r="Y1295" s="4"/>
      <c r="Z1295" s="2"/>
      <c r="AA1295" s="3"/>
      <c r="AB1295" s="5"/>
      <c r="AC1295" s="5"/>
      <c r="AD1295" s="5"/>
      <c r="AE1295" s="5"/>
      <c r="AF1295" s="5"/>
      <c r="AG1295" s="5"/>
      <c r="AH1295" s="6"/>
      <c r="AI1295" s="6"/>
      <c r="AJ1295" s="7"/>
      <c r="AK1295" s="7"/>
      <c r="AL1295" s="7"/>
      <c r="AM1295" s="7"/>
      <c r="AN1295" s="7"/>
      <c r="AO1295" s="12"/>
      <c r="AP1295" s="12"/>
      <c r="AQ1295" s="12"/>
      <c r="AR1295" s="12"/>
      <c r="AS1295" s="12"/>
      <c r="AT1295" s="12"/>
      <c r="AU1295" s="12"/>
      <c r="AV1295" s="12"/>
      <c r="AW1295" s="12"/>
      <c r="AX1295" s="12"/>
      <c r="AY1295" s="12"/>
      <c r="AZ1295" s="8"/>
    </row>
    <row r="1296" spans="1:52" s="21" customFormat="1" ht="16.5" x14ac:dyDescent="0.25">
      <c r="A1296" s="159"/>
      <c r="B1296" s="159"/>
      <c r="C1296" s="159"/>
      <c r="D1296" s="159"/>
      <c r="E1296" s="159"/>
      <c r="F1296" s="159"/>
      <c r="G1296" s="218"/>
      <c r="H1296" s="159"/>
      <c r="I1296" s="159"/>
      <c r="J1296" s="159"/>
      <c r="K1296" s="218"/>
      <c r="L1296" s="159"/>
      <c r="M1296" s="159"/>
      <c r="N1296" s="159"/>
      <c r="O1296" s="2"/>
      <c r="P1296" s="3"/>
      <c r="Q1296" s="3"/>
      <c r="R1296" s="3"/>
      <c r="S1296" s="3"/>
      <c r="T1296" s="4"/>
      <c r="U1296" s="4"/>
      <c r="V1296" s="4"/>
      <c r="W1296" s="4"/>
      <c r="X1296" s="3"/>
      <c r="Y1296" s="4"/>
      <c r="Z1296" s="2"/>
      <c r="AA1296" s="3"/>
      <c r="AB1296" s="5"/>
      <c r="AC1296" s="5"/>
      <c r="AD1296" s="5"/>
      <c r="AE1296" s="5"/>
      <c r="AF1296" s="5"/>
      <c r="AG1296" s="5"/>
      <c r="AH1296" s="6"/>
      <c r="AI1296" s="6"/>
      <c r="AJ1296" s="7"/>
      <c r="AK1296" s="7"/>
      <c r="AL1296" s="7"/>
      <c r="AM1296" s="7"/>
      <c r="AN1296" s="7"/>
      <c r="AO1296" s="12"/>
      <c r="AP1296" s="12"/>
      <c r="AQ1296" s="12"/>
      <c r="AR1296" s="12"/>
      <c r="AS1296" s="12"/>
      <c r="AT1296" s="12"/>
      <c r="AU1296" s="12"/>
      <c r="AV1296" s="12"/>
      <c r="AW1296" s="12"/>
      <c r="AX1296" s="12"/>
      <c r="AY1296" s="12"/>
      <c r="AZ1296" s="8"/>
    </row>
    <row r="1297" spans="1:52" s="21" customFormat="1" ht="16.5" x14ac:dyDescent="0.25">
      <c r="A1297" s="159"/>
      <c r="B1297" s="159"/>
      <c r="C1297" s="159"/>
      <c r="D1297" s="159"/>
      <c r="E1297" s="159"/>
      <c r="F1297" s="159"/>
      <c r="G1297" s="218"/>
      <c r="H1297" s="159"/>
      <c r="I1297" s="159"/>
      <c r="J1297" s="159"/>
      <c r="K1297" s="218"/>
      <c r="L1297" s="159"/>
      <c r="M1297" s="159"/>
      <c r="N1297" s="159"/>
      <c r="O1297" s="2"/>
      <c r="P1297" s="3"/>
      <c r="Q1297" s="3"/>
      <c r="R1297" s="3"/>
      <c r="S1297" s="3"/>
      <c r="T1297" s="4"/>
      <c r="U1297" s="4"/>
      <c r="V1297" s="4"/>
      <c r="W1297" s="4"/>
      <c r="X1297" s="3"/>
      <c r="Y1297" s="4"/>
      <c r="Z1297" s="2"/>
      <c r="AA1297" s="3"/>
      <c r="AB1297" s="5"/>
      <c r="AC1297" s="5"/>
      <c r="AD1297" s="5"/>
      <c r="AE1297" s="5"/>
      <c r="AF1297" s="5"/>
      <c r="AG1297" s="5"/>
      <c r="AH1297" s="6"/>
      <c r="AI1297" s="6"/>
      <c r="AJ1297" s="7"/>
      <c r="AK1297" s="7"/>
      <c r="AL1297" s="7"/>
      <c r="AM1297" s="7"/>
      <c r="AN1297" s="7"/>
      <c r="AO1297" s="12"/>
      <c r="AP1297" s="12"/>
      <c r="AQ1297" s="12"/>
      <c r="AR1297" s="12"/>
      <c r="AS1297" s="12"/>
      <c r="AT1297" s="12"/>
      <c r="AU1297" s="12"/>
      <c r="AV1297" s="12"/>
      <c r="AW1297" s="12"/>
      <c r="AX1297" s="12"/>
      <c r="AY1297" s="12"/>
      <c r="AZ1297" s="8"/>
    </row>
    <row r="1298" spans="1:52" s="21" customFormat="1" ht="16.5" x14ac:dyDescent="0.25">
      <c r="A1298" s="159"/>
      <c r="B1298" s="159"/>
      <c r="C1298" s="159"/>
      <c r="D1298" s="159"/>
      <c r="E1298" s="159"/>
      <c r="F1298" s="159"/>
      <c r="G1298" s="218"/>
      <c r="H1298" s="159"/>
      <c r="I1298" s="159"/>
      <c r="J1298" s="159"/>
      <c r="K1298" s="218"/>
      <c r="L1298" s="159"/>
      <c r="M1298" s="159"/>
      <c r="N1298" s="159"/>
      <c r="O1298" s="2"/>
      <c r="P1298" s="3"/>
      <c r="Q1298" s="3"/>
      <c r="R1298" s="3"/>
      <c r="S1298" s="3"/>
      <c r="T1298" s="4"/>
      <c r="U1298" s="4"/>
      <c r="V1298" s="4"/>
      <c r="W1298" s="4"/>
      <c r="X1298" s="3"/>
      <c r="Y1298" s="4"/>
      <c r="Z1298" s="2"/>
      <c r="AA1298" s="3"/>
      <c r="AB1298" s="5"/>
      <c r="AC1298" s="5"/>
      <c r="AD1298" s="5"/>
      <c r="AE1298" s="5"/>
      <c r="AF1298" s="5"/>
      <c r="AG1298" s="5"/>
      <c r="AH1298" s="6"/>
      <c r="AI1298" s="6"/>
      <c r="AJ1298" s="7"/>
      <c r="AK1298" s="7"/>
      <c r="AL1298" s="7"/>
      <c r="AM1298" s="7"/>
      <c r="AN1298" s="7"/>
      <c r="AO1298" s="12"/>
      <c r="AP1298" s="12"/>
      <c r="AQ1298" s="12"/>
      <c r="AR1298" s="12"/>
      <c r="AS1298" s="12"/>
      <c r="AT1298" s="12"/>
      <c r="AU1298" s="12"/>
      <c r="AV1298" s="12"/>
      <c r="AW1298" s="12"/>
      <c r="AX1298" s="12"/>
      <c r="AY1298" s="12"/>
      <c r="AZ1298" s="8"/>
    </row>
    <row r="1299" spans="1:52" s="21" customFormat="1" ht="16.5" x14ac:dyDescent="0.25">
      <c r="A1299" s="159"/>
      <c r="B1299" s="159"/>
      <c r="C1299" s="159"/>
      <c r="D1299" s="159"/>
      <c r="E1299" s="159"/>
      <c r="F1299" s="159"/>
      <c r="G1299" s="218"/>
      <c r="H1299" s="159"/>
      <c r="I1299" s="159"/>
      <c r="J1299" s="159"/>
      <c r="K1299" s="218"/>
      <c r="L1299" s="159"/>
      <c r="M1299" s="159"/>
      <c r="N1299" s="159"/>
      <c r="O1299" s="2"/>
      <c r="P1299" s="3"/>
      <c r="Q1299" s="3"/>
      <c r="R1299" s="3"/>
      <c r="S1299" s="3"/>
      <c r="T1299" s="4"/>
      <c r="U1299" s="4"/>
      <c r="V1299" s="4"/>
      <c r="W1299" s="4"/>
      <c r="X1299" s="3"/>
      <c r="Y1299" s="4"/>
      <c r="Z1299" s="2"/>
      <c r="AA1299" s="3"/>
      <c r="AB1299" s="5"/>
      <c r="AC1299" s="5"/>
      <c r="AD1299" s="5"/>
      <c r="AE1299" s="5"/>
      <c r="AF1299" s="5"/>
      <c r="AG1299" s="5"/>
      <c r="AH1299" s="6"/>
      <c r="AI1299" s="6"/>
      <c r="AJ1299" s="7"/>
      <c r="AK1299" s="7"/>
      <c r="AL1299" s="7"/>
      <c r="AM1299" s="7"/>
      <c r="AN1299" s="7"/>
      <c r="AO1299" s="12"/>
      <c r="AP1299" s="12"/>
      <c r="AQ1299" s="12"/>
      <c r="AR1299" s="12"/>
      <c r="AS1299" s="12"/>
      <c r="AT1299" s="12"/>
      <c r="AU1299" s="12"/>
      <c r="AV1299" s="12"/>
      <c r="AW1299" s="12"/>
      <c r="AX1299" s="12"/>
      <c r="AY1299" s="12"/>
      <c r="AZ1299" s="8"/>
    </row>
    <row r="1300" spans="1:52" s="21" customFormat="1" ht="16.5" x14ac:dyDescent="0.25">
      <c r="A1300" s="159"/>
      <c r="B1300" s="159"/>
      <c r="C1300" s="159"/>
      <c r="D1300" s="159"/>
      <c r="E1300" s="159"/>
      <c r="F1300" s="159"/>
      <c r="G1300" s="218"/>
      <c r="H1300" s="159"/>
      <c r="I1300" s="159"/>
      <c r="J1300" s="159"/>
      <c r="K1300" s="218"/>
      <c r="L1300" s="159"/>
      <c r="M1300" s="159"/>
      <c r="N1300" s="159"/>
      <c r="O1300" s="2"/>
      <c r="P1300" s="3"/>
      <c r="Q1300" s="3"/>
      <c r="R1300" s="3"/>
      <c r="S1300" s="3"/>
      <c r="T1300" s="4"/>
      <c r="U1300" s="4"/>
      <c r="V1300" s="4"/>
      <c r="W1300" s="4"/>
      <c r="X1300" s="3"/>
      <c r="Y1300" s="4"/>
      <c r="Z1300" s="2"/>
      <c r="AA1300" s="3"/>
      <c r="AB1300" s="5"/>
      <c r="AC1300" s="5"/>
      <c r="AD1300" s="5"/>
      <c r="AE1300" s="5"/>
      <c r="AF1300" s="5"/>
      <c r="AG1300" s="5"/>
      <c r="AH1300" s="6"/>
      <c r="AI1300" s="6"/>
      <c r="AJ1300" s="7"/>
      <c r="AK1300" s="7"/>
      <c r="AL1300" s="7"/>
      <c r="AM1300" s="7"/>
      <c r="AN1300" s="7"/>
      <c r="AO1300" s="12"/>
      <c r="AP1300" s="12"/>
      <c r="AQ1300" s="12"/>
      <c r="AR1300" s="12"/>
      <c r="AS1300" s="12"/>
      <c r="AT1300" s="12"/>
      <c r="AU1300" s="12"/>
      <c r="AV1300" s="12"/>
      <c r="AW1300" s="12"/>
      <c r="AX1300" s="12"/>
      <c r="AY1300" s="12"/>
      <c r="AZ1300" s="8"/>
    </row>
    <row r="1301" spans="1:52" s="21" customFormat="1" ht="16.5" x14ac:dyDescent="0.25">
      <c r="A1301" s="159"/>
      <c r="B1301" s="159"/>
      <c r="C1301" s="159"/>
      <c r="D1301" s="159"/>
      <c r="E1301" s="159"/>
      <c r="F1301" s="159"/>
      <c r="G1301" s="218"/>
      <c r="H1301" s="159"/>
      <c r="I1301" s="159"/>
      <c r="J1301" s="159"/>
      <c r="K1301" s="218"/>
      <c r="L1301" s="159"/>
      <c r="M1301" s="159"/>
      <c r="N1301" s="159"/>
      <c r="O1301" s="2"/>
      <c r="P1301" s="3"/>
      <c r="Q1301" s="3"/>
      <c r="R1301" s="3"/>
      <c r="S1301" s="3"/>
      <c r="T1301" s="4"/>
      <c r="U1301" s="4"/>
      <c r="V1301" s="4"/>
      <c r="W1301" s="4"/>
      <c r="X1301" s="3"/>
      <c r="Y1301" s="4"/>
      <c r="Z1301" s="2"/>
      <c r="AA1301" s="3"/>
      <c r="AB1301" s="5"/>
      <c r="AC1301" s="5"/>
      <c r="AD1301" s="5"/>
      <c r="AE1301" s="5"/>
      <c r="AF1301" s="5"/>
      <c r="AG1301" s="5"/>
      <c r="AH1301" s="6"/>
      <c r="AI1301" s="6"/>
      <c r="AJ1301" s="7"/>
      <c r="AK1301" s="7"/>
      <c r="AL1301" s="7"/>
      <c r="AM1301" s="7"/>
      <c r="AN1301" s="7"/>
      <c r="AO1301" s="12"/>
      <c r="AP1301" s="12"/>
      <c r="AQ1301" s="12"/>
      <c r="AR1301" s="12"/>
      <c r="AS1301" s="12"/>
      <c r="AT1301" s="12"/>
      <c r="AU1301" s="12"/>
      <c r="AV1301" s="12"/>
      <c r="AW1301" s="12"/>
      <c r="AX1301" s="12"/>
      <c r="AY1301" s="12"/>
      <c r="AZ1301" s="8"/>
    </row>
    <row r="1302" spans="1:52" s="21" customFormat="1" ht="16.5" x14ac:dyDescent="0.25">
      <c r="A1302" s="159"/>
      <c r="B1302" s="159"/>
      <c r="C1302" s="159"/>
      <c r="D1302" s="159"/>
      <c r="E1302" s="159"/>
      <c r="F1302" s="159"/>
      <c r="G1302" s="218"/>
      <c r="H1302" s="159"/>
      <c r="I1302" s="159"/>
      <c r="J1302" s="159"/>
      <c r="K1302" s="218"/>
      <c r="L1302" s="159"/>
      <c r="M1302" s="159"/>
      <c r="N1302" s="159"/>
      <c r="O1302" s="2"/>
      <c r="P1302" s="3"/>
      <c r="Q1302" s="3"/>
      <c r="R1302" s="3"/>
      <c r="S1302" s="3"/>
      <c r="T1302" s="4"/>
      <c r="U1302" s="4"/>
      <c r="V1302" s="4"/>
      <c r="W1302" s="4"/>
      <c r="X1302" s="3"/>
      <c r="Y1302" s="4"/>
      <c r="Z1302" s="2"/>
      <c r="AA1302" s="3"/>
      <c r="AB1302" s="5"/>
      <c r="AC1302" s="5"/>
      <c r="AD1302" s="5"/>
      <c r="AE1302" s="5"/>
      <c r="AF1302" s="5"/>
      <c r="AG1302" s="5"/>
      <c r="AH1302" s="6"/>
      <c r="AI1302" s="6"/>
      <c r="AJ1302" s="7"/>
      <c r="AK1302" s="7"/>
      <c r="AL1302" s="7"/>
      <c r="AM1302" s="7"/>
      <c r="AN1302" s="7"/>
      <c r="AO1302" s="12"/>
      <c r="AP1302" s="12"/>
      <c r="AQ1302" s="12"/>
      <c r="AR1302" s="12"/>
      <c r="AS1302" s="12"/>
      <c r="AT1302" s="12"/>
      <c r="AU1302" s="12"/>
      <c r="AV1302" s="12"/>
      <c r="AW1302" s="12"/>
      <c r="AX1302" s="12"/>
      <c r="AY1302" s="12"/>
      <c r="AZ1302" s="8"/>
    </row>
    <row r="1303" spans="1:52" s="21" customFormat="1" ht="16.5" x14ac:dyDescent="0.25">
      <c r="A1303" s="159"/>
      <c r="B1303" s="159"/>
      <c r="C1303" s="159"/>
      <c r="D1303" s="159"/>
      <c r="E1303" s="159"/>
      <c r="F1303" s="159"/>
      <c r="G1303" s="218"/>
      <c r="H1303" s="159"/>
      <c r="I1303" s="159"/>
      <c r="J1303" s="159"/>
      <c r="K1303" s="218"/>
      <c r="L1303" s="159"/>
      <c r="M1303" s="159"/>
      <c r="N1303" s="159"/>
      <c r="O1303" s="2"/>
      <c r="P1303" s="3"/>
      <c r="Q1303" s="3"/>
      <c r="R1303" s="3"/>
      <c r="S1303" s="3"/>
      <c r="T1303" s="4"/>
      <c r="U1303" s="4"/>
      <c r="V1303" s="4"/>
      <c r="W1303" s="4"/>
      <c r="X1303" s="3"/>
      <c r="Y1303" s="4"/>
      <c r="Z1303" s="2"/>
      <c r="AA1303" s="3"/>
      <c r="AB1303" s="5"/>
      <c r="AC1303" s="5"/>
      <c r="AD1303" s="5"/>
      <c r="AE1303" s="5"/>
      <c r="AF1303" s="5"/>
      <c r="AG1303" s="5"/>
      <c r="AH1303" s="6"/>
      <c r="AI1303" s="6"/>
      <c r="AJ1303" s="7"/>
      <c r="AK1303" s="7"/>
      <c r="AL1303" s="7"/>
      <c r="AM1303" s="7"/>
      <c r="AN1303" s="7"/>
      <c r="AO1303" s="12"/>
      <c r="AP1303" s="12"/>
      <c r="AQ1303" s="12"/>
      <c r="AR1303" s="12"/>
      <c r="AS1303" s="12"/>
      <c r="AT1303" s="12"/>
      <c r="AU1303" s="12"/>
      <c r="AV1303" s="12"/>
      <c r="AW1303" s="12"/>
      <c r="AX1303" s="12"/>
      <c r="AY1303" s="12"/>
      <c r="AZ1303" s="8"/>
    </row>
    <row r="1304" spans="1:52" s="21" customFormat="1" ht="16.5" x14ac:dyDescent="0.25">
      <c r="A1304" s="159"/>
      <c r="B1304" s="159"/>
      <c r="C1304" s="159"/>
      <c r="D1304" s="159"/>
      <c r="E1304" s="159"/>
      <c r="F1304" s="159"/>
      <c r="G1304" s="218"/>
      <c r="H1304" s="159"/>
      <c r="I1304" s="159"/>
      <c r="J1304" s="159"/>
      <c r="K1304" s="218"/>
      <c r="L1304" s="159"/>
      <c r="M1304" s="159"/>
      <c r="N1304" s="159"/>
      <c r="O1304" s="2"/>
      <c r="P1304" s="3"/>
      <c r="Q1304" s="3"/>
      <c r="R1304" s="3"/>
      <c r="S1304" s="3"/>
      <c r="T1304" s="4"/>
      <c r="U1304" s="4"/>
      <c r="V1304" s="4"/>
      <c r="W1304" s="4"/>
      <c r="X1304" s="3"/>
      <c r="Y1304" s="4"/>
      <c r="Z1304" s="2"/>
      <c r="AA1304" s="3"/>
      <c r="AB1304" s="5"/>
      <c r="AC1304" s="5"/>
      <c r="AD1304" s="5"/>
      <c r="AE1304" s="5"/>
      <c r="AF1304" s="5"/>
      <c r="AG1304" s="5"/>
      <c r="AH1304" s="6"/>
      <c r="AI1304" s="6"/>
      <c r="AJ1304" s="7"/>
      <c r="AK1304" s="7"/>
      <c r="AL1304" s="7"/>
      <c r="AM1304" s="7"/>
      <c r="AN1304" s="7"/>
      <c r="AO1304" s="12"/>
      <c r="AP1304" s="12"/>
      <c r="AQ1304" s="12"/>
      <c r="AR1304" s="12"/>
      <c r="AS1304" s="12"/>
      <c r="AT1304" s="12"/>
      <c r="AU1304" s="12"/>
      <c r="AV1304" s="12"/>
      <c r="AW1304" s="12"/>
      <c r="AX1304" s="12"/>
      <c r="AY1304" s="12"/>
      <c r="AZ1304" s="8"/>
    </row>
    <row r="1305" spans="1:52" s="21" customFormat="1" ht="16.5" x14ac:dyDescent="0.25">
      <c r="A1305" s="159"/>
      <c r="B1305" s="159"/>
      <c r="C1305" s="159"/>
      <c r="D1305" s="159"/>
      <c r="E1305" s="159"/>
      <c r="F1305" s="159"/>
      <c r="G1305" s="218"/>
      <c r="H1305" s="159"/>
      <c r="I1305" s="159"/>
      <c r="J1305" s="159"/>
      <c r="K1305" s="218"/>
      <c r="L1305" s="159"/>
      <c r="M1305" s="159"/>
      <c r="N1305" s="159"/>
      <c r="O1305" s="2"/>
      <c r="P1305" s="3"/>
      <c r="Q1305" s="3"/>
      <c r="R1305" s="3"/>
      <c r="S1305" s="3"/>
      <c r="T1305" s="4"/>
      <c r="U1305" s="4"/>
      <c r="V1305" s="4"/>
      <c r="W1305" s="4"/>
      <c r="X1305" s="3"/>
      <c r="Y1305" s="4"/>
      <c r="Z1305" s="2"/>
      <c r="AA1305" s="3"/>
      <c r="AB1305" s="5"/>
      <c r="AC1305" s="5"/>
      <c r="AD1305" s="5"/>
      <c r="AE1305" s="5"/>
      <c r="AF1305" s="5"/>
      <c r="AG1305" s="5"/>
      <c r="AH1305" s="6"/>
      <c r="AI1305" s="6"/>
      <c r="AJ1305" s="7"/>
      <c r="AK1305" s="7"/>
      <c r="AL1305" s="7"/>
      <c r="AM1305" s="7"/>
      <c r="AN1305" s="7"/>
      <c r="AO1305" s="12"/>
      <c r="AP1305" s="12"/>
      <c r="AQ1305" s="12"/>
      <c r="AR1305" s="12"/>
      <c r="AS1305" s="12"/>
      <c r="AT1305" s="12"/>
      <c r="AU1305" s="12"/>
      <c r="AV1305" s="12"/>
      <c r="AW1305" s="12"/>
      <c r="AX1305" s="12"/>
      <c r="AY1305" s="12"/>
      <c r="AZ1305" s="8"/>
    </row>
    <row r="1306" spans="1:52" s="21" customFormat="1" ht="16.5" x14ac:dyDescent="0.25">
      <c r="A1306" s="159"/>
      <c r="B1306" s="159"/>
      <c r="C1306" s="159"/>
      <c r="D1306" s="159"/>
      <c r="E1306" s="159"/>
      <c r="F1306" s="159"/>
      <c r="G1306" s="218"/>
      <c r="H1306" s="159"/>
      <c r="I1306" s="159"/>
      <c r="J1306" s="159"/>
      <c r="K1306" s="218"/>
      <c r="L1306" s="159"/>
      <c r="M1306" s="159"/>
      <c r="N1306" s="159"/>
      <c r="O1306" s="2"/>
      <c r="P1306" s="3"/>
      <c r="Q1306" s="3"/>
      <c r="R1306" s="3"/>
      <c r="S1306" s="3"/>
      <c r="T1306" s="4"/>
      <c r="U1306" s="4"/>
      <c r="V1306" s="4"/>
      <c r="W1306" s="4"/>
      <c r="X1306" s="3"/>
      <c r="Y1306" s="4"/>
      <c r="Z1306" s="2"/>
      <c r="AA1306" s="3"/>
      <c r="AB1306" s="5"/>
      <c r="AC1306" s="5"/>
      <c r="AD1306" s="5"/>
      <c r="AE1306" s="5"/>
      <c r="AF1306" s="5"/>
      <c r="AG1306" s="5"/>
      <c r="AH1306" s="6"/>
      <c r="AI1306" s="6"/>
      <c r="AJ1306" s="7"/>
      <c r="AK1306" s="7"/>
      <c r="AL1306" s="7"/>
      <c r="AM1306" s="7"/>
      <c r="AN1306" s="7"/>
      <c r="AO1306" s="12"/>
      <c r="AP1306" s="12"/>
      <c r="AQ1306" s="12"/>
      <c r="AR1306" s="12"/>
      <c r="AS1306" s="12"/>
      <c r="AT1306" s="12"/>
      <c r="AU1306" s="12"/>
      <c r="AV1306" s="12"/>
      <c r="AW1306" s="12"/>
      <c r="AX1306" s="12"/>
      <c r="AY1306" s="12"/>
      <c r="AZ1306" s="8"/>
    </row>
    <row r="1307" spans="1:52" s="21" customFormat="1" ht="16.5" x14ac:dyDescent="0.25">
      <c r="A1307" s="159"/>
      <c r="B1307" s="159"/>
      <c r="C1307" s="159"/>
      <c r="D1307" s="159"/>
      <c r="E1307" s="159"/>
      <c r="F1307" s="159"/>
      <c r="G1307" s="218"/>
      <c r="H1307" s="159"/>
      <c r="I1307" s="159"/>
      <c r="J1307" s="159"/>
      <c r="K1307" s="218"/>
      <c r="L1307" s="159"/>
      <c r="M1307" s="159"/>
      <c r="N1307" s="159"/>
      <c r="O1307" s="2"/>
      <c r="P1307" s="3"/>
      <c r="Q1307" s="3"/>
      <c r="R1307" s="3"/>
      <c r="S1307" s="3"/>
      <c r="T1307" s="4"/>
      <c r="U1307" s="4"/>
      <c r="V1307" s="4"/>
      <c r="W1307" s="4"/>
      <c r="X1307" s="3"/>
      <c r="Y1307" s="4"/>
      <c r="Z1307" s="2"/>
      <c r="AA1307" s="3"/>
      <c r="AB1307" s="5"/>
      <c r="AC1307" s="5"/>
      <c r="AD1307" s="5"/>
      <c r="AE1307" s="5"/>
      <c r="AF1307" s="5"/>
      <c r="AG1307" s="5"/>
      <c r="AH1307" s="6"/>
      <c r="AI1307" s="6"/>
      <c r="AJ1307" s="7"/>
      <c r="AK1307" s="7"/>
      <c r="AL1307" s="7"/>
      <c r="AM1307" s="7"/>
      <c r="AN1307" s="7"/>
      <c r="AO1307" s="12"/>
      <c r="AP1307" s="12"/>
      <c r="AQ1307" s="12"/>
      <c r="AR1307" s="12"/>
      <c r="AS1307" s="12"/>
      <c r="AT1307" s="12"/>
      <c r="AU1307" s="12"/>
      <c r="AV1307" s="12"/>
      <c r="AW1307" s="12"/>
      <c r="AX1307" s="12"/>
      <c r="AY1307" s="12"/>
      <c r="AZ1307" s="8"/>
    </row>
    <row r="1308" spans="1:52" s="21" customFormat="1" ht="16.5" x14ac:dyDescent="0.25">
      <c r="A1308" s="159"/>
      <c r="B1308" s="159"/>
      <c r="C1308" s="159"/>
      <c r="D1308" s="159"/>
      <c r="E1308" s="159"/>
      <c r="F1308" s="159"/>
      <c r="G1308" s="218"/>
      <c r="H1308" s="159"/>
      <c r="I1308" s="159"/>
      <c r="J1308" s="159"/>
      <c r="K1308" s="218"/>
      <c r="L1308" s="159"/>
      <c r="M1308" s="159"/>
      <c r="N1308" s="159"/>
      <c r="O1308" s="2"/>
      <c r="P1308" s="3"/>
      <c r="Q1308" s="3"/>
      <c r="R1308" s="3"/>
      <c r="S1308" s="3"/>
      <c r="T1308" s="4"/>
      <c r="U1308" s="4"/>
      <c r="V1308" s="4"/>
      <c r="W1308" s="4"/>
      <c r="X1308" s="3"/>
      <c r="Y1308" s="4"/>
      <c r="Z1308" s="2"/>
      <c r="AA1308" s="3"/>
      <c r="AB1308" s="5"/>
      <c r="AC1308" s="5"/>
      <c r="AD1308" s="5"/>
      <c r="AE1308" s="5"/>
      <c r="AF1308" s="5"/>
      <c r="AG1308" s="5"/>
      <c r="AH1308" s="6"/>
      <c r="AI1308" s="6"/>
      <c r="AJ1308" s="7"/>
      <c r="AK1308" s="7"/>
      <c r="AL1308" s="7"/>
      <c r="AM1308" s="7"/>
      <c r="AN1308" s="7"/>
      <c r="AO1308" s="12"/>
      <c r="AP1308" s="12"/>
      <c r="AQ1308" s="12"/>
      <c r="AR1308" s="12"/>
      <c r="AS1308" s="12"/>
      <c r="AT1308" s="12"/>
      <c r="AU1308" s="12"/>
      <c r="AV1308" s="12"/>
      <c r="AW1308" s="12"/>
      <c r="AX1308" s="12"/>
      <c r="AY1308" s="12"/>
      <c r="AZ1308" s="8"/>
    </row>
    <row r="1309" spans="1:52" s="21" customFormat="1" ht="16.5" x14ac:dyDescent="0.25">
      <c r="A1309" s="159"/>
      <c r="B1309" s="159"/>
      <c r="C1309" s="159"/>
      <c r="D1309" s="159"/>
      <c r="E1309" s="159"/>
      <c r="F1309" s="159"/>
      <c r="G1309" s="218"/>
      <c r="H1309" s="159"/>
      <c r="I1309" s="159"/>
      <c r="J1309" s="159"/>
      <c r="K1309" s="218"/>
      <c r="L1309" s="159"/>
      <c r="M1309" s="159"/>
      <c r="N1309" s="159"/>
      <c r="O1309" s="2"/>
      <c r="P1309" s="3"/>
      <c r="Q1309" s="3"/>
      <c r="R1309" s="3"/>
      <c r="S1309" s="3"/>
      <c r="T1309" s="4"/>
      <c r="U1309" s="4"/>
      <c r="V1309" s="4"/>
      <c r="W1309" s="4"/>
      <c r="X1309" s="3"/>
      <c r="Y1309" s="4"/>
      <c r="Z1309" s="2"/>
      <c r="AA1309" s="3"/>
      <c r="AB1309" s="5"/>
      <c r="AC1309" s="5"/>
      <c r="AD1309" s="5"/>
      <c r="AE1309" s="5"/>
      <c r="AF1309" s="5"/>
      <c r="AG1309" s="5"/>
      <c r="AH1309" s="6"/>
      <c r="AI1309" s="6"/>
      <c r="AJ1309" s="7"/>
      <c r="AK1309" s="7"/>
      <c r="AL1309" s="7"/>
      <c r="AM1309" s="7"/>
      <c r="AN1309" s="7"/>
      <c r="AO1309" s="12"/>
      <c r="AP1309" s="12"/>
      <c r="AQ1309" s="12"/>
      <c r="AR1309" s="12"/>
      <c r="AS1309" s="12"/>
      <c r="AT1309" s="12"/>
      <c r="AU1309" s="12"/>
      <c r="AV1309" s="12"/>
      <c r="AW1309" s="12"/>
      <c r="AX1309" s="12"/>
      <c r="AY1309" s="12"/>
      <c r="AZ1309" s="8"/>
    </row>
    <row r="1310" spans="1:52" s="21" customFormat="1" ht="16.5" x14ac:dyDescent="0.25">
      <c r="A1310" s="159"/>
      <c r="B1310" s="159"/>
      <c r="C1310" s="159"/>
      <c r="D1310" s="159"/>
      <c r="E1310" s="159"/>
      <c r="F1310" s="159"/>
      <c r="G1310" s="218"/>
      <c r="H1310" s="159"/>
      <c r="I1310" s="159"/>
      <c r="J1310" s="159"/>
      <c r="K1310" s="218"/>
      <c r="L1310" s="159"/>
      <c r="M1310" s="159"/>
      <c r="N1310" s="159"/>
      <c r="O1310" s="2"/>
      <c r="P1310" s="3"/>
      <c r="Q1310" s="3"/>
      <c r="R1310" s="3"/>
      <c r="S1310" s="3"/>
      <c r="T1310" s="4"/>
      <c r="U1310" s="4"/>
      <c r="V1310" s="4"/>
      <c r="W1310" s="4"/>
      <c r="X1310" s="3"/>
      <c r="Y1310" s="4"/>
      <c r="Z1310" s="2"/>
      <c r="AA1310" s="3"/>
      <c r="AB1310" s="5"/>
      <c r="AC1310" s="5"/>
      <c r="AD1310" s="5"/>
      <c r="AE1310" s="5"/>
      <c r="AF1310" s="5"/>
      <c r="AG1310" s="5"/>
      <c r="AH1310" s="6"/>
      <c r="AI1310" s="6"/>
      <c r="AJ1310" s="7"/>
      <c r="AK1310" s="7"/>
      <c r="AL1310" s="7"/>
      <c r="AM1310" s="7"/>
      <c r="AN1310" s="7"/>
      <c r="AO1310" s="12"/>
      <c r="AP1310" s="12"/>
      <c r="AQ1310" s="12"/>
      <c r="AR1310" s="12"/>
      <c r="AS1310" s="12"/>
      <c r="AT1310" s="12"/>
      <c r="AU1310" s="12"/>
      <c r="AV1310" s="12"/>
      <c r="AW1310" s="12"/>
      <c r="AX1310" s="12"/>
      <c r="AY1310" s="12"/>
      <c r="AZ1310" s="8"/>
    </row>
    <row r="1311" spans="1:52" s="21" customFormat="1" ht="16.5" x14ac:dyDescent="0.25">
      <c r="A1311" s="159"/>
      <c r="B1311" s="159"/>
      <c r="C1311" s="159"/>
      <c r="D1311" s="159"/>
      <c r="E1311" s="159"/>
      <c r="F1311" s="159"/>
      <c r="G1311" s="218"/>
      <c r="H1311" s="159"/>
      <c r="I1311" s="159"/>
      <c r="J1311" s="159"/>
      <c r="K1311" s="218"/>
      <c r="L1311" s="159"/>
      <c r="M1311" s="159"/>
      <c r="N1311" s="159"/>
      <c r="O1311" s="2"/>
      <c r="P1311" s="3"/>
      <c r="Q1311" s="3"/>
      <c r="R1311" s="3"/>
      <c r="S1311" s="3"/>
      <c r="T1311" s="4"/>
      <c r="U1311" s="4"/>
      <c r="V1311" s="4"/>
      <c r="W1311" s="4"/>
      <c r="X1311" s="3"/>
      <c r="Y1311" s="4"/>
      <c r="Z1311" s="2"/>
      <c r="AA1311" s="3"/>
      <c r="AB1311" s="5"/>
      <c r="AC1311" s="5"/>
      <c r="AD1311" s="5"/>
      <c r="AE1311" s="5"/>
      <c r="AF1311" s="5"/>
      <c r="AG1311" s="5"/>
      <c r="AH1311" s="6"/>
      <c r="AI1311" s="6"/>
      <c r="AJ1311" s="7"/>
      <c r="AK1311" s="7"/>
      <c r="AL1311" s="7"/>
      <c r="AM1311" s="7"/>
      <c r="AN1311" s="7"/>
      <c r="AO1311" s="12"/>
      <c r="AP1311" s="12"/>
      <c r="AQ1311" s="12"/>
      <c r="AR1311" s="12"/>
      <c r="AS1311" s="12"/>
      <c r="AT1311" s="12"/>
      <c r="AU1311" s="12"/>
      <c r="AV1311" s="12"/>
      <c r="AW1311" s="12"/>
      <c r="AX1311" s="12"/>
      <c r="AY1311" s="12"/>
      <c r="AZ1311" s="8"/>
    </row>
    <row r="1312" spans="1:52" s="21" customFormat="1" ht="16.5" x14ac:dyDescent="0.25">
      <c r="A1312" s="159"/>
      <c r="B1312" s="159"/>
      <c r="C1312" s="159"/>
      <c r="D1312" s="159"/>
      <c r="E1312" s="159"/>
      <c r="F1312" s="159"/>
      <c r="G1312" s="218"/>
      <c r="H1312" s="159"/>
      <c r="I1312" s="159"/>
      <c r="J1312" s="159"/>
      <c r="K1312" s="218"/>
      <c r="L1312" s="159"/>
      <c r="M1312" s="159"/>
      <c r="N1312" s="159"/>
      <c r="O1312" s="2"/>
      <c r="P1312" s="3"/>
      <c r="Q1312" s="3"/>
      <c r="R1312" s="3"/>
      <c r="S1312" s="3"/>
      <c r="T1312" s="4"/>
      <c r="U1312" s="4"/>
      <c r="V1312" s="4"/>
      <c r="W1312" s="4"/>
      <c r="X1312" s="3"/>
      <c r="Y1312" s="4"/>
      <c r="Z1312" s="2"/>
      <c r="AA1312" s="3"/>
      <c r="AB1312" s="5"/>
      <c r="AC1312" s="5"/>
      <c r="AD1312" s="5"/>
      <c r="AE1312" s="5"/>
      <c r="AF1312" s="5"/>
      <c r="AG1312" s="5"/>
      <c r="AH1312" s="6"/>
      <c r="AI1312" s="6"/>
      <c r="AJ1312" s="7"/>
      <c r="AK1312" s="7"/>
      <c r="AL1312" s="7"/>
      <c r="AM1312" s="7"/>
      <c r="AN1312" s="7"/>
      <c r="AO1312" s="12"/>
      <c r="AP1312" s="12"/>
      <c r="AQ1312" s="12"/>
      <c r="AR1312" s="12"/>
      <c r="AS1312" s="12"/>
      <c r="AT1312" s="12"/>
      <c r="AU1312" s="12"/>
      <c r="AV1312" s="12"/>
      <c r="AW1312" s="12"/>
      <c r="AX1312" s="12"/>
      <c r="AY1312" s="12"/>
      <c r="AZ1312" s="8"/>
    </row>
    <row r="1313" spans="1:52" s="21" customFormat="1" ht="16.5" x14ac:dyDescent="0.25">
      <c r="A1313" s="159"/>
      <c r="B1313" s="159"/>
      <c r="C1313" s="159"/>
      <c r="D1313" s="159"/>
      <c r="E1313" s="159"/>
      <c r="F1313" s="159"/>
      <c r="G1313" s="218"/>
      <c r="H1313" s="159"/>
      <c r="I1313" s="159"/>
      <c r="J1313" s="159"/>
      <c r="K1313" s="218"/>
      <c r="L1313" s="159"/>
      <c r="M1313" s="159"/>
      <c r="N1313" s="159"/>
      <c r="O1313" s="2"/>
      <c r="P1313" s="3"/>
      <c r="Q1313" s="3"/>
      <c r="R1313" s="3"/>
      <c r="S1313" s="3"/>
      <c r="T1313" s="4"/>
      <c r="U1313" s="4"/>
      <c r="V1313" s="4"/>
      <c r="W1313" s="4"/>
      <c r="X1313" s="3"/>
      <c r="Y1313" s="4"/>
      <c r="Z1313" s="2"/>
      <c r="AA1313" s="3"/>
      <c r="AB1313" s="5"/>
      <c r="AC1313" s="5"/>
      <c r="AD1313" s="5"/>
      <c r="AE1313" s="5"/>
      <c r="AF1313" s="5"/>
      <c r="AG1313" s="5"/>
      <c r="AH1313" s="6"/>
      <c r="AI1313" s="6"/>
      <c r="AJ1313" s="7"/>
      <c r="AK1313" s="7"/>
      <c r="AL1313" s="7"/>
      <c r="AM1313" s="7"/>
      <c r="AN1313" s="7"/>
      <c r="AO1313" s="12"/>
      <c r="AP1313" s="12"/>
      <c r="AQ1313" s="12"/>
      <c r="AR1313" s="12"/>
      <c r="AS1313" s="12"/>
      <c r="AT1313" s="12"/>
      <c r="AU1313" s="12"/>
      <c r="AV1313" s="12"/>
      <c r="AW1313" s="12"/>
      <c r="AX1313" s="12"/>
      <c r="AY1313" s="12"/>
      <c r="AZ1313" s="8"/>
    </row>
    <row r="1314" spans="1:52" s="21" customFormat="1" ht="16.5" x14ac:dyDescent="0.25">
      <c r="A1314" s="159"/>
      <c r="B1314" s="159"/>
      <c r="C1314" s="159"/>
      <c r="D1314" s="159"/>
      <c r="E1314" s="159"/>
      <c r="F1314" s="159"/>
      <c r="G1314" s="218"/>
      <c r="H1314" s="159"/>
      <c r="I1314" s="159"/>
      <c r="J1314" s="159"/>
      <c r="K1314" s="218"/>
      <c r="L1314" s="159"/>
      <c r="M1314" s="159"/>
      <c r="N1314" s="159"/>
      <c r="O1314" s="2"/>
      <c r="P1314" s="3"/>
      <c r="Q1314" s="3"/>
      <c r="R1314" s="3"/>
      <c r="S1314" s="3"/>
      <c r="T1314" s="4"/>
      <c r="U1314" s="4"/>
      <c r="V1314" s="4"/>
      <c r="W1314" s="4"/>
      <c r="X1314" s="3"/>
      <c r="Y1314" s="4"/>
      <c r="Z1314" s="2"/>
      <c r="AA1314" s="3"/>
      <c r="AB1314" s="5"/>
      <c r="AC1314" s="5"/>
      <c r="AD1314" s="5"/>
      <c r="AE1314" s="5"/>
      <c r="AF1314" s="5"/>
      <c r="AG1314" s="5"/>
      <c r="AH1314" s="6"/>
      <c r="AI1314" s="6"/>
      <c r="AJ1314" s="7"/>
      <c r="AK1314" s="7"/>
      <c r="AL1314" s="7"/>
      <c r="AM1314" s="7"/>
      <c r="AN1314" s="7"/>
      <c r="AO1314" s="12"/>
      <c r="AP1314" s="12"/>
      <c r="AQ1314" s="12"/>
      <c r="AR1314" s="12"/>
      <c r="AS1314" s="12"/>
      <c r="AT1314" s="12"/>
      <c r="AU1314" s="12"/>
      <c r="AV1314" s="12"/>
      <c r="AW1314" s="12"/>
      <c r="AX1314" s="12"/>
      <c r="AY1314" s="12"/>
      <c r="AZ1314" s="8"/>
    </row>
    <row r="1315" spans="1:52" s="21" customFormat="1" ht="16.5" x14ac:dyDescent="0.25">
      <c r="A1315" s="159"/>
      <c r="B1315" s="159"/>
      <c r="C1315" s="159"/>
      <c r="D1315" s="159"/>
      <c r="E1315" s="159"/>
      <c r="F1315" s="159"/>
      <c r="G1315" s="218"/>
      <c r="H1315" s="159"/>
      <c r="I1315" s="159"/>
      <c r="J1315" s="159"/>
      <c r="K1315" s="218"/>
      <c r="L1315" s="159"/>
      <c r="M1315" s="159"/>
      <c r="N1315" s="159"/>
      <c r="O1315" s="2"/>
      <c r="P1315" s="3"/>
      <c r="Q1315" s="3"/>
      <c r="R1315" s="3"/>
      <c r="S1315" s="3"/>
      <c r="T1315" s="4"/>
      <c r="U1315" s="4"/>
      <c r="V1315" s="4"/>
      <c r="W1315" s="4"/>
      <c r="X1315" s="3"/>
      <c r="Y1315" s="4"/>
      <c r="Z1315" s="2"/>
      <c r="AA1315" s="3"/>
      <c r="AB1315" s="5"/>
      <c r="AC1315" s="5"/>
      <c r="AD1315" s="5"/>
      <c r="AE1315" s="5"/>
      <c r="AF1315" s="5"/>
      <c r="AG1315" s="5"/>
      <c r="AH1315" s="6"/>
      <c r="AI1315" s="6"/>
      <c r="AJ1315" s="7"/>
      <c r="AK1315" s="7"/>
      <c r="AL1315" s="7"/>
      <c r="AM1315" s="7"/>
      <c r="AN1315" s="7"/>
      <c r="AO1315" s="12"/>
      <c r="AP1315" s="12"/>
      <c r="AQ1315" s="12"/>
      <c r="AR1315" s="12"/>
      <c r="AS1315" s="12"/>
      <c r="AT1315" s="12"/>
      <c r="AU1315" s="12"/>
      <c r="AV1315" s="12"/>
      <c r="AW1315" s="12"/>
      <c r="AX1315" s="12"/>
      <c r="AY1315" s="12"/>
      <c r="AZ1315" s="8"/>
    </row>
    <row r="1316" spans="1:52" s="21" customFormat="1" ht="16.5" x14ac:dyDescent="0.25">
      <c r="A1316" s="159"/>
      <c r="B1316" s="159"/>
      <c r="C1316" s="159"/>
      <c r="D1316" s="159"/>
      <c r="E1316" s="159"/>
      <c r="F1316" s="159"/>
      <c r="G1316" s="218"/>
      <c r="H1316" s="159"/>
      <c r="I1316" s="159"/>
      <c r="J1316" s="159"/>
      <c r="K1316" s="218"/>
      <c r="L1316" s="159"/>
      <c r="M1316" s="159"/>
      <c r="N1316" s="159"/>
      <c r="O1316" s="2"/>
      <c r="P1316" s="3"/>
      <c r="Q1316" s="3"/>
      <c r="R1316" s="3"/>
      <c r="S1316" s="3"/>
      <c r="T1316" s="4"/>
      <c r="U1316" s="4"/>
      <c r="V1316" s="4"/>
      <c r="W1316" s="4"/>
      <c r="X1316" s="3"/>
      <c r="Y1316" s="4"/>
      <c r="Z1316" s="2"/>
      <c r="AA1316" s="3"/>
      <c r="AB1316" s="5"/>
      <c r="AC1316" s="5"/>
      <c r="AD1316" s="5"/>
      <c r="AE1316" s="5"/>
      <c r="AF1316" s="5"/>
      <c r="AG1316" s="5"/>
      <c r="AH1316" s="6"/>
      <c r="AI1316" s="6"/>
      <c r="AJ1316" s="7"/>
      <c r="AK1316" s="7"/>
      <c r="AL1316" s="7"/>
      <c r="AM1316" s="7"/>
      <c r="AN1316" s="7"/>
      <c r="AO1316" s="12"/>
      <c r="AP1316" s="12"/>
      <c r="AQ1316" s="12"/>
      <c r="AR1316" s="12"/>
      <c r="AS1316" s="12"/>
      <c r="AT1316" s="12"/>
      <c r="AU1316" s="12"/>
      <c r="AV1316" s="12"/>
      <c r="AW1316" s="12"/>
      <c r="AX1316" s="12"/>
      <c r="AY1316" s="12"/>
      <c r="AZ1316" s="8"/>
    </row>
    <row r="1317" spans="1:52" s="21" customFormat="1" ht="16.5" x14ac:dyDescent="0.25">
      <c r="A1317" s="159"/>
      <c r="B1317" s="159"/>
      <c r="C1317" s="159"/>
      <c r="D1317" s="159"/>
      <c r="E1317" s="159"/>
      <c r="F1317" s="159"/>
      <c r="G1317" s="218"/>
      <c r="H1317" s="159"/>
      <c r="I1317" s="159"/>
      <c r="J1317" s="159"/>
      <c r="K1317" s="218"/>
      <c r="L1317" s="159"/>
      <c r="M1317" s="159"/>
      <c r="N1317" s="159"/>
      <c r="O1317" s="2"/>
      <c r="P1317" s="3"/>
      <c r="Q1317" s="3"/>
      <c r="R1317" s="3"/>
      <c r="S1317" s="3"/>
      <c r="T1317" s="4"/>
      <c r="U1317" s="4"/>
      <c r="V1317" s="4"/>
      <c r="W1317" s="4"/>
      <c r="X1317" s="3"/>
      <c r="Y1317" s="4"/>
      <c r="Z1317" s="2"/>
      <c r="AA1317" s="3"/>
      <c r="AB1317" s="5"/>
      <c r="AC1317" s="5"/>
      <c r="AD1317" s="5"/>
      <c r="AE1317" s="5"/>
      <c r="AF1317" s="5"/>
      <c r="AG1317" s="5"/>
      <c r="AH1317" s="6"/>
      <c r="AI1317" s="6"/>
      <c r="AJ1317" s="7"/>
      <c r="AK1317" s="7"/>
      <c r="AL1317" s="7"/>
      <c r="AM1317" s="7"/>
      <c r="AN1317" s="7"/>
      <c r="AO1317" s="12"/>
      <c r="AP1317" s="12"/>
      <c r="AQ1317" s="12"/>
      <c r="AR1317" s="12"/>
      <c r="AS1317" s="12"/>
      <c r="AT1317" s="12"/>
      <c r="AU1317" s="12"/>
      <c r="AV1317" s="12"/>
      <c r="AW1317" s="12"/>
      <c r="AX1317" s="12"/>
      <c r="AY1317" s="12"/>
      <c r="AZ1317" s="8"/>
    </row>
    <row r="1318" spans="1:52" s="21" customFormat="1" ht="16.5" x14ac:dyDescent="0.25">
      <c r="A1318" s="159"/>
      <c r="B1318" s="159"/>
      <c r="C1318" s="159"/>
      <c r="D1318" s="159"/>
      <c r="E1318" s="159"/>
      <c r="F1318" s="159"/>
      <c r="G1318" s="218"/>
      <c r="H1318" s="159"/>
      <c r="I1318" s="159"/>
      <c r="J1318" s="159"/>
      <c r="K1318" s="218"/>
      <c r="L1318" s="159"/>
      <c r="M1318" s="159"/>
      <c r="N1318" s="159"/>
      <c r="O1318" s="2"/>
      <c r="P1318" s="3"/>
      <c r="Q1318" s="3"/>
      <c r="R1318" s="3"/>
      <c r="S1318" s="3"/>
      <c r="T1318" s="4"/>
      <c r="U1318" s="4"/>
      <c r="V1318" s="4"/>
      <c r="W1318" s="4"/>
      <c r="X1318" s="3"/>
      <c r="Y1318" s="237"/>
      <c r="Z1318" s="2"/>
      <c r="AA1318" s="235"/>
      <c r="AB1318" s="5"/>
      <c r="AC1318" s="5"/>
      <c r="AD1318" s="5"/>
      <c r="AE1318" s="5"/>
      <c r="AF1318" s="5"/>
      <c r="AG1318" s="5"/>
      <c r="AH1318" s="6"/>
      <c r="AI1318" s="6"/>
      <c r="AJ1318" s="7"/>
      <c r="AK1318" s="7"/>
      <c r="AL1318" s="7"/>
      <c r="AM1318" s="7"/>
      <c r="AN1318" s="7"/>
      <c r="AO1318" s="12"/>
      <c r="AP1318" s="12"/>
      <c r="AQ1318" s="12"/>
      <c r="AR1318" s="12"/>
      <c r="AS1318" s="12"/>
      <c r="AT1318" s="12"/>
      <c r="AU1318" s="12"/>
      <c r="AV1318" s="12"/>
      <c r="AW1318" s="12"/>
      <c r="AX1318" s="12"/>
      <c r="AY1318" s="12"/>
      <c r="AZ1318" s="8"/>
    </row>
    <row r="1319" spans="1:52" s="21" customFormat="1" ht="16.5" x14ac:dyDescent="0.25">
      <c r="A1319" s="159"/>
      <c r="B1319" s="159"/>
      <c r="C1319" s="159"/>
      <c r="D1319" s="159"/>
      <c r="E1319" s="159"/>
      <c r="F1319" s="159"/>
      <c r="G1319" s="218"/>
      <c r="H1319" s="159"/>
      <c r="I1319" s="159"/>
      <c r="J1319" s="159"/>
      <c r="K1319" s="218"/>
      <c r="L1319" s="159"/>
      <c r="M1319" s="159"/>
      <c r="N1319" s="159"/>
      <c r="O1319" s="2"/>
      <c r="P1319" s="3"/>
      <c r="Q1319" s="3"/>
      <c r="R1319" s="3"/>
      <c r="S1319" s="3"/>
      <c r="T1319" s="4"/>
      <c r="U1319" s="4"/>
      <c r="V1319" s="4"/>
      <c r="W1319" s="4"/>
      <c r="X1319" s="3"/>
      <c r="Y1319" s="4"/>
      <c r="Z1319" s="2"/>
      <c r="AA1319" s="3"/>
      <c r="AB1319" s="5"/>
      <c r="AC1319" s="5"/>
      <c r="AD1319" s="5"/>
      <c r="AE1319" s="5"/>
      <c r="AF1319" s="5"/>
      <c r="AG1319" s="5"/>
      <c r="AH1319" s="6"/>
      <c r="AI1319" s="6"/>
      <c r="AJ1319" s="7"/>
      <c r="AK1319" s="7"/>
      <c r="AL1319" s="7"/>
      <c r="AM1319" s="7"/>
      <c r="AN1319" s="7"/>
      <c r="AO1319" s="12"/>
      <c r="AP1319" s="12"/>
      <c r="AQ1319" s="12"/>
      <c r="AR1319" s="12"/>
      <c r="AS1319" s="12"/>
      <c r="AT1319" s="12"/>
      <c r="AU1319" s="12"/>
      <c r="AV1319" s="12"/>
      <c r="AW1319" s="12"/>
      <c r="AX1319" s="12"/>
      <c r="AY1319" s="12"/>
      <c r="AZ1319" s="8"/>
    </row>
    <row r="1320" spans="1:52" s="21" customFormat="1" ht="16.5" x14ac:dyDescent="0.25">
      <c r="A1320" s="159"/>
      <c r="B1320" s="159"/>
      <c r="C1320" s="159"/>
      <c r="D1320" s="159"/>
      <c r="E1320" s="159"/>
      <c r="F1320" s="159"/>
      <c r="G1320" s="218"/>
      <c r="H1320" s="159"/>
      <c r="I1320" s="159"/>
      <c r="J1320" s="159"/>
      <c r="K1320" s="218"/>
      <c r="L1320" s="159"/>
      <c r="M1320" s="159"/>
      <c r="N1320" s="159"/>
      <c r="O1320" s="2"/>
      <c r="P1320" s="3"/>
      <c r="Q1320" s="3"/>
      <c r="R1320" s="3"/>
      <c r="S1320" s="3"/>
      <c r="T1320" s="4"/>
      <c r="U1320" s="4"/>
      <c r="V1320" s="4"/>
      <c r="W1320" s="4"/>
      <c r="X1320" s="3"/>
      <c r="Y1320" s="4"/>
      <c r="Z1320" s="2"/>
      <c r="AA1320" s="3"/>
      <c r="AB1320" s="5"/>
      <c r="AC1320" s="5"/>
      <c r="AD1320" s="5"/>
      <c r="AE1320" s="5"/>
      <c r="AF1320" s="5"/>
      <c r="AG1320" s="5"/>
      <c r="AH1320" s="6"/>
      <c r="AI1320" s="6"/>
      <c r="AJ1320" s="7"/>
      <c r="AK1320" s="7"/>
      <c r="AL1320" s="7"/>
      <c r="AM1320" s="7"/>
      <c r="AN1320" s="7"/>
      <c r="AO1320" s="12"/>
      <c r="AP1320" s="12"/>
      <c r="AQ1320" s="12"/>
      <c r="AR1320" s="12"/>
      <c r="AS1320" s="12"/>
      <c r="AT1320" s="12"/>
      <c r="AU1320" s="12"/>
      <c r="AV1320" s="12"/>
      <c r="AW1320" s="12"/>
      <c r="AX1320" s="12"/>
      <c r="AY1320" s="12"/>
      <c r="AZ1320" s="8"/>
    </row>
    <row r="1321" spans="1:52" s="21" customFormat="1" ht="16.5" x14ac:dyDescent="0.25">
      <c r="A1321" s="159"/>
      <c r="B1321" s="159"/>
      <c r="C1321" s="159"/>
      <c r="D1321" s="159"/>
      <c r="E1321" s="159"/>
      <c r="F1321" s="159"/>
      <c r="G1321" s="218"/>
      <c r="H1321" s="159"/>
      <c r="I1321" s="159"/>
      <c r="J1321" s="159"/>
      <c r="K1321" s="218"/>
      <c r="L1321" s="159"/>
      <c r="M1321" s="159"/>
      <c r="N1321" s="159"/>
      <c r="O1321" s="2"/>
      <c r="P1321" s="3"/>
      <c r="Q1321" s="3"/>
      <c r="R1321" s="3"/>
      <c r="S1321" s="3"/>
      <c r="T1321" s="4"/>
      <c r="U1321" s="4"/>
      <c r="V1321" s="4"/>
      <c r="W1321" s="4"/>
      <c r="X1321" s="3"/>
      <c r="Y1321" s="4"/>
      <c r="Z1321" s="2"/>
      <c r="AA1321" s="3"/>
      <c r="AB1321" s="5"/>
      <c r="AC1321" s="5"/>
      <c r="AD1321" s="5"/>
      <c r="AE1321" s="5"/>
      <c r="AF1321" s="5"/>
      <c r="AG1321" s="5"/>
      <c r="AH1321" s="6"/>
      <c r="AI1321" s="6"/>
      <c r="AJ1321" s="7"/>
      <c r="AK1321" s="7"/>
      <c r="AL1321" s="7"/>
      <c r="AM1321" s="7"/>
      <c r="AN1321" s="7"/>
      <c r="AO1321" s="12"/>
      <c r="AP1321" s="12"/>
      <c r="AQ1321" s="12"/>
      <c r="AR1321" s="12"/>
      <c r="AS1321" s="12"/>
      <c r="AT1321" s="12"/>
      <c r="AU1321" s="12"/>
      <c r="AV1321" s="12"/>
      <c r="AW1321" s="12"/>
      <c r="AX1321" s="12"/>
      <c r="AY1321" s="12"/>
      <c r="AZ1321" s="8"/>
    </row>
    <row r="1322" spans="1:52" s="21" customFormat="1" ht="16.5" x14ac:dyDescent="0.25">
      <c r="A1322" s="159"/>
      <c r="B1322" s="159"/>
      <c r="C1322" s="159"/>
      <c r="D1322" s="159"/>
      <c r="E1322" s="159"/>
      <c r="F1322" s="159"/>
      <c r="G1322" s="218"/>
      <c r="H1322" s="159"/>
      <c r="I1322" s="159"/>
      <c r="J1322" s="159"/>
      <c r="K1322" s="218"/>
      <c r="L1322" s="159"/>
      <c r="M1322" s="159"/>
      <c r="N1322" s="159"/>
      <c r="O1322" s="2"/>
      <c r="P1322" s="3"/>
      <c r="Q1322" s="3"/>
      <c r="R1322" s="3"/>
      <c r="S1322" s="3"/>
      <c r="T1322" s="4"/>
      <c r="U1322" s="4"/>
      <c r="V1322" s="4"/>
      <c r="W1322" s="4"/>
      <c r="X1322" s="3"/>
      <c r="Y1322" s="4"/>
      <c r="Z1322" s="2"/>
      <c r="AA1322" s="3"/>
      <c r="AB1322" s="5"/>
      <c r="AC1322" s="5"/>
      <c r="AD1322" s="5"/>
      <c r="AE1322" s="5"/>
      <c r="AF1322" s="5"/>
      <c r="AG1322" s="5"/>
      <c r="AH1322" s="6"/>
      <c r="AI1322" s="6"/>
      <c r="AJ1322" s="7"/>
      <c r="AK1322" s="7"/>
      <c r="AL1322" s="7"/>
      <c r="AM1322" s="7"/>
      <c r="AN1322" s="7"/>
      <c r="AO1322" s="12"/>
      <c r="AP1322" s="12"/>
      <c r="AQ1322" s="12"/>
      <c r="AR1322" s="12"/>
      <c r="AS1322" s="12"/>
      <c r="AT1322" s="12"/>
      <c r="AU1322" s="12"/>
      <c r="AV1322" s="12"/>
      <c r="AW1322" s="12"/>
      <c r="AX1322" s="12"/>
      <c r="AY1322" s="12"/>
      <c r="AZ1322" s="8"/>
    </row>
    <row r="1323" spans="1:52" s="21" customFormat="1" ht="16.5" x14ac:dyDescent="0.25">
      <c r="A1323" s="159"/>
      <c r="B1323" s="159"/>
      <c r="C1323" s="159"/>
      <c r="D1323" s="159"/>
      <c r="E1323" s="159"/>
      <c r="F1323" s="159"/>
      <c r="G1323" s="218"/>
      <c r="H1323" s="159"/>
      <c r="I1323" s="159"/>
      <c r="J1323" s="159"/>
      <c r="K1323" s="218"/>
      <c r="L1323" s="159"/>
      <c r="M1323" s="159"/>
      <c r="N1323" s="159"/>
      <c r="O1323" s="2"/>
      <c r="P1323" s="3"/>
      <c r="Q1323" s="3"/>
      <c r="R1323" s="3"/>
      <c r="S1323" s="3"/>
      <c r="T1323" s="4"/>
      <c r="U1323" s="4"/>
      <c r="V1323" s="4"/>
      <c r="W1323" s="4"/>
      <c r="X1323" s="3"/>
      <c r="Y1323" s="4"/>
      <c r="Z1323" s="2"/>
      <c r="AA1323" s="3"/>
      <c r="AB1323" s="5"/>
      <c r="AC1323" s="5"/>
      <c r="AD1323" s="5"/>
      <c r="AE1323" s="5"/>
      <c r="AF1323" s="5"/>
      <c r="AG1323" s="5"/>
      <c r="AH1323" s="6"/>
      <c r="AI1323" s="6"/>
      <c r="AJ1323" s="7"/>
      <c r="AK1323" s="7"/>
      <c r="AL1323" s="7"/>
      <c r="AM1323" s="7"/>
      <c r="AN1323" s="7"/>
      <c r="AO1323" s="12"/>
      <c r="AP1323" s="12"/>
      <c r="AQ1323" s="12"/>
      <c r="AR1323" s="12"/>
      <c r="AS1323" s="12"/>
      <c r="AT1323" s="12"/>
      <c r="AU1323" s="12"/>
      <c r="AV1323" s="12"/>
      <c r="AW1323" s="12"/>
      <c r="AX1323" s="12"/>
      <c r="AY1323" s="12"/>
      <c r="AZ1323" s="8"/>
    </row>
    <row r="1324" spans="1:52" s="21" customFormat="1" ht="16.5" x14ac:dyDescent="0.25">
      <c r="A1324" s="159"/>
      <c r="B1324" s="159"/>
      <c r="C1324" s="159"/>
      <c r="D1324" s="159"/>
      <c r="E1324" s="159"/>
      <c r="F1324" s="159"/>
      <c r="G1324" s="218"/>
      <c r="H1324" s="159"/>
      <c r="I1324" s="159"/>
      <c r="J1324" s="159"/>
      <c r="K1324" s="218"/>
      <c r="L1324" s="159"/>
      <c r="M1324" s="159"/>
      <c r="N1324" s="159"/>
      <c r="O1324" s="2"/>
      <c r="P1324" s="3"/>
      <c r="Q1324" s="3"/>
      <c r="R1324" s="3"/>
      <c r="S1324" s="3"/>
      <c r="T1324" s="4"/>
      <c r="U1324" s="4"/>
      <c r="V1324" s="4"/>
      <c r="W1324" s="4"/>
      <c r="X1324" s="3"/>
      <c r="Y1324" s="4"/>
      <c r="Z1324" s="2"/>
      <c r="AA1324" s="3"/>
      <c r="AB1324" s="5"/>
      <c r="AC1324" s="5"/>
      <c r="AD1324" s="5"/>
      <c r="AE1324" s="5"/>
      <c r="AF1324" s="5"/>
      <c r="AG1324" s="5"/>
      <c r="AH1324" s="6"/>
      <c r="AI1324" s="6"/>
      <c r="AJ1324" s="7"/>
      <c r="AK1324" s="7"/>
      <c r="AL1324" s="7"/>
      <c r="AM1324" s="7"/>
      <c r="AN1324" s="7"/>
      <c r="AO1324" s="12"/>
      <c r="AP1324" s="12"/>
      <c r="AQ1324" s="12"/>
      <c r="AR1324" s="12"/>
      <c r="AS1324" s="12"/>
      <c r="AT1324" s="12"/>
      <c r="AU1324" s="12"/>
      <c r="AV1324" s="12"/>
      <c r="AW1324" s="12"/>
      <c r="AX1324" s="12"/>
      <c r="AY1324" s="12"/>
      <c r="AZ1324" s="8"/>
    </row>
    <row r="1325" spans="1:52" s="21" customFormat="1" ht="16.5" x14ac:dyDescent="0.25">
      <c r="A1325" s="159"/>
      <c r="B1325" s="159"/>
      <c r="C1325" s="159"/>
      <c r="D1325" s="159"/>
      <c r="E1325" s="159"/>
      <c r="F1325" s="159"/>
      <c r="G1325" s="218"/>
      <c r="H1325" s="159"/>
      <c r="I1325" s="159"/>
      <c r="J1325" s="159"/>
      <c r="K1325" s="218"/>
      <c r="L1325" s="159"/>
      <c r="M1325" s="159"/>
      <c r="N1325" s="159"/>
      <c r="O1325" s="2"/>
      <c r="P1325" s="3"/>
      <c r="Q1325" s="3"/>
      <c r="R1325" s="3"/>
      <c r="S1325" s="3"/>
      <c r="T1325" s="4"/>
      <c r="U1325" s="4"/>
      <c r="V1325" s="4"/>
      <c r="W1325" s="4"/>
      <c r="X1325" s="3"/>
      <c r="Y1325" s="4"/>
      <c r="Z1325" s="2"/>
      <c r="AA1325" s="3"/>
      <c r="AB1325" s="5"/>
      <c r="AC1325" s="5"/>
      <c r="AD1325" s="5"/>
      <c r="AE1325" s="5"/>
      <c r="AF1325" s="5"/>
      <c r="AG1325" s="5"/>
      <c r="AH1325" s="6"/>
      <c r="AI1325" s="6"/>
      <c r="AJ1325" s="7"/>
      <c r="AK1325" s="7"/>
      <c r="AL1325" s="7"/>
      <c r="AM1325" s="7"/>
      <c r="AN1325" s="7"/>
      <c r="AO1325" s="12"/>
      <c r="AP1325" s="12"/>
      <c r="AQ1325" s="12"/>
      <c r="AR1325" s="12"/>
      <c r="AS1325" s="12"/>
      <c r="AT1325" s="12"/>
      <c r="AU1325" s="12"/>
      <c r="AV1325" s="12"/>
      <c r="AW1325" s="12"/>
      <c r="AX1325" s="12"/>
      <c r="AY1325" s="12"/>
      <c r="AZ1325" s="8"/>
    </row>
    <row r="1326" spans="1:52" s="21" customFormat="1" ht="16.5" x14ac:dyDescent="0.25">
      <c r="A1326" s="159"/>
      <c r="B1326" s="159"/>
      <c r="C1326" s="159"/>
      <c r="D1326" s="159"/>
      <c r="E1326" s="159"/>
      <c r="F1326" s="159"/>
      <c r="G1326" s="218"/>
      <c r="H1326" s="159"/>
      <c r="I1326" s="159"/>
      <c r="J1326" s="159"/>
      <c r="K1326" s="218"/>
      <c r="L1326" s="159"/>
      <c r="M1326" s="159"/>
      <c r="N1326" s="159"/>
      <c r="O1326" s="2"/>
      <c r="P1326" s="3"/>
      <c r="Q1326" s="3"/>
      <c r="R1326" s="3"/>
      <c r="S1326" s="3"/>
      <c r="T1326" s="4"/>
      <c r="U1326" s="4"/>
      <c r="V1326" s="4"/>
      <c r="W1326" s="4"/>
      <c r="X1326" s="3"/>
      <c r="Y1326" s="4"/>
      <c r="Z1326" s="2"/>
      <c r="AA1326" s="3"/>
      <c r="AB1326" s="5"/>
      <c r="AC1326" s="5"/>
      <c r="AD1326" s="5"/>
      <c r="AE1326" s="5"/>
      <c r="AF1326" s="5"/>
      <c r="AG1326" s="5"/>
      <c r="AH1326" s="6"/>
      <c r="AI1326" s="6"/>
      <c r="AJ1326" s="7"/>
      <c r="AK1326" s="7"/>
      <c r="AL1326" s="7"/>
      <c r="AM1326" s="7"/>
      <c r="AN1326" s="7"/>
      <c r="AO1326" s="12"/>
      <c r="AP1326" s="12"/>
      <c r="AQ1326" s="12"/>
      <c r="AR1326" s="12"/>
      <c r="AS1326" s="12"/>
      <c r="AT1326" s="12"/>
      <c r="AU1326" s="12"/>
      <c r="AV1326" s="12"/>
      <c r="AW1326" s="12"/>
      <c r="AX1326" s="12"/>
      <c r="AY1326" s="12"/>
      <c r="AZ1326" s="8"/>
    </row>
    <row r="1327" spans="1:52" s="21" customFormat="1" ht="16.5" x14ac:dyDescent="0.25">
      <c r="A1327" s="159"/>
      <c r="B1327" s="159"/>
      <c r="C1327" s="159"/>
      <c r="D1327" s="159"/>
      <c r="E1327" s="159"/>
      <c r="F1327" s="159"/>
      <c r="G1327" s="218"/>
      <c r="H1327" s="159"/>
      <c r="I1327" s="159"/>
      <c r="J1327" s="159"/>
      <c r="K1327" s="218"/>
      <c r="L1327" s="159"/>
      <c r="M1327" s="159"/>
      <c r="N1327" s="159"/>
      <c r="O1327" s="2"/>
      <c r="P1327" s="3"/>
      <c r="Q1327" s="3"/>
      <c r="R1327" s="3"/>
      <c r="S1327" s="3"/>
      <c r="T1327" s="4"/>
      <c r="U1327" s="4"/>
      <c r="V1327" s="4"/>
      <c r="W1327" s="4"/>
      <c r="X1327" s="3"/>
      <c r="Y1327" s="4"/>
      <c r="Z1327" s="2"/>
      <c r="AA1327" s="3"/>
      <c r="AB1327" s="5"/>
      <c r="AC1327" s="5"/>
      <c r="AD1327" s="5"/>
      <c r="AE1327" s="5"/>
      <c r="AF1327" s="5"/>
      <c r="AG1327" s="5"/>
      <c r="AH1327" s="6"/>
      <c r="AI1327" s="6"/>
      <c r="AJ1327" s="7"/>
      <c r="AK1327" s="7"/>
      <c r="AL1327" s="7"/>
      <c r="AM1327" s="7"/>
      <c r="AN1327" s="7"/>
      <c r="AO1327" s="12"/>
      <c r="AP1327" s="12"/>
      <c r="AQ1327" s="12"/>
      <c r="AR1327" s="12"/>
      <c r="AS1327" s="12"/>
      <c r="AT1327" s="12"/>
      <c r="AU1327" s="12"/>
      <c r="AV1327" s="12"/>
      <c r="AW1327" s="12"/>
      <c r="AX1327" s="12"/>
      <c r="AY1327" s="12"/>
      <c r="AZ1327" s="8"/>
    </row>
    <row r="1328" spans="1:52" s="21" customFormat="1" ht="16.5" x14ac:dyDescent="0.25">
      <c r="A1328" s="159"/>
      <c r="B1328" s="159"/>
      <c r="C1328" s="159"/>
      <c r="D1328" s="159"/>
      <c r="E1328" s="159"/>
      <c r="F1328" s="159"/>
      <c r="G1328" s="218"/>
      <c r="H1328" s="159"/>
      <c r="I1328" s="159"/>
      <c r="J1328" s="159"/>
      <c r="K1328" s="218"/>
      <c r="L1328" s="159"/>
      <c r="M1328" s="159"/>
      <c r="N1328" s="159"/>
      <c r="O1328" s="2"/>
      <c r="P1328" s="3"/>
      <c r="Q1328" s="3"/>
      <c r="R1328" s="3"/>
      <c r="S1328" s="3"/>
      <c r="T1328" s="4"/>
      <c r="U1328" s="4"/>
      <c r="V1328" s="4"/>
      <c r="W1328" s="4"/>
      <c r="X1328" s="3"/>
      <c r="Y1328" s="4"/>
      <c r="Z1328" s="2"/>
      <c r="AA1328" s="3"/>
      <c r="AB1328" s="5"/>
      <c r="AC1328" s="5"/>
      <c r="AD1328" s="5"/>
      <c r="AE1328" s="5"/>
      <c r="AF1328" s="5"/>
      <c r="AG1328" s="5"/>
      <c r="AH1328" s="6"/>
      <c r="AI1328" s="6"/>
      <c r="AJ1328" s="7"/>
      <c r="AK1328" s="7"/>
      <c r="AL1328" s="7"/>
      <c r="AM1328" s="7"/>
      <c r="AN1328" s="7"/>
      <c r="AO1328" s="12"/>
      <c r="AP1328" s="12"/>
      <c r="AQ1328" s="12"/>
      <c r="AR1328" s="12"/>
      <c r="AS1328" s="12"/>
      <c r="AT1328" s="12"/>
      <c r="AU1328" s="12"/>
      <c r="AV1328" s="12"/>
      <c r="AW1328" s="12"/>
      <c r="AX1328" s="12"/>
      <c r="AY1328" s="12"/>
      <c r="AZ1328" s="8"/>
    </row>
    <row r="1329" spans="1:52" s="21" customFormat="1" ht="16.5" x14ac:dyDescent="0.25">
      <c r="A1329" s="159"/>
      <c r="B1329" s="159"/>
      <c r="C1329" s="159"/>
      <c r="D1329" s="159"/>
      <c r="E1329" s="159"/>
      <c r="F1329" s="159"/>
      <c r="G1329" s="218"/>
      <c r="H1329" s="159"/>
      <c r="I1329" s="159"/>
      <c r="J1329" s="159"/>
      <c r="K1329" s="218"/>
      <c r="L1329" s="159"/>
      <c r="M1329" s="159"/>
      <c r="N1329" s="159"/>
      <c r="O1329" s="2"/>
      <c r="P1329" s="3"/>
      <c r="Q1329" s="3"/>
      <c r="R1329" s="3"/>
      <c r="S1329" s="3"/>
      <c r="T1329" s="4"/>
      <c r="U1329" s="4"/>
      <c r="V1329" s="4"/>
      <c r="W1329" s="4"/>
      <c r="X1329" s="3"/>
      <c r="Y1329" s="4"/>
      <c r="Z1329" s="2"/>
      <c r="AA1329" s="3"/>
      <c r="AB1329" s="5"/>
      <c r="AC1329" s="5"/>
      <c r="AD1329" s="5"/>
      <c r="AE1329" s="5"/>
      <c r="AF1329" s="5"/>
      <c r="AG1329" s="5"/>
      <c r="AH1329" s="6"/>
      <c r="AI1329" s="6"/>
      <c r="AJ1329" s="7"/>
      <c r="AK1329" s="7"/>
      <c r="AL1329" s="7"/>
      <c r="AM1329" s="7"/>
      <c r="AN1329" s="7"/>
      <c r="AO1329" s="12"/>
      <c r="AP1329" s="12"/>
      <c r="AQ1329" s="12"/>
      <c r="AR1329" s="12"/>
      <c r="AS1329" s="12"/>
      <c r="AT1329" s="12"/>
      <c r="AU1329" s="12"/>
      <c r="AV1329" s="12"/>
      <c r="AW1329" s="12"/>
      <c r="AX1329" s="12"/>
      <c r="AY1329" s="12"/>
      <c r="AZ1329" s="8"/>
    </row>
    <row r="1330" spans="1:52" s="21" customFormat="1" ht="16.5" x14ac:dyDescent="0.25">
      <c r="A1330" s="159"/>
      <c r="B1330" s="159"/>
      <c r="C1330" s="159"/>
      <c r="D1330" s="159"/>
      <c r="E1330" s="159"/>
      <c r="F1330" s="159"/>
      <c r="G1330" s="218"/>
      <c r="H1330" s="159"/>
      <c r="I1330" s="159"/>
      <c r="J1330" s="159"/>
      <c r="K1330" s="218"/>
      <c r="L1330" s="159"/>
      <c r="M1330" s="159"/>
      <c r="N1330" s="159"/>
      <c r="O1330" s="2"/>
      <c r="P1330" s="3"/>
      <c r="Q1330" s="3"/>
      <c r="R1330" s="3"/>
      <c r="S1330" s="3"/>
      <c r="T1330" s="4"/>
      <c r="U1330" s="4"/>
      <c r="V1330" s="4"/>
      <c r="W1330" s="4"/>
      <c r="X1330" s="3"/>
      <c r="Y1330" s="4"/>
      <c r="Z1330" s="2"/>
      <c r="AA1330" s="3"/>
      <c r="AB1330" s="5"/>
      <c r="AC1330" s="5"/>
      <c r="AD1330" s="5"/>
      <c r="AE1330" s="5"/>
      <c r="AF1330" s="5"/>
      <c r="AG1330" s="5"/>
      <c r="AH1330" s="6"/>
      <c r="AI1330" s="6"/>
      <c r="AJ1330" s="7"/>
      <c r="AK1330" s="7"/>
      <c r="AL1330" s="7"/>
      <c r="AM1330" s="7"/>
      <c r="AN1330" s="7"/>
      <c r="AO1330" s="12"/>
      <c r="AP1330" s="12"/>
      <c r="AQ1330" s="12"/>
      <c r="AR1330" s="12"/>
      <c r="AS1330" s="12"/>
      <c r="AT1330" s="12"/>
      <c r="AU1330" s="12"/>
      <c r="AV1330" s="12"/>
      <c r="AW1330" s="12"/>
      <c r="AX1330" s="12"/>
      <c r="AY1330" s="12"/>
      <c r="AZ1330" s="8"/>
    </row>
    <row r="1331" spans="1:52" s="21" customFormat="1" ht="16.5" x14ac:dyDescent="0.25">
      <c r="A1331" s="159"/>
      <c r="B1331" s="159"/>
      <c r="C1331" s="159"/>
      <c r="D1331" s="159"/>
      <c r="E1331" s="159"/>
      <c r="F1331" s="159"/>
      <c r="G1331" s="218"/>
      <c r="H1331" s="159"/>
      <c r="I1331" s="159"/>
      <c r="J1331" s="159"/>
      <c r="K1331" s="218"/>
      <c r="L1331" s="159"/>
      <c r="M1331" s="159"/>
      <c r="N1331" s="159"/>
      <c r="O1331" s="2"/>
      <c r="P1331" s="3"/>
      <c r="Q1331" s="3"/>
      <c r="R1331" s="3"/>
      <c r="S1331" s="3"/>
      <c r="T1331" s="4"/>
      <c r="U1331" s="4"/>
      <c r="V1331" s="4"/>
      <c r="W1331" s="4"/>
      <c r="X1331" s="3"/>
      <c r="Y1331" s="4"/>
      <c r="Z1331" s="2"/>
      <c r="AA1331" s="3"/>
      <c r="AB1331" s="5"/>
      <c r="AC1331" s="5"/>
      <c r="AD1331" s="5"/>
      <c r="AE1331" s="5"/>
      <c r="AF1331" s="5"/>
      <c r="AG1331" s="5"/>
      <c r="AH1331" s="6"/>
      <c r="AI1331" s="6"/>
      <c r="AJ1331" s="7"/>
      <c r="AK1331" s="7"/>
      <c r="AL1331" s="7"/>
      <c r="AM1331" s="7"/>
      <c r="AN1331" s="7"/>
      <c r="AO1331" s="12"/>
      <c r="AP1331" s="12"/>
      <c r="AQ1331" s="12"/>
      <c r="AR1331" s="12"/>
      <c r="AS1331" s="12"/>
      <c r="AT1331" s="12"/>
      <c r="AU1331" s="12"/>
      <c r="AV1331" s="12"/>
      <c r="AW1331" s="12"/>
      <c r="AX1331" s="12"/>
      <c r="AY1331" s="12"/>
      <c r="AZ1331" s="8"/>
    </row>
    <row r="1332" spans="1:52" s="21" customFormat="1" ht="16.5" x14ac:dyDescent="0.25">
      <c r="A1332" s="159"/>
      <c r="B1332" s="159"/>
      <c r="C1332" s="159"/>
      <c r="D1332" s="159"/>
      <c r="E1332" s="159"/>
      <c r="F1332" s="159"/>
      <c r="G1332" s="218"/>
      <c r="H1332" s="159"/>
      <c r="I1332" s="159"/>
      <c r="J1332" s="159"/>
      <c r="K1332" s="218"/>
      <c r="L1332" s="159"/>
      <c r="M1332" s="159"/>
      <c r="N1332" s="159"/>
      <c r="O1332" s="2"/>
      <c r="P1332" s="3"/>
      <c r="Q1332" s="3"/>
      <c r="R1332" s="3"/>
      <c r="S1332" s="3"/>
      <c r="T1332" s="4"/>
      <c r="U1332" s="4"/>
      <c r="V1332" s="4"/>
      <c r="W1332" s="4"/>
      <c r="X1332" s="3"/>
      <c r="Y1332" s="4"/>
      <c r="Z1332" s="2"/>
      <c r="AA1332" s="3"/>
      <c r="AB1332" s="5"/>
      <c r="AC1332" s="5"/>
      <c r="AD1332" s="5"/>
      <c r="AE1332" s="5"/>
      <c r="AF1332" s="5"/>
      <c r="AG1332" s="5"/>
      <c r="AH1332" s="6"/>
      <c r="AI1332" s="6"/>
      <c r="AJ1332" s="7"/>
      <c r="AK1332" s="7"/>
      <c r="AL1332" s="7"/>
      <c r="AM1332" s="7"/>
      <c r="AN1332" s="7"/>
      <c r="AO1332" s="12"/>
      <c r="AP1332" s="12"/>
      <c r="AQ1332" s="12"/>
      <c r="AR1332" s="12"/>
      <c r="AS1332" s="12"/>
      <c r="AT1332" s="12"/>
      <c r="AU1332" s="12"/>
      <c r="AV1332" s="12"/>
      <c r="AW1332" s="12"/>
      <c r="AX1332" s="12"/>
      <c r="AY1332" s="12"/>
      <c r="AZ1332" s="8"/>
    </row>
    <row r="1333" spans="1:52" s="21" customFormat="1" ht="16.5" x14ac:dyDescent="0.25">
      <c r="A1333" s="159"/>
      <c r="B1333" s="159"/>
      <c r="C1333" s="159"/>
      <c r="D1333" s="159"/>
      <c r="E1333" s="159"/>
      <c r="F1333" s="159"/>
      <c r="G1333" s="218"/>
      <c r="H1333" s="159"/>
      <c r="I1333" s="159"/>
      <c r="J1333" s="159"/>
      <c r="K1333" s="218"/>
      <c r="L1333" s="159"/>
      <c r="M1333" s="159"/>
      <c r="N1333" s="159"/>
      <c r="O1333" s="2"/>
      <c r="P1333" s="3"/>
      <c r="Q1333" s="3"/>
      <c r="R1333" s="3"/>
      <c r="S1333" s="3"/>
      <c r="T1333" s="4"/>
      <c r="U1333" s="4"/>
      <c r="V1333" s="4"/>
      <c r="W1333" s="4"/>
      <c r="X1333" s="3"/>
      <c r="Y1333" s="4"/>
      <c r="Z1333" s="2"/>
      <c r="AA1333" s="3"/>
      <c r="AB1333" s="5"/>
      <c r="AC1333" s="5"/>
      <c r="AD1333" s="5"/>
      <c r="AE1333" s="5"/>
      <c r="AF1333" s="5"/>
      <c r="AG1333" s="5"/>
      <c r="AH1333" s="6"/>
      <c r="AI1333" s="6"/>
      <c r="AJ1333" s="7"/>
      <c r="AK1333" s="7"/>
      <c r="AL1333" s="7"/>
      <c r="AM1333" s="7"/>
      <c r="AN1333" s="7"/>
      <c r="AO1333" s="12"/>
      <c r="AP1333" s="12"/>
      <c r="AQ1333" s="12"/>
      <c r="AR1333" s="12"/>
      <c r="AS1333" s="12"/>
      <c r="AT1333" s="12"/>
      <c r="AU1333" s="12"/>
      <c r="AV1333" s="12"/>
      <c r="AW1333" s="12"/>
      <c r="AX1333" s="12"/>
      <c r="AY1333" s="12"/>
      <c r="AZ1333" s="8"/>
    </row>
    <row r="1334" spans="1:52" s="21" customFormat="1" ht="16.5" x14ac:dyDescent="0.25">
      <c r="A1334" s="159"/>
      <c r="B1334" s="159"/>
      <c r="C1334" s="159"/>
      <c r="D1334" s="159"/>
      <c r="E1334" s="159"/>
      <c r="F1334" s="159"/>
      <c r="G1334" s="218"/>
      <c r="H1334" s="159"/>
      <c r="I1334" s="159"/>
      <c r="J1334" s="159"/>
      <c r="K1334" s="218"/>
      <c r="L1334" s="159"/>
      <c r="M1334" s="159"/>
      <c r="N1334" s="159"/>
      <c r="O1334" s="2"/>
      <c r="P1334" s="3"/>
      <c r="Q1334" s="3"/>
      <c r="R1334" s="3"/>
      <c r="S1334" s="3"/>
      <c r="T1334" s="4"/>
      <c r="U1334" s="4"/>
      <c r="V1334" s="4"/>
      <c r="W1334" s="4"/>
      <c r="X1334" s="3"/>
      <c r="Y1334" s="4"/>
      <c r="Z1334" s="2"/>
      <c r="AA1334" s="3"/>
      <c r="AB1334" s="5"/>
      <c r="AC1334" s="5"/>
      <c r="AD1334" s="5"/>
      <c r="AE1334" s="5"/>
      <c r="AF1334" s="5"/>
      <c r="AG1334" s="5"/>
      <c r="AH1334" s="6"/>
      <c r="AI1334" s="6"/>
      <c r="AJ1334" s="7"/>
      <c r="AK1334" s="7"/>
      <c r="AL1334" s="7"/>
      <c r="AM1334" s="7"/>
      <c r="AN1334" s="7"/>
      <c r="AO1334" s="12"/>
      <c r="AP1334" s="12"/>
      <c r="AQ1334" s="12"/>
      <c r="AR1334" s="12"/>
      <c r="AS1334" s="12"/>
      <c r="AT1334" s="12"/>
      <c r="AU1334" s="12"/>
      <c r="AV1334" s="12"/>
      <c r="AW1334" s="12"/>
      <c r="AX1334" s="12"/>
      <c r="AY1334" s="12"/>
      <c r="AZ1334" s="8"/>
    </row>
    <row r="1335" spans="1:52" s="21" customFormat="1" ht="16.5" x14ac:dyDescent="0.25">
      <c r="A1335" s="159"/>
      <c r="B1335" s="159"/>
      <c r="C1335" s="159"/>
      <c r="D1335" s="159"/>
      <c r="E1335" s="159"/>
      <c r="F1335" s="159"/>
      <c r="G1335" s="218"/>
      <c r="H1335" s="159"/>
      <c r="I1335" s="159"/>
      <c r="J1335" s="159"/>
      <c r="K1335" s="218"/>
      <c r="L1335" s="159"/>
      <c r="M1335" s="159"/>
      <c r="N1335" s="159"/>
      <c r="O1335" s="2"/>
      <c r="P1335" s="3"/>
      <c r="Q1335" s="3"/>
      <c r="R1335" s="3"/>
      <c r="S1335" s="3"/>
      <c r="T1335" s="4"/>
      <c r="U1335" s="4"/>
      <c r="V1335" s="4"/>
      <c r="W1335" s="4"/>
      <c r="X1335" s="3"/>
      <c r="Y1335" s="4"/>
      <c r="Z1335" s="2"/>
      <c r="AA1335" s="3"/>
      <c r="AB1335" s="5"/>
      <c r="AC1335" s="5"/>
      <c r="AD1335" s="5"/>
      <c r="AE1335" s="5"/>
      <c r="AF1335" s="5"/>
      <c r="AG1335" s="5"/>
      <c r="AH1335" s="6"/>
      <c r="AI1335" s="6"/>
      <c r="AJ1335" s="7"/>
      <c r="AK1335" s="7"/>
      <c r="AL1335" s="7"/>
      <c r="AM1335" s="7"/>
      <c r="AN1335" s="7"/>
      <c r="AO1335" s="12"/>
      <c r="AP1335" s="12"/>
      <c r="AQ1335" s="12"/>
      <c r="AR1335" s="12"/>
      <c r="AS1335" s="12"/>
      <c r="AT1335" s="12"/>
      <c r="AU1335" s="12"/>
      <c r="AV1335" s="12"/>
      <c r="AW1335" s="12"/>
      <c r="AX1335" s="12"/>
      <c r="AY1335" s="12"/>
      <c r="AZ1335" s="8"/>
    </row>
    <row r="1336" spans="1:52" s="21" customFormat="1" ht="16.5" x14ac:dyDescent="0.25">
      <c r="A1336" s="159"/>
      <c r="B1336" s="159"/>
      <c r="C1336" s="159"/>
      <c r="D1336" s="159"/>
      <c r="E1336" s="159"/>
      <c r="F1336" s="159"/>
      <c r="G1336" s="218"/>
      <c r="H1336" s="159"/>
      <c r="I1336" s="159"/>
      <c r="J1336" s="159"/>
      <c r="K1336" s="218"/>
      <c r="L1336" s="159"/>
      <c r="M1336" s="159"/>
      <c r="N1336" s="159"/>
      <c r="O1336" s="2"/>
      <c r="P1336" s="3"/>
      <c r="Q1336" s="3"/>
      <c r="R1336" s="3"/>
      <c r="S1336" s="3"/>
      <c r="T1336" s="4"/>
      <c r="U1336" s="4"/>
      <c r="V1336" s="4"/>
      <c r="W1336" s="4"/>
      <c r="X1336" s="3"/>
      <c r="Y1336" s="4"/>
      <c r="Z1336" s="2"/>
      <c r="AA1336" s="3"/>
      <c r="AB1336" s="5"/>
      <c r="AC1336" s="5"/>
      <c r="AD1336" s="5"/>
      <c r="AE1336" s="5"/>
      <c r="AF1336" s="5"/>
      <c r="AG1336" s="5"/>
      <c r="AH1336" s="6"/>
      <c r="AI1336" s="6"/>
      <c r="AJ1336" s="7"/>
      <c r="AK1336" s="7"/>
      <c r="AL1336" s="7"/>
      <c r="AM1336" s="7"/>
      <c r="AN1336" s="7"/>
      <c r="AO1336" s="12"/>
      <c r="AP1336" s="12"/>
      <c r="AQ1336" s="12"/>
      <c r="AR1336" s="12"/>
      <c r="AS1336" s="12"/>
      <c r="AT1336" s="12"/>
      <c r="AU1336" s="12"/>
      <c r="AV1336" s="12"/>
      <c r="AW1336" s="12"/>
      <c r="AX1336" s="12"/>
      <c r="AY1336" s="12"/>
      <c r="AZ1336" s="8"/>
    </row>
    <row r="1337" spans="1:52" s="21" customFormat="1" ht="16.5" x14ac:dyDescent="0.25">
      <c r="A1337" s="159"/>
      <c r="B1337" s="159"/>
      <c r="C1337" s="159"/>
      <c r="D1337" s="159"/>
      <c r="E1337" s="159"/>
      <c r="F1337" s="159"/>
      <c r="G1337" s="218"/>
      <c r="H1337" s="159"/>
      <c r="I1337" s="159"/>
      <c r="J1337" s="159"/>
      <c r="K1337" s="218"/>
      <c r="L1337" s="159"/>
      <c r="M1337" s="159"/>
      <c r="N1337" s="159"/>
      <c r="O1337" s="2"/>
      <c r="P1337" s="3"/>
      <c r="Q1337" s="3"/>
      <c r="R1337" s="3"/>
      <c r="S1337" s="3"/>
      <c r="T1337" s="4"/>
      <c r="U1337" s="4"/>
      <c r="V1337" s="4"/>
      <c r="W1337" s="4"/>
      <c r="X1337" s="3"/>
      <c r="Y1337" s="4"/>
      <c r="Z1337" s="2"/>
      <c r="AA1337" s="3"/>
      <c r="AB1337" s="5"/>
      <c r="AC1337" s="5"/>
      <c r="AD1337" s="5"/>
      <c r="AE1337" s="5"/>
      <c r="AF1337" s="5"/>
      <c r="AG1337" s="5"/>
      <c r="AH1337" s="6"/>
      <c r="AI1337" s="6"/>
      <c r="AJ1337" s="7"/>
      <c r="AK1337" s="7"/>
      <c r="AL1337" s="7"/>
      <c r="AM1337" s="7"/>
      <c r="AN1337" s="7"/>
      <c r="AO1337" s="12"/>
      <c r="AP1337" s="12"/>
      <c r="AQ1337" s="12"/>
      <c r="AR1337" s="12"/>
      <c r="AS1337" s="12"/>
      <c r="AT1337" s="12"/>
      <c r="AU1337" s="12"/>
      <c r="AV1337" s="12"/>
      <c r="AW1337" s="12"/>
      <c r="AX1337" s="12"/>
      <c r="AY1337" s="12"/>
      <c r="AZ1337" s="8"/>
    </row>
    <row r="1338" spans="1:52" s="21" customFormat="1" ht="16.5" x14ac:dyDescent="0.25">
      <c r="A1338" s="159"/>
      <c r="B1338" s="159"/>
      <c r="C1338" s="159"/>
      <c r="D1338" s="159"/>
      <c r="E1338" s="159"/>
      <c r="F1338" s="159"/>
      <c r="G1338" s="218"/>
      <c r="H1338" s="159"/>
      <c r="I1338" s="159"/>
      <c r="J1338" s="159"/>
      <c r="K1338" s="218"/>
      <c r="L1338" s="159"/>
      <c r="M1338" s="159"/>
      <c r="N1338" s="159"/>
      <c r="O1338" s="2"/>
      <c r="P1338" s="3"/>
      <c r="Q1338" s="3"/>
      <c r="R1338" s="3"/>
      <c r="S1338" s="3"/>
      <c r="T1338" s="4"/>
      <c r="U1338" s="4"/>
      <c r="V1338" s="4"/>
      <c r="W1338" s="4"/>
      <c r="X1338" s="3"/>
      <c r="Y1338" s="4"/>
      <c r="Z1338" s="2"/>
      <c r="AA1338" s="3"/>
      <c r="AB1338" s="5"/>
      <c r="AC1338" s="5"/>
      <c r="AD1338" s="5"/>
      <c r="AE1338" s="5"/>
      <c r="AF1338" s="5"/>
      <c r="AG1338" s="5"/>
      <c r="AH1338" s="6"/>
      <c r="AI1338" s="6"/>
      <c r="AJ1338" s="7"/>
      <c r="AK1338" s="7"/>
      <c r="AL1338" s="7"/>
      <c r="AM1338" s="7"/>
      <c r="AN1338" s="7"/>
      <c r="AO1338" s="12"/>
      <c r="AP1338" s="12"/>
      <c r="AQ1338" s="12"/>
      <c r="AR1338" s="12"/>
      <c r="AS1338" s="12"/>
      <c r="AT1338" s="12"/>
      <c r="AU1338" s="12"/>
      <c r="AV1338" s="12"/>
      <c r="AW1338" s="12"/>
      <c r="AX1338" s="12"/>
      <c r="AY1338" s="12"/>
      <c r="AZ1338" s="8"/>
    </row>
    <row r="1339" spans="1:52" s="21" customFormat="1" ht="16.5" x14ac:dyDescent="0.25">
      <c r="A1339" s="159"/>
      <c r="B1339" s="159"/>
      <c r="C1339" s="159"/>
      <c r="D1339" s="159"/>
      <c r="E1339" s="159"/>
      <c r="F1339" s="159"/>
      <c r="G1339" s="218"/>
      <c r="H1339" s="159"/>
      <c r="I1339" s="159"/>
      <c r="J1339" s="159"/>
      <c r="K1339" s="218"/>
      <c r="L1339" s="159"/>
      <c r="M1339" s="159"/>
      <c r="N1339" s="159"/>
      <c r="O1339" s="2"/>
      <c r="P1339" s="3"/>
      <c r="Q1339" s="3"/>
      <c r="R1339" s="3"/>
      <c r="S1339" s="3"/>
      <c r="T1339" s="4"/>
      <c r="U1339" s="4"/>
      <c r="V1339" s="4"/>
      <c r="W1339" s="4"/>
      <c r="X1339" s="3"/>
      <c r="Y1339" s="4"/>
      <c r="Z1339" s="2"/>
      <c r="AA1339" s="3"/>
      <c r="AB1339" s="5"/>
      <c r="AC1339" s="5"/>
      <c r="AD1339" s="5"/>
      <c r="AE1339" s="5"/>
      <c r="AF1339" s="5"/>
      <c r="AG1339" s="5"/>
      <c r="AH1339" s="6"/>
      <c r="AI1339" s="6"/>
      <c r="AJ1339" s="7"/>
      <c r="AK1339" s="7"/>
      <c r="AL1339" s="7"/>
      <c r="AM1339" s="7"/>
      <c r="AN1339" s="7"/>
      <c r="AO1339" s="12"/>
      <c r="AP1339" s="12"/>
      <c r="AQ1339" s="12"/>
      <c r="AR1339" s="12"/>
      <c r="AS1339" s="12"/>
      <c r="AT1339" s="12"/>
      <c r="AU1339" s="12"/>
      <c r="AV1339" s="12"/>
      <c r="AW1339" s="12"/>
      <c r="AX1339" s="12"/>
      <c r="AY1339" s="12"/>
      <c r="AZ1339" s="8"/>
    </row>
    <row r="1340" spans="1:52" s="21" customFormat="1" ht="16.5" x14ac:dyDescent="0.25">
      <c r="A1340" s="159"/>
      <c r="B1340" s="159"/>
      <c r="C1340" s="159"/>
      <c r="D1340" s="159"/>
      <c r="E1340" s="159"/>
      <c r="F1340" s="159"/>
      <c r="G1340" s="218"/>
      <c r="H1340" s="159"/>
      <c r="I1340" s="159"/>
      <c r="J1340" s="159"/>
      <c r="K1340" s="218"/>
      <c r="L1340" s="159"/>
      <c r="M1340" s="159"/>
      <c r="N1340" s="159"/>
      <c r="O1340" s="2"/>
      <c r="P1340" s="3"/>
      <c r="Q1340" s="3"/>
      <c r="R1340" s="3"/>
      <c r="S1340" s="3"/>
      <c r="T1340" s="4"/>
      <c r="U1340" s="4"/>
      <c r="V1340" s="4"/>
      <c r="W1340" s="4"/>
      <c r="X1340" s="3"/>
      <c r="Y1340" s="4"/>
      <c r="Z1340" s="2"/>
      <c r="AA1340" s="3"/>
      <c r="AB1340" s="5"/>
      <c r="AC1340" s="5"/>
      <c r="AD1340" s="5"/>
      <c r="AE1340" s="5"/>
      <c r="AF1340" s="5"/>
      <c r="AG1340" s="5"/>
      <c r="AH1340" s="6"/>
      <c r="AI1340" s="6"/>
      <c r="AJ1340" s="7"/>
      <c r="AK1340" s="7"/>
      <c r="AL1340" s="7"/>
      <c r="AM1340" s="7"/>
      <c r="AN1340" s="7"/>
      <c r="AO1340" s="12"/>
      <c r="AP1340" s="12"/>
      <c r="AQ1340" s="12"/>
      <c r="AR1340" s="12"/>
      <c r="AS1340" s="12"/>
      <c r="AT1340" s="12"/>
      <c r="AU1340" s="12"/>
      <c r="AV1340" s="12"/>
      <c r="AW1340" s="12"/>
      <c r="AX1340" s="12"/>
      <c r="AY1340" s="12"/>
      <c r="AZ1340" s="8"/>
    </row>
    <row r="1341" spans="1:52" s="21" customFormat="1" ht="16.5" x14ac:dyDescent="0.25">
      <c r="A1341" s="159"/>
      <c r="B1341" s="159"/>
      <c r="C1341" s="159"/>
      <c r="D1341" s="159"/>
      <c r="E1341" s="159"/>
      <c r="F1341" s="159"/>
      <c r="G1341" s="218"/>
      <c r="H1341" s="159"/>
      <c r="I1341" s="159"/>
      <c r="J1341" s="159"/>
      <c r="K1341" s="218"/>
      <c r="L1341" s="159"/>
      <c r="M1341" s="159"/>
      <c r="N1341" s="159"/>
      <c r="O1341" s="2"/>
      <c r="P1341" s="3"/>
      <c r="Q1341" s="3"/>
      <c r="R1341" s="3"/>
      <c r="S1341" s="3"/>
      <c r="T1341" s="4"/>
      <c r="U1341" s="4"/>
      <c r="V1341" s="4"/>
      <c r="W1341" s="4"/>
      <c r="X1341" s="3"/>
      <c r="Y1341" s="4"/>
      <c r="Z1341" s="2"/>
      <c r="AA1341" s="3"/>
      <c r="AB1341" s="5"/>
      <c r="AC1341" s="5"/>
      <c r="AD1341" s="5"/>
      <c r="AE1341" s="5"/>
      <c r="AF1341" s="5"/>
      <c r="AG1341" s="5"/>
      <c r="AH1341" s="6"/>
      <c r="AI1341" s="6"/>
      <c r="AJ1341" s="7"/>
      <c r="AK1341" s="7"/>
      <c r="AL1341" s="7"/>
      <c r="AM1341" s="7"/>
      <c r="AN1341" s="7"/>
      <c r="AO1341" s="12"/>
      <c r="AP1341" s="12"/>
      <c r="AQ1341" s="12"/>
      <c r="AR1341" s="12"/>
      <c r="AS1341" s="12"/>
      <c r="AT1341" s="12"/>
      <c r="AU1341" s="12"/>
      <c r="AV1341" s="12"/>
      <c r="AW1341" s="12"/>
      <c r="AX1341" s="12"/>
      <c r="AY1341" s="12"/>
      <c r="AZ1341" s="8"/>
    </row>
    <row r="1342" spans="1:52" s="21" customFormat="1" ht="16.5" x14ac:dyDescent="0.25">
      <c r="A1342" s="159"/>
      <c r="B1342" s="159"/>
      <c r="C1342" s="159"/>
      <c r="D1342" s="159"/>
      <c r="E1342" s="159"/>
      <c r="F1342" s="159"/>
      <c r="G1342" s="218"/>
      <c r="H1342" s="159"/>
      <c r="I1342" s="159"/>
      <c r="J1342" s="159"/>
      <c r="K1342" s="218"/>
      <c r="L1342" s="159"/>
      <c r="M1342" s="159"/>
      <c r="N1342" s="159"/>
      <c r="O1342" s="2"/>
      <c r="P1342" s="3"/>
      <c r="Q1342" s="3"/>
      <c r="R1342" s="3"/>
      <c r="S1342" s="3"/>
      <c r="T1342" s="4"/>
      <c r="U1342" s="4"/>
      <c r="V1342" s="4"/>
      <c r="W1342" s="4"/>
      <c r="X1342" s="3"/>
      <c r="Y1342" s="4"/>
      <c r="Z1342" s="2"/>
      <c r="AA1342" s="3"/>
      <c r="AB1342" s="5"/>
      <c r="AC1342" s="5"/>
      <c r="AD1342" s="5"/>
      <c r="AE1342" s="5"/>
      <c r="AF1342" s="5"/>
      <c r="AG1342" s="5"/>
      <c r="AH1342" s="6"/>
      <c r="AI1342" s="6"/>
      <c r="AJ1342" s="7"/>
      <c r="AK1342" s="7"/>
      <c r="AL1342" s="7"/>
      <c r="AM1342" s="7"/>
      <c r="AN1342" s="7"/>
      <c r="AO1342" s="12"/>
      <c r="AP1342" s="12"/>
      <c r="AQ1342" s="12"/>
      <c r="AR1342" s="12"/>
      <c r="AS1342" s="12"/>
      <c r="AT1342" s="12"/>
      <c r="AU1342" s="12"/>
      <c r="AV1342" s="12"/>
      <c r="AW1342" s="12"/>
      <c r="AX1342" s="12"/>
      <c r="AY1342" s="12"/>
      <c r="AZ1342" s="8"/>
    </row>
    <row r="1343" spans="1:52" s="21" customFormat="1" ht="16.5" x14ac:dyDescent="0.25">
      <c r="A1343" s="159"/>
      <c r="B1343" s="159"/>
      <c r="C1343" s="159"/>
      <c r="D1343" s="159"/>
      <c r="E1343" s="159"/>
      <c r="F1343" s="159"/>
      <c r="G1343" s="218"/>
      <c r="H1343" s="159"/>
      <c r="I1343" s="159"/>
      <c r="J1343" s="159"/>
      <c r="K1343" s="218"/>
      <c r="L1343" s="159"/>
      <c r="M1343" s="159"/>
      <c r="N1343" s="159"/>
      <c r="O1343" s="2"/>
      <c r="P1343" s="3"/>
      <c r="Q1343" s="3"/>
      <c r="R1343" s="3"/>
      <c r="S1343" s="3"/>
      <c r="T1343" s="4"/>
      <c r="U1343" s="4"/>
      <c r="V1343" s="4"/>
      <c r="W1343" s="4"/>
      <c r="X1343" s="3"/>
      <c r="Y1343" s="4"/>
      <c r="Z1343" s="2"/>
      <c r="AA1343" s="3"/>
      <c r="AB1343" s="5"/>
      <c r="AC1343" s="5"/>
      <c r="AD1343" s="5"/>
      <c r="AE1343" s="5"/>
      <c r="AF1343" s="5"/>
      <c r="AG1343" s="5"/>
      <c r="AH1343" s="6"/>
      <c r="AI1343" s="6"/>
      <c r="AJ1343" s="7"/>
      <c r="AK1343" s="7"/>
      <c r="AL1343" s="7"/>
      <c r="AM1343" s="7"/>
      <c r="AN1343" s="7"/>
      <c r="AO1343" s="12"/>
      <c r="AP1343" s="12"/>
      <c r="AQ1343" s="12"/>
      <c r="AR1343" s="12"/>
      <c r="AS1343" s="12"/>
      <c r="AT1343" s="12"/>
      <c r="AU1343" s="12"/>
      <c r="AV1343" s="12"/>
      <c r="AW1343" s="12"/>
      <c r="AX1343" s="12"/>
      <c r="AY1343" s="12"/>
      <c r="AZ1343" s="8"/>
    </row>
    <row r="1344" spans="1:52" s="21" customFormat="1" ht="16.5" x14ac:dyDescent="0.25">
      <c r="A1344" s="159"/>
      <c r="B1344" s="159"/>
      <c r="C1344" s="159"/>
      <c r="D1344" s="159"/>
      <c r="E1344" s="159"/>
      <c r="F1344" s="159"/>
      <c r="G1344" s="218"/>
      <c r="H1344" s="159"/>
      <c r="I1344" s="159"/>
      <c r="J1344" s="159"/>
      <c r="K1344" s="218"/>
      <c r="L1344" s="159"/>
      <c r="M1344" s="159"/>
      <c r="N1344" s="159"/>
      <c r="O1344" s="2"/>
      <c r="P1344" s="3"/>
      <c r="Q1344" s="3"/>
      <c r="R1344" s="3"/>
      <c r="S1344" s="3"/>
      <c r="T1344" s="4"/>
      <c r="U1344" s="4"/>
      <c r="V1344" s="4"/>
      <c r="W1344" s="4"/>
      <c r="X1344" s="3"/>
      <c r="Y1344" s="4"/>
      <c r="Z1344" s="2"/>
      <c r="AA1344" s="3"/>
      <c r="AB1344" s="5"/>
      <c r="AC1344" s="5"/>
      <c r="AD1344" s="5"/>
      <c r="AE1344" s="5"/>
      <c r="AF1344" s="5"/>
      <c r="AG1344" s="5"/>
      <c r="AH1344" s="6"/>
      <c r="AI1344" s="6"/>
      <c r="AJ1344" s="7"/>
      <c r="AK1344" s="7"/>
      <c r="AL1344" s="7"/>
      <c r="AM1344" s="7"/>
      <c r="AN1344" s="7"/>
      <c r="AO1344" s="12"/>
      <c r="AP1344" s="12"/>
      <c r="AQ1344" s="12"/>
      <c r="AR1344" s="12"/>
      <c r="AS1344" s="12"/>
      <c r="AT1344" s="12"/>
      <c r="AU1344" s="12"/>
      <c r="AV1344" s="12"/>
      <c r="AW1344" s="12"/>
      <c r="AX1344" s="12"/>
      <c r="AY1344" s="12"/>
      <c r="AZ1344" s="8"/>
    </row>
    <row r="1345" spans="1:52" s="21" customFormat="1" ht="16.5" x14ac:dyDescent="0.25">
      <c r="A1345" s="159"/>
      <c r="B1345" s="159"/>
      <c r="C1345" s="159"/>
      <c r="D1345" s="159"/>
      <c r="E1345" s="159"/>
      <c r="F1345" s="159"/>
      <c r="G1345" s="218"/>
      <c r="H1345" s="159"/>
      <c r="I1345" s="159"/>
      <c r="J1345" s="159"/>
      <c r="K1345" s="218"/>
      <c r="L1345" s="159"/>
      <c r="M1345" s="159"/>
      <c r="N1345" s="159"/>
      <c r="O1345" s="2"/>
      <c r="P1345" s="3"/>
      <c r="Q1345" s="3"/>
      <c r="R1345" s="3"/>
      <c r="S1345" s="3"/>
      <c r="T1345" s="4"/>
      <c r="U1345" s="4"/>
      <c r="V1345" s="4"/>
      <c r="W1345" s="4"/>
      <c r="X1345" s="3"/>
      <c r="Y1345" s="4"/>
      <c r="Z1345" s="2"/>
      <c r="AA1345" s="3"/>
      <c r="AB1345" s="5"/>
      <c r="AC1345" s="5"/>
      <c r="AD1345" s="5"/>
      <c r="AE1345" s="5"/>
      <c r="AF1345" s="5"/>
      <c r="AG1345" s="5"/>
      <c r="AH1345" s="6"/>
      <c r="AI1345" s="6"/>
      <c r="AJ1345" s="7"/>
      <c r="AK1345" s="7"/>
      <c r="AL1345" s="7"/>
      <c r="AM1345" s="7"/>
      <c r="AN1345" s="7"/>
      <c r="AO1345" s="12"/>
      <c r="AP1345" s="12"/>
      <c r="AQ1345" s="12"/>
      <c r="AR1345" s="12"/>
      <c r="AS1345" s="12"/>
      <c r="AT1345" s="12"/>
      <c r="AU1345" s="12"/>
      <c r="AV1345" s="12"/>
      <c r="AW1345" s="12"/>
      <c r="AX1345" s="12"/>
      <c r="AY1345" s="12"/>
      <c r="AZ1345" s="8"/>
    </row>
    <row r="1346" spans="1:52" s="21" customFormat="1" ht="16.5" x14ac:dyDescent="0.25">
      <c r="A1346" s="159"/>
      <c r="B1346" s="159"/>
      <c r="C1346" s="159"/>
      <c r="D1346" s="159"/>
      <c r="E1346" s="159"/>
      <c r="F1346" s="159"/>
      <c r="G1346" s="218"/>
      <c r="H1346" s="159"/>
      <c r="I1346" s="159"/>
      <c r="J1346" s="159"/>
      <c r="K1346" s="218"/>
      <c r="L1346" s="159"/>
      <c r="M1346" s="159"/>
      <c r="N1346" s="159"/>
      <c r="O1346" s="2"/>
      <c r="P1346" s="3"/>
      <c r="Q1346" s="3"/>
      <c r="R1346" s="3"/>
      <c r="S1346" s="3"/>
      <c r="T1346" s="4"/>
      <c r="U1346" s="4"/>
      <c r="V1346" s="4"/>
      <c r="W1346" s="4"/>
      <c r="X1346" s="3"/>
      <c r="Y1346" s="4"/>
      <c r="Z1346" s="2"/>
      <c r="AA1346" s="3"/>
      <c r="AB1346" s="5"/>
      <c r="AC1346" s="5"/>
      <c r="AD1346" s="5"/>
      <c r="AE1346" s="5"/>
      <c r="AF1346" s="5"/>
      <c r="AG1346" s="5"/>
      <c r="AH1346" s="6"/>
      <c r="AI1346" s="6"/>
      <c r="AJ1346" s="7"/>
      <c r="AK1346" s="7"/>
      <c r="AL1346" s="7"/>
      <c r="AM1346" s="7"/>
      <c r="AN1346" s="7"/>
      <c r="AO1346" s="12"/>
      <c r="AP1346" s="12"/>
      <c r="AQ1346" s="12"/>
      <c r="AR1346" s="12"/>
      <c r="AS1346" s="12"/>
      <c r="AT1346" s="12"/>
      <c r="AU1346" s="12"/>
      <c r="AV1346" s="12"/>
      <c r="AW1346" s="12"/>
      <c r="AX1346" s="12"/>
      <c r="AY1346" s="12"/>
      <c r="AZ1346" s="8"/>
    </row>
    <row r="1347" spans="1:52" s="21" customFormat="1" ht="16.5" x14ac:dyDescent="0.25">
      <c r="A1347" s="159"/>
      <c r="B1347" s="159"/>
      <c r="C1347" s="159"/>
      <c r="D1347" s="159"/>
      <c r="E1347" s="159"/>
      <c r="F1347" s="159"/>
      <c r="G1347" s="218"/>
      <c r="H1347" s="159"/>
      <c r="I1347" s="159"/>
      <c r="J1347" s="159"/>
      <c r="K1347" s="218"/>
      <c r="L1347" s="159"/>
      <c r="M1347" s="159"/>
      <c r="N1347" s="159"/>
      <c r="O1347" s="2"/>
      <c r="P1347" s="3"/>
      <c r="Q1347" s="3"/>
      <c r="R1347" s="3"/>
      <c r="S1347" s="3"/>
      <c r="T1347" s="4"/>
      <c r="U1347" s="4"/>
      <c r="V1347" s="4"/>
      <c r="W1347" s="4"/>
      <c r="X1347" s="3"/>
      <c r="Y1347" s="4"/>
      <c r="Z1347" s="2"/>
      <c r="AA1347" s="3"/>
      <c r="AB1347" s="5"/>
      <c r="AC1347" s="5"/>
      <c r="AD1347" s="5"/>
      <c r="AE1347" s="5"/>
      <c r="AF1347" s="5"/>
      <c r="AG1347" s="5"/>
      <c r="AH1347" s="6"/>
      <c r="AI1347" s="6"/>
      <c r="AJ1347" s="7"/>
      <c r="AK1347" s="7"/>
      <c r="AL1347" s="7"/>
      <c r="AM1347" s="7"/>
      <c r="AN1347" s="7"/>
      <c r="AO1347" s="12"/>
      <c r="AP1347" s="12"/>
      <c r="AQ1347" s="12"/>
      <c r="AR1347" s="12"/>
      <c r="AS1347" s="12"/>
      <c r="AT1347" s="12"/>
      <c r="AU1347" s="12"/>
      <c r="AV1347" s="12"/>
      <c r="AW1347" s="12"/>
      <c r="AX1347" s="12"/>
      <c r="AY1347" s="12"/>
      <c r="AZ1347" s="8"/>
    </row>
    <row r="1348" spans="1:52" s="21" customFormat="1" ht="16.5" x14ac:dyDescent="0.25">
      <c r="A1348" s="159"/>
      <c r="B1348" s="159"/>
      <c r="C1348" s="159"/>
      <c r="D1348" s="159"/>
      <c r="E1348" s="159"/>
      <c r="F1348" s="159"/>
      <c r="G1348" s="218"/>
      <c r="H1348" s="159"/>
      <c r="I1348" s="159"/>
      <c r="J1348" s="159"/>
      <c r="K1348" s="218"/>
      <c r="L1348" s="159"/>
      <c r="M1348" s="159"/>
      <c r="N1348" s="159"/>
      <c r="O1348" s="2"/>
      <c r="P1348" s="3"/>
      <c r="Q1348" s="3"/>
      <c r="R1348" s="3"/>
      <c r="S1348" s="3"/>
      <c r="T1348" s="4"/>
      <c r="U1348" s="4"/>
      <c r="V1348" s="4"/>
      <c r="W1348" s="4"/>
      <c r="X1348" s="3"/>
      <c r="Y1348" s="4"/>
      <c r="Z1348" s="2"/>
      <c r="AA1348" s="3"/>
      <c r="AB1348" s="5"/>
      <c r="AC1348" s="5"/>
      <c r="AD1348" s="5"/>
      <c r="AE1348" s="5"/>
      <c r="AF1348" s="5"/>
      <c r="AG1348" s="5"/>
      <c r="AH1348" s="6"/>
      <c r="AI1348" s="6"/>
      <c r="AJ1348" s="7"/>
      <c r="AK1348" s="7"/>
      <c r="AL1348" s="7"/>
      <c r="AM1348" s="7"/>
      <c r="AN1348" s="7"/>
      <c r="AO1348" s="12"/>
      <c r="AP1348" s="12"/>
      <c r="AQ1348" s="12"/>
      <c r="AR1348" s="12"/>
      <c r="AS1348" s="12"/>
      <c r="AT1348" s="12"/>
      <c r="AU1348" s="12"/>
      <c r="AV1348" s="12"/>
      <c r="AW1348" s="12"/>
      <c r="AX1348" s="12"/>
      <c r="AY1348" s="12"/>
      <c r="AZ1348" s="8"/>
    </row>
    <row r="1349" spans="1:52" s="21" customFormat="1" ht="16.5" x14ac:dyDescent="0.25">
      <c r="A1349" s="159"/>
      <c r="B1349" s="159"/>
      <c r="C1349" s="159"/>
      <c r="D1349" s="159"/>
      <c r="E1349" s="159"/>
      <c r="F1349" s="159"/>
      <c r="G1349" s="218"/>
      <c r="H1349" s="159"/>
      <c r="I1349" s="159"/>
      <c r="J1349" s="159"/>
      <c r="K1349" s="218"/>
      <c r="L1349" s="159"/>
      <c r="M1349" s="159"/>
      <c r="N1349" s="159"/>
      <c r="O1349" s="2"/>
      <c r="P1349" s="3"/>
      <c r="Q1349" s="3"/>
      <c r="R1349" s="3"/>
      <c r="S1349" s="3"/>
      <c r="T1349" s="4"/>
      <c r="U1349" s="4"/>
      <c r="V1349" s="4"/>
      <c r="W1349" s="4"/>
      <c r="X1349" s="3"/>
      <c r="Y1349" s="4"/>
      <c r="Z1349" s="2"/>
      <c r="AA1349" s="3"/>
      <c r="AB1349" s="5"/>
      <c r="AC1349" s="5"/>
      <c r="AD1349" s="5"/>
      <c r="AE1349" s="5"/>
      <c r="AF1349" s="5"/>
      <c r="AG1349" s="5"/>
      <c r="AH1349" s="6"/>
      <c r="AI1349" s="6"/>
      <c r="AJ1349" s="7"/>
      <c r="AK1349" s="7"/>
      <c r="AL1349" s="7"/>
      <c r="AM1349" s="7"/>
      <c r="AN1349" s="7"/>
      <c r="AO1349" s="12"/>
      <c r="AP1349" s="12"/>
      <c r="AQ1349" s="12"/>
      <c r="AR1349" s="12"/>
      <c r="AS1349" s="12"/>
      <c r="AT1349" s="12"/>
      <c r="AU1349" s="12"/>
      <c r="AV1349" s="12"/>
      <c r="AW1349" s="12"/>
      <c r="AX1349" s="12"/>
      <c r="AY1349" s="12"/>
      <c r="AZ1349" s="8"/>
    </row>
    <row r="1350" spans="1:52" s="21" customFormat="1" ht="16.5" x14ac:dyDescent="0.25">
      <c r="A1350" s="159"/>
      <c r="B1350" s="159"/>
      <c r="C1350" s="159"/>
      <c r="D1350" s="159"/>
      <c r="E1350" s="159"/>
      <c r="F1350" s="159"/>
      <c r="G1350" s="218"/>
      <c r="H1350" s="159"/>
      <c r="I1350" s="159"/>
      <c r="J1350" s="159"/>
      <c r="K1350" s="218"/>
      <c r="L1350" s="159"/>
      <c r="M1350" s="159"/>
      <c r="N1350" s="159"/>
      <c r="O1350" s="2"/>
      <c r="P1350" s="3"/>
      <c r="Q1350" s="3"/>
      <c r="R1350" s="3"/>
      <c r="S1350" s="3"/>
      <c r="T1350" s="4"/>
      <c r="U1350" s="4"/>
      <c r="V1350" s="4"/>
      <c r="W1350" s="4"/>
      <c r="X1350" s="3"/>
      <c r="Y1350" s="4"/>
      <c r="Z1350" s="2"/>
      <c r="AA1350" s="3"/>
      <c r="AB1350" s="5"/>
      <c r="AC1350" s="5"/>
      <c r="AD1350" s="5"/>
      <c r="AE1350" s="5"/>
      <c r="AF1350" s="5"/>
      <c r="AG1350" s="5"/>
      <c r="AH1350" s="6"/>
      <c r="AI1350" s="6"/>
      <c r="AJ1350" s="7"/>
      <c r="AK1350" s="7"/>
      <c r="AL1350" s="7"/>
      <c r="AM1350" s="7"/>
      <c r="AN1350" s="7"/>
      <c r="AO1350" s="12"/>
      <c r="AP1350" s="12"/>
      <c r="AQ1350" s="12"/>
      <c r="AR1350" s="12"/>
      <c r="AS1350" s="12"/>
      <c r="AT1350" s="12"/>
      <c r="AU1350" s="12"/>
      <c r="AV1350" s="12"/>
      <c r="AW1350" s="12"/>
      <c r="AX1350" s="12"/>
      <c r="AY1350" s="12"/>
      <c r="AZ1350" s="8"/>
    </row>
    <row r="1351" spans="1:52" s="21" customFormat="1" ht="16.5" x14ac:dyDescent="0.25">
      <c r="A1351" s="159"/>
      <c r="B1351" s="159"/>
      <c r="C1351" s="159"/>
      <c r="D1351" s="159"/>
      <c r="E1351" s="159"/>
      <c r="F1351" s="159"/>
      <c r="G1351" s="218"/>
      <c r="H1351" s="159"/>
      <c r="I1351" s="159"/>
      <c r="J1351" s="159"/>
      <c r="K1351" s="218"/>
      <c r="L1351" s="159"/>
      <c r="M1351" s="159"/>
      <c r="N1351" s="159"/>
      <c r="O1351" s="2"/>
      <c r="P1351" s="3"/>
      <c r="Q1351" s="3"/>
      <c r="R1351" s="3"/>
      <c r="S1351" s="3"/>
      <c r="T1351" s="4"/>
      <c r="U1351" s="4"/>
      <c r="V1351" s="4"/>
      <c r="W1351" s="4"/>
      <c r="X1351" s="3"/>
      <c r="Y1351" s="4"/>
      <c r="Z1351" s="2"/>
      <c r="AA1351" s="3"/>
      <c r="AB1351" s="5"/>
      <c r="AC1351" s="5"/>
      <c r="AD1351" s="5"/>
      <c r="AE1351" s="5"/>
      <c r="AF1351" s="5"/>
      <c r="AG1351" s="5"/>
      <c r="AH1351" s="6"/>
      <c r="AI1351" s="6"/>
      <c r="AJ1351" s="7"/>
      <c r="AK1351" s="7"/>
      <c r="AL1351" s="7"/>
      <c r="AM1351" s="7"/>
      <c r="AN1351" s="7"/>
      <c r="AO1351" s="12"/>
      <c r="AP1351" s="12"/>
      <c r="AQ1351" s="12"/>
      <c r="AR1351" s="12"/>
      <c r="AS1351" s="12"/>
      <c r="AT1351" s="12"/>
      <c r="AU1351" s="12"/>
      <c r="AV1351" s="12"/>
      <c r="AW1351" s="12"/>
      <c r="AX1351" s="12"/>
      <c r="AY1351" s="12"/>
      <c r="AZ1351" s="8"/>
    </row>
    <row r="1352" spans="1:52" s="21" customFormat="1" ht="16.5" x14ac:dyDescent="0.25">
      <c r="A1352" s="159"/>
      <c r="B1352" s="159"/>
      <c r="C1352" s="159"/>
      <c r="D1352" s="159"/>
      <c r="E1352" s="159"/>
      <c r="F1352" s="159"/>
      <c r="G1352" s="218"/>
      <c r="H1352" s="159"/>
      <c r="I1352" s="159"/>
      <c r="J1352" s="159"/>
      <c r="K1352" s="218"/>
      <c r="L1352" s="159"/>
      <c r="M1352" s="159"/>
      <c r="N1352" s="159"/>
      <c r="O1352" s="2"/>
      <c r="P1352" s="3"/>
      <c r="Q1352" s="3"/>
      <c r="R1352" s="3"/>
      <c r="S1352" s="3"/>
      <c r="T1352" s="4"/>
      <c r="U1352" s="4"/>
      <c r="V1352" s="4"/>
      <c r="W1352" s="4"/>
      <c r="X1352" s="3"/>
      <c r="Y1352" s="4"/>
      <c r="Z1352" s="2"/>
      <c r="AA1352" s="3"/>
      <c r="AB1352" s="5"/>
      <c r="AC1352" s="5"/>
      <c r="AD1352" s="5"/>
      <c r="AE1352" s="5"/>
      <c r="AF1352" s="5"/>
      <c r="AG1352" s="5"/>
      <c r="AH1352" s="6"/>
      <c r="AI1352" s="6"/>
      <c r="AJ1352" s="7"/>
      <c r="AK1352" s="7"/>
      <c r="AL1352" s="7"/>
      <c r="AM1352" s="7"/>
      <c r="AN1352" s="7"/>
      <c r="AO1352" s="12"/>
      <c r="AP1352" s="12"/>
      <c r="AQ1352" s="12"/>
      <c r="AR1352" s="12"/>
      <c r="AS1352" s="12"/>
      <c r="AT1352" s="12"/>
      <c r="AU1352" s="12"/>
      <c r="AV1352" s="12"/>
      <c r="AW1352" s="12"/>
      <c r="AX1352" s="12"/>
      <c r="AY1352" s="12"/>
      <c r="AZ1352" s="8"/>
    </row>
    <row r="1353" spans="1:52" s="21" customFormat="1" ht="16.5" x14ac:dyDescent="0.25">
      <c r="A1353" s="159"/>
      <c r="B1353" s="159"/>
      <c r="C1353" s="159"/>
      <c r="D1353" s="159"/>
      <c r="E1353" s="159"/>
      <c r="F1353" s="159"/>
      <c r="G1353" s="218"/>
      <c r="H1353" s="159"/>
      <c r="I1353" s="159"/>
      <c r="J1353" s="159"/>
      <c r="K1353" s="218"/>
      <c r="L1353" s="159"/>
      <c r="M1353" s="159"/>
      <c r="N1353" s="159"/>
      <c r="O1353" s="2"/>
      <c r="P1353" s="3"/>
      <c r="Q1353" s="3"/>
      <c r="R1353" s="3"/>
      <c r="S1353" s="3"/>
      <c r="T1353" s="4"/>
      <c r="U1353" s="4"/>
      <c r="V1353" s="4"/>
      <c r="W1353" s="4"/>
      <c r="X1353" s="3"/>
      <c r="Y1353" s="4"/>
      <c r="Z1353" s="2"/>
      <c r="AA1353" s="3"/>
      <c r="AB1353" s="5"/>
      <c r="AC1353" s="5"/>
      <c r="AD1353" s="5"/>
      <c r="AE1353" s="5"/>
      <c r="AF1353" s="5"/>
      <c r="AG1353" s="5"/>
      <c r="AH1353" s="6"/>
      <c r="AI1353" s="6"/>
      <c r="AJ1353" s="7"/>
      <c r="AK1353" s="7"/>
      <c r="AL1353" s="7"/>
      <c r="AM1353" s="7"/>
      <c r="AN1353" s="7"/>
      <c r="AO1353" s="12"/>
      <c r="AP1353" s="12"/>
      <c r="AQ1353" s="12"/>
      <c r="AR1353" s="12"/>
      <c r="AS1353" s="12"/>
      <c r="AT1353" s="12"/>
      <c r="AU1353" s="12"/>
      <c r="AV1353" s="12"/>
      <c r="AW1353" s="12"/>
      <c r="AX1353" s="12"/>
      <c r="AY1353" s="12"/>
      <c r="AZ1353" s="8"/>
    </row>
    <row r="1354" spans="1:52" s="21" customFormat="1" ht="16.5" x14ac:dyDescent="0.25">
      <c r="A1354" s="159"/>
      <c r="B1354" s="159"/>
      <c r="C1354" s="159"/>
      <c r="D1354" s="159"/>
      <c r="E1354" s="159"/>
      <c r="F1354" s="159"/>
      <c r="G1354" s="218"/>
      <c r="H1354" s="159"/>
      <c r="I1354" s="159"/>
      <c r="J1354" s="159"/>
      <c r="K1354" s="218"/>
      <c r="L1354" s="159"/>
      <c r="M1354" s="159"/>
      <c r="N1354" s="159"/>
      <c r="O1354" s="2"/>
      <c r="P1354" s="3"/>
      <c r="Q1354" s="3"/>
      <c r="R1354" s="3"/>
      <c r="S1354" s="3"/>
      <c r="T1354" s="4"/>
      <c r="U1354" s="4"/>
      <c r="V1354" s="4"/>
      <c r="W1354" s="4"/>
      <c r="X1354" s="3"/>
      <c r="Y1354" s="4"/>
      <c r="Z1354" s="2"/>
      <c r="AA1354" s="3"/>
      <c r="AB1354" s="5"/>
      <c r="AC1354" s="5"/>
      <c r="AD1354" s="5"/>
      <c r="AE1354" s="5"/>
      <c r="AF1354" s="5"/>
      <c r="AG1354" s="5"/>
      <c r="AH1354" s="6"/>
      <c r="AI1354" s="6"/>
      <c r="AJ1354" s="7"/>
      <c r="AK1354" s="7"/>
      <c r="AL1354" s="7"/>
      <c r="AM1354" s="7"/>
      <c r="AN1354" s="7"/>
      <c r="AO1354" s="12"/>
      <c r="AP1354" s="12"/>
      <c r="AQ1354" s="12"/>
      <c r="AR1354" s="12"/>
      <c r="AS1354" s="12"/>
      <c r="AT1354" s="12"/>
      <c r="AU1354" s="12"/>
      <c r="AV1354" s="12"/>
      <c r="AW1354" s="12"/>
      <c r="AX1354" s="12"/>
      <c r="AY1354" s="12"/>
      <c r="AZ1354" s="8"/>
    </row>
    <row r="1355" spans="1:52" s="21" customFormat="1" ht="16.5" x14ac:dyDescent="0.25">
      <c r="A1355" s="159"/>
      <c r="B1355" s="159"/>
      <c r="C1355" s="159"/>
      <c r="D1355" s="159"/>
      <c r="E1355" s="159"/>
      <c r="F1355" s="159"/>
      <c r="G1355" s="218"/>
      <c r="H1355" s="159"/>
      <c r="I1355" s="159"/>
      <c r="J1355" s="159"/>
      <c r="K1355" s="218"/>
      <c r="L1355" s="159"/>
      <c r="M1355" s="159"/>
      <c r="N1355" s="159"/>
      <c r="O1355" s="2"/>
      <c r="P1355" s="3"/>
      <c r="Q1355" s="3"/>
      <c r="R1355" s="3"/>
      <c r="S1355" s="3"/>
      <c r="T1355" s="4"/>
      <c r="U1355" s="4"/>
      <c r="V1355" s="4"/>
      <c r="W1355" s="4"/>
      <c r="X1355" s="3"/>
      <c r="Y1355" s="4"/>
      <c r="Z1355" s="2"/>
      <c r="AA1355" s="3"/>
      <c r="AB1355" s="5"/>
      <c r="AC1355" s="5"/>
      <c r="AD1355" s="5"/>
      <c r="AE1355" s="5"/>
      <c r="AF1355" s="5"/>
      <c r="AG1355" s="5"/>
      <c r="AH1355" s="6"/>
      <c r="AI1355" s="6"/>
      <c r="AJ1355" s="7"/>
      <c r="AK1355" s="7"/>
      <c r="AL1355" s="7"/>
      <c r="AM1355" s="7"/>
      <c r="AN1355" s="7"/>
      <c r="AO1355" s="12"/>
      <c r="AP1355" s="12"/>
      <c r="AQ1355" s="12"/>
      <c r="AR1355" s="12"/>
      <c r="AS1355" s="12"/>
      <c r="AT1355" s="12"/>
      <c r="AU1355" s="12"/>
      <c r="AV1355" s="12"/>
      <c r="AW1355" s="12"/>
      <c r="AX1355" s="12"/>
      <c r="AY1355" s="12"/>
      <c r="AZ1355" s="8"/>
    </row>
    <row r="1356" spans="1:52" s="21" customFormat="1" ht="16.5" x14ac:dyDescent="0.25">
      <c r="A1356" s="159"/>
      <c r="B1356" s="159"/>
      <c r="C1356" s="159"/>
      <c r="D1356" s="159"/>
      <c r="E1356" s="159"/>
      <c r="F1356" s="159"/>
      <c r="G1356" s="218"/>
      <c r="H1356" s="159"/>
      <c r="I1356" s="159"/>
      <c r="J1356" s="159"/>
      <c r="K1356" s="218"/>
      <c r="L1356" s="159"/>
      <c r="M1356" s="159"/>
      <c r="N1356" s="159"/>
      <c r="O1356" s="2"/>
      <c r="P1356" s="3"/>
      <c r="Q1356" s="3"/>
      <c r="R1356" s="3"/>
      <c r="S1356" s="3"/>
      <c r="T1356" s="4"/>
      <c r="U1356" s="4"/>
      <c r="V1356" s="4"/>
      <c r="W1356" s="4"/>
      <c r="X1356" s="3"/>
      <c r="Y1356" s="4"/>
      <c r="Z1356" s="2"/>
      <c r="AA1356" s="3"/>
      <c r="AB1356" s="5"/>
      <c r="AC1356" s="5"/>
      <c r="AD1356" s="5"/>
      <c r="AE1356" s="5"/>
      <c r="AF1356" s="5"/>
      <c r="AG1356" s="5"/>
      <c r="AH1356" s="6"/>
      <c r="AI1356" s="6"/>
      <c r="AJ1356" s="7"/>
      <c r="AK1356" s="7"/>
      <c r="AL1356" s="7"/>
      <c r="AM1356" s="7"/>
      <c r="AN1356" s="7"/>
      <c r="AO1356" s="12"/>
      <c r="AP1356" s="12"/>
      <c r="AQ1356" s="12"/>
      <c r="AR1356" s="12"/>
      <c r="AS1356" s="12"/>
      <c r="AT1356" s="12"/>
      <c r="AU1356" s="12"/>
      <c r="AV1356" s="12"/>
      <c r="AW1356" s="12"/>
      <c r="AX1356" s="12"/>
      <c r="AY1356" s="12"/>
      <c r="AZ1356" s="8"/>
    </row>
    <row r="1357" spans="1:52" s="21" customFormat="1" ht="16.5" x14ac:dyDescent="0.25">
      <c r="A1357" s="159"/>
      <c r="B1357" s="159"/>
      <c r="C1357" s="159"/>
      <c r="D1357" s="159"/>
      <c r="E1357" s="159"/>
      <c r="F1357" s="159"/>
      <c r="G1357" s="218"/>
      <c r="H1357" s="159"/>
      <c r="I1357" s="159"/>
      <c r="J1357" s="159"/>
      <c r="K1357" s="218"/>
      <c r="L1357" s="159"/>
      <c r="M1357" s="159"/>
      <c r="N1357" s="159"/>
      <c r="O1357" s="2"/>
      <c r="P1357" s="3"/>
      <c r="Q1357" s="3"/>
      <c r="R1357" s="3"/>
      <c r="S1357" s="3"/>
      <c r="T1357" s="4"/>
      <c r="U1357" s="4"/>
      <c r="V1357" s="4"/>
      <c r="W1357" s="4"/>
      <c r="X1357" s="3"/>
      <c r="Y1357" s="4"/>
      <c r="Z1357" s="2"/>
      <c r="AA1357" s="3"/>
      <c r="AB1357" s="5"/>
      <c r="AC1357" s="5"/>
      <c r="AD1357" s="5"/>
      <c r="AE1357" s="5"/>
      <c r="AF1357" s="5"/>
      <c r="AG1357" s="5"/>
      <c r="AH1357" s="6"/>
      <c r="AI1357" s="6"/>
      <c r="AJ1357" s="7"/>
      <c r="AK1357" s="7"/>
      <c r="AL1357" s="7"/>
      <c r="AM1357" s="7"/>
      <c r="AN1357" s="7"/>
      <c r="AO1357" s="12"/>
      <c r="AP1357" s="12"/>
      <c r="AQ1357" s="12"/>
      <c r="AR1357" s="12"/>
      <c r="AS1357" s="12"/>
      <c r="AT1357" s="12"/>
      <c r="AU1357" s="12"/>
      <c r="AV1357" s="12"/>
      <c r="AW1357" s="12"/>
      <c r="AX1357" s="12"/>
      <c r="AY1357" s="12"/>
      <c r="AZ1357" s="8"/>
    </row>
    <row r="1358" spans="1:52" s="21" customFormat="1" ht="16.5" x14ac:dyDescent="0.25">
      <c r="A1358" s="159"/>
      <c r="B1358" s="159"/>
      <c r="C1358" s="159"/>
      <c r="D1358" s="159"/>
      <c r="E1358" s="159"/>
      <c r="F1358" s="159"/>
      <c r="G1358" s="218"/>
      <c r="H1358" s="159"/>
      <c r="I1358" s="159"/>
      <c r="J1358" s="159"/>
      <c r="K1358" s="218"/>
      <c r="L1358" s="159"/>
      <c r="M1358" s="159"/>
      <c r="N1358" s="159"/>
      <c r="O1358" s="2"/>
      <c r="P1358" s="3"/>
      <c r="Q1358" s="3"/>
      <c r="R1358" s="3"/>
      <c r="S1358" s="3"/>
      <c r="T1358" s="4"/>
      <c r="U1358" s="4"/>
      <c r="V1358" s="4"/>
      <c r="W1358" s="4"/>
      <c r="X1358" s="3"/>
      <c r="Y1358" s="4"/>
      <c r="Z1358" s="2"/>
      <c r="AA1358" s="3"/>
      <c r="AB1358" s="5"/>
      <c r="AC1358" s="5"/>
      <c r="AD1358" s="5"/>
      <c r="AE1358" s="5"/>
      <c r="AF1358" s="5"/>
      <c r="AG1358" s="5"/>
      <c r="AH1358" s="6"/>
      <c r="AI1358" s="6"/>
      <c r="AJ1358" s="7"/>
      <c r="AK1358" s="7"/>
      <c r="AL1358" s="7"/>
      <c r="AM1358" s="7"/>
      <c r="AN1358" s="7"/>
      <c r="AO1358" s="12"/>
      <c r="AP1358" s="12"/>
      <c r="AQ1358" s="12"/>
      <c r="AR1358" s="12"/>
      <c r="AS1358" s="12"/>
      <c r="AT1358" s="12"/>
      <c r="AU1358" s="12"/>
      <c r="AV1358" s="12"/>
      <c r="AW1358" s="12"/>
      <c r="AX1358" s="12"/>
      <c r="AY1358" s="12"/>
      <c r="AZ1358" s="8"/>
    </row>
    <row r="1359" spans="1:52" s="21" customFormat="1" ht="16.5" x14ac:dyDescent="0.25">
      <c r="A1359" s="159"/>
      <c r="B1359" s="159"/>
      <c r="C1359" s="159"/>
      <c r="D1359" s="159"/>
      <c r="E1359" s="159"/>
      <c r="F1359" s="159"/>
      <c r="G1359" s="218"/>
      <c r="H1359" s="159"/>
      <c r="I1359" s="159"/>
      <c r="J1359" s="159"/>
      <c r="K1359" s="218"/>
      <c r="L1359" s="159"/>
      <c r="M1359" s="159"/>
      <c r="N1359" s="159"/>
      <c r="O1359" s="2"/>
      <c r="P1359" s="3"/>
      <c r="Q1359" s="3"/>
      <c r="R1359" s="3"/>
      <c r="S1359" s="3"/>
      <c r="T1359" s="4"/>
      <c r="U1359" s="4"/>
      <c r="V1359" s="4"/>
      <c r="W1359" s="4"/>
      <c r="X1359" s="3"/>
      <c r="Y1359" s="4"/>
      <c r="Z1359" s="2"/>
      <c r="AA1359" s="3"/>
      <c r="AB1359" s="5"/>
      <c r="AC1359" s="5"/>
      <c r="AD1359" s="5"/>
      <c r="AE1359" s="5"/>
      <c r="AF1359" s="5"/>
      <c r="AG1359" s="5"/>
      <c r="AH1359" s="6"/>
      <c r="AI1359" s="6"/>
      <c r="AJ1359" s="7"/>
      <c r="AK1359" s="7"/>
      <c r="AL1359" s="7"/>
      <c r="AM1359" s="7"/>
      <c r="AN1359" s="7"/>
      <c r="AO1359" s="12"/>
      <c r="AP1359" s="12"/>
      <c r="AQ1359" s="12"/>
      <c r="AR1359" s="12"/>
      <c r="AS1359" s="12"/>
      <c r="AT1359" s="12"/>
      <c r="AU1359" s="12"/>
      <c r="AV1359" s="12"/>
      <c r="AW1359" s="12"/>
      <c r="AX1359" s="12"/>
      <c r="AY1359" s="12"/>
      <c r="AZ1359" s="8"/>
    </row>
    <row r="1360" spans="1:52" s="21" customFormat="1" ht="16.5" x14ac:dyDescent="0.25">
      <c r="A1360" s="159"/>
      <c r="B1360" s="159"/>
      <c r="C1360" s="159"/>
      <c r="D1360" s="159"/>
      <c r="E1360" s="159"/>
      <c r="F1360" s="159"/>
      <c r="G1360" s="218"/>
      <c r="H1360" s="159"/>
      <c r="I1360" s="159"/>
      <c r="J1360" s="159"/>
      <c r="K1360" s="218"/>
      <c r="L1360" s="159"/>
      <c r="M1360" s="159"/>
      <c r="N1360" s="159"/>
      <c r="O1360" s="2"/>
      <c r="P1360" s="3"/>
      <c r="Q1360" s="3"/>
      <c r="R1360" s="3"/>
      <c r="S1360" s="3"/>
      <c r="T1360" s="4"/>
      <c r="U1360" s="4"/>
      <c r="V1360" s="4"/>
      <c r="W1360" s="4"/>
      <c r="X1360" s="3"/>
      <c r="Y1360" s="4"/>
      <c r="Z1360" s="2"/>
      <c r="AA1360" s="3"/>
      <c r="AB1360" s="5"/>
      <c r="AC1360" s="5"/>
      <c r="AD1360" s="5"/>
      <c r="AE1360" s="5"/>
      <c r="AF1360" s="5"/>
      <c r="AG1360" s="5"/>
      <c r="AH1360" s="6"/>
      <c r="AI1360" s="6"/>
      <c r="AJ1360" s="7"/>
      <c r="AK1360" s="7"/>
      <c r="AL1360" s="7"/>
      <c r="AM1360" s="7"/>
      <c r="AN1360" s="7"/>
      <c r="AO1360" s="12"/>
      <c r="AP1360" s="12"/>
      <c r="AQ1360" s="12"/>
      <c r="AR1360" s="12"/>
      <c r="AS1360" s="12"/>
      <c r="AT1360" s="12"/>
      <c r="AU1360" s="12"/>
      <c r="AV1360" s="12"/>
      <c r="AW1360" s="12"/>
      <c r="AX1360" s="12"/>
      <c r="AY1360" s="12"/>
      <c r="AZ1360" s="8"/>
    </row>
    <row r="1361" spans="1:52" s="21" customFormat="1" ht="16.5" x14ac:dyDescent="0.25">
      <c r="A1361" s="159"/>
      <c r="B1361" s="159"/>
      <c r="C1361" s="159"/>
      <c r="D1361" s="159"/>
      <c r="E1361" s="159"/>
      <c r="F1361" s="159"/>
      <c r="G1361" s="218"/>
      <c r="H1361" s="159"/>
      <c r="I1361" s="159"/>
      <c r="J1361" s="159"/>
      <c r="K1361" s="218"/>
      <c r="L1361" s="159"/>
      <c r="M1361" s="159"/>
      <c r="N1361" s="159"/>
      <c r="O1361" s="2"/>
      <c r="P1361" s="3"/>
      <c r="Q1361" s="3"/>
      <c r="R1361" s="3"/>
      <c r="S1361" s="3"/>
      <c r="T1361" s="4"/>
      <c r="U1361" s="4"/>
      <c r="V1361" s="4"/>
      <c r="W1361" s="4"/>
      <c r="X1361" s="3"/>
      <c r="Y1361" s="4"/>
      <c r="Z1361" s="2"/>
      <c r="AA1361" s="3"/>
      <c r="AB1361" s="5"/>
      <c r="AC1361" s="5"/>
      <c r="AD1361" s="5"/>
      <c r="AE1361" s="5"/>
      <c r="AF1361" s="5"/>
      <c r="AG1361" s="5"/>
      <c r="AH1361" s="6"/>
      <c r="AI1361" s="6"/>
      <c r="AJ1361" s="7"/>
      <c r="AK1361" s="7"/>
      <c r="AL1361" s="7"/>
      <c r="AM1361" s="7"/>
      <c r="AN1361" s="7"/>
      <c r="AO1361" s="12"/>
      <c r="AP1361" s="12"/>
      <c r="AQ1361" s="12"/>
      <c r="AR1361" s="12"/>
      <c r="AS1361" s="12"/>
      <c r="AT1361" s="12"/>
      <c r="AU1361" s="12"/>
      <c r="AV1361" s="12"/>
      <c r="AW1361" s="12"/>
      <c r="AX1361" s="12"/>
      <c r="AY1361" s="12"/>
      <c r="AZ1361" s="8"/>
    </row>
    <row r="1362" spans="1:52" s="21" customFormat="1" ht="16.5" x14ac:dyDescent="0.25">
      <c r="A1362" s="159"/>
      <c r="B1362" s="159"/>
      <c r="C1362" s="159"/>
      <c r="D1362" s="159"/>
      <c r="E1362" s="159"/>
      <c r="F1362" s="159"/>
      <c r="G1362" s="218"/>
      <c r="H1362" s="159"/>
      <c r="I1362" s="159"/>
      <c r="J1362" s="159"/>
      <c r="K1362" s="218"/>
      <c r="L1362" s="159"/>
      <c r="M1362" s="159"/>
      <c r="N1362" s="159"/>
      <c r="O1362" s="2"/>
      <c r="P1362" s="3"/>
      <c r="Q1362" s="3"/>
      <c r="R1362" s="3"/>
      <c r="S1362" s="3"/>
      <c r="T1362" s="4"/>
      <c r="U1362" s="4"/>
      <c r="V1362" s="4"/>
      <c r="W1362" s="4"/>
      <c r="X1362" s="3"/>
      <c r="Y1362" s="4"/>
      <c r="Z1362" s="2"/>
      <c r="AA1362" s="3"/>
      <c r="AB1362" s="5"/>
      <c r="AC1362" s="5"/>
      <c r="AD1362" s="5"/>
      <c r="AE1362" s="5"/>
      <c r="AF1362" s="5"/>
      <c r="AG1362" s="5"/>
      <c r="AH1362" s="6"/>
      <c r="AI1362" s="6"/>
      <c r="AJ1362" s="7"/>
      <c r="AK1362" s="7"/>
      <c r="AL1362" s="7"/>
      <c r="AM1362" s="7"/>
      <c r="AN1362" s="7"/>
      <c r="AO1362" s="12"/>
      <c r="AP1362" s="12"/>
      <c r="AQ1362" s="12"/>
      <c r="AR1362" s="12"/>
      <c r="AS1362" s="12"/>
      <c r="AT1362" s="12"/>
      <c r="AU1362" s="12"/>
      <c r="AV1362" s="12"/>
      <c r="AW1362" s="12"/>
      <c r="AX1362" s="12"/>
      <c r="AY1362" s="12"/>
      <c r="AZ1362" s="8"/>
    </row>
    <row r="1363" spans="1:52" s="21" customFormat="1" ht="16.5" x14ac:dyDescent="0.25">
      <c r="A1363" s="159"/>
      <c r="B1363" s="159"/>
      <c r="C1363" s="159"/>
      <c r="D1363" s="159"/>
      <c r="E1363" s="159"/>
      <c r="F1363" s="159"/>
      <c r="G1363" s="218"/>
      <c r="H1363" s="159"/>
      <c r="I1363" s="159"/>
      <c r="J1363" s="159"/>
      <c r="K1363" s="218"/>
      <c r="L1363" s="159"/>
      <c r="M1363" s="159"/>
      <c r="N1363" s="159"/>
      <c r="O1363" s="2"/>
      <c r="P1363" s="3"/>
      <c r="Q1363" s="3"/>
      <c r="R1363" s="3"/>
      <c r="S1363" s="3"/>
      <c r="T1363" s="4"/>
      <c r="U1363" s="4"/>
      <c r="V1363" s="4"/>
      <c r="W1363" s="4"/>
      <c r="X1363" s="3"/>
      <c r="Y1363" s="4"/>
      <c r="Z1363" s="2"/>
      <c r="AA1363" s="3"/>
      <c r="AB1363" s="5"/>
      <c r="AC1363" s="5"/>
      <c r="AD1363" s="5"/>
      <c r="AE1363" s="5"/>
      <c r="AF1363" s="5"/>
      <c r="AG1363" s="5"/>
      <c r="AH1363" s="6"/>
      <c r="AI1363" s="6"/>
      <c r="AJ1363" s="7"/>
      <c r="AK1363" s="7"/>
      <c r="AL1363" s="7"/>
      <c r="AM1363" s="7"/>
      <c r="AN1363" s="7"/>
      <c r="AO1363" s="12"/>
      <c r="AP1363" s="12"/>
      <c r="AQ1363" s="12"/>
      <c r="AR1363" s="12"/>
      <c r="AS1363" s="12"/>
      <c r="AT1363" s="12"/>
      <c r="AU1363" s="12"/>
      <c r="AV1363" s="12"/>
      <c r="AW1363" s="12"/>
      <c r="AX1363" s="12"/>
      <c r="AY1363" s="12"/>
      <c r="AZ1363" s="8"/>
    </row>
    <row r="1364" spans="1:52" s="21" customFormat="1" ht="16.5" x14ac:dyDescent="0.25">
      <c r="A1364" s="159"/>
      <c r="B1364" s="159"/>
      <c r="C1364" s="159"/>
      <c r="D1364" s="159"/>
      <c r="E1364" s="159"/>
      <c r="F1364" s="159"/>
      <c r="G1364" s="218"/>
      <c r="H1364" s="159"/>
      <c r="I1364" s="159"/>
      <c r="J1364" s="159"/>
      <c r="K1364" s="218"/>
      <c r="L1364" s="159"/>
      <c r="M1364" s="159"/>
      <c r="N1364" s="159"/>
      <c r="O1364" s="2"/>
      <c r="P1364" s="3"/>
      <c r="Q1364" s="3"/>
      <c r="R1364" s="3"/>
      <c r="S1364" s="3"/>
      <c r="T1364" s="4"/>
      <c r="U1364" s="4"/>
      <c r="V1364" s="4"/>
      <c r="W1364" s="4"/>
      <c r="X1364" s="3"/>
      <c r="Y1364" s="4"/>
      <c r="Z1364" s="2"/>
      <c r="AA1364" s="3"/>
      <c r="AB1364" s="5"/>
      <c r="AC1364" s="5"/>
      <c r="AD1364" s="5"/>
      <c r="AE1364" s="5"/>
      <c r="AF1364" s="5"/>
      <c r="AG1364" s="5"/>
      <c r="AH1364" s="6"/>
      <c r="AI1364" s="6"/>
      <c r="AJ1364" s="7"/>
      <c r="AK1364" s="7"/>
      <c r="AL1364" s="7"/>
      <c r="AM1364" s="7"/>
      <c r="AN1364" s="7"/>
      <c r="AO1364" s="12"/>
      <c r="AP1364" s="12"/>
      <c r="AQ1364" s="12"/>
      <c r="AR1364" s="12"/>
      <c r="AS1364" s="12"/>
      <c r="AT1364" s="12"/>
      <c r="AU1364" s="12"/>
      <c r="AV1364" s="12"/>
      <c r="AW1364" s="12"/>
      <c r="AX1364" s="12"/>
      <c r="AY1364" s="12"/>
      <c r="AZ1364" s="8"/>
    </row>
    <row r="1365" spans="1:52" s="21" customFormat="1" ht="16.5" x14ac:dyDescent="0.25">
      <c r="A1365" s="159"/>
      <c r="B1365" s="159"/>
      <c r="C1365" s="159"/>
      <c r="D1365" s="159"/>
      <c r="E1365" s="159"/>
      <c r="F1365" s="159"/>
      <c r="G1365" s="218"/>
      <c r="H1365" s="159"/>
      <c r="I1365" s="159"/>
      <c r="J1365" s="159"/>
      <c r="K1365" s="218"/>
      <c r="L1365" s="159"/>
      <c r="M1365" s="159"/>
      <c r="N1365" s="159"/>
      <c r="O1365" s="2"/>
      <c r="P1365" s="3"/>
      <c r="Q1365" s="3"/>
      <c r="R1365" s="3"/>
      <c r="S1365" s="3"/>
      <c r="T1365" s="4"/>
      <c r="U1365" s="4"/>
      <c r="V1365" s="4"/>
      <c r="W1365" s="4"/>
      <c r="X1365" s="3"/>
      <c r="Y1365" s="4"/>
      <c r="Z1365" s="2"/>
      <c r="AA1365" s="3"/>
      <c r="AB1365" s="5"/>
      <c r="AC1365" s="5"/>
      <c r="AD1365" s="5"/>
      <c r="AE1365" s="5"/>
      <c r="AF1365" s="5"/>
      <c r="AG1365" s="5"/>
      <c r="AH1365" s="6"/>
      <c r="AI1365" s="6"/>
      <c r="AJ1365" s="7"/>
      <c r="AK1365" s="7"/>
      <c r="AL1365" s="7"/>
      <c r="AM1365" s="7"/>
      <c r="AN1365" s="7"/>
      <c r="AO1365" s="12"/>
      <c r="AP1365" s="12"/>
      <c r="AQ1365" s="12"/>
      <c r="AR1365" s="12"/>
      <c r="AS1365" s="12"/>
      <c r="AT1365" s="12"/>
      <c r="AU1365" s="12"/>
      <c r="AV1365" s="12"/>
      <c r="AW1365" s="12"/>
      <c r="AX1365" s="12"/>
      <c r="AY1365" s="12"/>
      <c r="AZ1365" s="8"/>
    </row>
    <row r="1366" spans="1:52" s="21" customFormat="1" ht="16.5" x14ac:dyDescent="0.25">
      <c r="A1366" s="159"/>
      <c r="B1366" s="159"/>
      <c r="C1366" s="159"/>
      <c r="D1366" s="159"/>
      <c r="E1366" s="159"/>
      <c r="F1366" s="159"/>
      <c r="G1366" s="218"/>
      <c r="H1366" s="159"/>
      <c r="I1366" s="159"/>
      <c r="J1366" s="159"/>
      <c r="K1366" s="218"/>
      <c r="L1366" s="159"/>
      <c r="M1366" s="159"/>
      <c r="N1366" s="159"/>
      <c r="O1366" s="2"/>
      <c r="P1366" s="3"/>
      <c r="Q1366" s="3"/>
      <c r="R1366" s="3"/>
      <c r="S1366" s="3"/>
      <c r="T1366" s="4"/>
      <c r="U1366" s="4"/>
      <c r="V1366" s="4"/>
      <c r="W1366" s="4"/>
      <c r="X1366" s="3"/>
      <c r="Y1366" s="4"/>
      <c r="Z1366" s="2"/>
      <c r="AA1366" s="3"/>
      <c r="AB1366" s="5"/>
      <c r="AC1366" s="5"/>
      <c r="AD1366" s="5"/>
      <c r="AE1366" s="5"/>
      <c r="AF1366" s="5"/>
      <c r="AG1366" s="5"/>
      <c r="AH1366" s="6"/>
      <c r="AI1366" s="6"/>
      <c r="AJ1366" s="7"/>
      <c r="AK1366" s="7"/>
      <c r="AL1366" s="7"/>
      <c r="AM1366" s="7"/>
      <c r="AN1366" s="7"/>
      <c r="AO1366" s="12"/>
      <c r="AP1366" s="12"/>
      <c r="AQ1366" s="12"/>
      <c r="AR1366" s="12"/>
      <c r="AS1366" s="12"/>
      <c r="AT1366" s="12"/>
      <c r="AU1366" s="12"/>
      <c r="AV1366" s="12"/>
      <c r="AW1366" s="12"/>
      <c r="AX1366" s="12"/>
      <c r="AY1366" s="12"/>
      <c r="AZ1366" s="8"/>
    </row>
    <row r="1367" spans="1:52" s="21" customFormat="1" ht="16.5" x14ac:dyDescent="0.25">
      <c r="A1367" s="159"/>
      <c r="B1367" s="159"/>
      <c r="C1367" s="159"/>
      <c r="D1367" s="159"/>
      <c r="E1367" s="159"/>
      <c r="F1367" s="159"/>
      <c r="G1367" s="218"/>
      <c r="H1367" s="159"/>
      <c r="I1367" s="159"/>
      <c r="J1367" s="159"/>
      <c r="K1367" s="218"/>
      <c r="L1367" s="159"/>
      <c r="M1367" s="159"/>
      <c r="N1367" s="159"/>
      <c r="O1367" s="2"/>
      <c r="P1367" s="3"/>
      <c r="Q1367" s="3"/>
      <c r="R1367" s="3"/>
      <c r="S1367" s="3"/>
      <c r="T1367" s="4"/>
      <c r="U1367" s="4"/>
      <c r="V1367" s="4"/>
      <c r="W1367" s="4"/>
      <c r="X1367" s="3"/>
      <c r="Y1367" s="4"/>
      <c r="Z1367" s="2"/>
      <c r="AA1367" s="3"/>
      <c r="AB1367" s="5"/>
      <c r="AC1367" s="5"/>
      <c r="AD1367" s="5"/>
      <c r="AE1367" s="5"/>
      <c r="AF1367" s="5"/>
      <c r="AG1367" s="5"/>
      <c r="AH1367" s="6"/>
      <c r="AI1367" s="6"/>
      <c r="AJ1367" s="7"/>
      <c r="AK1367" s="7"/>
      <c r="AL1367" s="7"/>
      <c r="AM1367" s="7"/>
      <c r="AN1367" s="7"/>
      <c r="AO1367" s="12"/>
      <c r="AP1367" s="12"/>
      <c r="AQ1367" s="12"/>
      <c r="AR1367" s="12"/>
      <c r="AS1367" s="12"/>
      <c r="AT1367" s="12"/>
      <c r="AU1367" s="12"/>
      <c r="AV1367" s="12"/>
      <c r="AW1367" s="12"/>
      <c r="AX1367" s="12"/>
      <c r="AY1367" s="12"/>
      <c r="AZ1367" s="8"/>
    </row>
    <row r="1368" spans="1:52" s="21" customFormat="1" ht="16.5" x14ac:dyDescent="0.25">
      <c r="A1368" s="159"/>
      <c r="B1368" s="159"/>
      <c r="C1368" s="159"/>
      <c r="D1368" s="159"/>
      <c r="E1368" s="159"/>
      <c r="F1368" s="159"/>
      <c r="G1368" s="218"/>
      <c r="H1368" s="159"/>
      <c r="I1368" s="159"/>
      <c r="J1368" s="159"/>
      <c r="K1368" s="218"/>
      <c r="L1368" s="159"/>
      <c r="M1368" s="159"/>
      <c r="N1368" s="159"/>
      <c r="O1368" s="2"/>
      <c r="P1368" s="3"/>
      <c r="Q1368" s="3"/>
      <c r="R1368" s="3"/>
      <c r="S1368" s="3"/>
      <c r="T1368" s="4"/>
      <c r="U1368" s="4"/>
      <c r="V1368" s="4"/>
      <c r="W1368" s="4"/>
      <c r="X1368" s="3"/>
      <c r="Y1368" s="4"/>
      <c r="Z1368" s="2"/>
      <c r="AA1368" s="3"/>
      <c r="AB1368" s="5"/>
      <c r="AC1368" s="5"/>
      <c r="AD1368" s="5"/>
      <c r="AE1368" s="5"/>
      <c r="AF1368" s="5"/>
      <c r="AG1368" s="5"/>
      <c r="AH1368" s="6"/>
      <c r="AI1368" s="6"/>
      <c r="AJ1368" s="7"/>
      <c r="AK1368" s="7"/>
      <c r="AL1368" s="7"/>
      <c r="AM1368" s="7"/>
      <c r="AN1368" s="7"/>
      <c r="AO1368" s="12"/>
      <c r="AP1368" s="12"/>
      <c r="AQ1368" s="12"/>
      <c r="AR1368" s="12"/>
      <c r="AS1368" s="12"/>
      <c r="AT1368" s="12"/>
      <c r="AU1368" s="12"/>
      <c r="AV1368" s="12"/>
      <c r="AW1368" s="12"/>
      <c r="AX1368" s="12"/>
      <c r="AY1368" s="12"/>
      <c r="AZ1368" s="8"/>
    </row>
    <row r="1369" spans="1:52" s="21" customFormat="1" ht="16.5" x14ac:dyDescent="0.25">
      <c r="A1369" s="159"/>
      <c r="B1369" s="159"/>
      <c r="C1369" s="159"/>
      <c r="D1369" s="159"/>
      <c r="E1369" s="159"/>
      <c r="F1369" s="159"/>
      <c r="G1369" s="218"/>
      <c r="H1369" s="159"/>
      <c r="I1369" s="159"/>
      <c r="J1369" s="159"/>
      <c r="K1369" s="218"/>
      <c r="L1369" s="159"/>
      <c r="M1369" s="159"/>
      <c r="N1369" s="159"/>
      <c r="O1369" s="2"/>
      <c r="P1369" s="3"/>
      <c r="Q1369" s="3"/>
      <c r="R1369" s="3"/>
      <c r="S1369" s="3"/>
      <c r="T1369" s="4"/>
      <c r="U1369" s="4"/>
      <c r="V1369" s="4"/>
      <c r="W1369" s="4"/>
      <c r="X1369" s="3"/>
      <c r="Y1369" s="4"/>
      <c r="Z1369" s="2"/>
      <c r="AA1369" s="3"/>
      <c r="AB1369" s="5"/>
      <c r="AC1369" s="5"/>
      <c r="AD1369" s="5"/>
      <c r="AE1369" s="5"/>
      <c r="AF1369" s="5"/>
      <c r="AG1369" s="5"/>
      <c r="AH1369" s="6"/>
      <c r="AI1369" s="6"/>
      <c r="AJ1369" s="7"/>
      <c r="AK1369" s="7"/>
      <c r="AL1369" s="7"/>
      <c r="AM1369" s="7"/>
      <c r="AN1369" s="7"/>
      <c r="AO1369" s="12"/>
      <c r="AP1369" s="12"/>
      <c r="AQ1369" s="12"/>
      <c r="AR1369" s="12"/>
      <c r="AS1369" s="12"/>
      <c r="AT1369" s="12"/>
      <c r="AU1369" s="12"/>
      <c r="AV1369" s="12"/>
      <c r="AW1369" s="12"/>
      <c r="AX1369" s="12"/>
      <c r="AY1369" s="12"/>
      <c r="AZ1369" s="8"/>
    </row>
    <row r="1370" spans="1:52" s="21" customFormat="1" ht="16.5" x14ac:dyDescent="0.25">
      <c r="A1370" s="159"/>
      <c r="B1370" s="159"/>
      <c r="C1370" s="159"/>
      <c r="D1370" s="159"/>
      <c r="E1370" s="159"/>
      <c r="F1370" s="159"/>
      <c r="G1370" s="218"/>
      <c r="H1370" s="159"/>
      <c r="I1370" s="159"/>
      <c r="J1370" s="159"/>
      <c r="K1370" s="218"/>
      <c r="L1370" s="159"/>
      <c r="M1370" s="159"/>
      <c r="N1370" s="159"/>
      <c r="O1370" s="2"/>
      <c r="P1370" s="3"/>
      <c r="Q1370" s="3"/>
      <c r="R1370" s="3"/>
      <c r="S1370" s="3"/>
      <c r="T1370" s="4"/>
      <c r="U1370" s="4"/>
      <c r="V1370" s="4"/>
      <c r="W1370" s="4"/>
      <c r="X1370" s="3"/>
      <c r="Y1370" s="4"/>
      <c r="Z1370" s="2"/>
      <c r="AA1370" s="3"/>
      <c r="AB1370" s="5"/>
      <c r="AC1370" s="5"/>
      <c r="AD1370" s="5"/>
      <c r="AE1370" s="5"/>
      <c r="AF1370" s="5"/>
      <c r="AG1370" s="5"/>
      <c r="AH1370" s="6"/>
      <c r="AI1370" s="6"/>
      <c r="AJ1370" s="7"/>
      <c r="AK1370" s="7"/>
      <c r="AL1370" s="7"/>
      <c r="AM1370" s="7"/>
      <c r="AN1370" s="7"/>
      <c r="AO1370" s="12"/>
      <c r="AP1370" s="12"/>
      <c r="AQ1370" s="12"/>
      <c r="AR1370" s="12"/>
      <c r="AS1370" s="12"/>
      <c r="AT1370" s="12"/>
      <c r="AU1370" s="12"/>
      <c r="AV1370" s="12"/>
      <c r="AW1370" s="12"/>
      <c r="AX1370" s="12"/>
      <c r="AY1370" s="12"/>
      <c r="AZ1370" s="8"/>
    </row>
    <row r="1371" spans="1:52" s="21" customFormat="1" ht="16.5" x14ac:dyDescent="0.25">
      <c r="A1371" s="159"/>
      <c r="B1371" s="159"/>
      <c r="C1371" s="159"/>
      <c r="D1371" s="159"/>
      <c r="E1371" s="159"/>
      <c r="F1371" s="159"/>
      <c r="G1371" s="218"/>
      <c r="H1371" s="159"/>
      <c r="I1371" s="159"/>
      <c r="J1371" s="159"/>
      <c r="K1371" s="218"/>
      <c r="L1371" s="159"/>
      <c r="M1371" s="159"/>
      <c r="N1371" s="159"/>
      <c r="O1371" s="2"/>
      <c r="P1371" s="3"/>
      <c r="Q1371" s="3"/>
      <c r="R1371" s="3"/>
      <c r="S1371" s="3"/>
      <c r="T1371" s="4"/>
      <c r="U1371" s="4"/>
      <c r="V1371" s="4"/>
      <c r="W1371" s="4"/>
      <c r="X1371" s="3"/>
      <c r="Y1371" s="4"/>
      <c r="Z1371" s="2"/>
      <c r="AA1371" s="3"/>
      <c r="AB1371" s="5"/>
      <c r="AC1371" s="5"/>
      <c r="AD1371" s="5"/>
      <c r="AE1371" s="5"/>
      <c r="AF1371" s="5"/>
      <c r="AG1371" s="5"/>
      <c r="AH1371" s="6"/>
      <c r="AI1371" s="6"/>
      <c r="AJ1371" s="7"/>
      <c r="AK1371" s="7"/>
      <c r="AL1371" s="7"/>
      <c r="AM1371" s="7"/>
      <c r="AN1371" s="7"/>
      <c r="AO1371" s="12"/>
      <c r="AP1371" s="12"/>
      <c r="AQ1371" s="12"/>
      <c r="AR1371" s="12"/>
      <c r="AS1371" s="12"/>
      <c r="AT1371" s="12"/>
      <c r="AU1371" s="12"/>
      <c r="AV1371" s="12"/>
      <c r="AW1371" s="12"/>
      <c r="AX1371" s="12"/>
      <c r="AY1371" s="12"/>
      <c r="AZ1371" s="8"/>
    </row>
    <row r="1372" spans="1:52" s="21" customFormat="1" ht="16.5" x14ac:dyDescent="0.25">
      <c r="A1372" s="159"/>
      <c r="B1372" s="159"/>
      <c r="C1372" s="159"/>
      <c r="D1372" s="159"/>
      <c r="E1372" s="159"/>
      <c r="F1372" s="159"/>
      <c r="G1372" s="218"/>
      <c r="H1372" s="159"/>
      <c r="I1372" s="159"/>
      <c r="J1372" s="159"/>
      <c r="K1372" s="218"/>
      <c r="L1372" s="159"/>
      <c r="M1372" s="159"/>
      <c r="N1372" s="159"/>
      <c r="O1372" s="2"/>
      <c r="P1372" s="3"/>
      <c r="Q1372" s="3"/>
      <c r="R1372" s="3"/>
      <c r="S1372" s="3"/>
      <c r="T1372" s="4"/>
      <c r="U1372" s="4"/>
      <c r="V1372" s="4"/>
      <c r="W1372" s="4"/>
      <c r="X1372" s="3"/>
      <c r="Y1372" s="4"/>
      <c r="Z1372" s="2"/>
      <c r="AA1372" s="3"/>
      <c r="AB1372" s="5"/>
      <c r="AC1372" s="5"/>
      <c r="AD1372" s="5"/>
      <c r="AE1372" s="5"/>
      <c r="AF1372" s="5"/>
      <c r="AG1372" s="5"/>
      <c r="AH1372" s="6"/>
      <c r="AI1372" s="6"/>
      <c r="AJ1372" s="7"/>
      <c r="AK1372" s="7"/>
      <c r="AL1372" s="7"/>
      <c r="AM1372" s="7"/>
      <c r="AN1372" s="7"/>
      <c r="AO1372" s="12"/>
      <c r="AP1372" s="12"/>
      <c r="AQ1372" s="12"/>
      <c r="AR1372" s="12"/>
      <c r="AS1372" s="12"/>
      <c r="AT1372" s="12"/>
      <c r="AU1372" s="12"/>
      <c r="AV1372" s="12"/>
      <c r="AW1372" s="12"/>
      <c r="AX1372" s="12"/>
      <c r="AY1372" s="12"/>
      <c r="AZ1372" s="8"/>
    </row>
    <row r="1373" spans="1:52" s="21" customFormat="1" ht="16.5" x14ac:dyDescent="0.25">
      <c r="A1373" s="159"/>
      <c r="B1373" s="159"/>
      <c r="C1373" s="159"/>
      <c r="D1373" s="159"/>
      <c r="E1373" s="159"/>
      <c r="F1373" s="159"/>
      <c r="G1373" s="218"/>
      <c r="H1373" s="159"/>
      <c r="I1373" s="159"/>
      <c r="J1373" s="159"/>
      <c r="K1373" s="218"/>
      <c r="L1373" s="159"/>
      <c r="M1373" s="159"/>
      <c r="N1373" s="159"/>
      <c r="O1373" s="2"/>
      <c r="P1373" s="3"/>
      <c r="Q1373" s="3"/>
      <c r="R1373" s="3"/>
      <c r="S1373" s="3"/>
      <c r="T1373" s="4"/>
      <c r="U1373" s="4"/>
      <c r="V1373" s="4"/>
      <c r="W1373" s="4"/>
      <c r="X1373" s="3"/>
      <c r="Y1373" s="4"/>
      <c r="Z1373" s="2"/>
      <c r="AA1373" s="3"/>
      <c r="AB1373" s="5"/>
      <c r="AC1373" s="5"/>
      <c r="AD1373" s="5"/>
      <c r="AE1373" s="5"/>
      <c r="AF1373" s="5"/>
      <c r="AG1373" s="5"/>
      <c r="AH1373" s="6"/>
      <c r="AI1373" s="6"/>
      <c r="AJ1373" s="7"/>
      <c r="AK1373" s="7"/>
      <c r="AL1373" s="7"/>
      <c r="AM1373" s="7"/>
      <c r="AN1373" s="7"/>
      <c r="AO1373" s="12"/>
      <c r="AP1373" s="12"/>
      <c r="AQ1373" s="12"/>
      <c r="AR1373" s="12"/>
      <c r="AS1373" s="12"/>
      <c r="AT1373" s="12"/>
      <c r="AU1373" s="12"/>
      <c r="AV1373" s="12"/>
      <c r="AW1373" s="12"/>
      <c r="AX1373" s="12"/>
      <c r="AY1373" s="12"/>
      <c r="AZ1373" s="8"/>
    </row>
    <row r="1374" spans="1:52" s="21" customFormat="1" ht="16.5" x14ac:dyDescent="0.25">
      <c r="A1374" s="159"/>
      <c r="B1374" s="159"/>
      <c r="C1374" s="159"/>
      <c r="D1374" s="159"/>
      <c r="E1374" s="159"/>
      <c r="F1374" s="159"/>
      <c r="G1374" s="218"/>
      <c r="H1374" s="159"/>
      <c r="I1374" s="159"/>
      <c r="J1374" s="159"/>
      <c r="K1374" s="218"/>
      <c r="L1374" s="159"/>
      <c r="M1374" s="159"/>
      <c r="N1374" s="159"/>
      <c r="O1374" s="2"/>
      <c r="P1374" s="3"/>
      <c r="Q1374" s="3"/>
      <c r="R1374" s="3"/>
      <c r="S1374" s="3"/>
      <c r="T1374" s="4"/>
      <c r="U1374" s="4"/>
      <c r="V1374" s="4"/>
      <c r="W1374" s="4"/>
      <c r="X1374" s="3"/>
      <c r="Y1374" s="4"/>
      <c r="Z1374" s="2"/>
      <c r="AA1374" s="3"/>
      <c r="AB1374" s="5"/>
      <c r="AC1374" s="5"/>
      <c r="AD1374" s="5"/>
      <c r="AE1374" s="5"/>
      <c r="AF1374" s="5"/>
      <c r="AG1374" s="5"/>
      <c r="AH1374" s="6"/>
      <c r="AI1374" s="6"/>
      <c r="AJ1374" s="7"/>
      <c r="AK1374" s="7"/>
      <c r="AL1374" s="7"/>
      <c r="AM1374" s="7"/>
      <c r="AN1374" s="7"/>
      <c r="AO1374" s="12"/>
      <c r="AP1374" s="12"/>
      <c r="AQ1374" s="12"/>
      <c r="AR1374" s="12"/>
      <c r="AS1374" s="12"/>
      <c r="AT1374" s="12"/>
      <c r="AU1374" s="12"/>
      <c r="AV1374" s="12"/>
      <c r="AW1374" s="12"/>
      <c r="AX1374" s="12"/>
      <c r="AY1374" s="12"/>
      <c r="AZ1374" s="8"/>
    </row>
    <row r="1375" spans="1:52" s="21" customFormat="1" ht="16.5" x14ac:dyDescent="0.25">
      <c r="A1375" s="159"/>
      <c r="B1375" s="159"/>
      <c r="C1375" s="159"/>
      <c r="D1375" s="159"/>
      <c r="E1375" s="159"/>
      <c r="F1375" s="159"/>
      <c r="G1375" s="218"/>
      <c r="H1375" s="159"/>
      <c r="I1375" s="159"/>
      <c r="J1375" s="159"/>
      <c r="K1375" s="218"/>
      <c r="L1375" s="159"/>
      <c r="M1375" s="159"/>
      <c r="N1375" s="159"/>
      <c r="O1375" s="2"/>
      <c r="P1375" s="3"/>
      <c r="Q1375" s="3"/>
      <c r="R1375" s="3"/>
      <c r="S1375" s="3"/>
      <c r="T1375" s="4"/>
      <c r="U1375" s="4"/>
      <c r="V1375" s="4"/>
      <c r="W1375" s="4"/>
      <c r="X1375" s="3"/>
      <c r="Y1375" s="4"/>
      <c r="Z1375" s="2"/>
      <c r="AA1375" s="3"/>
      <c r="AB1375" s="5"/>
      <c r="AC1375" s="5"/>
      <c r="AD1375" s="5"/>
      <c r="AE1375" s="5"/>
      <c r="AF1375" s="5"/>
      <c r="AG1375" s="5"/>
      <c r="AH1375" s="6"/>
      <c r="AI1375" s="6"/>
      <c r="AJ1375" s="7"/>
      <c r="AK1375" s="7"/>
      <c r="AL1375" s="7"/>
      <c r="AM1375" s="7"/>
      <c r="AN1375" s="7"/>
      <c r="AO1375" s="12"/>
      <c r="AP1375" s="12"/>
      <c r="AQ1375" s="12"/>
      <c r="AR1375" s="12"/>
      <c r="AS1375" s="12"/>
      <c r="AT1375" s="12"/>
      <c r="AU1375" s="12"/>
      <c r="AV1375" s="12"/>
      <c r="AW1375" s="12"/>
      <c r="AX1375" s="12"/>
      <c r="AY1375" s="12"/>
      <c r="AZ1375" s="8"/>
    </row>
    <row r="1376" spans="1:52" s="21" customFormat="1" ht="16.5" x14ac:dyDescent="0.25">
      <c r="A1376" s="159"/>
      <c r="B1376" s="159"/>
      <c r="C1376" s="159"/>
      <c r="D1376" s="159"/>
      <c r="E1376" s="159"/>
      <c r="F1376" s="159"/>
      <c r="G1376" s="218"/>
      <c r="H1376" s="159"/>
      <c r="I1376" s="159"/>
      <c r="J1376" s="159"/>
      <c r="K1376" s="218"/>
      <c r="L1376" s="159"/>
      <c r="M1376" s="159"/>
      <c r="N1376" s="159"/>
      <c r="O1376" s="2"/>
      <c r="P1376" s="3"/>
      <c r="Q1376" s="3"/>
      <c r="R1376" s="3"/>
      <c r="S1376" s="3"/>
      <c r="T1376" s="4"/>
      <c r="U1376" s="4"/>
      <c r="V1376" s="4"/>
      <c r="W1376" s="4"/>
      <c r="X1376" s="3"/>
      <c r="Y1376" s="4"/>
      <c r="Z1376" s="2"/>
      <c r="AA1376" s="3"/>
      <c r="AB1376" s="5"/>
      <c r="AC1376" s="5"/>
      <c r="AD1376" s="5"/>
      <c r="AE1376" s="5"/>
      <c r="AF1376" s="5"/>
      <c r="AG1376" s="5"/>
      <c r="AH1376" s="6"/>
      <c r="AI1376" s="6"/>
      <c r="AJ1376" s="7"/>
      <c r="AK1376" s="7"/>
      <c r="AL1376" s="7"/>
      <c r="AM1376" s="7"/>
      <c r="AN1376" s="7"/>
      <c r="AO1376" s="12"/>
      <c r="AP1376" s="12"/>
      <c r="AQ1376" s="12"/>
      <c r="AR1376" s="12"/>
      <c r="AS1376" s="12"/>
      <c r="AT1376" s="12"/>
      <c r="AU1376" s="12"/>
      <c r="AV1376" s="12"/>
      <c r="AW1376" s="12"/>
      <c r="AX1376" s="12"/>
      <c r="AY1376" s="12"/>
      <c r="AZ1376" s="8"/>
    </row>
    <row r="1377" spans="1:52" s="21" customFormat="1" ht="16.5" x14ac:dyDescent="0.25">
      <c r="A1377" s="159"/>
      <c r="B1377" s="159"/>
      <c r="C1377" s="159"/>
      <c r="D1377" s="159"/>
      <c r="E1377" s="159"/>
      <c r="F1377" s="159"/>
      <c r="G1377" s="218"/>
      <c r="H1377" s="159"/>
      <c r="I1377" s="159"/>
      <c r="J1377" s="159"/>
      <c r="K1377" s="218"/>
      <c r="L1377" s="159"/>
      <c r="M1377" s="159"/>
      <c r="N1377" s="159"/>
      <c r="O1377" s="2"/>
      <c r="P1377" s="3"/>
      <c r="Q1377" s="3"/>
      <c r="R1377" s="3"/>
      <c r="S1377" s="3"/>
      <c r="T1377" s="4"/>
      <c r="U1377" s="4"/>
      <c r="V1377" s="4"/>
      <c r="W1377" s="4"/>
      <c r="X1377" s="3"/>
      <c r="Y1377" s="4"/>
      <c r="Z1377" s="2"/>
      <c r="AA1377" s="3"/>
      <c r="AB1377" s="5"/>
      <c r="AC1377" s="5"/>
      <c r="AD1377" s="5"/>
      <c r="AE1377" s="5"/>
      <c r="AF1377" s="5"/>
      <c r="AG1377" s="5"/>
      <c r="AH1377" s="6"/>
      <c r="AI1377" s="6"/>
      <c r="AJ1377" s="7"/>
      <c r="AK1377" s="7"/>
      <c r="AL1377" s="7"/>
      <c r="AM1377" s="7"/>
      <c r="AN1377" s="7"/>
      <c r="AO1377" s="12"/>
      <c r="AP1377" s="12"/>
      <c r="AQ1377" s="12"/>
      <c r="AR1377" s="12"/>
      <c r="AS1377" s="12"/>
      <c r="AT1377" s="12"/>
      <c r="AU1377" s="12"/>
      <c r="AV1377" s="12"/>
      <c r="AW1377" s="12"/>
      <c r="AX1377" s="12"/>
      <c r="AY1377" s="12"/>
      <c r="AZ1377" s="8"/>
    </row>
    <row r="1378" spans="1:52" s="21" customFormat="1" ht="16.5" x14ac:dyDescent="0.25">
      <c r="A1378" s="159"/>
      <c r="B1378" s="159"/>
      <c r="C1378" s="159"/>
      <c r="D1378" s="159"/>
      <c r="E1378" s="159"/>
      <c r="F1378" s="159"/>
      <c r="G1378" s="218"/>
      <c r="H1378" s="159"/>
      <c r="I1378" s="159"/>
      <c r="J1378" s="159"/>
      <c r="K1378" s="218"/>
      <c r="L1378" s="159"/>
      <c r="M1378" s="159"/>
      <c r="N1378" s="159"/>
      <c r="O1378" s="2"/>
      <c r="P1378" s="3"/>
      <c r="Q1378" s="3"/>
      <c r="R1378" s="3"/>
      <c r="S1378" s="3"/>
      <c r="T1378" s="4"/>
      <c r="U1378" s="4"/>
      <c r="V1378" s="4"/>
      <c r="W1378" s="4"/>
      <c r="X1378" s="3"/>
      <c r="Y1378" s="4"/>
      <c r="Z1378" s="2"/>
      <c r="AA1378" s="3"/>
      <c r="AB1378" s="5"/>
      <c r="AC1378" s="5"/>
      <c r="AD1378" s="5"/>
      <c r="AE1378" s="5"/>
      <c r="AF1378" s="5"/>
      <c r="AG1378" s="5"/>
      <c r="AH1378" s="6"/>
      <c r="AI1378" s="6"/>
      <c r="AJ1378" s="7"/>
      <c r="AK1378" s="7"/>
      <c r="AL1378" s="7"/>
      <c r="AM1378" s="7"/>
      <c r="AN1378" s="7"/>
      <c r="AO1378" s="12"/>
      <c r="AP1378" s="12"/>
      <c r="AQ1378" s="12"/>
      <c r="AR1378" s="12"/>
      <c r="AS1378" s="12"/>
      <c r="AT1378" s="12"/>
      <c r="AU1378" s="12"/>
      <c r="AV1378" s="12"/>
      <c r="AW1378" s="12"/>
      <c r="AX1378" s="12"/>
      <c r="AY1378" s="12"/>
      <c r="AZ1378" s="8"/>
    </row>
    <row r="1379" spans="1:52" s="21" customFormat="1" ht="16.5" x14ac:dyDescent="0.25">
      <c r="A1379" s="159"/>
      <c r="B1379" s="159"/>
      <c r="C1379" s="159"/>
      <c r="D1379" s="159"/>
      <c r="E1379" s="159"/>
      <c r="F1379" s="159"/>
      <c r="G1379" s="218"/>
      <c r="H1379" s="159"/>
      <c r="I1379" s="159"/>
      <c r="J1379" s="159"/>
      <c r="K1379" s="218"/>
      <c r="L1379" s="159"/>
      <c r="M1379" s="159"/>
      <c r="N1379" s="159"/>
      <c r="O1379" s="2"/>
      <c r="P1379" s="3"/>
      <c r="Q1379" s="3"/>
      <c r="R1379" s="3"/>
      <c r="S1379" s="3"/>
      <c r="T1379" s="4"/>
      <c r="U1379" s="4"/>
      <c r="V1379" s="4"/>
      <c r="W1379" s="4"/>
      <c r="X1379" s="3"/>
      <c r="Y1379" s="4"/>
      <c r="Z1379" s="2"/>
      <c r="AA1379" s="3"/>
      <c r="AB1379" s="5"/>
      <c r="AC1379" s="5"/>
      <c r="AD1379" s="5"/>
      <c r="AE1379" s="5"/>
      <c r="AF1379" s="5"/>
      <c r="AG1379" s="5"/>
      <c r="AH1379" s="6"/>
      <c r="AI1379" s="6"/>
      <c r="AJ1379" s="7"/>
      <c r="AK1379" s="7"/>
      <c r="AL1379" s="7"/>
      <c r="AM1379" s="7"/>
      <c r="AN1379" s="7"/>
      <c r="AO1379" s="12"/>
      <c r="AP1379" s="12"/>
      <c r="AQ1379" s="12"/>
      <c r="AR1379" s="12"/>
      <c r="AS1379" s="12"/>
      <c r="AT1379" s="12"/>
      <c r="AU1379" s="12"/>
      <c r="AV1379" s="12"/>
      <c r="AW1379" s="12"/>
      <c r="AX1379" s="12"/>
      <c r="AY1379" s="12"/>
      <c r="AZ1379" s="8"/>
    </row>
    <row r="1380" spans="1:52" s="21" customFormat="1" ht="16.5" x14ac:dyDescent="0.25">
      <c r="A1380" s="159"/>
      <c r="B1380" s="159"/>
      <c r="C1380" s="159"/>
      <c r="D1380" s="159"/>
      <c r="E1380" s="159"/>
      <c r="F1380" s="159"/>
      <c r="G1380" s="218"/>
      <c r="H1380" s="159"/>
      <c r="I1380" s="159"/>
      <c r="J1380" s="159"/>
      <c r="K1380" s="218"/>
      <c r="L1380" s="159"/>
      <c r="M1380" s="159"/>
      <c r="N1380" s="159"/>
      <c r="O1380" s="2"/>
      <c r="P1380" s="3"/>
      <c r="Q1380" s="3"/>
      <c r="R1380" s="3"/>
      <c r="S1380" s="3"/>
      <c r="T1380" s="4"/>
      <c r="U1380" s="4"/>
      <c r="V1380" s="4"/>
      <c r="W1380" s="4"/>
      <c r="X1380" s="3"/>
      <c r="Y1380" s="4"/>
      <c r="Z1380" s="2"/>
      <c r="AA1380" s="3"/>
      <c r="AB1380" s="5"/>
      <c r="AC1380" s="5"/>
      <c r="AD1380" s="5"/>
      <c r="AE1380" s="5"/>
      <c r="AF1380" s="5"/>
      <c r="AG1380" s="5"/>
      <c r="AH1380" s="6"/>
      <c r="AI1380" s="6"/>
      <c r="AJ1380" s="7"/>
      <c r="AK1380" s="7"/>
      <c r="AL1380" s="7"/>
      <c r="AM1380" s="7"/>
      <c r="AN1380" s="7"/>
      <c r="AO1380" s="12"/>
      <c r="AP1380" s="12"/>
      <c r="AQ1380" s="12"/>
      <c r="AR1380" s="12"/>
      <c r="AS1380" s="12"/>
      <c r="AT1380" s="12"/>
      <c r="AU1380" s="12"/>
      <c r="AV1380" s="12"/>
      <c r="AW1380" s="12"/>
      <c r="AX1380" s="12"/>
      <c r="AY1380" s="12"/>
      <c r="AZ1380" s="8"/>
    </row>
    <row r="1381" spans="1:52" s="21" customFormat="1" ht="16.5" x14ac:dyDescent="0.25">
      <c r="A1381" s="159"/>
      <c r="B1381" s="159"/>
      <c r="C1381" s="159"/>
      <c r="D1381" s="159"/>
      <c r="E1381" s="159"/>
      <c r="F1381" s="159"/>
      <c r="G1381" s="218"/>
      <c r="H1381" s="159"/>
      <c r="I1381" s="159"/>
      <c r="J1381" s="159"/>
      <c r="K1381" s="218"/>
      <c r="L1381" s="159"/>
      <c r="M1381" s="159"/>
      <c r="N1381" s="159"/>
      <c r="O1381" s="2"/>
      <c r="P1381" s="3"/>
      <c r="Q1381" s="3"/>
      <c r="R1381" s="3"/>
      <c r="S1381" s="3"/>
      <c r="T1381" s="4"/>
      <c r="U1381" s="4"/>
      <c r="V1381" s="4"/>
      <c r="W1381" s="4"/>
      <c r="X1381" s="3"/>
      <c r="Y1381" s="4"/>
      <c r="Z1381" s="2"/>
      <c r="AA1381" s="3"/>
      <c r="AB1381" s="5"/>
      <c r="AC1381" s="5"/>
      <c r="AD1381" s="5"/>
      <c r="AE1381" s="5"/>
      <c r="AF1381" s="5"/>
      <c r="AG1381" s="5"/>
      <c r="AH1381" s="6"/>
      <c r="AI1381" s="6"/>
      <c r="AJ1381" s="7"/>
      <c r="AK1381" s="7"/>
      <c r="AL1381" s="7"/>
      <c r="AM1381" s="7"/>
      <c r="AN1381" s="7"/>
      <c r="AO1381" s="12"/>
      <c r="AP1381" s="12"/>
      <c r="AQ1381" s="12"/>
      <c r="AR1381" s="12"/>
      <c r="AS1381" s="12"/>
      <c r="AT1381" s="12"/>
      <c r="AU1381" s="12"/>
      <c r="AV1381" s="12"/>
      <c r="AW1381" s="12"/>
      <c r="AX1381" s="12"/>
      <c r="AY1381" s="12"/>
      <c r="AZ1381" s="8"/>
    </row>
    <row r="1382" spans="1:52" s="21" customFormat="1" ht="16.5" x14ac:dyDescent="0.25">
      <c r="A1382" s="159"/>
      <c r="B1382" s="159"/>
      <c r="C1382" s="159"/>
      <c r="D1382" s="159"/>
      <c r="E1382" s="159"/>
      <c r="F1382" s="159"/>
      <c r="G1382" s="218"/>
      <c r="H1382" s="159"/>
      <c r="I1382" s="159"/>
      <c r="J1382" s="159"/>
      <c r="K1382" s="218"/>
      <c r="L1382" s="159"/>
      <c r="M1382" s="159"/>
      <c r="N1382" s="159"/>
      <c r="O1382" s="2"/>
      <c r="P1382" s="3"/>
      <c r="Q1382" s="3"/>
      <c r="R1382" s="3"/>
      <c r="S1382" s="3"/>
      <c r="T1382" s="4"/>
      <c r="U1382" s="4"/>
      <c r="V1382" s="4"/>
      <c r="W1382" s="4"/>
      <c r="X1382" s="3"/>
      <c r="Y1382" s="4"/>
      <c r="Z1382" s="2"/>
      <c r="AA1382" s="3"/>
      <c r="AB1382" s="5"/>
      <c r="AC1382" s="5"/>
      <c r="AD1382" s="5"/>
      <c r="AE1382" s="5"/>
      <c r="AF1382" s="5"/>
      <c r="AG1382" s="5"/>
      <c r="AH1382" s="6"/>
      <c r="AI1382" s="6"/>
      <c r="AJ1382" s="7"/>
      <c r="AK1382" s="7"/>
      <c r="AL1382" s="7"/>
      <c r="AM1382" s="7"/>
      <c r="AN1382" s="7"/>
      <c r="AO1382" s="12"/>
      <c r="AP1382" s="12"/>
      <c r="AQ1382" s="12"/>
      <c r="AR1382" s="12"/>
      <c r="AS1382" s="12"/>
      <c r="AT1382" s="12"/>
      <c r="AU1382" s="12"/>
      <c r="AV1382" s="12"/>
      <c r="AW1382" s="12"/>
      <c r="AX1382" s="12"/>
      <c r="AY1382" s="12"/>
      <c r="AZ1382" s="8"/>
    </row>
    <row r="1383" spans="1:52" s="21" customFormat="1" ht="16.5" x14ac:dyDescent="0.25">
      <c r="A1383" s="159"/>
      <c r="B1383" s="159"/>
      <c r="C1383" s="159"/>
      <c r="D1383" s="159"/>
      <c r="E1383" s="159"/>
      <c r="F1383" s="159"/>
      <c r="G1383" s="218"/>
      <c r="H1383" s="159"/>
      <c r="I1383" s="159"/>
      <c r="J1383" s="159"/>
      <c r="K1383" s="218"/>
      <c r="L1383" s="159"/>
      <c r="M1383" s="159"/>
      <c r="N1383" s="159"/>
      <c r="O1383" s="2"/>
      <c r="P1383" s="3"/>
      <c r="Q1383" s="3"/>
      <c r="R1383" s="3"/>
      <c r="S1383" s="3"/>
      <c r="T1383" s="4"/>
      <c r="U1383" s="4"/>
      <c r="V1383" s="4"/>
      <c r="W1383" s="4"/>
      <c r="X1383" s="3"/>
      <c r="Y1383" s="4"/>
      <c r="Z1383" s="2"/>
      <c r="AA1383" s="3"/>
      <c r="AB1383" s="5"/>
      <c r="AC1383" s="5"/>
      <c r="AD1383" s="5"/>
      <c r="AE1383" s="5"/>
      <c r="AF1383" s="5"/>
      <c r="AG1383" s="5"/>
      <c r="AH1383" s="6"/>
      <c r="AI1383" s="6"/>
      <c r="AJ1383" s="7"/>
      <c r="AK1383" s="7"/>
      <c r="AL1383" s="7"/>
      <c r="AM1383" s="7"/>
      <c r="AN1383" s="7"/>
      <c r="AO1383" s="12"/>
      <c r="AP1383" s="12"/>
      <c r="AQ1383" s="12"/>
      <c r="AR1383" s="12"/>
      <c r="AS1383" s="12"/>
      <c r="AT1383" s="12"/>
      <c r="AU1383" s="12"/>
      <c r="AV1383" s="12"/>
      <c r="AW1383" s="12"/>
      <c r="AX1383" s="12"/>
      <c r="AY1383" s="12"/>
      <c r="AZ1383" s="8"/>
    </row>
    <row r="1384" spans="1:52" s="21" customFormat="1" ht="16.5" x14ac:dyDescent="0.25">
      <c r="A1384" s="159"/>
      <c r="B1384" s="159"/>
      <c r="C1384" s="159"/>
      <c r="D1384" s="159"/>
      <c r="E1384" s="159"/>
      <c r="F1384" s="159"/>
      <c r="G1384" s="218"/>
      <c r="H1384" s="159"/>
      <c r="I1384" s="159"/>
      <c r="J1384" s="159"/>
      <c r="K1384" s="218"/>
      <c r="L1384" s="159"/>
      <c r="M1384" s="159"/>
      <c r="N1384" s="159"/>
      <c r="O1384" s="2"/>
      <c r="P1384" s="3"/>
      <c r="Q1384" s="3"/>
      <c r="R1384" s="3"/>
      <c r="S1384" s="3"/>
      <c r="T1384" s="4"/>
      <c r="U1384" s="4"/>
      <c r="V1384" s="4"/>
      <c r="W1384" s="4"/>
      <c r="X1384" s="3"/>
      <c r="Y1384" s="237"/>
      <c r="Z1384" s="2"/>
      <c r="AA1384" s="235"/>
      <c r="AB1384" s="5"/>
      <c r="AC1384" s="5"/>
      <c r="AD1384" s="5"/>
      <c r="AE1384" s="5"/>
      <c r="AF1384" s="5"/>
      <c r="AG1384" s="5"/>
      <c r="AH1384" s="6"/>
      <c r="AI1384" s="6"/>
      <c r="AJ1384" s="7"/>
      <c r="AK1384" s="7"/>
      <c r="AL1384" s="7"/>
      <c r="AM1384" s="7"/>
      <c r="AN1384" s="7"/>
      <c r="AO1384" s="12"/>
      <c r="AP1384" s="12"/>
      <c r="AQ1384" s="12"/>
      <c r="AR1384" s="12"/>
      <c r="AS1384" s="12"/>
      <c r="AT1384" s="12"/>
      <c r="AU1384" s="12"/>
      <c r="AV1384" s="12"/>
      <c r="AW1384" s="12"/>
      <c r="AX1384" s="12"/>
      <c r="AY1384" s="12"/>
      <c r="AZ1384" s="8"/>
    </row>
    <row r="1385" spans="1:52" s="21" customFormat="1" ht="16.5" x14ac:dyDescent="0.25">
      <c r="A1385" s="159"/>
      <c r="B1385" s="159"/>
      <c r="C1385" s="159"/>
      <c r="D1385" s="159"/>
      <c r="E1385" s="159"/>
      <c r="F1385" s="159"/>
      <c r="G1385" s="218"/>
      <c r="H1385" s="159"/>
      <c r="I1385" s="159"/>
      <c r="J1385" s="159"/>
      <c r="K1385" s="218"/>
      <c r="L1385" s="159"/>
      <c r="M1385" s="159"/>
      <c r="N1385" s="159"/>
      <c r="O1385" s="2"/>
      <c r="P1385" s="3"/>
      <c r="Q1385" s="3"/>
      <c r="R1385" s="3"/>
      <c r="S1385" s="3"/>
      <c r="T1385" s="4"/>
      <c r="U1385" s="4"/>
      <c r="V1385" s="4"/>
      <c r="W1385" s="4"/>
      <c r="X1385" s="3"/>
      <c r="Y1385" s="4"/>
      <c r="Z1385" s="2"/>
      <c r="AA1385" s="3"/>
      <c r="AB1385" s="5"/>
      <c r="AC1385" s="5"/>
      <c r="AD1385" s="5"/>
      <c r="AE1385" s="5"/>
      <c r="AF1385" s="5"/>
      <c r="AG1385" s="5"/>
      <c r="AH1385" s="6"/>
      <c r="AI1385" s="6"/>
      <c r="AJ1385" s="7"/>
      <c r="AK1385" s="7"/>
      <c r="AL1385" s="7"/>
      <c r="AM1385" s="7"/>
      <c r="AN1385" s="7"/>
      <c r="AO1385" s="12"/>
      <c r="AP1385" s="12"/>
      <c r="AQ1385" s="12"/>
      <c r="AR1385" s="12"/>
      <c r="AS1385" s="12"/>
      <c r="AT1385" s="12"/>
      <c r="AU1385" s="12"/>
      <c r="AV1385" s="12"/>
      <c r="AW1385" s="12"/>
      <c r="AX1385" s="12"/>
      <c r="AY1385" s="12"/>
      <c r="AZ1385" s="8"/>
    </row>
    <row r="1386" spans="1:52" s="21" customFormat="1" ht="16.5" x14ac:dyDescent="0.25">
      <c r="A1386" s="159"/>
      <c r="B1386" s="159"/>
      <c r="C1386" s="159"/>
      <c r="D1386" s="159"/>
      <c r="E1386" s="159"/>
      <c r="F1386" s="159"/>
      <c r="G1386" s="218"/>
      <c r="H1386" s="159"/>
      <c r="I1386" s="159"/>
      <c r="J1386" s="159"/>
      <c r="K1386" s="218"/>
      <c r="L1386" s="159"/>
      <c r="M1386" s="159"/>
      <c r="N1386" s="159"/>
      <c r="O1386" s="2"/>
      <c r="P1386" s="3"/>
      <c r="Q1386" s="3"/>
      <c r="R1386" s="3"/>
      <c r="S1386" s="3"/>
      <c r="T1386" s="4"/>
      <c r="U1386" s="4"/>
      <c r="V1386" s="4"/>
      <c r="W1386" s="4"/>
      <c r="X1386" s="3"/>
      <c r="Y1386" s="4"/>
      <c r="Z1386" s="2"/>
      <c r="AA1386" s="3"/>
      <c r="AB1386" s="5"/>
      <c r="AC1386" s="5"/>
      <c r="AD1386" s="5"/>
      <c r="AE1386" s="5"/>
      <c r="AF1386" s="5"/>
      <c r="AG1386" s="5"/>
      <c r="AH1386" s="6"/>
      <c r="AI1386" s="6"/>
      <c r="AJ1386" s="7"/>
      <c r="AK1386" s="7"/>
      <c r="AL1386" s="7"/>
      <c r="AM1386" s="7"/>
      <c r="AN1386" s="7"/>
      <c r="AO1386" s="12"/>
      <c r="AP1386" s="12"/>
      <c r="AQ1386" s="12"/>
      <c r="AR1386" s="12"/>
      <c r="AS1386" s="12"/>
      <c r="AT1386" s="12"/>
      <c r="AU1386" s="12"/>
      <c r="AV1386" s="12"/>
      <c r="AW1386" s="12"/>
      <c r="AX1386" s="12"/>
      <c r="AY1386" s="12"/>
      <c r="AZ1386" s="8"/>
    </row>
    <row r="1387" spans="1:52" s="21" customFormat="1" ht="16.5" x14ac:dyDescent="0.25">
      <c r="A1387" s="159"/>
      <c r="B1387" s="159"/>
      <c r="C1387" s="159"/>
      <c r="D1387" s="159"/>
      <c r="E1387" s="159"/>
      <c r="F1387" s="159"/>
      <c r="G1387" s="218"/>
      <c r="H1387" s="159"/>
      <c r="I1387" s="159"/>
      <c r="J1387" s="159"/>
      <c r="K1387" s="218"/>
      <c r="L1387" s="159"/>
      <c r="M1387" s="159"/>
      <c r="N1387" s="159"/>
      <c r="O1387" s="2"/>
      <c r="P1387" s="3"/>
      <c r="Q1387" s="3"/>
      <c r="R1387" s="3"/>
      <c r="S1387" s="3"/>
      <c r="T1387" s="4"/>
      <c r="U1387" s="4"/>
      <c r="V1387" s="4"/>
      <c r="W1387" s="4"/>
      <c r="X1387" s="3"/>
      <c r="Y1387" s="4"/>
      <c r="Z1387" s="2"/>
      <c r="AA1387" s="3"/>
      <c r="AB1387" s="5"/>
      <c r="AC1387" s="5"/>
      <c r="AD1387" s="5"/>
      <c r="AE1387" s="5"/>
      <c r="AF1387" s="5"/>
      <c r="AG1387" s="5"/>
      <c r="AH1387" s="6"/>
      <c r="AI1387" s="6"/>
      <c r="AJ1387" s="7"/>
      <c r="AK1387" s="7"/>
      <c r="AL1387" s="7"/>
      <c r="AM1387" s="7"/>
      <c r="AN1387" s="7"/>
      <c r="AO1387" s="12"/>
      <c r="AP1387" s="12"/>
      <c r="AQ1387" s="12"/>
      <c r="AR1387" s="12"/>
      <c r="AS1387" s="12"/>
      <c r="AT1387" s="12"/>
      <c r="AU1387" s="12"/>
      <c r="AV1387" s="12"/>
      <c r="AW1387" s="12"/>
      <c r="AX1387" s="12"/>
      <c r="AY1387" s="12"/>
      <c r="AZ1387" s="8"/>
    </row>
    <row r="1388" spans="1:52" s="21" customFormat="1" ht="16.5" x14ac:dyDescent="0.25">
      <c r="A1388" s="159"/>
      <c r="B1388" s="159"/>
      <c r="C1388" s="159"/>
      <c r="D1388" s="159"/>
      <c r="E1388" s="159"/>
      <c r="F1388" s="159"/>
      <c r="G1388" s="218"/>
      <c r="H1388" s="159"/>
      <c r="I1388" s="159"/>
      <c r="J1388" s="159"/>
      <c r="K1388" s="218"/>
      <c r="L1388" s="159"/>
      <c r="M1388" s="159"/>
      <c r="N1388" s="159"/>
      <c r="O1388" s="2"/>
      <c r="P1388" s="3"/>
      <c r="Q1388" s="3"/>
      <c r="R1388" s="3"/>
      <c r="S1388" s="3"/>
      <c r="T1388" s="4"/>
      <c r="U1388" s="4"/>
      <c r="V1388" s="4"/>
      <c r="W1388" s="4"/>
      <c r="X1388" s="3"/>
      <c r="Y1388" s="4"/>
      <c r="Z1388" s="2"/>
      <c r="AA1388" s="3"/>
      <c r="AB1388" s="5"/>
      <c r="AC1388" s="5"/>
      <c r="AD1388" s="5"/>
      <c r="AE1388" s="5"/>
      <c r="AF1388" s="5"/>
      <c r="AG1388" s="5"/>
      <c r="AH1388" s="6"/>
      <c r="AI1388" s="6"/>
      <c r="AJ1388" s="7"/>
      <c r="AK1388" s="7"/>
      <c r="AL1388" s="7"/>
      <c r="AM1388" s="7"/>
      <c r="AN1388" s="7"/>
      <c r="AO1388" s="12"/>
      <c r="AP1388" s="12"/>
      <c r="AQ1388" s="12"/>
      <c r="AR1388" s="12"/>
      <c r="AS1388" s="12"/>
      <c r="AT1388" s="12"/>
      <c r="AU1388" s="12"/>
      <c r="AV1388" s="12"/>
      <c r="AW1388" s="12"/>
      <c r="AX1388" s="12"/>
      <c r="AY1388" s="12"/>
      <c r="AZ1388" s="8"/>
    </row>
    <row r="1389" spans="1:52" s="21" customFormat="1" ht="16.5" x14ac:dyDescent="0.25">
      <c r="A1389" s="159"/>
      <c r="B1389" s="159"/>
      <c r="C1389" s="159"/>
      <c r="D1389" s="159"/>
      <c r="E1389" s="159"/>
      <c r="F1389" s="159"/>
      <c r="G1389" s="218"/>
      <c r="H1389" s="159"/>
      <c r="I1389" s="159"/>
      <c r="J1389" s="159"/>
      <c r="K1389" s="218"/>
      <c r="L1389" s="159"/>
      <c r="M1389" s="159"/>
      <c r="N1389" s="159"/>
      <c r="O1389" s="2"/>
      <c r="P1389" s="3"/>
      <c r="Q1389" s="3"/>
      <c r="R1389" s="3"/>
      <c r="S1389" s="3"/>
      <c r="T1389" s="4"/>
      <c r="U1389" s="4"/>
      <c r="V1389" s="4"/>
      <c r="W1389" s="4"/>
      <c r="X1389" s="3"/>
      <c r="Y1389" s="4"/>
      <c r="Z1389" s="2"/>
      <c r="AA1389" s="3"/>
      <c r="AB1389" s="5"/>
      <c r="AC1389" s="5"/>
      <c r="AD1389" s="5"/>
      <c r="AE1389" s="5"/>
      <c r="AF1389" s="5"/>
      <c r="AG1389" s="5"/>
      <c r="AH1389" s="6"/>
      <c r="AI1389" s="6"/>
      <c r="AJ1389" s="7"/>
      <c r="AK1389" s="7"/>
      <c r="AL1389" s="7"/>
      <c r="AM1389" s="7"/>
      <c r="AN1389" s="7"/>
      <c r="AO1389" s="12"/>
      <c r="AP1389" s="12"/>
      <c r="AQ1389" s="12"/>
      <c r="AR1389" s="12"/>
      <c r="AS1389" s="12"/>
      <c r="AT1389" s="12"/>
      <c r="AU1389" s="12"/>
      <c r="AV1389" s="12"/>
      <c r="AW1389" s="12"/>
      <c r="AX1389" s="12"/>
      <c r="AY1389" s="12"/>
      <c r="AZ1389" s="8"/>
    </row>
    <row r="1390" spans="1:52" s="21" customFormat="1" ht="16.5" x14ac:dyDescent="0.25">
      <c r="A1390" s="159"/>
      <c r="B1390" s="159"/>
      <c r="C1390" s="159"/>
      <c r="D1390" s="159"/>
      <c r="E1390" s="159"/>
      <c r="F1390" s="159"/>
      <c r="G1390" s="218"/>
      <c r="H1390" s="159"/>
      <c r="I1390" s="159"/>
      <c r="J1390" s="159"/>
      <c r="K1390" s="218"/>
      <c r="L1390" s="159"/>
      <c r="M1390" s="159"/>
      <c r="N1390" s="159"/>
      <c r="O1390" s="2"/>
      <c r="P1390" s="3"/>
      <c r="Q1390" s="3"/>
      <c r="R1390" s="3"/>
      <c r="S1390" s="3"/>
      <c r="T1390" s="4"/>
      <c r="U1390" s="4"/>
      <c r="V1390" s="4"/>
      <c r="W1390" s="4"/>
      <c r="X1390" s="3"/>
      <c r="Y1390" s="4"/>
      <c r="Z1390" s="2"/>
      <c r="AA1390" s="3"/>
      <c r="AB1390" s="5"/>
      <c r="AC1390" s="5"/>
      <c r="AD1390" s="5"/>
      <c r="AE1390" s="5"/>
      <c r="AF1390" s="5"/>
      <c r="AG1390" s="5"/>
      <c r="AH1390" s="6"/>
      <c r="AI1390" s="6"/>
      <c r="AJ1390" s="7"/>
      <c r="AK1390" s="7"/>
      <c r="AL1390" s="7"/>
      <c r="AM1390" s="7"/>
      <c r="AN1390" s="7"/>
      <c r="AO1390" s="12"/>
      <c r="AP1390" s="12"/>
      <c r="AQ1390" s="12"/>
      <c r="AR1390" s="12"/>
      <c r="AS1390" s="12"/>
      <c r="AT1390" s="12"/>
      <c r="AU1390" s="12"/>
      <c r="AV1390" s="12"/>
      <c r="AW1390" s="12"/>
      <c r="AX1390" s="12"/>
      <c r="AY1390" s="12"/>
      <c r="AZ1390" s="8"/>
    </row>
    <row r="1391" spans="1:52" s="21" customFormat="1" ht="16.5" x14ac:dyDescent="0.25">
      <c r="A1391" s="159"/>
      <c r="B1391" s="159"/>
      <c r="C1391" s="159"/>
      <c r="D1391" s="159"/>
      <c r="E1391" s="159"/>
      <c r="F1391" s="159"/>
      <c r="G1391" s="218"/>
      <c r="H1391" s="159"/>
      <c r="I1391" s="159"/>
      <c r="J1391" s="159"/>
      <c r="K1391" s="218"/>
      <c r="L1391" s="159"/>
      <c r="M1391" s="159"/>
      <c r="N1391" s="159"/>
      <c r="O1391" s="2"/>
      <c r="P1391" s="3"/>
      <c r="Q1391" s="3"/>
      <c r="R1391" s="3"/>
      <c r="S1391" s="3"/>
      <c r="T1391" s="4"/>
      <c r="U1391" s="4"/>
      <c r="V1391" s="4"/>
      <c r="W1391" s="4"/>
      <c r="X1391" s="3"/>
      <c r="Y1391" s="4"/>
      <c r="Z1391" s="2"/>
      <c r="AA1391" s="3"/>
      <c r="AB1391" s="5"/>
      <c r="AC1391" s="5"/>
      <c r="AD1391" s="5"/>
      <c r="AE1391" s="5"/>
      <c r="AF1391" s="5"/>
      <c r="AG1391" s="5"/>
      <c r="AH1391" s="6"/>
      <c r="AI1391" s="6"/>
      <c r="AJ1391" s="7"/>
      <c r="AK1391" s="7"/>
      <c r="AL1391" s="7"/>
      <c r="AM1391" s="7"/>
      <c r="AN1391" s="7"/>
      <c r="AO1391" s="12"/>
      <c r="AP1391" s="12"/>
      <c r="AQ1391" s="12"/>
      <c r="AR1391" s="12"/>
      <c r="AS1391" s="12"/>
      <c r="AT1391" s="12"/>
      <c r="AU1391" s="12"/>
      <c r="AV1391" s="12"/>
      <c r="AW1391" s="12"/>
      <c r="AX1391" s="12"/>
      <c r="AY1391" s="12"/>
      <c r="AZ1391" s="8"/>
    </row>
    <row r="1392" spans="1:52" s="21" customFormat="1" ht="16.5" x14ac:dyDescent="0.25">
      <c r="A1392" s="159"/>
      <c r="B1392" s="159"/>
      <c r="C1392" s="159"/>
      <c r="D1392" s="159"/>
      <c r="E1392" s="159"/>
      <c r="F1392" s="159"/>
      <c r="G1392" s="218"/>
      <c r="H1392" s="159"/>
      <c r="I1392" s="159"/>
      <c r="J1392" s="159"/>
      <c r="K1392" s="218"/>
      <c r="L1392" s="159"/>
      <c r="M1392" s="159"/>
      <c r="N1392" s="159"/>
      <c r="O1392" s="2"/>
      <c r="P1392" s="3"/>
      <c r="Q1392" s="3"/>
      <c r="R1392" s="3"/>
      <c r="S1392" s="3"/>
      <c r="T1392" s="4"/>
      <c r="U1392" s="4"/>
      <c r="V1392" s="4"/>
      <c r="W1392" s="4"/>
      <c r="X1392" s="3"/>
      <c r="Y1392" s="4"/>
      <c r="Z1392" s="2"/>
      <c r="AA1392" s="3"/>
      <c r="AB1392" s="5"/>
      <c r="AC1392" s="5"/>
      <c r="AD1392" s="5"/>
      <c r="AE1392" s="5"/>
      <c r="AF1392" s="5"/>
      <c r="AG1392" s="5"/>
      <c r="AH1392" s="6"/>
      <c r="AI1392" s="6"/>
      <c r="AJ1392" s="7"/>
      <c r="AK1392" s="7"/>
      <c r="AL1392" s="7"/>
      <c r="AM1392" s="7"/>
      <c r="AN1392" s="7"/>
      <c r="AO1392" s="12"/>
      <c r="AP1392" s="12"/>
      <c r="AQ1392" s="12"/>
      <c r="AR1392" s="12"/>
      <c r="AS1392" s="12"/>
      <c r="AT1392" s="12"/>
      <c r="AU1392" s="12"/>
      <c r="AV1392" s="12"/>
      <c r="AW1392" s="12"/>
      <c r="AX1392" s="12"/>
      <c r="AY1392" s="12"/>
      <c r="AZ1392" s="8"/>
    </row>
    <row r="1393" spans="1:52" s="21" customFormat="1" ht="16.5" x14ac:dyDescent="0.25">
      <c r="A1393" s="159"/>
      <c r="B1393" s="159"/>
      <c r="C1393" s="159"/>
      <c r="D1393" s="159"/>
      <c r="E1393" s="159"/>
      <c r="F1393" s="159"/>
      <c r="G1393" s="218"/>
      <c r="H1393" s="159"/>
      <c r="I1393" s="159"/>
      <c r="J1393" s="159"/>
      <c r="K1393" s="218"/>
      <c r="L1393" s="159"/>
      <c r="M1393" s="159"/>
      <c r="N1393" s="159"/>
      <c r="O1393" s="2"/>
      <c r="P1393" s="3"/>
      <c r="Q1393" s="3"/>
      <c r="R1393" s="3"/>
      <c r="S1393" s="3"/>
      <c r="T1393" s="4"/>
      <c r="U1393" s="4"/>
      <c r="V1393" s="4"/>
      <c r="W1393" s="4"/>
      <c r="X1393" s="3"/>
      <c r="Y1393" s="4"/>
      <c r="Z1393" s="2"/>
      <c r="AA1393" s="3"/>
      <c r="AB1393" s="5"/>
      <c r="AC1393" s="5"/>
      <c r="AD1393" s="5"/>
      <c r="AE1393" s="5"/>
      <c r="AF1393" s="5"/>
      <c r="AG1393" s="5"/>
      <c r="AH1393" s="6"/>
      <c r="AI1393" s="6"/>
      <c r="AJ1393" s="7"/>
      <c r="AK1393" s="7"/>
      <c r="AL1393" s="7"/>
      <c r="AM1393" s="7"/>
      <c r="AN1393" s="7"/>
      <c r="AO1393" s="12"/>
      <c r="AP1393" s="12"/>
      <c r="AQ1393" s="12"/>
      <c r="AR1393" s="12"/>
      <c r="AS1393" s="12"/>
      <c r="AT1393" s="12"/>
      <c r="AU1393" s="12"/>
      <c r="AV1393" s="12"/>
      <c r="AW1393" s="12"/>
      <c r="AX1393" s="12"/>
      <c r="AY1393" s="12"/>
      <c r="AZ1393" s="8"/>
    </row>
    <row r="1394" spans="1:52" s="21" customFormat="1" ht="16.5" x14ac:dyDescent="0.25">
      <c r="A1394" s="159"/>
      <c r="B1394" s="159"/>
      <c r="C1394" s="159"/>
      <c r="D1394" s="159"/>
      <c r="E1394" s="159"/>
      <c r="F1394" s="159"/>
      <c r="G1394" s="218"/>
      <c r="H1394" s="159"/>
      <c r="I1394" s="159"/>
      <c r="J1394" s="159"/>
      <c r="K1394" s="218"/>
      <c r="L1394" s="159"/>
      <c r="M1394" s="159"/>
      <c r="N1394" s="159"/>
      <c r="O1394" s="2"/>
      <c r="P1394" s="3"/>
      <c r="Q1394" s="3"/>
      <c r="R1394" s="3"/>
      <c r="S1394" s="3"/>
      <c r="T1394" s="4"/>
      <c r="U1394" s="4"/>
      <c r="V1394" s="4"/>
      <c r="W1394" s="4"/>
      <c r="X1394" s="3"/>
      <c r="Y1394" s="4"/>
      <c r="Z1394" s="2"/>
      <c r="AA1394" s="3"/>
      <c r="AB1394" s="5"/>
      <c r="AC1394" s="5"/>
      <c r="AD1394" s="5"/>
      <c r="AE1394" s="5"/>
      <c r="AF1394" s="5"/>
      <c r="AG1394" s="5"/>
      <c r="AH1394" s="6"/>
      <c r="AI1394" s="6"/>
      <c r="AJ1394" s="7"/>
      <c r="AK1394" s="7"/>
      <c r="AL1394" s="7"/>
      <c r="AM1394" s="7"/>
      <c r="AN1394" s="7"/>
      <c r="AO1394" s="12"/>
      <c r="AP1394" s="12"/>
      <c r="AQ1394" s="12"/>
      <c r="AR1394" s="12"/>
      <c r="AS1394" s="12"/>
      <c r="AT1394" s="12"/>
      <c r="AU1394" s="12"/>
      <c r="AV1394" s="12"/>
      <c r="AW1394" s="12"/>
      <c r="AX1394" s="12"/>
      <c r="AY1394" s="12"/>
      <c r="AZ1394" s="8"/>
    </row>
    <row r="1395" spans="1:52" s="21" customFormat="1" ht="16.5" x14ac:dyDescent="0.25">
      <c r="A1395" s="159"/>
      <c r="B1395" s="159"/>
      <c r="C1395" s="159"/>
      <c r="D1395" s="159"/>
      <c r="E1395" s="159"/>
      <c r="F1395" s="159"/>
      <c r="G1395" s="218"/>
      <c r="H1395" s="159"/>
      <c r="I1395" s="159"/>
      <c r="J1395" s="159"/>
      <c r="K1395" s="218"/>
      <c r="L1395" s="159"/>
      <c r="M1395" s="159"/>
      <c r="N1395" s="159"/>
      <c r="O1395" s="2"/>
      <c r="P1395" s="3"/>
      <c r="Q1395" s="3"/>
      <c r="R1395" s="3"/>
      <c r="S1395" s="3"/>
      <c r="T1395" s="4"/>
      <c r="U1395" s="4"/>
      <c r="V1395" s="4"/>
      <c r="W1395" s="4"/>
      <c r="X1395" s="3"/>
      <c r="Y1395" s="4"/>
      <c r="Z1395" s="2"/>
      <c r="AA1395" s="3"/>
      <c r="AB1395" s="5"/>
      <c r="AC1395" s="5"/>
      <c r="AD1395" s="5"/>
      <c r="AE1395" s="5"/>
      <c r="AF1395" s="5"/>
      <c r="AG1395" s="5"/>
      <c r="AH1395" s="6"/>
      <c r="AI1395" s="6"/>
      <c r="AJ1395" s="7"/>
      <c r="AK1395" s="7"/>
      <c r="AL1395" s="7"/>
      <c r="AM1395" s="7"/>
      <c r="AN1395" s="7"/>
      <c r="AO1395" s="12"/>
      <c r="AP1395" s="12"/>
      <c r="AQ1395" s="12"/>
      <c r="AR1395" s="12"/>
      <c r="AS1395" s="12"/>
      <c r="AT1395" s="12"/>
      <c r="AU1395" s="12"/>
      <c r="AV1395" s="12"/>
      <c r="AW1395" s="12"/>
      <c r="AX1395" s="12"/>
      <c r="AY1395" s="12"/>
      <c r="AZ1395" s="8"/>
    </row>
    <row r="1396" spans="1:52" s="21" customFormat="1" ht="16.5" x14ac:dyDescent="0.25">
      <c r="A1396" s="159"/>
      <c r="B1396" s="159"/>
      <c r="C1396" s="159"/>
      <c r="D1396" s="159"/>
      <c r="E1396" s="159"/>
      <c r="F1396" s="159"/>
      <c r="G1396" s="218"/>
      <c r="H1396" s="159"/>
      <c r="I1396" s="159"/>
      <c r="J1396" s="159"/>
      <c r="K1396" s="218"/>
      <c r="L1396" s="159"/>
      <c r="M1396" s="159"/>
      <c r="N1396" s="159"/>
      <c r="O1396" s="2"/>
      <c r="P1396" s="3"/>
      <c r="Q1396" s="3"/>
      <c r="R1396" s="3"/>
      <c r="S1396" s="3"/>
      <c r="T1396" s="4"/>
      <c r="U1396" s="4"/>
      <c r="V1396" s="4"/>
      <c r="W1396" s="4"/>
      <c r="X1396" s="3"/>
      <c r="Y1396" s="4"/>
      <c r="Z1396" s="2"/>
      <c r="AA1396" s="3"/>
      <c r="AB1396" s="5"/>
      <c r="AC1396" s="5"/>
      <c r="AD1396" s="5"/>
      <c r="AE1396" s="5"/>
      <c r="AF1396" s="5"/>
      <c r="AG1396" s="5"/>
      <c r="AH1396" s="6"/>
      <c r="AI1396" s="6"/>
      <c r="AJ1396" s="7"/>
      <c r="AK1396" s="7"/>
      <c r="AL1396" s="7"/>
      <c r="AM1396" s="7"/>
      <c r="AN1396" s="7"/>
      <c r="AO1396" s="12"/>
      <c r="AP1396" s="12"/>
      <c r="AQ1396" s="12"/>
      <c r="AR1396" s="12"/>
      <c r="AS1396" s="12"/>
      <c r="AT1396" s="12"/>
      <c r="AU1396" s="12"/>
      <c r="AV1396" s="12"/>
      <c r="AW1396" s="12"/>
      <c r="AX1396" s="12"/>
      <c r="AY1396" s="12"/>
      <c r="AZ1396" s="8"/>
    </row>
    <row r="1397" spans="1:52" s="21" customFormat="1" ht="16.5" x14ac:dyDescent="0.25">
      <c r="A1397" s="159"/>
      <c r="B1397" s="159"/>
      <c r="C1397" s="159"/>
      <c r="D1397" s="159"/>
      <c r="E1397" s="159"/>
      <c r="F1397" s="159"/>
      <c r="G1397" s="218"/>
      <c r="H1397" s="159"/>
      <c r="I1397" s="159"/>
      <c r="J1397" s="159"/>
      <c r="K1397" s="218"/>
      <c r="L1397" s="159"/>
      <c r="M1397" s="159"/>
      <c r="N1397" s="159"/>
      <c r="O1397" s="2"/>
      <c r="P1397" s="3"/>
      <c r="Q1397" s="3"/>
      <c r="R1397" s="3"/>
      <c r="S1397" s="3"/>
      <c r="T1397" s="4"/>
      <c r="U1397" s="4"/>
      <c r="V1397" s="4"/>
      <c r="W1397" s="4"/>
      <c r="X1397" s="3"/>
      <c r="Y1397" s="4"/>
      <c r="Z1397" s="2"/>
      <c r="AA1397" s="3"/>
      <c r="AB1397" s="5"/>
      <c r="AC1397" s="5"/>
      <c r="AD1397" s="5"/>
      <c r="AE1397" s="5"/>
      <c r="AF1397" s="5"/>
      <c r="AG1397" s="5"/>
      <c r="AH1397" s="6"/>
      <c r="AI1397" s="6"/>
      <c r="AJ1397" s="7"/>
      <c r="AK1397" s="7"/>
      <c r="AL1397" s="7"/>
      <c r="AM1397" s="7"/>
      <c r="AN1397" s="7"/>
      <c r="AO1397" s="12"/>
      <c r="AP1397" s="12"/>
      <c r="AQ1397" s="12"/>
      <c r="AR1397" s="12"/>
      <c r="AS1397" s="12"/>
      <c r="AT1397" s="12"/>
      <c r="AU1397" s="12"/>
      <c r="AV1397" s="12"/>
      <c r="AW1397" s="12"/>
      <c r="AX1397" s="12"/>
      <c r="AY1397" s="12"/>
      <c r="AZ1397" s="8"/>
    </row>
    <row r="1398" spans="1:52" s="21" customFormat="1" ht="16.5" x14ac:dyDescent="0.25">
      <c r="A1398" s="159"/>
      <c r="B1398" s="159"/>
      <c r="C1398" s="159"/>
      <c r="D1398" s="159"/>
      <c r="E1398" s="159"/>
      <c r="F1398" s="159"/>
      <c r="G1398" s="218"/>
      <c r="H1398" s="159"/>
      <c r="I1398" s="159"/>
      <c r="J1398" s="159"/>
      <c r="K1398" s="218"/>
      <c r="L1398" s="159"/>
      <c r="M1398" s="159"/>
      <c r="N1398" s="159"/>
      <c r="O1398" s="2"/>
      <c r="P1398" s="3"/>
      <c r="Q1398" s="3"/>
      <c r="R1398" s="3"/>
      <c r="S1398" s="3"/>
      <c r="T1398" s="4"/>
      <c r="U1398" s="4"/>
      <c r="V1398" s="4"/>
      <c r="W1398" s="4"/>
      <c r="X1398" s="3"/>
      <c r="Y1398" s="4"/>
      <c r="Z1398" s="2"/>
      <c r="AA1398" s="3"/>
      <c r="AB1398" s="5"/>
      <c r="AC1398" s="5"/>
      <c r="AD1398" s="5"/>
      <c r="AE1398" s="5"/>
      <c r="AF1398" s="5"/>
      <c r="AG1398" s="5"/>
      <c r="AH1398" s="6"/>
      <c r="AI1398" s="6"/>
      <c r="AJ1398" s="7"/>
      <c r="AK1398" s="7"/>
      <c r="AL1398" s="7"/>
      <c r="AM1398" s="7"/>
      <c r="AN1398" s="7"/>
      <c r="AO1398" s="12"/>
      <c r="AP1398" s="12"/>
      <c r="AQ1398" s="12"/>
      <c r="AR1398" s="12"/>
      <c r="AS1398" s="12"/>
      <c r="AT1398" s="12"/>
      <c r="AU1398" s="12"/>
      <c r="AV1398" s="12"/>
      <c r="AW1398" s="12"/>
      <c r="AX1398" s="12"/>
      <c r="AY1398" s="12"/>
      <c r="AZ1398" s="8"/>
    </row>
    <row r="1399" spans="1:52" s="21" customFormat="1" ht="16.5" x14ac:dyDescent="0.25">
      <c r="A1399" s="159"/>
      <c r="B1399" s="159"/>
      <c r="C1399" s="159"/>
      <c r="D1399" s="159"/>
      <c r="E1399" s="159"/>
      <c r="F1399" s="159"/>
      <c r="G1399" s="218"/>
      <c r="H1399" s="159"/>
      <c r="I1399" s="159"/>
      <c r="J1399" s="159"/>
      <c r="K1399" s="218"/>
      <c r="L1399" s="159"/>
      <c r="M1399" s="159"/>
      <c r="N1399" s="159"/>
      <c r="O1399" s="2"/>
      <c r="P1399" s="3"/>
      <c r="Q1399" s="3"/>
      <c r="R1399" s="3"/>
      <c r="S1399" s="3"/>
      <c r="T1399" s="4"/>
      <c r="U1399" s="4"/>
      <c r="V1399" s="4"/>
      <c r="W1399" s="4"/>
      <c r="X1399" s="3"/>
      <c r="Y1399" s="4"/>
      <c r="Z1399" s="2"/>
      <c r="AA1399" s="3"/>
      <c r="AB1399" s="5"/>
      <c r="AC1399" s="5"/>
      <c r="AD1399" s="5"/>
      <c r="AE1399" s="5"/>
      <c r="AF1399" s="5"/>
      <c r="AG1399" s="5"/>
      <c r="AH1399" s="6"/>
      <c r="AI1399" s="6"/>
      <c r="AJ1399" s="7"/>
      <c r="AK1399" s="7"/>
      <c r="AL1399" s="7"/>
      <c r="AM1399" s="7"/>
      <c r="AN1399" s="7"/>
      <c r="AO1399" s="12"/>
      <c r="AP1399" s="12"/>
      <c r="AQ1399" s="12"/>
      <c r="AR1399" s="12"/>
      <c r="AS1399" s="12"/>
      <c r="AT1399" s="12"/>
      <c r="AU1399" s="12"/>
      <c r="AV1399" s="12"/>
      <c r="AW1399" s="12"/>
      <c r="AX1399" s="12"/>
      <c r="AY1399" s="12"/>
      <c r="AZ1399" s="8"/>
    </row>
    <row r="1400" spans="1:52" s="21" customFormat="1" ht="16.5" x14ac:dyDescent="0.25">
      <c r="A1400" s="159"/>
      <c r="B1400" s="159"/>
      <c r="C1400" s="159"/>
      <c r="D1400" s="159"/>
      <c r="E1400" s="159"/>
      <c r="F1400" s="159"/>
      <c r="G1400" s="218"/>
      <c r="H1400" s="159"/>
      <c r="I1400" s="159"/>
      <c r="J1400" s="159"/>
      <c r="K1400" s="218"/>
      <c r="L1400" s="159"/>
      <c r="M1400" s="159"/>
      <c r="N1400" s="159"/>
      <c r="O1400" s="2"/>
      <c r="P1400" s="3"/>
      <c r="Q1400" s="3"/>
      <c r="R1400" s="3"/>
      <c r="S1400" s="3"/>
      <c r="T1400" s="4"/>
      <c r="U1400" s="4"/>
      <c r="V1400" s="4"/>
      <c r="W1400" s="4"/>
      <c r="X1400" s="3"/>
      <c r="Y1400" s="4"/>
      <c r="Z1400" s="2"/>
      <c r="AA1400" s="3"/>
      <c r="AB1400" s="5"/>
      <c r="AC1400" s="5"/>
      <c r="AD1400" s="5"/>
      <c r="AE1400" s="5"/>
      <c r="AF1400" s="5"/>
      <c r="AG1400" s="5"/>
      <c r="AH1400" s="6"/>
      <c r="AI1400" s="6"/>
      <c r="AJ1400" s="7"/>
      <c r="AK1400" s="7"/>
      <c r="AL1400" s="7"/>
      <c r="AM1400" s="7"/>
      <c r="AN1400" s="7"/>
      <c r="AO1400" s="12"/>
      <c r="AP1400" s="12"/>
      <c r="AQ1400" s="12"/>
      <c r="AR1400" s="12"/>
      <c r="AS1400" s="12"/>
      <c r="AT1400" s="12"/>
      <c r="AU1400" s="12"/>
      <c r="AV1400" s="12"/>
      <c r="AW1400" s="12"/>
      <c r="AX1400" s="12"/>
      <c r="AY1400" s="12"/>
      <c r="AZ1400" s="8"/>
    </row>
    <row r="1401" spans="1:52" s="21" customFormat="1" ht="16.5" x14ac:dyDescent="0.25">
      <c r="A1401" s="159"/>
      <c r="B1401" s="159"/>
      <c r="C1401" s="159"/>
      <c r="D1401" s="159"/>
      <c r="E1401" s="159"/>
      <c r="F1401" s="159"/>
      <c r="G1401" s="218"/>
      <c r="H1401" s="159"/>
      <c r="I1401" s="159"/>
      <c r="J1401" s="159"/>
      <c r="K1401" s="218"/>
      <c r="L1401" s="159"/>
      <c r="M1401" s="159"/>
      <c r="N1401" s="159"/>
      <c r="O1401" s="2"/>
      <c r="P1401" s="3"/>
      <c r="Q1401" s="3"/>
      <c r="R1401" s="3"/>
      <c r="S1401" s="3"/>
      <c r="T1401" s="4"/>
      <c r="U1401" s="4"/>
      <c r="V1401" s="4"/>
      <c r="W1401" s="4"/>
      <c r="X1401" s="3"/>
      <c r="Y1401" s="4"/>
      <c r="Z1401" s="2"/>
      <c r="AA1401" s="3"/>
      <c r="AB1401" s="5"/>
      <c r="AC1401" s="5"/>
      <c r="AD1401" s="5"/>
      <c r="AE1401" s="5"/>
      <c r="AF1401" s="5"/>
      <c r="AG1401" s="5"/>
      <c r="AH1401" s="6"/>
      <c r="AI1401" s="6"/>
      <c r="AJ1401" s="7"/>
      <c r="AK1401" s="7"/>
      <c r="AL1401" s="7"/>
      <c r="AM1401" s="7"/>
      <c r="AN1401" s="7"/>
      <c r="AO1401" s="12"/>
      <c r="AP1401" s="12"/>
      <c r="AQ1401" s="12"/>
      <c r="AR1401" s="12"/>
      <c r="AS1401" s="12"/>
      <c r="AT1401" s="12"/>
      <c r="AU1401" s="12"/>
      <c r="AV1401" s="12"/>
      <c r="AW1401" s="12"/>
      <c r="AX1401" s="12"/>
      <c r="AY1401" s="12"/>
      <c r="AZ1401" s="8"/>
    </row>
    <row r="1402" spans="1:52" s="21" customFormat="1" ht="16.5" x14ac:dyDescent="0.25">
      <c r="A1402" s="159"/>
      <c r="B1402" s="159"/>
      <c r="C1402" s="159"/>
      <c r="D1402" s="159"/>
      <c r="E1402" s="159"/>
      <c r="F1402" s="159"/>
      <c r="G1402" s="218"/>
      <c r="H1402" s="159"/>
      <c r="I1402" s="159"/>
      <c r="J1402" s="159"/>
      <c r="K1402" s="218"/>
      <c r="L1402" s="159"/>
      <c r="M1402" s="159"/>
      <c r="N1402" s="159"/>
      <c r="O1402" s="2"/>
      <c r="P1402" s="3"/>
      <c r="Q1402" s="3"/>
      <c r="R1402" s="3"/>
      <c r="S1402" s="3"/>
      <c r="T1402" s="4"/>
      <c r="U1402" s="4"/>
      <c r="V1402" s="4"/>
      <c r="W1402" s="4"/>
      <c r="X1402" s="3"/>
      <c r="Y1402" s="4"/>
      <c r="Z1402" s="2"/>
      <c r="AA1402" s="3"/>
      <c r="AB1402" s="5"/>
      <c r="AC1402" s="5"/>
      <c r="AD1402" s="5"/>
      <c r="AE1402" s="5"/>
      <c r="AF1402" s="5"/>
      <c r="AG1402" s="5"/>
      <c r="AH1402" s="6"/>
      <c r="AI1402" s="6"/>
      <c r="AJ1402" s="7"/>
      <c r="AK1402" s="7"/>
      <c r="AL1402" s="7"/>
      <c r="AM1402" s="7"/>
      <c r="AN1402" s="7"/>
      <c r="AO1402" s="12"/>
      <c r="AP1402" s="12"/>
      <c r="AQ1402" s="12"/>
      <c r="AR1402" s="12"/>
      <c r="AS1402" s="12"/>
      <c r="AT1402" s="12"/>
      <c r="AU1402" s="12"/>
      <c r="AV1402" s="12"/>
      <c r="AW1402" s="12"/>
      <c r="AX1402" s="12"/>
      <c r="AY1402" s="12"/>
      <c r="AZ1402" s="8"/>
    </row>
    <row r="1403" spans="1:52" s="21" customFormat="1" ht="16.5" x14ac:dyDescent="0.25">
      <c r="A1403" s="159"/>
      <c r="B1403" s="159"/>
      <c r="C1403" s="159"/>
      <c r="D1403" s="159"/>
      <c r="E1403" s="159"/>
      <c r="F1403" s="159"/>
      <c r="G1403" s="218"/>
      <c r="H1403" s="159"/>
      <c r="I1403" s="159"/>
      <c r="J1403" s="159"/>
      <c r="K1403" s="218"/>
      <c r="L1403" s="159"/>
      <c r="M1403" s="159"/>
      <c r="N1403" s="159"/>
      <c r="O1403" s="2"/>
      <c r="P1403" s="3"/>
      <c r="Q1403" s="3"/>
      <c r="R1403" s="3"/>
      <c r="S1403" s="3"/>
      <c r="T1403" s="4"/>
      <c r="U1403" s="4"/>
      <c r="V1403" s="4"/>
      <c r="W1403" s="4"/>
      <c r="X1403" s="3"/>
      <c r="Y1403" s="4"/>
      <c r="Z1403" s="2"/>
      <c r="AA1403" s="3"/>
      <c r="AB1403" s="5"/>
      <c r="AC1403" s="5"/>
      <c r="AD1403" s="5"/>
      <c r="AE1403" s="5"/>
      <c r="AF1403" s="5"/>
      <c r="AG1403" s="5"/>
      <c r="AH1403" s="6"/>
      <c r="AI1403" s="6"/>
      <c r="AJ1403" s="7"/>
      <c r="AK1403" s="7"/>
      <c r="AL1403" s="7"/>
      <c r="AM1403" s="7"/>
      <c r="AN1403" s="7"/>
      <c r="AO1403" s="12"/>
      <c r="AP1403" s="12"/>
      <c r="AQ1403" s="12"/>
      <c r="AR1403" s="12"/>
      <c r="AS1403" s="12"/>
      <c r="AT1403" s="12"/>
      <c r="AU1403" s="12"/>
      <c r="AV1403" s="12"/>
      <c r="AW1403" s="12"/>
      <c r="AX1403" s="12"/>
      <c r="AY1403" s="12"/>
      <c r="AZ1403" s="8"/>
    </row>
    <row r="1404" spans="1:52" s="21" customFormat="1" ht="16.5" x14ac:dyDescent="0.25">
      <c r="A1404" s="159"/>
      <c r="B1404" s="159"/>
      <c r="C1404" s="159"/>
      <c r="D1404" s="159"/>
      <c r="E1404" s="159"/>
      <c r="F1404" s="159"/>
      <c r="G1404" s="218"/>
      <c r="H1404" s="159"/>
      <c r="I1404" s="159"/>
      <c r="J1404" s="159"/>
      <c r="K1404" s="218"/>
      <c r="L1404" s="159"/>
      <c r="M1404" s="159"/>
      <c r="N1404" s="159"/>
      <c r="O1404" s="2"/>
      <c r="P1404" s="3"/>
      <c r="Q1404" s="3"/>
      <c r="R1404" s="3"/>
      <c r="S1404" s="3"/>
      <c r="T1404" s="4"/>
      <c r="U1404" s="4"/>
      <c r="V1404" s="4"/>
      <c r="W1404" s="4"/>
      <c r="X1404" s="3"/>
      <c r="Y1404" s="4"/>
      <c r="Z1404" s="2"/>
      <c r="AA1404" s="3"/>
      <c r="AB1404" s="5"/>
      <c r="AC1404" s="5"/>
      <c r="AD1404" s="5"/>
      <c r="AE1404" s="5"/>
      <c r="AF1404" s="5"/>
      <c r="AG1404" s="5"/>
      <c r="AH1404" s="6"/>
      <c r="AI1404" s="6"/>
      <c r="AJ1404" s="7"/>
      <c r="AK1404" s="7"/>
      <c r="AL1404" s="7"/>
      <c r="AM1404" s="7"/>
      <c r="AN1404" s="7"/>
      <c r="AO1404" s="12"/>
      <c r="AP1404" s="12"/>
      <c r="AQ1404" s="12"/>
      <c r="AR1404" s="12"/>
      <c r="AS1404" s="12"/>
      <c r="AT1404" s="12"/>
      <c r="AU1404" s="12"/>
      <c r="AV1404" s="12"/>
      <c r="AW1404" s="12"/>
      <c r="AX1404" s="12"/>
      <c r="AY1404" s="12"/>
      <c r="AZ1404" s="8"/>
    </row>
    <row r="1405" spans="1:52" s="21" customFormat="1" ht="16.5" x14ac:dyDescent="0.25">
      <c r="A1405" s="159"/>
      <c r="B1405" s="159"/>
      <c r="C1405" s="159"/>
      <c r="D1405" s="159"/>
      <c r="E1405" s="159"/>
      <c r="F1405" s="159"/>
      <c r="G1405" s="218"/>
      <c r="H1405" s="159"/>
      <c r="I1405" s="159"/>
      <c r="J1405" s="159"/>
      <c r="K1405" s="218"/>
      <c r="L1405" s="159"/>
      <c r="M1405" s="159"/>
      <c r="N1405" s="159"/>
      <c r="O1405" s="2"/>
      <c r="P1405" s="3"/>
      <c r="Q1405" s="3"/>
      <c r="R1405" s="3"/>
      <c r="S1405" s="3"/>
      <c r="T1405" s="4"/>
      <c r="U1405" s="4"/>
      <c r="V1405" s="4"/>
      <c r="W1405" s="4"/>
      <c r="X1405" s="3"/>
      <c r="Y1405" s="4"/>
      <c r="Z1405" s="2"/>
      <c r="AA1405" s="3"/>
      <c r="AB1405" s="5"/>
      <c r="AC1405" s="5"/>
      <c r="AD1405" s="5"/>
      <c r="AE1405" s="5"/>
      <c r="AF1405" s="5"/>
      <c r="AG1405" s="5"/>
      <c r="AH1405" s="6"/>
      <c r="AI1405" s="6"/>
      <c r="AJ1405" s="7"/>
      <c r="AK1405" s="7"/>
      <c r="AL1405" s="7"/>
      <c r="AM1405" s="7"/>
      <c r="AN1405" s="7"/>
      <c r="AO1405" s="12"/>
      <c r="AP1405" s="12"/>
      <c r="AQ1405" s="12"/>
      <c r="AR1405" s="12"/>
      <c r="AS1405" s="12"/>
      <c r="AT1405" s="12"/>
      <c r="AU1405" s="12"/>
      <c r="AV1405" s="12"/>
      <c r="AW1405" s="12"/>
      <c r="AX1405" s="12"/>
      <c r="AY1405" s="12"/>
      <c r="AZ1405" s="8"/>
    </row>
    <row r="1406" spans="1:52" s="21" customFormat="1" ht="16.5" x14ac:dyDescent="0.25">
      <c r="A1406" s="159"/>
      <c r="B1406" s="159"/>
      <c r="C1406" s="159"/>
      <c r="D1406" s="159"/>
      <c r="E1406" s="159"/>
      <c r="F1406" s="159"/>
      <c r="G1406" s="218"/>
      <c r="H1406" s="159"/>
      <c r="I1406" s="159"/>
      <c r="J1406" s="159"/>
      <c r="K1406" s="218"/>
      <c r="L1406" s="159"/>
      <c r="M1406" s="159"/>
      <c r="N1406" s="159"/>
      <c r="O1406" s="2"/>
      <c r="P1406" s="3"/>
      <c r="Q1406" s="3"/>
      <c r="R1406" s="3"/>
      <c r="S1406" s="3"/>
      <c r="T1406" s="4"/>
      <c r="U1406" s="4"/>
      <c r="V1406" s="4"/>
      <c r="W1406" s="4"/>
      <c r="X1406" s="3"/>
      <c r="Y1406" s="4"/>
      <c r="Z1406" s="2"/>
      <c r="AA1406" s="3"/>
      <c r="AB1406" s="5"/>
      <c r="AC1406" s="5"/>
      <c r="AD1406" s="5"/>
      <c r="AE1406" s="5"/>
      <c r="AF1406" s="5"/>
      <c r="AG1406" s="5"/>
      <c r="AH1406" s="6"/>
      <c r="AI1406" s="6"/>
      <c r="AJ1406" s="7"/>
      <c r="AK1406" s="7"/>
      <c r="AL1406" s="7"/>
      <c r="AM1406" s="7"/>
      <c r="AN1406" s="7"/>
      <c r="AO1406" s="12"/>
      <c r="AP1406" s="12"/>
      <c r="AQ1406" s="12"/>
      <c r="AR1406" s="12"/>
      <c r="AS1406" s="12"/>
      <c r="AT1406" s="12"/>
      <c r="AU1406" s="12"/>
      <c r="AV1406" s="12"/>
      <c r="AW1406" s="12"/>
      <c r="AX1406" s="12"/>
      <c r="AY1406" s="12"/>
      <c r="AZ1406" s="8"/>
    </row>
    <row r="1407" spans="1:52" s="21" customFormat="1" ht="16.5" x14ac:dyDescent="0.25">
      <c r="A1407" s="159"/>
      <c r="B1407" s="159"/>
      <c r="C1407" s="159"/>
      <c r="D1407" s="159"/>
      <c r="E1407" s="159"/>
      <c r="F1407" s="159"/>
      <c r="G1407" s="218"/>
      <c r="H1407" s="159"/>
      <c r="I1407" s="159"/>
      <c r="J1407" s="159"/>
      <c r="K1407" s="218"/>
      <c r="L1407" s="159"/>
      <c r="M1407" s="159"/>
      <c r="N1407" s="159"/>
      <c r="O1407" s="2"/>
      <c r="P1407" s="3"/>
      <c r="Q1407" s="3"/>
      <c r="R1407" s="3"/>
      <c r="S1407" s="3"/>
      <c r="T1407" s="4"/>
      <c r="U1407" s="4"/>
      <c r="V1407" s="4"/>
      <c r="W1407" s="4"/>
      <c r="X1407" s="3"/>
      <c r="Y1407" s="4"/>
      <c r="Z1407" s="2"/>
      <c r="AA1407" s="3"/>
      <c r="AB1407" s="5"/>
      <c r="AC1407" s="5"/>
      <c r="AD1407" s="5"/>
      <c r="AE1407" s="5"/>
      <c r="AF1407" s="5"/>
      <c r="AG1407" s="5"/>
      <c r="AH1407" s="6"/>
      <c r="AI1407" s="6"/>
      <c r="AJ1407" s="7"/>
      <c r="AK1407" s="7"/>
      <c r="AL1407" s="7"/>
      <c r="AM1407" s="7"/>
      <c r="AN1407" s="7"/>
      <c r="AO1407" s="12"/>
      <c r="AP1407" s="12"/>
      <c r="AQ1407" s="12"/>
      <c r="AR1407" s="12"/>
      <c r="AS1407" s="12"/>
      <c r="AT1407" s="12"/>
      <c r="AU1407" s="12"/>
      <c r="AV1407" s="12"/>
      <c r="AW1407" s="12"/>
      <c r="AX1407" s="12"/>
      <c r="AY1407" s="12"/>
      <c r="AZ1407" s="8"/>
    </row>
    <row r="1408" spans="1:52" s="21" customFormat="1" ht="16.5" x14ac:dyDescent="0.25">
      <c r="A1408" s="159"/>
      <c r="B1408" s="159"/>
      <c r="C1408" s="159"/>
      <c r="D1408" s="159"/>
      <c r="E1408" s="159"/>
      <c r="F1408" s="159"/>
      <c r="G1408" s="218"/>
      <c r="H1408" s="159"/>
      <c r="I1408" s="159"/>
      <c r="J1408" s="159"/>
      <c r="K1408" s="218"/>
      <c r="L1408" s="159"/>
      <c r="M1408" s="159"/>
      <c r="N1408" s="159"/>
      <c r="O1408" s="2"/>
      <c r="P1408" s="3"/>
      <c r="Q1408" s="3"/>
      <c r="R1408" s="3"/>
      <c r="S1408" s="3"/>
      <c r="T1408" s="4"/>
      <c r="U1408" s="4"/>
      <c r="V1408" s="4"/>
      <c r="W1408" s="4"/>
      <c r="X1408" s="3"/>
      <c r="Y1408" s="4"/>
      <c r="Z1408" s="2"/>
      <c r="AA1408" s="3"/>
      <c r="AB1408" s="5"/>
      <c r="AC1408" s="5"/>
      <c r="AD1408" s="5"/>
      <c r="AE1408" s="5"/>
      <c r="AF1408" s="5"/>
      <c r="AG1408" s="5"/>
      <c r="AH1408" s="6"/>
      <c r="AI1408" s="6"/>
      <c r="AJ1408" s="7"/>
      <c r="AK1408" s="7"/>
      <c r="AL1408" s="7"/>
      <c r="AM1408" s="7"/>
      <c r="AN1408" s="7"/>
      <c r="AO1408" s="12"/>
      <c r="AP1408" s="12"/>
      <c r="AQ1408" s="12"/>
      <c r="AR1408" s="12"/>
      <c r="AS1408" s="12"/>
      <c r="AT1408" s="12"/>
      <c r="AU1408" s="12"/>
      <c r="AV1408" s="12"/>
      <c r="AW1408" s="12"/>
      <c r="AX1408" s="12"/>
      <c r="AY1408" s="12"/>
      <c r="AZ1408" s="8"/>
    </row>
    <row r="1409" spans="1:52" s="21" customFormat="1" ht="16.5" x14ac:dyDescent="0.25">
      <c r="A1409" s="159"/>
      <c r="B1409" s="159"/>
      <c r="C1409" s="159"/>
      <c r="D1409" s="159"/>
      <c r="E1409" s="159"/>
      <c r="F1409" s="159"/>
      <c r="G1409" s="218"/>
      <c r="H1409" s="159"/>
      <c r="I1409" s="159"/>
      <c r="J1409" s="159"/>
      <c r="K1409" s="218"/>
      <c r="L1409" s="159"/>
      <c r="M1409" s="159"/>
      <c r="N1409" s="159"/>
      <c r="O1409" s="2"/>
      <c r="P1409" s="3"/>
      <c r="Q1409" s="3"/>
      <c r="R1409" s="3"/>
      <c r="S1409" s="3"/>
      <c r="T1409" s="4"/>
      <c r="U1409" s="4"/>
      <c r="V1409" s="4"/>
      <c r="W1409" s="4"/>
      <c r="X1409" s="3"/>
      <c r="Y1409" s="4"/>
      <c r="Z1409" s="2"/>
      <c r="AA1409" s="3"/>
      <c r="AB1409" s="5"/>
      <c r="AC1409" s="5"/>
      <c r="AD1409" s="5"/>
      <c r="AE1409" s="5"/>
      <c r="AF1409" s="5"/>
      <c r="AG1409" s="5"/>
      <c r="AH1409" s="6"/>
      <c r="AI1409" s="6"/>
      <c r="AJ1409" s="7"/>
      <c r="AK1409" s="7"/>
      <c r="AL1409" s="7"/>
      <c r="AM1409" s="7"/>
      <c r="AN1409" s="7"/>
      <c r="AO1409" s="12"/>
      <c r="AP1409" s="12"/>
      <c r="AQ1409" s="12"/>
      <c r="AR1409" s="12"/>
      <c r="AS1409" s="12"/>
      <c r="AT1409" s="12"/>
      <c r="AU1409" s="12"/>
      <c r="AV1409" s="12"/>
      <c r="AW1409" s="12"/>
      <c r="AX1409" s="12"/>
      <c r="AY1409" s="12"/>
      <c r="AZ1409" s="8"/>
    </row>
    <row r="1410" spans="1:52" s="21" customFormat="1" ht="16.5" x14ac:dyDescent="0.25">
      <c r="A1410" s="159"/>
      <c r="B1410" s="159"/>
      <c r="C1410" s="159"/>
      <c r="D1410" s="159"/>
      <c r="E1410" s="159"/>
      <c r="F1410" s="159"/>
      <c r="G1410" s="218"/>
      <c r="H1410" s="159"/>
      <c r="I1410" s="159"/>
      <c r="J1410" s="159"/>
      <c r="K1410" s="218"/>
      <c r="L1410" s="159"/>
      <c r="M1410" s="159"/>
      <c r="N1410" s="159"/>
      <c r="O1410" s="2"/>
      <c r="P1410" s="3"/>
      <c r="Q1410" s="3"/>
      <c r="R1410" s="3"/>
      <c r="S1410" s="3"/>
      <c r="T1410" s="4"/>
      <c r="U1410" s="4"/>
      <c r="V1410" s="4"/>
      <c r="W1410" s="4"/>
      <c r="X1410" s="3"/>
      <c r="Y1410" s="4"/>
      <c r="Z1410" s="2"/>
      <c r="AA1410" s="3"/>
      <c r="AB1410" s="5"/>
      <c r="AC1410" s="5"/>
      <c r="AD1410" s="5"/>
      <c r="AE1410" s="5"/>
      <c r="AF1410" s="5"/>
      <c r="AG1410" s="5"/>
      <c r="AH1410" s="6"/>
      <c r="AI1410" s="6"/>
      <c r="AJ1410" s="7"/>
      <c r="AK1410" s="7"/>
      <c r="AL1410" s="7"/>
      <c r="AM1410" s="7"/>
      <c r="AN1410" s="7"/>
      <c r="AO1410" s="12"/>
      <c r="AP1410" s="12"/>
      <c r="AQ1410" s="12"/>
      <c r="AR1410" s="12"/>
      <c r="AS1410" s="12"/>
      <c r="AT1410" s="12"/>
      <c r="AU1410" s="12"/>
      <c r="AV1410" s="12"/>
      <c r="AW1410" s="12"/>
      <c r="AX1410" s="12"/>
      <c r="AY1410" s="12"/>
      <c r="AZ1410" s="8"/>
    </row>
    <row r="1411" spans="1:52" s="21" customFormat="1" ht="16.5" x14ac:dyDescent="0.25">
      <c r="A1411" s="159"/>
      <c r="B1411" s="159"/>
      <c r="C1411" s="159"/>
      <c r="D1411" s="159"/>
      <c r="E1411" s="159"/>
      <c r="F1411" s="159"/>
      <c r="G1411" s="218"/>
      <c r="H1411" s="159"/>
      <c r="I1411" s="159"/>
      <c r="J1411" s="159"/>
      <c r="K1411" s="218"/>
      <c r="L1411" s="159"/>
      <c r="M1411" s="159"/>
      <c r="N1411" s="159"/>
      <c r="O1411" s="2"/>
      <c r="P1411" s="3"/>
      <c r="Q1411" s="3"/>
      <c r="R1411" s="3"/>
      <c r="S1411" s="3"/>
      <c r="T1411" s="4"/>
      <c r="U1411" s="4"/>
      <c r="V1411" s="4"/>
      <c r="W1411" s="4"/>
      <c r="X1411" s="3"/>
      <c r="Y1411" s="4"/>
      <c r="Z1411" s="2"/>
      <c r="AA1411" s="3"/>
      <c r="AB1411" s="5"/>
      <c r="AC1411" s="5"/>
      <c r="AD1411" s="5"/>
      <c r="AE1411" s="5"/>
      <c r="AF1411" s="5"/>
      <c r="AG1411" s="5"/>
      <c r="AH1411" s="6"/>
      <c r="AI1411" s="6"/>
      <c r="AJ1411" s="7"/>
      <c r="AK1411" s="7"/>
      <c r="AL1411" s="7"/>
      <c r="AM1411" s="7"/>
      <c r="AN1411" s="7"/>
      <c r="AO1411" s="12"/>
      <c r="AP1411" s="12"/>
      <c r="AQ1411" s="12"/>
      <c r="AR1411" s="12"/>
      <c r="AS1411" s="12"/>
      <c r="AT1411" s="12"/>
      <c r="AU1411" s="12"/>
      <c r="AV1411" s="12"/>
      <c r="AW1411" s="12"/>
      <c r="AX1411" s="12"/>
      <c r="AY1411" s="12"/>
      <c r="AZ1411" s="8"/>
    </row>
    <row r="1412" spans="1:52" s="21" customFormat="1" ht="16.5" x14ac:dyDescent="0.25">
      <c r="A1412" s="159"/>
      <c r="B1412" s="159"/>
      <c r="C1412" s="159"/>
      <c r="D1412" s="159"/>
      <c r="E1412" s="159"/>
      <c r="F1412" s="159"/>
      <c r="G1412" s="218"/>
      <c r="H1412" s="159"/>
      <c r="I1412" s="159"/>
      <c r="J1412" s="159"/>
      <c r="K1412" s="218"/>
      <c r="L1412" s="159"/>
      <c r="M1412" s="159"/>
      <c r="N1412" s="159"/>
      <c r="O1412" s="2"/>
      <c r="P1412" s="3"/>
      <c r="Q1412" s="3"/>
      <c r="R1412" s="3"/>
      <c r="S1412" s="3"/>
      <c r="T1412" s="4"/>
      <c r="U1412" s="4"/>
      <c r="V1412" s="4"/>
      <c r="W1412" s="4"/>
      <c r="X1412" s="3"/>
      <c r="Y1412" s="4"/>
      <c r="Z1412" s="2"/>
      <c r="AA1412" s="3"/>
      <c r="AB1412" s="5"/>
      <c r="AC1412" s="5"/>
      <c r="AD1412" s="5"/>
      <c r="AE1412" s="5"/>
      <c r="AF1412" s="5"/>
      <c r="AG1412" s="5"/>
      <c r="AH1412" s="6"/>
      <c r="AI1412" s="6"/>
      <c r="AJ1412" s="7"/>
      <c r="AK1412" s="7"/>
      <c r="AL1412" s="7"/>
      <c r="AM1412" s="7"/>
      <c r="AN1412" s="7"/>
      <c r="AO1412" s="12"/>
      <c r="AP1412" s="12"/>
      <c r="AQ1412" s="12"/>
      <c r="AR1412" s="12"/>
      <c r="AS1412" s="12"/>
      <c r="AT1412" s="12"/>
      <c r="AU1412" s="12"/>
      <c r="AV1412" s="12"/>
      <c r="AW1412" s="12"/>
      <c r="AX1412" s="12"/>
      <c r="AY1412" s="12"/>
      <c r="AZ1412" s="8"/>
    </row>
    <row r="1413" spans="1:52" s="21" customFormat="1" ht="16.5" x14ac:dyDescent="0.25">
      <c r="A1413" s="159"/>
      <c r="B1413" s="159"/>
      <c r="C1413" s="159"/>
      <c r="D1413" s="159"/>
      <c r="E1413" s="159"/>
      <c r="F1413" s="159"/>
      <c r="G1413" s="218"/>
      <c r="H1413" s="159"/>
      <c r="I1413" s="159"/>
      <c r="J1413" s="159"/>
      <c r="K1413" s="218"/>
      <c r="L1413" s="159"/>
      <c r="M1413" s="159"/>
      <c r="N1413" s="159"/>
      <c r="O1413" s="2"/>
      <c r="P1413" s="3"/>
      <c r="Q1413" s="3"/>
      <c r="R1413" s="3"/>
      <c r="S1413" s="3"/>
      <c r="T1413" s="4"/>
      <c r="U1413" s="4"/>
      <c r="V1413" s="4"/>
      <c r="W1413" s="4"/>
      <c r="X1413" s="3"/>
      <c r="Y1413" s="4"/>
      <c r="Z1413" s="2"/>
      <c r="AA1413" s="3"/>
      <c r="AB1413" s="5"/>
      <c r="AC1413" s="5"/>
      <c r="AD1413" s="5"/>
      <c r="AE1413" s="5"/>
      <c r="AF1413" s="5"/>
      <c r="AG1413" s="5"/>
      <c r="AH1413" s="6"/>
      <c r="AI1413" s="6"/>
      <c r="AJ1413" s="7"/>
      <c r="AK1413" s="7"/>
      <c r="AL1413" s="7"/>
      <c r="AM1413" s="7"/>
      <c r="AN1413" s="7"/>
      <c r="AO1413" s="12"/>
      <c r="AP1413" s="12"/>
      <c r="AQ1413" s="12"/>
      <c r="AR1413" s="12"/>
      <c r="AS1413" s="12"/>
      <c r="AT1413" s="12"/>
      <c r="AU1413" s="12"/>
      <c r="AV1413" s="12"/>
      <c r="AW1413" s="12"/>
      <c r="AX1413" s="12"/>
      <c r="AY1413" s="12"/>
      <c r="AZ1413" s="8"/>
    </row>
    <row r="1414" spans="1:52" s="21" customFormat="1" ht="16.5" x14ac:dyDescent="0.25">
      <c r="A1414" s="159"/>
      <c r="B1414" s="159"/>
      <c r="C1414" s="159"/>
      <c r="D1414" s="159"/>
      <c r="E1414" s="159"/>
      <c r="F1414" s="159"/>
      <c r="G1414" s="218"/>
      <c r="H1414" s="159"/>
      <c r="I1414" s="159"/>
      <c r="J1414" s="159"/>
      <c r="K1414" s="218"/>
      <c r="L1414" s="159"/>
      <c r="M1414" s="159"/>
      <c r="N1414" s="159"/>
      <c r="O1414" s="2"/>
      <c r="P1414" s="3"/>
      <c r="Q1414" s="3"/>
      <c r="R1414" s="3"/>
      <c r="S1414" s="3"/>
      <c r="T1414" s="4"/>
      <c r="U1414" s="4"/>
      <c r="V1414" s="4"/>
      <c r="W1414" s="4"/>
      <c r="X1414" s="3"/>
      <c r="Y1414" s="4"/>
      <c r="Z1414" s="2"/>
      <c r="AA1414" s="3"/>
      <c r="AB1414" s="5"/>
      <c r="AC1414" s="5"/>
      <c r="AD1414" s="5"/>
      <c r="AE1414" s="5"/>
      <c r="AF1414" s="5"/>
      <c r="AG1414" s="5"/>
      <c r="AH1414" s="6"/>
      <c r="AI1414" s="6"/>
      <c r="AJ1414" s="7"/>
      <c r="AK1414" s="7"/>
      <c r="AL1414" s="7"/>
      <c r="AM1414" s="7"/>
      <c r="AN1414" s="7"/>
      <c r="AO1414" s="12"/>
      <c r="AP1414" s="12"/>
      <c r="AQ1414" s="12"/>
      <c r="AR1414" s="12"/>
      <c r="AS1414" s="12"/>
      <c r="AT1414" s="12"/>
      <c r="AU1414" s="12"/>
      <c r="AV1414" s="12"/>
      <c r="AW1414" s="12"/>
      <c r="AX1414" s="12"/>
      <c r="AY1414" s="12"/>
      <c r="AZ1414" s="8"/>
    </row>
    <row r="1415" spans="1:52" s="21" customFormat="1" ht="16.5" x14ac:dyDescent="0.25">
      <c r="A1415" s="159"/>
      <c r="B1415" s="159"/>
      <c r="C1415" s="159"/>
      <c r="D1415" s="159"/>
      <c r="E1415" s="159"/>
      <c r="F1415" s="159"/>
      <c r="G1415" s="218"/>
      <c r="H1415" s="159"/>
      <c r="I1415" s="159"/>
      <c r="J1415" s="159"/>
      <c r="K1415" s="218"/>
      <c r="L1415" s="159"/>
      <c r="M1415" s="159"/>
      <c r="N1415" s="159"/>
      <c r="O1415" s="2"/>
      <c r="P1415" s="3"/>
      <c r="Q1415" s="3"/>
      <c r="R1415" s="3"/>
      <c r="S1415" s="3"/>
      <c r="T1415" s="4"/>
      <c r="U1415" s="4"/>
      <c r="V1415" s="4"/>
      <c r="W1415" s="4"/>
      <c r="X1415" s="3"/>
      <c r="Y1415" s="4"/>
      <c r="Z1415" s="2"/>
      <c r="AA1415" s="3"/>
      <c r="AB1415" s="5"/>
      <c r="AC1415" s="5"/>
      <c r="AD1415" s="5"/>
      <c r="AE1415" s="5"/>
      <c r="AF1415" s="5"/>
      <c r="AG1415" s="5"/>
      <c r="AH1415" s="6"/>
      <c r="AI1415" s="6"/>
      <c r="AJ1415" s="7"/>
      <c r="AK1415" s="7"/>
      <c r="AL1415" s="7"/>
      <c r="AM1415" s="7"/>
      <c r="AN1415" s="7"/>
      <c r="AO1415" s="12"/>
      <c r="AP1415" s="12"/>
      <c r="AQ1415" s="12"/>
      <c r="AR1415" s="12"/>
      <c r="AS1415" s="12"/>
      <c r="AT1415" s="12"/>
      <c r="AU1415" s="12"/>
      <c r="AV1415" s="12"/>
      <c r="AW1415" s="12"/>
      <c r="AX1415" s="12"/>
      <c r="AY1415" s="12"/>
      <c r="AZ1415" s="8"/>
    </row>
    <row r="1416" spans="1:52" s="21" customFormat="1" ht="16.5" x14ac:dyDescent="0.25">
      <c r="A1416" s="159"/>
      <c r="B1416" s="159"/>
      <c r="C1416" s="159"/>
      <c r="D1416" s="159"/>
      <c r="E1416" s="159"/>
      <c r="F1416" s="159"/>
      <c r="G1416" s="218"/>
      <c r="H1416" s="159"/>
      <c r="I1416" s="159"/>
      <c r="J1416" s="159"/>
      <c r="K1416" s="218"/>
      <c r="L1416" s="159"/>
      <c r="M1416" s="159"/>
      <c r="N1416" s="159"/>
      <c r="O1416" s="2"/>
      <c r="P1416" s="3"/>
      <c r="Q1416" s="3"/>
      <c r="R1416" s="3"/>
      <c r="S1416" s="3"/>
      <c r="T1416" s="4"/>
      <c r="U1416" s="4"/>
      <c r="V1416" s="4"/>
      <c r="W1416" s="4"/>
      <c r="X1416" s="3"/>
      <c r="Y1416" s="4"/>
      <c r="Z1416" s="2"/>
      <c r="AA1416" s="3"/>
      <c r="AB1416" s="5"/>
      <c r="AC1416" s="5"/>
      <c r="AD1416" s="5"/>
      <c r="AE1416" s="5"/>
      <c r="AF1416" s="5"/>
      <c r="AG1416" s="5"/>
      <c r="AH1416" s="6"/>
      <c r="AI1416" s="6"/>
      <c r="AJ1416" s="7"/>
      <c r="AK1416" s="7"/>
      <c r="AL1416" s="7"/>
      <c r="AM1416" s="7"/>
      <c r="AN1416" s="7"/>
      <c r="AO1416" s="12"/>
      <c r="AP1416" s="12"/>
      <c r="AQ1416" s="12"/>
      <c r="AR1416" s="12"/>
      <c r="AS1416" s="12"/>
      <c r="AT1416" s="12"/>
      <c r="AU1416" s="12"/>
      <c r="AV1416" s="12"/>
      <c r="AW1416" s="12"/>
      <c r="AX1416" s="12"/>
      <c r="AY1416" s="12"/>
      <c r="AZ1416" s="8"/>
    </row>
    <row r="1417" spans="1:52" s="21" customFormat="1" ht="16.5" x14ac:dyDescent="0.25">
      <c r="A1417" s="159"/>
      <c r="B1417" s="159"/>
      <c r="C1417" s="159"/>
      <c r="D1417" s="159"/>
      <c r="E1417" s="159"/>
      <c r="F1417" s="159"/>
      <c r="G1417" s="218"/>
      <c r="H1417" s="159"/>
      <c r="I1417" s="159"/>
      <c r="J1417" s="159"/>
      <c r="K1417" s="218"/>
      <c r="L1417" s="159"/>
      <c r="M1417" s="159"/>
      <c r="N1417" s="159"/>
      <c r="O1417" s="2"/>
      <c r="P1417" s="3"/>
      <c r="Q1417" s="3"/>
      <c r="R1417" s="3"/>
      <c r="S1417" s="3"/>
      <c r="T1417" s="4"/>
      <c r="U1417" s="4"/>
      <c r="V1417" s="4"/>
      <c r="W1417" s="4"/>
      <c r="X1417" s="3"/>
      <c r="Y1417" s="4"/>
      <c r="Z1417" s="2"/>
      <c r="AA1417" s="3"/>
      <c r="AB1417" s="5"/>
      <c r="AC1417" s="5"/>
      <c r="AD1417" s="5"/>
      <c r="AE1417" s="5"/>
      <c r="AF1417" s="5"/>
      <c r="AG1417" s="5"/>
      <c r="AH1417" s="6"/>
      <c r="AI1417" s="6"/>
      <c r="AJ1417" s="7"/>
      <c r="AK1417" s="7"/>
      <c r="AL1417" s="7"/>
      <c r="AM1417" s="7"/>
      <c r="AN1417" s="7"/>
      <c r="AO1417" s="12"/>
      <c r="AP1417" s="12"/>
      <c r="AQ1417" s="12"/>
      <c r="AR1417" s="12"/>
      <c r="AS1417" s="12"/>
      <c r="AT1417" s="12"/>
      <c r="AU1417" s="12"/>
      <c r="AV1417" s="12"/>
      <c r="AW1417" s="12"/>
      <c r="AX1417" s="12"/>
      <c r="AY1417" s="12"/>
      <c r="AZ1417" s="8"/>
    </row>
    <row r="1418" spans="1:52" s="21" customFormat="1" ht="16.5" x14ac:dyDescent="0.25">
      <c r="A1418" s="159"/>
      <c r="B1418" s="159"/>
      <c r="C1418" s="159"/>
      <c r="D1418" s="159"/>
      <c r="E1418" s="159"/>
      <c r="F1418" s="159"/>
      <c r="G1418" s="218"/>
      <c r="H1418" s="159"/>
      <c r="I1418" s="159"/>
      <c r="J1418" s="159"/>
      <c r="K1418" s="218"/>
      <c r="L1418" s="159"/>
      <c r="M1418" s="159"/>
      <c r="N1418" s="159"/>
      <c r="O1418" s="2"/>
      <c r="P1418" s="3"/>
      <c r="Q1418" s="3"/>
      <c r="R1418" s="3"/>
      <c r="S1418" s="3"/>
      <c r="T1418" s="4"/>
      <c r="U1418" s="4"/>
      <c r="V1418" s="4"/>
      <c r="W1418" s="4"/>
      <c r="X1418" s="3"/>
      <c r="Y1418" s="4"/>
      <c r="Z1418" s="2"/>
      <c r="AA1418" s="3"/>
      <c r="AB1418" s="5"/>
      <c r="AC1418" s="5"/>
      <c r="AD1418" s="5"/>
      <c r="AE1418" s="5"/>
      <c r="AF1418" s="5"/>
      <c r="AG1418" s="5"/>
      <c r="AH1418" s="6"/>
      <c r="AI1418" s="6"/>
      <c r="AJ1418" s="7"/>
      <c r="AK1418" s="7"/>
      <c r="AL1418" s="7"/>
      <c r="AM1418" s="7"/>
      <c r="AN1418" s="7"/>
      <c r="AO1418" s="12"/>
      <c r="AP1418" s="12"/>
      <c r="AQ1418" s="12"/>
      <c r="AR1418" s="12"/>
      <c r="AS1418" s="12"/>
      <c r="AT1418" s="12"/>
      <c r="AU1418" s="12"/>
      <c r="AV1418" s="12"/>
      <c r="AW1418" s="12"/>
      <c r="AX1418" s="12"/>
      <c r="AY1418" s="12"/>
      <c r="AZ1418" s="8"/>
    </row>
    <row r="1419" spans="1:52" s="21" customFormat="1" ht="16.5" x14ac:dyDescent="0.25">
      <c r="A1419" s="159"/>
      <c r="B1419" s="159"/>
      <c r="C1419" s="159"/>
      <c r="D1419" s="159"/>
      <c r="E1419" s="159"/>
      <c r="F1419" s="159"/>
      <c r="G1419" s="218"/>
      <c r="H1419" s="159"/>
      <c r="I1419" s="159"/>
      <c r="J1419" s="159"/>
      <c r="K1419" s="218"/>
      <c r="L1419" s="159"/>
      <c r="M1419" s="159"/>
      <c r="N1419" s="159"/>
      <c r="O1419" s="2"/>
      <c r="P1419" s="3"/>
      <c r="Q1419" s="3"/>
      <c r="R1419" s="3"/>
      <c r="S1419" s="3"/>
      <c r="T1419" s="4"/>
      <c r="U1419" s="4"/>
      <c r="V1419" s="4"/>
      <c r="W1419" s="4"/>
      <c r="X1419" s="3"/>
      <c r="Y1419" s="4"/>
      <c r="Z1419" s="2"/>
      <c r="AA1419" s="3"/>
      <c r="AB1419" s="5"/>
      <c r="AC1419" s="5"/>
      <c r="AD1419" s="5"/>
      <c r="AE1419" s="5"/>
      <c r="AF1419" s="5"/>
      <c r="AG1419" s="5"/>
      <c r="AH1419" s="6"/>
      <c r="AI1419" s="6"/>
      <c r="AJ1419" s="7"/>
      <c r="AK1419" s="7"/>
      <c r="AL1419" s="7"/>
      <c r="AM1419" s="7"/>
      <c r="AN1419" s="7"/>
      <c r="AO1419" s="12"/>
      <c r="AP1419" s="12"/>
      <c r="AQ1419" s="12"/>
      <c r="AR1419" s="12"/>
      <c r="AS1419" s="12"/>
      <c r="AT1419" s="12"/>
      <c r="AU1419" s="12"/>
      <c r="AV1419" s="12"/>
      <c r="AW1419" s="12"/>
      <c r="AX1419" s="12"/>
      <c r="AY1419" s="12"/>
      <c r="AZ1419" s="8"/>
    </row>
    <row r="1420" spans="1:52" s="21" customFormat="1" ht="16.5" x14ac:dyDescent="0.25">
      <c r="A1420" s="159"/>
      <c r="B1420" s="159"/>
      <c r="C1420" s="159"/>
      <c r="D1420" s="159"/>
      <c r="E1420" s="159"/>
      <c r="F1420" s="159"/>
      <c r="G1420" s="218"/>
      <c r="H1420" s="159"/>
      <c r="I1420" s="159"/>
      <c r="J1420" s="159"/>
      <c r="K1420" s="218"/>
      <c r="L1420" s="159"/>
      <c r="M1420" s="159"/>
      <c r="N1420" s="159"/>
      <c r="O1420" s="2"/>
      <c r="P1420" s="3"/>
      <c r="Q1420" s="3"/>
      <c r="R1420" s="3"/>
      <c r="S1420" s="3"/>
      <c r="T1420" s="4"/>
      <c r="U1420" s="4"/>
      <c r="V1420" s="4"/>
      <c r="W1420" s="4"/>
      <c r="X1420" s="3"/>
      <c r="Y1420" s="4"/>
      <c r="Z1420" s="2"/>
      <c r="AA1420" s="3"/>
      <c r="AB1420" s="5"/>
      <c r="AC1420" s="5"/>
      <c r="AD1420" s="5"/>
      <c r="AE1420" s="5"/>
      <c r="AF1420" s="5"/>
      <c r="AG1420" s="5"/>
      <c r="AH1420" s="6"/>
      <c r="AI1420" s="6"/>
      <c r="AJ1420" s="7"/>
      <c r="AK1420" s="7"/>
      <c r="AL1420" s="7"/>
      <c r="AM1420" s="7"/>
      <c r="AN1420" s="7"/>
      <c r="AO1420" s="12"/>
      <c r="AP1420" s="12"/>
      <c r="AQ1420" s="12"/>
      <c r="AR1420" s="12"/>
      <c r="AS1420" s="12"/>
      <c r="AT1420" s="12"/>
      <c r="AU1420" s="12"/>
      <c r="AV1420" s="12"/>
      <c r="AW1420" s="12"/>
      <c r="AX1420" s="12"/>
      <c r="AY1420" s="12"/>
      <c r="AZ1420" s="8"/>
    </row>
    <row r="1421" spans="1:52" s="21" customFormat="1" ht="16.5" x14ac:dyDescent="0.25">
      <c r="A1421" s="159"/>
      <c r="B1421" s="159"/>
      <c r="C1421" s="159"/>
      <c r="D1421" s="159"/>
      <c r="E1421" s="159"/>
      <c r="F1421" s="159"/>
      <c r="G1421" s="218"/>
      <c r="H1421" s="159"/>
      <c r="I1421" s="159"/>
      <c r="J1421" s="159"/>
      <c r="K1421" s="218"/>
      <c r="L1421" s="159"/>
      <c r="M1421" s="159"/>
      <c r="N1421" s="159"/>
      <c r="O1421" s="2"/>
      <c r="P1421" s="3"/>
      <c r="Q1421" s="3"/>
      <c r="R1421" s="3"/>
      <c r="S1421" s="3"/>
      <c r="T1421" s="4"/>
      <c r="U1421" s="4"/>
      <c r="V1421" s="4"/>
      <c r="W1421" s="4"/>
      <c r="X1421" s="3"/>
      <c r="Y1421" s="4"/>
      <c r="Z1421" s="2"/>
      <c r="AA1421" s="3"/>
      <c r="AB1421" s="5"/>
      <c r="AC1421" s="5"/>
      <c r="AD1421" s="5"/>
      <c r="AE1421" s="5"/>
      <c r="AF1421" s="5"/>
      <c r="AG1421" s="5"/>
      <c r="AH1421" s="6"/>
      <c r="AI1421" s="6"/>
      <c r="AJ1421" s="7"/>
      <c r="AK1421" s="7"/>
      <c r="AL1421" s="7"/>
      <c r="AM1421" s="7"/>
      <c r="AN1421" s="7"/>
      <c r="AO1421" s="12"/>
      <c r="AP1421" s="12"/>
      <c r="AQ1421" s="12"/>
      <c r="AR1421" s="12"/>
      <c r="AS1421" s="12"/>
      <c r="AT1421" s="12"/>
      <c r="AU1421" s="12"/>
      <c r="AV1421" s="12"/>
      <c r="AW1421" s="12"/>
      <c r="AX1421" s="12"/>
      <c r="AY1421" s="12"/>
      <c r="AZ1421" s="8"/>
    </row>
    <row r="1422" spans="1:52" s="21" customFormat="1" ht="16.5" x14ac:dyDescent="0.25">
      <c r="A1422" s="159"/>
      <c r="B1422" s="159"/>
      <c r="C1422" s="159"/>
      <c r="D1422" s="159"/>
      <c r="E1422" s="159"/>
      <c r="F1422" s="159"/>
      <c r="G1422" s="218"/>
      <c r="H1422" s="159"/>
      <c r="I1422" s="159"/>
      <c r="J1422" s="159"/>
      <c r="K1422" s="218"/>
      <c r="L1422" s="159"/>
      <c r="M1422" s="159"/>
      <c r="N1422" s="159"/>
      <c r="O1422" s="2"/>
      <c r="P1422" s="3"/>
      <c r="Q1422" s="3"/>
      <c r="R1422" s="3"/>
      <c r="S1422" s="3"/>
      <c r="T1422" s="4"/>
      <c r="U1422" s="4"/>
      <c r="V1422" s="4"/>
      <c r="W1422" s="4"/>
      <c r="X1422" s="3"/>
      <c r="Y1422" s="4"/>
      <c r="Z1422" s="2"/>
      <c r="AA1422" s="3"/>
      <c r="AB1422" s="5"/>
      <c r="AC1422" s="5"/>
      <c r="AD1422" s="5"/>
      <c r="AE1422" s="5"/>
      <c r="AF1422" s="5"/>
      <c r="AG1422" s="5"/>
      <c r="AH1422" s="6"/>
      <c r="AI1422" s="6"/>
      <c r="AJ1422" s="7"/>
      <c r="AK1422" s="7"/>
      <c r="AL1422" s="7"/>
      <c r="AM1422" s="7"/>
      <c r="AN1422" s="7"/>
      <c r="AO1422" s="12"/>
      <c r="AP1422" s="12"/>
      <c r="AQ1422" s="12"/>
      <c r="AR1422" s="12"/>
      <c r="AS1422" s="12"/>
      <c r="AT1422" s="12"/>
      <c r="AU1422" s="12"/>
      <c r="AV1422" s="12"/>
      <c r="AW1422" s="12"/>
      <c r="AX1422" s="12"/>
      <c r="AY1422" s="12"/>
      <c r="AZ1422" s="8"/>
    </row>
    <row r="1423" spans="1:52" s="21" customFormat="1" ht="16.5" x14ac:dyDescent="0.25">
      <c r="A1423" s="159"/>
      <c r="B1423" s="159"/>
      <c r="C1423" s="159"/>
      <c r="D1423" s="159"/>
      <c r="E1423" s="159"/>
      <c r="F1423" s="159"/>
      <c r="G1423" s="218"/>
      <c r="H1423" s="159"/>
      <c r="I1423" s="159"/>
      <c r="J1423" s="159"/>
      <c r="K1423" s="218"/>
      <c r="L1423" s="159"/>
      <c r="M1423" s="159"/>
      <c r="N1423" s="159"/>
      <c r="O1423" s="2"/>
      <c r="P1423" s="3"/>
      <c r="Q1423" s="3"/>
      <c r="R1423" s="3"/>
      <c r="S1423" s="3"/>
      <c r="T1423" s="4"/>
      <c r="U1423" s="4"/>
      <c r="V1423" s="4"/>
      <c r="W1423" s="4"/>
      <c r="X1423" s="3"/>
      <c r="Y1423" s="4"/>
      <c r="Z1423" s="2"/>
      <c r="AA1423" s="3"/>
      <c r="AB1423" s="5"/>
      <c r="AC1423" s="5"/>
      <c r="AD1423" s="5"/>
      <c r="AE1423" s="5"/>
      <c r="AF1423" s="5"/>
      <c r="AG1423" s="5"/>
      <c r="AH1423" s="6"/>
      <c r="AI1423" s="6"/>
      <c r="AJ1423" s="7"/>
      <c r="AK1423" s="7"/>
      <c r="AL1423" s="7"/>
      <c r="AM1423" s="7"/>
      <c r="AN1423" s="7"/>
      <c r="AO1423" s="12"/>
      <c r="AP1423" s="12"/>
      <c r="AQ1423" s="12"/>
      <c r="AR1423" s="12"/>
      <c r="AS1423" s="12"/>
      <c r="AT1423" s="12"/>
      <c r="AU1423" s="12"/>
      <c r="AV1423" s="12"/>
      <c r="AW1423" s="12"/>
      <c r="AX1423" s="12"/>
      <c r="AY1423" s="12"/>
      <c r="AZ1423" s="8"/>
    </row>
    <row r="1424" spans="1:52" s="21" customFormat="1" ht="16.5" x14ac:dyDescent="0.25">
      <c r="A1424" s="159"/>
      <c r="B1424" s="159"/>
      <c r="C1424" s="159"/>
      <c r="D1424" s="159"/>
      <c r="E1424" s="159"/>
      <c r="F1424" s="159"/>
      <c r="G1424" s="218"/>
      <c r="H1424" s="159"/>
      <c r="I1424" s="159"/>
      <c r="J1424" s="159"/>
      <c r="K1424" s="218"/>
      <c r="L1424" s="159"/>
      <c r="M1424" s="159"/>
      <c r="N1424" s="159"/>
      <c r="O1424" s="2"/>
      <c r="P1424" s="3"/>
      <c r="Q1424" s="3"/>
      <c r="R1424" s="3"/>
      <c r="S1424" s="3"/>
      <c r="T1424" s="4"/>
      <c r="U1424" s="4"/>
      <c r="V1424" s="4"/>
      <c r="W1424" s="4"/>
      <c r="X1424" s="3"/>
      <c r="Y1424" s="4"/>
      <c r="Z1424" s="2"/>
      <c r="AA1424" s="3"/>
      <c r="AB1424" s="5"/>
      <c r="AC1424" s="5"/>
      <c r="AD1424" s="5"/>
      <c r="AE1424" s="5"/>
      <c r="AF1424" s="5"/>
      <c r="AG1424" s="5"/>
      <c r="AH1424" s="6"/>
      <c r="AI1424" s="6"/>
      <c r="AJ1424" s="7"/>
      <c r="AK1424" s="7"/>
      <c r="AL1424" s="7"/>
      <c r="AM1424" s="7"/>
      <c r="AN1424" s="7"/>
      <c r="AO1424" s="12"/>
      <c r="AP1424" s="12"/>
      <c r="AQ1424" s="12"/>
      <c r="AR1424" s="12"/>
      <c r="AS1424" s="12"/>
      <c r="AT1424" s="12"/>
      <c r="AU1424" s="12"/>
      <c r="AV1424" s="12"/>
      <c r="AW1424" s="12"/>
      <c r="AX1424" s="12"/>
      <c r="AY1424" s="12"/>
      <c r="AZ1424" s="8"/>
    </row>
    <row r="1425" spans="1:52" s="21" customFormat="1" ht="16.5" x14ac:dyDescent="0.25">
      <c r="A1425" s="159"/>
      <c r="B1425" s="159"/>
      <c r="C1425" s="159"/>
      <c r="D1425" s="159"/>
      <c r="E1425" s="159"/>
      <c r="F1425" s="159"/>
      <c r="G1425" s="218"/>
      <c r="H1425" s="159"/>
      <c r="I1425" s="159"/>
      <c r="J1425" s="159"/>
      <c r="K1425" s="218"/>
      <c r="L1425" s="159"/>
      <c r="M1425" s="159"/>
      <c r="N1425" s="159"/>
      <c r="O1425" s="2"/>
      <c r="P1425" s="3"/>
      <c r="Q1425" s="3"/>
      <c r="R1425" s="3"/>
      <c r="S1425" s="3"/>
      <c r="T1425" s="4"/>
      <c r="U1425" s="4"/>
      <c r="V1425" s="4"/>
      <c r="W1425" s="4"/>
      <c r="X1425" s="3"/>
      <c r="Y1425" s="4"/>
      <c r="Z1425" s="2"/>
      <c r="AA1425" s="3"/>
      <c r="AB1425" s="5"/>
      <c r="AC1425" s="5"/>
      <c r="AD1425" s="5"/>
      <c r="AE1425" s="5"/>
      <c r="AF1425" s="5"/>
      <c r="AG1425" s="5"/>
      <c r="AH1425" s="6"/>
      <c r="AI1425" s="6"/>
      <c r="AJ1425" s="7"/>
      <c r="AK1425" s="7"/>
      <c r="AL1425" s="7"/>
      <c r="AM1425" s="7"/>
      <c r="AN1425" s="7"/>
      <c r="AO1425" s="12"/>
      <c r="AP1425" s="12"/>
      <c r="AQ1425" s="12"/>
      <c r="AR1425" s="12"/>
      <c r="AS1425" s="12"/>
      <c r="AT1425" s="12"/>
      <c r="AU1425" s="12"/>
      <c r="AV1425" s="12"/>
      <c r="AW1425" s="12"/>
      <c r="AX1425" s="12"/>
      <c r="AY1425" s="12"/>
      <c r="AZ1425" s="8"/>
    </row>
    <row r="1426" spans="1:52" s="21" customFormat="1" ht="16.5" x14ac:dyDescent="0.25">
      <c r="A1426" s="159"/>
      <c r="B1426" s="159"/>
      <c r="C1426" s="159"/>
      <c r="D1426" s="159"/>
      <c r="E1426" s="159"/>
      <c r="F1426" s="159"/>
      <c r="G1426" s="218"/>
      <c r="H1426" s="159"/>
      <c r="I1426" s="159"/>
      <c r="J1426" s="159"/>
      <c r="K1426" s="218"/>
      <c r="L1426" s="159"/>
      <c r="M1426" s="159"/>
      <c r="N1426" s="159"/>
      <c r="O1426" s="2"/>
      <c r="P1426" s="3"/>
      <c r="Q1426" s="3"/>
      <c r="R1426" s="3"/>
      <c r="S1426" s="3"/>
      <c r="T1426" s="4"/>
      <c r="U1426" s="4"/>
      <c r="V1426" s="4"/>
      <c r="W1426" s="4"/>
      <c r="X1426" s="3"/>
      <c r="Y1426" s="4"/>
      <c r="Z1426" s="2"/>
      <c r="AA1426" s="3"/>
      <c r="AB1426" s="5"/>
      <c r="AC1426" s="5"/>
      <c r="AD1426" s="5"/>
      <c r="AE1426" s="5"/>
      <c r="AF1426" s="5"/>
      <c r="AG1426" s="5"/>
      <c r="AH1426" s="6"/>
      <c r="AI1426" s="6"/>
      <c r="AJ1426" s="7"/>
      <c r="AK1426" s="7"/>
      <c r="AL1426" s="7"/>
      <c r="AM1426" s="7"/>
      <c r="AN1426" s="7"/>
      <c r="AO1426" s="12"/>
      <c r="AP1426" s="12"/>
      <c r="AQ1426" s="12"/>
      <c r="AR1426" s="12"/>
      <c r="AS1426" s="12"/>
      <c r="AT1426" s="12"/>
      <c r="AU1426" s="12"/>
      <c r="AV1426" s="12"/>
      <c r="AW1426" s="12"/>
      <c r="AX1426" s="12"/>
      <c r="AY1426" s="12"/>
      <c r="AZ1426" s="8"/>
    </row>
    <row r="1427" spans="1:52" s="21" customFormat="1" ht="16.5" x14ac:dyDescent="0.25">
      <c r="A1427" s="159"/>
      <c r="B1427" s="159"/>
      <c r="C1427" s="159"/>
      <c r="D1427" s="159"/>
      <c r="E1427" s="159"/>
      <c r="F1427" s="159"/>
      <c r="G1427" s="218"/>
      <c r="H1427" s="159"/>
      <c r="I1427" s="159"/>
      <c r="J1427" s="159"/>
      <c r="K1427" s="218"/>
      <c r="L1427" s="159"/>
      <c r="M1427" s="159"/>
      <c r="N1427" s="159"/>
      <c r="O1427" s="2"/>
      <c r="P1427" s="3"/>
      <c r="Q1427" s="3"/>
      <c r="R1427" s="3"/>
      <c r="S1427" s="3"/>
      <c r="T1427" s="4"/>
      <c r="U1427" s="4"/>
      <c r="V1427" s="4"/>
      <c r="W1427" s="4"/>
      <c r="X1427" s="3"/>
      <c r="Y1427" s="4"/>
      <c r="Z1427" s="2"/>
      <c r="AA1427" s="3"/>
      <c r="AB1427" s="5"/>
      <c r="AC1427" s="5"/>
      <c r="AD1427" s="5"/>
      <c r="AE1427" s="5"/>
      <c r="AF1427" s="5"/>
      <c r="AG1427" s="5"/>
      <c r="AH1427" s="6"/>
      <c r="AI1427" s="6"/>
      <c r="AJ1427" s="7"/>
      <c r="AK1427" s="7"/>
      <c r="AL1427" s="7"/>
      <c r="AM1427" s="7"/>
      <c r="AN1427" s="7"/>
      <c r="AO1427" s="12"/>
      <c r="AP1427" s="12"/>
      <c r="AQ1427" s="12"/>
      <c r="AR1427" s="12"/>
      <c r="AS1427" s="12"/>
      <c r="AT1427" s="12"/>
      <c r="AU1427" s="12"/>
      <c r="AV1427" s="12"/>
      <c r="AW1427" s="12"/>
      <c r="AX1427" s="12"/>
      <c r="AY1427" s="12"/>
      <c r="AZ1427" s="8"/>
    </row>
    <row r="1428" spans="1:52" s="21" customFormat="1" ht="16.5" x14ac:dyDescent="0.25">
      <c r="A1428" s="159"/>
      <c r="B1428" s="159"/>
      <c r="C1428" s="159"/>
      <c r="D1428" s="159"/>
      <c r="E1428" s="159"/>
      <c r="F1428" s="159"/>
      <c r="G1428" s="218"/>
      <c r="H1428" s="159"/>
      <c r="I1428" s="159"/>
      <c r="J1428" s="159"/>
      <c r="K1428" s="218"/>
      <c r="L1428" s="159"/>
      <c r="M1428" s="159"/>
      <c r="N1428" s="159"/>
      <c r="O1428" s="2"/>
      <c r="P1428" s="3"/>
      <c r="Q1428" s="3"/>
      <c r="R1428" s="3"/>
      <c r="S1428" s="3"/>
      <c r="T1428" s="4"/>
      <c r="U1428" s="4"/>
      <c r="V1428" s="4"/>
      <c r="W1428" s="4"/>
      <c r="X1428" s="3"/>
      <c r="Y1428" s="4"/>
      <c r="Z1428" s="2"/>
      <c r="AA1428" s="3"/>
      <c r="AB1428" s="5"/>
      <c r="AC1428" s="5"/>
      <c r="AD1428" s="5"/>
      <c r="AE1428" s="5"/>
      <c r="AF1428" s="5"/>
      <c r="AG1428" s="5"/>
      <c r="AH1428" s="6"/>
      <c r="AI1428" s="6"/>
      <c r="AJ1428" s="7"/>
      <c r="AK1428" s="7"/>
      <c r="AL1428" s="7"/>
      <c r="AM1428" s="7"/>
      <c r="AN1428" s="7"/>
      <c r="AO1428" s="12"/>
      <c r="AP1428" s="12"/>
      <c r="AQ1428" s="12"/>
      <c r="AR1428" s="12"/>
      <c r="AS1428" s="12"/>
      <c r="AT1428" s="12"/>
      <c r="AU1428" s="12"/>
      <c r="AV1428" s="12"/>
      <c r="AW1428" s="12"/>
      <c r="AX1428" s="12"/>
      <c r="AY1428" s="12"/>
      <c r="AZ1428" s="8"/>
    </row>
    <row r="1429" spans="1:52" s="21" customFormat="1" ht="16.5" x14ac:dyDescent="0.25">
      <c r="A1429" s="159"/>
      <c r="B1429" s="159"/>
      <c r="C1429" s="159"/>
      <c r="D1429" s="159"/>
      <c r="E1429" s="159"/>
      <c r="F1429" s="159"/>
      <c r="G1429" s="218"/>
      <c r="H1429" s="159"/>
      <c r="I1429" s="159"/>
      <c r="J1429" s="159"/>
      <c r="K1429" s="218"/>
      <c r="L1429" s="159"/>
      <c r="M1429" s="159"/>
      <c r="N1429" s="159"/>
      <c r="O1429" s="2"/>
      <c r="P1429" s="3"/>
      <c r="Q1429" s="3"/>
      <c r="R1429" s="3"/>
      <c r="S1429" s="3"/>
      <c r="T1429" s="4"/>
      <c r="U1429" s="4"/>
      <c r="V1429" s="4"/>
      <c r="W1429" s="4"/>
      <c r="X1429" s="3"/>
      <c r="Y1429" s="235"/>
      <c r="Z1429" s="2"/>
      <c r="AA1429" s="235"/>
      <c r="AB1429" s="5"/>
      <c r="AC1429" s="5"/>
      <c r="AD1429" s="5"/>
      <c r="AE1429" s="5"/>
      <c r="AF1429" s="5"/>
      <c r="AG1429" s="5"/>
      <c r="AH1429" s="6"/>
      <c r="AI1429" s="6"/>
      <c r="AJ1429" s="7"/>
      <c r="AK1429" s="7"/>
      <c r="AL1429" s="7"/>
      <c r="AM1429" s="7"/>
      <c r="AN1429" s="7"/>
      <c r="AO1429" s="12"/>
      <c r="AP1429" s="12"/>
      <c r="AQ1429" s="12"/>
      <c r="AR1429" s="12"/>
      <c r="AS1429" s="12"/>
      <c r="AT1429" s="12"/>
      <c r="AU1429" s="12"/>
      <c r="AV1429" s="12"/>
      <c r="AW1429" s="12"/>
      <c r="AX1429" s="12"/>
      <c r="AY1429" s="12"/>
      <c r="AZ1429" s="8"/>
    </row>
    <row r="1430" spans="1:52" s="21" customFormat="1" ht="16.5" x14ac:dyDescent="0.25">
      <c r="A1430" s="159"/>
      <c r="B1430" s="159"/>
      <c r="C1430" s="159"/>
      <c r="D1430" s="159"/>
      <c r="E1430" s="159"/>
      <c r="F1430" s="159"/>
      <c r="G1430" s="218"/>
      <c r="H1430" s="159"/>
      <c r="I1430" s="159"/>
      <c r="J1430" s="159"/>
      <c r="K1430" s="218"/>
      <c r="L1430" s="159"/>
      <c r="M1430" s="159"/>
      <c r="N1430" s="159"/>
      <c r="O1430" s="2"/>
      <c r="P1430" s="3"/>
      <c r="Q1430" s="3"/>
      <c r="R1430" s="3"/>
      <c r="S1430" s="3"/>
      <c r="T1430" s="4"/>
      <c r="U1430" s="4"/>
      <c r="V1430" s="4"/>
      <c r="W1430" s="4"/>
      <c r="X1430" s="3"/>
      <c r="Y1430" s="4"/>
      <c r="Z1430" s="2"/>
      <c r="AA1430" s="3"/>
      <c r="AB1430" s="5"/>
      <c r="AC1430" s="5"/>
      <c r="AD1430" s="5"/>
      <c r="AE1430" s="5"/>
      <c r="AF1430" s="5"/>
      <c r="AG1430" s="5"/>
      <c r="AH1430" s="6"/>
      <c r="AI1430" s="6"/>
      <c r="AJ1430" s="7"/>
      <c r="AK1430" s="7"/>
      <c r="AL1430" s="7"/>
      <c r="AM1430" s="7"/>
      <c r="AN1430" s="7"/>
      <c r="AO1430" s="12"/>
      <c r="AP1430" s="12"/>
      <c r="AQ1430" s="12"/>
      <c r="AR1430" s="12"/>
      <c r="AS1430" s="12"/>
      <c r="AT1430" s="12"/>
      <c r="AU1430" s="12"/>
      <c r="AV1430" s="12"/>
      <c r="AW1430" s="12"/>
      <c r="AX1430" s="12"/>
      <c r="AY1430" s="12"/>
      <c r="AZ1430" s="8"/>
    </row>
    <row r="1431" spans="1:52" s="21" customFormat="1" ht="16.5" x14ac:dyDescent="0.25">
      <c r="A1431" s="159"/>
      <c r="B1431" s="159"/>
      <c r="C1431" s="159"/>
      <c r="D1431" s="159"/>
      <c r="E1431" s="159"/>
      <c r="F1431" s="159"/>
      <c r="G1431" s="218"/>
      <c r="H1431" s="159"/>
      <c r="I1431" s="159"/>
      <c r="J1431" s="159"/>
      <c r="K1431" s="218"/>
      <c r="L1431" s="159"/>
      <c r="M1431" s="159"/>
      <c r="N1431" s="159"/>
      <c r="O1431" s="2"/>
      <c r="P1431" s="3"/>
      <c r="Q1431" s="3"/>
      <c r="R1431" s="3"/>
      <c r="S1431" s="3"/>
      <c r="T1431" s="4"/>
      <c r="U1431" s="4"/>
      <c r="V1431" s="4"/>
      <c r="W1431" s="4"/>
      <c r="X1431" s="3"/>
      <c r="Y1431" s="237"/>
      <c r="Z1431" s="2"/>
      <c r="AA1431" s="235"/>
      <c r="AB1431" s="5"/>
      <c r="AC1431" s="5"/>
      <c r="AD1431" s="5"/>
      <c r="AE1431" s="5"/>
      <c r="AF1431" s="5"/>
      <c r="AG1431" s="5"/>
      <c r="AH1431" s="6"/>
      <c r="AI1431" s="6"/>
      <c r="AJ1431" s="7"/>
      <c r="AK1431" s="7"/>
      <c r="AL1431" s="7"/>
      <c r="AM1431" s="7"/>
      <c r="AN1431" s="7"/>
      <c r="AO1431" s="12"/>
      <c r="AP1431" s="12"/>
      <c r="AQ1431" s="12"/>
      <c r="AR1431" s="12"/>
      <c r="AS1431" s="12"/>
      <c r="AT1431" s="12"/>
      <c r="AU1431" s="12"/>
      <c r="AV1431" s="12"/>
      <c r="AW1431" s="12"/>
      <c r="AX1431" s="12"/>
      <c r="AY1431" s="12"/>
      <c r="AZ1431" s="8"/>
    </row>
    <row r="1432" spans="1:52" s="21" customFormat="1" ht="16.5" x14ac:dyDescent="0.25">
      <c r="A1432" s="159"/>
      <c r="B1432" s="159"/>
      <c r="C1432" s="159"/>
      <c r="D1432" s="159"/>
      <c r="E1432" s="159"/>
      <c r="F1432" s="159"/>
      <c r="G1432" s="218"/>
      <c r="H1432" s="159"/>
      <c r="I1432" s="159"/>
      <c r="J1432" s="159"/>
      <c r="K1432" s="218"/>
      <c r="L1432" s="159"/>
      <c r="M1432" s="159"/>
      <c r="N1432" s="159"/>
      <c r="O1432" s="2"/>
      <c r="P1432" s="3"/>
      <c r="Q1432" s="3"/>
      <c r="R1432" s="3"/>
      <c r="S1432" s="3"/>
      <c r="T1432" s="4"/>
      <c r="U1432" s="4"/>
      <c r="V1432" s="4"/>
      <c r="W1432" s="4"/>
      <c r="X1432" s="3"/>
      <c r="Y1432" s="4"/>
      <c r="Z1432" s="2"/>
      <c r="AA1432" s="3"/>
      <c r="AB1432" s="5"/>
      <c r="AC1432" s="5"/>
      <c r="AD1432" s="5"/>
      <c r="AE1432" s="5"/>
      <c r="AF1432" s="5"/>
      <c r="AG1432" s="5"/>
      <c r="AH1432" s="6"/>
      <c r="AI1432" s="6"/>
      <c r="AJ1432" s="7"/>
      <c r="AK1432" s="7"/>
      <c r="AL1432" s="7"/>
      <c r="AM1432" s="7"/>
      <c r="AN1432" s="7"/>
      <c r="AO1432" s="12"/>
      <c r="AP1432" s="12"/>
      <c r="AQ1432" s="12"/>
      <c r="AR1432" s="12"/>
      <c r="AS1432" s="12"/>
      <c r="AT1432" s="12"/>
      <c r="AU1432" s="12"/>
      <c r="AV1432" s="12"/>
      <c r="AW1432" s="12"/>
      <c r="AX1432" s="12"/>
      <c r="AY1432" s="12"/>
      <c r="AZ1432" s="8"/>
    </row>
    <row r="1433" spans="1:52" s="21" customFormat="1" ht="16.5" x14ac:dyDescent="0.25">
      <c r="A1433" s="159"/>
      <c r="B1433" s="159"/>
      <c r="C1433" s="159"/>
      <c r="D1433" s="159"/>
      <c r="E1433" s="159"/>
      <c r="F1433" s="159"/>
      <c r="G1433" s="218"/>
      <c r="H1433" s="159"/>
      <c r="I1433" s="159"/>
      <c r="J1433" s="159"/>
      <c r="K1433" s="218"/>
      <c r="L1433" s="159"/>
      <c r="M1433" s="159"/>
      <c r="N1433" s="159"/>
      <c r="O1433" s="2"/>
      <c r="P1433" s="3"/>
      <c r="Q1433" s="3"/>
      <c r="R1433" s="3"/>
      <c r="S1433" s="3"/>
      <c r="T1433" s="4"/>
      <c r="U1433" s="4"/>
      <c r="V1433" s="4"/>
      <c r="W1433" s="4"/>
      <c r="X1433" s="3"/>
      <c r="Y1433" s="4"/>
      <c r="Z1433" s="2"/>
      <c r="AA1433" s="3"/>
      <c r="AB1433" s="5"/>
      <c r="AC1433" s="5"/>
      <c r="AD1433" s="5"/>
      <c r="AE1433" s="5"/>
      <c r="AF1433" s="5"/>
      <c r="AG1433" s="5"/>
      <c r="AH1433" s="6"/>
      <c r="AI1433" s="6"/>
      <c r="AJ1433" s="7"/>
      <c r="AK1433" s="7"/>
      <c r="AL1433" s="7"/>
      <c r="AM1433" s="7"/>
      <c r="AN1433" s="7"/>
      <c r="AO1433" s="12"/>
      <c r="AP1433" s="12"/>
      <c r="AQ1433" s="12"/>
      <c r="AR1433" s="12"/>
      <c r="AS1433" s="12"/>
      <c r="AT1433" s="12"/>
      <c r="AU1433" s="12"/>
      <c r="AV1433" s="12"/>
      <c r="AW1433" s="12"/>
      <c r="AX1433" s="12"/>
      <c r="AY1433" s="12"/>
      <c r="AZ1433" s="8"/>
    </row>
    <row r="1434" spans="1:52" s="21" customFormat="1" ht="16.5" x14ac:dyDescent="0.25">
      <c r="A1434" s="159"/>
      <c r="B1434" s="159"/>
      <c r="C1434" s="159"/>
      <c r="D1434" s="159"/>
      <c r="E1434" s="159"/>
      <c r="F1434" s="159"/>
      <c r="G1434" s="218"/>
      <c r="H1434" s="159"/>
      <c r="I1434" s="159"/>
      <c r="J1434" s="159"/>
      <c r="K1434" s="218"/>
      <c r="L1434" s="159"/>
      <c r="M1434" s="159"/>
      <c r="N1434" s="159"/>
      <c r="O1434" s="2"/>
      <c r="P1434" s="3"/>
      <c r="Q1434" s="3"/>
      <c r="R1434" s="3"/>
      <c r="S1434" s="3"/>
      <c r="T1434" s="4"/>
      <c r="U1434" s="4"/>
      <c r="V1434" s="4"/>
      <c r="W1434" s="4"/>
      <c r="X1434" s="3"/>
      <c r="Y1434" s="4"/>
      <c r="Z1434" s="2"/>
      <c r="AA1434" s="3"/>
      <c r="AB1434" s="5"/>
      <c r="AC1434" s="5"/>
      <c r="AD1434" s="5"/>
      <c r="AE1434" s="5"/>
      <c r="AF1434" s="5"/>
      <c r="AG1434" s="5"/>
      <c r="AH1434" s="6"/>
      <c r="AI1434" s="6"/>
      <c r="AJ1434" s="7"/>
      <c r="AK1434" s="7"/>
      <c r="AL1434" s="7"/>
      <c r="AM1434" s="7"/>
      <c r="AN1434" s="7"/>
      <c r="AO1434" s="12"/>
      <c r="AP1434" s="12"/>
      <c r="AQ1434" s="12"/>
      <c r="AR1434" s="12"/>
      <c r="AS1434" s="12"/>
      <c r="AT1434" s="12"/>
      <c r="AU1434" s="12"/>
      <c r="AV1434" s="12"/>
      <c r="AW1434" s="12"/>
      <c r="AX1434" s="12"/>
      <c r="AY1434" s="12"/>
      <c r="AZ1434" s="8"/>
    </row>
    <row r="1435" spans="1:52" s="21" customFormat="1" ht="16.5" x14ac:dyDescent="0.25">
      <c r="A1435" s="159"/>
      <c r="B1435" s="159"/>
      <c r="C1435" s="159"/>
      <c r="D1435" s="159"/>
      <c r="E1435" s="159"/>
      <c r="F1435" s="159"/>
      <c r="G1435" s="218"/>
      <c r="H1435" s="159"/>
      <c r="I1435" s="159"/>
      <c r="J1435" s="159"/>
      <c r="K1435" s="218"/>
      <c r="L1435" s="159"/>
      <c r="M1435" s="159"/>
      <c r="N1435" s="159"/>
      <c r="O1435" s="2"/>
      <c r="P1435" s="3"/>
      <c r="Q1435" s="3"/>
      <c r="R1435" s="3"/>
      <c r="S1435" s="3"/>
      <c r="T1435" s="4"/>
      <c r="U1435" s="4"/>
      <c r="V1435" s="4"/>
      <c r="W1435" s="4"/>
      <c r="X1435" s="3"/>
      <c r="Y1435" s="4"/>
      <c r="Z1435" s="2"/>
      <c r="AA1435" s="3"/>
      <c r="AB1435" s="5"/>
      <c r="AC1435" s="5"/>
      <c r="AD1435" s="5"/>
      <c r="AE1435" s="5"/>
      <c r="AF1435" s="5"/>
      <c r="AG1435" s="5"/>
      <c r="AH1435" s="6"/>
      <c r="AI1435" s="6"/>
      <c r="AJ1435" s="7"/>
      <c r="AK1435" s="7"/>
      <c r="AL1435" s="7"/>
      <c r="AM1435" s="7"/>
      <c r="AN1435" s="7"/>
      <c r="AO1435" s="12"/>
      <c r="AP1435" s="12"/>
      <c r="AQ1435" s="12"/>
      <c r="AR1435" s="12"/>
      <c r="AS1435" s="12"/>
      <c r="AT1435" s="12"/>
      <c r="AU1435" s="12"/>
      <c r="AV1435" s="12"/>
      <c r="AW1435" s="12"/>
      <c r="AX1435" s="12"/>
      <c r="AY1435" s="12"/>
      <c r="AZ1435" s="8"/>
    </row>
    <row r="1436" spans="1:52" s="21" customFormat="1" ht="16.5" x14ac:dyDescent="0.25">
      <c r="A1436" s="159"/>
      <c r="B1436" s="159"/>
      <c r="C1436" s="159"/>
      <c r="D1436" s="159"/>
      <c r="E1436" s="159"/>
      <c r="F1436" s="159"/>
      <c r="G1436" s="218"/>
      <c r="H1436" s="159"/>
      <c r="I1436" s="159"/>
      <c r="J1436" s="159"/>
      <c r="K1436" s="218"/>
      <c r="L1436" s="159"/>
      <c r="M1436" s="159"/>
      <c r="N1436" s="159"/>
      <c r="O1436" s="2"/>
      <c r="P1436" s="3"/>
      <c r="Q1436" s="3"/>
      <c r="R1436" s="3"/>
      <c r="S1436" s="3"/>
      <c r="T1436" s="4"/>
      <c r="U1436" s="4"/>
      <c r="V1436" s="4"/>
      <c r="W1436" s="4"/>
      <c r="X1436" s="3"/>
      <c r="Y1436" s="4"/>
      <c r="Z1436" s="2"/>
      <c r="AA1436" s="3"/>
      <c r="AB1436" s="5"/>
      <c r="AC1436" s="5"/>
      <c r="AD1436" s="5"/>
      <c r="AE1436" s="5"/>
      <c r="AF1436" s="5"/>
      <c r="AG1436" s="5"/>
      <c r="AH1436" s="6"/>
      <c r="AI1436" s="6"/>
      <c r="AJ1436" s="7"/>
      <c r="AK1436" s="7"/>
      <c r="AL1436" s="7"/>
      <c r="AM1436" s="7"/>
      <c r="AN1436" s="7"/>
      <c r="AO1436" s="12"/>
      <c r="AP1436" s="12"/>
      <c r="AQ1436" s="12"/>
      <c r="AR1436" s="12"/>
      <c r="AS1436" s="12"/>
      <c r="AT1436" s="12"/>
      <c r="AU1436" s="12"/>
      <c r="AV1436" s="12"/>
      <c r="AW1436" s="12"/>
      <c r="AX1436" s="12"/>
      <c r="AY1436" s="12"/>
      <c r="AZ1436" s="8"/>
    </row>
    <row r="1437" spans="1:52" s="21" customFormat="1" ht="16.5" x14ac:dyDescent="0.25">
      <c r="A1437" s="159"/>
      <c r="B1437" s="159"/>
      <c r="C1437" s="159"/>
      <c r="D1437" s="159"/>
      <c r="E1437" s="159"/>
      <c r="F1437" s="159"/>
      <c r="G1437" s="218"/>
      <c r="H1437" s="159"/>
      <c r="I1437" s="159"/>
      <c r="J1437" s="159"/>
      <c r="K1437" s="218"/>
      <c r="L1437" s="159"/>
      <c r="M1437" s="159"/>
      <c r="N1437" s="159"/>
      <c r="O1437" s="2"/>
      <c r="P1437" s="3"/>
      <c r="Q1437" s="3"/>
      <c r="R1437" s="3"/>
      <c r="S1437" s="3"/>
      <c r="T1437" s="4"/>
      <c r="U1437" s="4"/>
      <c r="V1437" s="4"/>
      <c r="W1437" s="4"/>
      <c r="X1437" s="3"/>
      <c r="Y1437" s="4"/>
      <c r="Z1437" s="2"/>
      <c r="AA1437" s="3"/>
      <c r="AB1437" s="5"/>
      <c r="AC1437" s="5"/>
      <c r="AD1437" s="5"/>
      <c r="AE1437" s="5"/>
      <c r="AF1437" s="5"/>
      <c r="AG1437" s="5"/>
      <c r="AH1437" s="6"/>
      <c r="AI1437" s="6"/>
      <c r="AJ1437" s="7"/>
      <c r="AK1437" s="7"/>
      <c r="AL1437" s="7"/>
      <c r="AM1437" s="7"/>
      <c r="AN1437" s="7"/>
      <c r="AO1437" s="12"/>
      <c r="AP1437" s="12"/>
      <c r="AQ1437" s="12"/>
      <c r="AR1437" s="12"/>
      <c r="AS1437" s="12"/>
      <c r="AT1437" s="12"/>
      <c r="AU1437" s="12"/>
      <c r="AV1437" s="12"/>
      <c r="AW1437" s="12"/>
      <c r="AX1437" s="12"/>
      <c r="AY1437" s="12"/>
      <c r="AZ1437" s="8"/>
    </row>
    <row r="1438" spans="1:52" s="21" customFormat="1" ht="16.5" x14ac:dyDescent="0.25">
      <c r="A1438" s="159"/>
      <c r="B1438" s="159"/>
      <c r="C1438" s="159"/>
      <c r="D1438" s="159"/>
      <c r="E1438" s="159"/>
      <c r="F1438" s="159"/>
      <c r="G1438" s="218"/>
      <c r="H1438" s="159"/>
      <c r="I1438" s="159"/>
      <c r="J1438" s="159"/>
      <c r="K1438" s="218"/>
      <c r="L1438" s="159"/>
      <c r="M1438" s="159"/>
      <c r="N1438" s="159"/>
      <c r="O1438" s="2"/>
      <c r="P1438" s="3"/>
      <c r="Q1438" s="3"/>
      <c r="R1438" s="3"/>
      <c r="S1438" s="3"/>
      <c r="T1438" s="4"/>
      <c r="U1438" s="4"/>
      <c r="V1438" s="4"/>
      <c r="W1438" s="4"/>
      <c r="X1438" s="3"/>
      <c r="Y1438" s="4"/>
      <c r="Z1438" s="2"/>
      <c r="AA1438" s="3"/>
      <c r="AB1438" s="5"/>
      <c r="AC1438" s="5"/>
      <c r="AD1438" s="5"/>
      <c r="AE1438" s="5"/>
      <c r="AF1438" s="5"/>
      <c r="AG1438" s="5"/>
      <c r="AH1438" s="6"/>
      <c r="AI1438" s="6"/>
      <c r="AJ1438" s="7"/>
      <c r="AK1438" s="7"/>
      <c r="AL1438" s="7"/>
      <c r="AM1438" s="7"/>
      <c r="AN1438" s="7"/>
      <c r="AO1438" s="12"/>
      <c r="AP1438" s="12"/>
      <c r="AQ1438" s="12"/>
      <c r="AR1438" s="12"/>
      <c r="AS1438" s="12"/>
      <c r="AT1438" s="12"/>
      <c r="AU1438" s="12"/>
      <c r="AV1438" s="12"/>
      <c r="AW1438" s="12"/>
      <c r="AX1438" s="12"/>
      <c r="AY1438" s="12"/>
      <c r="AZ1438" s="8"/>
    </row>
    <row r="1439" spans="1:52" s="21" customFormat="1" ht="16.5" x14ac:dyDescent="0.25">
      <c r="A1439" s="159"/>
      <c r="B1439" s="159"/>
      <c r="C1439" s="159"/>
      <c r="D1439" s="159"/>
      <c r="E1439" s="159"/>
      <c r="F1439" s="159"/>
      <c r="G1439" s="218"/>
      <c r="H1439" s="159"/>
      <c r="I1439" s="159"/>
      <c r="J1439" s="159"/>
      <c r="K1439" s="218"/>
      <c r="L1439" s="159"/>
      <c r="M1439" s="159"/>
      <c r="N1439" s="159"/>
      <c r="O1439" s="2"/>
      <c r="P1439" s="3"/>
      <c r="Q1439" s="3"/>
      <c r="R1439" s="3"/>
      <c r="S1439" s="3"/>
      <c r="T1439" s="4"/>
      <c r="U1439" s="4"/>
      <c r="V1439" s="4"/>
      <c r="W1439" s="4"/>
      <c r="X1439" s="3"/>
      <c r="Y1439" s="4"/>
      <c r="Z1439" s="2"/>
      <c r="AA1439" s="3"/>
      <c r="AB1439" s="5"/>
      <c r="AC1439" s="5"/>
      <c r="AD1439" s="5"/>
      <c r="AE1439" s="5"/>
      <c r="AF1439" s="5"/>
      <c r="AG1439" s="5"/>
      <c r="AH1439" s="6"/>
      <c r="AI1439" s="6"/>
      <c r="AJ1439" s="7"/>
      <c r="AK1439" s="7"/>
      <c r="AL1439" s="7"/>
      <c r="AM1439" s="7"/>
      <c r="AN1439" s="7"/>
      <c r="AO1439" s="12"/>
      <c r="AP1439" s="12"/>
      <c r="AQ1439" s="12"/>
      <c r="AR1439" s="12"/>
      <c r="AS1439" s="12"/>
      <c r="AT1439" s="12"/>
      <c r="AU1439" s="12"/>
      <c r="AV1439" s="12"/>
      <c r="AW1439" s="12"/>
      <c r="AX1439" s="12"/>
      <c r="AY1439" s="12"/>
      <c r="AZ1439" s="8"/>
    </row>
    <row r="1440" spans="1:52" s="21" customFormat="1" ht="16.5" x14ac:dyDescent="0.25">
      <c r="A1440" s="159"/>
      <c r="B1440" s="159"/>
      <c r="C1440" s="159"/>
      <c r="D1440" s="159"/>
      <c r="E1440" s="159"/>
      <c r="F1440" s="159"/>
      <c r="G1440" s="218"/>
      <c r="H1440" s="159"/>
      <c r="I1440" s="159"/>
      <c r="J1440" s="159"/>
      <c r="K1440" s="218"/>
      <c r="L1440" s="159"/>
      <c r="M1440" s="159"/>
      <c r="N1440" s="159"/>
      <c r="O1440" s="2"/>
      <c r="P1440" s="3"/>
      <c r="Q1440" s="3"/>
      <c r="R1440" s="3"/>
      <c r="S1440" s="3"/>
      <c r="T1440" s="4"/>
      <c r="U1440" s="4"/>
      <c r="V1440" s="4"/>
      <c r="W1440" s="4"/>
      <c r="X1440" s="3"/>
      <c r="Y1440" s="4"/>
      <c r="Z1440" s="2"/>
      <c r="AA1440" s="3"/>
      <c r="AB1440" s="5"/>
      <c r="AC1440" s="5"/>
      <c r="AD1440" s="5"/>
      <c r="AE1440" s="5"/>
      <c r="AF1440" s="5"/>
      <c r="AG1440" s="5"/>
      <c r="AH1440" s="6"/>
      <c r="AI1440" s="6"/>
      <c r="AJ1440" s="7"/>
      <c r="AK1440" s="7"/>
      <c r="AL1440" s="7"/>
      <c r="AM1440" s="7"/>
      <c r="AN1440" s="7"/>
      <c r="AO1440" s="12"/>
      <c r="AP1440" s="12"/>
      <c r="AQ1440" s="12"/>
      <c r="AR1440" s="12"/>
      <c r="AS1440" s="12"/>
      <c r="AT1440" s="12"/>
      <c r="AU1440" s="12"/>
      <c r="AV1440" s="12"/>
      <c r="AW1440" s="12"/>
      <c r="AX1440" s="12"/>
      <c r="AY1440" s="12"/>
      <c r="AZ1440" s="8"/>
    </row>
    <row r="1441" spans="1:52" s="21" customFormat="1" ht="16.5" x14ac:dyDescent="0.25">
      <c r="A1441" s="159"/>
      <c r="B1441" s="159"/>
      <c r="C1441" s="159"/>
      <c r="D1441" s="159"/>
      <c r="E1441" s="159"/>
      <c r="F1441" s="159"/>
      <c r="G1441" s="218"/>
      <c r="H1441" s="159"/>
      <c r="I1441" s="159"/>
      <c r="J1441" s="159"/>
      <c r="K1441" s="218"/>
      <c r="L1441" s="159"/>
      <c r="M1441" s="159"/>
      <c r="N1441" s="159"/>
      <c r="O1441" s="2"/>
      <c r="P1441" s="3"/>
      <c r="Q1441" s="3"/>
      <c r="R1441" s="3"/>
      <c r="S1441" s="3"/>
      <c r="T1441" s="4"/>
      <c r="U1441" s="4"/>
      <c r="V1441" s="4"/>
      <c r="W1441" s="4"/>
      <c r="X1441" s="3"/>
      <c r="Y1441" s="4"/>
      <c r="Z1441" s="2"/>
      <c r="AA1441" s="3"/>
      <c r="AB1441" s="5"/>
      <c r="AC1441" s="5"/>
      <c r="AD1441" s="5"/>
      <c r="AE1441" s="5"/>
      <c r="AF1441" s="5"/>
      <c r="AG1441" s="5"/>
      <c r="AH1441" s="6"/>
      <c r="AI1441" s="6"/>
      <c r="AJ1441" s="7"/>
      <c r="AK1441" s="7"/>
      <c r="AL1441" s="7"/>
      <c r="AM1441" s="7"/>
      <c r="AN1441" s="7"/>
      <c r="AO1441" s="12"/>
      <c r="AP1441" s="12"/>
      <c r="AQ1441" s="12"/>
      <c r="AR1441" s="12"/>
      <c r="AS1441" s="12"/>
      <c r="AT1441" s="12"/>
      <c r="AU1441" s="12"/>
      <c r="AV1441" s="12"/>
      <c r="AW1441" s="12"/>
      <c r="AX1441" s="12"/>
      <c r="AY1441" s="12"/>
      <c r="AZ1441" s="8"/>
    </row>
    <row r="1442" spans="1:52" s="21" customFormat="1" ht="16.5" x14ac:dyDescent="0.25">
      <c r="A1442" s="159"/>
      <c r="B1442" s="159"/>
      <c r="C1442" s="159"/>
      <c r="D1442" s="159"/>
      <c r="E1442" s="159"/>
      <c r="F1442" s="159"/>
      <c r="G1442" s="218"/>
      <c r="H1442" s="159"/>
      <c r="I1442" s="159"/>
      <c r="J1442" s="159"/>
      <c r="K1442" s="218"/>
      <c r="L1442" s="159"/>
      <c r="M1442" s="159"/>
      <c r="N1442" s="159"/>
      <c r="O1442" s="2"/>
      <c r="P1442" s="3"/>
      <c r="Q1442" s="3"/>
      <c r="R1442" s="3"/>
      <c r="S1442" s="3"/>
      <c r="T1442" s="4"/>
      <c r="U1442" s="4"/>
      <c r="V1442" s="4"/>
      <c r="W1442" s="4"/>
      <c r="X1442" s="3"/>
      <c r="Y1442" s="4"/>
      <c r="Z1442" s="2"/>
      <c r="AA1442" s="3"/>
      <c r="AB1442" s="5"/>
      <c r="AC1442" s="5"/>
      <c r="AD1442" s="5"/>
      <c r="AE1442" s="5"/>
      <c r="AF1442" s="5"/>
      <c r="AG1442" s="5"/>
      <c r="AH1442" s="6"/>
      <c r="AI1442" s="6"/>
      <c r="AJ1442" s="7"/>
      <c r="AK1442" s="7"/>
      <c r="AL1442" s="7"/>
      <c r="AM1442" s="7"/>
      <c r="AN1442" s="7"/>
      <c r="AO1442" s="12"/>
      <c r="AP1442" s="12"/>
      <c r="AQ1442" s="12"/>
      <c r="AR1442" s="12"/>
      <c r="AS1442" s="12"/>
      <c r="AT1442" s="12"/>
      <c r="AU1442" s="12"/>
      <c r="AV1442" s="12"/>
      <c r="AW1442" s="12"/>
      <c r="AX1442" s="12"/>
      <c r="AY1442" s="12"/>
      <c r="AZ1442" s="8"/>
    </row>
    <row r="1443" spans="1:52" s="21" customFormat="1" ht="16.5" x14ac:dyDescent="0.25">
      <c r="A1443" s="159"/>
      <c r="B1443" s="159"/>
      <c r="C1443" s="159"/>
      <c r="D1443" s="159"/>
      <c r="E1443" s="159"/>
      <c r="F1443" s="159"/>
      <c r="G1443" s="218"/>
      <c r="H1443" s="159"/>
      <c r="I1443" s="159"/>
      <c r="J1443" s="159"/>
      <c r="K1443" s="218"/>
      <c r="L1443" s="159"/>
      <c r="M1443" s="159"/>
      <c r="N1443" s="159"/>
      <c r="O1443" s="2"/>
      <c r="P1443" s="3"/>
      <c r="Q1443" s="3"/>
      <c r="R1443" s="3"/>
      <c r="S1443" s="3"/>
      <c r="T1443" s="4"/>
      <c r="U1443" s="4"/>
      <c r="V1443" s="4"/>
      <c r="W1443" s="4"/>
      <c r="X1443" s="3"/>
      <c r="Y1443" s="4"/>
      <c r="Z1443" s="2"/>
      <c r="AA1443" s="3"/>
      <c r="AB1443" s="5"/>
      <c r="AC1443" s="5"/>
      <c r="AD1443" s="5"/>
      <c r="AE1443" s="5"/>
      <c r="AF1443" s="5"/>
      <c r="AG1443" s="5"/>
      <c r="AH1443" s="6"/>
      <c r="AI1443" s="6"/>
      <c r="AJ1443" s="7"/>
      <c r="AK1443" s="7"/>
      <c r="AL1443" s="7"/>
      <c r="AM1443" s="7"/>
      <c r="AN1443" s="7"/>
      <c r="AO1443" s="12"/>
      <c r="AP1443" s="12"/>
      <c r="AQ1443" s="12"/>
      <c r="AR1443" s="12"/>
      <c r="AS1443" s="12"/>
      <c r="AT1443" s="12"/>
      <c r="AU1443" s="12"/>
      <c r="AV1443" s="12"/>
      <c r="AW1443" s="12"/>
      <c r="AX1443" s="12"/>
      <c r="AY1443" s="12"/>
      <c r="AZ1443" s="8"/>
    </row>
    <row r="1444" spans="1:52" s="21" customFormat="1" ht="16.5" x14ac:dyDescent="0.25">
      <c r="A1444" s="159"/>
      <c r="B1444" s="159"/>
      <c r="C1444" s="159"/>
      <c r="D1444" s="159"/>
      <c r="E1444" s="159"/>
      <c r="F1444" s="159"/>
      <c r="G1444" s="218"/>
      <c r="H1444" s="159"/>
      <c r="I1444" s="159"/>
      <c r="J1444" s="159"/>
      <c r="K1444" s="218"/>
      <c r="L1444" s="159"/>
      <c r="M1444" s="159"/>
      <c r="N1444" s="159"/>
      <c r="O1444" s="2"/>
      <c r="P1444" s="3"/>
      <c r="Q1444" s="3"/>
      <c r="R1444" s="3"/>
      <c r="S1444" s="3"/>
      <c r="T1444" s="4"/>
      <c r="U1444" s="4"/>
      <c r="V1444" s="4"/>
      <c r="W1444" s="4"/>
      <c r="X1444" s="3"/>
      <c r="Y1444" s="4"/>
      <c r="Z1444" s="2"/>
      <c r="AA1444" s="3"/>
      <c r="AB1444" s="5"/>
      <c r="AC1444" s="5"/>
      <c r="AD1444" s="5"/>
      <c r="AE1444" s="5"/>
      <c r="AF1444" s="5"/>
      <c r="AG1444" s="5"/>
      <c r="AH1444" s="6"/>
      <c r="AI1444" s="6"/>
      <c r="AJ1444" s="7"/>
      <c r="AK1444" s="7"/>
      <c r="AL1444" s="7"/>
      <c r="AM1444" s="7"/>
      <c r="AN1444" s="7"/>
      <c r="AO1444" s="12"/>
      <c r="AP1444" s="12"/>
      <c r="AQ1444" s="12"/>
      <c r="AR1444" s="12"/>
      <c r="AS1444" s="12"/>
      <c r="AT1444" s="12"/>
      <c r="AU1444" s="12"/>
      <c r="AV1444" s="12"/>
      <c r="AW1444" s="12"/>
      <c r="AX1444" s="12"/>
      <c r="AY1444" s="12"/>
      <c r="AZ1444" s="8"/>
    </row>
    <row r="1445" spans="1:52" s="21" customFormat="1" ht="16.5" x14ac:dyDescent="0.25">
      <c r="A1445" s="159"/>
      <c r="B1445" s="159"/>
      <c r="C1445" s="159"/>
      <c r="D1445" s="159"/>
      <c r="E1445" s="159"/>
      <c r="F1445" s="159"/>
      <c r="G1445" s="218"/>
      <c r="H1445" s="159"/>
      <c r="I1445" s="159"/>
      <c r="J1445" s="159"/>
      <c r="K1445" s="218"/>
      <c r="L1445" s="159"/>
      <c r="M1445" s="159"/>
      <c r="N1445" s="159"/>
      <c r="O1445" s="2"/>
      <c r="P1445" s="3"/>
      <c r="Q1445" s="3"/>
      <c r="R1445" s="3"/>
      <c r="S1445" s="3"/>
      <c r="T1445" s="4"/>
      <c r="U1445" s="4"/>
      <c r="V1445" s="4"/>
      <c r="W1445" s="4"/>
      <c r="X1445" s="3"/>
      <c r="Y1445" s="4"/>
      <c r="Z1445" s="2"/>
      <c r="AA1445" s="3"/>
      <c r="AB1445" s="5"/>
      <c r="AC1445" s="5"/>
      <c r="AD1445" s="5"/>
      <c r="AE1445" s="5"/>
      <c r="AF1445" s="5"/>
      <c r="AG1445" s="5"/>
      <c r="AH1445" s="6"/>
      <c r="AI1445" s="6"/>
      <c r="AJ1445" s="7"/>
      <c r="AK1445" s="7"/>
      <c r="AL1445" s="7"/>
      <c r="AM1445" s="7"/>
      <c r="AN1445" s="7"/>
      <c r="AO1445" s="12"/>
      <c r="AP1445" s="12"/>
      <c r="AQ1445" s="12"/>
      <c r="AR1445" s="12"/>
      <c r="AS1445" s="12"/>
      <c r="AT1445" s="12"/>
      <c r="AU1445" s="12"/>
      <c r="AV1445" s="12"/>
      <c r="AW1445" s="12"/>
      <c r="AX1445" s="12"/>
      <c r="AY1445" s="12"/>
      <c r="AZ1445" s="8"/>
    </row>
    <row r="1446" spans="1:52" s="21" customFormat="1" ht="16.5" x14ac:dyDescent="0.25">
      <c r="A1446" s="159"/>
      <c r="B1446" s="159"/>
      <c r="C1446" s="159"/>
      <c r="D1446" s="159"/>
      <c r="E1446" s="159"/>
      <c r="F1446" s="159"/>
      <c r="G1446" s="218"/>
      <c r="H1446" s="159"/>
      <c r="I1446" s="159"/>
      <c r="J1446" s="159"/>
      <c r="K1446" s="218"/>
      <c r="L1446" s="159"/>
      <c r="M1446" s="159"/>
      <c r="N1446" s="159"/>
      <c r="O1446" s="2"/>
      <c r="P1446" s="3"/>
      <c r="Q1446" s="3"/>
      <c r="R1446" s="3"/>
      <c r="S1446" s="3"/>
      <c r="T1446" s="4"/>
      <c r="U1446" s="4"/>
      <c r="V1446" s="4"/>
      <c r="W1446" s="4"/>
      <c r="X1446" s="3"/>
      <c r="Y1446" s="4"/>
      <c r="Z1446" s="2"/>
      <c r="AA1446" s="3"/>
      <c r="AB1446" s="5"/>
      <c r="AC1446" s="5"/>
      <c r="AD1446" s="5"/>
      <c r="AE1446" s="5"/>
      <c r="AF1446" s="5"/>
      <c r="AG1446" s="5"/>
      <c r="AH1446" s="6"/>
      <c r="AI1446" s="6"/>
      <c r="AJ1446" s="7"/>
      <c r="AK1446" s="7"/>
      <c r="AL1446" s="7"/>
      <c r="AM1446" s="7"/>
      <c r="AN1446" s="7"/>
      <c r="AO1446" s="12"/>
      <c r="AP1446" s="12"/>
      <c r="AQ1446" s="12"/>
      <c r="AR1446" s="12"/>
      <c r="AS1446" s="12"/>
      <c r="AT1446" s="12"/>
      <c r="AU1446" s="12"/>
      <c r="AV1446" s="12"/>
      <c r="AW1446" s="12"/>
      <c r="AX1446" s="12"/>
      <c r="AY1446" s="12"/>
      <c r="AZ1446" s="8"/>
    </row>
    <row r="1447" spans="1:52" s="21" customFormat="1" ht="16.5" x14ac:dyDescent="0.25">
      <c r="A1447" s="159"/>
      <c r="B1447" s="159"/>
      <c r="C1447" s="159"/>
      <c r="D1447" s="159"/>
      <c r="E1447" s="159"/>
      <c r="F1447" s="159"/>
      <c r="G1447" s="218"/>
      <c r="H1447" s="159"/>
      <c r="I1447" s="159"/>
      <c r="J1447" s="159"/>
      <c r="K1447" s="218"/>
      <c r="L1447" s="159"/>
      <c r="M1447" s="159"/>
      <c r="N1447" s="159"/>
      <c r="O1447" s="2"/>
      <c r="P1447" s="3"/>
      <c r="Q1447" s="3"/>
      <c r="R1447" s="3"/>
      <c r="S1447" s="3"/>
      <c r="T1447" s="4"/>
      <c r="U1447" s="4"/>
      <c r="V1447" s="4"/>
      <c r="W1447" s="4"/>
      <c r="X1447" s="3"/>
      <c r="Y1447" s="4"/>
      <c r="Z1447" s="2"/>
      <c r="AA1447" s="3"/>
      <c r="AB1447" s="5"/>
      <c r="AC1447" s="5"/>
      <c r="AD1447" s="5"/>
      <c r="AE1447" s="5"/>
      <c r="AF1447" s="5"/>
      <c r="AG1447" s="5"/>
      <c r="AH1447" s="6"/>
      <c r="AI1447" s="6"/>
      <c r="AJ1447" s="7"/>
      <c r="AK1447" s="7"/>
      <c r="AL1447" s="7"/>
      <c r="AM1447" s="7"/>
      <c r="AN1447" s="7"/>
      <c r="AO1447" s="12"/>
      <c r="AP1447" s="12"/>
      <c r="AQ1447" s="12"/>
      <c r="AR1447" s="12"/>
      <c r="AS1447" s="12"/>
      <c r="AT1447" s="12"/>
      <c r="AU1447" s="12"/>
      <c r="AV1447" s="12"/>
      <c r="AW1447" s="12"/>
      <c r="AX1447" s="12"/>
      <c r="AY1447" s="12"/>
      <c r="AZ1447" s="8"/>
    </row>
    <row r="1448" spans="1:52" s="21" customFormat="1" ht="16.5" x14ac:dyDescent="0.25">
      <c r="A1448" s="159"/>
      <c r="B1448" s="159"/>
      <c r="C1448" s="159"/>
      <c r="D1448" s="159"/>
      <c r="E1448" s="159"/>
      <c r="F1448" s="159"/>
      <c r="G1448" s="218"/>
      <c r="H1448" s="159"/>
      <c r="I1448" s="159"/>
      <c r="J1448" s="159"/>
      <c r="K1448" s="218"/>
      <c r="L1448" s="159"/>
      <c r="M1448" s="159"/>
      <c r="N1448" s="159"/>
      <c r="O1448" s="2"/>
      <c r="P1448" s="3"/>
      <c r="Q1448" s="3"/>
      <c r="R1448" s="3"/>
      <c r="S1448" s="3"/>
      <c r="T1448" s="4"/>
      <c r="U1448" s="4"/>
      <c r="V1448" s="4"/>
      <c r="W1448" s="4"/>
      <c r="X1448" s="3"/>
      <c r="Y1448" s="4"/>
      <c r="Z1448" s="2"/>
      <c r="AA1448" s="3"/>
      <c r="AB1448" s="5"/>
      <c r="AC1448" s="5"/>
      <c r="AD1448" s="5"/>
      <c r="AE1448" s="5"/>
      <c r="AF1448" s="5"/>
      <c r="AG1448" s="5"/>
      <c r="AH1448" s="6"/>
      <c r="AI1448" s="6"/>
      <c r="AJ1448" s="7"/>
      <c r="AK1448" s="7"/>
      <c r="AL1448" s="7"/>
      <c r="AM1448" s="7"/>
      <c r="AN1448" s="7"/>
      <c r="AO1448" s="12"/>
      <c r="AP1448" s="12"/>
      <c r="AQ1448" s="12"/>
      <c r="AR1448" s="12"/>
      <c r="AS1448" s="12"/>
      <c r="AT1448" s="12"/>
      <c r="AU1448" s="12"/>
      <c r="AV1448" s="12"/>
      <c r="AW1448" s="12"/>
      <c r="AX1448" s="12"/>
      <c r="AY1448" s="12"/>
      <c r="AZ1448" s="8"/>
    </row>
    <row r="1449" spans="1:52" s="21" customFormat="1" ht="16.5" x14ac:dyDescent="0.25">
      <c r="A1449" s="159"/>
      <c r="B1449" s="159"/>
      <c r="C1449" s="159"/>
      <c r="D1449" s="159"/>
      <c r="E1449" s="159"/>
      <c r="F1449" s="159"/>
      <c r="G1449" s="218"/>
      <c r="H1449" s="159"/>
      <c r="I1449" s="159"/>
      <c r="J1449" s="159"/>
      <c r="K1449" s="218"/>
      <c r="L1449" s="159"/>
      <c r="M1449" s="159"/>
      <c r="N1449" s="159"/>
      <c r="O1449" s="2"/>
      <c r="P1449" s="3"/>
      <c r="Q1449" s="3"/>
      <c r="R1449" s="3"/>
      <c r="S1449" s="3"/>
      <c r="T1449" s="4"/>
      <c r="U1449" s="4"/>
      <c r="V1449" s="4"/>
      <c r="W1449" s="4"/>
      <c r="X1449" s="3"/>
      <c r="Y1449" s="4"/>
      <c r="Z1449" s="2"/>
      <c r="AA1449" s="3"/>
      <c r="AB1449" s="5"/>
      <c r="AC1449" s="5"/>
      <c r="AD1449" s="5"/>
      <c r="AE1449" s="5"/>
      <c r="AF1449" s="5"/>
      <c r="AG1449" s="5"/>
      <c r="AH1449" s="6"/>
      <c r="AI1449" s="6"/>
      <c r="AJ1449" s="7"/>
      <c r="AK1449" s="7"/>
      <c r="AL1449" s="7"/>
      <c r="AM1449" s="7"/>
      <c r="AN1449" s="7"/>
      <c r="AO1449" s="12"/>
      <c r="AP1449" s="12"/>
      <c r="AQ1449" s="12"/>
      <c r="AR1449" s="12"/>
      <c r="AS1449" s="12"/>
      <c r="AT1449" s="12"/>
      <c r="AU1449" s="12"/>
      <c r="AV1449" s="12"/>
      <c r="AW1449" s="12"/>
      <c r="AX1449" s="12"/>
      <c r="AY1449" s="12"/>
      <c r="AZ1449" s="8"/>
    </row>
    <row r="1450" spans="1:52" s="21" customFormat="1" ht="16.5" x14ac:dyDescent="0.25">
      <c r="A1450" s="159"/>
      <c r="B1450" s="159"/>
      <c r="C1450" s="159"/>
      <c r="D1450" s="159"/>
      <c r="E1450" s="159"/>
      <c r="F1450" s="159"/>
      <c r="G1450" s="218"/>
      <c r="H1450" s="159"/>
      <c r="I1450" s="159"/>
      <c r="J1450" s="159"/>
      <c r="K1450" s="218"/>
      <c r="L1450" s="159"/>
      <c r="M1450" s="159"/>
      <c r="N1450" s="159"/>
      <c r="O1450" s="2"/>
      <c r="P1450" s="3"/>
      <c r="Q1450" s="3"/>
      <c r="R1450" s="3"/>
      <c r="S1450" s="3"/>
      <c r="T1450" s="4"/>
      <c r="U1450" s="4"/>
      <c r="V1450" s="4"/>
      <c r="W1450" s="4"/>
      <c r="X1450" s="3"/>
      <c r="Y1450" s="4"/>
      <c r="Z1450" s="2"/>
      <c r="AA1450" s="3"/>
      <c r="AB1450" s="5"/>
      <c r="AC1450" s="5"/>
      <c r="AD1450" s="5"/>
      <c r="AE1450" s="5"/>
      <c r="AF1450" s="5"/>
      <c r="AG1450" s="5"/>
      <c r="AH1450" s="6"/>
      <c r="AI1450" s="6"/>
      <c r="AJ1450" s="7"/>
      <c r="AK1450" s="7"/>
      <c r="AL1450" s="7"/>
      <c r="AM1450" s="7"/>
      <c r="AN1450" s="7"/>
      <c r="AO1450" s="12"/>
      <c r="AP1450" s="12"/>
      <c r="AQ1450" s="12"/>
      <c r="AR1450" s="12"/>
      <c r="AS1450" s="12"/>
      <c r="AT1450" s="12"/>
      <c r="AU1450" s="12"/>
      <c r="AV1450" s="12"/>
      <c r="AW1450" s="12"/>
      <c r="AX1450" s="12"/>
      <c r="AY1450" s="12"/>
      <c r="AZ1450" s="8"/>
    </row>
    <row r="1451" spans="1:52" s="21" customFormat="1" ht="16.5" x14ac:dyDescent="0.25">
      <c r="A1451" s="159"/>
      <c r="B1451" s="159"/>
      <c r="C1451" s="159"/>
      <c r="D1451" s="159"/>
      <c r="E1451" s="159"/>
      <c r="F1451" s="159"/>
      <c r="G1451" s="218"/>
      <c r="H1451" s="159"/>
      <c r="I1451" s="159"/>
      <c r="J1451" s="159"/>
      <c r="K1451" s="218"/>
      <c r="L1451" s="159"/>
      <c r="M1451" s="159"/>
      <c r="N1451" s="159"/>
      <c r="O1451" s="2"/>
      <c r="P1451" s="3"/>
      <c r="Q1451" s="3"/>
      <c r="R1451" s="3"/>
      <c r="S1451" s="3"/>
      <c r="T1451" s="4"/>
      <c r="U1451" s="4"/>
      <c r="V1451" s="4"/>
      <c r="W1451" s="4"/>
      <c r="X1451" s="3"/>
      <c r="Y1451" s="4"/>
      <c r="Z1451" s="2"/>
      <c r="AA1451" s="3"/>
      <c r="AB1451" s="5"/>
      <c r="AC1451" s="5"/>
      <c r="AD1451" s="5"/>
      <c r="AE1451" s="5"/>
      <c r="AF1451" s="5"/>
      <c r="AG1451" s="5"/>
      <c r="AH1451" s="6"/>
      <c r="AI1451" s="6"/>
      <c r="AJ1451" s="7"/>
      <c r="AK1451" s="7"/>
      <c r="AL1451" s="7"/>
      <c r="AM1451" s="7"/>
      <c r="AN1451" s="7"/>
      <c r="AO1451" s="12"/>
      <c r="AP1451" s="12"/>
      <c r="AQ1451" s="12"/>
      <c r="AR1451" s="12"/>
      <c r="AS1451" s="12"/>
      <c r="AT1451" s="12"/>
      <c r="AU1451" s="12"/>
      <c r="AV1451" s="12"/>
      <c r="AW1451" s="12"/>
      <c r="AX1451" s="12"/>
      <c r="AY1451" s="12"/>
      <c r="AZ1451" s="8"/>
    </row>
    <row r="1452" spans="1:52" s="21" customFormat="1" ht="16.5" x14ac:dyDescent="0.25">
      <c r="A1452" s="159"/>
      <c r="B1452" s="159"/>
      <c r="C1452" s="159"/>
      <c r="D1452" s="159"/>
      <c r="E1452" s="159"/>
      <c r="F1452" s="159"/>
      <c r="G1452" s="218"/>
      <c r="H1452" s="159"/>
      <c r="I1452" s="159"/>
      <c r="J1452" s="159"/>
      <c r="K1452" s="218"/>
      <c r="L1452" s="159"/>
      <c r="M1452" s="159"/>
      <c r="N1452" s="159"/>
      <c r="O1452" s="2"/>
      <c r="P1452" s="3"/>
      <c r="Q1452" s="3"/>
      <c r="R1452" s="3"/>
      <c r="S1452" s="3"/>
      <c r="T1452" s="4"/>
      <c r="U1452" s="4"/>
      <c r="V1452" s="4"/>
      <c r="W1452" s="4"/>
      <c r="X1452" s="3"/>
      <c r="Y1452" s="4"/>
      <c r="Z1452" s="2"/>
      <c r="AA1452" s="3"/>
      <c r="AB1452" s="5"/>
      <c r="AC1452" s="5"/>
      <c r="AD1452" s="5"/>
      <c r="AE1452" s="5"/>
      <c r="AF1452" s="5"/>
      <c r="AG1452" s="5"/>
      <c r="AH1452" s="6"/>
      <c r="AI1452" s="6"/>
      <c r="AJ1452" s="7"/>
      <c r="AK1452" s="7"/>
      <c r="AL1452" s="7"/>
      <c r="AM1452" s="7"/>
      <c r="AN1452" s="7"/>
      <c r="AO1452" s="12"/>
      <c r="AP1452" s="12"/>
      <c r="AQ1452" s="12"/>
      <c r="AR1452" s="12"/>
      <c r="AS1452" s="12"/>
      <c r="AT1452" s="12"/>
      <c r="AU1452" s="12"/>
      <c r="AV1452" s="12"/>
      <c r="AW1452" s="12"/>
      <c r="AX1452" s="12"/>
      <c r="AY1452" s="12"/>
      <c r="AZ1452" s="8"/>
    </row>
    <row r="1453" spans="1:52" s="21" customFormat="1" ht="16.5" x14ac:dyDescent="0.25">
      <c r="A1453" s="159"/>
      <c r="B1453" s="159"/>
      <c r="C1453" s="159"/>
      <c r="D1453" s="159"/>
      <c r="E1453" s="159"/>
      <c r="F1453" s="159"/>
      <c r="G1453" s="218"/>
      <c r="H1453" s="159"/>
      <c r="I1453" s="159"/>
      <c r="J1453" s="159"/>
      <c r="K1453" s="218"/>
      <c r="L1453" s="159"/>
      <c r="M1453" s="159"/>
      <c r="N1453" s="159"/>
      <c r="O1453" s="2"/>
      <c r="P1453" s="3"/>
      <c r="Q1453" s="3"/>
      <c r="R1453" s="3"/>
      <c r="S1453" s="3"/>
      <c r="T1453" s="4"/>
      <c r="U1453" s="4"/>
      <c r="V1453" s="4"/>
      <c r="W1453" s="4"/>
      <c r="X1453" s="3"/>
      <c r="Y1453" s="4"/>
      <c r="Z1453" s="2"/>
      <c r="AA1453" s="3"/>
      <c r="AB1453" s="5"/>
      <c r="AC1453" s="5"/>
      <c r="AD1453" s="5"/>
      <c r="AE1453" s="5"/>
      <c r="AF1453" s="5"/>
      <c r="AG1453" s="5"/>
      <c r="AH1453" s="6"/>
      <c r="AI1453" s="6"/>
      <c r="AJ1453" s="7"/>
      <c r="AK1453" s="7"/>
      <c r="AL1453" s="7"/>
      <c r="AM1453" s="7"/>
      <c r="AN1453" s="7"/>
      <c r="AO1453" s="12"/>
      <c r="AP1453" s="12"/>
      <c r="AQ1453" s="12"/>
      <c r="AR1453" s="12"/>
      <c r="AS1453" s="12"/>
      <c r="AT1453" s="12"/>
      <c r="AU1453" s="12"/>
      <c r="AV1453" s="12"/>
      <c r="AW1453" s="12"/>
      <c r="AX1453" s="12"/>
      <c r="AY1453" s="12"/>
      <c r="AZ1453" s="8"/>
    </row>
    <row r="1454" spans="1:52" s="21" customFormat="1" ht="16.5" x14ac:dyDescent="0.25">
      <c r="A1454" s="159"/>
      <c r="B1454" s="159"/>
      <c r="C1454" s="159"/>
      <c r="D1454" s="159"/>
      <c r="E1454" s="159"/>
      <c r="F1454" s="159"/>
      <c r="G1454" s="218"/>
      <c r="H1454" s="159"/>
      <c r="I1454" s="159"/>
      <c r="J1454" s="159"/>
      <c r="K1454" s="218"/>
      <c r="L1454" s="159"/>
      <c r="M1454" s="159"/>
      <c r="N1454" s="159"/>
      <c r="O1454" s="2"/>
      <c r="P1454" s="3"/>
      <c r="Q1454" s="3"/>
      <c r="R1454" s="3"/>
      <c r="S1454" s="3"/>
      <c r="T1454" s="4"/>
      <c r="U1454" s="4"/>
      <c r="V1454" s="4"/>
      <c r="W1454" s="4"/>
      <c r="X1454" s="3"/>
      <c r="Y1454" s="4"/>
      <c r="Z1454" s="2"/>
      <c r="AA1454" s="3"/>
      <c r="AB1454" s="5"/>
      <c r="AC1454" s="5"/>
      <c r="AD1454" s="5"/>
      <c r="AE1454" s="5"/>
      <c r="AF1454" s="5"/>
      <c r="AG1454" s="5"/>
      <c r="AH1454" s="6"/>
      <c r="AI1454" s="6"/>
      <c r="AJ1454" s="7"/>
      <c r="AK1454" s="7"/>
      <c r="AL1454" s="7"/>
      <c r="AM1454" s="7"/>
      <c r="AN1454" s="7"/>
      <c r="AO1454" s="12"/>
      <c r="AP1454" s="12"/>
      <c r="AQ1454" s="12"/>
      <c r="AR1454" s="12"/>
      <c r="AS1454" s="12"/>
      <c r="AT1454" s="12"/>
      <c r="AU1454" s="12"/>
      <c r="AV1454" s="12"/>
      <c r="AW1454" s="12"/>
      <c r="AX1454" s="12"/>
      <c r="AY1454" s="12"/>
      <c r="AZ1454" s="8"/>
    </row>
    <row r="1455" spans="1:52" s="21" customFormat="1" ht="16.5" x14ac:dyDescent="0.25">
      <c r="A1455" s="159"/>
      <c r="B1455" s="159"/>
      <c r="C1455" s="159"/>
      <c r="D1455" s="159"/>
      <c r="E1455" s="159"/>
      <c r="F1455" s="159"/>
      <c r="G1455" s="218"/>
      <c r="H1455" s="159"/>
      <c r="I1455" s="159"/>
      <c r="J1455" s="159"/>
      <c r="K1455" s="218"/>
      <c r="L1455" s="159"/>
      <c r="M1455" s="159"/>
      <c r="N1455" s="159"/>
      <c r="O1455" s="2"/>
      <c r="P1455" s="3"/>
      <c r="Q1455" s="3"/>
      <c r="R1455" s="3"/>
      <c r="S1455" s="3"/>
      <c r="T1455" s="4"/>
      <c r="U1455" s="4"/>
      <c r="V1455" s="4"/>
      <c r="W1455" s="4"/>
      <c r="X1455" s="3"/>
      <c r="Y1455" s="4"/>
      <c r="Z1455" s="2"/>
      <c r="AA1455" s="3"/>
      <c r="AB1455" s="5"/>
      <c r="AC1455" s="5"/>
      <c r="AD1455" s="5"/>
      <c r="AE1455" s="5"/>
      <c r="AF1455" s="5"/>
      <c r="AG1455" s="5"/>
      <c r="AH1455" s="6"/>
      <c r="AI1455" s="6"/>
      <c r="AJ1455" s="7"/>
      <c r="AK1455" s="7"/>
      <c r="AL1455" s="7"/>
      <c r="AM1455" s="7"/>
      <c r="AN1455" s="7"/>
      <c r="AO1455" s="12"/>
      <c r="AP1455" s="12"/>
      <c r="AQ1455" s="12"/>
      <c r="AR1455" s="12"/>
      <c r="AS1455" s="12"/>
      <c r="AT1455" s="12"/>
      <c r="AU1455" s="12"/>
      <c r="AV1455" s="12"/>
      <c r="AW1455" s="12"/>
      <c r="AX1455" s="12"/>
      <c r="AY1455" s="12"/>
      <c r="AZ1455" s="8"/>
    </row>
    <row r="1456" spans="1:52" s="21" customFormat="1" ht="16.5" x14ac:dyDescent="0.25">
      <c r="A1456" s="159"/>
      <c r="B1456" s="159"/>
      <c r="C1456" s="159"/>
      <c r="D1456" s="159"/>
      <c r="E1456" s="159"/>
      <c r="F1456" s="159"/>
      <c r="G1456" s="218"/>
      <c r="H1456" s="159"/>
      <c r="I1456" s="159"/>
      <c r="J1456" s="159"/>
      <c r="K1456" s="218"/>
      <c r="L1456" s="159"/>
      <c r="M1456" s="159"/>
      <c r="N1456" s="159"/>
      <c r="O1456" s="2"/>
      <c r="P1456" s="3"/>
      <c r="Q1456" s="3"/>
      <c r="R1456" s="3"/>
      <c r="S1456" s="3"/>
      <c r="T1456" s="4"/>
      <c r="U1456" s="4"/>
      <c r="V1456" s="4"/>
      <c r="W1456" s="4"/>
      <c r="X1456" s="3"/>
      <c r="Y1456" s="4"/>
      <c r="Z1456" s="2"/>
      <c r="AA1456" s="3"/>
      <c r="AB1456" s="5"/>
      <c r="AC1456" s="5"/>
      <c r="AD1456" s="5"/>
      <c r="AE1456" s="5"/>
      <c r="AF1456" s="5"/>
      <c r="AG1456" s="5"/>
      <c r="AH1456" s="6"/>
      <c r="AI1456" s="6"/>
      <c r="AJ1456" s="7"/>
      <c r="AK1456" s="7"/>
      <c r="AL1456" s="7"/>
      <c r="AM1456" s="7"/>
      <c r="AN1456" s="7"/>
      <c r="AO1456" s="12"/>
      <c r="AP1456" s="12"/>
      <c r="AQ1456" s="12"/>
      <c r="AR1456" s="12"/>
      <c r="AS1456" s="12"/>
      <c r="AT1456" s="12"/>
      <c r="AU1456" s="12"/>
      <c r="AV1456" s="12"/>
      <c r="AW1456" s="12"/>
      <c r="AX1456" s="12"/>
      <c r="AY1456" s="12"/>
      <c r="AZ1456" s="8"/>
    </row>
    <row r="1457" spans="1:52" s="21" customFormat="1" ht="16.5" x14ac:dyDescent="0.25">
      <c r="A1457" s="159"/>
      <c r="B1457" s="159"/>
      <c r="C1457" s="159"/>
      <c r="D1457" s="159"/>
      <c r="E1457" s="159"/>
      <c r="F1457" s="159"/>
      <c r="G1457" s="218"/>
      <c r="H1457" s="159"/>
      <c r="I1457" s="159"/>
      <c r="J1457" s="159"/>
      <c r="K1457" s="218"/>
      <c r="L1457" s="159"/>
      <c r="M1457" s="159"/>
      <c r="N1457" s="159"/>
      <c r="O1457" s="2"/>
      <c r="P1457" s="3"/>
      <c r="Q1457" s="3"/>
      <c r="R1457" s="3"/>
      <c r="S1457" s="3"/>
      <c r="T1457" s="4"/>
      <c r="U1457" s="4"/>
      <c r="V1457" s="4"/>
      <c r="W1457" s="4"/>
      <c r="X1457" s="3"/>
      <c r="Y1457" s="4"/>
      <c r="Z1457" s="2"/>
      <c r="AA1457" s="3"/>
      <c r="AB1457" s="5"/>
      <c r="AC1457" s="5"/>
      <c r="AD1457" s="5"/>
      <c r="AE1457" s="5"/>
      <c r="AF1457" s="5"/>
      <c r="AG1457" s="5"/>
      <c r="AH1457" s="6"/>
      <c r="AI1457" s="6"/>
      <c r="AJ1457" s="7"/>
      <c r="AK1457" s="7"/>
      <c r="AL1457" s="7"/>
      <c r="AM1457" s="7"/>
      <c r="AN1457" s="7"/>
      <c r="AO1457" s="12"/>
      <c r="AP1457" s="12"/>
      <c r="AQ1457" s="12"/>
      <c r="AR1457" s="12"/>
      <c r="AS1457" s="12"/>
      <c r="AT1457" s="12"/>
      <c r="AU1457" s="12"/>
      <c r="AV1457" s="12"/>
      <c r="AW1457" s="12"/>
      <c r="AX1457" s="12"/>
      <c r="AY1457" s="12"/>
      <c r="AZ1457" s="8"/>
    </row>
    <row r="1458" spans="1:52" s="21" customFormat="1" ht="16.5" x14ac:dyDescent="0.25">
      <c r="A1458" s="159"/>
      <c r="B1458" s="159"/>
      <c r="C1458" s="159"/>
      <c r="D1458" s="159"/>
      <c r="E1458" s="159"/>
      <c r="F1458" s="159"/>
      <c r="G1458" s="218"/>
      <c r="H1458" s="159"/>
      <c r="I1458" s="159"/>
      <c r="J1458" s="159"/>
      <c r="K1458" s="218"/>
      <c r="L1458" s="159"/>
      <c r="M1458" s="159"/>
      <c r="N1458" s="159"/>
      <c r="O1458" s="2"/>
      <c r="P1458" s="3"/>
      <c r="Q1458" s="3"/>
      <c r="R1458" s="3"/>
      <c r="S1458" s="3"/>
      <c r="T1458" s="4"/>
      <c r="U1458" s="4"/>
      <c r="V1458" s="4"/>
      <c r="W1458" s="4"/>
      <c r="X1458" s="3"/>
      <c r="Y1458" s="4"/>
      <c r="Z1458" s="2"/>
      <c r="AA1458" s="3"/>
      <c r="AB1458" s="5"/>
      <c r="AC1458" s="5"/>
      <c r="AD1458" s="5"/>
      <c r="AE1458" s="5"/>
      <c r="AF1458" s="5"/>
      <c r="AG1458" s="5"/>
      <c r="AH1458" s="6"/>
      <c r="AI1458" s="6"/>
      <c r="AJ1458" s="7"/>
      <c r="AK1458" s="7"/>
      <c r="AL1458" s="7"/>
      <c r="AM1458" s="7"/>
      <c r="AN1458" s="7"/>
      <c r="AO1458" s="12"/>
      <c r="AP1458" s="12"/>
      <c r="AQ1458" s="12"/>
      <c r="AR1458" s="12"/>
      <c r="AS1458" s="12"/>
      <c r="AT1458" s="12"/>
      <c r="AU1458" s="12"/>
      <c r="AV1458" s="12"/>
      <c r="AW1458" s="12"/>
      <c r="AX1458" s="12"/>
      <c r="AY1458" s="12"/>
      <c r="AZ1458" s="8"/>
    </row>
    <row r="1459" spans="1:52" s="21" customFormat="1" ht="16.5" x14ac:dyDescent="0.25">
      <c r="A1459" s="159"/>
      <c r="B1459" s="159"/>
      <c r="C1459" s="159"/>
      <c r="D1459" s="159"/>
      <c r="E1459" s="159"/>
      <c r="F1459" s="159"/>
      <c r="G1459" s="218"/>
      <c r="H1459" s="159"/>
      <c r="I1459" s="159"/>
      <c r="J1459" s="159"/>
      <c r="K1459" s="218"/>
      <c r="L1459" s="159"/>
      <c r="M1459" s="159"/>
      <c r="N1459" s="159"/>
      <c r="O1459" s="2"/>
      <c r="P1459" s="3"/>
      <c r="Q1459" s="3"/>
      <c r="R1459" s="3"/>
      <c r="S1459" s="3"/>
      <c r="T1459" s="4"/>
      <c r="U1459" s="4"/>
      <c r="V1459" s="4"/>
      <c r="W1459" s="4"/>
      <c r="X1459" s="3"/>
      <c r="Y1459" s="4"/>
      <c r="Z1459" s="2"/>
      <c r="AA1459" s="3"/>
      <c r="AB1459" s="5"/>
      <c r="AC1459" s="5"/>
      <c r="AD1459" s="5"/>
      <c r="AE1459" s="5"/>
      <c r="AF1459" s="5"/>
      <c r="AG1459" s="5"/>
      <c r="AH1459" s="6"/>
      <c r="AI1459" s="6"/>
      <c r="AJ1459" s="7"/>
      <c r="AK1459" s="7"/>
      <c r="AL1459" s="7"/>
      <c r="AM1459" s="7"/>
      <c r="AN1459" s="7"/>
      <c r="AO1459" s="12"/>
      <c r="AP1459" s="12"/>
      <c r="AQ1459" s="12"/>
      <c r="AR1459" s="12"/>
      <c r="AS1459" s="12"/>
      <c r="AT1459" s="12"/>
      <c r="AU1459" s="12"/>
      <c r="AV1459" s="12"/>
      <c r="AW1459" s="12"/>
      <c r="AX1459" s="12"/>
      <c r="AY1459" s="12"/>
      <c r="AZ1459" s="8"/>
    </row>
    <row r="1460" spans="1:52" s="21" customFormat="1" ht="16.5" x14ac:dyDescent="0.25">
      <c r="A1460" s="159"/>
      <c r="B1460" s="159"/>
      <c r="C1460" s="159"/>
      <c r="D1460" s="159"/>
      <c r="E1460" s="159"/>
      <c r="F1460" s="159"/>
      <c r="G1460" s="218"/>
      <c r="H1460" s="159"/>
      <c r="I1460" s="159"/>
      <c r="J1460" s="159"/>
      <c r="K1460" s="218"/>
      <c r="L1460" s="159"/>
      <c r="M1460" s="159"/>
      <c r="N1460" s="159"/>
      <c r="O1460" s="2"/>
      <c r="P1460" s="3"/>
      <c r="Q1460" s="3"/>
      <c r="R1460" s="3"/>
      <c r="S1460" s="3"/>
      <c r="T1460" s="4"/>
      <c r="U1460" s="4"/>
      <c r="V1460" s="4"/>
      <c r="W1460" s="4"/>
      <c r="X1460" s="3"/>
      <c r="Y1460" s="4"/>
      <c r="Z1460" s="2"/>
      <c r="AA1460" s="3"/>
      <c r="AB1460" s="5"/>
      <c r="AC1460" s="5"/>
      <c r="AD1460" s="5"/>
      <c r="AE1460" s="5"/>
      <c r="AF1460" s="5"/>
      <c r="AG1460" s="5"/>
      <c r="AH1460" s="6"/>
      <c r="AI1460" s="6"/>
      <c r="AJ1460" s="7"/>
      <c r="AK1460" s="7"/>
      <c r="AL1460" s="7"/>
      <c r="AM1460" s="7"/>
      <c r="AN1460" s="7"/>
      <c r="AO1460" s="12"/>
      <c r="AP1460" s="12"/>
      <c r="AQ1460" s="12"/>
      <c r="AR1460" s="12"/>
      <c r="AS1460" s="12"/>
      <c r="AT1460" s="12"/>
      <c r="AU1460" s="12"/>
      <c r="AV1460" s="12"/>
      <c r="AW1460" s="12"/>
      <c r="AX1460" s="12"/>
      <c r="AY1460" s="12"/>
      <c r="AZ1460" s="8"/>
    </row>
    <row r="1461" spans="1:52" s="21" customFormat="1" ht="16.5" x14ac:dyDescent="0.25">
      <c r="A1461" s="159"/>
      <c r="B1461" s="159"/>
      <c r="C1461" s="159"/>
      <c r="D1461" s="159"/>
      <c r="E1461" s="159"/>
      <c r="F1461" s="159"/>
      <c r="G1461" s="218"/>
      <c r="H1461" s="159"/>
      <c r="I1461" s="159"/>
      <c r="J1461" s="159"/>
      <c r="K1461" s="218"/>
      <c r="L1461" s="159"/>
      <c r="M1461" s="159"/>
      <c r="N1461" s="159"/>
      <c r="O1461" s="2"/>
      <c r="P1461" s="3"/>
      <c r="Q1461" s="3"/>
      <c r="R1461" s="3"/>
      <c r="S1461" s="3"/>
      <c r="T1461" s="4"/>
      <c r="U1461" s="4"/>
      <c r="V1461" s="4"/>
      <c r="W1461" s="4"/>
      <c r="X1461" s="3"/>
      <c r="Y1461" s="4"/>
      <c r="Z1461" s="2"/>
      <c r="AA1461" s="3"/>
      <c r="AB1461" s="5"/>
      <c r="AC1461" s="5"/>
      <c r="AD1461" s="5"/>
      <c r="AE1461" s="5"/>
      <c r="AF1461" s="5"/>
      <c r="AG1461" s="5"/>
      <c r="AH1461" s="6"/>
      <c r="AI1461" s="6"/>
      <c r="AJ1461" s="7"/>
      <c r="AK1461" s="7"/>
      <c r="AL1461" s="7"/>
      <c r="AM1461" s="7"/>
      <c r="AN1461" s="7"/>
      <c r="AO1461" s="12"/>
      <c r="AP1461" s="12"/>
      <c r="AQ1461" s="12"/>
      <c r="AR1461" s="12"/>
      <c r="AS1461" s="12"/>
      <c r="AT1461" s="12"/>
      <c r="AU1461" s="12"/>
      <c r="AV1461" s="12"/>
      <c r="AW1461" s="12"/>
      <c r="AX1461" s="12"/>
      <c r="AY1461" s="12"/>
      <c r="AZ1461" s="8"/>
    </row>
    <row r="1462" spans="1:52" s="21" customFormat="1" ht="16.5" x14ac:dyDescent="0.25">
      <c r="A1462" s="159"/>
      <c r="B1462" s="159"/>
      <c r="C1462" s="159"/>
      <c r="D1462" s="159"/>
      <c r="E1462" s="159"/>
      <c r="F1462" s="159"/>
      <c r="G1462" s="218"/>
      <c r="H1462" s="159"/>
      <c r="I1462" s="159"/>
      <c r="J1462" s="159"/>
      <c r="K1462" s="218"/>
      <c r="L1462" s="159"/>
      <c r="M1462" s="159"/>
      <c r="N1462" s="159"/>
      <c r="O1462" s="2"/>
      <c r="P1462" s="3"/>
      <c r="Q1462" s="3"/>
      <c r="R1462" s="3"/>
      <c r="S1462" s="3"/>
      <c r="T1462" s="4"/>
      <c r="U1462" s="4"/>
      <c r="V1462" s="4"/>
      <c r="W1462" s="4"/>
      <c r="X1462" s="3"/>
      <c r="Y1462" s="4"/>
      <c r="Z1462" s="2"/>
      <c r="AA1462" s="3"/>
      <c r="AB1462" s="5"/>
      <c r="AC1462" s="5"/>
      <c r="AD1462" s="5"/>
      <c r="AE1462" s="5"/>
      <c r="AF1462" s="5"/>
      <c r="AG1462" s="5"/>
      <c r="AH1462" s="6"/>
      <c r="AI1462" s="6"/>
      <c r="AJ1462" s="7"/>
      <c r="AK1462" s="7"/>
      <c r="AL1462" s="7"/>
      <c r="AM1462" s="7"/>
      <c r="AN1462" s="7"/>
      <c r="AO1462" s="12"/>
      <c r="AP1462" s="12"/>
      <c r="AQ1462" s="12"/>
      <c r="AR1462" s="12"/>
      <c r="AS1462" s="12"/>
      <c r="AT1462" s="12"/>
      <c r="AU1462" s="12"/>
      <c r="AV1462" s="12"/>
      <c r="AW1462" s="12"/>
      <c r="AX1462" s="12"/>
      <c r="AY1462" s="12"/>
      <c r="AZ1462" s="8"/>
    </row>
    <row r="1463" spans="1:52" s="21" customFormat="1" ht="16.5" x14ac:dyDescent="0.25">
      <c r="A1463" s="159"/>
      <c r="B1463" s="159"/>
      <c r="C1463" s="159"/>
      <c r="D1463" s="159"/>
      <c r="E1463" s="159"/>
      <c r="F1463" s="159"/>
      <c r="G1463" s="218"/>
      <c r="H1463" s="159"/>
      <c r="I1463" s="159"/>
      <c r="J1463" s="159"/>
      <c r="K1463" s="218"/>
      <c r="L1463" s="159"/>
      <c r="M1463" s="159"/>
      <c r="N1463" s="159"/>
      <c r="O1463" s="2"/>
      <c r="P1463" s="3"/>
      <c r="Q1463" s="3"/>
      <c r="R1463" s="3"/>
      <c r="S1463" s="3"/>
      <c r="T1463" s="4"/>
      <c r="U1463" s="4"/>
      <c r="V1463" s="4"/>
      <c r="W1463" s="4"/>
      <c r="X1463" s="3"/>
      <c r="Y1463" s="4"/>
      <c r="Z1463" s="2"/>
      <c r="AA1463" s="3"/>
      <c r="AB1463" s="5"/>
      <c r="AC1463" s="5"/>
      <c r="AD1463" s="5"/>
      <c r="AE1463" s="5"/>
      <c r="AF1463" s="5"/>
      <c r="AG1463" s="5"/>
      <c r="AH1463" s="6"/>
      <c r="AI1463" s="6"/>
      <c r="AJ1463" s="7"/>
      <c r="AK1463" s="7"/>
      <c r="AL1463" s="7"/>
      <c r="AM1463" s="7"/>
      <c r="AN1463" s="7"/>
      <c r="AO1463" s="12"/>
      <c r="AP1463" s="12"/>
      <c r="AQ1463" s="12"/>
      <c r="AR1463" s="12"/>
      <c r="AS1463" s="12"/>
      <c r="AT1463" s="12"/>
      <c r="AU1463" s="12"/>
      <c r="AV1463" s="12"/>
      <c r="AW1463" s="12"/>
      <c r="AX1463" s="12"/>
      <c r="AY1463" s="12"/>
      <c r="AZ1463" s="8"/>
    </row>
    <row r="1464" spans="1:52" s="21" customFormat="1" ht="16.5" x14ac:dyDescent="0.25">
      <c r="A1464" s="159"/>
      <c r="B1464" s="159"/>
      <c r="C1464" s="159"/>
      <c r="D1464" s="159"/>
      <c r="E1464" s="159"/>
      <c r="F1464" s="159"/>
      <c r="G1464" s="218"/>
      <c r="H1464" s="159"/>
      <c r="I1464" s="159"/>
      <c r="J1464" s="159"/>
      <c r="K1464" s="218"/>
      <c r="L1464" s="159"/>
      <c r="M1464" s="159"/>
      <c r="N1464" s="159"/>
      <c r="O1464" s="2"/>
      <c r="P1464" s="3"/>
      <c r="Q1464" s="3"/>
      <c r="R1464" s="3"/>
      <c r="S1464" s="3"/>
      <c r="T1464" s="4"/>
      <c r="U1464" s="4"/>
      <c r="V1464" s="4"/>
      <c r="W1464" s="4"/>
      <c r="X1464" s="3"/>
      <c r="Y1464" s="4"/>
      <c r="Z1464" s="2"/>
      <c r="AA1464" s="3"/>
      <c r="AB1464" s="5"/>
      <c r="AC1464" s="5"/>
      <c r="AD1464" s="5"/>
      <c r="AE1464" s="5"/>
      <c r="AF1464" s="5"/>
      <c r="AG1464" s="5"/>
      <c r="AH1464" s="6"/>
      <c r="AI1464" s="6"/>
      <c r="AJ1464" s="7"/>
      <c r="AK1464" s="7"/>
      <c r="AL1464" s="7"/>
      <c r="AM1464" s="7"/>
      <c r="AN1464" s="7"/>
      <c r="AO1464" s="12"/>
      <c r="AP1464" s="12"/>
      <c r="AQ1464" s="12"/>
      <c r="AR1464" s="12"/>
      <c r="AS1464" s="12"/>
      <c r="AT1464" s="12"/>
      <c r="AU1464" s="12"/>
      <c r="AV1464" s="12"/>
      <c r="AW1464" s="12"/>
      <c r="AX1464" s="12"/>
      <c r="AY1464" s="12"/>
      <c r="AZ1464" s="8"/>
    </row>
    <row r="1465" spans="1:52" s="21" customFormat="1" ht="16.5" x14ac:dyDescent="0.25">
      <c r="A1465" s="159"/>
      <c r="B1465" s="159"/>
      <c r="C1465" s="159"/>
      <c r="D1465" s="159"/>
      <c r="E1465" s="159"/>
      <c r="F1465" s="159"/>
      <c r="G1465" s="218"/>
      <c r="H1465" s="159"/>
      <c r="I1465" s="159"/>
      <c r="J1465" s="159"/>
      <c r="K1465" s="218"/>
      <c r="L1465" s="159"/>
      <c r="M1465" s="159"/>
      <c r="N1465" s="159"/>
      <c r="O1465" s="2"/>
      <c r="P1465" s="3"/>
      <c r="Q1465" s="3"/>
      <c r="R1465" s="3"/>
      <c r="S1465" s="3"/>
      <c r="T1465" s="4"/>
      <c r="U1465" s="4"/>
      <c r="V1465" s="4"/>
      <c r="W1465" s="4"/>
      <c r="X1465" s="3"/>
      <c r="Y1465" s="4"/>
      <c r="Z1465" s="2"/>
      <c r="AA1465" s="3"/>
      <c r="AB1465" s="5"/>
      <c r="AC1465" s="5"/>
      <c r="AD1465" s="5"/>
      <c r="AE1465" s="5"/>
      <c r="AF1465" s="5"/>
      <c r="AG1465" s="5"/>
      <c r="AH1465" s="6"/>
      <c r="AI1465" s="6"/>
      <c r="AJ1465" s="7"/>
      <c r="AK1465" s="7"/>
      <c r="AL1465" s="7"/>
      <c r="AM1465" s="7"/>
      <c r="AN1465" s="7"/>
      <c r="AO1465" s="12"/>
      <c r="AP1465" s="12"/>
      <c r="AQ1465" s="12"/>
      <c r="AR1465" s="12"/>
      <c r="AS1465" s="12"/>
      <c r="AT1465" s="12"/>
      <c r="AU1465" s="12"/>
      <c r="AV1465" s="12"/>
      <c r="AW1465" s="12"/>
      <c r="AX1465" s="12"/>
      <c r="AY1465" s="12"/>
      <c r="AZ1465" s="8"/>
    </row>
    <row r="1466" spans="1:52" s="21" customFormat="1" ht="16.5" x14ac:dyDescent="0.25">
      <c r="A1466" s="159"/>
      <c r="B1466" s="159"/>
      <c r="C1466" s="159"/>
      <c r="D1466" s="159"/>
      <c r="E1466" s="159"/>
      <c r="F1466" s="159"/>
      <c r="G1466" s="218"/>
      <c r="H1466" s="159"/>
      <c r="I1466" s="159"/>
      <c r="J1466" s="159"/>
      <c r="K1466" s="218"/>
      <c r="L1466" s="159"/>
      <c r="M1466" s="159"/>
      <c r="N1466" s="159"/>
      <c r="O1466" s="2"/>
      <c r="P1466" s="3"/>
      <c r="Q1466" s="3"/>
      <c r="R1466" s="3"/>
      <c r="S1466" s="3"/>
      <c r="T1466" s="4"/>
      <c r="U1466" s="4"/>
      <c r="V1466" s="4"/>
      <c r="W1466" s="4"/>
      <c r="X1466" s="3"/>
      <c r="Y1466" s="4"/>
      <c r="Z1466" s="2"/>
      <c r="AA1466" s="3"/>
      <c r="AB1466" s="5"/>
      <c r="AC1466" s="5"/>
      <c r="AD1466" s="5"/>
      <c r="AE1466" s="5"/>
      <c r="AF1466" s="5"/>
      <c r="AG1466" s="5"/>
      <c r="AH1466" s="6"/>
      <c r="AI1466" s="6"/>
      <c r="AJ1466" s="7"/>
      <c r="AK1466" s="7"/>
      <c r="AL1466" s="7"/>
      <c r="AM1466" s="7"/>
      <c r="AN1466" s="7"/>
      <c r="AO1466" s="12"/>
      <c r="AP1466" s="12"/>
      <c r="AQ1466" s="12"/>
      <c r="AR1466" s="12"/>
      <c r="AS1466" s="12"/>
      <c r="AT1466" s="12"/>
      <c r="AU1466" s="12"/>
      <c r="AV1466" s="12"/>
      <c r="AW1466" s="12"/>
      <c r="AX1466" s="12"/>
      <c r="AY1466" s="12"/>
      <c r="AZ1466" s="8"/>
    </row>
    <row r="1467" spans="1:52" s="21" customFormat="1" ht="16.5" x14ac:dyDescent="0.25">
      <c r="A1467" s="159"/>
      <c r="B1467" s="159"/>
      <c r="C1467" s="159"/>
      <c r="D1467" s="159"/>
      <c r="E1467" s="159"/>
      <c r="F1467" s="159"/>
      <c r="G1467" s="218"/>
      <c r="H1467" s="159"/>
      <c r="I1467" s="159"/>
      <c r="J1467" s="159"/>
      <c r="K1467" s="218"/>
      <c r="L1467" s="159"/>
      <c r="M1467" s="159"/>
      <c r="N1467" s="159"/>
      <c r="O1467" s="2"/>
      <c r="P1467" s="3"/>
      <c r="Q1467" s="3"/>
      <c r="R1467" s="3"/>
      <c r="S1467" s="3"/>
      <c r="T1467" s="4"/>
      <c r="U1467" s="4"/>
      <c r="V1467" s="4"/>
      <c r="W1467" s="4"/>
      <c r="X1467" s="3"/>
      <c r="Y1467" s="4"/>
      <c r="Z1467" s="2"/>
      <c r="AA1467" s="3"/>
      <c r="AB1467" s="5"/>
      <c r="AC1467" s="5"/>
      <c r="AD1467" s="5"/>
      <c r="AE1467" s="5"/>
      <c r="AF1467" s="5"/>
      <c r="AG1467" s="5"/>
      <c r="AH1467" s="6"/>
      <c r="AI1467" s="6"/>
      <c r="AJ1467" s="7"/>
      <c r="AK1467" s="7"/>
      <c r="AL1467" s="7"/>
      <c r="AM1467" s="7"/>
      <c r="AN1467" s="7"/>
      <c r="AO1467" s="12"/>
      <c r="AP1467" s="12"/>
      <c r="AQ1467" s="12"/>
      <c r="AR1467" s="12"/>
      <c r="AS1467" s="12"/>
      <c r="AT1467" s="12"/>
      <c r="AU1467" s="12"/>
      <c r="AV1467" s="12"/>
      <c r="AW1467" s="12"/>
      <c r="AX1467" s="12"/>
      <c r="AY1467" s="12"/>
      <c r="AZ1467" s="8"/>
    </row>
    <row r="1468" spans="1:52" s="21" customFormat="1" ht="16.5" x14ac:dyDescent="0.25">
      <c r="A1468" s="159"/>
      <c r="B1468" s="159"/>
      <c r="C1468" s="159"/>
      <c r="D1468" s="159"/>
      <c r="E1468" s="159"/>
      <c r="F1468" s="159"/>
      <c r="G1468" s="218"/>
      <c r="H1468" s="159"/>
      <c r="I1468" s="159"/>
      <c r="J1468" s="159"/>
      <c r="K1468" s="218"/>
      <c r="L1468" s="159"/>
      <c r="M1468" s="159"/>
      <c r="N1468" s="159"/>
      <c r="O1468" s="2"/>
      <c r="P1468" s="3"/>
      <c r="Q1468" s="3"/>
      <c r="R1468" s="3"/>
      <c r="S1468" s="3"/>
      <c r="T1468" s="4"/>
      <c r="U1468" s="4"/>
      <c r="V1468" s="4"/>
      <c r="W1468" s="4"/>
      <c r="X1468" s="3"/>
      <c r="Y1468" s="4"/>
      <c r="Z1468" s="2"/>
      <c r="AA1468" s="3"/>
      <c r="AB1468" s="5"/>
      <c r="AC1468" s="5"/>
      <c r="AD1468" s="5"/>
      <c r="AE1468" s="5"/>
      <c r="AF1468" s="5"/>
      <c r="AG1468" s="5"/>
      <c r="AH1468" s="6"/>
      <c r="AI1468" s="6"/>
      <c r="AJ1468" s="7"/>
      <c r="AK1468" s="7"/>
      <c r="AL1468" s="7"/>
      <c r="AM1468" s="7"/>
      <c r="AN1468" s="7"/>
      <c r="AO1468" s="12"/>
      <c r="AP1468" s="12"/>
      <c r="AQ1468" s="12"/>
      <c r="AR1468" s="12"/>
      <c r="AS1468" s="12"/>
      <c r="AT1468" s="12"/>
      <c r="AU1468" s="12"/>
      <c r="AV1468" s="12"/>
      <c r="AW1468" s="12"/>
      <c r="AX1468" s="12"/>
      <c r="AY1468" s="12"/>
      <c r="AZ1468" s="8"/>
    </row>
    <row r="1469" spans="1:52" s="21" customFormat="1" ht="16.5" x14ac:dyDescent="0.25">
      <c r="A1469" s="159"/>
      <c r="B1469" s="159"/>
      <c r="C1469" s="159"/>
      <c r="D1469" s="159"/>
      <c r="E1469" s="159"/>
      <c r="F1469" s="159"/>
      <c r="G1469" s="218"/>
      <c r="H1469" s="159"/>
      <c r="I1469" s="159"/>
      <c r="J1469" s="159"/>
      <c r="K1469" s="218"/>
      <c r="L1469" s="159"/>
      <c r="M1469" s="159"/>
      <c r="N1469" s="159"/>
      <c r="O1469" s="2"/>
      <c r="P1469" s="3"/>
      <c r="Q1469" s="3"/>
      <c r="R1469" s="3"/>
      <c r="S1469" s="3"/>
      <c r="T1469" s="4"/>
      <c r="U1469" s="4"/>
      <c r="V1469" s="4"/>
      <c r="W1469" s="4"/>
      <c r="X1469" s="3"/>
      <c r="Y1469" s="4"/>
      <c r="Z1469" s="2"/>
      <c r="AA1469" s="3"/>
      <c r="AB1469" s="5"/>
      <c r="AC1469" s="5"/>
      <c r="AD1469" s="5"/>
      <c r="AE1469" s="5"/>
      <c r="AF1469" s="5"/>
      <c r="AG1469" s="5"/>
      <c r="AH1469" s="6"/>
      <c r="AI1469" s="6"/>
      <c r="AJ1469" s="7"/>
      <c r="AK1469" s="7"/>
      <c r="AL1469" s="7"/>
      <c r="AM1469" s="7"/>
      <c r="AN1469" s="7"/>
      <c r="AO1469" s="12"/>
      <c r="AP1469" s="12"/>
      <c r="AQ1469" s="12"/>
      <c r="AR1469" s="12"/>
      <c r="AS1469" s="12"/>
      <c r="AT1469" s="12"/>
      <c r="AU1469" s="12"/>
      <c r="AV1469" s="12"/>
      <c r="AW1469" s="12"/>
      <c r="AX1469" s="12"/>
      <c r="AY1469" s="12"/>
      <c r="AZ1469" s="8"/>
    </row>
    <row r="1470" spans="1:52" s="21" customFormat="1" ht="16.5" x14ac:dyDescent="0.25">
      <c r="A1470" s="159"/>
      <c r="B1470" s="159"/>
      <c r="C1470" s="159"/>
      <c r="D1470" s="159"/>
      <c r="E1470" s="159"/>
      <c r="F1470" s="159"/>
      <c r="G1470" s="218"/>
      <c r="H1470" s="159"/>
      <c r="I1470" s="159"/>
      <c r="J1470" s="159"/>
      <c r="K1470" s="218"/>
      <c r="L1470" s="159"/>
      <c r="M1470" s="159"/>
      <c r="N1470" s="159"/>
      <c r="O1470" s="2"/>
      <c r="P1470" s="3"/>
      <c r="Q1470" s="3"/>
      <c r="R1470" s="3"/>
      <c r="S1470" s="3"/>
      <c r="T1470" s="4"/>
      <c r="U1470" s="4"/>
      <c r="V1470" s="4"/>
      <c r="W1470" s="4"/>
      <c r="X1470" s="3"/>
      <c r="Y1470" s="4"/>
      <c r="Z1470" s="2"/>
      <c r="AA1470" s="3"/>
      <c r="AB1470" s="5"/>
      <c r="AC1470" s="5"/>
      <c r="AD1470" s="5"/>
      <c r="AE1470" s="5"/>
      <c r="AF1470" s="5"/>
      <c r="AG1470" s="5"/>
      <c r="AH1470" s="6"/>
      <c r="AI1470" s="6"/>
      <c r="AJ1470" s="7"/>
      <c r="AK1470" s="7"/>
      <c r="AL1470" s="7"/>
      <c r="AM1470" s="7"/>
      <c r="AN1470" s="7"/>
      <c r="AO1470" s="12"/>
      <c r="AP1470" s="12"/>
      <c r="AQ1470" s="12"/>
      <c r="AR1470" s="12"/>
      <c r="AS1470" s="12"/>
      <c r="AT1470" s="12"/>
      <c r="AU1470" s="12"/>
      <c r="AV1470" s="12"/>
      <c r="AW1470" s="12"/>
      <c r="AX1470" s="12"/>
      <c r="AY1470" s="12"/>
      <c r="AZ1470" s="8"/>
    </row>
    <row r="1471" spans="1:52" s="21" customFormat="1" ht="16.5" x14ac:dyDescent="0.25">
      <c r="A1471" s="159"/>
      <c r="B1471" s="159"/>
      <c r="C1471" s="159"/>
      <c r="D1471" s="159"/>
      <c r="E1471" s="159"/>
      <c r="F1471" s="159"/>
      <c r="G1471" s="218"/>
      <c r="H1471" s="159"/>
      <c r="I1471" s="159"/>
      <c r="J1471" s="159"/>
      <c r="K1471" s="218"/>
      <c r="L1471" s="159"/>
      <c r="M1471" s="159"/>
      <c r="N1471" s="159"/>
      <c r="O1471" s="2"/>
      <c r="P1471" s="3"/>
      <c r="Q1471" s="3"/>
      <c r="R1471" s="3"/>
      <c r="S1471" s="3"/>
      <c r="T1471" s="4"/>
      <c r="U1471" s="4"/>
      <c r="V1471" s="4"/>
      <c r="W1471" s="4"/>
      <c r="X1471" s="3"/>
      <c r="Y1471" s="4"/>
      <c r="Z1471" s="2"/>
      <c r="AA1471" s="3"/>
      <c r="AB1471" s="5"/>
      <c r="AC1471" s="5"/>
      <c r="AD1471" s="5"/>
      <c r="AE1471" s="5"/>
      <c r="AF1471" s="5"/>
      <c r="AG1471" s="5"/>
      <c r="AH1471" s="6"/>
      <c r="AI1471" s="6"/>
      <c r="AJ1471" s="7"/>
      <c r="AK1471" s="7"/>
      <c r="AL1471" s="7"/>
      <c r="AM1471" s="7"/>
      <c r="AN1471" s="7"/>
      <c r="AO1471" s="12"/>
      <c r="AP1471" s="12"/>
      <c r="AQ1471" s="12"/>
      <c r="AR1471" s="12"/>
      <c r="AS1471" s="12"/>
      <c r="AT1471" s="12"/>
      <c r="AU1471" s="12"/>
      <c r="AV1471" s="12"/>
      <c r="AW1471" s="12"/>
      <c r="AX1471" s="12"/>
      <c r="AY1471" s="12"/>
      <c r="AZ1471" s="8"/>
    </row>
    <row r="1472" spans="1:52" s="21" customFormat="1" ht="16.5" x14ac:dyDescent="0.25">
      <c r="A1472" s="159"/>
      <c r="B1472" s="159"/>
      <c r="C1472" s="159"/>
      <c r="D1472" s="159"/>
      <c r="E1472" s="159"/>
      <c r="F1472" s="159"/>
      <c r="G1472" s="218"/>
      <c r="H1472" s="159"/>
      <c r="I1472" s="159"/>
      <c r="J1472" s="159"/>
      <c r="K1472" s="218"/>
      <c r="L1472" s="159"/>
      <c r="M1472" s="159"/>
      <c r="N1472" s="159"/>
      <c r="O1472" s="2"/>
      <c r="P1472" s="3"/>
      <c r="Q1472" s="3"/>
      <c r="R1472" s="3"/>
      <c r="S1472" s="3"/>
      <c r="T1472" s="4"/>
      <c r="U1472" s="4"/>
      <c r="V1472" s="4"/>
      <c r="W1472" s="4"/>
      <c r="X1472" s="3"/>
      <c r="Y1472" s="4"/>
      <c r="Z1472" s="2"/>
      <c r="AA1472" s="3"/>
      <c r="AB1472" s="5"/>
      <c r="AC1472" s="5"/>
      <c r="AD1472" s="5"/>
      <c r="AE1472" s="5"/>
      <c r="AF1472" s="5"/>
      <c r="AG1472" s="5"/>
      <c r="AH1472" s="6"/>
      <c r="AI1472" s="6"/>
      <c r="AJ1472" s="7"/>
      <c r="AK1472" s="7"/>
      <c r="AL1472" s="7"/>
      <c r="AM1472" s="7"/>
      <c r="AN1472" s="7"/>
      <c r="AO1472" s="12"/>
      <c r="AP1472" s="12"/>
      <c r="AQ1472" s="12"/>
      <c r="AR1472" s="12"/>
      <c r="AS1472" s="12"/>
      <c r="AT1472" s="12"/>
      <c r="AU1472" s="12"/>
      <c r="AV1472" s="12"/>
      <c r="AW1472" s="12"/>
      <c r="AX1472" s="12"/>
      <c r="AY1472" s="12"/>
      <c r="AZ1472" s="8"/>
    </row>
    <row r="1473" spans="1:52" s="21" customFormat="1" ht="16.5" x14ac:dyDescent="0.25">
      <c r="A1473" s="159"/>
      <c r="B1473" s="159"/>
      <c r="C1473" s="159"/>
      <c r="D1473" s="159"/>
      <c r="E1473" s="159"/>
      <c r="F1473" s="159"/>
      <c r="G1473" s="218"/>
      <c r="H1473" s="159"/>
      <c r="I1473" s="159"/>
      <c r="J1473" s="159"/>
      <c r="K1473" s="218"/>
      <c r="L1473" s="159"/>
      <c r="M1473" s="159"/>
      <c r="N1473" s="159"/>
      <c r="O1473" s="2"/>
      <c r="P1473" s="3"/>
      <c r="Q1473" s="3"/>
      <c r="R1473" s="3"/>
      <c r="S1473" s="3"/>
      <c r="T1473" s="4"/>
      <c r="U1473" s="4"/>
      <c r="V1473" s="4"/>
      <c r="W1473" s="4"/>
      <c r="X1473" s="3"/>
      <c r="Y1473" s="4"/>
      <c r="Z1473" s="2"/>
      <c r="AA1473" s="3"/>
      <c r="AB1473" s="5"/>
      <c r="AC1473" s="5"/>
      <c r="AD1473" s="5"/>
      <c r="AE1473" s="5"/>
      <c r="AF1473" s="5"/>
      <c r="AG1473" s="5"/>
      <c r="AH1473" s="6"/>
      <c r="AI1473" s="6"/>
      <c r="AJ1473" s="7"/>
      <c r="AK1473" s="7"/>
      <c r="AL1473" s="7"/>
      <c r="AM1473" s="7"/>
      <c r="AN1473" s="7"/>
      <c r="AO1473" s="12"/>
      <c r="AP1473" s="12"/>
      <c r="AQ1473" s="12"/>
      <c r="AR1473" s="12"/>
      <c r="AS1473" s="12"/>
      <c r="AT1473" s="12"/>
      <c r="AU1473" s="12"/>
      <c r="AV1473" s="12"/>
      <c r="AW1473" s="12"/>
      <c r="AX1473" s="12"/>
      <c r="AY1473" s="12"/>
      <c r="AZ1473" s="8"/>
    </row>
    <row r="1474" spans="1:52" s="21" customFormat="1" ht="16.5" x14ac:dyDescent="0.25">
      <c r="A1474" s="159"/>
      <c r="B1474" s="159"/>
      <c r="C1474" s="159"/>
      <c r="D1474" s="159"/>
      <c r="E1474" s="159"/>
      <c r="F1474" s="159"/>
      <c r="G1474" s="218"/>
      <c r="H1474" s="159"/>
      <c r="I1474" s="159"/>
      <c r="J1474" s="159"/>
      <c r="K1474" s="218"/>
      <c r="L1474" s="159"/>
      <c r="M1474" s="159"/>
      <c r="N1474" s="159"/>
      <c r="O1474" s="2"/>
      <c r="P1474" s="3"/>
      <c r="Q1474" s="3"/>
      <c r="R1474" s="3"/>
      <c r="S1474" s="3"/>
      <c r="T1474" s="4"/>
      <c r="U1474" s="4"/>
      <c r="V1474" s="4"/>
      <c r="W1474" s="4"/>
      <c r="X1474" s="3"/>
      <c r="Y1474" s="4"/>
      <c r="Z1474" s="2"/>
      <c r="AA1474" s="3"/>
      <c r="AB1474" s="5"/>
      <c r="AC1474" s="5"/>
      <c r="AD1474" s="5"/>
      <c r="AE1474" s="5"/>
      <c r="AF1474" s="5"/>
      <c r="AG1474" s="5"/>
      <c r="AH1474" s="6"/>
      <c r="AI1474" s="6"/>
      <c r="AJ1474" s="7"/>
      <c r="AK1474" s="7"/>
      <c r="AL1474" s="7"/>
      <c r="AM1474" s="7"/>
      <c r="AN1474" s="7"/>
      <c r="AO1474" s="12"/>
      <c r="AP1474" s="12"/>
      <c r="AQ1474" s="12"/>
      <c r="AR1474" s="12"/>
      <c r="AS1474" s="12"/>
      <c r="AT1474" s="12"/>
      <c r="AU1474" s="12"/>
      <c r="AV1474" s="12"/>
      <c r="AW1474" s="12"/>
      <c r="AX1474" s="12"/>
      <c r="AY1474" s="12"/>
      <c r="AZ1474" s="8"/>
    </row>
    <row r="1475" spans="1:52" s="21" customFormat="1" ht="16.5" x14ac:dyDescent="0.25">
      <c r="A1475" s="159"/>
      <c r="B1475" s="159"/>
      <c r="C1475" s="159"/>
      <c r="D1475" s="159"/>
      <c r="E1475" s="159"/>
      <c r="F1475" s="159"/>
      <c r="G1475" s="218"/>
      <c r="H1475" s="159"/>
      <c r="I1475" s="159"/>
      <c r="J1475" s="159"/>
      <c r="K1475" s="218"/>
      <c r="L1475" s="159"/>
      <c r="M1475" s="159"/>
      <c r="N1475" s="159"/>
      <c r="O1475" s="2"/>
      <c r="P1475" s="3"/>
      <c r="Q1475" s="3"/>
      <c r="R1475" s="3"/>
      <c r="S1475" s="3"/>
      <c r="T1475" s="4"/>
      <c r="U1475" s="4"/>
      <c r="V1475" s="4"/>
      <c r="W1475" s="4"/>
      <c r="X1475" s="3"/>
      <c r="Y1475" s="4"/>
      <c r="Z1475" s="2"/>
      <c r="AA1475" s="3"/>
      <c r="AB1475" s="5"/>
      <c r="AC1475" s="5"/>
      <c r="AD1475" s="5"/>
      <c r="AE1475" s="5"/>
      <c r="AF1475" s="5"/>
      <c r="AG1475" s="5"/>
      <c r="AH1475" s="6"/>
      <c r="AI1475" s="6"/>
      <c r="AJ1475" s="7"/>
      <c r="AK1475" s="7"/>
      <c r="AL1475" s="7"/>
      <c r="AM1475" s="7"/>
      <c r="AN1475" s="7"/>
      <c r="AO1475" s="12"/>
      <c r="AP1475" s="12"/>
      <c r="AQ1475" s="12"/>
      <c r="AR1475" s="12"/>
      <c r="AS1475" s="12"/>
      <c r="AT1475" s="12"/>
      <c r="AU1475" s="12"/>
      <c r="AV1475" s="12"/>
      <c r="AW1475" s="12"/>
      <c r="AX1475" s="12"/>
      <c r="AY1475" s="12"/>
      <c r="AZ1475" s="8"/>
    </row>
    <row r="1476" spans="1:52" s="21" customFormat="1" ht="16.5" x14ac:dyDescent="0.25">
      <c r="A1476" s="159"/>
      <c r="B1476" s="159"/>
      <c r="C1476" s="159"/>
      <c r="D1476" s="159"/>
      <c r="E1476" s="159"/>
      <c r="F1476" s="159"/>
      <c r="G1476" s="218"/>
      <c r="H1476" s="159"/>
      <c r="I1476" s="159"/>
      <c r="J1476" s="159"/>
      <c r="K1476" s="218"/>
      <c r="L1476" s="159"/>
      <c r="M1476" s="159"/>
      <c r="N1476" s="159"/>
      <c r="O1476" s="2"/>
      <c r="P1476" s="3"/>
      <c r="Q1476" s="3"/>
      <c r="R1476" s="3"/>
      <c r="S1476" s="3"/>
      <c r="T1476" s="4"/>
      <c r="U1476" s="4"/>
      <c r="V1476" s="4"/>
      <c r="W1476" s="4"/>
      <c r="X1476" s="3"/>
      <c r="Y1476" s="4"/>
      <c r="Z1476" s="2"/>
      <c r="AA1476" s="3"/>
      <c r="AB1476" s="5"/>
      <c r="AC1476" s="5"/>
      <c r="AD1476" s="5"/>
      <c r="AE1476" s="5"/>
      <c r="AF1476" s="5"/>
      <c r="AG1476" s="5"/>
      <c r="AH1476" s="6"/>
      <c r="AI1476" s="6"/>
      <c r="AJ1476" s="7"/>
      <c r="AK1476" s="7"/>
      <c r="AL1476" s="7"/>
      <c r="AM1476" s="7"/>
      <c r="AN1476" s="7"/>
      <c r="AO1476" s="12"/>
      <c r="AP1476" s="12"/>
      <c r="AQ1476" s="12"/>
      <c r="AR1476" s="12"/>
      <c r="AS1476" s="12"/>
      <c r="AT1476" s="12"/>
      <c r="AU1476" s="12"/>
      <c r="AV1476" s="12"/>
      <c r="AW1476" s="12"/>
      <c r="AX1476" s="12"/>
      <c r="AY1476" s="12"/>
      <c r="AZ1476" s="8"/>
    </row>
    <row r="1477" spans="1:52" s="21" customFormat="1" ht="16.5" x14ac:dyDescent="0.25">
      <c r="A1477" s="159"/>
      <c r="B1477" s="159"/>
      <c r="C1477" s="159"/>
      <c r="D1477" s="159"/>
      <c r="E1477" s="159"/>
      <c r="F1477" s="159"/>
      <c r="G1477" s="218"/>
      <c r="H1477" s="159"/>
      <c r="I1477" s="159"/>
      <c r="J1477" s="159"/>
      <c r="K1477" s="218"/>
      <c r="L1477" s="159"/>
      <c r="M1477" s="159"/>
      <c r="N1477" s="159"/>
      <c r="O1477" s="2"/>
      <c r="P1477" s="3"/>
      <c r="Q1477" s="3"/>
      <c r="R1477" s="3"/>
      <c r="S1477" s="3"/>
      <c r="T1477" s="4"/>
      <c r="U1477" s="4"/>
      <c r="V1477" s="4"/>
      <c r="W1477" s="4"/>
      <c r="X1477" s="3"/>
      <c r="Y1477" s="4"/>
      <c r="Z1477" s="2"/>
      <c r="AA1477" s="3"/>
      <c r="AB1477" s="5"/>
      <c r="AC1477" s="5"/>
      <c r="AD1477" s="5"/>
      <c r="AE1477" s="5"/>
      <c r="AF1477" s="5"/>
      <c r="AG1477" s="5"/>
      <c r="AH1477" s="6"/>
      <c r="AI1477" s="6"/>
      <c r="AJ1477" s="7"/>
      <c r="AK1477" s="7"/>
      <c r="AL1477" s="7"/>
      <c r="AM1477" s="7"/>
      <c r="AN1477" s="7"/>
      <c r="AO1477" s="12"/>
      <c r="AP1477" s="12"/>
      <c r="AQ1477" s="12"/>
      <c r="AR1477" s="12"/>
      <c r="AS1477" s="12"/>
      <c r="AT1477" s="12"/>
      <c r="AU1477" s="12"/>
      <c r="AV1477" s="12"/>
      <c r="AW1477" s="12"/>
      <c r="AX1477" s="12"/>
      <c r="AY1477" s="12"/>
      <c r="AZ1477" s="8"/>
    </row>
    <row r="1478" spans="1:52" s="21" customFormat="1" ht="16.5" x14ac:dyDescent="0.25">
      <c r="A1478" s="159"/>
      <c r="B1478" s="159"/>
      <c r="C1478" s="159"/>
      <c r="D1478" s="159"/>
      <c r="E1478" s="159"/>
      <c r="F1478" s="159"/>
      <c r="G1478" s="218"/>
      <c r="H1478" s="159"/>
      <c r="I1478" s="159"/>
      <c r="J1478" s="159"/>
      <c r="K1478" s="218"/>
      <c r="L1478" s="159"/>
      <c r="M1478" s="159"/>
      <c r="N1478" s="159"/>
      <c r="O1478" s="2"/>
      <c r="P1478" s="3"/>
      <c r="Q1478" s="3"/>
      <c r="R1478" s="3"/>
      <c r="S1478" s="3"/>
      <c r="T1478" s="4"/>
      <c r="U1478" s="4"/>
      <c r="V1478" s="4"/>
      <c r="W1478" s="4"/>
      <c r="X1478" s="3"/>
      <c r="Y1478" s="4"/>
      <c r="Z1478" s="2"/>
      <c r="AA1478" s="3"/>
      <c r="AB1478" s="5"/>
      <c r="AC1478" s="5"/>
      <c r="AD1478" s="5"/>
      <c r="AE1478" s="5"/>
      <c r="AF1478" s="5"/>
      <c r="AG1478" s="5"/>
      <c r="AH1478" s="6"/>
      <c r="AI1478" s="6"/>
      <c r="AJ1478" s="7"/>
      <c r="AK1478" s="7"/>
      <c r="AL1478" s="7"/>
      <c r="AM1478" s="7"/>
      <c r="AN1478" s="7"/>
      <c r="AO1478" s="12"/>
      <c r="AP1478" s="12"/>
      <c r="AQ1478" s="12"/>
      <c r="AR1478" s="12"/>
      <c r="AS1478" s="12"/>
      <c r="AT1478" s="12"/>
      <c r="AU1478" s="12"/>
      <c r="AV1478" s="12"/>
      <c r="AW1478" s="12"/>
      <c r="AX1478" s="12"/>
      <c r="AY1478" s="12"/>
      <c r="AZ1478" s="8"/>
    </row>
    <row r="1479" spans="1:52" s="21" customFormat="1" ht="16.5" x14ac:dyDescent="0.25">
      <c r="A1479" s="159"/>
      <c r="B1479" s="159"/>
      <c r="C1479" s="159"/>
      <c r="D1479" s="159"/>
      <c r="E1479" s="159"/>
      <c r="F1479" s="159"/>
      <c r="G1479" s="218"/>
      <c r="H1479" s="159"/>
      <c r="I1479" s="159"/>
      <c r="J1479" s="159"/>
      <c r="K1479" s="218"/>
      <c r="L1479" s="159"/>
      <c r="M1479" s="159"/>
      <c r="N1479" s="159"/>
      <c r="O1479" s="2"/>
      <c r="P1479" s="3"/>
      <c r="Q1479" s="3"/>
      <c r="R1479" s="3"/>
      <c r="S1479" s="3"/>
      <c r="T1479" s="4"/>
      <c r="U1479" s="4"/>
      <c r="V1479" s="4"/>
      <c r="W1479" s="4"/>
      <c r="X1479" s="3"/>
      <c r="Y1479" s="4"/>
      <c r="Z1479" s="2"/>
      <c r="AA1479" s="3"/>
      <c r="AB1479" s="5"/>
      <c r="AC1479" s="5"/>
      <c r="AD1479" s="5"/>
      <c r="AE1479" s="5"/>
      <c r="AF1479" s="5"/>
      <c r="AG1479" s="5"/>
      <c r="AH1479" s="6"/>
      <c r="AI1479" s="6"/>
      <c r="AJ1479" s="7"/>
      <c r="AK1479" s="7"/>
      <c r="AL1479" s="7"/>
      <c r="AM1479" s="7"/>
      <c r="AN1479" s="7"/>
      <c r="AO1479" s="12"/>
      <c r="AP1479" s="12"/>
      <c r="AQ1479" s="12"/>
      <c r="AR1479" s="12"/>
      <c r="AS1479" s="12"/>
      <c r="AT1479" s="12"/>
      <c r="AU1479" s="12"/>
      <c r="AV1479" s="12"/>
      <c r="AW1479" s="12"/>
      <c r="AX1479" s="12"/>
      <c r="AY1479" s="12"/>
      <c r="AZ1479" s="8"/>
    </row>
    <row r="1480" spans="1:52" s="21" customFormat="1" ht="16.5" x14ac:dyDescent="0.25">
      <c r="A1480" s="159"/>
      <c r="B1480" s="159"/>
      <c r="C1480" s="159"/>
      <c r="D1480" s="159"/>
      <c r="E1480" s="159"/>
      <c r="F1480" s="159"/>
      <c r="G1480" s="218"/>
      <c r="H1480" s="159"/>
      <c r="I1480" s="159"/>
      <c r="J1480" s="159"/>
      <c r="K1480" s="218"/>
      <c r="L1480" s="159"/>
      <c r="M1480" s="159"/>
      <c r="N1480" s="159"/>
      <c r="O1480" s="2"/>
      <c r="P1480" s="3"/>
      <c r="Q1480" s="3"/>
      <c r="R1480" s="3"/>
      <c r="S1480" s="3"/>
      <c r="T1480" s="4"/>
      <c r="U1480" s="4"/>
      <c r="V1480" s="4"/>
      <c r="W1480" s="4"/>
      <c r="X1480" s="3"/>
      <c r="Y1480" s="4"/>
      <c r="Z1480" s="2"/>
      <c r="AA1480" s="3"/>
      <c r="AB1480" s="5"/>
      <c r="AC1480" s="5"/>
      <c r="AD1480" s="5"/>
      <c r="AE1480" s="5"/>
      <c r="AF1480" s="5"/>
      <c r="AG1480" s="5"/>
      <c r="AH1480" s="6"/>
      <c r="AI1480" s="6"/>
      <c r="AJ1480" s="7"/>
      <c r="AK1480" s="7"/>
      <c r="AL1480" s="7"/>
      <c r="AM1480" s="7"/>
      <c r="AN1480" s="7"/>
      <c r="AO1480" s="12"/>
      <c r="AP1480" s="12"/>
      <c r="AQ1480" s="12"/>
      <c r="AR1480" s="12"/>
      <c r="AS1480" s="12"/>
      <c r="AT1480" s="12"/>
      <c r="AU1480" s="12"/>
      <c r="AV1480" s="12"/>
      <c r="AW1480" s="12"/>
      <c r="AX1480" s="12"/>
      <c r="AY1480" s="12"/>
      <c r="AZ1480" s="8"/>
    </row>
    <row r="1481" spans="1:52" s="21" customFormat="1" ht="16.5" x14ac:dyDescent="0.25">
      <c r="A1481" s="159"/>
      <c r="B1481" s="159"/>
      <c r="C1481" s="159"/>
      <c r="D1481" s="159"/>
      <c r="E1481" s="159"/>
      <c r="F1481" s="159"/>
      <c r="G1481" s="218"/>
      <c r="H1481" s="159"/>
      <c r="I1481" s="159"/>
      <c r="J1481" s="159"/>
      <c r="K1481" s="218"/>
      <c r="L1481" s="159"/>
      <c r="M1481" s="159"/>
      <c r="N1481" s="159"/>
      <c r="O1481" s="2"/>
      <c r="P1481" s="3"/>
      <c r="Q1481" s="3"/>
      <c r="R1481" s="3"/>
      <c r="S1481" s="3"/>
      <c r="T1481" s="4"/>
      <c r="U1481" s="4"/>
      <c r="V1481" s="4"/>
      <c r="W1481" s="4"/>
      <c r="X1481" s="3"/>
      <c r="Y1481" s="4"/>
      <c r="Z1481" s="2"/>
      <c r="AA1481" s="3"/>
      <c r="AB1481" s="5"/>
      <c r="AC1481" s="5"/>
      <c r="AD1481" s="5"/>
      <c r="AE1481" s="5"/>
      <c r="AF1481" s="5"/>
      <c r="AG1481" s="5"/>
      <c r="AH1481" s="6"/>
      <c r="AI1481" s="6"/>
      <c r="AJ1481" s="7"/>
      <c r="AK1481" s="7"/>
      <c r="AL1481" s="7"/>
      <c r="AM1481" s="7"/>
      <c r="AN1481" s="7"/>
      <c r="AO1481" s="12"/>
      <c r="AP1481" s="12"/>
      <c r="AQ1481" s="12"/>
      <c r="AR1481" s="12"/>
      <c r="AS1481" s="12"/>
      <c r="AT1481" s="12"/>
      <c r="AU1481" s="12"/>
      <c r="AV1481" s="12"/>
      <c r="AW1481" s="12"/>
      <c r="AX1481" s="12"/>
      <c r="AY1481" s="12"/>
      <c r="AZ1481" s="8"/>
    </row>
    <row r="1482" spans="1:52" s="21" customFormat="1" ht="16.5" x14ac:dyDescent="0.25">
      <c r="A1482" s="159"/>
      <c r="B1482" s="159"/>
      <c r="C1482" s="159"/>
      <c r="D1482" s="159"/>
      <c r="E1482" s="159"/>
      <c r="F1482" s="159"/>
      <c r="G1482" s="218"/>
      <c r="H1482" s="159"/>
      <c r="I1482" s="159"/>
      <c r="J1482" s="159"/>
      <c r="K1482" s="218"/>
      <c r="L1482" s="159"/>
      <c r="M1482" s="159"/>
      <c r="N1482" s="159"/>
      <c r="O1482" s="2"/>
      <c r="P1482" s="3"/>
      <c r="Q1482" s="3"/>
      <c r="R1482" s="3"/>
      <c r="S1482" s="3"/>
      <c r="T1482" s="4"/>
      <c r="U1482" s="4"/>
      <c r="V1482" s="4"/>
      <c r="W1482" s="4"/>
      <c r="X1482" s="3"/>
      <c r="Y1482" s="4"/>
      <c r="Z1482" s="2"/>
      <c r="AA1482" s="3"/>
      <c r="AB1482" s="5"/>
      <c r="AC1482" s="5"/>
      <c r="AD1482" s="5"/>
      <c r="AE1482" s="5"/>
      <c r="AF1482" s="5"/>
      <c r="AG1482" s="5"/>
      <c r="AH1482" s="6"/>
      <c r="AI1482" s="6"/>
      <c r="AJ1482" s="7"/>
      <c r="AK1482" s="7"/>
      <c r="AL1482" s="7"/>
      <c r="AM1482" s="7"/>
      <c r="AN1482" s="7"/>
      <c r="AO1482" s="12"/>
      <c r="AP1482" s="12"/>
      <c r="AQ1482" s="12"/>
      <c r="AR1482" s="12"/>
      <c r="AS1482" s="12"/>
      <c r="AT1482" s="12"/>
      <c r="AU1482" s="12"/>
      <c r="AV1482" s="12"/>
      <c r="AW1482" s="12"/>
      <c r="AX1482" s="12"/>
      <c r="AY1482" s="12"/>
      <c r="AZ1482" s="8"/>
    </row>
    <row r="1483" spans="1:52" s="21" customFormat="1" ht="16.5" x14ac:dyDescent="0.25">
      <c r="A1483" s="159"/>
      <c r="B1483" s="159"/>
      <c r="C1483" s="159"/>
      <c r="D1483" s="159"/>
      <c r="E1483" s="159"/>
      <c r="F1483" s="159"/>
      <c r="G1483" s="218"/>
      <c r="H1483" s="159"/>
      <c r="I1483" s="159"/>
      <c r="J1483" s="159"/>
      <c r="K1483" s="218"/>
      <c r="L1483" s="159"/>
      <c r="M1483" s="159"/>
      <c r="N1483" s="159"/>
      <c r="O1483" s="2"/>
      <c r="P1483" s="3"/>
      <c r="Q1483" s="3"/>
      <c r="R1483" s="3"/>
      <c r="S1483" s="3"/>
      <c r="T1483" s="4"/>
      <c r="U1483" s="4"/>
      <c r="V1483" s="4"/>
      <c r="W1483" s="4"/>
      <c r="X1483" s="3"/>
      <c r="Y1483" s="4"/>
      <c r="Z1483" s="2"/>
      <c r="AA1483" s="3"/>
      <c r="AB1483" s="5"/>
      <c r="AC1483" s="5"/>
      <c r="AD1483" s="5"/>
      <c r="AE1483" s="5"/>
      <c r="AF1483" s="5"/>
      <c r="AG1483" s="5"/>
      <c r="AH1483" s="6"/>
      <c r="AI1483" s="6"/>
      <c r="AJ1483" s="7"/>
      <c r="AK1483" s="7"/>
      <c r="AL1483" s="7"/>
      <c r="AM1483" s="7"/>
      <c r="AN1483" s="7"/>
      <c r="AO1483" s="12"/>
      <c r="AP1483" s="12"/>
      <c r="AQ1483" s="12"/>
      <c r="AR1483" s="12"/>
      <c r="AS1483" s="12"/>
      <c r="AT1483" s="12"/>
      <c r="AU1483" s="12"/>
      <c r="AV1483" s="12"/>
      <c r="AW1483" s="12"/>
      <c r="AX1483" s="12"/>
      <c r="AY1483" s="12"/>
      <c r="AZ1483" s="8"/>
    </row>
    <row r="1484" spans="1:52" s="21" customFormat="1" ht="16.5" x14ac:dyDescent="0.25">
      <c r="A1484" s="159"/>
      <c r="B1484" s="159"/>
      <c r="C1484" s="159"/>
      <c r="D1484" s="159"/>
      <c r="E1484" s="159"/>
      <c r="F1484" s="159"/>
      <c r="G1484" s="218"/>
      <c r="H1484" s="159"/>
      <c r="I1484" s="159"/>
      <c r="J1484" s="159"/>
      <c r="K1484" s="218"/>
      <c r="L1484" s="159"/>
      <c r="M1484" s="159"/>
      <c r="N1484" s="159"/>
      <c r="O1484" s="2"/>
      <c r="P1484" s="3"/>
      <c r="Q1484" s="3"/>
      <c r="R1484" s="3"/>
      <c r="S1484" s="3"/>
      <c r="T1484" s="4"/>
      <c r="U1484" s="4"/>
      <c r="V1484" s="4"/>
      <c r="W1484" s="4"/>
      <c r="X1484" s="3"/>
      <c r="Y1484" s="4"/>
      <c r="Z1484" s="2"/>
      <c r="AA1484" s="3"/>
      <c r="AB1484" s="5"/>
      <c r="AC1484" s="5"/>
      <c r="AD1484" s="5"/>
      <c r="AE1484" s="5"/>
      <c r="AF1484" s="5"/>
      <c r="AG1484" s="5"/>
      <c r="AH1484" s="6"/>
      <c r="AI1484" s="6"/>
      <c r="AJ1484" s="7"/>
      <c r="AK1484" s="7"/>
      <c r="AL1484" s="7"/>
      <c r="AM1484" s="7"/>
      <c r="AN1484" s="7"/>
      <c r="AO1484" s="12"/>
      <c r="AP1484" s="12"/>
      <c r="AQ1484" s="12"/>
      <c r="AR1484" s="12"/>
      <c r="AS1484" s="12"/>
      <c r="AT1484" s="12"/>
      <c r="AU1484" s="12"/>
      <c r="AV1484" s="12"/>
      <c r="AW1484" s="12"/>
      <c r="AX1484" s="12"/>
      <c r="AY1484" s="12"/>
      <c r="AZ1484" s="8"/>
    </row>
    <row r="1485" spans="1:52" s="21" customFormat="1" ht="16.5" x14ac:dyDescent="0.25">
      <c r="A1485" s="159"/>
      <c r="B1485" s="159"/>
      <c r="C1485" s="159"/>
      <c r="D1485" s="159"/>
      <c r="E1485" s="159"/>
      <c r="F1485" s="159"/>
      <c r="G1485" s="218"/>
      <c r="H1485" s="159"/>
      <c r="I1485" s="159"/>
      <c r="J1485" s="159"/>
      <c r="K1485" s="218"/>
      <c r="L1485" s="159"/>
      <c r="M1485" s="159"/>
      <c r="N1485" s="159"/>
      <c r="O1485" s="2"/>
      <c r="P1485" s="3"/>
      <c r="Q1485" s="3"/>
      <c r="R1485" s="3"/>
      <c r="S1485" s="3"/>
      <c r="T1485" s="4"/>
      <c r="U1485" s="4"/>
      <c r="V1485" s="4"/>
      <c r="W1485" s="4"/>
      <c r="X1485" s="3"/>
      <c r="Y1485" s="4"/>
      <c r="Z1485" s="2"/>
      <c r="AA1485" s="3"/>
      <c r="AB1485" s="5"/>
      <c r="AC1485" s="5"/>
      <c r="AD1485" s="5"/>
      <c r="AE1485" s="5"/>
      <c r="AF1485" s="5"/>
      <c r="AG1485" s="5"/>
      <c r="AH1485" s="6"/>
      <c r="AI1485" s="6"/>
      <c r="AJ1485" s="7"/>
      <c r="AK1485" s="7"/>
      <c r="AL1485" s="7"/>
      <c r="AM1485" s="7"/>
      <c r="AN1485" s="7"/>
      <c r="AO1485" s="12"/>
      <c r="AP1485" s="12"/>
      <c r="AQ1485" s="12"/>
      <c r="AR1485" s="12"/>
      <c r="AS1485" s="12"/>
      <c r="AT1485" s="12"/>
      <c r="AU1485" s="12"/>
      <c r="AV1485" s="12"/>
      <c r="AW1485" s="12"/>
      <c r="AX1485" s="12"/>
      <c r="AY1485" s="12"/>
      <c r="AZ1485" s="8"/>
    </row>
    <row r="1486" spans="1:52" s="21" customFormat="1" ht="16.5" x14ac:dyDescent="0.25">
      <c r="A1486" s="159"/>
      <c r="B1486" s="159"/>
      <c r="C1486" s="159"/>
      <c r="D1486" s="159"/>
      <c r="E1486" s="159"/>
      <c r="F1486" s="159"/>
      <c r="G1486" s="218"/>
      <c r="H1486" s="159"/>
      <c r="I1486" s="159"/>
      <c r="J1486" s="159"/>
      <c r="K1486" s="218"/>
      <c r="L1486" s="159"/>
      <c r="M1486" s="159"/>
      <c r="N1486" s="159"/>
      <c r="O1486" s="2"/>
      <c r="P1486" s="3"/>
      <c r="Q1486" s="3"/>
      <c r="R1486" s="3"/>
      <c r="S1486" s="3"/>
      <c r="T1486" s="4"/>
      <c r="U1486" s="4"/>
      <c r="V1486" s="4"/>
      <c r="W1486" s="4"/>
      <c r="X1486" s="3"/>
      <c r="Y1486" s="4"/>
      <c r="Z1486" s="2"/>
      <c r="AA1486" s="3"/>
      <c r="AB1486" s="5"/>
      <c r="AC1486" s="5"/>
      <c r="AD1486" s="5"/>
      <c r="AE1486" s="5"/>
      <c r="AF1486" s="5"/>
      <c r="AG1486" s="5"/>
      <c r="AH1486" s="6"/>
      <c r="AI1486" s="6"/>
      <c r="AJ1486" s="7"/>
      <c r="AK1486" s="7"/>
      <c r="AL1486" s="7"/>
      <c r="AM1486" s="7"/>
      <c r="AN1486" s="7"/>
      <c r="AO1486" s="12"/>
      <c r="AP1486" s="12"/>
      <c r="AQ1486" s="12"/>
      <c r="AR1486" s="12"/>
      <c r="AS1486" s="12"/>
      <c r="AT1486" s="12"/>
      <c r="AU1486" s="12"/>
      <c r="AV1486" s="12"/>
      <c r="AW1486" s="12"/>
      <c r="AX1486" s="12"/>
      <c r="AY1486" s="12"/>
      <c r="AZ1486" s="8"/>
    </row>
    <row r="1487" spans="1:52" s="21" customFormat="1" ht="16.5" x14ac:dyDescent="0.25">
      <c r="A1487" s="159"/>
      <c r="B1487" s="159"/>
      <c r="C1487" s="159"/>
      <c r="D1487" s="159"/>
      <c r="E1487" s="159"/>
      <c r="F1487" s="159"/>
      <c r="G1487" s="218"/>
      <c r="H1487" s="159"/>
      <c r="I1487" s="159"/>
      <c r="J1487" s="159"/>
      <c r="K1487" s="218"/>
      <c r="L1487" s="159"/>
      <c r="M1487" s="159"/>
      <c r="N1487" s="159"/>
      <c r="O1487" s="2"/>
      <c r="P1487" s="3"/>
      <c r="Q1487" s="3"/>
      <c r="R1487" s="3"/>
      <c r="S1487" s="3"/>
      <c r="T1487" s="4"/>
      <c r="U1487" s="4"/>
      <c r="V1487" s="4"/>
      <c r="W1487" s="4"/>
      <c r="X1487" s="3"/>
      <c r="Y1487" s="4"/>
      <c r="Z1487" s="2"/>
      <c r="AA1487" s="3"/>
      <c r="AB1487" s="5"/>
      <c r="AC1487" s="5"/>
      <c r="AD1487" s="5"/>
      <c r="AE1487" s="5"/>
      <c r="AF1487" s="5"/>
      <c r="AG1487" s="5"/>
      <c r="AH1487" s="6"/>
      <c r="AI1487" s="6"/>
      <c r="AJ1487" s="7"/>
      <c r="AK1487" s="7"/>
      <c r="AL1487" s="7"/>
      <c r="AM1487" s="7"/>
      <c r="AN1487" s="7"/>
      <c r="AO1487" s="12"/>
      <c r="AP1487" s="12"/>
      <c r="AQ1487" s="12"/>
      <c r="AR1487" s="12"/>
      <c r="AS1487" s="12"/>
      <c r="AT1487" s="12"/>
      <c r="AU1487" s="12"/>
      <c r="AV1487" s="12"/>
      <c r="AW1487" s="12"/>
      <c r="AX1487" s="12"/>
      <c r="AY1487" s="12"/>
      <c r="AZ1487" s="8"/>
    </row>
    <row r="1488" spans="1:52" s="21" customFormat="1" ht="16.5" x14ac:dyDescent="0.25">
      <c r="A1488" s="159"/>
      <c r="B1488" s="159"/>
      <c r="C1488" s="159"/>
      <c r="D1488" s="159"/>
      <c r="E1488" s="159"/>
      <c r="F1488" s="159"/>
      <c r="G1488" s="218"/>
      <c r="H1488" s="159"/>
      <c r="I1488" s="159"/>
      <c r="J1488" s="159"/>
      <c r="K1488" s="218"/>
      <c r="L1488" s="159"/>
      <c r="M1488" s="159"/>
      <c r="N1488" s="159"/>
      <c r="O1488" s="2"/>
      <c r="P1488" s="3"/>
      <c r="Q1488" s="3"/>
      <c r="R1488" s="3"/>
      <c r="S1488" s="3"/>
      <c r="T1488" s="4"/>
      <c r="U1488" s="4"/>
      <c r="V1488" s="4"/>
      <c r="W1488" s="4"/>
      <c r="X1488" s="3"/>
      <c r="Y1488" s="4"/>
      <c r="Z1488" s="2"/>
      <c r="AA1488" s="3"/>
      <c r="AB1488" s="5"/>
      <c r="AC1488" s="5"/>
      <c r="AD1488" s="5"/>
      <c r="AE1488" s="5"/>
      <c r="AF1488" s="5"/>
      <c r="AG1488" s="5"/>
      <c r="AH1488" s="6"/>
      <c r="AI1488" s="6"/>
      <c r="AJ1488" s="7"/>
      <c r="AK1488" s="7"/>
      <c r="AL1488" s="7"/>
      <c r="AM1488" s="7"/>
      <c r="AN1488" s="7"/>
      <c r="AO1488" s="12"/>
      <c r="AP1488" s="12"/>
      <c r="AQ1488" s="12"/>
      <c r="AR1488" s="12"/>
      <c r="AS1488" s="12"/>
      <c r="AT1488" s="12"/>
      <c r="AU1488" s="12"/>
      <c r="AV1488" s="12"/>
      <c r="AW1488" s="12"/>
      <c r="AX1488" s="12"/>
      <c r="AY1488" s="12"/>
      <c r="AZ1488" s="8"/>
    </row>
    <row r="1489" spans="1:52" s="21" customFormat="1" ht="16.5" x14ac:dyDescent="0.25">
      <c r="A1489" s="159"/>
      <c r="B1489" s="159"/>
      <c r="C1489" s="159"/>
      <c r="D1489" s="159"/>
      <c r="E1489" s="159"/>
      <c r="F1489" s="159"/>
      <c r="G1489" s="218"/>
      <c r="H1489" s="159"/>
      <c r="I1489" s="159"/>
      <c r="J1489" s="159"/>
      <c r="K1489" s="218"/>
      <c r="L1489" s="159"/>
      <c r="M1489" s="159"/>
      <c r="N1489" s="159"/>
      <c r="O1489" s="2"/>
      <c r="P1489" s="3"/>
      <c r="Q1489" s="3"/>
      <c r="R1489" s="3"/>
      <c r="S1489" s="3"/>
      <c r="T1489" s="4"/>
      <c r="U1489" s="4"/>
      <c r="V1489" s="4"/>
      <c r="W1489" s="4"/>
      <c r="X1489" s="3"/>
      <c r="Y1489" s="4"/>
      <c r="Z1489" s="2"/>
      <c r="AA1489" s="3"/>
      <c r="AB1489" s="5"/>
      <c r="AC1489" s="5"/>
      <c r="AD1489" s="5"/>
      <c r="AE1489" s="5"/>
      <c r="AF1489" s="5"/>
      <c r="AG1489" s="5"/>
      <c r="AH1489" s="6"/>
      <c r="AI1489" s="6"/>
      <c r="AJ1489" s="7"/>
      <c r="AK1489" s="7"/>
      <c r="AL1489" s="7"/>
      <c r="AM1489" s="7"/>
      <c r="AN1489" s="7"/>
      <c r="AO1489" s="12"/>
      <c r="AP1489" s="12"/>
      <c r="AQ1489" s="12"/>
      <c r="AR1489" s="12"/>
      <c r="AS1489" s="12"/>
      <c r="AT1489" s="12"/>
      <c r="AU1489" s="12"/>
      <c r="AV1489" s="12"/>
      <c r="AW1489" s="12"/>
      <c r="AX1489" s="12"/>
      <c r="AY1489" s="12"/>
      <c r="AZ1489" s="8"/>
    </row>
    <row r="1490" spans="1:52" s="21" customFormat="1" ht="16.5" x14ac:dyDescent="0.25">
      <c r="A1490" s="159"/>
      <c r="B1490" s="159"/>
      <c r="C1490" s="159"/>
      <c r="D1490" s="159"/>
      <c r="E1490" s="159"/>
      <c r="F1490" s="159"/>
      <c r="G1490" s="218"/>
      <c r="H1490" s="159"/>
      <c r="I1490" s="159"/>
      <c r="J1490" s="159"/>
      <c r="K1490" s="218"/>
      <c r="L1490" s="159"/>
      <c r="M1490" s="159"/>
      <c r="N1490" s="159"/>
      <c r="O1490" s="2"/>
      <c r="P1490" s="3"/>
      <c r="Q1490" s="3"/>
      <c r="R1490" s="3"/>
      <c r="S1490" s="3"/>
      <c r="T1490" s="4"/>
      <c r="U1490" s="4"/>
      <c r="V1490" s="4"/>
      <c r="W1490" s="4"/>
      <c r="X1490" s="3"/>
      <c r="Y1490" s="4"/>
      <c r="Z1490" s="2"/>
      <c r="AA1490" s="3"/>
      <c r="AB1490" s="5"/>
      <c r="AC1490" s="5"/>
      <c r="AD1490" s="5"/>
      <c r="AE1490" s="5"/>
      <c r="AF1490" s="5"/>
      <c r="AG1490" s="5"/>
      <c r="AH1490" s="6"/>
      <c r="AI1490" s="6"/>
      <c r="AJ1490" s="7"/>
      <c r="AK1490" s="7"/>
      <c r="AL1490" s="7"/>
      <c r="AM1490" s="7"/>
      <c r="AN1490" s="7"/>
      <c r="AO1490" s="12"/>
      <c r="AP1490" s="12"/>
      <c r="AQ1490" s="12"/>
      <c r="AR1490" s="12"/>
      <c r="AS1490" s="12"/>
      <c r="AT1490" s="12"/>
      <c r="AU1490" s="12"/>
      <c r="AV1490" s="12"/>
      <c r="AW1490" s="12"/>
      <c r="AX1490" s="12"/>
      <c r="AY1490" s="12"/>
      <c r="AZ1490" s="8"/>
    </row>
    <row r="1491" spans="1:52" s="21" customFormat="1" ht="16.5" x14ac:dyDescent="0.25">
      <c r="A1491" s="159"/>
      <c r="B1491" s="159"/>
      <c r="C1491" s="159"/>
      <c r="D1491" s="159"/>
      <c r="E1491" s="159"/>
      <c r="F1491" s="159"/>
      <c r="G1491" s="218"/>
      <c r="H1491" s="159"/>
      <c r="I1491" s="159"/>
      <c r="J1491" s="159"/>
      <c r="K1491" s="218"/>
      <c r="L1491" s="159"/>
      <c r="M1491" s="159"/>
      <c r="N1491" s="159"/>
      <c r="O1491" s="2"/>
      <c r="P1491" s="3"/>
      <c r="Q1491" s="3"/>
      <c r="R1491" s="3"/>
      <c r="S1491" s="3"/>
      <c r="T1491" s="4"/>
      <c r="U1491" s="4"/>
      <c r="V1491" s="4"/>
      <c r="W1491" s="4"/>
      <c r="X1491" s="3"/>
      <c r="Y1491" s="4"/>
      <c r="Z1491" s="2"/>
      <c r="AA1491" s="3"/>
      <c r="AB1491" s="5"/>
      <c r="AC1491" s="5"/>
      <c r="AD1491" s="5"/>
      <c r="AE1491" s="5"/>
      <c r="AF1491" s="5"/>
      <c r="AG1491" s="5"/>
      <c r="AH1491" s="6"/>
      <c r="AI1491" s="6"/>
      <c r="AJ1491" s="7"/>
      <c r="AK1491" s="7"/>
      <c r="AL1491" s="7"/>
      <c r="AM1491" s="7"/>
      <c r="AN1491" s="7"/>
      <c r="AO1491" s="12"/>
      <c r="AP1491" s="12"/>
      <c r="AQ1491" s="12"/>
      <c r="AR1491" s="12"/>
      <c r="AS1491" s="12"/>
      <c r="AT1491" s="12"/>
      <c r="AU1491" s="12"/>
      <c r="AV1491" s="12"/>
      <c r="AW1491" s="12"/>
      <c r="AX1491" s="12"/>
      <c r="AY1491" s="12"/>
      <c r="AZ1491" s="8"/>
    </row>
    <row r="1492" spans="1:52" s="21" customFormat="1" ht="16.5" x14ac:dyDescent="0.25">
      <c r="A1492" s="159"/>
      <c r="B1492" s="159"/>
      <c r="C1492" s="159"/>
      <c r="D1492" s="159"/>
      <c r="E1492" s="159"/>
      <c r="F1492" s="159"/>
      <c r="G1492" s="218"/>
      <c r="H1492" s="159"/>
      <c r="I1492" s="159"/>
      <c r="J1492" s="159"/>
      <c r="K1492" s="218"/>
      <c r="L1492" s="159"/>
      <c r="M1492" s="159"/>
      <c r="N1492" s="159"/>
      <c r="O1492" s="2"/>
      <c r="P1492" s="3"/>
      <c r="Q1492" s="3"/>
      <c r="R1492" s="3"/>
      <c r="S1492" s="3"/>
      <c r="T1492" s="4"/>
      <c r="U1492" s="4"/>
      <c r="V1492" s="4"/>
      <c r="W1492" s="4"/>
      <c r="X1492" s="3"/>
      <c r="Y1492" s="4"/>
      <c r="Z1492" s="2"/>
      <c r="AA1492" s="3"/>
      <c r="AB1492" s="5"/>
      <c r="AC1492" s="5"/>
      <c r="AD1492" s="5"/>
      <c r="AE1492" s="5"/>
      <c r="AF1492" s="5"/>
      <c r="AG1492" s="5"/>
      <c r="AH1492" s="6"/>
      <c r="AI1492" s="6"/>
      <c r="AJ1492" s="7"/>
      <c r="AK1492" s="7"/>
      <c r="AL1492" s="7"/>
      <c r="AM1492" s="7"/>
      <c r="AN1492" s="7"/>
      <c r="AO1492" s="12"/>
      <c r="AP1492" s="12"/>
      <c r="AQ1492" s="12"/>
      <c r="AR1492" s="12"/>
      <c r="AS1492" s="12"/>
      <c r="AT1492" s="12"/>
      <c r="AU1492" s="12"/>
      <c r="AV1492" s="12"/>
      <c r="AW1492" s="12"/>
      <c r="AX1492" s="12"/>
      <c r="AY1492" s="12"/>
      <c r="AZ1492" s="8"/>
    </row>
    <row r="1493" spans="1:52" s="21" customFormat="1" ht="16.5" x14ac:dyDescent="0.25">
      <c r="A1493" s="159"/>
      <c r="B1493" s="159"/>
      <c r="C1493" s="159"/>
      <c r="D1493" s="159"/>
      <c r="E1493" s="159"/>
      <c r="F1493" s="159"/>
      <c r="G1493" s="218"/>
      <c r="H1493" s="159"/>
      <c r="I1493" s="159"/>
      <c r="J1493" s="159"/>
      <c r="K1493" s="218"/>
      <c r="L1493" s="159"/>
      <c r="M1493" s="159"/>
      <c r="N1493" s="159"/>
      <c r="O1493" s="2"/>
      <c r="P1493" s="3"/>
      <c r="Q1493" s="3"/>
      <c r="R1493" s="3"/>
      <c r="S1493" s="3"/>
      <c r="T1493" s="4"/>
      <c r="U1493" s="4"/>
      <c r="V1493" s="4"/>
      <c r="W1493" s="4"/>
      <c r="X1493" s="3"/>
      <c r="Y1493" s="4"/>
      <c r="Z1493" s="2"/>
      <c r="AA1493" s="3"/>
      <c r="AB1493" s="5"/>
      <c r="AC1493" s="5"/>
      <c r="AD1493" s="5"/>
      <c r="AE1493" s="5"/>
      <c r="AF1493" s="5"/>
      <c r="AG1493" s="5"/>
      <c r="AH1493" s="6"/>
      <c r="AI1493" s="6"/>
      <c r="AJ1493" s="7"/>
      <c r="AK1493" s="7"/>
      <c r="AL1493" s="7"/>
      <c r="AM1493" s="7"/>
      <c r="AN1493" s="7"/>
      <c r="AO1493" s="12"/>
      <c r="AP1493" s="12"/>
      <c r="AQ1493" s="12"/>
      <c r="AR1493" s="12"/>
      <c r="AS1493" s="12"/>
      <c r="AT1493" s="12"/>
      <c r="AU1493" s="12"/>
      <c r="AV1493" s="12"/>
      <c r="AW1493" s="12"/>
      <c r="AX1493" s="12"/>
      <c r="AY1493" s="12"/>
      <c r="AZ1493" s="8"/>
    </row>
    <row r="1494" spans="1:52" s="21" customFormat="1" ht="16.5" x14ac:dyDescent="0.25">
      <c r="A1494" s="159"/>
      <c r="B1494" s="159"/>
      <c r="C1494" s="159"/>
      <c r="D1494" s="159"/>
      <c r="E1494" s="159"/>
      <c r="F1494" s="159"/>
      <c r="G1494" s="218"/>
      <c r="H1494" s="159"/>
      <c r="I1494" s="159"/>
      <c r="J1494" s="159"/>
      <c r="K1494" s="218"/>
      <c r="L1494" s="159"/>
      <c r="M1494" s="159"/>
      <c r="N1494" s="159"/>
      <c r="O1494" s="2"/>
      <c r="P1494" s="3"/>
      <c r="Q1494" s="3"/>
      <c r="R1494" s="3"/>
      <c r="S1494" s="3"/>
      <c r="T1494" s="4"/>
      <c r="U1494" s="4"/>
      <c r="V1494" s="4"/>
      <c r="W1494" s="4"/>
      <c r="X1494" s="3"/>
      <c r="Y1494" s="4"/>
      <c r="Z1494" s="2"/>
      <c r="AA1494" s="3"/>
      <c r="AB1494" s="5"/>
      <c r="AC1494" s="5"/>
      <c r="AD1494" s="5"/>
      <c r="AE1494" s="5"/>
      <c r="AF1494" s="5"/>
      <c r="AG1494" s="5"/>
      <c r="AH1494" s="6"/>
      <c r="AI1494" s="6"/>
      <c r="AJ1494" s="7"/>
      <c r="AK1494" s="7"/>
      <c r="AL1494" s="7"/>
      <c r="AM1494" s="7"/>
      <c r="AN1494" s="7"/>
      <c r="AO1494" s="12"/>
      <c r="AP1494" s="12"/>
      <c r="AQ1494" s="12"/>
      <c r="AR1494" s="12"/>
      <c r="AS1494" s="12"/>
      <c r="AT1494" s="12"/>
      <c r="AU1494" s="12"/>
      <c r="AV1494" s="12"/>
      <c r="AW1494" s="12"/>
      <c r="AX1494" s="12"/>
      <c r="AY1494" s="12"/>
      <c r="AZ1494" s="8"/>
    </row>
    <row r="1495" spans="1:52" s="21" customFormat="1" ht="16.5" x14ac:dyDescent="0.25">
      <c r="A1495" s="159"/>
      <c r="B1495" s="159"/>
      <c r="C1495" s="159"/>
      <c r="D1495" s="159"/>
      <c r="E1495" s="159"/>
      <c r="F1495" s="159"/>
      <c r="G1495" s="218"/>
      <c r="H1495" s="159"/>
      <c r="I1495" s="159"/>
      <c r="J1495" s="159"/>
      <c r="K1495" s="218"/>
      <c r="L1495" s="159"/>
      <c r="M1495" s="159"/>
      <c r="N1495" s="159"/>
      <c r="O1495" s="2"/>
      <c r="P1495" s="3"/>
      <c r="Q1495" s="3"/>
      <c r="R1495" s="3"/>
      <c r="S1495" s="3"/>
      <c r="T1495" s="4"/>
      <c r="U1495" s="4"/>
      <c r="V1495" s="4"/>
      <c r="W1495" s="4"/>
      <c r="X1495" s="3"/>
      <c r="Y1495" s="4"/>
      <c r="Z1495" s="2"/>
      <c r="AA1495" s="3"/>
      <c r="AB1495" s="5"/>
      <c r="AC1495" s="5"/>
      <c r="AD1495" s="5"/>
      <c r="AE1495" s="5"/>
      <c r="AF1495" s="5"/>
      <c r="AG1495" s="5"/>
      <c r="AH1495" s="6"/>
      <c r="AI1495" s="6"/>
      <c r="AJ1495" s="7"/>
      <c r="AK1495" s="7"/>
      <c r="AL1495" s="7"/>
      <c r="AM1495" s="7"/>
      <c r="AN1495" s="7"/>
      <c r="AO1495" s="12"/>
      <c r="AP1495" s="12"/>
      <c r="AQ1495" s="12"/>
      <c r="AR1495" s="12"/>
      <c r="AS1495" s="12"/>
      <c r="AT1495" s="12"/>
      <c r="AU1495" s="12"/>
      <c r="AV1495" s="12"/>
      <c r="AW1495" s="12"/>
      <c r="AX1495" s="12"/>
      <c r="AY1495" s="12"/>
      <c r="AZ1495" s="8"/>
    </row>
    <row r="1496" spans="1:52" s="21" customFormat="1" ht="16.5" x14ac:dyDescent="0.25">
      <c r="A1496" s="159"/>
      <c r="B1496" s="159"/>
      <c r="C1496" s="159"/>
      <c r="D1496" s="159"/>
      <c r="E1496" s="159"/>
      <c r="F1496" s="159"/>
      <c r="G1496" s="218"/>
      <c r="H1496" s="159"/>
      <c r="I1496" s="159"/>
      <c r="J1496" s="159"/>
      <c r="K1496" s="218"/>
      <c r="L1496" s="159"/>
      <c r="M1496" s="159"/>
      <c r="N1496" s="159"/>
      <c r="O1496" s="2"/>
      <c r="P1496" s="3"/>
      <c r="Q1496" s="3"/>
      <c r="R1496" s="3"/>
      <c r="S1496" s="3"/>
      <c r="T1496" s="4"/>
      <c r="U1496" s="4"/>
      <c r="V1496" s="4"/>
      <c r="W1496" s="4"/>
      <c r="X1496" s="3"/>
      <c r="Y1496" s="4"/>
      <c r="Z1496" s="2"/>
      <c r="AA1496" s="3"/>
      <c r="AB1496" s="5"/>
      <c r="AC1496" s="5"/>
      <c r="AD1496" s="5"/>
      <c r="AE1496" s="5"/>
      <c r="AF1496" s="5"/>
      <c r="AG1496" s="5"/>
      <c r="AH1496" s="6"/>
      <c r="AI1496" s="6"/>
      <c r="AJ1496" s="7"/>
      <c r="AK1496" s="7"/>
      <c r="AL1496" s="7"/>
      <c r="AM1496" s="7"/>
      <c r="AN1496" s="7"/>
      <c r="AO1496" s="12"/>
      <c r="AP1496" s="12"/>
      <c r="AQ1496" s="12"/>
      <c r="AR1496" s="12"/>
      <c r="AS1496" s="12"/>
      <c r="AT1496" s="12"/>
      <c r="AU1496" s="12"/>
      <c r="AV1496" s="12"/>
      <c r="AW1496" s="12"/>
      <c r="AX1496" s="12"/>
      <c r="AY1496" s="12"/>
      <c r="AZ1496" s="8"/>
    </row>
    <row r="1497" spans="1:52" s="21" customFormat="1" ht="16.5" x14ac:dyDescent="0.25">
      <c r="A1497" s="159"/>
      <c r="B1497" s="159"/>
      <c r="C1497" s="159"/>
      <c r="D1497" s="159"/>
      <c r="E1497" s="159"/>
      <c r="F1497" s="159"/>
      <c r="G1497" s="218"/>
      <c r="H1497" s="159"/>
      <c r="I1497" s="159"/>
      <c r="J1497" s="159"/>
      <c r="K1497" s="218"/>
      <c r="L1497" s="159"/>
      <c r="M1497" s="159"/>
      <c r="N1497" s="159"/>
      <c r="O1497" s="2"/>
      <c r="P1497" s="3"/>
      <c r="Q1497" s="3"/>
      <c r="R1497" s="3"/>
      <c r="S1497" s="3"/>
      <c r="T1497" s="4"/>
      <c r="U1497" s="4"/>
      <c r="V1497" s="4"/>
      <c r="W1497" s="4"/>
      <c r="X1497" s="3"/>
      <c r="Y1497" s="4"/>
      <c r="Z1497" s="2"/>
      <c r="AA1497" s="3"/>
      <c r="AB1497" s="5"/>
      <c r="AC1497" s="5"/>
      <c r="AD1497" s="5"/>
      <c r="AE1497" s="5"/>
      <c r="AF1497" s="5"/>
      <c r="AG1497" s="5"/>
      <c r="AH1497" s="6"/>
      <c r="AI1497" s="6"/>
      <c r="AJ1497" s="7"/>
      <c r="AK1497" s="7"/>
      <c r="AL1497" s="7"/>
      <c r="AM1497" s="7"/>
      <c r="AN1497" s="7"/>
      <c r="AO1497" s="12"/>
      <c r="AP1497" s="12"/>
      <c r="AQ1497" s="12"/>
      <c r="AR1497" s="12"/>
      <c r="AS1497" s="12"/>
      <c r="AT1497" s="12"/>
      <c r="AU1497" s="12"/>
      <c r="AV1497" s="12"/>
      <c r="AW1497" s="12"/>
      <c r="AX1497" s="12"/>
      <c r="AY1497" s="12"/>
      <c r="AZ1497" s="8"/>
    </row>
    <row r="1498" spans="1:52" s="21" customFormat="1" ht="16.5" x14ac:dyDescent="0.25">
      <c r="A1498" s="159"/>
      <c r="B1498" s="159"/>
      <c r="C1498" s="159"/>
      <c r="D1498" s="159"/>
      <c r="E1498" s="159"/>
      <c r="F1498" s="159"/>
      <c r="G1498" s="218"/>
      <c r="H1498" s="159"/>
      <c r="I1498" s="159"/>
      <c r="J1498" s="159"/>
      <c r="K1498" s="218"/>
      <c r="L1498" s="159"/>
      <c r="M1498" s="159"/>
      <c r="N1498" s="159"/>
      <c r="O1498" s="2"/>
      <c r="P1498" s="3"/>
      <c r="Q1498" s="3"/>
      <c r="R1498" s="3"/>
      <c r="S1498" s="3"/>
      <c r="T1498" s="4"/>
      <c r="U1498" s="4"/>
      <c r="V1498" s="4"/>
      <c r="W1498" s="4"/>
      <c r="X1498" s="3"/>
      <c r="Y1498" s="4"/>
      <c r="Z1498" s="2"/>
      <c r="AA1498" s="3"/>
      <c r="AB1498" s="5"/>
      <c r="AC1498" s="5"/>
      <c r="AD1498" s="5"/>
      <c r="AE1498" s="5"/>
      <c r="AF1498" s="5"/>
      <c r="AG1498" s="5"/>
      <c r="AH1498" s="6"/>
      <c r="AI1498" s="6"/>
      <c r="AJ1498" s="7"/>
      <c r="AK1498" s="7"/>
      <c r="AL1498" s="7"/>
      <c r="AM1498" s="7"/>
      <c r="AN1498" s="7"/>
      <c r="AO1498" s="12"/>
      <c r="AP1498" s="12"/>
      <c r="AQ1498" s="12"/>
      <c r="AR1498" s="12"/>
      <c r="AS1498" s="12"/>
      <c r="AT1498" s="12"/>
      <c r="AU1498" s="12"/>
      <c r="AV1498" s="12"/>
      <c r="AW1498" s="12"/>
      <c r="AX1498" s="12"/>
      <c r="AY1498" s="12"/>
      <c r="AZ1498" s="8"/>
    </row>
    <row r="1499" spans="1:52" s="21" customFormat="1" ht="16.5" x14ac:dyDescent="0.25">
      <c r="A1499" s="159"/>
      <c r="B1499" s="159"/>
      <c r="C1499" s="159"/>
      <c r="D1499" s="159"/>
      <c r="E1499" s="159"/>
      <c r="F1499" s="159"/>
      <c r="G1499" s="218"/>
      <c r="H1499" s="159"/>
      <c r="I1499" s="159"/>
      <c r="J1499" s="159"/>
      <c r="K1499" s="218"/>
      <c r="L1499" s="159"/>
      <c r="M1499" s="159"/>
      <c r="N1499" s="159"/>
      <c r="O1499" s="2"/>
      <c r="P1499" s="3"/>
      <c r="Q1499" s="3"/>
      <c r="R1499" s="3"/>
      <c r="S1499" s="3"/>
      <c r="T1499" s="4"/>
      <c r="U1499" s="4"/>
      <c r="V1499" s="4"/>
      <c r="W1499" s="4"/>
      <c r="X1499" s="3"/>
      <c r="Y1499" s="4"/>
      <c r="Z1499" s="2"/>
      <c r="AA1499" s="3"/>
      <c r="AB1499" s="5"/>
      <c r="AC1499" s="5"/>
      <c r="AD1499" s="5"/>
      <c r="AE1499" s="5"/>
      <c r="AF1499" s="5"/>
      <c r="AG1499" s="5"/>
      <c r="AH1499" s="6"/>
      <c r="AI1499" s="6"/>
      <c r="AJ1499" s="7"/>
      <c r="AK1499" s="7"/>
      <c r="AL1499" s="7"/>
      <c r="AM1499" s="7"/>
      <c r="AN1499" s="7"/>
      <c r="AO1499" s="12"/>
      <c r="AP1499" s="12"/>
      <c r="AQ1499" s="12"/>
      <c r="AR1499" s="12"/>
      <c r="AS1499" s="12"/>
      <c r="AT1499" s="12"/>
      <c r="AU1499" s="12"/>
      <c r="AV1499" s="12"/>
      <c r="AW1499" s="12"/>
      <c r="AX1499" s="12"/>
      <c r="AY1499" s="12"/>
      <c r="AZ1499" s="8"/>
    </row>
    <row r="1500" spans="1:52" s="21" customFormat="1" ht="16.5" x14ac:dyDescent="0.25">
      <c r="A1500" s="159"/>
      <c r="B1500" s="159"/>
      <c r="C1500" s="159"/>
      <c r="D1500" s="159"/>
      <c r="E1500" s="159"/>
      <c r="F1500" s="159"/>
      <c r="G1500" s="218"/>
      <c r="H1500" s="159"/>
      <c r="I1500" s="159"/>
      <c r="J1500" s="159"/>
      <c r="K1500" s="218"/>
      <c r="L1500" s="159"/>
      <c r="M1500" s="159"/>
      <c r="N1500" s="159"/>
      <c r="O1500" s="2"/>
      <c r="P1500" s="3"/>
      <c r="Q1500" s="3"/>
      <c r="R1500" s="3"/>
      <c r="S1500" s="3"/>
      <c r="T1500" s="4"/>
      <c r="U1500" s="4"/>
      <c r="V1500" s="4"/>
      <c r="W1500" s="4"/>
      <c r="X1500" s="3"/>
      <c r="Y1500" s="4"/>
      <c r="Z1500" s="2"/>
      <c r="AA1500" s="3"/>
      <c r="AB1500" s="5"/>
      <c r="AC1500" s="5"/>
      <c r="AD1500" s="5"/>
      <c r="AE1500" s="5"/>
      <c r="AF1500" s="5"/>
      <c r="AG1500" s="5"/>
      <c r="AH1500" s="6"/>
      <c r="AI1500" s="6"/>
      <c r="AJ1500" s="7"/>
      <c r="AK1500" s="7"/>
      <c r="AL1500" s="7"/>
      <c r="AM1500" s="7"/>
      <c r="AN1500" s="7"/>
      <c r="AO1500" s="12"/>
      <c r="AP1500" s="12"/>
      <c r="AQ1500" s="12"/>
      <c r="AR1500" s="12"/>
      <c r="AS1500" s="12"/>
      <c r="AT1500" s="12"/>
      <c r="AU1500" s="12"/>
      <c r="AV1500" s="12"/>
      <c r="AW1500" s="12"/>
      <c r="AX1500" s="12"/>
      <c r="AY1500" s="12"/>
      <c r="AZ1500" s="8"/>
    </row>
    <row r="1501" spans="1:52" s="21" customFormat="1" ht="16.5" x14ac:dyDescent="0.25">
      <c r="A1501" s="159"/>
      <c r="B1501" s="159"/>
      <c r="C1501" s="159"/>
      <c r="D1501" s="159"/>
      <c r="E1501" s="159"/>
      <c r="F1501" s="159"/>
      <c r="G1501" s="218"/>
      <c r="H1501" s="159"/>
      <c r="I1501" s="159"/>
      <c r="J1501" s="159"/>
      <c r="K1501" s="218"/>
      <c r="L1501" s="159"/>
      <c r="M1501" s="159"/>
      <c r="N1501" s="159"/>
      <c r="O1501" s="2"/>
      <c r="P1501" s="3"/>
      <c r="Q1501" s="3"/>
      <c r="R1501" s="3"/>
      <c r="S1501" s="3"/>
      <c r="T1501" s="4"/>
      <c r="U1501" s="4"/>
      <c r="V1501" s="4"/>
      <c r="W1501" s="4"/>
      <c r="X1501" s="3"/>
      <c r="Y1501" s="235"/>
      <c r="Z1501" s="2"/>
      <c r="AA1501" s="235"/>
      <c r="AB1501" s="5"/>
      <c r="AC1501" s="5"/>
      <c r="AD1501" s="5"/>
      <c r="AE1501" s="5"/>
      <c r="AF1501" s="5"/>
      <c r="AG1501" s="5"/>
      <c r="AH1501" s="6"/>
      <c r="AI1501" s="6"/>
      <c r="AJ1501" s="7"/>
      <c r="AK1501" s="7"/>
      <c r="AL1501" s="7"/>
      <c r="AM1501" s="7"/>
      <c r="AN1501" s="7"/>
      <c r="AO1501" s="12"/>
      <c r="AP1501" s="12"/>
      <c r="AQ1501" s="12"/>
      <c r="AR1501" s="12"/>
      <c r="AS1501" s="12"/>
      <c r="AT1501" s="12"/>
      <c r="AU1501" s="12"/>
      <c r="AV1501" s="12"/>
      <c r="AW1501" s="12"/>
      <c r="AX1501" s="12"/>
      <c r="AY1501" s="12"/>
      <c r="AZ1501" s="8"/>
    </row>
    <row r="1502" spans="1:52" s="21" customFormat="1" ht="16.5" x14ac:dyDescent="0.25">
      <c r="A1502" s="159"/>
      <c r="B1502" s="159"/>
      <c r="C1502" s="159"/>
      <c r="D1502" s="159"/>
      <c r="E1502" s="159"/>
      <c r="F1502" s="159"/>
      <c r="G1502" s="218"/>
      <c r="H1502" s="159"/>
      <c r="I1502" s="159"/>
      <c r="J1502" s="159"/>
      <c r="K1502" s="218"/>
      <c r="L1502" s="159"/>
      <c r="M1502" s="159"/>
      <c r="N1502" s="159"/>
      <c r="O1502" s="2"/>
      <c r="P1502" s="3"/>
      <c r="Q1502" s="3"/>
      <c r="R1502" s="3"/>
      <c r="S1502" s="3"/>
      <c r="T1502" s="4"/>
      <c r="U1502" s="4"/>
      <c r="V1502" s="4"/>
      <c r="W1502" s="4"/>
      <c r="X1502" s="3"/>
      <c r="Y1502" s="4"/>
      <c r="Z1502" s="2"/>
      <c r="AA1502" s="3"/>
      <c r="AB1502" s="5"/>
      <c r="AC1502" s="5"/>
      <c r="AD1502" s="5"/>
      <c r="AE1502" s="5"/>
      <c r="AF1502" s="5"/>
      <c r="AG1502" s="5"/>
      <c r="AH1502" s="6"/>
      <c r="AI1502" s="6"/>
      <c r="AJ1502" s="7"/>
      <c r="AK1502" s="7"/>
      <c r="AL1502" s="7"/>
      <c r="AM1502" s="7"/>
      <c r="AN1502" s="7"/>
      <c r="AO1502" s="12"/>
      <c r="AP1502" s="12"/>
      <c r="AQ1502" s="12"/>
      <c r="AR1502" s="12"/>
      <c r="AS1502" s="12"/>
      <c r="AT1502" s="12"/>
      <c r="AU1502" s="12"/>
      <c r="AV1502" s="12"/>
      <c r="AW1502" s="12"/>
      <c r="AX1502" s="12"/>
      <c r="AY1502" s="12"/>
      <c r="AZ1502" s="8"/>
    </row>
    <row r="1503" spans="1:52" s="21" customFormat="1" ht="16.5" x14ac:dyDescent="0.25">
      <c r="A1503" s="159"/>
      <c r="B1503" s="159"/>
      <c r="C1503" s="159"/>
      <c r="D1503" s="159"/>
      <c r="E1503" s="159"/>
      <c r="F1503" s="159"/>
      <c r="G1503" s="218"/>
      <c r="H1503" s="159"/>
      <c r="I1503" s="159"/>
      <c r="J1503" s="159"/>
      <c r="K1503" s="218"/>
      <c r="L1503" s="159"/>
      <c r="M1503" s="159"/>
      <c r="N1503" s="159"/>
      <c r="O1503" s="2"/>
      <c r="P1503" s="3"/>
      <c r="Q1503" s="3"/>
      <c r="R1503" s="3"/>
      <c r="S1503" s="3"/>
      <c r="T1503" s="4"/>
      <c r="U1503" s="4"/>
      <c r="V1503" s="4"/>
      <c r="W1503" s="4"/>
      <c r="X1503" s="3"/>
      <c r="Y1503" s="4"/>
      <c r="Z1503" s="2"/>
      <c r="AA1503" s="3"/>
      <c r="AB1503" s="5"/>
      <c r="AC1503" s="5"/>
      <c r="AD1503" s="5"/>
      <c r="AE1503" s="5"/>
      <c r="AF1503" s="5"/>
      <c r="AG1503" s="5"/>
      <c r="AH1503" s="6"/>
      <c r="AI1503" s="6"/>
      <c r="AJ1503" s="7"/>
      <c r="AK1503" s="7"/>
      <c r="AL1503" s="7"/>
      <c r="AM1503" s="7"/>
      <c r="AN1503" s="7"/>
      <c r="AO1503" s="12"/>
      <c r="AP1503" s="12"/>
      <c r="AQ1503" s="12"/>
      <c r="AR1503" s="12"/>
      <c r="AS1503" s="12"/>
      <c r="AT1503" s="12"/>
      <c r="AU1503" s="12"/>
      <c r="AV1503" s="12"/>
      <c r="AW1503" s="12"/>
      <c r="AX1503" s="12"/>
      <c r="AY1503" s="12"/>
      <c r="AZ1503" s="8"/>
    </row>
    <row r="1504" spans="1:52" s="21" customFormat="1" ht="16.5" x14ac:dyDescent="0.25">
      <c r="A1504" s="159"/>
      <c r="B1504" s="159"/>
      <c r="C1504" s="159"/>
      <c r="D1504" s="159"/>
      <c r="E1504" s="159"/>
      <c r="F1504" s="159"/>
      <c r="G1504" s="218"/>
      <c r="H1504" s="159"/>
      <c r="I1504" s="159"/>
      <c r="J1504" s="159"/>
      <c r="K1504" s="218"/>
      <c r="L1504" s="159"/>
      <c r="M1504" s="159"/>
      <c r="N1504" s="159"/>
      <c r="O1504" s="2"/>
      <c r="P1504" s="3"/>
      <c r="Q1504" s="3"/>
      <c r="R1504" s="3"/>
      <c r="S1504" s="3"/>
      <c r="T1504" s="4"/>
      <c r="U1504" s="4"/>
      <c r="V1504" s="4"/>
      <c r="W1504" s="4"/>
      <c r="X1504" s="3"/>
      <c r="Y1504" s="4"/>
      <c r="Z1504" s="2"/>
      <c r="AA1504" s="3"/>
      <c r="AB1504" s="5"/>
      <c r="AC1504" s="5"/>
      <c r="AD1504" s="5"/>
      <c r="AE1504" s="5"/>
      <c r="AF1504" s="5"/>
      <c r="AG1504" s="5"/>
      <c r="AH1504" s="6"/>
      <c r="AI1504" s="6"/>
      <c r="AJ1504" s="7"/>
      <c r="AK1504" s="7"/>
      <c r="AL1504" s="7"/>
      <c r="AM1504" s="7"/>
      <c r="AN1504" s="7"/>
      <c r="AO1504" s="12"/>
      <c r="AP1504" s="12"/>
      <c r="AQ1504" s="12"/>
      <c r="AR1504" s="12"/>
      <c r="AS1504" s="12"/>
      <c r="AT1504" s="12"/>
      <c r="AU1504" s="12"/>
      <c r="AV1504" s="12"/>
      <c r="AW1504" s="12"/>
      <c r="AX1504" s="12"/>
      <c r="AY1504" s="12"/>
      <c r="AZ1504" s="8"/>
    </row>
    <row r="1505" spans="1:52" s="21" customFormat="1" ht="16.5" x14ac:dyDescent="0.25">
      <c r="A1505" s="159"/>
      <c r="B1505" s="159"/>
      <c r="C1505" s="159"/>
      <c r="D1505" s="159"/>
      <c r="E1505" s="159"/>
      <c r="F1505" s="159"/>
      <c r="G1505" s="218"/>
      <c r="H1505" s="159"/>
      <c r="I1505" s="159"/>
      <c r="J1505" s="159"/>
      <c r="K1505" s="218"/>
      <c r="L1505" s="159"/>
      <c r="M1505" s="159"/>
      <c r="N1505" s="159"/>
      <c r="O1505" s="2"/>
      <c r="P1505" s="3"/>
      <c r="Q1505" s="3"/>
      <c r="R1505" s="3"/>
      <c r="S1505" s="3"/>
      <c r="T1505" s="4"/>
      <c r="U1505" s="4"/>
      <c r="V1505" s="4"/>
      <c r="W1505" s="4"/>
      <c r="X1505" s="3"/>
      <c r="Y1505" s="4"/>
      <c r="Z1505" s="2"/>
      <c r="AA1505" s="3"/>
      <c r="AB1505" s="5"/>
      <c r="AC1505" s="5"/>
      <c r="AD1505" s="5"/>
      <c r="AE1505" s="5"/>
      <c r="AF1505" s="5"/>
      <c r="AG1505" s="5"/>
      <c r="AH1505" s="6"/>
      <c r="AI1505" s="6"/>
      <c r="AJ1505" s="7"/>
      <c r="AK1505" s="7"/>
      <c r="AL1505" s="7"/>
      <c r="AM1505" s="7"/>
      <c r="AN1505" s="7"/>
      <c r="AO1505" s="12"/>
      <c r="AP1505" s="12"/>
      <c r="AQ1505" s="12"/>
      <c r="AR1505" s="12"/>
      <c r="AS1505" s="12"/>
      <c r="AT1505" s="12"/>
      <c r="AU1505" s="12"/>
      <c r="AV1505" s="12"/>
      <c r="AW1505" s="12"/>
      <c r="AX1505" s="12"/>
      <c r="AY1505" s="12"/>
      <c r="AZ1505" s="8"/>
    </row>
    <row r="1506" spans="1:52" s="21" customFormat="1" ht="16.5" x14ac:dyDescent="0.25">
      <c r="A1506" s="159"/>
      <c r="B1506" s="159"/>
      <c r="C1506" s="159"/>
      <c r="D1506" s="159"/>
      <c r="E1506" s="159"/>
      <c r="F1506" s="159"/>
      <c r="G1506" s="218"/>
      <c r="H1506" s="159"/>
      <c r="I1506" s="159"/>
      <c r="J1506" s="159"/>
      <c r="K1506" s="218"/>
      <c r="L1506" s="159"/>
      <c r="M1506" s="159"/>
      <c r="N1506" s="159"/>
      <c r="O1506" s="2"/>
      <c r="P1506" s="3"/>
      <c r="Q1506" s="3"/>
      <c r="R1506" s="3"/>
      <c r="S1506" s="3"/>
      <c r="T1506" s="4"/>
      <c r="U1506" s="4"/>
      <c r="V1506" s="4"/>
      <c r="W1506" s="4"/>
      <c r="X1506" s="3"/>
      <c r="Y1506" s="4"/>
      <c r="Z1506" s="2"/>
      <c r="AA1506" s="3"/>
      <c r="AB1506" s="5"/>
      <c r="AC1506" s="5"/>
      <c r="AD1506" s="5"/>
      <c r="AE1506" s="5"/>
      <c r="AF1506" s="5"/>
      <c r="AG1506" s="5"/>
      <c r="AH1506" s="6"/>
      <c r="AI1506" s="6"/>
      <c r="AJ1506" s="7"/>
      <c r="AK1506" s="7"/>
      <c r="AL1506" s="7"/>
      <c r="AM1506" s="7"/>
      <c r="AN1506" s="7"/>
      <c r="AO1506" s="12"/>
      <c r="AP1506" s="12"/>
      <c r="AQ1506" s="12"/>
      <c r="AR1506" s="12"/>
      <c r="AS1506" s="12"/>
      <c r="AT1506" s="12"/>
      <c r="AU1506" s="12"/>
      <c r="AV1506" s="12"/>
      <c r="AW1506" s="12"/>
      <c r="AX1506" s="12"/>
      <c r="AY1506" s="12"/>
      <c r="AZ1506" s="8"/>
    </row>
    <row r="1507" spans="1:52" s="21" customFormat="1" ht="16.5" x14ac:dyDescent="0.25">
      <c r="A1507" s="159"/>
      <c r="B1507" s="159"/>
      <c r="C1507" s="159"/>
      <c r="D1507" s="159"/>
      <c r="E1507" s="159"/>
      <c r="F1507" s="159"/>
      <c r="G1507" s="218"/>
      <c r="H1507" s="159"/>
      <c r="I1507" s="159"/>
      <c r="J1507" s="159"/>
      <c r="K1507" s="218"/>
      <c r="L1507" s="159"/>
      <c r="M1507" s="159"/>
      <c r="N1507" s="159"/>
      <c r="O1507" s="2"/>
      <c r="P1507" s="3"/>
      <c r="Q1507" s="3"/>
      <c r="R1507" s="3"/>
      <c r="S1507" s="3"/>
      <c r="T1507" s="4"/>
      <c r="U1507" s="4"/>
      <c r="V1507" s="4"/>
      <c r="W1507" s="4"/>
      <c r="X1507" s="3"/>
      <c r="Y1507" s="4"/>
      <c r="Z1507" s="2"/>
      <c r="AA1507" s="3"/>
      <c r="AB1507" s="5"/>
      <c r="AC1507" s="5"/>
      <c r="AD1507" s="5"/>
      <c r="AE1507" s="5"/>
      <c r="AF1507" s="5"/>
      <c r="AG1507" s="5"/>
      <c r="AH1507" s="6"/>
      <c r="AI1507" s="6"/>
      <c r="AJ1507" s="7"/>
      <c r="AK1507" s="7"/>
      <c r="AL1507" s="7"/>
      <c r="AM1507" s="7"/>
      <c r="AN1507" s="7"/>
      <c r="AO1507" s="12"/>
      <c r="AP1507" s="12"/>
      <c r="AQ1507" s="12"/>
      <c r="AR1507" s="12"/>
      <c r="AS1507" s="12"/>
      <c r="AT1507" s="12"/>
      <c r="AU1507" s="12"/>
      <c r="AV1507" s="12"/>
      <c r="AW1507" s="12"/>
      <c r="AX1507" s="12"/>
      <c r="AY1507" s="12"/>
      <c r="AZ1507" s="8"/>
    </row>
    <row r="1508" spans="1:52" s="21" customFormat="1" ht="16.5" x14ac:dyDescent="0.25">
      <c r="A1508" s="159"/>
      <c r="B1508" s="159"/>
      <c r="C1508" s="159"/>
      <c r="D1508" s="159"/>
      <c r="E1508" s="159"/>
      <c r="F1508" s="159"/>
      <c r="G1508" s="218"/>
      <c r="H1508" s="159"/>
      <c r="I1508" s="159"/>
      <c r="J1508" s="159"/>
      <c r="K1508" s="218"/>
      <c r="L1508" s="159"/>
      <c r="M1508" s="159"/>
      <c r="N1508" s="159"/>
      <c r="O1508" s="2"/>
      <c r="P1508" s="3"/>
      <c r="Q1508" s="3"/>
      <c r="R1508" s="3"/>
      <c r="S1508" s="3"/>
      <c r="T1508" s="4"/>
      <c r="U1508" s="4"/>
      <c r="V1508" s="4"/>
      <c r="W1508" s="4"/>
      <c r="X1508" s="3"/>
      <c r="Y1508" s="4"/>
      <c r="Z1508" s="2"/>
      <c r="AA1508" s="3"/>
      <c r="AB1508" s="5"/>
      <c r="AC1508" s="5"/>
      <c r="AD1508" s="5"/>
      <c r="AE1508" s="5"/>
      <c r="AF1508" s="5"/>
      <c r="AG1508" s="5"/>
      <c r="AH1508" s="6"/>
      <c r="AI1508" s="6"/>
      <c r="AJ1508" s="7"/>
      <c r="AK1508" s="7"/>
      <c r="AL1508" s="7"/>
      <c r="AM1508" s="7"/>
      <c r="AN1508" s="7"/>
      <c r="AO1508" s="12"/>
      <c r="AP1508" s="12"/>
      <c r="AQ1508" s="12"/>
      <c r="AR1508" s="12"/>
      <c r="AS1508" s="12"/>
      <c r="AT1508" s="12"/>
      <c r="AU1508" s="12"/>
      <c r="AV1508" s="12"/>
      <c r="AW1508" s="12"/>
      <c r="AX1508" s="12"/>
      <c r="AY1508" s="12"/>
      <c r="AZ1508" s="8"/>
    </row>
    <row r="1509" spans="1:52" s="21" customFormat="1" ht="16.5" x14ac:dyDescent="0.25">
      <c r="A1509" s="159"/>
      <c r="B1509" s="159"/>
      <c r="C1509" s="159"/>
      <c r="D1509" s="159"/>
      <c r="E1509" s="159"/>
      <c r="F1509" s="159"/>
      <c r="G1509" s="218"/>
      <c r="H1509" s="159"/>
      <c r="I1509" s="159"/>
      <c r="J1509" s="159"/>
      <c r="K1509" s="218"/>
      <c r="L1509" s="159"/>
      <c r="M1509" s="159"/>
      <c r="N1509" s="159"/>
      <c r="O1509" s="2"/>
      <c r="P1509" s="3"/>
      <c r="Q1509" s="3"/>
      <c r="R1509" s="3"/>
      <c r="S1509" s="3"/>
      <c r="T1509" s="4"/>
      <c r="U1509" s="4"/>
      <c r="V1509" s="4"/>
      <c r="W1509" s="4"/>
      <c r="X1509" s="3"/>
      <c r="Y1509" s="4"/>
      <c r="Z1509" s="2"/>
      <c r="AA1509" s="3"/>
      <c r="AB1509" s="5"/>
      <c r="AC1509" s="5"/>
      <c r="AD1509" s="5"/>
      <c r="AE1509" s="5"/>
      <c r="AF1509" s="5"/>
      <c r="AG1509" s="5"/>
      <c r="AH1509" s="6"/>
      <c r="AI1509" s="6"/>
      <c r="AJ1509" s="7"/>
      <c r="AK1509" s="7"/>
      <c r="AL1509" s="7"/>
      <c r="AM1509" s="7"/>
      <c r="AN1509" s="7"/>
      <c r="AO1509" s="12"/>
      <c r="AP1509" s="12"/>
      <c r="AQ1509" s="12"/>
      <c r="AR1509" s="12"/>
      <c r="AS1509" s="12"/>
      <c r="AT1509" s="12"/>
      <c r="AU1509" s="12"/>
      <c r="AV1509" s="12"/>
      <c r="AW1509" s="12"/>
      <c r="AX1509" s="12"/>
      <c r="AY1509" s="12"/>
      <c r="AZ1509" s="8"/>
    </row>
    <row r="1510" spans="1:52" s="21" customFormat="1" ht="16.5" x14ac:dyDescent="0.25">
      <c r="A1510" s="159"/>
      <c r="B1510" s="159"/>
      <c r="C1510" s="159"/>
      <c r="D1510" s="159"/>
      <c r="E1510" s="159"/>
      <c r="F1510" s="159"/>
      <c r="G1510" s="218"/>
      <c r="H1510" s="159"/>
      <c r="I1510" s="159"/>
      <c r="J1510" s="159"/>
      <c r="K1510" s="218"/>
      <c r="L1510" s="159"/>
      <c r="M1510" s="159"/>
      <c r="N1510" s="159"/>
      <c r="O1510" s="2"/>
      <c r="P1510" s="3"/>
      <c r="Q1510" s="3"/>
      <c r="R1510" s="3"/>
      <c r="S1510" s="3"/>
      <c r="T1510" s="4"/>
      <c r="U1510" s="4"/>
      <c r="V1510" s="4"/>
      <c r="W1510" s="4"/>
      <c r="X1510" s="3"/>
      <c r="Y1510" s="4"/>
      <c r="Z1510" s="2"/>
      <c r="AA1510" s="3"/>
      <c r="AB1510" s="5"/>
      <c r="AC1510" s="5"/>
      <c r="AD1510" s="5"/>
      <c r="AE1510" s="5"/>
      <c r="AF1510" s="5"/>
      <c r="AG1510" s="5"/>
      <c r="AH1510" s="6"/>
      <c r="AI1510" s="6"/>
      <c r="AJ1510" s="7"/>
      <c r="AK1510" s="7"/>
      <c r="AL1510" s="7"/>
      <c r="AM1510" s="7"/>
      <c r="AN1510" s="7"/>
      <c r="AO1510" s="12"/>
      <c r="AP1510" s="12"/>
      <c r="AQ1510" s="12"/>
      <c r="AR1510" s="12"/>
      <c r="AS1510" s="12"/>
      <c r="AT1510" s="12"/>
      <c r="AU1510" s="12"/>
      <c r="AV1510" s="12"/>
      <c r="AW1510" s="12"/>
      <c r="AX1510" s="12"/>
      <c r="AY1510" s="12"/>
      <c r="AZ1510" s="8"/>
    </row>
    <row r="1511" spans="1:52" s="21" customFormat="1" ht="16.5" x14ac:dyDescent="0.25">
      <c r="A1511" s="159"/>
      <c r="B1511" s="159"/>
      <c r="C1511" s="159"/>
      <c r="D1511" s="159"/>
      <c r="E1511" s="159"/>
      <c r="F1511" s="159"/>
      <c r="G1511" s="218"/>
      <c r="H1511" s="159"/>
      <c r="I1511" s="159"/>
      <c r="J1511" s="159"/>
      <c r="K1511" s="218"/>
      <c r="L1511" s="159"/>
      <c r="M1511" s="159"/>
      <c r="N1511" s="159"/>
      <c r="O1511" s="2"/>
      <c r="P1511" s="3"/>
      <c r="Q1511" s="3"/>
      <c r="R1511" s="3"/>
      <c r="S1511" s="3"/>
      <c r="T1511" s="4"/>
      <c r="U1511" s="4"/>
      <c r="V1511" s="4"/>
      <c r="W1511" s="4"/>
      <c r="X1511" s="3"/>
      <c r="Y1511" s="4"/>
      <c r="Z1511" s="2"/>
      <c r="AA1511" s="3"/>
      <c r="AB1511" s="5"/>
      <c r="AC1511" s="5"/>
      <c r="AD1511" s="5"/>
      <c r="AE1511" s="5"/>
      <c r="AF1511" s="5"/>
      <c r="AG1511" s="5"/>
      <c r="AH1511" s="6"/>
      <c r="AI1511" s="6"/>
      <c r="AJ1511" s="7"/>
      <c r="AK1511" s="7"/>
      <c r="AL1511" s="7"/>
      <c r="AM1511" s="7"/>
      <c r="AN1511" s="7"/>
      <c r="AO1511" s="12"/>
      <c r="AP1511" s="12"/>
      <c r="AQ1511" s="12"/>
      <c r="AR1511" s="12"/>
      <c r="AS1511" s="12"/>
      <c r="AT1511" s="12"/>
      <c r="AU1511" s="12"/>
      <c r="AV1511" s="12"/>
      <c r="AW1511" s="12"/>
      <c r="AX1511" s="12"/>
      <c r="AY1511" s="12"/>
      <c r="AZ1511" s="8"/>
    </row>
    <row r="1512" spans="1:52" s="21" customFormat="1" ht="16.5" x14ac:dyDescent="0.25">
      <c r="A1512" s="159"/>
      <c r="B1512" s="159"/>
      <c r="C1512" s="159"/>
      <c r="D1512" s="159"/>
      <c r="E1512" s="159"/>
      <c r="F1512" s="159"/>
      <c r="G1512" s="218"/>
      <c r="H1512" s="159"/>
      <c r="I1512" s="159"/>
      <c r="J1512" s="159"/>
      <c r="K1512" s="218"/>
      <c r="L1512" s="159"/>
      <c r="M1512" s="159"/>
      <c r="N1512" s="159"/>
      <c r="O1512" s="2"/>
      <c r="P1512" s="3"/>
      <c r="Q1512" s="3"/>
      <c r="R1512" s="3"/>
      <c r="S1512" s="3"/>
      <c r="T1512" s="4"/>
      <c r="U1512" s="4"/>
      <c r="V1512" s="4"/>
      <c r="W1512" s="4"/>
      <c r="X1512" s="3"/>
      <c r="Y1512" s="4"/>
      <c r="Z1512" s="2"/>
      <c r="AA1512" s="3"/>
      <c r="AB1512" s="5"/>
      <c r="AC1512" s="5"/>
      <c r="AD1512" s="5"/>
      <c r="AE1512" s="5"/>
      <c r="AF1512" s="5"/>
      <c r="AG1512" s="5"/>
      <c r="AH1512" s="6"/>
      <c r="AI1512" s="6"/>
      <c r="AJ1512" s="7"/>
      <c r="AK1512" s="7"/>
      <c r="AL1512" s="7"/>
      <c r="AM1512" s="7"/>
      <c r="AN1512" s="7"/>
      <c r="AO1512" s="12"/>
      <c r="AP1512" s="12"/>
      <c r="AQ1512" s="12"/>
      <c r="AR1512" s="12"/>
      <c r="AS1512" s="12"/>
      <c r="AT1512" s="12"/>
      <c r="AU1512" s="12"/>
      <c r="AV1512" s="12"/>
      <c r="AW1512" s="12"/>
      <c r="AX1512" s="12"/>
      <c r="AY1512" s="12"/>
      <c r="AZ1512" s="8"/>
    </row>
    <row r="1513" spans="1:52" s="21" customFormat="1" ht="16.5" x14ac:dyDescent="0.25">
      <c r="A1513" s="159"/>
      <c r="B1513" s="159"/>
      <c r="C1513" s="159"/>
      <c r="D1513" s="159"/>
      <c r="E1513" s="159"/>
      <c r="F1513" s="159"/>
      <c r="G1513" s="218"/>
      <c r="H1513" s="159"/>
      <c r="I1513" s="159"/>
      <c r="J1513" s="159"/>
      <c r="K1513" s="218"/>
      <c r="L1513" s="159"/>
      <c r="M1513" s="159"/>
      <c r="N1513" s="159"/>
      <c r="O1513" s="2"/>
      <c r="P1513" s="3"/>
      <c r="Q1513" s="3"/>
      <c r="R1513" s="3"/>
      <c r="S1513" s="3"/>
      <c r="T1513" s="4"/>
      <c r="U1513" s="4"/>
      <c r="V1513" s="4"/>
      <c r="W1513" s="4"/>
      <c r="X1513" s="3"/>
      <c r="Y1513" s="4"/>
      <c r="Z1513" s="2"/>
      <c r="AA1513" s="3"/>
      <c r="AB1513" s="5"/>
      <c r="AC1513" s="5"/>
      <c r="AD1513" s="5"/>
      <c r="AE1513" s="5"/>
      <c r="AF1513" s="5"/>
      <c r="AG1513" s="5"/>
      <c r="AH1513" s="6"/>
      <c r="AI1513" s="6"/>
      <c r="AJ1513" s="7"/>
      <c r="AK1513" s="7"/>
      <c r="AL1513" s="7"/>
      <c r="AM1513" s="7"/>
      <c r="AN1513" s="7"/>
      <c r="AO1513" s="12"/>
      <c r="AP1513" s="12"/>
      <c r="AQ1513" s="12"/>
      <c r="AR1513" s="12"/>
      <c r="AS1513" s="12"/>
      <c r="AT1513" s="12"/>
      <c r="AU1513" s="12"/>
      <c r="AV1513" s="12"/>
      <c r="AW1513" s="12"/>
      <c r="AX1513" s="12"/>
      <c r="AY1513" s="12"/>
      <c r="AZ1513" s="8"/>
    </row>
    <row r="1514" spans="1:52" s="21" customFormat="1" ht="16.5" x14ac:dyDescent="0.25">
      <c r="A1514" s="159"/>
      <c r="B1514" s="159"/>
      <c r="C1514" s="159"/>
      <c r="D1514" s="159"/>
      <c r="E1514" s="159"/>
      <c r="F1514" s="159"/>
      <c r="G1514" s="218"/>
      <c r="H1514" s="159"/>
      <c r="I1514" s="159"/>
      <c r="J1514" s="159"/>
      <c r="K1514" s="218"/>
      <c r="L1514" s="159"/>
      <c r="M1514" s="159"/>
      <c r="N1514" s="159"/>
      <c r="O1514" s="2"/>
      <c r="P1514" s="3"/>
      <c r="Q1514" s="3"/>
      <c r="R1514" s="3"/>
      <c r="S1514" s="3"/>
      <c r="T1514" s="4"/>
      <c r="U1514" s="4"/>
      <c r="V1514" s="4"/>
      <c r="W1514" s="4"/>
      <c r="X1514" s="3"/>
      <c r="Y1514" s="4"/>
      <c r="Z1514" s="2"/>
      <c r="AA1514" s="3"/>
      <c r="AB1514" s="5"/>
      <c r="AC1514" s="5"/>
      <c r="AD1514" s="5"/>
      <c r="AE1514" s="5"/>
      <c r="AF1514" s="5"/>
      <c r="AG1514" s="5"/>
      <c r="AH1514" s="6"/>
      <c r="AI1514" s="6"/>
      <c r="AJ1514" s="7"/>
      <c r="AK1514" s="7"/>
      <c r="AL1514" s="7"/>
      <c r="AM1514" s="7"/>
      <c r="AN1514" s="7"/>
      <c r="AO1514" s="12"/>
      <c r="AP1514" s="12"/>
      <c r="AQ1514" s="12"/>
      <c r="AR1514" s="12"/>
      <c r="AS1514" s="12"/>
      <c r="AT1514" s="12"/>
      <c r="AU1514" s="12"/>
      <c r="AV1514" s="12"/>
      <c r="AW1514" s="12"/>
      <c r="AX1514" s="12"/>
      <c r="AY1514" s="12"/>
      <c r="AZ1514" s="8"/>
    </row>
    <row r="1515" spans="1:52" s="21" customFormat="1" ht="16.5" x14ac:dyDescent="0.25">
      <c r="A1515" s="159"/>
      <c r="B1515" s="159"/>
      <c r="C1515" s="159"/>
      <c r="D1515" s="159"/>
      <c r="E1515" s="159"/>
      <c r="F1515" s="159"/>
      <c r="G1515" s="218"/>
      <c r="H1515" s="159"/>
      <c r="I1515" s="159"/>
      <c r="J1515" s="159"/>
      <c r="K1515" s="218"/>
      <c r="L1515" s="159"/>
      <c r="M1515" s="159"/>
      <c r="N1515" s="159"/>
      <c r="O1515" s="2"/>
      <c r="P1515" s="3"/>
      <c r="Q1515" s="3"/>
      <c r="R1515" s="3"/>
      <c r="S1515" s="3"/>
      <c r="T1515" s="4"/>
      <c r="U1515" s="4"/>
      <c r="V1515" s="4"/>
      <c r="W1515" s="4"/>
      <c r="X1515" s="3"/>
      <c r="Y1515" s="4"/>
      <c r="Z1515" s="2"/>
      <c r="AA1515" s="3"/>
      <c r="AB1515" s="5"/>
      <c r="AC1515" s="5"/>
      <c r="AD1515" s="5"/>
      <c r="AE1515" s="5"/>
      <c r="AF1515" s="5"/>
      <c r="AG1515" s="5"/>
      <c r="AH1515" s="6"/>
      <c r="AI1515" s="6"/>
      <c r="AJ1515" s="7"/>
      <c r="AK1515" s="7"/>
      <c r="AL1515" s="7"/>
      <c r="AM1515" s="7"/>
      <c r="AN1515" s="7"/>
      <c r="AO1515" s="12"/>
      <c r="AP1515" s="12"/>
      <c r="AQ1515" s="12"/>
      <c r="AR1515" s="12"/>
      <c r="AS1515" s="12"/>
      <c r="AT1515" s="12"/>
      <c r="AU1515" s="12"/>
      <c r="AV1515" s="12"/>
      <c r="AW1515" s="12"/>
      <c r="AX1515" s="12"/>
      <c r="AY1515" s="12"/>
      <c r="AZ1515" s="8"/>
    </row>
    <row r="1516" spans="1:52" s="21" customFormat="1" ht="16.5" x14ac:dyDescent="0.25">
      <c r="A1516" s="159"/>
      <c r="B1516" s="159"/>
      <c r="C1516" s="159"/>
      <c r="D1516" s="159"/>
      <c r="E1516" s="159"/>
      <c r="F1516" s="159"/>
      <c r="G1516" s="218"/>
      <c r="H1516" s="159"/>
      <c r="I1516" s="159"/>
      <c r="J1516" s="159"/>
      <c r="K1516" s="218"/>
      <c r="L1516" s="159"/>
      <c r="M1516" s="159"/>
      <c r="N1516" s="159"/>
      <c r="O1516" s="2"/>
      <c r="P1516" s="3"/>
      <c r="Q1516" s="3"/>
      <c r="R1516" s="3"/>
      <c r="S1516" s="3"/>
      <c r="T1516" s="4"/>
      <c r="U1516" s="4"/>
      <c r="V1516" s="4"/>
      <c r="W1516" s="4"/>
      <c r="X1516" s="3"/>
      <c r="Y1516" s="4"/>
      <c r="Z1516" s="2"/>
      <c r="AA1516" s="3"/>
      <c r="AB1516" s="5"/>
      <c r="AC1516" s="5"/>
      <c r="AD1516" s="5"/>
      <c r="AE1516" s="5"/>
      <c r="AF1516" s="5"/>
      <c r="AG1516" s="5"/>
      <c r="AH1516" s="6"/>
      <c r="AI1516" s="6"/>
      <c r="AJ1516" s="7"/>
      <c r="AK1516" s="7"/>
      <c r="AL1516" s="7"/>
      <c r="AM1516" s="7"/>
      <c r="AN1516" s="7"/>
      <c r="AO1516" s="12"/>
      <c r="AP1516" s="12"/>
      <c r="AQ1516" s="12"/>
      <c r="AR1516" s="12"/>
      <c r="AS1516" s="12"/>
      <c r="AT1516" s="12"/>
      <c r="AU1516" s="12"/>
      <c r="AV1516" s="12"/>
      <c r="AW1516" s="12"/>
      <c r="AX1516" s="12"/>
      <c r="AY1516" s="12"/>
      <c r="AZ1516" s="8"/>
    </row>
    <row r="1517" spans="1:52" s="21" customFormat="1" ht="16.5" x14ac:dyDescent="0.25">
      <c r="A1517" s="159"/>
      <c r="B1517" s="159"/>
      <c r="C1517" s="159"/>
      <c r="D1517" s="159"/>
      <c r="E1517" s="159"/>
      <c r="F1517" s="159"/>
      <c r="G1517" s="218"/>
      <c r="H1517" s="159"/>
      <c r="I1517" s="159"/>
      <c r="J1517" s="159"/>
      <c r="K1517" s="218"/>
      <c r="L1517" s="159"/>
      <c r="M1517" s="159"/>
      <c r="N1517" s="159"/>
      <c r="O1517" s="2"/>
      <c r="P1517" s="3"/>
      <c r="Q1517" s="3"/>
      <c r="R1517" s="3"/>
      <c r="S1517" s="3"/>
      <c r="T1517" s="4"/>
      <c r="U1517" s="4"/>
      <c r="V1517" s="4"/>
      <c r="W1517" s="4"/>
      <c r="X1517" s="3"/>
      <c r="Y1517" s="4"/>
      <c r="Z1517" s="2"/>
      <c r="AA1517" s="3"/>
      <c r="AB1517" s="5"/>
      <c r="AC1517" s="5"/>
      <c r="AD1517" s="5"/>
      <c r="AE1517" s="5"/>
      <c r="AF1517" s="5"/>
      <c r="AG1517" s="5"/>
      <c r="AH1517" s="6"/>
      <c r="AI1517" s="6"/>
      <c r="AJ1517" s="7"/>
      <c r="AK1517" s="7"/>
      <c r="AL1517" s="7"/>
      <c r="AM1517" s="7"/>
      <c r="AN1517" s="7"/>
      <c r="AO1517" s="12"/>
      <c r="AP1517" s="12"/>
      <c r="AQ1517" s="12"/>
      <c r="AR1517" s="12"/>
      <c r="AS1517" s="12"/>
      <c r="AT1517" s="12"/>
      <c r="AU1517" s="12"/>
      <c r="AV1517" s="12"/>
      <c r="AW1517" s="12"/>
      <c r="AX1517" s="12"/>
      <c r="AY1517" s="12"/>
      <c r="AZ1517" s="8"/>
    </row>
    <row r="1518" spans="1:52" s="21" customFormat="1" ht="16.5" x14ac:dyDescent="0.25">
      <c r="A1518" s="159"/>
      <c r="B1518" s="159"/>
      <c r="C1518" s="159"/>
      <c r="D1518" s="159"/>
      <c r="E1518" s="159"/>
      <c r="F1518" s="159"/>
      <c r="G1518" s="218"/>
      <c r="H1518" s="159"/>
      <c r="I1518" s="159"/>
      <c r="J1518" s="159"/>
      <c r="K1518" s="218"/>
      <c r="L1518" s="159"/>
      <c r="M1518" s="159"/>
      <c r="N1518" s="159"/>
      <c r="O1518" s="2"/>
      <c r="P1518" s="3"/>
      <c r="Q1518" s="3"/>
      <c r="R1518" s="3"/>
      <c r="S1518" s="3"/>
      <c r="T1518" s="4"/>
      <c r="U1518" s="4"/>
      <c r="V1518" s="4"/>
      <c r="W1518" s="4"/>
      <c r="X1518" s="3"/>
      <c r="Y1518" s="4"/>
      <c r="Z1518" s="2"/>
      <c r="AA1518" s="3"/>
      <c r="AB1518" s="5"/>
      <c r="AC1518" s="5"/>
      <c r="AD1518" s="5"/>
      <c r="AE1518" s="5"/>
      <c r="AF1518" s="5"/>
      <c r="AG1518" s="5"/>
      <c r="AH1518" s="6"/>
      <c r="AI1518" s="6"/>
      <c r="AJ1518" s="7"/>
      <c r="AK1518" s="7"/>
      <c r="AL1518" s="7"/>
      <c r="AM1518" s="7"/>
      <c r="AN1518" s="7"/>
      <c r="AO1518" s="12"/>
      <c r="AP1518" s="12"/>
      <c r="AQ1518" s="12"/>
      <c r="AR1518" s="12"/>
      <c r="AS1518" s="12"/>
      <c r="AT1518" s="12"/>
      <c r="AU1518" s="12"/>
      <c r="AV1518" s="12"/>
      <c r="AW1518" s="12"/>
      <c r="AX1518" s="12"/>
      <c r="AY1518" s="12"/>
      <c r="AZ1518" s="8"/>
    </row>
    <row r="1519" spans="1:52" s="21" customFormat="1" ht="16.5" x14ac:dyDescent="0.25">
      <c r="A1519" s="159"/>
      <c r="B1519" s="159"/>
      <c r="C1519" s="159"/>
      <c r="D1519" s="159"/>
      <c r="E1519" s="159"/>
      <c r="F1519" s="159"/>
      <c r="G1519" s="218"/>
      <c r="H1519" s="159"/>
      <c r="I1519" s="159"/>
      <c r="J1519" s="159"/>
      <c r="K1519" s="218"/>
      <c r="L1519" s="159"/>
      <c r="M1519" s="159"/>
      <c r="N1519" s="159"/>
      <c r="O1519" s="2"/>
      <c r="P1519" s="3"/>
      <c r="Q1519" s="3"/>
      <c r="R1519" s="3"/>
      <c r="S1519" s="3"/>
      <c r="T1519" s="4"/>
      <c r="U1519" s="4"/>
      <c r="V1519" s="4"/>
      <c r="W1519" s="4"/>
      <c r="X1519" s="3"/>
      <c r="Y1519" s="4"/>
      <c r="Z1519" s="2"/>
      <c r="AA1519" s="3"/>
      <c r="AB1519" s="5"/>
      <c r="AC1519" s="5"/>
      <c r="AD1519" s="5"/>
      <c r="AE1519" s="5"/>
      <c r="AF1519" s="5"/>
      <c r="AG1519" s="5"/>
      <c r="AH1519" s="6"/>
      <c r="AI1519" s="6"/>
      <c r="AJ1519" s="7"/>
      <c r="AK1519" s="7"/>
      <c r="AL1519" s="7"/>
      <c r="AM1519" s="7"/>
      <c r="AN1519" s="7"/>
      <c r="AO1519" s="12"/>
      <c r="AP1519" s="12"/>
      <c r="AQ1519" s="12"/>
      <c r="AR1519" s="12"/>
      <c r="AS1519" s="12"/>
      <c r="AT1519" s="12"/>
      <c r="AU1519" s="12"/>
      <c r="AV1519" s="12"/>
      <c r="AW1519" s="12"/>
      <c r="AX1519" s="12"/>
      <c r="AY1519" s="12"/>
      <c r="AZ1519" s="8"/>
    </row>
    <row r="1520" spans="1:52" s="21" customFormat="1" ht="16.5" x14ac:dyDescent="0.25">
      <c r="A1520" s="159"/>
      <c r="B1520" s="159"/>
      <c r="C1520" s="159"/>
      <c r="D1520" s="159"/>
      <c r="E1520" s="159"/>
      <c r="F1520" s="159"/>
      <c r="G1520" s="218"/>
      <c r="H1520" s="159"/>
      <c r="I1520" s="159"/>
      <c r="J1520" s="159"/>
      <c r="K1520" s="218"/>
      <c r="L1520" s="159"/>
      <c r="M1520" s="159"/>
      <c r="N1520" s="159"/>
      <c r="O1520" s="2"/>
      <c r="P1520" s="3"/>
      <c r="Q1520" s="3"/>
      <c r="R1520" s="3"/>
      <c r="S1520" s="3"/>
      <c r="T1520" s="4"/>
      <c r="U1520" s="4"/>
      <c r="V1520" s="4"/>
      <c r="W1520" s="4"/>
      <c r="X1520" s="3"/>
      <c r="Y1520" s="4"/>
      <c r="Z1520" s="2"/>
      <c r="AA1520" s="3"/>
      <c r="AB1520" s="5"/>
      <c r="AC1520" s="5"/>
      <c r="AD1520" s="5"/>
      <c r="AE1520" s="5"/>
      <c r="AF1520" s="5"/>
      <c r="AG1520" s="5"/>
      <c r="AH1520" s="6"/>
      <c r="AI1520" s="6"/>
      <c r="AJ1520" s="7"/>
      <c r="AK1520" s="7"/>
      <c r="AL1520" s="7"/>
      <c r="AM1520" s="7"/>
      <c r="AN1520" s="7"/>
      <c r="AO1520" s="12"/>
      <c r="AP1520" s="12"/>
      <c r="AQ1520" s="12"/>
      <c r="AR1520" s="12"/>
      <c r="AS1520" s="12"/>
      <c r="AT1520" s="12"/>
      <c r="AU1520" s="12"/>
      <c r="AV1520" s="12"/>
      <c r="AW1520" s="12"/>
      <c r="AX1520" s="12"/>
      <c r="AY1520" s="12"/>
      <c r="AZ1520" s="8"/>
    </row>
    <row r="1521" spans="1:52" s="21" customFormat="1" ht="16.5" x14ac:dyDescent="0.25">
      <c r="A1521" s="159"/>
      <c r="B1521" s="159"/>
      <c r="C1521" s="159"/>
      <c r="D1521" s="159"/>
      <c r="E1521" s="159"/>
      <c r="F1521" s="159"/>
      <c r="G1521" s="218"/>
      <c r="H1521" s="159"/>
      <c r="I1521" s="159"/>
      <c r="J1521" s="159"/>
      <c r="K1521" s="218"/>
      <c r="L1521" s="159"/>
      <c r="M1521" s="159"/>
      <c r="N1521" s="159"/>
      <c r="O1521" s="2"/>
      <c r="P1521" s="3"/>
      <c r="Q1521" s="3"/>
      <c r="R1521" s="3"/>
      <c r="S1521" s="3"/>
      <c r="T1521" s="4"/>
      <c r="U1521" s="4"/>
      <c r="V1521" s="4"/>
      <c r="W1521" s="4"/>
      <c r="X1521" s="3"/>
      <c r="Y1521" s="4"/>
      <c r="Z1521" s="2"/>
      <c r="AA1521" s="3"/>
      <c r="AB1521" s="5"/>
      <c r="AC1521" s="5"/>
      <c r="AD1521" s="5"/>
      <c r="AE1521" s="5"/>
      <c r="AF1521" s="5"/>
      <c r="AG1521" s="5"/>
      <c r="AH1521" s="6"/>
      <c r="AI1521" s="6"/>
      <c r="AJ1521" s="7"/>
      <c r="AK1521" s="7"/>
      <c r="AL1521" s="7"/>
      <c r="AM1521" s="7"/>
      <c r="AN1521" s="7"/>
      <c r="AO1521" s="12"/>
      <c r="AP1521" s="12"/>
      <c r="AQ1521" s="12"/>
      <c r="AR1521" s="12"/>
      <c r="AS1521" s="12"/>
      <c r="AT1521" s="12"/>
      <c r="AU1521" s="12"/>
      <c r="AV1521" s="12"/>
      <c r="AW1521" s="12"/>
      <c r="AX1521" s="12"/>
      <c r="AY1521" s="12"/>
      <c r="AZ1521" s="8"/>
    </row>
    <row r="1522" spans="1:52" s="21" customFormat="1" ht="16.5" x14ac:dyDescent="0.25">
      <c r="A1522" s="159"/>
      <c r="B1522" s="159"/>
      <c r="C1522" s="159"/>
      <c r="D1522" s="159"/>
      <c r="E1522" s="159"/>
      <c r="F1522" s="159"/>
      <c r="G1522" s="218"/>
      <c r="H1522" s="159"/>
      <c r="I1522" s="159"/>
      <c r="J1522" s="159"/>
      <c r="K1522" s="218"/>
      <c r="L1522" s="159"/>
      <c r="M1522" s="159"/>
      <c r="N1522" s="159"/>
      <c r="O1522" s="2"/>
      <c r="P1522" s="3"/>
      <c r="Q1522" s="3"/>
      <c r="R1522" s="3"/>
      <c r="S1522" s="3"/>
      <c r="T1522" s="4"/>
      <c r="U1522" s="4"/>
      <c r="V1522" s="4"/>
      <c r="W1522" s="4"/>
      <c r="X1522" s="3"/>
      <c r="Y1522" s="4"/>
      <c r="Z1522" s="2"/>
      <c r="AA1522" s="3"/>
      <c r="AB1522" s="5"/>
      <c r="AC1522" s="5"/>
      <c r="AD1522" s="5"/>
      <c r="AE1522" s="5"/>
      <c r="AF1522" s="5"/>
      <c r="AG1522" s="5"/>
      <c r="AH1522" s="6"/>
      <c r="AI1522" s="6"/>
      <c r="AJ1522" s="7"/>
      <c r="AK1522" s="7"/>
      <c r="AL1522" s="7"/>
      <c r="AM1522" s="7"/>
      <c r="AN1522" s="7"/>
      <c r="AO1522" s="12"/>
      <c r="AP1522" s="12"/>
      <c r="AQ1522" s="12"/>
      <c r="AR1522" s="12"/>
      <c r="AS1522" s="12"/>
      <c r="AT1522" s="12"/>
      <c r="AU1522" s="12"/>
      <c r="AV1522" s="12"/>
      <c r="AW1522" s="12"/>
      <c r="AX1522" s="12"/>
      <c r="AY1522" s="12"/>
      <c r="AZ1522" s="8"/>
    </row>
    <row r="1523" spans="1:52" s="21" customFormat="1" ht="16.5" x14ac:dyDescent="0.25">
      <c r="A1523" s="159"/>
      <c r="B1523" s="159"/>
      <c r="C1523" s="159"/>
      <c r="D1523" s="159"/>
      <c r="E1523" s="159"/>
      <c r="F1523" s="159"/>
      <c r="G1523" s="218"/>
      <c r="H1523" s="159"/>
      <c r="I1523" s="159"/>
      <c r="J1523" s="159"/>
      <c r="K1523" s="218"/>
      <c r="L1523" s="159"/>
      <c r="M1523" s="159"/>
      <c r="N1523" s="159"/>
      <c r="O1523" s="2"/>
      <c r="P1523" s="3"/>
      <c r="Q1523" s="3"/>
      <c r="R1523" s="3"/>
      <c r="S1523" s="3"/>
      <c r="T1523" s="4"/>
      <c r="U1523" s="4"/>
      <c r="V1523" s="4"/>
      <c r="W1523" s="4"/>
      <c r="X1523" s="3"/>
      <c r="Y1523" s="4"/>
      <c r="Z1523" s="2"/>
      <c r="AA1523" s="3"/>
      <c r="AB1523" s="5"/>
      <c r="AC1523" s="5"/>
      <c r="AD1523" s="5"/>
      <c r="AE1523" s="5"/>
      <c r="AF1523" s="5"/>
      <c r="AG1523" s="5"/>
      <c r="AH1523" s="6"/>
      <c r="AI1523" s="6"/>
      <c r="AJ1523" s="7"/>
      <c r="AK1523" s="7"/>
      <c r="AL1523" s="7"/>
      <c r="AM1523" s="7"/>
      <c r="AN1523" s="7"/>
      <c r="AO1523" s="12"/>
      <c r="AP1523" s="12"/>
      <c r="AQ1523" s="12"/>
      <c r="AR1523" s="12"/>
      <c r="AS1523" s="12"/>
      <c r="AT1523" s="12"/>
      <c r="AU1523" s="12"/>
      <c r="AV1523" s="12"/>
      <c r="AW1523" s="12"/>
      <c r="AX1523" s="12"/>
      <c r="AY1523" s="12"/>
      <c r="AZ1523" s="8"/>
    </row>
    <row r="1524" spans="1:52" s="21" customFormat="1" ht="16.5" x14ac:dyDescent="0.25">
      <c r="A1524" s="159"/>
      <c r="B1524" s="159"/>
      <c r="C1524" s="159"/>
      <c r="D1524" s="159"/>
      <c r="E1524" s="159"/>
      <c r="F1524" s="159"/>
      <c r="G1524" s="218"/>
      <c r="H1524" s="159"/>
      <c r="I1524" s="159"/>
      <c r="J1524" s="159"/>
      <c r="K1524" s="218"/>
      <c r="L1524" s="159"/>
      <c r="M1524" s="159"/>
      <c r="N1524" s="159"/>
      <c r="O1524" s="2"/>
      <c r="P1524" s="3"/>
      <c r="Q1524" s="3"/>
      <c r="R1524" s="3"/>
      <c r="S1524" s="3"/>
      <c r="T1524" s="4"/>
      <c r="U1524" s="4"/>
      <c r="V1524" s="4"/>
      <c r="W1524" s="4"/>
      <c r="X1524" s="3"/>
      <c r="Y1524" s="4"/>
      <c r="Z1524" s="2"/>
      <c r="AA1524" s="3"/>
      <c r="AB1524" s="5"/>
      <c r="AC1524" s="5"/>
      <c r="AD1524" s="5"/>
      <c r="AE1524" s="5"/>
      <c r="AF1524" s="5"/>
      <c r="AG1524" s="5"/>
      <c r="AH1524" s="6"/>
      <c r="AI1524" s="6"/>
      <c r="AJ1524" s="7"/>
      <c r="AK1524" s="7"/>
      <c r="AL1524" s="7"/>
      <c r="AM1524" s="7"/>
      <c r="AN1524" s="7"/>
      <c r="AO1524" s="12"/>
      <c r="AP1524" s="12"/>
      <c r="AQ1524" s="12"/>
      <c r="AR1524" s="12"/>
      <c r="AS1524" s="12"/>
      <c r="AT1524" s="12"/>
      <c r="AU1524" s="12"/>
      <c r="AV1524" s="12"/>
      <c r="AW1524" s="12"/>
      <c r="AX1524" s="12"/>
      <c r="AY1524" s="12"/>
      <c r="AZ1524" s="8"/>
    </row>
    <row r="1525" spans="1:52" s="21" customFormat="1" ht="16.5" x14ac:dyDescent="0.25">
      <c r="A1525" s="159"/>
      <c r="B1525" s="159"/>
      <c r="C1525" s="159"/>
      <c r="D1525" s="159"/>
      <c r="E1525" s="159"/>
      <c r="F1525" s="159"/>
      <c r="G1525" s="218"/>
      <c r="H1525" s="159"/>
      <c r="I1525" s="159"/>
      <c r="J1525" s="159"/>
      <c r="K1525" s="218"/>
      <c r="L1525" s="159"/>
      <c r="M1525" s="159"/>
      <c r="N1525" s="159"/>
      <c r="O1525" s="2"/>
      <c r="P1525" s="3"/>
      <c r="Q1525" s="3"/>
      <c r="R1525" s="3"/>
      <c r="S1525" s="3"/>
      <c r="T1525" s="4"/>
      <c r="U1525" s="4"/>
      <c r="V1525" s="4"/>
      <c r="W1525" s="4"/>
      <c r="X1525" s="3"/>
      <c r="Y1525" s="4"/>
      <c r="Z1525" s="2"/>
      <c r="AA1525" s="3"/>
      <c r="AB1525" s="5"/>
      <c r="AC1525" s="5"/>
      <c r="AD1525" s="5"/>
      <c r="AE1525" s="5"/>
      <c r="AF1525" s="5"/>
      <c r="AG1525" s="5"/>
      <c r="AH1525" s="6"/>
      <c r="AI1525" s="6"/>
      <c r="AJ1525" s="7"/>
      <c r="AK1525" s="7"/>
      <c r="AL1525" s="7"/>
      <c r="AM1525" s="7"/>
      <c r="AN1525" s="7"/>
      <c r="AO1525" s="12"/>
      <c r="AP1525" s="12"/>
      <c r="AQ1525" s="12"/>
      <c r="AR1525" s="12"/>
      <c r="AS1525" s="12"/>
      <c r="AT1525" s="12"/>
      <c r="AU1525" s="12"/>
      <c r="AV1525" s="12"/>
      <c r="AW1525" s="12"/>
      <c r="AX1525" s="12"/>
      <c r="AY1525" s="12"/>
      <c r="AZ1525" s="8"/>
    </row>
    <row r="1526" spans="1:52" s="21" customFormat="1" ht="16.5" x14ac:dyDescent="0.25">
      <c r="A1526" s="159"/>
      <c r="B1526" s="159"/>
      <c r="C1526" s="159"/>
      <c r="D1526" s="159"/>
      <c r="E1526" s="159"/>
      <c r="F1526" s="159"/>
      <c r="G1526" s="218"/>
      <c r="H1526" s="159"/>
      <c r="I1526" s="159"/>
      <c r="J1526" s="159"/>
      <c r="K1526" s="218"/>
      <c r="L1526" s="159"/>
      <c r="M1526" s="159"/>
      <c r="N1526" s="159"/>
      <c r="O1526" s="2"/>
      <c r="P1526" s="3"/>
      <c r="Q1526" s="3"/>
      <c r="R1526" s="3"/>
      <c r="S1526" s="3"/>
      <c r="T1526" s="4"/>
      <c r="U1526" s="4"/>
      <c r="V1526" s="4"/>
      <c r="W1526" s="4"/>
      <c r="X1526" s="3"/>
      <c r="Y1526" s="4"/>
      <c r="Z1526" s="2"/>
      <c r="AA1526" s="3"/>
      <c r="AB1526" s="5"/>
      <c r="AC1526" s="5"/>
      <c r="AD1526" s="5"/>
      <c r="AE1526" s="5"/>
      <c r="AF1526" s="5"/>
      <c r="AG1526" s="5"/>
      <c r="AH1526" s="6"/>
      <c r="AI1526" s="6"/>
      <c r="AJ1526" s="7"/>
      <c r="AK1526" s="7"/>
      <c r="AL1526" s="7"/>
      <c r="AM1526" s="7"/>
      <c r="AN1526" s="7"/>
      <c r="AO1526" s="12"/>
      <c r="AP1526" s="12"/>
      <c r="AQ1526" s="12"/>
      <c r="AR1526" s="12"/>
      <c r="AS1526" s="12"/>
      <c r="AT1526" s="12"/>
      <c r="AU1526" s="12"/>
      <c r="AV1526" s="12"/>
      <c r="AW1526" s="12"/>
      <c r="AX1526" s="12"/>
      <c r="AY1526" s="12"/>
      <c r="AZ1526" s="8"/>
    </row>
    <row r="1527" spans="1:52" s="21" customFormat="1" ht="16.5" x14ac:dyDescent="0.25">
      <c r="A1527" s="159"/>
      <c r="B1527" s="159"/>
      <c r="C1527" s="159"/>
      <c r="D1527" s="159"/>
      <c r="E1527" s="159"/>
      <c r="F1527" s="159"/>
      <c r="G1527" s="218"/>
      <c r="H1527" s="159"/>
      <c r="I1527" s="159"/>
      <c r="J1527" s="159"/>
      <c r="K1527" s="218"/>
      <c r="L1527" s="159"/>
      <c r="M1527" s="159"/>
      <c r="N1527" s="159"/>
      <c r="O1527" s="2"/>
      <c r="P1527" s="3"/>
      <c r="Q1527" s="3"/>
      <c r="R1527" s="3"/>
      <c r="S1527" s="3"/>
      <c r="T1527" s="4"/>
      <c r="U1527" s="4"/>
      <c r="V1527" s="4"/>
      <c r="W1527" s="4"/>
      <c r="X1527" s="3"/>
      <c r="Y1527" s="4"/>
      <c r="Z1527" s="2"/>
      <c r="AA1527" s="3"/>
      <c r="AB1527" s="5"/>
      <c r="AC1527" s="5"/>
      <c r="AD1527" s="5"/>
      <c r="AE1527" s="5"/>
      <c r="AF1527" s="5"/>
      <c r="AG1527" s="5"/>
      <c r="AH1527" s="6"/>
      <c r="AI1527" s="6"/>
      <c r="AJ1527" s="7"/>
      <c r="AK1527" s="7"/>
      <c r="AL1527" s="7"/>
      <c r="AM1527" s="7"/>
      <c r="AN1527" s="7"/>
      <c r="AO1527" s="12"/>
      <c r="AP1527" s="12"/>
      <c r="AQ1527" s="12"/>
      <c r="AR1527" s="12"/>
      <c r="AS1527" s="12"/>
      <c r="AT1527" s="12"/>
      <c r="AU1527" s="12"/>
      <c r="AV1527" s="12"/>
      <c r="AW1527" s="12"/>
      <c r="AX1527" s="12"/>
      <c r="AY1527" s="12"/>
      <c r="AZ1527" s="8"/>
    </row>
    <row r="1528" spans="1:52" s="21" customFormat="1" ht="16.5" x14ac:dyDescent="0.25">
      <c r="A1528" s="159"/>
      <c r="B1528" s="159"/>
      <c r="C1528" s="159"/>
      <c r="D1528" s="159"/>
      <c r="E1528" s="159"/>
      <c r="F1528" s="159"/>
      <c r="G1528" s="218"/>
      <c r="H1528" s="159"/>
      <c r="I1528" s="159"/>
      <c r="J1528" s="159"/>
      <c r="K1528" s="218"/>
      <c r="L1528" s="159"/>
      <c r="M1528" s="159"/>
      <c r="N1528" s="159"/>
      <c r="O1528" s="2"/>
      <c r="P1528" s="3"/>
      <c r="Q1528" s="3"/>
      <c r="R1528" s="3"/>
      <c r="S1528" s="3"/>
      <c r="T1528" s="4"/>
      <c r="U1528" s="4"/>
      <c r="V1528" s="4"/>
      <c r="W1528" s="4"/>
      <c r="X1528" s="3"/>
      <c r="Y1528" s="4"/>
      <c r="Z1528" s="2"/>
      <c r="AA1528" s="3"/>
      <c r="AB1528" s="5"/>
      <c r="AC1528" s="5"/>
      <c r="AD1528" s="5"/>
      <c r="AE1528" s="5"/>
      <c r="AF1528" s="5"/>
      <c r="AG1528" s="5"/>
      <c r="AH1528" s="6"/>
      <c r="AI1528" s="6"/>
      <c r="AJ1528" s="7"/>
      <c r="AK1528" s="7"/>
      <c r="AL1528" s="7"/>
      <c r="AM1528" s="7"/>
      <c r="AN1528" s="7"/>
      <c r="AO1528" s="12"/>
      <c r="AP1528" s="12"/>
      <c r="AQ1528" s="12"/>
      <c r="AR1528" s="12"/>
      <c r="AS1528" s="12"/>
      <c r="AT1528" s="12"/>
      <c r="AU1528" s="12"/>
      <c r="AV1528" s="12"/>
      <c r="AW1528" s="12"/>
      <c r="AX1528" s="12"/>
      <c r="AY1528" s="12"/>
      <c r="AZ1528" s="8"/>
    </row>
    <row r="1529" spans="1:52" s="21" customFormat="1" ht="16.5" x14ac:dyDescent="0.25">
      <c r="A1529" s="159"/>
      <c r="B1529" s="159"/>
      <c r="C1529" s="159"/>
      <c r="D1529" s="159"/>
      <c r="E1529" s="159"/>
      <c r="F1529" s="159"/>
      <c r="G1529" s="218"/>
      <c r="H1529" s="159"/>
      <c r="I1529" s="159"/>
      <c r="J1529" s="159"/>
      <c r="K1529" s="218"/>
      <c r="L1529" s="159"/>
      <c r="M1529" s="159"/>
      <c r="N1529" s="159"/>
      <c r="O1529" s="2"/>
      <c r="P1529" s="3"/>
      <c r="Q1529" s="3"/>
      <c r="R1529" s="3"/>
      <c r="S1529" s="3"/>
      <c r="T1529" s="4"/>
      <c r="U1529" s="4"/>
      <c r="V1529" s="4"/>
      <c r="W1529" s="4"/>
      <c r="X1529" s="3"/>
      <c r="Y1529" s="4"/>
      <c r="Z1529" s="2"/>
      <c r="AA1529" s="3"/>
      <c r="AB1529" s="5"/>
      <c r="AC1529" s="5"/>
      <c r="AD1529" s="5"/>
      <c r="AE1529" s="5"/>
      <c r="AF1529" s="5"/>
      <c r="AG1529" s="5"/>
      <c r="AH1529" s="6"/>
      <c r="AI1529" s="6"/>
      <c r="AJ1529" s="7"/>
      <c r="AK1529" s="7"/>
      <c r="AL1529" s="7"/>
      <c r="AM1529" s="7"/>
      <c r="AN1529" s="7"/>
      <c r="AO1529" s="12"/>
      <c r="AP1529" s="12"/>
      <c r="AQ1529" s="12"/>
      <c r="AR1529" s="12"/>
      <c r="AS1529" s="12"/>
      <c r="AT1529" s="12"/>
      <c r="AU1529" s="12"/>
      <c r="AV1529" s="12"/>
      <c r="AW1529" s="12"/>
      <c r="AX1529" s="12"/>
      <c r="AY1529" s="12"/>
      <c r="AZ1529" s="8"/>
    </row>
    <row r="1530" spans="1:52" s="21" customFormat="1" ht="16.5" x14ac:dyDescent="0.25">
      <c r="A1530" s="159"/>
      <c r="B1530" s="159"/>
      <c r="C1530" s="159"/>
      <c r="D1530" s="159"/>
      <c r="E1530" s="159"/>
      <c r="F1530" s="159"/>
      <c r="G1530" s="218"/>
      <c r="H1530" s="159"/>
      <c r="I1530" s="159"/>
      <c r="J1530" s="159"/>
      <c r="K1530" s="218"/>
      <c r="L1530" s="159"/>
      <c r="M1530" s="159"/>
      <c r="N1530" s="159"/>
      <c r="O1530" s="2"/>
      <c r="P1530" s="3"/>
      <c r="Q1530" s="3"/>
      <c r="R1530" s="3"/>
      <c r="S1530" s="3"/>
      <c r="T1530" s="4"/>
      <c r="U1530" s="4"/>
      <c r="V1530" s="4"/>
      <c r="W1530" s="4"/>
      <c r="X1530" s="3"/>
      <c r="Y1530" s="4"/>
      <c r="Z1530" s="2"/>
      <c r="AA1530" s="3"/>
      <c r="AB1530" s="5"/>
      <c r="AC1530" s="5"/>
      <c r="AD1530" s="5"/>
      <c r="AE1530" s="5"/>
      <c r="AF1530" s="5"/>
      <c r="AG1530" s="5"/>
      <c r="AH1530" s="6"/>
      <c r="AI1530" s="6"/>
      <c r="AJ1530" s="7"/>
      <c r="AK1530" s="7"/>
      <c r="AL1530" s="7"/>
      <c r="AM1530" s="7"/>
      <c r="AN1530" s="7"/>
      <c r="AO1530" s="12"/>
      <c r="AP1530" s="12"/>
      <c r="AQ1530" s="12"/>
      <c r="AR1530" s="12"/>
      <c r="AS1530" s="12"/>
      <c r="AT1530" s="12"/>
      <c r="AU1530" s="12"/>
      <c r="AV1530" s="12"/>
      <c r="AW1530" s="12"/>
      <c r="AX1530" s="12"/>
      <c r="AY1530" s="12"/>
      <c r="AZ1530" s="8"/>
    </row>
    <row r="1531" spans="1:52" s="21" customFormat="1" ht="16.5" x14ac:dyDescent="0.25">
      <c r="A1531" s="159"/>
      <c r="B1531" s="159"/>
      <c r="C1531" s="159"/>
      <c r="D1531" s="159"/>
      <c r="E1531" s="159"/>
      <c r="F1531" s="159"/>
      <c r="G1531" s="218"/>
      <c r="H1531" s="159"/>
      <c r="I1531" s="159"/>
      <c r="J1531" s="159"/>
      <c r="K1531" s="218"/>
      <c r="L1531" s="159"/>
      <c r="M1531" s="159"/>
      <c r="N1531" s="159"/>
      <c r="O1531" s="2"/>
      <c r="P1531" s="3"/>
      <c r="Q1531" s="3"/>
      <c r="R1531" s="3"/>
      <c r="S1531" s="3"/>
      <c r="T1531" s="4"/>
      <c r="U1531" s="4"/>
      <c r="V1531" s="4"/>
      <c r="W1531" s="4"/>
      <c r="X1531" s="3"/>
      <c r="Y1531" s="4"/>
      <c r="Z1531" s="2"/>
      <c r="AA1531" s="3"/>
      <c r="AB1531" s="5"/>
      <c r="AC1531" s="5"/>
      <c r="AD1531" s="5"/>
      <c r="AE1531" s="5"/>
      <c r="AF1531" s="5"/>
      <c r="AG1531" s="5"/>
      <c r="AH1531" s="6"/>
      <c r="AI1531" s="6"/>
      <c r="AJ1531" s="7"/>
      <c r="AK1531" s="7"/>
      <c r="AL1531" s="7"/>
      <c r="AM1531" s="7"/>
      <c r="AN1531" s="7"/>
      <c r="AO1531" s="12"/>
      <c r="AP1531" s="12"/>
      <c r="AQ1531" s="12"/>
      <c r="AR1531" s="12"/>
      <c r="AS1531" s="12"/>
      <c r="AT1531" s="12"/>
      <c r="AU1531" s="12"/>
      <c r="AV1531" s="12"/>
      <c r="AW1531" s="12"/>
      <c r="AX1531" s="12"/>
      <c r="AY1531" s="12"/>
      <c r="AZ1531" s="8"/>
    </row>
    <row r="1532" spans="1:52" s="21" customFormat="1" ht="16.5" x14ac:dyDescent="0.25">
      <c r="A1532" s="159"/>
      <c r="B1532" s="159"/>
      <c r="C1532" s="159"/>
      <c r="D1532" s="159"/>
      <c r="E1532" s="159"/>
      <c r="F1532" s="159"/>
      <c r="G1532" s="218"/>
      <c r="H1532" s="159"/>
      <c r="I1532" s="159"/>
      <c r="J1532" s="159"/>
      <c r="K1532" s="218"/>
      <c r="L1532" s="159"/>
      <c r="M1532" s="159"/>
      <c r="N1532" s="159"/>
      <c r="O1532" s="2"/>
      <c r="P1532" s="3"/>
      <c r="Q1532" s="3"/>
      <c r="R1532" s="3"/>
      <c r="S1532" s="3"/>
      <c r="T1532" s="4"/>
      <c r="U1532" s="4"/>
      <c r="V1532" s="4"/>
      <c r="W1532" s="4"/>
      <c r="X1532" s="3"/>
      <c r="Y1532" s="4"/>
      <c r="Z1532" s="2"/>
      <c r="AA1532" s="3"/>
      <c r="AB1532" s="5"/>
      <c r="AC1532" s="5"/>
      <c r="AD1532" s="5"/>
      <c r="AE1532" s="5"/>
      <c r="AF1532" s="5"/>
      <c r="AG1532" s="5"/>
      <c r="AH1532" s="6"/>
      <c r="AI1532" s="6"/>
      <c r="AJ1532" s="7"/>
      <c r="AK1532" s="7"/>
      <c r="AL1532" s="7"/>
      <c r="AM1532" s="7"/>
      <c r="AN1532" s="7"/>
      <c r="AO1532" s="12"/>
      <c r="AP1532" s="12"/>
      <c r="AQ1532" s="12"/>
      <c r="AR1532" s="12"/>
      <c r="AS1532" s="12"/>
      <c r="AT1532" s="12"/>
      <c r="AU1532" s="12"/>
      <c r="AV1532" s="12"/>
      <c r="AW1532" s="12"/>
      <c r="AX1532" s="12"/>
      <c r="AY1532" s="12"/>
      <c r="AZ1532" s="8"/>
    </row>
    <row r="1533" spans="1:52" s="21" customFormat="1" ht="16.5" x14ac:dyDescent="0.25">
      <c r="A1533" s="159"/>
      <c r="B1533" s="159"/>
      <c r="C1533" s="159"/>
      <c r="D1533" s="159"/>
      <c r="E1533" s="159"/>
      <c r="F1533" s="159"/>
      <c r="G1533" s="218"/>
      <c r="H1533" s="159"/>
      <c r="I1533" s="159"/>
      <c r="J1533" s="159"/>
      <c r="K1533" s="218"/>
      <c r="L1533" s="159"/>
      <c r="M1533" s="159"/>
      <c r="N1533" s="159"/>
      <c r="O1533" s="2"/>
      <c r="P1533" s="3"/>
      <c r="Q1533" s="3"/>
      <c r="R1533" s="3"/>
      <c r="S1533" s="3"/>
      <c r="T1533" s="4"/>
      <c r="U1533" s="4"/>
      <c r="V1533" s="4"/>
      <c r="W1533" s="4"/>
      <c r="X1533" s="3"/>
      <c r="Y1533" s="4"/>
      <c r="Z1533" s="2"/>
      <c r="AA1533" s="3"/>
      <c r="AB1533" s="5"/>
      <c r="AC1533" s="5"/>
      <c r="AD1533" s="5"/>
      <c r="AE1533" s="5"/>
      <c r="AF1533" s="5"/>
      <c r="AG1533" s="5"/>
      <c r="AH1533" s="6"/>
      <c r="AI1533" s="6"/>
      <c r="AJ1533" s="7"/>
      <c r="AK1533" s="7"/>
      <c r="AL1533" s="7"/>
      <c r="AM1533" s="7"/>
      <c r="AN1533" s="7"/>
      <c r="AO1533" s="12"/>
      <c r="AP1533" s="12"/>
      <c r="AQ1533" s="12"/>
      <c r="AR1533" s="12"/>
      <c r="AS1533" s="12"/>
      <c r="AT1533" s="12"/>
      <c r="AU1533" s="12"/>
      <c r="AV1533" s="12"/>
      <c r="AW1533" s="12"/>
      <c r="AX1533" s="12"/>
      <c r="AY1533" s="12"/>
      <c r="AZ1533" s="8"/>
    </row>
    <row r="1534" spans="1:52" s="21" customFormat="1" ht="16.5" x14ac:dyDescent="0.25">
      <c r="A1534" s="159"/>
      <c r="B1534" s="159"/>
      <c r="C1534" s="159"/>
      <c r="D1534" s="159"/>
      <c r="E1534" s="159"/>
      <c r="F1534" s="159"/>
      <c r="G1534" s="218"/>
      <c r="H1534" s="159"/>
      <c r="I1534" s="159"/>
      <c r="J1534" s="159"/>
      <c r="K1534" s="218"/>
      <c r="L1534" s="159"/>
      <c r="M1534" s="159"/>
      <c r="N1534" s="159"/>
      <c r="O1534" s="2"/>
      <c r="P1534" s="3"/>
      <c r="Q1534" s="3"/>
      <c r="R1534" s="3"/>
      <c r="S1534" s="3"/>
      <c r="T1534" s="4"/>
      <c r="U1534" s="4"/>
      <c r="V1534" s="4"/>
      <c r="W1534" s="4"/>
      <c r="X1534" s="3"/>
      <c r="Y1534" s="4"/>
      <c r="Z1534" s="2"/>
      <c r="AA1534" s="3"/>
      <c r="AB1534" s="5"/>
      <c r="AC1534" s="5"/>
      <c r="AD1534" s="5"/>
      <c r="AE1534" s="5"/>
      <c r="AF1534" s="5"/>
      <c r="AG1534" s="5"/>
      <c r="AH1534" s="6"/>
      <c r="AI1534" s="6"/>
      <c r="AJ1534" s="7"/>
      <c r="AK1534" s="7"/>
      <c r="AL1534" s="7"/>
      <c r="AM1534" s="7"/>
      <c r="AN1534" s="7"/>
      <c r="AO1534" s="12"/>
      <c r="AP1534" s="12"/>
      <c r="AQ1534" s="12"/>
      <c r="AR1534" s="12"/>
      <c r="AS1534" s="12"/>
      <c r="AT1534" s="12"/>
      <c r="AU1534" s="12"/>
      <c r="AV1534" s="12"/>
      <c r="AW1534" s="12"/>
      <c r="AX1534" s="12"/>
      <c r="AY1534" s="12"/>
      <c r="AZ1534" s="8"/>
    </row>
    <row r="1535" spans="1:52" s="21" customFormat="1" ht="16.5" x14ac:dyDescent="0.25">
      <c r="A1535" s="159"/>
      <c r="B1535" s="159"/>
      <c r="C1535" s="159"/>
      <c r="D1535" s="159"/>
      <c r="E1535" s="159"/>
      <c r="F1535" s="159"/>
      <c r="G1535" s="218"/>
      <c r="H1535" s="159"/>
      <c r="I1535" s="159"/>
      <c r="J1535" s="159"/>
      <c r="K1535" s="218"/>
      <c r="L1535" s="159"/>
      <c r="M1535" s="159"/>
      <c r="N1535" s="159"/>
      <c r="O1535" s="2"/>
      <c r="P1535" s="3"/>
      <c r="Q1535" s="3"/>
      <c r="R1535" s="3"/>
      <c r="S1535" s="3"/>
      <c r="T1535" s="4"/>
      <c r="U1535" s="4"/>
      <c r="V1535" s="4"/>
      <c r="W1535" s="4"/>
      <c r="X1535" s="3"/>
      <c r="Y1535" s="4"/>
      <c r="Z1535" s="2"/>
      <c r="AA1535" s="3"/>
      <c r="AB1535" s="5"/>
      <c r="AC1535" s="5"/>
      <c r="AD1535" s="5"/>
      <c r="AE1535" s="5"/>
      <c r="AF1535" s="5"/>
      <c r="AG1535" s="5"/>
      <c r="AH1535" s="6"/>
      <c r="AI1535" s="6"/>
      <c r="AJ1535" s="7"/>
      <c r="AK1535" s="7"/>
      <c r="AL1535" s="7"/>
      <c r="AM1535" s="7"/>
      <c r="AN1535" s="7"/>
      <c r="AO1535" s="12"/>
      <c r="AP1535" s="12"/>
      <c r="AQ1535" s="12"/>
      <c r="AR1535" s="12"/>
      <c r="AS1535" s="12"/>
      <c r="AT1535" s="12"/>
      <c r="AU1535" s="12"/>
      <c r="AV1535" s="12"/>
      <c r="AW1535" s="12"/>
      <c r="AX1535" s="12"/>
      <c r="AY1535" s="12"/>
      <c r="AZ1535" s="8"/>
    </row>
    <row r="1536" spans="1:52" s="21" customFormat="1" ht="16.5" x14ac:dyDescent="0.25">
      <c r="A1536" s="159"/>
      <c r="B1536" s="159"/>
      <c r="C1536" s="159"/>
      <c r="D1536" s="159"/>
      <c r="E1536" s="159"/>
      <c r="F1536" s="159"/>
      <c r="G1536" s="218"/>
      <c r="H1536" s="159"/>
      <c r="I1536" s="159"/>
      <c r="J1536" s="159"/>
      <c r="K1536" s="218"/>
      <c r="L1536" s="159"/>
      <c r="M1536" s="159"/>
      <c r="N1536" s="159"/>
      <c r="O1536" s="2"/>
      <c r="P1536" s="3"/>
      <c r="Q1536" s="3"/>
      <c r="R1536" s="3"/>
      <c r="S1536" s="3"/>
      <c r="T1536" s="4"/>
      <c r="U1536" s="4"/>
      <c r="V1536" s="4"/>
      <c r="W1536" s="4"/>
      <c r="X1536" s="3"/>
      <c r="Y1536" s="4"/>
      <c r="Z1536" s="2"/>
      <c r="AA1536" s="3"/>
      <c r="AB1536" s="5"/>
      <c r="AC1536" s="5"/>
      <c r="AD1536" s="5"/>
      <c r="AE1536" s="5"/>
      <c r="AF1536" s="5"/>
      <c r="AG1536" s="5"/>
      <c r="AH1536" s="6"/>
      <c r="AI1536" s="6"/>
      <c r="AJ1536" s="7"/>
      <c r="AK1536" s="7"/>
      <c r="AL1536" s="7"/>
      <c r="AM1536" s="7"/>
      <c r="AN1536" s="7"/>
      <c r="AO1536" s="12"/>
      <c r="AP1536" s="12"/>
      <c r="AQ1536" s="12"/>
      <c r="AR1536" s="12"/>
      <c r="AS1536" s="12"/>
      <c r="AT1536" s="12"/>
      <c r="AU1536" s="12"/>
      <c r="AV1536" s="12"/>
      <c r="AW1536" s="12"/>
      <c r="AX1536" s="12"/>
      <c r="AY1536" s="12"/>
      <c r="AZ1536" s="8"/>
    </row>
    <row r="1537" spans="1:52" s="21" customFormat="1" ht="16.5" x14ac:dyDescent="0.25">
      <c r="A1537" s="159"/>
      <c r="B1537" s="159"/>
      <c r="C1537" s="159"/>
      <c r="D1537" s="159"/>
      <c r="E1537" s="159"/>
      <c r="F1537" s="159"/>
      <c r="G1537" s="218"/>
      <c r="H1537" s="159"/>
      <c r="I1537" s="159"/>
      <c r="J1537" s="159"/>
      <c r="K1537" s="218"/>
      <c r="L1537" s="159"/>
      <c r="M1537" s="159"/>
      <c r="N1537" s="159"/>
      <c r="O1537" s="2"/>
      <c r="P1537" s="3"/>
      <c r="Q1537" s="3"/>
      <c r="R1537" s="3"/>
      <c r="S1537" s="3"/>
      <c r="T1537" s="4"/>
      <c r="U1537" s="4"/>
      <c r="V1537" s="4"/>
      <c r="W1537" s="4"/>
      <c r="X1537" s="3"/>
      <c r="Y1537" s="4"/>
      <c r="Z1537" s="2"/>
      <c r="AA1537" s="3"/>
      <c r="AB1537" s="5"/>
      <c r="AC1537" s="5"/>
      <c r="AD1537" s="5"/>
      <c r="AE1537" s="5"/>
      <c r="AF1537" s="5"/>
      <c r="AG1537" s="5"/>
      <c r="AH1537" s="6"/>
      <c r="AI1537" s="6"/>
      <c r="AJ1537" s="7"/>
      <c r="AK1537" s="7"/>
      <c r="AL1537" s="7"/>
      <c r="AM1537" s="7"/>
      <c r="AN1537" s="7"/>
      <c r="AO1537" s="12"/>
      <c r="AP1537" s="12"/>
      <c r="AQ1537" s="12"/>
      <c r="AR1537" s="12"/>
      <c r="AS1537" s="12"/>
      <c r="AT1537" s="12"/>
      <c r="AU1537" s="12"/>
      <c r="AV1537" s="12"/>
      <c r="AW1537" s="12"/>
      <c r="AX1537" s="12"/>
      <c r="AY1537" s="12"/>
      <c r="AZ1537" s="8"/>
    </row>
    <row r="1538" spans="1:52" s="21" customFormat="1" ht="16.5" x14ac:dyDescent="0.25">
      <c r="A1538" s="159"/>
      <c r="B1538" s="159"/>
      <c r="C1538" s="159"/>
      <c r="D1538" s="159"/>
      <c r="E1538" s="159"/>
      <c r="F1538" s="159"/>
      <c r="G1538" s="218"/>
      <c r="H1538" s="159"/>
      <c r="I1538" s="159"/>
      <c r="J1538" s="159"/>
      <c r="K1538" s="218"/>
      <c r="L1538" s="159"/>
      <c r="M1538" s="159"/>
      <c r="N1538" s="159"/>
      <c r="O1538" s="2"/>
      <c r="P1538" s="3"/>
      <c r="Q1538" s="3"/>
      <c r="R1538" s="3"/>
      <c r="S1538" s="3"/>
      <c r="T1538" s="4"/>
      <c r="U1538" s="4"/>
      <c r="V1538" s="4"/>
      <c r="W1538" s="4"/>
      <c r="X1538" s="3"/>
      <c r="Y1538" s="4"/>
      <c r="Z1538" s="2"/>
      <c r="AA1538" s="3"/>
      <c r="AB1538" s="5"/>
      <c r="AC1538" s="5"/>
      <c r="AD1538" s="5"/>
      <c r="AE1538" s="5"/>
      <c r="AF1538" s="5"/>
      <c r="AG1538" s="5"/>
      <c r="AH1538" s="6"/>
      <c r="AI1538" s="6"/>
      <c r="AJ1538" s="7"/>
      <c r="AK1538" s="7"/>
      <c r="AL1538" s="7"/>
      <c r="AM1538" s="7"/>
      <c r="AN1538" s="7"/>
      <c r="AO1538" s="12"/>
      <c r="AP1538" s="12"/>
      <c r="AQ1538" s="12"/>
      <c r="AR1538" s="12"/>
      <c r="AS1538" s="12"/>
      <c r="AT1538" s="12"/>
      <c r="AU1538" s="12"/>
      <c r="AV1538" s="12"/>
      <c r="AW1538" s="12"/>
      <c r="AX1538" s="12"/>
      <c r="AY1538" s="12"/>
      <c r="AZ1538" s="8"/>
    </row>
    <row r="1539" spans="1:52" s="21" customFormat="1" ht="16.5" x14ac:dyDescent="0.25">
      <c r="A1539" s="159"/>
      <c r="B1539" s="159"/>
      <c r="C1539" s="159"/>
      <c r="D1539" s="159"/>
      <c r="E1539" s="159"/>
      <c r="F1539" s="159"/>
      <c r="G1539" s="218"/>
      <c r="H1539" s="159"/>
      <c r="I1539" s="159"/>
      <c r="J1539" s="159"/>
      <c r="K1539" s="218"/>
      <c r="L1539" s="159"/>
      <c r="M1539" s="159"/>
      <c r="N1539" s="159"/>
      <c r="O1539" s="2"/>
      <c r="P1539" s="3"/>
      <c r="Q1539" s="3"/>
      <c r="R1539" s="3"/>
      <c r="S1539" s="3"/>
      <c r="T1539" s="4"/>
      <c r="U1539" s="4"/>
      <c r="V1539" s="4"/>
      <c r="W1539" s="4"/>
      <c r="X1539" s="3"/>
      <c r="Y1539" s="4"/>
      <c r="Z1539" s="2"/>
      <c r="AA1539" s="3"/>
      <c r="AB1539" s="5"/>
      <c r="AC1539" s="5"/>
      <c r="AD1539" s="5"/>
      <c r="AE1539" s="5"/>
      <c r="AF1539" s="5"/>
      <c r="AG1539" s="5"/>
      <c r="AH1539" s="6"/>
      <c r="AI1539" s="6"/>
      <c r="AJ1539" s="7"/>
      <c r="AK1539" s="7"/>
      <c r="AL1539" s="7"/>
      <c r="AM1539" s="7"/>
      <c r="AN1539" s="7"/>
      <c r="AO1539" s="12"/>
      <c r="AP1539" s="12"/>
      <c r="AQ1539" s="12"/>
      <c r="AR1539" s="12"/>
      <c r="AS1539" s="12"/>
      <c r="AT1539" s="12"/>
      <c r="AU1539" s="12"/>
      <c r="AV1539" s="12"/>
      <c r="AW1539" s="12"/>
      <c r="AX1539" s="12"/>
      <c r="AY1539" s="12"/>
      <c r="AZ1539" s="8"/>
    </row>
    <row r="1540" spans="1:52" s="21" customFormat="1" ht="16.5" x14ac:dyDescent="0.25">
      <c r="A1540" s="159"/>
      <c r="B1540" s="159"/>
      <c r="C1540" s="159"/>
      <c r="D1540" s="159"/>
      <c r="E1540" s="159"/>
      <c r="F1540" s="159"/>
      <c r="G1540" s="218"/>
      <c r="H1540" s="159"/>
      <c r="I1540" s="159"/>
      <c r="J1540" s="159"/>
      <c r="K1540" s="218"/>
      <c r="L1540" s="159"/>
      <c r="M1540" s="159"/>
      <c r="N1540" s="159"/>
      <c r="O1540" s="2"/>
      <c r="P1540" s="3"/>
      <c r="Q1540" s="3"/>
      <c r="R1540" s="3"/>
      <c r="S1540" s="3"/>
      <c r="T1540" s="4"/>
      <c r="U1540" s="4"/>
      <c r="V1540" s="4"/>
      <c r="W1540" s="4"/>
      <c r="X1540" s="3"/>
      <c r="Y1540" s="4"/>
      <c r="Z1540" s="2"/>
      <c r="AA1540" s="3"/>
      <c r="AB1540" s="5"/>
      <c r="AC1540" s="5"/>
      <c r="AD1540" s="5"/>
      <c r="AE1540" s="5"/>
      <c r="AF1540" s="5"/>
      <c r="AG1540" s="5"/>
      <c r="AH1540" s="6"/>
      <c r="AI1540" s="6"/>
      <c r="AJ1540" s="7"/>
      <c r="AK1540" s="7"/>
      <c r="AL1540" s="7"/>
      <c r="AM1540" s="7"/>
      <c r="AN1540" s="7"/>
      <c r="AO1540" s="12"/>
      <c r="AP1540" s="12"/>
      <c r="AQ1540" s="12"/>
      <c r="AR1540" s="12"/>
      <c r="AS1540" s="12"/>
      <c r="AT1540" s="12"/>
      <c r="AU1540" s="12"/>
      <c r="AV1540" s="12"/>
      <c r="AW1540" s="12"/>
      <c r="AX1540" s="12"/>
      <c r="AY1540" s="12"/>
      <c r="AZ1540" s="8"/>
    </row>
    <row r="1541" spans="1:52" s="21" customFormat="1" ht="16.5" x14ac:dyDescent="0.25">
      <c r="A1541" s="159"/>
      <c r="B1541" s="159"/>
      <c r="C1541" s="159"/>
      <c r="D1541" s="159"/>
      <c r="E1541" s="159"/>
      <c r="F1541" s="159"/>
      <c r="G1541" s="218"/>
      <c r="H1541" s="159"/>
      <c r="I1541" s="159"/>
      <c r="J1541" s="159"/>
      <c r="K1541" s="218"/>
      <c r="L1541" s="159"/>
      <c r="M1541" s="159"/>
      <c r="N1541" s="159"/>
      <c r="O1541" s="2"/>
      <c r="P1541" s="3"/>
      <c r="Q1541" s="3"/>
      <c r="R1541" s="3"/>
      <c r="S1541" s="3"/>
      <c r="T1541" s="4"/>
      <c r="U1541" s="4"/>
      <c r="V1541" s="4"/>
      <c r="W1541" s="4"/>
      <c r="X1541" s="3"/>
      <c r="Y1541" s="4"/>
      <c r="Z1541" s="2"/>
      <c r="AA1541" s="3"/>
      <c r="AB1541" s="5"/>
      <c r="AC1541" s="5"/>
      <c r="AD1541" s="5"/>
      <c r="AE1541" s="5"/>
      <c r="AF1541" s="5"/>
      <c r="AG1541" s="5"/>
      <c r="AH1541" s="6"/>
      <c r="AI1541" s="6"/>
      <c r="AJ1541" s="7"/>
      <c r="AK1541" s="7"/>
      <c r="AL1541" s="7"/>
      <c r="AM1541" s="7"/>
      <c r="AN1541" s="7"/>
      <c r="AO1541" s="12"/>
      <c r="AP1541" s="12"/>
      <c r="AQ1541" s="12"/>
      <c r="AR1541" s="12"/>
      <c r="AS1541" s="12"/>
      <c r="AT1541" s="12"/>
      <c r="AU1541" s="12"/>
      <c r="AV1541" s="12"/>
      <c r="AW1541" s="12"/>
      <c r="AX1541" s="12"/>
      <c r="AY1541" s="12"/>
      <c r="AZ1541" s="8"/>
    </row>
    <row r="1542" spans="1:52" s="21" customFormat="1" ht="16.5" x14ac:dyDescent="0.25">
      <c r="A1542" s="159"/>
      <c r="B1542" s="159"/>
      <c r="C1542" s="159"/>
      <c r="D1542" s="159"/>
      <c r="E1542" s="159"/>
      <c r="F1542" s="159"/>
      <c r="G1542" s="218"/>
      <c r="H1542" s="159"/>
      <c r="I1542" s="159"/>
      <c r="J1542" s="159"/>
      <c r="K1542" s="218"/>
      <c r="L1542" s="159"/>
      <c r="M1542" s="159"/>
      <c r="N1542" s="159"/>
      <c r="O1542" s="2"/>
      <c r="P1542" s="3"/>
      <c r="Q1542" s="3"/>
      <c r="R1542" s="3"/>
      <c r="S1542" s="3"/>
      <c r="T1542" s="4"/>
      <c r="U1542" s="4"/>
      <c r="V1542" s="4"/>
      <c r="W1542" s="4"/>
      <c r="X1542" s="3"/>
      <c r="Y1542" s="4"/>
      <c r="Z1542" s="2"/>
      <c r="AA1542" s="3"/>
      <c r="AB1542" s="5"/>
      <c r="AC1542" s="5"/>
      <c r="AD1542" s="5"/>
      <c r="AE1542" s="5"/>
      <c r="AF1542" s="5"/>
      <c r="AG1542" s="5"/>
      <c r="AH1542" s="6"/>
      <c r="AI1542" s="6"/>
      <c r="AJ1542" s="7"/>
      <c r="AK1542" s="7"/>
      <c r="AL1542" s="7"/>
      <c r="AM1542" s="7"/>
      <c r="AN1542" s="7"/>
      <c r="AO1542" s="12"/>
      <c r="AP1542" s="12"/>
      <c r="AQ1542" s="12"/>
      <c r="AR1542" s="12"/>
      <c r="AS1542" s="12"/>
      <c r="AT1542" s="12"/>
      <c r="AU1542" s="12"/>
      <c r="AV1542" s="12"/>
      <c r="AW1542" s="12"/>
      <c r="AX1542" s="12"/>
      <c r="AY1542" s="12"/>
      <c r="AZ1542" s="8"/>
    </row>
    <row r="1543" spans="1:52" s="21" customFormat="1" ht="16.5" x14ac:dyDescent="0.25">
      <c r="A1543" s="159"/>
      <c r="B1543" s="159"/>
      <c r="C1543" s="159"/>
      <c r="D1543" s="159"/>
      <c r="E1543" s="159"/>
      <c r="F1543" s="159"/>
      <c r="G1543" s="218"/>
      <c r="H1543" s="159"/>
      <c r="I1543" s="159"/>
      <c r="J1543" s="159"/>
      <c r="K1543" s="218"/>
      <c r="L1543" s="159"/>
      <c r="M1543" s="159"/>
      <c r="N1543" s="159"/>
      <c r="O1543" s="2"/>
      <c r="P1543" s="3"/>
      <c r="Q1543" s="3"/>
      <c r="R1543" s="3"/>
      <c r="S1543" s="3"/>
      <c r="T1543" s="4"/>
      <c r="U1543" s="4"/>
      <c r="V1543" s="4"/>
      <c r="W1543" s="4"/>
      <c r="X1543" s="3"/>
      <c r="Y1543" s="4"/>
      <c r="Z1543" s="2"/>
      <c r="AA1543" s="3"/>
      <c r="AB1543" s="5"/>
      <c r="AC1543" s="5"/>
      <c r="AD1543" s="5"/>
      <c r="AE1543" s="5"/>
      <c r="AF1543" s="5"/>
      <c r="AG1543" s="5"/>
      <c r="AH1543" s="6"/>
      <c r="AI1543" s="6"/>
      <c r="AJ1543" s="7"/>
      <c r="AK1543" s="7"/>
      <c r="AL1543" s="7"/>
      <c r="AM1543" s="7"/>
      <c r="AN1543" s="7"/>
      <c r="AO1543" s="12"/>
      <c r="AP1543" s="12"/>
      <c r="AQ1543" s="12"/>
      <c r="AR1543" s="12"/>
      <c r="AS1543" s="12"/>
      <c r="AT1543" s="12"/>
      <c r="AU1543" s="12"/>
      <c r="AV1543" s="12"/>
      <c r="AW1543" s="12"/>
      <c r="AX1543" s="12"/>
      <c r="AY1543" s="12"/>
      <c r="AZ1543" s="8"/>
    </row>
    <row r="1544" spans="1:52" s="21" customFormat="1" ht="16.5" x14ac:dyDescent="0.25">
      <c r="A1544" s="159"/>
      <c r="B1544" s="159"/>
      <c r="C1544" s="159"/>
      <c r="D1544" s="159"/>
      <c r="E1544" s="159"/>
      <c r="F1544" s="159"/>
      <c r="G1544" s="218"/>
      <c r="H1544" s="159"/>
      <c r="I1544" s="159"/>
      <c r="J1544" s="159"/>
      <c r="K1544" s="218"/>
      <c r="L1544" s="159"/>
      <c r="M1544" s="159"/>
      <c r="N1544" s="159"/>
      <c r="O1544" s="2"/>
      <c r="P1544" s="3"/>
      <c r="Q1544" s="3"/>
      <c r="R1544" s="3"/>
      <c r="S1544" s="3"/>
      <c r="T1544" s="4"/>
      <c r="U1544" s="4"/>
      <c r="V1544" s="4"/>
      <c r="W1544" s="4"/>
      <c r="X1544" s="3"/>
      <c r="Y1544" s="4"/>
      <c r="Z1544" s="2"/>
      <c r="AA1544" s="3"/>
      <c r="AB1544" s="5"/>
      <c r="AC1544" s="5"/>
      <c r="AD1544" s="5"/>
      <c r="AE1544" s="5"/>
      <c r="AF1544" s="5"/>
      <c r="AG1544" s="5"/>
      <c r="AH1544" s="6"/>
      <c r="AI1544" s="6"/>
      <c r="AJ1544" s="7"/>
      <c r="AK1544" s="7"/>
      <c r="AL1544" s="7"/>
      <c r="AM1544" s="7"/>
      <c r="AN1544" s="7"/>
      <c r="AO1544" s="12"/>
      <c r="AP1544" s="12"/>
      <c r="AQ1544" s="12"/>
      <c r="AR1544" s="12"/>
      <c r="AS1544" s="12"/>
      <c r="AT1544" s="12"/>
      <c r="AU1544" s="12"/>
      <c r="AV1544" s="12"/>
      <c r="AW1544" s="12"/>
      <c r="AX1544" s="12"/>
      <c r="AY1544" s="12"/>
      <c r="AZ1544" s="8"/>
    </row>
    <row r="1545" spans="1:52" s="21" customFormat="1" ht="16.5" x14ac:dyDescent="0.25">
      <c r="A1545" s="159"/>
      <c r="B1545" s="159"/>
      <c r="C1545" s="159"/>
      <c r="D1545" s="159"/>
      <c r="E1545" s="159"/>
      <c r="F1545" s="159"/>
      <c r="G1545" s="218"/>
      <c r="H1545" s="159"/>
      <c r="I1545" s="159"/>
      <c r="J1545" s="159"/>
      <c r="K1545" s="218"/>
      <c r="L1545" s="159"/>
      <c r="M1545" s="159"/>
      <c r="N1545" s="159"/>
      <c r="O1545" s="2"/>
      <c r="P1545" s="3"/>
      <c r="Q1545" s="3"/>
      <c r="R1545" s="3"/>
      <c r="S1545" s="3"/>
      <c r="T1545" s="4"/>
      <c r="U1545" s="4"/>
      <c r="V1545" s="4"/>
      <c r="W1545" s="4"/>
      <c r="X1545" s="3"/>
      <c r="Y1545" s="4"/>
      <c r="Z1545" s="2"/>
      <c r="AA1545" s="3"/>
      <c r="AB1545" s="5"/>
      <c r="AC1545" s="5"/>
      <c r="AD1545" s="5"/>
      <c r="AE1545" s="5"/>
      <c r="AF1545" s="5"/>
      <c r="AG1545" s="5"/>
      <c r="AH1545" s="6"/>
      <c r="AI1545" s="6"/>
      <c r="AJ1545" s="7"/>
      <c r="AK1545" s="7"/>
      <c r="AL1545" s="7"/>
      <c r="AM1545" s="7"/>
      <c r="AN1545" s="7"/>
      <c r="AO1545" s="12"/>
      <c r="AP1545" s="12"/>
      <c r="AQ1545" s="12"/>
      <c r="AR1545" s="12"/>
      <c r="AS1545" s="12"/>
      <c r="AT1545" s="12"/>
      <c r="AU1545" s="12"/>
      <c r="AV1545" s="12"/>
      <c r="AW1545" s="12"/>
      <c r="AX1545" s="12"/>
      <c r="AY1545" s="12"/>
      <c r="AZ1545" s="8"/>
    </row>
    <row r="1546" spans="1:52" s="21" customFormat="1" ht="16.5" x14ac:dyDescent="0.25">
      <c r="A1546" s="159"/>
      <c r="B1546" s="159"/>
      <c r="C1546" s="159"/>
      <c r="D1546" s="159"/>
      <c r="E1546" s="159"/>
      <c r="F1546" s="159"/>
      <c r="G1546" s="218"/>
      <c r="H1546" s="159"/>
      <c r="I1546" s="159"/>
      <c r="J1546" s="159"/>
      <c r="K1546" s="218"/>
      <c r="L1546" s="159"/>
      <c r="M1546" s="159"/>
      <c r="N1546" s="159"/>
      <c r="O1546" s="2"/>
      <c r="P1546" s="3"/>
      <c r="Q1546" s="3"/>
      <c r="R1546" s="3"/>
      <c r="S1546" s="3"/>
      <c r="T1546" s="4"/>
      <c r="U1546" s="4"/>
      <c r="V1546" s="4"/>
      <c r="W1546" s="4"/>
      <c r="X1546" s="3"/>
      <c r="Y1546" s="4"/>
      <c r="Z1546" s="2"/>
      <c r="AA1546" s="3"/>
      <c r="AB1546" s="5"/>
      <c r="AC1546" s="5"/>
      <c r="AD1546" s="5"/>
      <c r="AE1546" s="5"/>
      <c r="AF1546" s="5"/>
      <c r="AG1546" s="5"/>
      <c r="AH1546" s="6"/>
      <c r="AI1546" s="6"/>
      <c r="AJ1546" s="7"/>
      <c r="AK1546" s="7"/>
      <c r="AL1546" s="7"/>
      <c r="AM1546" s="7"/>
      <c r="AN1546" s="7"/>
      <c r="AO1546" s="12"/>
      <c r="AP1546" s="12"/>
      <c r="AQ1546" s="12"/>
      <c r="AR1546" s="12"/>
      <c r="AS1546" s="12"/>
      <c r="AT1546" s="12"/>
      <c r="AU1546" s="12"/>
      <c r="AV1546" s="12"/>
      <c r="AW1546" s="12"/>
      <c r="AX1546" s="12"/>
      <c r="AY1546" s="12"/>
      <c r="AZ1546" s="8"/>
    </row>
    <row r="1547" spans="1:52" s="21" customFormat="1" ht="16.5" x14ac:dyDescent="0.25">
      <c r="A1547" s="159"/>
      <c r="B1547" s="159"/>
      <c r="C1547" s="159"/>
      <c r="D1547" s="159"/>
      <c r="E1547" s="159"/>
      <c r="F1547" s="159"/>
      <c r="G1547" s="218"/>
      <c r="H1547" s="159"/>
      <c r="I1547" s="159"/>
      <c r="J1547" s="159"/>
      <c r="K1547" s="218"/>
      <c r="L1547" s="159"/>
      <c r="M1547" s="159"/>
      <c r="N1547" s="159"/>
      <c r="O1547" s="2"/>
      <c r="P1547" s="3"/>
      <c r="Q1547" s="3"/>
      <c r="R1547" s="3"/>
      <c r="S1547" s="3"/>
      <c r="T1547" s="4"/>
      <c r="U1547" s="4"/>
      <c r="V1547" s="4"/>
      <c r="W1547" s="4"/>
      <c r="X1547" s="3"/>
      <c r="Y1547" s="4"/>
      <c r="Z1547" s="2"/>
      <c r="AA1547" s="3"/>
      <c r="AB1547" s="5"/>
      <c r="AC1547" s="5"/>
      <c r="AD1547" s="5"/>
      <c r="AE1547" s="5"/>
      <c r="AF1547" s="5"/>
      <c r="AG1547" s="5"/>
      <c r="AH1547" s="6"/>
      <c r="AI1547" s="6"/>
      <c r="AJ1547" s="7"/>
      <c r="AK1547" s="7"/>
      <c r="AL1547" s="7"/>
      <c r="AM1547" s="7"/>
      <c r="AN1547" s="7"/>
      <c r="AO1547" s="12"/>
      <c r="AP1547" s="12"/>
      <c r="AQ1547" s="12"/>
      <c r="AR1547" s="12"/>
      <c r="AS1547" s="12"/>
      <c r="AT1547" s="12"/>
      <c r="AU1547" s="12"/>
      <c r="AV1547" s="12"/>
      <c r="AW1547" s="12"/>
      <c r="AX1547" s="12"/>
      <c r="AY1547" s="12"/>
      <c r="AZ1547" s="8"/>
    </row>
    <row r="1548" spans="1:52" s="21" customFormat="1" ht="16.5" x14ac:dyDescent="0.25">
      <c r="A1548" s="159"/>
      <c r="B1548" s="159"/>
      <c r="C1548" s="159"/>
      <c r="D1548" s="159"/>
      <c r="E1548" s="159"/>
      <c r="F1548" s="159"/>
      <c r="G1548" s="218"/>
      <c r="H1548" s="159"/>
      <c r="I1548" s="159"/>
      <c r="J1548" s="159"/>
      <c r="K1548" s="218"/>
      <c r="L1548" s="159"/>
      <c r="M1548" s="159"/>
      <c r="N1548" s="159"/>
      <c r="O1548" s="2"/>
      <c r="P1548" s="3"/>
      <c r="Q1548" s="3"/>
      <c r="R1548" s="3"/>
      <c r="S1548" s="3"/>
      <c r="T1548" s="4"/>
      <c r="U1548" s="4"/>
      <c r="V1548" s="4"/>
      <c r="W1548" s="4"/>
      <c r="X1548" s="3"/>
      <c r="Y1548" s="4"/>
      <c r="Z1548" s="2"/>
      <c r="AA1548" s="3"/>
      <c r="AB1548" s="5"/>
      <c r="AC1548" s="5"/>
      <c r="AD1548" s="5"/>
      <c r="AE1548" s="5"/>
      <c r="AF1548" s="5"/>
      <c r="AG1548" s="5"/>
      <c r="AH1548" s="6"/>
      <c r="AI1548" s="6"/>
      <c r="AJ1548" s="7"/>
      <c r="AK1548" s="7"/>
      <c r="AL1548" s="7"/>
      <c r="AM1548" s="7"/>
      <c r="AN1548" s="7"/>
      <c r="AO1548" s="12"/>
      <c r="AP1548" s="12"/>
      <c r="AQ1548" s="12"/>
      <c r="AR1548" s="12"/>
      <c r="AS1548" s="12"/>
      <c r="AT1548" s="12"/>
      <c r="AU1548" s="12"/>
      <c r="AV1548" s="12"/>
      <c r="AW1548" s="12"/>
      <c r="AX1548" s="12"/>
      <c r="AY1548" s="12"/>
      <c r="AZ1548" s="8"/>
    </row>
    <row r="1549" spans="1:52" s="21" customFormat="1" ht="16.5" x14ac:dyDescent="0.25">
      <c r="A1549" s="159"/>
      <c r="B1549" s="159"/>
      <c r="C1549" s="159"/>
      <c r="D1549" s="159"/>
      <c r="E1549" s="159"/>
      <c r="F1549" s="159"/>
      <c r="G1549" s="218"/>
      <c r="H1549" s="159"/>
      <c r="I1549" s="159"/>
      <c r="J1549" s="159"/>
      <c r="K1549" s="218"/>
      <c r="L1549" s="159"/>
      <c r="M1549" s="159"/>
      <c r="N1549" s="159"/>
      <c r="O1549" s="2"/>
      <c r="P1549" s="3"/>
      <c r="Q1549" s="3"/>
      <c r="R1549" s="3"/>
      <c r="S1549" s="3"/>
      <c r="T1549" s="4"/>
      <c r="U1549" s="4"/>
      <c r="V1549" s="4"/>
      <c r="W1549" s="4"/>
      <c r="X1549" s="3"/>
      <c r="Y1549" s="4"/>
      <c r="Z1549" s="2"/>
      <c r="AA1549" s="3"/>
      <c r="AB1549" s="5"/>
      <c r="AC1549" s="5"/>
      <c r="AD1549" s="5"/>
      <c r="AE1549" s="5"/>
      <c r="AF1549" s="5"/>
      <c r="AG1549" s="5"/>
      <c r="AH1549" s="6"/>
      <c r="AI1549" s="6"/>
      <c r="AJ1549" s="7"/>
      <c r="AK1549" s="7"/>
      <c r="AL1549" s="7"/>
      <c r="AM1549" s="7"/>
      <c r="AN1549" s="7"/>
      <c r="AO1549" s="12"/>
      <c r="AP1549" s="12"/>
      <c r="AQ1549" s="12"/>
      <c r="AR1549" s="12"/>
      <c r="AS1549" s="12"/>
      <c r="AT1549" s="12"/>
      <c r="AU1549" s="12"/>
      <c r="AV1549" s="12"/>
      <c r="AW1549" s="12"/>
      <c r="AX1549" s="12"/>
      <c r="AY1549" s="12"/>
      <c r="AZ1549" s="8"/>
    </row>
    <row r="1550" spans="1:52" s="21" customFormat="1" ht="16.5" x14ac:dyDescent="0.25">
      <c r="A1550" s="159"/>
      <c r="B1550" s="159"/>
      <c r="C1550" s="159"/>
      <c r="D1550" s="159"/>
      <c r="E1550" s="159"/>
      <c r="F1550" s="159"/>
      <c r="G1550" s="218"/>
      <c r="H1550" s="159"/>
      <c r="I1550" s="159"/>
      <c r="J1550" s="159"/>
      <c r="K1550" s="218"/>
      <c r="L1550" s="159"/>
      <c r="M1550" s="159"/>
      <c r="N1550" s="159"/>
      <c r="O1550" s="2"/>
      <c r="P1550" s="3"/>
      <c r="Q1550" s="3"/>
      <c r="R1550" s="3"/>
      <c r="S1550" s="3"/>
      <c r="T1550" s="4"/>
      <c r="U1550" s="4"/>
      <c r="V1550" s="4"/>
      <c r="W1550" s="4"/>
      <c r="X1550" s="3"/>
      <c r="Y1550" s="4"/>
      <c r="Z1550" s="2"/>
      <c r="AA1550" s="3"/>
      <c r="AB1550" s="5"/>
      <c r="AC1550" s="5"/>
      <c r="AD1550" s="5"/>
      <c r="AE1550" s="5"/>
      <c r="AF1550" s="5"/>
      <c r="AG1550" s="5"/>
      <c r="AH1550" s="6"/>
      <c r="AI1550" s="6"/>
      <c r="AJ1550" s="7"/>
      <c r="AK1550" s="7"/>
      <c r="AL1550" s="7"/>
      <c r="AM1550" s="7"/>
      <c r="AN1550" s="7"/>
      <c r="AO1550" s="12"/>
      <c r="AP1550" s="12"/>
      <c r="AQ1550" s="12"/>
      <c r="AR1550" s="12"/>
      <c r="AS1550" s="12"/>
      <c r="AT1550" s="12"/>
      <c r="AU1550" s="12"/>
      <c r="AV1550" s="12"/>
      <c r="AW1550" s="12"/>
      <c r="AX1550" s="12"/>
      <c r="AY1550" s="12"/>
      <c r="AZ1550" s="8"/>
    </row>
    <row r="1551" spans="1:52" s="21" customFormat="1" ht="16.5" x14ac:dyDescent="0.25">
      <c r="A1551" s="159"/>
      <c r="B1551" s="159"/>
      <c r="C1551" s="159"/>
      <c r="D1551" s="159"/>
      <c r="E1551" s="159"/>
      <c r="F1551" s="159"/>
      <c r="G1551" s="218"/>
      <c r="H1551" s="159"/>
      <c r="I1551" s="159"/>
      <c r="J1551" s="159"/>
      <c r="K1551" s="218"/>
      <c r="L1551" s="159"/>
      <c r="M1551" s="159"/>
      <c r="N1551" s="159"/>
      <c r="O1551" s="2"/>
      <c r="P1551" s="3"/>
      <c r="Q1551" s="3"/>
      <c r="R1551" s="3"/>
      <c r="S1551" s="3"/>
      <c r="T1551" s="4"/>
      <c r="U1551" s="4"/>
      <c r="V1551" s="4"/>
      <c r="W1551" s="4"/>
      <c r="X1551" s="3"/>
      <c r="Y1551" s="4"/>
      <c r="Z1551" s="2"/>
      <c r="AA1551" s="3"/>
      <c r="AB1551" s="5"/>
      <c r="AC1551" s="5"/>
      <c r="AD1551" s="5"/>
      <c r="AE1551" s="5"/>
      <c r="AF1551" s="5"/>
      <c r="AG1551" s="5"/>
      <c r="AH1551" s="6"/>
      <c r="AI1551" s="6"/>
      <c r="AJ1551" s="7"/>
      <c r="AK1551" s="7"/>
      <c r="AL1551" s="7"/>
      <c r="AM1551" s="7"/>
      <c r="AN1551" s="7"/>
      <c r="AO1551" s="12"/>
      <c r="AP1551" s="12"/>
      <c r="AQ1551" s="12"/>
      <c r="AR1551" s="12"/>
      <c r="AS1551" s="12"/>
      <c r="AT1551" s="12"/>
      <c r="AU1551" s="12"/>
      <c r="AV1551" s="12"/>
      <c r="AW1551" s="12"/>
      <c r="AX1551" s="12"/>
      <c r="AY1551" s="12"/>
      <c r="AZ1551" s="8"/>
    </row>
    <row r="1552" spans="1:52" s="21" customFormat="1" ht="16.5" x14ac:dyDescent="0.25">
      <c r="A1552" s="159"/>
      <c r="B1552" s="159"/>
      <c r="C1552" s="159"/>
      <c r="D1552" s="159"/>
      <c r="E1552" s="159"/>
      <c r="F1552" s="159"/>
      <c r="G1552" s="218"/>
      <c r="H1552" s="159"/>
      <c r="I1552" s="159"/>
      <c r="J1552" s="159"/>
      <c r="K1552" s="218"/>
      <c r="L1552" s="159"/>
      <c r="M1552" s="159"/>
      <c r="N1552" s="159"/>
      <c r="O1552" s="2"/>
      <c r="P1552" s="3"/>
      <c r="Q1552" s="3"/>
      <c r="R1552" s="3"/>
      <c r="S1552" s="3"/>
      <c r="T1552" s="4"/>
      <c r="U1552" s="4"/>
      <c r="V1552" s="4"/>
      <c r="W1552" s="4"/>
      <c r="X1552" s="3"/>
      <c r="Y1552" s="4"/>
      <c r="Z1552" s="2"/>
      <c r="AA1552" s="3"/>
      <c r="AB1552" s="5"/>
      <c r="AC1552" s="5"/>
      <c r="AD1552" s="5"/>
      <c r="AE1552" s="5"/>
      <c r="AF1552" s="5"/>
      <c r="AG1552" s="5"/>
      <c r="AH1552" s="6"/>
      <c r="AI1552" s="6"/>
      <c r="AJ1552" s="7"/>
      <c r="AK1552" s="7"/>
      <c r="AL1552" s="7"/>
      <c r="AM1552" s="7"/>
      <c r="AN1552" s="7"/>
      <c r="AO1552" s="12"/>
      <c r="AP1552" s="12"/>
      <c r="AQ1552" s="12"/>
      <c r="AR1552" s="12"/>
      <c r="AS1552" s="12"/>
      <c r="AT1552" s="12"/>
      <c r="AU1552" s="12"/>
      <c r="AV1552" s="12"/>
      <c r="AW1552" s="12"/>
      <c r="AX1552" s="12"/>
      <c r="AY1552" s="12"/>
      <c r="AZ1552" s="8"/>
    </row>
    <row r="1553" spans="1:52" s="21" customFormat="1" ht="16.5" x14ac:dyDescent="0.25">
      <c r="A1553" s="159"/>
      <c r="B1553" s="159"/>
      <c r="C1553" s="159"/>
      <c r="D1553" s="159"/>
      <c r="E1553" s="159"/>
      <c r="F1553" s="159"/>
      <c r="G1553" s="218"/>
      <c r="H1553" s="159"/>
      <c r="I1553" s="159"/>
      <c r="J1553" s="159"/>
      <c r="K1553" s="218"/>
      <c r="L1553" s="159"/>
      <c r="M1553" s="159"/>
      <c r="N1553" s="159"/>
      <c r="O1553" s="2"/>
      <c r="P1553" s="3"/>
      <c r="Q1553" s="3"/>
      <c r="R1553" s="3"/>
      <c r="S1553" s="3"/>
      <c r="T1553" s="4"/>
      <c r="U1553" s="4"/>
      <c r="V1553" s="4"/>
      <c r="W1553" s="4"/>
      <c r="X1553" s="3"/>
      <c r="Y1553" s="4"/>
      <c r="Z1553" s="2"/>
      <c r="AA1553" s="3"/>
      <c r="AB1553" s="5"/>
      <c r="AC1553" s="5"/>
      <c r="AD1553" s="5"/>
      <c r="AE1553" s="5"/>
      <c r="AF1553" s="5"/>
      <c r="AG1553" s="5"/>
      <c r="AH1553" s="6"/>
      <c r="AI1553" s="6"/>
      <c r="AJ1553" s="7"/>
      <c r="AK1553" s="7"/>
      <c r="AL1553" s="7"/>
      <c r="AM1553" s="7"/>
      <c r="AN1553" s="7"/>
      <c r="AO1553" s="12"/>
      <c r="AP1553" s="12"/>
      <c r="AQ1553" s="12"/>
      <c r="AR1553" s="12"/>
      <c r="AS1553" s="12"/>
      <c r="AT1553" s="12"/>
      <c r="AU1553" s="12"/>
      <c r="AV1553" s="12"/>
      <c r="AW1553" s="12"/>
      <c r="AX1553" s="12"/>
      <c r="AY1553" s="12"/>
      <c r="AZ1553" s="8"/>
    </row>
    <row r="1554" spans="1:52" s="21" customFormat="1" ht="16.5" x14ac:dyDescent="0.25">
      <c r="A1554" s="159"/>
      <c r="B1554" s="159"/>
      <c r="C1554" s="159"/>
      <c r="D1554" s="159"/>
      <c r="E1554" s="159"/>
      <c r="F1554" s="159"/>
      <c r="G1554" s="218"/>
      <c r="H1554" s="159"/>
      <c r="I1554" s="159"/>
      <c r="J1554" s="159"/>
      <c r="K1554" s="218"/>
      <c r="L1554" s="159"/>
      <c r="M1554" s="159"/>
      <c r="N1554" s="159"/>
      <c r="O1554" s="2"/>
      <c r="P1554" s="3"/>
      <c r="Q1554" s="3"/>
      <c r="R1554" s="3"/>
      <c r="S1554" s="3"/>
      <c r="T1554" s="4"/>
      <c r="U1554" s="4"/>
      <c r="V1554" s="4"/>
      <c r="W1554" s="4"/>
      <c r="X1554" s="3"/>
      <c r="Y1554" s="4"/>
      <c r="Z1554" s="2"/>
      <c r="AA1554" s="3"/>
      <c r="AB1554" s="5"/>
      <c r="AC1554" s="5"/>
      <c r="AD1554" s="5"/>
      <c r="AE1554" s="5"/>
      <c r="AF1554" s="5"/>
      <c r="AG1554" s="5"/>
      <c r="AH1554" s="6"/>
      <c r="AI1554" s="6"/>
      <c r="AJ1554" s="7"/>
      <c r="AK1554" s="7"/>
      <c r="AL1554" s="7"/>
      <c r="AM1554" s="7"/>
      <c r="AN1554" s="7"/>
      <c r="AO1554" s="12"/>
      <c r="AP1554" s="12"/>
      <c r="AQ1554" s="12"/>
      <c r="AR1554" s="12"/>
      <c r="AS1554" s="12"/>
      <c r="AT1554" s="12"/>
      <c r="AU1554" s="12"/>
      <c r="AV1554" s="12"/>
      <c r="AW1554" s="12"/>
      <c r="AX1554" s="12"/>
      <c r="AY1554" s="12"/>
      <c r="AZ1554" s="8"/>
    </row>
    <row r="1555" spans="1:52" s="21" customFormat="1" ht="16.5" x14ac:dyDescent="0.25">
      <c r="A1555" s="159"/>
      <c r="B1555" s="159"/>
      <c r="C1555" s="159"/>
      <c r="D1555" s="159"/>
      <c r="E1555" s="159"/>
      <c r="F1555" s="159"/>
      <c r="G1555" s="218"/>
      <c r="H1555" s="159"/>
      <c r="I1555" s="159"/>
      <c r="J1555" s="159"/>
      <c r="K1555" s="218"/>
      <c r="L1555" s="159"/>
      <c r="M1555" s="159"/>
      <c r="N1555" s="159"/>
      <c r="O1555" s="2"/>
      <c r="P1555" s="3"/>
      <c r="Q1555" s="3"/>
      <c r="R1555" s="3"/>
      <c r="S1555" s="3"/>
      <c r="T1555" s="4"/>
      <c r="U1555" s="4"/>
      <c r="V1555" s="4"/>
      <c r="W1555" s="4"/>
      <c r="X1555" s="3"/>
      <c r="Y1555" s="4"/>
      <c r="Z1555" s="2"/>
      <c r="AA1555" s="3"/>
      <c r="AB1555" s="5"/>
      <c r="AC1555" s="5"/>
      <c r="AD1555" s="5"/>
      <c r="AE1555" s="5"/>
      <c r="AF1555" s="5"/>
      <c r="AG1555" s="5"/>
      <c r="AH1555" s="6"/>
      <c r="AI1555" s="6"/>
      <c r="AJ1555" s="7"/>
      <c r="AK1555" s="7"/>
      <c r="AL1555" s="7"/>
      <c r="AM1555" s="7"/>
      <c r="AN1555" s="7"/>
      <c r="AO1555" s="12"/>
      <c r="AP1555" s="12"/>
      <c r="AQ1555" s="12"/>
      <c r="AR1555" s="12"/>
      <c r="AS1555" s="12"/>
      <c r="AT1555" s="12"/>
      <c r="AU1555" s="12"/>
      <c r="AV1555" s="12"/>
      <c r="AW1555" s="12"/>
      <c r="AX1555" s="12"/>
      <c r="AY1555" s="12"/>
      <c r="AZ1555" s="8"/>
    </row>
    <row r="1556" spans="1:52" s="21" customFormat="1" ht="16.5" x14ac:dyDescent="0.25">
      <c r="A1556" s="159"/>
      <c r="B1556" s="159"/>
      <c r="C1556" s="159"/>
      <c r="D1556" s="159"/>
      <c r="E1556" s="159"/>
      <c r="F1556" s="159"/>
      <c r="G1556" s="218"/>
      <c r="H1556" s="159"/>
      <c r="I1556" s="159"/>
      <c r="J1556" s="159"/>
      <c r="K1556" s="218"/>
      <c r="L1556" s="159"/>
      <c r="M1556" s="159"/>
      <c r="N1556" s="159"/>
      <c r="O1556" s="2"/>
      <c r="P1556" s="3"/>
      <c r="Q1556" s="3"/>
      <c r="R1556" s="3"/>
      <c r="S1556" s="3"/>
      <c r="T1556" s="4"/>
      <c r="U1556" s="4"/>
      <c r="V1556" s="4"/>
      <c r="W1556" s="4"/>
      <c r="X1556" s="3"/>
      <c r="Y1556" s="4"/>
      <c r="Z1556" s="2"/>
      <c r="AA1556" s="3"/>
      <c r="AB1556" s="5"/>
      <c r="AC1556" s="5"/>
      <c r="AD1556" s="5"/>
      <c r="AE1556" s="5"/>
      <c r="AF1556" s="5"/>
      <c r="AG1556" s="5"/>
      <c r="AH1556" s="6"/>
      <c r="AI1556" s="6"/>
      <c r="AJ1556" s="7"/>
      <c r="AK1556" s="7"/>
      <c r="AL1556" s="7"/>
      <c r="AM1556" s="7"/>
      <c r="AN1556" s="7"/>
      <c r="AO1556" s="12"/>
      <c r="AP1556" s="12"/>
      <c r="AQ1556" s="12"/>
      <c r="AR1556" s="12"/>
      <c r="AS1556" s="12"/>
      <c r="AT1556" s="12"/>
      <c r="AU1556" s="12"/>
      <c r="AV1556" s="12"/>
      <c r="AW1556" s="12"/>
      <c r="AX1556" s="12"/>
      <c r="AY1556" s="12"/>
      <c r="AZ1556" s="8"/>
    </row>
    <row r="1557" spans="1:52" s="21" customFormat="1" ht="16.5" x14ac:dyDescent="0.25">
      <c r="A1557" s="159"/>
      <c r="B1557" s="159"/>
      <c r="C1557" s="159"/>
      <c r="D1557" s="159"/>
      <c r="E1557" s="159"/>
      <c r="F1557" s="159"/>
      <c r="G1557" s="218"/>
      <c r="H1557" s="159"/>
      <c r="I1557" s="159"/>
      <c r="J1557" s="159"/>
      <c r="K1557" s="218"/>
      <c r="L1557" s="159"/>
      <c r="M1557" s="159"/>
      <c r="N1557" s="159"/>
      <c r="O1557" s="2"/>
      <c r="P1557" s="3"/>
      <c r="Q1557" s="3"/>
      <c r="R1557" s="3"/>
      <c r="S1557" s="3"/>
      <c r="T1557" s="4"/>
      <c r="U1557" s="4"/>
      <c r="V1557" s="4"/>
      <c r="W1557" s="4"/>
      <c r="X1557" s="3"/>
      <c r="Y1557" s="4"/>
      <c r="Z1557" s="2"/>
      <c r="AA1557" s="3"/>
      <c r="AB1557" s="5"/>
      <c r="AC1557" s="5"/>
      <c r="AD1557" s="5"/>
      <c r="AE1557" s="5"/>
      <c r="AF1557" s="5"/>
      <c r="AG1557" s="5"/>
      <c r="AH1557" s="6"/>
      <c r="AI1557" s="6"/>
      <c r="AJ1557" s="7"/>
      <c r="AK1557" s="7"/>
      <c r="AL1557" s="7"/>
      <c r="AM1557" s="7"/>
      <c r="AN1557" s="7"/>
      <c r="AO1557" s="12"/>
      <c r="AP1557" s="12"/>
      <c r="AQ1557" s="12"/>
      <c r="AR1557" s="12"/>
      <c r="AS1557" s="12"/>
      <c r="AT1557" s="12"/>
      <c r="AU1557" s="12"/>
      <c r="AV1557" s="12"/>
      <c r="AW1557" s="12"/>
      <c r="AX1557" s="12"/>
      <c r="AY1557" s="12"/>
      <c r="AZ1557" s="8"/>
    </row>
    <row r="1558" spans="1:52" s="21" customFormat="1" ht="16.5" x14ac:dyDescent="0.25">
      <c r="A1558" s="159"/>
      <c r="B1558" s="159"/>
      <c r="C1558" s="159"/>
      <c r="D1558" s="159"/>
      <c r="E1558" s="159"/>
      <c r="F1558" s="159"/>
      <c r="G1558" s="218"/>
      <c r="H1558" s="159"/>
      <c r="I1558" s="159"/>
      <c r="J1558" s="159"/>
      <c r="K1558" s="218"/>
      <c r="L1558" s="159"/>
      <c r="M1558" s="159"/>
      <c r="N1558" s="159"/>
      <c r="O1558" s="2"/>
      <c r="P1558" s="3"/>
      <c r="Q1558" s="3"/>
      <c r="R1558" s="3"/>
      <c r="S1558" s="3"/>
      <c r="T1558" s="4"/>
      <c r="U1558" s="4"/>
      <c r="V1558" s="4"/>
      <c r="W1558" s="4"/>
      <c r="X1558" s="3"/>
      <c r="Y1558" s="4"/>
      <c r="Z1558" s="2"/>
      <c r="AA1558" s="3"/>
      <c r="AB1558" s="5"/>
      <c r="AC1558" s="5"/>
      <c r="AD1558" s="5"/>
      <c r="AE1558" s="5"/>
      <c r="AF1558" s="5"/>
      <c r="AG1558" s="5"/>
      <c r="AH1558" s="6"/>
      <c r="AI1558" s="6"/>
      <c r="AJ1558" s="7"/>
      <c r="AK1558" s="7"/>
      <c r="AL1558" s="7"/>
      <c r="AM1558" s="7"/>
      <c r="AN1558" s="7"/>
      <c r="AO1558" s="12"/>
      <c r="AP1558" s="12"/>
      <c r="AQ1558" s="12"/>
      <c r="AR1558" s="12"/>
      <c r="AS1558" s="12"/>
      <c r="AT1558" s="12"/>
      <c r="AU1558" s="12"/>
      <c r="AV1558" s="12"/>
      <c r="AW1558" s="12"/>
      <c r="AX1558" s="12"/>
      <c r="AY1558" s="12"/>
      <c r="AZ1558" s="8"/>
    </row>
    <row r="1559" spans="1:52" s="21" customFormat="1" ht="16.5" x14ac:dyDescent="0.25">
      <c r="A1559" s="159"/>
      <c r="B1559" s="159"/>
      <c r="C1559" s="159"/>
      <c r="D1559" s="159"/>
      <c r="E1559" s="159"/>
      <c r="F1559" s="159"/>
      <c r="G1559" s="218"/>
      <c r="H1559" s="159"/>
      <c r="I1559" s="159"/>
      <c r="J1559" s="159"/>
      <c r="K1559" s="218"/>
      <c r="L1559" s="159"/>
      <c r="M1559" s="159"/>
      <c r="N1559" s="159"/>
      <c r="O1559" s="2"/>
      <c r="P1559" s="3"/>
      <c r="Q1559" s="3"/>
      <c r="R1559" s="3"/>
      <c r="S1559" s="3"/>
      <c r="T1559" s="4"/>
      <c r="U1559" s="4"/>
      <c r="V1559" s="4"/>
      <c r="W1559" s="4"/>
      <c r="X1559" s="3"/>
      <c r="Y1559" s="4"/>
      <c r="Z1559" s="2"/>
      <c r="AA1559" s="3"/>
      <c r="AB1559" s="5"/>
      <c r="AC1559" s="5"/>
      <c r="AD1559" s="5"/>
      <c r="AE1559" s="5"/>
      <c r="AF1559" s="5"/>
      <c r="AG1559" s="5"/>
      <c r="AH1559" s="6"/>
      <c r="AI1559" s="6"/>
      <c r="AJ1559" s="7"/>
      <c r="AK1559" s="7"/>
      <c r="AL1559" s="7"/>
      <c r="AM1559" s="7"/>
      <c r="AN1559" s="7"/>
      <c r="AO1559" s="12"/>
      <c r="AP1559" s="12"/>
      <c r="AQ1559" s="12"/>
      <c r="AR1559" s="12"/>
      <c r="AS1559" s="12"/>
      <c r="AT1559" s="12"/>
      <c r="AU1559" s="12"/>
      <c r="AV1559" s="12"/>
      <c r="AW1559" s="12"/>
      <c r="AX1559" s="12"/>
      <c r="AY1559" s="12"/>
      <c r="AZ1559" s="8"/>
    </row>
    <row r="1560" spans="1:52" s="21" customFormat="1" ht="16.5" x14ac:dyDescent="0.25">
      <c r="A1560" s="159"/>
      <c r="B1560" s="159"/>
      <c r="C1560" s="159"/>
      <c r="D1560" s="159"/>
      <c r="E1560" s="159"/>
      <c r="F1560" s="159"/>
      <c r="G1560" s="218"/>
      <c r="H1560" s="159"/>
      <c r="I1560" s="159"/>
      <c r="J1560" s="159"/>
      <c r="K1560" s="218"/>
      <c r="L1560" s="159"/>
      <c r="M1560" s="159"/>
      <c r="N1560" s="159"/>
      <c r="O1560" s="2"/>
      <c r="P1560" s="3"/>
      <c r="Q1560" s="3"/>
      <c r="R1560" s="3"/>
      <c r="S1560" s="3"/>
      <c r="T1560" s="4"/>
      <c r="U1560" s="4"/>
      <c r="V1560" s="4"/>
      <c r="W1560" s="4"/>
      <c r="X1560" s="3"/>
      <c r="Y1560" s="4"/>
      <c r="Z1560" s="2"/>
      <c r="AA1560" s="3"/>
      <c r="AB1560" s="5"/>
      <c r="AC1560" s="5"/>
      <c r="AD1560" s="5"/>
      <c r="AE1560" s="5"/>
      <c r="AF1560" s="5"/>
      <c r="AG1560" s="5"/>
      <c r="AH1560" s="6"/>
      <c r="AI1560" s="6"/>
      <c r="AJ1560" s="7"/>
      <c r="AK1560" s="7"/>
      <c r="AL1560" s="7"/>
      <c r="AM1560" s="7"/>
      <c r="AN1560" s="7"/>
      <c r="AO1560" s="12"/>
      <c r="AP1560" s="12"/>
      <c r="AQ1560" s="12"/>
      <c r="AR1560" s="12"/>
      <c r="AS1560" s="12"/>
      <c r="AT1560" s="12"/>
      <c r="AU1560" s="12"/>
      <c r="AV1560" s="12"/>
      <c r="AW1560" s="12"/>
      <c r="AX1560" s="12"/>
      <c r="AY1560" s="12"/>
      <c r="AZ1560" s="8"/>
    </row>
    <row r="1561" spans="1:52" s="21" customFormat="1" ht="16.5" x14ac:dyDescent="0.25">
      <c r="A1561" s="159"/>
      <c r="B1561" s="159"/>
      <c r="C1561" s="159"/>
      <c r="D1561" s="159"/>
      <c r="E1561" s="159"/>
      <c r="F1561" s="159"/>
      <c r="G1561" s="218"/>
      <c r="H1561" s="159"/>
      <c r="I1561" s="159"/>
      <c r="J1561" s="159"/>
      <c r="K1561" s="218"/>
      <c r="L1561" s="159"/>
      <c r="M1561" s="159"/>
      <c r="N1561" s="159"/>
      <c r="O1561" s="2"/>
      <c r="P1561" s="3"/>
      <c r="Q1561" s="3"/>
      <c r="R1561" s="3"/>
      <c r="S1561" s="3"/>
      <c r="T1561" s="4"/>
      <c r="U1561" s="4"/>
      <c r="V1561" s="4"/>
      <c r="W1561" s="4"/>
      <c r="X1561" s="3"/>
      <c r="Y1561" s="4"/>
      <c r="Z1561" s="2"/>
      <c r="AA1561" s="3"/>
      <c r="AB1561" s="5"/>
      <c r="AC1561" s="5"/>
      <c r="AD1561" s="5"/>
      <c r="AE1561" s="5"/>
      <c r="AF1561" s="5"/>
      <c r="AG1561" s="5"/>
      <c r="AH1561" s="6"/>
      <c r="AI1561" s="6"/>
      <c r="AJ1561" s="7"/>
      <c r="AK1561" s="7"/>
      <c r="AL1561" s="7"/>
      <c r="AM1561" s="7"/>
      <c r="AN1561" s="7"/>
      <c r="AO1561" s="12"/>
      <c r="AP1561" s="12"/>
      <c r="AQ1561" s="12"/>
      <c r="AR1561" s="12"/>
      <c r="AS1561" s="12"/>
      <c r="AT1561" s="12"/>
      <c r="AU1561" s="12"/>
      <c r="AV1561" s="12"/>
      <c r="AW1561" s="12"/>
      <c r="AX1561" s="12"/>
      <c r="AY1561" s="12"/>
      <c r="AZ1561" s="8"/>
    </row>
    <row r="1562" spans="1:52" s="21" customFormat="1" ht="16.5" x14ac:dyDescent="0.25">
      <c r="A1562" s="159"/>
      <c r="B1562" s="159"/>
      <c r="C1562" s="159"/>
      <c r="D1562" s="159"/>
      <c r="E1562" s="159"/>
      <c r="F1562" s="159"/>
      <c r="G1562" s="218"/>
      <c r="H1562" s="159"/>
      <c r="I1562" s="159"/>
      <c r="J1562" s="159"/>
      <c r="K1562" s="218"/>
      <c r="L1562" s="159"/>
      <c r="M1562" s="159"/>
      <c r="N1562" s="159"/>
      <c r="O1562" s="2"/>
      <c r="P1562" s="3"/>
      <c r="Q1562" s="3"/>
      <c r="R1562" s="3"/>
      <c r="S1562" s="3"/>
      <c r="T1562" s="4"/>
      <c r="U1562" s="4"/>
      <c r="V1562" s="4"/>
      <c r="W1562" s="4"/>
      <c r="X1562" s="3"/>
      <c r="Y1562" s="4"/>
      <c r="Z1562" s="2"/>
      <c r="AA1562" s="3"/>
      <c r="AB1562" s="5"/>
      <c r="AC1562" s="5"/>
      <c r="AD1562" s="5"/>
      <c r="AE1562" s="5"/>
      <c r="AF1562" s="5"/>
      <c r="AG1562" s="5"/>
      <c r="AH1562" s="6"/>
      <c r="AI1562" s="6"/>
      <c r="AJ1562" s="7"/>
      <c r="AK1562" s="7"/>
      <c r="AL1562" s="7"/>
      <c r="AM1562" s="7"/>
      <c r="AN1562" s="7"/>
      <c r="AO1562" s="12"/>
      <c r="AP1562" s="12"/>
      <c r="AQ1562" s="12"/>
      <c r="AR1562" s="12"/>
      <c r="AS1562" s="12"/>
      <c r="AT1562" s="12"/>
      <c r="AU1562" s="12"/>
      <c r="AV1562" s="12"/>
      <c r="AW1562" s="12"/>
      <c r="AX1562" s="12"/>
      <c r="AY1562" s="12"/>
      <c r="AZ1562" s="8"/>
    </row>
    <row r="1563" spans="1:52" s="21" customFormat="1" ht="16.5" x14ac:dyDescent="0.25">
      <c r="A1563" s="159"/>
      <c r="B1563" s="159"/>
      <c r="C1563" s="159"/>
      <c r="D1563" s="159"/>
      <c r="E1563" s="159"/>
      <c r="F1563" s="159"/>
      <c r="G1563" s="218"/>
      <c r="H1563" s="159"/>
      <c r="I1563" s="159"/>
      <c r="J1563" s="159"/>
      <c r="K1563" s="218"/>
      <c r="L1563" s="159"/>
      <c r="M1563" s="159"/>
      <c r="N1563" s="159"/>
      <c r="O1563" s="2"/>
      <c r="P1563" s="3"/>
      <c r="Q1563" s="3"/>
      <c r="R1563" s="3"/>
      <c r="S1563" s="3"/>
      <c r="T1563" s="4"/>
      <c r="U1563" s="4"/>
      <c r="V1563" s="4"/>
      <c r="W1563" s="4"/>
      <c r="X1563" s="3"/>
      <c r="Y1563" s="4"/>
      <c r="Z1563" s="2"/>
      <c r="AA1563" s="3"/>
      <c r="AB1563" s="5"/>
      <c r="AC1563" s="5"/>
      <c r="AD1563" s="5"/>
      <c r="AE1563" s="5"/>
      <c r="AF1563" s="5"/>
      <c r="AG1563" s="5"/>
      <c r="AH1563" s="6"/>
      <c r="AI1563" s="6"/>
      <c r="AJ1563" s="7"/>
      <c r="AK1563" s="7"/>
      <c r="AL1563" s="7"/>
      <c r="AM1563" s="7"/>
      <c r="AN1563" s="7"/>
      <c r="AO1563" s="12"/>
      <c r="AP1563" s="12"/>
      <c r="AQ1563" s="12"/>
      <c r="AR1563" s="12"/>
      <c r="AS1563" s="12"/>
      <c r="AT1563" s="12"/>
      <c r="AU1563" s="12"/>
      <c r="AV1563" s="12"/>
      <c r="AW1563" s="12"/>
      <c r="AX1563" s="12"/>
      <c r="AY1563" s="12"/>
      <c r="AZ1563" s="8"/>
    </row>
    <row r="1564" spans="1:52" s="21" customFormat="1" ht="16.5" x14ac:dyDescent="0.25">
      <c r="A1564" s="159"/>
      <c r="B1564" s="159"/>
      <c r="C1564" s="159"/>
      <c r="D1564" s="159"/>
      <c r="E1564" s="159"/>
      <c r="F1564" s="159"/>
      <c r="G1564" s="218"/>
      <c r="H1564" s="159"/>
      <c r="I1564" s="159"/>
      <c r="J1564" s="159"/>
      <c r="K1564" s="218"/>
      <c r="L1564" s="159"/>
      <c r="M1564" s="159"/>
      <c r="N1564" s="159"/>
      <c r="O1564" s="2"/>
      <c r="P1564" s="3"/>
      <c r="Q1564" s="3"/>
      <c r="R1564" s="3"/>
      <c r="S1564" s="3"/>
      <c r="T1564" s="4"/>
      <c r="U1564" s="4"/>
      <c r="V1564" s="4"/>
      <c r="W1564" s="4"/>
      <c r="X1564" s="3"/>
      <c r="Y1564" s="4"/>
      <c r="Z1564" s="2"/>
      <c r="AA1564" s="3"/>
      <c r="AB1564" s="5"/>
      <c r="AC1564" s="5"/>
      <c r="AD1564" s="5"/>
      <c r="AE1564" s="5"/>
      <c r="AF1564" s="5"/>
      <c r="AG1564" s="5"/>
      <c r="AH1564" s="6"/>
      <c r="AI1564" s="6"/>
      <c r="AJ1564" s="7"/>
      <c r="AK1564" s="7"/>
      <c r="AL1564" s="7"/>
      <c r="AM1564" s="7"/>
      <c r="AN1564" s="7"/>
      <c r="AO1564" s="12"/>
      <c r="AP1564" s="12"/>
      <c r="AQ1564" s="12"/>
      <c r="AR1564" s="12"/>
      <c r="AS1564" s="12"/>
      <c r="AT1564" s="12"/>
      <c r="AU1564" s="12"/>
      <c r="AV1564" s="12"/>
      <c r="AW1564" s="12"/>
      <c r="AX1564" s="12"/>
      <c r="AY1564" s="12"/>
      <c r="AZ1564" s="8"/>
    </row>
    <row r="1565" spans="1:52" s="21" customFormat="1" ht="16.5" x14ac:dyDescent="0.25">
      <c r="A1565" s="159"/>
      <c r="B1565" s="159"/>
      <c r="C1565" s="159"/>
      <c r="D1565" s="159"/>
      <c r="E1565" s="159"/>
      <c r="F1565" s="159"/>
      <c r="G1565" s="218"/>
      <c r="H1565" s="159"/>
      <c r="I1565" s="159"/>
      <c r="J1565" s="159"/>
      <c r="K1565" s="218"/>
      <c r="L1565" s="159"/>
      <c r="M1565" s="159"/>
      <c r="N1565" s="159"/>
      <c r="O1565" s="2"/>
      <c r="P1565" s="3"/>
      <c r="Q1565" s="3"/>
      <c r="R1565" s="3"/>
      <c r="S1565" s="3"/>
      <c r="T1565" s="4"/>
      <c r="U1565" s="4"/>
      <c r="V1565" s="4"/>
      <c r="W1565" s="4"/>
      <c r="X1565" s="3"/>
      <c r="Y1565" s="4"/>
      <c r="Z1565" s="2"/>
      <c r="AA1565" s="3"/>
      <c r="AB1565" s="5"/>
      <c r="AC1565" s="5"/>
      <c r="AD1565" s="5"/>
      <c r="AE1565" s="5"/>
      <c r="AF1565" s="5"/>
      <c r="AG1565" s="5"/>
      <c r="AH1565" s="6"/>
      <c r="AI1565" s="6"/>
      <c r="AJ1565" s="7"/>
      <c r="AK1565" s="7"/>
      <c r="AL1565" s="7"/>
      <c r="AM1565" s="7"/>
      <c r="AN1565" s="7"/>
      <c r="AO1565" s="12"/>
      <c r="AP1565" s="12"/>
      <c r="AQ1565" s="12"/>
      <c r="AR1565" s="12"/>
      <c r="AS1565" s="12"/>
      <c r="AT1565" s="12"/>
      <c r="AU1565" s="12"/>
      <c r="AV1565" s="12"/>
      <c r="AW1565" s="12"/>
      <c r="AX1565" s="12"/>
      <c r="AY1565" s="12"/>
      <c r="AZ1565" s="8"/>
    </row>
    <row r="1566" spans="1:52" s="21" customFormat="1" ht="16.5" x14ac:dyDescent="0.25">
      <c r="A1566" s="159"/>
      <c r="B1566" s="159"/>
      <c r="C1566" s="159"/>
      <c r="D1566" s="159"/>
      <c r="E1566" s="159"/>
      <c r="F1566" s="159"/>
      <c r="G1566" s="218"/>
      <c r="H1566" s="159"/>
      <c r="I1566" s="159"/>
      <c r="J1566" s="159"/>
      <c r="K1566" s="218"/>
      <c r="L1566" s="159"/>
      <c r="M1566" s="159"/>
      <c r="N1566" s="159"/>
      <c r="O1566" s="2"/>
      <c r="P1566" s="3"/>
      <c r="Q1566" s="3"/>
      <c r="R1566" s="3"/>
      <c r="S1566" s="3"/>
      <c r="T1566" s="4"/>
      <c r="U1566" s="4"/>
      <c r="V1566" s="4"/>
      <c r="W1566" s="4"/>
      <c r="X1566" s="3"/>
      <c r="Y1566" s="4"/>
      <c r="Z1566" s="2"/>
      <c r="AA1566" s="3"/>
      <c r="AB1566" s="5"/>
      <c r="AC1566" s="5"/>
      <c r="AD1566" s="5"/>
      <c r="AE1566" s="5"/>
      <c r="AF1566" s="5"/>
      <c r="AG1566" s="5"/>
      <c r="AH1566" s="6"/>
      <c r="AI1566" s="6"/>
      <c r="AJ1566" s="7"/>
      <c r="AK1566" s="7"/>
      <c r="AL1566" s="7"/>
      <c r="AM1566" s="7"/>
      <c r="AN1566" s="7"/>
      <c r="AO1566" s="12"/>
      <c r="AP1566" s="12"/>
      <c r="AQ1566" s="12"/>
      <c r="AR1566" s="12"/>
      <c r="AS1566" s="12"/>
      <c r="AT1566" s="12"/>
      <c r="AU1566" s="12"/>
      <c r="AV1566" s="12"/>
      <c r="AW1566" s="12"/>
      <c r="AX1566" s="12"/>
      <c r="AY1566" s="12"/>
      <c r="AZ1566" s="8"/>
    </row>
    <row r="1567" spans="1:52" s="21" customFormat="1" ht="16.5" x14ac:dyDescent="0.25">
      <c r="A1567" s="159"/>
      <c r="B1567" s="159"/>
      <c r="C1567" s="159"/>
      <c r="D1567" s="159"/>
      <c r="E1567" s="159"/>
      <c r="F1567" s="159"/>
      <c r="G1567" s="218"/>
      <c r="H1567" s="159"/>
      <c r="I1567" s="159"/>
      <c r="J1567" s="159"/>
      <c r="K1567" s="218"/>
      <c r="L1567" s="159"/>
      <c r="M1567" s="159"/>
      <c r="N1567" s="159"/>
      <c r="O1567" s="2"/>
      <c r="P1567" s="3"/>
      <c r="Q1567" s="3"/>
      <c r="R1567" s="3"/>
      <c r="S1567" s="3"/>
      <c r="T1567" s="4"/>
      <c r="U1567" s="4"/>
      <c r="V1567" s="4"/>
      <c r="W1567" s="4"/>
      <c r="X1567" s="3"/>
      <c r="Y1567" s="4"/>
      <c r="Z1567" s="2"/>
      <c r="AA1567" s="3"/>
      <c r="AB1567" s="5"/>
      <c r="AC1567" s="5"/>
      <c r="AD1567" s="5"/>
      <c r="AE1567" s="5"/>
      <c r="AF1567" s="5"/>
      <c r="AG1567" s="5"/>
      <c r="AH1567" s="6"/>
      <c r="AI1567" s="6"/>
      <c r="AJ1567" s="7"/>
      <c r="AK1567" s="7"/>
      <c r="AL1567" s="7"/>
      <c r="AM1567" s="7"/>
      <c r="AN1567" s="7"/>
      <c r="AO1567" s="12"/>
      <c r="AP1567" s="12"/>
      <c r="AQ1567" s="12"/>
      <c r="AR1567" s="12"/>
      <c r="AS1567" s="12"/>
      <c r="AT1567" s="12"/>
      <c r="AU1567" s="12"/>
      <c r="AV1567" s="12"/>
      <c r="AW1567" s="12"/>
      <c r="AX1567" s="12"/>
      <c r="AY1567" s="12"/>
      <c r="AZ1567" s="8"/>
    </row>
    <row r="1568" spans="1:52" s="21" customFormat="1" ht="16.5" x14ac:dyDescent="0.25">
      <c r="A1568" s="159"/>
      <c r="B1568" s="159"/>
      <c r="C1568" s="159"/>
      <c r="D1568" s="159"/>
      <c r="E1568" s="159"/>
      <c r="F1568" s="159"/>
      <c r="G1568" s="218"/>
      <c r="H1568" s="159"/>
      <c r="I1568" s="159"/>
      <c r="J1568" s="159"/>
      <c r="K1568" s="218"/>
      <c r="L1568" s="159"/>
      <c r="M1568" s="159"/>
      <c r="N1568" s="159"/>
      <c r="O1568" s="2"/>
      <c r="P1568" s="3"/>
      <c r="Q1568" s="3"/>
      <c r="R1568" s="3"/>
      <c r="S1568" s="3"/>
      <c r="T1568" s="4"/>
      <c r="U1568" s="4"/>
      <c r="V1568" s="4"/>
      <c r="W1568" s="4"/>
      <c r="X1568" s="3"/>
      <c r="Y1568" s="4"/>
      <c r="Z1568" s="2"/>
      <c r="AA1568" s="3"/>
      <c r="AB1568" s="5"/>
      <c r="AC1568" s="5"/>
      <c r="AD1568" s="5"/>
      <c r="AE1568" s="5"/>
      <c r="AF1568" s="5"/>
      <c r="AG1568" s="5"/>
      <c r="AH1568" s="6"/>
      <c r="AI1568" s="6"/>
      <c r="AJ1568" s="7"/>
      <c r="AK1568" s="7"/>
      <c r="AL1568" s="7"/>
      <c r="AM1568" s="7"/>
      <c r="AN1568" s="7"/>
      <c r="AO1568" s="12"/>
      <c r="AP1568" s="12"/>
      <c r="AQ1568" s="12"/>
      <c r="AR1568" s="12"/>
      <c r="AS1568" s="12"/>
      <c r="AT1568" s="12"/>
      <c r="AU1568" s="12"/>
      <c r="AV1568" s="12"/>
      <c r="AW1568" s="12"/>
      <c r="AX1568" s="12"/>
      <c r="AY1568" s="12"/>
      <c r="AZ1568" s="8"/>
    </row>
    <row r="1569" spans="1:52" s="21" customFormat="1" ht="16.5" x14ac:dyDescent="0.25">
      <c r="A1569" s="159"/>
      <c r="B1569" s="159"/>
      <c r="C1569" s="159"/>
      <c r="D1569" s="159"/>
      <c r="E1569" s="159"/>
      <c r="F1569" s="159"/>
      <c r="G1569" s="218"/>
      <c r="H1569" s="159"/>
      <c r="I1569" s="159"/>
      <c r="J1569" s="159"/>
      <c r="K1569" s="218"/>
      <c r="L1569" s="159"/>
      <c r="M1569" s="159"/>
      <c r="N1569" s="159"/>
      <c r="O1569" s="2"/>
      <c r="P1569" s="3"/>
      <c r="Q1569" s="3"/>
      <c r="R1569" s="3"/>
      <c r="S1569" s="3"/>
      <c r="T1569" s="4"/>
      <c r="U1569" s="4"/>
      <c r="V1569" s="4"/>
      <c r="W1569" s="4"/>
      <c r="X1569" s="3"/>
      <c r="Y1569" s="4"/>
      <c r="Z1569" s="2"/>
      <c r="AA1569" s="3"/>
      <c r="AB1569" s="5"/>
      <c r="AC1569" s="5"/>
      <c r="AD1569" s="5"/>
      <c r="AE1569" s="5"/>
      <c r="AF1569" s="5"/>
      <c r="AG1569" s="5"/>
      <c r="AH1569" s="6"/>
      <c r="AI1569" s="6"/>
      <c r="AJ1569" s="7"/>
      <c r="AK1569" s="7"/>
      <c r="AL1569" s="7"/>
      <c r="AM1569" s="7"/>
      <c r="AN1569" s="7"/>
      <c r="AO1569" s="12"/>
      <c r="AP1569" s="12"/>
      <c r="AQ1569" s="12"/>
      <c r="AR1569" s="12"/>
      <c r="AS1569" s="12"/>
      <c r="AT1569" s="12"/>
      <c r="AU1569" s="12"/>
      <c r="AV1569" s="12"/>
      <c r="AW1569" s="12"/>
      <c r="AX1569" s="12"/>
      <c r="AY1569" s="12"/>
      <c r="AZ1569" s="8"/>
    </row>
    <row r="1570" spans="1:52" s="21" customFormat="1" ht="16.5" x14ac:dyDescent="0.25">
      <c r="A1570" s="159"/>
      <c r="B1570" s="159"/>
      <c r="C1570" s="159"/>
      <c r="D1570" s="159"/>
      <c r="E1570" s="159"/>
      <c r="F1570" s="159"/>
      <c r="G1570" s="218"/>
      <c r="H1570" s="159"/>
      <c r="I1570" s="159"/>
      <c r="J1570" s="159"/>
      <c r="K1570" s="218"/>
      <c r="L1570" s="159"/>
      <c r="M1570" s="159"/>
      <c r="N1570" s="159"/>
      <c r="O1570" s="2"/>
      <c r="P1570" s="3"/>
      <c r="Q1570" s="3"/>
      <c r="R1570" s="3"/>
      <c r="S1570" s="3"/>
      <c r="T1570" s="4"/>
      <c r="U1570" s="4"/>
      <c r="V1570" s="4"/>
      <c r="W1570" s="4"/>
      <c r="X1570" s="3"/>
      <c r="Y1570" s="4"/>
      <c r="Z1570" s="2"/>
      <c r="AA1570" s="3"/>
      <c r="AB1570" s="5"/>
      <c r="AC1570" s="5"/>
      <c r="AD1570" s="5"/>
      <c r="AE1570" s="5"/>
      <c r="AF1570" s="5"/>
      <c r="AG1570" s="5"/>
      <c r="AH1570" s="6"/>
      <c r="AI1570" s="6"/>
      <c r="AJ1570" s="7"/>
      <c r="AK1570" s="7"/>
      <c r="AL1570" s="7"/>
      <c r="AM1570" s="7"/>
      <c r="AN1570" s="7"/>
      <c r="AO1570" s="12"/>
      <c r="AP1570" s="12"/>
      <c r="AQ1570" s="12"/>
      <c r="AR1570" s="12"/>
      <c r="AS1570" s="12"/>
      <c r="AT1570" s="12"/>
      <c r="AU1570" s="12"/>
      <c r="AV1570" s="12"/>
      <c r="AW1570" s="12"/>
      <c r="AX1570" s="12"/>
      <c r="AY1570" s="12"/>
      <c r="AZ1570" s="8"/>
    </row>
    <row r="1571" spans="1:52" s="21" customFormat="1" ht="16.5" x14ac:dyDescent="0.25">
      <c r="A1571" s="159"/>
      <c r="B1571" s="159"/>
      <c r="C1571" s="159"/>
      <c r="D1571" s="159"/>
      <c r="E1571" s="159"/>
      <c r="F1571" s="159"/>
      <c r="G1571" s="218"/>
      <c r="H1571" s="159"/>
      <c r="I1571" s="159"/>
      <c r="J1571" s="159"/>
      <c r="K1571" s="218"/>
      <c r="L1571" s="159"/>
      <c r="M1571" s="159"/>
      <c r="N1571" s="159"/>
      <c r="O1571" s="2"/>
      <c r="P1571" s="3"/>
      <c r="Q1571" s="3"/>
      <c r="R1571" s="3"/>
      <c r="S1571" s="3"/>
      <c r="T1571" s="4"/>
      <c r="U1571" s="4"/>
      <c r="V1571" s="4"/>
      <c r="W1571" s="4"/>
      <c r="X1571" s="3"/>
      <c r="Y1571" s="4"/>
      <c r="Z1571" s="2"/>
      <c r="AA1571" s="3"/>
      <c r="AB1571" s="5"/>
      <c r="AC1571" s="5"/>
      <c r="AD1571" s="5"/>
      <c r="AE1571" s="5"/>
      <c r="AF1571" s="5"/>
      <c r="AG1571" s="5"/>
      <c r="AH1571" s="6"/>
      <c r="AI1571" s="6"/>
      <c r="AJ1571" s="7"/>
      <c r="AK1571" s="7"/>
      <c r="AL1571" s="7"/>
      <c r="AM1571" s="7"/>
      <c r="AN1571" s="7"/>
      <c r="AO1571" s="12"/>
      <c r="AP1571" s="12"/>
      <c r="AQ1571" s="12"/>
      <c r="AR1571" s="12"/>
      <c r="AS1571" s="12"/>
      <c r="AT1571" s="12"/>
      <c r="AU1571" s="12"/>
      <c r="AV1571" s="12"/>
      <c r="AW1571" s="12"/>
      <c r="AX1571" s="12"/>
      <c r="AY1571" s="12"/>
      <c r="AZ1571" s="8"/>
    </row>
    <row r="1572" spans="1:52" s="21" customFormat="1" ht="16.5" x14ac:dyDescent="0.25">
      <c r="A1572" s="159"/>
      <c r="B1572" s="159"/>
      <c r="C1572" s="159"/>
      <c r="D1572" s="159"/>
      <c r="E1572" s="159"/>
      <c r="F1572" s="159"/>
      <c r="G1572" s="218"/>
      <c r="H1572" s="159"/>
      <c r="I1572" s="159"/>
      <c r="J1572" s="159"/>
      <c r="K1572" s="218"/>
      <c r="L1572" s="159"/>
      <c r="M1572" s="159"/>
      <c r="N1572" s="159"/>
      <c r="O1572" s="2"/>
      <c r="P1572" s="3"/>
      <c r="Q1572" s="3"/>
      <c r="R1572" s="3"/>
      <c r="S1572" s="3"/>
      <c r="T1572" s="4"/>
      <c r="U1572" s="4"/>
      <c r="V1572" s="4"/>
      <c r="W1572" s="4"/>
      <c r="X1572" s="3"/>
      <c r="Y1572" s="4"/>
      <c r="Z1572" s="2"/>
      <c r="AA1572" s="3"/>
      <c r="AB1572" s="5"/>
      <c r="AC1572" s="5"/>
      <c r="AD1572" s="5"/>
      <c r="AE1572" s="5"/>
      <c r="AF1572" s="5"/>
      <c r="AG1572" s="5"/>
      <c r="AH1572" s="6"/>
      <c r="AI1572" s="6"/>
      <c r="AJ1572" s="7"/>
      <c r="AK1572" s="7"/>
      <c r="AL1572" s="7"/>
      <c r="AM1572" s="7"/>
      <c r="AN1572" s="7"/>
      <c r="AO1572" s="12"/>
      <c r="AP1572" s="12"/>
      <c r="AQ1572" s="12"/>
      <c r="AR1572" s="12"/>
      <c r="AS1572" s="12"/>
      <c r="AT1572" s="12"/>
      <c r="AU1572" s="12"/>
      <c r="AV1572" s="12"/>
      <c r="AW1572" s="12"/>
      <c r="AX1572" s="12"/>
      <c r="AY1572" s="12"/>
      <c r="AZ1572" s="8"/>
    </row>
    <row r="1573" spans="1:52" s="21" customFormat="1" ht="16.5" x14ac:dyDescent="0.25">
      <c r="A1573" s="159"/>
      <c r="B1573" s="159"/>
      <c r="C1573" s="159"/>
      <c r="D1573" s="159"/>
      <c r="E1573" s="159"/>
      <c r="F1573" s="159"/>
      <c r="G1573" s="218"/>
      <c r="H1573" s="159"/>
      <c r="I1573" s="159"/>
      <c r="J1573" s="159"/>
      <c r="K1573" s="218"/>
      <c r="L1573" s="159"/>
      <c r="M1573" s="159"/>
      <c r="N1573" s="159"/>
      <c r="O1573" s="2"/>
      <c r="P1573" s="3"/>
      <c r="Q1573" s="3"/>
      <c r="R1573" s="3"/>
      <c r="S1573" s="3"/>
      <c r="T1573" s="4"/>
      <c r="U1573" s="4"/>
      <c r="V1573" s="4"/>
      <c r="W1573" s="4"/>
      <c r="X1573" s="3"/>
      <c r="Y1573" s="4"/>
      <c r="Z1573" s="2"/>
      <c r="AA1573" s="3"/>
      <c r="AB1573" s="5"/>
      <c r="AC1573" s="5"/>
      <c r="AD1573" s="5"/>
      <c r="AE1573" s="5"/>
      <c r="AF1573" s="5"/>
      <c r="AG1573" s="5"/>
      <c r="AH1573" s="6"/>
      <c r="AI1573" s="6"/>
      <c r="AJ1573" s="7"/>
      <c r="AK1573" s="7"/>
      <c r="AL1573" s="7"/>
      <c r="AM1573" s="7"/>
      <c r="AN1573" s="7"/>
      <c r="AO1573" s="12"/>
      <c r="AP1573" s="12"/>
      <c r="AQ1573" s="12"/>
      <c r="AR1573" s="12"/>
      <c r="AS1573" s="12"/>
      <c r="AT1573" s="12"/>
      <c r="AU1573" s="12"/>
      <c r="AV1573" s="12"/>
      <c r="AW1573" s="12"/>
      <c r="AX1573" s="12"/>
      <c r="AY1573" s="12"/>
      <c r="AZ1573" s="8"/>
    </row>
    <row r="1574" spans="1:52" s="21" customFormat="1" ht="16.5" x14ac:dyDescent="0.25">
      <c r="A1574" s="159"/>
      <c r="B1574" s="159"/>
      <c r="C1574" s="159"/>
      <c r="D1574" s="159"/>
      <c r="E1574" s="159"/>
      <c r="F1574" s="159"/>
      <c r="G1574" s="218"/>
      <c r="H1574" s="159"/>
      <c r="I1574" s="159"/>
      <c r="J1574" s="159"/>
      <c r="K1574" s="218"/>
      <c r="L1574" s="159"/>
      <c r="M1574" s="159"/>
      <c r="N1574" s="159"/>
      <c r="O1574" s="2"/>
      <c r="P1574" s="3"/>
      <c r="Q1574" s="3"/>
      <c r="R1574" s="3"/>
      <c r="S1574" s="3"/>
      <c r="T1574" s="4"/>
      <c r="U1574" s="4"/>
      <c r="V1574" s="4"/>
      <c r="W1574" s="4"/>
      <c r="X1574" s="3"/>
      <c r="Y1574" s="4"/>
      <c r="Z1574" s="2"/>
      <c r="AA1574" s="3"/>
      <c r="AB1574" s="5"/>
      <c r="AC1574" s="5"/>
      <c r="AD1574" s="5"/>
      <c r="AE1574" s="5"/>
      <c r="AF1574" s="5"/>
      <c r="AG1574" s="5"/>
      <c r="AH1574" s="6"/>
      <c r="AI1574" s="6"/>
      <c r="AJ1574" s="7"/>
      <c r="AK1574" s="7"/>
      <c r="AL1574" s="7"/>
      <c r="AM1574" s="7"/>
      <c r="AN1574" s="7"/>
      <c r="AO1574" s="12"/>
      <c r="AP1574" s="12"/>
      <c r="AQ1574" s="12"/>
      <c r="AR1574" s="12"/>
      <c r="AS1574" s="12"/>
      <c r="AT1574" s="12"/>
      <c r="AU1574" s="12"/>
      <c r="AV1574" s="12"/>
      <c r="AW1574" s="12"/>
      <c r="AX1574" s="12"/>
      <c r="AY1574" s="12"/>
      <c r="AZ1574" s="8"/>
    </row>
    <row r="1575" spans="1:52" s="21" customFormat="1" ht="16.5" x14ac:dyDescent="0.25">
      <c r="A1575" s="159"/>
      <c r="B1575" s="159"/>
      <c r="C1575" s="159"/>
      <c r="D1575" s="159"/>
      <c r="E1575" s="159"/>
      <c r="F1575" s="159"/>
      <c r="G1575" s="218"/>
      <c r="H1575" s="159"/>
      <c r="I1575" s="159"/>
      <c r="J1575" s="159"/>
      <c r="K1575" s="218"/>
      <c r="L1575" s="159"/>
      <c r="M1575" s="159"/>
      <c r="N1575" s="159"/>
      <c r="O1575" s="2"/>
      <c r="P1575" s="3"/>
      <c r="Q1575" s="3"/>
      <c r="R1575" s="3"/>
      <c r="S1575" s="3"/>
      <c r="T1575" s="4"/>
      <c r="U1575" s="4"/>
      <c r="V1575" s="4"/>
      <c r="W1575" s="4"/>
      <c r="X1575" s="3"/>
      <c r="Y1575" s="4"/>
      <c r="Z1575" s="2"/>
      <c r="AA1575" s="3"/>
      <c r="AB1575" s="5"/>
      <c r="AC1575" s="5"/>
      <c r="AD1575" s="5"/>
      <c r="AE1575" s="5"/>
      <c r="AF1575" s="5"/>
      <c r="AG1575" s="5"/>
      <c r="AH1575" s="6"/>
      <c r="AI1575" s="6"/>
      <c r="AJ1575" s="7"/>
      <c r="AK1575" s="7"/>
      <c r="AL1575" s="7"/>
      <c r="AM1575" s="7"/>
      <c r="AN1575" s="7"/>
      <c r="AO1575" s="12"/>
      <c r="AP1575" s="12"/>
      <c r="AQ1575" s="12"/>
      <c r="AR1575" s="12"/>
      <c r="AS1575" s="12"/>
      <c r="AT1575" s="12"/>
      <c r="AU1575" s="12"/>
      <c r="AV1575" s="12"/>
      <c r="AW1575" s="12"/>
      <c r="AX1575" s="12"/>
      <c r="AY1575" s="12"/>
      <c r="AZ1575" s="8"/>
    </row>
    <row r="1576" spans="1:52" s="21" customFormat="1" ht="16.5" x14ac:dyDescent="0.25">
      <c r="A1576" s="159"/>
      <c r="B1576" s="159"/>
      <c r="C1576" s="159"/>
      <c r="D1576" s="159"/>
      <c r="E1576" s="159"/>
      <c r="F1576" s="159"/>
      <c r="G1576" s="218"/>
      <c r="H1576" s="159"/>
      <c r="I1576" s="159"/>
      <c r="J1576" s="159"/>
      <c r="K1576" s="218"/>
      <c r="L1576" s="159"/>
      <c r="M1576" s="159"/>
      <c r="N1576" s="159"/>
      <c r="O1576" s="2"/>
      <c r="P1576" s="3"/>
      <c r="Q1576" s="3"/>
      <c r="R1576" s="3"/>
      <c r="S1576" s="3"/>
      <c r="T1576" s="4"/>
      <c r="U1576" s="4"/>
      <c r="V1576" s="4"/>
      <c r="W1576" s="4"/>
      <c r="X1576" s="3"/>
      <c r="Y1576" s="4"/>
      <c r="Z1576" s="2"/>
      <c r="AA1576" s="3"/>
      <c r="AB1576" s="5"/>
      <c r="AC1576" s="5"/>
      <c r="AD1576" s="5"/>
      <c r="AE1576" s="5"/>
      <c r="AF1576" s="5"/>
      <c r="AG1576" s="5"/>
      <c r="AH1576" s="6"/>
      <c r="AI1576" s="6"/>
      <c r="AJ1576" s="7"/>
      <c r="AK1576" s="7"/>
      <c r="AL1576" s="7"/>
      <c r="AM1576" s="7"/>
      <c r="AN1576" s="7"/>
      <c r="AO1576" s="12"/>
      <c r="AP1576" s="12"/>
      <c r="AQ1576" s="12"/>
      <c r="AR1576" s="12"/>
      <c r="AS1576" s="12"/>
      <c r="AT1576" s="12"/>
      <c r="AU1576" s="12"/>
      <c r="AV1576" s="12"/>
      <c r="AW1576" s="12"/>
      <c r="AX1576" s="12"/>
      <c r="AY1576" s="12"/>
      <c r="AZ1576" s="8"/>
    </row>
    <row r="1577" spans="1:52" s="21" customFormat="1" ht="16.5" x14ac:dyDescent="0.25">
      <c r="A1577" s="159"/>
      <c r="B1577" s="159"/>
      <c r="C1577" s="159"/>
      <c r="D1577" s="159"/>
      <c r="E1577" s="159"/>
      <c r="F1577" s="159"/>
      <c r="G1577" s="218"/>
      <c r="H1577" s="159"/>
      <c r="I1577" s="159"/>
      <c r="J1577" s="159"/>
      <c r="K1577" s="218"/>
      <c r="L1577" s="159"/>
      <c r="M1577" s="159"/>
      <c r="N1577" s="159"/>
      <c r="O1577" s="2"/>
      <c r="P1577" s="3"/>
      <c r="Q1577" s="3"/>
      <c r="R1577" s="3"/>
      <c r="S1577" s="3"/>
      <c r="T1577" s="4"/>
      <c r="U1577" s="4"/>
      <c r="V1577" s="4"/>
      <c r="W1577" s="4"/>
      <c r="X1577" s="3"/>
      <c r="Y1577" s="4"/>
      <c r="Z1577" s="2"/>
      <c r="AA1577" s="3"/>
      <c r="AB1577" s="5"/>
      <c r="AC1577" s="5"/>
      <c r="AD1577" s="5"/>
      <c r="AE1577" s="5"/>
      <c r="AF1577" s="5"/>
      <c r="AG1577" s="5"/>
      <c r="AH1577" s="6"/>
      <c r="AI1577" s="6"/>
      <c r="AJ1577" s="7"/>
      <c r="AK1577" s="7"/>
      <c r="AL1577" s="7"/>
      <c r="AM1577" s="7"/>
      <c r="AN1577" s="7"/>
      <c r="AO1577" s="12"/>
      <c r="AP1577" s="12"/>
      <c r="AQ1577" s="12"/>
      <c r="AR1577" s="12"/>
      <c r="AS1577" s="12"/>
      <c r="AT1577" s="12"/>
      <c r="AU1577" s="12"/>
      <c r="AV1577" s="12"/>
      <c r="AW1577" s="12"/>
      <c r="AX1577" s="12"/>
      <c r="AY1577" s="12"/>
      <c r="AZ1577" s="8"/>
    </row>
    <row r="1578" spans="1:52" s="21" customFormat="1" ht="16.5" x14ac:dyDescent="0.25">
      <c r="A1578" s="159"/>
      <c r="B1578" s="159"/>
      <c r="C1578" s="159"/>
      <c r="D1578" s="159"/>
      <c r="E1578" s="159"/>
      <c r="F1578" s="159"/>
      <c r="G1578" s="218"/>
      <c r="H1578" s="159"/>
      <c r="I1578" s="159"/>
      <c r="J1578" s="159"/>
      <c r="K1578" s="218"/>
      <c r="L1578" s="159"/>
      <c r="M1578" s="159"/>
      <c r="N1578" s="159"/>
      <c r="O1578" s="2"/>
      <c r="P1578" s="3"/>
      <c r="Q1578" s="3"/>
      <c r="R1578" s="3"/>
      <c r="S1578" s="3"/>
      <c r="T1578" s="4"/>
      <c r="U1578" s="4"/>
      <c r="V1578" s="4"/>
      <c r="W1578" s="4"/>
      <c r="X1578" s="3"/>
      <c r="Y1578" s="4"/>
      <c r="Z1578" s="2"/>
      <c r="AA1578" s="3"/>
      <c r="AB1578" s="5"/>
      <c r="AC1578" s="5"/>
      <c r="AD1578" s="5"/>
      <c r="AE1578" s="5"/>
      <c r="AF1578" s="5"/>
      <c r="AG1578" s="5"/>
      <c r="AH1578" s="6"/>
      <c r="AI1578" s="6"/>
      <c r="AJ1578" s="7"/>
      <c r="AK1578" s="7"/>
      <c r="AL1578" s="7"/>
      <c r="AM1578" s="7"/>
      <c r="AN1578" s="7"/>
      <c r="AO1578" s="12"/>
      <c r="AP1578" s="12"/>
      <c r="AQ1578" s="12"/>
      <c r="AR1578" s="12"/>
      <c r="AS1578" s="12"/>
      <c r="AT1578" s="12"/>
      <c r="AU1578" s="12"/>
      <c r="AV1578" s="12"/>
      <c r="AW1578" s="12"/>
      <c r="AX1578" s="12"/>
      <c r="AY1578" s="12"/>
      <c r="AZ1578" s="8"/>
    </row>
    <row r="1579" spans="1:52" s="21" customFormat="1" ht="16.5" x14ac:dyDescent="0.25">
      <c r="A1579" s="159"/>
      <c r="B1579" s="159"/>
      <c r="C1579" s="159"/>
      <c r="D1579" s="159"/>
      <c r="E1579" s="159"/>
      <c r="F1579" s="159"/>
      <c r="G1579" s="218"/>
      <c r="H1579" s="159"/>
      <c r="I1579" s="159"/>
      <c r="J1579" s="159"/>
      <c r="K1579" s="218"/>
      <c r="L1579" s="159"/>
      <c r="M1579" s="159"/>
      <c r="N1579" s="159"/>
      <c r="O1579" s="2"/>
      <c r="P1579" s="3"/>
      <c r="Q1579" s="3"/>
      <c r="R1579" s="3"/>
      <c r="S1579" s="3"/>
      <c r="T1579" s="4"/>
      <c r="U1579" s="4"/>
      <c r="V1579" s="4"/>
      <c r="W1579" s="4"/>
      <c r="X1579" s="3"/>
      <c r="Y1579" s="4"/>
      <c r="Z1579" s="2"/>
      <c r="AA1579" s="3"/>
      <c r="AB1579" s="5"/>
      <c r="AC1579" s="5"/>
      <c r="AD1579" s="5"/>
      <c r="AE1579" s="5"/>
      <c r="AF1579" s="5"/>
      <c r="AG1579" s="5"/>
      <c r="AH1579" s="6"/>
      <c r="AI1579" s="6"/>
      <c r="AJ1579" s="7"/>
      <c r="AK1579" s="7"/>
      <c r="AL1579" s="7"/>
      <c r="AM1579" s="7"/>
      <c r="AN1579" s="7"/>
      <c r="AO1579" s="12"/>
      <c r="AP1579" s="12"/>
      <c r="AQ1579" s="12"/>
      <c r="AR1579" s="12"/>
      <c r="AS1579" s="12"/>
      <c r="AT1579" s="12"/>
      <c r="AU1579" s="12"/>
      <c r="AV1579" s="12"/>
      <c r="AW1579" s="12"/>
      <c r="AX1579" s="12"/>
      <c r="AY1579" s="12"/>
      <c r="AZ1579" s="8"/>
    </row>
    <row r="1580" spans="1:52" s="21" customFormat="1" ht="16.5" x14ac:dyDescent="0.25">
      <c r="A1580" s="159"/>
      <c r="B1580" s="159"/>
      <c r="C1580" s="159"/>
      <c r="D1580" s="159"/>
      <c r="E1580" s="159"/>
      <c r="F1580" s="159"/>
      <c r="G1580" s="218"/>
      <c r="H1580" s="159"/>
      <c r="I1580" s="159"/>
      <c r="J1580" s="159"/>
      <c r="K1580" s="218"/>
      <c r="L1580" s="159"/>
      <c r="M1580" s="159"/>
      <c r="N1580" s="159"/>
      <c r="O1580" s="2"/>
      <c r="P1580" s="3"/>
      <c r="Q1580" s="3"/>
      <c r="R1580" s="3"/>
      <c r="S1580" s="3"/>
      <c r="T1580" s="4"/>
      <c r="U1580" s="4"/>
      <c r="V1580" s="4"/>
      <c r="W1580" s="4"/>
      <c r="X1580" s="3"/>
      <c r="Y1580" s="4"/>
      <c r="Z1580" s="2"/>
      <c r="AA1580" s="3"/>
      <c r="AB1580" s="5"/>
      <c r="AC1580" s="5"/>
      <c r="AD1580" s="5"/>
      <c r="AE1580" s="5"/>
      <c r="AF1580" s="5"/>
      <c r="AG1580" s="5"/>
      <c r="AH1580" s="6"/>
      <c r="AI1580" s="6"/>
      <c r="AJ1580" s="7"/>
      <c r="AK1580" s="7"/>
      <c r="AL1580" s="7"/>
      <c r="AM1580" s="7"/>
      <c r="AN1580" s="7"/>
      <c r="AO1580" s="12"/>
      <c r="AP1580" s="12"/>
      <c r="AQ1580" s="12"/>
      <c r="AR1580" s="12"/>
      <c r="AS1580" s="12"/>
      <c r="AT1580" s="12"/>
      <c r="AU1580" s="12"/>
      <c r="AV1580" s="12"/>
      <c r="AW1580" s="12"/>
      <c r="AX1580" s="12"/>
      <c r="AY1580" s="12"/>
      <c r="AZ1580" s="8"/>
    </row>
    <row r="1581" spans="1:52" s="21" customFormat="1" ht="16.5" x14ac:dyDescent="0.25">
      <c r="A1581" s="159"/>
      <c r="B1581" s="159"/>
      <c r="C1581" s="159"/>
      <c r="D1581" s="159"/>
      <c r="E1581" s="159"/>
      <c r="F1581" s="159"/>
      <c r="G1581" s="218"/>
      <c r="H1581" s="159"/>
      <c r="I1581" s="159"/>
      <c r="J1581" s="159"/>
      <c r="K1581" s="218"/>
      <c r="L1581" s="159"/>
      <c r="M1581" s="159"/>
      <c r="N1581" s="159"/>
      <c r="O1581" s="2"/>
      <c r="P1581" s="3"/>
      <c r="Q1581" s="3"/>
      <c r="R1581" s="3"/>
      <c r="S1581" s="3"/>
      <c r="T1581" s="4"/>
      <c r="U1581" s="4"/>
      <c r="V1581" s="4"/>
      <c r="W1581" s="4"/>
      <c r="X1581" s="3"/>
      <c r="Y1581" s="4"/>
      <c r="Z1581" s="2"/>
      <c r="AA1581" s="3"/>
      <c r="AB1581" s="5"/>
      <c r="AC1581" s="5"/>
      <c r="AD1581" s="5"/>
      <c r="AE1581" s="5"/>
      <c r="AF1581" s="5"/>
      <c r="AG1581" s="5"/>
      <c r="AH1581" s="6"/>
      <c r="AI1581" s="6"/>
      <c r="AJ1581" s="7"/>
      <c r="AK1581" s="7"/>
      <c r="AL1581" s="7"/>
      <c r="AM1581" s="7"/>
      <c r="AN1581" s="7"/>
      <c r="AO1581" s="12"/>
      <c r="AP1581" s="12"/>
      <c r="AQ1581" s="12"/>
      <c r="AR1581" s="12"/>
      <c r="AS1581" s="12"/>
      <c r="AT1581" s="12"/>
      <c r="AU1581" s="12"/>
      <c r="AV1581" s="12"/>
      <c r="AW1581" s="12"/>
      <c r="AX1581" s="12"/>
      <c r="AY1581" s="12"/>
      <c r="AZ1581" s="8"/>
    </row>
    <row r="1582" spans="1:52" s="21" customFormat="1" ht="16.5" x14ac:dyDescent="0.25">
      <c r="A1582" s="159"/>
      <c r="B1582" s="159"/>
      <c r="C1582" s="159"/>
      <c r="D1582" s="159"/>
      <c r="E1582" s="159"/>
      <c r="F1582" s="159"/>
      <c r="G1582" s="218"/>
      <c r="H1582" s="159"/>
      <c r="I1582" s="159"/>
      <c r="J1582" s="159"/>
      <c r="K1582" s="218"/>
      <c r="L1582" s="159"/>
      <c r="M1582" s="159"/>
      <c r="N1582" s="159"/>
      <c r="O1582" s="2"/>
      <c r="P1582" s="3"/>
      <c r="Q1582" s="3"/>
      <c r="R1582" s="3"/>
      <c r="S1582" s="3"/>
      <c r="T1582" s="4"/>
      <c r="U1582" s="4"/>
      <c r="V1582" s="4"/>
      <c r="W1582" s="4"/>
      <c r="X1582" s="3"/>
      <c r="Y1582" s="4"/>
      <c r="Z1582" s="2"/>
      <c r="AA1582" s="3"/>
      <c r="AB1582" s="5"/>
      <c r="AC1582" s="5"/>
      <c r="AD1582" s="5"/>
      <c r="AE1582" s="5"/>
      <c r="AF1582" s="5"/>
      <c r="AG1582" s="5"/>
      <c r="AH1582" s="6"/>
      <c r="AI1582" s="6"/>
      <c r="AJ1582" s="7"/>
      <c r="AK1582" s="7"/>
      <c r="AL1582" s="7"/>
      <c r="AM1582" s="7"/>
      <c r="AN1582" s="7"/>
      <c r="AO1582" s="12"/>
      <c r="AP1582" s="12"/>
      <c r="AQ1582" s="12"/>
      <c r="AR1582" s="12"/>
      <c r="AS1582" s="12"/>
      <c r="AT1582" s="12"/>
      <c r="AU1582" s="12"/>
      <c r="AV1582" s="12"/>
      <c r="AW1582" s="12"/>
      <c r="AX1582" s="12"/>
      <c r="AY1582" s="12"/>
      <c r="AZ1582" s="8"/>
    </row>
    <row r="1583" spans="1:52" s="21" customFormat="1" ht="16.5" x14ac:dyDescent="0.25">
      <c r="A1583" s="159"/>
      <c r="B1583" s="159"/>
      <c r="C1583" s="159"/>
      <c r="D1583" s="159"/>
      <c r="E1583" s="159"/>
      <c r="F1583" s="159"/>
      <c r="G1583" s="218"/>
      <c r="H1583" s="159"/>
      <c r="I1583" s="159"/>
      <c r="J1583" s="159"/>
      <c r="K1583" s="218"/>
      <c r="L1583" s="159"/>
      <c r="M1583" s="159"/>
      <c r="N1583" s="159"/>
      <c r="O1583" s="2"/>
      <c r="P1583" s="3"/>
      <c r="Q1583" s="3"/>
      <c r="R1583" s="3"/>
      <c r="S1583" s="3"/>
      <c r="T1583" s="4"/>
      <c r="U1583" s="4"/>
      <c r="V1583" s="4"/>
      <c r="W1583" s="4"/>
      <c r="X1583" s="3"/>
      <c r="Y1583" s="4"/>
      <c r="Z1583" s="2"/>
      <c r="AA1583" s="3"/>
      <c r="AB1583" s="5"/>
      <c r="AC1583" s="5"/>
      <c r="AD1583" s="5"/>
      <c r="AE1583" s="5"/>
      <c r="AF1583" s="5"/>
      <c r="AG1583" s="5"/>
      <c r="AH1583" s="6"/>
      <c r="AI1583" s="6"/>
      <c r="AJ1583" s="7"/>
      <c r="AK1583" s="7"/>
      <c r="AL1583" s="7"/>
      <c r="AM1583" s="7"/>
      <c r="AN1583" s="7"/>
      <c r="AO1583" s="12"/>
      <c r="AP1583" s="12"/>
      <c r="AQ1583" s="12"/>
      <c r="AR1583" s="12"/>
      <c r="AS1583" s="12"/>
      <c r="AT1583" s="12"/>
      <c r="AU1583" s="12"/>
      <c r="AV1583" s="12"/>
      <c r="AW1583" s="12"/>
      <c r="AX1583" s="12"/>
      <c r="AY1583" s="12"/>
      <c r="AZ1583" s="8"/>
    </row>
    <row r="1584" spans="1:52" s="21" customFormat="1" ht="16.5" x14ac:dyDescent="0.25">
      <c r="A1584" s="159"/>
      <c r="B1584" s="159"/>
      <c r="C1584" s="159"/>
      <c r="D1584" s="159"/>
      <c r="E1584" s="159"/>
      <c r="F1584" s="159"/>
      <c r="G1584" s="218"/>
      <c r="H1584" s="159"/>
      <c r="I1584" s="159"/>
      <c r="J1584" s="159"/>
      <c r="K1584" s="218"/>
      <c r="L1584" s="159"/>
      <c r="M1584" s="159"/>
      <c r="N1584" s="159"/>
      <c r="O1584" s="2"/>
      <c r="P1584" s="3"/>
      <c r="Q1584" s="3"/>
      <c r="R1584" s="3"/>
      <c r="S1584" s="3"/>
      <c r="T1584" s="4"/>
      <c r="U1584" s="4"/>
      <c r="V1584" s="4"/>
      <c r="W1584" s="4"/>
      <c r="X1584" s="3"/>
      <c r="Y1584" s="4"/>
      <c r="Z1584" s="2"/>
      <c r="AA1584" s="3"/>
      <c r="AB1584" s="5"/>
      <c r="AC1584" s="5"/>
      <c r="AD1584" s="5"/>
      <c r="AE1584" s="5"/>
      <c r="AF1584" s="5"/>
      <c r="AG1584" s="5"/>
      <c r="AH1584" s="6"/>
      <c r="AI1584" s="6"/>
      <c r="AJ1584" s="7"/>
      <c r="AK1584" s="7"/>
      <c r="AL1584" s="7"/>
      <c r="AM1584" s="7"/>
      <c r="AN1584" s="7"/>
      <c r="AO1584" s="12"/>
      <c r="AP1584" s="12"/>
      <c r="AQ1584" s="12"/>
      <c r="AR1584" s="12"/>
      <c r="AS1584" s="12"/>
      <c r="AT1584" s="12"/>
      <c r="AU1584" s="12"/>
      <c r="AV1584" s="12"/>
      <c r="AW1584" s="12"/>
      <c r="AX1584" s="12"/>
      <c r="AY1584" s="12"/>
      <c r="AZ1584" s="8"/>
    </row>
    <row r="1585" spans="1:52" s="21" customFormat="1" ht="16.5" x14ac:dyDescent="0.25">
      <c r="A1585" s="159"/>
      <c r="B1585" s="159"/>
      <c r="C1585" s="159"/>
      <c r="D1585" s="159"/>
      <c r="E1585" s="159"/>
      <c r="F1585" s="159"/>
      <c r="G1585" s="218"/>
      <c r="H1585" s="159"/>
      <c r="I1585" s="159"/>
      <c r="J1585" s="159"/>
      <c r="K1585" s="218"/>
      <c r="L1585" s="159"/>
      <c r="M1585" s="159"/>
      <c r="N1585" s="159"/>
      <c r="O1585" s="2"/>
      <c r="P1585" s="3"/>
      <c r="Q1585" s="3"/>
      <c r="R1585" s="3"/>
      <c r="S1585" s="3"/>
      <c r="T1585" s="4"/>
      <c r="U1585" s="4"/>
      <c r="V1585" s="4"/>
      <c r="W1585" s="4"/>
      <c r="X1585" s="3"/>
      <c r="Y1585" s="4"/>
      <c r="Z1585" s="2"/>
      <c r="AA1585" s="3"/>
      <c r="AB1585" s="5"/>
      <c r="AC1585" s="5"/>
      <c r="AD1585" s="5"/>
      <c r="AE1585" s="5"/>
      <c r="AF1585" s="5"/>
      <c r="AG1585" s="5"/>
      <c r="AH1585" s="6"/>
      <c r="AI1585" s="6"/>
      <c r="AJ1585" s="7"/>
      <c r="AK1585" s="7"/>
      <c r="AL1585" s="7"/>
      <c r="AM1585" s="7"/>
      <c r="AN1585" s="7"/>
      <c r="AO1585" s="12"/>
      <c r="AP1585" s="12"/>
      <c r="AQ1585" s="12"/>
      <c r="AR1585" s="12"/>
      <c r="AS1585" s="12"/>
      <c r="AT1585" s="12"/>
      <c r="AU1585" s="12"/>
      <c r="AV1585" s="12"/>
      <c r="AW1585" s="12"/>
      <c r="AX1585" s="12"/>
      <c r="AY1585" s="12"/>
      <c r="AZ1585" s="8"/>
    </row>
    <row r="1586" spans="1:52" s="21" customFormat="1" ht="16.5" x14ac:dyDescent="0.25">
      <c r="A1586" s="159"/>
      <c r="B1586" s="159"/>
      <c r="C1586" s="159"/>
      <c r="D1586" s="159"/>
      <c r="E1586" s="159"/>
      <c r="F1586" s="159"/>
      <c r="G1586" s="218"/>
      <c r="H1586" s="159"/>
      <c r="I1586" s="159"/>
      <c r="J1586" s="159"/>
      <c r="K1586" s="218"/>
      <c r="L1586" s="159"/>
      <c r="M1586" s="159"/>
      <c r="N1586" s="159"/>
      <c r="O1586" s="2"/>
      <c r="P1586" s="3"/>
      <c r="Q1586" s="3"/>
      <c r="R1586" s="3"/>
      <c r="S1586" s="3"/>
      <c r="T1586" s="4"/>
      <c r="U1586" s="4"/>
      <c r="V1586" s="4"/>
      <c r="W1586" s="4"/>
      <c r="X1586" s="3"/>
      <c r="Y1586" s="237"/>
      <c r="Z1586" s="2"/>
      <c r="AA1586" s="235"/>
      <c r="AB1586" s="5"/>
      <c r="AC1586" s="5"/>
      <c r="AD1586" s="5"/>
      <c r="AE1586" s="5"/>
      <c r="AF1586" s="5"/>
      <c r="AG1586" s="5"/>
      <c r="AH1586" s="6"/>
      <c r="AI1586" s="6"/>
      <c r="AJ1586" s="7"/>
      <c r="AK1586" s="7"/>
      <c r="AL1586" s="7"/>
      <c r="AM1586" s="7"/>
      <c r="AN1586" s="7"/>
      <c r="AO1586" s="12"/>
      <c r="AP1586" s="12"/>
      <c r="AQ1586" s="12"/>
      <c r="AR1586" s="12"/>
      <c r="AS1586" s="12"/>
      <c r="AT1586" s="12"/>
      <c r="AU1586" s="12"/>
      <c r="AV1586" s="12"/>
      <c r="AW1586" s="12"/>
      <c r="AX1586" s="12"/>
      <c r="AY1586" s="12"/>
      <c r="AZ1586" s="8"/>
    </row>
    <row r="1587" spans="1:52" s="21" customFormat="1" ht="16.5" x14ac:dyDescent="0.25">
      <c r="A1587" s="159"/>
      <c r="B1587" s="159"/>
      <c r="C1587" s="159"/>
      <c r="D1587" s="159"/>
      <c r="E1587" s="159"/>
      <c r="F1587" s="159"/>
      <c r="G1587" s="218"/>
      <c r="H1587" s="159"/>
      <c r="I1587" s="159"/>
      <c r="J1587" s="159"/>
      <c r="K1587" s="218"/>
      <c r="L1587" s="159"/>
      <c r="M1587" s="159"/>
      <c r="N1587" s="159"/>
      <c r="O1587" s="2"/>
      <c r="P1587" s="3"/>
      <c r="Q1587" s="3"/>
      <c r="R1587" s="3"/>
      <c r="S1587" s="3"/>
      <c r="T1587" s="4"/>
      <c r="U1587" s="4"/>
      <c r="V1587" s="4"/>
      <c r="W1587" s="4"/>
      <c r="X1587" s="3"/>
      <c r="Y1587" s="4"/>
      <c r="Z1587" s="2"/>
      <c r="AA1587" s="3"/>
      <c r="AB1587" s="5"/>
      <c r="AC1587" s="5"/>
      <c r="AD1587" s="5"/>
      <c r="AE1587" s="5"/>
      <c r="AF1587" s="5"/>
      <c r="AG1587" s="5"/>
      <c r="AH1587" s="6"/>
      <c r="AI1587" s="6"/>
      <c r="AJ1587" s="7"/>
      <c r="AK1587" s="7"/>
      <c r="AL1587" s="7"/>
      <c r="AM1587" s="7"/>
      <c r="AN1587" s="7"/>
      <c r="AO1587" s="12"/>
      <c r="AP1587" s="12"/>
      <c r="AQ1587" s="12"/>
      <c r="AR1587" s="12"/>
      <c r="AS1587" s="12"/>
      <c r="AT1587" s="12"/>
      <c r="AU1587" s="12"/>
      <c r="AV1587" s="12"/>
      <c r="AW1587" s="12"/>
      <c r="AX1587" s="12"/>
      <c r="AY1587" s="12"/>
      <c r="AZ1587" s="8"/>
    </row>
    <row r="1588" spans="1:52" s="21" customFormat="1" ht="16.5" x14ac:dyDescent="0.25">
      <c r="A1588" s="159"/>
      <c r="B1588" s="159"/>
      <c r="C1588" s="159"/>
      <c r="D1588" s="159"/>
      <c r="E1588" s="159"/>
      <c r="F1588" s="159"/>
      <c r="G1588" s="218"/>
      <c r="H1588" s="159"/>
      <c r="I1588" s="159"/>
      <c r="J1588" s="159"/>
      <c r="K1588" s="218"/>
      <c r="L1588" s="159"/>
      <c r="M1588" s="159"/>
      <c r="N1588" s="159"/>
      <c r="O1588" s="2"/>
      <c r="P1588" s="3"/>
      <c r="Q1588" s="3"/>
      <c r="R1588" s="3"/>
      <c r="S1588" s="3"/>
      <c r="T1588" s="4"/>
      <c r="U1588" s="4"/>
      <c r="V1588" s="4"/>
      <c r="W1588" s="4"/>
      <c r="X1588" s="3"/>
      <c r="Y1588" s="4"/>
      <c r="Z1588" s="2"/>
      <c r="AA1588" s="3"/>
      <c r="AB1588" s="5"/>
      <c r="AC1588" s="5"/>
      <c r="AD1588" s="5"/>
      <c r="AE1588" s="5"/>
      <c r="AF1588" s="5"/>
      <c r="AG1588" s="5"/>
      <c r="AH1588" s="6"/>
      <c r="AI1588" s="6"/>
      <c r="AJ1588" s="7"/>
      <c r="AK1588" s="7"/>
      <c r="AL1588" s="7"/>
      <c r="AM1588" s="7"/>
      <c r="AN1588" s="7"/>
      <c r="AO1588" s="12"/>
      <c r="AP1588" s="12"/>
      <c r="AQ1588" s="12"/>
      <c r="AR1588" s="12"/>
      <c r="AS1588" s="12"/>
      <c r="AT1588" s="12"/>
      <c r="AU1588" s="12"/>
      <c r="AV1588" s="12"/>
      <c r="AW1588" s="12"/>
      <c r="AX1588" s="12"/>
      <c r="AY1588" s="12"/>
      <c r="AZ1588" s="8"/>
    </row>
    <row r="1589" spans="1:52" s="21" customFormat="1" ht="16.5" x14ac:dyDescent="0.25">
      <c r="A1589" s="159"/>
      <c r="B1589" s="159"/>
      <c r="C1589" s="159"/>
      <c r="D1589" s="159"/>
      <c r="E1589" s="159"/>
      <c r="F1589" s="159"/>
      <c r="G1589" s="218"/>
      <c r="H1589" s="159"/>
      <c r="I1589" s="159"/>
      <c r="J1589" s="159"/>
      <c r="K1589" s="218"/>
      <c r="L1589" s="159"/>
      <c r="M1589" s="159"/>
      <c r="N1589" s="159"/>
      <c r="O1589" s="2"/>
      <c r="P1589" s="3"/>
      <c r="Q1589" s="3"/>
      <c r="R1589" s="3"/>
      <c r="S1589" s="3"/>
      <c r="T1589" s="4"/>
      <c r="U1589" s="4"/>
      <c r="V1589" s="4"/>
      <c r="W1589" s="4"/>
      <c r="X1589" s="3"/>
      <c r="Y1589" s="4"/>
      <c r="Z1589" s="2"/>
      <c r="AA1589" s="3"/>
      <c r="AB1589" s="5"/>
      <c r="AC1589" s="5"/>
      <c r="AD1589" s="5"/>
      <c r="AE1589" s="5"/>
      <c r="AF1589" s="5"/>
      <c r="AG1589" s="5"/>
      <c r="AH1589" s="6"/>
      <c r="AI1589" s="6"/>
      <c r="AJ1589" s="7"/>
      <c r="AK1589" s="7"/>
      <c r="AL1589" s="7"/>
      <c r="AM1589" s="7"/>
      <c r="AN1589" s="7"/>
      <c r="AO1589" s="12"/>
      <c r="AP1589" s="12"/>
      <c r="AQ1589" s="12"/>
      <c r="AR1589" s="12"/>
      <c r="AS1589" s="12"/>
      <c r="AT1589" s="12"/>
      <c r="AU1589" s="12"/>
      <c r="AV1589" s="12"/>
      <c r="AW1589" s="12"/>
      <c r="AX1589" s="12"/>
      <c r="AY1589" s="12"/>
      <c r="AZ1589" s="8"/>
    </row>
    <row r="1590" spans="1:52" s="21" customFormat="1" ht="16.5" x14ac:dyDescent="0.25">
      <c r="A1590" s="159"/>
      <c r="B1590" s="159"/>
      <c r="C1590" s="159"/>
      <c r="D1590" s="159"/>
      <c r="E1590" s="159"/>
      <c r="F1590" s="159"/>
      <c r="G1590" s="218"/>
      <c r="H1590" s="159"/>
      <c r="I1590" s="159"/>
      <c r="J1590" s="159"/>
      <c r="K1590" s="218"/>
      <c r="L1590" s="159"/>
      <c r="M1590" s="159"/>
      <c r="N1590" s="159"/>
      <c r="O1590" s="2"/>
      <c r="P1590" s="3"/>
      <c r="Q1590" s="3"/>
      <c r="R1590" s="3"/>
      <c r="S1590" s="3"/>
      <c r="T1590" s="4"/>
      <c r="U1590" s="4"/>
      <c r="V1590" s="4"/>
      <c r="W1590" s="4"/>
      <c r="X1590" s="3"/>
      <c r="Y1590" s="4"/>
      <c r="Z1590" s="2"/>
      <c r="AA1590" s="3"/>
      <c r="AB1590" s="5"/>
      <c r="AC1590" s="5"/>
      <c r="AD1590" s="5"/>
      <c r="AE1590" s="5"/>
      <c r="AF1590" s="5"/>
      <c r="AG1590" s="5"/>
      <c r="AH1590" s="6"/>
      <c r="AI1590" s="6"/>
      <c r="AJ1590" s="7"/>
      <c r="AK1590" s="7"/>
      <c r="AL1590" s="7"/>
      <c r="AM1590" s="7"/>
      <c r="AN1590" s="7"/>
      <c r="AO1590" s="12"/>
      <c r="AP1590" s="12"/>
      <c r="AQ1590" s="12"/>
      <c r="AR1590" s="12"/>
      <c r="AS1590" s="12"/>
      <c r="AT1590" s="12"/>
      <c r="AU1590" s="12"/>
      <c r="AV1590" s="12"/>
      <c r="AW1590" s="12"/>
      <c r="AX1590" s="12"/>
      <c r="AY1590" s="12"/>
      <c r="AZ1590" s="8"/>
    </row>
    <row r="1591" spans="1:52" s="21" customFormat="1" ht="16.5" x14ac:dyDescent="0.25">
      <c r="A1591" s="159"/>
      <c r="B1591" s="159"/>
      <c r="C1591" s="159"/>
      <c r="D1591" s="159"/>
      <c r="E1591" s="159"/>
      <c r="F1591" s="159"/>
      <c r="G1591" s="218"/>
      <c r="H1591" s="159"/>
      <c r="I1591" s="159"/>
      <c r="J1591" s="159"/>
      <c r="K1591" s="218"/>
      <c r="L1591" s="159"/>
      <c r="M1591" s="159"/>
      <c r="N1591" s="159"/>
      <c r="O1591" s="2"/>
      <c r="P1591" s="3"/>
      <c r="Q1591" s="3"/>
      <c r="R1591" s="3"/>
      <c r="S1591" s="3"/>
      <c r="T1591" s="4"/>
      <c r="U1591" s="4"/>
      <c r="V1591" s="4"/>
      <c r="W1591" s="4"/>
      <c r="X1591" s="3"/>
      <c r="Y1591" s="4"/>
      <c r="Z1591" s="2"/>
      <c r="AA1591" s="3"/>
      <c r="AB1591" s="5"/>
      <c r="AC1591" s="5"/>
      <c r="AD1591" s="5"/>
      <c r="AE1591" s="5"/>
      <c r="AF1591" s="5"/>
      <c r="AG1591" s="5"/>
      <c r="AH1591" s="6"/>
      <c r="AI1591" s="6"/>
      <c r="AJ1591" s="7"/>
      <c r="AK1591" s="7"/>
      <c r="AL1591" s="7"/>
      <c r="AM1591" s="7"/>
      <c r="AN1591" s="7"/>
      <c r="AO1591" s="12"/>
      <c r="AP1591" s="12"/>
      <c r="AQ1591" s="12"/>
      <c r="AR1591" s="12"/>
      <c r="AS1591" s="12"/>
      <c r="AT1591" s="12"/>
      <c r="AU1591" s="12"/>
      <c r="AV1591" s="12"/>
      <c r="AW1591" s="12"/>
      <c r="AX1591" s="12"/>
      <c r="AY1591" s="12"/>
      <c r="AZ1591" s="8"/>
    </row>
    <row r="1592" spans="1:52" s="21" customFormat="1" ht="16.5" x14ac:dyDescent="0.25">
      <c r="A1592" s="159"/>
      <c r="B1592" s="159"/>
      <c r="C1592" s="159"/>
      <c r="D1592" s="159"/>
      <c r="E1592" s="159"/>
      <c r="F1592" s="159"/>
      <c r="G1592" s="218"/>
      <c r="H1592" s="159"/>
      <c r="I1592" s="159"/>
      <c r="J1592" s="159"/>
      <c r="K1592" s="218"/>
      <c r="L1592" s="159"/>
      <c r="M1592" s="159"/>
      <c r="N1592" s="159"/>
      <c r="O1592" s="2"/>
      <c r="P1592" s="3"/>
      <c r="Q1592" s="3"/>
      <c r="R1592" s="3"/>
      <c r="S1592" s="3"/>
      <c r="T1592" s="4"/>
      <c r="U1592" s="4"/>
      <c r="V1592" s="4"/>
      <c r="W1592" s="4"/>
      <c r="X1592" s="3"/>
      <c r="Y1592" s="4"/>
      <c r="Z1592" s="2"/>
      <c r="AA1592" s="3"/>
      <c r="AB1592" s="5"/>
      <c r="AC1592" s="5"/>
      <c r="AD1592" s="5"/>
      <c r="AE1592" s="5"/>
      <c r="AF1592" s="5"/>
      <c r="AG1592" s="5"/>
      <c r="AH1592" s="6"/>
      <c r="AI1592" s="6"/>
      <c r="AJ1592" s="7"/>
      <c r="AK1592" s="7"/>
      <c r="AL1592" s="7"/>
      <c r="AM1592" s="7"/>
      <c r="AN1592" s="7"/>
      <c r="AO1592" s="12"/>
      <c r="AP1592" s="12"/>
      <c r="AQ1592" s="12"/>
      <c r="AR1592" s="12"/>
      <c r="AS1592" s="12"/>
      <c r="AT1592" s="12"/>
      <c r="AU1592" s="12"/>
      <c r="AV1592" s="12"/>
      <c r="AW1592" s="12"/>
      <c r="AX1592" s="12"/>
      <c r="AY1592" s="12"/>
      <c r="AZ1592" s="8"/>
    </row>
    <row r="1593" spans="1:52" s="21" customFormat="1" ht="16.5" x14ac:dyDescent="0.25">
      <c r="A1593" s="159"/>
      <c r="B1593" s="159"/>
      <c r="C1593" s="159"/>
      <c r="D1593" s="159"/>
      <c r="E1593" s="159"/>
      <c r="F1593" s="159"/>
      <c r="G1593" s="218"/>
      <c r="H1593" s="159"/>
      <c r="I1593" s="159"/>
      <c r="J1593" s="159"/>
      <c r="K1593" s="218"/>
      <c r="L1593" s="159"/>
      <c r="M1593" s="159"/>
      <c r="N1593" s="159"/>
      <c r="O1593" s="2"/>
      <c r="P1593" s="3"/>
      <c r="Q1593" s="3"/>
      <c r="R1593" s="3"/>
      <c r="S1593" s="3"/>
      <c r="T1593" s="4"/>
      <c r="U1593" s="4"/>
      <c r="V1593" s="4"/>
      <c r="W1593" s="4"/>
      <c r="X1593" s="3"/>
      <c r="Y1593" s="4"/>
      <c r="Z1593" s="2"/>
      <c r="AA1593" s="3"/>
      <c r="AB1593" s="5"/>
      <c r="AC1593" s="5"/>
      <c r="AD1593" s="5"/>
      <c r="AE1593" s="5"/>
      <c r="AF1593" s="5"/>
      <c r="AG1593" s="5"/>
      <c r="AH1593" s="6"/>
      <c r="AI1593" s="6"/>
      <c r="AJ1593" s="7"/>
      <c r="AK1593" s="7"/>
      <c r="AL1593" s="7"/>
      <c r="AM1593" s="7"/>
      <c r="AN1593" s="7"/>
      <c r="AO1593" s="12"/>
      <c r="AP1593" s="12"/>
      <c r="AQ1593" s="12"/>
      <c r="AR1593" s="12"/>
      <c r="AS1593" s="12"/>
      <c r="AT1593" s="12"/>
      <c r="AU1593" s="12"/>
      <c r="AV1593" s="12"/>
      <c r="AW1593" s="12"/>
      <c r="AX1593" s="12"/>
      <c r="AY1593" s="12"/>
      <c r="AZ1593" s="8"/>
    </row>
    <row r="1594" spans="1:52" s="21" customFormat="1" ht="16.5" x14ac:dyDescent="0.25">
      <c r="A1594" s="159"/>
      <c r="B1594" s="159"/>
      <c r="C1594" s="159"/>
      <c r="D1594" s="159"/>
      <c r="E1594" s="159"/>
      <c r="F1594" s="159"/>
      <c r="G1594" s="218"/>
      <c r="H1594" s="159"/>
      <c r="I1594" s="159"/>
      <c r="J1594" s="159"/>
      <c r="K1594" s="218"/>
      <c r="L1594" s="159"/>
      <c r="M1594" s="159"/>
      <c r="N1594" s="159"/>
      <c r="O1594" s="2"/>
      <c r="P1594" s="3"/>
      <c r="Q1594" s="3"/>
      <c r="R1594" s="3"/>
      <c r="S1594" s="3"/>
      <c r="T1594" s="4"/>
      <c r="U1594" s="4"/>
      <c r="V1594" s="4"/>
      <c r="W1594" s="4"/>
      <c r="X1594" s="3"/>
      <c r="Y1594" s="235"/>
      <c r="Z1594" s="2"/>
      <c r="AA1594" s="235"/>
      <c r="AB1594" s="5"/>
      <c r="AC1594" s="5"/>
      <c r="AD1594" s="5"/>
      <c r="AE1594" s="5"/>
      <c r="AF1594" s="5"/>
      <c r="AG1594" s="5"/>
      <c r="AH1594" s="6"/>
      <c r="AI1594" s="6"/>
      <c r="AJ1594" s="7"/>
      <c r="AK1594" s="7"/>
      <c r="AL1594" s="7"/>
      <c r="AM1594" s="7"/>
      <c r="AN1594" s="7"/>
      <c r="AO1594" s="12"/>
      <c r="AP1594" s="12"/>
      <c r="AQ1594" s="12"/>
      <c r="AR1594" s="12"/>
      <c r="AS1594" s="12"/>
      <c r="AT1594" s="12"/>
      <c r="AU1594" s="12"/>
      <c r="AV1594" s="12"/>
      <c r="AW1594" s="12"/>
      <c r="AX1594" s="12"/>
      <c r="AY1594" s="12"/>
      <c r="AZ1594" s="8"/>
    </row>
    <row r="1595" spans="1:52" s="21" customFormat="1" ht="16.5" x14ac:dyDescent="0.25">
      <c r="A1595" s="159"/>
      <c r="B1595" s="159"/>
      <c r="C1595" s="159"/>
      <c r="D1595" s="159"/>
      <c r="E1595" s="159"/>
      <c r="F1595" s="159"/>
      <c r="G1595" s="218"/>
      <c r="H1595" s="159"/>
      <c r="I1595" s="159"/>
      <c r="J1595" s="159"/>
      <c r="K1595" s="218"/>
      <c r="L1595" s="159"/>
      <c r="M1595" s="159"/>
      <c r="N1595" s="159"/>
      <c r="O1595" s="2"/>
      <c r="P1595" s="3"/>
      <c r="Q1595" s="3"/>
      <c r="R1595" s="3"/>
      <c r="S1595" s="3"/>
      <c r="T1595" s="4"/>
      <c r="U1595" s="4"/>
      <c r="V1595" s="4"/>
      <c r="W1595" s="4"/>
      <c r="X1595" s="3"/>
      <c r="Y1595" s="4"/>
      <c r="Z1595" s="2"/>
      <c r="AA1595" s="3"/>
      <c r="AB1595" s="5"/>
      <c r="AC1595" s="5"/>
      <c r="AD1595" s="5"/>
      <c r="AE1595" s="5"/>
      <c r="AF1595" s="5"/>
      <c r="AG1595" s="5"/>
      <c r="AH1595" s="6"/>
      <c r="AI1595" s="6"/>
      <c r="AJ1595" s="7"/>
      <c r="AK1595" s="7"/>
      <c r="AL1595" s="7"/>
      <c r="AM1595" s="7"/>
      <c r="AN1595" s="7"/>
      <c r="AO1595" s="12"/>
      <c r="AP1595" s="12"/>
      <c r="AQ1595" s="12"/>
      <c r="AR1595" s="12"/>
      <c r="AS1595" s="12"/>
      <c r="AT1595" s="12"/>
      <c r="AU1595" s="12"/>
      <c r="AV1595" s="12"/>
      <c r="AW1595" s="12"/>
      <c r="AX1595" s="12"/>
      <c r="AY1595" s="12"/>
      <c r="AZ1595" s="8"/>
    </row>
    <row r="1596" spans="1:52" s="21" customFormat="1" ht="16.5" x14ac:dyDescent="0.25">
      <c r="A1596" s="159"/>
      <c r="B1596" s="159"/>
      <c r="C1596" s="159"/>
      <c r="D1596" s="159"/>
      <c r="E1596" s="159"/>
      <c r="F1596" s="159"/>
      <c r="G1596" s="218"/>
      <c r="H1596" s="159"/>
      <c r="I1596" s="159"/>
      <c r="J1596" s="159"/>
      <c r="K1596" s="218"/>
      <c r="L1596" s="159"/>
      <c r="M1596" s="159"/>
      <c r="N1596" s="159"/>
      <c r="O1596" s="2"/>
      <c r="P1596" s="3"/>
      <c r="Q1596" s="3"/>
      <c r="R1596" s="3"/>
      <c r="S1596" s="3"/>
      <c r="T1596" s="4"/>
      <c r="U1596" s="4"/>
      <c r="V1596" s="4"/>
      <c r="W1596" s="4"/>
      <c r="X1596" s="3"/>
      <c r="Y1596" s="4"/>
      <c r="Z1596" s="2"/>
      <c r="AA1596" s="3"/>
      <c r="AB1596" s="5"/>
      <c r="AC1596" s="5"/>
      <c r="AD1596" s="5"/>
      <c r="AE1596" s="5"/>
      <c r="AF1596" s="5"/>
      <c r="AG1596" s="5"/>
      <c r="AH1596" s="6"/>
      <c r="AI1596" s="6"/>
      <c r="AJ1596" s="7"/>
      <c r="AK1596" s="7"/>
      <c r="AL1596" s="7"/>
      <c r="AM1596" s="7"/>
      <c r="AN1596" s="7"/>
      <c r="AO1596" s="12"/>
      <c r="AP1596" s="12"/>
      <c r="AQ1596" s="12"/>
      <c r="AR1596" s="12"/>
      <c r="AS1596" s="12"/>
      <c r="AT1596" s="12"/>
      <c r="AU1596" s="12"/>
      <c r="AV1596" s="12"/>
      <c r="AW1596" s="12"/>
      <c r="AX1596" s="12"/>
      <c r="AY1596" s="12"/>
      <c r="AZ1596" s="8"/>
    </row>
    <row r="1597" spans="1:52" s="21" customFormat="1" ht="16.5" x14ac:dyDescent="0.25">
      <c r="A1597" s="159"/>
      <c r="B1597" s="159"/>
      <c r="C1597" s="159"/>
      <c r="D1597" s="159"/>
      <c r="E1597" s="159"/>
      <c r="F1597" s="159"/>
      <c r="G1597" s="218"/>
      <c r="H1597" s="159"/>
      <c r="I1597" s="159"/>
      <c r="J1597" s="159"/>
      <c r="K1597" s="218"/>
      <c r="L1597" s="159"/>
      <c r="M1597" s="159"/>
      <c r="N1597" s="159"/>
      <c r="O1597" s="2"/>
      <c r="P1597" s="3"/>
      <c r="Q1597" s="3"/>
      <c r="R1597" s="3"/>
      <c r="S1597" s="3"/>
      <c r="T1597" s="4"/>
      <c r="U1597" s="4"/>
      <c r="V1597" s="4"/>
      <c r="W1597" s="4"/>
      <c r="X1597" s="3"/>
      <c r="Y1597" s="4"/>
      <c r="Z1597" s="2"/>
      <c r="AA1597" s="3"/>
      <c r="AB1597" s="5"/>
      <c r="AC1597" s="5"/>
      <c r="AD1597" s="5"/>
      <c r="AE1597" s="5"/>
      <c r="AF1597" s="5"/>
      <c r="AG1597" s="5"/>
      <c r="AH1597" s="6"/>
      <c r="AI1597" s="6"/>
      <c r="AJ1597" s="7"/>
      <c r="AK1597" s="7"/>
      <c r="AL1597" s="7"/>
      <c r="AM1597" s="7"/>
      <c r="AN1597" s="7"/>
      <c r="AO1597" s="12"/>
      <c r="AP1597" s="12"/>
      <c r="AQ1597" s="12"/>
      <c r="AR1597" s="12"/>
      <c r="AS1597" s="12"/>
      <c r="AT1597" s="12"/>
      <c r="AU1597" s="12"/>
      <c r="AV1597" s="12"/>
      <c r="AW1597" s="12"/>
      <c r="AX1597" s="12"/>
      <c r="AY1597" s="12"/>
      <c r="AZ1597" s="8"/>
    </row>
    <row r="1598" spans="1:52" s="21" customFormat="1" ht="16.5" x14ac:dyDescent="0.25">
      <c r="A1598" s="159"/>
      <c r="B1598" s="159"/>
      <c r="C1598" s="159"/>
      <c r="D1598" s="159"/>
      <c r="E1598" s="159"/>
      <c r="F1598" s="159"/>
      <c r="G1598" s="218"/>
      <c r="H1598" s="159"/>
      <c r="I1598" s="159"/>
      <c r="J1598" s="159"/>
      <c r="K1598" s="218"/>
      <c r="L1598" s="159"/>
      <c r="M1598" s="159"/>
      <c r="N1598" s="159"/>
      <c r="O1598" s="2"/>
      <c r="P1598" s="3"/>
      <c r="Q1598" s="3"/>
      <c r="R1598" s="3"/>
      <c r="S1598" s="3"/>
      <c r="T1598" s="4"/>
      <c r="U1598" s="4"/>
      <c r="V1598" s="4"/>
      <c r="W1598" s="4"/>
      <c r="X1598" s="3"/>
      <c r="Y1598" s="4"/>
      <c r="Z1598" s="2"/>
      <c r="AA1598" s="3"/>
      <c r="AB1598" s="5"/>
      <c r="AC1598" s="5"/>
      <c r="AD1598" s="5"/>
      <c r="AE1598" s="5"/>
      <c r="AF1598" s="5"/>
      <c r="AG1598" s="5"/>
      <c r="AH1598" s="6"/>
      <c r="AI1598" s="6"/>
      <c r="AJ1598" s="7"/>
      <c r="AK1598" s="7"/>
      <c r="AL1598" s="7"/>
      <c r="AM1598" s="7"/>
      <c r="AN1598" s="7"/>
      <c r="AO1598" s="12"/>
      <c r="AP1598" s="12"/>
      <c r="AQ1598" s="12"/>
      <c r="AR1598" s="12"/>
      <c r="AS1598" s="12"/>
      <c r="AT1598" s="12"/>
      <c r="AU1598" s="12"/>
      <c r="AV1598" s="12"/>
      <c r="AW1598" s="12"/>
      <c r="AX1598" s="12"/>
      <c r="AY1598" s="12"/>
      <c r="AZ1598" s="8"/>
    </row>
    <row r="1599" spans="1:52" s="21" customFormat="1" ht="16.5" x14ac:dyDescent="0.25">
      <c r="A1599" s="159"/>
      <c r="B1599" s="159"/>
      <c r="C1599" s="159"/>
      <c r="D1599" s="159"/>
      <c r="E1599" s="159"/>
      <c r="F1599" s="159"/>
      <c r="G1599" s="218"/>
      <c r="H1599" s="159"/>
      <c r="I1599" s="159"/>
      <c r="J1599" s="159"/>
      <c r="K1599" s="218"/>
      <c r="L1599" s="159"/>
      <c r="M1599" s="159"/>
      <c r="N1599" s="159"/>
      <c r="O1599" s="2"/>
      <c r="P1599" s="3"/>
      <c r="Q1599" s="3"/>
      <c r="R1599" s="3"/>
      <c r="S1599" s="3"/>
      <c r="T1599" s="4"/>
      <c r="U1599" s="4"/>
      <c r="V1599" s="4"/>
      <c r="W1599" s="4"/>
      <c r="X1599" s="3"/>
      <c r="Y1599" s="4"/>
      <c r="Z1599" s="2"/>
      <c r="AA1599" s="3"/>
      <c r="AB1599" s="5"/>
      <c r="AC1599" s="5"/>
      <c r="AD1599" s="5"/>
      <c r="AE1599" s="5"/>
      <c r="AF1599" s="5"/>
      <c r="AG1599" s="5"/>
      <c r="AH1599" s="6"/>
      <c r="AI1599" s="6"/>
      <c r="AJ1599" s="7"/>
      <c r="AK1599" s="7"/>
      <c r="AL1599" s="7"/>
      <c r="AM1599" s="7"/>
      <c r="AN1599" s="7"/>
      <c r="AO1599" s="12"/>
      <c r="AP1599" s="12"/>
      <c r="AQ1599" s="12"/>
      <c r="AR1599" s="12"/>
      <c r="AS1599" s="12"/>
      <c r="AT1599" s="12"/>
      <c r="AU1599" s="12"/>
      <c r="AV1599" s="12"/>
      <c r="AW1599" s="12"/>
      <c r="AX1599" s="12"/>
      <c r="AY1599" s="12"/>
      <c r="AZ1599" s="8"/>
    </row>
    <row r="1600" spans="1:52" s="21" customFormat="1" ht="16.5" x14ac:dyDescent="0.25">
      <c r="A1600" s="159"/>
      <c r="B1600" s="159"/>
      <c r="C1600" s="159"/>
      <c r="D1600" s="159"/>
      <c r="E1600" s="159"/>
      <c r="F1600" s="159"/>
      <c r="G1600" s="218"/>
      <c r="H1600" s="159"/>
      <c r="I1600" s="159"/>
      <c r="J1600" s="159"/>
      <c r="K1600" s="218"/>
      <c r="L1600" s="159"/>
      <c r="M1600" s="159"/>
      <c r="N1600" s="159"/>
      <c r="O1600" s="2"/>
      <c r="P1600" s="3"/>
      <c r="Q1600" s="3"/>
      <c r="R1600" s="3"/>
      <c r="S1600" s="3"/>
      <c r="T1600" s="4"/>
      <c r="U1600" s="4"/>
      <c r="V1600" s="4"/>
      <c r="W1600" s="4"/>
      <c r="X1600" s="3"/>
      <c r="Y1600" s="4"/>
      <c r="Z1600" s="2"/>
      <c r="AA1600" s="3"/>
      <c r="AB1600" s="5"/>
      <c r="AC1600" s="5"/>
      <c r="AD1600" s="5"/>
      <c r="AE1600" s="5"/>
      <c r="AF1600" s="5"/>
      <c r="AG1600" s="5"/>
      <c r="AH1600" s="6"/>
      <c r="AI1600" s="6"/>
      <c r="AJ1600" s="7"/>
      <c r="AK1600" s="7"/>
      <c r="AL1600" s="7"/>
      <c r="AM1600" s="7"/>
      <c r="AN1600" s="7"/>
      <c r="AO1600" s="12"/>
      <c r="AP1600" s="12"/>
      <c r="AQ1600" s="12"/>
      <c r="AR1600" s="12"/>
      <c r="AS1600" s="12"/>
      <c r="AT1600" s="12"/>
      <c r="AU1600" s="12"/>
      <c r="AV1600" s="12"/>
      <c r="AW1600" s="12"/>
      <c r="AX1600" s="12"/>
      <c r="AY1600" s="12"/>
      <c r="AZ1600" s="8"/>
    </row>
    <row r="1601" spans="1:52" s="21" customFormat="1" ht="16.5" x14ac:dyDescent="0.25">
      <c r="A1601" s="159"/>
      <c r="B1601" s="159"/>
      <c r="C1601" s="159"/>
      <c r="D1601" s="159"/>
      <c r="E1601" s="159"/>
      <c r="F1601" s="159"/>
      <c r="G1601" s="218"/>
      <c r="H1601" s="159"/>
      <c r="I1601" s="159"/>
      <c r="J1601" s="159"/>
      <c r="K1601" s="218"/>
      <c r="L1601" s="159"/>
      <c r="M1601" s="159"/>
      <c r="N1601" s="159"/>
      <c r="O1601" s="2"/>
      <c r="P1601" s="3"/>
      <c r="Q1601" s="3"/>
      <c r="R1601" s="3"/>
      <c r="S1601" s="3"/>
      <c r="T1601" s="4"/>
      <c r="U1601" s="4"/>
      <c r="V1601" s="4"/>
      <c r="W1601" s="4"/>
      <c r="X1601" s="3"/>
      <c r="Y1601" s="4"/>
      <c r="Z1601" s="2"/>
      <c r="AA1601" s="3"/>
      <c r="AB1601" s="5"/>
      <c r="AC1601" s="5"/>
      <c r="AD1601" s="5"/>
      <c r="AE1601" s="5"/>
      <c r="AF1601" s="5"/>
      <c r="AG1601" s="5"/>
      <c r="AH1601" s="6"/>
      <c r="AI1601" s="6"/>
      <c r="AJ1601" s="7"/>
      <c r="AK1601" s="7"/>
      <c r="AL1601" s="7"/>
      <c r="AM1601" s="7"/>
      <c r="AN1601" s="7"/>
      <c r="AO1601" s="12"/>
      <c r="AP1601" s="12"/>
      <c r="AQ1601" s="12"/>
      <c r="AR1601" s="12"/>
      <c r="AS1601" s="12"/>
      <c r="AT1601" s="12"/>
      <c r="AU1601" s="12"/>
      <c r="AV1601" s="12"/>
      <c r="AW1601" s="12"/>
      <c r="AX1601" s="12"/>
      <c r="AY1601" s="12"/>
      <c r="AZ1601" s="8"/>
    </row>
    <row r="1602" spans="1:52" s="21" customFormat="1" ht="16.5" x14ac:dyDescent="0.25">
      <c r="A1602" s="159"/>
      <c r="B1602" s="159"/>
      <c r="C1602" s="159"/>
      <c r="D1602" s="159"/>
      <c r="E1602" s="159"/>
      <c r="F1602" s="159"/>
      <c r="G1602" s="218"/>
      <c r="H1602" s="159"/>
      <c r="I1602" s="159"/>
      <c r="J1602" s="159"/>
      <c r="K1602" s="218"/>
      <c r="L1602" s="159"/>
      <c r="M1602" s="159"/>
      <c r="N1602" s="159"/>
      <c r="O1602" s="2"/>
      <c r="P1602" s="3"/>
      <c r="Q1602" s="3"/>
      <c r="R1602" s="3"/>
      <c r="S1602" s="3"/>
      <c r="T1602" s="4"/>
      <c r="U1602" s="4"/>
      <c r="V1602" s="4"/>
      <c r="W1602" s="4"/>
      <c r="X1602" s="3"/>
      <c r="Y1602" s="4"/>
      <c r="Z1602" s="2"/>
      <c r="AA1602" s="3"/>
      <c r="AB1602" s="5"/>
      <c r="AC1602" s="5"/>
      <c r="AD1602" s="5"/>
      <c r="AE1602" s="5"/>
      <c r="AF1602" s="5"/>
      <c r="AG1602" s="5"/>
      <c r="AH1602" s="6"/>
      <c r="AI1602" s="6"/>
      <c r="AJ1602" s="7"/>
      <c r="AK1602" s="7"/>
      <c r="AL1602" s="7"/>
      <c r="AM1602" s="7"/>
      <c r="AN1602" s="7"/>
      <c r="AO1602" s="12"/>
      <c r="AP1602" s="12"/>
      <c r="AQ1602" s="12"/>
      <c r="AR1602" s="12"/>
      <c r="AS1602" s="12"/>
      <c r="AT1602" s="12"/>
      <c r="AU1602" s="12"/>
      <c r="AV1602" s="12"/>
      <c r="AW1602" s="12"/>
      <c r="AX1602" s="12"/>
      <c r="AY1602" s="12"/>
      <c r="AZ1602" s="8"/>
    </row>
    <row r="1603" spans="1:52" s="21" customFormat="1" ht="16.5" x14ac:dyDescent="0.25">
      <c r="A1603" s="159"/>
      <c r="B1603" s="159"/>
      <c r="C1603" s="159"/>
      <c r="D1603" s="159"/>
      <c r="E1603" s="159"/>
      <c r="F1603" s="159"/>
      <c r="G1603" s="218"/>
      <c r="H1603" s="159"/>
      <c r="I1603" s="159"/>
      <c r="J1603" s="159"/>
      <c r="K1603" s="218"/>
      <c r="L1603" s="159"/>
      <c r="M1603" s="159"/>
      <c r="N1603" s="159"/>
      <c r="O1603" s="2"/>
      <c r="P1603" s="3"/>
      <c r="Q1603" s="3"/>
      <c r="R1603" s="3"/>
      <c r="S1603" s="3"/>
      <c r="T1603" s="4"/>
      <c r="U1603" s="4"/>
      <c r="V1603" s="4"/>
      <c r="W1603" s="4"/>
      <c r="X1603" s="3"/>
      <c r="Y1603" s="4"/>
      <c r="Z1603" s="2"/>
      <c r="AA1603" s="3"/>
      <c r="AB1603" s="5"/>
      <c r="AC1603" s="5"/>
      <c r="AD1603" s="5"/>
      <c r="AE1603" s="5"/>
      <c r="AF1603" s="5"/>
      <c r="AG1603" s="5"/>
      <c r="AH1603" s="6"/>
      <c r="AI1603" s="6"/>
      <c r="AJ1603" s="7"/>
      <c r="AK1603" s="7"/>
      <c r="AL1603" s="7"/>
      <c r="AM1603" s="7"/>
      <c r="AN1603" s="7"/>
      <c r="AO1603" s="12"/>
      <c r="AP1603" s="12"/>
      <c r="AQ1603" s="12"/>
      <c r="AR1603" s="12"/>
      <c r="AS1603" s="12"/>
      <c r="AT1603" s="12"/>
      <c r="AU1603" s="12"/>
      <c r="AV1603" s="12"/>
      <c r="AW1603" s="12"/>
      <c r="AX1603" s="12"/>
      <c r="AY1603" s="12"/>
      <c r="AZ1603" s="8"/>
    </row>
    <row r="1604" spans="1:52" s="21" customFormat="1" ht="16.5" x14ac:dyDescent="0.25">
      <c r="A1604" s="159"/>
      <c r="B1604" s="159"/>
      <c r="C1604" s="159"/>
      <c r="D1604" s="159"/>
      <c r="E1604" s="159"/>
      <c r="F1604" s="159"/>
      <c r="G1604" s="218"/>
      <c r="H1604" s="159"/>
      <c r="I1604" s="159"/>
      <c r="J1604" s="159"/>
      <c r="K1604" s="218"/>
      <c r="L1604" s="159"/>
      <c r="M1604" s="159"/>
      <c r="N1604" s="159"/>
      <c r="O1604" s="2"/>
      <c r="P1604" s="3"/>
      <c r="Q1604" s="3"/>
      <c r="R1604" s="3"/>
      <c r="S1604" s="3"/>
      <c r="T1604" s="4"/>
      <c r="U1604" s="4"/>
      <c r="V1604" s="4"/>
      <c r="W1604" s="4"/>
      <c r="X1604" s="3"/>
      <c r="Y1604" s="4"/>
      <c r="Z1604" s="2"/>
      <c r="AA1604" s="3"/>
      <c r="AB1604" s="5"/>
      <c r="AC1604" s="5"/>
      <c r="AD1604" s="5"/>
      <c r="AE1604" s="5"/>
      <c r="AF1604" s="5"/>
      <c r="AG1604" s="5"/>
      <c r="AH1604" s="6"/>
      <c r="AI1604" s="6"/>
      <c r="AJ1604" s="7"/>
      <c r="AK1604" s="7"/>
      <c r="AL1604" s="7"/>
      <c r="AM1604" s="7"/>
      <c r="AN1604" s="7"/>
      <c r="AO1604" s="12"/>
      <c r="AP1604" s="12"/>
      <c r="AQ1604" s="12"/>
      <c r="AR1604" s="12"/>
      <c r="AS1604" s="12"/>
      <c r="AT1604" s="12"/>
      <c r="AU1604" s="12"/>
      <c r="AV1604" s="12"/>
      <c r="AW1604" s="12"/>
      <c r="AX1604" s="12"/>
      <c r="AY1604" s="12"/>
      <c r="AZ1604" s="8"/>
    </row>
    <row r="1605" spans="1:52" s="21" customFormat="1" ht="16.5" x14ac:dyDescent="0.25">
      <c r="A1605" s="159"/>
      <c r="B1605" s="159"/>
      <c r="C1605" s="159"/>
      <c r="D1605" s="159"/>
      <c r="E1605" s="159"/>
      <c r="F1605" s="159"/>
      <c r="G1605" s="218"/>
      <c r="H1605" s="159"/>
      <c r="I1605" s="159"/>
      <c r="J1605" s="159"/>
      <c r="K1605" s="218"/>
      <c r="L1605" s="159"/>
      <c r="M1605" s="159"/>
      <c r="N1605" s="159"/>
      <c r="O1605" s="2"/>
      <c r="P1605" s="3"/>
      <c r="Q1605" s="3"/>
      <c r="R1605" s="3"/>
      <c r="S1605" s="3"/>
      <c r="T1605" s="4"/>
      <c r="U1605" s="4"/>
      <c r="V1605" s="4"/>
      <c r="W1605" s="4"/>
      <c r="X1605" s="3"/>
      <c r="Y1605" s="4"/>
      <c r="Z1605" s="2"/>
      <c r="AA1605" s="3"/>
      <c r="AB1605" s="5"/>
      <c r="AC1605" s="5"/>
      <c r="AD1605" s="5"/>
      <c r="AE1605" s="5"/>
      <c r="AF1605" s="5"/>
      <c r="AG1605" s="5"/>
      <c r="AH1605" s="6"/>
      <c r="AI1605" s="6"/>
      <c r="AJ1605" s="7"/>
      <c r="AK1605" s="7"/>
      <c r="AL1605" s="7"/>
      <c r="AM1605" s="7"/>
      <c r="AN1605" s="7"/>
      <c r="AO1605" s="12"/>
      <c r="AP1605" s="12"/>
      <c r="AQ1605" s="12"/>
      <c r="AR1605" s="12"/>
      <c r="AS1605" s="12"/>
      <c r="AT1605" s="12"/>
      <c r="AU1605" s="12"/>
      <c r="AV1605" s="12"/>
      <c r="AW1605" s="12"/>
      <c r="AX1605" s="12"/>
      <c r="AY1605" s="12"/>
      <c r="AZ1605" s="8"/>
    </row>
    <row r="1606" spans="1:52" s="21" customFormat="1" ht="16.5" x14ac:dyDescent="0.25">
      <c r="A1606" s="159"/>
      <c r="B1606" s="159"/>
      <c r="C1606" s="159"/>
      <c r="D1606" s="159"/>
      <c r="E1606" s="159"/>
      <c r="F1606" s="159"/>
      <c r="G1606" s="218"/>
      <c r="H1606" s="159"/>
      <c r="I1606" s="159"/>
      <c r="J1606" s="159"/>
      <c r="K1606" s="218"/>
      <c r="L1606" s="159"/>
      <c r="M1606" s="159"/>
      <c r="N1606" s="159"/>
      <c r="O1606" s="2"/>
      <c r="P1606" s="3"/>
      <c r="Q1606" s="3"/>
      <c r="R1606" s="3"/>
      <c r="S1606" s="3"/>
      <c r="T1606" s="4"/>
      <c r="U1606" s="4"/>
      <c r="V1606" s="4"/>
      <c r="W1606" s="4"/>
      <c r="X1606" s="3"/>
      <c r="Y1606" s="4"/>
      <c r="Z1606" s="2"/>
      <c r="AA1606" s="3"/>
      <c r="AB1606" s="5"/>
      <c r="AC1606" s="5"/>
      <c r="AD1606" s="5"/>
      <c r="AE1606" s="5"/>
      <c r="AF1606" s="5"/>
      <c r="AG1606" s="5"/>
      <c r="AH1606" s="6"/>
      <c r="AI1606" s="6"/>
      <c r="AJ1606" s="7"/>
      <c r="AK1606" s="7"/>
      <c r="AL1606" s="7"/>
      <c r="AM1606" s="7"/>
      <c r="AN1606" s="7"/>
      <c r="AO1606" s="12"/>
      <c r="AP1606" s="12"/>
      <c r="AQ1606" s="12"/>
      <c r="AR1606" s="12"/>
      <c r="AS1606" s="12"/>
      <c r="AT1606" s="12"/>
      <c r="AU1606" s="12"/>
      <c r="AV1606" s="12"/>
      <c r="AW1606" s="12"/>
      <c r="AX1606" s="12"/>
      <c r="AY1606" s="12"/>
      <c r="AZ1606" s="8"/>
    </row>
    <row r="1607" spans="1:52" s="21" customFormat="1" ht="16.5" x14ac:dyDescent="0.25">
      <c r="A1607" s="159"/>
      <c r="B1607" s="159"/>
      <c r="C1607" s="159"/>
      <c r="D1607" s="159"/>
      <c r="E1607" s="159"/>
      <c r="F1607" s="159"/>
      <c r="G1607" s="218"/>
      <c r="H1607" s="159"/>
      <c r="I1607" s="159"/>
      <c r="J1607" s="159"/>
      <c r="K1607" s="218"/>
      <c r="L1607" s="159"/>
      <c r="M1607" s="159"/>
      <c r="N1607" s="159"/>
      <c r="O1607" s="2"/>
      <c r="P1607" s="3"/>
      <c r="Q1607" s="3"/>
      <c r="R1607" s="3"/>
      <c r="S1607" s="3"/>
      <c r="T1607" s="4"/>
      <c r="U1607" s="4"/>
      <c r="V1607" s="4"/>
      <c r="W1607" s="4"/>
      <c r="X1607" s="3"/>
      <c r="Y1607" s="4"/>
      <c r="Z1607" s="2"/>
      <c r="AA1607" s="3"/>
      <c r="AB1607" s="5"/>
      <c r="AC1607" s="5"/>
      <c r="AD1607" s="5"/>
      <c r="AE1607" s="5"/>
      <c r="AF1607" s="5"/>
      <c r="AG1607" s="5"/>
      <c r="AH1607" s="6"/>
      <c r="AI1607" s="6"/>
      <c r="AJ1607" s="7"/>
      <c r="AK1607" s="7"/>
      <c r="AL1607" s="7"/>
      <c r="AM1607" s="7"/>
      <c r="AN1607" s="7"/>
      <c r="AO1607" s="12"/>
      <c r="AP1607" s="12"/>
      <c r="AQ1607" s="12"/>
      <c r="AR1607" s="12"/>
      <c r="AS1607" s="12"/>
      <c r="AT1607" s="12"/>
      <c r="AU1607" s="12"/>
      <c r="AV1607" s="12"/>
      <c r="AW1607" s="12"/>
      <c r="AX1607" s="12"/>
      <c r="AY1607" s="12"/>
      <c r="AZ1607" s="8"/>
    </row>
    <row r="1608" spans="1:52" s="21" customFormat="1" ht="16.5" x14ac:dyDescent="0.25">
      <c r="A1608" s="159"/>
      <c r="B1608" s="159"/>
      <c r="C1608" s="159"/>
      <c r="D1608" s="159"/>
      <c r="E1608" s="159"/>
      <c r="F1608" s="159"/>
      <c r="G1608" s="218"/>
      <c r="H1608" s="159"/>
      <c r="I1608" s="159"/>
      <c r="J1608" s="159"/>
      <c r="K1608" s="218"/>
      <c r="L1608" s="159"/>
      <c r="M1608" s="159"/>
      <c r="N1608" s="159"/>
      <c r="O1608" s="2"/>
      <c r="P1608" s="3"/>
      <c r="Q1608" s="3"/>
      <c r="R1608" s="3"/>
      <c r="S1608" s="3"/>
      <c r="T1608" s="4"/>
      <c r="U1608" s="4"/>
      <c r="V1608" s="4"/>
      <c r="W1608" s="4"/>
      <c r="X1608" s="3"/>
      <c r="Y1608" s="4"/>
      <c r="Z1608" s="2"/>
      <c r="AA1608" s="3"/>
      <c r="AB1608" s="5"/>
      <c r="AC1608" s="5"/>
      <c r="AD1608" s="5"/>
      <c r="AE1608" s="5"/>
      <c r="AF1608" s="5"/>
      <c r="AG1608" s="5"/>
      <c r="AH1608" s="6"/>
      <c r="AI1608" s="6"/>
      <c r="AJ1608" s="7"/>
      <c r="AK1608" s="7"/>
      <c r="AL1608" s="7"/>
      <c r="AM1608" s="7"/>
      <c r="AN1608" s="7"/>
      <c r="AO1608" s="12"/>
      <c r="AP1608" s="12"/>
      <c r="AQ1608" s="12"/>
      <c r="AR1608" s="12"/>
      <c r="AS1608" s="12"/>
      <c r="AT1608" s="12"/>
      <c r="AU1608" s="12"/>
      <c r="AV1608" s="12"/>
      <c r="AW1608" s="12"/>
      <c r="AX1608" s="12"/>
      <c r="AY1608" s="12"/>
      <c r="AZ1608" s="8"/>
    </row>
    <row r="1609" spans="1:52" s="21" customFormat="1" ht="16.5" x14ac:dyDescent="0.25">
      <c r="A1609" s="159"/>
      <c r="B1609" s="159"/>
      <c r="C1609" s="159"/>
      <c r="D1609" s="159"/>
      <c r="E1609" s="159"/>
      <c r="F1609" s="159"/>
      <c r="G1609" s="218"/>
      <c r="H1609" s="159"/>
      <c r="I1609" s="159"/>
      <c r="J1609" s="159"/>
      <c r="K1609" s="218"/>
      <c r="L1609" s="159"/>
      <c r="M1609" s="159"/>
      <c r="N1609" s="159"/>
      <c r="O1609" s="2"/>
      <c r="P1609" s="3"/>
      <c r="Q1609" s="3"/>
      <c r="R1609" s="3"/>
      <c r="S1609" s="3"/>
      <c r="T1609" s="4"/>
      <c r="U1609" s="4"/>
      <c r="V1609" s="4"/>
      <c r="W1609" s="4"/>
      <c r="X1609" s="3"/>
      <c r="Y1609" s="4"/>
      <c r="Z1609" s="2"/>
      <c r="AA1609" s="3"/>
      <c r="AB1609" s="5"/>
      <c r="AC1609" s="5"/>
      <c r="AD1609" s="5"/>
      <c r="AE1609" s="5"/>
      <c r="AF1609" s="5"/>
      <c r="AG1609" s="5"/>
      <c r="AH1609" s="6"/>
      <c r="AI1609" s="6"/>
      <c r="AJ1609" s="7"/>
      <c r="AK1609" s="7"/>
      <c r="AL1609" s="7"/>
      <c r="AM1609" s="7"/>
      <c r="AN1609" s="7"/>
      <c r="AO1609" s="12"/>
      <c r="AP1609" s="12"/>
      <c r="AQ1609" s="12"/>
      <c r="AR1609" s="12"/>
      <c r="AS1609" s="12"/>
      <c r="AT1609" s="12"/>
      <c r="AU1609" s="12"/>
      <c r="AV1609" s="12"/>
      <c r="AW1609" s="12"/>
      <c r="AX1609" s="12"/>
      <c r="AY1609" s="12"/>
      <c r="AZ1609" s="8"/>
    </row>
    <row r="1610" spans="1:52" s="21" customFormat="1" ht="16.5" x14ac:dyDescent="0.25">
      <c r="A1610" s="159"/>
      <c r="B1610" s="159"/>
      <c r="C1610" s="159"/>
      <c r="D1610" s="159"/>
      <c r="E1610" s="159"/>
      <c r="F1610" s="159"/>
      <c r="G1610" s="218"/>
      <c r="H1610" s="159"/>
      <c r="I1610" s="159"/>
      <c r="J1610" s="159"/>
      <c r="K1610" s="218"/>
      <c r="L1610" s="159"/>
      <c r="M1610" s="159"/>
      <c r="N1610" s="159"/>
      <c r="O1610" s="2"/>
      <c r="P1610" s="3"/>
      <c r="Q1610" s="3"/>
      <c r="R1610" s="3"/>
      <c r="S1610" s="3"/>
      <c r="T1610" s="4"/>
      <c r="U1610" s="4"/>
      <c r="V1610" s="4"/>
      <c r="W1610" s="4"/>
      <c r="X1610" s="3"/>
      <c r="Y1610" s="4"/>
      <c r="Z1610" s="2"/>
      <c r="AA1610" s="3"/>
      <c r="AB1610" s="5"/>
      <c r="AC1610" s="5"/>
      <c r="AD1610" s="5"/>
      <c r="AE1610" s="5"/>
      <c r="AF1610" s="5"/>
      <c r="AG1610" s="5"/>
      <c r="AH1610" s="6"/>
      <c r="AI1610" s="6"/>
      <c r="AJ1610" s="7"/>
      <c r="AK1610" s="7"/>
      <c r="AL1610" s="7"/>
      <c r="AM1610" s="7"/>
      <c r="AN1610" s="7"/>
      <c r="AO1610" s="12"/>
      <c r="AP1610" s="12"/>
      <c r="AQ1610" s="12"/>
      <c r="AR1610" s="12"/>
      <c r="AS1610" s="12"/>
      <c r="AT1610" s="12"/>
      <c r="AU1610" s="12"/>
      <c r="AV1610" s="12"/>
      <c r="AW1610" s="12"/>
      <c r="AX1610" s="12"/>
      <c r="AY1610" s="12"/>
      <c r="AZ1610" s="8"/>
    </row>
    <row r="1611" spans="1:52" s="21" customFormat="1" ht="16.5" x14ac:dyDescent="0.25">
      <c r="A1611" s="159"/>
      <c r="B1611" s="159"/>
      <c r="C1611" s="159"/>
      <c r="D1611" s="159"/>
      <c r="E1611" s="159"/>
      <c r="F1611" s="159"/>
      <c r="G1611" s="218"/>
      <c r="H1611" s="159"/>
      <c r="I1611" s="159"/>
      <c r="J1611" s="159"/>
      <c r="K1611" s="218"/>
      <c r="L1611" s="159"/>
      <c r="M1611" s="159"/>
      <c r="N1611" s="159"/>
      <c r="O1611" s="2"/>
      <c r="P1611" s="3"/>
      <c r="Q1611" s="3"/>
      <c r="R1611" s="3"/>
      <c r="S1611" s="3"/>
      <c r="T1611" s="4"/>
      <c r="U1611" s="4"/>
      <c r="V1611" s="4"/>
      <c r="W1611" s="4"/>
      <c r="X1611" s="3"/>
      <c r="Y1611" s="4"/>
      <c r="Z1611" s="2"/>
      <c r="AA1611" s="3"/>
      <c r="AB1611" s="5"/>
      <c r="AC1611" s="5"/>
      <c r="AD1611" s="5"/>
      <c r="AE1611" s="5"/>
      <c r="AF1611" s="5"/>
      <c r="AG1611" s="5"/>
      <c r="AH1611" s="6"/>
      <c r="AI1611" s="6"/>
      <c r="AJ1611" s="7"/>
      <c r="AK1611" s="7"/>
      <c r="AL1611" s="7"/>
      <c r="AM1611" s="7"/>
      <c r="AN1611" s="7"/>
      <c r="AO1611" s="12"/>
      <c r="AP1611" s="12"/>
      <c r="AQ1611" s="12"/>
      <c r="AR1611" s="12"/>
      <c r="AS1611" s="12"/>
      <c r="AT1611" s="12"/>
      <c r="AU1611" s="12"/>
      <c r="AV1611" s="12"/>
      <c r="AW1611" s="12"/>
      <c r="AX1611" s="12"/>
      <c r="AY1611" s="12"/>
      <c r="AZ1611" s="8"/>
    </row>
    <row r="1612" spans="1:52" s="21" customFormat="1" ht="16.5" x14ac:dyDescent="0.25">
      <c r="A1612" s="159"/>
      <c r="B1612" s="159"/>
      <c r="C1612" s="159"/>
      <c r="D1612" s="159"/>
      <c r="E1612" s="159"/>
      <c r="F1612" s="159"/>
      <c r="G1612" s="218"/>
      <c r="H1612" s="159"/>
      <c r="I1612" s="159"/>
      <c r="J1612" s="159"/>
      <c r="K1612" s="218"/>
      <c r="L1612" s="159"/>
      <c r="M1612" s="159"/>
      <c r="N1612" s="159"/>
      <c r="O1612" s="2"/>
      <c r="P1612" s="3"/>
      <c r="Q1612" s="3"/>
      <c r="R1612" s="3"/>
      <c r="S1612" s="3"/>
      <c r="T1612" s="4"/>
      <c r="U1612" s="4"/>
      <c r="V1612" s="4"/>
      <c r="W1612" s="4"/>
      <c r="X1612" s="3"/>
      <c r="Y1612" s="4"/>
      <c r="Z1612" s="2"/>
      <c r="AA1612" s="3"/>
      <c r="AB1612" s="5"/>
      <c r="AC1612" s="5"/>
      <c r="AD1612" s="5"/>
      <c r="AE1612" s="5"/>
      <c r="AF1612" s="5"/>
      <c r="AG1612" s="5"/>
      <c r="AH1612" s="6"/>
      <c r="AI1612" s="6"/>
      <c r="AJ1612" s="7"/>
      <c r="AK1612" s="7"/>
      <c r="AL1612" s="7"/>
      <c r="AM1612" s="7"/>
      <c r="AN1612" s="7"/>
      <c r="AO1612" s="12"/>
      <c r="AP1612" s="12"/>
      <c r="AQ1612" s="12"/>
      <c r="AR1612" s="12"/>
      <c r="AS1612" s="12"/>
      <c r="AT1612" s="12"/>
      <c r="AU1612" s="12"/>
      <c r="AV1612" s="12"/>
      <c r="AW1612" s="12"/>
      <c r="AX1612" s="12"/>
      <c r="AY1612" s="12"/>
      <c r="AZ1612" s="8"/>
    </row>
    <row r="1613" spans="1:52" s="21" customFormat="1" ht="16.5" x14ac:dyDescent="0.25">
      <c r="A1613" s="159"/>
      <c r="B1613" s="159"/>
      <c r="C1613" s="159"/>
      <c r="D1613" s="159"/>
      <c r="E1613" s="159"/>
      <c r="F1613" s="159"/>
      <c r="G1613" s="218"/>
      <c r="H1613" s="159"/>
      <c r="I1613" s="159"/>
      <c r="J1613" s="159"/>
      <c r="K1613" s="218"/>
      <c r="L1613" s="159"/>
      <c r="M1613" s="159"/>
      <c r="N1613" s="159"/>
      <c r="O1613" s="2"/>
      <c r="P1613" s="3"/>
      <c r="Q1613" s="3"/>
      <c r="R1613" s="3"/>
      <c r="S1613" s="3"/>
      <c r="T1613" s="4"/>
      <c r="U1613" s="4"/>
      <c r="V1613" s="4"/>
      <c r="W1613" s="4"/>
      <c r="X1613" s="3"/>
      <c r="Y1613" s="4"/>
      <c r="Z1613" s="2"/>
      <c r="AA1613" s="3"/>
      <c r="AB1613" s="5"/>
      <c r="AC1613" s="5"/>
      <c r="AD1613" s="5"/>
      <c r="AE1613" s="5"/>
      <c r="AF1613" s="5"/>
      <c r="AG1613" s="5"/>
      <c r="AH1613" s="6"/>
      <c r="AI1613" s="6"/>
      <c r="AJ1613" s="7"/>
      <c r="AK1613" s="7"/>
      <c r="AL1613" s="7"/>
      <c r="AM1613" s="7"/>
      <c r="AN1613" s="7"/>
      <c r="AO1613" s="12"/>
      <c r="AP1613" s="12"/>
      <c r="AQ1613" s="12"/>
      <c r="AR1613" s="12"/>
      <c r="AS1613" s="12"/>
      <c r="AT1613" s="12"/>
      <c r="AU1613" s="12"/>
      <c r="AV1613" s="12"/>
      <c r="AW1613" s="12"/>
      <c r="AX1613" s="12"/>
      <c r="AY1613" s="12"/>
      <c r="AZ1613" s="8"/>
    </row>
    <row r="1614" spans="1:52" s="21" customFormat="1" ht="16.5" x14ac:dyDescent="0.25">
      <c r="A1614" s="159"/>
      <c r="B1614" s="159"/>
      <c r="C1614" s="159"/>
      <c r="D1614" s="159"/>
      <c r="E1614" s="159"/>
      <c r="F1614" s="159"/>
      <c r="G1614" s="218"/>
      <c r="H1614" s="159"/>
      <c r="I1614" s="159"/>
      <c r="J1614" s="159"/>
      <c r="K1614" s="218"/>
      <c r="L1614" s="159"/>
      <c r="M1614" s="159"/>
      <c r="N1614" s="159"/>
      <c r="O1614" s="2"/>
      <c r="P1614" s="3"/>
      <c r="Q1614" s="3"/>
      <c r="R1614" s="3"/>
      <c r="S1614" s="3"/>
      <c r="T1614" s="4"/>
      <c r="U1614" s="4"/>
      <c r="V1614" s="4"/>
      <c r="W1614" s="4"/>
      <c r="X1614" s="3"/>
      <c r="Y1614" s="4"/>
      <c r="Z1614" s="2"/>
      <c r="AA1614" s="3"/>
      <c r="AB1614" s="5"/>
      <c r="AC1614" s="5"/>
      <c r="AD1614" s="5"/>
      <c r="AE1614" s="5"/>
      <c r="AF1614" s="5"/>
      <c r="AG1614" s="5"/>
      <c r="AH1614" s="6"/>
      <c r="AI1614" s="6"/>
      <c r="AJ1614" s="7"/>
      <c r="AK1614" s="7"/>
      <c r="AL1614" s="7"/>
      <c r="AM1614" s="7"/>
      <c r="AN1614" s="7"/>
      <c r="AO1614" s="12"/>
      <c r="AP1614" s="12"/>
      <c r="AQ1614" s="12"/>
      <c r="AR1614" s="12"/>
      <c r="AS1614" s="12"/>
      <c r="AT1614" s="12"/>
      <c r="AU1614" s="12"/>
      <c r="AV1614" s="12"/>
      <c r="AW1614" s="12"/>
      <c r="AX1614" s="12"/>
      <c r="AY1614" s="12"/>
      <c r="AZ1614" s="8"/>
    </row>
    <row r="1615" spans="1:52" s="21" customFormat="1" ht="16.5" x14ac:dyDescent="0.25">
      <c r="A1615" s="159"/>
      <c r="B1615" s="159"/>
      <c r="C1615" s="159"/>
      <c r="D1615" s="159"/>
      <c r="E1615" s="159"/>
      <c r="F1615" s="159"/>
      <c r="G1615" s="218"/>
      <c r="H1615" s="159"/>
      <c r="I1615" s="159"/>
      <c r="J1615" s="159"/>
      <c r="K1615" s="218"/>
      <c r="L1615" s="159"/>
      <c r="M1615" s="159"/>
      <c r="N1615" s="159"/>
      <c r="O1615" s="2"/>
      <c r="P1615" s="3"/>
      <c r="Q1615" s="3"/>
      <c r="R1615" s="3"/>
      <c r="S1615" s="3"/>
      <c r="T1615" s="4"/>
      <c r="U1615" s="4"/>
      <c r="V1615" s="4"/>
      <c r="W1615" s="4"/>
      <c r="X1615" s="3"/>
      <c r="Y1615" s="4"/>
      <c r="Z1615" s="2"/>
      <c r="AA1615" s="3"/>
      <c r="AB1615" s="5"/>
      <c r="AC1615" s="5"/>
      <c r="AD1615" s="5"/>
      <c r="AE1615" s="5"/>
      <c r="AF1615" s="5"/>
      <c r="AG1615" s="5"/>
      <c r="AH1615" s="6"/>
      <c r="AI1615" s="6"/>
      <c r="AJ1615" s="7"/>
      <c r="AK1615" s="7"/>
      <c r="AL1615" s="7"/>
      <c r="AM1615" s="7"/>
      <c r="AN1615" s="7"/>
      <c r="AO1615" s="12"/>
      <c r="AP1615" s="12"/>
      <c r="AQ1615" s="12"/>
      <c r="AR1615" s="12"/>
      <c r="AS1615" s="12"/>
      <c r="AT1615" s="12"/>
      <c r="AU1615" s="12"/>
      <c r="AV1615" s="12"/>
      <c r="AW1615" s="12"/>
      <c r="AX1615" s="12"/>
      <c r="AY1615" s="12"/>
      <c r="AZ1615" s="8"/>
    </row>
    <row r="1616" spans="1:52" s="21" customFormat="1" ht="16.5" x14ac:dyDescent="0.25">
      <c r="A1616" s="159"/>
      <c r="B1616" s="159"/>
      <c r="C1616" s="159"/>
      <c r="D1616" s="159"/>
      <c r="E1616" s="159"/>
      <c r="F1616" s="159"/>
      <c r="G1616" s="218"/>
      <c r="H1616" s="159"/>
      <c r="I1616" s="159"/>
      <c r="J1616" s="159"/>
      <c r="K1616" s="218"/>
      <c r="L1616" s="159"/>
      <c r="M1616" s="159"/>
      <c r="N1616" s="159"/>
      <c r="O1616" s="2"/>
      <c r="P1616" s="3"/>
      <c r="Q1616" s="3"/>
      <c r="R1616" s="3"/>
      <c r="S1616" s="3"/>
      <c r="T1616" s="4"/>
      <c r="U1616" s="4"/>
      <c r="V1616" s="4"/>
      <c r="W1616" s="4"/>
      <c r="X1616" s="3"/>
      <c r="Y1616" s="4"/>
      <c r="Z1616" s="2"/>
      <c r="AA1616" s="3"/>
      <c r="AB1616" s="5"/>
      <c r="AC1616" s="5"/>
      <c r="AD1616" s="5"/>
      <c r="AE1616" s="5"/>
      <c r="AF1616" s="5"/>
      <c r="AG1616" s="5"/>
      <c r="AH1616" s="6"/>
      <c r="AI1616" s="6"/>
      <c r="AJ1616" s="7"/>
      <c r="AK1616" s="7"/>
      <c r="AL1616" s="7"/>
      <c r="AM1616" s="7"/>
      <c r="AN1616" s="7"/>
      <c r="AO1616" s="12"/>
      <c r="AP1616" s="12"/>
      <c r="AQ1616" s="12"/>
      <c r="AR1616" s="12"/>
      <c r="AS1616" s="12"/>
      <c r="AT1616" s="12"/>
      <c r="AU1616" s="12"/>
      <c r="AV1616" s="12"/>
      <c r="AW1616" s="12"/>
      <c r="AX1616" s="12"/>
      <c r="AY1616" s="12"/>
      <c r="AZ1616" s="8"/>
    </row>
    <row r="1617" spans="1:52" s="21" customFormat="1" ht="16.5" x14ac:dyDescent="0.25">
      <c r="A1617" s="159"/>
      <c r="B1617" s="159"/>
      <c r="C1617" s="159"/>
      <c r="D1617" s="159"/>
      <c r="E1617" s="159"/>
      <c r="F1617" s="159"/>
      <c r="G1617" s="218"/>
      <c r="H1617" s="159"/>
      <c r="I1617" s="159"/>
      <c r="J1617" s="159"/>
      <c r="K1617" s="218"/>
      <c r="L1617" s="159"/>
      <c r="M1617" s="159"/>
      <c r="N1617" s="159"/>
      <c r="O1617" s="2"/>
      <c r="P1617" s="3"/>
      <c r="Q1617" s="3"/>
      <c r="R1617" s="3"/>
      <c r="S1617" s="3"/>
      <c r="T1617" s="4"/>
      <c r="U1617" s="4"/>
      <c r="V1617" s="4"/>
      <c r="W1617" s="4"/>
      <c r="X1617" s="3"/>
      <c r="Y1617" s="237"/>
      <c r="Z1617" s="2"/>
      <c r="AA1617" s="235"/>
      <c r="AB1617" s="5"/>
      <c r="AC1617" s="5"/>
      <c r="AD1617" s="5"/>
      <c r="AE1617" s="5"/>
      <c r="AF1617" s="5"/>
      <c r="AG1617" s="5"/>
      <c r="AH1617" s="6"/>
      <c r="AI1617" s="6"/>
      <c r="AJ1617" s="7"/>
      <c r="AK1617" s="7"/>
      <c r="AL1617" s="7"/>
      <c r="AM1617" s="7"/>
      <c r="AN1617" s="7"/>
      <c r="AO1617" s="12"/>
      <c r="AP1617" s="12"/>
      <c r="AQ1617" s="12"/>
      <c r="AR1617" s="12"/>
      <c r="AS1617" s="12"/>
      <c r="AT1617" s="12"/>
      <c r="AU1617" s="12"/>
      <c r="AV1617" s="12"/>
      <c r="AW1617" s="12"/>
      <c r="AX1617" s="12"/>
      <c r="AY1617" s="12"/>
      <c r="AZ1617" s="8"/>
    </row>
    <row r="1618" spans="1:52" s="21" customFormat="1" ht="16.5" x14ac:dyDescent="0.25">
      <c r="A1618" s="159"/>
      <c r="B1618" s="159"/>
      <c r="C1618" s="159"/>
      <c r="D1618" s="159"/>
      <c r="E1618" s="159"/>
      <c r="F1618" s="159"/>
      <c r="G1618" s="218"/>
      <c r="H1618" s="159"/>
      <c r="I1618" s="159"/>
      <c r="J1618" s="159"/>
      <c r="K1618" s="218"/>
      <c r="L1618" s="159"/>
      <c r="M1618" s="159"/>
      <c r="N1618" s="159"/>
      <c r="O1618" s="2"/>
      <c r="P1618" s="3"/>
      <c r="Q1618" s="3"/>
      <c r="R1618" s="3"/>
      <c r="S1618" s="3"/>
      <c r="T1618" s="4"/>
      <c r="U1618" s="4"/>
      <c r="V1618" s="4"/>
      <c r="W1618" s="4"/>
      <c r="X1618" s="3"/>
      <c r="Y1618" s="4"/>
      <c r="Z1618" s="2"/>
      <c r="AA1618" s="3"/>
      <c r="AB1618" s="5"/>
      <c r="AC1618" s="5"/>
      <c r="AD1618" s="5"/>
      <c r="AE1618" s="5"/>
      <c r="AF1618" s="5"/>
      <c r="AG1618" s="5"/>
      <c r="AH1618" s="6"/>
      <c r="AI1618" s="6"/>
      <c r="AJ1618" s="7"/>
      <c r="AK1618" s="7"/>
      <c r="AL1618" s="7"/>
      <c r="AM1618" s="7"/>
      <c r="AN1618" s="7"/>
      <c r="AO1618" s="12"/>
      <c r="AP1618" s="12"/>
      <c r="AQ1618" s="12"/>
      <c r="AR1618" s="12"/>
      <c r="AS1618" s="12"/>
      <c r="AT1618" s="12"/>
      <c r="AU1618" s="12"/>
      <c r="AV1618" s="12"/>
      <c r="AW1618" s="12"/>
      <c r="AX1618" s="12"/>
      <c r="AY1618" s="12"/>
      <c r="AZ1618" s="8"/>
    </row>
    <row r="1619" spans="1:52" s="21" customFormat="1" ht="16.5" x14ac:dyDescent="0.25">
      <c r="A1619" s="159"/>
      <c r="B1619" s="159"/>
      <c r="C1619" s="159"/>
      <c r="D1619" s="159"/>
      <c r="E1619" s="159"/>
      <c r="F1619" s="159"/>
      <c r="G1619" s="218"/>
      <c r="H1619" s="159"/>
      <c r="I1619" s="159"/>
      <c r="J1619" s="159"/>
      <c r="K1619" s="218"/>
      <c r="L1619" s="159"/>
      <c r="M1619" s="159"/>
      <c r="N1619" s="159"/>
      <c r="O1619" s="2"/>
      <c r="P1619" s="3"/>
      <c r="Q1619" s="3"/>
      <c r="R1619" s="3"/>
      <c r="S1619" s="3"/>
      <c r="T1619" s="4"/>
      <c r="U1619" s="4"/>
      <c r="V1619" s="4"/>
      <c r="W1619" s="4"/>
      <c r="X1619" s="3"/>
      <c r="Y1619" s="4"/>
      <c r="Z1619" s="2"/>
      <c r="AA1619" s="3"/>
      <c r="AB1619" s="5"/>
      <c r="AC1619" s="5"/>
      <c r="AD1619" s="5"/>
      <c r="AE1619" s="5"/>
      <c r="AF1619" s="5"/>
      <c r="AG1619" s="5"/>
      <c r="AH1619" s="6"/>
      <c r="AI1619" s="6"/>
      <c r="AJ1619" s="7"/>
      <c r="AK1619" s="7"/>
      <c r="AL1619" s="7"/>
      <c r="AM1619" s="7"/>
      <c r="AN1619" s="7"/>
      <c r="AO1619" s="12"/>
      <c r="AP1619" s="12"/>
      <c r="AQ1619" s="12"/>
      <c r="AR1619" s="12"/>
      <c r="AS1619" s="12"/>
      <c r="AT1619" s="12"/>
      <c r="AU1619" s="12"/>
      <c r="AV1619" s="12"/>
      <c r="AW1619" s="12"/>
      <c r="AX1619" s="12"/>
      <c r="AY1619" s="12"/>
      <c r="AZ1619" s="8"/>
    </row>
    <row r="1620" spans="1:52" s="21" customFormat="1" ht="16.5" x14ac:dyDescent="0.25">
      <c r="A1620" s="159"/>
      <c r="B1620" s="159"/>
      <c r="C1620" s="159"/>
      <c r="D1620" s="159"/>
      <c r="E1620" s="159"/>
      <c r="F1620" s="159"/>
      <c r="G1620" s="218"/>
      <c r="H1620" s="159"/>
      <c r="I1620" s="159"/>
      <c r="J1620" s="159"/>
      <c r="K1620" s="218"/>
      <c r="L1620" s="159"/>
      <c r="M1620" s="159"/>
      <c r="N1620" s="159"/>
      <c r="O1620" s="2"/>
      <c r="P1620" s="3"/>
      <c r="Q1620" s="3"/>
      <c r="R1620" s="3"/>
      <c r="S1620" s="3"/>
      <c r="T1620" s="4"/>
      <c r="U1620" s="4"/>
      <c r="V1620" s="4"/>
      <c r="W1620" s="4"/>
      <c r="X1620" s="3"/>
      <c r="Y1620" s="4"/>
      <c r="Z1620" s="2"/>
      <c r="AA1620" s="3"/>
      <c r="AB1620" s="5"/>
      <c r="AC1620" s="5"/>
      <c r="AD1620" s="5"/>
      <c r="AE1620" s="5"/>
      <c r="AF1620" s="5"/>
      <c r="AG1620" s="5"/>
      <c r="AH1620" s="6"/>
      <c r="AI1620" s="6"/>
      <c r="AJ1620" s="7"/>
      <c r="AK1620" s="7"/>
      <c r="AL1620" s="7"/>
      <c r="AM1620" s="7"/>
      <c r="AN1620" s="7"/>
      <c r="AO1620" s="12"/>
      <c r="AP1620" s="12"/>
      <c r="AQ1620" s="12"/>
      <c r="AR1620" s="12"/>
      <c r="AS1620" s="12"/>
      <c r="AT1620" s="12"/>
      <c r="AU1620" s="12"/>
      <c r="AV1620" s="12"/>
      <c r="AW1620" s="12"/>
      <c r="AX1620" s="12"/>
      <c r="AY1620" s="12"/>
      <c r="AZ1620" s="8"/>
    </row>
    <row r="1621" spans="1:52" s="21" customFormat="1" ht="16.5" x14ac:dyDescent="0.25">
      <c r="A1621" s="159"/>
      <c r="B1621" s="159"/>
      <c r="C1621" s="159"/>
      <c r="D1621" s="159"/>
      <c r="E1621" s="159"/>
      <c r="F1621" s="159"/>
      <c r="G1621" s="218"/>
      <c r="H1621" s="159"/>
      <c r="I1621" s="159"/>
      <c r="J1621" s="159"/>
      <c r="K1621" s="218"/>
      <c r="L1621" s="159"/>
      <c r="M1621" s="159"/>
      <c r="N1621" s="159"/>
      <c r="O1621" s="2"/>
      <c r="P1621" s="3"/>
      <c r="Q1621" s="3"/>
      <c r="R1621" s="3"/>
      <c r="S1621" s="3"/>
      <c r="T1621" s="4"/>
      <c r="U1621" s="4"/>
      <c r="V1621" s="4"/>
      <c r="W1621" s="4"/>
      <c r="X1621" s="3"/>
      <c r="Y1621" s="4"/>
      <c r="Z1621" s="2"/>
      <c r="AA1621" s="3"/>
      <c r="AB1621" s="5"/>
      <c r="AC1621" s="5"/>
      <c r="AD1621" s="5"/>
      <c r="AE1621" s="5"/>
      <c r="AF1621" s="5"/>
      <c r="AG1621" s="5"/>
      <c r="AH1621" s="6"/>
      <c r="AI1621" s="6"/>
      <c r="AJ1621" s="7"/>
      <c r="AK1621" s="7"/>
      <c r="AL1621" s="7"/>
      <c r="AM1621" s="7"/>
      <c r="AN1621" s="7"/>
      <c r="AO1621" s="12"/>
      <c r="AP1621" s="12"/>
      <c r="AQ1621" s="12"/>
      <c r="AR1621" s="12"/>
      <c r="AS1621" s="12"/>
      <c r="AT1621" s="12"/>
      <c r="AU1621" s="12"/>
      <c r="AV1621" s="12"/>
      <c r="AW1621" s="12"/>
      <c r="AX1621" s="12"/>
      <c r="AY1621" s="12"/>
      <c r="AZ1621" s="8"/>
    </row>
    <row r="1622" spans="1:52" s="21" customFormat="1" ht="16.5" x14ac:dyDescent="0.25">
      <c r="A1622" s="159"/>
      <c r="B1622" s="159"/>
      <c r="C1622" s="159"/>
      <c r="D1622" s="159"/>
      <c r="E1622" s="159"/>
      <c r="F1622" s="159"/>
      <c r="G1622" s="218"/>
      <c r="H1622" s="159"/>
      <c r="I1622" s="159"/>
      <c r="J1622" s="159"/>
      <c r="K1622" s="218"/>
      <c r="L1622" s="159"/>
      <c r="M1622" s="159"/>
      <c r="N1622" s="159"/>
      <c r="O1622" s="2"/>
      <c r="P1622" s="3"/>
      <c r="Q1622" s="3"/>
      <c r="R1622" s="3"/>
      <c r="S1622" s="3"/>
      <c r="T1622" s="4"/>
      <c r="U1622" s="4"/>
      <c r="V1622" s="4"/>
      <c r="W1622" s="4"/>
      <c r="X1622" s="3"/>
      <c r="Y1622" s="4"/>
      <c r="Z1622" s="2"/>
      <c r="AA1622" s="3"/>
      <c r="AB1622" s="5"/>
      <c r="AC1622" s="5"/>
      <c r="AD1622" s="5"/>
      <c r="AE1622" s="5"/>
      <c r="AF1622" s="5"/>
      <c r="AG1622" s="5"/>
      <c r="AH1622" s="6"/>
      <c r="AI1622" s="6"/>
      <c r="AJ1622" s="7"/>
      <c r="AK1622" s="7"/>
      <c r="AL1622" s="7"/>
      <c r="AM1622" s="7"/>
      <c r="AN1622" s="7"/>
      <c r="AO1622" s="12"/>
      <c r="AP1622" s="12"/>
      <c r="AQ1622" s="12"/>
      <c r="AR1622" s="12"/>
      <c r="AS1622" s="12"/>
      <c r="AT1622" s="12"/>
      <c r="AU1622" s="12"/>
      <c r="AV1622" s="12"/>
      <c r="AW1622" s="12"/>
      <c r="AX1622" s="12"/>
      <c r="AY1622" s="12"/>
      <c r="AZ1622" s="8"/>
    </row>
    <row r="1623" spans="1:52" s="21" customFormat="1" ht="16.5" x14ac:dyDescent="0.25">
      <c r="A1623" s="159"/>
      <c r="B1623" s="159"/>
      <c r="C1623" s="159"/>
      <c r="D1623" s="159"/>
      <c r="E1623" s="159"/>
      <c r="F1623" s="159"/>
      <c r="G1623" s="218"/>
      <c r="H1623" s="159"/>
      <c r="I1623" s="159"/>
      <c r="J1623" s="159"/>
      <c r="K1623" s="218"/>
      <c r="L1623" s="159"/>
      <c r="M1623" s="159"/>
      <c r="N1623" s="159"/>
      <c r="O1623" s="2"/>
      <c r="P1623" s="3"/>
      <c r="Q1623" s="3"/>
      <c r="R1623" s="3"/>
      <c r="S1623" s="3"/>
      <c r="T1623" s="4"/>
      <c r="U1623" s="4"/>
      <c r="V1623" s="4"/>
      <c r="W1623" s="4"/>
      <c r="X1623" s="3"/>
      <c r="Y1623" s="4"/>
      <c r="Z1623" s="2"/>
      <c r="AA1623" s="3"/>
      <c r="AB1623" s="5"/>
      <c r="AC1623" s="5"/>
      <c r="AD1623" s="5"/>
      <c r="AE1623" s="5"/>
      <c r="AF1623" s="5"/>
      <c r="AG1623" s="5"/>
      <c r="AH1623" s="6"/>
      <c r="AI1623" s="6"/>
      <c r="AJ1623" s="7"/>
      <c r="AK1623" s="7"/>
      <c r="AL1623" s="7"/>
      <c r="AM1623" s="7"/>
      <c r="AN1623" s="7"/>
      <c r="AO1623" s="12"/>
      <c r="AP1623" s="12"/>
      <c r="AQ1623" s="12"/>
      <c r="AR1623" s="12"/>
      <c r="AS1623" s="12"/>
      <c r="AT1623" s="12"/>
      <c r="AU1623" s="12"/>
      <c r="AV1623" s="12"/>
      <c r="AW1623" s="12"/>
      <c r="AX1623" s="12"/>
      <c r="AY1623" s="12"/>
      <c r="AZ1623" s="8"/>
    </row>
    <row r="1624" spans="1:52" s="21" customFormat="1" ht="16.5" x14ac:dyDescent="0.25">
      <c r="A1624" s="159"/>
      <c r="B1624" s="159"/>
      <c r="C1624" s="159"/>
      <c r="D1624" s="159"/>
      <c r="E1624" s="159"/>
      <c r="F1624" s="159"/>
      <c r="G1624" s="218"/>
      <c r="H1624" s="159"/>
      <c r="I1624" s="159"/>
      <c r="J1624" s="159"/>
      <c r="K1624" s="218"/>
      <c r="L1624" s="159"/>
      <c r="M1624" s="159"/>
      <c r="N1624" s="159"/>
      <c r="O1624" s="2"/>
      <c r="P1624" s="3"/>
      <c r="Q1624" s="3"/>
      <c r="R1624" s="3"/>
      <c r="S1624" s="3"/>
      <c r="T1624" s="4"/>
      <c r="U1624" s="4"/>
      <c r="V1624" s="4"/>
      <c r="W1624" s="4"/>
      <c r="X1624" s="3"/>
      <c r="Y1624" s="4"/>
      <c r="Z1624" s="2"/>
      <c r="AA1624" s="3"/>
      <c r="AB1624" s="5"/>
      <c r="AC1624" s="5"/>
      <c r="AD1624" s="5"/>
      <c r="AE1624" s="5"/>
      <c r="AF1624" s="5"/>
      <c r="AG1624" s="5"/>
      <c r="AH1624" s="6"/>
      <c r="AI1624" s="6"/>
      <c r="AJ1624" s="7"/>
      <c r="AK1624" s="7"/>
      <c r="AL1624" s="7"/>
      <c r="AM1624" s="7"/>
      <c r="AN1624" s="7"/>
      <c r="AO1624" s="12"/>
      <c r="AP1624" s="12"/>
      <c r="AQ1624" s="12"/>
      <c r="AR1624" s="12"/>
      <c r="AS1624" s="12"/>
      <c r="AT1624" s="12"/>
      <c r="AU1624" s="12"/>
      <c r="AV1624" s="12"/>
      <c r="AW1624" s="12"/>
      <c r="AX1624" s="12"/>
      <c r="AY1624" s="12"/>
      <c r="AZ1624" s="8"/>
    </row>
    <row r="1625" spans="1:52" s="21" customFormat="1" ht="16.5" x14ac:dyDescent="0.25">
      <c r="A1625" s="159"/>
      <c r="B1625" s="159"/>
      <c r="C1625" s="159"/>
      <c r="D1625" s="159"/>
      <c r="E1625" s="159"/>
      <c r="F1625" s="159"/>
      <c r="G1625" s="218"/>
      <c r="H1625" s="159"/>
      <c r="I1625" s="159"/>
      <c r="J1625" s="159"/>
      <c r="K1625" s="218"/>
      <c r="L1625" s="159"/>
      <c r="M1625" s="159"/>
      <c r="N1625" s="159"/>
      <c r="O1625" s="2"/>
      <c r="P1625" s="3"/>
      <c r="Q1625" s="3"/>
      <c r="R1625" s="3"/>
      <c r="S1625" s="3"/>
      <c r="T1625" s="4"/>
      <c r="U1625" s="4"/>
      <c r="V1625" s="4"/>
      <c r="W1625" s="4"/>
      <c r="X1625" s="3"/>
      <c r="Y1625" s="4"/>
      <c r="Z1625" s="2"/>
      <c r="AA1625" s="3"/>
      <c r="AB1625" s="5"/>
      <c r="AC1625" s="5"/>
      <c r="AD1625" s="5"/>
      <c r="AE1625" s="5"/>
      <c r="AF1625" s="5"/>
      <c r="AG1625" s="5"/>
      <c r="AH1625" s="6"/>
      <c r="AI1625" s="6"/>
      <c r="AJ1625" s="7"/>
      <c r="AK1625" s="7"/>
      <c r="AL1625" s="7"/>
      <c r="AM1625" s="7"/>
      <c r="AN1625" s="7"/>
      <c r="AO1625" s="12"/>
      <c r="AP1625" s="12"/>
      <c r="AQ1625" s="12"/>
      <c r="AR1625" s="12"/>
      <c r="AS1625" s="12"/>
      <c r="AT1625" s="12"/>
      <c r="AU1625" s="12"/>
      <c r="AV1625" s="12"/>
      <c r="AW1625" s="12"/>
      <c r="AX1625" s="12"/>
      <c r="AY1625" s="12"/>
      <c r="AZ1625" s="8"/>
    </row>
    <row r="1626" spans="1:52" s="21" customFormat="1" ht="16.5" x14ac:dyDescent="0.25">
      <c r="A1626" s="159"/>
      <c r="B1626" s="159"/>
      <c r="C1626" s="159"/>
      <c r="D1626" s="159"/>
      <c r="E1626" s="159"/>
      <c r="F1626" s="159"/>
      <c r="G1626" s="218"/>
      <c r="H1626" s="159"/>
      <c r="I1626" s="159"/>
      <c r="J1626" s="159"/>
      <c r="K1626" s="218"/>
      <c r="L1626" s="159"/>
      <c r="M1626" s="159"/>
      <c r="N1626" s="159"/>
      <c r="O1626" s="2"/>
      <c r="P1626" s="3"/>
      <c r="Q1626" s="3"/>
      <c r="R1626" s="3"/>
      <c r="S1626" s="3"/>
      <c r="T1626" s="4"/>
      <c r="U1626" s="4"/>
      <c r="V1626" s="4"/>
      <c r="W1626" s="4"/>
      <c r="X1626" s="3"/>
      <c r="Y1626" s="4"/>
      <c r="Z1626" s="2"/>
      <c r="AA1626" s="3"/>
      <c r="AB1626" s="5"/>
      <c r="AC1626" s="5"/>
      <c r="AD1626" s="5"/>
      <c r="AE1626" s="5"/>
      <c r="AF1626" s="5"/>
      <c r="AG1626" s="5"/>
      <c r="AH1626" s="6"/>
      <c r="AI1626" s="6"/>
      <c r="AJ1626" s="7"/>
      <c r="AK1626" s="7"/>
      <c r="AL1626" s="7"/>
      <c r="AM1626" s="7"/>
      <c r="AN1626" s="7"/>
      <c r="AO1626" s="12"/>
      <c r="AP1626" s="12"/>
      <c r="AQ1626" s="12"/>
      <c r="AR1626" s="12"/>
      <c r="AS1626" s="12"/>
      <c r="AT1626" s="12"/>
      <c r="AU1626" s="12"/>
      <c r="AV1626" s="12"/>
      <c r="AW1626" s="12"/>
      <c r="AX1626" s="12"/>
      <c r="AY1626" s="12"/>
      <c r="AZ1626" s="8"/>
    </row>
    <row r="1627" spans="1:52" s="21" customFormat="1" ht="16.5" x14ac:dyDescent="0.25">
      <c r="A1627" s="159"/>
      <c r="B1627" s="159"/>
      <c r="C1627" s="159"/>
      <c r="D1627" s="159"/>
      <c r="E1627" s="159"/>
      <c r="F1627" s="159"/>
      <c r="G1627" s="218"/>
      <c r="H1627" s="159"/>
      <c r="I1627" s="159"/>
      <c r="J1627" s="159"/>
      <c r="K1627" s="218"/>
      <c r="L1627" s="159"/>
      <c r="M1627" s="159"/>
      <c r="N1627" s="159"/>
      <c r="O1627" s="2"/>
      <c r="P1627" s="3"/>
      <c r="Q1627" s="3"/>
      <c r="R1627" s="3"/>
      <c r="S1627" s="3"/>
      <c r="T1627" s="4"/>
      <c r="U1627" s="4"/>
      <c r="V1627" s="4"/>
      <c r="W1627" s="4"/>
      <c r="X1627" s="3"/>
      <c r="Y1627" s="4"/>
      <c r="Z1627" s="2"/>
      <c r="AA1627" s="3"/>
      <c r="AB1627" s="5"/>
      <c r="AC1627" s="5"/>
      <c r="AD1627" s="5"/>
      <c r="AE1627" s="5"/>
      <c r="AF1627" s="5"/>
      <c r="AG1627" s="5"/>
      <c r="AH1627" s="6"/>
      <c r="AI1627" s="6"/>
      <c r="AJ1627" s="7"/>
      <c r="AK1627" s="7"/>
      <c r="AL1627" s="7"/>
      <c r="AM1627" s="7"/>
      <c r="AN1627" s="7"/>
      <c r="AO1627" s="12"/>
      <c r="AP1627" s="12"/>
      <c r="AQ1627" s="12"/>
      <c r="AR1627" s="12"/>
      <c r="AS1627" s="12"/>
      <c r="AT1627" s="12"/>
      <c r="AU1627" s="12"/>
      <c r="AV1627" s="12"/>
      <c r="AW1627" s="12"/>
      <c r="AX1627" s="12"/>
      <c r="AY1627" s="12"/>
      <c r="AZ1627" s="8"/>
    </row>
    <row r="1628" spans="1:52" s="21" customFormat="1" ht="16.5" x14ac:dyDescent="0.25">
      <c r="A1628" s="159"/>
      <c r="B1628" s="159"/>
      <c r="C1628" s="159"/>
      <c r="D1628" s="159"/>
      <c r="E1628" s="159"/>
      <c r="F1628" s="159"/>
      <c r="G1628" s="218"/>
      <c r="H1628" s="159"/>
      <c r="I1628" s="159"/>
      <c r="J1628" s="159"/>
      <c r="K1628" s="218"/>
      <c r="L1628" s="159"/>
      <c r="M1628" s="159"/>
      <c r="N1628" s="159"/>
      <c r="O1628" s="2"/>
      <c r="P1628" s="3"/>
      <c r="Q1628" s="3"/>
      <c r="R1628" s="3"/>
      <c r="S1628" s="3"/>
      <c r="T1628" s="4"/>
      <c r="U1628" s="4"/>
      <c r="V1628" s="4"/>
      <c r="W1628" s="4"/>
      <c r="X1628" s="3"/>
      <c r="Y1628" s="4"/>
      <c r="Z1628" s="2"/>
      <c r="AA1628" s="3"/>
      <c r="AB1628" s="5"/>
      <c r="AC1628" s="5"/>
      <c r="AD1628" s="5"/>
      <c r="AE1628" s="5"/>
      <c r="AF1628" s="5"/>
      <c r="AG1628" s="5"/>
      <c r="AH1628" s="6"/>
      <c r="AI1628" s="6"/>
      <c r="AJ1628" s="7"/>
      <c r="AK1628" s="7"/>
      <c r="AL1628" s="7"/>
      <c r="AM1628" s="7"/>
      <c r="AN1628" s="7"/>
      <c r="AO1628" s="12"/>
      <c r="AP1628" s="12"/>
      <c r="AQ1628" s="12"/>
      <c r="AR1628" s="12"/>
      <c r="AS1628" s="12"/>
      <c r="AT1628" s="12"/>
      <c r="AU1628" s="12"/>
      <c r="AV1628" s="12"/>
      <c r="AW1628" s="12"/>
      <c r="AX1628" s="12"/>
      <c r="AY1628" s="12"/>
      <c r="AZ1628" s="8"/>
    </row>
    <row r="1629" spans="1:52" s="21" customFormat="1" ht="16.5" x14ac:dyDescent="0.25">
      <c r="A1629" s="159"/>
      <c r="B1629" s="159"/>
      <c r="C1629" s="159"/>
      <c r="D1629" s="159"/>
      <c r="E1629" s="159"/>
      <c r="F1629" s="159"/>
      <c r="G1629" s="218"/>
      <c r="H1629" s="159"/>
      <c r="I1629" s="159"/>
      <c r="J1629" s="159"/>
      <c r="K1629" s="218"/>
      <c r="L1629" s="159"/>
      <c r="M1629" s="159"/>
      <c r="N1629" s="159"/>
      <c r="O1629" s="2"/>
      <c r="P1629" s="3"/>
      <c r="Q1629" s="3"/>
      <c r="R1629" s="3"/>
      <c r="S1629" s="3"/>
      <c r="T1629" s="4"/>
      <c r="U1629" s="4"/>
      <c r="V1629" s="4"/>
      <c r="W1629" s="4"/>
      <c r="X1629" s="3"/>
      <c r="Y1629" s="4"/>
      <c r="Z1629" s="2"/>
      <c r="AA1629" s="3"/>
      <c r="AB1629" s="5"/>
      <c r="AC1629" s="5"/>
      <c r="AD1629" s="5"/>
      <c r="AE1629" s="5"/>
      <c r="AF1629" s="5"/>
      <c r="AG1629" s="5"/>
      <c r="AH1629" s="6"/>
      <c r="AI1629" s="6"/>
      <c r="AJ1629" s="7"/>
      <c r="AK1629" s="7"/>
      <c r="AL1629" s="7"/>
      <c r="AM1629" s="7"/>
      <c r="AN1629" s="7"/>
      <c r="AO1629" s="12"/>
      <c r="AP1629" s="12"/>
      <c r="AQ1629" s="12"/>
      <c r="AR1629" s="12"/>
      <c r="AS1629" s="12"/>
      <c r="AT1629" s="12"/>
      <c r="AU1629" s="12"/>
      <c r="AV1629" s="12"/>
      <c r="AW1629" s="12"/>
      <c r="AX1629" s="12"/>
      <c r="AY1629" s="12"/>
      <c r="AZ1629" s="8"/>
    </row>
    <row r="1630" spans="1:52" s="21" customFormat="1" ht="16.5" x14ac:dyDescent="0.25">
      <c r="A1630" s="159"/>
      <c r="B1630" s="159"/>
      <c r="C1630" s="159"/>
      <c r="D1630" s="159"/>
      <c r="E1630" s="159"/>
      <c r="F1630" s="159"/>
      <c r="G1630" s="218"/>
      <c r="H1630" s="159"/>
      <c r="I1630" s="159"/>
      <c r="J1630" s="159"/>
      <c r="K1630" s="218"/>
      <c r="L1630" s="159"/>
      <c r="M1630" s="159"/>
      <c r="N1630" s="159"/>
      <c r="O1630" s="2"/>
      <c r="P1630" s="3"/>
      <c r="Q1630" s="3"/>
      <c r="R1630" s="3"/>
      <c r="S1630" s="3"/>
      <c r="T1630" s="4"/>
      <c r="U1630" s="4"/>
      <c r="V1630" s="4"/>
      <c r="W1630" s="4"/>
      <c r="X1630" s="3"/>
      <c r="Y1630" s="4"/>
      <c r="Z1630" s="2"/>
      <c r="AA1630" s="3"/>
      <c r="AB1630" s="5"/>
      <c r="AC1630" s="5"/>
      <c r="AD1630" s="5"/>
      <c r="AE1630" s="5"/>
      <c r="AF1630" s="5"/>
      <c r="AG1630" s="5"/>
      <c r="AH1630" s="6"/>
      <c r="AI1630" s="6"/>
      <c r="AJ1630" s="7"/>
      <c r="AK1630" s="7"/>
      <c r="AL1630" s="7"/>
      <c r="AM1630" s="7"/>
      <c r="AN1630" s="7"/>
      <c r="AO1630" s="12"/>
      <c r="AP1630" s="12"/>
      <c r="AQ1630" s="12"/>
      <c r="AR1630" s="12"/>
      <c r="AS1630" s="12"/>
      <c r="AT1630" s="12"/>
      <c r="AU1630" s="12"/>
      <c r="AV1630" s="12"/>
      <c r="AW1630" s="12"/>
      <c r="AX1630" s="12"/>
      <c r="AY1630" s="12"/>
      <c r="AZ1630" s="8"/>
    </row>
    <row r="1631" spans="1:52" s="21" customFormat="1" ht="16.5" x14ac:dyDescent="0.25">
      <c r="A1631" s="159"/>
      <c r="B1631" s="159"/>
      <c r="C1631" s="159"/>
      <c r="D1631" s="159"/>
      <c r="E1631" s="159"/>
      <c r="F1631" s="159"/>
      <c r="G1631" s="218"/>
      <c r="H1631" s="159"/>
      <c r="I1631" s="159"/>
      <c r="J1631" s="159"/>
      <c r="K1631" s="218"/>
      <c r="L1631" s="159"/>
      <c r="M1631" s="159"/>
      <c r="N1631" s="159"/>
      <c r="O1631" s="2"/>
      <c r="P1631" s="3"/>
      <c r="Q1631" s="3"/>
      <c r="R1631" s="3"/>
      <c r="S1631" s="3"/>
      <c r="T1631" s="4"/>
      <c r="U1631" s="4"/>
      <c r="V1631" s="4"/>
      <c r="W1631" s="4"/>
      <c r="X1631" s="3"/>
      <c r="Y1631" s="4"/>
      <c r="Z1631" s="2"/>
      <c r="AA1631" s="3"/>
      <c r="AB1631" s="5"/>
      <c r="AC1631" s="5"/>
      <c r="AD1631" s="5"/>
      <c r="AE1631" s="5"/>
      <c r="AF1631" s="5"/>
      <c r="AG1631" s="5"/>
      <c r="AH1631" s="6"/>
      <c r="AI1631" s="6"/>
      <c r="AJ1631" s="7"/>
      <c r="AK1631" s="7"/>
      <c r="AL1631" s="7"/>
      <c r="AM1631" s="7"/>
      <c r="AN1631" s="7"/>
      <c r="AO1631" s="12"/>
      <c r="AP1631" s="12"/>
      <c r="AQ1631" s="12"/>
      <c r="AR1631" s="12"/>
      <c r="AS1631" s="12"/>
      <c r="AT1631" s="12"/>
      <c r="AU1631" s="12"/>
      <c r="AV1631" s="12"/>
      <c r="AW1631" s="12"/>
      <c r="AX1631" s="12"/>
      <c r="AY1631" s="12"/>
      <c r="AZ1631" s="8"/>
    </row>
    <row r="1632" spans="1:52" ht="16.5" x14ac:dyDescent="0.25">
      <c r="A1632" s="159"/>
      <c r="B1632" s="159"/>
      <c r="C1632" s="159"/>
      <c r="D1632" s="159"/>
      <c r="E1632" s="159"/>
      <c r="F1632" s="159"/>
      <c r="G1632" s="218"/>
      <c r="H1632" s="159"/>
      <c r="I1632" s="159"/>
      <c r="J1632" s="159"/>
      <c r="K1632" s="218"/>
      <c r="L1632" s="159"/>
      <c r="M1632" s="159"/>
      <c r="N1632" s="159"/>
      <c r="T1632" s="219"/>
      <c r="U1632" s="219"/>
      <c r="V1632" s="219"/>
      <c r="AH1632" s="6"/>
      <c r="AI1632" s="6"/>
      <c r="AJ1632" s="7"/>
      <c r="AK1632" s="7"/>
      <c r="AL1632" s="7"/>
      <c r="AM1632" s="7"/>
      <c r="AN1632" s="7"/>
    </row>
    <row r="1633" spans="1:40" ht="16.5" x14ac:dyDescent="0.25">
      <c r="A1633" s="159"/>
      <c r="B1633" s="159"/>
      <c r="C1633" s="159"/>
      <c r="D1633" s="159"/>
      <c r="E1633" s="159"/>
      <c r="F1633" s="159"/>
      <c r="G1633" s="218"/>
      <c r="H1633" s="159"/>
      <c r="I1633" s="159"/>
      <c r="J1633" s="159"/>
      <c r="K1633" s="218"/>
      <c r="L1633" s="159"/>
      <c r="M1633" s="159"/>
      <c r="N1633" s="159"/>
      <c r="T1633" s="219"/>
      <c r="U1633" s="219"/>
      <c r="V1633" s="219"/>
      <c r="AH1633" s="6"/>
      <c r="AI1633" s="6"/>
      <c r="AJ1633" s="7"/>
      <c r="AK1633" s="7"/>
      <c r="AL1633" s="7"/>
      <c r="AM1633" s="7"/>
      <c r="AN1633" s="7"/>
    </row>
    <row r="1634" spans="1:40" ht="16.5" x14ac:dyDescent="0.25">
      <c r="A1634" s="159"/>
      <c r="B1634" s="159"/>
      <c r="C1634" s="159"/>
      <c r="D1634" s="159"/>
      <c r="E1634" s="159"/>
      <c r="F1634" s="159"/>
      <c r="G1634" s="218"/>
      <c r="H1634" s="159"/>
      <c r="I1634" s="159"/>
      <c r="J1634" s="159"/>
      <c r="K1634" s="218"/>
      <c r="L1634" s="159"/>
      <c r="M1634" s="159"/>
      <c r="N1634" s="159"/>
      <c r="T1634" s="219"/>
      <c r="U1634" s="219"/>
      <c r="V1634" s="219"/>
      <c r="AH1634" s="6"/>
      <c r="AI1634" s="6"/>
      <c r="AJ1634" s="7"/>
      <c r="AK1634" s="7"/>
      <c r="AL1634" s="7"/>
      <c r="AM1634" s="7"/>
      <c r="AN1634" s="7"/>
    </row>
    <row r="1635" spans="1:40" ht="16.5" x14ac:dyDescent="0.25">
      <c r="A1635" s="159"/>
      <c r="B1635" s="159"/>
      <c r="C1635" s="159"/>
      <c r="D1635" s="159"/>
      <c r="E1635" s="159"/>
      <c r="F1635" s="159"/>
      <c r="G1635" s="218"/>
      <c r="H1635" s="159"/>
      <c r="I1635" s="159"/>
      <c r="J1635" s="159"/>
      <c r="K1635" s="218"/>
      <c r="L1635" s="159"/>
      <c r="M1635" s="159"/>
      <c r="N1635" s="159"/>
      <c r="T1635" s="219"/>
      <c r="U1635" s="219"/>
      <c r="V1635" s="219"/>
      <c r="AH1635" s="6"/>
      <c r="AI1635" s="6"/>
      <c r="AJ1635" s="7"/>
      <c r="AK1635" s="7"/>
      <c r="AL1635" s="7"/>
      <c r="AM1635" s="7"/>
      <c r="AN1635" s="7"/>
    </row>
    <row r="1636" spans="1:40" ht="16.5" x14ac:dyDescent="0.25">
      <c r="A1636" s="159"/>
      <c r="B1636" s="159"/>
      <c r="C1636" s="159"/>
      <c r="D1636" s="159"/>
      <c r="E1636" s="159"/>
      <c r="F1636" s="159"/>
      <c r="G1636" s="218"/>
      <c r="H1636" s="159"/>
      <c r="I1636" s="159"/>
      <c r="J1636" s="159"/>
      <c r="K1636" s="218"/>
      <c r="L1636" s="159"/>
      <c r="M1636" s="159"/>
      <c r="N1636" s="159"/>
      <c r="T1636" s="219"/>
      <c r="U1636" s="219"/>
      <c r="V1636" s="219"/>
      <c r="AH1636" s="6"/>
      <c r="AI1636" s="6"/>
      <c r="AJ1636" s="7"/>
      <c r="AK1636" s="7"/>
      <c r="AL1636" s="7"/>
      <c r="AM1636" s="7"/>
      <c r="AN1636" s="7"/>
    </row>
    <row r="1637" spans="1:40" ht="16.5" x14ac:dyDescent="0.25">
      <c r="A1637" s="159"/>
      <c r="B1637" s="159"/>
      <c r="C1637" s="159"/>
      <c r="D1637" s="159"/>
      <c r="E1637" s="159"/>
      <c r="F1637" s="159"/>
      <c r="G1637" s="218"/>
      <c r="H1637" s="159"/>
      <c r="I1637" s="159"/>
      <c r="J1637" s="159"/>
      <c r="K1637" s="218"/>
      <c r="L1637" s="159"/>
      <c r="M1637" s="159"/>
      <c r="N1637" s="159"/>
      <c r="T1637" s="219"/>
      <c r="U1637" s="219"/>
      <c r="V1637" s="219"/>
      <c r="AH1637" s="6"/>
      <c r="AI1637" s="6"/>
      <c r="AJ1637" s="7"/>
      <c r="AK1637" s="7"/>
      <c r="AL1637" s="7"/>
      <c r="AM1637" s="7"/>
      <c r="AN1637" s="7"/>
    </row>
    <row r="1638" spans="1:40" ht="16.5" x14ac:dyDescent="0.25">
      <c r="A1638" s="159"/>
      <c r="B1638" s="159"/>
      <c r="C1638" s="159"/>
      <c r="D1638" s="159"/>
      <c r="E1638" s="159"/>
      <c r="F1638" s="159"/>
      <c r="G1638" s="218"/>
      <c r="H1638" s="159"/>
      <c r="I1638" s="159"/>
      <c r="J1638" s="159"/>
      <c r="K1638" s="218"/>
      <c r="L1638" s="159"/>
      <c r="M1638" s="159"/>
      <c r="N1638" s="159"/>
      <c r="T1638" s="219"/>
      <c r="U1638" s="219"/>
      <c r="V1638" s="219"/>
      <c r="AH1638" s="6"/>
      <c r="AI1638" s="6"/>
      <c r="AJ1638" s="7"/>
      <c r="AK1638" s="7"/>
      <c r="AL1638" s="7"/>
      <c r="AM1638" s="7"/>
      <c r="AN1638" s="7"/>
    </row>
    <row r="1639" spans="1:40" ht="16.5" x14ac:dyDescent="0.25">
      <c r="A1639" s="159"/>
      <c r="B1639" s="159"/>
      <c r="C1639" s="159"/>
      <c r="D1639" s="159"/>
      <c r="E1639" s="159"/>
      <c r="F1639" s="159"/>
      <c r="G1639" s="218"/>
      <c r="H1639" s="159"/>
      <c r="I1639" s="159"/>
      <c r="J1639" s="159"/>
      <c r="K1639" s="218"/>
      <c r="L1639" s="159"/>
      <c r="M1639" s="159"/>
      <c r="N1639" s="159"/>
      <c r="T1639" s="219"/>
      <c r="U1639" s="219"/>
      <c r="V1639" s="219"/>
      <c r="AH1639" s="6"/>
      <c r="AI1639" s="6"/>
      <c r="AJ1639" s="7"/>
      <c r="AK1639" s="7"/>
      <c r="AL1639" s="7"/>
      <c r="AM1639" s="7"/>
      <c r="AN1639" s="7"/>
    </row>
    <row r="1640" spans="1:40" ht="16.5" x14ac:dyDescent="0.25">
      <c r="A1640" s="159"/>
      <c r="B1640" s="159"/>
      <c r="C1640" s="159"/>
      <c r="D1640" s="159"/>
      <c r="E1640" s="159"/>
      <c r="F1640" s="159"/>
      <c r="G1640" s="218"/>
      <c r="H1640" s="159"/>
      <c r="I1640" s="159"/>
      <c r="J1640" s="159"/>
      <c r="K1640" s="218"/>
      <c r="L1640" s="159"/>
      <c r="M1640" s="159"/>
      <c r="N1640" s="159"/>
      <c r="T1640" s="219"/>
      <c r="U1640" s="219"/>
      <c r="V1640" s="219"/>
      <c r="AH1640" s="6"/>
      <c r="AI1640" s="6"/>
      <c r="AJ1640" s="7"/>
      <c r="AK1640" s="7"/>
      <c r="AL1640" s="7"/>
      <c r="AM1640" s="7"/>
      <c r="AN1640" s="7"/>
    </row>
    <row r="1641" spans="1:40" ht="16.5" x14ac:dyDescent="0.25">
      <c r="A1641" s="159"/>
      <c r="B1641" s="159"/>
      <c r="C1641" s="159"/>
      <c r="D1641" s="159"/>
      <c r="E1641" s="159"/>
      <c r="F1641" s="159"/>
      <c r="G1641" s="218"/>
      <c r="H1641" s="159"/>
      <c r="I1641" s="159"/>
      <c r="J1641" s="159"/>
      <c r="K1641" s="218"/>
      <c r="L1641" s="159"/>
      <c r="M1641" s="159"/>
      <c r="N1641" s="159"/>
      <c r="T1641" s="219"/>
      <c r="U1641" s="219"/>
      <c r="V1641" s="219"/>
      <c r="AH1641" s="6"/>
      <c r="AI1641" s="6"/>
      <c r="AJ1641" s="7"/>
      <c r="AK1641" s="7"/>
      <c r="AL1641" s="7"/>
      <c r="AM1641" s="7"/>
      <c r="AN1641" s="7"/>
    </row>
    <row r="1642" spans="1:40" ht="16.5" x14ac:dyDescent="0.25">
      <c r="A1642" s="159"/>
      <c r="B1642" s="159"/>
      <c r="C1642" s="159"/>
      <c r="D1642" s="159"/>
      <c r="E1642" s="159"/>
      <c r="F1642" s="159"/>
      <c r="G1642" s="218"/>
      <c r="H1642" s="159"/>
      <c r="I1642" s="159"/>
      <c r="J1642" s="159"/>
      <c r="K1642" s="218"/>
      <c r="L1642" s="159"/>
      <c r="M1642" s="159"/>
      <c r="N1642" s="159"/>
      <c r="T1642" s="219"/>
      <c r="U1642" s="219"/>
      <c r="V1642" s="219"/>
      <c r="AH1642" s="6"/>
      <c r="AI1642" s="6"/>
      <c r="AJ1642" s="7"/>
      <c r="AK1642" s="7"/>
      <c r="AL1642" s="7"/>
      <c r="AM1642" s="7"/>
      <c r="AN1642" s="7"/>
    </row>
    <row r="1643" spans="1:40" ht="16.5" x14ac:dyDescent="0.25">
      <c r="A1643" s="159"/>
      <c r="B1643" s="159"/>
      <c r="C1643" s="159"/>
      <c r="D1643" s="159"/>
      <c r="E1643" s="159"/>
      <c r="F1643" s="159"/>
      <c r="G1643" s="218"/>
      <c r="H1643" s="159"/>
      <c r="I1643" s="159"/>
      <c r="J1643" s="159"/>
      <c r="K1643" s="218"/>
      <c r="L1643" s="159"/>
      <c r="M1643" s="159"/>
      <c r="N1643" s="159"/>
      <c r="T1643" s="219"/>
      <c r="U1643" s="219"/>
      <c r="V1643" s="219"/>
      <c r="AH1643" s="6"/>
      <c r="AI1643" s="6"/>
      <c r="AJ1643" s="7"/>
      <c r="AK1643" s="7"/>
      <c r="AL1643" s="7"/>
      <c r="AM1643" s="7"/>
      <c r="AN1643" s="7"/>
    </row>
    <row r="1644" spans="1:40" ht="16.5" x14ac:dyDescent="0.25">
      <c r="A1644" s="159"/>
      <c r="B1644" s="159"/>
      <c r="C1644" s="159"/>
      <c r="D1644" s="159"/>
      <c r="E1644" s="159"/>
      <c r="F1644" s="159"/>
      <c r="G1644" s="218"/>
      <c r="H1644" s="159"/>
      <c r="I1644" s="159"/>
      <c r="J1644" s="159"/>
      <c r="K1644" s="218"/>
      <c r="L1644" s="159"/>
      <c r="M1644" s="159"/>
      <c r="N1644" s="159"/>
      <c r="T1644" s="219"/>
      <c r="U1644" s="219"/>
      <c r="V1644" s="219"/>
      <c r="Y1644" s="237"/>
      <c r="AA1644" s="236"/>
      <c r="AH1644" s="6"/>
      <c r="AI1644" s="6"/>
      <c r="AJ1644" s="7"/>
      <c r="AK1644" s="7"/>
      <c r="AL1644" s="7"/>
      <c r="AM1644" s="7"/>
      <c r="AN1644" s="7"/>
    </row>
    <row r="1645" spans="1:40" ht="16.5" x14ac:dyDescent="0.25">
      <c r="A1645" s="159"/>
      <c r="B1645" s="159"/>
      <c r="C1645" s="159"/>
      <c r="D1645" s="159"/>
      <c r="E1645" s="159"/>
      <c r="F1645" s="159"/>
      <c r="G1645" s="218"/>
      <c r="H1645" s="159"/>
      <c r="I1645" s="159"/>
      <c r="J1645" s="159"/>
      <c r="K1645" s="218"/>
      <c r="L1645" s="159"/>
      <c r="M1645" s="159"/>
      <c r="N1645" s="159"/>
      <c r="T1645" s="219"/>
      <c r="U1645" s="219"/>
      <c r="V1645" s="219"/>
      <c r="AH1645" s="6"/>
      <c r="AI1645" s="6"/>
      <c r="AJ1645" s="7"/>
      <c r="AK1645" s="7"/>
      <c r="AL1645" s="7"/>
      <c r="AM1645" s="7"/>
      <c r="AN1645" s="7"/>
    </row>
    <row r="1646" spans="1:40" ht="16.5" x14ac:dyDescent="0.25">
      <c r="A1646" s="159"/>
      <c r="B1646" s="159"/>
      <c r="C1646" s="159"/>
      <c r="D1646" s="159"/>
      <c r="E1646" s="159"/>
      <c r="F1646" s="159"/>
      <c r="G1646" s="218"/>
      <c r="H1646" s="159"/>
      <c r="I1646" s="159"/>
      <c r="J1646" s="159"/>
      <c r="K1646" s="218"/>
      <c r="L1646" s="159"/>
      <c r="M1646" s="159"/>
      <c r="N1646" s="159"/>
      <c r="T1646" s="219"/>
      <c r="U1646" s="219"/>
      <c r="V1646" s="219"/>
      <c r="AH1646" s="6"/>
      <c r="AI1646" s="6"/>
      <c r="AJ1646" s="7"/>
      <c r="AK1646" s="7"/>
      <c r="AL1646" s="7"/>
      <c r="AM1646" s="7"/>
      <c r="AN1646" s="7"/>
    </row>
    <row r="1647" spans="1:40" ht="16.5" x14ac:dyDescent="0.25">
      <c r="A1647" s="159"/>
      <c r="B1647" s="159"/>
      <c r="C1647" s="159"/>
      <c r="D1647" s="159"/>
      <c r="E1647" s="159"/>
      <c r="F1647" s="159"/>
      <c r="G1647" s="218"/>
      <c r="H1647" s="159"/>
      <c r="I1647" s="159"/>
      <c r="J1647" s="159"/>
      <c r="K1647" s="218"/>
      <c r="L1647" s="159"/>
      <c r="M1647" s="159"/>
      <c r="N1647" s="159"/>
      <c r="T1647" s="219"/>
      <c r="U1647" s="219"/>
      <c r="V1647" s="219"/>
      <c r="AH1647" s="6"/>
      <c r="AI1647" s="6"/>
      <c r="AJ1647" s="7"/>
      <c r="AK1647" s="7"/>
      <c r="AL1647" s="7"/>
      <c r="AM1647" s="7"/>
      <c r="AN1647" s="7"/>
    </row>
    <row r="1648" spans="1:40" ht="16.5" x14ac:dyDescent="0.25">
      <c r="A1648" s="159"/>
      <c r="B1648" s="159"/>
      <c r="C1648" s="159"/>
      <c r="D1648" s="159"/>
      <c r="E1648" s="159"/>
      <c r="F1648" s="159"/>
      <c r="G1648" s="218"/>
      <c r="H1648" s="159"/>
      <c r="I1648" s="159"/>
      <c r="J1648" s="159"/>
      <c r="K1648" s="218"/>
      <c r="L1648" s="159"/>
      <c r="M1648" s="159"/>
      <c r="N1648" s="159"/>
      <c r="T1648" s="219"/>
      <c r="U1648" s="219"/>
      <c r="V1648" s="219"/>
      <c r="AH1648" s="6"/>
      <c r="AI1648" s="6"/>
      <c r="AJ1648" s="7"/>
      <c r="AK1648" s="7"/>
      <c r="AL1648" s="7"/>
      <c r="AM1648" s="7"/>
      <c r="AN1648" s="7"/>
    </row>
    <row r="1649" spans="1:40" ht="16.5" x14ac:dyDescent="0.25">
      <c r="A1649" s="159"/>
      <c r="B1649" s="159"/>
      <c r="C1649" s="159"/>
      <c r="D1649" s="159"/>
      <c r="E1649" s="159"/>
      <c r="F1649" s="159"/>
      <c r="G1649" s="218"/>
      <c r="H1649" s="159"/>
      <c r="I1649" s="159"/>
      <c r="J1649" s="159"/>
      <c r="K1649" s="218"/>
      <c r="L1649" s="159"/>
      <c r="M1649" s="159"/>
      <c r="N1649" s="159"/>
      <c r="T1649" s="219"/>
      <c r="U1649" s="219"/>
      <c r="V1649" s="219"/>
      <c r="AH1649" s="6"/>
      <c r="AI1649" s="6"/>
      <c r="AJ1649" s="7"/>
      <c r="AK1649" s="7"/>
      <c r="AL1649" s="7"/>
      <c r="AM1649" s="7"/>
      <c r="AN1649" s="7"/>
    </row>
    <row r="1650" spans="1:40" ht="16.5" x14ac:dyDescent="0.25">
      <c r="A1650" s="159"/>
      <c r="B1650" s="159"/>
      <c r="C1650" s="159"/>
      <c r="D1650" s="159"/>
      <c r="E1650" s="159"/>
      <c r="F1650" s="159"/>
      <c r="G1650" s="218"/>
      <c r="H1650" s="159"/>
      <c r="I1650" s="159"/>
      <c r="J1650" s="159"/>
      <c r="K1650" s="218"/>
      <c r="L1650" s="159"/>
      <c r="M1650" s="159"/>
      <c r="N1650" s="159"/>
      <c r="T1650" s="219"/>
      <c r="U1650" s="219"/>
      <c r="V1650" s="219"/>
      <c r="AH1650" s="6"/>
      <c r="AI1650" s="6"/>
      <c r="AJ1650" s="7"/>
      <c r="AK1650" s="7"/>
      <c r="AL1650" s="7"/>
      <c r="AM1650" s="7"/>
      <c r="AN1650" s="7"/>
    </row>
    <row r="1651" spans="1:40" ht="16.5" x14ac:dyDescent="0.25">
      <c r="A1651" s="159"/>
      <c r="B1651" s="159"/>
      <c r="C1651" s="159"/>
      <c r="D1651" s="159"/>
      <c r="E1651" s="159"/>
      <c r="F1651" s="159"/>
      <c r="G1651" s="218"/>
      <c r="H1651" s="159"/>
      <c r="I1651" s="159"/>
      <c r="J1651" s="159"/>
      <c r="K1651" s="218"/>
      <c r="L1651" s="159"/>
      <c r="M1651" s="159"/>
      <c r="N1651" s="159"/>
      <c r="T1651" s="219"/>
      <c r="U1651" s="219"/>
      <c r="V1651" s="219"/>
      <c r="Y1651" s="237"/>
      <c r="AA1651" s="236"/>
      <c r="AH1651" s="6"/>
      <c r="AI1651" s="6"/>
      <c r="AJ1651" s="7"/>
      <c r="AK1651" s="7"/>
      <c r="AL1651" s="7"/>
      <c r="AM1651" s="7"/>
      <c r="AN1651" s="7"/>
    </row>
    <row r="1652" spans="1:40" ht="16.5" x14ac:dyDescent="0.25">
      <c r="A1652" s="159"/>
      <c r="B1652" s="159"/>
      <c r="C1652" s="159"/>
      <c r="D1652" s="159"/>
      <c r="E1652" s="159"/>
      <c r="F1652" s="159"/>
      <c r="G1652" s="218"/>
      <c r="H1652" s="159"/>
      <c r="I1652" s="159"/>
      <c r="J1652" s="159"/>
      <c r="K1652" s="218"/>
      <c r="L1652" s="159"/>
      <c r="M1652" s="159"/>
      <c r="N1652" s="159"/>
      <c r="T1652" s="219"/>
      <c r="U1652" s="219"/>
      <c r="V1652" s="219"/>
      <c r="AH1652" s="6"/>
      <c r="AI1652" s="6"/>
      <c r="AJ1652" s="7"/>
      <c r="AK1652" s="7"/>
      <c r="AL1652" s="7"/>
      <c r="AM1652" s="7"/>
      <c r="AN1652" s="7"/>
    </row>
    <row r="1653" spans="1:40" ht="16.5" x14ac:dyDescent="0.25">
      <c r="A1653" s="159"/>
      <c r="B1653" s="159"/>
      <c r="C1653" s="159"/>
      <c r="D1653" s="159"/>
      <c r="E1653" s="159"/>
      <c r="F1653" s="159"/>
      <c r="G1653" s="218"/>
      <c r="H1653" s="159"/>
      <c r="I1653" s="159"/>
      <c r="J1653" s="159"/>
      <c r="K1653" s="218"/>
      <c r="L1653" s="159"/>
      <c r="M1653" s="159"/>
      <c r="N1653" s="159"/>
      <c r="T1653" s="219"/>
      <c r="U1653" s="219"/>
      <c r="V1653" s="219"/>
      <c r="AH1653" s="6"/>
      <c r="AI1653" s="6"/>
      <c r="AJ1653" s="7"/>
      <c r="AK1653" s="7"/>
      <c r="AL1653" s="7"/>
      <c r="AM1653" s="7"/>
      <c r="AN1653" s="7"/>
    </row>
    <row r="1654" spans="1:40" ht="16.5" x14ac:dyDescent="0.25">
      <c r="A1654" s="159"/>
      <c r="B1654" s="159"/>
      <c r="C1654" s="159"/>
      <c r="D1654" s="159"/>
      <c r="E1654" s="159"/>
      <c r="F1654" s="159"/>
      <c r="G1654" s="218"/>
      <c r="H1654" s="159"/>
      <c r="I1654" s="159"/>
      <c r="J1654" s="159"/>
      <c r="K1654" s="218"/>
      <c r="L1654" s="159"/>
      <c r="M1654" s="159"/>
      <c r="N1654" s="159"/>
      <c r="T1654" s="219"/>
      <c r="U1654" s="219"/>
      <c r="V1654" s="219"/>
      <c r="Y1654" s="237"/>
      <c r="AA1654" s="236"/>
      <c r="AH1654" s="6"/>
      <c r="AI1654" s="6"/>
      <c r="AJ1654" s="7"/>
      <c r="AK1654" s="7"/>
      <c r="AL1654" s="7"/>
      <c r="AM1654" s="7"/>
      <c r="AN1654" s="7"/>
    </row>
    <row r="1655" spans="1:40" ht="16.5" x14ac:dyDescent="0.25">
      <c r="A1655" s="159"/>
      <c r="B1655" s="159"/>
      <c r="C1655" s="159"/>
      <c r="D1655" s="159"/>
      <c r="E1655" s="159"/>
      <c r="F1655" s="159"/>
      <c r="G1655" s="218"/>
      <c r="H1655" s="159"/>
      <c r="I1655" s="159"/>
      <c r="J1655" s="159"/>
      <c r="K1655" s="218"/>
      <c r="L1655" s="159"/>
      <c r="M1655" s="159"/>
      <c r="N1655" s="159"/>
      <c r="T1655" s="219"/>
      <c r="U1655" s="219"/>
      <c r="V1655" s="219"/>
      <c r="AH1655" s="6"/>
      <c r="AI1655" s="6"/>
      <c r="AJ1655" s="7"/>
      <c r="AK1655" s="7"/>
      <c r="AL1655" s="7"/>
      <c r="AM1655" s="7"/>
      <c r="AN1655" s="7"/>
    </row>
    <row r="1656" spans="1:40" ht="16.5" x14ac:dyDescent="0.25">
      <c r="A1656" s="159"/>
      <c r="B1656" s="159"/>
      <c r="C1656" s="159"/>
      <c r="D1656" s="159"/>
      <c r="E1656" s="159"/>
      <c r="F1656" s="159"/>
      <c r="G1656" s="218"/>
      <c r="H1656" s="159"/>
      <c r="I1656" s="159"/>
      <c r="J1656" s="159"/>
      <c r="K1656" s="218"/>
      <c r="L1656" s="159"/>
      <c r="M1656" s="159"/>
      <c r="N1656" s="159"/>
      <c r="T1656" s="219"/>
      <c r="U1656" s="219"/>
      <c r="V1656" s="219"/>
      <c r="Y1656" s="237"/>
      <c r="AA1656" s="236"/>
      <c r="AH1656" s="6"/>
      <c r="AI1656" s="6"/>
      <c r="AJ1656" s="7"/>
      <c r="AK1656" s="7"/>
      <c r="AL1656" s="7"/>
      <c r="AM1656" s="7"/>
      <c r="AN1656" s="7"/>
    </row>
    <row r="1657" spans="1:40" ht="16.5" x14ac:dyDescent="0.25">
      <c r="A1657" s="159"/>
      <c r="B1657" s="159"/>
      <c r="C1657" s="159"/>
      <c r="D1657" s="159"/>
      <c r="E1657" s="159"/>
      <c r="F1657" s="159"/>
      <c r="G1657" s="218"/>
      <c r="H1657" s="159"/>
      <c r="I1657" s="159"/>
      <c r="J1657" s="159"/>
      <c r="K1657" s="218"/>
      <c r="L1657" s="159"/>
      <c r="M1657" s="159"/>
      <c r="N1657" s="159"/>
      <c r="T1657" s="219"/>
      <c r="U1657" s="219"/>
      <c r="V1657" s="219"/>
      <c r="AH1657" s="6"/>
      <c r="AI1657" s="6"/>
      <c r="AJ1657" s="7"/>
      <c r="AK1657" s="7"/>
      <c r="AL1657" s="7"/>
      <c r="AM1657" s="7"/>
      <c r="AN1657" s="7"/>
    </row>
    <row r="1658" spans="1:40" ht="16.5" x14ac:dyDescent="0.25">
      <c r="A1658" s="159"/>
      <c r="B1658" s="159"/>
      <c r="C1658" s="159"/>
      <c r="D1658" s="159"/>
      <c r="E1658" s="159"/>
      <c r="F1658" s="159"/>
      <c r="G1658" s="218"/>
      <c r="H1658" s="159"/>
      <c r="I1658" s="159"/>
      <c r="J1658" s="159"/>
      <c r="K1658" s="218"/>
      <c r="L1658" s="159"/>
      <c r="M1658" s="159"/>
      <c r="N1658" s="159"/>
      <c r="T1658" s="219"/>
      <c r="U1658" s="219"/>
      <c r="V1658" s="219"/>
      <c r="AH1658" s="6"/>
      <c r="AI1658" s="6"/>
      <c r="AJ1658" s="7"/>
      <c r="AK1658" s="7"/>
      <c r="AL1658" s="7"/>
      <c r="AM1658" s="7"/>
      <c r="AN1658" s="7"/>
    </row>
    <row r="1659" spans="1:40" ht="16.5" x14ac:dyDescent="0.25">
      <c r="A1659" s="159"/>
      <c r="B1659" s="159"/>
      <c r="C1659" s="159"/>
      <c r="D1659" s="159"/>
      <c r="E1659" s="159"/>
      <c r="F1659" s="159"/>
      <c r="G1659" s="218"/>
      <c r="H1659" s="159"/>
      <c r="I1659" s="159"/>
      <c r="J1659" s="159"/>
      <c r="K1659" s="218"/>
      <c r="L1659" s="159"/>
      <c r="M1659" s="159"/>
      <c r="N1659" s="159"/>
      <c r="T1659" s="219"/>
      <c r="U1659" s="219"/>
      <c r="V1659" s="219"/>
      <c r="AH1659" s="6"/>
      <c r="AI1659" s="6"/>
      <c r="AJ1659" s="7"/>
      <c r="AK1659" s="7"/>
      <c r="AL1659" s="7"/>
      <c r="AM1659" s="7"/>
      <c r="AN1659" s="7"/>
    </row>
    <row r="1660" spans="1:40" ht="16.5" x14ac:dyDescent="0.25">
      <c r="A1660" s="159"/>
      <c r="B1660" s="159"/>
      <c r="C1660" s="159"/>
      <c r="D1660" s="159"/>
      <c r="E1660" s="159"/>
      <c r="F1660" s="159"/>
      <c r="G1660" s="218"/>
      <c r="H1660" s="159"/>
      <c r="I1660" s="159"/>
      <c r="J1660" s="159"/>
      <c r="K1660" s="218"/>
      <c r="L1660" s="159"/>
      <c r="M1660" s="159"/>
      <c r="N1660" s="159"/>
      <c r="T1660" s="219"/>
      <c r="U1660" s="219"/>
      <c r="V1660" s="219"/>
      <c r="AH1660" s="6"/>
      <c r="AI1660" s="6"/>
      <c r="AJ1660" s="7"/>
      <c r="AK1660" s="7"/>
      <c r="AL1660" s="7"/>
      <c r="AM1660" s="7"/>
      <c r="AN1660" s="7"/>
    </row>
    <row r="1661" spans="1:40" ht="16.5" x14ac:dyDescent="0.25">
      <c r="A1661" s="159"/>
      <c r="B1661" s="159"/>
      <c r="C1661" s="159"/>
      <c r="D1661" s="159"/>
      <c r="E1661" s="159"/>
      <c r="F1661" s="159"/>
      <c r="G1661" s="218"/>
      <c r="H1661" s="159"/>
      <c r="I1661" s="159"/>
      <c r="J1661" s="159"/>
      <c r="K1661" s="218"/>
      <c r="L1661" s="159"/>
      <c r="M1661" s="159"/>
      <c r="N1661" s="159"/>
      <c r="T1661" s="219"/>
      <c r="U1661" s="219"/>
      <c r="V1661" s="219"/>
      <c r="AH1661" s="6"/>
      <c r="AI1661" s="6"/>
      <c r="AJ1661" s="7"/>
      <c r="AK1661" s="7"/>
      <c r="AL1661" s="7"/>
      <c r="AM1661" s="7"/>
      <c r="AN1661" s="7"/>
    </row>
    <row r="1662" spans="1:40" ht="16.5" x14ac:dyDescent="0.25">
      <c r="A1662" s="159"/>
      <c r="B1662" s="159"/>
      <c r="C1662" s="159"/>
      <c r="D1662" s="159"/>
      <c r="E1662" s="159"/>
      <c r="F1662" s="159"/>
      <c r="G1662" s="218"/>
      <c r="H1662" s="159"/>
      <c r="I1662" s="159"/>
      <c r="J1662" s="159"/>
      <c r="K1662" s="218"/>
      <c r="L1662" s="159"/>
      <c r="M1662" s="159"/>
      <c r="N1662" s="159"/>
      <c r="T1662" s="219"/>
      <c r="U1662" s="219"/>
      <c r="V1662" s="219"/>
      <c r="AH1662" s="6"/>
      <c r="AI1662" s="6"/>
      <c r="AJ1662" s="7"/>
      <c r="AK1662" s="7"/>
      <c r="AL1662" s="7"/>
      <c r="AM1662" s="7"/>
      <c r="AN1662" s="7"/>
    </row>
    <row r="1663" spans="1:40" ht="16.5" x14ac:dyDescent="0.25">
      <c r="A1663" s="159"/>
      <c r="B1663" s="159"/>
      <c r="C1663" s="159"/>
      <c r="D1663" s="159"/>
      <c r="E1663" s="159"/>
      <c r="F1663" s="159"/>
      <c r="G1663" s="218"/>
      <c r="H1663" s="159"/>
      <c r="I1663" s="159"/>
      <c r="J1663" s="159"/>
      <c r="K1663" s="218"/>
      <c r="L1663" s="159"/>
      <c r="M1663" s="159"/>
      <c r="N1663" s="159"/>
      <c r="T1663" s="219"/>
      <c r="U1663" s="219"/>
      <c r="V1663" s="219"/>
      <c r="AH1663" s="6"/>
      <c r="AI1663" s="6"/>
      <c r="AJ1663" s="7"/>
      <c r="AK1663" s="7"/>
      <c r="AL1663" s="7"/>
      <c r="AM1663" s="7"/>
      <c r="AN1663" s="7"/>
    </row>
    <row r="1664" spans="1:40" ht="16.5" x14ac:dyDescent="0.25">
      <c r="A1664" s="159"/>
      <c r="B1664" s="159"/>
      <c r="C1664" s="159"/>
      <c r="D1664" s="159"/>
      <c r="E1664" s="159"/>
      <c r="F1664" s="159"/>
      <c r="G1664" s="218"/>
      <c r="H1664" s="159"/>
      <c r="I1664" s="159"/>
      <c r="J1664" s="159"/>
      <c r="K1664" s="218"/>
      <c r="L1664" s="159"/>
      <c r="M1664" s="159"/>
      <c r="N1664" s="159"/>
      <c r="T1664" s="219"/>
      <c r="U1664" s="219"/>
      <c r="V1664" s="219"/>
      <c r="AH1664" s="6"/>
      <c r="AI1664" s="6"/>
      <c r="AJ1664" s="7"/>
      <c r="AK1664" s="7"/>
      <c r="AL1664" s="7"/>
      <c r="AM1664" s="7"/>
      <c r="AN1664" s="7"/>
    </row>
    <row r="1665" spans="1:40" ht="16.5" x14ac:dyDescent="0.25">
      <c r="A1665" s="159"/>
      <c r="B1665" s="159"/>
      <c r="C1665" s="159"/>
      <c r="D1665" s="159"/>
      <c r="E1665" s="159"/>
      <c r="F1665" s="159"/>
      <c r="G1665" s="218"/>
      <c r="H1665" s="159"/>
      <c r="I1665" s="159"/>
      <c r="J1665" s="159"/>
      <c r="K1665" s="218"/>
      <c r="L1665" s="159"/>
      <c r="M1665" s="159"/>
      <c r="N1665" s="159"/>
      <c r="T1665" s="219"/>
      <c r="U1665" s="219"/>
      <c r="V1665" s="219"/>
      <c r="Y1665" s="237"/>
      <c r="AA1665" s="236"/>
      <c r="AH1665" s="6"/>
      <c r="AI1665" s="6"/>
      <c r="AJ1665" s="7"/>
      <c r="AK1665" s="7"/>
      <c r="AL1665" s="7"/>
      <c r="AM1665" s="7"/>
      <c r="AN1665" s="7"/>
    </row>
    <row r="1666" spans="1:40" ht="16.5" x14ac:dyDescent="0.25">
      <c r="A1666" s="159"/>
      <c r="B1666" s="159"/>
      <c r="C1666" s="159"/>
      <c r="D1666" s="159"/>
      <c r="E1666" s="159"/>
      <c r="F1666" s="159"/>
      <c r="G1666" s="218"/>
      <c r="H1666" s="159"/>
      <c r="I1666" s="159"/>
      <c r="J1666" s="159"/>
      <c r="K1666" s="218"/>
      <c r="L1666" s="159"/>
      <c r="M1666" s="159"/>
      <c r="N1666" s="159"/>
      <c r="T1666" s="219"/>
      <c r="U1666" s="219"/>
      <c r="V1666" s="219"/>
      <c r="AH1666" s="6"/>
      <c r="AI1666" s="6"/>
      <c r="AJ1666" s="7"/>
      <c r="AK1666" s="7"/>
      <c r="AL1666" s="7"/>
      <c r="AM1666" s="7"/>
      <c r="AN1666" s="7"/>
    </row>
    <row r="1667" spans="1:40" ht="16.5" x14ac:dyDescent="0.25">
      <c r="A1667" s="159"/>
      <c r="B1667" s="159"/>
      <c r="C1667" s="159"/>
      <c r="D1667" s="159"/>
      <c r="E1667" s="159"/>
      <c r="F1667" s="159"/>
      <c r="G1667" s="218"/>
      <c r="H1667" s="159"/>
      <c r="I1667" s="159"/>
      <c r="J1667" s="159"/>
      <c r="K1667" s="218"/>
      <c r="L1667" s="159"/>
      <c r="M1667" s="159"/>
      <c r="N1667" s="159"/>
      <c r="T1667" s="219"/>
      <c r="U1667" s="219"/>
      <c r="V1667" s="219"/>
      <c r="AH1667" s="6"/>
      <c r="AI1667" s="6"/>
      <c r="AJ1667" s="7"/>
      <c r="AK1667" s="7"/>
      <c r="AL1667" s="7"/>
      <c r="AM1667" s="7"/>
      <c r="AN1667" s="7"/>
    </row>
    <row r="1668" spans="1:40" ht="16.5" x14ac:dyDescent="0.25">
      <c r="A1668" s="159"/>
      <c r="B1668" s="159"/>
      <c r="C1668" s="159"/>
      <c r="D1668" s="159"/>
      <c r="E1668" s="159"/>
      <c r="F1668" s="159"/>
      <c r="G1668" s="218"/>
      <c r="H1668" s="159"/>
      <c r="I1668" s="159"/>
      <c r="J1668" s="159"/>
      <c r="K1668" s="218"/>
      <c r="L1668" s="159"/>
      <c r="M1668" s="159"/>
      <c r="N1668" s="159"/>
      <c r="T1668" s="219"/>
      <c r="U1668" s="219"/>
      <c r="V1668" s="219"/>
      <c r="AH1668" s="6"/>
      <c r="AI1668" s="6"/>
      <c r="AJ1668" s="7"/>
      <c r="AK1668" s="7"/>
      <c r="AL1668" s="7"/>
      <c r="AM1668" s="7"/>
      <c r="AN1668" s="7"/>
    </row>
    <row r="1669" spans="1:40" ht="16.5" x14ac:dyDescent="0.25">
      <c r="A1669" s="159"/>
      <c r="B1669" s="159"/>
      <c r="C1669" s="159"/>
      <c r="D1669" s="159"/>
      <c r="E1669" s="159"/>
      <c r="F1669" s="159"/>
      <c r="G1669" s="218"/>
      <c r="H1669" s="159"/>
      <c r="I1669" s="159"/>
      <c r="J1669" s="159"/>
      <c r="K1669" s="218"/>
      <c r="L1669" s="159"/>
      <c r="M1669" s="159"/>
      <c r="N1669" s="159"/>
      <c r="T1669" s="219"/>
      <c r="U1669" s="219"/>
      <c r="V1669" s="219"/>
      <c r="AH1669" s="6"/>
      <c r="AI1669" s="6"/>
      <c r="AJ1669" s="7"/>
      <c r="AK1669" s="7"/>
      <c r="AL1669" s="7"/>
      <c r="AM1669" s="7"/>
      <c r="AN1669" s="7"/>
    </row>
    <row r="1670" spans="1:40" ht="16.5" x14ac:dyDescent="0.25">
      <c r="A1670" s="159"/>
      <c r="B1670" s="159"/>
      <c r="C1670" s="159"/>
      <c r="D1670" s="159"/>
      <c r="E1670" s="159"/>
      <c r="F1670" s="159"/>
      <c r="G1670" s="218"/>
      <c r="H1670" s="159"/>
      <c r="I1670" s="159"/>
      <c r="J1670" s="159"/>
      <c r="K1670" s="218"/>
      <c r="L1670" s="159"/>
      <c r="M1670" s="159"/>
      <c r="N1670" s="159"/>
      <c r="T1670" s="219"/>
      <c r="U1670" s="219"/>
      <c r="V1670" s="219"/>
      <c r="AH1670" s="6"/>
      <c r="AI1670" s="6"/>
      <c r="AJ1670" s="7"/>
      <c r="AK1670" s="7"/>
      <c r="AL1670" s="7"/>
      <c r="AM1670" s="7"/>
      <c r="AN1670" s="7"/>
    </row>
    <row r="1671" spans="1:40" ht="16.5" x14ac:dyDescent="0.25">
      <c r="A1671" s="159"/>
      <c r="B1671" s="159"/>
      <c r="C1671" s="159"/>
      <c r="D1671" s="159"/>
      <c r="E1671" s="159"/>
      <c r="F1671" s="159"/>
      <c r="G1671" s="218"/>
      <c r="H1671" s="159"/>
      <c r="I1671" s="159"/>
      <c r="J1671" s="159"/>
      <c r="K1671" s="218"/>
      <c r="L1671" s="159"/>
      <c r="M1671" s="159"/>
      <c r="N1671" s="159"/>
      <c r="T1671" s="219"/>
      <c r="U1671" s="219"/>
      <c r="V1671" s="219"/>
      <c r="AH1671" s="6"/>
      <c r="AI1671" s="6"/>
      <c r="AJ1671" s="7"/>
      <c r="AK1671" s="7"/>
      <c r="AL1671" s="7"/>
      <c r="AM1671" s="7"/>
      <c r="AN1671" s="7"/>
    </row>
    <row r="1672" spans="1:40" ht="16.5" x14ac:dyDescent="0.25">
      <c r="A1672" s="159"/>
      <c r="B1672" s="159"/>
      <c r="C1672" s="159"/>
      <c r="D1672" s="159"/>
      <c r="E1672" s="159"/>
      <c r="F1672" s="159"/>
      <c r="G1672" s="218"/>
      <c r="H1672" s="159"/>
      <c r="I1672" s="159"/>
      <c r="J1672" s="159"/>
      <c r="K1672" s="218"/>
      <c r="L1672" s="159"/>
      <c r="M1672" s="159"/>
      <c r="N1672" s="159"/>
      <c r="T1672" s="219"/>
      <c r="U1672" s="219"/>
      <c r="V1672" s="219"/>
      <c r="AH1672" s="6"/>
      <c r="AI1672" s="6"/>
      <c r="AJ1672" s="7"/>
      <c r="AK1672" s="7"/>
      <c r="AL1672" s="7"/>
      <c r="AM1672" s="7"/>
      <c r="AN1672" s="7"/>
    </row>
    <row r="1673" spans="1:40" ht="16.5" x14ac:dyDescent="0.25">
      <c r="A1673" s="159"/>
      <c r="B1673" s="159"/>
      <c r="C1673" s="159"/>
      <c r="D1673" s="159"/>
      <c r="E1673" s="159"/>
      <c r="F1673" s="159"/>
      <c r="G1673" s="218"/>
      <c r="H1673" s="159"/>
      <c r="I1673" s="159"/>
      <c r="J1673" s="159"/>
      <c r="K1673" s="218"/>
      <c r="L1673" s="159"/>
      <c r="M1673" s="159"/>
      <c r="N1673" s="159"/>
      <c r="T1673" s="219"/>
      <c r="U1673" s="219"/>
      <c r="V1673" s="219"/>
      <c r="AH1673" s="6"/>
      <c r="AI1673" s="6"/>
      <c r="AJ1673" s="7"/>
      <c r="AK1673" s="7"/>
      <c r="AL1673" s="7"/>
      <c r="AM1673" s="7"/>
      <c r="AN1673" s="7"/>
    </row>
    <row r="1674" spans="1:40" ht="16.5" x14ac:dyDescent="0.25">
      <c r="A1674" s="159"/>
      <c r="B1674" s="159"/>
      <c r="C1674" s="159"/>
      <c r="D1674" s="159"/>
      <c r="E1674" s="159"/>
      <c r="F1674" s="159"/>
      <c r="G1674" s="218"/>
      <c r="H1674" s="159"/>
      <c r="I1674" s="159"/>
      <c r="J1674" s="159"/>
      <c r="K1674" s="218"/>
      <c r="L1674" s="159"/>
      <c r="M1674" s="159"/>
      <c r="N1674" s="159"/>
      <c r="T1674" s="219"/>
      <c r="U1674" s="219"/>
      <c r="V1674" s="219"/>
      <c r="AH1674" s="6"/>
      <c r="AI1674" s="6"/>
      <c r="AJ1674" s="7"/>
      <c r="AK1674" s="7"/>
      <c r="AL1674" s="7"/>
      <c r="AM1674" s="7"/>
      <c r="AN1674" s="7"/>
    </row>
    <row r="1675" spans="1:40" ht="16.5" x14ac:dyDescent="0.25">
      <c r="A1675" s="159"/>
      <c r="B1675" s="159"/>
      <c r="C1675" s="159"/>
      <c r="D1675" s="159"/>
      <c r="E1675" s="159"/>
      <c r="F1675" s="159"/>
      <c r="G1675" s="218"/>
      <c r="H1675" s="159"/>
      <c r="I1675" s="159"/>
      <c r="J1675" s="159"/>
      <c r="K1675" s="218"/>
      <c r="L1675" s="159"/>
      <c r="M1675" s="159"/>
      <c r="N1675" s="159"/>
      <c r="T1675" s="219"/>
      <c r="U1675" s="219"/>
      <c r="V1675" s="219"/>
      <c r="AH1675" s="6"/>
      <c r="AI1675" s="6"/>
      <c r="AJ1675" s="7"/>
      <c r="AK1675" s="7"/>
      <c r="AL1675" s="7"/>
      <c r="AM1675" s="7"/>
      <c r="AN1675" s="7"/>
    </row>
    <row r="1676" spans="1:40" ht="16.5" x14ac:dyDescent="0.25">
      <c r="A1676" s="159"/>
      <c r="B1676" s="159"/>
      <c r="C1676" s="159"/>
      <c r="D1676" s="159"/>
      <c r="E1676" s="159"/>
      <c r="F1676" s="159"/>
      <c r="G1676" s="218"/>
      <c r="H1676" s="159"/>
      <c r="I1676" s="159"/>
      <c r="J1676" s="159"/>
      <c r="K1676" s="218"/>
      <c r="L1676" s="159"/>
      <c r="M1676" s="159"/>
      <c r="N1676" s="159"/>
      <c r="T1676" s="219"/>
      <c r="U1676" s="219"/>
      <c r="V1676" s="219"/>
      <c r="Y1676" s="237"/>
      <c r="AA1676" s="236"/>
      <c r="AH1676" s="6"/>
      <c r="AI1676" s="6"/>
      <c r="AJ1676" s="7"/>
      <c r="AK1676" s="7"/>
      <c r="AL1676" s="7"/>
      <c r="AM1676" s="7"/>
      <c r="AN1676" s="7"/>
    </row>
    <row r="1677" spans="1:40" ht="16.5" x14ac:dyDescent="0.25">
      <c r="A1677" s="159"/>
      <c r="B1677" s="159"/>
      <c r="C1677" s="159"/>
      <c r="D1677" s="159"/>
      <c r="E1677" s="159"/>
      <c r="F1677" s="159"/>
      <c r="G1677" s="218"/>
      <c r="H1677" s="159"/>
      <c r="I1677" s="159"/>
      <c r="J1677" s="159"/>
      <c r="K1677" s="218"/>
      <c r="L1677" s="159"/>
      <c r="M1677" s="159"/>
      <c r="N1677" s="159"/>
      <c r="T1677" s="219"/>
      <c r="U1677" s="219"/>
      <c r="V1677" s="219"/>
      <c r="AH1677" s="6"/>
      <c r="AI1677" s="6"/>
      <c r="AJ1677" s="7"/>
      <c r="AK1677" s="7"/>
      <c r="AL1677" s="7"/>
      <c r="AM1677" s="7"/>
      <c r="AN1677" s="7"/>
    </row>
    <row r="1678" spans="1:40" ht="16.5" x14ac:dyDescent="0.25">
      <c r="A1678" s="159"/>
      <c r="B1678" s="159"/>
      <c r="C1678" s="159"/>
      <c r="D1678" s="159"/>
      <c r="E1678" s="159"/>
      <c r="F1678" s="159"/>
      <c r="G1678" s="218"/>
      <c r="H1678" s="159"/>
      <c r="I1678" s="159"/>
      <c r="J1678" s="159"/>
      <c r="K1678" s="218"/>
      <c r="L1678" s="159"/>
      <c r="M1678" s="159"/>
      <c r="N1678" s="159"/>
      <c r="T1678" s="219"/>
      <c r="U1678" s="219"/>
      <c r="V1678" s="219"/>
      <c r="AH1678" s="6"/>
      <c r="AI1678" s="6"/>
      <c r="AJ1678" s="7"/>
      <c r="AK1678" s="7"/>
      <c r="AL1678" s="7"/>
      <c r="AM1678" s="7"/>
      <c r="AN1678" s="7"/>
    </row>
    <row r="1679" spans="1:40" ht="16.5" x14ac:dyDescent="0.25">
      <c r="A1679" s="159"/>
      <c r="B1679" s="159"/>
      <c r="C1679" s="159"/>
      <c r="D1679" s="159"/>
      <c r="E1679" s="159"/>
      <c r="F1679" s="159"/>
      <c r="G1679" s="218"/>
      <c r="H1679" s="159"/>
      <c r="I1679" s="159"/>
      <c r="J1679" s="159"/>
      <c r="K1679" s="218"/>
      <c r="L1679" s="159"/>
      <c r="M1679" s="159"/>
      <c r="N1679" s="159"/>
      <c r="T1679" s="219"/>
      <c r="U1679" s="219"/>
      <c r="V1679" s="219"/>
      <c r="Y1679" s="237"/>
      <c r="AA1679" s="236"/>
      <c r="AH1679" s="6"/>
      <c r="AI1679" s="6"/>
      <c r="AJ1679" s="7"/>
      <c r="AK1679" s="7"/>
      <c r="AL1679" s="7"/>
      <c r="AM1679" s="7"/>
      <c r="AN1679" s="7"/>
    </row>
    <row r="1680" spans="1:40" ht="16.5" x14ac:dyDescent="0.25">
      <c r="A1680" s="159"/>
      <c r="B1680" s="159"/>
      <c r="C1680" s="159"/>
      <c r="D1680" s="159"/>
      <c r="E1680" s="159"/>
      <c r="F1680" s="159"/>
      <c r="G1680" s="218"/>
      <c r="H1680" s="159"/>
      <c r="I1680" s="159"/>
      <c r="J1680" s="159"/>
      <c r="K1680" s="218"/>
      <c r="L1680" s="159"/>
      <c r="M1680" s="159"/>
      <c r="N1680" s="159"/>
      <c r="T1680" s="219"/>
      <c r="U1680" s="219"/>
      <c r="V1680" s="219"/>
      <c r="AH1680" s="6"/>
      <c r="AI1680" s="6"/>
      <c r="AJ1680" s="7"/>
      <c r="AK1680" s="7"/>
      <c r="AL1680" s="7"/>
      <c r="AM1680" s="7"/>
      <c r="AN1680" s="7"/>
    </row>
    <row r="1681" spans="1:40" ht="16.5" x14ac:dyDescent="0.25">
      <c r="A1681" s="159"/>
      <c r="B1681" s="159"/>
      <c r="C1681" s="159"/>
      <c r="D1681" s="159"/>
      <c r="E1681" s="159"/>
      <c r="F1681" s="159"/>
      <c r="G1681" s="218"/>
      <c r="H1681" s="159"/>
      <c r="I1681" s="159"/>
      <c r="J1681" s="159"/>
      <c r="K1681" s="218"/>
      <c r="L1681" s="159"/>
      <c r="M1681" s="159"/>
      <c r="N1681" s="159"/>
      <c r="T1681" s="219"/>
      <c r="U1681" s="219"/>
      <c r="V1681" s="219"/>
      <c r="AH1681" s="6"/>
      <c r="AI1681" s="6"/>
      <c r="AJ1681" s="7"/>
      <c r="AK1681" s="7"/>
      <c r="AL1681" s="7"/>
      <c r="AM1681" s="7"/>
      <c r="AN1681" s="7"/>
    </row>
    <row r="1682" spans="1:40" ht="16.5" x14ac:dyDescent="0.25">
      <c r="A1682" s="159"/>
      <c r="B1682" s="159"/>
      <c r="C1682" s="159"/>
      <c r="D1682" s="159"/>
      <c r="E1682" s="159"/>
      <c r="F1682" s="159"/>
      <c r="G1682" s="218"/>
      <c r="H1682" s="159"/>
      <c r="I1682" s="159"/>
      <c r="J1682" s="159"/>
      <c r="K1682" s="218"/>
      <c r="L1682" s="159"/>
      <c r="M1682" s="159"/>
      <c r="N1682" s="159"/>
      <c r="T1682" s="219"/>
      <c r="U1682" s="219"/>
      <c r="V1682" s="219"/>
      <c r="AH1682" s="6"/>
      <c r="AI1682" s="6"/>
      <c r="AJ1682" s="7"/>
      <c r="AK1682" s="7"/>
      <c r="AL1682" s="7"/>
      <c r="AM1682" s="7"/>
      <c r="AN1682" s="7"/>
    </row>
    <row r="1683" spans="1:40" ht="16.5" x14ac:dyDescent="0.25">
      <c r="A1683" s="159"/>
      <c r="B1683" s="159"/>
      <c r="C1683" s="159"/>
      <c r="D1683" s="159"/>
      <c r="E1683" s="159"/>
      <c r="F1683" s="159"/>
      <c r="G1683" s="218"/>
      <c r="H1683" s="159"/>
      <c r="I1683" s="159"/>
      <c r="J1683" s="159"/>
      <c r="K1683" s="218"/>
      <c r="L1683" s="159"/>
      <c r="M1683" s="159"/>
      <c r="N1683" s="159"/>
      <c r="T1683" s="219"/>
      <c r="U1683" s="219"/>
      <c r="V1683" s="219"/>
      <c r="AH1683" s="6"/>
      <c r="AI1683" s="6"/>
      <c r="AJ1683" s="7"/>
      <c r="AK1683" s="7"/>
      <c r="AL1683" s="7"/>
      <c r="AM1683" s="7"/>
      <c r="AN1683" s="7"/>
    </row>
    <row r="1684" spans="1:40" ht="16.5" x14ac:dyDescent="0.25">
      <c r="A1684" s="159"/>
      <c r="B1684" s="159"/>
      <c r="C1684" s="159"/>
      <c r="D1684" s="159"/>
      <c r="E1684" s="159"/>
      <c r="F1684" s="159"/>
      <c r="G1684" s="218"/>
      <c r="H1684" s="159"/>
      <c r="I1684" s="159"/>
      <c r="J1684" s="159"/>
      <c r="K1684" s="218"/>
      <c r="L1684" s="159"/>
      <c r="M1684" s="159"/>
      <c r="N1684" s="159"/>
      <c r="T1684" s="219"/>
      <c r="U1684" s="219"/>
      <c r="V1684" s="219"/>
      <c r="AH1684" s="6"/>
      <c r="AI1684" s="6"/>
      <c r="AJ1684" s="7"/>
      <c r="AK1684" s="7"/>
      <c r="AL1684" s="7"/>
      <c r="AM1684" s="7"/>
      <c r="AN1684" s="7"/>
    </row>
    <row r="1685" spans="1:40" ht="16.5" x14ac:dyDescent="0.25">
      <c r="A1685" s="159"/>
      <c r="B1685" s="159"/>
      <c r="C1685" s="159"/>
      <c r="D1685" s="159"/>
      <c r="E1685" s="159"/>
      <c r="F1685" s="159"/>
      <c r="G1685" s="218"/>
      <c r="H1685" s="159"/>
      <c r="I1685" s="159"/>
      <c r="J1685" s="159"/>
      <c r="K1685" s="218"/>
      <c r="L1685" s="159"/>
      <c r="M1685" s="159"/>
      <c r="N1685" s="159"/>
      <c r="T1685" s="219"/>
      <c r="U1685" s="219"/>
      <c r="V1685" s="219"/>
      <c r="AH1685" s="6"/>
      <c r="AI1685" s="6"/>
      <c r="AJ1685" s="7"/>
      <c r="AK1685" s="7"/>
      <c r="AL1685" s="7"/>
      <c r="AM1685" s="7"/>
      <c r="AN1685" s="7"/>
    </row>
    <row r="1686" spans="1:40" ht="16.5" x14ac:dyDescent="0.25">
      <c r="A1686" s="159"/>
      <c r="B1686" s="159"/>
      <c r="C1686" s="159"/>
      <c r="D1686" s="159"/>
      <c r="E1686" s="159"/>
      <c r="F1686" s="159"/>
      <c r="G1686" s="218"/>
      <c r="H1686" s="159"/>
      <c r="I1686" s="159"/>
      <c r="J1686" s="159"/>
      <c r="K1686" s="218"/>
      <c r="L1686" s="159"/>
      <c r="M1686" s="159"/>
      <c r="N1686" s="159"/>
      <c r="T1686" s="219"/>
      <c r="U1686" s="219"/>
      <c r="V1686" s="219"/>
      <c r="AH1686" s="6"/>
      <c r="AI1686" s="6"/>
      <c r="AJ1686" s="7"/>
      <c r="AK1686" s="7"/>
      <c r="AL1686" s="7"/>
      <c r="AM1686" s="7"/>
      <c r="AN1686" s="7"/>
    </row>
    <row r="1687" spans="1:40" ht="16.5" x14ac:dyDescent="0.25">
      <c r="A1687" s="159"/>
      <c r="B1687" s="159"/>
      <c r="C1687" s="159"/>
      <c r="D1687" s="159"/>
      <c r="E1687" s="159"/>
      <c r="F1687" s="159"/>
      <c r="G1687" s="218"/>
      <c r="H1687" s="159"/>
      <c r="I1687" s="159"/>
      <c r="J1687" s="159"/>
      <c r="K1687" s="218"/>
      <c r="L1687" s="159"/>
      <c r="M1687" s="159"/>
      <c r="N1687" s="159"/>
      <c r="T1687" s="219"/>
      <c r="U1687" s="219"/>
      <c r="V1687" s="219"/>
      <c r="AH1687" s="6"/>
      <c r="AI1687" s="6"/>
      <c r="AJ1687" s="7"/>
      <c r="AK1687" s="7"/>
      <c r="AL1687" s="7"/>
      <c r="AM1687" s="7"/>
      <c r="AN1687" s="7"/>
    </row>
    <row r="1688" spans="1:40" ht="16.5" x14ac:dyDescent="0.25">
      <c r="A1688" s="159"/>
      <c r="B1688" s="159"/>
      <c r="C1688" s="159"/>
      <c r="D1688" s="159"/>
      <c r="E1688" s="159"/>
      <c r="F1688" s="159"/>
      <c r="G1688" s="218"/>
      <c r="H1688" s="159"/>
      <c r="I1688" s="159"/>
      <c r="J1688" s="159"/>
      <c r="K1688" s="218"/>
      <c r="L1688" s="159"/>
      <c r="M1688" s="159"/>
      <c r="N1688" s="159"/>
      <c r="T1688" s="219"/>
      <c r="U1688" s="219"/>
      <c r="V1688" s="219"/>
      <c r="AH1688" s="6"/>
      <c r="AI1688" s="6"/>
      <c r="AJ1688" s="7"/>
      <c r="AK1688" s="7"/>
      <c r="AL1688" s="7"/>
      <c r="AM1688" s="7"/>
      <c r="AN1688" s="7"/>
    </row>
    <row r="1689" spans="1:40" ht="16.5" x14ac:dyDescent="0.25">
      <c r="A1689" s="159"/>
      <c r="B1689" s="159"/>
      <c r="C1689" s="159"/>
      <c r="D1689" s="159"/>
      <c r="E1689" s="159"/>
      <c r="F1689" s="159"/>
      <c r="G1689" s="218"/>
      <c r="H1689" s="159"/>
      <c r="I1689" s="159"/>
      <c r="J1689" s="159"/>
      <c r="K1689" s="218"/>
      <c r="L1689" s="159"/>
      <c r="M1689" s="159"/>
      <c r="N1689" s="159"/>
      <c r="T1689" s="219"/>
      <c r="U1689" s="219"/>
      <c r="V1689" s="219"/>
      <c r="AH1689" s="6"/>
      <c r="AI1689" s="6"/>
      <c r="AJ1689" s="7"/>
      <c r="AK1689" s="7"/>
      <c r="AL1689" s="7"/>
      <c r="AM1689" s="7"/>
      <c r="AN1689" s="7"/>
    </row>
    <row r="1690" spans="1:40" ht="16.5" x14ac:dyDescent="0.25">
      <c r="A1690" s="159"/>
      <c r="B1690" s="159"/>
      <c r="C1690" s="159"/>
      <c r="D1690" s="159"/>
      <c r="E1690" s="159"/>
      <c r="F1690" s="159"/>
      <c r="G1690" s="218"/>
      <c r="H1690" s="159"/>
      <c r="I1690" s="159"/>
      <c r="J1690" s="159"/>
      <c r="K1690" s="218"/>
      <c r="L1690" s="159"/>
      <c r="M1690" s="159"/>
      <c r="N1690" s="159"/>
      <c r="T1690" s="219"/>
      <c r="U1690" s="219"/>
      <c r="V1690" s="219"/>
      <c r="AH1690" s="6"/>
      <c r="AI1690" s="6"/>
      <c r="AJ1690" s="7"/>
      <c r="AK1690" s="7"/>
      <c r="AL1690" s="7"/>
      <c r="AM1690" s="7"/>
      <c r="AN1690" s="7"/>
    </row>
    <row r="1691" spans="1:40" ht="16.5" x14ac:dyDescent="0.25">
      <c r="A1691" s="159"/>
      <c r="B1691" s="159"/>
      <c r="C1691" s="159"/>
      <c r="D1691" s="159"/>
      <c r="E1691" s="159"/>
      <c r="F1691" s="159"/>
      <c r="G1691" s="218"/>
      <c r="H1691" s="159"/>
      <c r="I1691" s="159"/>
      <c r="J1691" s="159"/>
      <c r="K1691" s="218"/>
      <c r="L1691" s="159"/>
      <c r="M1691" s="159"/>
      <c r="N1691" s="159"/>
      <c r="T1691" s="219"/>
      <c r="U1691" s="219"/>
      <c r="V1691" s="219"/>
      <c r="AH1691" s="6"/>
      <c r="AI1691" s="6"/>
      <c r="AJ1691" s="7"/>
      <c r="AK1691" s="7"/>
      <c r="AL1691" s="7"/>
      <c r="AM1691" s="7"/>
      <c r="AN1691" s="7"/>
    </row>
    <row r="1692" spans="1:40" ht="16.5" x14ac:dyDescent="0.25">
      <c r="A1692" s="159"/>
      <c r="B1692" s="159"/>
      <c r="C1692" s="159"/>
      <c r="D1692" s="159"/>
      <c r="E1692" s="159"/>
      <c r="F1692" s="159"/>
      <c r="G1692" s="218"/>
      <c r="H1692" s="159"/>
      <c r="I1692" s="159"/>
      <c r="J1692" s="159"/>
      <c r="K1692" s="218"/>
      <c r="L1692" s="159"/>
      <c r="M1692" s="159"/>
      <c r="N1692" s="159"/>
      <c r="T1692" s="219"/>
      <c r="U1692" s="219"/>
      <c r="V1692" s="219"/>
      <c r="AH1692" s="6"/>
      <c r="AI1692" s="6"/>
      <c r="AJ1692" s="7"/>
      <c r="AK1692" s="7"/>
      <c r="AL1692" s="7"/>
      <c r="AM1692" s="7"/>
      <c r="AN1692" s="7"/>
    </row>
    <row r="1693" spans="1:40" ht="16.5" x14ac:dyDescent="0.25">
      <c r="A1693" s="159"/>
      <c r="B1693" s="159"/>
      <c r="C1693" s="159"/>
      <c r="D1693" s="159"/>
      <c r="E1693" s="159"/>
      <c r="F1693" s="159"/>
      <c r="G1693" s="218"/>
      <c r="H1693" s="159"/>
      <c r="I1693" s="159"/>
      <c r="J1693" s="159"/>
      <c r="K1693" s="218"/>
      <c r="L1693" s="159"/>
      <c r="M1693" s="159"/>
      <c r="N1693" s="159"/>
      <c r="T1693" s="219"/>
      <c r="U1693" s="219"/>
      <c r="V1693" s="219"/>
      <c r="AH1693" s="6"/>
      <c r="AI1693" s="6"/>
      <c r="AJ1693" s="7"/>
      <c r="AK1693" s="7"/>
      <c r="AL1693" s="7"/>
      <c r="AM1693" s="7"/>
      <c r="AN1693" s="7"/>
    </row>
    <row r="1694" spans="1:40" ht="16.5" x14ac:dyDescent="0.25">
      <c r="A1694" s="159"/>
      <c r="B1694" s="159"/>
      <c r="C1694" s="159"/>
      <c r="D1694" s="159"/>
      <c r="E1694" s="159"/>
      <c r="F1694" s="159"/>
      <c r="G1694" s="218"/>
      <c r="H1694" s="159"/>
      <c r="I1694" s="159"/>
      <c r="J1694" s="159"/>
      <c r="K1694" s="218"/>
      <c r="L1694" s="159"/>
      <c r="M1694" s="159"/>
      <c r="N1694" s="159"/>
      <c r="T1694" s="219"/>
      <c r="U1694" s="219"/>
      <c r="V1694" s="219"/>
      <c r="AH1694" s="6"/>
      <c r="AI1694" s="6"/>
      <c r="AJ1694" s="7"/>
      <c r="AK1694" s="7"/>
      <c r="AL1694" s="7"/>
      <c r="AM1694" s="7"/>
      <c r="AN1694" s="7"/>
    </row>
    <row r="1695" spans="1:40" ht="16.5" x14ac:dyDescent="0.25">
      <c r="A1695" s="159"/>
      <c r="B1695" s="159"/>
      <c r="C1695" s="159"/>
      <c r="D1695" s="159"/>
      <c r="E1695" s="159"/>
      <c r="F1695" s="159"/>
      <c r="G1695" s="218"/>
      <c r="H1695" s="159"/>
      <c r="I1695" s="159"/>
      <c r="J1695" s="159"/>
      <c r="K1695" s="218"/>
      <c r="L1695" s="159"/>
      <c r="M1695" s="159"/>
      <c r="N1695" s="159"/>
      <c r="T1695" s="219"/>
      <c r="U1695" s="219"/>
      <c r="V1695" s="219"/>
      <c r="AH1695" s="6"/>
      <c r="AI1695" s="6"/>
      <c r="AJ1695" s="7"/>
      <c r="AK1695" s="7"/>
      <c r="AL1695" s="7"/>
      <c r="AM1695" s="7"/>
      <c r="AN1695" s="7"/>
    </row>
    <row r="1696" spans="1:40" ht="16.5" x14ac:dyDescent="0.25">
      <c r="A1696" s="159"/>
      <c r="B1696" s="159"/>
      <c r="C1696" s="159"/>
      <c r="D1696" s="159"/>
      <c r="E1696" s="159"/>
      <c r="F1696" s="159"/>
      <c r="G1696" s="218"/>
      <c r="H1696" s="159"/>
      <c r="I1696" s="159"/>
      <c r="J1696" s="159"/>
      <c r="K1696" s="218"/>
      <c r="L1696" s="159"/>
      <c r="M1696" s="159"/>
      <c r="N1696" s="159"/>
      <c r="T1696" s="219"/>
      <c r="U1696" s="219"/>
      <c r="V1696" s="219"/>
      <c r="AH1696" s="6"/>
      <c r="AI1696" s="6"/>
      <c r="AJ1696" s="7"/>
      <c r="AK1696" s="7"/>
      <c r="AL1696" s="7"/>
      <c r="AM1696" s="7"/>
      <c r="AN1696" s="7"/>
    </row>
    <row r="1697" spans="1:40" ht="16.5" x14ac:dyDescent="0.25">
      <c r="A1697" s="159"/>
      <c r="B1697" s="159"/>
      <c r="C1697" s="159"/>
      <c r="D1697" s="159"/>
      <c r="E1697" s="159"/>
      <c r="F1697" s="159"/>
      <c r="G1697" s="218"/>
      <c r="H1697" s="159"/>
      <c r="I1697" s="159"/>
      <c r="J1697" s="159"/>
      <c r="K1697" s="218"/>
      <c r="L1697" s="159"/>
      <c r="M1697" s="159"/>
      <c r="N1697" s="159"/>
      <c r="T1697" s="219"/>
      <c r="U1697" s="219"/>
      <c r="V1697" s="219"/>
      <c r="AH1697" s="6"/>
      <c r="AI1697" s="6"/>
      <c r="AJ1697" s="7"/>
      <c r="AK1697" s="7"/>
      <c r="AL1697" s="7"/>
      <c r="AM1697" s="7"/>
      <c r="AN1697" s="7"/>
    </row>
    <row r="1698" spans="1:40" ht="16.5" x14ac:dyDescent="0.25">
      <c r="A1698" s="159"/>
      <c r="B1698" s="159"/>
      <c r="C1698" s="159"/>
      <c r="D1698" s="159"/>
      <c r="E1698" s="159"/>
      <c r="F1698" s="159"/>
      <c r="G1698" s="218"/>
      <c r="H1698" s="159"/>
      <c r="I1698" s="159"/>
      <c r="J1698" s="159"/>
      <c r="K1698" s="218"/>
      <c r="L1698" s="159"/>
      <c r="M1698" s="159"/>
      <c r="N1698" s="159"/>
      <c r="T1698" s="219"/>
      <c r="U1698" s="219"/>
      <c r="V1698" s="219"/>
      <c r="AH1698" s="6"/>
      <c r="AI1698" s="6"/>
      <c r="AJ1698" s="7"/>
      <c r="AK1698" s="7"/>
      <c r="AL1698" s="7"/>
      <c r="AM1698" s="7"/>
      <c r="AN1698" s="7"/>
    </row>
    <row r="1699" spans="1:40" ht="16.5" x14ac:dyDescent="0.25">
      <c r="A1699" s="159"/>
      <c r="B1699" s="159"/>
      <c r="C1699" s="159"/>
      <c r="D1699" s="159"/>
      <c r="E1699" s="159"/>
      <c r="F1699" s="159"/>
      <c r="G1699" s="218"/>
      <c r="H1699" s="159"/>
      <c r="I1699" s="159"/>
      <c r="J1699" s="159"/>
      <c r="K1699" s="218"/>
      <c r="L1699" s="159"/>
      <c r="M1699" s="159"/>
      <c r="N1699" s="159"/>
      <c r="T1699" s="219"/>
      <c r="U1699" s="219"/>
      <c r="V1699" s="219"/>
      <c r="AH1699" s="6"/>
      <c r="AI1699" s="6"/>
      <c r="AJ1699" s="7"/>
      <c r="AK1699" s="7"/>
      <c r="AL1699" s="7"/>
      <c r="AM1699" s="7"/>
      <c r="AN1699" s="7"/>
    </row>
    <row r="1700" spans="1:40" ht="16.5" x14ac:dyDescent="0.25">
      <c r="A1700" s="159"/>
      <c r="B1700" s="159"/>
      <c r="C1700" s="159"/>
      <c r="D1700" s="159"/>
      <c r="E1700" s="159"/>
      <c r="F1700" s="159"/>
      <c r="G1700" s="218"/>
      <c r="H1700" s="159"/>
      <c r="I1700" s="159"/>
      <c r="J1700" s="159"/>
      <c r="K1700" s="218"/>
      <c r="L1700" s="159"/>
      <c r="M1700" s="159"/>
      <c r="N1700" s="159"/>
      <c r="T1700" s="219"/>
      <c r="U1700" s="219"/>
      <c r="V1700" s="219"/>
      <c r="AH1700" s="6"/>
      <c r="AI1700" s="6"/>
      <c r="AJ1700" s="7"/>
      <c r="AK1700" s="7"/>
      <c r="AL1700" s="7"/>
      <c r="AM1700" s="7"/>
      <c r="AN1700" s="7"/>
    </row>
    <row r="1701" spans="1:40" ht="16.5" x14ac:dyDescent="0.25">
      <c r="A1701" s="159"/>
      <c r="B1701" s="159"/>
      <c r="C1701" s="159"/>
      <c r="D1701" s="159"/>
      <c r="E1701" s="159"/>
      <c r="F1701" s="159"/>
      <c r="G1701" s="218"/>
      <c r="H1701" s="159"/>
      <c r="I1701" s="159"/>
      <c r="J1701" s="159"/>
      <c r="K1701" s="218"/>
      <c r="L1701" s="159"/>
      <c r="M1701" s="159"/>
      <c r="N1701" s="159"/>
      <c r="T1701" s="219"/>
      <c r="U1701" s="219"/>
      <c r="V1701" s="219"/>
      <c r="AH1701" s="6"/>
      <c r="AI1701" s="6"/>
      <c r="AJ1701" s="7"/>
      <c r="AK1701" s="7"/>
      <c r="AL1701" s="7"/>
      <c r="AM1701" s="7"/>
      <c r="AN1701" s="7"/>
    </row>
    <row r="1702" spans="1:40" ht="16.5" x14ac:dyDescent="0.25">
      <c r="A1702" s="159"/>
      <c r="B1702" s="159"/>
      <c r="C1702" s="159"/>
      <c r="D1702" s="159"/>
      <c r="E1702" s="159"/>
      <c r="F1702" s="159"/>
      <c r="G1702" s="218"/>
      <c r="H1702" s="159"/>
      <c r="I1702" s="159"/>
      <c r="J1702" s="159"/>
      <c r="K1702" s="218"/>
      <c r="L1702" s="159"/>
      <c r="M1702" s="159"/>
      <c r="N1702" s="159"/>
      <c r="T1702" s="219"/>
      <c r="U1702" s="219"/>
      <c r="V1702" s="219"/>
      <c r="AH1702" s="6"/>
      <c r="AI1702" s="6"/>
      <c r="AJ1702" s="7"/>
      <c r="AK1702" s="7"/>
      <c r="AL1702" s="7"/>
      <c r="AM1702" s="7"/>
      <c r="AN1702" s="7"/>
    </row>
    <row r="1703" spans="1:40" ht="16.5" x14ac:dyDescent="0.25">
      <c r="A1703" s="159"/>
      <c r="B1703" s="159"/>
      <c r="C1703" s="159"/>
      <c r="D1703" s="159"/>
      <c r="E1703" s="159"/>
      <c r="F1703" s="159"/>
      <c r="G1703" s="218"/>
      <c r="H1703" s="159"/>
      <c r="I1703" s="159"/>
      <c r="J1703" s="159"/>
      <c r="K1703" s="218"/>
      <c r="L1703" s="159"/>
      <c r="M1703" s="159"/>
      <c r="N1703" s="159"/>
      <c r="T1703" s="219"/>
      <c r="U1703" s="219"/>
      <c r="V1703" s="219"/>
      <c r="AH1703" s="6"/>
      <c r="AI1703" s="6"/>
      <c r="AJ1703" s="7"/>
      <c r="AK1703" s="7"/>
      <c r="AL1703" s="7"/>
      <c r="AM1703" s="7"/>
      <c r="AN1703" s="7"/>
    </row>
    <row r="1704" spans="1:40" ht="16.5" x14ac:dyDescent="0.25">
      <c r="A1704" s="159"/>
      <c r="B1704" s="159"/>
      <c r="C1704" s="159"/>
      <c r="D1704" s="159"/>
      <c r="E1704" s="159"/>
      <c r="F1704" s="159"/>
      <c r="G1704" s="218"/>
      <c r="H1704" s="159"/>
      <c r="I1704" s="159"/>
      <c r="J1704" s="159"/>
      <c r="K1704" s="218"/>
      <c r="L1704" s="159"/>
      <c r="M1704" s="159"/>
      <c r="N1704" s="159"/>
      <c r="T1704" s="219"/>
      <c r="U1704" s="219"/>
      <c r="V1704" s="219"/>
      <c r="AH1704" s="6"/>
      <c r="AI1704" s="6"/>
      <c r="AJ1704" s="7"/>
      <c r="AK1704" s="7"/>
      <c r="AL1704" s="7"/>
      <c r="AM1704" s="7"/>
      <c r="AN1704" s="7"/>
    </row>
    <row r="1705" spans="1:40" ht="16.5" x14ac:dyDescent="0.25">
      <c r="A1705" s="159"/>
      <c r="B1705" s="159"/>
      <c r="C1705" s="159"/>
      <c r="D1705" s="159"/>
      <c r="E1705" s="159"/>
      <c r="F1705" s="159"/>
      <c r="G1705" s="218"/>
      <c r="H1705" s="159"/>
      <c r="I1705" s="159"/>
      <c r="J1705" s="159"/>
      <c r="K1705" s="218"/>
      <c r="L1705" s="159"/>
      <c r="M1705" s="159"/>
      <c r="N1705" s="159"/>
      <c r="T1705" s="219"/>
      <c r="U1705" s="219"/>
      <c r="V1705" s="219"/>
      <c r="AH1705" s="6"/>
      <c r="AI1705" s="6"/>
      <c r="AJ1705" s="7"/>
      <c r="AK1705" s="7"/>
      <c r="AL1705" s="7"/>
      <c r="AM1705" s="7"/>
      <c r="AN1705" s="7"/>
    </row>
    <row r="1706" spans="1:40" ht="16.5" x14ac:dyDescent="0.25">
      <c r="A1706" s="159"/>
      <c r="B1706" s="159"/>
      <c r="C1706" s="159"/>
      <c r="D1706" s="159"/>
      <c r="E1706" s="159"/>
      <c r="F1706" s="159"/>
      <c r="G1706" s="218"/>
      <c r="H1706" s="159"/>
      <c r="I1706" s="159"/>
      <c r="J1706" s="159"/>
      <c r="K1706" s="218"/>
      <c r="L1706" s="159"/>
      <c r="M1706" s="159"/>
      <c r="N1706" s="159"/>
      <c r="T1706" s="219"/>
      <c r="U1706" s="219"/>
      <c r="V1706" s="219"/>
      <c r="AH1706" s="6"/>
      <c r="AI1706" s="6"/>
      <c r="AJ1706" s="7"/>
      <c r="AK1706" s="7"/>
      <c r="AL1706" s="7"/>
      <c r="AM1706" s="7"/>
      <c r="AN1706" s="7"/>
    </row>
    <row r="1707" spans="1:40" ht="16.5" x14ac:dyDescent="0.25">
      <c r="A1707" s="159"/>
      <c r="B1707" s="159"/>
      <c r="C1707" s="159"/>
      <c r="D1707" s="159"/>
      <c r="E1707" s="159"/>
      <c r="F1707" s="159"/>
      <c r="G1707" s="218"/>
      <c r="H1707" s="159"/>
      <c r="I1707" s="159"/>
      <c r="J1707" s="159"/>
      <c r="K1707" s="218"/>
      <c r="L1707" s="159"/>
      <c r="M1707" s="159"/>
      <c r="N1707" s="159"/>
      <c r="T1707" s="219"/>
      <c r="U1707" s="219"/>
      <c r="V1707" s="219"/>
      <c r="AH1707" s="6"/>
      <c r="AI1707" s="6"/>
      <c r="AJ1707" s="7"/>
      <c r="AK1707" s="7"/>
      <c r="AL1707" s="7"/>
      <c r="AM1707" s="7"/>
      <c r="AN1707" s="7"/>
    </row>
    <row r="1708" spans="1:40" ht="16.5" x14ac:dyDescent="0.25">
      <c r="A1708" s="159"/>
      <c r="B1708" s="159"/>
      <c r="C1708" s="159"/>
      <c r="D1708" s="159"/>
      <c r="E1708" s="159"/>
      <c r="F1708" s="159"/>
      <c r="G1708" s="218"/>
      <c r="H1708" s="159"/>
      <c r="I1708" s="159"/>
      <c r="J1708" s="159"/>
      <c r="K1708" s="218"/>
      <c r="L1708" s="159"/>
      <c r="M1708" s="159"/>
      <c r="N1708" s="159"/>
      <c r="T1708" s="219"/>
      <c r="U1708" s="219"/>
      <c r="V1708" s="219"/>
      <c r="AH1708" s="6"/>
      <c r="AI1708" s="6"/>
      <c r="AJ1708" s="7"/>
      <c r="AK1708" s="7"/>
      <c r="AL1708" s="7"/>
      <c r="AM1708" s="7"/>
      <c r="AN1708" s="7"/>
    </row>
    <row r="1709" spans="1:40" ht="16.5" x14ac:dyDescent="0.25">
      <c r="A1709" s="159"/>
      <c r="B1709" s="159"/>
      <c r="C1709" s="159"/>
      <c r="D1709" s="159"/>
      <c r="E1709" s="159"/>
      <c r="F1709" s="159"/>
      <c r="G1709" s="218"/>
      <c r="H1709" s="159"/>
      <c r="I1709" s="159"/>
      <c r="J1709" s="159"/>
      <c r="K1709" s="218"/>
      <c r="L1709" s="159"/>
      <c r="M1709" s="159"/>
      <c r="N1709" s="159"/>
      <c r="T1709" s="219"/>
      <c r="U1709" s="219"/>
      <c r="V1709" s="219"/>
      <c r="AH1709" s="6"/>
      <c r="AI1709" s="6"/>
      <c r="AJ1709" s="7"/>
      <c r="AK1709" s="7"/>
      <c r="AL1709" s="7"/>
      <c r="AM1709" s="7"/>
      <c r="AN1709" s="7"/>
    </row>
    <row r="1710" spans="1:40" ht="16.5" x14ac:dyDescent="0.25">
      <c r="A1710" s="159"/>
      <c r="B1710" s="159"/>
      <c r="C1710" s="159"/>
      <c r="D1710" s="159"/>
      <c r="E1710" s="159"/>
      <c r="F1710" s="159"/>
      <c r="G1710" s="218"/>
      <c r="H1710" s="159"/>
      <c r="I1710" s="159"/>
      <c r="J1710" s="159"/>
      <c r="K1710" s="218"/>
      <c r="L1710" s="159"/>
      <c r="M1710" s="159"/>
      <c r="N1710" s="159"/>
      <c r="T1710" s="219"/>
      <c r="U1710" s="219"/>
      <c r="V1710" s="219"/>
      <c r="AH1710" s="6"/>
      <c r="AI1710" s="6"/>
      <c r="AJ1710" s="7"/>
      <c r="AK1710" s="7"/>
      <c r="AL1710" s="7"/>
      <c r="AM1710" s="7"/>
      <c r="AN1710" s="7"/>
    </row>
    <row r="1711" spans="1:40" ht="16.5" x14ac:dyDescent="0.25">
      <c r="A1711" s="159"/>
      <c r="B1711" s="159"/>
      <c r="C1711" s="159"/>
      <c r="D1711" s="159"/>
      <c r="E1711" s="159"/>
      <c r="F1711" s="159"/>
      <c r="G1711" s="218"/>
      <c r="H1711" s="159"/>
      <c r="I1711" s="159"/>
      <c r="J1711" s="159"/>
      <c r="K1711" s="218"/>
      <c r="L1711" s="159"/>
      <c r="M1711" s="159"/>
      <c r="N1711" s="159"/>
      <c r="T1711" s="219"/>
      <c r="U1711" s="219"/>
      <c r="V1711" s="219"/>
      <c r="AH1711" s="6"/>
      <c r="AI1711" s="6"/>
      <c r="AJ1711" s="7"/>
      <c r="AK1711" s="7"/>
      <c r="AL1711" s="7"/>
      <c r="AM1711" s="7"/>
      <c r="AN1711" s="7"/>
    </row>
    <row r="1712" spans="1:40" ht="16.5" x14ac:dyDescent="0.25">
      <c r="A1712" s="159"/>
      <c r="B1712" s="159"/>
      <c r="C1712" s="159"/>
      <c r="D1712" s="159"/>
      <c r="E1712" s="159"/>
      <c r="F1712" s="159"/>
      <c r="G1712" s="218"/>
      <c r="H1712" s="159"/>
      <c r="I1712" s="159"/>
      <c r="J1712" s="159"/>
      <c r="K1712" s="218"/>
      <c r="L1712" s="159"/>
      <c r="M1712" s="159"/>
      <c r="N1712" s="159"/>
      <c r="T1712" s="219"/>
      <c r="U1712" s="219"/>
      <c r="V1712" s="219"/>
      <c r="AH1712" s="6"/>
      <c r="AI1712" s="6"/>
      <c r="AJ1712" s="7"/>
      <c r="AK1712" s="7"/>
      <c r="AL1712" s="7"/>
      <c r="AM1712" s="7"/>
      <c r="AN1712" s="7"/>
    </row>
    <row r="1713" spans="1:40" ht="16.5" x14ac:dyDescent="0.25">
      <c r="A1713" s="159"/>
      <c r="B1713" s="159"/>
      <c r="C1713" s="159"/>
      <c r="D1713" s="159"/>
      <c r="E1713" s="159"/>
      <c r="F1713" s="159"/>
      <c r="G1713" s="218"/>
      <c r="H1713" s="159"/>
      <c r="I1713" s="159"/>
      <c r="J1713" s="159"/>
      <c r="K1713" s="218"/>
      <c r="L1713" s="159"/>
      <c r="M1713" s="159"/>
      <c r="N1713" s="159"/>
      <c r="T1713" s="219"/>
      <c r="U1713" s="219"/>
      <c r="V1713" s="219"/>
      <c r="AH1713" s="6"/>
      <c r="AI1713" s="6"/>
      <c r="AJ1713" s="7"/>
      <c r="AK1713" s="7"/>
      <c r="AL1713" s="7"/>
      <c r="AM1713" s="7"/>
      <c r="AN1713" s="7"/>
    </row>
    <row r="1714" spans="1:40" ht="16.5" x14ac:dyDescent="0.25">
      <c r="A1714" s="159"/>
      <c r="B1714" s="159"/>
      <c r="C1714" s="159"/>
      <c r="D1714" s="159"/>
      <c r="E1714" s="159"/>
      <c r="F1714" s="159"/>
      <c r="G1714" s="218"/>
      <c r="H1714" s="159"/>
      <c r="I1714" s="159"/>
      <c r="J1714" s="159"/>
      <c r="K1714" s="218"/>
      <c r="L1714" s="159"/>
      <c r="M1714" s="159"/>
      <c r="N1714" s="159"/>
      <c r="T1714" s="219"/>
      <c r="U1714" s="219"/>
      <c r="V1714" s="219"/>
      <c r="AH1714" s="6"/>
      <c r="AI1714" s="6"/>
      <c r="AJ1714" s="7"/>
      <c r="AK1714" s="7"/>
      <c r="AL1714" s="7"/>
      <c r="AM1714" s="7"/>
      <c r="AN1714" s="7"/>
    </row>
    <row r="1715" spans="1:40" ht="16.5" x14ac:dyDescent="0.25">
      <c r="A1715" s="159"/>
      <c r="B1715" s="159"/>
      <c r="C1715" s="159"/>
      <c r="D1715" s="159"/>
      <c r="E1715" s="159"/>
      <c r="F1715" s="159"/>
      <c r="G1715" s="218"/>
      <c r="H1715" s="159"/>
      <c r="I1715" s="159"/>
      <c r="J1715" s="159"/>
      <c r="K1715" s="218"/>
      <c r="L1715" s="159"/>
      <c r="M1715" s="159"/>
      <c r="N1715" s="159"/>
      <c r="T1715" s="219"/>
      <c r="U1715" s="219"/>
      <c r="V1715" s="219"/>
      <c r="AH1715" s="6"/>
      <c r="AI1715" s="6"/>
      <c r="AJ1715" s="7"/>
      <c r="AK1715" s="7"/>
      <c r="AL1715" s="7"/>
      <c r="AM1715" s="7"/>
      <c r="AN1715" s="7"/>
    </row>
    <row r="1716" spans="1:40" ht="16.5" x14ac:dyDescent="0.25">
      <c r="A1716" s="159"/>
      <c r="B1716" s="159"/>
      <c r="C1716" s="159"/>
      <c r="D1716" s="159"/>
      <c r="E1716" s="159"/>
      <c r="F1716" s="159"/>
      <c r="G1716" s="218"/>
      <c r="H1716" s="159"/>
      <c r="I1716" s="159"/>
      <c r="J1716" s="159"/>
      <c r="K1716" s="218"/>
      <c r="L1716" s="159"/>
      <c r="M1716" s="159"/>
      <c r="N1716" s="159"/>
      <c r="T1716" s="219"/>
      <c r="U1716" s="219"/>
      <c r="V1716" s="219"/>
      <c r="AH1716" s="6"/>
      <c r="AI1716" s="6"/>
      <c r="AJ1716" s="7"/>
      <c r="AK1716" s="7"/>
      <c r="AL1716" s="7"/>
      <c r="AM1716" s="7"/>
      <c r="AN1716" s="7"/>
    </row>
    <row r="1717" spans="1:40" ht="16.5" x14ac:dyDescent="0.25">
      <c r="A1717" s="159"/>
      <c r="B1717" s="159"/>
      <c r="C1717" s="159"/>
      <c r="D1717" s="159"/>
      <c r="E1717" s="159"/>
      <c r="F1717" s="159"/>
      <c r="G1717" s="218"/>
      <c r="H1717" s="159"/>
      <c r="I1717" s="159"/>
      <c r="J1717" s="159"/>
      <c r="K1717" s="218"/>
      <c r="L1717" s="159"/>
      <c r="M1717" s="159"/>
      <c r="N1717" s="159"/>
      <c r="T1717" s="219"/>
      <c r="U1717" s="219"/>
      <c r="V1717" s="219"/>
      <c r="AH1717" s="6"/>
      <c r="AI1717" s="6"/>
      <c r="AJ1717" s="7"/>
      <c r="AK1717" s="7"/>
      <c r="AL1717" s="7"/>
      <c r="AM1717" s="7"/>
      <c r="AN1717" s="7"/>
    </row>
    <row r="1718" spans="1:40" ht="16.5" x14ac:dyDescent="0.25">
      <c r="A1718" s="159"/>
      <c r="B1718" s="159"/>
      <c r="C1718" s="159"/>
      <c r="D1718" s="159"/>
      <c r="E1718" s="159"/>
      <c r="F1718" s="159"/>
      <c r="G1718" s="218"/>
      <c r="H1718" s="159"/>
      <c r="I1718" s="159"/>
      <c r="J1718" s="159"/>
      <c r="K1718" s="218"/>
      <c r="L1718" s="159"/>
      <c r="M1718" s="159"/>
      <c r="N1718" s="159"/>
      <c r="T1718" s="219"/>
      <c r="U1718" s="219"/>
      <c r="V1718" s="219"/>
      <c r="AH1718" s="6"/>
      <c r="AI1718" s="6"/>
      <c r="AJ1718" s="7"/>
      <c r="AK1718" s="7"/>
      <c r="AL1718" s="7"/>
      <c r="AM1718" s="7"/>
      <c r="AN1718" s="7"/>
    </row>
    <row r="1719" spans="1:40" ht="16.5" x14ac:dyDescent="0.25">
      <c r="A1719" s="159"/>
      <c r="B1719" s="159"/>
      <c r="C1719" s="159"/>
      <c r="D1719" s="159"/>
      <c r="E1719" s="159"/>
      <c r="F1719" s="159"/>
      <c r="G1719" s="218"/>
      <c r="H1719" s="159"/>
      <c r="I1719" s="159"/>
      <c r="J1719" s="159"/>
      <c r="K1719" s="218"/>
      <c r="L1719" s="159"/>
      <c r="M1719" s="159"/>
      <c r="N1719" s="159"/>
      <c r="T1719" s="219"/>
      <c r="U1719" s="219"/>
      <c r="V1719" s="219"/>
      <c r="AH1719" s="6"/>
      <c r="AI1719" s="6"/>
      <c r="AJ1719" s="7"/>
      <c r="AK1719" s="7"/>
      <c r="AL1719" s="7"/>
      <c r="AM1719" s="7"/>
      <c r="AN1719" s="7"/>
    </row>
    <row r="1720" spans="1:40" ht="16.5" x14ac:dyDescent="0.25">
      <c r="A1720" s="159"/>
      <c r="B1720" s="159"/>
      <c r="C1720" s="159"/>
      <c r="D1720" s="159"/>
      <c r="E1720" s="159"/>
      <c r="F1720" s="159"/>
      <c r="G1720" s="218"/>
      <c r="H1720" s="159"/>
      <c r="I1720" s="159"/>
      <c r="J1720" s="159"/>
      <c r="K1720" s="218"/>
      <c r="L1720" s="159"/>
      <c r="M1720" s="159"/>
      <c r="N1720" s="159"/>
      <c r="T1720" s="219"/>
      <c r="U1720" s="219"/>
      <c r="V1720" s="219"/>
      <c r="AH1720" s="6"/>
      <c r="AI1720" s="6"/>
      <c r="AJ1720" s="7"/>
      <c r="AK1720" s="7"/>
      <c r="AL1720" s="7"/>
      <c r="AM1720" s="7"/>
      <c r="AN1720" s="7"/>
    </row>
    <row r="1721" spans="1:40" ht="16.5" x14ac:dyDescent="0.25">
      <c r="A1721" s="159"/>
      <c r="B1721" s="159"/>
      <c r="C1721" s="159"/>
      <c r="D1721" s="159"/>
      <c r="E1721" s="159"/>
      <c r="F1721" s="159"/>
      <c r="G1721" s="218"/>
      <c r="H1721" s="159"/>
      <c r="I1721" s="159"/>
      <c r="J1721" s="159"/>
      <c r="K1721" s="218"/>
      <c r="L1721" s="159"/>
      <c r="M1721" s="159"/>
      <c r="N1721" s="159"/>
      <c r="T1721" s="219"/>
      <c r="U1721" s="219"/>
      <c r="V1721" s="219"/>
      <c r="AH1721" s="6"/>
      <c r="AI1721" s="6"/>
      <c r="AJ1721" s="7"/>
      <c r="AK1721" s="7"/>
      <c r="AL1721" s="7"/>
      <c r="AM1721" s="7"/>
      <c r="AN1721" s="7"/>
    </row>
    <row r="1722" spans="1:40" ht="16.5" x14ac:dyDescent="0.25">
      <c r="A1722" s="159"/>
      <c r="B1722" s="159"/>
      <c r="C1722" s="159"/>
      <c r="D1722" s="159"/>
      <c r="E1722" s="159"/>
      <c r="F1722" s="159"/>
      <c r="G1722" s="218"/>
      <c r="H1722" s="159"/>
      <c r="I1722" s="159"/>
      <c r="J1722" s="159"/>
      <c r="K1722" s="218"/>
      <c r="L1722" s="159"/>
      <c r="M1722" s="159"/>
      <c r="N1722" s="159"/>
      <c r="T1722" s="219"/>
      <c r="U1722" s="219"/>
      <c r="V1722" s="219"/>
      <c r="AH1722" s="6"/>
      <c r="AI1722" s="6"/>
      <c r="AJ1722" s="7"/>
      <c r="AK1722" s="7"/>
      <c r="AL1722" s="7"/>
      <c r="AM1722" s="7"/>
      <c r="AN1722" s="7"/>
    </row>
    <row r="1723" spans="1:40" ht="16.5" x14ac:dyDescent="0.25">
      <c r="A1723" s="159"/>
      <c r="B1723" s="159"/>
      <c r="C1723" s="159"/>
      <c r="D1723" s="159"/>
      <c r="E1723" s="159"/>
      <c r="F1723" s="159"/>
      <c r="G1723" s="218"/>
      <c r="H1723" s="159"/>
      <c r="I1723" s="159"/>
      <c r="J1723" s="159"/>
      <c r="K1723" s="218"/>
      <c r="L1723" s="159"/>
      <c r="M1723" s="159"/>
      <c r="N1723" s="159"/>
      <c r="T1723" s="219"/>
      <c r="U1723" s="219"/>
      <c r="V1723" s="219"/>
      <c r="AH1723" s="6"/>
      <c r="AI1723" s="6"/>
      <c r="AJ1723" s="7"/>
      <c r="AK1723" s="7"/>
      <c r="AL1723" s="7"/>
      <c r="AM1723" s="7"/>
      <c r="AN1723" s="7"/>
    </row>
    <row r="1724" spans="1:40" ht="16.5" x14ac:dyDescent="0.25">
      <c r="A1724" s="159"/>
      <c r="B1724" s="159"/>
      <c r="C1724" s="159"/>
      <c r="D1724" s="159"/>
      <c r="E1724" s="159"/>
      <c r="F1724" s="159"/>
      <c r="G1724" s="218"/>
      <c r="H1724" s="159"/>
      <c r="I1724" s="159"/>
      <c r="J1724" s="159"/>
      <c r="K1724" s="218"/>
      <c r="L1724" s="159"/>
      <c r="M1724" s="159"/>
      <c r="N1724" s="159"/>
      <c r="T1724" s="219"/>
      <c r="U1724" s="219"/>
      <c r="V1724" s="219"/>
      <c r="AH1724" s="6"/>
      <c r="AI1724" s="6"/>
      <c r="AJ1724" s="7"/>
      <c r="AK1724" s="7"/>
      <c r="AL1724" s="7"/>
      <c r="AM1724" s="7"/>
      <c r="AN1724" s="7"/>
    </row>
    <row r="1725" spans="1:40" ht="16.5" x14ac:dyDescent="0.25">
      <c r="A1725" s="159"/>
      <c r="B1725" s="159"/>
      <c r="C1725" s="159"/>
      <c r="D1725" s="159"/>
      <c r="E1725" s="159"/>
      <c r="F1725" s="159"/>
      <c r="G1725" s="218"/>
      <c r="H1725" s="159"/>
      <c r="I1725" s="159"/>
      <c r="J1725" s="159"/>
      <c r="K1725" s="218"/>
      <c r="L1725" s="159"/>
      <c r="M1725" s="159"/>
      <c r="N1725" s="159"/>
      <c r="T1725" s="219"/>
      <c r="U1725" s="219"/>
      <c r="V1725" s="219"/>
      <c r="AH1725" s="6"/>
      <c r="AI1725" s="6"/>
      <c r="AJ1725" s="7"/>
      <c r="AK1725" s="7"/>
      <c r="AL1725" s="7"/>
      <c r="AM1725" s="7"/>
      <c r="AN1725" s="7"/>
    </row>
    <row r="1726" spans="1:40" ht="16.5" x14ac:dyDescent="0.25">
      <c r="A1726" s="159"/>
      <c r="B1726" s="159"/>
      <c r="C1726" s="159"/>
      <c r="D1726" s="159"/>
      <c r="E1726" s="159"/>
      <c r="F1726" s="159"/>
      <c r="G1726" s="218"/>
      <c r="H1726" s="159"/>
      <c r="I1726" s="159"/>
      <c r="J1726" s="159"/>
      <c r="K1726" s="218"/>
      <c r="L1726" s="159"/>
      <c r="M1726" s="159"/>
      <c r="N1726" s="159"/>
      <c r="T1726" s="219"/>
      <c r="U1726" s="219"/>
      <c r="V1726" s="219"/>
      <c r="AH1726" s="6"/>
      <c r="AI1726" s="6"/>
      <c r="AJ1726" s="7"/>
      <c r="AK1726" s="7"/>
      <c r="AL1726" s="7"/>
      <c r="AM1726" s="7"/>
      <c r="AN1726" s="7"/>
    </row>
    <row r="1727" spans="1:40" ht="16.5" x14ac:dyDescent="0.25">
      <c r="A1727" s="159"/>
      <c r="B1727" s="159"/>
      <c r="C1727" s="159"/>
      <c r="D1727" s="159"/>
      <c r="E1727" s="159"/>
      <c r="F1727" s="159"/>
      <c r="G1727" s="218"/>
      <c r="H1727" s="159"/>
      <c r="I1727" s="159"/>
      <c r="J1727" s="159"/>
      <c r="K1727" s="218"/>
      <c r="L1727" s="159"/>
      <c r="M1727" s="159"/>
      <c r="N1727" s="159"/>
      <c r="T1727" s="219"/>
      <c r="U1727" s="219"/>
      <c r="V1727" s="219"/>
      <c r="AH1727" s="6"/>
      <c r="AI1727" s="6"/>
      <c r="AJ1727" s="7"/>
      <c r="AK1727" s="7"/>
      <c r="AL1727" s="7"/>
      <c r="AM1727" s="7"/>
      <c r="AN1727" s="7"/>
    </row>
    <row r="1728" spans="1:40" ht="16.5" x14ac:dyDescent="0.25">
      <c r="A1728" s="159"/>
      <c r="B1728" s="159"/>
      <c r="C1728" s="159"/>
      <c r="D1728" s="159"/>
      <c r="E1728" s="159"/>
      <c r="F1728" s="159"/>
      <c r="G1728" s="218"/>
      <c r="H1728" s="159"/>
      <c r="I1728" s="159"/>
      <c r="J1728" s="159"/>
      <c r="K1728" s="218"/>
      <c r="L1728" s="159"/>
      <c r="M1728" s="159"/>
      <c r="N1728" s="159"/>
      <c r="T1728" s="219"/>
      <c r="U1728" s="219"/>
      <c r="V1728" s="219"/>
      <c r="AH1728" s="6"/>
      <c r="AI1728" s="6"/>
      <c r="AJ1728" s="7"/>
      <c r="AK1728" s="7"/>
      <c r="AL1728" s="7"/>
      <c r="AM1728" s="7"/>
      <c r="AN1728" s="7"/>
    </row>
    <row r="1729" spans="1:40" ht="16.5" x14ac:dyDescent="0.25">
      <c r="A1729" s="159"/>
      <c r="B1729" s="159"/>
      <c r="C1729" s="159"/>
      <c r="D1729" s="159"/>
      <c r="E1729" s="159"/>
      <c r="F1729" s="159"/>
      <c r="G1729" s="218"/>
      <c r="H1729" s="159"/>
      <c r="I1729" s="159"/>
      <c r="J1729" s="159"/>
      <c r="K1729" s="218"/>
      <c r="L1729" s="159"/>
      <c r="M1729" s="159"/>
      <c r="N1729" s="159"/>
      <c r="T1729" s="219"/>
      <c r="U1729" s="219"/>
      <c r="V1729" s="219"/>
      <c r="AH1729" s="6"/>
      <c r="AI1729" s="6"/>
      <c r="AJ1729" s="7"/>
      <c r="AK1729" s="7"/>
      <c r="AL1729" s="7"/>
      <c r="AM1729" s="7"/>
      <c r="AN1729" s="7"/>
    </row>
    <row r="1730" spans="1:40" ht="16.5" x14ac:dyDescent="0.25">
      <c r="A1730" s="159"/>
      <c r="B1730" s="159"/>
      <c r="C1730" s="159"/>
      <c r="D1730" s="159"/>
      <c r="E1730" s="159"/>
      <c r="F1730" s="159"/>
      <c r="G1730" s="218"/>
      <c r="H1730" s="159"/>
      <c r="I1730" s="159"/>
      <c r="J1730" s="159"/>
      <c r="K1730" s="218"/>
      <c r="L1730" s="159"/>
      <c r="M1730" s="159"/>
      <c r="N1730" s="159"/>
      <c r="T1730" s="219"/>
      <c r="U1730" s="219"/>
      <c r="V1730" s="219"/>
      <c r="AH1730" s="6"/>
      <c r="AI1730" s="6"/>
      <c r="AJ1730" s="7"/>
      <c r="AK1730" s="7"/>
      <c r="AL1730" s="7"/>
      <c r="AM1730" s="7"/>
      <c r="AN1730" s="7"/>
    </row>
    <row r="1731" spans="1:40" ht="16.5" x14ac:dyDescent="0.25">
      <c r="A1731" s="159"/>
      <c r="B1731" s="159"/>
      <c r="C1731" s="159"/>
      <c r="D1731" s="159"/>
      <c r="E1731" s="159"/>
      <c r="F1731" s="159"/>
      <c r="G1731" s="218"/>
      <c r="H1731" s="159"/>
      <c r="I1731" s="159"/>
      <c r="J1731" s="159"/>
      <c r="K1731" s="218"/>
      <c r="L1731" s="159"/>
      <c r="M1731" s="159"/>
      <c r="N1731" s="159"/>
      <c r="T1731" s="219"/>
      <c r="U1731" s="219"/>
      <c r="V1731" s="219"/>
      <c r="AH1731" s="6"/>
      <c r="AI1731" s="6"/>
      <c r="AJ1731" s="7"/>
      <c r="AK1731" s="7"/>
      <c r="AL1731" s="7"/>
      <c r="AM1731" s="7"/>
      <c r="AN1731" s="7"/>
    </row>
    <row r="1732" spans="1:40" ht="16.5" x14ac:dyDescent="0.25">
      <c r="A1732" s="159"/>
      <c r="B1732" s="159"/>
      <c r="C1732" s="159"/>
      <c r="D1732" s="159"/>
      <c r="E1732" s="159"/>
      <c r="F1732" s="159"/>
      <c r="G1732" s="218"/>
      <c r="H1732" s="159"/>
      <c r="I1732" s="159"/>
      <c r="J1732" s="159"/>
      <c r="K1732" s="218"/>
      <c r="L1732" s="159"/>
      <c r="M1732" s="159"/>
      <c r="N1732" s="159"/>
      <c r="T1732" s="219"/>
      <c r="U1732" s="219"/>
      <c r="V1732" s="219"/>
      <c r="AH1732" s="6"/>
      <c r="AI1732" s="6"/>
      <c r="AJ1732" s="7"/>
      <c r="AK1732" s="7"/>
      <c r="AL1732" s="7"/>
      <c r="AM1732" s="7"/>
      <c r="AN1732" s="7"/>
    </row>
    <row r="1733" spans="1:40" ht="16.5" x14ac:dyDescent="0.25">
      <c r="A1733" s="159"/>
      <c r="B1733" s="159"/>
      <c r="C1733" s="159"/>
      <c r="D1733" s="159"/>
      <c r="E1733" s="159"/>
      <c r="F1733" s="159"/>
      <c r="G1733" s="218"/>
      <c r="H1733" s="159"/>
      <c r="I1733" s="159"/>
      <c r="J1733" s="159"/>
      <c r="K1733" s="218"/>
      <c r="L1733" s="159"/>
      <c r="M1733" s="159"/>
      <c r="N1733" s="159"/>
      <c r="T1733" s="219"/>
      <c r="U1733" s="219"/>
      <c r="V1733" s="219"/>
      <c r="AH1733" s="6"/>
      <c r="AI1733" s="6"/>
      <c r="AJ1733" s="7"/>
      <c r="AK1733" s="7"/>
      <c r="AL1733" s="7"/>
      <c r="AM1733" s="7"/>
      <c r="AN1733" s="7"/>
    </row>
    <row r="1734" spans="1:40" ht="16.5" x14ac:dyDescent="0.25">
      <c r="A1734" s="159"/>
      <c r="B1734" s="159"/>
      <c r="C1734" s="159"/>
      <c r="D1734" s="159"/>
      <c r="E1734" s="159"/>
      <c r="F1734" s="159"/>
      <c r="G1734" s="218"/>
      <c r="H1734" s="159"/>
      <c r="I1734" s="159"/>
      <c r="J1734" s="159"/>
      <c r="K1734" s="218"/>
      <c r="L1734" s="159"/>
      <c r="M1734" s="159"/>
      <c r="N1734" s="159"/>
      <c r="T1734" s="219"/>
      <c r="U1734" s="219"/>
      <c r="V1734" s="219"/>
      <c r="AH1734" s="6"/>
      <c r="AI1734" s="6"/>
      <c r="AJ1734" s="7"/>
      <c r="AK1734" s="7"/>
      <c r="AL1734" s="7"/>
      <c r="AM1734" s="7"/>
      <c r="AN1734" s="7"/>
    </row>
    <row r="1735" spans="1:40" ht="16.5" x14ac:dyDescent="0.25">
      <c r="A1735" s="159"/>
      <c r="B1735" s="159"/>
      <c r="C1735" s="159"/>
      <c r="D1735" s="159"/>
      <c r="E1735" s="159"/>
      <c r="F1735" s="159"/>
      <c r="G1735" s="218"/>
      <c r="H1735" s="159"/>
      <c r="I1735" s="159"/>
      <c r="J1735" s="159"/>
      <c r="K1735" s="218"/>
      <c r="L1735" s="159"/>
      <c r="M1735" s="159"/>
      <c r="N1735" s="159"/>
      <c r="T1735" s="219"/>
      <c r="U1735" s="219"/>
      <c r="V1735" s="219"/>
      <c r="AH1735" s="6"/>
      <c r="AI1735" s="6"/>
      <c r="AJ1735" s="7"/>
      <c r="AK1735" s="7"/>
      <c r="AL1735" s="7"/>
      <c r="AM1735" s="7"/>
      <c r="AN1735" s="7"/>
    </row>
    <row r="1736" spans="1:40" ht="16.5" x14ac:dyDescent="0.25">
      <c r="A1736" s="159"/>
      <c r="B1736" s="159"/>
      <c r="C1736" s="159"/>
      <c r="D1736" s="159"/>
      <c r="E1736" s="159"/>
      <c r="F1736" s="159"/>
      <c r="G1736" s="218"/>
      <c r="H1736" s="159"/>
      <c r="I1736" s="159"/>
      <c r="J1736" s="159"/>
      <c r="K1736" s="218"/>
      <c r="L1736" s="159"/>
      <c r="M1736" s="159"/>
      <c r="N1736" s="159"/>
      <c r="T1736" s="219"/>
      <c r="U1736" s="219"/>
      <c r="AH1736" s="6"/>
      <c r="AI1736" s="6"/>
      <c r="AJ1736" s="7"/>
      <c r="AK1736" s="7"/>
      <c r="AL1736" s="7"/>
      <c r="AM1736" s="7"/>
      <c r="AN1736" s="7"/>
    </row>
    <row r="1737" spans="1:40" ht="16.5" x14ac:dyDescent="0.25">
      <c r="A1737" s="159"/>
      <c r="B1737" s="159"/>
      <c r="C1737" s="159"/>
      <c r="D1737" s="159"/>
      <c r="E1737" s="159"/>
      <c r="F1737" s="159"/>
      <c r="G1737" s="218"/>
      <c r="H1737" s="159"/>
      <c r="I1737" s="159"/>
      <c r="J1737" s="159"/>
      <c r="K1737" s="218"/>
      <c r="L1737" s="159"/>
      <c r="M1737" s="159"/>
      <c r="N1737" s="159"/>
      <c r="T1737" s="219"/>
      <c r="U1737" s="219"/>
      <c r="V1737" s="219"/>
      <c r="AH1737" s="6"/>
      <c r="AI1737" s="6"/>
      <c r="AJ1737" s="7"/>
      <c r="AK1737" s="7"/>
      <c r="AL1737" s="7"/>
      <c r="AM1737" s="7"/>
      <c r="AN1737" s="7"/>
    </row>
    <row r="1738" spans="1:40" ht="16.5" x14ac:dyDescent="0.25">
      <c r="A1738" s="159"/>
      <c r="B1738" s="159"/>
      <c r="C1738" s="159"/>
      <c r="D1738" s="159"/>
      <c r="E1738" s="159"/>
      <c r="F1738" s="159"/>
      <c r="G1738" s="218"/>
      <c r="H1738" s="159"/>
      <c r="I1738" s="159"/>
      <c r="J1738" s="159"/>
      <c r="K1738" s="218"/>
      <c r="L1738" s="159"/>
      <c r="M1738" s="159"/>
      <c r="N1738" s="159"/>
      <c r="T1738" s="219"/>
      <c r="U1738" s="219"/>
      <c r="V1738" s="219"/>
      <c r="AH1738" s="6"/>
      <c r="AI1738" s="6"/>
      <c r="AJ1738" s="7"/>
      <c r="AK1738" s="7"/>
      <c r="AL1738" s="7"/>
      <c r="AM1738" s="7"/>
      <c r="AN1738" s="7"/>
    </row>
    <row r="1739" spans="1:40" ht="16.5" x14ac:dyDescent="0.25">
      <c r="A1739" s="159"/>
      <c r="B1739" s="159"/>
      <c r="C1739" s="159"/>
      <c r="D1739" s="159"/>
      <c r="E1739" s="159"/>
      <c r="F1739" s="159"/>
      <c r="G1739" s="218"/>
      <c r="H1739" s="159"/>
      <c r="I1739" s="159"/>
      <c r="J1739" s="159"/>
      <c r="K1739" s="218"/>
      <c r="L1739" s="159"/>
      <c r="M1739" s="159"/>
      <c r="N1739" s="159"/>
      <c r="T1739" s="219"/>
      <c r="U1739" s="219"/>
      <c r="V1739" s="219"/>
      <c r="AH1739" s="6"/>
      <c r="AI1739" s="6"/>
      <c r="AJ1739" s="7"/>
      <c r="AK1739" s="7"/>
      <c r="AL1739" s="7"/>
      <c r="AM1739" s="7"/>
      <c r="AN1739" s="7"/>
    </row>
    <row r="1740" spans="1:40" ht="16.5" x14ac:dyDescent="0.25">
      <c r="A1740" s="159"/>
      <c r="B1740" s="159"/>
      <c r="C1740" s="159"/>
      <c r="D1740" s="159"/>
      <c r="E1740" s="159"/>
      <c r="F1740" s="159"/>
      <c r="G1740" s="218"/>
      <c r="H1740" s="159"/>
      <c r="I1740" s="159"/>
      <c r="J1740" s="159"/>
      <c r="K1740" s="218"/>
      <c r="L1740" s="159"/>
      <c r="M1740" s="159"/>
      <c r="N1740" s="159"/>
      <c r="T1740" s="219"/>
      <c r="U1740" s="219"/>
      <c r="V1740" s="219"/>
      <c r="AH1740" s="6"/>
      <c r="AI1740" s="6"/>
      <c r="AJ1740" s="7"/>
      <c r="AK1740" s="7"/>
      <c r="AL1740" s="7"/>
      <c r="AM1740" s="7"/>
      <c r="AN1740" s="7"/>
    </row>
    <row r="1741" spans="1:40" ht="16.5" x14ac:dyDescent="0.25">
      <c r="A1741" s="159"/>
      <c r="B1741" s="159"/>
      <c r="C1741" s="159"/>
      <c r="D1741" s="159"/>
      <c r="E1741" s="159"/>
      <c r="F1741" s="159"/>
      <c r="G1741" s="218"/>
      <c r="H1741" s="159"/>
      <c r="I1741" s="159"/>
      <c r="J1741" s="159"/>
      <c r="K1741" s="218"/>
      <c r="L1741" s="159"/>
      <c r="M1741" s="159"/>
      <c r="N1741" s="159"/>
      <c r="T1741" s="219"/>
      <c r="U1741" s="219"/>
      <c r="V1741" s="219"/>
      <c r="AH1741" s="6"/>
      <c r="AI1741" s="6"/>
      <c r="AJ1741" s="7"/>
      <c r="AK1741" s="7"/>
      <c r="AL1741" s="7"/>
      <c r="AM1741" s="7"/>
      <c r="AN1741" s="7"/>
    </row>
    <row r="1742" spans="1:40" ht="16.5" x14ac:dyDescent="0.25">
      <c r="A1742" s="159"/>
      <c r="B1742" s="159"/>
      <c r="C1742" s="159"/>
      <c r="D1742" s="159"/>
      <c r="E1742" s="159"/>
      <c r="F1742" s="159"/>
      <c r="G1742" s="218"/>
      <c r="H1742" s="159"/>
      <c r="I1742" s="159"/>
      <c r="J1742" s="159"/>
      <c r="K1742" s="218"/>
      <c r="L1742" s="159"/>
      <c r="M1742" s="159"/>
      <c r="N1742" s="159"/>
      <c r="T1742" s="219"/>
      <c r="U1742" s="219"/>
      <c r="V1742" s="219"/>
      <c r="AH1742" s="6"/>
      <c r="AI1742" s="6"/>
      <c r="AJ1742" s="7"/>
      <c r="AK1742" s="7"/>
      <c r="AL1742" s="7"/>
      <c r="AM1742" s="7"/>
      <c r="AN1742" s="7"/>
    </row>
    <row r="1743" spans="1:40" ht="16.5" x14ac:dyDescent="0.25">
      <c r="A1743" s="159"/>
      <c r="B1743" s="159"/>
      <c r="C1743" s="159"/>
      <c r="D1743" s="159"/>
      <c r="E1743" s="159"/>
      <c r="F1743" s="159"/>
      <c r="G1743" s="218"/>
      <c r="H1743" s="159"/>
      <c r="I1743" s="159"/>
      <c r="J1743" s="159"/>
      <c r="K1743" s="218"/>
      <c r="L1743" s="159"/>
      <c r="M1743" s="159"/>
      <c r="N1743" s="159"/>
      <c r="T1743" s="219"/>
      <c r="U1743" s="219"/>
      <c r="V1743" s="219"/>
      <c r="AH1743" s="6"/>
      <c r="AI1743" s="6"/>
      <c r="AJ1743" s="7"/>
      <c r="AK1743" s="7"/>
      <c r="AL1743" s="7"/>
      <c r="AM1743" s="7"/>
      <c r="AN1743" s="7"/>
    </row>
    <row r="1744" spans="1:40" ht="16.5" x14ac:dyDescent="0.25">
      <c r="A1744" s="159"/>
      <c r="B1744" s="159"/>
      <c r="C1744" s="159"/>
      <c r="D1744" s="159"/>
      <c r="E1744" s="159"/>
      <c r="F1744" s="159"/>
      <c r="G1744" s="218"/>
      <c r="H1744" s="159"/>
      <c r="I1744" s="159"/>
      <c r="J1744" s="159"/>
      <c r="K1744" s="218"/>
      <c r="L1744" s="159"/>
      <c r="M1744" s="159"/>
      <c r="N1744" s="159"/>
      <c r="T1744" s="219"/>
      <c r="U1744" s="219"/>
      <c r="V1744" s="219"/>
      <c r="AH1744" s="6"/>
      <c r="AI1744" s="6"/>
      <c r="AJ1744" s="7"/>
      <c r="AK1744" s="7"/>
      <c r="AL1744" s="7"/>
      <c r="AM1744" s="7"/>
      <c r="AN1744" s="7"/>
    </row>
    <row r="1745" spans="1:40" ht="16.5" x14ac:dyDescent="0.25">
      <c r="A1745" s="159"/>
      <c r="B1745" s="159"/>
      <c r="C1745" s="159"/>
      <c r="D1745" s="159"/>
      <c r="E1745" s="159"/>
      <c r="F1745" s="159"/>
      <c r="G1745" s="218"/>
      <c r="H1745" s="159"/>
      <c r="I1745" s="159"/>
      <c r="J1745" s="159"/>
      <c r="K1745" s="218"/>
      <c r="L1745" s="159"/>
      <c r="M1745" s="159"/>
      <c r="N1745" s="159"/>
      <c r="T1745" s="219"/>
      <c r="U1745" s="219"/>
      <c r="V1745" s="219"/>
      <c r="AH1745" s="6"/>
      <c r="AI1745" s="6"/>
      <c r="AJ1745" s="7"/>
      <c r="AK1745" s="7"/>
      <c r="AL1745" s="7"/>
      <c r="AM1745" s="7"/>
      <c r="AN1745" s="7"/>
    </row>
    <row r="1746" spans="1:40" ht="16.5" x14ac:dyDescent="0.25">
      <c r="A1746" s="159"/>
      <c r="B1746" s="159"/>
      <c r="C1746" s="159"/>
      <c r="D1746" s="159"/>
      <c r="E1746" s="159"/>
      <c r="F1746" s="159"/>
      <c r="G1746" s="218"/>
      <c r="H1746" s="159"/>
      <c r="I1746" s="159"/>
      <c r="J1746" s="159"/>
      <c r="K1746" s="218"/>
      <c r="L1746" s="159"/>
      <c r="M1746" s="159"/>
      <c r="N1746" s="159"/>
      <c r="T1746" s="219"/>
      <c r="U1746" s="219"/>
      <c r="V1746" s="219"/>
      <c r="AH1746" s="6"/>
      <c r="AI1746" s="6"/>
      <c r="AJ1746" s="7"/>
      <c r="AK1746" s="7"/>
      <c r="AL1746" s="7"/>
      <c r="AM1746" s="7"/>
      <c r="AN1746" s="7"/>
    </row>
    <row r="1747" spans="1:40" ht="16.5" x14ac:dyDescent="0.25">
      <c r="A1747" s="159"/>
      <c r="B1747" s="159"/>
      <c r="C1747" s="159"/>
      <c r="D1747" s="159"/>
      <c r="E1747" s="159"/>
      <c r="F1747" s="159"/>
      <c r="G1747" s="218"/>
      <c r="H1747" s="159"/>
      <c r="I1747" s="159"/>
      <c r="J1747" s="159"/>
      <c r="K1747" s="218"/>
      <c r="L1747" s="159"/>
      <c r="M1747" s="159"/>
      <c r="N1747" s="159"/>
      <c r="T1747" s="219"/>
      <c r="U1747" s="219"/>
      <c r="V1747" s="219"/>
      <c r="AH1747" s="6"/>
      <c r="AI1747" s="6"/>
      <c r="AJ1747" s="7"/>
      <c r="AK1747" s="7"/>
      <c r="AL1747" s="7"/>
      <c r="AM1747" s="7"/>
      <c r="AN1747" s="7"/>
    </row>
    <row r="1748" spans="1:40" ht="16.5" x14ac:dyDescent="0.25">
      <c r="A1748" s="159"/>
      <c r="B1748" s="159"/>
      <c r="C1748" s="159"/>
      <c r="D1748" s="159"/>
      <c r="E1748" s="159"/>
      <c r="F1748" s="159"/>
      <c r="G1748" s="218"/>
      <c r="H1748" s="159"/>
      <c r="I1748" s="159"/>
      <c r="J1748" s="159"/>
      <c r="K1748" s="218"/>
      <c r="L1748" s="159"/>
      <c r="M1748" s="159"/>
      <c r="N1748" s="159"/>
      <c r="T1748" s="219"/>
      <c r="U1748" s="219"/>
      <c r="V1748" s="219"/>
      <c r="AH1748" s="6"/>
      <c r="AI1748" s="6"/>
      <c r="AJ1748" s="7"/>
      <c r="AK1748" s="7"/>
      <c r="AL1748" s="7"/>
      <c r="AM1748" s="7"/>
      <c r="AN1748" s="7"/>
    </row>
    <row r="1749" spans="1:40" ht="16.5" x14ac:dyDescent="0.25">
      <c r="A1749" s="159"/>
      <c r="B1749" s="159"/>
      <c r="C1749" s="159"/>
      <c r="D1749" s="159"/>
      <c r="E1749" s="159"/>
      <c r="F1749" s="159"/>
      <c r="G1749" s="218"/>
      <c r="H1749" s="159"/>
      <c r="I1749" s="159"/>
      <c r="J1749" s="159"/>
      <c r="K1749" s="218"/>
      <c r="L1749" s="159"/>
      <c r="M1749" s="159"/>
      <c r="N1749" s="159"/>
      <c r="T1749" s="219"/>
      <c r="U1749" s="219"/>
      <c r="V1749" s="219"/>
      <c r="AH1749" s="6"/>
      <c r="AI1749" s="6"/>
      <c r="AJ1749" s="7"/>
      <c r="AK1749" s="7"/>
      <c r="AL1749" s="7"/>
      <c r="AM1749" s="7"/>
      <c r="AN1749" s="7"/>
    </row>
    <row r="1750" spans="1:40" ht="16.5" x14ac:dyDescent="0.25">
      <c r="A1750" s="159"/>
      <c r="B1750" s="159"/>
      <c r="C1750" s="159"/>
      <c r="D1750" s="159"/>
      <c r="E1750" s="159"/>
      <c r="F1750" s="159"/>
      <c r="G1750" s="218"/>
      <c r="H1750" s="159"/>
      <c r="I1750" s="159"/>
      <c r="J1750" s="159"/>
      <c r="K1750" s="218"/>
      <c r="L1750" s="159"/>
      <c r="M1750" s="159"/>
      <c r="N1750" s="159"/>
      <c r="T1750" s="219"/>
      <c r="U1750" s="219"/>
      <c r="AH1750" s="6"/>
      <c r="AI1750" s="6"/>
      <c r="AJ1750" s="7"/>
      <c r="AK1750" s="7"/>
      <c r="AL1750" s="7"/>
      <c r="AM1750" s="7"/>
      <c r="AN1750" s="7"/>
    </row>
    <row r="1751" spans="1:40" ht="16.5" x14ac:dyDescent="0.25">
      <c r="A1751" s="159"/>
      <c r="B1751" s="159"/>
      <c r="C1751" s="159"/>
      <c r="D1751" s="159"/>
      <c r="E1751" s="159"/>
      <c r="F1751" s="159"/>
      <c r="G1751" s="218"/>
      <c r="H1751" s="159"/>
      <c r="I1751" s="159"/>
      <c r="J1751" s="159"/>
      <c r="K1751" s="218"/>
      <c r="L1751" s="159"/>
      <c r="M1751" s="159"/>
      <c r="N1751" s="159"/>
      <c r="T1751" s="219"/>
      <c r="U1751" s="219"/>
      <c r="V1751" s="219"/>
      <c r="AH1751" s="6"/>
      <c r="AI1751" s="6"/>
      <c r="AJ1751" s="7"/>
      <c r="AK1751" s="7"/>
      <c r="AL1751" s="7"/>
      <c r="AM1751" s="7"/>
      <c r="AN1751" s="7"/>
    </row>
    <row r="1752" spans="1:40" ht="16.5" x14ac:dyDescent="0.25">
      <c r="A1752" s="159"/>
      <c r="B1752" s="159"/>
      <c r="C1752" s="159"/>
      <c r="D1752" s="159"/>
      <c r="E1752" s="159"/>
      <c r="F1752" s="159"/>
      <c r="G1752" s="218"/>
      <c r="H1752" s="159"/>
      <c r="I1752" s="159"/>
      <c r="J1752" s="159"/>
      <c r="K1752" s="218"/>
      <c r="L1752" s="159"/>
      <c r="M1752" s="159"/>
      <c r="N1752" s="159"/>
      <c r="T1752" s="219"/>
      <c r="U1752" s="219"/>
      <c r="AH1752" s="6"/>
      <c r="AI1752" s="6"/>
      <c r="AJ1752" s="7"/>
      <c r="AK1752" s="7"/>
      <c r="AL1752" s="7"/>
      <c r="AM1752" s="7"/>
      <c r="AN1752" s="7"/>
    </row>
    <row r="1753" spans="1:40" ht="16.5" x14ac:dyDescent="0.25">
      <c r="A1753" s="159"/>
      <c r="B1753" s="159"/>
      <c r="C1753" s="159"/>
      <c r="D1753" s="159"/>
      <c r="E1753" s="159"/>
      <c r="F1753" s="159"/>
      <c r="G1753" s="218"/>
      <c r="H1753" s="159"/>
      <c r="I1753" s="159"/>
      <c r="J1753" s="159"/>
      <c r="K1753" s="218"/>
      <c r="L1753" s="159"/>
      <c r="M1753" s="159"/>
      <c r="N1753" s="159"/>
      <c r="T1753" s="219"/>
      <c r="U1753" s="219"/>
      <c r="V1753" s="219"/>
      <c r="AH1753" s="6"/>
      <c r="AI1753" s="6"/>
      <c r="AJ1753" s="7"/>
      <c r="AK1753" s="7"/>
      <c r="AL1753" s="7"/>
      <c r="AM1753" s="7"/>
      <c r="AN1753" s="7"/>
    </row>
    <row r="1754" spans="1:40" ht="16.5" x14ac:dyDescent="0.25">
      <c r="A1754" s="159"/>
      <c r="B1754" s="159"/>
      <c r="C1754" s="159"/>
      <c r="D1754" s="159"/>
      <c r="E1754" s="159"/>
      <c r="F1754" s="159"/>
      <c r="G1754" s="218"/>
      <c r="H1754" s="159"/>
      <c r="I1754" s="159"/>
      <c r="J1754" s="159"/>
      <c r="K1754" s="218"/>
      <c r="L1754" s="159"/>
      <c r="M1754" s="159"/>
      <c r="N1754" s="159"/>
      <c r="T1754" s="219"/>
      <c r="U1754" s="219"/>
      <c r="V1754" s="219"/>
      <c r="AH1754" s="6"/>
      <c r="AI1754" s="6"/>
      <c r="AJ1754" s="7"/>
      <c r="AK1754" s="7"/>
      <c r="AL1754" s="7"/>
      <c r="AM1754" s="7"/>
      <c r="AN1754" s="7"/>
    </row>
    <row r="1755" spans="1:40" ht="16.5" x14ac:dyDescent="0.25">
      <c r="A1755" s="159"/>
      <c r="B1755" s="159"/>
      <c r="C1755" s="159"/>
      <c r="D1755" s="159"/>
      <c r="E1755" s="159"/>
      <c r="F1755" s="159"/>
      <c r="G1755" s="218"/>
      <c r="H1755" s="159"/>
      <c r="I1755" s="159"/>
      <c r="J1755" s="159"/>
      <c r="K1755" s="218"/>
      <c r="L1755" s="159"/>
      <c r="M1755" s="159"/>
      <c r="N1755" s="159"/>
      <c r="T1755" s="219"/>
      <c r="U1755" s="219"/>
      <c r="V1755" s="219"/>
      <c r="AH1755" s="6"/>
      <c r="AI1755" s="6"/>
      <c r="AJ1755" s="7"/>
      <c r="AK1755" s="7"/>
      <c r="AL1755" s="7"/>
      <c r="AM1755" s="7"/>
      <c r="AN1755" s="7"/>
    </row>
    <row r="1756" spans="1:40" ht="16.5" x14ac:dyDescent="0.25">
      <c r="A1756" s="159"/>
      <c r="B1756" s="159"/>
      <c r="C1756" s="159"/>
      <c r="D1756" s="159"/>
      <c r="E1756" s="159"/>
      <c r="F1756" s="159"/>
      <c r="G1756" s="218"/>
      <c r="H1756" s="159"/>
      <c r="I1756" s="159"/>
      <c r="J1756" s="159"/>
      <c r="K1756" s="218"/>
      <c r="L1756" s="159"/>
      <c r="M1756" s="159"/>
      <c r="N1756" s="159"/>
      <c r="T1756" s="219"/>
      <c r="U1756" s="219"/>
      <c r="V1756" s="219"/>
      <c r="AH1756" s="6"/>
      <c r="AI1756" s="6"/>
      <c r="AJ1756" s="7"/>
      <c r="AK1756" s="7"/>
      <c r="AL1756" s="7"/>
      <c r="AM1756" s="7"/>
      <c r="AN1756" s="7"/>
    </row>
    <row r="1757" spans="1:40" ht="16.5" x14ac:dyDescent="0.25">
      <c r="A1757" s="159"/>
      <c r="B1757" s="159"/>
      <c r="C1757" s="159"/>
      <c r="D1757" s="159"/>
      <c r="E1757" s="159"/>
      <c r="F1757" s="159"/>
      <c r="G1757" s="218"/>
      <c r="H1757" s="159"/>
      <c r="I1757" s="159"/>
      <c r="J1757" s="159"/>
      <c r="K1757" s="218"/>
      <c r="L1757" s="159"/>
      <c r="M1757" s="159"/>
      <c r="N1757" s="159"/>
      <c r="T1757" s="219"/>
      <c r="U1757" s="219"/>
      <c r="V1757" s="219"/>
      <c r="AH1757" s="6"/>
      <c r="AI1757" s="6"/>
      <c r="AJ1757" s="7"/>
      <c r="AK1757" s="7"/>
      <c r="AL1757" s="7"/>
      <c r="AM1757" s="7"/>
      <c r="AN1757" s="7"/>
    </row>
    <row r="1758" spans="1:40" ht="16.5" x14ac:dyDescent="0.25">
      <c r="A1758" s="159"/>
      <c r="B1758" s="159"/>
      <c r="C1758" s="159"/>
      <c r="D1758" s="159"/>
      <c r="E1758" s="159"/>
      <c r="F1758" s="159"/>
      <c r="G1758" s="218"/>
      <c r="H1758" s="159"/>
      <c r="I1758" s="159"/>
      <c r="J1758" s="159"/>
      <c r="K1758" s="218"/>
      <c r="L1758" s="159"/>
      <c r="M1758" s="159"/>
      <c r="N1758" s="159"/>
      <c r="T1758" s="219"/>
      <c r="U1758" s="219"/>
      <c r="V1758" s="219"/>
      <c r="AH1758" s="6"/>
      <c r="AI1758" s="6"/>
      <c r="AJ1758" s="7"/>
      <c r="AK1758" s="7"/>
      <c r="AL1758" s="7"/>
      <c r="AM1758" s="7"/>
      <c r="AN1758" s="7"/>
    </row>
    <row r="1759" spans="1:40" ht="16.5" x14ac:dyDescent="0.25">
      <c r="A1759" s="159"/>
      <c r="B1759" s="159"/>
      <c r="C1759" s="159"/>
      <c r="D1759" s="159"/>
      <c r="E1759" s="159"/>
      <c r="F1759" s="159"/>
      <c r="G1759" s="218"/>
      <c r="H1759" s="159"/>
      <c r="I1759" s="159"/>
      <c r="J1759" s="159"/>
      <c r="K1759" s="218"/>
      <c r="L1759" s="159"/>
      <c r="M1759" s="159"/>
      <c r="N1759" s="159"/>
      <c r="T1759" s="219"/>
      <c r="U1759" s="219"/>
      <c r="V1759" s="219"/>
      <c r="AH1759" s="6"/>
      <c r="AI1759" s="6"/>
      <c r="AJ1759" s="7"/>
      <c r="AK1759" s="7"/>
      <c r="AL1759" s="7"/>
      <c r="AM1759" s="7"/>
      <c r="AN1759" s="7"/>
    </row>
    <row r="1760" spans="1:40" ht="16.5" x14ac:dyDescent="0.25">
      <c r="A1760" s="159"/>
      <c r="B1760" s="159"/>
      <c r="C1760" s="159"/>
      <c r="D1760" s="159"/>
      <c r="E1760" s="159"/>
      <c r="F1760" s="159"/>
      <c r="G1760" s="218"/>
      <c r="H1760" s="159"/>
      <c r="I1760" s="159"/>
      <c r="J1760" s="159"/>
      <c r="K1760" s="218"/>
      <c r="L1760" s="159"/>
      <c r="M1760" s="159"/>
      <c r="N1760" s="159"/>
      <c r="T1760" s="219"/>
      <c r="U1760" s="219"/>
      <c r="V1760" s="219"/>
      <c r="AH1760" s="6"/>
      <c r="AI1760" s="6"/>
      <c r="AJ1760" s="7"/>
      <c r="AK1760" s="7"/>
      <c r="AL1760" s="7"/>
      <c r="AM1760" s="7"/>
      <c r="AN1760" s="7"/>
    </row>
    <row r="1761" spans="1:40" ht="16.5" x14ac:dyDescent="0.25">
      <c r="A1761" s="159"/>
      <c r="B1761" s="159"/>
      <c r="C1761" s="159"/>
      <c r="D1761" s="159"/>
      <c r="E1761" s="159"/>
      <c r="F1761" s="159"/>
      <c r="G1761" s="218"/>
      <c r="H1761" s="159"/>
      <c r="I1761" s="159"/>
      <c r="J1761" s="159"/>
      <c r="K1761" s="218"/>
      <c r="L1761" s="159"/>
      <c r="M1761" s="159"/>
      <c r="N1761" s="159"/>
      <c r="T1761" s="219"/>
      <c r="U1761" s="219"/>
      <c r="V1761" s="219"/>
      <c r="AH1761" s="6"/>
      <c r="AI1761" s="6"/>
      <c r="AJ1761" s="7"/>
      <c r="AK1761" s="7"/>
      <c r="AL1761" s="7"/>
      <c r="AM1761" s="7"/>
      <c r="AN1761" s="7"/>
    </row>
    <row r="1762" spans="1:40" ht="16.5" x14ac:dyDescent="0.25">
      <c r="A1762" s="159"/>
      <c r="B1762" s="159"/>
      <c r="C1762" s="159"/>
      <c r="D1762" s="159"/>
      <c r="E1762" s="159"/>
      <c r="F1762" s="159"/>
      <c r="G1762" s="218"/>
      <c r="H1762" s="159"/>
      <c r="I1762" s="159"/>
      <c r="J1762" s="159"/>
      <c r="K1762" s="218"/>
      <c r="L1762" s="159"/>
      <c r="M1762" s="159"/>
      <c r="N1762" s="159"/>
      <c r="T1762" s="219"/>
      <c r="U1762" s="219"/>
      <c r="V1762" s="219"/>
      <c r="AH1762" s="6"/>
      <c r="AI1762" s="6"/>
      <c r="AJ1762" s="7"/>
      <c r="AK1762" s="7"/>
      <c r="AL1762" s="7"/>
      <c r="AM1762" s="7"/>
      <c r="AN1762" s="7"/>
    </row>
    <row r="1763" spans="1:40" ht="16.5" x14ac:dyDescent="0.25">
      <c r="A1763" s="159"/>
      <c r="B1763" s="159"/>
      <c r="C1763" s="159"/>
      <c r="D1763" s="159"/>
      <c r="E1763" s="159"/>
      <c r="F1763" s="159"/>
      <c r="G1763" s="218"/>
      <c r="H1763" s="159"/>
      <c r="I1763" s="159"/>
      <c r="J1763" s="159"/>
      <c r="K1763" s="218"/>
      <c r="L1763" s="159"/>
      <c r="M1763" s="159"/>
      <c r="N1763" s="159"/>
      <c r="T1763" s="219"/>
      <c r="U1763" s="219"/>
      <c r="V1763" s="219"/>
      <c r="AH1763" s="6"/>
      <c r="AI1763" s="6"/>
      <c r="AJ1763" s="7"/>
      <c r="AK1763" s="7"/>
      <c r="AL1763" s="7"/>
      <c r="AM1763" s="7"/>
      <c r="AN1763" s="7"/>
    </row>
    <row r="1764" spans="1:40" ht="16.5" x14ac:dyDescent="0.25">
      <c r="A1764" s="159"/>
      <c r="B1764" s="159"/>
      <c r="C1764" s="159"/>
      <c r="D1764" s="159"/>
      <c r="E1764" s="159"/>
      <c r="F1764" s="159"/>
      <c r="G1764" s="218"/>
      <c r="H1764" s="159"/>
      <c r="I1764" s="159"/>
      <c r="J1764" s="159"/>
      <c r="K1764" s="218"/>
      <c r="L1764" s="159"/>
      <c r="M1764" s="159"/>
      <c r="N1764" s="159"/>
      <c r="T1764" s="219"/>
      <c r="U1764" s="219"/>
      <c r="V1764" s="219"/>
      <c r="AH1764" s="6"/>
      <c r="AI1764" s="6"/>
      <c r="AJ1764" s="7"/>
      <c r="AK1764" s="7"/>
      <c r="AL1764" s="7"/>
      <c r="AM1764" s="7"/>
      <c r="AN1764" s="7"/>
    </row>
    <row r="1765" spans="1:40" ht="16.5" x14ac:dyDescent="0.25">
      <c r="A1765" s="159"/>
      <c r="B1765" s="159"/>
      <c r="C1765" s="159"/>
      <c r="D1765" s="159"/>
      <c r="E1765" s="159"/>
      <c r="F1765" s="159"/>
      <c r="G1765" s="218"/>
      <c r="H1765" s="159"/>
      <c r="I1765" s="159"/>
      <c r="J1765" s="159"/>
      <c r="K1765" s="218"/>
      <c r="L1765" s="159"/>
      <c r="M1765" s="159"/>
      <c r="N1765" s="159"/>
      <c r="T1765" s="219"/>
      <c r="U1765" s="219"/>
      <c r="V1765" s="219"/>
      <c r="AH1765" s="6"/>
      <c r="AI1765" s="6"/>
      <c r="AJ1765" s="7"/>
      <c r="AK1765" s="7"/>
      <c r="AL1765" s="7"/>
      <c r="AM1765" s="7"/>
      <c r="AN1765" s="7"/>
    </row>
    <row r="1766" spans="1:40" ht="16.5" x14ac:dyDescent="0.25">
      <c r="A1766" s="159"/>
      <c r="B1766" s="159"/>
      <c r="C1766" s="159"/>
      <c r="D1766" s="159"/>
      <c r="E1766" s="159"/>
      <c r="F1766" s="159"/>
      <c r="G1766" s="218"/>
      <c r="H1766" s="159"/>
      <c r="I1766" s="159"/>
      <c r="J1766" s="159"/>
      <c r="K1766" s="218"/>
      <c r="L1766" s="159"/>
      <c r="M1766" s="159"/>
      <c r="N1766" s="159"/>
      <c r="T1766" s="219"/>
      <c r="U1766" s="219"/>
      <c r="V1766" s="219"/>
      <c r="AH1766" s="6"/>
      <c r="AI1766" s="6"/>
      <c r="AJ1766" s="7"/>
      <c r="AK1766" s="7"/>
      <c r="AL1766" s="7"/>
      <c r="AM1766" s="7"/>
      <c r="AN1766" s="7"/>
    </row>
    <row r="1767" spans="1:40" ht="16.5" x14ac:dyDescent="0.25">
      <c r="A1767" s="159"/>
      <c r="B1767" s="159"/>
      <c r="C1767" s="159"/>
      <c r="D1767" s="159"/>
      <c r="E1767" s="159"/>
      <c r="F1767" s="159"/>
      <c r="G1767" s="218"/>
      <c r="H1767" s="159"/>
      <c r="I1767" s="159"/>
      <c r="J1767" s="159"/>
      <c r="K1767" s="218"/>
      <c r="L1767" s="159"/>
      <c r="M1767" s="159"/>
      <c r="N1767" s="159"/>
      <c r="T1767" s="219"/>
      <c r="U1767" s="219"/>
      <c r="V1767" s="219"/>
      <c r="AH1767" s="6"/>
      <c r="AI1767" s="6"/>
      <c r="AJ1767" s="7"/>
      <c r="AK1767" s="7"/>
      <c r="AL1767" s="7"/>
      <c r="AM1767" s="7"/>
      <c r="AN1767" s="7"/>
    </row>
    <row r="1768" spans="1:40" ht="16.5" x14ac:dyDescent="0.25">
      <c r="A1768" s="159"/>
      <c r="B1768" s="159"/>
      <c r="C1768" s="159"/>
      <c r="D1768" s="159"/>
      <c r="E1768" s="159"/>
      <c r="F1768" s="159"/>
      <c r="G1768" s="218"/>
      <c r="H1768" s="159"/>
      <c r="I1768" s="159"/>
      <c r="J1768" s="159"/>
      <c r="K1768" s="218"/>
      <c r="L1768" s="159"/>
      <c r="M1768" s="159"/>
      <c r="N1768" s="159"/>
      <c r="T1768" s="219"/>
      <c r="U1768" s="219"/>
      <c r="V1768" s="219"/>
      <c r="AH1768" s="6"/>
      <c r="AI1768" s="6"/>
      <c r="AJ1768" s="7"/>
      <c r="AK1768" s="7"/>
      <c r="AL1768" s="7"/>
      <c r="AM1768" s="7"/>
      <c r="AN1768" s="7"/>
    </row>
    <row r="1769" spans="1:40" ht="16.5" x14ac:dyDescent="0.25">
      <c r="A1769" s="159"/>
      <c r="B1769" s="159"/>
      <c r="C1769" s="159"/>
      <c r="D1769" s="159"/>
      <c r="E1769" s="159"/>
      <c r="F1769" s="159"/>
      <c r="G1769" s="218"/>
      <c r="H1769" s="159"/>
      <c r="I1769" s="159"/>
      <c r="J1769" s="159"/>
      <c r="K1769" s="218"/>
      <c r="L1769" s="159"/>
      <c r="M1769" s="159"/>
      <c r="N1769" s="159"/>
      <c r="T1769" s="219"/>
      <c r="U1769" s="219"/>
      <c r="V1769" s="219"/>
      <c r="AH1769" s="6"/>
      <c r="AI1769" s="6"/>
      <c r="AJ1769" s="7"/>
      <c r="AK1769" s="7"/>
      <c r="AL1769" s="7"/>
      <c r="AM1769" s="7"/>
      <c r="AN1769" s="7"/>
    </row>
    <row r="1770" spans="1:40" ht="16.5" x14ac:dyDescent="0.25">
      <c r="A1770" s="159"/>
      <c r="B1770" s="159"/>
      <c r="C1770" s="159"/>
      <c r="D1770" s="159"/>
      <c r="E1770" s="159"/>
      <c r="F1770" s="159"/>
      <c r="G1770" s="218"/>
      <c r="H1770" s="159"/>
      <c r="I1770" s="159"/>
      <c r="J1770" s="159"/>
      <c r="K1770" s="218"/>
      <c r="L1770" s="159"/>
      <c r="M1770" s="159"/>
      <c r="N1770" s="159"/>
      <c r="T1770" s="219"/>
      <c r="U1770" s="219"/>
      <c r="V1770" s="219"/>
      <c r="AH1770" s="6"/>
      <c r="AI1770" s="6"/>
      <c r="AJ1770" s="7"/>
      <c r="AK1770" s="7"/>
      <c r="AL1770" s="7"/>
      <c r="AM1770" s="7"/>
      <c r="AN1770" s="7"/>
    </row>
    <row r="1771" spans="1:40" ht="16.5" x14ac:dyDescent="0.25">
      <c r="A1771" s="159"/>
      <c r="B1771" s="159"/>
      <c r="C1771" s="159"/>
      <c r="D1771" s="159"/>
      <c r="E1771" s="159"/>
      <c r="F1771" s="159"/>
      <c r="G1771" s="218"/>
      <c r="H1771" s="159"/>
      <c r="I1771" s="159"/>
      <c r="J1771" s="159"/>
      <c r="K1771" s="218"/>
      <c r="L1771" s="159"/>
      <c r="M1771" s="159"/>
      <c r="N1771" s="159"/>
      <c r="T1771" s="219"/>
      <c r="U1771" s="219"/>
      <c r="V1771" s="219"/>
      <c r="AH1771" s="6"/>
      <c r="AI1771" s="6"/>
      <c r="AJ1771" s="7"/>
      <c r="AK1771" s="7"/>
      <c r="AL1771" s="7"/>
      <c r="AM1771" s="7"/>
      <c r="AN1771" s="7"/>
    </row>
    <row r="1772" spans="1:40" ht="16.5" x14ac:dyDescent="0.25">
      <c r="A1772" s="159"/>
      <c r="B1772" s="159"/>
      <c r="C1772" s="159"/>
      <c r="D1772" s="159"/>
      <c r="E1772" s="159"/>
      <c r="F1772" s="159"/>
      <c r="G1772" s="218"/>
      <c r="H1772" s="159"/>
      <c r="I1772" s="159"/>
      <c r="J1772" s="159"/>
      <c r="K1772" s="218"/>
      <c r="L1772" s="159"/>
      <c r="M1772" s="159"/>
      <c r="N1772" s="159"/>
      <c r="T1772" s="219"/>
      <c r="U1772" s="219"/>
      <c r="V1772" s="219"/>
      <c r="AH1772" s="6"/>
      <c r="AI1772" s="6"/>
      <c r="AJ1772" s="7"/>
      <c r="AK1772" s="7"/>
      <c r="AL1772" s="7"/>
      <c r="AM1772" s="7"/>
      <c r="AN1772" s="7"/>
    </row>
    <row r="1773" spans="1:40" ht="16.5" x14ac:dyDescent="0.25">
      <c r="A1773" s="159"/>
      <c r="B1773" s="159"/>
      <c r="C1773" s="159"/>
      <c r="D1773" s="159"/>
      <c r="E1773" s="159"/>
      <c r="F1773" s="159"/>
      <c r="G1773" s="218"/>
      <c r="H1773" s="159"/>
      <c r="I1773" s="159"/>
      <c r="J1773" s="159"/>
      <c r="K1773" s="218"/>
      <c r="L1773" s="159"/>
      <c r="M1773" s="159"/>
      <c r="N1773" s="159"/>
      <c r="T1773" s="219"/>
      <c r="U1773" s="219"/>
      <c r="V1773" s="219"/>
      <c r="AH1773" s="6"/>
      <c r="AI1773" s="6"/>
      <c r="AJ1773" s="7"/>
      <c r="AK1773" s="7"/>
      <c r="AL1773" s="7"/>
      <c r="AM1773" s="7"/>
      <c r="AN1773" s="7"/>
    </row>
    <row r="1774" spans="1:40" ht="16.5" x14ac:dyDescent="0.25">
      <c r="A1774" s="159"/>
      <c r="B1774" s="159"/>
      <c r="C1774" s="159"/>
      <c r="D1774" s="159"/>
      <c r="E1774" s="159"/>
      <c r="F1774" s="159"/>
      <c r="G1774" s="218"/>
      <c r="H1774" s="159"/>
      <c r="I1774" s="159"/>
      <c r="J1774" s="159"/>
      <c r="K1774" s="218"/>
      <c r="L1774" s="159"/>
      <c r="M1774" s="159"/>
      <c r="N1774" s="159"/>
      <c r="T1774" s="219"/>
      <c r="U1774" s="219"/>
      <c r="V1774" s="219"/>
      <c r="AH1774" s="6"/>
      <c r="AI1774" s="6"/>
      <c r="AJ1774" s="7"/>
      <c r="AK1774" s="7"/>
      <c r="AL1774" s="7"/>
      <c r="AM1774" s="7"/>
      <c r="AN1774" s="7"/>
    </row>
    <row r="1775" spans="1:40" ht="16.5" x14ac:dyDescent="0.25">
      <c r="A1775" s="159"/>
      <c r="B1775" s="159"/>
      <c r="C1775" s="159"/>
      <c r="D1775" s="159"/>
      <c r="E1775" s="159"/>
      <c r="F1775" s="159"/>
      <c r="G1775" s="218"/>
      <c r="H1775" s="159"/>
      <c r="I1775" s="159"/>
      <c r="J1775" s="159"/>
      <c r="K1775" s="218"/>
      <c r="L1775" s="159"/>
      <c r="M1775" s="159"/>
      <c r="N1775" s="159"/>
      <c r="T1775" s="219"/>
      <c r="U1775" s="219"/>
      <c r="V1775" s="219"/>
      <c r="AH1775" s="6"/>
      <c r="AI1775" s="6"/>
      <c r="AJ1775" s="7"/>
      <c r="AK1775" s="7"/>
      <c r="AL1775" s="7"/>
      <c r="AM1775" s="7"/>
      <c r="AN1775" s="7"/>
    </row>
    <row r="1776" spans="1:40" ht="16.5" x14ac:dyDescent="0.25">
      <c r="A1776" s="159"/>
      <c r="B1776" s="159"/>
      <c r="C1776" s="159"/>
      <c r="D1776" s="159"/>
      <c r="E1776" s="159"/>
      <c r="F1776" s="159"/>
      <c r="G1776" s="218"/>
      <c r="H1776" s="159"/>
      <c r="I1776" s="159"/>
      <c r="J1776" s="159"/>
      <c r="K1776" s="218"/>
      <c r="L1776" s="159"/>
      <c r="M1776" s="159"/>
      <c r="N1776" s="159"/>
      <c r="T1776" s="219"/>
      <c r="U1776" s="219"/>
      <c r="V1776" s="219"/>
      <c r="AH1776" s="6"/>
      <c r="AI1776" s="6"/>
      <c r="AJ1776" s="7"/>
      <c r="AK1776" s="7"/>
      <c r="AL1776" s="7"/>
      <c r="AM1776" s="7"/>
      <c r="AN1776" s="7"/>
    </row>
    <row r="1777" spans="1:40" ht="16.5" x14ac:dyDescent="0.25">
      <c r="A1777" s="159"/>
      <c r="B1777" s="159"/>
      <c r="C1777" s="159"/>
      <c r="D1777" s="159"/>
      <c r="E1777" s="159"/>
      <c r="F1777" s="159"/>
      <c r="G1777" s="218"/>
      <c r="H1777" s="159"/>
      <c r="I1777" s="159"/>
      <c r="J1777" s="159"/>
      <c r="K1777" s="218"/>
      <c r="L1777" s="159"/>
      <c r="M1777" s="159"/>
      <c r="N1777" s="159"/>
      <c r="T1777" s="219"/>
      <c r="U1777" s="219"/>
      <c r="V1777" s="219"/>
      <c r="AH1777" s="6"/>
      <c r="AI1777" s="6"/>
      <c r="AJ1777" s="7"/>
      <c r="AK1777" s="7"/>
      <c r="AL1777" s="7"/>
      <c r="AM1777" s="7"/>
      <c r="AN1777" s="7"/>
    </row>
    <row r="1778" spans="1:40" ht="16.5" x14ac:dyDescent="0.25">
      <c r="A1778" s="159"/>
      <c r="B1778" s="159"/>
      <c r="C1778" s="159"/>
      <c r="D1778" s="159"/>
      <c r="E1778" s="159"/>
      <c r="F1778" s="159"/>
      <c r="G1778" s="218"/>
      <c r="H1778" s="159"/>
      <c r="I1778" s="159"/>
      <c r="J1778" s="159"/>
      <c r="K1778" s="218"/>
      <c r="L1778" s="159"/>
      <c r="M1778" s="159"/>
      <c r="N1778" s="159"/>
      <c r="T1778" s="219"/>
      <c r="U1778" s="219"/>
      <c r="V1778" s="219"/>
      <c r="AH1778" s="6"/>
      <c r="AI1778" s="6"/>
      <c r="AJ1778" s="7"/>
      <c r="AK1778" s="7"/>
      <c r="AL1778" s="7"/>
      <c r="AM1778" s="7"/>
      <c r="AN1778" s="7"/>
    </row>
    <row r="1779" spans="1:40" ht="16.5" x14ac:dyDescent="0.25">
      <c r="A1779" s="159"/>
      <c r="B1779" s="159"/>
      <c r="C1779" s="159"/>
      <c r="D1779" s="159"/>
      <c r="E1779" s="159"/>
      <c r="F1779" s="159"/>
      <c r="G1779" s="218"/>
      <c r="H1779" s="159"/>
      <c r="I1779" s="159"/>
      <c r="J1779" s="159"/>
      <c r="K1779" s="218"/>
      <c r="L1779" s="159"/>
      <c r="M1779" s="159"/>
      <c r="N1779" s="159"/>
      <c r="T1779" s="219"/>
      <c r="U1779" s="219"/>
      <c r="V1779" s="219"/>
      <c r="AH1779" s="6"/>
      <c r="AI1779" s="6"/>
      <c r="AJ1779" s="7"/>
      <c r="AK1779" s="7"/>
      <c r="AL1779" s="7"/>
      <c r="AM1779" s="7"/>
      <c r="AN1779" s="7"/>
    </row>
    <row r="1780" spans="1:40" ht="16.5" x14ac:dyDescent="0.25">
      <c r="A1780" s="159"/>
      <c r="B1780" s="159"/>
      <c r="C1780" s="159"/>
      <c r="D1780" s="159"/>
      <c r="E1780" s="159"/>
      <c r="F1780" s="159"/>
      <c r="G1780" s="218"/>
      <c r="H1780" s="159"/>
      <c r="I1780" s="159"/>
      <c r="J1780" s="159"/>
      <c r="K1780" s="218"/>
      <c r="L1780" s="159"/>
      <c r="M1780" s="159"/>
      <c r="N1780" s="159"/>
      <c r="T1780" s="219"/>
      <c r="U1780" s="219"/>
      <c r="V1780" s="219"/>
      <c r="AH1780" s="6"/>
      <c r="AI1780" s="6"/>
      <c r="AJ1780" s="7"/>
      <c r="AK1780" s="7"/>
      <c r="AL1780" s="7"/>
      <c r="AM1780" s="7"/>
      <c r="AN1780" s="7"/>
    </row>
    <row r="1781" spans="1:40" ht="16.5" x14ac:dyDescent="0.25">
      <c r="A1781" s="159"/>
      <c r="B1781" s="159"/>
      <c r="C1781" s="159"/>
      <c r="D1781" s="159"/>
      <c r="E1781" s="159"/>
      <c r="F1781" s="159"/>
      <c r="G1781" s="218"/>
      <c r="H1781" s="159"/>
      <c r="I1781" s="159"/>
      <c r="J1781" s="159"/>
      <c r="K1781" s="218"/>
      <c r="L1781" s="159"/>
      <c r="M1781" s="159"/>
      <c r="N1781" s="159"/>
      <c r="T1781" s="219"/>
      <c r="U1781" s="219"/>
      <c r="V1781" s="219"/>
      <c r="AH1781" s="6"/>
      <c r="AI1781" s="6"/>
      <c r="AJ1781" s="7"/>
      <c r="AK1781" s="7"/>
      <c r="AL1781" s="7"/>
      <c r="AM1781" s="7"/>
      <c r="AN1781" s="7"/>
    </row>
    <row r="1782" spans="1:40" ht="16.5" x14ac:dyDescent="0.25">
      <c r="A1782" s="159"/>
      <c r="B1782" s="159"/>
      <c r="C1782" s="159"/>
      <c r="D1782" s="159"/>
      <c r="E1782" s="159"/>
      <c r="F1782" s="159"/>
      <c r="G1782" s="218"/>
      <c r="H1782" s="159"/>
      <c r="I1782" s="159"/>
      <c r="J1782" s="159"/>
      <c r="K1782" s="218"/>
      <c r="L1782" s="159"/>
      <c r="M1782" s="159"/>
      <c r="N1782" s="159"/>
      <c r="T1782" s="219"/>
      <c r="U1782" s="219"/>
      <c r="V1782" s="219"/>
      <c r="AH1782" s="6"/>
      <c r="AI1782" s="6"/>
      <c r="AJ1782" s="7"/>
      <c r="AK1782" s="7"/>
      <c r="AL1782" s="7"/>
      <c r="AM1782" s="7"/>
      <c r="AN1782" s="7"/>
    </row>
    <row r="1783" spans="1:40" ht="16.5" x14ac:dyDescent="0.25">
      <c r="A1783" s="159"/>
      <c r="B1783" s="159"/>
      <c r="C1783" s="159"/>
      <c r="D1783" s="159"/>
      <c r="E1783" s="159"/>
      <c r="F1783" s="159"/>
      <c r="G1783" s="218"/>
      <c r="H1783" s="159"/>
      <c r="I1783" s="159"/>
      <c r="J1783" s="159"/>
      <c r="K1783" s="218"/>
      <c r="L1783" s="159"/>
      <c r="M1783" s="159"/>
      <c r="N1783" s="159"/>
      <c r="T1783" s="219"/>
      <c r="U1783" s="219"/>
      <c r="V1783" s="219"/>
      <c r="AH1783" s="6"/>
      <c r="AI1783" s="6"/>
      <c r="AJ1783" s="7"/>
      <c r="AK1783" s="7"/>
      <c r="AL1783" s="7"/>
      <c r="AM1783" s="7"/>
      <c r="AN1783" s="7"/>
    </row>
    <row r="1784" spans="1:40" ht="16.5" x14ac:dyDescent="0.25">
      <c r="A1784" s="159"/>
      <c r="B1784" s="159"/>
      <c r="C1784" s="159"/>
      <c r="D1784" s="159"/>
      <c r="E1784" s="159"/>
      <c r="F1784" s="159"/>
      <c r="G1784" s="218"/>
      <c r="H1784" s="159"/>
      <c r="I1784" s="159"/>
      <c r="J1784" s="159"/>
      <c r="K1784" s="218"/>
      <c r="L1784" s="159"/>
      <c r="M1784" s="159"/>
      <c r="N1784" s="159"/>
      <c r="T1784" s="219"/>
      <c r="U1784" s="219"/>
      <c r="V1784" s="219"/>
      <c r="AH1784" s="6"/>
      <c r="AI1784" s="6"/>
      <c r="AJ1784" s="7"/>
      <c r="AK1784" s="7"/>
      <c r="AL1784" s="7"/>
      <c r="AM1784" s="7"/>
      <c r="AN1784" s="7"/>
    </row>
    <row r="1785" spans="1:40" ht="16.5" x14ac:dyDescent="0.25">
      <c r="A1785" s="159"/>
      <c r="B1785" s="159"/>
      <c r="C1785" s="159"/>
      <c r="D1785" s="159"/>
      <c r="E1785" s="159"/>
      <c r="F1785" s="159"/>
      <c r="G1785" s="218"/>
      <c r="H1785" s="159"/>
      <c r="I1785" s="159"/>
      <c r="J1785" s="159"/>
      <c r="K1785" s="218"/>
      <c r="L1785" s="159"/>
      <c r="M1785" s="159"/>
      <c r="N1785" s="159"/>
      <c r="T1785" s="219"/>
      <c r="U1785" s="219"/>
      <c r="V1785" s="219"/>
      <c r="AH1785" s="6"/>
      <c r="AI1785" s="6"/>
      <c r="AJ1785" s="7"/>
      <c r="AK1785" s="7"/>
      <c r="AL1785" s="7"/>
      <c r="AM1785" s="7"/>
      <c r="AN1785" s="7"/>
    </row>
    <row r="1786" spans="1:40" ht="16.5" x14ac:dyDescent="0.25">
      <c r="A1786" s="159"/>
      <c r="B1786" s="159"/>
      <c r="C1786" s="159"/>
      <c r="D1786" s="159"/>
      <c r="E1786" s="159"/>
      <c r="F1786" s="159"/>
      <c r="G1786" s="218"/>
      <c r="H1786" s="159"/>
      <c r="I1786" s="159"/>
      <c r="J1786" s="159"/>
      <c r="K1786" s="218"/>
      <c r="L1786" s="159"/>
      <c r="M1786" s="159"/>
      <c r="N1786" s="159"/>
      <c r="T1786" s="219"/>
      <c r="U1786" s="219"/>
      <c r="V1786" s="219"/>
      <c r="AH1786" s="6"/>
      <c r="AI1786" s="6"/>
      <c r="AJ1786" s="7"/>
      <c r="AK1786" s="7"/>
      <c r="AL1786" s="7"/>
      <c r="AM1786" s="7"/>
      <c r="AN1786" s="7"/>
    </row>
    <row r="1787" spans="1:40" ht="16.5" x14ac:dyDescent="0.25">
      <c r="A1787" s="159"/>
      <c r="B1787" s="159"/>
      <c r="C1787" s="159"/>
      <c r="D1787" s="159"/>
      <c r="E1787" s="159"/>
      <c r="F1787" s="159"/>
      <c r="G1787" s="218"/>
      <c r="H1787" s="159"/>
      <c r="I1787" s="159"/>
      <c r="J1787" s="159"/>
      <c r="K1787" s="218"/>
      <c r="L1787" s="159"/>
      <c r="M1787" s="159"/>
      <c r="N1787" s="159"/>
      <c r="T1787" s="219"/>
      <c r="U1787" s="219"/>
      <c r="V1787" s="219"/>
      <c r="AH1787" s="6"/>
      <c r="AI1787" s="6"/>
      <c r="AJ1787" s="7"/>
      <c r="AK1787" s="7"/>
      <c r="AL1787" s="7"/>
      <c r="AM1787" s="7"/>
      <c r="AN1787" s="7"/>
    </row>
    <row r="1788" spans="1:40" ht="16.5" x14ac:dyDescent="0.25">
      <c r="A1788" s="159"/>
      <c r="B1788" s="159"/>
      <c r="C1788" s="159"/>
      <c r="D1788" s="159"/>
      <c r="E1788" s="159"/>
      <c r="F1788" s="159"/>
      <c r="G1788" s="218"/>
      <c r="H1788" s="159"/>
      <c r="I1788" s="159"/>
      <c r="J1788" s="159"/>
      <c r="K1788" s="218"/>
      <c r="L1788" s="159"/>
      <c r="M1788" s="159"/>
      <c r="N1788" s="159"/>
      <c r="T1788" s="219"/>
      <c r="U1788" s="219"/>
      <c r="AH1788" s="6"/>
      <c r="AI1788" s="6"/>
      <c r="AJ1788" s="7"/>
      <c r="AK1788" s="7"/>
      <c r="AL1788" s="7"/>
      <c r="AM1788" s="7"/>
      <c r="AN1788" s="7"/>
    </row>
    <row r="1789" spans="1:40" ht="16.5" x14ac:dyDescent="0.25">
      <c r="A1789" s="159"/>
      <c r="B1789" s="159"/>
      <c r="C1789" s="159"/>
      <c r="D1789" s="159"/>
      <c r="E1789" s="159"/>
      <c r="F1789" s="159"/>
      <c r="G1789" s="218"/>
      <c r="H1789" s="159"/>
      <c r="I1789" s="159"/>
      <c r="J1789" s="159"/>
      <c r="K1789" s="218"/>
      <c r="L1789" s="159"/>
      <c r="M1789" s="159"/>
      <c r="N1789" s="159"/>
      <c r="T1789" s="219"/>
      <c r="U1789" s="219"/>
      <c r="V1789" s="219"/>
      <c r="AH1789" s="6"/>
      <c r="AI1789" s="6"/>
      <c r="AJ1789" s="7"/>
      <c r="AK1789" s="7"/>
      <c r="AL1789" s="7"/>
      <c r="AM1789" s="7"/>
      <c r="AN1789" s="7"/>
    </row>
    <row r="1790" spans="1:40" ht="16.5" x14ac:dyDescent="0.25">
      <c r="A1790" s="159"/>
      <c r="B1790" s="159"/>
      <c r="C1790" s="159"/>
      <c r="D1790" s="159"/>
      <c r="E1790" s="159"/>
      <c r="F1790" s="159"/>
      <c r="G1790" s="218"/>
      <c r="H1790" s="159"/>
      <c r="I1790" s="159"/>
      <c r="J1790" s="159"/>
      <c r="K1790" s="218"/>
      <c r="L1790" s="159"/>
      <c r="M1790" s="159"/>
      <c r="N1790" s="159"/>
      <c r="T1790" s="219"/>
      <c r="U1790" s="219"/>
      <c r="V1790" s="219"/>
      <c r="AH1790" s="6"/>
      <c r="AI1790" s="6"/>
      <c r="AJ1790" s="7"/>
      <c r="AK1790" s="7"/>
      <c r="AL1790" s="7"/>
      <c r="AM1790" s="7"/>
      <c r="AN1790" s="7"/>
    </row>
    <row r="1791" spans="1:40" ht="16.5" x14ac:dyDescent="0.25">
      <c r="A1791" s="159"/>
      <c r="B1791" s="159"/>
      <c r="C1791" s="159"/>
      <c r="D1791" s="159"/>
      <c r="E1791" s="159"/>
      <c r="F1791" s="159"/>
      <c r="G1791" s="218"/>
      <c r="H1791" s="159"/>
      <c r="I1791" s="159"/>
      <c r="J1791" s="159"/>
      <c r="K1791" s="218"/>
      <c r="L1791" s="159"/>
      <c r="M1791" s="159"/>
      <c r="N1791" s="159"/>
      <c r="T1791" s="219"/>
      <c r="U1791" s="219"/>
      <c r="V1791" s="219"/>
      <c r="AH1791" s="6"/>
      <c r="AI1791" s="6"/>
      <c r="AJ1791" s="7"/>
      <c r="AK1791" s="7"/>
      <c r="AL1791" s="7"/>
      <c r="AM1791" s="7"/>
      <c r="AN1791" s="7"/>
    </row>
    <row r="1792" spans="1:40" ht="16.5" x14ac:dyDescent="0.25">
      <c r="A1792" s="159"/>
      <c r="B1792" s="159"/>
      <c r="C1792" s="159"/>
      <c r="D1792" s="159"/>
      <c r="E1792" s="159"/>
      <c r="F1792" s="159"/>
      <c r="G1792" s="218"/>
      <c r="H1792" s="159"/>
      <c r="I1792" s="159"/>
      <c r="J1792" s="159"/>
      <c r="K1792" s="218"/>
      <c r="L1792" s="159"/>
      <c r="M1792" s="159"/>
      <c r="N1792" s="159"/>
      <c r="T1792" s="219"/>
      <c r="U1792" s="219"/>
      <c r="V1792" s="219"/>
      <c r="AH1792" s="6"/>
      <c r="AI1792" s="6"/>
      <c r="AJ1792" s="7"/>
      <c r="AK1792" s="7"/>
      <c r="AL1792" s="7"/>
      <c r="AM1792" s="7"/>
      <c r="AN1792" s="7"/>
    </row>
    <row r="1793" spans="1:40" ht="16.5" x14ac:dyDescent="0.25">
      <c r="A1793" s="159"/>
      <c r="B1793" s="159"/>
      <c r="C1793" s="159"/>
      <c r="D1793" s="159"/>
      <c r="E1793" s="159"/>
      <c r="F1793" s="159"/>
      <c r="G1793" s="218"/>
      <c r="H1793" s="159"/>
      <c r="I1793" s="159"/>
      <c r="J1793" s="159"/>
      <c r="K1793" s="218"/>
      <c r="L1793" s="159"/>
      <c r="M1793" s="159"/>
      <c r="N1793" s="159"/>
      <c r="T1793" s="219"/>
      <c r="U1793" s="219"/>
      <c r="V1793" s="219"/>
      <c r="AH1793" s="6"/>
      <c r="AI1793" s="6"/>
      <c r="AJ1793" s="7"/>
      <c r="AK1793" s="7"/>
      <c r="AL1793" s="7"/>
      <c r="AM1793" s="7"/>
      <c r="AN1793" s="7"/>
    </row>
    <row r="1794" spans="1:40" ht="16.5" x14ac:dyDescent="0.25">
      <c r="A1794" s="159"/>
      <c r="B1794" s="159"/>
      <c r="C1794" s="159"/>
      <c r="D1794" s="159"/>
      <c r="E1794" s="159"/>
      <c r="F1794" s="159"/>
      <c r="G1794" s="218"/>
      <c r="H1794" s="159"/>
      <c r="I1794" s="159"/>
      <c r="J1794" s="159"/>
      <c r="K1794" s="218"/>
      <c r="L1794" s="159"/>
      <c r="M1794" s="159"/>
      <c r="N1794" s="159"/>
      <c r="T1794" s="219"/>
      <c r="U1794" s="219"/>
      <c r="V1794" s="219"/>
      <c r="AH1794" s="6"/>
      <c r="AI1794" s="6"/>
      <c r="AJ1794" s="7"/>
      <c r="AK1794" s="7"/>
      <c r="AL1794" s="7"/>
      <c r="AM1794" s="7"/>
      <c r="AN1794" s="7"/>
    </row>
    <row r="1795" spans="1:40" ht="16.5" x14ac:dyDescent="0.25">
      <c r="A1795" s="159"/>
      <c r="B1795" s="159"/>
      <c r="C1795" s="159"/>
      <c r="D1795" s="159"/>
      <c r="E1795" s="159"/>
      <c r="F1795" s="159"/>
      <c r="G1795" s="218"/>
      <c r="H1795" s="159"/>
      <c r="I1795" s="159"/>
      <c r="J1795" s="159"/>
      <c r="K1795" s="218"/>
      <c r="L1795" s="159"/>
      <c r="M1795" s="159"/>
      <c r="N1795" s="159"/>
      <c r="T1795" s="219"/>
      <c r="U1795" s="219"/>
      <c r="V1795" s="219"/>
      <c r="AH1795" s="6"/>
      <c r="AI1795" s="6"/>
      <c r="AJ1795" s="7"/>
      <c r="AK1795" s="7"/>
      <c r="AL1795" s="7"/>
      <c r="AM1795" s="7"/>
      <c r="AN1795" s="7"/>
    </row>
    <row r="1796" spans="1:40" ht="16.5" x14ac:dyDescent="0.25">
      <c r="A1796" s="159"/>
      <c r="B1796" s="159"/>
      <c r="C1796" s="159"/>
      <c r="D1796" s="159"/>
      <c r="E1796" s="159"/>
      <c r="F1796" s="159"/>
      <c r="G1796" s="218"/>
      <c r="H1796" s="159"/>
      <c r="I1796" s="159"/>
      <c r="J1796" s="159"/>
      <c r="K1796" s="218"/>
      <c r="L1796" s="159"/>
      <c r="M1796" s="159"/>
      <c r="N1796" s="159"/>
      <c r="T1796" s="219"/>
      <c r="U1796" s="219"/>
      <c r="V1796" s="219"/>
      <c r="AH1796" s="6"/>
      <c r="AI1796" s="6"/>
      <c r="AJ1796" s="7"/>
      <c r="AK1796" s="7"/>
      <c r="AL1796" s="7"/>
      <c r="AM1796" s="7"/>
      <c r="AN1796" s="7"/>
    </row>
    <row r="1797" spans="1:40" ht="16.5" x14ac:dyDescent="0.25">
      <c r="A1797" s="159"/>
      <c r="B1797" s="159"/>
      <c r="C1797" s="159"/>
      <c r="D1797" s="159"/>
      <c r="E1797" s="159"/>
      <c r="F1797" s="159"/>
      <c r="G1797" s="218"/>
      <c r="H1797" s="159"/>
      <c r="I1797" s="159"/>
      <c r="J1797" s="159"/>
      <c r="K1797" s="218"/>
      <c r="L1797" s="159"/>
      <c r="M1797" s="159"/>
      <c r="N1797" s="159"/>
      <c r="T1797" s="219"/>
      <c r="U1797" s="219"/>
      <c r="V1797" s="219"/>
      <c r="AH1797" s="6"/>
      <c r="AI1797" s="6"/>
      <c r="AJ1797" s="7"/>
      <c r="AK1797" s="7"/>
      <c r="AL1797" s="7"/>
      <c r="AM1797" s="7"/>
      <c r="AN1797" s="7"/>
    </row>
    <row r="1798" spans="1:40" ht="16.5" x14ac:dyDescent="0.25">
      <c r="A1798" s="159"/>
      <c r="B1798" s="159"/>
      <c r="C1798" s="159"/>
      <c r="D1798" s="159"/>
      <c r="E1798" s="159"/>
      <c r="F1798" s="159"/>
      <c r="G1798" s="218"/>
      <c r="H1798" s="159"/>
      <c r="I1798" s="159"/>
      <c r="J1798" s="159"/>
      <c r="K1798" s="218"/>
      <c r="L1798" s="159"/>
      <c r="M1798" s="159"/>
      <c r="N1798" s="159"/>
      <c r="T1798" s="219"/>
      <c r="U1798" s="219"/>
      <c r="V1798" s="219"/>
      <c r="AH1798" s="6"/>
      <c r="AI1798" s="6"/>
      <c r="AJ1798" s="7"/>
      <c r="AK1798" s="7"/>
      <c r="AL1798" s="7"/>
      <c r="AM1798" s="7"/>
      <c r="AN1798" s="7"/>
    </row>
    <row r="1799" spans="1:40" ht="16.5" x14ac:dyDescent="0.25">
      <c r="A1799" s="159"/>
      <c r="B1799" s="159"/>
      <c r="C1799" s="159"/>
      <c r="D1799" s="159"/>
      <c r="E1799" s="159"/>
      <c r="F1799" s="159"/>
      <c r="G1799" s="218"/>
      <c r="H1799" s="159"/>
      <c r="I1799" s="159"/>
      <c r="J1799" s="159"/>
      <c r="K1799" s="218"/>
      <c r="L1799" s="159"/>
      <c r="M1799" s="159"/>
      <c r="N1799" s="159"/>
      <c r="T1799" s="219"/>
      <c r="U1799" s="219"/>
      <c r="V1799" s="219"/>
      <c r="AH1799" s="6"/>
      <c r="AI1799" s="6"/>
      <c r="AJ1799" s="7"/>
      <c r="AK1799" s="7"/>
      <c r="AL1799" s="7"/>
      <c r="AM1799" s="7"/>
      <c r="AN1799" s="7"/>
    </row>
    <row r="1800" spans="1:40" ht="16.5" x14ac:dyDescent="0.25">
      <c r="A1800" s="159"/>
      <c r="B1800" s="159"/>
      <c r="C1800" s="159"/>
      <c r="D1800" s="159"/>
      <c r="E1800" s="159"/>
      <c r="F1800" s="159"/>
      <c r="G1800" s="218"/>
      <c r="H1800" s="159"/>
      <c r="I1800" s="159"/>
      <c r="J1800" s="159"/>
      <c r="K1800" s="218"/>
      <c r="L1800" s="159"/>
      <c r="M1800" s="159"/>
      <c r="N1800" s="159"/>
      <c r="T1800" s="219"/>
      <c r="U1800" s="219"/>
      <c r="V1800" s="219"/>
      <c r="AH1800" s="6"/>
      <c r="AI1800" s="6"/>
      <c r="AJ1800" s="7"/>
      <c r="AK1800" s="7"/>
      <c r="AL1800" s="7"/>
      <c r="AM1800" s="7"/>
      <c r="AN1800" s="7"/>
    </row>
    <row r="1801" spans="1:40" ht="16.5" x14ac:dyDescent="0.25">
      <c r="A1801" s="159"/>
      <c r="B1801" s="159"/>
      <c r="C1801" s="159"/>
      <c r="D1801" s="159"/>
      <c r="E1801" s="159"/>
      <c r="F1801" s="159"/>
      <c r="G1801" s="218"/>
      <c r="H1801" s="159"/>
      <c r="I1801" s="159"/>
      <c r="J1801" s="159"/>
      <c r="K1801" s="218"/>
      <c r="L1801" s="159"/>
      <c r="M1801" s="159"/>
      <c r="N1801" s="159"/>
      <c r="T1801" s="219"/>
      <c r="U1801" s="219"/>
      <c r="V1801" s="219"/>
      <c r="AH1801" s="6"/>
      <c r="AI1801" s="6"/>
      <c r="AJ1801" s="7"/>
      <c r="AK1801" s="7"/>
      <c r="AL1801" s="7"/>
      <c r="AM1801" s="7"/>
      <c r="AN1801" s="7"/>
    </row>
    <row r="1802" spans="1:40" ht="16.5" x14ac:dyDescent="0.25">
      <c r="A1802" s="159"/>
      <c r="B1802" s="159"/>
      <c r="C1802" s="159"/>
      <c r="D1802" s="159"/>
      <c r="E1802" s="159"/>
      <c r="F1802" s="159"/>
      <c r="G1802" s="218"/>
      <c r="H1802" s="159"/>
      <c r="I1802" s="159"/>
      <c r="J1802" s="159"/>
      <c r="K1802" s="218"/>
      <c r="L1802" s="159"/>
      <c r="M1802" s="159"/>
      <c r="N1802" s="159"/>
      <c r="T1802" s="219"/>
      <c r="U1802" s="219"/>
      <c r="V1802" s="219"/>
      <c r="AH1802" s="6"/>
      <c r="AI1802" s="6"/>
      <c r="AJ1802" s="7"/>
      <c r="AK1802" s="7"/>
      <c r="AL1802" s="7"/>
      <c r="AM1802" s="7"/>
      <c r="AN1802" s="7"/>
    </row>
    <row r="1803" spans="1:40" ht="16.5" x14ac:dyDescent="0.25">
      <c r="A1803" s="159"/>
      <c r="B1803" s="159"/>
      <c r="C1803" s="159"/>
      <c r="D1803" s="159"/>
      <c r="E1803" s="159"/>
      <c r="F1803" s="159"/>
      <c r="G1803" s="218"/>
      <c r="H1803" s="159"/>
      <c r="I1803" s="159"/>
      <c r="J1803" s="159"/>
      <c r="K1803" s="218"/>
      <c r="L1803" s="159"/>
      <c r="M1803" s="159"/>
      <c r="N1803" s="159"/>
      <c r="T1803" s="219"/>
      <c r="U1803" s="219"/>
      <c r="V1803" s="219"/>
      <c r="AH1803" s="6"/>
      <c r="AI1803" s="6"/>
      <c r="AJ1803" s="7"/>
      <c r="AK1803" s="7"/>
      <c r="AL1803" s="7"/>
      <c r="AM1803" s="7"/>
      <c r="AN1803" s="7"/>
    </row>
    <row r="1804" spans="1:40" ht="16.5" x14ac:dyDescent="0.25">
      <c r="A1804" s="159"/>
      <c r="B1804" s="159"/>
      <c r="C1804" s="159"/>
      <c r="D1804" s="159"/>
      <c r="E1804" s="159"/>
      <c r="F1804" s="159"/>
      <c r="G1804" s="218"/>
      <c r="H1804" s="159"/>
      <c r="I1804" s="159"/>
      <c r="J1804" s="159"/>
      <c r="K1804" s="218"/>
      <c r="L1804" s="159"/>
      <c r="M1804" s="159"/>
      <c r="N1804" s="159"/>
      <c r="T1804" s="219"/>
      <c r="U1804" s="219"/>
      <c r="V1804" s="219"/>
      <c r="AH1804" s="6"/>
      <c r="AI1804" s="6"/>
      <c r="AJ1804" s="7"/>
      <c r="AK1804" s="7"/>
      <c r="AL1804" s="7"/>
      <c r="AM1804" s="7"/>
      <c r="AN1804" s="7"/>
    </row>
    <row r="1805" spans="1:40" ht="16.5" x14ac:dyDescent="0.25">
      <c r="A1805" s="159"/>
      <c r="B1805" s="159"/>
      <c r="C1805" s="159"/>
      <c r="D1805" s="159"/>
      <c r="E1805" s="159"/>
      <c r="F1805" s="159"/>
      <c r="G1805" s="218"/>
      <c r="H1805" s="159"/>
      <c r="I1805" s="159"/>
      <c r="J1805" s="159"/>
      <c r="K1805" s="218"/>
      <c r="L1805" s="159"/>
      <c r="M1805" s="159"/>
      <c r="N1805" s="159"/>
      <c r="T1805" s="219"/>
      <c r="U1805" s="219"/>
      <c r="V1805" s="219"/>
      <c r="AH1805" s="6"/>
      <c r="AI1805" s="6"/>
      <c r="AJ1805" s="7"/>
      <c r="AK1805" s="7"/>
      <c r="AL1805" s="7"/>
      <c r="AM1805" s="7"/>
      <c r="AN1805" s="7"/>
    </row>
    <row r="1806" spans="1:40" ht="16.5" x14ac:dyDescent="0.25">
      <c r="A1806" s="159"/>
      <c r="B1806" s="159"/>
      <c r="C1806" s="159"/>
      <c r="D1806" s="159"/>
      <c r="E1806" s="159"/>
      <c r="F1806" s="159"/>
      <c r="G1806" s="218"/>
      <c r="H1806" s="159"/>
      <c r="I1806" s="159"/>
      <c r="J1806" s="159"/>
      <c r="K1806" s="218"/>
      <c r="L1806" s="159"/>
      <c r="M1806" s="159"/>
      <c r="N1806" s="159"/>
      <c r="T1806" s="219"/>
      <c r="U1806" s="219"/>
      <c r="V1806" s="219"/>
      <c r="AH1806" s="6"/>
      <c r="AI1806" s="6"/>
      <c r="AJ1806" s="7"/>
      <c r="AK1806" s="7"/>
      <c r="AL1806" s="7"/>
      <c r="AM1806" s="7"/>
      <c r="AN1806" s="7"/>
    </row>
    <row r="1807" spans="1:40" ht="16.5" x14ac:dyDescent="0.25">
      <c r="A1807" s="159"/>
      <c r="B1807" s="159"/>
      <c r="C1807" s="159"/>
      <c r="D1807" s="159"/>
      <c r="E1807" s="159"/>
      <c r="F1807" s="159"/>
      <c r="G1807" s="218"/>
      <c r="H1807" s="159"/>
      <c r="I1807" s="159"/>
      <c r="J1807" s="159"/>
      <c r="K1807" s="218"/>
      <c r="L1807" s="159"/>
      <c r="M1807" s="159"/>
      <c r="N1807" s="159"/>
      <c r="T1807" s="219"/>
      <c r="U1807" s="219"/>
      <c r="V1807" s="219"/>
      <c r="AH1807" s="6"/>
      <c r="AI1807" s="6"/>
      <c r="AJ1807" s="7"/>
      <c r="AK1807" s="7"/>
      <c r="AL1807" s="7"/>
      <c r="AM1807" s="7"/>
      <c r="AN1807" s="7"/>
    </row>
    <row r="1808" spans="1:40" ht="16.5" x14ac:dyDescent="0.25">
      <c r="A1808" s="159"/>
      <c r="B1808" s="159"/>
      <c r="C1808" s="159"/>
      <c r="D1808" s="159"/>
      <c r="E1808" s="159"/>
      <c r="F1808" s="159"/>
      <c r="G1808" s="218"/>
      <c r="H1808" s="159"/>
      <c r="I1808" s="159"/>
      <c r="J1808" s="159"/>
      <c r="K1808" s="218"/>
      <c r="L1808" s="159"/>
      <c r="M1808" s="159"/>
      <c r="N1808" s="159"/>
      <c r="T1808" s="219"/>
      <c r="U1808" s="219"/>
      <c r="V1808" s="219"/>
      <c r="AH1808" s="6"/>
      <c r="AI1808" s="6"/>
      <c r="AJ1808" s="7"/>
      <c r="AK1808" s="7"/>
      <c r="AL1808" s="7"/>
      <c r="AM1808" s="7"/>
      <c r="AN1808" s="7"/>
    </row>
    <row r="1809" spans="1:40" ht="16.5" x14ac:dyDescent="0.25">
      <c r="A1809" s="159"/>
      <c r="B1809" s="159"/>
      <c r="C1809" s="159"/>
      <c r="D1809" s="159"/>
      <c r="E1809" s="159"/>
      <c r="F1809" s="159"/>
      <c r="G1809" s="218"/>
      <c r="H1809" s="159"/>
      <c r="I1809" s="159"/>
      <c r="J1809" s="159"/>
      <c r="K1809" s="218"/>
      <c r="L1809" s="159"/>
      <c r="M1809" s="159"/>
      <c r="N1809" s="159"/>
      <c r="T1809" s="219"/>
      <c r="U1809" s="219"/>
      <c r="V1809" s="219"/>
      <c r="AH1809" s="6"/>
      <c r="AI1809" s="6"/>
      <c r="AJ1809" s="7"/>
      <c r="AK1809" s="7"/>
      <c r="AL1809" s="7"/>
      <c r="AM1809" s="7"/>
      <c r="AN1809" s="7"/>
    </row>
    <row r="1810" spans="1:40" ht="16.5" x14ac:dyDescent="0.25">
      <c r="A1810" s="159"/>
      <c r="B1810" s="159"/>
      <c r="C1810" s="159"/>
      <c r="D1810" s="159"/>
      <c r="E1810" s="159"/>
      <c r="F1810" s="159"/>
      <c r="G1810" s="218"/>
      <c r="H1810" s="159"/>
      <c r="I1810" s="159"/>
      <c r="J1810" s="159"/>
      <c r="K1810" s="218"/>
      <c r="L1810" s="159"/>
      <c r="M1810" s="159"/>
      <c r="N1810" s="159"/>
      <c r="T1810" s="219"/>
      <c r="U1810" s="219"/>
      <c r="V1810" s="219"/>
      <c r="AH1810" s="6"/>
      <c r="AI1810" s="6"/>
      <c r="AJ1810" s="7"/>
      <c r="AK1810" s="7"/>
      <c r="AL1810" s="7"/>
      <c r="AM1810" s="7"/>
      <c r="AN1810" s="7"/>
    </row>
    <row r="1811" spans="1:40" ht="16.5" x14ac:dyDescent="0.25">
      <c r="A1811" s="159"/>
      <c r="B1811" s="159"/>
      <c r="C1811" s="159"/>
      <c r="D1811" s="159"/>
      <c r="E1811" s="159"/>
      <c r="F1811" s="159"/>
      <c r="G1811" s="218"/>
      <c r="H1811" s="159"/>
      <c r="I1811" s="159"/>
      <c r="J1811" s="159"/>
      <c r="K1811" s="218"/>
      <c r="L1811" s="159"/>
      <c r="M1811" s="159"/>
      <c r="N1811" s="159"/>
      <c r="T1811" s="219"/>
      <c r="U1811" s="219"/>
      <c r="AH1811" s="6"/>
      <c r="AI1811" s="6"/>
      <c r="AJ1811" s="7"/>
      <c r="AK1811" s="7"/>
      <c r="AL1811" s="7"/>
      <c r="AM1811" s="7"/>
      <c r="AN1811" s="7"/>
    </row>
    <row r="1812" spans="1:40" ht="16.5" x14ac:dyDescent="0.25">
      <c r="A1812" s="159"/>
      <c r="B1812" s="159"/>
      <c r="C1812" s="159"/>
      <c r="D1812" s="159"/>
      <c r="E1812" s="159"/>
      <c r="F1812" s="159"/>
      <c r="G1812" s="218"/>
      <c r="H1812" s="159"/>
      <c r="I1812" s="159"/>
      <c r="J1812" s="159"/>
      <c r="K1812" s="218"/>
      <c r="L1812" s="159"/>
      <c r="M1812" s="159"/>
      <c r="N1812" s="159"/>
      <c r="T1812" s="219"/>
      <c r="U1812" s="219"/>
      <c r="V1812" s="219"/>
      <c r="AH1812" s="6"/>
      <c r="AI1812" s="6"/>
      <c r="AJ1812" s="7"/>
      <c r="AK1812" s="7"/>
      <c r="AL1812" s="7"/>
      <c r="AM1812" s="7"/>
      <c r="AN1812" s="7"/>
    </row>
    <row r="1813" spans="1:40" ht="16.5" x14ac:dyDescent="0.25">
      <c r="A1813" s="159"/>
      <c r="B1813" s="159"/>
      <c r="C1813" s="159"/>
      <c r="D1813" s="159"/>
      <c r="E1813" s="159"/>
      <c r="F1813" s="159"/>
      <c r="G1813" s="218"/>
      <c r="H1813" s="159"/>
      <c r="I1813" s="159"/>
      <c r="J1813" s="159"/>
      <c r="K1813" s="218"/>
      <c r="L1813" s="159"/>
      <c r="M1813" s="159"/>
      <c r="N1813" s="159"/>
      <c r="T1813" s="219"/>
      <c r="U1813" s="219"/>
      <c r="V1813" s="219"/>
      <c r="AH1813" s="6"/>
      <c r="AI1813" s="6"/>
      <c r="AJ1813" s="7"/>
      <c r="AK1813" s="7"/>
      <c r="AL1813" s="7"/>
      <c r="AM1813" s="7"/>
      <c r="AN1813" s="7"/>
    </row>
    <row r="1814" spans="1:40" ht="16.5" x14ac:dyDescent="0.25">
      <c r="A1814" s="159"/>
      <c r="B1814" s="159"/>
      <c r="C1814" s="159"/>
      <c r="D1814" s="159"/>
      <c r="E1814" s="159"/>
      <c r="F1814" s="159"/>
      <c r="G1814" s="218"/>
      <c r="H1814" s="159"/>
      <c r="I1814" s="159"/>
      <c r="J1814" s="159"/>
      <c r="K1814" s="218"/>
      <c r="L1814" s="159"/>
      <c r="M1814" s="159"/>
      <c r="N1814" s="159"/>
      <c r="T1814" s="219"/>
      <c r="U1814" s="219"/>
      <c r="V1814" s="219"/>
      <c r="AH1814" s="6"/>
      <c r="AI1814" s="6"/>
      <c r="AJ1814" s="7"/>
      <c r="AK1814" s="7"/>
      <c r="AL1814" s="7"/>
      <c r="AM1814" s="7"/>
      <c r="AN1814" s="7"/>
    </row>
    <row r="1815" spans="1:40" ht="16.5" x14ac:dyDescent="0.25">
      <c r="A1815" s="159"/>
      <c r="B1815" s="159"/>
      <c r="C1815" s="159"/>
      <c r="D1815" s="159"/>
      <c r="E1815" s="159"/>
      <c r="F1815" s="159"/>
      <c r="G1815" s="218"/>
      <c r="H1815" s="159"/>
      <c r="I1815" s="159"/>
      <c r="J1815" s="159"/>
      <c r="K1815" s="218"/>
      <c r="L1815" s="159"/>
      <c r="M1815" s="159"/>
      <c r="N1815" s="159"/>
      <c r="T1815" s="219"/>
      <c r="U1815" s="219"/>
      <c r="V1815" s="219"/>
      <c r="AH1815" s="6"/>
      <c r="AI1815" s="6"/>
      <c r="AJ1815" s="7"/>
      <c r="AK1815" s="7"/>
      <c r="AL1815" s="7"/>
      <c r="AM1815" s="7"/>
      <c r="AN1815" s="7"/>
    </row>
    <row r="1816" spans="1:40" ht="16.5" x14ac:dyDescent="0.25">
      <c r="A1816" s="159"/>
      <c r="B1816" s="159"/>
      <c r="C1816" s="159"/>
      <c r="D1816" s="159"/>
      <c r="E1816" s="159"/>
      <c r="F1816" s="159"/>
      <c r="G1816" s="218"/>
      <c r="H1816" s="159"/>
      <c r="I1816" s="159"/>
      <c r="J1816" s="159"/>
      <c r="K1816" s="218"/>
      <c r="L1816" s="159"/>
      <c r="M1816" s="159"/>
      <c r="N1816" s="159"/>
      <c r="T1816" s="219"/>
      <c r="U1816" s="219"/>
      <c r="V1816" s="219"/>
      <c r="AH1816" s="6"/>
      <c r="AI1816" s="6"/>
      <c r="AJ1816" s="7"/>
      <c r="AK1816" s="7"/>
      <c r="AL1816" s="7"/>
      <c r="AM1816" s="7"/>
      <c r="AN1816" s="7"/>
    </row>
    <row r="1817" spans="1:40" ht="16.5" x14ac:dyDescent="0.25">
      <c r="A1817" s="159"/>
      <c r="B1817" s="159"/>
      <c r="C1817" s="159"/>
      <c r="D1817" s="159"/>
      <c r="E1817" s="159"/>
      <c r="F1817" s="159"/>
      <c r="G1817" s="218"/>
      <c r="H1817" s="159"/>
      <c r="I1817" s="159"/>
      <c r="J1817" s="159"/>
      <c r="K1817" s="218"/>
      <c r="L1817" s="159"/>
      <c r="M1817" s="159"/>
      <c r="N1817" s="159"/>
      <c r="T1817" s="219"/>
      <c r="U1817" s="219"/>
      <c r="V1817" s="219"/>
      <c r="AH1817" s="6"/>
      <c r="AI1817" s="6"/>
      <c r="AJ1817" s="7"/>
      <c r="AK1817" s="7"/>
      <c r="AL1817" s="7"/>
      <c r="AM1817" s="7"/>
      <c r="AN1817" s="7"/>
    </row>
    <row r="1818" spans="1:40" ht="16.5" x14ac:dyDescent="0.25">
      <c r="A1818" s="159"/>
      <c r="B1818" s="159"/>
      <c r="C1818" s="159"/>
      <c r="D1818" s="159"/>
      <c r="E1818" s="159"/>
      <c r="F1818" s="159"/>
      <c r="G1818" s="218"/>
      <c r="H1818" s="159"/>
      <c r="I1818" s="159"/>
      <c r="J1818" s="159"/>
      <c r="K1818" s="218"/>
      <c r="L1818" s="159"/>
      <c r="M1818" s="159"/>
      <c r="N1818" s="159"/>
      <c r="T1818" s="219"/>
      <c r="U1818" s="219"/>
      <c r="V1818" s="219"/>
      <c r="AH1818" s="6"/>
      <c r="AI1818" s="6"/>
      <c r="AJ1818" s="7"/>
      <c r="AK1818" s="7"/>
      <c r="AL1818" s="7"/>
      <c r="AM1818" s="7"/>
      <c r="AN1818" s="7"/>
    </row>
    <row r="1819" spans="1:40" ht="16.5" x14ac:dyDescent="0.25">
      <c r="A1819" s="159"/>
      <c r="B1819" s="159"/>
      <c r="C1819" s="159"/>
      <c r="D1819" s="159"/>
      <c r="E1819" s="159"/>
      <c r="F1819" s="159"/>
      <c r="G1819" s="218"/>
      <c r="H1819" s="159"/>
      <c r="I1819" s="159"/>
      <c r="J1819" s="159"/>
      <c r="K1819" s="218"/>
      <c r="L1819" s="159"/>
      <c r="M1819" s="159"/>
      <c r="N1819" s="159"/>
      <c r="T1819" s="219"/>
      <c r="U1819" s="219"/>
      <c r="V1819" s="219"/>
      <c r="AH1819" s="6"/>
      <c r="AI1819" s="6"/>
      <c r="AJ1819" s="7"/>
      <c r="AK1819" s="7"/>
      <c r="AL1819" s="7"/>
      <c r="AM1819" s="7"/>
      <c r="AN1819" s="7"/>
    </row>
    <row r="1820" spans="1:40" ht="16.5" x14ac:dyDescent="0.25">
      <c r="A1820" s="159"/>
      <c r="B1820" s="159"/>
      <c r="C1820" s="159"/>
      <c r="D1820" s="159"/>
      <c r="E1820" s="159"/>
      <c r="F1820" s="159"/>
      <c r="G1820" s="218"/>
      <c r="H1820" s="159"/>
      <c r="I1820" s="159"/>
      <c r="J1820" s="159"/>
      <c r="K1820" s="218"/>
      <c r="L1820" s="159"/>
      <c r="M1820" s="159"/>
      <c r="N1820" s="159"/>
      <c r="T1820" s="219"/>
      <c r="U1820" s="219"/>
      <c r="V1820" s="219"/>
      <c r="AH1820" s="6"/>
      <c r="AI1820" s="6"/>
      <c r="AJ1820" s="7"/>
      <c r="AK1820" s="7"/>
      <c r="AL1820" s="7"/>
      <c r="AM1820" s="7"/>
      <c r="AN1820" s="7"/>
    </row>
    <row r="1821" spans="1:40" ht="16.5" x14ac:dyDescent="0.25">
      <c r="A1821" s="159"/>
      <c r="B1821" s="159"/>
      <c r="C1821" s="159"/>
      <c r="D1821" s="159"/>
      <c r="E1821" s="159"/>
      <c r="F1821" s="159"/>
      <c r="G1821" s="218"/>
      <c r="H1821" s="159"/>
      <c r="I1821" s="159"/>
      <c r="J1821" s="159"/>
      <c r="K1821" s="218"/>
      <c r="L1821" s="159"/>
      <c r="M1821" s="159"/>
      <c r="N1821" s="159"/>
      <c r="T1821" s="219"/>
      <c r="U1821" s="219"/>
      <c r="V1821" s="219"/>
      <c r="AH1821" s="6"/>
      <c r="AI1821" s="6"/>
      <c r="AJ1821" s="7"/>
      <c r="AK1821" s="7"/>
      <c r="AL1821" s="7"/>
      <c r="AM1821" s="7"/>
      <c r="AN1821" s="7"/>
    </row>
    <row r="1822" spans="1:40" ht="16.5" x14ac:dyDescent="0.25">
      <c r="A1822" s="159"/>
      <c r="B1822" s="159"/>
      <c r="C1822" s="159"/>
      <c r="D1822" s="159"/>
      <c r="E1822" s="159"/>
      <c r="F1822" s="159"/>
      <c r="G1822" s="218"/>
      <c r="H1822" s="159"/>
      <c r="I1822" s="159"/>
      <c r="J1822" s="159"/>
      <c r="K1822" s="218"/>
      <c r="L1822" s="159"/>
      <c r="M1822" s="159"/>
      <c r="N1822" s="159"/>
      <c r="T1822" s="219"/>
      <c r="U1822" s="219"/>
      <c r="V1822" s="219"/>
      <c r="AH1822" s="6"/>
      <c r="AI1822" s="6"/>
      <c r="AJ1822" s="7"/>
      <c r="AK1822" s="7"/>
      <c r="AL1822" s="7"/>
      <c r="AM1822" s="7"/>
      <c r="AN1822" s="7"/>
    </row>
    <row r="1823" spans="1:40" ht="16.5" x14ac:dyDescent="0.25">
      <c r="A1823" s="159"/>
      <c r="B1823" s="159"/>
      <c r="C1823" s="159"/>
      <c r="D1823" s="159"/>
      <c r="E1823" s="159"/>
      <c r="F1823" s="159"/>
      <c r="G1823" s="218"/>
      <c r="H1823" s="159"/>
      <c r="I1823" s="159"/>
      <c r="J1823" s="159"/>
      <c r="K1823" s="218"/>
      <c r="L1823" s="159"/>
      <c r="M1823" s="159"/>
      <c r="N1823" s="159"/>
      <c r="T1823" s="219"/>
      <c r="U1823" s="219"/>
      <c r="V1823" s="219"/>
      <c r="AH1823" s="6"/>
      <c r="AI1823" s="6"/>
      <c r="AJ1823" s="7"/>
      <c r="AK1823" s="7"/>
      <c r="AL1823" s="7"/>
      <c r="AM1823" s="7"/>
      <c r="AN1823" s="7"/>
    </row>
    <row r="1824" spans="1:40" ht="16.5" x14ac:dyDescent="0.25">
      <c r="A1824" s="159"/>
      <c r="B1824" s="159"/>
      <c r="C1824" s="159"/>
      <c r="D1824" s="159"/>
      <c r="E1824" s="159"/>
      <c r="F1824" s="159"/>
      <c r="G1824" s="218"/>
      <c r="H1824" s="159"/>
      <c r="I1824" s="159"/>
      <c r="J1824" s="159"/>
      <c r="K1824" s="218"/>
      <c r="L1824" s="159"/>
      <c r="M1824" s="159"/>
      <c r="N1824" s="159"/>
      <c r="T1824" s="219"/>
      <c r="U1824" s="219"/>
      <c r="V1824" s="219"/>
      <c r="AH1824" s="6"/>
      <c r="AI1824" s="6"/>
      <c r="AJ1824" s="7"/>
      <c r="AK1824" s="7"/>
      <c r="AL1824" s="7"/>
      <c r="AM1824" s="7"/>
      <c r="AN1824" s="7"/>
    </row>
    <row r="1825" spans="1:40" ht="16.5" x14ac:dyDescent="0.25">
      <c r="A1825" s="159"/>
      <c r="B1825" s="159"/>
      <c r="C1825" s="159"/>
      <c r="D1825" s="159"/>
      <c r="E1825" s="159"/>
      <c r="F1825" s="159"/>
      <c r="G1825" s="218"/>
      <c r="H1825" s="159"/>
      <c r="I1825" s="159"/>
      <c r="J1825" s="159"/>
      <c r="K1825" s="218"/>
      <c r="L1825" s="159"/>
      <c r="M1825" s="159"/>
      <c r="N1825" s="159"/>
      <c r="T1825" s="219"/>
      <c r="U1825" s="219"/>
      <c r="V1825" s="219"/>
      <c r="AH1825" s="6"/>
      <c r="AI1825" s="6"/>
      <c r="AJ1825" s="7"/>
      <c r="AK1825" s="7"/>
      <c r="AL1825" s="7"/>
      <c r="AM1825" s="7"/>
      <c r="AN1825" s="7"/>
    </row>
    <row r="1826" spans="1:40" ht="16.5" x14ac:dyDescent="0.25">
      <c r="A1826" s="159"/>
      <c r="B1826" s="159"/>
      <c r="C1826" s="159"/>
      <c r="D1826" s="159"/>
      <c r="E1826" s="159"/>
      <c r="F1826" s="159"/>
      <c r="G1826" s="218"/>
      <c r="H1826" s="159"/>
      <c r="I1826" s="159"/>
      <c r="J1826" s="159"/>
      <c r="K1826" s="218"/>
      <c r="L1826" s="159"/>
      <c r="M1826" s="159"/>
      <c r="N1826" s="159"/>
      <c r="T1826" s="219"/>
      <c r="U1826" s="219"/>
      <c r="V1826" s="219"/>
      <c r="AH1826" s="6"/>
      <c r="AI1826" s="6"/>
      <c r="AJ1826" s="7"/>
      <c r="AK1826" s="7"/>
      <c r="AL1826" s="7"/>
      <c r="AM1826" s="7"/>
      <c r="AN1826" s="7"/>
    </row>
    <row r="1827" spans="1:40" ht="16.5" x14ac:dyDescent="0.25">
      <c r="A1827" s="159"/>
      <c r="B1827" s="159"/>
      <c r="C1827" s="159"/>
      <c r="D1827" s="159"/>
      <c r="E1827" s="159"/>
      <c r="F1827" s="159"/>
      <c r="G1827" s="218"/>
      <c r="H1827" s="159"/>
      <c r="I1827" s="159"/>
      <c r="J1827" s="159"/>
      <c r="K1827" s="218"/>
      <c r="L1827" s="159"/>
      <c r="M1827" s="159"/>
      <c r="N1827" s="159"/>
      <c r="T1827" s="219"/>
      <c r="U1827" s="219"/>
      <c r="V1827" s="219"/>
      <c r="AH1827" s="6"/>
      <c r="AI1827" s="6"/>
      <c r="AJ1827" s="7"/>
      <c r="AK1827" s="7"/>
      <c r="AL1827" s="7"/>
      <c r="AM1827" s="7"/>
      <c r="AN1827" s="7"/>
    </row>
    <row r="1828" spans="1:40" ht="16.5" x14ac:dyDescent="0.25">
      <c r="A1828" s="159"/>
      <c r="B1828" s="159"/>
      <c r="C1828" s="159"/>
      <c r="D1828" s="159"/>
      <c r="E1828" s="159"/>
      <c r="F1828" s="159"/>
      <c r="G1828" s="218"/>
      <c r="H1828" s="159"/>
      <c r="I1828" s="159"/>
      <c r="J1828" s="159"/>
      <c r="K1828" s="218"/>
      <c r="L1828" s="159"/>
      <c r="M1828" s="159"/>
      <c r="N1828" s="159"/>
      <c r="T1828" s="219"/>
      <c r="U1828" s="219"/>
      <c r="AH1828" s="6"/>
      <c r="AI1828" s="6"/>
      <c r="AJ1828" s="7"/>
      <c r="AK1828" s="7"/>
      <c r="AL1828" s="7"/>
      <c r="AM1828" s="7"/>
      <c r="AN1828" s="7"/>
    </row>
    <row r="1829" spans="1:40" ht="16.5" x14ac:dyDescent="0.25">
      <c r="A1829" s="159"/>
      <c r="B1829" s="159"/>
      <c r="C1829" s="159"/>
      <c r="D1829" s="159"/>
      <c r="E1829" s="159"/>
      <c r="F1829" s="159"/>
      <c r="G1829" s="218"/>
      <c r="H1829" s="159"/>
      <c r="I1829" s="159"/>
      <c r="J1829" s="159"/>
      <c r="K1829" s="218"/>
      <c r="L1829" s="159"/>
      <c r="M1829" s="159"/>
      <c r="N1829" s="159"/>
      <c r="T1829" s="219"/>
      <c r="U1829" s="219"/>
      <c r="V1829" s="219"/>
      <c r="AH1829" s="6"/>
      <c r="AI1829" s="6"/>
      <c r="AJ1829" s="7"/>
      <c r="AK1829" s="7"/>
      <c r="AL1829" s="7"/>
      <c r="AM1829" s="7"/>
      <c r="AN1829" s="7"/>
    </row>
    <row r="1830" spans="1:40" ht="16.5" x14ac:dyDescent="0.25">
      <c r="A1830" s="159"/>
      <c r="B1830" s="159"/>
      <c r="C1830" s="159"/>
      <c r="D1830" s="159"/>
      <c r="E1830" s="159"/>
      <c r="F1830" s="159"/>
      <c r="G1830" s="218"/>
      <c r="H1830" s="159"/>
      <c r="I1830" s="159"/>
      <c r="J1830" s="159"/>
      <c r="K1830" s="218"/>
      <c r="L1830" s="159"/>
      <c r="M1830" s="159"/>
      <c r="N1830" s="159"/>
      <c r="T1830" s="219"/>
      <c r="U1830" s="219"/>
      <c r="V1830" s="219"/>
      <c r="AH1830" s="6"/>
      <c r="AI1830" s="6"/>
      <c r="AJ1830" s="7"/>
      <c r="AK1830" s="7"/>
      <c r="AL1830" s="7"/>
      <c r="AM1830" s="7"/>
      <c r="AN1830" s="7"/>
    </row>
    <row r="1831" spans="1:40" ht="16.5" x14ac:dyDescent="0.25">
      <c r="A1831" s="159"/>
      <c r="B1831" s="159"/>
      <c r="C1831" s="159"/>
      <c r="D1831" s="159"/>
      <c r="E1831" s="159"/>
      <c r="F1831" s="159"/>
      <c r="G1831" s="218"/>
      <c r="H1831" s="159"/>
      <c r="I1831" s="159"/>
      <c r="J1831" s="159"/>
      <c r="K1831" s="218"/>
      <c r="L1831" s="159"/>
      <c r="M1831" s="159"/>
      <c r="N1831" s="159"/>
      <c r="T1831" s="219"/>
      <c r="U1831" s="219"/>
      <c r="V1831" s="219"/>
      <c r="AH1831" s="6"/>
      <c r="AI1831" s="6"/>
      <c r="AJ1831" s="7"/>
      <c r="AK1831" s="7"/>
      <c r="AL1831" s="7"/>
      <c r="AM1831" s="7"/>
      <c r="AN1831" s="7"/>
    </row>
    <row r="1832" spans="1:40" ht="16.5" x14ac:dyDescent="0.25">
      <c r="A1832" s="159"/>
      <c r="B1832" s="159"/>
      <c r="C1832" s="159"/>
      <c r="D1832" s="159"/>
      <c r="E1832" s="159"/>
      <c r="F1832" s="159"/>
      <c r="G1832" s="218"/>
      <c r="H1832" s="159"/>
      <c r="I1832" s="159"/>
      <c r="J1832" s="159"/>
      <c r="K1832" s="218"/>
      <c r="L1832" s="159"/>
      <c r="M1832" s="159"/>
      <c r="N1832" s="159"/>
      <c r="T1832" s="219"/>
      <c r="U1832" s="219"/>
      <c r="V1832" s="219"/>
      <c r="AH1832" s="6"/>
      <c r="AI1832" s="6"/>
      <c r="AJ1832" s="7"/>
      <c r="AK1832" s="7"/>
      <c r="AL1832" s="7"/>
      <c r="AM1832" s="7"/>
      <c r="AN1832" s="7"/>
    </row>
    <row r="1833" spans="1:40" ht="16.5" x14ac:dyDescent="0.25">
      <c r="A1833" s="159"/>
      <c r="B1833" s="159"/>
      <c r="C1833" s="159"/>
      <c r="D1833" s="159"/>
      <c r="E1833" s="159"/>
      <c r="F1833" s="159"/>
      <c r="G1833" s="218"/>
      <c r="H1833" s="159"/>
      <c r="I1833" s="159"/>
      <c r="J1833" s="159"/>
      <c r="K1833" s="218"/>
      <c r="L1833" s="159"/>
      <c r="M1833" s="159"/>
      <c r="N1833" s="159"/>
      <c r="T1833" s="219"/>
      <c r="U1833" s="219"/>
      <c r="V1833" s="219"/>
      <c r="AH1833" s="6"/>
      <c r="AI1833" s="6"/>
      <c r="AJ1833" s="7"/>
      <c r="AK1833" s="7"/>
      <c r="AL1833" s="7"/>
      <c r="AM1833" s="7"/>
      <c r="AN1833" s="7"/>
    </row>
    <row r="1834" spans="1:40" ht="16.5" x14ac:dyDescent="0.25">
      <c r="A1834" s="159"/>
      <c r="B1834" s="159"/>
      <c r="C1834" s="159"/>
      <c r="D1834" s="159"/>
      <c r="E1834" s="159"/>
      <c r="F1834" s="159"/>
      <c r="G1834" s="218"/>
      <c r="H1834" s="159"/>
      <c r="I1834" s="159"/>
      <c r="J1834" s="159"/>
      <c r="K1834" s="218"/>
      <c r="L1834" s="159"/>
      <c r="M1834" s="159"/>
      <c r="N1834" s="159"/>
      <c r="T1834" s="219"/>
      <c r="U1834" s="219"/>
      <c r="V1834" s="219"/>
      <c r="AH1834" s="6"/>
      <c r="AI1834" s="6"/>
      <c r="AJ1834" s="7"/>
      <c r="AK1834" s="7"/>
      <c r="AL1834" s="7"/>
      <c r="AM1834" s="7"/>
      <c r="AN1834" s="7"/>
    </row>
    <row r="1835" spans="1:40" ht="16.5" x14ac:dyDescent="0.25">
      <c r="A1835" s="159"/>
      <c r="B1835" s="159"/>
      <c r="C1835" s="159"/>
      <c r="D1835" s="159"/>
      <c r="E1835" s="159"/>
      <c r="F1835" s="159"/>
      <c r="G1835" s="218"/>
      <c r="H1835" s="159"/>
      <c r="I1835" s="159"/>
      <c r="J1835" s="159"/>
      <c r="K1835" s="218"/>
      <c r="L1835" s="159"/>
      <c r="M1835" s="159"/>
      <c r="N1835" s="159"/>
      <c r="T1835" s="219"/>
      <c r="U1835" s="219"/>
      <c r="V1835" s="219"/>
      <c r="AH1835" s="6"/>
      <c r="AI1835" s="6"/>
      <c r="AJ1835" s="7"/>
      <c r="AK1835" s="7"/>
      <c r="AL1835" s="7"/>
      <c r="AM1835" s="7"/>
      <c r="AN1835" s="7"/>
    </row>
    <row r="1836" spans="1:40" ht="16.5" x14ac:dyDescent="0.25">
      <c r="A1836" s="159"/>
      <c r="B1836" s="159"/>
      <c r="C1836" s="159"/>
      <c r="D1836" s="159"/>
      <c r="E1836" s="159"/>
      <c r="F1836" s="159"/>
      <c r="G1836" s="218"/>
      <c r="H1836" s="159"/>
      <c r="I1836" s="159"/>
      <c r="J1836" s="159"/>
      <c r="K1836" s="218"/>
      <c r="L1836" s="159"/>
      <c r="M1836" s="159"/>
      <c r="N1836" s="159"/>
      <c r="T1836" s="219"/>
      <c r="U1836" s="219"/>
      <c r="V1836" s="219"/>
      <c r="AH1836" s="6"/>
      <c r="AI1836" s="6"/>
      <c r="AJ1836" s="7"/>
      <c r="AK1836" s="7"/>
      <c r="AL1836" s="7"/>
      <c r="AM1836" s="7"/>
      <c r="AN1836" s="7"/>
    </row>
    <row r="1837" spans="1:40" ht="16.5" x14ac:dyDescent="0.25">
      <c r="A1837" s="159"/>
      <c r="B1837" s="159"/>
      <c r="C1837" s="159"/>
      <c r="D1837" s="159"/>
      <c r="E1837" s="159"/>
      <c r="F1837" s="159"/>
      <c r="G1837" s="218"/>
      <c r="H1837" s="159"/>
      <c r="I1837" s="159"/>
      <c r="J1837" s="159"/>
      <c r="K1837" s="218"/>
      <c r="L1837" s="159"/>
      <c r="M1837" s="159"/>
      <c r="N1837" s="159"/>
      <c r="T1837" s="219"/>
      <c r="U1837" s="219"/>
      <c r="V1837" s="219"/>
      <c r="AH1837" s="6"/>
      <c r="AI1837" s="6"/>
      <c r="AJ1837" s="7"/>
      <c r="AK1837" s="7"/>
      <c r="AL1837" s="7"/>
      <c r="AM1837" s="7"/>
      <c r="AN1837" s="7"/>
    </row>
    <row r="1838" spans="1:40" ht="16.5" x14ac:dyDescent="0.25">
      <c r="A1838" s="159"/>
      <c r="B1838" s="159"/>
      <c r="C1838" s="159"/>
      <c r="D1838" s="159"/>
      <c r="E1838" s="159"/>
      <c r="F1838" s="159"/>
      <c r="G1838" s="218"/>
      <c r="H1838" s="159"/>
      <c r="I1838" s="159"/>
      <c r="J1838" s="159"/>
      <c r="K1838" s="218"/>
      <c r="L1838" s="159"/>
      <c r="M1838" s="159"/>
      <c r="N1838" s="159"/>
      <c r="T1838" s="219"/>
      <c r="U1838" s="219"/>
      <c r="V1838" s="219"/>
      <c r="AH1838" s="6"/>
      <c r="AI1838" s="6"/>
      <c r="AJ1838" s="7"/>
      <c r="AK1838" s="7"/>
      <c r="AL1838" s="7"/>
      <c r="AM1838" s="7"/>
      <c r="AN1838" s="7"/>
    </row>
    <row r="1839" spans="1:40" ht="16.5" x14ac:dyDescent="0.25">
      <c r="A1839" s="159"/>
      <c r="B1839" s="159"/>
      <c r="C1839" s="159"/>
      <c r="D1839" s="159"/>
      <c r="E1839" s="159"/>
      <c r="F1839" s="159"/>
      <c r="G1839" s="218"/>
      <c r="H1839" s="159"/>
      <c r="I1839" s="159"/>
      <c r="J1839" s="159"/>
      <c r="K1839" s="218"/>
      <c r="L1839" s="159"/>
      <c r="M1839" s="159"/>
      <c r="N1839" s="159"/>
      <c r="T1839" s="219"/>
      <c r="U1839" s="219"/>
      <c r="V1839" s="219"/>
      <c r="AH1839" s="6"/>
      <c r="AI1839" s="6"/>
      <c r="AJ1839" s="7"/>
      <c r="AK1839" s="7"/>
      <c r="AL1839" s="7"/>
      <c r="AM1839" s="7"/>
      <c r="AN1839" s="7"/>
    </row>
    <row r="1840" spans="1:40" ht="16.5" x14ac:dyDescent="0.25">
      <c r="A1840" s="159"/>
      <c r="B1840" s="159"/>
      <c r="C1840" s="159"/>
      <c r="D1840" s="159"/>
      <c r="E1840" s="159"/>
      <c r="F1840" s="159"/>
      <c r="G1840" s="218"/>
      <c r="H1840" s="159"/>
      <c r="I1840" s="159"/>
      <c r="J1840" s="159"/>
      <c r="K1840" s="218"/>
      <c r="L1840" s="159"/>
      <c r="M1840" s="159"/>
      <c r="N1840" s="159"/>
      <c r="T1840" s="219"/>
      <c r="U1840" s="219"/>
      <c r="V1840" s="219"/>
      <c r="AH1840" s="6"/>
      <c r="AI1840" s="6"/>
      <c r="AJ1840" s="7"/>
      <c r="AK1840" s="7"/>
      <c r="AL1840" s="7"/>
      <c r="AM1840" s="7"/>
      <c r="AN1840" s="7"/>
    </row>
    <row r="1841" spans="1:40" ht="16.5" x14ac:dyDescent="0.25">
      <c r="A1841" s="159"/>
      <c r="B1841" s="159"/>
      <c r="C1841" s="159"/>
      <c r="D1841" s="159"/>
      <c r="E1841" s="159"/>
      <c r="F1841" s="159"/>
      <c r="G1841" s="218"/>
      <c r="H1841" s="159"/>
      <c r="I1841" s="159"/>
      <c r="J1841" s="159"/>
      <c r="K1841" s="218"/>
      <c r="L1841" s="159"/>
      <c r="M1841" s="159"/>
      <c r="N1841" s="159"/>
      <c r="T1841" s="219"/>
      <c r="U1841" s="219"/>
      <c r="V1841" s="219"/>
      <c r="AH1841" s="6"/>
      <c r="AI1841" s="6"/>
      <c r="AJ1841" s="7"/>
      <c r="AK1841" s="7"/>
      <c r="AL1841" s="7"/>
      <c r="AM1841" s="7"/>
      <c r="AN1841" s="7"/>
    </row>
    <row r="1842" spans="1:40" ht="16.5" x14ac:dyDescent="0.25">
      <c r="A1842" s="159"/>
      <c r="B1842" s="159"/>
      <c r="C1842" s="159"/>
      <c r="D1842" s="159"/>
      <c r="E1842" s="159"/>
      <c r="F1842" s="159"/>
      <c r="G1842" s="218"/>
      <c r="H1842" s="159"/>
      <c r="I1842" s="159"/>
      <c r="J1842" s="159"/>
      <c r="K1842" s="218"/>
      <c r="L1842" s="159"/>
      <c r="M1842" s="159"/>
      <c r="N1842" s="159"/>
      <c r="T1842" s="219"/>
      <c r="U1842" s="219"/>
      <c r="AH1842" s="6"/>
      <c r="AI1842" s="6"/>
      <c r="AJ1842" s="7"/>
      <c r="AK1842" s="7"/>
      <c r="AL1842" s="7"/>
      <c r="AM1842" s="7"/>
      <c r="AN1842" s="7"/>
    </row>
    <row r="1843" spans="1:40" ht="16.5" x14ac:dyDescent="0.25">
      <c r="A1843" s="159"/>
      <c r="B1843" s="159"/>
      <c r="C1843" s="159"/>
      <c r="D1843" s="159"/>
      <c r="E1843" s="159"/>
      <c r="F1843" s="159"/>
      <c r="G1843" s="218"/>
      <c r="H1843" s="159"/>
      <c r="I1843" s="159"/>
      <c r="J1843" s="159"/>
      <c r="K1843" s="218"/>
      <c r="L1843" s="159"/>
      <c r="M1843" s="159"/>
      <c r="N1843" s="159"/>
      <c r="T1843" s="219"/>
      <c r="U1843" s="219"/>
      <c r="AH1843" s="6"/>
      <c r="AI1843" s="6"/>
      <c r="AJ1843" s="7"/>
      <c r="AK1843" s="7"/>
      <c r="AL1843" s="7"/>
      <c r="AM1843" s="7"/>
      <c r="AN1843" s="7"/>
    </row>
    <row r="1844" spans="1:40" ht="16.5" x14ac:dyDescent="0.25">
      <c r="A1844" s="159"/>
      <c r="B1844" s="159"/>
      <c r="C1844" s="159"/>
      <c r="D1844" s="159"/>
      <c r="E1844" s="159"/>
      <c r="F1844" s="159"/>
      <c r="G1844" s="218"/>
      <c r="H1844" s="159"/>
      <c r="I1844" s="159"/>
      <c r="J1844" s="159"/>
      <c r="K1844" s="218"/>
      <c r="L1844" s="159"/>
      <c r="M1844" s="159"/>
      <c r="N1844" s="159"/>
      <c r="T1844" s="219"/>
      <c r="U1844" s="219"/>
      <c r="V1844" s="219"/>
      <c r="AH1844" s="6"/>
      <c r="AI1844" s="6"/>
      <c r="AJ1844" s="7"/>
      <c r="AK1844" s="7"/>
      <c r="AL1844" s="7"/>
      <c r="AM1844" s="7"/>
      <c r="AN1844" s="7"/>
    </row>
    <row r="1845" spans="1:40" ht="16.5" x14ac:dyDescent="0.25">
      <c r="A1845" s="159"/>
      <c r="B1845" s="159"/>
      <c r="C1845" s="159"/>
      <c r="D1845" s="159"/>
      <c r="E1845" s="159"/>
      <c r="F1845" s="159"/>
      <c r="G1845" s="218"/>
      <c r="H1845" s="159"/>
      <c r="I1845" s="159"/>
      <c r="J1845" s="159"/>
      <c r="K1845" s="218"/>
      <c r="L1845" s="159"/>
      <c r="M1845" s="159"/>
      <c r="N1845" s="159"/>
      <c r="T1845" s="219"/>
      <c r="U1845" s="219"/>
      <c r="V1845" s="219"/>
      <c r="AH1845" s="6"/>
      <c r="AI1845" s="6"/>
      <c r="AJ1845" s="7"/>
      <c r="AK1845" s="7"/>
      <c r="AL1845" s="7"/>
      <c r="AM1845" s="7"/>
      <c r="AN1845" s="7"/>
    </row>
    <row r="1846" spans="1:40" ht="16.5" x14ac:dyDescent="0.25">
      <c r="A1846" s="159"/>
      <c r="B1846" s="159"/>
      <c r="C1846" s="159"/>
      <c r="D1846" s="159"/>
      <c r="E1846" s="159"/>
      <c r="F1846" s="159"/>
      <c r="G1846" s="218"/>
      <c r="H1846" s="159"/>
      <c r="I1846" s="159"/>
      <c r="J1846" s="159"/>
      <c r="K1846" s="218"/>
      <c r="L1846" s="159"/>
      <c r="M1846" s="159"/>
      <c r="N1846" s="159"/>
      <c r="T1846" s="219"/>
      <c r="U1846" s="219"/>
      <c r="V1846" s="219"/>
      <c r="AH1846" s="6"/>
      <c r="AI1846" s="6"/>
      <c r="AJ1846" s="7"/>
      <c r="AK1846" s="7"/>
      <c r="AL1846" s="7"/>
      <c r="AM1846" s="7"/>
      <c r="AN1846" s="7"/>
    </row>
    <row r="1847" spans="1:40" ht="16.5" x14ac:dyDescent="0.25">
      <c r="A1847" s="159"/>
      <c r="B1847" s="159"/>
      <c r="C1847" s="159"/>
      <c r="D1847" s="159"/>
      <c r="E1847" s="159"/>
      <c r="F1847" s="159"/>
      <c r="G1847" s="218"/>
      <c r="H1847" s="159"/>
      <c r="I1847" s="159"/>
      <c r="J1847" s="159"/>
      <c r="K1847" s="218"/>
      <c r="L1847" s="159"/>
      <c r="M1847" s="159"/>
      <c r="N1847" s="159"/>
      <c r="T1847" s="219"/>
      <c r="U1847" s="219"/>
      <c r="V1847" s="219"/>
      <c r="AH1847" s="6"/>
      <c r="AI1847" s="6"/>
      <c r="AJ1847" s="7"/>
      <c r="AK1847" s="7"/>
      <c r="AL1847" s="7"/>
      <c r="AM1847" s="7"/>
      <c r="AN1847" s="7"/>
    </row>
    <row r="1848" spans="1:40" ht="16.5" x14ac:dyDescent="0.25">
      <c r="A1848" s="159"/>
      <c r="B1848" s="159"/>
      <c r="C1848" s="159"/>
      <c r="D1848" s="159"/>
      <c r="E1848" s="159"/>
      <c r="F1848" s="159"/>
      <c r="G1848" s="218"/>
      <c r="H1848" s="159"/>
      <c r="I1848" s="159"/>
      <c r="J1848" s="159"/>
      <c r="K1848" s="218"/>
      <c r="L1848" s="159"/>
      <c r="M1848" s="159"/>
      <c r="N1848" s="159"/>
      <c r="T1848" s="219"/>
      <c r="U1848" s="219"/>
      <c r="V1848" s="219"/>
      <c r="AH1848" s="6"/>
      <c r="AI1848" s="6"/>
      <c r="AJ1848" s="7"/>
      <c r="AK1848" s="7"/>
      <c r="AL1848" s="7"/>
      <c r="AM1848" s="7"/>
      <c r="AN1848" s="7"/>
    </row>
    <row r="1849" spans="1:40" ht="16.5" x14ac:dyDescent="0.25">
      <c r="A1849" s="159"/>
      <c r="B1849" s="159"/>
      <c r="C1849" s="159"/>
      <c r="D1849" s="159"/>
      <c r="E1849" s="159"/>
      <c r="F1849" s="159"/>
      <c r="G1849" s="218"/>
      <c r="H1849" s="159"/>
      <c r="I1849" s="159"/>
      <c r="J1849" s="159"/>
      <c r="K1849" s="218"/>
      <c r="L1849" s="159"/>
      <c r="M1849" s="159"/>
      <c r="N1849" s="159"/>
      <c r="T1849" s="219"/>
      <c r="U1849" s="219"/>
      <c r="V1849" s="219"/>
      <c r="AH1849" s="6"/>
      <c r="AI1849" s="6"/>
      <c r="AJ1849" s="7"/>
      <c r="AK1849" s="7"/>
      <c r="AL1849" s="7"/>
      <c r="AM1849" s="7"/>
      <c r="AN1849" s="7"/>
    </row>
    <row r="1850" spans="1:40" ht="16.5" x14ac:dyDescent="0.25">
      <c r="A1850" s="159"/>
      <c r="B1850" s="159"/>
      <c r="C1850" s="159"/>
      <c r="D1850" s="159"/>
      <c r="E1850" s="159"/>
      <c r="F1850" s="159"/>
      <c r="G1850" s="218"/>
      <c r="H1850" s="159"/>
      <c r="I1850" s="159"/>
      <c r="J1850" s="159"/>
      <c r="K1850" s="218"/>
      <c r="L1850" s="159"/>
      <c r="M1850" s="159"/>
      <c r="N1850" s="159"/>
      <c r="P1850"/>
      <c r="T1850" s="219"/>
      <c r="U1850" s="219"/>
      <c r="V1850" s="219"/>
      <c r="AH1850" s="6"/>
      <c r="AI1850" s="6"/>
      <c r="AJ1850" s="7"/>
      <c r="AK1850" s="7"/>
      <c r="AL1850" s="7"/>
      <c r="AM1850" s="7"/>
      <c r="AN1850" s="7"/>
    </row>
    <row r="1851" spans="1:40" ht="16.5" x14ac:dyDescent="0.25">
      <c r="A1851" s="159"/>
      <c r="B1851" s="159"/>
      <c r="C1851" s="159"/>
      <c r="D1851" s="159"/>
      <c r="E1851" s="159"/>
      <c r="F1851" s="159"/>
      <c r="G1851" s="218"/>
      <c r="H1851" s="159"/>
      <c r="I1851" s="159"/>
      <c r="J1851" s="159"/>
      <c r="K1851" s="218"/>
      <c r="L1851" s="159"/>
      <c r="M1851" s="159"/>
      <c r="N1851" s="159"/>
      <c r="P1851"/>
      <c r="T1851" s="219"/>
      <c r="U1851" s="219"/>
      <c r="V1851" s="219"/>
      <c r="AH1851" s="6"/>
      <c r="AI1851" s="6"/>
      <c r="AJ1851" s="7"/>
      <c r="AK1851" s="7"/>
      <c r="AL1851" s="7"/>
      <c r="AM1851" s="7"/>
      <c r="AN1851" s="7"/>
    </row>
    <row r="1852" spans="1:40" ht="16.5" x14ac:dyDescent="0.25">
      <c r="A1852" s="159"/>
      <c r="B1852" s="159"/>
      <c r="C1852" s="159"/>
      <c r="D1852" s="159"/>
      <c r="E1852" s="159"/>
      <c r="F1852" s="159"/>
      <c r="G1852" s="218"/>
      <c r="H1852" s="159"/>
      <c r="I1852" s="159"/>
      <c r="J1852" s="159"/>
      <c r="K1852" s="218"/>
      <c r="L1852" s="159"/>
      <c r="M1852" s="159"/>
      <c r="N1852" s="159"/>
      <c r="P1852"/>
      <c r="T1852" s="219"/>
      <c r="U1852" s="219"/>
      <c r="V1852" s="219"/>
      <c r="AH1852" s="6"/>
      <c r="AI1852" s="6"/>
      <c r="AJ1852" s="7"/>
      <c r="AK1852" s="7"/>
      <c r="AL1852" s="7"/>
      <c r="AM1852" s="7"/>
      <c r="AN1852" s="7"/>
    </row>
    <row r="1853" spans="1:40" ht="16.5" x14ac:dyDescent="0.25">
      <c r="A1853" s="159"/>
      <c r="B1853" s="159"/>
      <c r="C1853" s="159"/>
      <c r="D1853" s="159"/>
      <c r="E1853" s="159"/>
      <c r="F1853" s="159"/>
      <c r="G1853" s="218"/>
      <c r="H1853" s="159"/>
      <c r="I1853" s="159"/>
      <c r="J1853" s="159"/>
      <c r="K1853" s="218"/>
      <c r="L1853" s="159"/>
      <c r="M1853" s="159"/>
      <c r="N1853" s="159"/>
      <c r="P1853"/>
      <c r="T1853" s="219"/>
      <c r="U1853" s="219"/>
      <c r="V1853" s="219"/>
      <c r="AH1853" s="6"/>
      <c r="AI1853" s="6"/>
      <c r="AJ1853" s="7"/>
      <c r="AK1853" s="7"/>
      <c r="AL1853" s="7"/>
      <c r="AM1853" s="7"/>
      <c r="AN1853" s="7"/>
    </row>
    <row r="1854" spans="1:40" ht="16.5" x14ac:dyDescent="0.25">
      <c r="A1854" s="159"/>
      <c r="B1854" s="159"/>
      <c r="C1854" s="159"/>
      <c r="D1854" s="159"/>
      <c r="E1854" s="159"/>
      <c r="F1854" s="159"/>
      <c r="G1854" s="218"/>
      <c r="H1854" s="159"/>
      <c r="I1854" s="159"/>
      <c r="J1854" s="159"/>
      <c r="K1854" s="218"/>
      <c r="L1854" s="159"/>
      <c r="M1854" s="159"/>
      <c r="N1854" s="159"/>
      <c r="P1854"/>
      <c r="T1854" s="219"/>
      <c r="U1854" s="219"/>
      <c r="V1854" s="219"/>
      <c r="AH1854" s="6"/>
      <c r="AI1854" s="6"/>
      <c r="AJ1854" s="7"/>
      <c r="AK1854" s="7"/>
      <c r="AL1854" s="7"/>
      <c r="AM1854" s="7"/>
      <c r="AN1854" s="7"/>
    </row>
    <row r="1855" spans="1:40" ht="16.5" x14ac:dyDescent="0.25">
      <c r="A1855" s="159"/>
      <c r="B1855" s="159"/>
      <c r="C1855" s="159"/>
      <c r="D1855" s="159"/>
      <c r="E1855" s="159"/>
      <c r="F1855" s="159"/>
      <c r="G1855" s="218"/>
      <c r="H1855" s="159"/>
      <c r="I1855" s="159"/>
      <c r="J1855" s="159"/>
      <c r="K1855" s="218"/>
      <c r="L1855" s="159"/>
      <c r="M1855" s="159"/>
      <c r="N1855" s="159"/>
      <c r="P1855"/>
      <c r="T1855" s="219"/>
      <c r="U1855" s="219"/>
      <c r="AH1855" s="6"/>
      <c r="AI1855" s="6"/>
      <c r="AJ1855" s="7"/>
      <c r="AK1855" s="7"/>
      <c r="AL1855" s="7"/>
      <c r="AM1855" s="7"/>
      <c r="AN1855" s="7"/>
    </row>
    <row r="1856" spans="1:40" ht="16.5" x14ac:dyDescent="0.25">
      <c r="A1856" s="159"/>
      <c r="B1856" s="159"/>
      <c r="C1856" s="159"/>
      <c r="D1856" s="159"/>
      <c r="E1856" s="159"/>
      <c r="F1856" s="159"/>
      <c r="G1856" s="218"/>
      <c r="H1856" s="159"/>
      <c r="I1856" s="159"/>
      <c r="J1856" s="159"/>
      <c r="K1856" s="218"/>
      <c r="L1856" s="159"/>
      <c r="M1856" s="159"/>
      <c r="N1856" s="159"/>
      <c r="P1856"/>
      <c r="T1856" s="219"/>
      <c r="U1856" s="219"/>
      <c r="AH1856" s="6"/>
      <c r="AI1856" s="6"/>
      <c r="AJ1856" s="7"/>
      <c r="AK1856" s="7"/>
      <c r="AL1856" s="7"/>
      <c r="AM1856" s="7"/>
      <c r="AN1856" s="7"/>
    </row>
    <row r="1857" spans="1:40" ht="16.5" x14ac:dyDescent="0.25">
      <c r="A1857" s="159"/>
      <c r="B1857" s="159"/>
      <c r="C1857" s="159"/>
      <c r="D1857" s="159"/>
      <c r="E1857" s="159"/>
      <c r="F1857" s="159"/>
      <c r="G1857" s="218"/>
      <c r="H1857" s="159"/>
      <c r="I1857" s="159"/>
      <c r="J1857" s="159"/>
      <c r="K1857" s="218"/>
      <c r="L1857" s="159"/>
      <c r="M1857" s="159"/>
      <c r="N1857" s="159"/>
      <c r="P1857"/>
      <c r="T1857" s="219"/>
      <c r="U1857" s="219"/>
      <c r="AH1857" s="6"/>
      <c r="AI1857" s="6"/>
      <c r="AJ1857" s="7"/>
      <c r="AK1857" s="7"/>
      <c r="AL1857" s="7"/>
      <c r="AM1857" s="7"/>
      <c r="AN1857" s="7"/>
    </row>
    <row r="1858" spans="1:40" ht="16.5" x14ac:dyDescent="0.25">
      <c r="A1858" s="159"/>
      <c r="B1858" s="159"/>
      <c r="C1858" s="159"/>
      <c r="D1858" s="159"/>
      <c r="E1858" s="159"/>
      <c r="F1858" s="159"/>
      <c r="G1858" s="218"/>
      <c r="H1858" s="159"/>
      <c r="I1858" s="159"/>
      <c r="J1858" s="159"/>
      <c r="K1858" s="218"/>
      <c r="L1858" s="159"/>
      <c r="M1858" s="159"/>
      <c r="N1858" s="159"/>
      <c r="P1858"/>
      <c r="T1858" s="219"/>
      <c r="U1858" s="219"/>
      <c r="V1858" s="219"/>
      <c r="AH1858" s="6"/>
      <c r="AI1858" s="6"/>
      <c r="AJ1858" s="7"/>
      <c r="AK1858" s="7"/>
      <c r="AL1858" s="7"/>
      <c r="AM1858" s="7"/>
      <c r="AN1858" s="7"/>
    </row>
    <row r="1859" spans="1:40" ht="16.5" x14ac:dyDescent="0.25">
      <c r="A1859" s="159"/>
      <c r="B1859" s="159"/>
      <c r="C1859" s="159"/>
      <c r="D1859" s="159"/>
      <c r="E1859" s="159"/>
      <c r="F1859" s="159"/>
      <c r="G1859" s="218"/>
      <c r="H1859" s="159"/>
      <c r="I1859" s="159"/>
      <c r="J1859" s="159"/>
      <c r="K1859" s="218"/>
      <c r="L1859" s="159"/>
      <c r="M1859" s="159"/>
      <c r="N1859" s="159"/>
      <c r="T1859" s="219"/>
      <c r="U1859" s="219"/>
      <c r="V1859" s="219"/>
      <c r="AH1859" s="6"/>
      <c r="AI1859" s="6"/>
      <c r="AJ1859" s="7"/>
      <c r="AK1859" s="7"/>
      <c r="AL1859" s="7"/>
      <c r="AM1859" s="7"/>
      <c r="AN1859" s="7"/>
    </row>
    <row r="1860" spans="1:40" ht="16.5" x14ac:dyDescent="0.25">
      <c r="A1860" s="159"/>
      <c r="B1860" s="159"/>
      <c r="C1860" s="159"/>
      <c r="D1860" s="159"/>
      <c r="E1860" s="159"/>
      <c r="F1860" s="159"/>
      <c r="G1860" s="218"/>
      <c r="H1860" s="159"/>
      <c r="I1860" s="159"/>
      <c r="J1860" s="159"/>
      <c r="K1860" s="218"/>
      <c r="L1860" s="159"/>
      <c r="M1860" s="159"/>
      <c r="N1860" s="159"/>
      <c r="T1860" s="219"/>
      <c r="U1860" s="219"/>
      <c r="V1860" s="219"/>
      <c r="AH1860" s="6"/>
      <c r="AI1860" s="6"/>
      <c r="AJ1860" s="7"/>
      <c r="AK1860" s="7"/>
      <c r="AL1860" s="7"/>
      <c r="AM1860" s="7"/>
      <c r="AN1860" s="7"/>
    </row>
    <row r="1861" spans="1:40" ht="16.5" x14ac:dyDescent="0.25">
      <c r="A1861" s="159"/>
      <c r="B1861" s="159"/>
      <c r="C1861" s="159"/>
      <c r="D1861" s="159"/>
      <c r="E1861" s="159"/>
      <c r="F1861" s="159"/>
      <c r="G1861" s="218"/>
      <c r="H1861" s="159"/>
      <c r="I1861" s="159"/>
      <c r="J1861" s="159"/>
      <c r="K1861" s="218"/>
      <c r="L1861" s="159"/>
      <c r="M1861" s="159"/>
      <c r="N1861" s="159"/>
      <c r="T1861" s="219"/>
      <c r="U1861" s="219"/>
      <c r="AH1861" s="6"/>
      <c r="AI1861" s="6"/>
      <c r="AJ1861" s="7"/>
      <c r="AK1861" s="7"/>
      <c r="AL1861" s="7"/>
      <c r="AM1861" s="7"/>
      <c r="AN1861" s="7"/>
    </row>
    <row r="1862" spans="1:40" ht="16.5" x14ac:dyDescent="0.25">
      <c r="A1862" s="159"/>
      <c r="B1862" s="159"/>
      <c r="C1862" s="159"/>
      <c r="D1862" s="159"/>
      <c r="E1862" s="159"/>
      <c r="F1862" s="159"/>
      <c r="G1862" s="218"/>
      <c r="H1862" s="159"/>
      <c r="I1862" s="159"/>
      <c r="J1862" s="159"/>
      <c r="K1862" s="218"/>
      <c r="L1862" s="159"/>
      <c r="M1862" s="159"/>
      <c r="N1862" s="159"/>
      <c r="T1862" s="219"/>
      <c r="U1862" s="219"/>
      <c r="V1862" s="219"/>
      <c r="AH1862" s="6"/>
      <c r="AI1862" s="6"/>
      <c r="AJ1862" s="7"/>
      <c r="AK1862" s="7"/>
      <c r="AL1862" s="7"/>
      <c r="AM1862" s="7"/>
      <c r="AN1862" s="7"/>
    </row>
    <row r="1863" spans="1:40" ht="16.5" x14ac:dyDescent="0.25">
      <c r="A1863" s="159"/>
      <c r="B1863" s="159"/>
      <c r="C1863" s="159"/>
      <c r="D1863" s="159"/>
      <c r="E1863" s="159"/>
      <c r="F1863" s="159"/>
      <c r="G1863" s="218"/>
      <c r="H1863" s="159"/>
      <c r="I1863" s="159"/>
      <c r="J1863" s="159"/>
      <c r="K1863" s="218"/>
      <c r="L1863" s="159"/>
      <c r="M1863" s="159"/>
      <c r="N1863" s="159"/>
      <c r="T1863" s="219"/>
      <c r="U1863" s="219"/>
      <c r="V1863" s="219"/>
      <c r="AH1863" s="6"/>
      <c r="AI1863" s="6"/>
      <c r="AJ1863" s="7"/>
      <c r="AK1863" s="7"/>
      <c r="AL1863" s="7"/>
      <c r="AM1863" s="7"/>
      <c r="AN1863" s="7"/>
    </row>
    <row r="1864" spans="1:40" ht="16.5" x14ac:dyDescent="0.25">
      <c r="A1864" s="159"/>
      <c r="B1864" s="159"/>
      <c r="C1864" s="159"/>
      <c r="D1864" s="159"/>
      <c r="E1864" s="159"/>
      <c r="F1864" s="159"/>
      <c r="G1864" s="218"/>
      <c r="H1864" s="159"/>
      <c r="I1864" s="159"/>
      <c r="J1864" s="159"/>
      <c r="K1864" s="218"/>
      <c r="L1864" s="159"/>
      <c r="M1864" s="159"/>
      <c r="N1864" s="159"/>
      <c r="T1864" s="219"/>
      <c r="U1864" s="219"/>
      <c r="V1864" s="219"/>
      <c r="AH1864" s="6"/>
      <c r="AI1864" s="6"/>
      <c r="AJ1864" s="7"/>
      <c r="AK1864" s="7"/>
      <c r="AL1864" s="7"/>
      <c r="AM1864" s="7"/>
      <c r="AN1864" s="7"/>
    </row>
    <row r="1865" spans="1:40" ht="16.5" x14ac:dyDescent="0.25">
      <c r="A1865" s="159"/>
      <c r="B1865" s="159"/>
      <c r="C1865" s="159"/>
      <c r="D1865" s="159"/>
      <c r="E1865" s="159"/>
      <c r="F1865" s="159"/>
      <c r="G1865" s="218"/>
      <c r="H1865" s="159"/>
      <c r="I1865" s="159"/>
      <c r="J1865" s="159"/>
      <c r="K1865" s="218"/>
      <c r="L1865" s="159"/>
      <c r="M1865" s="159"/>
      <c r="N1865" s="159"/>
      <c r="T1865" s="219"/>
      <c r="U1865" s="219"/>
      <c r="V1865" s="219"/>
      <c r="AH1865" s="6"/>
      <c r="AI1865" s="6"/>
      <c r="AJ1865" s="7"/>
      <c r="AK1865" s="7"/>
      <c r="AL1865" s="7"/>
      <c r="AM1865" s="7"/>
      <c r="AN1865" s="7"/>
    </row>
    <row r="1866" spans="1:40" ht="16.5" x14ac:dyDescent="0.25">
      <c r="A1866" s="159"/>
      <c r="B1866" s="159"/>
      <c r="C1866" s="159"/>
      <c r="D1866" s="159"/>
      <c r="E1866" s="159"/>
      <c r="F1866" s="159"/>
      <c r="G1866" s="218"/>
      <c r="H1866" s="159"/>
      <c r="I1866" s="159"/>
      <c r="J1866" s="159"/>
      <c r="K1866" s="218"/>
      <c r="L1866" s="159"/>
      <c r="M1866" s="159"/>
      <c r="N1866" s="159"/>
      <c r="T1866" s="219"/>
      <c r="U1866" s="219"/>
      <c r="V1866" s="219"/>
      <c r="AH1866" s="6"/>
      <c r="AI1866" s="6"/>
      <c r="AJ1866" s="7"/>
      <c r="AK1866" s="7"/>
      <c r="AL1866" s="7"/>
      <c r="AM1866" s="7"/>
      <c r="AN1866" s="7"/>
    </row>
    <row r="1867" spans="1:40" ht="16.5" x14ac:dyDescent="0.25">
      <c r="A1867" s="159"/>
      <c r="B1867" s="159"/>
      <c r="C1867" s="159"/>
      <c r="D1867" s="159"/>
      <c r="E1867" s="159"/>
      <c r="F1867" s="159"/>
      <c r="G1867" s="218"/>
      <c r="H1867" s="159"/>
      <c r="I1867" s="159"/>
      <c r="J1867" s="159"/>
      <c r="K1867" s="218"/>
      <c r="L1867" s="159"/>
      <c r="M1867" s="159"/>
      <c r="N1867" s="159"/>
      <c r="T1867" s="219"/>
      <c r="U1867" s="219"/>
      <c r="V1867" s="219"/>
      <c r="AH1867" s="6"/>
      <c r="AI1867" s="6"/>
      <c r="AJ1867" s="7"/>
      <c r="AK1867" s="7"/>
      <c r="AL1867" s="7"/>
      <c r="AM1867" s="7"/>
      <c r="AN1867" s="7"/>
    </row>
    <row r="1868" spans="1:40" ht="16.5" x14ac:dyDescent="0.25">
      <c r="A1868" s="159"/>
      <c r="B1868" s="159"/>
      <c r="C1868" s="159"/>
      <c r="D1868" s="159"/>
      <c r="E1868" s="159"/>
      <c r="F1868" s="159"/>
      <c r="G1868" s="218"/>
      <c r="H1868" s="159"/>
      <c r="I1868" s="159"/>
      <c r="J1868" s="159"/>
      <c r="K1868" s="218"/>
      <c r="L1868" s="159"/>
      <c r="M1868" s="159"/>
      <c r="N1868" s="159"/>
      <c r="T1868" s="219"/>
      <c r="U1868" s="219"/>
      <c r="V1868" s="219"/>
      <c r="AH1868" s="6"/>
      <c r="AI1868" s="6"/>
      <c r="AJ1868" s="7"/>
      <c r="AK1868" s="7"/>
      <c r="AL1868" s="7"/>
      <c r="AM1868" s="7"/>
      <c r="AN1868" s="7"/>
    </row>
    <row r="1869" spans="1:40" ht="16.5" x14ac:dyDescent="0.25">
      <c r="A1869" s="159"/>
      <c r="B1869" s="159"/>
      <c r="C1869" s="159"/>
      <c r="D1869" s="159"/>
      <c r="E1869" s="159"/>
      <c r="F1869" s="159"/>
      <c r="G1869" s="218"/>
      <c r="H1869" s="159"/>
      <c r="I1869" s="159"/>
      <c r="J1869" s="159"/>
      <c r="K1869" s="218"/>
      <c r="L1869" s="159"/>
      <c r="M1869" s="159"/>
      <c r="N1869" s="159"/>
      <c r="T1869" s="219"/>
      <c r="U1869" s="219"/>
      <c r="V1869" s="219"/>
      <c r="AH1869" s="6"/>
      <c r="AI1869" s="6"/>
      <c r="AJ1869" s="7"/>
      <c r="AK1869" s="7"/>
      <c r="AL1869" s="7"/>
      <c r="AM1869" s="7"/>
      <c r="AN1869" s="7"/>
    </row>
    <row r="1870" spans="1:40" ht="16.5" x14ac:dyDescent="0.25">
      <c r="A1870" s="159"/>
      <c r="B1870" s="159"/>
      <c r="C1870" s="159"/>
      <c r="D1870" s="159"/>
      <c r="E1870" s="159"/>
      <c r="F1870" s="159"/>
      <c r="G1870" s="218"/>
      <c r="H1870" s="159"/>
      <c r="I1870" s="159"/>
      <c r="J1870" s="159"/>
      <c r="K1870" s="218"/>
      <c r="L1870" s="159"/>
      <c r="M1870" s="159"/>
      <c r="N1870" s="159"/>
      <c r="T1870" s="219"/>
      <c r="U1870" s="219"/>
      <c r="V1870" s="219"/>
      <c r="AH1870" s="6"/>
      <c r="AI1870" s="6"/>
      <c r="AJ1870" s="7"/>
      <c r="AK1870" s="7"/>
      <c r="AL1870" s="7"/>
      <c r="AM1870" s="7"/>
      <c r="AN1870" s="7"/>
    </row>
    <row r="1871" spans="1:40" ht="16.5" x14ac:dyDescent="0.25">
      <c r="A1871" s="159"/>
      <c r="B1871" s="159"/>
      <c r="C1871" s="159"/>
      <c r="D1871" s="159"/>
      <c r="E1871" s="159"/>
      <c r="F1871" s="159"/>
      <c r="G1871" s="218"/>
      <c r="H1871" s="159"/>
      <c r="I1871" s="159"/>
      <c r="J1871" s="159"/>
      <c r="K1871" s="218"/>
      <c r="L1871" s="159"/>
      <c r="M1871" s="159"/>
      <c r="N1871" s="159"/>
      <c r="T1871" s="219"/>
      <c r="U1871" s="219"/>
      <c r="AH1871" s="6"/>
      <c r="AI1871" s="6"/>
      <c r="AJ1871" s="7"/>
      <c r="AK1871" s="7"/>
      <c r="AL1871" s="7"/>
      <c r="AM1871" s="7"/>
      <c r="AN1871" s="7"/>
    </row>
    <row r="1872" spans="1:40" ht="16.5" x14ac:dyDescent="0.25">
      <c r="A1872" s="159"/>
      <c r="B1872" s="159"/>
      <c r="C1872" s="159"/>
      <c r="D1872" s="159"/>
      <c r="E1872" s="159"/>
      <c r="F1872" s="159"/>
      <c r="G1872" s="218"/>
      <c r="H1872" s="159"/>
      <c r="I1872" s="159"/>
      <c r="J1872" s="159"/>
      <c r="K1872" s="218"/>
      <c r="L1872" s="159"/>
      <c r="M1872" s="159"/>
      <c r="N1872" s="159"/>
      <c r="T1872" s="219"/>
      <c r="U1872" s="219"/>
      <c r="AH1872" s="6"/>
      <c r="AI1872" s="6"/>
      <c r="AJ1872" s="7"/>
      <c r="AK1872" s="7"/>
      <c r="AL1872" s="7"/>
      <c r="AM1872" s="7"/>
      <c r="AN1872" s="7"/>
    </row>
    <row r="1873" spans="1:40" ht="16.5" x14ac:dyDescent="0.25">
      <c r="A1873" s="159"/>
      <c r="B1873" s="159"/>
      <c r="C1873" s="159"/>
      <c r="D1873" s="159"/>
      <c r="E1873" s="159"/>
      <c r="F1873" s="159"/>
      <c r="G1873" s="218"/>
      <c r="H1873" s="159"/>
      <c r="I1873" s="159"/>
      <c r="J1873" s="159"/>
      <c r="K1873" s="218"/>
      <c r="L1873" s="159"/>
      <c r="M1873" s="159"/>
      <c r="N1873" s="159"/>
      <c r="T1873" s="219"/>
      <c r="U1873" s="219"/>
      <c r="V1873" s="219"/>
      <c r="AH1873" s="6"/>
      <c r="AI1873" s="6"/>
      <c r="AJ1873" s="7"/>
      <c r="AK1873" s="7"/>
      <c r="AL1873" s="7"/>
      <c r="AM1873" s="7"/>
      <c r="AN1873" s="7"/>
    </row>
    <row r="1874" spans="1:40" ht="16.5" x14ac:dyDescent="0.25">
      <c r="A1874" s="159"/>
      <c r="B1874" s="159"/>
      <c r="C1874" s="159"/>
      <c r="D1874" s="159"/>
      <c r="E1874" s="159"/>
      <c r="F1874" s="159"/>
      <c r="G1874" s="218"/>
      <c r="H1874" s="159"/>
      <c r="I1874" s="159"/>
      <c r="J1874" s="159"/>
      <c r="K1874" s="218"/>
      <c r="L1874" s="159"/>
      <c r="M1874" s="159"/>
      <c r="N1874" s="159"/>
      <c r="T1874" s="219"/>
      <c r="U1874" s="219"/>
      <c r="V1874" s="219"/>
      <c r="AH1874" s="6"/>
      <c r="AI1874" s="6"/>
      <c r="AJ1874" s="7"/>
      <c r="AK1874" s="7"/>
      <c r="AL1874" s="7"/>
      <c r="AM1874" s="7"/>
      <c r="AN1874" s="7"/>
    </row>
    <row r="1875" spans="1:40" ht="16.5" x14ac:dyDescent="0.25">
      <c r="A1875" s="159"/>
      <c r="B1875" s="159"/>
      <c r="C1875" s="159"/>
      <c r="D1875" s="159"/>
      <c r="E1875" s="159"/>
      <c r="F1875" s="159"/>
      <c r="G1875" s="218"/>
      <c r="H1875" s="159"/>
      <c r="I1875" s="159"/>
      <c r="J1875" s="159"/>
      <c r="K1875" s="218"/>
      <c r="L1875" s="159"/>
      <c r="M1875" s="159"/>
      <c r="N1875" s="159"/>
      <c r="T1875" s="219"/>
      <c r="U1875" s="219"/>
      <c r="V1875" s="219"/>
      <c r="AH1875" s="6"/>
      <c r="AI1875" s="6"/>
      <c r="AJ1875" s="7"/>
      <c r="AK1875" s="7"/>
      <c r="AL1875" s="7"/>
      <c r="AM1875" s="7"/>
      <c r="AN1875" s="7"/>
    </row>
    <row r="1876" spans="1:40" ht="16.5" x14ac:dyDescent="0.25">
      <c r="A1876" s="159"/>
      <c r="B1876" s="159"/>
      <c r="C1876" s="159"/>
      <c r="D1876" s="159"/>
      <c r="E1876" s="159"/>
      <c r="F1876" s="159"/>
      <c r="G1876" s="218"/>
      <c r="H1876" s="159"/>
      <c r="I1876" s="159"/>
      <c r="J1876" s="159"/>
      <c r="K1876" s="218"/>
      <c r="L1876" s="159"/>
      <c r="M1876" s="159"/>
      <c r="N1876" s="159"/>
      <c r="T1876" s="219"/>
      <c r="U1876" s="219"/>
      <c r="V1876" s="219"/>
      <c r="AH1876" s="6"/>
      <c r="AI1876" s="6"/>
      <c r="AJ1876" s="7"/>
      <c r="AK1876" s="7"/>
      <c r="AL1876" s="7"/>
      <c r="AM1876" s="7"/>
      <c r="AN1876" s="7"/>
    </row>
    <row r="1877" spans="1:40" ht="16.5" x14ac:dyDescent="0.25">
      <c r="A1877" s="159"/>
      <c r="B1877" s="159"/>
      <c r="C1877" s="159"/>
      <c r="D1877" s="159"/>
      <c r="E1877" s="159"/>
      <c r="F1877" s="159"/>
      <c r="G1877" s="218"/>
      <c r="H1877" s="159"/>
      <c r="I1877" s="159"/>
      <c r="J1877" s="159"/>
      <c r="K1877" s="218"/>
      <c r="L1877" s="159"/>
      <c r="M1877" s="159"/>
      <c r="N1877" s="159"/>
      <c r="T1877" s="219"/>
      <c r="U1877" s="219"/>
      <c r="V1877" s="219"/>
      <c r="AH1877" s="6"/>
      <c r="AI1877" s="6"/>
      <c r="AJ1877" s="7"/>
      <c r="AK1877" s="7"/>
      <c r="AL1877" s="7"/>
      <c r="AM1877" s="7"/>
      <c r="AN1877" s="7"/>
    </row>
    <row r="1878" spans="1:40" ht="16.5" x14ac:dyDescent="0.25">
      <c r="A1878" s="159"/>
      <c r="B1878" s="159"/>
      <c r="C1878" s="159"/>
      <c r="D1878" s="159"/>
      <c r="E1878" s="159"/>
      <c r="F1878" s="159"/>
      <c r="G1878" s="218"/>
      <c r="H1878" s="159"/>
      <c r="I1878" s="159"/>
      <c r="J1878" s="159"/>
      <c r="K1878" s="218"/>
      <c r="L1878" s="159"/>
      <c r="M1878" s="159"/>
      <c r="N1878" s="159"/>
      <c r="T1878" s="219"/>
      <c r="U1878" s="219"/>
      <c r="V1878" s="219"/>
      <c r="AH1878" s="6"/>
      <c r="AI1878" s="6"/>
      <c r="AJ1878" s="7"/>
      <c r="AK1878" s="7"/>
      <c r="AL1878" s="7"/>
      <c r="AM1878" s="7"/>
      <c r="AN1878" s="7"/>
    </row>
    <row r="1879" spans="1:40" ht="16.5" x14ac:dyDescent="0.25">
      <c r="A1879" s="159"/>
      <c r="B1879" s="159"/>
      <c r="C1879" s="159"/>
      <c r="D1879" s="159"/>
      <c r="E1879" s="159"/>
      <c r="F1879" s="159"/>
      <c r="G1879" s="218"/>
      <c r="H1879" s="159"/>
      <c r="I1879" s="159"/>
      <c r="J1879" s="159"/>
      <c r="K1879" s="218"/>
      <c r="L1879" s="159"/>
      <c r="M1879" s="159"/>
      <c r="N1879" s="159"/>
      <c r="T1879" s="219"/>
      <c r="U1879" s="219"/>
      <c r="V1879" s="219"/>
      <c r="AH1879" s="6"/>
      <c r="AI1879" s="6"/>
      <c r="AJ1879" s="7"/>
      <c r="AK1879" s="7"/>
      <c r="AL1879" s="7"/>
      <c r="AM1879" s="7"/>
      <c r="AN1879" s="7"/>
    </row>
    <row r="1880" spans="1:40" ht="16.5" x14ac:dyDescent="0.25">
      <c r="A1880" s="159"/>
      <c r="B1880" s="159"/>
      <c r="C1880" s="159"/>
      <c r="D1880" s="159"/>
      <c r="E1880" s="159"/>
      <c r="F1880" s="159"/>
      <c r="G1880" s="218"/>
      <c r="H1880" s="159"/>
      <c r="I1880" s="159"/>
      <c r="J1880" s="159"/>
      <c r="K1880" s="218"/>
      <c r="L1880" s="159"/>
      <c r="M1880" s="159"/>
      <c r="N1880" s="159"/>
      <c r="T1880" s="219"/>
      <c r="U1880" s="219"/>
      <c r="V1880" s="219"/>
      <c r="AH1880" s="6"/>
      <c r="AI1880" s="6"/>
      <c r="AJ1880" s="7"/>
      <c r="AK1880" s="7"/>
      <c r="AL1880" s="7"/>
      <c r="AM1880" s="7"/>
      <c r="AN1880" s="7"/>
    </row>
    <row r="1881" spans="1:40" ht="16.5" x14ac:dyDescent="0.25">
      <c r="A1881" s="159"/>
      <c r="B1881" s="159"/>
      <c r="C1881" s="159"/>
      <c r="D1881" s="159"/>
      <c r="E1881" s="159"/>
      <c r="F1881" s="159"/>
      <c r="G1881" s="218"/>
      <c r="H1881" s="159"/>
      <c r="I1881" s="159"/>
      <c r="J1881" s="159"/>
      <c r="K1881" s="218"/>
      <c r="L1881" s="159"/>
      <c r="M1881" s="159"/>
      <c r="N1881" s="159"/>
      <c r="T1881" s="219"/>
      <c r="U1881" s="219"/>
      <c r="V1881" s="219"/>
      <c r="AH1881" s="6"/>
      <c r="AI1881" s="6"/>
      <c r="AJ1881" s="7"/>
      <c r="AK1881" s="7"/>
      <c r="AL1881" s="7"/>
      <c r="AM1881" s="7"/>
      <c r="AN1881" s="7"/>
    </row>
    <row r="1882" spans="1:40" ht="16.5" x14ac:dyDescent="0.25">
      <c r="A1882" s="159"/>
      <c r="B1882" s="159"/>
      <c r="C1882" s="159"/>
      <c r="D1882" s="159"/>
      <c r="E1882" s="159"/>
      <c r="F1882" s="159"/>
      <c r="G1882" s="218"/>
      <c r="H1882" s="159"/>
      <c r="I1882" s="159"/>
      <c r="J1882" s="159"/>
      <c r="K1882" s="218"/>
      <c r="L1882" s="159"/>
      <c r="M1882" s="159"/>
      <c r="N1882" s="159"/>
      <c r="T1882" s="219"/>
      <c r="U1882" s="219"/>
      <c r="V1882" s="219"/>
      <c r="AH1882" s="6"/>
      <c r="AI1882" s="6"/>
      <c r="AJ1882" s="7"/>
      <c r="AK1882" s="7"/>
      <c r="AL1882" s="7"/>
      <c r="AM1882" s="7"/>
      <c r="AN1882" s="7"/>
    </row>
    <row r="1883" spans="1:40" ht="16.5" x14ac:dyDescent="0.25">
      <c r="A1883" s="159"/>
      <c r="B1883" s="159"/>
      <c r="C1883" s="159"/>
      <c r="D1883" s="159"/>
      <c r="E1883" s="159"/>
      <c r="F1883" s="159"/>
      <c r="G1883" s="218"/>
      <c r="H1883" s="159"/>
      <c r="I1883" s="159"/>
      <c r="J1883" s="159"/>
      <c r="K1883" s="218"/>
      <c r="L1883" s="159"/>
      <c r="M1883" s="159"/>
      <c r="N1883" s="159"/>
      <c r="T1883" s="219"/>
      <c r="U1883" s="219"/>
      <c r="V1883" s="219"/>
      <c r="AH1883" s="6"/>
      <c r="AI1883" s="6"/>
      <c r="AJ1883" s="7"/>
      <c r="AK1883" s="7"/>
      <c r="AL1883" s="7"/>
      <c r="AM1883" s="7"/>
      <c r="AN1883" s="7"/>
    </row>
    <row r="1884" spans="1:40" ht="16.5" x14ac:dyDescent="0.25">
      <c r="A1884" s="159"/>
      <c r="B1884" s="159"/>
      <c r="C1884" s="159"/>
      <c r="D1884" s="159"/>
      <c r="E1884" s="159"/>
      <c r="F1884" s="159"/>
      <c r="G1884" s="218"/>
      <c r="H1884" s="159"/>
      <c r="I1884" s="159"/>
      <c r="J1884" s="159"/>
      <c r="K1884" s="218"/>
      <c r="L1884" s="159"/>
      <c r="M1884" s="159"/>
      <c r="N1884" s="159"/>
      <c r="T1884" s="219"/>
      <c r="U1884" s="219"/>
      <c r="V1884" s="219"/>
      <c r="AH1884" s="6"/>
      <c r="AI1884" s="6"/>
      <c r="AJ1884" s="7"/>
      <c r="AK1884" s="7"/>
      <c r="AL1884" s="7"/>
      <c r="AM1884" s="7"/>
      <c r="AN1884" s="7"/>
    </row>
    <row r="1885" spans="1:40" ht="16.5" x14ac:dyDescent="0.25">
      <c r="A1885" s="159"/>
      <c r="B1885" s="159"/>
      <c r="C1885" s="159"/>
      <c r="D1885" s="159"/>
      <c r="E1885" s="159"/>
      <c r="F1885" s="159"/>
      <c r="G1885" s="218"/>
      <c r="H1885" s="159"/>
      <c r="I1885" s="159"/>
      <c r="J1885" s="159"/>
      <c r="K1885" s="218"/>
      <c r="L1885" s="159"/>
      <c r="M1885" s="159"/>
      <c r="N1885" s="159"/>
      <c r="T1885" s="219"/>
      <c r="U1885" s="219"/>
      <c r="V1885" s="219"/>
      <c r="AH1885" s="6"/>
      <c r="AI1885" s="6"/>
      <c r="AJ1885" s="7"/>
      <c r="AK1885" s="7"/>
      <c r="AL1885" s="7"/>
      <c r="AM1885" s="7"/>
      <c r="AN1885" s="7"/>
    </row>
    <row r="1886" spans="1:40" ht="16.5" x14ac:dyDescent="0.25">
      <c r="A1886" s="159"/>
      <c r="B1886" s="159"/>
      <c r="C1886" s="159"/>
      <c r="D1886" s="159"/>
      <c r="E1886" s="159"/>
      <c r="F1886" s="159"/>
      <c r="G1886" s="218"/>
      <c r="H1886" s="159"/>
      <c r="I1886" s="159"/>
      <c r="J1886" s="159"/>
      <c r="K1886" s="218"/>
      <c r="L1886" s="159"/>
      <c r="M1886" s="159"/>
      <c r="N1886" s="159"/>
      <c r="T1886" s="219"/>
      <c r="U1886" s="219"/>
      <c r="V1886" s="219"/>
      <c r="AH1886" s="6"/>
      <c r="AI1886" s="6"/>
      <c r="AJ1886" s="7"/>
      <c r="AK1886" s="7"/>
      <c r="AL1886" s="7"/>
      <c r="AM1886" s="7"/>
      <c r="AN1886" s="7"/>
    </row>
    <row r="1887" spans="1:40" ht="16.5" x14ac:dyDescent="0.25">
      <c r="A1887" s="159"/>
      <c r="B1887" s="159"/>
      <c r="C1887" s="159"/>
      <c r="D1887" s="159"/>
      <c r="E1887" s="159"/>
      <c r="F1887" s="159"/>
      <c r="G1887" s="218"/>
      <c r="H1887" s="159"/>
      <c r="I1887" s="159"/>
      <c r="J1887" s="159"/>
      <c r="K1887" s="218"/>
      <c r="L1887" s="159"/>
      <c r="M1887" s="159"/>
      <c r="N1887" s="159"/>
      <c r="T1887" s="219"/>
      <c r="U1887" s="219"/>
      <c r="V1887" s="219"/>
      <c r="AH1887" s="6"/>
      <c r="AI1887" s="6"/>
      <c r="AJ1887" s="7"/>
      <c r="AK1887" s="7"/>
      <c r="AL1887" s="7"/>
      <c r="AM1887" s="7"/>
      <c r="AN1887" s="7"/>
    </row>
    <row r="1888" spans="1:40" ht="16.5" x14ac:dyDescent="0.25">
      <c r="A1888" s="159"/>
      <c r="B1888" s="159"/>
      <c r="C1888" s="159"/>
      <c r="D1888" s="159"/>
      <c r="E1888" s="159"/>
      <c r="F1888" s="159"/>
      <c r="G1888" s="218"/>
      <c r="H1888" s="159"/>
      <c r="I1888" s="159"/>
      <c r="J1888" s="159"/>
      <c r="K1888" s="218"/>
      <c r="L1888" s="159"/>
      <c r="M1888" s="159"/>
      <c r="N1888" s="159"/>
      <c r="T1888" s="219"/>
      <c r="U1888" s="219"/>
      <c r="V1888" s="219"/>
      <c r="AH1888" s="6"/>
      <c r="AI1888" s="6"/>
      <c r="AJ1888" s="7"/>
      <c r="AK1888" s="7"/>
      <c r="AL1888" s="7"/>
      <c r="AM1888" s="7"/>
      <c r="AN1888" s="7"/>
    </row>
    <row r="1889" spans="1:40" ht="16.5" x14ac:dyDescent="0.25">
      <c r="A1889" s="159"/>
      <c r="B1889" s="159"/>
      <c r="C1889" s="159"/>
      <c r="D1889" s="159"/>
      <c r="E1889" s="159"/>
      <c r="F1889" s="159"/>
      <c r="G1889" s="218"/>
      <c r="H1889" s="159"/>
      <c r="I1889" s="159"/>
      <c r="J1889" s="159"/>
      <c r="K1889" s="218"/>
      <c r="L1889" s="159"/>
      <c r="M1889" s="159"/>
      <c r="N1889" s="159"/>
      <c r="T1889" s="219"/>
      <c r="U1889" s="219"/>
      <c r="AH1889" s="6"/>
      <c r="AI1889" s="6"/>
      <c r="AJ1889" s="7"/>
      <c r="AK1889" s="7"/>
      <c r="AL1889" s="7"/>
      <c r="AM1889" s="7"/>
      <c r="AN1889" s="7"/>
    </row>
    <row r="1890" spans="1:40" ht="16.5" x14ac:dyDescent="0.25">
      <c r="A1890" s="159"/>
      <c r="B1890" s="159"/>
      <c r="C1890" s="159"/>
      <c r="D1890" s="159"/>
      <c r="E1890" s="159"/>
      <c r="F1890" s="159"/>
      <c r="G1890" s="218"/>
      <c r="H1890" s="159"/>
      <c r="I1890" s="159"/>
      <c r="J1890" s="159"/>
      <c r="K1890" s="218"/>
      <c r="L1890" s="159"/>
      <c r="M1890" s="159"/>
      <c r="N1890" s="159"/>
      <c r="T1890" s="219"/>
      <c r="U1890" s="219"/>
      <c r="V1890" s="219"/>
      <c r="AH1890" s="6"/>
      <c r="AI1890" s="6"/>
      <c r="AJ1890" s="7"/>
      <c r="AK1890" s="7"/>
      <c r="AL1890" s="7"/>
      <c r="AM1890" s="7"/>
      <c r="AN1890" s="7"/>
    </row>
    <row r="1891" spans="1:40" ht="16.5" x14ac:dyDescent="0.25">
      <c r="A1891" s="159"/>
      <c r="B1891" s="159"/>
      <c r="C1891" s="159"/>
      <c r="D1891" s="159"/>
      <c r="E1891" s="159"/>
      <c r="F1891" s="159"/>
      <c r="G1891" s="218"/>
      <c r="H1891" s="159"/>
      <c r="I1891" s="159"/>
      <c r="J1891" s="159"/>
      <c r="K1891" s="218"/>
      <c r="L1891" s="159"/>
      <c r="M1891" s="159"/>
      <c r="N1891" s="159"/>
      <c r="T1891" s="219"/>
      <c r="U1891" s="219"/>
      <c r="V1891" s="219"/>
      <c r="AH1891" s="6"/>
      <c r="AI1891" s="6"/>
      <c r="AJ1891" s="7"/>
      <c r="AK1891" s="7"/>
      <c r="AL1891" s="7"/>
      <c r="AM1891" s="7"/>
      <c r="AN1891" s="7"/>
    </row>
    <row r="1892" spans="1:40" ht="16.5" x14ac:dyDescent="0.25">
      <c r="A1892" s="159"/>
      <c r="B1892" s="159"/>
      <c r="C1892" s="159"/>
      <c r="D1892" s="159"/>
      <c r="E1892" s="159"/>
      <c r="F1892" s="159"/>
      <c r="G1892" s="218"/>
      <c r="H1892" s="159"/>
      <c r="I1892" s="159"/>
      <c r="J1892" s="159"/>
      <c r="K1892" s="218"/>
      <c r="L1892" s="159"/>
      <c r="M1892" s="159"/>
      <c r="N1892" s="159"/>
      <c r="T1892" s="219"/>
      <c r="U1892" s="219"/>
      <c r="V1892" s="219"/>
      <c r="AH1892" s="6"/>
      <c r="AI1892" s="6"/>
      <c r="AJ1892" s="7"/>
      <c r="AK1892" s="7"/>
      <c r="AL1892" s="7"/>
      <c r="AM1892" s="7"/>
      <c r="AN1892" s="7"/>
    </row>
    <row r="1893" spans="1:40" ht="16.5" x14ac:dyDescent="0.25">
      <c r="A1893" s="159"/>
      <c r="B1893" s="159"/>
      <c r="C1893" s="159"/>
      <c r="D1893" s="159"/>
      <c r="E1893" s="159"/>
      <c r="F1893" s="159"/>
      <c r="G1893" s="218"/>
      <c r="H1893" s="159"/>
      <c r="I1893" s="159"/>
      <c r="J1893" s="159"/>
      <c r="K1893" s="218"/>
      <c r="L1893" s="159"/>
      <c r="M1893" s="159"/>
      <c r="N1893" s="159"/>
      <c r="T1893" s="219"/>
      <c r="U1893" s="219"/>
      <c r="V1893" s="219"/>
      <c r="AH1893" s="6"/>
      <c r="AI1893" s="6"/>
      <c r="AJ1893" s="7"/>
      <c r="AK1893" s="7"/>
      <c r="AL1893" s="7"/>
      <c r="AM1893" s="7"/>
      <c r="AN1893" s="7"/>
    </row>
    <row r="1894" spans="1:40" ht="16.5" x14ac:dyDescent="0.25">
      <c r="A1894" s="159"/>
      <c r="B1894" s="159"/>
      <c r="C1894" s="159"/>
      <c r="D1894" s="159"/>
      <c r="E1894" s="159"/>
      <c r="F1894" s="159"/>
      <c r="G1894" s="218"/>
      <c r="H1894" s="159"/>
      <c r="I1894" s="159"/>
      <c r="J1894" s="159"/>
      <c r="K1894" s="218"/>
      <c r="L1894" s="159"/>
      <c r="M1894" s="159"/>
      <c r="N1894" s="159"/>
      <c r="T1894" s="219"/>
      <c r="U1894" s="219"/>
      <c r="V1894" s="219"/>
      <c r="AH1894" s="6"/>
      <c r="AI1894" s="6"/>
      <c r="AJ1894" s="7"/>
      <c r="AK1894" s="7"/>
      <c r="AL1894" s="7"/>
      <c r="AM1894" s="7"/>
      <c r="AN1894" s="7"/>
    </row>
    <row r="1895" spans="1:40" ht="16.5" x14ac:dyDescent="0.25">
      <c r="A1895" s="159"/>
      <c r="B1895" s="159"/>
      <c r="C1895" s="159"/>
      <c r="D1895" s="159"/>
      <c r="E1895" s="159"/>
      <c r="F1895" s="159"/>
      <c r="G1895" s="218"/>
      <c r="H1895" s="159"/>
      <c r="I1895" s="159"/>
      <c r="J1895" s="159"/>
      <c r="K1895" s="218"/>
      <c r="L1895" s="159"/>
      <c r="M1895" s="159"/>
      <c r="N1895" s="159"/>
      <c r="T1895" s="219"/>
      <c r="U1895" s="219"/>
      <c r="V1895" s="219"/>
      <c r="AH1895" s="6"/>
      <c r="AI1895" s="6"/>
      <c r="AJ1895" s="7"/>
      <c r="AK1895" s="7"/>
      <c r="AL1895" s="7"/>
      <c r="AM1895" s="7"/>
      <c r="AN1895" s="7"/>
    </row>
    <row r="1896" spans="1:40" ht="16.5" x14ac:dyDescent="0.25">
      <c r="A1896" s="159"/>
      <c r="B1896" s="159"/>
      <c r="C1896" s="159"/>
      <c r="D1896" s="159"/>
      <c r="E1896" s="159"/>
      <c r="F1896" s="159"/>
      <c r="G1896" s="218"/>
      <c r="H1896" s="159"/>
      <c r="I1896" s="159"/>
      <c r="J1896" s="159"/>
      <c r="K1896" s="218"/>
      <c r="L1896" s="159"/>
      <c r="M1896" s="159"/>
      <c r="N1896" s="159"/>
      <c r="T1896" s="219"/>
      <c r="U1896" s="219"/>
      <c r="V1896" s="219"/>
      <c r="AH1896" s="6"/>
      <c r="AI1896" s="6"/>
      <c r="AJ1896" s="7"/>
      <c r="AK1896" s="7"/>
      <c r="AL1896" s="7"/>
      <c r="AM1896" s="7"/>
      <c r="AN1896" s="7"/>
    </row>
    <row r="1897" spans="1:40" ht="16.5" x14ac:dyDescent="0.25">
      <c r="A1897" s="159"/>
      <c r="B1897" s="159"/>
      <c r="C1897" s="159"/>
      <c r="D1897" s="159"/>
      <c r="E1897" s="159"/>
      <c r="F1897" s="159"/>
      <c r="G1897" s="218"/>
      <c r="H1897" s="159"/>
      <c r="I1897" s="159"/>
      <c r="J1897" s="159"/>
      <c r="K1897" s="218"/>
      <c r="L1897" s="159"/>
      <c r="M1897" s="159"/>
      <c r="N1897" s="159"/>
      <c r="T1897" s="219"/>
      <c r="U1897" s="219"/>
      <c r="V1897" s="219"/>
      <c r="AH1897" s="6"/>
      <c r="AI1897" s="6"/>
      <c r="AJ1897" s="7"/>
      <c r="AK1897" s="7"/>
      <c r="AL1897" s="7"/>
      <c r="AM1897" s="7"/>
      <c r="AN1897" s="7"/>
    </row>
    <row r="1898" spans="1:40" ht="16.5" x14ac:dyDescent="0.25">
      <c r="A1898" s="159"/>
      <c r="B1898" s="159"/>
      <c r="C1898" s="159"/>
      <c r="D1898" s="159"/>
      <c r="E1898" s="159"/>
      <c r="F1898" s="159"/>
      <c r="G1898" s="218"/>
      <c r="H1898" s="159"/>
      <c r="I1898" s="159"/>
      <c r="J1898" s="159"/>
      <c r="K1898" s="218"/>
      <c r="L1898" s="159"/>
      <c r="M1898" s="159"/>
      <c r="N1898" s="159"/>
      <c r="T1898" s="219"/>
      <c r="U1898" s="219"/>
      <c r="V1898" s="219"/>
      <c r="AH1898" s="6"/>
      <c r="AI1898" s="6"/>
      <c r="AJ1898" s="7"/>
      <c r="AK1898" s="7"/>
      <c r="AL1898" s="7"/>
      <c r="AM1898" s="7"/>
      <c r="AN1898" s="7"/>
    </row>
    <row r="1899" spans="1:40" ht="16.5" x14ac:dyDescent="0.25">
      <c r="A1899" s="159"/>
      <c r="B1899" s="159"/>
      <c r="C1899" s="159"/>
      <c r="D1899" s="159"/>
      <c r="E1899" s="159"/>
      <c r="F1899" s="159"/>
      <c r="G1899" s="218"/>
      <c r="H1899" s="159"/>
      <c r="I1899" s="159"/>
      <c r="J1899" s="159"/>
      <c r="K1899" s="218"/>
      <c r="L1899" s="159"/>
      <c r="M1899" s="159"/>
      <c r="N1899" s="159"/>
      <c r="T1899" s="219"/>
      <c r="U1899" s="219"/>
      <c r="AH1899" s="6"/>
      <c r="AI1899" s="6"/>
      <c r="AJ1899" s="7"/>
      <c r="AK1899" s="7"/>
      <c r="AL1899" s="7"/>
      <c r="AM1899" s="7"/>
      <c r="AN1899" s="7"/>
    </row>
    <row r="1900" spans="1:40" ht="16.5" x14ac:dyDescent="0.25">
      <c r="A1900" s="159"/>
      <c r="B1900" s="159"/>
      <c r="C1900" s="159"/>
      <c r="D1900" s="159"/>
      <c r="E1900" s="159"/>
      <c r="F1900" s="159"/>
      <c r="G1900" s="218"/>
      <c r="H1900" s="159"/>
      <c r="I1900" s="159"/>
      <c r="J1900" s="159"/>
      <c r="K1900" s="218"/>
      <c r="L1900" s="159"/>
      <c r="M1900" s="159"/>
      <c r="N1900" s="159"/>
      <c r="T1900" s="219"/>
      <c r="U1900" s="219"/>
      <c r="V1900" s="219"/>
      <c r="AH1900" s="6"/>
      <c r="AI1900" s="6"/>
      <c r="AJ1900" s="7"/>
      <c r="AK1900" s="7"/>
      <c r="AL1900" s="7"/>
      <c r="AM1900" s="7"/>
      <c r="AN1900" s="7"/>
    </row>
    <row r="1901" spans="1:40" ht="16.5" x14ac:dyDescent="0.25">
      <c r="A1901" s="159"/>
      <c r="B1901" s="159"/>
      <c r="C1901" s="159"/>
      <c r="D1901" s="159"/>
      <c r="E1901" s="159"/>
      <c r="F1901" s="159"/>
      <c r="G1901" s="218"/>
      <c r="H1901" s="159"/>
      <c r="I1901" s="159"/>
      <c r="J1901" s="159"/>
      <c r="K1901" s="218"/>
      <c r="L1901" s="159"/>
      <c r="M1901" s="159"/>
      <c r="N1901" s="159"/>
      <c r="T1901" s="219"/>
      <c r="U1901" s="219"/>
      <c r="V1901" s="219"/>
      <c r="AH1901" s="6"/>
      <c r="AI1901" s="6"/>
      <c r="AJ1901" s="7"/>
      <c r="AK1901" s="7"/>
      <c r="AL1901" s="7"/>
      <c r="AM1901" s="7"/>
      <c r="AN1901" s="7"/>
    </row>
    <row r="1902" spans="1:40" ht="16.5" x14ac:dyDescent="0.25">
      <c r="A1902" s="159"/>
      <c r="B1902" s="159"/>
      <c r="C1902" s="159"/>
      <c r="D1902" s="159"/>
      <c r="E1902" s="159"/>
      <c r="F1902" s="159"/>
      <c r="G1902" s="218"/>
      <c r="H1902" s="159"/>
      <c r="I1902" s="159"/>
      <c r="J1902" s="159"/>
      <c r="K1902" s="218"/>
      <c r="L1902" s="159"/>
      <c r="M1902" s="159"/>
      <c r="N1902" s="159"/>
      <c r="T1902" s="219"/>
      <c r="U1902" s="219"/>
      <c r="V1902" s="219"/>
      <c r="AH1902" s="6"/>
      <c r="AI1902" s="6"/>
      <c r="AJ1902" s="7"/>
      <c r="AK1902" s="7"/>
      <c r="AL1902" s="7"/>
      <c r="AM1902" s="7"/>
      <c r="AN1902" s="7"/>
    </row>
    <row r="1903" spans="1:40" ht="16.5" x14ac:dyDescent="0.25">
      <c r="A1903" s="159"/>
      <c r="B1903" s="159"/>
      <c r="C1903" s="159"/>
      <c r="D1903" s="159"/>
      <c r="E1903" s="159"/>
      <c r="F1903" s="159"/>
      <c r="G1903" s="218"/>
      <c r="H1903" s="159"/>
      <c r="I1903" s="159"/>
      <c r="J1903" s="159"/>
      <c r="K1903" s="218"/>
      <c r="L1903" s="159"/>
      <c r="M1903" s="159"/>
      <c r="N1903" s="159"/>
      <c r="T1903" s="219"/>
      <c r="U1903" s="219"/>
      <c r="AH1903" s="6"/>
      <c r="AI1903" s="6"/>
      <c r="AJ1903" s="7"/>
      <c r="AK1903" s="7"/>
      <c r="AL1903" s="7"/>
      <c r="AM1903" s="7"/>
      <c r="AN1903" s="7"/>
    </row>
    <row r="1904" spans="1:40" ht="16.5" x14ac:dyDescent="0.25">
      <c r="A1904" s="159"/>
      <c r="B1904" s="159"/>
      <c r="C1904" s="159"/>
      <c r="D1904" s="159"/>
      <c r="E1904" s="159"/>
      <c r="F1904" s="159"/>
      <c r="G1904" s="218"/>
      <c r="H1904" s="159"/>
      <c r="I1904" s="159"/>
      <c r="J1904" s="159"/>
      <c r="K1904" s="218"/>
      <c r="L1904" s="159"/>
      <c r="M1904" s="159"/>
      <c r="N1904" s="159"/>
      <c r="T1904" s="219"/>
      <c r="U1904" s="219"/>
      <c r="V1904" s="219"/>
      <c r="AH1904" s="6"/>
      <c r="AI1904" s="6"/>
      <c r="AJ1904" s="7"/>
      <c r="AK1904" s="7"/>
      <c r="AL1904" s="7"/>
      <c r="AM1904" s="7"/>
      <c r="AN1904" s="7"/>
    </row>
    <row r="1905" spans="1:40" ht="16.5" x14ac:dyDescent="0.25">
      <c r="A1905" s="159"/>
      <c r="B1905" s="159"/>
      <c r="C1905" s="159"/>
      <c r="D1905" s="159"/>
      <c r="E1905" s="159"/>
      <c r="F1905" s="159"/>
      <c r="G1905" s="218"/>
      <c r="H1905" s="159"/>
      <c r="I1905" s="159"/>
      <c r="J1905" s="159"/>
      <c r="K1905" s="218"/>
      <c r="L1905" s="159"/>
      <c r="M1905" s="159"/>
      <c r="N1905" s="159"/>
      <c r="T1905" s="219"/>
      <c r="U1905" s="219"/>
      <c r="V1905" s="219"/>
      <c r="AH1905" s="6"/>
      <c r="AI1905" s="6"/>
      <c r="AJ1905" s="7"/>
      <c r="AK1905" s="7"/>
      <c r="AL1905" s="7"/>
      <c r="AM1905" s="7"/>
      <c r="AN1905" s="7"/>
    </row>
    <row r="1906" spans="1:40" ht="16.5" x14ac:dyDescent="0.25">
      <c r="A1906" s="159"/>
      <c r="B1906" s="159"/>
      <c r="C1906" s="159"/>
      <c r="D1906" s="159"/>
      <c r="E1906" s="159"/>
      <c r="F1906" s="159"/>
      <c r="G1906" s="218"/>
      <c r="H1906" s="159"/>
      <c r="I1906" s="159"/>
      <c r="J1906" s="159"/>
      <c r="K1906" s="218"/>
      <c r="L1906" s="159"/>
      <c r="M1906" s="159"/>
      <c r="N1906" s="159"/>
      <c r="T1906" s="219"/>
      <c r="U1906" s="219"/>
      <c r="V1906" s="219"/>
      <c r="AH1906" s="6"/>
      <c r="AI1906" s="6"/>
      <c r="AJ1906" s="7"/>
      <c r="AK1906" s="7"/>
      <c r="AL1906" s="7"/>
      <c r="AM1906" s="7"/>
      <c r="AN1906" s="7"/>
    </row>
    <row r="1907" spans="1:40" ht="16.5" x14ac:dyDescent="0.25">
      <c r="A1907" s="159"/>
      <c r="B1907" s="159"/>
      <c r="C1907" s="159"/>
      <c r="D1907" s="159"/>
      <c r="E1907" s="159"/>
      <c r="F1907" s="159"/>
      <c r="G1907" s="218"/>
      <c r="H1907" s="159"/>
      <c r="I1907" s="159"/>
      <c r="J1907" s="159"/>
      <c r="K1907" s="218"/>
      <c r="L1907" s="159"/>
      <c r="M1907" s="159"/>
      <c r="N1907" s="159"/>
      <c r="T1907" s="219"/>
      <c r="U1907" s="219"/>
      <c r="V1907" s="219"/>
      <c r="AH1907" s="6"/>
      <c r="AI1907" s="6"/>
      <c r="AJ1907" s="7"/>
      <c r="AK1907" s="7"/>
      <c r="AL1907" s="7"/>
      <c r="AM1907" s="7"/>
      <c r="AN1907" s="7"/>
    </row>
    <row r="1908" spans="1:40" ht="16.5" x14ac:dyDescent="0.25">
      <c r="A1908" s="159"/>
      <c r="B1908" s="159"/>
      <c r="C1908" s="159"/>
      <c r="D1908" s="159"/>
      <c r="E1908" s="159"/>
      <c r="F1908" s="159"/>
      <c r="G1908" s="218"/>
      <c r="H1908" s="159"/>
      <c r="I1908" s="159"/>
      <c r="J1908" s="159"/>
      <c r="K1908" s="218"/>
      <c r="L1908" s="159"/>
      <c r="M1908" s="159"/>
      <c r="N1908" s="159"/>
      <c r="T1908" s="219"/>
      <c r="U1908" s="219"/>
      <c r="V1908" s="219"/>
      <c r="AH1908" s="6"/>
      <c r="AI1908" s="6"/>
      <c r="AJ1908" s="7"/>
      <c r="AK1908" s="7"/>
      <c r="AL1908" s="7"/>
      <c r="AM1908" s="7"/>
      <c r="AN1908" s="7"/>
    </row>
    <row r="1909" spans="1:40" ht="16.5" x14ac:dyDescent="0.25">
      <c r="A1909" s="159"/>
      <c r="B1909" s="159"/>
      <c r="C1909" s="159"/>
      <c r="D1909" s="159"/>
      <c r="E1909" s="159"/>
      <c r="F1909" s="159"/>
      <c r="G1909" s="218"/>
      <c r="H1909" s="159"/>
      <c r="I1909" s="159"/>
      <c r="J1909" s="159"/>
      <c r="K1909" s="218"/>
      <c r="L1909" s="159"/>
      <c r="M1909" s="159"/>
      <c r="N1909" s="159"/>
      <c r="T1909" s="219"/>
      <c r="U1909" s="219"/>
      <c r="V1909" s="219"/>
      <c r="AH1909" s="6"/>
      <c r="AI1909" s="6"/>
      <c r="AJ1909" s="7"/>
      <c r="AK1909" s="7"/>
      <c r="AL1909" s="7"/>
      <c r="AM1909" s="7"/>
      <c r="AN1909" s="7"/>
    </row>
    <row r="1910" spans="1:40" ht="16.5" x14ac:dyDescent="0.25">
      <c r="A1910" s="159"/>
      <c r="B1910" s="159"/>
      <c r="C1910" s="159"/>
      <c r="D1910" s="159"/>
      <c r="E1910" s="159"/>
      <c r="F1910" s="159"/>
      <c r="G1910" s="218"/>
      <c r="H1910" s="159"/>
      <c r="I1910" s="159"/>
      <c r="J1910" s="159"/>
      <c r="K1910" s="218"/>
      <c r="L1910" s="159"/>
      <c r="M1910" s="159"/>
      <c r="N1910" s="159"/>
      <c r="T1910" s="219"/>
      <c r="U1910" s="219"/>
      <c r="V1910" s="219"/>
      <c r="AH1910" s="6"/>
      <c r="AI1910" s="6"/>
      <c r="AJ1910" s="7"/>
      <c r="AK1910" s="7"/>
      <c r="AL1910" s="7"/>
      <c r="AM1910" s="7"/>
      <c r="AN1910" s="7"/>
    </row>
    <row r="1911" spans="1:40" ht="16.5" x14ac:dyDescent="0.25">
      <c r="A1911" s="159"/>
      <c r="B1911" s="159"/>
      <c r="C1911" s="159"/>
      <c r="D1911" s="159"/>
      <c r="E1911" s="159"/>
      <c r="F1911" s="159"/>
      <c r="G1911" s="218"/>
      <c r="H1911" s="159"/>
      <c r="I1911" s="159"/>
      <c r="J1911" s="159"/>
      <c r="K1911" s="218"/>
      <c r="L1911" s="159"/>
      <c r="M1911" s="159"/>
      <c r="N1911" s="159"/>
      <c r="T1911" s="219"/>
      <c r="U1911" s="219"/>
      <c r="V1911" s="219"/>
      <c r="AH1911" s="6"/>
      <c r="AI1911" s="6"/>
      <c r="AJ1911" s="7"/>
      <c r="AK1911" s="7"/>
      <c r="AL1911" s="7"/>
      <c r="AM1911" s="7"/>
      <c r="AN1911" s="7"/>
    </row>
    <row r="1912" spans="1:40" ht="16.5" x14ac:dyDescent="0.25">
      <c r="A1912" s="159"/>
      <c r="B1912" s="159"/>
      <c r="C1912" s="159"/>
      <c r="D1912" s="159"/>
      <c r="E1912" s="159"/>
      <c r="F1912" s="159"/>
      <c r="G1912" s="218"/>
      <c r="H1912" s="159"/>
      <c r="I1912" s="159"/>
      <c r="J1912" s="159"/>
      <c r="K1912" s="218"/>
      <c r="L1912" s="159"/>
      <c r="M1912" s="159"/>
      <c r="N1912" s="159"/>
      <c r="T1912" s="219"/>
      <c r="U1912" s="219"/>
      <c r="V1912" s="219"/>
      <c r="AH1912" s="6"/>
      <c r="AI1912" s="6"/>
      <c r="AJ1912" s="7"/>
      <c r="AK1912" s="7"/>
      <c r="AL1912" s="7"/>
      <c r="AM1912" s="7"/>
      <c r="AN1912" s="7"/>
    </row>
    <row r="1913" spans="1:40" ht="16.5" x14ac:dyDescent="0.25">
      <c r="A1913" s="159"/>
      <c r="B1913" s="159"/>
      <c r="C1913" s="159"/>
      <c r="D1913" s="159"/>
      <c r="E1913" s="159"/>
      <c r="F1913" s="159"/>
      <c r="G1913" s="218"/>
      <c r="H1913" s="159"/>
      <c r="I1913" s="159"/>
      <c r="J1913" s="159"/>
      <c r="K1913" s="218"/>
      <c r="L1913" s="159"/>
      <c r="M1913" s="159"/>
      <c r="N1913" s="159"/>
      <c r="T1913" s="219"/>
      <c r="U1913" s="219"/>
      <c r="V1913" s="219"/>
      <c r="AH1913" s="6"/>
      <c r="AI1913" s="6"/>
      <c r="AJ1913" s="7"/>
      <c r="AK1913" s="7"/>
      <c r="AL1913" s="7"/>
      <c r="AM1913" s="7"/>
      <c r="AN1913" s="7"/>
    </row>
    <row r="1914" spans="1:40" ht="16.5" x14ac:dyDescent="0.25">
      <c r="A1914" s="159"/>
      <c r="B1914" s="159"/>
      <c r="C1914" s="159"/>
      <c r="D1914" s="159"/>
      <c r="E1914" s="159"/>
      <c r="F1914" s="159"/>
      <c r="G1914" s="218"/>
      <c r="H1914" s="159"/>
      <c r="I1914" s="159"/>
      <c r="J1914" s="159"/>
      <c r="K1914" s="218"/>
      <c r="L1914" s="159"/>
      <c r="M1914" s="159"/>
      <c r="N1914" s="159"/>
      <c r="T1914" s="219"/>
      <c r="U1914" s="219"/>
      <c r="V1914" s="219"/>
      <c r="AH1914" s="6"/>
      <c r="AI1914" s="6"/>
      <c r="AJ1914" s="7"/>
      <c r="AK1914" s="7"/>
      <c r="AL1914" s="7"/>
      <c r="AM1914" s="7"/>
      <c r="AN1914" s="7"/>
    </row>
    <row r="1915" spans="1:40" ht="16.5" x14ac:dyDescent="0.25">
      <c r="A1915" s="159"/>
      <c r="B1915" s="159"/>
      <c r="C1915" s="159"/>
      <c r="D1915" s="159"/>
      <c r="E1915" s="159"/>
      <c r="F1915" s="159"/>
      <c r="G1915" s="218"/>
      <c r="H1915" s="159"/>
      <c r="I1915" s="159"/>
      <c r="J1915" s="159"/>
      <c r="K1915" s="218"/>
      <c r="L1915" s="159"/>
      <c r="M1915" s="159"/>
      <c r="N1915" s="159"/>
      <c r="T1915" s="219"/>
      <c r="U1915" s="219"/>
      <c r="V1915" s="219"/>
      <c r="AH1915" s="6"/>
      <c r="AI1915" s="6"/>
      <c r="AJ1915" s="7"/>
      <c r="AK1915" s="7"/>
      <c r="AL1915" s="7"/>
      <c r="AM1915" s="7"/>
      <c r="AN1915" s="7"/>
    </row>
    <row r="1916" spans="1:40" ht="16.5" x14ac:dyDescent="0.25">
      <c r="A1916" s="159"/>
      <c r="B1916" s="159"/>
      <c r="C1916" s="159"/>
      <c r="D1916" s="159"/>
      <c r="E1916" s="159"/>
      <c r="F1916" s="159"/>
      <c r="G1916" s="218"/>
      <c r="H1916" s="159"/>
      <c r="I1916" s="159"/>
      <c r="J1916" s="159"/>
      <c r="K1916" s="218"/>
      <c r="L1916" s="159"/>
      <c r="M1916" s="159"/>
      <c r="N1916" s="159"/>
      <c r="T1916" s="219"/>
      <c r="U1916" s="219"/>
      <c r="V1916" s="219"/>
      <c r="AH1916" s="6"/>
      <c r="AI1916" s="6"/>
      <c r="AJ1916" s="7"/>
      <c r="AK1916" s="7"/>
      <c r="AL1916" s="7"/>
      <c r="AM1916" s="7"/>
      <c r="AN1916" s="7"/>
    </row>
    <row r="1917" spans="1:40" ht="16.5" x14ac:dyDescent="0.25">
      <c r="A1917" s="159"/>
      <c r="B1917" s="159"/>
      <c r="C1917" s="159"/>
      <c r="D1917" s="159"/>
      <c r="E1917" s="159"/>
      <c r="F1917" s="159"/>
      <c r="G1917" s="218"/>
      <c r="H1917" s="159"/>
      <c r="I1917" s="159"/>
      <c r="J1917" s="159"/>
      <c r="K1917" s="218"/>
      <c r="L1917" s="159"/>
      <c r="M1917" s="159"/>
      <c r="N1917" s="159"/>
      <c r="T1917" s="219"/>
      <c r="U1917" s="219"/>
      <c r="V1917" s="219"/>
      <c r="AH1917" s="6"/>
      <c r="AI1917" s="6"/>
      <c r="AJ1917" s="7"/>
      <c r="AK1917" s="7"/>
      <c r="AL1917" s="7"/>
      <c r="AM1917" s="7"/>
      <c r="AN1917" s="7"/>
    </row>
    <row r="1918" spans="1:40" ht="16.5" x14ac:dyDescent="0.25">
      <c r="A1918" s="159"/>
      <c r="B1918" s="159"/>
      <c r="C1918" s="159"/>
      <c r="D1918" s="159"/>
      <c r="E1918" s="159"/>
      <c r="F1918" s="159"/>
      <c r="G1918" s="218"/>
      <c r="H1918" s="159"/>
      <c r="I1918" s="159"/>
      <c r="J1918" s="159"/>
      <c r="K1918" s="218"/>
      <c r="L1918" s="159"/>
      <c r="M1918" s="159"/>
      <c r="N1918" s="159"/>
      <c r="T1918" s="219"/>
      <c r="U1918" s="219"/>
      <c r="V1918" s="219"/>
      <c r="AH1918" s="6"/>
      <c r="AI1918" s="6"/>
      <c r="AJ1918" s="7"/>
      <c r="AK1918" s="7"/>
      <c r="AL1918" s="7"/>
      <c r="AM1918" s="7"/>
      <c r="AN1918" s="7"/>
    </row>
    <row r="1919" spans="1:40" ht="16.5" x14ac:dyDescent="0.25">
      <c r="A1919" s="159"/>
      <c r="B1919" s="159"/>
      <c r="C1919" s="159"/>
      <c r="D1919" s="159"/>
      <c r="E1919" s="159"/>
      <c r="F1919" s="159"/>
      <c r="G1919" s="218"/>
      <c r="H1919" s="159"/>
      <c r="I1919" s="159"/>
      <c r="J1919" s="159"/>
      <c r="K1919" s="218"/>
      <c r="L1919" s="159"/>
      <c r="M1919" s="159"/>
      <c r="N1919" s="159"/>
      <c r="T1919" s="219"/>
      <c r="U1919" s="219"/>
      <c r="V1919" s="219"/>
      <c r="AH1919" s="6"/>
      <c r="AI1919" s="6"/>
      <c r="AJ1919" s="7"/>
      <c r="AK1919" s="7"/>
      <c r="AL1919" s="7"/>
      <c r="AM1919" s="7"/>
      <c r="AN1919" s="7"/>
    </row>
    <row r="1920" spans="1:40" ht="16.5" x14ac:dyDescent="0.25">
      <c r="A1920" s="159"/>
      <c r="B1920" s="159"/>
      <c r="C1920" s="159"/>
      <c r="D1920" s="159"/>
      <c r="E1920" s="159"/>
      <c r="F1920" s="159"/>
      <c r="G1920" s="218"/>
      <c r="H1920" s="159"/>
      <c r="I1920" s="159"/>
      <c r="J1920" s="159"/>
      <c r="K1920" s="218"/>
      <c r="L1920" s="159"/>
      <c r="M1920" s="159"/>
      <c r="N1920" s="159"/>
      <c r="T1920" s="219"/>
      <c r="U1920" s="219"/>
      <c r="V1920" s="219"/>
      <c r="AH1920" s="6"/>
      <c r="AI1920" s="6"/>
      <c r="AJ1920" s="7"/>
      <c r="AK1920" s="7"/>
      <c r="AL1920" s="7"/>
      <c r="AM1920" s="7"/>
      <c r="AN1920" s="7"/>
    </row>
    <row r="1921" spans="1:40" ht="16.5" x14ac:dyDescent="0.25">
      <c r="A1921" s="159"/>
      <c r="B1921" s="159"/>
      <c r="C1921" s="159"/>
      <c r="D1921" s="159"/>
      <c r="E1921" s="159"/>
      <c r="F1921" s="159"/>
      <c r="G1921" s="218"/>
      <c r="H1921" s="159"/>
      <c r="I1921" s="159"/>
      <c r="J1921" s="159"/>
      <c r="K1921" s="218"/>
      <c r="L1921" s="159"/>
      <c r="M1921" s="159"/>
      <c r="N1921" s="159"/>
      <c r="T1921" s="219"/>
      <c r="U1921" s="219"/>
      <c r="V1921" s="219"/>
      <c r="AH1921" s="6"/>
      <c r="AI1921" s="6"/>
      <c r="AJ1921" s="7"/>
      <c r="AK1921" s="7"/>
      <c r="AL1921" s="7"/>
      <c r="AM1921" s="7"/>
      <c r="AN1921" s="7"/>
    </row>
    <row r="1922" spans="1:40" ht="16.5" x14ac:dyDescent="0.25">
      <c r="A1922" s="159"/>
      <c r="B1922" s="159"/>
      <c r="C1922" s="159"/>
      <c r="D1922" s="159"/>
      <c r="E1922" s="159"/>
      <c r="F1922" s="159"/>
      <c r="G1922" s="218"/>
      <c r="H1922" s="159"/>
      <c r="I1922" s="159"/>
      <c r="J1922" s="159"/>
      <c r="K1922" s="218"/>
      <c r="L1922" s="159"/>
      <c r="M1922" s="159"/>
      <c r="N1922" s="159"/>
      <c r="T1922" s="219"/>
      <c r="U1922" s="219"/>
      <c r="V1922" s="219"/>
      <c r="AH1922" s="6"/>
      <c r="AI1922" s="6"/>
      <c r="AJ1922" s="7"/>
      <c r="AK1922" s="7"/>
      <c r="AL1922" s="7"/>
      <c r="AM1922" s="7"/>
      <c r="AN1922" s="7"/>
    </row>
    <row r="1923" spans="1:40" ht="16.5" x14ac:dyDescent="0.25">
      <c r="A1923" s="159"/>
      <c r="B1923" s="159"/>
      <c r="C1923" s="159"/>
      <c r="D1923" s="159"/>
      <c r="E1923" s="159"/>
      <c r="F1923" s="159"/>
      <c r="G1923" s="218"/>
      <c r="H1923" s="159"/>
      <c r="I1923" s="159"/>
      <c r="J1923" s="159"/>
      <c r="K1923" s="218"/>
      <c r="L1923" s="159"/>
      <c r="M1923" s="159"/>
      <c r="N1923" s="159"/>
      <c r="T1923" s="219"/>
      <c r="U1923" s="219"/>
      <c r="V1923" s="219"/>
      <c r="AH1923" s="6"/>
      <c r="AI1923" s="6"/>
      <c r="AJ1923" s="7"/>
      <c r="AK1923" s="7"/>
      <c r="AL1923" s="7"/>
      <c r="AM1923" s="7"/>
      <c r="AN1923" s="7"/>
    </row>
    <row r="1924" spans="1:40" ht="16.5" x14ac:dyDescent="0.25">
      <c r="A1924" s="159"/>
      <c r="B1924" s="159"/>
      <c r="C1924" s="159"/>
      <c r="D1924" s="159"/>
      <c r="E1924" s="159"/>
      <c r="F1924" s="159"/>
      <c r="G1924" s="218"/>
      <c r="H1924" s="159"/>
      <c r="I1924" s="159"/>
      <c r="J1924" s="159"/>
      <c r="K1924" s="218"/>
      <c r="L1924" s="159"/>
      <c r="M1924" s="159"/>
      <c r="N1924" s="159"/>
      <c r="T1924" s="219"/>
      <c r="U1924" s="219"/>
      <c r="V1924" s="219"/>
      <c r="AH1924" s="6"/>
      <c r="AI1924" s="6"/>
      <c r="AJ1924" s="7"/>
      <c r="AK1924" s="7"/>
      <c r="AL1924" s="7"/>
      <c r="AM1924" s="7"/>
      <c r="AN1924" s="7"/>
    </row>
    <row r="1925" spans="1:40" ht="16.5" x14ac:dyDescent="0.25">
      <c r="A1925" s="159"/>
      <c r="B1925" s="159"/>
      <c r="C1925" s="159"/>
      <c r="D1925" s="159"/>
      <c r="E1925" s="159"/>
      <c r="F1925" s="159"/>
      <c r="G1925" s="218"/>
      <c r="H1925" s="159"/>
      <c r="I1925" s="159"/>
      <c r="J1925" s="159"/>
      <c r="K1925" s="218"/>
      <c r="L1925" s="159"/>
      <c r="M1925" s="159"/>
      <c r="N1925" s="159"/>
      <c r="T1925" s="219"/>
      <c r="U1925" s="219"/>
      <c r="V1925" s="219"/>
      <c r="AH1925" s="6"/>
      <c r="AI1925" s="6"/>
      <c r="AJ1925" s="7"/>
      <c r="AK1925" s="7"/>
      <c r="AL1925" s="7"/>
      <c r="AM1925" s="7"/>
      <c r="AN1925" s="7"/>
    </row>
    <row r="1926" spans="1:40" ht="16.5" x14ac:dyDescent="0.25">
      <c r="A1926" s="159"/>
      <c r="B1926" s="159"/>
      <c r="C1926" s="159"/>
      <c r="D1926" s="159"/>
      <c r="E1926" s="159"/>
      <c r="F1926" s="159"/>
      <c r="G1926" s="218"/>
      <c r="H1926" s="159"/>
      <c r="I1926" s="159"/>
      <c r="J1926" s="159"/>
      <c r="K1926" s="218"/>
      <c r="L1926" s="159"/>
      <c r="M1926" s="159"/>
      <c r="N1926" s="159"/>
      <c r="T1926" s="219"/>
      <c r="U1926" s="219"/>
      <c r="V1926" s="219"/>
      <c r="AH1926" s="6"/>
      <c r="AI1926" s="6"/>
      <c r="AJ1926" s="7"/>
      <c r="AK1926" s="7"/>
      <c r="AL1926" s="7"/>
      <c r="AM1926" s="7"/>
      <c r="AN1926" s="7"/>
    </row>
    <row r="1927" spans="1:40" ht="16.5" x14ac:dyDescent="0.25">
      <c r="A1927" s="159"/>
      <c r="B1927" s="159"/>
      <c r="C1927" s="159"/>
      <c r="D1927" s="159"/>
      <c r="E1927" s="159"/>
      <c r="F1927" s="159"/>
      <c r="G1927" s="218"/>
      <c r="H1927" s="159"/>
      <c r="I1927" s="159"/>
      <c r="J1927" s="159"/>
      <c r="K1927" s="218"/>
      <c r="L1927" s="159"/>
      <c r="M1927" s="159"/>
      <c r="N1927" s="159"/>
      <c r="T1927" s="219"/>
      <c r="U1927" s="219"/>
      <c r="AH1927" s="6"/>
      <c r="AI1927" s="6"/>
      <c r="AJ1927" s="7"/>
      <c r="AK1927" s="7"/>
      <c r="AL1927" s="7"/>
      <c r="AM1927" s="7"/>
      <c r="AN1927" s="7"/>
    </row>
    <row r="1928" spans="1:40" ht="16.5" x14ac:dyDescent="0.25">
      <c r="A1928" s="159"/>
      <c r="B1928" s="159"/>
      <c r="C1928" s="159"/>
      <c r="D1928" s="159"/>
      <c r="E1928" s="159"/>
      <c r="F1928" s="159"/>
      <c r="G1928" s="218"/>
      <c r="H1928" s="159"/>
      <c r="I1928" s="159"/>
      <c r="J1928" s="159"/>
      <c r="K1928" s="218"/>
      <c r="L1928" s="159"/>
      <c r="M1928" s="159"/>
      <c r="N1928" s="159"/>
      <c r="T1928" s="219"/>
      <c r="U1928" s="219"/>
      <c r="V1928" s="219"/>
      <c r="AH1928" s="6"/>
      <c r="AI1928" s="6"/>
      <c r="AJ1928" s="7"/>
      <c r="AK1928" s="7"/>
      <c r="AL1928" s="7"/>
      <c r="AM1928" s="7"/>
      <c r="AN1928" s="7"/>
    </row>
    <row r="1929" spans="1:40" ht="16.5" x14ac:dyDescent="0.25">
      <c r="A1929" s="159"/>
      <c r="B1929" s="159"/>
      <c r="C1929" s="159"/>
      <c r="D1929" s="159"/>
      <c r="E1929" s="159"/>
      <c r="F1929" s="159"/>
      <c r="G1929" s="218"/>
      <c r="H1929" s="159"/>
      <c r="I1929" s="159"/>
      <c r="J1929" s="159"/>
      <c r="K1929" s="218"/>
      <c r="L1929" s="159"/>
      <c r="M1929" s="159"/>
      <c r="N1929" s="159"/>
      <c r="T1929" s="219"/>
      <c r="U1929" s="219"/>
      <c r="AH1929" s="6"/>
      <c r="AI1929" s="6"/>
      <c r="AJ1929" s="7"/>
      <c r="AK1929" s="7"/>
      <c r="AL1929" s="7"/>
      <c r="AM1929" s="7"/>
      <c r="AN1929" s="7"/>
    </row>
    <row r="1930" spans="1:40" ht="16.5" x14ac:dyDescent="0.25">
      <c r="A1930" s="159"/>
      <c r="B1930" s="159"/>
      <c r="C1930" s="159"/>
      <c r="D1930" s="159"/>
      <c r="E1930" s="159"/>
      <c r="F1930" s="159"/>
      <c r="G1930" s="218"/>
      <c r="H1930" s="159"/>
      <c r="I1930" s="159"/>
      <c r="J1930" s="159"/>
      <c r="K1930" s="218"/>
      <c r="L1930" s="159"/>
      <c r="M1930" s="159"/>
      <c r="N1930" s="159"/>
      <c r="T1930" s="219"/>
      <c r="U1930" s="219"/>
      <c r="V1930" s="219"/>
      <c r="AH1930" s="6"/>
      <c r="AI1930" s="6"/>
      <c r="AJ1930" s="7"/>
      <c r="AK1930" s="7"/>
      <c r="AL1930" s="7"/>
      <c r="AM1930" s="7"/>
      <c r="AN1930" s="7"/>
    </row>
    <row r="1931" spans="1:40" ht="16.5" x14ac:dyDescent="0.25">
      <c r="A1931" s="159"/>
      <c r="B1931" s="159"/>
      <c r="C1931" s="159"/>
      <c r="D1931" s="159"/>
      <c r="E1931" s="159"/>
      <c r="F1931" s="159"/>
      <c r="G1931" s="218"/>
      <c r="H1931" s="159"/>
      <c r="I1931" s="159"/>
      <c r="J1931" s="159"/>
      <c r="K1931" s="218"/>
      <c r="L1931" s="159"/>
      <c r="M1931" s="159"/>
      <c r="N1931" s="159"/>
      <c r="T1931" s="219"/>
      <c r="U1931" s="219"/>
      <c r="V1931" s="219"/>
      <c r="AH1931" s="6"/>
      <c r="AI1931" s="6"/>
      <c r="AJ1931" s="7"/>
      <c r="AK1931" s="7"/>
      <c r="AL1931" s="7"/>
      <c r="AM1931" s="7"/>
      <c r="AN1931" s="7"/>
    </row>
    <row r="1932" spans="1:40" ht="16.5" x14ac:dyDescent="0.25">
      <c r="A1932" s="159"/>
      <c r="B1932" s="159"/>
      <c r="C1932" s="159"/>
      <c r="D1932" s="159"/>
      <c r="E1932" s="159"/>
      <c r="F1932" s="159"/>
      <c r="G1932" s="218"/>
      <c r="H1932" s="159"/>
      <c r="I1932" s="159"/>
      <c r="J1932" s="159"/>
      <c r="K1932" s="218"/>
      <c r="L1932" s="159"/>
      <c r="M1932" s="159"/>
      <c r="N1932" s="159"/>
      <c r="T1932" s="219"/>
      <c r="U1932" s="219"/>
      <c r="V1932" s="219"/>
      <c r="AH1932" s="6"/>
      <c r="AI1932" s="6"/>
      <c r="AJ1932" s="7"/>
      <c r="AK1932" s="7"/>
      <c r="AL1932" s="7"/>
      <c r="AM1932" s="7"/>
      <c r="AN1932" s="7"/>
    </row>
    <row r="1933" spans="1:40" ht="16.5" x14ac:dyDescent="0.25">
      <c r="A1933" s="159"/>
      <c r="B1933" s="159"/>
      <c r="C1933" s="159"/>
      <c r="D1933" s="159"/>
      <c r="E1933" s="159"/>
      <c r="F1933" s="159"/>
      <c r="G1933" s="218"/>
      <c r="H1933" s="159"/>
      <c r="I1933" s="159"/>
      <c r="J1933" s="159"/>
      <c r="K1933" s="218"/>
      <c r="L1933" s="159"/>
      <c r="M1933" s="159"/>
      <c r="N1933" s="159"/>
      <c r="T1933" s="219"/>
      <c r="U1933" s="219"/>
      <c r="V1933" s="219"/>
      <c r="AH1933" s="6"/>
      <c r="AI1933" s="6"/>
      <c r="AJ1933" s="7"/>
      <c r="AK1933" s="7"/>
      <c r="AL1933" s="7"/>
      <c r="AM1933" s="7"/>
      <c r="AN1933" s="7"/>
    </row>
    <row r="1934" spans="1:40" ht="16.5" x14ac:dyDescent="0.25">
      <c r="A1934" s="159"/>
      <c r="B1934" s="159"/>
      <c r="C1934" s="159"/>
      <c r="D1934" s="159"/>
      <c r="E1934" s="159"/>
      <c r="F1934" s="159"/>
      <c r="G1934" s="218"/>
      <c r="H1934" s="159"/>
      <c r="I1934" s="159"/>
      <c r="J1934" s="159"/>
      <c r="K1934" s="218"/>
      <c r="L1934" s="159"/>
      <c r="M1934" s="159"/>
      <c r="N1934" s="159"/>
      <c r="T1934" s="219"/>
      <c r="U1934" s="219"/>
      <c r="AH1934" s="6"/>
      <c r="AI1934" s="6"/>
      <c r="AJ1934" s="7"/>
      <c r="AK1934" s="7"/>
      <c r="AL1934" s="7"/>
      <c r="AM1934" s="7"/>
      <c r="AN1934" s="7"/>
    </row>
    <row r="1935" spans="1:40" ht="16.5" x14ac:dyDescent="0.25">
      <c r="A1935" s="159"/>
      <c r="B1935" s="159"/>
      <c r="C1935" s="159"/>
      <c r="D1935" s="159"/>
      <c r="E1935" s="159"/>
      <c r="F1935" s="159"/>
      <c r="G1935" s="218"/>
      <c r="H1935" s="159"/>
      <c r="I1935" s="159"/>
      <c r="J1935" s="159"/>
      <c r="K1935" s="218"/>
      <c r="L1935" s="159"/>
      <c r="M1935" s="159"/>
      <c r="N1935" s="159"/>
      <c r="T1935" s="219"/>
      <c r="U1935" s="219"/>
      <c r="V1935" s="219"/>
      <c r="AH1935" s="6"/>
      <c r="AI1935" s="6"/>
      <c r="AJ1935" s="7"/>
      <c r="AK1935" s="7"/>
      <c r="AL1935" s="7"/>
      <c r="AM1935" s="7"/>
      <c r="AN1935" s="7"/>
    </row>
    <row r="1936" spans="1:40" ht="16.5" x14ac:dyDescent="0.25">
      <c r="A1936" s="159"/>
      <c r="B1936" s="159"/>
      <c r="C1936" s="159"/>
      <c r="D1936" s="159"/>
      <c r="E1936" s="159"/>
      <c r="F1936" s="159"/>
      <c r="G1936" s="218"/>
      <c r="H1936" s="159"/>
      <c r="I1936" s="159"/>
      <c r="J1936" s="159"/>
      <c r="K1936" s="218"/>
      <c r="L1936" s="159"/>
      <c r="M1936" s="159"/>
      <c r="N1936" s="159"/>
      <c r="T1936" s="219"/>
      <c r="U1936" s="219"/>
      <c r="V1936" s="219"/>
      <c r="AH1936" s="6"/>
      <c r="AI1936" s="6"/>
      <c r="AJ1936" s="7"/>
      <c r="AK1936" s="7"/>
      <c r="AL1936" s="7"/>
      <c r="AM1936" s="7"/>
      <c r="AN1936" s="7"/>
    </row>
    <row r="1937" spans="1:40" ht="16.5" x14ac:dyDescent="0.25">
      <c r="A1937" s="159"/>
      <c r="B1937" s="159"/>
      <c r="C1937" s="159"/>
      <c r="D1937" s="159"/>
      <c r="E1937" s="159"/>
      <c r="F1937" s="159"/>
      <c r="G1937" s="218"/>
      <c r="H1937" s="159"/>
      <c r="I1937" s="159"/>
      <c r="J1937" s="159"/>
      <c r="K1937" s="218"/>
      <c r="L1937" s="159"/>
      <c r="M1937" s="159"/>
      <c r="N1937" s="159"/>
      <c r="T1937" s="219"/>
      <c r="U1937" s="219"/>
      <c r="AH1937" s="6"/>
      <c r="AI1937" s="6"/>
      <c r="AJ1937" s="7"/>
      <c r="AK1937" s="7"/>
      <c r="AL1937" s="7"/>
      <c r="AM1937" s="7"/>
      <c r="AN1937" s="7"/>
    </row>
    <row r="1938" spans="1:40" ht="16.5" x14ac:dyDescent="0.25">
      <c r="A1938" s="159"/>
      <c r="B1938" s="159"/>
      <c r="C1938" s="159"/>
      <c r="D1938" s="159"/>
      <c r="E1938" s="159"/>
      <c r="F1938" s="159"/>
      <c r="G1938" s="218"/>
      <c r="H1938" s="159"/>
      <c r="I1938" s="159"/>
      <c r="J1938" s="159"/>
      <c r="K1938" s="218"/>
      <c r="L1938" s="159"/>
      <c r="M1938" s="159"/>
      <c r="N1938" s="159"/>
      <c r="T1938" s="219"/>
      <c r="U1938" s="219"/>
      <c r="V1938" s="219"/>
      <c r="AH1938" s="6"/>
      <c r="AI1938" s="6"/>
      <c r="AJ1938" s="7"/>
      <c r="AK1938" s="7"/>
      <c r="AL1938" s="7"/>
      <c r="AM1938" s="7"/>
      <c r="AN1938" s="7"/>
    </row>
    <row r="1939" spans="1:40" ht="16.5" x14ac:dyDescent="0.25">
      <c r="A1939" s="159"/>
      <c r="B1939" s="159"/>
      <c r="C1939" s="159"/>
      <c r="D1939" s="159"/>
      <c r="E1939" s="159"/>
      <c r="F1939" s="159"/>
      <c r="G1939" s="218"/>
      <c r="H1939" s="159"/>
      <c r="I1939" s="159"/>
      <c r="J1939" s="159"/>
      <c r="K1939" s="218"/>
      <c r="L1939" s="159"/>
      <c r="M1939" s="159"/>
      <c r="N1939" s="159"/>
      <c r="T1939" s="219"/>
      <c r="U1939" s="219"/>
      <c r="V1939" s="219"/>
      <c r="AH1939" s="6"/>
      <c r="AI1939" s="6"/>
      <c r="AJ1939" s="7"/>
      <c r="AK1939" s="7"/>
      <c r="AL1939" s="7"/>
      <c r="AM1939" s="7"/>
      <c r="AN1939" s="7"/>
    </row>
    <row r="1940" spans="1:40" ht="16.5" x14ac:dyDescent="0.25">
      <c r="A1940" s="159"/>
      <c r="B1940" s="159"/>
      <c r="C1940" s="159"/>
      <c r="D1940" s="159"/>
      <c r="E1940" s="159"/>
      <c r="F1940" s="159"/>
      <c r="G1940" s="218"/>
      <c r="H1940" s="159"/>
      <c r="I1940" s="159"/>
      <c r="J1940" s="159"/>
      <c r="K1940" s="218"/>
      <c r="L1940" s="159"/>
      <c r="M1940" s="159"/>
      <c r="N1940" s="159"/>
      <c r="T1940" s="219"/>
      <c r="U1940" s="219"/>
      <c r="V1940" s="219"/>
      <c r="AH1940" s="6"/>
      <c r="AI1940" s="6"/>
      <c r="AJ1940" s="7"/>
      <c r="AK1940" s="7"/>
      <c r="AL1940" s="7"/>
      <c r="AM1940" s="7"/>
      <c r="AN1940" s="7"/>
    </row>
    <row r="1941" spans="1:40" ht="16.5" x14ac:dyDescent="0.25">
      <c r="A1941" s="159"/>
      <c r="B1941" s="159"/>
      <c r="C1941" s="159"/>
      <c r="D1941" s="159"/>
      <c r="E1941" s="159"/>
      <c r="F1941" s="159"/>
      <c r="G1941" s="218"/>
      <c r="H1941" s="159"/>
      <c r="I1941" s="159"/>
      <c r="J1941" s="159"/>
      <c r="K1941" s="218"/>
      <c r="L1941" s="159"/>
      <c r="M1941" s="159"/>
      <c r="N1941" s="159"/>
      <c r="T1941" s="219"/>
      <c r="U1941" s="219"/>
      <c r="V1941" s="219"/>
      <c r="AH1941" s="6"/>
      <c r="AI1941" s="6"/>
      <c r="AJ1941" s="7"/>
      <c r="AK1941" s="7"/>
      <c r="AL1941" s="7"/>
      <c r="AM1941" s="7"/>
      <c r="AN1941" s="7"/>
    </row>
    <row r="1942" spans="1:40" ht="16.5" x14ac:dyDescent="0.25">
      <c r="A1942" s="159"/>
      <c r="B1942" s="159"/>
      <c r="C1942" s="159"/>
      <c r="D1942" s="159"/>
      <c r="E1942" s="159"/>
      <c r="F1942" s="159"/>
      <c r="G1942" s="218"/>
      <c r="H1942" s="159"/>
      <c r="I1942" s="159"/>
      <c r="J1942" s="159"/>
      <c r="K1942" s="218"/>
      <c r="L1942" s="159"/>
      <c r="M1942" s="159"/>
      <c r="N1942" s="159"/>
      <c r="T1942" s="219"/>
      <c r="U1942" s="219"/>
      <c r="V1942" s="219"/>
      <c r="AH1942" s="6"/>
      <c r="AI1942" s="6"/>
      <c r="AJ1942" s="7"/>
      <c r="AK1942" s="7"/>
      <c r="AL1942" s="7"/>
      <c r="AM1942" s="7"/>
      <c r="AN1942" s="7"/>
    </row>
    <row r="1943" spans="1:40" ht="16.5" x14ac:dyDescent="0.25">
      <c r="A1943" s="159"/>
      <c r="B1943" s="159"/>
      <c r="C1943" s="159"/>
      <c r="D1943" s="159"/>
      <c r="E1943" s="159"/>
      <c r="F1943" s="159"/>
      <c r="G1943" s="218"/>
      <c r="H1943" s="159"/>
      <c r="I1943" s="159"/>
      <c r="J1943" s="159"/>
      <c r="K1943" s="218"/>
      <c r="L1943" s="159"/>
      <c r="M1943" s="159"/>
      <c r="N1943" s="159"/>
      <c r="T1943" s="219"/>
      <c r="U1943" s="219"/>
      <c r="V1943" s="219"/>
      <c r="AH1943" s="6"/>
      <c r="AI1943" s="6"/>
      <c r="AJ1943" s="7"/>
      <c r="AK1943" s="7"/>
      <c r="AL1943" s="7"/>
      <c r="AM1943" s="7"/>
      <c r="AN1943" s="7"/>
    </row>
    <row r="1944" spans="1:40" ht="16.5" x14ac:dyDescent="0.25">
      <c r="A1944" s="159"/>
      <c r="B1944" s="159"/>
      <c r="C1944" s="159"/>
      <c r="D1944" s="159"/>
      <c r="E1944" s="159"/>
      <c r="F1944" s="159"/>
      <c r="G1944" s="218"/>
      <c r="H1944" s="159"/>
      <c r="I1944" s="159"/>
      <c r="J1944" s="159"/>
      <c r="K1944" s="218"/>
      <c r="L1944" s="159"/>
      <c r="M1944" s="159"/>
      <c r="N1944" s="159"/>
      <c r="T1944" s="219"/>
      <c r="U1944" s="219"/>
      <c r="V1944" s="219"/>
      <c r="AH1944" s="6"/>
      <c r="AI1944" s="6"/>
      <c r="AJ1944" s="7"/>
      <c r="AK1944" s="7"/>
      <c r="AL1944" s="7"/>
      <c r="AM1944" s="7"/>
      <c r="AN1944" s="7"/>
    </row>
    <row r="1945" spans="1:40" ht="16.5" x14ac:dyDescent="0.25">
      <c r="A1945" s="159"/>
      <c r="B1945" s="159"/>
      <c r="C1945" s="159"/>
      <c r="D1945" s="159"/>
      <c r="E1945" s="159"/>
      <c r="F1945" s="159"/>
      <c r="G1945" s="218"/>
      <c r="H1945" s="159"/>
      <c r="I1945" s="159"/>
      <c r="J1945" s="159"/>
      <c r="K1945" s="218"/>
      <c r="L1945" s="159"/>
      <c r="M1945" s="159"/>
      <c r="N1945" s="159"/>
      <c r="T1945" s="219"/>
      <c r="U1945" s="219"/>
      <c r="V1945" s="219"/>
      <c r="AH1945" s="6"/>
      <c r="AI1945" s="6"/>
      <c r="AJ1945" s="7"/>
      <c r="AK1945" s="7"/>
      <c r="AL1945" s="7"/>
      <c r="AM1945" s="7"/>
      <c r="AN1945" s="7"/>
    </row>
    <row r="1946" spans="1:40" ht="16.5" x14ac:dyDescent="0.25">
      <c r="A1946" s="159"/>
      <c r="B1946" s="159"/>
      <c r="C1946" s="159"/>
      <c r="D1946" s="159"/>
      <c r="E1946" s="159"/>
      <c r="F1946" s="159"/>
      <c r="G1946" s="218"/>
      <c r="H1946" s="159"/>
      <c r="I1946" s="159"/>
      <c r="J1946" s="159"/>
      <c r="K1946" s="218"/>
      <c r="L1946" s="159"/>
      <c r="M1946" s="159"/>
      <c r="N1946" s="159"/>
      <c r="T1946" s="219"/>
      <c r="U1946" s="219"/>
      <c r="V1946" s="219"/>
      <c r="AH1946" s="6"/>
      <c r="AI1946" s="6"/>
      <c r="AJ1946" s="7"/>
      <c r="AK1946" s="7"/>
      <c r="AL1946" s="7"/>
      <c r="AM1946" s="7"/>
      <c r="AN1946" s="7"/>
    </row>
    <row r="1947" spans="1:40" ht="16.5" x14ac:dyDescent="0.25">
      <c r="A1947" s="159"/>
      <c r="B1947" s="159"/>
      <c r="C1947" s="159"/>
      <c r="D1947" s="159"/>
      <c r="E1947" s="159"/>
      <c r="F1947" s="159"/>
      <c r="G1947" s="218"/>
      <c r="H1947" s="159"/>
      <c r="I1947" s="159"/>
      <c r="J1947" s="159"/>
      <c r="K1947" s="218"/>
      <c r="L1947" s="159"/>
      <c r="M1947" s="159"/>
      <c r="N1947" s="159"/>
      <c r="T1947" s="219"/>
      <c r="U1947" s="219"/>
      <c r="V1947" s="219"/>
      <c r="AH1947" s="6"/>
      <c r="AI1947" s="6"/>
      <c r="AJ1947" s="7"/>
      <c r="AK1947" s="7"/>
      <c r="AL1947" s="7"/>
      <c r="AM1947" s="7"/>
      <c r="AN1947" s="7"/>
    </row>
    <row r="1948" spans="1:40" ht="16.5" x14ac:dyDescent="0.25">
      <c r="A1948" s="159"/>
      <c r="B1948" s="159"/>
      <c r="C1948" s="159"/>
      <c r="D1948" s="159"/>
      <c r="E1948" s="159"/>
      <c r="F1948" s="159"/>
      <c r="G1948" s="218"/>
      <c r="H1948" s="159"/>
      <c r="I1948" s="159"/>
      <c r="J1948" s="159"/>
      <c r="K1948" s="218"/>
      <c r="L1948" s="159"/>
      <c r="M1948" s="159"/>
      <c r="N1948" s="159"/>
      <c r="T1948" s="219"/>
      <c r="U1948" s="219"/>
      <c r="V1948" s="219"/>
      <c r="AH1948" s="6"/>
      <c r="AI1948" s="6"/>
      <c r="AJ1948" s="7"/>
      <c r="AK1948" s="7"/>
      <c r="AL1948" s="7"/>
      <c r="AM1948" s="7"/>
      <c r="AN1948" s="7"/>
    </row>
    <row r="1949" spans="1:40" ht="16.5" x14ac:dyDescent="0.25">
      <c r="A1949" s="159"/>
      <c r="B1949" s="159"/>
      <c r="C1949" s="159"/>
      <c r="D1949" s="159"/>
      <c r="E1949" s="159"/>
      <c r="F1949" s="159"/>
      <c r="G1949" s="218"/>
      <c r="H1949" s="159"/>
      <c r="I1949" s="159"/>
      <c r="J1949" s="159"/>
      <c r="K1949" s="218"/>
      <c r="L1949" s="159"/>
      <c r="M1949" s="159"/>
      <c r="N1949" s="159"/>
      <c r="T1949" s="219"/>
      <c r="U1949" s="219"/>
      <c r="V1949" s="219"/>
      <c r="AH1949" s="6"/>
      <c r="AI1949" s="6"/>
      <c r="AJ1949" s="7"/>
      <c r="AK1949" s="7"/>
      <c r="AL1949" s="7"/>
      <c r="AM1949" s="7"/>
      <c r="AN1949" s="7"/>
    </row>
    <row r="1950" spans="1:40" ht="16.5" x14ac:dyDescent="0.25">
      <c r="A1950" s="159"/>
      <c r="B1950" s="159"/>
      <c r="C1950" s="159"/>
      <c r="D1950" s="159"/>
      <c r="E1950" s="159"/>
      <c r="F1950" s="159"/>
      <c r="G1950" s="218"/>
      <c r="H1950" s="159"/>
      <c r="I1950" s="159"/>
      <c r="J1950" s="159"/>
      <c r="K1950" s="218"/>
      <c r="L1950" s="159"/>
      <c r="M1950" s="159"/>
      <c r="N1950" s="159"/>
      <c r="T1950" s="219"/>
      <c r="U1950" s="219"/>
      <c r="V1950" s="219"/>
      <c r="AH1950" s="6"/>
      <c r="AI1950" s="6"/>
      <c r="AJ1950" s="7"/>
      <c r="AK1950" s="7"/>
      <c r="AL1950" s="7"/>
      <c r="AM1950" s="7"/>
      <c r="AN1950" s="7"/>
    </row>
    <row r="1951" spans="1:40" ht="16.5" x14ac:dyDescent="0.25">
      <c r="A1951" s="159"/>
      <c r="B1951" s="159"/>
      <c r="C1951" s="159"/>
      <c r="D1951" s="159"/>
      <c r="E1951" s="159"/>
      <c r="F1951" s="159"/>
      <c r="G1951" s="218"/>
      <c r="H1951" s="159"/>
      <c r="I1951" s="159"/>
      <c r="J1951" s="159"/>
      <c r="K1951" s="218"/>
      <c r="L1951" s="159"/>
      <c r="M1951" s="159"/>
      <c r="N1951" s="159"/>
      <c r="T1951" s="219"/>
      <c r="U1951" s="219"/>
      <c r="V1951" s="219"/>
      <c r="AH1951" s="6"/>
      <c r="AI1951" s="6"/>
      <c r="AJ1951" s="7"/>
      <c r="AK1951" s="7"/>
      <c r="AL1951" s="7"/>
      <c r="AM1951" s="7"/>
      <c r="AN1951" s="7"/>
    </row>
    <row r="1952" spans="1:40" ht="16.5" x14ac:dyDescent="0.25">
      <c r="A1952" s="159"/>
      <c r="B1952" s="159"/>
      <c r="C1952" s="159"/>
      <c r="D1952" s="159"/>
      <c r="E1952" s="159"/>
      <c r="F1952" s="159"/>
      <c r="G1952" s="218"/>
      <c r="H1952" s="159"/>
      <c r="I1952" s="159"/>
      <c r="J1952" s="159"/>
      <c r="K1952" s="218"/>
      <c r="L1952" s="159"/>
      <c r="M1952" s="159"/>
      <c r="N1952" s="159"/>
      <c r="T1952" s="219"/>
      <c r="U1952" s="219"/>
      <c r="V1952" s="219"/>
      <c r="AH1952" s="6"/>
      <c r="AI1952" s="6"/>
      <c r="AJ1952" s="7"/>
      <c r="AK1952" s="7"/>
      <c r="AL1952" s="7"/>
      <c r="AM1952" s="7"/>
      <c r="AN1952" s="7"/>
    </row>
    <row r="1953" spans="1:40" ht="16.5" x14ac:dyDescent="0.25">
      <c r="A1953" s="159"/>
      <c r="B1953" s="159"/>
      <c r="C1953" s="159"/>
      <c r="D1953" s="159"/>
      <c r="E1953" s="159"/>
      <c r="F1953" s="159"/>
      <c r="G1953" s="218"/>
      <c r="H1953" s="159"/>
      <c r="I1953" s="159"/>
      <c r="J1953" s="159"/>
      <c r="K1953" s="218"/>
      <c r="L1953" s="159"/>
      <c r="M1953" s="159"/>
      <c r="N1953" s="159"/>
      <c r="T1953" s="219"/>
      <c r="U1953" s="219"/>
      <c r="V1953" s="219"/>
      <c r="AH1953" s="6"/>
      <c r="AI1953" s="6"/>
      <c r="AJ1953" s="7"/>
      <c r="AK1953" s="7"/>
      <c r="AL1953" s="7"/>
      <c r="AM1953" s="7"/>
      <c r="AN1953" s="7"/>
    </row>
    <row r="1954" spans="1:40" ht="16.5" x14ac:dyDescent="0.25">
      <c r="A1954" s="159"/>
      <c r="B1954" s="159"/>
      <c r="C1954" s="159"/>
      <c r="D1954" s="159"/>
      <c r="E1954" s="159"/>
      <c r="F1954" s="159"/>
      <c r="G1954" s="218"/>
      <c r="H1954" s="159"/>
      <c r="I1954" s="159"/>
      <c r="J1954" s="159"/>
      <c r="K1954" s="218"/>
      <c r="L1954" s="159"/>
      <c r="M1954" s="159"/>
      <c r="N1954" s="159"/>
      <c r="T1954" s="219"/>
      <c r="U1954" s="219"/>
      <c r="V1954" s="219"/>
      <c r="AH1954" s="6"/>
      <c r="AI1954" s="6"/>
      <c r="AJ1954" s="7"/>
      <c r="AK1954" s="7"/>
      <c r="AL1954" s="7"/>
      <c r="AM1954" s="7"/>
      <c r="AN1954" s="7"/>
    </row>
    <row r="1955" spans="1:40" ht="16.5" x14ac:dyDescent="0.25">
      <c r="A1955" s="159"/>
      <c r="B1955" s="159"/>
      <c r="C1955" s="159"/>
      <c r="D1955" s="159"/>
      <c r="E1955" s="159"/>
      <c r="F1955" s="159"/>
      <c r="G1955" s="218"/>
      <c r="H1955" s="159"/>
      <c r="I1955" s="159"/>
      <c r="J1955" s="159"/>
      <c r="K1955" s="218"/>
      <c r="L1955" s="159"/>
      <c r="M1955" s="159"/>
      <c r="N1955" s="159"/>
      <c r="T1955" s="219"/>
      <c r="U1955" s="219"/>
      <c r="V1955" s="219"/>
      <c r="AH1955" s="6"/>
      <c r="AI1955" s="6"/>
      <c r="AJ1955" s="7"/>
      <c r="AK1955" s="7"/>
      <c r="AL1955" s="7"/>
      <c r="AM1955" s="7"/>
      <c r="AN1955" s="7"/>
    </row>
    <row r="1956" spans="1:40" ht="16.5" x14ac:dyDescent="0.25">
      <c r="A1956" s="159"/>
      <c r="B1956" s="159"/>
      <c r="C1956" s="159"/>
      <c r="D1956" s="159"/>
      <c r="E1956" s="159"/>
      <c r="F1956" s="159"/>
      <c r="G1956" s="218"/>
      <c r="H1956" s="159"/>
      <c r="I1956" s="159"/>
      <c r="J1956" s="159"/>
      <c r="K1956" s="218"/>
      <c r="L1956" s="159"/>
      <c r="M1956" s="159"/>
      <c r="N1956" s="159"/>
      <c r="T1956" s="219"/>
      <c r="U1956" s="219"/>
      <c r="V1956" s="219"/>
      <c r="AH1956" s="6"/>
      <c r="AI1956" s="6"/>
      <c r="AJ1956" s="7"/>
      <c r="AK1956" s="7"/>
      <c r="AL1956" s="7"/>
      <c r="AM1956" s="7"/>
      <c r="AN1956" s="7"/>
    </row>
    <row r="1957" spans="1:40" ht="16.5" x14ac:dyDescent="0.25">
      <c r="A1957" s="159"/>
      <c r="B1957" s="159"/>
      <c r="C1957" s="159"/>
      <c r="D1957" s="159"/>
      <c r="E1957" s="159"/>
      <c r="F1957" s="159"/>
      <c r="G1957" s="218"/>
      <c r="H1957" s="159"/>
      <c r="I1957" s="159"/>
      <c r="J1957" s="159"/>
      <c r="K1957" s="218"/>
      <c r="L1957" s="159"/>
      <c r="M1957" s="159"/>
      <c r="N1957" s="159"/>
      <c r="T1957" s="219"/>
      <c r="U1957" s="219"/>
      <c r="V1957" s="219"/>
      <c r="AH1957" s="6"/>
      <c r="AI1957" s="6"/>
      <c r="AJ1957" s="7"/>
      <c r="AK1957" s="7"/>
      <c r="AL1957" s="7"/>
      <c r="AM1957" s="7"/>
      <c r="AN1957" s="7"/>
    </row>
    <row r="1958" spans="1:40" ht="16.5" x14ac:dyDescent="0.25">
      <c r="A1958" s="159"/>
      <c r="B1958" s="159"/>
      <c r="C1958" s="159"/>
      <c r="D1958" s="159"/>
      <c r="E1958" s="159"/>
      <c r="F1958" s="159"/>
      <c r="G1958" s="218"/>
      <c r="H1958" s="159"/>
      <c r="I1958" s="159"/>
      <c r="J1958" s="159"/>
      <c r="K1958" s="218"/>
      <c r="L1958" s="159"/>
      <c r="M1958" s="159"/>
      <c r="N1958" s="159"/>
      <c r="T1958" s="219"/>
      <c r="U1958" s="219"/>
      <c r="AH1958" s="6"/>
      <c r="AI1958" s="6"/>
      <c r="AJ1958" s="7"/>
      <c r="AK1958" s="7"/>
      <c r="AL1958" s="7"/>
      <c r="AM1958" s="7"/>
      <c r="AN1958" s="7"/>
    </row>
    <row r="1959" spans="1:40" ht="16.5" x14ac:dyDescent="0.25">
      <c r="A1959" s="159"/>
      <c r="B1959" s="159"/>
      <c r="C1959" s="159"/>
      <c r="D1959" s="159"/>
      <c r="E1959" s="159"/>
      <c r="F1959" s="159"/>
      <c r="G1959" s="218"/>
      <c r="H1959" s="159"/>
      <c r="I1959" s="159"/>
      <c r="J1959" s="159"/>
      <c r="K1959" s="218"/>
      <c r="L1959" s="159"/>
      <c r="M1959" s="159"/>
      <c r="N1959" s="159"/>
      <c r="T1959" s="219"/>
      <c r="U1959" s="219"/>
      <c r="V1959" s="219"/>
      <c r="AH1959" s="6"/>
      <c r="AI1959" s="6"/>
      <c r="AJ1959" s="7"/>
      <c r="AK1959" s="7"/>
      <c r="AL1959" s="7"/>
      <c r="AM1959" s="7"/>
      <c r="AN1959" s="7"/>
    </row>
  </sheetData>
  <sortState xmlns:xlrd2="http://schemas.microsoft.com/office/spreadsheetml/2017/richdata2" ref="P1839:P1858">
    <sortCondition ref="P1839:P185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D72D6-F4CD-4E3C-947D-8CBCE89BD4D7}">
  <sheetPr codeName="Sheet9">
    <tabColor rgb="FFFFC000"/>
  </sheetPr>
  <dimension ref="A1:AY1457"/>
  <sheetViews>
    <sheetView zoomScale="145" zoomScaleNormal="145" workbookViewId="0">
      <pane ySplit="1" topLeftCell="A1309" activePane="bottomLeft" state="frozen"/>
      <selection activeCell="D10" sqref="D10:F10"/>
      <selection pane="bottomLeft" activeCell="O1316" sqref="O1316:O1326"/>
    </sheetView>
  </sheetViews>
  <sheetFormatPr defaultColWidth="12.5" defaultRowHeight="15" x14ac:dyDescent="0.25"/>
  <cols>
    <col min="1" max="1" width="23.875" style="159" customWidth="1"/>
    <col min="2" max="13" width="12.5" style="159"/>
    <col min="14" max="25" width="12.5" style="21"/>
    <col min="26" max="26" width="62.125" style="21" bestFit="1" customWidth="1"/>
    <col min="27" max="16384" width="12.5" style="21"/>
  </cols>
  <sheetData>
    <row r="1" spans="1:51" s="20" customFormat="1" ht="66" x14ac:dyDescent="0.25">
      <c r="A1" s="157" t="s">
        <v>1821</v>
      </c>
      <c r="B1" s="157" t="s">
        <v>1869</v>
      </c>
      <c r="C1" s="157" t="s">
        <v>1868</v>
      </c>
      <c r="D1" s="157" t="s">
        <v>1873</v>
      </c>
      <c r="E1" s="158" t="s">
        <v>1888</v>
      </c>
      <c r="F1" s="158" t="s">
        <v>1997</v>
      </c>
      <c r="G1" s="158" t="s">
        <v>2012</v>
      </c>
      <c r="H1" s="157" t="s">
        <v>2254</v>
      </c>
      <c r="I1" s="157" t="s">
        <v>2255</v>
      </c>
      <c r="J1" s="157" t="s">
        <v>2256</v>
      </c>
      <c r="K1" s="157" t="s">
        <v>2257</v>
      </c>
      <c r="L1" s="157" t="s">
        <v>2258</v>
      </c>
      <c r="M1" s="157" t="s">
        <v>2259</v>
      </c>
      <c r="N1" s="15" t="s">
        <v>0</v>
      </c>
      <c r="O1" s="15" t="s">
        <v>1</v>
      </c>
      <c r="P1" s="15" t="s">
        <v>2</v>
      </c>
      <c r="Q1" s="15" t="s">
        <v>3</v>
      </c>
      <c r="R1" s="15" t="s">
        <v>4</v>
      </c>
      <c r="S1" s="15" t="s">
        <v>5</v>
      </c>
      <c r="T1" s="15" t="s">
        <v>6</v>
      </c>
      <c r="U1" s="15" t="s">
        <v>7</v>
      </c>
      <c r="V1" s="15" t="s">
        <v>8</v>
      </c>
      <c r="W1" s="15" t="s">
        <v>9</v>
      </c>
      <c r="X1" s="15" t="s">
        <v>10</v>
      </c>
      <c r="Y1" s="15" t="s">
        <v>11</v>
      </c>
      <c r="Z1" s="15" t="s">
        <v>12</v>
      </c>
      <c r="AA1" s="15" t="s">
        <v>13</v>
      </c>
      <c r="AB1" s="15" t="s">
        <v>14</v>
      </c>
      <c r="AC1" s="15" t="s">
        <v>15</v>
      </c>
      <c r="AD1" s="15" t="s">
        <v>16</v>
      </c>
      <c r="AE1" s="15" t="s">
        <v>17</v>
      </c>
      <c r="AF1" s="15" t="s">
        <v>18</v>
      </c>
      <c r="AG1" s="16" t="s">
        <v>19</v>
      </c>
      <c r="AH1" s="16" t="s">
        <v>20</v>
      </c>
      <c r="AI1" s="17" t="s">
        <v>21</v>
      </c>
      <c r="AJ1" s="17" t="s">
        <v>22</v>
      </c>
      <c r="AK1" s="17" t="s">
        <v>23</v>
      </c>
      <c r="AL1" s="17" t="s">
        <v>24</v>
      </c>
      <c r="AM1" s="17" t="s">
        <v>25</v>
      </c>
      <c r="AN1" s="18" t="s">
        <v>26</v>
      </c>
      <c r="AO1" s="18" t="s">
        <v>27</v>
      </c>
      <c r="AP1" s="18" t="s">
        <v>28</v>
      </c>
      <c r="AQ1" s="18" t="s">
        <v>29</v>
      </c>
      <c r="AR1" s="19" t="s">
        <v>30</v>
      </c>
      <c r="AS1" s="19" t="s">
        <v>31</v>
      </c>
      <c r="AT1" s="19" t="s">
        <v>32</v>
      </c>
      <c r="AU1" s="19" t="s">
        <v>33</v>
      </c>
      <c r="AV1" s="19" t="s">
        <v>34</v>
      </c>
      <c r="AW1" s="19" t="s">
        <v>35</v>
      </c>
      <c r="AX1" s="19" t="s">
        <v>36</v>
      </c>
      <c r="AY1" s="15" t="s">
        <v>37</v>
      </c>
    </row>
    <row r="2" spans="1:51" ht="16.5" x14ac:dyDescent="0.25">
      <c r="A2" s="159" t="str">
        <f>_xlfn.XLOOKUP(X2,Mapping!N:N,Mapping!O:O,"Not Found",0,1)</f>
        <v>Delete Portfolio</v>
      </c>
      <c r="B2" s="159" t="str">
        <f t="shared" ref="B2:B65" si="0">O2&amp;A2&amp;S2</f>
        <v>AUDBDelete Portfolio46059.4604166667</v>
      </c>
      <c r="D2" s="159" t="str">
        <f>Z2</f>
        <v>Delete portfolio from</v>
      </c>
      <c r="E2" s="159" t="str">
        <f t="shared" ref="E2:E65" si="1">P2&amp;O2&amp;A2&amp;D2</f>
        <v>MCPAUDBDelete PortfolioDelete portfolio from</v>
      </c>
      <c r="F2" s="159" t="str">
        <f t="shared" ref="F2:F65" si="2">P2&amp;O2&amp;A2</f>
        <v>MCPAUDBDelete Portfolio</v>
      </c>
      <c r="G2" s="159" t="s">
        <v>1889</v>
      </c>
      <c r="N2" s="1">
        <v>2601</v>
      </c>
      <c r="O2" s="9" t="s">
        <v>38</v>
      </c>
      <c r="P2" s="9" t="s">
        <v>39</v>
      </c>
      <c r="Q2" s="9" t="s">
        <v>40</v>
      </c>
      <c r="R2" s="9" t="s">
        <v>41</v>
      </c>
      <c r="S2" s="10">
        <v>46059.460416666669</v>
      </c>
      <c r="T2" s="10">
        <v>46059.461805555555</v>
      </c>
      <c r="U2" s="10">
        <v>46062.10833333333</v>
      </c>
      <c r="V2" s="10" t="s">
        <v>42</v>
      </c>
      <c r="W2" s="9" t="s">
        <v>43</v>
      </c>
      <c r="X2" s="10" t="s">
        <v>44</v>
      </c>
      <c r="Y2" s="1">
        <v>1</v>
      </c>
      <c r="Z2" s="9" t="s">
        <v>45</v>
      </c>
      <c r="AA2" s="11">
        <v>0.03</v>
      </c>
      <c r="AB2" s="11">
        <v>0</v>
      </c>
      <c r="AC2" s="11">
        <v>0.03</v>
      </c>
      <c r="AD2" s="11">
        <v>0</v>
      </c>
      <c r="AE2" s="11">
        <v>0</v>
      </c>
      <c r="AF2" s="11">
        <v>0.03</v>
      </c>
      <c r="AG2" s="6"/>
      <c r="AH2" s="6"/>
      <c r="AI2" s="7">
        <v>0</v>
      </c>
      <c r="AJ2" s="7">
        <v>0</v>
      </c>
      <c r="AK2" s="7">
        <v>0.03</v>
      </c>
      <c r="AL2" s="7">
        <v>0</v>
      </c>
      <c r="AM2" s="7">
        <v>0.03</v>
      </c>
      <c r="AN2" s="12" t="s">
        <v>46</v>
      </c>
      <c r="AO2" s="12"/>
      <c r="AP2" s="12"/>
      <c r="AQ2" s="12"/>
      <c r="AR2" s="12"/>
      <c r="AS2" s="12"/>
      <c r="AT2" s="12"/>
      <c r="AU2" s="12"/>
      <c r="AV2" s="12"/>
      <c r="AW2" s="12"/>
      <c r="AX2" s="12"/>
      <c r="AY2" s="8" t="s">
        <v>47</v>
      </c>
    </row>
    <row r="3" spans="1:51" ht="16.5" x14ac:dyDescent="0.25">
      <c r="A3" s="159" t="str">
        <f>_xlfn.XLOOKUP(X3,Mapping!N:N,Mapping!O:O,"Not Found",0,1)</f>
        <v>Load Compare MP</v>
      </c>
      <c r="B3" s="159" t="str">
        <f t="shared" si="0"/>
        <v>AUDBLoad Compare MP46062.1083333333</v>
      </c>
      <c r="D3" s="159" t="str">
        <f t="shared" ref="D3:D66" si="3">Z3</f>
        <v>load Model parameters</v>
      </c>
      <c r="E3" s="159" t="str">
        <f t="shared" si="1"/>
        <v>MCPAUDBLoad Compare MPload Model parameters</v>
      </c>
      <c r="F3" s="159" t="str">
        <f t="shared" si="2"/>
        <v>MCPAUDBLoad Compare MP</v>
      </c>
      <c r="G3" s="159" t="s">
        <v>1889</v>
      </c>
      <c r="N3" s="2">
        <v>2601</v>
      </c>
      <c r="O3" s="3" t="s">
        <v>38</v>
      </c>
      <c r="P3" s="3" t="s">
        <v>39</v>
      </c>
      <c r="Q3" s="3" t="s">
        <v>48</v>
      </c>
      <c r="R3" s="3" t="s">
        <v>49</v>
      </c>
      <c r="S3" s="4">
        <v>46062.10833333333</v>
      </c>
      <c r="T3" s="4">
        <v>46062.111111111109</v>
      </c>
      <c r="U3" s="4">
        <v>46062.111111111109</v>
      </c>
      <c r="V3" s="4" t="s">
        <v>50</v>
      </c>
      <c r="W3" s="3" t="s">
        <v>43</v>
      </c>
      <c r="X3" s="4" t="s">
        <v>51</v>
      </c>
      <c r="Y3" s="2">
        <v>1</v>
      </c>
      <c r="Z3" s="3" t="s">
        <v>52</v>
      </c>
      <c r="AA3" s="5">
        <v>7.0000000000000007E-2</v>
      </c>
      <c r="AB3" s="5">
        <v>0</v>
      </c>
      <c r="AC3" s="5">
        <v>7.0000000000000007E-2</v>
      </c>
      <c r="AD3" s="5">
        <v>0</v>
      </c>
      <c r="AE3" s="5">
        <v>0</v>
      </c>
      <c r="AF3" s="5">
        <v>7.0000000000000007E-2</v>
      </c>
      <c r="AG3" s="6"/>
      <c r="AH3" s="6"/>
      <c r="AI3" s="7">
        <v>0</v>
      </c>
      <c r="AJ3" s="7">
        <v>0</v>
      </c>
      <c r="AK3" s="7">
        <v>7.0000000000000007E-2</v>
      </c>
      <c r="AL3" s="7">
        <v>0</v>
      </c>
      <c r="AM3" s="7">
        <v>7.0000000000000007E-2</v>
      </c>
      <c r="AN3" s="12" t="s">
        <v>46</v>
      </c>
      <c r="AO3" s="12"/>
      <c r="AP3" s="12"/>
      <c r="AQ3" s="12"/>
      <c r="AR3" s="12"/>
      <c r="AS3" s="12"/>
      <c r="AT3" s="12"/>
      <c r="AU3" s="12"/>
      <c r="AV3" s="12"/>
      <c r="AW3" s="12"/>
      <c r="AX3" s="12"/>
      <c r="AY3" s="8" t="s">
        <v>47</v>
      </c>
    </row>
    <row r="4" spans="1:51" ht="16.5" x14ac:dyDescent="0.25">
      <c r="A4" s="159" t="str">
        <f>_xlfn.XLOOKUP(X4,Mapping!N:N,Mapping!O:O,"Not Found",0,1)</f>
        <v>Load Compare MP</v>
      </c>
      <c r="B4" s="159" t="str">
        <f t="shared" si="0"/>
        <v>AUDBLoad Compare MP46062.1111111111</v>
      </c>
      <c r="D4" s="159" t="str">
        <f t="shared" si="3"/>
        <v>Model parameters comparison</v>
      </c>
      <c r="E4" s="159" t="str">
        <f t="shared" si="1"/>
        <v>MCPAUDBLoad Compare MPModel parameters comparison</v>
      </c>
      <c r="F4" s="159" t="str">
        <f t="shared" si="2"/>
        <v>MCPAUDBLoad Compare MP</v>
      </c>
      <c r="G4" s="159" t="s">
        <v>1889</v>
      </c>
      <c r="N4" s="2">
        <v>2601</v>
      </c>
      <c r="O4" s="3" t="s">
        <v>38</v>
      </c>
      <c r="P4" s="3" t="s">
        <v>39</v>
      </c>
      <c r="Q4" s="3" t="s">
        <v>53</v>
      </c>
      <c r="R4" s="3" t="s">
        <v>42</v>
      </c>
      <c r="S4" s="4">
        <v>46062.111111111109</v>
      </c>
      <c r="T4" s="4">
        <v>46062.111805555556</v>
      </c>
      <c r="U4" s="4">
        <v>46062.205555555556</v>
      </c>
      <c r="V4" s="4" t="s">
        <v>50</v>
      </c>
      <c r="W4" s="3" t="s">
        <v>54</v>
      </c>
      <c r="X4" s="4" t="s">
        <v>51</v>
      </c>
      <c r="Y4" s="2">
        <v>1</v>
      </c>
      <c r="Z4" s="3" t="s">
        <v>55</v>
      </c>
      <c r="AA4" s="5">
        <v>0.02</v>
      </c>
      <c r="AB4" s="5">
        <v>0.02</v>
      </c>
      <c r="AC4" s="5">
        <v>0</v>
      </c>
      <c r="AD4" s="5">
        <v>0.93</v>
      </c>
      <c r="AE4" s="5">
        <v>0.95</v>
      </c>
      <c r="AF4" s="5">
        <v>0.95</v>
      </c>
      <c r="AG4" s="6"/>
      <c r="AH4" s="6"/>
      <c r="AI4" s="7">
        <v>0.02</v>
      </c>
      <c r="AJ4" s="7">
        <v>0.93</v>
      </c>
      <c r="AK4" s="7">
        <v>0</v>
      </c>
      <c r="AL4" s="7">
        <v>0.95000000000000007</v>
      </c>
      <c r="AM4" s="7">
        <v>0.95000000000000007</v>
      </c>
      <c r="AN4" s="12" t="s">
        <v>56</v>
      </c>
      <c r="AO4" s="12" t="s">
        <v>57</v>
      </c>
      <c r="AP4" s="12" t="s">
        <v>58</v>
      </c>
      <c r="AQ4" s="12" t="s">
        <v>59</v>
      </c>
      <c r="AR4" s="12"/>
      <c r="AS4" s="12"/>
      <c r="AT4" s="12" t="s">
        <v>60</v>
      </c>
      <c r="AU4" s="12" t="s">
        <v>61</v>
      </c>
      <c r="AV4" s="12" t="s">
        <v>62</v>
      </c>
      <c r="AW4" s="12" t="s">
        <v>63</v>
      </c>
      <c r="AX4" s="12" t="s">
        <v>64</v>
      </c>
      <c r="AY4" s="8" t="s">
        <v>47</v>
      </c>
    </row>
    <row r="5" spans="1:51" ht="16.5" x14ac:dyDescent="0.25">
      <c r="A5" s="159" t="str">
        <f>_xlfn.XLOOKUP(X5,Mapping!N:N,Mapping!O:O,"Not Found",0,1)</f>
        <v>Load Compare Spreads</v>
      </c>
      <c r="B5" s="159" t="str">
        <f t="shared" si="0"/>
        <v>AUDBLoad Compare Spreads46062.2055555556</v>
      </c>
      <c r="D5" s="159" t="str">
        <f t="shared" si="3"/>
        <v>load Spreads</v>
      </c>
      <c r="E5" s="159" t="str">
        <f t="shared" si="1"/>
        <v>MCPAUDBLoad Compare Spreadsload Spreads</v>
      </c>
      <c r="F5" s="159" t="str">
        <f t="shared" si="2"/>
        <v>MCPAUDBLoad Compare Spreads</v>
      </c>
      <c r="G5" s="159" t="s">
        <v>1889</v>
      </c>
      <c r="N5" s="2">
        <v>2601</v>
      </c>
      <c r="O5" s="3" t="s">
        <v>38</v>
      </c>
      <c r="P5" s="3" t="s">
        <v>39</v>
      </c>
      <c r="Q5" s="3" t="s">
        <v>65</v>
      </c>
      <c r="R5" s="3" t="s">
        <v>66</v>
      </c>
      <c r="S5" s="4">
        <v>46062.205555555556</v>
      </c>
      <c r="T5" s="4">
        <v>46062.211111111108</v>
      </c>
      <c r="U5" s="4">
        <v>46062.211111111108</v>
      </c>
      <c r="V5" s="4" t="s">
        <v>67</v>
      </c>
      <c r="W5" s="3" t="s">
        <v>43</v>
      </c>
      <c r="X5" s="4" t="s">
        <v>68</v>
      </c>
      <c r="Y5" s="2">
        <v>1</v>
      </c>
      <c r="Z5" s="3" t="s">
        <v>69</v>
      </c>
      <c r="AA5" s="5">
        <v>0.13</v>
      </c>
      <c r="AB5" s="5">
        <v>0</v>
      </c>
      <c r="AC5" s="5">
        <v>0.13</v>
      </c>
      <c r="AD5" s="5">
        <v>0</v>
      </c>
      <c r="AE5" s="5">
        <v>0</v>
      </c>
      <c r="AF5" s="5">
        <v>0.13</v>
      </c>
      <c r="AG5" s="6"/>
      <c r="AH5" s="6"/>
      <c r="AI5" s="7">
        <v>0</v>
      </c>
      <c r="AJ5" s="7">
        <v>0</v>
      </c>
      <c r="AK5" s="7">
        <v>0.13</v>
      </c>
      <c r="AL5" s="7">
        <v>0</v>
      </c>
      <c r="AM5" s="7">
        <v>0.13</v>
      </c>
      <c r="AN5" s="12" t="s">
        <v>46</v>
      </c>
      <c r="AO5" s="12"/>
      <c r="AP5" s="12"/>
      <c r="AQ5" s="12"/>
      <c r="AR5" s="12"/>
      <c r="AS5" s="12"/>
      <c r="AT5" s="12"/>
      <c r="AU5" s="12"/>
      <c r="AV5" s="12"/>
      <c r="AW5" s="12"/>
      <c r="AX5" s="12"/>
      <c r="AY5" s="8" t="s">
        <v>47</v>
      </c>
    </row>
    <row r="6" spans="1:51" ht="16.5" x14ac:dyDescent="0.25">
      <c r="A6" s="159" t="str">
        <f>_xlfn.XLOOKUP(X6,Mapping!N:N,Mapping!O:O,"Not Found",0,1)</f>
        <v>Load Compare Spreads</v>
      </c>
      <c r="B6" s="159" t="str">
        <f t="shared" si="0"/>
        <v>AUDBLoad Compare Spreads46062.2111111111</v>
      </c>
      <c r="D6" s="159" t="str">
        <f t="shared" si="3"/>
        <v>Spreads comparison</v>
      </c>
      <c r="E6" s="159" t="str">
        <f t="shared" si="1"/>
        <v>MCPAUDBLoad Compare SpreadsSpreads comparison</v>
      </c>
      <c r="F6" s="159" t="str">
        <f t="shared" si="2"/>
        <v>MCPAUDBLoad Compare Spreads</v>
      </c>
      <c r="G6" s="159" t="s">
        <v>1889</v>
      </c>
      <c r="N6" s="2">
        <v>2601</v>
      </c>
      <c r="O6" s="3" t="s">
        <v>38</v>
      </c>
      <c r="P6" s="3" t="s">
        <v>39</v>
      </c>
      <c r="Q6" s="3" t="s">
        <v>70</v>
      </c>
      <c r="R6" s="3" t="s">
        <v>42</v>
      </c>
      <c r="S6" s="4">
        <v>46062.211111111108</v>
      </c>
      <c r="T6" s="4">
        <v>46062.211805555555</v>
      </c>
      <c r="U6" s="4">
        <v>46062.218055555553</v>
      </c>
      <c r="V6" s="4" t="s">
        <v>67</v>
      </c>
      <c r="W6" s="3" t="s">
        <v>54</v>
      </c>
      <c r="X6" s="4" t="s">
        <v>68</v>
      </c>
      <c r="Y6" s="2">
        <v>1</v>
      </c>
      <c r="Z6" s="3" t="s">
        <v>71</v>
      </c>
      <c r="AA6" s="5">
        <v>0.02</v>
      </c>
      <c r="AB6" s="5">
        <v>0.02</v>
      </c>
      <c r="AC6" s="5">
        <v>0</v>
      </c>
      <c r="AD6" s="5">
        <v>0.15</v>
      </c>
      <c r="AE6" s="5">
        <v>0.17</v>
      </c>
      <c r="AF6" s="5">
        <v>0.17</v>
      </c>
      <c r="AG6" s="6"/>
      <c r="AH6" s="6"/>
      <c r="AI6" s="7">
        <v>0.02</v>
      </c>
      <c r="AJ6" s="7">
        <v>0.15</v>
      </c>
      <c r="AK6" s="7">
        <v>0</v>
      </c>
      <c r="AL6" s="7">
        <v>0.16999999999999998</v>
      </c>
      <c r="AM6" s="7">
        <v>0.16999999999999998</v>
      </c>
      <c r="AN6" s="12" t="s">
        <v>56</v>
      </c>
      <c r="AO6" s="12" t="s">
        <v>57</v>
      </c>
      <c r="AP6" s="12" t="s">
        <v>58</v>
      </c>
      <c r="AQ6" s="12" t="s">
        <v>59</v>
      </c>
      <c r="AR6" s="12"/>
      <c r="AS6" s="12"/>
      <c r="AT6" s="12" t="s">
        <v>60</v>
      </c>
      <c r="AU6" s="12" t="s">
        <v>61</v>
      </c>
      <c r="AV6" s="12" t="s">
        <v>62</v>
      </c>
      <c r="AW6" s="12" t="s">
        <v>63</v>
      </c>
      <c r="AX6" s="12" t="s">
        <v>64</v>
      </c>
      <c r="AY6" s="8" t="s">
        <v>47</v>
      </c>
    </row>
    <row r="7" spans="1:51" ht="16.5" x14ac:dyDescent="0.25">
      <c r="A7" s="159" t="str">
        <f>_xlfn.XLOOKUP(X7,Mapping!N:N,Mapping!O:O,"Not Found",0,1)</f>
        <v>Load Pos</v>
      </c>
      <c r="B7" s="159" t="str">
        <f t="shared" si="0"/>
        <v>AUDBLoad Pos46062.2180555556</v>
      </c>
      <c r="D7" s="159" t="str">
        <f t="shared" si="3"/>
        <v>load</v>
      </c>
      <c r="E7" s="159" t="str">
        <f t="shared" si="1"/>
        <v>MCPAUDBLoad Posload</v>
      </c>
      <c r="F7" s="159" t="str">
        <f t="shared" si="2"/>
        <v>MCPAUDBLoad Pos</v>
      </c>
      <c r="G7" s="159" t="s">
        <v>1889</v>
      </c>
      <c r="N7" s="2">
        <v>2601</v>
      </c>
      <c r="O7" s="3" t="s">
        <v>38</v>
      </c>
      <c r="P7" s="3" t="s">
        <v>39</v>
      </c>
      <c r="Q7" s="3" t="s">
        <v>72</v>
      </c>
      <c r="R7" s="3" t="s">
        <v>73</v>
      </c>
      <c r="S7" s="4">
        <v>46062.218055555553</v>
      </c>
      <c r="T7" s="4">
        <v>46062.237500000003</v>
      </c>
      <c r="U7" s="4">
        <v>46062.237500000003</v>
      </c>
      <c r="V7" s="4" t="s">
        <v>42</v>
      </c>
      <c r="W7" s="3" t="s">
        <v>43</v>
      </c>
      <c r="X7" s="4" t="s">
        <v>74</v>
      </c>
      <c r="Y7" s="2">
        <v>1</v>
      </c>
      <c r="Z7" s="3" t="s">
        <v>75</v>
      </c>
      <c r="AA7" s="5">
        <v>0.47</v>
      </c>
      <c r="AB7" s="5">
        <v>0</v>
      </c>
      <c r="AC7" s="5">
        <v>0.47</v>
      </c>
      <c r="AD7" s="5">
        <v>0</v>
      </c>
      <c r="AE7" s="5">
        <v>0</v>
      </c>
      <c r="AF7" s="5">
        <v>0.47</v>
      </c>
      <c r="AG7" s="6"/>
      <c r="AH7" s="6"/>
      <c r="AI7" s="7">
        <v>0</v>
      </c>
      <c r="AJ7" s="7">
        <v>0</v>
      </c>
      <c r="AK7" s="7">
        <v>0.47</v>
      </c>
      <c r="AL7" s="7">
        <v>0</v>
      </c>
      <c r="AM7" s="7">
        <v>0.47</v>
      </c>
      <c r="AN7" s="12" t="s">
        <v>46</v>
      </c>
      <c r="AO7" s="12"/>
      <c r="AP7" s="12"/>
      <c r="AQ7" s="12"/>
      <c r="AR7" s="12"/>
      <c r="AS7" s="12"/>
      <c r="AT7" s="12"/>
      <c r="AU7" s="12"/>
      <c r="AV7" s="12"/>
      <c r="AW7" s="12"/>
      <c r="AX7" s="12"/>
      <c r="AY7" s="8" t="s">
        <v>47</v>
      </c>
    </row>
    <row r="8" spans="1:51" ht="16.5" x14ac:dyDescent="0.25">
      <c r="A8" s="159" t="str">
        <f>_xlfn.XLOOKUP(X8,Mapping!N:N,Mapping!O:O,"Not Found",0,1)</f>
        <v>Load Pos</v>
      </c>
      <c r="B8" s="159" t="str">
        <f t="shared" si="0"/>
        <v>AUDBLoad Pos46062.2375</v>
      </c>
      <c r="D8" s="159" t="str">
        <f t="shared" si="3"/>
        <v>Stratification</v>
      </c>
      <c r="E8" s="159" t="str">
        <f t="shared" si="1"/>
        <v>MCPAUDBLoad PosStratification</v>
      </c>
      <c r="F8" s="159" t="str">
        <f t="shared" si="2"/>
        <v>MCPAUDBLoad Pos</v>
      </c>
      <c r="G8" s="159" t="s">
        <v>1889</v>
      </c>
      <c r="N8" s="2">
        <v>2601</v>
      </c>
      <c r="O8" s="3" t="s">
        <v>38</v>
      </c>
      <c r="P8" s="3" t="s">
        <v>39</v>
      </c>
      <c r="Q8" s="3" t="s">
        <v>76</v>
      </c>
      <c r="R8" s="3" t="s">
        <v>77</v>
      </c>
      <c r="S8" s="4">
        <v>46062.237500000003</v>
      </c>
      <c r="T8" s="4">
        <v>46062.242361111108</v>
      </c>
      <c r="U8" s="4">
        <v>46062.242361111108</v>
      </c>
      <c r="V8" s="4" t="s">
        <v>42</v>
      </c>
      <c r="W8" s="3" t="s">
        <v>43</v>
      </c>
      <c r="X8" s="4" t="s">
        <v>74</v>
      </c>
      <c r="Y8" s="2">
        <v>1</v>
      </c>
      <c r="Z8" s="3" t="s">
        <v>78</v>
      </c>
      <c r="AA8" s="5">
        <v>0.12</v>
      </c>
      <c r="AB8" s="5">
        <v>0</v>
      </c>
      <c r="AC8" s="5">
        <v>0.12</v>
      </c>
      <c r="AD8" s="5">
        <v>0</v>
      </c>
      <c r="AE8" s="5">
        <v>0</v>
      </c>
      <c r="AF8" s="5">
        <v>0.12</v>
      </c>
      <c r="AG8" s="6"/>
      <c r="AH8" s="6"/>
      <c r="AI8" s="7">
        <v>0</v>
      </c>
      <c r="AJ8" s="7">
        <v>0</v>
      </c>
      <c r="AK8" s="7">
        <v>0.12</v>
      </c>
      <c r="AL8" s="7">
        <v>0</v>
      </c>
      <c r="AM8" s="7">
        <v>0.12</v>
      </c>
      <c r="AN8" s="12" t="s">
        <v>46</v>
      </c>
      <c r="AO8" s="12"/>
      <c r="AP8" s="12"/>
      <c r="AQ8" s="12"/>
      <c r="AR8" s="12"/>
      <c r="AS8" s="12"/>
      <c r="AT8" s="12"/>
      <c r="AU8" s="12"/>
      <c r="AV8" s="12"/>
      <c r="AW8" s="12"/>
      <c r="AX8" s="12"/>
      <c r="AY8" s="8" t="s">
        <v>47</v>
      </c>
    </row>
    <row r="9" spans="1:51" ht="16.5" x14ac:dyDescent="0.25">
      <c r="A9" s="159" t="str">
        <f>_xlfn.XLOOKUP(X9,Mapping!N:N,Mapping!O:O,"Not Found",0,1)</f>
        <v>Load Pos</v>
      </c>
      <c r="B9" s="159" t="str">
        <f t="shared" si="0"/>
        <v>AUDBLoad Pos46062.2423611111</v>
      </c>
      <c r="D9" s="159" t="str">
        <f t="shared" si="3"/>
        <v>Position report OLAP exports</v>
      </c>
      <c r="E9" s="159" t="str">
        <f t="shared" si="1"/>
        <v>MCPAUDBLoad PosPosition report OLAP exports</v>
      </c>
      <c r="F9" s="159" t="str">
        <f t="shared" si="2"/>
        <v>MCPAUDBLoad Pos</v>
      </c>
      <c r="G9" s="159" t="s">
        <v>1889</v>
      </c>
      <c r="N9" s="2">
        <v>2601</v>
      </c>
      <c r="O9" s="3" t="s">
        <v>38</v>
      </c>
      <c r="P9" s="3" t="s">
        <v>39</v>
      </c>
      <c r="Q9" s="3" t="s">
        <v>79</v>
      </c>
      <c r="R9" s="3" t="s">
        <v>80</v>
      </c>
      <c r="S9" s="4">
        <v>46062.242361111108</v>
      </c>
      <c r="T9" s="4">
        <v>46062.249305555553</v>
      </c>
      <c r="U9" s="4">
        <v>46062.249305555553</v>
      </c>
      <c r="V9" s="4" t="s">
        <v>42</v>
      </c>
      <c r="W9" s="3" t="s">
        <v>43</v>
      </c>
      <c r="X9" s="4" t="s">
        <v>74</v>
      </c>
      <c r="Y9" s="2">
        <v>1</v>
      </c>
      <c r="Z9" s="3" t="s">
        <v>81</v>
      </c>
      <c r="AA9" s="5">
        <v>0.17</v>
      </c>
      <c r="AB9" s="5">
        <v>0</v>
      </c>
      <c r="AC9" s="5">
        <v>0.17</v>
      </c>
      <c r="AD9" s="5">
        <v>0</v>
      </c>
      <c r="AE9" s="5">
        <v>0</v>
      </c>
      <c r="AF9" s="5">
        <v>0.17</v>
      </c>
      <c r="AG9" s="6"/>
      <c r="AH9" s="6"/>
      <c r="AI9" s="7">
        <v>0</v>
      </c>
      <c r="AJ9" s="7">
        <v>0</v>
      </c>
      <c r="AK9" s="7">
        <v>0.17</v>
      </c>
      <c r="AL9" s="7">
        <v>0</v>
      </c>
      <c r="AM9" s="7">
        <v>0.17</v>
      </c>
      <c r="AN9" s="12" t="s">
        <v>46</v>
      </c>
      <c r="AO9" s="12"/>
      <c r="AP9" s="12"/>
      <c r="AQ9" s="12"/>
      <c r="AR9" s="12"/>
      <c r="AS9" s="12"/>
      <c r="AT9" s="12"/>
      <c r="AU9" s="12"/>
      <c r="AV9" s="12"/>
      <c r="AW9" s="12"/>
      <c r="AX9" s="12"/>
      <c r="AY9" s="8" t="s">
        <v>47</v>
      </c>
    </row>
    <row r="10" spans="1:51" ht="16.5" x14ac:dyDescent="0.25">
      <c r="A10" s="159" t="str">
        <f>_xlfn.XLOOKUP(X10,Mapping!N:N,Mapping!O:O,"Not Found",0,1)</f>
        <v>Load Pos</v>
      </c>
      <c r="B10" s="159" t="str">
        <f t="shared" si="0"/>
        <v>AUDBLoad Pos46062.2493055556</v>
      </c>
      <c r="D10" s="159" t="str">
        <f t="shared" si="3"/>
        <v>copy from</v>
      </c>
      <c r="E10" s="159" t="str">
        <f t="shared" si="1"/>
        <v>MCPAUDBLoad Poscopy from</v>
      </c>
      <c r="F10" s="159" t="str">
        <f t="shared" si="2"/>
        <v>MCPAUDBLoad Pos</v>
      </c>
      <c r="G10" s="159" t="s">
        <v>1889</v>
      </c>
      <c r="N10" s="2">
        <v>2601</v>
      </c>
      <c r="O10" s="3" t="s">
        <v>38</v>
      </c>
      <c r="P10" s="3" t="s">
        <v>39</v>
      </c>
      <c r="Q10" s="3" t="s">
        <v>82</v>
      </c>
      <c r="R10" s="3" t="s">
        <v>83</v>
      </c>
      <c r="S10" s="4">
        <v>46062.249305555553</v>
      </c>
      <c r="T10" s="4">
        <v>46062.250694444447</v>
      </c>
      <c r="U10" s="4">
        <v>46062.251388888886</v>
      </c>
      <c r="V10" s="4" t="s">
        <v>42</v>
      </c>
      <c r="W10" s="3" t="s">
        <v>43</v>
      </c>
      <c r="X10" s="4" t="s">
        <v>74</v>
      </c>
      <c r="Y10" s="2">
        <v>1</v>
      </c>
      <c r="Z10" s="3" t="s">
        <v>84</v>
      </c>
      <c r="AA10" s="5">
        <v>0.03</v>
      </c>
      <c r="AB10" s="5">
        <v>0</v>
      </c>
      <c r="AC10" s="5">
        <v>0.03</v>
      </c>
      <c r="AD10" s="5">
        <v>0</v>
      </c>
      <c r="AE10" s="5">
        <v>0</v>
      </c>
      <c r="AF10" s="5">
        <v>0.03</v>
      </c>
      <c r="AG10" s="6"/>
      <c r="AH10" s="6"/>
      <c r="AI10" s="7">
        <v>0</v>
      </c>
      <c r="AJ10" s="7">
        <v>0</v>
      </c>
      <c r="AK10" s="7">
        <v>0.03</v>
      </c>
      <c r="AL10" s="7">
        <v>0</v>
      </c>
      <c r="AM10" s="7">
        <v>0.03</v>
      </c>
      <c r="AN10" s="12" t="s">
        <v>46</v>
      </c>
      <c r="AO10" s="12"/>
      <c r="AP10" s="12"/>
      <c r="AQ10" s="12"/>
      <c r="AR10" s="12"/>
      <c r="AS10" s="12"/>
      <c r="AT10" s="12"/>
      <c r="AU10" s="12"/>
      <c r="AV10" s="12"/>
      <c r="AW10" s="12"/>
      <c r="AX10" s="12"/>
      <c r="AY10" s="8" t="s">
        <v>47</v>
      </c>
    </row>
    <row r="11" spans="1:51" ht="16.5" x14ac:dyDescent="0.25">
      <c r="A11" s="159" t="str">
        <f>_xlfn.XLOOKUP(X11,Mapping!N:N,Mapping!O:O,"Not Found",0,1)</f>
        <v>Valuation (NPV)</v>
      </c>
      <c r="B11" s="159" t="str">
        <f t="shared" si="0"/>
        <v>AUDBValuation (NPV)46062.2513888889</v>
      </c>
      <c r="D11" s="159" t="str">
        <f t="shared" si="3"/>
        <v>portfolio valuation run</v>
      </c>
      <c r="E11" s="159" t="str">
        <f t="shared" si="1"/>
        <v>MCPAUDBValuation (NPV)portfolio valuation run</v>
      </c>
      <c r="F11" s="159" t="str">
        <f t="shared" si="2"/>
        <v>MCPAUDBValuation (NPV)</v>
      </c>
      <c r="G11" s="159" t="s">
        <v>1889</v>
      </c>
      <c r="N11" s="2">
        <v>2601</v>
      </c>
      <c r="O11" s="3" t="s">
        <v>38</v>
      </c>
      <c r="P11" s="3" t="s">
        <v>39</v>
      </c>
      <c r="Q11" s="3" t="s">
        <v>85</v>
      </c>
      <c r="R11" s="3" t="s">
        <v>86</v>
      </c>
      <c r="S11" s="4">
        <v>46062.251388888886</v>
      </c>
      <c r="T11" s="4">
        <v>46062.273611111108</v>
      </c>
      <c r="U11" s="4">
        <v>46062.273611111108</v>
      </c>
      <c r="V11" s="4" t="s">
        <v>42</v>
      </c>
      <c r="W11" s="3" t="s">
        <v>43</v>
      </c>
      <c r="X11" s="4" t="s">
        <v>87</v>
      </c>
      <c r="Y11" s="2">
        <v>1</v>
      </c>
      <c r="Z11" s="3" t="s">
        <v>88</v>
      </c>
      <c r="AA11" s="5">
        <v>0.53</v>
      </c>
      <c r="AB11" s="5">
        <v>0</v>
      </c>
      <c r="AC11" s="5">
        <v>0.53</v>
      </c>
      <c r="AD11" s="5">
        <v>0</v>
      </c>
      <c r="AE11" s="5">
        <v>0</v>
      </c>
      <c r="AF11" s="5">
        <v>0.53</v>
      </c>
      <c r="AG11" s="6"/>
      <c r="AH11" s="6"/>
      <c r="AI11" s="7">
        <v>0</v>
      </c>
      <c r="AJ11" s="7">
        <v>0</v>
      </c>
      <c r="AK11" s="7">
        <v>0.53</v>
      </c>
      <c r="AL11" s="7">
        <v>0</v>
      </c>
      <c r="AM11" s="7">
        <v>0.53</v>
      </c>
      <c r="AN11" s="12" t="s">
        <v>46</v>
      </c>
      <c r="AO11" s="12"/>
      <c r="AP11" s="12"/>
      <c r="AQ11" s="12"/>
      <c r="AR11" s="12"/>
      <c r="AS11" s="12"/>
      <c r="AT11" s="12"/>
      <c r="AU11" s="12"/>
      <c r="AV11" s="12"/>
      <c r="AW11" s="12"/>
      <c r="AX11" s="12"/>
      <c r="AY11" s="8" t="s">
        <v>47</v>
      </c>
    </row>
    <row r="12" spans="1:51" ht="16.5" x14ac:dyDescent="0.25">
      <c r="A12" s="159" t="str">
        <f>_xlfn.XLOOKUP(X12,Mapping!N:N,Mapping!O:O,"Not Found",0,1)</f>
        <v>Valuation (NPV)</v>
      </c>
      <c r="B12" s="159" t="str">
        <f t="shared" si="0"/>
        <v>AUDBValuation (NPV)46062.2736111111</v>
      </c>
      <c r="D12" s="159" t="str">
        <f t="shared" si="3"/>
        <v>export to ara</v>
      </c>
      <c r="E12" s="159" t="str">
        <f t="shared" si="1"/>
        <v>MCPAUDBValuation (NPV)export to ara</v>
      </c>
      <c r="F12" s="159" t="str">
        <f t="shared" si="2"/>
        <v>MCPAUDBValuation (NPV)</v>
      </c>
      <c r="G12" s="159" t="s">
        <v>1889</v>
      </c>
      <c r="N12" s="2">
        <v>2601</v>
      </c>
      <c r="O12" s="3" t="s">
        <v>38</v>
      </c>
      <c r="P12" s="3" t="s">
        <v>39</v>
      </c>
      <c r="Q12" s="3" t="s">
        <v>89</v>
      </c>
      <c r="R12" s="3" t="s">
        <v>90</v>
      </c>
      <c r="S12" s="4">
        <v>46062.273611111108</v>
      </c>
      <c r="T12" s="4">
        <v>46062.274305555555</v>
      </c>
      <c r="U12" s="4">
        <v>46062.274305555555</v>
      </c>
      <c r="V12" s="4" t="s">
        <v>42</v>
      </c>
      <c r="W12" s="3" t="s">
        <v>43</v>
      </c>
      <c r="X12" s="4" t="s">
        <v>87</v>
      </c>
      <c r="Y12" s="2">
        <v>1</v>
      </c>
      <c r="Z12" s="3" t="s">
        <v>91</v>
      </c>
      <c r="AA12" s="5">
        <v>0.02</v>
      </c>
      <c r="AB12" s="5">
        <v>0</v>
      </c>
      <c r="AC12" s="5">
        <v>0.02</v>
      </c>
      <c r="AD12" s="5">
        <v>0</v>
      </c>
      <c r="AE12" s="5">
        <v>0</v>
      </c>
      <c r="AF12" s="5">
        <v>0.02</v>
      </c>
      <c r="AG12" s="6"/>
      <c r="AH12" s="6"/>
      <c r="AI12" s="7">
        <v>0</v>
      </c>
      <c r="AJ12" s="7">
        <v>0</v>
      </c>
      <c r="AK12" s="7">
        <v>0.02</v>
      </c>
      <c r="AL12" s="7">
        <v>0</v>
      </c>
      <c r="AM12" s="7">
        <v>0.02</v>
      </c>
      <c r="AN12" s="12" t="s">
        <v>46</v>
      </c>
      <c r="AO12" s="12"/>
      <c r="AP12" s="12"/>
      <c r="AQ12" s="12"/>
      <c r="AR12" s="12"/>
      <c r="AS12" s="12"/>
      <c r="AT12" s="12"/>
      <c r="AU12" s="12"/>
      <c r="AV12" s="12"/>
      <c r="AW12" s="12"/>
      <c r="AX12" s="12"/>
      <c r="AY12" s="8" t="s">
        <v>47</v>
      </c>
    </row>
    <row r="13" spans="1:51" ht="16.5" x14ac:dyDescent="0.25">
      <c r="A13" s="159" t="str">
        <f>_xlfn.XLOOKUP(X13,Mapping!N:N,Mapping!O:O,"Not Found",0,1)</f>
        <v>Valuation (NPV)</v>
      </c>
      <c r="B13" s="159" t="str">
        <f t="shared" si="0"/>
        <v>AUDBValuation (NPV)46062.2743055556</v>
      </c>
      <c r="D13" s="159" t="str">
        <f t="shared" si="3"/>
        <v>Light Maintenance</v>
      </c>
      <c r="E13" s="159" t="str">
        <f t="shared" si="1"/>
        <v>MCPAUDBValuation (NPV)Light Maintenance</v>
      </c>
      <c r="F13" s="159" t="str">
        <f t="shared" si="2"/>
        <v>MCPAUDBValuation (NPV)</v>
      </c>
      <c r="G13" s="159" t="s">
        <v>1889</v>
      </c>
      <c r="N13" s="2">
        <v>2601</v>
      </c>
      <c r="O13" s="3" t="s">
        <v>38</v>
      </c>
      <c r="P13" s="3" t="s">
        <v>39</v>
      </c>
      <c r="Q13" s="3" t="s">
        <v>92</v>
      </c>
      <c r="R13" s="3" t="s">
        <v>93</v>
      </c>
      <c r="S13" s="4">
        <v>46062.274305555555</v>
      </c>
      <c r="T13" s="4">
        <v>46062.293055555558</v>
      </c>
      <c r="U13" s="4">
        <v>46062.293055555558</v>
      </c>
      <c r="V13" s="4" t="s">
        <v>42</v>
      </c>
      <c r="W13" s="3" t="s">
        <v>43</v>
      </c>
      <c r="X13" s="4" t="s">
        <v>87</v>
      </c>
      <c r="Y13" s="2">
        <v>1</v>
      </c>
      <c r="Z13" s="3" t="s">
        <v>94</v>
      </c>
      <c r="AA13" s="5">
        <v>0.45</v>
      </c>
      <c r="AB13" s="5">
        <v>0</v>
      </c>
      <c r="AC13" s="5">
        <v>0.45</v>
      </c>
      <c r="AD13" s="5">
        <v>0</v>
      </c>
      <c r="AE13" s="5">
        <v>0</v>
      </c>
      <c r="AF13" s="5">
        <v>0.45</v>
      </c>
      <c r="AG13" s="6"/>
      <c r="AH13" s="6"/>
      <c r="AI13" s="7">
        <v>0</v>
      </c>
      <c r="AJ13" s="7">
        <v>0</v>
      </c>
      <c r="AK13" s="7">
        <v>0.45</v>
      </c>
      <c r="AL13" s="7">
        <v>0</v>
      </c>
      <c r="AM13" s="7">
        <v>0.45</v>
      </c>
      <c r="AN13" s="12" t="s">
        <v>46</v>
      </c>
      <c r="AO13" s="12"/>
      <c r="AP13" s="12"/>
      <c r="AQ13" s="12"/>
      <c r="AR13" s="12"/>
      <c r="AS13" s="12"/>
      <c r="AT13" s="12"/>
      <c r="AU13" s="12"/>
      <c r="AV13" s="12"/>
      <c r="AW13" s="12"/>
      <c r="AX13" s="12"/>
      <c r="AY13" s="8" t="s">
        <v>47</v>
      </c>
    </row>
    <row r="14" spans="1:51" ht="16.5" x14ac:dyDescent="0.25">
      <c r="A14" s="159" t="str">
        <f>_xlfn.XLOOKUP(X14,Mapping!N:N,Mapping!O:O,"Not Found",0,1)</f>
        <v>Valuation (NPV)</v>
      </c>
      <c r="B14" s="159" t="str">
        <f t="shared" si="0"/>
        <v>AUDBValuation (NPV)46062.2930555556</v>
      </c>
      <c r="D14" s="159" t="str">
        <f t="shared" si="3"/>
        <v>valuation report OLAP exports</v>
      </c>
      <c r="E14" s="159" t="str">
        <f t="shared" si="1"/>
        <v>MCPAUDBValuation (NPV)valuation report OLAP exports</v>
      </c>
      <c r="F14" s="159" t="str">
        <f t="shared" si="2"/>
        <v>MCPAUDBValuation (NPV)</v>
      </c>
      <c r="G14" s="159" t="s">
        <v>1889</v>
      </c>
      <c r="N14" s="2">
        <v>2601</v>
      </c>
      <c r="O14" s="3" t="s">
        <v>38</v>
      </c>
      <c r="P14" s="3" t="s">
        <v>39</v>
      </c>
      <c r="Q14" s="3" t="s">
        <v>95</v>
      </c>
      <c r="R14" s="3" t="s">
        <v>96</v>
      </c>
      <c r="S14" s="4">
        <v>46062.293055555558</v>
      </c>
      <c r="T14" s="4">
        <v>46062.301388888889</v>
      </c>
      <c r="U14" s="4">
        <v>46062.301388888889</v>
      </c>
      <c r="V14" s="4" t="s">
        <v>42</v>
      </c>
      <c r="W14" s="3" t="s">
        <v>43</v>
      </c>
      <c r="X14" s="4" t="s">
        <v>87</v>
      </c>
      <c r="Y14" s="2">
        <v>1</v>
      </c>
      <c r="Z14" s="3" t="s">
        <v>97</v>
      </c>
      <c r="AA14" s="5">
        <v>0.2</v>
      </c>
      <c r="AB14" s="5">
        <v>0</v>
      </c>
      <c r="AC14" s="5">
        <v>0.2</v>
      </c>
      <c r="AD14" s="5">
        <v>0</v>
      </c>
      <c r="AE14" s="5">
        <v>0</v>
      </c>
      <c r="AF14" s="5">
        <v>0.2</v>
      </c>
      <c r="AG14" s="6"/>
      <c r="AH14" s="6"/>
      <c r="AI14" s="7">
        <v>0</v>
      </c>
      <c r="AJ14" s="7">
        <v>0</v>
      </c>
      <c r="AK14" s="7">
        <v>0.2</v>
      </c>
      <c r="AL14" s="7">
        <v>0</v>
      </c>
      <c r="AM14" s="7">
        <v>0.2</v>
      </c>
      <c r="AN14" s="12" t="s">
        <v>46</v>
      </c>
      <c r="AO14" s="12"/>
      <c r="AP14" s="12"/>
      <c r="AQ14" s="12"/>
      <c r="AR14" s="12"/>
      <c r="AS14" s="12"/>
      <c r="AT14" s="12"/>
      <c r="AU14" s="12"/>
      <c r="AV14" s="12"/>
      <c r="AW14" s="12"/>
      <c r="AX14" s="12"/>
      <c r="AY14" s="8" t="s">
        <v>47</v>
      </c>
    </row>
    <row r="15" spans="1:51" ht="16.5" x14ac:dyDescent="0.25">
      <c r="A15" s="159" t="str">
        <f>_xlfn.XLOOKUP(X15,Mapping!N:N,Mapping!O:O,"Not Found",0,1)</f>
        <v>Valuation (NPV)</v>
      </c>
      <c r="B15" s="159" t="str">
        <f t="shared" si="0"/>
        <v>AUDBValuation (NPV)46062.3013888889</v>
      </c>
      <c r="D15" s="159" t="str">
        <f t="shared" si="3"/>
        <v>valuation run QRM Reporter exports</v>
      </c>
      <c r="E15" s="159" t="str">
        <f t="shared" si="1"/>
        <v>MCPAUDBValuation (NPV)valuation run QRM Reporter exports</v>
      </c>
      <c r="F15" s="159" t="str">
        <f t="shared" si="2"/>
        <v>MCPAUDBValuation (NPV)</v>
      </c>
      <c r="G15" s="159" t="s">
        <v>1889</v>
      </c>
      <c r="N15" s="2">
        <v>2601</v>
      </c>
      <c r="O15" s="3" t="s">
        <v>38</v>
      </c>
      <c r="P15" s="3" t="s">
        <v>39</v>
      </c>
      <c r="Q15" s="3" t="s">
        <v>98</v>
      </c>
      <c r="R15" s="3" t="s">
        <v>99</v>
      </c>
      <c r="S15" s="4">
        <v>46062.301388888889</v>
      </c>
      <c r="T15" s="4">
        <v>46062.302083333336</v>
      </c>
      <c r="U15" s="4">
        <v>46062.302777777775</v>
      </c>
      <c r="V15" s="4" t="s">
        <v>42</v>
      </c>
      <c r="W15" s="3" t="s">
        <v>43</v>
      </c>
      <c r="X15" s="4" t="s">
        <v>87</v>
      </c>
      <c r="Y15" s="2">
        <v>1</v>
      </c>
      <c r="Z15" s="3" t="s">
        <v>100</v>
      </c>
      <c r="AA15" s="5">
        <v>0.02</v>
      </c>
      <c r="AB15" s="5">
        <v>0</v>
      </c>
      <c r="AC15" s="5">
        <v>0.02</v>
      </c>
      <c r="AD15" s="5">
        <v>0</v>
      </c>
      <c r="AE15" s="5">
        <v>0</v>
      </c>
      <c r="AF15" s="5">
        <v>0.02</v>
      </c>
      <c r="AG15" s="6"/>
      <c r="AH15" s="6"/>
      <c r="AI15" s="7">
        <v>0</v>
      </c>
      <c r="AJ15" s="7">
        <v>0</v>
      </c>
      <c r="AK15" s="7">
        <v>0.02</v>
      </c>
      <c r="AL15" s="7">
        <v>0</v>
      </c>
      <c r="AM15" s="7">
        <v>0.02</v>
      </c>
      <c r="AN15" s="12" t="s">
        <v>46</v>
      </c>
      <c r="AO15" s="12"/>
      <c r="AP15" s="12"/>
      <c r="AQ15" s="12"/>
      <c r="AR15" s="12"/>
      <c r="AS15" s="12"/>
      <c r="AT15" s="12"/>
      <c r="AU15" s="12"/>
      <c r="AV15" s="12"/>
      <c r="AW15" s="12"/>
      <c r="AX15" s="12"/>
      <c r="AY15" s="8" t="s">
        <v>47</v>
      </c>
    </row>
    <row r="16" spans="1:51" ht="16.5" x14ac:dyDescent="0.25">
      <c r="A16" s="159" t="str">
        <f>_xlfn.XLOOKUP(X16,Mapping!N:N,Mapping!O:O,"Not Found",0,1)</f>
        <v>CSRBB Valuation</v>
      </c>
      <c r="B16" s="159" t="str">
        <f t="shared" si="0"/>
        <v>AUDBCSRBB Valuation46062.3027777778</v>
      </c>
      <c r="D16" s="159" t="str">
        <f t="shared" si="3"/>
        <v>CSRBB Portfolio Valuation</v>
      </c>
      <c r="E16" s="159" t="str">
        <f t="shared" si="1"/>
        <v>MCPAUDBCSRBB ValuationCSRBB Portfolio Valuation</v>
      </c>
      <c r="F16" s="159" t="str">
        <f t="shared" si="2"/>
        <v>MCPAUDBCSRBB Valuation</v>
      </c>
      <c r="G16" s="159" t="s">
        <v>1889</v>
      </c>
      <c r="N16" s="2">
        <v>2601</v>
      </c>
      <c r="O16" s="3" t="s">
        <v>38</v>
      </c>
      <c r="P16" s="3" t="s">
        <v>39</v>
      </c>
      <c r="Q16" s="3" t="s">
        <v>101</v>
      </c>
      <c r="R16" s="3" t="s">
        <v>102</v>
      </c>
      <c r="S16" s="4">
        <v>46062.302777777775</v>
      </c>
      <c r="T16" s="4">
        <v>46062.313888888886</v>
      </c>
      <c r="U16" s="4">
        <v>46062.313888888886</v>
      </c>
      <c r="V16" s="4" t="s">
        <v>42</v>
      </c>
      <c r="W16" s="4" t="s">
        <v>43</v>
      </c>
      <c r="X16" s="4" t="s">
        <v>103</v>
      </c>
      <c r="Y16" s="2">
        <v>1</v>
      </c>
      <c r="Z16" s="4" t="s">
        <v>104</v>
      </c>
      <c r="AA16" s="5">
        <v>0.27</v>
      </c>
      <c r="AB16" s="5">
        <v>0</v>
      </c>
      <c r="AC16" s="5">
        <v>0.27</v>
      </c>
      <c r="AD16" s="5">
        <v>0</v>
      </c>
      <c r="AE16" s="5">
        <v>0</v>
      </c>
      <c r="AF16" s="5">
        <v>0.27</v>
      </c>
      <c r="AG16" s="6"/>
      <c r="AH16" s="6"/>
      <c r="AI16" s="7">
        <v>0</v>
      </c>
      <c r="AJ16" s="7">
        <v>0</v>
      </c>
      <c r="AK16" s="7">
        <v>0.27</v>
      </c>
      <c r="AL16" s="7">
        <v>0</v>
      </c>
      <c r="AM16" s="7">
        <v>0.27</v>
      </c>
      <c r="AN16" s="12" t="s">
        <v>46</v>
      </c>
      <c r="AO16" s="12"/>
      <c r="AP16" s="12"/>
      <c r="AQ16" s="12"/>
      <c r="AR16" s="12"/>
      <c r="AS16" s="12"/>
      <c r="AT16" s="12"/>
      <c r="AU16" s="12"/>
      <c r="AV16" s="12"/>
      <c r="AW16" s="12"/>
      <c r="AX16" s="12"/>
      <c r="AY16" s="8" t="s">
        <v>47</v>
      </c>
    </row>
    <row r="17" spans="1:51" ht="16.5" x14ac:dyDescent="0.25">
      <c r="A17" s="159" t="str">
        <f>_xlfn.XLOOKUP(X17,Mapping!N:N,Mapping!O:O,"Not Found",0,1)</f>
        <v>CSRBB Valuation</v>
      </c>
      <c r="B17" s="159" t="str">
        <f t="shared" si="0"/>
        <v>AUDBCSRBB Valuation46062.3138888889</v>
      </c>
      <c r="D17" s="159" t="str">
        <f t="shared" si="3"/>
        <v>Light Maintenance</v>
      </c>
      <c r="E17" s="159" t="str">
        <f t="shared" si="1"/>
        <v>MCPAUDBCSRBB ValuationLight Maintenance</v>
      </c>
      <c r="F17" s="159" t="str">
        <f t="shared" si="2"/>
        <v>MCPAUDBCSRBB Valuation</v>
      </c>
      <c r="G17" s="159" t="s">
        <v>1889</v>
      </c>
      <c r="N17" s="2">
        <v>2601</v>
      </c>
      <c r="O17" s="3" t="s">
        <v>38</v>
      </c>
      <c r="P17" s="3" t="s">
        <v>39</v>
      </c>
      <c r="Q17" s="3" t="s">
        <v>92</v>
      </c>
      <c r="R17" s="3" t="s">
        <v>93</v>
      </c>
      <c r="S17" s="4">
        <v>46062.313888888886</v>
      </c>
      <c r="T17" s="4">
        <v>46062.322916666664</v>
      </c>
      <c r="U17" s="4">
        <v>46062.323611111111</v>
      </c>
      <c r="V17" s="4" t="s">
        <v>42</v>
      </c>
      <c r="W17" s="3" t="s">
        <v>43</v>
      </c>
      <c r="X17" s="4" t="s">
        <v>103</v>
      </c>
      <c r="Y17" s="2">
        <v>2</v>
      </c>
      <c r="Z17" s="3" t="s">
        <v>94</v>
      </c>
      <c r="AA17" s="5">
        <v>0.22</v>
      </c>
      <c r="AB17" s="5">
        <v>0</v>
      </c>
      <c r="AC17" s="5">
        <v>0.22</v>
      </c>
      <c r="AD17" s="5">
        <v>0</v>
      </c>
      <c r="AE17" s="5">
        <v>0</v>
      </c>
      <c r="AF17" s="5">
        <v>0.22</v>
      </c>
      <c r="AG17" s="6"/>
      <c r="AH17" s="6"/>
      <c r="AI17" s="7">
        <v>0</v>
      </c>
      <c r="AJ17" s="7">
        <v>0</v>
      </c>
      <c r="AK17" s="7">
        <v>0.22</v>
      </c>
      <c r="AL17" s="7">
        <v>0</v>
      </c>
      <c r="AM17" s="7">
        <v>0.22</v>
      </c>
      <c r="AN17" s="12" t="s">
        <v>46</v>
      </c>
      <c r="AO17" s="12"/>
      <c r="AP17" s="12"/>
      <c r="AQ17" s="12"/>
      <c r="AR17" s="12"/>
      <c r="AS17" s="12"/>
      <c r="AT17" s="12"/>
      <c r="AU17" s="12"/>
      <c r="AV17" s="12"/>
      <c r="AW17" s="12"/>
      <c r="AX17" s="12"/>
      <c r="AY17" s="8" t="s">
        <v>47</v>
      </c>
    </row>
    <row r="18" spans="1:51" ht="16.5" x14ac:dyDescent="0.25">
      <c r="A18" s="159" t="str">
        <f>_xlfn.XLOOKUP(X18,Mapping!N:N,Mapping!O:O,"Not Found",0,1)</f>
        <v>CSRBB Planning</v>
      </c>
      <c r="B18" s="159" t="str">
        <f t="shared" si="0"/>
        <v>AUDBCSRBB Planning46062.3236111111</v>
      </c>
      <c r="D18" s="159" t="str">
        <f t="shared" si="3"/>
        <v>Light Maintenance</v>
      </c>
      <c r="E18" s="159" t="str">
        <f t="shared" si="1"/>
        <v>MCPAUDBCSRBB PlanningLight Maintenance</v>
      </c>
      <c r="F18" s="159" t="str">
        <f t="shared" si="2"/>
        <v>MCPAUDBCSRBB Planning</v>
      </c>
      <c r="G18" s="159" t="s">
        <v>1889</v>
      </c>
      <c r="N18" s="2">
        <v>2601</v>
      </c>
      <c r="O18" s="3" t="s">
        <v>38</v>
      </c>
      <c r="P18" s="3" t="s">
        <v>39</v>
      </c>
      <c r="Q18" s="3" t="s">
        <v>92</v>
      </c>
      <c r="R18" s="3" t="s">
        <v>93</v>
      </c>
      <c r="S18" s="4">
        <v>46062.323611111111</v>
      </c>
      <c r="T18" s="4">
        <v>46062.327777777777</v>
      </c>
      <c r="U18" s="4">
        <v>46062.327777777777</v>
      </c>
      <c r="V18" s="4" t="s">
        <v>42</v>
      </c>
      <c r="W18" s="3" t="s">
        <v>43</v>
      </c>
      <c r="X18" s="4" t="s">
        <v>105</v>
      </c>
      <c r="Y18" s="2">
        <v>3</v>
      </c>
      <c r="Z18" s="3" t="s">
        <v>94</v>
      </c>
      <c r="AA18" s="5">
        <v>0.1</v>
      </c>
      <c r="AB18" s="5">
        <v>0</v>
      </c>
      <c r="AC18" s="5">
        <v>0.1</v>
      </c>
      <c r="AD18" s="5">
        <v>0</v>
      </c>
      <c r="AE18" s="5">
        <v>0</v>
      </c>
      <c r="AF18" s="5">
        <v>0.1</v>
      </c>
      <c r="AG18" s="6"/>
      <c r="AH18" s="6"/>
      <c r="AI18" s="7">
        <v>0</v>
      </c>
      <c r="AJ18" s="7">
        <v>0</v>
      </c>
      <c r="AK18" s="7">
        <v>0.1</v>
      </c>
      <c r="AL18" s="7">
        <v>0</v>
      </c>
      <c r="AM18" s="7">
        <v>0.1</v>
      </c>
      <c r="AN18" s="12" t="s">
        <v>46</v>
      </c>
      <c r="AO18" s="12"/>
      <c r="AP18" s="12"/>
      <c r="AQ18" s="12"/>
      <c r="AR18" s="12"/>
      <c r="AS18" s="12"/>
      <c r="AT18" s="12"/>
      <c r="AU18" s="12"/>
      <c r="AV18" s="12"/>
      <c r="AW18" s="12"/>
      <c r="AX18" s="12"/>
      <c r="AY18" s="8" t="s">
        <v>94</v>
      </c>
    </row>
    <row r="19" spans="1:51" ht="16.5" x14ac:dyDescent="0.25">
      <c r="A19" s="159" t="str">
        <f>_xlfn.XLOOKUP(X19,Mapping!N:N,Mapping!O:O,"Not Found",0,1)</f>
        <v>CSRBB Planning</v>
      </c>
      <c r="B19" s="159" t="str">
        <f t="shared" si="0"/>
        <v>AUDBCSRBB Planning46062.3277777778</v>
      </c>
      <c r="D19" s="159" t="str">
        <f t="shared" si="3"/>
        <v>import CSRBB strategies</v>
      </c>
      <c r="E19" s="159" t="str">
        <f t="shared" si="1"/>
        <v>MCPAUDBCSRBB Planningimport CSRBB strategies</v>
      </c>
      <c r="F19" s="159" t="str">
        <f t="shared" si="2"/>
        <v>MCPAUDBCSRBB Planning</v>
      </c>
      <c r="G19" s="159" t="s">
        <v>1889</v>
      </c>
      <c r="N19" s="2">
        <v>2601</v>
      </c>
      <c r="O19" s="3" t="s">
        <v>38</v>
      </c>
      <c r="P19" s="3" t="s">
        <v>39</v>
      </c>
      <c r="Q19" s="3" t="s">
        <v>106</v>
      </c>
      <c r="R19" s="3" t="s">
        <v>107</v>
      </c>
      <c r="S19" s="4">
        <v>46062.327777777777</v>
      </c>
      <c r="T19" s="4">
        <v>46062.367361111108</v>
      </c>
      <c r="U19" s="4">
        <v>46062.367361111108</v>
      </c>
      <c r="V19" s="4" t="s">
        <v>42</v>
      </c>
      <c r="W19" s="3" t="s">
        <v>43</v>
      </c>
      <c r="X19" s="4" t="s">
        <v>105</v>
      </c>
      <c r="Y19" s="2">
        <v>1</v>
      </c>
      <c r="Z19" s="3" t="s">
        <v>108</v>
      </c>
      <c r="AA19" s="5">
        <v>0.95</v>
      </c>
      <c r="AB19" s="5">
        <v>0</v>
      </c>
      <c r="AC19" s="5">
        <v>0.95</v>
      </c>
      <c r="AD19" s="5">
        <v>0</v>
      </c>
      <c r="AE19" s="5">
        <v>0</v>
      </c>
      <c r="AF19" s="5">
        <v>0.95</v>
      </c>
      <c r="AG19" s="6"/>
      <c r="AH19" s="6"/>
      <c r="AI19" s="7">
        <v>0</v>
      </c>
      <c r="AJ19" s="7">
        <v>0</v>
      </c>
      <c r="AK19" s="7">
        <v>0.95</v>
      </c>
      <c r="AL19" s="7">
        <v>0</v>
      </c>
      <c r="AM19" s="7">
        <v>0.95</v>
      </c>
      <c r="AN19" s="12" t="s">
        <v>46</v>
      </c>
      <c r="AO19" s="12"/>
      <c r="AP19" s="12"/>
      <c r="AQ19" s="12"/>
      <c r="AR19" s="12"/>
      <c r="AS19" s="12"/>
      <c r="AT19" s="12"/>
      <c r="AU19" s="12"/>
      <c r="AV19" s="12"/>
      <c r="AW19" s="12"/>
      <c r="AX19" s="12"/>
      <c r="AY19" s="8" t="s">
        <v>47</v>
      </c>
    </row>
    <row r="20" spans="1:51" ht="16.5" x14ac:dyDescent="0.25">
      <c r="A20" s="159" t="str">
        <f>_xlfn.XLOOKUP(X20,Mapping!N:N,Mapping!O:O,"Not Found",0,1)</f>
        <v>CSRBB Planning</v>
      </c>
      <c r="B20" s="159" t="str">
        <f t="shared" si="0"/>
        <v>AUDBCSRBB Planning46062.3673611111</v>
      </c>
      <c r="D20" s="159" t="str">
        <f t="shared" si="3"/>
        <v>CSRBB Planning Run</v>
      </c>
      <c r="E20" s="159" t="str">
        <f t="shared" si="1"/>
        <v>MCPAUDBCSRBB PlanningCSRBB Planning Run</v>
      </c>
      <c r="F20" s="159" t="str">
        <f t="shared" si="2"/>
        <v>MCPAUDBCSRBB Planning</v>
      </c>
      <c r="G20" s="159" t="s">
        <v>1889</v>
      </c>
      <c r="N20" s="2">
        <v>2601</v>
      </c>
      <c r="O20" s="3" t="s">
        <v>38</v>
      </c>
      <c r="P20" s="3" t="s">
        <v>39</v>
      </c>
      <c r="Q20" s="3" t="s">
        <v>109</v>
      </c>
      <c r="R20" s="3" t="s">
        <v>110</v>
      </c>
      <c r="S20" s="4">
        <v>46062.367361111108</v>
      </c>
      <c r="T20" s="4">
        <v>46062.400694444441</v>
      </c>
      <c r="U20" s="4">
        <v>46062.400694444441</v>
      </c>
      <c r="V20" s="4" t="s">
        <v>42</v>
      </c>
      <c r="W20" s="3" t="s">
        <v>43</v>
      </c>
      <c r="X20" s="4" t="s">
        <v>105</v>
      </c>
      <c r="Y20" s="2">
        <v>1</v>
      </c>
      <c r="Z20" s="3" t="s">
        <v>111</v>
      </c>
      <c r="AA20" s="5">
        <v>0.8</v>
      </c>
      <c r="AB20" s="5">
        <v>0</v>
      </c>
      <c r="AC20" s="5">
        <v>0.8</v>
      </c>
      <c r="AD20" s="5">
        <v>0</v>
      </c>
      <c r="AE20" s="5">
        <v>0</v>
      </c>
      <c r="AF20" s="5">
        <v>0.8</v>
      </c>
      <c r="AG20" s="6"/>
      <c r="AH20" s="6"/>
      <c r="AI20" s="7">
        <v>0</v>
      </c>
      <c r="AJ20" s="7">
        <v>0</v>
      </c>
      <c r="AK20" s="7">
        <v>0.8</v>
      </c>
      <c r="AL20" s="7">
        <v>0</v>
      </c>
      <c r="AM20" s="7">
        <v>0.8</v>
      </c>
      <c r="AN20" s="12" t="s">
        <v>46</v>
      </c>
      <c r="AO20" s="12"/>
      <c r="AP20" s="12"/>
      <c r="AQ20" s="12"/>
      <c r="AR20" s="12"/>
      <c r="AS20" s="12"/>
      <c r="AT20" s="12"/>
      <c r="AU20" s="12"/>
      <c r="AV20" s="12"/>
      <c r="AW20" s="12"/>
      <c r="AX20" s="12"/>
      <c r="AY20" s="8" t="s">
        <v>47</v>
      </c>
    </row>
    <row r="21" spans="1:51" ht="16.5" x14ac:dyDescent="0.25">
      <c r="A21" s="159" t="str">
        <f>_xlfn.XLOOKUP(X21,Mapping!N:N,Mapping!O:O,"Not Found",0,1)</f>
        <v>CSRBB Planning</v>
      </c>
      <c r="B21" s="159" t="str">
        <f t="shared" si="0"/>
        <v>AUDBCSRBB Planning46062.4006944444</v>
      </c>
      <c r="D21" s="159" t="str">
        <f t="shared" si="3"/>
        <v>export to ara</v>
      </c>
      <c r="E21" s="159" t="str">
        <f t="shared" si="1"/>
        <v>MCPAUDBCSRBB Planningexport to ara</v>
      </c>
      <c r="F21" s="159" t="str">
        <f t="shared" si="2"/>
        <v>MCPAUDBCSRBB Planning</v>
      </c>
      <c r="G21" s="159" t="s">
        <v>1889</v>
      </c>
      <c r="N21" s="2">
        <v>2601</v>
      </c>
      <c r="O21" s="3" t="s">
        <v>38</v>
      </c>
      <c r="P21" s="3" t="s">
        <v>39</v>
      </c>
      <c r="Q21" s="3" t="s">
        <v>89</v>
      </c>
      <c r="R21" s="3" t="s">
        <v>90</v>
      </c>
      <c r="S21" s="4">
        <v>46062.400694444441</v>
      </c>
      <c r="T21" s="4">
        <v>46062.402777777781</v>
      </c>
      <c r="U21" s="4">
        <v>46062.40347222222</v>
      </c>
      <c r="V21" s="4" t="s">
        <v>42</v>
      </c>
      <c r="W21" s="3" t="s">
        <v>43</v>
      </c>
      <c r="X21" s="4" t="s">
        <v>105</v>
      </c>
      <c r="Y21" s="2">
        <v>2</v>
      </c>
      <c r="Z21" s="3" t="s">
        <v>91</v>
      </c>
      <c r="AA21" s="5">
        <v>0.05</v>
      </c>
      <c r="AB21" s="5">
        <v>0</v>
      </c>
      <c r="AC21" s="5">
        <v>0.05</v>
      </c>
      <c r="AD21" s="5">
        <v>0</v>
      </c>
      <c r="AE21" s="5">
        <v>0</v>
      </c>
      <c r="AF21" s="5">
        <v>0.05</v>
      </c>
      <c r="AG21" s="6"/>
      <c r="AH21" s="6"/>
      <c r="AI21" s="7">
        <v>0</v>
      </c>
      <c r="AJ21" s="7">
        <v>0</v>
      </c>
      <c r="AK21" s="7">
        <v>0.05</v>
      </c>
      <c r="AL21" s="7">
        <v>0</v>
      </c>
      <c r="AM21" s="7">
        <v>0.05</v>
      </c>
      <c r="AN21" s="12" t="s">
        <v>46</v>
      </c>
      <c r="AO21" s="12"/>
      <c r="AP21" s="12"/>
      <c r="AQ21" s="12"/>
      <c r="AR21" s="12"/>
      <c r="AS21" s="12"/>
      <c r="AT21" s="12"/>
      <c r="AU21" s="12"/>
      <c r="AV21" s="12"/>
      <c r="AW21" s="12"/>
      <c r="AX21" s="12"/>
      <c r="AY21" s="8" t="s">
        <v>47</v>
      </c>
    </row>
    <row r="22" spans="1:51" ht="16.5" x14ac:dyDescent="0.25">
      <c r="A22" s="159" t="str">
        <f>_xlfn.XLOOKUP(X22,Mapping!N:N,Mapping!O:O,"Not Found",0,1)</f>
        <v>KR</v>
      </c>
      <c r="B22" s="159" t="str">
        <f t="shared" si="0"/>
        <v>AUDBKR46062.4034722222</v>
      </c>
      <c r="D22" s="159" t="str">
        <f t="shared" si="3"/>
        <v>Light Maintenance</v>
      </c>
      <c r="E22" s="159" t="str">
        <f t="shared" si="1"/>
        <v>MCPAUDBKRLight Maintenance</v>
      </c>
      <c r="F22" s="159" t="str">
        <f t="shared" si="2"/>
        <v>MCPAUDBKR</v>
      </c>
      <c r="G22" s="159" t="s">
        <v>1889</v>
      </c>
      <c r="N22" s="2">
        <v>2601</v>
      </c>
      <c r="O22" s="3" t="s">
        <v>38</v>
      </c>
      <c r="P22" s="3" t="s">
        <v>39</v>
      </c>
      <c r="Q22" s="3" t="s">
        <v>92</v>
      </c>
      <c r="R22" s="3" t="s">
        <v>93</v>
      </c>
      <c r="S22" s="4">
        <v>46062.40347222222</v>
      </c>
      <c r="T22" s="4">
        <v>46062.414583333331</v>
      </c>
      <c r="U22" s="4">
        <v>46062.414583333331</v>
      </c>
      <c r="V22" s="4" t="s">
        <v>42</v>
      </c>
      <c r="W22" s="3" t="s">
        <v>43</v>
      </c>
      <c r="X22" s="4" t="s">
        <v>112</v>
      </c>
      <c r="Y22" s="2">
        <v>4</v>
      </c>
      <c r="Z22" s="3" t="s">
        <v>94</v>
      </c>
      <c r="AA22" s="5">
        <v>0.27</v>
      </c>
      <c r="AB22" s="5">
        <v>0</v>
      </c>
      <c r="AC22" s="5">
        <v>0.27</v>
      </c>
      <c r="AD22" s="5">
        <v>0</v>
      </c>
      <c r="AE22" s="5">
        <v>0</v>
      </c>
      <c r="AF22" s="5">
        <v>0.27</v>
      </c>
      <c r="AG22" s="6">
        <v>0.27</v>
      </c>
      <c r="AH22" s="6"/>
      <c r="AI22" s="7">
        <v>0.27</v>
      </c>
      <c r="AJ22" s="7">
        <v>0</v>
      </c>
      <c r="AK22" s="7">
        <v>0</v>
      </c>
      <c r="AL22" s="7">
        <v>0.27</v>
      </c>
      <c r="AM22" s="7">
        <v>0.27</v>
      </c>
      <c r="AN22" s="12" t="s">
        <v>113</v>
      </c>
      <c r="AO22" s="12" t="s">
        <v>114</v>
      </c>
      <c r="AP22" s="12" t="s">
        <v>115</v>
      </c>
      <c r="AQ22" s="12" t="s">
        <v>116</v>
      </c>
      <c r="AR22" s="12"/>
      <c r="AS22" s="12"/>
      <c r="AT22" s="12" t="s">
        <v>117</v>
      </c>
      <c r="AU22" s="12" t="s">
        <v>118</v>
      </c>
      <c r="AV22" s="12" t="s">
        <v>119</v>
      </c>
      <c r="AW22" s="12" t="s">
        <v>120</v>
      </c>
      <c r="AX22" s="12"/>
      <c r="AY22" s="8" t="s">
        <v>94</v>
      </c>
    </row>
    <row r="23" spans="1:51" ht="16.5" x14ac:dyDescent="0.25">
      <c r="A23" s="159" t="str">
        <f>_xlfn.XLOOKUP(X23,Mapping!N:N,Mapping!O:O,"Not Found",0,1)</f>
        <v>KR</v>
      </c>
      <c r="B23" s="159" t="str">
        <f t="shared" si="0"/>
        <v>AUDBKR46062.4145833333</v>
      </c>
      <c r="D23" s="159" t="str">
        <f t="shared" si="3"/>
        <v>bpv-kr valuation</v>
      </c>
      <c r="E23" s="159" t="str">
        <f t="shared" si="1"/>
        <v>MCPAUDBKRbpv-kr valuation</v>
      </c>
      <c r="F23" s="159" t="str">
        <f t="shared" si="2"/>
        <v>MCPAUDBKR</v>
      </c>
      <c r="G23" s="159" t="s">
        <v>1889</v>
      </c>
      <c r="N23" s="2">
        <v>2601</v>
      </c>
      <c r="O23" s="3" t="s">
        <v>38</v>
      </c>
      <c r="P23" s="3" t="s">
        <v>39</v>
      </c>
      <c r="Q23" s="3" t="s">
        <v>121</v>
      </c>
      <c r="R23" s="3" t="s">
        <v>42</v>
      </c>
      <c r="S23" s="4">
        <v>46062.414583333331</v>
      </c>
      <c r="T23" s="4">
        <v>46062.419444444444</v>
      </c>
      <c r="U23" s="4">
        <v>46062.443055555559</v>
      </c>
      <c r="V23" s="4" t="s">
        <v>122</v>
      </c>
      <c r="W23" s="3" t="s">
        <v>54</v>
      </c>
      <c r="X23" s="4" t="s">
        <v>112</v>
      </c>
      <c r="Y23" s="2">
        <v>1</v>
      </c>
      <c r="Z23" s="3" t="s">
        <v>123</v>
      </c>
      <c r="AA23" s="5">
        <v>0.12</v>
      </c>
      <c r="AB23" s="5">
        <v>0.12</v>
      </c>
      <c r="AC23" s="5">
        <v>0</v>
      </c>
      <c r="AD23" s="5">
        <v>0.56999999999999995</v>
      </c>
      <c r="AE23" s="5">
        <v>0.69</v>
      </c>
      <c r="AF23" s="5">
        <v>0.69</v>
      </c>
      <c r="AG23" s="6"/>
      <c r="AH23" s="6"/>
      <c r="AI23" s="7">
        <v>0.12</v>
      </c>
      <c r="AJ23" s="7">
        <v>0.56999999999999995</v>
      </c>
      <c r="AK23" s="7">
        <v>0</v>
      </c>
      <c r="AL23" s="7">
        <v>0.69</v>
      </c>
      <c r="AM23" s="7">
        <v>0.69</v>
      </c>
      <c r="AN23" s="12" t="s">
        <v>113</v>
      </c>
      <c r="AO23" s="12" t="s">
        <v>114</v>
      </c>
      <c r="AP23" s="12" t="s">
        <v>115</v>
      </c>
      <c r="AQ23" s="12" t="s">
        <v>124</v>
      </c>
      <c r="AR23" s="12"/>
      <c r="AS23" s="12"/>
      <c r="AT23" s="12" t="s">
        <v>117</v>
      </c>
      <c r="AU23" s="12" t="s">
        <v>118</v>
      </c>
      <c r="AV23" s="12" t="s">
        <v>119</v>
      </c>
      <c r="AW23" s="12" t="s">
        <v>120</v>
      </c>
      <c r="AX23" s="12"/>
      <c r="AY23" s="8" t="s">
        <v>47</v>
      </c>
    </row>
    <row r="24" spans="1:51" ht="16.5" x14ac:dyDescent="0.25">
      <c r="A24" s="159" t="str">
        <f>_xlfn.XLOOKUP(X24,Mapping!N:N,Mapping!O:O,"Not Found",0,1)</f>
        <v>KR</v>
      </c>
      <c r="B24" s="159" t="str">
        <f t="shared" si="0"/>
        <v>AUDBKR46062.4430555556</v>
      </c>
      <c r="D24" s="159" t="str">
        <f t="shared" si="3"/>
        <v>Light Maintenance</v>
      </c>
      <c r="E24" s="159" t="str">
        <f t="shared" si="1"/>
        <v>MCPAUDBKRLight Maintenance</v>
      </c>
      <c r="F24" s="159" t="str">
        <f t="shared" si="2"/>
        <v>MCPAUDBKR</v>
      </c>
      <c r="G24" s="159" t="s">
        <v>1889</v>
      </c>
      <c r="N24" s="2">
        <v>2601</v>
      </c>
      <c r="O24" s="3" t="s">
        <v>38</v>
      </c>
      <c r="P24" s="3" t="s">
        <v>39</v>
      </c>
      <c r="Q24" s="3" t="s">
        <v>92</v>
      </c>
      <c r="R24" s="3" t="s">
        <v>93</v>
      </c>
      <c r="S24" s="4">
        <v>46062.443055555559</v>
      </c>
      <c r="T24" s="4">
        <v>46062.448611111111</v>
      </c>
      <c r="U24" s="4">
        <v>46062.708333333336</v>
      </c>
      <c r="V24" s="4" t="s">
        <v>42</v>
      </c>
      <c r="W24" s="3" t="s">
        <v>43</v>
      </c>
      <c r="X24" s="4" t="s">
        <v>112</v>
      </c>
      <c r="Y24" s="2">
        <v>5</v>
      </c>
      <c r="Z24" s="3" t="s">
        <v>94</v>
      </c>
      <c r="AA24" s="5">
        <v>0.13</v>
      </c>
      <c r="AB24" s="5">
        <v>0</v>
      </c>
      <c r="AC24" s="5">
        <v>0.13</v>
      </c>
      <c r="AD24" s="5">
        <v>6.23</v>
      </c>
      <c r="AE24" s="5">
        <v>6.23</v>
      </c>
      <c r="AF24" s="5">
        <v>6.36</v>
      </c>
      <c r="AG24" s="6">
        <v>0.13</v>
      </c>
      <c r="AH24" s="6"/>
      <c r="AI24" s="7">
        <v>0.13</v>
      </c>
      <c r="AJ24" s="7">
        <v>6.23</v>
      </c>
      <c r="AK24" s="7">
        <v>0</v>
      </c>
      <c r="AL24" s="7">
        <v>6.36</v>
      </c>
      <c r="AM24" s="7">
        <v>6.36</v>
      </c>
      <c r="AN24" s="12" t="s">
        <v>125</v>
      </c>
      <c r="AO24" s="13" t="s">
        <v>126</v>
      </c>
      <c r="AP24" s="13" t="s">
        <v>127</v>
      </c>
      <c r="AQ24" s="12" t="s">
        <v>128</v>
      </c>
      <c r="AR24" s="12"/>
      <c r="AS24" s="12"/>
      <c r="AT24" s="12" t="s">
        <v>129</v>
      </c>
      <c r="AU24" s="12" t="s">
        <v>118</v>
      </c>
      <c r="AV24" s="12" t="s">
        <v>130</v>
      </c>
      <c r="AW24" s="12" t="s">
        <v>131</v>
      </c>
      <c r="AX24" s="48" t="s">
        <v>132</v>
      </c>
      <c r="AY24" s="8" t="s">
        <v>94</v>
      </c>
    </row>
    <row r="25" spans="1:51" ht="16.5" x14ac:dyDescent="0.25">
      <c r="A25" s="159" t="str">
        <f>_xlfn.XLOOKUP(X25,Mapping!N:N,Mapping!O:O,"Not Found",0,1)</f>
        <v>KR</v>
      </c>
      <c r="B25" s="159" t="str">
        <f t="shared" si="0"/>
        <v>AUDBKR46062.7083333333</v>
      </c>
      <c r="D25" s="159" t="str">
        <f t="shared" si="3"/>
        <v>Light Maintenance</v>
      </c>
      <c r="E25" s="159" t="str">
        <f t="shared" si="1"/>
        <v>MCPAUDBKRLight Maintenance</v>
      </c>
      <c r="F25" s="159" t="str">
        <f t="shared" si="2"/>
        <v>MCPAUDBKR</v>
      </c>
      <c r="G25" s="159" t="s">
        <v>1889</v>
      </c>
      <c r="N25" s="2">
        <v>2601</v>
      </c>
      <c r="O25" s="3" t="s">
        <v>38</v>
      </c>
      <c r="P25" s="3" t="s">
        <v>39</v>
      </c>
      <c r="Q25" s="3" t="s">
        <v>92</v>
      </c>
      <c r="R25" s="3" t="s">
        <v>93</v>
      </c>
      <c r="S25" s="4">
        <v>46062.708333333336</v>
      </c>
      <c r="T25" s="4">
        <v>46062.714583333334</v>
      </c>
      <c r="U25" s="4">
        <v>46062.754861111112</v>
      </c>
      <c r="V25" s="4" t="s">
        <v>42</v>
      </c>
      <c r="W25" s="3" t="s">
        <v>43</v>
      </c>
      <c r="X25" s="4" t="s">
        <v>133</v>
      </c>
      <c r="Y25" s="2">
        <v>6</v>
      </c>
      <c r="Z25" s="3" t="s">
        <v>94</v>
      </c>
      <c r="AA25" s="5">
        <v>0.15</v>
      </c>
      <c r="AB25" s="5">
        <v>0</v>
      </c>
      <c r="AC25" s="5">
        <v>0.15</v>
      </c>
      <c r="AD25" s="5">
        <v>0</v>
      </c>
      <c r="AE25" s="5">
        <v>0</v>
      </c>
      <c r="AF25" s="5">
        <v>0.15</v>
      </c>
      <c r="AG25" s="6"/>
      <c r="AH25" s="6"/>
      <c r="AI25" s="7">
        <v>0</v>
      </c>
      <c r="AJ25" s="7">
        <v>0</v>
      </c>
      <c r="AK25" s="7">
        <v>0.15</v>
      </c>
      <c r="AL25" s="7">
        <v>0</v>
      </c>
      <c r="AM25" s="7">
        <v>0.15</v>
      </c>
      <c r="AN25" s="12" t="s">
        <v>46</v>
      </c>
      <c r="AO25" s="12"/>
      <c r="AP25" s="12"/>
      <c r="AQ25" s="12"/>
      <c r="AR25" s="12"/>
      <c r="AS25" s="12"/>
      <c r="AT25" s="12"/>
      <c r="AU25" s="12"/>
      <c r="AV25" s="12"/>
      <c r="AW25" s="12"/>
      <c r="AX25" s="12"/>
      <c r="AY25" s="8" t="s">
        <v>94</v>
      </c>
    </row>
    <row r="26" spans="1:51" ht="16.5" x14ac:dyDescent="0.25">
      <c r="A26" s="159" t="str">
        <f>_xlfn.XLOOKUP(X26,Mapping!N:N,Mapping!O:O,"Not Found",0,1)</f>
        <v>KR</v>
      </c>
      <c r="B26" s="159" t="str">
        <f t="shared" si="0"/>
        <v>AUDBKR46062.7083333333</v>
      </c>
      <c r="D26" s="159" t="str">
        <f t="shared" si="3"/>
        <v>bpv-kr valuation</v>
      </c>
      <c r="E26" s="159" t="str">
        <f t="shared" si="1"/>
        <v>MCPAUDBKRbpv-kr valuation</v>
      </c>
      <c r="F26" s="159" t="str">
        <f t="shared" si="2"/>
        <v>MCPAUDBKR</v>
      </c>
      <c r="G26" s="159" t="s">
        <v>1889</v>
      </c>
      <c r="N26" s="2">
        <v>2601</v>
      </c>
      <c r="O26" s="3" t="s">
        <v>38</v>
      </c>
      <c r="P26" s="3" t="s">
        <v>39</v>
      </c>
      <c r="Q26" s="3" t="s">
        <v>121</v>
      </c>
      <c r="R26" s="3" t="s">
        <v>134</v>
      </c>
      <c r="S26" s="4">
        <v>46062.708333333336</v>
      </c>
      <c r="T26" s="4">
        <v>46062.754861111112</v>
      </c>
      <c r="U26" s="4">
        <v>46062.708333333336</v>
      </c>
      <c r="V26" s="4" t="s">
        <v>42</v>
      </c>
      <c r="W26" s="3" t="s">
        <v>43</v>
      </c>
      <c r="X26" s="4" t="s">
        <v>133</v>
      </c>
      <c r="Y26" s="2">
        <v>1</v>
      </c>
      <c r="Z26" s="3" t="s">
        <v>123</v>
      </c>
      <c r="AA26" s="5">
        <v>1.1200000000000001</v>
      </c>
      <c r="AB26" s="5">
        <v>0</v>
      </c>
      <c r="AC26" s="5">
        <v>1.1200000000000001</v>
      </c>
      <c r="AD26" s="5">
        <v>0</v>
      </c>
      <c r="AE26" s="5">
        <v>0</v>
      </c>
      <c r="AF26" s="5">
        <v>1.1200000000000001</v>
      </c>
      <c r="AG26" s="6"/>
      <c r="AH26" s="6"/>
      <c r="AI26" s="7">
        <v>0</v>
      </c>
      <c r="AJ26" s="7">
        <v>0</v>
      </c>
      <c r="AK26" s="7">
        <v>1.1200000000000001</v>
      </c>
      <c r="AL26" s="7">
        <v>0</v>
      </c>
      <c r="AM26" s="7">
        <v>1.1200000000000001</v>
      </c>
      <c r="AN26" s="12" t="s">
        <v>46</v>
      </c>
      <c r="AO26" s="12"/>
      <c r="AP26" s="12"/>
      <c r="AQ26" s="12"/>
      <c r="AR26" s="12"/>
      <c r="AS26" s="12"/>
      <c r="AT26" s="12"/>
      <c r="AU26" s="12"/>
      <c r="AV26" s="12"/>
      <c r="AW26" s="12"/>
      <c r="AX26" s="12"/>
      <c r="AY26" s="8" t="s">
        <v>47</v>
      </c>
    </row>
    <row r="27" spans="1:51" ht="16.5" x14ac:dyDescent="0.25">
      <c r="A27" s="159" t="str">
        <f>_xlfn.XLOOKUP(X27,Mapping!N:N,Mapping!O:O,"Not Found",0,1)</f>
        <v>KR</v>
      </c>
      <c r="B27" s="159" t="str">
        <f t="shared" si="0"/>
        <v>AUDBKR46062.7548611111</v>
      </c>
      <c r="D27" s="159" t="str">
        <f t="shared" si="3"/>
        <v>bpv-kr valuation QRM Reporter exports</v>
      </c>
      <c r="E27" s="159" t="str">
        <f t="shared" si="1"/>
        <v>MCPAUDBKRbpv-kr valuation QRM Reporter exports</v>
      </c>
      <c r="F27" s="159" t="str">
        <f t="shared" si="2"/>
        <v>MCPAUDBKR</v>
      </c>
      <c r="G27" s="159" t="s">
        <v>1889</v>
      </c>
      <c r="N27" s="2">
        <v>2601</v>
      </c>
      <c r="O27" s="3" t="s">
        <v>38</v>
      </c>
      <c r="P27" s="3" t="s">
        <v>39</v>
      </c>
      <c r="Q27" s="3" t="s">
        <v>135</v>
      </c>
      <c r="R27" s="3" t="s">
        <v>136</v>
      </c>
      <c r="S27" s="4">
        <v>46062.754861111112</v>
      </c>
      <c r="T27" s="4">
        <v>46062.760416666664</v>
      </c>
      <c r="U27" s="4">
        <v>46062.761111111111</v>
      </c>
      <c r="V27" s="4" t="s">
        <v>42</v>
      </c>
      <c r="W27" s="3" t="s">
        <v>43</v>
      </c>
      <c r="X27" s="4" t="s">
        <v>133</v>
      </c>
      <c r="Y27" s="2">
        <v>1</v>
      </c>
      <c r="Z27" s="3" t="s">
        <v>137</v>
      </c>
      <c r="AA27" s="5">
        <v>0.13</v>
      </c>
      <c r="AB27" s="5">
        <v>0</v>
      </c>
      <c r="AC27" s="5">
        <v>0.13</v>
      </c>
      <c r="AD27" s="5">
        <v>0</v>
      </c>
      <c r="AE27" s="5">
        <v>0</v>
      </c>
      <c r="AF27" s="5">
        <v>0.13</v>
      </c>
      <c r="AG27" s="6"/>
      <c r="AH27" s="6"/>
      <c r="AI27" s="7">
        <v>0</v>
      </c>
      <c r="AJ27" s="7">
        <v>0</v>
      </c>
      <c r="AK27" s="7">
        <v>0.13</v>
      </c>
      <c r="AL27" s="7">
        <v>0</v>
      </c>
      <c r="AM27" s="7">
        <v>0.13</v>
      </c>
      <c r="AN27" s="12" t="s">
        <v>46</v>
      </c>
      <c r="AO27" s="12"/>
      <c r="AP27" s="12"/>
      <c r="AQ27" s="12"/>
      <c r="AR27" s="12"/>
      <c r="AS27" s="12"/>
      <c r="AT27" s="12"/>
      <c r="AU27" s="12"/>
      <c r="AV27" s="12"/>
      <c r="AW27" s="12"/>
      <c r="AX27" s="12"/>
      <c r="AY27" s="8" t="s">
        <v>47</v>
      </c>
    </row>
    <row r="28" spans="1:51" ht="16.5" x14ac:dyDescent="0.25">
      <c r="A28" s="159" t="str">
        <f>_xlfn.XLOOKUP(X28,Mapping!N:N,Mapping!O:O,"Not Found",0,1)</f>
        <v>EC</v>
      </c>
      <c r="B28" s="159" t="str">
        <f t="shared" si="0"/>
        <v>AUDBEC46062.7611111111</v>
      </c>
      <c r="D28" s="159" t="str">
        <f t="shared" si="3"/>
        <v>ing-ec valuation</v>
      </c>
      <c r="E28" s="159" t="str">
        <f t="shared" si="1"/>
        <v>MCPAUDBECing-ec valuation</v>
      </c>
      <c r="F28" s="159" t="str">
        <f t="shared" si="2"/>
        <v>MCPAUDBEC</v>
      </c>
      <c r="G28" s="159" t="s">
        <v>1889</v>
      </c>
      <c r="N28" s="2">
        <v>2601</v>
      </c>
      <c r="O28" s="3" t="s">
        <v>38</v>
      </c>
      <c r="P28" s="3" t="s">
        <v>39</v>
      </c>
      <c r="Q28" s="3" t="s">
        <v>138</v>
      </c>
      <c r="R28" s="3" t="s">
        <v>139</v>
      </c>
      <c r="S28" s="4">
        <v>46062.761111111111</v>
      </c>
      <c r="T28" s="4">
        <v>46062.806250000001</v>
      </c>
      <c r="U28" s="4">
        <v>46062.806250000001</v>
      </c>
      <c r="V28" s="4" t="s">
        <v>42</v>
      </c>
      <c r="W28" s="3" t="s">
        <v>43</v>
      </c>
      <c r="X28" s="4" t="s">
        <v>140</v>
      </c>
      <c r="Y28" s="2">
        <v>1</v>
      </c>
      <c r="Z28" s="3" t="s">
        <v>141</v>
      </c>
      <c r="AA28" s="5">
        <v>1.08</v>
      </c>
      <c r="AB28" s="5">
        <v>0</v>
      </c>
      <c r="AC28" s="5">
        <v>1.08</v>
      </c>
      <c r="AD28" s="5">
        <v>0</v>
      </c>
      <c r="AE28" s="5">
        <v>0</v>
      </c>
      <c r="AF28" s="5">
        <v>1.08</v>
      </c>
      <c r="AG28" s="6"/>
      <c r="AH28" s="6"/>
      <c r="AI28" s="7">
        <v>0</v>
      </c>
      <c r="AJ28" s="7">
        <v>0</v>
      </c>
      <c r="AK28" s="7">
        <v>1.08</v>
      </c>
      <c r="AL28" s="7">
        <v>0</v>
      </c>
      <c r="AM28" s="7">
        <v>1.08</v>
      </c>
      <c r="AN28" s="12" t="s">
        <v>46</v>
      </c>
      <c r="AO28" s="12"/>
      <c r="AP28" s="12"/>
      <c r="AQ28" s="12"/>
      <c r="AR28" s="12"/>
      <c r="AS28" s="12"/>
      <c r="AT28" s="12"/>
      <c r="AU28" s="12"/>
      <c r="AV28" s="12"/>
      <c r="AW28" s="12"/>
      <c r="AX28" s="12"/>
      <c r="AY28" s="8" t="s">
        <v>47</v>
      </c>
    </row>
    <row r="29" spans="1:51" ht="16.5" x14ac:dyDescent="0.25">
      <c r="A29" s="159" t="str">
        <f>_xlfn.XLOOKUP(X29,Mapping!N:N,Mapping!O:O,"Not Found",0,1)</f>
        <v>EC</v>
      </c>
      <c r="B29" s="159" t="str">
        <f t="shared" si="0"/>
        <v>AUDBEC46062.80625</v>
      </c>
      <c r="D29" s="159" t="str">
        <f t="shared" si="3"/>
        <v>Light Maintenance</v>
      </c>
      <c r="E29" s="159" t="str">
        <f t="shared" si="1"/>
        <v>MCPAUDBECLight Maintenance</v>
      </c>
      <c r="F29" s="159" t="str">
        <f t="shared" si="2"/>
        <v>MCPAUDBEC</v>
      </c>
      <c r="G29" s="159" t="s">
        <v>1889</v>
      </c>
      <c r="N29" s="2">
        <v>2601</v>
      </c>
      <c r="O29" s="3" t="s">
        <v>38</v>
      </c>
      <c r="P29" s="3" t="s">
        <v>39</v>
      </c>
      <c r="Q29" s="3" t="s">
        <v>92</v>
      </c>
      <c r="R29" s="3" t="s">
        <v>93</v>
      </c>
      <c r="S29" s="4">
        <v>46062.806250000001</v>
      </c>
      <c r="T29" s="4">
        <v>46062.814583333333</v>
      </c>
      <c r="U29" s="4">
        <v>46062.814583333333</v>
      </c>
      <c r="V29" s="4" t="s">
        <v>42</v>
      </c>
      <c r="W29" s="3" t="s">
        <v>43</v>
      </c>
      <c r="X29" s="4" t="s">
        <v>140</v>
      </c>
      <c r="Y29" s="2">
        <v>7</v>
      </c>
      <c r="Z29" s="3" t="s">
        <v>94</v>
      </c>
      <c r="AA29" s="5">
        <v>0.2</v>
      </c>
      <c r="AB29" s="5">
        <v>0</v>
      </c>
      <c r="AC29" s="5">
        <v>0.2</v>
      </c>
      <c r="AD29" s="5">
        <v>0</v>
      </c>
      <c r="AE29" s="5">
        <v>0</v>
      </c>
      <c r="AF29" s="5">
        <v>0.2</v>
      </c>
      <c r="AG29" s="6"/>
      <c r="AH29" s="6"/>
      <c r="AI29" s="7">
        <v>0</v>
      </c>
      <c r="AJ29" s="7">
        <v>0</v>
      </c>
      <c r="AK29" s="7">
        <v>0.2</v>
      </c>
      <c r="AL29" s="7">
        <v>0</v>
      </c>
      <c r="AM29" s="7">
        <v>0.2</v>
      </c>
      <c r="AN29" s="12" t="s">
        <v>46</v>
      </c>
      <c r="AO29" s="12"/>
      <c r="AP29" s="12"/>
      <c r="AQ29" s="12"/>
      <c r="AR29" s="12"/>
      <c r="AS29" s="12"/>
      <c r="AT29" s="12"/>
      <c r="AU29" s="12"/>
      <c r="AV29" s="12"/>
      <c r="AW29" s="12"/>
      <c r="AX29" s="12"/>
      <c r="AY29" s="8" t="s">
        <v>94</v>
      </c>
    </row>
    <row r="30" spans="1:51" ht="16.5" x14ac:dyDescent="0.25">
      <c r="A30" s="159" t="str">
        <f>_xlfn.XLOOKUP(X30,Mapping!N:N,Mapping!O:O,"Not Found",0,1)</f>
        <v>EC</v>
      </c>
      <c r="B30" s="159" t="str">
        <f t="shared" si="0"/>
        <v>AUDBEC46062.8145833333</v>
      </c>
      <c r="D30" s="159" t="str">
        <f t="shared" si="3"/>
        <v>ing-ec valuation QRM Reporter exports</v>
      </c>
      <c r="E30" s="159" t="str">
        <f t="shared" si="1"/>
        <v>MCPAUDBECing-ec valuation QRM Reporter exports</v>
      </c>
      <c r="F30" s="159" t="str">
        <f t="shared" si="2"/>
        <v>MCPAUDBEC</v>
      </c>
      <c r="G30" s="159" t="s">
        <v>1889</v>
      </c>
      <c r="N30" s="2">
        <v>2601</v>
      </c>
      <c r="O30" s="3" t="s">
        <v>38</v>
      </c>
      <c r="P30" s="3" t="s">
        <v>39</v>
      </c>
      <c r="Q30" s="3" t="s">
        <v>142</v>
      </c>
      <c r="R30" s="3" t="s">
        <v>143</v>
      </c>
      <c r="S30" s="4">
        <v>46062.814583333333</v>
      </c>
      <c r="T30" s="4">
        <v>46062.814583333333</v>
      </c>
      <c r="U30" s="4">
        <v>46065.206250000003</v>
      </c>
      <c r="V30" s="4" t="s">
        <v>42</v>
      </c>
      <c r="W30" s="3" t="s">
        <v>43</v>
      </c>
      <c r="X30" s="4" t="s">
        <v>140</v>
      </c>
      <c r="Y30" s="2">
        <v>1</v>
      </c>
      <c r="Z30" s="3" t="s">
        <v>144</v>
      </c>
      <c r="AA30" s="5">
        <v>0</v>
      </c>
      <c r="AB30" s="5">
        <v>0</v>
      </c>
      <c r="AC30" s="5">
        <v>0</v>
      </c>
      <c r="AD30" s="5">
        <v>0</v>
      </c>
      <c r="AE30" s="5">
        <v>0</v>
      </c>
      <c r="AF30" s="5">
        <v>0</v>
      </c>
      <c r="AG30" s="6"/>
      <c r="AH30" s="6"/>
      <c r="AI30" s="7">
        <v>0</v>
      </c>
      <c r="AJ30" s="7">
        <v>0</v>
      </c>
      <c r="AK30" s="7">
        <v>0</v>
      </c>
      <c r="AL30" s="7">
        <v>0</v>
      </c>
      <c r="AM30" s="7">
        <v>0</v>
      </c>
      <c r="AN30" s="12" t="s">
        <v>46</v>
      </c>
      <c r="AO30" s="12"/>
      <c r="AP30" s="12"/>
      <c r="AQ30" s="12"/>
      <c r="AR30" s="12"/>
      <c r="AS30" s="12"/>
      <c r="AT30" s="12"/>
      <c r="AU30" s="12"/>
      <c r="AV30" s="12"/>
      <c r="AW30" s="12"/>
      <c r="AX30" s="12"/>
      <c r="AY30" s="8" t="s">
        <v>47</v>
      </c>
    </row>
    <row r="31" spans="1:51" ht="16.5" x14ac:dyDescent="0.25">
      <c r="A31" s="159" t="str">
        <f>_xlfn.XLOOKUP(X31,Mapping!N:N,Mapping!O:O,"Not Found",0,1)</f>
        <v>Import Strategies</v>
      </c>
      <c r="B31" s="159" t="str">
        <f t="shared" si="0"/>
        <v>AUDBImport Strategies46065.20625</v>
      </c>
      <c r="D31" s="159" t="str">
        <f t="shared" si="3"/>
        <v>import strategies</v>
      </c>
      <c r="E31" s="159" t="str">
        <f t="shared" si="1"/>
        <v>MCPAUDBImport Strategiesimport strategies</v>
      </c>
      <c r="F31" s="159" t="str">
        <f t="shared" si="2"/>
        <v>MCPAUDBImport Strategies</v>
      </c>
      <c r="G31" s="159" t="s">
        <v>1889</v>
      </c>
      <c r="N31" s="2">
        <v>2601</v>
      </c>
      <c r="O31" s="3" t="s">
        <v>38</v>
      </c>
      <c r="P31" s="3" t="s">
        <v>39</v>
      </c>
      <c r="Q31" s="3" t="s">
        <v>145</v>
      </c>
      <c r="R31" s="3" t="s">
        <v>42</v>
      </c>
      <c r="S31" s="4">
        <v>46065.206250000003</v>
      </c>
      <c r="T31" s="4">
        <v>46065.209027777775</v>
      </c>
      <c r="U31" s="4">
        <v>46065.238194444442</v>
      </c>
      <c r="V31" s="4" t="s">
        <v>146</v>
      </c>
      <c r="W31" s="3" t="s">
        <v>54</v>
      </c>
      <c r="X31" s="4" t="s">
        <v>147</v>
      </c>
      <c r="Y31" s="2">
        <v>1</v>
      </c>
      <c r="Z31" s="3" t="s">
        <v>148</v>
      </c>
      <c r="AA31" s="5">
        <v>7.0000000000000007E-2</v>
      </c>
      <c r="AB31" s="5">
        <v>7.0000000000000007E-2</v>
      </c>
      <c r="AC31" s="5">
        <v>0</v>
      </c>
      <c r="AD31" s="5">
        <v>0.7</v>
      </c>
      <c r="AE31" s="5">
        <v>0.77</v>
      </c>
      <c r="AF31" s="5">
        <v>0.77</v>
      </c>
      <c r="AG31" s="6"/>
      <c r="AH31" s="6"/>
      <c r="AI31" s="7">
        <v>7.0000000000000007E-2</v>
      </c>
      <c r="AJ31" s="7">
        <v>0.7</v>
      </c>
      <c r="AK31" s="7">
        <v>0</v>
      </c>
      <c r="AL31" s="7">
        <v>0.77</v>
      </c>
      <c r="AM31" s="7">
        <v>0.77</v>
      </c>
      <c r="AN31" s="12" t="s">
        <v>149</v>
      </c>
      <c r="AO31" s="12" t="s">
        <v>150</v>
      </c>
      <c r="AP31" s="12" t="s">
        <v>151</v>
      </c>
      <c r="AQ31" s="12" t="s">
        <v>152</v>
      </c>
      <c r="AR31" s="12" t="s">
        <v>153</v>
      </c>
      <c r="AS31" s="12"/>
      <c r="AT31" s="12" t="s">
        <v>60</v>
      </c>
      <c r="AU31" s="12" t="s">
        <v>118</v>
      </c>
      <c r="AV31" s="12" t="s">
        <v>154</v>
      </c>
      <c r="AW31" s="12" t="s">
        <v>155</v>
      </c>
      <c r="AX31" s="12"/>
      <c r="AY31" s="8" t="s">
        <v>47</v>
      </c>
    </row>
    <row r="32" spans="1:51" ht="16.5" x14ac:dyDescent="0.25">
      <c r="A32" s="159" t="str">
        <f>_xlfn.XLOOKUP(X32,Mapping!N:N,Mapping!O:O,"Not Found",0,1)</f>
        <v>Import Strategies</v>
      </c>
      <c r="B32" s="159" t="str">
        <f t="shared" si="0"/>
        <v>AUDBImport Strategies46065.2381944444</v>
      </c>
      <c r="D32" s="159" t="str">
        <f t="shared" si="3"/>
        <v>import strategies</v>
      </c>
      <c r="E32" s="159" t="str">
        <f t="shared" si="1"/>
        <v>MCPAUDBImport Strategiesimport strategies</v>
      </c>
      <c r="F32" s="159" t="str">
        <f t="shared" si="2"/>
        <v>MCPAUDBImport Strategies</v>
      </c>
      <c r="G32" s="159" t="s">
        <v>1889</v>
      </c>
      <c r="N32" s="2">
        <v>2601</v>
      </c>
      <c r="O32" s="3" t="s">
        <v>38</v>
      </c>
      <c r="P32" s="3" t="s">
        <v>39</v>
      </c>
      <c r="Q32" s="3" t="s">
        <v>145</v>
      </c>
      <c r="R32" s="3" t="s">
        <v>156</v>
      </c>
      <c r="S32" s="4">
        <v>46065.238194444442</v>
      </c>
      <c r="T32" s="4">
        <v>46065.241666666669</v>
      </c>
      <c r="U32" s="4">
        <v>46065.242361111108</v>
      </c>
      <c r="V32" s="4" t="s">
        <v>42</v>
      </c>
      <c r="W32" s="3" t="s">
        <v>43</v>
      </c>
      <c r="X32" s="4" t="s">
        <v>157</v>
      </c>
      <c r="Y32" s="2">
        <v>2</v>
      </c>
      <c r="Z32" s="3" t="s">
        <v>148</v>
      </c>
      <c r="AA32" s="5">
        <v>0.08</v>
      </c>
      <c r="AB32" s="5">
        <v>0</v>
      </c>
      <c r="AC32" s="5">
        <v>0.08</v>
      </c>
      <c r="AD32" s="5">
        <v>0</v>
      </c>
      <c r="AE32" s="5">
        <v>0</v>
      </c>
      <c r="AF32" s="5">
        <v>0.08</v>
      </c>
      <c r="AG32" s="6"/>
      <c r="AH32" s="6"/>
      <c r="AI32" s="7">
        <v>0</v>
      </c>
      <c r="AJ32" s="7">
        <v>0</v>
      </c>
      <c r="AK32" s="7">
        <v>0.08</v>
      </c>
      <c r="AL32" s="7">
        <v>0</v>
      </c>
      <c r="AM32" s="7">
        <v>0.08</v>
      </c>
      <c r="AN32" s="12" t="s">
        <v>46</v>
      </c>
      <c r="AO32" s="12"/>
      <c r="AP32" s="12"/>
      <c r="AQ32" s="12"/>
      <c r="AR32" s="12"/>
      <c r="AS32" s="12"/>
      <c r="AT32" s="12"/>
      <c r="AU32" s="12"/>
      <c r="AV32" s="12"/>
      <c r="AW32" s="12"/>
      <c r="AX32" s="12"/>
      <c r="AY32" s="8" t="s">
        <v>47</v>
      </c>
    </row>
    <row r="33" spans="1:51" ht="16.5" x14ac:dyDescent="0.25">
      <c r="A33" s="159" t="str">
        <f>_xlfn.XLOOKUP(X33,Mapping!N:N,Mapping!O:O,"Not Found",0,1)</f>
        <v>Planning (NII)</v>
      </c>
      <c r="B33" s="159" t="str">
        <f t="shared" si="0"/>
        <v>AUDBPlanning (NII)46065.2423611111</v>
      </c>
      <c r="D33" s="159" t="str">
        <f t="shared" si="3"/>
        <v>planning run01</v>
      </c>
      <c r="E33" s="159" t="str">
        <f t="shared" si="1"/>
        <v>MCPAUDBPlanning (NII)planning run01</v>
      </c>
      <c r="F33" s="159" t="str">
        <f t="shared" si="2"/>
        <v>MCPAUDBPlanning (NII)</v>
      </c>
      <c r="G33" s="159" t="s">
        <v>1889</v>
      </c>
      <c r="N33" s="2">
        <v>2601</v>
      </c>
      <c r="O33" s="3" t="s">
        <v>38</v>
      </c>
      <c r="P33" s="3" t="s">
        <v>39</v>
      </c>
      <c r="Q33" s="3" t="s">
        <v>158</v>
      </c>
      <c r="R33" s="3" t="s">
        <v>159</v>
      </c>
      <c r="S33" s="4">
        <v>46065.242361111108</v>
      </c>
      <c r="T33" s="4">
        <v>46065.299305555556</v>
      </c>
      <c r="U33" s="4">
        <v>46065.299305555556</v>
      </c>
      <c r="V33" s="4" t="s">
        <v>42</v>
      </c>
      <c r="W33" s="3" t="s">
        <v>43</v>
      </c>
      <c r="X33" s="4" t="s">
        <v>160</v>
      </c>
      <c r="Y33" s="2">
        <v>1</v>
      </c>
      <c r="Z33" s="3" t="s">
        <v>161</v>
      </c>
      <c r="AA33" s="5">
        <v>1.37</v>
      </c>
      <c r="AB33" s="5">
        <v>0</v>
      </c>
      <c r="AC33" s="5">
        <v>1.37</v>
      </c>
      <c r="AD33" s="5">
        <v>0</v>
      </c>
      <c r="AE33" s="5">
        <v>0</v>
      </c>
      <c r="AF33" s="5">
        <v>1.37</v>
      </c>
      <c r="AG33" s="6"/>
      <c r="AH33" s="6"/>
      <c r="AI33" s="7">
        <v>0</v>
      </c>
      <c r="AJ33" s="7">
        <v>0</v>
      </c>
      <c r="AK33" s="7">
        <v>1.37</v>
      </c>
      <c r="AL33" s="7">
        <v>0</v>
      </c>
      <c r="AM33" s="7">
        <v>1.37</v>
      </c>
      <c r="AN33" s="12" t="s">
        <v>46</v>
      </c>
      <c r="AO33" s="12"/>
      <c r="AP33" s="12"/>
      <c r="AQ33" s="12"/>
      <c r="AR33" s="12"/>
      <c r="AS33" s="12"/>
      <c r="AT33" s="12"/>
      <c r="AU33" s="12"/>
      <c r="AV33" s="12"/>
      <c r="AW33" s="12"/>
      <c r="AX33" s="12"/>
      <c r="AY33" s="8" t="s">
        <v>47</v>
      </c>
    </row>
    <row r="34" spans="1:51" ht="16.5" x14ac:dyDescent="0.25">
      <c r="A34" s="159" t="str">
        <f>_xlfn.XLOOKUP(X34,Mapping!N:N,Mapping!O:O,"Not Found",0,1)</f>
        <v>Planning (NII)</v>
      </c>
      <c r="B34" s="159" t="str">
        <f t="shared" si="0"/>
        <v>AUDBPlanning (NII)46065.2993055556</v>
      </c>
      <c r="D34" s="159" t="str">
        <f t="shared" si="3"/>
        <v>MDL Processing</v>
      </c>
      <c r="E34" s="159" t="str">
        <f t="shared" si="1"/>
        <v>MCPAUDBPlanning (NII)MDL Processing</v>
      </c>
      <c r="F34" s="159" t="str">
        <f t="shared" si="2"/>
        <v>MCPAUDBPlanning (NII)</v>
      </c>
      <c r="G34" s="159" t="s">
        <v>1889</v>
      </c>
      <c r="N34" s="2">
        <v>2601</v>
      </c>
      <c r="O34" s="3" t="s">
        <v>38</v>
      </c>
      <c r="P34" s="3" t="s">
        <v>39</v>
      </c>
      <c r="Q34" s="3" t="s">
        <v>162</v>
      </c>
      <c r="R34" s="3" t="s">
        <v>163</v>
      </c>
      <c r="S34" s="4">
        <v>46065.299305555556</v>
      </c>
      <c r="T34" s="4">
        <v>46065.308333333334</v>
      </c>
      <c r="U34" s="4">
        <v>46065.308333333334</v>
      </c>
      <c r="V34" s="4" t="s">
        <v>42</v>
      </c>
      <c r="W34" s="3" t="s">
        <v>43</v>
      </c>
      <c r="X34" s="4" t="s">
        <v>160</v>
      </c>
      <c r="Y34" s="2">
        <v>1</v>
      </c>
      <c r="Z34" s="3" t="s">
        <v>164</v>
      </c>
      <c r="AA34" s="5">
        <v>0.22</v>
      </c>
      <c r="AB34" s="5">
        <v>0</v>
      </c>
      <c r="AC34" s="5">
        <v>0.22</v>
      </c>
      <c r="AD34" s="5">
        <v>0</v>
      </c>
      <c r="AE34" s="5">
        <v>0</v>
      </c>
      <c r="AF34" s="5">
        <v>0.22</v>
      </c>
      <c r="AG34" s="6"/>
      <c r="AH34" s="6"/>
      <c r="AI34" s="7">
        <v>0</v>
      </c>
      <c r="AJ34" s="7">
        <v>0</v>
      </c>
      <c r="AK34" s="7">
        <v>0.22</v>
      </c>
      <c r="AL34" s="7">
        <v>0</v>
      </c>
      <c r="AM34" s="7">
        <v>0.22</v>
      </c>
      <c r="AN34" s="12" t="s">
        <v>46</v>
      </c>
      <c r="AO34" s="12"/>
      <c r="AP34" s="12"/>
      <c r="AQ34" s="12"/>
      <c r="AR34" s="12"/>
      <c r="AS34" s="12"/>
      <c r="AT34" s="12"/>
      <c r="AU34" s="12"/>
      <c r="AV34" s="12"/>
      <c r="AW34" s="12"/>
      <c r="AX34" s="12"/>
      <c r="AY34" s="8" t="s">
        <v>47</v>
      </c>
    </row>
    <row r="35" spans="1:51" ht="16.5" x14ac:dyDescent="0.25">
      <c r="A35" s="159" t="str">
        <f>_xlfn.XLOOKUP(X35,Mapping!N:N,Mapping!O:O,"Not Found",0,1)</f>
        <v>Planning (NII)</v>
      </c>
      <c r="B35" s="159" t="str">
        <f t="shared" si="0"/>
        <v>AUDBPlanning (NII)46065.3083333333</v>
      </c>
      <c r="D35" s="159" t="str">
        <f t="shared" si="3"/>
        <v>planning run02</v>
      </c>
      <c r="E35" s="159" t="str">
        <f t="shared" si="1"/>
        <v>MCPAUDBPlanning (NII)planning run02</v>
      </c>
      <c r="F35" s="159" t="str">
        <f t="shared" si="2"/>
        <v>MCPAUDBPlanning (NII)</v>
      </c>
      <c r="G35" s="159" t="s">
        <v>1889</v>
      </c>
      <c r="N35" s="2">
        <v>2601</v>
      </c>
      <c r="O35" s="3" t="s">
        <v>38</v>
      </c>
      <c r="P35" s="3" t="s">
        <v>39</v>
      </c>
      <c r="Q35" s="3" t="s">
        <v>165</v>
      </c>
      <c r="R35" s="3" t="s">
        <v>166</v>
      </c>
      <c r="S35" s="4">
        <v>46065.308333333334</v>
      </c>
      <c r="T35" s="4">
        <v>46065.727777777778</v>
      </c>
      <c r="U35" s="4">
        <v>46065.727777777778</v>
      </c>
      <c r="V35" s="4" t="s">
        <v>42</v>
      </c>
      <c r="W35" s="3" t="s">
        <v>43</v>
      </c>
      <c r="X35" s="4" t="s">
        <v>160</v>
      </c>
      <c r="Y35" s="2">
        <v>1</v>
      </c>
      <c r="Z35" s="3" t="s">
        <v>167</v>
      </c>
      <c r="AA35" s="5">
        <v>10.07</v>
      </c>
      <c r="AB35" s="5">
        <v>0</v>
      </c>
      <c r="AC35" s="5">
        <v>10.07</v>
      </c>
      <c r="AD35" s="5">
        <v>0</v>
      </c>
      <c r="AE35" s="5">
        <v>0</v>
      </c>
      <c r="AF35" s="5">
        <v>10.07</v>
      </c>
      <c r="AG35" s="6"/>
      <c r="AH35" s="6"/>
      <c r="AI35" s="7">
        <v>0</v>
      </c>
      <c r="AJ35" s="7">
        <v>0</v>
      </c>
      <c r="AK35" s="7">
        <v>10.07</v>
      </c>
      <c r="AL35" s="7">
        <v>0</v>
      </c>
      <c r="AM35" s="7">
        <v>10.07</v>
      </c>
      <c r="AN35" s="12" t="s">
        <v>46</v>
      </c>
      <c r="AO35" s="12"/>
      <c r="AP35" s="12"/>
      <c r="AQ35" s="12"/>
      <c r="AR35" s="12"/>
      <c r="AS35" s="12"/>
      <c r="AT35" s="12"/>
      <c r="AU35" s="12"/>
      <c r="AV35" s="12"/>
      <c r="AW35" s="12"/>
      <c r="AX35" s="12"/>
      <c r="AY35" s="8" t="s">
        <v>47</v>
      </c>
    </row>
    <row r="36" spans="1:51" ht="16.5" x14ac:dyDescent="0.25">
      <c r="A36" s="159" t="str">
        <f>_xlfn.XLOOKUP(X36,Mapping!N:N,Mapping!O:O,"Not Found",0,1)</f>
        <v>Planning (NII)</v>
      </c>
      <c r="B36" s="159" t="str">
        <f t="shared" si="0"/>
        <v>AUDBPlanning (NII)46065.7277777778</v>
      </c>
      <c r="D36" s="159" t="str">
        <f t="shared" si="3"/>
        <v>export to ara</v>
      </c>
      <c r="E36" s="159" t="str">
        <f t="shared" si="1"/>
        <v>MCPAUDBPlanning (NII)export to ara</v>
      </c>
      <c r="F36" s="159" t="str">
        <f t="shared" si="2"/>
        <v>MCPAUDBPlanning (NII)</v>
      </c>
      <c r="G36" s="159" t="s">
        <v>1889</v>
      </c>
      <c r="N36" s="2">
        <v>2601</v>
      </c>
      <c r="O36" s="3" t="s">
        <v>38</v>
      </c>
      <c r="P36" s="3" t="s">
        <v>39</v>
      </c>
      <c r="Q36" s="3" t="s">
        <v>89</v>
      </c>
      <c r="R36" s="3" t="s">
        <v>90</v>
      </c>
      <c r="S36" s="4">
        <v>46065.727777777778</v>
      </c>
      <c r="T36" s="4">
        <v>46065.727777777778</v>
      </c>
      <c r="U36" s="4">
        <v>46065.727777777778</v>
      </c>
      <c r="V36" s="4" t="s">
        <v>42</v>
      </c>
      <c r="W36" s="3" t="s">
        <v>43</v>
      </c>
      <c r="X36" s="4" t="s">
        <v>160</v>
      </c>
      <c r="Y36" s="2">
        <v>3</v>
      </c>
      <c r="Z36" s="3" t="s">
        <v>91</v>
      </c>
      <c r="AA36" s="5">
        <v>0</v>
      </c>
      <c r="AB36" s="5">
        <v>0</v>
      </c>
      <c r="AC36" s="5">
        <v>0</v>
      </c>
      <c r="AD36" s="5">
        <v>0</v>
      </c>
      <c r="AE36" s="5">
        <v>0</v>
      </c>
      <c r="AF36" s="5">
        <v>0</v>
      </c>
      <c r="AG36" s="6"/>
      <c r="AH36" s="6"/>
      <c r="AI36" s="7">
        <v>0</v>
      </c>
      <c r="AJ36" s="7">
        <v>0</v>
      </c>
      <c r="AK36" s="7">
        <v>0</v>
      </c>
      <c r="AL36" s="7">
        <v>0</v>
      </c>
      <c r="AM36" s="7">
        <v>0</v>
      </c>
      <c r="AN36" s="12" t="s">
        <v>46</v>
      </c>
      <c r="AO36" s="12"/>
      <c r="AP36" s="12"/>
      <c r="AQ36" s="12"/>
      <c r="AR36" s="12"/>
      <c r="AS36" s="12"/>
      <c r="AT36" s="12"/>
      <c r="AU36" s="12"/>
      <c r="AV36" s="12"/>
      <c r="AW36" s="12"/>
      <c r="AX36" s="12"/>
      <c r="AY36" s="8" t="s">
        <v>91</v>
      </c>
    </row>
    <row r="37" spans="1:51" ht="16.5" x14ac:dyDescent="0.25">
      <c r="A37" s="159" t="str">
        <f>_xlfn.XLOOKUP(X37,Mapping!N:N,Mapping!O:O,"Not Found",0,1)</f>
        <v>Planning (NII)</v>
      </c>
      <c r="B37" s="159" t="str">
        <f t="shared" si="0"/>
        <v>AUDBPlanning (NII)46065.7277777778</v>
      </c>
      <c r="D37" s="159" t="str">
        <f t="shared" si="3"/>
        <v>planning run QRM Reporter exports</v>
      </c>
      <c r="E37" s="159" t="str">
        <f t="shared" si="1"/>
        <v>MCPAUDBPlanning (NII)planning run QRM Reporter exports</v>
      </c>
      <c r="F37" s="159" t="str">
        <f t="shared" si="2"/>
        <v>MCPAUDBPlanning (NII)</v>
      </c>
      <c r="G37" s="159" t="s">
        <v>1889</v>
      </c>
      <c r="N37" s="2">
        <v>2601</v>
      </c>
      <c r="O37" s="3" t="s">
        <v>38</v>
      </c>
      <c r="P37" s="3" t="s">
        <v>39</v>
      </c>
      <c r="Q37" s="3" t="s">
        <v>168</v>
      </c>
      <c r="R37" s="3" t="s">
        <v>169</v>
      </c>
      <c r="S37" s="4">
        <v>46065.727777777778</v>
      </c>
      <c r="T37" s="4">
        <v>46065.755555555559</v>
      </c>
      <c r="U37" s="4">
        <v>46065.756249999999</v>
      </c>
      <c r="V37" s="4" t="s">
        <v>42</v>
      </c>
      <c r="W37" s="3" t="s">
        <v>43</v>
      </c>
      <c r="X37" s="4" t="s">
        <v>160</v>
      </c>
      <c r="Y37" s="2">
        <v>1</v>
      </c>
      <c r="Z37" s="3" t="s">
        <v>170</v>
      </c>
      <c r="AA37" s="5">
        <v>0.67</v>
      </c>
      <c r="AB37" s="5">
        <v>0</v>
      </c>
      <c r="AC37" s="5">
        <v>0.67</v>
      </c>
      <c r="AD37" s="5">
        <v>0</v>
      </c>
      <c r="AE37" s="5">
        <v>0</v>
      </c>
      <c r="AF37" s="5">
        <v>0.67</v>
      </c>
      <c r="AG37" s="6"/>
      <c r="AH37" s="6"/>
      <c r="AI37" s="7">
        <v>0</v>
      </c>
      <c r="AJ37" s="7">
        <v>0</v>
      </c>
      <c r="AK37" s="7">
        <v>0.67</v>
      </c>
      <c r="AL37" s="7">
        <v>0</v>
      </c>
      <c r="AM37" s="7">
        <v>0.67</v>
      </c>
      <c r="AN37" s="12" t="s">
        <v>46</v>
      </c>
      <c r="AO37" s="12"/>
      <c r="AP37" s="12"/>
      <c r="AQ37" s="12"/>
      <c r="AR37" s="12"/>
      <c r="AS37" s="12"/>
      <c r="AT37" s="12"/>
      <c r="AU37" s="12"/>
      <c r="AV37" s="12"/>
      <c r="AW37" s="12"/>
      <c r="AX37" s="12"/>
      <c r="AY37" s="8" t="s">
        <v>47</v>
      </c>
    </row>
    <row r="38" spans="1:51" ht="16.5" x14ac:dyDescent="0.25">
      <c r="A38" s="159" t="str">
        <f>_xlfn.XLOOKUP(X38,Mapping!N:N,Mapping!O:O,"Not Found",0,1)</f>
        <v>ITS</v>
      </c>
      <c r="B38" s="159" t="str">
        <f t="shared" si="0"/>
        <v>AUDBITS46065.75625</v>
      </c>
      <c r="D38" s="159" t="str">
        <f t="shared" si="3"/>
        <v>Light Maintenance</v>
      </c>
      <c r="E38" s="159" t="str">
        <f t="shared" si="1"/>
        <v>MCPAUDBITSLight Maintenance</v>
      </c>
      <c r="F38" s="159" t="str">
        <f t="shared" si="2"/>
        <v>MCPAUDBITS</v>
      </c>
      <c r="G38" s="159" t="s">
        <v>1889</v>
      </c>
      <c r="N38" s="2">
        <v>2601</v>
      </c>
      <c r="O38" s="3" t="s">
        <v>38</v>
      </c>
      <c r="P38" s="3" t="s">
        <v>39</v>
      </c>
      <c r="Q38" s="3" t="s">
        <v>92</v>
      </c>
      <c r="R38" s="3" t="s">
        <v>93</v>
      </c>
      <c r="S38" s="4">
        <v>46065.756249999999</v>
      </c>
      <c r="T38" s="4">
        <v>46065.824305555558</v>
      </c>
      <c r="U38" s="4">
        <v>46065.824305555558</v>
      </c>
      <c r="V38" s="4" t="s">
        <v>42</v>
      </c>
      <c r="W38" s="3" t="s">
        <v>43</v>
      </c>
      <c r="X38" s="4" t="s">
        <v>171</v>
      </c>
      <c r="Y38" s="2">
        <v>8</v>
      </c>
      <c r="Z38" s="3" t="s">
        <v>94</v>
      </c>
      <c r="AA38" s="5">
        <v>1.63</v>
      </c>
      <c r="AB38" s="5">
        <v>0</v>
      </c>
      <c r="AC38" s="5">
        <v>1.63</v>
      </c>
      <c r="AD38" s="5">
        <v>0</v>
      </c>
      <c r="AE38" s="5">
        <v>0</v>
      </c>
      <c r="AF38" s="5">
        <v>1.63</v>
      </c>
      <c r="AG38" s="6"/>
      <c r="AH38" s="6"/>
      <c r="AI38" s="7">
        <v>0</v>
      </c>
      <c r="AJ38" s="7">
        <v>0</v>
      </c>
      <c r="AK38" s="7">
        <v>1.63</v>
      </c>
      <c r="AL38" s="7">
        <v>0</v>
      </c>
      <c r="AM38" s="7">
        <v>1.63</v>
      </c>
      <c r="AN38" s="12" t="s">
        <v>46</v>
      </c>
      <c r="AO38" s="12"/>
      <c r="AP38" s="12"/>
      <c r="AQ38" s="12"/>
      <c r="AR38" s="12"/>
      <c r="AS38" s="12"/>
      <c r="AT38" s="12"/>
      <c r="AU38" s="12"/>
      <c r="AV38" s="12"/>
      <c r="AW38" s="12"/>
      <c r="AX38" s="12"/>
      <c r="AY38" s="8" t="s">
        <v>94</v>
      </c>
    </row>
    <row r="39" spans="1:51" ht="16.5" x14ac:dyDescent="0.25">
      <c r="A39" s="159" t="str">
        <f>_xlfn.XLOOKUP(X39,Mapping!N:N,Mapping!O:O,"Not Found",0,1)</f>
        <v>ITS</v>
      </c>
      <c r="B39" s="159" t="str">
        <f t="shared" si="0"/>
        <v>AUDBITS46065.8243055556</v>
      </c>
      <c r="D39" s="159" t="str">
        <f t="shared" si="3"/>
        <v>ITS planning run</v>
      </c>
      <c r="E39" s="159" t="str">
        <f t="shared" si="1"/>
        <v>MCPAUDBITSITS planning run</v>
      </c>
      <c r="F39" s="159" t="str">
        <f t="shared" si="2"/>
        <v>MCPAUDBITS</v>
      </c>
      <c r="G39" s="159" t="s">
        <v>1889</v>
      </c>
      <c r="N39" s="2">
        <v>2601</v>
      </c>
      <c r="O39" s="3" t="s">
        <v>38</v>
      </c>
      <c r="P39" s="3" t="s">
        <v>39</v>
      </c>
      <c r="Q39" s="3" t="s">
        <v>172</v>
      </c>
      <c r="R39" s="3" t="s">
        <v>173</v>
      </c>
      <c r="S39" s="4">
        <v>46065.824305555558</v>
      </c>
      <c r="T39" s="4">
        <v>46065.832638888889</v>
      </c>
      <c r="U39" s="4">
        <v>46065.832638888889</v>
      </c>
      <c r="V39" s="4" t="s">
        <v>42</v>
      </c>
      <c r="W39" s="3" t="s">
        <v>43</v>
      </c>
      <c r="X39" s="4" t="s">
        <v>171</v>
      </c>
      <c r="Y39" s="2">
        <v>1</v>
      </c>
      <c r="Z39" s="3" t="s">
        <v>174</v>
      </c>
      <c r="AA39" s="5">
        <v>0.2</v>
      </c>
      <c r="AB39" s="5">
        <v>0</v>
      </c>
      <c r="AC39" s="5">
        <v>0.2</v>
      </c>
      <c r="AD39" s="5">
        <v>0</v>
      </c>
      <c r="AE39" s="5">
        <v>0</v>
      </c>
      <c r="AF39" s="5">
        <v>0.2</v>
      </c>
      <c r="AG39" s="6"/>
      <c r="AH39" s="6"/>
      <c r="AI39" s="7">
        <v>0</v>
      </c>
      <c r="AJ39" s="7">
        <v>0</v>
      </c>
      <c r="AK39" s="7">
        <v>0.2</v>
      </c>
      <c r="AL39" s="7">
        <v>0</v>
      </c>
      <c r="AM39" s="7">
        <v>0.2</v>
      </c>
      <c r="AN39" s="12" t="s">
        <v>46</v>
      </c>
      <c r="AO39" s="12"/>
      <c r="AP39" s="12"/>
      <c r="AQ39" s="12"/>
      <c r="AR39" s="12"/>
      <c r="AS39" s="12"/>
      <c r="AT39" s="12"/>
      <c r="AU39" s="12"/>
      <c r="AV39" s="12"/>
      <c r="AW39" s="12"/>
      <c r="AX39" s="12"/>
      <c r="AY39" s="8" t="s">
        <v>47</v>
      </c>
    </row>
    <row r="40" spans="1:51" ht="16.5" x14ac:dyDescent="0.25">
      <c r="A40" s="159" t="str">
        <f>_xlfn.XLOOKUP(X40,Mapping!N:N,Mapping!O:O,"Not Found",0,1)</f>
        <v>TRISS</v>
      </c>
      <c r="B40" s="159" t="str">
        <f t="shared" si="0"/>
        <v>AUDBTRISS46065.8326388889</v>
      </c>
      <c r="D40" s="159" t="str">
        <f t="shared" si="3"/>
        <v>TRISS export</v>
      </c>
      <c r="E40" s="159" t="str">
        <f t="shared" si="1"/>
        <v>MCPAUDBTRISSTRISS export</v>
      </c>
      <c r="F40" s="159" t="str">
        <f t="shared" si="2"/>
        <v>MCPAUDBTRISS</v>
      </c>
      <c r="G40" s="159" t="s">
        <v>1889</v>
      </c>
      <c r="N40" s="2">
        <v>2601</v>
      </c>
      <c r="O40" s="3" t="s">
        <v>38</v>
      </c>
      <c r="P40" s="3" t="s">
        <v>39</v>
      </c>
      <c r="Q40" s="3" t="s">
        <v>175</v>
      </c>
      <c r="R40" s="3" t="s">
        <v>176</v>
      </c>
      <c r="S40" s="4">
        <v>46065.832638888889</v>
      </c>
      <c r="T40" s="4">
        <v>46065.897916666669</v>
      </c>
      <c r="U40" s="4" t="s">
        <v>42</v>
      </c>
      <c r="V40" s="4" t="s">
        <v>42</v>
      </c>
      <c r="W40" s="3" t="s">
        <v>43</v>
      </c>
      <c r="X40" s="4" t="s">
        <v>177</v>
      </c>
      <c r="Y40" s="2">
        <v>1</v>
      </c>
      <c r="Z40" s="3" t="s">
        <v>178</v>
      </c>
      <c r="AA40" s="5">
        <v>1.57</v>
      </c>
      <c r="AB40" s="5">
        <v>0</v>
      </c>
      <c r="AC40" s="5">
        <v>1.57</v>
      </c>
      <c r="AD40" s="5">
        <v>0</v>
      </c>
      <c r="AE40" s="5">
        <v>0</v>
      </c>
      <c r="AF40" s="5">
        <v>1.57</v>
      </c>
      <c r="AG40" s="6"/>
      <c r="AH40" s="6"/>
      <c r="AI40" s="7">
        <v>0</v>
      </c>
      <c r="AJ40" s="7">
        <v>0</v>
      </c>
      <c r="AK40" s="7">
        <v>1.57</v>
      </c>
      <c r="AL40" s="7">
        <v>0</v>
      </c>
      <c r="AM40" s="7">
        <v>1.57</v>
      </c>
      <c r="AN40" s="12" t="s">
        <v>46</v>
      </c>
      <c r="AO40" s="12"/>
      <c r="AP40" s="12"/>
      <c r="AQ40" s="12"/>
      <c r="AR40" s="12"/>
      <c r="AS40" s="12"/>
      <c r="AT40" s="12"/>
      <c r="AU40" s="12"/>
      <c r="AV40" s="12"/>
      <c r="AW40" s="12"/>
      <c r="AX40" s="12"/>
      <c r="AY40" s="8" t="s">
        <v>47</v>
      </c>
    </row>
    <row r="41" spans="1:51" ht="16.5" x14ac:dyDescent="0.25">
      <c r="A41" s="159" t="str">
        <f>_xlfn.XLOOKUP(X41,Mapping!N:N,Mapping!O:O,"Not Found",0,1)</f>
        <v>Load Pos</v>
      </c>
      <c r="B41" s="159" t="str">
        <f t="shared" si="0"/>
        <v>BEGTLoad Pos46057.7131944444</v>
      </c>
      <c r="D41" s="159" t="str">
        <f t="shared" si="3"/>
        <v>load</v>
      </c>
      <c r="E41" s="159" t="str">
        <f t="shared" si="1"/>
        <v>MCPBEGTLoad Posload</v>
      </c>
      <c r="F41" s="159" t="str">
        <f t="shared" si="2"/>
        <v>MCPBEGTLoad Pos</v>
      </c>
      <c r="G41" s="159" t="s">
        <v>1889</v>
      </c>
      <c r="N41" s="2">
        <v>2601</v>
      </c>
      <c r="O41" s="3" t="s">
        <v>179</v>
      </c>
      <c r="P41" s="3" t="s">
        <v>39</v>
      </c>
      <c r="Q41" s="3" t="s">
        <v>72</v>
      </c>
      <c r="R41" s="3" t="s">
        <v>73</v>
      </c>
      <c r="S41" s="4">
        <v>46057.713194444441</v>
      </c>
      <c r="T41" s="4">
        <v>46057.743750000001</v>
      </c>
      <c r="U41" s="4">
        <v>46057.743750000001</v>
      </c>
      <c r="V41" s="3" t="s">
        <v>42</v>
      </c>
      <c r="W41" s="3" t="s">
        <v>43</v>
      </c>
      <c r="X41" s="3" t="s">
        <v>180</v>
      </c>
      <c r="Y41" s="2">
        <v>1</v>
      </c>
      <c r="Z41" s="3" t="s">
        <v>75</v>
      </c>
      <c r="AA41" s="5">
        <v>0.73</v>
      </c>
      <c r="AB41" s="5">
        <v>0</v>
      </c>
      <c r="AC41" s="5">
        <v>0.73</v>
      </c>
      <c r="AD41" s="5">
        <v>0</v>
      </c>
      <c r="AE41" s="5">
        <v>0</v>
      </c>
      <c r="AF41" s="5">
        <v>0.73</v>
      </c>
      <c r="AG41" s="6"/>
      <c r="AH41" s="6"/>
      <c r="AI41" s="7">
        <v>0</v>
      </c>
      <c r="AJ41" s="7">
        <v>0</v>
      </c>
      <c r="AK41" s="7">
        <v>0.73</v>
      </c>
      <c r="AL41" s="7">
        <v>0</v>
      </c>
      <c r="AM41" s="7">
        <v>0.73</v>
      </c>
      <c r="AN41" s="12" t="s">
        <v>46</v>
      </c>
      <c r="AO41" s="12"/>
      <c r="AP41" s="12"/>
      <c r="AQ41" s="12"/>
      <c r="AR41" s="12"/>
      <c r="AS41" s="12"/>
      <c r="AT41" s="12"/>
      <c r="AU41" s="12"/>
      <c r="AV41" s="12"/>
      <c r="AW41" s="12"/>
      <c r="AX41" s="12"/>
      <c r="AY41" s="8" t="s">
        <v>47</v>
      </c>
    </row>
    <row r="42" spans="1:51" ht="16.5" x14ac:dyDescent="0.25">
      <c r="A42" s="159" t="str">
        <f>_xlfn.XLOOKUP(X42,Mapping!N:N,Mapping!O:O,"Not Found",0,1)</f>
        <v>Load Pos</v>
      </c>
      <c r="B42" s="159" t="str">
        <f t="shared" si="0"/>
        <v>BEGTLoad Pos46057.74375</v>
      </c>
      <c r="D42" s="159" t="str">
        <f t="shared" si="3"/>
        <v>Light Maintenance</v>
      </c>
      <c r="E42" s="159" t="str">
        <f t="shared" si="1"/>
        <v>MCPBEGTLoad PosLight Maintenance</v>
      </c>
      <c r="F42" s="159" t="str">
        <f t="shared" si="2"/>
        <v>MCPBEGTLoad Pos</v>
      </c>
      <c r="G42" s="159" t="s">
        <v>1889</v>
      </c>
      <c r="N42" s="2">
        <v>2601</v>
      </c>
      <c r="O42" s="3" t="s">
        <v>179</v>
      </c>
      <c r="P42" s="3" t="s">
        <v>39</v>
      </c>
      <c r="Q42" s="3" t="s">
        <v>92</v>
      </c>
      <c r="R42" s="3" t="s">
        <v>93</v>
      </c>
      <c r="S42" s="4">
        <v>46057.743750000001</v>
      </c>
      <c r="T42" s="4">
        <v>46057.754166666666</v>
      </c>
      <c r="U42" s="4">
        <v>46057.754166666666</v>
      </c>
      <c r="V42" s="3" t="s">
        <v>42</v>
      </c>
      <c r="W42" s="3" t="s">
        <v>43</v>
      </c>
      <c r="X42" s="3" t="s">
        <v>180</v>
      </c>
      <c r="Y42" s="2">
        <v>1</v>
      </c>
      <c r="Z42" s="3" t="s">
        <v>94</v>
      </c>
      <c r="AA42" s="5">
        <v>0.25</v>
      </c>
      <c r="AB42" s="5">
        <v>0</v>
      </c>
      <c r="AC42" s="5">
        <v>0.25</v>
      </c>
      <c r="AD42" s="5">
        <v>0</v>
      </c>
      <c r="AE42" s="5">
        <v>0</v>
      </c>
      <c r="AF42" s="5">
        <v>0.25</v>
      </c>
      <c r="AG42" s="6"/>
      <c r="AH42" s="6"/>
      <c r="AI42" s="7">
        <v>0</v>
      </c>
      <c r="AJ42" s="7">
        <v>0</v>
      </c>
      <c r="AK42" s="7">
        <v>0.25</v>
      </c>
      <c r="AL42" s="7">
        <v>0</v>
      </c>
      <c r="AM42" s="7">
        <v>0.25</v>
      </c>
      <c r="AN42" s="12" t="s">
        <v>46</v>
      </c>
      <c r="AO42" s="12"/>
      <c r="AP42" s="12"/>
      <c r="AQ42" s="12"/>
      <c r="AR42" s="12"/>
      <c r="AS42" s="12"/>
      <c r="AT42" s="12"/>
      <c r="AU42" s="12"/>
      <c r="AV42" s="12"/>
      <c r="AW42" s="12"/>
      <c r="AX42" s="12"/>
      <c r="AY42" s="8" t="s">
        <v>47</v>
      </c>
    </row>
    <row r="43" spans="1:51" ht="16.5" x14ac:dyDescent="0.25">
      <c r="A43" s="159" t="str">
        <f>_xlfn.XLOOKUP(X43,Mapping!N:N,Mapping!O:O,"Not Found",0,1)</f>
        <v>Load Pos</v>
      </c>
      <c r="B43" s="159" t="str">
        <f t="shared" si="0"/>
        <v>BEGTLoad Pos46057.7541666667</v>
      </c>
      <c r="D43" s="159" t="str">
        <f t="shared" si="3"/>
        <v>export to ara</v>
      </c>
      <c r="E43" s="159" t="str">
        <f t="shared" si="1"/>
        <v>MCPBEGTLoad Posexport to ara</v>
      </c>
      <c r="F43" s="159" t="str">
        <f t="shared" si="2"/>
        <v>MCPBEGTLoad Pos</v>
      </c>
      <c r="G43" s="159" t="s">
        <v>1889</v>
      </c>
      <c r="N43" s="2">
        <v>2601</v>
      </c>
      <c r="O43" s="3" t="s">
        <v>179</v>
      </c>
      <c r="P43" s="3" t="s">
        <v>39</v>
      </c>
      <c r="Q43" s="3" t="s">
        <v>89</v>
      </c>
      <c r="R43" s="3" t="s">
        <v>90</v>
      </c>
      <c r="S43" s="4">
        <v>46057.754166666666</v>
      </c>
      <c r="T43" s="4">
        <v>46057.754861111112</v>
      </c>
      <c r="U43" s="4">
        <v>46057.754861111112</v>
      </c>
      <c r="V43" s="3" t="s">
        <v>42</v>
      </c>
      <c r="W43" s="3" t="s">
        <v>43</v>
      </c>
      <c r="X43" s="3" t="s">
        <v>180</v>
      </c>
      <c r="Y43" s="2">
        <v>1</v>
      </c>
      <c r="Z43" s="3" t="s">
        <v>91</v>
      </c>
      <c r="AA43" s="5">
        <v>0.02</v>
      </c>
      <c r="AB43" s="5">
        <v>0</v>
      </c>
      <c r="AC43" s="5">
        <v>0.02</v>
      </c>
      <c r="AD43" s="5">
        <v>0</v>
      </c>
      <c r="AE43" s="5">
        <v>0</v>
      </c>
      <c r="AF43" s="5">
        <v>0.02</v>
      </c>
      <c r="AG43" s="6"/>
      <c r="AH43" s="6"/>
      <c r="AI43" s="7">
        <v>0</v>
      </c>
      <c r="AJ43" s="7">
        <v>0</v>
      </c>
      <c r="AK43" s="7">
        <v>0.02</v>
      </c>
      <c r="AL43" s="7">
        <v>0</v>
      </c>
      <c r="AM43" s="7">
        <v>0.02</v>
      </c>
      <c r="AN43" s="12" t="s">
        <v>46</v>
      </c>
      <c r="AO43" s="12"/>
      <c r="AP43" s="12"/>
      <c r="AQ43" s="12"/>
      <c r="AR43" s="12"/>
      <c r="AS43" s="12"/>
      <c r="AT43" s="12"/>
      <c r="AU43" s="12"/>
      <c r="AV43" s="12"/>
      <c r="AW43" s="12"/>
      <c r="AX43" s="12"/>
      <c r="AY43" s="8" t="s">
        <v>47</v>
      </c>
    </row>
    <row r="44" spans="1:51" ht="16.5" x14ac:dyDescent="0.25">
      <c r="A44" s="159" t="str">
        <f>_xlfn.XLOOKUP(X44,Mapping!N:N,Mapping!O:O,"Not Found",0,1)</f>
        <v>Load Pos</v>
      </c>
      <c r="B44" s="159" t="str">
        <f t="shared" si="0"/>
        <v>BEGTLoad Pos46057.7548611111</v>
      </c>
      <c r="D44" s="159" t="str">
        <f t="shared" si="3"/>
        <v>Stratification</v>
      </c>
      <c r="E44" s="159" t="str">
        <f t="shared" si="1"/>
        <v>MCPBEGTLoad PosStratification</v>
      </c>
      <c r="F44" s="159" t="str">
        <f t="shared" si="2"/>
        <v>MCPBEGTLoad Pos</v>
      </c>
      <c r="G44" s="159" t="s">
        <v>1889</v>
      </c>
      <c r="N44" s="2">
        <v>2601</v>
      </c>
      <c r="O44" s="3" t="s">
        <v>179</v>
      </c>
      <c r="P44" s="3" t="s">
        <v>39</v>
      </c>
      <c r="Q44" s="3" t="s">
        <v>76</v>
      </c>
      <c r="R44" s="3" t="s">
        <v>77</v>
      </c>
      <c r="S44" s="4">
        <v>46057.754861111112</v>
      </c>
      <c r="T44" s="4">
        <v>46057.759027777778</v>
      </c>
      <c r="U44" s="4">
        <v>46057.759027777778</v>
      </c>
      <c r="V44" s="3" t="s">
        <v>42</v>
      </c>
      <c r="W44" s="3" t="s">
        <v>43</v>
      </c>
      <c r="X44" s="3" t="s">
        <v>180</v>
      </c>
      <c r="Y44" s="2">
        <v>1</v>
      </c>
      <c r="Z44" s="3" t="s">
        <v>78</v>
      </c>
      <c r="AA44" s="5">
        <v>0.1</v>
      </c>
      <c r="AB44" s="5">
        <v>0</v>
      </c>
      <c r="AC44" s="5">
        <v>0.1</v>
      </c>
      <c r="AD44" s="5">
        <v>0</v>
      </c>
      <c r="AE44" s="5">
        <v>0</v>
      </c>
      <c r="AF44" s="5">
        <v>0.1</v>
      </c>
      <c r="AG44" s="6"/>
      <c r="AH44" s="6"/>
      <c r="AI44" s="7">
        <v>0</v>
      </c>
      <c r="AJ44" s="7">
        <v>0</v>
      </c>
      <c r="AK44" s="7">
        <v>0.1</v>
      </c>
      <c r="AL44" s="7">
        <v>0</v>
      </c>
      <c r="AM44" s="7">
        <v>0.1</v>
      </c>
      <c r="AN44" s="12" t="s">
        <v>46</v>
      </c>
      <c r="AO44" s="12"/>
      <c r="AP44" s="12"/>
      <c r="AQ44" s="12"/>
      <c r="AR44" s="12"/>
      <c r="AS44" s="12"/>
      <c r="AT44" s="12"/>
      <c r="AU44" s="12"/>
      <c r="AV44" s="12"/>
      <c r="AW44" s="12"/>
      <c r="AX44" s="12"/>
      <c r="AY44" s="8" t="s">
        <v>47</v>
      </c>
    </row>
    <row r="45" spans="1:51" ht="16.5" x14ac:dyDescent="0.25">
      <c r="A45" s="159" t="str">
        <f>_xlfn.XLOOKUP(X45,Mapping!N:N,Mapping!O:O,"Not Found",0,1)</f>
        <v>Load Pos</v>
      </c>
      <c r="B45" s="159" t="str">
        <f t="shared" si="0"/>
        <v>BEGTLoad Pos46057.7590277778</v>
      </c>
      <c r="D45" s="159" t="str">
        <f t="shared" si="3"/>
        <v>Position report OLAP exports</v>
      </c>
      <c r="E45" s="159" t="str">
        <f t="shared" si="1"/>
        <v>MCPBEGTLoad PosPosition report OLAP exports</v>
      </c>
      <c r="F45" s="159" t="str">
        <f t="shared" si="2"/>
        <v>MCPBEGTLoad Pos</v>
      </c>
      <c r="G45" s="159" t="s">
        <v>1889</v>
      </c>
      <c r="N45" s="2">
        <v>2601</v>
      </c>
      <c r="O45" s="3" t="s">
        <v>179</v>
      </c>
      <c r="P45" s="3" t="s">
        <v>39</v>
      </c>
      <c r="Q45" s="3" t="s">
        <v>79</v>
      </c>
      <c r="R45" s="3" t="s">
        <v>80</v>
      </c>
      <c r="S45" s="4">
        <v>46057.759027777778</v>
      </c>
      <c r="T45" s="4">
        <v>46057.769444444442</v>
      </c>
      <c r="U45" s="4">
        <v>46057.769444444442</v>
      </c>
      <c r="V45" s="3" t="s">
        <v>42</v>
      </c>
      <c r="W45" s="3" t="s">
        <v>43</v>
      </c>
      <c r="X45" s="3" t="s">
        <v>180</v>
      </c>
      <c r="Y45" s="2">
        <v>1</v>
      </c>
      <c r="Z45" s="3" t="s">
        <v>81</v>
      </c>
      <c r="AA45" s="5">
        <v>0.25</v>
      </c>
      <c r="AB45" s="5">
        <v>0</v>
      </c>
      <c r="AC45" s="5">
        <v>0.25</v>
      </c>
      <c r="AD45" s="5">
        <v>0</v>
      </c>
      <c r="AE45" s="5">
        <v>0</v>
      </c>
      <c r="AF45" s="5">
        <v>0.25</v>
      </c>
      <c r="AG45" s="6"/>
      <c r="AH45" s="6"/>
      <c r="AI45" s="7">
        <v>0</v>
      </c>
      <c r="AJ45" s="7">
        <v>0</v>
      </c>
      <c r="AK45" s="7">
        <v>0.25</v>
      </c>
      <c r="AL45" s="7">
        <v>0</v>
      </c>
      <c r="AM45" s="7">
        <v>0.25</v>
      </c>
      <c r="AN45" s="12" t="s">
        <v>46</v>
      </c>
      <c r="AO45" s="12"/>
      <c r="AP45" s="12"/>
      <c r="AQ45" s="12"/>
      <c r="AR45" s="12"/>
      <c r="AS45" s="12"/>
      <c r="AT45" s="12"/>
      <c r="AU45" s="12"/>
      <c r="AV45" s="12"/>
      <c r="AW45" s="12"/>
      <c r="AX45" s="12"/>
      <c r="AY45" s="8" t="s">
        <v>47</v>
      </c>
    </row>
    <row r="46" spans="1:51" ht="16.5" x14ac:dyDescent="0.25">
      <c r="A46" s="159" t="str">
        <f>_xlfn.XLOOKUP(X46,Mapping!N:N,Mapping!O:O,"Not Found",0,1)</f>
        <v>Load Pos</v>
      </c>
      <c r="B46" s="159" t="str">
        <f t="shared" si="0"/>
        <v>BEGTLoad Pos46057.7694444444</v>
      </c>
      <c r="D46" s="159" t="str">
        <f t="shared" si="3"/>
        <v>copy from</v>
      </c>
      <c r="E46" s="159" t="str">
        <f t="shared" si="1"/>
        <v>MCPBEGTLoad Poscopy from</v>
      </c>
      <c r="F46" s="159" t="str">
        <f t="shared" si="2"/>
        <v>MCPBEGTLoad Pos</v>
      </c>
      <c r="G46" s="159" t="s">
        <v>1889</v>
      </c>
      <c r="N46" s="2">
        <v>2601</v>
      </c>
      <c r="O46" s="3" t="s">
        <v>179</v>
      </c>
      <c r="P46" s="3" t="s">
        <v>39</v>
      </c>
      <c r="Q46" s="3" t="s">
        <v>82</v>
      </c>
      <c r="R46" s="3" t="s">
        <v>83</v>
      </c>
      <c r="S46" s="4">
        <v>46057.769444444442</v>
      </c>
      <c r="T46" s="4">
        <v>46057.772222222222</v>
      </c>
      <c r="U46" s="4">
        <v>46057.772222222222</v>
      </c>
      <c r="V46" s="3" t="s">
        <v>42</v>
      </c>
      <c r="W46" s="3" t="s">
        <v>43</v>
      </c>
      <c r="X46" s="3" t="s">
        <v>180</v>
      </c>
      <c r="Y46" s="2">
        <v>1</v>
      </c>
      <c r="Z46" s="3" t="s">
        <v>84</v>
      </c>
      <c r="AA46" s="5">
        <v>7.0000000000000007E-2</v>
      </c>
      <c r="AB46" s="5">
        <v>0</v>
      </c>
      <c r="AC46" s="5">
        <v>7.0000000000000007E-2</v>
      </c>
      <c r="AD46" s="5">
        <v>0</v>
      </c>
      <c r="AE46" s="5">
        <v>0</v>
      </c>
      <c r="AF46" s="5">
        <v>7.0000000000000007E-2</v>
      </c>
      <c r="AG46" s="6"/>
      <c r="AH46" s="6"/>
      <c r="AI46" s="7">
        <v>0</v>
      </c>
      <c r="AJ46" s="7">
        <v>0</v>
      </c>
      <c r="AK46" s="7">
        <v>7.0000000000000007E-2</v>
      </c>
      <c r="AL46" s="7">
        <v>0</v>
      </c>
      <c r="AM46" s="7">
        <v>7.0000000000000007E-2</v>
      </c>
      <c r="AN46" s="12" t="s">
        <v>46</v>
      </c>
      <c r="AO46" s="12"/>
      <c r="AP46" s="12"/>
      <c r="AQ46" s="12"/>
      <c r="AR46" s="12"/>
      <c r="AS46" s="12"/>
      <c r="AT46" s="12"/>
      <c r="AU46" s="12"/>
      <c r="AV46" s="12"/>
      <c r="AW46" s="12"/>
      <c r="AX46" s="12"/>
      <c r="AY46" s="8" t="s">
        <v>47</v>
      </c>
    </row>
    <row r="47" spans="1:51" ht="16.5" x14ac:dyDescent="0.25">
      <c r="A47" s="159" t="str">
        <f>_xlfn.XLOOKUP(X47,Mapping!N:N,Mapping!O:O,"Not Found",0,1)</f>
        <v>Valuation (NPV)</v>
      </c>
      <c r="B47" s="159" t="str">
        <f t="shared" si="0"/>
        <v>BEGTValuation (NPV)46057.7722222222</v>
      </c>
      <c r="D47" s="159" t="str">
        <f t="shared" si="3"/>
        <v>portfolio valuation run</v>
      </c>
      <c r="E47" s="159" t="str">
        <f t="shared" si="1"/>
        <v>MCPBEGTValuation (NPV)portfolio valuation run</v>
      </c>
      <c r="F47" s="159" t="str">
        <f t="shared" si="2"/>
        <v>MCPBEGTValuation (NPV)</v>
      </c>
      <c r="G47" s="159" t="s">
        <v>1889</v>
      </c>
      <c r="N47" s="2">
        <v>2601</v>
      </c>
      <c r="O47" s="3" t="s">
        <v>179</v>
      </c>
      <c r="P47" s="3" t="s">
        <v>39</v>
      </c>
      <c r="Q47" s="3" t="s">
        <v>85</v>
      </c>
      <c r="R47" s="3" t="s">
        <v>86</v>
      </c>
      <c r="S47" s="4">
        <v>46057.772222222222</v>
      </c>
      <c r="T47" s="4">
        <v>46057.78125</v>
      </c>
      <c r="U47" s="4">
        <v>46057.78125</v>
      </c>
      <c r="V47" s="3" t="s">
        <v>42</v>
      </c>
      <c r="W47" s="3" t="s">
        <v>43</v>
      </c>
      <c r="X47" s="3" t="s">
        <v>181</v>
      </c>
      <c r="Y47" s="2">
        <v>1</v>
      </c>
      <c r="Z47" s="3" t="s">
        <v>88</v>
      </c>
      <c r="AA47" s="5">
        <v>0.22</v>
      </c>
      <c r="AB47" s="5">
        <v>0</v>
      </c>
      <c r="AC47" s="5">
        <v>0.22</v>
      </c>
      <c r="AD47" s="5">
        <v>0</v>
      </c>
      <c r="AE47" s="5">
        <v>0</v>
      </c>
      <c r="AF47" s="5">
        <v>0.22</v>
      </c>
      <c r="AG47" s="6"/>
      <c r="AH47" s="6"/>
      <c r="AI47" s="7">
        <v>0</v>
      </c>
      <c r="AJ47" s="7">
        <v>0</v>
      </c>
      <c r="AK47" s="7">
        <v>0.22</v>
      </c>
      <c r="AL47" s="7">
        <v>0</v>
      </c>
      <c r="AM47" s="7">
        <v>0.22</v>
      </c>
      <c r="AN47" s="12" t="s">
        <v>46</v>
      </c>
      <c r="AO47" s="12"/>
      <c r="AP47" s="12"/>
      <c r="AQ47" s="12"/>
      <c r="AR47" s="12"/>
      <c r="AS47" s="12"/>
      <c r="AT47" s="12"/>
      <c r="AU47" s="12"/>
      <c r="AV47" s="12"/>
      <c r="AW47" s="12"/>
      <c r="AX47" s="12"/>
      <c r="AY47" s="8" t="s">
        <v>47</v>
      </c>
    </row>
    <row r="48" spans="1:51" ht="16.5" x14ac:dyDescent="0.25">
      <c r="A48" s="159" t="str">
        <f>_xlfn.XLOOKUP(X48,Mapping!N:N,Mapping!O:O,"Not Found",0,1)</f>
        <v>Valuation (NPV)</v>
      </c>
      <c r="B48" s="159" t="str">
        <f t="shared" si="0"/>
        <v>BEGTValuation (NPV)46057.78125</v>
      </c>
      <c r="D48" s="159" t="str">
        <f t="shared" si="3"/>
        <v>export to ara</v>
      </c>
      <c r="E48" s="159" t="str">
        <f t="shared" si="1"/>
        <v>MCPBEGTValuation (NPV)export to ara</v>
      </c>
      <c r="F48" s="159" t="str">
        <f t="shared" si="2"/>
        <v>MCPBEGTValuation (NPV)</v>
      </c>
      <c r="G48" s="159" t="s">
        <v>1889</v>
      </c>
      <c r="N48" s="2">
        <v>2601</v>
      </c>
      <c r="O48" s="3" t="s">
        <v>179</v>
      </c>
      <c r="P48" s="3" t="s">
        <v>39</v>
      </c>
      <c r="Q48" s="3" t="s">
        <v>89</v>
      </c>
      <c r="R48" s="3" t="s">
        <v>90</v>
      </c>
      <c r="S48" s="4">
        <v>46057.78125</v>
      </c>
      <c r="T48" s="4">
        <v>46057.782638888886</v>
      </c>
      <c r="U48" s="4">
        <v>46057.782638888886</v>
      </c>
      <c r="V48" s="3" t="s">
        <v>42</v>
      </c>
      <c r="W48" s="3" t="s">
        <v>43</v>
      </c>
      <c r="X48" s="3" t="s">
        <v>181</v>
      </c>
      <c r="Y48" s="2">
        <v>2</v>
      </c>
      <c r="Z48" s="3" t="s">
        <v>91</v>
      </c>
      <c r="AA48" s="5">
        <v>0.03</v>
      </c>
      <c r="AB48" s="5">
        <v>0</v>
      </c>
      <c r="AC48" s="5">
        <v>0.03</v>
      </c>
      <c r="AD48" s="5">
        <v>0</v>
      </c>
      <c r="AE48" s="5">
        <v>0</v>
      </c>
      <c r="AF48" s="5">
        <v>0.03</v>
      </c>
      <c r="AG48" s="6"/>
      <c r="AH48" s="6"/>
      <c r="AI48" s="7">
        <v>0</v>
      </c>
      <c r="AJ48" s="7">
        <v>0</v>
      </c>
      <c r="AK48" s="7">
        <v>0.03</v>
      </c>
      <c r="AL48" s="7">
        <v>0</v>
      </c>
      <c r="AM48" s="7">
        <v>0.03</v>
      </c>
      <c r="AN48" s="12" t="s">
        <v>46</v>
      </c>
      <c r="AO48" s="12"/>
      <c r="AP48" s="12"/>
      <c r="AQ48" s="12"/>
      <c r="AR48" s="12"/>
      <c r="AS48" s="12"/>
      <c r="AT48" s="12"/>
      <c r="AU48" s="12"/>
      <c r="AV48" s="12"/>
      <c r="AW48" s="12"/>
      <c r="AX48" s="12"/>
      <c r="AY48" s="8" t="s">
        <v>47</v>
      </c>
    </row>
    <row r="49" spans="1:51" ht="16.5" x14ac:dyDescent="0.25">
      <c r="A49" s="159" t="str">
        <f>_xlfn.XLOOKUP(X49,Mapping!N:N,Mapping!O:O,"Not Found",0,1)</f>
        <v>Valuation (NPV)</v>
      </c>
      <c r="B49" s="159" t="str">
        <f t="shared" si="0"/>
        <v>BEGTValuation (NPV)46057.7826388889</v>
      </c>
      <c r="D49" s="159" t="str">
        <f t="shared" si="3"/>
        <v>Light Maintenance</v>
      </c>
      <c r="E49" s="159" t="str">
        <f t="shared" si="1"/>
        <v>MCPBEGTValuation (NPV)Light Maintenance</v>
      </c>
      <c r="F49" s="159" t="str">
        <f t="shared" si="2"/>
        <v>MCPBEGTValuation (NPV)</v>
      </c>
      <c r="G49" s="159" t="s">
        <v>1889</v>
      </c>
      <c r="N49" s="2">
        <v>2601</v>
      </c>
      <c r="O49" s="3" t="s">
        <v>179</v>
      </c>
      <c r="P49" s="3" t="s">
        <v>39</v>
      </c>
      <c r="Q49" s="3" t="s">
        <v>92</v>
      </c>
      <c r="R49" s="3" t="s">
        <v>93</v>
      </c>
      <c r="S49" s="4">
        <v>46057.782638888886</v>
      </c>
      <c r="T49" s="4">
        <v>46057.794444444444</v>
      </c>
      <c r="U49" s="4">
        <v>46057.794444444444</v>
      </c>
      <c r="V49" s="3" t="s">
        <v>42</v>
      </c>
      <c r="W49" s="3" t="s">
        <v>43</v>
      </c>
      <c r="X49" s="3" t="s">
        <v>181</v>
      </c>
      <c r="Y49" s="2">
        <v>2</v>
      </c>
      <c r="Z49" s="3" t="s">
        <v>94</v>
      </c>
      <c r="AA49" s="5">
        <v>0.28000000000000003</v>
      </c>
      <c r="AB49" s="5">
        <v>0</v>
      </c>
      <c r="AC49" s="5">
        <v>0.28000000000000003</v>
      </c>
      <c r="AD49" s="5">
        <v>0</v>
      </c>
      <c r="AE49" s="5">
        <v>0</v>
      </c>
      <c r="AF49" s="5">
        <v>0.28000000000000003</v>
      </c>
      <c r="AG49" s="6"/>
      <c r="AH49" s="6"/>
      <c r="AI49" s="7">
        <v>0</v>
      </c>
      <c r="AJ49" s="7">
        <v>0</v>
      </c>
      <c r="AK49" s="7">
        <v>0.28000000000000003</v>
      </c>
      <c r="AL49" s="7">
        <v>0</v>
      </c>
      <c r="AM49" s="7">
        <v>0.28000000000000003</v>
      </c>
      <c r="AN49" s="12" t="s">
        <v>46</v>
      </c>
      <c r="AO49" s="12"/>
      <c r="AP49" s="12"/>
      <c r="AQ49" s="12"/>
      <c r="AR49" s="12"/>
      <c r="AS49" s="12"/>
      <c r="AT49" s="12"/>
      <c r="AU49" s="12"/>
      <c r="AV49" s="12"/>
      <c r="AW49" s="12"/>
      <c r="AX49" s="12"/>
      <c r="AY49" s="8" t="s">
        <v>47</v>
      </c>
    </row>
    <row r="50" spans="1:51" ht="16.5" x14ac:dyDescent="0.25">
      <c r="A50" s="159" t="str">
        <f>_xlfn.XLOOKUP(X50,Mapping!N:N,Mapping!O:O,"Not Found",0,1)</f>
        <v>Valuation (NPV)</v>
      </c>
      <c r="B50" s="159" t="str">
        <f t="shared" si="0"/>
        <v>BEGTValuation (NPV)46057.7944444444</v>
      </c>
      <c r="D50" s="159" t="str">
        <f t="shared" si="3"/>
        <v>valuation report exports</v>
      </c>
      <c r="E50" s="159" t="str">
        <f t="shared" si="1"/>
        <v>MCPBEGTValuation (NPV)valuation report exports</v>
      </c>
      <c r="F50" s="159" t="str">
        <f t="shared" si="2"/>
        <v>MCPBEGTValuation (NPV)</v>
      </c>
      <c r="G50" s="159" t="s">
        <v>1889</v>
      </c>
      <c r="N50" s="2">
        <v>2601</v>
      </c>
      <c r="O50" s="3" t="s">
        <v>179</v>
      </c>
      <c r="P50" s="3" t="s">
        <v>39</v>
      </c>
      <c r="Q50" s="3" t="s">
        <v>182</v>
      </c>
      <c r="R50" s="3" t="s">
        <v>183</v>
      </c>
      <c r="S50" s="4">
        <v>46057.794444444444</v>
      </c>
      <c r="T50" s="4">
        <v>46057.810416666667</v>
      </c>
      <c r="U50" s="4">
        <v>46057.810416666667</v>
      </c>
      <c r="V50" s="3" t="s">
        <v>42</v>
      </c>
      <c r="W50" s="3" t="s">
        <v>43</v>
      </c>
      <c r="X50" s="3" t="s">
        <v>181</v>
      </c>
      <c r="Y50" s="2">
        <v>1</v>
      </c>
      <c r="Z50" s="3" t="s">
        <v>184</v>
      </c>
      <c r="AA50" s="5">
        <v>0.38</v>
      </c>
      <c r="AB50" s="5">
        <v>0</v>
      </c>
      <c r="AC50" s="5">
        <v>0.38</v>
      </c>
      <c r="AD50" s="5">
        <v>0</v>
      </c>
      <c r="AE50" s="5">
        <v>0</v>
      </c>
      <c r="AF50" s="5">
        <v>0.38</v>
      </c>
      <c r="AG50" s="6"/>
      <c r="AH50" s="6"/>
      <c r="AI50" s="7">
        <v>0</v>
      </c>
      <c r="AJ50" s="7">
        <v>0</v>
      </c>
      <c r="AK50" s="7">
        <v>0.38</v>
      </c>
      <c r="AL50" s="7">
        <v>0</v>
      </c>
      <c r="AM50" s="7">
        <v>0.38</v>
      </c>
      <c r="AN50" s="12" t="s">
        <v>46</v>
      </c>
      <c r="AO50" s="12"/>
      <c r="AP50" s="12"/>
      <c r="AQ50" s="12"/>
      <c r="AR50" s="12"/>
      <c r="AS50" s="12"/>
      <c r="AT50" s="12"/>
      <c r="AU50" s="12"/>
      <c r="AV50" s="12"/>
      <c r="AW50" s="12"/>
      <c r="AX50" s="12"/>
      <c r="AY50" s="8" t="s">
        <v>47</v>
      </c>
    </row>
    <row r="51" spans="1:51" ht="16.5" x14ac:dyDescent="0.25">
      <c r="A51" s="159" t="str">
        <f>_xlfn.XLOOKUP(X51,Mapping!N:N,Mapping!O:O,"Not Found",0,1)</f>
        <v>Valuation (NPV)</v>
      </c>
      <c r="B51" s="159" t="str">
        <f t="shared" si="0"/>
        <v>BEGTValuation (NPV)46057.8104166667</v>
      </c>
      <c r="D51" s="159" t="str">
        <f t="shared" si="3"/>
        <v>AIC portfolio valuation run</v>
      </c>
      <c r="E51" s="159" t="str">
        <f t="shared" si="1"/>
        <v>MCPBEGTValuation (NPV)AIC portfolio valuation run</v>
      </c>
      <c r="F51" s="159" t="str">
        <f t="shared" si="2"/>
        <v>MCPBEGTValuation (NPV)</v>
      </c>
      <c r="G51" s="159" t="s">
        <v>1889</v>
      </c>
      <c r="N51" s="2">
        <v>2601</v>
      </c>
      <c r="O51" s="3" t="s">
        <v>179</v>
      </c>
      <c r="P51" s="3" t="s">
        <v>39</v>
      </c>
      <c r="Q51" s="3" t="s">
        <v>185</v>
      </c>
      <c r="R51" s="3" t="s">
        <v>186</v>
      </c>
      <c r="S51" s="4">
        <v>46057.810416666667</v>
      </c>
      <c r="T51" s="4">
        <v>46058.03125</v>
      </c>
      <c r="U51" s="4">
        <v>46058.109027777777</v>
      </c>
      <c r="V51" s="3" t="s">
        <v>42</v>
      </c>
      <c r="W51" s="3" t="s">
        <v>43</v>
      </c>
      <c r="X51" s="3" t="s">
        <v>181</v>
      </c>
      <c r="Y51" s="2">
        <v>1</v>
      </c>
      <c r="Z51" s="3" t="s">
        <v>187</v>
      </c>
      <c r="AA51" s="5">
        <v>5.3</v>
      </c>
      <c r="AB51" s="5">
        <v>0</v>
      </c>
      <c r="AC51" s="5">
        <v>5.3</v>
      </c>
      <c r="AD51" s="5">
        <v>0</v>
      </c>
      <c r="AE51" s="5">
        <v>0</v>
      </c>
      <c r="AF51" s="5">
        <v>5.3</v>
      </c>
      <c r="AG51" s="6"/>
      <c r="AH51" s="6"/>
      <c r="AI51" s="7">
        <v>0</v>
      </c>
      <c r="AJ51" s="7">
        <v>0</v>
      </c>
      <c r="AK51" s="7">
        <v>5.3</v>
      </c>
      <c r="AL51" s="7">
        <v>0</v>
      </c>
      <c r="AM51" s="7">
        <v>5.3</v>
      </c>
      <c r="AN51" s="12" t="s">
        <v>46</v>
      </c>
      <c r="AO51" s="12"/>
      <c r="AP51" s="12"/>
      <c r="AQ51" s="12"/>
      <c r="AR51" s="12"/>
      <c r="AS51" s="12"/>
      <c r="AT51" s="12"/>
      <c r="AU51" s="12"/>
      <c r="AV51" s="12"/>
      <c r="AW51" s="12"/>
      <c r="AX51" s="12"/>
      <c r="AY51" s="8" t="s">
        <v>47</v>
      </c>
    </row>
    <row r="52" spans="1:51" ht="16.5" x14ac:dyDescent="0.25">
      <c r="A52" s="159" t="str">
        <f>_xlfn.XLOOKUP(X52,Mapping!N:N,Mapping!O:O,"Not Found",0,1)</f>
        <v>Import Strategies</v>
      </c>
      <c r="B52" s="159" t="str">
        <f t="shared" si="0"/>
        <v>BEGTImport Strategies46058.1090277778</v>
      </c>
      <c r="D52" s="159" t="str">
        <f t="shared" si="3"/>
        <v>import strategies</v>
      </c>
      <c r="E52" s="159" t="str">
        <f t="shared" si="1"/>
        <v>MCPBEGTImport Strategiesimport strategies</v>
      </c>
      <c r="F52" s="159" t="str">
        <f t="shared" si="2"/>
        <v>MCPBEGTImport Strategies</v>
      </c>
      <c r="G52" s="159" t="s">
        <v>1889</v>
      </c>
      <c r="N52" s="2">
        <v>2601</v>
      </c>
      <c r="O52" s="3" t="s">
        <v>179</v>
      </c>
      <c r="P52" s="3" t="s">
        <v>39</v>
      </c>
      <c r="Q52" s="3" t="s">
        <v>145</v>
      </c>
      <c r="R52" s="3" t="s">
        <v>156</v>
      </c>
      <c r="S52" s="4">
        <v>46058.109027777777</v>
      </c>
      <c r="T52" s="4">
        <v>46058.124305555553</v>
      </c>
      <c r="U52" s="4">
        <v>46058.125</v>
      </c>
      <c r="V52" s="3" t="s">
        <v>42</v>
      </c>
      <c r="W52" s="3" t="s">
        <v>43</v>
      </c>
      <c r="X52" s="3" t="s">
        <v>188</v>
      </c>
      <c r="Y52" s="2">
        <v>1</v>
      </c>
      <c r="Z52" s="3" t="s">
        <v>148</v>
      </c>
      <c r="AA52" s="5">
        <v>0.37</v>
      </c>
      <c r="AB52" s="5">
        <v>0</v>
      </c>
      <c r="AC52" s="5">
        <v>0.37</v>
      </c>
      <c r="AD52" s="5">
        <v>0</v>
      </c>
      <c r="AE52" s="5">
        <v>0</v>
      </c>
      <c r="AF52" s="5">
        <v>0.37</v>
      </c>
      <c r="AG52" s="6"/>
      <c r="AH52" s="6"/>
      <c r="AI52" s="7">
        <v>0</v>
      </c>
      <c r="AJ52" s="7">
        <v>0</v>
      </c>
      <c r="AK52" s="7">
        <v>0.37</v>
      </c>
      <c r="AL52" s="7">
        <v>0</v>
      </c>
      <c r="AM52" s="7">
        <v>0.37</v>
      </c>
      <c r="AN52" s="12" t="s">
        <v>46</v>
      </c>
      <c r="AO52" s="12"/>
      <c r="AP52" s="12"/>
      <c r="AQ52" s="12"/>
      <c r="AR52" s="12"/>
      <c r="AS52" s="12"/>
      <c r="AT52" s="12"/>
      <c r="AU52" s="12"/>
      <c r="AV52" s="12"/>
      <c r="AW52" s="12"/>
      <c r="AX52" s="12"/>
      <c r="AY52" s="8" t="s">
        <v>47</v>
      </c>
    </row>
    <row r="53" spans="1:51" ht="16.5" x14ac:dyDescent="0.25">
      <c r="A53" s="159" t="str">
        <f>_xlfn.XLOOKUP(X53,Mapping!N:N,Mapping!O:O,"Not Found",0,1)</f>
        <v>Planning (NII)</v>
      </c>
      <c r="B53" s="159" t="str">
        <f t="shared" si="0"/>
        <v>BEGTPlanning (NII)46058.125</v>
      </c>
      <c r="D53" s="159" t="str">
        <f t="shared" si="3"/>
        <v>planning run01</v>
      </c>
      <c r="E53" s="159" t="str">
        <f t="shared" si="1"/>
        <v>MCPBEGTPlanning (NII)planning run01</v>
      </c>
      <c r="F53" s="159" t="str">
        <f t="shared" si="2"/>
        <v>MCPBEGTPlanning (NII)</v>
      </c>
      <c r="G53" s="159" t="s">
        <v>1889</v>
      </c>
      <c r="N53" s="2">
        <v>2601</v>
      </c>
      <c r="O53" s="3" t="s">
        <v>179</v>
      </c>
      <c r="P53" s="3" t="s">
        <v>39</v>
      </c>
      <c r="Q53" s="3" t="s">
        <v>158</v>
      </c>
      <c r="R53" s="3" t="s">
        <v>159</v>
      </c>
      <c r="S53" s="4">
        <v>46058.125</v>
      </c>
      <c r="T53" s="4">
        <v>46058.275000000001</v>
      </c>
      <c r="U53" s="4">
        <v>46058.275000000001</v>
      </c>
      <c r="V53" s="3" t="s">
        <v>42</v>
      </c>
      <c r="W53" s="3" t="s">
        <v>43</v>
      </c>
      <c r="X53" s="3" t="s">
        <v>189</v>
      </c>
      <c r="Y53" s="2">
        <v>1</v>
      </c>
      <c r="Z53" s="3" t="s">
        <v>161</v>
      </c>
      <c r="AA53" s="5">
        <v>3.6</v>
      </c>
      <c r="AB53" s="5">
        <v>0</v>
      </c>
      <c r="AC53" s="5">
        <v>3.6</v>
      </c>
      <c r="AD53" s="5">
        <v>0</v>
      </c>
      <c r="AE53" s="5">
        <v>0</v>
      </c>
      <c r="AF53" s="5">
        <v>3.6</v>
      </c>
      <c r="AG53" s="6"/>
      <c r="AH53" s="6"/>
      <c r="AI53" s="7">
        <v>0</v>
      </c>
      <c r="AJ53" s="7">
        <v>0</v>
      </c>
      <c r="AK53" s="7">
        <v>3.6</v>
      </c>
      <c r="AL53" s="7">
        <v>0</v>
      </c>
      <c r="AM53" s="7">
        <v>3.6</v>
      </c>
      <c r="AN53" s="12" t="s">
        <v>46</v>
      </c>
      <c r="AO53" s="12"/>
      <c r="AP53" s="12"/>
      <c r="AQ53" s="12"/>
      <c r="AR53" s="12"/>
      <c r="AS53" s="12"/>
      <c r="AT53" s="12"/>
      <c r="AU53" s="12"/>
      <c r="AV53" s="12"/>
      <c r="AW53" s="12"/>
      <c r="AX53" s="12"/>
      <c r="AY53" s="8" t="s">
        <v>47</v>
      </c>
    </row>
    <row r="54" spans="1:51" ht="16.5" x14ac:dyDescent="0.25">
      <c r="A54" s="159" t="str">
        <f>_xlfn.XLOOKUP(X54,Mapping!N:N,Mapping!O:O,"Not Found",0,1)</f>
        <v>Planning (NII)</v>
      </c>
      <c r="B54" s="159" t="str">
        <f t="shared" si="0"/>
        <v>BEGTPlanning (NII)46058.275</v>
      </c>
      <c r="D54" s="159" t="str">
        <f t="shared" si="3"/>
        <v>MDL Processing</v>
      </c>
      <c r="E54" s="159" t="str">
        <f t="shared" si="1"/>
        <v>MCPBEGTPlanning (NII)MDL Processing</v>
      </c>
      <c r="F54" s="159" t="str">
        <f t="shared" si="2"/>
        <v>MCPBEGTPlanning (NII)</v>
      </c>
      <c r="G54" s="159" t="s">
        <v>1889</v>
      </c>
      <c r="N54" s="2">
        <v>2601</v>
      </c>
      <c r="O54" s="3" t="s">
        <v>179</v>
      </c>
      <c r="P54" s="3" t="s">
        <v>39</v>
      </c>
      <c r="Q54" s="3" t="s">
        <v>162</v>
      </c>
      <c r="R54" s="3" t="s">
        <v>163</v>
      </c>
      <c r="S54" s="4">
        <v>46058.275000000001</v>
      </c>
      <c r="T54" s="4">
        <v>46058.314583333333</v>
      </c>
      <c r="U54" s="4">
        <v>46058.314583333333</v>
      </c>
      <c r="V54" s="3" t="s">
        <v>42</v>
      </c>
      <c r="W54" s="3" t="s">
        <v>43</v>
      </c>
      <c r="X54" s="3" t="s">
        <v>189</v>
      </c>
      <c r="Y54" s="2">
        <v>1</v>
      </c>
      <c r="Z54" s="3" t="s">
        <v>164</v>
      </c>
      <c r="AA54" s="5">
        <v>0.95</v>
      </c>
      <c r="AB54" s="5">
        <v>0</v>
      </c>
      <c r="AC54" s="5">
        <v>0.95</v>
      </c>
      <c r="AD54" s="5">
        <v>0</v>
      </c>
      <c r="AE54" s="5">
        <v>0</v>
      </c>
      <c r="AF54" s="5">
        <v>0.95</v>
      </c>
      <c r="AG54" s="6"/>
      <c r="AH54" s="6"/>
      <c r="AI54" s="7">
        <v>0</v>
      </c>
      <c r="AJ54" s="7">
        <v>0</v>
      </c>
      <c r="AK54" s="7">
        <v>0.95</v>
      </c>
      <c r="AL54" s="7">
        <v>0</v>
      </c>
      <c r="AM54" s="7">
        <v>0.95</v>
      </c>
      <c r="AN54" s="12" t="s">
        <v>46</v>
      </c>
      <c r="AO54" s="12"/>
      <c r="AP54" s="12"/>
      <c r="AQ54" s="12"/>
      <c r="AR54" s="12"/>
      <c r="AS54" s="12"/>
      <c r="AT54" s="12"/>
      <c r="AU54" s="12"/>
      <c r="AV54" s="12"/>
      <c r="AW54" s="12"/>
      <c r="AX54" s="12"/>
      <c r="AY54" s="8" t="s">
        <v>47</v>
      </c>
    </row>
    <row r="55" spans="1:51" ht="16.5" x14ac:dyDescent="0.25">
      <c r="A55" s="159" t="str">
        <f>_xlfn.XLOOKUP(X55,Mapping!N:N,Mapping!O:O,"Not Found",0,1)</f>
        <v>Planning (NII)</v>
      </c>
      <c r="B55" s="159" t="str">
        <f t="shared" si="0"/>
        <v>BEGTPlanning (NII)46058.3145833333</v>
      </c>
      <c r="D55" s="159" t="str">
        <f t="shared" si="3"/>
        <v>planning run02</v>
      </c>
      <c r="E55" s="159" t="str">
        <f t="shared" si="1"/>
        <v>MCPBEGTPlanning (NII)planning run02</v>
      </c>
      <c r="F55" s="159" t="str">
        <f t="shared" si="2"/>
        <v>MCPBEGTPlanning (NII)</v>
      </c>
      <c r="G55" s="159" t="s">
        <v>1889</v>
      </c>
      <c r="N55" s="2">
        <v>2601</v>
      </c>
      <c r="O55" s="3" t="s">
        <v>179</v>
      </c>
      <c r="P55" s="3" t="s">
        <v>39</v>
      </c>
      <c r="Q55" s="3" t="s">
        <v>165</v>
      </c>
      <c r="R55" s="3" t="s">
        <v>166</v>
      </c>
      <c r="S55" s="4">
        <v>46058.314583333333</v>
      </c>
      <c r="T55" s="4">
        <v>46058.410416666666</v>
      </c>
      <c r="U55" s="4">
        <v>46058.410416666666</v>
      </c>
      <c r="V55" s="3" t="s">
        <v>42</v>
      </c>
      <c r="W55" s="3" t="s">
        <v>43</v>
      </c>
      <c r="X55" s="3" t="s">
        <v>189</v>
      </c>
      <c r="Y55" s="2">
        <v>1</v>
      </c>
      <c r="Z55" s="3" t="s">
        <v>167</v>
      </c>
      <c r="AA55" s="5">
        <v>2.2999999999999998</v>
      </c>
      <c r="AB55" s="5">
        <v>0</v>
      </c>
      <c r="AC55" s="5">
        <v>2.2999999999999998</v>
      </c>
      <c r="AD55" s="5">
        <v>0</v>
      </c>
      <c r="AE55" s="5">
        <v>0</v>
      </c>
      <c r="AF55" s="5">
        <v>2.2999999999999998</v>
      </c>
      <c r="AG55" s="6"/>
      <c r="AH55" s="6"/>
      <c r="AI55" s="7">
        <v>0</v>
      </c>
      <c r="AJ55" s="7">
        <v>0</v>
      </c>
      <c r="AK55" s="7">
        <v>2.2999999999999998</v>
      </c>
      <c r="AL55" s="7">
        <v>0</v>
      </c>
      <c r="AM55" s="7">
        <v>2.2999999999999998</v>
      </c>
      <c r="AN55" s="12" t="s">
        <v>46</v>
      </c>
      <c r="AO55" s="12"/>
      <c r="AP55" s="12"/>
      <c r="AQ55" s="12"/>
      <c r="AR55" s="12"/>
      <c r="AS55" s="12"/>
      <c r="AT55" s="12"/>
      <c r="AU55" s="12"/>
      <c r="AV55" s="12"/>
      <c r="AW55" s="12"/>
      <c r="AX55" s="12"/>
      <c r="AY55" s="8" t="s">
        <v>47</v>
      </c>
    </row>
    <row r="56" spans="1:51" ht="16.5" x14ac:dyDescent="0.25">
      <c r="A56" s="159" t="str">
        <f>_xlfn.XLOOKUP(X56,Mapping!N:N,Mapping!O:O,"Not Found",0,1)</f>
        <v>Planning (NII)</v>
      </c>
      <c r="B56" s="159" t="str">
        <f t="shared" si="0"/>
        <v>BEGTPlanning (NII)46058.4104166667</v>
      </c>
      <c r="D56" s="159" t="str">
        <f t="shared" si="3"/>
        <v>export to ara</v>
      </c>
      <c r="E56" s="159" t="str">
        <f t="shared" si="1"/>
        <v>MCPBEGTPlanning (NII)export to ara</v>
      </c>
      <c r="F56" s="159" t="str">
        <f t="shared" si="2"/>
        <v>MCPBEGTPlanning (NII)</v>
      </c>
      <c r="G56" s="159" t="s">
        <v>1889</v>
      </c>
      <c r="N56" s="2">
        <v>2601</v>
      </c>
      <c r="O56" s="3" t="s">
        <v>179</v>
      </c>
      <c r="P56" s="3" t="s">
        <v>39</v>
      </c>
      <c r="Q56" s="3" t="s">
        <v>89</v>
      </c>
      <c r="R56" s="3" t="s">
        <v>90</v>
      </c>
      <c r="S56" s="4">
        <v>46058.410416666666</v>
      </c>
      <c r="T56" s="4">
        <v>46058.411805555559</v>
      </c>
      <c r="U56" s="4">
        <v>46058.411805555559</v>
      </c>
      <c r="V56" s="3" t="s">
        <v>42</v>
      </c>
      <c r="W56" s="3" t="s">
        <v>43</v>
      </c>
      <c r="X56" s="3" t="s">
        <v>189</v>
      </c>
      <c r="Y56" s="2">
        <v>3</v>
      </c>
      <c r="Z56" s="3" t="s">
        <v>91</v>
      </c>
      <c r="AA56" s="5">
        <v>0.03</v>
      </c>
      <c r="AB56" s="5">
        <v>0</v>
      </c>
      <c r="AC56" s="5">
        <v>0.03</v>
      </c>
      <c r="AD56" s="5">
        <v>0</v>
      </c>
      <c r="AE56" s="5">
        <v>0</v>
      </c>
      <c r="AF56" s="5">
        <v>0.03</v>
      </c>
      <c r="AG56" s="6"/>
      <c r="AH56" s="6"/>
      <c r="AI56" s="7">
        <v>0</v>
      </c>
      <c r="AJ56" s="7">
        <v>0</v>
      </c>
      <c r="AK56" s="7">
        <v>0.03</v>
      </c>
      <c r="AL56" s="7">
        <v>0</v>
      </c>
      <c r="AM56" s="7">
        <v>0.03</v>
      </c>
      <c r="AN56" s="12" t="s">
        <v>46</v>
      </c>
      <c r="AO56" s="12"/>
      <c r="AP56" s="12"/>
      <c r="AQ56" s="12"/>
      <c r="AR56" s="12"/>
      <c r="AS56" s="12"/>
      <c r="AT56" s="12"/>
      <c r="AU56" s="12"/>
      <c r="AV56" s="12"/>
      <c r="AW56" s="12"/>
      <c r="AX56" s="12"/>
      <c r="AY56" s="8" t="s">
        <v>91</v>
      </c>
    </row>
    <row r="57" spans="1:51" ht="16.5" x14ac:dyDescent="0.25">
      <c r="A57" s="159" t="str">
        <f>_xlfn.XLOOKUP(X57,Mapping!N:N,Mapping!O:O,"Not Found",0,1)</f>
        <v>Planning (NII)</v>
      </c>
      <c r="B57" s="159" t="str">
        <f t="shared" si="0"/>
        <v>BEGTPlanning (NII)46058.4118055556</v>
      </c>
      <c r="D57" s="159" t="str">
        <f t="shared" si="3"/>
        <v>planning run exports</v>
      </c>
      <c r="E57" s="159" t="str">
        <f t="shared" si="1"/>
        <v>MCPBEGTPlanning (NII)planning run exports</v>
      </c>
      <c r="F57" s="159" t="str">
        <f t="shared" si="2"/>
        <v>MCPBEGTPlanning (NII)</v>
      </c>
      <c r="G57" s="159" t="s">
        <v>1889</v>
      </c>
      <c r="N57" s="2">
        <v>2601</v>
      </c>
      <c r="O57" s="3" t="s">
        <v>179</v>
      </c>
      <c r="P57" s="3" t="s">
        <v>39</v>
      </c>
      <c r="Q57" s="3" t="s">
        <v>190</v>
      </c>
      <c r="R57" s="3" t="s">
        <v>191</v>
      </c>
      <c r="S57" s="4">
        <v>46058.411805555559</v>
      </c>
      <c r="T57" s="4">
        <v>46058.411805555559</v>
      </c>
      <c r="U57" s="4">
        <v>46058.450694444444</v>
      </c>
      <c r="V57" s="3" t="s">
        <v>42</v>
      </c>
      <c r="W57" s="3" t="s">
        <v>43</v>
      </c>
      <c r="X57" s="3" t="s">
        <v>189</v>
      </c>
      <c r="Y57" s="2">
        <v>1</v>
      </c>
      <c r="Z57" s="3" t="s">
        <v>192</v>
      </c>
      <c r="AA57" s="5">
        <v>0</v>
      </c>
      <c r="AB57" s="5">
        <v>0</v>
      </c>
      <c r="AC57" s="5">
        <v>0</v>
      </c>
      <c r="AD57" s="5">
        <v>0</v>
      </c>
      <c r="AE57" s="5">
        <v>0</v>
      </c>
      <c r="AF57" s="5">
        <v>0</v>
      </c>
      <c r="AG57" s="6"/>
      <c r="AH57" s="6"/>
      <c r="AI57" s="7">
        <v>0</v>
      </c>
      <c r="AJ57" s="7">
        <v>0</v>
      </c>
      <c r="AK57" s="7">
        <v>0</v>
      </c>
      <c r="AL57" s="7">
        <v>0</v>
      </c>
      <c r="AM57" s="7">
        <v>0</v>
      </c>
      <c r="AN57" s="12" t="s">
        <v>46</v>
      </c>
      <c r="AO57" s="12"/>
      <c r="AP57" s="12"/>
      <c r="AQ57" s="12"/>
      <c r="AR57" s="12"/>
      <c r="AS57" s="12"/>
      <c r="AT57" s="12"/>
      <c r="AU57" s="12"/>
      <c r="AV57" s="12"/>
      <c r="AW57" s="12"/>
      <c r="AX57" s="12"/>
      <c r="AY57" s="8" t="s">
        <v>47</v>
      </c>
    </row>
    <row r="58" spans="1:51" ht="16.5" x14ac:dyDescent="0.25">
      <c r="A58" s="159" t="str">
        <f>_xlfn.XLOOKUP(X58,Mapping!N:N,Mapping!O:O,"Not Found",0,1)</f>
        <v>ITS</v>
      </c>
      <c r="B58" s="159" t="str">
        <f t="shared" si="0"/>
        <v>BEGTITS46058.4506944444</v>
      </c>
      <c r="D58" s="159" t="str">
        <f t="shared" si="3"/>
        <v>ITS planning run</v>
      </c>
      <c r="E58" s="159" t="str">
        <f t="shared" si="1"/>
        <v>MCPBEGTITSITS planning run</v>
      </c>
      <c r="F58" s="159" t="str">
        <f t="shared" si="2"/>
        <v>MCPBEGTITS</v>
      </c>
      <c r="G58" s="159" t="s">
        <v>1889</v>
      </c>
      <c r="N58" s="2">
        <v>2601</v>
      </c>
      <c r="O58" s="3" t="s">
        <v>179</v>
      </c>
      <c r="P58" s="3" t="s">
        <v>39</v>
      </c>
      <c r="Q58" s="3" t="s">
        <v>172</v>
      </c>
      <c r="R58" s="3" t="s">
        <v>173</v>
      </c>
      <c r="S58" s="4">
        <v>46058.450694444444</v>
      </c>
      <c r="T58" s="4">
        <v>46058.46597222222</v>
      </c>
      <c r="U58" s="4">
        <v>46058.466666666667</v>
      </c>
      <c r="V58" s="3" t="s">
        <v>42</v>
      </c>
      <c r="W58" s="3" t="s">
        <v>43</v>
      </c>
      <c r="X58" s="3" t="s">
        <v>193</v>
      </c>
      <c r="Y58" s="2">
        <v>1</v>
      </c>
      <c r="Z58" s="3" t="s">
        <v>174</v>
      </c>
      <c r="AA58" s="5">
        <v>0.37</v>
      </c>
      <c r="AB58" s="5">
        <v>0</v>
      </c>
      <c r="AC58" s="5">
        <v>0.37</v>
      </c>
      <c r="AD58" s="5">
        <v>0</v>
      </c>
      <c r="AE58" s="5">
        <v>0</v>
      </c>
      <c r="AF58" s="5">
        <v>0.37</v>
      </c>
      <c r="AG58" s="6"/>
      <c r="AH58" s="6"/>
      <c r="AI58" s="7">
        <v>0</v>
      </c>
      <c r="AJ58" s="7">
        <v>0</v>
      </c>
      <c r="AK58" s="7">
        <v>0.37</v>
      </c>
      <c r="AL58" s="7">
        <v>0</v>
      </c>
      <c r="AM58" s="7">
        <v>0.37</v>
      </c>
      <c r="AN58" s="12" t="s">
        <v>46</v>
      </c>
      <c r="AO58" s="12"/>
      <c r="AP58" s="12"/>
      <c r="AQ58" s="12"/>
      <c r="AR58" s="12"/>
      <c r="AS58" s="12"/>
      <c r="AT58" s="12"/>
      <c r="AU58" s="12"/>
      <c r="AV58" s="12"/>
      <c r="AW58" s="12"/>
      <c r="AX58" s="12"/>
      <c r="AY58" s="8" t="s">
        <v>47</v>
      </c>
    </row>
    <row r="59" spans="1:51" ht="16.5" x14ac:dyDescent="0.25">
      <c r="A59" s="159" t="str">
        <f>_xlfn.XLOOKUP(X59,Mapping!N:N,Mapping!O:O,"Not Found",0,1)</f>
        <v>GAP</v>
      </c>
      <c r="B59" s="159" t="str">
        <f t="shared" si="0"/>
        <v>BEGTGAP46058.4666666667</v>
      </c>
      <c r="D59" s="159" t="str">
        <f t="shared" si="3"/>
        <v>gap planning</v>
      </c>
      <c r="E59" s="159" t="str">
        <f t="shared" si="1"/>
        <v>MCPBEGTGAPgap planning</v>
      </c>
      <c r="F59" s="159" t="str">
        <f t="shared" si="2"/>
        <v>MCPBEGTGAP</v>
      </c>
      <c r="G59" s="159" t="s">
        <v>1889</v>
      </c>
      <c r="N59" s="2">
        <v>2601</v>
      </c>
      <c r="O59" s="3" t="s">
        <v>179</v>
      </c>
      <c r="P59" s="3" t="s">
        <v>39</v>
      </c>
      <c r="Q59" s="3" t="s">
        <v>194</v>
      </c>
      <c r="R59" s="3" t="s">
        <v>42</v>
      </c>
      <c r="S59" s="4">
        <v>46058.466666666667</v>
      </c>
      <c r="T59" s="4">
        <v>46058.468055555553</v>
      </c>
      <c r="U59" s="4">
        <v>46058.491666666669</v>
      </c>
      <c r="V59" s="3" t="s">
        <v>195</v>
      </c>
      <c r="W59" s="3" t="s">
        <v>54</v>
      </c>
      <c r="X59" s="3" t="s">
        <v>196</v>
      </c>
      <c r="Y59" s="2">
        <v>1</v>
      </c>
      <c r="Z59" s="3" t="s">
        <v>197</v>
      </c>
      <c r="AA59" s="5">
        <v>0.03</v>
      </c>
      <c r="AB59" s="5">
        <v>0.03</v>
      </c>
      <c r="AC59" s="5">
        <v>0</v>
      </c>
      <c r="AD59" s="5">
        <v>0.56999999999999995</v>
      </c>
      <c r="AE59" s="5">
        <v>0.6</v>
      </c>
      <c r="AF59" s="5">
        <v>0.6</v>
      </c>
      <c r="AG59" s="6"/>
      <c r="AH59" s="6"/>
      <c r="AI59" s="7">
        <v>0.03</v>
      </c>
      <c r="AJ59" s="7">
        <v>0.56999999999999995</v>
      </c>
      <c r="AK59" s="7">
        <v>0</v>
      </c>
      <c r="AL59" s="7">
        <v>0.6</v>
      </c>
      <c r="AM59" s="7">
        <v>0.6</v>
      </c>
      <c r="AN59" s="12" t="s">
        <v>56</v>
      </c>
      <c r="AO59" s="12" t="s">
        <v>57</v>
      </c>
      <c r="AP59" s="12" t="s">
        <v>58</v>
      </c>
      <c r="AQ59" s="12" t="s">
        <v>198</v>
      </c>
      <c r="AR59" s="12"/>
      <c r="AS59" s="12"/>
      <c r="AT59" s="12" t="s">
        <v>60</v>
      </c>
      <c r="AU59" s="12" t="s">
        <v>118</v>
      </c>
      <c r="AV59" s="12" t="s">
        <v>199</v>
      </c>
      <c r="AW59" s="12" t="s">
        <v>200</v>
      </c>
      <c r="AX59" s="12"/>
      <c r="AY59" s="8" t="s">
        <v>47</v>
      </c>
    </row>
    <row r="60" spans="1:51" ht="16.5" x14ac:dyDescent="0.25">
      <c r="A60" s="159" t="str">
        <f>_xlfn.XLOOKUP(X60,Mapping!N:N,Mapping!O:O,"Not Found",0,1)</f>
        <v>GAP</v>
      </c>
      <c r="B60" s="159" t="str">
        <f t="shared" si="0"/>
        <v>BEGTGAP46058.4916666667</v>
      </c>
      <c r="D60" s="159" t="str">
        <f t="shared" si="3"/>
        <v>gap planning</v>
      </c>
      <c r="E60" s="159" t="str">
        <f t="shared" si="1"/>
        <v>MCPBEGTGAPgap planning</v>
      </c>
      <c r="F60" s="159" t="str">
        <f t="shared" si="2"/>
        <v>MCPBEGTGAP</v>
      </c>
      <c r="G60" s="159" t="s">
        <v>1889</v>
      </c>
      <c r="N60" s="2">
        <v>2601</v>
      </c>
      <c r="O60" s="3" t="s">
        <v>179</v>
      </c>
      <c r="P60" s="3" t="s">
        <v>39</v>
      </c>
      <c r="Q60" s="3" t="s">
        <v>194</v>
      </c>
      <c r="R60" s="3" t="s">
        <v>42</v>
      </c>
      <c r="S60" s="4">
        <v>46058.491666666669</v>
      </c>
      <c r="T60" s="4">
        <v>46058.536111111112</v>
      </c>
      <c r="U60" s="4">
        <v>46058.584027777775</v>
      </c>
      <c r="V60" s="3" t="s">
        <v>201</v>
      </c>
      <c r="W60" s="3" t="s">
        <v>54</v>
      </c>
      <c r="X60" s="3" t="s">
        <v>202</v>
      </c>
      <c r="Y60" s="2">
        <v>2</v>
      </c>
      <c r="Z60" s="3" t="s">
        <v>197</v>
      </c>
      <c r="AA60" s="5">
        <v>1.07</v>
      </c>
      <c r="AB60" s="5">
        <v>1.07</v>
      </c>
      <c r="AC60" s="5">
        <v>0</v>
      </c>
      <c r="AD60" s="5">
        <v>1.1499999999999999</v>
      </c>
      <c r="AE60" s="5">
        <v>2.2200000000000002</v>
      </c>
      <c r="AF60" s="5">
        <v>2.2200000000000002</v>
      </c>
      <c r="AG60" s="6"/>
      <c r="AH60" s="6"/>
      <c r="AI60" s="7">
        <v>1.07</v>
      </c>
      <c r="AJ60" s="7">
        <v>1.1499999999999999</v>
      </c>
      <c r="AK60" s="7">
        <v>0</v>
      </c>
      <c r="AL60" s="7">
        <v>2.2199999999999998</v>
      </c>
      <c r="AM60" s="7">
        <v>2.2199999999999998</v>
      </c>
      <c r="AN60" s="12" t="s">
        <v>125</v>
      </c>
      <c r="AO60" s="12" t="s">
        <v>126</v>
      </c>
      <c r="AP60" s="12" t="s">
        <v>127</v>
      </c>
      <c r="AQ60" s="12" t="s">
        <v>203</v>
      </c>
      <c r="AR60" s="12"/>
      <c r="AS60" s="12"/>
      <c r="AT60" s="13" t="s">
        <v>129</v>
      </c>
      <c r="AU60" s="12" t="s">
        <v>118</v>
      </c>
      <c r="AV60" s="12" t="s">
        <v>204</v>
      </c>
      <c r="AW60" s="12" t="s">
        <v>205</v>
      </c>
      <c r="AX60" s="48" t="s">
        <v>206</v>
      </c>
      <c r="AY60" s="8" t="s">
        <v>47</v>
      </c>
    </row>
    <row r="61" spans="1:51" ht="16.5" x14ac:dyDescent="0.25">
      <c r="A61" s="159" t="str">
        <f>_xlfn.XLOOKUP(X61,Mapping!N:N,Mapping!O:O,"Not Found",0,1)</f>
        <v>GAP</v>
      </c>
      <c r="B61" s="159" t="str">
        <f t="shared" si="0"/>
        <v>BEGTGAP46058.5840277778</v>
      </c>
      <c r="D61" s="159" t="str">
        <f t="shared" si="3"/>
        <v>gap planning</v>
      </c>
      <c r="E61" s="159" t="str">
        <f t="shared" si="1"/>
        <v>MCPBEGTGAPgap planning</v>
      </c>
      <c r="F61" s="159" t="str">
        <f t="shared" si="2"/>
        <v>MCPBEGTGAP</v>
      </c>
      <c r="G61" s="159" t="s">
        <v>1889</v>
      </c>
      <c r="N61" s="2">
        <v>2601</v>
      </c>
      <c r="O61" s="3" t="s">
        <v>179</v>
      </c>
      <c r="P61" s="3" t="s">
        <v>39</v>
      </c>
      <c r="Q61" s="3" t="s">
        <v>194</v>
      </c>
      <c r="R61" s="3" t="s">
        <v>207</v>
      </c>
      <c r="S61" s="4">
        <v>46058.584027777775</v>
      </c>
      <c r="T61" s="4">
        <v>46058.668749999997</v>
      </c>
      <c r="U61" s="4">
        <v>46058.668749999997</v>
      </c>
      <c r="V61" s="3" t="s">
        <v>42</v>
      </c>
      <c r="W61" s="3" t="s">
        <v>43</v>
      </c>
      <c r="X61" s="3" t="s">
        <v>208</v>
      </c>
      <c r="Y61" s="2">
        <v>3</v>
      </c>
      <c r="Z61" s="3" t="s">
        <v>197</v>
      </c>
      <c r="AA61" s="5">
        <v>2.0299999999999998</v>
      </c>
      <c r="AB61" s="5">
        <v>0</v>
      </c>
      <c r="AC61" s="5">
        <v>2.0299999999999998</v>
      </c>
      <c r="AD61" s="5">
        <v>0</v>
      </c>
      <c r="AE61" s="5">
        <v>0</v>
      </c>
      <c r="AF61" s="5">
        <v>2.0299999999999998</v>
      </c>
      <c r="AG61" s="6"/>
      <c r="AH61" s="6"/>
      <c r="AI61" s="7">
        <v>0</v>
      </c>
      <c r="AJ61" s="7">
        <v>0</v>
      </c>
      <c r="AK61" s="7">
        <v>2.0299999999999998</v>
      </c>
      <c r="AL61" s="7">
        <v>0</v>
      </c>
      <c r="AM61" s="7">
        <v>2.0299999999999998</v>
      </c>
      <c r="AN61" s="12" t="s">
        <v>46</v>
      </c>
      <c r="AO61" s="12"/>
      <c r="AP61" s="12"/>
      <c r="AQ61" s="12"/>
      <c r="AR61" s="12"/>
      <c r="AS61" s="12"/>
      <c r="AT61" s="12"/>
      <c r="AU61" s="12"/>
      <c r="AV61" s="12"/>
      <c r="AW61" s="12"/>
      <c r="AX61" s="12"/>
      <c r="AY61" s="8" t="s">
        <v>197</v>
      </c>
    </row>
    <row r="62" spans="1:51" ht="16.5" x14ac:dyDescent="0.25">
      <c r="A62" s="159" t="str">
        <f>_xlfn.XLOOKUP(X62,Mapping!N:N,Mapping!O:O,"Not Found",0,1)</f>
        <v>EC</v>
      </c>
      <c r="B62" s="159" t="str">
        <f t="shared" si="0"/>
        <v>BEGTEC46058.66875</v>
      </c>
      <c r="D62" s="159" t="str">
        <f t="shared" si="3"/>
        <v>Light Maintenance</v>
      </c>
      <c r="E62" s="159" t="str">
        <f t="shared" si="1"/>
        <v>MCPBEGTECLight Maintenance</v>
      </c>
      <c r="F62" s="159" t="str">
        <f t="shared" si="2"/>
        <v>MCPBEGTEC</v>
      </c>
      <c r="G62" s="159" t="s">
        <v>1889</v>
      </c>
      <c r="N62" s="2">
        <v>2601</v>
      </c>
      <c r="O62" s="3" t="s">
        <v>179</v>
      </c>
      <c r="P62" s="3" t="s">
        <v>39</v>
      </c>
      <c r="Q62" s="3" t="s">
        <v>92</v>
      </c>
      <c r="R62" s="3" t="s">
        <v>93</v>
      </c>
      <c r="S62" s="4">
        <v>46058.668749999997</v>
      </c>
      <c r="T62" s="4">
        <v>46058.728472222225</v>
      </c>
      <c r="U62" s="4">
        <v>46058.728472222225</v>
      </c>
      <c r="V62" s="3" t="s">
        <v>42</v>
      </c>
      <c r="W62" s="3" t="s">
        <v>43</v>
      </c>
      <c r="X62" s="3" t="s">
        <v>209</v>
      </c>
      <c r="Y62" s="2">
        <v>3</v>
      </c>
      <c r="Z62" s="3" t="s">
        <v>94</v>
      </c>
      <c r="AA62" s="5">
        <v>1.43</v>
      </c>
      <c r="AB62" s="5">
        <v>0</v>
      </c>
      <c r="AC62" s="5">
        <v>1.43</v>
      </c>
      <c r="AD62" s="5">
        <v>0</v>
      </c>
      <c r="AE62" s="5">
        <v>0</v>
      </c>
      <c r="AF62" s="5">
        <v>1.43</v>
      </c>
      <c r="AG62" s="6"/>
      <c r="AH62" s="6"/>
      <c r="AI62" s="7">
        <v>0</v>
      </c>
      <c r="AJ62" s="7">
        <v>0</v>
      </c>
      <c r="AK62" s="7">
        <v>1.43</v>
      </c>
      <c r="AL62" s="7">
        <v>0</v>
      </c>
      <c r="AM62" s="7">
        <v>1.43</v>
      </c>
      <c r="AN62" s="12" t="s">
        <v>46</v>
      </c>
      <c r="AO62" s="12"/>
      <c r="AP62" s="12"/>
      <c r="AQ62" s="12"/>
      <c r="AR62" s="12"/>
      <c r="AS62" s="12"/>
      <c r="AT62" s="12"/>
      <c r="AU62" s="12"/>
      <c r="AV62" s="12"/>
      <c r="AW62" s="12"/>
      <c r="AX62" s="12"/>
      <c r="AY62" s="8" t="s">
        <v>94</v>
      </c>
    </row>
    <row r="63" spans="1:51" ht="16.5" x14ac:dyDescent="0.25">
      <c r="A63" s="159" t="str">
        <f>_xlfn.XLOOKUP(X63,Mapping!N:N,Mapping!O:O,"Not Found",0,1)</f>
        <v>EC</v>
      </c>
      <c r="B63" s="159" t="str">
        <f t="shared" si="0"/>
        <v>BEGTEC46058.7284722222</v>
      </c>
      <c r="D63" s="159" t="str">
        <f t="shared" si="3"/>
        <v>ing-ec valuation</v>
      </c>
      <c r="E63" s="159" t="str">
        <f t="shared" si="1"/>
        <v>MCPBEGTECing-ec valuation</v>
      </c>
      <c r="F63" s="159" t="str">
        <f t="shared" si="2"/>
        <v>MCPBEGTEC</v>
      </c>
      <c r="G63" s="159" t="s">
        <v>1889</v>
      </c>
      <c r="N63" s="2">
        <v>2601</v>
      </c>
      <c r="O63" s="3" t="s">
        <v>179</v>
      </c>
      <c r="P63" s="3" t="s">
        <v>39</v>
      </c>
      <c r="Q63" s="3" t="s">
        <v>138</v>
      </c>
      <c r="R63" s="3" t="s">
        <v>139</v>
      </c>
      <c r="S63" s="4">
        <v>46058.728472222225</v>
      </c>
      <c r="T63" s="4">
        <v>46058.740277777775</v>
      </c>
      <c r="U63" s="4">
        <v>46058.740277777775</v>
      </c>
      <c r="V63" s="3" t="s">
        <v>42</v>
      </c>
      <c r="W63" s="3" t="s">
        <v>43</v>
      </c>
      <c r="X63" s="3" t="s">
        <v>209</v>
      </c>
      <c r="Y63" s="2">
        <v>1</v>
      </c>
      <c r="Z63" s="3" t="s">
        <v>141</v>
      </c>
      <c r="AA63" s="5">
        <v>0.28000000000000003</v>
      </c>
      <c r="AB63" s="5">
        <v>0</v>
      </c>
      <c r="AC63" s="5">
        <v>0.28000000000000003</v>
      </c>
      <c r="AD63" s="5">
        <v>0</v>
      </c>
      <c r="AE63" s="5">
        <v>0</v>
      </c>
      <c r="AF63" s="5">
        <v>0.28000000000000003</v>
      </c>
      <c r="AG63" s="6"/>
      <c r="AH63" s="6"/>
      <c r="AI63" s="7">
        <v>0</v>
      </c>
      <c r="AJ63" s="7">
        <v>0</v>
      </c>
      <c r="AK63" s="7">
        <v>0.28000000000000003</v>
      </c>
      <c r="AL63" s="7">
        <v>0</v>
      </c>
      <c r="AM63" s="7">
        <v>0.28000000000000003</v>
      </c>
      <c r="AN63" s="12" t="s">
        <v>46</v>
      </c>
      <c r="AO63" s="12"/>
      <c r="AP63" s="12"/>
      <c r="AQ63" s="12"/>
      <c r="AR63" s="12"/>
      <c r="AS63" s="12"/>
      <c r="AT63" s="12"/>
      <c r="AU63" s="12"/>
      <c r="AV63" s="12"/>
      <c r="AW63" s="12"/>
      <c r="AX63" s="12"/>
      <c r="AY63" s="8" t="s">
        <v>47</v>
      </c>
    </row>
    <row r="64" spans="1:51" ht="16.5" x14ac:dyDescent="0.25">
      <c r="A64" s="159" t="str">
        <f>_xlfn.XLOOKUP(X64,Mapping!N:N,Mapping!O:O,"Not Found",0,1)</f>
        <v>EC</v>
      </c>
      <c r="B64" s="159" t="str">
        <f t="shared" si="0"/>
        <v>BEGTEC46058.7402777778</v>
      </c>
      <c r="D64" s="159" t="str">
        <f t="shared" si="3"/>
        <v>ing-ec valuation OLAP exports</v>
      </c>
      <c r="E64" s="159" t="str">
        <f t="shared" si="1"/>
        <v>MCPBEGTECing-ec valuation OLAP exports</v>
      </c>
      <c r="F64" s="159" t="str">
        <f t="shared" si="2"/>
        <v>MCPBEGTEC</v>
      </c>
      <c r="G64" s="159" t="s">
        <v>1889</v>
      </c>
      <c r="N64" s="2">
        <v>2601</v>
      </c>
      <c r="O64" s="3" t="s">
        <v>179</v>
      </c>
      <c r="P64" s="3" t="s">
        <v>39</v>
      </c>
      <c r="Q64" s="3" t="s">
        <v>210</v>
      </c>
      <c r="R64" s="3" t="s">
        <v>211</v>
      </c>
      <c r="S64" s="4">
        <v>46058.740277777775</v>
      </c>
      <c r="T64" s="4">
        <v>46058.788194444445</v>
      </c>
      <c r="U64" s="4">
        <v>46058.788194444445</v>
      </c>
      <c r="V64" s="3" t="s">
        <v>42</v>
      </c>
      <c r="W64" s="3" t="s">
        <v>43</v>
      </c>
      <c r="X64" s="3" t="s">
        <v>209</v>
      </c>
      <c r="Y64" s="2">
        <v>1</v>
      </c>
      <c r="Z64" s="3" t="s">
        <v>212</v>
      </c>
      <c r="AA64" s="5">
        <v>1.1499999999999999</v>
      </c>
      <c r="AB64" s="5">
        <v>0</v>
      </c>
      <c r="AC64" s="5">
        <v>1.1499999999999999</v>
      </c>
      <c r="AD64" s="5">
        <v>0</v>
      </c>
      <c r="AE64" s="5">
        <v>0</v>
      </c>
      <c r="AF64" s="5">
        <v>1.1499999999999999</v>
      </c>
      <c r="AG64" s="6"/>
      <c r="AH64" s="6"/>
      <c r="AI64" s="7">
        <v>0</v>
      </c>
      <c r="AJ64" s="7">
        <v>0</v>
      </c>
      <c r="AK64" s="7">
        <v>1.1499999999999999</v>
      </c>
      <c r="AL64" s="7">
        <v>0</v>
      </c>
      <c r="AM64" s="7">
        <v>1.1499999999999999</v>
      </c>
      <c r="AN64" s="12" t="s">
        <v>46</v>
      </c>
      <c r="AO64" s="12"/>
      <c r="AP64" s="12"/>
      <c r="AQ64" s="12"/>
      <c r="AR64" s="12"/>
      <c r="AS64" s="12"/>
      <c r="AT64" s="12"/>
      <c r="AU64" s="12"/>
      <c r="AV64" s="12"/>
      <c r="AW64" s="12"/>
      <c r="AX64" s="12"/>
      <c r="AY64" s="8" t="s">
        <v>47</v>
      </c>
    </row>
    <row r="65" spans="1:51" ht="16.5" x14ac:dyDescent="0.25">
      <c r="A65" s="159" t="str">
        <f>_xlfn.XLOOKUP(X65,Mapping!N:N,Mapping!O:O,"Not Found",0,1)</f>
        <v>EC</v>
      </c>
      <c r="B65" s="159" t="str">
        <f t="shared" si="0"/>
        <v>BEGTEC46058.7881944444</v>
      </c>
      <c r="D65" s="159" t="str">
        <f t="shared" si="3"/>
        <v>ing-ec valuation QRM Reporter exports</v>
      </c>
      <c r="E65" s="159" t="str">
        <f t="shared" si="1"/>
        <v>MCPBEGTECing-ec valuation QRM Reporter exports</v>
      </c>
      <c r="F65" s="159" t="str">
        <f t="shared" si="2"/>
        <v>MCPBEGTEC</v>
      </c>
      <c r="G65" s="159" t="s">
        <v>1889</v>
      </c>
      <c r="N65" s="2">
        <v>2601</v>
      </c>
      <c r="O65" s="3" t="s">
        <v>179</v>
      </c>
      <c r="P65" s="3" t="s">
        <v>39</v>
      </c>
      <c r="Q65" s="3" t="s">
        <v>142</v>
      </c>
      <c r="R65" s="3" t="s">
        <v>143</v>
      </c>
      <c r="S65" s="4">
        <v>46058.788194444445</v>
      </c>
      <c r="T65" s="4">
        <v>46058.789583333331</v>
      </c>
      <c r="U65" s="4">
        <v>46058.789583333331</v>
      </c>
      <c r="V65" s="3" t="s">
        <v>42</v>
      </c>
      <c r="W65" s="3" t="s">
        <v>43</v>
      </c>
      <c r="X65" s="3" t="s">
        <v>209</v>
      </c>
      <c r="Y65" s="2">
        <v>1</v>
      </c>
      <c r="Z65" s="3" t="s">
        <v>144</v>
      </c>
      <c r="AA65" s="5">
        <v>0.03</v>
      </c>
      <c r="AB65" s="5">
        <v>0</v>
      </c>
      <c r="AC65" s="5">
        <v>0.03</v>
      </c>
      <c r="AD65" s="5">
        <v>0</v>
      </c>
      <c r="AE65" s="5">
        <v>0</v>
      </c>
      <c r="AF65" s="5">
        <v>0.03</v>
      </c>
      <c r="AG65" s="6"/>
      <c r="AH65" s="6"/>
      <c r="AI65" s="7">
        <v>0</v>
      </c>
      <c r="AJ65" s="7">
        <v>0</v>
      </c>
      <c r="AK65" s="7">
        <v>0.03</v>
      </c>
      <c r="AL65" s="7">
        <v>0</v>
      </c>
      <c r="AM65" s="7">
        <v>0.03</v>
      </c>
      <c r="AN65" s="12" t="s">
        <v>46</v>
      </c>
      <c r="AO65" s="12"/>
      <c r="AP65" s="12"/>
      <c r="AQ65" s="12"/>
      <c r="AR65" s="12"/>
      <c r="AS65" s="12"/>
      <c r="AT65" s="12"/>
      <c r="AU65" s="12"/>
      <c r="AV65" s="12"/>
      <c r="AW65" s="12"/>
      <c r="AX65" s="12"/>
      <c r="AY65" s="8" t="s">
        <v>47</v>
      </c>
    </row>
    <row r="66" spans="1:51" ht="16.5" x14ac:dyDescent="0.25">
      <c r="A66" s="159" t="str">
        <f>_xlfn.XLOOKUP(X66,Mapping!N:N,Mapping!O:O,"Not Found",0,1)</f>
        <v>KR</v>
      </c>
      <c r="B66" s="159" t="str">
        <f t="shared" ref="B66:B129" si="4">O66&amp;A66&amp;S66</f>
        <v>BEGTKR46058.7895833333</v>
      </c>
      <c r="D66" s="159" t="str">
        <f t="shared" si="3"/>
        <v>Light Maintenance</v>
      </c>
      <c r="E66" s="159" t="str">
        <f t="shared" ref="E66:E129" si="5">P66&amp;O66&amp;A66&amp;D66</f>
        <v>MCPBEGTKRLight Maintenance</v>
      </c>
      <c r="F66" s="159" t="str">
        <f t="shared" ref="F66:F129" si="6">P66&amp;O66&amp;A66</f>
        <v>MCPBEGTKR</v>
      </c>
      <c r="G66" s="159" t="s">
        <v>1889</v>
      </c>
      <c r="N66" s="2">
        <v>2601</v>
      </c>
      <c r="O66" s="3" t="s">
        <v>179</v>
      </c>
      <c r="P66" s="3" t="s">
        <v>39</v>
      </c>
      <c r="Q66" s="3" t="s">
        <v>92</v>
      </c>
      <c r="R66" s="3" t="s">
        <v>93</v>
      </c>
      <c r="S66" s="4">
        <v>46058.789583333331</v>
      </c>
      <c r="T66" s="4">
        <v>46058.802083333336</v>
      </c>
      <c r="U66" s="4">
        <v>46058.802083333336</v>
      </c>
      <c r="V66" s="3" t="s">
        <v>42</v>
      </c>
      <c r="W66" s="3" t="s">
        <v>43</v>
      </c>
      <c r="X66" s="3" t="s">
        <v>213</v>
      </c>
      <c r="Y66" s="2">
        <v>4</v>
      </c>
      <c r="Z66" s="3" t="s">
        <v>94</v>
      </c>
      <c r="AA66" s="5">
        <v>0.3</v>
      </c>
      <c r="AB66" s="5">
        <v>0</v>
      </c>
      <c r="AC66" s="5">
        <v>0.3</v>
      </c>
      <c r="AD66" s="5">
        <v>0</v>
      </c>
      <c r="AE66" s="5">
        <v>0</v>
      </c>
      <c r="AF66" s="5">
        <v>0.3</v>
      </c>
      <c r="AG66" s="6"/>
      <c r="AH66" s="6"/>
      <c r="AI66" s="7">
        <v>0</v>
      </c>
      <c r="AJ66" s="7">
        <v>0</v>
      </c>
      <c r="AK66" s="7">
        <v>0.3</v>
      </c>
      <c r="AL66" s="7">
        <v>0</v>
      </c>
      <c r="AM66" s="7">
        <v>0.3</v>
      </c>
      <c r="AN66" s="12" t="s">
        <v>46</v>
      </c>
      <c r="AO66" s="12"/>
      <c r="AP66" s="12"/>
      <c r="AQ66" s="12"/>
      <c r="AR66" s="12"/>
      <c r="AS66" s="12"/>
      <c r="AT66" s="12"/>
      <c r="AU66" s="12"/>
      <c r="AV66" s="12"/>
      <c r="AW66" s="12"/>
      <c r="AX66" s="12"/>
      <c r="AY66" s="8" t="s">
        <v>94</v>
      </c>
    </row>
    <row r="67" spans="1:51" ht="16.5" x14ac:dyDescent="0.25">
      <c r="A67" s="159" t="str">
        <f>_xlfn.XLOOKUP(X67,Mapping!N:N,Mapping!O:O,"Not Found",0,1)</f>
        <v>KR</v>
      </c>
      <c r="B67" s="159" t="str">
        <f t="shared" si="4"/>
        <v>BEGTKR46058.8020833333</v>
      </c>
      <c r="D67" s="159" t="str">
        <f t="shared" ref="D67:D130" si="7">Z67</f>
        <v>bpv-kr valuation</v>
      </c>
      <c r="E67" s="159" t="str">
        <f t="shared" si="5"/>
        <v>MCPBEGTKRbpv-kr valuation</v>
      </c>
      <c r="F67" s="159" t="str">
        <f t="shared" si="6"/>
        <v>MCPBEGTKR</v>
      </c>
      <c r="G67" s="159" t="s">
        <v>1889</v>
      </c>
      <c r="N67" s="2">
        <v>2601</v>
      </c>
      <c r="O67" s="3" t="s">
        <v>179</v>
      </c>
      <c r="P67" s="3" t="s">
        <v>39</v>
      </c>
      <c r="Q67" s="3" t="s">
        <v>121</v>
      </c>
      <c r="R67" s="3" t="s">
        <v>134</v>
      </c>
      <c r="S67" s="4">
        <v>46058.802083333336</v>
      </c>
      <c r="T67" s="4">
        <v>46058.813194444447</v>
      </c>
      <c r="U67" s="4">
        <v>46058.813194444447</v>
      </c>
      <c r="V67" s="3" t="s">
        <v>42</v>
      </c>
      <c r="W67" s="3" t="s">
        <v>43</v>
      </c>
      <c r="X67" s="3" t="s">
        <v>213</v>
      </c>
      <c r="Y67" s="2">
        <v>1</v>
      </c>
      <c r="Z67" s="3" t="s">
        <v>123</v>
      </c>
      <c r="AA67" s="5">
        <v>0.27</v>
      </c>
      <c r="AB67" s="5">
        <v>0</v>
      </c>
      <c r="AC67" s="5">
        <v>0.27</v>
      </c>
      <c r="AD67" s="5">
        <v>0</v>
      </c>
      <c r="AE67" s="5">
        <v>0</v>
      </c>
      <c r="AF67" s="5">
        <v>0.27</v>
      </c>
      <c r="AG67" s="6"/>
      <c r="AH67" s="6"/>
      <c r="AI67" s="7">
        <v>0</v>
      </c>
      <c r="AJ67" s="7">
        <v>0</v>
      </c>
      <c r="AK67" s="7">
        <v>0.27</v>
      </c>
      <c r="AL67" s="7">
        <v>0</v>
      </c>
      <c r="AM67" s="7">
        <v>0.27</v>
      </c>
      <c r="AN67" s="12" t="s">
        <v>46</v>
      </c>
      <c r="AO67" s="12"/>
      <c r="AP67" s="12"/>
      <c r="AQ67" s="12"/>
      <c r="AR67" s="12"/>
      <c r="AS67" s="12"/>
      <c r="AT67" s="12"/>
      <c r="AU67" s="12"/>
      <c r="AV67" s="12"/>
      <c r="AW67" s="12"/>
      <c r="AX67" s="12"/>
      <c r="AY67" s="8" t="s">
        <v>47</v>
      </c>
    </row>
    <row r="68" spans="1:51" ht="16.5" x14ac:dyDescent="0.25">
      <c r="A68" s="159" t="str">
        <f>_xlfn.XLOOKUP(X68,Mapping!N:N,Mapping!O:O,"Not Found",0,1)</f>
        <v>KR</v>
      </c>
      <c r="B68" s="159" t="str">
        <f t="shared" si="4"/>
        <v>BEGTKR46058.8131944444</v>
      </c>
      <c r="D68" s="159" t="str">
        <f t="shared" si="7"/>
        <v>bpv-kr valuation OLAP exports</v>
      </c>
      <c r="E68" s="159" t="str">
        <f t="shared" si="5"/>
        <v>MCPBEGTKRbpv-kr valuation OLAP exports</v>
      </c>
      <c r="F68" s="159" t="str">
        <f t="shared" si="6"/>
        <v>MCPBEGTKR</v>
      </c>
      <c r="G68" s="159" t="s">
        <v>1889</v>
      </c>
      <c r="N68" s="2">
        <v>2601</v>
      </c>
      <c r="O68" s="3" t="s">
        <v>179</v>
      </c>
      <c r="P68" s="3" t="s">
        <v>39</v>
      </c>
      <c r="Q68" s="3" t="s">
        <v>214</v>
      </c>
      <c r="R68" s="3" t="s">
        <v>215</v>
      </c>
      <c r="S68" s="4">
        <v>46058.813194444447</v>
      </c>
      <c r="T68" s="4">
        <v>46058.836111111108</v>
      </c>
      <c r="U68" s="4">
        <v>46058.836111111108</v>
      </c>
      <c r="V68" s="3" t="s">
        <v>42</v>
      </c>
      <c r="W68" s="3" t="s">
        <v>43</v>
      </c>
      <c r="X68" s="3" t="s">
        <v>213</v>
      </c>
      <c r="Y68" s="2">
        <v>1</v>
      </c>
      <c r="Z68" s="3" t="s">
        <v>216</v>
      </c>
      <c r="AA68" s="5">
        <v>0.55000000000000004</v>
      </c>
      <c r="AB68" s="5">
        <v>0</v>
      </c>
      <c r="AC68" s="5">
        <v>0.55000000000000004</v>
      </c>
      <c r="AD68" s="5">
        <v>0</v>
      </c>
      <c r="AE68" s="5">
        <v>0</v>
      </c>
      <c r="AF68" s="5">
        <v>0.55000000000000004</v>
      </c>
      <c r="AG68" s="6"/>
      <c r="AH68" s="6"/>
      <c r="AI68" s="7">
        <v>0</v>
      </c>
      <c r="AJ68" s="7">
        <v>0</v>
      </c>
      <c r="AK68" s="7">
        <v>0.55000000000000004</v>
      </c>
      <c r="AL68" s="7">
        <v>0</v>
      </c>
      <c r="AM68" s="7">
        <v>0.55000000000000004</v>
      </c>
      <c r="AN68" s="12" t="s">
        <v>46</v>
      </c>
      <c r="AO68" s="12"/>
      <c r="AP68" s="12"/>
      <c r="AQ68" s="12"/>
      <c r="AR68" s="12"/>
      <c r="AS68" s="12"/>
      <c r="AT68" s="12"/>
      <c r="AU68" s="12"/>
      <c r="AV68" s="12"/>
      <c r="AW68" s="12"/>
      <c r="AX68" s="12"/>
      <c r="AY68" s="8" t="s">
        <v>47</v>
      </c>
    </row>
    <row r="69" spans="1:51" ht="16.5" x14ac:dyDescent="0.25">
      <c r="A69" s="159" t="str">
        <f>_xlfn.XLOOKUP(X69,Mapping!N:N,Mapping!O:O,"Not Found",0,1)</f>
        <v>KR</v>
      </c>
      <c r="B69" s="159" t="str">
        <f t="shared" si="4"/>
        <v>BEGTKR46058.8361111111</v>
      </c>
      <c r="D69" s="159" t="str">
        <f t="shared" si="7"/>
        <v>bpv-kr valuation QRM Reporter exports</v>
      </c>
      <c r="E69" s="159" t="str">
        <f t="shared" si="5"/>
        <v>MCPBEGTKRbpv-kr valuation QRM Reporter exports</v>
      </c>
      <c r="F69" s="159" t="str">
        <f t="shared" si="6"/>
        <v>MCPBEGTKR</v>
      </c>
      <c r="G69" s="159" t="s">
        <v>1889</v>
      </c>
      <c r="N69" s="2">
        <v>2601</v>
      </c>
      <c r="O69" s="3" t="s">
        <v>179</v>
      </c>
      <c r="P69" s="3" t="s">
        <v>39</v>
      </c>
      <c r="Q69" s="3" t="s">
        <v>135</v>
      </c>
      <c r="R69" s="3" t="s">
        <v>136</v>
      </c>
      <c r="S69" s="4">
        <v>46058.836111111108</v>
      </c>
      <c r="T69" s="4">
        <v>46058.836111111108</v>
      </c>
      <c r="U69" s="4">
        <v>46059.354861111111</v>
      </c>
      <c r="V69" s="3" t="s">
        <v>42</v>
      </c>
      <c r="W69" s="3" t="s">
        <v>43</v>
      </c>
      <c r="X69" s="3" t="s">
        <v>213</v>
      </c>
      <c r="Y69" s="2">
        <v>1</v>
      </c>
      <c r="Z69" s="3" t="s">
        <v>137</v>
      </c>
      <c r="AA69" s="5">
        <v>0</v>
      </c>
      <c r="AB69" s="5">
        <v>0</v>
      </c>
      <c r="AC69" s="5">
        <v>0</v>
      </c>
      <c r="AD69" s="5">
        <v>0</v>
      </c>
      <c r="AE69" s="5">
        <v>0</v>
      </c>
      <c r="AF69" s="5">
        <v>0</v>
      </c>
      <c r="AG69" s="6"/>
      <c r="AH69" s="6"/>
      <c r="AI69" s="7">
        <v>0</v>
      </c>
      <c r="AJ69" s="7">
        <v>0</v>
      </c>
      <c r="AK69" s="7">
        <v>0</v>
      </c>
      <c r="AL69" s="7">
        <v>0</v>
      </c>
      <c r="AM69" s="7">
        <v>0</v>
      </c>
      <c r="AN69" s="12" t="s">
        <v>46</v>
      </c>
      <c r="AO69" s="12"/>
      <c r="AP69" s="12"/>
      <c r="AQ69" s="12"/>
      <c r="AR69" s="12"/>
      <c r="AS69" s="12"/>
      <c r="AT69" s="12"/>
      <c r="AU69" s="12"/>
      <c r="AV69" s="12"/>
      <c r="AW69" s="12"/>
      <c r="AX69" s="12"/>
      <c r="AY69" s="8" t="s">
        <v>47</v>
      </c>
    </row>
    <row r="70" spans="1:51" ht="16.5" x14ac:dyDescent="0.25">
      <c r="A70" s="159" t="str">
        <f>_xlfn.XLOOKUP(X70,Mapping!N:N,Mapping!O:O,"Not Found",0,1)</f>
        <v>CSRBB Valuation</v>
      </c>
      <c r="B70" s="159" t="str">
        <f t="shared" si="4"/>
        <v>BEGTCSRBB Valuation46059.3548611111</v>
      </c>
      <c r="D70" s="159" t="str">
        <f t="shared" si="7"/>
        <v>CSRBB Portfolio Valuation</v>
      </c>
      <c r="E70" s="159" t="str">
        <f t="shared" si="5"/>
        <v>MCPBEGTCSRBB ValuationCSRBB Portfolio Valuation</v>
      </c>
      <c r="F70" s="159" t="str">
        <f t="shared" si="6"/>
        <v>MCPBEGTCSRBB Valuation</v>
      </c>
      <c r="G70" s="159" t="s">
        <v>1889</v>
      </c>
      <c r="N70" s="2">
        <v>2601</v>
      </c>
      <c r="O70" s="3" t="s">
        <v>179</v>
      </c>
      <c r="P70" s="3" t="s">
        <v>39</v>
      </c>
      <c r="Q70" s="3" t="s">
        <v>101</v>
      </c>
      <c r="R70" s="3" t="s">
        <v>102</v>
      </c>
      <c r="S70" s="4">
        <v>46059.354861111111</v>
      </c>
      <c r="T70" s="4">
        <v>46059.369444444441</v>
      </c>
      <c r="U70" s="4">
        <v>46059.369444444441</v>
      </c>
      <c r="V70" s="3" t="s">
        <v>42</v>
      </c>
      <c r="W70" s="3" t="s">
        <v>43</v>
      </c>
      <c r="X70" s="3" t="s">
        <v>217</v>
      </c>
      <c r="Y70" s="2">
        <v>1</v>
      </c>
      <c r="Z70" s="3" t="s">
        <v>104</v>
      </c>
      <c r="AA70" s="5">
        <v>0.35</v>
      </c>
      <c r="AB70" s="5">
        <v>0</v>
      </c>
      <c r="AC70" s="5">
        <v>0.35</v>
      </c>
      <c r="AD70" s="5">
        <v>0</v>
      </c>
      <c r="AE70" s="5">
        <v>0</v>
      </c>
      <c r="AF70" s="5">
        <v>0.35</v>
      </c>
      <c r="AG70" s="6"/>
      <c r="AH70" s="6"/>
      <c r="AI70" s="7">
        <v>0</v>
      </c>
      <c r="AJ70" s="7">
        <v>0</v>
      </c>
      <c r="AK70" s="7">
        <v>0.35</v>
      </c>
      <c r="AL70" s="7">
        <v>0</v>
      </c>
      <c r="AM70" s="7">
        <v>0.35</v>
      </c>
      <c r="AN70" s="12" t="s">
        <v>46</v>
      </c>
      <c r="AO70" s="12"/>
      <c r="AP70" s="12"/>
      <c r="AQ70" s="12"/>
      <c r="AR70" s="12"/>
      <c r="AS70" s="12"/>
      <c r="AT70" s="12"/>
      <c r="AU70" s="12"/>
      <c r="AV70" s="12"/>
      <c r="AW70" s="12"/>
      <c r="AX70" s="12"/>
      <c r="AY70" s="8" t="s">
        <v>47</v>
      </c>
    </row>
    <row r="71" spans="1:51" ht="16.5" x14ac:dyDescent="0.25">
      <c r="A71" s="159" t="str">
        <f>_xlfn.XLOOKUP(X71,Mapping!N:N,Mapping!O:O,"Not Found",0,1)</f>
        <v>CSRBB Valuation</v>
      </c>
      <c r="B71" s="159" t="str">
        <f t="shared" si="4"/>
        <v>BEGTCSRBB Valuation46059.3694444444</v>
      </c>
      <c r="D71" s="159" t="str">
        <f t="shared" si="7"/>
        <v>Light Maintenance</v>
      </c>
      <c r="E71" s="159" t="str">
        <f t="shared" si="5"/>
        <v>MCPBEGTCSRBB ValuationLight Maintenance</v>
      </c>
      <c r="F71" s="159" t="str">
        <f t="shared" si="6"/>
        <v>MCPBEGTCSRBB Valuation</v>
      </c>
      <c r="G71" s="159" t="s">
        <v>1889</v>
      </c>
      <c r="N71" s="2">
        <v>2601</v>
      </c>
      <c r="O71" s="3" t="s">
        <v>179</v>
      </c>
      <c r="P71" s="3" t="s">
        <v>39</v>
      </c>
      <c r="Q71" s="3" t="s">
        <v>92</v>
      </c>
      <c r="R71" s="3" t="s">
        <v>93</v>
      </c>
      <c r="S71" s="4">
        <v>46059.369444444441</v>
      </c>
      <c r="T71" s="4">
        <v>46059.384027777778</v>
      </c>
      <c r="U71" s="4">
        <v>46059.385416666664</v>
      </c>
      <c r="V71" s="3" t="s">
        <v>42</v>
      </c>
      <c r="W71" s="3" t="s">
        <v>43</v>
      </c>
      <c r="X71" s="3" t="s">
        <v>217</v>
      </c>
      <c r="Y71" s="2">
        <v>5</v>
      </c>
      <c r="Z71" s="3" t="s">
        <v>94</v>
      </c>
      <c r="AA71" s="5">
        <v>0.35</v>
      </c>
      <c r="AB71" s="5">
        <v>0</v>
      </c>
      <c r="AC71" s="5">
        <v>0.35</v>
      </c>
      <c r="AD71" s="5">
        <v>0</v>
      </c>
      <c r="AE71" s="5">
        <v>0</v>
      </c>
      <c r="AF71" s="5">
        <v>0.35</v>
      </c>
      <c r="AG71" s="6"/>
      <c r="AH71" s="6"/>
      <c r="AI71" s="7">
        <v>0</v>
      </c>
      <c r="AJ71" s="7">
        <v>0</v>
      </c>
      <c r="AK71" s="7">
        <v>0.35</v>
      </c>
      <c r="AL71" s="7">
        <v>0</v>
      </c>
      <c r="AM71" s="7">
        <v>0.35</v>
      </c>
      <c r="AN71" s="12" t="s">
        <v>46</v>
      </c>
      <c r="AO71" s="12"/>
      <c r="AP71" s="12"/>
      <c r="AQ71" s="12"/>
      <c r="AR71" s="12"/>
      <c r="AS71" s="12"/>
      <c r="AT71" s="12"/>
      <c r="AU71" s="12"/>
      <c r="AV71" s="12"/>
      <c r="AW71" s="12"/>
      <c r="AX71" s="12"/>
      <c r="AY71" s="8" t="s">
        <v>94</v>
      </c>
    </row>
    <row r="72" spans="1:51" ht="16.5" x14ac:dyDescent="0.25">
      <c r="A72" s="159" t="str">
        <f>_xlfn.XLOOKUP(X72,Mapping!N:N,Mapping!O:O,"Not Found",0,1)</f>
        <v>CSRBB Planning</v>
      </c>
      <c r="B72" s="159" t="str">
        <f t="shared" si="4"/>
        <v>BEGTCSRBB Planning46059.3854166667</v>
      </c>
      <c r="D72" s="159" t="str">
        <f t="shared" si="7"/>
        <v>import CSRBB strategies</v>
      </c>
      <c r="E72" s="159" t="str">
        <f t="shared" si="5"/>
        <v>MCPBEGTCSRBB Planningimport CSRBB strategies</v>
      </c>
      <c r="F72" s="159" t="str">
        <f t="shared" si="6"/>
        <v>MCPBEGTCSRBB Planning</v>
      </c>
      <c r="G72" s="159" t="s">
        <v>1889</v>
      </c>
      <c r="N72" s="2">
        <v>2601</v>
      </c>
      <c r="O72" s="3" t="s">
        <v>179</v>
      </c>
      <c r="P72" s="3" t="s">
        <v>39</v>
      </c>
      <c r="Q72" s="3" t="s">
        <v>106</v>
      </c>
      <c r="R72" s="3" t="s">
        <v>107</v>
      </c>
      <c r="S72" s="4">
        <v>46059.385416666664</v>
      </c>
      <c r="T72" s="4">
        <v>46059.410416666666</v>
      </c>
      <c r="U72" s="4">
        <v>46059.410416666666</v>
      </c>
      <c r="V72" s="3" t="s">
        <v>42</v>
      </c>
      <c r="W72" s="3" t="s">
        <v>43</v>
      </c>
      <c r="X72" s="3" t="s">
        <v>218</v>
      </c>
      <c r="Y72" s="2">
        <v>1</v>
      </c>
      <c r="Z72" s="3" t="s">
        <v>108</v>
      </c>
      <c r="AA72" s="5">
        <v>0.6</v>
      </c>
      <c r="AB72" s="5">
        <v>0</v>
      </c>
      <c r="AC72" s="5">
        <v>0.6</v>
      </c>
      <c r="AD72" s="5">
        <v>0</v>
      </c>
      <c r="AE72" s="5">
        <v>0</v>
      </c>
      <c r="AF72" s="5">
        <v>0.6</v>
      </c>
      <c r="AG72" s="6"/>
      <c r="AH72" s="6"/>
      <c r="AI72" s="7">
        <v>0</v>
      </c>
      <c r="AJ72" s="7">
        <v>0</v>
      </c>
      <c r="AK72" s="7">
        <v>0.6</v>
      </c>
      <c r="AL72" s="7">
        <v>0</v>
      </c>
      <c r="AM72" s="7">
        <v>0.6</v>
      </c>
      <c r="AN72" s="12" t="s">
        <v>46</v>
      </c>
      <c r="AO72" s="12"/>
      <c r="AP72" s="12"/>
      <c r="AQ72" s="12"/>
      <c r="AR72" s="12"/>
      <c r="AS72" s="12"/>
      <c r="AT72" s="12"/>
      <c r="AU72" s="12"/>
      <c r="AV72" s="12"/>
      <c r="AW72" s="12"/>
      <c r="AX72" s="12"/>
      <c r="AY72" s="8" t="s">
        <v>47</v>
      </c>
    </row>
    <row r="73" spans="1:51" ht="16.5" x14ac:dyDescent="0.25">
      <c r="A73" s="159" t="str">
        <f>_xlfn.XLOOKUP(X73,Mapping!N:N,Mapping!O:O,"Not Found",0,1)</f>
        <v>CSRBB Planning</v>
      </c>
      <c r="B73" s="159" t="str">
        <f t="shared" si="4"/>
        <v>BEGTCSRBB Planning46059.4104166667</v>
      </c>
      <c r="D73" s="159" t="str">
        <f t="shared" si="7"/>
        <v>CSRBB Planning Run</v>
      </c>
      <c r="E73" s="159" t="str">
        <f t="shared" si="5"/>
        <v>MCPBEGTCSRBB PlanningCSRBB Planning Run</v>
      </c>
      <c r="F73" s="159" t="str">
        <f t="shared" si="6"/>
        <v>MCPBEGTCSRBB Planning</v>
      </c>
      <c r="G73" s="159" t="s">
        <v>1889</v>
      </c>
      <c r="N73" s="2">
        <v>2601</v>
      </c>
      <c r="O73" s="3" t="s">
        <v>179</v>
      </c>
      <c r="P73" s="3" t="s">
        <v>39</v>
      </c>
      <c r="Q73" s="3" t="s">
        <v>109</v>
      </c>
      <c r="R73" s="3" t="s">
        <v>110</v>
      </c>
      <c r="S73" s="4">
        <v>46059.410416666666</v>
      </c>
      <c r="T73" s="4">
        <v>46059.494444444441</v>
      </c>
      <c r="U73" s="4">
        <v>46059.494444444441</v>
      </c>
      <c r="V73" s="3" t="s">
        <v>42</v>
      </c>
      <c r="W73" s="3" t="s">
        <v>43</v>
      </c>
      <c r="X73" s="3" t="s">
        <v>218</v>
      </c>
      <c r="Y73" s="2">
        <v>1</v>
      </c>
      <c r="Z73" s="3" t="s">
        <v>111</v>
      </c>
      <c r="AA73" s="5">
        <v>2.02</v>
      </c>
      <c r="AB73" s="5">
        <v>0</v>
      </c>
      <c r="AC73" s="5">
        <v>2.02</v>
      </c>
      <c r="AD73" s="5">
        <v>0</v>
      </c>
      <c r="AE73" s="5">
        <v>0</v>
      </c>
      <c r="AF73" s="5">
        <v>2.02</v>
      </c>
      <c r="AG73" s="6"/>
      <c r="AH73" s="6"/>
      <c r="AI73" s="7">
        <v>0</v>
      </c>
      <c r="AJ73" s="7">
        <v>0</v>
      </c>
      <c r="AK73" s="7">
        <v>2.02</v>
      </c>
      <c r="AL73" s="7">
        <v>0</v>
      </c>
      <c r="AM73" s="7">
        <v>2.02</v>
      </c>
      <c r="AN73" s="12" t="s">
        <v>46</v>
      </c>
      <c r="AO73" s="12"/>
      <c r="AP73" s="12"/>
      <c r="AQ73" s="12"/>
      <c r="AR73" s="12"/>
      <c r="AS73" s="12"/>
      <c r="AT73" s="12"/>
      <c r="AU73" s="12"/>
      <c r="AV73" s="12"/>
      <c r="AW73" s="12"/>
      <c r="AX73" s="12"/>
      <c r="AY73" s="8" t="s">
        <v>47</v>
      </c>
    </row>
    <row r="74" spans="1:51" ht="16.5" x14ac:dyDescent="0.25">
      <c r="A74" s="159" t="str">
        <f>_xlfn.XLOOKUP(X74,Mapping!N:N,Mapping!O:O,"Not Found",0,1)</f>
        <v>CSRBB Planning</v>
      </c>
      <c r="B74" s="159" t="str">
        <f t="shared" si="4"/>
        <v>BEGTCSRBB Planning46059.4944444444</v>
      </c>
      <c r="D74" s="159" t="str">
        <f t="shared" si="7"/>
        <v>export to ara</v>
      </c>
      <c r="E74" s="159" t="str">
        <f t="shared" si="5"/>
        <v>MCPBEGTCSRBB Planningexport to ara</v>
      </c>
      <c r="F74" s="159" t="str">
        <f t="shared" si="6"/>
        <v>MCPBEGTCSRBB Planning</v>
      </c>
      <c r="G74" s="159" t="s">
        <v>1889</v>
      </c>
      <c r="N74" s="2">
        <v>2601</v>
      </c>
      <c r="O74" s="3" t="s">
        <v>179</v>
      </c>
      <c r="P74" s="3" t="s">
        <v>39</v>
      </c>
      <c r="Q74" s="3" t="s">
        <v>89</v>
      </c>
      <c r="R74" s="3" t="s">
        <v>90</v>
      </c>
      <c r="S74" s="4">
        <v>46059.494444444441</v>
      </c>
      <c r="T74" s="4">
        <v>46059.494444444441</v>
      </c>
      <c r="U74" s="4" t="s">
        <v>42</v>
      </c>
      <c r="V74" s="3" t="s">
        <v>42</v>
      </c>
      <c r="W74" s="3" t="s">
        <v>43</v>
      </c>
      <c r="X74" s="3" t="s">
        <v>218</v>
      </c>
      <c r="Y74" s="2">
        <v>4</v>
      </c>
      <c r="Z74" s="3" t="s">
        <v>91</v>
      </c>
      <c r="AA74" s="5">
        <v>0</v>
      </c>
      <c r="AB74" s="5">
        <v>0</v>
      </c>
      <c r="AC74" s="5">
        <v>0</v>
      </c>
      <c r="AD74" s="5">
        <v>0</v>
      </c>
      <c r="AE74" s="5">
        <v>0</v>
      </c>
      <c r="AF74" s="5">
        <v>0</v>
      </c>
      <c r="AG74" s="6"/>
      <c r="AH74" s="6"/>
      <c r="AI74" s="7">
        <v>0</v>
      </c>
      <c r="AJ74" s="7">
        <v>0</v>
      </c>
      <c r="AK74" s="7">
        <v>0</v>
      </c>
      <c r="AL74" s="7">
        <v>0</v>
      </c>
      <c r="AM74" s="7">
        <v>0</v>
      </c>
      <c r="AN74" s="12" t="s">
        <v>46</v>
      </c>
      <c r="AO74" s="12"/>
      <c r="AP74" s="12"/>
      <c r="AQ74" s="12"/>
      <c r="AR74" s="12"/>
      <c r="AS74" s="12"/>
      <c r="AT74" s="12"/>
      <c r="AU74" s="12"/>
      <c r="AV74" s="12"/>
      <c r="AW74" s="12"/>
      <c r="AX74" s="12"/>
      <c r="AY74" s="8" t="s">
        <v>91</v>
      </c>
    </row>
    <row r="75" spans="1:51" ht="16.5" x14ac:dyDescent="0.25">
      <c r="A75" s="159" t="str">
        <f>_xlfn.XLOOKUP(X75,Mapping!N:N,Mapping!O:O,"Not Found",0,1)</f>
        <v>Load Pos</v>
      </c>
      <c r="B75" s="159" t="str">
        <f t="shared" si="4"/>
        <v>DEGTLoad Pos46057.69375</v>
      </c>
      <c r="D75" s="159" t="str">
        <f t="shared" si="7"/>
        <v>load</v>
      </c>
      <c r="E75" s="159" t="str">
        <f t="shared" si="5"/>
        <v>MCPDEGTLoad Posload</v>
      </c>
      <c r="F75" s="159" t="str">
        <f t="shared" si="6"/>
        <v>MCPDEGTLoad Pos</v>
      </c>
      <c r="G75" s="159" t="s">
        <v>1889</v>
      </c>
      <c r="N75" s="2">
        <v>2601</v>
      </c>
      <c r="O75" s="3" t="s">
        <v>219</v>
      </c>
      <c r="P75" s="3" t="s">
        <v>39</v>
      </c>
      <c r="Q75" s="3" t="s">
        <v>72</v>
      </c>
      <c r="R75" s="3" t="s">
        <v>73</v>
      </c>
      <c r="S75" s="4">
        <v>46057.693749999999</v>
      </c>
      <c r="T75" s="4">
        <v>46057.726388888892</v>
      </c>
      <c r="U75" s="4">
        <v>46057.726388888892</v>
      </c>
      <c r="V75" s="3" t="s">
        <v>42</v>
      </c>
      <c r="W75" s="3" t="s">
        <v>43</v>
      </c>
      <c r="X75" s="3" t="s">
        <v>220</v>
      </c>
      <c r="Y75" s="2">
        <v>1</v>
      </c>
      <c r="Z75" s="3" t="s">
        <v>75</v>
      </c>
      <c r="AA75" s="5">
        <v>0.78</v>
      </c>
      <c r="AB75" s="5">
        <v>0.78</v>
      </c>
      <c r="AC75" s="5">
        <v>0</v>
      </c>
      <c r="AD75" s="5">
        <v>0</v>
      </c>
      <c r="AE75" s="5">
        <v>0.78</v>
      </c>
      <c r="AF75" s="5">
        <v>0.78</v>
      </c>
      <c r="AG75" s="6">
        <v>0</v>
      </c>
      <c r="AH75" s="6"/>
      <c r="AI75" s="7">
        <v>0</v>
      </c>
      <c r="AJ75" s="7">
        <v>0</v>
      </c>
      <c r="AK75" s="7">
        <v>0.78</v>
      </c>
      <c r="AL75" s="7">
        <v>0</v>
      </c>
      <c r="AM75" s="7">
        <v>0.78</v>
      </c>
      <c r="AN75" s="12" t="s">
        <v>46</v>
      </c>
      <c r="AO75" s="12"/>
      <c r="AP75" s="12"/>
      <c r="AQ75" s="12" t="s">
        <v>221</v>
      </c>
      <c r="AR75" s="12"/>
      <c r="AS75" s="12"/>
      <c r="AT75" s="12"/>
      <c r="AU75" s="12"/>
      <c r="AV75" s="12"/>
      <c r="AW75" s="12"/>
      <c r="AX75" s="12"/>
      <c r="AY75" s="8" t="s">
        <v>47</v>
      </c>
    </row>
    <row r="76" spans="1:51" ht="16.5" x14ac:dyDescent="0.25">
      <c r="A76" s="159" t="str">
        <f>_xlfn.XLOOKUP(X76,Mapping!N:N,Mapping!O:O,"Not Found",0,1)</f>
        <v>Load Pos</v>
      </c>
      <c r="B76" s="159" t="str">
        <f t="shared" si="4"/>
        <v>DEGTLoad Pos46057.7263888889</v>
      </c>
      <c r="D76" s="159" t="str">
        <f t="shared" si="7"/>
        <v>Stratification</v>
      </c>
      <c r="E76" s="159" t="str">
        <f t="shared" si="5"/>
        <v>MCPDEGTLoad PosStratification</v>
      </c>
      <c r="F76" s="159" t="str">
        <f t="shared" si="6"/>
        <v>MCPDEGTLoad Pos</v>
      </c>
      <c r="G76" s="159" t="s">
        <v>1889</v>
      </c>
      <c r="N76" s="2">
        <v>2601</v>
      </c>
      <c r="O76" s="3" t="s">
        <v>219</v>
      </c>
      <c r="P76" s="3" t="s">
        <v>39</v>
      </c>
      <c r="Q76" s="3" t="s">
        <v>76</v>
      </c>
      <c r="R76" s="3" t="s">
        <v>77</v>
      </c>
      <c r="S76" s="4">
        <v>46057.726388888892</v>
      </c>
      <c r="T76" s="4">
        <v>46057.731249999997</v>
      </c>
      <c r="U76" s="4">
        <v>46057.731249999997</v>
      </c>
      <c r="V76" s="3" t="s">
        <v>42</v>
      </c>
      <c r="W76" s="3" t="s">
        <v>43</v>
      </c>
      <c r="X76" s="3" t="s">
        <v>220</v>
      </c>
      <c r="Y76" s="2">
        <v>1</v>
      </c>
      <c r="Z76" s="3" t="s">
        <v>78</v>
      </c>
      <c r="AA76" s="5">
        <v>0.12</v>
      </c>
      <c r="AB76" s="5">
        <v>0.12</v>
      </c>
      <c r="AC76" s="5">
        <v>0</v>
      </c>
      <c r="AD76" s="5">
        <v>0</v>
      </c>
      <c r="AE76" s="5">
        <v>0.12</v>
      </c>
      <c r="AF76" s="5">
        <v>0.12</v>
      </c>
      <c r="AG76" s="6">
        <v>0</v>
      </c>
      <c r="AH76" s="6"/>
      <c r="AI76" s="7">
        <v>0</v>
      </c>
      <c r="AJ76" s="7">
        <v>0</v>
      </c>
      <c r="AK76" s="7">
        <v>0.12</v>
      </c>
      <c r="AL76" s="7">
        <v>0</v>
      </c>
      <c r="AM76" s="7">
        <v>0.12</v>
      </c>
      <c r="AN76" s="12" t="s">
        <v>46</v>
      </c>
      <c r="AO76" s="12"/>
      <c r="AP76" s="12"/>
      <c r="AQ76" s="12" t="s">
        <v>221</v>
      </c>
      <c r="AR76" s="12"/>
      <c r="AS76" s="12"/>
      <c r="AT76" s="12"/>
      <c r="AU76" s="12"/>
      <c r="AV76" s="12"/>
      <c r="AW76" s="12"/>
      <c r="AX76" s="12"/>
      <c r="AY76" s="8" t="s">
        <v>47</v>
      </c>
    </row>
    <row r="77" spans="1:51" ht="16.5" x14ac:dyDescent="0.25">
      <c r="A77" s="159" t="str">
        <f>_xlfn.XLOOKUP(X77,Mapping!N:N,Mapping!O:O,"Not Found",0,1)</f>
        <v>Load Pos</v>
      </c>
      <c r="B77" s="159" t="str">
        <f t="shared" si="4"/>
        <v>DEGTLoad Pos46057.73125</v>
      </c>
      <c r="D77" s="159" t="str">
        <f t="shared" si="7"/>
        <v>Light Maintenance</v>
      </c>
      <c r="E77" s="159" t="str">
        <f t="shared" si="5"/>
        <v>MCPDEGTLoad PosLight Maintenance</v>
      </c>
      <c r="F77" s="159" t="str">
        <f t="shared" si="6"/>
        <v>MCPDEGTLoad Pos</v>
      </c>
      <c r="G77" s="159" t="s">
        <v>1889</v>
      </c>
      <c r="N77" s="2">
        <v>2601</v>
      </c>
      <c r="O77" s="3" t="s">
        <v>219</v>
      </c>
      <c r="P77" s="3" t="s">
        <v>39</v>
      </c>
      <c r="Q77" s="3" t="s">
        <v>92</v>
      </c>
      <c r="R77" s="3" t="s">
        <v>93</v>
      </c>
      <c r="S77" s="4">
        <v>46057.731249999997</v>
      </c>
      <c r="T77" s="4">
        <v>46057.741666666669</v>
      </c>
      <c r="U77" s="4">
        <v>46057.741666666669</v>
      </c>
      <c r="V77" s="3" t="s">
        <v>42</v>
      </c>
      <c r="W77" s="3" t="s">
        <v>43</v>
      </c>
      <c r="X77" s="3" t="s">
        <v>220</v>
      </c>
      <c r="Y77" s="2">
        <v>1</v>
      </c>
      <c r="Z77" s="3" t="s">
        <v>94</v>
      </c>
      <c r="AA77" s="5">
        <v>0.25</v>
      </c>
      <c r="AB77" s="5">
        <v>0</v>
      </c>
      <c r="AC77" s="5">
        <v>0.25</v>
      </c>
      <c r="AD77" s="5">
        <v>0</v>
      </c>
      <c r="AE77" s="5">
        <v>0</v>
      </c>
      <c r="AF77" s="5">
        <v>0.25</v>
      </c>
      <c r="AG77" s="6"/>
      <c r="AH77" s="6"/>
      <c r="AI77" s="7">
        <v>0</v>
      </c>
      <c r="AJ77" s="7">
        <v>0</v>
      </c>
      <c r="AK77" s="7">
        <v>0.25</v>
      </c>
      <c r="AL77" s="7">
        <v>0</v>
      </c>
      <c r="AM77" s="7">
        <v>0.25</v>
      </c>
      <c r="AN77" s="12" t="s">
        <v>46</v>
      </c>
      <c r="AO77" s="12"/>
      <c r="AP77" s="12"/>
      <c r="AQ77" s="12"/>
      <c r="AR77" s="12"/>
      <c r="AS77" s="12"/>
      <c r="AT77" s="12"/>
      <c r="AU77" s="12"/>
      <c r="AV77" s="12"/>
      <c r="AW77" s="12"/>
      <c r="AX77" s="12"/>
      <c r="AY77" s="8" t="s">
        <v>47</v>
      </c>
    </row>
    <row r="78" spans="1:51" ht="16.5" x14ac:dyDescent="0.25">
      <c r="A78" s="159" t="str">
        <f>_xlfn.XLOOKUP(X78,Mapping!N:N,Mapping!O:O,"Not Found",0,1)</f>
        <v>Load Pos</v>
      </c>
      <c r="B78" s="159" t="str">
        <f t="shared" si="4"/>
        <v>DEGTLoad Pos46057.7416666667</v>
      </c>
      <c r="D78" s="159" t="str">
        <f t="shared" si="7"/>
        <v>Position report OLAP exports</v>
      </c>
      <c r="E78" s="159" t="str">
        <f t="shared" si="5"/>
        <v>MCPDEGTLoad PosPosition report OLAP exports</v>
      </c>
      <c r="F78" s="159" t="str">
        <f t="shared" si="6"/>
        <v>MCPDEGTLoad Pos</v>
      </c>
      <c r="G78" s="159" t="s">
        <v>1889</v>
      </c>
      <c r="N78" s="2">
        <v>2601</v>
      </c>
      <c r="O78" s="3" t="s">
        <v>219</v>
      </c>
      <c r="P78" s="3" t="s">
        <v>39</v>
      </c>
      <c r="Q78" s="3" t="s">
        <v>79</v>
      </c>
      <c r="R78" s="3" t="s">
        <v>80</v>
      </c>
      <c r="S78" s="4">
        <v>46057.741666666669</v>
      </c>
      <c r="T78" s="4">
        <v>46057.745833333334</v>
      </c>
      <c r="U78" s="4">
        <v>46057.745833333334</v>
      </c>
      <c r="V78" s="3" t="s">
        <v>42</v>
      </c>
      <c r="W78" s="3" t="s">
        <v>43</v>
      </c>
      <c r="X78" s="3" t="s">
        <v>220</v>
      </c>
      <c r="Y78" s="2">
        <v>1</v>
      </c>
      <c r="Z78" s="3" t="s">
        <v>81</v>
      </c>
      <c r="AA78" s="5">
        <v>0.1</v>
      </c>
      <c r="AB78" s="5">
        <v>0</v>
      </c>
      <c r="AC78" s="5">
        <v>0.1</v>
      </c>
      <c r="AD78" s="5">
        <v>0</v>
      </c>
      <c r="AE78" s="5">
        <v>0</v>
      </c>
      <c r="AF78" s="5">
        <v>0.1</v>
      </c>
      <c r="AG78" s="6"/>
      <c r="AH78" s="6"/>
      <c r="AI78" s="7">
        <v>0</v>
      </c>
      <c r="AJ78" s="7">
        <v>0</v>
      </c>
      <c r="AK78" s="7">
        <v>0.1</v>
      </c>
      <c r="AL78" s="7">
        <v>0</v>
      </c>
      <c r="AM78" s="7">
        <v>0.1</v>
      </c>
      <c r="AN78" s="12" t="s">
        <v>46</v>
      </c>
      <c r="AO78" s="12"/>
      <c r="AP78" s="12"/>
      <c r="AQ78" s="12"/>
      <c r="AR78" s="12"/>
      <c r="AS78" s="12"/>
      <c r="AT78" s="12"/>
      <c r="AU78" s="12"/>
      <c r="AV78" s="12"/>
      <c r="AW78" s="12"/>
      <c r="AX78" s="12"/>
      <c r="AY78" s="8" t="s">
        <v>47</v>
      </c>
    </row>
    <row r="79" spans="1:51" ht="16.5" x14ac:dyDescent="0.25">
      <c r="A79" s="159" t="str">
        <f>_xlfn.XLOOKUP(X79,Mapping!N:N,Mapping!O:O,"Not Found",0,1)</f>
        <v>Load Pos</v>
      </c>
      <c r="B79" s="159" t="str">
        <f t="shared" si="4"/>
        <v>DEGTLoad Pos46057.7458333333</v>
      </c>
      <c r="D79" s="159" t="str">
        <f t="shared" si="7"/>
        <v>export to ara</v>
      </c>
      <c r="E79" s="159" t="str">
        <f t="shared" si="5"/>
        <v>MCPDEGTLoad Posexport to ara</v>
      </c>
      <c r="F79" s="159" t="str">
        <f t="shared" si="6"/>
        <v>MCPDEGTLoad Pos</v>
      </c>
      <c r="G79" s="159" t="s">
        <v>1889</v>
      </c>
      <c r="N79" s="2">
        <v>2601</v>
      </c>
      <c r="O79" s="3" t="s">
        <v>219</v>
      </c>
      <c r="P79" s="3" t="s">
        <v>39</v>
      </c>
      <c r="Q79" s="3" t="s">
        <v>89</v>
      </c>
      <c r="R79" s="3" t="s">
        <v>90</v>
      </c>
      <c r="S79" s="4">
        <v>46057.745833333334</v>
      </c>
      <c r="T79" s="4">
        <v>46057.74722222222</v>
      </c>
      <c r="U79" s="4">
        <v>46057.74722222222</v>
      </c>
      <c r="V79" s="3" t="s">
        <v>42</v>
      </c>
      <c r="W79" s="3" t="s">
        <v>43</v>
      </c>
      <c r="X79" s="3" t="s">
        <v>220</v>
      </c>
      <c r="Y79" s="2">
        <v>1</v>
      </c>
      <c r="Z79" s="3" t="s">
        <v>91</v>
      </c>
      <c r="AA79" s="5">
        <v>0.03</v>
      </c>
      <c r="AB79" s="5">
        <v>0</v>
      </c>
      <c r="AC79" s="5">
        <v>0.03</v>
      </c>
      <c r="AD79" s="5">
        <v>0</v>
      </c>
      <c r="AE79" s="5">
        <v>0</v>
      </c>
      <c r="AF79" s="5">
        <v>0.03</v>
      </c>
      <c r="AG79" s="6"/>
      <c r="AH79" s="6"/>
      <c r="AI79" s="7">
        <v>0</v>
      </c>
      <c r="AJ79" s="7">
        <v>0</v>
      </c>
      <c r="AK79" s="7">
        <v>0.03</v>
      </c>
      <c r="AL79" s="7">
        <v>0</v>
      </c>
      <c r="AM79" s="7">
        <v>0.03</v>
      </c>
      <c r="AN79" s="12" t="s">
        <v>46</v>
      </c>
      <c r="AO79" s="12"/>
      <c r="AP79" s="12"/>
      <c r="AQ79" s="12"/>
      <c r="AR79" s="12"/>
      <c r="AS79" s="12"/>
      <c r="AT79" s="12"/>
      <c r="AU79" s="12"/>
      <c r="AV79" s="12"/>
      <c r="AW79" s="12"/>
      <c r="AX79" s="12"/>
      <c r="AY79" s="8" t="s">
        <v>47</v>
      </c>
    </row>
    <row r="80" spans="1:51" ht="16.5" x14ac:dyDescent="0.25">
      <c r="A80" s="159" t="str">
        <f>_xlfn.XLOOKUP(X80,Mapping!N:N,Mapping!O:O,"Not Found",0,1)</f>
        <v>Load Pos</v>
      </c>
      <c r="B80" s="159" t="str">
        <f t="shared" si="4"/>
        <v>DEGTLoad Pos46057.7472222222</v>
      </c>
      <c r="D80" s="159" t="str">
        <f t="shared" si="7"/>
        <v>copy from</v>
      </c>
      <c r="E80" s="159" t="str">
        <f t="shared" si="5"/>
        <v>MCPDEGTLoad Poscopy from</v>
      </c>
      <c r="F80" s="159" t="str">
        <f t="shared" si="6"/>
        <v>MCPDEGTLoad Pos</v>
      </c>
      <c r="G80" s="159" t="s">
        <v>1889</v>
      </c>
      <c r="N80" s="2">
        <v>2601</v>
      </c>
      <c r="O80" s="3" t="s">
        <v>219</v>
      </c>
      <c r="P80" s="3" t="s">
        <v>39</v>
      </c>
      <c r="Q80" s="3" t="s">
        <v>82</v>
      </c>
      <c r="R80" s="3" t="s">
        <v>83</v>
      </c>
      <c r="S80" s="4">
        <v>46057.74722222222</v>
      </c>
      <c r="T80" s="4">
        <v>46057.751388888886</v>
      </c>
      <c r="U80" s="4">
        <v>46057.752083333333</v>
      </c>
      <c r="V80" s="3" t="s">
        <v>42</v>
      </c>
      <c r="W80" s="3" t="s">
        <v>43</v>
      </c>
      <c r="X80" s="3" t="s">
        <v>220</v>
      </c>
      <c r="Y80" s="2">
        <v>1</v>
      </c>
      <c r="Z80" s="3" t="s">
        <v>84</v>
      </c>
      <c r="AA80" s="5">
        <v>0.1</v>
      </c>
      <c r="AB80" s="5">
        <v>0.1</v>
      </c>
      <c r="AC80" s="5">
        <v>0</v>
      </c>
      <c r="AD80" s="5">
        <v>0</v>
      </c>
      <c r="AE80" s="5">
        <v>0.1</v>
      </c>
      <c r="AF80" s="5">
        <v>0.1</v>
      </c>
      <c r="AG80" s="6">
        <v>0</v>
      </c>
      <c r="AH80" s="6"/>
      <c r="AI80" s="7">
        <v>0</v>
      </c>
      <c r="AJ80" s="7">
        <v>0</v>
      </c>
      <c r="AK80" s="7">
        <v>0.1</v>
      </c>
      <c r="AL80" s="7">
        <v>0</v>
      </c>
      <c r="AM80" s="7">
        <v>0.1</v>
      </c>
      <c r="AN80" s="12" t="s">
        <v>46</v>
      </c>
      <c r="AO80" s="12"/>
      <c r="AP80" s="12"/>
      <c r="AQ80" s="12" t="s">
        <v>221</v>
      </c>
      <c r="AR80" s="12"/>
      <c r="AS80" s="12"/>
      <c r="AT80" s="12"/>
      <c r="AU80" s="12"/>
      <c r="AV80" s="12"/>
      <c r="AW80" s="12"/>
      <c r="AX80" s="12"/>
      <c r="AY80" s="8" t="s">
        <v>47</v>
      </c>
    </row>
    <row r="81" spans="1:51" ht="16.5" x14ac:dyDescent="0.25">
      <c r="A81" s="159" t="str">
        <f>_xlfn.XLOOKUP(X81,Mapping!N:N,Mapping!O:O,"Not Found",0,1)</f>
        <v>Valuation (NPV)</v>
      </c>
      <c r="B81" s="159" t="str">
        <f t="shared" si="4"/>
        <v>DEGTValuation (NPV)46057.7520833333</v>
      </c>
      <c r="D81" s="159" t="str">
        <f t="shared" si="7"/>
        <v>portfolio valuation run</v>
      </c>
      <c r="E81" s="159" t="str">
        <f t="shared" si="5"/>
        <v>MCPDEGTValuation (NPV)portfolio valuation run</v>
      </c>
      <c r="F81" s="159" t="str">
        <f t="shared" si="6"/>
        <v>MCPDEGTValuation (NPV)</v>
      </c>
      <c r="G81" s="159" t="s">
        <v>1889</v>
      </c>
      <c r="N81" s="2">
        <v>2601</v>
      </c>
      <c r="O81" s="3" t="s">
        <v>219</v>
      </c>
      <c r="P81" s="3" t="s">
        <v>39</v>
      </c>
      <c r="Q81" s="3" t="s">
        <v>85</v>
      </c>
      <c r="R81" s="3" t="s">
        <v>86</v>
      </c>
      <c r="S81" s="4">
        <v>46057.752083333333</v>
      </c>
      <c r="T81" s="4">
        <v>46057.770138888889</v>
      </c>
      <c r="U81" s="4">
        <v>46057.770138888889</v>
      </c>
      <c r="V81" s="3" t="s">
        <v>42</v>
      </c>
      <c r="W81" s="3" t="s">
        <v>43</v>
      </c>
      <c r="X81" s="3" t="s">
        <v>222</v>
      </c>
      <c r="Y81" s="2">
        <v>1</v>
      </c>
      <c r="Z81" s="3" t="s">
        <v>88</v>
      </c>
      <c r="AA81" s="5">
        <v>0.43</v>
      </c>
      <c r="AB81" s="5">
        <v>0</v>
      </c>
      <c r="AC81" s="5">
        <v>0.43</v>
      </c>
      <c r="AD81" s="5">
        <v>0</v>
      </c>
      <c r="AE81" s="5">
        <v>0</v>
      </c>
      <c r="AF81" s="5">
        <v>0.43</v>
      </c>
      <c r="AG81" s="6"/>
      <c r="AH81" s="6"/>
      <c r="AI81" s="7">
        <v>0</v>
      </c>
      <c r="AJ81" s="7">
        <v>0</v>
      </c>
      <c r="AK81" s="7">
        <v>0.43</v>
      </c>
      <c r="AL81" s="7">
        <v>0</v>
      </c>
      <c r="AM81" s="7">
        <v>0.43</v>
      </c>
      <c r="AN81" s="12" t="s">
        <v>46</v>
      </c>
      <c r="AO81" s="12"/>
      <c r="AP81" s="12"/>
      <c r="AQ81" s="12"/>
      <c r="AR81" s="12"/>
      <c r="AS81" s="12"/>
      <c r="AT81" s="12"/>
      <c r="AU81" s="12"/>
      <c r="AV81" s="12"/>
      <c r="AW81" s="12"/>
      <c r="AX81" s="12"/>
      <c r="AY81" s="8" t="s">
        <v>47</v>
      </c>
    </row>
    <row r="82" spans="1:51" ht="16.5" x14ac:dyDescent="0.25">
      <c r="A82" s="159" t="str">
        <f>_xlfn.XLOOKUP(X82,Mapping!N:N,Mapping!O:O,"Not Found",0,1)</f>
        <v>Valuation (NPV)</v>
      </c>
      <c r="B82" s="159" t="str">
        <f t="shared" si="4"/>
        <v>DEGTValuation (NPV)46057.7701388889</v>
      </c>
      <c r="D82" s="159" t="str">
        <f t="shared" si="7"/>
        <v>export to ara</v>
      </c>
      <c r="E82" s="159" t="str">
        <f t="shared" si="5"/>
        <v>MCPDEGTValuation (NPV)export to ara</v>
      </c>
      <c r="F82" s="159" t="str">
        <f t="shared" si="6"/>
        <v>MCPDEGTValuation (NPV)</v>
      </c>
      <c r="G82" s="159" t="s">
        <v>1889</v>
      </c>
      <c r="N82" s="2">
        <v>2601</v>
      </c>
      <c r="O82" s="3" t="s">
        <v>219</v>
      </c>
      <c r="P82" s="3" t="s">
        <v>39</v>
      </c>
      <c r="Q82" s="3" t="s">
        <v>89</v>
      </c>
      <c r="R82" s="3" t="s">
        <v>90</v>
      </c>
      <c r="S82" s="4">
        <v>46057.770138888889</v>
      </c>
      <c r="T82" s="4">
        <v>46057.770138888889</v>
      </c>
      <c r="U82" s="4">
        <v>46057.770138888889</v>
      </c>
      <c r="V82" s="3" t="s">
        <v>42</v>
      </c>
      <c r="W82" s="3" t="s">
        <v>43</v>
      </c>
      <c r="X82" s="3" t="s">
        <v>222</v>
      </c>
      <c r="Y82" s="2">
        <v>2</v>
      </c>
      <c r="Z82" s="3" t="s">
        <v>91</v>
      </c>
      <c r="AA82" s="5">
        <v>0</v>
      </c>
      <c r="AB82" s="5">
        <v>0</v>
      </c>
      <c r="AC82" s="5">
        <v>0</v>
      </c>
      <c r="AD82" s="5">
        <v>0</v>
      </c>
      <c r="AE82" s="5">
        <v>0</v>
      </c>
      <c r="AF82" s="5">
        <v>0</v>
      </c>
      <c r="AG82" s="6"/>
      <c r="AH82" s="6"/>
      <c r="AI82" s="7">
        <v>0</v>
      </c>
      <c r="AJ82" s="7">
        <v>0</v>
      </c>
      <c r="AK82" s="7">
        <v>0</v>
      </c>
      <c r="AL82" s="7">
        <v>0</v>
      </c>
      <c r="AM82" s="7">
        <v>0</v>
      </c>
      <c r="AN82" s="12" t="s">
        <v>46</v>
      </c>
      <c r="AO82" s="12"/>
      <c r="AP82" s="12"/>
      <c r="AQ82" s="12"/>
      <c r="AR82" s="12"/>
      <c r="AS82" s="12"/>
      <c r="AT82" s="12"/>
      <c r="AU82" s="12"/>
      <c r="AV82" s="12"/>
      <c r="AW82" s="12"/>
      <c r="AX82" s="12"/>
      <c r="AY82" s="8" t="s">
        <v>47</v>
      </c>
    </row>
    <row r="83" spans="1:51" ht="16.5" x14ac:dyDescent="0.25">
      <c r="A83" s="159" t="str">
        <f>_xlfn.XLOOKUP(X83,Mapping!N:N,Mapping!O:O,"Not Found",0,1)</f>
        <v>Valuation (NPV)</v>
      </c>
      <c r="B83" s="159" t="str">
        <f t="shared" si="4"/>
        <v>DEGTValuation (NPV)46057.7701388889</v>
      </c>
      <c r="D83" s="159" t="str">
        <f t="shared" si="7"/>
        <v>Light Maintenance</v>
      </c>
      <c r="E83" s="159" t="str">
        <f t="shared" si="5"/>
        <v>MCPDEGTValuation (NPV)Light Maintenance</v>
      </c>
      <c r="F83" s="159" t="str">
        <f t="shared" si="6"/>
        <v>MCPDEGTValuation (NPV)</v>
      </c>
      <c r="G83" s="159" t="s">
        <v>1889</v>
      </c>
      <c r="N83" s="2">
        <v>2601</v>
      </c>
      <c r="O83" s="3" t="s">
        <v>219</v>
      </c>
      <c r="P83" s="3" t="s">
        <v>39</v>
      </c>
      <c r="Q83" s="3" t="s">
        <v>92</v>
      </c>
      <c r="R83" s="3" t="s">
        <v>93</v>
      </c>
      <c r="S83" s="4">
        <v>46057.770138888889</v>
      </c>
      <c r="T83" s="4">
        <v>46057.780555555553</v>
      </c>
      <c r="U83" s="4">
        <v>46058.01666666667</v>
      </c>
      <c r="V83" s="3" t="s">
        <v>42</v>
      </c>
      <c r="W83" s="3" t="s">
        <v>43</v>
      </c>
      <c r="X83" s="3" t="s">
        <v>222</v>
      </c>
      <c r="Y83" s="2">
        <v>2</v>
      </c>
      <c r="Z83" s="3" t="s">
        <v>94</v>
      </c>
      <c r="AA83" s="5">
        <v>0.25</v>
      </c>
      <c r="AB83" s="5">
        <v>0</v>
      </c>
      <c r="AC83" s="5">
        <v>0.25</v>
      </c>
      <c r="AD83" s="5">
        <v>0</v>
      </c>
      <c r="AE83" s="5">
        <v>0</v>
      </c>
      <c r="AF83" s="5">
        <v>0.25</v>
      </c>
      <c r="AG83" s="6"/>
      <c r="AH83" s="6"/>
      <c r="AI83" s="7">
        <v>0</v>
      </c>
      <c r="AJ83" s="7">
        <v>0</v>
      </c>
      <c r="AK83" s="7">
        <v>0.25</v>
      </c>
      <c r="AL83" s="7">
        <v>0</v>
      </c>
      <c r="AM83" s="7">
        <v>0.25</v>
      </c>
      <c r="AN83" s="12" t="s">
        <v>46</v>
      </c>
      <c r="AO83" s="12"/>
      <c r="AP83" s="12"/>
      <c r="AQ83" s="12"/>
      <c r="AR83" s="12"/>
      <c r="AS83" s="12"/>
      <c r="AT83" s="12"/>
      <c r="AU83" s="12"/>
      <c r="AV83" s="12"/>
      <c r="AW83" s="12"/>
      <c r="AX83" s="12"/>
      <c r="AY83" s="8" t="s">
        <v>47</v>
      </c>
    </row>
    <row r="84" spans="1:51" ht="16.5" x14ac:dyDescent="0.25">
      <c r="A84" s="159" t="str">
        <f>_xlfn.XLOOKUP(X84,Mapping!N:N,Mapping!O:O,"Not Found",0,1)</f>
        <v>Import Strategies</v>
      </c>
      <c r="B84" s="159" t="str">
        <f t="shared" si="4"/>
        <v>DEGTImport Strategies46058.0166666667</v>
      </c>
      <c r="D84" s="159" t="str">
        <f t="shared" si="7"/>
        <v>import strategies</v>
      </c>
      <c r="E84" s="159" t="str">
        <f t="shared" si="5"/>
        <v>MCPDEGTImport Strategiesimport strategies</v>
      </c>
      <c r="F84" s="159" t="str">
        <f t="shared" si="6"/>
        <v>MCPDEGTImport Strategies</v>
      </c>
      <c r="G84" s="159" t="s">
        <v>1889</v>
      </c>
      <c r="N84" s="2">
        <v>2601</v>
      </c>
      <c r="O84" s="3" t="s">
        <v>219</v>
      </c>
      <c r="P84" s="3" t="s">
        <v>39</v>
      </c>
      <c r="Q84" s="3" t="s">
        <v>145</v>
      </c>
      <c r="R84" s="3" t="s">
        <v>156</v>
      </c>
      <c r="S84" s="4">
        <v>46058.01666666667</v>
      </c>
      <c r="T84" s="4">
        <v>46058.03125</v>
      </c>
      <c r="U84" s="4">
        <v>46058.031944444447</v>
      </c>
      <c r="V84" s="3" t="s">
        <v>42</v>
      </c>
      <c r="W84" s="3" t="s">
        <v>43</v>
      </c>
      <c r="X84" s="3" t="s">
        <v>223</v>
      </c>
      <c r="Y84" s="2">
        <v>1</v>
      </c>
      <c r="Z84" s="3" t="s">
        <v>148</v>
      </c>
      <c r="AA84" s="5">
        <v>0.35</v>
      </c>
      <c r="AB84" s="5">
        <v>0.35</v>
      </c>
      <c r="AC84" s="5">
        <v>0</v>
      </c>
      <c r="AD84" s="5">
        <v>0</v>
      </c>
      <c r="AE84" s="5">
        <v>0.35</v>
      </c>
      <c r="AF84" s="5">
        <v>0.35</v>
      </c>
      <c r="AG84" s="6"/>
      <c r="AH84" s="6"/>
      <c r="AI84" s="7">
        <v>0.35</v>
      </c>
      <c r="AJ84" s="7">
        <v>0</v>
      </c>
      <c r="AK84" s="7">
        <v>0</v>
      </c>
      <c r="AL84" s="7">
        <v>0.35</v>
      </c>
      <c r="AM84" s="7">
        <v>0.35</v>
      </c>
      <c r="AN84" s="12" t="s">
        <v>56</v>
      </c>
      <c r="AO84" s="12" t="s">
        <v>57</v>
      </c>
      <c r="AP84" s="13" t="s">
        <v>58</v>
      </c>
      <c r="AQ84" s="12" t="s">
        <v>224</v>
      </c>
      <c r="AR84" s="12"/>
      <c r="AS84" s="12"/>
      <c r="AT84" s="12" t="s">
        <v>60</v>
      </c>
      <c r="AU84" s="12" t="s">
        <v>118</v>
      </c>
      <c r="AV84" s="12" t="s">
        <v>225</v>
      </c>
      <c r="AW84" s="12" t="s">
        <v>226</v>
      </c>
      <c r="AX84" s="12"/>
      <c r="AY84" s="8" t="s">
        <v>47</v>
      </c>
    </row>
    <row r="85" spans="1:51" ht="16.5" x14ac:dyDescent="0.25">
      <c r="A85" s="159" t="str">
        <f>_xlfn.XLOOKUP(X85,Mapping!N:N,Mapping!O:O,"Not Found",0,1)</f>
        <v>Planning (NII)</v>
      </c>
      <c r="B85" s="159" t="str">
        <f t="shared" si="4"/>
        <v>DEGTPlanning (NII)46058.0319444444</v>
      </c>
      <c r="D85" s="159" t="str">
        <f t="shared" si="7"/>
        <v>planning run01</v>
      </c>
      <c r="E85" s="159" t="str">
        <f t="shared" si="5"/>
        <v>MCPDEGTPlanning (NII)planning run01</v>
      </c>
      <c r="F85" s="159" t="str">
        <f t="shared" si="6"/>
        <v>MCPDEGTPlanning (NII)</v>
      </c>
      <c r="G85" s="159" t="s">
        <v>1889</v>
      </c>
      <c r="N85" s="2">
        <v>2601</v>
      </c>
      <c r="O85" s="3" t="s">
        <v>219</v>
      </c>
      <c r="P85" s="3" t="s">
        <v>39</v>
      </c>
      <c r="Q85" s="3" t="s">
        <v>158</v>
      </c>
      <c r="R85" s="3" t="s">
        <v>159</v>
      </c>
      <c r="S85" s="4">
        <v>46058.031944444447</v>
      </c>
      <c r="T85" s="4">
        <v>46058.164583333331</v>
      </c>
      <c r="U85" s="4">
        <v>46058.164583333331</v>
      </c>
      <c r="V85" s="3" t="s">
        <v>42</v>
      </c>
      <c r="W85" s="3" t="s">
        <v>43</v>
      </c>
      <c r="X85" s="3" t="s">
        <v>227</v>
      </c>
      <c r="Y85" s="2">
        <v>1</v>
      </c>
      <c r="Z85" s="3" t="s">
        <v>161</v>
      </c>
      <c r="AA85" s="5">
        <v>3.18</v>
      </c>
      <c r="AB85" s="5">
        <v>3.18</v>
      </c>
      <c r="AC85" s="5">
        <v>0</v>
      </c>
      <c r="AD85" s="5">
        <v>0</v>
      </c>
      <c r="AE85" s="5">
        <v>3.18</v>
      </c>
      <c r="AF85" s="5">
        <v>3.18</v>
      </c>
      <c r="AG85" s="6">
        <v>0</v>
      </c>
      <c r="AH85" s="6"/>
      <c r="AI85" s="7">
        <v>0</v>
      </c>
      <c r="AJ85" s="7">
        <v>0</v>
      </c>
      <c r="AK85" s="7">
        <v>3.18</v>
      </c>
      <c r="AL85" s="7">
        <v>0</v>
      </c>
      <c r="AM85" s="7">
        <v>3.18</v>
      </c>
      <c r="AN85" s="12" t="s">
        <v>46</v>
      </c>
      <c r="AO85" s="12"/>
      <c r="AP85" s="12"/>
      <c r="AQ85" s="12" t="s">
        <v>228</v>
      </c>
      <c r="AR85" s="12"/>
      <c r="AS85" s="12"/>
      <c r="AT85" s="12"/>
      <c r="AU85" s="12"/>
      <c r="AV85" s="12"/>
      <c r="AW85" s="12"/>
      <c r="AX85" s="12"/>
      <c r="AY85" s="8" t="s">
        <v>47</v>
      </c>
    </row>
    <row r="86" spans="1:51" ht="16.5" x14ac:dyDescent="0.25">
      <c r="A86" s="159" t="str">
        <f>_xlfn.XLOOKUP(X86,Mapping!N:N,Mapping!O:O,"Not Found",0,1)</f>
        <v>Planning (NII)</v>
      </c>
      <c r="B86" s="159" t="str">
        <f t="shared" si="4"/>
        <v>DEGTPlanning (NII)46058.1645833333</v>
      </c>
      <c r="D86" s="159" t="str">
        <f t="shared" si="7"/>
        <v>MDL Processing</v>
      </c>
      <c r="E86" s="159" t="str">
        <f t="shared" si="5"/>
        <v>MCPDEGTPlanning (NII)MDL Processing</v>
      </c>
      <c r="F86" s="159" t="str">
        <f t="shared" si="6"/>
        <v>MCPDEGTPlanning (NII)</v>
      </c>
      <c r="G86" s="159" t="s">
        <v>1889</v>
      </c>
      <c r="N86" s="2">
        <v>2601</v>
      </c>
      <c r="O86" s="3" t="s">
        <v>219</v>
      </c>
      <c r="P86" s="3" t="s">
        <v>39</v>
      </c>
      <c r="Q86" s="3" t="s">
        <v>162</v>
      </c>
      <c r="R86" s="3" t="s">
        <v>163</v>
      </c>
      <c r="S86" s="4">
        <v>46058.164583333331</v>
      </c>
      <c r="T86" s="4">
        <v>46058.211805555555</v>
      </c>
      <c r="U86" s="4">
        <v>46058.211805555555</v>
      </c>
      <c r="V86" s="3" t="s">
        <v>42</v>
      </c>
      <c r="W86" s="3" t="s">
        <v>43</v>
      </c>
      <c r="X86" s="3" t="s">
        <v>227</v>
      </c>
      <c r="Y86" s="2">
        <v>1</v>
      </c>
      <c r="Z86" s="3" t="s">
        <v>164</v>
      </c>
      <c r="AA86" s="5">
        <v>1.1299999999999999</v>
      </c>
      <c r="AB86" s="5">
        <v>0</v>
      </c>
      <c r="AC86" s="5">
        <v>1.1299999999999999</v>
      </c>
      <c r="AD86" s="5">
        <v>0</v>
      </c>
      <c r="AE86" s="5">
        <v>0</v>
      </c>
      <c r="AF86" s="5">
        <v>1.1299999999999999</v>
      </c>
      <c r="AG86" s="6"/>
      <c r="AH86" s="6"/>
      <c r="AI86" s="7">
        <v>0</v>
      </c>
      <c r="AJ86" s="7">
        <v>0</v>
      </c>
      <c r="AK86" s="7">
        <v>1.1299999999999999</v>
      </c>
      <c r="AL86" s="7">
        <v>0</v>
      </c>
      <c r="AM86" s="7">
        <v>1.1299999999999999</v>
      </c>
      <c r="AN86" s="12" t="s">
        <v>46</v>
      </c>
      <c r="AO86" s="12"/>
      <c r="AP86" s="12"/>
      <c r="AQ86" s="12"/>
      <c r="AR86" s="12"/>
      <c r="AS86" s="12"/>
      <c r="AT86" s="12"/>
      <c r="AU86" s="12"/>
      <c r="AV86" s="12"/>
      <c r="AW86" s="12"/>
      <c r="AX86" s="12"/>
      <c r="AY86" s="8" t="s">
        <v>47</v>
      </c>
    </row>
    <row r="87" spans="1:51" ht="16.5" x14ac:dyDescent="0.25">
      <c r="A87" s="159" t="str">
        <f>_xlfn.XLOOKUP(X87,Mapping!N:N,Mapping!O:O,"Not Found",0,1)</f>
        <v>Planning (NII)</v>
      </c>
      <c r="B87" s="159" t="str">
        <f t="shared" si="4"/>
        <v>DEGTPlanning (NII)46058.2118055556</v>
      </c>
      <c r="D87" s="159" t="str">
        <f t="shared" si="7"/>
        <v>planning run02</v>
      </c>
      <c r="E87" s="159" t="str">
        <f t="shared" si="5"/>
        <v>MCPDEGTPlanning (NII)planning run02</v>
      </c>
      <c r="F87" s="159" t="str">
        <f t="shared" si="6"/>
        <v>MCPDEGTPlanning (NII)</v>
      </c>
      <c r="G87" s="159" t="s">
        <v>1889</v>
      </c>
      <c r="N87" s="2">
        <v>2601</v>
      </c>
      <c r="O87" s="3" t="s">
        <v>219</v>
      </c>
      <c r="P87" s="3" t="s">
        <v>39</v>
      </c>
      <c r="Q87" s="3" t="s">
        <v>165</v>
      </c>
      <c r="R87" s="3" t="s">
        <v>166</v>
      </c>
      <c r="S87" s="4">
        <v>46058.211805555555</v>
      </c>
      <c r="T87" s="4">
        <v>46058.347222222219</v>
      </c>
      <c r="U87" s="4">
        <v>46058.347222222219</v>
      </c>
      <c r="V87" s="3" t="s">
        <v>42</v>
      </c>
      <c r="W87" s="3" t="s">
        <v>43</v>
      </c>
      <c r="X87" s="3" t="s">
        <v>227</v>
      </c>
      <c r="Y87" s="2">
        <v>1</v>
      </c>
      <c r="Z87" s="3" t="s">
        <v>167</v>
      </c>
      <c r="AA87" s="5">
        <v>3.25</v>
      </c>
      <c r="AB87" s="5">
        <v>0</v>
      </c>
      <c r="AC87" s="5">
        <v>3.25</v>
      </c>
      <c r="AD87" s="5">
        <v>0</v>
      </c>
      <c r="AE87" s="5">
        <v>0</v>
      </c>
      <c r="AF87" s="5">
        <v>3.25</v>
      </c>
      <c r="AG87" s="6"/>
      <c r="AH87" s="6"/>
      <c r="AI87" s="7">
        <v>0</v>
      </c>
      <c r="AJ87" s="7">
        <v>0</v>
      </c>
      <c r="AK87" s="7">
        <v>3.25</v>
      </c>
      <c r="AL87" s="7">
        <v>0</v>
      </c>
      <c r="AM87" s="7">
        <v>3.25</v>
      </c>
      <c r="AN87" s="12" t="s">
        <v>46</v>
      </c>
      <c r="AO87" s="12"/>
      <c r="AP87" s="12"/>
      <c r="AQ87" s="12"/>
      <c r="AR87" s="12"/>
      <c r="AS87" s="12"/>
      <c r="AT87" s="12"/>
      <c r="AU87" s="12"/>
      <c r="AV87" s="12"/>
      <c r="AW87" s="12"/>
      <c r="AX87" s="12"/>
      <c r="AY87" s="8" t="s">
        <v>47</v>
      </c>
    </row>
    <row r="88" spans="1:51" ht="16.5" x14ac:dyDescent="0.25">
      <c r="A88" s="159" t="str">
        <f>_xlfn.XLOOKUP(X88,Mapping!N:N,Mapping!O:O,"Not Found",0,1)</f>
        <v>Planning (NII)</v>
      </c>
      <c r="B88" s="159" t="str">
        <f t="shared" si="4"/>
        <v>DEGTPlanning (NII)46058.3472222222</v>
      </c>
      <c r="D88" s="159" t="str">
        <f t="shared" si="7"/>
        <v>export to ara</v>
      </c>
      <c r="E88" s="159" t="str">
        <f t="shared" si="5"/>
        <v>MCPDEGTPlanning (NII)export to ara</v>
      </c>
      <c r="F88" s="159" t="str">
        <f t="shared" si="6"/>
        <v>MCPDEGTPlanning (NII)</v>
      </c>
      <c r="G88" s="159" t="s">
        <v>1889</v>
      </c>
      <c r="N88" s="2">
        <v>2601</v>
      </c>
      <c r="O88" s="3" t="s">
        <v>219</v>
      </c>
      <c r="P88" s="3" t="s">
        <v>39</v>
      </c>
      <c r="Q88" s="3" t="s">
        <v>89</v>
      </c>
      <c r="R88" s="3" t="s">
        <v>90</v>
      </c>
      <c r="S88" s="4">
        <v>46058.347222222219</v>
      </c>
      <c r="T88" s="4">
        <v>46058.347916666666</v>
      </c>
      <c r="U88" s="4">
        <v>46058.347916666666</v>
      </c>
      <c r="V88" s="3" t="s">
        <v>42</v>
      </c>
      <c r="W88" s="3" t="s">
        <v>43</v>
      </c>
      <c r="X88" s="3" t="s">
        <v>227</v>
      </c>
      <c r="Y88" s="2">
        <v>3</v>
      </c>
      <c r="Z88" s="3" t="s">
        <v>91</v>
      </c>
      <c r="AA88" s="5">
        <v>0.02</v>
      </c>
      <c r="AB88" s="5">
        <v>0</v>
      </c>
      <c r="AC88" s="5">
        <v>0.02</v>
      </c>
      <c r="AD88" s="5">
        <v>0</v>
      </c>
      <c r="AE88" s="5">
        <v>0</v>
      </c>
      <c r="AF88" s="5">
        <v>0.02</v>
      </c>
      <c r="AG88" s="6"/>
      <c r="AH88" s="6"/>
      <c r="AI88" s="7">
        <v>0</v>
      </c>
      <c r="AJ88" s="7">
        <v>0</v>
      </c>
      <c r="AK88" s="7">
        <v>0.02</v>
      </c>
      <c r="AL88" s="7">
        <v>0</v>
      </c>
      <c r="AM88" s="7">
        <v>0.02</v>
      </c>
      <c r="AN88" s="12" t="s">
        <v>46</v>
      </c>
      <c r="AO88" s="12"/>
      <c r="AP88" s="12"/>
      <c r="AQ88" s="12"/>
      <c r="AR88" s="12"/>
      <c r="AS88" s="12"/>
      <c r="AT88" s="12"/>
      <c r="AU88" s="12"/>
      <c r="AV88" s="12"/>
      <c r="AW88" s="12"/>
      <c r="AX88" s="12"/>
      <c r="AY88" s="8" t="s">
        <v>91</v>
      </c>
    </row>
    <row r="89" spans="1:51" ht="16.5" x14ac:dyDescent="0.25">
      <c r="A89" s="159" t="str">
        <f>_xlfn.XLOOKUP(X89,Mapping!N:N,Mapping!O:O,"Not Found",0,1)</f>
        <v>Planning (NII)</v>
      </c>
      <c r="B89" s="159" t="str">
        <f t="shared" si="4"/>
        <v>DEGTPlanning (NII)46058.3479166667</v>
      </c>
      <c r="D89" s="159" t="str">
        <f t="shared" si="7"/>
        <v>planning run exports</v>
      </c>
      <c r="E89" s="159" t="str">
        <f t="shared" si="5"/>
        <v>MCPDEGTPlanning (NII)planning run exports</v>
      </c>
      <c r="F89" s="159" t="str">
        <f t="shared" si="6"/>
        <v>MCPDEGTPlanning (NII)</v>
      </c>
      <c r="G89" s="159" t="s">
        <v>1889</v>
      </c>
      <c r="N89" s="2">
        <v>2601</v>
      </c>
      <c r="O89" s="3" t="s">
        <v>219</v>
      </c>
      <c r="P89" s="3" t="s">
        <v>39</v>
      </c>
      <c r="Q89" s="3" t="s">
        <v>190</v>
      </c>
      <c r="R89" s="3" t="s">
        <v>191</v>
      </c>
      <c r="S89" s="4">
        <v>46058.347916666666</v>
      </c>
      <c r="T89" s="4">
        <v>46058.347916666666</v>
      </c>
      <c r="U89" s="4">
        <v>46058.348611111112</v>
      </c>
      <c r="V89" s="3" t="s">
        <v>42</v>
      </c>
      <c r="W89" s="3" t="s">
        <v>43</v>
      </c>
      <c r="X89" s="3" t="s">
        <v>227</v>
      </c>
      <c r="Y89" s="2">
        <v>1</v>
      </c>
      <c r="Z89" s="3" t="s">
        <v>192</v>
      </c>
      <c r="AA89" s="5">
        <v>0</v>
      </c>
      <c r="AB89" s="5">
        <v>0</v>
      </c>
      <c r="AC89" s="5">
        <v>0</v>
      </c>
      <c r="AD89" s="5">
        <v>0.02</v>
      </c>
      <c r="AE89" s="5">
        <v>0.02</v>
      </c>
      <c r="AF89" s="5">
        <v>0.02</v>
      </c>
      <c r="AG89" s="6"/>
      <c r="AH89" s="6">
        <v>0</v>
      </c>
      <c r="AI89" s="7">
        <v>0</v>
      </c>
      <c r="AJ89" s="7">
        <v>0</v>
      </c>
      <c r="AK89" s="7">
        <v>0</v>
      </c>
      <c r="AL89" s="7">
        <v>0</v>
      </c>
      <c r="AM89" s="7">
        <v>0</v>
      </c>
      <c r="AN89" s="12" t="s">
        <v>46</v>
      </c>
      <c r="AO89" s="12"/>
      <c r="AP89" s="12"/>
      <c r="AQ89" s="12"/>
      <c r="AR89" s="12"/>
      <c r="AS89" s="12"/>
      <c r="AT89" s="12"/>
      <c r="AU89" s="12"/>
      <c r="AV89" s="12"/>
      <c r="AW89" s="12"/>
      <c r="AX89" s="12"/>
      <c r="AY89" s="8" t="s">
        <v>47</v>
      </c>
    </row>
    <row r="90" spans="1:51" ht="16.5" x14ac:dyDescent="0.25">
      <c r="A90" s="159" t="str">
        <f>_xlfn.XLOOKUP(X90,Mapping!N:N,Mapping!O:O,"Not Found",0,1)</f>
        <v>GAP</v>
      </c>
      <c r="B90" s="159" t="str">
        <f t="shared" si="4"/>
        <v>DEGTGAP46058.3486111111</v>
      </c>
      <c r="D90" s="159" t="str">
        <f t="shared" si="7"/>
        <v>gap planning</v>
      </c>
      <c r="E90" s="159" t="str">
        <f t="shared" si="5"/>
        <v>MCPDEGTGAPgap planning</v>
      </c>
      <c r="F90" s="159" t="str">
        <f t="shared" si="6"/>
        <v>MCPDEGTGAP</v>
      </c>
      <c r="G90" s="159" t="s">
        <v>1889</v>
      </c>
      <c r="N90" s="2">
        <v>2601</v>
      </c>
      <c r="O90" s="3" t="s">
        <v>219</v>
      </c>
      <c r="P90" s="3" t="s">
        <v>39</v>
      </c>
      <c r="Q90" s="3" t="s">
        <v>194</v>
      </c>
      <c r="R90" s="3" t="s">
        <v>42</v>
      </c>
      <c r="S90" s="4">
        <v>46058.348611111112</v>
      </c>
      <c r="T90" s="4">
        <v>46058.394444444442</v>
      </c>
      <c r="U90" s="4">
        <v>46058.492361111108</v>
      </c>
      <c r="V90" s="3" t="s">
        <v>229</v>
      </c>
      <c r="W90" s="3" t="s">
        <v>54</v>
      </c>
      <c r="X90" s="3" t="s">
        <v>230</v>
      </c>
      <c r="Y90" s="2">
        <v>1</v>
      </c>
      <c r="Z90" s="3" t="s">
        <v>197</v>
      </c>
      <c r="AA90" s="5">
        <v>1.1000000000000001</v>
      </c>
      <c r="AB90" s="5">
        <v>1.1000000000000001</v>
      </c>
      <c r="AC90" s="5">
        <v>0</v>
      </c>
      <c r="AD90" s="5">
        <v>2.35</v>
      </c>
      <c r="AE90" s="5">
        <v>3.45</v>
      </c>
      <c r="AF90" s="5">
        <v>3.45</v>
      </c>
      <c r="AG90" s="6"/>
      <c r="AH90" s="6"/>
      <c r="AI90" s="7">
        <v>1.1000000000000001</v>
      </c>
      <c r="AJ90" s="7">
        <v>2.35</v>
      </c>
      <c r="AK90" s="7">
        <v>0</v>
      </c>
      <c r="AL90" s="7">
        <v>3.45</v>
      </c>
      <c r="AM90" s="7">
        <v>3.45</v>
      </c>
      <c r="AN90" s="12" t="s">
        <v>56</v>
      </c>
      <c r="AO90" s="12" t="s">
        <v>57</v>
      </c>
      <c r="AP90" s="12" t="s">
        <v>58</v>
      </c>
      <c r="AQ90" s="12" t="s">
        <v>198</v>
      </c>
      <c r="AR90" s="12"/>
      <c r="AS90" s="12"/>
      <c r="AT90" s="12" t="s">
        <v>60</v>
      </c>
      <c r="AU90" s="12" t="s">
        <v>118</v>
      </c>
      <c r="AV90" s="12" t="s">
        <v>199</v>
      </c>
      <c r="AW90" s="12" t="s">
        <v>200</v>
      </c>
      <c r="AX90" s="12"/>
      <c r="AY90" s="8" t="s">
        <v>47</v>
      </c>
    </row>
    <row r="91" spans="1:51" ht="16.5" x14ac:dyDescent="0.25">
      <c r="A91" s="159" t="str">
        <f>_xlfn.XLOOKUP(X91,Mapping!N:N,Mapping!O:O,"Not Found",0,1)</f>
        <v>GAP</v>
      </c>
      <c r="B91" s="159" t="str">
        <f t="shared" si="4"/>
        <v>DEGTGAP46058.4923611111</v>
      </c>
      <c r="D91" s="159" t="str">
        <f t="shared" si="7"/>
        <v>gap planning</v>
      </c>
      <c r="E91" s="159" t="str">
        <f t="shared" si="5"/>
        <v>MCPDEGTGAPgap planning</v>
      </c>
      <c r="F91" s="159" t="str">
        <f t="shared" si="6"/>
        <v>MCPDEGTGAP</v>
      </c>
      <c r="G91" s="159" t="s">
        <v>1889</v>
      </c>
      <c r="N91" s="2">
        <v>2601</v>
      </c>
      <c r="O91" s="3" t="s">
        <v>219</v>
      </c>
      <c r="P91" s="3" t="s">
        <v>39</v>
      </c>
      <c r="Q91" s="3" t="s">
        <v>194</v>
      </c>
      <c r="R91" s="3" t="s">
        <v>42</v>
      </c>
      <c r="S91" s="4">
        <v>46058.492361111108</v>
      </c>
      <c r="T91" s="4">
        <v>46058.518055555556</v>
      </c>
      <c r="U91" s="4">
        <v>46058.57916666667</v>
      </c>
      <c r="V91" s="3" t="s">
        <v>231</v>
      </c>
      <c r="W91" s="3" t="s">
        <v>54</v>
      </c>
      <c r="X91" s="3" t="s">
        <v>232</v>
      </c>
      <c r="Y91" s="2">
        <v>2</v>
      </c>
      <c r="Z91" s="3" t="s">
        <v>197</v>
      </c>
      <c r="AA91" s="5">
        <v>0.62</v>
      </c>
      <c r="AB91" s="5">
        <v>0.62</v>
      </c>
      <c r="AC91" s="5">
        <v>0</v>
      </c>
      <c r="AD91" s="5">
        <v>1.47</v>
      </c>
      <c r="AE91" s="5">
        <v>2.09</v>
      </c>
      <c r="AF91" s="5">
        <v>2.09</v>
      </c>
      <c r="AG91" s="6"/>
      <c r="AH91" s="6"/>
      <c r="AI91" s="7">
        <v>0.62</v>
      </c>
      <c r="AJ91" s="7">
        <v>1.47</v>
      </c>
      <c r="AK91" s="7">
        <v>0</v>
      </c>
      <c r="AL91" s="7">
        <v>2.09</v>
      </c>
      <c r="AM91" s="7">
        <v>2.09</v>
      </c>
      <c r="AN91" s="12" t="s">
        <v>125</v>
      </c>
      <c r="AO91" s="12" t="s">
        <v>126</v>
      </c>
      <c r="AP91" s="12" t="s">
        <v>127</v>
      </c>
      <c r="AQ91" s="12" t="s">
        <v>203</v>
      </c>
      <c r="AR91" s="12"/>
      <c r="AS91" s="12"/>
      <c r="AT91" s="13" t="s">
        <v>129</v>
      </c>
      <c r="AU91" s="12" t="s">
        <v>118</v>
      </c>
      <c r="AV91" s="12" t="s">
        <v>204</v>
      </c>
      <c r="AW91" s="12" t="s">
        <v>233</v>
      </c>
      <c r="AX91" s="49" t="s">
        <v>206</v>
      </c>
      <c r="AY91" s="8" t="s">
        <v>47</v>
      </c>
    </row>
    <row r="92" spans="1:51" ht="16.5" x14ac:dyDescent="0.25">
      <c r="A92" s="159" t="str">
        <f>_xlfn.XLOOKUP(X92,Mapping!N:N,Mapping!O:O,"Not Found",0,1)</f>
        <v>GAP</v>
      </c>
      <c r="B92" s="159" t="str">
        <f t="shared" si="4"/>
        <v>DEGTGAP46058.5791666667</v>
      </c>
      <c r="D92" s="159" t="str">
        <f t="shared" si="7"/>
        <v>gap planning</v>
      </c>
      <c r="E92" s="159" t="str">
        <f t="shared" si="5"/>
        <v>MCPDEGTGAPgap planning</v>
      </c>
      <c r="F92" s="159" t="str">
        <f t="shared" si="6"/>
        <v>MCPDEGTGAP</v>
      </c>
      <c r="G92" s="159" t="s">
        <v>1889</v>
      </c>
      <c r="N92" s="2">
        <v>2601</v>
      </c>
      <c r="O92" s="3" t="s">
        <v>219</v>
      </c>
      <c r="P92" s="3" t="s">
        <v>39</v>
      </c>
      <c r="Q92" s="3" t="s">
        <v>194</v>
      </c>
      <c r="R92" s="3" t="s">
        <v>207</v>
      </c>
      <c r="S92" s="4">
        <v>46058.57916666667</v>
      </c>
      <c r="T92" s="4">
        <v>46058.622916666667</v>
      </c>
      <c r="U92" s="4">
        <v>46058.666666666664</v>
      </c>
      <c r="V92" s="3" t="s">
        <v>42</v>
      </c>
      <c r="W92" s="3" t="s">
        <v>43</v>
      </c>
      <c r="X92" s="3" t="s">
        <v>234</v>
      </c>
      <c r="Y92" s="2">
        <v>3</v>
      </c>
      <c r="Z92" s="3" t="s">
        <v>197</v>
      </c>
      <c r="AA92" s="5">
        <v>1.05</v>
      </c>
      <c r="AB92" s="5">
        <v>0</v>
      </c>
      <c r="AC92" s="5">
        <v>1.05</v>
      </c>
      <c r="AD92" s="5">
        <v>0</v>
      </c>
      <c r="AE92" s="5">
        <v>0</v>
      </c>
      <c r="AF92" s="5">
        <v>1.05</v>
      </c>
      <c r="AG92" s="6"/>
      <c r="AH92" s="6"/>
      <c r="AI92" s="7">
        <v>0</v>
      </c>
      <c r="AJ92" s="7">
        <v>0</v>
      </c>
      <c r="AK92" s="7">
        <v>1.05</v>
      </c>
      <c r="AL92" s="7">
        <v>0</v>
      </c>
      <c r="AM92" s="7">
        <v>1.05</v>
      </c>
      <c r="AN92" s="12" t="s">
        <v>46</v>
      </c>
      <c r="AO92" s="12"/>
      <c r="AP92" s="12"/>
      <c r="AQ92" s="12"/>
      <c r="AR92" s="12"/>
      <c r="AS92" s="12"/>
      <c r="AT92" s="12"/>
      <c r="AU92" s="12"/>
      <c r="AV92" s="12"/>
      <c r="AW92" s="12"/>
      <c r="AX92" s="12"/>
      <c r="AY92" s="8" t="s">
        <v>197</v>
      </c>
    </row>
    <row r="93" spans="1:51" ht="16.5" x14ac:dyDescent="0.25">
      <c r="A93" s="159" t="str">
        <f>_xlfn.XLOOKUP(X93,Mapping!N:N,Mapping!O:O,"Not Found",0,1)</f>
        <v>Import Strategies</v>
      </c>
      <c r="B93" s="159" t="str">
        <f t="shared" si="4"/>
        <v>DEGTImport Strategies46058.6666666667</v>
      </c>
      <c r="D93" s="159" t="str">
        <f t="shared" si="7"/>
        <v>import strategies</v>
      </c>
      <c r="E93" s="159" t="str">
        <f t="shared" si="5"/>
        <v>MCPDEGTImport Strategiesimport strategies</v>
      </c>
      <c r="F93" s="159" t="str">
        <f t="shared" si="6"/>
        <v>MCPDEGTImport Strategies</v>
      </c>
      <c r="G93" s="159" t="s">
        <v>1889</v>
      </c>
      <c r="N93" s="2">
        <v>2601</v>
      </c>
      <c r="O93" s="3" t="s">
        <v>219</v>
      </c>
      <c r="P93" s="3" t="s">
        <v>39</v>
      </c>
      <c r="Q93" s="3" t="s">
        <v>145</v>
      </c>
      <c r="R93" s="3" t="s">
        <v>156</v>
      </c>
      <c r="S93" s="4">
        <v>46058.666666666664</v>
      </c>
      <c r="T93" s="4">
        <v>46058.681250000001</v>
      </c>
      <c r="U93" s="4">
        <v>46058.681944444441</v>
      </c>
      <c r="V93" s="3" t="s">
        <v>42</v>
      </c>
      <c r="W93" s="3" t="s">
        <v>43</v>
      </c>
      <c r="X93" s="3" t="s">
        <v>223</v>
      </c>
      <c r="Y93" s="2">
        <v>2</v>
      </c>
      <c r="Z93" s="3" t="s">
        <v>148</v>
      </c>
      <c r="AA93" s="5">
        <v>0.35</v>
      </c>
      <c r="AB93" s="5">
        <v>0</v>
      </c>
      <c r="AC93" s="5">
        <v>0.35</v>
      </c>
      <c r="AD93" s="5">
        <v>0</v>
      </c>
      <c r="AE93" s="5">
        <v>0</v>
      </c>
      <c r="AF93" s="5">
        <v>0.35</v>
      </c>
      <c r="AG93" s="6"/>
      <c r="AH93" s="6"/>
      <c r="AI93" s="7">
        <v>0</v>
      </c>
      <c r="AJ93" s="7">
        <v>0</v>
      </c>
      <c r="AK93" s="7">
        <v>0.35</v>
      </c>
      <c r="AL93" s="7">
        <v>0</v>
      </c>
      <c r="AM93" s="7">
        <v>0.35</v>
      </c>
      <c r="AN93" s="12" t="s">
        <v>46</v>
      </c>
      <c r="AO93" s="12"/>
      <c r="AP93" s="12"/>
      <c r="AQ93" s="12"/>
      <c r="AR93" s="12"/>
      <c r="AS93" s="12"/>
      <c r="AT93" s="12"/>
      <c r="AU93" s="12"/>
      <c r="AV93" s="12"/>
      <c r="AW93" s="12"/>
      <c r="AX93" s="12"/>
      <c r="AY93" s="8" t="s">
        <v>47</v>
      </c>
    </row>
    <row r="94" spans="1:51" ht="16.5" x14ac:dyDescent="0.25">
      <c r="A94" s="159" t="str">
        <f>_xlfn.XLOOKUP(X94,Mapping!N:N,Mapping!O:O,"Not Found",0,1)</f>
        <v>Planning (NII)</v>
      </c>
      <c r="B94" s="159" t="str">
        <f t="shared" si="4"/>
        <v>DEGTPlanning (NII)46058.6819444444</v>
      </c>
      <c r="D94" s="159" t="str">
        <f t="shared" si="7"/>
        <v>planning run01</v>
      </c>
      <c r="E94" s="159" t="str">
        <f t="shared" si="5"/>
        <v>MCPDEGTPlanning (NII)planning run01</v>
      </c>
      <c r="F94" s="159" t="str">
        <f t="shared" si="6"/>
        <v>MCPDEGTPlanning (NII)</v>
      </c>
      <c r="G94" s="159" t="s">
        <v>1889</v>
      </c>
      <c r="N94" s="2">
        <v>2601</v>
      </c>
      <c r="O94" s="3" t="s">
        <v>219</v>
      </c>
      <c r="P94" s="3" t="s">
        <v>39</v>
      </c>
      <c r="Q94" s="3" t="s">
        <v>158</v>
      </c>
      <c r="R94" s="3" t="s">
        <v>42</v>
      </c>
      <c r="S94" s="4">
        <v>46058.681944444441</v>
      </c>
      <c r="T94" s="4">
        <v>46058.681944444441</v>
      </c>
      <c r="U94" s="4">
        <v>46064.63958333333</v>
      </c>
      <c r="V94" s="3" t="s">
        <v>42</v>
      </c>
      <c r="W94" s="3" t="s">
        <v>235</v>
      </c>
      <c r="X94" s="3" t="s">
        <v>227</v>
      </c>
      <c r="Y94" s="2">
        <v>2</v>
      </c>
      <c r="Z94" s="3" t="s">
        <v>161</v>
      </c>
      <c r="AA94" s="5">
        <v>0</v>
      </c>
      <c r="AB94" s="5">
        <v>0</v>
      </c>
      <c r="AC94" s="5">
        <v>0</v>
      </c>
      <c r="AD94" s="5">
        <v>50.98</v>
      </c>
      <c r="AE94" s="5">
        <v>50.98</v>
      </c>
      <c r="AF94" s="5">
        <v>50.98</v>
      </c>
      <c r="AG94" s="6"/>
      <c r="AH94" s="6">
        <v>0</v>
      </c>
      <c r="AI94" s="7">
        <v>0</v>
      </c>
      <c r="AJ94" s="7">
        <v>0</v>
      </c>
      <c r="AK94" s="7">
        <v>0</v>
      </c>
      <c r="AL94" s="7">
        <v>0</v>
      </c>
      <c r="AM94" s="7">
        <v>0</v>
      </c>
      <c r="AN94" s="12" t="s">
        <v>56</v>
      </c>
      <c r="AO94" s="12" t="s">
        <v>57</v>
      </c>
      <c r="AP94" s="12" t="s">
        <v>58</v>
      </c>
      <c r="AQ94" s="12" t="s">
        <v>236</v>
      </c>
      <c r="AR94" s="12"/>
      <c r="AS94" s="12"/>
      <c r="AT94" s="12" t="s">
        <v>60</v>
      </c>
      <c r="AU94" s="12" t="s">
        <v>118</v>
      </c>
      <c r="AV94" s="12" t="s">
        <v>237</v>
      </c>
      <c r="AW94" s="12" t="s">
        <v>226</v>
      </c>
      <c r="AX94" s="12"/>
      <c r="AY94" s="8" t="s">
        <v>47</v>
      </c>
    </row>
    <row r="95" spans="1:51" ht="16.5" x14ac:dyDescent="0.25">
      <c r="A95" s="159" t="str">
        <f>_xlfn.XLOOKUP(X95,Mapping!N:N,Mapping!O:O,"Not Found",0,1)</f>
        <v>Copy Portfolio (RAS)</v>
      </c>
      <c r="B95" s="159" t="str">
        <f t="shared" si="4"/>
        <v>DEGTCopy Portfolio (RAS)46064.6395833333</v>
      </c>
      <c r="D95" s="159" t="str">
        <f t="shared" si="7"/>
        <v>Copy portfolio</v>
      </c>
      <c r="E95" s="159" t="str">
        <f t="shared" si="5"/>
        <v>MCPDEGTCopy Portfolio (RAS)Copy portfolio</v>
      </c>
      <c r="F95" s="159" t="str">
        <f t="shared" si="6"/>
        <v>MCPDEGTCopy Portfolio (RAS)</v>
      </c>
      <c r="G95" s="159" t="s">
        <v>1889</v>
      </c>
      <c r="N95" s="2">
        <v>2601</v>
      </c>
      <c r="O95" s="3" t="s">
        <v>219</v>
      </c>
      <c r="P95" s="3" t="s">
        <v>39</v>
      </c>
      <c r="Q95" s="3" t="s">
        <v>238</v>
      </c>
      <c r="R95" s="3" t="s">
        <v>239</v>
      </c>
      <c r="S95" s="4">
        <v>46064.63958333333</v>
      </c>
      <c r="T95" s="4">
        <v>46064.717361111114</v>
      </c>
      <c r="U95" s="4">
        <v>46065.001388888886</v>
      </c>
      <c r="V95" s="3" t="s">
        <v>42</v>
      </c>
      <c r="W95" s="3" t="s">
        <v>43</v>
      </c>
      <c r="X95" s="3" t="s">
        <v>240</v>
      </c>
      <c r="Y95" s="2">
        <v>1</v>
      </c>
      <c r="Z95" s="3" t="s">
        <v>241</v>
      </c>
      <c r="AA95" s="5">
        <v>1.87</v>
      </c>
      <c r="AB95" s="5">
        <v>0</v>
      </c>
      <c r="AC95" s="5">
        <v>1.87</v>
      </c>
      <c r="AD95" s="5">
        <v>0</v>
      </c>
      <c r="AE95" s="5">
        <v>0</v>
      </c>
      <c r="AF95" s="5">
        <v>1.87</v>
      </c>
      <c r="AG95" s="6"/>
      <c r="AH95" s="6"/>
      <c r="AI95" s="7">
        <v>0</v>
      </c>
      <c r="AJ95" s="7">
        <v>0</v>
      </c>
      <c r="AK95" s="7">
        <v>1.87</v>
      </c>
      <c r="AL95" s="7">
        <v>0</v>
      </c>
      <c r="AM95" s="7">
        <v>1.87</v>
      </c>
      <c r="AN95" s="12" t="s">
        <v>46</v>
      </c>
      <c r="AO95" s="12"/>
      <c r="AP95" s="12"/>
      <c r="AQ95" s="12"/>
      <c r="AR95" s="12"/>
      <c r="AS95" s="12"/>
      <c r="AT95" s="12"/>
      <c r="AU95" s="12"/>
      <c r="AV95" s="12"/>
      <c r="AW95" s="12"/>
      <c r="AX95" s="12"/>
      <c r="AY95" s="8" t="s">
        <v>47</v>
      </c>
    </row>
    <row r="96" spans="1:51" ht="16.5" x14ac:dyDescent="0.25">
      <c r="A96" s="159" t="str">
        <f>_xlfn.XLOOKUP(X96,Mapping!N:N,Mapping!O:O,"Not Found",0,1)</f>
        <v>Load Pos (RAS)</v>
      </c>
      <c r="B96" s="159" t="str">
        <f t="shared" si="4"/>
        <v>DEGTLoad Pos (RAS)46065.0013888889</v>
      </c>
      <c r="D96" s="159" t="str">
        <f t="shared" si="7"/>
        <v>load</v>
      </c>
      <c r="E96" s="159" t="str">
        <f t="shared" si="5"/>
        <v>MCPDEGTLoad Pos (RAS)load</v>
      </c>
      <c r="F96" s="159" t="str">
        <f t="shared" si="6"/>
        <v>MCPDEGTLoad Pos (RAS)</v>
      </c>
      <c r="G96" s="159" t="s">
        <v>1889</v>
      </c>
      <c r="N96" s="2">
        <v>2601</v>
      </c>
      <c r="O96" s="3" t="s">
        <v>219</v>
      </c>
      <c r="P96" s="3" t="s">
        <v>39</v>
      </c>
      <c r="Q96" s="3" t="s">
        <v>72</v>
      </c>
      <c r="R96" s="3" t="s">
        <v>73</v>
      </c>
      <c r="S96" s="4">
        <v>46065.001388888886</v>
      </c>
      <c r="T96" s="4">
        <v>46065.027083333334</v>
      </c>
      <c r="U96" s="4">
        <v>46065.027083333334</v>
      </c>
      <c r="V96" s="3" t="s">
        <v>42</v>
      </c>
      <c r="W96" s="3" t="s">
        <v>43</v>
      </c>
      <c r="X96" s="3" t="s">
        <v>242</v>
      </c>
      <c r="Y96" s="2">
        <v>2</v>
      </c>
      <c r="Z96" s="3" t="s">
        <v>75</v>
      </c>
      <c r="AA96" s="5">
        <v>0.62</v>
      </c>
      <c r="AB96" s="5">
        <v>0</v>
      </c>
      <c r="AC96" s="5">
        <v>0.62</v>
      </c>
      <c r="AD96" s="5">
        <v>0</v>
      </c>
      <c r="AE96" s="5">
        <v>0</v>
      </c>
      <c r="AF96" s="5">
        <v>0.62</v>
      </c>
      <c r="AG96" s="6"/>
      <c r="AH96" s="6"/>
      <c r="AI96" s="7">
        <v>0</v>
      </c>
      <c r="AJ96" s="7">
        <v>0</v>
      </c>
      <c r="AK96" s="7">
        <v>0.62</v>
      </c>
      <c r="AL96" s="7">
        <v>0</v>
      </c>
      <c r="AM96" s="7">
        <v>0.62</v>
      </c>
      <c r="AN96" s="12" t="s">
        <v>46</v>
      </c>
      <c r="AO96" s="12"/>
      <c r="AP96" s="12"/>
      <c r="AQ96" s="12"/>
      <c r="AR96" s="12"/>
      <c r="AS96" s="12"/>
      <c r="AT96" s="12"/>
      <c r="AU96" s="12"/>
      <c r="AV96" s="12"/>
      <c r="AW96" s="12"/>
      <c r="AX96" s="12"/>
      <c r="AY96" s="8" t="s">
        <v>47</v>
      </c>
    </row>
    <row r="97" spans="1:51" ht="16.5" x14ac:dyDescent="0.25">
      <c r="A97" s="159" t="str">
        <f>_xlfn.XLOOKUP(X97,Mapping!N:N,Mapping!O:O,"Not Found",0,1)</f>
        <v>Load Pos (RAS)</v>
      </c>
      <c r="B97" s="159" t="str">
        <f t="shared" si="4"/>
        <v>DEGTLoad Pos (RAS)46065.0270833333</v>
      </c>
      <c r="D97" s="159" t="str">
        <f t="shared" si="7"/>
        <v>Stratification</v>
      </c>
      <c r="E97" s="159" t="str">
        <f t="shared" si="5"/>
        <v>MCPDEGTLoad Pos (RAS)Stratification</v>
      </c>
      <c r="F97" s="159" t="str">
        <f t="shared" si="6"/>
        <v>MCPDEGTLoad Pos (RAS)</v>
      </c>
      <c r="G97" s="159" t="s">
        <v>1889</v>
      </c>
      <c r="N97" s="2">
        <v>2601</v>
      </c>
      <c r="O97" s="3" t="s">
        <v>219</v>
      </c>
      <c r="P97" s="3" t="s">
        <v>39</v>
      </c>
      <c r="Q97" s="3" t="s">
        <v>76</v>
      </c>
      <c r="R97" s="3" t="s">
        <v>77</v>
      </c>
      <c r="S97" s="4">
        <v>46065.027083333334</v>
      </c>
      <c r="T97" s="4">
        <v>46065.030555555553</v>
      </c>
      <c r="U97" s="4">
        <v>46065.030555555553</v>
      </c>
      <c r="V97" s="3" t="s">
        <v>42</v>
      </c>
      <c r="W97" s="3" t="s">
        <v>43</v>
      </c>
      <c r="X97" s="3" t="s">
        <v>242</v>
      </c>
      <c r="Y97" s="2">
        <v>2</v>
      </c>
      <c r="Z97" s="3" t="s">
        <v>78</v>
      </c>
      <c r="AA97" s="5">
        <v>0.08</v>
      </c>
      <c r="AB97" s="5">
        <v>0</v>
      </c>
      <c r="AC97" s="5">
        <v>0.08</v>
      </c>
      <c r="AD97" s="5">
        <v>0</v>
      </c>
      <c r="AE97" s="5">
        <v>0</v>
      </c>
      <c r="AF97" s="5">
        <v>0.08</v>
      </c>
      <c r="AG97" s="6"/>
      <c r="AH97" s="6"/>
      <c r="AI97" s="7">
        <v>0</v>
      </c>
      <c r="AJ97" s="7">
        <v>0</v>
      </c>
      <c r="AK97" s="7">
        <v>0.08</v>
      </c>
      <c r="AL97" s="7">
        <v>0</v>
      </c>
      <c r="AM97" s="7">
        <v>0.08</v>
      </c>
      <c r="AN97" s="12" t="s">
        <v>46</v>
      </c>
      <c r="AO97" s="12"/>
      <c r="AP97" s="12"/>
      <c r="AQ97" s="12"/>
      <c r="AR97" s="12"/>
      <c r="AS97" s="12"/>
      <c r="AT97" s="12"/>
      <c r="AU97" s="12"/>
      <c r="AV97" s="12"/>
      <c r="AW97" s="12"/>
      <c r="AX97" s="12"/>
      <c r="AY97" s="8" t="s">
        <v>47</v>
      </c>
    </row>
    <row r="98" spans="1:51" ht="16.5" x14ac:dyDescent="0.25">
      <c r="A98" s="159" t="str">
        <f>_xlfn.XLOOKUP(X98,Mapping!N:N,Mapping!O:O,"Not Found",0,1)</f>
        <v>Load Pos (RAS)</v>
      </c>
      <c r="B98" s="159" t="str">
        <f t="shared" si="4"/>
        <v>DEGTLoad Pos (RAS)46065.0305555556</v>
      </c>
      <c r="D98" s="159" t="str">
        <f t="shared" si="7"/>
        <v>Light Maintenance</v>
      </c>
      <c r="E98" s="159" t="str">
        <f t="shared" si="5"/>
        <v>MCPDEGTLoad Pos (RAS)Light Maintenance</v>
      </c>
      <c r="F98" s="159" t="str">
        <f t="shared" si="6"/>
        <v>MCPDEGTLoad Pos (RAS)</v>
      </c>
      <c r="G98" s="159" t="s">
        <v>1889</v>
      </c>
      <c r="N98" s="2">
        <v>2601</v>
      </c>
      <c r="O98" s="3" t="s">
        <v>219</v>
      </c>
      <c r="P98" s="3" t="s">
        <v>39</v>
      </c>
      <c r="Q98" s="3" t="s">
        <v>92</v>
      </c>
      <c r="R98" s="3" t="s">
        <v>93</v>
      </c>
      <c r="S98" s="4">
        <v>46065.030555555553</v>
      </c>
      <c r="T98" s="4">
        <v>46065.118750000001</v>
      </c>
      <c r="U98" s="4">
        <v>46065.118750000001</v>
      </c>
      <c r="V98" s="3" t="s">
        <v>42</v>
      </c>
      <c r="W98" s="3" t="s">
        <v>43</v>
      </c>
      <c r="X98" s="3" t="s">
        <v>242</v>
      </c>
      <c r="Y98" s="2">
        <v>3</v>
      </c>
      <c r="Z98" s="3" t="s">
        <v>94</v>
      </c>
      <c r="AA98" s="5">
        <v>2.12</v>
      </c>
      <c r="AB98" s="5">
        <v>0</v>
      </c>
      <c r="AC98" s="5">
        <v>2.12</v>
      </c>
      <c r="AD98" s="5">
        <v>0</v>
      </c>
      <c r="AE98" s="5">
        <v>0</v>
      </c>
      <c r="AF98" s="5">
        <v>2.12</v>
      </c>
      <c r="AG98" s="6"/>
      <c r="AH98" s="6"/>
      <c r="AI98" s="7">
        <v>0</v>
      </c>
      <c r="AJ98" s="7">
        <v>0</v>
      </c>
      <c r="AK98" s="7">
        <v>2.12</v>
      </c>
      <c r="AL98" s="7">
        <v>0</v>
      </c>
      <c r="AM98" s="7">
        <v>2.12</v>
      </c>
      <c r="AN98" s="12" t="s">
        <v>46</v>
      </c>
      <c r="AO98" s="12"/>
      <c r="AP98" s="12"/>
      <c r="AQ98" s="12"/>
      <c r="AR98" s="12"/>
      <c r="AS98" s="12"/>
      <c r="AT98" s="12"/>
      <c r="AU98" s="12"/>
      <c r="AV98" s="12"/>
      <c r="AW98" s="12"/>
      <c r="AX98" s="12"/>
      <c r="AY98" s="8" t="s">
        <v>94</v>
      </c>
    </row>
    <row r="99" spans="1:51" ht="16.5" x14ac:dyDescent="0.25">
      <c r="A99" s="159" t="str">
        <f>_xlfn.XLOOKUP(X99,Mapping!N:N,Mapping!O:O,"Not Found",0,1)</f>
        <v>Load Pos (RAS)</v>
      </c>
      <c r="B99" s="159" t="str">
        <f t="shared" si="4"/>
        <v>DEGTLoad Pos (RAS)46065.11875</v>
      </c>
      <c r="D99" s="159" t="str">
        <f t="shared" si="7"/>
        <v>Position report exports</v>
      </c>
      <c r="E99" s="159" t="str">
        <f t="shared" si="5"/>
        <v>MCPDEGTLoad Pos (RAS)Position report exports</v>
      </c>
      <c r="F99" s="159" t="str">
        <f t="shared" si="6"/>
        <v>MCPDEGTLoad Pos (RAS)</v>
      </c>
      <c r="G99" s="159" t="s">
        <v>1889</v>
      </c>
      <c r="N99" s="2">
        <v>2601</v>
      </c>
      <c r="O99" s="3" t="s">
        <v>219</v>
      </c>
      <c r="P99" s="3" t="s">
        <v>39</v>
      </c>
      <c r="Q99" s="3" t="s">
        <v>243</v>
      </c>
      <c r="R99" s="3" t="s">
        <v>244</v>
      </c>
      <c r="S99" s="4">
        <v>46065.118750000001</v>
      </c>
      <c r="T99" s="4">
        <v>46065.123611111114</v>
      </c>
      <c r="U99" s="4">
        <v>46065.123611111114</v>
      </c>
      <c r="V99" s="3" t="s">
        <v>42</v>
      </c>
      <c r="W99" s="3" t="s">
        <v>43</v>
      </c>
      <c r="X99" s="3" t="s">
        <v>242</v>
      </c>
      <c r="Y99" s="2">
        <v>1</v>
      </c>
      <c r="Z99" s="3" t="s">
        <v>245</v>
      </c>
      <c r="AA99" s="5">
        <v>0.12</v>
      </c>
      <c r="AB99" s="5">
        <v>0</v>
      </c>
      <c r="AC99" s="5">
        <v>0.12</v>
      </c>
      <c r="AD99" s="5">
        <v>0</v>
      </c>
      <c r="AE99" s="5">
        <v>0</v>
      </c>
      <c r="AF99" s="5">
        <v>0.12</v>
      </c>
      <c r="AG99" s="6"/>
      <c r="AH99" s="6"/>
      <c r="AI99" s="7">
        <v>0</v>
      </c>
      <c r="AJ99" s="7">
        <v>0</v>
      </c>
      <c r="AK99" s="7">
        <v>0.12</v>
      </c>
      <c r="AL99" s="7">
        <v>0</v>
      </c>
      <c r="AM99" s="7">
        <v>0.12</v>
      </c>
      <c r="AN99" s="12" t="s">
        <v>46</v>
      </c>
      <c r="AO99" s="12"/>
      <c r="AP99" s="12"/>
      <c r="AQ99" s="12"/>
      <c r="AR99" s="12"/>
      <c r="AS99" s="12"/>
      <c r="AT99" s="12"/>
      <c r="AU99" s="12"/>
      <c r="AV99" s="12"/>
      <c r="AW99" s="12"/>
      <c r="AX99" s="12"/>
      <c r="AY99" s="8" t="s">
        <v>47</v>
      </c>
    </row>
    <row r="100" spans="1:51" ht="16.5" x14ac:dyDescent="0.25">
      <c r="A100" s="159" t="str">
        <f>_xlfn.XLOOKUP(X100,Mapping!N:N,Mapping!O:O,"Not Found",0,1)</f>
        <v>Load Pos (RAS)</v>
      </c>
      <c r="B100" s="159" t="str">
        <f t="shared" si="4"/>
        <v>DEGTLoad Pos (RAS)46065.1236111111</v>
      </c>
      <c r="D100" s="159" t="str">
        <f t="shared" si="7"/>
        <v>export to ara</v>
      </c>
      <c r="E100" s="159" t="str">
        <f t="shared" si="5"/>
        <v>MCPDEGTLoad Pos (RAS)export to ara</v>
      </c>
      <c r="F100" s="159" t="str">
        <f t="shared" si="6"/>
        <v>MCPDEGTLoad Pos (RAS)</v>
      </c>
      <c r="G100" s="159" t="s">
        <v>1889</v>
      </c>
      <c r="N100" s="2">
        <v>2601</v>
      </c>
      <c r="O100" s="3" t="s">
        <v>219</v>
      </c>
      <c r="P100" s="3" t="s">
        <v>39</v>
      </c>
      <c r="Q100" s="3" t="s">
        <v>89</v>
      </c>
      <c r="R100" s="3" t="s">
        <v>90</v>
      </c>
      <c r="S100" s="4">
        <v>46065.123611111114</v>
      </c>
      <c r="T100" s="4">
        <v>46065.123611111114</v>
      </c>
      <c r="U100" s="4">
        <v>46065.123611111114</v>
      </c>
      <c r="V100" s="3" t="s">
        <v>42</v>
      </c>
      <c r="W100" s="3" t="s">
        <v>43</v>
      </c>
      <c r="X100" s="3" t="s">
        <v>242</v>
      </c>
      <c r="Y100" s="2">
        <v>4</v>
      </c>
      <c r="Z100" s="3" t="s">
        <v>91</v>
      </c>
      <c r="AA100" s="5">
        <v>0</v>
      </c>
      <c r="AB100" s="5">
        <v>0</v>
      </c>
      <c r="AC100" s="5">
        <v>0</v>
      </c>
      <c r="AD100" s="5">
        <v>0</v>
      </c>
      <c r="AE100" s="5">
        <v>0</v>
      </c>
      <c r="AF100" s="5">
        <v>0</v>
      </c>
      <c r="AG100" s="6"/>
      <c r="AH100" s="6"/>
      <c r="AI100" s="7">
        <v>0</v>
      </c>
      <c r="AJ100" s="7">
        <v>0</v>
      </c>
      <c r="AK100" s="7">
        <v>0</v>
      </c>
      <c r="AL100" s="7">
        <v>0</v>
      </c>
      <c r="AM100" s="7">
        <v>0</v>
      </c>
      <c r="AN100" s="12" t="s">
        <v>46</v>
      </c>
      <c r="AO100" s="12"/>
      <c r="AP100" s="12"/>
      <c r="AQ100" s="12"/>
      <c r="AR100" s="12"/>
      <c r="AS100" s="12"/>
      <c r="AT100" s="12"/>
      <c r="AU100" s="12"/>
      <c r="AV100" s="12"/>
      <c r="AW100" s="12"/>
      <c r="AX100" s="12"/>
      <c r="AY100" s="8" t="s">
        <v>91</v>
      </c>
    </row>
    <row r="101" spans="1:51" ht="16.5" x14ac:dyDescent="0.25">
      <c r="A101" s="159" t="str">
        <f>_xlfn.XLOOKUP(X101,Mapping!N:N,Mapping!O:O,"Not Found",0,1)</f>
        <v>Load Pos (RAS)</v>
      </c>
      <c r="B101" s="159" t="str">
        <f t="shared" si="4"/>
        <v>DEGTLoad Pos (RAS)46065.1236111111</v>
      </c>
      <c r="D101" s="159" t="str">
        <f t="shared" si="7"/>
        <v>copy from</v>
      </c>
      <c r="E101" s="159" t="str">
        <f t="shared" si="5"/>
        <v>MCPDEGTLoad Pos (RAS)copy from</v>
      </c>
      <c r="F101" s="159" t="str">
        <f t="shared" si="6"/>
        <v>MCPDEGTLoad Pos (RAS)</v>
      </c>
      <c r="G101" s="159" t="s">
        <v>1889</v>
      </c>
      <c r="N101" s="2">
        <v>2601</v>
      </c>
      <c r="O101" s="3" t="s">
        <v>219</v>
      </c>
      <c r="P101" s="3" t="s">
        <v>39</v>
      </c>
      <c r="Q101" s="3" t="s">
        <v>82</v>
      </c>
      <c r="R101" s="3" t="s">
        <v>83</v>
      </c>
      <c r="S101" s="4">
        <v>46065.123611111114</v>
      </c>
      <c r="T101" s="4">
        <v>46065.136805555558</v>
      </c>
      <c r="U101" s="4">
        <v>46065.136805555558</v>
      </c>
      <c r="V101" s="3" t="s">
        <v>42</v>
      </c>
      <c r="W101" s="3" t="s">
        <v>43</v>
      </c>
      <c r="X101" s="3" t="s">
        <v>242</v>
      </c>
      <c r="Y101" s="2">
        <v>2</v>
      </c>
      <c r="Z101" s="3" t="s">
        <v>84</v>
      </c>
      <c r="AA101" s="5">
        <v>0.32</v>
      </c>
      <c r="AB101" s="5">
        <v>0</v>
      </c>
      <c r="AC101" s="5">
        <v>0.32</v>
      </c>
      <c r="AD101" s="5">
        <v>0</v>
      </c>
      <c r="AE101" s="5">
        <v>0</v>
      </c>
      <c r="AF101" s="5">
        <v>0.32</v>
      </c>
      <c r="AG101" s="6"/>
      <c r="AH101" s="6"/>
      <c r="AI101" s="7">
        <v>0</v>
      </c>
      <c r="AJ101" s="7">
        <v>0</v>
      </c>
      <c r="AK101" s="7">
        <v>0.32</v>
      </c>
      <c r="AL101" s="7">
        <v>0</v>
      </c>
      <c r="AM101" s="7">
        <v>0.32</v>
      </c>
      <c r="AN101" s="12" t="s">
        <v>46</v>
      </c>
      <c r="AO101" s="12"/>
      <c r="AP101" s="12"/>
      <c r="AQ101" s="12"/>
      <c r="AR101" s="12"/>
      <c r="AS101" s="12"/>
      <c r="AT101" s="12"/>
      <c r="AU101" s="12"/>
      <c r="AV101" s="12"/>
      <c r="AW101" s="12"/>
      <c r="AX101" s="12"/>
      <c r="AY101" s="8" t="s">
        <v>47</v>
      </c>
    </row>
    <row r="102" spans="1:51" ht="16.5" x14ac:dyDescent="0.25">
      <c r="A102" s="159" t="str">
        <f>_xlfn.XLOOKUP(X102,Mapping!N:N,Mapping!O:O,"Not Found",0,1)</f>
        <v>Planning (NII) (RAS)</v>
      </c>
      <c r="B102" s="159" t="str">
        <f t="shared" si="4"/>
        <v>DEGTPlanning (NII) (RAS)46065.1368055556</v>
      </c>
      <c r="D102" s="159" t="str">
        <f t="shared" si="7"/>
        <v>planning run</v>
      </c>
      <c r="E102" s="159" t="str">
        <f t="shared" si="5"/>
        <v>MCPDEGTPlanning (NII) (RAS)planning run</v>
      </c>
      <c r="F102" s="159" t="str">
        <f t="shared" si="6"/>
        <v>MCPDEGTPlanning (NII) (RAS)</v>
      </c>
      <c r="G102" s="159" t="s">
        <v>1889</v>
      </c>
      <c r="N102" s="2">
        <v>2601</v>
      </c>
      <c r="O102" s="3" t="s">
        <v>219</v>
      </c>
      <c r="P102" s="3" t="s">
        <v>39</v>
      </c>
      <c r="Q102" s="3" t="s">
        <v>246</v>
      </c>
      <c r="R102" s="3" t="s">
        <v>42</v>
      </c>
      <c r="S102" s="4">
        <v>46065.136805555558</v>
      </c>
      <c r="T102" s="4">
        <v>46065.138194444444</v>
      </c>
      <c r="U102" s="4">
        <v>46065.191666666666</v>
      </c>
      <c r="V102" s="3" t="s">
        <v>247</v>
      </c>
      <c r="W102" s="3" t="s">
        <v>54</v>
      </c>
      <c r="X102" s="3" t="s">
        <v>248</v>
      </c>
      <c r="Y102" s="2">
        <v>1</v>
      </c>
      <c r="Z102" s="3" t="s">
        <v>249</v>
      </c>
      <c r="AA102" s="5">
        <v>0.03</v>
      </c>
      <c r="AB102" s="5">
        <v>0.03</v>
      </c>
      <c r="AC102" s="5">
        <v>0</v>
      </c>
      <c r="AD102" s="5">
        <v>0.6</v>
      </c>
      <c r="AE102" s="5">
        <v>0.63</v>
      </c>
      <c r="AF102" s="5">
        <v>0.63</v>
      </c>
      <c r="AG102" s="6"/>
      <c r="AH102" s="6"/>
      <c r="AI102" s="7">
        <v>0.03</v>
      </c>
      <c r="AJ102" s="7">
        <v>0.6</v>
      </c>
      <c r="AK102" s="7">
        <v>0</v>
      </c>
      <c r="AL102" s="7">
        <v>0.63</v>
      </c>
      <c r="AM102" s="7">
        <v>0.63</v>
      </c>
      <c r="AN102" s="12" t="s">
        <v>56</v>
      </c>
      <c r="AO102" s="12" t="s">
        <v>57</v>
      </c>
      <c r="AP102" s="12" t="s">
        <v>58</v>
      </c>
      <c r="AQ102" s="12" t="s">
        <v>250</v>
      </c>
      <c r="AR102" s="12"/>
      <c r="AS102" s="12"/>
      <c r="AT102" s="12" t="s">
        <v>60</v>
      </c>
      <c r="AU102" s="12" t="s">
        <v>61</v>
      </c>
      <c r="AV102" s="12" t="s">
        <v>251</v>
      </c>
      <c r="AW102" s="12" t="s">
        <v>252</v>
      </c>
      <c r="AX102" s="12"/>
      <c r="AY102" s="8" t="s">
        <v>47</v>
      </c>
    </row>
    <row r="103" spans="1:51" ht="16.5" x14ac:dyDescent="0.25">
      <c r="A103" s="159" t="str">
        <f>_xlfn.XLOOKUP(X103,Mapping!N:N,Mapping!O:O,"Not Found",0,1)</f>
        <v>Planning (NII) (RAS)</v>
      </c>
      <c r="B103" s="159" t="str">
        <f t="shared" si="4"/>
        <v>DEGTPlanning (NII) (RAS)46065.1916666667</v>
      </c>
      <c r="D103" s="159" t="str">
        <f t="shared" si="7"/>
        <v>planning run</v>
      </c>
      <c r="E103" s="159" t="str">
        <f t="shared" si="5"/>
        <v>MCPDEGTPlanning (NII) (RAS)planning run</v>
      </c>
      <c r="F103" s="159" t="str">
        <f t="shared" si="6"/>
        <v>MCPDEGTPlanning (NII) (RAS)</v>
      </c>
      <c r="G103" s="159" t="s">
        <v>1889</v>
      </c>
      <c r="N103" s="2">
        <v>2601</v>
      </c>
      <c r="O103" s="3" t="s">
        <v>219</v>
      </c>
      <c r="P103" s="3" t="s">
        <v>39</v>
      </c>
      <c r="Q103" s="3" t="s">
        <v>246</v>
      </c>
      <c r="R103" s="3" t="s">
        <v>42</v>
      </c>
      <c r="S103" s="4">
        <v>46065.191666666666</v>
      </c>
      <c r="T103" s="4">
        <v>46065.201388888891</v>
      </c>
      <c r="U103" s="4">
        <v>46065.539583333331</v>
      </c>
      <c r="V103" s="3" t="s">
        <v>253</v>
      </c>
      <c r="W103" s="3" t="s">
        <v>54</v>
      </c>
      <c r="X103" s="3" t="s">
        <v>254</v>
      </c>
      <c r="Y103" s="2">
        <v>2</v>
      </c>
      <c r="Z103" s="3" t="s">
        <v>249</v>
      </c>
      <c r="AA103" s="5">
        <v>0.23</v>
      </c>
      <c r="AB103" s="5">
        <v>0.23</v>
      </c>
      <c r="AC103" s="5">
        <v>0</v>
      </c>
      <c r="AD103" s="5">
        <v>8.1199999999999992</v>
      </c>
      <c r="AE103" s="5">
        <v>8.35</v>
      </c>
      <c r="AF103" s="5">
        <v>8.35</v>
      </c>
      <c r="AG103" s="6"/>
      <c r="AH103" s="6"/>
      <c r="AI103" s="7">
        <v>0.23</v>
      </c>
      <c r="AJ103" s="7">
        <v>8.1199999999999992</v>
      </c>
      <c r="AK103" s="7">
        <v>0</v>
      </c>
      <c r="AL103" s="7">
        <v>8.35</v>
      </c>
      <c r="AM103" s="7">
        <v>8.35</v>
      </c>
      <c r="AN103" s="12" t="s">
        <v>125</v>
      </c>
      <c r="AO103" s="12" t="s">
        <v>126</v>
      </c>
      <c r="AP103" s="12" t="s">
        <v>127</v>
      </c>
      <c r="AQ103" s="12" t="s">
        <v>255</v>
      </c>
      <c r="AR103" s="12"/>
      <c r="AS103" s="12"/>
      <c r="AT103" s="12" t="s">
        <v>60</v>
      </c>
      <c r="AU103" s="12" t="s">
        <v>118</v>
      </c>
      <c r="AV103" s="12" t="s">
        <v>256</v>
      </c>
      <c r="AW103" s="12" t="s">
        <v>233</v>
      </c>
      <c r="AX103" s="49" t="s">
        <v>257</v>
      </c>
      <c r="AY103" s="8" t="s">
        <v>47</v>
      </c>
    </row>
    <row r="104" spans="1:51" ht="16.5" x14ac:dyDescent="0.25">
      <c r="A104" s="159" t="str">
        <f>_xlfn.XLOOKUP(X104,Mapping!N:N,Mapping!O:O,"Not Found",0,1)</f>
        <v>Planning (NII) (RAS)</v>
      </c>
      <c r="B104" s="159" t="str">
        <f t="shared" si="4"/>
        <v>DEGTPlanning (NII) (RAS)46065.5395833333</v>
      </c>
      <c r="D104" s="159" t="str">
        <f t="shared" si="7"/>
        <v>planning run</v>
      </c>
      <c r="E104" s="159" t="str">
        <f t="shared" si="5"/>
        <v>MCPDEGTPlanning (NII) (RAS)planning run</v>
      </c>
      <c r="F104" s="159" t="str">
        <f t="shared" si="6"/>
        <v>MCPDEGTPlanning (NII) (RAS)</v>
      </c>
      <c r="G104" s="159" t="s">
        <v>1889</v>
      </c>
      <c r="N104" s="2">
        <v>2601</v>
      </c>
      <c r="O104" s="3" t="s">
        <v>219</v>
      </c>
      <c r="P104" s="3" t="s">
        <v>39</v>
      </c>
      <c r="Q104" s="3" t="s">
        <v>246</v>
      </c>
      <c r="R104" s="3" t="s">
        <v>258</v>
      </c>
      <c r="S104" s="4">
        <v>46065.539583333331</v>
      </c>
      <c r="T104" s="4">
        <v>46065.717361111114</v>
      </c>
      <c r="U104" s="4">
        <v>46065.717361111114</v>
      </c>
      <c r="V104" s="3" t="s">
        <v>42</v>
      </c>
      <c r="W104" s="3" t="s">
        <v>43</v>
      </c>
      <c r="X104" s="3" t="s">
        <v>259</v>
      </c>
      <c r="Y104" s="2">
        <v>3</v>
      </c>
      <c r="Z104" s="3" t="s">
        <v>249</v>
      </c>
      <c r="AA104" s="5">
        <v>4.2699999999999996</v>
      </c>
      <c r="AB104" s="5">
        <v>0</v>
      </c>
      <c r="AC104" s="5">
        <v>4.2699999999999996</v>
      </c>
      <c r="AD104" s="5">
        <v>0</v>
      </c>
      <c r="AE104" s="5">
        <v>0</v>
      </c>
      <c r="AF104" s="5">
        <v>4.2699999999999996</v>
      </c>
      <c r="AG104" s="6"/>
      <c r="AH104" s="6"/>
      <c r="AI104" s="7">
        <v>0</v>
      </c>
      <c r="AJ104" s="7">
        <v>0</v>
      </c>
      <c r="AK104" s="7">
        <v>4.2699999999999996</v>
      </c>
      <c r="AL104" s="7">
        <v>0</v>
      </c>
      <c r="AM104" s="7">
        <v>4.2699999999999996</v>
      </c>
      <c r="AN104" s="12" t="s">
        <v>46</v>
      </c>
      <c r="AO104" s="12"/>
      <c r="AP104" s="12"/>
      <c r="AQ104" s="12"/>
      <c r="AR104" s="12"/>
      <c r="AS104" s="12"/>
      <c r="AT104" s="12"/>
      <c r="AU104" s="12"/>
      <c r="AV104" s="12"/>
      <c r="AW104" s="12"/>
      <c r="AX104" s="12"/>
      <c r="AY104" s="8" t="s">
        <v>249</v>
      </c>
    </row>
    <row r="105" spans="1:51" ht="16.5" x14ac:dyDescent="0.25">
      <c r="A105" s="159" t="str">
        <f>_xlfn.XLOOKUP(X105,Mapping!N:N,Mapping!O:O,"Not Found",0,1)</f>
        <v>Planning (NII) (RAS)</v>
      </c>
      <c r="B105" s="159" t="str">
        <f t="shared" si="4"/>
        <v>DEGTPlanning (NII) (RAS)46065.7173611111</v>
      </c>
      <c r="D105" s="159" t="str">
        <f t="shared" si="7"/>
        <v>export to ara</v>
      </c>
      <c r="E105" s="159" t="str">
        <f t="shared" si="5"/>
        <v>MCPDEGTPlanning (NII) (RAS)export to ara</v>
      </c>
      <c r="F105" s="159" t="str">
        <f t="shared" si="6"/>
        <v>MCPDEGTPlanning (NII) (RAS)</v>
      </c>
      <c r="G105" s="159" t="s">
        <v>1889</v>
      </c>
      <c r="N105" s="2">
        <v>2601</v>
      </c>
      <c r="O105" s="3" t="s">
        <v>219</v>
      </c>
      <c r="P105" s="3" t="s">
        <v>39</v>
      </c>
      <c r="Q105" s="3" t="s">
        <v>89</v>
      </c>
      <c r="R105" s="3" t="s">
        <v>90</v>
      </c>
      <c r="S105" s="4">
        <v>46065.717361111114</v>
      </c>
      <c r="T105" s="4">
        <v>46065.717361111114</v>
      </c>
      <c r="U105" s="4">
        <v>46065.717361111114</v>
      </c>
      <c r="V105" s="3" t="s">
        <v>42</v>
      </c>
      <c r="W105" s="3" t="s">
        <v>43</v>
      </c>
      <c r="X105" s="3" t="s">
        <v>259</v>
      </c>
      <c r="Y105" s="2">
        <v>5</v>
      </c>
      <c r="Z105" s="3" t="s">
        <v>91</v>
      </c>
      <c r="AA105" s="5">
        <v>0</v>
      </c>
      <c r="AB105" s="5">
        <v>0</v>
      </c>
      <c r="AC105" s="5">
        <v>0</v>
      </c>
      <c r="AD105" s="5">
        <v>0</v>
      </c>
      <c r="AE105" s="5">
        <v>0</v>
      </c>
      <c r="AF105" s="5">
        <v>0</v>
      </c>
      <c r="AG105" s="6"/>
      <c r="AH105" s="6"/>
      <c r="AI105" s="7">
        <v>0</v>
      </c>
      <c r="AJ105" s="7">
        <v>0</v>
      </c>
      <c r="AK105" s="7">
        <v>0</v>
      </c>
      <c r="AL105" s="7">
        <v>0</v>
      </c>
      <c r="AM105" s="7">
        <v>0</v>
      </c>
      <c r="AN105" s="12" t="s">
        <v>46</v>
      </c>
      <c r="AO105" s="12"/>
      <c r="AP105" s="12"/>
      <c r="AQ105" s="12"/>
      <c r="AR105" s="12"/>
      <c r="AS105" s="12"/>
      <c r="AT105" s="12"/>
      <c r="AU105" s="12"/>
      <c r="AV105" s="12"/>
      <c r="AW105" s="12"/>
      <c r="AX105" s="12"/>
      <c r="AY105" s="8" t="s">
        <v>91</v>
      </c>
    </row>
    <row r="106" spans="1:51" ht="16.5" x14ac:dyDescent="0.25">
      <c r="A106" s="159" t="str">
        <f>_xlfn.XLOOKUP(X106,Mapping!N:N,Mapping!O:O,"Not Found",0,1)</f>
        <v>Planning (NII) (RAS)</v>
      </c>
      <c r="B106" s="159" t="str">
        <f t="shared" si="4"/>
        <v>DEGTPlanning (NII) (RAS)46065.7173611111</v>
      </c>
      <c r="D106" s="159" t="str">
        <f t="shared" si="7"/>
        <v>planning run QRM Reporter exports</v>
      </c>
      <c r="E106" s="159" t="str">
        <f t="shared" si="5"/>
        <v>MCPDEGTPlanning (NII) (RAS)planning run QRM Reporter exports</v>
      </c>
      <c r="F106" s="159" t="str">
        <f t="shared" si="6"/>
        <v>MCPDEGTPlanning (NII) (RAS)</v>
      </c>
      <c r="G106" s="159" t="s">
        <v>1889</v>
      </c>
      <c r="N106" s="2">
        <v>2601</v>
      </c>
      <c r="O106" s="3" t="s">
        <v>219</v>
      </c>
      <c r="P106" s="3" t="s">
        <v>39</v>
      </c>
      <c r="Q106" s="3" t="s">
        <v>168</v>
      </c>
      <c r="R106" s="3" t="s">
        <v>169</v>
      </c>
      <c r="S106" s="4">
        <v>46065.717361111114</v>
      </c>
      <c r="T106" s="4">
        <v>46065.747916666667</v>
      </c>
      <c r="U106" s="4">
        <v>46065.747916666667</v>
      </c>
      <c r="V106" s="3" t="s">
        <v>42</v>
      </c>
      <c r="W106" s="3" t="s">
        <v>43</v>
      </c>
      <c r="X106" s="3" t="s">
        <v>259</v>
      </c>
      <c r="Y106" s="2">
        <v>1</v>
      </c>
      <c r="Z106" s="3" t="s">
        <v>170</v>
      </c>
      <c r="AA106" s="5">
        <v>0.73</v>
      </c>
      <c r="AB106" s="5">
        <v>0</v>
      </c>
      <c r="AC106" s="5">
        <v>0.73</v>
      </c>
      <c r="AD106" s="5">
        <v>0</v>
      </c>
      <c r="AE106" s="5">
        <v>0</v>
      </c>
      <c r="AF106" s="5">
        <v>0.73</v>
      </c>
      <c r="AG106" s="6"/>
      <c r="AH106" s="6"/>
      <c r="AI106" s="7">
        <v>0</v>
      </c>
      <c r="AJ106" s="7">
        <v>0</v>
      </c>
      <c r="AK106" s="7">
        <v>0.73</v>
      </c>
      <c r="AL106" s="7">
        <v>0</v>
      </c>
      <c r="AM106" s="7">
        <v>0.73</v>
      </c>
      <c r="AN106" s="12" t="s">
        <v>46</v>
      </c>
      <c r="AO106" s="12"/>
      <c r="AP106" s="12"/>
      <c r="AQ106" s="12"/>
      <c r="AR106" s="12"/>
      <c r="AS106" s="12"/>
      <c r="AT106" s="12"/>
      <c r="AU106" s="12"/>
      <c r="AV106" s="12"/>
      <c r="AW106" s="12"/>
      <c r="AX106" s="12"/>
      <c r="AY106" s="8" t="s">
        <v>47</v>
      </c>
    </row>
    <row r="107" spans="1:51" ht="16.5" x14ac:dyDescent="0.25">
      <c r="A107" s="159" t="str">
        <f>_xlfn.XLOOKUP(X107,Mapping!N:N,Mapping!O:O,"Not Found",0,1)</f>
        <v>Planning (NII) (RAS)</v>
      </c>
      <c r="B107" s="159" t="str">
        <f t="shared" si="4"/>
        <v>DEGTPlanning (NII) (RAS)46065.7479166667</v>
      </c>
      <c r="D107" s="159" t="str">
        <f t="shared" si="7"/>
        <v>planning run exports</v>
      </c>
      <c r="E107" s="159" t="str">
        <f t="shared" si="5"/>
        <v>MCPDEGTPlanning (NII) (RAS)planning run exports</v>
      </c>
      <c r="F107" s="159" t="str">
        <f t="shared" si="6"/>
        <v>MCPDEGTPlanning (NII) (RAS)</v>
      </c>
      <c r="G107" s="159" t="s">
        <v>1889</v>
      </c>
      <c r="N107" s="2">
        <v>2601</v>
      </c>
      <c r="O107" s="3" t="s">
        <v>219</v>
      </c>
      <c r="P107" s="3" t="s">
        <v>39</v>
      </c>
      <c r="Q107" s="3" t="s">
        <v>190</v>
      </c>
      <c r="R107" s="3" t="s">
        <v>191</v>
      </c>
      <c r="S107" s="4">
        <v>46065.747916666667</v>
      </c>
      <c r="T107" s="4">
        <v>46065.747916666667</v>
      </c>
      <c r="U107" s="4" t="s">
        <v>42</v>
      </c>
      <c r="V107" s="3" t="s">
        <v>42</v>
      </c>
      <c r="W107" s="3" t="s">
        <v>43</v>
      </c>
      <c r="X107" s="3" t="s">
        <v>259</v>
      </c>
      <c r="Y107" s="2">
        <v>2</v>
      </c>
      <c r="Z107" s="3" t="s">
        <v>192</v>
      </c>
      <c r="AA107" s="5">
        <v>0</v>
      </c>
      <c r="AB107" s="5">
        <v>0</v>
      </c>
      <c r="AC107" s="5">
        <v>0</v>
      </c>
      <c r="AD107" s="5">
        <v>0</v>
      </c>
      <c r="AE107" s="5">
        <v>0</v>
      </c>
      <c r="AF107" s="5">
        <v>0</v>
      </c>
      <c r="AG107" s="6"/>
      <c r="AH107" s="6"/>
      <c r="AI107" s="7">
        <v>0</v>
      </c>
      <c r="AJ107" s="7">
        <v>0</v>
      </c>
      <c r="AK107" s="7">
        <v>0</v>
      </c>
      <c r="AL107" s="7">
        <v>0</v>
      </c>
      <c r="AM107" s="7">
        <v>0</v>
      </c>
      <c r="AN107" s="12" t="s">
        <v>46</v>
      </c>
      <c r="AO107" s="12"/>
      <c r="AP107" s="12"/>
      <c r="AQ107" s="12"/>
      <c r="AR107" s="12"/>
      <c r="AS107" s="12"/>
      <c r="AT107" s="12"/>
      <c r="AU107" s="12"/>
      <c r="AV107" s="12"/>
      <c r="AW107" s="12"/>
      <c r="AX107" s="12"/>
      <c r="AY107" s="8" t="s">
        <v>47</v>
      </c>
    </row>
    <row r="108" spans="1:51" ht="16.5" x14ac:dyDescent="0.25">
      <c r="A108" s="159" t="str">
        <f>_xlfn.XLOOKUP(X108,Mapping!N:N,Mapping!O:O,"Not Found",0,1)</f>
        <v>Load Pos</v>
      </c>
      <c r="B108" s="159" t="str">
        <f t="shared" si="4"/>
        <v>NLBTRLoad Pos46058.5041666667</v>
      </c>
      <c r="D108" s="159" t="str">
        <f t="shared" si="7"/>
        <v>load</v>
      </c>
      <c r="E108" s="159" t="str">
        <f t="shared" si="5"/>
        <v>MCPNLBTRLoad Posload</v>
      </c>
      <c r="F108" s="159" t="str">
        <f t="shared" si="6"/>
        <v>MCPNLBTRLoad Pos</v>
      </c>
      <c r="G108" s="159" t="s">
        <v>1889</v>
      </c>
      <c r="N108" s="2">
        <v>2601</v>
      </c>
      <c r="O108" s="3" t="s">
        <v>260</v>
      </c>
      <c r="P108" s="3" t="s">
        <v>39</v>
      </c>
      <c r="Q108" s="3" t="s">
        <v>72</v>
      </c>
      <c r="R108" s="3" t="s">
        <v>73</v>
      </c>
      <c r="S108" s="4">
        <v>46058.504166666666</v>
      </c>
      <c r="T108" s="4">
        <v>46058.544444444444</v>
      </c>
      <c r="U108" s="4">
        <v>46058.544444444444</v>
      </c>
      <c r="V108" s="3" t="s">
        <v>42</v>
      </c>
      <c r="W108" s="3" t="s">
        <v>43</v>
      </c>
      <c r="X108" s="3" t="s">
        <v>261</v>
      </c>
      <c r="Y108" s="2">
        <v>1</v>
      </c>
      <c r="Z108" s="3" t="s">
        <v>75</v>
      </c>
      <c r="AA108" s="5">
        <v>0.97</v>
      </c>
      <c r="AB108" s="5">
        <v>0</v>
      </c>
      <c r="AC108" s="5">
        <v>0.97</v>
      </c>
      <c r="AD108" s="5">
        <v>0</v>
      </c>
      <c r="AE108" s="5">
        <v>0</v>
      </c>
      <c r="AF108" s="5">
        <v>0.97</v>
      </c>
      <c r="AG108" s="6"/>
      <c r="AH108" s="6"/>
      <c r="AI108" s="7">
        <v>0</v>
      </c>
      <c r="AJ108" s="7">
        <v>0</v>
      </c>
      <c r="AK108" s="7">
        <v>0.97</v>
      </c>
      <c r="AL108" s="7">
        <v>0</v>
      </c>
      <c r="AM108" s="7">
        <v>0.97</v>
      </c>
      <c r="AN108" s="12" t="s">
        <v>46</v>
      </c>
      <c r="AO108" s="12"/>
      <c r="AP108" s="12"/>
      <c r="AQ108" s="12"/>
      <c r="AR108" s="12"/>
      <c r="AS108" s="12"/>
      <c r="AT108" s="12"/>
      <c r="AU108" s="12"/>
      <c r="AV108" s="12"/>
      <c r="AW108" s="12"/>
      <c r="AX108" s="12"/>
      <c r="AY108" s="8" t="s">
        <v>47</v>
      </c>
    </row>
    <row r="109" spans="1:51" ht="16.5" x14ac:dyDescent="0.25">
      <c r="A109" s="159" t="str">
        <f>_xlfn.XLOOKUP(X109,Mapping!N:N,Mapping!O:O,"Not Found",0,1)</f>
        <v>Load Pos</v>
      </c>
      <c r="B109" s="159" t="str">
        <f t="shared" si="4"/>
        <v>NLBTRLoad Pos46058.5444444444</v>
      </c>
      <c r="D109" s="159" t="str">
        <f t="shared" si="7"/>
        <v>Stratification</v>
      </c>
      <c r="E109" s="159" t="str">
        <f t="shared" si="5"/>
        <v>MCPNLBTRLoad PosStratification</v>
      </c>
      <c r="F109" s="159" t="str">
        <f t="shared" si="6"/>
        <v>MCPNLBTRLoad Pos</v>
      </c>
      <c r="G109" s="159" t="s">
        <v>1889</v>
      </c>
      <c r="N109" s="2">
        <v>2601</v>
      </c>
      <c r="O109" s="3" t="s">
        <v>260</v>
      </c>
      <c r="P109" s="3" t="s">
        <v>39</v>
      </c>
      <c r="Q109" s="3" t="s">
        <v>76</v>
      </c>
      <c r="R109" s="3" t="s">
        <v>77</v>
      </c>
      <c r="S109" s="4">
        <v>46058.544444444444</v>
      </c>
      <c r="T109" s="4">
        <v>46058.549305555556</v>
      </c>
      <c r="U109" s="4">
        <v>46058.549305555556</v>
      </c>
      <c r="V109" s="3" t="s">
        <v>42</v>
      </c>
      <c r="W109" s="3" t="s">
        <v>43</v>
      </c>
      <c r="X109" s="3" t="s">
        <v>261</v>
      </c>
      <c r="Y109" s="2">
        <v>1</v>
      </c>
      <c r="Z109" s="3" t="s">
        <v>78</v>
      </c>
      <c r="AA109" s="5">
        <v>0.12</v>
      </c>
      <c r="AB109" s="5">
        <v>0</v>
      </c>
      <c r="AC109" s="5">
        <v>0.12</v>
      </c>
      <c r="AD109" s="5">
        <v>0</v>
      </c>
      <c r="AE109" s="5">
        <v>0</v>
      </c>
      <c r="AF109" s="5">
        <v>0.12</v>
      </c>
      <c r="AG109" s="6"/>
      <c r="AH109" s="6"/>
      <c r="AI109" s="7">
        <v>0</v>
      </c>
      <c r="AJ109" s="7">
        <v>0</v>
      </c>
      <c r="AK109" s="7">
        <v>0.12</v>
      </c>
      <c r="AL109" s="7">
        <v>0</v>
      </c>
      <c r="AM109" s="7">
        <v>0.12</v>
      </c>
      <c r="AN109" s="12" t="s">
        <v>46</v>
      </c>
      <c r="AO109" s="12"/>
      <c r="AP109" s="12"/>
      <c r="AQ109" s="12"/>
      <c r="AR109" s="12"/>
      <c r="AS109" s="12"/>
      <c r="AT109" s="12"/>
      <c r="AU109" s="12"/>
      <c r="AV109" s="12"/>
      <c r="AW109" s="12"/>
      <c r="AX109" s="12"/>
      <c r="AY109" s="8" t="s">
        <v>47</v>
      </c>
    </row>
    <row r="110" spans="1:51" ht="16.5" x14ac:dyDescent="0.25">
      <c r="A110" s="159" t="str">
        <f>_xlfn.XLOOKUP(X110,Mapping!N:N,Mapping!O:O,"Not Found",0,1)</f>
        <v>Load Pos</v>
      </c>
      <c r="B110" s="159" t="str">
        <f t="shared" si="4"/>
        <v>NLBTRLoad Pos46058.5493055556</v>
      </c>
      <c r="D110" s="159" t="str">
        <f t="shared" si="7"/>
        <v>Light Maintenance</v>
      </c>
      <c r="E110" s="159" t="str">
        <f t="shared" si="5"/>
        <v>MCPNLBTRLoad PosLight Maintenance</v>
      </c>
      <c r="F110" s="159" t="str">
        <f t="shared" si="6"/>
        <v>MCPNLBTRLoad Pos</v>
      </c>
      <c r="G110" s="159" t="s">
        <v>1889</v>
      </c>
      <c r="N110" s="2">
        <v>2601</v>
      </c>
      <c r="O110" s="3" t="s">
        <v>260</v>
      </c>
      <c r="P110" s="3" t="s">
        <v>39</v>
      </c>
      <c r="Q110" s="3" t="s">
        <v>92</v>
      </c>
      <c r="R110" s="3" t="s">
        <v>93</v>
      </c>
      <c r="S110" s="4">
        <v>46058.549305555556</v>
      </c>
      <c r="T110" s="4">
        <v>46058.563194444447</v>
      </c>
      <c r="U110" s="4">
        <v>46058.563194444447</v>
      </c>
      <c r="V110" s="3" t="s">
        <v>42</v>
      </c>
      <c r="W110" s="3" t="s">
        <v>43</v>
      </c>
      <c r="X110" s="3" t="s">
        <v>261</v>
      </c>
      <c r="Y110" s="2">
        <v>1</v>
      </c>
      <c r="Z110" s="3" t="s">
        <v>94</v>
      </c>
      <c r="AA110" s="5">
        <v>0.33</v>
      </c>
      <c r="AB110" s="5">
        <v>0</v>
      </c>
      <c r="AC110" s="5">
        <v>0.33</v>
      </c>
      <c r="AD110" s="5">
        <v>0</v>
      </c>
      <c r="AE110" s="5">
        <v>0</v>
      </c>
      <c r="AF110" s="5">
        <v>0.33</v>
      </c>
      <c r="AG110" s="6"/>
      <c r="AH110" s="6"/>
      <c r="AI110" s="7">
        <v>0</v>
      </c>
      <c r="AJ110" s="7">
        <v>0</v>
      </c>
      <c r="AK110" s="7">
        <v>0.33</v>
      </c>
      <c r="AL110" s="7">
        <v>0</v>
      </c>
      <c r="AM110" s="7">
        <v>0.33</v>
      </c>
      <c r="AN110" s="12" t="s">
        <v>46</v>
      </c>
      <c r="AO110" s="12"/>
      <c r="AP110" s="12"/>
      <c r="AQ110" s="12"/>
      <c r="AR110" s="12"/>
      <c r="AS110" s="12"/>
      <c r="AT110" s="12"/>
      <c r="AU110" s="12"/>
      <c r="AV110" s="12"/>
      <c r="AW110" s="12"/>
      <c r="AX110" s="12"/>
      <c r="AY110" s="8" t="s">
        <v>47</v>
      </c>
    </row>
    <row r="111" spans="1:51" ht="16.5" x14ac:dyDescent="0.25">
      <c r="A111" s="159" t="str">
        <f>_xlfn.XLOOKUP(X111,Mapping!N:N,Mapping!O:O,"Not Found",0,1)</f>
        <v>Load Pos</v>
      </c>
      <c r="B111" s="159" t="str">
        <f t="shared" si="4"/>
        <v>NLBTRLoad Pos46058.5631944444</v>
      </c>
      <c r="D111" s="159" t="str">
        <f t="shared" si="7"/>
        <v>Position report OLAP exports</v>
      </c>
      <c r="E111" s="159" t="str">
        <f t="shared" si="5"/>
        <v>MCPNLBTRLoad PosPosition report OLAP exports</v>
      </c>
      <c r="F111" s="159" t="str">
        <f t="shared" si="6"/>
        <v>MCPNLBTRLoad Pos</v>
      </c>
      <c r="G111" s="159" t="s">
        <v>1889</v>
      </c>
      <c r="N111" s="2">
        <v>2601</v>
      </c>
      <c r="O111" s="3" t="s">
        <v>260</v>
      </c>
      <c r="P111" s="3" t="s">
        <v>39</v>
      </c>
      <c r="Q111" s="3" t="s">
        <v>79</v>
      </c>
      <c r="R111" s="3" t="s">
        <v>80</v>
      </c>
      <c r="S111" s="4">
        <v>46058.563194444447</v>
      </c>
      <c r="T111" s="4">
        <v>46058.573611111111</v>
      </c>
      <c r="U111" s="4">
        <v>46058.573611111111</v>
      </c>
      <c r="V111" s="3" t="s">
        <v>42</v>
      </c>
      <c r="W111" s="3" t="s">
        <v>43</v>
      </c>
      <c r="X111" s="3" t="s">
        <v>261</v>
      </c>
      <c r="Y111" s="2">
        <v>1</v>
      </c>
      <c r="Z111" s="3" t="s">
        <v>81</v>
      </c>
      <c r="AA111" s="5">
        <v>0.25</v>
      </c>
      <c r="AB111" s="5">
        <v>0</v>
      </c>
      <c r="AC111" s="5">
        <v>0.25</v>
      </c>
      <c r="AD111" s="5">
        <v>0</v>
      </c>
      <c r="AE111" s="5">
        <v>0</v>
      </c>
      <c r="AF111" s="5">
        <v>0.25</v>
      </c>
      <c r="AG111" s="6"/>
      <c r="AH111" s="6"/>
      <c r="AI111" s="7">
        <v>0</v>
      </c>
      <c r="AJ111" s="7">
        <v>0</v>
      </c>
      <c r="AK111" s="7">
        <v>0.25</v>
      </c>
      <c r="AL111" s="7">
        <v>0</v>
      </c>
      <c r="AM111" s="7">
        <v>0.25</v>
      </c>
      <c r="AN111" s="12" t="s">
        <v>46</v>
      </c>
      <c r="AO111" s="12"/>
      <c r="AP111" s="12"/>
      <c r="AQ111" s="12"/>
      <c r="AR111" s="12"/>
      <c r="AS111" s="12"/>
      <c r="AT111" s="12"/>
      <c r="AU111" s="12"/>
      <c r="AV111" s="12"/>
      <c r="AW111" s="12"/>
      <c r="AX111" s="12"/>
      <c r="AY111" s="8" t="s">
        <v>47</v>
      </c>
    </row>
    <row r="112" spans="1:51" ht="16.5" x14ac:dyDescent="0.25">
      <c r="A112" s="159" t="str">
        <f>_xlfn.XLOOKUP(X112,Mapping!N:N,Mapping!O:O,"Not Found",0,1)</f>
        <v>Load Pos</v>
      </c>
      <c r="B112" s="159" t="str">
        <f t="shared" si="4"/>
        <v>NLBTRLoad Pos46058.5736111111</v>
      </c>
      <c r="D112" s="159" t="str">
        <f t="shared" si="7"/>
        <v>export to ara</v>
      </c>
      <c r="E112" s="159" t="str">
        <f t="shared" si="5"/>
        <v>MCPNLBTRLoad Posexport to ara</v>
      </c>
      <c r="F112" s="159" t="str">
        <f t="shared" si="6"/>
        <v>MCPNLBTRLoad Pos</v>
      </c>
      <c r="G112" s="159" t="s">
        <v>1889</v>
      </c>
      <c r="N112" s="2">
        <v>2601</v>
      </c>
      <c r="O112" s="3" t="s">
        <v>260</v>
      </c>
      <c r="P112" s="3" t="s">
        <v>39</v>
      </c>
      <c r="Q112" s="3" t="s">
        <v>89</v>
      </c>
      <c r="R112" s="3" t="s">
        <v>90</v>
      </c>
      <c r="S112" s="4">
        <v>46058.573611111111</v>
      </c>
      <c r="T112" s="4">
        <v>46058.574999999997</v>
      </c>
      <c r="U112" s="4">
        <v>46058.574999999997</v>
      </c>
      <c r="V112" s="3" t="s">
        <v>42</v>
      </c>
      <c r="W112" s="3" t="s">
        <v>43</v>
      </c>
      <c r="X112" s="3" t="s">
        <v>261</v>
      </c>
      <c r="Y112" s="2">
        <v>1</v>
      </c>
      <c r="Z112" s="3" t="s">
        <v>91</v>
      </c>
      <c r="AA112" s="5">
        <v>0.03</v>
      </c>
      <c r="AB112" s="5">
        <v>0</v>
      </c>
      <c r="AC112" s="5">
        <v>0.03</v>
      </c>
      <c r="AD112" s="5">
        <v>0</v>
      </c>
      <c r="AE112" s="5">
        <v>0</v>
      </c>
      <c r="AF112" s="5">
        <v>0.03</v>
      </c>
      <c r="AG112" s="6"/>
      <c r="AH112" s="6"/>
      <c r="AI112" s="7">
        <v>0</v>
      </c>
      <c r="AJ112" s="7">
        <v>0</v>
      </c>
      <c r="AK112" s="7">
        <v>0.03</v>
      </c>
      <c r="AL112" s="7">
        <v>0</v>
      </c>
      <c r="AM112" s="7">
        <v>0.03</v>
      </c>
      <c r="AN112" s="12" t="s">
        <v>46</v>
      </c>
      <c r="AO112" s="12"/>
      <c r="AP112" s="12"/>
      <c r="AQ112" s="12"/>
      <c r="AR112" s="12"/>
      <c r="AS112" s="12"/>
      <c r="AT112" s="12"/>
      <c r="AU112" s="12"/>
      <c r="AV112" s="12"/>
      <c r="AW112" s="12"/>
      <c r="AX112" s="12"/>
      <c r="AY112" s="8" t="s">
        <v>47</v>
      </c>
    </row>
    <row r="113" spans="1:51" ht="16.5" x14ac:dyDescent="0.25">
      <c r="A113" s="159" t="str">
        <f>_xlfn.XLOOKUP(X113,Mapping!N:N,Mapping!O:O,"Not Found",0,1)</f>
        <v>Load Pos</v>
      </c>
      <c r="B113" s="159" t="str">
        <f t="shared" si="4"/>
        <v>NLBTRLoad Pos46058.575</v>
      </c>
      <c r="D113" s="159" t="str">
        <f t="shared" si="7"/>
        <v>copy from</v>
      </c>
      <c r="E113" s="159" t="str">
        <f t="shared" si="5"/>
        <v>MCPNLBTRLoad Poscopy from</v>
      </c>
      <c r="F113" s="159" t="str">
        <f t="shared" si="6"/>
        <v>MCPNLBTRLoad Pos</v>
      </c>
      <c r="G113" s="159" t="s">
        <v>1889</v>
      </c>
      <c r="N113" s="2">
        <v>2601</v>
      </c>
      <c r="O113" s="3" t="s">
        <v>260</v>
      </c>
      <c r="P113" s="3" t="s">
        <v>39</v>
      </c>
      <c r="Q113" s="3" t="s">
        <v>82</v>
      </c>
      <c r="R113" s="3" t="s">
        <v>83</v>
      </c>
      <c r="S113" s="4">
        <v>46058.574999999997</v>
      </c>
      <c r="T113" s="4">
        <v>46058.582638888889</v>
      </c>
      <c r="U113" s="4">
        <v>46058.583333333336</v>
      </c>
      <c r="V113" s="3" t="s">
        <v>42</v>
      </c>
      <c r="W113" s="3" t="s">
        <v>43</v>
      </c>
      <c r="X113" s="3" t="s">
        <v>261</v>
      </c>
      <c r="Y113" s="2">
        <v>1</v>
      </c>
      <c r="Z113" s="3" t="s">
        <v>84</v>
      </c>
      <c r="AA113" s="5">
        <v>0.18</v>
      </c>
      <c r="AB113" s="5">
        <v>0.18</v>
      </c>
      <c r="AC113" s="5">
        <v>0</v>
      </c>
      <c r="AD113" s="5">
        <v>0.02</v>
      </c>
      <c r="AE113" s="5">
        <v>0.2</v>
      </c>
      <c r="AF113" s="5">
        <v>0.2</v>
      </c>
      <c r="AG113" s="6">
        <v>0</v>
      </c>
      <c r="AH113" s="6">
        <v>0</v>
      </c>
      <c r="AI113" s="7">
        <v>0</v>
      </c>
      <c r="AJ113" s="7">
        <v>0</v>
      </c>
      <c r="AK113" s="7">
        <v>0.18</v>
      </c>
      <c r="AL113" s="7">
        <v>0</v>
      </c>
      <c r="AM113" s="7">
        <v>0.18</v>
      </c>
      <c r="AN113" s="12" t="s">
        <v>46</v>
      </c>
      <c r="AO113" s="12"/>
      <c r="AP113" s="12"/>
      <c r="AQ113" s="12" t="s">
        <v>262</v>
      </c>
      <c r="AR113" s="12"/>
      <c r="AS113" s="12"/>
      <c r="AT113" s="12"/>
      <c r="AU113" s="12"/>
      <c r="AV113" s="12"/>
      <c r="AW113" s="12"/>
      <c r="AX113" s="12"/>
      <c r="AY113" s="8" t="s">
        <v>47</v>
      </c>
    </row>
    <row r="114" spans="1:51" ht="16.5" x14ac:dyDescent="0.25">
      <c r="A114" s="159" t="str">
        <f>_xlfn.XLOOKUP(X114,Mapping!N:N,Mapping!O:O,"Not Found",0,1)</f>
        <v>Valuation (NPV)</v>
      </c>
      <c r="B114" s="159" t="str">
        <f t="shared" si="4"/>
        <v>NLBTRValuation (NPV)46058.5833333333</v>
      </c>
      <c r="D114" s="159" t="str">
        <f t="shared" si="7"/>
        <v>portfolio valuation run</v>
      </c>
      <c r="E114" s="159" t="str">
        <f t="shared" si="5"/>
        <v>MCPNLBTRValuation (NPV)portfolio valuation run</v>
      </c>
      <c r="F114" s="159" t="str">
        <f t="shared" si="6"/>
        <v>MCPNLBTRValuation (NPV)</v>
      </c>
      <c r="G114" s="159" t="s">
        <v>1889</v>
      </c>
      <c r="N114" s="2">
        <v>2601</v>
      </c>
      <c r="O114" s="3" t="s">
        <v>260</v>
      </c>
      <c r="P114" s="3" t="s">
        <v>39</v>
      </c>
      <c r="Q114" s="3" t="s">
        <v>85</v>
      </c>
      <c r="R114" s="3" t="s">
        <v>86</v>
      </c>
      <c r="S114" s="4">
        <v>46058.583333333336</v>
      </c>
      <c r="T114" s="4">
        <v>46058.598611111112</v>
      </c>
      <c r="U114" s="4">
        <v>46058.598611111112</v>
      </c>
      <c r="V114" s="3" t="s">
        <v>42</v>
      </c>
      <c r="W114" s="3" t="s">
        <v>43</v>
      </c>
      <c r="X114" s="3" t="s">
        <v>263</v>
      </c>
      <c r="Y114" s="2">
        <v>1</v>
      </c>
      <c r="Z114" s="3" t="s">
        <v>88</v>
      </c>
      <c r="AA114" s="5">
        <v>0.37</v>
      </c>
      <c r="AB114" s="5">
        <v>0</v>
      </c>
      <c r="AC114" s="5">
        <v>0.37</v>
      </c>
      <c r="AD114" s="5">
        <v>0</v>
      </c>
      <c r="AE114" s="5">
        <v>0</v>
      </c>
      <c r="AF114" s="5">
        <v>0.37</v>
      </c>
      <c r="AG114" s="6"/>
      <c r="AH114" s="6"/>
      <c r="AI114" s="7">
        <v>0</v>
      </c>
      <c r="AJ114" s="7">
        <v>0</v>
      </c>
      <c r="AK114" s="7">
        <v>0.37</v>
      </c>
      <c r="AL114" s="7">
        <v>0</v>
      </c>
      <c r="AM114" s="7">
        <v>0.37</v>
      </c>
      <c r="AN114" s="12" t="s">
        <v>46</v>
      </c>
      <c r="AO114" s="12"/>
      <c r="AP114" s="12"/>
      <c r="AQ114" s="12"/>
      <c r="AR114" s="12"/>
      <c r="AS114" s="12"/>
      <c r="AT114" s="12"/>
      <c r="AU114" s="12"/>
      <c r="AV114" s="12"/>
      <c r="AW114" s="12"/>
      <c r="AX114" s="12"/>
      <c r="AY114" s="8" t="s">
        <v>47</v>
      </c>
    </row>
    <row r="115" spans="1:51" ht="16.5" x14ac:dyDescent="0.25">
      <c r="A115" s="159" t="str">
        <f>_xlfn.XLOOKUP(X115,Mapping!N:N,Mapping!O:O,"Not Found",0,1)</f>
        <v>Valuation (NPV)</v>
      </c>
      <c r="B115" s="159" t="str">
        <f t="shared" si="4"/>
        <v>NLBTRValuation (NPV)46058.5986111111</v>
      </c>
      <c r="D115" s="159" t="str">
        <f t="shared" si="7"/>
        <v>export to ara</v>
      </c>
      <c r="E115" s="159" t="str">
        <f t="shared" si="5"/>
        <v>MCPNLBTRValuation (NPV)export to ara</v>
      </c>
      <c r="F115" s="159" t="str">
        <f t="shared" si="6"/>
        <v>MCPNLBTRValuation (NPV)</v>
      </c>
      <c r="G115" s="159" t="s">
        <v>1889</v>
      </c>
      <c r="N115" s="2">
        <v>2601</v>
      </c>
      <c r="O115" s="3" t="s">
        <v>260</v>
      </c>
      <c r="P115" s="3" t="s">
        <v>39</v>
      </c>
      <c r="Q115" s="3" t="s">
        <v>89</v>
      </c>
      <c r="R115" s="3" t="s">
        <v>90</v>
      </c>
      <c r="S115" s="4">
        <v>46058.598611111112</v>
      </c>
      <c r="T115" s="4">
        <v>46058.598611111112</v>
      </c>
      <c r="U115" s="4">
        <v>46058.598611111112</v>
      </c>
      <c r="V115" s="3" t="s">
        <v>42</v>
      </c>
      <c r="W115" s="3" t="s">
        <v>43</v>
      </c>
      <c r="X115" s="3" t="s">
        <v>263</v>
      </c>
      <c r="Y115" s="2">
        <v>2</v>
      </c>
      <c r="Z115" s="3" t="s">
        <v>91</v>
      </c>
      <c r="AA115" s="5">
        <v>0</v>
      </c>
      <c r="AB115" s="5">
        <v>0</v>
      </c>
      <c r="AC115" s="5">
        <v>0</v>
      </c>
      <c r="AD115" s="5">
        <v>0</v>
      </c>
      <c r="AE115" s="5">
        <v>0</v>
      </c>
      <c r="AF115" s="5">
        <v>0</v>
      </c>
      <c r="AG115" s="6"/>
      <c r="AH115" s="6"/>
      <c r="AI115" s="7">
        <v>0</v>
      </c>
      <c r="AJ115" s="7">
        <v>0</v>
      </c>
      <c r="AK115" s="7">
        <v>0</v>
      </c>
      <c r="AL115" s="7">
        <v>0</v>
      </c>
      <c r="AM115" s="7">
        <v>0</v>
      </c>
      <c r="AN115" s="12" t="s">
        <v>46</v>
      </c>
      <c r="AO115" s="12"/>
      <c r="AP115" s="12"/>
      <c r="AQ115" s="12"/>
      <c r="AR115" s="12"/>
      <c r="AS115" s="12"/>
      <c r="AT115" s="12"/>
      <c r="AU115" s="12"/>
      <c r="AV115" s="12"/>
      <c r="AW115" s="12"/>
      <c r="AX115" s="12"/>
      <c r="AY115" s="8" t="s">
        <v>47</v>
      </c>
    </row>
    <row r="116" spans="1:51" ht="16.5" x14ac:dyDescent="0.25">
      <c r="A116" s="159" t="str">
        <f>_xlfn.XLOOKUP(X116,Mapping!N:N,Mapping!O:O,"Not Found",0,1)</f>
        <v>Valuation (NPV)</v>
      </c>
      <c r="B116" s="159" t="str">
        <f t="shared" si="4"/>
        <v>NLBTRValuation (NPV)46058.5986111111</v>
      </c>
      <c r="D116" s="159" t="str">
        <f t="shared" si="7"/>
        <v>Light Maintenance</v>
      </c>
      <c r="E116" s="159" t="str">
        <f t="shared" si="5"/>
        <v>MCPNLBTRValuation (NPV)Light Maintenance</v>
      </c>
      <c r="F116" s="159" t="str">
        <f t="shared" si="6"/>
        <v>MCPNLBTRValuation (NPV)</v>
      </c>
      <c r="G116" s="159" t="s">
        <v>1889</v>
      </c>
      <c r="N116" s="2">
        <v>2601</v>
      </c>
      <c r="O116" s="3" t="s">
        <v>260</v>
      </c>
      <c r="P116" s="3" t="s">
        <v>39</v>
      </c>
      <c r="Q116" s="3" t="s">
        <v>92</v>
      </c>
      <c r="R116" s="3" t="s">
        <v>93</v>
      </c>
      <c r="S116" s="4">
        <v>46058.598611111112</v>
      </c>
      <c r="T116" s="4">
        <v>46058.613888888889</v>
      </c>
      <c r="U116" s="4">
        <v>46058.613888888889</v>
      </c>
      <c r="V116" s="3" t="s">
        <v>42</v>
      </c>
      <c r="W116" s="3" t="s">
        <v>43</v>
      </c>
      <c r="X116" s="3" t="s">
        <v>263</v>
      </c>
      <c r="Y116" s="2">
        <v>2</v>
      </c>
      <c r="Z116" s="3" t="s">
        <v>94</v>
      </c>
      <c r="AA116" s="5">
        <v>0.37</v>
      </c>
      <c r="AB116" s="5">
        <v>0</v>
      </c>
      <c r="AC116" s="5">
        <v>0.37</v>
      </c>
      <c r="AD116" s="5">
        <v>0</v>
      </c>
      <c r="AE116" s="5">
        <v>0</v>
      </c>
      <c r="AF116" s="5">
        <v>0.37</v>
      </c>
      <c r="AG116" s="6"/>
      <c r="AH116" s="6"/>
      <c r="AI116" s="7">
        <v>0</v>
      </c>
      <c r="AJ116" s="7">
        <v>0</v>
      </c>
      <c r="AK116" s="7">
        <v>0.37</v>
      </c>
      <c r="AL116" s="7">
        <v>0</v>
      </c>
      <c r="AM116" s="7">
        <v>0.37</v>
      </c>
      <c r="AN116" s="12" t="s">
        <v>46</v>
      </c>
      <c r="AO116" s="12"/>
      <c r="AP116" s="12"/>
      <c r="AQ116" s="12"/>
      <c r="AR116" s="12"/>
      <c r="AS116" s="12"/>
      <c r="AT116" s="12"/>
      <c r="AU116" s="12"/>
      <c r="AV116" s="12"/>
      <c r="AW116" s="12"/>
      <c r="AX116" s="12"/>
      <c r="AY116" s="8" t="s">
        <v>47</v>
      </c>
    </row>
    <row r="117" spans="1:51" ht="16.5" x14ac:dyDescent="0.25">
      <c r="A117" s="159" t="str">
        <f>_xlfn.XLOOKUP(X117,Mapping!N:N,Mapping!O:O,"Not Found",0,1)</f>
        <v>Valuation (NPV)</v>
      </c>
      <c r="B117" s="159" t="str">
        <f t="shared" si="4"/>
        <v>NLBTRValuation (NPV)46058.6138888889</v>
      </c>
      <c r="D117" s="159" t="str">
        <f t="shared" si="7"/>
        <v>valuation report OLAP exports</v>
      </c>
      <c r="E117" s="159" t="str">
        <f t="shared" si="5"/>
        <v>MCPNLBTRValuation (NPV)valuation report OLAP exports</v>
      </c>
      <c r="F117" s="159" t="str">
        <f t="shared" si="6"/>
        <v>MCPNLBTRValuation (NPV)</v>
      </c>
      <c r="G117" s="159" t="s">
        <v>1889</v>
      </c>
      <c r="N117" s="2">
        <v>2601</v>
      </c>
      <c r="O117" s="3" t="s">
        <v>260</v>
      </c>
      <c r="P117" s="3" t="s">
        <v>39</v>
      </c>
      <c r="Q117" s="3" t="s">
        <v>95</v>
      </c>
      <c r="R117" s="3" t="s">
        <v>96</v>
      </c>
      <c r="S117" s="4">
        <v>46058.613888888889</v>
      </c>
      <c r="T117" s="4">
        <v>46058.669444444444</v>
      </c>
      <c r="U117" s="4">
        <v>46058.669444444444</v>
      </c>
      <c r="V117" s="3" t="s">
        <v>42</v>
      </c>
      <c r="W117" s="3" t="s">
        <v>43</v>
      </c>
      <c r="X117" s="3" t="s">
        <v>263</v>
      </c>
      <c r="Y117" s="2">
        <v>1</v>
      </c>
      <c r="Z117" s="3" t="s">
        <v>97</v>
      </c>
      <c r="AA117" s="5">
        <v>1.33</v>
      </c>
      <c r="AB117" s="5">
        <v>0</v>
      </c>
      <c r="AC117" s="5">
        <v>1.33</v>
      </c>
      <c r="AD117" s="5">
        <v>0</v>
      </c>
      <c r="AE117" s="5">
        <v>0</v>
      </c>
      <c r="AF117" s="5">
        <v>1.33</v>
      </c>
      <c r="AG117" s="6"/>
      <c r="AH117" s="6"/>
      <c r="AI117" s="7">
        <v>0</v>
      </c>
      <c r="AJ117" s="7">
        <v>0</v>
      </c>
      <c r="AK117" s="7">
        <v>1.33</v>
      </c>
      <c r="AL117" s="7">
        <v>0</v>
      </c>
      <c r="AM117" s="7">
        <v>1.33</v>
      </c>
      <c r="AN117" s="12" t="s">
        <v>46</v>
      </c>
      <c r="AO117" s="12"/>
      <c r="AP117" s="12"/>
      <c r="AQ117" s="12"/>
      <c r="AR117" s="12"/>
      <c r="AS117" s="12"/>
      <c r="AT117" s="12"/>
      <c r="AU117" s="12"/>
      <c r="AV117" s="12"/>
      <c r="AW117" s="12"/>
      <c r="AX117" s="12"/>
      <c r="AY117" s="8" t="s">
        <v>47</v>
      </c>
    </row>
    <row r="118" spans="1:51" ht="16.5" x14ac:dyDescent="0.25">
      <c r="A118" s="159" t="str">
        <f>_xlfn.XLOOKUP(X118,Mapping!N:N,Mapping!O:O,"Not Found",0,1)</f>
        <v>Valuation (NPV)</v>
      </c>
      <c r="B118" s="159" t="str">
        <f t="shared" si="4"/>
        <v>NLBTRValuation (NPV)46058.6694444444</v>
      </c>
      <c r="D118" s="159" t="str">
        <f t="shared" si="7"/>
        <v>valuation report QRM Reporter exports</v>
      </c>
      <c r="E118" s="159" t="str">
        <f t="shared" si="5"/>
        <v>MCPNLBTRValuation (NPV)valuation report QRM Reporter exports</v>
      </c>
      <c r="F118" s="159" t="str">
        <f t="shared" si="6"/>
        <v>MCPNLBTRValuation (NPV)</v>
      </c>
      <c r="G118" s="159" t="s">
        <v>1889</v>
      </c>
      <c r="N118" s="2">
        <v>2601</v>
      </c>
      <c r="O118" s="3" t="s">
        <v>260</v>
      </c>
      <c r="P118" s="3" t="s">
        <v>39</v>
      </c>
      <c r="Q118" s="3" t="s">
        <v>264</v>
      </c>
      <c r="R118" s="3" t="s">
        <v>265</v>
      </c>
      <c r="S118" s="4">
        <v>46058.669444444444</v>
      </c>
      <c r="T118" s="4">
        <v>46058.672222222223</v>
      </c>
      <c r="U118" s="4">
        <v>46058.672222222223</v>
      </c>
      <c r="V118" s="3" t="s">
        <v>42</v>
      </c>
      <c r="W118" s="3" t="s">
        <v>43</v>
      </c>
      <c r="X118" s="3" t="s">
        <v>263</v>
      </c>
      <c r="Y118" s="2">
        <v>1</v>
      </c>
      <c r="Z118" s="3" t="s">
        <v>266</v>
      </c>
      <c r="AA118" s="5">
        <v>7.0000000000000007E-2</v>
      </c>
      <c r="AB118" s="5">
        <v>0</v>
      </c>
      <c r="AC118" s="5">
        <v>7.0000000000000007E-2</v>
      </c>
      <c r="AD118" s="5">
        <v>0</v>
      </c>
      <c r="AE118" s="5">
        <v>0</v>
      </c>
      <c r="AF118" s="5">
        <v>7.0000000000000007E-2</v>
      </c>
      <c r="AG118" s="6"/>
      <c r="AH118" s="6"/>
      <c r="AI118" s="7">
        <v>0</v>
      </c>
      <c r="AJ118" s="7">
        <v>0</v>
      </c>
      <c r="AK118" s="7">
        <v>7.0000000000000007E-2</v>
      </c>
      <c r="AL118" s="7">
        <v>0</v>
      </c>
      <c r="AM118" s="7">
        <v>7.0000000000000007E-2</v>
      </c>
      <c r="AN118" s="12" t="s">
        <v>46</v>
      </c>
      <c r="AO118" s="12"/>
      <c r="AP118" s="12"/>
      <c r="AQ118" s="12"/>
      <c r="AR118" s="12"/>
      <c r="AS118" s="12"/>
      <c r="AT118" s="12"/>
      <c r="AU118" s="12"/>
      <c r="AV118" s="12"/>
      <c r="AW118" s="12"/>
      <c r="AX118" s="12"/>
      <c r="AY118" s="8" t="s">
        <v>47</v>
      </c>
    </row>
    <row r="119" spans="1:51" ht="16.5" x14ac:dyDescent="0.25">
      <c r="A119" s="159" t="str">
        <f>_xlfn.XLOOKUP(X119,Mapping!N:N,Mapping!O:O,"Not Found",0,1)</f>
        <v>Valuation (NPV)</v>
      </c>
      <c r="B119" s="159" t="str">
        <f t="shared" si="4"/>
        <v>NLBTRValuation (NPV)46058.6722222222</v>
      </c>
      <c r="D119" s="159" t="str">
        <f t="shared" si="7"/>
        <v>AIC portfolio valuation run</v>
      </c>
      <c r="E119" s="159" t="str">
        <f t="shared" si="5"/>
        <v>MCPNLBTRValuation (NPV)AIC portfolio valuation run</v>
      </c>
      <c r="F119" s="159" t="str">
        <f t="shared" si="6"/>
        <v>MCPNLBTRValuation (NPV)</v>
      </c>
      <c r="G119" s="159" t="s">
        <v>1889</v>
      </c>
      <c r="N119" s="2">
        <v>2601</v>
      </c>
      <c r="O119" s="3" t="s">
        <v>260</v>
      </c>
      <c r="P119" s="3" t="s">
        <v>39</v>
      </c>
      <c r="Q119" s="3" t="s">
        <v>185</v>
      </c>
      <c r="R119" s="3" t="s">
        <v>186</v>
      </c>
      <c r="S119" s="4">
        <v>46058.672222222223</v>
      </c>
      <c r="T119" s="4">
        <v>46058.672222222223</v>
      </c>
      <c r="U119" s="4">
        <v>46058.688194444447</v>
      </c>
      <c r="V119" s="3" t="s">
        <v>42</v>
      </c>
      <c r="W119" s="3" t="s">
        <v>43</v>
      </c>
      <c r="X119" s="3" t="s">
        <v>263</v>
      </c>
      <c r="Y119" s="2">
        <v>1</v>
      </c>
      <c r="Z119" s="3" t="s">
        <v>187</v>
      </c>
      <c r="AA119" s="5">
        <v>0</v>
      </c>
      <c r="AB119" s="5">
        <v>0</v>
      </c>
      <c r="AC119" s="5">
        <v>0</v>
      </c>
      <c r="AD119" s="5">
        <v>0</v>
      </c>
      <c r="AE119" s="5">
        <v>0</v>
      </c>
      <c r="AF119" s="5">
        <v>0</v>
      </c>
      <c r="AG119" s="6"/>
      <c r="AH119" s="6"/>
      <c r="AI119" s="7">
        <v>0</v>
      </c>
      <c r="AJ119" s="7">
        <v>0</v>
      </c>
      <c r="AK119" s="7">
        <v>0</v>
      </c>
      <c r="AL119" s="7">
        <v>0</v>
      </c>
      <c r="AM119" s="7">
        <v>0</v>
      </c>
      <c r="AN119" s="12" t="s">
        <v>46</v>
      </c>
      <c r="AO119" s="12"/>
      <c r="AP119" s="12"/>
      <c r="AQ119" s="12"/>
      <c r="AR119" s="12"/>
      <c r="AS119" s="12"/>
      <c r="AT119" s="12"/>
      <c r="AU119" s="12"/>
      <c r="AV119" s="12"/>
      <c r="AW119" s="12"/>
      <c r="AX119" s="12"/>
      <c r="AY119" s="8" t="s">
        <v>47</v>
      </c>
    </row>
    <row r="120" spans="1:51" ht="16.5" x14ac:dyDescent="0.25">
      <c r="A120" s="159" t="str">
        <f>_xlfn.XLOOKUP(X120,Mapping!N:N,Mapping!O:O,"Not Found",0,1)</f>
        <v>EC</v>
      </c>
      <c r="B120" s="159" t="str">
        <f t="shared" si="4"/>
        <v>NLBTREC46058.6881944444</v>
      </c>
      <c r="D120" s="159" t="str">
        <f t="shared" si="7"/>
        <v>Light Maintenance</v>
      </c>
      <c r="E120" s="159" t="str">
        <f t="shared" si="5"/>
        <v>MCPNLBTRECLight Maintenance</v>
      </c>
      <c r="F120" s="159" t="str">
        <f t="shared" si="6"/>
        <v>MCPNLBTREC</v>
      </c>
      <c r="G120" s="159" t="s">
        <v>1889</v>
      </c>
      <c r="N120" s="2">
        <v>2601</v>
      </c>
      <c r="O120" s="3" t="s">
        <v>260</v>
      </c>
      <c r="P120" s="3" t="s">
        <v>39</v>
      </c>
      <c r="Q120" s="3" t="s">
        <v>92</v>
      </c>
      <c r="R120" s="3" t="s">
        <v>93</v>
      </c>
      <c r="S120" s="4">
        <v>46058.688194444447</v>
      </c>
      <c r="T120" s="4">
        <v>46058.697916666664</v>
      </c>
      <c r="U120" s="4">
        <v>46058.697916666664</v>
      </c>
      <c r="V120" s="3" t="s">
        <v>42</v>
      </c>
      <c r="W120" s="3" t="s">
        <v>43</v>
      </c>
      <c r="X120" s="3" t="s">
        <v>267</v>
      </c>
      <c r="Y120" s="2">
        <v>3</v>
      </c>
      <c r="Z120" s="3" t="s">
        <v>94</v>
      </c>
      <c r="AA120" s="5">
        <v>0.23</v>
      </c>
      <c r="AB120" s="5">
        <v>0</v>
      </c>
      <c r="AC120" s="5">
        <v>0.23</v>
      </c>
      <c r="AD120" s="5">
        <v>0</v>
      </c>
      <c r="AE120" s="5">
        <v>0</v>
      </c>
      <c r="AF120" s="5">
        <v>0.23</v>
      </c>
      <c r="AG120" s="6"/>
      <c r="AH120" s="6"/>
      <c r="AI120" s="7">
        <v>0</v>
      </c>
      <c r="AJ120" s="7">
        <v>0</v>
      </c>
      <c r="AK120" s="7">
        <v>0.23</v>
      </c>
      <c r="AL120" s="7">
        <v>0</v>
      </c>
      <c r="AM120" s="7">
        <v>0.23</v>
      </c>
      <c r="AN120" s="12" t="s">
        <v>46</v>
      </c>
      <c r="AO120" s="12"/>
      <c r="AP120" s="12"/>
      <c r="AQ120" s="12"/>
      <c r="AR120" s="12"/>
      <c r="AS120" s="12"/>
      <c r="AT120" s="12"/>
      <c r="AU120" s="12"/>
      <c r="AV120" s="12"/>
      <c r="AW120" s="12"/>
      <c r="AX120" s="12"/>
      <c r="AY120" s="8" t="s">
        <v>94</v>
      </c>
    </row>
    <row r="121" spans="1:51" ht="16.5" x14ac:dyDescent="0.25">
      <c r="A121" s="159" t="str">
        <f>_xlfn.XLOOKUP(X121,Mapping!N:N,Mapping!O:O,"Not Found",0,1)</f>
        <v>EC</v>
      </c>
      <c r="B121" s="159" t="str">
        <f t="shared" si="4"/>
        <v>NLBTREC46058.6979166667</v>
      </c>
      <c r="D121" s="159" t="str">
        <f t="shared" si="7"/>
        <v>ing-ec valuation</v>
      </c>
      <c r="E121" s="159" t="str">
        <f t="shared" si="5"/>
        <v>MCPNLBTRECing-ec valuation</v>
      </c>
      <c r="F121" s="159" t="str">
        <f t="shared" si="6"/>
        <v>MCPNLBTREC</v>
      </c>
      <c r="G121" s="159" t="s">
        <v>1889</v>
      </c>
      <c r="N121" s="2">
        <v>2601</v>
      </c>
      <c r="O121" s="3" t="s">
        <v>260</v>
      </c>
      <c r="P121" s="3" t="s">
        <v>39</v>
      </c>
      <c r="Q121" s="3" t="s">
        <v>138</v>
      </c>
      <c r="R121" s="3" t="s">
        <v>139</v>
      </c>
      <c r="S121" s="4">
        <v>46058.697916666664</v>
      </c>
      <c r="T121" s="4">
        <v>46058.720138888886</v>
      </c>
      <c r="U121" s="4">
        <v>46058.720138888886</v>
      </c>
      <c r="V121" s="3" t="s">
        <v>42</v>
      </c>
      <c r="W121" s="3" t="s">
        <v>43</v>
      </c>
      <c r="X121" s="3" t="s">
        <v>267</v>
      </c>
      <c r="Y121" s="2">
        <v>1</v>
      </c>
      <c r="Z121" s="3" t="s">
        <v>141</v>
      </c>
      <c r="AA121" s="5">
        <v>0.53</v>
      </c>
      <c r="AB121" s="5">
        <v>0</v>
      </c>
      <c r="AC121" s="5">
        <v>0.53</v>
      </c>
      <c r="AD121" s="5">
        <v>0</v>
      </c>
      <c r="AE121" s="5">
        <v>0</v>
      </c>
      <c r="AF121" s="5">
        <v>0.53</v>
      </c>
      <c r="AG121" s="6"/>
      <c r="AH121" s="6"/>
      <c r="AI121" s="7">
        <v>0</v>
      </c>
      <c r="AJ121" s="7">
        <v>0</v>
      </c>
      <c r="AK121" s="7">
        <v>0.53</v>
      </c>
      <c r="AL121" s="7">
        <v>0</v>
      </c>
      <c r="AM121" s="7">
        <v>0.53</v>
      </c>
      <c r="AN121" s="12" t="s">
        <v>46</v>
      </c>
      <c r="AO121" s="12"/>
      <c r="AP121" s="12"/>
      <c r="AQ121" s="12"/>
      <c r="AR121" s="12"/>
      <c r="AS121" s="12"/>
      <c r="AT121" s="12"/>
      <c r="AU121" s="12"/>
      <c r="AV121" s="12"/>
      <c r="AW121" s="12"/>
      <c r="AX121" s="12"/>
      <c r="AY121" s="8" t="s">
        <v>47</v>
      </c>
    </row>
    <row r="122" spans="1:51" ht="16.5" x14ac:dyDescent="0.25">
      <c r="A122" s="159" t="str">
        <f>_xlfn.XLOOKUP(X122,Mapping!N:N,Mapping!O:O,"Not Found",0,1)</f>
        <v>EC</v>
      </c>
      <c r="B122" s="159" t="str">
        <f t="shared" si="4"/>
        <v>NLBTREC46058.7201388889</v>
      </c>
      <c r="D122" s="159" t="str">
        <f t="shared" si="7"/>
        <v>ing-ec valuation OLAP exports</v>
      </c>
      <c r="E122" s="159" t="str">
        <f t="shared" si="5"/>
        <v>MCPNLBTRECing-ec valuation OLAP exports</v>
      </c>
      <c r="F122" s="159" t="str">
        <f t="shared" si="6"/>
        <v>MCPNLBTREC</v>
      </c>
      <c r="G122" s="159" t="s">
        <v>1889</v>
      </c>
      <c r="N122" s="2">
        <v>2601</v>
      </c>
      <c r="O122" s="3" t="s">
        <v>260</v>
      </c>
      <c r="P122" s="3" t="s">
        <v>39</v>
      </c>
      <c r="Q122" s="3" t="s">
        <v>210</v>
      </c>
      <c r="R122" s="3" t="s">
        <v>211</v>
      </c>
      <c r="S122" s="4">
        <v>46058.720138888886</v>
      </c>
      <c r="T122" s="4">
        <v>46058.861805555556</v>
      </c>
      <c r="U122" s="4">
        <v>46058.861805555556</v>
      </c>
      <c r="V122" s="3" t="s">
        <v>42</v>
      </c>
      <c r="W122" s="3" t="s">
        <v>43</v>
      </c>
      <c r="X122" s="3" t="s">
        <v>267</v>
      </c>
      <c r="Y122" s="2">
        <v>1</v>
      </c>
      <c r="Z122" s="3" t="s">
        <v>212</v>
      </c>
      <c r="AA122" s="5">
        <v>3.4</v>
      </c>
      <c r="AB122" s="5">
        <v>0</v>
      </c>
      <c r="AC122" s="5">
        <v>3.4</v>
      </c>
      <c r="AD122" s="5">
        <v>0</v>
      </c>
      <c r="AE122" s="5">
        <v>0</v>
      </c>
      <c r="AF122" s="5">
        <v>3.4</v>
      </c>
      <c r="AG122" s="6"/>
      <c r="AH122" s="6"/>
      <c r="AI122" s="7">
        <v>0</v>
      </c>
      <c r="AJ122" s="7">
        <v>0</v>
      </c>
      <c r="AK122" s="7">
        <v>3.4</v>
      </c>
      <c r="AL122" s="7">
        <v>0</v>
      </c>
      <c r="AM122" s="7">
        <v>3.4</v>
      </c>
      <c r="AN122" s="12" t="s">
        <v>46</v>
      </c>
      <c r="AO122" s="12"/>
      <c r="AP122" s="12"/>
      <c r="AQ122" s="12"/>
      <c r="AR122" s="12"/>
      <c r="AS122" s="12"/>
      <c r="AT122" s="12"/>
      <c r="AU122" s="12"/>
      <c r="AV122" s="12"/>
      <c r="AW122" s="12"/>
      <c r="AX122" s="12"/>
      <c r="AY122" s="8" t="s">
        <v>47</v>
      </c>
    </row>
    <row r="123" spans="1:51" ht="16.5" x14ac:dyDescent="0.25">
      <c r="A123" s="159" t="str">
        <f>_xlfn.XLOOKUP(X123,Mapping!N:N,Mapping!O:O,"Not Found",0,1)</f>
        <v>EC</v>
      </c>
      <c r="B123" s="159" t="str">
        <f t="shared" si="4"/>
        <v>NLBTREC46058.8618055556</v>
      </c>
      <c r="D123" s="159" t="str">
        <f t="shared" si="7"/>
        <v>ing-ec valuation QRM Reporter exports</v>
      </c>
      <c r="E123" s="159" t="str">
        <f t="shared" si="5"/>
        <v>MCPNLBTRECing-ec valuation QRM Reporter exports</v>
      </c>
      <c r="F123" s="159" t="str">
        <f t="shared" si="6"/>
        <v>MCPNLBTREC</v>
      </c>
      <c r="G123" s="159" t="s">
        <v>1889</v>
      </c>
      <c r="N123" s="2">
        <v>2601</v>
      </c>
      <c r="O123" s="3" t="s">
        <v>260</v>
      </c>
      <c r="P123" s="3" t="s">
        <v>39</v>
      </c>
      <c r="Q123" s="3" t="s">
        <v>142</v>
      </c>
      <c r="R123" s="3" t="s">
        <v>143</v>
      </c>
      <c r="S123" s="4">
        <v>46058.861805555556</v>
      </c>
      <c r="T123" s="4">
        <v>46058.865972222222</v>
      </c>
      <c r="U123" s="4">
        <v>46058.865972222222</v>
      </c>
      <c r="V123" s="3" t="s">
        <v>42</v>
      </c>
      <c r="W123" s="3" t="s">
        <v>43</v>
      </c>
      <c r="X123" s="3" t="s">
        <v>267</v>
      </c>
      <c r="Y123" s="2">
        <v>1</v>
      </c>
      <c r="Z123" s="3" t="s">
        <v>144</v>
      </c>
      <c r="AA123" s="5">
        <v>0.1</v>
      </c>
      <c r="AB123" s="5">
        <v>0</v>
      </c>
      <c r="AC123" s="5">
        <v>0.1</v>
      </c>
      <c r="AD123" s="5">
        <v>0</v>
      </c>
      <c r="AE123" s="5">
        <v>0</v>
      </c>
      <c r="AF123" s="5">
        <v>0.1</v>
      </c>
      <c r="AG123" s="6"/>
      <c r="AH123" s="6"/>
      <c r="AI123" s="7">
        <v>0</v>
      </c>
      <c r="AJ123" s="7">
        <v>0</v>
      </c>
      <c r="AK123" s="7">
        <v>0.1</v>
      </c>
      <c r="AL123" s="7">
        <v>0</v>
      </c>
      <c r="AM123" s="7">
        <v>0.1</v>
      </c>
      <c r="AN123" s="12" t="s">
        <v>46</v>
      </c>
      <c r="AO123" s="12"/>
      <c r="AP123" s="12"/>
      <c r="AQ123" s="12"/>
      <c r="AR123" s="12"/>
      <c r="AS123" s="12"/>
      <c r="AT123" s="12"/>
      <c r="AU123" s="12"/>
      <c r="AV123" s="12"/>
      <c r="AW123" s="12"/>
      <c r="AX123" s="12"/>
      <c r="AY123" s="8" t="s">
        <v>47</v>
      </c>
    </row>
    <row r="124" spans="1:51" ht="16.5" x14ac:dyDescent="0.25">
      <c r="A124" s="159" t="str">
        <f>_xlfn.XLOOKUP(X124,Mapping!N:N,Mapping!O:O,"Not Found",0,1)</f>
        <v>KR</v>
      </c>
      <c r="B124" s="159" t="str">
        <f t="shared" si="4"/>
        <v>NLBTRKR46058.8659722222</v>
      </c>
      <c r="D124" s="159" t="str">
        <f t="shared" si="7"/>
        <v>Light Maintenance</v>
      </c>
      <c r="E124" s="159" t="str">
        <f t="shared" si="5"/>
        <v>MCPNLBTRKRLight Maintenance</v>
      </c>
      <c r="F124" s="159" t="str">
        <f t="shared" si="6"/>
        <v>MCPNLBTRKR</v>
      </c>
      <c r="G124" s="159" t="s">
        <v>1889</v>
      </c>
      <c r="N124" s="2">
        <v>2601</v>
      </c>
      <c r="O124" s="3" t="s">
        <v>260</v>
      </c>
      <c r="P124" s="3" t="s">
        <v>39</v>
      </c>
      <c r="Q124" s="3" t="s">
        <v>92</v>
      </c>
      <c r="R124" s="3" t="s">
        <v>93</v>
      </c>
      <c r="S124" s="4">
        <v>46058.865972222222</v>
      </c>
      <c r="T124" s="4">
        <v>46058.884027777778</v>
      </c>
      <c r="U124" s="4">
        <v>46058.884027777778</v>
      </c>
      <c r="V124" s="3" t="s">
        <v>42</v>
      </c>
      <c r="W124" s="3" t="s">
        <v>43</v>
      </c>
      <c r="X124" s="3" t="s">
        <v>268</v>
      </c>
      <c r="Y124" s="2">
        <v>4</v>
      </c>
      <c r="Z124" s="3" t="s">
        <v>94</v>
      </c>
      <c r="AA124" s="5">
        <v>0.43</v>
      </c>
      <c r="AB124" s="5">
        <v>0</v>
      </c>
      <c r="AC124" s="5">
        <v>0.43</v>
      </c>
      <c r="AD124" s="5">
        <v>0</v>
      </c>
      <c r="AE124" s="5">
        <v>0</v>
      </c>
      <c r="AF124" s="5">
        <v>0.43</v>
      </c>
      <c r="AG124" s="6"/>
      <c r="AH124" s="6"/>
      <c r="AI124" s="7">
        <v>0</v>
      </c>
      <c r="AJ124" s="7">
        <v>0</v>
      </c>
      <c r="AK124" s="7">
        <v>0.43</v>
      </c>
      <c r="AL124" s="7">
        <v>0</v>
      </c>
      <c r="AM124" s="7">
        <v>0.43</v>
      </c>
      <c r="AN124" s="12" t="s">
        <v>46</v>
      </c>
      <c r="AO124" s="12"/>
      <c r="AP124" s="12"/>
      <c r="AQ124" s="12"/>
      <c r="AR124" s="12"/>
      <c r="AS124" s="12"/>
      <c r="AT124" s="12"/>
      <c r="AU124" s="12"/>
      <c r="AV124" s="12"/>
      <c r="AW124" s="12"/>
      <c r="AX124" s="12"/>
      <c r="AY124" s="8" t="s">
        <v>94</v>
      </c>
    </row>
    <row r="125" spans="1:51" ht="16.5" x14ac:dyDescent="0.25">
      <c r="A125" s="159" t="str">
        <f>_xlfn.XLOOKUP(X125,Mapping!N:N,Mapping!O:O,"Not Found",0,1)</f>
        <v>KR</v>
      </c>
      <c r="B125" s="159" t="str">
        <f t="shared" si="4"/>
        <v>NLBTRKR46058.8840277778</v>
      </c>
      <c r="D125" s="159" t="str">
        <f t="shared" si="7"/>
        <v>bpv-kr valuation</v>
      </c>
      <c r="E125" s="159" t="str">
        <f t="shared" si="5"/>
        <v>MCPNLBTRKRbpv-kr valuation</v>
      </c>
      <c r="F125" s="159" t="str">
        <f t="shared" si="6"/>
        <v>MCPNLBTRKR</v>
      </c>
      <c r="G125" s="159" t="s">
        <v>1889</v>
      </c>
      <c r="N125" s="2">
        <v>2601</v>
      </c>
      <c r="O125" s="3" t="s">
        <v>260</v>
      </c>
      <c r="P125" s="3" t="s">
        <v>39</v>
      </c>
      <c r="Q125" s="3" t="s">
        <v>121</v>
      </c>
      <c r="R125" s="3" t="s">
        <v>134</v>
      </c>
      <c r="S125" s="4">
        <v>46058.884027777778</v>
      </c>
      <c r="T125" s="4">
        <v>46058.901388888888</v>
      </c>
      <c r="U125" s="4">
        <v>46058.901388888888</v>
      </c>
      <c r="V125" s="3" t="s">
        <v>42</v>
      </c>
      <c r="W125" s="3" t="s">
        <v>43</v>
      </c>
      <c r="X125" s="3" t="s">
        <v>268</v>
      </c>
      <c r="Y125" s="2">
        <v>1</v>
      </c>
      <c r="Z125" s="3" t="s">
        <v>123</v>
      </c>
      <c r="AA125" s="5">
        <v>0.42</v>
      </c>
      <c r="AB125" s="5">
        <v>0</v>
      </c>
      <c r="AC125" s="5">
        <v>0.42</v>
      </c>
      <c r="AD125" s="5">
        <v>0</v>
      </c>
      <c r="AE125" s="5">
        <v>0</v>
      </c>
      <c r="AF125" s="5">
        <v>0.42</v>
      </c>
      <c r="AG125" s="6"/>
      <c r="AH125" s="6"/>
      <c r="AI125" s="7">
        <v>0</v>
      </c>
      <c r="AJ125" s="7">
        <v>0</v>
      </c>
      <c r="AK125" s="7">
        <v>0.42</v>
      </c>
      <c r="AL125" s="7">
        <v>0</v>
      </c>
      <c r="AM125" s="7">
        <v>0.42</v>
      </c>
      <c r="AN125" s="12" t="s">
        <v>46</v>
      </c>
      <c r="AO125" s="12"/>
      <c r="AP125" s="12"/>
      <c r="AQ125" s="12"/>
      <c r="AR125" s="12"/>
      <c r="AS125" s="12"/>
      <c r="AT125" s="12"/>
      <c r="AU125" s="12"/>
      <c r="AV125" s="12"/>
      <c r="AW125" s="12"/>
      <c r="AX125" s="12"/>
      <c r="AY125" s="8" t="s">
        <v>47</v>
      </c>
    </row>
    <row r="126" spans="1:51" ht="16.5" x14ac:dyDescent="0.25">
      <c r="A126" s="159" t="str">
        <f>_xlfn.XLOOKUP(X126,Mapping!N:N,Mapping!O:O,"Not Found",0,1)</f>
        <v>KR</v>
      </c>
      <c r="B126" s="159" t="str">
        <f t="shared" si="4"/>
        <v>NLBTRKR46058.9013888889</v>
      </c>
      <c r="D126" s="159" t="str">
        <f t="shared" si="7"/>
        <v>bpv-kr valuation OLAP exports</v>
      </c>
      <c r="E126" s="159" t="str">
        <f t="shared" si="5"/>
        <v>MCPNLBTRKRbpv-kr valuation OLAP exports</v>
      </c>
      <c r="F126" s="159" t="str">
        <f t="shared" si="6"/>
        <v>MCPNLBTRKR</v>
      </c>
      <c r="G126" s="159" t="s">
        <v>1889</v>
      </c>
      <c r="N126" s="2">
        <v>2601</v>
      </c>
      <c r="O126" s="3" t="s">
        <v>260</v>
      </c>
      <c r="P126" s="3" t="s">
        <v>39</v>
      </c>
      <c r="Q126" s="3" t="s">
        <v>214</v>
      </c>
      <c r="R126" s="3" t="s">
        <v>215</v>
      </c>
      <c r="S126" s="4">
        <v>46058.901388888888</v>
      </c>
      <c r="T126" s="4">
        <v>46058.974305555559</v>
      </c>
      <c r="U126" s="4">
        <v>46058.974305555559</v>
      </c>
      <c r="V126" s="3" t="s">
        <v>42</v>
      </c>
      <c r="W126" s="3" t="s">
        <v>43</v>
      </c>
      <c r="X126" s="3" t="s">
        <v>268</v>
      </c>
      <c r="Y126" s="2">
        <v>1</v>
      </c>
      <c r="Z126" s="3" t="s">
        <v>216</v>
      </c>
      <c r="AA126" s="5">
        <v>1.75</v>
      </c>
      <c r="AB126" s="5">
        <v>0</v>
      </c>
      <c r="AC126" s="5">
        <v>1.75</v>
      </c>
      <c r="AD126" s="5">
        <v>0</v>
      </c>
      <c r="AE126" s="5">
        <v>0</v>
      </c>
      <c r="AF126" s="5">
        <v>1.75</v>
      </c>
      <c r="AG126" s="6"/>
      <c r="AH126" s="6"/>
      <c r="AI126" s="7">
        <v>0</v>
      </c>
      <c r="AJ126" s="7">
        <v>0</v>
      </c>
      <c r="AK126" s="7">
        <v>1.75</v>
      </c>
      <c r="AL126" s="7">
        <v>0</v>
      </c>
      <c r="AM126" s="7">
        <v>1.75</v>
      </c>
      <c r="AN126" s="12" t="s">
        <v>46</v>
      </c>
      <c r="AO126" s="12"/>
      <c r="AP126" s="12"/>
      <c r="AQ126" s="12"/>
      <c r="AR126" s="12"/>
      <c r="AS126" s="12"/>
      <c r="AT126" s="12"/>
      <c r="AU126" s="12"/>
      <c r="AV126" s="12"/>
      <c r="AW126" s="12"/>
      <c r="AX126" s="12"/>
      <c r="AY126" s="8" t="s">
        <v>47</v>
      </c>
    </row>
    <row r="127" spans="1:51" ht="16.5" x14ac:dyDescent="0.25">
      <c r="A127" s="159" t="str">
        <f>_xlfn.XLOOKUP(X127,Mapping!N:N,Mapping!O:O,"Not Found",0,1)</f>
        <v>KR</v>
      </c>
      <c r="B127" s="159" t="str">
        <f t="shared" si="4"/>
        <v>NLBTRKR46058.9743055556</v>
      </c>
      <c r="D127" s="159" t="str">
        <f t="shared" si="7"/>
        <v>bpv-kr valuation QRM Reporter exports</v>
      </c>
      <c r="E127" s="159" t="str">
        <f t="shared" si="5"/>
        <v>MCPNLBTRKRbpv-kr valuation QRM Reporter exports</v>
      </c>
      <c r="F127" s="159" t="str">
        <f t="shared" si="6"/>
        <v>MCPNLBTRKR</v>
      </c>
      <c r="G127" s="159" t="s">
        <v>1889</v>
      </c>
      <c r="N127" s="2">
        <v>2601</v>
      </c>
      <c r="O127" s="3" t="s">
        <v>260</v>
      </c>
      <c r="P127" s="3" t="s">
        <v>39</v>
      </c>
      <c r="Q127" s="3" t="s">
        <v>135</v>
      </c>
      <c r="R127" s="3" t="s">
        <v>136</v>
      </c>
      <c r="S127" s="4">
        <v>46058.974305555559</v>
      </c>
      <c r="T127" s="4">
        <v>46058.974305555559</v>
      </c>
      <c r="U127" s="4">
        <v>46058.975694444445</v>
      </c>
      <c r="V127" s="3" t="s">
        <v>42</v>
      </c>
      <c r="W127" s="3" t="s">
        <v>43</v>
      </c>
      <c r="X127" s="3" t="s">
        <v>268</v>
      </c>
      <c r="Y127" s="2">
        <v>1</v>
      </c>
      <c r="Z127" s="3" t="s">
        <v>137</v>
      </c>
      <c r="AA127" s="5">
        <v>0</v>
      </c>
      <c r="AB127" s="5">
        <v>0</v>
      </c>
      <c r="AC127" s="5">
        <v>0</v>
      </c>
      <c r="AD127" s="5">
        <v>0</v>
      </c>
      <c r="AE127" s="5">
        <v>0</v>
      </c>
      <c r="AF127" s="5">
        <v>0</v>
      </c>
      <c r="AG127" s="6"/>
      <c r="AH127" s="6"/>
      <c r="AI127" s="7">
        <v>0</v>
      </c>
      <c r="AJ127" s="7">
        <v>0</v>
      </c>
      <c r="AK127" s="7">
        <v>0</v>
      </c>
      <c r="AL127" s="7">
        <v>0</v>
      </c>
      <c r="AM127" s="7">
        <v>0</v>
      </c>
      <c r="AN127" s="12" t="s">
        <v>46</v>
      </c>
      <c r="AO127" s="12"/>
      <c r="AP127" s="12"/>
      <c r="AQ127" s="12"/>
      <c r="AR127" s="12"/>
      <c r="AS127" s="12"/>
      <c r="AT127" s="12"/>
      <c r="AU127" s="12"/>
      <c r="AV127" s="12"/>
      <c r="AW127" s="12"/>
      <c r="AX127" s="12"/>
      <c r="AY127" s="8" t="s">
        <v>47</v>
      </c>
    </row>
    <row r="128" spans="1:51" ht="16.5" x14ac:dyDescent="0.25">
      <c r="A128" s="159" t="str">
        <f>_xlfn.XLOOKUP(X128,Mapping!N:N,Mapping!O:O,"Not Found",0,1)</f>
        <v>ITS</v>
      </c>
      <c r="B128" s="159" t="str">
        <f t="shared" si="4"/>
        <v>NLBTRITS46058.9756944444</v>
      </c>
      <c r="D128" s="159" t="str">
        <f t="shared" si="7"/>
        <v>ITS planning run</v>
      </c>
      <c r="E128" s="159" t="str">
        <f t="shared" si="5"/>
        <v>MCPNLBTRITSITS planning run</v>
      </c>
      <c r="F128" s="159" t="str">
        <f t="shared" si="6"/>
        <v>MCPNLBTRITS</v>
      </c>
      <c r="G128" s="159" t="s">
        <v>1889</v>
      </c>
      <c r="N128" s="2">
        <v>2601</v>
      </c>
      <c r="O128" s="3" t="s">
        <v>260</v>
      </c>
      <c r="P128" s="3" t="s">
        <v>39</v>
      </c>
      <c r="Q128" s="3" t="s">
        <v>172</v>
      </c>
      <c r="R128" s="3" t="s">
        <v>173</v>
      </c>
      <c r="S128" s="4">
        <v>46058.975694444445</v>
      </c>
      <c r="T128" s="4">
        <v>46059.004861111112</v>
      </c>
      <c r="U128" s="4">
        <v>46059.005555555559</v>
      </c>
      <c r="V128" s="3" t="s">
        <v>42</v>
      </c>
      <c r="W128" s="3" t="s">
        <v>43</v>
      </c>
      <c r="X128" s="3" t="s">
        <v>269</v>
      </c>
      <c r="Y128" s="2">
        <v>1</v>
      </c>
      <c r="Z128" s="3" t="s">
        <v>174</v>
      </c>
      <c r="AA128" s="5">
        <v>0.7</v>
      </c>
      <c r="AB128" s="5">
        <v>0</v>
      </c>
      <c r="AC128" s="5">
        <v>0.7</v>
      </c>
      <c r="AD128" s="5">
        <v>0</v>
      </c>
      <c r="AE128" s="5">
        <v>0</v>
      </c>
      <c r="AF128" s="5">
        <v>0.7</v>
      </c>
      <c r="AG128" s="6"/>
      <c r="AH128" s="6"/>
      <c r="AI128" s="7">
        <v>0</v>
      </c>
      <c r="AJ128" s="7">
        <v>0</v>
      </c>
      <c r="AK128" s="7">
        <v>0.7</v>
      </c>
      <c r="AL128" s="7">
        <v>0</v>
      </c>
      <c r="AM128" s="7">
        <v>0.7</v>
      </c>
      <c r="AN128" s="12" t="s">
        <v>46</v>
      </c>
      <c r="AO128" s="12"/>
      <c r="AP128" s="12"/>
      <c r="AQ128" s="12"/>
      <c r="AR128" s="12"/>
      <c r="AS128" s="12"/>
      <c r="AT128" s="12"/>
      <c r="AU128" s="12"/>
      <c r="AV128" s="12"/>
      <c r="AW128" s="12"/>
      <c r="AX128" s="12"/>
      <c r="AY128" s="8" t="s">
        <v>47</v>
      </c>
    </row>
    <row r="129" spans="1:51" ht="16.5" x14ac:dyDescent="0.25">
      <c r="A129" s="159" t="str">
        <f>_xlfn.XLOOKUP(X129,Mapping!N:N,Mapping!O:O,"Not Found",0,1)</f>
        <v>GAP</v>
      </c>
      <c r="B129" s="159" t="str">
        <f t="shared" si="4"/>
        <v>NLBTRGAP46059.0055555556</v>
      </c>
      <c r="D129" s="159" t="str">
        <f t="shared" si="7"/>
        <v>gap planning</v>
      </c>
      <c r="E129" s="159" t="str">
        <f t="shared" si="5"/>
        <v>MCPNLBTRGAPgap planning</v>
      </c>
      <c r="F129" s="159" t="str">
        <f t="shared" si="6"/>
        <v>MCPNLBTRGAP</v>
      </c>
      <c r="G129" s="159" t="s">
        <v>1889</v>
      </c>
      <c r="N129" s="2">
        <v>2601</v>
      </c>
      <c r="O129" s="3" t="s">
        <v>260</v>
      </c>
      <c r="P129" s="3" t="s">
        <v>39</v>
      </c>
      <c r="Q129" s="3" t="s">
        <v>194</v>
      </c>
      <c r="R129" s="3" t="s">
        <v>207</v>
      </c>
      <c r="S129" s="4">
        <v>46059.005555555559</v>
      </c>
      <c r="T129" s="4">
        <v>46059.168055555558</v>
      </c>
      <c r="U129" s="4">
        <v>46059.168749999997</v>
      </c>
      <c r="V129" s="3" t="s">
        <v>42</v>
      </c>
      <c r="W129" s="3" t="s">
        <v>43</v>
      </c>
      <c r="X129" s="3" t="s">
        <v>270</v>
      </c>
      <c r="Y129" s="2">
        <v>1</v>
      </c>
      <c r="Z129" s="3" t="s">
        <v>197</v>
      </c>
      <c r="AA129" s="5">
        <v>3.9</v>
      </c>
      <c r="AB129" s="5">
        <v>0</v>
      </c>
      <c r="AC129" s="5">
        <v>3.9</v>
      </c>
      <c r="AD129" s="5">
        <v>0</v>
      </c>
      <c r="AE129" s="5">
        <v>0</v>
      </c>
      <c r="AF129" s="5">
        <v>3.9</v>
      </c>
      <c r="AG129" s="6"/>
      <c r="AH129" s="6"/>
      <c r="AI129" s="7">
        <v>0</v>
      </c>
      <c r="AJ129" s="7">
        <v>0</v>
      </c>
      <c r="AK129" s="7">
        <v>3.9</v>
      </c>
      <c r="AL129" s="7">
        <v>0</v>
      </c>
      <c r="AM129" s="7">
        <v>3.9</v>
      </c>
      <c r="AN129" s="12" t="s">
        <v>46</v>
      </c>
      <c r="AO129" s="12"/>
      <c r="AP129" s="12"/>
      <c r="AQ129" s="12"/>
      <c r="AR129" s="12"/>
      <c r="AS129" s="12"/>
      <c r="AT129" s="12"/>
      <c r="AU129" s="12"/>
      <c r="AV129" s="12"/>
      <c r="AW129" s="12"/>
      <c r="AX129" s="12"/>
      <c r="AY129" s="8" t="s">
        <v>47</v>
      </c>
    </row>
    <row r="130" spans="1:51" ht="16.5" x14ac:dyDescent="0.25">
      <c r="A130" s="159" t="str">
        <f>_xlfn.XLOOKUP(X130,Mapping!N:N,Mapping!O:O,"Not Found",0,1)</f>
        <v>Import Strategies</v>
      </c>
      <c r="B130" s="159" t="str">
        <f t="shared" ref="B130:B193" si="8">O130&amp;A130&amp;S130</f>
        <v>NLBTRImport Strategies46059.16875</v>
      </c>
      <c r="D130" s="159" t="str">
        <f t="shared" si="7"/>
        <v>import strategies</v>
      </c>
      <c r="E130" s="159" t="str">
        <f t="shared" ref="E130:E193" si="9">P130&amp;O130&amp;A130&amp;D130</f>
        <v>MCPNLBTRImport Strategiesimport strategies</v>
      </c>
      <c r="F130" s="159" t="str">
        <f t="shared" ref="F130:F193" si="10">P130&amp;O130&amp;A130</f>
        <v>MCPNLBTRImport Strategies</v>
      </c>
      <c r="G130" s="159" t="s">
        <v>1889</v>
      </c>
      <c r="N130" s="2">
        <v>2601</v>
      </c>
      <c r="O130" s="3" t="s">
        <v>260</v>
      </c>
      <c r="P130" s="3" t="s">
        <v>39</v>
      </c>
      <c r="Q130" s="3" t="s">
        <v>145</v>
      </c>
      <c r="R130" s="3" t="s">
        <v>42</v>
      </c>
      <c r="S130" s="4">
        <v>46059.168749999997</v>
      </c>
      <c r="T130" s="4">
        <v>46059.170138888891</v>
      </c>
      <c r="U130" s="4">
        <v>46059.184027777781</v>
      </c>
      <c r="V130" s="3" t="s">
        <v>271</v>
      </c>
      <c r="W130" s="3" t="s">
        <v>54</v>
      </c>
      <c r="X130" s="3" t="s">
        <v>272</v>
      </c>
      <c r="Y130" s="2">
        <v>1</v>
      </c>
      <c r="Z130" s="3" t="s">
        <v>148</v>
      </c>
      <c r="AA130" s="5">
        <v>0.03</v>
      </c>
      <c r="AB130" s="5">
        <v>0.03</v>
      </c>
      <c r="AC130" s="5">
        <v>0</v>
      </c>
      <c r="AD130" s="5">
        <v>0.33</v>
      </c>
      <c r="AE130" s="5">
        <v>0.36</v>
      </c>
      <c r="AF130" s="5">
        <v>0.36</v>
      </c>
      <c r="AG130" s="6"/>
      <c r="AH130" s="6"/>
      <c r="AI130" s="7">
        <v>0.03</v>
      </c>
      <c r="AJ130" s="7">
        <v>0.33</v>
      </c>
      <c r="AK130" s="7">
        <v>0</v>
      </c>
      <c r="AL130" s="7">
        <v>0.36</v>
      </c>
      <c r="AM130" s="7">
        <v>0.36</v>
      </c>
      <c r="AN130" s="12" t="s">
        <v>113</v>
      </c>
      <c r="AO130" s="12" t="s">
        <v>273</v>
      </c>
      <c r="AP130" s="12" t="s">
        <v>274</v>
      </c>
      <c r="AQ130" s="12" t="s">
        <v>275</v>
      </c>
      <c r="AR130" s="12"/>
      <c r="AS130" s="12"/>
      <c r="AT130" s="12" t="s">
        <v>60</v>
      </c>
      <c r="AU130" s="12" t="s">
        <v>118</v>
      </c>
      <c r="AV130" s="12" t="s">
        <v>276</v>
      </c>
      <c r="AW130" s="12" t="s">
        <v>277</v>
      </c>
      <c r="AX130" s="12" t="s">
        <v>278</v>
      </c>
      <c r="AY130" s="8" t="s">
        <v>47</v>
      </c>
    </row>
    <row r="131" spans="1:51" ht="16.5" x14ac:dyDescent="0.25">
      <c r="A131" s="159" t="str">
        <f>_xlfn.XLOOKUP(X131,Mapping!N:N,Mapping!O:O,"Not Found",0,1)</f>
        <v>Import Strategies</v>
      </c>
      <c r="B131" s="159" t="str">
        <f t="shared" si="8"/>
        <v>NLBTRImport Strategies46059.1840277778</v>
      </c>
      <c r="D131" s="159" t="str">
        <f t="shared" ref="D131:D194" si="11">Z131</f>
        <v>import strategies</v>
      </c>
      <c r="E131" s="159" t="str">
        <f t="shared" si="9"/>
        <v>MCPNLBTRImport Strategiesimport strategies</v>
      </c>
      <c r="F131" s="159" t="str">
        <f t="shared" si="10"/>
        <v>MCPNLBTRImport Strategies</v>
      </c>
      <c r="G131" s="159" t="s">
        <v>1889</v>
      </c>
      <c r="N131" s="2">
        <v>2601</v>
      </c>
      <c r="O131" s="3" t="s">
        <v>260</v>
      </c>
      <c r="P131" s="3" t="s">
        <v>39</v>
      </c>
      <c r="Q131" s="3" t="s">
        <v>145</v>
      </c>
      <c r="R131" s="3" t="s">
        <v>156</v>
      </c>
      <c r="S131" s="4">
        <v>46059.184027777781</v>
      </c>
      <c r="T131" s="4">
        <v>46059.223611111112</v>
      </c>
      <c r="U131" s="4">
        <v>46059.224305555559</v>
      </c>
      <c r="V131" s="3" t="s">
        <v>42</v>
      </c>
      <c r="W131" s="3" t="s">
        <v>43</v>
      </c>
      <c r="X131" s="3" t="s">
        <v>279</v>
      </c>
      <c r="Y131" s="2">
        <v>2</v>
      </c>
      <c r="Z131" s="3" t="s">
        <v>148</v>
      </c>
      <c r="AA131" s="5">
        <v>0.95</v>
      </c>
      <c r="AB131" s="5">
        <v>0</v>
      </c>
      <c r="AC131" s="5">
        <v>0.95</v>
      </c>
      <c r="AD131" s="5">
        <v>0</v>
      </c>
      <c r="AE131" s="5">
        <v>0</v>
      </c>
      <c r="AF131" s="5">
        <v>0.95</v>
      </c>
      <c r="AG131" s="6"/>
      <c r="AH131" s="6"/>
      <c r="AI131" s="7">
        <v>0</v>
      </c>
      <c r="AJ131" s="7">
        <v>0</v>
      </c>
      <c r="AK131" s="7">
        <v>0.95</v>
      </c>
      <c r="AL131" s="7">
        <v>0</v>
      </c>
      <c r="AM131" s="7">
        <v>0.95</v>
      </c>
      <c r="AN131" s="12" t="s">
        <v>46</v>
      </c>
      <c r="AO131" s="12"/>
      <c r="AP131" s="12"/>
      <c r="AQ131" s="12"/>
      <c r="AR131" s="12"/>
      <c r="AS131" s="12"/>
      <c r="AT131" s="12"/>
      <c r="AU131" s="12"/>
      <c r="AV131" s="12"/>
      <c r="AW131" s="12"/>
      <c r="AX131" s="12"/>
      <c r="AY131" s="8" t="s">
        <v>47</v>
      </c>
    </row>
    <row r="132" spans="1:51" ht="16.5" x14ac:dyDescent="0.25">
      <c r="A132" s="159" t="str">
        <f>_xlfn.XLOOKUP(X132,Mapping!N:N,Mapping!O:O,"Not Found",0,1)</f>
        <v>Planning (NII)</v>
      </c>
      <c r="B132" s="159" t="str">
        <f t="shared" si="8"/>
        <v>NLBTRPlanning (NII)46059.2243055556</v>
      </c>
      <c r="D132" s="159" t="str">
        <f t="shared" si="11"/>
        <v>planning run01</v>
      </c>
      <c r="E132" s="159" t="str">
        <f t="shared" si="9"/>
        <v>MCPNLBTRPlanning (NII)planning run01</v>
      </c>
      <c r="F132" s="159" t="str">
        <f t="shared" si="10"/>
        <v>MCPNLBTRPlanning (NII)</v>
      </c>
      <c r="G132" s="159" t="s">
        <v>1889</v>
      </c>
      <c r="N132" s="2">
        <v>2601</v>
      </c>
      <c r="O132" s="3" t="s">
        <v>260</v>
      </c>
      <c r="P132" s="3" t="s">
        <v>39</v>
      </c>
      <c r="Q132" s="3" t="s">
        <v>158</v>
      </c>
      <c r="R132" s="3" t="s">
        <v>159</v>
      </c>
      <c r="S132" s="4">
        <v>46059.224305555559</v>
      </c>
      <c r="T132" s="4">
        <v>46059.547222222223</v>
      </c>
      <c r="U132" s="4">
        <v>46059.547222222223</v>
      </c>
      <c r="V132" s="3" t="s">
        <v>42</v>
      </c>
      <c r="W132" s="3" t="s">
        <v>43</v>
      </c>
      <c r="X132" s="3" t="s">
        <v>280</v>
      </c>
      <c r="Y132" s="2">
        <v>1</v>
      </c>
      <c r="Z132" s="3" t="s">
        <v>161</v>
      </c>
      <c r="AA132" s="5">
        <v>7.75</v>
      </c>
      <c r="AB132" s="5">
        <v>0</v>
      </c>
      <c r="AC132" s="5">
        <v>7.75</v>
      </c>
      <c r="AD132" s="5">
        <v>0</v>
      </c>
      <c r="AE132" s="5">
        <v>0</v>
      </c>
      <c r="AF132" s="5">
        <v>7.75</v>
      </c>
      <c r="AG132" s="6"/>
      <c r="AH132" s="6"/>
      <c r="AI132" s="7">
        <v>0</v>
      </c>
      <c r="AJ132" s="7">
        <v>0</v>
      </c>
      <c r="AK132" s="7">
        <v>7.75</v>
      </c>
      <c r="AL132" s="7">
        <v>0</v>
      </c>
      <c r="AM132" s="7">
        <v>7.75</v>
      </c>
      <c r="AN132" s="12" t="s">
        <v>46</v>
      </c>
      <c r="AO132" s="12"/>
      <c r="AP132" s="12"/>
      <c r="AQ132" s="12"/>
      <c r="AR132" s="12"/>
      <c r="AS132" s="12"/>
      <c r="AT132" s="12"/>
      <c r="AU132" s="12"/>
      <c r="AV132" s="12"/>
      <c r="AW132" s="12"/>
      <c r="AX132" s="12"/>
      <c r="AY132" s="8" t="s">
        <v>47</v>
      </c>
    </row>
    <row r="133" spans="1:51" ht="16.5" x14ac:dyDescent="0.25">
      <c r="A133" s="159" t="str">
        <f>_xlfn.XLOOKUP(X133,Mapping!N:N,Mapping!O:O,"Not Found",0,1)</f>
        <v>Planning (NII)</v>
      </c>
      <c r="B133" s="159" t="str">
        <f t="shared" si="8"/>
        <v>NLBTRPlanning (NII)46059.5472222222</v>
      </c>
      <c r="D133" s="159" t="str">
        <f t="shared" si="11"/>
        <v>MDL Processing</v>
      </c>
      <c r="E133" s="159" t="str">
        <f t="shared" si="9"/>
        <v>MCPNLBTRPlanning (NII)MDL Processing</v>
      </c>
      <c r="F133" s="159" t="str">
        <f t="shared" si="10"/>
        <v>MCPNLBTRPlanning (NII)</v>
      </c>
      <c r="G133" s="159" t="s">
        <v>1889</v>
      </c>
      <c r="N133" s="2">
        <v>2601</v>
      </c>
      <c r="O133" s="3" t="s">
        <v>260</v>
      </c>
      <c r="P133" s="3" t="s">
        <v>39</v>
      </c>
      <c r="Q133" s="3" t="s">
        <v>162</v>
      </c>
      <c r="R133" s="3" t="s">
        <v>163</v>
      </c>
      <c r="S133" s="4">
        <v>46059.547222222223</v>
      </c>
      <c r="T133" s="4">
        <v>46059.572222222225</v>
      </c>
      <c r="U133" s="4">
        <v>46059.572222222225</v>
      </c>
      <c r="V133" s="3" t="s">
        <v>42</v>
      </c>
      <c r="W133" s="3" t="s">
        <v>43</v>
      </c>
      <c r="X133" s="3" t="s">
        <v>280</v>
      </c>
      <c r="Y133" s="2">
        <v>1</v>
      </c>
      <c r="Z133" s="3" t="s">
        <v>164</v>
      </c>
      <c r="AA133" s="5">
        <v>0.6</v>
      </c>
      <c r="AB133" s="5">
        <v>0</v>
      </c>
      <c r="AC133" s="5">
        <v>0.6</v>
      </c>
      <c r="AD133" s="5">
        <v>0</v>
      </c>
      <c r="AE133" s="5">
        <v>0</v>
      </c>
      <c r="AF133" s="5">
        <v>0.6</v>
      </c>
      <c r="AG133" s="6"/>
      <c r="AH133" s="6"/>
      <c r="AI133" s="7">
        <v>0</v>
      </c>
      <c r="AJ133" s="7">
        <v>0</v>
      </c>
      <c r="AK133" s="7">
        <v>0.6</v>
      </c>
      <c r="AL133" s="7">
        <v>0</v>
      </c>
      <c r="AM133" s="7">
        <v>0.6</v>
      </c>
      <c r="AN133" s="12" t="s">
        <v>46</v>
      </c>
      <c r="AO133" s="12"/>
      <c r="AP133" s="12"/>
      <c r="AQ133" s="12"/>
      <c r="AR133" s="12"/>
      <c r="AS133" s="12"/>
      <c r="AT133" s="12"/>
      <c r="AU133" s="12"/>
      <c r="AV133" s="12"/>
      <c r="AW133" s="12"/>
      <c r="AX133" s="12"/>
      <c r="AY133" s="8" t="s">
        <v>47</v>
      </c>
    </row>
    <row r="134" spans="1:51" ht="16.5" x14ac:dyDescent="0.25">
      <c r="A134" s="159" t="str">
        <f>_xlfn.XLOOKUP(X134,Mapping!N:N,Mapping!O:O,"Not Found",0,1)</f>
        <v>Planning (NII)</v>
      </c>
      <c r="B134" s="159" t="str">
        <f t="shared" si="8"/>
        <v>NLBTRPlanning (NII)46059.5722222222</v>
      </c>
      <c r="D134" s="159" t="str">
        <f t="shared" si="11"/>
        <v>planning run02</v>
      </c>
      <c r="E134" s="159" t="str">
        <f t="shared" si="9"/>
        <v>MCPNLBTRPlanning (NII)planning run02</v>
      </c>
      <c r="F134" s="159" t="str">
        <f t="shared" si="10"/>
        <v>MCPNLBTRPlanning (NII)</v>
      </c>
      <c r="G134" s="159" t="s">
        <v>1889</v>
      </c>
      <c r="N134" s="2">
        <v>2601</v>
      </c>
      <c r="O134" s="3" t="s">
        <v>260</v>
      </c>
      <c r="P134" s="3" t="s">
        <v>39</v>
      </c>
      <c r="Q134" s="3" t="s">
        <v>165</v>
      </c>
      <c r="R134" s="3" t="s">
        <v>166</v>
      </c>
      <c r="S134" s="4">
        <v>46059.572222222225</v>
      </c>
      <c r="T134" s="4">
        <v>46059.790277777778</v>
      </c>
      <c r="U134" s="4">
        <v>46059.790277777778</v>
      </c>
      <c r="V134" s="3" t="s">
        <v>42</v>
      </c>
      <c r="W134" s="3" t="s">
        <v>43</v>
      </c>
      <c r="X134" s="3" t="s">
        <v>280</v>
      </c>
      <c r="Y134" s="2">
        <v>1</v>
      </c>
      <c r="Z134" s="3" t="s">
        <v>167</v>
      </c>
      <c r="AA134" s="5">
        <v>5.23</v>
      </c>
      <c r="AB134" s="5">
        <v>0</v>
      </c>
      <c r="AC134" s="5">
        <v>5.23</v>
      </c>
      <c r="AD134" s="5">
        <v>0</v>
      </c>
      <c r="AE134" s="5">
        <v>0</v>
      </c>
      <c r="AF134" s="5">
        <v>5.23</v>
      </c>
      <c r="AG134" s="6"/>
      <c r="AH134" s="6"/>
      <c r="AI134" s="7">
        <v>0</v>
      </c>
      <c r="AJ134" s="7">
        <v>0</v>
      </c>
      <c r="AK134" s="7">
        <v>5.23</v>
      </c>
      <c r="AL134" s="7">
        <v>0</v>
      </c>
      <c r="AM134" s="7">
        <v>5.23</v>
      </c>
      <c r="AN134" s="12" t="s">
        <v>46</v>
      </c>
      <c r="AO134" s="12"/>
      <c r="AP134" s="12"/>
      <c r="AQ134" s="12"/>
      <c r="AR134" s="12"/>
      <c r="AS134" s="12"/>
      <c r="AT134" s="12"/>
      <c r="AU134" s="12"/>
      <c r="AV134" s="12"/>
      <c r="AW134" s="12"/>
      <c r="AX134" s="12"/>
      <c r="AY134" s="8" t="s">
        <v>47</v>
      </c>
    </row>
    <row r="135" spans="1:51" ht="16.5" x14ac:dyDescent="0.25">
      <c r="A135" s="159" t="str">
        <f>_xlfn.XLOOKUP(X135,Mapping!N:N,Mapping!O:O,"Not Found",0,1)</f>
        <v>Planning (NII)</v>
      </c>
      <c r="B135" s="159" t="str">
        <f t="shared" si="8"/>
        <v>NLBTRPlanning (NII)46059.7902777778</v>
      </c>
      <c r="D135" s="159" t="str">
        <f t="shared" si="11"/>
        <v>export to ara</v>
      </c>
      <c r="E135" s="159" t="str">
        <f t="shared" si="9"/>
        <v>MCPNLBTRPlanning (NII)export to ara</v>
      </c>
      <c r="F135" s="159" t="str">
        <f t="shared" si="10"/>
        <v>MCPNLBTRPlanning (NII)</v>
      </c>
      <c r="G135" s="159" t="s">
        <v>1889</v>
      </c>
      <c r="N135" s="2">
        <v>2601</v>
      </c>
      <c r="O135" s="3" t="s">
        <v>260</v>
      </c>
      <c r="P135" s="3" t="s">
        <v>39</v>
      </c>
      <c r="Q135" s="3" t="s">
        <v>89</v>
      </c>
      <c r="R135" s="3" t="s">
        <v>90</v>
      </c>
      <c r="S135" s="4">
        <v>46059.790277777778</v>
      </c>
      <c r="T135" s="4">
        <v>46059.790277777778</v>
      </c>
      <c r="U135" s="4">
        <v>46059.790277777778</v>
      </c>
      <c r="V135" s="3" t="s">
        <v>42</v>
      </c>
      <c r="W135" s="3" t="s">
        <v>43</v>
      </c>
      <c r="X135" s="3" t="s">
        <v>280</v>
      </c>
      <c r="Y135" s="2">
        <v>3</v>
      </c>
      <c r="Z135" s="3" t="s">
        <v>91</v>
      </c>
      <c r="AA135" s="5">
        <v>0</v>
      </c>
      <c r="AB135" s="5">
        <v>0</v>
      </c>
      <c r="AC135" s="5">
        <v>0</v>
      </c>
      <c r="AD135" s="5">
        <v>0</v>
      </c>
      <c r="AE135" s="5">
        <v>0</v>
      </c>
      <c r="AF135" s="5">
        <v>0</v>
      </c>
      <c r="AG135" s="6"/>
      <c r="AH135" s="6"/>
      <c r="AI135" s="7">
        <v>0</v>
      </c>
      <c r="AJ135" s="7">
        <v>0</v>
      </c>
      <c r="AK135" s="7">
        <v>0</v>
      </c>
      <c r="AL135" s="7">
        <v>0</v>
      </c>
      <c r="AM135" s="7">
        <v>0</v>
      </c>
      <c r="AN135" s="12" t="s">
        <v>46</v>
      </c>
      <c r="AO135" s="12"/>
      <c r="AP135" s="12"/>
      <c r="AQ135" s="12"/>
      <c r="AR135" s="12"/>
      <c r="AS135" s="12"/>
      <c r="AT135" s="12"/>
      <c r="AU135" s="12"/>
      <c r="AV135" s="12"/>
      <c r="AW135" s="12"/>
      <c r="AX135" s="12"/>
      <c r="AY135" s="8" t="s">
        <v>91</v>
      </c>
    </row>
    <row r="136" spans="1:51" ht="16.5" x14ac:dyDescent="0.25">
      <c r="A136" s="159" t="str">
        <f>_xlfn.XLOOKUP(X136,Mapping!N:N,Mapping!O:O,"Not Found",0,1)</f>
        <v>Planning (NII)</v>
      </c>
      <c r="B136" s="159" t="str">
        <f t="shared" si="8"/>
        <v>NLBTRPlanning (NII)46059.7902777778</v>
      </c>
      <c r="D136" s="159" t="str">
        <f t="shared" si="11"/>
        <v>planning run exports</v>
      </c>
      <c r="E136" s="159" t="str">
        <f t="shared" si="9"/>
        <v>MCPNLBTRPlanning (NII)planning run exports</v>
      </c>
      <c r="F136" s="159" t="str">
        <f t="shared" si="10"/>
        <v>MCPNLBTRPlanning (NII)</v>
      </c>
      <c r="G136" s="159" t="s">
        <v>1889</v>
      </c>
      <c r="N136" s="2">
        <v>2601</v>
      </c>
      <c r="O136" s="3" t="s">
        <v>260</v>
      </c>
      <c r="P136" s="3" t="s">
        <v>39</v>
      </c>
      <c r="Q136" s="3" t="s">
        <v>190</v>
      </c>
      <c r="R136" s="3" t="s">
        <v>191</v>
      </c>
      <c r="S136" s="4">
        <v>46059.790277777778</v>
      </c>
      <c r="T136" s="4">
        <v>46059.848611111112</v>
      </c>
      <c r="U136" s="4">
        <v>46059.977777777778</v>
      </c>
      <c r="V136" s="3" t="s">
        <v>42</v>
      </c>
      <c r="W136" s="3" t="s">
        <v>43</v>
      </c>
      <c r="X136" s="3" t="s">
        <v>280</v>
      </c>
      <c r="Y136" s="2">
        <v>1</v>
      </c>
      <c r="Z136" s="3" t="s">
        <v>192</v>
      </c>
      <c r="AA136" s="5">
        <v>1.4</v>
      </c>
      <c r="AB136" s="5">
        <v>0</v>
      </c>
      <c r="AC136" s="5">
        <v>1.4</v>
      </c>
      <c r="AD136" s="5">
        <v>0</v>
      </c>
      <c r="AE136" s="5">
        <v>0</v>
      </c>
      <c r="AF136" s="5">
        <v>1.4</v>
      </c>
      <c r="AG136" s="6"/>
      <c r="AH136" s="6"/>
      <c r="AI136" s="7">
        <v>0</v>
      </c>
      <c r="AJ136" s="7">
        <v>0</v>
      </c>
      <c r="AK136" s="7">
        <v>1.4</v>
      </c>
      <c r="AL136" s="7">
        <v>0</v>
      </c>
      <c r="AM136" s="7">
        <v>1.4</v>
      </c>
      <c r="AN136" s="12" t="s">
        <v>46</v>
      </c>
      <c r="AO136" s="12"/>
      <c r="AP136" s="12"/>
      <c r="AQ136" s="12"/>
      <c r="AR136" s="12"/>
      <c r="AS136" s="12"/>
      <c r="AT136" s="12"/>
      <c r="AU136" s="12"/>
      <c r="AV136" s="12"/>
      <c r="AW136" s="12"/>
      <c r="AX136" s="12"/>
      <c r="AY136" s="8" t="s">
        <v>47</v>
      </c>
    </row>
    <row r="137" spans="1:51" ht="16.5" x14ac:dyDescent="0.25">
      <c r="A137" s="159" t="str">
        <f>_xlfn.XLOOKUP(X137,Mapping!N:N,Mapping!O:O,"Not Found",0,1)</f>
        <v>CSRBB Valuation</v>
      </c>
      <c r="B137" s="159" t="str">
        <f t="shared" si="8"/>
        <v>NLBTRCSRBB Valuation46059.9777777778</v>
      </c>
      <c r="D137" s="159" t="str">
        <f t="shared" si="11"/>
        <v>CSRBB Portfolio Valuation</v>
      </c>
      <c r="E137" s="159" t="str">
        <f t="shared" si="9"/>
        <v>MCPNLBTRCSRBB ValuationCSRBB Portfolio Valuation</v>
      </c>
      <c r="F137" s="159" t="str">
        <f t="shared" si="10"/>
        <v>MCPNLBTRCSRBB Valuation</v>
      </c>
      <c r="G137" s="159" t="s">
        <v>1889</v>
      </c>
      <c r="N137" s="2">
        <v>2601</v>
      </c>
      <c r="O137" s="3" t="s">
        <v>260</v>
      </c>
      <c r="P137" s="3" t="s">
        <v>39</v>
      </c>
      <c r="Q137" s="3" t="s">
        <v>101</v>
      </c>
      <c r="R137" s="3" t="s">
        <v>102</v>
      </c>
      <c r="S137" s="4">
        <v>46059.977777777778</v>
      </c>
      <c r="T137" s="4">
        <v>46060.001388888886</v>
      </c>
      <c r="U137" s="4">
        <v>46060.001388888886</v>
      </c>
      <c r="V137" s="3" t="s">
        <v>42</v>
      </c>
      <c r="W137" s="3" t="s">
        <v>43</v>
      </c>
      <c r="X137" s="3" t="s">
        <v>281</v>
      </c>
      <c r="Y137" s="2">
        <v>1</v>
      </c>
      <c r="Z137" s="3" t="s">
        <v>104</v>
      </c>
      <c r="AA137" s="5">
        <v>0.56999999999999995</v>
      </c>
      <c r="AB137" s="5">
        <v>0</v>
      </c>
      <c r="AC137" s="5">
        <v>0.56999999999999995</v>
      </c>
      <c r="AD137" s="5">
        <v>0</v>
      </c>
      <c r="AE137" s="5">
        <v>0</v>
      </c>
      <c r="AF137" s="5">
        <v>0.56999999999999995</v>
      </c>
      <c r="AG137" s="6"/>
      <c r="AH137" s="6"/>
      <c r="AI137" s="7">
        <v>0</v>
      </c>
      <c r="AJ137" s="7">
        <v>0</v>
      </c>
      <c r="AK137" s="7">
        <v>0.56999999999999995</v>
      </c>
      <c r="AL137" s="7">
        <v>0</v>
      </c>
      <c r="AM137" s="7">
        <v>0.56999999999999995</v>
      </c>
      <c r="AN137" s="12" t="s">
        <v>46</v>
      </c>
      <c r="AO137" s="12"/>
      <c r="AP137" s="12"/>
      <c r="AQ137" s="12"/>
      <c r="AR137" s="12"/>
      <c r="AS137" s="12"/>
      <c r="AT137" s="12"/>
      <c r="AU137" s="12"/>
      <c r="AV137" s="12"/>
      <c r="AW137" s="12"/>
      <c r="AX137" s="12"/>
      <c r="AY137" s="8" t="s">
        <v>47</v>
      </c>
    </row>
    <row r="138" spans="1:51" ht="16.5" x14ac:dyDescent="0.25">
      <c r="A138" s="159" t="str">
        <f>_xlfn.XLOOKUP(X138,Mapping!N:N,Mapping!O:O,"Not Found",0,1)</f>
        <v>CSRBB Valuation</v>
      </c>
      <c r="B138" s="159" t="str">
        <f t="shared" si="8"/>
        <v>NLBTRCSRBB Valuation46060.0013888889</v>
      </c>
      <c r="D138" s="159" t="str">
        <f t="shared" si="11"/>
        <v>Light Maintenance</v>
      </c>
      <c r="E138" s="159" t="str">
        <f t="shared" si="9"/>
        <v>MCPNLBTRCSRBB ValuationLight Maintenance</v>
      </c>
      <c r="F138" s="159" t="str">
        <f t="shared" si="10"/>
        <v>MCPNLBTRCSRBB Valuation</v>
      </c>
      <c r="G138" s="159" t="s">
        <v>1889</v>
      </c>
      <c r="N138" s="2">
        <v>2601</v>
      </c>
      <c r="O138" s="3" t="s">
        <v>260</v>
      </c>
      <c r="P138" s="3" t="s">
        <v>39</v>
      </c>
      <c r="Q138" s="3" t="s">
        <v>92</v>
      </c>
      <c r="R138" s="3" t="s">
        <v>93</v>
      </c>
      <c r="S138" s="4">
        <v>46060.001388888886</v>
      </c>
      <c r="T138" s="4">
        <v>46060.210416666669</v>
      </c>
      <c r="U138" s="4">
        <v>46061.945138888892</v>
      </c>
      <c r="V138" s="3" t="s">
        <v>42</v>
      </c>
      <c r="W138" s="3" t="s">
        <v>43</v>
      </c>
      <c r="X138" s="3" t="s">
        <v>281</v>
      </c>
      <c r="Y138" s="2">
        <v>5</v>
      </c>
      <c r="Z138" s="3" t="s">
        <v>94</v>
      </c>
      <c r="AA138" s="5">
        <v>5.0199999999999996</v>
      </c>
      <c r="AB138" s="5">
        <v>0</v>
      </c>
      <c r="AC138" s="5">
        <v>5.0199999999999996</v>
      </c>
      <c r="AD138" s="5">
        <v>0</v>
      </c>
      <c r="AE138" s="5">
        <v>0</v>
      </c>
      <c r="AF138" s="5">
        <v>5.0199999999999996</v>
      </c>
      <c r="AG138" s="6"/>
      <c r="AH138" s="6"/>
      <c r="AI138" s="7">
        <v>0</v>
      </c>
      <c r="AJ138" s="7">
        <v>0</v>
      </c>
      <c r="AK138" s="7">
        <v>5.0199999999999996</v>
      </c>
      <c r="AL138" s="7">
        <v>0</v>
      </c>
      <c r="AM138" s="7">
        <v>5.0199999999999996</v>
      </c>
      <c r="AN138" s="12" t="s">
        <v>46</v>
      </c>
      <c r="AO138" s="12"/>
      <c r="AP138" s="12"/>
      <c r="AQ138" s="12"/>
      <c r="AR138" s="12"/>
      <c r="AS138" s="12"/>
      <c r="AT138" s="12"/>
      <c r="AU138" s="12"/>
      <c r="AV138" s="12"/>
      <c r="AW138" s="12"/>
      <c r="AX138" s="12"/>
      <c r="AY138" s="8" t="s">
        <v>94</v>
      </c>
    </row>
    <row r="139" spans="1:51" ht="16.5" x14ac:dyDescent="0.25">
      <c r="A139" s="159" t="str">
        <f>_xlfn.XLOOKUP(X139,Mapping!N:N,Mapping!O:O,"Not Found",0,1)</f>
        <v>CSRBB Planning</v>
      </c>
      <c r="B139" s="159" t="str">
        <f t="shared" si="8"/>
        <v>NLBTRCSRBB Planning46061.9451388889</v>
      </c>
      <c r="D139" s="159" t="str">
        <f t="shared" si="11"/>
        <v>import CSRBB strategies</v>
      </c>
      <c r="E139" s="159" t="str">
        <f t="shared" si="9"/>
        <v>MCPNLBTRCSRBB Planningimport CSRBB strategies</v>
      </c>
      <c r="F139" s="159" t="str">
        <f t="shared" si="10"/>
        <v>MCPNLBTRCSRBB Planning</v>
      </c>
      <c r="G139" s="159" t="s">
        <v>1889</v>
      </c>
      <c r="N139" s="2">
        <v>2601</v>
      </c>
      <c r="O139" s="3" t="s">
        <v>260</v>
      </c>
      <c r="P139" s="3" t="s">
        <v>39</v>
      </c>
      <c r="Q139" s="3" t="s">
        <v>106</v>
      </c>
      <c r="R139" s="3" t="s">
        <v>42</v>
      </c>
      <c r="S139" s="4">
        <v>46061.945138888892</v>
      </c>
      <c r="T139" s="4">
        <v>46061.961111111108</v>
      </c>
      <c r="U139" s="4">
        <v>46062.091666666667</v>
      </c>
      <c r="V139" s="3" t="s">
        <v>282</v>
      </c>
      <c r="W139" s="3" t="s">
        <v>54</v>
      </c>
      <c r="X139" s="3" t="s">
        <v>283</v>
      </c>
      <c r="Y139" s="2">
        <v>1</v>
      </c>
      <c r="Z139" s="3" t="s">
        <v>108</v>
      </c>
      <c r="AA139" s="5">
        <v>0.38</v>
      </c>
      <c r="AB139" s="5">
        <v>0.38</v>
      </c>
      <c r="AC139" s="5">
        <v>0</v>
      </c>
      <c r="AD139" s="5">
        <v>0</v>
      </c>
      <c r="AE139" s="5">
        <v>0.38</v>
      </c>
      <c r="AF139" s="5">
        <v>0.38</v>
      </c>
      <c r="AG139" s="6"/>
      <c r="AH139" s="6"/>
      <c r="AI139" s="7">
        <v>0.38</v>
      </c>
      <c r="AJ139" s="7">
        <v>0</v>
      </c>
      <c r="AK139" s="7">
        <v>0</v>
      </c>
      <c r="AL139" s="7">
        <v>0.38</v>
      </c>
      <c r="AM139" s="7">
        <v>0.38</v>
      </c>
      <c r="AN139" s="12" t="s">
        <v>113</v>
      </c>
      <c r="AO139" s="12" t="s">
        <v>273</v>
      </c>
      <c r="AP139" s="12" t="s">
        <v>274</v>
      </c>
      <c r="AQ139" s="12" t="s">
        <v>284</v>
      </c>
      <c r="AR139" s="12"/>
      <c r="AS139" s="12"/>
      <c r="AT139" s="12" t="s">
        <v>60</v>
      </c>
      <c r="AU139" s="12" t="s">
        <v>61</v>
      </c>
      <c r="AV139" s="12" t="s">
        <v>285</v>
      </c>
      <c r="AW139" s="12" t="s">
        <v>286</v>
      </c>
      <c r="AX139" s="12" t="s">
        <v>278</v>
      </c>
      <c r="AY139" s="8" t="s">
        <v>47</v>
      </c>
    </row>
    <row r="140" spans="1:51" ht="16.5" x14ac:dyDescent="0.25">
      <c r="A140" s="159" t="str">
        <f>_xlfn.XLOOKUP(X140,Mapping!N:N,Mapping!O:O,"Not Found",0,1)</f>
        <v>CSRBB Planning</v>
      </c>
      <c r="B140" s="159" t="str">
        <f t="shared" si="8"/>
        <v>NLBTRCSRBB Planning46062.0916666667</v>
      </c>
      <c r="D140" s="159" t="str">
        <f t="shared" si="11"/>
        <v>import CSRBB strategies</v>
      </c>
      <c r="E140" s="159" t="str">
        <f t="shared" si="9"/>
        <v>MCPNLBTRCSRBB Planningimport CSRBB strategies</v>
      </c>
      <c r="F140" s="159" t="str">
        <f t="shared" si="10"/>
        <v>MCPNLBTRCSRBB Planning</v>
      </c>
      <c r="G140" s="159" t="s">
        <v>1889</v>
      </c>
      <c r="N140" s="2">
        <v>2601</v>
      </c>
      <c r="O140" s="3" t="s">
        <v>260</v>
      </c>
      <c r="P140" s="3" t="s">
        <v>39</v>
      </c>
      <c r="Q140" s="3" t="s">
        <v>106</v>
      </c>
      <c r="R140" s="3" t="s">
        <v>42</v>
      </c>
      <c r="S140" s="4">
        <v>46062.091666666667</v>
      </c>
      <c r="T140" s="4">
        <v>46062.09375</v>
      </c>
      <c r="U140" s="4">
        <v>46062.223611111112</v>
      </c>
      <c r="V140" s="3" t="s">
        <v>282</v>
      </c>
      <c r="W140" s="3" t="s">
        <v>54</v>
      </c>
      <c r="X140" s="3" t="s">
        <v>287</v>
      </c>
      <c r="Y140" s="2">
        <v>2</v>
      </c>
      <c r="Z140" s="3" t="s">
        <v>108</v>
      </c>
      <c r="AA140" s="5">
        <v>0.05</v>
      </c>
      <c r="AB140" s="5">
        <v>0.05</v>
      </c>
      <c r="AC140" s="5">
        <v>0</v>
      </c>
      <c r="AD140" s="5">
        <v>1.37</v>
      </c>
      <c r="AE140" s="5">
        <v>1.42</v>
      </c>
      <c r="AF140" s="5">
        <v>1.42</v>
      </c>
      <c r="AG140" s="6"/>
      <c r="AH140" s="6"/>
      <c r="AI140" s="7">
        <v>0.05</v>
      </c>
      <c r="AJ140" s="7">
        <v>1.37</v>
      </c>
      <c r="AK140" s="7">
        <v>0</v>
      </c>
      <c r="AL140" s="7">
        <v>1.4200000000000002</v>
      </c>
      <c r="AM140" s="7">
        <v>1.4200000000000002</v>
      </c>
      <c r="AN140" s="12" t="s">
        <v>113</v>
      </c>
      <c r="AO140" s="12" t="s">
        <v>273</v>
      </c>
      <c r="AP140" s="12" t="s">
        <v>274</v>
      </c>
      <c r="AQ140" s="12" t="s">
        <v>284</v>
      </c>
      <c r="AR140" s="12"/>
      <c r="AS140" s="12"/>
      <c r="AT140" s="12" t="s">
        <v>60</v>
      </c>
      <c r="AU140" s="12" t="s">
        <v>61</v>
      </c>
      <c r="AV140" s="12" t="s">
        <v>285</v>
      </c>
      <c r="AW140" s="12" t="s">
        <v>286</v>
      </c>
      <c r="AX140" s="12" t="s">
        <v>278</v>
      </c>
      <c r="AY140" s="8" t="s">
        <v>47</v>
      </c>
    </row>
    <row r="141" spans="1:51" ht="16.5" x14ac:dyDescent="0.25">
      <c r="A141" s="159" t="str">
        <f>_xlfn.XLOOKUP(X141,Mapping!N:N,Mapping!O:O,"Not Found",0,1)</f>
        <v>CSRBB Planning</v>
      </c>
      <c r="B141" s="159" t="str">
        <f t="shared" si="8"/>
        <v>NLBTRCSRBB Planning46062.2236111111</v>
      </c>
      <c r="D141" s="159" t="str">
        <f t="shared" si="11"/>
        <v>import CSRBB strategies</v>
      </c>
      <c r="E141" s="159" t="str">
        <f t="shared" si="9"/>
        <v>MCPNLBTRCSRBB Planningimport CSRBB strategies</v>
      </c>
      <c r="F141" s="159" t="str">
        <f t="shared" si="10"/>
        <v>MCPNLBTRCSRBB Planning</v>
      </c>
      <c r="G141" s="159" t="s">
        <v>1889</v>
      </c>
      <c r="N141" s="2">
        <v>2601</v>
      </c>
      <c r="O141" s="3" t="s">
        <v>260</v>
      </c>
      <c r="P141" s="3" t="s">
        <v>39</v>
      </c>
      <c r="Q141" s="3" t="s">
        <v>106</v>
      </c>
      <c r="R141" s="3" t="s">
        <v>42</v>
      </c>
      <c r="S141" s="4">
        <v>46062.223611111112</v>
      </c>
      <c r="T141" s="4">
        <v>46062.231944444444</v>
      </c>
      <c r="U141" s="4">
        <v>46062.386111111111</v>
      </c>
      <c r="V141" s="3" t="s">
        <v>42</v>
      </c>
      <c r="W141" s="3" t="s">
        <v>43</v>
      </c>
      <c r="X141" s="3" t="s">
        <v>288</v>
      </c>
      <c r="Y141" s="2">
        <v>3</v>
      </c>
      <c r="Z141" s="3" t="s">
        <v>108</v>
      </c>
      <c r="AA141" s="5">
        <v>0.2</v>
      </c>
      <c r="AB141" s="5">
        <v>0.2</v>
      </c>
      <c r="AC141" s="5">
        <v>0</v>
      </c>
      <c r="AD141" s="5">
        <v>3.7</v>
      </c>
      <c r="AE141" s="5">
        <v>3.9</v>
      </c>
      <c r="AF141" s="5">
        <v>3.9</v>
      </c>
      <c r="AG141" s="6">
        <v>0</v>
      </c>
      <c r="AH141" s="6"/>
      <c r="AI141" s="7">
        <v>0</v>
      </c>
      <c r="AJ141" s="7">
        <v>3.7</v>
      </c>
      <c r="AK141" s="7">
        <v>0.2</v>
      </c>
      <c r="AL141" s="7">
        <v>3.7</v>
      </c>
      <c r="AM141" s="7">
        <v>3.9000000000000004</v>
      </c>
      <c r="AN141" s="12" t="s">
        <v>113</v>
      </c>
      <c r="AO141" s="12" t="s">
        <v>273</v>
      </c>
      <c r="AP141" s="12" t="s">
        <v>274</v>
      </c>
      <c r="AQ141" s="12" t="s">
        <v>289</v>
      </c>
      <c r="AR141" s="12"/>
      <c r="AS141" s="12"/>
      <c r="AT141" s="12" t="s">
        <v>60</v>
      </c>
      <c r="AU141" s="12" t="s">
        <v>61</v>
      </c>
      <c r="AV141" s="12" t="s">
        <v>285</v>
      </c>
      <c r="AW141" s="12" t="s">
        <v>286</v>
      </c>
      <c r="AX141" s="12" t="s">
        <v>278</v>
      </c>
      <c r="AY141" s="8" t="s">
        <v>108</v>
      </c>
    </row>
    <row r="142" spans="1:51" ht="16.5" x14ac:dyDescent="0.25">
      <c r="A142" s="159" t="str">
        <f>_xlfn.XLOOKUP(X142,Mapping!N:N,Mapping!O:O,"Not Found",0,1)</f>
        <v>CSRBB Planning</v>
      </c>
      <c r="B142" s="159" t="str">
        <f t="shared" si="8"/>
        <v>NLBTRCSRBB Planning46062.3861111111</v>
      </c>
      <c r="D142" s="159" t="str">
        <f t="shared" si="11"/>
        <v>import CSRBB strategies</v>
      </c>
      <c r="E142" s="159" t="str">
        <f t="shared" si="9"/>
        <v>MCPNLBTRCSRBB Planningimport CSRBB strategies</v>
      </c>
      <c r="F142" s="159" t="str">
        <f t="shared" si="10"/>
        <v>MCPNLBTRCSRBB Planning</v>
      </c>
      <c r="G142" s="159" t="s">
        <v>1889</v>
      </c>
      <c r="N142" s="2">
        <v>2601</v>
      </c>
      <c r="O142" s="3" t="s">
        <v>260</v>
      </c>
      <c r="P142" s="3" t="s">
        <v>39</v>
      </c>
      <c r="Q142" s="3" t="s">
        <v>106</v>
      </c>
      <c r="R142" s="3" t="s">
        <v>107</v>
      </c>
      <c r="S142" s="4">
        <v>46062.386111111111</v>
      </c>
      <c r="T142" s="4">
        <v>46062.435416666667</v>
      </c>
      <c r="U142" s="4">
        <v>46062.435416666667</v>
      </c>
      <c r="V142" s="3" t="s">
        <v>42</v>
      </c>
      <c r="W142" s="3" t="s">
        <v>43</v>
      </c>
      <c r="X142" s="3" t="s">
        <v>290</v>
      </c>
      <c r="Y142" s="2">
        <v>4</v>
      </c>
      <c r="Z142" s="3" t="s">
        <v>108</v>
      </c>
      <c r="AA142" s="5">
        <v>1.18</v>
      </c>
      <c r="AB142" s="5">
        <v>0</v>
      </c>
      <c r="AC142" s="5">
        <v>1.18</v>
      </c>
      <c r="AD142" s="5">
        <v>0</v>
      </c>
      <c r="AE142" s="5">
        <v>0</v>
      </c>
      <c r="AF142" s="5">
        <v>1.18</v>
      </c>
      <c r="AG142" s="6"/>
      <c r="AH142" s="6"/>
      <c r="AI142" s="7">
        <v>0</v>
      </c>
      <c r="AJ142" s="7">
        <v>0</v>
      </c>
      <c r="AK142" s="7">
        <v>1.18</v>
      </c>
      <c r="AL142" s="7">
        <v>0</v>
      </c>
      <c r="AM142" s="7">
        <v>1.18</v>
      </c>
      <c r="AN142" s="12" t="s">
        <v>46</v>
      </c>
      <c r="AO142" s="12"/>
      <c r="AP142" s="12"/>
      <c r="AQ142" s="12"/>
      <c r="AR142" s="12"/>
      <c r="AS142" s="12"/>
      <c r="AT142" s="12"/>
      <c r="AU142" s="12"/>
      <c r="AV142" s="12"/>
      <c r="AW142" s="12"/>
      <c r="AX142" s="12"/>
      <c r="AY142" s="8" t="s">
        <v>108</v>
      </c>
    </row>
    <row r="143" spans="1:51" ht="16.5" x14ac:dyDescent="0.25">
      <c r="A143" s="159" t="str">
        <f>_xlfn.XLOOKUP(X143,Mapping!N:N,Mapping!O:O,"Not Found",0,1)</f>
        <v>CSRBB Planning</v>
      </c>
      <c r="B143" s="159" t="str">
        <f t="shared" si="8"/>
        <v>NLBTRCSRBB Planning46062.4354166667</v>
      </c>
      <c r="D143" s="159" t="str">
        <f t="shared" si="11"/>
        <v>CSRBB Planning Run</v>
      </c>
      <c r="E143" s="159" t="str">
        <f t="shared" si="9"/>
        <v>MCPNLBTRCSRBB PlanningCSRBB Planning Run</v>
      </c>
      <c r="F143" s="159" t="str">
        <f t="shared" si="10"/>
        <v>MCPNLBTRCSRBB Planning</v>
      </c>
      <c r="G143" s="159" t="s">
        <v>1889</v>
      </c>
      <c r="N143" s="2">
        <v>2601</v>
      </c>
      <c r="O143" s="3" t="s">
        <v>260</v>
      </c>
      <c r="P143" s="3" t="s">
        <v>39</v>
      </c>
      <c r="Q143" s="3" t="s">
        <v>109</v>
      </c>
      <c r="R143" s="3" t="s">
        <v>110</v>
      </c>
      <c r="S143" s="4">
        <v>46062.435416666667</v>
      </c>
      <c r="T143" s="4">
        <v>46062.561111111114</v>
      </c>
      <c r="U143" s="4">
        <v>46062.561111111114</v>
      </c>
      <c r="V143" s="3" t="s">
        <v>42</v>
      </c>
      <c r="W143" s="3" t="s">
        <v>43</v>
      </c>
      <c r="X143" s="3" t="s">
        <v>290</v>
      </c>
      <c r="Y143" s="2">
        <v>1</v>
      </c>
      <c r="Z143" s="3" t="s">
        <v>111</v>
      </c>
      <c r="AA143" s="5">
        <v>3.02</v>
      </c>
      <c r="AB143" s="5">
        <v>0</v>
      </c>
      <c r="AC143" s="5">
        <v>3.02</v>
      </c>
      <c r="AD143" s="5">
        <v>0</v>
      </c>
      <c r="AE143" s="5">
        <v>0</v>
      </c>
      <c r="AF143" s="5">
        <v>3.02</v>
      </c>
      <c r="AG143" s="6"/>
      <c r="AH143" s="6"/>
      <c r="AI143" s="7">
        <v>0</v>
      </c>
      <c r="AJ143" s="7">
        <v>0</v>
      </c>
      <c r="AK143" s="7">
        <v>3.02</v>
      </c>
      <c r="AL143" s="7">
        <v>0</v>
      </c>
      <c r="AM143" s="7">
        <v>3.02</v>
      </c>
      <c r="AN143" s="12" t="s">
        <v>46</v>
      </c>
      <c r="AO143" s="12"/>
      <c r="AP143" s="12"/>
      <c r="AQ143" s="12"/>
      <c r="AR143" s="12"/>
      <c r="AS143" s="12"/>
      <c r="AT143" s="12"/>
      <c r="AU143" s="12"/>
      <c r="AV143" s="12"/>
      <c r="AW143" s="12"/>
      <c r="AX143" s="12"/>
      <c r="AY143" s="8" t="s">
        <v>47</v>
      </c>
    </row>
    <row r="144" spans="1:51" ht="16.5" x14ac:dyDescent="0.25">
      <c r="A144" s="159" t="str">
        <f>_xlfn.XLOOKUP(X144,Mapping!N:N,Mapping!O:O,"Not Found",0,1)</f>
        <v>CSRBB Planning</v>
      </c>
      <c r="B144" s="159" t="str">
        <f t="shared" si="8"/>
        <v>NLBTRCSRBB Planning46062.5611111111</v>
      </c>
      <c r="D144" s="159" t="str">
        <f t="shared" si="11"/>
        <v>export to ara</v>
      </c>
      <c r="E144" s="159" t="str">
        <f t="shared" si="9"/>
        <v>MCPNLBTRCSRBB Planningexport to ara</v>
      </c>
      <c r="F144" s="159" t="str">
        <f t="shared" si="10"/>
        <v>MCPNLBTRCSRBB Planning</v>
      </c>
      <c r="G144" s="159" t="s">
        <v>1889</v>
      </c>
      <c r="N144" s="2">
        <v>2601</v>
      </c>
      <c r="O144" s="3" t="s">
        <v>260</v>
      </c>
      <c r="P144" s="3" t="s">
        <v>39</v>
      </c>
      <c r="Q144" s="3" t="s">
        <v>89</v>
      </c>
      <c r="R144" s="3" t="s">
        <v>90</v>
      </c>
      <c r="S144" s="4">
        <v>46062.561111111114</v>
      </c>
      <c r="T144" s="4">
        <v>46062.561111111114</v>
      </c>
      <c r="U144" s="4">
        <v>46063.453472222223</v>
      </c>
      <c r="V144" s="3" t="s">
        <v>42</v>
      </c>
      <c r="W144" s="3" t="s">
        <v>43</v>
      </c>
      <c r="X144" s="3" t="s">
        <v>290</v>
      </c>
      <c r="Y144" s="2">
        <v>4</v>
      </c>
      <c r="Z144" s="3" t="s">
        <v>91</v>
      </c>
      <c r="AA144" s="5">
        <v>0</v>
      </c>
      <c r="AB144" s="5">
        <v>0</v>
      </c>
      <c r="AC144" s="5">
        <v>0</v>
      </c>
      <c r="AD144" s="5">
        <v>0</v>
      </c>
      <c r="AE144" s="5">
        <v>0</v>
      </c>
      <c r="AF144" s="5">
        <v>0</v>
      </c>
      <c r="AG144" s="6"/>
      <c r="AH144" s="6"/>
      <c r="AI144" s="7">
        <v>0</v>
      </c>
      <c r="AJ144" s="7">
        <v>0</v>
      </c>
      <c r="AK144" s="7">
        <v>0</v>
      </c>
      <c r="AL144" s="7">
        <v>0</v>
      </c>
      <c r="AM144" s="7">
        <v>0</v>
      </c>
      <c r="AN144" s="12" t="s">
        <v>46</v>
      </c>
      <c r="AO144" s="12"/>
      <c r="AP144" s="12"/>
      <c r="AQ144" s="12"/>
      <c r="AR144" s="12"/>
      <c r="AS144" s="12"/>
      <c r="AT144" s="12"/>
      <c r="AU144" s="12"/>
      <c r="AV144" s="12"/>
      <c r="AW144" s="12"/>
      <c r="AX144" s="12"/>
      <c r="AY144" s="8" t="s">
        <v>91</v>
      </c>
    </row>
    <row r="145" spans="1:51" ht="16.5" x14ac:dyDescent="0.25">
      <c r="A145" s="159" t="str">
        <f>_xlfn.XLOOKUP(X145,Mapping!N:N,Mapping!O:O,"Not Found",0,1)</f>
        <v>Copy Portfolio (RAS)</v>
      </c>
      <c r="B145" s="159" t="str">
        <f t="shared" si="8"/>
        <v>NLBTRCopy Portfolio (RAS)46063.4534722222</v>
      </c>
      <c r="D145" s="159" t="str">
        <f t="shared" si="11"/>
        <v>Copy portfolio</v>
      </c>
      <c r="E145" s="159" t="str">
        <f t="shared" si="9"/>
        <v>MCPNLBTRCopy Portfolio (RAS)Copy portfolio</v>
      </c>
      <c r="F145" s="159" t="str">
        <f t="shared" si="10"/>
        <v>MCPNLBTRCopy Portfolio (RAS)</v>
      </c>
      <c r="G145" s="159" t="s">
        <v>1889</v>
      </c>
      <c r="N145" s="2">
        <v>2601</v>
      </c>
      <c r="O145" s="3" t="s">
        <v>260</v>
      </c>
      <c r="P145" s="3" t="s">
        <v>39</v>
      </c>
      <c r="Q145" s="3" t="s">
        <v>238</v>
      </c>
      <c r="R145" s="3" t="s">
        <v>239</v>
      </c>
      <c r="S145" s="4">
        <v>46063.453472222223</v>
      </c>
      <c r="T145" s="4">
        <v>46063.551388888889</v>
      </c>
      <c r="U145" s="4">
        <v>46063.552777777775</v>
      </c>
      <c r="V145" s="3" t="s">
        <v>42</v>
      </c>
      <c r="W145" s="3" t="s">
        <v>43</v>
      </c>
      <c r="X145" s="3" t="s">
        <v>291</v>
      </c>
      <c r="Y145" s="2">
        <v>1</v>
      </c>
      <c r="Z145" s="3" t="s">
        <v>241</v>
      </c>
      <c r="AA145" s="5">
        <v>2.35</v>
      </c>
      <c r="AB145" s="5">
        <v>0</v>
      </c>
      <c r="AC145" s="5">
        <v>2.35</v>
      </c>
      <c r="AD145" s="5">
        <v>0</v>
      </c>
      <c r="AE145" s="5">
        <v>0</v>
      </c>
      <c r="AF145" s="5">
        <v>2.35</v>
      </c>
      <c r="AG145" s="6"/>
      <c r="AH145" s="6"/>
      <c r="AI145" s="7">
        <v>0</v>
      </c>
      <c r="AJ145" s="7">
        <v>0</v>
      </c>
      <c r="AK145" s="7">
        <v>2.35</v>
      </c>
      <c r="AL145" s="7">
        <v>0</v>
      </c>
      <c r="AM145" s="7">
        <v>2.35</v>
      </c>
      <c r="AN145" s="12" t="s">
        <v>46</v>
      </c>
      <c r="AO145" s="12"/>
      <c r="AP145" s="12"/>
      <c r="AQ145" s="12"/>
      <c r="AR145" s="12"/>
      <c r="AS145" s="12"/>
      <c r="AT145" s="12"/>
      <c r="AU145" s="12"/>
      <c r="AV145" s="12"/>
      <c r="AW145" s="12"/>
      <c r="AX145" s="12"/>
      <c r="AY145" s="8" t="s">
        <v>47</v>
      </c>
    </row>
    <row r="146" spans="1:51" ht="16.5" x14ac:dyDescent="0.25">
      <c r="A146" s="159" t="str">
        <f>_xlfn.XLOOKUP(X146,Mapping!N:N,Mapping!O:O,"Not Found",0,1)</f>
        <v>Load Pos (RAS)</v>
      </c>
      <c r="B146" s="159" t="str">
        <f t="shared" si="8"/>
        <v>NLBTRLoad Pos (RAS)46063.5527777778</v>
      </c>
      <c r="D146" s="159" t="str">
        <f t="shared" si="11"/>
        <v>load RAS</v>
      </c>
      <c r="E146" s="159" t="str">
        <f t="shared" si="9"/>
        <v>MCPNLBTRLoad Pos (RAS)load RAS</v>
      </c>
      <c r="F146" s="159" t="str">
        <f t="shared" si="10"/>
        <v>MCPNLBTRLoad Pos (RAS)</v>
      </c>
      <c r="G146" s="159" t="s">
        <v>1889</v>
      </c>
      <c r="N146" s="2">
        <v>2601</v>
      </c>
      <c r="O146" s="3" t="s">
        <v>260</v>
      </c>
      <c r="P146" s="3" t="s">
        <v>39</v>
      </c>
      <c r="Q146" s="3" t="s">
        <v>292</v>
      </c>
      <c r="R146" s="3" t="s">
        <v>293</v>
      </c>
      <c r="S146" s="4">
        <v>46063.552777777775</v>
      </c>
      <c r="T146" s="4">
        <v>46063.59652777778</v>
      </c>
      <c r="U146" s="4">
        <v>46063.59652777778</v>
      </c>
      <c r="V146" s="3" t="s">
        <v>42</v>
      </c>
      <c r="W146" s="3" t="s">
        <v>43</v>
      </c>
      <c r="X146" s="3" t="s">
        <v>294</v>
      </c>
      <c r="Y146" s="2">
        <v>1</v>
      </c>
      <c r="Z146" s="3" t="s">
        <v>295</v>
      </c>
      <c r="AA146" s="5">
        <v>1.05</v>
      </c>
      <c r="AB146" s="5">
        <v>0</v>
      </c>
      <c r="AC146" s="5">
        <v>1.05</v>
      </c>
      <c r="AD146" s="5">
        <v>0</v>
      </c>
      <c r="AE146" s="5">
        <v>0</v>
      </c>
      <c r="AF146" s="5">
        <v>1.05</v>
      </c>
      <c r="AG146" s="6"/>
      <c r="AH146" s="6"/>
      <c r="AI146" s="7">
        <v>0</v>
      </c>
      <c r="AJ146" s="7">
        <v>0</v>
      </c>
      <c r="AK146" s="7">
        <v>1.05</v>
      </c>
      <c r="AL146" s="7">
        <v>0</v>
      </c>
      <c r="AM146" s="7">
        <v>1.05</v>
      </c>
      <c r="AN146" s="12" t="s">
        <v>46</v>
      </c>
      <c r="AO146" s="12"/>
      <c r="AP146" s="12"/>
      <c r="AQ146" s="12"/>
      <c r="AR146" s="12"/>
      <c r="AS146" s="12"/>
      <c r="AT146" s="12"/>
      <c r="AU146" s="12"/>
      <c r="AV146" s="12"/>
      <c r="AW146" s="12"/>
      <c r="AX146" s="12"/>
      <c r="AY146" s="8" t="s">
        <v>47</v>
      </c>
    </row>
    <row r="147" spans="1:51" ht="16.5" x14ac:dyDescent="0.25">
      <c r="A147" s="159" t="str">
        <f>_xlfn.XLOOKUP(X147,Mapping!N:N,Mapping!O:O,"Not Found",0,1)</f>
        <v>Load Pos (RAS)</v>
      </c>
      <c r="B147" s="159" t="str">
        <f t="shared" si="8"/>
        <v>NLBTRLoad Pos (RAS)46063.5965277778</v>
      </c>
      <c r="D147" s="159" t="str">
        <f t="shared" si="11"/>
        <v>Stratification RAS</v>
      </c>
      <c r="E147" s="159" t="str">
        <f t="shared" si="9"/>
        <v>MCPNLBTRLoad Pos (RAS)Stratification RAS</v>
      </c>
      <c r="F147" s="159" t="str">
        <f t="shared" si="10"/>
        <v>MCPNLBTRLoad Pos (RAS)</v>
      </c>
      <c r="G147" s="159" t="s">
        <v>1889</v>
      </c>
      <c r="N147" s="2">
        <v>2601</v>
      </c>
      <c r="O147" s="3" t="s">
        <v>260</v>
      </c>
      <c r="P147" s="3" t="s">
        <v>39</v>
      </c>
      <c r="Q147" s="3" t="s">
        <v>296</v>
      </c>
      <c r="R147" s="3" t="s">
        <v>297</v>
      </c>
      <c r="S147" s="4">
        <v>46063.59652777778</v>
      </c>
      <c r="T147" s="4">
        <v>46063.604166666664</v>
      </c>
      <c r="U147" s="4">
        <v>46063.604166666664</v>
      </c>
      <c r="V147" s="3" t="s">
        <v>42</v>
      </c>
      <c r="W147" s="3" t="s">
        <v>43</v>
      </c>
      <c r="X147" s="3" t="s">
        <v>294</v>
      </c>
      <c r="Y147" s="2">
        <v>1</v>
      </c>
      <c r="Z147" s="3" t="s">
        <v>298</v>
      </c>
      <c r="AA147" s="5">
        <v>0.18</v>
      </c>
      <c r="AB147" s="5">
        <v>0</v>
      </c>
      <c r="AC147" s="5">
        <v>0.18</v>
      </c>
      <c r="AD147" s="5">
        <v>0</v>
      </c>
      <c r="AE147" s="5">
        <v>0</v>
      </c>
      <c r="AF147" s="5">
        <v>0.18</v>
      </c>
      <c r="AG147" s="6"/>
      <c r="AH147" s="6"/>
      <c r="AI147" s="7">
        <v>0</v>
      </c>
      <c r="AJ147" s="7">
        <v>0</v>
      </c>
      <c r="AK147" s="7">
        <v>0.18</v>
      </c>
      <c r="AL147" s="7">
        <v>0</v>
      </c>
      <c r="AM147" s="7">
        <v>0.18</v>
      </c>
      <c r="AN147" s="12" t="s">
        <v>46</v>
      </c>
      <c r="AO147" s="12"/>
      <c r="AP147" s="12"/>
      <c r="AQ147" s="12"/>
      <c r="AR147" s="12"/>
      <c r="AS147" s="12"/>
      <c r="AT147" s="12"/>
      <c r="AU147" s="12"/>
      <c r="AV147" s="12"/>
      <c r="AW147" s="12"/>
      <c r="AX147" s="12"/>
      <c r="AY147" s="8" t="s">
        <v>47</v>
      </c>
    </row>
    <row r="148" spans="1:51" ht="16.5" x14ac:dyDescent="0.25">
      <c r="A148" s="159" t="str">
        <f>_xlfn.XLOOKUP(X148,Mapping!N:N,Mapping!O:O,"Not Found",0,1)</f>
        <v>Load Pos (RAS)</v>
      </c>
      <c r="B148" s="159" t="str">
        <f t="shared" si="8"/>
        <v>NLBTRLoad Pos (RAS)46063.6041666667</v>
      </c>
      <c r="D148" s="159" t="str">
        <f t="shared" si="11"/>
        <v>Light Maintenance</v>
      </c>
      <c r="E148" s="159" t="str">
        <f t="shared" si="9"/>
        <v>MCPNLBTRLoad Pos (RAS)Light Maintenance</v>
      </c>
      <c r="F148" s="159" t="str">
        <f t="shared" si="10"/>
        <v>MCPNLBTRLoad Pos (RAS)</v>
      </c>
      <c r="G148" s="159" t="s">
        <v>1889</v>
      </c>
      <c r="N148" s="2">
        <v>2601</v>
      </c>
      <c r="O148" s="3" t="s">
        <v>260</v>
      </c>
      <c r="P148" s="3" t="s">
        <v>39</v>
      </c>
      <c r="Q148" s="3" t="s">
        <v>92</v>
      </c>
      <c r="R148" s="3" t="s">
        <v>93</v>
      </c>
      <c r="S148" s="4">
        <v>46063.604166666664</v>
      </c>
      <c r="T148" s="4">
        <v>46063.622916666667</v>
      </c>
      <c r="U148" s="4">
        <v>46063.622916666667</v>
      </c>
      <c r="V148" s="3" t="s">
        <v>299</v>
      </c>
      <c r="W148" s="3" t="s">
        <v>43</v>
      </c>
      <c r="X148" s="3" t="s">
        <v>294</v>
      </c>
      <c r="Y148" s="2">
        <v>6</v>
      </c>
      <c r="Z148" s="3" t="s">
        <v>94</v>
      </c>
      <c r="AA148" s="5">
        <v>0.45</v>
      </c>
      <c r="AB148" s="5">
        <v>0</v>
      </c>
      <c r="AC148" s="5">
        <v>0.45</v>
      </c>
      <c r="AD148" s="5">
        <v>0</v>
      </c>
      <c r="AE148" s="5">
        <v>0</v>
      </c>
      <c r="AF148" s="5">
        <v>0.45</v>
      </c>
      <c r="AG148" s="6"/>
      <c r="AH148" s="6"/>
      <c r="AI148" s="7">
        <v>0</v>
      </c>
      <c r="AJ148" s="7">
        <v>0</v>
      </c>
      <c r="AK148" s="7">
        <v>0.45</v>
      </c>
      <c r="AL148" s="7">
        <v>0</v>
      </c>
      <c r="AM148" s="7">
        <v>0.45</v>
      </c>
      <c r="AN148" s="12" t="s">
        <v>46</v>
      </c>
      <c r="AO148" s="12"/>
      <c r="AP148" s="12"/>
      <c r="AQ148" s="12"/>
      <c r="AR148" s="12"/>
      <c r="AS148" s="12"/>
      <c r="AT148" s="12"/>
      <c r="AU148" s="12"/>
      <c r="AV148" s="12"/>
      <c r="AW148" s="12"/>
      <c r="AX148" s="12"/>
      <c r="AY148" s="8" t="s">
        <v>94</v>
      </c>
    </row>
    <row r="149" spans="1:51" ht="16.5" x14ac:dyDescent="0.25">
      <c r="A149" s="159" t="str">
        <f>_xlfn.XLOOKUP(X149,Mapping!N:N,Mapping!O:O,"Not Found",0,1)</f>
        <v>Load Pos (RAS)</v>
      </c>
      <c r="B149" s="159" t="str">
        <f t="shared" si="8"/>
        <v>NLBTRLoad Pos (RAS)46063.6229166667</v>
      </c>
      <c r="D149" s="159" t="str">
        <f t="shared" si="11"/>
        <v>Position report OLAP exports RAS</v>
      </c>
      <c r="E149" s="159" t="str">
        <f t="shared" si="9"/>
        <v>MCPNLBTRLoad Pos (RAS)Position report OLAP exports RAS</v>
      </c>
      <c r="F149" s="159" t="str">
        <f t="shared" si="10"/>
        <v>MCPNLBTRLoad Pos (RAS)</v>
      </c>
      <c r="G149" s="159" t="s">
        <v>1889</v>
      </c>
      <c r="N149" s="2">
        <v>2601</v>
      </c>
      <c r="O149" s="3" t="s">
        <v>260</v>
      </c>
      <c r="P149" s="3" t="s">
        <v>39</v>
      </c>
      <c r="Q149" s="3" t="s">
        <v>300</v>
      </c>
      <c r="R149" s="3" t="s">
        <v>42</v>
      </c>
      <c r="S149" s="4">
        <v>46063.622916666667</v>
      </c>
      <c r="T149" s="4">
        <v>46063.623611111114</v>
      </c>
      <c r="U149" s="4">
        <v>46063.665277777778</v>
      </c>
      <c r="V149" s="3" t="s">
        <v>299</v>
      </c>
      <c r="W149" s="3" t="s">
        <v>54</v>
      </c>
      <c r="X149" s="3" t="s">
        <v>294</v>
      </c>
      <c r="Y149" s="2">
        <v>1</v>
      </c>
      <c r="Z149" s="3" t="s">
        <v>301</v>
      </c>
      <c r="AA149" s="5">
        <v>0.02</v>
      </c>
      <c r="AB149" s="5">
        <v>0.02</v>
      </c>
      <c r="AC149" s="5">
        <v>0</v>
      </c>
      <c r="AD149" s="5">
        <v>1</v>
      </c>
      <c r="AE149" s="5">
        <v>1.02</v>
      </c>
      <c r="AF149" s="5">
        <v>1.02</v>
      </c>
      <c r="AG149" s="6"/>
      <c r="AH149" s="6"/>
      <c r="AI149" s="7">
        <v>0.02</v>
      </c>
      <c r="AJ149" s="7">
        <v>1</v>
      </c>
      <c r="AK149" s="7">
        <v>0</v>
      </c>
      <c r="AL149" s="7">
        <v>1.02</v>
      </c>
      <c r="AM149" s="7">
        <v>1.02</v>
      </c>
      <c r="AN149" s="12" t="s">
        <v>113</v>
      </c>
      <c r="AO149" s="12" t="s">
        <v>273</v>
      </c>
      <c r="AP149" s="12" t="s">
        <v>274</v>
      </c>
      <c r="AQ149" s="12" t="s">
        <v>302</v>
      </c>
      <c r="AR149" s="12"/>
      <c r="AS149" s="12"/>
      <c r="AT149" s="12" t="s">
        <v>60</v>
      </c>
      <c r="AU149" s="12" t="s">
        <v>118</v>
      </c>
      <c r="AV149" s="12" t="s">
        <v>303</v>
      </c>
      <c r="AW149" s="12" t="s">
        <v>304</v>
      </c>
      <c r="AX149" s="12" t="s">
        <v>278</v>
      </c>
      <c r="AY149" s="8" t="s">
        <v>47</v>
      </c>
    </row>
    <row r="150" spans="1:51" ht="16.5" x14ac:dyDescent="0.25">
      <c r="A150" s="159" t="str">
        <f>_xlfn.XLOOKUP(X150,Mapping!N:N,Mapping!O:O,"Not Found",0,1)</f>
        <v>Load Pos (RAS)</v>
      </c>
      <c r="B150" s="159" t="str">
        <f t="shared" si="8"/>
        <v>NLBTRLoad Pos (RAS)46063.6652777778</v>
      </c>
      <c r="D150" s="159" t="str">
        <f t="shared" si="11"/>
        <v>Position report OLAP exports RAS</v>
      </c>
      <c r="E150" s="159" t="str">
        <f t="shared" si="9"/>
        <v>MCPNLBTRLoad Pos (RAS)Position report OLAP exports RAS</v>
      </c>
      <c r="F150" s="159" t="str">
        <f t="shared" si="10"/>
        <v>MCPNLBTRLoad Pos (RAS)</v>
      </c>
      <c r="G150" s="159" t="s">
        <v>1889</v>
      </c>
      <c r="N150" s="2">
        <v>2601</v>
      </c>
      <c r="O150" s="3" t="s">
        <v>260</v>
      </c>
      <c r="P150" s="3" t="s">
        <v>39</v>
      </c>
      <c r="Q150" s="3" t="s">
        <v>300</v>
      </c>
      <c r="R150" s="3" t="s">
        <v>305</v>
      </c>
      <c r="S150" s="4">
        <v>46063.665277777778</v>
      </c>
      <c r="T150" s="4">
        <v>46063.680555555555</v>
      </c>
      <c r="U150" s="4">
        <v>46063.680555555555</v>
      </c>
      <c r="V150" s="3" t="s">
        <v>42</v>
      </c>
      <c r="W150" s="3" t="s">
        <v>43</v>
      </c>
      <c r="X150" s="3" t="s">
        <v>306</v>
      </c>
      <c r="Y150" s="2">
        <v>2</v>
      </c>
      <c r="Z150" s="3" t="s">
        <v>301</v>
      </c>
      <c r="AA150" s="5">
        <v>0.37</v>
      </c>
      <c r="AB150" s="5">
        <v>0</v>
      </c>
      <c r="AC150" s="5">
        <v>0.37</v>
      </c>
      <c r="AD150" s="5">
        <v>0</v>
      </c>
      <c r="AE150" s="5">
        <v>0</v>
      </c>
      <c r="AF150" s="5">
        <v>0.37</v>
      </c>
      <c r="AG150" s="6"/>
      <c r="AH150" s="6"/>
      <c r="AI150" s="7">
        <v>0</v>
      </c>
      <c r="AJ150" s="7">
        <v>0</v>
      </c>
      <c r="AK150" s="7">
        <v>0.37</v>
      </c>
      <c r="AL150" s="7">
        <v>0</v>
      </c>
      <c r="AM150" s="7">
        <v>0.37</v>
      </c>
      <c r="AN150" s="12" t="s">
        <v>46</v>
      </c>
      <c r="AO150" s="12"/>
      <c r="AP150" s="12"/>
      <c r="AQ150" s="12"/>
      <c r="AR150" s="12"/>
      <c r="AS150" s="12"/>
      <c r="AT150" s="12"/>
      <c r="AU150" s="12"/>
      <c r="AV150" s="12"/>
      <c r="AW150" s="12"/>
      <c r="AX150" s="12"/>
      <c r="AY150" s="8" t="s">
        <v>47</v>
      </c>
    </row>
    <row r="151" spans="1:51" ht="16.5" x14ac:dyDescent="0.25">
      <c r="A151" s="159" t="str">
        <f>_xlfn.XLOOKUP(X151,Mapping!N:N,Mapping!O:O,"Not Found",0,1)</f>
        <v>Load Pos (RAS)</v>
      </c>
      <c r="B151" s="159" t="str">
        <f t="shared" si="8"/>
        <v>NLBTRLoad Pos (RAS)46063.6805555556</v>
      </c>
      <c r="D151" s="159" t="str">
        <f t="shared" si="11"/>
        <v>copy from</v>
      </c>
      <c r="E151" s="159" t="str">
        <f t="shared" si="9"/>
        <v>MCPNLBTRLoad Pos (RAS)copy from</v>
      </c>
      <c r="F151" s="159" t="str">
        <f t="shared" si="10"/>
        <v>MCPNLBTRLoad Pos (RAS)</v>
      </c>
      <c r="G151" s="159" t="s">
        <v>1889</v>
      </c>
      <c r="N151" s="2">
        <v>2601</v>
      </c>
      <c r="O151" s="3" t="s">
        <v>260</v>
      </c>
      <c r="P151" s="3" t="s">
        <v>39</v>
      </c>
      <c r="Q151" s="3" t="s">
        <v>82</v>
      </c>
      <c r="R151" s="3" t="s">
        <v>83</v>
      </c>
      <c r="S151" s="4">
        <v>46063.680555555555</v>
      </c>
      <c r="T151" s="4">
        <v>46063.680555555555</v>
      </c>
      <c r="U151" s="4">
        <v>46063.737500000003</v>
      </c>
      <c r="V151" s="3" t="s">
        <v>42</v>
      </c>
      <c r="W151" s="3" t="s">
        <v>43</v>
      </c>
      <c r="X151" s="3" t="s">
        <v>306</v>
      </c>
      <c r="Y151" s="2">
        <v>2</v>
      </c>
      <c r="Z151" s="3" t="s">
        <v>84</v>
      </c>
      <c r="AA151" s="5">
        <v>0</v>
      </c>
      <c r="AB151" s="5">
        <v>0</v>
      </c>
      <c r="AC151" s="5">
        <v>0</v>
      </c>
      <c r="AD151" s="5">
        <v>0</v>
      </c>
      <c r="AE151" s="5">
        <v>0</v>
      </c>
      <c r="AF151" s="5">
        <v>0</v>
      </c>
      <c r="AG151" s="6"/>
      <c r="AH151" s="6"/>
      <c r="AI151" s="7">
        <v>0</v>
      </c>
      <c r="AJ151" s="7">
        <v>0</v>
      </c>
      <c r="AK151" s="7">
        <v>0</v>
      </c>
      <c r="AL151" s="7">
        <v>0</v>
      </c>
      <c r="AM151" s="7">
        <v>0</v>
      </c>
      <c r="AN151" s="12" t="s">
        <v>46</v>
      </c>
      <c r="AO151" s="12"/>
      <c r="AP151" s="12"/>
      <c r="AQ151" s="12"/>
      <c r="AR151" s="12"/>
      <c r="AS151" s="12"/>
      <c r="AT151" s="12"/>
      <c r="AU151" s="12"/>
      <c r="AV151" s="12"/>
      <c r="AW151" s="12"/>
      <c r="AX151" s="12"/>
      <c r="AY151" s="8" t="s">
        <v>47</v>
      </c>
    </row>
    <row r="152" spans="1:51" ht="16.5" x14ac:dyDescent="0.25">
      <c r="A152" s="159" t="str">
        <f>_xlfn.XLOOKUP(X152,Mapping!N:N,Mapping!O:O,"Not Found",0,1)</f>
        <v>Valuation (NPV) (RAS)</v>
      </c>
      <c r="B152" s="159" t="str">
        <f t="shared" si="8"/>
        <v>NLBTRValuation (NPV) (RAS)46063.7375</v>
      </c>
      <c r="D152" s="159" t="str">
        <f t="shared" si="11"/>
        <v>portfolio valuation run RAS</v>
      </c>
      <c r="E152" s="159" t="str">
        <f t="shared" si="9"/>
        <v>MCPNLBTRValuation (NPV) (RAS)portfolio valuation run RAS</v>
      </c>
      <c r="F152" s="159" t="str">
        <f t="shared" si="10"/>
        <v>MCPNLBTRValuation (NPV) (RAS)</v>
      </c>
      <c r="G152" s="159" t="s">
        <v>1889</v>
      </c>
      <c r="N152" s="2">
        <v>2601</v>
      </c>
      <c r="O152" s="3" t="s">
        <v>260</v>
      </c>
      <c r="P152" s="3" t="s">
        <v>39</v>
      </c>
      <c r="Q152" s="3" t="s">
        <v>307</v>
      </c>
      <c r="R152" s="3" t="s">
        <v>308</v>
      </c>
      <c r="S152" s="4">
        <v>46063.737500000003</v>
      </c>
      <c r="T152" s="4">
        <v>46063.752083333333</v>
      </c>
      <c r="U152" s="4">
        <v>46063.752083333333</v>
      </c>
      <c r="V152" s="3" t="s">
        <v>42</v>
      </c>
      <c r="W152" s="3" t="s">
        <v>43</v>
      </c>
      <c r="X152" s="3" t="s">
        <v>309</v>
      </c>
      <c r="Y152" s="2">
        <v>1</v>
      </c>
      <c r="Z152" s="3" t="s">
        <v>310</v>
      </c>
      <c r="AA152" s="5">
        <v>0.35</v>
      </c>
      <c r="AB152" s="5">
        <v>0</v>
      </c>
      <c r="AC152" s="5">
        <v>0.35</v>
      </c>
      <c r="AD152" s="5">
        <v>0</v>
      </c>
      <c r="AE152" s="5">
        <v>0</v>
      </c>
      <c r="AF152" s="5">
        <v>0.35</v>
      </c>
      <c r="AG152" s="6"/>
      <c r="AH152" s="6"/>
      <c r="AI152" s="7">
        <v>0</v>
      </c>
      <c r="AJ152" s="7">
        <v>0</v>
      </c>
      <c r="AK152" s="7">
        <v>0.35</v>
      </c>
      <c r="AL152" s="7">
        <v>0</v>
      </c>
      <c r="AM152" s="7">
        <v>0.35</v>
      </c>
      <c r="AN152" s="12" t="s">
        <v>46</v>
      </c>
      <c r="AO152" s="12"/>
      <c r="AP152" s="12"/>
      <c r="AQ152" s="12"/>
      <c r="AR152" s="12"/>
      <c r="AS152" s="12"/>
      <c r="AT152" s="12"/>
      <c r="AU152" s="12"/>
      <c r="AV152" s="12"/>
      <c r="AW152" s="12"/>
      <c r="AX152" s="12"/>
      <c r="AY152" s="8" t="s">
        <v>47</v>
      </c>
    </row>
    <row r="153" spans="1:51" ht="16.5" x14ac:dyDescent="0.25">
      <c r="A153" s="159" t="str">
        <f>_xlfn.XLOOKUP(X153,Mapping!N:N,Mapping!O:O,"Not Found",0,1)</f>
        <v>Valuation (NPV) (RAS)</v>
      </c>
      <c r="B153" s="159" t="str">
        <f t="shared" si="8"/>
        <v>NLBTRValuation (NPV) (RAS)46063.7520833333</v>
      </c>
      <c r="D153" s="159" t="str">
        <f t="shared" si="11"/>
        <v>export to ara</v>
      </c>
      <c r="E153" s="159" t="str">
        <f t="shared" si="9"/>
        <v>MCPNLBTRValuation (NPV) (RAS)export to ara</v>
      </c>
      <c r="F153" s="159" t="str">
        <f t="shared" si="10"/>
        <v>MCPNLBTRValuation (NPV) (RAS)</v>
      </c>
      <c r="G153" s="159" t="s">
        <v>1889</v>
      </c>
      <c r="N153" s="2">
        <v>2601</v>
      </c>
      <c r="O153" s="3" t="s">
        <v>260</v>
      </c>
      <c r="P153" s="3" t="s">
        <v>39</v>
      </c>
      <c r="Q153" s="3" t="s">
        <v>89</v>
      </c>
      <c r="R153" s="3" t="s">
        <v>90</v>
      </c>
      <c r="S153" s="4">
        <v>46063.752083333333</v>
      </c>
      <c r="T153" s="4">
        <v>46063.752083333333</v>
      </c>
      <c r="U153" s="4">
        <v>46063.752083333333</v>
      </c>
      <c r="V153" s="3" t="s">
        <v>42</v>
      </c>
      <c r="W153" s="3" t="s">
        <v>43</v>
      </c>
      <c r="X153" s="3" t="s">
        <v>309</v>
      </c>
      <c r="Y153" s="2">
        <v>5</v>
      </c>
      <c r="Z153" s="3" t="s">
        <v>91</v>
      </c>
      <c r="AA153" s="5">
        <v>0</v>
      </c>
      <c r="AB153" s="5">
        <v>0</v>
      </c>
      <c r="AC153" s="5">
        <v>0</v>
      </c>
      <c r="AD153" s="5">
        <v>0</v>
      </c>
      <c r="AE153" s="5">
        <v>0</v>
      </c>
      <c r="AF153" s="5">
        <v>0</v>
      </c>
      <c r="AG153" s="6"/>
      <c r="AH153" s="6"/>
      <c r="AI153" s="7">
        <v>0</v>
      </c>
      <c r="AJ153" s="7">
        <v>0</v>
      </c>
      <c r="AK153" s="7">
        <v>0</v>
      </c>
      <c r="AL153" s="7">
        <v>0</v>
      </c>
      <c r="AM153" s="7">
        <v>0</v>
      </c>
      <c r="AN153" s="12" t="s">
        <v>46</v>
      </c>
      <c r="AO153" s="12"/>
      <c r="AP153" s="12"/>
      <c r="AQ153" s="12"/>
      <c r="AR153" s="12"/>
      <c r="AS153" s="12"/>
      <c r="AT153" s="12"/>
      <c r="AU153" s="12"/>
      <c r="AV153" s="12"/>
      <c r="AW153" s="12"/>
      <c r="AX153" s="12"/>
      <c r="AY153" s="8" t="s">
        <v>91</v>
      </c>
    </row>
    <row r="154" spans="1:51" ht="16.5" x14ac:dyDescent="0.25">
      <c r="A154" s="159" t="str">
        <f>_xlfn.XLOOKUP(X154,Mapping!N:N,Mapping!O:O,"Not Found",0,1)</f>
        <v>Valuation (NPV) (RAS)</v>
      </c>
      <c r="B154" s="159" t="str">
        <f t="shared" si="8"/>
        <v>NLBTRValuation (NPV) (RAS)46063.7520833333</v>
      </c>
      <c r="D154" s="159" t="str">
        <f t="shared" si="11"/>
        <v>Light Maintenance</v>
      </c>
      <c r="E154" s="159" t="str">
        <f t="shared" si="9"/>
        <v>MCPNLBTRValuation (NPV) (RAS)Light Maintenance</v>
      </c>
      <c r="F154" s="159" t="str">
        <f t="shared" si="10"/>
        <v>MCPNLBTRValuation (NPV) (RAS)</v>
      </c>
      <c r="G154" s="159" t="s">
        <v>1889</v>
      </c>
      <c r="N154" s="2">
        <v>2601</v>
      </c>
      <c r="O154" s="3" t="s">
        <v>260</v>
      </c>
      <c r="P154" s="3" t="s">
        <v>39</v>
      </c>
      <c r="Q154" s="3" t="s">
        <v>92</v>
      </c>
      <c r="R154" s="3" t="s">
        <v>93</v>
      </c>
      <c r="S154" s="4">
        <v>46063.752083333333</v>
      </c>
      <c r="T154" s="4">
        <v>46063.768055555556</v>
      </c>
      <c r="U154" s="4">
        <v>46063.768055555556</v>
      </c>
      <c r="V154" s="3" t="s">
        <v>42</v>
      </c>
      <c r="W154" s="3" t="s">
        <v>43</v>
      </c>
      <c r="X154" s="3" t="s">
        <v>309</v>
      </c>
      <c r="Y154" s="2">
        <v>7</v>
      </c>
      <c r="Z154" s="3" t="s">
        <v>94</v>
      </c>
      <c r="AA154" s="5">
        <v>0.38</v>
      </c>
      <c r="AB154" s="5">
        <v>0</v>
      </c>
      <c r="AC154" s="5">
        <v>0.38</v>
      </c>
      <c r="AD154" s="5">
        <v>0</v>
      </c>
      <c r="AE154" s="5">
        <v>0</v>
      </c>
      <c r="AF154" s="5">
        <v>0.38</v>
      </c>
      <c r="AG154" s="6"/>
      <c r="AH154" s="6"/>
      <c r="AI154" s="7">
        <v>0</v>
      </c>
      <c r="AJ154" s="7">
        <v>0</v>
      </c>
      <c r="AK154" s="7">
        <v>0.38</v>
      </c>
      <c r="AL154" s="7">
        <v>0</v>
      </c>
      <c r="AM154" s="7">
        <v>0.38</v>
      </c>
      <c r="AN154" s="12" t="s">
        <v>46</v>
      </c>
      <c r="AO154" s="12"/>
      <c r="AP154" s="12"/>
      <c r="AQ154" s="12"/>
      <c r="AR154" s="12"/>
      <c r="AS154" s="12"/>
      <c r="AT154" s="12"/>
      <c r="AU154" s="12"/>
      <c r="AV154" s="12"/>
      <c r="AW154" s="12"/>
      <c r="AX154" s="12"/>
      <c r="AY154" s="8" t="s">
        <v>94</v>
      </c>
    </row>
    <row r="155" spans="1:51" ht="16.5" x14ac:dyDescent="0.25">
      <c r="A155" s="159" t="str">
        <f>_xlfn.XLOOKUP(X155,Mapping!N:N,Mapping!O:O,"Not Found",0,1)</f>
        <v>Valuation (NPV) (RAS)</v>
      </c>
      <c r="B155" s="159" t="str">
        <f t="shared" si="8"/>
        <v>NLBTRValuation (NPV) (RAS)46063.7680555556</v>
      </c>
      <c r="D155" s="159" t="str">
        <f t="shared" si="11"/>
        <v>valuation report exports RAS</v>
      </c>
      <c r="E155" s="159" t="str">
        <f t="shared" si="9"/>
        <v>MCPNLBTRValuation (NPV) (RAS)valuation report exports RAS</v>
      </c>
      <c r="F155" s="159" t="str">
        <f t="shared" si="10"/>
        <v>MCPNLBTRValuation (NPV) (RAS)</v>
      </c>
      <c r="G155" s="159" t="s">
        <v>1889</v>
      </c>
      <c r="N155" s="2">
        <v>2601</v>
      </c>
      <c r="O155" s="3" t="s">
        <v>260</v>
      </c>
      <c r="P155" s="3" t="s">
        <v>39</v>
      </c>
      <c r="Q155" s="3" t="s">
        <v>311</v>
      </c>
      <c r="R155" s="3" t="s">
        <v>312</v>
      </c>
      <c r="S155" s="4">
        <v>46063.768055555556</v>
      </c>
      <c r="T155" s="4">
        <v>46063.837500000001</v>
      </c>
      <c r="U155" s="4">
        <v>46063.837500000001</v>
      </c>
      <c r="V155" s="3" t="s">
        <v>42</v>
      </c>
      <c r="W155" s="3" t="s">
        <v>43</v>
      </c>
      <c r="X155" s="3" t="s">
        <v>309</v>
      </c>
      <c r="Y155" s="2">
        <v>1</v>
      </c>
      <c r="Z155" s="3" t="s">
        <v>313</v>
      </c>
      <c r="AA155" s="5">
        <v>1.67</v>
      </c>
      <c r="AB155" s="5">
        <v>0</v>
      </c>
      <c r="AC155" s="5">
        <v>1.67</v>
      </c>
      <c r="AD155" s="5">
        <v>0</v>
      </c>
      <c r="AE155" s="5">
        <v>0</v>
      </c>
      <c r="AF155" s="5">
        <v>1.67</v>
      </c>
      <c r="AG155" s="6"/>
      <c r="AH155" s="6"/>
      <c r="AI155" s="7">
        <v>0</v>
      </c>
      <c r="AJ155" s="7">
        <v>0</v>
      </c>
      <c r="AK155" s="7">
        <v>1.67</v>
      </c>
      <c r="AL155" s="7">
        <v>0</v>
      </c>
      <c r="AM155" s="7">
        <v>1.67</v>
      </c>
      <c r="AN155" s="12" t="s">
        <v>46</v>
      </c>
      <c r="AO155" s="12"/>
      <c r="AP155" s="12"/>
      <c r="AQ155" s="12"/>
      <c r="AR155" s="12"/>
      <c r="AS155" s="12"/>
      <c r="AT155" s="12"/>
      <c r="AU155" s="12"/>
      <c r="AV155" s="12"/>
      <c r="AW155" s="12"/>
      <c r="AX155" s="12"/>
      <c r="AY155" s="8" t="s">
        <v>47</v>
      </c>
    </row>
    <row r="156" spans="1:51" ht="16.5" x14ac:dyDescent="0.25">
      <c r="A156" s="159" t="str">
        <f>_xlfn.XLOOKUP(X156,Mapping!N:N,Mapping!O:O,"Not Found",0,1)</f>
        <v>Valuation (NPV) (RAS)</v>
      </c>
      <c r="B156" s="159" t="str">
        <f t="shared" si="8"/>
        <v>NLBTRValuation (NPV) (RAS)46063.8375</v>
      </c>
      <c r="D156" s="159" t="str">
        <f t="shared" si="11"/>
        <v>AIC portfolio valuation run RAS</v>
      </c>
      <c r="E156" s="159" t="str">
        <f t="shared" si="9"/>
        <v>MCPNLBTRValuation (NPV) (RAS)AIC portfolio valuation run RAS</v>
      </c>
      <c r="F156" s="159" t="str">
        <f t="shared" si="10"/>
        <v>MCPNLBTRValuation (NPV) (RAS)</v>
      </c>
      <c r="G156" s="159" t="s">
        <v>1889</v>
      </c>
      <c r="N156" s="2">
        <v>2601</v>
      </c>
      <c r="O156" s="3" t="s">
        <v>260</v>
      </c>
      <c r="P156" s="3" t="s">
        <v>39</v>
      </c>
      <c r="Q156" s="3" t="s">
        <v>314</v>
      </c>
      <c r="R156" s="3" t="s">
        <v>315</v>
      </c>
      <c r="S156" s="4">
        <v>46063.837500000001</v>
      </c>
      <c r="T156" s="4">
        <v>46063.837500000001</v>
      </c>
      <c r="U156" s="4">
        <v>46063.838194444441</v>
      </c>
      <c r="V156" s="3" t="s">
        <v>42</v>
      </c>
      <c r="W156" s="3" t="s">
        <v>43</v>
      </c>
      <c r="X156" s="3" t="s">
        <v>309</v>
      </c>
      <c r="Y156" s="2">
        <v>1</v>
      </c>
      <c r="Z156" s="3" t="s">
        <v>316</v>
      </c>
      <c r="AA156" s="5">
        <v>0</v>
      </c>
      <c r="AB156" s="5">
        <v>0</v>
      </c>
      <c r="AC156" s="5">
        <v>0</v>
      </c>
      <c r="AD156" s="5">
        <v>0</v>
      </c>
      <c r="AE156" s="5">
        <v>0</v>
      </c>
      <c r="AF156" s="5">
        <v>0</v>
      </c>
      <c r="AG156" s="6"/>
      <c r="AH156" s="6"/>
      <c r="AI156" s="7">
        <v>0</v>
      </c>
      <c r="AJ156" s="7">
        <v>0</v>
      </c>
      <c r="AK156" s="7">
        <v>0</v>
      </c>
      <c r="AL156" s="7">
        <v>0</v>
      </c>
      <c r="AM156" s="7">
        <v>0</v>
      </c>
      <c r="AN156" s="12" t="s">
        <v>46</v>
      </c>
      <c r="AO156" s="12"/>
      <c r="AP156" s="12"/>
      <c r="AQ156" s="12" t="s">
        <v>317</v>
      </c>
      <c r="AR156" s="12"/>
      <c r="AS156" s="12"/>
      <c r="AT156" s="12"/>
      <c r="AU156" s="12"/>
      <c r="AV156" s="12"/>
      <c r="AW156" s="12"/>
      <c r="AX156" s="12"/>
      <c r="AY156" s="8" t="s">
        <v>47</v>
      </c>
    </row>
    <row r="157" spans="1:51" ht="16.5" x14ac:dyDescent="0.25">
      <c r="A157" s="159" t="str">
        <f>_xlfn.XLOOKUP(X157,Mapping!N:N,Mapping!O:O,"Not Found",0,1)</f>
        <v>Planning (NII) (RAS)</v>
      </c>
      <c r="B157" s="159" t="str">
        <f t="shared" si="8"/>
        <v>NLBTRPlanning (NII) (RAS)46063.8381944444</v>
      </c>
      <c r="D157" s="159" t="str">
        <f t="shared" si="11"/>
        <v>planning run</v>
      </c>
      <c r="E157" s="159" t="str">
        <f t="shared" si="9"/>
        <v>MCPNLBTRPlanning (NII) (RAS)planning run</v>
      </c>
      <c r="F157" s="159" t="str">
        <f t="shared" si="10"/>
        <v>MCPNLBTRPlanning (NII) (RAS)</v>
      </c>
      <c r="G157" s="159" t="s">
        <v>1889</v>
      </c>
      <c r="N157" s="2">
        <v>2601</v>
      </c>
      <c r="O157" s="3" t="s">
        <v>260</v>
      </c>
      <c r="P157" s="3" t="s">
        <v>39</v>
      </c>
      <c r="Q157" s="3" t="s">
        <v>246</v>
      </c>
      <c r="R157" s="3" t="s">
        <v>258</v>
      </c>
      <c r="S157" s="4">
        <v>46063.838194444441</v>
      </c>
      <c r="T157" s="4">
        <v>46064.061111111114</v>
      </c>
      <c r="U157" s="4">
        <v>46064.061111111114</v>
      </c>
      <c r="V157" s="3" t="s">
        <v>42</v>
      </c>
      <c r="W157" s="3" t="s">
        <v>43</v>
      </c>
      <c r="X157" s="3" t="s">
        <v>318</v>
      </c>
      <c r="Y157" s="2">
        <v>1</v>
      </c>
      <c r="Z157" s="3" t="s">
        <v>249</v>
      </c>
      <c r="AA157" s="5">
        <v>5.35</v>
      </c>
      <c r="AB157" s="5">
        <v>0</v>
      </c>
      <c r="AC157" s="5">
        <v>5.35</v>
      </c>
      <c r="AD157" s="5">
        <v>0</v>
      </c>
      <c r="AE157" s="5">
        <v>0</v>
      </c>
      <c r="AF157" s="5">
        <v>5.35</v>
      </c>
      <c r="AG157" s="6"/>
      <c r="AH157" s="6"/>
      <c r="AI157" s="7">
        <v>0</v>
      </c>
      <c r="AJ157" s="7">
        <v>0</v>
      </c>
      <c r="AK157" s="7">
        <v>5.35</v>
      </c>
      <c r="AL157" s="7">
        <v>0</v>
      </c>
      <c r="AM157" s="7">
        <v>5.35</v>
      </c>
      <c r="AN157" s="12" t="s">
        <v>46</v>
      </c>
      <c r="AO157" s="12"/>
      <c r="AP157" s="12"/>
      <c r="AQ157" s="12"/>
      <c r="AR157" s="12"/>
      <c r="AS157" s="12"/>
      <c r="AT157" s="12"/>
      <c r="AU157" s="12"/>
      <c r="AV157" s="12"/>
      <c r="AW157" s="12"/>
      <c r="AX157" s="12"/>
      <c r="AY157" s="8" t="s">
        <v>47</v>
      </c>
    </row>
    <row r="158" spans="1:51" ht="16.5" x14ac:dyDescent="0.25">
      <c r="A158" s="159" t="str">
        <f>_xlfn.XLOOKUP(X158,Mapping!N:N,Mapping!O:O,"Not Found",0,1)</f>
        <v>Planning (NII) (RAS)</v>
      </c>
      <c r="B158" s="159" t="str">
        <f t="shared" si="8"/>
        <v>NLBTRPlanning (NII) (RAS)46064.0611111111</v>
      </c>
      <c r="D158" s="159" t="str">
        <f t="shared" si="11"/>
        <v>export to ara</v>
      </c>
      <c r="E158" s="159" t="str">
        <f t="shared" si="9"/>
        <v>MCPNLBTRPlanning (NII) (RAS)export to ara</v>
      </c>
      <c r="F158" s="159" t="str">
        <f t="shared" si="10"/>
        <v>MCPNLBTRPlanning (NII) (RAS)</v>
      </c>
      <c r="G158" s="159" t="s">
        <v>1889</v>
      </c>
      <c r="N158" s="2">
        <v>2601</v>
      </c>
      <c r="O158" s="3" t="s">
        <v>260</v>
      </c>
      <c r="P158" s="3" t="s">
        <v>39</v>
      </c>
      <c r="Q158" s="3" t="s">
        <v>89</v>
      </c>
      <c r="R158" s="3" t="s">
        <v>90</v>
      </c>
      <c r="S158" s="4">
        <v>46064.061111111114</v>
      </c>
      <c r="T158" s="4">
        <v>46064.061111111114</v>
      </c>
      <c r="U158" s="4">
        <v>46064.061111111114</v>
      </c>
      <c r="V158" s="3" t="s">
        <v>42</v>
      </c>
      <c r="W158" s="3" t="s">
        <v>43</v>
      </c>
      <c r="X158" s="3" t="s">
        <v>318</v>
      </c>
      <c r="Y158" s="2">
        <v>6</v>
      </c>
      <c r="Z158" s="3" t="s">
        <v>91</v>
      </c>
      <c r="AA158" s="5">
        <v>0</v>
      </c>
      <c r="AB158" s="5">
        <v>0</v>
      </c>
      <c r="AC158" s="5">
        <v>0</v>
      </c>
      <c r="AD158" s="5">
        <v>0</v>
      </c>
      <c r="AE158" s="5">
        <v>0</v>
      </c>
      <c r="AF158" s="5">
        <v>0</v>
      </c>
      <c r="AG158" s="6"/>
      <c r="AH158" s="6"/>
      <c r="AI158" s="7">
        <v>0</v>
      </c>
      <c r="AJ158" s="7">
        <v>0</v>
      </c>
      <c r="AK158" s="7">
        <v>0</v>
      </c>
      <c r="AL158" s="7">
        <v>0</v>
      </c>
      <c r="AM158" s="7">
        <v>0</v>
      </c>
      <c r="AN158" s="12" t="s">
        <v>46</v>
      </c>
      <c r="AO158" s="12"/>
      <c r="AP158" s="12"/>
      <c r="AQ158" s="12"/>
      <c r="AR158" s="12"/>
      <c r="AS158" s="12"/>
      <c r="AT158" s="12"/>
      <c r="AU158" s="12"/>
      <c r="AV158" s="12"/>
      <c r="AW158" s="12"/>
      <c r="AX158" s="12"/>
      <c r="AY158" s="8" t="s">
        <v>91</v>
      </c>
    </row>
    <row r="159" spans="1:51" ht="16.5" x14ac:dyDescent="0.25">
      <c r="A159" s="159" t="str">
        <f>_xlfn.XLOOKUP(X159,Mapping!N:N,Mapping!O:O,"Not Found",0,1)</f>
        <v>Planning (NII) (RAS)</v>
      </c>
      <c r="B159" s="159" t="str">
        <f t="shared" si="8"/>
        <v>NLBTRPlanning (NII) (RAS)46064.0611111111</v>
      </c>
      <c r="D159" s="159" t="str">
        <f t="shared" si="11"/>
        <v>planning run QRM Reporter exports</v>
      </c>
      <c r="E159" s="159" t="str">
        <f t="shared" si="9"/>
        <v>MCPNLBTRPlanning (NII) (RAS)planning run QRM Reporter exports</v>
      </c>
      <c r="F159" s="159" t="str">
        <f t="shared" si="10"/>
        <v>MCPNLBTRPlanning (NII) (RAS)</v>
      </c>
      <c r="G159" s="159" t="s">
        <v>1889</v>
      </c>
      <c r="N159" s="2">
        <v>2601</v>
      </c>
      <c r="O159" s="3" t="s">
        <v>260</v>
      </c>
      <c r="P159" s="3" t="s">
        <v>39</v>
      </c>
      <c r="Q159" s="3" t="s">
        <v>168</v>
      </c>
      <c r="R159" s="3" t="s">
        <v>169</v>
      </c>
      <c r="S159" s="4">
        <v>46064.061111111114</v>
      </c>
      <c r="T159" s="4">
        <v>46064.17291666667</v>
      </c>
      <c r="U159" s="4">
        <v>46064.17291666667</v>
      </c>
      <c r="V159" s="3" t="s">
        <v>42</v>
      </c>
      <c r="W159" s="3" t="s">
        <v>43</v>
      </c>
      <c r="X159" s="3" t="s">
        <v>318</v>
      </c>
      <c r="Y159" s="2">
        <v>1</v>
      </c>
      <c r="Z159" s="3" t="s">
        <v>170</v>
      </c>
      <c r="AA159" s="5">
        <v>2.68</v>
      </c>
      <c r="AB159" s="5">
        <v>0</v>
      </c>
      <c r="AC159" s="5">
        <v>2.68</v>
      </c>
      <c r="AD159" s="5">
        <v>0</v>
      </c>
      <c r="AE159" s="5">
        <v>0</v>
      </c>
      <c r="AF159" s="5">
        <v>2.68</v>
      </c>
      <c r="AG159" s="6"/>
      <c r="AH159" s="6"/>
      <c r="AI159" s="7">
        <v>0</v>
      </c>
      <c r="AJ159" s="7">
        <v>0</v>
      </c>
      <c r="AK159" s="7">
        <v>2.68</v>
      </c>
      <c r="AL159" s="7">
        <v>0</v>
      </c>
      <c r="AM159" s="7">
        <v>2.68</v>
      </c>
      <c r="AN159" s="12" t="s">
        <v>46</v>
      </c>
      <c r="AO159" s="12"/>
      <c r="AP159" s="12"/>
      <c r="AQ159" s="12"/>
      <c r="AR159" s="12"/>
      <c r="AS159" s="12"/>
      <c r="AT159" s="12"/>
      <c r="AU159" s="12"/>
      <c r="AV159" s="12"/>
      <c r="AW159" s="12"/>
      <c r="AX159" s="12"/>
      <c r="AY159" s="8" t="s">
        <v>47</v>
      </c>
    </row>
    <row r="160" spans="1:51" ht="16.5" x14ac:dyDescent="0.25">
      <c r="A160" s="159" t="str">
        <f>_xlfn.XLOOKUP(X160,Mapping!N:N,Mapping!O:O,"Not Found",0,1)</f>
        <v>Planning (NII) (RAS)</v>
      </c>
      <c r="B160" s="159" t="str">
        <f t="shared" si="8"/>
        <v>NLBTRPlanning (NII) (RAS)46064.1729166667</v>
      </c>
      <c r="D160" s="159" t="str">
        <f t="shared" si="11"/>
        <v>Full Maintenance</v>
      </c>
      <c r="E160" s="159" t="str">
        <f t="shared" si="9"/>
        <v>MCPNLBTRPlanning (NII) (RAS)Full Maintenance</v>
      </c>
      <c r="F160" s="159" t="str">
        <f t="shared" si="10"/>
        <v>MCPNLBTRPlanning (NII) (RAS)</v>
      </c>
      <c r="G160" s="159" t="s">
        <v>1889</v>
      </c>
      <c r="N160" s="2">
        <v>2601</v>
      </c>
      <c r="O160" s="3" t="s">
        <v>260</v>
      </c>
      <c r="P160" s="3" t="s">
        <v>39</v>
      </c>
      <c r="Q160" s="3" t="s">
        <v>319</v>
      </c>
      <c r="R160" s="3" t="s">
        <v>320</v>
      </c>
      <c r="S160" s="4">
        <v>46064.17291666667</v>
      </c>
      <c r="T160" s="4">
        <v>46064.677777777775</v>
      </c>
      <c r="U160" s="4">
        <v>46064.677777777775</v>
      </c>
      <c r="V160" s="3" t="s">
        <v>42</v>
      </c>
      <c r="W160" s="3" t="s">
        <v>43</v>
      </c>
      <c r="X160" s="3" t="s">
        <v>318</v>
      </c>
      <c r="Y160" s="2">
        <v>1</v>
      </c>
      <c r="Z160" s="3" t="s">
        <v>321</v>
      </c>
      <c r="AA160" s="5">
        <v>12.12</v>
      </c>
      <c r="AB160" s="5">
        <v>0</v>
      </c>
      <c r="AC160" s="5">
        <v>12.12</v>
      </c>
      <c r="AD160" s="5">
        <v>0</v>
      </c>
      <c r="AE160" s="5">
        <v>0</v>
      </c>
      <c r="AF160" s="5">
        <v>12.12</v>
      </c>
      <c r="AG160" s="6"/>
      <c r="AH160" s="6"/>
      <c r="AI160" s="7">
        <v>0</v>
      </c>
      <c r="AJ160" s="7">
        <v>0</v>
      </c>
      <c r="AK160" s="7">
        <v>12.12</v>
      </c>
      <c r="AL160" s="7">
        <v>0</v>
      </c>
      <c r="AM160" s="7">
        <v>12.12</v>
      </c>
      <c r="AN160" s="12" t="s">
        <v>46</v>
      </c>
      <c r="AO160" s="12"/>
      <c r="AP160" s="12"/>
      <c r="AQ160" s="12"/>
      <c r="AR160" s="12"/>
      <c r="AS160" s="12"/>
      <c r="AT160" s="12"/>
      <c r="AU160" s="12"/>
      <c r="AV160" s="12"/>
      <c r="AW160" s="12"/>
      <c r="AX160" s="12"/>
      <c r="AY160" s="8" t="s">
        <v>47</v>
      </c>
    </row>
    <row r="161" spans="1:51" ht="16.5" x14ac:dyDescent="0.25">
      <c r="A161" s="159" t="str">
        <f>_xlfn.XLOOKUP(X161,Mapping!N:N,Mapping!O:O,"Not Found",0,1)</f>
        <v>Planning (NII) (RAS)</v>
      </c>
      <c r="B161" s="159" t="str">
        <f t="shared" si="8"/>
        <v>NLBTRPlanning (NII) (RAS)46064.6777777778</v>
      </c>
      <c r="D161" s="159" t="str">
        <f t="shared" si="11"/>
        <v>planning run OLAP exports</v>
      </c>
      <c r="E161" s="159" t="str">
        <f t="shared" si="9"/>
        <v>MCPNLBTRPlanning (NII) (RAS)planning run OLAP exports</v>
      </c>
      <c r="F161" s="159" t="str">
        <f t="shared" si="10"/>
        <v>MCPNLBTRPlanning (NII) (RAS)</v>
      </c>
      <c r="G161" s="159" t="s">
        <v>1889</v>
      </c>
      <c r="N161" s="2">
        <v>2601</v>
      </c>
      <c r="O161" s="3" t="s">
        <v>260</v>
      </c>
      <c r="P161" s="3" t="s">
        <v>39</v>
      </c>
      <c r="Q161" s="3" t="s">
        <v>322</v>
      </c>
      <c r="R161" s="3" t="s">
        <v>323</v>
      </c>
      <c r="S161" s="4">
        <v>46064.677777777775</v>
      </c>
      <c r="T161" s="4">
        <v>46064.715277777781</v>
      </c>
      <c r="U161" s="4" t="s">
        <v>42</v>
      </c>
      <c r="V161" s="3" t="s">
        <v>42</v>
      </c>
      <c r="W161" s="3" t="s">
        <v>43</v>
      </c>
      <c r="X161" s="3" t="s">
        <v>318</v>
      </c>
      <c r="Y161" s="2">
        <v>1</v>
      </c>
      <c r="Z161" s="3" t="s">
        <v>324</v>
      </c>
      <c r="AA161" s="5">
        <v>0.9</v>
      </c>
      <c r="AB161" s="5">
        <v>0</v>
      </c>
      <c r="AC161" s="5">
        <v>0.9</v>
      </c>
      <c r="AD161" s="5">
        <v>0</v>
      </c>
      <c r="AE161" s="5">
        <v>0</v>
      </c>
      <c r="AF161" s="5">
        <v>0.9</v>
      </c>
      <c r="AG161" s="6"/>
      <c r="AH161" s="6"/>
      <c r="AI161" s="7">
        <v>0</v>
      </c>
      <c r="AJ161" s="7">
        <v>0</v>
      </c>
      <c r="AK161" s="7">
        <v>0.9</v>
      </c>
      <c r="AL161" s="7">
        <v>0</v>
      </c>
      <c r="AM161" s="7">
        <v>0.9</v>
      </c>
      <c r="AN161" s="12" t="s">
        <v>46</v>
      </c>
      <c r="AO161" s="12"/>
      <c r="AP161" s="12"/>
      <c r="AQ161" s="12" t="s">
        <v>325</v>
      </c>
      <c r="AR161" s="12"/>
      <c r="AS161" s="12"/>
      <c r="AT161" s="12"/>
      <c r="AU161" s="12"/>
      <c r="AV161" s="12"/>
      <c r="AW161" s="12"/>
      <c r="AX161" s="12"/>
      <c r="AY161" s="8" t="s">
        <v>47</v>
      </c>
    </row>
    <row r="162" spans="1:51" ht="16.5" x14ac:dyDescent="0.25">
      <c r="A162" s="159" t="str">
        <f>_xlfn.XLOOKUP(X162,Mapping!N:N,Mapping!O:O,"Not Found",0,1)</f>
        <v>Delete Portfolio</v>
      </c>
      <c r="B162" s="159" t="str">
        <f t="shared" si="8"/>
        <v>RODBDelete Portfolio46059.5763888889</v>
      </c>
      <c r="D162" s="159" t="str">
        <f t="shared" si="11"/>
        <v>Delete portfolio from</v>
      </c>
      <c r="E162" s="159" t="str">
        <f t="shared" si="9"/>
        <v>MCPRODBDelete PortfolioDelete portfolio from</v>
      </c>
      <c r="F162" s="159" t="str">
        <f t="shared" si="10"/>
        <v>MCPRODBDelete Portfolio</v>
      </c>
      <c r="G162" s="159" t="s">
        <v>1889</v>
      </c>
      <c r="N162" s="2">
        <v>2601</v>
      </c>
      <c r="O162" s="3" t="s">
        <v>326</v>
      </c>
      <c r="P162" s="3" t="s">
        <v>39</v>
      </c>
      <c r="Q162" s="3" t="s">
        <v>40</v>
      </c>
      <c r="R162" s="3" t="s">
        <v>41</v>
      </c>
      <c r="S162" s="4">
        <v>46059.576388888891</v>
      </c>
      <c r="T162" s="4">
        <v>46059.577777777777</v>
      </c>
      <c r="U162" s="4">
        <v>46059.578472222223</v>
      </c>
      <c r="V162" s="3" t="s">
        <v>42</v>
      </c>
      <c r="W162" s="3" t="s">
        <v>43</v>
      </c>
      <c r="X162" s="3" t="s">
        <v>327</v>
      </c>
      <c r="Y162" s="2">
        <v>1</v>
      </c>
      <c r="Z162" s="3" t="s">
        <v>45</v>
      </c>
      <c r="AA162" s="5">
        <v>0.03</v>
      </c>
      <c r="AB162" s="5">
        <v>0</v>
      </c>
      <c r="AC162" s="5">
        <v>0.03</v>
      </c>
      <c r="AD162" s="5">
        <v>0</v>
      </c>
      <c r="AE162" s="5">
        <v>0</v>
      </c>
      <c r="AF162" s="5">
        <v>0.03</v>
      </c>
      <c r="AG162" s="6"/>
      <c r="AH162" s="6"/>
      <c r="AI162" s="7">
        <v>0</v>
      </c>
      <c r="AJ162" s="7">
        <v>0</v>
      </c>
      <c r="AK162" s="7">
        <v>0.03</v>
      </c>
      <c r="AL162" s="7">
        <v>0</v>
      </c>
      <c r="AM162" s="7">
        <v>0.03</v>
      </c>
      <c r="AN162" s="12" t="s">
        <v>46</v>
      </c>
      <c r="AO162" s="12"/>
      <c r="AP162" s="12"/>
      <c r="AQ162" s="12"/>
      <c r="AR162" s="12"/>
      <c r="AS162" s="12"/>
      <c r="AT162" s="12"/>
      <c r="AU162" s="12"/>
      <c r="AV162" s="12"/>
      <c r="AW162" s="12"/>
      <c r="AX162" s="12"/>
      <c r="AY162" s="8" t="s">
        <v>47</v>
      </c>
    </row>
    <row r="163" spans="1:51" ht="16.5" x14ac:dyDescent="0.25">
      <c r="A163" s="159" t="str">
        <f>_xlfn.XLOOKUP(X163,Mapping!N:N,Mapping!O:O,"Not Found",0,1)</f>
        <v>Load Compare MP</v>
      </c>
      <c r="B163" s="159" t="str">
        <f t="shared" si="8"/>
        <v>RODBLoad Compare MP46059.5784722222</v>
      </c>
      <c r="D163" s="159" t="str">
        <f t="shared" si="11"/>
        <v>load Model parameters</v>
      </c>
      <c r="E163" s="159" t="str">
        <f t="shared" si="9"/>
        <v>MCPRODBLoad Compare MPload Model parameters</v>
      </c>
      <c r="F163" s="159" t="str">
        <f t="shared" si="10"/>
        <v>MCPRODBLoad Compare MP</v>
      </c>
      <c r="G163" s="159" t="s">
        <v>1889</v>
      </c>
      <c r="N163" s="2">
        <v>2601</v>
      </c>
      <c r="O163" s="3" t="s">
        <v>326</v>
      </c>
      <c r="P163" s="3" t="s">
        <v>39</v>
      </c>
      <c r="Q163" s="3" t="s">
        <v>48</v>
      </c>
      <c r="R163" s="3" t="s">
        <v>49</v>
      </c>
      <c r="S163" s="4">
        <v>46059.578472222223</v>
      </c>
      <c r="T163" s="4">
        <v>46059.581944444442</v>
      </c>
      <c r="U163" s="4">
        <v>46059.581944444442</v>
      </c>
      <c r="V163" s="3" t="s">
        <v>42</v>
      </c>
      <c r="W163" s="3" t="s">
        <v>43</v>
      </c>
      <c r="X163" s="3" t="s">
        <v>328</v>
      </c>
      <c r="Y163" s="2">
        <v>1</v>
      </c>
      <c r="Z163" s="3" t="s">
        <v>52</v>
      </c>
      <c r="AA163" s="5">
        <v>0.08</v>
      </c>
      <c r="AB163" s="5">
        <v>0</v>
      </c>
      <c r="AC163" s="5">
        <v>0.08</v>
      </c>
      <c r="AD163" s="5">
        <v>0</v>
      </c>
      <c r="AE163" s="5">
        <v>0</v>
      </c>
      <c r="AF163" s="5">
        <v>0.08</v>
      </c>
      <c r="AG163" s="6"/>
      <c r="AH163" s="6"/>
      <c r="AI163" s="7">
        <v>0</v>
      </c>
      <c r="AJ163" s="7">
        <v>0</v>
      </c>
      <c r="AK163" s="7">
        <v>0.08</v>
      </c>
      <c r="AL163" s="7">
        <v>0</v>
      </c>
      <c r="AM163" s="7">
        <v>0.08</v>
      </c>
      <c r="AN163" s="12" t="s">
        <v>46</v>
      </c>
      <c r="AO163" s="12"/>
      <c r="AP163" s="12"/>
      <c r="AQ163" s="12"/>
      <c r="AR163" s="12"/>
      <c r="AS163" s="12"/>
      <c r="AT163" s="12"/>
      <c r="AU163" s="12"/>
      <c r="AV163" s="12"/>
      <c r="AW163" s="12"/>
      <c r="AX163" s="12"/>
      <c r="AY163" s="8" t="s">
        <v>47</v>
      </c>
    </row>
    <row r="164" spans="1:51" ht="16.5" x14ac:dyDescent="0.25">
      <c r="A164" s="159" t="str">
        <f>_xlfn.XLOOKUP(X164,Mapping!N:N,Mapping!O:O,"Not Found",0,1)</f>
        <v>Load Compare MP</v>
      </c>
      <c r="B164" s="159" t="str">
        <f t="shared" si="8"/>
        <v>RODBLoad Compare MP46059.5819444444</v>
      </c>
      <c r="D164" s="159" t="str">
        <f t="shared" si="11"/>
        <v>Model parameters comparison</v>
      </c>
      <c r="E164" s="159" t="str">
        <f t="shared" si="9"/>
        <v>MCPRODBLoad Compare MPModel parameters comparison</v>
      </c>
      <c r="F164" s="159" t="str">
        <f t="shared" si="10"/>
        <v>MCPRODBLoad Compare MP</v>
      </c>
      <c r="G164" s="159" t="s">
        <v>1889</v>
      </c>
      <c r="N164" s="2">
        <v>2601</v>
      </c>
      <c r="O164" s="3" t="s">
        <v>326</v>
      </c>
      <c r="P164" s="3" t="s">
        <v>39</v>
      </c>
      <c r="Q164" s="3" t="s">
        <v>53</v>
      </c>
      <c r="R164" s="3" t="s">
        <v>329</v>
      </c>
      <c r="S164" s="4">
        <v>46059.581944444442</v>
      </c>
      <c r="T164" s="4">
        <v>46059.581944444442</v>
      </c>
      <c r="U164" s="4">
        <v>46059.582638888889</v>
      </c>
      <c r="V164" s="3" t="s">
        <v>42</v>
      </c>
      <c r="W164" s="3" t="s">
        <v>43</v>
      </c>
      <c r="X164" s="3" t="s">
        <v>328</v>
      </c>
      <c r="Y164" s="2">
        <v>1</v>
      </c>
      <c r="Z164" s="3" t="s">
        <v>55</v>
      </c>
      <c r="AA164" s="5">
        <v>0</v>
      </c>
      <c r="AB164" s="5">
        <v>0</v>
      </c>
      <c r="AC164" s="5">
        <v>0</v>
      </c>
      <c r="AD164" s="5">
        <v>0</v>
      </c>
      <c r="AE164" s="5">
        <v>0</v>
      </c>
      <c r="AF164" s="5">
        <v>0</v>
      </c>
      <c r="AG164" s="6"/>
      <c r="AH164" s="6"/>
      <c r="AI164" s="7">
        <v>0</v>
      </c>
      <c r="AJ164" s="7">
        <v>0</v>
      </c>
      <c r="AK164" s="7">
        <v>0</v>
      </c>
      <c r="AL164" s="7">
        <v>0</v>
      </c>
      <c r="AM164" s="7">
        <v>0</v>
      </c>
      <c r="AN164" s="12" t="s">
        <v>46</v>
      </c>
      <c r="AO164" s="12"/>
      <c r="AP164" s="12"/>
      <c r="AQ164" s="12"/>
      <c r="AR164" s="12"/>
      <c r="AS164" s="12"/>
      <c r="AT164" s="12"/>
      <c r="AU164" s="12"/>
      <c r="AV164" s="12"/>
      <c r="AW164" s="12"/>
      <c r="AX164" s="12"/>
      <c r="AY164" s="8" t="s">
        <v>47</v>
      </c>
    </row>
    <row r="165" spans="1:51" ht="16.5" x14ac:dyDescent="0.25">
      <c r="A165" s="159" t="str">
        <f>_xlfn.XLOOKUP(X165,Mapping!N:N,Mapping!O:O,"Not Found",0,1)</f>
        <v>Load Compare Spreads</v>
      </c>
      <c r="B165" s="159" t="str">
        <f t="shared" si="8"/>
        <v>RODBLoad Compare Spreads46059.5826388889</v>
      </c>
      <c r="D165" s="159" t="str">
        <f t="shared" si="11"/>
        <v>load Spreads</v>
      </c>
      <c r="E165" s="159" t="str">
        <f t="shared" si="9"/>
        <v>MCPRODBLoad Compare Spreadsload Spreads</v>
      </c>
      <c r="F165" s="159" t="str">
        <f t="shared" si="10"/>
        <v>MCPRODBLoad Compare Spreads</v>
      </c>
      <c r="G165" s="159" t="s">
        <v>1889</v>
      </c>
      <c r="N165" s="2">
        <v>2601</v>
      </c>
      <c r="O165" s="3" t="s">
        <v>326</v>
      </c>
      <c r="P165" s="3" t="s">
        <v>39</v>
      </c>
      <c r="Q165" s="3" t="s">
        <v>65</v>
      </c>
      <c r="R165" s="3" t="s">
        <v>66</v>
      </c>
      <c r="S165" s="4">
        <v>46059.582638888889</v>
      </c>
      <c r="T165" s="4">
        <v>46059.590277777781</v>
      </c>
      <c r="U165" s="4">
        <v>46059.590277777781</v>
      </c>
      <c r="V165" s="3" t="s">
        <v>42</v>
      </c>
      <c r="W165" s="3" t="s">
        <v>43</v>
      </c>
      <c r="X165" s="3" t="s">
        <v>330</v>
      </c>
      <c r="Y165" s="2">
        <v>1</v>
      </c>
      <c r="Z165" s="3" t="s">
        <v>69</v>
      </c>
      <c r="AA165" s="5">
        <v>0.18</v>
      </c>
      <c r="AB165" s="5">
        <v>0</v>
      </c>
      <c r="AC165" s="5">
        <v>0.18</v>
      </c>
      <c r="AD165" s="5">
        <v>0</v>
      </c>
      <c r="AE165" s="5">
        <v>0</v>
      </c>
      <c r="AF165" s="5">
        <v>0.18</v>
      </c>
      <c r="AG165" s="6"/>
      <c r="AH165" s="6"/>
      <c r="AI165" s="7">
        <v>0</v>
      </c>
      <c r="AJ165" s="7">
        <v>0</v>
      </c>
      <c r="AK165" s="7">
        <v>0.18</v>
      </c>
      <c r="AL165" s="7">
        <v>0</v>
      </c>
      <c r="AM165" s="7">
        <v>0.18</v>
      </c>
      <c r="AN165" s="12" t="s">
        <v>46</v>
      </c>
      <c r="AO165" s="12"/>
      <c r="AP165" s="12"/>
      <c r="AQ165" s="12"/>
      <c r="AR165" s="12"/>
      <c r="AS165" s="12"/>
      <c r="AT165" s="12"/>
      <c r="AU165" s="12"/>
      <c r="AV165" s="12"/>
      <c r="AW165" s="12"/>
      <c r="AX165" s="12"/>
      <c r="AY165" s="8" t="s">
        <v>47</v>
      </c>
    </row>
    <row r="166" spans="1:51" ht="16.5" x14ac:dyDescent="0.25">
      <c r="A166" s="159" t="str">
        <f>_xlfn.XLOOKUP(X166,Mapping!N:N,Mapping!O:O,"Not Found",0,1)</f>
        <v>Load Compare Spreads</v>
      </c>
      <c r="B166" s="159" t="str">
        <f t="shared" si="8"/>
        <v>RODBLoad Compare Spreads46059.5902777778</v>
      </c>
      <c r="D166" s="159" t="str">
        <f t="shared" si="11"/>
        <v>Spreads comparison</v>
      </c>
      <c r="E166" s="159" t="str">
        <f t="shared" si="9"/>
        <v>MCPRODBLoad Compare SpreadsSpreads comparison</v>
      </c>
      <c r="F166" s="159" t="str">
        <f t="shared" si="10"/>
        <v>MCPRODBLoad Compare Spreads</v>
      </c>
      <c r="G166" s="159" t="s">
        <v>1889</v>
      </c>
      <c r="N166" s="2">
        <v>2601</v>
      </c>
      <c r="O166" s="3" t="s">
        <v>326</v>
      </c>
      <c r="P166" s="3" t="s">
        <v>39</v>
      </c>
      <c r="Q166" s="3" t="s">
        <v>70</v>
      </c>
      <c r="R166" s="3" t="s">
        <v>331</v>
      </c>
      <c r="S166" s="4">
        <v>46059.590277777781</v>
      </c>
      <c r="T166" s="4">
        <v>46059.59097222222</v>
      </c>
      <c r="U166" s="4">
        <v>46062.372916666667</v>
      </c>
      <c r="V166" s="3" t="s">
        <v>42</v>
      </c>
      <c r="W166" s="3" t="s">
        <v>43</v>
      </c>
      <c r="X166" s="3" t="s">
        <v>330</v>
      </c>
      <c r="Y166" s="2">
        <v>1</v>
      </c>
      <c r="Z166" s="3" t="s">
        <v>71</v>
      </c>
      <c r="AA166" s="5">
        <v>0.02</v>
      </c>
      <c r="AB166" s="5">
        <v>0</v>
      </c>
      <c r="AC166" s="5">
        <v>0.02</v>
      </c>
      <c r="AD166" s="5">
        <v>0</v>
      </c>
      <c r="AE166" s="5">
        <v>0</v>
      </c>
      <c r="AF166" s="5">
        <v>0.02</v>
      </c>
      <c r="AG166" s="6"/>
      <c r="AH166" s="6"/>
      <c r="AI166" s="7">
        <v>0</v>
      </c>
      <c r="AJ166" s="7">
        <v>0</v>
      </c>
      <c r="AK166" s="7">
        <v>0.02</v>
      </c>
      <c r="AL166" s="7">
        <v>0</v>
      </c>
      <c r="AM166" s="7">
        <v>0.02</v>
      </c>
      <c r="AN166" s="12" t="s">
        <v>46</v>
      </c>
      <c r="AO166" s="12"/>
      <c r="AP166" s="12"/>
      <c r="AQ166" s="12"/>
      <c r="AR166" s="12"/>
      <c r="AS166" s="12"/>
      <c r="AT166" s="12"/>
      <c r="AU166" s="12"/>
      <c r="AV166" s="12"/>
      <c r="AW166" s="12"/>
      <c r="AX166" s="12"/>
      <c r="AY166" s="8" t="s">
        <v>47</v>
      </c>
    </row>
    <row r="167" spans="1:51" ht="16.5" x14ac:dyDescent="0.25">
      <c r="A167" s="159" t="str">
        <f>_xlfn.XLOOKUP(X167,Mapping!N:N,Mapping!O:O,"Not Found",0,1)</f>
        <v>Load Pos</v>
      </c>
      <c r="B167" s="159" t="str">
        <f t="shared" si="8"/>
        <v>RODBLoad Pos46062.3729166667</v>
      </c>
      <c r="D167" s="159" t="str">
        <f t="shared" si="11"/>
        <v>load</v>
      </c>
      <c r="E167" s="159" t="str">
        <f t="shared" si="9"/>
        <v>MCPRODBLoad Posload</v>
      </c>
      <c r="F167" s="159" t="str">
        <f t="shared" si="10"/>
        <v>MCPRODBLoad Pos</v>
      </c>
      <c r="G167" s="159" t="s">
        <v>1889</v>
      </c>
      <c r="N167" s="2">
        <v>2601</v>
      </c>
      <c r="O167" s="3" t="s">
        <v>326</v>
      </c>
      <c r="P167" s="3" t="s">
        <v>39</v>
      </c>
      <c r="Q167" s="3" t="s">
        <v>72</v>
      </c>
      <c r="R167" s="3" t="s">
        <v>73</v>
      </c>
      <c r="S167" s="4">
        <v>46062.372916666667</v>
      </c>
      <c r="T167" s="4">
        <v>46062.40625</v>
      </c>
      <c r="U167" s="4">
        <v>46062.40625</v>
      </c>
      <c r="V167" s="3" t="s">
        <v>42</v>
      </c>
      <c r="W167" s="3" t="s">
        <v>43</v>
      </c>
      <c r="X167" s="3" t="s">
        <v>332</v>
      </c>
      <c r="Y167" s="2">
        <v>1</v>
      </c>
      <c r="Z167" s="3" t="s">
        <v>75</v>
      </c>
      <c r="AA167" s="5">
        <v>0.8</v>
      </c>
      <c r="AB167" s="5">
        <v>0.8</v>
      </c>
      <c r="AC167" s="5">
        <v>0</v>
      </c>
      <c r="AD167" s="5">
        <v>0</v>
      </c>
      <c r="AE167" s="5">
        <v>0.8</v>
      </c>
      <c r="AF167" s="5">
        <v>0.8</v>
      </c>
      <c r="AG167" s="6"/>
      <c r="AH167" s="6"/>
      <c r="AI167" s="7">
        <v>0.8</v>
      </c>
      <c r="AJ167" s="7">
        <v>0</v>
      </c>
      <c r="AK167" s="7">
        <v>0</v>
      </c>
      <c r="AL167" s="7">
        <v>0.8</v>
      </c>
      <c r="AM167" s="7">
        <v>0.8</v>
      </c>
      <c r="AN167" s="12" t="s">
        <v>149</v>
      </c>
      <c r="AO167" s="12" t="s">
        <v>333</v>
      </c>
      <c r="AP167" s="12" t="s">
        <v>334</v>
      </c>
      <c r="AQ167" s="12" t="s">
        <v>335</v>
      </c>
      <c r="AR167" s="12" t="s">
        <v>336</v>
      </c>
      <c r="AS167" s="12"/>
      <c r="AT167" s="12" t="s">
        <v>60</v>
      </c>
      <c r="AU167" s="12" t="s">
        <v>118</v>
      </c>
      <c r="AV167" s="12" t="s">
        <v>337</v>
      </c>
      <c r="AW167" s="12" t="s">
        <v>338</v>
      </c>
      <c r="AX167" s="12" t="s">
        <v>339</v>
      </c>
      <c r="AY167" s="8" t="s">
        <v>47</v>
      </c>
    </row>
    <row r="168" spans="1:51" ht="16.5" x14ac:dyDescent="0.25">
      <c r="A168" s="159" t="str">
        <f>_xlfn.XLOOKUP(X168,Mapping!N:N,Mapping!O:O,"Not Found",0,1)</f>
        <v>Load Pos</v>
      </c>
      <c r="B168" s="159" t="str">
        <f t="shared" si="8"/>
        <v>RODBLoad Pos46062.40625</v>
      </c>
      <c r="D168" s="159" t="str">
        <f t="shared" si="11"/>
        <v>Stratification</v>
      </c>
      <c r="E168" s="159" t="str">
        <f t="shared" si="9"/>
        <v>MCPRODBLoad PosStratification</v>
      </c>
      <c r="F168" s="159" t="str">
        <f t="shared" si="10"/>
        <v>MCPRODBLoad Pos</v>
      </c>
      <c r="G168" s="159" t="s">
        <v>1889</v>
      </c>
      <c r="N168" s="2">
        <v>2601</v>
      </c>
      <c r="O168" s="3" t="s">
        <v>326</v>
      </c>
      <c r="P168" s="3" t="s">
        <v>39</v>
      </c>
      <c r="Q168" s="3" t="s">
        <v>76</v>
      </c>
      <c r="R168" s="3" t="s">
        <v>77</v>
      </c>
      <c r="S168" s="4">
        <v>46062.40625</v>
      </c>
      <c r="T168" s="4">
        <v>46062.411111111112</v>
      </c>
      <c r="U168" s="4">
        <v>46062.411111111112</v>
      </c>
      <c r="V168" s="3" t="s">
        <v>42</v>
      </c>
      <c r="W168" s="3" t="s">
        <v>43</v>
      </c>
      <c r="X168" s="3" t="s">
        <v>332</v>
      </c>
      <c r="Y168" s="2">
        <v>1</v>
      </c>
      <c r="Z168" s="3" t="s">
        <v>78</v>
      </c>
      <c r="AA168" s="5">
        <v>0.12</v>
      </c>
      <c r="AB168" s="5">
        <v>0.12</v>
      </c>
      <c r="AC168" s="5">
        <v>0</v>
      </c>
      <c r="AD168" s="5">
        <v>0</v>
      </c>
      <c r="AE168" s="5">
        <v>0.12</v>
      </c>
      <c r="AF168" s="5">
        <v>0.12</v>
      </c>
      <c r="AG168" s="6"/>
      <c r="AH168" s="6"/>
      <c r="AI168" s="7">
        <v>0.12</v>
      </c>
      <c r="AJ168" s="7">
        <v>0</v>
      </c>
      <c r="AK168" s="7">
        <v>0</v>
      </c>
      <c r="AL168" s="7">
        <v>0.12</v>
      </c>
      <c r="AM168" s="7">
        <v>0.12</v>
      </c>
      <c r="AN168" s="12" t="s">
        <v>149</v>
      </c>
      <c r="AO168" s="12" t="s">
        <v>333</v>
      </c>
      <c r="AP168" s="12" t="s">
        <v>334</v>
      </c>
      <c r="AQ168" s="12" t="s">
        <v>335</v>
      </c>
      <c r="AR168" s="12" t="s">
        <v>336</v>
      </c>
      <c r="AS168" s="12"/>
      <c r="AT168" s="12" t="s">
        <v>60</v>
      </c>
      <c r="AU168" s="12" t="s">
        <v>118</v>
      </c>
      <c r="AV168" s="12" t="s">
        <v>337</v>
      </c>
      <c r="AW168" s="12" t="s">
        <v>338</v>
      </c>
      <c r="AX168" s="12" t="s">
        <v>339</v>
      </c>
      <c r="AY168" s="8" t="s">
        <v>47</v>
      </c>
    </row>
    <row r="169" spans="1:51" ht="16.5" x14ac:dyDescent="0.25">
      <c r="A169" s="159" t="str">
        <f>_xlfn.XLOOKUP(X169,Mapping!N:N,Mapping!O:O,"Not Found",0,1)</f>
        <v>Load Pos</v>
      </c>
      <c r="B169" s="159" t="str">
        <f t="shared" si="8"/>
        <v>RODBLoad Pos46062.4111111111</v>
      </c>
      <c r="D169" s="159" t="str">
        <f t="shared" si="11"/>
        <v>copy from</v>
      </c>
      <c r="E169" s="159" t="str">
        <f t="shared" si="9"/>
        <v>MCPRODBLoad Poscopy from</v>
      </c>
      <c r="F169" s="159" t="str">
        <f t="shared" si="10"/>
        <v>MCPRODBLoad Pos</v>
      </c>
      <c r="G169" s="159" t="s">
        <v>1889</v>
      </c>
      <c r="N169" s="2">
        <v>2601</v>
      </c>
      <c r="O169" s="3" t="s">
        <v>326</v>
      </c>
      <c r="P169" s="3" t="s">
        <v>39</v>
      </c>
      <c r="Q169" s="3" t="s">
        <v>82</v>
      </c>
      <c r="R169" s="3" t="s">
        <v>42</v>
      </c>
      <c r="S169" s="4">
        <v>46062.411111111112</v>
      </c>
      <c r="T169" s="4">
        <v>46062.412499999999</v>
      </c>
      <c r="U169" s="4">
        <v>46062.532638888886</v>
      </c>
      <c r="V169" s="3" t="s">
        <v>340</v>
      </c>
      <c r="W169" s="3" t="s">
        <v>54</v>
      </c>
      <c r="X169" s="3" t="s">
        <v>332</v>
      </c>
      <c r="Y169" s="2">
        <v>1</v>
      </c>
      <c r="Z169" s="3" t="s">
        <v>84</v>
      </c>
      <c r="AA169" s="5">
        <v>0.03</v>
      </c>
      <c r="AB169" s="5">
        <v>0.03</v>
      </c>
      <c r="AC169" s="5">
        <v>0</v>
      </c>
      <c r="AD169" s="5">
        <v>2.88</v>
      </c>
      <c r="AE169" s="5">
        <v>2.91</v>
      </c>
      <c r="AF169" s="5">
        <v>2.91</v>
      </c>
      <c r="AG169" s="6"/>
      <c r="AH169" s="6"/>
      <c r="AI169" s="7">
        <v>0.03</v>
      </c>
      <c r="AJ169" s="7">
        <v>2.88</v>
      </c>
      <c r="AK169" s="7">
        <v>0</v>
      </c>
      <c r="AL169" s="7">
        <v>2.9099999999999997</v>
      </c>
      <c r="AM169" s="7">
        <v>2.9099999999999997</v>
      </c>
      <c r="AN169" s="12" t="s">
        <v>149</v>
      </c>
      <c r="AO169" s="12" t="s">
        <v>333</v>
      </c>
      <c r="AP169" s="12" t="s">
        <v>334</v>
      </c>
      <c r="AQ169" s="12" t="s">
        <v>335</v>
      </c>
      <c r="AR169" s="12" t="s">
        <v>336</v>
      </c>
      <c r="AS169" s="12"/>
      <c r="AT169" s="12" t="s">
        <v>60</v>
      </c>
      <c r="AU169" s="12" t="s">
        <v>118</v>
      </c>
      <c r="AV169" s="12" t="s">
        <v>337</v>
      </c>
      <c r="AW169" s="12" t="s">
        <v>338</v>
      </c>
      <c r="AX169" s="12" t="s">
        <v>339</v>
      </c>
      <c r="AY169" s="8" t="s">
        <v>47</v>
      </c>
    </row>
    <row r="170" spans="1:51" ht="16.5" x14ac:dyDescent="0.25">
      <c r="A170" s="159" t="str">
        <f>_xlfn.XLOOKUP(X170,Mapping!N:N,Mapping!O:O,"Not Found",0,1)</f>
        <v>Load Pos</v>
      </c>
      <c r="B170" s="159" t="str">
        <f t="shared" si="8"/>
        <v>RODBLoad Pos46062.5326388889</v>
      </c>
      <c r="D170" s="159" t="str">
        <f t="shared" si="11"/>
        <v>copy from</v>
      </c>
      <c r="E170" s="159" t="str">
        <f t="shared" si="9"/>
        <v>MCPRODBLoad Poscopy from</v>
      </c>
      <c r="F170" s="159" t="str">
        <f t="shared" si="10"/>
        <v>MCPRODBLoad Pos</v>
      </c>
      <c r="G170" s="159" t="s">
        <v>1889</v>
      </c>
      <c r="N170" s="2">
        <v>2601</v>
      </c>
      <c r="O170" s="3" t="s">
        <v>326</v>
      </c>
      <c r="P170" s="3" t="s">
        <v>39</v>
      </c>
      <c r="Q170" s="3" t="s">
        <v>82</v>
      </c>
      <c r="R170" s="3" t="s">
        <v>83</v>
      </c>
      <c r="S170" s="4">
        <v>46062.532638888886</v>
      </c>
      <c r="T170" s="4">
        <v>46062.533333333333</v>
      </c>
      <c r="U170" s="4">
        <v>46062.534722222219</v>
      </c>
      <c r="V170" s="3" t="s">
        <v>42</v>
      </c>
      <c r="W170" s="3" t="s">
        <v>43</v>
      </c>
      <c r="X170" s="3" t="s">
        <v>341</v>
      </c>
      <c r="Y170" s="2">
        <v>2</v>
      </c>
      <c r="Z170" s="3" t="s">
        <v>84</v>
      </c>
      <c r="AA170" s="5">
        <v>0.02</v>
      </c>
      <c r="AB170" s="5">
        <v>0.02</v>
      </c>
      <c r="AC170" s="5">
        <v>0</v>
      </c>
      <c r="AD170" s="5">
        <v>0.03</v>
      </c>
      <c r="AE170" s="5">
        <v>0.05</v>
      </c>
      <c r="AF170" s="5">
        <v>0.05</v>
      </c>
      <c r="AG170" s="6"/>
      <c r="AH170" s="6"/>
      <c r="AI170" s="7">
        <v>0.02</v>
      </c>
      <c r="AJ170" s="7">
        <v>0.03</v>
      </c>
      <c r="AK170" s="7">
        <v>0</v>
      </c>
      <c r="AL170" s="7">
        <v>0.05</v>
      </c>
      <c r="AM170" s="7">
        <v>0.05</v>
      </c>
      <c r="AN170" s="12" t="s">
        <v>149</v>
      </c>
      <c r="AO170" s="12" t="s">
        <v>333</v>
      </c>
      <c r="AP170" s="12" t="s">
        <v>334</v>
      </c>
      <c r="AQ170" s="12" t="s">
        <v>335</v>
      </c>
      <c r="AR170" s="12" t="s">
        <v>336</v>
      </c>
      <c r="AS170" s="12"/>
      <c r="AT170" s="12" t="s">
        <v>60</v>
      </c>
      <c r="AU170" s="12" t="s">
        <v>118</v>
      </c>
      <c r="AV170" s="12" t="s">
        <v>337</v>
      </c>
      <c r="AW170" s="12" t="s">
        <v>338</v>
      </c>
      <c r="AX170" s="12" t="s">
        <v>339</v>
      </c>
      <c r="AY170" s="8" t="s">
        <v>47</v>
      </c>
    </row>
    <row r="171" spans="1:51" ht="16.5" x14ac:dyDescent="0.25">
      <c r="A171" s="159" t="str">
        <f>_xlfn.XLOOKUP(X171,Mapping!N:N,Mapping!O:O,"Not Found",0,1)</f>
        <v>Valuation (NPV)</v>
      </c>
      <c r="B171" s="159" t="str">
        <f t="shared" si="8"/>
        <v>RODBValuation (NPV)46062.5347222222</v>
      </c>
      <c r="D171" s="159" t="str">
        <f t="shared" si="11"/>
        <v>portfolio valuation run</v>
      </c>
      <c r="E171" s="159" t="str">
        <f t="shared" si="9"/>
        <v>MCPRODBValuation (NPV)portfolio valuation run</v>
      </c>
      <c r="F171" s="159" t="str">
        <f t="shared" si="10"/>
        <v>MCPRODBValuation (NPV)</v>
      </c>
      <c r="G171" s="159" t="s">
        <v>1889</v>
      </c>
      <c r="N171" s="2">
        <v>2601</v>
      </c>
      <c r="O171" s="3" t="s">
        <v>326</v>
      </c>
      <c r="P171" s="3" t="s">
        <v>39</v>
      </c>
      <c r="Q171" s="3" t="s">
        <v>85</v>
      </c>
      <c r="R171" s="3" t="s">
        <v>86</v>
      </c>
      <c r="S171" s="4">
        <v>46062.534722222219</v>
      </c>
      <c r="T171" s="4">
        <v>46062.692361111112</v>
      </c>
      <c r="U171" s="4">
        <v>46062.692361111112</v>
      </c>
      <c r="V171" s="3" t="s">
        <v>42</v>
      </c>
      <c r="W171" s="3" t="s">
        <v>43</v>
      </c>
      <c r="X171" s="3" t="s">
        <v>342</v>
      </c>
      <c r="Y171" s="2">
        <v>1</v>
      </c>
      <c r="Z171" s="3" t="s">
        <v>88</v>
      </c>
      <c r="AA171" s="5">
        <v>3.78</v>
      </c>
      <c r="AB171" s="5">
        <v>3.78</v>
      </c>
      <c r="AC171" s="5">
        <v>0</v>
      </c>
      <c r="AD171" s="5">
        <v>0</v>
      </c>
      <c r="AE171" s="5">
        <v>3.78</v>
      </c>
      <c r="AF171" s="5">
        <v>3.78</v>
      </c>
      <c r="AG171" s="6"/>
      <c r="AH171" s="6"/>
      <c r="AI171" s="7">
        <v>3.78</v>
      </c>
      <c r="AJ171" s="7">
        <v>0</v>
      </c>
      <c r="AK171" s="7">
        <v>0</v>
      </c>
      <c r="AL171" s="7">
        <v>3.78</v>
      </c>
      <c r="AM171" s="7">
        <v>3.78</v>
      </c>
      <c r="AN171" s="12" t="s">
        <v>149</v>
      </c>
      <c r="AO171" s="12" t="s">
        <v>333</v>
      </c>
      <c r="AP171" s="12" t="s">
        <v>334</v>
      </c>
      <c r="AQ171" s="12" t="s">
        <v>335</v>
      </c>
      <c r="AR171" s="12" t="s">
        <v>336</v>
      </c>
      <c r="AS171" s="12"/>
      <c r="AT171" s="12" t="s">
        <v>60</v>
      </c>
      <c r="AU171" s="12" t="s">
        <v>118</v>
      </c>
      <c r="AV171" s="12" t="s">
        <v>337</v>
      </c>
      <c r="AW171" s="12" t="s">
        <v>338</v>
      </c>
      <c r="AX171" s="12" t="s">
        <v>339</v>
      </c>
      <c r="AY171" s="8" t="s">
        <v>47</v>
      </c>
    </row>
    <row r="172" spans="1:51" ht="16.5" x14ac:dyDescent="0.25">
      <c r="A172" s="159" t="str">
        <f>_xlfn.XLOOKUP(X172,Mapping!N:N,Mapping!O:O,"Not Found",0,1)</f>
        <v>Valuation (NPV)</v>
      </c>
      <c r="B172" s="159" t="str">
        <f t="shared" si="8"/>
        <v>RODBValuation (NPV)46062.6923611111</v>
      </c>
      <c r="D172" s="159" t="str">
        <f t="shared" si="11"/>
        <v>Light Maintenance</v>
      </c>
      <c r="E172" s="159" t="str">
        <f t="shared" si="9"/>
        <v>MCPRODBValuation (NPV)Light Maintenance</v>
      </c>
      <c r="F172" s="159" t="str">
        <f t="shared" si="10"/>
        <v>MCPRODBValuation (NPV)</v>
      </c>
      <c r="G172" s="159" t="s">
        <v>1889</v>
      </c>
      <c r="N172" s="2">
        <v>2601</v>
      </c>
      <c r="O172" s="3" t="s">
        <v>326</v>
      </c>
      <c r="P172" s="3" t="s">
        <v>39</v>
      </c>
      <c r="Q172" s="3" t="s">
        <v>92</v>
      </c>
      <c r="R172" s="3" t="s">
        <v>93</v>
      </c>
      <c r="S172" s="4">
        <v>46062.692361111112</v>
      </c>
      <c r="T172" s="4">
        <v>46062.710416666669</v>
      </c>
      <c r="U172" s="4">
        <v>46062.710416666669</v>
      </c>
      <c r="V172" s="3" t="s">
        <v>42</v>
      </c>
      <c r="W172" s="3" t="s">
        <v>43</v>
      </c>
      <c r="X172" s="3" t="s">
        <v>342</v>
      </c>
      <c r="Y172" s="2">
        <v>1</v>
      </c>
      <c r="Z172" s="3" t="s">
        <v>94</v>
      </c>
      <c r="AA172" s="5">
        <v>0.43</v>
      </c>
      <c r="AB172" s="5">
        <v>0</v>
      </c>
      <c r="AC172" s="5">
        <v>0.43</v>
      </c>
      <c r="AD172" s="5">
        <v>0</v>
      </c>
      <c r="AE172" s="5">
        <v>0</v>
      </c>
      <c r="AF172" s="5">
        <v>0.43</v>
      </c>
      <c r="AG172" s="6">
        <v>0.43</v>
      </c>
      <c r="AH172" s="6"/>
      <c r="AI172" s="7">
        <v>0.43</v>
      </c>
      <c r="AJ172" s="7">
        <v>0</v>
      </c>
      <c r="AK172" s="7">
        <v>0</v>
      </c>
      <c r="AL172" s="7">
        <v>0.43</v>
      </c>
      <c r="AM172" s="7">
        <v>0.43</v>
      </c>
      <c r="AN172" s="12" t="s">
        <v>149</v>
      </c>
      <c r="AO172" s="12" t="s">
        <v>333</v>
      </c>
      <c r="AP172" s="12" t="s">
        <v>334</v>
      </c>
      <c r="AQ172" s="12" t="s">
        <v>335</v>
      </c>
      <c r="AR172" s="12" t="s">
        <v>336</v>
      </c>
      <c r="AS172" s="12"/>
      <c r="AT172" s="12" t="s">
        <v>60</v>
      </c>
      <c r="AU172" s="12" t="s">
        <v>118</v>
      </c>
      <c r="AV172" s="12" t="s">
        <v>337</v>
      </c>
      <c r="AW172" s="12" t="s">
        <v>338</v>
      </c>
      <c r="AX172" s="12" t="s">
        <v>339</v>
      </c>
      <c r="AY172" s="8" t="s">
        <v>47</v>
      </c>
    </row>
    <row r="173" spans="1:51" ht="16.5" x14ac:dyDescent="0.25">
      <c r="A173" s="159" t="str">
        <f>_xlfn.XLOOKUP(X173,Mapping!N:N,Mapping!O:O,"Not Found",0,1)</f>
        <v>Valuation (NPV)</v>
      </c>
      <c r="B173" s="159" t="str">
        <f t="shared" si="8"/>
        <v>RODBValuation (NPV)46062.7104166667</v>
      </c>
      <c r="D173" s="159" t="str">
        <f t="shared" si="11"/>
        <v>valuation report exports</v>
      </c>
      <c r="E173" s="159" t="str">
        <f t="shared" si="9"/>
        <v>MCPRODBValuation (NPV)valuation report exports</v>
      </c>
      <c r="F173" s="159" t="str">
        <f t="shared" si="10"/>
        <v>MCPRODBValuation (NPV)</v>
      </c>
      <c r="G173" s="159" t="s">
        <v>1889</v>
      </c>
      <c r="N173" s="2">
        <v>2601</v>
      </c>
      <c r="O173" s="3" t="s">
        <v>326</v>
      </c>
      <c r="P173" s="3" t="s">
        <v>39</v>
      </c>
      <c r="Q173" s="3" t="s">
        <v>182</v>
      </c>
      <c r="R173" s="3" t="s">
        <v>183</v>
      </c>
      <c r="S173" s="4">
        <v>46062.710416666669</v>
      </c>
      <c r="T173" s="4">
        <v>46062.711805555555</v>
      </c>
      <c r="U173" s="4">
        <v>46062.712500000001</v>
      </c>
      <c r="V173" s="3" t="s">
        <v>42</v>
      </c>
      <c r="W173" s="3" t="s">
        <v>43</v>
      </c>
      <c r="X173" s="3" t="s">
        <v>342</v>
      </c>
      <c r="Y173" s="2">
        <v>1</v>
      </c>
      <c r="Z173" s="3" t="s">
        <v>184</v>
      </c>
      <c r="AA173" s="5">
        <v>0.03</v>
      </c>
      <c r="AB173" s="5">
        <v>0.03</v>
      </c>
      <c r="AC173" s="5">
        <v>0</v>
      </c>
      <c r="AD173" s="5">
        <v>0</v>
      </c>
      <c r="AE173" s="5">
        <v>0.03</v>
      </c>
      <c r="AF173" s="5">
        <v>0.03</v>
      </c>
      <c r="AG173" s="6"/>
      <c r="AH173" s="6"/>
      <c r="AI173" s="7">
        <v>0.03</v>
      </c>
      <c r="AJ173" s="7">
        <v>0</v>
      </c>
      <c r="AK173" s="7">
        <v>0</v>
      </c>
      <c r="AL173" s="7">
        <v>0.03</v>
      </c>
      <c r="AM173" s="7">
        <v>0.03</v>
      </c>
      <c r="AN173" s="12" t="s">
        <v>149</v>
      </c>
      <c r="AO173" s="12" t="s">
        <v>333</v>
      </c>
      <c r="AP173" s="12" t="s">
        <v>334</v>
      </c>
      <c r="AQ173" s="12" t="s">
        <v>335</v>
      </c>
      <c r="AR173" s="12" t="s">
        <v>336</v>
      </c>
      <c r="AS173" s="12"/>
      <c r="AT173" s="12" t="s">
        <v>60</v>
      </c>
      <c r="AU173" s="12" t="s">
        <v>118</v>
      </c>
      <c r="AV173" s="12" t="s">
        <v>337</v>
      </c>
      <c r="AW173" s="12" t="s">
        <v>338</v>
      </c>
      <c r="AX173" s="12" t="s">
        <v>339</v>
      </c>
      <c r="AY173" s="8" t="s">
        <v>47</v>
      </c>
    </row>
    <row r="174" spans="1:51" ht="16.5" x14ac:dyDescent="0.25">
      <c r="A174" s="159" t="str">
        <f>_xlfn.XLOOKUP(X174,Mapping!N:N,Mapping!O:O,"Not Found",0,1)</f>
        <v>CSRBB Valuation</v>
      </c>
      <c r="B174" s="159" t="str">
        <f t="shared" si="8"/>
        <v>RODBCSRBB Valuation46062.7125</v>
      </c>
      <c r="D174" s="159" t="str">
        <f t="shared" si="11"/>
        <v>CSRBB Portfolio Valuation</v>
      </c>
      <c r="E174" s="159" t="str">
        <f t="shared" si="9"/>
        <v>MCPRODBCSRBB ValuationCSRBB Portfolio Valuation</v>
      </c>
      <c r="F174" s="159" t="str">
        <f t="shared" si="10"/>
        <v>MCPRODBCSRBB Valuation</v>
      </c>
      <c r="G174" s="159" t="s">
        <v>1889</v>
      </c>
      <c r="N174" s="2">
        <v>2601</v>
      </c>
      <c r="O174" s="3" t="s">
        <v>326</v>
      </c>
      <c r="P174" s="3" t="s">
        <v>39</v>
      </c>
      <c r="Q174" s="3" t="s">
        <v>101</v>
      </c>
      <c r="R174" s="3" t="s">
        <v>102</v>
      </c>
      <c r="S174" s="4">
        <v>46062.712500000001</v>
      </c>
      <c r="T174" s="4">
        <v>46062.734722222223</v>
      </c>
      <c r="U174" s="4">
        <v>46062.726388888892</v>
      </c>
      <c r="V174" s="3" t="s">
        <v>42</v>
      </c>
      <c r="W174" s="3" t="s">
        <v>43</v>
      </c>
      <c r="X174" s="3" t="s">
        <v>343</v>
      </c>
      <c r="Y174" s="2">
        <v>1</v>
      </c>
      <c r="Z174" s="3" t="s">
        <v>104</v>
      </c>
      <c r="AA174" s="5">
        <v>0.53</v>
      </c>
      <c r="AB174" s="5">
        <v>0</v>
      </c>
      <c r="AC174" s="5">
        <v>0.53</v>
      </c>
      <c r="AD174" s="5">
        <v>0</v>
      </c>
      <c r="AE174" s="5">
        <v>0</v>
      </c>
      <c r="AF174" s="5">
        <v>0.53</v>
      </c>
      <c r="AG174" s="6"/>
      <c r="AH174" s="6"/>
      <c r="AI174" s="7">
        <v>0</v>
      </c>
      <c r="AJ174" s="7">
        <v>0</v>
      </c>
      <c r="AK174" s="7">
        <v>0.53</v>
      </c>
      <c r="AL174" s="7">
        <v>0</v>
      </c>
      <c r="AM174" s="7">
        <v>0.53</v>
      </c>
      <c r="AN174" s="12" t="s">
        <v>46</v>
      </c>
      <c r="AO174" s="12"/>
      <c r="AP174" s="12"/>
      <c r="AQ174" s="12"/>
      <c r="AR174" s="12"/>
      <c r="AS174" s="12"/>
      <c r="AT174" s="12"/>
      <c r="AU174" s="12"/>
      <c r="AV174" s="12"/>
      <c r="AW174" s="12"/>
      <c r="AX174" s="12"/>
      <c r="AY174" s="8" t="s">
        <v>47</v>
      </c>
    </row>
    <row r="175" spans="1:51" ht="16.5" x14ac:dyDescent="0.25">
      <c r="A175" s="159" t="str">
        <f>_xlfn.XLOOKUP(X175,Mapping!N:N,Mapping!O:O,"Not Found",0,1)</f>
        <v>CSRBB Valuation</v>
      </c>
      <c r="B175" s="159" t="str">
        <f t="shared" si="8"/>
        <v>RODBCSRBB Valuation46062.7263888889</v>
      </c>
      <c r="D175" s="159" t="str">
        <f t="shared" si="11"/>
        <v>Light Maintenance</v>
      </c>
      <c r="E175" s="159" t="str">
        <f t="shared" si="9"/>
        <v>MCPRODBCSRBB ValuationLight Maintenance</v>
      </c>
      <c r="F175" s="159" t="str">
        <f t="shared" si="10"/>
        <v>MCPRODBCSRBB Valuation</v>
      </c>
      <c r="G175" s="159" t="s">
        <v>1889</v>
      </c>
      <c r="N175" s="2">
        <v>2601</v>
      </c>
      <c r="O175" s="3" t="s">
        <v>326</v>
      </c>
      <c r="P175" s="3" t="s">
        <v>39</v>
      </c>
      <c r="Q175" s="3" t="s">
        <v>92</v>
      </c>
      <c r="R175" s="3" t="s">
        <v>93</v>
      </c>
      <c r="S175" s="4">
        <v>46062.726388888892</v>
      </c>
      <c r="T175" s="4">
        <v>46062.734722222223</v>
      </c>
      <c r="U175" s="4">
        <v>46062.73541666667</v>
      </c>
      <c r="V175" s="3" t="s">
        <v>42</v>
      </c>
      <c r="W175" s="3" t="s">
        <v>43</v>
      </c>
      <c r="X175" s="3" t="s">
        <v>343</v>
      </c>
      <c r="Y175" s="2">
        <v>2</v>
      </c>
      <c r="Z175" s="3" t="s">
        <v>94</v>
      </c>
      <c r="AA175" s="5">
        <v>0.2</v>
      </c>
      <c r="AB175" s="5">
        <v>0</v>
      </c>
      <c r="AC175" s="5">
        <v>0.2</v>
      </c>
      <c r="AD175" s="5">
        <v>0</v>
      </c>
      <c r="AE175" s="5">
        <v>0</v>
      </c>
      <c r="AF175" s="5">
        <v>0.2</v>
      </c>
      <c r="AG175" s="6"/>
      <c r="AH175" s="6"/>
      <c r="AI175" s="7">
        <v>0</v>
      </c>
      <c r="AJ175" s="7">
        <v>0</v>
      </c>
      <c r="AK175" s="7">
        <v>0.2</v>
      </c>
      <c r="AL175" s="7">
        <v>0</v>
      </c>
      <c r="AM175" s="7">
        <v>0.2</v>
      </c>
      <c r="AN175" s="12" t="s">
        <v>46</v>
      </c>
      <c r="AO175" s="12"/>
      <c r="AP175" s="12"/>
      <c r="AQ175" s="12"/>
      <c r="AR175" s="12"/>
      <c r="AS175" s="12"/>
      <c r="AT175" s="12"/>
      <c r="AU175" s="12"/>
      <c r="AV175" s="12"/>
      <c r="AW175" s="12"/>
      <c r="AX175" s="12"/>
      <c r="AY175" s="8" t="s">
        <v>47</v>
      </c>
    </row>
    <row r="176" spans="1:51" ht="16.5" x14ac:dyDescent="0.25">
      <c r="A176" s="159" t="str">
        <f>_xlfn.XLOOKUP(X176,Mapping!N:N,Mapping!O:O,"Not Found",0,1)</f>
        <v>CSRBB Planning</v>
      </c>
      <c r="B176" s="159" t="str">
        <f t="shared" si="8"/>
        <v>RODBCSRBB Planning46062.7354166667</v>
      </c>
      <c r="D176" s="159" t="str">
        <f t="shared" si="11"/>
        <v>import CSRBB strategies</v>
      </c>
      <c r="E176" s="159" t="str">
        <f t="shared" si="9"/>
        <v>MCPRODBCSRBB Planningimport CSRBB strategies</v>
      </c>
      <c r="F176" s="159" t="str">
        <f t="shared" si="10"/>
        <v>MCPRODBCSRBB Planning</v>
      </c>
      <c r="G176" s="159" t="s">
        <v>1889</v>
      </c>
      <c r="N176" s="2">
        <v>2601</v>
      </c>
      <c r="O176" s="3" t="s">
        <v>326</v>
      </c>
      <c r="P176" s="3" t="s">
        <v>39</v>
      </c>
      <c r="Q176" s="3" t="s">
        <v>106</v>
      </c>
      <c r="R176" s="3" t="s">
        <v>107</v>
      </c>
      <c r="S176" s="4">
        <v>46062.73541666667</v>
      </c>
      <c r="T176" s="4">
        <v>46062.801388888889</v>
      </c>
      <c r="U176" s="4">
        <v>46062.801388888889</v>
      </c>
      <c r="V176" s="3" t="s">
        <v>42</v>
      </c>
      <c r="W176" s="3" t="s">
        <v>43</v>
      </c>
      <c r="X176" s="3" t="s">
        <v>344</v>
      </c>
      <c r="Y176" s="2">
        <v>1</v>
      </c>
      <c r="Z176" s="3" t="s">
        <v>108</v>
      </c>
      <c r="AA176" s="5">
        <v>1.58</v>
      </c>
      <c r="AB176" s="5">
        <v>0</v>
      </c>
      <c r="AC176" s="5">
        <v>1.58</v>
      </c>
      <c r="AD176" s="5">
        <v>0</v>
      </c>
      <c r="AE176" s="5">
        <v>0</v>
      </c>
      <c r="AF176" s="5">
        <v>1.58</v>
      </c>
      <c r="AG176" s="6"/>
      <c r="AH176" s="6"/>
      <c r="AI176" s="7">
        <v>0</v>
      </c>
      <c r="AJ176" s="7">
        <v>0</v>
      </c>
      <c r="AK176" s="7">
        <v>1.58</v>
      </c>
      <c r="AL176" s="7">
        <v>0</v>
      </c>
      <c r="AM176" s="7">
        <v>1.58</v>
      </c>
      <c r="AN176" s="12" t="s">
        <v>46</v>
      </c>
      <c r="AO176" s="12"/>
      <c r="AP176" s="12"/>
      <c r="AQ176" s="12"/>
      <c r="AR176" s="12"/>
      <c r="AS176" s="12"/>
      <c r="AT176" s="12"/>
      <c r="AU176" s="12"/>
      <c r="AV176" s="12"/>
      <c r="AW176" s="12"/>
      <c r="AX176" s="12"/>
      <c r="AY176" s="8" t="s">
        <v>47</v>
      </c>
    </row>
    <row r="177" spans="1:51" ht="16.5" x14ac:dyDescent="0.25">
      <c r="A177" s="159" t="str">
        <f>_xlfn.XLOOKUP(X177,Mapping!N:N,Mapping!O:O,"Not Found",0,1)</f>
        <v>CSRBB Planning</v>
      </c>
      <c r="B177" s="159" t="str">
        <f t="shared" si="8"/>
        <v>RODBCSRBB Planning46062.8013888889</v>
      </c>
      <c r="D177" s="159" t="str">
        <f t="shared" si="11"/>
        <v>CSRBB Planning Run</v>
      </c>
      <c r="E177" s="159" t="str">
        <f t="shared" si="9"/>
        <v>MCPRODBCSRBB PlanningCSRBB Planning Run</v>
      </c>
      <c r="F177" s="159" t="str">
        <f t="shared" si="10"/>
        <v>MCPRODBCSRBB Planning</v>
      </c>
      <c r="G177" s="159" t="s">
        <v>1889</v>
      </c>
      <c r="N177" s="2">
        <v>2601</v>
      </c>
      <c r="O177" s="3" t="s">
        <v>326</v>
      </c>
      <c r="P177" s="3" t="s">
        <v>39</v>
      </c>
      <c r="Q177" s="3" t="s">
        <v>109</v>
      </c>
      <c r="R177" s="3" t="s">
        <v>110</v>
      </c>
      <c r="S177" s="4">
        <v>46062.801388888889</v>
      </c>
      <c r="T177" s="4">
        <v>46062.84652777778</v>
      </c>
      <c r="U177" s="4">
        <v>46062.84652777778</v>
      </c>
      <c r="V177" s="3" t="s">
        <v>42</v>
      </c>
      <c r="W177" s="3" t="s">
        <v>43</v>
      </c>
      <c r="X177" s="3" t="s">
        <v>344</v>
      </c>
      <c r="Y177" s="2">
        <v>1</v>
      </c>
      <c r="Z177" s="3" t="s">
        <v>111</v>
      </c>
      <c r="AA177" s="5">
        <v>1.08</v>
      </c>
      <c r="AB177" s="5">
        <v>0</v>
      </c>
      <c r="AC177" s="5">
        <v>1.08</v>
      </c>
      <c r="AD177" s="5">
        <v>0</v>
      </c>
      <c r="AE177" s="5">
        <v>0</v>
      </c>
      <c r="AF177" s="5">
        <v>1.08</v>
      </c>
      <c r="AG177" s="6"/>
      <c r="AH177" s="6"/>
      <c r="AI177" s="7">
        <v>0</v>
      </c>
      <c r="AJ177" s="7">
        <v>0</v>
      </c>
      <c r="AK177" s="7">
        <v>1.08</v>
      </c>
      <c r="AL177" s="7">
        <v>0</v>
      </c>
      <c r="AM177" s="7">
        <v>1.08</v>
      </c>
      <c r="AN177" s="12" t="s">
        <v>46</v>
      </c>
      <c r="AO177" s="12"/>
      <c r="AP177" s="12"/>
      <c r="AQ177" s="12"/>
      <c r="AR177" s="12"/>
      <c r="AS177" s="12"/>
      <c r="AT177" s="12"/>
      <c r="AU177" s="12"/>
      <c r="AV177" s="12"/>
      <c r="AW177" s="12"/>
      <c r="AX177" s="12"/>
      <c r="AY177" s="8" t="s">
        <v>47</v>
      </c>
    </row>
    <row r="178" spans="1:51" ht="16.5" x14ac:dyDescent="0.25">
      <c r="A178" s="159" t="str">
        <f>_xlfn.XLOOKUP(X178,Mapping!N:N,Mapping!O:O,"Not Found",0,1)</f>
        <v>CSRBB Planning</v>
      </c>
      <c r="B178" s="159" t="str">
        <f t="shared" si="8"/>
        <v>RODBCSRBB Planning46062.8465277778</v>
      </c>
      <c r="D178" s="159" t="str">
        <f t="shared" si="11"/>
        <v>export to ara</v>
      </c>
      <c r="E178" s="159" t="str">
        <f t="shared" si="9"/>
        <v>MCPRODBCSRBB Planningexport to ara</v>
      </c>
      <c r="F178" s="159" t="str">
        <f t="shared" si="10"/>
        <v>MCPRODBCSRBB Planning</v>
      </c>
      <c r="G178" s="159" t="s">
        <v>1889</v>
      </c>
      <c r="N178" s="2">
        <v>2601</v>
      </c>
      <c r="O178" s="3" t="s">
        <v>326</v>
      </c>
      <c r="P178" s="3" t="s">
        <v>39</v>
      </c>
      <c r="Q178" s="3" t="s">
        <v>89</v>
      </c>
      <c r="R178" s="3" t="s">
        <v>90</v>
      </c>
      <c r="S178" s="4">
        <v>46062.84652777778</v>
      </c>
      <c r="T178" s="4">
        <v>46062.847916666666</v>
      </c>
      <c r="U178" s="4">
        <v>46063.352083333331</v>
      </c>
      <c r="V178" s="3" t="s">
        <v>42</v>
      </c>
      <c r="W178" s="3" t="s">
        <v>43</v>
      </c>
      <c r="X178" s="3" t="s">
        <v>344</v>
      </c>
      <c r="Y178" s="2">
        <v>1</v>
      </c>
      <c r="Z178" s="3" t="s">
        <v>91</v>
      </c>
      <c r="AA178" s="5">
        <v>0.03</v>
      </c>
      <c r="AB178" s="5">
        <v>0</v>
      </c>
      <c r="AC178" s="5">
        <v>0.03</v>
      </c>
      <c r="AD178" s="5">
        <v>0</v>
      </c>
      <c r="AE178" s="5">
        <v>0</v>
      </c>
      <c r="AF178" s="5">
        <v>0.03</v>
      </c>
      <c r="AG178" s="6"/>
      <c r="AH178" s="6"/>
      <c r="AI178" s="7">
        <v>0</v>
      </c>
      <c r="AJ178" s="7">
        <v>0</v>
      </c>
      <c r="AK178" s="7">
        <v>0.03</v>
      </c>
      <c r="AL178" s="7">
        <v>0</v>
      </c>
      <c r="AM178" s="7">
        <v>0.03</v>
      </c>
      <c r="AN178" s="12" t="s">
        <v>46</v>
      </c>
      <c r="AO178" s="12"/>
      <c r="AP178" s="12"/>
      <c r="AQ178" s="12"/>
      <c r="AR178" s="12"/>
      <c r="AS178" s="12"/>
      <c r="AT178" s="12"/>
      <c r="AU178" s="12"/>
      <c r="AV178" s="12"/>
      <c r="AW178" s="12"/>
      <c r="AX178" s="12"/>
      <c r="AY178" s="8" t="s">
        <v>47</v>
      </c>
    </row>
    <row r="179" spans="1:51" ht="16.5" x14ac:dyDescent="0.25">
      <c r="A179" s="159" t="str">
        <f>_xlfn.XLOOKUP(X179,Mapping!N:N,Mapping!O:O,"Not Found",0,1)</f>
        <v>EC</v>
      </c>
      <c r="B179" s="159" t="str">
        <f t="shared" si="8"/>
        <v>RODBEC46063.3520833333</v>
      </c>
      <c r="D179" s="159" t="str">
        <f t="shared" si="11"/>
        <v>Light Maintenance</v>
      </c>
      <c r="E179" s="159" t="str">
        <f t="shared" si="9"/>
        <v>MCPRODBECLight Maintenance</v>
      </c>
      <c r="F179" s="159" t="str">
        <f t="shared" si="10"/>
        <v>MCPRODBEC</v>
      </c>
      <c r="G179" s="159" t="s">
        <v>1889</v>
      </c>
      <c r="N179" s="2">
        <v>2601</v>
      </c>
      <c r="O179" s="3" t="s">
        <v>326</v>
      </c>
      <c r="P179" s="3" t="s">
        <v>39</v>
      </c>
      <c r="Q179" s="3" t="s">
        <v>92</v>
      </c>
      <c r="R179" s="3" t="s">
        <v>93</v>
      </c>
      <c r="S179" s="4">
        <v>46063.352083333331</v>
      </c>
      <c r="T179" s="4">
        <v>46063.362500000003</v>
      </c>
      <c r="U179" s="4">
        <v>46063.362500000003</v>
      </c>
      <c r="V179" s="3" t="s">
        <v>42</v>
      </c>
      <c r="W179" s="3" t="s">
        <v>43</v>
      </c>
      <c r="X179" s="3" t="s">
        <v>345</v>
      </c>
      <c r="Y179" s="2">
        <v>3</v>
      </c>
      <c r="Z179" s="3" t="s">
        <v>94</v>
      </c>
      <c r="AA179" s="5">
        <v>0.25</v>
      </c>
      <c r="AB179" s="5">
        <v>0</v>
      </c>
      <c r="AC179" s="5">
        <v>0.25</v>
      </c>
      <c r="AD179" s="5">
        <v>0</v>
      </c>
      <c r="AE179" s="5">
        <v>0</v>
      </c>
      <c r="AF179" s="5">
        <v>0.25</v>
      </c>
      <c r="AG179" s="6"/>
      <c r="AH179" s="6"/>
      <c r="AI179" s="7">
        <v>0</v>
      </c>
      <c r="AJ179" s="7">
        <v>0</v>
      </c>
      <c r="AK179" s="7">
        <v>0.25</v>
      </c>
      <c r="AL179" s="7">
        <v>0</v>
      </c>
      <c r="AM179" s="7">
        <v>0.25</v>
      </c>
      <c r="AN179" s="12" t="s">
        <v>46</v>
      </c>
      <c r="AO179" s="12"/>
      <c r="AP179" s="12"/>
      <c r="AQ179" s="12"/>
      <c r="AR179" s="12"/>
      <c r="AS179" s="12"/>
      <c r="AT179" s="12"/>
      <c r="AU179" s="12"/>
      <c r="AV179" s="12"/>
      <c r="AW179" s="12"/>
      <c r="AX179" s="12"/>
      <c r="AY179" s="8" t="s">
        <v>94</v>
      </c>
    </row>
    <row r="180" spans="1:51" ht="16.5" x14ac:dyDescent="0.25">
      <c r="A180" s="159" t="str">
        <f>_xlfn.XLOOKUP(X180,Mapping!N:N,Mapping!O:O,"Not Found",0,1)</f>
        <v>EC</v>
      </c>
      <c r="B180" s="159" t="str">
        <f t="shared" si="8"/>
        <v>RODBEC46063.3625</v>
      </c>
      <c r="D180" s="159" t="str">
        <f t="shared" si="11"/>
        <v>ing-ec valuation</v>
      </c>
      <c r="E180" s="159" t="str">
        <f t="shared" si="9"/>
        <v>MCPRODBECing-ec valuation</v>
      </c>
      <c r="F180" s="159" t="str">
        <f t="shared" si="10"/>
        <v>MCPRODBEC</v>
      </c>
      <c r="G180" s="159" t="s">
        <v>1889</v>
      </c>
      <c r="N180" s="2">
        <v>2601</v>
      </c>
      <c r="O180" s="3" t="s">
        <v>326</v>
      </c>
      <c r="P180" s="3" t="s">
        <v>39</v>
      </c>
      <c r="Q180" s="3" t="s">
        <v>138</v>
      </c>
      <c r="R180" s="3" t="s">
        <v>42</v>
      </c>
      <c r="S180" s="4">
        <v>46063.362500000003</v>
      </c>
      <c r="T180" s="4">
        <v>46063.367361111108</v>
      </c>
      <c r="U180" s="4">
        <v>46063.418749999997</v>
      </c>
      <c r="V180" s="3" t="s">
        <v>346</v>
      </c>
      <c r="W180" s="3" t="s">
        <v>54</v>
      </c>
      <c r="X180" s="3" t="s">
        <v>345</v>
      </c>
      <c r="Y180" s="2">
        <v>1</v>
      </c>
      <c r="Z180" s="3" t="s">
        <v>141</v>
      </c>
      <c r="AA180" s="5">
        <v>0.12</v>
      </c>
      <c r="AB180" s="5">
        <v>0.12</v>
      </c>
      <c r="AC180" s="5">
        <v>0</v>
      </c>
      <c r="AD180" s="5">
        <v>1.23</v>
      </c>
      <c r="AE180" s="5">
        <v>1.35</v>
      </c>
      <c r="AF180" s="5">
        <v>1.35</v>
      </c>
      <c r="AG180" s="6"/>
      <c r="AH180" s="6"/>
      <c r="AI180" s="7">
        <v>0.12</v>
      </c>
      <c r="AJ180" s="7">
        <v>1.23</v>
      </c>
      <c r="AK180" s="7">
        <v>0</v>
      </c>
      <c r="AL180" s="7">
        <v>1.35</v>
      </c>
      <c r="AM180" s="7">
        <v>1.35</v>
      </c>
      <c r="AN180" s="12" t="s">
        <v>149</v>
      </c>
      <c r="AO180" s="12" t="s">
        <v>333</v>
      </c>
      <c r="AP180" s="12" t="s">
        <v>334</v>
      </c>
      <c r="AQ180" s="12" t="s">
        <v>335</v>
      </c>
      <c r="AR180" s="12" t="s">
        <v>336</v>
      </c>
      <c r="AS180" s="12"/>
      <c r="AT180" s="12" t="s">
        <v>60</v>
      </c>
      <c r="AU180" s="12" t="s">
        <v>118</v>
      </c>
      <c r="AV180" s="12" t="s">
        <v>337</v>
      </c>
      <c r="AW180" s="12" t="s">
        <v>338</v>
      </c>
      <c r="AX180" s="12" t="s">
        <v>339</v>
      </c>
      <c r="AY180" s="8" t="s">
        <v>47</v>
      </c>
    </row>
    <row r="181" spans="1:51" ht="16.5" x14ac:dyDescent="0.25">
      <c r="A181" s="159" t="str">
        <f>_xlfn.XLOOKUP(X181,Mapping!N:N,Mapping!O:O,"Not Found",0,1)</f>
        <v>EC</v>
      </c>
      <c r="B181" s="159" t="str">
        <f t="shared" si="8"/>
        <v>RODBEC46063.41875</v>
      </c>
      <c r="D181" s="159" t="str">
        <f t="shared" si="11"/>
        <v>ing-ec valuation</v>
      </c>
      <c r="E181" s="159" t="str">
        <f t="shared" si="9"/>
        <v>MCPRODBECing-ec valuation</v>
      </c>
      <c r="F181" s="159" t="str">
        <f t="shared" si="10"/>
        <v>MCPRODBEC</v>
      </c>
      <c r="G181" s="159" t="s">
        <v>1889</v>
      </c>
      <c r="N181" s="2">
        <v>2601</v>
      </c>
      <c r="O181" s="3" t="s">
        <v>326</v>
      </c>
      <c r="P181" s="3" t="s">
        <v>39</v>
      </c>
      <c r="Q181" s="3" t="s">
        <v>138</v>
      </c>
      <c r="R181" s="3" t="s">
        <v>139</v>
      </c>
      <c r="S181" s="4">
        <v>46063.418749999997</v>
      </c>
      <c r="T181" s="4">
        <v>46063.618055555555</v>
      </c>
      <c r="U181" s="4">
        <v>46063.618055555555</v>
      </c>
      <c r="V181" s="3" t="s">
        <v>42</v>
      </c>
      <c r="W181" s="3" t="s">
        <v>43</v>
      </c>
      <c r="X181" s="3" t="s">
        <v>347</v>
      </c>
      <c r="Y181" s="2">
        <v>2</v>
      </c>
      <c r="Z181" s="3" t="s">
        <v>141</v>
      </c>
      <c r="AA181" s="5">
        <v>4.78</v>
      </c>
      <c r="AB181" s="5">
        <v>4.78</v>
      </c>
      <c r="AC181" s="5">
        <v>0</v>
      </c>
      <c r="AD181" s="5">
        <v>0</v>
      </c>
      <c r="AE181" s="5">
        <v>4.78</v>
      </c>
      <c r="AF181" s="5">
        <v>4.78</v>
      </c>
      <c r="AG181" s="6"/>
      <c r="AH181" s="6"/>
      <c r="AI181" s="7">
        <v>4.78</v>
      </c>
      <c r="AJ181" s="7">
        <v>0</v>
      </c>
      <c r="AK181" s="7">
        <v>0</v>
      </c>
      <c r="AL181" s="7">
        <v>4.78</v>
      </c>
      <c r="AM181" s="7">
        <v>4.78</v>
      </c>
      <c r="AN181" s="12" t="s">
        <v>149</v>
      </c>
      <c r="AO181" s="12" t="s">
        <v>333</v>
      </c>
      <c r="AP181" s="12" t="s">
        <v>334</v>
      </c>
      <c r="AQ181" s="12" t="s">
        <v>335</v>
      </c>
      <c r="AR181" s="12" t="s">
        <v>336</v>
      </c>
      <c r="AS181" s="12"/>
      <c r="AT181" s="12" t="s">
        <v>60</v>
      </c>
      <c r="AU181" s="12" t="s">
        <v>118</v>
      </c>
      <c r="AV181" s="12" t="s">
        <v>337</v>
      </c>
      <c r="AW181" s="12" t="s">
        <v>338</v>
      </c>
      <c r="AX181" s="12" t="s">
        <v>339</v>
      </c>
      <c r="AY181" s="8" t="s">
        <v>47</v>
      </c>
    </row>
    <row r="182" spans="1:51" ht="16.5" x14ac:dyDescent="0.25">
      <c r="A182" s="159" t="str">
        <f>_xlfn.XLOOKUP(X182,Mapping!N:N,Mapping!O:O,"Not Found",0,1)</f>
        <v>EC</v>
      </c>
      <c r="B182" s="159" t="str">
        <f t="shared" si="8"/>
        <v>RODBEC46063.6180555556</v>
      </c>
      <c r="D182" s="159" t="str">
        <f t="shared" si="11"/>
        <v>ing-ec valuation exports</v>
      </c>
      <c r="E182" s="159" t="str">
        <f t="shared" si="9"/>
        <v>MCPRODBECing-ec valuation exports</v>
      </c>
      <c r="F182" s="159" t="str">
        <f t="shared" si="10"/>
        <v>MCPRODBEC</v>
      </c>
      <c r="G182" s="159" t="s">
        <v>1889</v>
      </c>
      <c r="N182" s="2">
        <v>2601</v>
      </c>
      <c r="O182" s="3" t="s">
        <v>326</v>
      </c>
      <c r="P182" s="3" t="s">
        <v>39</v>
      </c>
      <c r="Q182" s="3" t="s">
        <v>348</v>
      </c>
      <c r="R182" s="3" t="s">
        <v>349</v>
      </c>
      <c r="S182" s="4">
        <v>46063.618055555555</v>
      </c>
      <c r="T182" s="4">
        <v>46063.620138888888</v>
      </c>
      <c r="U182" s="4">
        <v>46063.623611111114</v>
      </c>
      <c r="V182" s="3" t="s">
        <v>42</v>
      </c>
      <c r="W182" s="3" t="s">
        <v>43</v>
      </c>
      <c r="X182" s="3" t="s">
        <v>347</v>
      </c>
      <c r="Y182" s="2">
        <v>1</v>
      </c>
      <c r="Z182" s="3" t="s">
        <v>350</v>
      </c>
      <c r="AA182" s="5">
        <v>0.05</v>
      </c>
      <c r="AB182" s="5">
        <v>0.05</v>
      </c>
      <c r="AC182" s="5">
        <v>0</v>
      </c>
      <c r="AD182" s="5">
        <v>0.08</v>
      </c>
      <c r="AE182" s="5">
        <v>0.13</v>
      </c>
      <c r="AF182" s="5">
        <v>0.13</v>
      </c>
      <c r="AG182" s="6"/>
      <c r="AH182" s="6"/>
      <c r="AI182" s="7">
        <v>0.05</v>
      </c>
      <c r="AJ182" s="7">
        <v>0.08</v>
      </c>
      <c r="AK182" s="7">
        <v>0</v>
      </c>
      <c r="AL182" s="7">
        <v>0.13</v>
      </c>
      <c r="AM182" s="7">
        <v>0.13</v>
      </c>
      <c r="AN182" s="12" t="s">
        <v>149</v>
      </c>
      <c r="AO182" s="12" t="s">
        <v>333</v>
      </c>
      <c r="AP182" s="12" t="s">
        <v>334</v>
      </c>
      <c r="AQ182" s="12" t="s">
        <v>335</v>
      </c>
      <c r="AR182" s="12" t="s">
        <v>336</v>
      </c>
      <c r="AS182" s="12"/>
      <c r="AT182" s="12" t="s">
        <v>60</v>
      </c>
      <c r="AU182" s="12" t="s">
        <v>118</v>
      </c>
      <c r="AV182" s="12" t="s">
        <v>337</v>
      </c>
      <c r="AW182" s="12" t="s">
        <v>338</v>
      </c>
      <c r="AX182" s="12" t="s">
        <v>339</v>
      </c>
      <c r="AY182" s="8" t="s">
        <v>47</v>
      </c>
    </row>
    <row r="183" spans="1:51" ht="16.5" x14ac:dyDescent="0.25">
      <c r="A183" s="159" t="str">
        <f>_xlfn.XLOOKUP(X183,Mapping!N:N,Mapping!O:O,"Not Found",0,1)</f>
        <v>KR</v>
      </c>
      <c r="B183" s="159" t="str">
        <f t="shared" si="8"/>
        <v>RODBKR46063.6236111111</v>
      </c>
      <c r="D183" s="159" t="str">
        <f t="shared" si="11"/>
        <v>Light Maintenance</v>
      </c>
      <c r="E183" s="159" t="str">
        <f t="shared" si="9"/>
        <v>MCPRODBKRLight Maintenance</v>
      </c>
      <c r="F183" s="159" t="str">
        <f t="shared" si="10"/>
        <v>MCPRODBKR</v>
      </c>
      <c r="G183" s="159" t="s">
        <v>1889</v>
      </c>
      <c r="N183" s="2">
        <v>2601</v>
      </c>
      <c r="O183" s="3" t="s">
        <v>326</v>
      </c>
      <c r="P183" s="3" t="s">
        <v>39</v>
      </c>
      <c r="Q183" s="3" t="s">
        <v>92</v>
      </c>
      <c r="R183" s="3" t="s">
        <v>93</v>
      </c>
      <c r="S183" s="4">
        <v>46063.623611111114</v>
      </c>
      <c r="T183" s="4">
        <v>46063.635416666664</v>
      </c>
      <c r="U183" s="4">
        <v>46063.635416666664</v>
      </c>
      <c r="V183" s="3" t="s">
        <v>42</v>
      </c>
      <c r="W183" s="3" t="s">
        <v>43</v>
      </c>
      <c r="X183" s="3" t="s">
        <v>351</v>
      </c>
      <c r="Y183" s="2">
        <v>4</v>
      </c>
      <c r="Z183" s="3" t="s">
        <v>94</v>
      </c>
      <c r="AA183" s="5">
        <v>0.28000000000000003</v>
      </c>
      <c r="AB183" s="5">
        <v>0</v>
      </c>
      <c r="AC183" s="5">
        <v>0.28000000000000003</v>
      </c>
      <c r="AD183" s="5">
        <v>0</v>
      </c>
      <c r="AE183" s="5">
        <v>0</v>
      </c>
      <c r="AF183" s="5">
        <v>0.28000000000000003</v>
      </c>
      <c r="AG183" s="6">
        <v>0.28000000000000003</v>
      </c>
      <c r="AH183" s="6"/>
      <c r="AI183" s="7">
        <v>0.28000000000000003</v>
      </c>
      <c r="AJ183" s="7">
        <v>0</v>
      </c>
      <c r="AK183" s="7">
        <v>0</v>
      </c>
      <c r="AL183" s="7">
        <v>0.28000000000000003</v>
      </c>
      <c r="AM183" s="7">
        <v>0.28000000000000003</v>
      </c>
      <c r="AN183" s="12" t="s">
        <v>149</v>
      </c>
      <c r="AO183" s="12" t="s">
        <v>333</v>
      </c>
      <c r="AP183" s="12" t="s">
        <v>334</v>
      </c>
      <c r="AQ183" s="12" t="s">
        <v>335</v>
      </c>
      <c r="AR183" s="12" t="s">
        <v>336</v>
      </c>
      <c r="AS183" s="12"/>
      <c r="AT183" s="12" t="s">
        <v>60</v>
      </c>
      <c r="AU183" s="12" t="s">
        <v>118</v>
      </c>
      <c r="AV183" s="12" t="s">
        <v>337</v>
      </c>
      <c r="AW183" s="12" t="s">
        <v>338</v>
      </c>
      <c r="AX183" s="12" t="s">
        <v>339</v>
      </c>
      <c r="AY183" s="8" t="s">
        <v>94</v>
      </c>
    </row>
    <row r="184" spans="1:51" ht="16.5" x14ac:dyDescent="0.25">
      <c r="A184" s="159" t="str">
        <f>_xlfn.XLOOKUP(X184,Mapping!N:N,Mapping!O:O,"Not Found",0,1)</f>
        <v>KR</v>
      </c>
      <c r="B184" s="159" t="str">
        <f t="shared" si="8"/>
        <v>RODBKR46063.6354166667</v>
      </c>
      <c r="D184" s="159" t="str">
        <f t="shared" si="11"/>
        <v>bpv-kr valuation</v>
      </c>
      <c r="E184" s="159" t="str">
        <f t="shared" si="9"/>
        <v>MCPRODBKRbpv-kr valuation</v>
      </c>
      <c r="F184" s="159" t="str">
        <f t="shared" si="10"/>
        <v>MCPRODBKR</v>
      </c>
      <c r="G184" s="159" t="s">
        <v>1889</v>
      </c>
      <c r="N184" s="2">
        <v>2601</v>
      </c>
      <c r="O184" s="3" t="s">
        <v>326</v>
      </c>
      <c r="P184" s="3" t="s">
        <v>39</v>
      </c>
      <c r="Q184" s="3" t="s">
        <v>121</v>
      </c>
      <c r="R184" s="3" t="s">
        <v>134</v>
      </c>
      <c r="S184" s="4">
        <v>46063.635416666664</v>
      </c>
      <c r="T184" s="4">
        <v>46063.772222222222</v>
      </c>
      <c r="U184" s="4">
        <v>46063.772222222222</v>
      </c>
      <c r="V184" s="3" t="s">
        <v>42</v>
      </c>
      <c r="W184" s="3" t="s">
        <v>43</v>
      </c>
      <c r="X184" s="3" t="s">
        <v>351</v>
      </c>
      <c r="Y184" s="2">
        <v>1</v>
      </c>
      <c r="Z184" s="3" t="s">
        <v>123</v>
      </c>
      <c r="AA184" s="5">
        <v>3.28</v>
      </c>
      <c r="AB184" s="5">
        <v>3.28</v>
      </c>
      <c r="AC184" s="5">
        <v>0</v>
      </c>
      <c r="AD184" s="5">
        <v>0</v>
      </c>
      <c r="AE184" s="5">
        <v>3.28</v>
      </c>
      <c r="AF184" s="5">
        <v>3.28</v>
      </c>
      <c r="AG184" s="6"/>
      <c r="AH184" s="6"/>
      <c r="AI184" s="7">
        <v>3.28</v>
      </c>
      <c r="AJ184" s="7">
        <v>0</v>
      </c>
      <c r="AK184" s="7">
        <v>0</v>
      </c>
      <c r="AL184" s="7">
        <v>3.28</v>
      </c>
      <c r="AM184" s="7">
        <v>3.28</v>
      </c>
      <c r="AN184" s="12" t="s">
        <v>149</v>
      </c>
      <c r="AO184" s="12" t="s">
        <v>333</v>
      </c>
      <c r="AP184" s="12" t="s">
        <v>334</v>
      </c>
      <c r="AQ184" s="12" t="s">
        <v>335</v>
      </c>
      <c r="AR184" s="12" t="s">
        <v>336</v>
      </c>
      <c r="AS184" s="12"/>
      <c r="AT184" s="12" t="s">
        <v>60</v>
      </c>
      <c r="AU184" s="12" t="s">
        <v>118</v>
      </c>
      <c r="AV184" s="12" t="s">
        <v>337</v>
      </c>
      <c r="AW184" s="12" t="s">
        <v>338</v>
      </c>
      <c r="AX184" s="12" t="s">
        <v>339</v>
      </c>
      <c r="AY184" s="8" t="s">
        <v>47</v>
      </c>
    </row>
    <row r="185" spans="1:51" ht="16.5" x14ac:dyDescent="0.25">
      <c r="A185" s="159" t="str">
        <f>_xlfn.XLOOKUP(X185,Mapping!N:N,Mapping!O:O,"Not Found",0,1)</f>
        <v>KR</v>
      </c>
      <c r="B185" s="159" t="str">
        <f t="shared" si="8"/>
        <v>RODBKR46063.7722222222</v>
      </c>
      <c r="D185" s="159" t="str">
        <f t="shared" si="11"/>
        <v>bpv-kr valuation exports</v>
      </c>
      <c r="E185" s="159" t="str">
        <f t="shared" si="9"/>
        <v>MCPRODBKRbpv-kr valuation exports</v>
      </c>
      <c r="F185" s="159" t="str">
        <f t="shared" si="10"/>
        <v>MCPRODBKR</v>
      </c>
      <c r="G185" s="159" t="s">
        <v>1889</v>
      </c>
      <c r="N185" s="2">
        <v>2601</v>
      </c>
      <c r="O185" s="3" t="s">
        <v>326</v>
      </c>
      <c r="P185" s="3" t="s">
        <v>39</v>
      </c>
      <c r="Q185" s="3" t="s">
        <v>352</v>
      </c>
      <c r="R185" s="3" t="s">
        <v>353</v>
      </c>
      <c r="S185" s="4">
        <v>46063.772222222222</v>
      </c>
      <c r="T185" s="4">
        <v>46063.772222222222</v>
      </c>
      <c r="U185" s="4">
        <v>46065.354166666664</v>
      </c>
      <c r="V185" s="3" t="s">
        <v>42</v>
      </c>
      <c r="W185" s="3" t="s">
        <v>43</v>
      </c>
      <c r="X185" s="3" t="s">
        <v>351</v>
      </c>
      <c r="Y185" s="2">
        <v>1</v>
      </c>
      <c r="Z185" s="3" t="s">
        <v>354</v>
      </c>
      <c r="AA185" s="5">
        <v>0</v>
      </c>
      <c r="AB185" s="5">
        <v>0</v>
      </c>
      <c r="AC185" s="5">
        <v>0</v>
      </c>
      <c r="AD185" s="5">
        <v>17.5</v>
      </c>
      <c r="AE185" s="5">
        <v>17.5</v>
      </c>
      <c r="AF185" s="5">
        <v>17.5</v>
      </c>
      <c r="AG185" s="6"/>
      <c r="AH185" s="6"/>
      <c r="AI185" s="7">
        <v>0</v>
      </c>
      <c r="AJ185" s="7">
        <v>17.5</v>
      </c>
      <c r="AK185" s="7">
        <v>0</v>
      </c>
      <c r="AL185" s="7">
        <v>17.5</v>
      </c>
      <c r="AM185" s="7">
        <v>17.5</v>
      </c>
      <c r="AN185" s="12" t="s">
        <v>149</v>
      </c>
      <c r="AO185" s="12" t="s">
        <v>333</v>
      </c>
      <c r="AP185" s="12" t="s">
        <v>334</v>
      </c>
      <c r="AQ185" s="12" t="s">
        <v>335</v>
      </c>
      <c r="AR185" s="12" t="s">
        <v>336</v>
      </c>
      <c r="AS185" s="12"/>
      <c r="AT185" s="12" t="s">
        <v>60</v>
      </c>
      <c r="AU185" s="12" t="s">
        <v>118</v>
      </c>
      <c r="AV185" s="12" t="s">
        <v>337</v>
      </c>
      <c r="AW185" s="12" t="s">
        <v>338</v>
      </c>
      <c r="AX185" s="12" t="s">
        <v>339</v>
      </c>
      <c r="AY185" s="8" t="s">
        <v>47</v>
      </c>
    </row>
    <row r="186" spans="1:51" ht="16.5" x14ac:dyDescent="0.25">
      <c r="A186" s="159" t="str">
        <f>_xlfn.XLOOKUP(X186,Mapping!N:N,Mapping!O:O,"Not Found",0,1)</f>
        <v>ITS</v>
      </c>
      <c r="B186" s="159" t="str">
        <f t="shared" si="8"/>
        <v>RODBITS46065.3541666667</v>
      </c>
      <c r="D186" s="159" t="str">
        <f t="shared" si="11"/>
        <v>Light Maintenance</v>
      </c>
      <c r="E186" s="159" t="str">
        <f t="shared" si="9"/>
        <v>MCPRODBITSLight Maintenance</v>
      </c>
      <c r="F186" s="159" t="str">
        <f t="shared" si="10"/>
        <v>MCPRODBITS</v>
      </c>
      <c r="G186" s="159" t="s">
        <v>1889</v>
      </c>
      <c r="N186" s="2">
        <v>2601</v>
      </c>
      <c r="O186" s="3" t="s">
        <v>326</v>
      </c>
      <c r="P186" s="3" t="s">
        <v>39</v>
      </c>
      <c r="Q186" s="3" t="s">
        <v>92</v>
      </c>
      <c r="R186" s="3" t="s">
        <v>93</v>
      </c>
      <c r="S186" s="4">
        <v>46065.354166666664</v>
      </c>
      <c r="T186" s="4">
        <v>46065.370138888888</v>
      </c>
      <c r="U186" s="4">
        <v>46065.370138888888</v>
      </c>
      <c r="V186" s="3" t="s">
        <v>42</v>
      </c>
      <c r="W186" s="3" t="s">
        <v>43</v>
      </c>
      <c r="X186" s="3" t="s">
        <v>355</v>
      </c>
      <c r="Y186" s="2">
        <v>5</v>
      </c>
      <c r="Z186" s="3" t="s">
        <v>94</v>
      </c>
      <c r="AA186" s="5">
        <v>0.38</v>
      </c>
      <c r="AB186" s="5">
        <v>0</v>
      </c>
      <c r="AC186" s="5">
        <v>0.38</v>
      </c>
      <c r="AD186" s="5">
        <v>0</v>
      </c>
      <c r="AE186" s="5">
        <v>0</v>
      </c>
      <c r="AF186" s="5">
        <v>0.38</v>
      </c>
      <c r="AG186" s="6">
        <v>0.38</v>
      </c>
      <c r="AH186" s="6"/>
      <c r="AI186" s="7">
        <v>0.38</v>
      </c>
      <c r="AJ186" s="7">
        <v>0</v>
      </c>
      <c r="AK186" s="7">
        <v>0</v>
      </c>
      <c r="AL186" s="7">
        <v>0.38</v>
      </c>
      <c r="AM186" s="7">
        <v>0.38</v>
      </c>
      <c r="AN186" s="12" t="s">
        <v>149</v>
      </c>
      <c r="AO186" s="12" t="s">
        <v>333</v>
      </c>
      <c r="AP186" s="12" t="s">
        <v>334</v>
      </c>
      <c r="AQ186" s="12" t="s">
        <v>335</v>
      </c>
      <c r="AR186" s="12" t="s">
        <v>336</v>
      </c>
      <c r="AS186" s="12"/>
      <c r="AT186" s="12" t="s">
        <v>60</v>
      </c>
      <c r="AU186" s="12" t="s">
        <v>118</v>
      </c>
      <c r="AV186" s="12" t="s">
        <v>337</v>
      </c>
      <c r="AW186" s="12" t="s">
        <v>338</v>
      </c>
      <c r="AX186" s="12" t="s">
        <v>339</v>
      </c>
      <c r="AY186" s="8" t="s">
        <v>94</v>
      </c>
    </row>
    <row r="187" spans="1:51" ht="16.5" x14ac:dyDescent="0.25">
      <c r="A187" s="159" t="str">
        <f>_xlfn.XLOOKUP(X187,Mapping!N:N,Mapping!O:O,"Not Found",0,1)</f>
        <v>ITS</v>
      </c>
      <c r="B187" s="159" t="str">
        <f t="shared" si="8"/>
        <v>RODBITS46065.3701388889</v>
      </c>
      <c r="D187" s="159" t="str">
        <f t="shared" si="11"/>
        <v>ITS planning run</v>
      </c>
      <c r="E187" s="159" t="str">
        <f t="shared" si="9"/>
        <v>MCPRODBITSITS planning run</v>
      </c>
      <c r="F187" s="159" t="str">
        <f t="shared" si="10"/>
        <v>MCPRODBITS</v>
      </c>
      <c r="G187" s="159" t="s">
        <v>1889</v>
      </c>
      <c r="N187" s="2">
        <v>2601</v>
      </c>
      <c r="O187" s="3" t="s">
        <v>326</v>
      </c>
      <c r="P187" s="3" t="s">
        <v>39</v>
      </c>
      <c r="Q187" s="3" t="s">
        <v>172</v>
      </c>
      <c r="R187" s="3" t="s">
        <v>173</v>
      </c>
      <c r="S187" s="4">
        <v>46065.370138888888</v>
      </c>
      <c r="T187" s="4">
        <v>46065.379166666666</v>
      </c>
      <c r="U187" s="4">
        <v>46065.379861111112</v>
      </c>
      <c r="V187" s="3" t="s">
        <v>42</v>
      </c>
      <c r="W187" s="3" t="s">
        <v>43</v>
      </c>
      <c r="X187" s="3" t="s">
        <v>355</v>
      </c>
      <c r="Y187" s="2">
        <v>1</v>
      </c>
      <c r="Z187" s="3" t="s">
        <v>174</v>
      </c>
      <c r="AA187" s="5">
        <v>0.22</v>
      </c>
      <c r="AB187" s="5">
        <v>0.22</v>
      </c>
      <c r="AC187" s="5">
        <v>0</v>
      </c>
      <c r="AD187" s="5">
        <v>0.02</v>
      </c>
      <c r="AE187" s="5">
        <v>0.24</v>
      </c>
      <c r="AF187" s="5">
        <v>0.24</v>
      </c>
      <c r="AG187" s="6"/>
      <c r="AH187" s="6"/>
      <c r="AI187" s="7">
        <v>0.22</v>
      </c>
      <c r="AJ187" s="7">
        <v>0.02</v>
      </c>
      <c r="AK187" s="7">
        <v>0</v>
      </c>
      <c r="AL187" s="7">
        <v>0.24</v>
      </c>
      <c r="AM187" s="7">
        <v>0.24</v>
      </c>
      <c r="AN187" s="12" t="s">
        <v>149</v>
      </c>
      <c r="AO187" s="12" t="s">
        <v>333</v>
      </c>
      <c r="AP187" s="12" t="s">
        <v>334</v>
      </c>
      <c r="AQ187" s="12" t="s">
        <v>335</v>
      </c>
      <c r="AR187" s="12" t="s">
        <v>336</v>
      </c>
      <c r="AS187" s="12"/>
      <c r="AT187" s="12" t="s">
        <v>60</v>
      </c>
      <c r="AU187" s="12" t="s">
        <v>118</v>
      </c>
      <c r="AV187" s="12" t="s">
        <v>337</v>
      </c>
      <c r="AW187" s="12" t="s">
        <v>338</v>
      </c>
      <c r="AX187" s="12" t="s">
        <v>339</v>
      </c>
      <c r="AY187" s="8" t="s">
        <v>47</v>
      </c>
    </row>
    <row r="188" spans="1:51" ht="16.5" x14ac:dyDescent="0.25">
      <c r="A188" s="159" t="str">
        <f>_xlfn.XLOOKUP(X188,Mapping!N:N,Mapping!O:O,"Not Found",0,1)</f>
        <v>Import Strategies</v>
      </c>
      <c r="B188" s="159" t="str">
        <f t="shared" si="8"/>
        <v>RODBImport Strategies46065.3798611111</v>
      </c>
      <c r="D188" s="159" t="str">
        <f t="shared" si="11"/>
        <v>import strategies</v>
      </c>
      <c r="E188" s="159" t="str">
        <f t="shared" si="9"/>
        <v>MCPRODBImport Strategiesimport strategies</v>
      </c>
      <c r="F188" s="159" t="str">
        <f t="shared" si="10"/>
        <v>MCPRODBImport Strategies</v>
      </c>
      <c r="G188" s="159" t="s">
        <v>1889</v>
      </c>
      <c r="N188" s="2">
        <v>2601</v>
      </c>
      <c r="O188" s="3" t="s">
        <v>326</v>
      </c>
      <c r="P188" s="3" t="s">
        <v>39</v>
      </c>
      <c r="Q188" s="3" t="s">
        <v>145</v>
      </c>
      <c r="R188" s="3" t="s">
        <v>156</v>
      </c>
      <c r="S188" s="4">
        <v>46065.379861111112</v>
      </c>
      <c r="T188" s="4">
        <v>46065.385416666664</v>
      </c>
      <c r="U188" s="4">
        <v>46065.386111111111</v>
      </c>
      <c r="V188" s="3" t="s">
        <v>42</v>
      </c>
      <c r="W188" s="3" t="s">
        <v>43</v>
      </c>
      <c r="X188" s="3" t="s">
        <v>356</v>
      </c>
      <c r="Y188" s="2">
        <v>1</v>
      </c>
      <c r="Z188" s="3" t="s">
        <v>148</v>
      </c>
      <c r="AA188" s="5">
        <v>0.13</v>
      </c>
      <c r="AB188" s="5">
        <v>0</v>
      </c>
      <c r="AC188" s="5">
        <v>0.13</v>
      </c>
      <c r="AD188" s="5">
        <v>0</v>
      </c>
      <c r="AE188" s="5">
        <v>0</v>
      </c>
      <c r="AF188" s="5">
        <v>0.13</v>
      </c>
      <c r="AG188" s="6"/>
      <c r="AH188" s="6"/>
      <c r="AI188" s="7">
        <v>0</v>
      </c>
      <c r="AJ188" s="7">
        <v>0</v>
      </c>
      <c r="AK188" s="7">
        <v>0.13</v>
      </c>
      <c r="AL188" s="7">
        <v>0</v>
      </c>
      <c r="AM188" s="7">
        <v>0.13</v>
      </c>
      <c r="AN188" s="12" t="s">
        <v>149</v>
      </c>
      <c r="AO188" s="12" t="s">
        <v>333</v>
      </c>
      <c r="AP188" s="12" t="s">
        <v>334</v>
      </c>
      <c r="AQ188" s="12" t="s">
        <v>335</v>
      </c>
      <c r="AR188" s="12" t="s">
        <v>336</v>
      </c>
      <c r="AS188" s="12"/>
      <c r="AT188" s="12" t="s">
        <v>60</v>
      </c>
      <c r="AU188" s="12" t="s">
        <v>118</v>
      </c>
      <c r="AV188" s="12" t="s">
        <v>337</v>
      </c>
      <c r="AW188" s="12" t="s">
        <v>338</v>
      </c>
      <c r="AX188" s="12" t="s">
        <v>339</v>
      </c>
      <c r="AY188" s="8" t="s">
        <v>47</v>
      </c>
    </row>
    <row r="189" spans="1:51" ht="16.5" x14ac:dyDescent="0.25">
      <c r="A189" s="159" t="str">
        <f>_xlfn.XLOOKUP(X189,Mapping!N:N,Mapping!O:O,"Not Found",0,1)</f>
        <v>Planning (NII)</v>
      </c>
      <c r="B189" s="159" t="str">
        <f t="shared" si="8"/>
        <v>RODBPlanning (NII)46065.3861111111</v>
      </c>
      <c r="D189" s="159" t="str">
        <f t="shared" si="11"/>
        <v>planning run01</v>
      </c>
      <c r="E189" s="159" t="str">
        <f t="shared" si="9"/>
        <v>MCPRODBPlanning (NII)planning run01</v>
      </c>
      <c r="F189" s="159" t="str">
        <f t="shared" si="10"/>
        <v>MCPRODBPlanning (NII)</v>
      </c>
      <c r="G189" s="159" t="s">
        <v>1889</v>
      </c>
      <c r="N189" s="2">
        <v>2601</v>
      </c>
      <c r="O189" s="3" t="s">
        <v>326</v>
      </c>
      <c r="P189" s="3" t="s">
        <v>39</v>
      </c>
      <c r="Q189" s="3" t="s">
        <v>158</v>
      </c>
      <c r="R189" s="3" t="s">
        <v>159</v>
      </c>
      <c r="S189" s="4">
        <v>46065.386111111111</v>
      </c>
      <c r="T189" s="4">
        <v>46065.642361111109</v>
      </c>
      <c r="U189" s="4">
        <v>46065.642361111109</v>
      </c>
      <c r="V189" s="3" t="s">
        <v>42</v>
      </c>
      <c r="W189" s="3" t="s">
        <v>43</v>
      </c>
      <c r="X189" s="3" t="s">
        <v>357</v>
      </c>
      <c r="Y189" s="2">
        <v>1</v>
      </c>
      <c r="Z189" s="3" t="s">
        <v>161</v>
      </c>
      <c r="AA189" s="5">
        <v>6.15</v>
      </c>
      <c r="AB189" s="5">
        <v>6.15</v>
      </c>
      <c r="AC189" s="5">
        <v>0</v>
      </c>
      <c r="AD189" s="5">
        <v>0</v>
      </c>
      <c r="AE189" s="5">
        <v>6.15</v>
      </c>
      <c r="AF189" s="5">
        <v>6.15</v>
      </c>
      <c r="AG189" s="6"/>
      <c r="AH189" s="6"/>
      <c r="AI189" s="7">
        <v>6.15</v>
      </c>
      <c r="AJ189" s="7">
        <v>0</v>
      </c>
      <c r="AK189" s="7">
        <v>0</v>
      </c>
      <c r="AL189" s="7">
        <v>6.15</v>
      </c>
      <c r="AM189" s="7">
        <v>6.15</v>
      </c>
      <c r="AN189" s="12" t="s">
        <v>149</v>
      </c>
      <c r="AO189" s="12" t="s">
        <v>333</v>
      </c>
      <c r="AP189" s="12" t="s">
        <v>334</v>
      </c>
      <c r="AQ189" s="12" t="s">
        <v>335</v>
      </c>
      <c r="AR189" s="12" t="s">
        <v>336</v>
      </c>
      <c r="AS189" s="12"/>
      <c r="AT189" s="12" t="s">
        <v>60</v>
      </c>
      <c r="AU189" s="12" t="s">
        <v>118</v>
      </c>
      <c r="AV189" s="12" t="s">
        <v>337</v>
      </c>
      <c r="AW189" s="12" t="s">
        <v>338</v>
      </c>
      <c r="AX189" s="12" t="s">
        <v>339</v>
      </c>
      <c r="AY189" s="8" t="s">
        <v>47</v>
      </c>
    </row>
    <row r="190" spans="1:51" ht="16.5" x14ac:dyDescent="0.25">
      <c r="A190" s="159" t="str">
        <f>_xlfn.XLOOKUP(X190,Mapping!N:N,Mapping!O:O,"Not Found",0,1)</f>
        <v>Planning (NII)</v>
      </c>
      <c r="B190" s="159" t="str">
        <f t="shared" si="8"/>
        <v>RODBPlanning (NII)46065.6423611111</v>
      </c>
      <c r="D190" s="159" t="str">
        <f t="shared" si="11"/>
        <v>MDL Processing</v>
      </c>
      <c r="E190" s="159" t="str">
        <f t="shared" si="9"/>
        <v>MCPRODBPlanning (NII)MDL Processing</v>
      </c>
      <c r="F190" s="159" t="str">
        <f t="shared" si="10"/>
        <v>MCPRODBPlanning (NII)</v>
      </c>
      <c r="G190" s="159" t="s">
        <v>1889</v>
      </c>
      <c r="N190" s="2">
        <v>2601</v>
      </c>
      <c r="O190" s="3" t="s">
        <v>326</v>
      </c>
      <c r="P190" s="3" t="s">
        <v>39</v>
      </c>
      <c r="Q190" s="3" t="s">
        <v>162</v>
      </c>
      <c r="R190" s="3" t="s">
        <v>163</v>
      </c>
      <c r="S190" s="4">
        <v>46065.642361111109</v>
      </c>
      <c r="T190" s="4">
        <v>46065.660416666666</v>
      </c>
      <c r="U190" s="4">
        <v>46065.660416666666</v>
      </c>
      <c r="V190" s="3" t="s">
        <v>42</v>
      </c>
      <c r="W190" s="3" t="s">
        <v>43</v>
      </c>
      <c r="X190" s="3" t="s">
        <v>357</v>
      </c>
      <c r="Y190" s="2">
        <v>1</v>
      </c>
      <c r="Z190" s="3" t="s">
        <v>164</v>
      </c>
      <c r="AA190" s="5">
        <v>0.43</v>
      </c>
      <c r="AB190" s="5">
        <v>0.43</v>
      </c>
      <c r="AC190" s="5">
        <v>0</v>
      </c>
      <c r="AD190" s="5">
        <v>0</v>
      </c>
      <c r="AE190" s="5">
        <v>0.43</v>
      </c>
      <c r="AF190" s="5">
        <v>0.43</v>
      </c>
      <c r="AG190" s="6"/>
      <c r="AH190" s="6"/>
      <c r="AI190" s="7">
        <v>0.43</v>
      </c>
      <c r="AJ190" s="7">
        <v>0</v>
      </c>
      <c r="AK190" s="7">
        <v>0</v>
      </c>
      <c r="AL190" s="7">
        <v>0.43</v>
      </c>
      <c r="AM190" s="7">
        <v>0.43</v>
      </c>
      <c r="AN190" s="12" t="s">
        <v>149</v>
      </c>
      <c r="AO190" s="12" t="s">
        <v>333</v>
      </c>
      <c r="AP190" s="12" t="s">
        <v>334</v>
      </c>
      <c r="AQ190" s="12" t="s">
        <v>335</v>
      </c>
      <c r="AR190" s="12" t="s">
        <v>336</v>
      </c>
      <c r="AS190" s="12"/>
      <c r="AT190" s="12" t="s">
        <v>60</v>
      </c>
      <c r="AU190" s="12" t="s">
        <v>118</v>
      </c>
      <c r="AV190" s="12" t="s">
        <v>337</v>
      </c>
      <c r="AW190" s="12" t="s">
        <v>338</v>
      </c>
      <c r="AX190" s="12" t="s">
        <v>339</v>
      </c>
      <c r="AY190" s="8" t="s">
        <v>47</v>
      </c>
    </row>
    <row r="191" spans="1:51" ht="16.5" x14ac:dyDescent="0.25">
      <c r="A191" s="159" t="str">
        <f>_xlfn.XLOOKUP(X191,Mapping!N:N,Mapping!O:O,"Not Found",0,1)</f>
        <v>Planning (NII)</v>
      </c>
      <c r="B191" s="159" t="str">
        <f t="shared" si="8"/>
        <v>RODBPlanning (NII)46065.6604166667</v>
      </c>
      <c r="D191" s="159" t="str">
        <f t="shared" si="11"/>
        <v>planning run02</v>
      </c>
      <c r="E191" s="159" t="str">
        <f t="shared" si="9"/>
        <v>MCPRODBPlanning (NII)planning run02</v>
      </c>
      <c r="F191" s="159" t="str">
        <f t="shared" si="10"/>
        <v>MCPRODBPlanning (NII)</v>
      </c>
      <c r="G191" s="159" t="s">
        <v>1889</v>
      </c>
      <c r="N191" s="2">
        <v>2601</v>
      </c>
      <c r="O191" s="3" t="s">
        <v>326</v>
      </c>
      <c r="P191" s="3" t="s">
        <v>39</v>
      </c>
      <c r="Q191" s="3" t="s">
        <v>165</v>
      </c>
      <c r="R191" s="3" t="s">
        <v>166</v>
      </c>
      <c r="S191" s="4">
        <v>46065.660416666666</v>
      </c>
      <c r="T191" s="4">
        <v>46065.742361111108</v>
      </c>
      <c r="U191" s="4">
        <v>46065.742361111108</v>
      </c>
      <c r="V191" s="3" t="s">
        <v>42</v>
      </c>
      <c r="W191" s="3" t="s">
        <v>43</v>
      </c>
      <c r="X191" s="3" t="s">
        <v>357</v>
      </c>
      <c r="Y191" s="2">
        <v>1</v>
      </c>
      <c r="Z191" s="3" t="s">
        <v>167</v>
      </c>
      <c r="AA191" s="5">
        <v>1.97</v>
      </c>
      <c r="AB191" s="5">
        <v>1.97</v>
      </c>
      <c r="AC191" s="5">
        <v>0</v>
      </c>
      <c r="AD191" s="5">
        <v>0</v>
      </c>
      <c r="AE191" s="5">
        <v>1.97</v>
      </c>
      <c r="AF191" s="5">
        <v>1.97</v>
      </c>
      <c r="AG191" s="6"/>
      <c r="AH191" s="6"/>
      <c r="AI191" s="7">
        <v>1.97</v>
      </c>
      <c r="AJ191" s="7">
        <v>0</v>
      </c>
      <c r="AK191" s="7">
        <v>0</v>
      </c>
      <c r="AL191" s="7">
        <v>1.97</v>
      </c>
      <c r="AM191" s="7">
        <v>1.97</v>
      </c>
      <c r="AN191" s="12" t="s">
        <v>149</v>
      </c>
      <c r="AO191" s="12" t="s">
        <v>333</v>
      </c>
      <c r="AP191" s="12" t="s">
        <v>334</v>
      </c>
      <c r="AQ191" s="12" t="s">
        <v>335</v>
      </c>
      <c r="AR191" s="12" t="s">
        <v>336</v>
      </c>
      <c r="AS191" s="12"/>
      <c r="AT191" s="12" t="s">
        <v>60</v>
      </c>
      <c r="AU191" s="12" t="s">
        <v>118</v>
      </c>
      <c r="AV191" s="12" t="s">
        <v>337</v>
      </c>
      <c r="AW191" s="12" t="s">
        <v>338</v>
      </c>
      <c r="AX191" s="12" t="s">
        <v>339</v>
      </c>
      <c r="AY191" s="8" t="s">
        <v>47</v>
      </c>
    </row>
    <row r="192" spans="1:51" ht="16.5" x14ac:dyDescent="0.25">
      <c r="A192" s="159" t="str">
        <f>_xlfn.XLOOKUP(X192,Mapping!N:N,Mapping!O:O,"Not Found",0,1)</f>
        <v>Planning (NII)</v>
      </c>
      <c r="B192" s="159" t="str">
        <f t="shared" si="8"/>
        <v>RODBPlanning (NII)46065.7423611111</v>
      </c>
      <c r="D192" s="159" t="str">
        <f t="shared" si="11"/>
        <v>export to ara</v>
      </c>
      <c r="E192" s="159" t="str">
        <f t="shared" si="9"/>
        <v>MCPRODBPlanning (NII)export to ara</v>
      </c>
      <c r="F192" s="159" t="str">
        <f t="shared" si="10"/>
        <v>MCPRODBPlanning (NII)</v>
      </c>
      <c r="G192" s="159" t="s">
        <v>1889</v>
      </c>
      <c r="N192" s="2">
        <v>2601</v>
      </c>
      <c r="O192" s="3" t="s">
        <v>326</v>
      </c>
      <c r="P192" s="3" t="s">
        <v>39</v>
      </c>
      <c r="Q192" s="3" t="s">
        <v>89</v>
      </c>
      <c r="R192" s="3" t="s">
        <v>90</v>
      </c>
      <c r="S192" s="4">
        <v>46065.742361111108</v>
      </c>
      <c r="T192" s="4">
        <v>46065.742361111108</v>
      </c>
      <c r="U192" s="4">
        <v>46065.742361111108</v>
      </c>
      <c r="V192" s="3" t="s">
        <v>42</v>
      </c>
      <c r="W192" s="3" t="s">
        <v>43</v>
      </c>
      <c r="X192" s="3" t="s">
        <v>357</v>
      </c>
      <c r="Y192" s="2">
        <v>2</v>
      </c>
      <c r="Z192" s="3" t="s">
        <v>91</v>
      </c>
      <c r="AA192" s="5">
        <v>0</v>
      </c>
      <c r="AB192" s="5">
        <v>0</v>
      </c>
      <c r="AC192" s="5">
        <v>0</v>
      </c>
      <c r="AD192" s="5">
        <v>0</v>
      </c>
      <c r="AE192" s="5">
        <v>0</v>
      </c>
      <c r="AF192" s="5">
        <v>0</v>
      </c>
      <c r="AG192" s="6"/>
      <c r="AH192" s="6"/>
      <c r="AI192" s="7">
        <v>0</v>
      </c>
      <c r="AJ192" s="7">
        <v>0</v>
      </c>
      <c r="AK192" s="7">
        <v>0</v>
      </c>
      <c r="AL192" s="7">
        <v>0</v>
      </c>
      <c r="AM192" s="7">
        <v>0</v>
      </c>
      <c r="AN192" s="12" t="s">
        <v>46</v>
      </c>
      <c r="AO192" s="12"/>
      <c r="AP192" s="12"/>
      <c r="AQ192" s="12"/>
      <c r="AR192" s="12"/>
      <c r="AS192" s="12"/>
      <c r="AT192" s="12"/>
      <c r="AU192" s="12"/>
      <c r="AV192" s="12"/>
      <c r="AW192" s="12"/>
      <c r="AX192" s="12"/>
      <c r="AY192" s="8" t="s">
        <v>47</v>
      </c>
    </row>
    <row r="193" spans="1:51" ht="16.5" x14ac:dyDescent="0.25">
      <c r="A193" s="159" t="str">
        <f>_xlfn.XLOOKUP(X193,Mapping!N:N,Mapping!O:O,"Not Found",0,1)</f>
        <v>Planning (NII)</v>
      </c>
      <c r="B193" s="159" t="str">
        <f t="shared" si="8"/>
        <v>RODBPlanning (NII)46065.7423611111</v>
      </c>
      <c r="D193" s="159" t="str">
        <f t="shared" si="11"/>
        <v>planning run exports</v>
      </c>
      <c r="E193" s="159" t="str">
        <f t="shared" si="9"/>
        <v>MCPRODBPlanning (NII)planning run exports</v>
      </c>
      <c r="F193" s="159" t="str">
        <f t="shared" si="10"/>
        <v>MCPRODBPlanning (NII)</v>
      </c>
      <c r="G193" s="159" t="s">
        <v>1889</v>
      </c>
      <c r="N193" s="2">
        <v>2601</v>
      </c>
      <c r="O193" s="3" t="s">
        <v>326</v>
      </c>
      <c r="P193" s="3" t="s">
        <v>39</v>
      </c>
      <c r="Q193" s="3" t="s">
        <v>190</v>
      </c>
      <c r="R193" s="3" t="s">
        <v>191</v>
      </c>
      <c r="S193" s="4">
        <v>46065.742361111108</v>
      </c>
      <c r="T193" s="4">
        <v>46065.84375</v>
      </c>
      <c r="U193" s="4">
        <v>46072.568749999999</v>
      </c>
      <c r="V193" s="3" t="s">
        <v>42</v>
      </c>
      <c r="W193" s="3" t="s">
        <v>43</v>
      </c>
      <c r="X193" s="3" t="s">
        <v>357</v>
      </c>
      <c r="Y193" s="2">
        <v>1</v>
      </c>
      <c r="Z193" s="3" t="s">
        <v>192</v>
      </c>
      <c r="AA193" s="5">
        <v>2.4300000000000002</v>
      </c>
      <c r="AB193" s="5">
        <v>2.4300000000000002</v>
      </c>
      <c r="AC193" s="5">
        <v>0</v>
      </c>
      <c r="AD193" s="50">
        <v>61.65</v>
      </c>
      <c r="AE193" s="5">
        <v>64.08</v>
      </c>
      <c r="AF193" s="5">
        <v>64.08</v>
      </c>
      <c r="AG193" s="6"/>
      <c r="AH193" s="6"/>
      <c r="AI193" s="7">
        <v>2.4300000000000002</v>
      </c>
      <c r="AJ193" s="7">
        <v>61.65</v>
      </c>
      <c r="AK193" s="7">
        <v>0</v>
      </c>
      <c r="AL193" s="7">
        <v>64.08</v>
      </c>
      <c r="AM193" s="7">
        <v>64.08</v>
      </c>
      <c r="AN193" s="12" t="s">
        <v>149</v>
      </c>
      <c r="AO193" s="12" t="s">
        <v>333</v>
      </c>
      <c r="AP193" s="12" t="s">
        <v>334</v>
      </c>
      <c r="AQ193" s="12" t="s">
        <v>335</v>
      </c>
      <c r="AR193" s="12" t="s">
        <v>336</v>
      </c>
      <c r="AS193" s="12"/>
      <c r="AT193" s="12" t="s">
        <v>60</v>
      </c>
      <c r="AU193" s="12" t="s">
        <v>118</v>
      </c>
      <c r="AV193" s="12" t="s">
        <v>337</v>
      </c>
      <c r="AW193" s="12" t="s">
        <v>338</v>
      </c>
      <c r="AX193" s="12" t="s">
        <v>339</v>
      </c>
      <c r="AY193" s="8" t="s">
        <v>47</v>
      </c>
    </row>
    <row r="194" spans="1:51" ht="16.5" x14ac:dyDescent="0.25">
      <c r="A194" s="159" t="str">
        <f>_xlfn.XLOOKUP(X194,Mapping!N:N,Mapping!O:O,"Not Found",0,1)</f>
        <v>Delete Portfolio</v>
      </c>
      <c r="B194" s="159" t="str">
        <f t="shared" ref="B194:B257" si="12">O194&amp;A194&amp;S194</f>
        <v>WBUSDelete Portfolio46059.5305555556</v>
      </c>
      <c r="D194" s="159" t="str">
        <f t="shared" si="11"/>
        <v>Delete portfolio from</v>
      </c>
      <c r="E194" s="159" t="str">
        <f t="shared" ref="E194:E257" si="13">P194&amp;O194&amp;A194&amp;D194</f>
        <v>MCPWBUSDelete PortfolioDelete portfolio from</v>
      </c>
      <c r="F194" s="159" t="str">
        <f t="shared" ref="F194:F257" si="14">P194&amp;O194&amp;A194</f>
        <v>MCPWBUSDelete Portfolio</v>
      </c>
      <c r="G194" s="159" t="s">
        <v>1889</v>
      </c>
      <c r="N194" s="2">
        <v>2601</v>
      </c>
      <c r="O194" s="3" t="s">
        <v>358</v>
      </c>
      <c r="P194" s="3" t="s">
        <v>39</v>
      </c>
      <c r="Q194" s="3" t="s">
        <v>40</v>
      </c>
      <c r="R194" s="3" t="s">
        <v>41</v>
      </c>
      <c r="S194" s="4">
        <v>46059.530555555553</v>
      </c>
      <c r="T194" s="4">
        <v>46059.531944444447</v>
      </c>
      <c r="U194" s="4">
        <v>46059.533333333333</v>
      </c>
      <c r="V194" s="3" t="s">
        <v>42</v>
      </c>
      <c r="W194" s="3" t="s">
        <v>43</v>
      </c>
      <c r="X194" s="3" t="s">
        <v>359</v>
      </c>
      <c r="Y194" s="2">
        <v>1</v>
      </c>
      <c r="Z194" s="3" t="s">
        <v>45</v>
      </c>
      <c r="AA194" s="5">
        <v>0.03</v>
      </c>
      <c r="AB194" s="5">
        <v>0.03</v>
      </c>
      <c r="AC194" s="5">
        <v>0</v>
      </c>
      <c r="AD194" s="5">
        <v>0.03</v>
      </c>
      <c r="AE194" s="5">
        <v>0.06</v>
      </c>
      <c r="AF194" s="5">
        <v>0.06</v>
      </c>
      <c r="AG194" s="6"/>
      <c r="AH194" s="6"/>
      <c r="AI194" s="7">
        <v>0.03</v>
      </c>
      <c r="AJ194" s="7">
        <v>0.03</v>
      </c>
      <c r="AK194" s="7">
        <v>0</v>
      </c>
      <c r="AL194" s="7">
        <v>0.06</v>
      </c>
      <c r="AM194" s="7">
        <v>0.06</v>
      </c>
      <c r="AN194" s="12" t="s">
        <v>56</v>
      </c>
      <c r="AO194" s="12" t="s">
        <v>57</v>
      </c>
      <c r="AP194" s="12" t="s">
        <v>58</v>
      </c>
      <c r="AQ194" s="12" t="s">
        <v>360</v>
      </c>
      <c r="AR194" s="12"/>
      <c r="AS194" s="12"/>
      <c r="AT194" s="12" t="s">
        <v>60</v>
      </c>
      <c r="AU194" s="12" t="s">
        <v>118</v>
      </c>
      <c r="AV194" s="12"/>
      <c r="AW194" s="12"/>
      <c r="AX194" s="12"/>
      <c r="AY194" s="8" t="s">
        <v>47</v>
      </c>
    </row>
    <row r="195" spans="1:51" ht="16.5" x14ac:dyDescent="0.25">
      <c r="A195" s="159" t="str">
        <f>_xlfn.XLOOKUP(X195,Mapping!N:N,Mapping!O:O,"Not Found",0,1)</f>
        <v>Load Compare MP</v>
      </c>
      <c r="B195" s="159" t="str">
        <f t="shared" si="12"/>
        <v>WBUSLoad Compare MP46059.5333333333</v>
      </c>
      <c r="D195" s="159" t="str">
        <f t="shared" ref="D195:D258" si="15">Z195</f>
        <v>load Model parameters</v>
      </c>
      <c r="E195" s="159" t="str">
        <f t="shared" si="13"/>
        <v>MCPWBUSLoad Compare MPload Model parameters</v>
      </c>
      <c r="F195" s="159" t="str">
        <f t="shared" si="14"/>
        <v>MCPWBUSLoad Compare MP</v>
      </c>
      <c r="G195" s="159" t="s">
        <v>1889</v>
      </c>
      <c r="N195" s="2">
        <v>2601</v>
      </c>
      <c r="O195" s="3" t="s">
        <v>358</v>
      </c>
      <c r="P195" s="3" t="s">
        <v>39</v>
      </c>
      <c r="Q195" s="3" t="s">
        <v>48</v>
      </c>
      <c r="R195" s="3" t="s">
        <v>49</v>
      </c>
      <c r="S195" s="4">
        <v>46059.533333333333</v>
      </c>
      <c r="T195" s="4">
        <v>46059.535416666666</v>
      </c>
      <c r="U195" s="4">
        <v>46059.535416666666</v>
      </c>
      <c r="V195" s="3" t="s">
        <v>42</v>
      </c>
      <c r="W195" s="3" t="s">
        <v>43</v>
      </c>
      <c r="X195" s="3" t="s">
        <v>361</v>
      </c>
      <c r="Y195" s="2">
        <v>1</v>
      </c>
      <c r="Z195" s="3" t="s">
        <v>52</v>
      </c>
      <c r="AA195" s="5">
        <v>0.05</v>
      </c>
      <c r="AB195" s="5">
        <v>0.05</v>
      </c>
      <c r="AC195" s="5">
        <v>0</v>
      </c>
      <c r="AD195" s="5">
        <v>0</v>
      </c>
      <c r="AE195" s="5">
        <v>0.05</v>
      </c>
      <c r="AF195" s="5">
        <v>0.05</v>
      </c>
      <c r="AG195" s="6"/>
      <c r="AH195" s="6"/>
      <c r="AI195" s="7">
        <v>0.05</v>
      </c>
      <c r="AJ195" s="7">
        <v>0</v>
      </c>
      <c r="AK195" s="7">
        <v>0</v>
      </c>
      <c r="AL195" s="7">
        <v>0.05</v>
      </c>
      <c r="AM195" s="7">
        <v>0.05</v>
      </c>
      <c r="AN195" s="12" t="s">
        <v>56</v>
      </c>
      <c r="AO195" s="12" t="s">
        <v>57</v>
      </c>
      <c r="AP195" s="12" t="s">
        <v>58</v>
      </c>
      <c r="AQ195" s="12" t="s">
        <v>360</v>
      </c>
      <c r="AR195" s="12"/>
      <c r="AS195" s="12"/>
      <c r="AT195" s="12" t="s">
        <v>60</v>
      </c>
      <c r="AU195" s="12" t="s">
        <v>118</v>
      </c>
      <c r="AV195" s="12"/>
      <c r="AW195" s="12"/>
      <c r="AX195" s="12"/>
      <c r="AY195" s="8" t="s">
        <v>47</v>
      </c>
    </row>
    <row r="196" spans="1:51" ht="16.5" x14ac:dyDescent="0.25">
      <c r="A196" s="159" t="str">
        <f>_xlfn.XLOOKUP(X196,Mapping!N:N,Mapping!O:O,"Not Found",0,1)</f>
        <v>Load Compare MP</v>
      </c>
      <c r="B196" s="159" t="str">
        <f t="shared" si="12"/>
        <v>WBUSLoad Compare MP46059.5354166667</v>
      </c>
      <c r="D196" s="159" t="str">
        <f t="shared" si="15"/>
        <v>Model parameters comparison</v>
      </c>
      <c r="E196" s="159" t="str">
        <f t="shared" si="13"/>
        <v>MCPWBUSLoad Compare MPModel parameters comparison</v>
      </c>
      <c r="F196" s="159" t="str">
        <f t="shared" si="14"/>
        <v>MCPWBUSLoad Compare MP</v>
      </c>
      <c r="G196" s="159" t="s">
        <v>1889</v>
      </c>
      <c r="N196" s="2">
        <v>2601</v>
      </c>
      <c r="O196" s="3" t="s">
        <v>358</v>
      </c>
      <c r="P196" s="3" t="s">
        <v>39</v>
      </c>
      <c r="Q196" s="3" t="s">
        <v>53</v>
      </c>
      <c r="R196" s="3" t="s">
        <v>329</v>
      </c>
      <c r="S196" s="4">
        <v>46059.535416666666</v>
      </c>
      <c r="T196" s="4">
        <v>46059.535416666666</v>
      </c>
      <c r="U196" s="4">
        <v>46059.536805555559</v>
      </c>
      <c r="V196" s="3" t="s">
        <v>42</v>
      </c>
      <c r="W196" s="3" t="s">
        <v>43</v>
      </c>
      <c r="X196" s="3" t="s">
        <v>361</v>
      </c>
      <c r="Y196" s="2">
        <v>1</v>
      </c>
      <c r="Z196" s="3" t="s">
        <v>55</v>
      </c>
      <c r="AA196" s="5">
        <v>0</v>
      </c>
      <c r="AB196" s="5">
        <v>0</v>
      </c>
      <c r="AC196" s="5">
        <v>0</v>
      </c>
      <c r="AD196" s="5">
        <v>0.03</v>
      </c>
      <c r="AE196" s="5">
        <v>0.03</v>
      </c>
      <c r="AF196" s="5">
        <v>0.03</v>
      </c>
      <c r="AG196" s="6"/>
      <c r="AH196" s="6"/>
      <c r="AI196" s="7">
        <v>0</v>
      </c>
      <c r="AJ196" s="7">
        <v>0.03</v>
      </c>
      <c r="AK196" s="7">
        <v>0</v>
      </c>
      <c r="AL196" s="7">
        <v>0.03</v>
      </c>
      <c r="AM196" s="7">
        <v>0.03</v>
      </c>
      <c r="AN196" s="12" t="s">
        <v>56</v>
      </c>
      <c r="AO196" s="12" t="s">
        <v>57</v>
      </c>
      <c r="AP196" s="12" t="s">
        <v>58</v>
      </c>
      <c r="AQ196" s="12" t="s">
        <v>360</v>
      </c>
      <c r="AR196" s="12"/>
      <c r="AS196" s="12"/>
      <c r="AT196" s="12" t="s">
        <v>60</v>
      </c>
      <c r="AU196" s="12" t="s">
        <v>118</v>
      </c>
      <c r="AV196" s="12"/>
      <c r="AW196" s="12"/>
      <c r="AX196" s="12"/>
      <c r="AY196" s="8" t="s">
        <v>47</v>
      </c>
    </row>
    <row r="197" spans="1:51" ht="16.5" x14ac:dyDescent="0.25">
      <c r="A197" s="159" t="str">
        <f>_xlfn.XLOOKUP(X197,Mapping!N:N,Mapping!O:O,"Not Found",0,1)</f>
        <v>Load Compare Spreads</v>
      </c>
      <c r="B197" s="159" t="str">
        <f t="shared" si="12"/>
        <v>WBUSLoad Compare Spreads46059.5368055556</v>
      </c>
      <c r="D197" s="159" t="str">
        <f t="shared" si="15"/>
        <v>load Spreads</v>
      </c>
      <c r="E197" s="159" t="str">
        <f t="shared" si="13"/>
        <v>MCPWBUSLoad Compare Spreadsload Spreads</v>
      </c>
      <c r="F197" s="159" t="str">
        <f t="shared" si="14"/>
        <v>MCPWBUSLoad Compare Spreads</v>
      </c>
      <c r="G197" s="159" t="s">
        <v>1889</v>
      </c>
      <c r="N197" s="2">
        <v>2601</v>
      </c>
      <c r="O197" s="3" t="s">
        <v>358</v>
      </c>
      <c r="P197" s="3" t="s">
        <v>39</v>
      </c>
      <c r="Q197" s="3" t="s">
        <v>65</v>
      </c>
      <c r="R197" s="3" t="s">
        <v>66</v>
      </c>
      <c r="S197" s="4">
        <v>46059.536805555559</v>
      </c>
      <c r="T197" s="4">
        <v>46059.552083333336</v>
      </c>
      <c r="U197" s="4">
        <v>46059.552083333336</v>
      </c>
      <c r="V197" s="3" t="s">
        <v>42</v>
      </c>
      <c r="W197" s="3" t="s">
        <v>43</v>
      </c>
      <c r="X197" s="3" t="s">
        <v>362</v>
      </c>
      <c r="Y197" s="2">
        <v>1</v>
      </c>
      <c r="Z197" s="3" t="s">
        <v>69</v>
      </c>
      <c r="AA197" s="5">
        <v>0.37</v>
      </c>
      <c r="AB197" s="5">
        <v>0.37</v>
      </c>
      <c r="AC197" s="5">
        <v>0</v>
      </c>
      <c r="AD197" s="5">
        <v>0</v>
      </c>
      <c r="AE197" s="5">
        <v>0.37</v>
      </c>
      <c r="AF197" s="5">
        <v>0.37</v>
      </c>
      <c r="AG197" s="6"/>
      <c r="AH197" s="6"/>
      <c r="AI197" s="7">
        <v>0.37</v>
      </c>
      <c r="AJ197" s="7">
        <v>0</v>
      </c>
      <c r="AK197" s="7">
        <v>0</v>
      </c>
      <c r="AL197" s="7">
        <v>0.37</v>
      </c>
      <c r="AM197" s="7">
        <v>0.37</v>
      </c>
      <c r="AN197" s="12" t="s">
        <v>56</v>
      </c>
      <c r="AO197" s="12" t="s">
        <v>57</v>
      </c>
      <c r="AP197" s="12" t="s">
        <v>58</v>
      </c>
      <c r="AQ197" s="12" t="s">
        <v>360</v>
      </c>
      <c r="AR197" s="12"/>
      <c r="AS197" s="12"/>
      <c r="AT197" s="12" t="s">
        <v>60</v>
      </c>
      <c r="AU197" s="12" t="s">
        <v>118</v>
      </c>
      <c r="AV197" s="12"/>
      <c r="AW197" s="12"/>
      <c r="AX197" s="12"/>
      <c r="AY197" s="8" t="s">
        <v>47</v>
      </c>
    </row>
    <row r="198" spans="1:51" ht="16.5" x14ac:dyDescent="0.25">
      <c r="A198" s="159" t="str">
        <f>_xlfn.XLOOKUP(X198,Mapping!N:N,Mapping!O:O,"Not Found",0,1)</f>
        <v>Load Compare Spreads</v>
      </c>
      <c r="B198" s="159" t="str">
        <f t="shared" si="12"/>
        <v>WBUSLoad Compare Spreads46059.5520833333</v>
      </c>
      <c r="D198" s="159" t="str">
        <f t="shared" si="15"/>
        <v>Spreads comparison</v>
      </c>
      <c r="E198" s="159" t="str">
        <f t="shared" si="13"/>
        <v>MCPWBUSLoad Compare SpreadsSpreads comparison</v>
      </c>
      <c r="F198" s="159" t="str">
        <f t="shared" si="14"/>
        <v>MCPWBUSLoad Compare Spreads</v>
      </c>
      <c r="G198" s="159" t="s">
        <v>1889</v>
      </c>
      <c r="N198" s="2">
        <v>2601</v>
      </c>
      <c r="O198" s="3" t="s">
        <v>358</v>
      </c>
      <c r="P198" s="3" t="s">
        <v>39</v>
      </c>
      <c r="Q198" s="3" t="s">
        <v>70</v>
      </c>
      <c r="R198" s="3" t="s">
        <v>331</v>
      </c>
      <c r="S198" s="4">
        <v>46059.552083333336</v>
      </c>
      <c r="T198" s="4">
        <v>46059.553472222222</v>
      </c>
      <c r="U198" s="4">
        <v>46062.438194444447</v>
      </c>
      <c r="V198" s="3" t="s">
        <v>42</v>
      </c>
      <c r="W198" s="3" t="s">
        <v>43</v>
      </c>
      <c r="X198" s="3" t="s">
        <v>362</v>
      </c>
      <c r="Y198" s="2">
        <v>1</v>
      </c>
      <c r="Z198" s="3" t="s">
        <v>71</v>
      </c>
      <c r="AA198" s="5">
        <v>0.03</v>
      </c>
      <c r="AB198" s="5">
        <v>0.03</v>
      </c>
      <c r="AC198" s="5">
        <v>0</v>
      </c>
      <c r="AD198" s="5">
        <v>10.23</v>
      </c>
      <c r="AE198" s="5">
        <v>10.26</v>
      </c>
      <c r="AF198" s="5">
        <v>10.26</v>
      </c>
      <c r="AG198" s="6"/>
      <c r="AH198" s="6"/>
      <c r="AI198" s="7">
        <v>0.03</v>
      </c>
      <c r="AJ198" s="7">
        <v>10.23</v>
      </c>
      <c r="AK198" s="7">
        <v>0</v>
      </c>
      <c r="AL198" s="7">
        <v>10.26</v>
      </c>
      <c r="AM198" s="7">
        <v>10.26</v>
      </c>
      <c r="AN198" s="12" t="s">
        <v>56</v>
      </c>
      <c r="AO198" s="12" t="s">
        <v>57</v>
      </c>
      <c r="AP198" s="12" t="s">
        <v>58</v>
      </c>
      <c r="AQ198" s="12" t="s">
        <v>360</v>
      </c>
      <c r="AR198" s="12"/>
      <c r="AS198" s="12"/>
      <c r="AT198" s="12" t="s">
        <v>60</v>
      </c>
      <c r="AU198" s="12" t="s">
        <v>118</v>
      </c>
      <c r="AV198" s="12"/>
      <c r="AW198" s="12"/>
      <c r="AX198" s="12"/>
      <c r="AY198" s="8" t="s">
        <v>47</v>
      </c>
    </row>
    <row r="199" spans="1:51" ht="16.5" x14ac:dyDescent="0.25">
      <c r="A199" s="159" t="str">
        <f>_xlfn.XLOOKUP(X199,Mapping!N:N,Mapping!O:O,"Not Found",0,1)</f>
        <v>Delete Portfolio</v>
      </c>
      <c r="B199" s="159" t="str">
        <f t="shared" si="12"/>
        <v>WBUSDelete Portfolio46062.4381944444</v>
      </c>
      <c r="D199" s="159" t="str">
        <f t="shared" si="15"/>
        <v>Delete portfolio from</v>
      </c>
      <c r="E199" s="159" t="str">
        <f t="shared" si="13"/>
        <v>MCPWBUSDelete PortfolioDelete portfolio from</v>
      </c>
      <c r="F199" s="159" t="str">
        <f t="shared" si="14"/>
        <v>MCPWBUSDelete Portfolio</v>
      </c>
      <c r="G199" s="159" t="s">
        <v>1889</v>
      </c>
      <c r="N199" s="2">
        <v>2601</v>
      </c>
      <c r="O199" s="3" t="s">
        <v>358</v>
      </c>
      <c r="P199" s="3" t="s">
        <v>39</v>
      </c>
      <c r="Q199" s="3" t="s">
        <v>40</v>
      </c>
      <c r="R199" s="3" t="s">
        <v>41</v>
      </c>
      <c r="S199" s="4">
        <v>46062.438194444447</v>
      </c>
      <c r="T199" s="4">
        <v>46062.44027777778</v>
      </c>
      <c r="U199" s="4">
        <v>46062.441666666666</v>
      </c>
      <c r="V199" s="3" t="s">
        <v>42</v>
      </c>
      <c r="W199" s="3" t="s">
        <v>43</v>
      </c>
      <c r="X199" s="3" t="s">
        <v>359</v>
      </c>
      <c r="Y199" s="2">
        <v>2</v>
      </c>
      <c r="Z199" s="3" t="s">
        <v>45</v>
      </c>
      <c r="AA199" s="5">
        <v>0.05</v>
      </c>
      <c r="AB199" s="5">
        <v>0</v>
      </c>
      <c r="AC199" s="5">
        <v>0.05</v>
      </c>
      <c r="AD199" s="5">
        <v>0</v>
      </c>
      <c r="AE199" s="5">
        <v>0</v>
      </c>
      <c r="AF199" s="5">
        <v>0.05</v>
      </c>
      <c r="AG199" s="6"/>
      <c r="AH199" s="6"/>
      <c r="AI199" s="7">
        <v>0</v>
      </c>
      <c r="AJ199" s="7">
        <v>0</v>
      </c>
      <c r="AK199" s="7">
        <v>0.05</v>
      </c>
      <c r="AL199" s="7">
        <v>0</v>
      </c>
      <c r="AM199" s="7">
        <v>0.05</v>
      </c>
      <c r="AN199" s="12" t="s">
        <v>46</v>
      </c>
      <c r="AO199" s="12"/>
      <c r="AP199" s="12"/>
      <c r="AQ199" s="12"/>
      <c r="AR199" s="12"/>
      <c r="AS199" s="12"/>
      <c r="AT199" s="12"/>
      <c r="AU199" s="12"/>
      <c r="AV199" s="12"/>
      <c r="AW199" s="12"/>
      <c r="AX199" s="12"/>
      <c r="AY199" s="8" t="s">
        <v>47</v>
      </c>
    </row>
    <row r="200" spans="1:51" ht="16.5" x14ac:dyDescent="0.25">
      <c r="A200" s="159" t="str">
        <f>_xlfn.XLOOKUP(X200,Mapping!N:N,Mapping!O:O,"Not Found",0,1)</f>
        <v>Load Compare MP</v>
      </c>
      <c r="B200" s="159" t="str">
        <f t="shared" si="12"/>
        <v>WBUSLoad Compare MP46062.4416666667</v>
      </c>
      <c r="D200" s="159" t="str">
        <f t="shared" si="15"/>
        <v>load Model parameters</v>
      </c>
      <c r="E200" s="159" t="str">
        <f t="shared" si="13"/>
        <v>MCPWBUSLoad Compare MPload Model parameters</v>
      </c>
      <c r="F200" s="159" t="str">
        <f t="shared" si="14"/>
        <v>MCPWBUSLoad Compare MP</v>
      </c>
      <c r="G200" s="159" t="s">
        <v>1889</v>
      </c>
      <c r="N200" s="2">
        <v>2601</v>
      </c>
      <c r="O200" s="3" t="s">
        <v>358</v>
      </c>
      <c r="P200" s="3" t="s">
        <v>39</v>
      </c>
      <c r="Q200" s="3" t="s">
        <v>48</v>
      </c>
      <c r="R200" s="3" t="s">
        <v>49</v>
      </c>
      <c r="S200" s="4">
        <v>46062.441666666666</v>
      </c>
      <c r="T200" s="4">
        <v>46062.443055555559</v>
      </c>
      <c r="U200" s="4">
        <v>46062.443055555559</v>
      </c>
      <c r="V200" s="3" t="s">
        <v>42</v>
      </c>
      <c r="W200" s="3" t="s">
        <v>43</v>
      </c>
      <c r="X200" s="3" t="s">
        <v>361</v>
      </c>
      <c r="Y200" s="2">
        <v>2</v>
      </c>
      <c r="Z200" s="3" t="s">
        <v>52</v>
      </c>
      <c r="AA200" s="5">
        <v>0.03</v>
      </c>
      <c r="AB200" s="5">
        <v>0</v>
      </c>
      <c r="AC200" s="5">
        <v>0.03</v>
      </c>
      <c r="AD200" s="5">
        <v>0</v>
      </c>
      <c r="AE200" s="5">
        <v>0</v>
      </c>
      <c r="AF200" s="5">
        <v>0.03</v>
      </c>
      <c r="AG200" s="6"/>
      <c r="AH200" s="6"/>
      <c r="AI200" s="7">
        <v>0</v>
      </c>
      <c r="AJ200" s="7">
        <v>0</v>
      </c>
      <c r="AK200" s="7">
        <v>0.03</v>
      </c>
      <c r="AL200" s="7">
        <v>0</v>
      </c>
      <c r="AM200" s="7">
        <v>0.03</v>
      </c>
      <c r="AN200" s="12" t="s">
        <v>46</v>
      </c>
      <c r="AO200" s="12"/>
      <c r="AP200" s="12"/>
      <c r="AQ200" s="12"/>
      <c r="AR200" s="12"/>
      <c r="AS200" s="12"/>
      <c r="AT200" s="12"/>
      <c r="AU200" s="12"/>
      <c r="AV200" s="12"/>
      <c r="AW200" s="12"/>
      <c r="AX200" s="12"/>
      <c r="AY200" s="8" t="s">
        <v>47</v>
      </c>
    </row>
    <row r="201" spans="1:51" ht="16.5" x14ac:dyDescent="0.25">
      <c r="A201" s="159" t="str">
        <f>_xlfn.XLOOKUP(X201,Mapping!N:N,Mapping!O:O,"Not Found",0,1)</f>
        <v>Load Compare MP</v>
      </c>
      <c r="B201" s="159" t="str">
        <f t="shared" si="12"/>
        <v>WBUSLoad Compare MP46062.4430555556</v>
      </c>
      <c r="D201" s="159" t="str">
        <f t="shared" si="15"/>
        <v>Model parameters comparison</v>
      </c>
      <c r="E201" s="159" t="str">
        <f t="shared" si="13"/>
        <v>MCPWBUSLoad Compare MPModel parameters comparison</v>
      </c>
      <c r="F201" s="159" t="str">
        <f t="shared" si="14"/>
        <v>MCPWBUSLoad Compare MP</v>
      </c>
      <c r="G201" s="159" t="s">
        <v>1889</v>
      </c>
      <c r="N201" s="2">
        <v>2601</v>
      </c>
      <c r="O201" s="3" t="s">
        <v>358</v>
      </c>
      <c r="P201" s="3" t="s">
        <v>39</v>
      </c>
      <c r="Q201" s="3" t="s">
        <v>53</v>
      </c>
      <c r="R201" s="3" t="s">
        <v>329</v>
      </c>
      <c r="S201" s="4">
        <v>46062.443055555559</v>
      </c>
      <c r="T201" s="4">
        <v>46062.443749999999</v>
      </c>
      <c r="U201" s="4">
        <v>46062.444444444445</v>
      </c>
      <c r="V201" s="3" t="s">
        <v>42</v>
      </c>
      <c r="W201" s="3" t="s">
        <v>43</v>
      </c>
      <c r="X201" s="3" t="s">
        <v>361</v>
      </c>
      <c r="Y201" s="2">
        <v>2</v>
      </c>
      <c r="Z201" s="3" t="s">
        <v>55</v>
      </c>
      <c r="AA201" s="5">
        <v>0.02</v>
      </c>
      <c r="AB201" s="5">
        <v>0</v>
      </c>
      <c r="AC201" s="5">
        <v>0.02</v>
      </c>
      <c r="AD201" s="5">
        <v>0</v>
      </c>
      <c r="AE201" s="5">
        <v>0</v>
      </c>
      <c r="AF201" s="5">
        <v>0.02</v>
      </c>
      <c r="AG201" s="6"/>
      <c r="AH201" s="6"/>
      <c r="AI201" s="7">
        <v>0</v>
      </c>
      <c r="AJ201" s="7">
        <v>0</v>
      </c>
      <c r="AK201" s="7">
        <v>0.02</v>
      </c>
      <c r="AL201" s="7">
        <v>0</v>
      </c>
      <c r="AM201" s="7">
        <v>0.02</v>
      </c>
      <c r="AN201" s="12" t="s">
        <v>46</v>
      </c>
      <c r="AO201" s="12"/>
      <c r="AP201" s="12"/>
      <c r="AQ201" s="12"/>
      <c r="AR201" s="12"/>
      <c r="AS201" s="12"/>
      <c r="AT201" s="12"/>
      <c r="AU201" s="12"/>
      <c r="AV201" s="12"/>
      <c r="AW201" s="12"/>
      <c r="AX201" s="12"/>
      <c r="AY201" s="8" t="s">
        <v>47</v>
      </c>
    </row>
    <row r="202" spans="1:51" ht="16.5" x14ac:dyDescent="0.25">
      <c r="A202" s="159" t="str">
        <f>_xlfn.XLOOKUP(X202,Mapping!N:N,Mapping!O:O,"Not Found",0,1)</f>
        <v>Load Compare Spreads</v>
      </c>
      <c r="B202" s="159" t="str">
        <f t="shared" si="12"/>
        <v>WBUSLoad Compare Spreads46062.4444444444</v>
      </c>
      <c r="D202" s="159" t="str">
        <f t="shared" si="15"/>
        <v>load Spreads</v>
      </c>
      <c r="E202" s="159" t="str">
        <f t="shared" si="13"/>
        <v>MCPWBUSLoad Compare Spreadsload Spreads</v>
      </c>
      <c r="F202" s="159" t="str">
        <f t="shared" si="14"/>
        <v>MCPWBUSLoad Compare Spreads</v>
      </c>
      <c r="G202" s="159" t="s">
        <v>1889</v>
      </c>
      <c r="N202" s="2">
        <v>2601</v>
      </c>
      <c r="O202" s="3" t="s">
        <v>358</v>
      </c>
      <c r="P202" s="3" t="s">
        <v>39</v>
      </c>
      <c r="Q202" s="3" t="s">
        <v>65</v>
      </c>
      <c r="R202" s="3" t="s">
        <v>66</v>
      </c>
      <c r="S202" s="4">
        <v>46062.444444444445</v>
      </c>
      <c r="T202" s="4">
        <v>46062.460416666669</v>
      </c>
      <c r="U202" s="4">
        <v>46062.460416666669</v>
      </c>
      <c r="V202" s="3" t="s">
        <v>42</v>
      </c>
      <c r="W202" s="3" t="s">
        <v>43</v>
      </c>
      <c r="X202" s="3" t="s">
        <v>362</v>
      </c>
      <c r="Y202" s="2">
        <v>2</v>
      </c>
      <c r="Z202" s="3" t="s">
        <v>69</v>
      </c>
      <c r="AA202" s="5">
        <v>0.38</v>
      </c>
      <c r="AB202" s="5">
        <v>0</v>
      </c>
      <c r="AC202" s="5">
        <v>0.38</v>
      </c>
      <c r="AD202" s="5">
        <v>0</v>
      </c>
      <c r="AE202" s="5">
        <v>0</v>
      </c>
      <c r="AF202" s="5">
        <v>0.38</v>
      </c>
      <c r="AG202" s="6"/>
      <c r="AH202" s="6"/>
      <c r="AI202" s="7">
        <v>0</v>
      </c>
      <c r="AJ202" s="7">
        <v>0</v>
      </c>
      <c r="AK202" s="7">
        <v>0.38</v>
      </c>
      <c r="AL202" s="7">
        <v>0</v>
      </c>
      <c r="AM202" s="7">
        <v>0.38</v>
      </c>
      <c r="AN202" s="12" t="s">
        <v>46</v>
      </c>
      <c r="AO202" s="12"/>
      <c r="AP202" s="12"/>
      <c r="AQ202" s="12"/>
      <c r="AR202" s="12"/>
      <c r="AS202" s="12"/>
      <c r="AT202" s="12"/>
      <c r="AU202" s="12"/>
      <c r="AV202" s="12"/>
      <c r="AW202" s="12"/>
      <c r="AX202" s="12"/>
      <c r="AY202" s="8" t="s">
        <v>47</v>
      </c>
    </row>
    <row r="203" spans="1:51" ht="16.5" x14ac:dyDescent="0.25">
      <c r="A203" s="159" t="str">
        <f>_xlfn.XLOOKUP(X203,Mapping!N:N,Mapping!O:O,"Not Found",0,1)</f>
        <v>Load Compare Spreads</v>
      </c>
      <c r="B203" s="159" t="str">
        <f t="shared" si="12"/>
        <v>WBUSLoad Compare Spreads46062.4604166667</v>
      </c>
      <c r="D203" s="159" t="str">
        <f t="shared" si="15"/>
        <v>Spreads comparison</v>
      </c>
      <c r="E203" s="159" t="str">
        <f t="shared" si="13"/>
        <v>MCPWBUSLoad Compare SpreadsSpreads comparison</v>
      </c>
      <c r="F203" s="159" t="str">
        <f t="shared" si="14"/>
        <v>MCPWBUSLoad Compare Spreads</v>
      </c>
      <c r="G203" s="159" t="s">
        <v>1889</v>
      </c>
      <c r="N203" s="2">
        <v>2601</v>
      </c>
      <c r="O203" s="3" t="s">
        <v>358</v>
      </c>
      <c r="P203" s="3" t="s">
        <v>39</v>
      </c>
      <c r="Q203" s="3" t="s">
        <v>70</v>
      </c>
      <c r="R203" s="3" t="s">
        <v>331</v>
      </c>
      <c r="S203" s="4">
        <v>46062.460416666669</v>
      </c>
      <c r="T203" s="4">
        <v>46062.461111111108</v>
      </c>
      <c r="U203" s="4">
        <v>46062.462500000001</v>
      </c>
      <c r="V203" s="3" t="s">
        <v>42</v>
      </c>
      <c r="W203" s="3" t="s">
        <v>43</v>
      </c>
      <c r="X203" s="3" t="s">
        <v>362</v>
      </c>
      <c r="Y203" s="2">
        <v>2</v>
      </c>
      <c r="Z203" s="3" t="s">
        <v>71</v>
      </c>
      <c r="AA203" s="5">
        <v>0.02</v>
      </c>
      <c r="AB203" s="5">
        <v>0</v>
      </c>
      <c r="AC203" s="5">
        <v>0.02</v>
      </c>
      <c r="AD203" s="5">
        <v>0</v>
      </c>
      <c r="AE203" s="5">
        <v>0</v>
      </c>
      <c r="AF203" s="5">
        <v>0.02</v>
      </c>
      <c r="AG203" s="6"/>
      <c r="AH203" s="6"/>
      <c r="AI203" s="7">
        <v>0</v>
      </c>
      <c r="AJ203" s="7">
        <v>0</v>
      </c>
      <c r="AK203" s="7">
        <v>0.02</v>
      </c>
      <c r="AL203" s="7">
        <v>0</v>
      </c>
      <c r="AM203" s="7">
        <v>0.02</v>
      </c>
      <c r="AN203" s="12" t="s">
        <v>46</v>
      </c>
      <c r="AO203" s="12"/>
      <c r="AP203" s="12"/>
      <c r="AQ203" s="12"/>
      <c r="AR203" s="12"/>
      <c r="AS203" s="12"/>
      <c r="AT203" s="12"/>
      <c r="AU203" s="12"/>
      <c r="AV203" s="12"/>
      <c r="AW203" s="12"/>
      <c r="AX203" s="12"/>
      <c r="AY203" s="8" t="s">
        <v>47</v>
      </c>
    </row>
    <row r="204" spans="1:51" ht="16.5" x14ac:dyDescent="0.25">
      <c r="A204" s="159" t="str">
        <f>_xlfn.XLOOKUP(X204,Mapping!N:N,Mapping!O:O,"Not Found",0,1)</f>
        <v>Load Pos</v>
      </c>
      <c r="B204" s="159" t="str">
        <f t="shared" si="12"/>
        <v>WBUSLoad Pos46062.4625</v>
      </c>
      <c r="D204" s="159" t="str">
        <f t="shared" si="15"/>
        <v>load</v>
      </c>
      <c r="E204" s="159" t="str">
        <f t="shared" si="13"/>
        <v>MCPWBUSLoad Posload</v>
      </c>
      <c r="F204" s="159" t="str">
        <f t="shared" si="14"/>
        <v>MCPWBUSLoad Pos</v>
      </c>
      <c r="G204" s="159" t="s">
        <v>1889</v>
      </c>
      <c r="N204" s="2">
        <v>2601</v>
      </c>
      <c r="O204" s="3" t="s">
        <v>358</v>
      </c>
      <c r="P204" s="3" t="s">
        <v>39</v>
      </c>
      <c r="Q204" s="3" t="s">
        <v>72</v>
      </c>
      <c r="R204" s="3" t="s">
        <v>73</v>
      </c>
      <c r="S204" s="4">
        <v>46062.462500000001</v>
      </c>
      <c r="T204" s="4">
        <v>46062.48541666667</v>
      </c>
      <c r="U204" s="4">
        <v>46062.48541666667</v>
      </c>
      <c r="V204" s="3" t="s">
        <v>42</v>
      </c>
      <c r="W204" s="3" t="s">
        <v>43</v>
      </c>
      <c r="X204" s="3" t="s">
        <v>363</v>
      </c>
      <c r="Y204" s="2">
        <v>1</v>
      </c>
      <c r="Z204" s="3" t="s">
        <v>75</v>
      </c>
      <c r="AA204" s="5">
        <v>0.55000000000000004</v>
      </c>
      <c r="AB204" s="5">
        <v>0.55000000000000004</v>
      </c>
      <c r="AC204" s="5">
        <v>0</v>
      </c>
      <c r="AD204" s="5">
        <v>0</v>
      </c>
      <c r="AE204" s="5">
        <v>0.55000000000000004</v>
      </c>
      <c r="AF204" s="5">
        <v>0.55000000000000004</v>
      </c>
      <c r="AG204" s="6"/>
      <c r="AH204" s="6"/>
      <c r="AI204" s="7">
        <v>0.55000000000000004</v>
      </c>
      <c r="AJ204" s="7">
        <v>0</v>
      </c>
      <c r="AK204" s="7">
        <v>0</v>
      </c>
      <c r="AL204" s="7">
        <v>0.55000000000000004</v>
      </c>
      <c r="AM204" s="7">
        <v>0.55000000000000004</v>
      </c>
      <c r="AN204" s="12" t="s">
        <v>125</v>
      </c>
      <c r="AO204" s="12" t="s">
        <v>364</v>
      </c>
      <c r="AP204" s="12" t="s">
        <v>365</v>
      </c>
      <c r="AQ204" s="51" t="s">
        <v>366</v>
      </c>
      <c r="AR204" s="12"/>
      <c r="AS204" s="12"/>
      <c r="AT204" s="12" t="s">
        <v>129</v>
      </c>
      <c r="AU204" s="12" t="s">
        <v>118</v>
      </c>
      <c r="AV204" s="12" t="s">
        <v>367</v>
      </c>
      <c r="AW204" s="12" t="s">
        <v>367</v>
      </c>
      <c r="AX204" s="52" t="s">
        <v>368</v>
      </c>
      <c r="AY204" s="8" t="s">
        <v>47</v>
      </c>
    </row>
    <row r="205" spans="1:51" ht="16.5" x14ac:dyDescent="0.25">
      <c r="A205" s="159" t="str">
        <f>_xlfn.XLOOKUP(X205,Mapping!N:N,Mapping!O:O,"Not Found",0,1)</f>
        <v>Load Pos</v>
      </c>
      <c r="B205" s="159" t="str">
        <f t="shared" si="12"/>
        <v>WBUSLoad Pos46062.4854166667</v>
      </c>
      <c r="D205" s="159" t="str">
        <f t="shared" si="15"/>
        <v>Stratification</v>
      </c>
      <c r="E205" s="159" t="str">
        <f t="shared" si="13"/>
        <v>MCPWBUSLoad PosStratification</v>
      </c>
      <c r="F205" s="159" t="str">
        <f t="shared" si="14"/>
        <v>MCPWBUSLoad Pos</v>
      </c>
      <c r="G205" s="159" t="s">
        <v>1889</v>
      </c>
      <c r="N205" s="2">
        <v>2601</v>
      </c>
      <c r="O205" s="3" t="s">
        <v>358</v>
      </c>
      <c r="P205" s="3" t="s">
        <v>39</v>
      </c>
      <c r="Q205" s="3" t="s">
        <v>76</v>
      </c>
      <c r="R205" s="3" t="s">
        <v>77</v>
      </c>
      <c r="S205" s="4">
        <v>46062.48541666667</v>
      </c>
      <c r="T205" s="4">
        <v>46062.489583333336</v>
      </c>
      <c r="U205" s="4">
        <v>46062.489583333336</v>
      </c>
      <c r="V205" s="3" t="s">
        <v>42</v>
      </c>
      <c r="W205" s="3" t="s">
        <v>43</v>
      </c>
      <c r="X205" s="3" t="s">
        <v>363</v>
      </c>
      <c r="Y205" s="2">
        <v>1</v>
      </c>
      <c r="Z205" s="3" t="s">
        <v>78</v>
      </c>
      <c r="AA205" s="5">
        <v>0.1</v>
      </c>
      <c r="AB205" s="5">
        <v>0.1</v>
      </c>
      <c r="AC205" s="5">
        <v>0</v>
      </c>
      <c r="AD205" s="5">
        <v>0</v>
      </c>
      <c r="AE205" s="5">
        <v>0.1</v>
      </c>
      <c r="AF205" s="5">
        <v>0.1</v>
      </c>
      <c r="AG205" s="6"/>
      <c r="AH205" s="6"/>
      <c r="AI205" s="7">
        <v>0.1</v>
      </c>
      <c r="AJ205" s="7">
        <v>0</v>
      </c>
      <c r="AK205" s="7">
        <v>0</v>
      </c>
      <c r="AL205" s="7">
        <v>0.1</v>
      </c>
      <c r="AM205" s="7">
        <v>0.1</v>
      </c>
      <c r="AN205" s="12" t="s">
        <v>125</v>
      </c>
      <c r="AO205" s="12" t="s">
        <v>364</v>
      </c>
      <c r="AP205" s="12" t="s">
        <v>365</v>
      </c>
      <c r="AQ205" s="51" t="s">
        <v>366</v>
      </c>
      <c r="AR205" s="12"/>
      <c r="AS205" s="12"/>
      <c r="AT205" s="12" t="s">
        <v>129</v>
      </c>
      <c r="AU205" s="12" t="s">
        <v>118</v>
      </c>
      <c r="AV205" s="12" t="s">
        <v>367</v>
      </c>
      <c r="AW205" s="12" t="s">
        <v>367</v>
      </c>
      <c r="AX205" s="52" t="s">
        <v>368</v>
      </c>
      <c r="AY205" s="8" t="s">
        <v>47</v>
      </c>
    </row>
    <row r="206" spans="1:51" ht="16.5" x14ac:dyDescent="0.25">
      <c r="A206" s="159" t="str">
        <f>_xlfn.XLOOKUP(X206,Mapping!N:N,Mapping!O:O,"Not Found",0,1)</f>
        <v>Load Pos</v>
      </c>
      <c r="B206" s="159" t="str">
        <f t="shared" si="12"/>
        <v>WBUSLoad Pos46062.4895833333</v>
      </c>
      <c r="D206" s="159" t="str">
        <f t="shared" si="15"/>
        <v>copy from</v>
      </c>
      <c r="E206" s="159" t="str">
        <f t="shared" si="13"/>
        <v>MCPWBUSLoad Poscopy from</v>
      </c>
      <c r="F206" s="159" t="str">
        <f t="shared" si="14"/>
        <v>MCPWBUSLoad Pos</v>
      </c>
      <c r="G206" s="159" t="s">
        <v>1889</v>
      </c>
      <c r="N206" s="2">
        <v>2601</v>
      </c>
      <c r="O206" s="3" t="s">
        <v>358</v>
      </c>
      <c r="P206" s="3" t="s">
        <v>39</v>
      </c>
      <c r="Q206" s="3" t="s">
        <v>82</v>
      </c>
      <c r="R206" s="3" t="s">
        <v>42</v>
      </c>
      <c r="S206" s="4">
        <v>46062.489583333336</v>
      </c>
      <c r="T206" s="4">
        <v>46062.490972222222</v>
      </c>
      <c r="U206" s="4">
        <v>46062.518055555556</v>
      </c>
      <c r="V206" s="3" t="s">
        <v>369</v>
      </c>
      <c r="W206" s="3" t="s">
        <v>54</v>
      </c>
      <c r="X206" s="3" t="s">
        <v>363</v>
      </c>
      <c r="Y206" s="2">
        <v>1</v>
      </c>
      <c r="Z206" s="3" t="s">
        <v>84</v>
      </c>
      <c r="AA206" s="5">
        <v>0.03</v>
      </c>
      <c r="AB206" s="5">
        <v>0.03</v>
      </c>
      <c r="AC206" s="5">
        <v>0</v>
      </c>
      <c r="AD206" s="5">
        <v>0.65</v>
      </c>
      <c r="AE206" s="5">
        <v>0.68</v>
      </c>
      <c r="AF206" s="5">
        <v>0.68</v>
      </c>
      <c r="AG206" s="6"/>
      <c r="AH206" s="6"/>
      <c r="AI206" s="7">
        <v>0.03</v>
      </c>
      <c r="AJ206" s="7">
        <v>0.65</v>
      </c>
      <c r="AK206" s="7">
        <v>0</v>
      </c>
      <c r="AL206" s="7">
        <v>0.68</v>
      </c>
      <c r="AM206" s="7">
        <v>0.68</v>
      </c>
      <c r="AN206" s="12" t="s">
        <v>125</v>
      </c>
      <c r="AO206" s="12" t="s">
        <v>364</v>
      </c>
      <c r="AP206" s="12" t="s">
        <v>365</v>
      </c>
      <c r="AQ206" s="51" t="s">
        <v>366</v>
      </c>
      <c r="AR206" s="12"/>
      <c r="AS206" s="12"/>
      <c r="AT206" s="12" t="s">
        <v>129</v>
      </c>
      <c r="AU206" s="12" t="s">
        <v>118</v>
      </c>
      <c r="AV206" s="12" t="s">
        <v>367</v>
      </c>
      <c r="AW206" s="12" t="s">
        <v>367</v>
      </c>
      <c r="AX206" s="52" t="s">
        <v>368</v>
      </c>
      <c r="AY206" s="8" t="s">
        <v>47</v>
      </c>
    </row>
    <row r="207" spans="1:51" ht="16.5" x14ac:dyDescent="0.25">
      <c r="A207" s="159" t="str">
        <f>_xlfn.XLOOKUP(X207,Mapping!N:N,Mapping!O:O,"Not Found",0,1)</f>
        <v>Load Pos</v>
      </c>
      <c r="B207" s="159" t="str">
        <f t="shared" si="12"/>
        <v>WBUSLoad Pos46062.5180555556</v>
      </c>
      <c r="D207" s="159" t="str">
        <f t="shared" si="15"/>
        <v>load</v>
      </c>
      <c r="E207" s="159" t="str">
        <f t="shared" si="13"/>
        <v>MCPWBUSLoad Posload</v>
      </c>
      <c r="F207" s="159" t="str">
        <f t="shared" si="14"/>
        <v>MCPWBUSLoad Pos</v>
      </c>
      <c r="G207" s="159" t="s">
        <v>1889</v>
      </c>
      <c r="N207" s="2">
        <v>2601</v>
      </c>
      <c r="O207" s="3" t="s">
        <v>358</v>
      </c>
      <c r="P207" s="3" t="s">
        <v>39</v>
      </c>
      <c r="Q207" s="3" t="s">
        <v>72</v>
      </c>
      <c r="R207" s="3" t="s">
        <v>73</v>
      </c>
      <c r="S207" s="4">
        <v>46062.518055555556</v>
      </c>
      <c r="T207" s="4">
        <v>46062.542361111111</v>
      </c>
      <c r="U207" s="4">
        <v>46062.542361111111</v>
      </c>
      <c r="V207" s="3" t="s">
        <v>42</v>
      </c>
      <c r="W207" s="3" t="s">
        <v>43</v>
      </c>
      <c r="X207" s="3" t="s">
        <v>363</v>
      </c>
      <c r="Y207" s="2">
        <v>2</v>
      </c>
      <c r="Z207" s="3" t="s">
        <v>75</v>
      </c>
      <c r="AA207" s="5">
        <v>0.57999999999999996</v>
      </c>
      <c r="AB207" s="5">
        <v>0</v>
      </c>
      <c r="AC207" s="5">
        <v>0.57999999999999996</v>
      </c>
      <c r="AD207" s="5">
        <v>0</v>
      </c>
      <c r="AE207" s="5">
        <v>0</v>
      </c>
      <c r="AF207" s="5">
        <v>0.57999999999999996</v>
      </c>
      <c r="AG207" s="6"/>
      <c r="AH207" s="6"/>
      <c r="AI207" s="7">
        <v>0</v>
      </c>
      <c r="AJ207" s="7">
        <v>0</v>
      </c>
      <c r="AK207" s="7">
        <v>0.57999999999999996</v>
      </c>
      <c r="AL207" s="7">
        <v>0</v>
      </c>
      <c r="AM207" s="7">
        <v>0.57999999999999996</v>
      </c>
      <c r="AN207" s="12" t="s">
        <v>46</v>
      </c>
      <c r="AO207" s="12"/>
      <c r="AP207" s="12"/>
      <c r="AQ207" s="12"/>
      <c r="AR207" s="12"/>
      <c r="AS207" s="12"/>
      <c r="AT207" s="12"/>
      <c r="AU207" s="12"/>
      <c r="AV207" s="12"/>
      <c r="AW207" s="12"/>
      <c r="AX207" s="12"/>
      <c r="AY207" s="8" t="s">
        <v>47</v>
      </c>
    </row>
    <row r="208" spans="1:51" ht="16.5" x14ac:dyDescent="0.25">
      <c r="A208" s="159" t="str">
        <f>_xlfn.XLOOKUP(X208,Mapping!N:N,Mapping!O:O,"Not Found",0,1)</f>
        <v>Load Pos</v>
      </c>
      <c r="B208" s="159" t="str">
        <f t="shared" si="12"/>
        <v>WBUSLoad Pos46062.5423611111</v>
      </c>
      <c r="D208" s="159" t="str">
        <f t="shared" si="15"/>
        <v>Stratification</v>
      </c>
      <c r="E208" s="159" t="str">
        <f t="shared" si="13"/>
        <v>MCPWBUSLoad PosStratification</v>
      </c>
      <c r="F208" s="159" t="str">
        <f t="shared" si="14"/>
        <v>MCPWBUSLoad Pos</v>
      </c>
      <c r="G208" s="159" t="s">
        <v>1889</v>
      </c>
      <c r="N208" s="2">
        <v>2601</v>
      </c>
      <c r="O208" s="3" t="s">
        <v>358</v>
      </c>
      <c r="P208" s="3" t="s">
        <v>39</v>
      </c>
      <c r="Q208" s="3" t="s">
        <v>76</v>
      </c>
      <c r="R208" s="3" t="s">
        <v>77</v>
      </c>
      <c r="S208" s="4">
        <v>46062.542361111111</v>
      </c>
      <c r="T208" s="4">
        <v>46062.54583333333</v>
      </c>
      <c r="U208" s="4">
        <v>46062.54583333333</v>
      </c>
      <c r="V208" s="3" t="s">
        <v>42</v>
      </c>
      <c r="W208" s="3" t="s">
        <v>43</v>
      </c>
      <c r="X208" s="3" t="s">
        <v>363</v>
      </c>
      <c r="Y208" s="2">
        <v>2</v>
      </c>
      <c r="Z208" s="3" t="s">
        <v>78</v>
      </c>
      <c r="AA208" s="5">
        <v>0.08</v>
      </c>
      <c r="AB208" s="5">
        <v>0</v>
      </c>
      <c r="AC208" s="5">
        <v>0.08</v>
      </c>
      <c r="AD208" s="5">
        <v>0</v>
      </c>
      <c r="AE208" s="5">
        <v>0</v>
      </c>
      <c r="AF208" s="5">
        <v>0.08</v>
      </c>
      <c r="AG208" s="6"/>
      <c r="AH208" s="6"/>
      <c r="AI208" s="7">
        <v>0</v>
      </c>
      <c r="AJ208" s="7">
        <v>0</v>
      </c>
      <c r="AK208" s="7">
        <v>0.08</v>
      </c>
      <c r="AL208" s="7">
        <v>0</v>
      </c>
      <c r="AM208" s="7">
        <v>0.08</v>
      </c>
      <c r="AN208" s="12" t="s">
        <v>46</v>
      </c>
      <c r="AO208" s="12"/>
      <c r="AP208" s="12"/>
      <c r="AQ208" s="12"/>
      <c r="AR208" s="12"/>
      <c r="AS208" s="12"/>
      <c r="AT208" s="12"/>
      <c r="AU208" s="12"/>
      <c r="AV208" s="12"/>
      <c r="AW208" s="12"/>
      <c r="AX208" s="12"/>
      <c r="AY208" s="8" t="s">
        <v>47</v>
      </c>
    </row>
    <row r="209" spans="1:51" ht="16.5" x14ac:dyDescent="0.25">
      <c r="A209" s="159" t="str">
        <f>_xlfn.XLOOKUP(X209,Mapping!N:N,Mapping!O:O,"Not Found",0,1)</f>
        <v>Load Pos</v>
      </c>
      <c r="B209" s="159" t="str">
        <f t="shared" si="12"/>
        <v>WBUSLoad Pos46062.5458333333</v>
      </c>
      <c r="D209" s="159" t="str">
        <f t="shared" si="15"/>
        <v>copy from</v>
      </c>
      <c r="E209" s="159" t="str">
        <f t="shared" si="13"/>
        <v>MCPWBUSLoad Poscopy from</v>
      </c>
      <c r="F209" s="159" t="str">
        <f t="shared" si="14"/>
        <v>MCPWBUSLoad Pos</v>
      </c>
      <c r="G209" s="159" t="s">
        <v>1889</v>
      </c>
      <c r="N209" s="2">
        <v>2601</v>
      </c>
      <c r="O209" s="3" t="s">
        <v>358</v>
      </c>
      <c r="P209" s="3" t="s">
        <v>39</v>
      </c>
      <c r="Q209" s="3" t="s">
        <v>82</v>
      </c>
      <c r="R209" s="3" t="s">
        <v>83</v>
      </c>
      <c r="S209" s="4">
        <v>46062.54583333333</v>
      </c>
      <c r="T209" s="4">
        <v>46062.547222222223</v>
      </c>
      <c r="U209" s="4">
        <v>46062.54791666667</v>
      </c>
      <c r="V209" s="3" t="s">
        <v>42</v>
      </c>
      <c r="W209" s="3" t="s">
        <v>43</v>
      </c>
      <c r="X209" s="3" t="s">
        <v>363</v>
      </c>
      <c r="Y209" s="2">
        <v>2</v>
      </c>
      <c r="Z209" s="3" t="s">
        <v>84</v>
      </c>
      <c r="AA209" s="5">
        <v>0.03</v>
      </c>
      <c r="AB209" s="5">
        <v>0</v>
      </c>
      <c r="AC209" s="5">
        <v>0.03</v>
      </c>
      <c r="AD209" s="5">
        <v>0</v>
      </c>
      <c r="AE209" s="5">
        <v>0</v>
      </c>
      <c r="AF209" s="5">
        <v>0.03</v>
      </c>
      <c r="AG209" s="6"/>
      <c r="AH209" s="6"/>
      <c r="AI209" s="7">
        <v>0</v>
      </c>
      <c r="AJ209" s="7">
        <v>0</v>
      </c>
      <c r="AK209" s="7">
        <v>0.03</v>
      </c>
      <c r="AL209" s="7">
        <v>0</v>
      </c>
      <c r="AM209" s="7">
        <v>0.03</v>
      </c>
      <c r="AN209" s="12" t="s">
        <v>46</v>
      </c>
      <c r="AO209" s="12"/>
      <c r="AP209" s="12"/>
      <c r="AQ209" s="12"/>
      <c r="AR209" s="12"/>
      <c r="AS209" s="12"/>
      <c r="AT209" s="12"/>
      <c r="AU209" s="12"/>
      <c r="AV209" s="12"/>
      <c r="AW209" s="12"/>
      <c r="AX209" s="12"/>
      <c r="AY209" s="8" t="s">
        <v>47</v>
      </c>
    </row>
    <row r="210" spans="1:51" ht="16.5" x14ac:dyDescent="0.25">
      <c r="A210" s="159" t="str">
        <f>_xlfn.XLOOKUP(X210,Mapping!N:N,Mapping!O:O,"Not Found",0,1)</f>
        <v>Valuation (NPV)</v>
      </c>
      <c r="B210" s="159" t="str">
        <f t="shared" si="12"/>
        <v>WBUSValuation (NPV)46062.5479166667</v>
      </c>
      <c r="D210" s="159" t="str">
        <f t="shared" si="15"/>
        <v>portfolio valuation run</v>
      </c>
      <c r="E210" s="159" t="str">
        <f t="shared" si="13"/>
        <v>MCPWBUSValuation (NPV)portfolio valuation run</v>
      </c>
      <c r="F210" s="159" t="str">
        <f t="shared" si="14"/>
        <v>MCPWBUSValuation (NPV)</v>
      </c>
      <c r="G210" s="159" t="s">
        <v>1889</v>
      </c>
      <c r="N210" s="2">
        <v>2601</v>
      </c>
      <c r="O210" s="3" t="s">
        <v>358</v>
      </c>
      <c r="P210" s="3" t="s">
        <v>39</v>
      </c>
      <c r="Q210" s="3" t="s">
        <v>85</v>
      </c>
      <c r="R210" s="3" t="s">
        <v>86</v>
      </c>
      <c r="S210" s="4">
        <v>46062.54791666667</v>
      </c>
      <c r="T210" s="4">
        <v>46062.559027777781</v>
      </c>
      <c r="U210" s="4">
        <v>46062.559027777781</v>
      </c>
      <c r="V210" s="3" t="s">
        <v>42</v>
      </c>
      <c r="W210" s="3" t="s">
        <v>43</v>
      </c>
      <c r="X210" s="3" t="s">
        <v>370</v>
      </c>
      <c r="Y210" s="2">
        <v>1</v>
      </c>
      <c r="Z210" s="3" t="s">
        <v>88</v>
      </c>
      <c r="AA210" s="5">
        <v>0.27</v>
      </c>
      <c r="AB210" s="5">
        <v>0</v>
      </c>
      <c r="AC210" s="5">
        <v>0.27</v>
      </c>
      <c r="AD210" s="5">
        <v>0</v>
      </c>
      <c r="AE210" s="5">
        <v>0</v>
      </c>
      <c r="AF210" s="5">
        <v>0.27</v>
      </c>
      <c r="AG210" s="6"/>
      <c r="AH210" s="6"/>
      <c r="AI210" s="7">
        <v>0</v>
      </c>
      <c r="AJ210" s="7">
        <v>0</v>
      </c>
      <c r="AK210" s="7">
        <v>0.27</v>
      </c>
      <c r="AL210" s="7">
        <v>0</v>
      </c>
      <c r="AM210" s="7">
        <v>0.27</v>
      </c>
      <c r="AN210" s="12" t="s">
        <v>46</v>
      </c>
      <c r="AO210" s="12"/>
      <c r="AP210" s="12"/>
      <c r="AQ210" s="12"/>
      <c r="AR210" s="12"/>
      <c r="AS210" s="12"/>
      <c r="AT210" s="12"/>
      <c r="AU210" s="12"/>
      <c r="AV210" s="12"/>
      <c r="AW210" s="12"/>
      <c r="AX210" s="12"/>
      <c r="AY210" s="8" t="s">
        <v>47</v>
      </c>
    </row>
    <row r="211" spans="1:51" ht="16.5" x14ac:dyDescent="0.25">
      <c r="A211" s="159" t="str">
        <f>_xlfn.XLOOKUP(X211,Mapping!N:N,Mapping!O:O,"Not Found",0,1)</f>
        <v>Valuation (NPV)</v>
      </c>
      <c r="B211" s="159" t="str">
        <f t="shared" si="12"/>
        <v>WBUSValuation (NPV)46062.5590277778</v>
      </c>
      <c r="D211" s="159" t="str">
        <f t="shared" si="15"/>
        <v>Light Maintenance</v>
      </c>
      <c r="E211" s="159" t="str">
        <f t="shared" si="13"/>
        <v>MCPWBUSValuation (NPV)Light Maintenance</v>
      </c>
      <c r="F211" s="159" t="str">
        <f t="shared" si="14"/>
        <v>MCPWBUSValuation (NPV)</v>
      </c>
      <c r="G211" s="159" t="s">
        <v>1889</v>
      </c>
      <c r="N211" s="2">
        <v>2601</v>
      </c>
      <c r="O211" s="3" t="s">
        <v>358</v>
      </c>
      <c r="P211" s="3" t="s">
        <v>39</v>
      </c>
      <c r="Q211" s="3" t="s">
        <v>92</v>
      </c>
      <c r="R211" s="3" t="s">
        <v>93</v>
      </c>
      <c r="S211" s="4">
        <v>46062.559027777781</v>
      </c>
      <c r="T211" s="4">
        <v>46062.574999999997</v>
      </c>
      <c r="U211" s="4">
        <v>46062.574999999997</v>
      </c>
      <c r="V211" s="3" t="s">
        <v>42</v>
      </c>
      <c r="W211" s="3" t="s">
        <v>43</v>
      </c>
      <c r="X211" s="3" t="s">
        <v>370</v>
      </c>
      <c r="Y211" s="2">
        <v>1</v>
      </c>
      <c r="Z211" s="3" t="s">
        <v>94</v>
      </c>
      <c r="AA211" s="5">
        <v>0.38</v>
      </c>
      <c r="AB211" s="5">
        <v>0</v>
      </c>
      <c r="AC211" s="5">
        <v>0.38</v>
      </c>
      <c r="AD211" s="5">
        <v>0</v>
      </c>
      <c r="AE211" s="5">
        <v>0</v>
      </c>
      <c r="AF211" s="5">
        <v>0.38</v>
      </c>
      <c r="AG211" s="6"/>
      <c r="AH211" s="6"/>
      <c r="AI211" s="7">
        <v>0</v>
      </c>
      <c r="AJ211" s="7">
        <v>0</v>
      </c>
      <c r="AK211" s="7">
        <v>0.38</v>
      </c>
      <c r="AL211" s="7">
        <v>0</v>
      </c>
      <c r="AM211" s="7">
        <v>0.38</v>
      </c>
      <c r="AN211" s="12" t="s">
        <v>46</v>
      </c>
      <c r="AO211" s="12"/>
      <c r="AP211" s="12"/>
      <c r="AQ211" s="12"/>
      <c r="AR211" s="12"/>
      <c r="AS211" s="12"/>
      <c r="AT211" s="12"/>
      <c r="AU211" s="12"/>
      <c r="AV211" s="12"/>
      <c r="AW211" s="12"/>
      <c r="AX211" s="12"/>
      <c r="AY211" s="8" t="s">
        <v>47</v>
      </c>
    </row>
    <row r="212" spans="1:51" ht="16.5" x14ac:dyDescent="0.25">
      <c r="A212" s="159" t="str">
        <f>_xlfn.XLOOKUP(X212,Mapping!N:N,Mapping!O:O,"Not Found",0,1)</f>
        <v>Valuation (NPV)</v>
      </c>
      <c r="B212" s="159" t="str">
        <f t="shared" si="12"/>
        <v>WBUSValuation (NPV)46062.575</v>
      </c>
      <c r="D212" s="159" t="str">
        <f t="shared" si="15"/>
        <v>valuation report OLAP exports</v>
      </c>
      <c r="E212" s="159" t="str">
        <f t="shared" si="13"/>
        <v>MCPWBUSValuation (NPV)valuation report OLAP exports</v>
      </c>
      <c r="F212" s="159" t="str">
        <f t="shared" si="14"/>
        <v>MCPWBUSValuation (NPV)</v>
      </c>
      <c r="G212" s="159" t="s">
        <v>1889</v>
      </c>
      <c r="N212" s="2">
        <v>2601</v>
      </c>
      <c r="O212" s="3" t="s">
        <v>358</v>
      </c>
      <c r="P212" s="3" t="s">
        <v>39</v>
      </c>
      <c r="Q212" s="3" t="s">
        <v>95</v>
      </c>
      <c r="R212" s="3" t="s">
        <v>96</v>
      </c>
      <c r="S212" s="4">
        <v>46062.574999999997</v>
      </c>
      <c r="T212" s="4">
        <v>46062.586805555555</v>
      </c>
      <c r="U212" s="4">
        <v>46062.588194444441</v>
      </c>
      <c r="V212" s="3" t="s">
        <v>42</v>
      </c>
      <c r="W212" s="3" t="s">
        <v>43</v>
      </c>
      <c r="X212" s="3" t="s">
        <v>370</v>
      </c>
      <c r="Y212" s="2">
        <v>1</v>
      </c>
      <c r="Z212" s="3" t="s">
        <v>97</v>
      </c>
      <c r="AA212" s="5">
        <v>0.28000000000000003</v>
      </c>
      <c r="AB212" s="5">
        <v>0</v>
      </c>
      <c r="AC212" s="5">
        <v>0.28000000000000003</v>
      </c>
      <c r="AD212" s="5">
        <v>0</v>
      </c>
      <c r="AE212" s="5">
        <v>0</v>
      </c>
      <c r="AF212" s="5">
        <v>0.28000000000000003</v>
      </c>
      <c r="AG212" s="6"/>
      <c r="AH212" s="6"/>
      <c r="AI212" s="7">
        <v>0</v>
      </c>
      <c r="AJ212" s="7">
        <v>0</v>
      </c>
      <c r="AK212" s="7">
        <v>0.28000000000000003</v>
      </c>
      <c r="AL212" s="7">
        <v>0</v>
      </c>
      <c r="AM212" s="7">
        <v>0.28000000000000003</v>
      </c>
      <c r="AN212" s="12" t="s">
        <v>46</v>
      </c>
      <c r="AO212" s="12"/>
      <c r="AP212" s="12"/>
      <c r="AQ212" s="12"/>
      <c r="AR212" s="12"/>
      <c r="AS212" s="12"/>
      <c r="AT212" s="12"/>
      <c r="AU212" s="12"/>
      <c r="AV212" s="12"/>
      <c r="AW212" s="12"/>
      <c r="AX212" s="12"/>
      <c r="AY212" s="8" t="s">
        <v>47</v>
      </c>
    </row>
    <row r="213" spans="1:51" ht="16.5" x14ac:dyDescent="0.25">
      <c r="A213" s="159" t="str">
        <f>_xlfn.XLOOKUP(X213,Mapping!N:N,Mapping!O:O,"Not Found",0,1)</f>
        <v>CSRBB Valuation</v>
      </c>
      <c r="B213" s="159" t="str">
        <f t="shared" si="12"/>
        <v>WBUSCSRBB Valuation46062.5881944444</v>
      </c>
      <c r="D213" s="159" t="str">
        <f t="shared" si="15"/>
        <v>CSRBB Portfolio Valuation</v>
      </c>
      <c r="E213" s="159" t="str">
        <f t="shared" si="13"/>
        <v>MCPWBUSCSRBB ValuationCSRBB Portfolio Valuation</v>
      </c>
      <c r="F213" s="159" t="str">
        <f t="shared" si="14"/>
        <v>MCPWBUSCSRBB Valuation</v>
      </c>
      <c r="G213" s="159" t="s">
        <v>1889</v>
      </c>
      <c r="N213" s="2">
        <v>2601</v>
      </c>
      <c r="O213" s="3" t="s">
        <v>358</v>
      </c>
      <c r="P213" s="3" t="s">
        <v>39</v>
      </c>
      <c r="Q213" s="3" t="s">
        <v>101</v>
      </c>
      <c r="R213" s="3" t="s">
        <v>102</v>
      </c>
      <c r="S213" s="4">
        <v>46062.588194444441</v>
      </c>
      <c r="T213" s="4">
        <v>46062.602083333331</v>
      </c>
      <c r="U213" s="4">
        <v>46062.603472222225</v>
      </c>
      <c r="V213" s="3" t="s">
        <v>42</v>
      </c>
      <c r="W213" s="3" t="s">
        <v>43</v>
      </c>
      <c r="X213" s="3" t="s">
        <v>371</v>
      </c>
      <c r="Y213" s="2">
        <v>1</v>
      </c>
      <c r="Z213" s="3" t="s">
        <v>104</v>
      </c>
      <c r="AA213" s="5">
        <v>0.33</v>
      </c>
      <c r="AB213" s="5">
        <v>0</v>
      </c>
      <c r="AC213" s="5">
        <v>0.33</v>
      </c>
      <c r="AD213" s="5">
        <v>0</v>
      </c>
      <c r="AE213" s="5">
        <v>0</v>
      </c>
      <c r="AF213" s="5">
        <v>0.33</v>
      </c>
      <c r="AG213" s="6"/>
      <c r="AH213" s="6"/>
      <c r="AI213" s="7">
        <v>0</v>
      </c>
      <c r="AJ213" s="7">
        <v>0</v>
      </c>
      <c r="AK213" s="7">
        <v>0.33</v>
      </c>
      <c r="AL213" s="7">
        <v>0</v>
      </c>
      <c r="AM213" s="7">
        <v>0.33</v>
      </c>
      <c r="AN213" s="12" t="s">
        <v>46</v>
      </c>
      <c r="AO213" s="12"/>
      <c r="AP213" s="12"/>
      <c r="AQ213" s="12"/>
      <c r="AR213" s="12"/>
      <c r="AS213" s="12"/>
      <c r="AT213" s="12"/>
      <c r="AU213" s="12"/>
      <c r="AV213" s="12"/>
      <c r="AW213" s="12"/>
      <c r="AX213" s="12"/>
      <c r="AY213" s="8" t="s">
        <v>47</v>
      </c>
    </row>
    <row r="214" spans="1:51" ht="16.5" x14ac:dyDescent="0.25">
      <c r="A214" s="159" t="str">
        <f>_xlfn.XLOOKUP(X214,Mapping!N:N,Mapping!O:O,"Not Found",0,1)</f>
        <v>CSRBB Planning</v>
      </c>
      <c r="B214" s="159" t="str">
        <f t="shared" si="12"/>
        <v>WBUSCSRBB Planning46062.6034722222</v>
      </c>
      <c r="D214" s="159" t="str">
        <f t="shared" si="15"/>
        <v>import CSRBB strategies</v>
      </c>
      <c r="E214" s="159" t="str">
        <f t="shared" si="13"/>
        <v>MCPWBUSCSRBB Planningimport CSRBB strategies</v>
      </c>
      <c r="F214" s="159" t="str">
        <f t="shared" si="14"/>
        <v>MCPWBUSCSRBB Planning</v>
      </c>
      <c r="G214" s="159" t="s">
        <v>1889</v>
      </c>
      <c r="N214" s="2">
        <v>2601</v>
      </c>
      <c r="O214" s="3" t="s">
        <v>358</v>
      </c>
      <c r="P214" s="3" t="s">
        <v>39</v>
      </c>
      <c r="Q214" s="3" t="s">
        <v>106</v>
      </c>
      <c r="R214" s="3" t="s">
        <v>107</v>
      </c>
      <c r="S214" s="4">
        <v>46062.603472222225</v>
      </c>
      <c r="T214" s="4">
        <v>46062.685416666667</v>
      </c>
      <c r="U214" s="4">
        <v>46062.685416666667</v>
      </c>
      <c r="V214" s="3" t="s">
        <v>42</v>
      </c>
      <c r="W214" s="3" t="s">
        <v>43</v>
      </c>
      <c r="X214" s="3" t="s">
        <v>372</v>
      </c>
      <c r="Y214" s="2">
        <v>1</v>
      </c>
      <c r="Z214" s="3" t="s">
        <v>108</v>
      </c>
      <c r="AA214" s="5">
        <v>1.97</v>
      </c>
      <c r="AB214" s="5">
        <v>0</v>
      </c>
      <c r="AC214" s="5">
        <v>1.97</v>
      </c>
      <c r="AD214" s="5">
        <v>0</v>
      </c>
      <c r="AE214" s="5">
        <v>0</v>
      </c>
      <c r="AF214" s="5">
        <v>1.97</v>
      </c>
      <c r="AG214" s="6"/>
      <c r="AH214" s="6"/>
      <c r="AI214" s="7">
        <v>0</v>
      </c>
      <c r="AJ214" s="7">
        <v>0</v>
      </c>
      <c r="AK214" s="7">
        <v>1.97</v>
      </c>
      <c r="AL214" s="7">
        <v>0</v>
      </c>
      <c r="AM214" s="7">
        <v>1.97</v>
      </c>
      <c r="AN214" s="12" t="s">
        <v>46</v>
      </c>
      <c r="AO214" s="12"/>
      <c r="AP214" s="12"/>
      <c r="AQ214" s="12"/>
      <c r="AR214" s="12"/>
      <c r="AS214" s="12"/>
      <c r="AT214" s="12"/>
      <c r="AU214" s="12"/>
      <c r="AV214" s="12"/>
      <c r="AW214" s="12"/>
      <c r="AX214" s="12"/>
      <c r="AY214" s="8" t="s">
        <v>47</v>
      </c>
    </row>
    <row r="215" spans="1:51" ht="16.5" x14ac:dyDescent="0.25">
      <c r="A215" s="159" t="str">
        <f>_xlfn.XLOOKUP(X215,Mapping!N:N,Mapping!O:O,"Not Found",0,1)</f>
        <v>CSRBB Planning</v>
      </c>
      <c r="B215" s="159" t="str">
        <f t="shared" si="12"/>
        <v>WBUSCSRBB Planning46062.6854166667</v>
      </c>
      <c r="D215" s="159" t="str">
        <f t="shared" si="15"/>
        <v>CSRBB Planning Run</v>
      </c>
      <c r="E215" s="159" t="str">
        <f t="shared" si="13"/>
        <v>MCPWBUSCSRBB PlanningCSRBB Planning Run</v>
      </c>
      <c r="F215" s="159" t="str">
        <f t="shared" si="14"/>
        <v>MCPWBUSCSRBB Planning</v>
      </c>
      <c r="G215" s="159" t="s">
        <v>1889</v>
      </c>
      <c r="N215" s="2">
        <v>2601</v>
      </c>
      <c r="O215" s="3" t="s">
        <v>358</v>
      </c>
      <c r="P215" s="3" t="s">
        <v>39</v>
      </c>
      <c r="Q215" s="3" t="s">
        <v>109</v>
      </c>
      <c r="R215" s="3" t="s">
        <v>110</v>
      </c>
      <c r="S215" s="4">
        <v>46062.685416666667</v>
      </c>
      <c r="T215" s="4">
        <v>46062.761805555558</v>
      </c>
      <c r="U215" s="4">
        <v>46062.765277777777</v>
      </c>
      <c r="V215" s="3" t="s">
        <v>42</v>
      </c>
      <c r="W215" s="3" t="s">
        <v>43</v>
      </c>
      <c r="X215" s="3" t="s">
        <v>372</v>
      </c>
      <c r="Y215" s="2">
        <v>1</v>
      </c>
      <c r="Z215" s="3" t="s">
        <v>111</v>
      </c>
      <c r="AA215" s="5">
        <v>1.83</v>
      </c>
      <c r="AB215" s="5">
        <v>0</v>
      </c>
      <c r="AC215" s="5">
        <v>1.83</v>
      </c>
      <c r="AD215" s="5">
        <v>0</v>
      </c>
      <c r="AE215" s="5">
        <v>0</v>
      </c>
      <c r="AF215" s="5">
        <v>1.83</v>
      </c>
      <c r="AG215" s="6"/>
      <c r="AH215" s="6"/>
      <c r="AI215" s="7">
        <v>0</v>
      </c>
      <c r="AJ215" s="7">
        <v>0</v>
      </c>
      <c r="AK215" s="7">
        <v>1.83</v>
      </c>
      <c r="AL215" s="7">
        <v>0</v>
      </c>
      <c r="AM215" s="7">
        <v>1.83</v>
      </c>
      <c r="AN215" s="12" t="s">
        <v>46</v>
      </c>
      <c r="AO215" s="12"/>
      <c r="AP215" s="12"/>
      <c r="AQ215" s="12"/>
      <c r="AR215" s="12"/>
      <c r="AS215" s="12"/>
      <c r="AT215" s="12"/>
      <c r="AU215" s="12"/>
      <c r="AV215" s="12"/>
      <c r="AW215" s="12"/>
      <c r="AX215" s="12"/>
      <c r="AY215" s="8" t="s">
        <v>47</v>
      </c>
    </row>
    <row r="216" spans="1:51" ht="16.5" x14ac:dyDescent="0.25">
      <c r="A216" s="159" t="str">
        <f>_xlfn.XLOOKUP(X216,Mapping!N:N,Mapping!O:O,"Not Found",0,1)</f>
        <v>GAP</v>
      </c>
      <c r="B216" s="159" t="str">
        <f t="shared" si="12"/>
        <v>WBUSGAP46062.7652777778</v>
      </c>
      <c r="D216" s="159" t="str">
        <f t="shared" si="15"/>
        <v>gap planning</v>
      </c>
      <c r="E216" s="159" t="str">
        <f t="shared" si="13"/>
        <v>MCPWBUSGAPgap planning</v>
      </c>
      <c r="F216" s="159" t="str">
        <f t="shared" si="14"/>
        <v>MCPWBUSGAP</v>
      </c>
      <c r="G216" s="159" t="s">
        <v>1889</v>
      </c>
      <c r="N216" s="2">
        <v>2601</v>
      </c>
      <c r="O216" s="3" t="s">
        <v>358</v>
      </c>
      <c r="P216" s="3" t="s">
        <v>39</v>
      </c>
      <c r="Q216" s="3" t="s">
        <v>194</v>
      </c>
      <c r="R216" s="3" t="s">
        <v>207</v>
      </c>
      <c r="S216" s="4">
        <v>46062.765277777777</v>
      </c>
      <c r="T216" s="4">
        <v>46062.842361111114</v>
      </c>
      <c r="U216" s="4">
        <v>46062.843055555553</v>
      </c>
      <c r="V216" s="3" t="s">
        <v>42</v>
      </c>
      <c r="W216" s="3" t="s">
        <v>43</v>
      </c>
      <c r="X216" s="3" t="s">
        <v>373</v>
      </c>
      <c r="Y216" s="2">
        <v>1</v>
      </c>
      <c r="Z216" s="3" t="s">
        <v>197</v>
      </c>
      <c r="AA216" s="5">
        <v>1.85</v>
      </c>
      <c r="AB216" s="5">
        <v>0</v>
      </c>
      <c r="AC216" s="5">
        <v>1.85</v>
      </c>
      <c r="AD216" s="5">
        <v>0</v>
      </c>
      <c r="AE216" s="5">
        <v>0</v>
      </c>
      <c r="AF216" s="5">
        <v>1.85</v>
      </c>
      <c r="AG216" s="6"/>
      <c r="AH216" s="6"/>
      <c r="AI216" s="7">
        <v>0</v>
      </c>
      <c r="AJ216" s="7">
        <v>0</v>
      </c>
      <c r="AK216" s="7">
        <v>1.85</v>
      </c>
      <c r="AL216" s="7">
        <v>0</v>
      </c>
      <c r="AM216" s="7">
        <v>1.85</v>
      </c>
      <c r="AN216" s="12" t="s">
        <v>46</v>
      </c>
      <c r="AO216" s="12"/>
      <c r="AP216" s="12"/>
      <c r="AQ216" s="12"/>
      <c r="AR216" s="12"/>
      <c r="AS216" s="12"/>
      <c r="AT216" s="12"/>
      <c r="AU216" s="12"/>
      <c r="AV216" s="12"/>
      <c r="AW216" s="12"/>
      <c r="AX216" s="12"/>
      <c r="AY216" s="8" t="s">
        <v>47</v>
      </c>
    </row>
    <row r="217" spans="1:51" ht="16.5" x14ac:dyDescent="0.25">
      <c r="A217" s="159" t="str">
        <f>_xlfn.XLOOKUP(X217,Mapping!N:N,Mapping!O:O,"Not Found",0,1)</f>
        <v>KR</v>
      </c>
      <c r="B217" s="159" t="str">
        <f t="shared" si="12"/>
        <v>WBUSKR46062.8430555556</v>
      </c>
      <c r="D217" s="159" t="str">
        <f t="shared" si="15"/>
        <v>Light Maintenance</v>
      </c>
      <c r="E217" s="159" t="str">
        <f t="shared" si="13"/>
        <v>MCPWBUSKRLight Maintenance</v>
      </c>
      <c r="F217" s="159" t="str">
        <f t="shared" si="14"/>
        <v>MCPWBUSKR</v>
      </c>
      <c r="G217" s="159" t="s">
        <v>1889</v>
      </c>
      <c r="N217" s="2">
        <v>2601</v>
      </c>
      <c r="O217" s="3" t="s">
        <v>358</v>
      </c>
      <c r="P217" s="3" t="s">
        <v>39</v>
      </c>
      <c r="Q217" s="3" t="s">
        <v>92</v>
      </c>
      <c r="R217" s="3" t="s">
        <v>93</v>
      </c>
      <c r="S217" s="4">
        <v>46062.843055555553</v>
      </c>
      <c r="T217" s="4">
        <v>46062.852083333331</v>
      </c>
      <c r="U217" s="4">
        <v>46062.852083333331</v>
      </c>
      <c r="V217" s="3" t="s">
        <v>42</v>
      </c>
      <c r="W217" s="3" t="s">
        <v>43</v>
      </c>
      <c r="X217" s="3" t="s">
        <v>374</v>
      </c>
      <c r="Y217" s="2">
        <v>2</v>
      </c>
      <c r="Z217" s="3" t="s">
        <v>94</v>
      </c>
      <c r="AA217" s="5">
        <v>0.22</v>
      </c>
      <c r="AB217" s="5">
        <v>0</v>
      </c>
      <c r="AC217" s="5">
        <v>0.22</v>
      </c>
      <c r="AD217" s="5">
        <v>0</v>
      </c>
      <c r="AE217" s="5">
        <v>0</v>
      </c>
      <c r="AF217" s="5">
        <v>0.22</v>
      </c>
      <c r="AG217" s="6"/>
      <c r="AH217" s="6"/>
      <c r="AI217" s="7">
        <v>0</v>
      </c>
      <c r="AJ217" s="7">
        <v>0</v>
      </c>
      <c r="AK217" s="7">
        <v>0.22</v>
      </c>
      <c r="AL217" s="7">
        <v>0</v>
      </c>
      <c r="AM217" s="7">
        <v>0.22</v>
      </c>
      <c r="AN217" s="12" t="s">
        <v>46</v>
      </c>
      <c r="AO217" s="12"/>
      <c r="AP217" s="12"/>
      <c r="AQ217" s="12"/>
      <c r="AR217" s="12"/>
      <c r="AS217" s="12"/>
      <c r="AT217" s="12"/>
      <c r="AU217" s="12"/>
      <c r="AV217" s="12"/>
      <c r="AW217" s="12"/>
      <c r="AX217" s="12"/>
      <c r="AY217" s="8" t="s">
        <v>47</v>
      </c>
    </row>
    <row r="218" spans="1:51" ht="16.5" x14ac:dyDescent="0.25">
      <c r="A218" s="159" t="str">
        <f>_xlfn.XLOOKUP(X218,Mapping!N:N,Mapping!O:O,"Not Found",0,1)</f>
        <v>KR</v>
      </c>
      <c r="B218" s="159" t="str">
        <f t="shared" si="12"/>
        <v>WBUSKR46062.8520833333</v>
      </c>
      <c r="D218" s="159" t="str">
        <f t="shared" si="15"/>
        <v>bpv-kr valuation</v>
      </c>
      <c r="E218" s="159" t="str">
        <f t="shared" si="13"/>
        <v>MCPWBUSKRbpv-kr valuation</v>
      </c>
      <c r="F218" s="159" t="str">
        <f t="shared" si="14"/>
        <v>MCPWBUSKR</v>
      </c>
      <c r="G218" s="159" t="s">
        <v>1889</v>
      </c>
      <c r="N218" s="2">
        <v>2601</v>
      </c>
      <c r="O218" s="3" t="s">
        <v>358</v>
      </c>
      <c r="P218" s="3" t="s">
        <v>39</v>
      </c>
      <c r="Q218" s="3" t="s">
        <v>121</v>
      </c>
      <c r="R218" s="3" t="s">
        <v>134</v>
      </c>
      <c r="S218" s="4">
        <v>46062.852083333331</v>
      </c>
      <c r="T218" s="4">
        <v>46062.881249999999</v>
      </c>
      <c r="U218" s="4">
        <v>46062.884027777778</v>
      </c>
      <c r="V218" s="3" t="s">
        <v>42</v>
      </c>
      <c r="W218" s="3" t="s">
        <v>43</v>
      </c>
      <c r="X218" s="3" t="s">
        <v>374</v>
      </c>
      <c r="Y218" s="2">
        <v>1</v>
      </c>
      <c r="Z218" s="3" t="s">
        <v>123</v>
      </c>
      <c r="AA218" s="5">
        <v>0.7</v>
      </c>
      <c r="AB218" s="5">
        <v>0</v>
      </c>
      <c r="AC218" s="5">
        <v>0.7</v>
      </c>
      <c r="AD218" s="5">
        <v>0</v>
      </c>
      <c r="AE218" s="5">
        <v>0</v>
      </c>
      <c r="AF218" s="5">
        <v>0.7</v>
      </c>
      <c r="AG218" s="6"/>
      <c r="AH218" s="6"/>
      <c r="AI218" s="7">
        <v>0</v>
      </c>
      <c r="AJ218" s="7">
        <v>0</v>
      </c>
      <c r="AK218" s="7">
        <v>0.7</v>
      </c>
      <c r="AL218" s="7">
        <v>0</v>
      </c>
      <c r="AM218" s="7">
        <v>0.7</v>
      </c>
      <c r="AN218" s="12" t="s">
        <v>46</v>
      </c>
      <c r="AO218" s="12"/>
      <c r="AP218" s="12"/>
      <c r="AQ218" s="12"/>
      <c r="AR218" s="12"/>
      <c r="AS218" s="12"/>
      <c r="AT218" s="12"/>
      <c r="AU218" s="12"/>
      <c r="AV218" s="12"/>
      <c r="AW218" s="12"/>
      <c r="AX218" s="12"/>
      <c r="AY218" s="8" t="s">
        <v>47</v>
      </c>
    </row>
    <row r="219" spans="1:51" ht="16.5" x14ac:dyDescent="0.25">
      <c r="A219" s="159" t="str">
        <f>_xlfn.XLOOKUP(X219,Mapping!N:N,Mapping!O:O,"Not Found",0,1)</f>
        <v>Valuation AIC</v>
      </c>
      <c r="B219" s="159" t="str">
        <f t="shared" si="12"/>
        <v>WBUSValuation AIC46062.8840277778</v>
      </c>
      <c r="D219" s="159" t="str">
        <f t="shared" si="15"/>
        <v>load AIC Spreads</v>
      </c>
      <c r="E219" s="159" t="str">
        <f t="shared" si="13"/>
        <v>MCPWBUSValuation AICload AIC Spreads</v>
      </c>
      <c r="F219" s="159" t="str">
        <f t="shared" si="14"/>
        <v>MCPWBUSValuation AIC</v>
      </c>
      <c r="G219" s="159" t="s">
        <v>1889</v>
      </c>
      <c r="N219" s="2">
        <v>2601</v>
      </c>
      <c r="O219" s="3" t="s">
        <v>358</v>
      </c>
      <c r="P219" s="3" t="s">
        <v>39</v>
      </c>
      <c r="Q219" s="3" t="s">
        <v>375</v>
      </c>
      <c r="R219" s="3" t="s">
        <v>376</v>
      </c>
      <c r="S219" s="4">
        <v>46062.884027777778</v>
      </c>
      <c r="T219" s="4">
        <v>46062.901388888888</v>
      </c>
      <c r="U219" s="4">
        <v>46062.901388888888</v>
      </c>
      <c r="V219" s="3" t="s">
        <v>42</v>
      </c>
      <c r="W219" s="3" t="s">
        <v>43</v>
      </c>
      <c r="X219" s="3" t="s">
        <v>377</v>
      </c>
      <c r="Y219" s="2">
        <v>1</v>
      </c>
      <c r="Z219" s="3" t="s">
        <v>378</v>
      </c>
      <c r="AA219" s="5">
        <v>0.42</v>
      </c>
      <c r="AB219" s="5">
        <v>0</v>
      </c>
      <c r="AC219" s="5">
        <v>0.42</v>
      </c>
      <c r="AD219" s="5">
        <v>0</v>
      </c>
      <c r="AE219" s="5">
        <v>0</v>
      </c>
      <c r="AF219" s="5">
        <v>0.42</v>
      </c>
      <c r="AG219" s="6"/>
      <c r="AH219" s="6"/>
      <c r="AI219" s="7">
        <v>0</v>
      </c>
      <c r="AJ219" s="7">
        <v>0</v>
      </c>
      <c r="AK219" s="7">
        <v>0.42</v>
      </c>
      <c r="AL219" s="7">
        <v>0</v>
      </c>
      <c r="AM219" s="7">
        <v>0.42</v>
      </c>
      <c r="AN219" s="12" t="s">
        <v>46</v>
      </c>
      <c r="AO219" s="12"/>
      <c r="AP219" s="12"/>
      <c r="AQ219" s="12"/>
      <c r="AR219" s="12"/>
      <c r="AS219" s="12"/>
      <c r="AT219" s="12"/>
      <c r="AU219" s="12"/>
      <c r="AV219" s="12"/>
      <c r="AW219" s="12"/>
      <c r="AX219" s="12"/>
      <c r="AY219" s="8" t="s">
        <v>47</v>
      </c>
    </row>
    <row r="220" spans="1:51" ht="16.5" x14ac:dyDescent="0.25">
      <c r="A220" s="159" t="str">
        <f>_xlfn.XLOOKUP(X220,Mapping!N:N,Mapping!O:O,"Not Found",0,1)</f>
        <v>Valuation AIC</v>
      </c>
      <c r="B220" s="159" t="str">
        <f t="shared" si="12"/>
        <v>WBUSValuation AIC46062.9013888889</v>
      </c>
      <c r="D220" s="159" t="str">
        <f t="shared" si="15"/>
        <v>AIC portfolio valuation run</v>
      </c>
      <c r="E220" s="159" t="str">
        <f t="shared" si="13"/>
        <v>MCPWBUSValuation AICAIC portfolio valuation run</v>
      </c>
      <c r="F220" s="159" t="str">
        <f t="shared" si="14"/>
        <v>MCPWBUSValuation AIC</v>
      </c>
      <c r="G220" s="159" t="s">
        <v>1889</v>
      </c>
      <c r="N220" s="2">
        <v>2601</v>
      </c>
      <c r="O220" s="3" t="s">
        <v>358</v>
      </c>
      <c r="P220" s="3" t="s">
        <v>39</v>
      </c>
      <c r="Q220" s="3" t="s">
        <v>185</v>
      </c>
      <c r="R220" s="3" t="s">
        <v>186</v>
      </c>
      <c r="S220" s="4">
        <v>46062.901388888888</v>
      </c>
      <c r="T220" s="4">
        <v>46062.90902777778</v>
      </c>
      <c r="U220" s="4">
        <v>46062.909722222219</v>
      </c>
      <c r="V220" s="3" t="s">
        <v>42</v>
      </c>
      <c r="W220" s="3" t="s">
        <v>43</v>
      </c>
      <c r="X220" s="3" t="s">
        <v>377</v>
      </c>
      <c r="Y220" s="2">
        <v>1</v>
      </c>
      <c r="Z220" s="3" t="s">
        <v>187</v>
      </c>
      <c r="AA220" s="5">
        <v>0.18</v>
      </c>
      <c r="AB220" s="5">
        <v>0</v>
      </c>
      <c r="AC220" s="5">
        <v>0.18</v>
      </c>
      <c r="AD220" s="5">
        <v>0</v>
      </c>
      <c r="AE220" s="5">
        <v>0</v>
      </c>
      <c r="AF220" s="5">
        <v>0.18</v>
      </c>
      <c r="AG220" s="6"/>
      <c r="AH220" s="6"/>
      <c r="AI220" s="7">
        <v>0</v>
      </c>
      <c r="AJ220" s="7">
        <v>0</v>
      </c>
      <c r="AK220" s="7">
        <v>0.18</v>
      </c>
      <c r="AL220" s="7">
        <v>0</v>
      </c>
      <c r="AM220" s="7">
        <v>0.18</v>
      </c>
      <c r="AN220" s="12" t="s">
        <v>46</v>
      </c>
      <c r="AO220" s="12"/>
      <c r="AP220" s="12"/>
      <c r="AQ220" s="12"/>
      <c r="AR220" s="12"/>
      <c r="AS220" s="12"/>
      <c r="AT220" s="12"/>
      <c r="AU220" s="12"/>
      <c r="AV220" s="12"/>
      <c r="AW220" s="12"/>
      <c r="AX220" s="12"/>
      <c r="AY220" s="8" t="s">
        <v>47</v>
      </c>
    </row>
    <row r="221" spans="1:51" ht="16.5" x14ac:dyDescent="0.25">
      <c r="A221" s="159" t="str">
        <f>_xlfn.XLOOKUP(X221,Mapping!N:N,Mapping!O:O,"Not Found",0,1)</f>
        <v>Import Strategies</v>
      </c>
      <c r="B221" s="159" t="str">
        <f t="shared" si="12"/>
        <v>WBUSImport Strategies46062.9097222222</v>
      </c>
      <c r="D221" s="159" t="str">
        <f t="shared" si="15"/>
        <v>import strategies</v>
      </c>
      <c r="E221" s="159" t="str">
        <f t="shared" si="13"/>
        <v>MCPWBUSImport Strategiesimport strategies</v>
      </c>
      <c r="F221" s="159" t="str">
        <f t="shared" si="14"/>
        <v>MCPWBUSImport Strategies</v>
      </c>
      <c r="G221" s="159" t="s">
        <v>1889</v>
      </c>
      <c r="N221" s="2">
        <v>2601</v>
      </c>
      <c r="O221" s="3" t="s">
        <v>358</v>
      </c>
      <c r="P221" s="3" t="s">
        <v>39</v>
      </c>
      <c r="Q221" s="3" t="s">
        <v>145</v>
      </c>
      <c r="R221" s="3" t="s">
        <v>156</v>
      </c>
      <c r="S221" s="4">
        <v>46062.909722222219</v>
      </c>
      <c r="T221" s="4">
        <v>46062.913194444445</v>
      </c>
      <c r="U221" s="4">
        <v>46062.913194444445</v>
      </c>
      <c r="V221" s="3" t="s">
        <v>42</v>
      </c>
      <c r="W221" s="3" t="s">
        <v>43</v>
      </c>
      <c r="X221" s="3" t="s">
        <v>379</v>
      </c>
      <c r="Y221" s="2">
        <v>1</v>
      </c>
      <c r="Z221" s="3" t="s">
        <v>148</v>
      </c>
      <c r="AA221" s="5">
        <v>0.08</v>
      </c>
      <c r="AB221" s="5">
        <v>0</v>
      </c>
      <c r="AC221" s="5">
        <v>0.08</v>
      </c>
      <c r="AD221" s="5">
        <v>0</v>
      </c>
      <c r="AE221" s="5">
        <v>0</v>
      </c>
      <c r="AF221" s="5">
        <v>0.08</v>
      </c>
      <c r="AG221" s="6"/>
      <c r="AH221" s="6"/>
      <c r="AI221" s="7">
        <v>0</v>
      </c>
      <c r="AJ221" s="7">
        <v>0</v>
      </c>
      <c r="AK221" s="7">
        <v>0.08</v>
      </c>
      <c r="AL221" s="7">
        <v>0</v>
      </c>
      <c r="AM221" s="7">
        <v>0.08</v>
      </c>
      <c r="AN221" s="12" t="s">
        <v>46</v>
      </c>
      <c r="AO221" s="12"/>
      <c r="AP221" s="12"/>
      <c r="AQ221" s="12"/>
      <c r="AR221" s="12"/>
      <c r="AS221" s="12"/>
      <c r="AT221" s="12"/>
      <c r="AU221" s="12"/>
      <c r="AV221" s="12"/>
      <c r="AW221" s="12"/>
      <c r="AX221" s="12"/>
      <c r="AY221" s="8" t="s">
        <v>47</v>
      </c>
    </row>
    <row r="222" spans="1:51" ht="16.5" x14ac:dyDescent="0.25">
      <c r="A222" s="159" t="str">
        <f>_xlfn.XLOOKUP(X222,Mapping!N:N,Mapping!O:O,"Not Found",0,1)</f>
        <v>Planning (NII)</v>
      </c>
      <c r="B222" s="159" t="str">
        <f t="shared" si="12"/>
        <v>WBUSPlanning (NII)46062.9131944444</v>
      </c>
      <c r="D222" s="159" t="str">
        <f t="shared" si="15"/>
        <v>planning run01</v>
      </c>
      <c r="E222" s="159" t="str">
        <f t="shared" si="13"/>
        <v>MCPWBUSPlanning (NII)planning run01</v>
      </c>
      <c r="F222" s="159" t="str">
        <f t="shared" si="14"/>
        <v>MCPWBUSPlanning (NII)</v>
      </c>
      <c r="G222" s="159" t="s">
        <v>1889</v>
      </c>
      <c r="N222" s="2">
        <v>2601</v>
      </c>
      <c r="O222" s="3" t="s">
        <v>358</v>
      </c>
      <c r="P222" s="3" t="s">
        <v>39</v>
      </c>
      <c r="Q222" s="3" t="s">
        <v>158</v>
      </c>
      <c r="R222" s="3" t="s">
        <v>159</v>
      </c>
      <c r="S222" s="4">
        <v>46062.913194444445</v>
      </c>
      <c r="T222" s="4">
        <v>46062.953472222223</v>
      </c>
      <c r="U222" s="4">
        <v>46062.953472222223</v>
      </c>
      <c r="V222" s="3" t="s">
        <v>42</v>
      </c>
      <c r="W222" s="3" t="s">
        <v>43</v>
      </c>
      <c r="X222" s="3" t="s">
        <v>380</v>
      </c>
      <c r="Y222" s="2">
        <v>1</v>
      </c>
      <c r="Z222" s="3" t="s">
        <v>161</v>
      </c>
      <c r="AA222" s="5">
        <v>0.97</v>
      </c>
      <c r="AB222" s="5">
        <v>0</v>
      </c>
      <c r="AC222" s="5">
        <v>0.97</v>
      </c>
      <c r="AD222" s="5">
        <v>0</v>
      </c>
      <c r="AE222" s="5">
        <v>0</v>
      </c>
      <c r="AF222" s="5">
        <v>0.97</v>
      </c>
      <c r="AG222" s="6"/>
      <c r="AH222" s="6"/>
      <c r="AI222" s="7">
        <v>0</v>
      </c>
      <c r="AJ222" s="7">
        <v>0</v>
      </c>
      <c r="AK222" s="7">
        <v>0.97</v>
      </c>
      <c r="AL222" s="7">
        <v>0</v>
      </c>
      <c r="AM222" s="7">
        <v>0.97</v>
      </c>
      <c r="AN222" s="12" t="s">
        <v>46</v>
      </c>
      <c r="AO222" s="12"/>
      <c r="AP222" s="12"/>
      <c r="AQ222" s="12"/>
      <c r="AR222" s="12"/>
      <c r="AS222" s="12"/>
      <c r="AT222" s="12"/>
      <c r="AU222" s="12"/>
      <c r="AV222" s="12"/>
      <c r="AW222" s="12"/>
      <c r="AX222" s="12"/>
      <c r="AY222" s="8" t="s">
        <v>47</v>
      </c>
    </row>
    <row r="223" spans="1:51" ht="16.5" x14ac:dyDescent="0.25">
      <c r="A223" s="159" t="str">
        <f>_xlfn.XLOOKUP(X223,Mapping!N:N,Mapping!O:O,"Not Found",0,1)</f>
        <v>Planning (NII)</v>
      </c>
      <c r="B223" s="159" t="str">
        <f t="shared" si="12"/>
        <v>WBUSPlanning (NII)46062.9534722222</v>
      </c>
      <c r="D223" s="159" t="str">
        <f t="shared" si="15"/>
        <v>MDL Processing</v>
      </c>
      <c r="E223" s="159" t="str">
        <f t="shared" si="13"/>
        <v>MCPWBUSPlanning (NII)MDL Processing</v>
      </c>
      <c r="F223" s="159" t="str">
        <f t="shared" si="14"/>
        <v>MCPWBUSPlanning (NII)</v>
      </c>
      <c r="G223" s="159" t="s">
        <v>1889</v>
      </c>
      <c r="N223" s="2">
        <v>2601</v>
      </c>
      <c r="O223" s="3" t="s">
        <v>358</v>
      </c>
      <c r="P223" s="3" t="s">
        <v>39</v>
      </c>
      <c r="Q223" s="3" t="s">
        <v>162</v>
      </c>
      <c r="R223" s="3" t="s">
        <v>163</v>
      </c>
      <c r="S223" s="4">
        <v>46062.953472222223</v>
      </c>
      <c r="T223" s="4">
        <v>46062.958333333336</v>
      </c>
      <c r="U223" s="4">
        <v>46062.958333333336</v>
      </c>
      <c r="V223" s="3" t="s">
        <v>42</v>
      </c>
      <c r="W223" s="3" t="s">
        <v>43</v>
      </c>
      <c r="X223" s="3" t="s">
        <v>380</v>
      </c>
      <c r="Y223" s="2">
        <v>1</v>
      </c>
      <c r="Z223" s="3" t="s">
        <v>164</v>
      </c>
      <c r="AA223" s="5">
        <v>0.12</v>
      </c>
      <c r="AB223" s="5">
        <v>0</v>
      </c>
      <c r="AC223" s="5">
        <v>0.12</v>
      </c>
      <c r="AD223" s="5">
        <v>0</v>
      </c>
      <c r="AE223" s="5">
        <v>0</v>
      </c>
      <c r="AF223" s="5">
        <v>0.12</v>
      </c>
      <c r="AG223" s="6"/>
      <c r="AH223" s="6"/>
      <c r="AI223" s="7">
        <v>0</v>
      </c>
      <c r="AJ223" s="7">
        <v>0</v>
      </c>
      <c r="AK223" s="7">
        <v>0.12</v>
      </c>
      <c r="AL223" s="7">
        <v>0</v>
      </c>
      <c r="AM223" s="7">
        <v>0.12</v>
      </c>
      <c r="AN223" s="12" t="s">
        <v>46</v>
      </c>
      <c r="AO223" s="12"/>
      <c r="AP223" s="12"/>
      <c r="AQ223" s="12"/>
      <c r="AR223" s="12"/>
      <c r="AS223" s="12"/>
      <c r="AT223" s="12"/>
      <c r="AU223" s="12"/>
      <c r="AV223" s="12"/>
      <c r="AW223" s="12"/>
      <c r="AX223" s="12"/>
      <c r="AY223" s="8" t="s">
        <v>47</v>
      </c>
    </row>
    <row r="224" spans="1:51" ht="16.5" x14ac:dyDescent="0.25">
      <c r="A224" s="159" t="str">
        <f>_xlfn.XLOOKUP(X224,Mapping!N:N,Mapping!O:O,"Not Found",0,1)</f>
        <v>Planning (NII)</v>
      </c>
      <c r="B224" s="159" t="str">
        <f t="shared" si="12"/>
        <v>WBUSPlanning (NII)46062.9583333333</v>
      </c>
      <c r="D224" s="159" t="str">
        <f t="shared" si="15"/>
        <v>planning run02</v>
      </c>
      <c r="E224" s="159" t="str">
        <f t="shared" si="13"/>
        <v>MCPWBUSPlanning (NII)planning run02</v>
      </c>
      <c r="F224" s="159" t="str">
        <f t="shared" si="14"/>
        <v>MCPWBUSPlanning (NII)</v>
      </c>
      <c r="G224" s="159" t="s">
        <v>1889</v>
      </c>
      <c r="N224" s="2">
        <v>2601</v>
      </c>
      <c r="O224" s="3" t="s">
        <v>358</v>
      </c>
      <c r="P224" s="3" t="s">
        <v>39</v>
      </c>
      <c r="Q224" s="3" t="s">
        <v>165</v>
      </c>
      <c r="R224" s="3" t="s">
        <v>166</v>
      </c>
      <c r="S224" s="4">
        <v>46062.958333333336</v>
      </c>
      <c r="T224" s="4">
        <v>46062.993055555555</v>
      </c>
      <c r="U224" s="4">
        <v>46062.993055555555</v>
      </c>
      <c r="V224" s="3" t="s">
        <v>42</v>
      </c>
      <c r="W224" s="3" t="s">
        <v>43</v>
      </c>
      <c r="X224" s="3" t="s">
        <v>380</v>
      </c>
      <c r="Y224" s="2">
        <v>1</v>
      </c>
      <c r="Z224" s="3" t="s">
        <v>167</v>
      </c>
      <c r="AA224" s="5">
        <v>0.83</v>
      </c>
      <c r="AB224" s="5">
        <v>0</v>
      </c>
      <c r="AC224" s="5">
        <v>0.83</v>
      </c>
      <c r="AD224" s="5">
        <v>0</v>
      </c>
      <c r="AE224" s="5">
        <v>0</v>
      </c>
      <c r="AF224" s="5">
        <v>0.83</v>
      </c>
      <c r="AG224" s="6"/>
      <c r="AH224" s="6"/>
      <c r="AI224" s="7">
        <v>0</v>
      </c>
      <c r="AJ224" s="7">
        <v>0</v>
      </c>
      <c r="AK224" s="7">
        <v>0.83</v>
      </c>
      <c r="AL224" s="7">
        <v>0</v>
      </c>
      <c r="AM224" s="7">
        <v>0.83</v>
      </c>
      <c r="AN224" s="12" t="s">
        <v>46</v>
      </c>
      <c r="AO224" s="12"/>
      <c r="AP224" s="12"/>
      <c r="AQ224" s="12"/>
      <c r="AR224" s="12"/>
      <c r="AS224" s="12"/>
      <c r="AT224" s="12"/>
      <c r="AU224" s="12"/>
      <c r="AV224" s="12"/>
      <c r="AW224" s="12"/>
      <c r="AX224" s="12"/>
      <c r="AY224" s="8" t="s">
        <v>47</v>
      </c>
    </row>
    <row r="225" spans="1:51" ht="16.5" x14ac:dyDescent="0.25">
      <c r="A225" s="159" t="str">
        <f>_xlfn.XLOOKUP(X225,Mapping!N:N,Mapping!O:O,"Not Found",0,1)</f>
        <v>Planning (NII)</v>
      </c>
      <c r="B225" s="159" t="str">
        <f t="shared" si="12"/>
        <v>WBUSPlanning (NII)46062.9930555556</v>
      </c>
      <c r="D225" s="159" t="str">
        <f t="shared" si="15"/>
        <v>planning run OLAP exports</v>
      </c>
      <c r="E225" s="159" t="str">
        <f t="shared" si="13"/>
        <v>MCPWBUSPlanning (NII)planning run OLAP exports</v>
      </c>
      <c r="F225" s="159" t="str">
        <f t="shared" si="14"/>
        <v>MCPWBUSPlanning (NII)</v>
      </c>
      <c r="G225" s="159" t="s">
        <v>1889</v>
      </c>
      <c r="N225" s="2">
        <v>2601</v>
      </c>
      <c r="O225" s="3" t="s">
        <v>358</v>
      </c>
      <c r="P225" s="3" t="s">
        <v>39</v>
      </c>
      <c r="Q225" s="3" t="s">
        <v>322</v>
      </c>
      <c r="R225" s="3" t="s">
        <v>323</v>
      </c>
      <c r="S225" s="4">
        <v>46062.993055555555</v>
      </c>
      <c r="T225" s="4">
        <v>46063.015277777777</v>
      </c>
      <c r="U225" s="4">
        <v>46063.015972222223</v>
      </c>
      <c r="V225" s="3" t="s">
        <v>42</v>
      </c>
      <c r="W225" s="3" t="s">
        <v>43</v>
      </c>
      <c r="X225" s="3" t="s">
        <v>380</v>
      </c>
      <c r="Y225" s="2">
        <v>1</v>
      </c>
      <c r="Z225" s="3" t="s">
        <v>324</v>
      </c>
      <c r="AA225" s="5">
        <v>0.53</v>
      </c>
      <c r="AB225" s="5">
        <v>0</v>
      </c>
      <c r="AC225" s="5">
        <v>0.53</v>
      </c>
      <c r="AD225" s="5">
        <v>0</v>
      </c>
      <c r="AE225" s="5">
        <v>0</v>
      </c>
      <c r="AF225" s="5">
        <v>0.53</v>
      </c>
      <c r="AG225" s="6"/>
      <c r="AH225" s="6"/>
      <c r="AI225" s="7">
        <v>0</v>
      </c>
      <c r="AJ225" s="7">
        <v>0</v>
      </c>
      <c r="AK225" s="7">
        <v>0.53</v>
      </c>
      <c r="AL225" s="7">
        <v>0</v>
      </c>
      <c r="AM225" s="7">
        <v>0.53</v>
      </c>
      <c r="AN225" s="12" t="s">
        <v>46</v>
      </c>
      <c r="AO225" s="12"/>
      <c r="AP225" s="12"/>
      <c r="AQ225" s="12"/>
      <c r="AR225" s="12"/>
      <c r="AS225" s="12"/>
      <c r="AT225" s="12"/>
      <c r="AU225" s="12"/>
      <c r="AV225" s="12"/>
      <c r="AW225" s="12"/>
      <c r="AX225" s="12"/>
      <c r="AY225" s="8" t="s">
        <v>47</v>
      </c>
    </row>
    <row r="226" spans="1:51" ht="16.5" x14ac:dyDescent="0.25">
      <c r="A226" s="159" t="str">
        <f>_xlfn.XLOOKUP(X226,Mapping!N:N,Mapping!O:O,"Not Found",0,1)</f>
        <v>ITS</v>
      </c>
      <c r="B226" s="159" t="str">
        <f t="shared" si="12"/>
        <v>WBUSITS46063.0159722222</v>
      </c>
      <c r="D226" s="159" t="str">
        <f t="shared" si="15"/>
        <v>Light Maintenance</v>
      </c>
      <c r="E226" s="159" t="str">
        <f t="shared" si="13"/>
        <v>MCPWBUSITSLight Maintenance</v>
      </c>
      <c r="F226" s="159" t="str">
        <f t="shared" si="14"/>
        <v>MCPWBUSITS</v>
      </c>
      <c r="G226" s="159" t="s">
        <v>1889</v>
      </c>
      <c r="N226" s="2">
        <v>2601</v>
      </c>
      <c r="O226" s="3" t="s">
        <v>358</v>
      </c>
      <c r="P226" s="3" t="s">
        <v>39</v>
      </c>
      <c r="Q226" s="3" t="s">
        <v>92</v>
      </c>
      <c r="R226" s="3" t="s">
        <v>93</v>
      </c>
      <c r="S226" s="4">
        <v>46063.015972222223</v>
      </c>
      <c r="T226" s="4">
        <v>46063.04791666667</v>
      </c>
      <c r="U226" s="4">
        <v>46063.04791666667</v>
      </c>
      <c r="V226" s="3" t="s">
        <v>42</v>
      </c>
      <c r="W226" s="3" t="s">
        <v>43</v>
      </c>
      <c r="X226" s="3" t="s">
        <v>381</v>
      </c>
      <c r="Y226" s="2">
        <v>3</v>
      </c>
      <c r="Z226" s="3" t="s">
        <v>94</v>
      </c>
      <c r="AA226" s="5">
        <v>0.77</v>
      </c>
      <c r="AB226" s="5">
        <v>0</v>
      </c>
      <c r="AC226" s="5">
        <v>0.77</v>
      </c>
      <c r="AD226" s="5">
        <v>0</v>
      </c>
      <c r="AE226" s="5">
        <v>0</v>
      </c>
      <c r="AF226" s="5">
        <v>0.77</v>
      </c>
      <c r="AG226" s="6"/>
      <c r="AH226" s="6"/>
      <c r="AI226" s="7">
        <v>0</v>
      </c>
      <c r="AJ226" s="7">
        <v>0</v>
      </c>
      <c r="AK226" s="7">
        <v>0.77</v>
      </c>
      <c r="AL226" s="7">
        <v>0</v>
      </c>
      <c r="AM226" s="7">
        <v>0.77</v>
      </c>
      <c r="AN226" s="12" t="s">
        <v>46</v>
      </c>
      <c r="AO226" s="12"/>
      <c r="AP226" s="12"/>
      <c r="AQ226" s="12"/>
      <c r="AR226" s="12"/>
      <c r="AS226" s="12"/>
      <c r="AT226" s="12"/>
      <c r="AU226" s="12"/>
      <c r="AV226" s="12"/>
      <c r="AW226" s="12"/>
      <c r="AX226" s="12"/>
      <c r="AY226" s="8" t="s">
        <v>94</v>
      </c>
    </row>
    <row r="227" spans="1:51" ht="16.5" x14ac:dyDescent="0.25">
      <c r="A227" s="159" t="str">
        <f>_xlfn.XLOOKUP(X227,Mapping!N:N,Mapping!O:O,"Not Found",0,1)</f>
        <v>ITS</v>
      </c>
      <c r="B227" s="159" t="str">
        <f t="shared" si="12"/>
        <v>WBUSITS46063.0479166667</v>
      </c>
      <c r="D227" s="159" t="str">
        <f t="shared" si="15"/>
        <v>ITS planning run</v>
      </c>
      <c r="E227" s="159" t="str">
        <f t="shared" si="13"/>
        <v>MCPWBUSITSITS planning run</v>
      </c>
      <c r="F227" s="159" t="str">
        <f t="shared" si="14"/>
        <v>MCPWBUSITS</v>
      </c>
      <c r="G227" s="159" t="s">
        <v>1889</v>
      </c>
      <c r="N227" s="2">
        <v>2601</v>
      </c>
      <c r="O227" s="3" t="s">
        <v>358</v>
      </c>
      <c r="P227" s="3" t="s">
        <v>39</v>
      </c>
      <c r="Q227" s="3" t="s">
        <v>172</v>
      </c>
      <c r="R227" s="3" t="s">
        <v>173</v>
      </c>
      <c r="S227" s="4">
        <v>46063.04791666667</v>
      </c>
      <c r="T227" s="4">
        <v>46063.060416666667</v>
      </c>
      <c r="U227" s="4" t="s">
        <v>42</v>
      </c>
      <c r="V227" s="3" t="s">
        <v>42</v>
      </c>
      <c r="W227" s="3" t="s">
        <v>43</v>
      </c>
      <c r="X227" s="3" t="s">
        <v>381</v>
      </c>
      <c r="Y227" s="2">
        <v>1</v>
      </c>
      <c r="Z227" s="3" t="s">
        <v>174</v>
      </c>
      <c r="AA227" s="5">
        <v>0.3</v>
      </c>
      <c r="AB227" s="5">
        <v>0</v>
      </c>
      <c r="AC227" s="5">
        <v>0.3</v>
      </c>
      <c r="AD227" s="5">
        <v>0</v>
      </c>
      <c r="AE227" s="5">
        <v>0</v>
      </c>
      <c r="AF227" s="5">
        <v>0.3</v>
      </c>
      <c r="AG227" s="6"/>
      <c r="AH227" s="6"/>
      <c r="AI227" s="7">
        <v>0</v>
      </c>
      <c r="AJ227" s="7">
        <v>0</v>
      </c>
      <c r="AK227" s="7">
        <v>0.3</v>
      </c>
      <c r="AL227" s="7">
        <v>0</v>
      </c>
      <c r="AM227" s="7">
        <v>0.3</v>
      </c>
      <c r="AN227" s="12" t="s">
        <v>46</v>
      </c>
      <c r="AO227" s="12"/>
      <c r="AP227" s="12"/>
      <c r="AQ227" s="12"/>
      <c r="AR227" s="12"/>
      <c r="AS227" s="12"/>
      <c r="AT227" s="12"/>
      <c r="AU227" s="12"/>
      <c r="AV227" s="12"/>
      <c r="AW227" s="12"/>
      <c r="AX227" s="12"/>
      <c r="AY227" s="8" t="s">
        <v>47</v>
      </c>
    </row>
    <row r="228" spans="1:51" ht="16.5" x14ac:dyDescent="0.25">
      <c r="A228" s="159" t="str">
        <f>_xlfn.XLOOKUP(X228,Mapping!N:N,Mapping!O:O,"Not Found",0,1)</f>
        <v>Load Compare Spreads</v>
      </c>
      <c r="B228" s="159" t="str">
        <f t="shared" si="12"/>
        <v>BEDBLoad Compare Spreads46059.3930555556</v>
      </c>
      <c r="D228" s="159" t="str">
        <f t="shared" si="15"/>
        <v>load spreads</v>
      </c>
      <c r="E228" s="159" t="str">
        <f t="shared" si="13"/>
        <v>MRPBEDBLoad Compare Spreadsload spreads</v>
      </c>
      <c r="F228" s="159" t="str">
        <f t="shared" si="14"/>
        <v>MRPBEDBLoad Compare Spreads</v>
      </c>
      <c r="G228" s="159" t="s">
        <v>1889</v>
      </c>
      <c r="N228" s="2">
        <v>2601</v>
      </c>
      <c r="O228" s="3" t="s">
        <v>382</v>
      </c>
      <c r="P228" s="3" t="s">
        <v>383</v>
      </c>
      <c r="Q228" s="3" t="s">
        <v>384</v>
      </c>
      <c r="R228" s="3" t="s">
        <v>66</v>
      </c>
      <c r="S228" s="4">
        <v>46059.393055555556</v>
      </c>
      <c r="T228" s="4">
        <v>46059.401388888888</v>
      </c>
      <c r="U228" s="4">
        <v>46059.401388888888</v>
      </c>
      <c r="V228" s="3" t="s">
        <v>42</v>
      </c>
      <c r="W228" s="3" t="s">
        <v>43</v>
      </c>
      <c r="X228" s="3" t="s">
        <v>385</v>
      </c>
      <c r="Y228" s="2">
        <v>1</v>
      </c>
      <c r="Z228" s="3" t="s">
        <v>386</v>
      </c>
      <c r="AA228" s="5">
        <v>0.2</v>
      </c>
      <c r="AB228" s="5">
        <v>0</v>
      </c>
      <c r="AC228" s="5">
        <v>0.2</v>
      </c>
      <c r="AD228" s="5">
        <v>0</v>
      </c>
      <c r="AE228" s="5">
        <v>0</v>
      </c>
      <c r="AF228" s="5">
        <v>0.2</v>
      </c>
      <c r="AG228" s="6"/>
      <c r="AH228" s="6"/>
      <c r="AI228" s="7">
        <v>0</v>
      </c>
      <c r="AJ228" s="7">
        <v>0</v>
      </c>
      <c r="AK228" s="7">
        <v>0.2</v>
      </c>
      <c r="AL228" s="7">
        <v>0</v>
      </c>
      <c r="AM228" s="7">
        <v>0.2</v>
      </c>
      <c r="AN228" s="12" t="s">
        <v>46</v>
      </c>
      <c r="AO228" s="12"/>
      <c r="AP228" s="12"/>
      <c r="AQ228" s="12"/>
      <c r="AR228" s="12"/>
      <c r="AS228" s="12"/>
      <c r="AT228" s="12"/>
      <c r="AU228" s="12"/>
      <c r="AV228" s="12"/>
      <c r="AW228" s="12"/>
      <c r="AX228" s="12"/>
      <c r="AY228" s="8" t="s">
        <v>47</v>
      </c>
    </row>
    <row r="229" spans="1:51" ht="16.5" x14ac:dyDescent="0.25">
      <c r="A229" s="159" t="str">
        <f>_xlfn.XLOOKUP(X229,Mapping!N:N,Mapping!O:O,"Not Found",0,1)</f>
        <v>Load Compare Spreads</v>
      </c>
      <c r="B229" s="159" t="str">
        <f t="shared" si="12"/>
        <v>BEDBLoad Compare Spreads46059.4013888889</v>
      </c>
      <c r="D229" s="159" t="str">
        <f t="shared" si="15"/>
        <v>Spreads comparison</v>
      </c>
      <c r="E229" s="159" t="str">
        <f t="shared" si="13"/>
        <v>MRPBEDBLoad Compare SpreadsSpreads comparison</v>
      </c>
      <c r="F229" s="159" t="str">
        <f t="shared" si="14"/>
        <v>MRPBEDBLoad Compare Spreads</v>
      </c>
      <c r="G229" s="159" t="s">
        <v>1889</v>
      </c>
      <c r="N229" s="2">
        <v>2601</v>
      </c>
      <c r="O229" s="3" t="s">
        <v>382</v>
      </c>
      <c r="P229" s="3" t="s">
        <v>383</v>
      </c>
      <c r="Q229" s="3" t="s">
        <v>70</v>
      </c>
      <c r="R229" s="3" t="s">
        <v>331</v>
      </c>
      <c r="S229" s="4">
        <v>46059.401388888888</v>
      </c>
      <c r="T229" s="4">
        <v>46059.402083333334</v>
      </c>
      <c r="U229" s="4">
        <v>46059.40347222222</v>
      </c>
      <c r="V229" s="3" t="s">
        <v>42</v>
      </c>
      <c r="W229" s="3" t="s">
        <v>43</v>
      </c>
      <c r="X229" s="3" t="s">
        <v>385</v>
      </c>
      <c r="Y229" s="2">
        <v>1</v>
      </c>
      <c r="Z229" s="3" t="s">
        <v>71</v>
      </c>
      <c r="AA229" s="5">
        <v>0.02</v>
      </c>
      <c r="AB229" s="5">
        <v>0</v>
      </c>
      <c r="AC229" s="5">
        <v>0.02</v>
      </c>
      <c r="AD229" s="5">
        <v>0</v>
      </c>
      <c r="AE229" s="5">
        <v>0</v>
      </c>
      <c r="AF229" s="5">
        <v>0.02</v>
      </c>
      <c r="AG229" s="6"/>
      <c r="AH229" s="6"/>
      <c r="AI229" s="7">
        <v>0</v>
      </c>
      <c r="AJ229" s="7">
        <v>0</v>
      </c>
      <c r="AK229" s="7">
        <v>0.02</v>
      </c>
      <c r="AL229" s="7">
        <v>0</v>
      </c>
      <c r="AM229" s="7">
        <v>0.02</v>
      </c>
      <c r="AN229" s="12" t="s">
        <v>46</v>
      </c>
      <c r="AO229" s="12"/>
      <c r="AP229" s="12"/>
      <c r="AQ229" s="12"/>
      <c r="AR229" s="12"/>
      <c r="AS229" s="12"/>
      <c r="AT229" s="12"/>
      <c r="AU229" s="12"/>
      <c r="AV229" s="12"/>
      <c r="AW229" s="12"/>
      <c r="AX229" s="12"/>
      <c r="AY229" s="8" t="s">
        <v>47</v>
      </c>
    </row>
    <row r="230" spans="1:51" ht="16.5" x14ac:dyDescent="0.25">
      <c r="A230" s="159" t="str">
        <f>_xlfn.XLOOKUP(X230,Mapping!N:N,Mapping!O:O,"Not Found",0,1)</f>
        <v>Load Compare MP</v>
      </c>
      <c r="B230" s="159" t="str">
        <f t="shared" si="12"/>
        <v>BEDBLoad Compare MP46059.4034722222</v>
      </c>
      <c r="D230" s="159" t="str">
        <f t="shared" si="15"/>
        <v>load MPs</v>
      </c>
      <c r="E230" s="159" t="str">
        <f t="shared" si="13"/>
        <v>MRPBEDBLoad Compare MPload MPs</v>
      </c>
      <c r="F230" s="159" t="str">
        <f t="shared" si="14"/>
        <v>MRPBEDBLoad Compare MP</v>
      </c>
      <c r="G230" s="159" t="s">
        <v>1889</v>
      </c>
      <c r="N230" s="2">
        <v>2601</v>
      </c>
      <c r="O230" s="3" t="s">
        <v>382</v>
      </c>
      <c r="P230" s="3" t="s">
        <v>383</v>
      </c>
      <c r="Q230" s="3" t="s">
        <v>387</v>
      </c>
      <c r="R230" s="3" t="s">
        <v>388</v>
      </c>
      <c r="S230" s="4">
        <v>46059.40347222222</v>
      </c>
      <c r="T230" s="4">
        <v>46059.40625</v>
      </c>
      <c r="U230" s="4">
        <v>46059.40625</v>
      </c>
      <c r="V230" s="3" t="s">
        <v>42</v>
      </c>
      <c r="W230" s="3" t="s">
        <v>43</v>
      </c>
      <c r="X230" s="3" t="s">
        <v>389</v>
      </c>
      <c r="Y230" s="2">
        <v>1</v>
      </c>
      <c r="Z230" s="3" t="s">
        <v>390</v>
      </c>
      <c r="AA230" s="5">
        <v>7.0000000000000007E-2</v>
      </c>
      <c r="AB230" s="5">
        <v>0</v>
      </c>
      <c r="AC230" s="5">
        <v>7.0000000000000007E-2</v>
      </c>
      <c r="AD230" s="5">
        <v>0</v>
      </c>
      <c r="AE230" s="5">
        <v>0</v>
      </c>
      <c r="AF230" s="5">
        <v>7.0000000000000007E-2</v>
      </c>
      <c r="AG230" s="6">
        <v>7.0000000000000007E-2</v>
      </c>
      <c r="AH230" s="6"/>
      <c r="AI230" s="7">
        <v>7.0000000000000007E-2</v>
      </c>
      <c r="AJ230" s="7">
        <v>0</v>
      </c>
      <c r="AK230" s="7">
        <v>0</v>
      </c>
      <c r="AL230" s="7">
        <v>7.0000000000000007E-2</v>
      </c>
      <c r="AM230" s="7">
        <v>7.0000000000000007E-2</v>
      </c>
      <c r="AN230" s="12" t="s">
        <v>113</v>
      </c>
      <c r="AO230" s="12" t="s">
        <v>114</v>
      </c>
      <c r="AP230" s="12" t="s">
        <v>391</v>
      </c>
      <c r="AQ230" s="12" t="s">
        <v>392</v>
      </c>
      <c r="AR230" s="12"/>
      <c r="AS230" s="12">
        <v>4864</v>
      </c>
      <c r="AT230" s="12" t="s">
        <v>129</v>
      </c>
      <c r="AU230" s="12" t="s">
        <v>118</v>
      </c>
      <c r="AV230" s="12" t="s">
        <v>393</v>
      </c>
      <c r="AW230" s="12"/>
      <c r="AX230" s="12"/>
      <c r="AY230" s="8" t="s">
        <v>47</v>
      </c>
    </row>
    <row r="231" spans="1:51" ht="16.5" x14ac:dyDescent="0.25">
      <c r="A231" s="159" t="str">
        <f>_xlfn.XLOOKUP(X231,Mapping!N:N,Mapping!O:O,"Not Found",0,1)</f>
        <v>Load Compare MP</v>
      </c>
      <c r="B231" s="159" t="str">
        <f t="shared" si="12"/>
        <v>BEDBLoad Compare MP46059.40625</v>
      </c>
      <c r="D231" s="159" t="str">
        <f t="shared" si="15"/>
        <v>Model parameters comparison</v>
      </c>
      <c r="E231" s="159" t="str">
        <f t="shared" si="13"/>
        <v>MRPBEDBLoad Compare MPModel parameters comparison</v>
      </c>
      <c r="F231" s="159" t="str">
        <f t="shared" si="14"/>
        <v>MRPBEDBLoad Compare MP</v>
      </c>
      <c r="G231" s="159" t="s">
        <v>1889</v>
      </c>
      <c r="N231" s="2">
        <v>2601</v>
      </c>
      <c r="O231" s="3" t="s">
        <v>382</v>
      </c>
      <c r="P231" s="3" t="s">
        <v>383</v>
      </c>
      <c r="Q231" s="3" t="s">
        <v>53</v>
      </c>
      <c r="R231" s="3" t="s">
        <v>329</v>
      </c>
      <c r="S231" s="4">
        <v>46059.40625</v>
      </c>
      <c r="T231" s="4">
        <v>46059.40625</v>
      </c>
      <c r="U231" s="4">
        <v>46059.407638888886</v>
      </c>
      <c r="V231" s="3" t="s">
        <v>42</v>
      </c>
      <c r="W231" s="3" t="s">
        <v>43</v>
      </c>
      <c r="X231" s="3" t="s">
        <v>389</v>
      </c>
      <c r="Y231" s="2">
        <v>1</v>
      </c>
      <c r="Z231" s="3" t="s">
        <v>55</v>
      </c>
      <c r="AA231" s="5">
        <v>0</v>
      </c>
      <c r="AB231" s="5">
        <v>0</v>
      </c>
      <c r="AC231" s="5">
        <v>0</v>
      </c>
      <c r="AD231" s="5">
        <v>0</v>
      </c>
      <c r="AE231" s="5">
        <v>0</v>
      </c>
      <c r="AF231" s="5">
        <v>0</v>
      </c>
      <c r="AG231" s="6">
        <v>0</v>
      </c>
      <c r="AH231" s="6"/>
      <c r="AI231" s="7">
        <v>0</v>
      </c>
      <c r="AJ231" s="7">
        <v>0</v>
      </c>
      <c r="AK231" s="7">
        <v>0</v>
      </c>
      <c r="AL231" s="7">
        <v>0</v>
      </c>
      <c r="AM231" s="7">
        <v>0</v>
      </c>
      <c r="AN231" s="12" t="s">
        <v>46</v>
      </c>
      <c r="AO231" s="12"/>
      <c r="AP231" s="12"/>
      <c r="AQ231" s="12"/>
      <c r="AR231" s="12"/>
      <c r="AS231" s="12"/>
      <c r="AT231" s="12"/>
      <c r="AU231" s="12"/>
      <c r="AV231" s="12"/>
      <c r="AW231" s="12"/>
      <c r="AX231" s="12"/>
      <c r="AY231" s="8" t="s">
        <v>47</v>
      </c>
    </row>
    <row r="232" spans="1:51" ht="16.5" x14ac:dyDescent="0.25">
      <c r="A232" s="159" t="str">
        <f>_xlfn.XLOOKUP(X232,Mapping!N:N,Mapping!O:O,"Not Found",0,1)</f>
        <v>Load Market</v>
      </c>
      <c r="B232" s="159" t="str">
        <f t="shared" si="12"/>
        <v>BEDBLoad Market46059.4076388889</v>
      </c>
      <c r="D232" s="159" t="str">
        <f t="shared" si="15"/>
        <v>load Market</v>
      </c>
      <c r="E232" s="159" t="str">
        <f t="shared" si="13"/>
        <v>MRPBEDBLoad Marketload Market</v>
      </c>
      <c r="F232" s="159" t="str">
        <f t="shared" si="14"/>
        <v>MRPBEDBLoad Market</v>
      </c>
      <c r="G232" s="159" t="s">
        <v>1889</v>
      </c>
      <c r="N232" s="2">
        <v>2601</v>
      </c>
      <c r="O232" s="3" t="s">
        <v>382</v>
      </c>
      <c r="P232" s="3" t="s">
        <v>383</v>
      </c>
      <c r="Q232" s="3" t="s">
        <v>394</v>
      </c>
      <c r="R232" s="3" t="s">
        <v>395</v>
      </c>
      <c r="S232" s="4">
        <v>46059.407638888886</v>
      </c>
      <c r="T232" s="4">
        <v>46059.438888888886</v>
      </c>
      <c r="U232" s="4">
        <v>46059.44027777778</v>
      </c>
      <c r="V232" s="3" t="s">
        <v>42</v>
      </c>
      <c r="W232" s="3" t="s">
        <v>43</v>
      </c>
      <c r="X232" s="3" t="s">
        <v>396</v>
      </c>
      <c r="Y232" s="2">
        <v>1</v>
      </c>
      <c r="Z232" s="3" t="s">
        <v>397</v>
      </c>
      <c r="AA232" s="5">
        <v>0.75</v>
      </c>
      <c r="AB232" s="5">
        <v>0</v>
      </c>
      <c r="AC232" s="5">
        <v>0.75</v>
      </c>
      <c r="AD232" s="5">
        <v>0</v>
      </c>
      <c r="AE232" s="5">
        <v>0</v>
      </c>
      <c r="AF232" s="5">
        <v>0.75</v>
      </c>
      <c r="AG232" s="6"/>
      <c r="AH232" s="6"/>
      <c r="AI232" s="7">
        <v>0</v>
      </c>
      <c r="AJ232" s="7">
        <v>0</v>
      </c>
      <c r="AK232" s="7">
        <v>0.75</v>
      </c>
      <c r="AL232" s="7">
        <v>0</v>
      </c>
      <c r="AM232" s="7">
        <v>0.75</v>
      </c>
      <c r="AN232" s="12" t="s">
        <v>46</v>
      </c>
      <c r="AO232" s="12"/>
      <c r="AP232" s="12"/>
      <c r="AQ232" s="12"/>
      <c r="AR232" s="12"/>
      <c r="AS232" s="12"/>
      <c r="AT232" s="12"/>
      <c r="AU232" s="12"/>
      <c r="AV232" s="12"/>
      <c r="AW232" s="12"/>
      <c r="AX232" s="12"/>
      <c r="AY232" s="8" t="s">
        <v>47</v>
      </c>
    </row>
    <row r="233" spans="1:51" ht="16.5" x14ac:dyDescent="0.25">
      <c r="A233" s="159" t="str">
        <f>_xlfn.XLOOKUP(X233,Mapping!N:N,Mapping!O:O,"Not Found",0,1)</f>
        <v>Load Pos</v>
      </c>
      <c r="B233" s="159" t="str">
        <f t="shared" si="12"/>
        <v>BEDBLoad Pos46059.4402777778</v>
      </c>
      <c r="D233" s="159" t="str">
        <f t="shared" si="15"/>
        <v>archive NTG</v>
      </c>
      <c r="E233" s="159" t="str">
        <f t="shared" si="13"/>
        <v>MRPBEDBLoad Posarchive NTG</v>
      </c>
      <c r="F233" s="159" t="str">
        <f t="shared" si="14"/>
        <v>MRPBEDBLoad Pos</v>
      </c>
      <c r="G233" s="159" t="s">
        <v>1889</v>
      </c>
      <c r="N233" s="2">
        <v>2601</v>
      </c>
      <c r="O233" s="3" t="s">
        <v>382</v>
      </c>
      <c r="P233" s="3" t="s">
        <v>383</v>
      </c>
      <c r="Q233" s="3" t="s">
        <v>398</v>
      </c>
      <c r="R233" s="3" t="s">
        <v>399</v>
      </c>
      <c r="S233" s="4">
        <v>46059.44027777778</v>
      </c>
      <c r="T233" s="4">
        <v>46059.44027777778</v>
      </c>
      <c r="U233" s="4">
        <v>46059.44027777778</v>
      </c>
      <c r="V233" s="3" t="s">
        <v>42</v>
      </c>
      <c r="W233" s="3" t="s">
        <v>43</v>
      </c>
      <c r="X233" s="3" t="s">
        <v>400</v>
      </c>
      <c r="Y233" s="2">
        <v>1</v>
      </c>
      <c r="Z233" s="3" t="s">
        <v>401</v>
      </c>
      <c r="AA233" s="5">
        <v>0</v>
      </c>
      <c r="AB233" s="5">
        <v>0</v>
      </c>
      <c r="AC233" s="5">
        <v>0</v>
      </c>
      <c r="AD233" s="5">
        <v>0</v>
      </c>
      <c r="AE233" s="5">
        <v>0</v>
      </c>
      <c r="AF233" s="5">
        <v>0</v>
      </c>
      <c r="AG233" s="6"/>
      <c r="AH233" s="6"/>
      <c r="AI233" s="7">
        <v>0</v>
      </c>
      <c r="AJ233" s="7">
        <v>0</v>
      </c>
      <c r="AK233" s="7">
        <v>0</v>
      </c>
      <c r="AL233" s="7">
        <v>0</v>
      </c>
      <c r="AM233" s="7">
        <v>0</v>
      </c>
      <c r="AN233" s="12" t="s">
        <v>46</v>
      </c>
      <c r="AO233" s="12"/>
      <c r="AP233" s="12"/>
      <c r="AQ233" s="12"/>
      <c r="AR233" s="12"/>
      <c r="AS233" s="12"/>
      <c r="AT233" s="12"/>
      <c r="AU233" s="12"/>
      <c r="AV233" s="12"/>
      <c r="AW233" s="12"/>
      <c r="AX233" s="12"/>
      <c r="AY233" s="8" t="s">
        <v>47</v>
      </c>
    </row>
    <row r="234" spans="1:51" ht="16.5" x14ac:dyDescent="0.25">
      <c r="A234" s="159" t="str">
        <f>_xlfn.XLOOKUP(X234,Mapping!N:N,Mapping!O:O,"Not Found",0,1)</f>
        <v>Load Pos</v>
      </c>
      <c r="B234" s="159" t="str">
        <f t="shared" si="12"/>
        <v>BEDBLoad Pos46059.4402777778</v>
      </c>
      <c r="D234" s="159" t="str">
        <f t="shared" si="15"/>
        <v>load Portfolio</v>
      </c>
      <c r="E234" s="159" t="str">
        <f t="shared" si="13"/>
        <v>MRPBEDBLoad Posload Portfolio</v>
      </c>
      <c r="F234" s="159" t="str">
        <f t="shared" si="14"/>
        <v>MRPBEDBLoad Pos</v>
      </c>
      <c r="G234" s="159" t="s">
        <v>1889</v>
      </c>
      <c r="N234" s="2">
        <v>2601</v>
      </c>
      <c r="O234" s="3" t="s">
        <v>382</v>
      </c>
      <c r="P234" s="3" t="s">
        <v>383</v>
      </c>
      <c r="Q234" s="3" t="s">
        <v>402</v>
      </c>
      <c r="R234" s="3" t="s">
        <v>403</v>
      </c>
      <c r="S234" s="4">
        <v>46059.44027777778</v>
      </c>
      <c r="T234" s="4">
        <v>46059.480555555558</v>
      </c>
      <c r="U234" s="4">
        <v>46059.480555555558</v>
      </c>
      <c r="V234" s="3" t="s">
        <v>42</v>
      </c>
      <c r="W234" s="3" t="s">
        <v>43</v>
      </c>
      <c r="X234" s="3" t="s">
        <v>400</v>
      </c>
      <c r="Y234" s="2">
        <v>1</v>
      </c>
      <c r="Z234" s="3" t="s">
        <v>404</v>
      </c>
      <c r="AA234" s="5">
        <v>0.97</v>
      </c>
      <c r="AB234" s="5">
        <v>0</v>
      </c>
      <c r="AC234" s="5">
        <v>0.97</v>
      </c>
      <c r="AD234" s="5">
        <v>0</v>
      </c>
      <c r="AE234" s="5">
        <v>0</v>
      </c>
      <c r="AF234" s="5">
        <v>0.97</v>
      </c>
      <c r="AG234" s="6"/>
      <c r="AH234" s="6"/>
      <c r="AI234" s="7">
        <v>0</v>
      </c>
      <c r="AJ234" s="7">
        <v>0</v>
      </c>
      <c r="AK234" s="7">
        <v>0.97</v>
      </c>
      <c r="AL234" s="7">
        <v>0</v>
      </c>
      <c r="AM234" s="7">
        <v>0.97</v>
      </c>
      <c r="AN234" s="12" t="s">
        <v>46</v>
      </c>
      <c r="AO234" s="12"/>
      <c r="AP234" s="12"/>
      <c r="AQ234" s="12"/>
      <c r="AR234" s="12"/>
      <c r="AS234" s="12"/>
      <c r="AT234" s="12"/>
      <c r="AU234" s="12"/>
      <c r="AV234" s="12"/>
      <c r="AW234" s="12"/>
      <c r="AX234" s="12"/>
      <c r="AY234" s="8" t="s">
        <v>47</v>
      </c>
    </row>
    <row r="235" spans="1:51" ht="16.5" x14ac:dyDescent="0.25">
      <c r="A235" s="159" t="str">
        <f>_xlfn.XLOOKUP(X235,Mapping!N:N,Mapping!O:O,"Not Found",0,1)</f>
        <v>Load Pos</v>
      </c>
      <c r="B235" s="159" t="str">
        <f t="shared" si="12"/>
        <v>BEDBLoad Pos46059.4805555556</v>
      </c>
      <c r="D235" s="159" t="str">
        <f t="shared" si="15"/>
        <v>copy from</v>
      </c>
      <c r="E235" s="159" t="str">
        <f t="shared" si="13"/>
        <v>MRPBEDBLoad Poscopy from</v>
      </c>
      <c r="F235" s="159" t="str">
        <f t="shared" si="14"/>
        <v>MRPBEDBLoad Pos</v>
      </c>
      <c r="G235" s="159" t="s">
        <v>1889</v>
      </c>
      <c r="N235" s="2">
        <v>2601</v>
      </c>
      <c r="O235" s="3" t="s">
        <v>382</v>
      </c>
      <c r="P235" s="3" t="s">
        <v>383</v>
      </c>
      <c r="Q235" s="3" t="s">
        <v>82</v>
      </c>
      <c r="R235" s="3" t="s">
        <v>83</v>
      </c>
      <c r="S235" s="4">
        <v>46059.480555555558</v>
      </c>
      <c r="T235" s="4">
        <v>46059.481249999997</v>
      </c>
      <c r="U235" s="4">
        <v>46059.486805555556</v>
      </c>
      <c r="V235" s="3" t="s">
        <v>42</v>
      </c>
      <c r="W235" s="3" t="s">
        <v>43</v>
      </c>
      <c r="X235" s="3" t="s">
        <v>400</v>
      </c>
      <c r="Y235" s="2">
        <v>1</v>
      </c>
      <c r="Z235" s="3" t="s">
        <v>84</v>
      </c>
      <c r="AA235" s="5">
        <v>0.02</v>
      </c>
      <c r="AB235" s="5">
        <v>0</v>
      </c>
      <c r="AC235" s="5">
        <v>0.02</v>
      </c>
      <c r="AD235" s="5">
        <v>0</v>
      </c>
      <c r="AE235" s="5">
        <v>0</v>
      </c>
      <c r="AF235" s="5">
        <v>0.02</v>
      </c>
      <c r="AG235" s="6"/>
      <c r="AH235" s="6"/>
      <c r="AI235" s="7">
        <v>0</v>
      </c>
      <c r="AJ235" s="7">
        <v>0</v>
      </c>
      <c r="AK235" s="7">
        <v>0.02</v>
      </c>
      <c r="AL235" s="7">
        <v>0</v>
      </c>
      <c r="AM235" s="7">
        <v>0.02</v>
      </c>
      <c r="AN235" s="12" t="s">
        <v>46</v>
      </c>
      <c r="AO235" s="12"/>
      <c r="AP235" s="12"/>
      <c r="AQ235" s="12"/>
      <c r="AR235" s="12"/>
      <c r="AS235" s="12"/>
      <c r="AT235" s="12"/>
      <c r="AU235" s="12"/>
      <c r="AV235" s="12"/>
      <c r="AW235" s="12"/>
      <c r="AX235" s="12"/>
      <c r="AY235" s="8" t="s">
        <v>47</v>
      </c>
    </row>
    <row r="236" spans="1:51" ht="16.5" x14ac:dyDescent="0.25">
      <c r="A236" s="159" t="str">
        <f>_xlfn.XLOOKUP(X236,Mapping!N:N,Mapping!O:O,"Not Found",0,1)</f>
        <v>Load Pos</v>
      </c>
      <c r="B236" s="159" t="str">
        <f t="shared" si="12"/>
        <v>BEDBLoad Pos46059.4868055556</v>
      </c>
      <c r="D236" s="159" t="str">
        <f t="shared" si="15"/>
        <v>Stratification</v>
      </c>
      <c r="E236" s="159" t="str">
        <f t="shared" si="13"/>
        <v>MRPBEDBLoad PosStratification</v>
      </c>
      <c r="F236" s="159" t="str">
        <f t="shared" si="14"/>
        <v>MRPBEDBLoad Pos</v>
      </c>
      <c r="G236" s="159" t="s">
        <v>1889</v>
      </c>
      <c r="N236" s="2">
        <v>2601</v>
      </c>
      <c r="O236" s="3" t="s">
        <v>382</v>
      </c>
      <c r="P236" s="3" t="s">
        <v>383</v>
      </c>
      <c r="Q236" s="3" t="s">
        <v>76</v>
      </c>
      <c r="R236" s="3" t="s">
        <v>77</v>
      </c>
      <c r="S236" s="4">
        <v>46059.486805555556</v>
      </c>
      <c r="T236" s="4">
        <v>46059.491666666669</v>
      </c>
      <c r="U236" s="4">
        <v>46059.491666666669</v>
      </c>
      <c r="V236" s="3" t="s">
        <v>42</v>
      </c>
      <c r="W236" s="3" t="s">
        <v>43</v>
      </c>
      <c r="X236" s="3" t="s">
        <v>400</v>
      </c>
      <c r="Y236" s="2">
        <v>1</v>
      </c>
      <c r="Z236" s="3" t="s">
        <v>78</v>
      </c>
      <c r="AA236" s="5">
        <v>0.12</v>
      </c>
      <c r="AB236" s="5">
        <v>0</v>
      </c>
      <c r="AC236" s="5">
        <v>0.12</v>
      </c>
      <c r="AD236" s="5">
        <v>0</v>
      </c>
      <c r="AE236" s="5">
        <v>0</v>
      </c>
      <c r="AF236" s="5">
        <v>0.12</v>
      </c>
      <c r="AG236" s="6"/>
      <c r="AH236" s="6"/>
      <c r="AI236" s="7">
        <v>0</v>
      </c>
      <c r="AJ236" s="7">
        <v>0</v>
      </c>
      <c r="AK236" s="7">
        <v>0.12</v>
      </c>
      <c r="AL236" s="7">
        <v>0</v>
      </c>
      <c r="AM236" s="7">
        <v>0.12</v>
      </c>
      <c r="AN236" s="12" t="s">
        <v>46</v>
      </c>
      <c r="AO236" s="12"/>
      <c r="AP236" s="12"/>
      <c r="AQ236" s="12"/>
      <c r="AR236" s="12"/>
      <c r="AS236" s="12"/>
      <c r="AT236" s="12"/>
      <c r="AU236" s="12"/>
      <c r="AV236" s="12"/>
      <c r="AW236" s="12"/>
      <c r="AX236" s="12"/>
      <c r="AY236" s="8" t="s">
        <v>47</v>
      </c>
    </row>
    <row r="237" spans="1:51" ht="16.5" x14ac:dyDescent="0.25">
      <c r="A237" s="159" t="str">
        <f>_xlfn.XLOOKUP(X237,Mapping!N:N,Mapping!O:O,"Not Found",0,1)</f>
        <v>Load Pos</v>
      </c>
      <c r="B237" s="159" t="str">
        <f t="shared" si="12"/>
        <v>BEDBLoad Pos46059.4916666667</v>
      </c>
      <c r="D237" s="159" t="str">
        <f t="shared" si="15"/>
        <v>Stratification OLAP exports</v>
      </c>
      <c r="E237" s="159" t="str">
        <f t="shared" si="13"/>
        <v>MRPBEDBLoad PosStratification OLAP exports</v>
      </c>
      <c r="F237" s="159" t="str">
        <f t="shared" si="14"/>
        <v>MRPBEDBLoad Pos</v>
      </c>
      <c r="G237" s="159" t="s">
        <v>1889</v>
      </c>
      <c r="N237" s="2">
        <v>2601</v>
      </c>
      <c r="O237" s="3" t="s">
        <v>382</v>
      </c>
      <c r="P237" s="3" t="s">
        <v>383</v>
      </c>
      <c r="Q237" s="3" t="s">
        <v>405</v>
      </c>
      <c r="R237" s="3" t="s">
        <v>406</v>
      </c>
      <c r="S237" s="4">
        <v>46059.491666666669</v>
      </c>
      <c r="T237" s="4">
        <v>46059.496527777781</v>
      </c>
      <c r="U237" s="4">
        <v>46059.49722222222</v>
      </c>
      <c r="V237" s="3" t="s">
        <v>42</v>
      </c>
      <c r="W237" s="3" t="s">
        <v>43</v>
      </c>
      <c r="X237" s="3" t="s">
        <v>400</v>
      </c>
      <c r="Y237" s="2">
        <v>1</v>
      </c>
      <c r="Z237" s="3" t="s">
        <v>407</v>
      </c>
      <c r="AA237" s="5">
        <v>0.12</v>
      </c>
      <c r="AB237" s="5">
        <v>0</v>
      </c>
      <c r="AC237" s="5">
        <v>0.12</v>
      </c>
      <c r="AD237" s="5">
        <v>0</v>
      </c>
      <c r="AE237" s="5">
        <v>0</v>
      </c>
      <c r="AF237" s="5">
        <v>0.12</v>
      </c>
      <c r="AG237" s="6"/>
      <c r="AH237" s="6"/>
      <c r="AI237" s="7">
        <v>0</v>
      </c>
      <c r="AJ237" s="7">
        <v>0</v>
      </c>
      <c r="AK237" s="7">
        <v>0.12</v>
      </c>
      <c r="AL237" s="7">
        <v>0</v>
      </c>
      <c r="AM237" s="7">
        <v>0.12</v>
      </c>
      <c r="AN237" s="12" t="s">
        <v>46</v>
      </c>
      <c r="AO237" s="12"/>
      <c r="AP237" s="12"/>
      <c r="AQ237" s="12"/>
      <c r="AR237" s="12"/>
      <c r="AS237" s="12"/>
      <c r="AT237" s="12"/>
      <c r="AU237" s="12"/>
      <c r="AV237" s="12"/>
      <c r="AW237" s="12"/>
      <c r="AX237" s="12"/>
      <c r="AY237" s="8" t="s">
        <v>47</v>
      </c>
    </row>
    <row r="238" spans="1:51" ht="16.5" x14ac:dyDescent="0.25">
      <c r="A238" s="159" t="str">
        <f>_xlfn.XLOOKUP(X238,Mapping!N:N,Mapping!O:O,"Not Found",0,1)</f>
        <v>Generate Load</v>
      </c>
      <c r="B238" s="159" t="str">
        <f t="shared" si="12"/>
        <v>BEDBGenerate Load46059.4972222222</v>
      </c>
      <c r="D238" s="159" t="str">
        <f t="shared" si="15"/>
        <v>Generate DD SAV</v>
      </c>
      <c r="E238" s="159" t="str">
        <f t="shared" si="13"/>
        <v>MRPBEDBGenerate LoadGenerate DD SAV</v>
      </c>
      <c r="F238" s="159" t="str">
        <f t="shared" si="14"/>
        <v>MRPBEDBGenerate Load</v>
      </c>
      <c r="G238" s="159" t="s">
        <v>1889</v>
      </c>
      <c r="N238" s="2">
        <v>2601</v>
      </c>
      <c r="O238" s="3" t="s">
        <v>382</v>
      </c>
      <c r="P238" s="3" t="s">
        <v>383</v>
      </c>
      <c r="Q238" s="3" t="s">
        <v>408</v>
      </c>
      <c r="R238" s="3" t="s">
        <v>409</v>
      </c>
      <c r="S238" s="4">
        <v>46059.49722222222</v>
      </c>
      <c r="T238" s="4">
        <v>46059.498611111114</v>
      </c>
      <c r="U238" s="4">
        <v>46059.498611111114</v>
      </c>
      <c r="V238" s="3" t="s">
        <v>42</v>
      </c>
      <c r="W238" s="3" t="s">
        <v>43</v>
      </c>
      <c r="X238" s="3" t="s">
        <v>410</v>
      </c>
      <c r="Y238" s="2">
        <v>1</v>
      </c>
      <c r="Z238" s="3" t="s">
        <v>411</v>
      </c>
      <c r="AA238" s="5">
        <v>0.03</v>
      </c>
      <c r="AB238" s="5">
        <v>0</v>
      </c>
      <c r="AC238" s="5">
        <v>0.03</v>
      </c>
      <c r="AD238" s="5">
        <v>0</v>
      </c>
      <c r="AE238" s="5">
        <v>0</v>
      </c>
      <c r="AF238" s="5">
        <v>0.03</v>
      </c>
      <c r="AG238" s="6"/>
      <c r="AH238" s="6"/>
      <c r="AI238" s="7">
        <v>0</v>
      </c>
      <c r="AJ238" s="7">
        <v>0</v>
      </c>
      <c r="AK238" s="7">
        <v>0.03</v>
      </c>
      <c r="AL238" s="7">
        <v>0</v>
      </c>
      <c r="AM238" s="7">
        <v>0.03</v>
      </c>
      <c r="AN238" s="12" t="s">
        <v>46</v>
      </c>
      <c r="AO238" s="12"/>
      <c r="AP238" s="12"/>
      <c r="AQ238" s="12"/>
      <c r="AR238" s="12"/>
      <c r="AS238" s="12"/>
      <c r="AT238" s="12"/>
      <c r="AU238" s="12"/>
      <c r="AV238" s="12"/>
      <c r="AW238" s="12"/>
      <c r="AX238" s="12"/>
      <c r="AY238" s="8" t="s">
        <v>47</v>
      </c>
    </row>
    <row r="239" spans="1:51" ht="16.5" x14ac:dyDescent="0.25">
      <c r="A239" s="159" t="str">
        <f>_xlfn.XLOOKUP(X239,Mapping!N:N,Mapping!O:O,"Not Found",0,1)</f>
        <v>Generate Load</v>
      </c>
      <c r="B239" s="159" t="str">
        <f t="shared" si="12"/>
        <v>BEDBGenerate Load46059.4986111111</v>
      </c>
      <c r="D239" s="159" t="str">
        <f t="shared" si="15"/>
        <v>Load DD SAV</v>
      </c>
      <c r="E239" s="159" t="str">
        <f t="shared" si="13"/>
        <v>MRPBEDBGenerate LoadLoad DD SAV</v>
      </c>
      <c r="F239" s="159" t="str">
        <f t="shared" si="14"/>
        <v>MRPBEDBGenerate Load</v>
      </c>
      <c r="G239" s="159" t="s">
        <v>1889</v>
      </c>
      <c r="N239" s="2">
        <v>2601</v>
      </c>
      <c r="O239" s="3" t="s">
        <v>382</v>
      </c>
      <c r="P239" s="3" t="s">
        <v>383</v>
      </c>
      <c r="Q239" s="3" t="s">
        <v>412</v>
      </c>
      <c r="R239" s="3" t="s">
        <v>413</v>
      </c>
      <c r="S239" s="4">
        <v>46059.498611111114</v>
      </c>
      <c r="T239" s="4">
        <v>46059.509722222225</v>
      </c>
      <c r="U239" s="4">
        <v>46059.510416666664</v>
      </c>
      <c r="V239" s="3" t="s">
        <v>42</v>
      </c>
      <c r="W239" s="3" t="s">
        <v>43</v>
      </c>
      <c r="X239" s="3" t="s">
        <v>410</v>
      </c>
      <c r="Y239" s="2">
        <v>1</v>
      </c>
      <c r="Z239" s="3" t="s">
        <v>414</v>
      </c>
      <c r="AA239" s="5">
        <v>0.27</v>
      </c>
      <c r="AB239" s="5">
        <v>0</v>
      </c>
      <c r="AC239" s="5">
        <v>0.27</v>
      </c>
      <c r="AD239" s="5">
        <v>0</v>
      </c>
      <c r="AE239" s="5">
        <v>0</v>
      </c>
      <c r="AF239" s="5">
        <v>0.27</v>
      </c>
      <c r="AG239" s="6"/>
      <c r="AH239" s="6"/>
      <c r="AI239" s="7">
        <v>0</v>
      </c>
      <c r="AJ239" s="7">
        <v>0</v>
      </c>
      <c r="AK239" s="7">
        <v>0.27</v>
      </c>
      <c r="AL239" s="7">
        <v>0</v>
      </c>
      <c r="AM239" s="7">
        <v>0.27</v>
      </c>
      <c r="AN239" s="12" t="s">
        <v>46</v>
      </c>
      <c r="AO239" s="12"/>
      <c r="AP239" s="12"/>
      <c r="AQ239" s="12"/>
      <c r="AR239" s="12"/>
      <c r="AS239" s="12"/>
      <c r="AT239" s="12"/>
      <c r="AU239" s="12"/>
      <c r="AV239" s="12"/>
      <c r="AW239" s="12"/>
      <c r="AX239" s="12"/>
      <c r="AY239" s="8" t="s">
        <v>47</v>
      </c>
    </row>
    <row r="240" spans="1:51" ht="16.5" x14ac:dyDescent="0.25">
      <c r="A240" s="159" t="str">
        <f>_xlfn.XLOOKUP(X240,Mapping!N:N,Mapping!O:O,"Not Found",0,1)</f>
        <v>Generate Load</v>
      </c>
      <c r="B240" s="159" t="str">
        <f t="shared" si="12"/>
        <v>BEDBGenerate Load46059.5104166667</v>
      </c>
      <c r="D240" s="159" t="str">
        <f t="shared" si="15"/>
        <v>Generate DD CFM</v>
      </c>
      <c r="E240" s="159" t="str">
        <f t="shared" si="13"/>
        <v>MRPBEDBGenerate LoadGenerate DD CFM</v>
      </c>
      <c r="F240" s="159" t="str">
        <f t="shared" si="14"/>
        <v>MRPBEDBGenerate Load</v>
      </c>
      <c r="G240" s="159" t="s">
        <v>1889</v>
      </c>
      <c r="N240" s="2">
        <v>2601</v>
      </c>
      <c r="O240" s="3" t="s">
        <v>382</v>
      </c>
      <c r="P240" s="3" t="s">
        <v>383</v>
      </c>
      <c r="Q240" s="3" t="s">
        <v>415</v>
      </c>
      <c r="R240" s="3" t="s">
        <v>416</v>
      </c>
      <c r="S240" s="4">
        <v>46059.510416666664</v>
      </c>
      <c r="T240" s="4">
        <v>46059.511111111111</v>
      </c>
      <c r="U240" s="4">
        <v>46059.511111111111</v>
      </c>
      <c r="V240" s="3" t="s">
        <v>42</v>
      </c>
      <c r="W240" s="3" t="s">
        <v>43</v>
      </c>
      <c r="X240" s="3" t="s">
        <v>417</v>
      </c>
      <c r="Y240" s="2">
        <v>1</v>
      </c>
      <c r="Z240" s="3" t="s">
        <v>418</v>
      </c>
      <c r="AA240" s="5">
        <v>0.02</v>
      </c>
      <c r="AB240" s="5">
        <v>0</v>
      </c>
      <c r="AC240" s="5">
        <v>0.02</v>
      </c>
      <c r="AD240" s="5">
        <v>0</v>
      </c>
      <c r="AE240" s="5">
        <v>0</v>
      </c>
      <c r="AF240" s="5">
        <v>0.02</v>
      </c>
      <c r="AG240" s="6"/>
      <c r="AH240" s="6"/>
      <c r="AI240" s="7">
        <v>0</v>
      </c>
      <c r="AJ240" s="7">
        <v>0</v>
      </c>
      <c r="AK240" s="7">
        <v>0.02</v>
      </c>
      <c r="AL240" s="7">
        <v>0</v>
      </c>
      <c r="AM240" s="7">
        <v>0.02</v>
      </c>
      <c r="AN240" s="12" t="s">
        <v>46</v>
      </c>
      <c r="AO240" s="12"/>
      <c r="AP240" s="12"/>
      <c r="AQ240" s="12"/>
      <c r="AR240" s="12"/>
      <c r="AS240" s="12"/>
      <c r="AT240" s="12"/>
      <c r="AU240" s="12"/>
      <c r="AV240" s="12"/>
      <c r="AW240" s="12"/>
      <c r="AX240" s="12"/>
      <c r="AY240" s="8" t="s">
        <v>47</v>
      </c>
    </row>
    <row r="241" spans="1:51" ht="16.5" x14ac:dyDescent="0.25">
      <c r="A241" s="159" t="str">
        <f>_xlfn.XLOOKUP(X241,Mapping!N:N,Mapping!O:O,"Not Found",0,1)</f>
        <v>Generate Load</v>
      </c>
      <c r="B241" s="159" t="str">
        <f t="shared" si="12"/>
        <v>BEDBGenerate Load46059.5111111111</v>
      </c>
      <c r="D241" s="159" t="str">
        <f t="shared" si="15"/>
        <v>Load DD CFM</v>
      </c>
      <c r="E241" s="159" t="str">
        <f t="shared" si="13"/>
        <v>MRPBEDBGenerate LoadLoad DD CFM</v>
      </c>
      <c r="F241" s="159" t="str">
        <f t="shared" si="14"/>
        <v>MRPBEDBGenerate Load</v>
      </c>
      <c r="G241" s="159" t="s">
        <v>1889</v>
      </c>
      <c r="N241" s="2">
        <v>2601</v>
      </c>
      <c r="O241" s="3" t="s">
        <v>382</v>
      </c>
      <c r="P241" s="3" t="s">
        <v>383</v>
      </c>
      <c r="Q241" s="3" t="s">
        <v>419</v>
      </c>
      <c r="R241" s="3" t="s">
        <v>420</v>
      </c>
      <c r="S241" s="4">
        <v>46059.511111111111</v>
      </c>
      <c r="T241" s="4">
        <v>46059.521527777775</v>
      </c>
      <c r="U241" s="4">
        <v>46059.522222222222</v>
      </c>
      <c r="V241" s="3" t="s">
        <v>42</v>
      </c>
      <c r="W241" s="3" t="s">
        <v>43</v>
      </c>
      <c r="X241" s="3" t="s">
        <v>417</v>
      </c>
      <c r="Y241" s="2">
        <v>1</v>
      </c>
      <c r="Z241" s="3" t="s">
        <v>421</v>
      </c>
      <c r="AA241" s="5">
        <v>0.25</v>
      </c>
      <c r="AB241" s="5">
        <v>0</v>
      </c>
      <c r="AC241" s="5">
        <v>0.25</v>
      </c>
      <c r="AD241" s="5">
        <v>0</v>
      </c>
      <c r="AE241" s="5">
        <v>0</v>
      </c>
      <c r="AF241" s="5">
        <v>0.25</v>
      </c>
      <c r="AG241" s="6"/>
      <c r="AH241" s="6"/>
      <c r="AI241" s="7">
        <v>0</v>
      </c>
      <c r="AJ241" s="7">
        <v>0</v>
      </c>
      <c r="AK241" s="7">
        <v>0.25</v>
      </c>
      <c r="AL241" s="7">
        <v>0</v>
      </c>
      <c r="AM241" s="7">
        <v>0.25</v>
      </c>
      <c r="AN241" s="12" t="s">
        <v>46</v>
      </c>
      <c r="AO241" s="12"/>
      <c r="AP241" s="12"/>
      <c r="AQ241" s="12"/>
      <c r="AR241" s="12"/>
      <c r="AS241" s="12"/>
      <c r="AT241" s="12"/>
      <c r="AU241" s="12"/>
      <c r="AV241" s="12"/>
      <c r="AW241" s="12"/>
      <c r="AX241" s="12"/>
      <c r="AY241" s="8" t="s">
        <v>47</v>
      </c>
    </row>
    <row r="242" spans="1:51" ht="16.5" x14ac:dyDescent="0.25">
      <c r="A242" s="159" t="str">
        <f>_xlfn.XLOOKUP(X242,Mapping!N:N,Mapping!O:O,"Not Found",0,1)</f>
        <v>Generate Load</v>
      </c>
      <c r="B242" s="159" t="str">
        <f t="shared" si="12"/>
        <v>BEDBGenerate Load46059.5222222222</v>
      </c>
      <c r="D242" s="159" t="str">
        <f t="shared" si="15"/>
        <v>Generate DD MOR</v>
      </c>
      <c r="E242" s="159" t="str">
        <f t="shared" si="13"/>
        <v>MRPBEDBGenerate LoadGenerate DD MOR</v>
      </c>
      <c r="F242" s="159" t="str">
        <f t="shared" si="14"/>
        <v>MRPBEDBGenerate Load</v>
      </c>
      <c r="G242" s="159" t="s">
        <v>1889</v>
      </c>
      <c r="N242" s="2">
        <v>2601</v>
      </c>
      <c r="O242" s="3" t="s">
        <v>382</v>
      </c>
      <c r="P242" s="3" t="s">
        <v>383</v>
      </c>
      <c r="Q242" s="3" t="s">
        <v>422</v>
      </c>
      <c r="R242" s="3" t="s">
        <v>423</v>
      </c>
      <c r="S242" s="4">
        <v>46059.522222222222</v>
      </c>
      <c r="T242" s="4">
        <v>46059.522916666669</v>
      </c>
      <c r="U242" s="4">
        <v>46059.522916666669</v>
      </c>
      <c r="V242" s="3" t="s">
        <v>42</v>
      </c>
      <c r="W242" s="3" t="s">
        <v>43</v>
      </c>
      <c r="X242" s="3" t="s">
        <v>424</v>
      </c>
      <c r="Y242" s="2">
        <v>1</v>
      </c>
      <c r="Z242" s="3" t="s">
        <v>425</v>
      </c>
      <c r="AA242" s="5">
        <v>0.02</v>
      </c>
      <c r="AB242" s="5">
        <v>0</v>
      </c>
      <c r="AC242" s="5">
        <v>0.02</v>
      </c>
      <c r="AD242" s="5">
        <v>0</v>
      </c>
      <c r="AE242" s="5">
        <v>0</v>
      </c>
      <c r="AF242" s="5">
        <v>0.02</v>
      </c>
      <c r="AG242" s="6"/>
      <c r="AH242" s="6"/>
      <c r="AI242" s="7">
        <v>0</v>
      </c>
      <c r="AJ242" s="7">
        <v>0</v>
      </c>
      <c r="AK242" s="7">
        <v>0.02</v>
      </c>
      <c r="AL242" s="7">
        <v>0</v>
      </c>
      <c r="AM242" s="7">
        <v>0.02</v>
      </c>
      <c r="AN242" s="12" t="s">
        <v>46</v>
      </c>
      <c r="AO242" s="12"/>
      <c r="AP242" s="12"/>
      <c r="AQ242" s="12"/>
      <c r="AR242" s="12"/>
      <c r="AS242" s="12"/>
      <c r="AT242" s="12"/>
      <c r="AU242" s="12"/>
      <c r="AV242" s="12"/>
      <c r="AW242" s="12"/>
      <c r="AX242" s="12"/>
      <c r="AY242" s="8" t="s">
        <v>47</v>
      </c>
    </row>
    <row r="243" spans="1:51" ht="16.5" x14ac:dyDescent="0.25">
      <c r="A243" s="159" t="str">
        <f>_xlfn.XLOOKUP(X243,Mapping!N:N,Mapping!O:O,"Not Found",0,1)</f>
        <v>Generate Load</v>
      </c>
      <c r="B243" s="159" t="str">
        <f t="shared" si="12"/>
        <v>BEDBGenerate Load46059.5229166667</v>
      </c>
      <c r="D243" s="159" t="str">
        <f t="shared" si="15"/>
        <v>Load DD MOR</v>
      </c>
      <c r="E243" s="159" t="str">
        <f t="shared" si="13"/>
        <v>MRPBEDBGenerate LoadLoad DD MOR</v>
      </c>
      <c r="F243" s="159" t="str">
        <f t="shared" si="14"/>
        <v>MRPBEDBGenerate Load</v>
      </c>
      <c r="G243" s="159" t="s">
        <v>1889</v>
      </c>
      <c r="N243" s="2">
        <v>2601</v>
      </c>
      <c r="O243" s="3" t="s">
        <v>382</v>
      </c>
      <c r="P243" s="3" t="s">
        <v>383</v>
      </c>
      <c r="Q243" s="3" t="s">
        <v>426</v>
      </c>
      <c r="R243" s="3" t="s">
        <v>427</v>
      </c>
      <c r="S243" s="4">
        <v>46059.522916666669</v>
      </c>
      <c r="T243" s="4">
        <v>46059.533333333333</v>
      </c>
      <c r="U243" s="4">
        <v>46059.663888888892</v>
      </c>
      <c r="V243" s="3" t="s">
        <v>42</v>
      </c>
      <c r="W243" s="3" t="s">
        <v>43</v>
      </c>
      <c r="X243" s="3" t="s">
        <v>424</v>
      </c>
      <c r="Y243" s="2">
        <v>1</v>
      </c>
      <c r="Z243" s="3" t="s">
        <v>428</v>
      </c>
      <c r="AA243" s="5">
        <v>0.25</v>
      </c>
      <c r="AB243" s="5">
        <v>0</v>
      </c>
      <c r="AC243" s="5">
        <v>0.25</v>
      </c>
      <c r="AD243" s="5">
        <v>0</v>
      </c>
      <c r="AE243" s="5">
        <v>0</v>
      </c>
      <c r="AF243" s="5">
        <v>0.25</v>
      </c>
      <c r="AG243" s="6"/>
      <c r="AH243" s="6"/>
      <c r="AI243" s="7">
        <v>0</v>
      </c>
      <c r="AJ243" s="7">
        <v>0</v>
      </c>
      <c r="AK243" s="7">
        <v>0.25</v>
      </c>
      <c r="AL243" s="7">
        <v>0</v>
      </c>
      <c r="AM243" s="7">
        <v>0.25</v>
      </c>
      <c r="AN243" s="12" t="s">
        <v>46</v>
      </c>
      <c r="AO243" s="12"/>
      <c r="AP243" s="12"/>
      <c r="AQ243" s="12"/>
      <c r="AR243" s="12"/>
      <c r="AS243" s="12"/>
      <c r="AT243" s="12"/>
      <c r="AU243" s="12"/>
      <c r="AV243" s="12"/>
      <c r="AW243" s="12"/>
      <c r="AX243" s="12"/>
      <c r="AY243" s="8" t="s">
        <v>47</v>
      </c>
    </row>
    <row r="244" spans="1:51" ht="16.5" x14ac:dyDescent="0.25">
      <c r="A244" s="159" t="str">
        <f>_xlfn.XLOOKUP(X244,Mapping!N:N,Mapping!O:O,"Not Found",0,1)</f>
        <v>Valuation 1</v>
      </c>
      <c r="B244" s="159" t="str">
        <f t="shared" si="12"/>
        <v>BEDBValuation 146059.6638888889</v>
      </c>
      <c r="D244" s="159" t="str">
        <f t="shared" si="15"/>
        <v>Light Maintenance</v>
      </c>
      <c r="E244" s="159" t="str">
        <f t="shared" si="13"/>
        <v>MRPBEDBValuation 1Light Maintenance</v>
      </c>
      <c r="F244" s="159" t="str">
        <f t="shared" si="14"/>
        <v>MRPBEDBValuation 1</v>
      </c>
      <c r="G244" s="159" t="s">
        <v>1889</v>
      </c>
      <c r="N244" s="2">
        <v>2601</v>
      </c>
      <c r="O244" s="3" t="s">
        <v>382</v>
      </c>
      <c r="P244" s="3" t="s">
        <v>383</v>
      </c>
      <c r="Q244" s="3" t="s">
        <v>92</v>
      </c>
      <c r="R244" s="3" t="s">
        <v>93</v>
      </c>
      <c r="S244" s="4">
        <v>46059.663888888892</v>
      </c>
      <c r="T244" s="4">
        <v>46059.686805555553</v>
      </c>
      <c r="U244" s="4">
        <v>46059.84375</v>
      </c>
      <c r="V244" s="3" t="s">
        <v>42</v>
      </c>
      <c r="W244" s="3" t="s">
        <v>43</v>
      </c>
      <c r="X244" s="3" t="s">
        <v>429</v>
      </c>
      <c r="Y244" s="2">
        <v>1</v>
      </c>
      <c r="Z244" s="3" t="s">
        <v>94</v>
      </c>
      <c r="AA244" s="5">
        <v>0.55000000000000004</v>
      </c>
      <c r="AB244" s="5">
        <v>0</v>
      </c>
      <c r="AC244" s="5">
        <v>0.55000000000000004</v>
      </c>
      <c r="AD244" s="5">
        <v>0.52</v>
      </c>
      <c r="AE244" s="5">
        <v>0.52</v>
      </c>
      <c r="AF244" s="5">
        <v>1.07</v>
      </c>
      <c r="AG244" s="6">
        <v>1.07</v>
      </c>
      <c r="AH244" s="6"/>
      <c r="AI244" s="7">
        <v>1.07</v>
      </c>
      <c r="AJ244" s="7">
        <v>0.52</v>
      </c>
      <c r="AK244" s="7">
        <v>0</v>
      </c>
      <c r="AL244" s="7">
        <v>1.59</v>
      </c>
      <c r="AM244" s="7">
        <v>1.59</v>
      </c>
      <c r="AN244" s="12" t="s">
        <v>113</v>
      </c>
      <c r="AO244" s="12" t="s">
        <v>114</v>
      </c>
      <c r="AP244" s="12" t="s">
        <v>391</v>
      </c>
      <c r="AQ244" s="12" t="s">
        <v>392</v>
      </c>
      <c r="AR244" s="12"/>
      <c r="AS244" s="12">
        <v>4864</v>
      </c>
      <c r="AT244" s="12" t="s">
        <v>129</v>
      </c>
      <c r="AU244" s="12" t="s">
        <v>118</v>
      </c>
      <c r="AV244" s="12" t="s">
        <v>393</v>
      </c>
      <c r="AW244" s="12"/>
      <c r="AX244" s="12"/>
      <c r="AY244" s="8" t="s">
        <v>47</v>
      </c>
    </row>
    <row r="245" spans="1:51" ht="16.5" x14ac:dyDescent="0.25">
      <c r="A245" s="159" t="str">
        <f>_xlfn.XLOOKUP(X245,Mapping!N:N,Mapping!O:O,"Not Found",0,1)</f>
        <v>Valuation 1</v>
      </c>
      <c r="B245" s="159" t="str">
        <f t="shared" si="12"/>
        <v>BEDBValuation 146059.84375</v>
      </c>
      <c r="D245" s="159" t="str">
        <f t="shared" si="15"/>
        <v>Light Maintenance</v>
      </c>
      <c r="E245" s="159" t="str">
        <f t="shared" si="13"/>
        <v>MRPBEDBValuation 1Light Maintenance</v>
      </c>
      <c r="F245" s="159" t="str">
        <f t="shared" si="14"/>
        <v>MRPBEDBValuation 1</v>
      </c>
      <c r="G245" s="159" t="s">
        <v>1889</v>
      </c>
      <c r="N245" s="2">
        <v>2601</v>
      </c>
      <c r="O245" s="3" t="s">
        <v>382</v>
      </c>
      <c r="P245" s="3" t="s">
        <v>383</v>
      </c>
      <c r="Q245" s="3" t="s">
        <v>92</v>
      </c>
      <c r="R245" s="3" t="s">
        <v>93</v>
      </c>
      <c r="S245" s="4">
        <v>46059.84375</v>
      </c>
      <c r="T245" s="4">
        <v>46059.856944444444</v>
      </c>
      <c r="U245" s="4">
        <v>46059.881249999999</v>
      </c>
      <c r="V245" s="3" t="s">
        <v>42</v>
      </c>
      <c r="W245" s="3" t="s">
        <v>43</v>
      </c>
      <c r="X245" s="3" t="s">
        <v>430</v>
      </c>
      <c r="Y245" s="2">
        <v>2</v>
      </c>
      <c r="Z245" s="3" t="s">
        <v>94</v>
      </c>
      <c r="AA245" s="5">
        <v>0.32</v>
      </c>
      <c r="AB245" s="5">
        <v>0</v>
      </c>
      <c r="AC245" s="5">
        <v>0.32</v>
      </c>
      <c r="AD245" s="5">
        <v>0</v>
      </c>
      <c r="AE245" s="5">
        <v>0</v>
      </c>
      <c r="AF245" s="5">
        <v>0.32</v>
      </c>
      <c r="AG245" s="6"/>
      <c r="AH245" s="6"/>
      <c r="AI245" s="7">
        <v>0</v>
      </c>
      <c r="AJ245" s="7">
        <v>0</v>
      </c>
      <c r="AK245" s="7">
        <v>0.32</v>
      </c>
      <c r="AL245" s="7">
        <v>0</v>
      </c>
      <c r="AM245" s="7">
        <v>0.32</v>
      </c>
      <c r="AN245" s="12" t="s">
        <v>46</v>
      </c>
      <c r="AO245" s="12"/>
      <c r="AP245" s="12"/>
      <c r="AQ245" s="12"/>
      <c r="AR245" s="12"/>
      <c r="AS245" s="12"/>
      <c r="AT245" s="12"/>
      <c r="AU245" s="12"/>
      <c r="AV245" s="12"/>
      <c r="AW245" s="12"/>
      <c r="AX245" s="12"/>
      <c r="AY245" s="8" t="s">
        <v>47</v>
      </c>
    </row>
    <row r="246" spans="1:51" ht="16.5" x14ac:dyDescent="0.25">
      <c r="A246" s="159" t="str">
        <f>_xlfn.XLOOKUP(X246,Mapping!N:N,Mapping!O:O,"Not Found",0,1)</f>
        <v>Valuation 1</v>
      </c>
      <c r="B246" s="159" t="str">
        <f t="shared" si="12"/>
        <v>BEDBValuation 146059.88125</v>
      </c>
      <c r="D246" s="159" t="str">
        <f t="shared" si="15"/>
        <v>export to ara</v>
      </c>
      <c r="E246" s="159" t="str">
        <f t="shared" si="13"/>
        <v>MRPBEDBValuation 1export to ara</v>
      </c>
      <c r="F246" s="159" t="str">
        <f t="shared" si="14"/>
        <v>MRPBEDBValuation 1</v>
      </c>
      <c r="G246" s="159" t="s">
        <v>1889</v>
      </c>
      <c r="N246" s="2">
        <v>2601</v>
      </c>
      <c r="O246" s="3" t="s">
        <v>382</v>
      </c>
      <c r="P246" s="3" t="s">
        <v>383</v>
      </c>
      <c r="Q246" s="3" t="s">
        <v>89</v>
      </c>
      <c r="R246" s="3" t="s">
        <v>90</v>
      </c>
      <c r="S246" s="4">
        <v>46059.881249999999</v>
      </c>
      <c r="T246" s="4">
        <v>46059.882638888892</v>
      </c>
      <c r="U246" s="4">
        <v>46059.883333333331</v>
      </c>
      <c r="V246" s="3" t="s">
        <v>42</v>
      </c>
      <c r="W246" s="3" t="s">
        <v>43</v>
      </c>
      <c r="X246" s="3" t="s">
        <v>430</v>
      </c>
      <c r="Y246" s="2">
        <v>1</v>
      </c>
      <c r="Z246" s="3" t="s">
        <v>91</v>
      </c>
      <c r="AA246" s="5">
        <v>0.03</v>
      </c>
      <c r="AB246" s="5">
        <v>0</v>
      </c>
      <c r="AC246" s="5">
        <v>0.03</v>
      </c>
      <c r="AD246" s="5">
        <v>0</v>
      </c>
      <c r="AE246" s="5">
        <v>0</v>
      </c>
      <c r="AF246" s="5">
        <v>0.03</v>
      </c>
      <c r="AG246" s="6"/>
      <c r="AH246" s="6"/>
      <c r="AI246" s="7">
        <v>0</v>
      </c>
      <c r="AJ246" s="7">
        <v>0</v>
      </c>
      <c r="AK246" s="7">
        <v>0.03</v>
      </c>
      <c r="AL246" s="7">
        <v>0</v>
      </c>
      <c r="AM246" s="7">
        <v>0.03</v>
      </c>
      <c r="AN246" s="12" t="s">
        <v>46</v>
      </c>
      <c r="AO246" s="12"/>
      <c r="AP246" s="12"/>
      <c r="AQ246" s="12"/>
      <c r="AR246" s="12"/>
      <c r="AS246" s="12"/>
      <c r="AT246" s="12"/>
      <c r="AU246" s="12"/>
      <c r="AV246" s="12"/>
      <c r="AW246" s="12"/>
      <c r="AX246" s="12"/>
      <c r="AY246" s="8" t="s">
        <v>47</v>
      </c>
    </row>
    <row r="247" spans="1:51" ht="16.5" x14ac:dyDescent="0.25">
      <c r="A247" s="159" t="str">
        <f>_xlfn.XLOOKUP(X247,Mapping!N:N,Mapping!O:O,"Not Found",0,1)</f>
        <v>CF Extraction</v>
      </c>
      <c r="B247" s="159" t="str">
        <f t="shared" si="12"/>
        <v>BEDBCF Extraction46059.8833333333</v>
      </c>
      <c r="D247" s="159" t="str">
        <f t="shared" si="15"/>
        <v>CF Extraction</v>
      </c>
      <c r="E247" s="159" t="str">
        <f t="shared" si="13"/>
        <v>MRPBEDBCF ExtractionCF Extraction</v>
      </c>
      <c r="F247" s="159" t="str">
        <f t="shared" si="14"/>
        <v>MRPBEDBCF Extraction</v>
      </c>
      <c r="G247" s="159" t="s">
        <v>1889</v>
      </c>
      <c r="N247" s="2">
        <v>2601</v>
      </c>
      <c r="O247" s="3" t="s">
        <v>382</v>
      </c>
      <c r="P247" s="3" t="s">
        <v>383</v>
      </c>
      <c r="Q247" s="3" t="s">
        <v>431</v>
      </c>
      <c r="R247" s="3" t="s">
        <v>432</v>
      </c>
      <c r="S247" s="4">
        <v>46059.883333333331</v>
      </c>
      <c r="T247" s="4">
        <v>46059.888888888891</v>
      </c>
      <c r="U247" s="4">
        <v>46059.888888888891</v>
      </c>
      <c r="V247" s="3" t="s">
        <v>42</v>
      </c>
      <c r="W247" s="3" t="s">
        <v>43</v>
      </c>
      <c r="X247" s="3" t="s">
        <v>433</v>
      </c>
      <c r="Y247" s="2">
        <v>1</v>
      </c>
      <c r="Z247" s="3" t="s">
        <v>434</v>
      </c>
      <c r="AA247" s="5">
        <v>0.13</v>
      </c>
      <c r="AB247" s="5">
        <v>0</v>
      </c>
      <c r="AC247" s="5">
        <v>0.13</v>
      </c>
      <c r="AD247" s="5">
        <v>0</v>
      </c>
      <c r="AE247" s="5">
        <v>0</v>
      </c>
      <c r="AF247" s="5">
        <v>0.13</v>
      </c>
      <c r="AG247" s="6"/>
      <c r="AH247" s="6"/>
      <c r="AI247" s="7">
        <v>0</v>
      </c>
      <c r="AJ247" s="7">
        <v>0</v>
      </c>
      <c r="AK247" s="7">
        <v>0.13</v>
      </c>
      <c r="AL247" s="7">
        <v>0</v>
      </c>
      <c r="AM247" s="7">
        <v>0.13</v>
      </c>
      <c r="AN247" s="12" t="s">
        <v>46</v>
      </c>
      <c r="AO247" s="12"/>
      <c r="AP247" s="12"/>
      <c r="AQ247" s="12"/>
      <c r="AR247" s="12"/>
      <c r="AS247" s="12"/>
      <c r="AT247" s="12"/>
      <c r="AU247" s="12"/>
      <c r="AV247" s="12"/>
      <c r="AW247" s="12"/>
      <c r="AX247" s="12"/>
      <c r="AY247" s="8" t="s">
        <v>47</v>
      </c>
    </row>
    <row r="248" spans="1:51" ht="16.5" x14ac:dyDescent="0.25">
      <c r="A248" s="159" t="str">
        <f>_xlfn.XLOOKUP(X248,Mapping!N:N,Mapping!O:O,"Not Found",0,1)</f>
        <v>CF Extraction</v>
      </c>
      <c r="B248" s="159" t="str">
        <f t="shared" si="12"/>
        <v>BEDBCF Extraction46059.8888888889</v>
      </c>
      <c r="D248" s="159" t="str">
        <f t="shared" si="15"/>
        <v>Light Maintenance</v>
      </c>
      <c r="E248" s="159" t="str">
        <f t="shared" si="13"/>
        <v>MRPBEDBCF ExtractionLight Maintenance</v>
      </c>
      <c r="F248" s="159" t="str">
        <f t="shared" si="14"/>
        <v>MRPBEDBCF Extraction</v>
      </c>
      <c r="G248" s="159" t="s">
        <v>1889</v>
      </c>
      <c r="N248" s="2">
        <v>2601</v>
      </c>
      <c r="O248" s="3" t="s">
        <v>382</v>
      </c>
      <c r="P248" s="3" t="s">
        <v>383</v>
      </c>
      <c r="Q248" s="3" t="s">
        <v>92</v>
      </c>
      <c r="R248" s="3" t="s">
        <v>93</v>
      </c>
      <c r="S248" s="4">
        <v>46059.888888888891</v>
      </c>
      <c r="T248" s="4">
        <v>46059.905555555553</v>
      </c>
      <c r="U248" s="4">
        <v>46059.905555555553</v>
      </c>
      <c r="V248" s="3" t="s">
        <v>42</v>
      </c>
      <c r="W248" s="3" t="s">
        <v>43</v>
      </c>
      <c r="X248" s="3" t="s">
        <v>435</v>
      </c>
      <c r="Y248" s="2">
        <v>3</v>
      </c>
      <c r="Z248" s="3" t="s">
        <v>94</v>
      </c>
      <c r="AA248" s="5">
        <v>0.4</v>
      </c>
      <c r="AB248" s="5">
        <v>0</v>
      </c>
      <c r="AC248" s="5">
        <v>0.4</v>
      </c>
      <c r="AD248" s="5">
        <v>0</v>
      </c>
      <c r="AE248" s="5">
        <v>0</v>
      </c>
      <c r="AF248" s="5">
        <v>0.4</v>
      </c>
      <c r="AG248" s="6"/>
      <c r="AH248" s="6"/>
      <c r="AI248" s="7">
        <v>0</v>
      </c>
      <c r="AJ248" s="7">
        <v>0</v>
      </c>
      <c r="AK248" s="7">
        <v>0.4</v>
      </c>
      <c r="AL248" s="7">
        <v>0</v>
      </c>
      <c r="AM248" s="7">
        <v>0.4</v>
      </c>
      <c r="AN248" s="12" t="s">
        <v>46</v>
      </c>
      <c r="AO248" s="12"/>
      <c r="AP248" s="12"/>
      <c r="AQ248" s="12"/>
      <c r="AR248" s="12"/>
      <c r="AS248" s="12"/>
      <c r="AT248" s="12"/>
      <c r="AU248" s="12"/>
      <c r="AV248" s="12"/>
      <c r="AW248" s="12"/>
      <c r="AX248" s="12"/>
      <c r="AY248" s="8" t="s">
        <v>94</v>
      </c>
    </row>
    <row r="249" spans="1:51" ht="16.5" x14ac:dyDescent="0.25">
      <c r="A249" s="159" t="str">
        <f>_xlfn.XLOOKUP(X249,Mapping!N:N,Mapping!O:O,"Not Found",0,1)</f>
        <v>CF Extraction</v>
      </c>
      <c r="B249" s="159" t="str">
        <f t="shared" si="12"/>
        <v>BEDBCF Extraction46059.9055555556</v>
      </c>
      <c r="D249" s="159" t="str">
        <f t="shared" si="15"/>
        <v>CF old Extraction</v>
      </c>
      <c r="E249" s="159" t="str">
        <f t="shared" si="13"/>
        <v>MRPBEDBCF ExtractionCF old Extraction</v>
      </c>
      <c r="F249" s="159" t="str">
        <f t="shared" si="14"/>
        <v>MRPBEDBCF Extraction</v>
      </c>
      <c r="G249" s="159" t="s">
        <v>1889</v>
      </c>
      <c r="N249" s="2">
        <v>2601</v>
      </c>
      <c r="O249" s="3" t="s">
        <v>382</v>
      </c>
      <c r="P249" s="3" t="s">
        <v>383</v>
      </c>
      <c r="Q249" s="3" t="s">
        <v>436</v>
      </c>
      <c r="R249" s="3" t="s">
        <v>437</v>
      </c>
      <c r="S249" s="4">
        <v>46059.905555555553</v>
      </c>
      <c r="T249" s="4">
        <v>46059.910416666666</v>
      </c>
      <c r="U249" s="4">
        <v>46059.911111111112</v>
      </c>
      <c r="V249" s="3" t="s">
        <v>42</v>
      </c>
      <c r="W249" s="3" t="s">
        <v>43</v>
      </c>
      <c r="X249" s="3" t="s">
        <v>435</v>
      </c>
      <c r="Y249" s="2">
        <v>1</v>
      </c>
      <c r="Z249" s="3" t="s">
        <v>438</v>
      </c>
      <c r="AA249" s="5">
        <v>0.12</v>
      </c>
      <c r="AB249" s="5">
        <v>0</v>
      </c>
      <c r="AC249" s="5">
        <v>0.12</v>
      </c>
      <c r="AD249" s="5">
        <v>0</v>
      </c>
      <c r="AE249" s="5">
        <v>0</v>
      </c>
      <c r="AF249" s="5">
        <v>0.12</v>
      </c>
      <c r="AG249" s="6"/>
      <c r="AH249" s="6"/>
      <c r="AI249" s="7">
        <v>0</v>
      </c>
      <c r="AJ249" s="7">
        <v>0</v>
      </c>
      <c r="AK249" s="7">
        <v>0.12</v>
      </c>
      <c r="AL249" s="7">
        <v>0</v>
      </c>
      <c r="AM249" s="7">
        <v>0.12</v>
      </c>
      <c r="AN249" s="12" t="s">
        <v>46</v>
      </c>
      <c r="AO249" s="12"/>
      <c r="AP249" s="12"/>
      <c r="AQ249" s="12"/>
      <c r="AR249" s="12"/>
      <c r="AS249" s="12"/>
      <c r="AT249" s="12"/>
      <c r="AU249" s="12"/>
      <c r="AV249" s="12"/>
      <c r="AW249" s="12"/>
      <c r="AX249" s="12"/>
      <c r="AY249" s="8" t="s">
        <v>47</v>
      </c>
    </row>
    <row r="250" spans="1:51" ht="16.5" x14ac:dyDescent="0.25">
      <c r="A250" s="159" t="str">
        <f>_xlfn.XLOOKUP(X250,Mapping!N:N,Mapping!O:O,"Not Found",0,1)</f>
        <v>Planning (NII)</v>
      </c>
      <c r="B250" s="159" t="str">
        <f t="shared" si="12"/>
        <v>BEDBPlanning (NII)46059.9111111111</v>
      </c>
      <c r="D250" s="159" t="str">
        <f t="shared" si="15"/>
        <v>Planning run</v>
      </c>
      <c r="E250" s="159" t="str">
        <f t="shared" si="13"/>
        <v>MRPBEDBPlanning (NII)Planning run</v>
      </c>
      <c r="F250" s="159" t="str">
        <f t="shared" si="14"/>
        <v>MRPBEDBPlanning (NII)</v>
      </c>
      <c r="G250" s="159" t="s">
        <v>1889</v>
      </c>
      <c r="N250" s="2">
        <v>2601</v>
      </c>
      <c r="O250" s="3" t="s">
        <v>382</v>
      </c>
      <c r="P250" s="3" t="s">
        <v>383</v>
      </c>
      <c r="Q250" s="3" t="s">
        <v>439</v>
      </c>
      <c r="R250" s="3" t="s">
        <v>440</v>
      </c>
      <c r="S250" s="4">
        <v>46059.911111111112</v>
      </c>
      <c r="T250" s="4">
        <v>46060.095138888886</v>
      </c>
      <c r="U250" s="4">
        <v>46060.095833333333</v>
      </c>
      <c r="V250" s="3" t="s">
        <v>42</v>
      </c>
      <c r="W250" s="3" t="s">
        <v>43</v>
      </c>
      <c r="X250" s="3" t="s">
        <v>441</v>
      </c>
      <c r="Y250" s="2">
        <v>1</v>
      </c>
      <c r="Z250" s="3" t="s">
        <v>442</v>
      </c>
      <c r="AA250" s="5">
        <v>4.42</v>
      </c>
      <c r="AB250" s="5">
        <v>0</v>
      </c>
      <c r="AC250" s="5">
        <v>4.42</v>
      </c>
      <c r="AD250" s="5">
        <v>0</v>
      </c>
      <c r="AE250" s="5">
        <v>0</v>
      </c>
      <c r="AF250" s="5">
        <v>4.42</v>
      </c>
      <c r="AG250" s="6"/>
      <c r="AH250" s="6"/>
      <c r="AI250" s="7">
        <v>0</v>
      </c>
      <c r="AJ250" s="7">
        <v>0</v>
      </c>
      <c r="AK250" s="7">
        <v>4.42</v>
      </c>
      <c r="AL250" s="7">
        <v>0</v>
      </c>
      <c r="AM250" s="7">
        <v>4.42</v>
      </c>
      <c r="AN250" s="12" t="s">
        <v>46</v>
      </c>
      <c r="AO250" s="12"/>
      <c r="AP250" s="12"/>
      <c r="AQ250" s="12"/>
      <c r="AR250" s="12"/>
      <c r="AS250" s="12"/>
      <c r="AT250" s="12"/>
      <c r="AU250" s="12"/>
      <c r="AV250" s="12"/>
      <c r="AW250" s="12"/>
      <c r="AX250" s="12"/>
      <c r="AY250" s="8" t="s">
        <v>47</v>
      </c>
    </row>
    <row r="251" spans="1:51" ht="16.5" x14ac:dyDescent="0.25">
      <c r="A251" s="159" t="str">
        <f>_xlfn.XLOOKUP(X251,Mapping!N:N,Mapping!O:O,"Not Found",0,1)</f>
        <v>Optimization</v>
      </c>
      <c r="B251" s="159" t="str">
        <f t="shared" si="12"/>
        <v>BEDBOptimization46060.0958333333</v>
      </c>
      <c r="D251" s="159" t="str">
        <f t="shared" si="15"/>
        <v>CFM optimization1</v>
      </c>
      <c r="E251" s="159" t="str">
        <f t="shared" si="13"/>
        <v>MRPBEDBOptimizationCFM optimization1</v>
      </c>
      <c r="F251" s="159" t="str">
        <f t="shared" si="14"/>
        <v>MRPBEDBOptimization</v>
      </c>
      <c r="G251" s="159" t="s">
        <v>1889</v>
      </c>
      <c r="N251" s="2">
        <v>2601</v>
      </c>
      <c r="O251" s="3" t="s">
        <v>382</v>
      </c>
      <c r="P251" s="3" t="s">
        <v>383</v>
      </c>
      <c r="Q251" s="3" t="s">
        <v>443</v>
      </c>
      <c r="R251" s="3" t="s">
        <v>444</v>
      </c>
      <c r="S251" s="4">
        <v>46060.095833333333</v>
      </c>
      <c r="T251" s="4">
        <v>46060.143750000003</v>
      </c>
      <c r="U251" s="4">
        <v>46060.143750000003</v>
      </c>
      <c r="V251" s="3" t="s">
        <v>445</v>
      </c>
      <c r="W251" s="3" t="s">
        <v>43</v>
      </c>
      <c r="X251" s="3" t="s">
        <v>446</v>
      </c>
      <c r="Y251" s="2">
        <v>1</v>
      </c>
      <c r="Z251" s="3" t="s">
        <v>447</v>
      </c>
      <c r="AA251" s="5">
        <v>1.1499999999999999</v>
      </c>
      <c r="AB251" s="5">
        <v>0</v>
      </c>
      <c r="AC251" s="5">
        <v>1.1499999999999999</v>
      </c>
      <c r="AD251" s="5">
        <v>0</v>
      </c>
      <c r="AE251" s="5">
        <v>0</v>
      </c>
      <c r="AF251" s="5">
        <v>1.1499999999999999</v>
      </c>
      <c r="AG251" s="6"/>
      <c r="AH251" s="6"/>
      <c r="AI251" s="7">
        <v>0</v>
      </c>
      <c r="AJ251" s="7">
        <v>0</v>
      </c>
      <c r="AK251" s="7">
        <v>1.1499999999999999</v>
      </c>
      <c r="AL251" s="7">
        <v>0</v>
      </c>
      <c r="AM251" s="7">
        <v>1.1499999999999999</v>
      </c>
      <c r="AN251" s="12" t="s">
        <v>46</v>
      </c>
      <c r="AO251" s="12"/>
      <c r="AP251" s="12"/>
      <c r="AQ251" s="12"/>
      <c r="AR251" s="12"/>
      <c r="AS251" s="12"/>
      <c r="AT251" s="12"/>
      <c r="AU251" s="12"/>
      <c r="AV251" s="12"/>
      <c r="AW251" s="12"/>
      <c r="AX251" s="12"/>
      <c r="AY251" s="8" t="s">
        <v>47</v>
      </c>
    </row>
    <row r="252" spans="1:51" ht="16.5" x14ac:dyDescent="0.25">
      <c r="A252" s="159" t="str">
        <f>_xlfn.XLOOKUP(X252,Mapping!N:N,Mapping!O:O,"Not Found",0,1)</f>
        <v>Optimization</v>
      </c>
      <c r="B252" s="159" t="str">
        <f t="shared" si="12"/>
        <v>BEDBOptimization46060.14375</v>
      </c>
      <c r="D252" s="159" t="str">
        <f t="shared" si="15"/>
        <v>Super Light Maintenance</v>
      </c>
      <c r="E252" s="159" t="str">
        <f t="shared" si="13"/>
        <v>MRPBEDBOptimizationSuper Light Maintenance</v>
      </c>
      <c r="F252" s="159" t="str">
        <f t="shared" si="14"/>
        <v>MRPBEDBOptimization</v>
      </c>
      <c r="G252" s="159" t="s">
        <v>1889</v>
      </c>
      <c r="N252" s="2">
        <v>2601</v>
      </c>
      <c r="O252" s="3" t="s">
        <v>382</v>
      </c>
      <c r="P252" s="3" t="s">
        <v>383</v>
      </c>
      <c r="Q252" s="3" t="s">
        <v>448</v>
      </c>
      <c r="R252" s="3" t="s">
        <v>449</v>
      </c>
      <c r="S252" s="4">
        <v>46060.143750000003</v>
      </c>
      <c r="T252" s="4">
        <v>46060.152777777781</v>
      </c>
      <c r="U252" s="4">
        <v>46060.152777777781</v>
      </c>
      <c r="V252" s="3" t="s">
        <v>42</v>
      </c>
      <c r="W252" s="3" t="s">
        <v>43</v>
      </c>
      <c r="X252" s="3" t="s">
        <v>446</v>
      </c>
      <c r="Y252" s="2">
        <v>1</v>
      </c>
      <c r="Z252" s="3" t="s">
        <v>450</v>
      </c>
      <c r="AA252" s="5">
        <v>0.22</v>
      </c>
      <c r="AB252" s="5">
        <v>0</v>
      </c>
      <c r="AC252" s="5">
        <v>0.22</v>
      </c>
      <c r="AD252" s="5">
        <v>0</v>
      </c>
      <c r="AE252" s="5">
        <v>0</v>
      </c>
      <c r="AF252" s="5">
        <v>0.22</v>
      </c>
      <c r="AG252" s="6"/>
      <c r="AH252" s="6"/>
      <c r="AI252" s="7">
        <v>0</v>
      </c>
      <c r="AJ252" s="7">
        <v>0</v>
      </c>
      <c r="AK252" s="7">
        <v>0.22</v>
      </c>
      <c r="AL252" s="7">
        <v>0</v>
      </c>
      <c r="AM252" s="7">
        <v>0.22</v>
      </c>
      <c r="AN252" s="12" t="s">
        <v>46</v>
      </c>
      <c r="AO252" s="12"/>
      <c r="AP252" s="12"/>
      <c r="AQ252" s="12"/>
      <c r="AR252" s="12"/>
      <c r="AS252" s="12"/>
      <c r="AT252" s="12"/>
      <c r="AU252" s="12"/>
      <c r="AV252" s="12"/>
      <c r="AW252" s="12"/>
      <c r="AX252" s="12"/>
      <c r="AY252" s="8" t="s">
        <v>47</v>
      </c>
    </row>
    <row r="253" spans="1:51" ht="16.5" x14ac:dyDescent="0.25">
      <c r="A253" s="159" t="str">
        <f>_xlfn.XLOOKUP(X253,Mapping!N:N,Mapping!O:O,"Not Found",0,1)</f>
        <v>Optimization</v>
      </c>
      <c r="B253" s="159" t="str">
        <f t="shared" si="12"/>
        <v>BEDBOptimization46060.1527777778</v>
      </c>
      <c r="D253" s="159" t="str">
        <f t="shared" si="15"/>
        <v>CFM optimization1 OLAP exports</v>
      </c>
      <c r="E253" s="159" t="str">
        <f t="shared" si="13"/>
        <v>MRPBEDBOptimizationCFM optimization1 OLAP exports</v>
      </c>
      <c r="F253" s="159" t="str">
        <f t="shared" si="14"/>
        <v>MRPBEDBOptimization</v>
      </c>
      <c r="G253" s="159" t="s">
        <v>1889</v>
      </c>
      <c r="N253" s="2">
        <v>2601</v>
      </c>
      <c r="O253" s="3" t="s">
        <v>382</v>
      </c>
      <c r="P253" s="3" t="s">
        <v>383</v>
      </c>
      <c r="Q253" s="3" t="s">
        <v>451</v>
      </c>
      <c r="R253" s="3" t="s">
        <v>452</v>
      </c>
      <c r="S253" s="4">
        <v>46060.152777777781</v>
      </c>
      <c r="T253" s="4">
        <v>46060.158333333333</v>
      </c>
      <c r="U253" s="4">
        <v>46060.158333333333</v>
      </c>
      <c r="V253" s="3" t="s">
        <v>42</v>
      </c>
      <c r="W253" s="3" t="s">
        <v>43</v>
      </c>
      <c r="X253" s="3" t="s">
        <v>446</v>
      </c>
      <c r="Y253" s="2">
        <v>1</v>
      </c>
      <c r="Z253" s="3" t="s">
        <v>453</v>
      </c>
      <c r="AA253" s="5">
        <v>0.13</v>
      </c>
      <c r="AB253" s="5">
        <v>0</v>
      </c>
      <c r="AC253" s="5">
        <v>0.13</v>
      </c>
      <c r="AD253" s="5">
        <v>0</v>
      </c>
      <c r="AE253" s="5">
        <v>0</v>
      </c>
      <c r="AF253" s="5">
        <v>0.13</v>
      </c>
      <c r="AG253" s="6"/>
      <c r="AH253" s="6"/>
      <c r="AI253" s="7">
        <v>0</v>
      </c>
      <c r="AJ253" s="7">
        <v>0</v>
      </c>
      <c r="AK253" s="7">
        <v>0.13</v>
      </c>
      <c r="AL253" s="7">
        <v>0</v>
      </c>
      <c r="AM253" s="7">
        <v>0.13</v>
      </c>
      <c r="AN253" s="12" t="s">
        <v>46</v>
      </c>
      <c r="AO253" s="12"/>
      <c r="AP253" s="12"/>
      <c r="AQ253" s="12"/>
      <c r="AR253" s="12"/>
      <c r="AS253" s="12"/>
      <c r="AT253" s="12"/>
      <c r="AU253" s="12"/>
      <c r="AV253" s="12"/>
      <c r="AW253" s="12"/>
      <c r="AX253" s="12"/>
      <c r="AY253" s="8" t="s">
        <v>47</v>
      </c>
    </row>
    <row r="254" spans="1:51" ht="16.5" x14ac:dyDescent="0.25">
      <c r="A254" s="159" t="str">
        <f>_xlfn.XLOOKUP(X254,Mapping!N:N,Mapping!O:O,"Not Found",0,1)</f>
        <v>Optimization</v>
      </c>
      <c r="B254" s="159" t="str">
        <f t="shared" si="12"/>
        <v>BEDBOptimization46060.1583333333</v>
      </c>
      <c r="D254" s="159" t="str">
        <f t="shared" si="15"/>
        <v>CFM optimization2</v>
      </c>
      <c r="E254" s="159" t="str">
        <f t="shared" si="13"/>
        <v>MRPBEDBOptimizationCFM optimization2</v>
      </c>
      <c r="F254" s="159" t="str">
        <f t="shared" si="14"/>
        <v>MRPBEDBOptimization</v>
      </c>
      <c r="G254" s="159" t="s">
        <v>1889</v>
      </c>
      <c r="N254" s="2">
        <v>2601</v>
      </c>
      <c r="O254" s="3" t="s">
        <v>382</v>
      </c>
      <c r="P254" s="3" t="s">
        <v>383</v>
      </c>
      <c r="Q254" s="3" t="s">
        <v>454</v>
      </c>
      <c r="R254" s="3" t="s">
        <v>455</v>
      </c>
      <c r="S254" s="4">
        <v>46060.158333333333</v>
      </c>
      <c r="T254" s="4">
        <v>46060.175000000003</v>
      </c>
      <c r="U254" s="4">
        <v>46060.175000000003</v>
      </c>
      <c r="V254" s="3" t="s">
        <v>456</v>
      </c>
      <c r="W254" s="3" t="s">
        <v>43</v>
      </c>
      <c r="X254" s="3" t="s">
        <v>446</v>
      </c>
      <c r="Y254" s="2">
        <v>1</v>
      </c>
      <c r="Z254" s="3" t="s">
        <v>457</v>
      </c>
      <c r="AA254" s="5">
        <v>0.4</v>
      </c>
      <c r="AB254" s="5">
        <v>0</v>
      </c>
      <c r="AC254" s="5">
        <v>0.4</v>
      </c>
      <c r="AD254" s="5">
        <v>0</v>
      </c>
      <c r="AE254" s="5">
        <v>0</v>
      </c>
      <c r="AF254" s="5">
        <v>0.4</v>
      </c>
      <c r="AG254" s="6"/>
      <c r="AH254" s="6"/>
      <c r="AI254" s="7">
        <v>0</v>
      </c>
      <c r="AJ254" s="7">
        <v>0</v>
      </c>
      <c r="AK254" s="7">
        <v>0.4</v>
      </c>
      <c r="AL254" s="7">
        <v>0</v>
      </c>
      <c r="AM254" s="7">
        <v>0.4</v>
      </c>
      <c r="AN254" s="12" t="s">
        <v>46</v>
      </c>
      <c r="AO254" s="12"/>
      <c r="AP254" s="12"/>
      <c r="AQ254" s="12"/>
      <c r="AR254" s="12"/>
      <c r="AS254" s="12"/>
      <c r="AT254" s="12"/>
      <c r="AU254" s="12"/>
      <c r="AV254" s="12"/>
      <c r="AW254" s="12"/>
      <c r="AX254" s="12"/>
      <c r="AY254" s="8" t="s">
        <v>47</v>
      </c>
    </row>
    <row r="255" spans="1:51" ht="16.5" x14ac:dyDescent="0.25">
      <c r="A255" s="159" t="str">
        <f>_xlfn.XLOOKUP(X255,Mapping!N:N,Mapping!O:O,"Not Found",0,1)</f>
        <v>Optimization</v>
      </c>
      <c r="B255" s="159" t="str">
        <f t="shared" si="12"/>
        <v>BEDBOptimization46060.175</v>
      </c>
      <c r="D255" s="159" t="str">
        <f t="shared" si="15"/>
        <v>Super Light Maintenance</v>
      </c>
      <c r="E255" s="159" t="str">
        <f t="shared" si="13"/>
        <v>MRPBEDBOptimizationSuper Light Maintenance</v>
      </c>
      <c r="F255" s="159" t="str">
        <f t="shared" si="14"/>
        <v>MRPBEDBOptimization</v>
      </c>
      <c r="G255" s="159" t="s">
        <v>1889</v>
      </c>
      <c r="N255" s="2">
        <v>2601</v>
      </c>
      <c r="O255" s="3" t="s">
        <v>382</v>
      </c>
      <c r="P255" s="3" t="s">
        <v>383</v>
      </c>
      <c r="Q255" s="3" t="s">
        <v>448</v>
      </c>
      <c r="R255" s="3" t="s">
        <v>449</v>
      </c>
      <c r="S255" s="4">
        <v>46060.175000000003</v>
      </c>
      <c r="T255" s="4">
        <v>46060.182638888888</v>
      </c>
      <c r="U255" s="4">
        <v>46060.182638888888</v>
      </c>
      <c r="V255" s="3" t="s">
        <v>42</v>
      </c>
      <c r="W255" s="3" t="s">
        <v>43</v>
      </c>
      <c r="X255" s="3" t="s">
        <v>446</v>
      </c>
      <c r="Y255" s="2">
        <v>2</v>
      </c>
      <c r="Z255" s="3" t="s">
        <v>450</v>
      </c>
      <c r="AA255" s="5">
        <v>0.18</v>
      </c>
      <c r="AB255" s="5">
        <v>0</v>
      </c>
      <c r="AC255" s="5">
        <v>0.18</v>
      </c>
      <c r="AD255" s="5">
        <v>0</v>
      </c>
      <c r="AE255" s="5">
        <v>0</v>
      </c>
      <c r="AF255" s="5">
        <v>0.18</v>
      </c>
      <c r="AG255" s="6"/>
      <c r="AH255" s="6"/>
      <c r="AI255" s="7">
        <v>0</v>
      </c>
      <c r="AJ255" s="7">
        <v>0</v>
      </c>
      <c r="AK255" s="7">
        <v>0.18</v>
      </c>
      <c r="AL255" s="7">
        <v>0</v>
      </c>
      <c r="AM255" s="7">
        <v>0.18</v>
      </c>
      <c r="AN255" s="12" t="s">
        <v>46</v>
      </c>
      <c r="AO255" s="12"/>
      <c r="AP255" s="12"/>
      <c r="AQ255" s="12"/>
      <c r="AR255" s="12"/>
      <c r="AS255" s="12"/>
      <c r="AT255" s="12"/>
      <c r="AU255" s="12"/>
      <c r="AV255" s="12"/>
      <c r="AW255" s="12"/>
      <c r="AX255" s="12"/>
      <c r="AY255" s="8" t="s">
        <v>47</v>
      </c>
    </row>
    <row r="256" spans="1:51" ht="16.5" x14ac:dyDescent="0.25">
      <c r="A256" s="159" t="str">
        <f>_xlfn.XLOOKUP(X256,Mapping!N:N,Mapping!O:O,"Not Found",0,1)</f>
        <v>Optimization</v>
      </c>
      <c r="B256" s="159" t="str">
        <f t="shared" si="12"/>
        <v>BEDBOptimization46060.1826388889</v>
      </c>
      <c r="D256" s="159" t="str">
        <f t="shared" si="15"/>
        <v>CFM optimization2 OLAP exports</v>
      </c>
      <c r="E256" s="159" t="str">
        <f t="shared" si="13"/>
        <v>MRPBEDBOptimizationCFM optimization2 OLAP exports</v>
      </c>
      <c r="F256" s="159" t="str">
        <f t="shared" si="14"/>
        <v>MRPBEDBOptimization</v>
      </c>
      <c r="G256" s="159" t="s">
        <v>1889</v>
      </c>
      <c r="N256" s="2">
        <v>2601</v>
      </c>
      <c r="O256" s="3" t="s">
        <v>382</v>
      </c>
      <c r="P256" s="3" t="s">
        <v>383</v>
      </c>
      <c r="Q256" s="3" t="s">
        <v>458</v>
      </c>
      <c r="R256" s="3" t="s">
        <v>459</v>
      </c>
      <c r="S256" s="4">
        <v>46060.182638888888</v>
      </c>
      <c r="T256" s="4">
        <v>46060.191666666666</v>
      </c>
      <c r="U256" s="4">
        <v>46060.191666666666</v>
      </c>
      <c r="V256" s="3" t="s">
        <v>42</v>
      </c>
      <c r="W256" s="3" t="s">
        <v>43</v>
      </c>
      <c r="X256" s="3" t="s">
        <v>446</v>
      </c>
      <c r="Y256" s="2">
        <v>1</v>
      </c>
      <c r="Z256" s="3" t="s">
        <v>460</v>
      </c>
      <c r="AA256" s="5">
        <v>0.22</v>
      </c>
      <c r="AB256" s="5">
        <v>0</v>
      </c>
      <c r="AC256" s="5">
        <v>0.22</v>
      </c>
      <c r="AD256" s="5">
        <v>0</v>
      </c>
      <c r="AE256" s="5">
        <v>0</v>
      </c>
      <c r="AF256" s="5">
        <v>0.22</v>
      </c>
      <c r="AG256" s="6"/>
      <c r="AH256" s="6"/>
      <c r="AI256" s="7">
        <v>0</v>
      </c>
      <c r="AJ256" s="7">
        <v>0</v>
      </c>
      <c r="AK256" s="7">
        <v>0.22</v>
      </c>
      <c r="AL256" s="7">
        <v>0</v>
      </c>
      <c r="AM256" s="7">
        <v>0.22</v>
      </c>
      <c r="AN256" s="12" t="s">
        <v>46</v>
      </c>
      <c r="AO256" s="12"/>
      <c r="AP256" s="12"/>
      <c r="AQ256" s="12"/>
      <c r="AR256" s="12"/>
      <c r="AS256" s="12"/>
      <c r="AT256" s="12"/>
      <c r="AU256" s="12"/>
      <c r="AV256" s="12"/>
      <c r="AW256" s="12"/>
      <c r="AX256" s="12"/>
      <c r="AY256" s="8" t="s">
        <v>47</v>
      </c>
    </row>
    <row r="257" spans="1:51" ht="16.5" x14ac:dyDescent="0.25">
      <c r="A257" s="159" t="str">
        <f>_xlfn.XLOOKUP(X257,Mapping!N:N,Mapping!O:O,"Not Found",0,1)</f>
        <v>Optimization</v>
      </c>
      <c r="B257" s="159" t="str">
        <f t="shared" si="12"/>
        <v>BEDBOptimization46060.1916666667</v>
      </c>
      <c r="D257" s="159" t="str">
        <f t="shared" si="15"/>
        <v>Super Light Maintenance</v>
      </c>
      <c r="E257" s="159" t="str">
        <f t="shared" si="13"/>
        <v>MRPBEDBOptimizationSuper Light Maintenance</v>
      </c>
      <c r="F257" s="159" t="str">
        <f t="shared" si="14"/>
        <v>MRPBEDBOptimization</v>
      </c>
      <c r="G257" s="159" t="s">
        <v>1889</v>
      </c>
      <c r="N257" s="2">
        <v>2601</v>
      </c>
      <c r="O257" s="3" t="s">
        <v>382</v>
      </c>
      <c r="P257" s="3" t="s">
        <v>383</v>
      </c>
      <c r="Q257" s="3" t="s">
        <v>448</v>
      </c>
      <c r="R257" s="3" t="s">
        <v>449</v>
      </c>
      <c r="S257" s="4">
        <v>46060.191666666666</v>
      </c>
      <c r="T257" s="4">
        <v>46060.199305555558</v>
      </c>
      <c r="U257" s="4">
        <v>46060.199305555558</v>
      </c>
      <c r="V257" s="3" t="s">
        <v>461</v>
      </c>
      <c r="W257" s="3" t="s">
        <v>43</v>
      </c>
      <c r="X257" s="3" t="s">
        <v>446</v>
      </c>
      <c r="Y257" s="2">
        <v>3</v>
      </c>
      <c r="Z257" s="3" t="s">
        <v>450</v>
      </c>
      <c r="AA257" s="5">
        <v>0.18</v>
      </c>
      <c r="AB257" s="5">
        <v>0</v>
      </c>
      <c r="AC257" s="5">
        <v>0.18</v>
      </c>
      <c r="AD257" s="5">
        <v>0</v>
      </c>
      <c r="AE257" s="5">
        <v>0</v>
      </c>
      <c r="AF257" s="5">
        <v>0.18</v>
      </c>
      <c r="AG257" s="6"/>
      <c r="AH257" s="6"/>
      <c r="AI257" s="7">
        <v>0</v>
      </c>
      <c r="AJ257" s="7">
        <v>0</v>
      </c>
      <c r="AK257" s="7">
        <v>0.18</v>
      </c>
      <c r="AL257" s="7">
        <v>0</v>
      </c>
      <c r="AM257" s="7">
        <v>0.18</v>
      </c>
      <c r="AN257" s="12" t="s">
        <v>46</v>
      </c>
      <c r="AO257" s="12"/>
      <c r="AP257" s="12"/>
      <c r="AQ257" s="12"/>
      <c r="AR257" s="12"/>
      <c r="AS257" s="12"/>
      <c r="AT257" s="12"/>
      <c r="AU257" s="12"/>
      <c r="AV257" s="12"/>
      <c r="AW257" s="12"/>
      <c r="AX257" s="12"/>
      <c r="AY257" s="8" t="s">
        <v>450</v>
      </c>
    </row>
    <row r="258" spans="1:51" ht="16.5" x14ac:dyDescent="0.25">
      <c r="A258" s="159" t="str">
        <f>_xlfn.XLOOKUP(X258,Mapping!N:N,Mapping!O:O,"Not Found",0,1)</f>
        <v>Optimization</v>
      </c>
      <c r="B258" s="159" t="str">
        <f t="shared" ref="B258:B321" si="16">O258&amp;A258&amp;S258</f>
        <v>BEDBOptimization46060.1993055556</v>
      </c>
      <c r="D258" s="159" t="str">
        <f t="shared" si="15"/>
        <v>RoS/RIOD optimization</v>
      </c>
      <c r="E258" s="159" t="str">
        <f t="shared" ref="E258:E321" si="17">P258&amp;O258&amp;A258&amp;D258</f>
        <v>MRPBEDBOptimizationRoS/RIOD optimization</v>
      </c>
      <c r="F258" s="159" t="str">
        <f t="shared" ref="F258:F321" si="18">P258&amp;O258&amp;A258</f>
        <v>MRPBEDBOptimization</v>
      </c>
      <c r="G258" s="159" t="s">
        <v>1889</v>
      </c>
      <c r="N258" s="2">
        <v>2601</v>
      </c>
      <c r="O258" s="3" t="s">
        <v>382</v>
      </c>
      <c r="P258" s="3" t="s">
        <v>383</v>
      </c>
      <c r="Q258" s="3" t="s">
        <v>462</v>
      </c>
      <c r="R258" s="3" t="s">
        <v>463</v>
      </c>
      <c r="S258" s="4">
        <v>46060.199305555558</v>
      </c>
      <c r="T258" s="4">
        <v>46060.232638888891</v>
      </c>
      <c r="U258" s="4">
        <v>46060.232638888891</v>
      </c>
      <c r="V258" s="3" t="s">
        <v>464</v>
      </c>
      <c r="W258" s="3" t="s">
        <v>43</v>
      </c>
      <c r="X258" s="3" t="s">
        <v>446</v>
      </c>
      <c r="Y258" s="2">
        <v>1</v>
      </c>
      <c r="Z258" s="3" t="s">
        <v>465</v>
      </c>
      <c r="AA258" s="5">
        <v>0.8</v>
      </c>
      <c r="AB258" s="5">
        <v>0</v>
      </c>
      <c r="AC258" s="5">
        <v>0.8</v>
      </c>
      <c r="AD258" s="5">
        <v>0</v>
      </c>
      <c r="AE258" s="5">
        <v>0</v>
      </c>
      <c r="AF258" s="5">
        <v>0.8</v>
      </c>
      <c r="AG258" s="6"/>
      <c r="AH258" s="6"/>
      <c r="AI258" s="7">
        <v>0</v>
      </c>
      <c r="AJ258" s="7">
        <v>0</v>
      </c>
      <c r="AK258" s="7">
        <v>0.8</v>
      </c>
      <c r="AL258" s="7">
        <v>0</v>
      </c>
      <c r="AM258" s="7">
        <v>0.8</v>
      </c>
      <c r="AN258" s="12" t="s">
        <v>46</v>
      </c>
      <c r="AO258" s="12"/>
      <c r="AP258" s="12"/>
      <c r="AQ258" s="12"/>
      <c r="AR258" s="12"/>
      <c r="AS258" s="12"/>
      <c r="AT258" s="12"/>
      <c r="AU258" s="12"/>
      <c r="AV258" s="12"/>
      <c r="AW258" s="12"/>
      <c r="AX258" s="12"/>
      <c r="AY258" s="8" t="s">
        <v>47</v>
      </c>
    </row>
    <row r="259" spans="1:51" ht="16.5" x14ac:dyDescent="0.25">
      <c r="A259" s="159" t="str">
        <f>_xlfn.XLOOKUP(X259,Mapping!N:N,Mapping!O:O,"Not Found",0,1)</f>
        <v>Optimization</v>
      </c>
      <c r="B259" s="159" t="str">
        <f t="shared" si="16"/>
        <v>BEDBOptimization46060.2326388889</v>
      </c>
      <c r="D259" s="159" t="str">
        <f t="shared" ref="D259:D322" si="19">Z259</f>
        <v>Super Light Maintenance</v>
      </c>
      <c r="E259" s="159" t="str">
        <f t="shared" si="17"/>
        <v>MRPBEDBOptimizationSuper Light Maintenance</v>
      </c>
      <c r="F259" s="159" t="str">
        <f t="shared" si="18"/>
        <v>MRPBEDBOptimization</v>
      </c>
      <c r="G259" s="159" t="s">
        <v>1889</v>
      </c>
      <c r="N259" s="2">
        <v>2601</v>
      </c>
      <c r="O259" s="3" t="s">
        <v>382</v>
      </c>
      <c r="P259" s="3" t="s">
        <v>383</v>
      </c>
      <c r="Q259" s="3" t="s">
        <v>448</v>
      </c>
      <c r="R259" s="3" t="s">
        <v>449</v>
      </c>
      <c r="S259" s="4">
        <v>46060.232638888891</v>
      </c>
      <c r="T259" s="4">
        <v>46060.236805555556</v>
      </c>
      <c r="U259" s="4">
        <v>46060.236805555556</v>
      </c>
      <c r="V259" s="3" t="s">
        <v>42</v>
      </c>
      <c r="W259" s="3" t="s">
        <v>43</v>
      </c>
      <c r="X259" s="3" t="s">
        <v>446</v>
      </c>
      <c r="Y259" s="2">
        <v>4</v>
      </c>
      <c r="Z259" s="3" t="s">
        <v>450</v>
      </c>
      <c r="AA259" s="5">
        <v>0.1</v>
      </c>
      <c r="AB259" s="5">
        <v>0</v>
      </c>
      <c r="AC259" s="5">
        <v>0.1</v>
      </c>
      <c r="AD259" s="5">
        <v>0</v>
      </c>
      <c r="AE259" s="5">
        <v>0</v>
      </c>
      <c r="AF259" s="5">
        <v>0.1</v>
      </c>
      <c r="AG259" s="6"/>
      <c r="AH259" s="6"/>
      <c r="AI259" s="7">
        <v>0</v>
      </c>
      <c r="AJ259" s="7">
        <v>0</v>
      </c>
      <c r="AK259" s="7">
        <v>0.1</v>
      </c>
      <c r="AL259" s="7">
        <v>0</v>
      </c>
      <c r="AM259" s="7">
        <v>0.1</v>
      </c>
      <c r="AN259" s="12" t="s">
        <v>46</v>
      </c>
      <c r="AO259" s="12"/>
      <c r="AP259" s="12"/>
      <c r="AQ259" s="12"/>
      <c r="AR259" s="12"/>
      <c r="AS259" s="12"/>
      <c r="AT259" s="12"/>
      <c r="AU259" s="12"/>
      <c r="AV259" s="12"/>
      <c r="AW259" s="12"/>
      <c r="AX259" s="12"/>
      <c r="AY259" s="8" t="s">
        <v>450</v>
      </c>
    </row>
    <row r="260" spans="1:51" ht="16.5" x14ac:dyDescent="0.25">
      <c r="A260" s="159" t="str">
        <f>_xlfn.XLOOKUP(X260,Mapping!N:N,Mapping!O:O,"Not Found",0,1)</f>
        <v>Optimization</v>
      </c>
      <c r="B260" s="159" t="str">
        <f t="shared" si="16"/>
        <v>BEDBOptimization46060.2368055556</v>
      </c>
      <c r="D260" s="159" t="str">
        <f t="shared" si="19"/>
        <v>RoS/RIOD optimization OLAP exports</v>
      </c>
      <c r="E260" s="159" t="str">
        <f t="shared" si="17"/>
        <v>MRPBEDBOptimizationRoS/RIOD optimization OLAP exports</v>
      </c>
      <c r="F260" s="159" t="str">
        <f t="shared" si="18"/>
        <v>MRPBEDBOptimization</v>
      </c>
      <c r="G260" s="159" t="s">
        <v>1889</v>
      </c>
      <c r="N260" s="2">
        <v>2601</v>
      </c>
      <c r="O260" s="3" t="s">
        <v>382</v>
      </c>
      <c r="P260" s="3" t="s">
        <v>383</v>
      </c>
      <c r="Q260" s="3" t="s">
        <v>466</v>
      </c>
      <c r="R260" s="3" t="s">
        <v>467</v>
      </c>
      <c r="S260" s="4">
        <v>46060.236805555556</v>
      </c>
      <c r="T260" s="4">
        <v>46060.253472222219</v>
      </c>
      <c r="U260" s="4">
        <v>46060.253472222219</v>
      </c>
      <c r="V260" s="3" t="s">
        <v>42</v>
      </c>
      <c r="W260" s="3" t="s">
        <v>43</v>
      </c>
      <c r="X260" s="3" t="s">
        <v>446</v>
      </c>
      <c r="Y260" s="2">
        <v>1</v>
      </c>
      <c r="Z260" s="3" t="s">
        <v>468</v>
      </c>
      <c r="AA260" s="5">
        <v>0.4</v>
      </c>
      <c r="AB260" s="5">
        <v>0</v>
      </c>
      <c r="AC260" s="5">
        <v>0.4</v>
      </c>
      <c r="AD260" s="5">
        <v>0</v>
      </c>
      <c r="AE260" s="5">
        <v>0</v>
      </c>
      <c r="AF260" s="5">
        <v>0.4</v>
      </c>
      <c r="AG260" s="6"/>
      <c r="AH260" s="6"/>
      <c r="AI260" s="7">
        <v>0</v>
      </c>
      <c r="AJ260" s="7">
        <v>0</v>
      </c>
      <c r="AK260" s="7">
        <v>0.4</v>
      </c>
      <c r="AL260" s="7">
        <v>0</v>
      </c>
      <c r="AM260" s="7">
        <v>0.4</v>
      </c>
      <c r="AN260" s="12" t="s">
        <v>46</v>
      </c>
      <c r="AO260" s="12"/>
      <c r="AP260" s="12"/>
      <c r="AQ260" s="12"/>
      <c r="AR260" s="12"/>
      <c r="AS260" s="12"/>
      <c r="AT260" s="12"/>
      <c r="AU260" s="12"/>
      <c r="AV260" s="12"/>
      <c r="AW260" s="12"/>
      <c r="AX260" s="12"/>
      <c r="AY260" s="8" t="s">
        <v>47</v>
      </c>
    </row>
    <row r="261" spans="1:51" ht="16.5" x14ac:dyDescent="0.25">
      <c r="A261" s="159" t="str">
        <f>_xlfn.XLOOKUP(X261,Mapping!N:N,Mapping!O:O,"Not Found",0,1)</f>
        <v>Optimization</v>
      </c>
      <c r="B261" s="159" t="str">
        <f t="shared" si="16"/>
        <v>BEDBOptimization46060.2534722222</v>
      </c>
      <c r="D261" s="159" t="str">
        <f t="shared" si="19"/>
        <v>Super Light Maintenance</v>
      </c>
      <c r="E261" s="159" t="str">
        <f t="shared" si="17"/>
        <v>MRPBEDBOptimizationSuper Light Maintenance</v>
      </c>
      <c r="F261" s="159" t="str">
        <f t="shared" si="18"/>
        <v>MRPBEDBOptimization</v>
      </c>
      <c r="G261" s="159" t="s">
        <v>1889</v>
      </c>
      <c r="N261" s="2">
        <v>2601</v>
      </c>
      <c r="O261" s="3" t="s">
        <v>382</v>
      </c>
      <c r="P261" s="3" t="s">
        <v>383</v>
      </c>
      <c r="Q261" s="3" t="s">
        <v>448</v>
      </c>
      <c r="R261" s="3" t="s">
        <v>449</v>
      </c>
      <c r="S261" s="4">
        <v>46060.253472222219</v>
      </c>
      <c r="T261" s="4">
        <v>46060.261111111111</v>
      </c>
      <c r="U261" s="4">
        <v>46060.261111111111</v>
      </c>
      <c r="V261" s="3" t="s">
        <v>42</v>
      </c>
      <c r="W261" s="3" t="s">
        <v>43</v>
      </c>
      <c r="X261" s="3" t="s">
        <v>446</v>
      </c>
      <c r="Y261" s="2">
        <v>5</v>
      </c>
      <c r="Z261" s="3" t="s">
        <v>450</v>
      </c>
      <c r="AA261" s="5">
        <v>0.18</v>
      </c>
      <c r="AB261" s="5">
        <v>0</v>
      </c>
      <c r="AC261" s="5">
        <v>0.18</v>
      </c>
      <c r="AD261" s="5">
        <v>0</v>
      </c>
      <c r="AE261" s="5">
        <v>0</v>
      </c>
      <c r="AF261" s="5">
        <v>0.18</v>
      </c>
      <c r="AG261" s="6"/>
      <c r="AH261" s="6"/>
      <c r="AI261" s="7">
        <v>0</v>
      </c>
      <c r="AJ261" s="7">
        <v>0</v>
      </c>
      <c r="AK261" s="7">
        <v>0.18</v>
      </c>
      <c r="AL261" s="7">
        <v>0</v>
      </c>
      <c r="AM261" s="7">
        <v>0.18</v>
      </c>
      <c r="AN261" s="12" t="s">
        <v>46</v>
      </c>
      <c r="AO261" s="12"/>
      <c r="AP261" s="12"/>
      <c r="AQ261" s="12"/>
      <c r="AR261" s="12"/>
      <c r="AS261" s="12"/>
      <c r="AT261" s="12"/>
      <c r="AU261" s="12"/>
      <c r="AV261" s="12"/>
      <c r="AW261" s="12"/>
      <c r="AX261" s="12"/>
      <c r="AY261" s="8" t="s">
        <v>450</v>
      </c>
    </row>
    <row r="262" spans="1:51" ht="16.5" x14ac:dyDescent="0.25">
      <c r="A262" s="159" t="str">
        <f>_xlfn.XLOOKUP(X262,Mapping!N:N,Mapping!O:O,"Not Found",0,1)</f>
        <v>Optimization</v>
      </c>
      <c r="B262" s="159" t="str">
        <f t="shared" si="16"/>
        <v>BEDBOptimization46060.2611111111</v>
      </c>
      <c r="D262" s="159" t="str">
        <f t="shared" si="19"/>
        <v>RoM optimization</v>
      </c>
      <c r="E262" s="159" t="str">
        <f t="shared" si="17"/>
        <v>MRPBEDBOptimizationRoM optimization</v>
      </c>
      <c r="F262" s="159" t="str">
        <f t="shared" si="18"/>
        <v>MRPBEDBOptimization</v>
      </c>
      <c r="G262" s="159" t="s">
        <v>1889</v>
      </c>
      <c r="N262" s="2">
        <v>2601</v>
      </c>
      <c r="O262" s="3" t="s">
        <v>382</v>
      </c>
      <c r="P262" s="3" t="s">
        <v>383</v>
      </c>
      <c r="Q262" s="3" t="s">
        <v>469</v>
      </c>
      <c r="R262" s="3" t="s">
        <v>470</v>
      </c>
      <c r="S262" s="4">
        <v>46060.261111111111</v>
      </c>
      <c r="T262" s="4">
        <v>46060.270138888889</v>
      </c>
      <c r="U262" s="4">
        <v>46060.270138888889</v>
      </c>
      <c r="V262" s="3" t="s">
        <v>42</v>
      </c>
      <c r="W262" s="3" t="s">
        <v>43</v>
      </c>
      <c r="X262" s="3" t="s">
        <v>446</v>
      </c>
      <c r="Y262" s="2">
        <v>1</v>
      </c>
      <c r="Z262" s="3" t="s">
        <v>471</v>
      </c>
      <c r="AA262" s="5">
        <v>0.22</v>
      </c>
      <c r="AB262" s="5">
        <v>0</v>
      </c>
      <c r="AC262" s="5">
        <v>0.22</v>
      </c>
      <c r="AD262" s="5">
        <v>0</v>
      </c>
      <c r="AE262" s="5">
        <v>0</v>
      </c>
      <c r="AF262" s="5">
        <v>0.22</v>
      </c>
      <c r="AG262" s="6"/>
      <c r="AH262" s="6"/>
      <c r="AI262" s="7">
        <v>0</v>
      </c>
      <c r="AJ262" s="7">
        <v>0</v>
      </c>
      <c r="AK262" s="7">
        <v>0.22</v>
      </c>
      <c r="AL262" s="7">
        <v>0</v>
      </c>
      <c r="AM262" s="7">
        <v>0.22</v>
      </c>
      <c r="AN262" s="12" t="s">
        <v>46</v>
      </c>
      <c r="AO262" s="12"/>
      <c r="AP262" s="12"/>
      <c r="AQ262" s="12"/>
      <c r="AR262" s="12"/>
      <c r="AS262" s="12"/>
      <c r="AT262" s="12"/>
      <c r="AU262" s="12"/>
      <c r="AV262" s="12"/>
      <c r="AW262" s="12"/>
      <c r="AX262" s="12"/>
      <c r="AY262" s="8" t="s">
        <v>47</v>
      </c>
    </row>
    <row r="263" spans="1:51" ht="16.5" x14ac:dyDescent="0.25">
      <c r="A263" s="159" t="str">
        <f>_xlfn.XLOOKUP(X263,Mapping!N:N,Mapping!O:O,"Not Found",0,1)</f>
        <v>Optimization</v>
      </c>
      <c r="B263" s="159" t="str">
        <f t="shared" si="16"/>
        <v>BEDBOptimization46060.2701388889</v>
      </c>
      <c r="D263" s="159" t="str">
        <f t="shared" si="19"/>
        <v>Super Light Maintenance</v>
      </c>
      <c r="E263" s="159" t="str">
        <f t="shared" si="17"/>
        <v>MRPBEDBOptimizationSuper Light Maintenance</v>
      </c>
      <c r="F263" s="159" t="str">
        <f t="shared" si="18"/>
        <v>MRPBEDBOptimization</v>
      </c>
      <c r="G263" s="159" t="s">
        <v>1889</v>
      </c>
      <c r="N263" s="2">
        <v>2601</v>
      </c>
      <c r="O263" s="3" t="s">
        <v>382</v>
      </c>
      <c r="P263" s="3" t="s">
        <v>383</v>
      </c>
      <c r="Q263" s="3" t="s">
        <v>448</v>
      </c>
      <c r="R263" s="3" t="s">
        <v>449</v>
      </c>
      <c r="S263" s="4">
        <v>46060.270138888889</v>
      </c>
      <c r="T263" s="4">
        <v>46060.274305555555</v>
      </c>
      <c r="U263" s="4">
        <v>46060.274305555555</v>
      </c>
      <c r="V263" s="3" t="s">
        <v>42</v>
      </c>
      <c r="W263" s="3" t="s">
        <v>43</v>
      </c>
      <c r="X263" s="3" t="s">
        <v>446</v>
      </c>
      <c r="Y263" s="2">
        <v>6</v>
      </c>
      <c r="Z263" s="3" t="s">
        <v>450</v>
      </c>
      <c r="AA263" s="5">
        <v>0.1</v>
      </c>
      <c r="AB263" s="5">
        <v>0</v>
      </c>
      <c r="AC263" s="5">
        <v>0.1</v>
      </c>
      <c r="AD263" s="5">
        <v>0</v>
      </c>
      <c r="AE263" s="5">
        <v>0</v>
      </c>
      <c r="AF263" s="5">
        <v>0.1</v>
      </c>
      <c r="AG263" s="6"/>
      <c r="AH263" s="6"/>
      <c r="AI263" s="7">
        <v>0</v>
      </c>
      <c r="AJ263" s="7">
        <v>0</v>
      </c>
      <c r="AK263" s="7">
        <v>0.1</v>
      </c>
      <c r="AL263" s="7">
        <v>0</v>
      </c>
      <c r="AM263" s="7">
        <v>0.1</v>
      </c>
      <c r="AN263" s="12" t="s">
        <v>46</v>
      </c>
      <c r="AO263" s="12"/>
      <c r="AP263" s="12"/>
      <c r="AQ263" s="12"/>
      <c r="AR263" s="12"/>
      <c r="AS263" s="12"/>
      <c r="AT263" s="12"/>
      <c r="AU263" s="12"/>
      <c r="AV263" s="12"/>
      <c r="AW263" s="12"/>
      <c r="AX263" s="12"/>
      <c r="AY263" s="8" t="s">
        <v>450</v>
      </c>
    </row>
    <row r="264" spans="1:51" ht="16.5" x14ac:dyDescent="0.25">
      <c r="A264" s="159" t="str">
        <f>_xlfn.XLOOKUP(X264,Mapping!N:N,Mapping!O:O,"Not Found",0,1)</f>
        <v>Optimization</v>
      </c>
      <c r="B264" s="159" t="str">
        <f t="shared" si="16"/>
        <v>BEDBOptimization46060.2743055556</v>
      </c>
      <c r="D264" s="159" t="str">
        <f t="shared" si="19"/>
        <v>RoM optimization OLAP Exports</v>
      </c>
      <c r="E264" s="159" t="str">
        <f t="shared" si="17"/>
        <v>MRPBEDBOptimizationRoM optimization OLAP Exports</v>
      </c>
      <c r="F264" s="159" t="str">
        <f t="shared" si="18"/>
        <v>MRPBEDBOptimization</v>
      </c>
      <c r="G264" s="159" t="s">
        <v>1889</v>
      </c>
      <c r="N264" s="2">
        <v>2601</v>
      </c>
      <c r="O264" s="3" t="s">
        <v>382</v>
      </c>
      <c r="P264" s="3" t="s">
        <v>383</v>
      </c>
      <c r="Q264" s="3" t="s">
        <v>472</v>
      </c>
      <c r="R264" s="3" t="s">
        <v>473</v>
      </c>
      <c r="S264" s="4">
        <v>46060.274305555555</v>
      </c>
      <c r="T264" s="4">
        <v>46060.280555555553</v>
      </c>
      <c r="U264" s="4" t="s">
        <v>42</v>
      </c>
      <c r="V264" s="3" t="s">
        <v>42</v>
      </c>
      <c r="W264" s="3" t="s">
        <v>43</v>
      </c>
      <c r="X264" s="3" t="s">
        <v>446</v>
      </c>
      <c r="Y264" s="2">
        <v>1</v>
      </c>
      <c r="Z264" s="3" t="s">
        <v>474</v>
      </c>
      <c r="AA264" s="5">
        <v>0.15</v>
      </c>
      <c r="AB264" s="5">
        <v>0</v>
      </c>
      <c r="AC264" s="5">
        <v>0.15</v>
      </c>
      <c r="AD264" s="5">
        <v>0</v>
      </c>
      <c r="AE264" s="5">
        <v>0</v>
      </c>
      <c r="AF264" s="5">
        <v>0.15</v>
      </c>
      <c r="AG264" s="6"/>
      <c r="AH264" s="6"/>
      <c r="AI264" s="7">
        <v>0</v>
      </c>
      <c r="AJ264" s="7">
        <v>0</v>
      </c>
      <c r="AK264" s="7">
        <v>0.15</v>
      </c>
      <c r="AL264" s="7">
        <v>0</v>
      </c>
      <c r="AM264" s="7">
        <v>0.15</v>
      </c>
      <c r="AN264" s="12" t="s">
        <v>46</v>
      </c>
      <c r="AO264" s="12"/>
      <c r="AP264" s="12"/>
      <c r="AQ264" s="12"/>
      <c r="AR264" s="12"/>
      <c r="AS264" s="12"/>
      <c r="AT264" s="12"/>
      <c r="AU264" s="12"/>
      <c r="AV264" s="12"/>
      <c r="AW264" s="12"/>
      <c r="AX264" s="12"/>
      <c r="AY264" s="8" t="s">
        <v>47</v>
      </c>
    </row>
    <row r="265" spans="1:51" ht="16.5" x14ac:dyDescent="0.25">
      <c r="A265" s="159" t="str">
        <f>_xlfn.XLOOKUP(X265,Mapping!N:N,Mapping!O:O,"Not Found",0,1)</f>
        <v>Load Compare Spreads</v>
      </c>
      <c r="B265" s="159" t="str">
        <f t="shared" si="16"/>
        <v>FRDBLoad Compare Spreads46059.5270833333</v>
      </c>
      <c r="D265" s="159" t="str">
        <f t="shared" si="19"/>
        <v>load spreads</v>
      </c>
      <c r="E265" s="159" t="str">
        <f t="shared" si="17"/>
        <v>MRPFRDBLoad Compare Spreadsload spreads</v>
      </c>
      <c r="F265" s="159" t="str">
        <f t="shared" si="18"/>
        <v>MRPFRDBLoad Compare Spreads</v>
      </c>
      <c r="G265" s="159" t="s">
        <v>1889</v>
      </c>
      <c r="N265" s="2">
        <v>2601</v>
      </c>
      <c r="O265" s="3" t="s">
        <v>475</v>
      </c>
      <c r="P265" s="3" t="s">
        <v>383</v>
      </c>
      <c r="Q265" s="3" t="s">
        <v>384</v>
      </c>
      <c r="R265" s="3" t="s">
        <v>66</v>
      </c>
      <c r="S265" s="4">
        <v>46059.527083333334</v>
      </c>
      <c r="T265" s="4">
        <v>46059.535416666666</v>
      </c>
      <c r="U265" s="4">
        <v>46059.535416666666</v>
      </c>
      <c r="V265" s="3" t="s">
        <v>42</v>
      </c>
      <c r="W265" s="3" t="s">
        <v>43</v>
      </c>
      <c r="X265" s="3" t="s">
        <v>476</v>
      </c>
      <c r="Y265" s="2">
        <v>1</v>
      </c>
      <c r="Z265" s="3" t="s">
        <v>386</v>
      </c>
      <c r="AA265" s="5">
        <v>0.2</v>
      </c>
      <c r="AB265" s="5">
        <v>0</v>
      </c>
      <c r="AC265" s="5">
        <v>0.2</v>
      </c>
      <c r="AD265" s="5">
        <v>0</v>
      </c>
      <c r="AE265" s="5">
        <v>0</v>
      </c>
      <c r="AF265" s="5">
        <v>0.2</v>
      </c>
      <c r="AG265" s="6"/>
      <c r="AH265" s="6"/>
      <c r="AI265" s="7">
        <v>0</v>
      </c>
      <c r="AJ265" s="7">
        <v>0</v>
      </c>
      <c r="AK265" s="7">
        <v>0.2</v>
      </c>
      <c r="AL265" s="7">
        <v>0</v>
      </c>
      <c r="AM265" s="7">
        <v>0.2</v>
      </c>
      <c r="AN265" s="12" t="s">
        <v>46</v>
      </c>
      <c r="AO265" s="12"/>
      <c r="AP265" s="12"/>
      <c r="AQ265" s="12"/>
      <c r="AR265" s="12"/>
      <c r="AS265" s="12"/>
      <c r="AT265" s="12"/>
      <c r="AU265" s="12"/>
      <c r="AV265" s="12"/>
      <c r="AW265" s="12"/>
      <c r="AX265" s="12"/>
      <c r="AY265" s="8" t="s">
        <v>47</v>
      </c>
    </row>
    <row r="266" spans="1:51" ht="16.5" x14ac:dyDescent="0.25">
      <c r="A266" s="159" t="str">
        <f>_xlfn.XLOOKUP(X266,Mapping!N:N,Mapping!O:O,"Not Found",0,1)</f>
        <v>Load Compare Spreads</v>
      </c>
      <c r="B266" s="159" t="str">
        <f t="shared" si="16"/>
        <v>FRDBLoad Compare Spreads46059.5354166667</v>
      </c>
      <c r="D266" s="159" t="str">
        <f t="shared" si="19"/>
        <v>Spreads comparison</v>
      </c>
      <c r="E266" s="159" t="str">
        <f t="shared" si="17"/>
        <v>MRPFRDBLoad Compare SpreadsSpreads comparison</v>
      </c>
      <c r="F266" s="159" t="str">
        <f t="shared" si="18"/>
        <v>MRPFRDBLoad Compare Spreads</v>
      </c>
      <c r="G266" s="159" t="s">
        <v>1889</v>
      </c>
      <c r="N266" s="2">
        <v>2601</v>
      </c>
      <c r="O266" s="3" t="s">
        <v>475</v>
      </c>
      <c r="P266" s="3" t="s">
        <v>383</v>
      </c>
      <c r="Q266" s="3" t="s">
        <v>70</v>
      </c>
      <c r="R266" s="3" t="s">
        <v>331</v>
      </c>
      <c r="S266" s="4">
        <v>46059.535416666666</v>
      </c>
      <c r="T266" s="4">
        <v>46059.536805555559</v>
      </c>
      <c r="U266" s="4">
        <v>46059.538194444445</v>
      </c>
      <c r="V266" s="3" t="s">
        <v>42</v>
      </c>
      <c r="W266" s="3" t="s">
        <v>43</v>
      </c>
      <c r="X266" s="3" t="s">
        <v>476</v>
      </c>
      <c r="Y266" s="2">
        <v>1</v>
      </c>
      <c r="Z266" s="3" t="s">
        <v>71</v>
      </c>
      <c r="AA266" s="5">
        <v>0.03</v>
      </c>
      <c r="AB266" s="5">
        <v>0</v>
      </c>
      <c r="AC266" s="5">
        <v>0.03</v>
      </c>
      <c r="AD266" s="5">
        <v>0</v>
      </c>
      <c r="AE266" s="5">
        <v>0</v>
      </c>
      <c r="AF266" s="5">
        <v>0.03</v>
      </c>
      <c r="AG266" s="6"/>
      <c r="AH266" s="6"/>
      <c r="AI266" s="7">
        <v>0</v>
      </c>
      <c r="AJ266" s="7">
        <v>0</v>
      </c>
      <c r="AK266" s="7">
        <v>0.03</v>
      </c>
      <c r="AL266" s="7">
        <v>0</v>
      </c>
      <c r="AM266" s="7">
        <v>0.03</v>
      </c>
      <c r="AN266" s="12" t="s">
        <v>46</v>
      </c>
      <c r="AO266" s="12"/>
      <c r="AP266" s="12"/>
      <c r="AQ266" s="12"/>
      <c r="AR266" s="12"/>
      <c r="AS266" s="12"/>
      <c r="AT266" s="12"/>
      <c r="AU266" s="12"/>
      <c r="AV266" s="12"/>
      <c r="AW266" s="12"/>
      <c r="AX266" s="12"/>
      <c r="AY266" s="8" t="s">
        <v>47</v>
      </c>
    </row>
    <row r="267" spans="1:51" ht="16.5" x14ac:dyDescent="0.25">
      <c r="A267" s="159" t="str">
        <f>_xlfn.XLOOKUP(X267,Mapping!N:N,Mapping!O:O,"Not Found",0,1)</f>
        <v>Load Compare MP</v>
      </c>
      <c r="B267" s="159" t="str">
        <f t="shared" si="16"/>
        <v>FRDBLoad Compare MP46059.5381944444</v>
      </c>
      <c r="D267" s="159" t="str">
        <f t="shared" si="19"/>
        <v>load MPs</v>
      </c>
      <c r="E267" s="159" t="str">
        <f t="shared" si="17"/>
        <v>MRPFRDBLoad Compare MPload MPs</v>
      </c>
      <c r="F267" s="159" t="str">
        <f t="shared" si="18"/>
        <v>MRPFRDBLoad Compare MP</v>
      </c>
      <c r="G267" s="159" t="s">
        <v>1889</v>
      </c>
      <c r="N267" s="2">
        <v>2601</v>
      </c>
      <c r="O267" s="3" t="s">
        <v>475</v>
      </c>
      <c r="P267" s="3" t="s">
        <v>383</v>
      </c>
      <c r="Q267" s="3" t="s">
        <v>387</v>
      </c>
      <c r="R267" s="3" t="s">
        <v>388</v>
      </c>
      <c r="S267" s="4">
        <v>46059.538194444445</v>
      </c>
      <c r="T267" s="4">
        <v>46059.540277777778</v>
      </c>
      <c r="U267" s="4">
        <v>46059.540277777778</v>
      </c>
      <c r="V267" s="3" t="s">
        <v>42</v>
      </c>
      <c r="W267" s="3" t="s">
        <v>43</v>
      </c>
      <c r="X267" s="3" t="s">
        <v>477</v>
      </c>
      <c r="Y267" s="2">
        <v>1</v>
      </c>
      <c r="Z267" s="3" t="s">
        <v>390</v>
      </c>
      <c r="AA267" s="5">
        <v>0.05</v>
      </c>
      <c r="AB267" s="5">
        <v>0</v>
      </c>
      <c r="AC267" s="5">
        <v>0.05</v>
      </c>
      <c r="AD267" s="5">
        <v>0</v>
      </c>
      <c r="AE267" s="5">
        <v>0</v>
      </c>
      <c r="AF267" s="5">
        <v>0.05</v>
      </c>
      <c r="AG267" s="6"/>
      <c r="AH267" s="6"/>
      <c r="AI267" s="7">
        <v>0</v>
      </c>
      <c r="AJ267" s="7">
        <v>0</v>
      </c>
      <c r="AK267" s="7">
        <v>0.05</v>
      </c>
      <c r="AL267" s="7">
        <v>0</v>
      </c>
      <c r="AM267" s="7">
        <v>0.05</v>
      </c>
      <c r="AN267" s="12" t="s">
        <v>46</v>
      </c>
      <c r="AO267" s="12"/>
      <c r="AP267" s="12"/>
      <c r="AQ267" s="12"/>
      <c r="AR267" s="12"/>
      <c r="AS267" s="12"/>
      <c r="AT267" s="12"/>
      <c r="AU267" s="12"/>
      <c r="AV267" s="12"/>
      <c r="AW267" s="12"/>
      <c r="AX267" s="12"/>
      <c r="AY267" s="8" t="s">
        <v>47</v>
      </c>
    </row>
    <row r="268" spans="1:51" ht="16.5" x14ac:dyDescent="0.25">
      <c r="A268" s="159" t="str">
        <f>_xlfn.XLOOKUP(X268,Mapping!N:N,Mapping!O:O,"Not Found",0,1)</f>
        <v>Load Compare MP</v>
      </c>
      <c r="B268" s="159" t="str">
        <f t="shared" si="16"/>
        <v>FRDBLoad Compare MP46059.5402777778</v>
      </c>
      <c r="D268" s="159" t="str">
        <f t="shared" si="19"/>
        <v>Model parameters comparison</v>
      </c>
      <c r="E268" s="159" t="str">
        <f t="shared" si="17"/>
        <v>MRPFRDBLoad Compare MPModel parameters comparison</v>
      </c>
      <c r="F268" s="159" t="str">
        <f t="shared" si="18"/>
        <v>MRPFRDBLoad Compare MP</v>
      </c>
      <c r="G268" s="159" t="s">
        <v>1889</v>
      </c>
      <c r="N268" s="2">
        <v>2601</v>
      </c>
      <c r="O268" s="3" t="s">
        <v>475</v>
      </c>
      <c r="P268" s="3" t="s">
        <v>383</v>
      </c>
      <c r="Q268" s="3" t="s">
        <v>53</v>
      </c>
      <c r="R268" s="3" t="s">
        <v>329</v>
      </c>
      <c r="S268" s="4">
        <v>46059.540277777778</v>
      </c>
      <c r="T268" s="4">
        <v>46059.540277777778</v>
      </c>
      <c r="U268" s="4">
        <v>46062.941666666666</v>
      </c>
      <c r="V268" s="3" t="s">
        <v>42</v>
      </c>
      <c r="W268" s="3" t="s">
        <v>43</v>
      </c>
      <c r="X268" s="3" t="s">
        <v>477</v>
      </c>
      <c r="Y268" s="2">
        <v>1</v>
      </c>
      <c r="Z268" s="3" t="s">
        <v>55</v>
      </c>
      <c r="AA268" s="5">
        <v>0</v>
      </c>
      <c r="AB268" s="5">
        <v>0</v>
      </c>
      <c r="AC268" s="5">
        <v>0</v>
      </c>
      <c r="AD268" s="5">
        <v>0</v>
      </c>
      <c r="AE268" s="5">
        <v>0</v>
      </c>
      <c r="AF268" s="5">
        <v>0</v>
      </c>
      <c r="AG268" s="6"/>
      <c r="AH268" s="6"/>
      <c r="AI268" s="7">
        <v>0</v>
      </c>
      <c r="AJ268" s="7">
        <v>0</v>
      </c>
      <c r="AK268" s="7">
        <v>0</v>
      </c>
      <c r="AL268" s="7">
        <v>0</v>
      </c>
      <c r="AM268" s="7">
        <v>0</v>
      </c>
      <c r="AN268" s="12" t="s">
        <v>46</v>
      </c>
      <c r="AO268" s="12"/>
      <c r="AP268" s="12"/>
      <c r="AQ268" s="12"/>
      <c r="AR268" s="12"/>
      <c r="AS268" s="12"/>
      <c r="AT268" s="12"/>
      <c r="AU268" s="12"/>
      <c r="AV268" s="12"/>
      <c r="AW268" s="12"/>
      <c r="AX268" s="12"/>
      <c r="AY268" s="8" t="s">
        <v>47</v>
      </c>
    </row>
    <row r="269" spans="1:51" ht="16.5" x14ac:dyDescent="0.25">
      <c r="A269" s="159" t="str">
        <f>_xlfn.XLOOKUP(X269,Mapping!N:N,Mapping!O:O,"Not Found",0,1)</f>
        <v>Load Market</v>
      </c>
      <c r="B269" s="159" t="str">
        <f t="shared" si="16"/>
        <v>FRDBLoad Market46062.9416666667</v>
      </c>
      <c r="D269" s="159" t="str">
        <f t="shared" si="19"/>
        <v>load Market</v>
      </c>
      <c r="E269" s="159" t="str">
        <f t="shared" si="17"/>
        <v>MRPFRDBLoad Marketload Market</v>
      </c>
      <c r="F269" s="159" t="str">
        <f t="shared" si="18"/>
        <v>MRPFRDBLoad Market</v>
      </c>
      <c r="G269" s="159" t="s">
        <v>1889</v>
      </c>
      <c r="N269" s="2">
        <v>2601</v>
      </c>
      <c r="O269" s="3" t="s">
        <v>475</v>
      </c>
      <c r="P269" s="3" t="s">
        <v>383</v>
      </c>
      <c r="Q269" s="3" t="s">
        <v>394</v>
      </c>
      <c r="R269" s="3" t="s">
        <v>395</v>
      </c>
      <c r="S269" s="4">
        <v>46062.941666666666</v>
      </c>
      <c r="T269" s="4">
        <v>46062.97152777778</v>
      </c>
      <c r="U269" s="4">
        <v>46062.972222222219</v>
      </c>
      <c r="V269" s="3" t="s">
        <v>42</v>
      </c>
      <c r="W269" s="3" t="s">
        <v>43</v>
      </c>
      <c r="X269" s="3" t="s">
        <v>478</v>
      </c>
      <c r="Y269" s="2">
        <v>1</v>
      </c>
      <c r="Z269" s="3" t="s">
        <v>397</v>
      </c>
      <c r="AA269" s="5">
        <v>0.72</v>
      </c>
      <c r="AB269" s="5">
        <v>0</v>
      </c>
      <c r="AC269" s="5">
        <v>0.72</v>
      </c>
      <c r="AD269" s="5">
        <v>0</v>
      </c>
      <c r="AE269" s="5">
        <v>0</v>
      </c>
      <c r="AF269" s="5">
        <v>0.72</v>
      </c>
      <c r="AG269" s="6"/>
      <c r="AH269" s="6"/>
      <c r="AI269" s="7">
        <v>0</v>
      </c>
      <c r="AJ269" s="7">
        <v>0</v>
      </c>
      <c r="AK269" s="7">
        <v>0.72</v>
      </c>
      <c r="AL269" s="7">
        <v>0</v>
      </c>
      <c r="AM269" s="7">
        <v>0.72</v>
      </c>
      <c r="AN269" s="12" t="s">
        <v>46</v>
      </c>
      <c r="AO269" s="12"/>
      <c r="AP269" s="12"/>
      <c r="AQ269" s="12"/>
      <c r="AR269" s="12"/>
      <c r="AS269" s="12"/>
      <c r="AT269" s="12"/>
      <c r="AU269" s="12"/>
      <c r="AV269" s="12"/>
      <c r="AW269" s="12"/>
      <c r="AX269" s="12"/>
      <c r="AY269" s="8" t="s">
        <v>47</v>
      </c>
    </row>
    <row r="270" spans="1:51" ht="16.5" x14ac:dyDescent="0.25">
      <c r="A270" s="159" t="str">
        <f>_xlfn.XLOOKUP(X270,Mapping!N:N,Mapping!O:O,"Not Found",0,1)</f>
        <v>Load Pos</v>
      </c>
      <c r="B270" s="159" t="str">
        <f t="shared" si="16"/>
        <v>FRDBLoad Pos46062.9722222222</v>
      </c>
      <c r="D270" s="159" t="str">
        <f t="shared" si="19"/>
        <v>load Portfolio</v>
      </c>
      <c r="E270" s="159" t="str">
        <f t="shared" si="17"/>
        <v>MRPFRDBLoad Posload Portfolio</v>
      </c>
      <c r="F270" s="159" t="str">
        <f t="shared" si="18"/>
        <v>MRPFRDBLoad Pos</v>
      </c>
      <c r="G270" s="159" t="s">
        <v>1889</v>
      </c>
      <c r="N270" s="2">
        <v>2601</v>
      </c>
      <c r="O270" s="3" t="s">
        <v>475</v>
      </c>
      <c r="P270" s="3" t="s">
        <v>383</v>
      </c>
      <c r="Q270" s="3" t="s">
        <v>402</v>
      </c>
      <c r="R270" s="3" t="s">
        <v>403</v>
      </c>
      <c r="S270" s="4">
        <v>46062.972222222219</v>
      </c>
      <c r="T270" s="4">
        <v>46062.999305555553</v>
      </c>
      <c r="U270" s="4">
        <v>46062.999305555553</v>
      </c>
      <c r="V270" s="3" t="s">
        <v>42</v>
      </c>
      <c r="W270" s="3" t="s">
        <v>43</v>
      </c>
      <c r="X270" s="3" t="s">
        <v>479</v>
      </c>
      <c r="Y270" s="2">
        <v>1</v>
      </c>
      <c r="Z270" s="3" t="s">
        <v>404</v>
      </c>
      <c r="AA270" s="5">
        <v>0.65</v>
      </c>
      <c r="AB270" s="5">
        <v>0</v>
      </c>
      <c r="AC270" s="5">
        <v>0.65</v>
      </c>
      <c r="AD270" s="5">
        <v>0</v>
      </c>
      <c r="AE270" s="5">
        <v>0</v>
      </c>
      <c r="AF270" s="5">
        <v>0.65</v>
      </c>
      <c r="AG270" s="6"/>
      <c r="AH270" s="6"/>
      <c r="AI270" s="7">
        <v>0</v>
      </c>
      <c r="AJ270" s="7">
        <v>0</v>
      </c>
      <c r="AK270" s="7">
        <v>0.65</v>
      </c>
      <c r="AL270" s="7">
        <v>0</v>
      </c>
      <c r="AM270" s="7">
        <v>0.65</v>
      </c>
      <c r="AN270" s="12" t="s">
        <v>46</v>
      </c>
      <c r="AO270" s="12"/>
      <c r="AP270" s="12"/>
      <c r="AQ270" s="12"/>
      <c r="AR270" s="12"/>
      <c r="AS270" s="12"/>
      <c r="AT270" s="12"/>
      <c r="AU270" s="12"/>
      <c r="AV270" s="12"/>
      <c r="AW270" s="12"/>
      <c r="AX270" s="12"/>
      <c r="AY270" s="8" t="s">
        <v>47</v>
      </c>
    </row>
    <row r="271" spans="1:51" ht="16.5" x14ac:dyDescent="0.25">
      <c r="A271" s="159" t="str">
        <f>_xlfn.XLOOKUP(X271,Mapping!N:N,Mapping!O:O,"Not Found",0,1)</f>
        <v>Load Pos</v>
      </c>
      <c r="B271" s="159" t="str">
        <f t="shared" si="16"/>
        <v>FRDBLoad Pos46062.9993055556</v>
      </c>
      <c r="D271" s="159" t="str">
        <f t="shared" si="19"/>
        <v>copy from</v>
      </c>
      <c r="E271" s="159" t="str">
        <f t="shared" si="17"/>
        <v>MRPFRDBLoad Poscopy from</v>
      </c>
      <c r="F271" s="159" t="str">
        <f t="shared" si="18"/>
        <v>MRPFRDBLoad Pos</v>
      </c>
      <c r="G271" s="159" t="s">
        <v>1889</v>
      </c>
      <c r="N271" s="2">
        <v>2601</v>
      </c>
      <c r="O271" s="3" t="s">
        <v>475</v>
      </c>
      <c r="P271" s="3" t="s">
        <v>383</v>
      </c>
      <c r="Q271" s="3" t="s">
        <v>82</v>
      </c>
      <c r="R271" s="3" t="s">
        <v>83</v>
      </c>
      <c r="S271" s="4">
        <v>46062.999305555553</v>
      </c>
      <c r="T271" s="4">
        <v>46063</v>
      </c>
      <c r="U271" s="4">
        <v>46063.191666666666</v>
      </c>
      <c r="V271" s="3" t="s">
        <v>42</v>
      </c>
      <c r="W271" s="3" t="s">
        <v>43</v>
      </c>
      <c r="X271" s="3" t="s">
        <v>479</v>
      </c>
      <c r="Y271" s="2">
        <v>1</v>
      </c>
      <c r="Z271" s="3" t="s">
        <v>84</v>
      </c>
      <c r="AA271" s="5">
        <v>0.02</v>
      </c>
      <c r="AB271" s="5">
        <v>0</v>
      </c>
      <c r="AC271" s="5">
        <v>0.02</v>
      </c>
      <c r="AD271" s="5">
        <v>0</v>
      </c>
      <c r="AE271" s="5">
        <v>0</v>
      </c>
      <c r="AF271" s="5">
        <v>0.02</v>
      </c>
      <c r="AG271" s="6"/>
      <c r="AH271" s="6"/>
      <c r="AI271" s="7">
        <v>0</v>
      </c>
      <c r="AJ271" s="7">
        <v>0</v>
      </c>
      <c r="AK271" s="7">
        <v>0.02</v>
      </c>
      <c r="AL271" s="7">
        <v>0</v>
      </c>
      <c r="AM271" s="7">
        <v>0.02</v>
      </c>
      <c r="AN271" s="12" t="s">
        <v>46</v>
      </c>
      <c r="AO271" s="12"/>
      <c r="AP271" s="12"/>
      <c r="AQ271" s="12"/>
      <c r="AR271" s="12"/>
      <c r="AS271" s="12"/>
      <c r="AT271" s="12"/>
      <c r="AU271" s="12"/>
      <c r="AV271" s="12"/>
      <c r="AW271" s="12"/>
      <c r="AX271" s="12"/>
      <c r="AY271" s="8" t="s">
        <v>47</v>
      </c>
    </row>
    <row r="272" spans="1:51" ht="16.5" x14ac:dyDescent="0.25">
      <c r="A272" s="159" t="str">
        <f>_xlfn.XLOOKUP(X272,Mapping!N:N,Mapping!O:O,"Not Found",0,1)</f>
        <v>Generate Load</v>
      </c>
      <c r="B272" s="159" t="str">
        <f t="shared" si="16"/>
        <v>FRDBGenerate Load46063.1916666667</v>
      </c>
      <c r="D272" s="159" t="str">
        <f t="shared" si="19"/>
        <v>Generate DD SAV</v>
      </c>
      <c r="E272" s="159" t="str">
        <f t="shared" si="17"/>
        <v>MRPFRDBGenerate LoadGenerate DD SAV</v>
      </c>
      <c r="F272" s="159" t="str">
        <f t="shared" si="18"/>
        <v>MRPFRDBGenerate Load</v>
      </c>
      <c r="G272" s="159" t="s">
        <v>1889</v>
      </c>
      <c r="N272" s="2">
        <v>2601</v>
      </c>
      <c r="O272" s="3" t="s">
        <v>475</v>
      </c>
      <c r="P272" s="3" t="s">
        <v>383</v>
      </c>
      <c r="Q272" s="3" t="s">
        <v>408</v>
      </c>
      <c r="R272" s="3" t="s">
        <v>409</v>
      </c>
      <c r="S272" s="4">
        <v>46063.191666666666</v>
      </c>
      <c r="T272" s="4">
        <v>46063.193055555559</v>
      </c>
      <c r="U272" s="4">
        <v>46063.193055555559</v>
      </c>
      <c r="V272" s="3" t="s">
        <v>42</v>
      </c>
      <c r="W272" s="3" t="s">
        <v>43</v>
      </c>
      <c r="X272" s="3" t="s">
        <v>480</v>
      </c>
      <c r="Y272" s="2">
        <v>1</v>
      </c>
      <c r="Z272" s="3" t="s">
        <v>411</v>
      </c>
      <c r="AA272" s="5">
        <v>0.03</v>
      </c>
      <c r="AB272" s="5">
        <v>0</v>
      </c>
      <c r="AC272" s="5">
        <v>0.03</v>
      </c>
      <c r="AD272" s="5">
        <v>0</v>
      </c>
      <c r="AE272" s="5">
        <v>0</v>
      </c>
      <c r="AF272" s="5">
        <v>0.03</v>
      </c>
      <c r="AG272" s="6"/>
      <c r="AH272" s="6"/>
      <c r="AI272" s="7">
        <v>0</v>
      </c>
      <c r="AJ272" s="7">
        <v>0</v>
      </c>
      <c r="AK272" s="7">
        <v>0.03</v>
      </c>
      <c r="AL272" s="7">
        <v>0</v>
      </c>
      <c r="AM272" s="7">
        <v>0.03</v>
      </c>
      <c r="AN272" s="12" t="s">
        <v>46</v>
      </c>
      <c r="AO272" s="12"/>
      <c r="AP272" s="12"/>
      <c r="AQ272" s="12"/>
      <c r="AR272" s="12"/>
      <c r="AS272" s="12"/>
      <c r="AT272" s="12"/>
      <c r="AU272" s="12"/>
      <c r="AV272" s="12"/>
      <c r="AW272" s="12"/>
      <c r="AX272" s="12"/>
      <c r="AY272" s="8" t="s">
        <v>47</v>
      </c>
    </row>
    <row r="273" spans="1:51" ht="16.5" x14ac:dyDescent="0.25">
      <c r="A273" s="159" t="str">
        <f>_xlfn.XLOOKUP(X273,Mapping!N:N,Mapping!O:O,"Not Found",0,1)</f>
        <v>Generate Load</v>
      </c>
      <c r="B273" s="159" t="str">
        <f t="shared" si="16"/>
        <v>FRDBGenerate Load46063.1930555556</v>
      </c>
      <c r="D273" s="159" t="str">
        <f t="shared" si="19"/>
        <v>Load DD SAV</v>
      </c>
      <c r="E273" s="159" t="str">
        <f t="shared" si="17"/>
        <v>MRPFRDBGenerate LoadLoad DD SAV</v>
      </c>
      <c r="F273" s="159" t="str">
        <f t="shared" si="18"/>
        <v>MRPFRDBGenerate Load</v>
      </c>
      <c r="G273" s="159" t="s">
        <v>1889</v>
      </c>
      <c r="N273" s="2">
        <v>2601</v>
      </c>
      <c r="O273" s="3" t="s">
        <v>475</v>
      </c>
      <c r="P273" s="3" t="s">
        <v>383</v>
      </c>
      <c r="Q273" s="3" t="s">
        <v>412</v>
      </c>
      <c r="R273" s="3" t="s">
        <v>413</v>
      </c>
      <c r="S273" s="4">
        <v>46063.193055555559</v>
      </c>
      <c r="T273" s="4">
        <v>46063.203472222223</v>
      </c>
      <c r="U273" s="4">
        <v>46063.20416666667</v>
      </c>
      <c r="V273" s="3" t="s">
        <v>42</v>
      </c>
      <c r="W273" s="3" t="s">
        <v>43</v>
      </c>
      <c r="X273" s="3" t="s">
        <v>480</v>
      </c>
      <c r="Y273" s="2">
        <v>1</v>
      </c>
      <c r="Z273" s="3" t="s">
        <v>414</v>
      </c>
      <c r="AA273" s="5">
        <v>0.25</v>
      </c>
      <c r="AB273" s="5">
        <v>0</v>
      </c>
      <c r="AC273" s="5">
        <v>0.25</v>
      </c>
      <c r="AD273" s="5">
        <v>0</v>
      </c>
      <c r="AE273" s="5">
        <v>0</v>
      </c>
      <c r="AF273" s="5">
        <v>0.25</v>
      </c>
      <c r="AG273" s="6"/>
      <c r="AH273" s="6"/>
      <c r="AI273" s="7">
        <v>0</v>
      </c>
      <c r="AJ273" s="7">
        <v>0</v>
      </c>
      <c r="AK273" s="7">
        <v>0.25</v>
      </c>
      <c r="AL273" s="7">
        <v>0</v>
      </c>
      <c r="AM273" s="7">
        <v>0.25</v>
      </c>
      <c r="AN273" s="12" t="s">
        <v>46</v>
      </c>
      <c r="AO273" s="12"/>
      <c r="AP273" s="12"/>
      <c r="AQ273" s="12"/>
      <c r="AR273" s="12"/>
      <c r="AS273" s="12"/>
      <c r="AT273" s="12"/>
      <c r="AU273" s="12"/>
      <c r="AV273" s="12"/>
      <c r="AW273" s="12"/>
      <c r="AX273" s="12"/>
      <c r="AY273" s="8" t="s">
        <v>47</v>
      </c>
    </row>
    <row r="274" spans="1:51" ht="16.5" x14ac:dyDescent="0.25">
      <c r="A274" s="159" t="str">
        <f>_xlfn.XLOOKUP(X274,Mapping!N:N,Mapping!O:O,"Not Found",0,1)</f>
        <v>Generate Load</v>
      </c>
      <c r="B274" s="159" t="str">
        <f t="shared" si="16"/>
        <v>FRDBGenerate Load46063.2041666667</v>
      </c>
      <c r="D274" s="159" t="str">
        <f t="shared" si="19"/>
        <v>Generate DD MOR</v>
      </c>
      <c r="E274" s="159" t="str">
        <f t="shared" si="17"/>
        <v>MRPFRDBGenerate LoadGenerate DD MOR</v>
      </c>
      <c r="F274" s="159" t="str">
        <f t="shared" si="18"/>
        <v>MRPFRDBGenerate Load</v>
      </c>
      <c r="G274" s="159" t="s">
        <v>1889</v>
      </c>
      <c r="N274" s="2">
        <v>2601</v>
      </c>
      <c r="O274" s="3" t="s">
        <v>475</v>
      </c>
      <c r="P274" s="3" t="s">
        <v>383</v>
      </c>
      <c r="Q274" s="3" t="s">
        <v>422</v>
      </c>
      <c r="R274" s="3" t="s">
        <v>423</v>
      </c>
      <c r="S274" s="4">
        <v>46063.20416666667</v>
      </c>
      <c r="T274" s="4">
        <v>46063.204861111109</v>
      </c>
      <c r="U274" s="4">
        <v>46063.204861111109</v>
      </c>
      <c r="V274" s="3" t="s">
        <v>42</v>
      </c>
      <c r="W274" s="3" t="s">
        <v>43</v>
      </c>
      <c r="X274" s="3" t="s">
        <v>481</v>
      </c>
      <c r="Y274" s="2">
        <v>1</v>
      </c>
      <c r="Z274" s="3" t="s">
        <v>425</v>
      </c>
      <c r="AA274" s="5">
        <v>0.02</v>
      </c>
      <c r="AB274" s="5">
        <v>0</v>
      </c>
      <c r="AC274" s="5">
        <v>0.02</v>
      </c>
      <c r="AD274" s="5">
        <v>0</v>
      </c>
      <c r="AE274" s="5">
        <v>0</v>
      </c>
      <c r="AF274" s="5">
        <v>0.02</v>
      </c>
      <c r="AG274" s="6"/>
      <c r="AH274" s="6"/>
      <c r="AI274" s="7">
        <v>0</v>
      </c>
      <c r="AJ274" s="7">
        <v>0</v>
      </c>
      <c r="AK274" s="7">
        <v>0.02</v>
      </c>
      <c r="AL274" s="7">
        <v>0</v>
      </c>
      <c r="AM274" s="7">
        <v>0.02</v>
      </c>
      <c r="AN274" s="12" t="s">
        <v>46</v>
      </c>
      <c r="AO274" s="12"/>
      <c r="AP274" s="12"/>
      <c r="AQ274" s="12"/>
      <c r="AR274" s="12"/>
      <c r="AS274" s="12"/>
      <c r="AT274" s="12"/>
      <c r="AU274" s="12"/>
      <c r="AV274" s="12"/>
      <c r="AW274" s="12"/>
      <c r="AX274" s="12"/>
      <c r="AY274" s="8" t="s">
        <v>47</v>
      </c>
    </row>
    <row r="275" spans="1:51" ht="16.5" x14ac:dyDescent="0.25">
      <c r="A275" s="159" t="str">
        <f>_xlfn.XLOOKUP(X275,Mapping!N:N,Mapping!O:O,"Not Found",0,1)</f>
        <v>Generate Load</v>
      </c>
      <c r="B275" s="159" t="str">
        <f t="shared" si="16"/>
        <v>FRDBGenerate Load46063.2048611111</v>
      </c>
      <c r="D275" s="159" t="str">
        <f t="shared" si="19"/>
        <v>Load DD MOR</v>
      </c>
      <c r="E275" s="159" t="str">
        <f t="shared" si="17"/>
        <v>MRPFRDBGenerate LoadLoad DD MOR</v>
      </c>
      <c r="F275" s="159" t="str">
        <f t="shared" si="18"/>
        <v>MRPFRDBGenerate Load</v>
      </c>
      <c r="G275" s="159" t="s">
        <v>1889</v>
      </c>
      <c r="N275" s="2">
        <v>2601</v>
      </c>
      <c r="O275" s="3" t="s">
        <v>475</v>
      </c>
      <c r="P275" s="3" t="s">
        <v>383</v>
      </c>
      <c r="Q275" s="3" t="s">
        <v>426</v>
      </c>
      <c r="R275" s="3" t="s">
        <v>427</v>
      </c>
      <c r="S275" s="4">
        <v>46063.204861111109</v>
      </c>
      <c r="T275" s="4">
        <v>46063.214583333334</v>
      </c>
      <c r="U275" s="4">
        <v>46063.215277777781</v>
      </c>
      <c r="V275" s="3" t="s">
        <v>42</v>
      </c>
      <c r="W275" s="3" t="s">
        <v>43</v>
      </c>
      <c r="X275" s="3" t="s">
        <v>481</v>
      </c>
      <c r="Y275" s="2">
        <v>1</v>
      </c>
      <c r="Z275" s="3" t="s">
        <v>428</v>
      </c>
      <c r="AA275" s="5">
        <v>0.23</v>
      </c>
      <c r="AB275" s="5">
        <v>0</v>
      </c>
      <c r="AC275" s="5">
        <v>0.23</v>
      </c>
      <c r="AD275" s="5">
        <v>0</v>
      </c>
      <c r="AE275" s="5">
        <v>0</v>
      </c>
      <c r="AF275" s="5">
        <v>0.23</v>
      </c>
      <c r="AG275" s="6"/>
      <c r="AH275" s="6"/>
      <c r="AI275" s="7">
        <v>0</v>
      </c>
      <c r="AJ275" s="7">
        <v>0</v>
      </c>
      <c r="AK275" s="7">
        <v>0.23</v>
      </c>
      <c r="AL275" s="7">
        <v>0</v>
      </c>
      <c r="AM275" s="7">
        <v>0.23</v>
      </c>
      <c r="AN275" s="12" t="s">
        <v>46</v>
      </c>
      <c r="AO275" s="12"/>
      <c r="AP275" s="12"/>
      <c r="AQ275" s="12"/>
      <c r="AR275" s="12"/>
      <c r="AS275" s="12"/>
      <c r="AT275" s="12"/>
      <c r="AU275" s="12"/>
      <c r="AV275" s="12"/>
      <c r="AW275" s="12"/>
      <c r="AX275" s="12"/>
      <c r="AY275" s="8" t="s">
        <v>47</v>
      </c>
    </row>
    <row r="276" spans="1:51" ht="16.5" x14ac:dyDescent="0.25">
      <c r="A276" s="159" t="str">
        <f>_xlfn.XLOOKUP(X276,Mapping!N:N,Mapping!O:O,"Not Found",0,1)</f>
        <v>Valuation 1</v>
      </c>
      <c r="B276" s="159" t="str">
        <f t="shared" si="16"/>
        <v>FRDBValuation 146063.2152777778</v>
      </c>
      <c r="D276" s="159" t="str">
        <f t="shared" si="19"/>
        <v>NPV1 run</v>
      </c>
      <c r="E276" s="159" t="str">
        <f t="shared" si="17"/>
        <v>MRPFRDBValuation 1NPV1 run</v>
      </c>
      <c r="F276" s="159" t="str">
        <f t="shared" si="18"/>
        <v>MRPFRDBValuation 1</v>
      </c>
      <c r="G276" s="159" t="s">
        <v>1889</v>
      </c>
      <c r="N276" s="2">
        <v>2601</v>
      </c>
      <c r="O276" s="3" t="s">
        <v>475</v>
      </c>
      <c r="P276" s="3" t="s">
        <v>383</v>
      </c>
      <c r="Q276" s="3" t="s">
        <v>482</v>
      </c>
      <c r="R276" s="3" t="s">
        <v>483</v>
      </c>
      <c r="S276" s="4">
        <v>46063.215277777781</v>
      </c>
      <c r="T276" s="4">
        <v>46063.234722222223</v>
      </c>
      <c r="U276" s="4">
        <v>46063.234722222223</v>
      </c>
      <c r="V276" s="3" t="s">
        <v>42</v>
      </c>
      <c r="W276" s="3" t="s">
        <v>43</v>
      </c>
      <c r="X276" s="3" t="s">
        <v>484</v>
      </c>
      <c r="Y276" s="2">
        <v>1</v>
      </c>
      <c r="Z276" s="3" t="s">
        <v>485</v>
      </c>
      <c r="AA276" s="5">
        <v>0.47</v>
      </c>
      <c r="AB276" s="5">
        <v>0</v>
      </c>
      <c r="AC276" s="5">
        <v>0.47</v>
      </c>
      <c r="AD276" s="5">
        <v>0</v>
      </c>
      <c r="AE276" s="5">
        <v>0</v>
      </c>
      <c r="AF276" s="5">
        <v>0.47</v>
      </c>
      <c r="AG276" s="6"/>
      <c r="AH276" s="6"/>
      <c r="AI276" s="7">
        <v>0</v>
      </c>
      <c r="AJ276" s="7">
        <v>0</v>
      </c>
      <c r="AK276" s="7">
        <v>0.47</v>
      </c>
      <c r="AL276" s="7">
        <v>0</v>
      </c>
      <c r="AM276" s="7">
        <v>0.47</v>
      </c>
      <c r="AN276" s="12" t="s">
        <v>46</v>
      </c>
      <c r="AO276" s="12"/>
      <c r="AP276" s="12"/>
      <c r="AQ276" s="12"/>
      <c r="AR276" s="12"/>
      <c r="AS276" s="12"/>
      <c r="AT276" s="12"/>
      <c r="AU276" s="12"/>
      <c r="AV276" s="12"/>
      <c r="AW276" s="12"/>
      <c r="AX276" s="12"/>
      <c r="AY276" s="8" t="s">
        <v>47</v>
      </c>
    </row>
    <row r="277" spans="1:51" ht="16.5" x14ac:dyDescent="0.25">
      <c r="A277" s="159" t="str">
        <f>_xlfn.XLOOKUP(X277,Mapping!N:N,Mapping!O:O,"Not Found",0,1)</f>
        <v>Valuation 1</v>
      </c>
      <c r="B277" s="159" t="str">
        <f t="shared" si="16"/>
        <v>FRDBValuation 146063.2347222222</v>
      </c>
      <c r="D277" s="159" t="str">
        <f t="shared" si="19"/>
        <v>Light Maintenance</v>
      </c>
      <c r="E277" s="159" t="str">
        <f t="shared" si="17"/>
        <v>MRPFRDBValuation 1Light Maintenance</v>
      </c>
      <c r="F277" s="159" t="str">
        <f t="shared" si="18"/>
        <v>MRPFRDBValuation 1</v>
      </c>
      <c r="G277" s="159" t="s">
        <v>1889</v>
      </c>
      <c r="N277" s="2">
        <v>2601</v>
      </c>
      <c r="O277" s="3" t="s">
        <v>475</v>
      </c>
      <c r="P277" s="3" t="s">
        <v>383</v>
      </c>
      <c r="Q277" s="3" t="s">
        <v>92</v>
      </c>
      <c r="R277" s="3" t="s">
        <v>93</v>
      </c>
      <c r="S277" s="4">
        <v>46063.234722222223</v>
      </c>
      <c r="T277" s="4">
        <v>46063.248611111114</v>
      </c>
      <c r="U277" s="4">
        <v>46063.249305555553</v>
      </c>
      <c r="V277" s="3" t="s">
        <v>42</v>
      </c>
      <c r="W277" s="3" t="s">
        <v>43</v>
      </c>
      <c r="X277" s="3" t="s">
        <v>484</v>
      </c>
      <c r="Y277" s="2">
        <v>1</v>
      </c>
      <c r="Z277" s="3" t="s">
        <v>94</v>
      </c>
      <c r="AA277" s="5">
        <v>0.33</v>
      </c>
      <c r="AB277" s="5">
        <v>0</v>
      </c>
      <c r="AC277" s="5">
        <v>0.33</v>
      </c>
      <c r="AD277" s="5">
        <v>0</v>
      </c>
      <c r="AE277" s="5">
        <v>0</v>
      </c>
      <c r="AF277" s="5">
        <v>0.33</v>
      </c>
      <c r="AG277" s="6"/>
      <c r="AH277" s="6"/>
      <c r="AI277" s="7">
        <v>0</v>
      </c>
      <c r="AJ277" s="7">
        <v>0</v>
      </c>
      <c r="AK277" s="7">
        <v>0.33</v>
      </c>
      <c r="AL277" s="7">
        <v>0</v>
      </c>
      <c r="AM277" s="7">
        <v>0.33</v>
      </c>
      <c r="AN277" s="12" t="s">
        <v>46</v>
      </c>
      <c r="AO277" s="12"/>
      <c r="AP277" s="12"/>
      <c r="AQ277" s="12"/>
      <c r="AR277" s="12"/>
      <c r="AS277" s="12"/>
      <c r="AT277" s="12"/>
      <c r="AU277" s="12"/>
      <c r="AV277" s="12"/>
      <c r="AW277" s="12"/>
      <c r="AX277" s="12"/>
      <c r="AY277" s="8" t="s">
        <v>47</v>
      </c>
    </row>
    <row r="278" spans="1:51" ht="16.5" x14ac:dyDescent="0.25">
      <c r="A278" s="159" t="str">
        <f>_xlfn.XLOOKUP(X278,Mapping!N:N,Mapping!O:O,"Not Found",0,1)</f>
        <v>CF Extraction</v>
      </c>
      <c r="B278" s="159" t="str">
        <f t="shared" si="16"/>
        <v>FRDBCF Extraction46063.2493055556</v>
      </c>
      <c r="D278" s="159" t="str">
        <f t="shared" si="19"/>
        <v>CF Extraction</v>
      </c>
      <c r="E278" s="159" t="str">
        <f t="shared" si="17"/>
        <v>MRPFRDBCF ExtractionCF Extraction</v>
      </c>
      <c r="F278" s="159" t="str">
        <f t="shared" si="18"/>
        <v>MRPFRDBCF Extraction</v>
      </c>
      <c r="G278" s="159" t="s">
        <v>1889</v>
      </c>
      <c r="N278" s="2">
        <v>2601</v>
      </c>
      <c r="O278" s="3" t="s">
        <v>475</v>
      </c>
      <c r="P278" s="3" t="s">
        <v>383</v>
      </c>
      <c r="Q278" s="3" t="s">
        <v>431</v>
      </c>
      <c r="R278" s="3" t="s">
        <v>432</v>
      </c>
      <c r="S278" s="4">
        <v>46063.249305555553</v>
      </c>
      <c r="T278" s="4">
        <v>46063.254166666666</v>
      </c>
      <c r="U278" s="4">
        <v>46063.254861111112</v>
      </c>
      <c r="V278" s="3" t="s">
        <v>42</v>
      </c>
      <c r="W278" s="3" t="s">
        <v>43</v>
      </c>
      <c r="X278" s="3" t="s">
        <v>486</v>
      </c>
      <c r="Y278" s="2">
        <v>1</v>
      </c>
      <c r="Z278" s="3" t="s">
        <v>434</v>
      </c>
      <c r="AA278" s="5">
        <v>0.12</v>
      </c>
      <c r="AB278" s="5">
        <v>0</v>
      </c>
      <c r="AC278" s="5">
        <v>0.12</v>
      </c>
      <c r="AD278" s="5">
        <v>0</v>
      </c>
      <c r="AE278" s="5">
        <v>0</v>
      </c>
      <c r="AF278" s="5">
        <v>0.12</v>
      </c>
      <c r="AG278" s="6"/>
      <c r="AH278" s="6"/>
      <c r="AI278" s="7">
        <v>0</v>
      </c>
      <c r="AJ278" s="7">
        <v>0</v>
      </c>
      <c r="AK278" s="7">
        <v>0.12</v>
      </c>
      <c r="AL278" s="7">
        <v>0</v>
      </c>
      <c r="AM278" s="7">
        <v>0.12</v>
      </c>
      <c r="AN278" s="12" t="s">
        <v>46</v>
      </c>
      <c r="AO278" s="12"/>
      <c r="AP278" s="12"/>
      <c r="AQ278" s="12"/>
      <c r="AR278" s="12"/>
      <c r="AS278" s="12"/>
      <c r="AT278" s="12"/>
      <c r="AU278" s="12"/>
      <c r="AV278" s="12"/>
      <c r="AW278" s="12"/>
      <c r="AX278" s="12"/>
      <c r="AY278" s="8" t="s">
        <v>47</v>
      </c>
    </row>
    <row r="279" spans="1:51" ht="16.5" x14ac:dyDescent="0.25">
      <c r="A279" s="159" t="str">
        <f>_xlfn.XLOOKUP(X279,Mapping!N:N,Mapping!O:O,"Not Found",0,1)</f>
        <v>Optimization</v>
      </c>
      <c r="B279" s="159" t="str">
        <f t="shared" si="16"/>
        <v>FRDBOptimization46063.2548611111</v>
      </c>
      <c r="D279" s="159" t="str">
        <f t="shared" si="19"/>
        <v>RoM optimization</v>
      </c>
      <c r="E279" s="159" t="str">
        <f t="shared" si="17"/>
        <v>MRPFRDBOptimizationRoM optimization</v>
      </c>
      <c r="F279" s="159" t="str">
        <f t="shared" si="18"/>
        <v>MRPFRDBOptimization</v>
      </c>
      <c r="G279" s="159" t="s">
        <v>1889</v>
      </c>
      <c r="N279" s="2">
        <v>2601</v>
      </c>
      <c r="O279" s="3" t="s">
        <v>475</v>
      </c>
      <c r="P279" s="3" t="s">
        <v>383</v>
      </c>
      <c r="Q279" s="3" t="s">
        <v>469</v>
      </c>
      <c r="R279" s="3" t="s">
        <v>470</v>
      </c>
      <c r="S279" s="4">
        <v>46063.254861111112</v>
      </c>
      <c r="T279" s="4">
        <v>46063.259027777778</v>
      </c>
      <c r="U279" s="4">
        <v>46063.259027777778</v>
      </c>
      <c r="V279" s="3" t="s">
        <v>487</v>
      </c>
      <c r="W279" s="3" t="s">
        <v>43</v>
      </c>
      <c r="X279" s="3" t="s">
        <v>488</v>
      </c>
      <c r="Y279" s="2">
        <v>1</v>
      </c>
      <c r="Z279" s="3" t="s">
        <v>471</v>
      </c>
      <c r="AA279" s="5">
        <v>0.1</v>
      </c>
      <c r="AB279" s="5">
        <v>0</v>
      </c>
      <c r="AC279" s="5">
        <v>0.1</v>
      </c>
      <c r="AD279" s="5">
        <v>0</v>
      </c>
      <c r="AE279" s="5">
        <v>0</v>
      </c>
      <c r="AF279" s="5">
        <v>0.1</v>
      </c>
      <c r="AG279" s="6"/>
      <c r="AH279" s="6"/>
      <c r="AI279" s="7">
        <v>0</v>
      </c>
      <c r="AJ279" s="7">
        <v>0</v>
      </c>
      <c r="AK279" s="7">
        <v>0.1</v>
      </c>
      <c r="AL279" s="7">
        <v>0</v>
      </c>
      <c r="AM279" s="7">
        <v>0.1</v>
      </c>
      <c r="AN279" s="12" t="s">
        <v>46</v>
      </c>
      <c r="AO279" s="12"/>
      <c r="AP279" s="12"/>
      <c r="AQ279" s="12"/>
      <c r="AR279" s="12"/>
      <c r="AS279" s="12"/>
      <c r="AT279" s="12"/>
      <c r="AU279" s="12"/>
      <c r="AV279" s="12"/>
      <c r="AW279" s="12"/>
      <c r="AX279" s="12"/>
      <c r="AY279" s="8" t="s">
        <v>47</v>
      </c>
    </row>
    <row r="280" spans="1:51" ht="16.5" x14ac:dyDescent="0.25">
      <c r="A280" s="159" t="str">
        <f>_xlfn.XLOOKUP(X280,Mapping!N:N,Mapping!O:O,"Not Found",0,1)</f>
        <v>Optimization</v>
      </c>
      <c r="B280" s="159" t="str">
        <f t="shared" si="16"/>
        <v>FRDBOptimization46063.2590277778</v>
      </c>
      <c r="D280" s="159" t="str">
        <f t="shared" si="19"/>
        <v>Super Light Maintenance</v>
      </c>
      <c r="E280" s="159" t="str">
        <f t="shared" si="17"/>
        <v>MRPFRDBOptimizationSuper Light Maintenance</v>
      </c>
      <c r="F280" s="159" t="str">
        <f t="shared" si="18"/>
        <v>MRPFRDBOptimization</v>
      </c>
      <c r="G280" s="159" t="s">
        <v>1889</v>
      </c>
      <c r="N280" s="2">
        <v>2601</v>
      </c>
      <c r="O280" s="3" t="s">
        <v>475</v>
      </c>
      <c r="P280" s="3" t="s">
        <v>383</v>
      </c>
      <c r="Q280" s="3" t="s">
        <v>448</v>
      </c>
      <c r="R280" s="3" t="s">
        <v>449</v>
      </c>
      <c r="S280" s="4">
        <v>46063.259027777778</v>
      </c>
      <c r="T280" s="4">
        <v>46063.270833333336</v>
      </c>
      <c r="U280" s="4">
        <v>46063.270833333336</v>
      </c>
      <c r="V280" s="3" t="s">
        <v>42</v>
      </c>
      <c r="W280" s="3" t="s">
        <v>43</v>
      </c>
      <c r="X280" s="3" t="s">
        <v>488</v>
      </c>
      <c r="Y280" s="2">
        <v>1</v>
      </c>
      <c r="Z280" s="3" t="s">
        <v>450</v>
      </c>
      <c r="AA280" s="5">
        <v>0.28000000000000003</v>
      </c>
      <c r="AB280" s="5">
        <v>0</v>
      </c>
      <c r="AC280" s="5">
        <v>0.28000000000000003</v>
      </c>
      <c r="AD280" s="5">
        <v>0</v>
      </c>
      <c r="AE280" s="5">
        <v>0</v>
      </c>
      <c r="AF280" s="5">
        <v>0.28000000000000003</v>
      </c>
      <c r="AG280" s="6"/>
      <c r="AH280" s="6"/>
      <c r="AI280" s="7">
        <v>0</v>
      </c>
      <c r="AJ280" s="7">
        <v>0</v>
      </c>
      <c r="AK280" s="7">
        <v>0.28000000000000003</v>
      </c>
      <c r="AL280" s="7">
        <v>0</v>
      </c>
      <c r="AM280" s="7">
        <v>0.28000000000000003</v>
      </c>
      <c r="AN280" s="12" t="s">
        <v>46</v>
      </c>
      <c r="AO280" s="12"/>
      <c r="AP280" s="12"/>
      <c r="AQ280" s="12"/>
      <c r="AR280" s="12"/>
      <c r="AS280" s="12"/>
      <c r="AT280" s="12"/>
      <c r="AU280" s="12"/>
      <c r="AV280" s="12"/>
      <c r="AW280" s="12"/>
      <c r="AX280" s="12"/>
      <c r="AY280" s="8" t="s">
        <v>47</v>
      </c>
    </row>
    <row r="281" spans="1:51" ht="16.5" x14ac:dyDescent="0.25">
      <c r="A281" s="159" t="str">
        <f>_xlfn.XLOOKUP(X281,Mapping!N:N,Mapping!O:O,"Not Found",0,1)</f>
        <v>Optimization</v>
      </c>
      <c r="B281" s="159" t="str">
        <f t="shared" si="16"/>
        <v>FRDBOptimization46063.2708333333</v>
      </c>
      <c r="D281" s="159" t="str">
        <f t="shared" si="19"/>
        <v>RoM OLAP export</v>
      </c>
      <c r="E281" s="159" t="str">
        <f t="shared" si="17"/>
        <v>MRPFRDBOptimizationRoM OLAP export</v>
      </c>
      <c r="F281" s="159" t="str">
        <f t="shared" si="18"/>
        <v>MRPFRDBOptimization</v>
      </c>
      <c r="G281" s="159" t="s">
        <v>1889</v>
      </c>
      <c r="N281" s="2">
        <v>2601</v>
      </c>
      <c r="O281" s="3" t="s">
        <v>475</v>
      </c>
      <c r="P281" s="3" t="s">
        <v>383</v>
      </c>
      <c r="Q281" s="3" t="s">
        <v>489</v>
      </c>
      <c r="R281" s="3" t="s">
        <v>490</v>
      </c>
      <c r="S281" s="4">
        <v>46063.270833333336</v>
      </c>
      <c r="T281" s="4">
        <v>46063.274305555555</v>
      </c>
      <c r="U281" s="4">
        <v>46063.274305555555</v>
      </c>
      <c r="V281" s="3" t="s">
        <v>42</v>
      </c>
      <c r="W281" s="3" t="s">
        <v>43</v>
      </c>
      <c r="X281" s="3" t="s">
        <v>488</v>
      </c>
      <c r="Y281" s="2">
        <v>1</v>
      </c>
      <c r="Z281" s="3" t="s">
        <v>491</v>
      </c>
      <c r="AA281" s="5">
        <v>0.08</v>
      </c>
      <c r="AB281" s="5">
        <v>0</v>
      </c>
      <c r="AC281" s="5">
        <v>0.08</v>
      </c>
      <c r="AD281" s="5">
        <v>0</v>
      </c>
      <c r="AE281" s="5">
        <v>0</v>
      </c>
      <c r="AF281" s="5">
        <v>0.08</v>
      </c>
      <c r="AG281" s="6"/>
      <c r="AH281" s="6"/>
      <c r="AI281" s="7">
        <v>0</v>
      </c>
      <c r="AJ281" s="7">
        <v>0</v>
      </c>
      <c r="AK281" s="7">
        <v>0.08</v>
      </c>
      <c r="AL281" s="7">
        <v>0</v>
      </c>
      <c r="AM281" s="7">
        <v>0.08</v>
      </c>
      <c r="AN281" s="12" t="s">
        <v>46</v>
      </c>
      <c r="AO281" s="12"/>
      <c r="AP281" s="12"/>
      <c r="AQ281" s="12"/>
      <c r="AR281" s="12"/>
      <c r="AS281" s="12"/>
      <c r="AT281" s="12"/>
      <c r="AU281" s="12"/>
      <c r="AV281" s="12"/>
      <c r="AW281" s="12"/>
      <c r="AX281" s="12"/>
      <c r="AY281" s="8" t="s">
        <v>47</v>
      </c>
    </row>
    <row r="282" spans="1:51" ht="16.5" x14ac:dyDescent="0.25">
      <c r="A282" s="159" t="str">
        <f>_xlfn.XLOOKUP(X282,Mapping!N:N,Mapping!O:O,"Not Found",0,1)</f>
        <v>Optimization</v>
      </c>
      <c r="B282" s="159" t="str">
        <f t="shared" si="16"/>
        <v>FRDBOptimization46063.2743055556</v>
      </c>
      <c r="D282" s="159" t="str">
        <f t="shared" si="19"/>
        <v>RoS/RIOD optimization</v>
      </c>
      <c r="E282" s="159" t="str">
        <f t="shared" si="17"/>
        <v>MRPFRDBOptimizationRoS/RIOD optimization</v>
      </c>
      <c r="F282" s="159" t="str">
        <f t="shared" si="18"/>
        <v>MRPFRDBOptimization</v>
      </c>
      <c r="G282" s="159" t="s">
        <v>1889</v>
      </c>
      <c r="N282" s="2">
        <v>2601</v>
      </c>
      <c r="O282" s="3" t="s">
        <v>475</v>
      </c>
      <c r="P282" s="3" t="s">
        <v>383</v>
      </c>
      <c r="Q282" s="3" t="s">
        <v>462</v>
      </c>
      <c r="R282" s="3" t="s">
        <v>463</v>
      </c>
      <c r="S282" s="4">
        <v>46063.274305555555</v>
      </c>
      <c r="T282" s="4">
        <v>46063.275694444441</v>
      </c>
      <c r="U282" s="4">
        <v>46063.275694444441</v>
      </c>
      <c r="V282" s="3" t="s">
        <v>492</v>
      </c>
      <c r="W282" s="3" t="s">
        <v>43</v>
      </c>
      <c r="X282" s="3" t="s">
        <v>488</v>
      </c>
      <c r="Y282" s="2">
        <v>1</v>
      </c>
      <c r="Z282" s="3" t="s">
        <v>465</v>
      </c>
      <c r="AA282" s="5">
        <v>0.03</v>
      </c>
      <c r="AB282" s="5">
        <v>0</v>
      </c>
      <c r="AC282" s="5">
        <v>0.03</v>
      </c>
      <c r="AD282" s="5">
        <v>0</v>
      </c>
      <c r="AE282" s="5">
        <v>0</v>
      </c>
      <c r="AF282" s="5">
        <v>0.03</v>
      </c>
      <c r="AG282" s="6"/>
      <c r="AH282" s="6"/>
      <c r="AI282" s="7">
        <v>0</v>
      </c>
      <c r="AJ282" s="7">
        <v>0</v>
      </c>
      <c r="AK282" s="7">
        <v>0.03</v>
      </c>
      <c r="AL282" s="7">
        <v>0</v>
      </c>
      <c r="AM282" s="7">
        <v>0.03</v>
      </c>
      <c r="AN282" s="12" t="s">
        <v>46</v>
      </c>
      <c r="AO282" s="12"/>
      <c r="AP282" s="12"/>
      <c r="AQ282" s="12"/>
      <c r="AR282" s="12"/>
      <c r="AS282" s="12"/>
      <c r="AT282" s="12"/>
      <c r="AU282" s="12"/>
      <c r="AV282" s="12"/>
      <c r="AW282" s="12"/>
      <c r="AX282" s="12"/>
      <c r="AY282" s="8" t="s">
        <v>47</v>
      </c>
    </row>
    <row r="283" spans="1:51" ht="16.5" x14ac:dyDescent="0.25">
      <c r="A283" s="159" t="str">
        <f>_xlfn.XLOOKUP(X283,Mapping!N:N,Mapping!O:O,"Not Found",0,1)</f>
        <v>Optimization</v>
      </c>
      <c r="B283" s="159" t="str">
        <f t="shared" si="16"/>
        <v>FRDBOptimization46063.2756944444</v>
      </c>
      <c r="D283" s="159" t="str">
        <f t="shared" si="19"/>
        <v>Super Light Maintenance</v>
      </c>
      <c r="E283" s="159" t="str">
        <f t="shared" si="17"/>
        <v>MRPFRDBOptimizationSuper Light Maintenance</v>
      </c>
      <c r="F283" s="159" t="str">
        <f t="shared" si="18"/>
        <v>MRPFRDBOptimization</v>
      </c>
      <c r="G283" s="159" t="s">
        <v>1889</v>
      </c>
      <c r="N283" s="2">
        <v>2601</v>
      </c>
      <c r="O283" s="3" t="s">
        <v>475</v>
      </c>
      <c r="P283" s="3" t="s">
        <v>383</v>
      </c>
      <c r="Q283" s="3" t="s">
        <v>448</v>
      </c>
      <c r="R283" s="3" t="s">
        <v>449</v>
      </c>
      <c r="S283" s="4">
        <v>46063.275694444441</v>
      </c>
      <c r="T283" s="4">
        <v>46063.281944444447</v>
      </c>
      <c r="U283" s="4">
        <v>46063.281944444447</v>
      </c>
      <c r="V283" s="3" t="s">
        <v>42</v>
      </c>
      <c r="W283" s="3" t="s">
        <v>43</v>
      </c>
      <c r="X283" s="3" t="s">
        <v>488</v>
      </c>
      <c r="Y283" s="2">
        <v>2</v>
      </c>
      <c r="Z283" s="3" t="s">
        <v>450</v>
      </c>
      <c r="AA283" s="5">
        <v>0.15</v>
      </c>
      <c r="AB283" s="5">
        <v>0</v>
      </c>
      <c r="AC283" s="5">
        <v>0.15</v>
      </c>
      <c r="AD283" s="5">
        <v>0</v>
      </c>
      <c r="AE283" s="5">
        <v>0</v>
      </c>
      <c r="AF283" s="5">
        <v>0.15</v>
      </c>
      <c r="AG283" s="6"/>
      <c r="AH283" s="6"/>
      <c r="AI283" s="7">
        <v>0</v>
      </c>
      <c r="AJ283" s="7">
        <v>0</v>
      </c>
      <c r="AK283" s="7">
        <v>0.15</v>
      </c>
      <c r="AL283" s="7">
        <v>0</v>
      </c>
      <c r="AM283" s="7">
        <v>0.15</v>
      </c>
      <c r="AN283" s="12" t="s">
        <v>46</v>
      </c>
      <c r="AO283" s="12"/>
      <c r="AP283" s="12"/>
      <c r="AQ283" s="12"/>
      <c r="AR283" s="12"/>
      <c r="AS283" s="12"/>
      <c r="AT283" s="12"/>
      <c r="AU283" s="12"/>
      <c r="AV283" s="12"/>
      <c r="AW283" s="12"/>
      <c r="AX283" s="12"/>
      <c r="AY283" s="8" t="s">
        <v>47</v>
      </c>
    </row>
    <row r="284" spans="1:51" ht="16.5" x14ac:dyDescent="0.25">
      <c r="A284" s="159" t="str">
        <f>_xlfn.XLOOKUP(X284,Mapping!N:N,Mapping!O:O,"Not Found",0,1)</f>
        <v>Optimization</v>
      </c>
      <c r="B284" s="159" t="str">
        <f t="shared" si="16"/>
        <v>FRDBOptimization46063.2819444444</v>
      </c>
      <c r="D284" s="159" t="str">
        <f t="shared" si="19"/>
        <v>RoS/RIOD OLAP export</v>
      </c>
      <c r="E284" s="159" t="str">
        <f t="shared" si="17"/>
        <v>MRPFRDBOptimizationRoS/RIOD OLAP export</v>
      </c>
      <c r="F284" s="159" t="str">
        <f t="shared" si="18"/>
        <v>MRPFRDBOptimization</v>
      </c>
      <c r="G284" s="159" t="s">
        <v>1889</v>
      </c>
      <c r="N284" s="2">
        <v>2601</v>
      </c>
      <c r="O284" s="3" t="s">
        <v>475</v>
      </c>
      <c r="P284" s="3" t="s">
        <v>383</v>
      </c>
      <c r="Q284" s="3" t="s">
        <v>493</v>
      </c>
      <c r="R284" s="3" t="s">
        <v>494</v>
      </c>
      <c r="S284" s="4">
        <v>46063.281944444447</v>
      </c>
      <c r="T284" s="4">
        <v>46063.286111111112</v>
      </c>
      <c r="U284" s="4" t="s">
        <v>42</v>
      </c>
      <c r="V284" s="3" t="s">
        <v>42</v>
      </c>
      <c r="W284" s="3" t="s">
        <v>43</v>
      </c>
      <c r="X284" s="3" t="s">
        <v>488</v>
      </c>
      <c r="Y284" s="2">
        <v>1</v>
      </c>
      <c r="Z284" s="3" t="s">
        <v>495</v>
      </c>
      <c r="AA284" s="5">
        <v>0.1</v>
      </c>
      <c r="AB284" s="5">
        <v>0</v>
      </c>
      <c r="AC284" s="5">
        <v>0.1</v>
      </c>
      <c r="AD284" s="5">
        <v>0</v>
      </c>
      <c r="AE284" s="5">
        <v>0</v>
      </c>
      <c r="AF284" s="5">
        <v>0.1</v>
      </c>
      <c r="AG284" s="6"/>
      <c r="AH284" s="6"/>
      <c r="AI284" s="7">
        <v>0</v>
      </c>
      <c r="AJ284" s="7">
        <v>0</v>
      </c>
      <c r="AK284" s="7">
        <v>0.1</v>
      </c>
      <c r="AL284" s="7">
        <v>0</v>
      </c>
      <c r="AM284" s="7">
        <v>0.1</v>
      </c>
      <c r="AN284" s="12" t="s">
        <v>46</v>
      </c>
      <c r="AO284" s="12"/>
      <c r="AP284" s="12"/>
      <c r="AQ284" s="12"/>
      <c r="AR284" s="12"/>
      <c r="AS284" s="12"/>
      <c r="AT284" s="12"/>
      <c r="AU284" s="12"/>
      <c r="AV284" s="12"/>
      <c r="AW284" s="12"/>
      <c r="AX284" s="12"/>
      <c r="AY284" s="8" t="s">
        <v>47</v>
      </c>
    </row>
    <row r="285" spans="1:51" ht="16.5" x14ac:dyDescent="0.25">
      <c r="A285" s="159" t="str">
        <f>_xlfn.XLOOKUP(X285,Mapping!N:N,Mapping!O:O,"Not Found",0,1)</f>
        <v>Load Compare Spreads</v>
      </c>
      <c r="B285" s="159" t="str">
        <f t="shared" si="16"/>
        <v>ITDBLoad Compare Spreads46059.36875</v>
      </c>
      <c r="D285" s="159" t="str">
        <f t="shared" si="19"/>
        <v>load spreads</v>
      </c>
      <c r="E285" s="159" t="str">
        <f t="shared" si="17"/>
        <v>MRPITDBLoad Compare Spreadsload spreads</v>
      </c>
      <c r="F285" s="159" t="str">
        <f t="shared" si="18"/>
        <v>MRPITDBLoad Compare Spreads</v>
      </c>
      <c r="G285" s="159" t="s">
        <v>1889</v>
      </c>
      <c r="N285" s="2">
        <v>2601</v>
      </c>
      <c r="O285" s="3" t="s">
        <v>496</v>
      </c>
      <c r="P285" s="3" t="s">
        <v>383</v>
      </c>
      <c r="Q285" s="3" t="s">
        <v>384</v>
      </c>
      <c r="R285" s="3" t="s">
        <v>66</v>
      </c>
      <c r="S285" s="4">
        <v>46059.368750000001</v>
      </c>
      <c r="T285" s="4">
        <v>46059.376388888886</v>
      </c>
      <c r="U285" s="4">
        <v>46059.376388888886</v>
      </c>
      <c r="V285" s="3" t="s">
        <v>42</v>
      </c>
      <c r="W285" s="3" t="s">
        <v>43</v>
      </c>
      <c r="X285" s="3" t="s">
        <v>497</v>
      </c>
      <c r="Y285" s="2">
        <v>1</v>
      </c>
      <c r="Z285" s="3" t="s">
        <v>386</v>
      </c>
      <c r="AA285" s="5">
        <v>0.18</v>
      </c>
      <c r="AB285" s="5">
        <v>0</v>
      </c>
      <c r="AC285" s="5">
        <v>0.18</v>
      </c>
      <c r="AD285" s="5">
        <v>0</v>
      </c>
      <c r="AE285" s="5">
        <v>0</v>
      </c>
      <c r="AF285" s="5">
        <v>0.18</v>
      </c>
      <c r="AG285" s="6"/>
      <c r="AH285" s="6"/>
      <c r="AI285" s="7">
        <v>0</v>
      </c>
      <c r="AJ285" s="7">
        <v>0</v>
      </c>
      <c r="AK285" s="7">
        <v>0.18</v>
      </c>
      <c r="AL285" s="7">
        <v>0</v>
      </c>
      <c r="AM285" s="7">
        <v>0.18</v>
      </c>
      <c r="AN285" s="12" t="s">
        <v>46</v>
      </c>
      <c r="AO285" s="12"/>
      <c r="AP285" s="12"/>
      <c r="AQ285" s="12"/>
      <c r="AR285" s="12"/>
      <c r="AS285" s="12"/>
      <c r="AT285" s="12"/>
      <c r="AU285" s="12"/>
      <c r="AV285" s="12"/>
      <c r="AW285" s="12"/>
      <c r="AX285" s="12"/>
      <c r="AY285" s="8" t="s">
        <v>47</v>
      </c>
    </row>
    <row r="286" spans="1:51" ht="16.5" x14ac:dyDescent="0.25">
      <c r="A286" s="159" t="str">
        <f>_xlfn.XLOOKUP(X286,Mapping!N:N,Mapping!O:O,"Not Found",0,1)</f>
        <v>Load Compare Spreads</v>
      </c>
      <c r="B286" s="159" t="str">
        <f t="shared" si="16"/>
        <v>ITDBLoad Compare Spreads46059.3763888889</v>
      </c>
      <c r="D286" s="159" t="str">
        <f t="shared" si="19"/>
        <v>Spreads comparison</v>
      </c>
      <c r="E286" s="159" t="str">
        <f t="shared" si="17"/>
        <v>MRPITDBLoad Compare SpreadsSpreads comparison</v>
      </c>
      <c r="F286" s="159" t="str">
        <f t="shared" si="18"/>
        <v>MRPITDBLoad Compare Spreads</v>
      </c>
      <c r="G286" s="159" t="s">
        <v>1889</v>
      </c>
      <c r="N286" s="2">
        <v>2601</v>
      </c>
      <c r="O286" s="3" t="s">
        <v>496</v>
      </c>
      <c r="P286" s="3" t="s">
        <v>383</v>
      </c>
      <c r="Q286" s="3" t="s">
        <v>70</v>
      </c>
      <c r="R286" s="3" t="s">
        <v>331</v>
      </c>
      <c r="S286" s="4">
        <v>46059.376388888886</v>
      </c>
      <c r="T286" s="4">
        <v>46059.377083333333</v>
      </c>
      <c r="U286" s="4">
        <v>46059.37777777778</v>
      </c>
      <c r="V286" s="3" t="s">
        <v>42</v>
      </c>
      <c r="W286" s="3" t="s">
        <v>43</v>
      </c>
      <c r="X286" s="3" t="s">
        <v>497</v>
      </c>
      <c r="Y286" s="2">
        <v>1</v>
      </c>
      <c r="Z286" s="3" t="s">
        <v>71</v>
      </c>
      <c r="AA286" s="5">
        <v>0.02</v>
      </c>
      <c r="AB286" s="5">
        <v>0</v>
      </c>
      <c r="AC286" s="5">
        <v>0.02</v>
      </c>
      <c r="AD286" s="5">
        <v>0</v>
      </c>
      <c r="AE286" s="5">
        <v>0</v>
      </c>
      <c r="AF286" s="5">
        <v>0.02</v>
      </c>
      <c r="AG286" s="6"/>
      <c r="AH286" s="6"/>
      <c r="AI286" s="7">
        <v>0</v>
      </c>
      <c r="AJ286" s="7">
        <v>0</v>
      </c>
      <c r="AK286" s="7">
        <v>0.02</v>
      </c>
      <c r="AL286" s="7">
        <v>0</v>
      </c>
      <c r="AM286" s="7">
        <v>0.02</v>
      </c>
      <c r="AN286" s="12" t="s">
        <v>46</v>
      </c>
      <c r="AO286" s="12"/>
      <c r="AP286" s="12"/>
      <c r="AQ286" s="12"/>
      <c r="AR286" s="12"/>
      <c r="AS286" s="12"/>
      <c r="AT286" s="12"/>
      <c r="AU286" s="12"/>
      <c r="AV286" s="12"/>
      <c r="AW286" s="12"/>
      <c r="AX286" s="12"/>
      <c r="AY286" s="8" t="s">
        <v>47</v>
      </c>
    </row>
    <row r="287" spans="1:51" ht="16.5" x14ac:dyDescent="0.25">
      <c r="A287" s="159" t="str">
        <f>_xlfn.XLOOKUP(X287,Mapping!N:N,Mapping!O:O,"Not Found",0,1)</f>
        <v>Load Compare MP</v>
      </c>
      <c r="B287" s="159" t="str">
        <f t="shared" si="16"/>
        <v>ITDBLoad Compare MP46059.3777777778</v>
      </c>
      <c r="D287" s="159" t="str">
        <f t="shared" si="19"/>
        <v>load Model parameters</v>
      </c>
      <c r="E287" s="159" t="str">
        <f t="shared" si="17"/>
        <v>MRPITDBLoad Compare MPload Model parameters</v>
      </c>
      <c r="F287" s="159" t="str">
        <f t="shared" si="18"/>
        <v>MRPITDBLoad Compare MP</v>
      </c>
      <c r="G287" s="159" t="s">
        <v>1889</v>
      </c>
      <c r="N287" s="2">
        <v>2601</v>
      </c>
      <c r="O287" s="3" t="s">
        <v>496</v>
      </c>
      <c r="P287" s="3" t="s">
        <v>383</v>
      </c>
      <c r="Q287" s="3" t="s">
        <v>48</v>
      </c>
      <c r="R287" s="3" t="s">
        <v>49</v>
      </c>
      <c r="S287" s="4">
        <v>46059.37777777778</v>
      </c>
      <c r="T287" s="4">
        <v>46059.379166666666</v>
      </c>
      <c r="U287" s="4">
        <v>46059.379166666666</v>
      </c>
      <c r="V287" s="3" t="s">
        <v>42</v>
      </c>
      <c r="W287" s="3" t="s">
        <v>43</v>
      </c>
      <c r="X287" s="3" t="s">
        <v>498</v>
      </c>
      <c r="Y287" s="2">
        <v>1</v>
      </c>
      <c r="Z287" s="3" t="s">
        <v>52</v>
      </c>
      <c r="AA287" s="5">
        <v>0.03</v>
      </c>
      <c r="AB287" s="5">
        <v>0</v>
      </c>
      <c r="AC287" s="5">
        <v>0.03</v>
      </c>
      <c r="AD287" s="5">
        <v>0</v>
      </c>
      <c r="AE287" s="5">
        <v>0</v>
      </c>
      <c r="AF287" s="5">
        <v>0.03</v>
      </c>
      <c r="AG287" s="6"/>
      <c r="AH287" s="6"/>
      <c r="AI287" s="7">
        <v>0</v>
      </c>
      <c r="AJ287" s="7">
        <v>0</v>
      </c>
      <c r="AK287" s="7">
        <v>0.03</v>
      </c>
      <c r="AL287" s="7">
        <v>0</v>
      </c>
      <c r="AM287" s="7">
        <v>0.03</v>
      </c>
      <c r="AN287" s="12" t="s">
        <v>46</v>
      </c>
      <c r="AO287" s="12"/>
      <c r="AP287" s="12"/>
      <c r="AQ287" s="12"/>
      <c r="AR287" s="12"/>
      <c r="AS287" s="12"/>
      <c r="AT287" s="12"/>
      <c r="AU287" s="12"/>
      <c r="AV287" s="12"/>
      <c r="AW287" s="12"/>
      <c r="AX287" s="12"/>
      <c r="AY287" s="8" t="s">
        <v>47</v>
      </c>
    </row>
    <row r="288" spans="1:51" ht="16.5" x14ac:dyDescent="0.25">
      <c r="A288" s="159" t="str">
        <f>_xlfn.XLOOKUP(X288,Mapping!N:N,Mapping!O:O,"Not Found",0,1)</f>
        <v>Load Compare MP</v>
      </c>
      <c r="B288" s="159" t="str">
        <f t="shared" si="16"/>
        <v>ITDBLoad Compare MP46059.3791666667</v>
      </c>
      <c r="D288" s="159" t="str">
        <f t="shared" si="19"/>
        <v>Model parameters comparison</v>
      </c>
      <c r="E288" s="159" t="str">
        <f t="shared" si="17"/>
        <v>MRPITDBLoad Compare MPModel parameters comparison</v>
      </c>
      <c r="F288" s="159" t="str">
        <f t="shared" si="18"/>
        <v>MRPITDBLoad Compare MP</v>
      </c>
      <c r="G288" s="159" t="s">
        <v>1889</v>
      </c>
      <c r="N288" s="2">
        <v>2601</v>
      </c>
      <c r="O288" s="3" t="s">
        <v>496</v>
      </c>
      <c r="P288" s="3" t="s">
        <v>383</v>
      </c>
      <c r="Q288" s="3" t="s">
        <v>53</v>
      </c>
      <c r="R288" s="3" t="s">
        <v>329</v>
      </c>
      <c r="S288" s="4">
        <v>46059.379166666666</v>
      </c>
      <c r="T288" s="4">
        <v>46059.379166666666</v>
      </c>
      <c r="U288" s="4">
        <v>46062.980555555558</v>
      </c>
      <c r="V288" s="3" t="s">
        <v>42</v>
      </c>
      <c r="W288" s="3" t="s">
        <v>43</v>
      </c>
      <c r="X288" s="3" t="s">
        <v>498</v>
      </c>
      <c r="Y288" s="2">
        <v>1</v>
      </c>
      <c r="Z288" s="3" t="s">
        <v>55</v>
      </c>
      <c r="AA288" s="5">
        <v>0</v>
      </c>
      <c r="AB288" s="5">
        <v>0</v>
      </c>
      <c r="AC288" s="5">
        <v>0</v>
      </c>
      <c r="AD288" s="5">
        <v>0</v>
      </c>
      <c r="AE288" s="5">
        <v>0</v>
      </c>
      <c r="AF288" s="5">
        <v>0</v>
      </c>
      <c r="AG288" s="6"/>
      <c r="AH288" s="6"/>
      <c r="AI288" s="7">
        <v>0</v>
      </c>
      <c r="AJ288" s="7">
        <v>0</v>
      </c>
      <c r="AK288" s="7">
        <v>0</v>
      </c>
      <c r="AL288" s="7">
        <v>0</v>
      </c>
      <c r="AM288" s="7">
        <v>0</v>
      </c>
      <c r="AN288" s="12" t="s">
        <v>46</v>
      </c>
      <c r="AO288" s="12"/>
      <c r="AP288" s="12"/>
      <c r="AQ288" s="12"/>
      <c r="AR288" s="12"/>
      <c r="AS288" s="12"/>
      <c r="AT288" s="12"/>
      <c r="AU288" s="12"/>
      <c r="AV288" s="12"/>
      <c r="AW288" s="12"/>
      <c r="AX288" s="12"/>
      <c r="AY288" s="8" t="s">
        <v>47</v>
      </c>
    </row>
    <row r="289" spans="1:51" ht="16.5" x14ac:dyDescent="0.25">
      <c r="A289" s="159" t="str">
        <f>_xlfn.XLOOKUP(X289,Mapping!N:N,Mapping!O:O,"Not Found",0,1)</f>
        <v>Load Market</v>
      </c>
      <c r="B289" s="159" t="str">
        <f t="shared" si="16"/>
        <v>ITDBLoad Market46062.9805555556</v>
      </c>
      <c r="D289" s="159" t="str">
        <f t="shared" si="19"/>
        <v>load Market</v>
      </c>
      <c r="E289" s="159" t="str">
        <f t="shared" si="17"/>
        <v>MRPITDBLoad Marketload Market</v>
      </c>
      <c r="F289" s="159" t="str">
        <f t="shared" si="18"/>
        <v>MRPITDBLoad Market</v>
      </c>
      <c r="G289" s="159" t="s">
        <v>1889</v>
      </c>
      <c r="N289" s="2">
        <v>2601</v>
      </c>
      <c r="O289" s="3" t="s">
        <v>496</v>
      </c>
      <c r="P289" s="3" t="s">
        <v>383</v>
      </c>
      <c r="Q289" s="3" t="s">
        <v>394</v>
      </c>
      <c r="R289" s="3" t="s">
        <v>395</v>
      </c>
      <c r="S289" s="4">
        <v>46062.980555555558</v>
      </c>
      <c r="T289" s="4">
        <v>46063.005555555559</v>
      </c>
      <c r="U289" s="4">
        <v>46063.005555555559</v>
      </c>
      <c r="V289" s="3" t="s">
        <v>42</v>
      </c>
      <c r="W289" s="3" t="s">
        <v>43</v>
      </c>
      <c r="X289" s="3" t="s">
        <v>499</v>
      </c>
      <c r="Y289" s="2">
        <v>1</v>
      </c>
      <c r="Z289" s="3" t="s">
        <v>397</v>
      </c>
      <c r="AA289" s="5">
        <v>0.6</v>
      </c>
      <c r="AB289" s="5">
        <v>0</v>
      </c>
      <c r="AC289" s="5">
        <v>0.6</v>
      </c>
      <c r="AD289" s="5">
        <v>0</v>
      </c>
      <c r="AE289" s="5">
        <v>0</v>
      </c>
      <c r="AF289" s="5">
        <v>0.6</v>
      </c>
      <c r="AG289" s="6"/>
      <c r="AH289" s="6"/>
      <c r="AI289" s="7">
        <v>0</v>
      </c>
      <c r="AJ289" s="7">
        <v>0</v>
      </c>
      <c r="AK289" s="7">
        <v>0.6</v>
      </c>
      <c r="AL289" s="7">
        <v>0</v>
      </c>
      <c r="AM289" s="7">
        <v>0.6</v>
      </c>
      <c r="AN289" s="12" t="s">
        <v>46</v>
      </c>
      <c r="AO289" s="12"/>
      <c r="AP289" s="12"/>
      <c r="AQ289" s="12"/>
      <c r="AR289" s="12"/>
      <c r="AS289" s="12"/>
      <c r="AT289" s="12"/>
      <c r="AU289" s="12"/>
      <c r="AV289" s="12"/>
      <c r="AW289" s="12"/>
      <c r="AX289" s="12"/>
      <c r="AY289" s="8" t="s">
        <v>47</v>
      </c>
    </row>
    <row r="290" spans="1:51" ht="16.5" x14ac:dyDescent="0.25">
      <c r="A290" s="159" t="str">
        <f>_xlfn.XLOOKUP(X290,Mapping!N:N,Mapping!O:O,"Not Found",0,1)</f>
        <v>Create NTG</v>
      </c>
      <c r="B290" s="159" t="str">
        <f t="shared" si="16"/>
        <v>ITDBCreate NTG46063.0055555556</v>
      </c>
      <c r="D290" s="159" t="str">
        <f t="shared" si="19"/>
        <v>create NTG</v>
      </c>
      <c r="E290" s="159" t="str">
        <f t="shared" si="17"/>
        <v>MRPITDBCreate NTGcreate NTG</v>
      </c>
      <c r="F290" s="159" t="str">
        <f t="shared" si="18"/>
        <v>MRPITDBCreate NTG</v>
      </c>
      <c r="G290" s="159" t="s">
        <v>1889</v>
      </c>
      <c r="N290" s="2">
        <v>2601</v>
      </c>
      <c r="O290" s="3" t="s">
        <v>496</v>
      </c>
      <c r="P290" s="3" t="s">
        <v>383</v>
      </c>
      <c r="Q290" s="3" t="s">
        <v>500</v>
      </c>
      <c r="R290" s="3" t="s">
        <v>501</v>
      </c>
      <c r="S290" s="4">
        <v>46063.005555555559</v>
      </c>
      <c r="T290" s="4">
        <v>46063.010416666664</v>
      </c>
      <c r="U290" s="4">
        <v>46063.011111111111</v>
      </c>
      <c r="V290" s="3" t="s">
        <v>42</v>
      </c>
      <c r="W290" s="3" t="s">
        <v>43</v>
      </c>
      <c r="X290" s="3" t="s">
        <v>502</v>
      </c>
      <c r="Y290" s="2">
        <v>1</v>
      </c>
      <c r="Z290" s="3" t="s">
        <v>503</v>
      </c>
      <c r="AA290" s="5">
        <v>0.12</v>
      </c>
      <c r="AB290" s="5">
        <v>0</v>
      </c>
      <c r="AC290" s="5">
        <v>0.12</v>
      </c>
      <c r="AD290" s="5">
        <v>0</v>
      </c>
      <c r="AE290" s="5">
        <v>0</v>
      </c>
      <c r="AF290" s="5">
        <v>0.12</v>
      </c>
      <c r="AG290" s="6"/>
      <c r="AH290" s="6"/>
      <c r="AI290" s="7">
        <v>0</v>
      </c>
      <c r="AJ290" s="7">
        <v>0</v>
      </c>
      <c r="AK290" s="7">
        <v>0.12</v>
      </c>
      <c r="AL290" s="7">
        <v>0</v>
      </c>
      <c r="AM290" s="7">
        <v>0.12</v>
      </c>
      <c r="AN290" s="12" t="s">
        <v>46</v>
      </c>
      <c r="AO290" s="12"/>
      <c r="AP290" s="12"/>
      <c r="AQ290" s="12"/>
      <c r="AR290" s="12"/>
      <c r="AS290" s="12"/>
      <c r="AT290" s="12"/>
      <c r="AU290" s="12"/>
      <c r="AV290" s="12"/>
      <c r="AW290" s="12"/>
      <c r="AX290" s="12"/>
      <c r="AY290" s="8" t="s">
        <v>47</v>
      </c>
    </row>
    <row r="291" spans="1:51" ht="16.5" x14ac:dyDescent="0.25">
      <c r="A291" s="159" t="str">
        <f>_xlfn.XLOOKUP(X291,Mapping!N:N,Mapping!O:O,"Not Found",0,1)</f>
        <v>Load Pos</v>
      </c>
      <c r="B291" s="159" t="str">
        <f t="shared" si="16"/>
        <v>ITDBLoad Pos46063.0111111111</v>
      </c>
      <c r="D291" s="159" t="str">
        <f t="shared" si="19"/>
        <v>load Portfolio</v>
      </c>
      <c r="E291" s="159" t="str">
        <f t="shared" si="17"/>
        <v>MRPITDBLoad Posload Portfolio</v>
      </c>
      <c r="F291" s="159" t="str">
        <f t="shared" si="18"/>
        <v>MRPITDBLoad Pos</v>
      </c>
      <c r="G291" s="159" t="s">
        <v>1889</v>
      </c>
      <c r="N291" s="2">
        <v>2601</v>
      </c>
      <c r="O291" s="3" t="s">
        <v>496</v>
      </c>
      <c r="P291" s="3" t="s">
        <v>383</v>
      </c>
      <c r="Q291" s="3" t="s">
        <v>402</v>
      </c>
      <c r="R291" s="3" t="s">
        <v>403</v>
      </c>
      <c r="S291" s="4">
        <v>46063.011111111111</v>
      </c>
      <c r="T291" s="4">
        <v>46063.042361111111</v>
      </c>
      <c r="U291" s="4">
        <v>46063.042361111111</v>
      </c>
      <c r="V291" s="3" t="s">
        <v>42</v>
      </c>
      <c r="W291" s="3" t="s">
        <v>43</v>
      </c>
      <c r="X291" s="3" t="s">
        <v>504</v>
      </c>
      <c r="Y291" s="2">
        <v>1</v>
      </c>
      <c r="Z291" s="3" t="s">
        <v>404</v>
      </c>
      <c r="AA291" s="5">
        <v>0.75</v>
      </c>
      <c r="AB291" s="5">
        <v>0</v>
      </c>
      <c r="AC291" s="5">
        <v>0.75</v>
      </c>
      <c r="AD291" s="5">
        <v>0</v>
      </c>
      <c r="AE291" s="5">
        <v>0</v>
      </c>
      <c r="AF291" s="5">
        <v>0.75</v>
      </c>
      <c r="AG291" s="6"/>
      <c r="AH291" s="6"/>
      <c r="AI291" s="7">
        <v>0</v>
      </c>
      <c r="AJ291" s="7">
        <v>0</v>
      </c>
      <c r="AK291" s="7">
        <v>0.75</v>
      </c>
      <c r="AL291" s="7">
        <v>0</v>
      </c>
      <c r="AM291" s="7">
        <v>0.75</v>
      </c>
      <c r="AN291" s="12" t="s">
        <v>46</v>
      </c>
      <c r="AO291" s="12"/>
      <c r="AP291" s="12"/>
      <c r="AQ291" s="12"/>
      <c r="AR291" s="12"/>
      <c r="AS291" s="12"/>
      <c r="AT291" s="12"/>
      <c r="AU291" s="12"/>
      <c r="AV291" s="12"/>
      <c r="AW291" s="12"/>
      <c r="AX291" s="12"/>
      <c r="AY291" s="8" t="s">
        <v>47</v>
      </c>
    </row>
    <row r="292" spans="1:51" ht="16.5" x14ac:dyDescent="0.25">
      <c r="A292" s="159" t="str">
        <f>_xlfn.XLOOKUP(X292,Mapping!N:N,Mapping!O:O,"Not Found",0,1)</f>
        <v>Load Pos</v>
      </c>
      <c r="B292" s="159" t="str">
        <f t="shared" si="16"/>
        <v>ITDBLoad Pos46063.0423611111</v>
      </c>
      <c r="D292" s="159" t="str">
        <f t="shared" si="19"/>
        <v>copy from</v>
      </c>
      <c r="E292" s="159" t="str">
        <f t="shared" si="17"/>
        <v>MRPITDBLoad Poscopy from</v>
      </c>
      <c r="F292" s="159" t="str">
        <f t="shared" si="18"/>
        <v>MRPITDBLoad Pos</v>
      </c>
      <c r="G292" s="159" t="s">
        <v>1889</v>
      </c>
      <c r="N292" s="2">
        <v>2601</v>
      </c>
      <c r="O292" s="3" t="s">
        <v>496</v>
      </c>
      <c r="P292" s="3" t="s">
        <v>383</v>
      </c>
      <c r="Q292" s="3" t="s">
        <v>82</v>
      </c>
      <c r="R292" s="3" t="s">
        <v>83</v>
      </c>
      <c r="S292" s="4">
        <v>46063.042361111111</v>
      </c>
      <c r="T292" s="4">
        <v>46063.043055555558</v>
      </c>
      <c r="U292" s="4">
        <v>46063.043055555558</v>
      </c>
      <c r="V292" s="3" t="s">
        <v>42</v>
      </c>
      <c r="W292" s="3" t="s">
        <v>43</v>
      </c>
      <c r="X292" s="3" t="s">
        <v>504</v>
      </c>
      <c r="Y292" s="2">
        <v>1</v>
      </c>
      <c r="Z292" s="3" t="s">
        <v>84</v>
      </c>
      <c r="AA292" s="5">
        <v>0.02</v>
      </c>
      <c r="AB292" s="5">
        <v>0</v>
      </c>
      <c r="AC292" s="5">
        <v>0.02</v>
      </c>
      <c r="AD292" s="5">
        <v>0</v>
      </c>
      <c r="AE292" s="5">
        <v>0</v>
      </c>
      <c r="AF292" s="5">
        <v>0.02</v>
      </c>
      <c r="AG292" s="6"/>
      <c r="AH292" s="6"/>
      <c r="AI292" s="7">
        <v>0</v>
      </c>
      <c r="AJ292" s="7">
        <v>0</v>
      </c>
      <c r="AK292" s="7">
        <v>0.02</v>
      </c>
      <c r="AL292" s="7">
        <v>0</v>
      </c>
      <c r="AM292" s="7">
        <v>0.02</v>
      </c>
      <c r="AN292" s="12" t="s">
        <v>46</v>
      </c>
      <c r="AO292" s="12"/>
      <c r="AP292" s="12"/>
      <c r="AQ292" s="12"/>
      <c r="AR292" s="12"/>
      <c r="AS292" s="12"/>
      <c r="AT292" s="12"/>
      <c r="AU292" s="12"/>
      <c r="AV292" s="12"/>
      <c r="AW292" s="12"/>
      <c r="AX292" s="12"/>
      <c r="AY292" s="8" t="s">
        <v>47</v>
      </c>
    </row>
    <row r="293" spans="1:51" ht="16.5" x14ac:dyDescent="0.25">
      <c r="A293" s="159" t="str">
        <f>_xlfn.XLOOKUP(X293,Mapping!N:N,Mapping!O:O,"Not Found",0,1)</f>
        <v>Load Pos</v>
      </c>
      <c r="B293" s="159" t="str">
        <f t="shared" si="16"/>
        <v>ITDBLoad Pos46063.0430555556</v>
      </c>
      <c r="D293" s="159" t="str">
        <f t="shared" si="19"/>
        <v>Pos Detailed OLAP export</v>
      </c>
      <c r="E293" s="159" t="str">
        <f t="shared" si="17"/>
        <v>MRPITDBLoad PosPos Detailed OLAP export</v>
      </c>
      <c r="F293" s="159" t="str">
        <f t="shared" si="18"/>
        <v>MRPITDBLoad Pos</v>
      </c>
      <c r="G293" s="159" t="s">
        <v>1889</v>
      </c>
      <c r="N293" s="2">
        <v>2601</v>
      </c>
      <c r="O293" s="3" t="s">
        <v>496</v>
      </c>
      <c r="P293" s="3" t="s">
        <v>383</v>
      </c>
      <c r="Q293" s="3" t="s">
        <v>505</v>
      </c>
      <c r="R293" s="3" t="s">
        <v>506</v>
      </c>
      <c r="S293" s="4">
        <v>46063.043055555558</v>
      </c>
      <c r="T293" s="4">
        <v>46063.046527777777</v>
      </c>
      <c r="U293" s="4">
        <v>46063.046527777777</v>
      </c>
      <c r="V293" s="3" t="s">
        <v>42</v>
      </c>
      <c r="W293" s="3" t="s">
        <v>43</v>
      </c>
      <c r="X293" s="3" t="s">
        <v>504</v>
      </c>
      <c r="Y293" s="2">
        <v>1</v>
      </c>
      <c r="Z293" s="3" t="s">
        <v>507</v>
      </c>
      <c r="AA293" s="5">
        <v>0.08</v>
      </c>
      <c r="AB293" s="5">
        <v>0</v>
      </c>
      <c r="AC293" s="5">
        <v>0.08</v>
      </c>
      <c r="AD293" s="5">
        <v>0</v>
      </c>
      <c r="AE293" s="5">
        <v>0</v>
      </c>
      <c r="AF293" s="5">
        <v>0.08</v>
      </c>
      <c r="AG293" s="6"/>
      <c r="AH293" s="6"/>
      <c r="AI293" s="7">
        <v>0</v>
      </c>
      <c r="AJ293" s="7">
        <v>0</v>
      </c>
      <c r="AK293" s="7">
        <v>0.08</v>
      </c>
      <c r="AL293" s="7">
        <v>0</v>
      </c>
      <c r="AM293" s="7">
        <v>0.08</v>
      </c>
      <c r="AN293" s="12" t="s">
        <v>46</v>
      </c>
      <c r="AO293" s="12"/>
      <c r="AP293" s="12"/>
      <c r="AQ293" s="12"/>
      <c r="AR293" s="12"/>
      <c r="AS293" s="12"/>
      <c r="AT293" s="12"/>
      <c r="AU293" s="12"/>
      <c r="AV293" s="12"/>
      <c r="AW293" s="12"/>
      <c r="AX293" s="12"/>
      <c r="AY293" s="8" t="s">
        <v>47</v>
      </c>
    </row>
    <row r="294" spans="1:51" ht="16.5" x14ac:dyDescent="0.25">
      <c r="A294" s="159" t="str">
        <f>_xlfn.XLOOKUP(X294,Mapping!N:N,Mapping!O:O,"Not Found",0,1)</f>
        <v>Load Pos</v>
      </c>
      <c r="B294" s="159" t="str">
        <f t="shared" si="16"/>
        <v>ITDBLoad Pos46063.0465277778</v>
      </c>
      <c r="D294" s="159" t="str">
        <f t="shared" si="19"/>
        <v>Stratification</v>
      </c>
      <c r="E294" s="159" t="str">
        <f t="shared" si="17"/>
        <v>MRPITDBLoad PosStratification</v>
      </c>
      <c r="F294" s="159" t="str">
        <f t="shared" si="18"/>
        <v>MRPITDBLoad Pos</v>
      </c>
      <c r="G294" s="159" t="s">
        <v>1889</v>
      </c>
      <c r="N294" s="2">
        <v>2601</v>
      </c>
      <c r="O294" s="3" t="s">
        <v>496</v>
      </c>
      <c r="P294" s="3" t="s">
        <v>383</v>
      </c>
      <c r="Q294" s="3" t="s">
        <v>76</v>
      </c>
      <c r="R294" s="3" t="s">
        <v>77</v>
      </c>
      <c r="S294" s="4">
        <v>46063.046527777777</v>
      </c>
      <c r="T294" s="4">
        <v>46063.052083333336</v>
      </c>
      <c r="U294" s="4">
        <v>46063.052083333336</v>
      </c>
      <c r="V294" s="3" t="s">
        <v>42</v>
      </c>
      <c r="W294" s="3" t="s">
        <v>43</v>
      </c>
      <c r="X294" s="3" t="s">
        <v>504</v>
      </c>
      <c r="Y294" s="2">
        <v>1</v>
      </c>
      <c r="Z294" s="3" t="s">
        <v>78</v>
      </c>
      <c r="AA294" s="5">
        <v>0.13</v>
      </c>
      <c r="AB294" s="5">
        <v>0</v>
      </c>
      <c r="AC294" s="5">
        <v>0.13</v>
      </c>
      <c r="AD294" s="5">
        <v>0</v>
      </c>
      <c r="AE294" s="5">
        <v>0</v>
      </c>
      <c r="AF294" s="5">
        <v>0.13</v>
      </c>
      <c r="AG294" s="6"/>
      <c r="AH294" s="6"/>
      <c r="AI294" s="7">
        <v>0</v>
      </c>
      <c r="AJ294" s="7">
        <v>0</v>
      </c>
      <c r="AK294" s="7">
        <v>0.13</v>
      </c>
      <c r="AL294" s="7">
        <v>0</v>
      </c>
      <c r="AM294" s="7">
        <v>0.13</v>
      </c>
      <c r="AN294" s="12" t="s">
        <v>46</v>
      </c>
      <c r="AO294" s="12"/>
      <c r="AP294" s="12"/>
      <c r="AQ294" s="12"/>
      <c r="AR294" s="12"/>
      <c r="AS294" s="12"/>
      <c r="AT294" s="12"/>
      <c r="AU294" s="12"/>
      <c r="AV294" s="12"/>
      <c r="AW294" s="12"/>
      <c r="AX294" s="12"/>
      <c r="AY294" s="8" t="s">
        <v>47</v>
      </c>
    </row>
    <row r="295" spans="1:51" ht="16.5" x14ac:dyDescent="0.25">
      <c r="A295" s="159" t="str">
        <f>_xlfn.XLOOKUP(X295,Mapping!N:N,Mapping!O:O,"Not Found",0,1)</f>
        <v>Load Pos</v>
      </c>
      <c r="B295" s="159" t="str">
        <f t="shared" si="16"/>
        <v>ITDBLoad Pos46063.0520833333</v>
      </c>
      <c r="D295" s="159" t="str">
        <f t="shared" si="19"/>
        <v>Pos Stratified OLAP export</v>
      </c>
      <c r="E295" s="159" t="str">
        <f t="shared" si="17"/>
        <v>MRPITDBLoad PosPos Stratified OLAP export</v>
      </c>
      <c r="F295" s="159" t="str">
        <f t="shared" si="18"/>
        <v>MRPITDBLoad Pos</v>
      </c>
      <c r="G295" s="159" t="s">
        <v>1889</v>
      </c>
      <c r="N295" s="2">
        <v>2601</v>
      </c>
      <c r="O295" s="3" t="s">
        <v>496</v>
      </c>
      <c r="P295" s="3" t="s">
        <v>383</v>
      </c>
      <c r="Q295" s="3" t="s">
        <v>508</v>
      </c>
      <c r="R295" s="3" t="s">
        <v>509</v>
      </c>
      <c r="S295" s="4">
        <v>46063.052083333336</v>
      </c>
      <c r="T295" s="4">
        <v>46063.055555555555</v>
      </c>
      <c r="U295" s="4">
        <v>46063.056250000001</v>
      </c>
      <c r="V295" s="3" t="s">
        <v>42</v>
      </c>
      <c r="W295" s="3" t="s">
        <v>43</v>
      </c>
      <c r="X295" s="3" t="s">
        <v>504</v>
      </c>
      <c r="Y295" s="2">
        <v>1</v>
      </c>
      <c r="Z295" s="3" t="s">
        <v>510</v>
      </c>
      <c r="AA295" s="5">
        <v>0.08</v>
      </c>
      <c r="AB295" s="5">
        <v>0</v>
      </c>
      <c r="AC295" s="5">
        <v>0.08</v>
      </c>
      <c r="AD295" s="5">
        <v>0</v>
      </c>
      <c r="AE295" s="5">
        <v>0</v>
      </c>
      <c r="AF295" s="5">
        <v>0.08</v>
      </c>
      <c r="AG295" s="6"/>
      <c r="AH295" s="6"/>
      <c r="AI295" s="7">
        <v>0</v>
      </c>
      <c r="AJ295" s="7">
        <v>0</v>
      </c>
      <c r="AK295" s="7">
        <v>0.08</v>
      </c>
      <c r="AL295" s="7">
        <v>0</v>
      </c>
      <c r="AM295" s="7">
        <v>0.08</v>
      </c>
      <c r="AN295" s="12" t="s">
        <v>46</v>
      </c>
      <c r="AO295" s="12"/>
      <c r="AP295" s="12"/>
      <c r="AQ295" s="12"/>
      <c r="AR295" s="12"/>
      <c r="AS295" s="12"/>
      <c r="AT295" s="12"/>
      <c r="AU295" s="12"/>
      <c r="AV295" s="12"/>
      <c r="AW295" s="12"/>
      <c r="AX295" s="12"/>
      <c r="AY295" s="8" t="s">
        <v>47</v>
      </c>
    </row>
    <row r="296" spans="1:51" ht="16.5" x14ac:dyDescent="0.25">
      <c r="A296" s="159" t="str">
        <f>_xlfn.XLOOKUP(X296,Mapping!N:N,Mapping!O:O,"Not Found",0,1)</f>
        <v>Generate Load</v>
      </c>
      <c r="B296" s="159" t="str">
        <f t="shared" si="16"/>
        <v>ITDBGenerate Load46063.05625</v>
      </c>
      <c r="D296" s="159" t="str">
        <f t="shared" si="19"/>
        <v>Generate DD SAV</v>
      </c>
      <c r="E296" s="159" t="str">
        <f t="shared" si="17"/>
        <v>MRPITDBGenerate LoadGenerate DD SAV</v>
      </c>
      <c r="F296" s="159" t="str">
        <f t="shared" si="18"/>
        <v>MRPITDBGenerate Load</v>
      </c>
      <c r="G296" s="159" t="s">
        <v>1889</v>
      </c>
      <c r="N296" s="2">
        <v>2601</v>
      </c>
      <c r="O296" s="3" t="s">
        <v>496</v>
      </c>
      <c r="P296" s="3" t="s">
        <v>383</v>
      </c>
      <c r="Q296" s="3" t="s">
        <v>408</v>
      </c>
      <c r="R296" s="3" t="s">
        <v>409</v>
      </c>
      <c r="S296" s="4">
        <v>46063.056250000001</v>
      </c>
      <c r="T296" s="4">
        <v>46063.056250000001</v>
      </c>
      <c r="U296" s="4">
        <v>46063.056250000001</v>
      </c>
      <c r="V296" s="3" t="s">
        <v>42</v>
      </c>
      <c r="W296" s="3" t="s">
        <v>43</v>
      </c>
      <c r="X296" s="3" t="s">
        <v>511</v>
      </c>
      <c r="Y296" s="2">
        <v>1</v>
      </c>
      <c r="Z296" s="3" t="s">
        <v>411</v>
      </c>
      <c r="AA296" s="5">
        <v>0</v>
      </c>
      <c r="AB296" s="5">
        <v>0</v>
      </c>
      <c r="AC296" s="5">
        <v>0</v>
      </c>
      <c r="AD296" s="5">
        <v>0</v>
      </c>
      <c r="AE296" s="5">
        <v>0</v>
      </c>
      <c r="AF296" s="5">
        <v>0</v>
      </c>
      <c r="AG296" s="6"/>
      <c r="AH296" s="6"/>
      <c r="AI296" s="7">
        <v>0</v>
      </c>
      <c r="AJ296" s="7">
        <v>0</v>
      </c>
      <c r="AK296" s="7">
        <v>0</v>
      </c>
      <c r="AL296" s="7">
        <v>0</v>
      </c>
      <c r="AM296" s="7">
        <v>0</v>
      </c>
      <c r="AN296" s="12" t="s">
        <v>46</v>
      </c>
      <c r="AO296" s="12"/>
      <c r="AP296" s="12"/>
      <c r="AQ296" s="12"/>
      <c r="AR296" s="12"/>
      <c r="AS296" s="12"/>
      <c r="AT296" s="12"/>
      <c r="AU296" s="12"/>
      <c r="AV296" s="12"/>
      <c r="AW296" s="12"/>
      <c r="AX296" s="12"/>
      <c r="AY296" s="8" t="s">
        <v>47</v>
      </c>
    </row>
    <row r="297" spans="1:51" ht="16.5" x14ac:dyDescent="0.25">
      <c r="A297" s="159" t="str">
        <f>_xlfn.XLOOKUP(X297,Mapping!N:N,Mapping!O:O,"Not Found",0,1)</f>
        <v>Generate Load</v>
      </c>
      <c r="B297" s="159" t="str">
        <f t="shared" si="16"/>
        <v>ITDBGenerate Load46063.05625</v>
      </c>
      <c r="D297" s="159" t="str">
        <f t="shared" si="19"/>
        <v>Load DD SAV</v>
      </c>
      <c r="E297" s="159" t="str">
        <f t="shared" si="17"/>
        <v>MRPITDBGenerate LoadLoad DD SAV</v>
      </c>
      <c r="F297" s="159" t="str">
        <f t="shared" si="18"/>
        <v>MRPITDBGenerate Load</v>
      </c>
      <c r="G297" s="159" t="s">
        <v>1889</v>
      </c>
      <c r="N297" s="2">
        <v>2601</v>
      </c>
      <c r="O297" s="3" t="s">
        <v>496</v>
      </c>
      <c r="P297" s="3" t="s">
        <v>383</v>
      </c>
      <c r="Q297" s="3" t="s">
        <v>412</v>
      </c>
      <c r="R297" s="3" t="s">
        <v>413</v>
      </c>
      <c r="S297" s="4">
        <v>46063.056250000001</v>
      </c>
      <c r="T297" s="4">
        <v>46063.06527777778</v>
      </c>
      <c r="U297" s="4">
        <v>46063.065972222219</v>
      </c>
      <c r="V297" s="3" t="s">
        <v>42</v>
      </c>
      <c r="W297" s="3" t="s">
        <v>43</v>
      </c>
      <c r="X297" s="3" t="s">
        <v>511</v>
      </c>
      <c r="Y297" s="2">
        <v>1</v>
      </c>
      <c r="Z297" s="3" t="s">
        <v>414</v>
      </c>
      <c r="AA297" s="5">
        <v>0.22</v>
      </c>
      <c r="AB297" s="5">
        <v>0</v>
      </c>
      <c r="AC297" s="5">
        <v>0.22</v>
      </c>
      <c r="AD297" s="5">
        <v>0</v>
      </c>
      <c r="AE297" s="5">
        <v>0</v>
      </c>
      <c r="AF297" s="5">
        <v>0.22</v>
      </c>
      <c r="AG297" s="6"/>
      <c r="AH297" s="6"/>
      <c r="AI297" s="7">
        <v>0</v>
      </c>
      <c r="AJ297" s="7">
        <v>0</v>
      </c>
      <c r="AK297" s="7">
        <v>0.22</v>
      </c>
      <c r="AL297" s="7">
        <v>0</v>
      </c>
      <c r="AM297" s="7">
        <v>0.22</v>
      </c>
      <c r="AN297" s="12" t="s">
        <v>46</v>
      </c>
      <c r="AO297" s="12"/>
      <c r="AP297" s="12"/>
      <c r="AQ297" s="12"/>
      <c r="AR297" s="12"/>
      <c r="AS297" s="12"/>
      <c r="AT297" s="12"/>
      <c r="AU297" s="12"/>
      <c r="AV297" s="12"/>
      <c r="AW297" s="12"/>
      <c r="AX297" s="12"/>
      <c r="AY297" s="8" t="s">
        <v>47</v>
      </c>
    </row>
    <row r="298" spans="1:51" ht="16.5" x14ac:dyDescent="0.25">
      <c r="A298" s="159" t="str">
        <f>_xlfn.XLOOKUP(X298,Mapping!N:N,Mapping!O:O,"Not Found",0,1)</f>
        <v>Generate Load</v>
      </c>
      <c r="B298" s="159" t="str">
        <f t="shared" si="16"/>
        <v>ITDBGenerate Load46063.0659722222</v>
      </c>
      <c r="D298" s="159" t="str">
        <f t="shared" si="19"/>
        <v>Generate DD MOR</v>
      </c>
      <c r="E298" s="159" t="str">
        <f t="shared" si="17"/>
        <v>MRPITDBGenerate LoadGenerate DD MOR</v>
      </c>
      <c r="F298" s="159" t="str">
        <f t="shared" si="18"/>
        <v>MRPITDBGenerate Load</v>
      </c>
      <c r="G298" s="159" t="s">
        <v>1889</v>
      </c>
      <c r="N298" s="2">
        <v>2601</v>
      </c>
      <c r="O298" s="3" t="s">
        <v>496</v>
      </c>
      <c r="P298" s="3" t="s">
        <v>383</v>
      </c>
      <c r="Q298" s="3" t="s">
        <v>422</v>
      </c>
      <c r="R298" s="3" t="s">
        <v>423</v>
      </c>
      <c r="S298" s="4">
        <v>46063.065972222219</v>
      </c>
      <c r="T298" s="4">
        <v>46063.066666666666</v>
      </c>
      <c r="U298" s="4">
        <v>46063.066666666666</v>
      </c>
      <c r="V298" s="3" t="s">
        <v>42</v>
      </c>
      <c r="W298" s="3" t="s">
        <v>43</v>
      </c>
      <c r="X298" s="3" t="s">
        <v>512</v>
      </c>
      <c r="Y298" s="2">
        <v>1</v>
      </c>
      <c r="Z298" s="3" t="s">
        <v>425</v>
      </c>
      <c r="AA298" s="5">
        <v>0.02</v>
      </c>
      <c r="AB298" s="5">
        <v>0</v>
      </c>
      <c r="AC298" s="5">
        <v>0.02</v>
      </c>
      <c r="AD298" s="5">
        <v>0</v>
      </c>
      <c r="AE298" s="5">
        <v>0</v>
      </c>
      <c r="AF298" s="5">
        <v>0.02</v>
      </c>
      <c r="AG298" s="6"/>
      <c r="AH298" s="6"/>
      <c r="AI298" s="7">
        <v>0</v>
      </c>
      <c r="AJ298" s="7">
        <v>0</v>
      </c>
      <c r="AK298" s="7">
        <v>0.02</v>
      </c>
      <c r="AL298" s="7">
        <v>0</v>
      </c>
      <c r="AM298" s="7">
        <v>0.02</v>
      </c>
      <c r="AN298" s="12" t="s">
        <v>46</v>
      </c>
      <c r="AO298" s="12"/>
      <c r="AP298" s="12"/>
      <c r="AQ298" s="12"/>
      <c r="AR298" s="12"/>
      <c r="AS298" s="12"/>
      <c r="AT298" s="12"/>
      <c r="AU298" s="12"/>
      <c r="AV298" s="12"/>
      <c r="AW298" s="12"/>
      <c r="AX298" s="12"/>
      <c r="AY298" s="8" t="s">
        <v>47</v>
      </c>
    </row>
    <row r="299" spans="1:51" ht="16.5" x14ac:dyDescent="0.25">
      <c r="A299" s="159" t="str">
        <f>_xlfn.XLOOKUP(X299,Mapping!N:N,Mapping!O:O,"Not Found",0,1)</f>
        <v>Generate Load</v>
      </c>
      <c r="B299" s="159" t="str">
        <f t="shared" si="16"/>
        <v>ITDBGenerate Load46063.0666666667</v>
      </c>
      <c r="D299" s="159" t="str">
        <f t="shared" si="19"/>
        <v>Load DD MOR</v>
      </c>
      <c r="E299" s="159" t="str">
        <f t="shared" si="17"/>
        <v>MRPITDBGenerate LoadLoad DD MOR</v>
      </c>
      <c r="F299" s="159" t="str">
        <f t="shared" si="18"/>
        <v>MRPITDBGenerate Load</v>
      </c>
      <c r="G299" s="159" t="s">
        <v>1889</v>
      </c>
      <c r="N299" s="2">
        <v>2601</v>
      </c>
      <c r="O299" s="3" t="s">
        <v>496</v>
      </c>
      <c r="P299" s="3" t="s">
        <v>383</v>
      </c>
      <c r="Q299" s="3" t="s">
        <v>426</v>
      </c>
      <c r="R299" s="3" t="s">
        <v>427</v>
      </c>
      <c r="S299" s="4">
        <v>46063.066666666666</v>
      </c>
      <c r="T299" s="4">
        <v>46063.074305555558</v>
      </c>
      <c r="U299" s="4">
        <v>46063.074999999997</v>
      </c>
      <c r="V299" s="3" t="s">
        <v>42</v>
      </c>
      <c r="W299" s="3" t="s">
        <v>43</v>
      </c>
      <c r="X299" s="3" t="s">
        <v>512</v>
      </c>
      <c r="Y299" s="2">
        <v>1</v>
      </c>
      <c r="Z299" s="3" t="s">
        <v>428</v>
      </c>
      <c r="AA299" s="5">
        <v>0.18</v>
      </c>
      <c r="AB299" s="5">
        <v>0</v>
      </c>
      <c r="AC299" s="5">
        <v>0.18</v>
      </c>
      <c r="AD299" s="5">
        <v>0</v>
      </c>
      <c r="AE299" s="5">
        <v>0</v>
      </c>
      <c r="AF299" s="5">
        <v>0.18</v>
      </c>
      <c r="AG299" s="6"/>
      <c r="AH299" s="6"/>
      <c r="AI299" s="7">
        <v>0</v>
      </c>
      <c r="AJ299" s="7">
        <v>0</v>
      </c>
      <c r="AK299" s="7">
        <v>0.18</v>
      </c>
      <c r="AL299" s="7">
        <v>0</v>
      </c>
      <c r="AM299" s="7">
        <v>0.18</v>
      </c>
      <c r="AN299" s="12" t="s">
        <v>46</v>
      </c>
      <c r="AO299" s="12"/>
      <c r="AP299" s="12"/>
      <c r="AQ299" s="12"/>
      <c r="AR299" s="12"/>
      <c r="AS299" s="12"/>
      <c r="AT299" s="12"/>
      <c r="AU299" s="12"/>
      <c r="AV299" s="12"/>
      <c r="AW299" s="12"/>
      <c r="AX299" s="12"/>
      <c r="AY299" s="8" t="s">
        <v>47</v>
      </c>
    </row>
    <row r="300" spans="1:51" ht="16.5" x14ac:dyDescent="0.25">
      <c r="A300" s="159" t="str">
        <f>_xlfn.XLOOKUP(X300,Mapping!N:N,Mapping!O:O,"Not Found",0,1)</f>
        <v>Valuation 1</v>
      </c>
      <c r="B300" s="159" t="str">
        <f t="shared" si="16"/>
        <v>ITDBValuation 146063.075</v>
      </c>
      <c r="D300" s="159" t="str">
        <f t="shared" si="19"/>
        <v>NPV1 run</v>
      </c>
      <c r="E300" s="159" t="str">
        <f t="shared" si="17"/>
        <v>MRPITDBValuation 1NPV1 run</v>
      </c>
      <c r="F300" s="159" t="str">
        <f t="shared" si="18"/>
        <v>MRPITDBValuation 1</v>
      </c>
      <c r="G300" s="159" t="s">
        <v>1889</v>
      </c>
      <c r="N300" s="2">
        <v>2601</v>
      </c>
      <c r="O300" s="3" t="s">
        <v>496</v>
      </c>
      <c r="P300" s="3" t="s">
        <v>383</v>
      </c>
      <c r="Q300" s="3" t="s">
        <v>482</v>
      </c>
      <c r="R300" s="3" t="s">
        <v>483</v>
      </c>
      <c r="S300" s="4">
        <v>46063.074999999997</v>
      </c>
      <c r="T300" s="4">
        <v>46063.109027777777</v>
      </c>
      <c r="U300" s="4">
        <v>46063.109027777777</v>
      </c>
      <c r="V300" s="3" t="s">
        <v>42</v>
      </c>
      <c r="W300" s="3" t="s">
        <v>43</v>
      </c>
      <c r="X300" s="3" t="s">
        <v>513</v>
      </c>
      <c r="Y300" s="2">
        <v>1</v>
      </c>
      <c r="Z300" s="3" t="s">
        <v>485</v>
      </c>
      <c r="AA300" s="5">
        <v>0.82</v>
      </c>
      <c r="AB300" s="5">
        <v>0</v>
      </c>
      <c r="AC300" s="5">
        <v>0.82</v>
      </c>
      <c r="AD300" s="5">
        <v>0</v>
      </c>
      <c r="AE300" s="5">
        <v>0</v>
      </c>
      <c r="AF300" s="5">
        <v>0.82</v>
      </c>
      <c r="AG300" s="6"/>
      <c r="AH300" s="6"/>
      <c r="AI300" s="7">
        <v>0</v>
      </c>
      <c r="AJ300" s="7">
        <v>0</v>
      </c>
      <c r="AK300" s="7">
        <v>0.82</v>
      </c>
      <c r="AL300" s="7">
        <v>0</v>
      </c>
      <c r="AM300" s="7">
        <v>0.82</v>
      </c>
      <c r="AN300" s="12" t="s">
        <v>46</v>
      </c>
      <c r="AO300" s="12"/>
      <c r="AP300" s="12"/>
      <c r="AQ300" s="12"/>
      <c r="AR300" s="12"/>
      <c r="AS300" s="12"/>
      <c r="AT300" s="12"/>
      <c r="AU300" s="12"/>
      <c r="AV300" s="12"/>
      <c r="AW300" s="12"/>
      <c r="AX300" s="12"/>
      <c r="AY300" s="8" t="s">
        <v>47</v>
      </c>
    </row>
    <row r="301" spans="1:51" ht="16.5" x14ac:dyDescent="0.25">
      <c r="A301" s="159" t="str">
        <f>_xlfn.XLOOKUP(X301,Mapping!N:N,Mapping!O:O,"Not Found",0,1)</f>
        <v>Valuation 1</v>
      </c>
      <c r="B301" s="159" t="str">
        <f t="shared" si="16"/>
        <v>ITDBValuation 146063.1090277778</v>
      </c>
      <c r="D301" s="159" t="str">
        <f t="shared" si="19"/>
        <v>Light Maintenance</v>
      </c>
      <c r="E301" s="159" t="str">
        <f t="shared" si="17"/>
        <v>MRPITDBValuation 1Light Maintenance</v>
      </c>
      <c r="F301" s="159" t="str">
        <f t="shared" si="18"/>
        <v>MRPITDBValuation 1</v>
      </c>
      <c r="G301" s="159" t="s">
        <v>1889</v>
      </c>
      <c r="N301" s="2">
        <v>2601</v>
      </c>
      <c r="O301" s="3" t="s">
        <v>496</v>
      </c>
      <c r="P301" s="3" t="s">
        <v>383</v>
      </c>
      <c r="Q301" s="3" t="s">
        <v>92</v>
      </c>
      <c r="R301" s="3" t="s">
        <v>93</v>
      </c>
      <c r="S301" s="4">
        <v>46063.109027777777</v>
      </c>
      <c r="T301" s="4">
        <v>46063.127083333333</v>
      </c>
      <c r="U301" s="4">
        <v>46063.127083333333</v>
      </c>
      <c r="V301" s="3" t="s">
        <v>42</v>
      </c>
      <c r="W301" s="3" t="s">
        <v>43</v>
      </c>
      <c r="X301" s="3" t="s">
        <v>513</v>
      </c>
      <c r="Y301" s="2">
        <v>1</v>
      </c>
      <c r="Z301" s="3" t="s">
        <v>94</v>
      </c>
      <c r="AA301" s="5">
        <v>0.43</v>
      </c>
      <c r="AB301" s="5">
        <v>0</v>
      </c>
      <c r="AC301" s="5">
        <v>0.43</v>
      </c>
      <c r="AD301" s="5">
        <v>0</v>
      </c>
      <c r="AE301" s="5">
        <v>0</v>
      </c>
      <c r="AF301" s="5">
        <v>0.43</v>
      </c>
      <c r="AG301" s="6"/>
      <c r="AH301" s="6"/>
      <c r="AI301" s="7">
        <v>0</v>
      </c>
      <c r="AJ301" s="7">
        <v>0</v>
      </c>
      <c r="AK301" s="7">
        <v>0.43</v>
      </c>
      <c r="AL301" s="7">
        <v>0</v>
      </c>
      <c r="AM301" s="7">
        <v>0.43</v>
      </c>
      <c r="AN301" s="12" t="s">
        <v>46</v>
      </c>
      <c r="AO301" s="12"/>
      <c r="AP301" s="12"/>
      <c r="AQ301" s="12"/>
      <c r="AR301" s="12"/>
      <c r="AS301" s="12"/>
      <c r="AT301" s="12"/>
      <c r="AU301" s="12"/>
      <c r="AV301" s="12"/>
      <c r="AW301" s="12"/>
      <c r="AX301" s="12"/>
      <c r="AY301" s="8" t="s">
        <v>47</v>
      </c>
    </row>
    <row r="302" spans="1:51" ht="16.5" x14ac:dyDescent="0.25">
      <c r="A302" s="159" t="str">
        <f>_xlfn.XLOOKUP(X302,Mapping!N:N,Mapping!O:O,"Not Found",0,1)</f>
        <v>Valuation 1</v>
      </c>
      <c r="B302" s="159" t="str">
        <f t="shared" si="16"/>
        <v>ITDBValuation 146063.1270833333</v>
      </c>
      <c r="D302" s="159" t="str">
        <f t="shared" si="19"/>
        <v>NPV1 OLAP export</v>
      </c>
      <c r="E302" s="159" t="str">
        <f t="shared" si="17"/>
        <v>MRPITDBValuation 1NPV1 OLAP export</v>
      </c>
      <c r="F302" s="159" t="str">
        <f t="shared" si="18"/>
        <v>MRPITDBValuation 1</v>
      </c>
      <c r="G302" s="159" t="s">
        <v>1889</v>
      </c>
      <c r="N302" s="2">
        <v>2601</v>
      </c>
      <c r="O302" s="3" t="s">
        <v>496</v>
      </c>
      <c r="P302" s="3" t="s">
        <v>383</v>
      </c>
      <c r="Q302" s="3" t="s">
        <v>514</v>
      </c>
      <c r="R302" s="3" t="s">
        <v>515</v>
      </c>
      <c r="S302" s="4">
        <v>46063.127083333333</v>
      </c>
      <c r="T302" s="4">
        <v>46063.132638888892</v>
      </c>
      <c r="U302" s="4">
        <v>46063.133333333331</v>
      </c>
      <c r="V302" s="3" t="s">
        <v>42</v>
      </c>
      <c r="W302" s="3" t="s">
        <v>43</v>
      </c>
      <c r="X302" s="3" t="s">
        <v>513</v>
      </c>
      <c r="Y302" s="2">
        <v>1</v>
      </c>
      <c r="Z302" s="3" t="s">
        <v>516</v>
      </c>
      <c r="AA302" s="5">
        <v>0.13</v>
      </c>
      <c r="AB302" s="5">
        <v>0</v>
      </c>
      <c r="AC302" s="5">
        <v>0.13</v>
      </c>
      <c r="AD302" s="5">
        <v>0</v>
      </c>
      <c r="AE302" s="5">
        <v>0</v>
      </c>
      <c r="AF302" s="5">
        <v>0.13</v>
      </c>
      <c r="AG302" s="6"/>
      <c r="AH302" s="6"/>
      <c r="AI302" s="7">
        <v>0</v>
      </c>
      <c r="AJ302" s="7">
        <v>0</v>
      </c>
      <c r="AK302" s="7">
        <v>0.13</v>
      </c>
      <c r="AL302" s="7">
        <v>0</v>
      </c>
      <c r="AM302" s="7">
        <v>0.13</v>
      </c>
      <c r="AN302" s="12" t="s">
        <v>46</v>
      </c>
      <c r="AO302" s="12"/>
      <c r="AP302" s="12"/>
      <c r="AQ302" s="12"/>
      <c r="AR302" s="12"/>
      <c r="AS302" s="12"/>
      <c r="AT302" s="12"/>
      <c r="AU302" s="12"/>
      <c r="AV302" s="12"/>
      <c r="AW302" s="12"/>
      <c r="AX302" s="12"/>
      <c r="AY302" s="8" t="s">
        <v>47</v>
      </c>
    </row>
    <row r="303" spans="1:51" ht="16.5" x14ac:dyDescent="0.25">
      <c r="A303" s="159" t="str">
        <f>_xlfn.XLOOKUP(X303,Mapping!N:N,Mapping!O:O,"Not Found",0,1)</f>
        <v>CF Extraction</v>
      </c>
      <c r="B303" s="159" t="str">
        <f t="shared" si="16"/>
        <v>ITDBCF Extraction46063.1333333333</v>
      </c>
      <c r="D303" s="159" t="str">
        <f t="shared" si="19"/>
        <v>CF Extraction</v>
      </c>
      <c r="E303" s="159" t="str">
        <f t="shared" si="17"/>
        <v>MRPITDBCF ExtractionCF Extraction</v>
      </c>
      <c r="F303" s="159" t="str">
        <f t="shared" si="18"/>
        <v>MRPITDBCF Extraction</v>
      </c>
      <c r="G303" s="159" t="s">
        <v>1889</v>
      </c>
      <c r="N303" s="2">
        <v>2601</v>
      </c>
      <c r="O303" s="3" t="s">
        <v>496</v>
      </c>
      <c r="P303" s="3" t="s">
        <v>383</v>
      </c>
      <c r="Q303" s="3" t="s">
        <v>431</v>
      </c>
      <c r="R303" s="3" t="s">
        <v>432</v>
      </c>
      <c r="S303" s="4">
        <v>46063.133333333331</v>
      </c>
      <c r="T303" s="4">
        <v>46063.136805555558</v>
      </c>
      <c r="U303" s="4">
        <v>46063.137499999997</v>
      </c>
      <c r="V303" s="3" t="s">
        <v>42</v>
      </c>
      <c r="W303" s="3" t="s">
        <v>43</v>
      </c>
      <c r="X303" s="3" t="s">
        <v>517</v>
      </c>
      <c r="Y303" s="2">
        <v>1</v>
      </c>
      <c r="Z303" s="3" t="s">
        <v>434</v>
      </c>
      <c r="AA303" s="5">
        <v>0.08</v>
      </c>
      <c r="AB303" s="5">
        <v>0</v>
      </c>
      <c r="AC303" s="5">
        <v>0.08</v>
      </c>
      <c r="AD303" s="5">
        <v>0</v>
      </c>
      <c r="AE303" s="5">
        <v>0</v>
      </c>
      <c r="AF303" s="5">
        <v>0.08</v>
      </c>
      <c r="AG303" s="6"/>
      <c r="AH303" s="6"/>
      <c r="AI303" s="7">
        <v>0</v>
      </c>
      <c r="AJ303" s="7">
        <v>0</v>
      </c>
      <c r="AK303" s="7">
        <v>0.08</v>
      </c>
      <c r="AL303" s="7">
        <v>0</v>
      </c>
      <c r="AM303" s="7">
        <v>0.08</v>
      </c>
      <c r="AN303" s="12" t="s">
        <v>46</v>
      </c>
      <c r="AO303" s="12"/>
      <c r="AP303" s="12"/>
      <c r="AQ303" s="12"/>
      <c r="AR303" s="12"/>
      <c r="AS303" s="12"/>
      <c r="AT303" s="12"/>
      <c r="AU303" s="12"/>
      <c r="AV303" s="12"/>
      <c r="AW303" s="12"/>
      <c r="AX303" s="12"/>
      <c r="AY303" s="8" t="s">
        <v>47</v>
      </c>
    </row>
    <row r="304" spans="1:51" ht="16.5" x14ac:dyDescent="0.25">
      <c r="A304" s="159" t="str">
        <f>_xlfn.XLOOKUP(X304,Mapping!N:N,Mapping!O:O,"Not Found",0,1)</f>
        <v>CF Extraction</v>
      </c>
      <c r="B304" s="159" t="str">
        <f t="shared" si="16"/>
        <v>ITDBCF Extraction46063.1375</v>
      </c>
      <c r="D304" s="159" t="str">
        <f t="shared" si="19"/>
        <v>CF old Extraction</v>
      </c>
      <c r="E304" s="159" t="str">
        <f t="shared" si="17"/>
        <v>MRPITDBCF ExtractionCF old Extraction</v>
      </c>
      <c r="F304" s="159" t="str">
        <f t="shared" si="18"/>
        <v>MRPITDBCF Extraction</v>
      </c>
      <c r="G304" s="159" t="s">
        <v>1889</v>
      </c>
      <c r="N304" s="2">
        <v>2601</v>
      </c>
      <c r="O304" s="3" t="s">
        <v>496</v>
      </c>
      <c r="P304" s="3" t="s">
        <v>383</v>
      </c>
      <c r="Q304" s="3" t="s">
        <v>436</v>
      </c>
      <c r="R304" s="3" t="s">
        <v>437</v>
      </c>
      <c r="S304" s="4">
        <v>46063.137499999997</v>
      </c>
      <c r="T304" s="4">
        <v>46063.156944444447</v>
      </c>
      <c r="U304" s="4">
        <v>46063.156944444447</v>
      </c>
      <c r="V304" s="3" t="s">
        <v>42</v>
      </c>
      <c r="W304" s="3" t="s">
        <v>43</v>
      </c>
      <c r="X304" s="3" t="s">
        <v>518</v>
      </c>
      <c r="Y304" s="2">
        <v>1</v>
      </c>
      <c r="Z304" s="3" t="s">
        <v>438</v>
      </c>
      <c r="AA304" s="5">
        <v>0.47</v>
      </c>
      <c r="AB304" s="5">
        <v>0</v>
      </c>
      <c r="AC304" s="5">
        <v>0.47</v>
      </c>
      <c r="AD304" s="5">
        <v>0</v>
      </c>
      <c r="AE304" s="5">
        <v>0</v>
      </c>
      <c r="AF304" s="5">
        <v>0.47</v>
      </c>
      <c r="AG304" s="6"/>
      <c r="AH304" s="6"/>
      <c r="AI304" s="7">
        <v>0</v>
      </c>
      <c r="AJ304" s="7">
        <v>0</v>
      </c>
      <c r="AK304" s="7">
        <v>0.47</v>
      </c>
      <c r="AL304" s="7">
        <v>0</v>
      </c>
      <c r="AM304" s="7">
        <v>0.47</v>
      </c>
      <c r="AN304" s="12" t="s">
        <v>46</v>
      </c>
      <c r="AO304" s="12"/>
      <c r="AP304" s="12"/>
      <c r="AQ304" s="12"/>
      <c r="AR304" s="12"/>
      <c r="AS304" s="12"/>
      <c r="AT304" s="12"/>
      <c r="AU304" s="12"/>
      <c r="AV304" s="12"/>
      <c r="AW304" s="12"/>
      <c r="AX304" s="12"/>
      <c r="AY304" s="8" t="s">
        <v>47</v>
      </c>
    </row>
    <row r="305" spans="1:51" ht="16.5" x14ac:dyDescent="0.25">
      <c r="A305" s="159" t="str">
        <f>_xlfn.XLOOKUP(X305,Mapping!N:N,Mapping!O:O,"Not Found",0,1)</f>
        <v>Planning (NII)</v>
      </c>
      <c r="B305" s="159" t="str">
        <f t="shared" si="16"/>
        <v>ITDBPlanning (NII)46063.1569444444</v>
      </c>
      <c r="D305" s="159" t="str">
        <f t="shared" si="19"/>
        <v>Planning run</v>
      </c>
      <c r="E305" s="159" t="str">
        <f t="shared" si="17"/>
        <v>MRPITDBPlanning (NII)Planning run</v>
      </c>
      <c r="F305" s="159" t="str">
        <f t="shared" si="18"/>
        <v>MRPITDBPlanning (NII)</v>
      </c>
      <c r="G305" s="159" t="s">
        <v>1889</v>
      </c>
      <c r="N305" s="2">
        <v>2601</v>
      </c>
      <c r="O305" s="3" t="s">
        <v>496</v>
      </c>
      <c r="P305" s="3" t="s">
        <v>383</v>
      </c>
      <c r="Q305" s="3" t="s">
        <v>439</v>
      </c>
      <c r="R305" s="3" t="s">
        <v>440</v>
      </c>
      <c r="S305" s="4">
        <v>46063.156944444447</v>
      </c>
      <c r="T305" s="4">
        <v>46063.186111111114</v>
      </c>
      <c r="U305" s="4">
        <v>46063.186805555553</v>
      </c>
      <c r="V305" s="3" t="s">
        <v>42</v>
      </c>
      <c r="W305" s="3" t="s">
        <v>43</v>
      </c>
      <c r="X305" s="3" t="s">
        <v>519</v>
      </c>
      <c r="Y305" s="2">
        <v>1</v>
      </c>
      <c r="Z305" s="3" t="s">
        <v>442</v>
      </c>
      <c r="AA305" s="5">
        <v>0.7</v>
      </c>
      <c r="AB305" s="5">
        <v>0</v>
      </c>
      <c r="AC305" s="5">
        <v>0.7</v>
      </c>
      <c r="AD305" s="5">
        <v>0</v>
      </c>
      <c r="AE305" s="5">
        <v>0</v>
      </c>
      <c r="AF305" s="5">
        <v>0.7</v>
      </c>
      <c r="AG305" s="6"/>
      <c r="AH305" s="6"/>
      <c r="AI305" s="7">
        <v>0</v>
      </c>
      <c r="AJ305" s="7">
        <v>0</v>
      </c>
      <c r="AK305" s="7">
        <v>0.7</v>
      </c>
      <c r="AL305" s="7">
        <v>0</v>
      </c>
      <c r="AM305" s="7">
        <v>0.7</v>
      </c>
      <c r="AN305" s="12" t="s">
        <v>46</v>
      </c>
      <c r="AO305" s="12"/>
      <c r="AP305" s="12"/>
      <c r="AQ305" s="12"/>
      <c r="AR305" s="12"/>
      <c r="AS305" s="12"/>
      <c r="AT305" s="12"/>
      <c r="AU305" s="12"/>
      <c r="AV305" s="12"/>
      <c r="AW305" s="12"/>
      <c r="AX305" s="12"/>
      <c r="AY305" s="8" t="s">
        <v>47</v>
      </c>
    </row>
    <row r="306" spans="1:51" ht="16.5" x14ac:dyDescent="0.25">
      <c r="A306" s="159" t="str">
        <f>_xlfn.XLOOKUP(X306,Mapping!N:N,Mapping!O:O,"Not Found",0,1)</f>
        <v>Optimization</v>
      </c>
      <c r="B306" s="159" t="str">
        <f t="shared" si="16"/>
        <v>ITDBOptimization46063.1868055556</v>
      </c>
      <c r="D306" s="159" t="str">
        <f t="shared" si="19"/>
        <v>RoS/RIOD optimization</v>
      </c>
      <c r="E306" s="159" t="str">
        <f t="shared" si="17"/>
        <v>MRPITDBOptimizationRoS/RIOD optimization</v>
      </c>
      <c r="F306" s="159" t="str">
        <f t="shared" si="18"/>
        <v>MRPITDBOptimization</v>
      </c>
      <c r="G306" s="159" t="s">
        <v>1889</v>
      </c>
      <c r="N306" s="2">
        <v>2601</v>
      </c>
      <c r="O306" s="3" t="s">
        <v>496</v>
      </c>
      <c r="P306" s="3" t="s">
        <v>383</v>
      </c>
      <c r="Q306" s="3" t="s">
        <v>462</v>
      </c>
      <c r="R306" s="3" t="s">
        <v>463</v>
      </c>
      <c r="S306" s="4">
        <v>46063.186805555553</v>
      </c>
      <c r="T306" s="4">
        <v>46063.201388888891</v>
      </c>
      <c r="U306" s="4">
        <v>46063.201388888891</v>
      </c>
      <c r="V306" s="3" t="s">
        <v>520</v>
      </c>
      <c r="W306" s="3" t="s">
        <v>43</v>
      </c>
      <c r="X306" s="3" t="s">
        <v>521</v>
      </c>
      <c r="Y306" s="2">
        <v>1</v>
      </c>
      <c r="Z306" s="3" t="s">
        <v>465</v>
      </c>
      <c r="AA306" s="5">
        <v>0.35</v>
      </c>
      <c r="AB306" s="5">
        <v>0</v>
      </c>
      <c r="AC306" s="5">
        <v>0.35</v>
      </c>
      <c r="AD306" s="5">
        <v>0</v>
      </c>
      <c r="AE306" s="5">
        <v>0</v>
      </c>
      <c r="AF306" s="5">
        <v>0.35</v>
      </c>
      <c r="AG306" s="6"/>
      <c r="AH306" s="6"/>
      <c r="AI306" s="7">
        <v>0</v>
      </c>
      <c r="AJ306" s="7">
        <v>0</v>
      </c>
      <c r="AK306" s="7">
        <v>0.35</v>
      </c>
      <c r="AL306" s="7">
        <v>0</v>
      </c>
      <c r="AM306" s="7">
        <v>0.35</v>
      </c>
      <c r="AN306" s="12" t="s">
        <v>46</v>
      </c>
      <c r="AO306" s="12"/>
      <c r="AP306" s="12"/>
      <c r="AQ306" s="12"/>
      <c r="AR306" s="12"/>
      <c r="AS306" s="12"/>
      <c r="AT306" s="12"/>
      <c r="AU306" s="12"/>
      <c r="AV306" s="12"/>
      <c r="AW306" s="12"/>
      <c r="AX306" s="12"/>
      <c r="AY306" s="8" t="s">
        <v>47</v>
      </c>
    </row>
    <row r="307" spans="1:51" ht="16.5" x14ac:dyDescent="0.25">
      <c r="A307" s="159" t="str">
        <f>_xlfn.XLOOKUP(X307,Mapping!N:N,Mapping!O:O,"Not Found",0,1)</f>
        <v>Optimization</v>
      </c>
      <c r="B307" s="159" t="str">
        <f t="shared" si="16"/>
        <v>ITDBOptimization46063.2013888889</v>
      </c>
      <c r="D307" s="159" t="str">
        <f t="shared" si="19"/>
        <v>CFM optimization</v>
      </c>
      <c r="E307" s="159" t="str">
        <f t="shared" si="17"/>
        <v>MRPITDBOptimizationCFM optimization</v>
      </c>
      <c r="F307" s="159" t="str">
        <f t="shared" si="18"/>
        <v>MRPITDBOptimization</v>
      </c>
      <c r="G307" s="159" t="s">
        <v>1889</v>
      </c>
      <c r="N307" s="2">
        <v>2601</v>
      </c>
      <c r="O307" s="3" t="s">
        <v>496</v>
      </c>
      <c r="P307" s="3" t="s">
        <v>383</v>
      </c>
      <c r="Q307" s="3" t="s">
        <v>522</v>
      </c>
      <c r="R307" s="3" t="s">
        <v>523</v>
      </c>
      <c r="S307" s="4">
        <v>46063.201388888891</v>
      </c>
      <c r="T307" s="4">
        <v>46063.206250000003</v>
      </c>
      <c r="U307" s="4">
        <v>46063.206250000003</v>
      </c>
      <c r="V307" s="3" t="s">
        <v>520</v>
      </c>
      <c r="W307" s="3" t="s">
        <v>43</v>
      </c>
      <c r="X307" s="3" t="s">
        <v>521</v>
      </c>
      <c r="Y307" s="2">
        <v>1</v>
      </c>
      <c r="Z307" s="3" t="s">
        <v>524</v>
      </c>
      <c r="AA307" s="5">
        <v>0.12</v>
      </c>
      <c r="AB307" s="5">
        <v>0</v>
      </c>
      <c r="AC307" s="5">
        <v>0.12</v>
      </c>
      <c r="AD307" s="5">
        <v>0</v>
      </c>
      <c r="AE307" s="5">
        <v>0</v>
      </c>
      <c r="AF307" s="5">
        <v>0.12</v>
      </c>
      <c r="AG307" s="6"/>
      <c r="AH307" s="6"/>
      <c r="AI307" s="7">
        <v>0</v>
      </c>
      <c r="AJ307" s="7">
        <v>0</v>
      </c>
      <c r="AK307" s="7">
        <v>0.12</v>
      </c>
      <c r="AL307" s="7">
        <v>0</v>
      </c>
      <c r="AM307" s="7">
        <v>0.12</v>
      </c>
      <c r="AN307" s="12" t="s">
        <v>46</v>
      </c>
      <c r="AO307" s="12"/>
      <c r="AP307" s="12"/>
      <c r="AQ307" s="12"/>
      <c r="AR307" s="12"/>
      <c r="AS307" s="12"/>
      <c r="AT307" s="12"/>
      <c r="AU307" s="12"/>
      <c r="AV307" s="12"/>
      <c r="AW307" s="12"/>
      <c r="AX307" s="12"/>
      <c r="AY307" s="8" t="s">
        <v>47</v>
      </c>
    </row>
    <row r="308" spans="1:51" ht="16.5" x14ac:dyDescent="0.25">
      <c r="A308" s="159" t="str">
        <f>_xlfn.XLOOKUP(X308,Mapping!N:N,Mapping!O:O,"Not Found",0,1)</f>
        <v>Optimization</v>
      </c>
      <c r="B308" s="159" t="str">
        <f t="shared" si="16"/>
        <v>ITDBOptimization46063.20625</v>
      </c>
      <c r="D308" s="159" t="str">
        <f t="shared" si="19"/>
        <v>RoM optimization</v>
      </c>
      <c r="E308" s="159" t="str">
        <f t="shared" si="17"/>
        <v>MRPITDBOptimizationRoM optimization</v>
      </c>
      <c r="F308" s="159" t="str">
        <f t="shared" si="18"/>
        <v>MRPITDBOptimization</v>
      </c>
      <c r="G308" s="159" t="s">
        <v>1889</v>
      </c>
      <c r="N308" s="2">
        <v>2601</v>
      </c>
      <c r="O308" s="3" t="s">
        <v>496</v>
      </c>
      <c r="P308" s="3" t="s">
        <v>383</v>
      </c>
      <c r="Q308" s="3" t="s">
        <v>469</v>
      </c>
      <c r="R308" s="3" t="s">
        <v>470</v>
      </c>
      <c r="S308" s="4">
        <v>46063.206250000003</v>
      </c>
      <c r="T308" s="4">
        <v>46063.211111111108</v>
      </c>
      <c r="U308" s="4" t="s">
        <v>42</v>
      </c>
      <c r="V308" s="3" t="s">
        <v>525</v>
      </c>
      <c r="W308" s="3" t="s">
        <v>43</v>
      </c>
      <c r="X308" s="3" t="s">
        <v>521</v>
      </c>
      <c r="Y308" s="2">
        <v>1</v>
      </c>
      <c r="Z308" s="3" t="s">
        <v>471</v>
      </c>
      <c r="AA308" s="5">
        <v>0.12</v>
      </c>
      <c r="AB308" s="5">
        <v>0</v>
      </c>
      <c r="AC308" s="5">
        <v>0.12</v>
      </c>
      <c r="AD308" s="5">
        <v>0</v>
      </c>
      <c r="AE308" s="5">
        <v>0</v>
      </c>
      <c r="AF308" s="5">
        <v>0.12</v>
      </c>
      <c r="AG308" s="6"/>
      <c r="AH308" s="6"/>
      <c r="AI308" s="7">
        <v>0</v>
      </c>
      <c r="AJ308" s="7">
        <v>0</v>
      </c>
      <c r="AK308" s="7">
        <v>0.12</v>
      </c>
      <c r="AL308" s="7">
        <v>0</v>
      </c>
      <c r="AM308" s="7">
        <v>0.12</v>
      </c>
      <c r="AN308" s="12" t="s">
        <v>46</v>
      </c>
      <c r="AO308" s="12"/>
      <c r="AP308" s="12"/>
      <c r="AQ308" s="12"/>
      <c r="AR308" s="12"/>
      <c r="AS308" s="12"/>
      <c r="AT308" s="12"/>
      <c r="AU308" s="12"/>
      <c r="AV308" s="12"/>
      <c r="AW308" s="12"/>
      <c r="AX308" s="12"/>
      <c r="AY308" s="8" t="s">
        <v>47</v>
      </c>
    </row>
    <row r="309" spans="1:51" ht="16.5" x14ac:dyDescent="0.25">
      <c r="A309" s="159" t="str">
        <f>_xlfn.XLOOKUP(X309,Mapping!N:N,Mapping!O:O,"Not Found",0,1)</f>
        <v>Load Compare Spreads</v>
      </c>
      <c r="B309" s="159" t="str">
        <f t="shared" si="16"/>
        <v>LUDBLoad Compare Spreads46059.4083333333</v>
      </c>
      <c r="D309" s="159" t="str">
        <f t="shared" si="19"/>
        <v>load spreads</v>
      </c>
      <c r="E309" s="159" t="str">
        <f t="shared" si="17"/>
        <v>MRPLUDBLoad Compare Spreadsload spreads</v>
      </c>
      <c r="F309" s="159" t="str">
        <f t="shared" si="18"/>
        <v>MRPLUDBLoad Compare Spreads</v>
      </c>
      <c r="G309" s="159" t="s">
        <v>1889</v>
      </c>
      <c r="N309" s="2">
        <v>2601</v>
      </c>
      <c r="O309" s="3" t="s">
        <v>526</v>
      </c>
      <c r="P309" s="3" t="s">
        <v>383</v>
      </c>
      <c r="Q309" s="3" t="s">
        <v>384</v>
      </c>
      <c r="R309" s="3" t="s">
        <v>66</v>
      </c>
      <c r="S309" s="4">
        <v>46059.408333333333</v>
      </c>
      <c r="T309" s="4">
        <v>46059.415277777778</v>
      </c>
      <c r="U309" s="4">
        <v>46059.415277777778</v>
      </c>
      <c r="V309" s="3" t="s">
        <v>42</v>
      </c>
      <c r="W309" s="3" t="s">
        <v>43</v>
      </c>
      <c r="X309" s="3" t="s">
        <v>527</v>
      </c>
      <c r="Y309" s="2">
        <v>1</v>
      </c>
      <c r="Z309" s="3" t="s">
        <v>386</v>
      </c>
      <c r="AA309" s="5">
        <v>0.17</v>
      </c>
      <c r="AB309" s="5">
        <v>0</v>
      </c>
      <c r="AC309" s="5">
        <v>0.17</v>
      </c>
      <c r="AD309" s="5">
        <v>0</v>
      </c>
      <c r="AE309" s="5">
        <v>0</v>
      </c>
      <c r="AF309" s="5">
        <v>0.17</v>
      </c>
      <c r="AG309" s="6"/>
      <c r="AH309" s="6"/>
      <c r="AI309" s="7">
        <v>0</v>
      </c>
      <c r="AJ309" s="7">
        <v>0</v>
      </c>
      <c r="AK309" s="7">
        <v>0.17</v>
      </c>
      <c r="AL309" s="7">
        <v>0</v>
      </c>
      <c r="AM309" s="7">
        <v>0.17</v>
      </c>
      <c r="AN309" s="12" t="s">
        <v>46</v>
      </c>
      <c r="AO309" s="12"/>
      <c r="AP309" s="12"/>
      <c r="AQ309" s="12"/>
      <c r="AR309" s="12"/>
      <c r="AS309" s="12"/>
      <c r="AT309" s="12"/>
      <c r="AU309" s="12"/>
      <c r="AV309" s="12"/>
      <c r="AW309" s="12"/>
      <c r="AX309" s="12"/>
      <c r="AY309" s="8" t="s">
        <v>47</v>
      </c>
    </row>
    <row r="310" spans="1:51" ht="16.5" x14ac:dyDescent="0.25">
      <c r="A310" s="159" t="str">
        <f>_xlfn.XLOOKUP(X310,Mapping!N:N,Mapping!O:O,"Not Found",0,1)</f>
        <v>Load Compare Spreads</v>
      </c>
      <c r="B310" s="159" t="str">
        <f t="shared" si="16"/>
        <v>LUDBLoad Compare Spreads46059.4152777778</v>
      </c>
      <c r="D310" s="159" t="str">
        <f t="shared" si="19"/>
        <v>Spreads comparison</v>
      </c>
      <c r="E310" s="159" t="str">
        <f t="shared" si="17"/>
        <v>MRPLUDBLoad Compare SpreadsSpreads comparison</v>
      </c>
      <c r="F310" s="159" t="str">
        <f t="shared" si="18"/>
        <v>MRPLUDBLoad Compare Spreads</v>
      </c>
      <c r="G310" s="159" t="s">
        <v>1889</v>
      </c>
      <c r="N310" s="2">
        <v>2601</v>
      </c>
      <c r="O310" s="3" t="s">
        <v>526</v>
      </c>
      <c r="P310" s="3" t="s">
        <v>383</v>
      </c>
      <c r="Q310" s="3" t="s">
        <v>70</v>
      </c>
      <c r="R310" s="3" t="s">
        <v>331</v>
      </c>
      <c r="S310" s="4">
        <v>46059.415277777778</v>
      </c>
      <c r="T310" s="4">
        <v>46059.415277777778</v>
      </c>
      <c r="U310" s="4">
        <v>46059.416666666664</v>
      </c>
      <c r="V310" s="3" t="s">
        <v>42</v>
      </c>
      <c r="W310" s="3" t="s">
        <v>43</v>
      </c>
      <c r="X310" s="3" t="s">
        <v>527</v>
      </c>
      <c r="Y310" s="2">
        <v>1</v>
      </c>
      <c r="Z310" s="3" t="s">
        <v>71</v>
      </c>
      <c r="AA310" s="5">
        <v>0</v>
      </c>
      <c r="AB310" s="5">
        <v>0</v>
      </c>
      <c r="AC310" s="5">
        <v>0</v>
      </c>
      <c r="AD310" s="5">
        <v>0</v>
      </c>
      <c r="AE310" s="5">
        <v>0</v>
      </c>
      <c r="AF310" s="5">
        <v>0</v>
      </c>
      <c r="AG310" s="6"/>
      <c r="AH310" s="6"/>
      <c r="AI310" s="7">
        <v>0</v>
      </c>
      <c r="AJ310" s="7">
        <v>0</v>
      </c>
      <c r="AK310" s="7">
        <v>0</v>
      </c>
      <c r="AL310" s="7">
        <v>0</v>
      </c>
      <c r="AM310" s="7">
        <v>0</v>
      </c>
      <c r="AN310" s="12" t="s">
        <v>46</v>
      </c>
      <c r="AO310" s="12"/>
      <c r="AP310" s="12"/>
      <c r="AQ310" s="12"/>
      <c r="AR310" s="12"/>
      <c r="AS310" s="12"/>
      <c r="AT310" s="12"/>
      <c r="AU310" s="12"/>
      <c r="AV310" s="12"/>
      <c r="AW310" s="12"/>
      <c r="AX310" s="12"/>
      <c r="AY310" s="8" t="s">
        <v>47</v>
      </c>
    </row>
    <row r="311" spans="1:51" ht="16.5" x14ac:dyDescent="0.25">
      <c r="A311" s="159" t="str">
        <f>_xlfn.XLOOKUP(X311,Mapping!N:N,Mapping!O:O,"Not Found",0,1)</f>
        <v>Load Compare MP</v>
      </c>
      <c r="B311" s="159" t="str">
        <f t="shared" si="16"/>
        <v>LUDBLoad Compare MP46059.4166666667</v>
      </c>
      <c r="D311" s="159" t="str">
        <f t="shared" si="19"/>
        <v>load MPs</v>
      </c>
      <c r="E311" s="159" t="str">
        <f t="shared" si="17"/>
        <v>MRPLUDBLoad Compare MPload MPs</v>
      </c>
      <c r="F311" s="159" t="str">
        <f t="shared" si="18"/>
        <v>MRPLUDBLoad Compare MP</v>
      </c>
      <c r="G311" s="159" t="s">
        <v>1889</v>
      </c>
      <c r="N311" s="2">
        <v>2601</v>
      </c>
      <c r="O311" s="3" t="s">
        <v>526</v>
      </c>
      <c r="P311" s="3" t="s">
        <v>383</v>
      </c>
      <c r="Q311" s="3" t="s">
        <v>387</v>
      </c>
      <c r="R311" s="3" t="s">
        <v>388</v>
      </c>
      <c r="S311" s="4">
        <v>46059.416666666664</v>
      </c>
      <c r="T311" s="4">
        <v>46059.419444444444</v>
      </c>
      <c r="U311" s="4">
        <v>46059.419444444444</v>
      </c>
      <c r="V311" s="3" t="s">
        <v>42</v>
      </c>
      <c r="W311" s="3" t="s">
        <v>43</v>
      </c>
      <c r="X311" s="3" t="s">
        <v>528</v>
      </c>
      <c r="Y311" s="2">
        <v>1</v>
      </c>
      <c r="Z311" s="3" t="s">
        <v>390</v>
      </c>
      <c r="AA311" s="5">
        <v>7.0000000000000007E-2</v>
      </c>
      <c r="AB311" s="5">
        <v>0</v>
      </c>
      <c r="AC311" s="5">
        <v>7.0000000000000007E-2</v>
      </c>
      <c r="AD311" s="5">
        <v>0</v>
      </c>
      <c r="AE311" s="5">
        <v>0</v>
      </c>
      <c r="AF311" s="5">
        <v>7.0000000000000007E-2</v>
      </c>
      <c r="AG311" s="6"/>
      <c r="AH311" s="6"/>
      <c r="AI311" s="7">
        <v>0</v>
      </c>
      <c r="AJ311" s="7">
        <v>0</v>
      </c>
      <c r="AK311" s="7">
        <v>7.0000000000000007E-2</v>
      </c>
      <c r="AL311" s="7">
        <v>0</v>
      </c>
      <c r="AM311" s="7">
        <v>7.0000000000000007E-2</v>
      </c>
      <c r="AN311" s="12" t="s">
        <v>46</v>
      </c>
      <c r="AO311" s="12"/>
      <c r="AP311" s="12"/>
      <c r="AQ311" s="12"/>
      <c r="AR311" s="12"/>
      <c r="AS311" s="12"/>
      <c r="AT311" s="12"/>
      <c r="AU311" s="12"/>
      <c r="AV311" s="12"/>
      <c r="AW311" s="12"/>
      <c r="AX311" s="12"/>
      <c r="AY311" s="8" t="s">
        <v>47</v>
      </c>
    </row>
    <row r="312" spans="1:51" ht="16.5" x14ac:dyDescent="0.25">
      <c r="A312" s="159" t="str">
        <f>_xlfn.XLOOKUP(X312,Mapping!N:N,Mapping!O:O,"Not Found",0,1)</f>
        <v>Load Compare MP</v>
      </c>
      <c r="B312" s="159" t="str">
        <f t="shared" si="16"/>
        <v>LUDBLoad Compare MP46059.4194444444</v>
      </c>
      <c r="D312" s="159" t="str">
        <f t="shared" si="19"/>
        <v>Model parameters comparison</v>
      </c>
      <c r="E312" s="159" t="str">
        <f t="shared" si="17"/>
        <v>MRPLUDBLoad Compare MPModel parameters comparison</v>
      </c>
      <c r="F312" s="159" t="str">
        <f t="shared" si="18"/>
        <v>MRPLUDBLoad Compare MP</v>
      </c>
      <c r="G312" s="159" t="s">
        <v>1889</v>
      </c>
      <c r="N312" s="2">
        <v>2601</v>
      </c>
      <c r="O312" s="3" t="s">
        <v>526</v>
      </c>
      <c r="P312" s="3" t="s">
        <v>383</v>
      </c>
      <c r="Q312" s="3" t="s">
        <v>53</v>
      </c>
      <c r="R312" s="3" t="s">
        <v>329</v>
      </c>
      <c r="S312" s="4">
        <v>46059.419444444444</v>
      </c>
      <c r="T312" s="4">
        <v>46059.419444444444</v>
      </c>
      <c r="U312" s="4">
        <v>46059.420138888891</v>
      </c>
      <c r="V312" s="3" t="s">
        <v>42</v>
      </c>
      <c r="W312" s="3" t="s">
        <v>43</v>
      </c>
      <c r="X312" s="3" t="s">
        <v>528</v>
      </c>
      <c r="Y312" s="2">
        <v>1</v>
      </c>
      <c r="Z312" s="3" t="s">
        <v>55</v>
      </c>
      <c r="AA312" s="5">
        <v>0</v>
      </c>
      <c r="AB312" s="5">
        <v>0</v>
      </c>
      <c r="AC312" s="5">
        <v>0</v>
      </c>
      <c r="AD312" s="5">
        <v>0</v>
      </c>
      <c r="AE312" s="5">
        <v>0</v>
      </c>
      <c r="AF312" s="5">
        <v>0</v>
      </c>
      <c r="AG312" s="6"/>
      <c r="AH312" s="6"/>
      <c r="AI312" s="7">
        <v>0</v>
      </c>
      <c r="AJ312" s="7">
        <v>0</v>
      </c>
      <c r="AK312" s="7">
        <v>0</v>
      </c>
      <c r="AL312" s="7">
        <v>0</v>
      </c>
      <c r="AM312" s="7">
        <v>0</v>
      </c>
      <c r="AN312" s="12" t="s">
        <v>46</v>
      </c>
      <c r="AO312" s="12"/>
      <c r="AP312" s="12"/>
      <c r="AQ312" s="12"/>
      <c r="AR312" s="12"/>
      <c r="AS312" s="12"/>
      <c r="AT312" s="12"/>
      <c r="AU312" s="12"/>
      <c r="AV312" s="12"/>
      <c r="AW312" s="12"/>
      <c r="AX312" s="12"/>
      <c r="AY312" s="8" t="s">
        <v>47</v>
      </c>
    </row>
    <row r="313" spans="1:51" ht="16.5" x14ac:dyDescent="0.25">
      <c r="A313" s="159" t="str">
        <f>_xlfn.XLOOKUP(X313,Mapping!N:N,Mapping!O:O,"Not Found",0,1)</f>
        <v>Create NTG</v>
      </c>
      <c r="B313" s="159" t="str">
        <f t="shared" si="16"/>
        <v>LUDBCreate NTG46059.4201388889</v>
      </c>
      <c r="D313" s="159" t="str">
        <f t="shared" si="19"/>
        <v>NTG Creation</v>
      </c>
      <c r="E313" s="159" t="str">
        <f t="shared" si="17"/>
        <v>MRPLUDBCreate NTGNTG Creation</v>
      </c>
      <c r="F313" s="159" t="str">
        <f t="shared" si="18"/>
        <v>MRPLUDBCreate NTG</v>
      </c>
      <c r="G313" s="159" t="s">
        <v>1889</v>
      </c>
      <c r="N313" s="2">
        <v>2601</v>
      </c>
      <c r="O313" s="3" t="s">
        <v>526</v>
      </c>
      <c r="P313" s="3" t="s">
        <v>383</v>
      </c>
      <c r="Q313" s="3" t="s">
        <v>529</v>
      </c>
      <c r="R313" s="3" t="s">
        <v>530</v>
      </c>
      <c r="S313" s="4">
        <v>46059.420138888891</v>
      </c>
      <c r="T313" s="4">
        <v>46059.42083333333</v>
      </c>
      <c r="U313" s="4">
        <v>46062.428472222222</v>
      </c>
      <c r="V313" s="3" t="s">
        <v>42</v>
      </c>
      <c r="W313" s="3" t="s">
        <v>43</v>
      </c>
      <c r="X313" s="3" t="s">
        <v>531</v>
      </c>
      <c r="Y313" s="2">
        <v>1</v>
      </c>
      <c r="Z313" s="3" t="s">
        <v>532</v>
      </c>
      <c r="AA313" s="5">
        <v>0.02</v>
      </c>
      <c r="AB313" s="5">
        <v>0</v>
      </c>
      <c r="AC313" s="5">
        <v>0.02</v>
      </c>
      <c r="AD313" s="5">
        <v>0</v>
      </c>
      <c r="AE313" s="5">
        <v>0</v>
      </c>
      <c r="AF313" s="5">
        <v>0.02</v>
      </c>
      <c r="AG313" s="6"/>
      <c r="AH313" s="6"/>
      <c r="AI313" s="7">
        <v>0</v>
      </c>
      <c r="AJ313" s="7">
        <v>0</v>
      </c>
      <c r="AK313" s="7">
        <v>0.02</v>
      </c>
      <c r="AL313" s="7">
        <v>0</v>
      </c>
      <c r="AM313" s="7">
        <v>0.02</v>
      </c>
      <c r="AN313" s="12" t="s">
        <v>46</v>
      </c>
      <c r="AO313" s="12"/>
      <c r="AP313" s="12"/>
      <c r="AQ313" s="12"/>
      <c r="AR313" s="12"/>
      <c r="AS313" s="12"/>
      <c r="AT313" s="12"/>
      <c r="AU313" s="12"/>
      <c r="AV313" s="12"/>
      <c r="AW313" s="12"/>
      <c r="AX313" s="12"/>
      <c r="AY313" s="8" t="s">
        <v>47</v>
      </c>
    </row>
    <row r="314" spans="1:51" ht="16.5" x14ac:dyDescent="0.25">
      <c r="A314" s="159" t="str">
        <f>_xlfn.XLOOKUP(X314,Mapping!N:N,Mapping!O:O,"Not Found",0,1)</f>
        <v>Load Market</v>
      </c>
      <c r="B314" s="159" t="str">
        <f t="shared" si="16"/>
        <v>LUDBLoad Market46062.4284722222</v>
      </c>
      <c r="D314" s="159" t="str">
        <f t="shared" si="19"/>
        <v>load Market</v>
      </c>
      <c r="E314" s="159" t="str">
        <f t="shared" si="17"/>
        <v>MRPLUDBLoad Marketload Market</v>
      </c>
      <c r="F314" s="159" t="str">
        <f t="shared" si="18"/>
        <v>MRPLUDBLoad Market</v>
      </c>
      <c r="G314" s="159" t="s">
        <v>1889</v>
      </c>
      <c r="N314" s="2">
        <v>2601</v>
      </c>
      <c r="O314" s="3" t="s">
        <v>526</v>
      </c>
      <c r="P314" s="3" t="s">
        <v>383</v>
      </c>
      <c r="Q314" s="3" t="s">
        <v>394</v>
      </c>
      <c r="R314" s="3" t="s">
        <v>395</v>
      </c>
      <c r="S314" s="4">
        <v>46062.428472222222</v>
      </c>
      <c r="T314" s="4">
        <v>46062.45416666667</v>
      </c>
      <c r="U314" s="4">
        <v>46062.654861111114</v>
      </c>
      <c r="V314" s="3" t="s">
        <v>42</v>
      </c>
      <c r="W314" s="3" t="s">
        <v>43</v>
      </c>
      <c r="X314" s="3" t="s">
        <v>533</v>
      </c>
      <c r="Y314" s="2">
        <v>1</v>
      </c>
      <c r="Z314" s="3" t="s">
        <v>397</v>
      </c>
      <c r="AA314" s="5">
        <v>0.62</v>
      </c>
      <c r="AB314" s="5">
        <v>0</v>
      </c>
      <c r="AC314" s="5">
        <v>0.62</v>
      </c>
      <c r="AD314" s="5">
        <v>0</v>
      </c>
      <c r="AE314" s="5">
        <v>0</v>
      </c>
      <c r="AF314" s="5">
        <v>0.62</v>
      </c>
      <c r="AG314" s="6"/>
      <c r="AH314" s="6"/>
      <c r="AI314" s="7">
        <v>0</v>
      </c>
      <c r="AJ314" s="7">
        <v>0</v>
      </c>
      <c r="AK314" s="7">
        <v>0.62</v>
      </c>
      <c r="AL314" s="7">
        <v>0</v>
      </c>
      <c r="AM314" s="7">
        <v>0.62</v>
      </c>
      <c r="AN314" s="12" t="s">
        <v>46</v>
      </c>
      <c r="AO314" s="12"/>
      <c r="AP314" s="12"/>
      <c r="AQ314" s="12"/>
      <c r="AR314" s="12"/>
      <c r="AS314" s="12"/>
      <c r="AT314" s="12"/>
      <c r="AU314" s="12"/>
      <c r="AV314" s="12"/>
      <c r="AW314" s="12"/>
      <c r="AX314" s="12"/>
      <c r="AY314" s="8" t="s">
        <v>47</v>
      </c>
    </row>
    <row r="315" spans="1:51" ht="16.5" x14ac:dyDescent="0.25">
      <c r="A315" s="159" t="str">
        <f>_xlfn.XLOOKUP(X315,Mapping!N:N,Mapping!O:O,"Not Found",0,1)</f>
        <v>Load Pos</v>
      </c>
      <c r="B315" s="159" t="str">
        <f t="shared" si="16"/>
        <v>LUDBLoad Pos46062.6548611111</v>
      </c>
      <c r="D315" s="159" t="str">
        <f t="shared" si="19"/>
        <v>load Portfolio</v>
      </c>
      <c r="E315" s="159" t="str">
        <f t="shared" si="17"/>
        <v>MRPLUDBLoad Posload Portfolio</v>
      </c>
      <c r="F315" s="159" t="str">
        <f t="shared" si="18"/>
        <v>MRPLUDBLoad Pos</v>
      </c>
      <c r="G315" s="159" t="s">
        <v>1889</v>
      </c>
      <c r="N315" s="2">
        <v>2601</v>
      </c>
      <c r="O315" s="3" t="s">
        <v>526</v>
      </c>
      <c r="P315" s="3" t="s">
        <v>383</v>
      </c>
      <c r="Q315" s="3" t="s">
        <v>402</v>
      </c>
      <c r="R315" s="3" t="s">
        <v>403</v>
      </c>
      <c r="S315" s="4">
        <v>46062.654861111114</v>
      </c>
      <c r="T315" s="4">
        <v>46062.688888888886</v>
      </c>
      <c r="U315" s="4">
        <v>46062.688888888886</v>
      </c>
      <c r="V315" s="3" t="s">
        <v>42</v>
      </c>
      <c r="W315" s="3" t="s">
        <v>43</v>
      </c>
      <c r="X315" s="3" t="s">
        <v>534</v>
      </c>
      <c r="Y315" s="2">
        <v>1</v>
      </c>
      <c r="Z315" s="3" t="s">
        <v>404</v>
      </c>
      <c r="AA315" s="5">
        <v>0.82</v>
      </c>
      <c r="AB315" s="5">
        <v>0</v>
      </c>
      <c r="AC315" s="5">
        <v>0.82</v>
      </c>
      <c r="AD315" s="5">
        <v>0</v>
      </c>
      <c r="AE315" s="5">
        <v>0</v>
      </c>
      <c r="AF315" s="5">
        <v>0.82</v>
      </c>
      <c r="AG315" s="6"/>
      <c r="AH315" s="6"/>
      <c r="AI315" s="7">
        <v>0</v>
      </c>
      <c r="AJ315" s="7">
        <v>0</v>
      </c>
      <c r="AK315" s="7">
        <v>0.82</v>
      </c>
      <c r="AL315" s="7">
        <v>0</v>
      </c>
      <c r="AM315" s="7">
        <v>0.82</v>
      </c>
      <c r="AN315" s="12" t="s">
        <v>46</v>
      </c>
      <c r="AO315" s="12"/>
      <c r="AP315" s="12"/>
      <c r="AQ315" s="12"/>
      <c r="AR315" s="12"/>
      <c r="AS315" s="12"/>
      <c r="AT315" s="12"/>
      <c r="AU315" s="12"/>
      <c r="AV315" s="12"/>
      <c r="AW315" s="12"/>
      <c r="AX315" s="12"/>
      <c r="AY315" s="8" t="s">
        <v>47</v>
      </c>
    </row>
    <row r="316" spans="1:51" ht="16.5" x14ac:dyDescent="0.25">
      <c r="A316" s="159" t="str">
        <f>_xlfn.XLOOKUP(X316,Mapping!N:N,Mapping!O:O,"Not Found",0,1)</f>
        <v>Load Pos</v>
      </c>
      <c r="B316" s="159" t="str">
        <f t="shared" si="16"/>
        <v>LUDBLoad Pos46062.6888888889</v>
      </c>
      <c r="D316" s="159" t="str">
        <f t="shared" si="19"/>
        <v>copy from</v>
      </c>
      <c r="E316" s="159" t="str">
        <f t="shared" si="17"/>
        <v>MRPLUDBLoad Poscopy from</v>
      </c>
      <c r="F316" s="159" t="str">
        <f t="shared" si="18"/>
        <v>MRPLUDBLoad Pos</v>
      </c>
      <c r="G316" s="159" t="s">
        <v>1889</v>
      </c>
      <c r="N316" s="2">
        <v>2601</v>
      </c>
      <c r="O316" s="3" t="s">
        <v>526</v>
      </c>
      <c r="P316" s="3" t="s">
        <v>383</v>
      </c>
      <c r="Q316" s="3" t="s">
        <v>82</v>
      </c>
      <c r="R316" s="3" t="s">
        <v>83</v>
      </c>
      <c r="S316" s="4">
        <v>46062.688888888886</v>
      </c>
      <c r="T316" s="4">
        <v>46062.689583333333</v>
      </c>
      <c r="U316" s="4">
        <v>46062.689583333333</v>
      </c>
      <c r="V316" s="3" t="s">
        <v>42</v>
      </c>
      <c r="W316" s="3" t="s">
        <v>43</v>
      </c>
      <c r="X316" s="3" t="s">
        <v>534</v>
      </c>
      <c r="Y316" s="2">
        <v>1</v>
      </c>
      <c r="Z316" s="3" t="s">
        <v>84</v>
      </c>
      <c r="AA316" s="5">
        <v>0.02</v>
      </c>
      <c r="AB316" s="5">
        <v>0</v>
      </c>
      <c r="AC316" s="5">
        <v>0.02</v>
      </c>
      <c r="AD316" s="5">
        <v>0</v>
      </c>
      <c r="AE316" s="5">
        <v>0</v>
      </c>
      <c r="AF316" s="5">
        <v>0.02</v>
      </c>
      <c r="AG316" s="6"/>
      <c r="AH316" s="6"/>
      <c r="AI316" s="7">
        <v>0</v>
      </c>
      <c r="AJ316" s="7">
        <v>0</v>
      </c>
      <c r="AK316" s="7">
        <v>0.02</v>
      </c>
      <c r="AL316" s="7">
        <v>0</v>
      </c>
      <c r="AM316" s="7">
        <v>0.02</v>
      </c>
      <c r="AN316" s="12" t="s">
        <v>46</v>
      </c>
      <c r="AO316" s="12"/>
      <c r="AP316" s="12"/>
      <c r="AQ316" s="12"/>
      <c r="AR316" s="12"/>
      <c r="AS316" s="12"/>
      <c r="AT316" s="12"/>
      <c r="AU316" s="12"/>
      <c r="AV316" s="12"/>
      <c r="AW316" s="12"/>
      <c r="AX316" s="12"/>
      <c r="AY316" s="8" t="s">
        <v>47</v>
      </c>
    </row>
    <row r="317" spans="1:51" ht="16.5" x14ac:dyDescent="0.25">
      <c r="A317" s="159" t="str">
        <f>_xlfn.XLOOKUP(X317,Mapping!N:N,Mapping!O:O,"Not Found",0,1)</f>
        <v>Load Pos</v>
      </c>
      <c r="B317" s="159" t="str">
        <f t="shared" si="16"/>
        <v>LUDBLoad Pos46062.6895833333</v>
      </c>
      <c r="D317" s="159" t="str">
        <f t="shared" si="19"/>
        <v>Pos Detailed OLAP export</v>
      </c>
      <c r="E317" s="159" t="str">
        <f t="shared" si="17"/>
        <v>MRPLUDBLoad PosPos Detailed OLAP export</v>
      </c>
      <c r="F317" s="159" t="str">
        <f t="shared" si="18"/>
        <v>MRPLUDBLoad Pos</v>
      </c>
      <c r="G317" s="159" t="s">
        <v>1889</v>
      </c>
      <c r="N317" s="2">
        <v>2601</v>
      </c>
      <c r="O317" s="3" t="s">
        <v>526</v>
      </c>
      <c r="P317" s="3" t="s">
        <v>383</v>
      </c>
      <c r="Q317" s="3" t="s">
        <v>505</v>
      </c>
      <c r="R317" s="3" t="s">
        <v>506</v>
      </c>
      <c r="S317" s="4">
        <v>46062.689583333333</v>
      </c>
      <c r="T317" s="4">
        <v>46062.694444444445</v>
      </c>
      <c r="U317" s="4">
        <v>46062.694444444445</v>
      </c>
      <c r="V317" s="3" t="s">
        <v>42</v>
      </c>
      <c r="W317" s="3" t="s">
        <v>43</v>
      </c>
      <c r="X317" s="3" t="s">
        <v>534</v>
      </c>
      <c r="Y317" s="2">
        <v>1</v>
      </c>
      <c r="Z317" s="3" t="s">
        <v>507</v>
      </c>
      <c r="AA317" s="5">
        <v>0.12</v>
      </c>
      <c r="AB317" s="5">
        <v>0</v>
      </c>
      <c r="AC317" s="5">
        <v>0.12</v>
      </c>
      <c r="AD317" s="5">
        <v>0</v>
      </c>
      <c r="AE317" s="5">
        <v>0</v>
      </c>
      <c r="AF317" s="5">
        <v>0.12</v>
      </c>
      <c r="AG317" s="6"/>
      <c r="AH317" s="6"/>
      <c r="AI317" s="7">
        <v>0</v>
      </c>
      <c r="AJ317" s="7">
        <v>0</v>
      </c>
      <c r="AK317" s="7">
        <v>0.12</v>
      </c>
      <c r="AL317" s="7">
        <v>0</v>
      </c>
      <c r="AM317" s="7">
        <v>0.12</v>
      </c>
      <c r="AN317" s="12" t="s">
        <v>46</v>
      </c>
      <c r="AO317" s="12"/>
      <c r="AP317" s="12"/>
      <c r="AQ317" s="12"/>
      <c r="AR317" s="12"/>
      <c r="AS317" s="12"/>
      <c r="AT317" s="12"/>
      <c r="AU317" s="12"/>
      <c r="AV317" s="12"/>
      <c r="AW317" s="12"/>
      <c r="AX317" s="12"/>
      <c r="AY317" s="8" t="s">
        <v>47</v>
      </c>
    </row>
    <row r="318" spans="1:51" ht="16.5" x14ac:dyDescent="0.25">
      <c r="A318" s="159" t="str">
        <f>_xlfn.XLOOKUP(X318,Mapping!N:N,Mapping!O:O,"Not Found",0,1)</f>
        <v>Load Pos</v>
      </c>
      <c r="B318" s="159" t="str">
        <f t="shared" si="16"/>
        <v>LUDBLoad Pos46062.6944444444</v>
      </c>
      <c r="D318" s="159" t="str">
        <f t="shared" si="19"/>
        <v>Stratification</v>
      </c>
      <c r="E318" s="159" t="str">
        <f t="shared" si="17"/>
        <v>MRPLUDBLoad PosStratification</v>
      </c>
      <c r="F318" s="159" t="str">
        <f t="shared" si="18"/>
        <v>MRPLUDBLoad Pos</v>
      </c>
      <c r="G318" s="159" t="s">
        <v>1889</v>
      </c>
      <c r="N318" s="2">
        <v>2601</v>
      </c>
      <c r="O318" s="3" t="s">
        <v>526</v>
      </c>
      <c r="P318" s="3" t="s">
        <v>383</v>
      </c>
      <c r="Q318" s="3" t="s">
        <v>76</v>
      </c>
      <c r="R318" s="3" t="s">
        <v>77</v>
      </c>
      <c r="S318" s="4">
        <v>46062.694444444445</v>
      </c>
      <c r="T318" s="4">
        <v>46062.699305555558</v>
      </c>
      <c r="U318" s="4">
        <v>46062.699305555558</v>
      </c>
      <c r="V318" s="3" t="s">
        <v>42</v>
      </c>
      <c r="W318" s="3" t="s">
        <v>43</v>
      </c>
      <c r="X318" s="3" t="s">
        <v>534</v>
      </c>
      <c r="Y318" s="2">
        <v>1</v>
      </c>
      <c r="Z318" s="3" t="s">
        <v>78</v>
      </c>
      <c r="AA318" s="5">
        <v>0.12</v>
      </c>
      <c r="AB318" s="5">
        <v>0</v>
      </c>
      <c r="AC318" s="5">
        <v>0.12</v>
      </c>
      <c r="AD318" s="5">
        <v>0</v>
      </c>
      <c r="AE318" s="5">
        <v>0</v>
      </c>
      <c r="AF318" s="5">
        <v>0.12</v>
      </c>
      <c r="AG318" s="6"/>
      <c r="AH318" s="6"/>
      <c r="AI318" s="7">
        <v>0</v>
      </c>
      <c r="AJ318" s="7">
        <v>0</v>
      </c>
      <c r="AK318" s="7">
        <v>0.12</v>
      </c>
      <c r="AL318" s="7">
        <v>0</v>
      </c>
      <c r="AM318" s="7">
        <v>0.12</v>
      </c>
      <c r="AN318" s="12" t="s">
        <v>46</v>
      </c>
      <c r="AO318" s="12"/>
      <c r="AP318" s="12"/>
      <c r="AQ318" s="12"/>
      <c r="AR318" s="12"/>
      <c r="AS318" s="12"/>
      <c r="AT318" s="12"/>
      <c r="AU318" s="12"/>
      <c r="AV318" s="12"/>
      <c r="AW318" s="12"/>
      <c r="AX318" s="12"/>
      <c r="AY318" s="8" t="s">
        <v>47</v>
      </c>
    </row>
    <row r="319" spans="1:51" ht="16.5" x14ac:dyDescent="0.25">
      <c r="A319" s="159" t="str">
        <f>_xlfn.XLOOKUP(X319,Mapping!N:N,Mapping!O:O,"Not Found",0,1)</f>
        <v>Load Pos</v>
      </c>
      <c r="B319" s="159" t="str">
        <f t="shared" si="16"/>
        <v>LUDBLoad Pos46062.6993055556</v>
      </c>
      <c r="D319" s="159" t="str">
        <f t="shared" si="19"/>
        <v>Pos Stratified OLAP export</v>
      </c>
      <c r="E319" s="159" t="str">
        <f t="shared" si="17"/>
        <v>MRPLUDBLoad PosPos Stratified OLAP export</v>
      </c>
      <c r="F319" s="159" t="str">
        <f t="shared" si="18"/>
        <v>MRPLUDBLoad Pos</v>
      </c>
      <c r="G319" s="159" t="s">
        <v>1889</v>
      </c>
      <c r="N319" s="2">
        <v>2601</v>
      </c>
      <c r="O319" s="3" t="s">
        <v>526</v>
      </c>
      <c r="P319" s="3" t="s">
        <v>383</v>
      </c>
      <c r="Q319" s="3" t="s">
        <v>508</v>
      </c>
      <c r="R319" s="3" t="s">
        <v>509</v>
      </c>
      <c r="S319" s="4">
        <v>46062.699305555558</v>
      </c>
      <c r="T319" s="4">
        <v>46062.709722222222</v>
      </c>
      <c r="U319" s="4">
        <v>46062.710416666669</v>
      </c>
      <c r="V319" s="3" t="s">
        <v>42</v>
      </c>
      <c r="W319" s="3" t="s">
        <v>43</v>
      </c>
      <c r="X319" s="3" t="s">
        <v>534</v>
      </c>
      <c r="Y319" s="2">
        <v>1</v>
      </c>
      <c r="Z319" s="3" t="s">
        <v>510</v>
      </c>
      <c r="AA319" s="5">
        <v>0.25</v>
      </c>
      <c r="AB319" s="5">
        <v>0</v>
      </c>
      <c r="AC319" s="5">
        <v>0.25</v>
      </c>
      <c r="AD319" s="5">
        <v>0</v>
      </c>
      <c r="AE319" s="5">
        <v>0</v>
      </c>
      <c r="AF319" s="5">
        <v>0.25</v>
      </c>
      <c r="AG319" s="6"/>
      <c r="AH319" s="6"/>
      <c r="AI319" s="7">
        <v>0</v>
      </c>
      <c r="AJ319" s="7">
        <v>0</v>
      </c>
      <c r="AK319" s="7">
        <v>0.25</v>
      </c>
      <c r="AL319" s="7">
        <v>0</v>
      </c>
      <c r="AM319" s="7">
        <v>0.25</v>
      </c>
      <c r="AN319" s="12" t="s">
        <v>46</v>
      </c>
      <c r="AO319" s="12"/>
      <c r="AP319" s="12"/>
      <c r="AQ319" s="12"/>
      <c r="AR319" s="12"/>
      <c r="AS319" s="12"/>
      <c r="AT319" s="12"/>
      <c r="AU319" s="12"/>
      <c r="AV319" s="12"/>
      <c r="AW319" s="12"/>
      <c r="AX319" s="12"/>
      <c r="AY319" s="8" t="s">
        <v>47</v>
      </c>
    </row>
    <row r="320" spans="1:51" ht="16.5" x14ac:dyDescent="0.25">
      <c r="A320" s="159" t="str">
        <f>_xlfn.XLOOKUP(X320,Mapping!N:N,Mapping!O:O,"Not Found",0,1)</f>
        <v>Generate Load</v>
      </c>
      <c r="B320" s="159" t="str">
        <f t="shared" si="16"/>
        <v>LUDBGenerate Load46062.7104166667</v>
      </c>
      <c r="D320" s="159" t="str">
        <f t="shared" si="19"/>
        <v>Generate DD SAV</v>
      </c>
      <c r="E320" s="159" t="str">
        <f t="shared" si="17"/>
        <v>MRPLUDBGenerate LoadGenerate DD SAV</v>
      </c>
      <c r="F320" s="159" t="str">
        <f t="shared" si="18"/>
        <v>MRPLUDBGenerate Load</v>
      </c>
      <c r="G320" s="159" t="s">
        <v>1889</v>
      </c>
      <c r="N320" s="2">
        <v>2601</v>
      </c>
      <c r="O320" s="3" t="s">
        <v>526</v>
      </c>
      <c r="P320" s="3" t="s">
        <v>383</v>
      </c>
      <c r="Q320" s="3" t="s">
        <v>408</v>
      </c>
      <c r="R320" s="3" t="s">
        <v>409</v>
      </c>
      <c r="S320" s="4">
        <v>46062.710416666669</v>
      </c>
      <c r="T320" s="4">
        <v>46062.711805555555</v>
      </c>
      <c r="U320" s="4">
        <v>46062.711805555555</v>
      </c>
      <c r="V320" s="3" t="s">
        <v>42</v>
      </c>
      <c r="W320" s="3" t="s">
        <v>43</v>
      </c>
      <c r="X320" s="3" t="s">
        <v>535</v>
      </c>
      <c r="Y320" s="2">
        <v>1</v>
      </c>
      <c r="Z320" s="3" t="s">
        <v>411</v>
      </c>
      <c r="AA320" s="5">
        <v>0.03</v>
      </c>
      <c r="AB320" s="5">
        <v>0</v>
      </c>
      <c r="AC320" s="5">
        <v>0.03</v>
      </c>
      <c r="AD320" s="5">
        <v>0</v>
      </c>
      <c r="AE320" s="5">
        <v>0</v>
      </c>
      <c r="AF320" s="5">
        <v>0.03</v>
      </c>
      <c r="AG320" s="6"/>
      <c r="AH320" s="6"/>
      <c r="AI320" s="7">
        <v>0</v>
      </c>
      <c r="AJ320" s="7">
        <v>0</v>
      </c>
      <c r="AK320" s="7">
        <v>0.03</v>
      </c>
      <c r="AL320" s="7">
        <v>0</v>
      </c>
      <c r="AM320" s="7">
        <v>0.03</v>
      </c>
      <c r="AN320" s="12" t="s">
        <v>46</v>
      </c>
      <c r="AO320" s="12"/>
      <c r="AP320" s="12"/>
      <c r="AQ320" s="12"/>
      <c r="AR320" s="12"/>
      <c r="AS320" s="12"/>
      <c r="AT320" s="12"/>
      <c r="AU320" s="12"/>
      <c r="AV320" s="12"/>
      <c r="AW320" s="12"/>
      <c r="AX320" s="12"/>
      <c r="AY320" s="8" t="s">
        <v>47</v>
      </c>
    </row>
    <row r="321" spans="1:51" ht="16.5" x14ac:dyDescent="0.25">
      <c r="A321" s="159" t="str">
        <f>_xlfn.XLOOKUP(X321,Mapping!N:N,Mapping!O:O,"Not Found",0,1)</f>
        <v>Generate Load</v>
      </c>
      <c r="B321" s="159" t="str">
        <f t="shared" si="16"/>
        <v>LUDBGenerate Load46062.7118055556</v>
      </c>
      <c r="D321" s="159" t="str">
        <f t="shared" si="19"/>
        <v>Load DD SAV</v>
      </c>
      <c r="E321" s="159" t="str">
        <f t="shared" si="17"/>
        <v>MRPLUDBGenerate LoadLoad DD SAV</v>
      </c>
      <c r="F321" s="159" t="str">
        <f t="shared" si="18"/>
        <v>MRPLUDBGenerate Load</v>
      </c>
      <c r="G321" s="159" t="s">
        <v>1889</v>
      </c>
      <c r="N321" s="2">
        <v>2601</v>
      </c>
      <c r="O321" s="3" t="s">
        <v>526</v>
      </c>
      <c r="P321" s="3" t="s">
        <v>383</v>
      </c>
      <c r="Q321" s="3" t="s">
        <v>412</v>
      </c>
      <c r="R321" s="3" t="s">
        <v>413</v>
      </c>
      <c r="S321" s="4">
        <v>46062.711805555555</v>
      </c>
      <c r="T321" s="4">
        <v>46062.722916666666</v>
      </c>
      <c r="U321" s="4">
        <v>46062.723611111112</v>
      </c>
      <c r="V321" s="3" t="s">
        <v>42</v>
      </c>
      <c r="W321" s="3" t="s">
        <v>43</v>
      </c>
      <c r="X321" s="3" t="s">
        <v>535</v>
      </c>
      <c r="Y321" s="2">
        <v>1</v>
      </c>
      <c r="Z321" s="3" t="s">
        <v>414</v>
      </c>
      <c r="AA321" s="5">
        <v>0.27</v>
      </c>
      <c r="AB321" s="5">
        <v>0</v>
      </c>
      <c r="AC321" s="5">
        <v>0.27</v>
      </c>
      <c r="AD321" s="5">
        <v>0</v>
      </c>
      <c r="AE321" s="5">
        <v>0</v>
      </c>
      <c r="AF321" s="5">
        <v>0.27</v>
      </c>
      <c r="AG321" s="6"/>
      <c r="AH321" s="6"/>
      <c r="AI321" s="7">
        <v>0</v>
      </c>
      <c r="AJ321" s="7">
        <v>0</v>
      </c>
      <c r="AK321" s="7">
        <v>0.27</v>
      </c>
      <c r="AL321" s="7">
        <v>0</v>
      </c>
      <c r="AM321" s="7">
        <v>0.27</v>
      </c>
      <c r="AN321" s="12" t="s">
        <v>46</v>
      </c>
      <c r="AO321" s="12"/>
      <c r="AP321" s="12"/>
      <c r="AQ321" s="12"/>
      <c r="AR321" s="12"/>
      <c r="AS321" s="12"/>
      <c r="AT321" s="12"/>
      <c r="AU321" s="12"/>
      <c r="AV321" s="12"/>
      <c r="AW321" s="12"/>
      <c r="AX321" s="12"/>
      <c r="AY321" s="8" t="s">
        <v>47</v>
      </c>
    </row>
    <row r="322" spans="1:51" ht="16.5" x14ac:dyDescent="0.25">
      <c r="A322" s="159" t="str">
        <f>_xlfn.XLOOKUP(X322,Mapping!N:N,Mapping!O:O,"Not Found",0,1)</f>
        <v>Generate Load</v>
      </c>
      <c r="B322" s="159" t="str">
        <f t="shared" ref="B322:B385" si="20">O322&amp;A322&amp;S322</f>
        <v>LUDBGenerate Load46062.7236111111</v>
      </c>
      <c r="D322" s="159" t="str">
        <f t="shared" si="19"/>
        <v>Generate DD MOR</v>
      </c>
      <c r="E322" s="159" t="str">
        <f t="shared" ref="E322:E385" si="21">P322&amp;O322&amp;A322&amp;D322</f>
        <v>MRPLUDBGenerate LoadGenerate DD MOR</v>
      </c>
      <c r="F322" s="159" t="str">
        <f t="shared" ref="F322:F385" si="22">P322&amp;O322&amp;A322</f>
        <v>MRPLUDBGenerate Load</v>
      </c>
      <c r="G322" s="159" t="s">
        <v>1889</v>
      </c>
      <c r="N322" s="2">
        <v>2601</v>
      </c>
      <c r="O322" s="3" t="s">
        <v>526</v>
      </c>
      <c r="P322" s="3" t="s">
        <v>383</v>
      </c>
      <c r="Q322" s="3" t="s">
        <v>422</v>
      </c>
      <c r="R322" s="3" t="s">
        <v>423</v>
      </c>
      <c r="S322" s="4">
        <v>46062.723611111112</v>
      </c>
      <c r="T322" s="4">
        <v>46062.724999999999</v>
      </c>
      <c r="U322" s="4">
        <v>46062.724999999999</v>
      </c>
      <c r="V322" s="3" t="s">
        <v>42</v>
      </c>
      <c r="W322" s="3" t="s">
        <v>43</v>
      </c>
      <c r="X322" s="3" t="s">
        <v>536</v>
      </c>
      <c r="Y322" s="2">
        <v>1</v>
      </c>
      <c r="Z322" s="3" t="s">
        <v>425</v>
      </c>
      <c r="AA322" s="5">
        <v>0.03</v>
      </c>
      <c r="AB322" s="5">
        <v>0</v>
      </c>
      <c r="AC322" s="5">
        <v>0.03</v>
      </c>
      <c r="AD322" s="5">
        <v>0</v>
      </c>
      <c r="AE322" s="5">
        <v>0</v>
      </c>
      <c r="AF322" s="5">
        <v>0.03</v>
      </c>
      <c r="AG322" s="6"/>
      <c r="AH322" s="6"/>
      <c r="AI322" s="7">
        <v>0</v>
      </c>
      <c r="AJ322" s="7">
        <v>0</v>
      </c>
      <c r="AK322" s="7">
        <v>0.03</v>
      </c>
      <c r="AL322" s="7">
        <v>0</v>
      </c>
      <c r="AM322" s="7">
        <v>0.03</v>
      </c>
      <c r="AN322" s="12" t="s">
        <v>46</v>
      </c>
      <c r="AO322" s="12"/>
      <c r="AP322" s="12"/>
      <c r="AQ322" s="12"/>
      <c r="AR322" s="12"/>
      <c r="AS322" s="12"/>
      <c r="AT322" s="12"/>
      <c r="AU322" s="12"/>
      <c r="AV322" s="12"/>
      <c r="AW322" s="12"/>
      <c r="AX322" s="12"/>
      <c r="AY322" s="8" t="s">
        <v>47</v>
      </c>
    </row>
    <row r="323" spans="1:51" ht="16.5" x14ac:dyDescent="0.25">
      <c r="A323" s="159" t="str">
        <f>_xlfn.XLOOKUP(X323,Mapping!N:N,Mapping!O:O,"Not Found",0,1)</f>
        <v>Generate Load</v>
      </c>
      <c r="B323" s="159" t="str">
        <f t="shared" si="20"/>
        <v>LUDBGenerate Load46062.725</v>
      </c>
      <c r="D323" s="159" t="str">
        <f t="shared" ref="D323:D386" si="23">Z323</f>
        <v>Load DD MOR</v>
      </c>
      <c r="E323" s="159" t="str">
        <f t="shared" si="21"/>
        <v>MRPLUDBGenerate LoadLoad DD MOR</v>
      </c>
      <c r="F323" s="159" t="str">
        <f t="shared" si="22"/>
        <v>MRPLUDBGenerate Load</v>
      </c>
      <c r="G323" s="159" t="s">
        <v>1889</v>
      </c>
      <c r="N323" s="2">
        <v>2601</v>
      </c>
      <c r="O323" s="3" t="s">
        <v>526</v>
      </c>
      <c r="P323" s="3" t="s">
        <v>383</v>
      </c>
      <c r="Q323" s="3" t="s">
        <v>426</v>
      </c>
      <c r="R323" s="3" t="s">
        <v>427</v>
      </c>
      <c r="S323" s="4">
        <v>46062.724999999999</v>
      </c>
      <c r="T323" s="4">
        <v>46062.734027777777</v>
      </c>
      <c r="U323" s="4">
        <v>46062.73541666667</v>
      </c>
      <c r="V323" s="3" t="s">
        <v>42</v>
      </c>
      <c r="W323" s="3" t="s">
        <v>43</v>
      </c>
      <c r="X323" s="3" t="s">
        <v>536</v>
      </c>
      <c r="Y323" s="2">
        <v>1</v>
      </c>
      <c r="Z323" s="3" t="s">
        <v>428</v>
      </c>
      <c r="AA323" s="5">
        <v>0.22</v>
      </c>
      <c r="AB323" s="5">
        <v>0</v>
      </c>
      <c r="AC323" s="5">
        <v>0.22</v>
      </c>
      <c r="AD323" s="5">
        <v>0</v>
      </c>
      <c r="AE323" s="5">
        <v>0</v>
      </c>
      <c r="AF323" s="5">
        <v>0.22</v>
      </c>
      <c r="AG323" s="6"/>
      <c r="AH323" s="6"/>
      <c r="AI323" s="7">
        <v>0</v>
      </c>
      <c r="AJ323" s="7">
        <v>0</v>
      </c>
      <c r="AK323" s="7">
        <v>0.22</v>
      </c>
      <c r="AL323" s="7">
        <v>0</v>
      </c>
      <c r="AM323" s="7">
        <v>0.22</v>
      </c>
      <c r="AN323" s="12" t="s">
        <v>46</v>
      </c>
      <c r="AO323" s="12"/>
      <c r="AP323" s="12"/>
      <c r="AQ323" s="12"/>
      <c r="AR323" s="12"/>
      <c r="AS323" s="12"/>
      <c r="AT323" s="12"/>
      <c r="AU323" s="12"/>
      <c r="AV323" s="12"/>
      <c r="AW323" s="12"/>
      <c r="AX323" s="12"/>
      <c r="AY323" s="8" t="s">
        <v>47</v>
      </c>
    </row>
    <row r="324" spans="1:51" ht="16.5" x14ac:dyDescent="0.25">
      <c r="A324" s="159" t="str">
        <f>_xlfn.XLOOKUP(X324,Mapping!N:N,Mapping!O:O,"Not Found",0,1)</f>
        <v>Valuation 1</v>
      </c>
      <c r="B324" s="159" t="str">
        <f t="shared" si="20"/>
        <v>LUDBValuation 146062.7354166667</v>
      </c>
      <c r="D324" s="159" t="str">
        <f t="shared" si="23"/>
        <v>NPV1 run</v>
      </c>
      <c r="E324" s="159" t="str">
        <f t="shared" si="21"/>
        <v>MRPLUDBValuation 1NPV1 run</v>
      </c>
      <c r="F324" s="159" t="str">
        <f t="shared" si="22"/>
        <v>MRPLUDBValuation 1</v>
      </c>
      <c r="G324" s="159" t="s">
        <v>1889</v>
      </c>
      <c r="N324" s="2">
        <v>2601</v>
      </c>
      <c r="O324" s="3" t="s">
        <v>526</v>
      </c>
      <c r="P324" s="3" t="s">
        <v>383</v>
      </c>
      <c r="Q324" s="3" t="s">
        <v>482</v>
      </c>
      <c r="R324" s="3" t="s">
        <v>483</v>
      </c>
      <c r="S324" s="4">
        <v>46062.73541666667</v>
      </c>
      <c r="T324" s="4">
        <v>46062.774305555555</v>
      </c>
      <c r="U324" s="4">
        <v>46062.774305555555</v>
      </c>
      <c r="V324" s="3" t="s">
        <v>42</v>
      </c>
      <c r="W324" s="3" t="s">
        <v>43</v>
      </c>
      <c r="X324" s="3" t="s">
        <v>537</v>
      </c>
      <c r="Y324" s="2">
        <v>1</v>
      </c>
      <c r="Z324" s="3" t="s">
        <v>485</v>
      </c>
      <c r="AA324" s="5">
        <v>0.93</v>
      </c>
      <c r="AB324" s="5">
        <v>0</v>
      </c>
      <c r="AC324" s="5">
        <v>0.93</v>
      </c>
      <c r="AD324" s="5">
        <v>0</v>
      </c>
      <c r="AE324" s="5">
        <v>0</v>
      </c>
      <c r="AF324" s="5">
        <v>0.93</v>
      </c>
      <c r="AG324" s="6"/>
      <c r="AH324" s="6"/>
      <c r="AI324" s="7">
        <v>0</v>
      </c>
      <c r="AJ324" s="7">
        <v>0</v>
      </c>
      <c r="AK324" s="7">
        <v>0.93</v>
      </c>
      <c r="AL324" s="7">
        <v>0</v>
      </c>
      <c r="AM324" s="7">
        <v>0.93</v>
      </c>
      <c r="AN324" s="12" t="s">
        <v>46</v>
      </c>
      <c r="AO324" s="12"/>
      <c r="AP324" s="12"/>
      <c r="AQ324" s="12"/>
      <c r="AR324" s="12"/>
      <c r="AS324" s="12"/>
      <c r="AT324" s="12"/>
      <c r="AU324" s="12"/>
      <c r="AV324" s="12"/>
      <c r="AW324" s="12"/>
      <c r="AX324" s="12"/>
      <c r="AY324" s="8" t="s">
        <v>47</v>
      </c>
    </row>
    <row r="325" spans="1:51" ht="16.5" x14ac:dyDescent="0.25">
      <c r="A325" s="159" t="str">
        <f>_xlfn.XLOOKUP(X325,Mapping!N:N,Mapping!O:O,"Not Found",0,1)</f>
        <v>Valuation 1</v>
      </c>
      <c r="B325" s="159" t="str">
        <f t="shared" si="20"/>
        <v>LUDBValuation 146062.7743055556</v>
      </c>
      <c r="D325" s="159" t="str">
        <f t="shared" si="23"/>
        <v>Light Maintenance</v>
      </c>
      <c r="E325" s="159" t="str">
        <f t="shared" si="21"/>
        <v>MRPLUDBValuation 1Light Maintenance</v>
      </c>
      <c r="F325" s="159" t="str">
        <f t="shared" si="22"/>
        <v>MRPLUDBValuation 1</v>
      </c>
      <c r="G325" s="159" t="s">
        <v>1889</v>
      </c>
      <c r="N325" s="2">
        <v>2601</v>
      </c>
      <c r="O325" s="3" t="s">
        <v>526</v>
      </c>
      <c r="P325" s="3" t="s">
        <v>383</v>
      </c>
      <c r="Q325" s="3" t="s">
        <v>92</v>
      </c>
      <c r="R325" s="3" t="s">
        <v>93</v>
      </c>
      <c r="S325" s="4">
        <v>46062.774305555555</v>
      </c>
      <c r="T325" s="4">
        <v>46062.793055555558</v>
      </c>
      <c r="U325" s="4">
        <v>46062.793055555558</v>
      </c>
      <c r="V325" s="3" t="s">
        <v>42</v>
      </c>
      <c r="W325" s="3" t="s">
        <v>43</v>
      </c>
      <c r="X325" s="3" t="s">
        <v>537</v>
      </c>
      <c r="Y325" s="2">
        <v>1</v>
      </c>
      <c r="Z325" s="3" t="s">
        <v>94</v>
      </c>
      <c r="AA325" s="5">
        <v>0.45</v>
      </c>
      <c r="AB325" s="5">
        <v>0</v>
      </c>
      <c r="AC325" s="5">
        <v>0.45</v>
      </c>
      <c r="AD325" s="5">
        <v>0</v>
      </c>
      <c r="AE325" s="5">
        <v>0</v>
      </c>
      <c r="AF325" s="5">
        <v>0.45</v>
      </c>
      <c r="AG325" s="6"/>
      <c r="AH325" s="6"/>
      <c r="AI325" s="7">
        <v>0</v>
      </c>
      <c r="AJ325" s="7">
        <v>0</v>
      </c>
      <c r="AK325" s="7">
        <v>0.45</v>
      </c>
      <c r="AL325" s="7">
        <v>0</v>
      </c>
      <c r="AM325" s="7">
        <v>0.45</v>
      </c>
      <c r="AN325" s="12" t="s">
        <v>46</v>
      </c>
      <c r="AO325" s="12"/>
      <c r="AP325" s="12"/>
      <c r="AQ325" s="12"/>
      <c r="AR325" s="12"/>
      <c r="AS325" s="12"/>
      <c r="AT325" s="12"/>
      <c r="AU325" s="12"/>
      <c r="AV325" s="12"/>
      <c r="AW325" s="12"/>
      <c r="AX325" s="12"/>
      <c r="AY325" s="8" t="s">
        <v>47</v>
      </c>
    </row>
    <row r="326" spans="1:51" ht="16.5" x14ac:dyDescent="0.25">
      <c r="A326" s="159" t="str">
        <f>_xlfn.XLOOKUP(X326,Mapping!N:N,Mapping!O:O,"Not Found",0,1)</f>
        <v>Valuation 1</v>
      </c>
      <c r="B326" s="159" t="str">
        <f t="shared" si="20"/>
        <v>LUDBValuation 146062.7930555556</v>
      </c>
      <c r="D326" s="159" t="str">
        <f t="shared" si="23"/>
        <v>NPV1 run OLAP exports</v>
      </c>
      <c r="E326" s="159" t="str">
        <f t="shared" si="21"/>
        <v>MRPLUDBValuation 1NPV1 run OLAP exports</v>
      </c>
      <c r="F326" s="159" t="str">
        <f t="shared" si="22"/>
        <v>MRPLUDBValuation 1</v>
      </c>
      <c r="G326" s="159" t="s">
        <v>1889</v>
      </c>
      <c r="N326" s="2">
        <v>2601</v>
      </c>
      <c r="O326" s="3" t="s">
        <v>526</v>
      </c>
      <c r="P326" s="3" t="s">
        <v>383</v>
      </c>
      <c r="Q326" s="3" t="s">
        <v>538</v>
      </c>
      <c r="R326" s="3" t="s">
        <v>539</v>
      </c>
      <c r="S326" s="4">
        <v>46062.793055555558</v>
      </c>
      <c r="T326" s="4">
        <v>46062.799305555556</v>
      </c>
      <c r="U326" s="4">
        <v>46062.8</v>
      </c>
      <c r="V326" s="3" t="s">
        <v>42</v>
      </c>
      <c r="W326" s="3" t="s">
        <v>43</v>
      </c>
      <c r="X326" s="3" t="s">
        <v>537</v>
      </c>
      <c r="Y326" s="2">
        <v>1</v>
      </c>
      <c r="Z326" s="3" t="s">
        <v>540</v>
      </c>
      <c r="AA326" s="5">
        <v>0.15</v>
      </c>
      <c r="AB326" s="5">
        <v>0</v>
      </c>
      <c r="AC326" s="5">
        <v>0.15</v>
      </c>
      <c r="AD326" s="5">
        <v>0</v>
      </c>
      <c r="AE326" s="5">
        <v>0</v>
      </c>
      <c r="AF326" s="5">
        <v>0.15</v>
      </c>
      <c r="AG326" s="6"/>
      <c r="AH326" s="6"/>
      <c r="AI326" s="7">
        <v>0</v>
      </c>
      <c r="AJ326" s="7">
        <v>0</v>
      </c>
      <c r="AK326" s="7">
        <v>0.15</v>
      </c>
      <c r="AL326" s="7">
        <v>0</v>
      </c>
      <c r="AM326" s="7">
        <v>0.15</v>
      </c>
      <c r="AN326" s="12" t="s">
        <v>46</v>
      </c>
      <c r="AO326" s="12"/>
      <c r="AP326" s="12"/>
      <c r="AQ326" s="12"/>
      <c r="AR326" s="12"/>
      <c r="AS326" s="12"/>
      <c r="AT326" s="12"/>
      <c r="AU326" s="12"/>
      <c r="AV326" s="12"/>
      <c r="AW326" s="12"/>
      <c r="AX326" s="12"/>
      <c r="AY326" s="8" t="s">
        <v>47</v>
      </c>
    </row>
    <row r="327" spans="1:51" ht="16.5" x14ac:dyDescent="0.25">
      <c r="A327" s="159" t="str">
        <f>_xlfn.XLOOKUP(X327,Mapping!N:N,Mapping!O:O,"Not Found",0,1)</f>
        <v>CF Extraction</v>
      </c>
      <c r="B327" s="159" t="str">
        <f t="shared" si="20"/>
        <v>LUDBCF Extraction46062.8</v>
      </c>
      <c r="D327" s="159" t="str">
        <f t="shared" si="23"/>
        <v>CF Extraction</v>
      </c>
      <c r="E327" s="159" t="str">
        <f t="shared" si="21"/>
        <v>MRPLUDBCF ExtractionCF Extraction</v>
      </c>
      <c r="F327" s="159" t="str">
        <f t="shared" si="22"/>
        <v>MRPLUDBCF Extraction</v>
      </c>
      <c r="G327" s="159" t="s">
        <v>1889</v>
      </c>
      <c r="N327" s="2">
        <v>2601</v>
      </c>
      <c r="O327" s="3" t="s">
        <v>526</v>
      </c>
      <c r="P327" s="3" t="s">
        <v>383</v>
      </c>
      <c r="Q327" s="3" t="s">
        <v>431</v>
      </c>
      <c r="R327" s="3" t="s">
        <v>432</v>
      </c>
      <c r="S327" s="4">
        <v>46062.8</v>
      </c>
      <c r="T327" s="4">
        <v>46062.804166666669</v>
      </c>
      <c r="U327" s="4">
        <v>46062.804861111108</v>
      </c>
      <c r="V327" s="3" t="s">
        <v>42</v>
      </c>
      <c r="W327" s="3" t="s">
        <v>43</v>
      </c>
      <c r="X327" s="3" t="s">
        <v>541</v>
      </c>
      <c r="Y327" s="2">
        <v>1</v>
      </c>
      <c r="Z327" s="3" t="s">
        <v>434</v>
      </c>
      <c r="AA327" s="5">
        <v>0.1</v>
      </c>
      <c r="AB327" s="5">
        <v>0</v>
      </c>
      <c r="AC327" s="5">
        <v>0.1</v>
      </c>
      <c r="AD327" s="5">
        <v>0</v>
      </c>
      <c r="AE327" s="5">
        <v>0</v>
      </c>
      <c r="AF327" s="5">
        <v>0.1</v>
      </c>
      <c r="AG327" s="6"/>
      <c r="AH327" s="6"/>
      <c r="AI327" s="7">
        <v>0</v>
      </c>
      <c r="AJ327" s="7">
        <v>0</v>
      </c>
      <c r="AK327" s="7">
        <v>0.1</v>
      </c>
      <c r="AL327" s="7">
        <v>0</v>
      </c>
      <c r="AM327" s="7">
        <v>0.1</v>
      </c>
      <c r="AN327" s="12" t="s">
        <v>46</v>
      </c>
      <c r="AO327" s="12"/>
      <c r="AP327" s="12"/>
      <c r="AQ327" s="12"/>
      <c r="AR327" s="12"/>
      <c r="AS327" s="12"/>
      <c r="AT327" s="12"/>
      <c r="AU327" s="12"/>
      <c r="AV327" s="12"/>
      <c r="AW327" s="12"/>
      <c r="AX327" s="12"/>
      <c r="AY327" s="8" t="s">
        <v>47</v>
      </c>
    </row>
    <row r="328" spans="1:51" ht="16.5" x14ac:dyDescent="0.25">
      <c r="A328" s="159" t="str">
        <f>_xlfn.XLOOKUP(X328,Mapping!N:N,Mapping!O:O,"Not Found",0,1)</f>
        <v>Planning (NII)</v>
      </c>
      <c r="B328" s="159" t="str">
        <f t="shared" si="20"/>
        <v>LUDBPlanning (NII)46062.8048611111</v>
      </c>
      <c r="D328" s="159" t="str">
        <f t="shared" si="23"/>
        <v>Planning run</v>
      </c>
      <c r="E328" s="159" t="str">
        <f t="shared" si="21"/>
        <v>MRPLUDBPlanning (NII)Planning run</v>
      </c>
      <c r="F328" s="159" t="str">
        <f t="shared" si="22"/>
        <v>MRPLUDBPlanning (NII)</v>
      </c>
      <c r="G328" s="159" t="s">
        <v>1889</v>
      </c>
      <c r="N328" s="2">
        <v>2601</v>
      </c>
      <c r="O328" s="3" t="s">
        <v>526</v>
      </c>
      <c r="P328" s="3" t="s">
        <v>383</v>
      </c>
      <c r="Q328" s="3" t="s">
        <v>439</v>
      </c>
      <c r="R328" s="3" t="s">
        <v>440</v>
      </c>
      <c r="S328" s="4">
        <v>46062.804861111108</v>
      </c>
      <c r="T328" s="4">
        <v>46062.830555555556</v>
      </c>
      <c r="U328" s="4">
        <v>46062.830555555556</v>
      </c>
      <c r="V328" s="3" t="s">
        <v>42</v>
      </c>
      <c r="W328" s="3" t="s">
        <v>43</v>
      </c>
      <c r="X328" s="3" t="s">
        <v>542</v>
      </c>
      <c r="Y328" s="2">
        <v>1</v>
      </c>
      <c r="Z328" s="3" t="s">
        <v>442</v>
      </c>
      <c r="AA328" s="5">
        <v>0.62</v>
      </c>
      <c r="AB328" s="5">
        <v>0</v>
      </c>
      <c r="AC328" s="5">
        <v>0.62</v>
      </c>
      <c r="AD328" s="5">
        <v>0</v>
      </c>
      <c r="AE328" s="5">
        <v>0</v>
      </c>
      <c r="AF328" s="5">
        <v>0.62</v>
      </c>
      <c r="AG328" s="6"/>
      <c r="AH328" s="6"/>
      <c r="AI328" s="7">
        <v>0</v>
      </c>
      <c r="AJ328" s="7">
        <v>0</v>
      </c>
      <c r="AK328" s="7">
        <v>0.62</v>
      </c>
      <c r="AL328" s="7">
        <v>0</v>
      </c>
      <c r="AM328" s="7">
        <v>0.62</v>
      </c>
      <c r="AN328" s="12" t="s">
        <v>46</v>
      </c>
      <c r="AO328" s="12"/>
      <c r="AP328" s="12"/>
      <c r="AQ328" s="12"/>
      <c r="AR328" s="12"/>
      <c r="AS328" s="12"/>
      <c r="AT328" s="12"/>
      <c r="AU328" s="12"/>
      <c r="AV328" s="12"/>
      <c r="AW328" s="12"/>
      <c r="AX328" s="12"/>
      <c r="AY328" s="8" t="s">
        <v>47</v>
      </c>
    </row>
    <row r="329" spans="1:51" ht="16.5" x14ac:dyDescent="0.25">
      <c r="A329" s="159" t="str">
        <f>_xlfn.XLOOKUP(X329,Mapping!N:N,Mapping!O:O,"Not Found",0,1)</f>
        <v>Optimization</v>
      </c>
      <c r="B329" s="159" t="str">
        <f t="shared" si="20"/>
        <v>LUDBOptimization46062.8305555556</v>
      </c>
      <c r="D329" s="159" t="str">
        <f t="shared" si="23"/>
        <v>RoM optimization</v>
      </c>
      <c r="E329" s="159" t="str">
        <f t="shared" si="21"/>
        <v>MRPLUDBOptimizationRoM optimization</v>
      </c>
      <c r="F329" s="159" t="str">
        <f t="shared" si="22"/>
        <v>MRPLUDBOptimization</v>
      </c>
      <c r="G329" s="159" t="s">
        <v>1889</v>
      </c>
      <c r="N329" s="2">
        <v>2601</v>
      </c>
      <c r="O329" s="3" t="s">
        <v>526</v>
      </c>
      <c r="P329" s="3" t="s">
        <v>383</v>
      </c>
      <c r="Q329" s="3" t="s">
        <v>469</v>
      </c>
      <c r="R329" s="3" t="s">
        <v>470</v>
      </c>
      <c r="S329" s="4">
        <v>46062.830555555556</v>
      </c>
      <c r="T329" s="4">
        <v>46062.834722222222</v>
      </c>
      <c r="U329" s="4">
        <v>46062.834722222222</v>
      </c>
      <c r="V329" s="3" t="s">
        <v>42</v>
      </c>
      <c r="W329" s="3" t="s">
        <v>43</v>
      </c>
      <c r="X329" s="3" t="s">
        <v>543</v>
      </c>
      <c r="Y329" s="2">
        <v>1</v>
      </c>
      <c r="Z329" s="3" t="s">
        <v>471</v>
      </c>
      <c r="AA329" s="5">
        <v>0.1</v>
      </c>
      <c r="AB329" s="5">
        <v>0</v>
      </c>
      <c r="AC329" s="5">
        <v>0.1</v>
      </c>
      <c r="AD329" s="5">
        <v>0</v>
      </c>
      <c r="AE329" s="5">
        <v>0</v>
      </c>
      <c r="AF329" s="5">
        <v>0.1</v>
      </c>
      <c r="AG329" s="6"/>
      <c r="AH329" s="6"/>
      <c r="AI329" s="7">
        <v>0</v>
      </c>
      <c r="AJ329" s="7">
        <v>0</v>
      </c>
      <c r="AK329" s="7">
        <v>0.1</v>
      </c>
      <c r="AL329" s="7">
        <v>0</v>
      </c>
      <c r="AM329" s="7">
        <v>0.1</v>
      </c>
      <c r="AN329" s="12" t="s">
        <v>46</v>
      </c>
      <c r="AO329" s="12"/>
      <c r="AP329" s="12"/>
      <c r="AQ329" s="12"/>
      <c r="AR329" s="12"/>
      <c r="AS329" s="12"/>
      <c r="AT329" s="12"/>
      <c r="AU329" s="12"/>
      <c r="AV329" s="12"/>
      <c r="AW329" s="12"/>
      <c r="AX329" s="12"/>
      <c r="AY329" s="8" t="s">
        <v>47</v>
      </c>
    </row>
    <row r="330" spans="1:51" ht="16.5" x14ac:dyDescent="0.25">
      <c r="A330" s="159" t="str">
        <f>_xlfn.XLOOKUP(X330,Mapping!N:N,Mapping!O:O,"Not Found",0,1)</f>
        <v>Optimization</v>
      </c>
      <c r="B330" s="159" t="str">
        <f t="shared" si="20"/>
        <v>LUDBOptimization46062.8347222222</v>
      </c>
      <c r="D330" s="159" t="str">
        <f t="shared" si="23"/>
        <v>export to ara</v>
      </c>
      <c r="E330" s="159" t="str">
        <f t="shared" si="21"/>
        <v>MRPLUDBOptimizationexport to ara</v>
      </c>
      <c r="F330" s="159" t="str">
        <f t="shared" si="22"/>
        <v>MRPLUDBOptimization</v>
      </c>
      <c r="G330" s="159" t="s">
        <v>1889</v>
      </c>
      <c r="N330" s="2">
        <v>2601</v>
      </c>
      <c r="O330" s="3" t="s">
        <v>526</v>
      </c>
      <c r="P330" s="3" t="s">
        <v>383</v>
      </c>
      <c r="Q330" s="3" t="s">
        <v>89</v>
      </c>
      <c r="R330" s="3" t="s">
        <v>90</v>
      </c>
      <c r="S330" s="4">
        <v>46062.834722222222</v>
      </c>
      <c r="T330" s="4">
        <v>46062.834722222222</v>
      </c>
      <c r="U330" s="4">
        <v>46062.834722222222</v>
      </c>
      <c r="V330" s="3" t="s">
        <v>42</v>
      </c>
      <c r="W330" s="3" t="s">
        <v>43</v>
      </c>
      <c r="X330" s="3" t="s">
        <v>543</v>
      </c>
      <c r="Y330" s="2">
        <v>1</v>
      </c>
      <c r="Z330" s="3" t="s">
        <v>91</v>
      </c>
      <c r="AA330" s="5">
        <v>0</v>
      </c>
      <c r="AB330" s="5">
        <v>0</v>
      </c>
      <c r="AC330" s="5">
        <v>0</v>
      </c>
      <c r="AD330" s="5">
        <v>0</v>
      </c>
      <c r="AE330" s="5">
        <v>0</v>
      </c>
      <c r="AF330" s="5">
        <v>0</v>
      </c>
      <c r="AG330" s="6"/>
      <c r="AH330" s="6"/>
      <c r="AI330" s="7">
        <v>0</v>
      </c>
      <c r="AJ330" s="7">
        <v>0</v>
      </c>
      <c r="AK330" s="7">
        <v>0</v>
      </c>
      <c r="AL330" s="7">
        <v>0</v>
      </c>
      <c r="AM330" s="7">
        <v>0</v>
      </c>
      <c r="AN330" s="12" t="s">
        <v>46</v>
      </c>
      <c r="AO330" s="12"/>
      <c r="AP330" s="12"/>
      <c r="AQ330" s="12"/>
      <c r="AR330" s="12"/>
      <c r="AS330" s="12"/>
      <c r="AT330" s="12"/>
      <c r="AU330" s="12"/>
      <c r="AV330" s="12"/>
      <c r="AW330" s="12"/>
      <c r="AX330" s="12"/>
      <c r="AY330" s="8" t="s">
        <v>47</v>
      </c>
    </row>
    <row r="331" spans="1:51" ht="16.5" x14ac:dyDescent="0.25">
      <c r="A331" s="159" t="str">
        <f>_xlfn.XLOOKUP(X331,Mapping!N:N,Mapping!O:O,"Not Found",0,1)</f>
        <v>Optimization</v>
      </c>
      <c r="B331" s="159" t="str">
        <f t="shared" si="20"/>
        <v>LUDBOptimization46062.8347222222</v>
      </c>
      <c r="D331" s="159" t="str">
        <f t="shared" si="23"/>
        <v>Light Maintenance</v>
      </c>
      <c r="E331" s="159" t="str">
        <f t="shared" si="21"/>
        <v>MRPLUDBOptimizationLight Maintenance</v>
      </c>
      <c r="F331" s="159" t="str">
        <f t="shared" si="22"/>
        <v>MRPLUDBOptimization</v>
      </c>
      <c r="G331" s="159" t="s">
        <v>1889</v>
      </c>
      <c r="N331" s="2">
        <v>2601</v>
      </c>
      <c r="O331" s="3" t="s">
        <v>526</v>
      </c>
      <c r="P331" s="3" t="s">
        <v>383</v>
      </c>
      <c r="Q331" s="3" t="s">
        <v>92</v>
      </c>
      <c r="R331" s="3" t="s">
        <v>93</v>
      </c>
      <c r="S331" s="4">
        <v>46062.834722222222</v>
      </c>
      <c r="T331" s="4">
        <v>46062.850694444445</v>
      </c>
      <c r="U331" s="4">
        <v>46062.850694444445</v>
      </c>
      <c r="V331" s="3" t="s">
        <v>42</v>
      </c>
      <c r="W331" s="3" t="s">
        <v>43</v>
      </c>
      <c r="X331" s="3" t="s">
        <v>543</v>
      </c>
      <c r="Y331" s="2">
        <v>2</v>
      </c>
      <c r="Z331" s="3" t="s">
        <v>94</v>
      </c>
      <c r="AA331" s="5">
        <v>0.38</v>
      </c>
      <c r="AB331" s="5">
        <v>0</v>
      </c>
      <c r="AC331" s="5">
        <v>0.38</v>
      </c>
      <c r="AD331" s="5">
        <v>0</v>
      </c>
      <c r="AE331" s="5">
        <v>0</v>
      </c>
      <c r="AF331" s="5">
        <v>0.38</v>
      </c>
      <c r="AG331" s="6"/>
      <c r="AH331" s="6"/>
      <c r="AI331" s="7">
        <v>0</v>
      </c>
      <c r="AJ331" s="7">
        <v>0</v>
      </c>
      <c r="AK331" s="7">
        <v>0.38</v>
      </c>
      <c r="AL331" s="7">
        <v>0</v>
      </c>
      <c r="AM331" s="7">
        <v>0.38</v>
      </c>
      <c r="AN331" s="12" t="s">
        <v>46</v>
      </c>
      <c r="AO331" s="12"/>
      <c r="AP331" s="12"/>
      <c r="AQ331" s="12"/>
      <c r="AR331" s="12"/>
      <c r="AS331" s="12"/>
      <c r="AT331" s="12"/>
      <c r="AU331" s="12"/>
      <c r="AV331" s="12"/>
      <c r="AW331" s="12"/>
      <c r="AX331" s="12"/>
      <c r="AY331" s="8" t="s">
        <v>47</v>
      </c>
    </row>
    <row r="332" spans="1:51" ht="16.5" x14ac:dyDescent="0.25">
      <c r="A332" s="159" t="str">
        <f>_xlfn.XLOOKUP(X332,Mapping!N:N,Mapping!O:O,"Not Found",0,1)</f>
        <v>Optimization</v>
      </c>
      <c r="B332" s="159" t="str">
        <f t="shared" si="20"/>
        <v>LUDBOptimization46062.8506944444</v>
      </c>
      <c r="D332" s="159" t="str">
        <f t="shared" si="23"/>
        <v>RoM optimization OLAP reports</v>
      </c>
      <c r="E332" s="159" t="str">
        <f t="shared" si="21"/>
        <v>MRPLUDBOptimizationRoM optimization OLAP reports</v>
      </c>
      <c r="F332" s="159" t="str">
        <f t="shared" si="22"/>
        <v>MRPLUDBOptimization</v>
      </c>
      <c r="G332" s="159" t="s">
        <v>1889</v>
      </c>
      <c r="N332" s="2">
        <v>2601</v>
      </c>
      <c r="O332" s="3" t="s">
        <v>526</v>
      </c>
      <c r="P332" s="3" t="s">
        <v>383</v>
      </c>
      <c r="Q332" s="3" t="s">
        <v>544</v>
      </c>
      <c r="R332" s="3" t="s">
        <v>545</v>
      </c>
      <c r="S332" s="4">
        <v>46062.850694444445</v>
      </c>
      <c r="T332" s="4">
        <v>46062.854166666664</v>
      </c>
      <c r="U332" s="4" t="s">
        <v>42</v>
      </c>
      <c r="V332" s="3" t="s">
        <v>546</v>
      </c>
      <c r="W332" s="3" t="s">
        <v>43</v>
      </c>
      <c r="X332" s="3" t="s">
        <v>543</v>
      </c>
      <c r="Y332" s="2">
        <v>1</v>
      </c>
      <c r="Z332" s="3" t="s">
        <v>547</v>
      </c>
      <c r="AA332" s="5">
        <v>0.08</v>
      </c>
      <c r="AB332" s="5">
        <v>0</v>
      </c>
      <c r="AC332" s="5">
        <v>0.08</v>
      </c>
      <c r="AD332" s="5">
        <v>0</v>
      </c>
      <c r="AE332" s="5">
        <v>0</v>
      </c>
      <c r="AF332" s="5">
        <v>0.08</v>
      </c>
      <c r="AG332" s="6"/>
      <c r="AH332" s="6"/>
      <c r="AI332" s="7">
        <v>0</v>
      </c>
      <c r="AJ332" s="7">
        <v>0</v>
      </c>
      <c r="AK332" s="7">
        <v>0.08</v>
      </c>
      <c r="AL332" s="7">
        <v>0</v>
      </c>
      <c r="AM332" s="7">
        <v>0.08</v>
      </c>
      <c r="AN332" s="12" t="s">
        <v>46</v>
      </c>
      <c r="AO332" s="12"/>
      <c r="AP332" s="12"/>
      <c r="AQ332" s="12"/>
      <c r="AR332" s="12"/>
      <c r="AS332" s="12"/>
      <c r="AT332" s="12"/>
      <c r="AU332" s="12"/>
      <c r="AV332" s="12"/>
      <c r="AW332" s="12"/>
      <c r="AX332" s="12"/>
      <c r="AY332" s="8" t="s">
        <v>47</v>
      </c>
    </row>
    <row r="333" spans="1:51" ht="16.5" x14ac:dyDescent="0.25">
      <c r="A333" s="159" t="str">
        <f>_xlfn.XLOOKUP(X333,Mapping!N:N,Mapping!O:O,"Not Found",0,1)</f>
        <v>Load Compare MP</v>
      </c>
      <c r="B333" s="159" t="str">
        <f t="shared" si="20"/>
        <v>NL-MIDLoad Compare MP46058.425</v>
      </c>
      <c r="D333" s="159" t="str">
        <f t="shared" si="23"/>
        <v>load MPs</v>
      </c>
      <c r="E333" s="159" t="str">
        <f t="shared" si="21"/>
        <v>MRPNL-MIDLoad Compare MPload MPs</v>
      </c>
      <c r="F333" s="159" t="str">
        <f t="shared" si="22"/>
        <v>MRPNL-MIDLoad Compare MP</v>
      </c>
      <c r="G333" s="159" t="s">
        <v>1889</v>
      </c>
      <c r="N333" s="2">
        <v>2601</v>
      </c>
      <c r="O333" s="3" t="s">
        <v>548</v>
      </c>
      <c r="P333" s="3" t="s">
        <v>383</v>
      </c>
      <c r="Q333" s="3" t="s">
        <v>387</v>
      </c>
      <c r="R333" s="3" t="s">
        <v>388</v>
      </c>
      <c r="S333" s="4">
        <v>46058.425000000003</v>
      </c>
      <c r="T333" s="4">
        <v>46058.427777777775</v>
      </c>
      <c r="U333" s="4">
        <v>46058.427777777775</v>
      </c>
      <c r="V333" s="3" t="s">
        <v>42</v>
      </c>
      <c r="W333" s="3" t="s">
        <v>43</v>
      </c>
      <c r="X333" s="3" t="s">
        <v>549</v>
      </c>
      <c r="Y333" s="2">
        <v>1</v>
      </c>
      <c r="Z333" s="3" t="s">
        <v>390</v>
      </c>
      <c r="AA333" s="5">
        <v>7.0000000000000007E-2</v>
      </c>
      <c r="AB333" s="5">
        <v>7.0000000000000007E-2</v>
      </c>
      <c r="AC333" s="5">
        <v>0</v>
      </c>
      <c r="AD333" s="5">
        <v>0</v>
      </c>
      <c r="AE333" s="5">
        <v>7.0000000000000007E-2</v>
      </c>
      <c r="AF333" s="5">
        <v>7.0000000000000007E-2</v>
      </c>
      <c r="AG333" s="6">
        <v>0</v>
      </c>
      <c r="AH333" s="6"/>
      <c r="AI333" s="7">
        <v>0</v>
      </c>
      <c r="AJ333" s="7">
        <v>0</v>
      </c>
      <c r="AK333" s="7">
        <v>7.0000000000000007E-2</v>
      </c>
      <c r="AL333" s="7">
        <v>0</v>
      </c>
      <c r="AM333" s="7">
        <v>7.0000000000000007E-2</v>
      </c>
      <c r="AN333" s="12" t="s">
        <v>46</v>
      </c>
      <c r="AO333" s="12"/>
      <c r="AP333" s="12"/>
      <c r="AQ333" s="12" t="s">
        <v>550</v>
      </c>
      <c r="AR333" s="12"/>
      <c r="AS333" s="12"/>
      <c r="AT333" s="12"/>
      <c r="AU333" s="12"/>
      <c r="AV333" s="12"/>
      <c r="AW333" s="12"/>
      <c r="AX333" s="12"/>
      <c r="AY333" s="8" t="s">
        <v>47</v>
      </c>
    </row>
    <row r="334" spans="1:51" ht="16.5" x14ac:dyDescent="0.25">
      <c r="A334" s="159" t="str">
        <f>_xlfn.XLOOKUP(X334,Mapping!N:N,Mapping!O:O,"Not Found",0,1)</f>
        <v>Load Compare MP</v>
      </c>
      <c r="B334" s="159" t="str">
        <f t="shared" si="20"/>
        <v>NL-MIDLoad Compare MP46058.4277777778</v>
      </c>
      <c r="D334" s="159" t="str">
        <f t="shared" si="23"/>
        <v>Model parameters comparison</v>
      </c>
      <c r="E334" s="159" t="str">
        <f t="shared" si="21"/>
        <v>MRPNL-MIDLoad Compare MPModel parameters comparison</v>
      </c>
      <c r="F334" s="159" t="str">
        <f t="shared" si="22"/>
        <v>MRPNL-MIDLoad Compare MP</v>
      </c>
      <c r="G334" s="159" t="s">
        <v>1889</v>
      </c>
      <c r="N334" s="2">
        <v>2601</v>
      </c>
      <c r="O334" s="3" t="s">
        <v>548</v>
      </c>
      <c r="P334" s="3" t="s">
        <v>383</v>
      </c>
      <c r="Q334" s="3" t="s">
        <v>53</v>
      </c>
      <c r="R334" s="3" t="s">
        <v>329</v>
      </c>
      <c r="S334" s="4">
        <v>46058.427777777775</v>
      </c>
      <c r="T334" s="4">
        <v>46058.428472222222</v>
      </c>
      <c r="U334" s="4">
        <v>46062.443055555559</v>
      </c>
      <c r="V334" s="3" t="s">
        <v>42</v>
      </c>
      <c r="W334" s="3" t="s">
        <v>43</v>
      </c>
      <c r="X334" s="3" t="s">
        <v>549</v>
      </c>
      <c r="Y334" s="2">
        <v>1</v>
      </c>
      <c r="Z334" s="3" t="s">
        <v>55</v>
      </c>
      <c r="AA334" s="5">
        <v>0.02</v>
      </c>
      <c r="AB334" s="5">
        <v>0.02</v>
      </c>
      <c r="AC334" s="5">
        <v>0</v>
      </c>
      <c r="AD334" s="5">
        <v>26.35</v>
      </c>
      <c r="AE334" s="5">
        <v>26.37</v>
      </c>
      <c r="AF334" s="5">
        <v>26.37</v>
      </c>
      <c r="AG334" s="6">
        <v>0</v>
      </c>
      <c r="AH334" s="6">
        <v>0</v>
      </c>
      <c r="AI334" s="7">
        <v>0</v>
      </c>
      <c r="AJ334" s="7">
        <v>0</v>
      </c>
      <c r="AK334" s="7">
        <v>0.02</v>
      </c>
      <c r="AL334" s="7">
        <v>0</v>
      </c>
      <c r="AM334" s="7">
        <v>0.02</v>
      </c>
      <c r="AN334" s="12" t="s">
        <v>46</v>
      </c>
      <c r="AO334" s="12"/>
      <c r="AP334" s="12"/>
      <c r="AQ334" s="12" t="s">
        <v>550</v>
      </c>
      <c r="AR334" s="12"/>
      <c r="AS334" s="12"/>
      <c r="AT334" s="12"/>
      <c r="AU334" s="12"/>
      <c r="AV334" s="12"/>
      <c r="AW334" s="12"/>
      <c r="AX334" s="12"/>
      <c r="AY334" s="8" t="s">
        <v>47</v>
      </c>
    </row>
    <row r="335" spans="1:51" ht="16.5" x14ac:dyDescent="0.25">
      <c r="A335" s="159" t="str">
        <f>_xlfn.XLOOKUP(X335,Mapping!N:N,Mapping!O:O,"Not Found",0,1)</f>
        <v>Load Compare Spreads</v>
      </c>
      <c r="B335" s="159" t="str">
        <f t="shared" si="20"/>
        <v>NL-MIDLoad Compare Spreads46062.4430555556</v>
      </c>
      <c r="D335" s="159" t="str">
        <f t="shared" si="23"/>
        <v>load spreads</v>
      </c>
      <c r="E335" s="159" t="str">
        <f t="shared" si="21"/>
        <v>MRPNL-MIDLoad Compare Spreadsload spreads</v>
      </c>
      <c r="F335" s="159" t="str">
        <f t="shared" si="22"/>
        <v>MRPNL-MIDLoad Compare Spreads</v>
      </c>
      <c r="G335" s="159" t="s">
        <v>1889</v>
      </c>
      <c r="N335" s="2">
        <v>2601</v>
      </c>
      <c r="O335" s="3" t="s">
        <v>548</v>
      </c>
      <c r="P335" s="3" t="s">
        <v>383</v>
      </c>
      <c r="Q335" s="3" t="s">
        <v>384</v>
      </c>
      <c r="R335" s="3" t="s">
        <v>66</v>
      </c>
      <c r="S335" s="4">
        <v>46062.443055555559</v>
      </c>
      <c r="T335" s="4">
        <v>46062.45</v>
      </c>
      <c r="U335" s="4">
        <v>46062.45</v>
      </c>
      <c r="V335" s="3" t="s">
        <v>42</v>
      </c>
      <c r="W335" s="3" t="s">
        <v>43</v>
      </c>
      <c r="X335" s="3" t="s">
        <v>551</v>
      </c>
      <c r="Y335" s="2">
        <v>1</v>
      </c>
      <c r="Z335" s="3" t="s">
        <v>386</v>
      </c>
      <c r="AA335" s="5">
        <v>0.17</v>
      </c>
      <c r="AB335" s="5">
        <v>0</v>
      </c>
      <c r="AC335" s="5">
        <v>0.17</v>
      </c>
      <c r="AD335" s="5">
        <v>0</v>
      </c>
      <c r="AE335" s="5">
        <v>0</v>
      </c>
      <c r="AF335" s="5">
        <v>0.17</v>
      </c>
      <c r="AG335" s="6"/>
      <c r="AH335" s="6"/>
      <c r="AI335" s="7">
        <v>0</v>
      </c>
      <c r="AJ335" s="7">
        <v>0</v>
      </c>
      <c r="AK335" s="7">
        <v>0.17</v>
      </c>
      <c r="AL335" s="7">
        <v>0</v>
      </c>
      <c r="AM335" s="7">
        <v>0.17</v>
      </c>
      <c r="AN335" s="12" t="s">
        <v>46</v>
      </c>
      <c r="AO335" s="12"/>
      <c r="AP335" s="12"/>
      <c r="AQ335" s="12"/>
      <c r="AR335" s="12"/>
      <c r="AS335" s="12"/>
      <c r="AT335" s="12"/>
      <c r="AU335" s="12"/>
      <c r="AV335" s="12"/>
      <c r="AW335" s="12"/>
      <c r="AX335" s="12"/>
      <c r="AY335" s="8" t="s">
        <v>47</v>
      </c>
    </row>
    <row r="336" spans="1:51" ht="16.5" x14ac:dyDescent="0.25">
      <c r="A336" s="159" t="str">
        <f>_xlfn.XLOOKUP(X336,Mapping!N:N,Mapping!O:O,"Not Found",0,1)</f>
        <v>Load Compare Spreads</v>
      </c>
      <c r="B336" s="159" t="str">
        <f t="shared" si="20"/>
        <v>NL-MIDLoad Compare Spreads46062.45</v>
      </c>
      <c r="D336" s="159" t="str">
        <f t="shared" si="23"/>
        <v>Spreads comparison</v>
      </c>
      <c r="E336" s="159" t="str">
        <f t="shared" si="21"/>
        <v>MRPNL-MIDLoad Compare SpreadsSpreads comparison</v>
      </c>
      <c r="F336" s="159" t="str">
        <f t="shared" si="22"/>
        <v>MRPNL-MIDLoad Compare Spreads</v>
      </c>
      <c r="G336" s="159" t="s">
        <v>1889</v>
      </c>
      <c r="N336" s="2">
        <v>2601</v>
      </c>
      <c r="O336" s="3" t="s">
        <v>548</v>
      </c>
      <c r="P336" s="3" t="s">
        <v>383</v>
      </c>
      <c r="Q336" s="3" t="s">
        <v>70</v>
      </c>
      <c r="R336" s="3" t="s">
        <v>331</v>
      </c>
      <c r="S336" s="4">
        <v>46062.45</v>
      </c>
      <c r="T336" s="4">
        <v>46062.451388888891</v>
      </c>
      <c r="U336" s="4">
        <v>46062.510416666664</v>
      </c>
      <c r="V336" s="3" t="s">
        <v>42</v>
      </c>
      <c r="W336" s="3" t="s">
        <v>43</v>
      </c>
      <c r="X336" s="3" t="s">
        <v>551</v>
      </c>
      <c r="Y336" s="2">
        <v>1</v>
      </c>
      <c r="Z336" s="3" t="s">
        <v>71</v>
      </c>
      <c r="AA336" s="5">
        <v>0.03</v>
      </c>
      <c r="AB336" s="5">
        <v>0</v>
      </c>
      <c r="AC336" s="5">
        <v>0.03</v>
      </c>
      <c r="AD336" s="5">
        <v>0</v>
      </c>
      <c r="AE336" s="5">
        <v>0</v>
      </c>
      <c r="AF336" s="5">
        <v>0.03</v>
      </c>
      <c r="AG336" s="6"/>
      <c r="AH336" s="6"/>
      <c r="AI336" s="7">
        <v>0</v>
      </c>
      <c r="AJ336" s="7">
        <v>0</v>
      </c>
      <c r="AK336" s="7">
        <v>0.03</v>
      </c>
      <c r="AL336" s="7">
        <v>0</v>
      </c>
      <c r="AM336" s="7">
        <v>0.03</v>
      </c>
      <c r="AN336" s="12" t="s">
        <v>46</v>
      </c>
      <c r="AO336" s="12"/>
      <c r="AP336" s="12"/>
      <c r="AQ336" s="12"/>
      <c r="AR336" s="12"/>
      <c r="AS336" s="12"/>
      <c r="AT336" s="12"/>
      <c r="AU336" s="12"/>
      <c r="AV336" s="12"/>
      <c r="AW336" s="12"/>
      <c r="AX336" s="12"/>
      <c r="AY336" s="8" t="s">
        <v>47</v>
      </c>
    </row>
    <row r="337" spans="1:51" ht="16.5" x14ac:dyDescent="0.25">
      <c r="A337" s="159" t="str">
        <f>_xlfn.XLOOKUP(X337,Mapping!N:N,Mapping!O:O,"Not Found",0,1)</f>
        <v>Copy Portfolio</v>
      </c>
      <c r="B337" s="159" t="str">
        <f t="shared" si="20"/>
        <v>NL-MIDCopy Portfolio46062.5104166667</v>
      </c>
      <c r="D337" s="159" t="str">
        <f t="shared" si="23"/>
        <v>Copy portfolio</v>
      </c>
      <c r="E337" s="159" t="str">
        <f t="shared" si="21"/>
        <v>MRPNL-MIDCopy PortfolioCopy portfolio</v>
      </c>
      <c r="F337" s="159" t="str">
        <f t="shared" si="22"/>
        <v>MRPNL-MIDCopy Portfolio</v>
      </c>
      <c r="G337" s="159" t="s">
        <v>1889</v>
      </c>
      <c r="N337" s="2">
        <v>2601</v>
      </c>
      <c r="O337" s="3" t="s">
        <v>548</v>
      </c>
      <c r="P337" s="3" t="s">
        <v>383</v>
      </c>
      <c r="Q337" s="3" t="s">
        <v>238</v>
      </c>
      <c r="R337" s="3" t="s">
        <v>42</v>
      </c>
      <c r="S337" s="4">
        <v>46062.510416666664</v>
      </c>
      <c r="T337" s="4">
        <v>46062.515277777777</v>
      </c>
      <c r="U337" s="4">
        <v>46062.529861111114</v>
      </c>
      <c r="V337" s="3" t="s">
        <v>42</v>
      </c>
      <c r="W337" s="3" t="s">
        <v>43</v>
      </c>
      <c r="X337" s="3" t="s">
        <v>552</v>
      </c>
      <c r="Y337" s="2">
        <v>1</v>
      </c>
      <c r="Z337" s="3" t="s">
        <v>241</v>
      </c>
      <c r="AA337" s="5">
        <v>0.12</v>
      </c>
      <c r="AB337" s="5">
        <v>0.12</v>
      </c>
      <c r="AC337" s="5">
        <v>0</v>
      </c>
      <c r="AD337" s="5">
        <v>0.35</v>
      </c>
      <c r="AE337" s="5">
        <v>0.47</v>
      </c>
      <c r="AF337" s="5">
        <v>0.47</v>
      </c>
      <c r="AG337" s="6">
        <v>0</v>
      </c>
      <c r="AH337" s="6">
        <v>0</v>
      </c>
      <c r="AI337" s="7">
        <v>0</v>
      </c>
      <c r="AJ337" s="7">
        <v>0</v>
      </c>
      <c r="AK337" s="7">
        <v>0.12</v>
      </c>
      <c r="AL337" s="7">
        <v>0</v>
      </c>
      <c r="AM337" s="7">
        <v>0.12</v>
      </c>
      <c r="AN337" s="12" t="s">
        <v>46</v>
      </c>
      <c r="AO337" s="12"/>
      <c r="AP337" s="12"/>
      <c r="AQ337" s="12" t="s">
        <v>553</v>
      </c>
      <c r="AR337" s="12"/>
      <c r="AS337" s="12"/>
      <c r="AT337" s="12"/>
      <c r="AU337" s="12"/>
      <c r="AV337" s="12"/>
      <c r="AW337" s="12"/>
      <c r="AX337" s="12"/>
      <c r="AY337" s="8" t="s">
        <v>47</v>
      </c>
    </row>
    <row r="338" spans="1:51" ht="16.5" x14ac:dyDescent="0.25">
      <c r="A338" s="159" t="str">
        <f>_xlfn.XLOOKUP(X338,Mapping!N:N,Mapping!O:O,"Not Found",0,1)</f>
        <v>Copy Portfolio</v>
      </c>
      <c r="B338" s="159" t="str">
        <f t="shared" si="20"/>
        <v>NL-MIDCopy Portfolio46062.5298611111</v>
      </c>
      <c r="D338" s="159" t="str">
        <f t="shared" si="23"/>
        <v>Copy portfolio</v>
      </c>
      <c r="E338" s="159" t="str">
        <f t="shared" si="21"/>
        <v>MRPNL-MIDCopy PortfolioCopy portfolio</v>
      </c>
      <c r="F338" s="159" t="str">
        <f t="shared" si="22"/>
        <v>MRPNL-MIDCopy Portfolio</v>
      </c>
      <c r="G338" s="159" t="s">
        <v>1889</v>
      </c>
      <c r="N338" s="2">
        <v>2601</v>
      </c>
      <c r="O338" s="3" t="s">
        <v>548</v>
      </c>
      <c r="P338" s="3" t="s">
        <v>383</v>
      </c>
      <c r="Q338" s="3" t="s">
        <v>238</v>
      </c>
      <c r="R338" s="3" t="s">
        <v>42</v>
      </c>
      <c r="S338" s="4">
        <v>46062.529861111114</v>
      </c>
      <c r="T338" s="4">
        <v>46062.609027777777</v>
      </c>
      <c r="U338" s="4">
        <v>46063.125694444447</v>
      </c>
      <c r="V338" s="3" t="s">
        <v>42</v>
      </c>
      <c r="W338" s="3" t="s">
        <v>43</v>
      </c>
      <c r="X338" s="3" t="s">
        <v>554</v>
      </c>
      <c r="Y338" s="2">
        <v>2</v>
      </c>
      <c r="Z338" s="3" t="s">
        <v>241</v>
      </c>
      <c r="AA338" s="5">
        <v>1.9</v>
      </c>
      <c r="AB338" s="5">
        <v>0</v>
      </c>
      <c r="AC338" s="5">
        <v>1.9</v>
      </c>
      <c r="AD338" s="5">
        <v>0</v>
      </c>
      <c r="AE338" s="5">
        <v>0</v>
      </c>
      <c r="AF338" s="5">
        <v>1.9</v>
      </c>
      <c r="AG338" s="6"/>
      <c r="AH338" s="6"/>
      <c r="AI338" s="7">
        <v>0</v>
      </c>
      <c r="AJ338" s="7">
        <v>0</v>
      </c>
      <c r="AK338" s="7">
        <v>1.9</v>
      </c>
      <c r="AL338" s="7">
        <v>0</v>
      </c>
      <c r="AM338" s="7">
        <v>1.9</v>
      </c>
      <c r="AN338" s="12" t="s">
        <v>46</v>
      </c>
      <c r="AO338" s="12"/>
      <c r="AP338" s="12"/>
      <c r="AQ338" s="12"/>
      <c r="AR338" s="12"/>
      <c r="AS338" s="12"/>
      <c r="AT338" s="12"/>
      <c r="AU338" s="12"/>
      <c r="AV338" s="12"/>
      <c r="AW338" s="12"/>
      <c r="AX338" s="12"/>
      <c r="AY338" s="8" t="s">
        <v>47</v>
      </c>
    </row>
    <row r="339" spans="1:51" ht="16.5" x14ac:dyDescent="0.25">
      <c r="A339" s="159" t="str">
        <f>_xlfn.XLOOKUP(X339,Mapping!N:N,Mapping!O:O,"Not Found",0,1)</f>
        <v>Load Market</v>
      </c>
      <c r="B339" s="159" t="str">
        <f t="shared" si="20"/>
        <v>NL-MIDLoad Market46063.1256944444</v>
      </c>
      <c r="D339" s="159" t="str">
        <f t="shared" si="23"/>
        <v>load Market WD6</v>
      </c>
      <c r="E339" s="159" t="str">
        <f t="shared" si="21"/>
        <v>MRPNL-MIDLoad Marketload Market WD6</v>
      </c>
      <c r="F339" s="159" t="str">
        <f t="shared" si="22"/>
        <v>MRPNL-MIDLoad Market</v>
      </c>
      <c r="G339" s="159" t="s">
        <v>1889</v>
      </c>
      <c r="N339" s="2">
        <v>2601</v>
      </c>
      <c r="O339" s="3" t="s">
        <v>548</v>
      </c>
      <c r="P339" s="3" t="s">
        <v>383</v>
      </c>
      <c r="Q339" s="3" t="s">
        <v>555</v>
      </c>
      <c r="R339" s="3" t="s">
        <v>556</v>
      </c>
      <c r="S339" s="4">
        <v>46063.125694444447</v>
      </c>
      <c r="T339" s="4">
        <v>46063.155555555553</v>
      </c>
      <c r="U339" s="4">
        <v>46063.379166666666</v>
      </c>
      <c r="V339" s="3" t="s">
        <v>42</v>
      </c>
      <c r="W339" s="3" t="s">
        <v>43</v>
      </c>
      <c r="X339" s="3" t="s">
        <v>557</v>
      </c>
      <c r="Y339" s="2">
        <v>1</v>
      </c>
      <c r="Z339" s="3" t="s">
        <v>558</v>
      </c>
      <c r="AA339" s="5">
        <v>0.72</v>
      </c>
      <c r="AB339" s="5">
        <v>0</v>
      </c>
      <c r="AC339" s="5">
        <v>0.72</v>
      </c>
      <c r="AD339" s="5">
        <v>0</v>
      </c>
      <c r="AE339" s="5">
        <v>0</v>
      </c>
      <c r="AF339" s="5">
        <v>0.72</v>
      </c>
      <c r="AG339" s="6"/>
      <c r="AH339" s="6"/>
      <c r="AI339" s="7">
        <v>0</v>
      </c>
      <c r="AJ339" s="7">
        <v>0</v>
      </c>
      <c r="AK339" s="7">
        <v>0.72</v>
      </c>
      <c r="AL339" s="7">
        <v>0</v>
      </c>
      <c r="AM339" s="7">
        <v>0.72</v>
      </c>
      <c r="AN339" s="12" t="s">
        <v>46</v>
      </c>
      <c r="AO339" s="12"/>
      <c r="AP339" s="12"/>
      <c r="AQ339" s="12"/>
      <c r="AR339" s="12"/>
      <c r="AS339" s="12"/>
      <c r="AT339" s="12"/>
      <c r="AU339" s="12"/>
      <c r="AV339" s="12"/>
      <c r="AW339" s="12"/>
      <c r="AX339" s="12"/>
      <c r="AY339" s="8" t="s">
        <v>47</v>
      </c>
    </row>
    <row r="340" spans="1:51" ht="16.5" x14ac:dyDescent="0.25">
      <c r="A340" s="159" t="str">
        <f>_xlfn.XLOOKUP(X340,Mapping!N:N,Mapping!O:O,"Not Found",0,1)</f>
        <v>Load Pos</v>
      </c>
      <c r="B340" s="159" t="str">
        <f t="shared" si="20"/>
        <v>NL-MIDLoad Pos46063.3791666667</v>
      </c>
      <c r="D340" s="159" t="str">
        <f t="shared" si="23"/>
        <v>load Portfolio</v>
      </c>
      <c r="E340" s="159" t="str">
        <f t="shared" si="21"/>
        <v>MRPNL-MIDLoad Posload Portfolio</v>
      </c>
      <c r="F340" s="159" t="str">
        <f t="shared" si="22"/>
        <v>MRPNL-MIDLoad Pos</v>
      </c>
      <c r="G340" s="159" t="s">
        <v>1889</v>
      </c>
      <c r="N340" s="2">
        <v>2601</v>
      </c>
      <c r="O340" s="3" t="s">
        <v>548</v>
      </c>
      <c r="P340" s="3" t="s">
        <v>383</v>
      </c>
      <c r="Q340" s="3" t="s">
        <v>402</v>
      </c>
      <c r="R340" s="3" t="s">
        <v>403</v>
      </c>
      <c r="S340" s="4">
        <v>46063.379166666666</v>
      </c>
      <c r="T340" s="4">
        <v>46063.438194444447</v>
      </c>
      <c r="U340" s="4">
        <v>46063.438194444447</v>
      </c>
      <c r="V340" s="3" t="s">
        <v>42</v>
      </c>
      <c r="W340" s="3" t="s">
        <v>43</v>
      </c>
      <c r="X340" s="3" t="s">
        <v>559</v>
      </c>
      <c r="Y340" s="2">
        <v>1</v>
      </c>
      <c r="Z340" s="3" t="s">
        <v>404</v>
      </c>
      <c r="AA340" s="5">
        <v>1.42</v>
      </c>
      <c r="AB340" s="5">
        <v>1.42</v>
      </c>
      <c r="AC340" s="5">
        <v>0</v>
      </c>
      <c r="AD340" s="5">
        <v>0</v>
      </c>
      <c r="AE340" s="5">
        <v>1.42</v>
      </c>
      <c r="AF340" s="5">
        <v>1.42</v>
      </c>
      <c r="AG340" s="6"/>
      <c r="AH340" s="6"/>
      <c r="AI340" s="7">
        <v>1.42</v>
      </c>
      <c r="AJ340" s="7">
        <v>0</v>
      </c>
      <c r="AK340" s="7">
        <v>0</v>
      </c>
      <c r="AL340" s="7">
        <v>1.42</v>
      </c>
      <c r="AM340" s="7">
        <v>1.42</v>
      </c>
      <c r="AN340" s="12" t="s">
        <v>149</v>
      </c>
      <c r="AO340" s="12" t="s">
        <v>333</v>
      </c>
      <c r="AP340" s="12" t="s">
        <v>560</v>
      </c>
      <c r="AQ340" s="12" t="s">
        <v>561</v>
      </c>
      <c r="AR340" s="12" t="s">
        <v>336</v>
      </c>
      <c r="AS340" s="12"/>
      <c r="AT340" s="12" t="s">
        <v>60</v>
      </c>
      <c r="AU340" s="12" t="s">
        <v>61</v>
      </c>
      <c r="AV340" s="12" t="s">
        <v>562</v>
      </c>
      <c r="AW340" s="12" t="s">
        <v>563</v>
      </c>
      <c r="AX340" s="12"/>
      <c r="AY340" s="8" t="s">
        <v>47</v>
      </c>
    </row>
    <row r="341" spans="1:51" ht="16.5" x14ac:dyDescent="0.25">
      <c r="A341" s="159" t="str">
        <f>_xlfn.XLOOKUP(X341,Mapping!N:N,Mapping!O:O,"Not Found",0,1)</f>
        <v>Load Pos</v>
      </c>
      <c r="B341" s="159" t="str">
        <f t="shared" si="20"/>
        <v>NL-MIDLoad Pos46063.4381944444</v>
      </c>
      <c r="D341" s="159" t="str">
        <f t="shared" si="23"/>
        <v>copy from</v>
      </c>
      <c r="E341" s="159" t="str">
        <f t="shared" si="21"/>
        <v>MRPNL-MIDLoad Poscopy from</v>
      </c>
      <c r="F341" s="159" t="str">
        <f t="shared" si="22"/>
        <v>MRPNL-MIDLoad Pos</v>
      </c>
      <c r="G341" s="159" t="s">
        <v>1889</v>
      </c>
      <c r="N341" s="2">
        <v>2601</v>
      </c>
      <c r="O341" s="3" t="s">
        <v>548</v>
      </c>
      <c r="P341" s="3" t="s">
        <v>383</v>
      </c>
      <c r="Q341" s="3" t="s">
        <v>82</v>
      </c>
      <c r="R341" s="3" t="s">
        <v>83</v>
      </c>
      <c r="S341" s="4">
        <v>46063.438194444447</v>
      </c>
      <c r="T341" s="4">
        <v>46063.439583333333</v>
      </c>
      <c r="U341" s="4">
        <v>46063.443749999999</v>
      </c>
      <c r="V341" s="3" t="s">
        <v>42</v>
      </c>
      <c r="W341" s="3" t="s">
        <v>43</v>
      </c>
      <c r="X341" s="3" t="s">
        <v>559</v>
      </c>
      <c r="Y341" s="2">
        <v>1</v>
      </c>
      <c r="Z341" s="3" t="s">
        <v>84</v>
      </c>
      <c r="AA341" s="5">
        <v>0.03</v>
      </c>
      <c r="AB341" s="5">
        <v>0</v>
      </c>
      <c r="AC341" s="5">
        <v>0.03</v>
      </c>
      <c r="AD341" s="5">
        <v>0</v>
      </c>
      <c r="AE341" s="5">
        <v>0</v>
      </c>
      <c r="AF341" s="5">
        <v>0.03</v>
      </c>
      <c r="AG341" s="6"/>
      <c r="AH341" s="6"/>
      <c r="AI341" s="7">
        <v>0</v>
      </c>
      <c r="AJ341" s="7">
        <v>0</v>
      </c>
      <c r="AK341" s="7">
        <v>0.03</v>
      </c>
      <c r="AL341" s="7">
        <v>0</v>
      </c>
      <c r="AM341" s="7">
        <v>0.03</v>
      </c>
      <c r="AN341" s="12"/>
      <c r="AO341" s="12"/>
      <c r="AP341" s="12"/>
      <c r="AQ341" s="12"/>
      <c r="AR341" s="12"/>
      <c r="AS341" s="12"/>
      <c r="AT341" s="12"/>
      <c r="AU341" s="12"/>
      <c r="AV341" s="12"/>
      <c r="AW341" s="12"/>
      <c r="AX341" s="12"/>
      <c r="AY341" s="8" t="s">
        <v>47</v>
      </c>
    </row>
    <row r="342" spans="1:51" ht="16.5" x14ac:dyDescent="0.25">
      <c r="A342" s="159" t="str">
        <f>_xlfn.XLOOKUP(X342,Mapping!N:N,Mapping!O:O,"Not Found",0,1)</f>
        <v>Load Pos</v>
      </c>
      <c r="B342" s="159" t="str">
        <f t="shared" si="20"/>
        <v>NL-MIDLoad Pos46063.44375</v>
      </c>
      <c r="D342" s="159" t="str">
        <f t="shared" si="23"/>
        <v>Stratification</v>
      </c>
      <c r="E342" s="159" t="str">
        <f t="shared" si="21"/>
        <v>MRPNL-MIDLoad PosStratification</v>
      </c>
      <c r="F342" s="159" t="str">
        <f t="shared" si="22"/>
        <v>MRPNL-MIDLoad Pos</v>
      </c>
      <c r="G342" s="159" t="s">
        <v>1889</v>
      </c>
      <c r="N342" s="2">
        <v>2601</v>
      </c>
      <c r="O342" s="3" t="s">
        <v>548</v>
      </c>
      <c r="P342" s="3" t="s">
        <v>383</v>
      </c>
      <c r="Q342" s="3" t="s">
        <v>76</v>
      </c>
      <c r="R342" s="3" t="s">
        <v>77</v>
      </c>
      <c r="S342" s="4">
        <v>46063.443749999999</v>
      </c>
      <c r="T342" s="4">
        <v>46063.448611111111</v>
      </c>
      <c r="U342" s="4">
        <v>46063.448611111111</v>
      </c>
      <c r="V342" s="3" t="s">
        <v>42</v>
      </c>
      <c r="W342" s="3" t="s">
        <v>43</v>
      </c>
      <c r="X342" s="3" t="s">
        <v>559</v>
      </c>
      <c r="Y342" s="2">
        <v>1</v>
      </c>
      <c r="Z342" s="3" t="s">
        <v>78</v>
      </c>
      <c r="AA342" s="5">
        <v>0.12</v>
      </c>
      <c r="AB342" s="5">
        <v>0.12</v>
      </c>
      <c r="AC342" s="5">
        <v>0</v>
      </c>
      <c r="AD342" s="5">
        <v>0</v>
      </c>
      <c r="AE342" s="5">
        <v>0.12</v>
      </c>
      <c r="AF342" s="5">
        <v>0.12</v>
      </c>
      <c r="AG342" s="6"/>
      <c r="AH342" s="6"/>
      <c r="AI342" s="7">
        <v>0.12</v>
      </c>
      <c r="AJ342" s="7">
        <v>0</v>
      </c>
      <c r="AK342" s="7">
        <v>0</v>
      </c>
      <c r="AL342" s="7">
        <v>0.12</v>
      </c>
      <c r="AM342" s="7">
        <v>0.12</v>
      </c>
      <c r="AN342" s="12" t="s">
        <v>149</v>
      </c>
      <c r="AO342" s="12" t="s">
        <v>333</v>
      </c>
      <c r="AP342" s="12" t="s">
        <v>560</v>
      </c>
      <c r="AQ342" s="12" t="s">
        <v>561</v>
      </c>
      <c r="AR342" s="12" t="s">
        <v>336</v>
      </c>
      <c r="AS342" s="12"/>
      <c r="AT342" s="12" t="s">
        <v>60</v>
      </c>
      <c r="AU342" s="12" t="s">
        <v>61</v>
      </c>
      <c r="AV342" s="12" t="s">
        <v>562</v>
      </c>
      <c r="AW342" s="12" t="s">
        <v>563</v>
      </c>
      <c r="AX342" s="12"/>
      <c r="AY342" s="8" t="s">
        <v>47</v>
      </c>
    </row>
    <row r="343" spans="1:51" ht="16.5" x14ac:dyDescent="0.25">
      <c r="A343" s="159" t="str">
        <f>_xlfn.XLOOKUP(X343,Mapping!N:N,Mapping!O:O,"Not Found",0,1)</f>
        <v>Load Pos</v>
      </c>
      <c r="B343" s="159" t="str">
        <f t="shared" si="20"/>
        <v>NL-MIDLoad Pos46063.4486111111</v>
      </c>
      <c r="D343" s="159" t="str">
        <f t="shared" si="23"/>
        <v>Stratification OLAP exports</v>
      </c>
      <c r="E343" s="159" t="str">
        <f t="shared" si="21"/>
        <v>MRPNL-MIDLoad PosStratification OLAP exports</v>
      </c>
      <c r="F343" s="159" t="str">
        <f t="shared" si="22"/>
        <v>MRPNL-MIDLoad Pos</v>
      </c>
      <c r="G343" s="159" t="s">
        <v>1889</v>
      </c>
      <c r="N343" s="2">
        <v>2601</v>
      </c>
      <c r="O343" s="3" t="s">
        <v>548</v>
      </c>
      <c r="P343" s="3" t="s">
        <v>383</v>
      </c>
      <c r="Q343" s="3" t="s">
        <v>405</v>
      </c>
      <c r="R343" s="3" t="s">
        <v>406</v>
      </c>
      <c r="S343" s="4">
        <v>46063.448611111111</v>
      </c>
      <c r="T343" s="4">
        <v>46063.455555555556</v>
      </c>
      <c r="U343" s="4">
        <v>46063.456944444442</v>
      </c>
      <c r="V343" s="3" t="s">
        <v>42</v>
      </c>
      <c r="W343" s="3" t="s">
        <v>43</v>
      </c>
      <c r="X343" s="3" t="s">
        <v>559</v>
      </c>
      <c r="Y343" s="2">
        <v>1</v>
      </c>
      <c r="Z343" s="3" t="s">
        <v>407</v>
      </c>
      <c r="AA343" s="5">
        <v>0.17</v>
      </c>
      <c r="AB343" s="5">
        <v>0.17</v>
      </c>
      <c r="AC343" s="5">
        <v>0</v>
      </c>
      <c r="AD343" s="5">
        <v>0.03</v>
      </c>
      <c r="AE343" s="5">
        <v>0.2</v>
      </c>
      <c r="AF343" s="5">
        <v>0.2</v>
      </c>
      <c r="AG343" s="6">
        <v>0</v>
      </c>
      <c r="AH343" s="6">
        <v>0</v>
      </c>
      <c r="AI343" s="7">
        <v>0</v>
      </c>
      <c r="AJ343" s="7">
        <v>0</v>
      </c>
      <c r="AK343" s="7">
        <v>0.17</v>
      </c>
      <c r="AL343" s="7">
        <v>0</v>
      </c>
      <c r="AM343" s="7">
        <v>0.17</v>
      </c>
      <c r="AN343" s="12" t="s">
        <v>46</v>
      </c>
      <c r="AO343" s="12"/>
      <c r="AP343" s="12"/>
      <c r="AQ343" s="12" t="s">
        <v>564</v>
      </c>
      <c r="AR343" s="12"/>
      <c r="AS343" s="12"/>
      <c r="AT343" s="12"/>
      <c r="AU343" s="12"/>
      <c r="AV343" s="12"/>
      <c r="AW343" s="12"/>
      <c r="AX343" s="12"/>
      <c r="AY343" s="8" t="s">
        <v>47</v>
      </c>
    </row>
    <row r="344" spans="1:51" ht="16.5" x14ac:dyDescent="0.25">
      <c r="A344" s="159" t="str">
        <f>_xlfn.XLOOKUP(X344,Mapping!N:N,Mapping!O:O,"Not Found",0,1)</f>
        <v>Load Pos</v>
      </c>
      <c r="B344" s="159" t="str">
        <f t="shared" si="20"/>
        <v>NL-MIDLoad Pos46063.4569444444</v>
      </c>
      <c r="D344" s="159" t="str">
        <f t="shared" si="23"/>
        <v>load Portfolio</v>
      </c>
      <c r="E344" s="159" t="str">
        <f t="shared" si="21"/>
        <v>MRPNL-MIDLoad Posload Portfolio</v>
      </c>
      <c r="F344" s="159" t="str">
        <f t="shared" si="22"/>
        <v>MRPNL-MIDLoad Pos</v>
      </c>
      <c r="G344" s="159" t="s">
        <v>1889</v>
      </c>
      <c r="N344" s="2">
        <v>2601</v>
      </c>
      <c r="O344" s="3" t="s">
        <v>548</v>
      </c>
      <c r="P344" s="3" t="s">
        <v>383</v>
      </c>
      <c r="Q344" s="3" t="s">
        <v>402</v>
      </c>
      <c r="R344" s="3" t="s">
        <v>42</v>
      </c>
      <c r="S344" s="4">
        <v>46063.456944444442</v>
      </c>
      <c r="T344" s="4">
        <v>46063.472916666666</v>
      </c>
      <c r="U344" s="4">
        <v>46063.463888888888</v>
      </c>
      <c r="V344" s="3" t="s">
        <v>42</v>
      </c>
      <c r="W344" s="3" t="s">
        <v>43</v>
      </c>
      <c r="X344" s="3" t="s">
        <v>565</v>
      </c>
      <c r="Y344" s="2">
        <v>2</v>
      </c>
      <c r="Z344" s="3" t="s">
        <v>404</v>
      </c>
      <c r="AA344" s="5">
        <v>0.38</v>
      </c>
      <c r="AB344" s="5">
        <v>0.38</v>
      </c>
      <c r="AC344" s="5">
        <v>0</v>
      </c>
      <c r="AD344" s="5">
        <v>-0.22</v>
      </c>
      <c r="AE344" s="5">
        <v>0.16</v>
      </c>
      <c r="AF344" s="5">
        <v>0.16</v>
      </c>
      <c r="AG344" s="6">
        <v>0</v>
      </c>
      <c r="AH344" s="6">
        <v>0</v>
      </c>
      <c r="AI344" s="7">
        <v>0</v>
      </c>
      <c r="AJ344" s="7">
        <v>0</v>
      </c>
      <c r="AK344" s="7">
        <v>0.38</v>
      </c>
      <c r="AL344" s="7">
        <v>0</v>
      </c>
      <c r="AM344" s="7">
        <v>0.38</v>
      </c>
      <c r="AN344" s="12" t="s">
        <v>46</v>
      </c>
      <c r="AO344" s="12"/>
      <c r="AP344" s="12"/>
      <c r="AQ344" s="12" t="s">
        <v>564</v>
      </c>
      <c r="AR344" s="12"/>
      <c r="AS344" s="12"/>
      <c r="AT344" s="12"/>
      <c r="AU344" s="12"/>
      <c r="AV344" s="12"/>
      <c r="AW344" s="12"/>
      <c r="AX344" s="12"/>
      <c r="AY344" s="8" t="s">
        <v>47</v>
      </c>
    </row>
    <row r="345" spans="1:51" ht="16.5" x14ac:dyDescent="0.25">
      <c r="A345" s="159" t="str">
        <f>_xlfn.XLOOKUP(X345,Mapping!N:N,Mapping!O:O,"Not Found",0,1)</f>
        <v>Load Pos</v>
      </c>
      <c r="B345" s="159" t="str">
        <f t="shared" si="20"/>
        <v>NL-MIDLoad Pos46063.4638888889</v>
      </c>
      <c r="D345" s="159" t="str">
        <f t="shared" si="23"/>
        <v>Stratification</v>
      </c>
      <c r="E345" s="159" t="str">
        <f t="shared" si="21"/>
        <v>MRPNL-MIDLoad PosStratification</v>
      </c>
      <c r="F345" s="159" t="str">
        <f t="shared" si="22"/>
        <v>MRPNL-MIDLoad Pos</v>
      </c>
      <c r="G345" s="159" t="s">
        <v>1889</v>
      </c>
      <c r="N345" s="2">
        <v>2601</v>
      </c>
      <c r="O345" s="3" t="s">
        <v>548</v>
      </c>
      <c r="P345" s="3" t="s">
        <v>383</v>
      </c>
      <c r="Q345" s="3" t="s">
        <v>76</v>
      </c>
      <c r="R345" s="3" t="s">
        <v>77</v>
      </c>
      <c r="S345" s="4">
        <v>46063.463888888888</v>
      </c>
      <c r="T345" s="4">
        <v>46063.466666666667</v>
      </c>
      <c r="U345" s="4">
        <v>46063.466666666667</v>
      </c>
      <c r="V345" s="3" t="s">
        <v>42</v>
      </c>
      <c r="W345" s="3" t="s">
        <v>43</v>
      </c>
      <c r="X345" s="3" t="s">
        <v>565</v>
      </c>
      <c r="Y345" s="2">
        <v>2</v>
      </c>
      <c r="Z345" s="3" t="s">
        <v>78</v>
      </c>
      <c r="AA345" s="5">
        <v>7.0000000000000007E-2</v>
      </c>
      <c r="AB345" s="5">
        <v>7.0000000000000007E-2</v>
      </c>
      <c r="AC345" s="5">
        <v>0</v>
      </c>
      <c r="AD345" s="5">
        <v>0</v>
      </c>
      <c r="AE345" s="5">
        <v>7.0000000000000007E-2</v>
      </c>
      <c r="AF345" s="5">
        <v>7.0000000000000007E-2</v>
      </c>
      <c r="AG345" s="6">
        <v>0</v>
      </c>
      <c r="AH345" s="6">
        <v>0</v>
      </c>
      <c r="AI345" s="7">
        <v>0</v>
      </c>
      <c r="AJ345" s="7">
        <v>0</v>
      </c>
      <c r="AK345" s="7">
        <v>7.0000000000000007E-2</v>
      </c>
      <c r="AL345" s="7">
        <v>0</v>
      </c>
      <c r="AM345" s="7">
        <v>7.0000000000000007E-2</v>
      </c>
      <c r="AN345" s="12" t="s">
        <v>46</v>
      </c>
      <c r="AO345" s="12"/>
      <c r="AP345" s="12"/>
      <c r="AQ345" s="12" t="s">
        <v>564</v>
      </c>
      <c r="AR345" s="12"/>
      <c r="AS345" s="12"/>
      <c r="AT345" s="12"/>
      <c r="AU345" s="12"/>
      <c r="AV345" s="12"/>
      <c r="AW345" s="12"/>
      <c r="AX345" s="12"/>
      <c r="AY345" s="8" t="s">
        <v>47</v>
      </c>
    </row>
    <row r="346" spans="1:51" ht="16.5" x14ac:dyDescent="0.25">
      <c r="A346" s="159" t="str">
        <f>_xlfn.XLOOKUP(X346,Mapping!N:N,Mapping!O:O,"Not Found",0,1)</f>
        <v>Load Pos</v>
      </c>
      <c r="B346" s="159" t="str">
        <f t="shared" si="20"/>
        <v>NL-MIDLoad Pos46063.4666666667</v>
      </c>
      <c r="D346" s="159" t="str">
        <f t="shared" si="23"/>
        <v>Stratification OLAP exports</v>
      </c>
      <c r="E346" s="159" t="str">
        <f t="shared" si="21"/>
        <v>MRPNL-MIDLoad PosStratification OLAP exports</v>
      </c>
      <c r="F346" s="159" t="str">
        <f t="shared" si="22"/>
        <v>MRPNL-MIDLoad Pos</v>
      </c>
      <c r="G346" s="159" t="s">
        <v>1889</v>
      </c>
      <c r="N346" s="2">
        <v>2601</v>
      </c>
      <c r="O346" s="3" t="s">
        <v>548</v>
      </c>
      <c r="P346" s="3" t="s">
        <v>383</v>
      </c>
      <c r="Q346" s="3" t="s">
        <v>405</v>
      </c>
      <c r="R346" s="3" t="s">
        <v>42</v>
      </c>
      <c r="S346" s="4">
        <v>46063.466666666667</v>
      </c>
      <c r="T346" s="4">
        <v>46063.472916666666</v>
      </c>
      <c r="U346" s="4">
        <v>46063.533333333333</v>
      </c>
      <c r="V346" s="3" t="s">
        <v>42</v>
      </c>
      <c r="W346" s="3" t="s">
        <v>43</v>
      </c>
      <c r="X346" s="3" t="s">
        <v>565</v>
      </c>
      <c r="Y346" s="2">
        <v>2</v>
      </c>
      <c r="Z346" s="3" t="s">
        <v>407</v>
      </c>
      <c r="AA346" s="5">
        <v>0.15</v>
      </c>
      <c r="AB346" s="5">
        <v>0.15</v>
      </c>
      <c r="AC346" s="5">
        <v>0</v>
      </c>
      <c r="AD346" s="5">
        <v>1.45</v>
      </c>
      <c r="AE346" s="5">
        <v>1.6</v>
      </c>
      <c r="AF346" s="5">
        <v>1.6</v>
      </c>
      <c r="AG346" s="6">
        <v>0</v>
      </c>
      <c r="AH346" s="6">
        <v>0</v>
      </c>
      <c r="AI346" s="7">
        <v>0</v>
      </c>
      <c r="AJ346" s="7">
        <v>0</v>
      </c>
      <c r="AK346" s="7">
        <v>0.15</v>
      </c>
      <c r="AL346" s="7">
        <v>0</v>
      </c>
      <c r="AM346" s="7">
        <v>0.15</v>
      </c>
      <c r="AN346" s="12" t="s">
        <v>46</v>
      </c>
      <c r="AO346" s="12"/>
      <c r="AP346" s="12"/>
      <c r="AQ346" s="12" t="s">
        <v>564</v>
      </c>
      <c r="AR346" s="12"/>
      <c r="AS346" s="12"/>
      <c r="AT346" s="12"/>
      <c r="AU346" s="12"/>
      <c r="AV346" s="12"/>
      <c r="AW346" s="12"/>
      <c r="AX346" s="12"/>
      <c r="AY346" s="8" t="s">
        <v>47</v>
      </c>
    </row>
    <row r="347" spans="1:51" ht="16.5" x14ac:dyDescent="0.25">
      <c r="A347" s="159" t="str">
        <f>_xlfn.XLOOKUP(X347,Mapping!N:N,Mapping!O:O,"Not Found",0,1)</f>
        <v>Load Pos</v>
      </c>
      <c r="B347" s="159" t="str">
        <f t="shared" si="20"/>
        <v>NL-MIDLoad Pos46063.5333333333</v>
      </c>
      <c r="D347" s="159" t="str">
        <f t="shared" si="23"/>
        <v>load Portfolio</v>
      </c>
      <c r="E347" s="159" t="str">
        <f t="shared" si="21"/>
        <v>MRPNL-MIDLoad Posload Portfolio</v>
      </c>
      <c r="F347" s="159" t="str">
        <f t="shared" si="22"/>
        <v>MRPNL-MIDLoad Pos</v>
      </c>
      <c r="G347" s="159" t="s">
        <v>1889</v>
      </c>
      <c r="N347" s="2">
        <v>2601</v>
      </c>
      <c r="O347" s="3" t="s">
        <v>548</v>
      </c>
      <c r="P347" s="3" t="s">
        <v>383</v>
      </c>
      <c r="Q347" s="3" t="s">
        <v>402</v>
      </c>
      <c r="R347" s="3" t="s">
        <v>42</v>
      </c>
      <c r="S347" s="4">
        <v>46063.533333333333</v>
      </c>
      <c r="T347" s="4">
        <v>46063.540972222225</v>
      </c>
      <c r="U347" s="4">
        <v>46063.550694444442</v>
      </c>
      <c r="V347" s="3" t="s">
        <v>42</v>
      </c>
      <c r="W347" s="3" t="s">
        <v>43</v>
      </c>
      <c r="X347" s="3" t="s">
        <v>566</v>
      </c>
      <c r="Y347" s="2">
        <v>3</v>
      </c>
      <c r="Z347" s="3" t="s">
        <v>404</v>
      </c>
      <c r="AA347" s="5">
        <v>0.18</v>
      </c>
      <c r="AB347" s="5">
        <v>0.18</v>
      </c>
      <c r="AC347" s="5">
        <v>0</v>
      </c>
      <c r="AD347" s="5">
        <v>0.23</v>
      </c>
      <c r="AE347" s="5">
        <v>0.41</v>
      </c>
      <c r="AF347" s="5">
        <v>0.41</v>
      </c>
      <c r="AG347" s="6">
        <v>0</v>
      </c>
      <c r="AH347" s="6">
        <v>0</v>
      </c>
      <c r="AI347" s="7">
        <v>0</v>
      </c>
      <c r="AJ347" s="7">
        <v>0</v>
      </c>
      <c r="AK347" s="7">
        <v>0.18</v>
      </c>
      <c r="AL347" s="7">
        <v>0</v>
      </c>
      <c r="AM347" s="7">
        <v>0.18</v>
      </c>
      <c r="AN347" s="12" t="s">
        <v>149</v>
      </c>
      <c r="AO347" s="12" t="s">
        <v>333</v>
      </c>
      <c r="AP347" s="12" t="s">
        <v>560</v>
      </c>
      <c r="AQ347" s="12" t="s">
        <v>567</v>
      </c>
      <c r="AR347" s="12" t="s">
        <v>336</v>
      </c>
      <c r="AS347" s="12"/>
      <c r="AT347" s="12" t="s">
        <v>60</v>
      </c>
      <c r="AU347" s="12" t="s">
        <v>61</v>
      </c>
      <c r="AV347" s="12" t="s">
        <v>562</v>
      </c>
      <c r="AW347" s="12" t="s">
        <v>563</v>
      </c>
      <c r="AX347" s="12"/>
      <c r="AY347" s="8" t="s">
        <v>404</v>
      </c>
    </row>
    <row r="348" spans="1:51" ht="16.5" x14ac:dyDescent="0.25">
      <c r="A348" s="159" t="str">
        <f>_xlfn.XLOOKUP(X348,Mapping!N:N,Mapping!O:O,"Not Found",0,1)</f>
        <v>Load Pos</v>
      </c>
      <c r="B348" s="159" t="str">
        <f t="shared" si="20"/>
        <v>NL-MIDLoad Pos46063.5506944444</v>
      </c>
      <c r="D348" s="159" t="str">
        <f t="shared" si="23"/>
        <v>load Portfolio</v>
      </c>
      <c r="E348" s="159" t="str">
        <f t="shared" si="21"/>
        <v>MRPNL-MIDLoad Posload Portfolio</v>
      </c>
      <c r="F348" s="159" t="str">
        <f t="shared" si="22"/>
        <v>MRPNL-MIDLoad Pos</v>
      </c>
      <c r="G348" s="159" t="s">
        <v>1889</v>
      </c>
      <c r="N348" s="2">
        <v>2601</v>
      </c>
      <c r="O348" s="3" t="s">
        <v>548</v>
      </c>
      <c r="P348" s="3" t="s">
        <v>383</v>
      </c>
      <c r="Q348" s="3" t="s">
        <v>402</v>
      </c>
      <c r="R348" s="3" t="s">
        <v>42</v>
      </c>
      <c r="S348" s="4">
        <v>46063.550694444442</v>
      </c>
      <c r="T348" s="4">
        <v>46063.563888888886</v>
      </c>
      <c r="U348" s="4">
        <v>46063.552777777775</v>
      </c>
      <c r="V348" s="3" t="s">
        <v>42</v>
      </c>
      <c r="W348" s="3" t="s">
        <v>43</v>
      </c>
      <c r="X348" s="3" t="s">
        <v>568</v>
      </c>
      <c r="Y348" s="2">
        <v>4</v>
      </c>
      <c r="Z348" s="3" t="s">
        <v>404</v>
      </c>
      <c r="AA348" s="5">
        <v>0.32</v>
      </c>
      <c r="AB348" s="5">
        <v>0.32</v>
      </c>
      <c r="AC348" s="5">
        <v>0</v>
      </c>
      <c r="AD348" s="5">
        <v>-0.27</v>
      </c>
      <c r="AE348" s="5">
        <v>0.05</v>
      </c>
      <c r="AF348" s="5">
        <v>0.05</v>
      </c>
      <c r="AG348" s="6"/>
      <c r="AH348" s="6">
        <v>0</v>
      </c>
      <c r="AI348" s="7">
        <v>0.32</v>
      </c>
      <c r="AJ348" s="7">
        <v>0</v>
      </c>
      <c r="AK348" s="7">
        <v>0</v>
      </c>
      <c r="AL348" s="7">
        <v>0.32</v>
      </c>
      <c r="AM348" s="7">
        <v>0.32</v>
      </c>
      <c r="AN348" s="12" t="s">
        <v>149</v>
      </c>
      <c r="AO348" s="12" t="s">
        <v>333</v>
      </c>
      <c r="AP348" s="12" t="s">
        <v>560</v>
      </c>
      <c r="AQ348" s="12" t="s">
        <v>567</v>
      </c>
      <c r="AR348" s="12" t="s">
        <v>336</v>
      </c>
      <c r="AS348" s="12"/>
      <c r="AT348" s="12" t="s">
        <v>60</v>
      </c>
      <c r="AU348" s="12" t="s">
        <v>61</v>
      </c>
      <c r="AV348" s="12" t="s">
        <v>562</v>
      </c>
      <c r="AW348" s="12" t="s">
        <v>563</v>
      </c>
      <c r="AX348" s="12"/>
      <c r="AY348" s="8" t="s">
        <v>404</v>
      </c>
    </row>
    <row r="349" spans="1:51" ht="16.5" x14ac:dyDescent="0.25">
      <c r="A349" s="159" t="str">
        <f>_xlfn.XLOOKUP(X349,Mapping!N:N,Mapping!O:O,"Not Found",0,1)</f>
        <v>Load Pos</v>
      </c>
      <c r="B349" s="159" t="str">
        <f t="shared" si="20"/>
        <v>NL-MIDLoad Pos46063.5527777778</v>
      </c>
      <c r="D349" s="159" t="str">
        <f t="shared" si="23"/>
        <v>Stratification</v>
      </c>
      <c r="E349" s="159" t="str">
        <f t="shared" si="21"/>
        <v>MRPNL-MIDLoad PosStratification</v>
      </c>
      <c r="F349" s="159" t="str">
        <f t="shared" si="22"/>
        <v>MRPNL-MIDLoad Pos</v>
      </c>
      <c r="G349" s="159" t="s">
        <v>1889</v>
      </c>
      <c r="N349" s="2">
        <v>2601</v>
      </c>
      <c r="O349" s="3" t="s">
        <v>548</v>
      </c>
      <c r="P349" s="3" t="s">
        <v>383</v>
      </c>
      <c r="Q349" s="3" t="s">
        <v>76</v>
      </c>
      <c r="R349" s="3" t="s">
        <v>77</v>
      </c>
      <c r="S349" s="4">
        <v>46063.552777777775</v>
      </c>
      <c r="T349" s="4">
        <v>46063.558333333334</v>
      </c>
      <c r="U349" s="4">
        <v>46063.558333333334</v>
      </c>
      <c r="V349" s="3" t="s">
        <v>42</v>
      </c>
      <c r="W349" s="3" t="s">
        <v>43</v>
      </c>
      <c r="X349" s="3" t="s">
        <v>568</v>
      </c>
      <c r="Y349" s="2">
        <v>3</v>
      </c>
      <c r="Z349" s="3" t="s">
        <v>78</v>
      </c>
      <c r="AA349" s="5">
        <v>0.13</v>
      </c>
      <c r="AB349" s="5">
        <v>0.13</v>
      </c>
      <c r="AC349" s="5">
        <v>0</v>
      </c>
      <c r="AD349" s="5">
        <v>0</v>
      </c>
      <c r="AE349" s="5">
        <v>0.13</v>
      </c>
      <c r="AF349" s="5">
        <v>0.13</v>
      </c>
      <c r="AG349" s="6"/>
      <c r="AH349" s="6"/>
      <c r="AI349" s="7">
        <v>0.13</v>
      </c>
      <c r="AJ349" s="7">
        <v>0</v>
      </c>
      <c r="AK349" s="7">
        <v>0</v>
      </c>
      <c r="AL349" s="7">
        <v>0.13</v>
      </c>
      <c r="AM349" s="7">
        <v>0.13</v>
      </c>
      <c r="AN349" s="12" t="s">
        <v>149</v>
      </c>
      <c r="AO349" s="12" t="s">
        <v>333</v>
      </c>
      <c r="AP349" s="12" t="s">
        <v>560</v>
      </c>
      <c r="AQ349" s="12" t="s">
        <v>567</v>
      </c>
      <c r="AR349" s="12" t="s">
        <v>336</v>
      </c>
      <c r="AS349" s="12"/>
      <c r="AT349" s="12" t="s">
        <v>60</v>
      </c>
      <c r="AU349" s="12" t="s">
        <v>61</v>
      </c>
      <c r="AV349" s="12" t="s">
        <v>562</v>
      </c>
      <c r="AW349" s="12" t="s">
        <v>563</v>
      </c>
      <c r="AX349" s="12"/>
      <c r="AY349" s="8" t="s">
        <v>78</v>
      </c>
    </row>
    <row r="350" spans="1:51" ht="16.5" x14ac:dyDescent="0.25">
      <c r="A350" s="159" t="str">
        <f>_xlfn.XLOOKUP(X350,Mapping!N:N,Mapping!O:O,"Not Found",0,1)</f>
        <v>Load Pos</v>
      </c>
      <c r="B350" s="159" t="str">
        <f t="shared" si="20"/>
        <v>NL-MIDLoad Pos46063.5583333333</v>
      </c>
      <c r="D350" s="159" t="str">
        <f t="shared" si="23"/>
        <v>Stratification OLAP exports</v>
      </c>
      <c r="E350" s="159" t="str">
        <f t="shared" si="21"/>
        <v>MRPNL-MIDLoad PosStratification OLAP exports</v>
      </c>
      <c r="F350" s="159" t="str">
        <f t="shared" si="22"/>
        <v>MRPNL-MIDLoad Pos</v>
      </c>
      <c r="G350" s="159" t="s">
        <v>1889</v>
      </c>
      <c r="N350" s="2">
        <v>2601</v>
      </c>
      <c r="O350" s="3" t="s">
        <v>548</v>
      </c>
      <c r="P350" s="3" t="s">
        <v>383</v>
      </c>
      <c r="Q350" s="3" t="s">
        <v>405</v>
      </c>
      <c r="R350" s="3" t="s">
        <v>406</v>
      </c>
      <c r="S350" s="4">
        <v>46063.558333333334</v>
      </c>
      <c r="T350" s="4">
        <v>46063.563194444447</v>
      </c>
      <c r="U350" s="4">
        <v>46063.564583333333</v>
      </c>
      <c r="V350" s="3" t="s">
        <v>42</v>
      </c>
      <c r="W350" s="3" t="s">
        <v>43</v>
      </c>
      <c r="X350" s="3" t="s">
        <v>568</v>
      </c>
      <c r="Y350" s="2">
        <v>3</v>
      </c>
      <c r="Z350" s="3" t="s">
        <v>407</v>
      </c>
      <c r="AA350" s="5">
        <v>0.12</v>
      </c>
      <c r="AB350" s="5">
        <v>0.12</v>
      </c>
      <c r="AC350" s="5">
        <v>0</v>
      </c>
      <c r="AD350" s="5">
        <v>0.03</v>
      </c>
      <c r="AE350" s="5">
        <v>0.15</v>
      </c>
      <c r="AF350" s="5">
        <v>0.15</v>
      </c>
      <c r="AG350" s="6"/>
      <c r="AH350" s="6"/>
      <c r="AI350" s="7">
        <v>0.12</v>
      </c>
      <c r="AJ350" s="7">
        <v>0.03</v>
      </c>
      <c r="AK350" s="7">
        <v>0</v>
      </c>
      <c r="AL350" s="7">
        <v>0.15</v>
      </c>
      <c r="AM350" s="7">
        <v>0.15</v>
      </c>
      <c r="AN350" s="12" t="s">
        <v>149</v>
      </c>
      <c r="AO350" s="12" t="s">
        <v>333</v>
      </c>
      <c r="AP350" s="12" t="s">
        <v>560</v>
      </c>
      <c r="AQ350" s="12" t="s">
        <v>567</v>
      </c>
      <c r="AR350" s="12" t="s">
        <v>336</v>
      </c>
      <c r="AS350" s="12"/>
      <c r="AT350" s="12" t="s">
        <v>60</v>
      </c>
      <c r="AU350" s="12" t="s">
        <v>61</v>
      </c>
      <c r="AV350" s="12" t="s">
        <v>562</v>
      </c>
      <c r="AW350" s="12" t="s">
        <v>563</v>
      </c>
      <c r="AX350" s="12"/>
      <c r="AY350" s="8" t="s">
        <v>407</v>
      </c>
    </row>
    <row r="351" spans="1:51" ht="16.5" x14ac:dyDescent="0.25">
      <c r="A351" s="159" t="str">
        <f>_xlfn.XLOOKUP(X351,Mapping!N:N,Mapping!O:O,"Not Found",0,1)</f>
        <v>Generate Load</v>
      </c>
      <c r="B351" s="159" t="str">
        <f t="shared" si="20"/>
        <v>NL-MIDGenerate Load46063.5645833333</v>
      </c>
      <c r="D351" s="159" t="str">
        <f t="shared" si="23"/>
        <v>Generate DD CFM</v>
      </c>
      <c r="E351" s="159" t="str">
        <f t="shared" si="21"/>
        <v>MRPNL-MIDGenerate LoadGenerate DD CFM</v>
      </c>
      <c r="F351" s="159" t="str">
        <f t="shared" si="22"/>
        <v>MRPNL-MIDGenerate Load</v>
      </c>
      <c r="G351" s="159" t="s">
        <v>1889</v>
      </c>
      <c r="N351" s="2">
        <v>2601</v>
      </c>
      <c r="O351" s="3" t="s">
        <v>548</v>
      </c>
      <c r="P351" s="3" t="s">
        <v>383</v>
      </c>
      <c r="Q351" s="3" t="s">
        <v>415</v>
      </c>
      <c r="R351" s="3" t="s">
        <v>416</v>
      </c>
      <c r="S351" s="4">
        <v>46063.564583333333</v>
      </c>
      <c r="T351" s="4">
        <v>46063.566666666666</v>
      </c>
      <c r="U351" s="4">
        <v>46063.566666666666</v>
      </c>
      <c r="V351" s="3" t="s">
        <v>42</v>
      </c>
      <c r="W351" s="3" t="s">
        <v>43</v>
      </c>
      <c r="X351" s="3" t="s">
        <v>569</v>
      </c>
      <c r="Y351" s="2">
        <v>1</v>
      </c>
      <c r="Z351" s="3" t="s">
        <v>418</v>
      </c>
      <c r="AA351" s="5">
        <v>0.05</v>
      </c>
      <c r="AB351" s="5">
        <v>0.05</v>
      </c>
      <c r="AC351" s="5">
        <v>0</v>
      </c>
      <c r="AD351" s="5">
        <v>0</v>
      </c>
      <c r="AE351" s="5">
        <v>0.05</v>
      </c>
      <c r="AF351" s="5">
        <v>0.05</v>
      </c>
      <c r="AG351" s="6">
        <v>0</v>
      </c>
      <c r="AH351" s="6">
        <v>0</v>
      </c>
      <c r="AI351" s="7">
        <v>0</v>
      </c>
      <c r="AJ351" s="7">
        <v>0</v>
      </c>
      <c r="AK351" s="7">
        <v>0.05</v>
      </c>
      <c r="AL351" s="7">
        <v>0</v>
      </c>
      <c r="AM351" s="7">
        <v>0.05</v>
      </c>
      <c r="AN351" s="12" t="s">
        <v>46</v>
      </c>
      <c r="AO351" s="12"/>
      <c r="AP351" s="12"/>
      <c r="AQ351" s="12" t="s">
        <v>570</v>
      </c>
      <c r="AR351" s="12"/>
      <c r="AS351" s="12"/>
      <c r="AT351" s="12"/>
      <c r="AU351" s="12"/>
      <c r="AV351" s="12"/>
      <c r="AW351" s="12"/>
      <c r="AX351" s="12"/>
      <c r="AY351" s="8" t="s">
        <v>47</v>
      </c>
    </row>
    <row r="352" spans="1:51" ht="16.5" x14ac:dyDescent="0.25">
      <c r="A352" s="159" t="str">
        <f>_xlfn.XLOOKUP(X352,Mapping!N:N,Mapping!O:O,"Not Found",0,1)</f>
        <v>Generate Load</v>
      </c>
      <c r="B352" s="159" t="str">
        <f t="shared" si="20"/>
        <v>NL-MIDGenerate Load46063.5666666667</v>
      </c>
      <c r="D352" s="159" t="str">
        <f t="shared" si="23"/>
        <v>Load DD CFM</v>
      </c>
      <c r="E352" s="159" t="str">
        <f t="shared" si="21"/>
        <v>MRPNL-MIDGenerate LoadLoad DD CFM</v>
      </c>
      <c r="F352" s="159" t="str">
        <f t="shared" si="22"/>
        <v>MRPNL-MIDGenerate Load</v>
      </c>
      <c r="G352" s="159" t="s">
        <v>1889</v>
      </c>
      <c r="N352" s="2">
        <v>2601</v>
      </c>
      <c r="O352" s="3" t="s">
        <v>548</v>
      </c>
      <c r="P352" s="3" t="s">
        <v>383</v>
      </c>
      <c r="Q352" s="3" t="s">
        <v>419</v>
      </c>
      <c r="R352" s="3" t="s">
        <v>420</v>
      </c>
      <c r="S352" s="4">
        <v>46063.566666666666</v>
      </c>
      <c r="T352" s="4">
        <v>46063.586805555555</v>
      </c>
      <c r="U352" s="4">
        <v>46063.587500000001</v>
      </c>
      <c r="V352" s="3" t="s">
        <v>42</v>
      </c>
      <c r="W352" s="3" t="s">
        <v>43</v>
      </c>
      <c r="X352" s="3" t="s">
        <v>569</v>
      </c>
      <c r="Y352" s="2">
        <v>1</v>
      </c>
      <c r="Z352" s="3" t="s">
        <v>421</v>
      </c>
      <c r="AA352" s="5">
        <v>0.48</v>
      </c>
      <c r="AB352" s="5">
        <v>0</v>
      </c>
      <c r="AC352" s="5">
        <v>0.48</v>
      </c>
      <c r="AD352" s="5">
        <v>0</v>
      </c>
      <c r="AE352" s="5">
        <v>0</v>
      </c>
      <c r="AF352" s="5">
        <v>0.48</v>
      </c>
      <c r="AG352" s="6"/>
      <c r="AH352" s="6"/>
      <c r="AI352" s="7">
        <v>0</v>
      </c>
      <c r="AJ352" s="7">
        <v>0</v>
      </c>
      <c r="AK352" s="7">
        <v>0.48</v>
      </c>
      <c r="AL352" s="7">
        <v>0</v>
      </c>
      <c r="AM352" s="7">
        <v>0.48</v>
      </c>
      <c r="AN352" s="12" t="s">
        <v>46</v>
      </c>
      <c r="AO352" s="12"/>
      <c r="AP352" s="12"/>
      <c r="AQ352" s="12"/>
      <c r="AR352" s="12"/>
      <c r="AS352" s="12"/>
      <c r="AT352" s="12"/>
      <c r="AU352" s="12"/>
      <c r="AV352" s="12"/>
      <c r="AW352" s="12"/>
      <c r="AX352" s="12"/>
      <c r="AY352" s="8" t="s">
        <v>47</v>
      </c>
    </row>
    <row r="353" spans="1:51" ht="16.5" x14ac:dyDescent="0.25">
      <c r="A353" s="159" t="str">
        <f>_xlfn.XLOOKUP(X353,Mapping!N:N,Mapping!O:O,"Not Found",0,1)</f>
        <v>Valuation 2</v>
      </c>
      <c r="B353" s="159" t="str">
        <f t="shared" si="20"/>
        <v>NL-MIDValuation 246063.5875</v>
      </c>
      <c r="D353" s="159" t="str">
        <f t="shared" si="23"/>
        <v>NPV2 run</v>
      </c>
      <c r="E353" s="159" t="str">
        <f t="shared" si="21"/>
        <v>MRPNL-MIDValuation 2NPV2 run</v>
      </c>
      <c r="F353" s="159" t="str">
        <f t="shared" si="22"/>
        <v>MRPNL-MIDValuation 2</v>
      </c>
      <c r="G353" s="159" t="s">
        <v>1889</v>
      </c>
      <c r="N353" s="2">
        <v>2601</v>
      </c>
      <c r="O353" s="3" t="s">
        <v>548</v>
      </c>
      <c r="P353" s="3" t="s">
        <v>383</v>
      </c>
      <c r="Q353" s="3" t="s">
        <v>571</v>
      </c>
      <c r="R353" s="3" t="s">
        <v>572</v>
      </c>
      <c r="S353" s="4">
        <v>46063.587500000001</v>
      </c>
      <c r="T353" s="4">
        <v>46063.630555555559</v>
      </c>
      <c r="U353" s="4">
        <v>46063.636805555558</v>
      </c>
      <c r="V353" s="3" t="s">
        <v>42</v>
      </c>
      <c r="W353" s="3" t="s">
        <v>43</v>
      </c>
      <c r="X353" s="3" t="s">
        <v>573</v>
      </c>
      <c r="Y353" s="2">
        <v>1</v>
      </c>
      <c r="Z353" s="3" t="s">
        <v>574</v>
      </c>
      <c r="AA353" s="5">
        <v>1.03</v>
      </c>
      <c r="AB353" s="5">
        <v>1.03</v>
      </c>
      <c r="AC353" s="5">
        <v>0</v>
      </c>
      <c r="AD353" s="5">
        <v>0.15</v>
      </c>
      <c r="AE353" s="5">
        <v>1.18</v>
      </c>
      <c r="AF353" s="5">
        <v>1.18</v>
      </c>
      <c r="AG353" s="6"/>
      <c r="AH353" s="6"/>
      <c r="AI353" s="7">
        <v>1.03</v>
      </c>
      <c r="AJ353" s="7">
        <v>0.15</v>
      </c>
      <c r="AK353" s="7">
        <v>0</v>
      </c>
      <c r="AL353" s="7">
        <v>1.18</v>
      </c>
      <c r="AM353" s="7">
        <v>1.18</v>
      </c>
      <c r="AN353" s="12" t="s">
        <v>113</v>
      </c>
      <c r="AO353" s="12" t="s">
        <v>114</v>
      </c>
      <c r="AP353" s="12" t="s">
        <v>391</v>
      </c>
      <c r="AQ353" s="12" t="s">
        <v>575</v>
      </c>
      <c r="AR353" s="12"/>
      <c r="AS353" s="12"/>
      <c r="AT353" s="12" t="s">
        <v>60</v>
      </c>
      <c r="AU353" s="12" t="s">
        <v>118</v>
      </c>
      <c r="AV353" s="12" t="s">
        <v>576</v>
      </c>
      <c r="AW353" s="12" t="s">
        <v>577</v>
      </c>
      <c r="AX353" s="12"/>
      <c r="AY353" s="8" t="s">
        <v>47</v>
      </c>
    </row>
    <row r="354" spans="1:51" ht="16.5" x14ac:dyDescent="0.25">
      <c r="A354" s="159" t="str">
        <f>_xlfn.XLOOKUP(X354,Mapping!N:N,Mapping!O:O,"Not Found",0,1)</f>
        <v>Planning (NII)</v>
      </c>
      <c r="B354" s="159" t="str">
        <f t="shared" si="20"/>
        <v>NL-MIDPlanning (NII)46063.6368055556</v>
      </c>
      <c r="D354" s="159" t="str">
        <f t="shared" si="23"/>
        <v>Planning run</v>
      </c>
      <c r="E354" s="159" t="str">
        <f t="shared" si="21"/>
        <v>MRPNL-MIDPlanning (NII)Planning run</v>
      </c>
      <c r="F354" s="159" t="str">
        <f t="shared" si="22"/>
        <v>MRPNL-MIDPlanning (NII)</v>
      </c>
      <c r="G354" s="159" t="s">
        <v>1889</v>
      </c>
      <c r="N354" s="2">
        <v>2601</v>
      </c>
      <c r="O354" s="3" t="s">
        <v>548</v>
      </c>
      <c r="P354" s="3" t="s">
        <v>383</v>
      </c>
      <c r="Q354" s="3" t="s">
        <v>439</v>
      </c>
      <c r="R354" s="3" t="s">
        <v>440</v>
      </c>
      <c r="S354" s="4">
        <v>46063.636805555558</v>
      </c>
      <c r="T354" s="4">
        <v>46063.654861111114</v>
      </c>
      <c r="U354" s="4">
        <v>46063.655555555553</v>
      </c>
      <c r="V354" s="3" t="s">
        <v>42</v>
      </c>
      <c r="W354" s="3" t="s">
        <v>43</v>
      </c>
      <c r="X354" s="3" t="s">
        <v>578</v>
      </c>
      <c r="Y354" s="2">
        <v>1</v>
      </c>
      <c r="Z354" s="3" t="s">
        <v>442</v>
      </c>
      <c r="AA354" s="5">
        <v>0.43</v>
      </c>
      <c r="AB354" s="5">
        <v>0.43</v>
      </c>
      <c r="AC354" s="5">
        <v>0</v>
      </c>
      <c r="AD354" s="5">
        <v>0.02</v>
      </c>
      <c r="AE354" s="5">
        <v>0.45</v>
      </c>
      <c r="AF354" s="5">
        <v>0.45</v>
      </c>
      <c r="AG354" s="6"/>
      <c r="AH354" s="6"/>
      <c r="AI354" s="7">
        <v>0.43</v>
      </c>
      <c r="AJ354" s="7">
        <v>0.02</v>
      </c>
      <c r="AK354" s="7">
        <v>0</v>
      </c>
      <c r="AL354" s="7">
        <v>0.45</v>
      </c>
      <c r="AM354" s="7">
        <v>0.45</v>
      </c>
      <c r="AN354" s="12" t="s">
        <v>113</v>
      </c>
      <c r="AO354" s="12" t="s">
        <v>114</v>
      </c>
      <c r="AP354" s="12" t="s">
        <v>391</v>
      </c>
      <c r="AQ354" s="12" t="s">
        <v>575</v>
      </c>
      <c r="AR354" s="12"/>
      <c r="AS354" s="12"/>
      <c r="AT354" s="12" t="s">
        <v>60</v>
      </c>
      <c r="AU354" s="12" t="s">
        <v>118</v>
      </c>
      <c r="AV354" s="12" t="s">
        <v>579</v>
      </c>
      <c r="AW354" s="12" t="s">
        <v>577</v>
      </c>
      <c r="AX354" s="12"/>
      <c r="AY354" s="8" t="s">
        <v>47</v>
      </c>
    </row>
    <row r="355" spans="1:51" ht="16.5" x14ac:dyDescent="0.25">
      <c r="A355" s="159" t="str">
        <f>_xlfn.XLOOKUP(X355,Mapping!N:N,Mapping!O:O,"Not Found",0,1)</f>
        <v>Optimization</v>
      </c>
      <c r="B355" s="159" t="str">
        <f t="shared" si="20"/>
        <v>NL-MIDOptimization46063.6555555556</v>
      </c>
      <c r="D355" s="159" t="str">
        <f t="shared" si="23"/>
        <v>CFM optimization</v>
      </c>
      <c r="E355" s="159" t="str">
        <f t="shared" si="21"/>
        <v>MRPNL-MIDOptimizationCFM optimization</v>
      </c>
      <c r="F355" s="159" t="str">
        <f t="shared" si="22"/>
        <v>MRPNL-MIDOptimization</v>
      </c>
      <c r="G355" s="159" t="s">
        <v>1889</v>
      </c>
      <c r="N355" s="2">
        <v>2601</v>
      </c>
      <c r="O355" s="3" t="s">
        <v>548</v>
      </c>
      <c r="P355" s="3" t="s">
        <v>383</v>
      </c>
      <c r="Q355" s="3" t="s">
        <v>522</v>
      </c>
      <c r="R355" s="3" t="s">
        <v>523</v>
      </c>
      <c r="S355" s="4">
        <v>46063.655555555553</v>
      </c>
      <c r="T355" s="4">
        <v>46063.677777777775</v>
      </c>
      <c r="U355" s="4">
        <v>46063.677777777775</v>
      </c>
      <c r="V355" s="3" t="s">
        <v>580</v>
      </c>
      <c r="W355" s="3" t="s">
        <v>43</v>
      </c>
      <c r="X355" s="3" t="s">
        <v>581</v>
      </c>
      <c r="Y355" s="2">
        <v>1</v>
      </c>
      <c r="Z355" s="3" t="s">
        <v>524</v>
      </c>
      <c r="AA355" s="5">
        <v>0.53</v>
      </c>
      <c r="AB355" s="5">
        <v>0</v>
      </c>
      <c r="AC355" s="5">
        <v>0.53</v>
      </c>
      <c r="AD355" s="5">
        <v>0</v>
      </c>
      <c r="AE355" s="5">
        <v>0</v>
      </c>
      <c r="AF355" s="5">
        <v>0.53</v>
      </c>
      <c r="AG355" s="6"/>
      <c r="AH355" s="6"/>
      <c r="AI355" s="7">
        <v>0</v>
      </c>
      <c r="AJ355" s="7">
        <v>0</v>
      </c>
      <c r="AK355" s="7">
        <v>0.53</v>
      </c>
      <c r="AL355" s="7">
        <v>0</v>
      </c>
      <c r="AM355" s="7">
        <v>0.53</v>
      </c>
      <c r="AN355" s="12" t="s">
        <v>46</v>
      </c>
      <c r="AO355" s="12"/>
      <c r="AP355" s="12"/>
      <c r="AQ355" s="12"/>
      <c r="AR355" s="12"/>
      <c r="AS355" s="12"/>
      <c r="AT355" s="12"/>
      <c r="AU355" s="12"/>
      <c r="AV355" s="12"/>
      <c r="AW355" s="12"/>
      <c r="AX355" s="12"/>
      <c r="AY355" s="8" t="s">
        <v>47</v>
      </c>
    </row>
    <row r="356" spans="1:51" ht="16.5" x14ac:dyDescent="0.25">
      <c r="A356" s="159" t="str">
        <f>_xlfn.XLOOKUP(X356,Mapping!N:N,Mapping!O:O,"Not Found",0,1)</f>
        <v>Optimization</v>
      </c>
      <c r="B356" s="159" t="str">
        <f t="shared" si="20"/>
        <v>NL-MIDOptimization46063.6777777778</v>
      </c>
      <c r="D356" s="159" t="str">
        <f t="shared" si="23"/>
        <v>export to ara</v>
      </c>
      <c r="E356" s="159" t="str">
        <f t="shared" si="21"/>
        <v>MRPNL-MIDOptimizationexport to ara</v>
      </c>
      <c r="F356" s="159" t="str">
        <f t="shared" si="22"/>
        <v>MRPNL-MIDOptimization</v>
      </c>
      <c r="G356" s="159" t="s">
        <v>1889</v>
      </c>
      <c r="N356" s="2">
        <v>2601</v>
      </c>
      <c r="O356" s="3" t="s">
        <v>548</v>
      </c>
      <c r="P356" s="3" t="s">
        <v>383</v>
      </c>
      <c r="Q356" s="3" t="s">
        <v>89</v>
      </c>
      <c r="R356" s="3" t="s">
        <v>90</v>
      </c>
      <c r="S356" s="4">
        <v>46063.677777777775</v>
      </c>
      <c r="T356" s="4">
        <v>46063.679166666669</v>
      </c>
      <c r="U356" s="4">
        <v>46064.209027777775</v>
      </c>
      <c r="V356" s="3" t="s">
        <v>42</v>
      </c>
      <c r="W356" s="3" t="s">
        <v>43</v>
      </c>
      <c r="X356" s="3" t="s">
        <v>581</v>
      </c>
      <c r="Y356" s="2">
        <v>1</v>
      </c>
      <c r="Z356" s="3" t="s">
        <v>91</v>
      </c>
      <c r="AA356" s="5">
        <v>0.03</v>
      </c>
      <c r="AB356" s="5">
        <v>0</v>
      </c>
      <c r="AC356" s="5">
        <v>0.03</v>
      </c>
      <c r="AD356" s="5">
        <v>0</v>
      </c>
      <c r="AE356" s="5">
        <v>0</v>
      </c>
      <c r="AF356" s="5">
        <v>0.03</v>
      </c>
      <c r="AG356" s="6"/>
      <c r="AH356" s="6"/>
      <c r="AI356" s="7">
        <v>0</v>
      </c>
      <c r="AJ356" s="7">
        <v>0</v>
      </c>
      <c r="AK356" s="7">
        <v>0.03</v>
      </c>
      <c r="AL356" s="7">
        <v>0</v>
      </c>
      <c r="AM356" s="7">
        <v>0.03</v>
      </c>
      <c r="AN356" s="12" t="s">
        <v>46</v>
      </c>
      <c r="AO356" s="12"/>
      <c r="AP356" s="12"/>
      <c r="AQ356" s="12"/>
      <c r="AR356" s="12"/>
      <c r="AS356" s="12"/>
      <c r="AT356" s="12"/>
      <c r="AU356" s="12"/>
      <c r="AV356" s="12"/>
      <c r="AW356" s="12"/>
      <c r="AX356" s="12"/>
      <c r="AY356" s="8" t="s">
        <v>47</v>
      </c>
    </row>
    <row r="357" spans="1:51" ht="16.5" x14ac:dyDescent="0.25">
      <c r="A357" s="159" t="str">
        <f>_xlfn.XLOOKUP(X357,Mapping!N:N,Mapping!O:O,"Not Found",0,1)</f>
        <v>Load Market</v>
      </c>
      <c r="B357" s="159" t="str">
        <f t="shared" si="20"/>
        <v>NL-MIDLoad Market46064.2090277778</v>
      </c>
      <c r="D357" s="159" t="str">
        <f t="shared" si="23"/>
        <v>load Market WD7</v>
      </c>
      <c r="E357" s="159" t="str">
        <f t="shared" si="21"/>
        <v>MRPNL-MIDLoad Marketload Market WD7</v>
      </c>
      <c r="F357" s="159" t="str">
        <f t="shared" si="22"/>
        <v>MRPNL-MIDLoad Market</v>
      </c>
      <c r="G357" s="159" t="s">
        <v>1889</v>
      </c>
      <c r="N357" s="2">
        <v>2601</v>
      </c>
      <c r="O357" s="3" t="s">
        <v>548</v>
      </c>
      <c r="P357" s="3" t="s">
        <v>383</v>
      </c>
      <c r="Q357" s="3" t="s">
        <v>582</v>
      </c>
      <c r="R357" s="3" t="s">
        <v>42</v>
      </c>
      <c r="S357" s="4">
        <v>46064.209027777775</v>
      </c>
      <c r="T357" s="4">
        <v>46064.220833333333</v>
      </c>
      <c r="U357" s="4">
        <v>46064.262499999997</v>
      </c>
      <c r="V357" s="3" t="s">
        <v>583</v>
      </c>
      <c r="W357" s="3" t="s">
        <v>54</v>
      </c>
      <c r="X357" s="3" t="s">
        <v>584</v>
      </c>
      <c r="Y357" s="2">
        <v>1</v>
      </c>
      <c r="Z357" s="3" t="s">
        <v>585</v>
      </c>
      <c r="AA357" s="5">
        <v>0.28000000000000003</v>
      </c>
      <c r="AB357" s="5">
        <v>0.28000000000000003</v>
      </c>
      <c r="AC357" s="5">
        <v>0</v>
      </c>
      <c r="AD357" s="5">
        <v>1</v>
      </c>
      <c r="AE357" s="5">
        <v>1.28</v>
      </c>
      <c r="AF357" s="5">
        <v>1.28</v>
      </c>
      <c r="AG357" s="6"/>
      <c r="AH357" s="6"/>
      <c r="AI357" s="7">
        <v>0.28000000000000003</v>
      </c>
      <c r="AJ357" s="7">
        <v>1</v>
      </c>
      <c r="AK357" s="7">
        <v>0</v>
      </c>
      <c r="AL357" s="7">
        <v>1.28</v>
      </c>
      <c r="AM357" s="7">
        <v>1.28</v>
      </c>
      <c r="AN357" s="12" t="s">
        <v>125</v>
      </c>
      <c r="AO357" s="12" t="s">
        <v>126</v>
      </c>
      <c r="AP357" s="12" t="s">
        <v>127</v>
      </c>
      <c r="AQ357" s="12" t="s">
        <v>586</v>
      </c>
      <c r="AR357" s="12"/>
      <c r="AS357" s="12"/>
      <c r="AT357" s="12" t="s">
        <v>60</v>
      </c>
      <c r="AU357" s="12" t="s">
        <v>61</v>
      </c>
      <c r="AV357" s="12" t="s">
        <v>587</v>
      </c>
      <c r="AW357" s="12" t="s">
        <v>588</v>
      </c>
      <c r="AX357" s="48" t="s">
        <v>589</v>
      </c>
      <c r="AY357" s="8" t="s">
        <v>47</v>
      </c>
    </row>
    <row r="358" spans="1:51" ht="16.5" x14ac:dyDescent="0.25">
      <c r="A358" s="159" t="str">
        <f>_xlfn.XLOOKUP(X358,Mapping!N:N,Mapping!O:O,"Not Found",0,1)</f>
        <v>Load Market</v>
      </c>
      <c r="B358" s="159" t="str">
        <f t="shared" si="20"/>
        <v>NL-MIDLoad Market46064.2625</v>
      </c>
      <c r="D358" s="159" t="str">
        <f t="shared" si="23"/>
        <v>load Market WD7</v>
      </c>
      <c r="E358" s="159" t="str">
        <f t="shared" si="21"/>
        <v>MRPNL-MIDLoad Marketload Market WD7</v>
      </c>
      <c r="F358" s="159" t="str">
        <f t="shared" si="22"/>
        <v>MRPNL-MIDLoad Market</v>
      </c>
      <c r="G358" s="159" t="s">
        <v>1889</v>
      </c>
      <c r="N358" s="2">
        <v>2601</v>
      </c>
      <c r="O358" s="3" t="s">
        <v>548</v>
      </c>
      <c r="P358" s="3" t="s">
        <v>383</v>
      </c>
      <c r="Q358" s="3" t="s">
        <v>582</v>
      </c>
      <c r="R358" s="3" t="s">
        <v>590</v>
      </c>
      <c r="S358" s="4">
        <v>46064.262499999997</v>
      </c>
      <c r="T358" s="4">
        <v>46064.288888888892</v>
      </c>
      <c r="U358" s="4">
        <v>46064.423611111109</v>
      </c>
      <c r="V358" s="3" t="s">
        <v>42</v>
      </c>
      <c r="W358" s="3" t="s">
        <v>43</v>
      </c>
      <c r="X358" s="3" t="s">
        <v>591</v>
      </c>
      <c r="Y358" s="2">
        <v>2</v>
      </c>
      <c r="Z358" s="3" t="s">
        <v>585</v>
      </c>
      <c r="AA358" s="5">
        <v>0.63</v>
      </c>
      <c r="AB358" s="5">
        <v>0</v>
      </c>
      <c r="AC358" s="5">
        <v>0.63</v>
      </c>
      <c r="AD358" s="5">
        <v>0</v>
      </c>
      <c r="AE358" s="5">
        <v>0</v>
      </c>
      <c r="AF358" s="5">
        <v>0.63</v>
      </c>
      <c r="AG358" s="6"/>
      <c r="AH358" s="6"/>
      <c r="AI358" s="7">
        <v>0</v>
      </c>
      <c r="AJ358" s="7">
        <v>0</v>
      </c>
      <c r="AK358" s="7">
        <v>0.63</v>
      </c>
      <c r="AL358" s="7">
        <v>0</v>
      </c>
      <c r="AM358" s="7">
        <v>0.63</v>
      </c>
      <c r="AN358" s="12" t="s">
        <v>46</v>
      </c>
      <c r="AO358" s="12"/>
      <c r="AP358" s="12"/>
      <c r="AQ358" s="12"/>
      <c r="AR358" s="12"/>
      <c r="AS358" s="12"/>
      <c r="AT358" s="12"/>
      <c r="AU358" s="12"/>
      <c r="AV358" s="12"/>
      <c r="AW358" s="12"/>
      <c r="AX358" s="12"/>
      <c r="AY358" s="8" t="s">
        <v>47</v>
      </c>
    </row>
    <row r="359" spans="1:51" ht="16.5" x14ac:dyDescent="0.25">
      <c r="A359" s="159" t="str">
        <f>_xlfn.XLOOKUP(X359,Mapping!N:N,Mapping!O:O,"Not Found",0,1)</f>
        <v>Load Pos</v>
      </c>
      <c r="B359" s="159" t="str">
        <f t="shared" si="20"/>
        <v>NL-MIDLoad Pos46064.4236111111</v>
      </c>
      <c r="D359" s="159" t="str">
        <f t="shared" si="23"/>
        <v>load Portfolio</v>
      </c>
      <c r="E359" s="159" t="str">
        <f t="shared" si="21"/>
        <v>MRPNL-MIDLoad Posload Portfolio</v>
      </c>
      <c r="F359" s="159" t="str">
        <f t="shared" si="22"/>
        <v>MRPNL-MIDLoad Pos</v>
      </c>
      <c r="G359" s="159" t="s">
        <v>1889</v>
      </c>
      <c r="N359" s="2">
        <v>2601</v>
      </c>
      <c r="O359" s="3" t="s">
        <v>548</v>
      </c>
      <c r="P359" s="3" t="s">
        <v>383</v>
      </c>
      <c r="Q359" s="3" t="s">
        <v>402</v>
      </c>
      <c r="R359" s="3" t="s">
        <v>42</v>
      </c>
      <c r="S359" s="4">
        <v>46064.423611111109</v>
      </c>
      <c r="T359" s="4">
        <v>46064.442361111112</v>
      </c>
      <c r="U359" s="4">
        <v>46064.432638888888</v>
      </c>
      <c r="V359" s="3" t="s">
        <v>42</v>
      </c>
      <c r="W359" s="3" t="s">
        <v>43</v>
      </c>
      <c r="X359" s="3" t="s">
        <v>592</v>
      </c>
      <c r="Y359" s="2">
        <v>5</v>
      </c>
      <c r="Z359" s="3" t="s">
        <v>404</v>
      </c>
      <c r="AA359" s="5">
        <v>0.45</v>
      </c>
      <c r="AB359" s="5">
        <v>0.45</v>
      </c>
      <c r="AC359" s="5">
        <v>0</v>
      </c>
      <c r="AD359" s="5">
        <v>-0.23</v>
      </c>
      <c r="AE359" s="5">
        <v>0.22</v>
      </c>
      <c r="AF359" s="5">
        <v>0.22</v>
      </c>
      <c r="AG359" s="6"/>
      <c r="AH359" s="6">
        <v>0</v>
      </c>
      <c r="AI359" s="7">
        <v>0.45</v>
      </c>
      <c r="AJ359" s="7">
        <v>0</v>
      </c>
      <c r="AK359" s="7">
        <v>0</v>
      </c>
      <c r="AL359" s="7">
        <v>0.45</v>
      </c>
      <c r="AM359" s="7">
        <v>0.45</v>
      </c>
      <c r="AN359" s="12" t="s">
        <v>149</v>
      </c>
      <c r="AO359" s="12" t="s">
        <v>333</v>
      </c>
      <c r="AP359" s="12" t="s">
        <v>560</v>
      </c>
      <c r="AQ359" s="12" t="s">
        <v>593</v>
      </c>
      <c r="AR359" s="12" t="s">
        <v>336</v>
      </c>
      <c r="AS359" s="12"/>
      <c r="AT359" s="12" t="s">
        <v>60</v>
      </c>
      <c r="AU359" s="12" t="s">
        <v>61</v>
      </c>
      <c r="AV359" s="12" t="s">
        <v>562</v>
      </c>
      <c r="AW359" s="12" t="s">
        <v>563</v>
      </c>
      <c r="AX359" s="12"/>
      <c r="AY359" s="8" t="s">
        <v>404</v>
      </c>
    </row>
    <row r="360" spans="1:51" ht="16.5" x14ac:dyDescent="0.25">
      <c r="A360" s="159" t="str">
        <f>_xlfn.XLOOKUP(X360,Mapping!N:N,Mapping!O:O,"Not Found",0,1)</f>
        <v>Load Pos</v>
      </c>
      <c r="B360" s="159" t="str">
        <f t="shared" si="20"/>
        <v>NL-MIDLoad Pos46064.4326388889</v>
      </c>
      <c r="D360" s="159" t="str">
        <f t="shared" si="23"/>
        <v>Stratification</v>
      </c>
      <c r="E360" s="159" t="str">
        <f t="shared" si="21"/>
        <v>MRPNL-MIDLoad PosStratification</v>
      </c>
      <c r="F360" s="159" t="str">
        <f t="shared" si="22"/>
        <v>MRPNL-MIDLoad Pos</v>
      </c>
      <c r="G360" s="159" t="s">
        <v>1889</v>
      </c>
      <c r="N360" s="2">
        <v>2601</v>
      </c>
      <c r="O360" s="3" t="s">
        <v>548</v>
      </c>
      <c r="P360" s="3" t="s">
        <v>383</v>
      </c>
      <c r="Q360" s="3" t="s">
        <v>76</v>
      </c>
      <c r="R360" s="3" t="s">
        <v>77</v>
      </c>
      <c r="S360" s="4">
        <v>46064.432638888888</v>
      </c>
      <c r="T360" s="4">
        <v>46064.4375</v>
      </c>
      <c r="U360" s="4">
        <v>46064.4375</v>
      </c>
      <c r="V360" s="3" t="s">
        <v>42</v>
      </c>
      <c r="W360" s="3" t="s">
        <v>43</v>
      </c>
      <c r="X360" s="3" t="s">
        <v>592</v>
      </c>
      <c r="Y360" s="2">
        <v>4</v>
      </c>
      <c r="Z360" s="3" t="s">
        <v>78</v>
      </c>
      <c r="AA360" s="5">
        <v>0.12</v>
      </c>
      <c r="AB360" s="5">
        <v>0.12</v>
      </c>
      <c r="AC360" s="5">
        <v>0</v>
      </c>
      <c r="AD360" s="5">
        <v>0</v>
      </c>
      <c r="AE360" s="5">
        <v>0.12</v>
      </c>
      <c r="AF360" s="5">
        <v>0.12</v>
      </c>
      <c r="AG360" s="6"/>
      <c r="AH360" s="6"/>
      <c r="AI360" s="7">
        <v>0.12</v>
      </c>
      <c r="AJ360" s="7">
        <v>0</v>
      </c>
      <c r="AK360" s="7">
        <v>0</v>
      </c>
      <c r="AL360" s="7">
        <v>0.12</v>
      </c>
      <c r="AM360" s="7">
        <v>0.12</v>
      </c>
      <c r="AN360" s="12" t="s">
        <v>149</v>
      </c>
      <c r="AO360" s="12" t="s">
        <v>333</v>
      </c>
      <c r="AP360" s="12" t="s">
        <v>560</v>
      </c>
      <c r="AQ360" s="12" t="s">
        <v>593</v>
      </c>
      <c r="AR360" s="12" t="s">
        <v>336</v>
      </c>
      <c r="AS360" s="12"/>
      <c r="AT360" s="12" t="s">
        <v>60</v>
      </c>
      <c r="AU360" s="12" t="s">
        <v>61</v>
      </c>
      <c r="AV360" s="12" t="s">
        <v>562</v>
      </c>
      <c r="AW360" s="12" t="s">
        <v>563</v>
      </c>
      <c r="AX360" s="12"/>
      <c r="AY360" s="8" t="s">
        <v>78</v>
      </c>
    </row>
    <row r="361" spans="1:51" ht="16.5" x14ac:dyDescent="0.25">
      <c r="A361" s="159" t="str">
        <f>_xlfn.XLOOKUP(X361,Mapping!N:N,Mapping!O:O,"Not Found",0,1)</f>
        <v>Load Pos</v>
      </c>
      <c r="B361" s="159" t="str">
        <f t="shared" si="20"/>
        <v>NL-MIDLoad Pos46064.4375</v>
      </c>
      <c r="D361" s="159" t="str">
        <f t="shared" si="23"/>
        <v>Stratification OLAP exports</v>
      </c>
      <c r="E361" s="159" t="str">
        <f t="shared" si="21"/>
        <v>MRPNL-MIDLoad PosStratification OLAP exports</v>
      </c>
      <c r="F361" s="159" t="str">
        <f t="shared" si="22"/>
        <v>MRPNL-MIDLoad Pos</v>
      </c>
      <c r="G361" s="159" t="s">
        <v>1889</v>
      </c>
      <c r="N361" s="2">
        <v>2601</v>
      </c>
      <c r="O361" s="3" t="s">
        <v>548</v>
      </c>
      <c r="P361" s="3" t="s">
        <v>383</v>
      </c>
      <c r="Q361" s="3" t="s">
        <v>405</v>
      </c>
      <c r="R361" s="3" t="s">
        <v>42</v>
      </c>
      <c r="S361" s="4">
        <v>46064.4375</v>
      </c>
      <c r="T361" s="4">
        <v>46064.442361111112</v>
      </c>
      <c r="U361" s="4">
        <v>46064.594444444447</v>
      </c>
      <c r="V361" s="3" t="s">
        <v>42</v>
      </c>
      <c r="W361" s="3" t="s">
        <v>43</v>
      </c>
      <c r="X361" s="3" t="s">
        <v>592</v>
      </c>
      <c r="Y361" s="2">
        <v>4</v>
      </c>
      <c r="Z361" s="3" t="s">
        <v>407</v>
      </c>
      <c r="AA361" s="5">
        <v>0.12</v>
      </c>
      <c r="AB361" s="5">
        <v>0</v>
      </c>
      <c r="AC361" s="5">
        <v>0.12</v>
      </c>
      <c r="AD361" s="5">
        <v>0</v>
      </c>
      <c r="AE361" s="5">
        <v>0</v>
      </c>
      <c r="AF361" s="5">
        <v>0.12</v>
      </c>
      <c r="AG361" s="6"/>
      <c r="AH361" s="6"/>
      <c r="AI361" s="7">
        <v>0</v>
      </c>
      <c r="AJ361" s="7">
        <v>0</v>
      </c>
      <c r="AK361" s="7">
        <v>0.12</v>
      </c>
      <c r="AL361" s="7">
        <v>0</v>
      </c>
      <c r="AM361" s="7">
        <v>0.12</v>
      </c>
      <c r="AN361" s="12" t="s">
        <v>149</v>
      </c>
      <c r="AO361" s="12" t="s">
        <v>333</v>
      </c>
      <c r="AP361" s="12" t="s">
        <v>560</v>
      </c>
      <c r="AQ361" s="12" t="s">
        <v>593</v>
      </c>
      <c r="AR361" s="12" t="s">
        <v>336</v>
      </c>
      <c r="AS361" s="12"/>
      <c r="AT361" s="12" t="s">
        <v>60</v>
      </c>
      <c r="AU361" s="12" t="s">
        <v>61</v>
      </c>
      <c r="AV361" s="12" t="s">
        <v>562</v>
      </c>
      <c r="AW361" s="12" t="s">
        <v>563</v>
      </c>
      <c r="AX361" s="12"/>
      <c r="AY361" s="8" t="s">
        <v>407</v>
      </c>
    </row>
    <row r="362" spans="1:51" ht="16.5" x14ac:dyDescent="0.25">
      <c r="A362" s="159" t="str">
        <f>_xlfn.XLOOKUP(X362,Mapping!N:N,Mapping!O:O,"Not Found",0,1)</f>
        <v>Load Compare MP</v>
      </c>
      <c r="B362" s="159" t="str">
        <f t="shared" si="20"/>
        <v>NL-MIDLoad Compare MP46064.5944444444</v>
      </c>
      <c r="D362" s="159" t="str">
        <f t="shared" si="23"/>
        <v>load MPs</v>
      </c>
      <c r="E362" s="159" t="str">
        <f t="shared" si="21"/>
        <v>MRPNL-MIDLoad Compare MPload MPs</v>
      </c>
      <c r="F362" s="159" t="str">
        <f t="shared" si="22"/>
        <v>MRPNL-MIDLoad Compare MP</v>
      </c>
      <c r="G362" s="159" t="s">
        <v>1889</v>
      </c>
      <c r="N362" s="2">
        <v>2601</v>
      </c>
      <c r="O362" s="3" t="s">
        <v>548</v>
      </c>
      <c r="P362" s="3" t="s">
        <v>383</v>
      </c>
      <c r="Q362" s="3" t="s">
        <v>387</v>
      </c>
      <c r="R362" s="3" t="s">
        <v>388</v>
      </c>
      <c r="S362" s="4">
        <v>46064.594444444447</v>
      </c>
      <c r="T362" s="4">
        <v>46064.597222222219</v>
      </c>
      <c r="U362" s="4">
        <v>46064.597222222219</v>
      </c>
      <c r="V362" s="3" t="s">
        <v>42</v>
      </c>
      <c r="W362" s="3" t="s">
        <v>43</v>
      </c>
      <c r="X362" s="3" t="s">
        <v>594</v>
      </c>
      <c r="Y362" s="2">
        <v>2</v>
      </c>
      <c r="Z362" s="3" t="s">
        <v>390</v>
      </c>
      <c r="AA362" s="5">
        <v>7.0000000000000007E-2</v>
      </c>
      <c r="AB362" s="5">
        <v>7.0000000000000007E-2</v>
      </c>
      <c r="AC362" s="5">
        <v>0</v>
      </c>
      <c r="AD362" s="5">
        <v>0</v>
      </c>
      <c r="AE362" s="5">
        <v>7.0000000000000007E-2</v>
      </c>
      <c r="AF362" s="5">
        <v>7.0000000000000007E-2</v>
      </c>
      <c r="AG362" s="6"/>
      <c r="AH362" s="6"/>
      <c r="AI362" s="7">
        <v>7.0000000000000007E-2</v>
      </c>
      <c r="AJ362" s="7">
        <v>0</v>
      </c>
      <c r="AK362" s="7">
        <v>0</v>
      </c>
      <c r="AL362" s="7">
        <v>7.0000000000000007E-2</v>
      </c>
      <c r="AM362" s="7">
        <v>7.0000000000000007E-2</v>
      </c>
      <c r="AN362" s="13" t="s">
        <v>113</v>
      </c>
      <c r="AO362" s="12" t="s">
        <v>114</v>
      </c>
      <c r="AP362" s="12" t="s">
        <v>391</v>
      </c>
      <c r="AQ362" s="12" t="s">
        <v>595</v>
      </c>
      <c r="AR362" s="12" t="s">
        <v>596</v>
      </c>
      <c r="AS362" s="12">
        <v>4864</v>
      </c>
      <c r="AT362" s="13" t="s">
        <v>129</v>
      </c>
      <c r="AU362" s="12" t="s">
        <v>118</v>
      </c>
      <c r="AV362" s="12" t="s">
        <v>597</v>
      </c>
      <c r="AW362" s="12" t="s">
        <v>598</v>
      </c>
      <c r="AX362" s="12"/>
      <c r="AY362" s="8" t="s">
        <v>47</v>
      </c>
    </row>
    <row r="363" spans="1:51" ht="16.5" x14ac:dyDescent="0.25">
      <c r="A363" s="159" t="str">
        <f>_xlfn.XLOOKUP(X363,Mapping!N:N,Mapping!O:O,"Not Found",0,1)</f>
        <v>Load Compare MP</v>
      </c>
      <c r="B363" s="159" t="str">
        <f t="shared" si="20"/>
        <v>NL-MIDLoad Compare MP46064.5972222222</v>
      </c>
      <c r="D363" s="159" t="str">
        <f t="shared" si="23"/>
        <v>Model parameters comparison</v>
      </c>
      <c r="E363" s="159" t="str">
        <f t="shared" si="21"/>
        <v>MRPNL-MIDLoad Compare MPModel parameters comparison</v>
      </c>
      <c r="F363" s="159" t="str">
        <f t="shared" si="22"/>
        <v>MRPNL-MIDLoad Compare MP</v>
      </c>
      <c r="G363" s="159" t="s">
        <v>1889</v>
      </c>
      <c r="N363" s="2">
        <v>2601</v>
      </c>
      <c r="O363" s="3" t="s">
        <v>548</v>
      </c>
      <c r="P363" s="3" t="s">
        <v>383</v>
      </c>
      <c r="Q363" s="3" t="s">
        <v>53</v>
      </c>
      <c r="R363" s="3" t="s">
        <v>329</v>
      </c>
      <c r="S363" s="4">
        <v>46064.597222222219</v>
      </c>
      <c r="T363" s="4">
        <v>46064.597916666666</v>
      </c>
      <c r="U363" s="4">
        <v>46064.628472222219</v>
      </c>
      <c r="V363" s="3" t="s">
        <v>42</v>
      </c>
      <c r="W363" s="3" t="s">
        <v>43</v>
      </c>
      <c r="X363" s="3" t="s">
        <v>594</v>
      </c>
      <c r="Y363" s="2">
        <v>2</v>
      </c>
      <c r="Z363" s="3" t="s">
        <v>55</v>
      </c>
      <c r="AA363" s="5">
        <v>0.02</v>
      </c>
      <c r="AB363" s="5">
        <v>0.02</v>
      </c>
      <c r="AC363" s="5">
        <v>0</v>
      </c>
      <c r="AD363" s="5">
        <v>0.73</v>
      </c>
      <c r="AE363" s="5">
        <v>0.75</v>
      </c>
      <c r="AF363" s="5">
        <v>0.75</v>
      </c>
      <c r="AG363" s="6"/>
      <c r="AH363" s="6"/>
      <c r="AI363" s="7">
        <v>0.02</v>
      </c>
      <c r="AJ363" s="7">
        <v>0.73</v>
      </c>
      <c r="AK363" s="7">
        <v>0</v>
      </c>
      <c r="AL363" s="7">
        <v>0.75</v>
      </c>
      <c r="AM363" s="7">
        <v>0.75</v>
      </c>
      <c r="AN363" s="13" t="s">
        <v>113</v>
      </c>
      <c r="AO363" s="12" t="s">
        <v>114</v>
      </c>
      <c r="AP363" s="12" t="s">
        <v>391</v>
      </c>
      <c r="AQ363" s="12" t="s">
        <v>595</v>
      </c>
      <c r="AR363" s="12" t="s">
        <v>596</v>
      </c>
      <c r="AS363" s="12">
        <v>4864</v>
      </c>
      <c r="AT363" s="13" t="s">
        <v>129</v>
      </c>
      <c r="AU363" s="12" t="s">
        <v>118</v>
      </c>
      <c r="AV363" s="12" t="s">
        <v>597</v>
      </c>
      <c r="AW363" s="12" t="s">
        <v>598</v>
      </c>
      <c r="AX363" s="12"/>
      <c r="AY363" s="8" t="s">
        <v>47</v>
      </c>
    </row>
    <row r="364" spans="1:51" ht="16.5" x14ac:dyDescent="0.25">
      <c r="A364" s="159" t="str">
        <f>_xlfn.XLOOKUP(X364,Mapping!N:N,Mapping!O:O,"Not Found",0,1)</f>
        <v>Load Compare MP</v>
      </c>
      <c r="B364" s="159" t="str">
        <f t="shared" si="20"/>
        <v>NL-MIDLoad Compare MP46064.6284722222</v>
      </c>
      <c r="D364" s="159" t="str">
        <f t="shared" si="23"/>
        <v>load MPs</v>
      </c>
      <c r="E364" s="159" t="str">
        <f t="shared" si="21"/>
        <v>MRPNL-MIDLoad Compare MPload MPs</v>
      </c>
      <c r="F364" s="159" t="str">
        <f t="shared" si="22"/>
        <v>MRPNL-MIDLoad Compare MP</v>
      </c>
      <c r="G364" s="159" t="s">
        <v>1889</v>
      </c>
      <c r="N364" s="2">
        <v>2601</v>
      </c>
      <c r="O364" s="3" t="s">
        <v>548</v>
      </c>
      <c r="P364" s="3" t="s">
        <v>383</v>
      </c>
      <c r="Q364" s="3" t="s">
        <v>387</v>
      </c>
      <c r="R364" s="3" t="s">
        <v>42</v>
      </c>
      <c r="S364" s="4">
        <v>46064.628472222219</v>
      </c>
      <c r="T364" s="4">
        <v>46064.629861111112</v>
      </c>
      <c r="U364" s="4">
        <v>46064.640277777777</v>
      </c>
      <c r="V364" s="3" t="s">
        <v>599</v>
      </c>
      <c r="W364" s="3" t="s">
        <v>54</v>
      </c>
      <c r="X364" s="3" t="s">
        <v>600</v>
      </c>
      <c r="Y364" s="2">
        <v>3</v>
      </c>
      <c r="Z364" s="3" t="s">
        <v>390</v>
      </c>
      <c r="AA364" s="5">
        <v>0.03</v>
      </c>
      <c r="AB364" s="5">
        <v>0.03</v>
      </c>
      <c r="AC364" s="5">
        <v>0</v>
      </c>
      <c r="AD364" s="5">
        <v>0.25</v>
      </c>
      <c r="AE364" s="5">
        <v>0.28000000000000003</v>
      </c>
      <c r="AF364" s="5">
        <v>0.28000000000000003</v>
      </c>
      <c r="AG364" s="6"/>
      <c r="AH364" s="6"/>
      <c r="AI364" s="7">
        <v>0.03</v>
      </c>
      <c r="AJ364" s="7">
        <v>0.25</v>
      </c>
      <c r="AK364" s="7">
        <v>0</v>
      </c>
      <c r="AL364" s="7">
        <v>0.28000000000000003</v>
      </c>
      <c r="AM364" s="7">
        <v>0.28000000000000003</v>
      </c>
      <c r="AN364" s="12" t="s">
        <v>149</v>
      </c>
      <c r="AO364" s="12" t="s">
        <v>150</v>
      </c>
      <c r="AP364" s="12" t="s">
        <v>334</v>
      </c>
      <c r="AQ364" s="12" t="s">
        <v>601</v>
      </c>
      <c r="AR364" s="12" t="s">
        <v>596</v>
      </c>
      <c r="AS364" s="12"/>
      <c r="AT364" s="12" t="s">
        <v>60</v>
      </c>
      <c r="AU364" s="12" t="s">
        <v>118</v>
      </c>
      <c r="AV364" s="12" t="s">
        <v>602</v>
      </c>
      <c r="AW364" s="12" t="s">
        <v>603</v>
      </c>
      <c r="AX364" s="12"/>
      <c r="AY364" s="8" t="s">
        <v>390</v>
      </c>
    </row>
    <row r="365" spans="1:51" ht="16.5" x14ac:dyDescent="0.25">
      <c r="A365" s="159" t="str">
        <f>_xlfn.XLOOKUP(X365,Mapping!N:N,Mapping!O:O,"Not Found",0,1)</f>
        <v>Load Compare MP</v>
      </c>
      <c r="B365" s="159" t="str">
        <f t="shared" si="20"/>
        <v>NL-MIDLoad Compare MP46064.6402777778</v>
      </c>
      <c r="D365" s="159" t="str">
        <f t="shared" si="23"/>
        <v>load MPs</v>
      </c>
      <c r="E365" s="159" t="str">
        <f t="shared" si="21"/>
        <v>MRPNL-MIDLoad Compare MPload MPs</v>
      </c>
      <c r="F365" s="159" t="str">
        <f t="shared" si="22"/>
        <v>MRPNL-MIDLoad Compare MP</v>
      </c>
      <c r="G365" s="159" t="s">
        <v>1889</v>
      </c>
      <c r="N365" s="2">
        <v>2601</v>
      </c>
      <c r="O365" s="3" t="s">
        <v>548</v>
      </c>
      <c r="P365" s="3" t="s">
        <v>383</v>
      </c>
      <c r="Q365" s="3" t="s">
        <v>387</v>
      </c>
      <c r="R365" s="3" t="s">
        <v>42</v>
      </c>
      <c r="S365" s="4">
        <v>46064.640277777777</v>
      </c>
      <c r="T365" s="4">
        <v>46064.643750000003</v>
      </c>
      <c r="U365" s="4">
        <v>46064.642361111109</v>
      </c>
      <c r="V365" s="3" t="s">
        <v>42</v>
      </c>
      <c r="W365" s="3" t="s">
        <v>43</v>
      </c>
      <c r="X365" s="3" t="s">
        <v>604</v>
      </c>
      <c r="Y365" s="2">
        <v>4</v>
      </c>
      <c r="Z365" s="3" t="s">
        <v>390</v>
      </c>
      <c r="AA365" s="5">
        <v>0.08</v>
      </c>
      <c r="AB365" s="5">
        <v>0.08</v>
      </c>
      <c r="AC365" s="5">
        <v>0</v>
      </c>
      <c r="AD365" s="5">
        <v>-0.03</v>
      </c>
      <c r="AE365" s="5">
        <v>0.05</v>
      </c>
      <c r="AF365" s="5">
        <v>0.05</v>
      </c>
      <c r="AG365" s="6"/>
      <c r="AH365" s="6"/>
      <c r="AI365" s="7">
        <v>0.08</v>
      </c>
      <c r="AJ365" s="7">
        <v>-0.03</v>
      </c>
      <c r="AK365" s="7">
        <v>0</v>
      </c>
      <c r="AL365" s="7">
        <v>0.05</v>
      </c>
      <c r="AM365" s="7">
        <v>0.05</v>
      </c>
      <c r="AN365" s="12" t="s">
        <v>149</v>
      </c>
      <c r="AO365" s="12" t="s">
        <v>150</v>
      </c>
      <c r="AP365" s="12" t="s">
        <v>334</v>
      </c>
      <c r="AQ365" s="12" t="s">
        <v>601</v>
      </c>
      <c r="AR365" s="12" t="s">
        <v>596</v>
      </c>
      <c r="AS365" s="12"/>
      <c r="AT365" s="12" t="s">
        <v>60</v>
      </c>
      <c r="AU365" s="12" t="s">
        <v>118</v>
      </c>
      <c r="AV365" s="12" t="s">
        <v>602</v>
      </c>
      <c r="AW365" s="12" t="s">
        <v>603</v>
      </c>
      <c r="AX365" s="12"/>
      <c r="AY365" s="8" t="s">
        <v>390</v>
      </c>
    </row>
    <row r="366" spans="1:51" ht="16.5" x14ac:dyDescent="0.25">
      <c r="A366" s="159" t="str">
        <f>_xlfn.XLOOKUP(X366,Mapping!N:N,Mapping!O:O,"Not Found",0,1)</f>
        <v>Load Compare MP</v>
      </c>
      <c r="B366" s="159" t="str">
        <f t="shared" si="20"/>
        <v>NL-MIDLoad Compare MP46064.6423611111</v>
      </c>
      <c r="D366" s="159" t="str">
        <f t="shared" si="23"/>
        <v>Model parameters comparison</v>
      </c>
      <c r="E366" s="159" t="str">
        <f t="shared" si="21"/>
        <v>MRPNL-MIDLoad Compare MPModel parameters comparison</v>
      </c>
      <c r="F366" s="159" t="str">
        <f t="shared" si="22"/>
        <v>MRPNL-MIDLoad Compare MP</v>
      </c>
      <c r="G366" s="159" t="s">
        <v>1889</v>
      </c>
      <c r="N366" s="2">
        <v>2601</v>
      </c>
      <c r="O366" s="3" t="s">
        <v>548</v>
      </c>
      <c r="P366" s="3" t="s">
        <v>383</v>
      </c>
      <c r="Q366" s="3" t="s">
        <v>53</v>
      </c>
      <c r="R366" s="3" t="s">
        <v>329</v>
      </c>
      <c r="S366" s="4">
        <v>46064.642361111109</v>
      </c>
      <c r="T366" s="4">
        <v>46064.643055555556</v>
      </c>
      <c r="U366" s="4">
        <v>46064.770138888889</v>
      </c>
      <c r="V366" s="3" t="s">
        <v>42</v>
      </c>
      <c r="W366" s="3" t="s">
        <v>43</v>
      </c>
      <c r="X366" s="3" t="s">
        <v>604</v>
      </c>
      <c r="Y366" s="2">
        <v>3</v>
      </c>
      <c r="Z366" s="3" t="s">
        <v>55</v>
      </c>
      <c r="AA366" s="5">
        <v>0.02</v>
      </c>
      <c r="AB366" s="5">
        <v>0.02</v>
      </c>
      <c r="AC366" s="5">
        <v>0</v>
      </c>
      <c r="AD366" s="5">
        <v>1.57</v>
      </c>
      <c r="AE366" s="5">
        <v>1.59</v>
      </c>
      <c r="AF366" s="5">
        <v>1.59</v>
      </c>
      <c r="AG366" s="6"/>
      <c r="AH366" s="6"/>
      <c r="AI366" s="7">
        <v>0.02</v>
      </c>
      <c r="AJ366" s="7">
        <v>1.57</v>
      </c>
      <c r="AK366" s="7">
        <v>0</v>
      </c>
      <c r="AL366" s="7">
        <v>1.59</v>
      </c>
      <c r="AM366" s="7">
        <v>1.59</v>
      </c>
      <c r="AN366" s="12" t="s">
        <v>149</v>
      </c>
      <c r="AO366" s="12" t="s">
        <v>150</v>
      </c>
      <c r="AP366" s="12" t="s">
        <v>334</v>
      </c>
      <c r="AQ366" s="12" t="s">
        <v>601</v>
      </c>
      <c r="AR366" s="12" t="s">
        <v>596</v>
      </c>
      <c r="AS366" s="12"/>
      <c r="AT366" s="12" t="s">
        <v>60</v>
      </c>
      <c r="AU366" s="12" t="s">
        <v>118</v>
      </c>
      <c r="AV366" s="12" t="s">
        <v>602</v>
      </c>
      <c r="AW366" s="12" t="s">
        <v>603</v>
      </c>
      <c r="AX366" s="12"/>
      <c r="AY366" s="8" t="s">
        <v>55</v>
      </c>
    </row>
    <row r="367" spans="1:51" ht="16.5" x14ac:dyDescent="0.25">
      <c r="A367" s="159" t="str">
        <f>_xlfn.XLOOKUP(X367,Mapping!N:N,Mapping!O:O,"Not Found",0,1)</f>
        <v>Load Compare MP</v>
      </c>
      <c r="B367" s="159" t="str">
        <f t="shared" si="20"/>
        <v>NL-MIDLoad Compare MP46064.7701388889</v>
      </c>
      <c r="D367" s="159" t="str">
        <f t="shared" si="23"/>
        <v>load MPs</v>
      </c>
      <c r="E367" s="159" t="str">
        <f t="shared" si="21"/>
        <v>MRPNL-MIDLoad Compare MPload MPs</v>
      </c>
      <c r="F367" s="159" t="str">
        <f t="shared" si="22"/>
        <v>MRPNL-MIDLoad Compare MP</v>
      </c>
      <c r="G367" s="159" t="s">
        <v>1889</v>
      </c>
      <c r="N367" s="2">
        <v>2601</v>
      </c>
      <c r="O367" s="3" t="s">
        <v>548</v>
      </c>
      <c r="P367" s="3" t="s">
        <v>383</v>
      </c>
      <c r="Q367" s="3" t="s">
        <v>387</v>
      </c>
      <c r="R367" s="3" t="s">
        <v>42</v>
      </c>
      <c r="S367" s="4">
        <v>46064.770138888889</v>
      </c>
      <c r="T367" s="4">
        <v>46064.772222222222</v>
      </c>
      <c r="U367" s="4">
        <v>46064.771527777775</v>
      </c>
      <c r="V367" s="3" t="s">
        <v>42</v>
      </c>
      <c r="W367" s="3" t="s">
        <v>43</v>
      </c>
      <c r="X367" s="3" t="s">
        <v>605</v>
      </c>
      <c r="Y367" s="2">
        <v>5</v>
      </c>
      <c r="Z367" s="3" t="s">
        <v>390</v>
      </c>
      <c r="AA367" s="5">
        <v>0.05</v>
      </c>
      <c r="AB367" s="5">
        <v>0.05</v>
      </c>
      <c r="AC367" s="5">
        <v>0</v>
      </c>
      <c r="AD367" s="5">
        <v>0</v>
      </c>
      <c r="AE367" s="5">
        <v>0.05</v>
      </c>
      <c r="AF367" s="5">
        <v>0.05</v>
      </c>
      <c r="AG367" s="6">
        <v>0</v>
      </c>
      <c r="AH367" s="6">
        <v>0</v>
      </c>
      <c r="AI367" s="7">
        <v>0</v>
      </c>
      <c r="AJ367" s="7">
        <v>0</v>
      </c>
      <c r="AK367" s="7">
        <v>0.05</v>
      </c>
      <c r="AL367" s="7">
        <v>0</v>
      </c>
      <c r="AM367" s="7">
        <v>0.05</v>
      </c>
      <c r="AN367" s="12" t="s">
        <v>46</v>
      </c>
      <c r="AO367" s="12"/>
      <c r="AP367" s="12"/>
      <c r="AQ367" s="12" t="s">
        <v>606</v>
      </c>
      <c r="AR367" s="12"/>
      <c r="AS367" s="12"/>
      <c r="AT367" s="12"/>
      <c r="AU367" s="12"/>
      <c r="AV367" s="12"/>
      <c r="AW367" s="12"/>
      <c r="AX367" s="12"/>
      <c r="AY367" s="8" t="s">
        <v>390</v>
      </c>
    </row>
    <row r="368" spans="1:51" ht="16.5" x14ac:dyDescent="0.25">
      <c r="A368" s="159" t="str">
        <f>_xlfn.XLOOKUP(X368,Mapping!N:N,Mapping!O:O,"Not Found",0,1)</f>
        <v>Load Compare MP</v>
      </c>
      <c r="B368" s="159" t="str">
        <f t="shared" si="20"/>
        <v>NL-MIDLoad Compare MP46064.7715277778</v>
      </c>
      <c r="D368" s="159" t="str">
        <f t="shared" si="23"/>
        <v>v</v>
      </c>
      <c r="E368" s="159" t="str">
        <f t="shared" si="21"/>
        <v>MRPNL-MIDLoad Compare MPv</v>
      </c>
      <c r="F368" s="159" t="str">
        <f t="shared" si="22"/>
        <v>MRPNL-MIDLoad Compare MP</v>
      </c>
      <c r="G368" s="159" t="s">
        <v>1889</v>
      </c>
      <c r="N368" s="2">
        <v>2601</v>
      </c>
      <c r="O368" s="3" t="s">
        <v>548</v>
      </c>
      <c r="P368" s="3" t="s">
        <v>383</v>
      </c>
      <c r="Q368" s="3" t="s">
        <v>53</v>
      </c>
      <c r="R368" s="3" t="s">
        <v>329</v>
      </c>
      <c r="S368" s="4">
        <v>46064.771527777775</v>
      </c>
      <c r="T368" s="4">
        <v>46064.771527777775</v>
      </c>
      <c r="U368" s="4">
        <v>46064.79583333333</v>
      </c>
      <c r="V368" s="3" t="s">
        <v>42</v>
      </c>
      <c r="W368" s="3" t="s">
        <v>43</v>
      </c>
      <c r="X368" s="3" t="s">
        <v>605</v>
      </c>
      <c r="Y368" s="2">
        <v>4</v>
      </c>
      <c r="Z368" s="3" t="s">
        <v>607</v>
      </c>
      <c r="AA368" s="5">
        <v>0</v>
      </c>
      <c r="AB368" s="5">
        <v>0</v>
      </c>
      <c r="AC368" s="5">
        <v>0</v>
      </c>
      <c r="AD368" s="5">
        <v>0</v>
      </c>
      <c r="AE368" s="5">
        <v>0</v>
      </c>
      <c r="AF368" s="5">
        <v>0</v>
      </c>
      <c r="AG368" s="6">
        <v>0</v>
      </c>
      <c r="AH368" s="6">
        <v>0</v>
      </c>
      <c r="AI368" s="7">
        <v>0</v>
      </c>
      <c r="AJ368" s="7">
        <v>0</v>
      </c>
      <c r="AK368" s="7">
        <v>0</v>
      </c>
      <c r="AL368" s="7">
        <v>0</v>
      </c>
      <c r="AM368" s="7">
        <v>0</v>
      </c>
      <c r="AN368" s="12" t="s">
        <v>46</v>
      </c>
      <c r="AO368" s="12"/>
      <c r="AP368" s="12"/>
      <c r="AQ368" s="12"/>
      <c r="AR368" s="12"/>
      <c r="AS368" s="12"/>
      <c r="AT368" s="12"/>
      <c r="AU368" s="12"/>
      <c r="AV368" s="12"/>
      <c r="AW368" s="12"/>
      <c r="AX368" s="12"/>
      <c r="AY368" s="8" t="s">
        <v>607</v>
      </c>
    </row>
    <row r="369" spans="1:51" ht="16.5" x14ac:dyDescent="0.25">
      <c r="A369" s="159" t="str">
        <f>_xlfn.XLOOKUP(X369,Mapping!N:N,Mapping!O:O,"Not Found",0,1)</f>
        <v>Load Compare MP</v>
      </c>
      <c r="B369" s="159" t="str">
        <f t="shared" si="20"/>
        <v>NL-MIDLoad Compare MP46064.7958333333</v>
      </c>
      <c r="D369" s="159" t="str">
        <f t="shared" si="23"/>
        <v>load MPs</v>
      </c>
      <c r="E369" s="159" t="str">
        <f t="shared" si="21"/>
        <v>MRPNL-MIDLoad Compare MPload MPs</v>
      </c>
      <c r="F369" s="159" t="str">
        <f t="shared" si="22"/>
        <v>MRPNL-MIDLoad Compare MP</v>
      </c>
      <c r="G369" s="159" t="s">
        <v>1889</v>
      </c>
      <c r="N369" s="2">
        <v>2601</v>
      </c>
      <c r="O369" s="3" t="s">
        <v>548</v>
      </c>
      <c r="P369" s="3" t="s">
        <v>383</v>
      </c>
      <c r="Q369" s="3" t="s">
        <v>387</v>
      </c>
      <c r="R369" s="3" t="s">
        <v>42</v>
      </c>
      <c r="S369" s="4">
        <v>46064.79583333333</v>
      </c>
      <c r="T369" s="4">
        <v>46064.797222222223</v>
      </c>
      <c r="U369" s="4">
        <v>46064.796527777777</v>
      </c>
      <c r="V369" s="3" t="s">
        <v>42</v>
      </c>
      <c r="W369" s="3" t="s">
        <v>43</v>
      </c>
      <c r="X369" s="3" t="s">
        <v>605</v>
      </c>
      <c r="Y369" s="2">
        <v>6</v>
      </c>
      <c r="Z369" s="3" t="s">
        <v>390</v>
      </c>
      <c r="AA369" s="5">
        <v>0.03</v>
      </c>
      <c r="AB369" s="5">
        <v>0</v>
      </c>
      <c r="AC369" s="5">
        <v>0.03</v>
      </c>
      <c r="AD369" s="5">
        <v>0</v>
      </c>
      <c r="AE369" s="5">
        <v>0</v>
      </c>
      <c r="AF369" s="5">
        <v>0.03</v>
      </c>
      <c r="AG369" s="6">
        <v>0</v>
      </c>
      <c r="AH369" s="6">
        <v>0</v>
      </c>
      <c r="AI369" s="7">
        <v>0</v>
      </c>
      <c r="AJ369" s="7">
        <v>0</v>
      </c>
      <c r="AK369" s="7">
        <v>0.03</v>
      </c>
      <c r="AL369" s="7">
        <v>0</v>
      </c>
      <c r="AM369" s="7">
        <v>0.03</v>
      </c>
      <c r="AN369" s="12" t="s">
        <v>46</v>
      </c>
      <c r="AO369" s="12"/>
      <c r="AP369" s="12"/>
      <c r="AQ369" s="12"/>
      <c r="AR369" s="12"/>
      <c r="AS369" s="12"/>
      <c r="AT369" s="12"/>
      <c r="AU369" s="12"/>
      <c r="AV369" s="12"/>
      <c r="AW369" s="12"/>
      <c r="AX369" s="12"/>
      <c r="AY369" s="8" t="s">
        <v>390</v>
      </c>
    </row>
    <row r="370" spans="1:51" ht="16.5" x14ac:dyDescent="0.25">
      <c r="A370" s="159" t="str">
        <f>_xlfn.XLOOKUP(X370,Mapping!N:N,Mapping!O:O,"Not Found",0,1)</f>
        <v>Load Compare MP</v>
      </c>
      <c r="B370" s="159" t="str">
        <f t="shared" si="20"/>
        <v>NL-MIDLoad Compare MP46064.7965277778</v>
      </c>
      <c r="D370" s="159" t="str">
        <f t="shared" si="23"/>
        <v>Model parameters comparison</v>
      </c>
      <c r="E370" s="159" t="str">
        <f t="shared" si="21"/>
        <v>MRPNL-MIDLoad Compare MPModel parameters comparison</v>
      </c>
      <c r="F370" s="159" t="str">
        <f t="shared" si="22"/>
        <v>MRPNL-MIDLoad Compare MP</v>
      </c>
      <c r="G370" s="159" t="s">
        <v>1889</v>
      </c>
      <c r="N370" s="2">
        <v>2601</v>
      </c>
      <c r="O370" s="3" t="s">
        <v>548</v>
      </c>
      <c r="P370" s="3" t="s">
        <v>383</v>
      </c>
      <c r="Q370" s="3" t="s">
        <v>53</v>
      </c>
      <c r="R370" s="3" t="s">
        <v>329</v>
      </c>
      <c r="S370" s="4">
        <v>46064.796527777777</v>
      </c>
      <c r="T370" s="4">
        <v>46064.797222222223</v>
      </c>
      <c r="U370" s="4">
        <v>46064.810416666667</v>
      </c>
      <c r="V370" s="3" t="s">
        <v>42</v>
      </c>
      <c r="W370" s="3" t="s">
        <v>43</v>
      </c>
      <c r="X370" s="3" t="s">
        <v>605</v>
      </c>
      <c r="Y370" s="2">
        <v>5</v>
      </c>
      <c r="Z370" s="3" t="s">
        <v>55</v>
      </c>
      <c r="AA370" s="5">
        <v>0.02</v>
      </c>
      <c r="AB370" s="5">
        <v>0</v>
      </c>
      <c r="AC370" s="5">
        <v>0.02</v>
      </c>
      <c r="AD370" s="5">
        <v>0</v>
      </c>
      <c r="AE370" s="5">
        <v>0</v>
      </c>
      <c r="AF370" s="5">
        <v>0.02</v>
      </c>
      <c r="AG370" s="6">
        <v>0</v>
      </c>
      <c r="AH370" s="6">
        <v>0</v>
      </c>
      <c r="AI370" s="7">
        <v>0</v>
      </c>
      <c r="AJ370" s="7">
        <v>0</v>
      </c>
      <c r="AK370" s="7">
        <v>0.02</v>
      </c>
      <c r="AL370" s="7">
        <v>0</v>
      </c>
      <c r="AM370" s="7">
        <v>0.02</v>
      </c>
      <c r="AN370" s="12" t="s">
        <v>46</v>
      </c>
      <c r="AO370" s="12"/>
      <c r="AP370" s="12"/>
      <c r="AQ370" s="12"/>
      <c r="AR370" s="12"/>
      <c r="AS370" s="12"/>
      <c r="AT370" s="12"/>
      <c r="AU370" s="12"/>
      <c r="AV370" s="12"/>
      <c r="AW370" s="12"/>
      <c r="AX370" s="12"/>
      <c r="AY370" s="8" t="s">
        <v>55</v>
      </c>
    </row>
    <row r="371" spans="1:51" ht="16.5" x14ac:dyDescent="0.25">
      <c r="A371" s="159" t="str">
        <f>_xlfn.XLOOKUP(X371,Mapping!N:N,Mapping!O:O,"Not Found",0,1)</f>
        <v>Optimization</v>
      </c>
      <c r="B371" s="159" t="str">
        <f t="shared" si="20"/>
        <v>NL-MIDOptimization46064.8104166667</v>
      </c>
      <c r="D371" s="159" t="str">
        <f t="shared" si="23"/>
        <v>Light Maintenance</v>
      </c>
      <c r="E371" s="159" t="str">
        <f t="shared" si="21"/>
        <v>MRPNL-MIDOptimizationLight Maintenance</v>
      </c>
      <c r="F371" s="159" t="str">
        <f t="shared" si="22"/>
        <v>MRPNL-MIDOptimization</v>
      </c>
      <c r="G371" s="159" t="s">
        <v>1889</v>
      </c>
      <c r="N371" s="2">
        <v>2601</v>
      </c>
      <c r="O371" s="3" t="s">
        <v>548</v>
      </c>
      <c r="P371" s="3" t="s">
        <v>383</v>
      </c>
      <c r="Q371" s="3" t="s">
        <v>92</v>
      </c>
      <c r="R371" s="3" t="s">
        <v>93</v>
      </c>
      <c r="S371" s="4">
        <v>46064.810416666667</v>
      </c>
      <c r="T371" s="4">
        <v>46064.825694444444</v>
      </c>
      <c r="U371" s="4">
        <v>46064.825694444444</v>
      </c>
      <c r="V371" s="3" t="s">
        <v>42</v>
      </c>
      <c r="W371" s="3" t="s">
        <v>43</v>
      </c>
      <c r="X371" s="3" t="s">
        <v>608</v>
      </c>
      <c r="Y371" s="2">
        <v>1</v>
      </c>
      <c r="Z371" s="3" t="s">
        <v>94</v>
      </c>
      <c r="AA371" s="5">
        <v>0.37</v>
      </c>
      <c r="AB371" s="5">
        <v>0</v>
      </c>
      <c r="AC371" s="5">
        <v>0.37</v>
      </c>
      <c r="AD371" s="5">
        <v>0</v>
      </c>
      <c r="AE371" s="5">
        <v>0</v>
      </c>
      <c r="AF371" s="5">
        <v>0.37</v>
      </c>
      <c r="AG371" s="6">
        <v>0.37</v>
      </c>
      <c r="AH371" s="6"/>
      <c r="AI371" s="7">
        <v>0.37</v>
      </c>
      <c r="AJ371" s="7">
        <v>0</v>
      </c>
      <c r="AK371" s="7">
        <v>0</v>
      </c>
      <c r="AL371" s="7">
        <v>0.37</v>
      </c>
      <c r="AM371" s="7">
        <v>0.37</v>
      </c>
      <c r="AN371" s="12" t="s">
        <v>113</v>
      </c>
      <c r="AO371" s="12" t="s">
        <v>114</v>
      </c>
      <c r="AP371" s="12" t="s">
        <v>391</v>
      </c>
      <c r="AQ371" s="12" t="s">
        <v>575</v>
      </c>
      <c r="AR371" s="12"/>
      <c r="AS371" s="48" t="s">
        <v>609</v>
      </c>
      <c r="AT371" s="12" t="s">
        <v>60</v>
      </c>
      <c r="AU371" s="12" t="s">
        <v>118</v>
      </c>
      <c r="AV371" s="12" t="s">
        <v>610</v>
      </c>
      <c r="AW371" s="12" t="s">
        <v>577</v>
      </c>
      <c r="AX371" s="12"/>
      <c r="AY371" s="8" t="s">
        <v>47</v>
      </c>
    </row>
    <row r="372" spans="1:51" ht="16.5" x14ac:dyDescent="0.25">
      <c r="A372" s="159" t="str">
        <f>_xlfn.XLOOKUP(X372,Mapping!N:N,Mapping!O:O,"Not Found",0,1)</f>
        <v>Optimization</v>
      </c>
      <c r="B372" s="159" t="str">
        <f t="shared" si="20"/>
        <v>NL-MIDOptimization46064.8256944444</v>
      </c>
      <c r="D372" s="159" t="str">
        <f t="shared" si="23"/>
        <v>PCC optimization</v>
      </c>
      <c r="E372" s="159" t="str">
        <f t="shared" si="21"/>
        <v>MRPNL-MIDOptimizationPCC optimization</v>
      </c>
      <c r="F372" s="159" t="str">
        <f t="shared" si="22"/>
        <v>MRPNL-MIDOptimization</v>
      </c>
      <c r="G372" s="159" t="s">
        <v>1889</v>
      </c>
      <c r="N372" s="2">
        <v>2601</v>
      </c>
      <c r="O372" s="3" t="s">
        <v>548</v>
      </c>
      <c r="P372" s="3" t="s">
        <v>383</v>
      </c>
      <c r="Q372" s="3" t="s">
        <v>611</v>
      </c>
      <c r="R372" s="3" t="s">
        <v>612</v>
      </c>
      <c r="S372" s="4">
        <v>46064.825694444444</v>
      </c>
      <c r="T372" s="4">
        <v>46064.831250000003</v>
      </c>
      <c r="U372" s="4">
        <v>46064.831250000003</v>
      </c>
      <c r="V372" s="3" t="s">
        <v>42</v>
      </c>
      <c r="W372" s="3" t="s">
        <v>43</v>
      </c>
      <c r="X372" s="3" t="s">
        <v>608</v>
      </c>
      <c r="Y372" s="2">
        <v>1</v>
      </c>
      <c r="Z372" s="3" t="s">
        <v>613</v>
      </c>
      <c r="AA372" s="5">
        <v>0.13</v>
      </c>
      <c r="AB372" s="5">
        <v>0.13</v>
      </c>
      <c r="AC372" s="5">
        <v>0</v>
      </c>
      <c r="AD372" s="5">
        <v>0</v>
      </c>
      <c r="AE372" s="5">
        <v>0.13</v>
      </c>
      <c r="AF372" s="5">
        <v>0.13</v>
      </c>
      <c r="AG372" s="6"/>
      <c r="AH372" s="6"/>
      <c r="AI372" s="7">
        <v>0.13</v>
      </c>
      <c r="AJ372" s="7">
        <v>0</v>
      </c>
      <c r="AK372" s="7">
        <v>0</v>
      </c>
      <c r="AL372" s="7">
        <v>0.13</v>
      </c>
      <c r="AM372" s="7">
        <v>0.13</v>
      </c>
      <c r="AN372" s="12" t="s">
        <v>113</v>
      </c>
      <c r="AO372" s="12" t="s">
        <v>114</v>
      </c>
      <c r="AP372" s="12" t="s">
        <v>391</v>
      </c>
      <c r="AQ372" s="12" t="s">
        <v>575</v>
      </c>
      <c r="AR372" s="12"/>
      <c r="AS372" s="48" t="s">
        <v>609</v>
      </c>
      <c r="AT372" s="12" t="s">
        <v>60</v>
      </c>
      <c r="AU372" s="12" t="s">
        <v>118</v>
      </c>
      <c r="AV372" s="12" t="s">
        <v>610</v>
      </c>
      <c r="AW372" s="12" t="s">
        <v>577</v>
      </c>
      <c r="AX372" s="12"/>
      <c r="AY372" s="8" t="s">
        <v>47</v>
      </c>
    </row>
    <row r="373" spans="1:51" ht="16.5" x14ac:dyDescent="0.25">
      <c r="A373" s="159" t="str">
        <f>_xlfn.XLOOKUP(X373,Mapping!N:N,Mapping!O:O,"Not Found",0,1)</f>
        <v>Optimization</v>
      </c>
      <c r="B373" s="159" t="str">
        <f t="shared" si="20"/>
        <v>NL-MIDOptimization46064.83125</v>
      </c>
      <c r="D373" s="159" t="str">
        <f t="shared" si="23"/>
        <v>PCC OLAP exports</v>
      </c>
      <c r="E373" s="159" t="str">
        <f t="shared" si="21"/>
        <v>MRPNL-MIDOptimizationPCC OLAP exports</v>
      </c>
      <c r="F373" s="159" t="str">
        <f t="shared" si="22"/>
        <v>MRPNL-MIDOptimization</v>
      </c>
      <c r="G373" s="159" t="s">
        <v>1889</v>
      </c>
      <c r="N373" s="2">
        <v>2601</v>
      </c>
      <c r="O373" s="3" t="s">
        <v>548</v>
      </c>
      <c r="P373" s="3" t="s">
        <v>383</v>
      </c>
      <c r="Q373" s="3" t="s">
        <v>614</v>
      </c>
      <c r="R373" s="3" t="s">
        <v>615</v>
      </c>
      <c r="S373" s="4">
        <v>46064.831250000003</v>
      </c>
      <c r="T373" s="4">
        <v>46064.833333333336</v>
      </c>
      <c r="U373" s="4">
        <v>46064.833333333336</v>
      </c>
      <c r="V373" s="3" t="s">
        <v>42</v>
      </c>
      <c r="W373" s="3" t="s">
        <v>43</v>
      </c>
      <c r="X373" s="3" t="s">
        <v>608</v>
      </c>
      <c r="Y373" s="2">
        <v>1</v>
      </c>
      <c r="Z373" s="3" t="s">
        <v>616</v>
      </c>
      <c r="AA373" s="5">
        <v>0.05</v>
      </c>
      <c r="AB373" s="5">
        <v>0.05</v>
      </c>
      <c r="AC373" s="5">
        <v>0</v>
      </c>
      <c r="AD373" s="5">
        <v>0</v>
      </c>
      <c r="AE373" s="5">
        <v>0.05</v>
      </c>
      <c r="AF373" s="5">
        <v>0.05</v>
      </c>
      <c r="AG373" s="6"/>
      <c r="AH373" s="6"/>
      <c r="AI373" s="7">
        <v>0.05</v>
      </c>
      <c r="AJ373" s="7">
        <v>0</v>
      </c>
      <c r="AK373" s="7">
        <v>0</v>
      </c>
      <c r="AL373" s="7">
        <v>0.05</v>
      </c>
      <c r="AM373" s="7">
        <v>0.05</v>
      </c>
      <c r="AN373" s="12" t="s">
        <v>113</v>
      </c>
      <c r="AO373" s="12" t="s">
        <v>114</v>
      </c>
      <c r="AP373" s="12" t="s">
        <v>391</v>
      </c>
      <c r="AQ373" s="12" t="s">
        <v>575</v>
      </c>
      <c r="AR373" s="12"/>
      <c r="AS373" s="48" t="s">
        <v>609</v>
      </c>
      <c r="AT373" s="12" t="s">
        <v>60</v>
      </c>
      <c r="AU373" s="12" t="s">
        <v>118</v>
      </c>
      <c r="AV373" s="12" t="s">
        <v>610</v>
      </c>
      <c r="AW373" s="12" t="s">
        <v>577</v>
      </c>
      <c r="AX373" s="12"/>
      <c r="AY373" s="8" t="s">
        <v>47</v>
      </c>
    </row>
    <row r="374" spans="1:51" ht="16.5" x14ac:dyDescent="0.25">
      <c r="A374" s="159" t="str">
        <f>_xlfn.XLOOKUP(X374,Mapping!N:N,Mapping!O:O,"Not Found",0,1)</f>
        <v>Optimization</v>
      </c>
      <c r="B374" s="159" t="str">
        <f t="shared" si="20"/>
        <v>NL-MIDOptimization46064.8333333333</v>
      </c>
      <c r="D374" s="159" t="str">
        <f t="shared" si="23"/>
        <v>export to ara</v>
      </c>
      <c r="E374" s="159" t="str">
        <f t="shared" si="21"/>
        <v>MRPNL-MIDOptimizationexport to ara</v>
      </c>
      <c r="F374" s="159" t="str">
        <f t="shared" si="22"/>
        <v>MRPNL-MIDOptimization</v>
      </c>
      <c r="G374" s="159" t="s">
        <v>1889</v>
      </c>
      <c r="N374" s="2">
        <v>2601</v>
      </c>
      <c r="O374" s="3" t="s">
        <v>548</v>
      </c>
      <c r="P374" s="3" t="s">
        <v>383</v>
      </c>
      <c r="Q374" s="3" t="s">
        <v>89</v>
      </c>
      <c r="R374" s="3" t="s">
        <v>90</v>
      </c>
      <c r="S374" s="4">
        <v>46064.833333333336</v>
      </c>
      <c r="T374" s="4">
        <v>46064.833333333336</v>
      </c>
      <c r="U374" s="4">
        <v>46064.833333333336</v>
      </c>
      <c r="V374" s="3" t="s">
        <v>42</v>
      </c>
      <c r="W374" s="3" t="s">
        <v>43</v>
      </c>
      <c r="X374" s="3" t="s">
        <v>608</v>
      </c>
      <c r="Y374" s="2">
        <v>2</v>
      </c>
      <c r="Z374" s="3" t="s">
        <v>91</v>
      </c>
      <c r="AA374" s="5">
        <v>0</v>
      </c>
      <c r="AB374" s="5">
        <v>0</v>
      </c>
      <c r="AC374" s="5">
        <v>0</v>
      </c>
      <c r="AD374" s="5">
        <v>0</v>
      </c>
      <c r="AE374" s="5">
        <v>0</v>
      </c>
      <c r="AF374" s="5">
        <v>0</v>
      </c>
      <c r="AG374" s="6"/>
      <c r="AH374" s="6"/>
      <c r="AI374" s="7">
        <v>0</v>
      </c>
      <c r="AJ374" s="7">
        <v>0</v>
      </c>
      <c r="AK374" s="7">
        <v>0</v>
      </c>
      <c r="AL374" s="7">
        <v>0</v>
      </c>
      <c r="AM374" s="7">
        <v>0</v>
      </c>
      <c r="AN374" s="12" t="s">
        <v>113</v>
      </c>
      <c r="AO374" s="12" t="s">
        <v>114</v>
      </c>
      <c r="AP374" s="12" t="s">
        <v>391</v>
      </c>
      <c r="AQ374" s="12" t="s">
        <v>575</v>
      </c>
      <c r="AR374" s="12"/>
      <c r="AS374" s="48" t="s">
        <v>609</v>
      </c>
      <c r="AT374" s="12" t="s">
        <v>60</v>
      </c>
      <c r="AU374" s="12" t="s">
        <v>118</v>
      </c>
      <c r="AV374" s="12" t="s">
        <v>610</v>
      </c>
      <c r="AW374" s="12" t="s">
        <v>577</v>
      </c>
      <c r="AX374" s="12"/>
      <c r="AY374" s="8" t="s">
        <v>47</v>
      </c>
    </row>
    <row r="375" spans="1:51" ht="16.5" x14ac:dyDescent="0.25">
      <c r="A375" s="159" t="str">
        <f>_xlfn.XLOOKUP(X375,Mapping!N:N,Mapping!O:O,"Not Found",0,1)</f>
        <v>Optimization</v>
      </c>
      <c r="B375" s="159" t="str">
        <f t="shared" si="20"/>
        <v>NL-MIDOptimization46064.8333333333</v>
      </c>
      <c r="D375" s="159" t="str">
        <f t="shared" si="23"/>
        <v>Light Maintenance</v>
      </c>
      <c r="E375" s="159" t="str">
        <f t="shared" si="21"/>
        <v>MRPNL-MIDOptimizationLight Maintenance</v>
      </c>
      <c r="F375" s="159" t="str">
        <f t="shared" si="22"/>
        <v>MRPNL-MIDOptimization</v>
      </c>
      <c r="G375" s="159" t="s">
        <v>1889</v>
      </c>
      <c r="N375" s="2">
        <v>2601</v>
      </c>
      <c r="O375" s="3" t="s">
        <v>548</v>
      </c>
      <c r="P375" s="3" t="s">
        <v>383</v>
      </c>
      <c r="Q375" s="3" t="s">
        <v>92</v>
      </c>
      <c r="R375" s="3" t="s">
        <v>93</v>
      </c>
      <c r="S375" s="4">
        <v>46064.833333333336</v>
      </c>
      <c r="T375" s="4">
        <v>46064.84097222222</v>
      </c>
      <c r="U375" s="4">
        <v>46064.84097222222</v>
      </c>
      <c r="V375" s="3" t="s">
        <v>42</v>
      </c>
      <c r="W375" s="3" t="s">
        <v>43</v>
      </c>
      <c r="X375" s="3" t="s">
        <v>608</v>
      </c>
      <c r="Y375" s="2">
        <v>2</v>
      </c>
      <c r="Z375" s="3" t="s">
        <v>94</v>
      </c>
      <c r="AA375" s="5">
        <v>0.18</v>
      </c>
      <c r="AB375" s="5">
        <v>0</v>
      </c>
      <c r="AC375" s="5">
        <v>0.18</v>
      </c>
      <c r="AD375" s="5">
        <v>0</v>
      </c>
      <c r="AE375" s="5">
        <v>0</v>
      </c>
      <c r="AF375" s="5">
        <v>0.18</v>
      </c>
      <c r="AG375" s="6">
        <v>0.18</v>
      </c>
      <c r="AH375" s="6"/>
      <c r="AI375" s="7">
        <v>0.18</v>
      </c>
      <c r="AJ375" s="7">
        <v>0</v>
      </c>
      <c r="AK375" s="7">
        <v>0</v>
      </c>
      <c r="AL375" s="7">
        <v>0.18</v>
      </c>
      <c r="AM375" s="7">
        <v>0.18</v>
      </c>
      <c r="AN375" s="12" t="s">
        <v>113</v>
      </c>
      <c r="AO375" s="12" t="s">
        <v>114</v>
      </c>
      <c r="AP375" s="12" t="s">
        <v>391</v>
      </c>
      <c r="AQ375" s="12" t="s">
        <v>575</v>
      </c>
      <c r="AR375" s="12"/>
      <c r="AS375" s="48" t="s">
        <v>609</v>
      </c>
      <c r="AT375" s="12" t="s">
        <v>60</v>
      </c>
      <c r="AU375" s="12" t="s">
        <v>118</v>
      </c>
      <c r="AV375" s="12" t="s">
        <v>610</v>
      </c>
      <c r="AW375" s="12" t="s">
        <v>577</v>
      </c>
      <c r="AX375" s="12"/>
      <c r="AY375" s="8" t="s">
        <v>47</v>
      </c>
    </row>
    <row r="376" spans="1:51" ht="16.5" x14ac:dyDescent="0.25">
      <c r="A376" s="159" t="str">
        <f>_xlfn.XLOOKUP(X376,Mapping!N:N,Mapping!O:O,"Not Found",0,1)</f>
        <v>Generate Load</v>
      </c>
      <c r="B376" s="159" t="str">
        <f t="shared" si="20"/>
        <v>NL-MIDGenerate Load46064.8409722222</v>
      </c>
      <c r="D376" s="159" t="str">
        <f t="shared" si="23"/>
        <v>Generate DD SAV</v>
      </c>
      <c r="E376" s="159" t="str">
        <f t="shared" si="21"/>
        <v>MRPNL-MIDGenerate LoadGenerate DD SAV</v>
      </c>
      <c r="F376" s="159" t="str">
        <f t="shared" si="22"/>
        <v>MRPNL-MIDGenerate Load</v>
      </c>
      <c r="G376" s="159" t="s">
        <v>1889</v>
      </c>
      <c r="N376" s="2">
        <v>2601</v>
      </c>
      <c r="O376" s="3" t="s">
        <v>548</v>
      </c>
      <c r="P376" s="3" t="s">
        <v>383</v>
      </c>
      <c r="Q376" s="3" t="s">
        <v>408</v>
      </c>
      <c r="R376" s="3" t="s">
        <v>409</v>
      </c>
      <c r="S376" s="4">
        <v>46064.84097222222</v>
      </c>
      <c r="T376" s="4">
        <v>46064.842361111114</v>
      </c>
      <c r="U376" s="4">
        <v>46064.842361111114</v>
      </c>
      <c r="V376" s="3" t="s">
        <v>42</v>
      </c>
      <c r="W376" s="3" t="s">
        <v>43</v>
      </c>
      <c r="X376" s="3" t="s">
        <v>617</v>
      </c>
      <c r="Y376" s="2">
        <v>1</v>
      </c>
      <c r="Z376" s="3" t="s">
        <v>411</v>
      </c>
      <c r="AA376" s="5">
        <v>0.03</v>
      </c>
      <c r="AB376" s="5">
        <v>0</v>
      </c>
      <c r="AC376" s="5">
        <v>0.03</v>
      </c>
      <c r="AD376" s="5">
        <v>0</v>
      </c>
      <c r="AE376" s="5">
        <v>0</v>
      </c>
      <c r="AF376" s="5">
        <v>0.03</v>
      </c>
      <c r="AG376" s="6">
        <v>0.03</v>
      </c>
      <c r="AH376" s="6"/>
      <c r="AI376" s="7">
        <v>0.03</v>
      </c>
      <c r="AJ376" s="7">
        <v>0</v>
      </c>
      <c r="AK376" s="7">
        <v>0</v>
      </c>
      <c r="AL376" s="7">
        <v>0.03</v>
      </c>
      <c r="AM376" s="7">
        <v>0.03</v>
      </c>
      <c r="AN376" s="12" t="s">
        <v>113</v>
      </c>
      <c r="AO376" s="12" t="s">
        <v>114</v>
      </c>
      <c r="AP376" s="12" t="s">
        <v>391</v>
      </c>
      <c r="AQ376" s="12" t="s">
        <v>575</v>
      </c>
      <c r="AR376" s="12"/>
      <c r="AS376" s="48" t="s">
        <v>609</v>
      </c>
      <c r="AT376" s="12" t="s">
        <v>60</v>
      </c>
      <c r="AU376" s="12" t="s">
        <v>118</v>
      </c>
      <c r="AV376" s="12" t="s">
        <v>610</v>
      </c>
      <c r="AW376" s="12" t="s">
        <v>577</v>
      </c>
      <c r="AX376" s="12"/>
      <c r="AY376" s="8" t="s">
        <v>47</v>
      </c>
    </row>
    <row r="377" spans="1:51" ht="16.5" x14ac:dyDescent="0.25">
      <c r="A377" s="159" t="str">
        <f>_xlfn.XLOOKUP(X377,Mapping!N:N,Mapping!O:O,"Not Found",0,1)</f>
        <v>Generate Load</v>
      </c>
      <c r="B377" s="159" t="str">
        <f t="shared" si="20"/>
        <v>NL-MIDGenerate Load46064.8423611111</v>
      </c>
      <c r="D377" s="159" t="str">
        <f t="shared" si="23"/>
        <v>Load DD SAV</v>
      </c>
      <c r="E377" s="159" t="str">
        <f t="shared" si="21"/>
        <v>MRPNL-MIDGenerate LoadLoad DD SAV</v>
      </c>
      <c r="F377" s="159" t="str">
        <f t="shared" si="22"/>
        <v>MRPNL-MIDGenerate Load</v>
      </c>
      <c r="G377" s="159" t="s">
        <v>1889</v>
      </c>
      <c r="N377" s="2">
        <v>2601</v>
      </c>
      <c r="O377" s="3" t="s">
        <v>548</v>
      </c>
      <c r="P377" s="3" t="s">
        <v>383</v>
      </c>
      <c r="Q377" s="3" t="s">
        <v>412</v>
      </c>
      <c r="R377" s="3" t="s">
        <v>413</v>
      </c>
      <c r="S377" s="4">
        <v>46064.842361111114</v>
      </c>
      <c r="T377" s="4">
        <v>46064.857638888891</v>
      </c>
      <c r="U377" s="4">
        <v>46064.85833333333</v>
      </c>
      <c r="V377" s="3" t="s">
        <v>42</v>
      </c>
      <c r="W377" s="3" t="s">
        <v>43</v>
      </c>
      <c r="X377" s="3" t="s">
        <v>617</v>
      </c>
      <c r="Y377" s="2">
        <v>1</v>
      </c>
      <c r="Z377" s="3" t="s">
        <v>414</v>
      </c>
      <c r="AA377" s="5">
        <v>0.37</v>
      </c>
      <c r="AB377" s="5">
        <v>0.37</v>
      </c>
      <c r="AC377" s="5">
        <v>0</v>
      </c>
      <c r="AD377" s="5">
        <v>0</v>
      </c>
      <c r="AE377" s="5">
        <v>0.37</v>
      </c>
      <c r="AF377" s="5">
        <v>0.37</v>
      </c>
      <c r="AG377" s="6"/>
      <c r="AH377" s="6"/>
      <c r="AI377" s="7">
        <v>0.37</v>
      </c>
      <c r="AJ377" s="7">
        <v>0</v>
      </c>
      <c r="AK377" s="7">
        <v>0</v>
      </c>
      <c r="AL377" s="7">
        <v>0.37</v>
      </c>
      <c r="AM377" s="7">
        <v>0.37</v>
      </c>
      <c r="AN377" s="12" t="s">
        <v>56</v>
      </c>
      <c r="AO377" s="12" t="s">
        <v>57</v>
      </c>
      <c r="AP377" s="12" t="s">
        <v>58</v>
      </c>
      <c r="AQ377" s="12" t="s">
        <v>618</v>
      </c>
      <c r="AR377" s="12"/>
      <c r="AS377" s="12"/>
      <c r="AT377" s="12" t="s">
        <v>60</v>
      </c>
      <c r="AU377" s="12" t="s">
        <v>118</v>
      </c>
      <c r="AV377" s="12" t="s">
        <v>619</v>
      </c>
      <c r="AW377" s="12" t="s">
        <v>620</v>
      </c>
      <c r="AX377" s="12"/>
      <c r="AY377" s="8" t="s">
        <v>47</v>
      </c>
    </row>
    <row r="378" spans="1:51" ht="16.5" x14ac:dyDescent="0.25">
      <c r="A378" s="159" t="str">
        <f>_xlfn.XLOOKUP(X378,Mapping!N:N,Mapping!O:O,"Not Found",0,1)</f>
        <v>Valuation 1</v>
      </c>
      <c r="B378" s="159" t="str">
        <f t="shared" si="20"/>
        <v>NL-MIDValuation 146064.8583333333</v>
      </c>
      <c r="D378" s="159" t="str">
        <f t="shared" si="23"/>
        <v>NPV1 CASA run</v>
      </c>
      <c r="E378" s="159" t="str">
        <f t="shared" si="21"/>
        <v>MRPNL-MIDValuation 1NPV1 CASA run</v>
      </c>
      <c r="F378" s="159" t="str">
        <f t="shared" si="22"/>
        <v>MRPNL-MIDValuation 1</v>
      </c>
      <c r="G378" s="159" t="s">
        <v>1889</v>
      </c>
      <c r="N378" s="2">
        <v>2601</v>
      </c>
      <c r="O378" s="3" t="s">
        <v>548</v>
      </c>
      <c r="P378" s="3" t="s">
        <v>383</v>
      </c>
      <c r="Q378" s="3" t="s">
        <v>621</v>
      </c>
      <c r="R378" s="3" t="s">
        <v>42</v>
      </c>
      <c r="S378" s="4">
        <v>46064.85833333333</v>
      </c>
      <c r="T378" s="4">
        <v>46064.866666666669</v>
      </c>
      <c r="U378" s="4">
        <v>46064.870833333334</v>
      </c>
      <c r="V378" s="3" t="s">
        <v>622</v>
      </c>
      <c r="W378" s="3" t="s">
        <v>54</v>
      </c>
      <c r="X378" s="3" t="s">
        <v>623</v>
      </c>
      <c r="Y378" s="2">
        <v>1</v>
      </c>
      <c r="Z378" s="3" t="s">
        <v>624</v>
      </c>
      <c r="AA378" s="5">
        <v>0.2</v>
      </c>
      <c r="AB378" s="5">
        <v>0.2</v>
      </c>
      <c r="AC378" s="5">
        <v>0</v>
      </c>
      <c r="AD378" s="5">
        <v>0</v>
      </c>
      <c r="AE378" s="5">
        <v>0.2</v>
      </c>
      <c r="AF378" s="5">
        <v>0.2</v>
      </c>
      <c r="AG378" s="6"/>
      <c r="AH378" s="6"/>
      <c r="AI378" s="7">
        <v>0.2</v>
      </c>
      <c r="AJ378" s="7">
        <v>0</v>
      </c>
      <c r="AK378" s="7">
        <v>0</v>
      </c>
      <c r="AL378" s="7">
        <v>0.2</v>
      </c>
      <c r="AM378" s="7">
        <v>0.2</v>
      </c>
      <c r="AN378" s="12" t="s">
        <v>56</v>
      </c>
      <c r="AO378" s="12" t="s">
        <v>57</v>
      </c>
      <c r="AP378" s="12" t="s">
        <v>58</v>
      </c>
      <c r="AQ378" s="12" t="s">
        <v>618</v>
      </c>
      <c r="AR378" s="12"/>
      <c r="AS378" s="12"/>
      <c r="AT378" s="12" t="s">
        <v>60</v>
      </c>
      <c r="AU378" s="12" t="s">
        <v>118</v>
      </c>
      <c r="AV378" s="12" t="s">
        <v>619</v>
      </c>
      <c r="AW378" s="12" t="s">
        <v>620</v>
      </c>
      <c r="AX378" s="12"/>
      <c r="AY378" s="8" t="s">
        <v>47</v>
      </c>
    </row>
    <row r="379" spans="1:51" ht="16.5" x14ac:dyDescent="0.25">
      <c r="A379" s="159" t="str">
        <f>_xlfn.XLOOKUP(X379,Mapping!N:N,Mapping!O:O,"Not Found",0,1)</f>
        <v>Valuation 1</v>
      </c>
      <c r="B379" s="159" t="str">
        <f t="shared" si="20"/>
        <v>NL-MIDValuation 146064.8708333333</v>
      </c>
      <c r="D379" s="159" t="str">
        <f t="shared" si="23"/>
        <v>NPV1 CASA run</v>
      </c>
      <c r="E379" s="159" t="str">
        <f t="shared" si="21"/>
        <v>MRPNL-MIDValuation 1NPV1 CASA run</v>
      </c>
      <c r="F379" s="159" t="str">
        <f t="shared" si="22"/>
        <v>MRPNL-MIDValuation 1</v>
      </c>
      <c r="G379" s="159" t="s">
        <v>1889</v>
      </c>
      <c r="N379" s="2">
        <v>2601</v>
      </c>
      <c r="O379" s="3" t="s">
        <v>548</v>
      </c>
      <c r="P379" s="3" t="s">
        <v>383</v>
      </c>
      <c r="Q379" s="3" t="s">
        <v>621</v>
      </c>
      <c r="R379" s="3" t="s">
        <v>625</v>
      </c>
      <c r="S379" s="4">
        <v>46064.870833333334</v>
      </c>
      <c r="T379" s="4">
        <v>46064.886111111111</v>
      </c>
      <c r="U379" s="4">
        <v>46064.886805555558</v>
      </c>
      <c r="V379" s="3" t="s">
        <v>42</v>
      </c>
      <c r="W379" s="3" t="s">
        <v>43</v>
      </c>
      <c r="X379" s="3" t="s">
        <v>626</v>
      </c>
      <c r="Y379" s="2">
        <v>2</v>
      </c>
      <c r="Z379" s="3" t="s">
        <v>624</v>
      </c>
      <c r="AA379" s="5">
        <v>0.37</v>
      </c>
      <c r="AB379" s="5">
        <v>0.37</v>
      </c>
      <c r="AC379" s="5">
        <v>0</v>
      </c>
      <c r="AD379" s="5">
        <v>0</v>
      </c>
      <c r="AE379" s="5">
        <v>0.37</v>
      </c>
      <c r="AF379" s="5">
        <v>0.37</v>
      </c>
      <c r="AG379" s="6"/>
      <c r="AH379" s="6"/>
      <c r="AI379" s="7">
        <v>0.37</v>
      </c>
      <c r="AJ379" s="7">
        <v>0</v>
      </c>
      <c r="AK379" s="7">
        <v>0</v>
      </c>
      <c r="AL379" s="7">
        <v>0.37</v>
      </c>
      <c r="AM379" s="7">
        <v>0.37</v>
      </c>
      <c r="AN379" s="12" t="s">
        <v>56</v>
      </c>
      <c r="AO379" s="12" t="s">
        <v>57</v>
      </c>
      <c r="AP379" s="12" t="s">
        <v>58</v>
      </c>
      <c r="AQ379" s="12" t="s">
        <v>618</v>
      </c>
      <c r="AR379" s="12"/>
      <c r="AS379" s="12"/>
      <c r="AT379" s="12" t="s">
        <v>60</v>
      </c>
      <c r="AU379" s="12" t="s">
        <v>118</v>
      </c>
      <c r="AV379" s="12" t="s">
        <v>619</v>
      </c>
      <c r="AW379" s="12" t="s">
        <v>620</v>
      </c>
      <c r="AX379" s="12"/>
      <c r="AY379" s="8" t="s">
        <v>47</v>
      </c>
    </row>
    <row r="380" spans="1:51" ht="16.5" x14ac:dyDescent="0.25">
      <c r="A380" s="159" t="str">
        <f>_xlfn.XLOOKUP(X380,Mapping!N:N,Mapping!O:O,"Not Found",0,1)</f>
        <v>Optimization</v>
      </c>
      <c r="B380" s="159" t="str">
        <f t="shared" si="20"/>
        <v>NL-MIDOptimization46064.8868055556</v>
      </c>
      <c r="D380" s="159" t="str">
        <f t="shared" si="23"/>
        <v>RoS/RIOD optimization</v>
      </c>
      <c r="E380" s="159" t="str">
        <f t="shared" si="21"/>
        <v>MRPNL-MIDOptimizationRoS/RIOD optimization</v>
      </c>
      <c r="F380" s="159" t="str">
        <f t="shared" si="22"/>
        <v>MRPNL-MIDOptimization</v>
      </c>
      <c r="G380" s="159" t="s">
        <v>1889</v>
      </c>
      <c r="N380" s="2">
        <v>2601</v>
      </c>
      <c r="O380" s="3" t="s">
        <v>548</v>
      </c>
      <c r="P380" s="3" t="s">
        <v>383</v>
      </c>
      <c r="Q380" s="3" t="s">
        <v>462</v>
      </c>
      <c r="R380" s="3" t="s">
        <v>42</v>
      </c>
      <c r="S380" s="4">
        <v>46064.886805555558</v>
      </c>
      <c r="T380" s="4">
        <v>46064.901388888888</v>
      </c>
      <c r="U380" s="4">
        <v>46064.90902777778</v>
      </c>
      <c r="V380" s="3" t="s">
        <v>627</v>
      </c>
      <c r="W380" s="3" t="s">
        <v>54</v>
      </c>
      <c r="X380" s="3" t="s">
        <v>628</v>
      </c>
      <c r="Y380" s="2">
        <v>1</v>
      </c>
      <c r="Z380" s="3" t="s">
        <v>465</v>
      </c>
      <c r="AA380" s="5">
        <v>0.35</v>
      </c>
      <c r="AB380" s="5">
        <v>0.35</v>
      </c>
      <c r="AC380" s="5">
        <v>0</v>
      </c>
      <c r="AD380" s="5">
        <v>0</v>
      </c>
      <c r="AE380" s="5">
        <v>0.35</v>
      </c>
      <c r="AF380" s="5">
        <v>0.35</v>
      </c>
      <c r="AG380" s="6"/>
      <c r="AH380" s="6"/>
      <c r="AI380" s="7">
        <v>0.35</v>
      </c>
      <c r="AJ380" s="7">
        <v>0</v>
      </c>
      <c r="AK380" s="7">
        <v>0</v>
      </c>
      <c r="AL380" s="7">
        <v>0.35</v>
      </c>
      <c r="AM380" s="7">
        <v>0.35</v>
      </c>
      <c r="AN380" s="12" t="s">
        <v>113</v>
      </c>
      <c r="AO380" s="12" t="s">
        <v>273</v>
      </c>
      <c r="AP380" s="12" t="s">
        <v>274</v>
      </c>
      <c r="AQ380" s="12" t="s">
        <v>629</v>
      </c>
      <c r="AR380" s="12"/>
      <c r="AS380" s="12"/>
      <c r="AT380" s="12" t="s">
        <v>60</v>
      </c>
      <c r="AU380" s="12" t="s">
        <v>118</v>
      </c>
      <c r="AV380" s="12" t="s">
        <v>630</v>
      </c>
      <c r="AW380" s="12" t="s">
        <v>577</v>
      </c>
      <c r="AX380" s="12"/>
      <c r="AY380" s="8" t="s">
        <v>47</v>
      </c>
    </row>
    <row r="381" spans="1:51" ht="16.5" x14ac:dyDescent="0.25">
      <c r="A381" s="159" t="str">
        <f>_xlfn.XLOOKUP(X381,Mapping!N:N,Mapping!O:O,"Not Found",0,1)</f>
        <v>Optimization</v>
      </c>
      <c r="B381" s="159" t="str">
        <f t="shared" si="20"/>
        <v>NL-MIDOptimization46064.9090277778</v>
      </c>
      <c r="D381" s="159" t="str">
        <f t="shared" si="23"/>
        <v>RoS/RIOD optimization</v>
      </c>
      <c r="E381" s="159" t="str">
        <f t="shared" si="21"/>
        <v>MRPNL-MIDOptimizationRoS/RIOD optimization</v>
      </c>
      <c r="F381" s="159" t="str">
        <f t="shared" si="22"/>
        <v>MRPNL-MIDOptimization</v>
      </c>
      <c r="G381" s="159" t="s">
        <v>1889</v>
      </c>
      <c r="N381" s="2">
        <v>2601</v>
      </c>
      <c r="O381" s="3" t="s">
        <v>548</v>
      </c>
      <c r="P381" s="3" t="s">
        <v>383</v>
      </c>
      <c r="Q381" s="3" t="s">
        <v>462</v>
      </c>
      <c r="R381" s="3" t="s">
        <v>463</v>
      </c>
      <c r="S381" s="4">
        <v>46064.90902777778</v>
      </c>
      <c r="T381" s="4">
        <v>46064.915277777778</v>
      </c>
      <c r="U381" s="4">
        <v>46064.915277777778</v>
      </c>
      <c r="V381" s="3" t="s">
        <v>42</v>
      </c>
      <c r="W381" s="3" t="s">
        <v>43</v>
      </c>
      <c r="X381" s="3" t="s">
        <v>631</v>
      </c>
      <c r="Y381" s="2">
        <v>2</v>
      </c>
      <c r="Z381" s="3" t="s">
        <v>465</v>
      </c>
      <c r="AA381" s="5">
        <v>0.15</v>
      </c>
      <c r="AB381" s="5">
        <v>0.15</v>
      </c>
      <c r="AC381" s="5">
        <v>0</v>
      </c>
      <c r="AD381" s="5">
        <v>0</v>
      </c>
      <c r="AE381" s="5">
        <v>0.15</v>
      </c>
      <c r="AF381" s="5">
        <v>0.15</v>
      </c>
      <c r="AG381" s="6"/>
      <c r="AH381" s="6"/>
      <c r="AI381" s="7">
        <v>0.15</v>
      </c>
      <c r="AJ381" s="7">
        <v>0</v>
      </c>
      <c r="AK381" s="7">
        <v>0</v>
      </c>
      <c r="AL381" s="7">
        <v>0.15</v>
      </c>
      <c r="AM381" s="7">
        <v>0.15</v>
      </c>
      <c r="AN381" s="12" t="s">
        <v>56</v>
      </c>
      <c r="AO381" s="12" t="s">
        <v>57</v>
      </c>
      <c r="AP381" s="12" t="s">
        <v>58</v>
      </c>
      <c r="AQ381" s="12" t="s">
        <v>618</v>
      </c>
      <c r="AR381" s="12"/>
      <c r="AS381" s="12"/>
      <c r="AT381" s="12" t="s">
        <v>60</v>
      </c>
      <c r="AU381" s="12" t="s">
        <v>118</v>
      </c>
      <c r="AV381" s="12" t="s">
        <v>619</v>
      </c>
      <c r="AW381" s="12" t="s">
        <v>620</v>
      </c>
      <c r="AX381" s="12"/>
      <c r="AY381" s="8" t="s">
        <v>47</v>
      </c>
    </row>
    <row r="382" spans="1:51" ht="16.5" x14ac:dyDescent="0.25">
      <c r="A382" s="159" t="str">
        <f>_xlfn.XLOOKUP(X382,Mapping!N:N,Mapping!O:O,"Not Found",0,1)</f>
        <v>Optimization</v>
      </c>
      <c r="B382" s="159" t="str">
        <f t="shared" si="20"/>
        <v>NL-MIDOptimization46064.9152777778</v>
      </c>
      <c r="D382" s="159" t="str">
        <f t="shared" si="23"/>
        <v>export to ara</v>
      </c>
      <c r="E382" s="159" t="str">
        <f t="shared" si="21"/>
        <v>MRPNL-MIDOptimizationexport to ara</v>
      </c>
      <c r="F382" s="159" t="str">
        <f t="shared" si="22"/>
        <v>MRPNL-MIDOptimization</v>
      </c>
      <c r="G382" s="159" t="s">
        <v>1889</v>
      </c>
      <c r="N382" s="2">
        <v>2601</v>
      </c>
      <c r="O382" s="3" t="s">
        <v>548</v>
      </c>
      <c r="P382" s="3" t="s">
        <v>383</v>
      </c>
      <c r="Q382" s="3" t="s">
        <v>89</v>
      </c>
      <c r="R382" s="3" t="s">
        <v>90</v>
      </c>
      <c r="S382" s="4">
        <v>46064.915277777778</v>
      </c>
      <c r="T382" s="4">
        <v>46064.915277777778</v>
      </c>
      <c r="U382" s="4">
        <v>46064.916666666664</v>
      </c>
      <c r="V382" s="3" t="s">
        <v>42</v>
      </c>
      <c r="W382" s="3" t="s">
        <v>43</v>
      </c>
      <c r="X382" s="3" t="s">
        <v>631</v>
      </c>
      <c r="Y382" s="2">
        <v>3</v>
      </c>
      <c r="Z382" s="3" t="s">
        <v>91</v>
      </c>
      <c r="AA382" s="5">
        <v>0</v>
      </c>
      <c r="AB382" s="5">
        <v>0</v>
      </c>
      <c r="AC382" s="5">
        <v>0</v>
      </c>
      <c r="AD382" s="5">
        <v>0</v>
      </c>
      <c r="AE382" s="5">
        <v>0</v>
      </c>
      <c r="AF382" s="5">
        <v>0</v>
      </c>
      <c r="AG382" s="6"/>
      <c r="AH382" s="6"/>
      <c r="AI382" s="7">
        <v>0</v>
      </c>
      <c r="AJ382" s="7">
        <v>0</v>
      </c>
      <c r="AK382" s="7">
        <v>0</v>
      </c>
      <c r="AL382" s="7">
        <v>0</v>
      </c>
      <c r="AM382" s="7">
        <v>0</v>
      </c>
      <c r="AN382" s="12" t="s">
        <v>56</v>
      </c>
      <c r="AO382" s="12" t="s">
        <v>57</v>
      </c>
      <c r="AP382" s="12" t="s">
        <v>58</v>
      </c>
      <c r="AQ382" s="12" t="s">
        <v>618</v>
      </c>
      <c r="AR382" s="12"/>
      <c r="AS382" s="12"/>
      <c r="AT382" s="12" t="s">
        <v>60</v>
      </c>
      <c r="AU382" s="12" t="s">
        <v>118</v>
      </c>
      <c r="AV382" s="12" t="s">
        <v>619</v>
      </c>
      <c r="AW382" s="12" t="s">
        <v>620</v>
      </c>
      <c r="AX382" s="12"/>
      <c r="AY382" s="8" t="s">
        <v>91</v>
      </c>
    </row>
    <row r="383" spans="1:51" ht="16.5" x14ac:dyDescent="0.25">
      <c r="A383" s="159" t="str">
        <f>_xlfn.XLOOKUP(X383,Mapping!N:N,Mapping!O:O,"Not Found",0,1)</f>
        <v>Optimization</v>
      </c>
      <c r="B383" s="159" t="str">
        <f t="shared" si="20"/>
        <v>NL-MIDOptimization46064.9166666667</v>
      </c>
      <c r="D383" s="159" t="str">
        <f t="shared" si="23"/>
        <v>RoS/RIOD optimization</v>
      </c>
      <c r="E383" s="159" t="str">
        <f t="shared" si="21"/>
        <v>MRPNL-MIDOptimizationRoS/RIOD optimization</v>
      </c>
      <c r="F383" s="159" t="str">
        <f t="shared" si="22"/>
        <v>MRPNL-MIDOptimization</v>
      </c>
      <c r="G383" s="159" t="s">
        <v>1889</v>
      </c>
      <c r="N383" s="2">
        <v>2601</v>
      </c>
      <c r="O383" s="3" t="s">
        <v>548</v>
      </c>
      <c r="P383" s="3" t="s">
        <v>383</v>
      </c>
      <c r="Q383" s="3" t="s">
        <v>462</v>
      </c>
      <c r="R383" s="3" t="s">
        <v>42</v>
      </c>
      <c r="S383" s="4">
        <v>46064.916666666664</v>
      </c>
      <c r="T383" s="4">
        <v>46064.918055555558</v>
      </c>
      <c r="U383" s="4">
        <v>46064.920138888891</v>
      </c>
      <c r="V383" s="3" t="s">
        <v>42</v>
      </c>
      <c r="W383" s="3" t="s">
        <v>43</v>
      </c>
      <c r="X383" s="3" t="s">
        <v>632</v>
      </c>
      <c r="Y383" s="2">
        <v>3</v>
      </c>
      <c r="Z383" s="3" t="s">
        <v>465</v>
      </c>
      <c r="AA383" s="5">
        <v>0.03</v>
      </c>
      <c r="AB383" s="5">
        <v>0.03</v>
      </c>
      <c r="AC383" s="5">
        <v>0</v>
      </c>
      <c r="AD383" s="5">
        <v>0</v>
      </c>
      <c r="AE383" s="5">
        <v>0.03</v>
      </c>
      <c r="AF383" s="5">
        <v>0.03</v>
      </c>
      <c r="AG383" s="6">
        <v>0.03</v>
      </c>
      <c r="AH383" s="6"/>
      <c r="AI383" s="7">
        <v>0.03</v>
      </c>
      <c r="AJ383" s="7">
        <v>0</v>
      </c>
      <c r="AK383" s="7">
        <v>0</v>
      </c>
      <c r="AL383" s="7">
        <v>0.03</v>
      </c>
      <c r="AM383" s="7">
        <v>0.03</v>
      </c>
      <c r="AN383" s="12" t="s">
        <v>56</v>
      </c>
      <c r="AO383" s="12" t="s">
        <v>57</v>
      </c>
      <c r="AP383" s="12" t="s">
        <v>58</v>
      </c>
      <c r="AQ383" s="12" t="s">
        <v>618</v>
      </c>
      <c r="AR383" s="12"/>
      <c r="AS383" s="12"/>
      <c r="AT383" s="12" t="s">
        <v>60</v>
      </c>
      <c r="AU383" s="12" t="s">
        <v>118</v>
      </c>
      <c r="AV383" s="12" t="s">
        <v>619</v>
      </c>
      <c r="AW383" s="12" t="s">
        <v>620</v>
      </c>
      <c r="AX383" s="12"/>
      <c r="AY383" s="8" t="s">
        <v>465</v>
      </c>
    </row>
    <row r="384" spans="1:51" ht="16.5" x14ac:dyDescent="0.25">
      <c r="A384" s="159" t="str">
        <f>_xlfn.XLOOKUP(X384,Mapping!N:N,Mapping!O:O,"Not Found",0,1)</f>
        <v>Load Market</v>
      </c>
      <c r="B384" s="159" t="str">
        <f t="shared" si="20"/>
        <v>NL-MIDLoad Market46064.9201388889</v>
      </c>
      <c r="D384" s="159" t="str">
        <f t="shared" si="23"/>
        <v>load Market WD8</v>
      </c>
      <c r="E384" s="159" t="str">
        <f t="shared" si="21"/>
        <v>MRPNL-MIDLoad Marketload Market WD8</v>
      </c>
      <c r="F384" s="159" t="str">
        <f t="shared" si="22"/>
        <v>MRPNL-MIDLoad Market</v>
      </c>
      <c r="G384" s="159" t="s">
        <v>1889</v>
      </c>
      <c r="N384" s="2">
        <v>2601</v>
      </c>
      <c r="O384" s="3" t="s">
        <v>548</v>
      </c>
      <c r="P384" s="3" t="s">
        <v>383</v>
      </c>
      <c r="Q384" s="3" t="s">
        <v>633</v>
      </c>
      <c r="R384" s="3" t="s">
        <v>634</v>
      </c>
      <c r="S384" s="4">
        <v>46064.920138888891</v>
      </c>
      <c r="T384" s="4">
        <v>46064.946527777778</v>
      </c>
      <c r="U384" s="4">
        <v>46064.97152777778</v>
      </c>
      <c r="V384" s="3" t="s">
        <v>42</v>
      </c>
      <c r="W384" s="3" t="s">
        <v>43</v>
      </c>
      <c r="X384" s="3" t="s">
        <v>635</v>
      </c>
      <c r="Y384" s="2">
        <v>1</v>
      </c>
      <c r="Z384" s="3" t="s">
        <v>636</v>
      </c>
      <c r="AA384" s="5">
        <v>0.63</v>
      </c>
      <c r="AB384" s="5">
        <v>0</v>
      </c>
      <c r="AC384" s="5">
        <v>0.63</v>
      </c>
      <c r="AD384" s="5">
        <v>0</v>
      </c>
      <c r="AE384" s="5">
        <v>0</v>
      </c>
      <c r="AF384" s="5">
        <v>0.63</v>
      </c>
      <c r="AG384" s="6"/>
      <c r="AH384" s="6"/>
      <c r="AI384" s="7">
        <v>0</v>
      </c>
      <c r="AJ384" s="7">
        <v>0</v>
      </c>
      <c r="AK384" s="7">
        <v>0.63</v>
      </c>
      <c r="AL384" s="7">
        <v>0</v>
      </c>
      <c r="AM384" s="7">
        <v>0.63</v>
      </c>
      <c r="AN384" s="12" t="s">
        <v>46</v>
      </c>
      <c r="AO384" s="12"/>
      <c r="AP384" s="12"/>
      <c r="AQ384" s="12"/>
      <c r="AR384" s="12"/>
      <c r="AS384" s="12"/>
      <c r="AT384" s="12"/>
      <c r="AU384" s="12"/>
      <c r="AV384" s="12"/>
      <c r="AW384" s="12"/>
      <c r="AX384" s="12"/>
      <c r="AY384" s="8" t="s">
        <v>47</v>
      </c>
    </row>
    <row r="385" spans="1:51" ht="16.5" x14ac:dyDescent="0.25">
      <c r="A385" s="159" t="str">
        <f>_xlfn.XLOOKUP(X385,Mapping!N:N,Mapping!O:O,"Not Found",0,1)</f>
        <v>Load Pos</v>
      </c>
      <c r="B385" s="159" t="str">
        <f t="shared" si="20"/>
        <v>NL-MIDLoad Pos46064.9715277778</v>
      </c>
      <c r="D385" s="159" t="str">
        <f t="shared" si="23"/>
        <v>load Portfolio</v>
      </c>
      <c r="E385" s="159" t="str">
        <f t="shared" si="21"/>
        <v>MRPNL-MIDLoad Posload Portfolio</v>
      </c>
      <c r="F385" s="159" t="str">
        <f t="shared" si="22"/>
        <v>MRPNL-MIDLoad Pos</v>
      </c>
      <c r="G385" s="159" t="s">
        <v>1889</v>
      </c>
      <c r="N385" s="2">
        <v>2601</v>
      </c>
      <c r="O385" s="3" t="s">
        <v>548</v>
      </c>
      <c r="P385" s="3" t="s">
        <v>383</v>
      </c>
      <c r="Q385" s="3" t="s">
        <v>402</v>
      </c>
      <c r="R385" s="3" t="s">
        <v>403</v>
      </c>
      <c r="S385" s="4">
        <v>46064.97152777778</v>
      </c>
      <c r="T385" s="4">
        <v>46064.979166666664</v>
      </c>
      <c r="U385" s="4">
        <v>46064.979166666664</v>
      </c>
      <c r="V385" s="3" t="s">
        <v>42</v>
      </c>
      <c r="W385" s="3" t="s">
        <v>43</v>
      </c>
      <c r="X385" s="3" t="s">
        <v>637</v>
      </c>
      <c r="Y385" s="2">
        <v>6</v>
      </c>
      <c r="Z385" s="3" t="s">
        <v>404</v>
      </c>
      <c r="AA385" s="5">
        <v>0.18</v>
      </c>
      <c r="AB385" s="5">
        <v>0</v>
      </c>
      <c r="AC385" s="5">
        <v>0.18</v>
      </c>
      <c r="AD385" s="5">
        <v>0</v>
      </c>
      <c r="AE385" s="5">
        <v>0</v>
      </c>
      <c r="AF385" s="5">
        <v>0.18</v>
      </c>
      <c r="AG385" s="6">
        <v>0</v>
      </c>
      <c r="AH385" s="6">
        <v>0</v>
      </c>
      <c r="AI385" s="7">
        <v>0</v>
      </c>
      <c r="AJ385" s="7">
        <v>0</v>
      </c>
      <c r="AK385" s="7">
        <v>0.18</v>
      </c>
      <c r="AL385" s="7">
        <v>0</v>
      </c>
      <c r="AM385" s="7">
        <v>0.18</v>
      </c>
      <c r="AN385" s="12" t="s">
        <v>46</v>
      </c>
      <c r="AO385" s="12"/>
      <c r="AP385" s="12"/>
      <c r="AQ385" s="12" t="s">
        <v>638</v>
      </c>
      <c r="AR385" s="12"/>
      <c r="AS385" s="12"/>
      <c r="AT385" s="12"/>
      <c r="AU385" s="12"/>
      <c r="AV385" s="12"/>
      <c r="AW385" s="12"/>
      <c r="AX385" s="12"/>
      <c r="AY385" s="8" t="s">
        <v>404</v>
      </c>
    </row>
    <row r="386" spans="1:51" ht="16.5" x14ac:dyDescent="0.25">
      <c r="A386" s="159" t="str">
        <f>_xlfn.XLOOKUP(X386,Mapping!N:N,Mapping!O:O,"Not Found",0,1)</f>
        <v>Load Pos</v>
      </c>
      <c r="B386" s="159" t="str">
        <f t="shared" ref="B386:B449" si="24">O386&amp;A386&amp;S386</f>
        <v>NL-MIDLoad Pos46064.9791666667</v>
      </c>
      <c r="D386" s="159" t="str">
        <f t="shared" si="23"/>
        <v>Pos Detailed OLAP export</v>
      </c>
      <c r="E386" s="159" t="str">
        <f t="shared" ref="E386:E449" si="25">P386&amp;O386&amp;A386&amp;D386</f>
        <v>MRPNL-MIDLoad PosPos Detailed OLAP export</v>
      </c>
      <c r="F386" s="159" t="str">
        <f t="shared" ref="F386:F449" si="26">P386&amp;O386&amp;A386</f>
        <v>MRPNL-MIDLoad Pos</v>
      </c>
      <c r="G386" s="159" t="s">
        <v>1889</v>
      </c>
      <c r="N386" s="2">
        <v>2601</v>
      </c>
      <c r="O386" s="3" t="s">
        <v>548</v>
      </c>
      <c r="P386" s="3" t="s">
        <v>383</v>
      </c>
      <c r="Q386" s="3" t="s">
        <v>505</v>
      </c>
      <c r="R386" s="3" t="s">
        <v>506</v>
      </c>
      <c r="S386" s="4">
        <v>46064.979166666664</v>
      </c>
      <c r="T386" s="4">
        <v>46064.98333333333</v>
      </c>
      <c r="U386" s="4">
        <v>46064.98333333333</v>
      </c>
      <c r="V386" s="3" t="s">
        <v>42</v>
      </c>
      <c r="W386" s="3" t="s">
        <v>43</v>
      </c>
      <c r="X386" s="3" t="s">
        <v>637</v>
      </c>
      <c r="Y386" s="2">
        <v>1</v>
      </c>
      <c r="Z386" s="3" t="s">
        <v>507</v>
      </c>
      <c r="AA386" s="5">
        <v>0.1</v>
      </c>
      <c r="AB386" s="5">
        <v>0</v>
      </c>
      <c r="AC386" s="5">
        <v>0.1</v>
      </c>
      <c r="AD386" s="5">
        <v>0</v>
      </c>
      <c r="AE386" s="5">
        <v>0</v>
      </c>
      <c r="AF386" s="5">
        <v>0.1</v>
      </c>
      <c r="AG386" s="6"/>
      <c r="AH386" s="6"/>
      <c r="AI386" s="7">
        <v>0</v>
      </c>
      <c r="AJ386" s="7">
        <v>0</v>
      </c>
      <c r="AK386" s="7">
        <v>0.1</v>
      </c>
      <c r="AL386" s="7">
        <v>0</v>
      </c>
      <c r="AM386" s="7">
        <v>0.1</v>
      </c>
      <c r="AN386" s="12" t="s">
        <v>46</v>
      </c>
      <c r="AO386" s="12"/>
      <c r="AP386" s="12"/>
      <c r="AQ386" s="12"/>
      <c r="AR386" s="12"/>
      <c r="AS386" s="12"/>
      <c r="AT386" s="12"/>
      <c r="AU386" s="12"/>
      <c r="AV386" s="12"/>
      <c r="AW386" s="12"/>
      <c r="AX386" s="12"/>
      <c r="AY386" s="8" t="s">
        <v>47</v>
      </c>
    </row>
    <row r="387" spans="1:51" ht="16.5" x14ac:dyDescent="0.25">
      <c r="A387" s="159" t="str">
        <f>_xlfn.XLOOKUP(X387,Mapping!N:N,Mapping!O:O,"Not Found",0,1)</f>
        <v>Load Pos</v>
      </c>
      <c r="B387" s="159" t="str">
        <f t="shared" si="24"/>
        <v>NL-MIDLoad Pos46064.9833333333</v>
      </c>
      <c r="D387" s="159" t="str">
        <f t="shared" ref="D387:D450" si="27">Z387</f>
        <v>Stratification</v>
      </c>
      <c r="E387" s="159" t="str">
        <f t="shared" si="25"/>
        <v>MRPNL-MIDLoad PosStratification</v>
      </c>
      <c r="F387" s="159" t="str">
        <f t="shared" si="26"/>
        <v>MRPNL-MIDLoad Pos</v>
      </c>
      <c r="G387" s="159" t="s">
        <v>1889</v>
      </c>
      <c r="N387" s="2">
        <v>2601</v>
      </c>
      <c r="O387" s="3" t="s">
        <v>548</v>
      </c>
      <c r="P387" s="3" t="s">
        <v>383</v>
      </c>
      <c r="Q387" s="3" t="s">
        <v>76</v>
      </c>
      <c r="R387" s="3" t="s">
        <v>77</v>
      </c>
      <c r="S387" s="4">
        <v>46064.98333333333</v>
      </c>
      <c r="T387" s="4">
        <v>46064.990277777775</v>
      </c>
      <c r="U387" s="4">
        <v>46064.990972222222</v>
      </c>
      <c r="V387" s="3" t="s">
        <v>42</v>
      </c>
      <c r="W387" s="3" t="s">
        <v>43</v>
      </c>
      <c r="X387" s="3" t="s">
        <v>637</v>
      </c>
      <c r="Y387" s="2">
        <v>5</v>
      </c>
      <c r="Z387" s="3" t="s">
        <v>78</v>
      </c>
      <c r="AA387" s="5">
        <v>0.17</v>
      </c>
      <c r="AB387" s="5">
        <v>0</v>
      </c>
      <c r="AC387" s="5">
        <v>0.17</v>
      </c>
      <c r="AD387" s="5">
        <v>0</v>
      </c>
      <c r="AE387" s="5">
        <v>0</v>
      </c>
      <c r="AF387" s="5">
        <v>0.17</v>
      </c>
      <c r="AG387" s="6">
        <v>0</v>
      </c>
      <c r="AH387" s="6">
        <v>0</v>
      </c>
      <c r="AI387" s="7">
        <v>0</v>
      </c>
      <c r="AJ387" s="7">
        <v>0</v>
      </c>
      <c r="AK387" s="7">
        <v>0.17</v>
      </c>
      <c r="AL387" s="7">
        <v>0</v>
      </c>
      <c r="AM387" s="7">
        <v>0.17</v>
      </c>
      <c r="AN387" s="12" t="s">
        <v>46</v>
      </c>
      <c r="AO387" s="12"/>
      <c r="AP387" s="12"/>
      <c r="AQ387" s="12" t="s">
        <v>638</v>
      </c>
      <c r="AR387" s="12"/>
      <c r="AS387" s="12"/>
      <c r="AT387" s="12"/>
      <c r="AU387" s="12"/>
      <c r="AV387" s="12"/>
      <c r="AW387" s="12"/>
      <c r="AX387" s="12"/>
      <c r="AY387" s="8" t="s">
        <v>78</v>
      </c>
    </row>
    <row r="388" spans="1:51" ht="16.5" x14ac:dyDescent="0.25">
      <c r="A388" s="159" t="str">
        <f>_xlfn.XLOOKUP(X388,Mapping!N:N,Mapping!O:O,"Not Found",0,1)</f>
        <v>Generate Load</v>
      </c>
      <c r="B388" s="159" t="str">
        <f t="shared" si="24"/>
        <v>NL-MIDGenerate Load46064.9909722222</v>
      </c>
      <c r="D388" s="159" t="str">
        <f t="shared" si="27"/>
        <v>Generate DD MOR</v>
      </c>
      <c r="E388" s="159" t="str">
        <f t="shared" si="25"/>
        <v>MRPNL-MIDGenerate LoadGenerate DD MOR</v>
      </c>
      <c r="F388" s="159" t="str">
        <f t="shared" si="26"/>
        <v>MRPNL-MIDGenerate Load</v>
      </c>
      <c r="G388" s="159" t="s">
        <v>1889</v>
      </c>
      <c r="N388" s="2">
        <v>2601</v>
      </c>
      <c r="O388" s="3" t="s">
        <v>548</v>
      </c>
      <c r="P388" s="3" t="s">
        <v>383</v>
      </c>
      <c r="Q388" s="3" t="s">
        <v>422</v>
      </c>
      <c r="R388" s="3" t="s">
        <v>423</v>
      </c>
      <c r="S388" s="4">
        <v>46064.990972222222</v>
      </c>
      <c r="T388" s="4">
        <v>46064.991666666669</v>
      </c>
      <c r="U388" s="4">
        <v>46064.991666666669</v>
      </c>
      <c r="V388" s="3" t="s">
        <v>42</v>
      </c>
      <c r="W388" s="3" t="s">
        <v>43</v>
      </c>
      <c r="X388" s="3" t="s">
        <v>639</v>
      </c>
      <c r="Y388" s="2">
        <v>1</v>
      </c>
      <c r="Z388" s="3" t="s">
        <v>425</v>
      </c>
      <c r="AA388" s="5">
        <v>0.02</v>
      </c>
      <c r="AB388" s="5">
        <v>0</v>
      </c>
      <c r="AC388" s="5">
        <v>0.02</v>
      </c>
      <c r="AD388" s="5">
        <v>0</v>
      </c>
      <c r="AE388" s="5">
        <v>0</v>
      </c>
      <c r="AF388" s="5">
        <v>0.02</v>
      </c>
      <c r="AG388" s="6"/>
      <c r="AH388" s="6"/>
      <c r="AI388" s="7">
        <v>0</v>
      </c>
      <c r="AJ388" s="7">
        <v>0</v>
      </c>
      <c r="AK388" s="7">
        <v>0.02</v>
      </c>
      <c r="AL388" s="7">
        <v>0</v>
      </c>
      <c r="AM388" s="7">
        <v>0.02</v>
      </c>
      <c r="AN388" s="12" t="s">
        <v>46</v>
      </c>
      <c r="AO388" s="12"/>
      <c r="AP388" s="12"/>
      <c r="AQ388" s="12"/>
      <c r="AR388" s="12"/>
      <c r="AS388" s="12"/>
      <c r="AT388" s="12"/>
      <c r="AU388" s="12"/>
      <c r="AV388" s="12"/>
      <c r="AW388" s="12"/>
      <c r="AX388" s="12"/>
      <c r="AY388" s="8" t="s">
        <v>47</v>
      </c>
    </row>
    <row r="389" spans="1:51" ht="16.5" x14ac:dyDescent="0.25">
      <c r="A389" s="159" t="str">
        <f>_xlfn.XLOOKUP(X389,Mapping!N:N,Mapping!O:O,"Not Found",0,1)</f>
        <v>Generate Load</v>
      </c>
      <c r="B389" s="159" t="str">
        <f t="shared" si="24"/>
        <v>NL-MIDGenerate Load46064.9916666667</v>
      </c>
      <c r="D389" s="159" t="str">
        <f t="shared" si="27"/>
        <v>Load DD MOR</v>
      </c>
      <c r="E389" s="159" t="str">
        <f t="shared" si="25"/>
        <v>MRPNL-MIDGenerate LoadLoad DD MOR</v>
      </c>
      <c r="F389" s="159" t="str">
        <f t="shared" si="26"/>
        <v>MRPNL-MIDGenerate Load</v>
      </c>
      <c r="G389" s="159" t="s">
        <v>1889</v>
      </c>
      <c r="N389" s="2">
        <v>2601</v>
      </c>
      <c r="O389" s="3" t="s">
        <v>548</v>
      </c>
      <c r="P389" s="3" t="s">
        <v>383</v>
      </c>
      <c r="Q389" s="3" t="s">
        <v>426</v>
      </c>
      <c r="R389" s="3" t="s">
        <v>427</v>
      </c>
      <c r="S389" s="4">
        <v>46064.991666666669</v>
      </c>
      <c r="T389" s="4">
        <v>46065.000694444447</v>
      </c>
      <c r="U389" s="4">
        <v>46065.001388888886</v>
      </c>
      <c r="V389" s="3" t="s">
        <v>42</v>
      </c>
      <c r="W389" s="3" t="s">
        <v>43</v>
      </c>
      <c r="X389" s="3" t="s">
        <v>639</v>
      </c>
      <c r="Y389" s="2">
        <v>1</v>
      </c>
      <c r="Z389" s="3" t="s">
        <v>428</v>
      </c>
      <c r="AA389" s="5">
        <v>0.22</v>
      </c>
      <c r="AB389" s="5">
        <v>0</v>
      </c>
      <c r="AC389" s="5">
        <v>0.22</v>
      </c>
      <c r="AD389" s="5">
        <v>0</v>
      </c>
      <c r="AE389" s="5">
        <v>0</v>
      </c>
      <c r="AF389" s="5">
        <v>0.22</v>
      </c>
      <c r="AG389" s="6"/>
      <c r="AH389" s="6"/>
      <c r="AI389" s="7">
        <v>0</v>
      </c>
      <c r="AJ389" s="7">
        <v>0</v>
      </c>
      <c r="AK389" s="7">
        <v>0.22</v>
      </c>
      <c r="AL389" s="7">
        <v>0</v>
      </c>
      <c r="AM389" s="7">
        <v>0.22</v>
      </c>
      <c r="AN389" s="12" t="s">
        <v>46</v>
      </c>
      <c r="AO389" s="12"/>
      <c r="AP389" s="12"/>
      <c r="AQ389" s="12"/>
      <c r="AR389" s="12"/>
      <c r="AS389" s="12"/>
      <c r="AT389" s="12"/>
      <c r="AU389" s="12"/>
      <c r="AV389" s="12"/>
      <c r="AW389" s="12"/>
      <c r="AX389" s="12"/>
      <c r="AY389" s="8" t="s">
        <v>47</v>
      </c>
    </row>
    <row r="390" spans="1:51" ht="16.5" x14ac:dyDescent="0.25">
      <c r="A390" s="159" t="str">
        <f>_xlfn.XLOOKUP(X390,Mapping!N:N,Mapping!O:O,"Not Found",0,1)</f>
        <v>Valuation 1</v>
      </c>
      <c r="B390" s="159" t="str">
        <f t="shared" si="24"/>
        <v>NL-MIDValuation 146065.0013888889</v>
      </c>
      <c r="D390" s="159" t="str">
        <f t="shared" si="27"/>
        <v>NPV1 MOR run</v>
      </c>
      <c r="E390" s="159" t="str">
        <f t="shared" si="25"/>
        <v>MRPNL-MIDValuation 1NPV1 MOR run</v>
      </c>
      <c r="F390" s="159" t="str">
        <f t="shared" si="26"/>
        <v>MRPNL-MIDValuation 1</v>
      </c>
      <c r="G390" s="159" t="s">
        <v>1889</v>
      </c>
      <c r="N390" s="2">
        <v>2601</v>
      </c>
      <c r="O390" s="3" t="s">
        <v>548</v>
      </c>
      <c r="P390" s="3" t="s">
        <v>383</v>
      </c>
      <c r="Q390" s="3" t="s">
        <v>640</v>
      </c>
      <c r="R390" s="3" t="s">
        <v>641</v>
      </c>
      <c r="S390" s="4">
        <v>46065.001388888886</v>
      </c>
      <c r="T390" s="4">
        <v>46065.070138888892</v>
      </c>
      <c r="U390" s="4">
        <v>46065.070138888892</v>
      </c>
      <c r="V390" s="3" t="s">
        <v>42</v>
      </c>
      <c r="W390" s="3" t="s">
        <v>43</v>
      </c>
      <c r="X390" s="3" t="s">
        <v>642</v>
      </c>
      <c r="Y390" s="2">
        <v>1</v>
      </c>
      <c r="Z390" s="3" t="s">
        <v>643</v>
      </c>
      <c r="AA390" s="5">
        <v>1.65</v>
      </c>
      <c r="AB390" s="5">
        <v>0</v>
      </c>
      <c r="AC390" s="5">
        <v>1.65</v>
      </c>
      <c r="AD390" s="5">
        <v>0</v>
      </c>
      <c r="AE390" s="5">
        <v>0</v>
      </c>
      <c r="AF390" s="5">
        <v>1.65</v>
      </c>
      <c r="AG390" s="6"/>
      <c r="AH390" s="6"/>
      <c r="AI390" s="7">
        <v>0</v>
      </c>
      <c r="AJ390" s="7">
        <v>0</v>
      </c>
      <c r="AK390" s="7">
        <v>1.65</v>
      </c>
      <c r="AL390" s="7">
        <v>0</v>
      </c>
      <c r="AM390" s="7">
        <v>1.65</v>
      </c>
      <c r="AN390" s="12" t="s">
        <v>46</v>
      </c>
      <c r="AO390" s="12"/>
      <c r="AP390" s="12"/>
      <c r="AQ390" s="12"/>
      <c r="AR390" s="12"/>
      <c r="AS390" s="12"/>
      <c r="AT390" s="12"/>
      <c r="AU390" s="12"/>
      <c r="AV390" s="12"/>
      <c r="AW390" s="12"/>
      <c r="AX390" s="12"/>
      <c r="AY390" s="8" t="s">
        <v>47</v>
      </c>
    </row>
    <row r="391" spans="1:51" ht="16.5" x14ac:dyDescent="0.25">
      <c r="A391" s="159" t="str">
        <f>_xlfn.XLOOKUP(X391,Mapping!N:N,Mapping!O:O,"Not Found",0,1)</f>
        <v>CF Extraction</v>
      </c>
      <c r="B391" s="159" t="str">
        <f t="shared" si="24"/>
        <v>NL-MIDCF Extraction46065.0701388889</v>
      </c>
      <c r="D391" s="159" t="str">
        <f t="shared" si="27"/>
        <v>CF Extraction</v>
      </c>
      <c r="E391" s="159" t="str">
        <f t="shared" si="25"/>
        <v>MRPNL-MIDCF ExtractionCF Extraction</v>
      </c>
      <c r="F391" s="159" t="str">
        <f t="shared" si="26"/>
        <v>MRPNL-MIDCF Extraction</v>
      </c>
      <c r="G391" s="159" t="s">
        <v>1889</v>
      </c>
      <c r="N391" s="2">
        <v>2601</v>
      </c>
      <c r="O391" s="3" t="s">
        <v>548</v>
      </c>
      <c r="P391" s="3" t="s">
        <v>383</v>
      </c>
      <c r="Q391" s="3" t="s">
        <v>431</v>
      </c>
      <c r="R391" s="3" t="s">
        <v>432</v>
      </c>
      <c r="S391" s="4">
        <v>46065.070138888892</v>
      </c>
      <c r="T391" s="4">
        <v>46065.078472222223</v>
      </c>
      <c r="U391" s="4">
        <v>46065.07916666667</v>
      </c>
      <c r="V391" s="3" t="s">
        <v>42</v>
      </c>
      <c r="W391" s="3" t="s">
        <v>43</v>
      </c>
      <c r="X391" s="3" t="s">
        <v>644</v>
      </c>
      <c r="Y391" s="2">
        <v>1</v>
      </c>
      <c r="Z391" s="3" t="s">
        <v>434</v>
      </c>
      <c r="AA391" s="5">
        <v>0.2</v>
      </c>
      <c r="AB391" s="5">
        <v>0</v>
      </c>
      <c r="AC391" s="5">
        <v>0.2</v>
      </c>
      <c r="AD391" s="5">
        <v>0</v>
      </c>
      <c r="AE391" s="5">
        <v>0</v>
      </c>
      <c r="AF391" s="5">
        <v>0.2</v>
      </c>
      <c r="AG391" s="6"/>
      <c r="AH391" s="6"/>
      <c r="AI391" s="7">
        <v>0</v>
      </c>
      <c r="AJ391" s="7">
        <v>0</v>
      </c>
      <c r="AK391" s="7">
        <v>0.2</v>
      </c>
      <c r="AL391" s="7">
        <v>0</v>
      </c>
      <c r="AM391" s="7">
        <v>0.2</v>
      </c>
      <c r="AN391" s="12" t="s">
        <v>46</v>
      </c>
      <c r="AO391" s="12"/>
      <c r="AP391" s="12"/>
      <c r="AQ391" s="12"/>
      <c r="AR391" s="12"/>
      <c r="AS391" s="12"/>
      <c r="AT391" s="12"/>
      <c r="AU391" s="12"/>
      <c r="AV391" s="12"/>
      <c r="AW391" s="12"/>
      <c r="AX391" s="12"/>
      <c r="AY391" s="8" t="s">
        <v>47</v>
      </c>
    </row>
    <row r="392" spans="1:51" ht="16.5" x14ac:dyDescent="0.25">
      <c r="A392" s="159" t="str">
        <f>_xlfn.XLOOKUP(X392,Mapping!N:N,Mapping!O:O,"Not Found",0,1)</f>
        <v>CF Extraction</v>
      </c>
      <c r="B392" s="159" t="str">
        <f t="shared" si="24"/>
        <v>NL-MIDCF Extraction46065.0791666667</v>
      </c>
      <c r="D392" s="159" t="str">
        <f t="shared" si="27"/>
        <v>CF old Extraction</v>
      </c>
      <c r="E392" s="159" t="str">
        <f t="shared" si="25"/>
        <v>MRPNL-MIDCF ExtractionCF old Extraction</v>
      </c>
      <c r="F392" s="159" t="str">
        <f t="shared" si="26"/>
        <v>MRPNL-MIDCF Extraction</v>
      </c>
      <c r="G392" s="159" t="s">
        <v>1889</v>
      </c>
      <c r="N392" s="2">
        <v>2601</v>
      </c>
      <c r="O392" s="3" t="s">
        <v>548</v>
      </c>
      <c r="P392" s="3" t="s">
        <v>383</v>
      </c>
      <c r="Q392" s="3" t="s">
        <v>436</v>
      </c>
      <c r="R392" s="3" t="s">
        <v>437</v>
      </c>
      <c r="S392" s="4">
        <v>46065.07916666667</v>
      </c>
      <c r="T392" s="4">
        <v>46065.10833333333</v>
      </c>
      <c r="U392" s="4">
        <v>46065.10833333333</v>
      </c>
      <c r="V392" s="3" t="s">
        <v>42</v>
      </c>
      <c r="W392" s="3" t="s">
        <v>43</v>
      </c>
      <c r="X392" s="3" t="s">
        <v>645</v>
      </c>
      <c r="Y392" s="2">
        <v>1</v>
      </c>
      <c r="Z392" s="3" t="s">
        <v>438</v>
      </c>
      <c r="AA392" s="5">
        <v>0.7</v>
      </c>
      <c r="AB392" s="5">
        <v>0</v>
      </c>
      <c r="AC392" s="5">
        <v>0.7</v>
      </c>
      <c r="AD392" s="5">
        <v>0</v>
      </c>
      <c r="AE392" s="5">
        <v>0</v>
      </c>
      <c r="AF392" s="5">
        <v>0.7</v>
      </c>
      <c r="AG392" s="6"/>
      <c r="AH392" s="6"/>
      <c r="AI392" s="7">
        <v>0</v>
      </c>
      <c r="AJ392" s="7">
        <v>0</v>
      </c>
      <c r="AK392" s="7">
        <v>0.7</v>
      </c>
      <c r="AL392" s="7">
        <v>0</v>
      </c>
      <c r="AM392" s="7">
        <v>0.7</v>
      </c>
      <c r="AN392" s="12" t="s">
        <v>46</v>
      </c>
      <c r="AO392" s="12"/>
      <c r="AP392" s="12"/>
      <c r="AQ392" s="12"/>
      <c r="AR392" s="12"/>
      <c r="AS392" s="12"/>
      <c r="AT392" s="12"/>
      <c r="AU392" s="12"/>
      <c r="AV392" s="12"/>
      <c r="AW392" s="12"/>
      <c r="AX392" s="12"/>
      <c r="AY392" s="8" t="s">
        <v>47</v>
      </c>
    </row>
    <row r="393" spans="1:51" ht="16.5" x14ac:dyDescent="0.25">
      <c r="A393" s="159" t="str">
        <f>_xlfn.XLOOKUP(X393,Mapping!N:N,Mapping!O:O,"Not Found",0,1)</f>
        <v>Optimization</v>
      </c>
      <c r="B393" s="159" t="str">
        <f t="shared" si="24"/>
        <v>NL-MIDOptimization46065.1083333333</v>
      </c>
      <c r="D393" s="159" t="str">
        <f t="shared" si="27"/>
        <v>RoM optimization</v>
      </c>
      <c r="E393" s="159" t="str">
        <f t="shared" si="25"/>
        <v>MRPNL-MIDOptimizationRoM optimization</v>
      </c>
      <c r="F393" s="159" t="str">
        <f t="shared" si="26"/>
        <v>MRPNL-MIDOptimization</v>
      </c>
      <c r="G393" s="159" t="s">
        <v>1889</v>
      </c>
      <c r="N393" s="2">
        <v>2601</v>
      </c>
      <c r="O393" s="3" t="s">
        <v>548</v>
      </c>
      <c r="P393" s="3" t="s">
        <v>383</v>
      </c>
      <c r="Q393" s="3" t="s">
        <v>469</v>
      </c>
      <c r="R393" s="3" t="s">
        <v>470</v>
      </c>
      <c r="S393" s="4">
        <v>46065.10833333333</v>
      </c>
      <c r="T393" s="4">
        <v>46065.115972222222</v>
      </c>
      <c r="U393" s="4">
        <v>46065.115972222222</v>
      </c>
      <c r="V393" s="3" t="s">
        <v>646</v>
      </c>
      <c r="W393" s="3" t="s">
        <v>43</v>
      </c>
      <c r="X393" s="3" t="s">
        <v>647</v>
      </c>
      <c r="Y393" s="2">
        <v>1</v>
      </c>
      <c r="Z393" s="3" t="s">
        <v>471</v>
      </c>
      <c r="AA393" s="5">
        <v>0.18</v>
      </c>
      <c r="AB393" s="5">
        <v>0</v>
      </c>
      <c r="AC393" s="5">
        <v>0.18</v>
      </c>
      <c r="AD393" s="5">
        <v>0</v>
      </c>
      <c r="AE393" s="5">
        <v>0</v>
      </c>
      <c r="AF393" s="5">
        <v>0.18</v>
      </c>
      <c r="AG393" s="6"/>
      <c r="AH393" s="6"/>
      <c r="AI393" s="7">
        <v>0</v>
      </c>
      <c r="AJ393" s="7">
        <v>0</v>
      </c>
      <c r="AK393" s="7">
        <v>0.18</v>
      </c>
      <c r="AL393" s="7">
        <v>0</v>
      </c>
      <c r="AM393" s="7">
        <v>0.18</v>
      </c>
      <c r="AN393" s="12" t="s">
        <v>46</v>
      </c>
      <c r="AO393" s="12"/>
      <c r="AP393" s="12"/>
      <c r="AQ393" s="12"/>
      <c r="AR393" s="12"/>
      <c r="AS393" s="12"/>
      <c r="AT393" s="12"/>
      <c r="AU393" s="12"/>
      <c r="AV393" s="12"/>
      <c r="AW393" s="12"/>
      <c r="AX393" s="12"/>
      <c r="AY393" s="8" t="s">
        <v>47</v>
      </c>
    </row>
    <row r="394" spans="1:51" ht="16.5" x14ac:dyDescent="0.25">
      <c r="A394" s="159" t="str">
        <f>_xlfn.XLOOKUP(X394,Mapping!N:N,Mapping!O:O,"Not Found",0,1)</f>
        <v>Optimization</v>
      </c>
      <c r="B394" s="159" t="str">
        <f t="shared" si="24"/>
        <v>NL-MIDOptimization46065.1159722222</v>
      </c>
      <c r="D394" s="159" t="str">
        <f t="shared" si="27"/>
        <v>export to ara</v>
      </c>
      <c r="E394" s="159" t="str">
        <f t="shared" si="25"/>
        <v>MRPNL-MIDOptimizationexport to ara</v>
      </c>
      <c r="F394" s="159" t="str">
        <f t="shared" si="26"/>
        <v>MRPNL-MIDOptimization</v>
      </c>
      <c r="G394" s="159" t="s">
        <v>1889</v>
      </c>
      <c r="N394" s="2">
        <v>2601</v>
      </c>
      <c r="O394" s="3" t="s">
        <v>548</v>
      </c>
      <c r="P394" s="3" t="s">
        <v>383</v>
      </c>
      <c r="Q394" s="3" t="s">
        <v>89</v>
      </c>
      <c r="R394" s="3" t="s">
        <v>90</v>
      </c>
      <c r="S394" s="4">
        <v>46065.115972222222</v>
      </c>
      <c r="T394" s="4">
        <v>46065.115972222222</v>
      </c>
      <c r="U394" s="4">
        <v>46065.115972222222</v>
      </c>
      <c r="V394" s="3" t="s">
        <v>42</v>
      </c>
      <c r="W394" s="3" t="s">
        <v>43</v>
      </c>
      <c r="X394" s="3" t="s">
        <v>647</v>
      </c>
      <c r="Y394" s="2">
        <v>4</v>
      </c>
      <c r="Z394" s="3" t="s">
        <v>91</v>
      </c>
      <c r="AA394" s="5">
        <v>0</v>
      </c>
      <c r="AB394" s="5">
        <v>0</v>
      </c>
      <c r="AC394" s="5">
        <v>0</v>
      </c>
      <c r="AD394" s="5">
        <v>0</v>
      </c>
      <c r="AE394" s="5">
        <v>0</v>
      </c>
      <c r="AF394" s="5">
        <v>0</v>
      </c>
      <c r="AG394" s="6"/>
      <c r="AH394" s="6"/>
      <c r="AI394" s="7">
        <v>0</v>
      </c>
      <c r="AJ394" s="7">
        <v>0</v>
      </c>
      <c r="AK394" s="7">
        <v>0</v>
      </c>
      <c r="AL394" s="7">
        <v>0</v>
      </c>
      <c r="AM394" s="7">
        <v>0</v>
      </c>
      <c r="AN394" s="12" t="s">
        <v>46</v>
      </c>
      <c r="AO394" s="12"/>
      <c r="AP394" s="12"/>
      <c r="AQ394" s="12"/>
      <c r="AR394" s="12"/>
      <c r="AS394" s="12"/>
      <c r="AT394" s="12"/>
      <c r="AU394" s="12"/>
      <c r="AV394" s="12"/>
      <c r="AW394" s="12"/>
      <c r="AX394" s="12"/>
      <c r="AY394" s="8" t="s">
        <v>91</v>
      </c>
    </row>
    <row r="395" spans="1:51" ht="16.5" x14ac:dyDescent="0.25">
      <c r="A395" s="159" t="str">
        <f>_xlfn.XLOOKUP(X395,Mapping!N:N,Mapping!O:O,"Not Found",0,1)</f>
        <v>Optimization</v>
      </c>
      <c r="B395" s="159" t="str">
        <f t="shared" si="24"/>
        <v>NL-MIDOptimization46065.1159722222</v>
      </c>
      <c r="D395" s="159" t="str">
        <f t="shared" si="27"/>
        <v>Light Maintenance</v>
      </c>
      <c r="E395" s="159" t="str">
        <f t="shared" si="25"/>
        <v>MRPNL-MIDOptimizationLight Maintenance</v>
      </c>
      <c r="F395" s="159" t="str">
        <f t="shared" si="26"/>
        <v>MRPNL-MIDOptimization</v>
      </c>
      <c r="G395" s="159" t="s">
        <v>1889</v>
      </c>
      <c r="N395" s="2">
        <v>2601</v>
      </c>
      <c r="O395" s="3" t="s">
        <v>548</v>
      </c>
      <c r="P395" s="3" t="s">
        <v>383</v>
      </c>
      <c r="Q395" s="3" t="s">
        <v>92</v>
      </c>
      <c r="R395" s="3" t="s">
        <v>93</v>
      </c>
      <c r="S395" s="4">
        <v>46065.115972222222</v>
      </c>
      <c r="T395" s="4">
        <v>46065.129166666666</v>
      </c>
      <c r="U395" s="4">
        <v>46065.129166666666</v>
      </c>
      <c r="V395" s="3" t="s">
        <v>42</v>
      </c>
      <c r="W395" s="3" t="s">
        <v>43</v>
      </c>
      <c r="X395" s="3" t="s">
        <v>647</v>
      </c>
      <c r="Y395" s="2">
        <v>3</v>
      </c>
      <c r="Z395" s="3" t="s">
        <v>94</v>
      </c>
      <c r="AA395" s="5">
        <v>0.32</v>
      </c>
      <c r="AB395" s="5">
        <v>0</v>
      </c>
      <c r="AC395" s="5">
        <v>0.32</v>
      </c>
      <c r="AD395" s="5">
        <v>0</v>
      </c>
      <c r="AE395" s="5">
        <v>0</v>
      </c>
      <c r="AF395" s="5">
        <v>0.32</v>
      </c>
      <c r="AG395" s="6"/>
      <c r="AH395" s="6"/>
      <c r="AI395" s="7">
        <v>0</v>
      </c>
      <c r="AJ395" s="7">
        <v>0</v>
      </c>
      <c r="AK395" s="7">
        <v>0.32</v>
      </c>
      <c r="AL395" s="7">
        <v>0</v>
      </c>
      <c r="AM395" s="7">
        <v>0.32</v>
      </c>
      <c r="AN395" s="12" t="s">
        <v>46</v>
      </c>
      <c r="AO395" s="12"/>
      <c r="AP395" s="12"/>
      <c r="AQ395" s="12"/>
      <c r="AR395" s="12"/>
      <c r="AS395" s="12"/>
      <c r="AT395" s="12"/>
      <c r="AU395" s="12"/>
      <c r="AV395" s="12"/>
      <c r="AW395" s="12"/>
      <c r="AX395" s="12"/>
      <c r="AY395" s="8" t="s">
        <v>94</v>
      </c>
    </row>
    <row r="396" spans="1:51" ht="16.5" x14ac:dyDescent="0.25">
      <c r="A396" s="159" t="str">
        <f>_xlfn.XLOOKUP(X396,Mapping!N:N,Mapping!O:O,"Not Found",0,1)</f>
        <v>Optimization</v>
      </c>
      <c r="B396" s="159" t="str">
        <f t="shared" si="24"/>
        <v>NL-MIDOptimization46065.1291666667</v>
      </c>
      <c r="D396" s="159" t="str">
        <f t="shared" si="27"/>
        <v>RoM1 OLAP exports</v>
      </c>
      <c r="E396" s="159" t="str">
        <f t="shared" si="25"/>
        <v>MRPNL-MIDOptimizationRoM1 OLAP exports</v>
      </c>
      <c r="F396" s="159" t="str">
        <f t="shared" si="26"/>
        <v>MRPNL-MIDOptimization</v>
      </c>
      <c r="G396" s="159" t="s">
        <v>1889</v>
      </c>
      <c r="N396" s="2">
        <v>2601</v>
      </c>
      <c r="O396" s="3" t="s">
        <v>548</v>
      </c>
      <c r="P396" s="3" t="s">
        <v>383</v>
      </c>
      <c r="Q396" s="3" t="s">
        <v>648</v>
      </c>
      <c r="R396" s="3" t="s">
        <v>649</v>
      </c>
      <c r="S396" s="4">
        <v>46065.129166666666</v>
      </c>
      <c r="T396" s="4">
        <v>46065.134027777778</v>
      </c>
      <c r="U396" s="4">
        <v>46065.134027777778</v>
      </c>
      <c r="V396" s="3" t="s">
        <v>42</v>
      </c>
      <c r="W396" s="3" t="s">
        <v>43</v>
      </c>
      <c r="X396" s="3" t="s">
        <v>647</v>
      </c>
      <c r="Y396" s="2">
        <v>1</v>
      </c>
      <c r="Z396" s="3" t="s">
        <v>650</v>
      </c>
      <c r="AA396" s="5">
        <v>0.12</v>
      </c>
      <c r="AB396" s="5">
        <v>0</v>
      </c>
      <c r="AC396" s="5">
        <v>0.12</v>
      </c>
      <c r="AD396" s="5">
        <v>0</v>
      </c>
      <c r="AE396" s="5">
        <v>0</v>
      </c>
      <c r="AF396" s="5">
        <v>0.12</v>
      </c>
      <c r="AG396" s="6"/>
      <c r="AH396" s="6"/>
      <c r="AI396" s="7">
        <v>0</v>
      </c>
      <c r="AJ396" s="7">
        <v>0</v>
      </c>
      <c r="AK396" s="7">
        <v>0.12</v>
      </c>
      <c r="AL396" s="7">
        <v>0</v>
      </c>
      <c r="AM396" s="7">
        <v>0.12</v>
      </c>
      <c r="AN396" s="12" t="s">
        <v>46</v>
      </c>
      <c r="AO396" s="12"/>
      <c r="AP396" s="12"/>
      <c r="AQ396" s="12"/>
      <c r="AR396" s="12"/>
      <c r="AS396" s="12"/>
      <c r="AT396" s="12"/>
      <c r="AU396" s="12"/>
      <c r="AV396" s="12"/>
      <c r="AW396" s="12"/>
      <c r="AX396" s="12"/>
      <c r="AY396" s="8" t="s">
        <v>47</v>
      </c>
    </row>
    <row r="397" spans="1:51" ht="16.5" x14ac:dyDescent="0.25">
      <c r="A397" s="159" t="str">
        <f>_xlfn.XLOOKUP(X397,Mapping!N:N,Mapping!O:O,"Not Found",0,1)</f>
        <v>Optimization</v>
      </c>
      <c r="B397" s="159" t="str">
        <f t="shared" si="24"/>
        <v>NL-MIDOptimization46065.1340277778</v>
      </c>
      <c r="D397" s="159" t="str">
        <f t="shared" si="27"/>
        <v>Light Maintenance</v>
      </c>
      <c r="E397" s="159" t="str">
        <f t="shared" si="25"/>
        <v>MRPNL-MIDOptimizationLight Maintenance</v>
      </c>
      <c r="F397" s="159" t="str">
        <f t="shared" si="26"/>
        <v>MRPNL-MIDOptimization</v>
      </c>
      <c r="G397" s="159" t="s">
        <v>1889</v>
      </c>
      <c r="N397" s="2">
        <v>2601</v>
      </c>
      <c r="O397" s="3" t="s">
        <v>548</v>
      </c>
      <c r="P397" s="3" t="s">
        <v>383</v>
      </c>
      <c r="Q397" s="3" t="s">
        <v>92</v>
      </c>
      <c r="R397" s="3" t="s">
        <v>93</v>
      </c>
      <c r="S397" s="4">
        <v>46065.134027777778</v>
      </c>
      <c r="T397" s="4">
        <v>46065.140972222223</v>
      </c>
      <c r="U397" s="4">
        <v>46065.140972222223</v>
      </c>
      <c r="V397" s="3" t="s">
        <v>42</v>
      </c>
      <c r="W397" s="3" t="s">
        <v>43</v>
      </c>
      <c r="X397" s="3" t="s">
        <v>647</v>
      </c>
      <c r="Y397" s="2">
        <v>4</v>
      </c>
      <c r="Z397" s="3" t="s">
        <v>94</v>
      </c>
      <c r="AA397" s="5">
        <v>0.17</v>
      </c>
      <c r="AB397" s="5">
        <v>0</v>
      </c>
      <c r="AC397" s="5">
        <v>0.17</v>
      </c>
      <c r="AD397" s="5">
        <v>0</v>
      </c>
      <c r="AE397" s="5">
        <v>0</v>
      </c>
      <c r="AF397" s="5">
        <v>0.17</v>
      </c>
      <c r="AG397" s="6"/>
      <c r="AH397" s="6"/>
      <c r="AI397" s="7">
        <v>0</v>
      </c>
      <c r="AJ397" s="7">
        <v>0</v>
      </c>
      <c r="AK397" s="7">
        <v>0.17</v>
      </c>
      <c r="AL397" s="7">
        <v>0</v>
      </c>
      <c r="AM397" s="7">
        <v>0.17</v>
      </c>
      <c r="AN397" s="12" t="s">
        <v>46</v>
      </c>
      <c r="AO397" s="12"/>
      <c r="AP397" s="12"/>
      <c r="AQ397" s="12"/>
      <c r="AR397" s="12"/>
      <c r="AS397" s="12"/>
      <c r="AT397" s="12"/>
      <c r="AU397" s="12"/>
      <c r="AV397" s="12"/>
      <c r="AW397" s="12"/>
      <c r="AX397" s="12"/>
      <c r="AY397" s="8" t="s">
        <v>94</v>
      </c>
    </row>
    <row r="398" spans="1:51" ht="16.5" x14ac:dyDescent="0.25">
      <c r="A398" s="159" t="str">
        <f>_xlfn.XLOOKUP(X398,Mapping!N:N,Mapping!O:O,"Not Found",0,1)</f>
        <v>Optimization</v>
      </c>
      <c r="B398" s="159" t="str">
        <f t="shared" si="24"/>
        <v>NL-MIDOptimization46065.1409722222</v>
      </c>
      <c r="D398" s="159" t="str">
        <f t="shared" si="27"/>
        <v>RoM2 OLAP exports</v>
      </c>
      <c r="E398" s="159" t="str">
        <f t="shared" si="25"/>
        <v>MRPNL-MIDOptimizationRoM2 OLAP exports</v>
      </c>
      <c r="F398" s="159" t="str">
        <f t="shared" si="26"/>
        <v>MRPNL-MIDOptimization</v>
      </c>
      <c r="G398" s="159" t="s">
        <v>1889</v>
      </c>
      <c r="N398" s="2">
        <v>2601</v>
      </c>
      <c r="O398" s="3" t="s">
        <v>548</v>
      </c>
      <c r="P398" s="3" t="s">
        <v>383</v>
      </c>
      <c r="Q398" s="3" t="s">
        <v>651</v>
      </c>
      <c r="R398" s="3" t="s">
        <v>652</v>
      </c>
      <c r="S398" s="4">
        <v>46065.140972222223</v>
      </c>
      <c r="T398" s="4">
        <v>46065.143750000003</v>
      </c>
      <c r="U398" s="4">
        <v>46065.143750000003</v>
      </c>
      <c r="V398" s="3" t="s">
        <v>42</v>
      </c>
      <c r="W398" s="3" t="s">
        <v>43</v>
      </c>
      <c r="X398" s="3" t="s">
        <v>647</v>
      </c>
      <c r="Y398" s="2">
        <v>1</v>
      </c>
      <c r="Z398" s="3" t="s">
        <v>653</v>
      </c>
      <c r="AA398" s="5">
        <v>7.0000000000000007E-2</v>
      </c>
      <c r="AB398" s="5">
        <v>0</v>
      </c>
      <c r="AC398" s="5">
        <v>7.0000000000000007E-2</v>
      </c>
      <c r="AD398" s="5">
        <v>0</v>
      </c>
      <c r="AE398" s="5">
        <v>0</v>
      </c>
      <c r="AF398" s="5">
        <v>7.0000000000000007E-2</v>
      </c>
      <c r="AG398" s="6"/>
      <c r="AH398" s="6"/>
      <c r="AI398" s="7">
        <v>0</v>
      </c>
      <c r="AJ398" s="7">
        <v>0</v>
      </c>
      <c r="AK398" s="7">
        <v>7.0000000000000007E-2</v>
      </c>
      <c r="AL398" s="7">
        <v>0</v>
      </c>
      <c r="AM398" s="7">
        <v>7.0000000000000007E-2</v>
      </c>
      <c r="AN398" s="12" t="s">
        <v>46</v>
      </c>
      <c r="AO398" s="12"/>
      <c r="AP398" s="12"/>
      <c r="AQ398" s="12"/>
      <c r="AR398" s="12"/>
      <c r="AS398" s="12"/>
      <c r="AT398" s="12"/>
      <c r="AU398" s="12"/>
      <c r="AV398" s="12"/>
      <c r="AW398" s="12"/>
      <c r="AX398" s="12"/>
      <c r="AY398" s="8" t="s">
        <v>47</v>
      </c>
    </row>
    <row r="399" spans="1:51" ht="16.5" x14ac:dyDescent="0.25">
      <c r="A399" s="159" t="str">
        <f>_xlfn.XLOOKUP(X399,Mapping!N:N,Mapping!O:O,"Not Found",0,1)</f>
        <v>Optimization</v>
      </c>
      <c r="B399" s="159" t="str">
        <f t="shared" si="24"/>
        <v>NL-MIDOptimization46065.14375</v>
      </c>
      <c r="D399" s="159" t="str">
        <f t="shared" si="27"/>
        <v>Light Maintenance</v>
      </c>
      <c r="E399" s="159" t="str">
        <f t="shared" si="25"/>
        <v>MRPNL-MIDOptimizationLight Maintenance</v>
      </c>
      <c r="F399" s="159" t="str">
        <f t="shared" si="26"/>
        <v>MRPNL-MIDOptimization</v>
      </c>
      <c r="G399" s="159" t="s">
        <v>1889</v>
      </c>
      <c r="N399" s="2">
        <v>2601</v>
      </c>
      <c r="O399" s="3" t="s">
        <v>548</v>
      </c>
      <c r="P399" s="3" t="s">
        <v>383</v>
      </c>
      <c r="Q399" s="3" t="s">
        <v>92</v>
      </c>
      <c r="R399" s="3" t="s">
        <v>93</v>
      </c>
      <c r="S399" s="4">
        <v>46065.143750000003</v>
      </c>
      <c r="T399" s="4">
        <v>46065.150694444441</v>
      </c>
      <c r="U399" s="4">
        <v>46065.150694444441</v>
      </c>
      <c r="V399" s="3" t="s">
        <v>42</v>
      </c>
      <c r="W399" s="3" t="s">
        <v>43</v>
      </c>
      <c r="X399" s="3" t="s">
        <v>647</v>
      </c>
      <c r="Y399" s="2">
        <v>5</v>
      </c>
      <c r="Z399" s="3" t="s">
        <v>94</v>
      </c>
      <c r="AA399" s="5">
        <v>0.17</v>
      </c>
      <c r="AB399" s="5">
        <v>0</v>
      </c>
      <c r="AC399" s="5">
        <v>0.17</v>
      </c>
      <c r="AD399" s="5">
        <v>0</v>
      </c>
      <c r="AE399" s="5">
        <v>0</v>
      </c>
      <c r="AF399" s="5">
        <v>0.17</v>
      </c>
      <c r="AG399" s="6"/>
      <c r="AH399" s="6"/>
      <c r="AI399" s="7">
        <v>0</v>
      </c>
      <c r="AJ399" s="7">
        <v>0</v>
      </c>
      <c r="AK399" s="7">
        <v>0.17</v>
      </c>
      <c r="AL399" s="7">
        <v>0</v>
      </c>
      <c r="AM399" s="7">
        <v>0.17</v>
      </c>
      <c r="AN399" s="12" t="s">
        <v>46</v>
      </c>
      <c r="AO399" s="12"/>
      <c r="AP399" s="12"/>
      <c r="AQ399" s="12"/>
      <c r="AR399" s="12"/>
      <c r="AS399" s="12"/>
      <c r="AT399" s="12"/>
      <c r="AU399" s="12"/>
      <c r="AV399" s="12"/>
      <c r="AW399" s="12"/>
      <c r="AX399" s="12"/>
      <c r="AY399" s="8" t="s">
        <v>94</v>
      </c>
    </row>
    <row r="400" spans="1:51" ht="16.5" x14ac:dyDescent="0.25">
      <c r="A400" s="159" t="str">
        <f>_xlfn.XLOOKUP(X400,Mapping!N:N,Mapping!O:O,"Not Found",0,1)</f>
        <v>Optimization</v>
      </c>
      <c r="B400" s="159" t="str">
        <f t="shared" si="24"/>
        <v>NL-MIDOptimization46065.1506944444</v>
      </c>
      <c r="D400" s="159" t="str">
        <f t="shared" si="27"/>
        <v>RoM3 OLAP exports</v>
      </c>
      <c r="E400" s="159" t="str">
        <f t="shared" si="25"/>
        <v>MRPNL-MIDOptimizationRoM3 OLAP exports</v>
      </c>
      <c r="F400" s="159" t="str">
        <f t="shared" si="26"/>
        <v>MRPNL-MIDOptimization</v>
      </c>
      <c r="G400" s="159" t="s">
        <v>1889</v>
      </c>
      <c r="N400" s="2">
        <v>2601</v>
      </c>
      <c r="O400" s="3" t="s">
        <v>548</v>
      </c>
      <c r="P400" s="3" t="s">
        <v>383</v>
      </c>
      <c r="Q400" s="3" t="s">
        <v>654</v>
      </c>
      <c r="R400" s="3" t="s">
        <v>655</v>
      </c>
      <c r="S400" s="4">
        <v>46065.150694444441</v>
      </c>
      <c r="T400" s="4">
        <v>46065.154166666667</v>
      </c>
      <c r="U400" s="4">
        <v>46065.154166666667</v>
      </c>
      <c r="V400" s="3" t="s">
        <v>42</v>
      </c>
      <c r="W400" s="3" t="s">
        <v>43</v>
      </c>
      <c r="X400" s="3" t="s">
        <v>647</v>
      </c>
      <c r="Y400" s="2">
        <v>1</v>
      </c>
      <c r="Z400" s="3" t="s">
        <v>656</v>
      </c>
      <c r="AA400" s="5">
        <v>0.08</v>
      </c>
      <c r="AB400" s="5">
        <v>0</v>
      </c>
      <c r="AC400" s="5">
        <v>0.08</v>
      </c>
      <c r="AD400" s="5">
        <v>0</v>
      </c>
      <c r="AE400" s="5">
        <v>0</v>
      </c>
      <c r="AF400" s="5">
        <v>0.08</v>
      </c>
      <c r="AG400" s="6"/>
      <c r="AH400" s="6"/>
      <c r="AI400" s="7">
        <v>0</v>
      </c>
      <c r="AJ400" s="7">
        <v>0</v>
      </c>
      <c r="AK400" s="7">
        <v>0.08</v>
      </c>
      <c r="AL400" s="7">
        <v>0</v>
      </c>
      <c r="AM400" s="7">
        <v>0.08</v>
      </c>
      <c r="AN400" s="12" t="s">
        <v>46</v>
      </c>
      <c r="AO400" s="12"/>
      <c r="AP400" s="12"/>
      <c r="AQ400" s="12"/>
      <c r="AR400" s="12"/>
      <c r="AS400" s="12"/>
      <c r="AT400" s="12"/>
      <c r="AU400" s="12"/>
      <c r="AV400" s="12"/>
      <c r="AW400" s="12"/>
      <c r="AX400" s="12"/>
      <c r="AY400" s="8" t="s">
        <v>47</v>
      </c>
    </row>
    <row r="401" spans="1:51" ht="16.5" x14ac:dyDescent="0.25">
      <c r="A401" s="159" t="str">
        <f>_xlfn.XLOOKUP(X401,Mapping!N:N,Mapping!O:O,"Not Found",0,1)</f>
        <v>Optimization</v>
      </c>
      <c r="B401" s="159" t="str">
        <f t="shared" si="24"/>
        <v>NL-MIDOptimization46065.1541666667</v>
      </c>
      <c r="D401" s="159" t="str">
        <f t="shared" si="27"/>
        <v>Light Maintenance</v>
      </c>
      <c r="E401" s="159" t="str">
        <f t="shared" si="25"/>
        <v>MRPNL-MIDOptimizationLight Maintenance</v>
      </c>
      <c r="F401" s="159" t="str">
        <f t="shared" si="26"/>
        <v>MRPNL-MIDOptimization</v>
      </c>
      <c r="G401" s="159" t="s">
        <v>1889</v>
      </c>
      <c r="N401" s="2">
        <v>2601</v>
      </c>
      <c r="O401" s="3" t="s">
        <v>548</v>
      </c>
      <c r="P401" s="3" t="s">
        <v>383</v>
      </c>
      <c r="Q401" s="3" t="s">
        <v>92</v>
      </c>
      <c r="R401" s="3" t="s">
        <v>93</v>
      </c>
      <c r="S401" s="4">
        <v>46065.154166666667</v>
      </c>
      <c r="T401" s="4">
        <v>46065.160416666666</v>
      </c>
      <c r="U401" s="4">
        <v>46065.160416666666</v>
      </c>
      <c r="V401" s="3" t="s">
        <v>42</v>
      </c>
      <c r="W401" s="3" t="s">
        <v>43</v>
      </c>
      <c r="X401" s="3" t="s">
        <v>647</v>
      </c>
      <c r="Y401" s="2">
        <v>6</v>
      </c>
      <c r="Z401" s="3" t="s">
        <v>94</v>
      </c>
      <c r="AA401" s="5">
        <v>0.15</v>
      </c>
      <c r="AB401" s="5">
        <v>0</v>
      </c>
      <c r="AC401" s="5">
        <v>0.15</v>
      </c>
      <c r="AD401" s="5">
        <v>0</v>
      </c>
      <c r="AE401" s="5">
        <v>0</v>
      </c>
      <c r="AF401" s="5">
        <v>0.15</v>
      </c>
      <c r="AG401" s="6"/>
      <c r="AH401" s="6"/>
      <c r="AI401" s="7">
        <v>0</v>
      </c>
      <c r="AJ401" s="7">
        <v>0</v>
      </c>
      <c r="AK401" s="7">
        <v>0.15</v>
      </c>
      <c r="AL401" s="7">
        <v>0</v>
      </c>
      <c r="AM401" s="7">
        <v>0.15</v>
      </c>
      <c r="AN401" s="12" t="s">
        <v>46</v>
      </c>
      <c r="AO401" s="12"/>
      <c r="AP401" s="12"/>
      <c r="AQ401" s="12"/>
      <c r="AR401" s="12"/>
      <c r="AS401" s="12"/>
      <c r="AT401" s="12"/>
      <c r="AU401" s="12"/>
      <c r="AV401" s="12"/>
      <c r="AW401" s="12"/>
      <c r="AX401" s="12"/>
      <c r="AY401" s="8" t="s">
        <v>94</v>
      </c>
    </row>
    <row r="402" spans="1:51" ht="16.5" x14ac:dyDescent="0.25">
      <c r="A402" s="159" t="str">
        <f>_xlfn.XLOOKUP(X402,Mapping!N:N,Mapping!O:O,"Not Found",0,1)</f>
        <v>Optimization</v>
      </c>
      <c r="B402" s="159" t="str">
        <f t="shared" si="24"/>
        <v>NL-MIDOptimization46065.1604166667</v>
      </c>
      <c r="D402" s="159" t="str">
        <f t="shared" si="27"/>
        <v>RoM4 OLAP exports</v>
      </c>
      <c r="E402" s="159" t="str">
        <f t="shared" si="25"/>
        <v>MRPNL-MIDOptimizationRoM4 OLAP exports</v>
      </c>
      <c r="F402" s="159" t="str">
        <f t="shared" si="26"/>
        <v>MRPNL-MIDOptimization</v>
      </c>
      <c r="G402" s="159" t="s">
        <v>1889</v>
      </c>
      <c r="N402" s="2">
        <v>2601</v>
      </c>
      <c r="O402" s="3" t="s">
        <v>548</v>
      </c>
      <c r="P402" s="3" t="s">
        <v>383</v>
      </c>
      <c r="Q402" s="3" t="s">
        <v>657</v>
      </c>
      <c r="R402" s="3" t="s">
        <v>658</v>
      </c>
      <c r="S402" s="4">
        <v>46065.160416666666</v>
      </c>
      <c r="T402" s="4">
        <v>46065.163194444445</v>
      </c>
      <c r="U402" s="4">
        <v>46065.163194444445</v>
      </c>
      <c r="V402" s="3" t="s">
        <v>42</v>
      </c>
      <c r="W402" s="3" t="s">
        <v>43</v>
      </c>
      <c r="X402" s="3" t="s">
        <v>647</v>
      </c>
      <c r="Y402" s="2">
        <v>1</v>
      </c>
      <c r="Z402" s="3" t="s">
        <v>659</v>
      </c>
      <c r="AA402" s="5">
        <v>7.0000000000000007E-2</v>
      </c>
      <c r="AB402" s="5">
        <v>0</v>
      </c>
      <c r="AC402" s="5">
        <v>7.0000000000000007E-2</v>
      </c>
      <c r="AD402" s="5">
        <v>0</v>
      </c>
      <c r="AE402" s="5">
        <v>0</v>
      </c>
      <c r="AF402" s="5">
        <v>7.0000000000000007E-2</v>
      </c>
      <c r="AG402" s="6"/>
      <c r="AH402" s="6"/>
      <c r="AI402" s="7">
        <v>0</v>
      </c>
      <c r="AJ402" s="7">
        <v>0</v>
      </c>
      <c r="AK402" s="7">
        <v>7.0000000000000007E-2</v>
      </c>
      <c r="AL402" s="7">
        <v>0</v>
      </c>
      <c r="AM402" s="7">
        <v>7.0000000000000007E-2</v>
      </c>
      <c r="AN402" s="12" t="s">
        <v>46</v>
      </c>
      <c r="AO402" s="12"/>
      <c r="AP402" s="12"/>
      <c r="AQ402" s="12"/>
      <c r="AR402" s="12"/>
      <c r="AS402" s="12"/>
      <c r="AT402" s="12"/>
      <c r="AU402" s="12"/>
      <c r="AV402" s="12"/>
      <c r="AW402" s="12"/>
      <c r="AX402" s="12"/>
      <c r="AY402" s="8" t="s">
        <v>47</v>
      </c>
    </row>
    <row r="403" spans="1:51" ht="16.5" x14ac:dyDescent="0.25">
      <c r="A403" s="159" t="str">
        <f>_xlfn.XLOOKUP(X403,Mapping!N:N,Mapping!O:O,"Not Found",0,1)</f>
        <v>Optimization</v>
      </c>
      <c r="B403" s="159" t="str">
        <f t="shared" si="24"/>
        <v>NL-MIDOptimization46065.1631944444</v>
      </c>
      <c r="D403" s="159" t="str">
        <f t="shared" si="27"/>
        <v>Light Maintenance</v>
      </c>
      <c r="E403" s="159" t="str">
        <f t="shared" si="25"/>
        <v>MRPNL-MIDOptimizationLight Maintenance</v>
      </c>
      <c r="F403" s="159" t="str">
        <f t="shared" si="26"/>
        <v>MRPNL-MIDOptimization</v>
      </c>
      <c r="G403" s="159" t="s">
        <v>1889</v>
      </c>
      <c r="N403" s="2">
        <v>2601</v>
      </c>
      <c r="O403" s="3" t="s">
        <v>548</v>
      </c>
      <c r="P403" s="3" t="s">
        <v>383</v>
      </c>
      <c r="Q403" s="3" t="s">
        <v>92</v>
      </c>
      <c r="R403" s="3" t="s">
        <v>93</v>
      </c>
      <c r="S403" s="4">
        <v>46065.163194444445</v>
      </c>
      <c r="T403" s="4">
        <v>46065.170138888891</v>
      </c>
      <c r="U403" s="4">
        <v>46065.170138888891</v>
      </c>
      <c r="V403" s="3" t="s">
        <v>42</v>
      </c>
      <c r="W403" s="3" t="s">
        <v>43</v>
      </c>
      <c r="X403" s="3" t="s">
        <v>647</v>
      </c>
      <c r="Y403" s="2">
        <v>7</v>
      </c>
      <c r="Z403" s="3" t="s">
        <v>94</v>
      </c>
      <c r="AA403" s="5">
        <v>0.17</v>
      </c>
      <c r="AB403" s="5">
        <v>0</v>
      </c>
      <c r="AC403" s="5">
        <v>0.17</v>
      </c>
      <c r="AD403" s="5">
        <v>0</v>
      </c>
      <c r="AE403" s="5">
        <v>0</v>
      </c>
      <c r="AF403" s="5">
        <v>0.17</v>
      </c>
      <c r="AG403" s="6"/>
      <c r="AH403" s="6"/>
      <c r="AI403" s="7">
        <v>0</v>
      </c>
      <c r="AJ403" s="7">
        <v>0</v>
      </c>
      <c r="AK403" s="7">
        <v>0.17</v>
      </c>
      <c r="AL403" s="7">
        <v>0</v>
      </c>
      <c r="AM403" s="7">
        <v>0.17</v>
      </c>
      <c r="AN403" s="12" t="s">
        <v>46</v>
      </c>
      <c r="AO403" s="12"/>
      <c r="AP403" s="12"/>
      <c r="AQ403" s="12"/>
      <c r="AR403" s="12"/>
      <c r="AS403" s="12"/>
      <c r="AT403" s="12"/>
      <c r="AU403" s="12"/>
      <c r="AV403" s="12"/>
      <c r="AW403" s="12"/>
      <c r="AX403" s="12"/>
      <c r="AY403" s="8" t="s">
        <v>94</v>
      </c>
    </row>
    <row r="404" spans="1:51" ht="16.5" x14ac:dyDescent="0.25">
      <c r="A404" s="159" t="str">
        <f>_xlfn.XLOOKUP(X404,Mapping!N:N,Mapping!O:O,"Not Found",0,1)</f>
        <v>Optimization</v>
      </c>
      <c r="B404" s="159" t="str">
        <f t="shared" si="24"/>
        <v>NL-MIDOptimization46065.1701388889</v>
      </c>
      <c r="D404" s="159" t="str">
        <f t="shared" si="27"/>
        <v>RoM5 OLAP exports</v>
      </c>
      <c r="E404" s="159" t="str">
        <f t="shared" si="25"/>
        <v>MRPNL-MIDOptimizationRoM5 OLAP exports</v>
      </c>
      <c r="F404" s="159" t="str">
        <f t="shared" si="26"/>
        <v>MRPNL-MIDOptimization</v>
      </c>
      <c r="G404" s="159" t="s">
        <v>1889</v>
      </c>
      <c r="N404" s="2">
        <v>2601</v>
      </c>
      <c r="O404" s="3" t="s">
        <v>548</v>
      </c>
      <c r="P404" s="3" t="s">
        <v>383</v>
      </c>
      <c r="Q404" s="3" t="s">
        <v>660</v>
      </c>
      <c r="R404" s="3" t="s">
        <v>661</v>
      </c>
      <c r="S404" s="4">
        <v>46065.170138888891</v>
      </c>
      <c r="T404" s="4">
        <v>46065.17291666667</v>
      </c>
      <c r="U404" s="4">
        <v>46065.17291666667</v>
      </c>
      <c r="V404" s="3" t="s">
        <v>42</v>
      </c>
      <c r="W404" s="3" t="s">
        <v>43</v>
      </c>
      <c r="X404" s="3" t="s">
        <v>647</v>
      </c>
      <c r="Y404" s="2">
        <v>1</v>
      </c>
      <c r="Z404" s="3" t="s">
        <v>662</v>
      </c>
      <c r="AA404" s="5">
        <v>7.0000000000000007E-2</v>
      </c>
      <c r="AB404" s="5">
        <v>0</v>
      </c>
      <c r="AC404" s="5">
        <v>7.0000000000000007E-2</v>
      </c>
      <c r="AD404" s="5">
        <v>0</v>
      </c>
      <c r="AE404" s="5">
        <v>0</v>
      </c>
      <c r="AF404" s="5">
        <v>7.0000000000000007E-2</v>
      </c>
      <c r="AG404" s="6"/>
      <c r="AH404" s="6"/>
      <c r="AI404" s="7">
        <v>0</v>
      </c>
      <c r="AJ404" s="7">
        <v>0</v>
      </c>
      <c r="AK404" s="7">
        <v>7.0000000000000007E-2</v>
      </c>
      <c r="AL404" s="7">
        <v>0</v>
      </c>
      <c r="AM404" s="7">
        <v>7.0000000000000007E-2</v>
      </c>
      <c r="AN404" s="12" t="s">
        <v>46</v>
      </c>
      <c r="AO404" s="12"/>
      <c r="AP404" s="12"/>
      <c r="AQ404" s="12"/>
      <c r="AR404" s="12"/>
      <c r="AS404" s="12"/>
      <c r="AT404" s="12"/>
      <c r="AU404" s="12"/>
      <c r="AV404" s="12"/>
      <c r="AW404" s="12"/>
      <c r="AX404" s="12"/>
      <c r="AY404" s="8" t="s">
        <v>47</v>
      </c>
    </row>
    <row r="405" spans="1:51" ht="16.5" x14ac:dyDescent="0.25">
      <c r="A405" s="159" t="str">
        <f>_xlfn.XLOOKUP(X405,Mapping!N:N,Mapping!O:O,"Not Found",0,1)</f>
        <v>Optimization</v>
      </c>
      <c r="B405" s="159" t="str">
        <f t="shared" si="24"/>
        <v>NL-MIDOptimization46065.1729166667</v>
      </c>
      <c r="D405" s="159" t="str">
        <f t="shared" si="27"/>
        <v>Light Maintenance</v>
      </c>
      <c r="E405" s="159" t="str">
        <f t="shared" si="25"/>
        <v>MRPNL-MIDOptimizationLight Maintenance</v>
      </c>
      <c r="F405" s="159" t="str">
        <f t="shared" si="26"/>
        <v>MRPNL-MIDOptimization</v>
      </c>
      <c r="G405" s="159" t="s">
        <v>1889</v>
      </c>
      <c r="N405" s="2">
        <v>2601</v>
      </c>
      <c r="O405" s="3" t="s">
        <v>548</v>
      </c>
      <c r="P405" s="3" t="s">
        <v>383</v>
      </c>
      <c r="Q405" s="3" t="s">
        <v>92</v>
      </c>
      <c r="R405" s="3" t="s">
        <v>93</v>
      </c>
      <c r="S405" s="4">
        <v>46065.17291666667</v>
      </c>
      <c r="T405" s="4">
        <v>46065.179861111108</v>
      </c>
      <c r="U405" s="4">
        <v>46065.179861111108</v>
      </c>
      <c r="V405" s="3" t="s">
        <v>42</v>
      </c>
      <c r="W405" s="3" t="s">
        <v>43</v>
      </c>
      <c r="X405" s="3" t="s">
        <v>647</v>
      </c>
      <c r="Y405" s="2">
        <v>8</v>
      </c>
      <c r="Z405" s="3" t="s">
        <v>94</v>
      </c>
      <c r="AA405" s="5">
        <v>0.17</v>
      </c>
      <c r="AB405" s="5">
        <v>0</v>
      </c>
      <c r="AC405" s="5">
        <v>0.17</v>
      </c>
      <c r="AD405" s="5">
        <v>0</v>
      </c>
      <c r="AE405" s="5">
        <v>0</v>
      </c>
      <c r="AF405" s="5">
        <v>0.17</v>
      </c>
      <c r="AG405" s="6"/>
      <c r="AH405" s="6"/>
      <c r="AI405" s="7">
        <v>0</v>
      </c>
      <c r="AJ405" s="7">
        <v>0</v>
      </c>
      <c r="AK405" s="7">
        <v>0.17</v>
      </c>
      <c r="AL405" s="7">
        <v>0</v>
      </c>
      <c r="AM405" s="7">
        <v>0.17</v>
      </c>
      <c r="AN405" s="12" t="s">
        <v>46</v>
      </c>
      <c r="AO405" s="12"/>
      <c r="AP405" s="12"/>
      <c r="AQ405" s="12"/>
      <c r="AR405" s="12"/>
      <c r="AS405" s="12"/>
      <c r="AT405" s="12"/>
      <c r="AU405" s="12"/>
      <c r="AV405" s="12"/>
      <c r="AW405" s="12"/>
      <c r="AX405" s="12"/>
      <c r="AY405" s="8" t="s">
        <v>94</v>
      </c>
    </row>
    <row r="406" spans="1:51" ht="16.5" x14ac:dyDescent="0.25">
      <c r="A406" s="159" t="str">
        <f>_xlfn.XLOOKUP(X406,Mapping!N:N,Mapping!O:O,"Not Found",0,1)</f>
        <v>Optimization</v>
      </c>
      <c r="B406" s="159" t="str">
        <f t="shared" si="24"/>
        <v>NL-MIDOptimization46065.1798611111</v>
      </c>
      <c r="D406" s="159" t="str">
        <f t="shared" si="27"/>
        <v>RoM6 OLAP exports</v>
      </c>
      <c r="E406" s="159" t="str">
        <f t="shared" si="25"/>
        <v>MRPNL-MIDOptimizationRoM6 OLAP exports</v>
      </c>
      <c r="F406" s="159" t="str">
        <f t="shared" si="26"/>
        <v>MRPNL-MIDOptimization</v>
      </c>
      <c r="G406" s="159" t="s">
        <v>1889</v>
      </c>
      <c r="N406" s="2">
        <v>2601</v>
      </c>
      <c r="O406" s="3" t="s">
        <v>548</v>
      </c>
      <c r="P406" s="3" t="s">
        <v>383</v>
      </c>
      <c r="Q406" s="3" t="s">
        <v>663</v>
      </c>
      <c r="R406" s="3" t="s">
        <v>664</v>
      </c>
      <c r="S406" s="4">
        <v>46065.179861111108</v>
      </c>
      <c r="T406" s="4">
        <v>46065.182638888888</v>
      </c>
      <c r="U406" s="4">
        <v>46065.183333333334</v>
      </c>
      <c r="V406" s="3" t="s">
        <v>42</v>
      </c>
      <c r="W406" s="3" t="s">
        <v>43</v>
      </c>
      <c r="X406" s="3" t="s">
        <v>647</v>
      </c>
      <c r="Y406" s="2">
        <v>1</v>
      </c>
      <c r="Z406" s="3" t="s">
        <v>665</v>
      </c>
      <c r="AA406" s="5">
        <v>7.0000000000000007E-2</v>
      </c>
      <c r="AB406" s="5">
        <v>0</v>
      </c>
      <c r="AC406" s="5">
        <v>7.0000000000000007E-2</v>
      </c>
      <c r="AD406" s="5">
        <v>0</v>
      </c>
      <c r="AE406" s="5">
        <v>0</v>
      </c>
      <c r="AF406" s="5">
        <v>7.0000000000000007E-2</v>
      </c>
      <c r="AG406" s="6"/>
      <c r="AH406" s="6"/>
      <c r="AI406" s="7">
        <v>0</v>
      </c>
      <c r="AJ406" s="7">
        <v>0</v>
      </c>
      <c r="AK406" s="7">
        <v>7.0000000000000007E-2</v>
      </c>
      <c r="AL406" s="7">
        <v>0</v>
      </c>
      <c r="AM406" s="7">
        <v>7.0000000000000007E-2</v>
      </c>
      <c r="AN406" s="12" t="s">
        <v>46</v>
      </c>
      <c r="AO406" s="12"/>
      <c r="AP406" s="12"/>
      <c r="AQ406" s="12"/>
      <c r="AR406" s="12"/>
      <c r="AS406" s="12"/>
      <c r="AT406" s="12"/>
      <c r="AU406" s="12"/>
      <c r="AV406" s="12"/>
      <c r="AW406" s="12"/>
      <c r="AX406" s="12"/>
      <c r="AY406" s="8" t="s">
        <v>47</v>
      </c>
    </row>
    <row r="407" spans="1:51" ht="16.5" x14ac:dyDescent="0.25">
      <c r="A407" s="159" t="str">
        <f>_xlfn.XLOOKUP(X407,Mapping!N:N,Mapping!O:O,"Not Found",0,1)</f>
        <v>Generate Load</v>
      </c>
      <c r="B407" s="159" t="str">
        <f t="shared" si="24"/>
        <v>NL-MIDGenerate Load46065.1833333333</v>
      </c>
      <c r="D407" s="159" t="str">
        <f t="shared" si="27"/>
        <v>Load DD SAV</v>
      </c>
      <c r="E407" s="159" t="str">
        <f t="shared" si="25"/>
        <v>MRPNL-MIDGenerate LoadLoad DD SAV</v>
      </c>
      <c r="F407" s="159" t="str">
        <f t="shared" si="26"/>
        <v>MRPNL-MIDGenerate Load</v>
      </c>
      <c r="G407" s="159" t="s">
        <v>1889</v>
      </c>
      <c r="N407" s="2">
        <v>2601</v>
      </c>
      <c r="O407" s="3" t="s">
        <v>548</v>
      </c>
      <c r="P407" s="3" t="s">
        <v>383</v>
      </c>
      <c r="Q407" s="3" t="s">
        <v>412</v>
      </c>
      <c r="R407" s="3" t="s">
        <v>42</v>
      </c>
      <c r="S407" s="4">
        <v>46065.183333333334</v>
      </c>
      <c r="T407" s="4">
        <v>46065.186805555553</v>
      </c>
      <c r="U407" s="4">
        <v>46065.186805555553</v>
      </c>
      <c r="V407" s="3" t="s">
        <v>42</v>
      </c>
      <c r="W407" s="3" t="s">
        <v>43</v>
      </c>
      <c r="X407" s="3" t="s">
        <v>666</v>
      </c>
      <c r="Y407" s="2">
        <v>2</v>
      </c>
      <c r="Z407" s="3" t="s">
        <v>414</v>
      </c>
      <c r="AA407" s="5">
        <v>0.08</v>
      </c>
      <c r="AB407" s="5">
        <v>0</v>
      </c>
      <c r="AC407" s="5">
        <v>0.08</v>
      </c>
      <c r="AD407" s="5">
        <v>0</v>
      </c>
      <c r="AE407" s="5">
        <v>0</v>
      </c>
      <c r="AF407" s="5">
        <v>0.08</v>
      </c>
      <c r="AG407" s="6"/>
      <c r="AH407" s="6"/>
      <c r="AI407" s="7">
        <v>0</v>
      </c>
      <c r="AJ407" s="7">
        <v>0</v>
      </c>
      <c r="AK407" s="7">
        <v>0.08</v>
      </c>
      <c r="AL407" s="7">
        <v>0</v>
      </c>
      <c r="AM407" s="7">
        <v>0.08</v>
      </c>
      <c r="AN407" s="12" t="s">
        <v>46</v>
      </c>
      <c r="AO407" s="12"/>
      <c r="AP407" s="12"/>
      <c r="AQ407" s="12" t="s">
        <v>667</v>
      </c>
      <c r="AR407" s="12"/>
      <c r="AS407" s="12"/>
      <c r="AT407" s="12"/>
      <c r="AU407" s="12"/>
      <c r="AV407" s="12"/>
      <c r="AW407" s="12"/>
      <c r="AX407" s="12"/>
      <c r="AY407" s="8" t="s">
        <v>47</v>
      </c>
    </row>
    <row r="408" spans="1:51" ht="16.5" x14ac:dyDescent="0.25">
      <c r="A408" s="159" t="str">
        <f>_xlfn.XLOOKUP(X408,Mapping!N:N,Mapping!O:O,"Not Found",0,1)</f>
        <v>Valuation 1</v>
      </c>
      <c r="B408" s="159" t="str">
        <f t="shared" si="24"/>
        <v>NL-MIDValuation 146065.1868055556</v>
      </c>
      <c r="D408" s="159" t="str">
        <f t="shared" si="27"/>
        <v>NPV1 CASA run</v>
      </c>
      <c r="E408" s="159" t="str">
        <f t="shared" si="25"/>
        <v>MRPNL-MIDValuation 1NPV1 CASA run</v>
      </c>
      <c r="F408" s="159" t="str">
        <f t="shared" si="26"/>
        <v>MRPNL-MIDValuation 1</v>
      </c>
      <c r="G408" s="159" t="s">
        <v>1889</v>
      </c>
      <c r="N408" s="2">
        <v>2601</v>
      </c>
      <c r="O408" s="3" t="s">
        <v>548</v>
      </c>
      <c r="P408" s="3" t="s">
        <v>383</v>
      </c>
      <c r="Q408" s="3" t="s">
        <v>621</v>
      </c>
      <c r="R408" s="3" t="s">
        <v>625</v>
      </c>
      <c r="S408" s="4">
        <v>46065.186805555553</v>
      </c>
      <c r="T408" s="4">
        <v>46065.203472222223</v>
      </c>
      <c r="U408" s="4">
        <v>46065.203472222223</v>
      </c>
      <c r="V408" s="3" t="s">
        <v>42</v>
      </c>
      <c r="W408" s="3" t="s">
        <v>43</v>
      </c>
      <c r="X408" s="3" t="s">
        <v>668</v>
      </c>
      <c r="Y408" s="2">
        <v>3</v>
      </c>
      <c r="Z408" s="3" t="s">
        <v>624</v>
      </c>
      <c r="AA408" s="5">
        <v>0.4</v>
      </c>
      <c r="AB408" s="5">
        <v>0.4</v>
      </c>
      <c r="AC408" s="5">
        <v>0</v>
      </c>
      <c r="AD408" s="5">
        <v>0</v>
      </c>
      <c r="AE408" s="5">
        <v>0.4</v>
      </c>
      <c r="AF408" s="5">
        <v>0.4</v>
      </c>
      <c r="AG408" s="6">
        <v>0</v>
      </c>
      <c r="AH408" s="6">
        <v>0</v>
      </c>
      <c r="AI408" s="7">
        <v>0</v>
      </c>
      <c r="AJ408" s="7">
        <v>0</v>
      </c>
      <c r="AK408" s="7">
        <v>0.4</v>
      </c>
      <c r="AL408" s="7">
        <v>0</v>
      </c>
      <c r="AM408" s="7">
        <v>0.4</v>
      </c>
      <c r="AN408" s="12" t="s">
        <v>46</v>
      </c>
      <c r="AO408" s="12"/>
      <c r="AP408" s="12"/>
      <c r="AQ408" s="12"/>
      <c r="AR408" s="12"/>
      <c r="AS408" s="12"/>
      <c r="AT408" s="12"/>
      <c r="AU408" s="12"/>
      <c r="AV408" s="12"/>
      <c r="AW408" s="12"/>
      <c r="AX408" s="12"/>
      <c r="AY408" s="8" t="s">
        <v>624</v>
      </c>
    </row>
    <row r="409" spans="1:51" ht="16.5" x14ac:dyDescent="0.25">
      <c r="A409" s="159" t="str">
        <f>_xlfn.XLOOKUP(X409,Mapping!N:N,Mapping!O:O,"Not Found",0,1)</f>
        <v>Optimization</v>
      </c>
      <c r="B409" s="159" t="str">
        <f t="shared" si="24"/>
        <v>NL-MIDOptimization46065.2034722222</v>
      </c>
      <c r="D409" s="159" t="str">
        <f t="shared" si="27"/>
        <v>RoS/RIOD optimization</v>
      </c>
      <c r="E409" s="159" t="str">
        <f t="shared" si="25"/>
        <v>MRPNL-MIDOptimizationRoS/RIOD optimization</v>
      </c>
      <c r="F409" s="159" t="str">
        <f t="shared" si="26"/>
        <v>MRPNL-MIDOptimization</v>
      </c>
      <c r="G409" s="159" t="s">
        <v>1889</v>
      </c>
      <c r="N409" s="2">
        <v>2601</v>
      </c>
      <c r="O409" s="3" t="s">
        <v>548</v>
      </c>
      <c r="P409" s="3" t="s">
        <v>383</v>
      </c>
      <c r="Q409" s="3" t="s">
        <v>462</v>
      </c>
      <c r="R409" s="3" t="s">
        <v>463</v>
      </c>
      <c r="S409" s="4">
        <v>46065.203472222223</v>
      </c>
      <c r="T409" s="4">
        <v>46065.222916666666</v>
      </c>
      <c r="U409" s="4">
        <v>46065.222916666666</v>
      </c>
      <c r="V409" s="3" t="s">
        <v>42</v>
      </c>
      <c r="W409" s="3" t="s">
        <v>43</v>
      </c>
      <c r="X409" s="3" t="s">
        <v>669</v>
      </c>
      <c r="Y409" s="2">
        <v>4</v>
      </c>
      <c r="Z409" s="3" t="s">
        <v>465</v>
      </c>
      <c r="AA409" s="5">
        <v>0.47</v>
      </c>
      <c r="AB409" s="5">
        <v>0.47</v>
      </c>
      <c r="AC409" s="5">
        <v>0</v>
      </c>
      <c r="AD409" s="5">
        <v>0</v>
      </c>
      <c r="AE409" s="5">
        <v>0.47</v>
      </c>
      <c r="AF409" s="5">
        <v>0.47</v>
      </c>
      <c r="AG409" s="6">
        <v>0</v>
      </c>
      <c r="AH409" s="6">
        <v>0</v>
      </c>
      <c r="AI409" s="7">
        <v>0</v>
      </c>
      <c r="AJ409" s="7">
        <v>0</v>
      </c>
      <c r="AK409" s="7">
        <v>0.47</v>
      </c>
      <c r="AL409" s="7">
        <v>0</v>
      </c>
      <c r="AM409" s="7">
        <v>0.47</v>
      </c>
      <c r="AN409" s="12" t="s">
        <v>46</v>
      </c>
      <c r="AO409" s="12"/>
      <c r="AP409" s="12"/>
      <c r="AQ409" s="12"/>
      <c r="AR409" s="12"/>
      <c r="AS409" s="12"/>
      <c r="AT409" s="12"/>
      <c r="AU409" s="12"/>
      <c r="AV409" s="12"/>
      <c r="AW409" s="12"/>
      <c r="AX409" s="12"/>
      <c r="AY409" s="8" t="s">
        <v>465</v>
      </c>
    </row>
    <row r="410" spans="1:51" ht="16.5" x14ac:dyDescent="0.25">
      <c r="A410" s="159" t="str">
        <f>_xlfn.XLOOKUP(X410,Mapping!N:N,Mapping!O:O,"Not Found",0,1)</f>
        <v>Optimization</v>
      </c>
      <c r="B410" s="159" t="str">
        <f t="shared" si="24"/>
        <v>NL-MIDOptimization46065.2229166667</v>
      </c>
      <c r="D410" s="159" t="str">
        <f t="shared" si="27"/>
        <v>export to ara</v>
      </c>
      <c r="E410" s="159" t="str">
        <f t="shared" si="25"/>
        <v>MRPNL-MIDOptimizationexport to ara</v>
      </c>
      <c r="F410" s="159" t="str">
        <f t="shared" si="26"/>
        <v>MRPNL-MIDOptimization</v>
      </c>
      <c r="G410" s="159" t="s">
        <v>1889</v>
      </c>
      <c r="N410" s="2">
        <v>2601</v>
      </c>
      <c r="O410" s="3" t="s">
        <v>548</v>
      </c>
      <c r="P410" s="3" t="s">
        <v>383</v>
      </c>
      <c r="Q410" s="3" t="s">
        <v>89</v>
      </c>
      <c r="R410" s="3" t="s">
        <v>90</v>
      </c>
      <c r="S410" s="4">
        <v>46065.222916666666</v>
      </c>
      <c r="T410" s="4">
        <v>46065.222916666666</v>
      </c>
      <c r="U410" s="4">
        <v>46065.223611111112</v>
      </c>
      <c r="V410" s="3" t="s">
        <v>42</v>
      </c>
      <c r="W410" s="3" t="s">
        <v>43</v>
      </c>
      <c r="X410" s="3" t="s">
        <v>669</v>
      </c>
      <c r="Y410" s="2">
        <v>5</v>
      </c>
      <c r="Z410" s="3" t="s">
        <v>91</v>
      </c>
      <c r="AA410" s="5">
        <v>0</v>
      </c>
      <c r="AB410" s="5">
        <v>0</v>
      </c>
      <c r="AC410" s="5">
        <v>0</v>
      </c>
      <c r="AD410" s="5">
        <v>0</v>
      </c>
      <c r="AE410" s="5">
        <v>0</v>
      </c>
      <c r="AF410" s="5">
        <v>0</v>
      </c>
      <c r="AG410" s="6"/>
      <c r="AH410" s="6"/>
      <c r="AI410" s="7">
        <v>0</v>
      </c>
      <c r="AJ410" s="7">
        <v>0</v>
      </c>
      <c r="AK410" s="7">
        <v>0</v>
      </c>
      <c r="AL410" s="7">
        <v>0</v>
      </c>
      <c r="AM410" s="7">
        <v>0</v>
      </c>
      <c r="AN410" s="12" t="s">
        <v>46</v>
      </c>
      <c r="AO410" s="12"/>
      <c r="AP410" s="12"/>
      <c r="AQ410" s="12"/>
      <c r="AR410" s="12"/>
      <c r="AS410" s="12"/>
      <c r="AT410" s="12"/>
      <c r="AU410" s="12"/>
      <c r="AV410" s="12"/>
      <c r="AW410" s="12"/>
      <c r="AX410" s="12"/>
      <c r="AY410" s="8" t="s">
        <v>91</v>
      </c>
    </row>
    <row r="411" spans="1:51" ht="16.5" x14ac:dyDescent="0.25">
      <c r="A411" s="159" t="str">
        <f>_xlfn.XLOOKUP(X411,Mapping!N:N,Mapping!O:O,"Not Found",0,1)</f>
        <v>Valuation 1</v>
      </c>
      <c r="B411" s="159" t="str">
        <f t="shared" si="24"/>
        <v>NL-MIDValuation 146065.2236111111</v>
      </c>
      <c r="D411" s="159" t="str">
        <f t="shared" si="27"/>
        <v>NPV1 CASA run</v>
      </c>
      <c r="E411" s="159" t="str">
        <f t="shared" si="25"/>
        <v>MRPNL-MIDValuation 1NPV1 CASA run</v>
      </c>
      <c r="F411" s="159" t="str">
        <f t="shared" si="26"/>
        <v>MRPNL-MIDValuation 1</v>
      </c>
      <c r="G411" s="159" t="s">
        <v>1889</v>
      </c>
      <c r="N411" s="2">
        <v>2601</v>
      </c>
      <c r="O411" s="3" t="s">
        <v>548</v>
      </c>
      <c r="P411" s="3" t="s">
        <v>383</v>
      </c>
      <c r="Q411" s="3" t="s">
        <v>621</v>
      </c>
      <c r="R411" s="3" t="s">
        <v>625</v>
      </c>
      <c r="S411" s="4">
        <v>46065.223611111112</v>
      </c>
      <c r="T411" s="4">
        <v>46065.236111111109</v>
      </c>
      <c r="U411" s="4">
        <v>46065.236805555556</v>
      </c>
      <c r="V411" s="3" t="s">
        <v>42</v>
      </c>
      <c r="W411" s="3" t="s">
        <v>43</v>
      </c>
      <c r="X411" s="3" t="s">
        <v>670</v>
      </c>
      <c r="Y411" s="2">
        <v>4</v>
      </c>
      <c r="Z411" s="3" t="s">
        <v>624</v>
      </c>
      <c r="AA411" s="5">
        <v>0.3</v>
      </c>
      <c r="AB411" s="5">
        <v>0</v>
      </c>
      <c r="AC411" s="5">
        <v>0.3</v>
      </c>
      <c r="AD411" s="5">
        <v>0</v>
      </c>
      <c r="AE411" s="5">
        <v>0</v>
      </c>
      <c r="AF411" s="5">
        <v>0.3</v>
      </c>
      <c r="AG411" s="6"/>
      <c r="AH411" s="6"/>
      <c r="AI411" s="7">
        <v>0</v>
      </c>
      <c r="AJ411" s="7">
        <v>0</v>
      </c>
      <c r="AK411" s="7">
        <v>0.3</v>
      </c>
      <c r="AL411" s="7">
        <v>0</v>
      </c>
      <c r="AM411" s="7">
        <v>0.3</v>
      </c>
      <c r="AN411" s="12" t="s">
        <v>46</v>
      </c>
      <c r="AO411" s="12"/>
      <c r="AP411" s="12"/>
      <c r="AQ411" s="12"/>
      <c r="AR411" s="12"/>
      <c r="AS411" s="12"/>
      <c r="AT411" s="12"/>
      <c r="AU411" s="12"/>
      <c r="AV411" s="12"/>
      <c r="AW411" s="12"/>
      <c r="AX411" s="12"/>
      <c r="AY411" s="8" t="s">
        <v>624</v>
      </c>
    </row>
    <row r="412" spans="1:51" ht="16.5" x14ac:dyDescent="0.25">
      <c r="A412" s="159" t="str">
        <f>_xlfn.XLOOKUP(X412,Mapping!N:N,Mapping!O:O,"Not Found",0,1)</f>
        <v>Optimization</v>
      </c>
      <c r="B412" s="159" t="str">
        <f t="shared" si="24"/>
        <v>NL-MIDOptimization46065.2368055556</v>
      </c>
      <c r="D412" s="159" t="str">
        <f t="shared" si="27"/>
        <v>RoS/RIOD optimization</v>
      </c>
      <c r="E412" s="159" t="str">
        <f t="shared" si="25"/>
        <v>MRPNL-MIDOptimizationRoS/RIOD optimization</v>
      </c>
      <c r="F412" s="159" t="str">
        <f t="shared" si="26"/>
        <v>MRPNL-MIDOptimization</v>
      </c>
      <c r="G412" s="159" t="s">
        <v>1889</v>
      </c>
      <c r="N412" s="2">
        <v>2601</v>
      </c>
      <c r="O412" s="3" t="s">
        <v>548</v>
      </c>
      <c r="P412" s="3" t="s">
        <v>383</v>
      </c>
      <c r="Q412" s="3" t="s">
        <v>462</v>
      </c>
      <c r="R412" s="3" t="s">
        <v>463</v>
      </c>
      <c r="S412" s="4">
        <v>46065.236805555556</v>
      </c>
      <c r="T412" s="4">
        <v>46065.239583333336</v>
      </c>
      <c r="U412" s="4">
        <v>46065.239583333336</v>
      </c>
      <c r="V412" s="3" t="s">
        <v>671</v>
      </c>
      <c r="W412" s="3" t="s">
        <v>43</v>
      </c>
      <c r="X412" s="3" t="s">
        <v>672</v>
      </c>
      <c r="Y412" s="2">
        <v>5</v>
      </c>
      <c r="Z412" s="3" t="s">
        <v>465</v>
      </c>
      <c r="AA412" s="5">
        <v>7.0000000000000007E-2</v>
      </c>
      <c r="AB412" s="5">
        <v>0</v>
      </c>
      <c r="AC412" s="5">
        <v>7.0000000000000007E-2</v>
      </c>
      <c r="AD412" s="5">
        <v>0</v>
      </c>
      <c r="AE412" s="5">
        <v>0</v>
      </c>
      <c r="AF412" s="5">
        <v>7.0000000000000007E-2</v>
      </c>
      <c r="AG412" s="6"/>
      <c r="AH412" s="6"/>
      <c r="AI412" s="7">
        <v>0</v>
      </c>
      <c r="AJ412" s="7">
        <v>0</v>
      </c>
      <c r="AK412" s="7">
        <v>7.0000000000000007E-2</v>
      </c>
      <c r="AL412" s="7">
        <v>0</v>
      </c>
      <c r="AM412" s="7">
        <v>7.0000000000000007E-2</v>
      </c>
      <c r="AN412" s="12" t="s">
        <v>46</v>
      </c>
      <c r="AO412" s="12"/>
      <c r="AP412" s="12"/>
      <c r="AQ412" s="12"/>
      <c r="AR412" s="12"/>
      <c r="AS412" s="12"/>
      <c r="AT412" s="12"/>
      <c r="AU412" s="12"/>
      <c r="AV412" s="12"/>
      <c r="AW412" s="12"/>
      <c r="AX412" s="12"/>
      <c r="AY412" s="8" t="s">
        <v>465</v>
      </c>
    </row>
    <row r="413" spans="1:51" ht="16.5" x14ac:dyDescent="0.25">
      <c r="A413" s="159" t="str">
        <f>_xlfn.XLOOKUP(X413,Mapping!N:N,Mapping!O:O,"Not Found",0,1)</f>
        <v>Optimization</v>
      </c>
      <c r="B413" s="159" t="str">
        <f t="shared" si="24"/>
        <v>NL-MIDOptimization46065.2395833333</v>
      </c>
      <c r="D413" s="159" t="str">
        <f t="shared" si="27"/>
        <v>export to ara</v>
      </c>
      <c r="E413" s="159" t="str">
        <f t="shared" si="25"/>
        <v>MRPNL-MIDOptimizationexport to ara</v>
      </c>
      <c r="F413" s="159" t="str">
        <f t="shared" si="26"/>
        <v>MRPNL-MIDOptimization</v>
      </c>
      <c r="G413" s="159" t="s">
        <v>1889</v>
      </c>
      <c r="N413" s="2">
        <v>2601</v>
      </c>
      <c r="O413" s="3" t="s">
        <v>548</v>
      </c>
      <c r="P413" s="3" t="s">
        <v>383</v>
      </c>
      <c r="Q413" s="3" t="s">
        <v>89</v>
      </c>
      <c r="R413" s="3" t="s">
        <v>90</v>
      </c>
      <c r="S413" s="4">
        <v>46065.239583333336</v>
      </c>
      <c r="T413" s="4">
        <v>46065.239583333336</v>
      </c>
      <c r="U413" s="4">
        <v>46065.239583333336</v>
      </c>
      <c r="V413" s="3" t="s">
        <v>42</v>
      </c>
      <c r="W413" s="3" t="s">
        <v>43</v>
      </c>
      <c r="X413" s="3" t="s">
        <v>672</v>
      </c>
      <c r="Y413" s="2">
        <v>6</v>
      </c>
      <c r="Z413" s="3" t="s">
        <v>91</v>
      </c>
      <c r="AA413" s="5">
        <v>0</v>
      </c>
      <c r="AB413" s="5">
        <v>0</v>
      </c>
      <c r="AC413" s="5">
        <v>0</v>
      </c>
      <c r="AD413" s="5">
        <v>0</v>
      </c>
      <c r="AE413" s="5">
        <v>0</v>
      </c>
      <c r="AF413" s="5">
        <v>0</v>
      </c>
      <c r="AG413" s="6"/>
      <c r="AH413" s="6"/>
      <c r="AI413" s="7">
        <v>0</v>
      </c>
      <c r="AJ413" s="7">
        <v>0</v>
      </c>
      <c r="AK413" s="7">
        <v>0</v>
      </c>
      <c r="AL413" s="7">
        <v>0</v>
      </c>
      <c r="AM413" s="7">
        <v>0</v>
      </c>
      <c r="AN413" s="12" t="s">
        <v>46</v>
      </c>
      <c r="AO413" s="12"/>
      <c r="AP413" s="12"/>
      <c r="AQ413" s="12"/>
      <c r="AR413" s="12"/>
      <c r="AS413" s="12"/>
      <c r="AT413" s="12"/>
      <c r="AU413" s="12"/>
      <c r="AV413" s="12"/>
      <c r="AW413" s="12"/>
      <c r="AX413" s="12"/>
      <c r="AY413" s="8" t="s">
        <v>91</v>
      </c>
    </row>
    <row r="414" spans="1:51" ht="16.5" x14ac:dyDescent="0.25">
      <c r="A414" s="159" t="str">
        <f>_xlfn.XLOOKUP(X414,Mapping!N:N,Mapping!O:O,"Not Found",0,1)</f>
        <v>Optimization</v>
      </c>
      <c r="B414" s="159" t="str">
        <f t="shared" si="24"/>
        <v>NL-MIDOptimization46065.2395833333</v>
      </c>
      <c r="D414" s="159" t="str">
        <f t="shared" si="27"/>
        <v>Light Maintenance</v>
      </c>
      <c r="E414" s="159" t="str">
        <f t="shared" si="25"/>
        <v>MRPNL-MIDOptimizationLight Maintenance</v>
      </c>
      <c r="F414" s="159" t="str">
        <f t="shared" si="26"/>
        <v>MRPNL-MIDOptimization</v>
      </c>
      <c r="G414" s="159" t="s">
        <v>1889</v>
      </c>
      <c r="N414" s="2">
        <v>2601</v>
      </c>
      <c r="O414" s="3" t="s">
        <v>548</v>
      </c>
      <c r="P414" s="3" t="s">
        <v>383</v>
      </c>
      <c r="Q414" s="3" t="s">
        <v>92</v>
      </c>
      <c r="R414" s="3" t="s">
        <v>93</v>
      </c>
      <c r="S414" s="4">
        <v>46065.239583333336</v>
      </c>
      <c r="T414" s="4">
        <v>46065.251388888886</v>
      </c>
      <c r="U414" s="4">
        <v>46065.31527777778</v>
      </c>
      <c r="V414" s="3" t="s">
        <v>42</v>
      </c>
      <c r="W414" s="3" t="s">
        <v>43</v>
      </c>
      <c r="X414" s="3" t="s">
        <v>672</v>
      </c>
      <c r="Y414" s="2">
        <v>9</v>
      </c>
      <c r="Z414" s="3" t="s">
        <v>94</v>
      </c>
      <c r="AA414" s="5">
        <v>0.28000000000000003</v>
      </c>
      <c r="AB414" s="5">
        <v>0</v>
      </c>
      <c r="AC414" s="5">
        <v>0.28000000000000003</v>
      </c>
      <c r="AD414" s="5">
        <v>0</v>
      </c>
      <c r="AE414" s="5">
        <v>0</v>
      </c>
      <c r="AF414" s="5">
        <v>0.28000000000000003</v>
      </c>
      <c r="AG414" s="6"/>
      <c r="AH414" s="6"/>
      <c r="AI414" s="7">
        <v>0</v>
      </c>
      <c r="AJ414" s="7">
        <v>0</v>
      </c>
      <c r="AK414" s="7">
        <v>0.28000000000000003</v>
      </c>
      <c r="AL414" s="7">
        <v>0</v>
      </c>
      <c r="AM414" s="7">
        <v>0.28000000000000003</v>
      </c>
      <c r="AN414" s="12" t="s">
        <v>46</v>
      </c>
      <c r="AO414" s="12"/>
      <c r="AP414" s="12"/>
      <c r="AQ414" s="12"/>
      <c r="AR414" s="12"/>
      <c r="AS414" s="12"/>
      <c r="AT414" s="12"/>
      <c r="AU414" s="12"/>
      <c r="AV414" s="12"/>
      <c r="AW414" s="12"/>
      <c r="AX414" s="12"/>
      <c r="AY414" s="8" t="s">
        <v>94</v>
      </c>
    </row>
    <row r="415" spans="1:51" ht="16.5" x14ac:dyDescent="0.25">
      <c r="A415" s="159" t="str">
        <f>_xlfn.XLOOKUP(X415,Mapping!N:N,Mapping!O:O,"Not Found",0,1)</f>
        <v>Generate Load</v>
      </c>
      <c r="B415" s="159" t="str">
        <f t="shared" si="24"/>
        <v>NL-MIDGenerate Load46065.3152777778</v>
      </c>
      <c r="D415" s="159" t="str">
        <f t="shared" si="27"/>
        <v>Generate DD CFM</v>
      </c>
      <c r="E415" s="159" t="str">
        <f t="shared" si="25"/>
        <v>MRPNL-MIDGenerate LoadGenerate DD CFM</v>
      </c>
      <c r="F415" s="159" t="str">
        <f t="shared" si="26"/>
        <v>MRPNL-MIDGenerate Load</v>
      </c>
      <c r="G415" s="159" t="s">
        <v>1889</v>
      </c>
      <c r="N415" s="2">
        <v>2601</v>
      </c>
      <c r="O415" s="3" t="s">
        <v>548</v>
      </c>
      <c r="P415" s="3" t="s">
        <v>383</v>
      </c>
      <c r="Q415" s="3" t="s">
        <v>415</v>
      </c>
      <c r="R415" s="3" t="s">
        <v>416</v>
      </c>
      <c r="S415" s="4">
        <v>46065.31527777778</v>
      </c>
      <c r="T415" s="4">
        <v>46065.317361111112</v>
      </c>
      <c r="U415" s="4">
        <v>46065.336111111108</v>
      </c>
      <c r="V415" s="3" t="s">
        <v>42</v>
      </c>
      <c r="W415" s="3" t="s">
        <v>43</v>
      </c>
      <c r="X415" s="3" t="s">
        <v>673</v>
      </c>
      <c r="Y415" s="2">
        <v>2</v>
      </c>
      <c r="Z415" s="3" t="s">
        <v>418</v>
      </c>
      <c r="AA415" s="5">
        <v>0.05</v>
      </c>
      <c r="AB415" s="5">
        <v>0</v>
      </c>
      <c r="AC415" s="5">
        <v>0.05</v>
      </c>
      <c r="AD415" s="5">
        <v>0</v>
      </c>
      <c r="AE415" s="5">
        <v>0</v>
      </c>
      <c r="AF415" s="5">
        <v>0.05</v>
      </c>
      <c r="AG415" s="6"/>
      <c r="AH415" s="6"/>
      <c r="AI415" s="7">
        <v>0</v>
      </c>
      <c r="AJ415" s="7">
        <v>0</v>
      </c>
      <c r="AK415" s="7">
        <v>0.05</v>
      </c>
      <c r="AL415" s="7">
        <v>0</v>
      </c>
      <c r="AM415" s="7">
        <v>0.05</v>
      </c>
      <c r="AN415" s="12" t="s">
        <v>46</v>
      </c>
      <c r="AO415" s="12"/>
      <c r="AP415" s="12"/>
      <c r="AQ415" s="12"/>
      <c r="AR415" s="12"/>
      <c r="AS415" s="12"/>
      <c r="AT415" s="12"/>
      <c r="AU415" s="12"/>
      <c r="AV415" s="12"/>
      <c r="AW415" s="12"/>
      <c r="AX415" s="12"/>
      <c r="AY415" s="8" t="s">
        <v>47</v>
      </c>
    </row>
    <row r="416" spans="1:51" ht="16.5" x14ac:dyDescent="0.25">
      <c r="A416" s="159" t="str">
        <f>_xlfn.XLOOKUP(X416,Mapping!N:N,Mapping!O:O,"Not Found",0,1)</f>
        <v>Valuation 2</v>
      </c>
      <c r="B416" s="159" t="str">
        <f t="shared" si="24"/>
        <v>NL-MIDValuation 246065.3361111111</v>
      </c>
      <c r="D416" s="159" t="str">
        <f t="shared" si="27"/>
        <v>NPV2 run</v>
      </c>
      <c r="E416" s="159" t="str">
        <f t="shared" si="25"/>
        <v>MRPNL-MIDValuation 2NPV2 run</v>
      </c>
      <c r="F416" s="159" t="str">
        <f t="shared" si="26"/>
        <v>MRPNL-MIDValuation 2</v>
      </c>
      <c r="G416" s="159" t="s">
        <v>1889</v>
      </c>
      <c r="N416" s="2">
        <v>2601</v>
      </c>
      <c r="O416" s="3" t="s">
        <v>548</v>
      </c>
      <c r="P416" s="3" t="s">
        <v>383</v>
      </c>
      <c r="Q416" s="3" t="s">
        <v>571</v>
      </c>
      <c r="R416" s="3" t="s">
        <v>572</v>
      </c>
      <c r="S416" s="4">
        <v>46065.336111111108</v>
      </c>
      <c r="T416" s="4">
        <v>46065.379166666666</v>
      </c>
      <c r="U416" s="4">
        <v>46065.384027777778</v>
      </c>
      <c r="V416" s="3" t="s">
        <v>42</v>
      </c>
      <c r="W416" s="3" t="s">
        <v>43</v>
      </c>
      <c r="X416" s="3" t="s">
        <v>674</v>
      </c>
      <c r="Y416" s="2">
        <v>2</v>
      </c>
      <c r="Z416" s="3" t="s">
        <v>574</v>
      </c>
      <c r="AA416" s="5">
        <v>1.03</v>
      </c>
      <c r="AB416" s="5">
        <v>0</v>
      </c>
      <c r="AC416" s="5">
        <v>1.03</v>
      </c>
      <c r="AD416" s="5">
        <v>0</v>
      </c>
      <c r="AE416" s="5">
        <v>0</v>
      </c>
      <c r="AF416" s="5">
        <v>1.03</v>
      </c>
      <c r="AG416" s="6"/>
      <c r="AH416" s="6"/>
      <c r="AI416" s="7">
        <v>0</v>
      </c>
      <c r="AJ416" s="7">
        <v>0</v>
      </c>
      <c r="AK416" s="7">
        <v>1.03</v>
      </c>
      <c r="AL416" s="7">
        <v>0</v>
      </c>
      <c r="AM416" s="7">
        <v>1.03</v>
      </c>
      <c r="AN416" s="12" t="s">
        <v>46</v>
      </c>
      <c r="AO416" s="12"/>
      <c r="AP416" s="12"/>
      <c r="AQ416" s="12"/>
      <c r="AR416" s="12"/>
      <c r="AS416" s="12"/>
      <c r="AT416" s="12"/>
      <c r="AU416" s="12"/>
      <c r="AV416" s="12"/>
      <c r="AW416" s="12"/>
      <c r="AX416" s="12"/>
      <c r="AY416" s="8" t="s">
        <v>47</v>
      </c>
    </row>
    <row r="417" spans="1:51" ht="16.5" x14ac:dyDescent="0.25">
      <c r="A417" s="159" t="str">
        <f>_xlfn.XLOOKUP(X417,Mapping!N:N,Mapping!O:O,"Not Found",0,1)</f>
        <v>Planning (NII)</v>
      </c>
      <c r="B417" s="159" t="str">
        <f t="shared" si="24"/>
        <v>NL-MIDPlanning (NII)46065.3840277778</v>
      </c>
      <c r="D417" s="159" t="str">
        <f t="shared" si="27"/>
        <v>Planning run</v>
      </c>
      <c r="E417" s="159" t="str">
        <f t="shared" si="25"/>
        <v>MRPNL-MIDPlanning (NII)Planning run</v>
      </c>
      <c r="F417" s="159" t="str">
        <f t="shared" si="26"/>
        <v>MRPNL-MIDPlanning (NII)</v>
      </c>
      <c r="G417" s="159" t="s">
        <v>1889</v>
      </c>
      <c r="N417" s="2">
        <v>2601</v>
      </c>
      <c r="O417" s="3" t="s">
        <v>548</v>
      </c>
      <c r="P417" s="3" t="s">
        <v>383</v>
      </c>
      <c r="Q417" s="3" t="s">
        <v>439</v>
      </c>
      <c r="R417" s="3" t="s">
        <v>440</v>
      </c>
      <c r="S417" s="4">
        <v>46065.384027777778</v>
      </c>
      <c r="T417" s="4">
        <v>46065.397916666669</v>
      </c>
      <c r="U417" s="4">
        <v>46065.4</v>
      </c>
      <c r="V417" s="3" t="s">
        <v>42</v>
      </c>
      <c r="W417" s="3" t="s">
        <v>43</v>
      </c>
      <c r="X417" s="3" t="s">
        <v>675</v>
      </c>
      <c r="Y417" s="2">
        <v>2</v>
      </c>
      <c r="Z417" s="3" t="s">
        <v>442</v>
      </c>
      <c r="AA417" s="5">
        <v>0.33</v>
      </c>
      <c r="AB417" s="5">
        <v>0</v>
      </c>
      <c r="AC417" s="5">
        <v>0.33</v>
      </c>
      <c r="AD417" s="5">
        <v>0</v>
      </c>
      <c r="AE417" s="5">
        <v>0</v>
      </c>
      <c r="AF417" s="5">
        <v>0.33</v>
      </c>
      <c r="AG417" s="6"/>
      <c r="AH417" s="6"/>
      <c r="AI417" s="7">
        <v>0</v>
      </c>
      <c r="AJ417" s="7">
        <v>0</v>
      </c>
      <c r="AK417" s="7">
        <v>0.33</v>
      </c>
      <c r="AL417" s="7">
        <v>0</v>
      </c>
      <c r="AM417" s="7">
        <v>0.33</v>
      </c>
      <c r="AN417" s="12" t="s">
        <v>46</v>
      </c>
      <c r="AO417" s="12"/>
      <c r="AP417" s="12"/>
      <c r="AQ417" s="12"/>
      <c r="AR417" s="12"/>
      <c r="AS417" s="12"/>
      <c r="AT417" s="12"/>
      <c r="AU417" s="12"/>
      <c r="AV417" s="12"/>
      <c r="AW417" s="12"/>
      <c r="AX417" s="12"/>
      <c r="AY417" s="8" t="s">
        <v>47</v>
      </c>
    </row>
    <row r="418" spans="1:51" ht="16.5" x14ac:dyDescent="0.25">
      <c r="A418" s="159" t="str">
        <f>_xlfn.XLOOKUP(X418,Mapping!N:N,Mapping!O:O,"Not Found",0,1)</f>
        <v>Optimization</v>
      </c>
      <c r="B418" s="159" t="str">
        <f t="shared" si="24"/>
        <v>NL-MIDOptimization46065.4</v>
      </c>
      <c r="D418" s="159" t="str">
        <f t="shared" si="27"/>
        <v>PCC optimization</v>
      </c>
      <c r="E418" s="159" t="str">
        <f t="shared" si="25"/>
        <v>MRPNL-MIDOptimizationPCC optimization</v>
      </c>
      <c r="F418" s="159" t="str">
        <f t="shared" si="26"/>
        <v>MRPNL-MIDOptimization</v>
      </c>
      <c r="G418" s="159" t="s">
        <v>1889</v>
      </c>
      <c r="N418" s="2">
        <v>2601</v>
      </c>
      <c r="O418" s="3" t="s">
        <v>548</v>
      </c>
      <c r="P418" s="3" t="s">
        <v>383</v>
      </c>
      <c r="Q418" s="3" t="s">
        <v>611</v>
      </c>
      <c r="R418" s="3" t="s">
        <v>612</v>
      </c>
      <c r="S418" s="4">
        <v>46065.4</v>
      </c>
      <c r="T418" s="4">
        <v>46065.40347222222</v>
      </c>
      <c r="U418" s="4">
        <v>46065.40347222222</v>
      </c>
      <c r="V418" s="3" t="s">
        <v>42</v>
      </c>
      <c r="W418" s="3" t="s">
        <v>43</v>
      </c>
      <c r="X418" s="3" t="s">
        <v>676</v>
      </c>
      <c r="Y418" s="2">
        <v>2</v>
      </c>
      <c r="Z418" s="3" t="s">
        <v>613</v>
      </c>
      <c r="AA418" s="5">
        <v>0.08</v>
      </c>
      <c r="AB418" s="5">
        <v>0</v>
      </c>
      <c r="AC418" s="5">
        <v>0.08</v>
      </c>
      <c r="AD418" s="5">
        <v>0</v>
      </c>
      <c r="AE418" s="5">
        <v>0</v>
      </c>
      <c r="AF418" s="5">
        <v>0.08</v>
      </c>
      <c r="AG418" s="6"/>
      <c r="AH418" s="6"/>
      <c r="AI418" s="7">
        <v>0</v>
      </c>
      <c r="AJ418" s="7">
        <v>0</v>
      </c>
      <c r="AK418" s="7">
        <v>0.08</v>
      </c>
      <c r="AL418" s="7">
        <v>0</v>
      </c>
      <c r="AM418" s="7">
        <v>0.08</v>
      </c>
      <c r="AN418" s="12" t="s">
        <v>46</v>
      </c>
      <c r="AO418" s="12"/>
      <c r="AP418" s="12"/>
      <c r="AQ418" s="12"/>
      <c r="AR418" s="12"/>
      <c r="AS418" s="12"/>
      <c r="AT418" s="12"/>
      <c r="AU418" s="12"/>
      <c r="AV418" s="12"/>
      <c r="AW418" s="12"/>
      <c r="AX418" s="12"/>
      <c r="AY418" s="8" t="s">
        <v>47</v>
      </c>
    </row>
    <row r="419" spans="1:51" ht="16.5" x14ac:dyDescent="0.25">
      <c r="A419" s="159" t="str">
        <f>_xlfn.XLOOKUP(X419,Mapping!N:N,Mapping!O:O,"Not Found",0,1)</f>
        <v>Optimization</v>
      </c>
      <c r="B419" s="159" t="str">
        <f t="shared" si="24"/>
        <v>NL-MIDOptimization46065.4034722222</v>
      </c>
      <c r="D419" s="159" t="str">
        <f t="shared" si="27"/>
        <v>PCC OLAP exports</v>
      </c>
      <c r="E419" s="159" t="str">
        <f t="shared" si="25"/>
        <v>MRPNL-MIDOptimizationPCC OLAP exports</v>
      </c>
      <c r="F419" s="159" t="str">
        <f t="shared" si="26"/>
        <v>MRPNL-MIDOptimization</v>
      </c>
      <c r="G419" s="159" t="s">
        <v>1889</v>
      </c>
      <c r="N419" s="2">
        <v>2601</v>
      </c>
      <c r="O419" s="3" t="s">
        <v>548</v>
      </c>
      <c r="P419" s="3" t="s">
        <v>383</v>
      </c>
      <c r="Q419" s="3" t="s">
        <v>614</v>
      </c>
      <c r="R419" s="3" t="s">
        <v>615</v>
      </c>
      <c r="S419" s="4">
        <v>46065.40347222222</v>
      </c>
      <c r="T419" s="4">
        <v>46065.40625</v>
      </c>
      <c r="U419" s="4">
        <v>46065.40625</v>
      </c>
      <c r="V419" s="3" t="s">
        <v>42</v>
      </c>
      <c r="W419" s="3" t="s">
        <v>43</v>
      </c>
      <c r="X419" s="3" t="s">
        <v>676</v>
      </c>
      <c r="Y419" s="2">
        <v>2</v>
      </c>
      <c r="Z419" s="3" t="s">
        <v>616</v>
      </c>
      <c r="AA419" s="5">
        <v>7.0000000000000007E-2</v>
      </c>
      <c r="AB419" s="5">
        <v>0</v>
      </c>
      <c r="AC419" s="5">
        <v>7.0000000000000007E-2</v>
      </c>
      <c r="AD419" s="5">
        <v>0</v>
      </c>
      <c r="AE419" s="5">
        <v>0</v>
      </c>
      <c r="AF419" s="5">
        <v>7.0000000000000007E-2</v>
      </c>
      <c r="AG419" s="6"/>
      <c r="AH419" s="6"/>
      <c r="AI419" s="7">
        <v>0</v>
      </c>
      <c r="AJ419" s="7">
        <v>0</v>
      </c>
      <c r="AK419" s="7">
        <v>7.0000000000000007E-2</v>
      </c>
      <c r="AL419" s="7">
        <v>0</v>
      </c>
      <c r="AM419" s="7">
        <v>7.0000000000000007E-2</v>
      </c>
      <c r="AN419" s="12" t="s">
        <v>46</v>
      </c>
      <c r="AO419" s="12"/>
      <c r="AP419" s="12"/>
      <c r="AQ419" s="12"/>
      <c r="AR419" s="12"/>
      <c r="AS419" s="12"/>
      <c r="AT419" s="12"/>
      <c r="AU419" s="12"/>
      <c r="AV419" s="12"/>
      <c r="AW419" s="12"/>
      <c r="AX419" s="12"/>
      <c r="AY419" s="8" t="s">
        <v>47</v>
      </c>
    </row>
    <row r="420" spans="1:51" ht="16.5" x14ac:dyDescent="0.25">
      <c r="A420" s="159" t="str">
        <f>_xlfn.XLOOKUP(X420,Mapping!N:N,Mapping!O:O,"Not Found",0,1)</f>
        <v>Optimization</v>
      </c>
      <c r="B420" s="159" t="str">
        <f t="shared" si="24"/>
        <v>NL-MIDOptimization46065.40625</v>
      </c>
      <c r="D420" s="159" t="str">
        <f t="shared" si="27"/>
        <v>export to ara</v>
      </c>
      <c r="E420" s="159" t="str">
        <f t="shared" si="25"/>
        <v>MRPNL-MIDOptimizationexport to ara</v>
      </c>
      <c r="F420" s="159" t="str">
        <f t="shared" si="26"/>
        <v>MRPNL-MIDOptimization</v>
      </c>
      <c r="G420" s="159" t="s">
        <v>1889</v>
      </c>
      <c r="N420" s="2">
        <v>2601</v>
      </c>
      <c r="O420" s="3" t="s">
        <v>548</v>
      </c>
      <c r="P420" s="3" t="s">
        <v>383</v>
      </c>
      <c r="Q420" s="3" t="s">
        <v>89</v>
      </c>
      <c r="R420" s="3" t="s">
        <v>90</v>
      </c>
      <c r="S420" s="4">
        <v>46065.40625</v>
      </c>
      <c r="T420" s="4">
        <v>46065.40625</v>
      </c>
      <c r="U420" s="4" t="s">
        <v>42</v>
      </c>
      <c r="V420" s="3" t="s">
        <v>42</v>
      </c>
      <c r="W420" s="3" t="s">
        <v>43</v>
      </c>
      <c r="X420" s="3" t="s">
        <v>676</v>
      </c>
      <c r="Y420" s="2">
        <v>7</v>
      </c>
      <c r="Z420" s="3" t="s">
        <v>91</v>
      </c>
      <c r="AA420" s="5">
        <v>0</v>
      </c>
      <c r="AB420" s="5">
        <v>0</v>
      </c>
      <c r="AC420" s="5">
        <v>0</v>
      </c>
      <c r="AD420" s="5">
        <v>0</v>
      </c>
      <c r="AE420" s="5">
        <v>0</v>
      </c>
      <c r="AF420" s="5">
        <v>0</v>
      </c>
      <c r="AG420" s="6"/>
      <c r="AH420" s="6"/>
      <c r="AI420" s="7">
        <v>0</v>
      </c>
      <c r="AJ420" s="7">
        <v>0</v>
      </c>
      <c r="AK420" s="7">
        <v>0</v>
      </c>
      <c r="AL420" s="7">
        <v>0</v>
      </c>
      <c r="AM420" s="7">
        <v>0</v>
      </c>
      <c r="AN420" s="12" t="s">
        <v>46</v>
      </c>
      <c r="AO420" s="12"/>
      <c r="AP420" s="12"/>
      <c r="AQ420" s="12"/>
      <c r="AR420" s="12"/>
      <c r="AS420" s="12"/>
      <c r="AT420" s="12"/>
      <c r="AU420" s="12"/>
      <c r="AV420" s="12"/>
      <c r="AW420" s="12"/>
      <c r="AX420" s="12"/>
      <c r="AY420" s="8" t="s">
        <v>91</v>
      </c>
    </row>
    <row r="421" spans="1:51" ht="16.5" x14ac:dyDescent="0.25">
      <c r="A421" s="159" t="str">
        <f>_xlfn.XLOOKUP(X421,Mapping!N:N,Mapping!O:O,"Not Found",0,1)</f>
        <v>Delete Portfolio</v>
      </c>
      <c r="B421" s="159" t="str">
        <f t="shared" si="24"/>
        <v>FRDBDelete Portfolio46059.5215277778</v>
      </c>
      <c r="D421" s="159" t="str">
        <f t="shared" si="27"/>
        <v>Delete portfolio from</v>
      </c>
      <c r="E421" s="159" t="str">
        <f t="shared" si="25"/>
        <v>MCPFRDBDelete PortfolioDelete portfolio from</v>
      </c>
      <c r="F421" s="159" t="str">
        <f t="shared" si="26"/>
        <v>MCPFRDBDelete Portfolio</v>
      </c>
      <c r="G421" s="159" t="s">
        <v>1889</v>
      </c>
      <c r="N421" s="2">
        <v>2601</v>
      </c>
      <c r="O421" s="3" t="s">
        <v>475</v>
      </c>
      <c r="P421" s="3" t="s">
        <v>39</v>
      </c>
      <c r="Q421" s="3" t="s">
        <v>40</v>
      </c>
      <c r="R421" s="3" t="s">
        <v>41</v>
      </c>
      <c r="S421" s="4">
        <v>46059.521527777775</v>
      </c>
      <c r="T421" s="4">
        <v>46059.523611111108</v>
      </c>
      <c r="U421" s="4">
        <v>46059.524305555555</v>
      </c>
      <c r="V421" s="3" t="s">
        <v>42</v>
      </c>
      <c r="W421" s="3" t="s">
        <v>43</v>
      </c>
      <c r="X421" s="3" t="s">
        <v>677</v>
      </c>
      <c r="Y421" s="2">
        <v>1</v>
      </c>
      <c r="Z421" s="3" t="s">
        <v>45</v>
      </c>
      <c r="AA421" s="5">
        <v>0.05</v>
      </c>
      <c r="AB421" s="5">
        <v>0</v>
      </c>
      <c r="AC421" s="5">
        <v>0.05</v>
      </c>
      <c r="AD421" s="5">
        <v>0</v>
      </c>
      <c r="AE421" s="5">
        <v>0</v>
      </c>
      <c r="AF421" s="5">
        <v>0.05</v>
      </c>
      <c r="AG421" s="6"/>
      <c r="AH421" s="6"/>
      <c r="AI421" s="7">
        <v>0</v>
      </c>
      <c r="AJ421" s="7">
        <v>0</v>
      </c>
      <c r="AK421" s="7">
        <v>0.05</v>
      </c>
      <c r="AL421" s="7">
        <v>0</v>
      </c>
      <c r="AM421" s="7">
        <v>0.05</v>
      </c>
      <c r="AN421" s="12" t="s">
        <v>46</v>
      </c>
      <c r="AO421" s="12"/>
      <c r="AP421" s="12"/>
      <c r="AQ421" s="12"/>
      <c r="AR421" s="12"/>
      <c r="AS421" s="12"/>
      <c r="AT421" s="12"/>
      <c r="AU421" s="12"/>
      <c r="AV421" s="12"/>
      <c r="AW421" s="12"/>
      <c r="AX421" s="12"/>
      <c r="AY421" s="8" t="s">
        <v>47</v>
      </c>
    </row>
    <row r="422" spans="1:51" ht="16.5" x14ac:dyDescent="0.25">
      <c r="A422" s="159" t="str">
        <f>_xlfn.XLOOKUP(X422,Mapping!N:N,Mapping!O:O,"Not Found",0,1)</f>
        <v>Load Compare MP</v>
      </c>
      <c r="B422" s="159" t="str">
        <f t="shared" si="24"/>
        <v>FRDBLoad Compare MP46059.5243055556</v>
      </c>
      <c r="D422" s="159" t="str">
        <f t="shared" si="27"/>
        <v>load Model parameters</v>
      </c>
      <c r="E422" s="159" t="str">
        <f t="shared" si="25"/>
        <v>MCPFRDBLoad Compare MPload Model parameters</v>
      </c>
      <c r="F422" s="159" t="str">
        <f t="shared" si="26"/>
        <v>MCPFRDBLoad Compare MP</v>
      </c>
      <c r="G422" s="159" t="s">
        <v>1889</v>
      </c>
      <c r="N422" s="2">
        <v>2601</v>
      </c>
      <c r="O422" s="3" t="s">
        <v>475</v>
      </c>
      <c r="P422" s="3" t="s">
        <v>39</v>
      </c>
      <c r="Q422" s="3" t="s">
        <v>48</v>
      </c>
      <c r="R422" s="3" t="s">
        <v>49</v>
      </c>
      <c r="S422" s="4">
        <v>46059.524305555555</v>
      </c>
      <c r="T422" s="4">
        <v>46059.526388888888</v>
      </c>
      <c r="U422" s="4">
        <v>46059.526388888888</v>
      </c>
      <c r="V422" s="3" t="s">
        <v>42</v>
      </c>
      <c r="W422" s="3" t="s">
        <v>43</v>
      </c>
      <c r="X422" s="3" t="s">
        <v>678</v>
      </c>
      <c r="Y422" s="2">
        <v>1</v>
      </c>
      <c r="Z422" s="3" t="s">
        <v>52</v>
      </c>
      <c r="AA422" s="5">
        <v>0.05</v>
      </c>
      <c r="AB422" s="5">
        <v>0</v>
      </c>
      <c r="AC422" s="5">
        <v>0.05</v>
      </c>
      <c r="AD422" s="5">
        <v>0</v>
      </c>
      <c r="AE422" s="5">
        <v>0</v>
      </c>
      <c r="AF422" s="5">
        <v>0.05</v>
      </c>
      <c r="AG422" s="6"/>
      <c r="AH422" s="6"/>
      <c r="AI422" s="7">
        <v>0</v>
      </c>
      <c r="AJ422" s="7">
        <v>0</v>
      </c>
      <c r="AK422" s="7">
        <v>0.05</v>
      </c>
      <c r="AL422" s="7">
        <v>0</v>
      </c>
      <c r="AM422" s="7">
        <v>0.05</v>
      </c>
      <c r="AN422" s="12" t="s">
        <v>46</v>
      </c>
      <c r="AO422" s="12"/>
      <c r="AP422" s="12"/>
      <c r="AQ422" s="12"/>
      <c r="AR422" s="12"/>
      <c r="AS422" s="12"/>
      <c r="AT422" s="12"/>
      <c r="AU422" s="12"/>
      <c r="AV422" s="12"/>
      <c r="AW422" s="12"/>
      <c r="AX422" s="12"/>
      <c r="AY422" s="8" t="s">
        <v>47</v>
      </c>
    </row>
    <row r="423" spans="1:51" ht="16.5" x14ac:dyDescent="0.25">
      <c r="A423" s="159" t="str">
        <f>_xlfn.XLOOKUP(X423,Mapping!N:N,Mapping!O:O,"Not Found",0,1)</f>
        <v>Load Compare MP</v>
      </c>
      <c r="B423" s="159" t="str">
        <f t="shared" si="24"/>
        <v>FRDBLoad Compare MP46059.5263888889</v>
      </c>
      <c r="D423" s="159" t="str">
        <f t="shared" si="27"/>
        <v>Model parameters comparison</v>
      </c>
      <c r="E423" s="159" t="str">
        <f t="shared" si="25"/>
        <v>MCPFRDBLoad Compare MPModel parameters comparison</v>
      </c>
      <c r="F423" s="159" t="str">
        <f t="shared" si="26"/>
        <v>MCPFRDBLoad Compare MP</v>
      </c>
      <c r="G423" s="159" t="s">
        <v>1889</v>
      </c>
      <c r="N423" s="2">
        <v>2601</v>
      </c>
      <c r="O423" s="3" t="s">
        <v>475</v>
      </c>
      <c r="P423" s="3" t="s">
        <v>39</v>
      </c>
      <c r="Q423" s="3" t="s">
        <v>53</v>
      </c>
      <c r="R423" s="3" t="s">
        <v>329</v>
      </c>
      <c r="S423" s="4">
        <v>46059.526388888888</v>
      </c>
      <c r="T423" s="4">
        <v>46059.526388888888</v>
      </c>
      <c r="U423" s="4">
        <v>46059.527083333334</v>
      </c>
      <c r="V423" s="3" t="s">
        <v>42</v>
      </c>
      <c r="W423" s="3" t="s">
        <v>43</v>
      </c>
      <c r="X423" s="3" t="s">
        <v>678</v>
      </c>
      <c r="Y423" s="2">
        <v>1</v>
      </c>
      <c r="Z423" s="3" t="s">
        <v>55</v>
      </c>
      <c r="AA423" s="5">
        <v>0</v>
      </c>
      <c r="AB423" s="5">
        <v>0</v>
      </c>
      <c r="AC423" s="5">
        <v>0</v>
      </c>
      <c r="AD423" s="5">
        <v>0</v>
      </c>
      <c r="AE423" s="5">
        <v>0</v>
      </c>
      <c r="AF423" s="5">
        <v>0</v>
      </c>
      <c r="AG423" s="6"/>
      <c r="AH423" s="6"/>
      <c r="AI423" s="7">
        <v>0</v>
      </c>
      <c r="AJ423" s="7">
        <v>0</v>
      </c>
      <c r="AK423" s="7">
        <v>0</v>
      </c>
      <c r="AL423" s="7">
        <v>0</v>
      </c>
      <c r="AM423" s="7">
        <v>0</v>
      </c>
      <c r="AN423" s="12" t="s">
        <v>46</v>
      </c>
      <c r="AO423" s="12"/>
      <c r="AP423" s="12"/>
      <c r="AQ423" s="12"/>
      <c r="AR423" s="12"/>
      <c r="AS423" s="12"/>
      <c r="AT423" s="12"/>
      <c r="AU423" s="12"/>
      <c r="AV423" s="12"/>
      <c r="AW423" s="12"/>
      <c r="AX423" s="12"/>
      <c r="AY423" s="8" t="s">
        <v>47</v>
      </c>
    </row>
    <row r="424" spans="1:51" ht="16.5" x14ac:dyDescent="0.25">
      <c r="A424" s="159" t="str">
        <f>_xlfn.XLOOKUP(X424,Mapping!N:N,Mapping!O:O,"Not Found",0,1)</f>
        <v>Load Compare Spreads</v>
      </c>
      <c r="B424" s="159" t="str">
        <f t="shared" si="24"/>
        <v>FRDBLoad Compare Spreads46059.5270833333</v>
      </c>
      <c r="D424" s="159" t="str">
        <f t="shared" si="27"/>
        <v>load Spreads</v>
      </c>
      <c r="E424" s="159" t="str">
        <f t="shared" si="25"/>
        <v>MCPFRDBLoad Compare Spreadsload Spreads</v>
      </c>
      <c r="F424" s="159" t="str">
        <f t="shared" si="26"/>
        <v>MCPFRDBLoad Compare Spreads</v>
      </c>
      <c r="G424" s="159" t="s">
        <v>1889</v>
      </c>
      <c r="N424" s="2">
        <v>2601</v>
      </c>
      <c r="O424" s="3" t="s">
        <v>475</v>
      </c>
      <c r="P424" s="3" t="s">
        <v>39</v>
      </c>
      <c r="Q424" s="3" t="s">
        <v>65</v>
      </c>
      <c r="R424" s="3" t="s">
        <v>66</v>
      </c>
      <c r="S424" s="4">
        <v>46059.527083333334</v>
      </c>
      <c r="T424" s="4">
        <v>46059.534722222219</v>
      </c>
      <c r="U424" s="4">
        <v>46059.534722222219</v>
      </c>
      <c r="V424" s="3" t="s">
        <v>42</v>
      </c>
      <c r="W424" s="3" t="s">
        <v>43</v>
      </c>
      <c r="X424" s="3" t="s">
        <v>679</v>
      </c>
      <c r="Y424" s="2">
        <v>1</v>
      </c>
      <c r="Z424" s="3" t="s">
        <v>69</v>
      </c>
      <c r="AA424" s="5">
        <v>0.18</v>
      </c>
      <c r="AB424" s="5">
        <v>0</v>
      </c>
      <c r="AC424" s="5">
        <v>0.18</v>
      </c>
      <c r="AD424" s="5">
        <v>0</v>
      </c>
      <c r="AE424" s="5">
        <v>0</v>
      </c>
      <c r="AF424" s="5">
        <v>0.18</v>
      </c>
      <c r="AG424" s="6"/>
      <c r="AH424" s="6"/>
      <c r="AI424" s="7">
        <v>0</v>
      </c>
      <c r="AJ424" s="7">
        <v>0</v>
      </c>
      <c r="AK424" s="7">
        <v>0.18</v>
      </c>
      <c r="AL424" s="7">
        <v>0</v>
      </c>
      <c r="AM424" s="7">
        <v>0.18</v>
      </c>
      <c r="AN424" s="12" t="s">
        <v>46</v>
      </c>
      <c r="AO424" s="12"/>
      <c r="AP424" s="12"/>
      <c r="AQ424" s="12"/>
      <c r="AR424" s="12"/>
      <c r="AS424" s="12"/>
      <c r="AT424" s="12"/>
      <c r="AU424" s="12"/>
      <c r="AV424" s="12"/>
      <c r="AW424" s="12"/>
      <c r="AX424" s="12"/>
      <c r="AY424" s="8" t="s">
        <v>47</v>
      </c>
    </row>
    <row r="425" spans="1:51" ht="16.5" x14ac:dyDescent="0.25">
      <c r="A425" s="159" t="str">
        <f>_xlfn.XLOOKUP(X425,Mapping!N:N,Mapping!O:O,"Not Found",0,1)</f>
        <v>Load Compare Spreads</v>
      </c>
      <c r="B425" s="159" t="str">
        <f t="shared" si="24"/>
        <v>FRDBLoad Compare Spreads46059.5347222222</v>
      </c>
      <c r="D425" s="159" t="str">
        <f t="shared" si="27"/>
        <v>Spreads comparison</v>
      </c>
      <c r="E425" s="159" t="str">
        <f t="shared" si="25"/>
        <v>MCPFRDBLoad Compare SpreadsSpreads comparison</v>
      </c>
      <c r="F425" s="159" t="str">
        <f t="shared" si="26"/>
        <v>MCPFRDBLoad Compare Spreads</v>
      </c>
      <c r="G425" s="159" t="s">
        <v>1889</v>
      </c>
      <c r="N425" s="2">
        <v>2601</v>
      </c>
      <c r="O425" s="3" t="s">
        <v>475</v>
      </c>
      <c r="P425" s="3" t="s">
        <v>39</v>
      </c>
      <c r="Q425" s="3" t="s">
        <v>70</v>
      </c>
      <c r="R425" s="3" t="s">
        <v>331</v>
      </c>
      <c r="S425" s="4">
        <v>46059.534722222219</v>
      </c>
      <c r="T425" s="4">
        <v>46059.536805555559</v>
      </c>
      <c r="U425" s="4">
        <v>46062.876388888886</v>
      </c>
      <c r="V425" s="3" t="s">
        <v>42</v>
      </c>
      <c r="W425" s="3" t="s">
        <v>43</v>
      </c>
      <c r="X425" s="3" t="s">
        <v>679</v>
      </c>
      <c r="Y425" s="2">
        <v>1</v>
      </c>
      <c r="Z425" s="3" t="s">
        <v>71</v>
      </c>
      <c r="AA425" s="5">
        <v>0.05</v>
      </c>
      <c r="AB425" s="5">
        <v>0</v>
      </c>
      <c r="AC425" s="5">
        <v>0.05</v>
      </c>
      <c r="AD425" s="5">
        <v>0</v>
      </c>
      <c r="AE425" s="5">
        <v>0</v>
      </c>
      <c r="AF425" s="5">
        <v>0.05</v>
      </c>
      <c r="AG425" s="6"/>
      <c r="AH425" s="6"/>
      <c r="AI425" s="7">
        <v>0</v>
      </c>
      <c r="AJ425" s="7">
        <v>0</v>
      </c>
      <c r="AK425" s="7">
        <v>0.05</v>
      </c>
      <c r="AL425" s="7">
        <v>0</v>
      </c>
      <c r="AM425" s="7">
        <v>0.05</v>
      </c>
      <c r="AN425" s="12" t="s">
        <v>46</v>
      </c>
      <c r="AO425" s="12"/>
      <c r="AP425" s="12"/>
      <c r="AQ425" s="12"/>
      <c r="AR425" s="12"/>
      <c r="AS425" s="12"/>
      <c r="AT425" s="12"/>
      <c r="AU425" s="12"/>
      <c r="AV425" s="12"/>
      <c r="AW425" s="12"/>
      <c r="AX425" s="12"/>
      <c r="AY425" s="8" t="s">
        <v>47</v>
      </c>
    </row>
    <row r="426" spans="1:51" ht="16.5" x14ac:dyDescent="0.25">
      <c r="A426" s="159" t="str">
        <f>_xlfn.XLOOKUP(X426,Mapping!N:N,Mapping!O:O,"Not Found",0,1)</f>
        <v>Load Pos</v>
      </c>
      <c r="B426" s="159" t="str">
        <f t="shared" si="24"/>
        <v>FRDBLoad Pos46062.8763888889</v>
      </c>
      <c r="D426" s="159" t="str">
        <f t="shared" si="27"/>
        <v>load</v>
      </c>
      <c r="E426" s="159" t="str">
        <f t="shared" si="25"/>
        <v>MCPFRDBLoad Posload</v>
      </c>
      <c r="F426" s="159" t="str">
        <f t="shared" si="26"/>
        <v>MCPFRDBLoad Pos</v>
      </c>
      <c r="G426" s="159" t="s">
        <v>1889</v>
      </c>
      <c r="N426" s="2">
        <v>2601</v>
      </c>
      <c r="O426" s="3" t="s">
        <v>475</v>
      </c>
      <c r="P426" s="3" t="s">
        <v>39</v>
      </c>
      <c r="Q426" s="3" t="s">
        <v>72</v>
      </c>
      <c r="R426" s="3" t="s">
        <v>73</v>
      </c>
      <c r="S426" s="4">
        <v>46062.876388888886</v>
      </c>
      <c r="T426" s="4">
        <v>46062.90347222222</v>
      </c>
      <c r="U426" s="4">
        <v>46062.90347222222</v>
      </c>
      <c r="V426" s="3" t="s">
        <v>42</v>
      </c>
      <c r="W426" s="3" t="s">
        <v>43</v>
      </c>
      <c r="X426" s="3" t="s">
        <v>680</v>
      </c>
      <c r="Y426" s="2">
        <v>1</v>
      </c>
      <c r="Z426" s="3" t="s">
        <v>75</v>
      </c>
      <c r="AA426" s="5">
        <v>0.65</v>
      </c>
      <c r="AB426" s="5">
        <v>0</v>
      </c>
      <c r="AC426" s="5">
        <v>0.65</v>
      </c>
      <c r="AD426" s="5">
        <v>0</v>
      </c>
      <c r="AE426" s="5">
        <v>0</v>
      </c>
      <c r="AF426" s="5">
        <v>0.65</v>
      </c>
      <c r="AG426" s="6"/>
      <c r="AH426" s="6"/>
      <c r="AI426" s="7">
        <v>0</v>
      </c>
      <c r="AJ426" s="7">
        <v>0</v>
      </c>
      <c r="AK426" s="7">
        <v>0.65</v>
      </c>
      <c r="AL426" s="7">
        <v>0</v>
      </c>
      <c r="AM426" s="7">
        <v>0.65</v>
      </c>
      <c r="AN426" s="12" t="s">
        <v>46</v>
      </c>
      <c r="AO426" s="12"/>
      <c r="AP426" s="12"/>
      <c r="AQ426" s="12"/>
      <c r="AR426" s="12"/>
      <c r="AS426" s="12"/>
      <c r="AT426" s="12"/>
      <c r="AU426" s="12"/>
      <c r="AV426" s="12"/>
      <c r="AW426" s="12"/>
      <c r="AX426" s="12"/>
      <c r="AY426" s="8" t="s">
        <v>47</v>
      </c>
    </row>
    <row r="427" spans="1:51" ht="16.5" x14ac:dyDescent="0.25">
      <c r="A427" s="159" t="str">
        <f>_xlfn.XLOOKUP(X427,Mapping!N:N,Mapping!O:O,"Not Found",0,1)</f>
        <v>Load Pos</v>
      </c>
      <c r="B427" s="159" t="str">
        <f t="shared" si="24"/>
        <v>FRDBLoad Pos46062.9034722222</v>
      </c>
      <c r="D427" s="159" t="str">
        <f t="shared" si="27"/>
        <v>Stratification</v>
      </c>
      <c r="E427" s="159" t="str">
        <f t="shared" si="25"/>
        <v>MCPFRDBLoad PosStratification</v>
      </c>
      <c r="F427" s="159" t="str">
        <f t="shared" si="26"/>
        <v>MCPFRDBLoad Pos</v>
      </c>
      <c r="G427" s="159" t="s">
        <v>1889</v>
      </c>
      <c r="N427" s="2">
        <v>2601</v>
      </c>
      <c r="O427" s="3" t="s">
        <v>475</v>
      </c>
      <c r="P427" s="3" t="s">
        <v>39</v>
      </c>
      <c r="Q427" s="3" t="s">
        <v>76</v>
      </c>
      <c r="R427" s="3" t="s">
        <v>77</v>
      </c>
      <c r="S427" s="4">
        <v>46062.90347222222</v>
      </c>
      <c r="T427" s="4">
        <v>46062.906944444447</v>
      </c>
      <c r="U427" s="4">
        <v>46062.906944444447</v>
      </c>
      <c r="V427" s="3" t="s">
        <v>42</v>
      </c>
      <c r="W427" s="3" t="s">
        <v>43</v>
      </c>
      <c r="X427" s="3" t="s">
        <v>680</v>
      </c>
      <c r="Y427" s="2">
        <v>1</v>
      </c>
      <c r="Z427" s="3" t="s">
        <v>78</v>
      </c>
      <c r="AA427" s="5">
        <v>0.08</v>
      </c>
      <c r="AB427" s="5">
        <v>0</v>
      </c>
      <c r="AC427" s="5">
        <v>0.08</v>
      </c>
      <c r="AD427" s="5">
        <v>0</v>
      </c>
      <c r="AE427" s="5">
        <v>0</v>
      </c>
      <c r="AF427" s="5">
        <v>0.08</v>
      </c>
      <c r="AG427" s="6"/>
      <c r="AH427" s="6"/>
      <c r="AI427" s="7">
        <v>0</v>
      </c>
      <c r="AJ427" s="7">
        <v>0</v>
      </c>
      <c r="AK427" s="7">
        <v>0.08</v>
      </c>
      <c r="AL427" s="7">
        <v>0</v>
      </c>
      <c r="AM427" s="7">
        <v>0.08</v>
      </c>
      <c r="AN427" s="12" t="s">
        <v>46</v>
      </c>
      <c r="AO427" s="12"/>
      <c r="AP427" s="12"/>
      <c r="AQ427" s="12"/>
      <c r="AR427" s="12"/>
      <c r="AS427" s="12"/>
      <c r="AT427" s="12"/>
      <c r="AU427" s="12"/>
      <c r="AV427" s="12"/>
      <c r="AW427" s="12"/>
      <c r="AX427" s="12"/>
      <c r="AY427" s="8" t="s">
        <v>47</v>
      </c>
    </row>
    <row r="428" spans="1:51" ht="16.5" x14ac:dyDescent="0.25">
      <c r="A428" s="159" t="str">
        <f>_xlfn.XLOOKUP(X428,Mapping!N:N,Mapping!O:O,"Not Found",0,1)</f>
        <v>Load Pos</v>
      </c>
      <c r="B428" s="159" t="str">
        <f t="shared" si="24"/>
        <v>FRDBLoad Pos46062.9069444444</v>
      </c>
      <c r="D428" s="159" t="str">
        <f t="shared" si="27"/>
        <v>Position report exports</v>
      </c>
      <c r="E428" s="159" t="str">
        <f t="shared" si="25"/>
        <v>MCPFRDBLoad PosPosition report exports</v>
      </c>
      <c r="F428" s="159" t="str">
        <f t="shared" si="26"/>
        <v>MCPFRDBLoad Pos</v>
      </c>
      <c r="G428" s="159" t="s">
        <v>1889</v>
      </c>
      <c r="N428" s="2">
        <v>2601</v>
      </c>
      <c r="O428" s="3" t="s">
        <v>475</v>
      </c>
      <c r="P428" s="3" t="s">
        <v>39</v>
      </c>
      <c r="Q428" s="3" t="s">
        <v>243</v>
      </c>
      <c r="R428" s="3" t="s">
        <v>244</v>
      </c>
      <c r="S428" s="4">
        <v>46062.906944444447</v>
      </c>
      <c r="T428" s="4">
        <v>46062.914583333331</v>
      </c>
      <c r="U428" s="4">
        <v>46062.914583333331</v>
      </c>
      <c r="V428" s="3" t="s">
        <v>42</v>
      </c>
      <c r="W428" s="3" t="s">
        <v>43</v>
      </c>
      <c r="X428" s="3" t="s">
        <v>680</v>
      </c>
      <c r="Y428" s="2">
        <v>1</v>
      </c>
      <c r="Z428" s="3" t="s">
        <v>245</v>
      </c>
      <c r="AA428" s="5">
        <v>0.18</v>
      </c>
      <c r="AB428" s="5">
        <v>0</v>
      </c>
      <c r="AC428" s="5">
        <v>0.18</v>
      </c>
      <c r="AD428" s="5">
        <v>0</v>
      </c>
      <c r="AE428" s="5">
        <v>0</v>
      </c>
      <c r="AF428" s="5">
        <v>0.18</v>
      </c>
      <c r="AG428" s="6"/>
      <c r="AH428" s="6"/>
      <c r="AI428" s="7">
        <v>0</v>
      </c>
      <c r="AJ428" s="7">
        <v>0</v>
      </c>
      <c r="AK428" s="7">
        <v>0.18</v>
      </c>
      <c r="AL428" s="7">
        <v>0</v>
      </c>
      <c r="AM428" s="7">
        <v>0.18</v>
      </c>
      <c r="AN428" s="12" t="s">
        <v>46</v>
      </c>
      <c r="AO428" s="12"/>
      <c r="AP428" s="12"/>
      <c r="AQ428" s="12"/>
      <c r="AR428" s="12"/>
      <c r="AS428" s="12"/>
      <c r="AT428" s="12"/>
      <c r="AU428" s="12"/>
      <c r="AV428" s="12"/>
      <c r="AW428" s="12"/>
      <c r="AX428" s="12"/>
      <c r="AY428" s="8" t="s">
        <v>47</v>
      </c>
    </row>
    <row r="429" spans="1:51" ht="16.5" x14ac:dyDescent="0.25">
      <c r="A429" s="159" t="str">
        <f>_xlfn.XLOOKUP(X429,Mapping!N:N,Mapping!O:O,"Not Found",0,1)</f>
        <v>Load Pos</v>
      </c>
      <c r="B429" s="159" t="str">
        <f t="shared" si="24"/>
        <v>FRDBLoad Pos46062.9145833333</v>
      </c>
      <c r="D429" s="159" t="str">
        <f t="shared" si="27"/>
        <v>copy from</v>
      </c>
      <c r="E429" s="159" t="str">
        <f t="shared" si="25"/>
        <v>MCPFRDBLoad Poscopy from</v>
      </c>
      <c r="F429" s="159" t="str">
        <f t="shared" si="26"/>
        <v>MCPFRDBLoad Pos</v>
      </c>
      <c r="G429" s="159" t="s">
        <v>1889</v>
      </c>
      <c r="N429" s="2">
        <v>2601</v>
      </c>
      <c r="O429" s="3" t="s">
        <v>475</v>
      </c>
      <c r="P429" s="3" t="s">
        <v>39</v>
      </c>
      <c r="Q429" s="3" t="s">
        <v>82</v>
      </c>
      <c r="R429" s="3" t="s">
        <v>83</v>
      </c>
      <c r="S429" s="4">
        <v>46062.914583333331</v>
      </c>
      <c r="T429" s="4">
        <v>46062.915972222225</v>
      </c>
      <c r="U429" s="4">
        <v>46062.915972222225</v>
      </c>
      <c r="V429" s="3" t="s">
        <v>42</v>
      </c>
      <c r="W429" s="3" t="s">
        <v>43</v>
      </c>
      <c r="X429" s="3" t="s">
        <v>680</v>
      </c>
      <c r="Y429" s="2">
        <v>1</v>
      </c>
      <c r="Z429" s="3" t="s">
        <v>84</v>
      </c>
      <c r="AA429" s="5">
        <v>0.03</v>
      </c>
      <c r="AB429" s="5">
        <v>0</v>
      </c>
      <c r="AC429" s="5">
        <v>0.03</v>
      </c>
      <c r="AD429" s="5">
        <v>0</v>
      </c>
      <c r="AE429" s="5">
        <v>0</v>
      </c>
      <c r="AF429" s="5">
        <v>0.03</v>
      </c>
      <c r="AG429" s="6"/>
      <c r="AH429" s="6"/>
      <c r="AI429" s="7">
        <v>0</v>
      </c>
      <c r="AJ429" s="7">
        <v>0</v>
      </c>
      <c r="AK429" s="7">
        <v>0.03</v>
      </c>
      <c r="AL429" s="7">
        <v>0</v>
      </c>
      <c r="AM429" s="7">
        <v>0.03</v>
      </c>
      <c r="AN429" s="12" t="s">
        <v>46</v>
      </c>
      <c r="AO429" s="12"/>
      <c r="AP429" s="12"/>
      <c r="AQ429" s="12"/>
      <c r="AR429" s="12"/>
      <c r="AS429" s="12"/>
      <c r="AT429" s="12"/>
      <c r="AU429" s="12"/>
      <c r="AV429" s="12"/>
      <c r="AW429" s="12"/>
      <c r="AX429" s="12"/>
      <c r="AY429" s="8" t="s">
        <v>47</v>
      </c>
    </row>
    <row r="430" spans="1:51" ht="16.5" x14ac:dyDescent="0.25">
      <c r="A430" s="159" t="str">
        <f>_xlfn.XLOOKUP(X430,Mapping!N:N,Mapping!O:O,"Not Found",0,1)</f>
        <v>Valuation (NPV)</v>
      </c>
      <c r="B430" s="159" t="str">
        <f t="shared" si="24"/>
        <v>FRDBValuation (NPV)46062.9159722222</v>
      </c>
      <c r="D430" s="159" t="str">
        <f t="shared" si="27"/>
        <v>portfolio valuation run</v>
      </c>
      <c r="E430" s="159" t="str">
        <f t="shared" si="25"/>
        <v>MCPFRDBValuation (NPV)portfolio valuation run</v>
      </c>
      <c r="F430" s="159" t="str">
        <f t="shared" si="26"/>
        <v>MCPFRDBValuation (NPV)</v>
      </c>
      <c r="G430" s="159" t="s">
        <v>1889</v>
      </c>
      <c r="N430" s="2">
        <v>2601</v>
      </c>
      <c r="O430" s="3" t="s">
        <v>475</v>
      </c>
      <c r="P430" s="3" t="s">
        <v>39</v>
      </c>
      <c r="Q430" s="3" t="s">
        <v>85</v>
      </c>
      <c r="R430" s="3" t="s">
        <v>86</v>
      </c>
      <c r="S430" s="4">
        <v>46062.915972222225</v>
      </c>
      <c r="T430" s="4">
        <v>46062.980555555558</v>
      </c>
      <c r="U430" s="4">
        <v>46062.980555555558</v>
      </c>
      <c r="V430" s="3" t="s">
        <v>42</v>
      </c>
      <c r="W430" s="3" t="s">
        <v>43</v>
      </c>
      <c r="X430" s="3" t="s">
        <v>681</v>
      </c>
      <c r="Y430" s="2">
        <v>1</v>
      </c>
      <c r="Z430" s="3" t="s">
        <v>88</v>
      </c>
      <c r="AA430" s="5">
        <v>1.55</v>
      </c>
      <c r="AB430" s="5">
        <v>0</v>
      </c>
      <c r="AC430" s="5">
        <v>1.55</v>
      </c>
      <c r="AD430" s="5">
        <v>0</v>
      </c>
      <c r="AE430" s="5">
        <v>0</v>
      </c>
      <c r="AF430" s="5">
        <v>1.55</v>
      </c>
      <c r="AG430" s="6"/>
      <c r="AH430" s="6"/>
      <c r="AI430" s="7">
        <v>0</v>
      </c>
      <c r="AJ430" s="7">
        <v>0</v>
      </c>
      <c r="AK430" s="7">
        <v>1.55</v>
      </c>
      <c r="AL430" s="7">
        <v>0</v>
      </c>
      <c r="AM430" s="7">
        <v>1.55</v>
      </c>
      <c r="AN430" s="12" t="s">
        <v>46</v>
      </c>
      <c r="AO430" s="12"/>
      <c r="AP430" s="12"/>
      <c r="AQ430" s="12"/>
      <c r="AR430" s="12"/>
      <c r="AS430" s="12"/>
      <c r="AT430" s="12"/>
      <c r="AU430" s="12"/>
      <c r="AV430" s="12"/>
      <c r="AW430" s="12"/>
      <c r="AX430" s="12"/>
      <c r="AY430" s="8" t="s">
        <v>47</v>
      </c>
    </row>
    <row r="431" spans="1:51" ht="16.5" x14ac:dyDescent="0.25">
      <c r="A431" s="159" t="str">
        <f>_xlfn.XLOOKUP(X431,Mapping!N:N,Mapping!O:O,"Not Found",0,1)</f>
        <v>Valuation (NPV)</v>
      </c>
      <c r="B431" s="159" t="str">
        <f t="shared" si="24"/>
        <v>FRDBValuation (NPV)46062.9805555556</v>
      </c>
      <c r="D431" s="159" t="str">
        <f t="shared" si="27"/>
        <v>export to ara</v>
      </c>
      <c r="E431" s="159" t="str">
        <f t="shared" si="25"/>
        <v>MCPFRDBValuation (NPV)export to ara</v>
      </c>
      <c r="F431" s="159" t="str">
        <f t="shared" si="26"/>
        <v>MCPFRDBValuation (NPV)</v>
      </c>
      <c r="G431" s="159" t="s">
        <v>1889</v>
      </c>
      <c r="N431" s="2">
        <v>2601</v>
      </c>
      <c r="O431" s="3" t="s">
        <v>475</v>
      </c>
      <c r="P431" s="3" t="s">
        <v>39</v>
      </c>
      <c r="Q431" s="3" t="s">
        <v>89</v>
      </c>
      <c r="R431" s="3" t="s">
        <v>90</v>
      </c>
      <c r="S431" s="4">
        <v>46062.980555555558</v>
      </c>
      <c r="T431" s="4">
        <v>46062.981249999997</v>
      </c>
      <c r="U431" s="4">
        <v>46062.981249999997</v>
      </c>
      <c r="V431" s="3" t="s">
        <v>42</v>
      </c>
      <c r="W431" s="3" t="s">
        <v>43</v>
      </c>
      <c r="X431" s="3" t="s">
        <v>681</v>
      </c>
      <c r="Y431" s="2">
        <v>1</v>
      </c>
      <c r="Z431" s="3" t="s">
        <v>91</v>
      </c>
      <c r="AA431" s="5">
        <v>0.02</v>
      </c>
      <c r="AB431" s="5">
        <v>0</v>
      </c>
      <c r="AC431" s="5">
        <v>0.02</v>
      </c>
      <c r="AD431" s="5">
        <v>0</v>
      </c>
      <c r="AE431" s="5">
        <v>0</v>
      </c>
      <c r="AF431" s="5">
        <v>0.02</v>
      </c>
      <c r="AG431" s="6"/>
      <c r="AH431" s="6"/>
      <c r="AI431" s="7">
        <v>0</v>
      </c>
      <c r="AJ431" s="7">
        <v>0</v>
      </c>
      <c r="AK431" s="7">
        <v>0.02</v>
      </c>
      <c r="AL431" s="7">
        <v>0</v>
      </c>
      <c r="AM431" s="7">
        <v>0.02</v>
      </c>
      <c r="AN431" s="12" t="s">
        <v>46</v>
      </c>
      <c r="AO431" s="12"/>
      <c r="AP431" s="12"/>
      <c r="AQ431" s="12"/>
      <c r="AR431" s="12"/>
      <c r="AS431" s="12"/>
      <c r="AT431" s="12"/>
      <c r="AU431" s="12"/>
      <c r="AV431" s="12"/>
      <c r="AW431" s="12"/>
      <c r="AX431" s="12"/>
      <c r="AY431" s="8" t="s">
        <v>47</v>
      </c>
    </row>
    <row r="432" spans="1:51" ht="16.5" x14ac:dyDescent="0.25">
      <c r="A432" s="159" t="str">
        <f>_xlfn.XLOOKUP(X432,Mapping!N:N,Mapping!O:O,"Not Found",0,1)</f>
        <v>Valuation (NPV)</v>
      </c>
      <c r="B432" s="159" t="str">
        <f t="shared" si="24"/>
        <v>FRDBValuation (NPV)46062.98125</v>
      </c>
      <c r="D432" s="159" t="str">
        <f t="shared" si="27"/>
        <v>Light Maintenance</v>
      </c>
      <c r="E432" s="159" t="str">
        <f t="shared" si="25"/>
        <v>MCPFRDBValuation (NPV)Light Maintenance</v>
      </c>
      <c r="F432" s="159" t="str">
        <f t="shared" si="26"/>
        <v>MCPFRDBValuation (NPV)</v>
      </c>
      <c r="G432" s="159" t="s">
        <v>1889</v>
      </c>
      <c r="N432" s="2">
        <v>2601</v>
      </c>
      <c r="O432" s="3" t="s">
        <v>475</v>
      </c>
      <c r="P432" s="3" t="s">
        <v>39</v>
      </c>
      <c r="Q432" s="3" t="s">
        <v>92</v>
      </c>
      <c r="R432" s="3" t="s">
        <v>93</v>
      </c>
      <c r="S432" s="4">
        <v>46062.981249999997</v>
      </c>
      <c r="T432" s="4">
        <v>46063.00277777778</v>
      </c>
      <c r="U432" s="4">
        <v>46063.00277777778</v>
      </c>
      <c r="V432" s="3" t="s">
        <v>42</v>
      </c>
      <c r="W432" s="3" t="s">
        <v>43</v>
      </c>
      <c r="X432" s="3" t="s">
        <v>681</v>
      </c>
      <c r="Y432" s="2">
        <v>1</v>
      </c>
      <c r="Z432" s="3" t="s">
        <v>94</v>
      </c>
      <c r="AA432" s="5">
        <v>0.52</v>
      </c>
      <c r="AB432" s="5">
        <v>0</v>
      </c>
      <c r="AC432" s="5">
        <v>0.52</v>
      </c>
      <c r="AD432" s="5">
        <v>0</v>
      </c>
      <c r="AE432" s="5">
        <v>0</v>
      </c>
      <c r="AF432" s="5">
        <v>0.52</v>
      </c>
      <c r="AG432" s="6"/>
      <c r="AH432" s="6"/>
      <c r="AI432" s="7">
        <v>0</v>
      </c>
      <c r="AJ432" s="7">
        <v>0</v>
      </c>
      <c r="AK432" s="7">
        <v>0.52</v>
      </c>
      <c r="AL432" s="7">
        <v>0</v>
      </c>
      <c r="AM432" s="7">
        <v>0.52</v>
      </c>
      <c r="AN432" s="12" t="s">
        <v>46</v>
      </c>
      <c r="AO432" s="12"/>
      <c r="AP432" s="12"/>
      <c r="AQ432" s="12"/>
      <c r="AR432" s="12"/>
      <c r="AS432" s="12"/>
      <c r="AT432" s="12"/>
      <c r="AU432" s="12"/>
      <c r="AV432" s="12"/>
      <c r="AW432" s="12"/>
      <c r="AX432" s="12"/>
      <c r="AY432" s="8" t="s">
        <v>47</v>
      </c>
    </row>
    <row r="433" spans="1:51" ht="16.5" x14ac:dyDescent="0.25">
      <c r="A433" s="159" t="str">
        <f>_xlfn.XLOOKUP(X433,Mapping!N:N,Mapping!O:O,"Not Found",0,1)</f>
        <v>Valuation (NPV)</v>
      </c>
      <c r="B433" s="159" t="str">
        <f t="shared" si="24"/>
        <v>FRDBValuation (NPV)46063.0027777778</v>
      </c>
      <c r="D433" s="159" t="str">
        <f t="shared" si="27"/>
        <v>valuation report QRM Reporter exports</v>
      </c>
      <c r="E433" s="159" t="str">
        <f t="shared" si="25"/>
        <v>MCPFRDBValuation (NPV)valuation report QRM Reporter exports</v>
      </c>
      <c r="F433" s="159" t="str">
        <f t="shared" si="26"/>
        <v>MCPFRDBValuation (NPV)</v>
      </c>
      <c r="G433" s="159" t="s">
        <v>1889</v>
      </c>
      <c r="N433" s="2">
        <v>2601</v>
      </c>
      <c r="O433" s="3" t="s">
        <v>475</v>
      </c>
      <c r="P433" s="3" t="s">
        <v>39</v>
      </c>
      <c r="Q433" s="3" t="s">
        <v>264</v>
      </c>
      <c r="R433" s="3" t="s">
        <v>682</v>
      </c>
      <c r="S433" s="4">
        <v>46063.00277777778</v>
      </c>
      <c r="T433" s="4">
        <v>46063.009027777778</v>
      </c>
      <c r="U433" s="4">
        <v>46063.411111111112</v>
      </c>
      <c r="V433" s="3" t="s">
        <v>42</v>
      </c>
      <c r="W433" s="3" t="s">
        <v>43</v>
      </c>
      <c r="X433" s="3" t="s">
        <v>681</v>
      </c>
      <c r="Y433" s="2">
        <v>1</v>
      </c>
      <c r="Z433" s="3" t="s">
        <v>266</v>
      </c>
      <c r="AA433" s="5">
        <v>0.15</v>
      </c>
      <c r="AB433" s="5">
        <v>0</v>
      </c>
      <c r="AC433" s="5">
        <v>0.15</v>
      </c>
      <c r="AD433" s="5">
        <v>0</v>
      </c>
      <c r="AE433" s="5">
        <v>0</v>
      </c>
      <c r="AF433" s="5">
        <v>0.15</v>
      </c>
      <c r="AG433" s="6"/>
      <c r="AH433" s="6"/>
      <c r="AI433" s="7">
        <v>0</v>
      </c>
      <c r="AJ433" s="7">
        <v>0</v>
      </c>
      <c r="AK433" s="7">
        <v>0.15</v>
      </c>
      <c r="AL433" s="7">
        <v>0</v>
      </c>
      <c r="AM433" s="7">
        <v>0.15</v>
      </c>
      <c r="AN433" s="12" t="s">
        <v>46</v>
      </c>
      <c r="AO433" s="12"/>
      <c r="AP433" s="12"/>
      <c r="AQ433" s="12"/>
      <c r="AR433" s="12"/>
      <c r="AS433" s="12"/>
      <c r="AT433" s="12"/>
      <c r="AU433" s="12"/>
      <c r="AV433" s="12"/>
      <c r="AW433" s="12"/>
      <c r="AX433" s="12"/>
      <c r="AY433" s="8" t="s">
        <v>47</v>
      </c>
    </row>
    <row r="434" spans="1:51" ht="16.5" x14ac:dyDescent="0.25">
      <c r="A434" s="159" t="str">
        <f>_xlfn.XLOOKUP(X434,Mapping!N:N,Mapping!O:O,"Not Found",0,1)</f>
        <v>CSRBB Valuation</v>
      </c>
      <c r="B434" s="159" t="str">
        <f t="shared" si="24"/>
        <v>FRDBCSRBB Valuation46063.4111111111</v>
      </c>
      <c r="D434" s="159" t="str">
        <f t="shared" si="27"/>
        <v>CSRBB Portfolio Valuation</v>
      </c>
      <c r="E434" s="159" t="str">
        <f t="shared" si="25"/>
        <v>MCPFRDBCSRBB ValuationCSRBB Portfolio Valuation</v>
      </c>
      <c r="F434" s="159" t="str">
        <f t="shared" si="26"/>
        <v>MCPFRDBCSRBB Valuation</v>
      </c>
      <c r="G434" s="159" t="s">
        <v>1889</v>
      </c>
      <c r="N434" s="2">
        <v>2601</v>
      </c>
      <c r="O434" s="3" t="s">
        <v>475</v>
      </c>
      <c r="P434" s="3" t="s">
        <v>39</v>
      </c>
      <c r="Q434" s="3" t="s">
        <v>101</v>
      </c>
      <c r="R434" s="3" t="s">
        <v>102</v>
      </c>
      <c r="S434" s="4">
        <v>46063.411111111112</v>
      </c>
      <c r="T434" s="4">
        <v>46063.431944444441</v>
      </c>
      <c r="U434" s="4">
        <v>46063.431944444441</v>
      </c>
      <c r="V434" s="3" t="s">
        <v>42</v>
      </c>
      <c r="W434" s="3" t="s">
        <v>43</v>
      </c>
      <c r="X434" s="3" t="s">
        <v>683</v>
      </c>
      <c r="Y434" s="2">
        <v>1</v>
      </c>
      <c r="Z434" s="3" t="s">
        <v>104</v>
      </c>
      <c r="AA434" s="5">
        <v>0.5</v>
      </c>
      <c r="AB434" s="5">
        <v>0</v>
      </c>
      <c r="AC434" s="5">
        <v>0.5</v>
      </c>
      <c r="AD434" s="5">
        <v>0</v>
      </c>
      <c r="AE434" s="5">
        <v>0</v>
      </c>
      <c r="AF434" s="5">
        <v>0.5</v>
      </c>
      <c r="AG434" s="6"/>
      <c r="AH434" s="6"/>
      <c r="AI434" s="7">
        <v>0</v>
      </c>
      <c r="AJ434" s="7">
        <v>0</v>
      </c>
      <c r="AK434" s="7">
        <v>0.5</v>
      </c>
      <c r="AL434" s="7">
        <v>0</v>
      </c>
      <c r="AM434" s="7">
        <v>0.5</v>
      </c>
      <c r="AN434" s="12" t="s">
        <v>46</v>
      </c>
      <c r="AO434" s="12"/>
      <c r="AP434" s="12"/>
      <c r="AQ434" s="12"/>
      <c r="AR434" s="12"/>
      <c r="AS434" s="12"/>
      <c r="AT434" s="12"/>
      <c r="AU434" s="12"/>
      <c r="AV434" s="12"/>
      <c r="AW434" s="12"/>
      <c r="AX434" s="12"/>
      <c r="AY434" s="8" t="s">
        <v>47</v>
      </c>
    </row>
    <row r="435" spans="1:51" ht="16.5" x14ac:dyDescent="0.25">
      <c r="A435" s="159" t="str">
        <f>_xlfn.XLOOKUP(X435,Mapping!N:N,Mapping!O:O,"Not Found",0,1)</f>
        <v>CSRBB Valuation</v>
      </c>
      <c r="B435" s="159" t="str">
        <f t="shared" si="24"/>
        <v>FRDBCSRBB Valuation46063.4319444444</v>
      </c>
      <c r="D435" s="159" t="str">
        <f t="shared" si="27"/>
        <v>Light Maintenance</v>
      </c>
      <c r="E435" s="159" t="str">
        <f t="shared" si="25"/>
        <v>MCPFRDBCSRBB ValuationLight Maintenance</v>
      </c>
      <c r="F435" s="159" t="str">
        <f t="shared" si="26"/>
        <v>MCPFRDBCSRBB Valuation</v>
      </c>
      <c r="G435" s="159" t="s">
        <v>1889</v>
      </c>
      <c r="N435" s="2">
        <v>2601</v>
      </c>
      <c r="O435" s="3" t="s">
        <v>475</v>
      </c>
      <c r="P435" s="3" t="s">
        <v>39</v>
      </c>
      <c r="Q435" s="3" t="s">
        <v>92</v>
      </c>
      <c r="R435" s="3" t="s">
        <v>93</v>
      </c>
      <c r="S435" s="4">
        <v>46063.431944444441</v>
      </c>
      <c r="T435" s="4">
        <v>46063.444444444445</v>
      </c>
      <c r="U435" s="4">
        <v>46063.445138888892</v>
      </c>
      <c r="V435" s="3" t="s">
        <v>42</v>
      </c>
      <c r="W435" s="3" t="s">
        <v>43</v>
      </c>
      <c r="X435" s="3" t="s">
        <v>683</v>
      </c>
      <c r="Y435" s="2">
        <v>2</v>
      </c>
      <c r="Z435" s="3" t="s">
        <v>94</v>
      </c>
      <c r="AA435" s="5">
        <v>0.3</v>
      </c>
      <c r="AB435" s="5">
        <v>0</v>
      </c>
      <c r="AC435" s="5">
        <v>0.3</v>
      </c>
      <c r="AD435" s="5">
        <v>0</v>
      </c>
      <c r="AE435" s="5">
        <v>0</v>
      </c>
      <c r="AF435" s="5">
        <v>0.3</v>
      </c>
      <c r="AG435" s="6"/>
      <c r="AH435" s="6"/>
      <c r="AI435" s="7">
        <v>0</v>
      </c>
      <c r="AJ435" s="7">
        <v>0</v>
      </c>
      <c r="AK435" s="7">
        <v>0.3</v>
      </c>
      <c r="AL435" s="7">
        <v>0</v>
      </c>
      <c r="AM435" s="7">
        <v>0.3</v>
      </c>
      <c r="AN435" s="12" t="s">
        <v>46</v>
      </c>
      <c r="AO435" s="12"/>
      <c r="AP435" s="12"/>
      <c r="AQ435" s="12"/>
      <c r="AR435" s="12"/>
      <c r="AS435" s="12"/>
      <c r="AT435" s="12"/>
      <c r="AU435" s="12"/>
      <c r="AV435" s="12"/>
      <c r="AW435" s="12"/>
      <c r="AX435" s="12"/>
      <c r="AY435" s="8" t="s">
        <v>47</v>
      </c>
    </row>
    <row r="436" spans="1:51" ht="16.5" x14ac:dyDescent="0.25">
      <c r="A436" s="159" t="str">
        <f>_xlfn.XLOOKUP(X436,Mapping!N:N,Mapping!O:O,"Not Found",0,1)</f>
        <v>CSRBB Planning</v>
      </c>
      <c r="B436" s="159" t="str">
        <f t="shared" si="24"/>
        <v>FRDBCSRBB Planning46063.4451388889</v>
      </c>
      <c r="D436" s="159" t="str">
        <f t="shared" si="27"/>
        <v>import CSRBB strategies</v>
      </c>
      <c r="E436" s="159" t="str">
        <f t="shared" si="25"/>
        <v>MCPFRDBCSRBB Planningimport CSRBB strategies</v>
      </c>
      <c r="F436" s="159" t="str">
        <f t="shared" si="26"/>
        <v>MCPFRDBCSRBB Planning</v>
      </c>
      <c r="G436" s="159" t="s">
        <v>1889</v>
      </c>
      <c r="N436" s="2">
        <v>2601</v>
      </c>
      <c r="O436" s="3" t="s">
        <v>475</v>
      </c>
      <c r="P436" s="3" t="s">
        <v>39</v>
      </c>
      <c r="Q436" s="3" t="s">
        <v>106</v>
      </c>
      <c r="R436" s="3" t="s">
        <v>107</v>
      </c>
      <c r="S436" s="4">
        <v>46063.445138888892</v>
      </c>
      <c r="T436" s="4">
        <v>46063.509722222225</v>
      </c>
      <c r="U436" s="4">
        <v>46063.509722222225</v>
      </c>
      <c r="V436" s="3" t="s">
        <v>42</v>
      </c>
      <c r="W436" s="3" t="s">
        <v>43</v>
      </c>
      <c r="X436" s="3" t="s">
        <v>684</v>
      </c>
      <c r="Y436" s="2">
        <v>1</v>
      </c>
      <c r="Z436" s="3" t="s">
        <v>108</v>
      </c>
      <c r="AA436" s="5">
        <v>1.55</v>
      </c>
      <c r="AB436" s="5">
        <v>0</v>
      </c>
      <c r="AC436" s="5">
        <v>1.55</v>
      </c>
      <c r="AD436" s="5">
        <v>0</v>
      </c>
      <c r="AE436" s="5">
        <v>0</v>
      </c>
      <c r="AF436" s="5">
        <v>1.55</v>
      </c>
      <c r="AG436" s="6"/>
      <c r="AH436" s="6"/>
      <c r="AI436" s="7">
        <v>0</v>
      </c>
      <c r="AJ436" s="7">
        <v>0</v>
      </c>
      <c r="AK436" s="7">
        <v>1.55</v>
      </c>
      <c r="AL436" s="7">
        <v>0</v>
      </c>
      <c r="AM436" s="7">
        <v>1.55</v>
      </c>
      <c r="AN436" s="12" t="s">
        <v>46</v>
      </c>
      <c r="AO436" s="12"/>
      <c r="AP436" s="12"/>
      <c r="AQ436" s="12"/>
      <c r="AR436" s="12"/>
      <c r="AS436" s="12"/>
      <c r="AT436" s="12"/>
      <c r="AU436" s="12"/>
      <c r="AV436" s="12"/>
      <c r="AW436" s="12"/>
      <c r="AX436" s="12"/>
      <c r="AY436" s="8" t="s">
        <v>47</v>
      </c>
    </row>
    <row r="437" spans="1:51" ht="16.5" x14ac:dyDescent="0.25">
      <c r="A437" s="159" t="str">
        <f>_xlfn.XLOOKUP(X437,Mapping!N:N,Mapping!O:O,"Not Found",0,1)</f>
        <v>CSRBB Planning</v>
      </c>
      <c r="B437" s="159" t="str">
        <f t="shared" si="24"/>
        <v>FRDBCSRBB Planning46063.5097222222</v>
      </c>
      <c r="D437" s="159" t="str">
        <f t="shared" si="27"/>
        <v>CSRBB Planning Run</v>
      </c>
      <c r="E437" s="159" t="str">
        <f t="shared" si="25"/>
        <v>MCPFRDBCSRBB PlanningCSRBB Planning Run</v>
      </c>
      <c r="F437" s="159" t="str">
        <f t="shared" si="26"/>
        <v>MCPFRDBCSRBB Planning</v>
      </c>
      <c r="G437" s="159" t="s">
        <v>1889</v>
      </c>
      <c r="N437" s="2">
        <v>2601</v>
      </c>
      <c r="O437" s="3" t="s">
        <v>475</v>
      </c>
      <c r="P437" s="3" t="s">
        <v>39</v>
      </c>
      <c r="Q437" s="3" t="s">
        <v>109</v>
      </c>
      <c r="R437" s="3" t="s">
        <v>110</v>
      </c>
      <c r="S437" s="4">
        <v>46063.509722222225</v>
      </c>
      <c r="T437" s="4">
        <v>46063.550694444442</v>
      </c>
      <c r="U437" s="4">
        <v>46063.550694444442</v>
      </c>
      <c r="V437" s="3" t="s">
        <v>42</v>
      </c>
      <c r="W437" s="3" t="s">
        <v>43</v>
      </c>
      <c r="X437" s="3" t="s">
        <v>684</v>
      </c>
      <c r="Y437" s="2">
        <v>1</v>
      </c>
      <c r="Z437" s="3" t="s">
        <v>111</v>
      </c>
      <c r="AA437" s="5">
        <v>0.98</v>
      </c>
      <c r="AB437" s="5">
        <v>0</v>
      </c>
      <c r="AC437" s="5">
        <v>0.98</v>
      </c>
      <c r="AD437" s="5">
        <v>0</v>
      </c>
      <c r="AE437" s="5">
        <v>0</v>
      </c>
      <c r="AF437" s="5">
        <v>0.98</v>
      </c>
      <c r="AG437" s="6"/>
      <c r="AH437" s="6"/>
      <c r="AI437" s="7">
        <v>0</v>
      </c>
      <c r="AJ437" s="7">
        <v>0</v>
      </c>
      <c r="AK437" s="7">
        <v>0.98</v>
      </c>
      <c r="AL437" s="7">
        <v>0</v>
      </c>
      <c r="AM437" s="7">
        <v>0.98</v>
      </c>
      <c r="AN437" s="12" t="s">
        <v>46</v>
      </c>
      <c r="AO437" s="12"/>
      <c r="AP437" s="12"/>
      <c r="AQ437" s="12"/>
      <c r="AR437" s="12"/>
      <c r="AS437" s="12"/>
      <c r="AT437" s="12"/>
      <c r="AU437" s="12"/>
      <c r="AV437" s="12"/>
      <c r="AW437" s="12"/>
      <c r="AX437" s="12"/>
      <c r="AY437" s="8" t="s">
        <v>47</v>
      </c>
    </row>
    <row r="438" spans="1:51" ht="16.5" x14ac:dyDescent="0.25">
      <c r="A438" s="159" t="str">
        <f>_xlfn.XLOOKUP(X438,Mapping!N:N,Mapping!O:O,"Not Found",0,1)</f>
        <v>CSRBB Planning</v>
      </c>
      <c r="B438" s="159" t="str">
        <f t="shared" si="24"/>
        <v>FRDBCSRBB Planning46063.5506944444</v>
      </c>
      <c r="D438" s="159" t="str">
        <f t="shared" si="27"/>
        <v>export to ara</v>
      </c>
      <c r="E438" s="159" t="str">
        <f t="shared" si="25"/>
        <v>MCPFRDBCSRBB Planningexport to ara</v>
      </c>
      <c r="F438" s="159" t="str">
        <f t="shared" si="26"/>
        <v>MCPFRDBCSRBB Planning</v>
      </c>
      <c r="G438" s="159" t="s">
        <v>1889</v>
      </c>
      <c r="N438" s="2">
        <v>2601</v>
      </c>
      <c r="O438" s="3" t="s">
        <v>475</v>
      </c>
      <c r="P438" s="3" t="s">
        <v>39</v>
      </c>
      <c r="Q438" s="3" t="s">
        <v>89</v>
      </c>
      <c r="R438" s="3" t="s">
        <v>90</v>
      </c>
      <c r="S438" s="4">
        <v>46063.550694444442</v>
      </c>
      <c r="T438" s="4">
        <v>46063.550694444442</v>
      </c>
      <c r="U438" s="4">
        <v>46063.552083333336</v>
      </c>
      <c r="V438" s="3" t="s">
        <v>42</v>
      </c>
      <c r="W438" s="3" t="s">
        <v>43</v>
      </c>
      <c r="X438" s="3" t="s">
        <v>684</v>
      </c>
      <c r="Y438" s="2">
        <v>2</v>
      </c>
      <c r="Z438" s="3" t="s">
        <v>91</v>
      </c>
      <c r="AA438" s="5">
        <v>0</v>
      </c>
      <c r="AB438" s="5">
        <v>0</v>
      </c>
      <c r="AC438" s="5">
        <v>0</v>
      </c>
      <c r="AD438" s="5">
        <v>0</v>
      </c>
      <c r="AE438" s="5">
        <v>0</v>
      </c>
      <c r="AF438" s="5">
        <v>0</v>
      </c>
      <c r="AG438" s="6"/>
      <c r="AH438" s="6"/>
      <c r="AI438" s="7">
        <v>0</v>
      </c>
      <c r="AJ438" s="7">
        <v>0</v>
      </c>
      <c r="AK438" s="7">
        <v>0</v>
      </c>
      <c r="AL438" s="7">
        <v>0</v>
      </c>
      <c r="AM438" s="7">
        <v>0</v>
      </c>
      <c r="AN438" s="12" t="s">
        <v>46</v>
      </c>
      <c r="AO438" s="12"/>
      <c r="AP438" s="12"/>
      <c r="AQ438" s="12"/>
      <c r="AR438" s="12"/>
      <c r="AS438" s="12"/>
      <c r="AT438" s="12"/>
      <c r="AU438" s="12"/>
      <c r="AV438" s="12"/>
      <c r="AW438" s="12"/>
      <c r="AX438" s="12"/>
      <c r="AY438" s="8" t="s">
        <v>47</v>
      </c>
    </row>
    <row r="439" spans="1:51" ht="16.5" x14ac:dyDescent="0.25">
      <c r="A439" s="159" t="str">
        <f>_xlfn.XLOOKUP(X439,Mapping!N:N,Mapping!O:O,"Not Found",0,1)</f>
        <v>GAP</v>
      </c>
      <c r="B439" s="159" t="str">
        <f t="shared" si="24"/>
        <v>FRDBGAP46063.5520833333</v>
      </c>
      <c r="D439" s="159" t="str">
        <f t="shared" si="27"/>
        <v>gap planning</v>
      </c>
      <c r="E439" s="159" t="str">
        <f t="shared" si="25"/>
        <v>MCPFRDBGAPgap planning</v>
      </c>
      <c r="F439" s="159" t="str">
        <f t="shared" si="26"/>
        <v>MCPFRDBGAP</v>
      </c>
      <c r="G439" s="159" t="s">
        <v>1889</v>
      </c>
      <c r="N439" s="2">
        <v>2601</v>
      </c>
      <c r="O439" s="3" t="s">
        <v>475</v>
      </c>
      <c r="P439" s="3" t="s">
        <v>39</v>
      </c>
      <c r="Q439" s="3" t="s">
        <v>194</v>
      </c>
      <c r="R439" s="3" t="s">
        <v>207</v>
      </c>
      <c r="S439" s="4">
        <v>46063.552083333336</v>
      </c>
      <c r="T439" s="4">
        <v>46063.618055555555</v>
      </c>
      <c r="U439" s="4">
        <v>46063.620833333334</v>
      </c>
      <c r="V439" s="3" t="s">
        <v>42</v>
      </c>
      <c r="W439" s="3" t="s">
        <v>43</v>
      </c>
      <c r="X439" s="3" t="s">
        <v>685</v>
      </c>
      <c r="Y439" s="2">
        <v>1</v>
      </c>
      <c r="Z439" s="3" t="s">
        <v>197</v>
      </c>
      <c r="AA439" s="5">
        <v>1.58</v>
      </c>
      <c r="AB439" s="5">
        <v>0</v>
      </c>
      <c r="AC439" s="5">
        <v>1.58</v>
      </c>
      <c r="AD439" s="5">
        <v>0</v>
      </c>
      <c r="AE439" s="5">
        <v>0</v>
      </c>
      <c r="AF439" s="5">
        <v>1.58</v>
      </c>
      <c r="AG439" s="6"/>
      <c r="AH439" s="6"/>
      <c r="AI439" s="7">
        <v>0</v>
      </c>
      <c r="AJ439" s="7">
        <v>0</v>
      </c>
      <c r="AK439" s="7">
        <v>1.58</v>
      </c>
      <c r="AL439" s="7">
        <v>0</v>
      </c>
      <c r="AM439" s="7">
        <v>1.58</v>
      </c>
      <c r="AN439" s="12" t="s">
        <v>46</v>
      </c>
      <c r="AO439" s="12"/>
      <c r="AP439" s="12"/>
      <c r="AQ439" s="12"/>
      <c r="AR439" s="12"/>
      <c r="AS439" s="12"/>
      <c r="AT439" s="12"/>
      <c r="AU439" s="12"/>
      <c r="AV439" s="12"/>
      <c r="AW439" s="12"/>
      <c r="AX439" s="12"/>
      <c r="AY439" s="8" t="s">
        <v>47</v>
      </c>
    </row>
    <row r="440" spans="1:51" ht="16.5" x14ac:dyDescent="0.25">
      <c r="A440" s="159" t="str">
        <f>_xlfn.XLOOKUP(X440,Mapping!N:N,Mapping!O:O,"Not Found",0,1)</f>
        <v>EC</v>
      </c>
      <c r="B440" s="159" t="str">
        <f t="shared" si="24"/>
        <v>FRDBEC46063.6208333333</v>
      </c>
      <c r="D440" s="159" t="str">
        <f t="shared" si="27"/>
        <v>Light Maintenance</v>
      </c>
      <c r="E440" s="159" t="str">
        <f t="shared" si="25"/>
        <v>MCPFRDBECLight Maintenance</v>
      </c>
      <c r="F440" s="159" t="str">
        <f t="shared" si="26"/>
        <v>MCPFRDBEC</v>
      </c>
      <c r="G440" s="159" t="s">
        <v>1889</v>
      </c>
      <c r="N440" s="2">
        <v>2601</v>
      </c>
      <c r="O440" s="3" t="s">
        <v>475</v>
      </c>
      <c r="P440" s="3" t="s">
        <v>39</v>
      </c>
      <c r="Q440" s="3" t="s">
        <v>92</v>
      </c>
      <c r="R440" s="3" t="s">
        <v>93</v>
      </c>
      <c r="S440" s="4">
        <v>46063.620833333334</v>
      </c>
      <c r="T440" s="4">
        <v>46063.631249999999</v>
      </c>
      <c r="U440" s="4">
        <v>46063.631249999999</v>
      </c>
      <c r="V440" s="3" t="s">
        <v>42</v>
      </c>
      <c r="W440" s="3" t="s">
        <v>43</v>
      </c>
      <c r="X440" s="3" t="s">
        <v>686</v>
      </c>
      <c r="Y440" s="2">
        <v>3</v>
      </c>
      <c r="Z440" s="3" t="s">
        <v>94</v>
      </c>
      <c r="AA440" s="5">
        <v>0.25</v>
      </c>
      <c r="AB440" s="5">
        <v>0</v>
      </c>
      <c r="AC440" s="5">
        <v>0.25</v>
      </c>
      <c r="AD440" s="5">
        <v>0</v>
      </c>
      <c r="AE440" s="5">
        <v>0</v>
      </c>
      <c r="AF440" s="5">
        <v>0.25</v>
      </c>
      <c r="AG440" s="6"/>
      <c r="AH440" s="6"/>
      <c r="AI440" s="7">
        <v>0</v>
      </c>
      <c r="AJ440" s="7">
        <v>0</v>
      </c>
      <c r="AK440" s="7">
        <v>0.25</v>
      </c>
      <c r="AL440" s="7">
        <v>0</v>
      </c>
      <c r="AM440" s="7">
        <v>0.25</v>
      </c>
      <c r="AN440" s="12" t="s">
        <v>46</v>
      </c>
      <c r="AO440" s="12"/>
      <c r="AP440" s="12"/>
      <c r="AQ440" s="12"/>
      <c r="AR440" s="12"/>
      <c r="AS440" s="12"/>
      <c r="AT440" s="12"/>
      <c r="AU440" s="12"/>
      <c r="AV440" s="12"/>
      <c r="AW440" s="12"/>
      <c r="AX440" s="12"/>
      <c r="AY440" s="8" t="s">
        <v>94</v>
      </c>
    </row>
    <row r="441" spans="1:51" ht="16.5" x14ac:dyDescent="0.25">
      <c r="A441" s="159" t="str">
        <f>_xlfn.XLOOKUP(X441,Mapping!N:N,Mapping!O:O,"Not Found",0,1)</f>
        <v>EC</v>
      </c>
      <c r="B441" s="159" t="str">
        <f t="shared" si="24"/>
        <v>FRDBEC46063.63125</v>
      </c>
      <c r="D441" s="159" t="str">
        <f t="shared" si="27"/>
        <v>ing-ec valuation</v>
      </c>
      <c r="E441" s="159" t="str">
        <f t="shared" si="25"/>
        <v>MCPFRDBECing-ec valuation</v>
      </c>
      <c r="F441" s="159" t="str">
        <f t="shared" si="26"/>
        <v>MCPFRDBEC</v>
      </c>
      <c r="G441" s="159" t="s">
        <v>1889</v>
      </c>
      <c r="N441" s="2">
        <v>2601</v>
      </c>
      <c r="O441" s="3" t="s">
        <v>475</v>
      </c>
      <c r="P441" s="3" t="s">
        <v>39</v>
      </c>
      <c r="Q441" s="3" t="s">
        <v>138</v>
      </c>
      <c r="R441" s="3" t="s">
        <v>139</v>
      </c>
      <c r="S441" s="4">
        <v>46063.631249999999</v>
      </c>
      <c r="T441" s="4">
        <v>46063.695138888892</v>
      </c>
      <c r="U441" s="4">
        <v>46063.695138888892</v>
      </c>
      <c r="V441" s="3" t="s">
        <v>42</v>
      </c>
      <c r="W441" s="3" t="s">
        <v>43</v>
      </c>
      <c r="X441" s="3" t="s">
        <v>686</v>
      </c>
      <c r="Y441" s="2">
        <v>1</v>
      </c>
      <c r="Z441" s="3" t="s">
        <v>141</v>
      </c>
      <c r="AA441" s="5">
        <v>1.53</v>
      </c>
      <c r="AB441" s="5">
        <v>0</v>
      </c>
      <c r="AC441" s="5">
        <v>1.53</v>
      </c>
      <c r="AD441" s="5">
        <v>0</v>
      </c>
      <c r="AE441" s="5">
        <v>0</v>
      </c>
      <c r="AF441" s="5">
        <v>1.53</v>
      </c>
      <c r="AG441" s="6"/>
      <c r="AH441" s="6"/>
      <c r="AI441" s="7">
        <v>0</v>
      </c>
      <c r="AJ441" s="7">
        <v>0</v>
      </c>
      <c r="AK441" s="7">
        <v>1.53</v>
      </c>
      <c r="AL441" s="7">
        <v>0</v>
      </c>
      <c r="AM441" s="7">
        <v>1.53</v>
      </c>
      <c r="AN441" s="12" t="s">
        <v>46</v>
      </c>
      <c r="AO441" s="12"/>
      <c r="AP441" s="12"/>
      <c r="AQ441" s="12"/>
      <c r="AR441" s="12"/>
      <c r="AS441" s="12"/>
      <c r="AT441" s="12"/>
      <c r="AU441" s="12"/>
      <c r="AV441" s="12"/>
      <c r="AW441" s="12"/>
      <c r="AX441" s="12"/>
      <c r="AY441" s="8" t="s">
        <v>47</v>
      </c>
    </row>
    <row r="442" spans="1:51" ht="16.5" x14ac:dyDescent="0.25">
      <c r="A442" s="159" t="str">
        <f>_xlfn.XLOOKUP(X442,Mapping!N:N,Mapping!O:O,"Not Found",0,1)</f>
        <v>EC</v>
      </c>
      <c r="B442" s="159" t="str">
        <f t="shared" si="24"/>
        <v>FRDBEC46063.6951388889</v>
      </c>
      <c r="D442" s="159" t="str">
        <f t="shared" si="27"/>
        <v>ing-ec valuation QRM reporter exports</v>
      </c>
      <c r="E442" s="159" t="str">
        <f t="shared" si="25"/>
        <v>MCPFRDBECing-ec valuation QRM reporter exports</v>
      </c>
      <c r="F442" s="159" t="str">
        <f t="shared" si="26"/>
        <v>MCPFRDBEC</v>
      </c>
      <c r="G442" s="159" t="s">
        <v>1889</v>
      </c>
      <c r="N442" s="2">
        <v>2601</v>
      </c>
      <c r="O442" s="3" t="s">
        <v>475</v>
      </c>
      <c r="P442" s="3" t="s">
        <v>39</v>
      </c>
      <c r="Q442" s="3" t="s">
        <v>687</v>
      </c>
      <c r="R442" s="3" t="s">
        <v>688</v>
      </c>
      <c r="S442" s="4">
        <v>46063.695138888892</v>
      </c>
      <c r="T442" s="4">
        <v>46063.696527777778</v>
      </c>
      <c r="U442" s="4">
        <v>46063.697222222225</v>
      </c>
      <c r="V442" s="3" t="s">
        <v>42</v>
      </c>
      <c r="W442" s="3" t="s">
        <v>43</v>
      </c>
      <c r="X442" s="3" t="s">
        <v>686</v>
      </c>
      <c r="Y442" s="2">
        <v>1</v>
      </c>
      <c r="Z442" s="3" t="s">
        <v>689</v>
      </c>
      <c r="AA442" s="5">
        <v>0.03</v>
      </c>
      <c r="AB442" s="5">
        <v>0</v>
      </c>
      <c r="AC442" s="5">
        <v>0.03</v>
      </c>
      <c r="AD442" s="5">
        <v>0</v>
      </c>
      <c r="AE442" s="5">
        <v>0</v>
      </c>
      <c r="AF442" s="5">
        <v>0.03</v>
      </c>
      <c r="AG442" s="6"/>
      <c r="AH442" s="6"/>
      <c r="AI442" s="7">
        <v>0</v>
      </c>
      <c r="AJ442" s="7">
        <v>0</v>
      </c>
      <c r="AK442" s="7">
        <v>0.03</v>
      </c>
      <c r="AL442" s="7">
        <v>0</v>
      </c>
      <c r="AM442" s="7">
        <v>0.03</v>
      </c>
      <c r="AN442" s="12" t="s">
        <v>46</v>
      </c>
      <c r="AO442" s="12"/>
      <c r="AP442" s="12"/>
      <c r="AQ442" s="12"/>
      <c r="AR442" s="12"/>
      <c r="AS442" s="12"/>
      <c r="AT442" s="12"/>
      <c r="AU442" s="12"/>
      <c r="AV442" s="12"/>
      <c r="AW442" s="12"/>
      <c r="AX442" s="12"/>
      <c r="AY442" s="8" t="s">
        <v>47</v>
      </c>
    </row>
    <row r="443" spans="1:51" ht="16.5" x14ac:dyDescent="0.25">
      <c r="A443" s="159" t="str">
        <f>_xlfn.XLOOKUP(X443,Mapping!N:N,Mapping!O:O,"Not Found",0,1)</f>
        <v>KR</v>
      </c>
      <c r="B443" s="159" t="str">
        <f t="shared" si="24"/>
        <v>FRDBKR46063.6972222222</v>
      </c>
      <c r="D443" s="159" t="str">
        <f t="shared" si="27"/>
        <v>Light Maintenance</v>
      </c>
      <c r="E443" s="159" t="str">
        <f t="shared" si="25"/>
        <v>MCPFRDBKRLight Maintenance</v>
      </c>
      <c r="F443" s="159" t="str">
        <f t="shared" si="26"/>
        <v>MCPFRDBKR</v>
      </c>
      <c r="G443" s="159" t="s">
        <v>1889</v>
      </c>
      <c r="N443" s="2">
        <v>2601</v>
      </c>
      <c r="O443" s="3" t="s">
        <v>475</v>
      </c>
      <c r="P443" s="3" t="s">
        <v>39</v>
      </c>
      <c r="Q443" s="3" t="s">
        <v>92</v>
      </c>
      <c r="R443" s="3" t="s">
        <v>93</v>
      </c>
      <c r="S443" s="4">
        <v>46063.697222222225</v>
      </c>
      <c r="T443" s="4">
        <v>46063.705555555556</v>
      </c>
      <c r="U443" s="4">
        <v>46063.705555555556</v>
      </c>
      <c r="V443" s="3" t="s">
        <v>42</v>
      </c>
      <c r="W443" s="3" t="s">
        <v>43</v>
      </c>
      <c r="X443" s="3" t="s">
        <v>690</v>
      </c>
      <c r="Y443" s="2">
        <v>4</v>
      </c>
      <c r="Z443" s="3" t="s">
        <v>94</v>
      </c>
      <c r="AA443" s="5">
        <v>0.2</v>
      </c>
      <c r="AB443" s="5">
        <v>0</v>
      </c>
      <c r="AC443" s="5">
        <v>0.2</v>
      </c>
      <c r="AD443" s="5">
        <v>0</v>
      </c>
      <c r="AE443" s="5">
        <v>0</v>
      </c>
      <c r="AF443" s="5">
        <v>0.2</v>
      </c>
      <c r="AG443" s="6"/>
      <c r="AH443" s="6"/>
      <c r="AI443" s="7">
        <v>0</v>
      </c>
      <c r="AJ443" s="7">
        <v>0</v>
      </c>
      <c r="AK443" s="7">
        <v>0.2</v>
      </c>
      <c r="AL443" s="7">
        <v>0</v>
      </c>
      <c r="AM443" s="7">
        <v>0.2</v>
      </c>
      <c r="AN443" s="12" t="s">
        <v>46</v>
      </c>
      <c r="AO443" s="12"/>
      <c r="AP443" s="12"/>
      <c r="AQ443" s="12"/>
      <c r="AR443" s="12"/>
      <c r="AS443" s="12"/>
      <c r="AT443" s="12"/>
      <c r="AU443" s="12"/>
      <c r="AV443" s="12"/>
      <c r="AW443" s="12"/>
      <c r="AX443" s="12"/>
      <c r="AY443" s="8" t="s">
        <v>94</v>
      </c>
    </row>
    <row r="444" spans="1:51" ht="16.5" x14ac:dyDescent="0.25">
      <c r="A444" s="159" t="str">
        <f>_xlfn.XLOOKUP(X444,Mapping!N:N,Mapping!O:O,"Not Found",0,1)</f>
        <v>KR</v>
      </c>
      <c r="B444" s="159" t="str">
        <f t="shared" si="24"/>
        <v>FRDBKR46063.7055555556</v>
      </c>
      <c r="D444" s="159" t="str">
        <f t="shared" si="27"/>
        <v>bpv-kr valuation</v>
      </c>
      <c r="E444" s="159" t="str">
        <f t="shared" si="25"/>
        <v>MCPFRDBKRbpv-kr valuation</v>
      </c>
      <c r="F444" s="159" t="str">
        <f t="shared" si="26"/>
        <v>MCPFRDBKR</v>
      </c>
      <c r="G444" s="159" t="s">
        <v>1889</v>
      </c>
      <c r="N444" s="2">
        <v>2601</v>
      </c>
      <c r="O444" s="3" t="s">
        <v>475</v>
      </c>
      <c r="P444" s="3" t="s">
        <v>39</v>
      </c>
      <c r="Q444" s="3" t="s">
        <v>121</v>
      </c>
      <c r="R444" s="3" t="s">
        <v>134</v>
      </c>
      <c r="S444" s="4">
        <v>46063.705555555556</v>
      </c>
      <c r="T444" s="4">
        <v>46063.744444444441</v>
      </c>
      <c r="U444" s="4">
        <v>46063.744444444441</v>
      </c>
      <c r="V444" s="3" t="s">
        <v>42</v>
      </c>
      <c r="W444" s="3" t="s">
        <v>43</v>
      </c>
      <c r="X444" s="3" t="s">
        <v>690</v>
      </c>
      <c r="Y444" s="2">
        <v>1</v>
      </c>
      <c r="Z444" s="3" t="s">
        <v>123</v>
      </c>
      <c r="AA444" s="5">
        <v>0.93</v>
      </c>
      <c r="AB444" s="5">
        <v>0</v>
      </c>
      <c r="AC444" s="5">
        <v>0.93</v>
      </c>
      <c r="AD444" s="5">
        <v>0</v>
      </c>
      <c r="AE444" s="5">
        <v>0</v>
      </c>
      <c r="AF444" s="5">
        <v>0.93</v>
      </c>
      <c r="AG444" s="6"/>
      <c r="AH444" s="6"/>
      <c r="AI444" s="7">
        <v>0</v>
      </c>
      <c r="AJ444" s="7">
        <v>0</v>
      </c>
      <c r="AK444" s="7">
        <v>0.93</v>
      </c>
      <c r="AL444" s="7">
        <v>0</v>
      </c>
      <c r="AM444" s="7">
        <v>0.93</v>
      </c>
      <c r="AN444" s="12" t="s">
        <v>46</v>
      </c>
      <c r="AO444" s="12"/>
      <c r="AP444" s="12"/>
      <c r="AQ444" s="12"/>
      <c r="AR444" s="12"/>
      <c r="AS444" s="12"/>
      <c r="AT444" s="12"/>
      <c r="AU444" s="12"/>
      <c r="AV444" s="12"/>
      <c r="AW444" s="12"/>
      <c r="AX444" s="12"/>
      <c r="AY444" s="8" t="s">
        <v>47</v>
      </c>
    </row>
    <row r="445" spans="1:51" ht="16.5" x14ac:dyDescent="0.25">
      <c r="A445" s="159" t="str">
        <f>_xlfn.XLOOKUP(X445,Mapping!N:N,Mapping!O:O,"Not Found",0,1)</f>
        <v>KR</v>
      </c>
      <c r="B445" s="159" t="str">
        <f t="shared" si="24"/>
        <v>FRDBKR46063.7444444444</v>
      </c>
      <c r="D445" s="159" t="str">
        <f t="shared" si="27"/>
        <v>bpv-kr valuation QRM reporter exports</v>
      </c>
      <c r="E445" s="159" t="str">
        <f t="shared" si="25"/>
        <v>MCPFRDBKRbpv-kr valuation QRM reporter exports</v>
      </c>
      <c r="F445" s="159" t="str">
        <f t="shared" si="26"/>
        <v>MCPFRDBKR</v>
      </c>
      <c r="G445" s="159" t="s">
        <v>1889</v>
      </c>
      <c r="N445" s="2">
        <v>2601</v>
      </c>
      <c r="O445" s="3" t="s">
        <v>475</v>
      </c>
      <c r="P445" s="3" t="s">
        <v>39</v>
      </c>
      <c r="Q445" s="3" t="s">
        <v>691</v>
      </c>
      <c r="R445" s="3" t="s">
        <v>692</v>
      </c>
      <c r="S445" s="4">
        <v>46063.744444444441</v>
      </c>
      <c r="T445" s="4">
        <v>46063.744444444441</v>
      </c>
      <c r="U445" s="4">
        <v>46064.255555555559</v>
      </c>
      <c r="V445" s="3" t="s">
        <v>42</v>
      </c>
      <c r="W445" s="3" t="s">
        <v>43</v>
      </c>
      <c r="X445" s="3" t="s">
        <v>690</v>
      </c>
      <c r="Y445" s="2">
        <v>1</v>
      </c>
      <c r="Z445" s="3" t="s">
        <v>693</v>
      </c>
      <c r="AA445" s="5">
        <v>0</v>
      </c>
      <c r="AB445" s="5">
        <v>0</v>
      </c>
      <c r="AC445" s="5">
        <v>0</v>
      </c>
      <c r="AD445" s="5">
        <v>0</v>
      </c>
      <c r="AE445" s="5">
        <v>0</v>
      </c>
      <c r="AF445" s="5">
        <v>0</v>
      </c>
      <c r="AG445" s="6"/>
      <c r="AH445" s="6"/>
      <c r="AI445" s="7">
        <v>0</v>
      </c>
      <c r="AJ445" s="7">
        <v>0</v>
      </c>
      <c r="AK445" s="7">
        <v>0</v>
      </c>
      <c r="AL445" s="7">
        <v>0</v>
      </c>
      <c r="AM445" s="7">
        <v>0</v>
      </c>
      <c r="AN445" s="12" t="s">
        <v>46</v>
      </c>
      <c r="AO445" s="12"/>
      <c r="AP445" s="12"/>
      <c r="AQ445" s="12"/>
      <c r="AR445" s="12"/>
      <c r="AS445" s="12"/>
      <c r="AT445" s="12"/>
      <c r="AU445" s="12"/>
      <c r="AV445" s="12"/>
      <c r="AW445" s="12"/>
      <c r="AX445" s="12"/>
      <c r="AY445" s="8" t="s">
        <v>47</v>
      </c>
    </row>
    <row r="446" spans="1:51" ht="16.5" x14ac:dyDescent="0.25">
      <c r="A446" s="159" t="str">
        <f>_xlfn.XLOOKUP(X446,Mapping!N:N,Mapping!O:O,"Not Found",0,1)</f>
        <v>ITS</v>
      </c>
      <c r="B446" s="159" t="str">
        <f t="shared" si="24"/>
        <v>FRDBITS46064.2555555556</v>
      </c>
      <c r="D446" s="159" t="str">
        <f t="shared" si="27"/>
        <v>Light Maintenance</v>
      </c>
      <c r="E446" s="159" t="str">
        <f t="shared" si="25"/>
        <v>MCPFRDBITSLight Maintenance</v>
      </c>
      <c r="F446" s="159" t="str">
        <f t="shared" si="26"/>
        <v>MCPFRDBITS</v>
      </c>
      <c r="G446" s="159" t="s">
        <v>1889</v>
      </c>
      <c r="N446" s="2">
        <v>2601</v>
      </c>
      <c r="O446" s="3" t="s">
        <v>475</v>
      </c>
      <c r="P446" s="3" t="s">
        <v>39</v>
      </c>
      <c r="Q446" s="3" t="s">
        <v>92</v>
      </c>
      <c r="R446" s="3" t="s">
        <v>93</v>
      </c>
      <c r="S446" s="4">
        <v>46064.255555555559</v>
      </c>
      <c r="T446" s="4">
        <v>46064.270138888889</v>
      </c>
      <c r="U446" s="4">
        <v>46064.270138888889</v>
      </c>
      <c r="V446" s="3" t="s">
        <v>42</v>
      </c>
      <c r="W446" s="3" t="s">
        <v>43</v>
      </c>
      <c r="X446" s="3" t="s">
        <v>694</v>
      </c>
      <c r="Y446" s="2">
        <v>5</v>
      </c>
      <c r="Z446" s="3" t="s">
        <v>94</v>
      </c>
      <c r="AA446" s="5">
        <v>0.35</v>
      </c>
      <c r="AB446" s="5">
        <v>0</v>
      </c>
      <c r="AC446" s="5">
        <v>0.35</v>
      </c>
      <c r="AD446" s="5">
        <v>0</v>
      </c>
      <c r="AE446" s="5">
        <v>0</v>
      </c>
      <c r="AF446" s="5">
        <v>0.35</v>
      </c>
      <c r="AG446" s="6"/>
      <c r="AH446" s="6"/>
      <c r="AI446" s="7">
        <v>0</v>
      </c>
      <c r="AJ446" s="7">
        <v>0</v>
      </c>
      <c r="AK446" s="7">
        <v>0.35</v>
      </c>
      <c r="AL446" s="7">
        <v>0</v>
      </c>
      <c r="AM446" s="7">
        <v>0.35</v>
      </c>
      <c r="AN446" s="12" t="s">
        <v>46</v>
      </c>
      <c r="AO446" s="12"/>
      <c r="AP446" s="12"/>
      <c r="AQ446" s="12"/>
      <c r="AR446" s="12"/>
      <c r="AS446" s="12"/>
      <c r="AT446" s="12"/>
      <c r="AU446" s="12"/>
      <c r="AV446" s="12"/>
      <c r="AW446" s="12"/>
      <c r="AX446" s="12"/>
      <c r="AY446" s="8" t="s">
        <v>94</v>
      </c>
    </row>
    <row r="447" spans="1:51" ht="16.5" x14ac:dyDescent="0.25">
      <c r="A447" s="159" t="str">
        <f>_xlfn.XLOOKUP(X447,Mapping!N:N,Mapping!O:O,"Not Found",0,1)</f>
        <v>ITS</v>
      </c>
      <c r="B447" s="159" t="str">
        <f t="shared" si="24"/>
        <v>FRDBITS46064.2701388889</v>
      </c>
      <c r="D447" s="159" t="str">
        <f t="shared" si="27"/>
        <v>ITS planning run</v>
      </c>
      <c r="E447" s="159" t="str">
        <f t="shared" si="25"/>
        <v>MCPFRDBITSITS planning run</v>
      </c>
      <c r="F447" s="159" t="str">
        <f t="shared" si="26"/>
        <v>MCPFRDBITS</v>
      </c>
      <c r="G447" s="159" t="s">
        <v>1889</v>
      </c>
      <c r="N447" s="2">
        <v>2601</v>
      </c>
      <c r="O447" s="3" t="s">
        <v>475</v>
      </c>
      <c r="P447" s="3" t="s">
        <v>39</v>
      </c>
      <c r="Q447" s="3" t="s">
        <v>172</v>
      </c>
      <c r="R447" s="3" t="s">
        <v>173</v>
      </c>
      <c r="S447" s="4">
        <v>46064.270138888889</v>
      </c>
      <c r="T447" s="4">
        <v>46064.279166666667</v>
      </c>
      <c r="U447" s="4">
        <v>46064.281944444447</v>
      </c>
      <c r="V447" s="3" t="s">
        <v>42</v>
      </c>
      <c r="W447" s="3" t="s">
        <v>43</v>
      </c>
      <c r="X447" s="3" t="s">
        <v>694</v>
      </c>
      <c r="Y447" s="2">
        <v>1</v>
      </c>
      <c r="Z447" s="3" t="s">
        <v>174</v>
      </c>
      <c r="AA447" s="5">
        <v>0.22</v>
      </c>
      <c r="AB447" s="5">
        <v>0</v>
      </c>
      <c r="AC447" s="5">
        <v>0.22</v>
      </c>
      <c r="AD447" s="5">
        <v>0</v>
      </c>
      <c r="AE447" s="5">
        <v>0</v>
      </c>
      <c r="AF447" s="5">
        <v>0.22</v>
      </c>
      <c r="AG447" s="6"/>
      <c r="AH447" s="6"/>
      <c r="AI447" s="7">
        <v>0</v>
      </c>
      <c r="AJ447" s="7">
        <v>0</v>
      </c>
      <c r="AK447" s="7">
        <v>0.22</v>
      </c>
      <c r="AL447" s="7">
        <v>0</v>
      </c>
      <c r="AM447" s="7">
        <v>0.22</v>
      </c>
      <c r="AN447" s="12" t="s">
        <v>46</v>
      </c>
      <c r="AO447" s="12"/>
      <c r="AP447" s="12"/>
      <c r="AQ447" s="12"/>
      <c r="AR447" s="12"/>
      <c r="AS447" s="12"/>
      <c r="AT447" s="12"/>
      <c r="AU447" s="12"/>
      <c r="AV447" s="12"/>
      <c r="AW447" s="12"/>
      <c r="AX447" s="12"/>
      <c r="AY447" s="8" t="s">
        <v>47</v>
      </c>
    </row>
    <row r="448" spans="1:51" ht="16.5" x14ac:dyDescent="0.25">
      <c r="A448" s="159" t="str">
        <f>_xlfn.XLOOKUP(X448,Mapping!N:N,Mapping!O:O,"Not Found",0,1)</f>
        <v>Valuation AIC</v>
      </c>
      <c r="B448" s="159" t="str">
        <f t="shared" si="24"/>
        <v>FRDBValuation AIC46064.2819444444</v>
      </c>
      <c r="D448" s="159" t="str">
        <f t="shared" si="27"/>
        <v>load AIC Spreads</v>
      </c>
      <c r="E448" s="159" t="str">
        <f t="shared" si="25"/>
        <v>MCPFRDBValuation AICload AIC Spreads</v>
      </c>
      <c r="F448" s="159" t="str">
        <f t="shared" si="26"/>
        <v>MCPFRDBValuation AIC</v>
      </c>
      <c r="G448" s="159" t="s">
        <v>1889</v>
      </c>
      <c r="N448" s="2">
        <v>2601</v>
      </c>
      <c r="O448" s="3" t="s">
        <v>475</v>
      </c>
      <c r="P448" s="3" t="s">
        <v>39</v>
      </c>
      <c r="Q448" s="3" t="s">
        <v>375</v>
      </c>
      <c r="R448" s="3" t="s">
        <v>376</v>
      </c>
      <c r="S448" s="4">
        <v>46064.281944444447</v>
      </c>
      <c r="T448" s="4">
        <v>46064.290277777778</v>
      </c>
      <c r="U448" s="4">
        <v>46064.290277777778</v>
      </c>
      <c r="V448" s="3" t="s">
        <v>42</v>
      </c>
      <c r="W448" s="3" t="s">
        <v>43</v>
      </c>
      <c r="X448" s="3" t="s">
        <v>695</v>
      </c>
      <c r="Y448" s="2">
        <v>1</v>
      </c>
      <c r="Z448" s="3" t="s">
        <v>378</v>
      </c>
      <c r="AA448" s="5">
        <v>0.2</v>
      </c>
      <c r="AB448" s="5">
        <v>0</v>
      </c>
      <c r="AC448" s="5">
        <v>0.2</v>
      </c>
      <c r="AD448" s="5">
        <v>0</v>
      </c>
      <c r="AE448" s="5">
        <v>0</v>
      </c>
      <c r="AF448" s="5">
        <v>0.2</v>
      </c>
      <c r="AG448" s="6"/>
      <c r="AH448" s="6"/>
      <c r="AI448" s="7">
        <v>0</v>
      </c>
      <c r="AJ448" s="7">
        <v>0</v>
      </c>
      <c r="AK448" s="7">
        <v>0.2</v>
      </c>
      <c r="AL448" s="7">
        <v>0</v>
      </c>
      <c r="AM448" s="7">
        <v>0.2</v>
      </c>
      <c r="AN448" s="12" t="s">
        <v>46</v>
      </c>
      <c r="AO448" s="12"/>
      <c r="AP448" s="12"/>
      <c r="AQ448" s="12"/>
      <c r="AR448" s="12"/>
      <c r="AS448" s="12"/>
      <c r="AT448" s="12"/>
      <c r="AU448" s="12"/>
      <c r="AV448" s="12"/>
      <c r="AW448" s="12"/>
      <c r="AX448" s="12"/>
      <c r="AY448" s="8" t="s">
        <v>47</v>
      </c>
    </row>
    <row r="449" spans="1:51" ht="16.5" x14ac:dyDescent="0.25">
      <c r="A449" s="159" t="str">
        <f>_xlfn.XLOOKUP(X449,Mapping!N:N,Mapping!O:O,"Not Found",0,1)</f>
        <v>Valuation AIC</v>
      </c>
      <c r="B449" s="159" t="str">
        <f t="shared" si="24"/>
        <v>FRDBValuation AIC46064.2902777778</v>
      </c>
      <c r="D449" s="159" t="str">
        <f t="shared" si="27"/>
        <v>AIC portfolio valuation run</v>
      </c>
      <c r="E449" s="159" t="str">
        <f t="shared" si="25"/>
        <v>MCPFRDBValuation AICAIC portfolio valuation run</v>
      </c>
      <c r="F449" s="159" t="str">
        <f t="shared" si="26"/>
        <v>MCPFRDBValuation AIC</v>
      </c>
      <c r="G449" s="159" t="s">
        <v>1889</v>
      </c>
      <c r="N449" s="2">
        <v>2601</v>
      </c>
      <c r="O449" s="3" t="s">
        <v>475</v>
      </c>
      <c r="P449" s="3" t="s">
        <v>39</v>
      </c>
      <c r="Q449" s="3" t="s">
        <v>185</v>
      </c>
      <c r="R449" s="3" t="s">
        <v>186</v>
      </c>
      <c r="S449" s="4">
        <v>46064.290277777778</v>
      </c>
      <c r="T449" s="4">
        <v>46064.3</v>
      </c>
      <c r="U449" s="4">
        <v>46064.301388888889</v>
      </c>
      <c r="V449" s="3" t="s">
        <v>42</v>
      </c>
      <c r="W449" s="3" t="s">
        <v>43</v>
      </c>
      <c r="X449" s="3" t="s">
        <v>695</v>
      </c>
      <c r="Y449" s="2">
        <v>1</v>
      </c>
      <c r="Z449" s="3" t="s">
        <v>187</v>
      </c>
      <c r="AA449" s="5">
        <v>0.23</v>
      </c>
      <c r="AB449" s="5">
        <v>0</v>
      </c>
      <c r="AC449" s="5">
        <v>0.23</v>
      </c>
      <c r="AD449" s="5">
        <v>0</v>
      </c>
      <c r="AE449" s="5">
        <v>0</v>
      </c>
      <c r="AF449" s="5">
        <v>0.23</v>
      </c>
      <c r="AG449" s="6"/>
      <c r="AH449" s="6"/>
      <c r="AI449" s="7">
        <v>0</v>
      </c>
      <c r="AJ449" s="7">
        <v>0</v>
      </c>
      <c r="AK449" s="7">
        <v>0.23</v>
      </c>
      <c r="AL449" s="7">
        <v>0</v>
      </c>
      <c r="AM449" s="7">
        <v>0.23</v>
      </c>
      <c r="AN449" s="12" t="s">
        <v>46</v>
      </c>
      <c r="AO449" s="12"/>
      <c r="AP449" s="12"/>
      <c r="AQ449" s="12"/>
      <c r="AR449" s="12"/>
      <c r="AS449" s="12"/>
      <c r="AT449" s="12"/>
      <c r="AU449" s="12"/>
      <c r="AV449" s="12"/>
      <c r="AW449" s="12"/>
      <c r="AX449" s="12"/>
      <c r="AY449" s="8" t="s">
        <v>47</v>
      </c>
    </row>
    <row r="450" spans="1:51" ht="16.5" x14ac:dyDescent="0.25">
      <c r="A450" s="159" t="str">
        <f>_xlfn.XLOOKUP(X450,Mapping!N:N,Mapping!O:O,"Not Found",0,1)</f>
        <v>Import Strategies</v>
      </c>
      <c r="B450" s="159" t="str">
        <f t="shared" ref="B450:B513" si="28">O450&amp;A450&amp;S450</f>
        <v>FRDBImport Strategies46064.3013888889</v>
      </c>
      <c r="D450" s="159" t="str">
        <f t="shared" si="27"/>
        <v>import strategies</v>
      </c>
      <c r="E450" s="159" t="str">
        <f t="shared" ref="E450:E513" si="29">P450&amp;O450&amp;A450&amp;D450</f>
        <v>MCPFRDBImport Strategiesimport strategies</v>
      </c>
      <c r="F450" s="159" t="str">
        <f t="shared" ref="F450:F513" si="30">P450&amp;O450&amp;A450</f>
        <v>MCPFRDBImport Strategies</v>
      </c>
      <c r="G450" s="159" t="s">
        <v>1889</v>
      </c>
      <c r="N450" s="2">
        <v>2601</v>
      </c>
      <c r="O450" s="3" t="s">
        <v>475</v>
      </c>
      <c r="P450" s="3" t="s">
        <v>39</v>
      </c>
      <c r="Q450" s="3" t="s">
        <v>145</v>
      </c>
      <c r="R450" s="3" t="s">
        <v>156</v>
      </c>
      <c r="S450" s="4">
        <v>46064.301388888889</v>
      </c>
      <c r="T450" s="4">
        <v>46064.306944444441</v>
      </c>
      <c r="U450" s="4">
        <v>46064.307638888888</v>
      </c>
      <c r="V450" s="3" t="s">
        <v>42</v>
      </c>
      <c r="W450" s="3" t="s">
        <v>43</v>
      </c>
      <c r="X450" s="3" t="s">
        <v>696</v>
      </c>
      <c r="Y450" s="2">
        <v>1</v>
      </c>
      <c r="Z450" s="3" t="s">
        <v>148</v>
      </c>
      <c r="AA450" s="5">
        <v>0.13</v>
      </c>
      <c r="AB450" s="5">
        <v>0</v>
      </c>
      <c r="AC450" s="5">
        <v>0.13</v>
      </c>
      <c r="AD450" s="5">
        <v>0</v>
      </c>
      <c r="AE450" s="5">
        <v>0</v>
      </c>
      <c r="AF450" s="5">
        <v>0.13</v>
      </c>
      <c r="AG450" s="6"/>
      <c r="AH450" s="6"/>
      <c r="AI450" s="7">
        <v>0</v>
      </c>
      <c r="AJ450" s="7">
        <v>0</v>
      </c>
      <c r="AK450" s="7">
        <v>0.13</v>
      </c>
      <c r="AL450" s="7">
        <v>0</v>
      </c>
      <c r="AM450" s="7">
        <v>0.13</v>
      </c>
      <c r="AN450" s="12" t="s">
        <v>46</v>
      </c>
      <c r="AO450" s="12"/>
      <c r="AP450" s="12"/>
      <c r="AQ450" s="12"/>
      <c r="AR450" s="12"/>
      <c r="AS450" s="12"/>
      <c r="AT450" s="12"/>
      <c r="AU450" s="12"/>
      <c r="AV450" s="12"/>
      <c r="AW450" s="12"/>
      <c r="AX450" s="12"/>
      <c r="AY450" s="8" t="s">
        <v>47</v>
      </c>
    </row>
    <row r="451" spans="1:51" ht="16.5" x14ac:dyDescent="0.25">
      <c r="A451" s="159" t="str">
        <f>_xlfn.XLOOKUP(X451,Mapping!N:N,Mapping!O:O,"Not Found",0,1)</f>
        <v>Planning (NII)</v>
      </c>
      <c r="B451" s="159" t="str">
        <f t="shared" si="28"/>
        <v>FRDBPlanning (NII)46064.3076388889</v>
      </c>
      <c r="D451" s="159" t="str">
        <f t="shared" ref="D451:D514" si="31">Z451</f>
        <v>planning run01</v>
      </c>
      <c r="E451" s="159" t="str">
        <f t="shared" si="29"/>
        <v>MCPFRDBPlanning (NII)planning run01</v>
      </c>
      <c r="F451" s="159" t="str">
        <f t="shared" si="30"/>
        <v>MCPFRDBPlanning (NII)</v>
      </c>
      <c r="G451" s="159" t="s">
        <v>1889</v>
      </c>
      <c r="N451" s="2">
        <v>2601</v>
      </c>
      <c r="O451" s="3" t="s">
        <v>475</v>
      </c>
      <c r="P451" s="3" t="s">
        <v>39</v>
      </c>
      <c r="Q451" s="3" t="s">
        <v>158</v>
      </c>
      <c r="R451" s="3" t="s">
        <v>42</v>
      </c>
      <c r="S451" s="4">
        <v>46064.307638888888</v>
      </c>
      <c r="T451" s="4">
        <v>46064.770138888889</v>
      </c>
      <c r="U451" s="4">
        <v>46064.811111111114</v>
      </c>
      <c r="V451" s="3" t="s">
        <v>42</v>
      </c>
      <c r="W451" s="3" t="s">
        <v>697</v>
      </c>
      <c r="X451" s="3" t="s">
        <v>698</v>
      </c>
      <c r="Y451" s="2">
        <v>1</v>
      </c>
      <c r="Z451" s="3" t="s">
        <v>161</v>
      </c>
      <c r="AA451" s="5">
        <v>11.1</v>
      </c>
      <c r="AB451" s="5">
        <v>11.1</v>
      </c>
      <c r="AC451" s="5">
        <v>0</v>
      </c>
      <c r="AD451" s="5">
        <v>0</v>
      </c>
      <c r="AE451" s="5">
        <v>11.1</v>
      </c>
      <c r="AF451" s="5">
        <v>11.1</v>
      </c>
      <c r="AG451" s="6"/>
      <c r="AH451" s="6"/>
      <c r="AI451" s="7">
        <v>11.1</v>
      </c>
      <c r="AJ451" s="7">
        <v>0</v>
      </c>
      <c r="AK451" s="7">
        <v>0</v>
      </c>
      <c r="AL451" s="7">
        <v>11.1</v>
      </c>
      <c r="AM451" s="7">
        <v>11.1</v>
      </c>
      <c r="AN451" s="12" t="s">
        <v>113</v>
      </c>
      <c r="AO451" s="12" t="s">
        <v>114</v>
      </c>
      <c r="AP451" s="12" t="s">
        <v>391</v>
      </c>
      <c r="AQ451" s="13" t="s">
        <v>699</v>
      </c>
      <c r="AR451" s="12"/>
      <c r="AS451" s="12"/>
      <c r="AT451" s="12" t="s">
        <v>117</v>
      </c>
      <c r="AU451" s="12" t="s">
        <v>118</v>
      </c>
      <c r="AV451" s="12" t="s">
        <v>700</v>
      </c>
      <c r="AW451" s="12"/>
      <c r="AX451" s="48" t="s">
        <v>701</v>
      </c>
      <c r="AY451" s="8" t="s">
        <v>47</v>
      </c>
    </row>
    <row r="452" spans="1:51" ht="16.5" x14ac:dyDescent="0.25">
      <c r="A452" s="159" t="str">
        <f>_xlfn.XLOOKUP(X452,Mapping!N:N,Mapping!O:O,"Not Found",0,1)</f>
        <v>Planning (NII)</v>
      </c>
      <c r="B452" s="159" t="str">
        <f t="shared" si="28"/>
        <v>FRDBPlanning (NII)46064.8111111111</v>
      </c>
      <c r="D452" s="159" t="str">
        <f t="shared" si="31"/>
        <v>planning run01</v>
      </c>
      <c r="E452" s="159" t="str">
        <f t="shared" si="29"/>
        <v>MCPFRDBPlanning (NII)planning run01</v>
      </c>
      <c r="F452" s="159" t="str">
        <f t="shared" si="30"/>
        <v>MCPFRDBPlanning (NII)</v>
      </c>
      <c r="G452" s="159" t="s">
        <v>1889</v>
      </c>
      <c r="N452" s="2">
        <v>2601</v>
      </c>
      <c r="O452" s="3" t="s">
        <v>475</v>
      </c>
      <c r="P452" s="3" t="s">
        <v>39</v>
      </c>
      <c r="Q452" s="3" t="s">
        <v>158</v>
      </c>
      <c r="R452" s="3" t="s">
        <v>42</v>
      </c>
      <c r="S452" s="4">
        <v>46064.811111111114</v>
      </c>
      <c r="T452" s="4">
        <v>46066.098611111112</v>
      </c>
      <c r="U452" s="4">
        <v>46069.197222222225</v>
      </c>
      <c r="V452" s="3" t="s">
        <v>702</v>
      </c>
      <c r="W452" s="3" t="s">
        <v>54</v>
      </c>
      <c r="X452" s="3" t="s">
        <v>703</v>
      </c>
      <c r="Y452" s="2">
        <v>2</v>
      </c>
      <c r="Z452" s="3" t="s">
        <v>161</v>
      </c>
      <c r="AA452" s="5">
        <v>30.9</v>
      </c>
      <c r="AB452" s="5">
        <v>30.9</v>
      </c>
      <c r="AC452" s="5">
        <v>0</v>
      </c>
      <c r="AD452" s="5">
        <v>13.73</v>
      </c>
      <c r="AE452" s="5">
        <v>44.63</v>
      </c>
      <c r="AF452" s="5">
        <v>44.63</v>
      </c>
      <c r="AG452" s="6"/>
      <c r="AH452" s="6"/>
      <c r="AI452" s="7">
        <v>30.9</v>
      </c>
      <c r="AJ452" s="7">
        <v>13.73</v>
      </c>
      <c r="AK452" s="7">
        <v>0</v>
      </c>
      <c r="AL452" s="7">
        <v>44.629999999999995</v>
      </c>
      <c r="AM452" s="7">
        <v>44.629999999999995</v>
      </c>
      <c r="AN452" s="12" t="s">
        <v>125</v>
      </c>
      <c r="AO452" s="12" t="s">
        <v>126</v>
      </c>
      <c r="AP452" s="13" t="s">
        <v>127</v>
      </c>
      <c r="AQ452" s="12" t="s">
        <v>704</v>
      </c>
      <c r="AR452" s="12"/>
      <c r="AS452" s="12"/>
      <c r="AT452" s="12" t="s">
        <v>60</v>
      </c>
      <c r="AU452" s="12" t="s">
        <v>118</v>
      </c>
      <c r="AV452" s="12" t="s">
        <v>705</v>
      </c>
      <c r="AW452" s="12"/>
      <c r="AX452" s="48" t="s">
        <v>706</v>
      </c>
      <c r="AY452" s="8" t="s">
        <v>47</v>
      </c>
    </row>
    <row r="453" spans="1:51" ht="16.5" x14ac:dyDescent="0.25">
      <c r="A453" s="159" t="str">
        <f>_xlfn.XLOOKUP(X453,Mapping!N:N,Mapping!O:O,"Not Found",0,1)</f>
        <v>Planning (NII)</v>
      </c>
      <c r="B453" s="159" t="str">
        <f t="shared" si="28"/>
        <v>FRDBPlanning (NII)13 02 2026  16:10:30</v>
      </c>
      <c r="D453" s="159" t="str">
        <f t="shared" si="31"/>
        <v>planning run01</v>
      </c>
      <c r="E453" s="159" t="str">
        <f t="shared" si="29"/>
        <v>MCPFRDBPlanning (NII)planning run01</v>
      </c>
      <c r="F453" s="159" t="str">
        <f t="shared" si="30"/>
        <v>MCPFRDBPlanning (NII)</v>
      </c>
      <c r="G453" s="159" t="s">
        <v>1889</v>
      </c>
      <c r="N453" s="2">
        <v>2601</v>
      </c>
      <c r="O453" s="3" t="s">
        <v>475</v>
      </c>
      <c r="P453" s="3" t="s">
        <v>39</v>
      </c>
      <c r="Q453" s="3" t="s">
        <v>158</v>
      </c>
      <c r="R453" s="3" t="s">
        <v>159</v>
      </c>
      <c r="S453" s="4" t="s">
        <v>1874</v>
      </c>
      <c r="T453" s="4" t="s">
        <v>1875</v>
      </c>
      <c r="U453" s="4">
        <v>46069.197222222225</v>
      </c>
      <c r="V453" s="3" t="s">
        <v>42</v>
      </c>
      <c r="W453" s="3" t="s">
        <v>43</v>
      </c>
      <c r="X453" s="3" t="s">
        <v>707</v>
      </c>
      <c r="Y453" s="2">
        <v>1</v>
      </c>
      <c r="Z453" s="3" t="s">
        <v>161</v>
      </c>
      <c r="AA453" s="5">
        <v>28.716666669999999</v>
      </c>
      <c r="AB453" s="5">
        <v>0</v>
      </c>
      <c r="AC453" s="5">
        <v>28.716666669999999</v>
      </c>
      <c r="AD453" s="5">
        <v>0</v>
      </c>
      <c r="AE453" s="5">
        <v>0</v>
      </c>
      <c r="AF453" s="5">
        <v>28.716666669999999</v>
      </c>
      <c r="AG453" s="6"/>
      <c r="AH453" s="6"/>
      <c r="AI453" s="7">
        <v>0</v>
      </c>
      <c r="AJ453" s="7">
        <v>0</v>
      </c>
      <c r="AK453" s="7">
        <v>28.716666669999999</v>
      </c>
      <c r="AL453" s="7">
        <v>0</v>
      </c>
      <c r="AM453" s="7">
        <v>28.716666669999999</v>
      </c>
      <c r="AN453" s="12" t="s">
        <v>46</v>
      </c>
      <c r="AO453" s="12"/>
      <c r="AP453" s="12"/>
      <c r="AQ453" s="12"/>
      <c r="AR453" s="12"/>
      <c r="AS453" s="12"/>
      <c r="AT453" s="12"/>
      <c r="AU453" s="12"/>
      <c r="AV453" s="12"/>
      <c r="AW453" s="12"/>
      <c r="AX453" s="12"/>
      <c r="AY453" s="8" t="s">
        <v>47</v>
      </c>
    </row>
    <row r="454" spans="1:51" ht="16.5" x14ac:dyDescent="0.25">
      <c r="A454" s="159" t="str">
        <f>_xlfn.XLOOKUP(X454,Mapping!N:N,Mapping!O:O,"Not Found",0,1)</f>
        <v>Planning (NII)</v>
      </c>
      <c r="B454" s="159" t="str">
        <f t="shared" si="28"/>
        <v>FRDBPlanning (NII)46069.1972222222</v>
      </c>
      <c r="D454" s="159" t="str">
        <f t="shared" si="31"/>
        <v>planning run01 mail only</v>
      </c>
      <c r="E454" s="159" t="str">
        <f t="shared" si="29"/>
        <v>MCPFRDBPlanning (NII)planning run01 mail only</v>
      </c>
      <c r="F454" s="159" t="str">
        <f t="shared" si="30"/>
        <v>MCPFRDBPlanning (NII)</v>
      </c>
      <c r="G454" s="159" t="s">
        <v>1889</v>
      </c>
      <c r="N454" s="2">
        <v>2601</v>
      </c>
      <c r="O454" s="3" t="s">
        <v>475</v>
      </c>
      <c r="P454" s="3" t="s">
        <v>39</v>
      </c>
      <c r="Q454" s="3" t="s">
        <v>708</v>
      </c>
      <c r="R454" s="3" t="s">
        <v>709</v>
      </c>
      <c r="S454" s="4">
        <v>46069.197222222225</v>
      </c>
      <c r="T454" s="4">
        <v>46069.197222222225</v>
      </c>
      <c r="U454" s="4">
        <v>46069.197222222225</v>
      </c>
      <c r="V454" s="3" t="s">
        <v>42</v>
      </c>
      <c r="W454" s="3" t="s">
        <v>43</v>
      </c>
      <c r="X454" s="3" t="s">
        <v>710</v>
      </c>
      <c r="Y454" s="2">
        <v>1</v>
      </c>
      <c r="Z454" s="3" t="s">
        <v>711</v>
      </c>
      <c r="AA454" s="5">
        <v>0</v>
      </c>
      <c r="AB454" s="5">
        <v>0</v>
      </c>
      <c r="AC454" s="5">
        <v>0</v>
      </c>
      <c r="AD454" s="5">
        <v>0</v>
      </c>
      <c r="AE454" s="5">
        <v>0</v>
      </c>
      <c r="AF454" s="5">
        <v>0</v>
      </c>
      <c r="AG454" s="6"/>
      <c r="AH454" s="6"/>
      <c r="AI454" s="7">
        <v>0</v>
      </c>
      <c r="AJ454" s="7">
        <v>0</v>
      </c>
      <c r="AK454" s="7">
        <v>0</v>
      </c>
      <c r="AL454" s="7">
        <v>0</v>
      </c>
      <c r="AM454" s="7">
        <v>0</v>
      </c>
      <c r="AN454" s="12" t="s">
        <v>46</v>
      </c>
      <c r="AO454" s="12"/>
      <c r="AP454" s="12"/>
      <c r="AQ454" s="12"/>
      <c r="AR454" s="12"/>
      <c r="AS454" s="12"/>
      <c r="AT454" s="12"/>
      <c r="AU454" s="12"/>
      <c r="AV454" s="12"/>
      <c r="AW454" s="12"/>
      <c r="AX454" s="12"/>
      <c r="AY454" s="8" t="s">
        <v>47</v>
      </c>
    </row>
    <row r="455" spans="1:51" ht="16.5" x14ac:dyDescent="0.25">
      <c r="A455" s="159" t="str">
        <f>_xlfn.XLOOKUP(X455,Mapping!N:N,Mapping!O:O,"Not Found",0,1)</f>
        <v>Planning (NII)</v>
      </c>
      <c r="B455" s="159" t="str">
        <f t="shared" si="28"/>
        <v>FRDBPlanning (NII)46069.1972222222</v>
      </c>
      <c r="D455" s="159" t="str">
        <f t="shared" si="31"/>
        <v>MDL Processing</v>
      </c>
      <c r="E455" s="159" t="str">
        <f t="shared" si="29"/>
        <v>MCPFRDBPlanning (NII)MDL Processing</v>
      </c>
      <c r="F455" s="159" t="str">
        <f t="shared" si="30"/>
        <v>MCPFRDBPlanning (NII)</v>
      </c>
      <c r="G455" s="159" t="s">
        <v>1889</v>
      </c>
      <c r="N455" s="2">
        <v>2601</v>
      </c>
      <c r="O455" s="3" t="s">
        <v>475</v>
      </c>
      <c r="P455" s="3" t="s">
        <v>39</v>
      </c>
      <c r="Q455" s="3" t="s">
        <v>162</v>
      </c>
      <c r="R455" s="3" t="s">
        <v>163</v>
      </c>
      <c r="S455" s="4">
        <v>46069.197222222225</v>
      </c>
      <c r="T455" s="4">
        <v>46069.210416666669</v>
      </c>
      <c r="U455" s="4">
        <v>46069.210416666669</v>
      </c>
      <c r="V455" s="3" t="s">
        <v>42</v>
      </c>
      <c r="W455" s="3" t="s">
        <v>43</v>
      </c>
      <c r="X455" s="3" t="s">
        <v>710</v>
      </c>
      <c r="Y455" s="2">
        <v>1</v>
      </c>
      <c r="Z455" s="3" t="s">
        <v>164</v>
      </c>
      <c r="AA455" s="5">
        <v>0.32</v>
      </c>
      <c r="AB455" s="5">
        <v>0</v>
      </c>
      <c r="AC455" s="5">
        <v>0.32</v>
      </c>
      <c r="AD455" s="5">
        <v>0</v>
      </c>
      <c r="AE455" s="5">
        <v>0</v>
      </c>
      <c r="AF455" s="5">
        <v>0.32</v>
      </c>
      <c r="AG455" s="6"/>
      <c r="AH455" s="6"/>
      <c r="AI455" s="7">
        <v>0</v>
      </c>
      <c r="AJ455" s="7">
        <v>0</v>
      </c>
      <c r="AK455" s="7">
        <v>0.32</v>
      </c>
      <c r="AL455" s="7">
        <v>0</v>
      </c>
      <c r="AM455" s="7">
        <v>0.32</v>
      </c>
      <c r="AN455" s="12" t="s">
        <v>46</v>
      </c>
      <c r="AO455" s="12"/>
      <c r="AP455" s="12"/>
      <c r="AQ455" s="12"/>
      <c r="AR455" s="12"/>
      <c r="AS455" s="12"/>
      <c r="AT455" s="12"/>
      <c r="AU455" s="12"/>
      <c r="AV455" s="12"/>
      <c r="AW455" s="12"/>
      <c r="AX455" s="12"/>
      <c r="AY455" s="8" t="s">
        <v>47</v>
      </c>
    </row>
    <row r="456" spans="1:51" ht="16.5" x14ac:dyDescent="0.25">
      <c r="A456" s="159" t="str">
        <f>_xlfn.XLOOKUP(X456,Mapping!N:N,Mapping!O:O,"Not Found",0,1)</f>
        <v>Planning (NII)</v>
      </c>
      <c r="B456" s="159" t="str">
        <f t="shared" si="28"/>
        <v>FRDBPlanning (NII)46069.2104166667</v>
      </c>
      <c r="D456" s="159" t="str">
        <f t="shared" si="31"/>
        <v>planning run02</v>
      </c>
      <c r="E456" s="159" t="str">
        <f t="shared" si="29"/>
        <v>MCPFRDBPlanning (NII)planning run02</v>
      </c>
      <c r="F456" s="159" t="str">
        <f t="shared" si="30"/>
        <v>MCPFRDBPlanning (NII)</v>
      </c>
      <c r="G456" s="159" t="s">
        <v>1889</v>
      </c>
      <c r="N456" s="2">
        <v>2601</v>
      </c>
      <c r="O456" s="3" t="s">
        <v>475</v>
      </c>
      <c r="P456" s="3" t="s">
        <v>39</v>
      </c>
      <c r="Q456" s="3" t="s">
        <v>165</v>
      </c>
      <c r="R456" s="3" t="s">
        <v>166</v>
      </c>
      <c r="S456" s="4">
        <v>46069.210416666669</v>
      </c>
      <c r="T456" s="4">
        <v>46069.234027777777</v>
      </c>
      <c r="U456" s="4">
        <v>46069.234027777777</v>
      </c>
      <c r="V456" s="3" t="s">
        <v>42</v>
      </c>
      <c r="W456" s="3" t="s">
        <v>43</v>
      </c>
      <c r="X456" s="3" t="s">
        <v>710</v>
      </c>
      <c r="Y456" s="2">
        <v>1</v>
      </c>
      <c r="Z456" s="3" t="s">
        <v>167</v>
      </c>
      <c r="AA456" s="5">
        <v>0.56999999999999995</v>
      </c>
      <c r="AB456" s="5">
        <v>0</v>
      </c>
      <c r="AC456" s="5">
        <v>0.56999999999999995</v>
      </c>
      <c r="AD456" s="5">
        <v>0</v>
      </c>
      <c r="AE456" s="5">
        <v>0</v>
      </c>
      <c r="AF456" s="5">
        <v>0.56999999999999995</v>
      </c>
      <c r="AG456" s="6"/>
      <c r="AH456" s="6"/>
      <c r="AI456" s="7">
        <v>0</v>
      </c>
      <c r="AJ456" s="7">
        <v>0</v>
      </c>
      <c r="AK456" s="7">
        <v>0.56999999999999995</v>
      </c>
      <c r="AL456" s="7">
        <v>0</v>
      </c>
      <c r="AM456" s="7">
        <v>0.56999999999999995</v>
      </c>
      <c r="AN456" s="12" t="s">
        <v>46</v>
      </c>
      <c r="AO456" s="12"/>
      <c r="AP456" s="12"/>
      <c r="AQ456" s="12"/>
      <c r="AR456" s="12"/>
      <c r="AS456" s="12"/>
      <c r="AT456" s="12"/>
      <c r="AU456" s="12"/>
      <c r="AV456" s="12"/>
      <c r="AW456" s="12"/>
      <c r="AX456" s="12"/>
      <c r="AY456" s="8" t="s">
        <v>47</v>
      </c>
    </row>
    <row r="457" spans="1:51" ht="16.5" x14ac:dyDescent="0.25">
      <c r="A457" s="159" t="str">
        <f>_xlfn.XLOOKUP(X457,Mapping!N:N,Mapping!O:O,"Not Found",0,1)</f>
        <v>Planning (NII)</v>
      </c>
      <c r="B457" s="159" t="str">
        <f t="shared" si="28"/>
        <v>FRDBPlanning (NII)46069.2340277778</v>
      </c>
      <c r="D457" s="159" t="str">
        <f t="shared" si="31"/>
        <v>export to ara</v>
      </c>
      <c r="E457" s="159" t="str">
        <f t="shared" si="29"/>
        <v>MCPFRDBPlanning (NII)export to ara</v>
      </c>
      <c r="F457" s="159" t="str">
        <f t="shared" si="30"/>
        <v>MCPFRDBPlanning (NII)</v>
      </c>
      <c r="G457" s="159" t="s">
        <v>1889</v>
      </c>
      <c r="N457" s="2">
        <v>2601</v>
      </c>
      <c r="O457" s="3" t="s">
        <v>475</v>
      </c>
      <c r="P457" s="3" t="s">
        <v>39</v>
      </c>
      <c r="Q457" s="3" t="s">
        <v>89</v>
      </c>
      <c r="R457" s="3" t="s">
        <v>90</v>
      </c>
      <c r="S457" s="4">
        <v>46069.234027777777</v>
      </c>
      <c r="T457" s="4">
        <v>46069.23541666667</v>
      </c>
      <c r="U457" s="4">
        <v>46069.23541666667</v>
      </c>
      <c r="V457" s="3" t="s">
        <v>42</v>
      </c>
      <c r="W457" s="3" t="s">
        <v>43</v>
      </c>
      <c r="X457" s="3" t="s">
        <v>710</v>
      </c>
      <c r="Y457" s="2">
        <v>3</v>
      </c>
      <c r="Z457" s="3" t="s">
        <v>91</v>
      </c>
      <c r="AA457" s="5">
        <v>0.03</v>
      </c>
      <c r="AB457" s="5">
        <v>0</v>
      </c>
      <c r="AC457" s="5">
        <v>0.03</v>
      </c>
      <c r="AD457" s="5">
        <v>0</v>
      </c>
      <c r="AE457" s="5">
        <v>0</v>
      </c>
      <c r="AF457" s="5">
        <v>0.03</v>
      </c>
      <c r="AG457" s="6"/>
      <c r="AH457" s="6"/>
      <c r="AI457" s="7">
        <v>0</v>
      </c>
      <c r="AJ457" s="7">
        <v>0</v>
      </c>
      <c r="AK457" s="7">
        <v>0.03</v>
      </c>
      <c r="AL457" s="7">
        <v>0</v>
      </c>
      <c r="AM457" s="7">
        <v>0.03</v>
      </c>
      <c r="AN457" s="12" t="s">
        <v>46</v>
      </c>
      <c r="AO457" s="12"/>
      <c r="AP457" s="12"/>
      <c r="AQ457" s="12"/>
      <c r="AR457" s="12"/>
      <c r="AS457" s="12"/>
      <c r="AT457" s="12"/>
      <c r="AU457" s="12"/>
      <c r="AV457" s="12"/>
      <c r="AW457" s="12"/>
      <c r="AX457" s="12"/>
      <c r="AY457" s="8" t="s">
        <v>91</v>
      </c>
    </row>
    <row r="458" spans="1:51" ht="16.5" x14ac:dyDescent="0.25">
      <c r="A458" s="159" t="str">
        <f>_xlfn.XLOOKUP(X458,Mapping!N:N,Mapping!O:O,"Not Found",0,1)</f>
        <v>Planning (NII)</v>
      </c>
      <c r="B458" s="159" t="str">
        <f t="shared" si="28"/>
        <v>FRDBPlanning (NII)46069.2354166667</v>
      </c>
      <c r="D458" s="159" t="str">
        <f t="shared" si="31"/>
        <v>planning run QRM reporter exports</v>
      </c>
      <c r="E458" s="159" t="str">
        <f t="shared" si="29"/>
        <v>MCPFRDBPlanning (NII)planning run QRM reporter exports</v>
      </c>
      <c r="F458" s="159" t="str">
        <f t="shared" si="30"/>
        <v>MCPFRDBPlanning (NII)</v>
      </c>
      <c r="G458" s="159" t="s">
        <v>1889</v>
      </c>
      <c r="N458" s="2">
        <v>2601</v>
      </c>
      <c r="O458" s="3" t="s">
        <v>475</v>
      </c>
      <c r="P458" s="3" t="s">
        <v>39</v>
      </c>
      <c r="Q458" s="3" t="s">
        <v>712</v>
      </c>
      <c r="R458" s="3" t="s">
        <v>713</v>
      </c>
      <c r="S458" s="4">
        <v>46069.23541666667</v>
      </c>
      <c r="T458" s="4">
        <v>46069.238888888889</v>
      </c>
      <c r="U458" s="4">
        <v>46069.238888888889</v>
      </c>
      <c r="V458" s="3" t="s">
        <v>42</v>
      </c>
      <c r="W458" s="3" t="s">
        <v>43</v>
      </c>
      <c r="X458" s="3" t="s">
        <v>710</v>
      </c>
      <c r="Y458" s="2">
        <v>1</v>
      </c>
      <c r="Z458" s="3" t="s">
        <v>714</v>
      </c>
      <c r="AA458" s="5">
        <v>0.08</v>
      </c>
      <c r="AB458" s="5">
        <v>0</v>
      </c>
      <c r="AC458" s="5">
        <v>0.08</v>
      </c>
      <c r="AD458" s="5">
        <v>0</v>
      </c>
      <c r="AE458" s="5">
        <v>0</v>
      </c>
      <c r="AF458" s="5">
        <v>0.08</v>
      </c>
      <c r="AG458" s="6"/>
      <c r="AH458" s="6"/>
      <c r="AI458" s="7">
        <v>0</v>
      </c>
      <c r="AJ458" s="7">
        <v>0</v>
      </c>
      <c r="AK458" s="7">
        <v>0.08</v>
      </c>
      <c r="AL458" s="7">
        <v>0</v>
      </c>
      <c r="AM458" s="7">
        <v>0.08</v>
      </c>
      <c r="AN458" s="12" t="s">
        <v>46</v>
      </c>
      <c r="AO458" s="12"/>
      <c r="AP458" s="12"/>
      <c r="AQ458" s="12"/>
      <c r="AR458" s="12"/>
      <c r="AS458" s="12"/>
      <c r="AT458" s="12"/>
      <c r="AU458" s="12"/>
      <c r="AV458" s="12"/>
      <c r="AW458" s="12"/>
      <c r="AX458" s="12"/>
      <c r="AY458" s="8" t="s">
        <v>47</v>
      </c>
    </row>
    <row r="459" spans="1:51" ht="16.5" x14ac:dyDescent="0.25">
      <c r="A459" s="159" t="str">
        <f>_xlfn.XLOOKUP(X459,Mapping!N:N,Mapping!O:O,"Not Found",0,1)</f>
        <v>Planning (NII)</v>
      </c>
      <c r="B459" s="159" t="str">
        <f t="shared" si="28"/>
        <v>FRDBPlanning (NII)46069.2388888889</v>
      </c>
      <c r="D459" s="159" t="str">
        <f t="shared" si="31"/>
        <v>planning run OLAP exports</v>
      </c>
      <c r="E459" s="159" t="str">
        <f t="shared" si="29"/>
        <v>MCPFRDBPlanning (NII)planning run OLAP exports</v>
      </c>
      <c r="F459" s="159" t="str">
        <f t="shared" si="30"/>
        <v>MCPFRDBPlanning (NII)</v>
      </c>
      <c r="G459" s="159" t="s">
        <v>1889</v>
      </c>
      <c r="N459" s="2">
        <v>2601</v>
      </c>
      <c r="O459" s="3" t="s">
        <v>475</v>
      </c>
      <c r="P459" s="3" t="s">
        <v>39</v>
      </c>
      <c r="Q459" s="3" t="s">
        <v>322</v>
      </c>
      <c r="R459" s="3" t="s">
        <v>323</v>
      </c>
      <c r="S459" s="4">
        <v>46069.238888888889</v>
      </c>
      <c r="T459" s="4">
        <v>46069.332638888889</v>
      </c>
      <c r="U459" s="4" t="s">
        <v>42</v>
      </c>
      <c r="V459" s="3" t="s">
        <v>42</v>
      </c>
      <c r="W459" s="3" t="s">
        <v>43</v>
      </c>
      <c r="X459" s="3" t="s">
        <v>710</v>
      </c>
      <c r="Y459" s="2">
        <v>1</v>
      </c>
      <c r="Z459" s="3" t="s">
        <v>324</v>
      </c>
      <c r="AA459" s="5">
        <v>2.25</v>
      </c>
      <c r="AB459" s="5">
        <v>0</v>
      </c>
      <c r="AC459" s="5">
        <v>2.25</v>
      </c>
      <c r="AD459" s="5">
        <v>0</v>
      </c>
      <c r="AE459" s="5">
        <v>0</v>
      </c>
      <c r="AF459" s="5">
        <v>2.25</v>
      </c>
      <c r="AG459" s="6"/>
      <c r="AH459" s="6"/>
      <c r="AI459" s="7">
        <v>0</v>
      </c>
      <c r="AJ459" s="7">
        <v>0</v>
      </c>
      <c r="AK459" s="7">
        <v>2.25</v>
      </c>
      <c r="AL459" s="7">
        <v>0</v>
      </c>
      <c r="AM459" s="7">
        <v>2.25</v>
      </c>
      <c r="AN459" s="12" t="s">
        <v>46</v>
      </c>
      <c r="AO459" s="12"/>
      <c r="AP459" s="12"/>
      <c r="AQ459" s="12"/>
      <c r="AR459" s="12"/>
      <c r="AS459" s="12"/>
      <c r="AT459" s="12"/>
      <c r="AU459" s="12"/>
      <c r="AV459" s="12"/>
      <c r="AW459" s="12"/>
      <c r="AX459" s="12"/>
      <c r="AY459" s="8" t="s">
        <v>47</v>
      </c>
    </row>
    <row r="460" spans="1:51" ht="16.5" x14ac:dyDescent="0.25">
      <c r="A460" s="159" t="str">
        <f>_xlfn.XLOOKUP(X460,Mapping!N:N,Mapping!O:O,"Not Found",0,1)</f>
        <v>ICDB</v>
      </c>
      <c r="B460" s="159" t="str">
        <f t="shared" si="28"/>
        <v>ICDBICDB46062.4847222222</v>
      </c>
      <c r="D460" s="159" t="str">
        <f t="shared" si="31"/>
        <v>Delete portfolio from</v>
      </c>
      <c r="E460" s="159" t="str">
        <f t="shared" si="29"/>
        <v>MCPICDBICDBDelete portfolio from</v>
      </c>
      <c r="F460" s="159" t="str">
        <f t="shared" si="30"/>
        <v>MCPICDBICDB</v>
      </c>
      <c r="G460" s="159" t="s">
        <v>1889</v>
      </c>
      <c r="N460" s="2">
        <v>2601</v>
      </c>
      <c r="O460" s="3" t="s">
        <v>715</v>
      </c>
      <c r="P460" s="3" t="s">
        <v>39</v>
      </c>
      <c r="Q460" s="3" t="s">
        <v>40</v>
      </c>
      <c r="R460" s="3" t="s">
        <v>41</v>
      </c>
      <c r="S460" s="4">
        <v>46062.484722222223</v>
      </c>
      <c r="T460" s="4">
        <v>46062.486111111109</v>
      </c>
      <c r="U460" s="4">
        <v>46062.541666666664</v>
      </c>
      <c r="V460" s="3" t="s">
        <v>42</v>
      </c>
      <c r="W460" s="3" t="s">
        <v>43</v>
      </c>
      <c r="X460" s="3" t="s">
        <v>716</v>
      </c>
      <c r="Y460" s="2">
        <v>1</v>
      </c>
      <c r="Z460" s="3" t="s">
        <v>45</v>
      </c>
      <c r="AA460" s="5">
        <v>0.03</v>
      </c>
      <c r="AB460" s="5">
        <v>0</v>
      </c>
      <c r="AC460" s="5">
        <v>0.03</v>
      </c>
      <c r="AD460" s="5">
        <v>0</v>
      </c>
      <c r="AE460" s="5">
        <v>0</v>
      </c>
      <c r="AF460" s="5">
        <v>0.03</v>
      </c>
      <c r="AG460" s="6"/>
      <c r="AH460" s="6"/>
      <c r="AI460" s="7">
        <v>0</v>
      </c>
      <c r="AJ460" s="7">
        <v>0</v>
      </c>
      <c r="AK460" s="7">
        <v>0.03</v>
      </c>
      <c r="AL460" s="7">
        <v>0</v>
      </c>
      <c r="AM460" s="7">
        <v>0.03</v>
      </c>
      <c r="AN460" s="12" t="s">
        <v>46</v>
      </c>
      <c r="AO460" s="12"/>
      <c r="AP460" s="12"/>
      <c r="AQ460" s="12"/>
      <c r="AR460" s="12"/>
      <c r="AS460" s="12"/>
      <c r="AT460" s="12"/>
      <c r="AU460" s="12"/>
      <c r="AV460" s="12"/>
      <c r="AW460" s="12"/>
      <c r="AX460" s="12"/>
      <c r="AY460" s="8" t="s">
        <v>47</v>
      </c>
    </row>
    <row r="461" spans="1:51" ht="16.5" x14ac:dyDescent="0.25">
      <c r="A461" s="159" t="str">
        <f>_xlfn.XLOOKUP(X461,Mapping!N:N,Mapping!O:O,"Not Found",0,1)</f>
        <v>ICDB</v>
      </c>
      <c r="B461" s="159" t="str">
        <f t="shared" si="28"/>
        <v>ICDBICDB46062.5416666667</v>
      </c>
      <c r="D461" s="159" t="str">
        <f t="shared" si="31"/>
        <v>load model parameters from</v>
      </c>
      <c r="E461" s="159" t="str">
        <f t="shared" si="29"/>
        <v>MCPICDBICDBload model parameters from</v>
      </c>
      <c r="F461" s="159" t="str">
        <f t="shared" si="30"/>
        <v>MCPICDBICDB</v>
      </c>
      <c r="G461" s="159" t="s">
        <v>1889</v>
      </c>
      <c r="N461" s="2">
        <v>2601</v>
      </c>
      <c r="O461" s="3" t="s">
        <v>715</v>
      </c>
      <c r="P461" s="3" t="s">
        <v>39</v>
      </c>
      <c r="Q461" s="3" t="s">
        <v>717</v>
      </c>
      <c r="R461" s="3" t="s">
        <v>718</v>
      </c>
      <c r="S461" s="4">
        <v>46062.541666666664</v>
      </c>
      <c r="T461" s="4">
        <v>46062.542361111111</v>
      </c>
      <c r="U461" s="4">
        <v>46062.542361111111</v>
      </c>
      <c r="V461" s="3" t="s">
        <v>42</v>
      </c>
      <c r="W461" s="3" t="s">
        <v>43</v>
      </c>
      <c r="X461" s="3" t="s">
        <v>716</v>
      </c>
      <c r="Y461" s="2">
        <v>1</v>
      </c>
      <c r="Z461" s="3" t="s">
        <v>719</v>
      </c>
      <c r="AA461" s="5">
        <v>0.02</v>
      </c>
      <c r="AB461" s="5">
        <v>0</v>
      </c>
      <c r="AC461" s="5">
        <v>0.02</v>
      </c>
      <c r="AD461" s="5">
        <v>0</v>
      </c>
      <c r="AE461" s="5">
        <v>0</v>
      </c>
      <c r="AF461" s="5">
        <v>0.02</v>
      </c>
      <c r="AG461" s="6"/>
      <c r="AH461" s="6"/>
      <c r="AI461" s="7">
        <v>0</v>
      </c>
      <c r="AJ461" s="7">
        <v>0</v>
      </c>
      <c r="AK461" s="7">
        <v>0.02</v>
      </c>
      <c r="AL461" s="7">
        <v>0</v>
      </c>
      <c r="AM461" s="7">
        <v>0.02</v>
      </c>
      <c r="AN461" s="12" t="s">
        <v>46</v>
      </c>
      <c r="AO461" s="12"/>
      <c r="AP461" s="12"/>
      <c r="AQ461" s="12"/>
      <c r="AR461" s="12"/>
      <c r="AS461" s="12"/>
      <c r="AT461" s="12"/>
      <c r="AU461" s="12"/>
      <c r="AV461" s="12"/>
      <c r="AW461" s="12"/>
      <c r="AX461" s="12"/>
      <c r="AY461" s="8" t="s">
        <v>47</v>
      </c>
    </row>
    <row r="462" spans="1:51" ht="16.5" x14ac:dyDescent="0.25">
      <c r="A462" s="159" t="str">
        <f>_xlfn.XLOOKUP(X462,Mapping!N:N,Mapping!O:O,"Not Found",0,1)</f>
        <v>ICDB</v>
      </c>
      <c r="B462" s="159" t="str">
        <f t="shared" si="28"/>
        <v>ICDBICDB46062.5423611111</v>
      </c>
      <c r="D462" s="159" t="str">
        <f t="shared" si="31"/>
        <v>compare model parameters from</v>
      </c>
      <c r="E462" s="159" t="str">
        <f t="shared" si="29"/>
        <v>MCPICDBICDBcompare model parameters from</v>
      </c>
      <c r="F462" s="159" t="str">
        <f t="shared" si="30"/>
        <v>MCPICDBICDB</v>
      </c>
      <c r="G462" s="159" t="s">
        <v>1889</v>
      </c>
      <c r="N462" s="2">
        <v>2601</v>
      </c>
      <c r="O462" s="3" t="s">
        <v>715</v>
      </c>
      <c r="P462" s="3" t="s">
        <v>39</v>
      </c>
      <c r="Q462" s="3" t="s">
        <v>720</v>
      </c>
      <c r="R462" s="3" t="s">
        <v>721</v>
      </c>
      <c r="S462" s="4">
        <v>46062.542361111111</v>
      </c>
      <c r="T462" s="4">
        <v>46062.54583333333</v>
      </c>
      <c r="U462" s="4">
        <v>46062.54583333333</v>
      </c>
      <c r="V462" s="3" t="s">
        <v>42</v>
      </c>
      <c r="W462" s="3" t="s">
        <v>43</v>
      </c>
      <c r="X462" s="3" t="s">
        <v>716</v>
      </c>
      <c r="Y462" s="2">
        <v>1</v>
      </c>
      <c r="Z462" s="3" t="s">
        <v>722</v>
      </c>
      <c r="AA462" s="5">
        <v>0.08</v>
      </c>
      <c r="AB462" s="5">
        <v>0</v>
      </c>
      <c r="AC462" s="5">
        <v>0.08</v>
      </c>
      <c r="AD462" s="5">
        <v>0</v>
      </c>
      <c r="AE462" s="5">
        <v>0</v>
      </c>
      <c r="AF462" s="5">
        <v>0.08</v>
      </c>
      <c r="AG462" s="6"/>
      <c r="AH462" s="6"/>
      <c r="AI462" s="7">
        <v>0</v>
      </c>
      <c r="AJ462" s="7">
        <v>0</v>
      </c>
      <c r="AK462" s="7">
        <v>0.08</v>
      </c>
      <c r="AL462" s="7">
        <v>0</v>
      </c>
      <c r="AM462" s="7">
        <v>0.08</v>
      </c>
      <c r="AN462" s="12" t="s">
        <v>46</v>
      </c>
      <c r="AO462" s="12"/>
      <c r="AP462" s="12"/>
      <c r="AQ462" s="12"/>
      <c r="AR462" s="12"/>
      <c r="AS462" s="12"/>
      <c r="AT462" s="12"/>
      <c r="AU462" s="12"/>
      <c r="AV462" s="12"/>
      <c r="AW462" s="12"/>
      <c r="AX462" s="12"/>
      <c r="AY462" s="8" t="s">
        <v>47</v>
      </c>
    </row>
    <row r="463" spans="1:51" ht="16.5" x14ac:dyDescent="0.25">
      <c r="A463" s="159" t="str">
        <f>_xlfn.XLOOKUP(X463,Mapping!N:N,Mapping!O:O,"Not Found",0,1)</f>
        <v>ICDB</v>
      </c>
      <c r="B463" s="159" t="str">
        <f t="shared" si="28"/>
        <v>ICDBICDB46062.5458333333</v>
      </c>
      <c r="D463" s="159" t="str">
        <f t="shared" si="31"/>
        <v>Portfolio Copy | NLWB_Lending | Live on ALM Core</v>
      </c>
      <c r="E463" s="159" t="str">
        <f t="shared" si="29"/>
        <v>MCPICDBICDBPortfolio Copy | NLWB_Lending | Live on ALM Core</v>
      </c>
      <c r="F463" s="159" t="str">
        <f t="shared" si="30"/>
        <v>MCPICDBICDB</v>
      </c>
      <c r="G463" s="159" t="s">
        <v>1889</v>
      </c>
      <c r="N463" s="2">
        <v>2601</v>
      </c>
      <c r="O463" s="3" t="s">
        <v>715</v>
      </c>
      <c r="P463" s="3" t="s">
        <v>39</v>
      </c>
      <c r="Q463" s="3" t="s">
        <v>723</v>
      </c>
      <c r="R463" s="3" t="s">
        <v>724</v>
      </c>
      <c r="S463" s="4">
        <v>46062.54583333333</v>
      </c>
      <c r="T463" s="4">
        <v>46062.573611111111</v>
      </c>
      <c r="U463" s="4">
        <v>46062.573611111111</v>
      </c>
      <c r="V463" s="3" t="s">
        <v>42</v>
      </c>
      <c r="W463" s="3" t="s">
        <v>43</v>
      </c>
      <c r="X463" s="3" t="s">
        <v>716</v>
      </c>
      <c r="Y463" s="2">
        <v>1</v>
      </c>
      <c r="Z463" s="3" t="s">
        <v>725</v>
      </c>
      <c r="AA463" s="5">
        <v>0.67</v>
      </c>
      <c r="AB463" s="5">
        <v>0</v>
      </c>
      <c r="AC463" s="5">
        <v>0.67</v>
      </c>
      <c r="AD463" s="5">
        <v>0</v>
      </c>
      <c r="AE463" s="5">
        <v>0</v>
      </c>
      <c r="AF463" s="5">
        <v>0.67</v>
      </c>
      <c r="AG463" s="6"/>
      <c r="AH463" s="6"/>
      <c r="AI463" s="7">
        <v>0</v>
      </c>
      <c r="AJ463" s="7">
        <v>0</v>
      </c>
      <c r="AK463" s="7">
        <v>0.67</v>
      </c>
      <c r="AL463" s="7">
        <v>0</v>
      </c>
      <c r="AM463" s="7">
        <v>0.67</v>
      </c>
      <c r="AN463" s="12" t="s">
        <v>46</v>
      </c>
      <c r="AO463" s="12"/>
      <c r="AP463" s="12"/>
      <c r="AQ463" s="12"/>
      <c r="AR463" s="12"/>
      <c r="AS463" s="12"/>
      <c r="AT463" s="12"/>
      <c r="AU463" s="12"/>
      <c r="AV463" s="12"/>
      <c r="AW463" s="12"/>
      <c r="AX463" s="12"/>
      <c r="AY463" s="8" t="s">
        <v>47</v>
      </c>
    </row>
    <row r="464" spans="1:51" ht="16.5" x14ac:dyDescent="0.25">
      <c r="A464" s="159" t="str">
        <f>_xlfn.XLOOKUP(X464,Mapping!N:N,Mapping!O:O,"Not Found",0,1)</f>
        <v>ICDB</v>
      </c>
      <c r="B464" s="159" t="str">
        <f t="shared" si="28"/>
        <v>ICDBICDB46062.5736111111</v>
      </c>
      <c r="D464" s="159" t="str">
        <f t="shared" si="31"/>
        <v>Portfolio Copy | London | Live on ALM Core</v>
      </c>
      <c r="E464" s="159" t="str">
        <f t="shared" si="29"/>
        <v>MCPICDBICDBPortfolio Copy | London | Live on ALM Core</v>
      </c>
      <c r="F464" s="159" t="str">
        <f t="shared" si="30"/>
        <v>MCPICDBICDB</v>
      </c>
      <c r="G464" s="159" t="s">
        <v>1889</v>
      </c>
      <c r="N464" s="2">
        <v>2601</v>
      </c>
      <c r="O464" s="3" t="s">
        <v>715</v>
      </c>
      <c r="P464" s="3" t="s">
        <v>39</v>
      </c>
      <c r="Q464" s="3" t="s">
        <v>726</v>
      </c>
      <c r="R464" s="3" t="s">
        <v>727</v>
      </c>
      <c r="S464" s="4">
        <v>46062.573611111111</v>
      </c>
      <c r="T464" s="4">
        <v>46062.611111111109</v>
      </c>
      <c r="U464" s="4">
        <v>46062.611111111109</v>
      </c>
      <c r="V464" s="3" t="s">
        <v>42</v>
      </c>
      <c r="W464" s="3" t="s">
        <v>43</v>
      </c>
      <c r="X464" s="3" t="s">
        <v>716</v>
      </c>
      <c r="Y464" s="2">
        <v>1</v>
      </c>
      <c r="Z464" s="3" t="s">
        <v>728</v>
      </c>
      <c r="AA464" s="5">
        <v>0.9</v>
      </c>
      <c r="AB464" s="5">
        <v>0</v>
      </c>
      <c r="AC464" s="5">
        <v>0.9</v>
      </c>
      <c r="AD464" s="5">
        <v>0</v>
      </c>
      <c r="AE464" s="5">
        <v>0</v>
      </c>
      <c r="AF464" s="5">
        <v>0.9</v>
      </c>
      <c r="AG464" s="6"/>
      <c r="AH464" s="6"/>
      <c r="AI464" s="7">
        <v>0</v>
      </c>
      <c r="AJ464" s="7">
        <v>0</v>
      </c>
      <c r="AK464" s="7">
        <v>0.9</v>
      </c>
      <c r="AL464" s="7">
        <v>0</v>
      </c>
      <c r="AM464" s="7">
        <v>0.9</v>
      </c>
      <c r="AN464" s="12" t="s">
        <v>46</v>
      </c>
      <c r="AO464" s="12"/>
      <c r="AP464" s="12"/>
      <c r="AQ464" s="12"/>
      <c r="AR464" s="12"/>
      <c r="AS464" s="12"/>
      <c r="AT464" s="12"/>
      <c r="AU464" s="12"/>
      <c r="AV464" s="12"/>
      <c r="AW464" s="12"/>
      <c r="AX464" s="12"/>
      <c r="AY464" s="8" t="s">
        <v>47</v>
      </c>
    </row>
    <row r="465" spans="1:51" ht="16.5" x14ac:dyDescent="0.25">
      <c r="A465" s="159" t="str">
        <f>_xlfn.XLOOKUP(X465,Mapping!N:N,Mapping!O:O,"Not Found",0,1)</f>
        <v>ICDB</v>
      </c>
      <c r="B465" s="159" t="str">
        <f t="shared" si="28"/>
        <v>ICDBICDB46062.6111111111</v>
      </c>
      <c r="D465" s="159" t="str">
        <f t="shared" si="31"/>
        <v>Portfolio Copy | Dublin | Live on ALM Core</v>
      </c>
      <c r="E465" s="159" t="str">
        <f t="shared" si="29"/>
        <v>MCPICDBICDBPortfolio Copy | Dublin | Live on ALM Core</v>
      </c>
      <c r="F465" s="159" t="str">
        <f t="shared" si="30"/>
        <v>MCPICDBICDB</v>
      </c>
      <c r="G465" s="159" t="s">
        <v>1889</v>
      </c>
      <c r="N465" s="2">
        <v>2601</v>
      </c>
      <c r="O465" s="3" t="s">
        <v>715</v>
      </c>
      <c r="P465" s="3" t="s">
        <v>39</v>
      </c>
      <c r="Q465" s="3" t="s">
        <v>729</v>
      </c>
      <c r="R465" s="3" t="s">
        <v>730</v>
      </c>
      <c r="S465" s="4">
        <v>46062.611111111109</v>
      </c>
      <c r="T465" s="4">
        <v>46062.611805555556</v>
      </c>
      <c r="U465" s="4">
        <v>46062.611805555556</v>
      </c>
      <c r="V465" s="3" t="s">
        <v>42</v>
      </c>
      <c r="W465" s="3" t="s">
        <v>43</v>
      </c>
      <c r="X465" s="3" t="s">
        <v>716</v>
      </c>
      <c r="Y465" s="2">
        <v>1</v>
      </c>
      <c r="Z465" s="3" t="s">
        <v>731</v>
      </c>
      <c r="AA465" s="5">
        <v>0.02</v>
      </c>
      <c r="AB465" s="5">
        <v>0</v>
      </c>
      <c r="AC465" s="5">
        <v>0.02</v>
      </c>
      <c r="AD465" s="5">
        <v>0</v>
      </c>
      <c r="AE465" s="5">
        <v>0</v>
      </c>
      <c r="AF465" s="5">
        <v>0.02</v>
      </c>
      <c r="AG465" s="6"/>
      <c r="AH465" s="6"/>
      <c r="AI465" s="7">
        <v>0</v>
      </c>
      <c r="AJ465" s="7">
        <v>0</v>
      </c>
      <c r="AK465" s="7">
        <v>0.02</v>
      </c>
      <c r="AL465" s="7">
        <v>0</v>
      </c>
      <c r="AM465" s="7">
        <v>0.02</v>
      </c>
      <c r="AN465" s="12" t="s">
        <v>46</v>
      </c>
      <c r="AO465" s="12"/>
      <c r="AP465" s="12"/>
      <c r="AQ465" s="12"/>
      <c r="AR465" s="12"/>
      <c r="AS465" s="12"/>
      <c r="AT465" s="12"/>
      <c r="AU465" s="12"/>
      <c r="AV465" s="12"/>
      <c r="AW465" s="12"/>
      <c r="AX465" s="12"/>
      <c r="AY465" s="8" t="s">
        <v>47</v>
      </c>
    </row>
    <row r="466" spans="1:51" ht="16.5" x14ac:dyDescent="0.25">
      <c r="A466" s="159" t="str">
        <f>_xlfn.XLOOKUP(X466,Mapping!N:N,Mapping!O:O,"Not Found",0,1)</f>
        <v>ICDB</v>
      </c>
      <c r="B466" s="159" t="str">
        <f t="shared" si="28"/>
        <v>ICDBICDB46062.6118055556</v>
      </c>
      <c r="D466" s="159" t="str">
        <f t="shared" si="31"/>
        <v>Portfolio Copy | Singapore | Live on ALM Core</v>
      </c>
      <c r="E466" s="159" t="str">
        <f t="shared" si="29"/>
        <v>MCPICDBICDBPortfolio Copy | Singapore | Live on ALM Core</v>
      </c>
      <c r="F466" s="159" t="str">
        <f t="shared" si="30"/>
        <v>MCPICDBICDB</v>
      </c>
      <c r="G466" s="159" t="s">
        <v>1889</v>
      </c>
      <c r="N466" s="2">
        <v>2601</v>
      </c>
      <c r="O466" s="3" t="s">
        <v>715</v>
      </c>
      <c r="P466" s="3" t="s">
        <v>39</v>
      </c>
      <c r="Q466" s="3" t="s">
        <v>732</v>
      </c>
      <c r="R466" s="3" t="s">
        <v>733</v>
      </c>
      <c r="S466" s="4">
        <v>46062.611805555556</v>
      </c>
      <c r="T466" s="4">
        <v>46062.638888888891</v>
      </c>
      <c r="U466" s="4">
        <v>46062.638888888891</v>
      </c>
      <c r="V466" s="3" t="s">
        <v>42</v>
      </c>
      <c r="W466" s="3" t="s">
        <v>43</v>
      </c>
      <c r="X466" s="3" t="s">
        <v>716</v>
      </c>
      <c r="Y466" s="2">
        <v>1</v>
      </c>
      <c r="Z466" s="3" t="s">
        <v>734</v>
      </c>
      <c r="AA466" s="5">
        <v>0.65</v>
      </c>
      <c r="AB466" s="5">
        <v>0</v>
      </c>
      <c r="AC466" s="5">
        <v>0.65</v>
      </c>
      <c r="AD466" s="5">
        <v>0</v>
      </c>
      <c r="AE466" s="5">
        <v>0</v>
      </c>
      <c r="AF466" s="5">
        <v>0.65</v>
      </c>
      <c r="AG466" s="6"/>
      <c r="AH466" s="6"/>
      <c r="AI466" s="7">
        <v>0</v>
      </c>
      <c r="AJ466" s="7">
        <v>0</v>
      </c>
      <c r="AK466" s="7">
        <v>0.65</v>
      </c>
      <c r="AL466" s="7">
        <v>0</v>
      </c>
      <c r="AM466" s="7">
        <v>0.65</v>
      </c>
      <c r="AN466" s="12" t="s">
        <v>46</v>
      </c>
      <c r="AO466" s="12"/>
      <c r="AP466" s="12"/>
      <c r="AQ466" s="12"/>
      <c r="AR466" s="12"/>
      <c r="AS466" s="12"/>
      <c r="AT466" s="12"/>
      <c r="AU466" s="12"/>
      <c r="AV466" s="12"/>
      <c r="AW466" s="12"/>
      <c r="AX466" s="12"/>
      <c r="AY466" s="8" t="s">
        <v>47</v>
      </c>
    </row>
    <row r="467" spans="1:51" ht="16.5" x14ac:dyDescent="0.25">
      <c r="A467" s="159" t="str">
        <f>_xlfn.XLOOKUP(X467,Mapping!N:N,Mapping!O:O,"Not Found",0,1)</f>
        <v>ICDB</v>
      </c>
      <c r="B467" s="159" t="str">
        <f t="shared" si="28"/>
        <v>ICDBICDB46062.6388888889</v>
      </c>
      <c r="D467" s="159" t="str">
        <f t="shared" si="31"/>
        <v>Portfolio Copy | Hong_Kong | Live on ALM Core</v>
      </c>
      <c r="E467" s="159" t="str">
        <f t="shared" si="29"/>
        <v>MCPICDBICDBPortfolio Copy | Hong_Kong | Live on ALM Core</v>
      </c>
      <c r="F467" s="159" t="str">
        <f t="shared" si="30"/>
        <v>MCPICDBICDB</v>
      </c>
      <c r="G467" s="159" t="s">
        <v>1889</v>
      </c>
      <c r="N467" s="2">
        <v>2601</v>
      </c>
      <c r="O467" s="3" t="s">
        <v>715</v>
      </c>
      <c r="P467" s="3" t="s">
        <v>39</v>
      </c>
      <c r="Q467" s="3" t="s">
        <v>735</v>
      </c>
      <c r="R467" s="3" t="s">
        <v>736</v>
      </c>
      <c r="S467" s="4">
        <v>46062.638888888891</v>
      </c>
      <c r="T467" s="4">
        <v>46062.676388888889</v>
      </c>
      <c r="U467" s="4">
        <v>46062.676388888889</v>
      </c>
      <c r="V467" s="3" t="s">
        <v>42</v>
      </c>
      <c r="W467" s="3" t="s">
        <v>43</v>
      </c>
      <c r="X467" s="3" t="s">
        <v>716</v>
      </c>
      <c r="Y467" s="2">
        <v>1</v>
      </c>
      <c r="Z467" s="3" t="s">
        <v>737</v>
      </c>
      <c r="AA467" s="5">
        <v>0.9</v>
      </c>
      <c r="AB467" s="5">
        <v>0</v>
      </c>
      <c r="AC467" s="5">
        <v>0.9</v>
      </c>
      <c r="AD467" s="5">
        <v>0</v>
      </c>
      <c r="AE467" s="5">
        <v>0</v>
      </c>
      <c r="AF467" s="5">
        <v>0.9</v>
      </c>
      <c r="AG467" s="6"/>
      <c r="AH467" s="6"/>
      <c r="AI467" s="7">
        <v>0</v>
      </c>
      <c r="AJ467" s="7">
        <v>0</v>
      </c>
      <c r="AK467" s="7">
        <v>0.9</v>
      </c>
      <c r="AL467" s="7">
        <v>0</v>
      </c>
      <c r="AM467" s="7">
        <v>0.9</v>
      </c>
      <c r="AN467" s="12" t="s">
        <v>46</v>
      </c>
      <c r="AO467" s="12"/>
      <c r="AP467" s="12"/>
      <c r="AQ467" s="12"/>
      <c r="AR467" s="12"/>
      <c r="AS467" s="12"/>
      <c r="AT467" s="12"/>
      <c r="AU467" s="12"/>
      <c r="AV467" s="12"/>
      <c r="AW467" s="12"/>
      <c r="AX467" s="12"/>
      <c r="AY467" s="8" t="s">
        <v>47</v>
      </c>
    </row>
    <row r="468" spans="1:51" ht="16.5" x14ac:dyDescent="0.25">
      <c r="A468" s="159" t="str">
        <f>_xlfn.XLOOKUP(X468,Mapping!N:N,Mapping!O:O,"Not Found",0,1)</f>
        <v>ICDB</v>
      </c>
      <c r="B468" s="159" t="str">
        <f t="shared" si="28"/>
        <v>ICDBICDB46062.6763888889</v>
      </c>
      <c r="D468" s="159" t="str">
        <f t="shared" si="31"/>
        <v>Portfolio Copy | Sofia | Live on ALM Core</v>
      </c>
      <c r="E468" s="159" t="str">
        <f t="shared" si="29"/>
        <v>MCPICDBICDBPortfolio Copy | Sofia | Live on ALM Core</v>
      </c>
      <c r="F468" s="159" t="str">
        <f t="shared" si="30"/>
        <v>MCPICDBICDB</v>
      </c>
      <c r="G468" s="159" t="s">
        <v>1889</v>
      </c>
      <c r="N468" s="2">
        <v>2601</v>
      </c>
      <c r="O468" s="3" t="s">
        <v>715</v>
      </c>
      <c r="P468" s="3" t="s">
        <v>39</v>
      </c>
      <c r="Q468" s="3" t="s">
        <v>738</v>
      </c>
      <c r="R468" s="3" t="s">
        <v>739</v>
      </c>
      <c r="S468" s="4">
        <v>46062.676388888889</v>
      </c>
      <c r="T468" s="4">
        <v>46062.706250000003</v>
      </c>
      <c r="U468" s="4">
        <v>46062.706250000003</v>
      </c>
      <c r="V468" s="3" t="s">
        <v>42</v>
      </c>
      <c r="W468" s="3" t="s">
        <v>43</v>
      </c>
      <c r="X468" s="3" t="s">
        <v>716</v>
      </c>
      <c r="Y468" s="2">
        <v>1</v>
      </c>
      <c r="Z468" s="3" t="s">
        <v>740</v>
      </c>
      <c r="AA468" s="5">
        <v>0.72</v>
      </c>
      <c r="AB468" s="5">
        <v>0</v>
      </c>
      <c r="AC468" s="5">
        <v>0.72</v>
      </c>
      <c r="AD468" s="5">
        <v>0</v>
      </c>
      <c r="AE468" s="5">
        <v>0</v>
      </c>
      <c r="AF468" s="5">
        <v>0.72</v>
      </c>
      <c r="AG468" s="6"/>
      <c r="AH468" s="6"/>
      <c r="AI468" s="7">
        <v>0</v>
      </c>
      <c r="AJ468" s="7">
        <v>0</v>
      </c>
      <c r="AK468" s="7">
        <v>0.72</v>
      </c>
      <c r="AL468" s="7">
        <v>0</v>
      </c>
      <c r="AM468" s="7">
        <v>0.72</v>
      </c>
      <c r="AN468" s="12" t="s">
        <v>46</v>
      </c>
      <c r="AO468" s="12"/>
      <c r="AP468" s="12"/>
      <c r="AQ468" s="12"/>
      <c r="AR468" s="12"/>
      <c r="AS468" s="12"/>
      <c r="AT468" s="12"/>
      <c r="AU468" s="12"/>
      <c r="AV468" s="12"/>
      <c r="AW468" s="12"/>
      <c r="AX468" s="12"/>
      <c r="AY468" s="8" t="s">
        <v>47</v>
      </c>
    </row>
    <row r="469" spans="1:51" ht="16.5" x14ac:dyDescent="0.25">
      <c r="A469" s="159" t="str">
        <f>_xlfn.XLOOKUP(X469,Mapping!N:N,Mapping!O:O,"Not Found",0,1)</f>
        <v>ICDB</v>
      </c>
      <c r="B469" s="159" t="str">
        <f t="shared" si="28"/>
        <v>ICDBICDB46062.70625</v>
      </c>
      <c r="D469" s="159" t="str">
        <f t="shared" si="31"/>
        <v>Portfolio Copy | Vienna | Live on ALM Core</v>
      </c>
      <c r="E469" s="159" t="str">
        <f t="shared" si="29"/>
        <v>MCPICDBICDBPortfolio Copy | Vienna | Live on ALM Core</v>
      </c>
      <c r="F469" s="159" t="str">
        <f t="shared" si="30"/>
        <v>MCPICDBICDB</v>
      </c>
      <c r="G469" s="159" t="s">
        <v>1889</v>
      </c>
      <c r="N469" s="2">
        <v>2601</v>
      </c>
      <c r="O469" s="3" t="s">
        <v>715</v>
      </c>
      <c r="P469" s="3" t="s">
        <v>39</v>
      </c>
      <c r="Q469" s="3" t="s">
        <v>741</v>
      </c>
      <c r="R469" s="3" t="s">
        <v>742</v>
      </c>
      <c r="S469" s="4">
        <v>46062.706250000003</v>
      </c>
      <c r="T469" s="4">
        <v>46062.706250000003</v>
      </c>
      <c r="U469" s="4">
        <v>46062.706250000003</v>
      </c>
      <c r="V469" s="3" t="s">
        <v>42</v>
      </c>
      <c r="W469" s="3" t="s">
        <v>43</v>
      </c>
      <c r="X469" s="3" t="s">
        <v>716</v>
      </c>
      <c r="Y469" s="2">
        <v>1</v>
      </c>
      <c r="Z469" s="3" t="s">
        <v>743</v>
      </c>
      <c r="AA469" s="5">
        <v>0</v>
      </c>
      <c r="AB469" s="5">
        <v>0</v>
      </c>
      <c r="AC469" s="5">
        <v>0</v>
      </c>
      <c r="AD469" s="5">
        <v>0</v>
      </c>
      <c r="AE469" s="5">
        <v>0</v>
      </c>
      <c r="AF469" s="5">
        <v>0</v>
      </c>
      <c r="AG469" s="6"/>
      <c r="AH469" s="6"/>
      <c r="AI469" s="7">
        <v>0</v>
      </c>
      <c r="AJ469" s="7">
        <v>0</v>
      </c>
      <c r="AK469" s="7">
        <v>0</v>
      </c>
      <c r="AL469" s="7">
        <v>0</v>
      </c>
      <c r="AM469" s="7">
        <v>0</v>
      </c>
      <c r="AN469" s="12" t="s">
        <v>46</v>
      </c>
      <c r="AO469" s="12"/>
      <c r="AP469" s="12"/>
      <c r="AQ469" s="12"/>
      <c r="AR469" s="12"/>
      <c r="AS469" s="12"/>
      <c r="AT469" s="12"/>
      <c r="AU469" s="12"/>
      <c r="AV469" s="12"/>
      <c r="AW469" s="12"/>
      <c r="AX469" s="12"/>
      <c r="AY469" s="8" t="s">
        <v>47</v>
      </c>
    </row>
    <row r="470" spans="1:51" ht="16.5" x14ac:dyDescent="0.25">
      <c r="A470" s="159" t="str">
        <f>_xlfn.XLOOKUP(X470,Mapping!N:N,Mapping!O:O,"Not Found",0,1)</f>
        <v>ICDB</v>
      </c>
      <c r="B470" s="159" t="str">
        <f t="shared" si="28"/>
        <v>ICDBICDB46062.70625</v>
      </c>
      <c r="D470" s="159" t="str">
        <f t="shared" si="31"/>
        <v>Portfolio Copy | Prague | Live on ALM Core</v>
      </c>
      <c r="E470" s="159" t="str">
        <f t="shared" si="29"/>
        <v>MCPICDBICDBPortfolio Copy | Prague | Live on ALM Core</v>
      </c>
      <c r="F470" s="159" t="str">
        <f t="shared" si="30"/>
        <v>MCPICDBICDB</v>
      </c>
      <c r="G470" s="159" t="s">
        <v>1889</v>
      </c>
      <c r="N470" s="2">
        <v>2601</v>
      </c>
      <c r="O470" s="3" t="s">
        <v>715</v>
      </c>
      <c r="P470" s="3" t="s">
        <v>39</v>
      </c>
      <c r="Q470" s="3" t="s">
        <v>744</v>
      </c>
      <c r="R470" s="3" t="s">
        <v>745</v>
      </c>
      <c r="S470" s="4">
        <v>46062.706250000003</v>
      </c>
      <c r="T470" s="4">
        <v>46062.734027777777</v>
      </c>
      <c r="U470" s="4">
        <v>46062.734027777777</v>
      </c>
      <c r="V470" s="3" t="s">
        <v>42</v>
      </c>
      <c r="W470" s="3" t="s">
        <v>43</v>
      </c>
      <c r="X470" s="3" t="s">
        <v>716</v>
      </c>
      <c r="Y470" s="2">
        <v>1</v>
      </c>
      <c r="Z470" s="3" t="s">
        <v>746</v>
      </c>
      <c r="AA470" s="5">
        <v>0.67</v>
      </c>
      <c r="AB470" s="5">
        <v>0</v>
      </c>
      <c r="AC470" s="5">
        <v>0.67</v>
      </c>
      <c r="AD470" s="5">
        <v>0</v>
      </c>
      <c r="AE470" s="5">
        <v>0</v>
      </c>
      <c r="AF470" s="5">
        <v>0.67</v>
      </c>
      <c r="AG470" s="6"/>
      <c r="AH470" s="6"/>
      <c r="AI470" s="7">
        <v>0</v>
      </c>
      <c r="AJ470" s="7">
        <v>0</v>
      </c>
      <c r="AK470" s="7">
        <v>0.67</v>
      </c>
      <c r="AL470" s="7">
        <v>0</v>
      </c>
      <c r="AM470" s="7">
        <v>0.67</v>
      </c>
      <c r="AN470" s="12" t="s">
        <v>46</v>
      </c>
      <c r="AO470" s="12"/>
      <c r="AP470" s="12"/>
      <c r="AQ470" s="12"/>
      <c r="AR470" s="12"/>
      <c r="AS470" s="12"/>
      <c r="AT470" s="12"/>
      <c r="AU470" s="12"/>
      <c r="AV470" s="12"/>
      <c r="AW470" s="12"/>
      <c r="AX470" s="12"/>
      <c r="AY470" s="8" t="s">
        <v>47</v>
      </c>
    </row>
    <row r="471" spans="1:51" ht="16.5" x14ac:dyDescent="0.25">
      <c r="A471" s="159" t="str">
        <f>_xlfn.XLOOKUP(X471,Mapping!N:N,Mapping!O:O,"Not Found",0,1)</f>
        <v>ICDB</v>
      </c>
      <c r="B471" s="159" t="str">
        <f t="shared" si="28"/>
        <v>ICDBICDB46062.7340277778</v>
      </c>
      <c r="D471" s="159" t="str">
        <f t="shared" si="31"/>
        <v>Portfolio Copy | Beijing | Other live location</v>
      </c>
      <c r="E471" s="159" t="str">
        <f t="shared" si="29"/>
        <v>MCPICDBICDBPortfolio Copy | Beijing | Other live location</v>
      </c>
      <c r="F471" s="159" t="str">
        <f t="shared" si="30"/>
        <v>MCPICDBICDB</v>
      </c>
      <c r="G471" s="159" t="s">
        <v>1889</v>
      </c>
      <c r="N471" s="2">
        <v>2601</v>
      </c>
      <c r="O471" s="3" t="s">
        <v>715</v>
      </c>
      <c r="P471" s="3" t="s">
        <v>39</v>
      </c>
      <c r="Q471" s="3" t="s">
        <v>747</v>
      </c>
      <c r="R471" s="3" t="s">
        <v>748</v>
      </c>
      <c r="S471" s="4">
        <v>46062.734027777777</v>
      </c>
      <c r="T471" s="4">
        <v>46062.73541666667</v>
      </c>
      <c r="U471" s="4">
        <v>46062.73541666667</v>
      </c>
      <c r="V471" s="3" t="s">
        <v>42</v>
      </c>
      <c r="W471" s="3" t="s">
        <v>43</v>
      </c>
      <c r="X471" s="3" t="s">
        <v>716</v>
      </c>
      <c r="Y471" s="2">
        <v>1</v>
      </c>
      <c r="Z471" s="3" t="s">
        <v>749</v>
      </c>
      <c r="AA471" s="5">
        <v>0.03</v>
      </c>
      <c r="AB471" s="5">
        <v>0</v>
      </c>
      <c r="AC471" s="5">
        <v>0.03</v>
      </c>
      <c r="AD471" s="5">
        <v>0</v>
      </c>
      <c r="AE471" s="5">
        <v>0</v>
      </c>
      <c r="AF471" s="5">
        <v>0.03</v>
      </c>
      <c r="AG471" s="6"/>
      <c r="AH471" s="6"/>
      <c r="AI471" s="7">
        <v>0</v>
      </c>
      <c r="AJ471" s="7">
        <v>0</v>
      </c>
      <c r="AK471" s="7">
        <v>0.03</v>
      </c>
      <c r="AL471" s="7">
        <v>0</v>
      </c>
      <c r="AM471" s="7">
        <v>0.03</v>
      </c>
      <c r="AN471" s="12" t="s">
        <v>46</v>
      </c>
      <c r="AO471" s="12"/>
      <c r="AP471" s="12"/>
      <c r="AQ471" s="12"/>
      <c r="AR471" s="12"/>
      <c r="AS471" s="12"/>
      <c r="AT471" s="12"/>
      <c r="AU471" s="12"/>
      <c r="AV471" s="12"/>
      <c r="AW471" s="12"/>
      <c r="AX471" s="12"/>
      <c r="AY471" s="8" t="s">
        <v>47</v>
      </c>
    </row>
    <row r="472" spans="1:51" ht="16.5" x14ac:dyDescent="0.25">
      <c r="A472" s="159" t="str">
        <f>_xlfn.XLOOKUP(X472,Mapping!N:N,Mapping!O:O,"Not Found",0,1)</f>
        <v>ICDB</v>
      </c>
      <c r="B472" s="159" t="str">
        <f t="shared" si="28"/>
        <v>ICDBICDB46062.7354166667</v>
      </c>
      <c r="D472" s="159" t="str">
        <f t="shared" si="31"/>
        <v>Portfolio Copy | Shanghai | Other live location</v>
      </c>
      <c r="E472" s="159" t="str">
        <f t="shared" si="29"/>
        <v>MCPICDBICDBPortfolio Copy | Shanghai | Other live location</v>
      </c>
      <c r="F472" s="159" t="str">
        <f t="shared" si="30"/>
        <v>MCPICDBICDB</v>
      </c>
      <c r="G472" s="159" t="s">
        <v>1889</v>
      </c>
      <c r="N472" s="2">
        <v>2601</v>
      </c>
      <c r="O472" s="3" t="s">
        <v>715</v>
      </c>
      <c r="P472" s="3" t="s">
        <v>39</v>
      </c>
      <c r="Q472" s="3" t="s">
        <v>750</v>
      </c>
      <c r="R472" s="3" t="s">
        <v>751</v>
      </c>
      <c r="S472" s="4">
        <v>46062.73541666667</v>
      </c>
      <c r="T472" s="4">
        <v>46062.73541666667</v>
      </c>
      <c r="U472" s="4">
        <v>46062.73541666667</v>
      </c>
      <c r="V472" s="3" t="s">
        <v>42</v>
      </c>
      <c r="W472" s="3" t="s">
        <v>43</v>
      </c>
      <c r="X472" s="3" t="s">
        <v>716</v>
      </c>
      <c r="Y472" s="2">
        <v>1</v>
      </c>
      <c r="Z472" s="3" t="s">
        <v>752</v>
      </c>
      <c r="AA472" s="5">
        <v>0</v>
      </c>
      <c r="AB472" s="5">
        <v>0</v>
      </c>
      <c r="AC472" s="5">
        <v>0</v>
      </c>
      <c r="AD472" s="5">
        <v>0</v>
      </c>
      <c r="AE472" s="5">
        <v>0</v>
      </c>
      <c r="AF472" s="5">
        <v>0</v>
      </c>
      <c r="AG472" s="6"/>
      <c r="AH472" s="6"/>
      <c r="AI472" s="7">
        <v>0</v>
      </c>
      <c r="AJ472" s="7">
        <v>0</v>
      </c>
      <c r="AK472" s="7">
        <v>0</v>
      </c>
      <c r="AL472" s="7">
        <v>0</v>
      </c>
      <c r="AM472" s="7">
        <v>0</v>
      </c>
      <c r="AN472" s="12" t="s">
        <v>46</v>
      </c>
      <c r="AO472" s="12"/>
      <c r="AP472" s="12"/>
      <c r="AQ472" s="12"/>
      <c r="AR472" s="12"/>
      <c r="AS472" s="12"/>
      <c r="AT472" s="12"/>
      <c r="AU472" s="12"/>
      <c r="AV472" s="12"/>
      <c r="AW472" s="12"/>
      <c r="AX472" s="12"/>
      <c r="AY472" s="8" t="s">
        <v>47</v>
      </c>
    </row>
    <row r="473" spans="1:51" ht="16.5" x14ac:dyDescent="0.25">
      <c r="A473" s="159" t="str">
        <f>_xlfn.XLOOKUP(X473,Mapping!N:N,Mapping!O:O,"Not Found",0,1)</f>
        <v>ICDB</v>
      </c>
      <c r="B473" s="159" t="str">
        <f t="shared" si="28"/>
        <v>ICDBICDB46062.7354166667</v>
      </c>
      <c r="D473" s="159" t="str">
        <f t="shared" si="31"/>
        <v>Portfolio Copy | Budapest | Live on ALM Core</v>
      </c>
      <c r="E473" s="159" t="str">
        <f t="shared" si="29"/>
        <v>MCPICDBICDBPortfolio Copy | Budapest | Live on ALM Core</v>
      </c>
      <c r="F473" s="159" t="str">
        <f t="shared" si="30"/>
        <v>MCPICDBICDB</v>
      </c>
      <c r="G473" s="159" t="s">
        <v>1889</v>
      </c>
      <c r="N473" s="2">
        <v>2601</v>
      </c>
      <c r="O473" s="3" t="s">
        <v>715</v>
      </c>
      <c r="P473" s="3" t="s">
        <v>39</v>
      </c>
      <c r="Q473" s="3" t="s">
        <v>753</v>
      </c>
      <c r="R473" s="3" t="s">
        <v>754</v>
      </c>
      <c r="S473" s="4">
        <v>46062.73541666667</v>
      </c>
      <c r="T473" s="4">
        <v>46062.736111111109</v>
      </c>
      <c r="U473" s="4">
        <v>46062.736111111109</v>
      </c>
      <c r="V473" s="3" t="s">
        <v>42</v>
      </c>
      <c r="W473" s="3" t="s">
        <v>43</v>
      </c>
      <c r="X473" s="3" t="s">
        <v>716</v>
      </c>
      <c r="Y473" s="2">
        <v>1</v>
      </c>
      <c r="Z473" s="3" t="s">
        <v>755</v>
      </c>
      <c r="AA473" s="5">
        <v>0.02</v>
      </c>
      <c r="AB473" s="5">
        <v>0</v>
      </c>
      <c r="AC473" s="5">
        <v>0.02</v>
      </c>
      <c r="AD473" s="5">
        <v>0</v>
      </c>
      <c r="AE473" s="5">
        <v>0</v>
      </c>
      <c r="AF473" s="5">
        <v>0.02</v>
      </c>
      <c r="AG473" s="6"/>
      <c r="AH473" s="6"/>
      <c r="AI473" s="7">
        <v>0</v>
      </c>
      <c r="AJ473" s="7">
        <v>0</v>
      </c>
      <c r="AK473" s="7">
        <v>0.02</v>
      </c>
      <c r="AL473" s="7">
        <v>0</v>
      </c>
      <c r="AM473" s="7">
        <v>0.02</v>
      </c>
      <c r="AN473" s="12" t="s">
        <v>46</v>
      </c>
      <c r="AO473" s="12"/>
      <c r="AP473" s="12"/>
      <c r="AQ473" s="12"/>
      <c r="AR473" s="12"/>
      <c r="AS473" s="12"/>
      <c r="AT473" s="12"/>
      <c r="AU473" s="12"/>
      <c r="AV473" s="12"/>
      <c r="AW473" s="12"/>
      <c r="AX473" s="12"/>
      <c r="AY473" s="8" t="s">
        <v>47</v>
      </c>
    </row>
    <row r="474" spans="1:51" ht="16.5" x14ac:dyDescent="0.25">
      <c r="A474" s="159" t="str">
        <f>_xlfn.XLOOKUP(X474,Mapping!N:N,Mapping!O:O,"Not Found",0,1)</f>
        <v>ICDB</v>
      </c>
      <c r="B474" s="159" t="str">
        <f t="shared" si="28"/>
        <v>ICDBICDB46062.7361111111</v>
      </c>
      <c r="D474" s="159" t="str">
        <f t="shared" si="31"/>
        <v>Portfolio Copy | Tokyo | Live on ALM Core</v>
      </c>
      <c r="E474" s="159" t="str">
        <f t="shared" si="29"/>
        <v>MCPICDBICDBPortfolio Copy | Tokyo | Live on ALM Core</v>
      </c>
      <c r="F474" s="159" t="str">
        <f t="shared" si="30"/>
        <v>MCPICDBICDB</v>
      </c>
      <c r="G474" s="159" t="s">
        <v>1889</v>
      </c>
      <c r="N474" s="2">
        <v>2601</v>
      </c>
      <c r="O474" s="3" t="s">
        <v>715</v>
      </c>
      <c r="P474" s="3" t="s">
        <v>39</v>
      </c>
      <c r="Q474" s="3" t="s">
        <v>756</v>
      </c>
      <c r="R474" s="3" t="s">
        <v>757</v>
      </c>
      <c r="S474" s="4">
        <v>46062.736111111109</v>
      </c>
      <c r="T474" s="4">
        <v>46062.736805555556</v>
      </c>
      <c r="U474" s="4">
        <v>46062.736805555556</v>
      </c>
      <c r="V474" s="3" t="s">
        <v>42</v>
      </c>
      <c r="W474" s="3" t="s">
        <v>43</v>
      </c>
      <c r="X474" s="3" t="s">
        <v>716</v>
      </c>
      <c r="Y474" s="2">
        <v>1</v>
      </c>
      <c r="Z474" s="3" t="s">
        <v>758</v>
      </c>
      <c r="AA474" s="5">
        <v>0.02</v>
      </c>
      <c r="AB474" s="5">
        <v>0</v>
      </c>
      <c r="AC474" s="5">
        <v>0.02</v>
      </c>
      <c r="AD474" s="5">
        <v>0</v>
      </c>
      <c r="AE474" s="5">
        <v>0</v>
      </c>
      <c r="AF474" s="5">
        <v>0.02</v>
      </c>
      <c r="AG474" s="6"/>
      <c r="AH474" s="6"/>
      <c r="AI474" s="7">
        <v>0</v>
      </c>
      <c r="AJ474" s="7">
        <v>0</v>
      </c>
      <c r="AK474" s="7">
        <v>0.02</v>
      </c>
      <c r="AL474" s="7">
        <v>0</v>
      </c>
      <c r="AM474" s="7">
        <v>0.02</v>
      </c>
      <c r="AN474" s="12" t="s">
        <v>46</v>
      </c>
      <c r="AO474" s="12"/>
      <c r="AP474" s="12"/>
      <c r="AQ474" s="12"/>
      <c r="AR474" s="12"/>
      <c r="AS474" s="12"/>
      <c r="AT474" s="12"/>
      <c r="AU474" s="12"/>
      <c r="AV474" s="12"/>
      <c r="AW474" s="12"/>
      <c r="AX474" s="12"/>
      <c r="AY474" s="8" t="s">
        <v>47</v>
      </c>
    </row>
    <row r="475" spans="1:51" ht="16.5" x14ac:dyDescent="0.25">
      <c r="A475" s="159" t="str">
        <f>_xlfn.XLOOKUP(X475,Mapping!N:N,Mapping!O:O,"Not Found",0,1)</f>
        <v>ICDB</v>
      </c>
      <c r="B475" s="159" t="str">
        <f t="shared" si="28"/>
        <v>ICDBICDB46062.7368055556</v>
      </c>
      <c r="D475" s="159" t="str">
        <f t="shared" si="31"/>
        <v>Portfolio Copy | Manila | Other live location</v>
      </c>
      <c r="E475" s="159" t="str">
        <f t="shared" si="29"/>
        <v>MCPICDBICDBPortfolio Copy | Manila | Other live location</v>
      </c>
      <c r="F475" s="159" t="str">
        <f t="shared" si="30"/>
        <v>MCPICDBICDB</v>
      </c>
      <c r="G475" s="159" t="s">
        <v>1889</v>
      </c>
      <c r="N475" s="2">
        <v>2601</v>
      </c>
      <c r="O475" s="3" t="s">
        <v>715</v>
      </c>
      <c r="P475" s="3" t="s">
        <v>39</v>
      </c>
      <c r="Q475" s="3" t="s">
        <v>759</v>
      </c>
      <c r="R475" s="3" t="s">
        <v>760</v>
      </c>
      <c r="S475" s="4">
        <v>46062.736805555556</v>
      </c>
      <c r="T475" s="4">
        <v>46062.736805555556</v>
      </c>
      <c r="U475" s="4">
        <v>46062.736805555556</v>
      </c>
      <c r="V475" s="3" t="s">
        <v>42</v>
      </c>
      <c r="W475" s="3" t="s">
        <v>43</v>
      </c>
      <c r="X475" s="3" t="s">
        <v>716</v>
      </c>
      <c r="Y475" s="2">
        <v>1</v>
      </c>
      <c r="Z475" s="3" t="s">
        <v>761</v>
      </c>
      <c r="AA475" s="5">
        <v>0</v>
      </c>
      <c r="AB475" s="5">
        <v>0</v>
      </c>
      <c r="AC475" s="5">
        <v>0</v>
      </c>
      <c r="AD475" s="5">
        <v>0</v>
      </c>
      <c r="AE475" s="5">
        <v>0</v>
      </c>
      <c r="AF475" s="5">
        <v>0</v>
      </c>
      <c r="AG475" s="6"/>
      <c r="AH475" s="6"/>
      <c r="AI475" s="7">
        <v>0</v>
      </c>
      <c r="AJ475" s="7">
        <v>0</v>
      </c>
      <c r="AK475" s="7">
        <v>0</v>
      </c>
      <c r="AL475" s="7">
        <v>0</v>
      </c>
      <c r="AM475" s="7">
        <v>0</v>
      </c>
      <c r="AN475" s="12" t="s">
        <v>46</v>
      </c>
      <c r="AO475" s="12"/>
      <c r="AP475" s="12"/>
      <c r="AQ475" s="12"/>
      <c r="AR475" s="12"/>
      <c r="AS475" s="12"/>
      <c r="AT475" s="12"/>
      <c r="AU475" s="12"/>
      <c r="AV475" s="12"/>
      <c r="AW475" s="12"/>
      <c r="AX475" s="12"/>
      <c r="AY475" s="8" t="s">
        <v>47</v>
      </c>
    </row>
    <row r="476" spans="1:51" ht="16.5" x14ac:dyDescent="0.25">
      <c r="A476" s="159" t="str">
        <f>_xlfn.XLOOKUP(X476,Mapping!N:N,Mapping!O:O,"Not Found",0,1)</f>
        <v>ICDB</v>
      </c>
      <c r="B476" s="159" t="str">
        <f t="shared" si="28"/>
        <v>ICDBICDB46062.7368055556</v>
      </c>
      <c r="D476" s="159" t="str">
        <f t="shared" si="31"/>
        <v>Portfolio Copy | Bratislava | Live on ALM Core</v>
      </c>
      <c r="E476" s="159" t="str">
        <f t="shared" si="29"/>
        <v>MCPICDBICDBPortfolio Copy | Bratislava | Live on ALM Core</v>
      </c>
      <c r="F476" s="159" t="str">
        <f t="shared" si="30"/>
        <v>MCPICDBICDB</v>
      </c>
      <c r="G476" s="159" t="s">
        <v>1889</v>
      </c>
      <c r="N476" s="2">
        <v>2601</v>
      </c>
      <c r="O476" s="3" t="s">
        <v>715</v>
      </c>
      <c r="P476" s="3" t="s">
        <v>39</v>
      </c>
      <c r="Q476" s="3" t="s">
        <v>762</v>
      </c>
      <c r="R476" s="3" t="s">
        <v>763</v>
      </c>
      <c r="S476" s="4">
        <v>46062.736805555556</v>
      </c>
      <c r="T476" s="4">
        <v>46062.737500000003</v>
      </c>
      <c r="U476" s="4">
        <v>46062.737500000003</v>
      </c>
      <c r="V476" s="3" t="s">
        <v>42</v>
      </c>
      <c r="W476" s="3" t="s">
        <v>43</v>
      </c>
      <c r="X476" s="3" t="s">
        <v>716</v>
      </c>
      <c r="Y476" s="2">
        <v>1</v>
      </c>
      <c r="Z476" s="3" t="s">
        <v>764</v>
      </c>
      <c r="AA476" s="5">
        <v>0.02</v>
      </c>
      <c r="AB476" s="5">
        <v>0</v>
      </c>
      <c r="AC476" s="5">
        <v>0.02</v>
      </c>
      <c r="AD476" s="5">
        <v>0</v>
      </c>
      <c r="AE476" s="5">
        <v>0</v>
      </c>
      <c r="AF476" s="5">
        <v>0.02</v>
      </c>
      <c r="AG476" s="6"/>
      <c r="AH476" s="6"/>
      <c r="AI476" s="7">
        <v>0</v>
      </c>
      <c r="AJ476" s="7">
        <v>0</v>
      </c>
      <c r="AK476" s="7">
        <v>0.02</v>
      </c>
      <c r="AL476" s="7">
        <v>0</v>
      </c>
      <c r="AM476" s="7">
        <v>0.02</v>
      </c>
      <c r="AN476" s="12" t="s">
        <v>46</v>
      </c>
      <c r="AO476" s="12"/>
      <c r="AP476" s="12"/>
      <c r="AQ476" s="12"/>
      <c r="AR476" s="12"/>
      <c r="AS476" s="12"/>
      <c r="AT476" s="12"/>
      <c r="AU476" s="12"/>
      <c r="AV476" s="12"/>
      <c r="AW476" s="12"/>
      <c r="AX476" s="12"/>
      <c r="AY476" s="8" t="s">
        <v>47</v>
      </c>
    </row>
    <row r="477" spans="1:51" ht="16.5" x14ac:dyDescent="0.25">
      <c r="A477" s="159" t="str">
        <f>_xlfn.XLOOKUP(X477,Mapping!N:N,Mapping!O:O,"Not Found",0,1)</f>
        <v>ICDB</v>
      </c>
      <c r="B477" s="159" t="str">
        <f t="shared" si="28"/>
        <v>ICDBICDB46062.7375</v>
      </c>
      <c r="D477" s="159" t="str">
        <f t="shared" si="31"/>
        <v>Portfolio Copy | Seoul | Live on ALM Core</v>
      </c>
      <c r="E477" s="159" t="str">
        <f t="shared" si="29"/>
        <v>MCPICDBICDBPortfolio Copy | Seoul | Live on ALM Core</v>
      </c>
      <c r="F477" s="159" t="str">
        <f t="shared" si="30"/>
        <v>MCPICDBICDB</v>
      </c>
      <c r="G477" s="159" t="s">
        <v>1889</v>
      </c>
      <c r="N477" s="2">
        <v>2601</v>
      </c>
      <c r="O477" s="3" t="s">
        <v>715</v>
      </c>
      <c r="P477" s="3" t="s">
        <v>39</v>
      </c>
      <c r="Q477" s="3" t="s">
        <v>765</v>
      </c>
      <c r="R477" s="3" t="s">
        <v>766</v>
      </c>
      <c r="S477" s="4">
        <v>46062.737500000003</v>
      </c>
      <c r="T477" s="4">
        <v>46062.737500000003</v>
      </c>
      <c r="U477" s="4">
        <v>46062.737500000003</v>
      </c>
      <c r="V477" s="3" t="s">
        <v>42</v>
      </c>
      <c r="W477" s="3" t="s">
        <v>43</v>
      </c>
      <c r="X477" s="3" t="s">
        <v>716</v>
      </c>
      <c r="Y477" s="2">
        <v>1</v>
      </c>
      <c r="Z477" s="3" t="s">
        <v>767</v>
      </c>
      <c r="AA477" s="5">
        <v>0</v>
      </c>
      <c r="AB477" s="5">
        <v>0</v>
      </c>
      <c r="AC477" s="5">
        <v>0</v>
      </c>
      <c r="AD477" s="5">
        <v>0</v>
      </c>
      <c r="AE477" s="5">
        <v>0</v>
      </c>
      <c r="AF477" s="5">
        <v>0</v>
      </c>
      <c r="AG477" s="6"/>
      <c r="AH477" s="6"/>
      <c r="AI477" s="7">
        <v>0</v>
      </c>
      <c r="AJ477" s="7">
        <v>0</v>
      </c>
      <c r="AK477" s="7">
        <v>0</v>
      </c>
      <c r="AL477" s="7">
        <v>0</v>
      </c>
      <c r="AM477" s="7">
        <v>0</v>
      </c>
      <c r="AN477" s="12" t="s">
        <v>46</v>
      </c>
      <c r="AO477" s="12"/>
      <c r="AP477" s="12"/>
      <c r="AQ477" s="12"/>
      <c r="AR477" s="12"/>
      <c r="AS477" s="12"/>
      <c r="AT477" s="12"/>
      <c r="AU477" s="12"/>
      <c r="AV477" s="12"/>
      <c r="AW477" s="12"/>
      <c r="AX477" s="12"/>
      <c r="AY477" s="8" t="s">
        <v>47</v>
      </c>
    </row>
    <row r="478" spans="1:51" ht="16.5" x14ac:dyDescent="0.25">
      <c r="A478" s="159" t="str">
        <f>_xlfn.XLOOKUP(X478,Mapping!N:N,Mapping!O:O,"Not Found",0,1)</f>
        <v>ICDB</v>
      </c>
      <c r="B478" s="159" t="str">
        <f t="shared" si="28"/>
        <v>ICDBICDB46062.7375</v>
      </c>
      <c r="D478" s="159" t="str">
        <f t="shared" si="31"/>
        <v>Portfolio Copy | Taipei | Live on ALM Core</v>
      </c>
      <c r="E478" s="159" t="str">
        <f t="shared" si="29"/>
        <v>MCPICDBICDBPortfolio Copy | Taipei | Live on ALM Core</v>
      </c>
      <c r="F478" s="159" t="str">
        <f t="shared" si="30"/>
        <v>MCPICDBICDB</v>
      </c>
      <c r="G478" s="159" t="s">
        <v>1889</v>
      </c>
      <c r="N478" s="2">
        <v>2601</v>
      </c>
      <c r="O478" s="3" t="s">
        <v>715</v>
      </c>
      <c r="P478" s="3" t="s">
        <v>39</v>
      </c>
      <c r="Q478" s="3" t="s">
        <v>768</v>
      </c>
      <c r="R478" s="3" t="s">
        <v>769</v>
      </c>
      <c r="S478" s="4">
        <v>46062.737500000003</v>
      </c>
      <c r="T478" s="4">
        <v>46062.738194444442</v>
      </c>
      <c r="U478" s="4">
        <v>46062.738194444442</v>
      </c>
      <c r="V478" s="3" t="s">
        <v>42</v>
      </c>
      <c r="W478" s="3" t="s">
        <v>43</v>
      </c>
      <c r="X478" s="3" t="s">
        <v>716</v>
      </c>
      <c r="Y478" s="2">
        <v>1</v>
      </c>
      <c r="Z478" s="3" t="s">
        <v>770</v>
      </c>
      <c r="AA478" s="5">
        <v>0.02</v>
      </c>
      <c r="AB478" s="5">
        <v>0</v>
      </c>
      <c r="AC478" s="5">
        <v>0.02</v>
      </c>
      <c r="AD478" s="5">
        <v>0</v>
      </c>
      <c r="AE478" s="5">
        <v>0</v>
      </c>
      <c r="AF478" s="5">
        <v>0.02</v>
      </c>
      <c r="AG478" s="6"/>
      <c r="AH478" s="6"/>
      <c r="AI478" s="7">
        <v>0</v>
      </c>
      <c r="AJ478" s="7">
        <v>0</v>
      </c>
      <c r="AK478" s="7">
        <v>0.02</v>
      </c>
      <c r="AL478" s="7">
        <v>0</v>
      </c>
      <c r="AM478" s="7">
        <v>0.02</v>
      </c>
      <c r="AN478" s="12" t="s">
        <v>46</v>
      </c>
      <c r="AO478" s="12"/>
      <c r="AP478" s="12"/>
      <c r="AQ478" s="12"/>
      <c r="AR478" s="12"/>
      <c r="AS478" s="12"/>
      <c r="AT478" s="12"/>
      <c r="AU478" s="12"/>
      <c r="AV478" s="12"/>
      <c r="AW478" s="12"/>
      <c r="AX478" s="12"/>
      <c r="AY478" s="8" t="s">
        <v>47</v>
      </c>
    </row>
    <row r="479" spans="1:51" ht="16.5" x14ac:dyDescent="0.25">
      <c r="A479" s="159" t="str">
        <f>_xlfn.XLOOKUP(X479,Mapping!N:N,Mapping!O:O,"Not Found",0,1)</f>
        <v>ICDB</v>
      </c>
      <c r="B479" s="159" t="str">
        <f t="shared" si="28"/>
        <v>ICDBICDB46062.7381944444</v>
      </c>
      <c r="D479" s="159" t="str">
        <f t="shared" si="31"/>
        <v>Portfolio Copy | NLWB_BMG | Live on ALM Core</v>
      </c>
      <c r="E479" s="159" t="str">
        <f t="shared" si="29"/>
        <v>MCPICDBICDBPortfolio Copy | NLWB_BMG | Live on ALM Core</v>
      </c>
      <c r="F479" s="159" t="str">
        <f t="shared" si="30"/>
        <v>MCPICDBICDB</v>
      </c>
      <c r="G479" s="159" t="s">
        <v>1889</v>
      </c>
      <c r="N479" s="2">
        <v>2601</v>
      </c>
      <c r="O479" s="3" t="s">
        <v>715</v>
      </c>
      <c r="P479" s="3" t="s">
        <v>39</v>
      </c>
      <c r="Q479" s="3" t="s">
        <v>771</v>
      </c>
      <c r="R479" s="3" t="s">
        <v>772</v>
      </c>
      <c r="S479" s="4">
        <v>46062.738194444442</v>
      </c>
      <c r="T479" s="4">
        <v>46062.738888888889</v>
      </c>
      <c r="U479" s="4">
        <v>46062.738888888889</v>
      </c>
      <c r="V479" s="3" t="s">
        <v>42</v>
      </c>
      <c r="W479" s="3" t="s">
        <v>43</v>
      </c>
      <c r="X479" s="3" t="s">
        <v>716</v>
      </c>
      <c r="Y479" s="2">
        <v>1</v>
      </c>
      <c r="Z479" s="3" t="s">
        <v>773</v>
      </c>
      <c r="AA479" s="5">
        <v>0.02</v>
      </c>
      <c r="AB479" s="5">
        <v>0</v>
      </c>
      <c r="AC479" s="5">
        <v>0.02</v>
      </c>
      <c r="AD479" s="5">
        <v>0</v>
      </c>
      <c r="AE479" s="5">
        <v>0</v>
      </c>
      <c r="AF479" s="5">
        <v>0.02</v>
      </c>
      <c r="AG479" s="6"/>
      <c r="AH479" s="6"/>
      <c r="AI479" s="7">
        <v>0</v>
      </c>
      <c r="AJ479" s="7">
        <v>0</v>
      </c>
      <c r="AK479" s="7">
        <v>0.02</v>
      </c>
      <c r="AL479" s="7">
        <v>0</v>
      </c>
      <c r="AM479" s="7">
        <v>0.02</v>
      </c>
      <c r="AN479" s="12" t="s">
        <v>46</v>
      </c>
      <c r="AO479" s="12"/>
      <c r="AP479" s="12"/>
      <c r="AQ479" s="12"/>
      <c r="AR479" s="12"/>
      <c r="AS479" s="12"/>
      <c r="AT479" s="12"/>
      <c r="AU479" s="12"/>
      <c r="AV479" s="12"/>
      <c r="AW479" s="12"/>
      <c r="AX479" s="12"/>
      <c r="AY479" s="8" t="s">
        <v>47</v>
      </c>
    </row>
    <row r="480" spans="1:51" ht="16.5" x14ac:dyDescent="0.25">
      <c r="A480" s="159" t="str">
        <f>_xlfn.XLOOKUP(X480,Mapping!N:N,Mapping!O:O,"Not Found",0,1)</f>
        <v>ICDB</v>
      </c>
      <c r="B480" s="159" t="str">
        <f t="shared" si="28"/>
        <v>ICDBICDB46062.7388888889</v>
      </c>
      <c r="D480" s="159" t="str">
        <f t="shared" si="31"/>
        <v>Portfolio Copy | NLWB_FM_Banking_books | Live on ALM Core</v>
      </c>
      <c r="E480" s="159" t="str">
        <f t="shared" si="29"/>
        <v>MCPICDBICDBPortfolio Copy | NLWB_FM_Banking_books | Live on ALM Core</v>
      </c>
      <c r="F480" s="159" t="str">
        <f t="shared" si="30"/>
        <v>MCPICDBICDB</v>
      </c>
      <c r="G480" s="159" t="s">
        <v>1889</v>
      </c>
      <c r="N480" s="2">
        <v>2601</v>
      </c>
      <c r="O480" s="3" t="s">
        <v>715</v>
      </c>
      <c r="P480" s="3" t="s">
        <v>39</v>
      </c>
      <c r="Q480" s="3" t="s">
        <v>774</v>
      </c>
      <c r="R480" s="3" t="s">
        <v>775</v>
      </c>
      <c r="S480" s="4">
        <v>46062.738888888889</v>
      </c>
      <c r="T480" s="4">
        <v>46062.738888888889</v>
      </c>
      <c r="U480" s="4">
        <v>46062.738888888889</v>
      </c>
      <c r="V480" s="3" t="s">
        <v>42</v>
      </c>
      <c r="W480" s="3" t="s">
        <v>43</v>
      </c>
      <c r="X480" s="3" t="s">
        <v>716</v>
      </c>
      <c r="Y480" s="2">
        <v>1</v>
      </c>
      <c r="Z480" s="3" t="s">
        <v>776</v>
      </c>
      <c r="AA480" s="5">
        <v>0</v>
      </c>
      <c r="AB480" s="5">
        <v>0</v>
      </c>
      <c r="AC480" s="5">
        <v>0</v>
      </c>
      <c r="AD480" s="5">
        <v>0</v>
      </c>
      <c r="AE480" s="5">
        <v>0</v>
      </c>
      <c r="AF480" s="5">
        <v>0</v>
      </c>
      <c r="AG480" s="6"/>
      <c r="AH480" s="6"/>
      <c r="AI480" s="7">
        <v>0</v>
      </c>
      <c r="AJ480" s="7">
        <v>0</v>
      </c>
      <c r="AK480" s="7">
        <v>0</v>
      </c>
      <c r="AL480" s="7">
        <v>0</v>
      </c>
      <c r="AM480" s="7">
        <v>0</v>
      </c>
      <c r="AN480" s="12" t="s">
        <v>46</v>
      </c>
      <c r="AO480" s="12"/>
      <c r="AP480" s="12"/>
      <c r="AQ480" s="12"/>
      <c r="AR480" s="12"/>
      <c r="AS480" s="12"/>
      <c r="AT480" s="12"/>
      <c r="AU480" s="12"/>
      <c r="AV480" s="12"/>
      <c r="AW480" s="12"/>
      <c r="AX480" s="12"/>
      <c r="AY480" s="8" t="s">
        <v>47</v>
      </c>
    </row>
    <row r="481" spans="1:51" ht="16.5" x14ac:dyDescent="0.25">
      <c r="A481" s="159" t="str">
        <f>_xlfn.XLOOKUP(X481,Mapping!N:N,Mapping!O:O,"Not Found",0,1)</f>
        <v>ICDB</v>
      </c>
      <c r="B481" s="159" t="str">
        <f t="shared" si="28"/>
        <v>ICDBICDB46062.7388888889</v>
      </c>
      <c r="D481" s="159" t="str">
        <f t="shared" si="31"/>
        <v>Portfolio Copy | NLWB_Trade_Finance_Services | Live on ALM Core</v>
      </c>
      <c r="E481" s="159" t="str">
        <f t="shared" si="29"/>
        <v>MCPICDBICDBPortfolio Copy | NLWB_Trade_Finance_Services | Live on ALM Core</v>
      </c>
      <c r="F481" s="159" t="str">
        <f t="shared" si="30"/>
        <v>MCPICDBICDB</v>
      </c>
      <c r="G481" s="159" t="s">
        <v>1889</v>
      </c>
      <c r="N481" s="2">
        <v>2601</v>
      </c>
      <c r="O481" s="3" t="s">
        <v>715</v>
      </c>
      <c r="P481" s="3" t="s">
        <v>39</v>
      </c>
      <c r="Q481" s="3" t="s">
        <v>777</v>
      </c>
      <c r="R481" s="3" t="s">
        <v>778</v>
      </c>
      <c r="S481" s="4">
        <v>46062.738888888889</v>
      </c>
      <c r="T481" s="4">
        <v>46062.739583333336</v>
      </c>
      <c r="U481" s="4">
        <v>46062.739583333336</v>
      </c>
      <c r="V481" s="3" t="s">
        <v>42</v>
      </c>
      <c r="W481" s="3" t="s">
        <v>43</v>
      </c>
      <c r="X481" s="3" t="s">
        <v>716</v>
      </c>
      <c r="Y481" s="2">
        <v>1</v>
      </c>
      <c r="Z481" s="3" t="s">
        <v>779</v>
      </c>
      <c r="AA481" s="5">
        <v>0.02</v>
      </c>
      <c r="AB481" s="5">
        <v>0</v>
      </c>
      <c r="AC481" s="5">
        <v>0.02</v>
      </c>
      <c r="AD481" s="5">
        <v>0</v>
      </c>
      <c r="AE481" s="5">
        <v>0</v>
      </c>
      <c r="AF481" s="5">
        <v>0.02</v>
      </c>
      <c r="AG481" s="6"/>
      <c r="AH481" s="6"/>
      <c r="AI481" s="7">
        <v>0</v>
      </c>
      <c r="AJ481" s="7">
        <v>0</v>
      </c>
      <c r="AK481" s="7">
        <v>0.02</v>
      </c>
      <c r="AL481" s="7">
        <v>0</v>
      </c>
      <c r="AM481" s="7">
        <v>0.02</v>
      </c>
      <c r="AN481" s="12" t="s">
        <v>46</v>
      </c>
      <c r="AO481" s="12"/>
      <c r="AP481" s="12"/>
      <c r="AQ481" s="12"/>
      <c r="AR481" s="12"/>
      <c r="AS481" s="12"/>
      <c r="AT481" s="12"/>
      <c r="AU481" s="12"/>
      <c r="AV481" s="12"/>
      <c r="AW481" s="12"/>
      <c r="AX481" s="12"/>
      <c r="AY481" s="8" t="s">
        <v>47</v>
      </c>
    </row>
    <row r="482" spans="1:51" ht="16.5" x14ac:dyDescent="0.25">
      <c r="A482" s="159" t="str">
        <f>_xlfn.XLOOKUP(X482,Mapping!N:N,Mapping!O:O,"Not Found",0,1)</f>
        <v>ICDB</v>
      </c>
      <c r="B482" s="159" t="str">
        <f t="shared" si="28"/>
        <v>ICDBICDB46062.7395833333</v>
      </c>
      <c r="D482" s="159" t="str">
        <f t="shared" si="31"/>
        <v>Portfolio Copy | Kiev | Live on ALM Core</v>
      </c>
      <c r="E482" s="159" t="str">
        <f t="shared" si="29"/>
        <v>MCPICDBICDBPortfolio Copy | Kiev | Live on ALM Core</v>
      </c>
      <c r="F482" s="159" t="str">
        <f t="shared" si="30"/>
        <v>MCPICDBICDB</v>
      </c>
      <c r="G482" s="159" t="s">
        <v>1889</v>
      </c>
      <c r="N482" s="2">
        <v>2601</v>
      </c>
      <c r="O482" s="3" t="s">
        <v>715</v>
      </c>
      <c r="P482" s="3" t="s">
        <v>39</v>
      </c>
      <c r="Q482" s="3" t="s">
        <v>780</v>
      </c>
      <c r="R482" s="3" t="s">
        <v>781</v>
      </c>
      <c r="S482" s="4">
        <v>46062.739583333336</v>
      </c>
      <c r="T482" s="4">
        <v>46062.739583333336</v>
      </c>
      <c r="U482" s="4">
        <v>46062.739583333336</v>
      </c>
      <c r="V482" s="3" t="s">
        <v>42</v>
      </c>
      <c r="W482" s="3" t="s">
        <v>43</v>
      </c>
      <c r="X482" s="3" t="s">
        <v>716</v>
      </c>
      <c r="Y482" s="2">
        <v>1</v>
      </c>
      <c r="Z482" s="3" t="s">
        <v>782</v>
      </c>
      <c r="AA482" s="5">
        <v>0</v>
      </c>
      <c r="AB482" s="5">
        <v>0</v>
      </c>
      <c r="AC482" s="5">
        <v>0</v>
      </c>
      <c r="AD482" s="5">
        <v>0</v>
      </c>
      <c r="AE482" s="5">
        <v>0</v>
      </c>
      <c r="AF482" s="5">
        <v>0</v>
      </c>
      <c r="AG482" s="6"/>
      <c r="AH482" s="6"/>
      <c r="AI482" s="7">
        <v>0</v>
      </c>
      <c r="AJ482" s="7">
        <v>0</v>
      </c>
      <c r="AK482" s="7">
        <v>0</v>
      </c>
      <c r="AL482" s="7">
        <v>0</v>
      </c>
      <c r="AM482" s="7">
        <v>0</v>
      </c>
      <c r="AN482" s="12" t="s">
        <v>46</v>
      </c>
      <c r="AO482" s="12"/>
      <c r="AP482" s="12"/>
      <c r="AQ482" s="12"/>
      <c r="AR482" s="12"/>
      <c r="AS482" s="12"/>
      <c r="AT482" s="12"/>
      <c r="AU482" s="12"/>
      <c r="AV482" s="12"/>
      <c r="AW482" s="12"/>
      <c r="AX482" s="12"/>
      <c r="AY482" s="8" t="s">
        <v>47</v>
      </c>
    </row>
    <row r="483" spans="1:51" ht="16.5" x14ac:dyDescent="0.25">
      <c r="A483" s="159" t="str">
        <f>_xlfn.XLOOKUP(X483,Mapping!N:N,Mapping!O:O,"Not Found",0,1)</f>
        <v>ICDB</v>
      </c>
      <c r="B483" s="159" t="str">
        <f t="shared" si="28"/>
        <v>ICDBICDB46062.7395833333</v>
      </c>
      <c r="D483" s="159" t="str">
        <f t="shared" si="31"/>
        <v>Portfolio Copy | Geneva | Other live location</v>
      </c>
      <c r="E483" s="159" t="str">
        <f t="shared" si="29"/>
        <v>MCPICDBICDBPortfolio Copy | Geneva | Other live location</v>
      </c>
      <c r="F483" s="159" t="str">
        <f t="shared" si="30"/>
        <v>MCPICDBICDB</v>
      </c>
      <c r="G483" s="159" t="s">
        <v>1889</v>
      </c>
      <c r="N483" s="2">
        <v>2601</v>
      </c>
      <c r="O483" s="3" t="s">
        <v>715</v>
      </c>
      <c r="P483" s="3" t="s">
        <v>39</v>
      </c>
      <c r="Q483" s="3" t="s">
        <v>783</v>
      </c>
      <c r="R483" s="3" t="s">
        <v>784</v>
      </c>
      <c r="S483" s="4">
        <v>46062.739583333336</v>
      </c>
      <c r="T483" s="4">
        <v>46062.740277777775</v>
      </c>
      <c r="U483" s="4">
        <v>46062.740277777775</v>
      </c>
      <c r="V483" s="3" t="s">
        <v>42</v>
      </c>
      <c r="W483" s="3" t="s">
        <v>43</v>
      </c>
      <c r="X483" s="3" t="s">
        <v>716</v>
      </c>
      <c r="Y483" s="2">
        <v>1</v>
      </c>
      <c r="Z483" s="3" t="s">
        <v>785</v>
      </c>
      <c r="AA483" s="5">
        <v>0.02</v>
      </c>
      <c r="AB483" s="5">
        <v>0</v>
      </c>
      <c r="AC483" s="5">
        <v>0.02</v>
      </c>
      <c r="AD483" s="5">
        <v>0</v>
      </c>
      <c r="AE483" s="5">
        <v>0</v>
      </c>
      <c r="AF483" s="5">
        <v>0.02</v>
      </c>
      <c r="AG483" s="6"/>
      <c r="AH483" s="6"/>
      <c r="AI483" s="7">
        <v>0</v>
      </c>
      <c r="AJ483" s="7">
        <v>0</v>
      </c>
      <c r="AK483" s="7">
        <v>0.02</v>
      </c>
      <c r="AL483" s="7">
        <v>0</v>
      </c>
      <c r="AM483" s="7">
        <v>0.02</v>
      </c>
      <c r="AN483" s="12" t="s">
        <v>46</v>
      </c>
      <c r="AO483" s="12"/>
      <c r="AP483" s="12"/>
      <c r="AQ483" s="12"/>
      <c r="AR483" s="12"/>
      <c r="AS483" s="12"/>
      <c r="AT483" s="12"/>
      <c r="AU483" s="12"/>
      <c r="AV483" s="12"/>
      <c r="AW483" s="12"/>
      <c r="AX483" s="12"/>
      <c r="AY483" s="8" t="s">
        <v>47</v>
      </c>
    </row>
    <row r="484" spans="1:51" ht="16.5" x14ac:dyDescent="0.25">
      <c r="A484" s="159" t="str">
        <f>_xlfn.XLOOKUP(X484,Mapping!N:N,Mapping!O:O,"Not Found",0,1)</f>
        <v>ICDB</v>
      </c>
      <c r="B484" s="159" t="str">
        <f t="shared" si="28"/>
        <v>ICDBICDB46062.7402777778</v>
      </c>
      <c r="D484" s="159" t="str">
        <f t="shared" si="31"/>
        <v>Portfolio Copy | Brussels | Live on ALM Core</v>
      </c>
      <c r="E484" s="159" t="str">
        <f t="shared" si="29"/>
        <v>MCPICDBICDBPortfolio Copy | Brussels | Live on ALM Core</v>
      </c>
      <c r="F484" s="159" t="str">
        <f t="shared" si="30"/>
        <v>MCPICDBICDB</v>
      </c>
      <c r="G484" s="159" t="s">
        <v>1889</v>
      </c>
      <c r="N484" s="2">
        <v>2601</v>
      </c>
      <c r="O484" s="3" t="s">
        <v>715</v>
      </c>
      <c r="P484" s="3" t="s">
        <v>39</v>
      </c>
      <c r="Q484" s="3" t="s">
        <v>786</v>
      </c>
      <c r="R484" s="3" t="s">
        <v>787</v>
      </c>
      <c r="S484" s="4">
        <v>46062.740277777775</v>
      </c>
      <c r="T484" s="4">
        <v>46062.770138888889</v>
      </c>
      <c r="U484" s="4">
        <v>46062.770138888889</v>
      </c>
      <c r="V484" s="3" t="s">
        <v>42</v>
      </c>
      <c r="W484" s="3" t="s">
        <v>43</v>
      </c>
      <c r="X484" s="3" t="s">
        <v>716</v>
      </c>
      <c r="Y484" s="2">
        <v>1</v>
      </c>
      <c r="Z484" s="3" t="s">
        <v>788</v>
      </c>
      <c r="AA484" s="5">
        <v>0.72</v>
      </c>
      <c r="AB484" s="5">
        <v>0</v>
      </c>
      <c r="AC484" s="5">
        <v>0.72</v>
      </c>
      <c r="AD484" s="5">
        <v>0</v>
      </c>
      <c r="AE484" s="5">
        <v>0</v>
      </c>
      <c r="AF484" s="5">
        <v>0.72</v>
      </c>
      <c r="AG484" s="6"/>
      <c r="AH484" s="6"/>
      <c r="AI484" s="7">
        <v>0</v>
      </c>
      <c r="AJ484" s="7">
        <v>0</v>
      </c>
      <c r="AK484" s="7">
        <v>0.72</v>
      </c>
      <c r="AL484" s="7">
        <v>0</v>
      </c>
      <c r="AM484" s="7">
        <v>0.72</v>
      </c>
      <c r="AN484" s="12" t="s">
        <v>46</v>
      </c>
      <c r="AO484" s="12"/>
      <c r="AP484" s="12"/>
      <c r="AQ484" s="12"/>
      <c r="AR484" s="12"/>
      <c r="AS484" s="12"/>
      <c r="AT484" s="12"/>
      <c r="AU484" s="12"/>
      <c r="AV484" s="12"/>
      <c r="AW484" s="12"/>
      <c r="AX484" s="12"/>
      <c r="AY484" s="8" t="s">
        <v>47</v>
      </c>
    </row>
    <row r="485" spans="1:51" ht="16.5" x14ac:dyDescent="0.25">
      <c r="A485" s="159" t="str">
        <f>_xlfn.XLOOKUP(X485,Mapping!N:N,Mapping!O:O,"Not Found",0,1)</f>
        <v>ICDB</v>
      </c>
      <c r="B485" s="159" t="str">
        <f t="shared" si="28"/>
        <v>ICDBICDB46062.7701388889</v>
      </c>
      <c r="D485" s="159" t="str">
        <f t="shared" si="31"/>
        <v>Portfolio Copy | Belgium_FM_banking_book | Live on ALM Core</v>
      </c>
      <c r="E485" s="159" t="str">
        <f t="shared" si="29"/>
        <v>MCPICDBICDBPortfolio Copy | Belgium_FM_banking_book | Live on ALM Core</v>
      </c>
      <c r="F485" s="159" t="str">
        <f t="shared" si="30"/>
        <v>MCPICDBICDB</v>
      </c>
      <c r="G485" s="159" t="s">
        <v>1889</v>
      </c>
      <c r="N485" s="2">
        <v>2601</v>
      </c>
      <c r="O485" s="3" t="s">
        <v>715</v>
      </c>
      <c r="P485" s="3" t="s">
        <v>39</v>
      </c>
      <c r="Q485" s="3" t="s">
        <v>789</v>
      </c>
      <c r="R485" s="3" t="s">
        <v>790</v>
      </c>
      <c r="S485" s="4">
        <v>46062.770138888889</v>
      </c>
      <c r="T485" s="4">
        <v>46062.770138888889</v>
      </c>
      <c r="U485" s="4">
        <v>46062.770833333336</v>
      </c>
      <c r="V485" s="3" t="s">
        <v>42</v>
      </c>
      <c r="W485" s="3" t="s">
        <v>43</v>
      </c>
      <c r="X485" s="3" t="s">
        <v>716</v>
      </c>
      <c r="Y485" s="2">
        <v>1</v>
      </c>
      <c r="Z485" s="3" t="s">
        <v>791</v>
      </c>
      <c r="AA485" s="5">
        <v>0</v>
      </c>
      <c r="AB485" s="5">
        <v>0</v>
      </c>
      <c r="AC485" s="5">
        <v>0</v>
      </c>
      <c r="AD485" s="5">
        <v>0</v>
      </c>
      <c r="AE485" s="5">
        <v>0</v>
      </c>
      <c r="AF485" s="5">
        <v>0</v>
      </c>
      <c r="AG485" s="6"/>
      <c r="AH485" s="6"/>
      <c r="AI485" s="7">
        <v>0</v>
      </c>
      <c r="AJ485" s="7">
        <v>0</v>
      </c>
      <c r="AK485" s="7">
        <v>0</v>
      </c>
      <c r="AL485" s="7">
        <v>0</v>
      </c>
      <c r="AM485" s="7">
        <v>0</v>
      </c>
      <c r="AN485" s="12" t="s">
        <v>46</v>
      </c>
      <c r="AO485" s="12"/>
      <c r="AP485" s="12"/>
      <c r="AQ485" s="12"/>
      <c r="AR485" s="12"/>
      <c r="AS485" s="12"/>
      <c r="AT485" s="12"/>
      <c r="AU485" s="12"/>
      <c r="AV485" s="12"/>
      <c r="AW485" s="12"/>
      <c r="AX485" s="12"/>
      <c r="AY485" s="8" t="s">
        <v>47</v>
      </c>
    </row>
    <row r="486" spans="1:51" ht="16.5" x14ac:dyDescent="0.25">
      <c r="A486" s="159" t="str">
        <f>_xlfn.XLOOKUP(X486,Mapping!N:N,Mapping!O:O,"Not Found",0,1)</f>
        <v>ICDB</v>
      </c>
      <c r="B486" s="159" t="str">
        <f t="shared" si="28"/>
        <v>ICDBICDB46062.7708333333</v>
      </c>
      <c r="D486" s="159" t="str">
        <f t="shared" si="31"/>
        <v>Portfolio Copy | Luxembourg | Live on ALM Core</v>
      </c>
      <c r="E486" s="159" t="str">
        <f t="shared" si="29"/>
        <v>MCPICDBICDBPortfolio Copy | Luxembourg | Live on ALM Core</v>
      </c>
      <c r="F486" s="159" t="str">
        <f t="shared" si="30"/>
        <v>MCPICDBICDB</v>
      </c>
      <c r="G486" s="159" t="s">
        <v>1889</v>
      </c>
      <c r="N486" s="2">
        <v>2601</v>
      </c>
      <c r="O486" s="3" t="s">
        <v>715</v>
      </c>
      <c r="P486" s="3" t="s">
        <v>39</v>
      </c>
      <c r="Q486" s="3" t="s">
        <v>792</v>
      </c>
      <c r="R486" s="3" t="s">
        <v>793</v>
      </c>
      <c r="S486" s="4">
        <v>46062.770833333336</v>
      </c>
      <c r="T486" s="4">
        <v>46062.770833333336</v>
      </c>
      <c r="U486" s="4">
        <v>46063.495138888888</v>
      </c>
      <c r="V486" s="3" t="s">
        <v>42</v>
      </c>
      <c r="W486" s="3" t="s">
        <v>43</v>
      </c>
      <c r="X486" s="3" t="s">
        <v>716</v>
      </c>
      <c r="Y486" s="2">
        <v>1</v>
      </c>
      <c r="Z486" s="3" t="s">
        <v>794</v>
      </c>
      <c r="AA486" s="5">
        <v>0</v>
      </c>
      <c r="AB486" s="5">
        <v>0</v>
      </c>
      <c r="AC486" s="5">
        <v>0</v>
      </c>
      <c r="AD486" s="5">
        <v>0</v>
      </c>
      <c r="AE486" s="5">
        <v>0</v>
      </c>
      <c r="AF486" s="5">
        <v>0</v>
      </c>
      <c r="AG486" s="6"/>
      <c r="AH486" s="6"/>
      <c r="AI486" s="7">
        <v>0</v>
      </c>
      <c r="AJ486" s="7">
        <v>0</v>
      </c>
      <c r="AK486" s="7">
        <v>0</v>
      </c>
      <c r="AL486" s="7">
        <v>0</v>
      </c>
      <c r="AM486" s="7">
        <v>0</v>
      </c>
      <c r="AN486" s="12" t="s">
        <v>46</v>
      </c>
      <c r="AO486" s="12"/>
      <c r="AP486" s="12"/>
      <c r="AQ486" s="12"/>
      <c r="AR486" s="12"/>
      <c r="AS486" s="12"/>
      <c r="AT486" s="12"/>
      <c r="AU486" s="12"/>
      <c r="AV486" s="12"/>
      <c r="AW486" s="12"/>
      <c r="AX486" s="12"/>
      <c r="AY486" s="8" t="s">
        <v>47</v>
      </c>
    </row>
    <row r="487" spans="1:51" ht="16.5" x14ac:dyDescent="0.25">
      <c r="A487" s="159" t="str">
        <f>_xlfn.XLOOKUP(X487,Mapping!N:N,Mapping!O:O,"Not Found",0,1)</f>
        <v>ICDB</v>
      </c>
      <c r="B487" s="159" t="str">
        <f t="shared" si="28"/>
        <v>ICDBICDB46063.4951388889</v>
      </c>
      <c r="D487" s="159" t="str">
        <f t="shared" si="31"/>
        <v>Load | NLWB_Lending | Live on ALM Core</v>
      </c>
      <c r="E487" s="159" t="str">
        <f t="shared" si="29"/>
        <v>MCPICDBICDBLoad | NLWB_Lending | Live on ALM Core</v>
      </c>
      <c r="F487" s="159" t="str">
        <f t="shared" si="30"/>
        <v>MCPICDBICDB</v>
      </c>
      <c r="G487" s="159" t="s">
        <v>1889</v>
      </c>
      <c r="N487" s="2">
        <v>2601</v>
      </c>
      <c r="O487" s="3" t="s">
        <v>715</v>
      </c>
      <c r="P487" s="3" t="s">
        <v>39</v>
      </c>
      <c r="Q487" s="3" t="s">
        <v>795</v>
      </c>
      <c r="R487" s="3" t="s">
        <v>796</v>
      </c>
      <c r="S487" s="4">
        <v>46063.495138888888</v>
      </c>
      <c r="T487" s="4">
        <v>46063.521527777775</v>
      </c>
      <c r="U487" s="4">
        <v>46063.521527777775</v>
      </c>
      <c r="V487" s="3" t="s">
        <v>42</v>
      </c>
      <c r="W487" s="3" t="s">
        <v>43</v>
      </c>
      <c r="X487" s="3" t="s">
        <v>797</v>
      </c>
      <c r="Y487" s="2">
        <v>1</v>
      </c>
      <c r="Z487" s="3" t="s">
        <v>798</v>
      </c>
      <c r="AA487" s="5">
        <v>0.63</v>
      </c>
      <c r="AB487" s="5">
        <v>0</v>
      </c>
      <c r="AC487" s="5">
        <v>0.63</v>
      </c>
      <c r="AD487" s="5">
        <v>0</v>
      </c>
      <c r="AE487" s="5">
        <v>0</v>
      </c>
      <c r="AF487" s="5">
        <v>0.63</v>
      </c>
      <c r="AG487" s="6"/>
      <c r="AH487" s="6"/>
      <c r="AI487" s="7">
        <v>0</v>
      </c>
      <c r="AJ487" s="7">
        <v>0</v>
      </c>
      <c r="AK487" s="7">
        <v>0.63</v>
      </c>
      <c r="AL487" s="7">
        <v>0</v>
      </c>
      <c r="AM487" s="7">
        <v>0.63</v>
      </c>
      <c r="AN487" s="12" t="s">
        <v>46</v>
      </c>
      <c r="AO487" s="12"/>
      <c r="AP487" s="12"/>
      <c r="AQ487" s="12"/>
      <c r="AR487" s="12"/>
      <c r="AS487" s="12"/>
      <c r="AT487" s="12"/>
      <c r="AU487" s="12"/>
      <c r="AV487" s="12"/>
      <c r="AW487" s="12"/>
      <c r="AX487" s="12"/>
      <c r="AY487" s="8" t="s">
        <v>47</v>
      </c>
    </row>
    <row r="488" spans="1:51" ht="16.5" x14ac:dyDescent="0.25">
      <c r="A488" s="159" t="str">
        <f>_xlfn.XLOOKUP(X488,Mapping!N:N,Mapping!O:O,"Not Found",0,1)</f>
        <v>ICDB</v>
      </c>
      <c r="B488" s="159" t="str">
        <f t="shared" si="28"/>
        <v>ICDBICDB46063.5215277778</v>
      </c>
      <c r="D488" s="159" t="str">
        <f t="shared" si="31"/>
        <v>Load | London | Live on ALM Core</v>
      </c>
      <c r="E488" s="159" t="str">
        <f t="shared" si="29"/>
        <v>MCPICDBICDBLoad | London | Live on ALM Core</v>
      </c>
      <c r="F488" s="159" t="str">
        <f t="shared" si="30"/>
        <v>MCPICDBICDB</v>
      </c>
      <c r="G488" s="159" t="s">
        <v>1889</v>
      </c>
      <c r="N488" s="2">
        <v>2601</v>
      </c>
      <c r="O488" s="3" t="s">
        <v>715</v>
      </c>
      <c r="P488" s="3" t="s">
        <v>39</v>
      </c>
      <c r="Q488" s="3" t="s">
        <v>799</v>
      </c>
      <c r="R488" s="3" t="s">
        <v>800</v>
      </c>
      <c r="S488" s="4">
        <v>46063.521527777775</v>
      </c>
      <c r="T488" s="4">
        <v>46063.552083333336</v>
      </c>
      <c r="U488" s="4">
        <v>46063.552083333336</v>
      </c>
      <c r="V488" s="3" t="s">
        <v>42</v>
      </c>
      <c r="W488" s="3" t="s">
        <v>43</v>
      </c>
      <c r="X488" s="3" t="s">
        <v>797</v>
      </c>
      <c r="Y488" s="2">
        <v>1</v>
      </c>
      <c r="Z488" s="3" t="s">
        <v>801</v>
      </c>
      <c r="AA488" s="5">
        <v>0.73</v>
      </c>
      <c r="AB488" s="5">
        <v>0</v>
      </c>
      <c r="AC488" s="5">
        <v>0.73</v>
      </c>
      <c r="AD488" s="5">
        <v>0</v>
      </c>
      <c r="AE488" s="5">
        <v>0</v>
      </c>
      <c r="AF488" s="5">
        <v>0.73</v>
      </c>
      <c r="AG488" s="6"/>
      <c r="AH488" s="6"/>
      <c r="AI488" s="7">
        <v>0</v>
      </c>
      <c r="AJ488" s="7">
        <v>0</v>
      </c>
      <c r="AK488" s="7">
        <v>0.73</v>
      </c>
      <c r="AL488" s="7">
        <v>0</v>
      </c>
      <c r="AM488" s="7">
        <v>0.73</v>
      </c>
      <c r="AN488" s="12" t="s">
        <v>46</v>
      </c>
      <c r="AO488" s="12"/>
      <c r="AP488" s="12"/>
      <c r="AQ488" s="12"/>
      <c r="AR488" s="12"/>
      <c r="AS488" s="12"/>
      <c r="AT488" s="12"/>
      <c r="AU488" s="12"/>
      <c r="AV488" s="12"/>
      <c r="AW488" s="12"/>
      <c r="AX488" s="12"/>
      <c r="AY488" s="8" t="s">
        <v>47</v>
      </c>
    </row>
    <row r="489" spans="1:51" ht="16.5" x14ac:dyDescent="0.25">
      <c r="A489" s="159" t="str">
        <f>_xlfn.XLOOKUP(X489,Mapping!N:N,Mapping!O:O,"Not Found",0,1)</f>
        <v>ICDB</v>
      </c>
      <c r="B489" s="159" t="str">
        <f t="shared" si="28"/>
        <v>ICDBICDB46063.5520833333</v>
      </c>
      <c r="D489" s="159" t="str">
        <f t="shared" si="31"/>
        <v>Load | Dublin | Live on ALM Core</v>
      </c>
      <c r="E489" s="159" t="str">
        <f t="shared" si="29"/>
        <v>MCPICDBICDBLoad | Dublin | Live on ALM Core</v>
      </c>
      <c r="F489" s="159" t="str">
        <f t="shared" si="30"/>
        <v>MCPICDBICDB</v>
      </c>
      <c r="G489" s="159" t="s">
        <v>1889</v>
      </c>
      <c r="N489" s="2">
        <v>2601</v>
      </c>
      <c r="O489" s="3" t="s">
        <v>715</v>
      </c>
      <c r="P489" s="3" t="s">
        <v>39</v>
      </c>
      <c r="Q489" s="3" t="s">
        <v>802</v>
      </c>
      <c r="R489" s="3" t="s">
        <v>803</v>
      </c>
      <c r="S489" s="4">
        <v>46063.552083333336</v>
      </c>
      <c r="T489" s="4">
        <v>46063.57708333333</v>
      </c>
      <c r="U489" s="4">
        <v>46063.57708333333</v>
      </c>
      <c r="V489" s="3" t="s">
        <v>42</v>
      </c>
      <c r="W489" s="3" t="s">
        <v>43</v>
      </c>
      <c r="X489" s="3" t="s">
        <v>797</v>
      </c>
      <c r="Y489" s="2">
        <v>1</v>
      </c>
      <c r="Z489" s="3" t="s">
        <v>804</v>
      </c>
      <c r="AA489" s="5">
        <v>0.6</v>
      </c>
      <c r="AB489" s="5">
        <v>0</v>
      </c>
      <c r="AC489" s="5">
        <v>0.6</v>
      </c>
      <c r="AD489" s="5">
        <v>0</v>
      </c>
      <c r="AE489" s="5">
        <v>0</v>
      </c>
      <c r="AF489" s="5">
        <v>0.6</v>
      </c>
      <c r="AG489" s="6"/>
      <c r="AH489" s="6"/>
      <c r="AI489" s="7">
        <v>0</v>
      </c>
      <c r="AJ489" s="7">
        <v>0</v>
      </c>
      <c r="AK489" s="7">
        <v>0.6</v>
      </c>
      <c r="AL489" s="7">
        <v>0</v>
      </c>
      <c r="AM489" s="7">
        <v>0.6</v>
      </c>
      <c r="AN489" s="12" t="s">
        <v>46</v>
      </c>
      <c r="AO489" s="12"/>
      <c r="AP489" s="12"/>
      <c r="AQ489" s="12"/>
      <c r="AR489" s="12"/>
      <c r="AS489" s="12"/>
      <c r="AT489" s="12"/>
      <c r="AU489" s="12"/>
      <c r="AV489" s="12"/>
      <c r="AW489" s="12"/>
      <c r="AX489" s="12"/>
      <c r="AY489" s="8" t="s">
        <v>47</v>
      </c>
    </row>
    <row r="490" spans="1:51" ht="16.5" x14ac:dyDescent="0.25">
      <c r="A490" s="159" t="str">
        <f>_xlfn.XLOOKUP(X490,Mapping!N:N,Mapping!O:O,"Not Found",0,1)</f>
        <v>ICDB</v>
      </c>
      <c r="B490" s="159" t="str">
        <f t="shared" si="28"/>
        <v>ICDBICDB46063.5770833333</v>
      </c>
      <c r="D490" s="159" t="str">
        <f t="shared" si="31"/>
        <v>Load | Singapore | Live on ALM Core</v>
      </c>
      <c r="E490" s="159" t="str">
        <f t="shared" si="29"/>
        <v>MCPICDBICDBLoad | Singapore | Live on ALM Core</v>
      </c>
      <c r="F490" s="159" t="str">
        <f t="shared" si="30"/>
        <v>MCPICDBICDB</v>
      </c>
      <c r="G490" s="159" t="s">
        <v>1889</v>
      </c>
      <c r="N490" s="2">
        <v>2601</v>
      </c>
      <c r="O490" s="3" t="s">
        <v>715</v>
      </c>
      <c r="P490" s="3" t="s">
        <v>39</v>
      </c>
      <c r="Q490" s="3" t="s">
        <v>805</v>
      </c>
      <c r="R490" s="3" t="s">
        <v>806</v>
      </c>
      <c r="S490" s="4">
        <v>46063.57708333333</v>
      </c>
      <c r="T490" s="4">
        <v>46063.611805555556</v>
      </c>
      <c r="U490" s="4">
        <v>46063.611805555556</v>
      </c>
      <c r="V490" s="3" t="s">
        <v>42</v>
      </c>
      <c r="W490" s="3" t="s">
        <v>43</v>
      </c>
      <c r="X490" s="3" t="s">
        <v>797</v>
      </c>
      <c r="Y490" s="2">
        <v>1</v>
      </c>
      <c r="Z490" s="3" t="s">
        <v>807</v>
      </c>
      <c r="AA490" s="5">
        <v>0.83</v>
      </c>
      <c r="AB490" s="5">
        <v>0</v>
      </c>
      <c r="AC490" s="5">
        <v>0.83</v>
      </c>
      <c r="AD490" s="5">
        <v>0</v>
      </c>
      <c r="AE490" s="5">
        <v>0</v>
      </c>
      <c r="AF490" s="5">
        <v>0.83</v>
      </c>
      <c r="AG490" s="6"/>
      <c r="AH490" s="6"/>
      <c r="AI490" s="7">
        <v>0</v>
      </c>
      <c r="AJ490" s="7">
        <v>0</v>
      </c>
      <c r="AK490" s="7">
        <v>0.83</v>
      </c>
      <c r="AL490" s="7">
        <v>0</v>
      </c>
      <c r="AM490" s="7">
        <v>0.83</v>
      </c>
      <c r="AN490" s="12" t="s">
        <v>46</v>
      </c>
      <c r="AO490" s="12"/>
      <c r="AP490" s="12"/>
      <c r="AQ490" s="12"/>
      <c r="AR490" s="12"/>
      <c r="AS490" s="12"/>
      <c r="AT490" s="12"/>
      <c r="AU490" s="12"/>
      <c r="AV490" s="12"/>
      <c r="AW490" s="12"/>
      <c r="AX490" s="12"/>
      <c r="AY490" s="8" t="s">
        <v>47</v>
      </c>
    </row>
    <row r="491" spans="1:51" ht="16.5" x14ac:dyDescent="0.25">
      <c r="A491" s="159" t="str">
        <f>_xlfn.XLOOKUP(X491,Mapping!N:N,Mapping!O:O,"Not Found",0,1)</f>
        <v>ICDB</v>
      </c>
      <c r="B491" s="159" t="str">
        <f t="shared" si="28"/>
        <v>ICDBICDB46063.6118055556</v>
      </c>
      <c r="D491" s="159" t="str">
        <f t="shared" si="31"/>
        <v>Load | Vienna | Live on ALM Core</v>
      </c>
      <c r="E491" s="159" t="str">
        <f t="shared" si="29"/>
        <v>MCPICDBICDBLoad | Vienna | Live on ALM Core</v>
      </c>
      <c r="F491" s="159" t="str">
        <f t="shared" si="30"/>
        <v>MCPICDBICDB</v>
      </c>
      <c r="G491" s="159" t="s">
        <v>1889</v>
      </c>
      <c r="N491" s="2">
        <v>2601</v>
      </c>
      <c r="O491" s="3" t="s">
        <v>715</v>
      </c>
      <c r="P491" s="3" t="s">
        <v>39</v>
      </c>
      <c r="Q491" s="3" t="s">
        <v>808</v>
      </c>
      <c r="R491" s="3" t="s">
        <v>809</v>
      </c>
      <c r="S491" s="4">
        <v>46063.611805555556</v>
      </c>
      <c r="T491" s="4">
        <v>46063.635416666664</v>
      </c>
      <c r="U491" s="4">
        <v>46063.635416666664</v>
      </c>
      <c r="V491" s="3" t="s">
        <v>42</v>
      </c>
      <c r="W491" s="3" t="s">
        <v>43</v>
      </c>
      <c r="X491" s="3" t="s">
        <v>797</v>
      </c>
      <c r="Y491" s="2">
        <v>1</v>
      </c>
      <c r="Z491" s="3" t="s">
        <v>810</v>
      </c>
      <c r="AA491" s="5">
        <v>0.56999999999999995</v>
      </c>
      <c r="AB491" s="5">
        <v>0</v>
      </c>
      <c r="AC491" s="5">
        <v>0.56999999999999995</v>
      </c>
      <c r="AD491" s="5">
        <v>0</v>
      </c>
      <c r="AE491" s="5">
        <v>0</v>
      </c>
      <c r="AF491" s="5">
        <v>0.56999999999999995</v>
      </c>
      <c r="AG491" s="6"/>
      <c r="AH491" s="6"/>
      <c r="AI491" s="7">
        <v>0</v>
      </c>
      <c r="AJ491" s="7">
        <v>0</v>
      </c>
      <c r="AK491" s="7">
        <v>0.56999999999999995</v>
      </c>
      <c r="AL491" s="7">
        <v>0</v>
      </c>
      <c r="AM491" s="7">
        <v>0.56999999999999995</v>
      </c>
      <c r="AN491" s="12" t="s">
        <v>46</v>
      </c>
      <c r="AO491" s="12"/>
      <c r="AP491" s="12"/>
      <c r="AQ491" s="12"/>
      <c r="AR491" s="12"/>
      <c r="AS491" s="12"/>
      <c r="AT491" s="12"/>
      <c r="AU491" s="12"/>
      <c r="AV491" s="12"/>
      <c r="AW491" s="12"/>
      <c r="AX491" s="12"/>
      <c r="AY491" s="8" t="s">
        <v>47</v>
      </c>
    </row>
    <row r="492" spans="1:51" ht="16.5" x14ac:dyDescent="0.25">
      <c r="A492" s="159" t="str">
        <f>_xlfn.XLOOKUP(X492,Mapping!N:N,Mapping!O:O,"Not Found",0,1)</f>
        <v>ICDB</v>
      </c>
      <c r="B492" s="159" t="str">
        <f t="shared" si="28"/>
        <v>ICDBICDB46063.6354166667</v>
      </c>
      <c r="D492" s="159" t="str">
        <f t="shared" si="31"/>
        <v>Load | Prague | Live on ALM Core</v>
      </c>
      <c r="E492" s="159" t="str">
        <f t="shared" si="29"/>
        <v>MCPICDBICDBLoad | Prague | Live on ALM Core</v>
      </c>
      <c r="F492" s="159" t="str">
        <f t="shared" si="30"/>
        <v>MCPICDBICDB</v>
      </c>
      <c r="G492" s="159" t="s">
        <v>1889</v>
      </c>
      <c r="N492" s="2">
        <v>2601</v>
      </c>
      <c r="O492" s="3" t="s">
        <v>715</v>
      </c>
      <c r="P492" s="3" t="s">
        <v>39</v>
      </c>
      <c r="Q492" s="3" t="s">
        <v>811</v>
      </c>
      <c r="R492" s="3" t="s">
        <v>812</v>
      </c>
      <c r="S492" s="4">
        <v>46063.635416666664</v>
      </c>
      <c r="T492" s="4">
        <v>46063.664583333331</v>
      </c>
      <c r="U492" s="4">
        <v>46063.664583333331</v>
      </c>
      <c r="V492" s="3" t="s">
        <v>42</v>
      </c>
      <c r="W492" s="3" t="s">
        <v>43</v>
      </c>
      <c r="X492" s="3" t="s">
        <v>797</v>
      </c>
      <c r="Y492" s="2">
        <v>1</v>
      </c>
      <c r="Z492" s="3" t="s">
        <v>813</v>
      </c>
      <c r="AA492" s="5">
        <v>0.7</v>
      </c>
      <c r="AB492" s="5">
        <v>0</v>
      </c>
      <c r="AC492" s="5">
        <v>0.7</v>
      </c>
      <c r="AD492" s="5">
        <v>0</v>
      </c>
      <c r="AE492" s="5">
        <v>0</v>
      </c>
      <c r="AF492" s="5">
        <v>0.7</v>
      </c>
      <c r="AG492" s="6"/>
      <c r="AH492" s="6"/>
      <c r="AI492" s="7">
        <v>0</v>
      </c>
      <c r="AJ492" s="7">
        <v>0</v>
      </c>
      <c r="AK492" s="7">
        <v>0.7</v>
      </c>
      <c r="AL492" s="7">
        <v>0</v>
      </c>
      <c r="AM492" s="7">
        <v>0.7</v>
      </c>
      <c r="AN492" s="12" t="s">
        <v>46</v>
      </c>
      <c r="AO492" s="12"/>
      <c r="AP492" s="12"/>
      <c r="AQ492" s="12"/>
      <c r="AR492" s="12"/>
      <c r="AS492" s="12"/>
      <c r="AT492" s="12"/>
      <c r="AU492" s="12"/>
      <c r="AV492" s="12"/>
      <c r="AW492" s="12"/>
      <c r="AX492" s="12"/>
      <c r="AY492" s="8" t="s">
        <v>47</v>
      </c>
    </row>
    <row r="493" spans="1:51" ht="16.5" x14ac:dyDescent="0.25">
      <c r="A493" s="159" t="str">
        <f>_xlfn.XLOOKUP(X493,Mapping!N:N,Mapping!O:O,"Not Found",0,1)</f>
        <v>ICDB</v>
      </c>
      <c r="B493" s="159" t="str">
        <f t="shared" si="28"/>
        <v>ICDBICDB46063.6645833333</v>
      </c>
      <c r="D493" s="159" t="str">
        <f t="shared" si="31"/>
        <v>Load | Budapest | Live on ALM Core</v>
      </c>
      <c r="E493" s="159" t="str">
        <f t="shared" si="29"/>
        <v>MCPICDBICDBLoad | Budapest | Live on ALM Core</v>
      </c>
      <c r="F493" s="159" t="str">
        <f t="shared" si="30"/>
        <v>MCPICDBICDB</v>
      </c>
      <c r="G493" s="159" t="s">
        <v>1889</v>
      </c>
      <c r="N493" s="2">
        <v>2601</v>
      </c>
      <c r="O493" s="3" t="s">
        <v>715</v>
      </c>
      <c r="P493" s="3" t="s">
        <v>39</v>
      </c>
      <c r="Q493" s="3" t="s">
        <v>814</v>
      </c>
      <c r="R493" s="3" t="s">
        <v>815</v>
      </c>
      <c r="S493" s="4">
        <v>46063.664583333331</v>
      </c>
      <c r="T493" s="4">
        <v>46063.695833333331</v>
      </c>
      <c r="U493" s="4">
        <v>46063.695833333331</v>
      </c>
      <c r="V493" s="3" t="s">
        <v>42</v>
      </c>
      <c r="W493" s="3" t="s">
        <v>43</v>
      </c>
      <c r="X493" s="3" t="s">
        <v>797</v>
      </c>
      <c r="Y493" s="2">
        <v>1</v>
      </c>
      <c r="Z493" s="3" t="s">
        <v>816</v>
      </c>
      <c r="AA493" s="5">
        <v>0.75</v>
      </c>
      <c r="AB493" s="5">
        <v>0</v>
      </c>
      <c r="AC493" s="5">
        <v>0.75</v>
      </c>
      <c r="AD493" s="5">
        <v>0</v>
      </c>
      <c r="AE493" s="5">
        <v>0</v>
      </c>
      <c r="AF493" s="5">
        <v>0.75</v>
      </c>
      <c r="AG493" s="6"/>
      <c r="AH493" s="6"/>
      <c r="AI493" s="7">
        <v>0</v>
      </c>
      <c r="AJ493" s="7">
        <v>0</v>
      </c>
      <c r="AK493" s="7">
        <v>0.75</v>
      </c>
      <c r="AL493" s="7">
        <v>0</v>
      </c>
      <c r="AM493" s="7">
        <v>0.75</v>
      </c>
      <c r="AN493" s="12" t="s">
        <v>46</v>
      </c>
      <c r="AO493" s="12"/>
      <c r="AP493" s="12"/>
      <c r="AQ493" s="12"/>
      <c r="AR493" s="12"/>
      <c r="AS493" s="12"/>
      <c r="AT493" s="12"/>
      <c r="AU493" s="12"/>
      <c r="AV493" s="12"/>
      <c r="AW493" s="12"/>
      <c r="AX493" s="12"/>
      <c r="AY493" s="8" t="s">
        <v>47</v>
      </c>
    </row>
    <row r="494" spans="1:51" ht="16.5" x14ac:dyDescent="0.25">
      <c r="A494" s="159" t="str">
        <f>_xlfn.XLOOKUP(X494,Mapping!N:N,Mapping!O:O,"Not Found",0,1)</f>
        <v>ICDB</v>
      </c>
      <c r="B494" s="159" t="str">
        <f t="shared" si="28"/>
        <v>ICDBICDB46063.6958333333</v>
      </c>
      <c r="D494" s="159" t="str">
        <f t="shared" si="31"/>
        <v>Load | Tokyo | Live on ALM Core</v>
      </c>
      <c r="E494" s="159" t="str">
        <f t="shared" si="29"/>
        <v>MCPICDBICDBLoad | Tokyo | Live on ALM Core</v>
      </c>
      <c r="F494" s="159" t="str">
        <f t="shared" si="30"/>
        <v>MCPICDBICDB</v>
      </c>
      <c r="G494" s="159" t="s">
        <v>1889</v>
      </c>
      <c r="N494" s="2">
        <v>2601</v>
      </c>
      <c r="O494" s="3" t="s">
        <v>715</v>
      </c>
      <c r="P494" s="3" t="s">
        <v>39</v>
      </c>
      <c r="Q494" s="3" t="s">
        <v>817</v>
      </c>
      <c r="R494" s="3" t="s">
        <v>818</v>
      </c>
      <c r="S494" s="4">
        <v>46063.695833333331</v>
      </c>
      <c r="T494" s="4">
        <v>46063.722916666666</v>
      </c>
      <c r="U494" s="4">
        <v>46063.722916666666</v>
      </c>
      <c r="V494" s="3" t="s">
        <v>42</v>
      </c>
      <c r="W494" s="3" t="s">
        <v>43</v>
      </c>
      <c r="X494" s="3" t="s">
        <v>797</v>
      </c>
      <c r="Y494" s="2">
        <v>1</v>
      </c>
      <c r="Z494" s="3" t="s">
        <v>819</v>
      </c>
      <c r="AA494" s="5">
        <v>0.65</v>
      </c>
      <c r="AB494" s="5">
        <v>0</v>
      </c>
      <c r="AC494" s="5">
        <v>0.65</v>
      </c>
      <c r="AD494" s="5">
        <v>0</v>
      </c>
      <c r="AE494" s="5">
        <v>0</v>
      </c>
      <c r="AF494" s="5">
        <v>0.65</v>
      </c>
      <c r="AG494" s="6"/>
      <c r="AH494" s="6"/>
      <c r="AI494" s="7">
        <v>0</v>
      </c>
      <c r="AJ494" s="7">
        <v>0</v>
      </c>
      <c r="AK494" s="7">
        <v>0.65</v>
      </c>
      <c r="AL494" s="7">
        <v>0</v>
      </c>
      <c r="AM494" s="7">
        <v>0.65</v>
      </c>
      <c r="AN494" s="12" t="s">
        <v>46</v>
      </c>
      <c r="AO494" s="12"/>
      <c r="AP494" s="12"/>
      <c r="AQ494" s="12"/>
      <c r="AR494" s="12"/>
      <c r="AS494" s="12"/>
      <c r="AT494" s="12"/>
      <c r="AU494" s="12"/>
      <c r="AV494" s="12"/>
      <c r="AW494" s="12"/>
      <c r="AX494" s="12"/>
      <c r="AY494" s="8" t="s">
        <v>47</v>
      </c>
    </row>
    <row r="495" spans="1:51" ht="16.5" x14ac:dyDescent="0.25">
      <c r="A495" s="159" t="str">
        <f>_xlfn.XLOOKUP(X495,Mapping!N:N,Mapping!O:O,"Not Found",0,1)</f>
        <v>ICDB</v>
      </c>
      <c r="B495" s="159" t="str">
        <f t="shared" si="28"/>
        <v>ICDBICDB46063.7229166667</v>
      </c>
      <c r="D495" s="159" t="str">
        <f t="shared" si="31"/>
        <v>Load | Bratislava | Live on ALM Core</v>
      </c>
      <c r="E495" s="159" t="str">
        <f t="shared" si="29"/>
        <v>MCPICDBICDBLoad | Bratislava | Live on ALM Core</v>
      </c>
      <c r="F495" s="159" t="str">
        <f t="shared" si="30"/>
        <v>MCPICDBICDB</v>
      </c>
      <c r="G495" s="159" t="s">
        <v>1889</v>
      </c>
      <c r="N495" s="2">
        <v>2601</v>
      </c>
      <c r="O495" s="3" t="s">
        <v>715</v>
      </c>
      <c r="P495" s="3" t="s">
        <v>39</v>
      </c>
      <c r="Q495" s="3" t="s">
        <v>820</v>
      </c>
      <c r="R495" s="3" t="s">
        <v>821</v>
      </c>
      <c r="S495" s="4">
        <v>46063.722916666666</v>
      </c>
      <c r="T495" s="4">
        <v>46063.74722222222</v>
      </c>
      <c r="U495" s="4">
        <v>46063.74722222222</v>
      </c>
      <c r="V495" s="3" t="s">
        <v>42</v>
      </c>
      <c r="W495" s="3" t="s">
        <v>43</v>
      </c>
      <c r="X495" s="3" t="s">
        <v>797</v>
      </c>
      <c r="Y495" s="2">
        <v>1</v>
      </c>
      <c r="Z495" s="3" t="s">
        <v>822</v>
      </c>
      <c r="AA495" s="5">
        <v>0.57999999999999996</v>
      </c>
      <c r="AB495" s="5">
        <v>0</v>
      </c>
      <c r="AC495" s="5">
        <v>0.57999999999999996</v>
      </c>
      <c r="AD495" s="5">
        <v>0</v>
      </c>
      <c r="AE495" s="5">
        <v>0</v>
      </c>
      <c r="AF495" s="5">
        <v>0.57999999999999996</v>
      </c>
      <c r="AG495" s="6"/>
      <c r="AH495" s="6"/>
      <c r="AI495" s="7">
        <v>0</v>
      </c>
      <c r="AJ495" s="7">
        <v>0</v>
      </c>
      <c r="AK495" s="7">
        <v>0.57999999999999996</v>
      </c>
      <c r="AL495" s="7">
        <v>0</v>
      </c>
      <c r="AM495" s="7">
        <v>0.57999999999999996</v>
      </c>
      <c r="AN495" s="12" t="s">
        <v>46</v>
      </c>
      <c r="AO495" s="12"/>
      <c r="AP495" s="12"/>
      <c r="AQ495" s="12"/>
      <c r="AR495" s="12"/>
      <c r="AS495" s="12"/>
      <c r="AT495" s="12"/>
      <c r="AU495" s="12"/>
      <c r="AV495" s="12"/>
      <c r="AW495" s="12"/>
      <c r="AX495" s="12"/>
      <c r="AY495" s="8" t="s">
        <v>47</v>
      </c>
    </row>
    <row r="496" spans="1:51" ht="16.5" x14ac:dyDescent="0.25">
      <c r="A496" s="159" t="str">
        <f>_xlfn.XLOOKUP(X496,Mapping!N:N,Mapping!O:O,"Not Found",0,1)</f>
        <v>ICDB</v>
      </c>
      <c r="B496" s="159" t="str">
        <f t="shared" si="28"/>
        <v>ICDBICDB46063.7472222222</v>
      </c>
      <c r="D496" s="159" t="str">
        <f t="shared" si="31"/>
        <v>Load | Seoul | Live on ALM Core</v>
      </c>
      <c r="E496" s="159" t="str">
        <f t="shared" si="29"/>
        <v>MCPICDBICDBLoad | Seoul | Live on ALM Core</v>
      </c>
      <c r="F496" s="159" t="str">
        <f t="shared" si="30"/>
        <v>MCPICDBICDB</v>
      </c>
      <c r="G496" s="159" t="s">
        <v>1889</v>
      </c>
      <c r="N496" s="2">
        <v>2601</v>
      </c>
      <c r="O496" s="3" t="s">
        <v>715</v>
      </c>
      <c r="P496" s="3" t="s">
        <v>39</v>
      </c>
      <c r="Q496" s="3" t="s">
        <v>823</v>
      </c>
      <c r="R496" s="3" t="s">
        <v>824</v>
      </c>
      <c r="S496" s="4">
        <v>46063.74722222222</v>
      </c>
      <c r="T496" s="4">
        <v>46063.772916666669</v>
      </c>
      <c r="U496" s="4">
        <v>46063.772916666669</v>
      </c>
      <c r="V496" s="3" t="s">
        <v>42</v>
      </c>
      <c r="W496" s="3" t="s">
        <v>43</v>
      </c>
      <c r="X496" s="3" t="s">
        <v>797</v>
      </c>
      <c r="Y496" s="2">
        <v>1</v>
      </c>
      <c r="Z496" s="3" t="s">
        <v>825</v>
      </c>
      <c r="AA496" s="5">
        <v>0.62</v>
      </c>
      <c r="AB496" s="5">
        <v>0</v>
      </c>
      <c r="AC496" s="5">
        <v>0.62</v>
      </c>
      <c r="AD496" s="5">
        <v>0</v>
      </c>
      <c r="AE496" s="5">
        <v>0</v>
      </c>
      <c r="AF496" s="5">
        <v>0.62</v>
      </c>
      <c r="AG496" s="6"/>
      <c r="AH496" s="6"/>
      <c r="AI496" s="7">
        <v>0</v>
      </c>
      <c r="AJ496" s="7">
        <v>0</v>
      </c>
      <c r="AK496" s="7">
        <v>0.62</v>
      </c>
      <c r="AL496" s="7">
        <v>0</v>
      </c>
      <c r="AM496" s="7">
        <v>0.62</v>
      </c>
      <c r="AN496" s="12" t="s">
        <v>46</v>
      </c>
      <c r="AO496" s="12"/>
      <c r="AP496" s="12"/>
      <c r="AQ496" s="12"/>
      <c r="AR496" s="12"/>
      <c r="AS496" s="12"/>
      <c r="AT496" s="12"/>
      <c r="AU496" s="12"/>
      <c r="AV496" s="12"/>
      <c r="AW496" s="12"/>
      <c r="AX496" s="12"/>
      <c r="AY496" s="8" t="s">
        <v>47</v>
      </c>
    </row>
    <row r="497" spans="1:51" ht="16.5" x14ac:dyDescent="0.25">
      <c r="A497" s="159" t="str">
        <f>_xlfn.XLOOKUP(X497,Mapping!N:N,Mapping!O:O,"Not Found",0,1)</f>
        <v>ICDB</v>
      </c>
      <c r="B497" s="159" t="str">
        <f t="shared" si="28"/>
        <v>ICDBICDB46063.7729166667</v>
      </c>
      <c r="D497" s="159" t="str">
        <f t="shared" si="31"/>
        <v>Load | Taipei | Live on ALM Core</v>
      </c>
      <c r="E497" s="159" t="str">
        <f t="shared" si="29"/>
        <v>MCPICDBICDBLoad | Taipei | Live on ALM Core</v>
      </c>
      <c r="F497" s="159" t="str">
        <f t="shared" si="30"/>
        <v>MCPICDBICDB</v>
      </c>
      <c r="G497" s="159" t="s">
        <v>1889</v>
      </c>
      <c r="N497" s="2">
        <v>2601</v>
      </c>
      <c r="O497" s="3" t="s">
        <v>715</v>
      </c>
      <c r="P497" s="3" t="s">
        <v>39</v>
      </c>
      <c r="Q497" s="3" t="s">
        <v>826</v>
      </c>
      <c r="R497" s="3" t="s">
        <v>827</v>
      </c>
      <c r="S497" s="4">
        <v>46063.772916666669</v>
      </c>
      <c r="T497" s="4">
        <v>46063.79791666667</v>
      </c>
      <c r="U497" s="4">
        <v>46063.79791666667</v>
      </c>
      <c r="V497" s="3" t="s">
        <v>42</v>
      </c>
      <c r="W497" s="3" t="s">
        <v>43</v>
      </c>
      <c r="X497" s="3" t="s">
        <v>797</v>
      </c>
      <c r="Y497" s="2">
        <v>1</v>
      </c>
      <c r="Z497" s="3" t="s">
        <v>828</v>
      </c>
      <c r="AA497" s="5">
        <v>0.6</v>
      </c>
      <c r="AB497" s="5">
        <v>0</v>
      </c>
      <c r="AC497" s="5">
        <v>0.6</v>
      </c>
      <c r="AD497" s="5">
        <v>0</v>
      </c>
      <c r="AE497" s="5">
        <v>0</v>
      </c>
      <c r="AF497" s="5">
        <v>0.6</v>
      </c>
      <c r="AG497" s="6"/>
      <c r="AH497" s="6"/>
      <c r="AI497" s="7">
        <v>0</v>
      </c>
      <c r="AJ497" s="7">
        <v>0</v>
      </c>
      <c r="AK497" s="7">
        <v>0.6</v>
      </c>
      <c r="AL497" s="7">
        <v>0</v>
      </c>
      <c r="AM497" s="7">
        <v>0.6</v>
      </c>
      <c r="AN497" s="12" t="s">
        <v>46</v>
      </c>
      <c r="AO497" s="12"/>
      <c r="AP497" s="12"/>
      <c r="AQ497" s="12"/>
      <c r="AR497" s="12"/>
      <c r="AS497" s="12"/>
      <c r="AT497" s="12"/>
      <c r="AU497" s="12"/>
      <c r="AV497" s="12"/>
      <c r="AW497" s="12"/>
      <c r="AX497" s="12"/>
      <c r="AY497" s="8" t="s">
        <v>47</v>
      </c>
    </row>
    <row r="498" spans="1:51" ht="16.5" x14ac:dyDescent="0.25">
      <c r="A498" s="159" t="str">
        <f>_xlfn.XLOOKUP(X498,Mapping!N:N,Mapping!O:O,"Not Found",0,1)</f>
        <v>ICDB</v>
      </c>
      <c r="B498" s="159" t="str">
        <f t="shared" si="28"/>
        <v>ICDBICDB46063.7979166667</v>
      </c>
      <c r="D498" s="159" t="str">
        <f t="shared" si="31"/>
        <v>Load | NLWB_BMG | Live on ALM Core</v>
      </c>
      <c r="E498" s="159" t="str">
        <f t="shared" si="29"/>
        <v>MCPICDBICDBLoad | NLWB_BMG | Live on ALM Core</v>
      </c>
      <c r="F498" s="159" t="str">
        <f t="shared" si="30"/>
        <v>MCPICDBICDB</v>
      </c>
      <c r="G498" s="159" t="s">
        <v>1889</v>
      </c>
      <c r="N498" s="2">
        <v>2601</v>
      </c>
      <c r="O498" s="3" t="s">
        <v>715</v>
      </c>
      <c r="P498" s="3" t="s">
        <v>39</v>
      </c>
      <c r="Q498" s="3" t="s">
        <v>829</v>
      </c>
      <c r="R498" s="3" t="s">
        <v>830</v>
      </c>
      <c r="S498" s="4">
        <v>46063.79791666667</v>
      </c>
      <c r="T498" s="4">
        <v>46063.820833333331</v>
      </c>
      <c r="U498" s="4">
        <v>46063.820833333331</v>
      </c>
      <c r="V498" s="3" t="s">
        <v>42</v>
      </c>
      <c r="W498" s="3" t="s">
        <v>43</v>
      </c>
      <c r="X498" s="3" t="s">
        <v>797</v>
      </c>
      <c r="Y498" s="2">
        <v>1</v>
      </c>
      <c r="Z498" s="3" t="s">
        <v>831</v>
      </c>
      <c r="AA498" s="5">
        <v>0.55000000000000004</v>
      </c>
      <c r="AB498" s="5">
        <v>0</v>
      </c>
      <c r="AC498" s="5">
        <v>0.55000000000000004</v>
      </c>
      <c r="AD498" s="5">
        <v>0</v>
      </c>
      <c r="AE498" s="5">
        <v>0</v>
      </c>
      <c r="AF498" s="5">
        <v>0.55000000000000004</v>
      </c>
      <c r="AG498" s="6"/>
      <c r="AH498" s="6"/>
      <c r="AI498" s="7">
        <v>0</v>
      </c>
      <c r="AJ498" s="7">
        <v>0</v>
      </c>
      <c r="AK498" s="7">
        <v>0.55000000000000004</v>
      </c>
      <c r="AL498" s="7">
        <v>0</v>
      </c>
      <c r="AM498" s="7">
        <v>0.55000000000000004</v>
      </c>
      <c r="AN498" s="12" t="s">
        <v>46</v>
      </c>
      <c r="AO498" s="12"/>
      <c r="AP498" s="12"/>
      <c r="AQ498" s="12"/>
      <c r="AR498" s="12"/>
      <c r="AS498" s="12"/>
      <c r="AT498" s="12"/>
      <c r="AU498" s="12"/>
      <c r="AV498" s="12"/>
      <c r="AW498" s="12"/>
      <c r="AX498" s="12"/>
      <c r="AY498" s="8" t="s">
        <v>47</v>
      </c>
    </row>
    <row r="499" spans="1:51" ht="16.5" x14ac:dyDescent="0.25">
      <c r="A499" s="159" t="str">
        <f>_xlfn.XLOOKUP(X499,Mapping!N:N,Mapping!O:O,"Not Found",0,1)</f>
        <v>ICDB</v>
      </c>
      <c r="B499" s="159" t="str">
        <f t="shared" si="28"/>
        <v>ICDBICDB46063.8208333333</v>
      </c>
      <c r="D499" s="159" t="str">
        <f t="shared" si="31"/>
        <v>Load | NLWB_Trade_Finance_Services | Live on ALM Core</v>
      </c>
      <c r="E499" s="159" t="str">
        <f t="shared" si="29"/>
        <v>MCPICDBICDBLoad | NLWB_Trade_Finance_Services | Live on ALM Core</v>
      </c>
      <c r="F499" s="159" t="str">
        <f t="shared" si="30"/>
        <v>MCPICDBICDB</v>
      </c>
      <c r="G499" s="159" t="s">
        <v>1889</v>
      </c>
      <c r="N499" s="2">
        <v>2601</v>
      </c>
      <c r="O499" s="3" t="s">
        <v>715</v>
      </c>
      <c r="P499" s="3" t="s">
        <v>39</v>
      </c>
      <c r="Q499" s="3" t="s">
        <v>832</v>
      </c>
      <c r="R499" s="3" t="s">
        <v>833</v>
      </c>
      <c r="S499" s="4">
        <v>46063.820833333331</v>
      </c>
      <c r="T499" s="4">
        <v>46063.841666666667</v>
      </c>
      <c r="U499" s="4">
        <v>46063.841666666667</v>
      </c>
      <c r="V499" s="3" t="s">
        <v>42</v>
      </c>
      <c r="W499" s="3" t="s">
        <v>43</v>
      </c>
      <c r="X499" s="3" t="s">
        <v>797</v>
      </c>
      <c r="Y499" s="2">
        <v>1</v>
      </c>
      <c r="Z499" s="3" t="s">
        <v>834</v>
      </c>
      <c r="AA499" s="5">
        <v>0.5</v>
      </c>
      <c r="AB499" s="5">
        <v>0</v>
      </c>
      <c r="AC499" s="5">
        <v>0.5</v>
      </c>
      <c r="AD499" s="5">
        <v>0</v>
      </c>
      <c r="AE499" s="5">
        <v>0</v>
      </c>
      <c r="AF499" s="5">
        <v>0.5</v>
      </c>
      <c r="AG499" s="6"/>
      <c r="AH499" s="6"/>
      <c r="AI499" s="7">
        <v>0</v>
      </c>
      <c r="AJ499" s="7">
        <v>0</v>
      </c>
      <c r="AK499" s="7">
        <v>0.5</v>
      </c>
      <c r="AL499" s="7">
        <v>0</v>
      </c>
      <c r="AM499" s="7">
        <v>0.5</v>
      </c>
      <c r="AN499" s="12" t="s">
        <v>46</v>
      </c>
      <c r="AO499" s="12"/>
      <c r="AP499" s="12"/>
      <c r="AQ499" s="12"/>
      <c r="AR499" s="12"/>
      <c r="AS499" s="12"/>
      <c r="AT499" s="12"/>
      <c r="AU499" s="12"/>
      <c r="AV499" s="12"/>
      <c r="AW499" s="12"/>
      <c r="AX499" s="12"/>
      <c r="AY499" s="8" t="s">
        <v>47</v>
      </c>
    </row>
    <row r="500" spans="1:51" ht="16.5" x14ac:dyDescent="0.25">
      <c r="A500" s="159" t="str">
        <f>_xlfn.XLOOKUP(X500,Mapping!N:N,Mapping!O:O,"Not Found",0,1)</f>
        <v>ICDB</v>
      </c>
      <c r="B500" s="159" t="str">
        <f t="shared" si="28"/>
        <v>ICDBICDB46063.8416666667</v>
      </c>
      <c r="D500" s="159" t="str">
        <f t="shared" si="31"/>
        <v>Load | Brussels | Live on ALM Core</v>
      </c>
      <c r="E500" s="159" t="str">
        <f t="shared" si="29"/>
        <v>MCPICDBICDBLoad | Brussels | Live on ALM Core</v>
      </c>
      <c r="F500" s="159" t="str">
        <f t="shared" si="30"/>
        <v>MCPICDBICDB</v>
      </c>
      <c r="G500" s="159" t="s">
        <v>1889</v>
      </c>
      <c r="N500" s="2">
        <v>2601</v>
      </c>
      <c r="O500" s="3" t="s">
        <v>715</v>
      </c>
      <c r="P500" s="3" t="s">
        <v>39</v>
      </c>
      <c r="Q500" s="3" t="s">
        <v>835</v>
      </c>
      <c r="R500" s="3" t="s">
        <v>836</v>
      </c>
      <c r="S500" s="4">
        <v>46063.841666666667</v>
      </c>
      <c r="T500" s="4">
        <v>46063.866666666669</v>
      </c>
      <c r="U500" s="4">
        <v>46063.866666666669</v>
      </c>
      <c r="V500" s="3" t="s">
        <v>42</v>
      </c>
      <c r="W500" s="3" t="s">
        <v>43</v>
      </c>
      <c r="X500" s="3" t="s">
        <v>797</v>
      </c>
      <c r="Y500" s="2">
        <v>1</v>
      </c>
      <c r="Z500" s="3" t="s">
        <v>837</v>
      </c>
      <c r="AA500" s="5">
        <v>0.6</v>
      </c>
      <c r="AB500" s="5">
        <v>0</v>
      </c>
      <c r="AC500" s="5">
        <v>0.6</v>
      </c>
      <c r="AD500" s="5">
        <v>0</v>
      </c>
      <c r="AE500" s="5">
        <v>0</v>
      </c>
      <c r="AF500" s="5">
        <v>0.6</v>
      </c>
      <c r="AG500" s="6"/>
      <c r="AH500" s="6"/>
      <c r="AI500" s="7">
        <v>0</v>
      </c>
      <c r="AJ500" s="7">
        <v>0</v>
      </c>
      <c r="AK500" s="7">
        <v>0.6</v>
      </c>
      <c r="AL500" s="7">
        <v>0</v>
      </c>
      <c r="AM500" s="7">
        <v>0.6</v>
      </c>
      <c r="AN500" s="12" t="s">
        <v>46</v>
      </c>
      <c r="AO500" s="12"/>
      <c r="AP500" s="12"/>
      <c r="AQ500" s="12"/>
      <c r="AR500" s="12"/>
      <c r="AS500" s="12"/>
      <c r="AT500" s="12"/>
      <c r="AU500" s="12"/>
      <c r="AV500" s="12"/>
      <c r="AW500" s="12"/>
      <c r="AX500" s="12"/>
      <c r="AY500" s="8" t="s">
        <v>47</v>
      </c>
    </row>
    <row r="501" spans="1:51" ht="16.5" x14ac:dyDescent="0.25">
      <c r="A501" s="159" t="str">
        <f>_xlfn.XLOOKUP(X501,Mapping!N:N,Mapping!O:O,"Not Found",0,1)</f>
        <v>ICDB</v>
      </c>
      <c r="B501" s="159" t="str">
        <f t="shared" si="28"/>
        <v>ICDBICDB46063.8666666667</v>
      </c>
      <c r="D501" s="159" t="str">
        <f t="shared" si="31"/>
        <v>Load | Luxembourg | Live on ALM Core</v>
      </c>
      <c r="E501" s="159" t="str">
        <f t="shared" si="29"/>
        <v>MCPICDBICDBLoad | Luxembourg | Live on ALM Core</v>
      </c>
      <c r="F501" s="159" t="str">
        <f t="shared" si="30"/>
        <v>MCPICDBICDB</v>
      </c>
      <c r="G501" s="159" t="s">
        <v>1889</v>
      </c>
      <c r="N501" s="2">
        <v>2601</v>
      </c>
      <c r="O501" s="3" t="s">
        <v>715</v>
      </c>
      <c r="P501" s="3" t="s">
        <v>39</v>
      </c>
      <c r="Q501" s="3" t="s">
        <v>838</v>
      </c>
      <c r="R501" s="3" t="s">
        <v>839</v>
      </c>
      <c r="S501" s="4">
        <v>46063.866666666669</v>
      </c>
      <c r="T501" s="4">
        <v>46063.88958333333</v>
      </c>
      <c r="U501" s="4">
        <v>46063.890972222223</v>
      </c>
      <c r="V501" s="3" t="s">
        <v>42</v>
      </c>
      <c r="W501" s="3" t="s">
        <v>43</v>
      </c>
      <c r="X501" s="3" t="s">
        <v>797</v>
      </c>
      <c r="Y501" s="2">
        <v>1</v>
      </c>
      <c r="Z501" s="3" t="s">
        <v>840</v>
      </c>
      <c r="AA501" s="5">
        <v>0.55000000000000004</v>
      </c>
      <c r="AB501" s="5">
        <v>0</v>
      </c>
      <c r="AC501" s="5">
        <v>0.55000000000000004</v>
      </c>
      <c r="AD501" s="5">
        <v>0</v>
      </c>
      <c r="AE501" s="5">
        <v>0</v>
      </c>
      <c r="AF501" s="5">
        <v>0.55000000000000004</v>
      </c>
      <c r="AG501" s="6"/>
      <c r="AH501" s="6"/>
      <c r="AI501" s="7">
        <v>0</v>
      </c>
      <c r="AJ501" s="7">
        <v>0</v>
      </c>
      <c r="AK501" s="7">
        <v>0.55000000000000004</v>
      </c>
      <c r="AL501" s="7">
        <v>0</v>
      </c>
      <c r="AM501" s="7">
        <v>0.55000000000000004</v>
      </c>
      <c r="AN501" s="12" t="s">
        <v>46</v>
      </c>
      <c r="AO501" s="12"/>
      <c r="AP501" s="12"/>
      <c r="AQ501" s="12"/>
      <c r="AR501" s="12"/>
      <c r="AS501" s="12"/>
      <c r="AT501" s="12"/>
      <c r="AU501" s="12"/>
      <c r="AV501" s="12"/>
      <c r="AW501" s="12"/>
      <c r="AX501" s="12"/>
      <c r="AY501" s="8" t="s">
        <v>47</v>
      </c>
    </row>
    <row r="502" spans="1:51" ht="16.5" x14ac:dyDescent="0.25">
      <c r="A502" s="159" t="str">
        <f>_xlfn.XLOOKUP(X502,Mapping!N:N,Mapping!O:O,"Not Found",0,1)</f>
        <v>ICDB</v>
      </c>
      <c r="B502" s="159" t="str">
        <f t="shared" si="28"/>
        <v>ICDBICDB46063.8909722222</v>
      </c>
      <c r="D502" s="159" t="str">
        <f t="shared" si="31"/>
        <v>Load | NLWB_FM_Banking_books | Live on ALM Core</v>
      </c>
      <c r="E502" s="159" t="str">
        <f t="shared" si="29"/>
        <v>MCPICDBICDBLoad | NLWB_FM_Banking_books | Live on ALM Core</v>
      </c>
      <c r="F502" s="159" t="str">
        <f t="shared" si="30"/>
        <v>MCPICDBICDB</v>
      </c>
      <c r="G502" s="159" t="s">
        <v>1889</v>
      </c>
      <c r="N502" s="2">
        <v>2601</v>
      </c>
      <c r="O502" s="3" t="s">
        <v>715</v>
      </c>
      <c r="P502" s="3" t="s">
        <v>39</v>
      </c>
      <c r="Q502" s="3" t="s">
        <v>841</v>
      </c>
      <c r="R502" s="3" t="s">
        <v>842</v>
      </c>
      <c r="S502" s="4">
        <v>46063.890972222223</v>
      </c>
      <c r="T502" s="4">
        <v>46063.918055555558</v>
      </c>
      <c r="U502" s="4">
        <v>46063.918055555558</v>
      </c>
      <c r="V502" s="3" t="s">
        <v>42</v>
      </c>
      <c r="W502" s="3" t="s">
        <v>43</v>
      </c>
      <c r="X502" s="3" t="s">
        <v>843</v>
      </c>
      <c r="Y502" s="2">
        <v>1</v>
      </c>
      <c r="Z502" s="3" t="s">
        <v>844</v>
      </c>
      <c r="AA502" s="5">
        <v>0.65</v>
      </c>
      <c r="AB502" s="5">
        <v>0</v>
      </c>
      <c r="AC502" s="5">
        <v>0.65</v>
      </c>
      <c r="AD502" s="5">
        <v>0</v>
      </c>
      <c r="AE502" s="5">
        <v>0</v>
      </c>
      <c r="AF502" s="5">
        <v>0.65</v>
      </c>
      <c r="AG502" s="6"/>
      <c r="AH502" s="6"/>
      <c r="AI502" s="7">
        <v>0</v>
      </c>
      <c r="AJ502" s="7">
        <v>0</v>
      </c>
      <c r="AK502" s="7">
        <v>0.65</v>
      </c>
      <c r="AL502" s="7">
        <v>0</v>
      </c>
      <c r="AM502" s="7">
        <v>0.65</v>
      </c>
      <c r="AN502" s="12" t="s">
        <v>46</v>
      </c>
      <c r="AO502" s="12"/>
      <c r="AP502" s="12"/>
      <c r="AQ502" s="12"/>
      <c r="AR502" s="12"/>
      <c r="AS502" s="12"/>
      <c r="AT502" s="12"/>
      <c r="AU502" s="12"/>
      <c r="AV502" s="12"/>
      <c r="AW502" s="12"/>
      <c r="AX502" s="12"/>
      <c r="AY502" s="8" t="s">
        <v>47</v>
      </c>
    </row>
    <row r="503" spans="1:51" ht="16.5" x14ac:dyDescent="0.25">
      <c r="A503" s="159" t="str">
        <f>_xlfn.XLOOKUP(X503,Mapping!N:N,Mapping!O:O,"Not Found",0,1)</f>
        <v>ICDB</v>
      </c>
      <c r="B503" s="159" t="str">
        <f t="shared" si="28"/>
        <v>ICDBICDB46063.9180555556</v>
      </c>
      <c r="D503" s="159" t="str">
        <f t="shared" si="31"/>
        <v>Load | Belgium_FM_banking_book | Live on ALM Core</v>
      </c>
      <c r="E503" s="159" t="str">
        <f t="shared" si="29"/>
        <v>MCPICDBICDBLoad | Belgium_FM_banking_book | Live on ALM Core</v>
      </c>
      <c r="F503" s="159" t="str">
        <f t="shared" si="30"/>
        <v>MCPICDBICDB</v>
      </c>
      <c r="G503" s="159" t="s">
        <v>1889</v>
      </c>
      <c r="N503" s="2">
        <v>2601</v>
      </c>
      <c r="O503" s="3" t="s">
        <v>715</v>
      </c>
      <c r="P503" s="3" t="s">
        <v>39</v>
      </c>
      <c r="Q503" s="3" t="s">
        <v>845</v>
      </c>
      <c r="R503" s="3" t="s">
        <v>846</v>
      </c>
      <c r="S503" s="4">
        <v>46063.918055555558</v>
      </c>
      <c r="T503" s="4">
        <v>46063.930555555555</v>
      </c>
      <c r="U503" s="4">
        <v>46063.931944444441</v>
      </c>
      <c r="V503" s="3" t="s">
        <v>42</v>
      </c>
      <c r="W503" s="3" t="s">
        <v>43</v>
      </c>
      <c r="X503" s="3" t="s">
        <v>843</v>
      </c>
      <c r="Y503" s="2">
        <v>1</v>
      </c>
      <c r="Z503" s="3" t="s">
        <v>847</v>
      </c>
      <c r="AA503" s="5">
        <v>0.3</v>
      </c>
      <c r="AB503" s="5">
        <v>0</v>
      </c>
      <c r="AC503" s="5">
        <v>0.3</v>
      </c>
      <c r="AD503" s="5">
        <v>0</v>
      </c>
      <c r="AE503" s="5">
        <v>0</v>
      </c>
      <c r="AF503" s="5">
        <v>0.3</v>
      </c>
      <c r="AG503" s="6"/>
      <c r="AH503" s="6"/>
      <c r="AI503" s="7">
        <v>0</v>
      </c>
      <c r="AJ503" s="7">
        <v>0</v>
      </c>
      <c r="AK503" s="7">
        <v>0.3</v>
      </c>
      <c r="AL503" s="7">
        <v>0</v>
      </c>
      <c r="AM503" s="7">
        <v>0.3</v>
      </c>
      <c r="AN503" s="12" t="s">
        <v>46</v>
      </c>
      <c r="AO503" s="12"/>
      <c r="AP503" s="12"/>
      <c r="AQ503" s="12"/>
      <c r="AR503" s="12"/>
      <c r="AS503" s="12"/>
      <c r="AT503" s="12"/>
      <c r="AU503" s="12"/>
      <c r="AV503" s="12"/>
      <c r="AW503" s="12"/>
      <c r="AX503" s="12"/>
      <c r="AY503" s="8" t="s">
        <v>47</v>
      </c>
    </row>
    <row r="504" spans="1:51" ht="16.5" x14ac:dyDescent="0.25">
      <c r="A504" s="159" t="str">
        <f>_xlfn.XLOOKUP(X504,Mapping!N:N,Mapping!O:O,"Not Found",0,1)</f>
        <v>ICDB</v>
      </c>
      <c r="B504" s="159" t="str">
        <f t="shared" si="28"/>
        <v>ICDBICDB46063.9319444444</v>
      </c>
      <c r="D504" s="159" t="str">
        <f t="shared" si="31"/>
        <v>Load | Hong_Kong | Live on ALM Core</v>
      </c>
      <c r="E504" s="159" t="str">
        <f t="shared" si="29"/>
        <v>MCPICDBICDBLoad | Hong_Kong | Live on ALM Core</v>
      </c>
      <c r="F504" s="159" t="str">
        <f t="shared" si="30"/>
        <v>MCPICDBICDB</v>
      </c>
      <c r="G504" s="159" t="s">
        <v>1889</v>
      </c>
      <c r="N504" s="2">
        <v>2601</v>
      </c>
      <c r="O504" s="3" t="s">
        <v>715</v>
      </c>
      <c r="P504" s="3" t="s">
        <v>39</v>
      </c>
      <c r="Q504" s="3" t="s">
        <v>848</v>
      </c>
      <c r="R504" s="3" t="s">
        <v>849</v>
      </c>
      <c r="S504" s="4">
        <v>46063.931944444441</v>
      </c>
      <c r="T504" s="4">
        <v>46063.959027777775</v>
      </c>
      <c r="U504" s="4">
        <v>46063.959027777775</v>
      </c>
      <c r="V504" s="3" t="s">
        <v>42</v>
      </c>
      <c r="W504" s="3" t="s">
        <v>43</v>
      </c>
      <c r="X504" s="3" t="s">
        <v>850</v>
      </c>
      <c r="Y504" s="2">
        <v>1</v>
      </c>
      <c r="Z504" s="3" t="s">
        <v>851</v>
      </c>
      <c r="AA504" s="5">
        <v>0.65</v>
      </c>
      <c r="AB504" s="5">
        <v>0</v>
      </c>
      <c r="AC504" s="5">
        <v>0.65</v>
      </c>
      <c r="AD504" s="5">
        <v>0</v>
      </c>
      <c r="AE504" s="5">
        <v>0</v>
      </c>
      <c r="AF504" s="5">
        <v>0.65</v>
      </c>
      <c r="AG504" s="6"/>
      <c r="AH504" s="6"/>
      <c r="AI504" s="7">
        <v>0</v>
      </c>
      <c r="AJ504" s="7">
        <v>0</v>
      </c>
      <c r="AK504" s="7">
        <v>0.65</v>
      </c>
      <c r="AL504" s="7">
        <v>0</v>
      </c>
      <c r="AM504" s="7">
        <v>0.65</v>
      </c>
      <c r="AN504" s="12" t="s">
        <v>46</v>
      </c>
      <c r="AO504" s="12"/>
      <c r="AP504" s="12"/>
      <c r="AQ504" s="12"/>
      <c r="AR504" s="12"/>
      <c r="AS504" s="12"/>
      <c r="AT504" s="12"/>
      <c r="AU504" s="12"/>
      <c r="AV504" s="12"/>
      <c r="AW504" s="12"/>
      <c r="AX504" s="12"/>
      <c r="AY504" s="8" t="s">
        <v>47</v>
      </c>
    </row>
    <row r="505" spans="1:51" ht="16.5" x14ac:dyDescent="0.25">
      <c r="A505" s="159" t="str">
        <f>_xlfn.XLOOKUP(X505,Mapping!N:N,Mapping!O:O,"Not Found",0,1)</f>
        <v>ICDB</v>
      </c>
      <c r="B505" s="159" t="str">
        <f t="shared" si="28"/>
        <v>ICDBICDB46063.9590277778</v>
      </c>
      <c r="D505" s="159" t="str">
        <f t="shared" si="31"/>
        <v>Load | Sofia | Live on ALM Core</v>
      </c>
      <c r="E505" s="159" t="str">
        <f t="shared" si="29"/>
        <v>MCPICDBICDBLoad | Sofia | Live on ALM Core</v>
      </c>
      <c r="F505" s="159" t="str">
        <f t="shared" si="30"/>
        <v>MCPICDBICDB</v>
      </c>
      <c r="G505" s="159" t="s">
        <v>1889</v>
      </c>
      <c r="N505" s="2">
        <v>2601</v>
      </c>
      <c r="O505" s="3" t="s">
        <v>715</v>
      </c>
      <c r="P505" s="3" t="s">
        <v>39</v>
      </c>
      <c r="Q505" s="3" t="s">
        <v>852</v>
      </c>
      <c r="R505" s="3" t="s">
        <v>853</v>
      </c>
      <c r="S505" s="4">
        <v>46063.959027777775</v>
      </c>
      <c r="T505" s="4">
        <v>46063.982638888891</v>
      </c>
      <c r="U505" s="4">
        <v>46063.982638888891</v>
      </c>
      <c r="V505" s="3" t="s">
        <v>42</v>
      </c>
      <c r="W505" s="3" t="s">
        <v>43</v>
      </c>
      <c r="X505" s="3" t="s">
        <v>850</v>
      </c>
      <c r="Y505" s="2">
        <v>1</v>
      </c>
      <c r="Z505" s="3" t="s">
        <v>854</v>
      </c>
      <c r="AA505" s="5">
        <v>0.56999999999999995</v>
      </c>
      <c r="AB505" s="5">
        <v>0</v>
      </c>
      <c r="AC505" s="5">
        <v>0.56999999999999995</v>
      </c>
      <c r="AD505" s="5">
        <v>0</v>
      </c>
      <c r="AE505" s="5">
        <v>0</v>
      </c>
      <c r="AF505" s="5">
        <v>0.56999999999999995</v>
      </c>
      <c r="AG505" s="6"/>
      <c r="AH505" s="6"/>
      <c r="AI505" s="7">
        <v>0</v>
      </c>
      <c r="AJ505" s="7">
        <v>0</v>
      </c>
      <c r="AK505" s="7">
        <v>0.56999999999999995</v>
      </c>
      <c r="AL505" s="7">
        <v>0</v>
      </c>
      <c r="AM505" s="7">
        <v>0.56999999999999995</v>
      </c>
      <c r="AN505" s="12" t="s">
        <v>46</v>
      </c>
      <c r="AO505" s="12"/>
      <c r="AP505" s="12"/>
      <c r="AQ505" s="12"/>
      <c r="AR505" s="12"/>
      <c r="AS505" s="12"/>
      <c r="AT505" s="12"/>
      <c r="AU505" s="12"/>
      <c r="AV505" s="12"/>
      <c r="AW505" s="12"/>
      <c r="AX505" s="12"/>
      <c r="AY505" s="8" t="s">
        <v>47</v>
      </c>
    </row>
    <row r="506" spans="1:51" ht="16.5" x14ac:dyDescent="0.25">
      <c r="A506" s="159" t="str">
        <f>_xlfn.XLOOKUP(X506,Mapping!N:N,Mapping!O:O,"Not Found",0,1)</f>
        <v>ICDB</v>
      </c>
      <c r="B506" s="159" t="str">
        <f t="shared" si="28"/>
        <v>ICDBICDB46063.9826388889</v>
      </c>
      <c r="D506" s="159" t="str">
        <f t="shared" si="31"/>
        <v>Load | Kiev | Live on ALM Core</v>
      </c>
      <c r="E506" s="159" t="str">
        <f t="shared" si="29"/>
        <v>MCPICDBICDBLoad | Kiev | Live on ALM Core</v>
      </c>
      <c r="F506" s="159" t="str">
        <f t="shared" si="30"/>
        <v>MCPICDBICDB</v>
      </c>
      <c r="G506" s="159" t="s">
        <v>1889</v>
      </c>
      <c r="N506" s="2">
        <v>2601</v>
      </c>
      <c r="O506" s="3" t="s">
        <v>715</v>
      </c>
      <c r="P506" s="3" t="s">
        <v>39</v>
      </c>
      <c r="Q506" s="3" t="s">
        <v>855</v>
      </c>
      <c r="R506" s="3" t="s">
        <v>856</v>
      </c>
      <c r="S506" s="4">
        <v>46063.982638888891</v>
      </c>
      <c r="T506" s="4">
        <v>46064.005555555559</v>
      </c>
      <c r="U506" s="4">
        <v>46064.006944444445</v>
      </c>
      <c r="V506" s="3" t="s">
        <v>42</v>
      </c>
      <c r="W506" s="3" t="s">
        <v>43</v>
      </c>
      <c r="X506" s="3" t="s">
        <v>850</v>
      </c>
      <c r="Y506" s="2">
        <v>1</v>
      </c>
      <c r="Z506" s="3" t="s">
        <v>857</v>
      </c>
      <c r="AA506" s="5">
        <v>0.55000000000000004</v>
      </c>
      <c r="AB506" s="5">
        <v>0</v>
      </c>
      <c r="AC506" s="5">
        <v>0.55000000000000004</v>
      </c>
      <c r="AD506" s="5">
        <v>0</v>
      </c>
      <c r="AE506" s="5">
        <v>0</v>
      </c>
      <c r="AF506" s="5">
        <v>0.55000000000000004</v>
      </c>
      <c r="AG506" s="6"/>
      <c r="AH506" s="6"/>
      <c r="AI506" s="7">
        <v>0</v>
      </c>
      <c r="AJ506" s="7">
        <v>0</v>
      </c>
      <c r="AK506" s="7">
        <v>0.55000000000000004</v>
      </c>
      <c r="AL506" s="7">
        <v>0</v>
      </c>
      <c r="AM506" s="7">
        <v>0.55000000000000004</v>
      </c>
      <c r="AN506" s="12" t="s">
        <v>149</v>
      </c>
      <c r="AO506" s="12" t="s">
        <v>333</v>
      </c>
      <c r="AP506" s="12" t="s">
        <v>858</v>
      </c>
      <c r="AQ506" s="12" t="s">
        <v>859</v>
      </c>
      <c r="AR506" s="12" t="s">
        <v>336</v>
      </c>
      <c r="AS506" s="12"/>
      <c r="AT506" s="12" t="s">
        <v>60</v>
      </c>
      <c r="AU506" s="12" t="s">
        <v>61</v>
      </c>
      <c r="AV506" s="12" t="s">
        <v>860</v>
      </c>
      <c r="AW506" s="12" t="s">
        <v>861</v>
      </c>
      <c r="AX506" s="21" t="s">
        <v>862</v>
      </c>
      <c r="AY506" s="8" t="s">
        <v>47</v>
      </c>
    </row>
    <row r="507" spans="1:51" ht="16.5" x14ac:dyDescent="0.25">
      <c r="A507" s="159" t="str">
        <f>_xlfn.XLOOKUP(X507,Mapping!N:N,Mapping!O:O,"Not Found",0,1)</f>
        <v>ICDB</v>
      </c>
      <c r="B507" s="159" t="str">
        <f t="shared" si="28"/>
        <v>ICDBICDB46064.0069444444</v>
      </c>
      <c r="D507" s="159" t="str">
        <f t="shared" si="31"/>
        <v>copy from</v>
      </c>
      <c r="E507" s="159" t="str">
        <f t="shared" si="29"/>
        <v>MCPICDBICDBcopy from</v>
      </c>
      <c r="F507" s="159" t="str">
        <f t="shared" si="30"/>
        <v>MCPICDBICDB</v>
      </c>
      <c r="G507" s="159" t="s">
        <v>1889</v>
      </c>
      <c r="N507" s="2">
        <v>2601</v>
      </c>
      <c r="O507" s="3" t="s">
        <v>715</v>
      </c>
      <c r="P507" s="3" t="s">
        <v>39</v>
      </c>
      <c r="Q507" s="3" t="s">
        <v>82</v>
      </c>
      <c r="R507" s="3" t="s">
        <v>83</v>
      </c>
      <c r="S507" s="4">
        <v>46064.006944444445</v>
      </c>
      <c r="T507" s="4">
        <v>46064.008333333331</v>
      </c>
      <c r="U507" s="4">
        <v>46064.008333333331</v>
      </c>
      <c r="V507" s="3" t="s">
        <v>42</v>
      </c>
      <c r="W507" s="3" t="s">
        <v>43</v>
      </c>
      <c r="X507" s="3" t="s">
        <v>863</v>
      </c>
      <c r="Y507" s="2">
        <v>1</v>
      </c>
      <c r="Z507" s="3" t="s">
        <v>84</v>
      </c>
      <c r="AA507" s="5">
        <v>0.03</v>
      </c>
      <c r="AB507" s="5">
        <v>0</v>
      </c>
      <c r="AC507" s="5">
        <v>0.03</v>
      </c>
      <c r="AD507" s="5">
        <v>0</v>
      </c>
      <c r="AE507" s="5">
        <v>0</v>
      </c>
      <c r="AF507" s="5">
        <v>0.03</v>
      </c>
      <c r="AG507" s="6"/>
      <c r="AH507" s="6"/>
      <c r="AI507" s="7">
        <v>0</v>
      </c>
      <c r="AJ507" s="7">
        <v>0</v>
      </c>
      <c r="AK507" s="7">
        <v>0.03</v>
      </c>
      <c r="AL507" s="7">
        <v>0</v>
      </c>
      <c r="AM507" s="7">
        <v>0.03</v>
      </c>
      <c r="AN507" s="12" t="s">
        <v>46</v>
      </c>
      <c r="AO507" s="12"/>
      <c r="AP507" s="12"/>
      <c r="AQ507" s="12"/>
      <c r="AR507" s="12"/>
      <c r="AS507" s="12"/>
      <c r="AT507" s="12"/>
      <c r="AU507" s="12"/>
      <c r="AV507" s="12"/>
      <c r="AW507" s="12"/>
      <c r="AX507" s="12"/>
      <c r="AY507" s="8" t="s">
        <v>47</v>
      </c>
    </row>
    <row r="508" spans="1:51" ht="16.5" x14ac:dyDescent="0.25">
      <c r="A508" s="159" t="str">
        <f>_xlfn.XLOOKUP(X508,Mapping!N:N,Mapping!O:O,"Not Found",0,1)</f>
        <v>ICDB</v>
      </c>
      <c r="B508" s="159" t="str">
        <f t="shared" si="28"/>
        <v>ICDBICDB46064.0083333333</v>
      </c>
      <c r="D508" s="159" t="str">
        <f t="shared" si="31"/>
        <v>Portfolio Valuation | NLWB_Lending | Live on ALM Core</v>
      </c>
      <c r="E508" s="159" t="str">
        <f t="shared" si="29"/>
        <v>MCPICDBICDBPortfolio Valuation | NLWB_Lending | Live on ALM Core</v>
      </c>
      <c r="F508" s="159" t="str">
        <f t="shared" si="30"/>
        <v>MCPICDBICDB</v>
      </c>
      <c r="G508" s="159" t="s">
        <v>1889</v>
      </c>
      <c r="N508" s="2">
        <v>2601</v>
      </c>
      <c r="O508" s="3" t="s">
        <v>715</v>
      </c>
      <c r="P508" s="3" t="s">
        <v>39</v>
      </c>
      <c r="Q508" s="3" t="s">
        <v>864</v>
      </c>
      <c r="R508" s="3" t="s">
        <v>865</v>
      </c>
      <c r="S508" s="4">
        <v>46064.008333333331</v>
      </c>
      <c r="T508" s="4">
        <v>46064.017361111109</v>
      </c>
      <c r="U508" s="4">
        <v>46064.017361111109</v>
      </c>
      <c r="V508" s="3" t="s">
        <v>42</v>
      </c>
      <c r="W508" s="3" t="s">
        <v>43</v>
      </c>
      <c r="X508" s="3" t="s">
        <v>863</v>
      </c>
      <c r="Y508" s="2">
        <v>1</v>
      </c>
      <c r="Z508" s="3" t="s">
        <v>866</v>
      </c>
      <c r="AA508" s="5">
        <v>0.22</v>
      </c>
      <c r="AB508" s="5">
        <v>0</v>
      </c>
      <c r="AC508" s="5">
        <v>0.22</v>
      </c>
      <c r="AD508" s="5">
        <v>0</v>
      </c>
      <c r="AE508" s="5">
        <v>0</v>
      </c>
      <c r="AF508" s="5">
        <v>0.22</v>
      </c>
      <c r="AG508" s="6"/>
      <c r="AH508" s="6"/>
      <c r="AI508" s="7">
        <v>0</v>
      </c>
      <c r="AJ508" s="7">
        <v>0</v>
      </c>
      <c r="AK508" s="7">
        <v>0.22</v>
      </c>
      <c r="AL508" s="7">
        <v>0</v>
      </c>
      <c r="AM508" s="7">
        <v>0.22</v>
      </c>
      <c r="AN508" s="12" t="s">
        <v>46</v>
      </c>
      <c r="AO508" s="12"/>
      <c r="AP508" s="12"/>
      <c r="AQ508" s="12"/>
      <c r="AR508" s="12"/>
      <c r="AS508" s="12"/>
      <c r="AT508" s="12"/>
      <c r="AU508" s="12"/>
      <c r="AV508" s="12"/>
      <c r="AW508" s="12"/>
      <c r="AX508" s="12"/>
      <c r="AY508" s="8" t="s">
        <v>47</v>
      </c>
    </row>
    <row r="509" spans="1:51" ht="16.5" x14ac:dyDescent="0.25">
      <c r="A509" s="159" t="str">
        <f>_xlfn.XLOOKUP(X509,Mapping!N:N,Mapping!O:O,"Not Found",0,1)</f>
        <v>ICDB</v>
      </c>
      <c r="B509" s="159" t="str">
        <f t="shared" si="28"/>
        <v>ICDBICDB46064.0173611111</v>
      </c>
      <c r="D509" s="159" t="str">
        <f t="shared" si="31"/>
        <v>Super Light Maintenance</v>
      </c>
      <c r="E509" s="159" t="str">
        <f t="shared" si="29"/>
        <v>MCPICDBICDBSuper Light Maintenance</v>
      </c>
      <c r="F509" s="159" t="str">
        <f t="shared" si="30"/>
        <v>MCPICDBICDB</v>
      </c>
      <c r="G509" s="159" t="s">
        <v>1889</v>
      </c>
      <c r="N509" s="2">
        <v>2601</v>
      </c>
      <c r="O509" s="3" t="s">
        <v>715</v>
      </c>
      <c r="P509" s="3" t="s">
        <v>39</v>
      </c>
      <c r="Q509" s="3" t="s">
        <v>448</v>
      </c>
      <c r="R509" s="3" t="s">
        <v>449</v>
      </c>
      <c r="S509" s="4">
        <v>46064.017361111109</v>
      </c>
      <c r="T509" s="4">
        <v>46064.03402777778</v>
      </c>
      <c r="U509" s="4">
        <v>46064.03402777778</v>
      </c>
      <c r="V509" s="3" t="s">
        <v>42</v>
      </c>
      <c r="W509" s="3" t="s">
        <v>43</v>
      </c>
      <c r="X509" s="3" t="s">
        <v>863</v>
      </c>
      <c r="Y509" s="2">
        <v>1</v>
      </c>
      <c r="Z509" s="3" t="s">
        <v>450</v>
      </c>
      <c r="AA509" s="5">
        <v>0.4</v>
      </c>
      <c r="AB509" s="5">
        <v>0</v>
      </c>
      <c r="AC509" s="5">
        <v>0.4</v>
      </c>
      <c r="AD509" s="5">
        <v>0</v>
      </c>
      <c r="AE509" s="5">
        <v>0</v>
      </c>
      <c r="AF509" s="5">
        <v>0.4</v>
      </c>
      <c r="AG509" s="6"/>
      <c r="AH509" s="6"/>
      <c r="AI509" s="7">
        <v>0</v>
      </c>
      <c r="AJ509" s="7">
        <v>0</v>
      </c>
      <c r="AK509" s="7">
        <v>0.4</v>
      </c>
      <c r="AL509" s="7">
        <v>0</v>
      </c>
      <c r="AM509" s="7">
        <v>0.4</v>
      </c>
      <c r="AN509" s="12" t="s">
        <v>46</v>
      </c>
      <c r="AO509" s="12"/>
      <c r="AP509" s="12"/>
      <c r="AQ509" s="12"/>
      <c r="AR509" s="12"/>
      <c r="AS509" s="12"/>
      <c r="AT509" s="12"/>
      <c r="AU509" s="12"/>
      <c r="AV509" s="12"/>
      <c r="AW509" s="12"/>
      <c r="AX509" s="12"/>
      <c r="AY509" s="8" t="s">
        <v>47</v>
      </c>
    </row>
    <row r="510" spans="1:51" ht="16.5" x14ac:dyDescent="0.25">
      <c r="A510" s="159" t="str">
        <f>_xlfn.XLOOKUP(X510,Mapping!N:N,Mapping!O:O,"Not Found",0,1)</f>
        <v>ICDB</v>
      </c>
      <c r="B510" s="159" t="str">
        <f t="shared" si="28"/>
        <v>ICDBICDB46064.0340277778</v>
      </c>
      <c r="D510" s="159" t="str">
        <f t="shared" si="31"/>
        <v>Portfolio Valuation | London | Live on ALM Core</v>
      </c>
      <c r="E510" s="159" t="str">
        <f t="shared" si="29"/>
        <v>MCPICDBICDBPortfolio Valuation | London | Live on ALM Core</v>
      </c>
      <c r="F510" s="159" t="str">
        <f t="shared" si="30"/>
        <v>MCPICDBICDB</v>
      </c>
      <c r="G510" s="159" t="s">
        <v>1889</v>
      </c>
      <c r="N510" s="2">
        <v>2601</v>
      </c>
      <c r="O510" s="3" t="s">
        <v>715</v>
      </c>
      <c r="P510" s="3" t="s">
        <v>39</v>
      </c>
      <c r="Q510" s="3" t="s">
        <v>867</v>
      </c>
      <c r="R510" s="3" t="s">
        <v>868</v>
      </c>
      <c r="S510" s="4">
        <v>46064.03402777778</v>
      </c>
      <c r="T510" s="4">
        <v>46064.044444444444</v>
      </c>
      <c r="U510" s="4">
        <v>46064.044444444444</v>
      </c>
      <c r="V510" s="3" t="s">
        <v>42</v>
      </c>
      <c r="W510" s="3" t="s">
        <v>43</v>
      </c>
      <c r="X510" s="3" t="s">
        <v>863</v>
      </c>
      <c r="Y510" s="2">
        <v>1</v>
      </c>
      <c r="Z510" s="3" t="s">
        <v>869</v>
      </c>
      <c r="AA510" s="5">
        <v>0.25</v>
      </c>
      <c r="AB510" s="5">
        <v>0</v>
      </c>
      <c r="AC510" s="5">
        <v>0.25</v>
      </c>
      <c r="AD510" s="5">
        <v>0</v>
      </c>
      <c r="AE510" s="5">
        <v>0</v>
      </c>
      <c r="AF510" s="5">
        <v>0.25</v>
      </c>
      <c r="AG510" s="6"/>
      <c r="AH510" s="6"/>
      <c r="AI510" s="7">
        <v>0</v>
      </c>
      <c r="AJ510" s="7">
        <v>0</v>
      </c>
      <c r="AK510" s="7">
        <v>0.25</v>
      </c>
      <c r="AL510" s="7">
        <v>0</v>
      </c>
      <c r="AM510" s="7">
        <v>0.25</v>
      </c>
      <c r="AN510" s="12" t="s">
        <v>46</v>
      </c>
      <c r="AO510" s="12"/>
      <c r="AP510" s="12"/>
      <c r="AQ510" s="12"/>
      <c r="AR510" s="12"/>
      <c r="AS510" s="12"/>
      <c r="AT510" s="12"/>
      <c r="AU510" s="12"/>
      <c r="AV510" s="12"/>
      <c r="AW510" s="12"/>
      <c r="AX510" s="12"/>
      <c r="AY510" s="8" t="s">
        <v>47</v>
      </c>
    </row>
    <row r="511" spans="1:51" ht="16.5" x14ac:dyDescent="0.25">
      <c r="A511" s="159" t="str">
        <f>_xlfn.XLOOKUP(X511,Mapping!N:N,Mapping!O:O,"Not Found",0,1)</f>
        <v>ICDB</v>
      </c>
      <c r="B511" s="159" t="str">
        <f t="shared" si="28"/>
        <v>ICDBICDB46064.0444444444</v>
      </c>
      <c r="D511" s="159" t="str">
        <f t="shared" si="31"/>
        <v>Super Light Maintenance</v>
      </c>
      <c r="E511" s="159" t="str">
        <f t="shared" si="29"/>
        <v>MCPICDBICDBSuper Light Maintenance</v>
      </c>
      <c r="F511" s="159" t="str">
        <f t="shared" si="30"/>
        <v>MCPICDBICDB</v>
      </c>
      <c r="G511" s="159" t="s">
        <v>1889</v>
      </c>
      <c r="N511" s="2">
        <v>2601</v>
      </c>
      <c r="O511" s="3" t="s">
        <v>715</v>
      </c>
      <c r="P511" s="3" t="s">
        <v>39</v>
      </c>
      <c r="Q511" s="3" t="s">
        <v>448</v>
      </c>
      <c r="R511" s="3" t="s">
        <v>449</v>
      </c>
      <c r="S511" s="4">
        <v>46064.044444444444</v>
      </c>
      <c r="T511" s="4">
        <v>46064.051388888889</v>
      </c>
      <c r="U511" s="4">
        <v>46064.051388888889</v>
      </c>
      <c r="V511" s="3" t="s">
        <v>42</v>
      </c>
      <c r="W511" s="3" t="s">
        <v>43</v>
      </c>
      <c r="X511" s="3" t="s">
        <v>863</v>
      </c>
      <c r="Y511" s="2">
        <v>2</v>
      </c>
      <c r="Z511" s="3" t="s">
        <v>450</v>
      </c>
      <c r="AA511" s="5">
        <v>0.17</v>
      </c>
      <c r="AB511" s="5">
        <v>0</v>
      </c>
      <c r="AC511" s="5">
        <v>0.17</v>
      </c>
      <c r="AD511" s="5">
        <v>0</v>
      </c>
      <c r="AE511" s="5">
        <v>0</v>
      </c>
      <c r="AF511" s="5">
        <v>0.17</v>
      </c>
      <c r="AG511" s="6"/>
      <c r="AH511" s="6"/>
      <c r="AI511" s="7">
        <v>0</v>
      </c>
      <c r="AJ511" s="7">
        <v>0</v>
      </c>
      <c r="AK511" s="7">
        <v>0.17</v>
      </c>
      <c r="AL511" s="7">
        <v>0</v>
      </c>
      <c r="AM511" s="7">
        <v>0.17</v>
      </c>
      <c r="AN511" s="12" t="s">
        <v>46</v>
      </c>
      <c r="AO511" s="12"/>
      <c r="AP511" s="12"/>
      <c r="AQ511" s="12"/>
      <c r="AR511" s="12"/>
      <c r="AS511" s="12"/>
      <c r="AT511" s="12"/>
      <c r="AU511" s="12"/>
      <c r="AV511" s="12"/>
      <c r="AW511" s="12"/>
      <c r="AX511" s="12"/>
      <c r="AY511" s="8" t="s">
        <v>47</v>
      </c>
    </row>
    <row r="512" spans="1:51" ht="16.5" x14ac:dyDescent="0.25">
      <c r="A512" s="159" t="str">
        <f>_xlfn.XLOOKUP(X512,Mapping!N:N,Mapping!O:O,"Not Found",0,1)</f>
        <v>ICDB</v>
      </c>
      <c r="B512" s="159" t="str">
        <f t="shared" si="28"/>
        <v>ICDBICDB46064.0513888889</v>
      </c>
      <c r="D512" s="159" t="str">
        <f t="shared" si="31"/>
        <v>Portfolio Valuation | Dublin | Live on ALM Core</v>
      </c>
      <c r="E512" s="159" t="str">
        <f t="shared" si="29"/>
        <v>MCPICDBICDBPortfolio Valuation | Dublin | Live on ALM Core</v>
      </c>
      <c r="F512" s="159" t="str">
        <f t="shared" si="30"/>
        <v>MCPICDBICDB</v>
      </c>
      <c r="G512" s="159" t="s">
        <v>1889</v>
      </c>
      <c r="N512" s="2">
        <v>2601</v>
      </c>
      <c r="O512" s="3" t="s">
        <v>715</v>
      </c>
      <c r="P512" s="3" t="s">
        <v>39</v>
      </c>
      <c r="Q512" s="3" t="s">
        <v>870</v>
      </c>
      <c r="R512" s="3" t="s">
        <v>871</v>
      </c>
      <c r="S512" s="4">
        <v>46064.051388888889</v>
      </c>
      <c r="T512" s="4">
        <v>46064.05972222222</v>
      </c>
      <c r="U512" s="4">
        <v>46064.05972222222</v>
      </c>
      <c r="V512" s="3" t="s">
        <v>42</v>
      </c>
      <c r="W512" s="3" t="s">
        <v>43</v>
      </c>
      <c r="X512" s="3" t="s">
        <v>863</v>
      </c>
      <c r="Y512" s="2">
        <v>1</v>
      </c>
      <c r="Z512" s="3" t="s">
        <v>872</v>
      </c>
      <c r="AA512" s="5">
        <v>0.2</v>
      </c>
      <c r="AB512" s="5">
        <v>0</v>
      </c>
      <c r="AC512" s="5">
        <v>0.2</v>
      </c>
      <c r="AD512" s="5">
        <v>0</v>
      </c>
      <c r="AE512" s="5">
        <v>0</v>
      </c>
      <c r="AF512" s="5">
        <v>0.2</v>
      </c>
      <c r="AG512" s="6"/>
      <c r="AH512" s="6"/>
      <c r="AI512" s="7">
        <v>0</v>
      </c>
      <c r="AJ512" s="7">
        <v>0</v>
      </c>
      <c r="AK512" s="7">
        <v>0.2</v>
      </c>
      <c r="AL512" s="7">
        <v>0</v>
      </c>
      <c r="AM512" s="7">
        <v>0.2</v>
      </c>
      <c r="AN512" s="12" t="s">
        <v>46</v>
      </c>
      <c r="AO512" s="12"/>
      <c r="AP512" s="12"/>
      <c r="AQ512" s="12"/>
      <c r="AR512" s="12"/>
      <c r="AS512" s="12"/>
      <c r="AT512" s="12"/>
      <c r="AU512" s="12"/>
      <c r="AV512" s="12"/>
      <c r="AW512" s="12"/>
      <c r="AX512" s="12"/>
      <c r="AY512" s="8" t="s">
        <v>47</v>
      </c>
    </row>
    <row r="513" spans="1:51" ht="16.5" x14ac:dyDescent="0.25">
      <c r="A513" s="159" t="str">
        <f>_xlfn.XLOOKUP(X513,Mapping!N:N,Mapping!O:O,"Not Found",0,1)</f>
        <v>ICDB</v>
      </c>
      <c r="B513" s="159" t="str">
        <f t="shared" si="28"/>
        <v>ICDBICDB46064.0597222222</v>
      </c>
      <c r="D513" s="159" t="str">
        <f t="shared" si="31"/>
        <v>Super Light Maintenance</v>
      </c>
      <c r="E513" s="159" t="str">
        <f t="shared" si="29"/>
        <v>MCPICDBICDBSuper Light Maintenance</v>
      </c>
      <c r="F513" s="159" t="str">
        <f t="shared" si="30"/>
        <v>MCPICDBICDB</v>
      </c>
      <c r="G513" s="159" t="s">
        <v>1889</v>
      </c>
      <c r="N513" s="2">
        <v>2601</v>
      </c>
      <c r="O513" s="3" t="s">
        <v>715</v>
      </c>
      <c r="P513" s="3" t="s">
        <v>39</v>
      </c>
      <c r="Q513" s="3" t="s">
        <v>448</v>
      </c>
      <c r="R513" s="3" t="s">
        <v>449</v>
      </c>
      <c r="S513" s="4">
        <v>46064.05972222222</v>
      </c>
      <c r="T513" s="4">
        <v>46064.065972222219</v>
      </c>
      <c r="U513" s="4">
        <v>46064.065972222219</v>
      </c>
      <c r="V513" s="3" t="s">
        <v>42</v>
      </c>
      <c r="W513" s="3" t="s">
        <v>43</v>
      </c>
      <c r="X513" s="3" t="s">
        <v>863</v>
      </c>
      <c r="Y513" s="2">
        <v>3</v>
      </c>
      <c r="Z513" s="3" t="s">
        <v>450</v>
      </c>
      <c r="AA513" s="5">
        <v>0.15</v>
      </c>
      <c r="AB513" s="5">
        <v>0</v>
      </c>
      <c r="AC513" s="5">
        <v>0.15</v>
      </c>
      <c r="AD513" s="5">
        <v>0</v>
      </c>
      <c r="AE513" s="5">
        <v>0</v>
      </c>
      <c r="AF513" s="5">
        <v>0.15</v>
      </c>
      <c r="AG513" s="6"/>
      <c r="AH513" s="6"/>
      <c r="AI513" s="7">
        <v>0</v>
      </c>
      <c r="AJ513" s="7">
        <v>0</v>
      </c>
      <c r="AK513" s="7">
        <v>0.15</v>
      </c>
      <c r="AL513" s="7">
        <v>0</v>
      </c>
      <c r="AM513" s="7">
        <v>0.15</v>
      </c>
      <c r="AN513" s="12" t="s">
        <v>46</v>
      </c>
      <c r="AO513" s="12"/>
      <c r="AP513" s="12"/>
      <c r="AQ513" s="12"/>
      <c r="AR513" s="12"/>
      <c r="AS513" s="12"/>
      <c r="AT513" s="12"/>
      <c r="AU513" s="12"/>
      <c r="AV513" s="12"/>
      <c r="AW513" s="12"/>
      <c r="AX513" s="12"/>
      <c r="AY513" s="8" t="s">
        <v>450</v>
      </c>
    </row>
    <row r="514" spans="1:51" ht="16.5" x14ac:dyDescent="0.25">
      <c r="A514" s="159" t="str">
        <f>_xlfn.XLOOKUP(X514,Mapping!N:N,Mapping!O:O,"Not Found",0,1)</f>
        <v>ICDB</v>
      </c>
      <c r="B514" s="159" t="str">
        <f t="shared" ref="B514:B577" si="32">O514&amp;A514&amp;S514</f>
        <v>ICDBICDB46064.0659722222</v>
      </c>
      <c r="D514" s="159" t="str">
        <f t="shared" si="31"/>
        <v>Portfolio Valuation | Singapore | Live on ALM Core</v>
      </c>
      <c r="E514" s="159" t="str">
        <f t="shared" ref="E514:E577" si="33">P514&amp;O514&amp;A514&amp;D514</f>
        <v>MCPICDBICDBPortfolio Valuation | Singapore | Live on ALM Core</v>
      </c>
      <c r="F514" s="159" t="str">
        <f t="shared" ref="F514:F577" si="34">P514&amp;O514&amp;A514</f>
        <v>MCPICDBICDB</v>
      </c>
      <c r="G514" s="159" t="s">
        <v>1889</v>
      </c>
      <c r="N514" s="2">
        <v>2601</v>
      </c>
      <c r="O514" s="3" t="s">
        <v>715</v>
      </c>
      <c r="P514" s="3" t="s">
        <v>39</v>
      </c>
      <c r="Q514" s="3" t="s">
        <v>873</v>
      </c>
      <c r="R514" s="3" t="s">
        <v>874</v>
      </c>
      <c r="S514" s="4">
        <v>46064.065972222219</v>
      </c>
      <c r="T514" s="4">
        <v>46064.075694444444</v>
      </c>
      <c r="U514" s="4">
        <v>46064.075694444444</v>
      </c>
      <c r="V514" s="3" t="s">
        <v>42</v>
      </c>
      <c r="W514" s="3" t="s">
        <v>43</v>
      </c>
      <c r="X514" s="3" t="s">
        <v>863</v>
      </c>
      <c r="Y514" s="2">
        <v>1</v>
      </c>
      <c r="Z514" s="3" t="s">
        <v>875</v>
      </c>
      <c r="AA514" s="5">
        <v>0.23</v>
      </c>
      <c r="AB514" s="5">
        <v>0</v>
      </c>
      <c r="AC514" s="5">
        <v>0.23</v>
      </c>
      <c r="AD514" s="5">
        <v>0</v>
      </c>
      <c r="AE514" s="5">
        <v>0</v>
      </c>
      <c r="AF514" s="5">
        <v>0.23</v>
      </c>
      <c r="AG514" s="6"/>
      <c r="AH514" s="6"/>
      <c r="AI514" s="7">
        <v>0</v>
      </c>
      <c r="AJ514" s="7">
        <v>0</v>
      </c>
      <c r="AK514" s="7">
        <v>0.23</v>
      </c>
      <c r="AL514" s="7">
        <v>0</v>
      </c>
      <c r="AM514" s="7">
        <v>0.23</v>
      </c>
      <c r="AN514" s="12" t="s">
        <v>46</v>
      </c>
      <c r="AO514" s="12"/>
      <c r="AP514" s="12"/>
      <c r="AQ514" s="12"/>
      <c r="AR514" s="12"/>
      <c r="AS514" s="12"/>
      <c r="AT514" s="12"/>
      <c r="AU514" s="12"/>
      <c r="AV514" s="12"/>
      <c r="AW514" s="12"/>
      <c r="AX514" s="12"/>
      <c r="AY514" s="8" t="s">
        <v>47</v>
      </c>
    </row>
    <row r="515" spans="1:51" ht="16.5" x14ac:dyDescent="0.25">
      <c r="A515" s="159" t="str">
        <f>_xlfn.XLOOKUP(X515,Mapping!N:N,Mapping!O:O,"Not Found",0,1)</f>
        <v>ICDB</v>
      </c>
      <c r="B515" s="159" t="str">
        <f t="shared" si="32"/>
        <v>ICDBICDB46064.0756944444</v>
      </c>
      <c r="D515" s="159" t="str">
        <f t="shared" ref="D515:D578" si="35">Z515</f>
        <v>Super Light Maintenance</v>
      </c>
      <c r="E515" s="159" t="str">
        <f t="shared" si="33"/>
        <v>MCPICDBICDBSuper Light Maintenance</v>
      </c>
      <c r="F515" s="159" t="str">
        <f t="shared" si="34"/>
        <v>MCPICDBICDB</v>
      </c>
      <c r="G515" s="159" t="s">
        <v>1889</v>
      </c>
      <c r="N515" s="2">
        <v>2601</v>
      </c>
      <c r="O515" s="3" t="s">
        <v>715</v>
      </c>
      <c r="P515" s="3" t="s">
        <v>39</v>
      </c>
      <c r="Q515" s="3" t="s">
        <v>448</v>
      </c>
      <c r="R515" s="3" t="s">
        <v>449</v>
      </c>
      <c r="S515" s="4">
        <v>46064.075694444444</v>
      </c>
      <c r="T515" s="4">
        <v>46064.082638888889</v>
      </c>
      <c r="U515" s="4">
        <v>46064.082638888889</v>
      </c>
      <c r="V515" s="3" t="s">
        <v>42</v>
      </c>
      <c r="W515" s="3" t="s">
        <v>43</v>
      </c>
      <c r="X515" s="3" t="s">
        <v>863</v>
      </c>
      <c r="Y515" s="2">
        <v>4</v>
      </c>
      <c r="Z515" s="3" t="s">
        <v>450</v>
      </c>
      <c r="AA515" s="5">
        <v>0.17</v>
      </c>
      <c r="AB515" s="5">
        <v>0</v>
      </c>
      <c r="AC515" s="5">
        <v>0.17</v>
      </c>
      <c r="AD515" s="5">
        <v>0</v>
      </c>
      <c r="AE515" s="5">
        <v>0</v>
      </c>
      <c r="AF515" s="5">
        <v>0.17</v>
      </c>
      <c r="AG515" s="6"/>
      <c r="AH515" s="6"/>
      <c r="AI515" s="7">
        <v>0</v>
      </c>
      <c r="AJ515" s="7">
        <v>0</v>
      </c>
      <c r="AK515" s="7">
        <v>0.17</v>
      </c>
      <c r="AL515" s="7">
        <v>0</v>
      </c>
      <c r="AM515" s="7">
        <v>0.17</v>
      </c>
      <c r="AN515" s="12" t="s">
        <v>46</v>
      </c>
      <c r="AO515" s="12"/>
      <c r="AP515" s="12"/>
      <c r="AQ515" s="12"/>
      <c r="AR515" s="12"/>
      <c r="AS515" s="12"/>
      <c r="AT515" s="12"/>
      <c r="AU515" s="12"/>
      <c r="AV515" s="12"/>
      <c r="AW515" s="12"/>
      <c r="AX515" s="12"/>
      <c r="AY515" s="8" t="s">
        <v>450</v>
      </c>
    </row>
    <row r="516" spans="1:51" ht="16.5" x14ac:dyDescent="0.25">
      <c r="A516" s="159" t="str">
        <f>_xlfn.XLOOKUP(X516,Mapping!N:N,Mapping!O:O,"Not Found",0,1)</f>
        <v>ICDB</v>
      </c>
      <c r="B516" s="159" t="str">
        <f t="shared" si="32"/>
        <v>ICDBICDB46064.0826388889</v>
      </c>
      <c r="D516" s="159" t="str">
        <f t="shared" si="35"/>
        <v>Portfolio Valuation | Hong_Kong | Live on ALM Core</v>
      </c>
      <c r="E516" s="159" t="str">
        <f t="shared" si="33"/>
        <v>MCPICDBICDBPortfolio Valuation | Hong_Kong | Live on ALM Core</v>
      </c>
      <c r="F516" s="159" t="str">
        <f t="shared" si="34"/>
        <v>MCPICDBICDB</v>
      </c>
      <c r="G516" s="159" t="s">
        <v>1889</v>
      </c>
      <c r="N516" s="2">
        <v>2601</v>
      </c>
      <c r="O516" s="3" t="s">
        <v>715</v>
      </c>
      <c r="P516" s="3" t="s">
        <v>39</v>
      </c>
      <c r="Q516" s="3" t="s">
        <v>876</v>
      </c>
      <c r="R516" s="3" t="s">
        <v>877</v>
      </c>
      <c r="S516" s="4">
        <v>46064.082638888889</v>
      </c>
      <c r="T516" s="4">
        <v>46064.090277777781</v>
      </c>
      <c r="U516" s="4">
        <v>46064.090277777781</v>
      </c>
      <c r="V516" s="3" t="s">
        <v>42</v>
      </c>
      <c r="W516" s="3" t="s">
        <v>43</v>
      </c>
      <c r="X516" s="3" t="s">
        <v>863</v>
      </c>
      <c r="Y516" s="2">
        <v>1</v>
      </c>
      <c r="Z516" s="3" t="s">
        <v>878</v>
      </c>
      <c r="AA516" s="5">
        <v>0.18</v>
      </c>
      <c r="AB516" s="5">
        <v>0</v>
      </c>
      <c r="AC516" s="5">
        <v>0.18</v>
      </c>
      <c r="AD516" s="5">
        <v>0</v>
      </c>
      <c r="AE516" s="5">
        <v>0</v>
      </c>
      <c r="AF516" s="5">
        <v>0.18</v>
      </c>
      <c r="AG516" s="6"/>
      <c r="AH516" s="6"/>
      <c r="AI516" s="7">
        <v>0</v>
      </c>
      <c r="AJ516" s="7">
        <v>0</v>
      </c>
      <c r="AK516" s="7">
        <v>0.18</v>
      </c>
      <c r="AL516" s="7">
        <v>0</v>
      </c>
      <c r="AM516" s="7">
        <v>0.18</v>
      </c>
      <c r="AN516" s="12" t="s">
        <v>46</v>
      </c>
      <c r="AO516" s="12"/>
      <c r="AP516" s="12"/>
      <c r="AQ516" s="12"/>
      <c r="AR516" s="12"/>
      <c r="AS516" s="12"/>
      <c r="AT516" s="12"/>
      <c r="AU516" s="12"/>
      <c r="AV516" s="12"/>
      <c r="AW516" s="12"/>
      <c r="AX516" s="12"/>
      <c r="AY516" s="8" t="s">
        <v>47</v>
      </c>
    </row>
    <row r="517" spans="1:51" ht="16.5" x14ac:dyDescent="0.25">
      <c r="A517" s="159" t="str">
        <f>_xlfn.XLOOKUP(X517,Mapping!N:N,Mapping!O:O,"Not Found",0,1)</f>
        <v>ICDB</v>
      </c>
      <c r="B517" s="159" t="str">
        <f t="shared" si="32"/>
        <v>ICDBICDB46064.0902777778</v>
      </c>
      <c r="D517" s="159" t="str">
        <f t="shared" si="35"/>
        <v>Super Light Maintenance</v>
      </c>
      <c r="E517" s="159" t="str">
        <f t="shared" si="33"/>
        <v>MCPICDBICDBSuper Light Maintenance</v>
      </c>
      <c r="F517" s="159" t="str">
        <f t="shared" si="34"/>
        <v>MCPICDBICDB</v>
      </c>
      <c r="G517" s="159" t="s">
        <v>1889</v>
      </c>
      <c r="N517" s="2">
        <v>2601</v>
      </c>
      <c r="O517" s="3" t="s">
        <v>715</v>
      </c>
      <c r="P517" s="3" t="s">
        <v>39</v>
      </c>
      <c r="Q517" s="3" t="s">
        <v>448</v>
      </c>
      <c r="R517" s="3" t="s">
        <v>449</v>
      </c>
      <c r="S517" s="4">
        <v>46064.090277777781</v>
      </c>
      <c r="T517" s="4">
        <v>46064.097222222219</v>
      </c>
      <c r="U517" s="4">
        <v>46064.097222222219</v>
      </c>
      <c r="V517" s="3" t="s">
        <v>42</v>
      </c>
      <c r="W517" s="3" t="s">
        <v>43</v>
      </c>
      <c r="X517" s="3" t="s">
        <v>863</v>
      </c>
      <c r="Y517" s="2">
        <v>5</v>
      </c>
      <c r="Z517" s="3" t="s">
        <v>450</v>
      </c>
      <c r="AA517" s="5">
        <v>0.17</v>
      </c>
      <c r="AB517" s="5">
        <v>0</v>
      </c>
      <c r="AC517" s="5">
        <v>0.17</v>
      </c>
      <c r="AD517" s="5">
        <v>0</v>
      </c>
      <c r="AE517" s="5">
        <v>0</v>
      </c>
      <c r="AF517" s="5">
        <v>0.17</v>
      </c>
      <c r="AG517" s="6"/>
      <c r="AH517" s="6"/>
      <c r="AI517" s="7">
        <v>0</v>
      </c>
      <c r="AJ517" s="7">
        <v>0</v>
      </c>
      <c r="AK517" s="7">
        <v>0.17</v>
      </c>
      <c r="AL517" s="7">
        <v>0</v>
      </c>
      <c r="AM517" s="7">
        <v>0.17</v>
      </c>
      <c r="AN517" s="12" t="s">
        <v>46</v>
      </c>
      <c r="AO517" s="12"/>
      <c r="AP517" s="12"/>
      <c r="AQ517" s="12"/>
      <c r="AR517" s="12"/>
      <c r="AS517" s="12"/>
      <c r="AT517" s="12"/>
      <c r="AU517" s="12"/>
      <c r="AV517" s="12"/>
      <c r="AW517" s="12"/>
      <c r="AX517" s="12"/>
      <c r="AY517" s="8" t="s">
        <v>450</v>
      </c>
    </row>
    <row r="518" spans="1:51" ht="16.5" x14ac:dyDescent="0.25">
      <c r="A518" s="159" t="str">
        <f>_xlfn.XLOOKUP(X518,Mapping!N:N,Mapping!O:O,"Not Found",0,1)</f>
        <v>ICDB</v>
      </c>
      <c r="B518" s="159" t="str">
        <f t="shared" si="32"/>
        <v>ICDBICDB46064.0972222222</v>
      </c>
      <c r="D518" s="159" t="str">
        <f t="shared" si="35"/>
        <v>Portfolio Valuation | Sofia | Live on ALM Core</v>
      </c>
      <c r="E518" s="159" t="str">
        <f t="shared" si="33"/>
        <v>MCPICDBICDBPortfolio Valuation | Sofia | Live on ALM Core</v>
      </c>
      <c r="F518" s="159" t="str">
        <f t="shared" si="34"/>
        <v>MCPICDBICDB</v>
      </c>
      <c r="G518" s="159" t="s">
        <v>1889</v>
      </c>
      <c r="N518" s="2">
        <v>2601</v>
      </c>
      <c r="O518" s="3" t="s">
        <v>715</v>
      </c>
      <c r="P518" s="3" t="s">
        <v>39</v>
      </c>
      <c r="Q518" s="3" t="s">
        <v>879</v>
      </c>
      <c r="R518" s="3" t="s">
        <v>880</v>
      </c>
      <c r="S518" s="4">
        <v>46064.097222222219</v>
      </c>
      <c r="T518" s="4">
        <v>46064.101388888892</v>
      </c>
      <c r="U518" s="4">
        <v>46064.101388888892</v>
      </c>
      <c r="V518" s="3" t="s">
        <v>42</v>
      </c>
      <c r="W518" s="3" t="s">
        <v>43</v>
      </c>
      <c r="X518" s="3" t="s">
        <v>863</v>
      </c>
      <c r="Y518" s="2">
        <v>1</v>
      </c>
      <c r="Z518" s="3" t="s">
        <v>881</v>
      </c>
      <c r="AA518" s="5">
        <v>0.1</v>
      </c>
      <c r="AB518" s="5">
        <v>0</v>
      </c>
      <c r="AC518" s="5">
        <v>0.1</v>
      </c>
      <c r="AD518" s="5">
        <v>0</v>
      </c>
      <c r="AE518" s="5">
        <v>0</v>
      </c>
      <c r="AF518" s="5">
        <v>0.1</v>
      </c>
      <c r="AG518" s="6"/>
      <c r="AH518" s="6"/>
      <c r="AI518" s="7">
        <v>0</v>
      </c>
      <c r="AJ518" s="7">
        <v>0</v>
      </c>
      <c r="AK518" s="7">
        <v>0.1</v>
      </c>
      <c r="AL518" s="7">
        <v>0</v>
      </c>
      <c r="AM518" s="7">
        <v>0.1</v>
      </c>
      <c r="AN518" s="12" t="s">
        <v>46</v>
      </c>
      <c r="AO518" s="12"/>
      <c r="AP518" s="12"/>
      <c r="AQ518" s="12"/>
      <c r="AR518" s="12"/>
      <c r="AS518" s="12"/>
      <c r="AT518" s="12"/>
      <c r="AU518" s="12"/>
      <c r="AV518" s="12"/>
      <c r="AW518" s="12"/>
      <c r="AX518" s="12"/>
      <c r="AY518" s="8" t="s">
        <v>47</v>
      </c>
    </row>
    <row r="519" spans="1:51" ht="16.5" x14ac:dyDescent="0.25">
      <c r="A519" s="159" t="str">
        <f>_xlfn.XLOOKUP(X519,Mapping!N:N,Mapping!O:O,"Not Found",0,1)</f>
        <v>ICDB</v>
      </c>
      <c r="B519" s="159" t="str">
        <f t="shared" si="32"/>
        <v>ICDBICDB46064.1013888889</v>
      </c>
      <c r="D519" s="159" t="str">
        <f t="shared" si="35"/>
        <v>Super Light Maintenance</v>
      </c>
      <c r="E519" s="159" t="str">
        <f t="shared" si="33"/>
        <v>MCPICDBICDBSuper Light Maintenance</v>
      </c>
      <c r="F519" s="159" t="str">
        <f t="shared" si="34"/>
        <v>MCPICDBICDB</v>
      </c>
      <c r="G519" s="159" t="s">
        <v>1889</v>
      </c>
      <c r="N519" s="2">
        <v>2601</v>
      </c>
      <c r="O519" s="3" t="s">
        <v>715</v>
      </c>
      <c r="P519" s="3" t="s">
        <v>39</v>
      </c>
      <c r="Q519" s="3" t="s">
        <v>448</v>
      </c>
      <c r="R519" s="3" t="s">
        <v>449</v>
      </c>
      <c r="S519" s="4">
        <v>46064.101388888892</v>
      </c>
      <c r="T519" s="4">
        <v>46064.106944444444</v>
      </c>
      <c r="U519" s="4">
        <v>46064.106944444444</v>
      </c>
      <c r="V519" s="3" t="s">
        <v>42</v>
      </c>
      <c r="W519" s="3" t="s">
        <v>43</v>
      </c>
      <c r="X519" s="3" t="s">
        <v>863</v>
      </c>
      <c r="Y519" s="2">
        <v>6</v>
      </c>
      <c r="Z519" s="3" t="s">
        <v>450</v>
      </c>
      <c r="AA519" s="5">
        <v>0.13</v>
      </c>
      <c r="AB519" s="5">
        <v>0</v>
      </c>
      <c r="AC519" s="5">
        <v>0.13</v>
      </c>
      <c r="AD519" s="5">
        <v>0</v>
      </c>
      <c r="AE519" s="5">
        <v>0</v>
      </c>
      <c r="AF519" s="5">
        <v>0.13</v>
      </c>
      <c r="AG519" s="6"/>
      <c r="AH519" s="6"/>
      <c r="AI519" s="7">
        <v>0</v>
      </c>
      <c r="AJ519" s="7">
        <v>0</v>
      </c>
      <c r="AK519" s="7">
        <v>0.13</v>
      </c>
      <c r="AL519" s="7">
        <v>0</v>
      </c>
      <c r="AM519" s="7">
        <v>0.13</v>
      </c>
      <c r="AN519" s="12" t="s">
        <v>46</v>
      </c>
      <c r="AO519" s="12"/>
      <c r="AP519" s="12"/>
      <c r="AQ519" s="12"/>
      <c r="AR519" s="12"/>
      <c r="AS519" s="12"/>
      <c r="AT519" s="12"/>
      <c r="AU519" s="12"/>
      <c r="AV519" s="12"/>
      <c r="AW519" s="12"/>
      <c r="AX519" s="12"/>
      <c r="AY519" s="8" t="s">
        <v>450</v>
      </c>
    </row>
    <row r="520" spans="1:51" ht="16.5" x14ac:dyDescent="0.25">
      <c r="A520" s="159" t="str">
        <f>_xlfn.XLOOKUP(X520,Mapping!N:N,Mapping!O:O,"Not Found",0,1)</f>
        <v>ICDB</v>
      </c>
      <c r="B520" s="159" t="str">
        <f t="shared" si="32"/>
        <v>ICDBICDB46064.1069444444</v>
      </c>
      <c r="D520" s="159" t="str">
        <f t="shared" si="35"/>
        <v>Portfolio Valuation | Vienna | Live on ALM Core</v>
      </c>
      <c r="E520" s="159" t="str">
        <f t="shared" si="33"/>
        <v>MCPICDBICDBPortfolio Valuation | Vienna | Live on ALM Core</v>
      </c>
      <c r="F520" s="159" t="str">
        <f t="shared" si="34"/>
        <v>MCPICDBICDB</v>
      </c>
      <c r="G520" s="159" t="s">
        <v>1889</v>
      </c>
      <c r="N520" s="2">
        <v>2601</v>
      </c>
      <c r="O520" s="3" t="s">
        <v>715</v>
      </c>
      <c r="P520" s="3" t="s">
        <v>39</v>
      </c>
      <c r="Q520" s="3" t="s">
        <v>882</v>
      </c>
      <c r="R520" s="3" t="s">
        <v>883</v>
      </c>
      <c r="S520" s="4">
        <v>46064.106944444444</v>
      </c>
      <c r="T520" s="4">
        <v>46064.111111111109</v>
      </c>
      <c r="U520" s="4">
        <v>46064.111111111109</v>
      </c>
      <c r="V520" s="3" t="s">
        <v>42</v>
      </c>
      <c r="W520" s="3" t="s">
        <v>43</v>
      </c>
      <c r="X520" s="3" t="s">
        <v>863</v>
      </c>
      <c r="Y520" s="2">
        <v>1</v>
      </c>
      <c r="Z520" s="3" t="s">
        <v>884</v>
      </c>
      <c r="AA520" s="5">
        <v>0.1</v>
      </c>
      <c r="AB520" s="5">
        <v>0</v>
      </c>
      <c r="AC520" s="5">
        <v>0.1</v>
      </c>
      <c r="AD520" s="5">
        <v>0</v>
      </c>
      <c r="AE520" s="5">
        <v>0</v>
      </c>
      <c r="AF520" s="5">
        <v>0.1</v>
      </c>
      <c r="AG520" s="6"/>
      <c r="AH520" s="6"/>
      <c r="AI520" s="7">
        <v>0</v>
      </c>
      <c r="AJ520" s="7">
        <v>0</v>
      </c>
      <c r="AK520" s="7">
        <v>0.1</v>
      </c>
      <c r="AL520" s="7">
        <v>0</v>
      </c>
      <c r="AM520" s="7">
        <v>0.1</v>
      </c>
      <c r="AN520" s="12" t="s">
        <v>46</v>
      </c>
      <c r="AO520" s="12"/>
      <c r="AP520" s="12"/>
      <c r="AQ520" s="12"/>
      <c r="AR520" s="12"/>
      <c r="AS520" s="12"/>
      <c r="AT520" s="12"/>
      <c r="AU520" s="12"/>
      <c r="AV520" s="12"/>
      <c r="AW520" s="12"/>
      <c r="AX520" s="12"/>
      <c r="AY520" s="8" t="s">
        <v>47</v>
      </c>
    </row>
    <row r="521" spans="1:51" ht="16.5" x14ac:dyDescent="0.25">
      <c r="A521" s="159" t="str">
        <f>_xlfn.XLOOKUP(X521,Mapping!N:N,Mapping!O:O,"Not Found",0,1)</f>
        <v>ICDB</v>
      </c>
      <c r="B521" s="159" t="str">
        <f t="shared" si="32"/>
        <v>ICDBICDB46064.1111111111</v>
      </c>
      <c r="D521" s="159" t="str">
        <f t="shared" si="35"/>
        <v>Super Light Maintenance</v>
      </c>
      <c r="E521" s="159" t="str">
        <f t="shared" si="33"/>
        <v>MCPICDBICDBSuper Light Maintenance</v>
      </c>
      <c r="F521" s="159" t="str">
        <f t="shared" si="34"/>
        <v>MCPICDBICDB</v>
      </c>
      <c r="G521" s="159" t="s">
        <v>1889</v>
      </c>
      <c r="N521" s="2">
        <v>2601</v>
      </c>
      <c r="O521" s="3" t="s">
        <v>715</v>
      </c>
      <c r="P521" s="3" t="s">
        <v>39</v>
      </c>
      <c r="Q521" s="3" t="s">
        <v>448</v>
      </c>
      <c r="R521" s="3" t="s">
        <v>449</v>
      </c>
      <c r="S521" s="4">
        <v>46064.111111111109</v>
      </c>
      <c r="T521" s="4">
        <v>46064.115972222222</v>
      </c>
      <c r="U521" s="4">
        <v>46064.115972222222</v>
      </c>
      <c r="V521" s="3" t="s">
        <v>42</v>
      </c>
      <c r="W521" s="3" t="s">
        <v>43</v>
      </c>
      <c r="X521" s="3" t="s">
        <v>863</v>
      </c>
      <c r="Y521" s="2">
        <v>7</v>
      </c>
      <c r="Z521" s="3" t="s">
        <v>450</v>
      </c>
      <c r="AA521" s="5">
        <v>0.12</v>
      </c>
      <c r="AB521" s="5">
        <v>0</v>
      </c>
      <c r="AC521" s="5">
        <v>0.12</v>
      </c>
      <c r="AD521" s="5">
        <v>0</v>
      </c>
      <c r="AE521" s="5">
        <v>0</v>
      </c>
      <c r="AF521" s="5">
        <v>0.12</v>
      </c>
      <c r="AG521" s="6"/>
      <c r="AH521" s="6"/>
      <c r="AI521" s="7">
        <v>0</v>
      </c>
      <c r="AJ521" s="7">
        <v>0</v>
      </c>
      <c r="AK521" s="7">
        <v>0.12</v>
      </c>
      <c r="AL521" s="7">
        <v>0</v>
      </c>
      <c r="AM521" s="7">
        <v>0.12</v>
      </c>
      <c r="AN521" s="12" t="s">
        <v>46</v>
      </c>
      <c r="AO521" s="12"/>
      <c r="AP521" s="12"/>
      <c r="AQ521" s="12"/>
      <c r="AR521" s="12"/>
      <c r="AS521" s="12"/>
      <c r="AT521" s="12"/>
      <c r="AU521" s="12"/>
      <c r="AV521" s="12"/>
      <c r="AW521" s="12"/>
      <c r="AX521" s="12"/>
      <c r="AY521" s="8" t="s">
        <v>450</v>
      </c>
    </row>
    <row r="522" spans="1:51" ht="16.5" x14ac:dyDescent="0.25">
      <c r="A522" s="159" t="str">
        <f>_xlfn.XLOOKUP(X522,Mapping!N:N,Mapping!O:O,"Not Found",0,1)</f>
        <v>ICDB</v>
      </c>
      <c r="B522" s="159" t="str">
        <f t="shared" si="32"/>
        <v>ICDBICDB46064.1159722222</v>
      </c>
      <c r="D522" s="159" t="str">
        <f t="shared" si="35"/>
        <v>Portfolio Valuation | Prague | Live on ALM Core</v>
      </c>
      <c r="E522" s="159" t="str">
        <f t="shared" si="33"/>
        <v>MCPICDBICDBPortfolio Valuation | Prague | Live on ALM Core</v>
      </c>
      <c r="F522" s="159" t="str">
        <f t="shared" si="34"/>
        <v>MCPICDBICDB</v>
      </c>
      <c r="G522" s="159" t="s">
        <v>1889</v>
      </c>
      <c r="N522" s="2">
        <v>2601</v>
      </c>
      <c r="O522" s="3" t="s">
        <v>715</v>
      </c>
      <c r="P522" s="3" t="s">
        <v>39</v>
      </c>
      <c r="Q522" s="3" t="s">
        <v>885</v>
      </c>
      <c r="R522" s="3" t="s">
        <v>886</v>
      </c>
      <c r="S522" s="4">
        <v>46064.115972222222</v>
      </c>
      <c r="T522" s="4">
        <v>46064.124305555553</v>
      </c>
      <c r="U522" s="4">
        <v>46064.124305555553</v>
      </c>
      <c r="V522" s="3" t="s">
        <v>42</v>
      </c>
      <c r="W522" s="3" t="s">
        <v>43</v>
      </c>
      <c r="X522" s="3" t="s">
        <v>863</v>
      </c>
      <c r="Y522" s="2">
        <v>1</v>
      </c>
      <c r="Z522" s="3" t="s">
        <v>887</v>
      </c>
      <c r="AA522" s="5">
        <v>0.2</v>
      </c>
      <c r="AB522" s="5">
        <v>0</v>
      </c>
      <c r="AC522" s="5">
        <v>0.2</v>
      </c>
      <c r="AD522" s="5">
        <v>0</v>
      </c>
      <c r="AE522" s="5">
        <v>0</v>
      </c>
      <c r="AF522" s="5">
        <v>0.2</v>
      </c>
      <c r="AG522" s="6"/>
      <c r="AH522" s="6"/>
      <c r="AI522" s="7">
        <v>0</v>
      </c>
      <c r="AJ522" s="7">
        <v>0</v>
      </c>
      <c r="AK522" s="7">
        <v>0.2</v>
      </c>
      <c r="AL522" s="7">
        <v>0</v>
      </c>
      <c r="AM522" s="7">
        <v>0.2</v>
      </c>
      <c r="AN522" s="12" t="s">
        <v>46</v>
      </c>
      <c r="AO522" s="12"/>
      <c r="AP522" s="12"/>
      <c r="AQ522" s="12"/>
      <c r="AR522" s="12"/>
      <c r="AS522" s="12"/>
      <c r="AT522" s="12"/>
      <c r="AU522" s="12"/>
      <c r="AV522" s="12"/>
      <c r="AW522" s="12"/>
      <c r="AX522" s="12"/>
      <c r="AY522" s="8" t="s">
        <v>47</v>
      </c>
    </row>
    <row r="523" spans="1:51" ht="16.5" x14ac:dyDescent="0.25">
      <c r="A523" s="159" t="str">
        <f>_xlfn.XLOOKUP(X523,Mapping!N:N,Mapping!O:O,"Not Found",0,1)</f>
        <v>ICDB</v>
      </c>
      <c r="B523" s="159" t="str">
        <f t="shared" si="32"/>
        <v>ICDBICDB46064.1243055556</v>
      </c>
      <c r="D523" s="159" t="str">
        <f t="shared" si="35"/>
        <v>Super Light Maintenance</v>
      </c>
      <c r="E523" s="159" t="str">
        <f t="shared" si="33"/>
        <v>MCPICDBICDBSuper Light Maintenance</v>
      </c>
      <c r="F523" s="159" t="str">
        <f t="shared" si="34"/>
        <v>MCPICDBICDB</v>
      </c>
      <c r="G523" s="159" t="s">
        <v>1889</v>
      </c>
      <c r="N523" s="2">
        <v>2601</v>
      </c>
      <c r="O523" s="3" t="s">
        <v>715</v>
      </c>
      <c r="P523" s="3" t="s">
        <v>39</v>
      </c>
      <c r="Q523" s="3" t="s">
        <v>448</v>
      </c>
      <c r="R523" s="3" t="s">
        <v>449</v>
      </c>
      <c r="S523" s="4">
        <v>46064.124305555553</v>
      </c>
      <c r="T523" s="4">
        <v>46064.131249999999</v>
      </c>
      <c r="U523" s="4">
        <v>46064.131249999999</v>
      </c>
      <c r="V523" s="3" t="s">
        <v>42</v>
      </c>
      <c r="W523" s="3" t="s">
        <v>43</v>
      </c>
      <c r="X523" s="3" t="s">
        <v>863</v>
      </c>
      <c r="Y523" s="2">
        <v>8</v>
      </c>
      <c r="Z523" s="3" t="s">
        <v>450</v>
      </c>
      <c r="AA523" s="5">
        <v>0.17</v>
      </c>
      <c r="AB523" s="5">
        <v>0</v>
      </c>
      <c r="AC523" s="5">
        <v>0.17</v>
      </c>
      <c r="AD523" s="5">
        <v>0</v>
      </c>
      <c r="AE523" s="5">
        <v>0</v>
      </c>
      <c r="AF523" s="5">
        <v>0.17</v>
      </c>
      <c r="AG523" s="6"/>
      <c r="AH523" s="6"/>
      <c r="AI523" s="7">
        <v>0</v>
      </c>
      <c r="AJ523" s="7">
        <v>0</v>
      </c>
      <c r="AK523" s="7">
        <v>0.17</v>
      </c>
      <c r="AL523" s="7">
        <v>0</v>
      </c>
      <c r="AM523" s="7">
        <v>0.17</v>
      </c>
      <c r="AN523" s="12" t="s">
        <v>46</v>
      </c>
      <c r="AO523" s="12"/>
      <c r="AP523" s="12"/>
      <c r="AQ523" s="12"/>
      <c r="AR523" s="12"/>
      <c r="AS523" s="12"/>
      <c r="AT523" s="12"/>
      <c r="AU523" s="12"/>
      <c r="AV523" s="12"/>
      <c r="AW523" s="12"/>
      <c r="AX523" s="12"/>
      <c r="AY523" s="8" t="s">
        <v>450</v>
      </c>
    </row>
    <row r="524" spans="1:51" ht="16.5" x14ac:dyDescent="0.25">
      <c r="A524" s="159" t="str">
        <f>_xlfn.XLOOKUP(X524,Mapping!N:N,Mapping!O:O,"Not Found",0,1)</f>
        <v>ICDB</v>
      </c>
      <c r="B524" s="159" t="str">
        <f t="shared" si="32"/>
        <v>ICDBICDB46064.13125</v>
      </c>
      <c r="D524" s="159" t="str">
        <f t="shared" si="35"/>
        <v>Portfolio Valuation | Budapest | Live on ALM Core</v>
      </c>
      <c r="E524" s="159" t="str">
        <f t="shared" si="33"/>
        <v>MCPICDBICDBPortfolio Valuation | Budapest | Live on ALM Core</v>
      </c>
      <c r="F524" s="159" t="str">
        <f t="shared" si="34"/>
        <v>MCPICDBICDB</v>
      </c>
      <c r="G524" s="159" t="s">
        <v>1889</v>
      </c>
      <c r="N524" s="2">
        <v>2601</v>
      </c>
      <c r="O524" s="3" t="s">
        <v>715</v>
      </c>
      <c r="P524" s="3" t="s">
        <v>39</v>
      </c>
      <c r="Q524" s="3" t="s">
        <v>888</v>
      </c>
      <c r="R524" s="3" t="s">
        <v>889</v>
      </c>
      <c r="S524" s="4">
        <v>46064.131249999999</v>
      </c>
      <c r="T524" s="4">
        <v>46064.140277777777</v>
      </c>
      <c r="U524" s="4">
        <v>46064.140277777777</v>
      </c>
      <c r="V524" s="3" t="s">
        <v>42</v>
      </c>
      <c r="W524" s="3" t="s">
        <v>43</v>
      </c>
      <c r="X524" s="3" t="s">
        <v>863</v>
      </c>
      <c r="Y524" s="2">
        <v>1</v>
      </c>
      <c r="Z524" s="3" t="s">
        <v>890</v>
      </c>
      <c r="AA524" s="5">
        <v>0.22</v>
      </c>
      <c r="AB524" s="5">
        <v>0</v>
      </c>
      <c r="AC524" s="5">
        <v>0.22</v>
      </c>
      <c r="AD524" s="5">
        <v>0</v>
      </c>
      <c r="AE524" s="5">
        <v>0</v>
      </c>
      <c r="AF524" s="5">
        <v>0.22</v>
      </c>
      <c r="AG524" s="6"/>
      <c r="AH524" s="6"/>
      <c r="AI524" s="7">
        <v>0</v>
      </c>
      <c r="AJ524" s="7">
        <v>0</v>
      </c>
      <c r="AK524" s="7">
        <v>0.22</v>
      </c>
      <c r="AL524" s="7">
        <v>0</v>
      </c>
      <c r="AM524" s="7">
        <v>0.22</v>
      </c>
      <c r="AN524" s="12" t="s">
        <v>46</v>
      </c>
      <c r="AO524" s="12"/>
      <c r="AP524" s="12"/>
      <c r="AQ524" s="12"/>
      <c r="AR524" s="12"/>
      <c r="AS524" s="12"/>
      <c r="AT524" s="12"/>
      <c r="AU524" s="12"/>
      <c r="AV524" s="12"/>
      <c r="AW524" s="12"/>
      <c r="AX524" s="12"/>
      <c r="AY524" s="8" t="s">
        <v>47</v>
      </c>
    </row>
    <row r="525" spans="1:51" ht="16.5" x14ac:dyDescent="0.25">
      <c r="A525" s="159" t="str">
        <f>_xlfn.XLOOKUP(X525,Mapping!N:N,Mapping!O:O,"Not Found",0,1)</f>
        <v>ICDB</v>
      </c>
      <c r="B525" s="159" t="str">
        <f t="shared" si="32"/>
        <v>ICDBICDB46064.1402777778</v>
      </c>
      <c r="D525" s="159" t="str">
        <f t="shared" si="35"/>
        <v>Super Light Maintenance</v>
      </c>
      <c r="E525" s="159" t="str">
        <f t="shared" si="33"/>
        <v>MCPICDBICDBSuper Light Maintenance</v>
      </c>
      <c r="F525" s="159" t="str">
        <f t="shared" si="34"/>
        <v>MCPICDBICDB</v>
      </c>
      <c r="G525" s="159" t="s">
        <v>1889</v>
      </c>
      <c r="N525" s="2">
        <v>2601</v>
      </c>
      <c r="O525" s="3" t="s">
        <v>715</v>
      </c>
      <c r="P525" s="3" t="s">
        <v>39</v>
      </c>
      <c r="Q525" s="3" t="s">
        <v>448</v>
      </c>
      <c r="R525" s="3" t="s">
        <v>449</v>
      </c>
      <c r="S525" s="4">
        <v>46064.140277777777</v>
      </c>
      <c r="T525" s="4">
        <v>46064.148611111108</v>
      </c>
      <c r="U525" s="4">
        <v>46064.148611111108</v>
      </c>
      <c r="V525" s="3" t="s">
        <v>42</v>
      </c>
      <c r="W525" s="3" t="s">
        <v>43</v>
      </c>
      <c r="X525" s="3" t="s">
        <v>863</v>
      </c>
      <c r="Y525" s="2">
        <v>9</v>
      </c>
      <c r="Z525" s="3" t="s">
        <v>450</v>
      </c>
      <c r="AA525" s="5">
        <v>0.2</v>
      </c>
      <c r="AB525" s="5">
        <v>0</v>
      </c>
      <c r="AC525" s="5">
        <v>0.2</v>
      </c>
      <c r="AD525" s="5">
        <v>0</v>
      </c>
      <c r="AE525" s="5">
        <v>0</v>
      </c>
      <c r="AF525" s="5">
        <v>0.2</v>
      </c>
      <c r="AG525" s="6"/>
      <c r="AH525" s="6"/>
      <c r="AI525" s="7">
        <v>0</v>
      </c>
      <c r="AJ525" s="7">
        <v>0</v>
      </c>
      <c r="AK525" s="7">
        <v>0.2</v>
      </c>
      <c r="AL525" s="7">
        <v>0</v>
      </c>
      <c r="AM525" s="7">
        <v>0.2</v>
      </c>
      <c r="AN525" s="12" t="s">
        <v>46</v>
      </c>
      <c r="AO525" s="12"/>
      <c r="AP525" s="12"/>
      <c r="AQ525" s="12"/>
      <c r="AR525" s="12"/>
      <c r="AS525" s="12"/>
      <c r="AT525" s="12"/>
      <c r="AU525" s="12"/>
      <c r="AV525" s="12"/>
      <c r="AW525" s="12"/>
      <c r="AX525" s="12"/>
      <c r="AY525" s="8" t="s">
        <v>450</v>
      </c>
    </row>
    <row r="526" spans="1:51" ht="16.5" x14ac:dyDescent="0.25">
      <c r="A526" s="159" t="str">
        <f>_xlfn.XLOOKUP(X526,Mapping!N:N,Mapping!O:O,"Not Found",0,1)</f>
        <v>ICDB</v>
      </c>
      <c r="B526" s="159" t="str">
        <f t="shared" si="32"/>
        <v>ICDBICDB46064.1486111111</v>
      </c>
      <c r="D526" s="159" t="str">
        <f t="shared" si="35"/>
        <v>Portfolio Valuation | Tokyo | Live on ALM Core</v>
      </c>
      <c r="E526" s="159" t="str">
        <f t="shared" si="33"/>
        <v>MCPICDBICDBPortfolio Valuation | Tokyo | Live on ALM Core</v>
      </c>
      <c r="F526" s="159" t="str">
        <f t="shared" si="34"/>
        <v>MCPICDBICDB</v>
      </c>
      <c r="G526" s="159" t="s">
        <v>1889</v>
      </c>
      <c r="N526" s="2">
        <v>2601</v>
      </c>
      <c r="O526" s="3" t="s">
        <v>715</v>
      </c>
      <c r="P526" s="3" t="s">
        <v>39</v>
      </c>
      <c r="Q526" s="3" t="s">
        <v>891</v>
      </c>
      <c r="R526" s="3" t="s">
        <v>892</v>
      </c>
      <c r="S526" s="4">
        <v>46064.148611111108</v>
      </c>
      <c r="T526" s="4">
        <v>46064.157638888886</v>
      </c>
      <c r="U526" s="4">
        <v>46064.157638888886</v>
      </c>
      <c r="V526" s="3" t="s">
        <v>42</v>
      </c>
      <c r="W526" s="3" t="s">
        <v>43</v>
      </c>
      <c r="X526" s="3" t="s">
        <v>863</v>
      </c>
      <c r="Y526" s="2">
        <v>1</v>
      </c>
      <c r="Z526" s="3" t="s">
        <v>893</v>
      </c>
      <c r="AA526" s="5">
        <v>0.22</v>
      </c>
      <c r="AB526" s="5">
        <v>0</v>
      </c>
      <c r="AC526" s="5">
        <v>0.22</v>
      </c>
      <c r="AD526" s="5">
        <v>0</v>
      </c>
      <c r="AE526" s="5">
        <v>0</v>
      </c>
      <c r="AF526" s="5">
        <v>0.22</v>
      </c>
      <c r="AG526" s="6"/>
      <c r="AH526" s="6"/>
      <c r="AI526" s="7">
        <v>0</v>
      </c>
      <c r="AJ526" s="7">
        <v>0</v>
      </c>
      <c r="AK526" s="7">
        <v>0.22</v>
      </c>
      <c r="AL526" s="7">
        <v>0</v>
      </c>
      <c r="AM526" s="7">
        <v>0.22</v>
      </c>
      <c r="AN526" s="12" t="s">
        <v>46</v>
      </c>
      <c r="AO526" s="12"/>
      <c r="AP526" s="12"/>
      <c r="AQ526" s="12"/>
      <c r="AR526" s="12"/>
      <c r="AS526" s="12"/>
      <c r="AT526" s="12"/>
      <c r="AU526" s="12"/>
      <c r="AV526" s="12"/>
      <c r="AW526" s="12"/>
      <c r="AX526" s="12"/>
      <c r="AY526" s="8" t="s">
        <v>47</v>
      </c>
    </row>
    <row r="527" spans="1:51" ht="16.5" x14ac:dyDescent="0.25">
      <c r="A527" s="159" t="str">
        <f>_xlfn.XLOOKUP(X527,Mapping!N:N,Mapping!O:O,"Not Found",0,1)</f>
        <v>ICDB</v>
      </c>
      <c r="B527" s="159" t="str">
        <f t="shared" si="32"/>
        <v>ICDBICDB46064.1576388889</v>
      </c>
      <c r="D527" s="159" t="str">
        <f t="shared" si="35"/>
        <v>Super Light Maintenance</v>
      </c>
      <c r="E527" s="159" t="str">
        <f t="shared" si="33"/>
        <v>MCPICDBICDBSuper Light Maintenance</v>
      </c>
      <c r="F527" s="159" t="str">
        <f t="shared" si="34"/>
        <v>MCPICDBICDB</v>
      </c>
      <c r="G527" s="159" t="s">
        <v>1889</v>
      </c>
      <c r="N527" s="2">
        <v>2601</v>
      </c>
      <c r="O527" s="3" t="s">
        <v>715</v>
      </c>
      <c r="P527" s="3" t="s">
        <v>39</v>
      </c>
      <c r="Q527" s="3" t="s">
        <v>448</v>
      </c>
      <c r="R527" s="3" t="s">
        <v>449</v>
      </c>
      <c r="S527" s="4">
        <v>46064.157638888886</v>
      </c>
      <c r="T527" s="4">
        <v>46064.164583333331</v>
      </c>
      <c r="U527" s="4">
        <v>46064.164583333331</v>
      </c>
      <c r="V527" s="3" t="s">
        <v>42</v>
      </c>
      <c r="W527" s="3" t="s">
        <v>43</v>
      </c>
      <c r="X527" s="3" t="s">
        <v>863</v>
      </c>
      <c r="Y527" s="2">
        <v>10</v>
      </c>
      <c r="Z527" s="3" t="s">
        <v>450</v>
      </c>
      <c r="AA527" s="5">
        <v>0.17</v>
      </c>
      <c r="AB527" s="5">
        <v>0</v>
      </c>
      <c r="AC527" s="5">
        <v>0.17</v>
      </c>
      <c r="AD527" s="5">
        <v>0</v>
      </c>
      <c r="AE527" s="5">
        <v>0</v>
      </c>
      <c r="AF527" s="5">
        <v>0.17</v>
      </c>
      <c r="AG527" s="6"/>
      <c r="AH527" s="6"/>
      <c r="AI527" s="7">
        <v>0</v>
      </c>
      <c r="AJ527" s="7">
        <v>0</v>
      </c>
      <c r="AK527" s="7">
        <v>0.17</v>
      </c>
      <c r="AL527" s="7">
        <v>0</v>
      </c>
      <c r="AM527" s="7">
        <v>0.17</v>
      </c>
      <c r="AN527" s="12" t="s">
        <v>46</v>
      </c>
      <c r="AO527" s="12"/>
      <c r="AP527" s="12"/>
      <c r="AQ527" s="12"/>
      <c r="AR527" s="12"/>
      <c r="AS527" s="12"/>
      <c r="AT527" s="12"/>
      <c r="AU527" s="12"/>
      <c r="AV527" s="12"/>
      <c r="AW527" s="12"/>
      <c r="AX527" s="12"/>
      <c r="AY527" s="8" t="s">
        <v>450</v>
      </c>
    </row>
    <row r="528" spans="1:51" ht="16.5" x14ac:dyDescent="0.25">
      <c r="A528" s="159" t="str">
        <f>_xlfn.XLOOKUP(X528,Mapping!N:N,Mapping!O:O,"Not Found",0,1)</f>
        <v>ICDB</v>
      </c>
      <c r="B528" s="159" t="str">
        <f t="shared" si="32"/>
        <v>ICDBICDB46064.1645833333</v>
      </c>
      <c r="D528" s="159" t="str">
        <f t="shared" si="35"/>
        <v>Portfolio Valuation | Bratislava | Live on ALM Core</v>
      </c>
      <c r="E528" s="159" t="str">
        <f t="shared" si="33"/>
        <v>MCPICDBICDBPortfolio Valuation | Bratislava | Live on ALM Core</v>
      </c>
      <c r="F528" s="159" t="str">
        <f t="shared" si="34"/>
        <v>MCPICDBICDB</v>
      </c>
      <c r="G528" s="159" t="s">
        <v>1889</v>
      </c>
      <c r="N528" s="2">
        <v>2601</v>
      </c>
      <c r="O528" s="3" t="s">
        <v>715</v>
      </c>
      <c r="P528" s="3" t="s">
        <v>39</v>
      </c>
      <c r="Q528" s="3" t="s">
        <v>894</v>
      </c>
      <c r="R528" s="3" t="s">
        <v>895</v>
      </c>
      <c r="S528" s="4">
        <v>46064.164583333331</v>
      </c>
      <c r="T528" s="4">
        <v>46064.171527777777</v>
      </c>
      <c r="U528" s="4">
        <v>46064.171527777777</v>
      </c>
      <c r="V528" s="3" t="s">
        <v>42</v>
      </c>
      <c r="W528" s="3" t="s">
        <v>43</v>
      </c>
      <c r="X528" s="3" t="s">
        <v>863</v>
      </c>
      <c r="Y528" s="2">
        <v>1</v>
      </c>
      <c r="Z528" s="3" t="s">
        <v>896</v>
      </c>
      <c r="AA528" s="5">
        <v>0.17</v>
      </c>
      <c r="AB528" s="5">
        <v>0</v>
      </c>
      <c r="AC528" s="5">
        <v>0.17</v>
      </c>
      <c r="AD528" s="5">
        <v>0</v>
      </c>
      <c r="AE528" s="5">
        <v>0</v>
      </c>
      <c r="AF528" s="5">
        <v>0.17</v>
      </c>
      <c r="AG528" s="6"/>
      <c r="AH528" s="6"/>
      <c r="AI528" s="7">
        <v>0</v>
      </c>
      <c r="AJ528" s="7">
        <v>0</v>
      </c>
      <c r="AK528" s="7">
        <v>0.17</v>
      </c>
      <c r="AL528" s="7">
        <v>0</v>
      </c>
      <c r="AM528" s="7">
        <v>0.17</v>
      </c>
      <c r="AN528" s="12" t="s">
        <v>46</v>
      </c>
      <c r="AO528" s="12"/>
      <c r="AP528" s="12"/>
      <c r="AQ528" s="12"/>
      <c r="AR528" s="12"/>
      <c r="AS528" s="12"/>
      <c r="AT528" s="12"/>
      <c r="AU528" s="12"/>
      <c r="AV528" s="12"/>
      <c r="AW528" s="12"/>
      <c r="AX528" s="12"/>
      <c r="AY528" s="8" t="s">
        <v>47</v>
      </c>
    </row>
    <row r="529" spans="1:51" ht="16.5" x14ac:dyDescent="0.25">
      <c r="A529" s="159" t="str">
        <f>_xlfn.XLOOKUP(X529,Mapping!N:N,Mapping!O:O,"Not Found",0,1)</f>
        <v>ICDB</v>
      </c>
      <c r="B529" s="159" t="str">
        <f t="shared" si="32"/>
        <v>ICDBICDB46064.1715277778</v>
      </c>
      <c r="D529" s="159" t="str">
        <f t="shared" si="35"/>
        <v>Super Light Maintenance</v>
      </c>
      <c r="E529" s="159" t="str">
        <f t="shared" si="33"/>
        <v>MCPICDBICDBSuper Light Maintenance</v>
      </c>
      <c r="F529" s="159" t="str">
        <f t="shared" si="34"/>
        <v>MCPICDBICDB</v>
      </c>
      <c r="G529" s="159" t="s">
        <v>1889</v>
      </c>
      <c r="N529" s="2">
        <v>2601</v>
      </c>
      <c r="O529" s="3" t="s">
        <v>715</v>
      </c>
      <c r="P529" s="3" t="s">
        <v>39</v>
      </c>
      <c r="Q529" s="3" t="s">
        <v>448</v>
      </c>
      <c r="R529" s="3" t="s">
        <v>449</v>
      </c>
      <c r="S529" s="4">
        <v>46064.171527777777</v>
      </c>
      <c r="T529" s="4">
        <v>46064.178472222222</v>
      </c>
      <c r="U529" s="4">
        <v>46064.178472222222</v>
      </c>
      <c r="V529" s="3" t="s">
        <v>42</v>
      </c>
      <c r="W529" s="3" t="s">
        <v>43</v>
      </c>
      <c r="X529" s="3" t="s">
        <v>863</v>
      </c>
      <c r="Y529" s="2">
        <v>11</v>
      </c>
      <c r="Z529" s="3" t="s">
        <v>450</v>
      </c>
      <c r="AA529" s="5">
        <v>0.17</v>
      </c>
      <c r="AB529" s="5">
        <v>0</v>
      </c>
      <c r="AC529" s="5">
        <v>0.17</v>
      </c>
      <c r="AD529" s="5">
        <v>0</v>
      </c>
      <c r="AE529" s="5">
        <v>0</v>
      </c>
      <c r="AF529" s="5">
        <v>0.17</v>
      </c>
      <c r="AG529" s="6"/>
      <c r="AH529" s="6"/>
      <c r="AI529" s="7">
        <v>0</v>
      </c>
      <c r="AJ529" s="7">
        <v>0</v>
      </c>
      <c r="AK529" s="7">
        <v>0.17</v>
      </c>
      <c r="AL529" s="7">
        <v>0</v>
      </c>
      <c r="AM529" s="7">
        <v>0.17</v>
      </c>
      <c r="AN529" s="12" t="s">
        <v>46</v>
      </c>
      <c r="AO529" s="12"/>
      <c r="AP529" s="12"/>
      <c r="AQ529" s="12"/>
      <c r="AR529" s="12"/>
      <c r="AS529" s="12"/>
      <c r="AT529" s="12"/>
      <c r="AU529" s="12"/>
      <c r="AV529" s="12"/>
      <c r="AW529" s="12"/>
      <c r="AX529" s="12"/>
      <c r="AY529" s="8" t="s">
        <v>450</v>
      </c>
    </row>
    <row r="530" spans="1:51" ht="16.5" x14ac:dyDescent="0.25">
      <c r="A530" s="159" t="str">
        <f>_xlfn.XLOOKUP(X530,Mapping!N:N,Mapping!O:O,"Not Found",0,1)</f>
        <v>ICDB</v>
      </c>
      <c r="B530" s="159" t="str">
        <f t="shared" si="32"/>
        <v>ICDBICDB46064.1784722222</v>
      </c>
      <c r="D530" s="159" t="str">
        <f t="shared" si="35"/>
        <v>Portfolio Valuation | Seoul | Live on ALM Core</v>
      </c>
      <c r="E530" s="159" t="str">
        <f t="shared" si="33"/>
        <v>MCPICDBICDBPortfolio Valuation | Seoul | Live on ALM Core</v>
      </c>
      <c r="F530" s="159" t="str">
        <f t="shared" si="34"/>
        <v>MCPICDBICDB</v>
      </c>
      <c r="G530" s="159" t="s">
        <v>1889</v>
      </c>
      <c r="N530" s="2">
        <v>2601</v>
      </c>
      <c r="O530" s="3" t="s">
        <v>715</v>
      </c>
      <c r="P530" s="3" t="s">
        <v>39</v>
      </c>
      <c r="Q530" s="3" t="s">
        <v>897</v>
      </c>
      <c r="R530" s="3" t="s">
        <v>898</v>
      </c>
      <c r="S530" s="4">
        <v>46064.178472222222</v>
      </c>
      <c r="T530" s="4">
        <v>46064.188194444447</v>
      </c>
      <c r="U530" s="4">
        <v>46064.188194444447</v>
      </c>
      <c r="V530" s="3" t="s">
        <v>42</v>
      </c>
      <c r="W530" s="3" t="s">
        <v>43</v>
      </c>
      <c r="X530" s="3" t="s">
        <v>863</v>
      </c>
      <c r="Y530" s="2">
        <v>1</v>
      </c>
      <c r="Z530" s="3" t="s">
        <v>899</v>
      </c>
      <c r="AA530" s="5">
        <v>0.23</v>
      </c>
      <c r="AB530" s="5">
        <v>0</v>
      </c>
      <c r="AC530" s="5">
        <v>0.23</v>
      </c>
      <c r="AD530" s="5">
        <v>0</v>
      </c>
      <c r="AE530" s="5">
        <v>0</v>
      </c>
      <c r="AF530" s="5">
        <v>0.23</v>
      </c>
      <c r="AG530" s="6"/>
      <c r="AH530" s="6"/>
      <c r="AI530" s="7">
        <v>0</v>
      </c>
      <c r="AJ530" s="7">
        <v>0</v>
      </c>
      <c r="AK530" s="7">
        <v>0.23</v>
      </c>
      <c r="AL530" s="7">
        <v>0</v>
      </c>
      <c r="AM530" s="7">
        <v>0.23</v>
      </c>
      <c r="AN530" s="12" t="s">
        <v>46</v>
      </c>
      <c r="AO530" s="12"/>
      <c r="AP530" s="12"/>
      <c r="AQ530" s="12"/>
      <c r="AR530" s="12"/>
      <c r="AS530" s="12"/>
      <c r="AT530" s="12"/>
      <c r="AU530" s="12"/>
      <c r="AV530" s="12"/>
      <c r="AW530" s="12"/>
      <c r="AX530" s="12"/>
      <c r="AY530" s="8" t="s">
        <v>47</v>
      </c>
    </row>
    <row r="531" spans="1:51" ht="16.5" x14ac:dyDescent="0.25">
      <c r="A531" s="159" t="str">
        <f>_xlfn.XLOOKUP(X531,Mapping!N:N,Mapping!O:O,"Not Found",0,1)</f>
        <v>ICDB</v>
      </c>
      <c r="B531" s="159" t="str">
        <f t="shared" si="32"/>
        <v>ICDBICDB46064.1881944444</v>
      </c>
      <c r="D531" s="159" t="str">
        <f t="shared" si="35"/>
        <v>Super Light Maintenance</v>
      </c>
      <c r="E531" s="159" t="str">
        <f t="shared" si="33"/>
        <v>MCPICDBICDBSuper Light Maintenance</v>
      </c>
      <c r="F531" s="159" t="str">
        <f t="shared" si="34"/>
        <v>MCPICDBICDB</v>
      </c>
      <c r="G531" s="159" t="s">
        <v>1889</v>
      </c>
      <c r="N531" s="2">
        <v>2601</v>
      </c>
      <c r="O531" s="3" t="s">
        <v>715</v>
      </c>
      <c r="P531" s="3" t="s">
        <v>39</v>
      </c>
      <c r="Q531" s="3" t="s">
        <v>448</v>
      </c>
      <c r="R531" s="3" t="s">
        <v>449</v>
      </c>
      <c r="S531" s="4">
        <v>46064.188194444447</v>
      </c>
      <c r="T531" s="4">
        <v>46064.195833333331</v>
      </c>
      <c r="U531" s="4">
        <v>46064.195833333331</v>
      </c>
      <c r="V531" s="3" t="s">
        <v>42</v>
      </c>
      <c r="W531" s="3" t="s">
        <v>43</v>
      </c>
      <c r="X531" s="3" t="s">
        <v>863</v>
      </c>
      <c r="Y531" s="2">
        <v>12</v>
      </c>
      <c r="Z531" s="3" t="s">
        <v>450</v>
      </c>
      <c r="AA531" s="5">
        <v>0.18</v>
      </c>
      <c r="AB531" s="5">
        <v>0</v>
      </c>
      <c r="AC531" s="5">
        <v>0.18</v>
      </c>
      <c r="AD531" s="5">
        <v>0</v>
      </c>
      <c r="AE531" s="5">
        <v>0</v>
      </c>
      <c r="AF531" s="5">
        <v>0.18</v>
      </c>
      <c r="AG531" s="6"/>
      <c r="AH531" s="6"/>
      <c r="AI531" s="7">
        <v>0</v>
      </c>
      <c r="AJ531" s="7">
        <v>0</v>
      </c>
      <c r="AK531" s="7">
        <v>0.18</v>
      </c>
      <c r="AL531" s="7">
        <v>0</v>
      </c>
      <c r="AM531" s="7">
        <v>0.18</v>
      </c>
      <c r="AN531" s="12" t="s">
        <v>46</v>
      </c>
      <c r="AO531" s="12"/>
      <c r="AP531" s="12"/>
      <c r="AQ531" s="12"/>
      <c r="AR531" s="12"/>
      <c r="AS531" s="12"/>
      <c r="AT531" s="12"/>
      <c r="AU531" s="12"/>
      <c r="AV531" s="12"/>
      <c r="AW531" s="12"/>
      <c r="AX531" s="12"/>
      <c r="AY531" s="8" t="s">
        <v>450</v>
      </c>
    </row>
    <row r="532" spans="1:51" ht="16.5" x14ac:dyDescent="0.25">
      <c r="A532" s="159" t="str">
        <f>_xlfn.XLOOKUP(X532,Mapping!N:N,Mapping!O:O,"Not Found",0,1)</f>
        <v>ICDB</v>
      </c>
      <c r="B532" s="159" t="str">
        <f t="shared" si="32"/>
        <v>ICDBICDB46064.1958333333</v>
      </c>
      <c r="D532" s="159" t="str">
        <f t="shared" si="35"/>
        <v>Portfolio Valuation | Taipei | Live on ALM Core</v>
      </c>
      <c r="E532" s="159" t="str">
        <f t="shared" si="33"/>
        <v>MCPICDBICDBPortfolio Valuation | Taipei | Live on ALM Core</v>
      </c>
      <c r="F532" s="159" t="str">
        <f t="shared" si="34"/>
        <v>MCPICDBICDB</v>
      </c>
      <c r="G532" s="159" t="s">
        <v>1889</v>
      </c>
      <c r="N532" s="2">
        <v>2601</v>
      </c>
      <c r="O532" s="3" t="s">
        <v>715</v>
      </c>
      <c r="P532" s="3" t="s">
        <v>39</v>
      </c>
      <c r="Q532" s="3" t="s">
        <v>900</v>
      </c>
      <c r="R532" s="3" t="s">
        <v>901</v>
      </c>
      <c r="S532" s="4">
        <v>46064.195833333331</v>
      </c>
      <c r="T532" s="4">
        <v>46064.206944444442</v>
      </c>
      <c r="U532" s="4">
        <v>46064.206944444442</v>
      </c>
      <c r="V532" s="3" t="s">
        <v>42</v>
      </c>
      <c r="W532" s="3" t="s">
        <v>43</v>
      </c>
      <c r="X532" s="3" t="s">
        <v>863</v>
      </c>
      <c r="Y532" s="2">
        <v>1</v>
      </c>
      <c r="Z532" s="3" t="s">
        <v>902</v>
      </c>
      <c r="AA532" s="5">
        <v>0.27</v>
      </c>
      <c r="AB532" s="5">
        <v>0</v>
      </c>
      <c r="AC532" s="5">
        <v>0.27</v>
      </c>
      <c r="AD532" s="5">
        <v>0</v>
      </c>
      <c r="AE532" s="5">
        <v>0</v>
      </c>
      <c r="AF532" s="5">
        <v>0.27</v>
      </c>
      <c r="AG532" s="6"/>
      <c r="AH532" s="6"/>
      <c r="AI532" s="7">
        <v>0</v>
      </c>
      <c r="AJ532" s="7">
        <v>0</v>
      </c>
      <c r="AK532" s="7">
        <v>0.27</v>
      </c>
      <c r="AL532" s="7">
        <v>0</v>
      </c>
      <c r="AM532" s="7">
        <v>0.27</v>
      </c>
      <c r="AN532" s="12" t="s">
        <v>46</v>
      </c>
      <c r="AO532" s="12"/>
      <c r="AP532" s="12"/>
      <c r="AQ532" s="12"/>
      <c r="AR532" s="12"/>
      <c r="AS532" s="12"/>
      <c r="AT532" s="12"/>
      <c r="AU532" s="12"/>
      <c r="AV532" s="12"/>
      <c r="AW532" s="12"/>
      <c r="AX532" s="12"/>
      <c r="AY532" s="8" t="s">
        <v>47</v>
      </c>
    </row>
    <row r="533" spans="1:51" ht="16.5" x14ac:dyDescent="0.25">
      <c r="A533" s="159" t="str">
        <f>_xlfn.XLOOKUP(X533,Mapping!N:N,Mapping!O:O,"Not Found",0,1)</f>
        <v>ICDB</v>
      </c>
      <c r="B533" s="159" t="str">
        <f t="shared" si="32"/>
        <v>ICDBICDB46064.2069444444</v>
      </c>
      <c r="D533" s="159" t="str">
        <f t="shared" si="35"/>
        <v>Super Light Maintenance</v>
      </c>
      <c r="E533" s="159" t="str">
        <f t="shared" si="33"/>
        <v>MCPICDBICDBSuper Light Maintenance</v>
      </c>
      <c r="F533" s="159" t="str">
        <f t="shared" si="34"/>
        <v>MCPICDBICDB</v>
      </c>
      <c r="G533" s="159" t="s">
        <v>1889</v>
      </c>
      <c r="N533" s="2">
        <v>2601</v>
      </c>
      <c r="O533" s="3" t="s">
        <v>715</v>
      </c>
      <c r="P533" s="3" t="s">
        <v>39</v>
      </c>
      <c r="Q533" s="3" t="s">
        <v>448</v>
      </c>
      <c r="R533" s="3" t="s">
        <v>449</v>
      </c>
      <c r="S533" s="4">
        <v>46064.206944444442</v>
      </c>
      <c r="T533" s="4">
        <v>46064.214583333334</v>
      </c>
      <c r="U533" s="4">
        <v>46064.214583333334</v>
      </c>
      <c r="V533" s="3" t="s">
        <v>42</v>
      </c>
      <c r="W533" s="3" t="s">
        <v>43</v>
      </c>
      <c r="X533" s="3" t="s">
        <v>863</v>
      </c>
      <c r="Y533" s="2">
        <v>13</v>
      </c>
      <c r="Z533" s="3" t="s">
        <v>450</v>
      </c>
      <c r="AA533" s="5">
        <v>0.18</v>
      </c>
      <c r="AB533" s="5">
        <v>0</v>
      </c>
      <c r="AC533" s="5">
        <v>0.18</v>
      </c>
      <c r="AD533" s="5">
        <v>0</v>
      </c>
      <c r="AE533" s="5">
        <v>0</v>
      </c>
      <c r="AF533" s="5">
        <v>0.18</v>
      </c>
      <c r="AG533" s="6"/>
      <c r="AH533" s="6"/>
      <c r="AI533" s="7">
        <v>0</v>
      </c>
      <c r="AJ533" s="7">
        <v>0</v>
      </c>
      <c r="AK533" s="7">
        <v>0.18</v>
      </c>
      <c r="AL533" s="7">
        <v>0</v>
      </c>
      <c r="AM533" s="7">
        <v>0.18</v>
      </c>
      <c r="AN533" s="12" t="s">
        <v>46</v>
      </c>
      <c r="AO533" s="12"/>
      <c r="AP533" s="12"/>
      <c r="AQ533" s="12"/>
      <c r="AR533" s="12"/>
      <c r="AS533" s="12"/>
      <c r="AT533" s="12"/>
      <c r="AU533" s="12"/>
      <c r="AV533" s="12"/>
      <c r="AW533" s="12"/>
      <c r="AX533" s="12"/>
      <c r="AY533" s="8" t="s">
        <v>450</v>
      </c>
    </row>
    <row r="534" spans="1:51" ht="16.5" x14ac:dyDescent="0.25">
      <c r="A534" s="159" t="str">
        <f>_xlfn.XLOOKUP(X534,Mapping!N:N,Mapping!O:O,"Not Found",0,1)</f>
        <v>ICDB</v>
      </c>
      <c r="B534" s="159" t="str">
        <f t="shared" si="32"/>
        <v>ICDBICDB46064.2145833333</v>
      </c>
      <c r="D534" s="159" t="str">
        <f t="shared" si="35"/>
        <v>Portfolio Valuation | NLWB_BMG | Live on ALM Core</v>
      </c>
      <c r="E534" s="159" t="str">
        <f t="shared" si="33"/>
        <v>MCPICDBICDBPortfolio Valuation | NLWB_BMG | Live on ALM Core</v>
      </c>
      <c r="F534" s="159" t="str">
        <f t="shared" si="34"/>
        <v>MCPICDBICDB</v>
      </c>
      <c r="G534" s="159" t="s">
        <v>1889</v>
      </c>
      <c r="N534" s="2">
        <v>2601</v>
      </c>
      <c r="O534" s="3" t="s">
        <v>715</v>
      </c>
      <c r="P534" s="3" t="s">
        <v>39</v>
      </c>
      <c r="Q534" s="3" t="s">
        <v>903</v>
      </c>
      <c r="R534" s="3" t="s">
        <v>904</v>
      </c>
      <c r="S534" s="4">
        <v>46064.214583333334</v>
      </c>
      <c r="T534" s="4">
        <v>46064.219444444447</v>
      </c>
      <c r="U534" s="4">
        <v>46064.219444444447</v>
      </c>
      <c r="V534" s="3" t="s">
        <v>42</v>
      </c>
      <c r="W534" s="3" t="s">
        <v>43</v>
      </c>
      <c r="X534" s="3" t="s">
        <v>863</v>
      </c>
      <c r="Y534" s="2">
        <v>1</v>
      </c>
      <c r="Z534" s="3" t="s">
        <v>905</v>
      </c>
      <c r="AA534" s="5">
        <v>0.12</v>
      </c>
      <c r="AB534" s="5">
        <v>0</v>
      </c>
      <c r="AC534" s="5">
        <v>0.12</v>
      </c>
      <c r="AD534" s="5">
        <v>0</v>
      </c>
      <c r="AE534" s="5">
        <v>0</v>
      </c>
      <c r="AF534" s="5">
        <v>0.12</v>
      </c>
      <c r="AG534" s="6"/>
      <c r="AH534" s="6"/>
      <c r="AI534" s="7">
        <v>0</v>
      </c>
      <c r="AJ534" s="7">
        <v>0</v>
      </c>
      <c r="AK534" s="7">
        <v>0.12</v>
      </c>
      <c r="AL534" s="7">
        <v>0</v>
      </c>
      <c r="AM534" s="7">
        <v>0.12</v>
      </c>
      <c r="AN534" s="12" t="s">
        <v>46</v>
      </c>
      <c r="AO534" s="12"/>
      <c r="AP534" s="12"/>
      <c r="AQ534" s="12"/>
      <c r="AR534" s="12"/>
      <c r="AS534" s="12"/>
      <c r="AT534" s="12"/>
      <c r="AU534" s="12"/>
      <c r="AV534" s="12"/>
      <c r="AW534" s="12"/>
      <c r="AX534" s="12"/>
      <c r="AY534" s="8" t="s">
        <v>47</v>
      </c>
    </row>
    <row r="535" spans="1:51" ht="16.5" x14ac:dyDescent="0.25">
      <c r="A535" s="159" t="str">
        <f>_xlfn.XLOOKUP(X535,Mapping!N:N,Mapping!O:O,"Not Found",0,1)</f>
        <v>ICDB</v>
      </c>
      <c r="B535" s="159" t="str">
        <f t="shared" si="32"/>
        <v>ICDBICDB46064.2194444444</v>
      </c>
      <c r="D535" s="159" t="str">
        <f t="shared" si="35"/>
        <v>Super Light Maintenance</v>
      </c>
      <c r="E535" s="159" t="str">
        <f t="shared" si="33"/>
        <v>MCPICDBICDBSuper Light Maintenance</v>
      </c>
      <c r="F535" s="159" t="str">
        <f t="shared" si="34"/>
        <v>MCPICDBICDB</v>
      </c>
      <c r="G535" s="159" t="s">
        <v>1889</v>
      </c>
      <c r="N535" s="2">
        <v>2601</v>
      </c>
      <c r="O535" s="3" t="s">
        <v>715</v>
      </c>
      <c r="P535" s="3" t="s">
        <v>39</v>
      </c>
      <c r="Q535" s="3" t="s">
        <v>448</v>
      </c>
      <c r="R535" s="3" t="s">
        <v>449</v>
      </c>
      <c r="S535" s="4">
        <v>46064.219444444447</v>
      </c>
      <c r="T535" s="4">
        <v>46064.226388888892</v>
      </c>
      <c r="U535" s="4">
        <v>46064.226388888892</v>
      </c>
      <c r="V535" s="3" t="s">
        <v>42</v>
      </c>
      <c r="W535" s="3" t="s">
        <v>43</v>
      </c>
      <c r="X535" s="3" t="s">
        <v>863</v>
      </c>
      <c r="Y535" s="2">
        <v>14</v>
      </c>
      <c r="Z535" s="3" t="s">
        <v>450</v>
      </c>
      <c r="AA535" s="5">
        <v>0.17</v>
      </c>
      <c r="AB535" s="5">
        <v>0</v>
      </c>
      <c r="AC535" s="5">
        <v>0.17</v>
      </c>
      <c r="AD535" s="5">
        <v>0</v>
      </c>
      <c r="AE535" s="5">
        <v>0</v>
      </c>
      <c r="AF535" s="5">
        <v>0.17</v>
      </c>
      <c r="AG535" s="6"/>
      <c r="AH535" s="6"/>
      <c r="AI535" s="7">
        <v>0</v>
      </c>
      <c r="AJ535" s="7">
        <v>0</v>
      </c>
      <c r="AK535" s="7">
        <v>0.17</v>
      </c>
      <c r="AL535" s="7">
        <v>0</v>
      </c>
      <c r="AM535" s="7">
        <v>0.17</v>
      </c>
      <c r="AN535" s="12" t="s">
        <v>46</v>
      </c>
      <c r="AO535" s="12"/>
      <c r="AP535" s="12"/>
      <c r="AQ535" s="12"/>
      <c r="AR535" s="12"/>
      <c r="AS535" s="12"/>
      <c r="AT535" s="12"/>
      <c r="AU535" s="12"/>
      <c r="AV535" s="12"/>
      <c r="AW535" s="12"/>
      <c r="AX535" s="12"/>
      <c r="AY535" s="8" t="s">
        <v>450</v>
      </c>
    </row>
    <row r="536" spans="1:51" ht="16.5" x14ac:dyDescent="0.25">
      <c r="A536" s="159" t="str">
        <f>_xlfn.XLOOKUP(X536,Mapping!N:N,Mapping!O:O,"Not Found",0,1)</f>
        <v>ICDB</v>
      </c>
      <c r="B536" s="159" t="str">
        <f t="shared" si="32"/>
        <v>ICDBICDB46064.2263888889</v>
      </c>
      <c r="D536" s="159" t="str">
        <f t="shared" si="35"/>
        <v>Portfolio Valuation | NLWB_FM_Banking_books | Live on ALM Core</v>
      </c>
      <c r="E536" s="159" t="str">
        <f t="shared" si="33"/>
        <v>MCPICDBICDBPortfolio Valuation | NLWB_FM_Banking_books | Live on ALM Core</v>
      </c>
      <c r="F536" s="159" t="str">
        <f t="shared" si="34"/>
        <v>MCPICDBICDB</v>
      </c>
      <c r="G536" s="159" t="s">
        <v>1889</v>
      </c>
      <c r="N536" s="2">
        <v>2601</v>
      </c>
      <c r="O536" s="3" t="s">
        <v>715</v>
      </c>
      <c r="P536" s="3" t="s">
        <v>39</v>
      </c>
      <c r="Q536" s="3" t="s">
        <v>906</v>
      </c>
      <c r="R536" s="3" t="s">
        <v>907</v>
      </c>
      <c r="S536" s="4">
        <v>46064.226388888892</v>
      </c>
      <c r="T536" s="4">
        <v>46064.234722222223</v>
      </c>
      <c r="U536" s="4">
        <v>46064.234722222223</v>
      </c>
      <c r="V536" s="3" t="s">
        <v>42</v>
      </c>
      <c r="W536" s="3" t="s">
        <v>43</v>
      </c>
      <c r="X536" s="3" t="s">
        <v>863</v>
      </c>
      <c r="Y536" s="2">
        <v>1</v>
      </c>
      <c r="Z536" s="3" t="s">
        <v>908</v>
      </c>
      <c r="AA536" s="5">
        <v>0.2</v>
      </c>
      <c r="AB536" s="5">
        <v>0</v>
      </c>
      <c r="AC536" s="5">
        <v>0.2</v>
      </c>
      <c r="AD536" s="5">
        <v>0</v>
      </c>
      <c r="AE536" s="5">
        <v>0</v>
      </c>
      <c r="AF536" s="5">
        <v>0.2</v>
      </c>
      <c r="AG536" s="6"/>
      <c r="AH536" s="6"/>
      <c r="AI536" s="7">
        <v>0</v>
      </c>
      <c r="AJ536" s="7">
        <v>0</v>
      </c>
      <c r="AK536" s="7">
        <v>0.2</v>
      </c>
      <c r="AL536" s="7">
        <v>0</v>
      </c>
      <c r="AM536" s="7">
        <v>0.2</v>
      </c>
      <c r="AN536" s="12" t="s">
        <v>46</v>
      </c>
      <c r="AO536" s="12"/>
      <c r="AP536" s="12"/>
      <c r="AQ536" s="12"/>
      <c r="AR536" s="12"/>
      <c r="AS536" s="12"/>
      <c r="AT536" s="12"/>
      <c r="AU536" s="12"/>
      <c r="AV536" s="12"/>
      <c r="AW536" s="12"/>
      <c r="AX536" s="12"/>
      <c r="AY536" s="8" t="s">
        <v>47</v>
      </c>
    </row>
    <row r="537" spans="1:51" ht="16.5" x14ac:dyDescent="0.25">
      <c r="A537" s="159" t="str">
        <f>_xlfn.XLOOKUP(X537,Mapping!N:N,Mapping!O:O,"Not Found",0,1)</f>
        <v>ICDB</v>
      </c>
      <c r="B537" s="159" t="str">
        <f t="shared" si="32"/>
        <v>ICDBICDB46064.2347222222</v>
      </c>
      <c r="D537" s="159" t="str">
        <f t="shared" si="35"/>
        <v>Super Light Maintenance</v>
      </c>
      <c r="E537" s="159" t="str">
        <f t="shared" si="33"/>
        <v>MCPICDBICDBSuper Light Maintenance</v>
      </c>
      <c r="F537" s="159" t="str">
        <f t="shared" si="34"/>
        <v>MCPICDBICDB</v>
      </c>
      <c r="G537" s="159" t="s">
        <v>1889</v>
      </c>
      <c r="N537" s="2">
        <v>2601</v>
      </c>
      <c r="O537" s="3" t="s">
        <v>715</v>
      </c>
      <c r="P537" s="3" t="s">
        <v>39</v>
      </c>
      <c r="Q537" s="3" t="s">
        <v>448</v>
      </c>
      <c r="R537" s="3" t="s">
        <v>449</v>
      </c>
      <c r="S537" s="4">
        <v>46064.234722222223</v>
      </c>
      <c r="T537" s="4">
        <v>46064.241666666669</v>
      </c>
      <c r="U537" s="4">
        <v>46064.241666666669</v>
      </c>
      <c r="V537" s="3" t="s">
        <v>42</v>
      </c>
      <c r="W537" s="3" t="s">
        <v>43</v>
      </c>
      <c r="X537" s="3" t="s">
        <v>863</v>
      </c>
      <c r="Y537" s="2">
        <v>15</v>
      </c>
      <c r="Z537" s="3" t="s">
        <v>450</v>
      </c>
      <c r="AA537" s="5">
        <v>0.17</v>
      </c>
      <c r="AB537" s="5">
        <v>0</v>
      </c>
      <c r="AC537" s="5">
        <v>0.17</v>
      </c>
      <c r="AD537" s="5">
        <v>0</v>
      </c>
      <c r="AE537" s="5">
        <v>0</v>
      </c>
      <c r="AF537" s="5">
        <v>0.17</v>
      </c>
      <c r="AG537" s="6"/>
      <c r="AH537" s="6"/>
      <c r="AI537" s="7">
        <v>0</v>
      </c>
      <c r="AJ537" s="7">
        <v>0</v>
      </c>
      <c r="AK537" s="7">
        <v>0.17</v>
      </c>
      <c r="AL537" s="7">
        <v>0</v>
      </c>
      <c r="AM537" s="7">
        <v>0.17</v>
      </c>
      <c r="AN537" s="12" t="s">
        <v>46</v>
      </c>
      <c r="AO537" s="12"/>
      <c r="AP537" s="12"/>
      <c r="AQ537" s="12"/>
      <c r="AR537" s="12"/>
      <c r="AS537" s="12"/>
      <c r="AT537" s="12"/>
      <c r="AU537" s="12"/>
      <c r="AV537" s="12"/>
      <c r="AW537" s="12"/>
      <c r="AX537" s="12"/>
      <c r="AY537" s="8" t="s">
        <v>450</v>
      </c>
    </row>
    <row r="538" spans="1:51" ht="16.5" x14ac:dyDescent="0.25">
      <c r="A538" s="159" t="str">
        <f>_xlfn.XLOOKUP(X538,Mapping!N:N,Mapping!O:O,"Not Found",0,1)</f>
        <v>ICDB</v>
      </c>
      <c r="B538" s="159" t="str">
        <f t="shared" si="32"/>
        <v>ICDBICDB46064.2416666667</v>
      </c>
      <c r="D538" s="159" t="str">
        <f t="shared" si="35"/>
        <v>Portfolio Valuation | NLWB_Trade_Finance_Services | Live on ALM Core</v>
      </c>
      <c r="E538" s="159" t="str">
        <f t="shared" si="33"/>
        <v>MCPICDBICDBPortfolio Valuation | NLWB_Trade_Finance_Services | Live on ALM Core</v>
      </c>
      <c r="F538" s="159" t="str">
        <f t="shared" si="34"/>
        <v>MCPICDBICDB</v>
      </c>
      <c r="G538" s="159" t="s">
        <v>1889</v>
      </c>
      <c r="N538" s="2">
        <v>2601</v>
      </c>
      <c r="O538" s="3" t="s">
        <v>715</v>
      </c>
      <c r="P538" s="3" t="s">
        <v>39</v>
      </c>
      <c r="Q538" s="3" t="s">
        <v>909</v>
      </c>
      <c r="R538" s="3" t="s">
        <v>910</v>
      </c>
      <c r="S538" s="4">
        <v>46064.241666666669</v>
      </c>
      <c r="T538" s="4">
        <v>46064.247916666667</v>
      </c>
      <c r="U538" s="4">
        <v>46064.247916666667</v>
      </c>
      <c r="V538" s="3" t="s">
        <v>42</v>
      </c>
      <c r="W538" s="3" t="s">
        <v>43</v>
      </c>
      <c r="X538" s="3" t="s">
        <v>863</v>
      </c>
      <c r="Y538" s="2">
        <v>1</v>
      </c>
      <c r="Z538" s="3" t="s">
        <v>911</v>
      </c>
      <c r="AA538" s="5">
        <v>0.15</v>
      </c>
      <c r="AB538" s="5">
        <v>0</v>
      </c>
      <c r="AC538" s="5">
        <v>0.15</v>
      </c>
      <c r="AD538" s="5">
        <v>0</v>
      </c>
      <c r="AE538" s="5">
        <v>0</v>
      </c>
      <c r="AF538" s="5">
        <v>0.15</v>
      </c>
      <c r="AG538" s="6"/>
      <c r="AH538" s="6"/>
      <c r="AI538" s="7">
        <v>0</v>
      </c>
      <c r="AJ538" s="7">
        <v>0</v>
      </c>
      <c r="AK538" s="7">
        <v>0.15</v>
      </c>
      <c r="AL538" s="7">
        <v>0</v>
      </c>
      <c r="AM538" s="7">
        <v>0.15</v>
      </c>
      <c r="AN538" s="12" t="s">
        <v>46</v>
      </c>
      <c r="AO538" s="12"/>
      <c r="AP538" s="12"/>
      <c r="AQ538" s="12"/>
      <c r="AR538" s="12"/>
      <c r="AS538" s="12"/>
      <c r="AT538" s="12"/>
      <c r="AU538" s="12"/>
      <c r="AV538" s="12"/>
      <c r="AW538" s="12"/>
      <c r="AX538" s="12"/>
      <c r="AY538" s="8" t="s">
        <v>47</v>
      </c>
    </row>
    <row r="539" spans="1:51" ht="16.5" x14ac:dyDescent="0.25">
      <c r="A539" s="159" t="str">
        <f>_xlfn.XLOOKUP(X539,Mapping!N:N,Mapping!O:O,"Not Found",0,1)</f>
        <v>ICDB</v>
      </c>
      <c r="B539" s="159" t="str">
        <f t="shared" si="32"/>
        <v>ICDBICDB46064.2479166667</v>
      </c>
      <c r="D539" s="159" t="str">
        <f t="shared" si="35"/>
        <v>Super Light Maintenance</v>
      </c>
      <c r="E539" s="159" t="str">
        <f t="shared" si="33"/>
        <v>MCPICDBICDBSuper Light Maintenance</v>
      </c>
      <c r="F539" s="159" t="str">
        <f t="shared" si="34"/>
        <v>MCPICDBICDB</v>
      </c>
      <c r="G539" s="159" t="s">
        <v>1889</v>
      </c>
      <c r="N539" s="2">
        <v>2601</v>
      </c>
      <c r="O539" s="3" t="s">
        <v>715</v>
      </c>
      <c r="P539" s="3" t="s">
        <v>39</v>
      </c>
      <c r="Q539" s="3" t="s">
        <v>448</v>
      </c>
      <c r="R539" s="3" t="s">
        <v>449</v>
      </c>
      <c r="S539" s="4">
        <v>46064.247916666667</v>
      </c>
      <c r="T539" s="4">
        <v>46064.254166666666</v>
      </c>
      <c r="U539" s="4">
        <v>46064.254166666666</v>
      </c>
      <c r="V539" s="3" t="s">
        <v>42</v>
      </c>
      <c r="W539" s="3" t="s">
        <v>43</v>
      </c>
      <c r="X539" s="3" t="s">
        <v>863</v>
      </c>
      <c r="Y539" s="2">
        <v>16</v>
      </c>
      <c r="Z539" s="3" t="s">
        <v>450</v>
      </c>
      <c r="AA539" s="5">
        <v>0.15</v>
      </c>
      <c r="AB539" s="5">
        <v>0</v>
      </c>
      <c r="AC539" s="5">
        <v>0.15</v>
      </c>
      <c r="AD539" s="5">
        <v>0</v>
      </c>
      <c r="AE539" s="5">
        <v>0</v>
      </c>
      <c r="AF539" s="5">
        <v>0.15</v>
      </c>
      <c r="AG539" s="6"/>
      <c r="AH539" s="6"/>
      <c r="AI539" s="7">
        <v>0</v>
      </c>
      <c r="AJ539" s="7">
        <v>0</v>
      </c>
      <c r="AK539" s="7">
        <v>0.15</v>
      </c>
      <c r="AL539" s="7">
        <v>0</v>
      </c>
      <c r="AM539" s="7">
        <v>0.15</v>
      </c>
      <c r="AN539" s="12" t="s">
        <v>46</v>
      </c>
      <c r="AO539" s="12"/>
      <c r="AP539" s="12"/>
      <c r="AQ539" s="12"/>
      <c r="AR539" s="12"/>
      <c r="AS539" s="12"/>
      <c r="AT539" s="12"/>
      <c r="AU539" s="12"/>
      <c r="AV539" s="12"/>
      <c r="AW539" s="12"/>
      <c r="AX539" s="12"/>
      <c r="AY539" s="8" t="s">
        <v>450</v>
      </c>
    </row>
    <row r="540" spans="1:51" ht="16.5" x14ac:dyDescent="0.25">
      <c r="A540" s="159" t="str">
        <f>_xlfn.XLOOKUP(X540,Mapping!N:N,Mapping!O:O,"Not Found",0,1)</f>
        <v>ICDB</v>
      </c>
      <c r="B540" s="159" t="str">
        <f t="shared" si="32"/>
        <v>ICDBICDB46064.2541666667</v>
      </c>
      <c r="D540" s="159" t="str">
        <f t="shared" si="35"/>
        <v>Portfolio Valuation | Kiev | Live on ALM Core</v>
      </c>
      <c r="E540" s="159" t="str">
        <f t="shared" si="33"/>
        <v>MCPICDBICDBPortfolio Valuation | Kiev | Live on ALM Core</v>
      </c>
      <c r="F540" s="159" t="str">
        <f t="shared" si="34"/>
        <v>MCPICDBICDB</v>
      </c>
      <c r="G540" s="159" t="s">
        <v>1889</v>
      </c>
      <c r="N540" s="2">
        <v>2601</v>
      </c>
      <c r="O540" s="3" t="s">
        <v>715</v>
      </c>
      <c r="P540" s="3" t="s">
        <v>39</v>
      </c>
      <c r="Q540" s="3" t="s">
        <v>912</v>
      </c>
      <c r="R540" s="3" t="s">
        <v>913</v>
      </c>
      <c r="S540" s="4">
        <v>46064.254166666666</v>
      </c>
      <c r="T540" s="4">
        <v>46064.259027777778</v>
      </c>
      <c r="U540" s="4">
        <v>46064.259027777778</v>
      </c>
      <c r="V540" s="3" t="s">
        <v>42</v>
      </c>
      <c r="W540" s="3" t="s">
        <v>43</v>
      </c>
      <c r="X540" s="3" t="s">
        <v>863</v>
      </c>
      <c r="Y540" s="2">
        <v>1</v>
      </c>
      <c r="Z540" s="3" t="s">
        <v>914</v>
      </c>
      <c r="AA540" s="5">
        <v>0.12</v>
      </c>
      <c r="AB540" s="5">
        <v>0</v>
      </c>
      <c r="AC540" s="5">
        <v>0.12</v>
      </c>
      <c r="AD540" s="5">
        <v>0</v>
      </c>
      <c r="AE540" s="5">
        <v>0</v>
      </c>
      <c r="AF540" s="5">
        <v>0.12</v>
      </c>
      <c r="AG540" s="6"/>
      <c r="AH540" s="6"/>
      <c r="AI540" s="7">
        <v>0</v>
      </c>
      <c r="AJ540" s="7">
        <v>0</v>
      </c>
      <c r="AK540" s="7">
        <v>0.12</v>
      </c>
      <c r="AL540" s="7">
        <v>0</v>
      </c>
      <c r="AM540" s="7">
        <v>0.12</v>
      </c>
      <c r="AN540" s="12" t="s">
        <v>46</v>
      </c>
      <c r="AO540" s="12"/>
      <c r="AP540" s="12"/>
      <c r="AQ540" s="12"/>
      <c r="AR540" s="12"/>
      <c r="AS540" s="12"/>
      <c r="AT540" s="12"/>
      <c r="AU540" s="12"/>
      <c r="AV540" s="12"/>
      <c r="AW540" s="12"/>
      <c r="AX540" s="12"/>
      <c r="AY540" s="8" t="s">
        <v>47</v>
      </c>
    </row>
    <row r="541" spans="1:51" ht="16.5" x14ac:dyDescent="0.25">
      <c r="A541" s="159" t="str">
        <f>_xlfn.XLOOKUP(X541,Mapping!N:N,Mapping!O:O,"Not Found",0,1)</f>
        <v>ICDB</v>
      </c>
      <c r="B541" s="159" t="str">
        <f t="shared" si="32"/>
        <v>ICDBICDB46064.2590277778</v>
      </c>
      <c r="D541" s="159" t="str">
        <f t="shared" si="35"/>
        <v>Super Light Maintenance</v>
      </c>
      <c r="E541" s="159" t="str">
        <f t="shared" si="33"/>
        <v>MCPICDBICDBSuper Light Maintenance</v>
      </c>
      <c r="F541" s="159" t="str">
        <f t="shared" si="34"/>
        <v>MCPICDBICDB</v>
      </c>
      <c r="G541" s="159" t="s">
        <v>1889</v>
      </c>
      <c r="N541" s="2">
        <v>2601</v>
      </c>
      <c r="O541" s="3" t="s">
        <v>715</v>
      </c>
      <c r="P541" s="3" t="s">
        <v>39</v>
      </c>
      <c r="Q541" s="3" t="s">
        <v>448</v>
      </c>
      <c r="R541" s="3" t="s">
        <v>449</v>
      </c>
      <c r="S541" s="4">
        <v>46064.259027777778</v>
      </c>
      <c r="T541" s="4">
        <v>46064.265277777777</v>
      </c>
      <c r="U541" s="4">
        <v>46064.265277777777</v>
      </c>
      <c r="V541" s="3" t="s">
        <v>42</v>
      </c>
      <c r="W541" s="3" t="s">
        <v>43</v>
      </c>
      <c r="X541" s="3" t="s">
        <v>863</v>
      </c>
      <c r="Y541" s="2">
        <v>17</v>
      </c>
      <c r="Z541" s="3" t="s">
        <v>450</v>
      </c>
      <c r="AA541" s="5">
        <v>0.15</v>
      </c>
      <c r="AB541" s="5">
        <v>0</v>
      </c>
      <c r="AC541" s="5">
        <v>0.15</v>
      </c>
      <c r="AD541" s="5">
        <v>0</v>
      </c>
      <c r="AE541" s="5">
        <v>0</v>
      </c>
      <c r="AF541" s="5">
        <v>0.15</v>
      </c>
      <c r="AG541" s="6"/>
      <c r="AH541" s="6"/>
      <c r="AI541" s="7">
        <v>0</v>
      </c>
      <c r="AJ541" s="7">
        <v>0</v>
      </c>
      <c r="AK541" s="7">
        <v>0.15</v>
      </c>
      <c r="AL541" s="7">
        <v>0</v>
      </c>
      <c r="AM541" s="7">
        <v>0.15</v>
      </c>
      <c r="AN541" s="12" t="s">
        <v>46</v>
      </c>
      <c r="AO541" s="12"/>
      <c r="AP541" s="12"/>
      <c r="AQ541" s="12"/>
      <c r="AR541" s="12"/>
      <c r="AS541" s="12"/>
      <c r="AT541" s="12"/>
      <c r="AU541" s="12"/>
      <c r="AV541" s="12"/>
      <c r="AW541" s="12"/>
      <c r="AX541" s="12"/>
      <c r="AY541" s="8" t="s">
        <v>450</v>
      </c>
    </row>
    <row r="542" spans="1:51" ht="16.5" x14ac:dyDescent="0.25">
      <c r="A542" s="159" t="str">
        <f>_xlfn.XLOOKUP(X542,Mapping!N:N,Mapping!O:O,"Not Found",0,1)</f>
        <v>ICDB</v>
      </c>
      <c r="B542" s="159" t="str">
        <f t="shared" si="32"/>
        <v>ICDBICDB46064.2652777778</v>
      </c>
      <c r="D542" s="159" t="str">
        <f t="shared" si="35"/>
        <v>Portfolio Valuation | Brussels | Live on ALM Core</v>
      </c>
      <c r="E542" s="159" t="str">
        <f t="shared" si="33"/>
        <v>MCPICDBICDBPortfolio Valuation | Brussels | Live on ALM Core</v>
      </c>
      <c r="F542" s="159" t="str">
        <f t="shared" si="34"/>
        <v>MCPICDBICDB</v>
      </c>
      <c r="G542" s="159" t="s">
        <v>1889</v>
      </c>
      <c r="N542" s="2">
        <v>2601</v>
      </c>
      <c r="O542" s="3" t="s">
        <v>715</v>
      </c>
      <c r="P542" s="3" t="s">
        <v>39</v>
      </c>
      <c r="Q542" s="3" t="s">
        <v>915</v>
      </c>
      <c r="R542" s="3" t="s">
        <v>916</v>
      </c>
      <c r="S542" s="4">
        <v>46064.265277777777</v>
      </c>
      <c r="T542" s="4">
        <v>46064.272916666669</v>
      </c>
      <c r="U542" s="4">
        <v>46064.272916666669</v>
      </c>
      <c r="V542" s="3" t="s">
        <v>42</v>
      </c>
      <c r="W542" s="3" t="s">
        <v>43</v>
      </c>
      <c r="X542" s="3" t="s">
        <v>863</v>
      </c>
      <c r="Y542" s="2">
        <v>1</v>
      </c>
      <c r="Z542" s="3" t="s">
        <v>917</v>
      </c>
      <c r="AA542" s="5">
        <v>0.18</v>
      </c>
      <c r="AB542" s="5">
        <v>0</v>
      </c>
      <c r="AC542" s="5">
        <v>0.18</v>
      </c>
      <c r="AD542" s="5">
        <v>0</v>
      </c>
      <c r="AE542" s="5">
        <v>0</v>
      </c>
      <c r="AF542" s="5">
        <v>0.18</v>
      </c>
      <c r="AG542" s="6"/>
      <c r="AH542" s="6"/>
      <c r="AI542" s="7">
        <v>0</v>
      </c>
      <c r="AJ542" s="7">
        <v>0</v>
      </c>
      <c r="AK542" s="7">
        <v>0.18</v>
      </c>
      <c r="AL542" s="7">
        <v>0</v>
      </c>
      <c r="AM542" s="7">
        <v>0.18</v>
      </c>
      <c r="AN542" s="12" t="s">
        <v>46</v>
      </c>
      <c r="AO542" s="12"/>
      <c r="AP542" s="12"/>
      <c r="AQ542" s="12"/>
      <c r="AR542" s="12"/>
      <c r="AS542" s="12"/>
      <c r="AT542" s="12"/>
      <c r="AU542" s="12"/>
      <c r="AV542" s="12"/>
      <c r="AW542" s="12"/>
      <c r="AX542" s="12"/>
      <c r="AY542" s="8" t="s">
        <v>47</v>
      </c>
    </row>
    <row r="543" spans="1:51" ht="16.5" x14ac:dyDescent="0.25">
      <c r="A543" s="159" t="str">
        <f>_xlfn.XLOOKUP(X543,Mapping!N:N,Mapping!O:O,"Not Found",0,1)</f>
        <v>ICDB</v>
      </c>
      <c r="B543" s="159" t="str">
        <f t="shared" si="32"/>
        <v>ICDBICDB46064.2729166667</v>
      </c>
      <c r="D543" s="159" t="str">
        <f t="shared" si="35"/>
        <v>Super Light Maintenance</v>
      </c>
      <c r="E543" s="159" t="str">
        <f t="shared" si="33"/>
        <v>MCPICDBICDBSuper Light Maintenance</v>
      </c>
      <c r="F543" s="159" t="str">
        <f t="shared" si="34"/>
        <v>MCPICDBICDB</v>
      </c>
      <c r="G543" s="159" t="s">
        <v>1889</v>
      </c>
      <c r="N543" s="2">
        <v>2601</v>
      </c>
      <c r="O543" s="3" t="s">
        <v>715</v>
      </c>
      <c r="P543" s="3" t="s">
        <v>39</v>
      </c>
      <c r="Q543" s="3" t="s">
        <v>448</v>
      </c>
      <c r="R543" s="3" t="s">
        <v>449</v>
      </c>
      <c r="S543" s="4">
        <v>46064.272916666669</v>
      </c>
      <c r="T543" s="4">
        <v>46064.279166666667</v>
      </c>
      <c r="U543" s="4">
        <v>46064.279166666667</v>
      </c>
      <c r="V543" s="3" t="s">
        <v>42</v>
      </c>
      <c r="W543" s="3" t="s">
        <v>43</v>
      </c>
      <c r="X543" s="3" t="s">
        <v>863</v>
      </c>
      <c r="Y543" s="2">
        <v>18</v>
      </c>
      <c r="Z543" s="3" t="s">
        <v>450</v>
      </c>
      <c r="AA543" s="5">
        <v>0.15</v>
      </c>
      <c r="AB543" s="5">
        <v>0</v>
      </c>
      <c r="AC543" s="5">
        <v>0.15</v>
      </c>
      <c r="AD543" s="5">
        <v>0</v>
      </c>
      <c r="AE543" s="5">
        <v>0</v>
      </c>
      <c r="AF543" s="5">
        <v>0.15</v>
      </c>
      <c r="AG543" s="6"/>
      <c r="AH543" s="6"/>
      <c r="AI543" s="7">
        <v>0</v>
      </c>
      <c r="AJ543" s="7">
        <v>0</v>
      </c>
      <c r="AK543" s="7">
        <v>0.15</v>
      </c>
      <c r="AL543" s="7">
        <v>0</v>
      </c>
      <c r="AM543" s="7">
        <v>0.15</v>
      </c>
      <c r="AN543" s="12" t="s">
        <v>46</v>
      </c>
      <c r="AO543" s="12"/>
      <c r="AP543" s="12"/>
      <c r="AQ543" s="12"/>
      <c r="AR543" s="12"/>
      <c r="AS543" s="12"/>
      <c r="AT543" s="12"/>
      <c r="AU543" s="12"/>
      <c r="AV543" s="12"/>
      <c r="AW543" s="12"/>
      <c r="AX543" s="12"/>
      <c r="AY543" s="8" t="s">
        <v>450</v>
      </c>
    </row>
    <row r="544" spans="1:51" ht="16.5" x14ac:dyDescent="0.25">
      <c r="A544" s="159" t="str">
        <f>_xlfn.XLOOKUP(X544,Mapping!N:N,Mapping!O:O,"Not Found",0,1)</f>
        <v>ICDB</v>
      </c>
      <c r="B544" s="159" t="str">
        <f t="shared" si="32"/>
        <v>ICDBICDB46064.2791666667</v>
      </c>
      <c r="D544" s="159" t="str">
        <f t="shared" si="35"/>
        <v>Portfolio Valuation | Belgium_FM_banking_book | Live on ALM Core</v>
      </c>
      <c r="E544" s="159" t="str">
        <f t="shared" si="33"/>
        <v>MCPICDBICDBPortfolio Valuation | Belgium_FM_banking_book | Live on ALM Core</v>
      </c>
      <c r="F544" s="159" t="str">
        <f t="shared" si="34"/>
        <v>MCPICDBICDB</v>
      </c>
      <c r="G544" s="159" t="s">
        <v>1889</v>
      </c>
      <c r="N544" s="2">
        <v>2601</v>
      </c>
      <c r="O544" s="3" t="s">
        <v>715</v>
      </c>
      <c r="P544" s="3" t="s">
        <v>39</v>
      </c>
      <c r="Q544" s="3" t="s">
        <v>918</v>
      </c>
      <c r="R544" s="3" t="s">
        <v>919</v>
      </c>
      <c r="S544" s="4">
        <v>46064.279166666667</v>
      </c>
      <c r="T544" s="4">
        <v>46064.283333333333</v>
      </c>
      <c r="U544" s="4">
        <v>46064.283333333333</v>
      </c>
      <c r="V544" s="3" t="s">
        <v>42</v>
      </c>
      <c r="W544" s="3" t="s">
        <v>43</v>
      </c>
      <c r="X544" s="3" t="s">
        <v>863</v>
      </c>
      <c r="Y544" s="2">
        <v>1</v>
      </c>
      <c r="Z544" s="3" t="s">
        <v>920</v>
      </c>
      <c r="AA544" s="5">
        <v>0.1</v>
      </c>
      <c r="AB544" s="5">
        <v>0</v>
      </c>
      <c r="AC544" s="5">
        <v>0.1</v>
      </c>
      <c r="AD544" s="5">
        <v>0</v>
      </c>
      <c r="AE544" s="5">
        <v>0</v>
      </c>
      <c r="AF544" s="5">
        <v>0.1</v>
      </c>
      <c r="AG544" s="6"/>
      <c r="AH544" s="6"/>
      <c r="AI544" s="7">
        <v>0</v>
      </c>
      <c r="AJ544" s="7">
        <v>0</v>
      </c>
      <c r="AK544" s="7">
        <v>0.1</v>
      </c>
      <c r="AL544" s="7">
        <v>0</v>
      </c>
      <c r="AM544" s="7">
        <v>0.1</v>
      </c>
      <c r="AN544" s="12" t="s">
        <v>46</v>
      </c>
      <c r="AO544" s="12"/>
      <c r="AP544" s="12"/>
      <c r="AQ544" s="12"/>
      <c r="AR544" s="12"/>
      <c r="AS544" s="12"/>
      <c r="AT544" s="12"/>
      <c r="AU544" s="12"/>
      <c r="AV544" s="12"/>
      <c r="AW544" s="12"/>
      <c r="AX544" s="12"/>
      <c r="AY544" s="8" t="s">
        <v>47</v>
      </c>
    </row>
    <row r="545" spans="1:51" ht="16.5" x14ac:dyDescent="0.25">
      <c r="A545" s="159" t="str">
        <f>_xlfn.XLOOKUP(X545,Mapping!N:N,Mapping!O:O,"Not Found",0,1)</f>
        <v>ICDB</v>
      </c>
      <c r="B545" s="159" t="str">
        <f t="shared" si="32"/>
        <v>ICDBICDB46064.2833333333</v>
      </c>
      <c r="D545" s="159" t="str">
        <f t="shared" si="35"/>
        <v>Super Light Maintenance</v>
      </c>
      <c r="E545" s="159" t="str">
        <f t="shared" si="33"/>
        <v>MCPICDBICDBSuper Light Maintenance</v>
      </c>
      <c r="F545" s="159" t="str">
        <f t="shared" si="34"/>
        <v>MCPICDBICDB</v>
      </c>
      <c r="G545" s="159" t="s">
        <v>1889</v>
      </c>
      <c r="N545" s="2">
        <v>2601</v>
      </c>
      <c r="O545" s="3" t="s">
        <v>715</v>
      </c>
      <c r="P545" s="3" t="s">
        <v>39</v>
      </c>
      <c r="Q545" s="3" t="s">
        <v>448</v>
      </c>
      <c r="R545" s="3" t="s">
        <v>449</v>
      </c>
      <c r="S545" s="4">
        <v>46064.283333333333</v>
      </c>
      <c r="T545" s="4">
        <v>46064.288888888892</v>
      </c>
      <c r="U545" s="4">
        <v>46064.288888888892</v>
      </c>
      <c r="V545" s="3" t="s">
        <v>42</v>
      </c>
      <c r="W545" s="3" t="s">
        <v>43</v>
      </c>
      <c r="X545" s="3" t="s">
        <v>863</v>
      </c>
      <c r="Y545" s="2">
        <v>19</v>
      </c>
      <c r="Z545" s="3" t="s">
        <v>450</v>
      </c>
      <c r="AA545" s="5">
        <v>0.13</v>
      </c>
      <c r="AB545" s="5">
        <v>0</v>
      </c>
      <c r="AC545" s="5">
        <v>0.13</v>
      </c>
      <c r="AD545" s="5">
        <v>0</v>
      </c>
      <c r="AE545" s="5">
        <v>0</v>
      </c>
      <c r="AF545" s="5">
        <v>0.13</v>
      </c>
      <c r="AG545" s="6"/>
      <c r="AH545" s="6"/>
      <c r="AI545" s="7">
        <v>0</v>
      </c>
      <c r="AJ545" s="7">
        <v>0</v>
      </c>
      <c r="AK545" s="7">
        <v>0.13</v>
      </c>
      <c r="AL545" s="7">
        <v>0</v>
      </c>
      <c r="AM545" s="7">
        <v>0.13</v>
      </c>
      <c r="AN545" s="12" t="s">
        <v>46</v>
      </c>
      <c r="AO545" s="12"/>
      <c r="AP545" s="12"/>
      <c r="AQ545" s="12"/>
      <c r="AR545" s="12"/>
      <c r="AS545" s="12"/>
      <c r="AT545" s="12"/>
      <c r="AU545" s="12"/>
      <c r="AV545" s="12"/>
      <c r="AW545" s="12"/>
      <c r="AX545" s="12"/>
      <c r="AY545" s="8" t="s">
        <v>450</v>
      </c>
    </row>
    <row r="546" spans="1:51" ht="16.5" x14ac:dyDescent="0.25">
      <c r="A546" s="159" t="str">
        <f>_xlfn.XLOOKUP(X546,Mapping!N:N,Mapping!O:O,"Not Found",0,1)</f>
        <v>ICDB</v>
      </c>
      <c r="B546" s="159" t="str">
        <f t="shared" si="32"/>
        <v>ICDBICDB46064.2888888889</v>
      </c>
      <c r="D546" s="159" t="str">
        <f t="shared" si="35"/>
        <v>Portfolio Valuation | Luxembourg | Live on ALM Core</v>
      </c>
      <c r="E546" s="159" t="str">
        <f t="shared" si="33"/>
        <v>MCPICDBICDBPortfolio Valuation | Luxembourg | Live on ALM Core</v>
      </c>
      <c r="F546" s="159" t="str">
        <f t="shared" si="34"/>
        <v>MCPICDBICDB</v>
      </c>
      <c r="G546" s="159" t="s">
        <v>1889</v>
      </c>
      <c r="N546" s="2">
        <v>2601</v>
      </c>
      <c r="O546" s="3" t="s">
        <v>715</v>
      </c>
      <c r="P546" s="3" t="s">
        <v>39</v>
      </c>
      <c r="Q546" s="3" t="s">
        <v>921</v>
      </c>
      <c r="R546" s="3" t="s">
        <v>922</v>
      </c>
      <c r="S546" s="4">
        <v>46064.288888888892</v>
      </c>
      <c r="T546" s="4">
        <v>46064.292361111111</v>
      </c>
      <c r="U546" s="4">
        <v>46064.292361111111</v>
      </c>
      <c r="V546" s="3" t="s">
        <v>42</v>
      </c>
      <c r="W546" s="3" t="s">
        <v>43</v>
      </c>
      <c r="X546" s="3" t="s">
        <v>863</v>
      </c>
      <c r="Y546" s="2">
        <v>1</v>
      </c>
      <c r="Z546" s="3" t="s">
        <v>923</v>
      </c>
      <c r="AA546" s="5">
        <v>0.08</v>
      </c>
      <c r="AB546" s="5">
        <v>0</v>
      </c>
      <c r="AC546" s="5">
        <v>0.08</v>
      </c>
      <c r="AD546" s="5">
        <v>0</v>
      </c>
      <c r="AE546" s="5">
        <v>0</v>
      </c>
      <c r="AF546" s="5">
        <v>0.08</v>
      </c>
      <c r="AG546" s="6"/>
      <c r="AH546" s="6"/>
      <c r="AI546" s="7">
        <v>0</v>
      </c>
      <c r="AJ546" s="7">
        <v>0</v>
      </c>
      <c r="AK546" s="7">
        <v>0.08</v>
      </c>
      <c r="AL546" s="7">
        <v>0</v>
      </c>
      <c r="AM546" s="7">
        <v>0.08</v>
      </c>
      <c r="AN546" s="12" t="s">
        <v>46</v>
      </c>
      <c r="AO546" s="12"/>
      <c r="AP546" s="12"/>
      <c r="AQ546" s="12"/>
      <c r="AR546" s="12"/>
      <c r="AS546" s="12"/>
      <c r="AT546" s="12"/>
      <c r="AU546" s="12"/>
      <c r="AV546" s="12"/>
      <c r="AW546" s="12"/>
      <c r="AX546" s="12"/>
      <c r="AY546" s="8" t="s">
        <v>47</v>
      </c>
    </row>
    <row r="547" spans="1:51" ht="16.5" x14ac:dyDescent="0.25">
      <c r="A547" s="159" t="str">
        <f>_xlfn.XLOOKUP(X547,Mapping!N:N,Mapping!O:O,"Not Found",0,1)</f>
        <v>ICDB</v>
      </c>
      <c r="B547" s="159" t="str">
        <f t="shared" si="32"/>
        <v>ICDBICDB46064.2923611111</v>
      </c>
      <c r="D547" s="159" t="str">
        <f t="shared" si="35"/>
        <v>Super Light Maintenance</v>
      </c>
      <c r="E547" s="159" t="str">
        <f t="shared" si="33"/>
        <v>MCPICDBICDBSuper Light Maintenance</v>
      </c>
      <c r="F547" s="159" t="str">
        <f t="shared" si="34"/>
        <v>MCPICDBICDB</v>
      </c>
      <c r="G547" s="159" t="s">
        <v>1889</v>
      </c>
      <c r="N547" s="2">
        <v>2601</v>
      </c>
      <c r="O547" s="3" t="s">
        <v>715</v>
      </c>
      <c r="P547" s="3" t="s">
        <v>39</v>
      </c>
      <c r="Q547" s="3" t="s">
        <v>448</v>
      </c>
      <c r="R547" s="3" t="s">
        <v>449</v>
      </c>
      <c r="S547" s="4">
        <v>46064.292361111111</v>
      </c>
      <c r="T547" s="4">
        <v>46064.298611111109</v>
      </c>
      <c r="U547" s="4">
        <v>46064.452777777777</v>
      </c>
      <c r="V547" s="3" t="s">
        <v>42</v>
      </c>
      <c r="W547" s="3" t="s">
        <v>43</v>
      </c>
      <c r="X547" s="3" t="s">
        <v>863</v>
      </c>
      <c r="Y547" s="2">
        <v>20</v>
      </c>
      <c r="Z547" s="3" t="s">
        <v>450</v>
      </c>
      <c r="AA547" s="5">
        <v>0.15</v>
      </c>
      <c r="AB547" s="5">
        <v>0</v>
      </c>
      <c r="AC547" s="5">
        <v>0.15</v>
      </c>
      <c r="AD547" s="5">
        <v>0</v>
      </c>
      <c r="AE547" s="5">
        <v>0</v>
      </c>
      <c r="AF547" s="5">
        <v>0.15</v>
      </c>
      <c r="AG547" s="6"/>
      <c r="AH547" s="6"/>
      <c r="AI547" s="7">
        <v>0</v>
      </c>
      <c r="AJ547" s="7">
        <v>0</v>
      </c>
      <c r="AK547" s="7">
        <v>0.15</v>
      </c>
      <c r="AL547" s="7">
        <v>0</v>
      </c>
      <c r="AM547" s="7">
        <v>0.15</v>
      </c>
      <c r="AN547" s="12" t="s">
        <v>46</v>
      </c>
      <c r="AO547" s="12"/>
      <c r="AP547" s="12"/>
      <c r="AQ547" s="12"/>
      <c r="AR547" s="12"/>
      <c r="AS547" s="12"/>
      <c r="AT547" s="12"/>
      <c r="AU547" s="12"/>
      <c r="AV547" s="12"/>
      <c r="AW547" s="12"/>
      <c r="AX547" s="12"/>
      <c r="AY547" s="8" t="s">
        <v>450</v>
      </c>
    </row>
    <row r="548" spans="1:51" ht="16.5" x14ac:dyDescent="0.25">
      <c r="A548" s="159" t="str">
        <f>_xlfn.XLOOKUP(X548,Mapping!N:N,Mapping!O:O,"Not Found",0,1)</f>
        <v>ICDB</v>
      </c>
      <c r="B548" s="159" t="str">
        <f t="shared" si="32"/>
        <v>ICDBICDB46064.4527777778</v>
      </c>
      <c r="D548" s="159" t="str">
        <f t="shared" si="35"/>
        <v>CSRBB Valuation | NLWB_Lending | Live on ALM Core</v>
      </c>
      <c r="E548" s="159" t="str">
        <f t="shared" si="33"/>
        <v>MCPICDBICDBCSRBB Valuation | NLWB_Lending | Live on ALM Core</v>
      </c>
      <c r="F548" s="159" t="str">
        <f t="shared" si="34"/>
        <v>MCPICDBICDB</v>
      </c>
      <c r="G548" s="159" t="s">
        <v>1889</v>
      </c>
      <c r="N548" s="2">
        <v>2601</v>
      </c>
      <c r="O548" s="3" t="s">
        <v>715</v>
      </c>
      <c r="P548" s="3" t="s">
        <v>39</v>
      </c>
      <c r="Q548" s="3" t="s">
        <v>924</v>
      </c>
      <c r="R548" s="3" t="s">
        <v>42</v>
      </c>
      <c r="S548" s="4">
        <v>46064.452777777777</v>
      </c>
      <c r="T548" s="4">
        <v>46064.461111111108</v>
      </c>
      <c r="U548" s="4">
        <v>46064.461111111108</v>
      </c>
      <c r="V548" s="3" t="s">
        <v>42</v>
      </c>
      <c r="W548" s="3" t="s">
        <v>697</v>
      </c>
      <c r="X548" s="3" t="s">
        <v>925</v>
      </c>
      <c r="Y548" s="2">
        <v>1</v>
      </c>
      <c r="Z548" s="3" t="s">
        <v>926</v>
      </c>
      <c r="AA548" s="5">
        <v>0.2</v>
      </c>
      <c r="AB548" s="5"/>
      <c r="AC548" s="5">
        <v>0.2</v>
      </c>
      <c r="AD548" s="5"/>
      <c r="AE548" s="5">
        <v>0</v>
      </c>
      <c r="AF548" s="5">
        <v>0.2</v>
      </c>
      <c r="AG548" s="6"/>
      <c r="AH548" s="6"/>
      <c r="AI548" s="7">
        <v>0</v>
      </c>
      <c r="AJ548" s="7">
        <v>0</v>
      </c>
      <c r="AK548" s="7">
        <v>0.2</v>
      </c>
      <c r="AL548" s="7">
        <v>0</v>
      </c>
      <c r="AM548" s="7">
        <v>0.2</v>
      </c>
      <c r="AN548" s="12" t="s">
        <v>46</v>
      </c>
      <c r="AO548" s="12"/>
      <c r="AP548" s="12"/>
      <c r="AQ548" s="12"/>
      <c r="AR548" s="12"/>
      <c r="AS548" s="12"/>
      <c r="AT548" s="12"/>
      <c r="AU548" s="12"/>
      <c r="AV548" s="12"/>
      <c r="AW548" s="12"/>
      <c r="AX548" s="49"/>
      <c r="AY548" s="8" t="s">
        <v>47</v>
      </c>
    </row>
    <row r="549" spans="1:51" ht="16.5" x14ac:dyDescent="0.25">
      <c r="A549" s="159" t="str">
        <f>_xlfn.XLOOKUP(X549,Mapping!N:N,Mapping!O:O,"Not Found",0,1)</f>
        <v>ICDB</v>
      </c>
      <c r="B549" s="159" t="str">
        <f t="shared" si="32"/>
        <v>ICDBICDB46064.4611111111</v>
      </c>
      <c r="D549" s="159" t="str">
        <f t="shared" si="35"/>
        <v>Super Light Maintenance</v>
      </c>
      <c r="E549" s="159" t="str">
        <f t="shared" si="33"/>
        <v>MCPICDBICDBSuper Light Maintenance</v>
      </c>
      <c r="F549" s="159" t="str">
        <f t="shared" si="34"/>
        <v>MCPICDBICDB</v>
      </c>
      <c r="G549" s="159" t="s">
        <v>1889</v>
      </c>
      <c r="N549" s="2">
        <v>2601</v>
      </c>
      <c r="O549" s="3" t="s">
        <v>715</v>
      </c>
      <c r="P549" s="3" t="s">
        <v>39</v>
      </c>
      <c r="Q549" s="3" t="s">
        <v>448</v>
      </c>
      <c r="R549" s="3" t="s">
        <v>449</v>
      </c>
      <c r="S549" s="4">
        <v>46064.461111111108</v>
      </c>
      <c r="T549" s="4">
        <v>46064.46875</v>
      </c>
      <c r="U549" s="4">
        <v>46064.46875</v>
      </c>
      <c r="V549" s="3" t="s">
        <v>42</v>
      </c>
      <c r="W549" s="3" t="s">
        <v>43</v>
      </c>
      <c r="X549" s="3" t="s">
        <v>925</v>
      </c>
      <c r="Y549" s="2">
        <v>21</v>
      </c>
      <c r="Z549" s="3" t="s">
        <v>450</v>
      </c>
      <c r="AA549" s="5">
        <v>0.18</v>
      </c>
      <c r="AB549" s="5">
        <v>0</v>
      </c>
      <c r="AC549" s="5">
        <v>0.18</v>
      </c>
      <c r="AD549" s="5">
        <v>0</v>
      </c>
      <c r="AE549" s="5">
        <v>0</v>
      </c>
      <c r="AF549" s="5">
        <v>0.18</v>
      </c>
      <c r="AG549" s="6"/>
      <c r="AH549" s="6"/>
      <c r="AI549" s="7">
        <v>0</v>
      </c>
      <c r="AJ549" s="7">
        <v>0</v>
      </c>
      <c r="AK549" s="7">
        <v>0.18</v>
      </c>
      <c r="AL549" s="7">
        <v>0</v>
      </c>
      <c r="AM549" s="7">
        <v>0.18</v>
      </c>
      <c r="AN549" s="12" t="s">
        <v>46</v>
      </c>
      <c r="AO549" s="12"/>
      <c r="AP549" s="12"/>
      <c r="AQ549" s="12"/>
      <c r="AR549" s="12"/>
      <c r="AS549" s="12"/>
      <c r="AT549" s="12"/>
      <c r="AU549" s="12"/>
      <c r="AV549" s="12"/>
      <c r="AW549" s="12"/>
      <c r="AX549" s="12"/>
      <c r="AY549" s="8" t="s">
        <v>450</v>
      </c>
    </row>
    <row r="550" spans="1:51" ht="16.5" x14ac:dyDescent="0.25">
      <c r="A550" s="159" t="str">
        <f>_xlfn.XLOOKUP(X550,Mapping!N:N,Mapping!O:O,"Not Found",0,1)</f>
        <v>ICDB</v>
      </c>
      <c r="B550" s="159" t="str">
        <f t="shared" si="32"/>
        <v>ICDBICDB46064.46875</v>
      </c>
      <c r="D550" s="159" t="str">
        <f t="shared" si="35"/>
        <v>CSRBB Valuation | London | Live on ALM Core</v>
      </c>
      <c r="E550" s="159" t="str">
        <f t="shared" si="33"/>
        <v>MCPICDBICDBCSRBB Valuation | London | Live on ALM Core</v>
      </c>
      <c r="F550" s="159" t="str">
        <f t="shared" si="34"/>
        <v>MCPICDBICDB</v>
      </c>
      <c r="G550" s="159" t="s">
        <v>1889</v>
      </c>
      <c r="N550" s="2">
        <v>2601</v>
      </c>
      <c r="O550" s="3" t="s">
        <v>715</v>
      </c>
      <c r="P550" s="3" t="s">
        <v>39</v>
      </c>
      <c r="Q550" s="3" t="s">
        <v>927</v>
      </c>
      <c r="R550" s="3" t="s">
        <v>928</v>
      </c>
      <c r="S550" s="4">
        <v>46064.46875</v>
      </c>
      <c r="T550" s="4">
        <v>46064.475694444445</v>
      </c>
      <c r="U550" s="4">
        <v>46064.475694444445</v>
      </c>
      <c r="V550" s="3" t="s">
        <v>42</v>
      </c>
      <c r="W550" s="3" t="s">
        <v>43</v>
      </c>
      <c r="X550" s="3" t="s">
        <v>925</v>
      </c>
      <c r="Y550" s="2">
        <v>1</v>
      </c>
      <c r="Z550" s="3" t="s">
        <v>929</v>
      </c>
      <c r="AA550" s="5">
        <v>0.17</v>
      </c>
      <c r="AB550" s="5">
        <v>0</v>
      </c>
      <c r="AC550" s="5">
        <v>0.17</v>
      </c>
      <c r="AD550" s="5">
        <v>0</v>
      </c>
      <c r="AE550" s="5">
        <v>0</v>
      </c>
      <c r="AF550" s="5">
        <v>0.17</v>
      </c>
      <c r="AG550" s="6"/>
      <c r="AH550" s="6"/>
      <c r="AI550" s="7">
        <v>0</v>
      </c>
      <c r="AJ550" s="7">
        <v>0</v>
      </c>
      <c r="AK550" s="7">
        <v>0.17</v>
      </c>
      <c r="AL550" s="7">
        <v>0</v>
      </c>
      <c r="AM550" s="7">
        <v>0.17</v>
      </c>
      <c r="AN550" s="12" t="s">
        <v>46</v>
      </c>
      <c r="AO550" s="12"/>
      <c r="AP550" s="12"/>
      <c r="AQ550" s="12"/>
      <c r="AR550" s="12"/>
      <c r="AS550" s="12"/>
      <c r="AT550" s="12"/>
      <c r="AU550" s="12"/>
      <c r="AV550" s="12"/>
      <c r="AW550" s="12"/>
      <c r="AX550" s="12"/>
      <c r="AY550" s="8" t="s">
        <v>47</v>
      </c>
    </row>
    <row r="551" spans="1:51" ht="16.5" x14ac:dyDescent="0.25">
      <c r="A551" s="159" t="str">
        <f>_xlfn.XLOOKUP(X551,Mapping!N:N,Mapping!O:O,"Not Found",0,1)</f>
        <v>ICDB</v>
      </c>
      <c r="B551" s="159" t="str">
        <f t="shared" si="32"/>
        <v>ICDBICDB46064.4756944444</v>
      </c>
      <c r="D551" s="159" t="str">
        <f t="shared" si="35"/>
        <v>Super Light Maintenance</v>
      </c>
      <c r="E551" s="159" t="str">
        <f t="shared" si="33"/>
        <v>MCPICDBICDBSuper Light Maintenance</v>
      </c>
      <c r="F551" s="159" t="str">
        <f t="shared" si="34"/>
        <v>MCPICDBICDB</v>
      </c>
      <c r="G551" s="159" t="s">
        <v>1889</v>
      </c>
      <c r="N551" s="2">
        <v>2601</v>
      </c>
      <c r="O551" s="3" t="s">
        <v>715</v>
      </c>
      <c r="P551" s="3" t="s">
        <v>39</v>
      </c>
      <c r="Q551" s="3" t="s">
        <v>448</v>
      </c>
      <c r="R551" s="3" t="s">
        <v>449</v>
      </c>
      <c r="S551" s="4">
        <v>46064.475694444445</v>
      </c>
      <c r="T551" s="4">
        <v>46064.481249999997</v>
      </c>
      <c r="U551" s="4">
        <v>46064.481249999997</v>
      </c>
      <c r="V551" s="3" t="s">
        <v>42</v>
      </c>
      <c r="W551" s="3" t="s">
        <v>43</v>
      </c>
      <c r="X551" s="3" t="s">
        <v>925</v>
      </c>
      <c r="Y551" s="2">
        <v>22</v>
      </c>
      <c r="Z551" s="3" t="s">
        <v>450</v>
      </c>
      <c r="AA551" s="5">
        <v>0.13</v>
      </c>
      <c r="AB551" s="5">
        <v>0</v>
      </c>
      <c r="AC551" s="5">
        <v>0.13</v>
      </c>
      <c r="AD551" s="5">
        <v>0</v>
      </c>
      <c r="AE551" s="5">
        <v>0</v>
      </c>
      <c r="AF551" s="5">
        <v>0.13</v>
      </c>
      <c r="AG551" s="6"/>
      <c r="AH551" s="6"/>
      <c r="AI551" s="7">
        <v>0</v>
      </c>
      <c r="AJ551" s="7">
        <v>0</v>
      </c>
      <c r="AK551" s="7">
        <v>0.13</v>
      </c>
      <c r="AL551" s="7">
        <v>0</v>
      </c>
      <c r="AM551" s="7">
        <v>0.13</v>
      </c>
      <c r="AN551" s="12" t="s">
        <v>46</v>
      </c>
      <c r="AO551" s="12"/>
      <c r="AP551" s="12"/>
      <c r="AQ551" s="12"/>
      <c r="AR551" s="12"/>
      <c r="AS551" s="12"/>
      <c r="AT551" s="12"/>
      <c r="AU551" s="12"/>
      <c r="AV551" s="12"/>
      <c r="AW551" s="12"/>
      <c r="AX551" s="12"/>
      <c r="AY551" s="8" t="s">
        <v>450</v>
      </c>
    </row>
    <row r="552" spans="1:51" ht="16.5" x14ac:dyDescent="0.25">
      <c r="A552" s="159" t="str">
        <f>_xlfn.XLOOKUP(X552,Mapping!N:N,Mapping!O:O,"Not Found",0,1)</f>
        <v>ICDB</v>
      </c>
      <c r="B552" s="159" t="str">
        <f t="shared" si="32"/>
        <v>ICDBICDB46064.48125</v>
      </c>
      <c r="D552" s="159" t="str">
        <f t="shared" si="35"/>
        <v>CSRBB Valuation | Singapore | Live on ALM Core</v>
      </c>
      <c r="E552" s="159" t="str">
        <f t="shared" si="33"/>
        <v>MCPICDBICDBCSRBB Valuation | Singapore | Live on ALM Core</v>
      </c>
      <c r="F552" s="159" t="str">
        <f t="shared" si="34"/>
        <v>MCPICDBICDB</v>
      </c>
      <c r="G552" s="159" t="s">
        <v>1889</v>
      </c>
      <c r="N552" s="2">
        <v>2601</v>
      </c>
      <c r="O552" s="3" t="s">
        <v>715</v>
      </c>
      <c r="P552" s="3" t="s">
        <v>39</v>
      </c>
      <c r="Q552" s="3" t="s">
        <v>930</v>
      </c>
      <c r="R552" s="3" t="s">
        <v>931</v>
      </c>
      <c r="S552" s="4">
        <v>46064.481249999997</v>
      </c>
      <c r="T552" s="4">
        <v>46064.491666666669</v>
      </c>
      <c r="U552" s="4">
        <v>46064.491666666669</v>
      </c>
      <c r="V552" s="3" t="s">
        <v>42</v>
      </c>
      <c r="W552" s="3" t="s">
        <v>43</v>
      </c>
      <c r="X552" s="3" t="s">
        <v>925</v>
      </c>
      <c r="Y552" s="2">
        <v>1</v>
      </c>
      <c r="Z552" s="3" t="s">
        <v>932</v>
      </c>
      <c r="AA552" s="5">
        <v>0.25</v>
      </c>
      <c r="AB552" s="5">
        <v>0</v>
      </c>
      <c r="AC552" s="5">
        <v>0.25</v>
      </c>
      <c r="AD552" s="5">
        <v>0</v>
      </c>
      <c r="AE552" s="5">
        <v>0</v>
      </c>
      <c r="AF552" s="5">
        <v>0.25</v>
      </c>
      <c r="AG552" s="6"/>
      <c r="AH552" s="6"/>
      <c r="AI552" s="7">
        <v>0</v>
      </c>
      <c r="AJ552" s="7">
        <v>0</v>
      </c>
      <c r="AK552" s="7">
        <v>0.25</v>
      </c>
      <c r="AL552" s="7">
        <v>0</v>
      </c>
      <c r="AM552" s="7">
        <v>0.25</v>
      </c>
      <c r="AN552" s="12" t="s">
        <v>46</v>
      </c>
      <c r="AO552" s="12"/>
      <c r="AP552" s="12"/>
      <c r="AQ552" s="12"/>
      <c r="AR552" s="12"/>
      <c r="AS552" s="12"/>
      <c r="AT552" s="12"/>
      <c r="AU552" s="12"/>
      <c r="AV552" s="12"/>
      <c r="AW552" s="12"/>
      <c r="AX552" s="12"/>
      <c r="AY552" s="8" t="s">
        <v>47</v>
      </c>
    </row>
    <row r="553" spans="1:51" ht="16.5" x14ac:dyDescent="0.25">
      <c r="A553" s="159" t="str">
        <f>_xlfn.XLOOKUP(X553,Mapping!N:N,Mapping!O:O,"Not Found",0,1)</f>
        <v>ICDB</v>
      </c>
      <c r="B553" s="159" t="str">
        <f t="shared" si="32"/>
        <v>ICDBICDB46064.4916666667</v>
      </c>
      <c r="D553" s="159" t="str">
        <f t="shared" si="35"/>
        <v>Super Light Maintenance</v>
      </c>
      <c r="E553" s="159" t="str">
        <f t="shared" si="33"/>
        <v>MCPICDBICDBSuper Light Maintenance</v>
      </c>
      <c r="F553" s="159" t="str">
        <f t="shared" si="34"/>
        <v>MCPICDBICDB</v>
      </c>
      <c r="G553" s="159" t="s">
        <v>1889</v>
      </c>
      <c r="N553" s="2">
        <v>2601</v>
      </c>
      <c r="O553" s="3" t="s">
        <v>715</v>
      </c>
      <c r="P553" s="3" t="s">
        <v>39</v>
      </c>
      <c r="Q553" s="3" t="s">
        <v>448</v>
      </c>
      <c r="R553" s="3" t="s">
        <v>449</v>
      </c>
      <c r="S553" s="4">
        <v>46064.491666666669</v>
      </c>
      <c r="T553" s="4">
        <v>46064.498611111114</v>
      </c>
      <c r="U553" s="4">
        <v>46064.498611111114</v>
      </c>
      <c r="V553" s="3" t="s">
        <v>42</v>
      </c>
      <c r="W553" s="3" t="s">
        <v>43</v>
      </c>
      <c r="X553" s="3" t="s">
        <v>925</v>
      </c>
      <c r="Y553" s="2">
        <v>23</v>
      </c>
      <c r="Z553" s="3" t="s">
        <v>450</v>
      </c>
      <c r="AA553" s="5">
        <v>0.17</v>
      </c>
      <c r="AB553" s="5">
        <v>0</v>
      </c>
      <c r="AC553" s="5">
        <v>0.17</v>
      </c>
      <c r="AD553" s="5">
        <v>0</v>
      </c>
      <c r="AE553" s="5">
        <v>0</v>
      </c>
      <c r="AF553" s="5">
        <v>0.17</v>
      </c>
      <c r="AG553" s="6"/>
      <c r="AH553" s="6"/>
      <c r="AI553" s="7">
        <v>0</v>
      </c>
      <c r="AJ553" s="7">
        <v>0</v>
      </c>
      <c r="AK553" s="7">
        <v>0.17</v>
      </c>
      <c r="AL553" s="7">
        <v>0</v>
      </c>
      <c r="AM553" s="7">
        <v>0.17</v>
      </c>
      <c r="AN553" s="12" t="s">
        <v>46</v>
      </c>
      <c r="AO553" s="12"/>
      <c r="AP553" s="12"/>
      <c r="AQ553" s="12"/>
      <c r="AR553" s="12"/>
      <c r="AS553" s="12"/>
      <c r="AT553" s="12"/>
      <c r="AU553" s="12"/>
      <c r="AV553" s="12"/>
      <c r="AW553" s="12"/>
      <c r="AX553" s="12"/>
      <c r="AY553" s="8" t="s">
        <v>450</v>
      </c>
    </row>
    <row r="554" spans="1:51" ht="16.5" x14ac:dyDescent="0.25">
      <c r="A554" s="159" t="str">
        <f>_xlfn.XLOOKUP(X554,Mapping!N:N,Mapping!O:O,"Not Found",0,1)</f>
        <v>ICDB</v>
      </c>
      <c r="B554" s="159" t="str">
        <f t="shared" si="32"/>
        <v>ICDBICDB46064.4986111111</v>
      </c>
      <c r="D554" s="159" t="str">
        <f t="shared" si="35"/>
        <v>CSRBB Valuation | Hong_Kong | Live on ALM Core</v>
      </c>
      <c r="E554" s="159" t="str">
        <f t="shared" si="33"/>
        <v>MCPICDBICDBCSRBB Valuation | Hong_Kong | Live on ALM Core</v>
      </c>
      <c r="F554" s="159" t="str">
        <f t="shared" si="34"/>
        <v>MCPICDBICDB</v>
      </c>
      <c r="G554" s="159" t="s">
        <v>1889</v>
      </c>
      <c r="N554" s="2">
        <v>2601</v>
      </c>
      <c r="O554" s="3" t="s">
        <v>715</v>
      </c>
      <c r="P554" s="3" t="s">
        <v>39</v>
      </c>
      <c r="Q554" s="3" t="s">
        <v>933</v>
      </c>
      <c r="R554" s="3" t="s">
        <v>934</v>
      </c>
      <c r="S554" s="4">
        <v>46064.498611111114</v>
      </c>
      <c r="T554" s="4">
        <v>46064.506249999999</v>
      </c>
      <c r="U554" s="4">
        <v>46064.506249999999</v>
      </c>
      <c r="V554" s="3" t="s">
        <v>42</v>
      </c>
      <c r="W554" s="3" t="s">
        <v>43</v>
      </c>
      <c r="X554" s="3" t="s">
        <v>925</v>
      </c>
      <c r="Y554" s="2">
        <v>1</v>
      </c>
      <c r="Z554" s="3" t="s">
        <v>935</v>
      </c>
      <c r="AA554" s="5">
        <v>0.18</v>
      </c>
      <c r="AB554" s="5">
        <v>0</v>
      </c>
      <c r="AC554" s="5">
        <v>0.18</v>
      </c>
      <c r="AD554" s="5">
        <v>0</v>
      </c>
      <c r="AE554" s="5">
        <v>0</v>
      </c>
      <c r="AF554" s="5">
        <v>0.18</v>
      </c>
      <c r="AG554" s="6"/>
      <c r="AH554" s="6"/>
      <c r="AI554" s="7">
        <v>0</v>
      </c>
      <c r="AJ554" s="7">
        <v>0</v>
      </c>
      <c r="AK554" s="7">
        <v>0.18</v>
      </c>
      <c r="AL554" s="7">
        <v>0</v>
      </c>
      <c r="AM554" s="7">
        <v>0.18</v>
      </c>
      <c r="AN554" s="12" t="s">
        <v>46</v>
      </c>
      <c r="AO554" s="12"/>
      <c r="AP554" s="12"/>
      <c r="AQ554" s="12"/>
      <c r="AR554" s="12"/>
      <c r="AS554" s="12"/>
      <c r="AT554" s="12"/>
      <c r="AU554" s="12"/>
      <c r="AV554" s="12"/>
      <c r="AW554" s="12"/>
      <c r="AX554" s="12"/>
      <c r="AY554" s="8" t="s">
        <v>47</v>
      </c>
    </row>
    <row r="555" spans="1:51" ht="16.5" x14ac:dyDescent="0.25">
      <c r="A555" s="159" t="str">
        <f>_xlfn.XLOOKUP(X555,Mapping!N:N,Mapping!O:O,"Not Found",0,1)</f>
        <v>ICDB</v>
      </c>
      <c r="B555" s="159" t="str">
        <f t="shared" si="32"/>
        <v>ICDBICDB46064.50625</v>
      </c>
      <c r="D555" s="159" t="str">
        <f t="shared" si="35"/>
        <v>Super Light Maintenance</v>
      </c>
      <c r="E555" s="159" t="str">
        <f t="shared" si="33"/>
        <v>MCPICDBICDBSuper Light Maintenance</v>
      </c>
      <c r="F555" s="159" t="str">
        <f t="shared" si="34"/>
        <v>MCPICDBICDB</v>
      </c>
      <c r="G555" s="159" t="s">
        <v>1889</v>
      </c>
      <c r="N555" s="2">
        <v>2601</v>
      </c>
      <c r="O555" s="3" t="s">
        <v>715</v>
      </c>
      <c r="P555" s="3" t="s">
        <v>39</v>
      </c>
      <c r="Q555" s="3" t="s">
        <v>448</v>
      </c>
      <c r="R555" s="3" t="s">
        <v>449</v>
      </c>
      <c r="S555" s="4">
        <v>46064.506249999999</v>
      </c>
      <c r="T555" s="4">
        <v>46064.512499999997</v>
      </c>
      <c r="U555" s="4">
        <v>46064.512499999997</v>
      </c>
      <c r="V555" s="3" t="s">
        <v>42</v>
      </c>
      <c r="W555" s="3" t="s">
        <v>43</v>
      </c>
      <c r="X555" s="3" t="s">
        <v>925</v>
      </c>
      <c r="Y555" s="2">
        <v>24</v>
      </c>
      <c r="Z555" s="3" t="s">
        <v>450</v>
      </c>
      <c r="AA555" s="5">
        <v>0.15</v>
      </c>
      <c r="AB555" s="5">
        <v>0</v>
      </c>
      <c r="AC555" s="5">
        <v>0.15</v>
      </c>
      <c r="AD555" s="5">
        <v>0</v>
      </c>
      <c r="AE555" s="5">
        <v>0</v>
      </c>
      <c r="AF555" s="5">
        <v>0.15</v>
      </c>
      <c r="AG555" s="6"/>
      <c r="AH555" s="6"/>
      <c r="AI555" s="7">
        <v>0</v>
      </c>
      <c r="AJ555" s="7">
        <v>0</v>
      </c>
      <c r="AK555" s="7">
        <v>0.15</v>
      </c>
      <c r="AL555" s="7">
        <v>0</v>
      </c>
      <c r="AM555" s="7">
        <v>0.15</v>
      </c>
      <c r="AN555" s="12" t="s">
        <v>46</v>
      </c>
      <c r="AO555" s="12"/>
      <c r="AP555" s="12"/>
      <c r="AQ555" s="12"/>
      <c r="AR555" s="12"/>
      <c r="AS555" s="12"/>
      <c r="AT555" s="12"/>
      <c r="AU555" s="12"/>
      <c r="AV555" s="12"/>
      <c r="AW555" s="12"/>
      <c r="AX555" s="12"/>
      <c r="AY555" s="8" t="s">
        <v>450</v>
      </c>
    </row>
    <row r="556" spans="1:51" ht="16.5" x14ac:dyDescent="0.25">
      <c r="A556" s="159" t="str">
        <f>_xlfn.XLOOKUP(X556,Mapping!N:N,Mapping!O:O,"Not Found",0,1)</f>
        <v>ICDB</v>
      </c>
      <c r="B556" s="159" t="str">
        <f t="shared" si="32"/>
        <v>ICDBICDB46064.5125</v>
      </c>
      <c r="D556" s="159" t="str">
        <f t="shared" si="35"/>
        <v>CSRBB Valuation | Sofia | Live on ALM Core</v>
      </c>
      <c r="E556" s="159" t="str">
        <f t="shared" si="33"/>
        <v>MCPICDBICDBCSRBB Valuation | Sofia | Live on ALM Core</v>
      </c>
      <c r="F556" s="159" t="str">
        <f t="shared" si="34"/>
        <v>MCPICDBICDB</v>
      </c>
      <c r="G556" s="159" t="s">
        <v>1889</v>
      </c>
      <c r="N556" s="2">
        <v>2601</v>
      </c>
      <c r="O556" s="3" t="s">
        <v>715</v>
      </c>
      <c r="P556" s="3" t="s">
        <v>39</v>
      </c>
      <c r="Q556" s="3" t="s">
        <v>936</v>
      </c>
      <c r="R556" s="3" t="s">
        <v>937</v>
      </c>
      <c r="S556" s="4">
        <v>46064.512499999997</v>
      </c>
      <c r="T556" s="4">
        <v>46064.518055555556</v>
      </c>
      <c r="U556" s="4">
        <v>46064.518055555556</v>
      </c>
      <c r="V556" s="3" t="s">
        <v>42</v>
      </c>
      <c r="W556" s="3" t="s">
        <v>43</v>
      </c>
      <c r="X556" s="3" t="s">
        <v>925</v>
      </c>
      <c r="Y556" s="2">
        <v>1</v>
      </c>
      <c r="Z556" s="3" t="s">
        <v>938</v>
      </c>
      <c r="AA556" s="5">
        <v>0.13</v>
      </c>
      <c r="AB556" s="5">
        <v>0</v>
      </c>
      <c r="AC556" s="5">
        <v>0.13</v>
      </c>
      <c r="AD556" s="5">
        <v>0</v>
      </c>
      <c r="AE556" s="5">
        <v>0</v>
      </c>
      <c r="AF556" s="5">
        <v>0.13</v>
      </c>
      <c r="AG556" s="6"/>
      <c r="AH556" s="6"/>
      <c r="AI556" s="7">
        <v>0</v>
      </c>
      <c r="AJ556" s="7">
        <v>0</v>
      </c>
      <c r="AK556" s="7">
        <v>0.13</v>
      </c>
      <c r="AL556" s="7">
        <v>0</v>
      </c>
      <c r="AM556" s="7">
        <v>0.13</v>
      </c>
      <c r="AN556" s="12" t="s">
        <v>46</v>
      </c>
      <c r="AO556" s="12"/>
      <c r="AP556" s="12"/>
      <c r="AQ556" s="12"/>
      <c r="AR556" s="12"/>
      <c r="AS556" s="12"/>
      <c r="AT556" s="12"/>
      <c r="AU556" s="12"/>
      <c r="AV556" s="12"/>
      <c r="AW556" s="12"/>
      <c r="AX556" s="12"/>
      <c r="AY556" s="8" t="s">
        <v>47</v>
      </c>
    </row>
    <row r="557" spans="1:51" ht="16.5" x14ac:dyDescent="0.25">
      <c r="A557" s="159" t="str">
        <f>_xlfn.XLOOKUP(X557,Mapping!N:N,Mapping!O:O,"Not Found",0,1)</f>
        <v>ICDB</v>
      </c>
      <c r="B557" s="159" t="str">
        <f t="shared" si="32"/>
        <v>ICDBICDB46064.5180555556</v>
      </c>
      <c r="D557" s="159" t="str">
        <f t="shared" si="35"/>
        <v>Super Light Maintenance</v>
      </c>
      <c r="E557" s="159" t="str">
        <f t="shared" si="33"/>
        <v>MCPICDBICDBSuper Light Maintenance</v>
      </c>
      <c r="F557" s="159" t="str">
        <f t="shared" si="34"/>
        <v>MCPICDBICDB</v>
      </c>
      <c r="G557" s="159" t="s">
        <v>1889</v>
      </c>
      <c r="N557" s="2">
        <v>2601</v>
      </c>
      <c r="O557" s="3" t="s">
        <v>715</v>
      </c>
      <c r="P557" s="3" t="s">
        <v>39</v>
      </c>
      <c r="Q557" s="3" t="s">
        <v>448</v>
      </c>
      <c r="R557" s="3" t="s">
        <v>449</v>
      </c>
      <c r="S557" s="4">
        <v>46064.518055555556</v>
      </c>
      <c r="T557" s="4">
        <v>46064.524305555555</v>
      </c>
      <c r="U557" s="4">
        <v>46064.524305555555</v>
      </c>
      <c r="V557" s="3" t="s">
        <v>42</v>
      </c>
      <c r="W557" s="3" t="s">
        <v>43</v>
      </c>
      <c r="X557" s="3" t="s">
        <v>925</v>
      </c>
      <c r="Y557" s="2">
        <v>25</v>
      </c>
      <c r="Z557" s="3" t="s">
        <v>450</v>
      </c>
      <c r="AA557" s="5">
        <v>0.15</v>
      </c>
      <c r="AB557" s="5">
        <v>0</v>
      </c>
      <c r="AC557" s="5">
        <v>0.15</v>
      </c>
      <c r="AD557" s="5">
        <v>0</v>
      </c>
      <c r="AE557" s="5">
        <v>0</v>
      </c>
      <c r="AF557" s="5">
        <v>0.15</v>
      </c>
      <c r="AG557" s="6"/>
      <c r="AH557" s="6"/>
      <c r="AI557" s="7">
        <v>0</v>
      </c>
      <c r="AJ557" s="7">
        <v>0</v>
      </c>
      <c r="AK557" s="7">
        <v>0.15</v>
      </c>
      <c r="AL557" s="7">
        <v>0</v>
      </c>
      <c r="AM557" s="7">
        <v>0.15</v>
      </c>
      <c r="AN557" s="12" t="s">
        <v>46</v>
      </c>
      <c r="AO557" s="12"/>
      <c r="AP557" s="12"/>
      <c r="AQ557" s="12"/>
      <c r="AR557" s="12"/>
      <c r="AS557" s="12"/>
      <c r="AT557" s="12"/>
      <c r="AU557" s="12"/>
      <c r="AV557" s="12"/>
      <c r="AW557" s="12"/>
      <c r="AX557" s="12"/>
      <c r="AY557" s="8" t="s">
        <v>450</v>
      </c>
    </row>
    <row r="558" spans="1:51" ht="16.5" x14ac:dyDescent="0.25">
      <c r="A558" s="159" t="str">
        <f>_xlfn.XLOOKUP(X558,Mapping!N:N,Mapping!O:O,"Not Found",0,1)</f>
        <v>ICDB</v>
      </c>
      <c r="B558" s="159" t="str">
        <f t="shared" si="32"/>
        <v>ICDBICDB46064.5243055556</v>
      </c>
      <c r="D558" s="159" t="str">
        <f t="shared" si="35"/>
        <v>CSRBB Valuation | Prague | Live on ALM Core</v>
      </c>
      <c r="E558" s="159" t="str">
        <f t="shared" si="33"/>
        <v>MCPICDBICDBCSRBB Valuation | Prague | Live on ALM Core</v>
      </c>
      <c r="F558" s="159" t="str">
        <f t="shared" si="34"/>
        <v>MCPICDBICDB</v>
      </c>
      <c r="G558" s="159" t="s">
        <v>1889</v>
      </c>
      <c r="N558" s="2">
        <v>2601</v>
      </c>
      <c r="O558" s="3" t="s">
        <v>715</v>
      </c>
      <c r="P558" s="3" t="s">
        <v>39</v>
      </c>
      <c r="Q558" s="3" t="s">
        <v>939</v>
      </c>
      <c r="R558" s="3" t="s">
        <v>940</v>
      </c>
      <c r="S558" s="4">
        <v>46064.524305555555</v>
      </c>
      <c r="T558" s="4">
        <v>46064.531944444447</v>
      </c>
      <c r="U558" s="4">
        <v>46064.531944444447</v>
      </c>
      <c r="V558" s="3" t="s">
        <v>42</v>
      </c>
      <c r="W558" s="3" t="s">
        <v>43</v>
      </c>
      <c r="X558" s="3" t="s">
        <v>925</v>
      </c>
      <c r="Y558" s="2">
        <v>1</v>
      </c>
      <c r="Z558" s="3" t="s">
        <v>941</v>
      </c>
      <c r="AA558" s="5">
        <v>0.18</v>
      </c>
      <c r="AB558" s="5">
        <v>0</v>
      </c>
      <c r="AC558" s="5">
        <v>0.18</v>
      </c>
      <c r="AD558" s="5">
        <v>0</v>
      </c>
      <c r="AE558" s="5">
        <v>0</v>
      </c>
      <c r="AF558" s="5">
        <v>0.18</v>
      </c>
      <c r="AG558" s="6"/>
      <c r="AH558" s="6"/>
      <c r="AI558" s="7">
        <v>0</v>
      </c>
      <c r="AJ558" s="7">
        <v>0</v>
      </c>
      <c r="AK558" s="7">
        <v>0.18</v>
      </c>
      <c r="AL558" s="7">
        <v>0</v>
      </c>
      <c r="AM558" s="7">
        <v>0.18</v>
      </c>
      <c r="AN558" s="12" t="s">
        <v>46</v>
      </c>
      <c r="AO558" s="12"/>
      <c r="AP558" s="12"/>
      <c r="AQ558" s="12"/>
      <c r="AR558" s="12"/>
      <c r="AS558" s="12"/>
      <c r="AT558" s="12"/>
      <c r="AU558" s="12"/>
      <c r="AV558" s="12"/>
      <c r="AW558" s="12"/>
      <c r="AX558" s="12"/>
      <c r="AY558" s="8" t="s">
        <v>47</v>
      </c>
    </row>
    <row r="559" spans="1:51" ht="16.5" x14ac:dyDescent="0.25">
      <c r="A559" s="159" t="str">
        <f>_xlfn.XLOOKUP(X559,Mapping!N:N,Mapping!O:O,"Not Found",0,1)</f>
        <v>ICDB</v>
      </c>
      <c r="B559" s="159" t="str">
        <f t="shared" si="32"/>
        <v>ICDBICDB46064.5319444444</v>
      </c>
      <c r="D559" s="159" t="str">
        <f t="shared" si="35"/>
        <v>Super Light Maintenance</v>
      </c>
      <c r="E559" s="159" t="str">
        <f t="shared" si="33"/>
        <v>MCPICDBICDBSuper Light Maintenance</v>
      </c>
      <c r="F559" s="159" t="str">
        <f t="shared" si="34"/>
        <v>MCPICDBICDB</v>
      </c>
      <c r="G559" s="159" t="s">
        <v>1889</v>
      </c>
      <c r="N559" s="2">
        <v>2601</v>
      </c>
      <c r="O559" s="3" t="s">
        <v>715</v>
      </c>
      <c r="P559" s="3" t="s">
        <v>39</v>
      </c>
      <c r="Q559" s="3" t="s">
        <v>448</v>
      </c>
      <c r="R559" s="3" t="s">
        <v>449</v>
      </c>
      <c r="S559" s="4">
        <v>46064.531944444447</v>
      </c>
      <c r="T559" s="4">
        <v>46064.538888888892</v>
      </c>
      <c r="U559" s="4">
        <v>46064.538888888892</v>
      </c>
      <c r="V559" s="3" t="s">
        <v>42</v>
      </c>
      <c r="W559" s="3" t="s">
        <v>43</v>
      </c>
      <c r="X559" s="3" t="s">
        <v>925</v>
      </c>
      <c r="Y559" s="2">
        <v>26</v>
      </c>
      <c r="Z559" s="3" t="s">
        <v>450</v>
      </c>
      <c r="AA559" s="5">
        <v>0.17</v>
      </c>
      <c r="AB559" s="5">
        <v>0</v>
      </c>
      <c r="AC559" s="5">
        <v>0.17</v>
      </c>
      <c r="AD559" s="5">
        <v>0</v>
      </c>
      <c r="AE559" s="5">
        <v>0</v>
      </c>
      <c r="AF559" s="5">
        <v>0.17</v>
      </c>
      <c r="AG559" s="6"/>
      <c r="AH559" s="6"/>
      <c r="AI559" s="7">
        <v>0</v>
      </c>
      <c r="AJ559" s="7">
        <v>0</v>
      </c>
      <c r="AK559" s="7">
        <v>0.17</v>
      </c>
      <c r="AL559" s="7">
        <v>0</v>
      </c>
      <c r="AM559" s="7">
        <v>0.17</v>
      </c>
      <c r="AN559" s="12" t="s">
        <v>46</v>
      </c>
      <c r="AO559" s="12"/>
      <c r="AP559" s="12"/>
      <c r="AQ559" s="12"/>
      <c r="AR559" s="12"/>
      <c r="AS559" s="12"/>
      <c r="AT559" s="12"/>
      <c r="AU559" s="12"/>
      <c r="AV559" s="12"/>
      <c r="AW559" s="12"/>
      <c r="AX559" s="12"/>
      <c r="AY559" s="8" t="s">
        <v>450</v>
      </c>
    </row>
    <row r="560" spans="1:51" ht="16.5" x14ac:dyDescent="0.25">
      <c r="A560" s="159" t="str">
        <f>_xlfn.XLOOKUP(X560,Mapping!N:N,Mapping!O:O,"Not Found",0,1)</f>
        <v>ICDB</v>
      </c>
      <c r="B560" s="159" t="str">
        <f t="shared" si="32"/>
        <v>ICDBICDB46064.5388888889</v>
      </c>
      <c r="D560" s="159" t="str">
        <f t="shared" si="35"/>
        <v>CSRBB Valuation | Brussels | Live on ALM Core</v>
      </c>
      <c r="E560" s="159" t="str">
        <f t="shared" si="33"/>
        <v>MCPICDBICDBCSRBB Valuation | Brussels | Live on ALM Core</v>
      </c>
      <c r="F560" s="159" t="str">
        <f t="shared" si="34"/>
        <v>MCPICDBICDB</v>
      </c>
      <c r="G560" s="159" t="s">
        <v>1889</v>
      </c>
      <c r="N560" s="2">
        <v>2601</v>
      </c>
      <c r="O560" s="3" t="s">
        <v>715</v>
      </c>
      <c r="P560" s="3" t="s">
        <v>39</v>
      </c>
      <c r="Q560" s="3" t="s">
        <v>942</v>
      </c>
      <c r="R560" s="3" t="s">
        <v>943</v>
      </c>
      <c r="S560" s="4">
        <v>46064.538888888892</v>
      </c>
      <c r="T560" s="4">
        <v>46064.546527777777</v>
      </c>
      <c r="U560" s="4">
        <v>46064.546527777777</v>
      </c>
      <c r="V560" s="3" t="s">
        <v>42</v>
      </c>
      <c r="W560" s="3" t="s">
        <v>43</v>
      </c>
      <c r="X560" s="3" t="s">
        <v>925</v>
      </c>
      <c r="Y560" s="2">
        <v>1</v>
      </c>
      <c r="Z560" s="3" t="s">
        <v>944</v>
      </c>
      <c r="AA560" s="5">
        <v>0.18</v>
      </c>
      <c r="AB560" s="5">
        <v>0</v>
      </c>
      <c r="AC560" s="5">
        <v>0.18</v>
      </c>
      <c r="AD560" s="5">
        <v>0</v>
      </c>
      <c r="AE560" s="5">
        <v>0</v>
      </c>
      <c r="AF560" s="5">
        <v>0.18</v>
      </c>
      <c r="AG560" s="6"/>
      <c r="AH560" s="6"/>
      <c r="AI560" s="7">
        <v>0</v>
      </c>
      <c r="AJ560" s="7">
        <v>0</v>
      </c>
      <c r="AK560" s="7">
        <v>0.18</v>
      </c>
      <c r="AL560" s="7">
        <v>0</v>
      </c>
      <c r="AM560" s="7">
        <v>0.18</v>
      </c>
      <c r="AN560" s="12" t="s">
        <v>46</v>
      </c>
      <c r="AO560" s="12"/>
      <c r="AP560" s="12"/>
      <c r="AQ560" s="12"/>
      <c r="AR560" s="12"/>
      <c r="AS560" s="12"/>
      <c r="AT560" s="12"/>
      <c r="AU560" s="12"/>
      <c r="AV560" s="12"/>
      <c r="AW560" s="12"/>
      <c r="AX560" s="12"/>
      <c r="AY560" s="8" t="s">
        <v>47</v>
      </c>
    </row>
    <row r="561" spans="1:51" ht="16.5" x14ac:dyDescent="0.25">
      <c r="A561" s="159" t="str">
        <f>_xlfn.XLOOKUP(X561,Mapping!N:N,Mapping!O:O,"Not Found",0,1)</f>
        <v>ICDB</v>
      </c>
      <c r="B561" s="159" t="str">
        <f t="shared" si="32"/>
        <v>ICDBICDB46064.5465277778</v>
      </c>
      <c r="D561" s="159" t="str">
        <f t="shared" si="35"/>
        <v>Super Light Maintenance</v>
      </c>
      <c r="E561" s="159" t="str">
        <f t="shared" si="33"/>
        <v>MCPICDBICDBSuper Light Maintenance</v>
      </c>
      <c r="F561" s="159" t="str">
        <f t="shared" si="34"/>
        <v>MCPICDBICDB</v>
      </c>
      <c r="G561" s="159" t="s">
        <v>1889</v>
      </c>
      <c r="N561" s="2">
        <v>2601</v>
      </c>
      <c r="O561" s="3" t="s">
        <v>715</v>
      </c>
      <c r="P561" s="3" t="s">
        <v>39</v>
      </c>
      <c r="Q561" s="3" t="s">
        <v>448</v>
      </c>
      <c r="R561" s="3" t="s">
        <v>449</v>
      </c>
      <c r="S561" s="4">
        <v>46064.546527777777</v>
      </c>
      <c r="T561" s="4">
        <v>46064.552777777775</v>
      </c>
      <c r="U561" s="4">
        <v>46064.552777777775</v>
      </c>
      <c r="V561" s="3" t="s">
        <v>42</v>
      </c>
      <c r="W561" s="3" t="s">
        <v>43</v>
      </c>
      <c r="X561" s="3" t="s">
        <v>925</v>
      </c>
      <c r="Y561" s="2">
        <v>27</v>
      </c>
      <c r="Z561" s="3" t="s">
        <v>450</v>
      </c>
      <c r="AA561" s="5">
        <v>0.15</v>
      </c>
      <c r="AB561" s="5">
        <v>0</v>
      </c>
      <c r="AC561" s="5">
        <v>0.15</v>
      </c>
      <c r="AD561" s="5">
        <v>0</v>
      </c>
      <c r="AE561" s="5">
        <v>0</v>
      </c>
      <c r="AF561" s="5">
        <v>0.15</v>
      </c>
      <c r="AG561" s="6"/>
      <c r="AH561" s="6"/>
      <c r="AI561" s="7">
        <v>0</v>
      </c>
      <c r="AJ561" s="7">
        <v>0</v>
      </c>
      <c r="AK561" s="7">
        <v>0.15</v>
      </c>
      <c r="AL561" s="7">
        <v>0</v>
      </c>
      <c r="AM561" s="7">
        <v>0.15</v>
      </c>
      <c r="AN561" s="12" t="s">
        <v>46</v>
      </c>
      <c r="AO561" s="12"/>
      <c r="AP561" s="12"/>
      <c r="AQ561" s="12"/>
      <c r="AR561" s="12"/>
      <c r="AS561" s="12"/>
      <c r="AT561" s="12"/>
      <c r="AU561" s="12"/>
      <c r="AV561" s="12"/>
      <c r="AW561" s="12"/>
      <c r="AX561" s="12"/>
      <c r="AY561" s="8" t="s">
        <v>450</v>
      </c>
    </row>
    <row r="562" spans="1:51" ht="16.5" x14ac:dyDescent="0.25">
      <c r="A562" s="159" t="str">
        <f>_xlfn.XLOOKUP(X562,Mapping!N:N,Mapping!O:O,"Not Found",0,1)</f>
        <v>ICDB</v>
      </c>
      <c r="B562" s="159" t="str">
        <f t="shared" si="32"/>
        <v>ICDBICDB46064.5527777778</v>
      </c>
      <c r="D562" s="159" t="str">
        <f t="shared" si="35"/>
        <v>CSRBB planning | NLWB_Lending | Live on ALM Core</v>
      </c>
      <c r="E562" s="159" t="str">
        <f t="shared" si="33"/>
        <v>MCPICDBICDBCSRBB planning | NLWB_Lending | Live on ALM Core</v>
      </c>
      <c r="F562" s="159" t="str">
        <f t="shared" si="34"/>
        <v>MCPICDBICDB</v>
      </c>
      <c r="G562" s="159" t="s">
        <v>1889</v>
      </c>
      <c r="N562" s="2">
        <v>2601</v>
      </c>
      <c r="O562" s="3" t="s">
        <v>715</v>
      </c>
      <c r="P562" s="3" t="s">
        <v>39</v>
      </c>
      <c r="Q562" s="3" t="s">
        <v>945</v>
      </c>
      <c r="R562" s="3" t="s">
        <v>946</v>
      </c>
      <c r="S562" s="4">
        <v>46064.552777777775</v>
      </c>
      <c r="T562" s="4">
        <v>46064.638194444444</v>
      </c>
      <c r="U562" s="4">
        <v>46064.638194444444</v>
      </c>
      <c r="V562" s="3" t="s">
        <v>42</v>
      </c>
      <c r="W562" s="3" t="s">
        <v>43</v>
      </c>
      <c r="X562" s="3" t="s">
        <v>925</v>
      </c>
      <c r="Y562" s="2">
        <v>1</v>
      </c>
      <c r="Z562" s="3" t="s">
        <v>947</v>
      </c>
      <c r="AA562" s="5">
        <v>2.0499999999999998</v>
      </c>
      <c r="AB562" s="5">
        <v>0</v>
      </c>
      <c r="AC562" s="5">
        <v>2.0499999999999998</v>
      </c>
      <c r="AD562" s="5">
        <v>0</v>
      </c>
      <c r="AE562" s="5">
        <v>0</v>
      </c>
      <c r="AF562" s="5">
        <v>2.0499999999999998</v>
      </c>
      <c r="AG562" s="6"/>
      <c r="AH562" s="6"/>
      <c r="AI562" s="7">
        <v>0</v>
      </c>
      <c r="AJ562" s="7">
        <v>0</v>
      </c>
      <c r="AK562" s="7">
        <v>2.0499999999999998</v>
      </c>
      <c r="AL562" s="7">
        <v>0</v>
      </c>
      <c r="AM562" s="7">
        <v>2.0499999999999998</v>
      </c>
      <c r="AN562" s="12" t="s">
        <v>46</v>
      </c>
      <c r="AO562" s="12"/>
      <c r="AP562" s="12"/>
      <c r="AQ562" s="12"/>
      <c r="AR562" s="12"/>
      <c r="AS562" s="12"/>
      <c r="AT562" s="12"/>
      <c r="AU562" s="12"/>
      <c r="AV562" s="12"/>
      <c r="AW562" s="12"/>
      <c r="AX562" s="12"/>
      <c r="AY562" s="8" t="s">
        <v>47</v>
      </c>
    </row>
    <row r="563" spans="1:51" ht="16.5" x14ac:dyDescent="0.25">
      <c r="A563" s="159" t="str">
        <f>_xlfn.XLOOKUP(X563,Mapping!N:N,Mapping!O:O,"Not Found",0,1)</f>
        <v>ICDB</v>
      </c>
      <c r="B563" s="159" t="str">
        <f t="shared" si="32"/>
        <v>ICDBICDB46064.6381944444</v>
      </c>
      <c r="D563" s="159" t="str">
        <f t="shared" si="35"/>
        <v>CSRBB planning | London | Live on ALM Core</v>
      </c>
      <c r="E563" s="159" t="str">
        <f t="shared" si="33"/>
        <v>MCPICDBICDBCSRBB planning | London | Live on ALM Core</v>
      </c>
      <c r="F563" s="159" t="str">
        <f t="shared" si="34"/>
        <v>MCPICDBICDB</v>
      </c>
      <c r="G563" s="159" t="s">
        <v>1889</v>
      </c>
      <c r="N563" s="2">
        <v>2601</v>
      </c>
      <c r="O563" s="3" t="s">
        <v>715</v>
      </c>
      <c r="P563" s="3" t="s">
        <v>39</v>
      </c>
      <c r="Q563" s="3" t="s">
        <v>948</v>
      </c>
      <c r="R563" s="3" t="s">
        <v>949</v>
      </c>
      <c r="S563" s="4">
        <v>46064.638194444444</v>
      </c>
      <c r="T563" s="4">
        <v>46064.712500000001</v>
      </c>
      <c r="U563" s="4">
        <v>46064.712500000001</v>
      </c>
      <c r="V563" s="3" t="s">
        <v>42</v>
      </c>
      <c r="W563" s="3" t="s">
        <v>43</v>
      </c>
      <c r="X563" s="3" t="s">
        <v>925</v>
      </c>
      <c r="Y563" s="2">
        <v>1</v>
      </c>
      <c r="Z563" s="3" t="s">
        <v>950</v>
      </c>
      <c r="AA563" s="5">
        <v>1.78</v>
      </c>
      <c r="AB563" s="5">
        <v>0</v>
      </c>
      <c r="AC563" s="5">
        <v>1.78</v>
      </c>
      <c r="AD563" s="5">
        <v>0</v>
      </c>
      <c r="AE563" s="5">
        <v>0</v>
      </c>
      <c r="AF563" s="5">
        <v>1.78</v>
      </c>
      <c r="AG563" s="6"/>
      <c r="AH563" s="6"/>
      <c r="AI563" s="7">
        <v>0</v>
      </c>
      <c r="AJ563" s="7">
        <v>0</v>
      </c>
      <c r="AK563" s="7">
        <v>1.78</v>
      </c>
      <c r="AL563" s="7">
        <v>0</v>
      </c>
      <c r="AM563" s="7">
        <v>1.78</v>
      </c>
      <c r="AN563" s="12" t="s">
        <v>46</v>
      </c>
      <c r="AO563" s="12"/>
      <c r="AP563" s="12"/>
      <c r="AQ563" s="12"/>
      <c r="AR563" s="12"/>
      <c r="AS563" s="12"/>
      <c r="AT563" s="12"/>
      <c r="AU563" s="12"/>
      <c r="AV563" s="12"/>
      <c r="AW563" s="12"/>
      <c r="AX563" s="12"/>
      <c r="AY563" s="8" t="s">
        <v>47</v>
      </c>
    </row>
    <row r="564" spans="1:51" ht="16.5" x14ac:dyDescent="0.25">
      <c r="A564" s="159" t="str">
        <f>_xlfn.XLOOKUP(X564,Mapping!N:N,Mapping!O:O,"Not Found",0,1)</f>
        <v>ICDB</v>
      </c>
      <c r="B564" s="159" t="str">
        <f t="shared" si="32"/>
        <v>ICDBICDB46064.7125</v>
      </c>
      <c r="D564" s="159" t="str">
        <f t="shared" si="35"/>
        <v>CSRBB planning | Singapore | Live on ALM Core</v>
      </c>
      <c r="E564" s="159" t="str">
        <f t="shared" si="33"/>
        <v>MCPICDBICDBCSRBB planning | Singapore | Live on ALM Core</v>
      </c>
      <c r="F564" s="159" t="str">
        <f t="shared" si="34"/>
        <v>MCPICDBICDB</v>
      </c>
      <c r="G564" s="159" t="s">
        <v>1889</v>
      </c>
      <c r="N564" s="2">
        <v>2601</v>
      </c>
      <c r="O564" s="3" t="s">
        <v>715</v>
      </c>
      <c r="P564" s="3" t="s">
        <v>39</v>
      </c>
      <c r="Q564" s="3" t="s">
        <v>951</v>
      </c>
      <c r="R564" s="3" t="s">
        <v>952</v>
      </c>
      <c r="S564" s="4">
        <v>46064.712500000001</v>
      </c>
      <c r="T564" s="4">
        <v>46064.759722222225</v>
      </c>
      <c r="U564" s="4">
        <v>46064.759722222225</v>
      </c>
      <c r="V564" s="3" t="s">
        <v>42</v>
      </c>
      <c r="W564" s="3" t="s">
        <v>43</v>
      </c>
      <c r="X564" s="3" t="s">
        <v>925</v>
      </c>
      <c r="Y564" s="2">
        <v>1</v>
      </c>
      <c r="Z564" s="3" t="s">
        <v>953</v>
      </c>
      <c r="AA564" s="5">
        <v>1.1299999999999999</v>
      </c>
      <c r="AB564" s="5">
        <v>0</v>
      </c>
      <c r="AC564" s="5">
        <v>1.1299999999999999</v>
      </c>
      <c r="AD564" s="5">
        <v>0</v>
      </c>
      <c r="AE564" s="5">
        <v>0</v>
      </c>
      <c r="AF564" s="5">
        <v>1.1299999999999999</v>
      </c>
      <c r="AG564" s="6"/>
      <c r="AH564" s="6"/>
      <c r="AI564" s="7">
        <v>0</v>
      </c>
      <c r="AJ564" s="7">
        <v>0</v>
      </c>
      <c r="AK564" s="7">
        <v>1.1299999999999999</v>
      </c>
      <c r="AL564" s="7">
        <v>0</v>
      </c>
      <c r="AM564" s="7">
        <v>1.1299999999999999</v>
      </c>
      <c r="AN564" s="12" t="s">
        <v>46</v>
      </c>
      <c r="AO564" s="12"/>
      <c r="AP564" s="12"/>
      <c r="AQ564" s="12"/>
      <c r="AR564" s="12"/>
      <c r="AS564" s="12"/>
      <c r="AT564" s="12"/>
      <c r="AU564" s="12"/>
      <c r="AV564" s="12"/>
      <c r="AW564" s="12"/>
      <c r="AX564" s="12"/>
      <c r="AY564" s="8" t="s">
        <v>47</v>
      </c>
    </row>
    <row r="565" spans="1:51" ht="16.5" x14ac:dyDescent="0.25">
      <c r="A565" s="159" t="str">
        <f>_xlfn.XLOOKUP(X565,Mapping!N:N,Mapping!O:O,"Not Found",0,1)</f>
        <v>ICDB</v>
      </c>
      <c r="B565" s="159" t="str">
        <f t="shared" si="32"/>
        <v>ICDBICDB46064.7597222222</v>
      </c>
      <c r="D565" s="159" t="str">
        <f t="shared" si="35"/>
        <v>CSRBB planning | Hong_Kong | Live on ALM Core</v>
      </c>
      <c r="E565" s="159" t="str">
        <f t="shared" si="33"/>
        <v>MCPICDBICDBCSRBB planning | Hong_Kong | Live on ALM Core</v>
      </c>
      <c r="F565" s="159" t="str">
        <f t="shared" si="34"/>
        <v>MCPICDBICDB</v>
      </c>
      <c r="G565" s="159" t="s">
        <v>1889</v>
      </c>
      <c r="N565" s="2">
        <v>2601</v>
      </c>
      <c r="O565" s="3" t="s">
        <v>715</v>
      </c>
      <c r="P565" s="3" t="s">
        <v>39</v>
      </c>
      <c r="Q565" s="3" t="s">
        <v>954</v>
      </c>
      <c r="R565" s="3" t="s">
        <v>42</v>
      </c>
      <c r="S565" s="4">
        <v>46064.759722222225</v>
      </c>
      <c r="T565" s="4">
        <v>46064.770138888889</v>
      </c>
      <c r="U565" s="4">
        <v>46064.84097222222</v>
      </c>
      <c r="V565" s="3" t="s">
        <v>42</v>
      </c>
      <c r="W565" s="3" t="s">
        <v>697</v>
      </c>
      <c r="X565" s="3" t="s">
        <v>925</v>
      </c>
      <c r="Y565" s="2">
        <v>1</v>
      </c>
      <c r="Z565" s="3" t="s">
        <v>955</v>
      </c>
      <c r="AA565" s="5">
        <v>0.25</v>
      </c>
      <c r="AB565" s="5">
        <v>0.25</v>
      </c>
      <c r="AC565" s="5">
        <v>0</v>
      </c>
      <c r="AD565" s="5">
        <v>0</v>
      </c>
      <c r="AE565" s="5">
        <v>0.25</v>
      </c>
      <c r="AF565" s="5">
        <v>0.25</v>
      </c>
      <c r="AG565" s="6"/>
      <c r="AH565" s="6"/>
      <c r="AI565" s="7">
        <v>0.25</v>
      </c>
      <c r="AJ565" s="7">
        <v>0</v>
      </c>
      <c r="AK565" s="7">
        <v>0</v>
      </c>
      <c r="AL565" s="7">
        <v>0.25</v>
      </c>
      <c r="AM565" s="7">
        <v>0.25</v>
      </c>
      <c r="AN565" s="12" t="s">
        <v>113</v>
      </c>
      <c r="AO565" s="12" t="s">
        <v>114</v>
      </c>
      <c r="AP565" s="12" t="s">
        <v>391</v>
      </c>
      <c r="AQ565" s="13" t="s">
        <v>699</v>
      </c>
      <c r="AR565" s="12"/>
      <c r="AS565" s="12"/>
      <c r="AT565" s="12" t="s">
        <v>117</v>
      </c>
      <c r="AU565" s="12" t="s">
        <v>118</v>
      </c>
      <c r="AV565" s="12" t="s">
        <v>700</v>
      </c>
      <c r="AW565" s="12"/>
      <c r="AX565" s="48" t="s">
        <v>701</v>
      </c>
      <c r="AY565" s="8" t="s">
        <v>47</v>
      </c>
    </row>
    <row r="566" spans="1:51" ht="16.5" x14ac:dyDescent="0.25">
      <c r="A566" s="159" t="str">
        <f>_xlfn.XLOOKUP(X566,Mapping!N:N,Mapping!O:O,"Not Found",0,1)</f>
        <v>ICDB</v>
      </c>
      <c r="B566" s="159" t="str">
        <f t="shared" si="32"/>
        <v>ICDBICDB46064.8409722222</v>
      </c>
      <c r="D566" s="159" t="str">
        <f t="shared" si="35"/>
        <v>CSRBB planning | Hong_Kong | Live on ALM Core</v>
      </c>
      <c r="E566" s="159" t="str">
        <f t="shared" si="33"/>
        <v>MCPICDBICDBCSRBB planning | Hong_Kong | Live on ALM Core</v>
      </c>
      <c r="F566" s="159" t="str">
        <f t="shared" si="34"/>
        <v>MCPICDBICDB</v>
      </c>
      <c r="G566" s="159" t="s">
        <v>1889</v>
      </c>
      <c r="N566" s="2">
        <v>2601</v>
      </c>
      <c r="O566" s="3" t="s">
        <v>715</v>
      </c>
      <c r="P566" s="3" t="s">
        <v>39</v>
      </c>
      <c r="Q566" s="3" t="s">
        <v>954</v>
      </c>
      <c r="R566" s="3" t="s">
        <v>956</v>
      </c>
      <c r="S566" s="4">
        <v>46064.84097222222</v>
      </c>
      <c r="T566" s="4">
        <v>46064.882638888892</v>
      </c>
      <c r="U566" s="4">
        <v>46064.882638888892</v>
      </c>
      <c r="V566" s="3" t="s">
        <v>42</v>
      </c>
      <c r="W566" s="3" t="s">
        <v>43</v>
      </c>
      <c r="X566" s="3" t="s">
        <v>957</v>
      </c>
      <c r="Y566" s="2">
        <v>2</v>
      </c>
      <c r="Z566" s="3" t="s">
        <v>955</v>
      </c>
      <c r="AA566" s="5">
        <v>1</v>
      </c>
      <c r="AB566" s="5">
        <v>0</v>
      </c>
      <c r="AC566" s="5">
        <v>1</v>
      </c>
      <c r="AD566" s="5">
        <v>0</v>
      </c>
      <c r="AE566" s="5">
        <v>0</v>
      </c>
      <c r="AF566" s="5">
        <v>1</v>
      </c>
      <c r="AG566" s="6"/>
      <c r="AH566" s="6"/>
      <c r="AI566" s="7">
        <v>0</v>
      </c>
      <c r="AJ566" s="7">
        <v>0</v>
      </c>
      <c r="AK566" s="7">
        <v>1</v>
      </c>
      <c r="AL566" s="7">
        <v>0</v>
      </c>
      <c r="AM566" s="7">
        <v>1</v>
      </c>
      <c r="AN566" s="12" t="s">
        <v>46</v>
      </c>
      <c r="AO566" s="12"/>
      <c r="AP566" s="12"/>
      <c r="AQ566" s="12"/>
      <c r="AR566" s="12"/>
      <c r="AS566" s="12"/>
      <c r="AT566" s="12"/>
      <c r="AU566" s="12"/>
      <c r="AV566" s="12"/>
      <c r="AW566" s="12"/>
      <c r="AX566" s="12"/>
      <c r="AY566" s="8" t="s">
        <v>47</v>
      </c>
    </row>
    <row r="567" spans="1:51" ht="16.5" x14ac:dyDescent="0.25">
      <c r="A567" s="159" t="str">
        <f>_xlfn.XLOOKUP(X567,Mapping!N:N,Mapping!O:O,"Not Found",0,1)</f>
        <v>ICDB</v>
      </c>
      <c r="B567" s="159" t="str">
        <f t="shared" si="32"/>
        <v>ICDBICDB46064.8826388889</v>
      </c>
      <c r="D567" s="159" t="str">
        <f t="shared" si="35"/>
        <v>CSRBB planning | Sofia | Live on ALM Core</v>
      </c>
      <c r="E567" s="159" t="str">
        <f t="shared" si="33"/>
        <v>MCPICDBICDBCSRBB planning | Sofia | Live on ALM Core</v>
      </c>
      <c r="F567" s="159" t="str">
        <f t="shared" si="34"/>
        <v>MCPICDBICDB</v>
      </c>
      <c r="G567" s="159" t="s">
        <v>1889</v>
      </c>
      <c r="N567" s="2">
        <v>2601</v>
      </c>
      <c r="O567" s="3" t="s">
        <v>715</v>
      </c>
      <c r="P567" s="3" t="s">
        <v>39</v>
      </c>
      <c r="Q567" s="3" t="s">
        <v>958</v>
      </c>
      <c r="R567" s="3" t="s">
        <v>959</v>
      </c>
      <c r="S567" s="4">
        <v>46064.882638888892</v>
      </c>
      <c r="T567" s="4">
        <v>46064.922222222223</v>
      </c>
      <c r="U567" s="4">
        <v>46064.922222222223</v>
      </c>
      <c r="V567" s="3" t="s">
        <v>42</v>
      </c>
      <c r="W567" s="3" t="s">
        <v>43</v>
      </c>
      <c r="X567" s="3" t="s">
        <v>957</v>
      </c>
      <c r="Y567" s="2">
        <v>1</v>
      </c>
      <c r="Z567" s="3" t="s">
        <v>960</v>
      </c>
      <c r="AA567" s="5">
        <v>0.95</v>
      </c>
      <c r="AB567" s="5">
        <v>0</v>
      </c>
      <c r="AC567" s="5">
        <v>0.95</v>
      </c>
      <c r="AD567" s="5">
        <v>0</v>
      </c>
      <c r="AE567" s="5">
        <v>0</v>
      </c>
      <c r="AF567" s="5">
        <v>0.95</v>
      </c>
      <c r="AG567" s="6"/>
      <c r="AH567" s="6"/>
      <c r="AI567" s="7">
        <v>0</v>
      </c>
      <c r="AJ567" s="7">
        <v>0</v>
      </c>
      <c r="AK567" s="7">
        <v>0.95</v>
      </c>
      <c r="AL567" s="7">
        <v>0</v>
      </c>
      <c r="AM567" s="7">
        <v>0.95</v>
      </c>
      <c r="AN567" s="12" t="s">
        <v>46</v>
      </c>
      <c r="AO567" s="12"/>
      <c r="AP567" s="12"/>
      <c r="AQ567" s="12"/>
      <c r="AR567" s="12"/>
      <c r="AS567" s="12"/>
      <c r="AT567" s="12"/>
      <c r="AU567" s="12"/>
      <c r="AV567" s="12"/>
      <c r="AW567" s="12"/>
      <c r="AX567" s="12"/>
      <c r="AY567" s="8" t="s">
        <v>47</v>
      </c>
    </row>
    <row r="568" spans="1:51" ht="16.5" x14ac:dyDescent="0.25">
      <c r="A568" s="159" t="str">
        <f>_xlfn.XLOOKUP(X568,Mapping!N:N,Mapping!O:O,"Not Found",0,1)</f>
        <v>ICDB</v>
      </c>
      <c r="B568" s="159" t="str">
        <f t="shared" si="32"/>
        <v>ICDBICDB46064.9222222222</v>
      </c>
      <c r="D568" s="159" t="str">
        <f t="shared" si="35"/>
        <v>CSRBB planning | Prague | Live on ALM Core</v>
      </c>
      <c r="E568" s="159" t="str">
        <f t="shared" si="33"/>
        <v>MCPICDBICDBCSRBB planning | Prague | Live on ALM Core</v>
      </c>
      <c r="F568" s="159" t="str">
        <f t="shared" si="34"/>
        <v>MCPICDBICDB</v>
      </c>
      <c r="G568" s="159" t="s">
        <v>1889</v>
      </c>
      <c r="N568" s="2">
        <v>2601</v>
      </c>
      <c r="O568" s="3" t="s">
        <v>715</v>
      </c>
      <c r="P568" s="3" t="s">
        <v>39</v>
      </c>
      <c r="Q568" s="3" t="s">
        <v>961</v>
      </c>
      <c r="R568" s="3" t="s">
        <v>962</v>
      </c>
      <c r="S568" s="4">
        <v>46064.922222222223</v>
      </c>
      <c r="T568" s="4">
        <v>46064.967361111114</v>
      </c>
      <c r="U568" s="4">
        <v>46064.967361111114</v>
      </c>
      <c r="V568" s="3" t="s">
        <v>42</v>
      </c>
      <c r="W568" s="3" t="s">
        <v>43</v>
      </c>
      <c r="X568" s="3" t="s">
        <v>957</v>
      </c>
      <c r="Y568" s="2">
        <v>1</v>
      </c>
      <c r="Z568" s="3" t="s">
        <v>963</v>
      </c>
      <c r="AA568" s="5">
        <v>1.08</v>
      </c>
      <c r="AB568" s="5">
        <v>0</v>
      </c>
      <c r="AC568" s="5">
        <v>1.08</v>
      </c>
      <c r="AD568" s="5">
        <v>0</v>
      </c>
      <c r="AE568" s="5">
        <v>0</v>
      </c>
      <c r="AF568" s="5">
        <v>1.08</v>
      </c>
      <c r="AG568" s="6"/>
      <c r="AH568" s="6"/>
      <c r="AI568" s="7">
        <v>0</v>
      </c>
      <c r="AJ568" s="7">
        <v>0</v>
      </c>
      <c r="AK568" s="7">
        <v>1.08</v>
      </c>
      <c r="AL568" s="7">
        <v>0</v>
      </c>
      <c r="AM568" s="7">
        <v>1.08</v>
      </c>
      <c r="AN568" s="12" t="s">
        <v>46</v>
      </c>
      <c r="AO568" s="12"/>
      <c r="AP568" s="12"/>
      <c r="AQ568" s="12"/>
      <c r="AR568" s="12"/>
      <c r="AS568" s="12"/>
      <c r="AT568" s="12"/>
      <c r="AU568" s="12"/>
      <c r="AV568" s="12"/>
      <c r="AW568" s="12"/>
      <c r="AX568" s="12"/>
      <c r="AY568" s="8" t="s">
        <v>47</v>
      </c>
    </row>
    <row r="569" spans="1:51" ht="16.5" x14ac:dyDescent="0.25">
      <c r="A569" s="159" t="str">
        <f>_xlfn.XLOOKUP(X569,Mapping!N:N,Mapping!O:O,"Not Found",0,1)</f>
        <v>ICDB</v>
      </c>
      <c r="B569" s="159" t="str">
        <f t="shared" si="32"/>
        <v>ICDBICDB46064.9673611111</v>
      </c>
      <c r="D569" s="159" t="str">
        <f t="shared" si="35"/>
        <v>CSRBB planning | Brussels | Live on ALM Core</v>
      </c>
      <c r="E569" s="159" t="str">
        <f t="shared" si="33"/>
        <v>MCPICDBICDBCSRBB planning | Brussels | Live on ALM Core</v>
      </c>
      <c r="F569" s="159" t="str">
        <f t="shared" si="34"/>
        <v>MCPICDBICDB</v>
      </c>
      <c r="G569" s="159" t="s">
        <v>1889</v>
      </c>
      <c r="N569" s="2">
        <v>2601</v>
      </c>
      <c r="O569" s="3" t="s">
        <v>715</v>
      </c>
      <c r="P569" s="3" t="s">
        <v>39</v>
      </c>
      <c r="Q569" s="3" t="s">
        <v>964</v>
      </c>
      <c r="R569" s="3" t="s">
        <v>965</v>
      </c>
      <c r="S569" s="4">
        <v>46064.967361111114</v>
      </c>
      <c r="T569" s="4">
        <v>46065.009027777778</v>
      </c>
      <c r="U569" s="4">
        <v>46065.009027777778</v>
      </c>
      <c r="V569" s="3" t="s">
        <v>42</v>
      </c>
      <c r="W569" s="3" t="s">
        <v>43</v>
      </c>
      <c r="X569" s="3" t="s">
        <v>957</v>
      </c>
      <c r="Y569" s="2">
        <v>1</v>
      </c>
      <c r="Z569" s="3" t="s">
        <v>966</v>
      </c>
      <c r="AA569" s="5">
        <v>1</v>
      </c>
      <c r="AB569" s="5">
        <v>0</v>
      </c>
      <c r="AC569" s="5">
        <v>1</v>
      </c>
      <c r="AD569" s="5">
        <v>0</v>
      </c>
      <c r="AE569" s="5">
        <v>0</v>
      </c>
      <c r="AF569" s="5">
        <v>1</v>
      </c>
      <c r="AG569" s="6"/>
      <c r="AH569" s="6"/>
      <c r="AI569" s="7">
        <v>0</v>
      </c>
      <c r="AJ569" s="7">
        <v>0</v>
      </c>
      <c r="AK569" s="7">
        <v>1</v>
      </c>
      <c r="AL569" s="7">
        <v>0</v>
      </c>
      <c r="AM569" s="7">
        <v>1</v>
      </c>
      <c r="AN569" s="12" t="s">
        <v>46</v>
      </c>
      <c r="AO569" s="12"/>
      <c r="AP569" s="12"/>
      <c r="AQ569" s="12"/>
      <c r="AR569" s="12"/>
      <c r="AS569" s="12"/>
      <c r="AT569" s="12"/>
      <c r="AU569" s="12"/>
      <c r="AV569" s="12"/>
      <c r="AW569" s="12"/>
      <c r="AX569" s="12"/>
      <c r="AY569" s="8" t="s">
        <v>47</v>
      </c>
    </row>
    <row r="570" spans="1:51" ht="16.5" x14ac:dyDescent="0.25">
      <c r="A570" s="159" t="str">
        <f>_xlfn.XLOOKUP(X570,Mapping!N:N,Mapping!O:O,"Not Found",0,1)</f>
        <v>ICDB</v>
      </c>
      <c r="B570" s="159" t="str">
        <f t="shared" si="32"/>
        <v>ICDBICDB46065.0090277778</v>
      </c>
      <c r="D570" s="159" t="str">
        <f t="shared" si="35"/>
        <v>planning | NLWB_Lending | Live on ALM Core</v>
      </c>
      <c r="E570" s="159" t="str">
        <f t="shared" si="33"/>
        <v>MCPICDBICDBplanning | NLWB_Lending | Live on ALM Core</v>
      </c>
      <c r="F570" s="159" t="str">
        <f t="shared" si="34"/>
        <v>MCPICDBICDB</v>
      </c>
      <c r="G570" s="159" t="s">
        <v>1889</v>
      </c>
      <c r="N570" s="2">
        <v>2601</v>
      </c>
      <c r="O570" s="3" t="s">
        <v>715</v>
      </c>
      <c r="P570" s="3" t="s">
        <v>39</v>
      </c>
      <c r="Q570" s="3" t="s">
        <v>967</v>
      </c>
      <c r="R570" s="3" t="s">
        <v>968</v>
      </c>
      <c r="S570" s="4">
        <v>46065.009027777778</v>
      </c>
      <c r="T570" s="4">
        <v>46065.121527777781</v>
      </c>
      <c r="U570" s="4">
        <v>46065.121527777781</v>
      </c>
      <c r="V570" s="3" t="s">
        <v>42</v>
      </c>
      <c r="W570" s="3" t="s">
        <v>43</v>
      </c>
      <c r="X570" s="3" t="s">
        <v>957</v>
      </c>
      <c r="Y570" s="2">
        <v>1</v>
      </c>
      <c r="Z570" s="3" t="s">
        <v>969</v>
      </c>
      <c r="AA570" s="5">
        <v>2.7</v>
      </c>
      <c r="AB570" s="5">
        <v>0</v>
      </c>
      <c r="AC570" s="5">
        <v>2.7</v>
      </c>
      <c r="AD570" s="5">
        <v>0</v>
      </c>
      <c r="AE570" s="5">
        <v>0</v>
      </c>
      <c r="AF570" s="5">
        <v>2.7</v>
      </c>
      <c r="AG570" s="6"/>
      <c r="AH570" s="6"/>
      <c r="AI570" s="7">
        <v>0</v>
      </c>
      <c r="AJ570" s="7">
        <v>0</v>
      </c>
      <c r="AK570" s="7">
        <v>2.7</v>
      </c>
      <c r="AL570" s="7">
        <v>0</v>
      </c>
      <c r="AM570" s="7">
        <v>2.7</v>
      </c>
      <c r="AN570" s="12" t="s">
        <v>46</v>
      </c>
      <c r="AO570" s="12"/>
      <c r="AP570" s="12"/>
      <c r="AQ570" s="12"/>
      <c r="AR570" s="12"/>
      <c r="AS570" s="12"/>
      <c r="AT570" s="12"/>
      <c r="AU570" s="12"/>
      <c r="AV570" s="12"/>
      <c r="AW570" s="12"/>
      <c r="AX570" s="12"/>
      <c r="AY570" s="8" t="s">
        <v>47</v>
      </c>
    </row>
    <row r="571" spans="1:51" ht="16.5" x14ac:dyDescent="0.25">
      <c r="A571" s="159" t="str">
        <f>_xlfn.XLOOKUP(X571,Mapping!N:N,Mapping!O:O,"Not Found",0,1)</f>
        <v>ICDB</v>
      </c>
      <c r="B571" s="159" t="str">
        <f t="shared" si="32"/>
        <v>ICDBICDB46065.1215277778</v>
      </c>
      <c r="D571" s="159" t="str">
        <f t="shared" si="35"/>
        <v>planning | London | Live on ALM Core</v>
      </c>
      <c r="E571" s="159" t="str">
        <f t="shared" si="33"/>
        <v>MCPICDBICDBplanning | London | Live on ALM Core</v>
      </c>
      <c r="F571" s="159" t="str">
        <f t="shared" si="34"/>
        <v>MCPICDBICDB</v>
      </c>
      <c r="G571" s="159" t="s">
        <v>1889</v>
      </c>
      <c r="N571" s="2">
        <v>2601</v>
      </c>
      <c r="O571" s="3" t="s">
        <v>715</v>
      </c>
      <c r="P571" s="3" t="s">
        <v>39</v>
      </c>
      <c r="Q571" s="3" t="s">
        <v>970</v>
      </c>
      <c r="R571" s="3" t="s">
        <v>971</v>
      </c>
      <c r="S571" s="4">
        <v>46065.121527777781</v>
      </c>
      <c r="T571" s="4">
        <v>46065.166666666664</v>
      </c>
      <c r="U571" s="4">
        <v>46065.166666666664</v>
      </c>
      <c r="V571" s="3" t="s">
        <v>42</v>
      </c>
      <c r="W571" s="3" t="s">
        <v>43</v>
      </c>
      <c r="X571" s="3" t="s">
        <v>957</v>
      </c>
      <c r="Y571" s="2">
        <v>1</v>
      </c>
      <c r="Z571" s="3" t="s">
        <v>972</v>
      </c>
      <c r="AA571" s="5">
        <v>1.08</v>
      </c>
      <c r="AB571" s="5">
        <v>0</v>
      </c>
      <c r="AC571" s="5">
        <v>1.08</v>
      </c>
      <c r="AD571" s="5">
        <v>0</v>
      </c>
      <c r="AE571" s="5">
        <v>0</v>
      </c>
      <c r="AF571" s="5">
        <v>1.08</v>
      </c>
      <c r="AG571" s="6"/>
      <c r="AH571" s="6"/>
      <c r="AI571" s="7">
        <v>0</v>
      </c>
      <c r="AJ571" s="7">
        <v>0</v>
      </c>
      <c r="AK571" s="7">
        <v>1.08</v>
      </c>
      <c r="AL571" s="7">
        <v>0</v>
      </c>
      <c r="AM571" s="7">
        <v>1.08</v>
      </c>
      <c r="AN571" s="12" t="s">
        <v>46</v>
      </c>
      <c r="AO571" s="12"/>
      <c r="AP571" s="12"/>
      <c r="AQ571" s="12"/>
      <c r="AR571" s="12"/>
      <c r="AS571" s="12"/>
      <c r="AT571" s="12"/>
      <c r="AU571" s="12"/>
      <c r="AV571" s="12"/>
      <c r="AW571" s="12"/>
      <c r="AX571" s="12"/>
      <c r="AY571" s="8" t="s">
        <v>47</v>
      </c>
    </row>
    <row r="572" spans="1:51" ht="16.5" x14ac:dyDescent="0.25">
      <c r="A572" s="159" t="str">
        <f>_xlfn.XLOOKUP(X572,Mapping!N:N,Mapping!O:O,"Not Found",0,1)</f>
        <v>ICDB</v>
      </c>
      <c r="B572" s="159" t="str">
        <f t="shared" si="32"/>
        <v>ICDBICDB46065.1666666667</v>
      </c>
      <c r="D572" s="159" t="str">
        <f t="shared" si="35"/>
        <v>planning | Dublin | Live on ALM Core</v>
      </c>
      <c r="E572" s="159" t="str">
        <f t="shared" si="33"/>
        <v>MCPICDBICDBplanning | Dublin | Live on ALM Core</v>
      </c>
      <c r="F572" s="159" t="str">
        <f t="shared" si="34"/>
        <v>MCPICDBICDB</v>
      </c>
      <c r="G572" s="159" t="s">
        <v>1889</v>
      </c>
      <c r="N572" s="2">
        <v>2601</v>
      </c>
      <c r="O572" s="3" t="s">
        <v>715</v>
      </c>
      <c r="P572" s="3" t="s">
        <v>39</v>
      </c>
      <c r="Q572" s="3" t="s">
        <v>973</v>
      </c>
      <c r="R572" s="3" t="s">
        <v>974</v>
      </c>
      <c r="S572" s="4">
        <v>46065.166666666664</v>
      </c>
      <c r="T572" s="4">
        <v>46065.185416666667</v>
      </c>
      <c r="U572" s="4">
        <v>46065.185416666667</v>
      </c>
      <c r="V572" s="3" t="s">
        <v>42</v>
      </c>
      <c r="W572" s="3" t="s">
        <v>43</v>
      </c>
      <c r="X572" s="3" t="s">
        <v>957</v>
      </c>
      <c r="Y572" s="2">
        <v>1</v>
      </c>
      <c r="Z572" s="3" t="s">
        <v>975</v>
      </c>
      <c r="AA572" s="5">
        <v>0.45</v>
      </c>
      <c r="AB572" s="5">
        <v>0</v>
      </c>
      <c r="AC572" s="5">
        <v>0.45</v>
      </c>
      <c r="AD572" s="5">
        <v>0</v>
      </c>
      <c r="AE572" s="5">
        <v>0</v>
      </c>
      <c r="AF572" s="5">
        <v>0.45</v>
      </c>
      <c r="AG572" s="6"/>
      <c r="AH572" s="6"/>
      <c r="AI572" s="7">
        <v>0</v>
      </c>
      <c r="AJ572" s="7">
        <v>0</v>
      </c>
      <c r="AK572" s="7">
        <v>0.45</v>
      </c>
      <c r="AL572" s="7">
        <v>0</v>
      </c>
      <c r="AM572" s="7">
        <v>0.45</v>
      </c>
      <c r="AN572" s="12" t="s">
        <v>46</v>
      </c>
      <c r="AO572" s="12"/>
      <c r="AP572" s="12"/>
      <c r="AQ572" s="12"/>
      <c r="AR572" s="12"/>
      <c r="AS572" s="12"/>
      <c r="AT572" s="12"/>
      <c r="AU572" s="12"/>
      <c r="AV572" s="12"/>
      <c r="AW572" s="12"/>
      <c r="AX572" s="12"/>
      <c r="AY572" s="8" t="s">
        <v>47</v>
      </c>
    </row>
    <row r="573" spans="1:51" ht="16.5" x14ac:dyDescent="0.25">
      <c r="A573" s="159" t="str">
        <f>_xlfn.XLOOKUP(X573,Mapping!N:N,Mapping!O:O,"Not Found",0,1)</f>
        <v>ICDB</v>
      </c>
      <c r="B573" s="159" t="str">
        <f t="shared" si="32"/>
        <v>ICDBICDB46065.1854166667</v>
      </c>
      <c r="D573" s="159" t="str">
        <f t="shared" si="35"/>
        <v>planning | Singapore | Live on ALM Core</v>
      </c>
      <c r="E573" s="159" t="str">
        <f t="shared" si="33"/>
        <v>MCPICDBICDBplanning | Singapore | Live on ALM Core</v>
      </c>
      <c r="F573" s="159" t="str">
        <f t="shared" si="34"/>
        <v>MCPICDBICDB</v>
      </c>
      <c r="G573" s="159" t="s">
        <v>1889</v>
      </c>
      <c r="N573" s="2">
        <v>2601</v>
      </c>
      <c r="O573" s="3" t="s">
        <v>715</v>
      </c>
      <c r="P573" s="3" t="s">
        <v>39</v>
      </c>
      <c r="Q573" s="3" t="s">
        <v>976</v>
      </c>
      <c r="R573" s="3" t="s">
        <v>977</v>
      </c>
      <c r="S573" s="4">
        <v>46065.185416666667</v>
      </c>
      <c r="T573" s="4">
        <v>46065.245138888888</v>
      </c>
      <c r="U573" s="4">
        <v>46065.245138888888</v>
      </c>
      <c r="V573" s="3" t="s">
        <v>42</v>
      </c>
      <c r="W573" s="3" t="s">
        <v>43</v>
      </c>
      <c r="X573" s="3" t="s">
        <v>957</v>
      </c>
      <c r="Y573" s="2">
        <v>1</v>
      </c>
      <c r="Z573" s="3" t="s">
        <v>978</v>
      </c>
      <c r="AA573" s="5">
        <v>1.43</v>
      </c>
      <c r="AB573" s="5">
        <v>0</v>
      </c>
      <c r="AC573" s="5">
        <v>1.43</v>
      </c>
      <c r="AD573" s="5">
        <v>0</v>
      </c>
      <c r="AE573" s="5">
        <v>0</v>
      </c>
      <c r="AF573" s="5">
        <v>1.43</v>
      </c>
      <c r="AG573" s="6"/>
      <c r="AH573" s="6"/>
      <c r="AI573" s="7">
        <v>0</v>
      </c>
      <c r="AJ573" s="7">
        <v>0</v>
      </c>
      <c r="AK573" s="7">
        <v>1.43</v>
      </c>
      <c r="AL573" s="7">
        <v>0</v>
      </c>
      <c r="AM573" s="7">
        <v>1.43</v>
      </c>
      <c r="AN573" s="12" t="s">
        <v>46</v>
      </c>
      <c r="AO573" s="12"/>
      <c r="AP573" s="12"/>
      <c r="AQ573" s="12"/>
      <c r="AR573" s="12"/>
      <c r="AS573" s="12"/>
      <c r="AT573" s="12"/>
      <c r="AU573" s="12"/>
      <c r="AV573" s="12"/>
      <c r="AW573" s="12"/>
      <c r="AX573" s="12"/>
      <c r="AY573" s="8" t="s">
        <v>47</v>
      </c>
    </row>
    <row r="574" spans="1:51" ht="16.5" x14ac:dyDescent="0.25">
      <c r="A574" s="159" t="str">
        <f>_xlfn.XLOOKUP(X574,Mapping!N:N,Mapping!O:O,"Not Found",0,1)</f>
        <v>ICDB</v>
      </c>
      <c r="B574" s="159" t="str">
        <f t="shared" si="32"/>
        <v>ICDBICDB46065.2451388889</v>
      </c>
      <c r="D574" s="159" t="str">
        <f t="shared" si="35"/>
        <v>planning | Hong_Kong | Live on ALM Core</v>
      </c>
      <c r="E574" s="159" t="str">
        <f t="shared" si="33"/>
        <v>MCPICDBICDBplanning | Hong_Kong | Live on ALM Core</v>
      </c>
      <c r="F574" s="159" t="str">
        <f t="shared" si="34"/>
        <v>MCPICDBICDB</v>
      </c>
      <c r="G574" s="159" t="s">
        <v>1889</v>
      </c>
      <c r="N574" s="2">
        <v>2601</v>
      </c>
      <c r="O574" s="3" t="s">
        <v>715</v>
      </c>
      <c r="P574" s="3" t="s">
        <v>39</v>
      </c>
      <c r="Q574" s="3" t="s">
        <v>979</v>
      </c>
      <c r="R574" s="3" t="s">
        <v>980</v>
      </c>
      <c r="S574" s="4">
        <v>46065.245138888888</v>
      </c>
      <c r="T574" s="4">
        <v>46065.263194444444</v>
      </c>
      <c r="U574" s="4">
        <v>46065.263194444444</v>
      </c>
      <c r="V574" s="3" t="s">
        <v>42</v>
      </c>
      <c r="W574" s="3" t="s">
        <v>43</v>
      </c>
      <c r="X574" s="3" t="s">
        <v>957</v>
      </c>
      <c r="Y574" s="2">
        <v>1</v>
      </c>
      <c r="Z574" s="3" t="s">
        <v>981</v>
      </c>
      <c r="AA574" s="5">
        <v>0.43</v>
      </c>
      <c r="AB574" s="5">
        <v>0</v>
      </c>
      <c r="AC574" s="5">
        <v>0.43</v>
      </c>
      <c r="AD574" s="5">
        <v>0</v>
      </c>
      <c r="AE574" s="5">
        <v>0</v>
      </c>
      <c r="AF574" s="5">
        <v>0.43</v>
      </c>
      <c r="AG574" s="6"/>
      <c r="AH574" s="6"/>
      <c r="AI574" s="7">
        <v>0</v>
      </c>
      <c r="AJ574" s="7">
        <v>0</v>
      </c>
      <c r="AK574" s="7">
        <v>0.43</v>
      </c>
      <c r="AL574" s="7">
        <v>0</v>
      </c>
      <c r="AM574" s="7">
        <v>0.43</v>
      </c>
      <c r="AN574" s="12" t="s">
        <v>46</v>
      </c>
      <c r="AO574" s="12"/>
      <c r="AP574" s="12"/>
      <c r="AQ574" s="12"/>
      <c r="AR574" s="12"/>
      <c r="AS574" s="12"/>
      <c r="AT574" s="12"/>
      <c r="AU574" s="12"/>
      <c r="AV574" s="12"/>
      <c r="AW574" s="12"/>
      <c r="AX574" s="12"/>
      <c r="AY574" s="8" t="s">
        <v>47</v>
      </c>
    </row>
    <row r="575" spans="1:51" ht="16.5" x14ac:dyDescent="0.25">
      <c r="A575" s="159" t="str">
        <f>_xlfn.XLOOKUP(X575,Mapping!N:N,Mapping!O:O,"Not Found",0,1)</f>
        <v>ICDB</v>
      </c>
      <c r="B575" s="159" t="str">
        <f t="shared" si="32"/>
        <v>ICDBICDB46065.2631944444</v>
      </c>
      <c r="D575" s="159" t="str">
        <f t="shared" si="35"/>
        <v>planning | Sofia | Live on ALM Core</v>
      </c>
      <c r="E575" s="159" t="str">
        <f t="shared" si="33"/>
        <v>MCPICDBICDBplanning | Sofia | Live on ALM Core</v>
      </c>
      <c r="F575" s="159" t="str">
        <f t="shared" si="34"/>
        <v>MCPICDBICDB</v>
      </c>
      <c r="G575" s="159" t="s">
        <v>1889</v>
      </c>
      <c r="N575" s="2">
        <v>2601</v>
      </c>
      <c r="O575" s="3" t="s">
        <v>715</v>
      </c>
      <c r="P575" s="3" t="s">
        <v>39</v>
      </c>
      <c r="Q575" s="3" t="s">
        <v>982</v>
      </c>
      <c r="R575" s="3" t="s">
        <v>983</v>
      </c>
      <c r="S575" s="4">
        <v>46065.263194444444</v>
      </c>
      <c r="T575" s="4">
        <v>46065.277777777781</v>
      </c>
      <c r="U575" s="4">
        <v>46065.277777777781</v>
      </c>
      <c r="V575" s="3" t="s">
        <v>42</v>
      </c>
      <c r="W575" s="3" t="s">
        <v>43</v>
      </c>
      <c r="X575" s="3" t="s">
        <v>957</v>
      </c>
      <c r="Y575" s="2">
        <v>1</v>
      </c>
      <c r="Z575" s="3" t="s">
        <v>984</v>
      </c>
      <c r="AA575" s="5">
        <v>0.35</v>
      </c>
      <c r="AB575" s="5">
        <v>0</v>
      </c>
      <c r="AC575" s="5">
        <v>0.35</v>
      </c>
      <c r="AD575" s="5">
        <v>0</v>
      </c>
      <c r="AE575" s="5">
        <v>0</v>
      </c>
      <c r="AF575" s="5">
        <v>0.35</v>
      </c>
      <c r="AG575" s="6"/>
      <c r="AH575" s="6"/>
      <c r="AI575" s="7">
        <v>0</v>
      </c>
      <c r="AJ575" s="7">
        <v>0</v>
      </c>
      <c r="AK575" s="7">
        <v>0.35</v>
      </c>
      <c r="AL575" s="7">
        <v>0</v>
      </c>
      <c r="AM575" s="7">
        <v>0.35</v>
      </c>
      <c r="AN575" s="12" t="s">
        <v>46</v>
      </c>
      <c r="AO575" s="12"/>
      <c r="AP575" s="12"/>
      <c r="AQ575" s="12"/>
      <c r="AR575" s="12"/>
      <c r="AS575" s="12"/>
      <c r="AT575" s="12"/>
      <c r="AU575" s="12"/>
      <c r="AV575" s="12"/>
      <c r="AW575" s="12"/>
      <c r="AX575" s="12"/>
      <c r="AY575" s="8" t="s">
        <v>47</v>
      </c>
    </row>
    <row r="576" spans="1:51" ht="16.5" x14ac:dyDescent="0.25">
      <c r="A576" s="159" t="str">
        <f>_xlfn.XLOOKUP(X576,Mapping!N:N,Mapping!O:O,"Not Found",0,1)</f>
        <v>ICDB</v>
      </c>
      <c r="B576" s="159" t="str">
        <f t="shared" si="32"/>
        <v>ICDBICDB46065.2777777778</v>
      </c>
      <c r="D576" s="159" t="str">
        <f t="shared" si="35"/>
        <v>planning | Vienna | Live on ALM Core</v>
      </c>
      <c r="E576" s="159" t="str">
        <f t="shared" si="33"/>
        <v>MCPICDBICDBplanning | Vienna | Live on ALM Core</v>
      </c>
      <c r="F576" s="159" t="str">
        <f t="shared" si="34"/>
        <v>MCPICDBICDB</v>
      </c>
      <c r="G576" s="159" t="s">
        <v>1889</v>
      </c>
      <c r="N576" s="2">
        <v>2601</v>
      </c>
      <c r="O576" s="3" t="s">
        <v>715</v>
      </c>
      <c r="P576" s="3" t="s">
        <v>39</v>
      </c>
      <c r="Q576" s="3" t="s">
        <v>985</v>
      </c>
      <c r="R576" s="3" t="s">
        <v>986</v>
      </c>
      <c r="S576" s="4">
        <v>46065.277777777781</v>
      </c>
      <c r="T576" s="4">
        <v>46065.293055555558</v>
      </c>
      <c r="U576" s="4">
        <v>46065.293055555558</v>
      </c>
      <c r="V576" s="3" t="s">
        <v>42</v>
      </c>
      <c r="W576" s="3" t="s">
        <v>43</v>
      </c>
      <c r="X576" s="3" t="s">
        <v>957</v>
      </c>
      <c r="Y576" s="2">
        <v>1</v>
      </c>
      <c r="Z576" s="3" t="s">
        <v>987</v>
      </c>
      <c r="AA576" s="5">
        <v>0.37</v>
      </c>
      <c r="AB576" s="5">
        <v>0</v>
      </c>
      <c r="AC576" s="5">
        <v>0.37</v>
      </c>
      <c r="AD576" s="5">
        <v>0</v>
      </c>
      <c r="AE576" s="5">
        <v>0</v>
      </c>
      <c r="AF576" s="5">
        <v>0.37</v>
      </c>
      <c r="AG576" s="6"/>
      <c r="AH576" s="6"/>
      <c r="AI576" s="7">
        <v>0</v>
      </c>
      <c r="AJ576" s="7">
        <v>0</v>
      </c>
      <c r="AK576" s="7">
        <v>0.37</v>
      </c>
      <c r="AL576" s="7">
        <v>0</v>
      </c>
      <c r="AM576" s="7">
        <v>0.37</v>
      </c>
      <c r="AN576" s="12" t="s">
        <v>46</v>
      </c>
      <c r="AO576" s="12"/>
      <c r="AP576" s="12"/>
      <c r="AQ576" s="12"/>
      <c r="AR576" s="12"/>
      <c r="AS576" s="12"/>
      <c r="AT576" s="12"/>
      <c r="AU576" s="12"/>
      <c r="AV576" s="12"/>
      <c r="AW576" s="12"/>
      <c r="AX576" s="12"/>
      <c r="AY576" s="8" t="s">
        <v>47</v>
      </c>
    </row>
    <row r="577" spans="1:51" ht="16.5" x14ac:dyDescent="0.25">
      <c r="A577" s="159" t="str">
        <f>_xlfn.XLOOKUP(X577,Mapping!N:N,Mapping!O:O,"Not Found",0,1)</f>
        <v>ICDB</v>
      </c>
      <c r="B577" s="159" t="str">
        <f t="shared" si="32"/>
        <v>ICDBICDB46065.2930555556</v>
      </c>
      <c r="D577" s="159" t="str">
        <f t="shared" si="35"/>
        <v>planning | Prague | Live on ALM Core</v>
      </c>
      <c r="E577" s="159" t="str">
        <f t="shared" si="33"/>
        <v>MCPICDBICDBplanning | Prague | Live on ALM Core</v>
      </c>
      <c r="F577" s="159" t="str">
        <f t="shared" si="34"/>
        <v>MCPICDBICDB</v>
      </c>
      <c r="G577" s="159" t="s">
        <v>1889</v>
      </c>
      <c r="N577" s="2">
        <v>2601</v>
      </c>
      <c r="O577" s="3" t="s">
        <v>715</v>
      </c>
      <c r="P577" s="3" t="s">
        <v>39</v>
      </c>
      <c r="Q577" s="3" t="s">
        <v>988</v>
      </c>
      <c r="R577" s="3" t="s">
        <v>989</v>
      </c>
      <c r="S577" s="4">
        <v>46065.293055555558</v>
      </c>
      <c r="T577" s="4">
        <v>46065.310416666667</v>
      </c>
      <c r="U577" s="4">
        <v>46065.310416666667</v>
      </c>
      <c r="V577" s="3" t="s">
        <v>42</v>
      </c>
      <c r="W577" s="3" t="s">
        <v>43</v>
      </c>
      <c r="X577" s="3" t="s">
        <v>957</v>
      </c>
      <c r="Y577" s="2">
        <v>1</v>
      </c>
      <c r="Z577" s="3" t="s">
        <v>990</v>
      </c>
      <c r="AA577" s="5">
        <v>0.42</v>
      </c>
      <c r="AB577" s="5">
        <v>0</v>
      </c>
      <c r="AC577" s="5">
        <v>0.42</v>
      </c>
      <c r="AD577" s="5">
        <v>0</v>
      </c>
      <c r="AE577" s="5">
        <v>0</v>
      </c>
      <c r="AF577" s="5">
        <v>0.42</v>
      </c>
      <c r="AG577" s="6"/>
      <c r="AH577" s="6"/>
      <c r="AI577" s="7">
        <v>0</v>
      </c>
      <c r="AJ577" s="7">
        <v>0</v>
      </c>
      <c r="AK577" s="7">
        <v>0.42</v>
      </c>
      <c r="AL577" s="7">
        <v>0</v>
      </c>
      <c r="AM577" s="7">
        <v>0.42</v>
      </c>
      <c r="AN577" s="12" t="s">
        <v>46</v>
      </c>
      <c r="AO577" s="12"/>
      <c r="AP577" s="12"/>
      <c r="AQ577" s="12"/>
      <c r="AR577" s="12"/>
      <c r="AS577" s="12"/>
      <c r="AT577" s="12"/>
      <c r="AU577" s="12"/>
      <c r="AV577" s="12"/>
      <c r="AW577" s="12"/>
      <c r="AX577" s="12"/>
      <c r="AY577" s="8" t="s">
        <v>47</v>
      </c>
    </row>
    <row r="578" spans="1:51" ht="16.5" x14ac:dyDescent="0.25">
      <c r="A578" s="159" t="str">
        <f>_xlfn.XLOOKUP(X578,Mapping!N:N,Mapping!O:O,"Not Found",0,1)</f>
        <v>ICDB</v>
      </c>
      <c r="B578" s="159" t="str">
        <f t="shared" ref="B578:B641" si="36">O578&amp;A578&amp;S578</f>
        <v>ICDBICDB46065.3104166667</v>
      </c>
      <c r="D578" s="159" t="str">
        <f t="shared" si="35"/>
        <v>planning | Budapest | Live on ALM Core</v>
      </c>
      <c r="E578" s="159" t="str">
        <f t="shared" ref="E578:E641" si="37">P578&amp;O578&amp;A578&amp;D578</f>
        <v>MCPICDBICDBplanning | Budapest | Live on ALM Core</v>
      </c>
      <c r="F578" s="159" t="str">
        <f t="shared" ref="F578:F641" si="38">P578&amp;O578&amp;A578</f>
        <v>MCPICDBICDB</v>
      </c>
      <c r="G578" s="159" t="s">
        <v>1889</v>
      </c>
      <c r="N578" s="2">
        <v>2601</v>
      </c>
      <c r="O578" s="3" t="s">
        <v>715</v>
      </c>
      <c r="P578" s="3" t="s">
        <v>39</v>
      </c>
      <c r="Q578" s="3" t="s">
        <v>991</v>
      </c>
      <c r="R578" s="3" t="s">
        <v>992</v>
      </c>
      <c r="S578" s="4">
        <v>46065.310416666667</v>
      </c>
      <c r="T578" s="4">
        <v>46065.329861111109</v>
      </c>
      <c r="U578" s="4">
        <v>46065.329861111109</v>
      </c>
      <c r="V578" s="3" t="s">
        <v>42</v>
      </c>
      <c r="W578" s="3" t="s">
        <v>43</v>
      </c>
      <c r="X578" s="3" t="s">
        <v>957</v>
      </c>
      <c r="Y578" s="2">
        <v>1</v>
      </c>
      <c r="Z578" s="3" t="s">
        <v>993</v>
      </c>
      <c r="AA578" s="5">
        <v>0.47</v>
      </c>
      <c r="AB578" s="5">
        <v>0</v>
      </c>
      <c r="AC578" s="5">
        <v>0.47</v>
      </c>
      <c r="AD578" s="5">
        <v>0</v>
      </c>
      <c r="AE578" s="5">
        <v>0</v>
      </c>
      <c r="AF578" s="5">
        <v>0.47</v>
      </c>
      <c r="AG578" s="6"/>
      <c r="AH578" s="6"/>
      <c r="AI578" s="7">
        <v>0</v>
      </c>
      <c r="AJ578" s="7">
        <v>0</v>
      </c>
      <c r="AK578" s="7">
        <v>0.47</v>
      </c>
      <c r="AL578" s="7">
        <v>0</v>
      </c>
      <c r="AM578" s="7">
        <v>0.47</v>
      </c>
      <c r="AN578" s="12" t="s">
        <v>46</v>
      </c>
      <c r="AO578" s="12"/>
      <c r="AP578" s="12"/>
      <c r="AQ578" s="12"/>
      <c r="AR578" s="12"/>
      <c r="AS578" s="12"/>
      <c r="AT578" s="12"/>
      <c r="AU578" s="12"/>
      <c r="AV578" s="12"/>
      <c r="AW578" s="12"/>
      <c r="AX578" s="12"/>
      <c r="AY578" s="8" t="s">
        <v>47</v>
      </c>
    </row>
    <row r="579" spans="1:51" ht="16.5" x14ac:dyDescent="0.25">
      <c r="A579" s="159" t="str">
        <f>_xlfn.XLOOKUP(X579,Mapping!N:N,Mapping!O:O,"Not Found",0,1)</f>
        <v>ICDB</v>
      </c>
      <c r="B579" s="159" t="str">
        <f t="shared" si="36"/>
        <v>ICDBICDB46065.3298611111</v>
      </c>
      <c r="D579" s="159" t="str">
        <f t="shared" ref="D579:D642" si="39">Z579</f>
        <v>planning | Tokyo | Live on ALM Core</v>
      </c>
      <c r="E579" s="159" t="str">
        <f t="shared" si="37"/>
        <v>MCPICDBICDBplanning | Tokyo | Live on ALM Core</v>
      </c>
      <c r="F579" s="159" t="str">
        <f t="shared" si="38"/>
        <v>MCPICDBICDB</v>
      </c>
      <c r="G579" s="159" t="s">
        <v>1889</v>
      </c>
      <c r="N579" s="2">
        <v>2601</v>
      </c>
      <c r="O579" s="3" t="s">
        <v>715</v>
      </c>
      <c r="P579" s="3" t="s">
        <v>39</v>
      </c>
      <c r="Q579" s="3" t="s">
        <v>994</v>
      </c>
      <c r="R579" s="3" t="s">
        <v>995</v>
      </c>
      <c r="S579" s="4">
        <v>46065.329861111109</v>
      </c>
      <c r="T579" s="4">
        <v>46065.350694444445</v>
      </c>
      <c r="U579" s="4">
        <v>46065.350694444445</v>
      </c>
      <c r="V579" s="3" t="s">
        <v>42</v>
      </c>
      <c r="W579" s="3" t="s">
        <v>43</v>
      </c>
      <c r="X579" s="3" t="s">
        <v>957</v>
      </c>
      <c r="Y579" s="2">
        <v>1</v>
      </c>
      <c r="Z579" s="3" t="s">
        <v>996</v>
      </c>
      <c r="AA579" s="5">
        <v>0.5</v>
      </c>
      <c r="AB579" s="5">
        <v>0</v>
      </c>
      <c r="AC579" s="5">
        <v>0.5</v>
      </c>
      <c r="AD579" s="5">
        <v>0</v>
      </c>
      <c r="AE579" s="5">
        <v>0</v>
      </c>
      <c r="AF579" s="5">
        <v>0.5</v>
      </c>
      <c r="AG579" s="6"/>
      <c r="AH579" s="6"/>
      <c r="AI579" s="7">
        <v>0</v>
      </c>
      <c r="AJ579" s="7">
        <v>0</v>
      </c>
      <c r="AK579" s="7">
        <v>0.5</v>
      </c>
      <c r="AL579" s="7">
        <v>0</v>
      </c>
      <c r="AM579" s="7">
        <v>0.5</v>
      </c>
      <c r="AN579" s="12" t="s">
        <v>46</v>
      </c>
      <c r="AO579" s="12"/>
      <c r="AP579" s="12"/>
      <c r="AQ579" s="12"/>
      <c r="AR579" s="12"/>
      <c r="AS579" s="12"/>
      <c r="AT579" s="12"/>
      <c r="AU579" s="12"/>
      <c r="AV579" s="12"/>
      <c r="AW579" s="12"/>
      <c r="AX579" s="12"/>
      <c r="AY579" s="8" t="s">
        <v>47</v>
      </c>
    </row>
    <row r="580" spans="1:51" ht="16.5" x14ac:dyDescent="0.25">
      <c r="A580" s="159" t="str">
        <f>_xlfn.XLOOKUP(X580,Mapping!N:N,Mapping!O:O,"Not Found",0,1)</f>
        <v>ICDB</v>
      </c>
      <c r="B580" s="159" t="str">
        <f t="shared" si="36"/>
        <v>ICDBICDB46065.3506944444</v>
      </c>
      <c r="D580" s="159" t="str">
        <f t="shared" si="39"/>
        <v>planning | Bratislava | Live on ALM Core</v>
      </c>
      <c r="E580" s="159" t="str">
        <f t="shared" si="37"/>
        <v>MCPICDBICDBplanning | Bratislava | Live on ALM Core</v>
      </c>
      <c r="F580" s="159" t="str">
        <f t="shared" si="38"/>
        <v>MCPICDBICDB</v>
      </c>
      <c r="G580" s="159" t="s">
        <v>1889</v>
      </c>
      <c r="N580" s="2">
        <v>2601</v>
      </c>
      <c r="O580" s="3" t="s">
        <v>715</v>
      </c>
      <c r="P580" s="3" t="s">
        <v>39</v>
      </c>
      <c r="Q580" s="3" t="s">
        <v>997</v>
      </c>
      <c r="R580" s="3" t="s">
        <v>998</v>
      </c>
      <c r="S580" s="4">
        <v>46065.350694444445</v>
      </c>
      <c r="T580" s="4">
        <v>46065.364583333336</v>
      </c>
      <c r="U580" s="4">
        <v>46065.364583333336</v>
      </c>
      <c r="V580" s="3" t="s">
        <v>42</v>
      </c>
      <c r="W580" s="3" t="s">
        <v>43</v>
      </c>
      <c r="X580" s="3" t="s">
        <v>957</v>
      </c>
      <c r="Y580" s="2">
        <v>1</v>
      </c>
      <c r="Z580" s="3" t="s">
        <v>999</v>
      </c>
      <c r="AA580" s="5">
        <v>0.33</v>
      </c>
      <c r="AB580" s="5">
        <v>0</v>
      </c>
      <c r="AC580" s="5">
        <v>0.33</v>
      </c>
      <c r="AD580" s="5">
        <v>0</v>
      </c>
      <c r="AE580" s="5">
        <v>0</v>
      </c>
      <c r="AF580" s="5">
        <v>0.33</v>
      </c>
      <c r="AG580" s="6"/>
      <c r="AH580" s="6"/>
      <c r="AI580" s="7">
        <v>0</v>
      </c>
      <c r="AJ580" s="7">
        <v>0</v>
      </c>
      <c r="AK580" s="7">
        <v>0.33</v>
      </c>
      <c r="AL580" s="7">
        <v>0</v>
      </c>
      <c r="AM580" s="7">
        <v>0.33</v>
      </c>
      <c r="AN580" s="12" t="s">
        <v>46</v>
      </c>
      <c r="AO580" s="12"/>
      <c r="AP580" s="12"/>
      <c r="AQ580" s="12"/>
      <c r="AR580" s="12"/>
      <c r="AS580" s="12"/>
      <c r="AT580" s="12"/>
      <c r="AU580" s="12"/>
      <c r="AV580" s="12"/>
      <c r="AW580" s="12"/>
      <c r="AX580" s="12"/>
      <c r="AY580" s="8" t="s">
        <v>47</v>
      </c>
    </row>
    <row r="581" spans="1:51" ht="16.5" x14ac:dyDescent="0.25">
      <c r="A581" s="159" t="str">
        <f>_xlfn.XLOOKUP(X581,Mapping!N:N,Mapping!O:O,"Not Found",0,1)</f>
        <v>ICDB</v>
      </c>
      <c r="B581" s="159" t="str">
        <f t="shared" si="36"/>
        <v>ICDBICDB46065.3645833333</v>
      </c>
      <c r="D581" s="159" t="str">
        <f t="shared" si="39"/>
        <v>planning | Seoul | Live on ALM Core</v>
      </c>
      <c r="E581" s="159" t="str">
        <f t="shared" si="37"/>
        <v>MCPICDBICDBplanning | Seoul | Live on ALM Core</v>
      </c>
      <c r="F581" s="159" t="str">
        <f t="shared" si="38"/>
        <v>MCPICDBICDB</v>
      </c>
      <c r="G581" s="159" t="s">
        <v>1889</v>
      </c>
      <c r="N581" s="2">
        <v>2601</v>
      </c>
      <c r="O581" s="3" t="s">
        <v>715</v>
      </c>
      <c r="P581" s="3" t="s">
        <v>39</v>
      </c>
      <c r="Q581" s="3" t="s">
        <v>1000</v>
      </c>
      <c r="R581" s="3" t="s">
        <v>1001</v>
      </c>
      <c r="S581" s="4">
        <v>46065.364583333336</v>
      </c>
      <c r="T581" s="4">
        <v>46065.381944444445</v>
      </c>
      <c r="U581" s="4">
        <v>46065.381944444445</v>
      </c>
      <c r="V581" s="3" t="s">
        <v>42</v>
      </c>
      <c r="W581" s="3" t="s">
        <v>43</v>
      </c>
      <c r="X581" s="3" t="s">
        <v>957</v>
      </c>
      <c r="Y581" s="2">
        <v>1</v>
      </c>
      <c r="Z581" s="3" t="s">
        <v>1002</v>
      </c>
      <c r="AA581" s="5">
        <v>0.42</v>
      </c>
      <c r="AB581" s="5">
        <v>0</v>
      </c>
      <c r="AC581" s="5">
        <v>0.42</v>
      </c>
      <c r="AD581" s="5">
        <v>0</v>
      </c>
      <c r="AE581" s="5">
        <v>0</v>
      </c>
      <c r="AF581" s="5">
        <v>0.42</v>
      </c>
      <c r="AG581" s="6"/>
      <c r="AH581" s="6"/>
      <c r="AI581" s="7">
        <v>0</v>
      </c>
      <c r="AJ581" s="7">
        <v>0</v>
      </c>
      <c r="AK581" s="7">
        <v>0.42</v>
      </c>
      <c r="AL581" s="7">
        <v>0</v>
      </c>
      <c r="AM581" s="7">
        <v>0.42</v>
      </c>
      <c r="AN581" s="12" t="s">
        <v>46</v>
      </c>
      <c r="AO581" s="12"/>
      <c r="AP581" s="12"/>
      <c r="AQ581" s="12"/>
      <c r="AR581" s="12"/>
      <c r="AS581" s="12"/>
      <c r="AT581" s="12"/>
      <c r="AU581" s="12"/>
      <c r="AV581" s="12"/>
      <c r="AW581" s="12"/>
      <c r="AX581" s="12"/>
      <c r="AY581" s="8" t="s">
        <v>47</v>
      </c>
    </row>
    <row r="582" spans="1:51" ht="16.5" x14ac:dyDescent="0.25">
      <c r="A582" s="159" t="str">
        <f>_xlfn.XLOOKUP(X582,Mapping!N:N,Mapping!O:O,"Not Found",0,1)</f>
        <v>ICDB</v>
      </c>
      <c r="B582" s="159" t="str">
        <f t="shared" si="36"/>
        <v>ICDBICDB46065.3819444444</v>
      </c>
      <c r="D582" s="159" t="str">
        <f t="shared" si="39"/>
        <v>planning | Taipei | Live on ALM Core</v>
      </c>
      <c r="E582" s="159" t="str">
        <f t="shared" si="37"/>
        <v>MCPICDBICDBplanning | Taipei | Live on ALM Core</v>
      </c>
      <c r="F582" s="159" t="str">
        <f t="shared" si="38"/>
        <v>MCPICDBICDB</v>
      </c>
      <c r="G582" s="159" t="s">
        <v>1889</v>
      </c>
      <c r="N582" s="2">
        <v>2601</v>
      </c>
      <c r="O582" s="3" t="s">
        <v>715</v>
      </c>
      <c r="P582" s="3" t="s">
        <v>39</v>
      </c>
      <c r="Q582" s="3" t="s">
        <v>1003</v>
      </c>
      <c r="R582" s="3" t="s">
        <v>1004</v>
      </c>
      <c r="S582" s="4">
        <v>46065.381944444445</v>
      </c>
      <c r="T582" s="4">
        <v>46065.397916666669</v>
      </c>
      <c r="U582" s="4">
        <v>46065.397916666669</v>
      </c>
      <c r="V582" s="3" t="s">
        <v>42</v>
      </c>
      <c r="W582" s="3" t="s">
        <v>43</v>
      </c>
      <c r="X582" s="3" t="s">
        <v>957</v>
      </c>
      <c r="Y582" s="2">
        <v>1</v>
      </c>
      <c r="Z582" s="3" t="s">
        <v>1005</v>
      </c>
      <c r="AA582" s="5">
        <v>0.38</v>
      </c>
      <c r="AB582" s="5">
        <v>0</v>
      </c>
      <c r="AC582" s="5">
        <v>0.38</v>
      </c>
      <c r="AD582" s="5">
        <v>0</v>
      </c>
      <c r="AE582" s="5">
        <v>0</v>
      </c>
      <c r="AF582" s="5">
        <v>0.38</v>
      </c>
      <c r="AG582" s="6"/>
      <c r="AH582" s="6"/>
      <c r="AI582" s="7">
        <v>0</v>
      </c>
      <c r="AJ582" s="7">
        <v>0</v>
      </c>
      <c r="AK582" s="7">
        <v>0.38</v>
      </c>
      <c r="AL582" s="7">
        <v>0</v>
      </c>
      <c r="AM582" s="7">
        <v>0.38</v>
      </c>
      <c r="AN582" s="12" t="s">
        <v>46</v>
      </c>
      <c r="AO582" s="12"/>
      <c r="AP582" s="12"/>
      <c r="AQ582" s="12"/>
      <c r="AR582" s="12"/>
      <c r="AS582" s="12"/>
      <c r="AT582" s="12"/>
      <c r="AU582" s="12"/>
      <c r="AV582" s="12"/>
      <c r="AW582" s="12"/>
      <c r="AX582" s="12"/>
      <c r="AY582" s="8" t="s">
        <v>47</v>
      </c>
    </row>
    <row r="583" spans="1:51" ht="16.5" x14ac:dyDescent="0.25">
      <c r="A583" s="159" t="str">
        <f>_xlfn.XLOOKUP(X583,Mapping!N:N,Mapping!O:O,"Not Found",0,1)</f>
        <v>ICDB</v>
      </c>
      <c r="B583" s="159" t="str">
        <f t="shared" si="36"/>
        <v>ICDBICDB46065.3979166667</v>
      </c>
      <c r="D583" s="159" t="str">
        <f t="shared" si="39"/>
        <v>planning | NLWB_BMG | Live on ALM Core</v>
      </c>
      <c r="E583" s="159" t="str">
        <f t="shared" si="37"/>
        <v>MCPICDBICDBplanning | NLWB_BMG | Live on ALM Core</v>
      </c>
      <c r="F583" s="159" t="str">
        <f t="shared" si="38"/>
        <v>MCPICDBICDB</v>
      </c>
      <c r="G583" s="159" t="s">
        <v>1889</v>
      </c>
      <c r="N583" s="2">
        <v>2601</v>
      </c>
      <c r="O583" s="3" t="s">
        <v>715</v>
      </c>
      <c r="P583" s="3" t="s">
        <v>39</v>
      </c>
      <c r="Q583" s="3" t="s">
        <v>1006</v>
      </c>
      <c r="R583" s="3" t="s">
        <v>1007</v>
      </c>
      <c r="S583" s="4">
        <v>46065.397916666669</v>
      </c>
      <c r="T583" s="4">
        <v>46065.414583333331</v>
      </c>
      <c r="U583" s="4">
        <v>46065.414583333331</v>
      </c>
      <c r="V583" s="3" t="s">
        <v>42</v>
      </c>
      <c r="W583" s="3" t="s">
        <v>43</v>
      </c>
      <c r="X583" s="3" t="s">
        <v>957</v>
      </c>
      <c r="Y583" s="2">
        <v>1</v>
      </c>
      <c r="Z583" s="3" t="s">
        <v>1008</v>
      </c>
      <c r="AA583" s="5">
        <v>0.4</v>
      </c>
      <c r="AB583" s="5">
        <v>0</v>
      </c>
      <c r="AC583" s="5">
        <v>0.4</v>
      </c>
      <c r="AD583" s="5">
        <v>0</v>
      </c>
      <c r="AE583" s="5">
        <v>0</v>
      </c>
      <c r="AF583" s="5">
        <v>0.4</v>
      </c>
      <c r="AG583" s="6"/>
      <c r="AH583" s="6"/>
      <c r="AI583" s="7">
        <v>0</v>
      </c>
      <c r="AJ583" s="7">
        <v>0</v>
      </c>
      <c r="AK583" s="7">
        <v>0.4</v>
      </c>
      <c r="AL583" s="7">
        <v>0</v>
      </c>
      <c r="AM583" s="7">
        <v>0.4</v>
      </c>
      <c r="AN583" s="12" t="s">
        <v>46</v>
      </c>
      <c r="AO583" s="12"/>
      <c r="AP583" s="12"/>
      <c r="AQ583" s="12"/>
      <c r="AR583" s="12"/>
      <c r="AS583" s="12"/>
      <c r="AT583" s="12"/>
      <c r="AU583" s="12"/>
      <c r="AV583" s="12"/>
      <c r="AW583" s="12"/>
      <c r="AX583" s="12"/>
      <c r="AY583" s="8" t="s">
        <v>47</v>
      </c>
    </row>
    <row r="584" spans="1:51" ht="16.5" x14ac:dyDescent="0.25">
      <c r="A584" s="159" t="str">
        <f>_xlfn.XLOOKUP(X584,Mapping!N:N,Mapping!O:O,"Not Found",0,1)</f>
        <v>ICDB</v>
      </c>
      <c r="B584" s="159" t="str">
        <f t="shared" si="36"/>
        <v>ICDBICDB46065.4145833333</v>
      </c>
      <c r="D584" s="159" t="str">
        <f t="shared" si="39"/>
        <v>planning | NLWB_FM_Banking_books | Live on ALM Core</v>
      </c>
      <c r="E584" s="159" t="str">
        <f t="shared" si="37"/>
        <v>MCPICDBICDBplanning | NLWB_FM_Banking_books | Live on ALM Core</v>
      </c>
      <c r="F584" s="159" t="str">
        <f t="shared" si="38"/>
        <v>MCPICDBICDB</v>
      </c>
      <c r="G584" s="159" t="s">
        <v>1889</v>
      </c>
      <c r="N584" s="2">
        <v>2601</v>
      </c>
      <c r="O584" s="3" t="s">
        <v>715</v>
      </c>
      <c r="P584" s="3" t="s">
        <v>39</v>
      </c>
      <c r="Q584" s="3" t="s">
        <v>1009</v>
      </c>
      <c r="R584" s="3" t="s">
        <v>1010</v>
      </c>
      <c r="S584" s="4">
        <v>46065.414583333331</v>
      </c>
      <c r="T584" s="4">
        <v>46065.438888888886</v>
      </c>
      <c r="U584" s="4">
        <v>46065.438888888886</v>
      </c>
      <c r="V584" s="3" t="s">
        <v>42</v>
      </c>
      <c r="W584" s="3" t="s">
        <v>43</v>
      </c>
      <c r="X584" s="3" t="s">
        <v>957</v>
      </c>
      <c r="Y584" s="2">
        <v>1</v>
      </c>
      <c r="Z584" s="3" t="s">
        <v>1011</v>
      </c>
      <c r="AA584" s="5">
        <v>0.57999999999999996</v>
      </c>
      <c r="AB584" s="5">
        <v>0</v>
      </c>
      <c r="AC584" s="5">
        <v>0.57999999999999996</v>
      </c>
      <c r="AD584" s="5">
        <v>0</v>
      </c>
      <c r="AE584" s="5">
        <v>0</v>
      </c>
      <c r="AF584" s="5">
        <v>0.57999999999999996</v>
      </c>
      <c r="AG584" s="6"/>
      <c r="AH584" s="6"/>
      <c r="AI584" s="7">
        <v>0</v>
      </c>
      <c r="AJ584" s="7">
        <v>0</v>
      </c>
      <c r="AK584" s="7">
        <v>0.57999999999999996</v>
      </c>
      <c r="AL584" s="7">
        <v>0</v>
      </c>
      <c r="AM584" s="7">
        <v>0.57999999999999996</v>
      </c>
      <c r="AN584" s="12" t="s">
        <v>46</v>
      </c>
      <c r="AO584" s="12"/>
      <c r="AP584" s="12"/>
      <c r="AQ584" s="12"/>
      <c r="AR584" s="12"/>
      <c r="AS584" s="12"/>
      <c r="AT584" s="12"/>
      <c r="AU584" s="12"/>
      <c r="AV584" s="12"/>
      <c r="AW584" s="12"/>
      <c r="AX584" s="12"/>
      <c r="AY584" s="8" t="s">
        <v>47</v>
      </c>
    </row>
    <row r="585" spans="1:51" ht="16.5" x14ac:dyDescent="0.25">
      <c r="A585" s="159" t="str">
        <f>_xlfn.XLOOKUP(X585,Mapping!N:N,Mapping!O:O,"Not Found",0,1)</f>
        <v>ICDB</v>
      </c>
      <c r="B585" s="159" t="str">
        <f t="shared" si="36"/>
        <v>ICDBICDB46065.4388888889</v>
      </c>
      <c r="D585" s="159" t="str">
        <f t="shared" si="39"/>
        <v>planning | NLWB_Trade_Finance_Services | Live on ALM Core</v>
      </c>
      <c r="E585" s="159" t="str">
        <f t="shared" si="37"/>
        <v>MCPICDBICDBplanning | NLWB_Trade_Finance_Services | Live on ALM Core</v>
      </c>
      <c r="F585" s="159" t="str">
        <f t="shared" si="38"/>
        <v>MCPICDBICDB</v>
      </c>
      <c r="G585" s="159" t="s">
        <v>1889</v>
      </c>
      <c r="N585" s="2">
        <v>2601</v>
      </c>
      <c r="O585" s="3" t="s">
        <v>715</v>
      </c>
      <c r="P585" s="3" t="s">
        <v>39</v>
      </c>
      <c r="Q585" s="3" t="s">
        <v>1012</v>
      </c>
      <c r="R585" s="3" t="s">
        <v>1013</v>
      </c>
      <c r="S585" s="4">
        <v>46065.438888888886</v>
      </c>
      <c r="T585" s="4">
        <v>46065.455555555556</v>
      </c>
      <c r="U585" s="4">
        <v>46065.455555555556</v>
      </c>
      <c r="V585" s="3" t="s">
        <v>42</v>
      </c>
      <c r="W585" s="3" t="s">
        <v>43</v>
      </c>
      <c r="X585" s="3" t="s">
        <v>957</v>
      </c>
      <c r="Y585" s="2">
        <v>1</v>
      </c>
      <c r="Z585" s="3" t="s">
        <v>1014</v>
      </c>
      <c r="AA585" s="5">
        <v>0.4</v>
      </c>
      <c r="AB585" s="5">
        <v>0</v>
      </c>
      <c r="AC585" s="5">
        <v>0.4</v>
      </c>
      <c r="AD585" s="5">
        <v>0</v>
      </c>
      <c r="AE585" s="5">
        <v>0</v>
      </c>
      <c r="AF585" s="5">
        <v>0.4</v>
      </c>
      <c r="AG585" s="6"/>
      <c r="AH585" s="6"/>
      <c r="AI585" s="7">
        <v>0</v>
      </c>
      <c r="AJ585" s="7">
        <v>0</v>
      </c>
      <c r="AK585" s="7">
        <v>0.4</v>
      </c>
      <c r="AL585" s="7">
        <v>0</v>
      </c>
      <c r="AM585" s="7">
        <v>0.4</v>
      </c>
      <c r="AN585" s="12" t="s">
        <v>46</v>
      </c>
      <c r="AO585" s="12"/>
      <c r="AP585" s="12"/>
      <c r="AQ585" s="12"/>
      <c r="AR585" s="12"/>
      <c r="AS585" s="12"/>
      <c r="AT585" s="12"/>
      <c r="AU585" s="12"/>
      <c r="AV585" s="12"/>
      <c r="AW585" s="12"/>
      <c r="AX585" s="12"/>
      <c r="AY585" s="8" t="s">
        <v>47</v>
      </c>
    </row>
    <row r="586" spans="1:51" ht="16.5" x14ac:dyDescent="0.25">
      <c r="A586" s="159" t="str">
        <f>_xlfn.XLOOKUP(X586,Mapping!N:N,Mapping!O:O,"Not Found",0,1)</f>
        <v>ICDB</v>
      </c>
      <c r="B586" s="159" t="str">
        <f t="shared" si="36"/>
        <v>ICDBICDB46065.4555555556</v>
      </c>
      <c r="D586" s="159" t="str">
        <f t="shared" si="39"/>
        <v>planning | Kiev | Live on ALM Core</v>
      </c>
      <c r="E586" s="159" t="str">
        <f t="shared" si="37"/>
        <v>MCPICDBICDBplanning | Kiev | Live on ALM Core</v>
      </c>
      <c r="F586" s="159" t="str">
        <f t="shared" si="38"/>
        <v>MCPICDBICDB</v>
      </c>
      <c r="G586" s="159" t="s">
        <v>1889</v>
      </c>
      <c r="N586" s="2">
        <v>2601</v>
      </c>
      <c r="O586" s="3" t="s">
        <v>715</v>
      </c>
      <c r="P586" s="3" t="s">
        <v>39</v>
      </c>
      <c r="Q586" s="3" t="s">
        <v>1015</v>
      </c>
      <c r="R586" s="3" t="s">
        <v>1016</v>
      </c>
      <c r="S586" s="4">
        <v>46065.455555555556</v>
      </c>
      <c r="T586" s="4">
        <v>46065.470833333333</v>
      </c>
      <c r="U586" s="4">
        <v>46065.470833333333</v>
      </c>
      <c r="V586" s="3" t="s">
        <v>42</v>
      </c>
      <c r="W586" s="3" t="s">
        <v>43</v>
      </c>
      <c r="X586" s="3" t="s">
        <v>957</v>
      </c>
      <c r="Y586" s="2">
        <v>1</v>
      </c>
      <c r="Z586" s="3" t="s">
        <v>1017</v>
      </c>
      <c r="AA586" s="5">
        <v>0.37</v>
      </c>
      <c r="AB586" s="5">
        <v>0</v>
      </c>
      <c r="AC586" s="5">
        <v>0.37</v>
      </c>
      <c r="AD586" s="5">
        <v>0</v>
      </c>
      <c r="AE586" s="5">
        <v>0</v>
      </c>
      <c r="AF586" s="5">
        <v>0.37</v>
      </c>
      <c r="AG586" s="6"/>
      <c r="AH586" s="6"/>
      <c r="AI586" s="7">
        <v>0</v>
      </c>
      <c r="AJ586" s="7">
        <v>0</v>
      </c>
      <c r="AK586" s="7">
        <v>0.37</v>
      </c>
      <c r="AL586" s="7">
        <v>0</v>
      </c>
      <c r="AM586" s="7">
        <v>0.37</v>
      </c>
      <c r="AN586" s="12" t="s">
        <v>46</v>
      </c>
      <c r="AO586" s="12"/>
      <c r="AP586" s="12"/>
      <c r="AQ586" s="12"/>
      <c r="AR586" s="12"/>
      <c r="AS586" s="12"/>
      <c r="AT586" s="12"/>
      <c r="AU586" s="12"/>
      <c r="AV586" s="12"/>
      <c r="AW586" s="12"/>
      <c r="AX586" s="12"/>
      <c r="AY586" s="8" t="s">
        <v>47</v>
      </c>
    </row>
    <row r="587" spans="1:51" ht="16.5" x14ac:dyDescent="0.25">
      <c r="A587" s="159" t="str">
        <f>_xlfn.XLOOKUP(X587,Mapping!N:N,Mapping!O:O,"Not Found",0,1)</f>
        <v>ICDB</v>
      </c>
      <c r="B587" s="159" t="str">
        <f t="shared" si="36"/>
        <v>ICDBICDB46065.4708333333</v>
      </c>
      <c r="D587" s="159" t="str">
        <f t="shared" si="39"/>
        <v>planning | Brussels | Live on ALM Core</v>
      </c>
      <c r="E587" s="159" t="str">
        <f t="shared" si="37"/>
        <v>MCPICDBICDBplanning | Brussels | Live on ALM Core</v>
      </c>
      <c r="F587" s="159" t="str">
        <f t="shared" si="38"/>
        <v>MCPICDBICDB</v>
      </c>
      <c r="G587" s="159" t="s">
        <v>1889</v>
      </c>
      <c r="N587" s="2">
        <v>2601</v>
      </c>
      <c r="O587" s="3" t="s">
        <v>715</v>
      </c>
      <c r="P587" s="3" t="s">
        <v>39</v>
      </c>
      <c r="Q587" s="3" t="s">
        <v>1018</v>
      </c>
      <c r="R587" s="3" t="s">
        <v>1019</v>
      </c>
      <c r="S587" s="4">
        <v>46065.470833333333</v>
      </c>
      <c r="T587" s="4">
        <v>46065.511805555558</v>
      </c>
      <c r="U587" s="4">
        <v>46065.511805555558</v>
      </c>
      <c r="V587" s="3" t="s">
        <v>42</v>
      </c>
      <c r="W587" s="3" t="s">
        <v>43</v>
      </c>
      <c r="X587" s="3" t="s">
        <v>957</v>
      </c>
      <c r="Y587" s="2">
        <v>1</v>
      </c>
      <c r="Z587" s="3" t="s">
        <v>1020</v>
      </c>
      <c r="AA587" s="5">
        <v>0.98</v>
      </c>
      <c r="AB587" s="5">
        <v>0</v>
      </c>
      <c r="AC587" s="5">
        <v>0.98</v>
      </c>
      <c r="AD587" s="5">
        <v>0</v>
      </c>
      <c r="AE587" s="5">
        <v>0</v>
      </c>
      <c r="AF587" s="5">
        <v>0.98</v>
      </c>
      <c r="AG587" s="6"/>
      <c r="AH587" s="6"/>
      <c r="AI587" s="7">
        <v>0</v>
      </c>
      <c r="AJ587" s="7">
        <v>0</v>
      </c>
      <c r="AK587" s="7">
        <v>0.98</v>
      </c>
      <c r="AL587" s="7">
        <v>0</v>
      </c>
      <c r="AM587" s="7">
        <v>0.98</v>
      </c>
      <c r="AN587" s="12" t="s">
        <v>46</v>
      </c>
      <c r="AO587" s="12"/>
      <c r="AP587" s="12"/>
      <c r="AQ587" s="12"/>
      <c r="AR587" s="12"/>
      <c r="AS587" s="12"/>
      <c r="AT587" s="12"/>
      <c r="AU587" s="12"/>
      <c r="AV587" s="12"/>
      <c r="AW587" s="12"/>
      <c r="AX587" s="12"/>
      <c r="AY587" s="8" t="s">
        <v>47</v>
      </c>
    </row>
    <row r="588" spans="1:51" ht="16.5" x14ac:dyDescent="0.25">
      <c r="A588" s="159" t="str">
        <f>_xlfn.XLOOKUP(X588,Mapping!N:N,Mapping!O:O,"Not Found",0,1)</f>
        <v>ICDB</v>
      </c>
      <c r="B588" s="159" t="str">
        <f t="shared" si="36"/>
        <v>ICDBICDB46065.5118055556</v>
      </c>
      <c r="D588" s="159" t="str">
        <f t="shared" si="39"/>
        <v>planning | Belgium_FM_banking_book | Live on ALM Core</v>
      </c>
      <c r="E588" s="159" t="str">
        <f t="shared" si="37"/>
        <v>MCPICDBICDBplanning | Belgium_FM_banking_book | Live on ALM Core</v>
      </c>
      <c r="F588" s="159" t="str">
        <f t="shared" si="38"/>
        <v>MCPICDBICDB</v>
      </c>
      <c r="G588" s="159" t="s">
        <v>1889</v>
      </c>
      <c r="N588" s="2">
        <v>2601</v>
      </c>
      <c r="O588" s="3" t="s">
        <v>715</v>
      </c>
      <c r="P588" s="3" t="s">
        <v>39</v>
      </c>
      <c r="Q588" s="3" t="s">
        <v>1021</v>
      </c>
      <c r="R588" s="3" t="s">
        <v>1022</v>
      </c>
      <c r="S588" s="4">
        <v>46065.511805555558</v>
      </c>
      <c r="T588" s="4">
        <v>46065.526388888888</v>
      </c>
      <c r="U588" s="4">
        <v>46065.526388888888</v>
      </c>
      <c r="V588" s="3" t="s">
        <v>42</v>
      </c>
      <c r="W588" s="3" t="s">
        <v>43</v>
      </c>
      <c r="X588" s="3" t="s">
        <v>957</v>
      </c>
      <c r="Y588" s="2">
        <v>1</v>
      </c>
      <c r="Z588" s="3" t="s">
        <v>1023</v>
      </c>
      <c r="AA588" s="5">
        <v>0.35</v>
      </c>
      <c r="AB588" s="5">
        <v>0</v>
      </c>
      <c r="AC588" s="5">
        <v>0.35</v>
      </c>
      <c r="AD588" s="5">
        <v>0</v>
      </c>
      <c r="AE588" s="5">
        <v>0</v>
      </c>
      <c r="AF588" s="5">
        <v>0.35</v>
      </c>
      <c r="AG588" s="6"/>
      <c r="AH588" s="6"/>
      <c r="AI588" s="7">
        <v>0</v>
      </c>
      <c r="AJ588" s="7">
        <v>0</v>
      </c>
      <c r="AK588" s="7">
        <v>0.35</v>
      </c>
      <c r="AL588" s="7">
        <v>0</v>
      </c>
      <c r="AM588" s="7">
        <v>0.35</v>
      </c>
      <c r="AN588" s="12" t="s">
        <v>46</v>
      </c>
      <c r="AO588" s="12"/>
      <c r="AP588" s="12"/>
      <c r="AQ588" s="12"/>
      <c r="AR588" s="12"/>
      <c r="AS588" s="12"/>
      <c r="AT588" s="12"/>
      <c r="AU588" s="12"/>
      <c r="AV588" s="12"/>
      <c r="AW588" s="12"/>
      <c r="AX588" s="12"/>
      <c r="AY588" s="8" t="s">
        <v>47</v>
      </c>
    </row>
    <row r="589" spans="1:51" ht="16.5" x14ac:dyDescent="0.25">
      <c r="A589" s="159" t="str">
        <f>_xlfn.XLOOKUP(X589,Mapping!N:N,Mapping!O:O,"Not Found",0,1)</f>
        <v>ICDB</v>
      </c>
      <c r="B589" s="159" t="str">
        <f t="shared" si="36"/>
        <v>ICDBICDB46065.5263888889</v>
      </c>
      <c r="D589" s="159" t="str">
        <f t="shared" si="39"/>
        <v>planning | Luxembourg | Live on ALM Core</v>
      </c>
      <c r="E589" s="159" t="str">
        <f t="shared" si="37"/>
        <v>MCPICDBICDBplanning | Luxembourg | Live on ALM Core</v>
      </c>
      <c r="F589" s="159" t="str">
        <f t="shared" si="38"/>
        <v>MCPICDBICDB</v>
      </c>
      <c r="G589" s="159" t="s">
        <v>1889</v>
      </c>
      <c r="N589" s="2">
        <v>2601</v>
      </c>
      <c r="O589" s="3" t="s">
        <v>715</v>
      </c>
      <c r="P589" s="3" t="s">
        <v>39</v>
      </c>
      <c r="Q589" s="3" t="s">
        <v>1024</v>
      </c>
      <c r="R589" s="3" t="s">
        <v>1025</v>
      </c>
      <c r="S589" s="4">
        <v>46065.526388888888</v>
      </c>
      <c r="T589" s="4">
        <v>46065.538194444445</v>
      </c>
      <c r="U589" s="4">
        <v>46065.539583333331</v>
      </c>
      <c r="V589" s="3" t="s">
        <v>42</v>
      </c>
      <c r="W589" s="3" t="s">
        <v>43</v>
      </c>
      <c r="X589" s="3" t="s">
        <v>957</v>
      </c>
      <c r="Y589" s="2">
        <v>1</v>
      </c>
      <c r="Z589" s="3" t="s">
        <v>1026</v>
      </c>
      <c r="AA589" s="5">
        <v>0.28000000000000003</v>
      </c>
      <c r="AB589" s="5">
        <v>0</v>
      </c>
      <c r="AC589" s="5">
        <v>0.28000000000000003</v>
      </c>
      <c r="AD589" s="5">
        <v>0</v>
      </c>
      <c r="AE589" s="5">
        <v>0</v>
      </c>
      <c r="AF589" s="5">
        <v>0.28000000000000003</v>
      </c>
      <c r="AG589" s="6"/>
      <c r="AH589" s="6"/>
      <c r="AI589" s="7">
        <v>0</v>
      </c>
      <c r="AJ589" s="7">
        <v>0</v>
      </c>
      <c r="AK589" s="7">
        <v>0.28000000000000003</v>
      </c>
      <c r="AL589" s="7">
        <v>0</v>
      </c>
      <c r="AM589" s="7">
        <v>0.28000000000000003</v>
      </c>
      <c r="AN589" s="12" t="s">
        <v>46</v>
      </c>
      <c r="AO589" s="12"/>
      <c r="AP589" s="12"/>
      <c r="AQ589" s="12"/>
      <c r="AR589" s="12"/>
      <c r="AS589" s="12"/>
      <c r="AT589" s="12"/>
      <c r="AU589" s="12"/>
      <c r="AV589" s="12"/>
      <c r="AW589" s="12"/>
      <c r="AX589" s="12"/>
      <c r="AY589" s="8" t="s">
        <v>47</v>
      </c>
    </row>
    <row r="590" spans="1:51" ht="16.5" x14ac:dyDescent="0.25">
      <c r="A590" s="159" t="str">
        <f>_xlfn.XLOOKUP(X590,Mapping!N:N,Mapping!O:O,"Not Found",0,1)</f>
        <v>ICDB</v>
      </c>
      <c r="B590" s="159" t="str">
        <f t="shared" si="36"/>
        <v>ICDBICDB46065.5395833333</v>
      </c>
      <c r="D590" s="159" t="str">
        <f t="shared" si="39"/>
        <v>Load | Beijing | Other live location</v>
      </c>
      <c r="E590" s="159" t="str">
        <f t="shared" si="37"/>
        <v>MCPICDBICDBLoad | Beijing | Other live location</v>
      </c>
      <c r="F590" s="159" t="str">
        <f t="shared" si="38"/>
        <v>MCPICDBICDB</v>
      </c>
      <c r="G590" s="159" t="s">
        <v>1889</v>
      </c>
      <c r="N590" s="2">
        <v>2601</v>
      </c>
      <c r="O590" s="3" t="s">
        <v>715</v>
      </c>
      <c r="P590" s="3" t="s">
        <v>39</v>
      </c>
      <c r="Q590" s="3" t="s">
        <v>1027</v>
      </c>
      <c r="R590" s="3" t="s">
        <v>1028</v>
      </c>
      <c r="S590" s="4">
        <v>46065.539583333331</v>
      </c>
      <c r="T590" s="4">
        <v>46065.561805555553</v>
      </c>
      <c r="U590" s="4">
        <v>46065.561805555553</v>
      </c>
      <c r="V590" s="3" t="s">
        <v>42</v>
      </c>
      <c r="W590" s="3" t="s">
        <v>43</v>
      </c>
      <c r="X590" s="3" t="s">
        <v>1029</v>
      </c>
      <c r="Y590" s="2">
        <v>1</v>
      </c>
      <c r="Z590" s="3" t="s">
        <v>1030</v>
      </c>
      <c r="AA590" s="5">
        <v>0.53</v>
      </c>
      <c r="AB590" s="5">
        <v>0</v>
      </c>
      <c r="AC590" s="5">
        <v>0.53</v>
      </c>
      <c r="AD590" s="5">
        <v>0</v>
      </c>
      <c r="AE590" s="5">
        <v>0</v>
      </c>
      <c r="AF590" s="5">
        <v>0.53</v>
      </c>
      <c r="AG590" s="6"/>
      <c r="AH590" s="6"/>
      <c r="AI590" s="7">
        <v>0</v>
      </c>
      <c r="AJ590" s="7">
        <v>0</v>
      </c>
      <c r="AK590" s="7">
        <v>0.53</v>
      </c>
      <c r="AL590" s="7">
        <v>0</v>
      </c>
      <c r="AM590" s="7">
        <v>0.53</v>
      </c>
      <c r="AN590" s="12" t="s">
        <v>46</v>
      </c>
      <c r="AO590" s="12"/>
      <c r="AP590" s="12"/>
      <c r="AQ590" s="12"/>
      <c r="AR590" s="12"/>
      <c r="AS590" s="12"/>
      <c r="AT590" s="12"/>
      <c r="AU590" s="12"/>
      <c r="AV590" s="12"/>
      <c r="AW590" s="12"/>
      <c r="AX590" s="12"/>
      <c r="AY590" s="8" t="s">
        <v>47</v>
      </c>
    </row>
    <row r="591" spans="1:51" ht="16.5" x14ac:dyDescent="0.25">
      <c r="A591" s="159" t="str">
        <f>_xlfn.XLOOKUP(X591,Mapping!N:N,Mapping!O:O,"Not Found",0,1)</f>
        <v>ICDB</v>
      </c>
      <c r="B591" s="159" t="str">
        <f t="shared" si="36"/>
        <v>ICDBICDB46065.5618055556</v>
      </c>
      <c r="D591" s="159" t="str">
        <f t="shared" si="39"/>
        <v>Load | Shanghai | Other live location</v>
      </c>
      <c r="E591" s="159" t="str">
        <f t="shared" si="37"/>
        <v>MCPICDBICDBLoad | Shanghai | Other live location</v>
      </c>
      <c r="F591" s="159" t="str">
        <f t="shared" si="38"/>
        <v>MCPICDBICDB</v>
      </c>
      <c r="G591" s="159" t="s">
        <v>1889</v>
      </c>
      <c r="N591" s="2">
        <v>2601</v>
      </c>
      <c r="O591" s="3" t="s">
        <v>715</v>
      </c>
      <c r="P591" s="3" t="s">
        <v>39</v>
      </c>
      <c r="Q591" s="3" t="s">
        <v>1031</v>
      </c>
      <c r="R591" s="3" t="s">
        <v>1032</v>
      </c>
      <c r="S591" s="4">
        <v>46065.561805555553</v>
      </c>
      <c r="T591" s="4">
        <v>46065.590277777781</v>
      </c>
      <c r="U591" s="4">
        <v>46065.590277777781</v>
      </c>
      <c r="V591" s="3" t="s">
        <v>42</v>
      </c>
      <c r="W591" s="3" t="s">
        <v>43</v>
      </c>
      <c r="X591" s="3" t="s">
        <v>1029</v>
      </c>
      <c r="Y591" s="2">
        <v>1</v>
      </c>
      <c r="Z591" s="3" t="s">
        <v>1033</v>
      </c>
      <c r="AA591" s="5">
        <v>0.68</v>
      </c>
      <c r="AB591" s="5">
        <v>0</v>
      </c>
      <c r="AC591" s="5">
        <v>0.68</v>
      </c>
      <c r="AD591" s="5">
        <v>0</v>
      </c>
      <c r="AE591" s="5">
        <v>0</v>
      </c>
      <c r="AF591" s="5">
        <v>0.68</v>
      </c>
      <c r="AG591" s="6"/>
      <c r="AH591" s="6"/>
      <c r="AI591" s="7">
        <v>0</v>
      </c>
      <c r="AJ591" s="7">
        <v>0</v>
      </c>
      <c r="AK591" s="7">
        <v>0.68</v>
      </c>
      <c r="AL591" s="7">
        <v>0</v>
      </c>
      <c r="AM591" s="7">
        <v>0.68</v>
      </c>
      <c r="AN591" s="12" t="s">
        <v>46</v>
      </c>
      <c r="AO591" s="12"/>
      <c r="AP591" s="12"/>
      <c r="AQ591" s="12"/>
      <c r="AR591" s="12"/>
      <c r="AS591" s="12"/>
      <c r="AT591" s="12"/>
      <c r="AU591" s="12"/>
      <c r="AV591" s="12"/>
      <c r="AW591" s="12"/>
      <c r="AX591" s="12"/>
      <c r="AY591" s="8" t="s">
        <v>47</v>
      </c>
    </row>
    <row r="592" spans="1:51" ht="16.5" x14ac:dyDescent="0.25">
      <c r="A592" s="159" t="str">
        <f>_xlfn.XLOOKUP(X592,Mapping!N:N,Mapping!O:O,"Not Found",0,1)</f>
        <v>ICDB</v>
      </c>
      <c r="B592" s="159" t="str">
        <f t="shared" si="36"/>
        <v>ICDBICDB46065.5902777778</v>
      </c>
      <c r="D592" s="159" t="str">
        <f t="shared" si="39"/>
        <v>Load | Manila | Other live location</v>
      </c>
      <c r="E592" s="159" t="str">
        <f t="shared" si="37"/>
        <v>MCPICDBICDBLoad | Manila | Other live location</v>
      </c>
      <c r="F592" s="159" t="str">
        <f t="shared" si="38"/>
        <v>MCPICDBICDB</v>
      </c>
      <c r="G592" s="159" t="s">
        <v>1889</v>
      </c>
      <c r="N592" s="2">
        <v>2601</v>
      </c>
      <c r="O592" s="3" t="s">
        <v>715</v>
      </c>
      <c r="P592" s="3" t="s">
        <v>39</v>
      </c>
      <c r="Q592" s="3" t="s">
        <v>1034</v>
      </c>
      <c r="R592" s="3" t="s">
        <v>1035</v>
      </c>
      <c r="S592" s="4">
        <v>46065.590277777781</v>
      </c>
      <c r="T592" s="4">
        <v>46065.617361111108</v>
      </c>
      <c r="U592" s="4">
        <v>46065.617361111108</v>
      </c>
      <c r="V592" s="3" t="s">
        <v>42</v>
      </c>
      <c r="W592" s="3" t="s">
        <v>43</v>
      </c>
      <c r="X592" s="3" t="s">
        <v>1029</v>
      </c>
      <c r="Y592" s="2">
        <v>1</v>
      </c>
      <c r="Z592" s="3" t="s">
        <v>1036</v>
      </c>
      <c r="AA592" s="5">
        <v>0.65</v>
      </c>
      <c r="AB592" s="5">
        <v>0</v>
      </c>
      <c r="AC592" s="5">
        <v>0.65</v>
      </c>
      <c r="AD592" s="5">
        <v>0</v>
      </c>
      <c r="AE592" s="5">
        <v>0</v>
      </c>
      <c r="AF592" s="5">
        <v>0.65</v>
      </c>
      <c r="AG592" s="6"/>
      <c r="AH592" s="6"/>
      <c r="AI592" s="7">
        <v>0</v>
      </c>
      <c r="AJ592" s="7">
        <v>0</v>
      </c>
      <c r="AK592" s="7">
        <v>0.65</v>
      </c>
      <c r="AL592" s="7">
        <v>0</v>
      </c>
      <c r="AM592" s="7">
        <v>0.65</v>
      </c>
      <c r="AN592" s="12" t="s">
        <v>46</v>
      </c>
      <c r="AO592" s="12"/>
      <c r="AP592" s="12"/>
      <c r="AQ592" s="12"/>
      <c r="AR592" s="12"/>
      <c r="AS592" s="12"/>
      <c r="AT592" s="12"/>
      <c r="AU592" s="12"/>
      <c r="AV592" s="12"/>
      <c r="AW592" s="12"/>
      <c r="AX592" s="12"/>
      <c r="AY592" s="8" t="s">
        <v>47</v>
      </c>
    </row>
    <row r="593" spans="1:51" ht="16.5" x14ac:dyDescent="0.25">
      <c r="A593" s="159" t="str">
        <f>_xlfn.XLOOKUP(X593,Mapping!N:N,Mapping!O:O,"Not Found",0,1)</f>
        <v>ICDB</v>
      </c>
      <c r="B593" s="159" t="str">
        <f t="shared" si="36"/>
        <v>ICDBICDB46065.6173611111</v>
      </c>
      <c r="D593" s="159" t="str">
        <f t="shared" si="39"/>
        <v>Load | Geneva | Other live location</v>
      </c>
      <c r="E593" s="159" t="str">
        <f t="shared" si="37"/>
        <v>MCPICDBICDBLoad | Geneva | Other live location</v>
      </c>
      <c r="F593" s="159" t="str">
        <f t="shared" si="38"/>
        <v>MCPICDBICDB</v>
      </c>
      <c r="G593" s="159" t="s">
        <v>1889</v>
      </c>
      <c r="N593" s="2">
        <v>2601</v>
      </c>
      <c r="O593" s="3" t="s">
        <v>715</v>
      </c>
      <c r="P593" s="3" t="s">
        <v>39</v>
      </c>
      <c r="Q593" s="3" t="s">
        <v>1037</v>
      </c>
      <c r="R593" s="3" t="s">
        <v>1038</v>
      </c>
      <c r="S593" s="4">
        <v>46065.617361111108</v>
      </c>
      <c r="T593" s="4">
        <v>46065.640277777777</v>
      </c>
      <c r="U593" s="4">
        <v>46065.640277777777</v>
      </c>
      <c r="V593" s="3" t="s">
        <v>42</v>
      </c>
      <c r="W593" s="3" t="s">
        <v>43</v>
      </c>
      <c r="X593" s="3" t="s">
        <v>1029</v>
      </c>
      <c r="Y593" s="2">
        <v>1</v>
      </c>
      <c r="Z593" s="3" t="s">
        <v>1039</v>
      </c>
      <c r="AA593" s="5">
        <v>0.55000000000000004</v>
      </c>
      <c r="AB593" s="5">
        <v>0</v>
      </c>
      <c r="AC593" s="5">
        <v>0.55000000000000004</v>
      </c>
      <c r="AD593" s="5">
        <v>0</v>
      </c>
      <c r="AE593" s="5">
        <v>0</v>
      </c>
      <c r="AF593" s="5">
        <v>0.55000000000000004</v>
      </c>
      <c r="AG593" s="6"/>
      <c r="AH593" s="6"/>
      <c r="AI593" s="7">
        <v>0</v>
      </c>
      <c r="AJ593" s="7">
        <v>0</v>
      </c>
      <c r="AK593" s="7">
        <v>0.55000000000000004</v>
      </c>
      <c r="AL593" s="7">
        <v>0</v>
      </c>
      <c r="AM593" s="7">
        <v>0.55000000000000004</v>
      </c>
      <c r="AN593" s="12" t="s">
        <v>46</v>
      </c>
      <c r="AO593" s="12"/>
      <c r="AP593" s="12"/>
      <c r="AQ593" s="12"/>
      <c r="AR593" s="12"/>
      <c r="AS593" s="12"/>
      <c r="AT593" s="12"/>
      <c r="AU593" s="12"/>
      <c r="AV593" s="12"/>
      <c r="AW593" s="12"/>
      <c r="AX593" s="12"/>
      <c r="AY593" s="8" t="s">
        <v>47</v>
      </c>
    </row>
    <row r="594" spans="1:51" ht="16.5" x14ac:dyDescent="0.25">
      <c r="A594" s="159" t="str">
        <f>_xlfn.XLOOKUP(X594,Mapping!N:N,Mapping!O:O,"Not Found",0,1)</f>
        <v>ICDB</v>
      </c>
      <c r="B594" s="159" t="str">
        <f t="shared" si="36"/>
        <v>ICDBICDB46065.6402777778</v>
      </c>
      <c r="D594" s="159" t="str">
        <f t="shared" si="39"/>
        <v>Portfolio Valuation | Beijing | Other live location</v>
      </c>
      <c r="E594" s="159" t="str">
        <f t="shared" si="37"/>
        <v>MCPICDBICDBPortfolio Valuation | Beijing | Other live location</v>
      </c>
      <c r="F594" s="159" t="str">
        <f t="shared" si="38"/>
        <v>MCPICDBICDB</v>
      </c>
      <c r="G594" s="159" t="s">
        <v>1889</v>
      </c>
      <c r="N594" s="2">
        <v>2601</v>
      </c>
      <c r="O594" s="3" t="s">
        <v>715</v>
      </c>
      <c r="P594" s="3" t="s">
        <v>39</v>
      </c>
      <c r="Q594" s="3" t="s">
        <v>1040</v>
      </c>
      <c r="R594" s="3" t="s">
        <v>1041</v>
      </c>
      <c r="S594" s="4">
        <v>46065.640277777777</v>
      </c>
      <c r="T594" s="4">
        <v>46065.643750000003</v>
      </c>
      <c r="U594" s="4">
        <v>46065.643750000003</v>
      </c>
      <c r="V594" s="3" t="s">
        <v>42</v>
      </c>
      <c r="W594" s="3" t="s">
        <v>43</v>
      </c>
      <c r="X594" s="3" t="s">
        <v>1029</v>
      </c>
      <c r="Y594" s="2">
        <v>1</v>
      </c>
      <c r="Z594" s="3" t="s">
        <v>1042</v>
      </c>
      <c r="AA594" s="5">
        <v>0.08</v>
      </c>
      <c r="AB594" s="5">
        <v>0</v>
      </c>
      <c r="AC594" s="5">
        <v>0.08</v>
      </c>
      <c r="AD594" s="5">
        <v>0</v>
      </c>
      <c r="AE594" s="5">
        <v>0</v>
      </c>
      <c r="AF594" s="5">
        <v>0.08</v>
      </c>
      <c r="AG594" s="6"/>
      <c r="AH594" s="6"/>
      <c r="AI594" s="7">
        <v>0</v>
      </c>
      <c r="AJ594" s="7">
        <v>0</v>
      </c>
      <c r="AK594" s="7">
        <v>0.08</v>
      </c>
      <c r="AL594" s="7">
        <v>0</v>
      </c>
      <c r="AM594" s="7">
        <v>0.08</v>
      </c>
      <c r="AN594" s="12" t="s">
        <v>46</v>
      </c>
      <c r="AO594" s="12"/>
      <c r="AP594" s="12"/>
      <c r="AQ594" s="12"/>
      <c r="AR594" s="12"/>
      <c r="AS594" s="12"/>
      <c r="AT594" s="12"/>
      <c r="AU594" s="12"/>
      <c r="AV594" s="12"/>
      <c r="AW594" s="12"/>
      <c r="AX594" s="12"/>
      <c r="AY594" s="8" t="s">
        <v>47</v>
      </c>
    </row>
    <row r="595" spans="1:51" ht="16.5" x14ac:dyDescent="0.25">
      <c r="A595" s="159" t="str">
        <f>_xlfn.XLOOKUP(X595,Mapping!N:N,Mapping!O:O,"Not Found",0,1)</f>
        <v>ICDB</v>
      </c>
      <c r="B595" s="159" t="str">
        <f t="shared" si="36"/>
        <v>ICDBICDB46065.64375</v>
      </c>
      <c r="D595" s="159" t="str">
        <f t="shared" si="39"/>
        <v>Super Light Maintenance</v>
      </c>
      <c r="E595" s="159" t="str">
        <f t="shared" si="37"/>
        <v>MCPICDBICDBSuper Light Maintenance</v>
      </c>
      <c r="F595" s="159" t="str">
        <f t="shared" si="38"/>
        <v>MCPICDBICDB</v>
      </c>
      <c r="G595" s="159" t="s">
        <v>1889</v>
      </c>
      <c r="N595" s="2">
        <v>2601</v>
      </c>
      <c r="O595" s="3" t="s">
        <v>715</v>
      </c>
      <c r="P595" s="3" t="s">
        <v>39</v>
      </c>
      <c r="Q595" s="3" t="s">
        <v>448</v>
      </c>
      <c r="R595" s="3" t="s">
        <v>449</v>
      </c>
      <c r="S595" s="4">
        <v>46065.643750000003</v>
      </c>
      <c r="T595" s="4">
        <v>46065.65625</v>
      </c>
      <c r="U595" s="4">
        <v>46065.65625</v>
      </c>
      <c r="V595" s="3" t="s">
        <v>42</v>
      </c>
      <c r="W595" s="3" t="s">
        <v>43</v>
      </c>
      <c r="X595" s="3" t="s">
        <v>1029</v>
      </c>
      <c r="Y595" s="2">
        <v>28</v>
      </c>
      <c r="Z595" s="3" t="s">
        <v>450</v>
      </c>
      <c r="AA595" s="5">
        <v>0.3</v>
      </c>
      <c r="AB595" s="5">
        <v>0</v>
      </c>
      <c r="AC595" s="5">
        <v>0.3</v>
      </c>
      <c r="AD595" s="5">
        <v>0</v>
      </c>
      <c r="AE595" s="5">
        <v>0</v>
      </c>
      <c r="AF595" s="5">
        <v>0.3</v>
      </c>
      <c r="AG595" s="6"/>
      <c r="AH595" s="6"/>
      <c r="AI595" s="7">
        <v>0</v>
      </c>
      <c r="AJ595" s="7">
        <v>0</v>
      </c>
      <c r="AK595" s="7">
        <v>0.3</v>
      </c>
      <c r="AL595" s="7">
        <v>0</v>
      </c>
      <c r="AM595" s="7">
        <v>0.3</v>
      </c>
      <c r="AN595" s="12" t="s">
        <v>46</v>
      </c>
      <c r="AO595" s="12"/>
      <c r="AP595" s="12"/>
      <c r="AQ595" s="12"/>
      <c r="AR595" s="12"/>
      <c r="AS595" s="12"/>
      <c r="AT595" s="12"/>
      <c r="AU595" s="12"/>
      <c r="AV595" s="12"/>
      <c r="AW595" s="12"/>
      <c r="AX595" s="12"/>
      <c r="AY595" s="8" t="s">
        <v>450</v>
      </c>
    </row>
    <row r="596" spans="1:51" ht="16.5" x14ac:dyDescent="0.25">
      <c r="A596" s="159" t="str">
        <f>_xlfn.XLOOKUP(X596,Mapping!N:N,Mapping!O:O,"Not Found",0,1)</f>
        <v>ICDB</v>
      </c>
      <c r="B596" s="159" t="str">
        <f t="shared" si="36"/>
        <v>ICDBICDB46065.65625</v>
      </c>
      <c r="D596" s="159" t="str">
        <f t="shared" si="39"/>
        <v>Portfolio Valuation | Shanghai | Other live location</v>
      </c>
      <c r="E596" s="159" t="str">
        <f t="shared" si="37"/>
        <v>MCPICDBICDBPortfolio Valuation | Shanghai | Other live location</v>
      </c>
      <c r="F596" s="159" t="str">
        <f t="shared" si="38"/>
        <v>MCPICDBICDB</v>
      </c>
      <c r="G596" s="159" t="s">
        <v>1889</v>
      </c>
      <c r="N596" s="2">
        <v>2601</v>
      </c>
      <c r="O596" s="3" t="s">
        <v>715</v>
      </c>
      <c r="P596" s="3" t="s">
        <v>39</v>
      </c>
      <c r="Q596" s="3" t="s">
        <v>1043</v>
      </c>
      <c r="R596" s="3" t="s">
        <v>1044</v>
      </c>
      <c r="S596" s="4">
        <v>46065.65625</v>
      </c>
      <c r="T596" s="4">
        <v>46065.660416666666</v>
      </c>
      <c r="U596" s="4">
        <v>46065.660416666666</v>
      </c>
      <c r="V596" s="3" t="s">
        <v>42</v>
      </c>
      <c r="W596" s="3" t="s">
        <v>43</v>
      </c>
      <c r="X596" s="3" t="s">
        <v>1029</v>
      </c>
      <c r="Y596" s="2">
        <v>1</v>
      </c>
      <c r="Z596" s="3" t="s">
        <v>1045</v>
      </c>
      <c r="AA596" s="5">
        <v>0.1</v>
      </c>
      <c r="AB596" s="5">
        <v>0</v>
      </c>
      <c r="AC596" s="5">
        <v>0.1</v>
      </c>
      <c r="AD596" s="5">
        <v>0</v>
      </c>
      <c r="AE596" s="5">
        <v>0</v>
      </c>
      <c r="AF596" s="5">
        <v>0.1</v>
      </c>
      <c r="AG596" s="6"/>
      <c r="AH596" s="6"/>
      <c r="AI596" s="7">
        <v>0</v>
      </c>
      <c r="AJ596" s="7">
        <v>0</v>
      </c>
      <c r="AK596" s="7">
        <v>0.1</v>
      </c>
      <c r="AL596" s="7">
        <v>0</v>
      </c>
      <c r="AM596" s="7">
        <v>0.1</v>
      </c>
      <c r="AN596" s="12" t="s">
        <v>46</v>
      </c>
      <c r="AO596" s="12"/>
      <c r="AP596" s="12"/>
      <c r="AQ596" s="12"/>
      <c r="AR596" s="12"/>
      <c r="AS596" s="12"/>
      <c r="AT596" s="12"/>
      <c r="AU596" s="12"/>
      <c r="AV596" s="12"/>
      <c r="AW596" s="12"/>
      <c r="AX596" s="12"/>
      <c r="AY596" s="8" t="s">
        <v>47</v>
      </c>
    </row>
    <row r="597" spans="1:51" ht="16.5" x14ac:dyDescent="0.25">
      <c r="A597" s="159" t="str">
        <f>_xlfn.XLOOKUP(X597,Mapping!N:N,Mapping!O:O,"Not Found",0,1)</f>
        <v>ICDB</v>
      </c>
      <c r="B597" s="159" t="str">
        <f t="shared" si="36"/>
        <v>ICDBICDB46065.6604166667</v>
      </c>
      <c r="D597" s="159" t="str">
        <f t="shared" si="39"/>
        <v>Super Light Maintenance</v>
      </c>
      <c r="E597" s="159" t="str">
        <f t="shared" si="37"/>
        <v>MCPICDBICDBSuper Light Maintenance</v>
      </c>
      <c r="F597" s="159" t="str">
        <f t="shared" si="38"/>
        <v>MCPICDBICDB</v>
      </c>
      <c r="G597" s="159" t="s">
        <v>1889</v>
      </c>
      <c r="N597" s="2">
        <v>2601</v>
      </c>
      <c r="O597" s="3" t="s">
        <v>715</v>
      </c>
      <c r="P597" s="3" t="s">
        <v>39</v>
      </c>
      <c r="Q597" s="3" t="s">
        <v>448</v>
      </c>
      <c r="R597" s="3" t="s">
        <v>449</v>
      </c>
      <c r="S597" s="4">
        <v>46065.660416666666</v>
      </c>
      <c r="T597" s="4">
        <v>46065.666666666664</v>
      </c>
      <c r="U597" s="4">
        <v>46065.666666666664</v>
      </c>
      <c r="V597" s="3" t="s">
        <v>42</v>
      </c>
      <c r="W597" s="3" t="s">
        <v>43</v>
      </c>
      <c r="X597" s="3" t="s">
        <v>1029</v>
      </c>
      <c r="Y597" s="2">
        <v>29</v>
      </c>
      <c r="Z597" s="3" t="s">
        <v>450</v>
      </c>
      <c r="AA597" s="5">
        <v>0.15</v>
      </c>
      <c r="AB597" s="5">
        <v>0</v>
      </c>
      <c r="AC597" s="5">
        <v>0.15</v>
      </c>
      <c r="AD597" s="5">
        <v>0</v>
      </c>
      <c r="AE597" s="5">
        <v>0</v>
      </c>
      <c r="AF597" s="5">
        <v>0.15</v>
      </c>
      <c r="AG597" s="6"/>
      <c r="AH597" s="6"/>
      <c r="AI597" s="7">
        <v>0</v>
      </c>
      <c r="AJ597" s="7">
        <v>0</v>
      </c>
      <c r="AK597" s="7">
        <v>0.15</v>
      </c>
      <c r="AL597" s="7">
        <v>0</v>
      </c>
      <c r="AM597" s="7">
        <v>0.15</v>
      </c>
      <c r="AN597" s="12" t="s">
        <v>46</v>
      </c>
      <c r="AO597" s="12"/>
      <c r="AP597" s="12"/>
      <c r="AQ597" s="12"/>
      <c r="AR597" s="12"/>
      <c r="AS597" s="12"/>
      <c r="AT597" s="12"/>
      <c r="AU597" s="12"/>
      <c r="AV597" s="12"/>
      <c r="AW597" s="12"/>
      <c r="AX597" s="12"/>
      <c r="AY597" s="8" t="s">
        <v>450</v>
      </c>
    </row>
    <row r="598" spans="1:51" ht="16.5" x14ac:dyDescent="0.25">
      <c r="A598" s="159" t="str">
        <f>_xlfn.XLOOKUP(X598,Mapping!N:N,Mapping!O:O,"Not Found",0,1)</f>
        <v>ICDB</v>
      </c>
      <c r="B598" s="159" t="str">
        <f t="shared" si="36"/>
        <v>ICDBICDB46065.6666666667</v>
      </c>
      <c r="D598" s="159" t="str">
        <f t="shared" si="39"/>
        <v>Portfolio Valuation | Manila | Other live location</v>
      </c>
      <c r="E598" s="159" t="str">
        <f t="shared" si="37"/>
        <v>MCPICDBICDBPortfolio Valuation | Manila | Other live location</v>
      </c>
      <c r="F598" s="159" t="str">
        <f t="shared" si="38"/>
        <v>MCPICDBICDB</v>
      </c>
      <c r="G598" s="159" t="s">
        <v>1889</v>
      </c>
      <c r="N598" s="2">
        <v>2601</v>
      </c>
      <c r="O598" s="3" t="s">
        <v>715</v>
      </c>
      <c r="P598" s="3" t="s">
        <v>39</v>
      </c>
      <c r="Q598" s="3" t="s">
        <v>1046</v>
      </c>
      <c r="R598" s="3" t="s">
        <v>1047</v>
      </c>
      <c r="S598" s="4">
        <v>46065.666666666664</v>
      </c>
      <c r="T598" s="4">
        <v>46065.672222222223</v>
      </c>
      <c r="U598" s="4">
        <v>46065.672222222223</v>
      </c>
      <c r="V598" s="3" t="s">
        <v>42</v>
      </c>
      <c r="W598" s="3" t="s">
        <v>43</v>
      </c>
      <c r="X598" s="3" t="s">
        <v>1029</v>
      </c>
      <c r="Y598" s="2">
        <v>1</v>
      </c>
      <c r="Z598" s="3" t="s">
        <v>1048</v>
      </c>
      <c r="AA598" s="5">
        <v>0.13</v>
      </c>
      <c r="AB598" s="5">
        <v>0</v>
      </c>
      <c r="AC598" s="5">
        <v>0.13</v>
      </c>
      <c r="AD598" s="5">
        <v>0</v>
      </c>
      <c r="AE598" s="5">
        <v>0</v>
      </c>
      <c r="AF598" s="5">
        <v>0.13</v>
      </c>
      <c r="AG598" s="6"/>
      <c r="AH598" s="6"/>
      <c r="AI598" s="7">
        <v>0</v>
      </c>
      <c r="AJ598" s="7">
        <v>0</v>
      </c>
      <c r="AK598" s="7">
        <v>0.13</v>
      </c>
      <c r="AL598" s="7">
        <v>0</v>
      </c>
      <c r="AM598" s="7">
        <v>0.13</v>
      </c>
      <c r="AN598" s="12" t="s">
        <v>46</v>
      </c>
      <c r="AO598" s="12"/>
      <c r="AP598" s="12"/>
      <c r="AQ598" s="12"/>
      <c r="AR598" s="12"/>
      <c r="AS598" s="12"/>
      <c r="AT598" s="12"/>
      <c r="AU598" s="12"/>
      <c r="AV598" s="12"/>
      <c r="AW598" s="12"/>
      <c r="AX598" s="12"/>
      <c r="AY598" s="8" t="s">
        <v>47</v>
      </c>
    </row>
    <row r="599" spans="1:51" ht="16.5" x14ac:dyDescent="0.25">
      <c r="A599" s="159" t="str">
        <f>_xlfn.XLOOKUP(X599,Mapping!N:N,Mapping!O:O,"Not Found",0,1)</f>
        <v>ICDB</v>
      </c>
      <c r="B599" s="159" t="str">
        <f t="shared" si="36"/>
        <v>ICDBICDB46065.6722222222</v>
      </c>
      <c r="D599" s="159" t="str">
        <f t="shared" si="39"/>
        <v>Super Light Maintenance</v>
      </c>
      <c r="E599" s="159" t="str">
        <f t="shared" si="37"/>
        <v>MCPICDBICDBSuper Light Maintenance</v>
      </c>
      <c r="F599" s="159" t="str">
        <f t="shared" si="38"/>
        <v>MCPICDBICDB</v>
      </c>
      <c r="G599" s="159" t="s">
        <v>1889</v>
      </c>
      <c r="N599" s="2">
        <v>2601</v>
      </c>
      <c r="O599" s="3" t="s">
        <v>715</v>
      </c>
      <c r="P599" s="3" t="s">
        <v>39</v>
      </c>
      <c r="Q599" s="3" t="s">
        <v>448</v>
      </c>
      <c r="R599" s="3" t="s">
        <v>449</v>
      </c>
      <c r="S599" s="4">
        <v>46065.672222222223</v>
      </c>
      <c r="T599" s="4">
        <v>46065.678472222222</v>
      </c>
      <c r="U599" s="4">
        <v>46065.678472222222</v>
      </c>
      <c r="V599" s="3" t="s">
        <v>42</v>
      </c>
      <c r="W599" s="3" t="s">
        <v>43</v>
      </c>
      <c r="X599" s="3" t="s">
        <v>1029</v>
      </c>
      <c r="Y599" s="2">
        <v>30</v>
      </c>
      <c r="Z599" s="3" t="s">
        <v>450</v>
      </c>
      <c r="AA599" s="5">
        <v>0.15</v>
      </c>
      <c r="AB599" s="5">
        <v>0</v>
      </c>
      <c r="AC599" s="5">
        <v>0.15</v>
      </c>
      <c r="AD599" s="5">
        <v>0</v>
      </c>
      <c r="AE599" s="5">
        <v>0</v>
      </c>
      <c r="AF599" s="5">
        <v>0.15</v>
      </c>
      <c r="AG599" s="6"/>
      <c r="AH599" s="6"/>
      <c r="AI599" s="7">
        <v>0</v>
      </c>
      <c r="AJ599" s="7">
        <v>0</v>
      </c>
      <c r="AK599" s="7">
        <v>0.15</v>
      </c>
      <c r="AL599" s="7">
        <v>0</v>
      </c>
      <c r="AM599" s="7">
        <v>0.15</v>
      </c>
      <c r="AN599" s="12" t="s">
        <v>46</v>
      </c>
      <c r="AO599" s="12"/>
      <c r="AP599" s="12"/>
      <c r="AQ599" s="12"/>
      <c r="AR599" s="12"/>
      <c r="AS599" s="12"/>
      <c r="AT599" s="12"/>
      <c r="AU599" s="12"/>
      <c r="AV599" s="12"/>
      <c r="AW599" s="12"/>
      <c r="AX599" s="12"/>
      <c r="AY599" s="8" t="s">
        <v>450</v>
      </c>
    </row>
    <row r="600" spans="1:51" ht="16.5" x14ac:dyDescent="0.25">
      <c r="A600" s="159" t="str">
        <f>_xlfn.XLOOKUP(X600,Mapping!N:N,Mapping!O:O,"Not Found",0,1)</f>
        <v>ICDB</v>
      </c>
      <c r="B600" s="159" t="str">
        <f t="shared" si="36"/>
        <v>ICDBICDB46065.6784722222</v>
      </c>
      <c r="D600" s="159" t="str">
        <f t="shared" si="39"/>
        <v>Portfolio Valuation | Geneva | Other live location</v>
      </c>
      <c r="E600" s="159" t="str">
        <f t="shared" si="37"/>
        <v>MCPICDBICDBPortfolio Valuation | Geneva | Other live location</v>
      </c>
      <c r="F600" s="159" t="str">
        <f t="shared" si="38"/>
        <v>MCPICDBICDB</v>
      </c>
      <c r="G600" s="159" t="s">
        <v>1889</v>
      </c>
      <c r="N600" s="2">
        <v>2601</v>
      </c>
      <c r="O600" s="3" t="s">
        <v>715</v>
      </c>
      <c r="P600" s="3" t="s">
        <v>39</v>
      </c>
      <c r="Q600" s="3" t="s">
        <v>1049</v>
      </c>
      <c r="R600" s="3" t="s">
        <v>1050</v>
      </c>
      <c r="S600" s="4">
        <v>46065.678472222222</v>
      </c>
      <c r="T600" s="4">
        <v>46065.6875</v>
      </c>
      <c r="U600" s="4">
        <v>46065.6875</v>
      </c>
      <c r="V600" s="3" t="s">
        <v>42</v>
      </c>
      <c r="W600" s="3" t="s">
        <v>43</v>
      </c>
      <c r="X600" s="3" t="s">
        <v>1029</v>
      </c>
      <c r="Y600" s="2">
        <v>1</v>
      </c>
      <c r="Z600" s="3" t="s">
        <v>1051</v>
      </c>
      <c r="AA600" s="5">
        <v>0.22</v>
      </c>
      <c r="AB600" s="5">
        <v>0</v>
      </c>
      <c r="AC600" s="5">
        <v>0.22</v>
      </c>
      <c r="AD600" s="5">
        <v>0</v>
      </c>
      <c r="AE600" s="5">
        <v>0</v>
      </c>
      <c r="AF600" s="5">
        <v>0.22</v>
      </c>
      <c r="AG600" s="6"/>
      <c r="AH600" s="6"/>
      <c r="AI600" s="7">
        <v>0</v>
      </c>
      <c r="AJ600" s="7">
        <v>0</v>
      </c>
      <c r="AK600" s="7">
        <v>0.22</v>
      </c>
      <c r="AL600" s="7">
        <v>0</v>
      </c>
      <c r="AM600" s="7">
        <v>0.22</v>
      </c>
      <c r="AN600" s="12" t="s">
        <v>46</v>
      </c>
      <c r="AO600" s="12"/>
      <c r="AP600" s="12"/>
      <c r="AQ600" s="12"/>
      <c r="AR600" s="12"/>
      <c r="AS600" s="12"/>
      <c r="AT600" s="12"/>
      <c r="AU600" s="12"/>
      <c r="AV600" s="12"/>
      <c r="AW600" s="12"/>
      <c r="AX600" s="12"/>
      <c r="AY600" s="8" t="s">
        <v>47</v>
      </c>
    </row>
    <row r="601" spans="1:51" ht="16.5" x14ac:dyDescent="0.25">
      <c r="A601" s="159" t="str">
        <f>_xlfn.XLOOKUP(X601,Mapping!N:N,Mapping!O:O,"Not Found",0,1)</f>
        <v>ICDB</v>
      </c>
      <c r="B601" s="159" t="str">
        <f t="shared" si="36"/>
        <v>ICDBICDB46065.6875</v>
      </c>
      <c r="D601" s="159" t="str">
        <f t="shared" si="39"/>
        <v>Super Light Maintenance</v>
      </c>
      <c r="E601" s="159" t="str">
        <f t="shared" si="37"/>
        <v>MCPICDBICDBSuper Light Maintenance</v>
      </c>
      <c r="F601" s="159" t="str">
        <f t="shared" si="38"/>
        <v>MCPICDBICDB</v>
      </c>
      <c r="G601" s="159" t="s">
        <v>1889</v>
      </c>
      <c r="N601" s="2">
        <v>2601</v>
      </c>
      <c r="O601" s="3" t="s">
        <v>715</v>
      </c>
      <c r="P601" s="3" t="s">
        <v>39</v>
      </c>
      <c r="Q601" s="3" t="s">
        <v>448</v>
      </c>
      <c r="R601" s="3" t="s">
        <v>449</v>
      </c>
      <c r="S601" s="4">
        <v>46065.6875</v>
      </c>
      <c r="T601" s="4">
        <v>46065.694444444445</v>
      </c>
      <c r="U601" s="4">
        <v>46065.695138888892</v>
      </c>
      <c r="V601" s="3" t="s">
        <v>42</v>
      </c>
      <c r="W601" s="3" t="s">
        <v>43</v>
      </c>
      <c r="X601" s="3" t="s">
        <v>1029</v>
      </c>
      <c r="Y601" s="2">
        <v>31</v>
      </c>
      <c r="Z601" s="3" t="s">
        <v>450</v>
      </c>
      <c r="AA601" s="5">
        <v>0.17</v>
      </c>
      <c r="AB601" s="5">
        <v>0</v>
      </c>
      <c r="AC601" s="5">
        <v>0.17</v>
      </c>
      <c r="AD601" s="5">
        <v>0.02</v>
      </c>
      <c r="AE601" s="5">
        <v>0.02</v>
      </c>
      <c r="AF601" s="5">
        <v>0.19</v>
      </c>
      <c r="AG601" s="6">
        <v>0</v>
      </c>
      <c r="AH601" s="6">
        <v>0</v>
      </c>
      <c r="AI601" s="7">
        <v>0</v>
      </c>
      <c r="AJ601" s="7">
        <v>0</v>
      </c>
      <c r="AK601" s="7">
        <v>0.17</v>
      </c>
      <c r="AL601" s="7">
        <v>0</v>
      </c>
      <c r="AM601" s="7">
        <v>0.17</v>
      </c>
      <c r="AN601" s="12" t="s">
        <v>46</v>
      </c>
      <c r="AO601" s="12"/>
      <c r="AP601" s="12"/>
      <c r="AQ601" s="12"/>
      <c r="AR601" s="12"/>
      <c r="AS601" s="12"/>
      <c r="AT601" s="12"/>
      <c r="AU601" s="12"/>
      <c r="AV601" s="12"/>
      <c r="AW601" s="12"/>
      <c r="AX601" s="12"/>
      <c r="AY601" s="8" t="s">
        <v>450</v>
      </c>
    </row>
    <row r="602" spans="1:51" ht="16.5" x14ac:dyDescent="0.25">
      <c r="A602" s="159" t="str">
        <f>_xlfn.XLOOKUP(X602,Mapping!N:N,Mapping!O:O,"Not Found",0,1)</f>
        <v>ICDB</v>
      </c>
      <c r="B602" s="159" t="str">
        <f t="shared" si="36"/>
        <v>ICDBICDB46065.6951388889</v>
      </c>
      <c r="D602" s="159" t="str">
        <f t="shared" si="39"/>
        <v>planning | Beijing | Other live location</v>
      </c>
      <c r="E602" s="159" t="str">
        <f t="shared" si="37"/>
        <v>MCPICDBICDBplanning | Beijing | Other live location</v>
      </c>
      <c r="F602" s="159" t="str">
        <f t="shared" si="38"/>
        <v>MCPICDBICDB</v>
      </c>
      <c r="G602" s="159" t="s">
        <v>1889</v>
      </c>
      <c r="N602" s="2">
        <v>2601</v>
      </c>
      <c r="O602" s="3" t="s">
        <v>715</v>
      </c>
      <c r="P602" s="3" t="s">
        <v>39</v>
      </c>
      <c r="Q602" s="3" t="s">
        <v>1052</v>
      </c>
      <c r="R602" s="3" t="s">
        <v>1053</v>
      </c>
      <c r="S602" s="4">
        <v>46065.695138888892</v>
      </c>
      <c r="T602" s="4">
        <v>46065.711111111108</v>
      </c>
      <c r="U602" s="4">
        <v>46065.711111111108</v>
      </c>
      <c r="V602" s="3" t="s">
        <v>42</v>
      </c>
      <c r="W602" s="3" t="s">
        <v>43</v>
      </c>
      <c r="X602" s="3" t="s">
        <v>1029</v>
      </c>
      <c r="Y602" s="2">
        <v>1</v>
      </c>
      <c r="Z602" s="3" t="s">
        <v>1054</v>
      </c>
      <c r="AA602" s="5">
        <v>0.38</v>
      </c>
      <c r="AB602" s="5">
        <v>0</v>
      </c>
      <c r="AC602" s="5">
        <v>0.38</v>
      </c>
      <c r="AD602" s="5">
        <v>0</v>
      </c>
      <c r="AE602" s="5">
        <v>0</v>
      </c>
      <c r="AF602" s="5">
        <v>0.38</v>
      </c>
      <c r="AG602" s="6"/>
      <c r="AH602" s="6"/>
      <c r="AI602" s="7">
        <v>0</v>
      </c>
      <c r="AJ602" s="7">
        <v>0</v>
      </c>
      <c r="AK602" s="7">
        <v>0.38</v>
      </c>
      <c r="AL602" s="7">
        <v>0</v>
      </c>
      <c r="AM602" s="7">
        <v>0.38</v>
      </c>
      <c r="AN602" s="12" t="s">
        <v>46</v>
      </c>
      <c r="AO602" s="12"/>
      <c r="AP602" s="12"/>
      <c r="AQ602" s="12"/>
      <c r="AR602" s="12"/>
      <c r="AS602" s="12"/>
      <c r="AT602" s="12"/>
      <c r="AU602" s="12"/>
      <c r="AV602" s="12"/>
      <c r="AW602" s="12"/>
      <c r="AX602" s="12"/>
      <c r="AY602" s="8" t="s">
        <v>47</v>
      </c>
    </row>
    <row r="603" spans="1:51" ht="16.5" x14ac:dyDescent="0.25">
      <c r="A603" s="159" t="str">
        <f>_xlfn.XLOOKUP(X603,Mapping!N:N,Mapping!O:O,"Not Found",0,1)</f>
        <v>ICDB</v>
      </c>
      <c r="B603" s="159" t="str">
        <f t="shared" si="36"/>
        <v>ICDBICDB46065.7111111111</v>
      </c>
      <c r="D603" s="159" t="str">
        <f t="shared" si="39"/>
        <v>planning | Shanghai | Other live location</v>
      </c>
      <c r="E603" s="159" t="str">
        <f t="shared" si="37"/>
        <v>MCPICDBICDBplanning | Shanghai | Other live location</v>
      </c>
      <c r="F603" s="159" t="str">
        <f t="shared" si="38"/>
        <v>MCPICDBICDB</v>
      </c>
      <c r="G603" s="159" t="s">
        <v>1889</v>
      </c>
      <c r="N603" s="2">
        <v>2601</v>
      </c>
      <c r="O603" s="3" t="s">
        <v>715</v>
      </c>
      <c r="P603" s="3" t="s">
        <v>39</v>
      </c>
      <c r="Q603" s="3" t="s">
        <v>1055</v>
      </c>
      <c r="R603" s="3" t="s">
        <v>1056</v>
      </c>
      <c r="S603" s="4">
        <v>46065.711111111108</v>
      </c>
      <c r="T603" s="4">
        <v>46065.724305555559</v>
      </c>
      <c r="U603" s="4">
        <v>46065.724305555559</v>
      </c>
      <c r="V603" s="3" t="s">
        <v>42</v>
      </c>
      <c r="W603" s="3" t="s">
        <v>43</v>
      </c>
      <c r="X603" s="3" t="s">
        <v>1029</v>
      </c>
      <c r="Y603" s="2">
        <v>1</v>
      </c>
      <c r="Z603" s="3" t="s">
        <v>1057</v>
      </c>
      <c r="AA603" s="5">
        <v>0.32</v>
      </c>
      <c r="AB603" s="5">
        <v>0</v>
      </c>
      <c r="AC603" s="5">
        <v>0.32</v>
      </c>
      <c r="AD603" s="5">
        <v>0</v>
      </c>
      <c r="AE603" s="5">
        <v>0</v>
      </c>
      <c r="AF603" s="5">
        <v>0.32</v>
      </c>
      <c r="AG603" s="6"/>
      <c r="AH603" s="6"/>
      <c r="AI603" s="7">
        <v>0</v>
      </c>
      <c r="AJ603" s="7">
        <v>0</v>
      </c>
      <c r="AK603" s="7">
        <v>0.32</v>
      </c>
      <c r="AL603" s="7">
        <v>0</v>
      </c>
      <c r="AM603" s="7">
        <v>0.32</v>
      </c>
      <c r="AN603" s="12" t="s">
        <v>46</v>
      </c>
      <c r="AO603" s="12"/>
      <c r="AP603" s="12"/>
      <c r="AQ603" s="12"/>
      <c r="AR603" s="12"/>
      <c r="AS603" s="12"/>
      <c r="AT603" s="12"/>
      <c r="AU603" s="12"/>
      <c r="AV603" s="12"/>
      <c r="AW603" s="12"/>
      <c r="AX603" s="12"/>
      <c r="AY603" s="8" t="s">
        <v>47</v>
      </c>
    </row>
    <row r="604" spans="1:51" ht="16.5" x14ac:dyDescent="0.25">
      <c r="A604" s="159" t="str">
        <f>_xlfn.XLOOKUP(X604,Mapping!N:N,Mapping!O:O,"Not Found",0,1)</f>
        <v>ICDB</v>
      </c>
      <c r="B604" s="159" t="str">
        <f t="shared" si="36"/>
        <v>ICDBICDB46065.7243055556</v>
      </c>
      <c r="D604" s="159" t="str">
        <f t="shared" si="39"/>
        <v>planning | Manila | Other live location</v>
      </c>
      <c r="E604" s="159" t="str">
        <f t="shared" si="37"/>
        <v>MCPICDBICDBplanning | Manila | Other live location</v>
      </c>
      <c r="F604" s="159" t="str">
        <f t="shared" si="38"/>
        <v>MCPICDBICDB</v>
      </c>
      <c r="G604" s="159" t="s">
        <v>1889</v>
      </c>
      <c r="N604" s="2">
        <v>2601</v>
      </c>
      <c r="O604" s="3" t="s">
        <v>715</v>
      </c>
      <c r="P604" s="3" t="s">
        <v>39</v>
      </c>
      <c r="Q604" s="3" t="s">
        <v>1058</v>
      </c>
      <c r="R604" s="3" t="s">
        <v>42</v>
      </c>
      <c r="S604" s="4">
        <v>46065.724305555559</v>
      </c>
      <c r="T604" s="4">
        <v>46065.738194444442</v>
      </c>
      <c r="U604" s="4">
        <v>46066.294444444444</v>
      </c>
      <c r="V604" s="3" t="s">
        <v>1059</v>
      </c>
      <c r="W604" s="3" t="s">
        <v>54</v>
      </c>
      <c r="X604" s="3" t="s">
        <v>1029</v>
      </c>
      <c r="Y604" s="2">
        <v>1</v>
      </c>
      <c r="Z604" s="3" t="s">
        <v>1060</v>
      </c>
      <c r="AA604" s="5">
        <v>0.33</v>
      </c>
      <c r="AB604" s="5">
        <v>0.33</v>
      </c>
      <c r="AC604" s="5">
        <v>0</v>
      </c>
      <c r="AD604" s="5">
        <v>3.07</v>
      </c>
      <c r="AE604" s="5">
        <v>3.4</v>
      </c>
      <c r="AF604" s="5">
        <v>3.4</v>
      </c>
      <c r="AG604" s="6"/>
      <c r="AH604" s="6"/>
      <c r="AI604" s="7">
        <v>0.33</v>
      </c>
      <c r="AJ604" s="7">
        <v>3.07</v>
      </c>
      <c r="AK604" s="7">
        <v>0</v>
      </c>
      <c r="AL604" s="7">
        <v>3.4</v>
      </c>
      <c r="AM604" s="7">
        <v>3.4</v>
      </c>
      <c r="AN604" s="12" t="s">
        <v>125</v>
      </c>
      <c r="AO604" s="12" t="s">
        <v>364</v>
      </c>
      <c r="AP604" s="12" t="s">
        <v>365</v>
      </c>
      <c r="AQ604" s="12" t="s">
        <v>1061</v>
      </c>
      <c r="AR604" s="12"/>
      <c r="AS604" s="12"/>
      <c r="AT604" s="12" t="s">
        <v>60</v>
      </c>
      <c r="AU604" s="12" t="s">
        <v>118</v>
      </c>
      <c r="AV604" s="12" t="s">
        <v>610</v>
      </c>
      <c r="AW604" s="12" t="s">
        <v>1062</v>
      </c>
      <c r="AX604" s="12" t="s">
        <v>1063</v>
      </c>
      <c r="AY604" s="8" t="s">
        <v>47</v>
      </c>
    </row>
    <row r="605" spans="1:51" ht="16.5" x14ac:dyDescent="0.25">
      <c r="A605" s="159" t="str">
        <f>_xlfn.XLOOKUP(X605,Mapping!N:N,Mapping!O:O,"Not Found",0,1)</f>
        <v>ICDB</v>
      </c>
      <c r="B605" s="159" t="str">
        <f t="shared" si="36"/>
        <v>ICDBICDB46066.2944444444</v>
      </c>
      <c r="D605" s="159" t="str">
        <f t="shared" si="39"/>
        <v>planning | Manila | Other live location</v>
      </c>
      <c r="E605" s="159" t="str">
        <f t="shared" si="37"/>
        <v>MCPICDBICDBplanning | Manila | Other live location</v>
      </c>
      <c r="F605" s="159" t="str">
        <f t="shared" si="38"/>
        <v>MCPICDBICDB</v>
      </c>
      <c r="G605" s="159" t="s">
        <v>1889</v>
      </c>
      <c r="N605" s="2">
        <v>2601</v>
      </c>
      <c r="O605" s="3" t="s">
        <v>715</v>
      </c>
      <c r="P605" s="3" t="s">
        <v>39</v>
      </c>
      <c r="Q605" s="3" t="s">
        <v>1058</v>
      </c>
      <c r="R605" s="3" t="s">
        <v>1064</v>
      </c>
      <c r="S605" s="4">
        <v>46066.294444444444</v>
      </c>
      <c r="T605" s="4">
        <v>46066.30972222222</v>
      </c>
      <c r="U605" s="4">
        <v>46066.30972222222</v>
      </c>
      <c r="V605" s="3" t="s">
        <v>42</v>
      </c>
      <c r="W605" s="3" t="s">
        <v>43</v>
      </c>
      <c r="X605" s="3" t="s">
        <v>1065</v>
      </c>
      <c r="Y605" s="2">
        <v>2</v>
      </c>
      <c r="Z605" s="3" t="s">
        <v>1060</v>
      </c>
      <c r="AA605" s="5">
        <v>0.37</v>
      </c>
      <c r="AB605" s="5">
        <v>0</v>
      </c>
      <c r="AC605" s="5">
        <v>0.37</v>
      </c>
      <c r="AD605" s="5">
        <v>0</v>
      </c>
      <c r="AE605" s="5">
        <v>0</v>
      </c>
      <c r="AF605" s="5">
        <v>0.37</v>
      </c>
      <c r="AG605" s="6"/>
      <c r="AH605" s="6"/>
      <c r="AI605" s="7">
        <v>0</v>
      </c>
      <c r="AJ605" s="7">
        <v>0</v>
      </c>
      <c r="AK605" s="7">
        <v>0.37</v>
      </c>
      <c r="AL605" s="7">
        <v>0</v>
      </c>
      <c r="AM605" s="7">
        <v>0.37</v>
      </c>
      <c r="AN605" s="12" t="s">
        <v>46</v>
      </c>
      <c r="AO605" s="12"/>
      <c r="AP605" s="12"/>
      <c r="AQ605" s="12"/>
      <c r="AR605" s="12"/>
      <c r="AS605" s="12"/>
      <c r="AT605" s="12"/>
      <c r="AU605" s="12"/>
      <c r="AV605" s="12"/>
      <c r="AW605" s="12"/>
      <c r="AX605" s="12"/>
      <c r="AY605" s="8" t="s">
        <v>47</v>
      </c>
    </row>
    <row r="606" spans="1:51" ht="16.5" x14ac:dyDescent="0.25">
      <c r="A606" s="159" t="str">
        <f>_xlfn.XLOOKUP(X606,Mapping!N:N,Mapping!O:O,"Not Found",0,1)</f>
        <v>ICDB</v>
      </c>
      <c r="B606" s="159" t="str">
        <f t="shared" si="36"/>
        <v>ICDBICDB46066.3097222222</v>
      </c>
      <c r="D606" s="159" t="str">
        <f t="shared" si="39"/>
        <v>planning | Geneva | Other live location</v>
      </c>
      <c r="E606" s="159" t="str">
        <f t="shared" si="37"/>
        <v>MCPICDBICDBplanning | Geneva | Other live location</v>
      </c>
      <c r="F606" s="159" t="str">
        <f t="shared" si="38"/>
        <v>MCPICDBICDB</v>
      </c>
      <c r="G606" s="159" t="s">
        <v>1889</v>
      </c>
      <c r="N606" s="2">
        <v>2601</v>
      </c>
      <c r="O606" s="3" t="s">
        <v>715</v>
      </c>
      <c r="P606" s="3" t="s">
        <v>39</v>
      </c>
      <c r="Q606" s="3" t="s">
        <v>1066</v>
      </c>
      <c r="R606" s="3" t="s">
        <v>1067</v>
      </c>
      <c r="S606" s="4">
        <v>46066.30972222222</v>
      </c>
      <c r="T606" s="4">
        <v>46066.32708333333</v>
      </c>
      <c r="U606" s="4">
        <v>46066.32708333333</v>
      </c>
      <c r="V606" s="3" t="s">
        <v>42</v>
      </c>
      <c r="W606" s="3" t="s">
        <v>43</v>
      </c>
      <c r="X606" s="3" t="s">
        <v>1065</v>
      </c>
      <c r="Y606" s="2">
        <v>1</v>
      </c>
      <c r="Z606" s="3" t="s">
        <v>1068</v>
      </c>
      <c r="AA606" s="5">
        <v>0.42</v>
      </c>
      <c r="AB606" s="5">
        <v>0</v>
      </c>
      <c r="AC606" s="5">
        <v>0.42</v>
      </c>
      <c r="AD606" s="5">
        <v>0</v>
      </c>
      <c r="AE606" s="5">
        <v>0</v>
      </c>
      <c r="AF606" s="5">
        <v>0.42</v>
      </c>
      <c r="AG606" s="6"/>
      <c r="AH606" s="6"/>
      <c r="AI606" s="7">
        <v>0</v>
      </c>
      <c r="AJ606" s="7">
        <v>0</v>
      </c>
      <c r="AK606" s="7">
        <v>0.42</v>
      </c>
      <c r="AL606" s="7">
        <v>0</v>
      </c>
      <c r="AM606" s="7">
        <v>0.42</v>
      </c>
      <c r="AN606" s="12" t="s">
        <v>46</v>
      </c>
      <c r="AO606" s="12"/>
      <c r="AP606" s="12"/>
      <c r="AQ606" s="12"/>
      <c r="AR606" s="12"/>
      <c r="AS606" s="12"/>
      <c r="AT606" s="12"/>
      <c r="AU606" s="12"/>
      <c r="AV606" s="12"/>
      <c r="AW606" s="12"/>
      <c r="AX606" s="12"/>
      <c r="AY606" s="8" t="s">
        <v>47</v>
      </c>
    </row>
    <row r="607" spans="1:51" ht="16.5" x14ac:dyDescent="0.25">
      <c r="A607" s="159" t="str">
        <f>_xlfn.XLOOKUP(X607,Mapping!N:N,Mapping!O:O,"Not Found",0,1)</f>
        <v>ICDB</v>
      </c>
      <c r="B607" s="159" t="str">
        <f t="shared" si="36"/>
        <v>ICDBICDB46066.3270833333</v>
      </c>
      <c r="D607" s="159" t="str">
        <f t="shared" si="39"/>
        <v>export to ara</v>
      </c>
      <c r="E607" s="159" t="str">
        <f t="shared" si="37"/>
        <v>MCPICDBICDBexport to ara</v>
      </c>
      <c r="F607" s="159" t="str">
        <f t="shared" si="38"/>
        <v>MCPICDBICDB</v>
      </c>
      <c r="G607" s="159" t="s">
        <v>1889</v>
      </c>
      <c r="N607" s="2">
        <v>2601</v>
      </c>
      <c r="O607" s="3" t="s">
        <v>715</v>
      </c>
      <c r="P607" s="3" t="s">
        <v>39</v>
      </c>
      <c r="Q607" s="3" t="s">
        <v>89</v>
      </c>
      <c r="R607" s="3" t="s">
        <v>90</v>
      </c>
      <c r="S607" s="4">
        <v>46066.32708333333</v>
      </c>
      <c r="T607" s="4">
        <v>46066.328472222223</v>
      </c>
      <c r="U607" s="4">
        <v>46066.32916666667</v>
      </c>
      <c r="V607" s="3" t="s">
        <v>42</v>
      </c>
      <c r="W607" s="3" t="s">
        <v>43</v>
      </c>
      <c r="X607" s="3" t="s">
        <v>1065</v>
      </c>
      <c r="Y607" s="2">
        <v>1</v>
      </c>
      <c r="Z607" s="3" t="s">
        <v>91</v>
      </c>
      <c r="AA607" s="5">
        <v>0.03</v>
      </c>
      <c r="AB607" s="5">
        <v>0</v>
      </c>
      <c r="AC607" s="5">
        <v>0.03</v>
      </c>
      <c r="AD607" s="5">
        <v>0</v>
      </c>
      <c r="AE607" s="5">
        <v>0</v>
      </c>
      <c r="AF607" s="5">
        <v>0.03</v>
      </c>
      <c r="AG607" s="6"/>
      <c r="AH607" s="6"/>
      <c r="AI607" s="7">
        <v>0</v>
      </c>
      <c r="AJ607" s="7">
        <v>0</v>
      </c>
      <c r="AK607" s="7">
        <v>0.03</v>
      </c>
      <c r="AL607" s="7">
        <v>0</v>
      </c>
      <c r="AM607" s="7">
        <v>0.03</v>
      </c>
      <c r="AN607" s="12" t="s">
        <v>46</v>
      </c>
      <c r="AO607" s="12"/>
      <c r="AP607" s="12"/>
      <c r="AQ607" s="12"/>
      <c r="AR607" s="12"/>
      <c r="AS607" s="12"/>
      <c r="AT607" s="12"/>
      <c r="AU607" s="12"/>
      <c r="AV607" s="12"/>
      <c r="AW607" s="12"/>
      <c r="AX607" s="12"/>
      <c r="AY607" s="8" t="s">
        <v>47</v>
      </c>
    </row>
    <row r="608" spans="1:51" ht="16.5" x14ac:dyDescent="0.25">
      <c r="A608" s="159" t="str">
        <f>_xlfn.XLOOKUP(X608,Mapping!N:N,Mapping!O:O,"Not Found",0,1)</f>
        <v>ICDB</v>
      </c>
      <c r="B608" s="159" t="str">
        <f t="shared" si="36"/>
        <v>ICDBICDB46066.3291666667</v>
      </c>
      <c r="D608" s="159" t="str">
        <f t="shared" si="39"/>
        <v>gap run | NLWB_Lending | Live on ALM Core</v>
      </c>
      <c r="E608" s="159" t="str">
        <f t="shared" si="37"/>
        <v>MCPICDBICDBgap run | NLWB_Lending | Live on ALM Core</v>
      </c>
      <c r="F608" s="159" t="str">
        <f t="shared" si="38"/>
        <v>MCPICDBICDB</v>
      </c>
      <c r="G608" s="159" t="s">
        <v>1889</v>
      </c>
      <c r="N608" s="2">
        <v>2601</v>
      </c>
      <c r="O608" s="3" t="s">
        <v>715</v>
      </c>
      <c r="P608" s="3" t="s">
        <v>39</v>
      </c>
      <c r="Q608" s="3" t="s">
        <v>1069</v>
      </c>
      <c r="R608" s="3" t="s">
        <v>1070</v>
      </c>
      <c r="S608" s="4">
        <v>46066.32916666667</v>
      </c>
      <c r="T608" s="4">
        <v>46066.352083333331</v>
      </c>
      <c r="U608" s="4">
        <v>46066.352083333331</v>
      </c>
      <c r="V608" s="3" t="s">
        <v>42</v>
      </c>
      <c r="W608" s="3" t="s">
        <v>43</v>
      </c>
      <c r="X608" s="3" t="s">
        <v>1071</v>
      </c>
      <c r="Y608" s="2">
        <v>1</v>
      </c>
      <c r="Z608" s="3" t="s">
        <v>1072</v>
      </c>
      <c r="AA608" s="5">
        <v>0.55000000000000004</v>
      </c>
      <c r="AB608" s="5">
        <v>0</v>
      </c>
      <c r="AC608" s="5">
        <v>0.55000000000000004</v>
      </c>
      <c r="AD608" s="5">
        <v>0</v>
      </c>
      <c r="AE608" s="5">
        <v>0</v>
      </c>
      <c r="AF608" s="5">
        <v>0.55000000000000004</v>
      </c>
      <c r="AG608" s="6"/>
      <c r="AH608" s="6"/>
      <c r="AI608" s="7">
        <v>0</v>
      </c>
      <c r="AJ608" s="7">
        <v>0</v>
      </c>
      <c r="AK608" s="7">
        <v>0.55000000000000004</v>
      </c>
      <c r="AL608" s="7">
        <v>0</v>
      </c>
      <c r="AM608" s="7">
        <v>0.55000000000000004</v>
      </c>
      <c r="AN608" s="12" t="s">
        <v>46</v>
      </c>
      <c r="AO608" s="12"/>
      <c r="AP608" s="12"/>
      <c r="AQ608" s="12"/>
      <c r="AR608" s="12"/>
      <c r="AS608" s="12"/>
      <c r="AT608" s="12"/>
      <c r="AU608" s="12"/>
      <c r="AV608" s="12"/>
      <c r="AW608" s="12"/>
      <c r="AX608" s="12"/>
      <c r="AY608" s="8" t="s">
        <v>47</v>
      </c>
    </row>
    <row r="609" spans="1:51" ht="16.5" x14ac:dyDescent="0.25">
      <c r="A609" s="159" t="str">
        <f>_xlfn.XLOOKUP(X609,Mapping!N:N,Mapping!O:O,"Not Found",0,1)</f>
        <v>ICDB</v>
      </c>
      <c r="B609" s="159" t="str">
        <f t="shared" si="36"/>
        <v>ICDBICDB46066.3520833333</v>
      </c>
      <c r="D609" s="159" t="str">
        <f t="shared" si="39"/>
        <v>gap run | London | Live on ALM Core</v>
      </c>
      <c r="E609" s="159" t="str">
        <f t="shared" si="37"/>
        <v>MCPICDBICDBgap run | London | Live on ALM Core</v>
      </c>
      <c r="F609" s="159" t="str">
        <f t="shared" si="38"/>
        <v>MCPICDBICDB</v>
      </c>
      <c r="G609" s="159" t="s">
        <v>1889</v>
      </c>
      <c r="N609" s="2">
        <v>2601</v>
      </c>
      <c r="O609" s="3" t="s">
        <v>715</v>
      </c>
      <c r="P609" s="3" t="s">
        <v>39</v>
      </c>
      <c r="Q609" s="3" t="s">
        <v>1073</v>
      </c>
      <c r="R609" s="3" t="s">
        <v>1074</v>
      </c>
      <c r="S609" s="4">
        <v>46066.352083333331</v>
      </c>
      <c r="T609" s="4">
        <v>46066.373611111114</v>
      </c>
      <c r="U609" s="4">
        <v>46066.373611111114</v>
      </c>
      <c r="V609" s="3" t="s">
        <v>42</v>
      </c>
      <c r="W609" s="3" t="s">
        <v>43</v>
      </c>
      <c r="X609" s="3" t="s">
        <v>1071</v>
      </c>
      <c r="Y609" s="2">
        <v>1</v>
      </c>
      <c r="Z609" s="3" t="s">
        <v>1075</v>
      </c>
      <c r="AA609" s="5">
        <v>0.52</v>
      </c>
      <c r="AB609" s="5">
        <v>0</v>
      </c>
      <c r="AC609" s="5">
        <v>0.52</v>
      </c>
      <c r="AD609" s="5">
        <v>0</v>
      </c>
      <c r="AE609" s="5">
        <v>0</v>
      </c>
      <c r="AF609" s="5">
        <v>0.52</v>
      </c>
      <c r="AG609" s="6"/>
      <c r="AH609" s="6"/>
      <c r="AI609" s="7">
        <v>0</v>
      </c>
      <c r="AJ609" s="7">
        <v>0</v>
      </c>
      <c r="AK609" s="7">
        <v>0.52</v>
      </c>
      <c r="AL609" s="7">
        <v>0</v>
      </c>
      <c r="AM609" s="7">
        <v>0.52</v>
      </c>
      <c r="AN609" s="12" t="s">
        <v>46</v>
      </c>
      <c r="AO609" s="12"/>
      <c r="AP609" s="12"/>
      <c r="AQ609" s="12"/>
      <c r="AR609" s="12"/>
      <c r="AS609" s="12"/>
      <c r="AT609" s="12"/>
      <c r="AU609" s="12"/>
      <c r="AV609" s="12"/>
      <c r="AW609" s="12"/>
      <c r="AX609" s="12"/>
      <c r="AY609" s="8" t="s">
        <v>47</v>
      </c>
    </row>
    <row r="610" spans="1:51" ht="16.5" x14ac:dyDescent="0.25">
      <c r="A610" s="159" t="str">
        <f>_xlfn.XLOOKUP(X610,Mapping!N:N,Mapping!O:O,"Not Found",0,1)</f>
        <v>ICDB</v>
      </c>
      <c r="B610" s="159" t="str">
        <f t="shared" si="36"/>
        <v>ICDBICDB46066.3736111111</v>
      </c>
      <c r="D610" s="159" t="str">
        <f t="shared" si="39"/>
        <v>gap run | Dublin | Live on ALM Core</v>
      </c>
      <c r="E610" s="159" t="str">
        <f t="shared" si="37"/>
        <v>MCPICDBICDBgap run | Dublin | Live on ALM Core</v>
      </c>
      <c r="F610" s="159" t="str">
        <f t="shared" si="38"/>
        <v>MCPICDBICDB</v>
      </c>
      <c r="G610" s="159" t="s">
        <v>1889</v>
      </c>
      <c r="N610" s="2">
        <v>2601</v>
      </c>
      <c r="O610" s="3" t="s">
        <v>715</v>
      </c>
      <c r="P610" s="3" t="s">
        <v>39</v>
      </c>
      <c r="Q610" s="3" t="s">
        <v>1076</v>
      </c>
      <c r="R610" s="3" t="s">
        <v>1077</v>
      </c>
      <c r="S610" s="4">
        <v>46066.373611111114</v>
      </c>
      <c r="T610" s="4">
        <v>46066.39166666667</v>
      </c>
      <c r="U610" s="4">
        <v>46066.39166666667</v>
      </c>
      <c r="V610" s="3" t="s">
        <v>42</v>
      </c>
      <c r="W610" s="3" t="s">
        <v>43</v>
      </c>
      <c r="X610" s="3" t="s">
        <v>1071</v>
      </c>
      <c r="Y610" s="2">
        <v>1</v>
      </c>
      <c r="Z610" s="3" t="s">
        <v>1078</v>
      </c>
      <c r="AA610" s="5">
        <v>0.43</v>
      </c>
      <c r="AB610" s="5">
        <v>0</v>
      </c>
      <c r="AC610" s="5">
        <v>0.43</v>
      </c>
      <c r="AD610" s="5">
        <v>0</v>
      </c>
      <c r="AE610" s="5">
        <v>0</v>
      </c>
      <c r="AF610" s="5">
        <v>0.43</v>
      </c>
      <c r="AG610" s="6"/>
      <c r="AH610" s="6"/>
      <c r="AI610" s="7">
        <v>0</v>
      </c>
      <c r="AJ610" s="7">
        <v>0</v>
      </c>
      <c r="AK610" s="7">
        <v>0.43</v>
      </c>
      <c r="AL610" s="7">
        <v>0</v>
      </c>
      <c r="AM610" s="7">
        <v>0.43</v>
      </c>
      <c r="AN610" s="12" t="s">
        <v>46</v>
      </c>
      <c r="AO610" s="12"/>
      <c r="AP610" s="12"/>
      <c r="AQ610" s="12"/>
      <c r="AR610" s="12"/>
      <c r="AS610" s="12"/>
      <c r="AT610" s="12"/>
      <c r="AU610" s="12"/>
      <c r="AV610" s="12"/>
      <c r="AW610" s="12"/>
      <c r="AX610" s="12"/>
      <c r="AY610" s="8" t="s">
        <v>47</v>
      </c>
    </row>
    <row r="611" spans="1:51" ht="16.5" x14ac:dyDescent="0.25">
      <c r="A611" s="159" t="str">
        <f>_xlfn.XLOOKUP(X611,Mapping!N:N,Mapping!O:O,"Not Found",0,1)</f>
        <v>ICDB</v>
      </c>
      <c r="B611" s="159" t="str">
        <f t="shared" si="36"/>
        <v>ICDBICDB46066.3916666667</v>
      </c>
      <c r="D611" s="159" t="str">
        <f t="shared" si="39"/>
        <v>gap run | Singapore | Live on ALM Core</v>
      </c>
      <c r="E611" s="159" t="str">
        <f t="shared" si="37"/>
        <v>MCPICDBICDBgap run | Singapore | Live on ALM Core</v>
      </c>
      <c r="F611" s="159" t="str">
        <f t="shared" si="38"/>
        <v>MCPICDBICDB</v>
      </c>
      <c r="G611" s="159" t="s">
        <v>1889</v>
      </c>
      <c r="N611" s="2">
        <v>2601</v>
      </c>
      <c r="O611" s="3" t="s">
        <v>715</v>
      </c>
      <c r="P611" s="3" t="s">
        <v>39</v>
      </c>
      <c r="Q611" s="3" t="s">
        <v>1079</v>
      </c>
      <c r="R611" s="3" t="s">
        <v>1080</v>
      </c>
      <c r="S611" s="4">
        <v>46066.39166666667</v>
      </c>
      <c r="T611" s="4">
        <v>46066.414583333331</v>
      </c>
      <c r="U611" s="4">
        <v>46066.414583333331</v>
      </c>
      <c r="V611" s="3" t="s">
        <v>42</v>
      </c>
      <c r="W611" s="3" t="s">
        <v>43</v>
      </c>
      <c r="X611" s="3" t="s">
        <v>1071</v>
      </c>
      <c r="Y611" s="2">
        <v>1</v>
      </c>
      <c r="Z611" s="3" t="s">
        <v>1081</v>
      </c>
      <c r="AA611" s="5">
        <v>0.55000000000000004</v>
      </c>
      <c r="AB611" s="5">
        <v>0</v>
      </c>
      <c r="AC611" s="5">
        <v>0.55000000000000004</v>
      </c>
      <c r="AD611" s="5">
        <v>0</v>
      </c>
      <c r="AE611" s="5">
        <v>0</v>
      </c>
      <c r="AF611" s="5">
        <v>0.55000000000000004</v>
      </c>
      <c r="AG611" s="6"/>
      <c r="AH611" s="6"/>
      <c r="AI611" s="7">
        <v>0</v>
      </c>
      <c r="AJ611" s="7">
        <v>0</v>
      </c>
      <c r="AK611" s="7">
        <v>0.55000000000000004</v>
      </c>
      <c r="AL611" s="7">
        <v>0</v>
      </c>
      <c r="AM611" s="7">
        <v>0.55000000000000004</v>
      </c>
      <c r="AN611" s="12" t="s">
        <v>46</v>
      </c>
      <c r="AO611" s="12"/>
      <c r="AP611" s="12"/>
      <c r="AQ611" s="12"/>
      <c r="AR611" s="12"/>
      <c r="AS611" s="12"/>
      <c r="AT611" s="12"/>
      <c r="AU611" s="12"/>
      <c r="AV611" s="12"/>
      <c r="AW611" s="12"/>
      <c r="AX611" s="12"/>
      <c r="AY611" s="8" t="s">
        <v>47</v>
      </c>
    </row>
    <row r="612" spans="1:51" ht="16.5" x14ac:dyDescent="0.25">
      <c r="A612" s="159" t="str">
        <f>_xlfn.XLOOKUP(X612,Mapping!N:N,Mapping!O:O,"Not Found",0,1)</f>
        <v>ICDB</v>
      </c>
      <c r="B612" s="159" t="str">
        <f t="shared" si="36"/>
        <v>ICDBICDB46066.4145833333</v>
      </c>
      <c r="D612" s="159" t="str">
        <f t="shared" si="39"/>
        <v>gap run | Hong_Kong | Live on ALM Core</v>
      </c>
      <c r="E612" s="159" t="str">
        <f t="shared" si="37"/>
        <v>MCPICDBICDBgap run | Hong_Kong | Live on ALM Core</v>
      </c>
      <c r="F612" s="159" t="str">
        <f t="shared" si="38"/>
        <v>MCPICDBICDB</v>
      </c>
      <c r="G612" s="159" t="s">
        <v>1889</v>
      </c>
      <c r="N612" s="2">
        <v>2601</v>
      </c>
      <c r="O612" s="3" t="s">
        <v>715</v>
      </c>
      <c r="P612" s="3" t="s">
        <v>39</v>
      </c>
      <c r="Q612" s="3" t="s">
        <v>1082</v>
      </c>
      <c r="R612" s="3" t="s">
        <v>1083</v>
      </c>
      <c r="S612" s="4">
        <v>46066.414583333331</v>
      </c>
      <c r="T612" s="4">
        <v>46066.427083333336</v>
      </c>
      <c r="U612" s="4">
        <v>46066.427083333336</v>
      </c>
      <c r="V612" s="3" t="s">
        <v>42</v>
      </c>
      <c r="W612" s="3" t="s">
        <v>43</v>
      </c>
      <c r="X612" s="3" t="s">
        <v>1071</v>
      </c>
      <c r="Y612" s="2">
        <v>1</v>
      </c>
      <c r="Z612" s="3" t="s">
        <v>1084</v>
      </c>
      <c r="AA612" s="5">
        <v>0.3</v>
      </c>
      <c r="AB612" s="5">
        <v>0</v>
      </c>
      <c r="AC612" s="5">
        <v>0.3</v>
      </c>
      <c r="AD612" s="5">
        <v>0</v>
      </c>
      <c r="AE612" s="5">
        <v>0</v>
      </c>
      <c r="AF612" s="5">
        <v>0.3</v>
      </c>
      <c r="AG612" s="6"/>
      <c r="AH612" s="6"/>
      <c r="AI612" s="7">
        <v>0</v>
      </c>
      <c r="AJ612" s="7">
        <v>0</v>
      </c>
      <c r="AK612" s="7">
        <v>0.3</v>
      </c>
      <c r="AL612" s="7">
        <v>0</v>
      </c>
      <c r="AM612" s="7">
        <v>0.3</v>
      </c>
      <c r="AN612" s="12" t="s">
        <v>46</v>
      </c>
      <c r="AO612" s="12"/>
      <c r="AP612" s="12"/>
      <c r="AQ612" s="12"/>
      <c r="AR612" s="12"/>
      <c r="AS612" s="12"/>
      <c r="AT612" s="12"/>
      <c r="AU612" s="12"/>
      <c r="AV612" s="12"/>
      <c r="AW612" s="12"/>
      <c r="AX612" s="12"/>
      <c r="AY612" s="8" t="s">
        <v>47</v>
      </c>
    </row>
    <row r="613" spans="1:51" ht="16.5" x14ac:dyDescent="0.25">
      <c r="A613" s="159" t="str">
        <f>_xlfn.XLOOKUP(X613,Mapping!N:N,Mapping!O:O,"Not Found",0,1)</f>
        <v>ICDB</v>
      </c>
      <c r="B613" s="159" t="str">
        <f t="shared" si="36"/>
        <v>ICDBICDB46066.4270833333</v>
      </c>
      <c r="D613" s="159" t="str">
        <f t="shared" si="39"/>
        <v>gap run | Sofia | Live on ALM Core</v>
      </c>
      <c r="E613" s="159" t="str">
        <f t="shared" si="37"/>
        <v>MCPICDBICDBgap run | Sofia | Live on ALM Core</v>
      </c>
      <c r="F613" s="159" t="str">
        <f t="shared" si="38"/>
        <v>MCPICDBICDB</v>
      </c>
      <c r="G613" s="159" t="s">
        <v>1889</v>
      </c>
      <c r="N613" s="2">
        <v>2601</v>
      </c>
      <c r="O613" s="3" t="s">
        <v>715</v>
      </c>
      <c r="P613" s="3" t="s">
        <v>39</v>
      </c>
      <c r="Q613" s="3" t="s">
        <v>1085</v>
      </c>
      <c r="R613" s="3" t="s">
        <v>1086</v>
      </c>
      <c r="S613" s="4">
        <v>46066.427083333336</v>
      </c>
      <c r="T613" s="4">
        <v>46066.441666666666</v>
      </c>
      <c r="U613" s="4">
        <v>46066.441666666666</v>
      </c>
      <c r="V613" s="3" t="s">
        <v>42</v>
      </c>
      <c r="W613" s="3" t="s">
        <v>43</v>
      </c>
      <c r="X613" s="3" t="s">
        <v>1071</v>
      </c>
      <c r="Y613" s="2">
        <v>1</v>
      </c>
      <c r="Z613" s="3" t="s">
        <v>1087</v>
      </c>
      <c r="AA613" s="5">
        <v>0.35</v>
      </c>
      <c r="AB613" s="5">
        <v>0</v>
      </c>
      <c r="AC613" s="5">
        <v>0.35</v>
      </c>
      <c r="AD613" s="5">
        <v>0</v>
      </c>
      <c r="AE613" s="5">
        <v>0</v>
      </c>
      <c r="AF613" s="5">
        <v>0.35</v>
      </c>
      <c r="AG613" s="6"/>
      <c r="AH613" s="6"/>
      <c r="AI613" s="7">
        <v>0</v>
      </c>
      <c r="AJ613" s="7">
        <v>0</v>
      </c>
      <c r="AK613" s="7">
        <v>0.35</v>
      </c>
      <c r="AL613" s="7">
        <v>0</v>
      </c>
      <c r="AM613" s="7">
        <v>0.35</v>
      </c>
      <c r="AN613" s="12" t="s">
        <v>46</v>
      </c>
      <c r="AO613" s="12"/>
      <c r="AP613" s="12"/>
      <c r="AQ613" s="12"/>
      <c r="AR613" s="12"/>
      <c r="AS613" s="12"/>
      <c r="AT613" s="12"/>
      <c r="AU613" s="12"/>
      <c r="AV613" s="12"/>
      <c r="AW613" s="12"/>
      <c r="AX613" s="12"/>
      <c r="AY613" s="8" t="s">
        <v>47</v>
      </c>
    </row>
    <row r="614" spans="1:51" ht="16.5" x14ac:dyDescent="0.25">
      <c r="A614" s="159" t="str">
        <f>_xlfn.XLOOKUP(X614,Mapping!N:N,Mapping!O:O,"Not Found",0,1)</f>
        <v>ICDB</v>
      </c>
      <c r="B614" s="159" t="str">
        <f t="shared" si="36"/>
        <v>ICDBICDB46066.4416666667</v>
      </c>
      <c r="D614" s="159" t="str">
        <f t="shared" si="39"/>
        <v>gap run | Vienna | Live on ALM Core</v>
      </c>
      <c r="E614" s="159" t="str">
        <f t="shared" si="37"/>
        <v>MCPICDBICDBgap run | Vienna | Live on ALM Core</v>
      </c>
      <c r="F614" s="159" t="str">
        <f t="shared" si="38"/>
        <v>MCPICDBICDB</v>
      </c>
      <c r="G614" s="159" t="s">
        <v>1889</v>
      </c>
      <c r="N614" s="2">
        <v>2601</v>
      </c>
      <c r="O614" s="3" t="s">
        <v>715</v>
      </c>
      <c r="P614" s="3" t="s">
        <v>39</v>
      </c>
      <c r="Q614" s="3" t="s">
        <v>1088</v>
      </c>
      <c r="R614" s="3" t="s">
        <v>1089</v>
      </c>
      <c r="S614" s="4">
        <v>46066.441666666666</v>
      </c>
      <c r="T614" s="4">
        <v>46066.452777777777</v>
      </c>
      <c r="U614" s="4">
        <v>46066.452777777777</v>
      </c>
      <c r="V614" s="3" t="s">
        <v>42</v>
      </c>
      <c r="W614" s="3" t="s">
        <v>43</v>
      </c>
      <c r="X614" s="3" t="s">
        <v>1071</v>
      </c>
      <c r="Y614" s="2">
        <v>1</v>
      </c>
      <c r="Z614" s="3" t="s">
        <v>1090</v>
      </c>
      <c r="AA614" s="5">
        <v>0.27</v>
      </c>
      <c r="AB614" s="5">
        <v>0</v>
      </c>
      <c r="AC614" s="5">
        <v>0.27</v>
      </c>
      <c r="AD614" s="5">
        <v>0</v>
      </c>
      <c r="AE614" s="5">
        <v>0</v>
      </c>
      <c r="AF614" s="5">
        <v>0.27</v>
      </c>
      <c r="AG614" s="6"/>
      <c r="AH614" s="6"/>
      <c r="AI614" s="7">
        <v>0</v>
      </c>
      <c r="AJ614" s="7">
        <v>0</v>
      </c>
      <c r="AK614" s="7">
        <v>0.27</v>
      </c>
      <c r="AL614" s="7">
        <v>0</v>
      </c>
      <c r="AM614" s="7">
        <v>0.27</v>
      </c>
      <c r="AN614" s="12" t="s">
        <v>46</v>
      </c>
      <c r="AO614" s="12"/>
      <c r="AP614" s="12"/>
      <c r="AQ614" s="12"/>
      <c r="AR614" s="12"/>
      <c r="AS614" s="12"/>
      <c r="AT614" s="12"/>
      <c r="AU614" s="12"/>
      <c r="AV614" s="12"/>
      <c r="AW614" s="12"/>
      <c r="AX614" s="12"/>
      <c r="AY614" s="8" t="s">
        <v>47</v>
      </c>
    </row>
    <row r="615" spans="1:51" ht="16.5" x14ac:dyDescent="0.25">
      <c r="A615" s="159" t="str">
        <f>_xlfn.XLOOKUP(X615,Mapping!N:N,Mapping!O:O,"Not Found",0,1)</f>
        <v>ICDB</v>
      </c>
      <c r="B615" s="159" t="str">
        <f t="shared" si="36"/>
        <v>ICDBICDB46066.4527777778</v>
      </c>
      <c r="D615" s="159" t="str">
        <f t="shared" si="39"/>
        <v>gap run | Prague | Live on ALM Core</v>
      </c>
      <c r="E615" s="159" t="str">
        <f t="shared" si="37"/>
        <v>MCPICDBICDBgap run | Prague | Live on ALM Core</v>
      </c>
      <c r="F615" s="159" t="str">
        <f t="shared" si="38"/>
        <v>MCPICDBICDB</v>
      </c>
      <c r="G615" s="159" t="s">
        <v>1889</v>
      </c>
      <c r="N615" s="2">
        <v>2601</v>
      </c>
      <c r="O615" s="3" t="s">
        <v>715</v>
      </c>
      <c r="P615" s="3" t="s">
        <v>39</v>
      </c>
      <c r="Q615" s="3" t="s">
        <v>1091</v>
      </c>
      <c r="R615" s="3" t="s">
        <v>1092</v>
      </c>
      <c r="S615" s="4">
        <v>46066.452777777777</v>
      </c>
      <c r="T615" s="4">
        <v>46066.467361111114</v>
      </c>
      <c r="U615" s="4">
        <v>46066.467361111114</v>
      </c>
      <c r="V615" s="3" t="s">
        <v>42</v>
      </c>
      <c r="W615" s="3" t="s">
        <v>43</v>
      </c>
      <c r="X615" s="3" t="s">
        <v>1071</v>
      </c>
      <c r="Y615" s="2">
        <v>1</v>
      </c>
      <c r="Z615" s="3" t="s">
        <v>1093</v>
      </c>
      <c r="AA615" s="5">
        <v>0.35</v>
      </c>
      <c r="AB615" s="5">
        <v>0</v>
      </c>
      <c r="AC615" s="5">
        <v>0.35</v>
      </c>
      <c r="AD615" s="5">
        <v>0</v>
      </c>
      <c r="AE615" s="5">
        <v>0</v>
      </c>
      <c r="AF615" s="5">
        <v>0.35</v>
      </c>
      <c r="AG615" s="6"/>
      <c r="AH615" s="6"/>
      <c r="AI615" s="7">
        <v>0</v>
      </c>
      <c r="AJ615" s="7">
        <v>0</v>
      </c>
      <c r="AK615" s="7">
        <v>0.35</v>
      </c>
      <c r="AL615" s="7">
        <v>0</v>
      </c>
      <c r="AM615" s="7">
        <v>0.35</v>
      </c>
      <c r="AN615" s="12" t="s">
        <v>46</v>
      </c>
      <c r="AO615" s="12"/>
      <c r="AP615" s="12"/>
      <c r="AQ615" s="12"/>
      <c r="AR615" s="12"/>
      <c r="AS615" s="12"/>
      <c r="AT615" s="12"/>
      <c r="AU615" s="12"/>
      <c r="AV615" s="12"/>
      <c r="AW615" s="12"/>
      <c r="AX615" s="12"/>
      <c r="AY615" s="8" t="s">
        <v>47</v>
      </c>
    </row>
    <row r="616" spans="1:51" ht="16.5" x14ac:dyDescent="0.25">
      <c r="A616" s="159" t="str">
        <f>_xlfn.XLOOKUP(X616,Mapping!N:N,Mapping!O:O,"Not Found",0,1)</f>
        <v>ICDB</v>
      </c>
      <c r="B616" s="159" t="str">
        <f t="shared" si="36"/>
        <v>ICDBICDB46066.4673611111</v>
      </c>
      <c r="D616" s="159" t="str">
        <f t="shared" si="39"/>
        <v>gap run | Beijing | Other live location</v>
      </c>
      <c r="E616" s="159" t="str">
        <f t="shared" si="37"/>
        <v>MCPICDBICDBgap run | Beijing | Other live location</v>
      </c>
      <c r="F616" s="159" t="str">
        <f t="shared" si="38"/>
        <v>MCPICDBICDB</v>
      </c>
      <c r="G616" s="159" t="s">
        <v>1889</v>
      </c>
      <c r="N616" s="2">
        <v>2601</v>
      </c>
      <c r="O616" s="3" t="s">
        <v>715</v>
      </c>
      <c r="P616" s="3" t="s">
        <v>39</v>
      </c>
      <c r="Q616" s="3" t="s">
        <v>1094</v>
      </c>
      <c r="R616" s="3" t="s">
        <v>1095</v>
      </c>
      <c r="S616" s="4">
        <v>46066.467361111114</v>
      </c>
      <c r="T616" s="4">
        <v>46066.484722222223</v>
      </c>
      <c r="U616" s="4">
        <v>46066.484722222223</v>
      </c>
      <c r="V616" s="3" t="s">
        <v>42</v>
      </c>
      <c r="W616" s="3" t="s">
        <v>43</v>
      </c>
      <c r="X616" s="3" t="s">
        <v>1071</v>
      </c>
      <c r="Y616" s="2">
        <v>1</v>
      </c>
      <c r="Z616" s="3" t="s">
        <v>1096</v>
      </c>
      <c r="AA616" s="5">
        <v>0.42</v>
      </c>
      <c r="AB616" s="5">
        <v>0</v>
      </c>
      <c r="AC616" s="5">
        <v>0.42</v>
      </c>
      <c r="AD616" s="5">
        <v>0</v>
      </c>
      <c r="AE616" s="5">
        <v>0</v>
      </c>
      <c r="AF616" s="5">
        <v>0.42</v>
      </c>
      <c r="AG616" s="6"/>
      <c r="AH616" s="6"/>
      <c r="AI616" s="7">
        <v>0</v>
      </c>
      <c r="AJ616" s="7">
        <v>0</v>
      </c>
      <c r="AK616" s="7">
        <v>0.42</v>
      </c>
      <c r="AL616" s="7">
        <v>0</v>
      </c>
      <c r="AM616" s="7">
        <v>0.42</v>
      </c>
      <c r="AN616" s="12" t="s">
        <v>46</v>
      </c>
      <c r="AO616" s="12"/>
      <c r="AP616" s="12"/>
      <c r="AQ616" s="12"/>
      <c r="AR616" s="12"/>
      <c r="AS616" s="12"/>
      <c r="AT616" s="12"/>
      <c r="AU616" s="12"/>
      <c r="AV616" s="12"/>
      <c r="AW616" s="12"/>
      <c r="AX616" s="12"/>
      <c r="AY616" s="8" t="s">
        <v>47</v>
      </c>
    </row>
    <row r="617" spans="1:51" ht="16.5" x14ac:dyDescent="0.25">
      <c r="A617" s="159" t="str">
        <f>_xlfn.XLOOKUP(X617,Mapping!N:N,Mapping!O:O,"Not Found",0,1)</f>
        <v>ICDB</v>
      </c>
      <c r="B617" s="159" t="str">
        <f t="shared" si="36"/>
        <v>ICDBICDB46066.4847222222</v>
      </c>
      <c r="D617" s="159" t="str">
        <f t="shared" si="39"/>
        <v>gap run | Shanghai | Other live location</v>
      </c>
      <c r="E617" s="159" t="str">
        <f t="shared" si="37"/>
        <v>MCPICDBICDBgap run | Shanghai | Other live location</v>
      </c>
      <c r="F617" s="159" t="str">
        <f t="shared" si="38"/>
        <v>MCPICDBICDB</v>
      </c>
      <c r="G617" s="159" t="s">
        <v>1889</v>
      </c>
      <c r="N617" s="2">
        <v>2601</v>
      </c>
      <c r="O617" s="3" t="s">
        <v>715</v>
      </c>
      <c r="P617" s="3" t="s">
        <v>39</v>
      </c>
      <c r="Q617" s="3" t="s">
        <v>1097</v>
      </c>
      <c r="R617" s="3" t="s">
        <v>1098</v>
      </c>
      <c r="S617" s="4">
        <v>46066.484722222223</v>
      </c>
      <c r="T617" s="4">
        <v>46066.497916666667</v>
      </c>
      <c r="U617" s="4">
        <v>46066.497916666667</v>
      </c>
      <c r="V617" s="3" t="s">
        <v>42</v>
      </c>
      <c r="W617" s="3" t="s">
        <v>43</v>
      </c>
      <c r="X617" s="3" t="s">
        <v>1071</v>
      </c>
      <c r="Y617" s="2">
        <v>1</v>
      </c>
      <c r="Z617" s="3" t="s">
        <v>1099</v>
      </c>
      <c r="AA617" s="5">
        <v>0.32</v>
      </c>
      <c r="AB617" s="5">
        <v>0</v>
      </c>
      <c r="AC617" s="5">
        <v>0.32</v>
      </c>
      <c r="AD617" s="5">
        <v>0</v>
      </c>
      <c r="AE617" s="5">
        <v>0</v>
      </c>
      <c r="AF617" s="5">
        <v>0.32</v>
      </c>
      <c r="AG617" s="6"/>
      <c r="AH617" s="6"/>
      <c r="AI617" s="7">
        <v>0</v>
      </c>
      <c r="AJ617" s="7">
        <v>0</v>
      </c>
      <c r="AK617" s="7">
        <v>0.32</v>
      </c>
      <c r="AL617" s="7">
        <v>0</v>
      </c>
      <c r="AM617" s="7">
        <v>0.32</v>
      </c>
      <c r="AN617" s="12" t="s">
        <v>46</v>
      </c>
      <c r="AO617" s="12"/>
      <c r="AP617" s="12"/>
      <c r="AQ617" s="12"/>
      <c r="AR617" s="12"/>
      <c r="AS617" s="12"/>
      <c r="AT617" s="12"/>
      <c r="AU617" s="12"/>
      <c r="AV617" s="12"/>
      <c r="AW617" s="12"/>
      <c r="AX617" s="12"/>
      <c r="AY617" s="8" t="s">
        <v>47</v>
      </c>
    </row>
    <row r="618" spans="1:51" ht="16.5" x14ac:dyDescent="0.25">
      <c r="A618" s="159" t="str">
        <f>_xlfn.XLOOKUP(X618,Mapping!N:N,Mapping!O:O,"Not Found",0,1)</f>
        <v>ICDB</v>
      </c>
      <c r="B618" s="159" t="str">
        <f t="shared" si="36"/>
        <v>ICDBICDB46066.4979166667</v>
      </c>
      <c r="D618" s="159" t="str">
        <f t="shared" si="39"/>
        <v>gap run | Budapest | Live on ALM Core</v>
      </c>
      <c r="E618" s="159" t="str">
        <f t="shared" si="37"/>
        <v>MCPICDBICDBgap run | Budapest | Live on ALM Core</v>
      </c>
      <c r="F618" s="159" t="str">
        <f t="shared" si="38"/>
        <v>MCPICDBICDB</v>
      </c>
      <c r="G618" s="159" t="s">
        <v>1889</v>
      </c>
      <c r="N618" s="2">
        <v>2601</v>
      </c>
      <c r="O618" s="3" t="s">
        <v>715</v>
      </c>
      <c r="P618" s="3" t="s">
        <v>39</v>
      </c>
      <c r="Q618" s="3" t="s">
        <v>1100</v>
      </c>
      <c r="R618" s="3" t="s">
        <v>1101</v>
      </c>
      <c r="S618" s="4">
        <v>46066.497916666667</v>
      </c>
      <c r="T618" s="4">
        <v>46066.509722222225</v>
      </c>
      <c r="U618" s="4">
        <v>46066.509722222225</v>
      </c>
      <c r="V618" s="3" t="s">
        <v>42</v>
      </c>
      <c r="W618" s="3" t="s">
        <v>43</v>
      </c>
      <c r="X618" s="3" t="s">
        <v>1071</v>
      </c>
      <c r="Y618" s="2">
        <v>1</v>
      </c>
      <c r="Z618" s="3" t="s">
        <v>1102</v>
      </c>
      <c r="AA618" s="5">
        <v>0.28000000000000003</v>
      </c>
      <c r="AB618" s="5">
        <v>0</v>
      </c>
      <c r="AC618" s="5">
        <v>0.28000000000000003</v>
      </c>
      <c r="AD618" s="5">
        <v>0</v>
      </c>
      <c r="AE618" s="5">
        <v>0</v>
      </c>
      <c r="AF618" s="5">
        <v>0.28000000000000003</v>
      </c>
      <c r="AG618" s="6"/>
      <c r="AH618" s="6"/>
      <c r="AI618" s="7">
        <v>0</v>
      </c>
      <c r="AJ618" s="7">
        <v>0</v>
      </c>
      <c r="AK618" s="7">
        <v>0.28000000000000003</v>
      </c>
      <c r="AL618" s="7">
        <v>0</v>
      </c>
      <c r="AM618" s="7">
        <v>0.28000000000000003</v>
      </c>
      <c r="AN618" s="12" t="s">
        <v>46</v>
      </c>
      <c r="AO618" s="12"/>
      <c r="AP618" s="12"/>
      <c r="AQ618" s="12"/>
      <c r="AR618" s="12"/>
      <c r="AS618" s="12"/>
      <c r="AT618" s="12"/>
      <c r="AU618" s="12"/>
      <c r="AV618" s="12"/>
      <c r="AW618" s="12"/>
      <c r="AX618" s="12"/>
      <c r="AY618" s="8" t="s">
        <v>47</v>
      </c>
    </row>
    <row r="619" spans="1:51" ht="16.5" x14ac:dyDescent="0.25">
      <c r="A619" s="159" t="str">
        <f>_xlfn.XLOOKUP(X619,Mapping!N:N,Mapping!O:O,"Not Found",0,1)</f>
        <v>ICDB</v>
      </c>
      <c r="B619" s="159" t="str">
        <f t="shared" si="36"/>
        <v>ICDBICDB46066.5097222222</v>
      </c>
      <c r="D619" s="159" t="str">
        <f t="shared" si="39"/>
        <v>gap run | Tokyo | Live on ALM Core</v>
      </c>
      <c r="E619" s="159" t="str">
        <f t="shared" si="37"/>
        <v>MCPICDBICDBgap run | Tokyo | Live on ALM Core</v>
      </c>
      <c r="F619" s="159" t="str">
        <f t="shared" si="38"/>
        <v>MCPICDBICDB</v>
      </c>
      <c r="G619" s="159" t="s">
        <v>1889</v>
      </c>
      <c r="N619" s="2">
        <v>2601</v>
      </c>
      <c r="O619" s="3" t="s">
        <v>715</v>
      </c>
      <c r="P619" s="3" t="s">
        <v>39</v>
      </c>
      <c r="Q619" s="3" t="s">
        <v>1103</v>
      </c>
      <c r="R619" s="3" t="s">
        <v>1104</v>
      </c>
      <c r="S619" s="4">
        <v>46066.509722222225</v>
      </c>
      <c r="T619" s="4">
        <v>46066.522222222222</v>
      </c>
      <c r="U619" s="4">
        <v>46066.522222222222</v>
      </c>
      <c r="V619" s="3" t="s">
        <v>42</v>
      </c>
      <c r="W619" s="3" t="s">
        <v>43</v>
      </c>
      <c r="X619" s="3" t="s">
        <v>1071</v>
      </c>
      <c r="Y619" s="2">
        <v>1</v>
      </c>
      <c r="Z619" s="3" t="s">
        <v>1105</v>
      </c>
      <c r="AA619" s="5">
        <v>0.3</v>
      </c>
      <c r="AB619" s="5">
        <v>0</v>
      </c>
      <c r="AC619" s="5">
        <v>0.3</v>
      </c>
      <c r="AD619" s="5">
        <v>0</v>
      </c>
      <c r="AE619" s="5">
        <v>0</v>
      </c>
      <c r="AF619" s="5">
        <v>0.3</v>
      </c>
      <c r="AG619" s="6"/>
      <c r="AH619" s="6"/>
      <c r="AI619" s="7">
        <v>0</v>
      </c>
      <c r="AJ619" s="7">
        <v>0</v>
      </c>
      <c r="AK619" s="7">
        <v>0.3</v>
      </c>
      <c r="AL619" s="7">
        <v>0</v>
      </c>
      <c r="AM619" s="7">
        <v>0.3</v>
      </c>
      <c r="AN619" s="12" t="s">
        <v>46</v>
      </c>
      <c r="AO619" s="12"/>
      <c r="AP619" s="12"/>
      <c r="AQ619" s="12"/>
      <c r="AR619" s="12"/>
      <c r="AS619" s="12"/>
      <c r="AT619" s="12"/>
      <c r="AU619" s="12"/>
      <c r="AV619" s="12"/>
      <c r="AW619" s="12"/>
      <c r="AX619" s="12"/>
      <c r="AY619" s="8" t="s">
        <v>47</v>
      </c>
    </row>
    <row r="620" spans="1:51" ht="16.5" x14ac:dyDescent="0.25">
      <c r="A620" s="159" t="str">
        <f>_xlfn.XLOOKUP(X620,Mapping!N:N,Mapping!O:O,"Not Found",0,1)</f>
        <v>ICDB</v>
      </c>
      <c r="B620" s="159" t="str">
        <f t="shared" si="36"/>
        <v>ICDBICDB46066.5222222222</v>
      </c>
      <c r="D620" s="159" t="str">
        <f t="shared" si="39"/>
        <v>gap run | Manila | Other live location</v>
      </c>
      <c r="E620" s="159" t="str">
        <f t="shared" si="37"/>
        <v>MCPICDBICDBgap run | Manila | Other live location</v>
      </c>
      <c r="F620" s="159" t="str">
        <f t="shared" si="38"/>
        <v>MCPICDBICDB</v>
      </c>
      <c r="G620" s="159" t="s">
        <v>1889</v>
      </c>
      <c r="N620" s="2">
        <v>2601</v>
      </c>
      <c r="O620" s="3" t="s">
        <v>715</v>
      </c>
      <c r="P620" s="3" t="s">
        <v>39</v>
      </c>
      <c r="Q620" s="3" t="s">
        <v>1106</v>
      </c>
      <c r="R620" s="3" t="s">
        <v>1107</v>
      </c>
      <c r="S620" s="4">
        <v>46066.522222222222</v>
      </c>
      <c r="T620" s="4">
        <v>46066.533333333333</v>
      </c>
      <c r="U620" s="4">
        <v>46066.533333333333</v>
      </c>
      <c r="V620" s="3" t="s">
        <v>42</v>
      </c>
      <c r="W620" s="3" t="s">
        <v>43</v>
      </c>
      <c r="X620" s="3" t="s">
        <v>1071</v>
      </c>
      <c r="Y620" s="2">
        <v>1</v>
      </c>
      <c r="Z620" s="3" t="s">
        <v>1108</v>
      </c>
      <c r="AA620" s="5">
        <v>0.27</v>
      </c>
      <c r="AB620" s="5">
        <v>0</v>
      </c>
      <c r="AC620" s="5">
        <v>0.27</v>
      </c>
      <c r="AD620" s="5">
        <v>0</v>
      </c>
      <c r="AE620" s="5">
        <v>0</v>
      </c>
      <c r="AF620" s="5">
        <v>0.27</v>
      </c>
      <c r="AG620" s="6"/>
      <c r="AH620" s="6"/>
      <c r="AI620" s="7">
        <v>0</v>
      </c>
      <c r="AJ620" s="7">
        <v>0</v>
      </c>
      <c r="AK620" s="7">
        <v>0.27</v>
      </c>
      <c r="AL620" s="7">
        <v>0</v>
      </c>
      <c r="AM620" s="7">
        <v>0.27</v>
      </c>
      <c r="AN620" s="12" t="s">
        <v>46</v>
      </c>
      <c r="AO620" s="12"/>
      <c r="AP620" s="12"/>
      <c r="AQ620" s="12"/>
      <c r="AR620" s="12"/>
      <c r="AS620" s="12"/>
      <c r="AT620" s="12"/>
      <c r="AU620" s="12"/>
      <c r="AV620" s="12"/>
      <c r="AW620" s="12"/>
      <c r="AX620" s="12"/>
      <c r="AY620" s="8" t="s">
        <v>47</v>
      </c>
    </row>
    <row r="621" spans="1:51" ht="16.5" x14ac:dyDescent="0.25">
      <c r="A621" s="159" t="str">
        <f>_xlfn.XLOOKUP(X621,Mapping!N:N,Mapping!O:O,"Not Found",0,1)</f>
        <v>ICDB</v>
      </c>
      <c r="B621" s="159" t="str">
        <f t="shared" si="36"/>
        <v>ICDBICDB46066.5333333333</v>
      </c>
      <c r="D621" s="159" t="str">
        <f t="shared" si="39"/>
        <v>gap run | Bratislava | Live on ALM Core</v>
      </c>
      <c r="E621" s="159" t="str">
        <f t="shared" si="37"/>
        <v>MCPICDBICDBgap run | Bratislava | Live on ALM Core</v>
      </c>
      <c r="F621" s="159" t="str">
        <f t="shared" si="38"/>
        <v>MCPICDBICDB</v>
      </c>
      <c r="G621" s="159" t="s">
        <v>1889</v>
      </c>
      <c r="N621" s="2">
        <v>2601</v>
      </c>
      <c r="O621" s="3" t="s">
        <v>715</v>
      </c>
      <c r="P621" s="3" t="s">
        <v>39</v>
      </c>
      <c r="Q621" s="3" t="s">
        <v>1109</v>
      </c>
      <c r="R621" s="3" t="s">
        <v>1110</v>
      </c>
      <c r="S621" s="4">
        <v>46066.533333333333</v>
      </c>
      <c r="T621" s="4">
        <v>46066.543749999997</v>
      </c>
      <c r="U621" s="4">
        <v>46066.543749999997</v>
      </c>
      <c r="V621" s="3" t="s">
        <v>42</v>
      </c>
      <c r="W621" s="3" t="s">
        <v>43</v>
      </c>
      <c r="X621" s="3" t="s">
        <v>1071</v>
      </c>
      <c r="Y621" s="2">
        <v>1</v>
      </c>
      <c r="Z621" s="3" t="s">
        <v>1111</v>
      </c>
      <c r="AA621" s="5">
        <v>0.25</v>
      </c>
      <c r="AB621" s="5">
        <v>0</v>
      </c>
      <c r="AC621" s="5">
        <v>0.25</v>
      </c>
      <c r="AD621" s="5">
        <v>0</v>
      </c>
      <c r="AE621" s="5">
        <v>0</v>
      </c>
      <c r="AF621" s="5">
        <v>0.25</v>
      </c>
      <c r="AG621" s="6"/>
      <c r="AH621" s="6"/>
      <c r="AI621" s="7">
        <v>0</v>
      </c>
      <c r="AJ621" s="7">
        <v>0</v>
      </c>
      <c r="AK621" s="7">
        <v>0.25</v>
      </c>
      <c r="AL621" s="7">
        <v>0</v>
      </c>
      <c r="AM621" s="7">
        <v>0.25</v>
      </c>
      <c r="AN621" s="12" t="s">
        <v>46</v>
      </c>
      <c r="AO621" s="12"/>
      <c r="AP621" s="12"/>
      <c r="AQ621" s="12"/>
      <c r="AR621" s="12"/>
      <c r="AS621" s="12"/>
      <c r="AT621" s="12"/>
      <c r="AU621" s="12"/>
      <c r="AV621" s="12"/>
      <c r="AW621" s="12"/>
      <c r="AX621" s="12"/>
      <c r="AY621" s="8" t="s">
        <v>47</v>
      </c>
    </row>
    <row r="622" spans="1:51" ht="16.5" x14ac:dyDescent="0.25">
      <c r="A622" s="159" t="str">
        <f>_xlfn.XLOOKUP(X622,Mapping!N:N,Mapping!O:O,"Not Found",0,1)</f>
        <v>ICDB</v>
      </c>
      <c r="B622" s="159" t="str">
        <f t="shared" si="36"/>
        <v>ICDBICDB46066.54375</v>
      </c>
      <c r="D622" s="159" t="str">
        <f t="shared" si="39"/>
        <v>gap run | Seoul | Live on ALM Core</v>
      </c>
      <c r="E622" s="159" t="str">
        <f t="shared" si="37"/>
        <v>MCPICDBICDBgap run | Seoul | Live on ALM Core</v>
      </c>
      <c r="F622" s="159" t="str">
        <f t="shared" si="38"/>
        <v>MCPICDBICDB</v>
      </c>
      <c r="G622" s="159" t="s">
        <v>1889</v>
      </c>
      <c r="N622" s="2">
        <v>2601</v>
      </c>
      <c r="O622" s="3" t="s">
        <v>715</v>
      </c>
      <c r="P622" s="3" t="s">
        <v>39</v>
      </c>
      <c r="Q622" s="3" t="s">
        <v>1112</v>
      </c>
      <c r="R622" s="3" t="s">
        <v>1113</v>
      </c>
      <c r="S622" s="4">
        <v>46066.543749999997</v>
      </c>
      <c r="T622" s="4">
        <v>46066.556944444441</v>
      </c>
      <c r="U622" s="4">
        <v>46066.556944444441</v>
      </c>
      <c r="V622" s="3" t="s">
        <v>42</v>
      </c>
      <c r="W622" s="3" t="s">
        <v>43</v>
      </c>
      <c r="X622" s="3" t="s">
        <v>1071</v>
      </c>
      <c r="Y622" s="2">
        <v>1</v>
      </c>
      <c r="Z622" s="3" t="s">
        <v>1114</v>
      </c>
      <c r="AA622" s="5">
        <v>0.32</v>
      </c>
      <c r="AB622" s="5">
        <v>0</v>
      </c>
      <c r="AC622" s="5">
        <v>0.32</v>
      </c>
      <c r="AD622" s="5">
        <v>0</v>
      </c>
      <c r="AE622" s="5">
        <v>0</v>
      </c>
      <c r="AF622" s="5">
        <v>0.32</v>
      </c>
      <c r="AG622" s="6"/>
      <c r="AH622" s="6"/>
      <c r="AI622" s="7">
        <v>0</v>
      </c>
      <c r="AJ622" s="7">
        <v>0</v>
      </c>
      <c r="AK622" s="7">
        <v>0.32</v>
      </c>
      <c r="AL622" s="7">
        <v>0</v>
      </c>
      <c r="AM622" s="7">
        <v>0.32</v>
      </c>
      <c r="AN622" s="12" t="s">
        <v>46</v>
      </c>
      <c r="AO622" s="12"/>
      <c r="AP622" s="12"/>
      <c r="AQ622" s="12"/>
      <c r="AR622" s="12"/>
      <c r="AS622" s="12"/>
      <c r="AT622" s="12"/>
      <c r="AU622" s="12"/>
      <c r="AV622" s="12"/>
      <c r="AW622" s="12"/>
      <c r="AX622" s="12"/>
      <c r="AY622" s="8" t="s">
        <v>47</v>
      </c>
    </row>
    <row r="623" spans="1:51" ht="16.5" x14ac:dyDescent="0.25">
      <c r="A623" s="159" t="str">
        <f>_xlfn.XLOOKUP(X623,Mapping!N:N,Mapping!O:O,"Not Found",0,1)</f>
        <v>ICDB</v>
      </c>
      <c r="B623" s="159" t="str">
        <f t="shared" si="36"/>
        <v>ICDBICDB46066.5569444444</v>
      </c>
      <c r="D623" s="159" t="str">
        <f t="shared" si="39"/>
        <v>gap run | Taipei | Live on ALM Core</v>
      </c>
      <c r="E623" s="159" t="str">
        <f t="shared" si="37"/>
        <v>MCPICDBICDBgap run | Taipei | Live on ALM Core</v>
      </c>
      <c r="F623" s="159" t="str">
        <f t="shared" si="38"/>
        <v>MCPICDBICDB</v>
      </c>
      <c r="G623" s="159" t="s">
        <v>1889</v>
      </c>
      <c r="N623" s="2">
        <v>2601</v>
      </c>
      <c r="O623" s="3" t="s">
        <v>715</v>
      </c>
      <c r="P623" s="3" t="s">
        <v>39</v>
      </c>
      <c r="Q623" s="3" t="s">
        <v>1115</v>
      </c>
      <c r="R623" s="3" t="s">
        <v>1116</v>
      </c>
      <c r="S623" s="4">
        <v>46066.556944444441</v>
      </c>
      <c r="T623" s="4">
        <v>46066.568749999999</v>
      </c>
      <c r="U623" s="4">
        <v>46066.568749999999</v>
      </c>
      <c r="V623" s="3" t="s">
        <v>42</v>
      </c>
      <c r="W623" s="3" t="s">
        <v>43</v>
      </c>
      <c r="X623" s="3" t="s">
        <v>1071</v>
      </c>
      <c r="Y623" s="2">
        <v>1</v>
      </c>
      <c r="Z623" s="3" t="s">
        <v>1117</v>
      </c>
      <c r="AA623" s="5">
        <v>0.28000000000000003</v>
      </c>
      <c r="AB623" s="5">
        <v>0</v>
      </c>
      <c r="AC623" s="5">
        <v>0.28000000000000003</v>
      </c>
      <c r="AD623" s="5">
        <v>0</v>
      </c>
      <c r="AE623" s="5">
        <v>0</v>
      </c>
      <c r="AF623" s="5">
        <v>0.28000000000000003</v>
      </c>
      <c r="AG623" s="6"/>
      <c r="AH623" s="6"/>
      <c r="AI623" s="7">
        <v>0</v>
      </c>
      <c r="AJ623" s="7">
        <v>0</v>
      </c>
      <c r="AK623" s="7">
        <v>0.28000000000000003</v>
      </c>
      <c r="AL623" s="7">
        <v>0</v>
      </c>
      <c r="AM623" s="7">
        <v>0.28000000000000003</v>
      </c>
      <c r="AN623" s="12" t="s">
        <v>46</v>
      </c>
      <c r="AO623" s="12"/>
      <c r="AP623" s="12"/>
      <c r="AQ623" s="12"/>
      <c r="AR623" s="12"/>
      <c r="AS623" s="12"/>
      <c r="AT623" s="12"/>
      <c r="AU623" s="12"/>
      <c r="AV623" s="12"/>
      <c r="AW623" s="12"/>
      <c r="AX623" s="12"/>
      <c r="AY623" s="8" t="s">
        <v>47</v>
      </c>
    </row>
    <row r="624" spans="1:51" ht="16.5" x14ac:dyDescent="0.25">
      <c r="A624" s="159" t="str">
        <f>_xlfn.XLOOKUP(X624,Mapping!N:N,Mapping!O:O,"Not Found",0,1)</f>
        <v>ICDB</v>
      </c>
      <c r="B624" s="159" t="str">
        <f t="shared" si="36"/>
        <v>ICDBICDB46066.56875</v>
      </c>
      <c r="D624" s="159" t="str">
        <f t="shared" si="39"/>
        <v>gap run | NLWB_BMG | Live on ALM Core</v>
      </c>
      <c r="E624" s="159" t="str">
        <f t="shared" si="37"/>
        <v>MCPICDBICDBgap run | NLWB_BMG | Live on ALM Core</v>
      </c>
      <c r="F624" s="159" t="str">
        <f t="shared" si="38"/>
        <v>MCPICDBICDB</v>
      </c>
      <c r="G624" s="159" t="s">
        <v>1889</v>
      </c>
      <c r="N624" s="2">
        <v>2601</v>
      </c>
      <c r="O624" s="3" t="s">
        <v>715</v>
      </c>
      <c r="P624" s="3" t="s">
        <v>39</v>
      </c>
      <c r="Q624" s="3" t="s">
        <v>1118</v>
      </c>
      <c r="R624" s="3" t="s">
        <v>1119</v>
      </c>
      <c r="S624" s="4">
        <v>46066.568749999999</v>
      </c>
      <c r="T624" s="4">
        <v>46066.579861111109</v>
      </c>
      <c r="U624" s="4">
        <v>46066.579861111109</v>
      </c>
      <c r="V624" s="3" t="s">
        <v>42</v>
      </c>
      <c r="W624" s="3" t="s">
        <v>43</v>
      </c>
      <c r="X624" s="3" t="s">
        <v>1071</v>
      </c>
      <c r="Y624" s="2">
        <v>1</v>
      </c>
      <c r="Z624" s="3" t="s">
        <v>1120</v>
      </c>
      <c r="AA624" s="5">
        <v>0.27</v>
      </c>
      <c r="AB624" s="5">
        <v>0</v>
      </c>
      <c r="AC624" s="5">
        <v>0.27</v>
      </c>
      <c r="AD624" s="5">
        <v>0</v>
      </c>
      <c r="AE624" s="5">
        <v>0</v>
      </c>
      <c r="AF624" s="5">
        <v>0.27</v>
      </c>
      <c r="AG624" s="6"/>
      <c r="AH624" s="6"/>
      <c r="AI624" s="7">
        <v>0</v>
      </c>
      <c r="AJ624" s="7">
        <v>0</v>
      </c>
      <c r="AK624" s="7">
        <v>0.27</v>
      </c>
      <c r="AL624" s="7">
        <v>0</v>
      </c>
      <c r="AM624" s="7">
        <v>0.27</v>
      </c>
      <c r="AN624" s="12" t="s">
        <v>46</v>
      </c>
      <c r="AO624" s="12"/>
      <c r="AP624" s="12"/>
      <c r="AQ624" s="12"/>
      <c r="AR624" s="12"/>
      <c r="AS624" s="12"/>
      <c r="AT624" s="12"/>
      <c r="AU624" s="12"/>
      <c r="AV624" s="12"/>
      <c r="AW624" s="12"/>
      <c r="AX624" s="12"/>
      <c r="AY624" s="8" t="s">
        <v>47</v>
      </c>
    </row>
    <row r="625" spans="1:51" ht="16.5" x14ac:dyDescent="0.25">
      <c r="A625" s="159" t="str">
        <f>_xlfn.XLOOKUP(X625,Mapping!N:N,Mapping!O:O,"Not Found",0,1)</f>
        <v>ICDB</v>
      </c>
      <c r="B625" s="159" t="str">
        <f t="shared" si="36"/>
        <v>ICDBICDB46066.5798611111</v>
      </c>
      <c r="D625" s="159" t="str">
        <f t="shared" si="39"/>
        <v>gap run | NLWB_FM_Banking_books | Live on ALM Core</v>
      </c>
      <c r="E625" s="159" t="str">
        <f t="shared" si="37"/>
        <v>MCPICDBICDBgap run | NLWB_FM_Banking_books | Live on ALM Core</v>
      </c>
      <c r="F625" s="159" t="str">
        <f t="shared" si="38"/>
        <v>MCPICDBICDB</v>
      </c>
      <c r="G625" s="159" t="s">
        <v>1889</v>
      </c>
      <c r="N625" s="2">
        <v>2601</v>
      </c>
      <c r="O625" s="3" t="s">
        <v>715</v>
      </c>
      <c r="P625" s="3" t="s">
        <v>39</v>
      </c>
      <c r="Q625" s="3" t="s">
        <v>1121</v>
      </c>
      <c r="R625" s="3" t="s">
        <v>1122</v>
      </c>
      <c r="S625" s="4">
        <v>46066.579861111109</v>
      </c>
      <c r="T625" s="4">
        <v>46066.623611111114</v>
      </c>
      <c r="U625" s="4">
        <v>46066.623611111114</v>
      </c>
      <c r="V625" s="3" t="s">
        <v>42</v>
      </c>
      <c r="W625" s="3" t="s">
        <v>43</v>
      </c>
      <c r="X625" s="3" t="s">
        <v>1071</v>
      </c>
      <c r="Y625" s="2">
        <v>1</v>
      </c>
      <c r="Z625" s="3" t="s">
        <v>1123</v>
      </c>
      <c r="AA625" s="5">
        <v>1.05</v>
      </c>
      <c r="AB625" s="5">
        <v>0</v>
      </c>
      <c r="AC625" s="5">
        <v>1.05</v>
      </c>
      <c r="AD625" s="5">
        <v>0</v>
      </c>
      <c r="AE625" s="5">
        <v>0</v>
      </c>
      <c r="AF625" s="5">
        <v>1.05</v>
      </c>
      <c r="AG625" s="6"/>
      <c r="AH625" s="6"/>
      <c r="AI625" s="7">
        <v>0</v>
      </c>
      <c r="AJ625" s="7">
        <v>0</v>
      </c>
      <c r="AK625" s="7">
        <v>1.05</v>
      </c>
      <c r="AL625" s="7">
        <v>0</v>
      </c>
      <c r="AM625" s="7">
        <v>1.05</v>
      </c>
      <c r="AN625" s="12" t="s">
        <v>46</v>
      </c>
      <c r="AO625" s="12"/>
      <c r="AP625" s="12"/>
      <c r="AQ625" s="12"/>
      <c r="AR625" s="12"/>
      <c r="AS625" s="12"/>
      <c r="AT625" s="12"/>
      <c r="AU625" s="12"/>
      <c r="AV625" s="12"/>
      <c r="AW625" s="12"/>
      <c r="AX625" s="12"/>
      <c r="AY625" s="8" t="s">
        <v>47</v>
      </c>
    </row>
    <row r="626" spans="1:51" ht="16.5" x14ac:dyDescent="0.25">
      <c r="A626" s="159" t="str">
        <f>_xlfn.XLOOKUP(X626,Mapping!N:N,Mapping!O:O,"Not Found",0,1)</f>
        <v>ICDB</v>
      </c>
      <c r="B626" s="159" t="str">
        <f t="shared" si="36"/>
        <v>ICDBICDB46066.6236111111</v>
      </c>
      <c r="D626" s="159" t="str">
        <f t="shared" si="39"/>
        <v>gap run | NLWB_Trade_Finance_Services | Live on ALM Core</v>
      </c>
      <c r="E626" s="159" t="str">
        <f t="shared" si="37"/>
        <v>MCPICDBICDBgap run | NLWB_Trade_Finance_Services | Live on ALM Core</v>
      </c>
      <c r="F626" s="159" t="str">
        <f t="shared" si="38"/>
        <v>MCPICDBICDB</v>
      </c>
      <c r="G626" s="159" t="s">
        <v>1889</v>
      </c>
      <c r="N626" s="2">
        <v>2601</v>
      </c>
      <c r="O626" s="3" t="s">
        <v>715</v>
      </c>
      <c r="P626" s="3" t="s">
        <v>39</v>
      </c>
      <c r="Q626" s="3" t="s">
        <v>1124</v>
      </c>
      <c r="R626" s="3" t="s">
        <v>1125</v>
      </c>
      <c r="S626" s="4">
        <v>46066.623611111114</v>
      </c>
      <c r="T626" s="4">
        <v>46066.647222222222</v>
      </c>
      <c r="U626" s="4">
        <v>46066.647222222222</v>
      </c>
      <c r="V626" s="3" t="s">
        <v>42</v>
      </c>
      <c r="W626" s="3" t="s">
        <v>43</v>
      </c>
      <c r="X626" s="3" t="s">
        <v>1071</v>
      </c>
      <c r="Y626" s="2">
        <v>1</v>
      </c>
      <c r="Z626" s="3" t="s">
        <v>1126</v>
      </c>
      <c r="AA626" s="5">
        <v>0.56999999999999995</v>
      </c>
      <c r="AB626" s="5">
        <v>0</v>
      </c>
      <c r="AC626" s="5">
        <v>0.56999999999999995</v>
      </c>
      <c r="AD626" s="5">
        <v>0</v>
      </c>
      <c r="AE626" s="5">
        <v>0</v>
      </c>
      <c r="AF626" s="5">
        <v>0.56999999999999995</v>
      </c>
      <c r="AG626" s="6"/>
      <c r="AH626" s="6"/>
      <c r="AI626" s="7">
        <v>0</v>
      </c>
      <c r="AJ626" s="7">
        <v>0</v>
      </c>
      <c r="AK626" s="7">
        <v>0.56999999999999995</v>
      </c>
      <c r="AL626" s="7">
        <v>0</v>
      </c>
      <c r="AM626" s="7">
        <v>0.56999999999999995</v>
      </c>
      <c r="AN626" s="12" t="s">
        <v>46</v>
      </c>
      <c r="AO626" s="12"/>
      <c r="AP626" s="12"/>
      <c r="AQ626" s="12"/>
      <c r="AR626" s="12"/>
      <c r="AS626" s="12"/>
      <c r="AT626" s="12"/>
      <c r="AU626" s="12"/>
      <c r="AV626" s="12"/>
      <c r="AW626" s="12"/>
      <c r="AX626" s="12"/>
      <c r="AY626" s="8" t="s">
        <v>47</v>
      </c>
    </row>
    <row r="627" spans="1:51" ht="16.5" x14ac:dyDescent="0.25">
      <c r="A627" s="159" t="str">
        <f>_xlfn.XLOOKUP(X627,Mapping!N:N,Mapping!O:O,"Not Found",0,1)</f>
        <v>ICDB</v>
      </c>
      <c r="B627" s="159" t="str">
        <f t="shared" si="36"/>
        <v>ICDBICDB46066.6472222222</v>
      </c>
      <c r="D627" s="159" t="str">
        <f t="shared" si="39"/>
        <v>gap run | Kiev | Live on ALM Core</v>
      </c>
      <c r="E627" s="159" t="str">
        <f t="shared" si="37"/>
        <v>MCPICDBICDBgap run | Kiev | Live on ALM Core</v>
      </c>
      <c r="F627" s="159" t="str">
        <f t="shared" si="38"/>
        <v>MCPICDBICDB</v>
      </c>
      <c r="G627" s="159" t="s">
        <v>1889</v>
      </c>
      <c r="N627" s="2">
        <v>2601</v>
      </c>
      <c r="O627" s="3" t="s">
        <v>715</v>
      </c>
      <c r="P627" s="3" t="s">
        <v>39</v>
      </c>
      <c r="Q627" s="3" t="s">
        <v>1127</v>
      </c>
      <c r="R627" s="3" t="s">
        <v>1128</v>
      </c>
      <c r="S627" s="4">
        <v>46066.647222222222</v>
      </c>
      <c r="T627" s="4">
        <v>46066.656944444447</v>
      </c>
      <c r="U627" s="4">
        <v>46066.656944444447</v>
      </c>
      <c r="V627" s="3" t="s">
        <v>42</v>
      </c>
      <c r="W627" s="3" t="s">
        <v>43</v>
      </c>
      <c r="X627" s="3" t="s">
        <v>1071</v>
      </c>
      <c r="Y627" s="2">
        <v>1</v>
      </c>
      <c r="Z627" s="3" t="s">
        <v>1129</v>
      </c>
      <c r="AA627" s="5">
        <v>0.23</v>
      </c>
      <c r="AB627" s="5">
        <v>0</v>
      </c>
      <c r="AC627" s="5">
        <v>0.23</v>
      </c>
      <c r="AD627" s="5">
        <v>0</v>
      </c>
      <c r="AE627" s="5">
        <v>0</v>
      </c>
      <c r="AF627" s="5">
        <v>0.23</v>
      </c>
      <c r="AG627" s="6"/>
      <c r="AH627" s="6"/>
      <c r="AI627" s="7">
        <v>0</v>
      </c>
      <c r="AJ627" s="7">
        <v>0</v>
      </c>
      <c r="AK627" s="7">
        <v>0.23</v>
      </c>
      <c r="AL627" s="7">
        <v>0</v>
      </c>
      <c r="AM627" s="7">
        <v>0.23</v>
      </c>
      <c r="AN627" s="12" t="s">
        <v>46</v>
      </c>
      <c r="AO627" s="12"/>
      <c r="AP627" s="12"/>
      <c r="AQ627" s="12"/>
      <c r="AR627" s="12"/>
      <c r="AS627" s="12"/>
      <c r="AT627" s="12"/>
      <c r="AU627" s="12"/>
      <c r="AV627" s="12"/>
      <c r="AW627" s="12"/>
      <c r="AX627" s="12"/>
      <c r="AY627" s="8" t="s">
        <v>47</v>
      </c>
    </row>
    <row r="628" spans="1:51" ht="16.5" x14ac:dyDescent="0.25">
      <c r="A628" s="159" t="str">
        <f>_xlfn.XLOOKUP(X628,Mapping!N:N,Mapping!O:O,"Not Found",0,1)</f>
        <v>ICDB</v>
      </c>
      <c r="B628" s="159" t="str">
        <f t="shared" si="36"/>
        <v>ICDBICDB46066.6569444444</v>
      </c>
      <c r="D628" s="159" t="str">
        <f t="shared" si="39"/>
        <v>gap run | Geneva | Other live location</v>
      </c>
      <c r="E628" s="159" t="str">
        <f t="shared" si="37"/>
        <v>MCPICDBICDBgap run | Geneva | Other live location</v>
      </c>
      <c r="F628" s="159" t="str">
        <f t="shared" si="38"/>
        <v>MCPICDBICDB</v>
      </c>
      <c r="G628" s="159" t="s">
        <v>1889</v>
      </c>
      <c r="N628" s="2">
        <v>2601</v>
      </c>
      <c r="O628" s="3" t="s">
        <v>715</v>
      </c>
      <c r="P628" s="3" t="s">
        <v>39</v>
      </c>
      <c r="Q628" s="3" t="s">
        <v>1130</v>
      </c>
      <c r="R628" s="3" t="s">
        <v>1131</v>
      </c>
      <c r="S628" s="4">
        <v>46066.656944444447</v>
      </c>
      <c r="T628" s="4">
        <v>46066.665277777778</v>
      </c>
      <c r="U628" s="4">
        <v>46066.665277777778</v>
      </c>
      <c r="V628" s="3" t="s">
        <v>42</v>
      </c>
      <c r="W628" s="3" t="s">
        <v>43</v>
      </c>
      <c r="X628" s="3" t="s">
        <v>1071</v>
      </c>
      <c r="Y628" s="2">
        <v>1</v>
      </c>
      <c r="Z628" s="3" t="s">
        <v>1132</v>
      </c>
      <c r="AA628" s="5">
        <v>0.2</v>
      </c>
      <c r="AB628" s="5">
        <v>0</v>
      </c>
      <c r="AC628" s="5">
        <v>0.2</v>
      </c>
      <c r="AD628" s="5">
        <v>0</v>
      </c>
      <c r="AE628" s="5">
        <v>0</v>
      </c>
      <c r="AF628" s="5">
        <v>0.2</v>
      </c>
      <c r="AG628" s="6"/>
      <c r="AH628" s="6"/>
      <c r="AI628" s="7">
        <v>0</v>
      </c>
      <c r="AJ628" s="7">
        <v>0</v>
      </c>
      <c r="AK628" s="7">
        <v>0.2</v>
      </c>
      <c r="AL628" s="7">
        <v>0</v>
      </c>
      <c r="AM628" s="7">
        <v>0.2</v>
      </c>
      <c r="AN628" s="12" t="s">
        <v>46</v>
      </c>
      <c r="AO628" s="12"/>
      <c r="AP628" s="12"/>
      <c r="AQ628" s="12"/>
      <c r="AR628" s="12"/>
      <c r="AS628" s="12"/>
      <c r="AT628" s="12"/>
      <c r="AU628" s="12"/>
      <c r="AV628" s="12"/>
      <c r="AW628" s="12"/>
      <c r="AX628" s="12"/>
      <c r="AY628" s="8" t="s">
        <v>47</v>
      </c>
    </row>
    <row r="629" spans="1:51" ht="16.5" x14ac:dyDescent="0.25">
      <c r="A629" s="159" t="str">
        <f>_xlfn.XLOOKUP(X629,Mapping!N:N,Mapping!O:O,"Not Found",0,1)</f>
        <v>ICDB</v>
      </c>
      <c r="B629" s="159" t="str">
        <f t="shared" si="36"/>
        <v>ICDBICDB46066.6652777778</v>
      </c>
      <c r="D629" s="159" t="str">
        <f t="shared" si="39"/>
        <v>gap run | Brussels | Live on ALM Core</v>
      </c>
      <c r="E629" s="159" t="str">
        <f t="shared" si="37"/>
        <v>MCPICDBICDBgap run | Brussels | Live on ALM Core</v>
      </c>
      <c r="F629" s="159" t="str">
        <f t="shared" si="38"/>
        <v>MCPICDBICDB</v>
      </c>
      <c r="G629" s="159" t="s">
        <v>1889</v>
      </c>
      <c r="N629" s="2">
        <v>2601</v>
      </c>
      <c r="O629" s="3" t="s">
        <v>715</v>
      </c>
      <c r="P629" s="3" t="s">
        <v>39</v>
      </c>
      <c r="Q629" s="3" t="s">
        <v>1133</v>
      </c>
      <c r="R629" s="3" t="s">
        <v>1134</v>
      </c>
      <c r="S629" s="4">
        <v>46066.665277777778</v>
      </c>
      <c r="T629" s="4">
        <v>46066.676388888889</v>
      </c>
      <c r="U629" s="4">
        <v>46066.676388888889</v>
      </c>
      <c r="V629" s="3" t="s">
        <v>42</v>
      </c>
      <c r="W629" s="3" t="s">
        <v>43</v>
      </c>
      <c r="X629" s="3" t="s">
        <v>1071</v>
      </c>
      <c r="Y629" s="2">
        <v>1</v>
      </c>
      <c r="Z629" s="3" t="s">
        <v>1135</v>
      </c>
      <c r="AA629" s="5">
        <v>0.27</v>
      </c>
      <c r="AB629" s="5">
        <v>0</v>
      </c>
      <c r="AC629" s="5">
        <v>0.27</v>
      </c>
      <c r="AD629" s="5">
        <v>0</v>
      </c>
      <c r="AE629" s="5">
        <v>0</v>
      </c>
      <c r="AF629" s="5">
        <v>0.27</v>
      </c>
      <c r="AG629" s="6"/>
      <c r="AH629" s="6"/>
      <c r="AI629" s="7">
        <v>0</v>
      </c>
      <c r="AJ629" s="7">
        <v>0</v>
      </c>
      <c r="AK629" s="7">
        <v>0.27</v>
      </c>
      <c r="AL629" s="7">
        <v>0</v>
      </c>
      <c r="AM629" s="7">
        <v>0.27</v>
      </c>
      <c r="AN629" s="12" t="s">
        <v>46</v>
      </c>
      <c r="AO629" s="12"/>
      <c r="AP629" s="12"/>
      <c r="AQ629" s="12"/>
      <c r="AR629" s="12"/>
      <c r="AS629" s="12"/>
      <c r="AT629" s="12"/>
      <c r="AU629" s="12"/>
      <c r="AV629" s="12"/>
      <c r="AW629" s="12"/>
      <c r="AX629" s="12"/>
      <c r="AY629" s="8" t="s">
        <v>47</v>
      </c>
    </row>
    <row r="630" spans="1:51" ht="16.5" x14ac:dyDescent="0.25">
      <c r="A630" s="159" t="str">
        <f>_xlfn.XLOOKUP(X630,Mapping!N:N,Mapping!O:O,"Not Found",0,1)</f>
        <v>ICDB</v>
      </c>
      <c r="B630" s="159" t="str">
        <f t="shared" si="36"/>
        <v>ICDBICDB46066.6763888889</v>
      </c>
      <c r="D630" s="159" t="str">
        <f t="shared" si="39"/>
        <v>gap run | Belgium_FM_banking_book | Live on ALM Core</v>
      </c>
      <c r="E630" s="159" t="str">
        <f t="shared" si="37"/>
        <v>MCPICDBICDBgap run | Belgium_FM_banking_book | Live on ALM Core</v>
      </c>
      <c r="F630" s="159" t="str">
        <f t="shared" si="38"/>
        <v>MCPICDBICDB</v>
      </c>
      <c r="G630" s="159" t="s">
        <v>1889</v>
      </c>
      <c r="N630" s="2">
        <v>2601</v>
      </c>
      <c r="O630" s="3" t="s">
        <v>715</v>
      </c>
      <c r="P630" s="3" t="s">
        <v>39</v>
      </c>
      <c r="Q630" s="3" t="s">
        <v>1136</v>
      </c>
      <c r="R630" s="3" t="s">
        <v>1137</v>
      </c>
      <c r="S630" s="4">
        <v>46066.676388888889</v>
      </c>
      <c r="T630" s="4">
        <v>46066.686805555553</v>
      </c>
      <c r="U630" s="4">
        <v>46066.686805555553</v>
      </c>
      <c r="V630" s="3" t="s">
        <v>42</v>
      </c>
      <c r="W630" s="3" t="s">
        <v>43</v>
      </c>
      <c r="X630" s="3" t="s">
        <v>1071</v>
      </c>
      <c r="Y630" s="2">
        <v>1</v>
      </c>
      <c r="Z630" s="3" t="s">
        <v>1138</v>
      </c>
      <c r="AA630" s="5">
        <v>0.25</v>
      </c>
      <c r="AB630" s="5">
        <v>0</v>
      </c>
      <c r="AC630" s="5">
        <v>0.25</v>
      </c>
      <c r="AD630" s="5">
        <v>0</v>
      </c>
      <c r="AE630" s="5">
        <v>0</v>
      </c>
      <c r="AF630" s="5">
        <v>0.25</v>
      </c>
      <c r="AG630" s="6"/>
      <c r="AH630" s="6"/>
      <c r="AI630" s="7">
        <v>0</v>
      </c>
      <c r="AJ630" s="7">
        <v>0</v>
      </c>
      <c r="AK630" s="7">
        <v>0.25</v>
      </c>
      <c r="AL630" s="7">
        <v>0</v>
      </c>
      <c r="AM630" s="7">
        <v>0.25</v>
      </c>
      <c r="AN630" s="12" t="s">
        <v>46</v>
      </c>
      <c r="AO630" s="12"/>
      <c r="AP630" s="12"/>
      <c r="AQ630" s="12"/>
      <c r="AR630" s="12"/>
      <c r="AS630" s="12"/>
      <c r="AT630" s="12"/>
      <c r="AU630" s="12"/>
      <c r="AV630" s="12"/>
      <c r="AW630" s="12"/>
      <c r="AX630" s="12"/>
      <c r="AY630" s="8" t="s">
        <v>47</v>
      </c>
    </row>
    <row r="631" spans="1:51" ht="16.5" x14ac:dyDescent="0.25">
      <c r="A631" s="159" t="str">
        <f>_xlfn.XLOOKUP(X631,Mapping!N:N,Mapping!O:O,"Not Found",0,1)</f>
        <v>ICDB</v>
      </c>
      <c r="B631" s="159" t="str">
        <f t="shared" si="36"/>
        <v>ICDBICDB46066.6868055556</v>
      </c>
      <c r="D631" s="159" t="str">
        <f t="shared" si="39"/>
        <v>gap run | Luxembourg | Live on ALM Core</v>
      </c>
      <c r="E631" s="159" t="str">
        <f t="shared" si="37"/>
        <v>MCPICDBICDBgap run | Luxembourg | Live on ALM Core</v>
      </c>
      <c r="F631" s="159" t="str">
        <f t="shared" si="38"/>
        <v>MCPICDBICDB</v>
      </c>
      <c r="G631" s="159" t="s">
        <v>1889</v>
      </c>
      <c r="N631" s="2">
        <v>2601</v>
      </c>
      <c r="O631" s="3" t="s">
        <v>715</v>
      </c>
      <c r="P631" s="3" t="s">
        <v>39</v>
      </c>
      <c r="Q631" s="3" t="s">
        <v>1139</v>
      </c>
      <c r="R631" s="3" t="s">
        <v>1140</v>
      </c>
      <c r="S631" s="4">
        <v>46066.686805555553</v>
      </c>
      <c r="T631" s="4">
        <v>46066.697916666664</v>
      </c>
      <c r="U631" s="4">
        <v>46066.7</v>
      </c>
      <c r="V631" s="3" t="s">
        <v>42</v>
      </c>
      <c r="W631" s="3" t="s">
        <v>43</v>
      </c>
      <c r="X631" s="3" t="s">
        <v>1071</v>
      </c>
      <c r="Y631" s="2">
        <v>1</v>
      </c>
      <c r="Z631" s="3" t="s">
        <v>1141</v>
      </c>
      <c r="AA631" s="5">
        <v>0.27</v>
      </c>
      <c r="AB631" s="5">
        <v>0</v>
      </c>
      <c r="AC631" s="5">
        <v>0.27</v>
      </c>
      <c r="AD631" s="5">
        <v>0</v>
      </c>
      <c r="AE631" s="5">
        <v>0</v>
      </c>
      <c r="AF631" s="5">
        <v>0.27</v>
      </c>
      <c r="AG631" s="6"/>
      <c r="AH631" s="6"/>
      <c r="AI631" s="7">
        <v>0</v>
      </c>
      <c r="AJ631" s="7">
        <v>0</v>
      </c>
      <c r="AK631" s="7">
        <v>0.27</v>
      </c>
      <c r="AL631" s="7">
        <v>0</v>
      </c>
      <c r="AM631" s="7">
        <v>0.27</v>
      </c>
      <c r="AN631" s="12" t="s">
        <v>46</v>
      </c>
      <c r="AO631" s="12"/>
      <c r="AP631" s="12"/>
      <c r="AQ631" s="12"/>
      <c r="AR631" s="12"/>
      <c r="AS631" s="12"/>
      <c r="AT631" s="12"/>
      <c r="AU631" s="12"/>
      <c r="AV631" s="12"/>
      <c r="AW631" s="12"/>
      <c r="AX631" s="12"/>
      <c r="AY631" s="8" t="s">
        <v>47</v>
      </c>
    </row>
    <row r="632" spans="1:51" ht="16.5" x14ac:dyDescent="0.25">
      <c r="A632" s="159" t="str">
        <f>_xlfn.XLOOKUP(X632,Mapping!N:N,Mapping!O:O,"Not Found",0,1)</f>
        <v>ICDB</v>
      </c>
      <c r="B632" s="159" t="str">
        <f t="shared" si="36"/>
        <v>ICDBICDB46066.7</v>
      </c>
      <c r="D632" s="159" t="str">
        <f t="shared" si="39"/>
        <v>BPV KR valuation | NLWB_Lending | Live on ALM Core</v>
      </c>
      <c r="E632" s="159" t="str">
        <f t="shared" si="37"/>
        <v>MCPICDBICDBBPV KR valuation | NLWB_Lending | Live on ALM Core</v>
      </c>
      <c r="F632" s="159" t="str">
        <f t="shared" si="38"/>
        <v>MCPICDBICDB</v>
      </c>
      <c r="G632" s="159" t="s">
        <v>1889</v>
      </c>
      <c r="N632" s="2">
        <v>2601</v>
      </c>
      <c r="O632" s="3" t="s">
        <v>715</v>
      </c>
      <c r="P632" s="3" t="s">
        <v>39</v>
      </c>
      <c r="Q632" s="3" t="s">
        <v>1142</v>
      </c>
      <c r="R632" s="3" t="s">
        <v>1143</v>
      </c>
      <c r="S632" s="4">
        <v>46066.7</v>
      </c>
      <c r="T632" s="4">
        <v>46066.710416666669</v>
      </c>
      <c r="U632" s="4">
        <v>46066.710416666669</v>
      </c>
      <c r="V632" s="3" t="s">
        <v>42</v>
      </c>
      <c r="W632" s="3" t="s">
        <v>43</v>
      </c>
      <c r="X632" s="3" t="s">
        <v>1144</v>
      </c>
      <c r="Y632" s="2">
        <v>1</v>
      </c>
      <c r="Z632" s="3" t="s">
        <v>1145</v>
      </c>
      <c r="AA632" s="5">
        <v>0.25</v>
      </c>
      <c r="AB632" s="5">
        <v>0</v>
      </c>
      <c r="AC632" s="5">
        <v>0.25</v>
      </c>
      <c r="AD632" s="5">
        <v>0</v>
      </c>
      <c r="AE632" s="5">
        <v>0</v>
      </c>
      <c r="AF632" s="5">
        <v>0.25</v>
      </c>
      <c r="AG632" s="6"/>
      <c r="AH632" s="6"/>
      <c r="AI632" s="7">
        <v>0</v>
      </c>
      <c r="AJ632" s="7">
        <v>0</v>
      </c>
      <c r="AK632" s="7">
        <v>0.25</v>
      </c>
      <c r="AL632" s="7">
        <v>0</v>
      </c>
      <c r="AM632" s="7">
        <v>0.25</v>
      </c>
      <c r="AN632" s="12" t="s">
        <v>46</v>
      </c>
      <c r="AO632" s="12"/>
      <c r="AP632" s="12"/>
      <c r="AQ632" s="12"/>
      <c r="AR632" s="12"/>
      <c r="AS632" s="12"/>
      <c r="AT632" s="12"/>
      <c r="AU632" s="12"/>
      <c r="AV632" s="12"/>
      <c r="AW632" s="12"/>
      <c r="AX632" s="12"/>
      <c r="AY632" s="8" t="s">
        <v>47</v>
      </c>
    </row>
    <row r="633" spans="1:51" ht="16.5" x14ac:dyDescent="0.25">
      <c r="A633" s="159" t="str">
        <f>_xlfn.XLOOKUP(X633,Mapping!N:N,Mapping!O:O,"Not Found",0,1)</f>
        <v>ICDB</v>
      </c>
      <c r="B633" s="159" t="str">
        <f t="shared" si="36"/>
        <v>ICDBICDB46066.7104166667</v>
      </c>
      <c r="D633" s="159" t="str">
        <f t="shared" si="39"/>
        <v>Super Light Maintenance</v>
      </c>
      <c r="E633" s="159" t="str">
        <f t="shared" si="37"/>
        <v>MCPICDBICDBSuper Light Maintenance</v>
      </c>
      <c r="F633" s="159" t="str">
        <f t="shared" si="38"/>
        <v>MCPICDBICDB</v>
      </c>
      <c r="G633" s="159" t="s">
        <v>1889</v>
      </c>
      <c r="N633" s="2">
        <v>2601</v>
      </c>
      <c r="O633" s="3" t="s">
        <v>715</v>
      </c>
      <c r="P633" s="3" t="s">
        <v>39</v>
      </c>
      <c r="Q633" s="3" t="s">
        <v>448</v>
      </c>
      <c r="R633" s="3" t="s">
        <v>449</v>
      </c>
      <c r="S633" s="4">
        <v>46066.710416666669</v>
      </c>
      <c r="T633" s="4">
        <v>46066.727777777778</v>
      </c>
      <c r="U633" s="4">
        <v>46066.727777777778</v>
      </c>
      <c r="V633" s="3" t="s">
        <v>42</v>
      </c>
      <c r="W633" s="3" t="s">
        <v>43</v>
      </c>
      <c r="X633" s="3" t="s">
        <v>1144</v>
      </c>
      <c r="Y633" s="2">
        <v>32</v>
      </c>
      <c r="Z633" s="3" t="s">
        <v>450</v>
      </c>
      <c r="AA633" s="5">
        <v>0.42</v>
      </c>
      <c r="AB633" s="5">
        <v>0</v>
      </c>
      <c r="AC633" s="5">
        <v>0.42</v>
      </c>
      <c r="AD633" s="5">
        <v>0</v>
      </c>
      <c r="AE633" s="5">
        <v>0</v>
      </c>
      <c r="AF633" s="5">
        <v>0.42</v>
      </c>
      <c r="AG633" s="6"/>
      <c r="AH633" s="6"/>
      <c r="AI633" s="7">
        <v>0</v>
      </c>
      <c r="AJ633" s="7">
        <v>0</v>
      </c>
      <c r="AK633" s="7">
        <v>0.42</v>
      </c>
      <c r="AL633" s="7">
        <v>0</v>
      </c>
      <c r="AM633" s="7">
        <v>0.42</v>
      </c>
      <c r="AN633" s="12" t="s">
        <v>46</v>
      </c>
      <c r="AO633" s="12"/>
      <c r="AP633" s="12"/>
      <c r="AQ633" s="12"/>
      <c r="AR633" s="12"/>
      <c r="AS633" s="12"/>
      <c r="AT633" s="12"/>
      <c r="AU633" s="12"/>
      <c r="AV633" s="12"/>
      <c r="AW633" s="12"/>
      <c r="AX633" s="12"/>
      <c r="AY633" s="8" t="s">
        <v>450</v>
      </c>
    </row>
    <row r="634" spans="1:51" ht="16.5" x14ac:dyDescent="0.25">
      <c r="A634" s="159" t="str">
        <f>_xlfn.XLOOKUP(X634,Mapping!N:N,Mapping!O:O,"Not Found",0,1)</f>
        <v>ICDB</v>
      </c>
      <c r="B634" s="159" t="str">
        <f t="shared" si="36"/>
        <v>ICDBICDB46066.7277777778</v>
      </c>
      <c r="D634" s="159" t="str">
        <f t="shared" si="39"/>
        <v>BPV KR valuation | London | Live on ALM Core</v>
      </c>
      <c r="E634" s="159" t="str">
        <f t="shared" si="37"/>
        <v>MCPICDBICDBBPV KR valuation | London | Live on ALM Core</v>
      </c>
      <c r="F634" s="159" t="str">
        <f t="shared" si="38"/>
        <v>MCPICDBICDB</v>
      </c>
      <c r="G634" s="159" t="s">
        <v>1889</v>
      </c>
      <c r="N634" s="2">
        <v>2601</v>
      </c>
      <c r="O634" s="3" t="s">
        <v>715</v>
      </c>
      <c r="P634" s="3" t="s">
        <v>39</v>
      </c>
      <c r="Q634" s="3" t="s">
        <v>1146</v>
      </c>
      <c r="R634" s="3" t="s">
        <v>1147</v>
      </c>
      <c r="S634" s="4">
        <v>46066.727777777778</v>
      </c>
      <c r="T634" s="4">
        <v>46066.736805555556</v>
      </c>
      <c r="U634" s="4">
        <v>46066.736805555556</v>
      </c>
      <c r="V634" s="3" t="s">
        <v>42</v>
      </c>
      <c r="W634" s="3" t="s">
        <v>43</v>
      </c>
      <c r="X634" s="3" t="s">
        <v>1144</v>
      </c>
      <c r="Y634" s="2">
        <v>1</v>
      </c>
      <c r="Z634" s="3" t="s">
        <v>1148</v>
      </c>
      <c r="AA634" s="5">
        <v>0.22</v>
      </c>
      <c r="AB634" s="5">
        <v>0</v>
      </c>
      <c r="AC634" s="5">
        <v>0.22</v>
      </c>
      <c r="AD634" s="5">
        <v>0</v>
      </c>
      <c r="AE634" s="5">
        <v>0</v>
      </c>
      <c r="AF634" s="5">
        <v>0.22</v>
      </c>
      <c r="AG634" s="6"/>
      <c r="AH634" s="6"/>
      <c r="AI634" s="7">
        <v>0</v>
      </c>
      <c r="AJ634" s="7">
        <v>0</v>
      </c>
      <c r="AK634" s="7">
        <v>0.22</v>
      </c>
      <c r="AL634" s="7">
        <v>0</v>
      </c>
      <c r="AM634" s="7">
        <v>0.22</v>
      </c>
      <c r="AN634" s="12" t="s">
        <v>46</v>
      </c>
      <c r="AO634" s="12"/>
      <c r="AP634" s="12"/>
      <c r="AQ634" s="12"/>
      <c r="AR634" s="12"/>
      <c r="AS634" s="12"/>
      <c r="AT634" s="12"/>
      <c r="AU634" s="12"/>
      <c r="AV634" s="12"/>
      <c r="AW634" s="12"/>
      <c r="AX634" s="12"/>
      <c r="AY634" s="8" t="s">
        <v>47</v>
      </c>
    </row>
    <row r="635" spans="1:51" ht="16.5" x14ac:dyDescent="0.25">
      <c r="A635" s="159" t="str">
        <f>_xlfn.XLOOKUP(X635,Mapping!N:N,Mapping!O:O,"Not Found",0,1)</f>
        <v>ICDB</v>
      </c>
      <c r="B635" s="159" t="str">
        <f t="shared" si="36"/>
        <v>ICDBICDB46066.7368055556</v>
      </c>
      <c r="D635" s="159" t="str">
        <f t="shared" si="39"/>
        <v>Super Light Maintenance</v>
      </c>
      <c r="E635" s="159" t="str">
        <f t="shared" si="37"/>
        <v>MCPICDBICDBSuper Light Maintenance</v>
      </c>
      <c r="F635" s="159" t="str">
        <f t="shared" si="38"/>
        <v>MCPICDBICDB</v>
      </c>
      <c r="G635" s="159" t="s">
        <v>1889</v>
      </c>
      <c r="N635" s="2">
        <v>2601</v>
      </c>
      <c r="O635" s="3" t="s">
        <v>715</v>
      </c>
      <c r="P635" s="3" t="s">
        <v>39</v>
      </c>
      <c r="Q635" s="3" t="s">
        <v>448</v>
      </c>
      <c r="R635" s="3" t="s">
        <v>449</v>
      </c>
      <c r="S635" s="4">
        <v>46066.736805555556</v>
      </c>
      <c r="T635" s="4">
        <v>46066.744444444441</v>
      </c>
      <c r="U635" s="4">
        <v>46066.744444444441</v>
      </c>
      <c r="V635" s="3" t="s">
        <v>42</v>
      </c>
      <c r="W635" s="3" t="s">
        <v>43</v>
      </c>
      <c r="X635" s="3" t="s">
        <v>1144</v>
      </c>
      <c r="Y635" s="2">
        <v>33</v>
      </c>
      <c r="Z635" s="3" t="s">
        <v>450</v>
      </c>
      <c r="AA635" s="5">
        <v>0.18</v>
      </c>
      <c r="AB635" s="5">
        <v>0</v>
      </c>
      <c r="AC635" s="5">
        <v>0.18</v>
      </c>
      <c r="AD635" s="5">
        <v>0</v>
      </c>
      <c r="AE635" s="5">
        <v>0</v>
      </c>
      <c r="AF635" s="5">
        <v>0.18</v>
      </c>
      <c r="AG635" s="6"/>
      <c r="AH635" s="6"/>
      <c r="AI635" s="7">
        <v>0</v>
      </c>
      <c r="AJ635" s="7">
        <v>0</v>
      </c>
      <c r="AK635" s="7">
        <v>0.18</v>
      </c>
      <c r="AL635" s="7">
        <v>0</v>
      </c>
      <c r="AM635" s="7">
        <v>0.18</v>
      </c>
      <c r="AN635" s="12" t="s">
        <v>46</v>
      </c>
      <c r="AO635" s="12"/>
      <c r="AP635" s="12"/>
      <c r="AQ635" s="12"/>
      <c r="AR635" s="12"/>
      <c r="AS635" s="12"/>
      <c r="AT635" s="12"/>
      <c r="AU635" s="12"/>
      <c r="AV635" s="12"/>
      <c r="AW635" s="12"/>
      <c r="AX635" s="12"/>
      <c r="AY635" s="8" t="s">
        <v>450</v>
      </c>
    </row>
    <row r="636" spans="1:51" ht="16.5" x14ac:dyDescent="0.25">
      <c r="A636" s="159" t="str">
        <f>_xlfn.XLOOKUP(X636,Mapping!N:N,Mapping!O:O,"Not Found",0,1)</f>
        <v>ICDB</v>
      </c>
      <c r="B636" s="159" t="str">
        <f t="shared" si="36"/>
        <v>ICDBICDB46066.7444444444</v>
      </c>
      <c r="D636" s="159" t="str">
        <f t="shared" si="39"/>
        <v>BPV KR valuation | Dublin | Live on ALM Core</v>
      </c>
      <c r="E636" s="159" t="str">
        <f t="shared" si="37"/>
        <v>MCPICDBICDBBPV KR valuation | Dublin | Live on ALM Core</v>
      </c>
      <c r="F636" s="159" t="str">
        <f t="shared" si="38"/>
        <v>MCPICDBICDB</v>
      </c>
      <c r="G636" s="159" t="s">
        <v>1889</v>
      </c>
      <c r="N636" s="2">
        <v>2601</v>
      </c>
      <c r="O636" s="3" t="s">
        <v>715</v>
      </c>
      <c r="P636" s="3" t="s">
        <v>39</v>
      </c>
      <c r="Q636" s="3" t="s">
        <v>1149</v>
      </c>
      <c r="R636" s="3" t="s">
        <v>1150</v>
      </c>
      <c r="S636" s="4">
        <v>46066.744444444441</v>
      </c>
      <c r="T636" s="4">
        <v>46066.754861111112</v>
      </c>
      <c r="U636" s="4">
        <v>46066.754861111112</v>
      </c>
      <c r="V636" s="3" t="s">
        <v>42</v>
      </c>
      <c r="W636" s="3" t="s">
        <v>43</v>
      </c>
      <c r="X636" s="3" t="s">
        <v>1144</v>
      </c>
      <c r="Y636" s="2">
        <v>1</v>
      </c>
      <c r="Z636" s="3" t="s">
        <v>1151</v>
      </c>
      <c r="AA636" s="5">
        <v>0.25</v>
      </c>
      <c r="AB636" s="5">
        <v>0</v>
      </c>
      <c r="AC636" s="5">
        <v>0.25</v>
      </c>
      <c r="AD636" s="5">
        <v>0</v>
      </c>
      <c r="AE636" s="5">
        <v>0</v>
      </c>
      <c r="AF636" s="5">
        <v>0.25</v>
      </c>
      <c r="AG636" s="6"/>
      <c r="AH636" s="6"/>
      <c r="AI636" s="7">
        <v>0</v>
      </c>
      <c r="AJ636" s="7">
        <v>0</v>
      </c>
      <c r="AK636" s="7">
        <v>0.25</v>
      </c>
      <c r="AL636" s="7">
        <v>0</v>
      </c>
      <c r="AM636" s="7">
        <v>0.25</v>
      </c>
      <c r="AN636" s="12" t="s">
        <v>46</v>
      </c>
      <c r="AO636" s="12"/>
      <c r="AP636" s="12"/>
      <c r="AQ636" s="12"/>
      <c r="AR636" s="12"/>
      <c r="AS636" s="12"/>
      <c r="AT636" s="12"/>
      <c r="AU636" s="12"/>
      <c r="AV636" s="12"/>
      <c r="AW636" s="12"/>
      <c r="AX636" s="12"/>
      <c r="AY636" s="8" t="s">
        <v>47</v>
      </c>
    </row>
    <row r="637" spans="1:51" ht="16.5" x14ac:dyDescent="0.25">
      <c r="A637" s="159" t="str">
        <f>_xlfn.XLOOKUP(X637,Mapping!N:N,Mapping!O:O,"Not Found",0,1)</f>
        <v>ICDB</v>
      </c>
      <c r="B637" s="159" t="str">
        <f t="shared" si="36"/>
        <v>ICDBICDB46066.7548611111</v>
      </c>
      <c r="D637" s="159" t="str">
        <f t="shared" si="39"/>
        <v>Super Light Maintenance</v>
      </c>
      <c r="E637" s="159" t="str">
        <f t="shared" si="37"/>
        <v>MCPICDBICDBSuper Light Maintenance</v>
      </c>
      <c r="F637" s="159" t="str">
        <f t="shared" si="38"/>
        <v>MCPICDBICDB</v>
      </c>
      <c r="G637" s="159" t="s">
        <v>1889</v>
      </c>
      <c r="N637" s="2">
        <v>2601</v>
      </c>
      <c r="O637" s="3" t="s">
        <v>715</v>
      </c>
      <c r="P637" s="3" t="s">
        <v>39</v>
      </c>
      <c r="Q637" s="3" t="s">
        <v>448</v>
      </c>
      <c r="R637" s="3" t="s">
        <v>449</v>
      </c>
      <c r="S637" s="4">
        <v>46066.754861111112</v>
      </c>
      <c r="T637" s="4">
        <v>46066.761805555558</v>
      </c>
      <c r="U637" s="4">
        <v>46066.761805555558</v>
      </c>
      <c r="V637" s="3" t="s">
        <v>42</v>
      </c>
      <c r="W637" s="3" t="s">
        <v>43</v>
      </c>
      <c r="X637" s="3" t="s">
        <v>1144</v>
      </c>
      <c r="Y637" s="2">
        <v>34</v>
      </c>
      <c r="Z637" s="3" t="s">
        <v>450</v>
      </c>
      <c r="AA637" s="5">
        <v>0.17</v>
      </c>
      <c r="AB637" s="5">
        <v>0</v>
      </c>
      <c r="AC637" s="5">
        <v>0.17</v>
      </c>
      <c r="AD637" s="5">
        <v>0</v>
      </c>
      <c r="AE637" s="5">
        <v>0</v>
      </c>
      <c r="AF637" s="5">
        <v>0.17</v>
      </c>
      <c r="AG637" s="6"/>
      <c r="AH637" s="6"/>
      <c r="AI637" s="7">
        <v>0</v>
      </c>
      <c r="AJ637" s="7">
        <v>0</v>
      </c>
      <c r="AK637" s="7">
        <v>0.17</v>
      </c>
      <c r="AL637" s="7">
        <v>0</v>
      </c>
      <c r="AM637" s="7">
        <v>0.17</v>
      </c>
      <c r="AN637" s="12" t="s">
        <v>46</v>
      </c>
      <c r="AO637" s="12"/>
      <c r="AP637" s="12"/>
      <c r="AQ637" s="12"/>
      <c r="AR637" s="12"/>
      <c r="AS637" s="12"/>
      <c r="AT637" s="12"/>
      <c r="AU637" s="12"/>
      <c r="AV637" s="12"/>
      <c r="AW637" s="12"/>
      <c r="AX637" s="12"/>
      <c r="AY637" s="8" t="s">
        <v>450</v>
      </c>
    </row>
    <row r="638" spans="1:51" ht="16.5" x14ac:dyDescent="0.25">
      <c r="A638" s="159" t="str">
        <f>_xlfn.XLOOKUP(X638,Mapping!N:N,Mapping!O:O,"Not Found",0,1)</f>
        <v>ICDB</v>
      </c>
      <c r="B638" s="159" t="str">
        <f t="shared" si="36"/>
        <v>ICDBICDB46066.7618055556</v>
      </c>
      <c r="D638" s="159" t="str">
        <f t="shared" si="39"/>
        <v>BPV KR valuation | false | Live on ALM Core</v>
      </c>
      <c r="E638" s="159" t="str">
        <f t="shared" si="37"/>
        <v>MCPICDBICDBBPV KR valuation | false | Live on ALM Core</v>
      </c>
      <c r="F638" s="159" t="str">
        <f t="shared" si="38"/>
        <v>MCPICDBICDB</v>
      </c>
      <c r="G638" s="159" t="s">
        <v>1889</v>
      </c>
      <c r="N638" s="2">
        <v>2601</v>
      </c>
      <c r="O638" s="3" t="s">
        <v>715</v>
      </c>
      <c r="P638" s="3" t="s">
        <v>39</v>
      </c>
      <c r="Q638" s="3" t="s">
        <v>1152</v>
      </c>
      <c r="R638" s="3" t="s">
        <v>1153</v>
      </c>
      <c r="S638" s="4">
        <v>46066.761805555558</v>
      </c>
      <c r="T638" s="4">
        <v>46066.772916666669</v>
      </c>
      <c r="U638" s="4">
        <v>46066.772916666669</v>
      </c>
      <c r="V638" s="3" t="s">
        <v>42</v>
      </c>
      <c r="W638" s="3" t="s">
        <v>43</v>
      </c>
      <c r="X638" s="3" t="s">
        <v>1144</v>
      </c>
      <c r="Y638" s="2">
        <v>1</v>
      </c>
      <c r="Z638" s="3" t="s">
        <v>1154</v>
      </c>
      <c r="AA638" s="5">
        <v>0.27</v>
      </c>
      <c r="AB638" s="5">
        <v>0</v>
      </c>
      <c r="AC638" s="5">
        <v>0.27</v>
      </c>
      <c r="AD638" s="5">
        <v>0</v>
      </c>
      <c r="AE638" s="5">
        <v>0</v>
      </c>
      <c r="AF638" s="5">
        <v>0.27</v>
      </c>
      <c r="AG638" s="6"/>
      <c r="AH638" s="6"/>
      <c r="AI638" s="7">
        <v>0</v>
      </c>
      <c r="AJ638" s="7">
        <v>0</v>
      </c>
      <c r="AK638" s="7">
        <v>0.27</v>
      </c>
      <c r="AL638" s="7">
        <v>0</v>
      </c>
      <c r="AM638" s="7">
        <v>0.27</v>
      </c>
      <c r="AN638" s="12" t="s">
        <v>46</v>
      </c>
      <c r="AO638" s="12"/>
      <c r="AP638" s="12"/>
      <c r="AQ638" s="12"/>
      <c r="AR638" s="12"/>
      <c r="AS638" s="12"/>
      <c r="AT638" s="12"/>
      <c r="AU638" s="12"/>
      <c r="AV638" s="12"/>
      <c r="AW638" s="12"/>
      <c r="AX638" s="12"/>
      <c r="AY638" s="8" t="s">
        <v>47</v>
      </c>
    </row>
    <row r="639" spans="1:51" ht="16.5" x14ac:dyDescent="0.25">
      <c r="A639" s="159" t="str">
        <f>_xlfn.XLOOKUP(X639,Mapping!N:N,Mapping!O:O,"Not Found",0,1)</f>
        <v>ICDB</v>
      </c>
      <c r="B639" s="159" t="str">
        <f t="shared" si="36"/>
        <v>ICDBICDB46066.7729166667</v>
      </c>
      <c r="D639" s="159" t="str">
        <f t="shared" si="39"/>
        <v>Super Light Maintenance</v>
      </c>
      <c r="E639" s="159" t="str">
        <f t="shared" si="37"/>
        <v>MCPICDBICDBSuper Light Maintenance</v>
      </c>
      <c r="F639" s="159" t="str">
        <f t="shared" si="38"/>
        <v>MCPICDBICDB</v>
      </c>
      <c r="G639" s="159" t="s">
        <v>1889</v>
      </c>
      <c r="N639" s="2">
        <v>2601</v>
      </c>
      <c r="O639" s="3" t="s">
        <v>715</v>
      </c>
      <c r="P639" s="3" t="s">
        <v>39</v>
      </c>
      <c r="Q639" s="3" t="s">
        <v>448</v>
      </c>
      <c r="R639" s="3" t="s">
        <v>449</v>
      </c>
      <c r="S639" s="4">
        <v>46066.772916666669</v>
      </c>
      <c r="T639" s="4">
        <v>46066.78125</v>
      </c>
      <c r="U639" s="4">
        <v>46066.78125</v>
      </c>
      <c r="V639" s="3" t="s">
        <v>42</v>
      </c>
      <c r="W639" s="3" t="s">
        <v>43</v>
      </c>
      <c r="X639" s="3" t="s">
        <v>1144</v>
      </c>
      <c r="Y639" s="2">
        <v>35</v>
      </c>
      <c r="Z639" s="3" t="s">
        <v>450</v>
      </c>
      <c r="AA639" s="5">
        <v>0.2</v>
      </c>
      <c r="AB639" s="5">
        <v>0</v>
      </c>
      <c r="AC639" s="5">
        <v>0.2</v>
      </c>
      <c r="AD639" s="5">
        <v>0</v>
      </c>
      <c r="AE639" s="5">
        <v>0</v>
      </c>
      <c r="AF639" s="5">
        <v>0.2</v>
      </c>
      <c r="AG639" s="6"/>
      <c r="AH639" s="6"/>
      <c r="AI639" s="7">
        <v>0</v>
      </c>
      <c r="AJ639" s="7">
        <v>0</v>
      </c>
      <c r="AK639" s="7">
        <v>0.2</v>
      </c>
      <c r="AL639" s="7">
        <v>0</v>
      </c>
      <c r="AM639" s="7">
        <v>0.2</v>
      </c>
      <c r="AN639" s="12" t="s">
        <v>46</v>
      </c>
      <c r="AO639" s="12"/>
      <c r="AP639" s="12"/>
      <c r="AQ639" s="12"/>
      <c r="AR639" s="12"/>
      <c r="AS639" s="12"/>
      <c r="AT639" s="12"/>
      <c r="AU639" s="12"/>
      <c r="AV639" s="12"/>
      <c r="AW639" s="12"/>
      <c r="AX639" s="12"/>
      <c r="AY639" s="8" t="s">
        <v>450</v>
      </c>
    </row>
    <row r="640" spans="1:51" ht="16.5" x14ac:dyDescent="0.25">
      <c r="A640" s="159" t="str">
        <f>_xlfn.XLOOKUP(X640,Mapping!N:N,Mapping!O:O,"Not Found",0,1)</f>
        <v>ICDB</v>
      </c>
      <c r="B640" s="159" t="str">
        <f t="shared" si="36"/>
        <v>ICDBICDB46066.78125</v>
      </c>
      <c r="D640" s="159" t="str">
        <f t="shared" si="39"/>
        <v>BPV KR valuation | Hong_Kong | Live on ALM Core</v>
      </c>
      <c r="E640" s="159" t="str">
        <f t="shared" si="37"/>
        <v>MCPICDBICDBBPV KR valuation | Hong_Kong | Live on ALM Core</v>
      </c>
      <c r="F640" s="159" t="str">
        <f t="shared" si="38"/>
        <v>MCPICDBICDB</v>
      </c>
      <c r="G640" s="159" t="s">
        <v>1889</v>
      </c>
      <c r="N640" s="2">
        <v>2601</v>
      </c>
      <c r="O640" s="3" t="s">
        <v>715</v>
      </c>
      <c r="P640" s="3" t="s">
        <v>39</v>
      </c>
      <c r="Q640" s="3" t="s">
        <v>1155</v>
      </c>
      <c r="R640" s="3" t="s">
        <v>1156</v>
      </c>
      <c r="S640" s="4">
        <v>46066.78125</v>
      </c>
      <c r="T640" s="4">
        <v>46066.790277777778</v>
      </c>
      <c r="U640" s="4">
        <v>46066.790277777778</v>
      </c>
      <c r="V640" s="3" t="s">
        <v>42</v>
      </c>
      <c r="W640" s="3" t="s">
        <v>43</v>
      </c>
      <c r="X640" s="3" t="s">
        <v>1144</v>
      </c>
      <c r="Y640" s="2">
        <v>1</v>
      </c>
      <c r="Z640" s="3" t="s">
        <v>1157</v>
      </c>
      <c r="AA640" s="5">
        <v>0.22</v>
      </c>
      <c r="AB640" s="5">
        <v>0</v>
      </c>
      <c r="AC640" s="5">
        <v>0.22</v>
      </c>
      <c r="AD640" s="5">
        <v>0</v>
      </c>
      <c r="AE640" s="5">
        <v>0</v>
      </c>
      <c r="AF640" s="5">
        <v>0.22</v>
      </c>
      <c r="AG640" s="6"/>
      <c r="AH640" s="6"/>
      <c r="AI640" s="7">
        <v>0</v>
      </c>
      <c r="AJ640" s="7">
        <v>0</v>
      </c>
      <c r="AK640" s="7">
        <v>0.22</v>
      </c>
      <c r="AL640" s="7">
        <v>0</v>
      </c>
      <c r="AM640" s="7">
        <v>0.22</v>
      </c>
      <c r="AN640" s="12" t="s">
        <v>46</v>
      </c>
      <c r="AO640" s="12"/>
      <c r="AP640" s="12"/>
      <c r="AQ640" s="12"/>
      <c r="AR640" s="12"/>
      <c r="AS640" s="12"/>
      <c r="AT640" s="12"/>
      <c r="AU640" s="12"/>
      <c r="AV640" s="12"/>
      <c r="AW640" s="12"/>
      <c r="AX640" s="12"/>
      <c r="AY640" s="8" t="s">
        <v>47</v>
      </c>
    </row>
    <row r="641" spans="1:51" ht="16.5" x14ac:dyDescent="0.25">
      <c r="A641" s="159" t="str">
        <f>_xlfn.XLOOKUP(X641,Mapping!N:N,Mapping!O:O,"Not Found",0,1)</f>
        <v>ICDB</v>
      </c>
      <c r="B641" s="159" t="str">
        <f t="shared" si="36"/>
        <v>ICDBICDB46066.7902777778</v>
      </c>
      <c r="D641" s="159" t="str">
        <f t="shared" si="39"/>
        <v>Super Light Maintenance</v>
      </c>
      <c r="E641" s="159" t="str">
        <f t="shared" si="37"/>
        <v>MCPICDBICDBSuper Light Maintenance</v>
      </c>
      <c r="F641" s="159" t="str">
        <f t="shared" si="38"/>
        <v>MCPICDBICDB</v>
      </c>
      <c r="G641" s="159" t="s">
        <v>1889</v>
      </c>
      <c r="N641" s="2">
        <v>2601</v>
      </c>
      <c r="O641" s="3" t="s">
        <v>715</v>
      </c>
      <c r="P641" s="3" t="s">
        <v>39</v>
      </c>
      <c r="Q641" s="3" t="s">
        <v>448</v>
      </c>
      <c r="R641" s="3" t="s">
        <v>449</v>
      </c>
      <c r="S641" s="4">
        <v>46066.790277777778</v>
      </c>
      <c r="T641" s="4">
        <v>46066.798611111109</v>
      </c>
      <c r="U641" s="4">
        <v>46066.798611111109</v>
      </c>
      <c r="V641" s="3" t="s">
        <v>42</v>
      </c>
      <c r="W641" s="3" t="s">
        <v>43</v>
      </c>
      <c r="X641" s="3" t="s">
        <v>1144</v>
      </c>
      <c r="Y641" s="2">
        <v>36</v>
      </c>
      <c r="Z641" s="3" t="s">
        <v>450</v>
      </c>
      <c r="AA641" s="5">
        <v>0.2</v>
      </c>
      <c r="AB641" s="5">
        <v>0</v>
      </c>
      <c r="AC641" s="5">
        <v>0.2</v>
      </c>
      <c r="AD641" s="5">
        <v>0</v>
      </c>
      <c r="AE641" s="5">
        <v>0</v>
      </c>
      <c r="AF641" s="5">
        <v>0.2</v>
      </c>
      <c r="AG641" s="6"/>
      <c r="AH641" s="6"/>
      <c r="AI641" s="7">
        <v>0</v>
      </c>
      <c r="AJ641" s="7">
        <v>0</v>
      </c>
      <c r="AK641" s="7">
        <v>0.2</v>
      </c>
      <c r="AL641" s="7">
        <v>0</v>
      </c>
      <c r="AM641" s="7">
        <v>0.2</v>
      </c>
      <c r="AN641" s="12" t="s">
        <v>46</v>
      </c>
      <c r="AO641" s="12"/>
      <c r="AP641" s="12"/>
      <c r="AQ641" s="12"/>
      <c r="AR641" s="12"/>
      <c r="AS641" s="12"/>
      <c r="AT641" s="12"/>
      <c r="AU641" s="12"/>
      <c r="AV641" s="12"/>
      <c r="AW641" s="12"/>
      <c r="AX641" s="12"/>
      <c r="AY641" s="8" t="s">
        <v>450</v>
      </c>
    </row>
    <row r="642" spans="1:51" ht="16.5" x14ac:dyDescent="0.25">
      <c r="A642" s="159" t="str">
        <f>_xlfn.XLOOKUP(X642,Mapping!N:N,Mapping!O:O,"Not Found",0,1)</f>
        <v>ICDB</v>
      </c>
      <c r="B642" s="159" t="str">
        <f t="shared" ref="B642:B705" si="40">O642&amp;A642&amp;S642</f>
        <v>ICDBICDB46066.7986111111</v>
      </c>
      <c r="D642" s="159" t="str">
        <f t="shared" si="39"/>
        <v>BPV KR valuation | Sofia | Live on ALM Core</v>
      </c>
      <c r="E642" s="159" t="str">
        <f t="shared" ref="E642:E705" si="41">P642&amp;O642&amp;A642&amp;D642</f>
        <v>MCPICDBICDBBPV KR valuation | Sofia | Live on ALM Core</v>
      </c>
      <c r="F642" s="159" t="str">
        <f t="shared" ref="F642:F705" si="42">P642&amp;O642&amp;A642</f>
        <v>MCPICDBICDB</v>
      </c>
      <c r="G642" s="159" t="s">
        <v>1889</v>
      </c>
      <c r="N642" s="2">
        <v>2601</v>
      </c>
      <c r="O642" s="3" t="s">
        <v>715</v>
      </c>
      <c r="P642" s="3" t="s">
        <v>39</v>
      </c>
      <c r="Q642" s="3" t="s">
        <v>1158</v>
      </c>
      <c r="R642" s="3" t="s">
        <v>1159</v>
      </c>
      <c r="S642" s="4">
        <v>46066.798611111109</v>
      </c>
      <c r="T642" s="4">
        <v>46066.803472222222</v>
      </c>
      <c r="U642" s="4">
        <v>46066.803472222222</v>
      </c>
      <c r="V642" s="3" t="s">
        <v>42</v>
      </c>
      <c r="W642" s="3" t="s">
        <v>43</v>
      </c>
      <c r="X642" s="3" t="s">
        <v>1144</v>
      </c>
      <c r="Y642" s="2">
        <v>1</v>
      </c>
      <c r="Z642" s="3" t="s">
        <v>1160</v>
      </c>
      <c r="AA642" s="5">
        <v>0.12</v>
      </c>
      <c r="AB642" s="5">
        <v>0</v>
      </c>
      <c r="AC642" s="5">
        <v>0.12</v>
      </c>
      <c r="AD642" s="5">
        <v>0</v>
      </c>
      <c r="AE642" s="5">
        <v>0</v>
      </c>
      <c r="AF642" s="5">
        <v>0.12</v>
      </c>
      <c r="AG642" s="6"/>
      <c r="AH642" s="6"/>
      <c r="AI642" s="7">
        <v>0</v>
      </c>
      <c r="AJ642" s="7">
        <v>0</v>
      </c>
      <c r="AK642" s="7">
        <v>0.12</v>
      </c>
      <c r="AL642" s="7">
        <v>0</v>
      </c>
      <c r="AM642" s="7">
        <v>0.12</v>
      </c>
      <c r="AN642" s="12" t="s">
        <v>46</v>
      </c>
      <c r="AO642" s="12"/>
      <c r="AP642" s="12"/>
      <c r="AQ642" s="12"/>
      <c r="AR642" s="12"/>
      <c r="AS642" s="12"/>
      <c r="AT642" s="12"/>
      <c r="AU642" s="12"/>
      <c r="AV642" s="12"/>
      <c r="AW642" s="12"/>
      <c r="AX642" s="12"/>
      <c r="AY642" s="8" t="s">
        <v>47</v>
      </c>
    </row>
    <row r="643" spans="1:51" ht="16.5" x14ac:dyDescent="0.25">
      <c r="A643" s="159" t="str">
        <f>_xlfn.XLOOKUP(X643,Mapping!N:N,Mapping!O:O,"Not Found",0,1)</f>
        <v>ICDB</v>
      </c>
      <c r="B643" s="159" t="str">
        <f t="shared" si="40"/>
        <v>ICDBICDB46066.8034722222</v>
      </c>
      <c r="D643" s="159" t="str">
        <f t="shared" ref="D643:D706" si="43">Z643</f>
        <v>Super Light Maintenance</v>
      </c>
      <c r="E643" s="159" t="str">
        <f t="shared" si="41"/>
        <v>MCPICDBICDBSuper Light Maintenance</v>
      </c>
      <c r="F643" s="159" t="str">
        <f t="shared" si="42"/>
        <v>MCPICDBICDB</v>
      </c>
      <c r="G643" s="159" t="s">
        <v>1889</v>
      </c>
      <c r="N643" s="2">
        <v>2601</v>
      </c>
      <c r="O643" s="3" t="s">
        <v>715</v>
      </c>
      <c r="P643" s="3" t="s">
        <v>39</v>
      </c>
      <c r="Q643" s="3" t="s">
        <v>448</v>
      </c>
      <c r="R643" s="3" t="s">
        <v>449</v>
      </c>
      <c r="S643" s="4">
        <v>46066.803472222222</v>
      </c>
      <c r="T643" s="4">
        <v>46066.810416666667</v>
      </c>
      <c r="U643" s="4">
        <v>46066.810416666667</v>
      </c>
      <c r="V643" s="3" t="s">
        <v>42</v>
      </c>
      <c r="W643" s="3" t="s">
        <v>43</v>
      </c>
      <c r="X643" s="3" t="s">
        <v>1144</v>
      </c>
      <c r="Y643" s="2">
        <v>37</v>
      </c>
      <c r="Z643" s="3" t="s">
        <v>450</v>
      </c>
      <c r="AA643" s="5">
        <v>0.17</v>
      </c>
      <c r="AB643" s="5">
        <v>0</v>
      </c>
      <c r="AC643" s="5">
        <v>0.17</v>
      </c>
      <c r="AD643" s="5">
        <v>0</v>
      </c>
      <c r="AE643" s="5">
        <v>0</v>
      </c>
      <c r="AF643" s="5">
        <v>0.17</v>
      </c>
      <c r="AG643" s="6"/>
      <c r="AH643" s="6"/>
      <c r="AI643" s="7">
        <v>0</v>
      </c>
      <c r="AJ643" s="7">
        <v>0</v>
      </c>
      <c r="AK643" s="7">
        <v>0.17</v>
      </c>
      <c r="AL643" s="7">
        <v>0</v>
      </c>
      <c r="AM643" s="7">
        <v>0.17</v>
      </c>
      <c r="AN643" s="12" t="s">
        <v>46</v>
      </c>
      <c r="AO643" s="12"/>
      <c r="AP643" s="12"/>
      <c r="AQ643" s="12"/>
      <c r="AR643" s="12"/>
      <c r="AS643" s="12"/>
      <c r="AT643" s="12"/>
      <c r="AU643" s="12"/>
      <c r="AV643" s="12"/>
      <c r="AW643" s="12"/>
      <c r="AX643" s="12"/>
      <c r="AY643" s="8" t="s">
        <v>450</v>
      </c>
    </row>
    <row r="644" spans="1:51" ht="16.5" x14ac:dyDescent="0.25">
      <c r="A644" s="159" t="str">
        <f>_xlfn.XLOOKUP(X644,Mapping!N:N,Mapping!O:O,"Not Found",0,1)</f>
        <v>ICDB</v>
      </c>
      <c r="B644" s="159" t="str">
        <f t="shared" si="40"/>
        <v>ICDBICDB46066.8104166667</v>
      </c>
      <c r="D644" s="159" t="str">
        <f t="shared" si="43"/>
        <v>BPV KR valuation | Vienna | Live on ALM Core</v>
      </c>
      <c r="E644" s="159" t="str">
        <f t="shared" si="41"/>
        <v>MCPICDBICDBBPV KR valuation | Vienna | Live on ALM Core</v>
      </c>
      <c r="F644" s="159" t="str">
        <f t="shared" si="42"/>
        <v>MCPICDBICDB</v>
      </c>
      <c r="G644" s="159" t="s">
        <v>1889</v>
      </c>
      <c r="N644" s="2">
        <v>2601</v>
      </c>
      <c r="O644" s="3" t="s">
        <v>715</v>
      </c>
      <c r="P644" s="3" t="s">
        <v>39</v>
      </c>
      <c r="Q644" s="3" t="s">
        <v>1161</v>
      </c>
      <c r="R644" s="3" t="s">
        <v>1162</v>
      </c>
      <c r="S644" s="4">
        <v>46066.810416666667</v>
      </c>
      <c r="T644" s="4">
        <v>46066.813888888886</v>
      </c>
      <c r="U644" s="4">
        <v>46066.813888888886</v>
      </c>
      <c r="V644" s="3" t="s">
        <v>42</v>
      </c>
      <c r="W644" s="3" t="s">
        <v>43</v>
      </c>
      <c r="X644" s="3" t="s">
        <v>1144</v>
      </c>
      <c r="Y644" s="2">
        <v>1</v>
      </c>
      <c r="Z644" s="3" t="s">
        <v>1163</v>
      </c>
      <c r="AA644" s="5">
        <v>0.08</v>
      </c>
      <c r="AB644" s="5">
        <v>0</v>
      </c>
      <c r="AC644" s="5">
        <v>0.08</v>
      </c>
      <c r="AD644" s="5">
        <v>0</v>
      </c>
      <c r="AE644" s="5">
        <v>0</v>
      </c>
      <c r="AF644" s="5">
        <v>0.08</v>
      </c>
      <c r="AG644" s="6"/>
      <c r="AH644" s="6"/>
      <c r="AI644" s="7">
        <v>0</v>
      </c>
      <c r="AJ644" s="7">
        <v>0</v>
      </c>
      <c r="AK644" s="7">
        <v>0.08</v>
      </c>
      <c r="AL644" s="7">
        <v>0</v>
      </c>
      <c r="AM644" s="7">
        <v>0.08</v>
      </c>
      <c r="AN644" s="12" t="s">
        <v>46</v>
      </c>
      <c r="AO644" s="12"/>
      <c r="AP644" s="12"/>
      <c r="AQ644" s="12"/>
      <c r="AR644" s="12"/>
      <c r="AS644" s="12"/>
      <c r="AT644" s="12"/>
      <c r="AU644" s="12"/>
      <c r="AV644" s="12"/>
      <c r="AW644" s="12"/>
      <c r="AX644" s="12"/>
      <c r="AY644" s="8" t="s">
        <v>47</v>
      </c>
    </row>
    <row r="645" spans="1:51" ht="16.5" x14ac:dyDescent="0.25">
      <c r="A645" s="159" t="str">
        <f>_xlfn.XLOOKUP(X645,Mapping!N:N,Mapping!O:O,"Not Found",0,1)</f>
        <v>ICDB</v>
      </c>
      <c r="B645" s="159" t="str">
        <f t="shared" si="40"/>
        <v>ICDBICDB46066.8138888889</v>
      </c>
      <c r="D645" s="159" t="str">
        <f t="shared" si="43"/>
        <v>Super Light Maintenance</v>
      </c>
      <c r="E645" s="159" t="str">
        <f t="shared" si="41"/>
        <v>MCPICDBICDBSuper Light Maintenance</v>
      </c>
      <c r="F645" s="159" t="str">
        <f t="shared" si="42"/>
        <v>MCPICDBICDB</v>
      </c>
      <c r="G645" s="159" t="s">
        <v>1889</v>
      </c>
      <c r="N645" s="2">
        <v>2601</v>
      </c>
      <c r="O645" s="3" t="s">
        <v>715</v>
      </c>
      <c r="P645" s="3" t="s">
        <v>39</v>
      </c>
      <c r="Q645" s="3" t="s">
        <v>448</v>
      </c>
      <c r="R645" s="3" t="s">
        <v>449</v>
      </c>
      <c r="S645" s="4">
        <v>46066.813888888886</v>
      </c>
      <c r="T645" s="4">
        <v>46066.819444444445</v>
      </c>
      <c r="U645" s="4">
        <v>46066.819444444445</v>
      </c>
      <c r="V645" s="3" t="s">
        <v>42</v>
      </c>
      <c r="W645" s="3" t="s">
        <v>43</v>
      </c>
      <c r="X645" s="3" t="s">
        <v>1144</v>
      </c>
      <c r="Y645" s="2">
        <v>38</v>
      </c>
      <c r="Z645" s="3" t="s">
        <v>450</v>
      </c>
      <c r="AA645" s="5">
        <v>0.13</v>
      </c>
      <c r="AB645" s="5">
        <v>0</v>
      </c>
      <c r="AC645" s="5">
        <v>0.13</v>
      </c>
      <c r="AD645" s="5">
        <v>0</v>
      </c>
      <c r="AE645" s="5">
        <v>0</v>
      </c>
      <c r="AF645" s="5">
        <v>0.13</v>
      </c>
      <c r="AG645" s="6"/>
      <c r="AH645" s="6"/>
      <c r="AI645" s="7">
        <v>0</v>
      </c>
      <c r="AJ645" s="7">
        <v>0</v>
      </c>
      <c r="AK645" s="7">
        <v>0.13</v>
      </c>
      <c r="AL645" s="7">
        <v>0</v>
      </c>
      <c r="AM645" s="7">
        <v>0.13</v>
      </c>
      <c r="AN645" s="12" t="s">
        <v>46</v>
      </c>
      <c r="AO645" s="12"/>
      <c r="AP645" s="12"/>
      <c r="AQ645" s="12"/>
      <c r="AR645" s="12"/>
      <c r="AS645" s="12"/>
      <c r="AT645" s="12"/>
      <c r="AU645" s="12"/>
      <c r="AV645" s="12"/>
      <c r="AW645" s="12"/>
      <c r="AX645" s="12"/>
      <c r="AY645" s="8" t="s">
        <v>450</v>
      </c>
    </row>
    <row r="646" spans="1:51" ht="16.5" x14ac:dyDescent="0.25">
      <c r="A646" s="159" t="str">
        <f>_xlfn.XLOOKUP(X646,Mapping!N:N,Mapping!O:O,"Not Found",0,1)</f>
        <v>ICDB</v>
      </c>
      <c r="B646" s="159" t="str">
        <f t="shared" si="40"/>
        <v>ICDBICDB46066.8194444444</v>
      </c>
      <c r="D646" s="159" t="str">
        <f t="shared" si="43"/>
        <v>BPV KR valuation | Prague | Live on ALM Core</v>
      </c>
      <c r="E646" s="159" t="str">
        <f t="shared" si="41"/>
        <v>MCPICDBICDBBPV KR valuation | Prague | Live on ALM Core</v>
      </c>
      <c r="F646" s="159" t="str">
        <f t="shared" si="42"/>
        <v>MCPICDBICDB</v>
      </c>
      <c r="G646" s="159" t="s">
        <v>1889</v>
      </c>
      <c r="N646" s="2">
        <v>2601</v>
      </c>
      <c r="O646" s="3" t="s">
        <v>715</v>
      </c>
      <c r="P646" s="3" t="s">
        <v>39</v>
      </c>
      <c r="Q646" s="3" t="s">
        <v>1164</v>
      </c>
      <c r="R646" s="3" t="s">
        <v>1165</v>
      </c>
      <c r="S646" s="4">
        <v>46066.819444444445</v>
      </c>
      <c r="T646" s="4">
        <v>46066.82916666667</v>
      </c>
      <c r="U646" s="4">
        <v>46066.82916666667</v>
      </c>
      <c r="V646" s="3" t="s">
        <v>42</v>
      </c>
      <c r="W646" s="3" t="s">
        <v>43</v>
      </c>
      <c r="X646" s="3" t="s">
        <v>1144</v>
      </c>
      <c r="Y646" s="2">
        <v>1</v>
      </c>
      <c r="Z646" s="3" t="s">
        <v>1166</v>
      </c>
      <c r="AA646" s="5">
        <v>0.23</v>
      </c>
      <c r="AB646" s="5">
        <v>0</v>
      </c>
      <c r="AC646" s="5">
        <v>0.23</v>
      </c>
      <c r="AD646" s="5">
        <v>0</v>
      </c>
      <c r="AE646" s="5">
        <v>0</v>
      </c>
      <c r="AF646" s="5">
        <v>0.23</v>
      </c>
      <c r="AG646" s="6"/>
      <c r="AH646" s="6"/>
      <c r="AI646" s="7">
        <v>0</v>
      </c>
      <c r="AJ646" s="7">
        <v>0</v>
      </c>
      <c r="AK646" s="7">
        <v>0.23</v>
      </c>
      <c r="AL646" s="7">
        <v>0</v>
      </c>
      <c r="AM646" s="7">
        <v>0.23</v>
      </c>
      <c r="AN646" s="12" t="s">
        <v>46</v>
      </c>
      <c r="AO646" s="12"/>
      <c r="AP646" s="12"/>
      <c r="AQ646" s="12"/>
      <c r="AR646" s="12"/>
      <c r="AS646" s="12"/>
      <c r="AT646" s="12"/>
      <c r="AU646" s="12"/>
      <c r="AV646" s="12"/>
      <c r="AW646" s="12"/>
      <c r="AX646" s="12"/>
      <c r="AY646" s="8" t="s">
        <v>47</v>
      </c>
    </row>
    <row r="647" spans="1:51" ht="16.5" x14ac:dyDescent="0.25">
      <c r="A647" s="159" t="str">
        <f>_xlfn.XLOOKUP(X647,Mapping!N:N,Mapping!O:O,"Not Found",0,1)</f>
        <v>ICDB</v>
      </c>
      <c r="B647" s="159" t="str">
        <f t="shared" si="40"/>
        <v>ICDBICDB46066.8291666667</v>
      </c>
      <c r="D647" s="159" t="str">
        <f t="shared" si="43"/>
        <v>Super Light Maintenance</v>
      </c>
      <c r="E647" s="159" t="str">
        <f t="shared" si="41"/>
        <v>MCPICDBICDBSuper Light Maintenance</v>
      </c>
      <c r="F647" s="159" t="str">
        <f t="shared" si="42"/>
        <v>MCPICDBICDB</v>
      </c>
      <c r="G647" s="159" t="s">
        <v>1889</v>
      </c>
      <c r="N647" s="2">
        <v>2601</v>
      </c>
      <c r="O647" s="3" t="s">
        <v>715</v>
      </c>
      <c r="P647" s="3" t="s">
        <v>39</v>
      </c>
      <c r="Q647" s="3" t="s">
        <v>448</v>
      </c>
      <c r="R647" s="3" t="s">
        <v>449</v>
      </c>
      <c r="S647" s="4">
        <v>46066.82916666667</v>
      </c>
      <c r="T647" s="4">
        <v>46066.837500000001</v>
      </c>
      <c r="U647" s="4">
        <v>46066.837500000001</v>
      </c>
      <c r="V647" s="3" t="s">
        <v>42</v>
      </c>
      <c r="W647" s="3" t="s">
        <v>43</v>
      </c>
      <c r="X647" s="3" t="s">
        <v>1144</v>
      </c>
      <c r="Y647" s="2">
        <v>39</v>
      </c>
      <c r="Z647" s="3" t="s">
        <v>450</v>
      </c>
      <c r="AA647" s="5">
        <v>0.2</v>
      </c>
      <c r="AB647" s="5">
        <v>0</v>
      </c>
      <c r="AC647" s="5">
        <v>0.2</v>
      </c>
      <c r="AD647" s="5">
        <v>0</v>
      </c>
      <c r="AE647" s="5">
        <v>0</v>
      </c>
      <c r="AF647" s="5">
        <v>0.2</v>
      </c>
      <c r="AG647" s="6"/>
      <c r="AH647" s="6"/>
      <c r="AI647" s="7">
        <v>0</v>
      </c>
      <c r="AJ647" s="7">
        <v>0</v>
      </c>
      <c r="AK647" s="7">
        <v>0.2</v>
      </c>
      <c r="AL647" s="7">
        <v>0</v>
      </c>
      <c r="AM647" s="7">
        <v>0.2</v>
      </c>
      <c r="AN647" s="12" t="s">
        <v>46</v>
      </c>
      <c r="AO647" s="12"/>
      <c r="AP647" s="12"/>
      <c r="AQ647" s="12"/>
      <c r="AR647" s="12"/>
      <c r="AS647" s="12"/>
      <c r="AT647" s="12"/>
      <c r="AU647" s="12"/>
      <c r="AV647" s="12"/>
      <c r="AW647" s="12"/>
      <c r="AX647" s="12"/>
      <c r="AY647" s="8" t="s">
        <v>450</v>
      </c>
    </row>
    <row r="648" spans="1:51" ht="16.5" x14ac:dyDescent="0.25">
      <c r="A648" s="159" t="str">
        <f>_xlfn.XLOOKUP(X648,Mapping!N:N,Mapping!O:O,"Not Found",0,1)</f>
        <v>ICDB</v>
      </c>
      <c r="B648" s="159" t="str">
        <f t="shared" si="40"/>
        <v>ICDBICDB46066.8375</v>
      </c>
      <c r="D648" s="159" t="str">
        <f t="shared" si="43"/>
        <v>BPV KR valuation | Beijing | Non-live location</v>
      </c>
      <c r="E648" s="159" t="str">
        <f t="shared" si="41"/>
        <v>MCPICDBICDBBPV KR valuation | Beijing | Non-live location</v>
      </c>
      <c r="F648" s="159" t="str">
        <f t="shared" si="42"/>
        <v>MCPICDBICDB</v>
      </c>
      <c r="G648" s="159" t="s">
        <v>1889</v>
      </c>
      <c r="N648" s="2">
        <v>2601</v>
      </c>
      <c r="O648" s="3" t="s">
        <v>715</v>
      </c>
      <c r="P648" s="3" t="s">
        <v>39</v>
      </c>
      <c r="Q648" s="3" t="s">
        <v>1167</v>
      </c>
      <c r="R648" s="3" t="s">
        <v>1168</v>
      </c>
      <c r="S648" s="4">
        <v>46066.837500000001</v>
      </c>
      <c r="T648" s="4">
        <v>46066.841666666667</v>
      </c>
      <c r="U648" s="4">
        <v>46066.841666666667</v>
      </c>
      <c r="V648" s="3" t="s">
        <v>42</v>
      </c>
      <c r="W648" s="3" t="s">
        <v>43</v>
      </c>
      <c r="X648" s="3" t="s">
        <v>1144</v>
      </c>
      <c r="Y648" s="2">
        <v>1</v>
      </c>
      <c r="Z648" s="3" t="s">
        <v>1169</v>
      </c>
      <c r="AA648" s="5">
        <v>0.1</v>
      </c>
      <c r="AB648" s="5">
        <v>0</v>
      </c>
      <c r="AC648" s="5">
        <v>0.1</v>
      </c>
      <c r="AD648" s="5">
        <v>0</v>
      </c>
      <c r="AE648" s="5">
        <v>0</v>
      </c>
      <c r="AF648" s="5">
        <v>0.1</v>
      </c>
      <c r="AG648" s="6"/>
      <c r="AH648" s="6"/>
      <c r="AI648" s="7">
        <v>0</v>
      </c>
      <c r="AJ648" s="7">
        <v>0</v>
      </c>
      <c r="AK648" s="7">
        <v>0.1</v>
      </c>
      <c r="AL648" s="7">
        <v>0</v>
      </c>
      <c r="AM648" s="7">
        <v>0.1</v>
      </c>
      <c r="AN648" s="12" t="s">
        <v>46</v>
      </c>
      <c r="AO648" s="12"/>
      <c r="AP648" s="12"/>
      <c r="AQ648" s="12"/>
      <c r="AR648" s="12"/>
      <c r="AS648" s="12"/>
      <c r="AT648" s="12"/>
      <c r="AU648" s="12"/>
      <c r="AV648" s="12"/>
      <c r="AW648" s="12"/>
      <c r="AX648" s="12"/>
      <c r="AY648" s="8" t="s">
        <v>47</v>
      </c>
    </row>
    <row r="649" spans="1:51" ht="16.5" x14ac:dyDescent="0.25">
      <c r="A649" s="159" t="str">
        <f>_xlfn.XLOOKUP(X649,Mapping!N:N,Mapping!O:O,"Not Found",0,1)</f>
        <v>ICDB</v>
      </c>
      <c r="B649" s="159" t="str">
        <f t="shared" si="40"/>
        <v>ICDBICDB46066.8416666667</v>
      </c>
      <c r="D649" s="159" t="str">
        <f t="shared" si="43"/>
        <v>Super Light Maintenance</v>
      </c>
      <c r="E649" s="159" t="str">
        <f t="shared" si="41"/>
        <v>MCPICDBICDBSuper Light Maintenance</v>
      </c>
      <c r="F649" s="159" t="str">
        <f t="shared" si="42"/>
        <v>MCPICDBICDB</v>
      </c>
      <c r="G649" s="159" t="s">
        <v>1889</v>
      </c>
      <c r="N649" s="2">
        <v>2601</v>
      </c>
      <c r="O649" s="3" t="s">
        <v>715</v>
      </c>
      <c r="P649" s="3" t="s">
        <v>39</v>
      </c>
      <c r="Q649" s="3" t="s">
        <v>448</v>
      </c>
      <c r="R649" s="3" t="s">
        <v>449</v>
      </c>
      <c r="S649" s="4">
        <v>46066.841666666667</v>
      </c>
      <c r="T649" s="4">
        <v>46066.84652777778</v>
      </c>
      <c r="U649" s="4">
        <v>46066.84652777778</v>
      </c>
      <c r="V649" s="3" t="s">
        <v>42</v>
      </c>
      <c r="W649" s="3" t="s">
        <v>43</v>
      </c>
      <c r="X649" s="3" t="s">
        <v>1144</v>
      </c>
      <c r="Y649" s="2">
        <v>40</v>
      </c>
      <c r="Z649" s="3" t="s">
        <v>450</v>
      </c>
      <c r="AA649" s="5">
        <v>0.12</v>
      </c>
      <c r="AB649" s="5">
        <v>0</v>
      </c>
      <c r="AC649" s="5">
        <v>0.12</v>
      </c>
      <c r="AD649" s="5">
        <v>0</v>
      </c>
      <c r="AE649" s="5">
        <v>0</v>
      </c>
      <c r="AF649" s="5">
        <v>0.12</v>
      </c>
      <c r="AG649" s="6"/>
      <c r="AH649" s="6"/>
      <c r="AI649" s="7">
        <v>0</v>
      </c>
      <c r="AJ649" s="7">
        <v>0</v>
      </c>
      <c r="AK649" s="7">
        <v>0.12</v>
      </c>
      <c r="AL649" s="7">
        <v>0</v>
      </c>
      <c r="AM649" s="7">
        <v>0.12</v>
      </c>
      <c r="AN649" s="12" t="s">
        <v>46</v>
      </c>
      <c r="AO649" s="12"/>
      <c r="AP649" s="12"/>
      <c r="AQ649" s="12"/>
      <c r="AR649" s="12"/>
      <c r="AS649" s="12"/>
      <c r="AT649" s="12"/>
      <c r="AU649" s="12"/>
      <c r="AV649" s="12"/>
      <c r="AW649" s="12"/>
      <c r="AX649" s="12"/>
      <c r="AY649" s="8" t="s">
        <v>450</v>
      </c>
    </row>
    <row r="650" spans="1:51" ht="16.5" x14ac:dyDescent="0.25">
      <c r="A650" s="159" t="str">
        <f>_xlfn.XLOOKUP(X650,Mapping!N:N,Mapping!O:O,"Not Found",0,1)</f>
        <v>ICDB</v>
      </c>
      <c r="B650" s="159" t="str">
        <f t="shared" si="40"/>
        <v>ICDBICDB46066.8465277778</v>
      </c>
      <c r="D650" s="159" t="str">
        <f t="shared" si="43"/>
        <v>BPV KR valuation | Shanghai | Non-live location</v>
      </c>
      <c r="E650" s="159" t="str">
        <f t="shared" si="41"/>
        <v>MCPICDBICDBBPV KR valuation | Shanghai | Non-live location</v>
      </c>
      <c r="F650" s="159" t="str">
        <f t="shared" si="42"/>
        <v>MCPICDBICDB</v>
      </c>
      <c r="G650" s="159" t="s">
        <v>1889</v>
      </c>
      <c r="N650" s="2">
        <v>2601</v>
      </c>
      <c r="O650" s="3" t="s">
        <v>715</v>
      </c>
      <c r="P650" s="3" t="s">
        <v>39</v>
      </c>
      <c r="Q650" s="3" t="s">
        <v>1170</v>
      </c>
      <c r="R650" s="3" t="s">
        <v>1171</v>
      </c>
      <c r="S650" s="4">
        <v>46066.84652777778</v>
      </c>
      <c r="T650" s="4">
        <v>46066.852083333331</v>
      </c>
      <c r="U650" s="4">
        <v>46066.852083333331</v>
      </c>
      <c r="V650" s="3" t="s">
        <v>42</v>
      </c>
      <c r="W650" s="3" t="s">
        <v>43</v>
      </c>
      <c r="X650" s="3" t="s">
        <v>1144</v>
      </c>
      <c r="Y650" s="2">
        <v>1</v>
      </c>
      <c r="Z650" s="3" t="s">
        <v>1172</v>
      </c>
      <c r="AA650" s="5">
        <v>0.13</v>
      </c>
      <c r="AB650" s="5">
        <v>0</v>
      </c>
      <c r="AC650" s="5">
        <v>0.13</v>
      </c>
      <c r="AD650" s="5">
        <v>0</v>
      </c>
      <c r="AE650" s="5">
        <v>0</v>
      </c>
      <c r="AF650" s="5">
        <v>0.13</v>
      </c>
      <c r="AG650" s="6"/>
      <c r="AH650" s="6"/>
      <c r="AI650" s="7">
        <v>0</v>
      </c>
      <c r="AJ650" s="7">
        <v>0</v>
      </c>
      <c r="AK650" s="7">
        <v>0.13</v>
      </c>
      <c r="AL650" s="7">
        <v>0</v>
      </c>
      <c r="AM650" s="7">
        <v>0.13</v>
      </c>
      <c r="AN650" s="12" t="s">
        <v>46</v>
      </c>
      <c r="AO650" s="12"/>
      <c r="AP650" s="12"/>
      <c r="AQ650" s="12"/>
      <c r="AR650" s="12"/>
      <c r="AS650" s="12"/>
      <c r="AT650" s="12"/>
      <c r="AU650" s="12"/>
      <c r="AV650" s="12"/>
      <c r="AW650" s="12"/>
      <c r="AX650" s="12"/>
      <c r="AY650" s="8" t="s">
        <v>47</v>
      </c>
    </row>
    <row r="651" spans="1:51" ht="16.5" x14ac:dyDescent="0.25">
      <c r="A651" s="159" t="str">
        <f>_xlfn.XLOOKUP(X651,Mapping!N:N,Mapping!O:O,"Not Found",0,1)</f>
        <v>ICDB</v>
      </c>
      <c r="B651" s="159" t="str">
        <f t="shared" si="40"/>
        <v>ICDBICDB46066.8520833333</v>
      </c>
      <c r="D651" s="159" t="str">
        <f t="shared" si="43"/>
        <v>Super Light Maintenance</v>
      </c>
      <c r="E651" s="159" t="str">
        <f t="shared" si="41"/>
        <v>MCPICDBICDBSuper Light Maintenance</v>
      </c>
      <c r="F651" s="159" t="str">
        <f t="shared" si="42"/>
        <v>MCPICDBICDB</v>
      </c>
      <c r="G651" s="159" t="s">
        <v>1889</v>
      </c>
      <c r="N651" s="2">
        <v>2601</v>
      </c>
      <c r="O651" s="3" t="s">
        <v>715</v>
      </c>
      <c r="P651" s="3" t="s">
        <v>39</v>
      </c>
      <c r="Q651" s="3" t="s">
        <v>448</v>
      </c>
      <c r="R651" s="3" t="s">
        <v>449</v>
      </c>
      <c r="S651" s="4">
        <v>46066.852083333331</v>
      </c>
      <c r="T651" s="4">
        <v>46066.859027777777</v>
      </c>
      <c r="U651" s="4">
        <v>46066.859027777777</v>
      </c>
      <c r="V651" s="3" t="s">
        <v>42</v>
      </c>
      <c r="W651" s="3" t="s">
        <v>43</v>
      </c>
      <c r="X651" s="3" t="s">
        <v>1144</v>
      </c>
      <c r="Y651" s="2">
        <v>41</v>
      </c>
      <c r="Z651" s="3" t="s">
        <v>450</v>
      </c>
      <c r="AA651" s="5">
        <v>0.17</v>
      </c>
      <c r="AB651" s="5">
        <v>0</v>
      </c>
      <c r="AC651" s="5">
        <v>0.17</v>
      </c>
      <c r="AD651" s="5">
        <v>0</v>
      </c>
      <c r="AE651" s="5">
        <v>0</v>
      </c>
      <c r="AF651" s="5">
        <v>0.17</v>
      </c>
      <c r="AG651" s="6"/>
      <c r="AH651" s="6"/>
      <c r="AI651" s="7">
        <v>0</v>
      </c>
      <c r="AJ651" s="7">
        <v>0</v>
      </c>
      <c r="AK651" s="7">
        <v>0.17</v>
      </c>
      <c r="AL651" s="7">
        <v>0</v>
      </c>
      <c r="AM651" s="7">
        <v>0.17</v>
      </c>
      <c r="AN651" s="12" t="s">
        <v>46</v>
      </c>
      <c r="AO651" s="12"/>
      <c r="AP651" s="12"/>
      <c r="AQ651" s="12"/>
      <c r="AR651" s="12"/>
      <c r="AS651" s="12"/>
      <c r="AT651" s="12"/>
      <c r="AU651" s="12"/>
      <c r="AV651" s="12"/>
      <c r="AW651" s="12"/>
      <c r="AX651" s="12"/>
      <c r="AY651" s="8" t="s">
        <v>450</v>
      </c>
    </row>
    <row r="652" spans="1:51" ht="16.5" x14ac:dyDescent="0.25">
      <c r="A652" s="159" t="str">
        <f>_xlfn.XLOOKUP(X652,Mapping!N:N,Mapping!O:O,"Not Found",0,1)</f>
        <v>ICDB</v>
      </c>
      <c r="B652" s="159" t="str">
        <f t="shared" si="40"/>
        <v>ICDBICDB46066.8590277778</v>
      </c>
      <c r="D652" s="159" t="str">
        <f t="shared" si="43"/>
        <v>BPV KR valuation | Budapest | Live on ALM Core</v>
      </c>
      <c r="E652" s="159" t="str">
        <f t="shared" si="41"/>
        <v>MCPICDBICDBBPV KR valuation | Budapest | Live on ALM Core</v>
      </c>
      <c r="F652" s="159" t="str">
        <f t="shared" si="42"/>
        <v>MCPICDBICDB</v>
      </c>
      <c r="G652" s="159" t="s">
        <v>1889</v>
      </c>
      <c r="N652" s="2">
        <v>2601</v>
      </c>
      <c r="O652" s="3" t="s">
        <v>715</v>
      </c>
      <c r="P652" s="3" t="s">
        <v>39</v>
      </c>
      <c r="Q652" s="3" t="s">
        <v>1173</v>
      </c>
      <c r="R652" s="3" t="s">
        <v>1174</v>
      </c>
      <c r="S652" s="4">
        <v>46066.859027777777</v>
      </c>
      <c r="T652" s="4">
        <v>46066.870138888888</v>
      </c>
      <c r="U652" s="4">
        <v>46066.870138888888</v>
      </c>
      <c r="V652" s="3" t="s">
        <v>42</v>
      </c>
      <c r="W652" s="3" t="s">
        <v>43</v>
      </c>
      <c r="X652" s="3" t="s">
        <v>1144</v>
      </c>
      <c r="Y652" s="2">
        <v>1</v>
      </c>
      <c r="Z652" s="3" t="s">
        <v>1175</v>
      </c>
      <c r="AA652" s="5">
        <v>0.27</v>
      </c>
      <c r="AB652" s="5">
        <v>0</v>
      </c>
      <c r="AC652" s="5">
        <v>0.27</v>
      </c>
      <c r="AD652" s="5">
        <v>0</v>
      </c>
      <c r="AE652" s="5">
        <v>0</v>
      </c>
      <c r="AF652" s="5">
        <v>0.27</v>
      </c>
      <c r="AG652" s="6"/>
      <c r="AH652" s="6"/>
      <c r="AI652" s="7">
        <v>0</v>
      </c>
      <c r="AJ652" s="7">
        <v>0</v>
      </c>
      <c r="AK652" s="7">
        <v>0.27</v>
      </c>
      <c r="AL652" s="7">
        <v>0</v>
      </c>
      <c r="AM652" s="7">
        <v>0.27</v>
      </c>
      <c r="AN652" s="12" t="s">
        <v>46</v>
      </c>
      <c r="AO652" s="12"/>
      <c r="AP652" s="12"/>
      <c r="AQ652" s="12"/>
      <c r="AR652" s="12"/>
      <c r="AS652" s="12"/>
      <c r="AT652" s="12"/>
      <c r="AU652" s="12"/>
      <c r="AV652" s="12"/>
      <c r="AW652" s="12"/>
      <c r="AX652" s="12"/>
      <c r="AY652" s="8" t="s">
        <v>47</v>
      </c>
    </row>
    <row r="653" spans="1:51" ht="16.5" x14ac:dyDescent="0.25">
      <c r="A653" s="159" t="str">
        <f>_xlfn.XLOOKUP(X653,Mapping!N:N,Mapping!O:O,"Not Found",0,1)</f>
        <v>ICDB</v>
      </c>
      <c r="B653" s="159" t="str">
        <f t="shared" si="40"/>
        <v>ICDBICDB46066.8701388889</v>
      </c>
      <c r="D653" s="159" t="str">
        <f t="shared" si="43"/>
        <v>Super Light Maintenance</v>
      </c>
      <c r="E653" s="159" t="str">
        <f t="shared" si="41"/>
        <v>MCPICDBICDBSuper Light Maintenance</v>
      </c>
      <c r="F653" s="159" t="str">
        <f t="shared" si="42"/>
        <v>MCPICDBICDB</v>
      </c>
      <c r="G653" s="159" t="s">
        <v>1889</v>
      </c>
      <c r="N653" s="2">
        <v>2601</v>
      </c>
      <c r="O653" s="3" t="s">
        <v>715</v>
      </c>
      <c r="P653" s="3" t="s">
        <v>39</v>
      </c>
      <c r="Q653" s="3" t="s">
        <v>448</v>
      </c>
      <c r="R653" s="3" t="s">
        <v>449</v>
      </c>
      <c r="S653" s="4">
        <v>46066.870138888888</v>
      </c>
      <c r="T653" s="4">
        <v>46066.879166666666</v>
      </c>
      <c r="U653" s="4">
        <v>46066.879166666666</v>
      </c>
      <c r="V653" s="3" t="s">
        <v>42</v>
      </c>
      <c r="W653" s="3" t="s">
        <v>43</v>
      </c>
      <c r="X653" s="3" t="s">
        <v>1144</v>
      </c>
      <c r="Y653" s="2">
        <v>42</v>
      </c>
      <c r="Z653" s="3" t="s">
        <v>450</v>
      </c>
      <c r="AA653" s="5">
        <v>0.22</v>
      </c>
      <c r="AB653" s="5">
        <v>0</v>
      </c>
      <c r="AC653" s="5">
        <v>0.22</v>
      </c>
      <c r="AD653" s="5">
        <v>0</v>
      </c>
      <c r="AE653" s="5">
        <v>0</v>
      </c>
      <c r="AF653" s="5">
        <v>0.22</v>
      </c>
      <c r="AG653" s="6"/>
      <c r="AH653" s="6"/>
      <c r="AI653" s="7">
        <v>0</v>
      </c>
      <c r="AJ653" s="7">
        <v>0</v>
      </c>
      <c r="AK653" s="7">
        <v>0.22</v>
      </c>
      <c r="AL653" s="7">
        <v>0</v>
      </c>
      <c r="AM653" s="7">
        <v>0.22</v>
      </c>
      <c r="AN653" s="12" t="s">
        <v>46</v>
      </c>
      <c r="AO653" s="12"/>
      <c r="AP653" s="12"/>
      <c r="AQ653" s="12"/>
      <c r="AR653" s="12"/>
      <c r="AS653" s="12"/>
      <c r="AT653" s="12"/>
      <c r="AU653" s="12"/>
      <c r="AV653" s="12"/>
      <c r="AW653" s="12"/>
      <c r="AX653" s="12"/>
      <c r="AY653" s="8" t="s">
        <v>450</v>
      </c>
    </row>
    <row r="654" spans="1:51" ht="16.5" x14ac:dyDescent="0.25">
      <c r="A654" s="159" t="str">
        <f>_xlfn.XLOOKUP(X654,Mapping!N:N,Mapping!O:O,"Not Found",0,1)</f>
        <v>ICDB</v>
      </c>
      <c r="B654" s="159" t="str">
        <f t="shared" si="40"/>
        <v>ICDBICDB46066.8791666667</v>
      </c>
      <c r="D654" s="159" t="str">
        <f t="shared" si="43"/>
        <v>BPV KR valuation | Tokyo | Live on ALM Core</v>
      </c>
      <c r="E654" s="159" t="str">
        <f t="shared" si="41"/>
        <v>MCPICDBICDBBPV KR valuation | Tokyo | Live on ALM Core</v>
      </c>
      <c r="F654" s="159" t="str">
        <f t="shared" si="42"/>
        <v>MCPICDBICDB</v>
      </c>
      <c r="G654" s="159" t="s">
        <v>1889</v>
      </c>
      <c r="N654" s="2">
        <v>2601</v>
      </c>
      <c r="O654" s="3" t="s">
        <v>715</v>
      </c>
      <c r="P654" s="3" t="s">
        <v>39</v>
      </c>
      <c r="Q654" s="3" t="s">
        <v>1176</v>
      </c>
      <c r="R654" s="3" t="s">
        <v>1177</v>
      </c>
      <c r="S654" s="4">
        <v>46066.879166666666</v>
      </c>
      <c r="T654" s="4">
        <v>46066.893055555556</v>
      </c>
      <c r="U654" s="4">
        <v>46066.893055555556</v>
      </c>
      <c r="V654" s="3" t="s">
        <v>42</v>
      </c>
      <c r="W654" s="3" t="s">
        <v>43</v>
      </c>
      <c r="X654" s="3" t="s">
        <v>1144</v>
      </c>
      <c r="Y654" s="2">
        <v>1</v>
      </c>
      <c r="Z654" s="3" t="s">
        <v>1178</v>
      </c>
      <c r="AA654" s="5">
        <v>0.33</v>
      </c>
      <c r="AB654" s="5">
        <v>0</v>
      </c>
      <c r="AC654" s="5">
        <v>0.33</v>
      </c>
      <c r="AD654" s="5">
        <v>0</v>
      </c>
      <c r="AE654" s="5">
        <v>0</v>
      </c>
      <c r="AF654" s="5">
        <v>0.33</v>
      </c>
      <c r="AG654" s="6"/>
      <c r="AH654" s="6"/>
      <c r="AI654" s="7">
        <v>0</v>
      </c>
      <c r="AJ654" s="7">
        <v>0</v>
      </c>
      <c r="AK654" s="7">
        <v>0.33</v>
      </c>
      <c r="AL654" s="7">
        <v>0</v>
      </c>
      <c r="AM654" s="7">
        <v>0.33</v>
      </c>
      <c r="AN654" s="12" t="s">
        <v>46</v>
      </c>
      <c r="AO654" s="12"/>
      <c r="AP654" s="12"/>
      <c r="AQ654" s="12"/>
      <c r="AR654" s="12"/>
      <c r="AS654" s="12"/>
      <c r="AT654" s="12"/>
      <c r="AU654" s="12"/>
      <c r="AV654" s="12"/>
      <c r="AW654" s="12"/>
      <c r="AX654" s="12"/>
      <c r="AY654" s="8" t="s">
        <v>47</v>
      </c>
    </row>
    <row r="655" spans="1:51" ht="16.5" x14ac:dyDescent="0.25">
      <c r="A655" s="159" t="str">
        <f>_xlfn.XLOOKUP(X655,Mapping!N:N,Mapping!O:O,"Not Found",0,1)</f>
        <v>ICDB</v>
      </c>
      <c r="B655" s="159" t="str">
        <f t="shared" si="40"/>
        <v>ICDBICDB46066.8930555556</v>
      </c>
      <c r="D655" s="159" t="str">
        <f t="shared" si="43"/>
        <v>Super Light Maintenance</v>
      </c>
      <c r="E655" s="159" t="str">
        <f t="shared" si="41"/>
        <v>MCPICDBICDBSuper Light Maintenance</v>
      </c>
      <c r="F655" s="159" t="str">
        <f t="shared" si="42"/>
        <v>MCPICDBICDB</v>
      </c>
      <c r="G655" s="159" t="s">
        <v>1889</v>
      </c>
      <c r="N655" s="2">
        <v>2601</v>
      </c>
      <c r="O655" s="3" t="s">
        <v>715</v>
      </c>
      <c r="P655" s="3" t="s">
        <v>39</v>
      </c>
      <c r="Q655" s="3" t="s">
        <v>448</v>
      </c>
      <c r="R655" s="3" t="s">
        <v>449</v>
      </c>
      <c r="S655" s="4">
        <v>46066.893055555556</v>
      </c>
      <c r="T655" s="4">
        <v>46066.901388888888</v>
      </c>
      <c r="U655" s="4">
        <v>46066.901388888888</v>
      </c>
      <c r="V655" s="3" t="s">
        <v>42</v>
      </c>
      <c r="W655" s="3" t="s">
        <v>43</v>
      </c>
      <c r="X655" s="3" t="s">
        <v>1144</v>
      </c>
      <c r="Y655" s="2">
        <v>43</v>
      </c>
      <c r="Z655" s="3" t="s">
        <v>450</v>
      </c>
      <c r="AA655" s="5">
        <v>0.2</v>
      </c>
      <c r="AB655" s="5">
        <v>0</v>
      </c>
      <c r="AC655" s="5">
        <v>0.2</v>
      </c>
      <c r="AD655" s="5">
        <v>0</v>
      </c>
      <c r="AE655" s="5">
        <v>0</v>
      </c>
      <c r="AF655" s="5">
        <v>0.2</v>
      </c>
      <c r="AG655" s="6"/>
      <c r="AH655" s="6"/>
      <c r="AI655" s="7">
        <v>0</v>
      </c>
      <c r="AJ655" s="7">
        <v>0</v>
      </c>
      <c r="AK655" s="7">
        <v>0.2</v>
      </c>
      <c r="AL655" s="7">
        <v>0</v>
      </c>
      <c r="AM655" s="7">
        <v>0.2</v>
      </c>
      <c r="AN655" s="12" t="s">
        <v>46</v>
      </c>
      <c r="AO655" s="12"/>
      <c r="AP655" s="12"/>
      <c r="AQ655" s="12"/>
      <c r="AR655" s="12"/>
      <c r="AS655" s="12"/>
      <c r="AT655" s="12"/>
      <c r="AU655" s="12"/>
      <c r="AV655" s="12"/>
      <c r="AW655" s="12"/>
      <c r="AX655" s="12"/>
      <c r="AY655" s="8" t="s">
        <v>450</v>
      </c>
    </row>
    <row r="656" spans="1:51" ht="16.5" x14ac:dyDescent="0.25">
      <c r="A656" s="159" t="str">
        <f>_xlfn.XLOOKUP(X656,Mapping!N:N,Mapping!O:O,"Not Found",0,1)</f>
        <v>ICDB</v>
      </c>
      <c r="B656" s="159" t="str">
        <f t="shared" si="40"/>
        <v>ICDBICDB46066.9013888889</v>
      </c>
      <c r="D656" s="159" t="str">
        <f t="shared" si="43"/>
        <v>BPV KR valuation | Manila | Other live location</v>
      </c>
      <c r="E656" s="159" t="str">
        <f t="shared" si="41"/>
        <v>MCPICDBICDBBPV KR valuation | Manila | Other live location</v>
      </c>
      <c r="F656" s="159" t="str">
        <f t="shared" si="42"/>
        <v>MCPICDBICDB</v>
      </c>
      <c r="G656" s="159" t="s">
        <v>1889</v>
      </c>
      <c r="N656" s="2">
        <v>2601</v>
      </c>
      <c r="O656" s="3" t="s">
        <v>715</v>
      </c>
      <c r="P656" s="3" t="s">
        <v>39</v>
      </c>
      <c r="Q656" s="3" t="s">
        <v>1179</v>
      </c>
      <c r="R656" s="3" t="s">
        <v>1180</v>
      </c>
      <c r="S656" s="4">
        <v>46066.901388888888</v>
      </c>
      <c r="T656" s="4">
        <v>46066.908333333333</v>
      </c>
      <c r="U656" s="4">
        <v>46066.908333333333</v>
      </c>
      <c r="V656" s="3" t="s">
        <v>42</v>
      </c>
      <c r="W656" s="3" t="s">
        <v>43</v>
      </c>
      <c r="X656" s="3" t="s">
        <v>1144</v>
      </c>
      <c r="Y656" s="2">
        <v>1</v>
      </c>
      <c r="Z656" s="3" t="s">
        <v>1181</v>
      </c>
      <c r="AA656" s="5">
        <v>0.17</v>
      </c>
      <c r="AB656" s="5">
        <v>0</v>
      </c>
      <c r="AC656" s="5">
        <v>0.17</v>
      </c>
      <c r="AD656" s="5">
        <v>0</v>
      </c>
      <c r="AE656" s="5">
        <v>0</v>
      </c>
      <c r="AF656" s="5">
        <v>0.17</v>
      </c>
      <c r="AG656" s="6"/>
      <c r="AH656" s="6"/>
      <c r="AI656" s="7">
        <v>0</v>
      </c>
      <c r="AJ656" s="7">
        <v>0</v>
      </c>
      <c r="AK656" s="7">
        <v>0.17</v>
      </c>
      <c r="AL656" s="7">
        <v>0</v>
      </c>
      <c r="AM656" s="7">
        <v>0.17</v>
      </c>
      <c r="AN656" s="12" t="s">
        <v>46</v>
      </c>
      <c r="AO656" s="12"/>
      <c r="AP656" s="12"/>
      <c r="AQ656" s="12"/>
      <c r="AR656" s="12"/>
      <c r="AS656" s="12"/>
      <c r="AT656" s="12"/>
      <c r="AU656" s="12"/>
      <c r="AV656" s="12"/>
      <c r="AW656" s="12"/>
      <c r="AX656" s="12"/>
      <c r="AY656" s="8" t="s">
        <v>47</v>
      </c>
    </row>
    <row r="657" spans="1:51" ht="16.5" x14ac:dyDescent="0.25">
      <c r="A657" s="159" t="str">
        <f>_xlfn.XLOOKUP(X657,Mapping!N:N,Mapping!O:O,"Not Found",0,1)</f>
        <v>ICDB</v>
      </c>
      <c r="B657" s="159" t="str">
        <f t="shared" si="40"/>
        <v>ICDBICDB46066.9083333333</v>
      </c>
      <c r="D657" s="159" t="str">
        <f t="shared" si="43"/>
        <v>Super Light Maintenance</v>
      </c>
      <c r="E657" s="159" t="str">
        <f t="shared" si="41"/>
        <v>MCPICDBICDBSuper Light Maintenance</v>
      </c>
      <c r="F657" s="159" t="str">
        <f t="shared" si="42"/>
        <v>MCPICDBICDB</v>
      </c>
      <c r="G657" s="159" t="s">
        <v>1889</v>
      </c>
      <c r="N657" s="2">
        <v>2601</v>
      </c>
      <c r="O657" s="3" t="s">
        <v>715</v>
      </c>
      <c r="P657" s="3" t="s">
        <v>39</v>
      </c>
      <c r="Q657" s="3" t="s">
        <v>448</v>
      </c>
      <c r="R657" s="3" t="s">
        <v>449</v>
      </c>
      <c r="S657" s="4">
        <v>46066.908333333333</v>
      </c>
      <c r="T657" s="4">
        <v>46066.915277777778</v>
      </c>
      <c r="U657" s="4">
        <v>46066.915277777778</v>
      </c>
      <c r="V657" s="3" t="s">
        <v>42</v>
      </c>
      <c r="W657" s="3" t="s">
        <v>43</v>
      </c>
      <c r="X657" s="3" t="s">
        <v>1144</v>
      </c>
      <c r="Y657" s="2">
        <v>44</v>
      </c>
      <c r="Z657" s="3" t="s">
        <v>450</v>
      </c>
      <c r="AA657" s="5">
        <v>0.17</v>
      </c>
      <c r="AB657" s="5">
        <v>0</v>
      </c>
      <c r="AC657" s="5">
        <v>0.17</v>
      </c>
      <c r="AD657" s="5">
        <v>0</v>
      </c>
      <c r="AE657" s="5">
        <v>0</v>
      </c>
      <c r="AF657" s="5">
        <v>0.17</v>
      </c>
      <c r="AG657" s="6"/>
      <c r="AH657" s="6"/>
      <c r="AI657" s="7">
        <v>0</v>
      </c>
      <c r="AJ657" s="7">
        <v>0</v>
      </c>
      <c r="AK657" s="7">
        <v>0.17</v>
      </c>
      <c r="AL657" s="7">
        <v>0</v>
      </c>
      <c r="AM657" s="7">
        <v>0.17</v>
      </c>
      <c r="AN657" s="12" t="s">
        <v>46</v>
      </c>
      <c r="AO657" s="12"/>
      <c r="AP657" s="12"/>
      <c r="AQ657" s="12"/>
      <c r="AR657" s="12"/>
      <c r="AS657" s="12"/>
      <c r="AT657" s="12"/>
      <c r="AU657" s="12"/>
      <c r="AV657" s="12"/>
      <c r="AW657" s="12"/>
      <c r="AX657" s="12"/>
      <c r="AY657" s="8" t="s">
        <v>450</v>
      </c>
    </row>
    <row r="658" spans="1:51" ht="16.5" x14ac:dyDescent="0.25">
      <c r="A658" s="159" t="str">
        <f>_xlfn.XLOOKUP(X658,Mapping!N:N,Mapping!O:O,"Not Found",0,1)</f>
        <v>ICDB</v>
      </c>
      <c r="B658" s="159" t="str">
        <f t="shared" si="40"/>
        <v>ICDBICDB46066.9152777778</v>
      </c>
      <c r="D658" s="159" t="str">
        <f t="shared" si="43"/>
        <v>BPV KR valuation | Bratislava | Live on ALM Core</v>
      </c>
      <c r="E658" s="159" t="str">
        <f t="shared" si="41"/>
        <v>MCPICDBICDBBPV KR valuation | Bratislava | Live on ALM Core</v>
      </c>
      <c r="F658" s="159" t="str">
        <f t="shared" si="42"/>
        <v>MCPICDBICDB</v>
      </c>
      <c r="G658" s="159" t="s">
        <v>1889</v>
      </c>
      <c r="N658" s="2">
        <v>2601</v>
      </c>
      <c r="O658" s="3" t="s">
        <v>715</v>
      </c>
      <c r="P658" s="3" t="s">
        <v>39</v>
      </c>
      <c r="Q658" s="3" t="s">
        <v>1182</v>
      </c>
      <c r="R658" s="3" t="s">
        <v>1183</v>
      </c>
      <c r="S658" s="4">
        <v>46066.915277777778</v>
      </c>
      <c r="T658" s="4">
        <v>46066.924305555556</v>
      </c>
      <c r="U658" s="4">
        <v>46066.924305555556</v>
      </c>
      <c r="V658" s="3" t="s">
        <v>42</v>
      </c>
      <c r="W658" s="3" t="s">
        <v>43</v>
      </c>
      <c r="X658" s="3" t="s">
        <v>1144</v>
      </c>
      <c r="Y658" s="2">
        <v>1</v>
      </c>
      <c r="Z658" s="3" t="s">
        <v>1184</v>
      </c>
      <c r="AA658" s="5">
        <v>0.22</v>
      </c>
      <c r="AB658" s="5">
        <v>0</v>
      </c>
      <c r="AC658" s="5">
        <v>0.22</v>
      </c>
      <c r="AD658" s="5">
        <v>0</v>
      </c>
      <c r="AE658" s="5">
        <v>0</v>
      </c>
      <c r="AF658" s="5">
        <v>0.22</v>
      </c>
      <c r="AG658" s="6"/>
      <c r="AH658" s="6"/>
      <c r="AI658" s="7">
        <v>0</v>
      </c>
      <c r="AJ658" s="7">
        <v>0</v>
      </c>
      <c r="AK658" s="7">
        <v>0.22</v>
      </c>
      <c r="AL658" s="7">
        <v>0</v>
      </c>
      <c r="AM658" s="7">
        <v>0.22</v>
      </c>
      <c r="AN658" s="12" t="s">
        <v>46</v>
      </c>
      <c r="AO658" s="12"/>
      <c r="AP658" s="12"/>
      <c r="AQ658" s="12"/>
      <c r="AR658" s="12"/>
      <c r="AS658" s="12"/>
      <c r="AT658" s="12"/>
      <c r="AU658" s="12"/>
      <c r="AV658" s="12"/>
      <c r="AW658" s="12"/>
      <c r="AX658" s="12"/>
      <c r="AY658" s="8" t="s">
        <v>47</v>
      </c>
    </row>
    <row r="659" spans="1:51" ht="16.5" x14ac:dyDescent="0.25">
      <c r="A659" s="159" t="str">
        <f>_xlfn.XLOOKUP(X659,Mapping!N:N,Mapping!O:O,"Not Found",0,1)</f>
        <v>ICDB</v>
      </c>
      <c r="B659" s="159" t="str">
        <f t="shared" si="40"/>
        <v>ICDBICDB46066.9243055556</v>
      </c>
      <c r="D659" s="159" t="str">
        <f t="shared" si="43"/>
        <v>Super Light Maintenance</v>
      </c>
      <c r="E659" s="159" t="str">
        <f t="shared" si="41"/>
        <v>MCPICDBICDBSuper Light Maintenance</v>
      </c>
      <c r="F659" s="159" t="str">
        <f t="shared" si="42"/>
        <v>MCPICDBICDB</v>
      </c>
      <c r="G659" s="159" t="s">
        <v>1889</v>
      </c>
      <c r="N659" s="2">
        <v>2601</v>
      </c>
      <c r="O659" s="3" t="s">
        <v>715</v>
      </c>
      <c r="P659" s="3" t="s">
        <v>39</v>
      </c>
      <c r="Q659" s="3" t="s">
        <v>448</v>
      </c>
      <c r="R659" s="3" t="s">
        <v>449</v>
      </c>
      <c r="S659" s="4">
        <v>46066.924305555556</v>
      </c>
      <c r="T659" s="4">
        <v>46066.931944444441</v>
      </c>
      <c r="U659" s="4">
        <v>46066.931944444441</v>
      </c>
      <c r="V659" s="3" t="s">
        <v>42</v>
      </c>
      <c r="W659" s="3" t="s">
        <v>43</v>
      </c>
      <c r="X659" s="3" t="s">
        <v>1144</v>
      </c>
      <c r="Y659" s="2">
        <v>45</v>
      </c>
      <c r="Z659" s="3" t="s">
        <v>450</v>
      </c>
      <c r="AA659" s="5">
        <v>0.18</v>
      </c>
      <c r="AB659" s="5">
        <v>0</v>
      </c>
      <c r="AC659" s="5">
        <v>0.18</v>
      </c>
      <c r="AD659" s="5">
        <v>0</v>
      </c>
      <c r="AE659" s="5">
        <v>0</v>
      </c>
      <c r="AF659" s="5">
        <v>0.18</v>
      </c>
      <c r="AG659" s="6"/>
      <c r="AH659" s="6"/>
      <c r="AI659" s="7">
        <v>0</v>
      </c>
      <c r="AJ659" s="7">
        <v>0</v>
      </c>
      <c r="AK659" s="7">
        <v>0.18</v>
      </c>
      <c r="AL659" s="7">
        <v>0</v>
      </c>
      <c r="AM659" s="7">
        <v>0.18</v>
      </c>
      <c r="AN659" s="12" t="s">
        <v>46</v>
      </c>
      <c r="AO659" s="12"/>
      <c r="AP659" s="12"/>
      <c r="AQ659" s="12"/>
      <c r="AR659" s="12"/>
      <c r="AS659" s="12"/>
      <c r="AT659" s="12"/>
      <c r="AU659" s="12"/>
      <c r="AV659" s="12"/>
      <c r="AW659" s="12"/>
      <c r="AX659" s="12"/>
      <c r="AY659" s="8" t="s">
        <v>450</v>
      </c>
    </row>
    <row r="660" spans="1:51" ht="16.5" x14ac:dyDescent="0.25">
      <c r="A660" s="159" t="str">
        <f>_xlfn.XLOOKUP(X660,Mapping!N:N,Mapping!O:O,"Not Found",0,1)</f>
        <v>ICDB</v>
      </c>
      <c r="B660" s="159" t="str">
        <f t="shared" si="40"/>
        <v>ICDBICDB46066.9319444444</v>
      </c>
      <c r="D660" s="159" t="str">
        <f t="shared" si="43"/>
        <v>BPV KR valuation | Seoul | Live on ALM Core</v>
      </c>
      <c r="E660" s="159" t="str">
        <f t="shared" si="41"/>
        <v>MCPICDBICDBBPV KR valuation | Seoul | Live on ALM Core</v>
      </c>
      <c r="F660" s="159" t="str">
        <f t="shared" si="42"/>
        <v>MCPICDBICDB</v>
      </c>
      <c r="G660" s="159" t="s">
        <v>1889</v>
      </c>
      <c r="N660" s="2">
        <v>2601</v>
      </c>
      <c r="O660" s="3" t="s">
        <v>715</v>
      </c>
      <c r="P660" s="3" t="s">
        <v>39</v>
      </c>
      <c r="Q660" s="3" t="s">
        <v>1185</v>
      </c>
      <c r="R660" s="3" t="s">
        <v>1186</v>
      </c>
      <c r="S660" s="4">
        <v>46066.931944444441</v>
      </c>
      <c r="T660" s="4">
        <v>46066.945833333331</v>
      </c>
      <c r="U660" s="4">
        <v>46066.945833333331</v>
      </c>
      <c r="V660" s="3" t="s">
        <v>42</v>
      </c>
      <c r="W660" s="3" t="s">
        <v>43</v>
      </c>
      <c r="X660" s="3" t="s">
        <v>1144</v>
      </c>
      <c r="Y660" s="2">
        <v>1</v>
      </c>
      <c r="Z660" s="3" t="s">
        <v>1187</v>
      </c>
      <c r="AA660" s="5">
        <v>0.33</v>
      </c>
      <c r="AB660" s="5">
        <v>0</v>
      </c>
      <c r="AC660" s="5">
        <v>0.33</v>
      </c>
      <c r="AD660" s="5">
        <v>0</v>
      </c>
      <c r="AE660" s="5">
        <v>0</v>
      </c>
      <c r="AF660" s="5">
        <v>0.33</v>
      </c>
      <c r="AG660" s="6"/>
      <c r="AH660" s="6"/>
      <c r="AI660" s="7">
        <v>0</v>
      </c>
      <c r="AJ660" s="7">
        <v>0</v>
      </c>
      <c r="AK660" s="7">
        <v>0.33</v>
      </c>
      <c r="AL660" s="7">
        <v>0</v>
      </c>
      <c r="AM660" s="7">
        <v>0.33</v>
      </c>
      <c r="AN660" s="12" t="s">
        <v>46</v>
      </c>
      <c r="AO660" s="12"/>
      <c r="AP660" s="12"/>
      <c r="AQ660" s="12"/>
      <c r="AR660" s="12"/>
      <c r="AS660" s="12"/>
      <c r="AT660" s="12"/>
      <c r="AU660" s="12"/>
      <c r="AV660" s="12"/>
      <c r="AW660" s="12"/>
      <c r="AX660" s="12"/>
      <c r="AY660" s="8" t="s">
        <v>47</v>
      </c>
    </row>
    <row r="661" spans="1:51" ht="16.5" x14ac:dyDescent="0.25">
      <c r="A661" s="159" t="str">
        <f>_xlfn.XLOOKUP(X661,Mapping!N:N,Mapping!O:O,"Not Found",0,1)</f>
        <v>ICDB</v>
      </c>
      <c r="B661" s="159" t="str">
        <f t="shared" si="40"/>
        <v>ICDBICDB46066.9458333333</v>
      </c>
      <c r="D661" s="159" t="str">
        <f t="shared" si="43"/>
        <v>Super Light Maintenance</v>
      </c>
      <c r="E661" s="159" t="str">
        <f t="shared" si="41"/>
        <v>MCPICDBICDBSuper Light Maintenance</v>
      </c>
      <c r="F661" s="159" t="str">
        <f t="shared" si="42"/>
        <v>MCPICDBICDB</v>
      </c>
      <c r="G661" s="159" t="s">
        <v>1889</v>
      </c>
      <c r="N661" s="2">
        <v>2601</v>
      </c>
      <c r="O661" s="3" t="s">
        <v>715</v>
      </c>
      <c r="P661" s="3" t="s">
        <v>39</v>
      </c>
      <c r="Q661" s="3" t="s">
        <v>448</v>
      </c>
      <c r="R661" s="3" t="s">
        <v>449</v>
      </c>
      <c r="S661" s="4">
        <v>46066.945833333331</v>
      </c>
      <c r="T661" s="4">
        <v>46066.954861111109</v>
      </c>
      <c r="U661" s="4">
        <v>46066.954861111109</v>
      </c>
      <c r="V661" s="3" t="s">
        <v>42</v>
      </c>
      <c r="W661" s="3" t="s">
        <v>43</v>
      </c>
      <c r="X661" s="3" t="s">
        <v>1144</v>
      </c>
      <c r="Y661" s="2">
        <v>46</v>
      </c>
      <c r="Z661" s="3" t="s">
        <v>450</v>
      </c>
      <c r="AA661" s="5">
        <v>0.22</v>
      </c>
      <c r="AB661" s="5">
        <v>0</v>
      </c>
      <c r="AC661" s="5">
        <v>0.22</v>
      </c>
      <c r="AD661" s="5">
        <v>0</v>
      </c>
      <c r="AE661" s="5">
        <v>0</v>
      </c>
      <c r="AF661" s="5">
        <v>0.22</v>
      </c>
      <c r="AG661" s="6"/>
      <c r="AH661" s="6"/>
      <c r="AI661" s="7">
        <v>0</v>
      </c>
      <c r="AJ661" s="7">
        <v>0</v>
      </c>
      <c r="AK661" s="7">
        <v>0.22</v>
      </c>
      <c r="AL661" s="7">
        <v>0</v>
      </c>
      <c r="AM661" s="7">
        <v>0.22</v>
      </c>
      <c r="AN661" s="12" t="s">
        <v>46</v>
      </c>
      <c r="AO661" s="12"/>
      <c r="AP661" s="12"/>
      <c r="AQ661" s="12"/>
      <c r="AR661" s="12"/>
      <c r="AS661" s="12"/>
      <c r="AT661" s="12"/>
      <c r="AU661" s="12"/>
      <c r="AV661" s="12"/>
      <c r="AW661" s="12"/>
      <c r="AX661" s="12"/>
      <c r="AY661" s="8" t="s">
        <v>450</v>
      </c>
    </row>
    <row r="662" spans="1:51" ht="16.5" x14ac:dyDescent="0.25">
      <c r="A662" s="159" t="str">
        <f>_xlfn.XLOOKUP(X662,Mapping!N:N,Mapping!O:O,"Not Found",0,1)</f>
        <v>ICDB</v>
      </c>
      <c r="B662" s="159" t="str">
        <f t="shared" si="40"/>
        <v>ICDBICDB46066.9548611111</v>
      </c>
      <c r="D662" s="159" t="str">
        <f t="shared" si="43"/>
        <v>BPV KR valuation | Taipei | Other live location</v>
      </c>
      <c r="E662" s="159" t="str">
        <f t="shared" si="41"/>
        <v>MCPICDBICDBBPV KR valuation | Taipei | Other live location</v>
      </c>
      <c r="F662" s="159" t="str">
        <f t="shared" si="42"/>
        <v>MCPICDBICDB</v>
      </c>
      <c r="G662" s="159" t="s">
        <v>1889</v>
      </c>
      <c r="N662" s="2">
        <v>2601</v>
      </c>
      <c r="O662" s="3" t="s">
        <v>715</v>
      </c>
      <c r="P662" s="3" t="s">
        <v>39</v>
      </c>
      <c r="Q662" s="3" t="s">
        <v>1188</v>
      </c>
      <c r="R662" s="3" t="s">
        <v>1189</v>
      </c>
      <c r="S662" s="4">
        <v>46066.954861111109</v>
      </c>
      <c r="T662" s="4">
        <v>46066.96597222222</v>
      </c>
      <c r="U662" s="4">
        <v>46066.96597222222</v>
      </c>
      <c r="V662" s="3" t="s">
        <v>42</v>
      </c>
      <c r="W662" s="3" t="s">
        <v>43</v>
      </c>
      <c r="X662" s="3" t="s">
        <v>1144</v>
      </c>
      <c r="Y662" s="2">
        <v>1</v>
      </c>
      <c r="Z662" s="3" t="s">
        <v>1190</v>
      </c>
      <c r="AA662" s="5">
        <v>0.27</v>
      </c>
      <c r="AB662" s="5">
        <v>0</v>
      </c>
      <c r="AC662" s="5">
        <v>0.27</v>
      </c>
      <c r="AD662" s="5">
        <v>0</v>
      </c>
      <c r="AE662" s="5">
        <v>0</v>
      </c>
      <c r="AF662" s="5">
        <v>0.27</v>
      </c>
      <c r="AG662" s="6"/>
      <c r="AH662" s="6"/>
      <c r="AI662" s="7">
        <v>0</v>
      </c>
      <c r="AJ662" s="7">
        <v>0</v>
      </c>
      <c r="AK662" s="7">
        <v>0.27</v>
      </c>
      <c r="AL662" s="7">
        <v>0</v>
      </c>
      <c r="AM662" s="7">
        <v>0.27</v>
      </c>
      <c r="AN662" s="12" t="s">
        <v>46</v>
      </c>
      <c r="AO662" s="12"/>
      <c r="AP662" s="12"/>
      <c r="AQ662" s="12"/>
      <c r="AR662" s="12"/>
      <c r="AS662" s="12"/>
      <c r="AT662" s="12"/>
      <c r="AU662" s="12"/>
      <c r="AV662" s="12"/>
      <c r="AW662" s="12"/>
      <c r="AX662" s="12"/>
      <c r="AY662" s="8" t="s">
        <v>47</v>
      </c>
    </row>
    <row r="663" spans="1:51" ht="16.5" x14ac:dyDescent="0.25">
      <c r="A663" s="159" t="str">
        <f>_xlfn.XLOOKUP(X663,Mapping!N:N,Mapping!O:O,"Not Found",0,1)</f>
        <v>ICDB</v>
      </c>
      <c r="B663" s="159" t="str">
        <f t="shared" si="40"/>
        <v>ICDBICDB46066.9659722222</v>
      </c>
      <c r="D663" s="159" t="str">
        <f t="shared" si="43"/>
        <v>Super Light Maintenance</v>
      </c>
      <c r="E663" s="159" t="str">
        <f t="shared" si="41"/>
        <v>MCPICDBICDBSuper Light Maintenance</v>
      </c>
      <c r="F663" s="159" t="str">
        <f t="shared" si="42"/>
        <v>MCPICDBICDB</v>
      </c>
      <c r="G663" s="159" t="s">
        <v>1889</v>
      </c>
      <c r="N663" s="2">
        <v>2601</v>
      </c>
      <c r="O663" s="3" t="s">
        <v>715</v>
      </c>
      <c r="P663" s="3" t="s">
        <v>39</v>
      </c>
      <c r="Q663" s="3" t="s">
        <v>448</v>
      </c>
      <c r="R663" s="3" t="s">
        <v>449</v>
      </c>
      <c r="S663" s="4">
        <v>46066.96597222222</v>
      </c>
      <c r="T663" s="4">
        <v>46066.973611111112</v>
      </c>
      <c r="U663" s="4">
        <v>46066.973611111112</v>
      </c>
      <c r="V663" s="3" t="s">
        <v>42</v>
      </c>
      <c r="W663" s="3" t="s">
        <v>43</v>
      </c>
      <c r="X663" s="3" t="s">
        <v>1144</v>
      </c>
      <c r="Y663" s="2">
        <v>47</v>
      </c>
      <c r="Z663" s="3" t="s">
        <v>450</v>
      </c>
      <c r="AA663" s="5">
        <v>0.18</v>
      </c>
      <c r="AB663" s="5">
        <v>0</v>
      </c>
      <c r="AC663" s="5">
        <v>0.18</v>
      </c>
      <c r="AD663" s="5">
        <v>0</v>
      </c>
      <c r="AE663" s="5">
        <v>0</v>
      </c>
      <c r="AF663" s="5">
        <v>0.18</v>
      </c>
      <c r="AG663" s="6"/>
      <c r="AH663" s="6"/>
      <c r="AI663" s="7">
        <v>0</v>
      </c>
      <c r="AJ663" s="7">
        <v>0</v>
      </c>
      <c r="AK663" s="7">
        <v>0.18</v>
      </c>
      <c r="AL663" s="7">
        <v>0</v>
      </c>
      <c r="AM663" s="7">
        <v>0.18</v>
      </c>
      <c r="AN663" s="12" t="s">
        <v>46</v>
      </c>
      <c r="AO663" s="12"/>
      <c r="AP663" s="12"/>
      <c r="AQ663" s="12"/>
      <c r="AR663" s="12"/>
      <c r="AS663" s="12"/>
      <c r="AT663" s="12"/>
      <c r="AU663" s="12"/>
      <c r="AV663" s="12"/>
      <c r="AW663" s="12"/>
      <c r="AX663" s="12"/>
      <c r="AY663" s="8" t="s">
        <v>450</v>
      </c>
    </row>
    <row r="664" spans="1:51" ht="16.5" x14ac:dyDescent="0.25">
      <c r="A664" s="159" t="str">
        <f>_xlfn.XLOOKUP(X664,Mapping!N:N,Mapping!O:O,"Not Found",0,1)</f>
        <v>ICDB</v>
      </c>
      <c r="B664" s="159" t="str">
        <f t="shared" si="40"/>
        <v>ICDBICDB46066.9736111111</v>
      </c>
      <c r="D664" s="159" t="str">
        <f t="shared" si="43"/>
        <v>BPV KR valuation | NLWB_BMG | Live on ALM Core</v>
      </c>
      <c r="E664" s="159" t="str">
        <f t="shared" si="41"/>
        <v>MCPICDBICDBBPV KR valuation | NLWB_BMG | Live on ALM Core</v>
      </c>
      <c r="F664" s="159" t="str">
        <f t="shared" si="42"/>
        <v>MCPICDBICDB</v>
      </c>
      <c r="G664" s="159" t="s">
        <v>1889</v>
      </c>
      <c r="N664" s="2">
        <v>2601</v>
      </c>
      <c r="O664" s="3" t="s">
        <v>715</v>
      </c>
      <c r="P664" s="3" t="s">
        <v>39</v>
      </c>
      <c r="Q664" s="3" t="s">
        <v>1191</v>
      </c>
      <c r="R664" s="3" t="s">
        <v>1192</v>
      </c>
      <c r="S664" s="4">
        <v>46066.973611111112</v>
      </c>
      <c r="T664" s="4">
        <v>46066.979861111111</v>
      </c>
      <c r="U664" s="4">
        <v>46066.979861111111</v>
      </c>
      <c r="V664" s="3" t="s">
        <v>42</v>
      </c>
      <c r="W664" s="3" t="s">
        <v>43</v>
      </c>
      <c r="X664" s="3" t="s">
        <v>1144</v>
      </c>
      <c r="Y664" s="2">
        <v>1</v>
      </c>
      <c r="Z664" s="3" t="s">
        <v>1193</v>
      </c>
      <c r="AA664" s="5">
        <v>0.15</v>
      </c>
      <c r="AB664" s="5">
        <v>0</v>
      </c>
      <c r="AC664" s="5">
        <v>0.15</v>
      </c>
      <c r="AD664" s="5">
        <v>0</v>
      </c>
      <c r="AE664" s="5">
        <v>0</v>
      </c>
      <c r="AF664" s="5">
        <v>0.15</v>
      </c>
      <c r="AG664" s="6"/>
      <c r="AH664" s="6"/>
      <c r="AI664" s="7">
        <v>0</v>
      </c>
      <c r="AJ664" s="7">
        <v>0</v>
      </c>
      <c r="AK664" s="7">
        <v>0.15</v>
      </c>
      <c r="AL664" s="7">
        <v>0</v>
      </c>
      <c r="AM664" s="7">
        <v>0.15</v>
      </c>
      <c r="AN664" s="12" t="s">
        <v>46</v>
      </c>
      <c r="AO664" s="12"/>
      <c r="AP664" s="12"/>
      <c r="AQ664" s="12"/>
      <c r="AR664" s="12"/>
      <c r="AS664" s="12"/>
      <c r="AT664" s="12"/>
      <c r="AU664" s="12"/>
      <c r="AV664" s="12"/>
      <c r="AW664" s="12"/>
      <c r="AX664" s="12"/>
      <c r="AY664" s="8" t="s">
        <v>47</v>
      </c>
    </row>
    <row r="665" spans="1:51" ht="16.5" x14ac:dyDescent="0.25">
      <c r="A665" s="159" t="str">
        <f>_xlfn.XLOOKUP(X665,Mapping!N:N,Mapping!O:O,"Not Found",0,1)</f>
        <v>ICDB</v>
      </c>
      <c r="B665" s="159" t="str">
        <f t="shared" si="40"/>
        <v>ICDBICDB46066.9798611111</v>
      </c>
      <c r="D665" s="159" t="str">
        <f t="shared" si="43"/>
        <v>Super Light Maintenance</v>
      </c>
      <c r="E665" s="159" t="str">
        <f t="shared" si="41"/>
        <v>MCPICDBICDBSuper Light Maintenance</v>
      </c>
      <c r="F665" s="159" t="str">
        <f t="shared" si="42"/>
        <v>MCPICDBICDB</v>
      </c>
      <c r="G665" s="159" t="s">
        <v>1889</v>
      </c>
      <c r="N665" s="2">
        <v>2601</v>
      </c>
      <c r="O665" s="3" t="s">
        <v>715</v>
      </c>
      <c r="P665" s="3" t="s">
        <v>39</v>
      </c>
      <c r="Q665" s="3" t="s">
        <v>448</v>
      </c>
      <c r="R665" s="3" t="s">
        <v>449</v>
      </c>
      <c r="S665" s="4">
        <v>46066.979861111111</v>
      </c>
      <c r="T665" s="4">
        <v>46066.988194444442</v>
      </c>
      <c r="U665" s="4">
        <v>46066.988194444442</v>
      </c>
      <c r="V665" s="3" t="s">
        <v>42</v>
      </c>
      <c r="W665" s="3" t="s">
        <v>43</v>
      </c>
      <c r="X665" s="3" t="s">
        <v>1144</v>
      </c>
      <c r="Y665" s="2">
        <v>48</v>
      </c>
      <c r="Z665" s="3" t="s">
        <v>450</v>
      </c>
      <c r="AA665" s="5">
        <v>0.2</v>
      </c>
      <c r="AB665" s="5">
        <v>0</v>
      </c>
      <c r="AC665" s="5">
        <v>0.2</v>
      </c>
      <c r="AD665" s="5">
        <v>0</v>
      </c>
      <c r="AE665" s="5">
        <v>0</v>
      </c>
      <c r="AF665" s="5">
        <v>0.2</v>
      </c>
      <c r="AG665" s="6"/>
      <c r="AH665" s="6"/>
      <c r="AI665" s="7">
        <v>0</v>
      </c>
      <c r="AJ665" s="7">
        <v>0</v>
      </c>
      <c r="AK665" s="7">
        <v>0.2</v>
      </c>
      <c r="AL665" s="7">
        <v>0</v>
      </c>
      <c r="AM665" s="7">
        <v>0.2</v>
      </c>
      <c r="AN665" s="12" t="s">
        <v>46</v>
      </c>
      <c r="AO665" s="12"/>
      <c r="AP665" s="12"/>
      <c r="AQ665" s="12"/>
      <c r="AR665" s="12"/>
      <c r="AS665" s="12"/>
      <c r="AT665" s="12"/>
      <c r="AU665" s="12"/>
      <c r="AV665" s="12"/>
      <c r="AW665" s="12"/>
      <c r="AX665" s="12"/>
      <c r="AY665" s="8" t="s">
        <v>450</v>
      </c>
    </row>
    <row r="666" spans="1:51" ht="16.5" x14ac:dyDescent="0.25">
      <c r="A666" s="159" t="str">
        <f>_xlfn.XLOOKUP(X666,Mapping!N:N,Mapping!O:O,"Not Found",0,1)</f>
        <v>ICDB</v>
      </c>
      <c r="B666" s="159" t="str">
        <f t="shared" si="40"/>
        <v>ICDBICDB46066.9881944444</v>
      </c>
      <c r="D666" s="159" t="str">
        <f t="shared" si="43"/>
        <v>BPV KR valuation | NLWB_FM_Banking_books | Live on ALM Core</v>
      </c>
      <c r="E666" s="159" t="str">
        <f t="shared" si="41"/>
        <v>MCPICDBICDBBPV KR valuation | NLWB_FM_Banking_books | Live on ALM Core</v>
      </c>
      <c r="F666" s="159" t="str">
        <f t="shared" si="42"/>
        <v>MCPICDBICDB</v>
      </c>
      <c r="G666" s="159" t="s">
        <v>1889</v>
      </c>
      <c r="N666" s="2">
        <v>2601</v>
      </c>
      <c r="O666" s="3" t="s">
        <v>715</v>
      </c>
      <c r="P666" s="3" t="s">
        <v>39</v>
      </c>
      <c r="Q666" s="3" t="s">
        <v>1194</v>
      </c>
      <c r="R666" s="3" t="s">
        <v>1195</v>
      </c>
      <c r="S666" s="4">
        <v>46066.988194444442</v>
      </c>
      <c r="T666" s="4">
        <v>46067.000694444447</v>
      </c>
      <c r="U666" s="4">
        <v>46067.000694444447</v>
      </c>
      <c r="V666" s="3" t="s">
        <v>42</v>
      </c>
      <c r="W666" s="3" t="s">
        <v>43</v>
      </c>
      <c r="X666" s="3" t="s">
        <v>1144</v>
      </c>
      <c r="Y666" s="2">
        <v>1</v>
      </c>
      <c r="Z666" s="3" t="s">
        <v>1196</v>
      </c>
      <c r="AA666" s="5">
        <v>0.3</v>
      </c>
      <c r="AB666" s="5">
        <v>0</v>
      </c>
      <c r="AC666" s="5">
        <v>0.3</v>
      </c>
      <c r="AD666" s="5">
        <v>0</v>
      </c>
      <c r="AE666" s="5">
        <v>0</v>
      </c>
      <c r="AF666" s="5">
        <v>0.3</v>
      </c>
      <c r="AG666" s="6"/>
      <c r="AH666" s="6"/>
      <c r="AI666" s="7">
        <v>0</v>
      </c>
      <c r="AJ666" s="7">
        <v>0</v>
      </c>
      <c r="AK666" s="7">
        <v>0.3</v>
      </c>
      <c r="AL666" s="7">
        <v>0</v>
      </c>
      <c r="AM666" s="7">
        <v>0.3</v>
      </c>
      <c r="AN666" s="12" t="s">
        <v>46</v>
      </c>
      <c r="AO666" s="12"/>
      <c r="AP666" s="12"/>
      <c r="AQ666" s="12"/>
      <c r="AR666" s="12"/>
      <c r="AS666" s="12"/>
      <c r="AT666" s="12"/>
      <c r="AU666" s="12"/>
      <c r="AV666" s="12"/>
      <c r="AW666" s="12"/>
      <c r="AX666" s="12"/>
      <c r="AY666" s="8" t="s">
        <v>47</v>
      </c>
    </row>
    <row r="667" spans="1:51" ht="16.5" x14ac:dyDescent="0.25">
      <c r="A667" s="159" t="str">
        <f>_xlfn.XLOOKUP(X667,Mapping!N:N,Mapping!O:O,"Not Found",0,1)</f>
        <v>ICDB</v>
      </c>
      <c r="B667" s="159" t="str">
        <f t="shared" si="40"/>
        <v>ICDBICDB46067.0006944444</v>
      </c>
      <c r="D667" s="159" t="str">
        <f t="shared" si="43"/>
        <v>Super Light Maintenance</v>
      </c>
      <c r="E667" s="159" t="str">
        <f t="shared" si="41"/>
        <v>MCPICDBICDBSuper Light Maintenance</v>
      </c>
      <c r="F667" s="159" t="str">
        <f t="shared" si="42"/>
        <v>MCPICDBICDB</v>
      </c>
      <c r="G667" s="159" t="s">
        <v>1889</v>
      </c>
      <c r="N667" s="2">
        <v>2601</v>
      </c>
      <c r="O667" s="3" t="s">
        <v>715</v>
      </c>
      <c r="P667" s="3" t="s">
        <v>39</v>
      </c>
      <c r="Q667" s="3" t="s">
        <v>448</v>
      </c>
      <c r="R667" s="3" t="s">
        <v>449</v>
      </c>
      <c r="S667" s="4">
        <v>46067.000694444447</v>
      </c>
      <c r="T667" s="4">
        <v>46067.008333333331</v>
      </c>
      <c r="U667" s="4">
        <v>46067.008333333331</v>
      </c>
      <c r="V667" s="3" t="s">
        <v>42</v>
      </c>
      <c r="W667" s="3" t="s">
        <v>43</v>
      </c>
      <c r="X667" s="3" t="s">
        <v>1144</v>
      </c>
      <c r="Y667" s="2">
        <v>49</v>
      </c>
      <c r="Z667" s="3" t="s">
        <v>450</v>
      </c>
      <c r="AA667" s="5">
        <v>0.18</v>
      </c>
      <c r="AB667" s="5">
        <v>0</v>
      </c>
      <c r="AC667" s="5">
        <v>0.18</v>
      </c>
      <c r="AD667" s="5">
        <v>0</v>
      </c>
      <c r="AE667" s="5">
        <v>0</v>
      </c>
      <c r="AF667" s="5">
        <v>0.18</v>
      </c>
      <c r="AG667" s="6"/>
      <c r="AH667" s="6"/>
      <c r="AI667" s="7">
        <v>0</v>
      </c>
      <c r="AJ667" s="7">
        <v>0</v>
      </c>
      <c r="AK667" s="7">
        <v>0.18</v>
      </c>
      <c r="AL667" s="7">
        <v>0</v>
      </c>
      <c r="AM667" s="7">
        <v>0.18</v>
      </c>
      <c r="AN667" s="12" t="s">
        <v>46</v>
      </c>
      <c r="AO667" s="12"/>
      <c r="AP667" s="12"/>
      <c r="AQ667" s="12"/>
      <c r="AR667" s="12"/>
      <c r="AS667" s="12"/>
      <c r="AT667" s="12"/>
      <c r="AU667" s="12"/>
      <c r="AV667" s="12"/>
      <c r="AW667" s="12"/>
      <c r="AX667" s="12"/>
      <c r="AY667" s="8" t="s">
        <v>450</v>
      </c>
    </row>
    <row r="668" spans="1:51" ht="16.5" x14ac:dyDescent="0.25">
      <c r="A668" s="159" t="str">
        <f>_xlfn.XLOOKUP(X668,Mapping!N:N,Mapping!O:O,"Not Found",0,1)</f>
        <v>ICDB</v>
      </c>
      <c r="B668" s="159" t="str">
        <f t="shared" si="40"/>
        <v>ICDBICDB46067.0083333333</v>
      </c>
      <c r="D668" s="159" t="str">
        <f t="shared" si="43"/>
        <v>BPV KR valuation | NLWB_Trade_Finance_Services | Live on ALM Core</v>
      </c>
      <c r="E668" s="159" t="str">
        <f t="shared" si="41"/>
        <v>MCPICDBICDBBPV KR valuation | NLWB_Trade_Finance_Services | Live on ALM Core</v>
      </c>
      <c r="F668" s="159" t="str">
        <f t="shared" si="42"/>
        <v>MCPICDBICDB</v>
      </c>
      <c r="G668" s="159" t="s">
        <v>1889</v>
      </c>
      <c r="N668" s="2">
        <v>2601</v>
      </c>
      <c r="O668" s="3" t="s">
        <v>715</v>
      </c>
      <c r="P668" s="3" t="s">
        <v>39</v>
      </c>
      <c r="Q668" s="3" t="s">
        <v>1197</v>
      </c>
      <c r="R668" s="3" t="s">
        <v>1198</v>
      </c>
      <c r="S668" s="4">
        <v>46067.008333333331</v>
      </c>
      <c r="T668" s="4">
        <v>46067.01666666667</v>
      </c>
      <c r="U668" s="4">
        <v>46067.01666666667</v>
      </c>
      <c r="V668" s="3" t="s">
        <v>42</v>
      </c>
      <c r="W668" s="3" t="s">
        <v>43</v>
      </c>
      <c r="X668" s="3" t="s">
        <v>1144</v>
      </c>
      <c r="Y668" s="2">
        <v>1</v>
      </c>
      <c r="Z668" s="3" t="s">
        <v>1199</v>
      </c>
      <c r="AA668" s="5">
        <v>0.2</v>
      </c>
      <c r="AB668" s="5">
        <v>0</v>
      </c>
      <c r="AC668" s="5">
        <v>0.2</v>
      </c>
      <c r="AD668" s="5">
        <v>0</v>
      </c>
      <c r="AE668" s="5">
        <v>0</v>
      </c>
      <c r="AF668" s="5">
        <v>0.2</v>
      </c>
      <c r="AG668" s="6"/>
      <c r="AH668" s="6"/>
      <c r="AI668" s="7">
        <v>0</v>
      </c>
      <c r="AJ668" s="7">
        <v>0</v>
      </c>
      <c r="AK668" s="7">
        <v>0.2</v>
      </c>
      <c r="AL668" s="7">
        <v>0</v>
      </c>
      <c r="AM668" s="7">
        <v>0.2</v>
      </c>
      <c r="AN668" s="12" t="s">
        <v>46</v>
      </c>
      <c r="AO668" s="12"/>
      <c r="AP668" s="12"/>
      <c r="AQ668" s="12"/>
      <c r="AR668" s="12"/>
      <c r="AS668" s="12"/>
      <c r="AT668" s="12"/>
      <c r="AU668" s="12"/>
      <c r="AV668" s="12"/>
      <c r="AW668" s="12"/>
      <c r="AX668" s="12"/>
      <c r="AY668" s="8" t="s">
        <v>47</v>
      </c>
    </row>
    <row r="669" spans="1:51" ht="16.5" x14ac:dyDescent="0.25">
      <c r="A669" s="159" t="str">
        <f>_xlfn.XLOOKUP(X669,Mapping!N:N,Mapping!O:O,"Not Found",0,1)</f>
        <v>ICDB</v>
      </c>
      <c r="B669" s="159" t="str">
        <f t="shared" si="40"/>
        <v>ICDBICDB46067.0166666667</v>
      </c>
      <c r="D669" s="159" t="str">
        <f t="shared" si="43"/>
        <v>Super Light Maintenance</v>
      </c>
      <c r="E669" s="159" t="str">
        <f t="shared" si="41"/>
        <v>MCPICDBICDBSuper Light Maintenance</v>
      </c>
      <c r="F669" s="159" t="str">
        <f t="shared" si="42"/>
        <v>MCPICDBICDB</v>
      </c>
      <c r="G669" s="159" t="s">
        <v>1889</v>
      </c>
      <c r="N669" s="2">
        <v>2601</v>
      </c>
      <c r="O669" s="3" t="s">
        <v>715</v>
      </c>
      <c r="P669" s="3" t="s">
        <v>39</v>
      </c>
      <c r="Q669" s="3" t="s">
        <v>448</v>
      </c>
      <c r="R669" s="3" t="s">
        <v>449</v>
      </c>
      <c r="S669" s="4">
        <v>46067.01666666667</v>
      </c>
      <c r="T669" s="4">
        <v>46067.023611111108</v>
      </c>
      <c r="U669" s="4">
        <v>46067.023611111108</v>
      </c>
      <c r="V669" s="3" t="s">
        <v>42</v>
      </c>
      <c r="W669" s="3" t="s">
        <v>43</v>
      </c>
      <c r="X669" s="3" t="s">
        <v>1144</v>
      </c>
      <c r="Y669" s="2">
        <v>50</v>
      </c>
      <c r="Z669" s="3" t="s">
        <v>450</v>
      </c>
      <c r="AA669" s="5">
        <v>0.17</v>
      </c>
      <c r="AB669" s="5">
        <v>0</v>
      </c>
      <c r="AC669" s="5">
        <v>0.17</v>
      </c>
      <c r="AD669" s="5">
        <v>0</v>
      </c>
      <c r="AE669" s="5">
        <v>0</v>
      </c>
      <c r="AF669" s="5">
        <v>0.17</v>
      </c>
      <c r="AG669" s="6"/>
      <c r="AH669" s="6"/>
      <c r="AI669" s="7">
        <v>0</v>
      </c>
      <c r="AJ669" s="7">
        <v>0</v>
      </c>
      <c r="AK669" s="7">
        <v>0.17</v>
      </c>
      <c r="AL669" s="7">
        <v>0</v>
      </c>
      <c r="AM669" s="7">
        <v>0.17</v>
      </c>
      <c r="AN669" s="12" t="s">
        <v>46</v>
      </c>
      <c r="AO669" s="12"/>
      <c r="AP669" s="12"/>
      <c r="AQ669" s="12"/>
      <c r="AR669" s="12"/>
      <c r="AS669" s="12"/>
      <c r="AT669" s="12"/>
      <c r="AU669" s="12"/>
      <c r="AV669" s="12"/>
      <c r="AW669" s="12"/>
      <c r="AX669" s="12"/>
      <c r="AY669" s="8" t="s">
        <v>450</v>
      </c>
    </row>
    <row r="670" spans="1:51" ht="16.5" x14ac:dyDescent="0.25">
      <c r="A670" s="159" t="str">
        <f>_xlfn.XLOOKUP(X670,Mapping!N:N,Mapping!O:O,"Not Found",0,1)</f>
        <v>ICDB</v>
      </c>
      <c r="B670" s="159" t="str">
        <f t="shared" si="40"/>
        <v>ICDBICDB46067.0236111111</v>
      </c>
      <c r="D670" s="159" t="str">
        <f t="shared" si="43"/>
        <v>BPV KR valuation | Kiev | Live on ALM Core</v>
      </c>
      <c r="E670" s="159" t="str">
        <f t="shared" si="41"/>
        <v>MCPICDBICDBBPV KR valuation | Kiev | Live on ALM Core</v>
      </c>
      <c r="F670" s="159" t="str">
        <f t="shared" si="42"/>
        <v>MCPICDBICDB</v>
      </c>
      <c r="G670" s="159" t="s">
        <v>1889</v>
      </c>
      <c r="N670" s="2">
        <v>2601</v>
      </c>
      <c r="O670" s="3" t="s">
        <v>715</v>
      </c>
      <c r="P670" s="3" t="s">
        <v>39</v>
      </c>
      <c r="Q670" s="3" t="s">
        <v>1200</v>
      </c>
      <c r="R670" s="3" t="s">
        <v>1201</v>
      </c>
      <c r="S670" s="4">
        <v>46067.023611111108</v>
      </c>
      <c r="T670" s="4">
        <v>46067.029166666667</v>
      </c>
      <c r="U670" s="4">
        <v>46067.029166666667</v>
      </c>
      <c r="V670" s="3" t="s">
        <v>42</v>
      </c>
      <c r="W670" s="3" t="s">
        <v>43</v>
      </c>
      <c r="X670" s="3" t="s">
        <v>1144</v>
      </c>
      <c r="Y670" s="2">
        <v>1</v>
      </c>
      <c r="Z670" s="3" t="s">
        <v>1202</v>
      </c>
      <c r="AA670" s="5">
        <v>0.13</v>
      </c>
      <c r="AB670" s="5">
        <v>0</v>
      </c>
      <c r="AC670" s="5">
        <v>0.13</v>
      </c>
      <c r="AD670" s="5">
        <v>0</v>
      </c>
      <c r="AE670" s="5">
        <v>0</v>
      </c>
      <c r="AF670" s="5">
        <v>0.13</v>
      </c>
      <c r="AG670" s="6"/>
      <c r="AH670" s="6"/>
      <c r="AI670" s="7">
        <v>0</v>
      </c>
      <c r="AJ670" s="7">
        <v>0</v>
      </c>
      <c r="AK670" s="7">
        <v>0.13</v>
      </c>
      <c r="AL670" s="7">
        <v>0</v>
      </c>
      <c r="AM670" s="7">
        <v>0.13</v>
      </c>
      <c r="AN670" s="12" t="s">
        <v>46</v>
      </c>
      <c r="AO670" s="12"/>
      <c r="AP670" s="12"/>
      <c r="AQ670" s="12"/>
      <c r="AR670" s="12"/>
      <c r="AS670" s="12"/>
      <c r="AT670" s="12"/>
      <c r="AU670" s="12"/>
      <c r="AV670" s="12"/>
      <c r="AW670" s="12"/>
      <c r="AX670" s="12"/>
      <c r="AY670" s="8" t="s">
        <v>47</v>
      </c>
    </row>
    <row r="671" spans="1:51" ht="16.5" x14ac:dyDescent="0.25">
      <c r="A671" s="159" t="str">
        <f>_xlfn.XLOOKUP(X671,Mapping!N:N,Mapping!O:O,"Not Found",0,1)</f>
        <v>ICDB</v>
      </c>
      <c r="B671" s="159" t="str">
        <f t="shared" si="40"/>
        <v>ICDBICDB46067.0291666667</v>
      </c>
      <c r="D671" s="159" t="str">
        <f t="shared" si="43"/>
        <v>Super Light Maintenance</v>
      </c>
      <c r="E671" s="159" t="str">
        <f t="shared" si="41"/>
        <v>MCPICDBICDBSuper Light Maintenance</v>
      </c>
      <c r="F671" s="159" t="str">
        <f t="shared" si="42"/>
        <v>MCPICDBICDB</v>
      </c>
      <c r="G671" s="159" t="s">
        <v>1889</v>
      </c>
      <c r="N671" s="2">
        <v>2601</v>
      </c>
      <c r="O671" s="3" t="s">
        <v>715</v>
      </c>
      <c r="P671" s="3" t="s">
        <v>39</v>
      </c>
      <c r="Q671" s="3" t="s">
        <v>448</v>
      </c>
      <c r="R671" s="3" t="s">
        <v>449</v>
      </c>
      <c r="S671" s="4">
        <v>46067.029166666667</v>
      </c>
      <c r="T671" s="4">
        <v>46067.035416666666</v>
      </c>
      <c r="U671" s="4">
        <v>46067.035416666666</v>
      </c>
      <c r="V671" s="3" t="s">
        <v>42</v>
      </c>
      <c r="W671" s="3" t="s">
        <v>43</v>
      </c>
      <c r="X671" s="3" t="s">
        <v>1144</v>
      </c>
      <c r="Y671" s="2">
        <v>51</v>
      </c>
      <c r="Z671" s="3" t="s">
        <v>450</v>
      </c>
      <c r="AA671" s="5">
        <v>0.15</v>
      </c>
      <c r="AB671" s="5">
        <v>0</v>
      </c>
      <c r="AC671" s="5">
        <v>0.15</v>
      </c>
      <c r="AD671" s="5">
        <v>0</v>
      </c>
      <c r="AE671" s="5">
        <v>0</v>
      </c>
      <c r="AF671" s="5">
        <v>0.15</v>
      </c>
      <c r="AG671" s="6"/>
      <c r="AH671" s="6"/>
      <c r="AI671" s="7">
        <v>0</v>
      </c>
      <c r="AJ671" s="7">
        <v>0</v>
      </c>
      <c r="AK671" s="7">
        <v>0.15</v>
      </c>
      <c r="AL671" s="7">
        <v>0</v>
      </c>
      <c r="AM671" s="7">
        <v>0.15</v>
      </c>
      <c r="AN671" s="12" t="s">
        <v>46</v>
      </c>
      <c r="AO671" s="12"/>
      <c r="AP671" s="12"/>
      <c r="AQ671" s="12"/>
      <c r="AR671" s="12"/>
      <c r="AS671" s="12"/>
      <c r="AT671" s="12"/>
      <c r="AU671" s="12"/>
      <c r="AV671" s="12"/>
      <c r="AW671" s="12"/>
      <c r="AX671" s="12"/>
      <c r="AY671" s="8" t="s">
        <v>450</v>
      </c>
    </row>
    <row r="672" spans="1:51" ht="16.5" x14ac:dyDescent="0.25">
      <c r="A672" s="159" t="str">
        <f>_xlfn.XLOOKUP(X672,Mapping!N:N,Mapping!O:O,"Not Found",0,1)</f>
        <v>ICDB</v>
      </c>
      <c r="B672" s="159" t="str">
        <f t="shared" si="40"/>
        <v>ICDBICDB46067.0354166667</v>
      </c>
      <c r="D672" s="159" t="str">
        <f t="shared" si="43"/>
        <v>BPV KR valuation | Geneva | Other live location</v>
      </c>
      <c r="E672" s="159" t="str">
        <f t="shared" si="41"/>
        <v>MCPICDBICDBBPV KR valuation | Geneva | Other live location</v>
      </c>
      <c r="F672" s="159" t="str">
        <f t="shared" si="42"/>
        <v>MCPICDBICDB</v>
      </c>
      <c r="G672" s="159" t="s">
        <v>1889</v>
      </c>
      <c r="N672" s="2">
        <v>2601</v>
      </c>
      <c r="O672" s="3" t="s">
        <v>715</v>
      </c>
      <c r="P672" s="3" t="s">
        <v>39</v>
      </c>
      <c r="Q672" s="3" t="s">
        <v>1203</v>
      </c>
      <c r="R672" s="3" t="s">
        <v>1204</v>
      </c>
      <c r="S672" s="4">
        <v>46067.035416666666</v>
      </c>
      <c r="T672" s="4">
        <v>46067.047222222223</v>
      </c>
      <c r="U672" s="4">
        <v>46067.047222222223</v>
      </c>
      <c r="V672" s="3" t="s">
        <v>42</v>
      </c>
      <c r="W672" s="3" t="s">
        <v>43</v>
      </c>
      <c r="X672" s="3" t="s">
        <v>1144</v>
      </c>
      <c r="Y672" s="2">
        <v>1</v>
      </c>
      <c r="Z672" s="3" t="s">
        <v>1205</v>
      </c>
      <c r="AA672" s="5">
        <v>0.28000000000000003</v>
      </c>
      <c r="AB672" s="5">
        <v>0</v>
      </c>
      <c r="AC672" s="5">
        <v>0.28000000000000003</v>
      </c>
      <c r="AD672" s="5">
        <v>0</v>
      </c>
      <c r="AE672" s="5">
        <v>0</v>
      </c>
      <c r="AF672" s="5">
        <v>0.28000000000000003</v>
      </c>
      <c r="AG672" s="6"/>
      <c r="AH672" s="6"/>
      <c r="AI672" s="7">
        <v>0</v>
      </c>
      <c r="AJ672" s="7">
        <v>0</v>
      </c>
      <c r="AK672" s="7">
        <v>0.28000000000000003</v>
      </c>
      <c r="AL672" s="7">
        <v>0</v>
      </c>
      <c r="AM672" s="7">
        <v>0.28000000000000003</v>
      </c>
      <c r="AN672" s="12" t="s">
        <v>46</v>
      </c>
      <c r="AO672" s="12"/>
      <c r="AP672" s="12"/>
      <c r="AQ672" s="12"/>
      <c r="AR672" s="12"/>
      <c r="AS672" s="12"/>
      <c r="AT672" s="12"/>
      <c r="AU672" s="12"/>
      <c r="AV672" s="12"/>
      <c r="AW672" s="12"/>
      <c r="AX672" s="12"/>
      <c r="AY672" s="8" t="s">
        <v>47</v>
      </c>
    </row>
    <row r="673" spans="1:51" ht="16.5" x14ac:dyDescent="0.25">
      <c r="A673" s="159" t="str">
        <f>_xlfn.XLOOKUP(X673,Mapping!N:N,Mapping!O:O,"Not Found",0,1)</f>
        <v>ICDB</v>
      </c>
      <c r="B673" s="159" t="str">
        <f t="shared" si="40"/>
        <v>ICDBICDB46067.0472222222</v>
      </c>
      <c r="D673" s="159" t="str">
        <f t="shared" si="43"/>
        <v>Super Light Maintenance</v>
      </c>
      <c r="E673" s="159" t="str">
        <f t="shared" si="41"/>
        <v>MCPICDBICDBSuper Light Maintenance</v>
      </c>
      <c r="F673" s="159" t="str">
        <f t="shared" si="42"/>
        <v>MCPICDBICDB</v>
      </c>
      <c r="G673" s="159" t="s">
        <v>1889</v>
      </c>
      <c r="N673" s="2">
        <v>2601</v>
      </c>
      <c r="O673" s="3" t="s">
        <v>715</v>
      </c>
      <c r="P673" s="3" t="s">
        <v>39</v>
      </c>
      <c r="Q673" s="3" t="s">
        <v>448</v>
      </c>
      <c r="R673" s="3" t="s">
        <v>449</v>
      </c>
      <c r="S673" s="4">
        <v>46067.047222222223</v>
      </c>
      <c r="T673" s="4">
        <v>46067.056250000001</v>
      </c>
      <c r="U673" s="4">
        <v>46067.056250000001</v>
      </c>
      <c r="V673" s="3" t="s">
        <v>42</v>
      </c>
      <c r="W673" s="3" t="s">
        <v>43</v>
      </c>
      <c r="X673" s="3" t="s">
        <v>1144</v>
      </c>
      <c r="Y673" s="2">
        <v>52</v>
      </c>
      <c r="Z673" s="3" t="s">
        <v>450</v>
      </c>
      <c r="AA673" s="5">
        <v>0.22</v>
      </c>
      <c r="AB673" s="5">
        <v>0</v>
      </c>
      <c r="AC673" s="5">
        <v>0.22</v>
      </c>
      <c r="AD673" s="5">
        <v>0</v>
      </c>
      <c r="AE673" s="5">
        <v>0</v>
      </c>
      <c r="AF673" s="5">
        <v>0.22</v>
      </c>
      <c r="AG673" s="6"/>
      <c r="AH673" s="6"/>
      <c r="AI673" s="7">
        <v>0</v>
      </c>
      <c r="AJ673" s="7">
        <v>0</v>
      </c>
      <c r="AK673" s="7">
        <v>0.22</v>
      </c>
      <c r="AL673" s="7">
        <v>0</v>
      </c>
      <c r="AM673" s="7">
        <v>0.22</v>
      </c>
      <c r="AN673" s="12" t="s">
        <v>46</v>
      </c>
      <c r="AO673" s="12"/>
      <c r="AP673" s="12"/>
      <c r="AQ673" s="12"/>
      <c r="AR673" s="12"/>
      <c r="AS673" s="12"/>
      <c r="AT673" s="12"/>
      <c r="AU673" s="12"/>
      <c r="AV673" s="12"/>
      <c r="AW673" s="12"/>
      <c r="AX673" s="12"/>
      <c r="AY673" s="8" t="s">
        <v>450</v>
      </c>
    </row>
    <row r="674" spans="1:51" ht="16.5" x14ac:dyDescent="0.25">
      <c r="A674" s="159" t="str">
        <f>_xlfn.XLOOKUP(X674,Mapping!N:N,Mapping!O:O,"Not Found",0,1)</f>
        <v>ICDB</v>
      </c>
      <c r="B674" s="159" t="str">
        <f t="shared" si="40"/>
        <v>ICDBICDB46067.05625</v>
      </c>
      <c r="D674" s="159" t="str">
        <f t="shared" si="43"/>
        <v>BPV KR valuation | Brussels | Live on ALM Core</v>
      </c>
      <c r="E674" s="159" t="str">
        <f t="shared" si="41"/>
        <v>MCPICDBICDBBPV KR valuation | Brussels | Live on ALM Core</v>
      </c>
      <c r="F674" s="159" t="str">
        <f t="shared" si="42"/>
        <v>MCPICDBICDB</v>
      </c>
      <c r="G674" s="159" t="s">
        <v>1889</v>
      </c>
      <c r="N674" s="2">
        <v>2601</v>
      </c>
      <c r="O674" s="3" t="s">
        <v>715</v>
      </c>
      <c r="P674" s="3" t="s">
        <v>39</v>
      </c>
      <c r="Q674" s="3" t="s">
        <v>1206</v>
      </c>
      <c r="R674" s="3" t="s">
        <v>1207</v>
      </c>
      <c r="S674" s="4">
        <v>46067.056250000001</v>
      </c>
      <c r="T674" s="4">
        <v>46067.063194444447</v>
      </c>
      <c r="U674" s="4">
        <v>46067.063194444447</v>
      </c>
      <c r="V674" s="3" t="s">
        <v>42</v>
      </c>
      <c r="W674" s="3" t="s">
        <v>43</v>
      </c>
      <c r="X674" s="3" t="s">
        <v>1144</v>
      </c>
      <c r="Y674" s="2">
        <v>1</v>
      </c>
      <c r="Z674" s="3" t="s">
        <v>1208</v>
      </c>
      <c r="AA674" s="5">
        <v>0.17</v>
      </c>
      <c r="AB674" s="5">
        <v>0</v>
      </c>
      <c r="AC674" s="5">
        <v>0.17</v>
      </c>
      <c r="AD674" s="5">
        <v>0</v>
      </c>
      <c r="AE674" s="5">
        <v>0</v>
      </c>
      <c r="AF674" s="5">
        <v>0.17</v>
      </c>
      <c r="AG674" s="6"/>
      <c r="AH674" s="6"/>
      <c r="AI674" s="7">
        <v>0</v>
      </c>
      <c r="AJ674" s="7">
        <v>0</v>
      </c>
      <c r="AK674" s="7">
        <v>0.17</v>
      </c>
      <c r="AL674" s="7">
        <v>0</v>
      </c>
      <c r="AM674" s="7">
        <v>0.17</v>
      </c>
      <c r="AN674" s="12" t="s">
        <v>46</v>
      </c>
      <c r="AO674" s="12"/>
      <c r="AP674" s="12"/>
      <c r="AQ674" s="12"/>
      <c r="AR674" s="12"/>
      <c r="AS674" s="12"/>
      <c r="AT674" s="12"/>
      <c r="AU674" s="12"/>
      <c r="AV674" s="12"/>
      <c r="AW674" s="12"/>
      <c r="AX674" s="12"/>
      <c r="AY674" s="8" t="s">
        <v>47</v>
      </c>
    </row>
    <row r="675" spans="1:51" ht="16.5" x14ac:dyDescent="0.25">
      <c r="A675" s="159" t="str">
        <f>_xlfn.XLOOKUP(X675,Mapping!N:N,Mapping!O:O,"Not Found",0,1)</f>
        <v>ICDB</v>
      </c>
      <c r="B675" s="159" t="str">
        <f t="shared" si="40"/>
        <v>ICDBICDB46067.0631944444</v>
      </c>
      <c r="D675" s="159" t="str">
        <f t="shared" si="43"/>
        <v>Super Light Maintenance</v>
      </c>
      <c r="E675" s="159" t="str">
        <f t="shared" si="41"/>
        <v>MCPICDBICDBSuper Light Maintenance</v>
      </c>
      <c r="F675" s="159" t="str">
        <f t="shared" si="42"/>
        <v>MCPICDBICDB</v>
      </c>
      <c r="G675" s="159" t="s">
        <v>1889</v>
      </c>
      <c r="N675" s="2">
        <v>2601</v>
      </c>
      <c r="O675" s="3" t="s">
        <v>715</v>
      </c>
      <c r="P675" s="3" t="s">
        <v>39</v>
      </c>
      <c r="Q675" s="3" t="s">
        <v>448</v>
      </c>
      <c r="R675" s="3" t="s">
        <v>449</v>
      </c>
      <c r="S675" s="4">
        <v>46067.063194444447</v>
      </c>
      <c r="T675" s="4">
        <v>46067.070138888892</v>
      </c>
      <c r="U675" s="4">
        <v>46067.070138888892</v>
      </c>
      <c r="V675" s="3" t="s">
        <v>42</v>
      </c>
      <c r="W675" s="3" t="s">
        <v>43</v>
      </c>
      <c r="X675" s="3" t="s">
        <v>1144</v>
      </c>
      <c r="Y675" s="2">
        <v>53</v>
      </c>
      <c r="Z675" s="3" t="s">
        <v>450</v>
      </c>
      <c r="AA675" s="5">
        <v>0.17</v>
      </c>
      <c r="AB675" s="5">
        <v>0</v>
      </c>
      <c r="AC675" s="5">
        <v>0.17</v>
      </c>
      <c r="AD675" s="5">
        <v>0</v>
      </c>
      <c r="AE675" s="5">
        <v>0</v>
      </c>
      <c r="AF675" s="5">
        <v>0.17</v>
      </c>
      <c r="AG675" s="6"/>
      <c r="AH675" s="6"/>
      <c r="AI675" s="7">
        <v>0</v>
      </c>
      <c r="AJ675" s="7">
        <v>0</v>
      </c>
      <c r="AK675" s="7">
        <v>0.17</v>
      </c>
      <c r="AL675" s="7">
        <v>0</v>
      </c>
      <c r="AM675" s="7">
        <v>0.17</v>
      </c>
      <c r="AN675" s="12" t="s">
        <v>46</v>
      </c>
      <c r="AO675" s="12"/>
      <c r="AP675" s="12"/>
      <c r="AQ675" s="12"/>
      <c r="AR675" s="12"/>
      <c r="AS675" s="12"/>
      <c r="AT675" s="12"/>
      <c r="AU675" s="12"/>
      <c r="AV675" s="12"/>
      <c r="AW675" s="12"/>
      <c r="AX675" s="12"/>
      <c r="AY675" s="8" t="s">
        <v>450</v>
      </c>
    </row>
    <row r="676" spans="1:51" ht="16.5" x14ac:dyDescent="0.25">
      <c r="A676" s="159" t="str">
        <f>_xlfn.XLOOKUP(X676,Mapping!N:N,Mapping!O:O,"Not Found",0,1)</f>
        <v>ICDB</v>
      </c>
      <c r="B676" s="159" t="str">
        <f t="shared" si="40"/>
        <v>ICDBICDB46067.0701388889</v>
      </c>
      <c r="D676" s="159" t="str">
        <f t="shared" si="43"/>
        <v>BPV KR valuation | Belgium_FM_banking_book | Live on ALM Core</v>
      </c>
      <c r="E676" s="159" t="str">
        <f t="shared" si="41"/>
        <v>MCPICDBICDBBPV KR valuation | Belgium_FM_banking_book | Live on ALM Core</v>
      </c>
      <c r="F676" s="159" t="str">
        <f t="shared" si="42"/>
        <v>MCPICDBICDB</v>
      </c>
      <c r="G676" s="159" t="s">
        <v>1889</v>
      </c>
      <c r="N676" s="2">
        <v>2601</v>
      </c>
      <c r="O676" s="3" t="s">
        <v>715</v>
      </c>
      <c r="P676" s="3" t="s">
        <v>39</v>
      </c>
      <c r="Q676" s="3" t="s">
        <v>1209</v>
      </c>
      <c r="R676" s="3" t="s">
        <v>1210</v>
      </c>
      <c r="S676" s="4">
        <v>46067.070138888892</v>
      </c>
      <c r="T676" s="4">
        <v>46067.074305555558</v>
      </c>
      <c r="U676" s="4">
        <v>46067.074305555558</v>
      </c>
      <c r="V676" s="3" t="s">
        <v>42</v>
      </c>
      <c r="W676" s="3" t="s">
        <v>43</v>
      </c>
      <c r="X676" s="3" t="s">
        <v>1144</v>
      </c>
      <c r="Y676" s="2">
        <v>1</v>
      </c>
      <c r="Z676" s="3" t="s">
        <v>1211</v>
      </c>
      <c r="AA676" s="5">
        <v>0.1</v>
      </c>
      <c r="AB676" s="5">
        <v>0</v>
      </c>
      <c r="AC676" s="5">
        <v>0.1</v>
      </c>
      <c r="AD676" s="5">
        <v>0</v>
      </c>
      <c r="AE676" s="5">
        <v>0</v>
      </c>
      <c r="AF676" s="5">
        <v>0.1</v>
      </c>
      <c r="AG676" s="6"/>
      <c r="AH676" s="6"/>
      <c r="AI676" s="7">
        <v>0</v>
      </c>
      <c r="AJ676" s="7">
        <v>0</v>
      </c>
      <c r="AK676" s="7">
        <v>0.1</v>
      </c>
      <c r="AL676" s="7">
        <v>0</v>
      </c>
      <c r="AM676" s="7">
        <v>0.1</v>
      </c>
      <c r="AN676" s="12" t="s">
        <v>46</v>
      </c>
      <c r="AO676" s="12"/>
      <c r="AP676" s="12"/>
      <c r="AQ676" s="12"/>
      <c r="AR676" s="12"/>
      <c r="AS676" s="12"/>
      <c r="AT676" s="12"/>
      <c r="AU676" s="12"/>
      <c r="AV676" s="12"/>
      <c r="AW676" s="12"/>
      <c r="AX676" s="12"/>
      <c r="AY676" s="8" t="s">
        <v>47</v>
      </c>
    </row>
    <row r="677" spans="1:51" ht="16.5" x14ac:dyDescent="0.25">
      <c r="A677" s="159" t="str">
        <f>_xlfn.XLOOKUP(X677,Mapping!N:N,Mapping!O:O,"Not Found",0,1)</f>
        <v>ICDB</v>
      </c>
      <c r="B677" s="159" t="str">
        <f t="shared" si="40"/>
        <v>ICDBICDB46067.0743055556</v>
      </c>
      <c r="D677" s="159" t="str">
        <f t="shared" si="43"/>
        <v>Super Light Maintenance</v>
      </c>
      <c r="E677" s="159" t="str">
        <f t="shared" si="41"/>
        <v>MCPICDBICDBSuper Light Maintenance</v>
      </c>
      <c r="F677" s="159" t="str">
        <f t="shared" si="42"/>
        <v>MCPICDBICDB</v>
      </c>
      <c r="G677" s="159" t="s">
        <v>1889</v>
      </c>
      <c r="N677" s="2">
        <v>2601</v>
      </c>
      <c r="O677" s="3" t="s">
        <v>715</v>
      </c>
      <c r="P677" s="3" t="s">
        <v>39</v>
      </c>
      <c r="Q677" s="3" t="s">
        <v>448</v>
      </c>
      <c r="R677" s="3" t="s">
        <v>449</v>
      </c>
      <c r="S677" s="4">
        <v>46067.074305555558</v>
      </c>
      <c r="T677" s="4">
        <v>46067.079861111109</v>
      </c>
      <c r="U677" s="4">
        <v>46067.079861111109</v>
      </c>
      <c r="V677" s="3" t="s">
        <v>42</v>
      </c>
      <c r="W677" s="3" t="s">
        <v>43</v>
      </c>
      <c r="X677" s="3" t="s">
        <v>1144</v>
      </c>
      <c r="Y677" s="2">
        <v>54</v>
      </c>
      <c r="Z677" s="3" t="s">
        <v>450</v>
      </c>
      <c r="AA677" s="5">
        <v>0.13</v>
      </c>
      <c r="AB677" s="5">
        <v>0</v>
      </c>
      <c r="AC677" s="5">
        <v>0.13</v>
      </c>
      <c r="AD677" s="5">
        <v>0</v>
      </c>
      <c r="AE677" s="5">
        <v>0</v>
      </c>
      <c r="AF677" s="5">
        <v>0.13</v>
      </c>
      <c r="AG677" s="6"/>
      <c r="AH677" s="6"/>
      <c r="AI677" s="7">
        <v>0</v>
      </c>
      <c r="AJ677" s="7">
        <v>0</v>
      </c>
      <c r="AK677" s="7">
        <v>0.13</v>
      </c>
      <c r="AL677" s="7">
        <v>0</v>
      </c>
      <c r="AM677" s="7">
        <v>0.13</v>
      </c>
      <c r="AN677" s="12" t="s">
        <v>46</v>
      </c>
      <c r="AO677" s="12"/>
      <c r="AP677" s="12"/>
      <c r="AQ677" s="12"/>
      <c r="AR677" s="12"/>
      <c r="AS677" s="12"/>
      <c r="AT677" s="12"/>
      <c r="AU677" s="12"/>
      <c r="AV677" s="12"/>
      <c r="AW677" s="12"/>
      <c r="AX677" s="12"/>
      <c r="AY677" s="8" t="s">
        <v>450</v>
      </c>
    </row>
    <row r="678" spans="1:51" ht="16.5" x14ac:dyDescent="0.25">
      <c r="A678" s="159" t="str">
        <f>_xlfn.XLOOKUP(X678,Mapping!N:N,Mapping!O:O,"Not Found",0,1)</f>
        <v>ICDB</v>
      </c>
      <c r="B678" s="159" t="str">
        <f t="shared" si="40"/>
        <v>ICDBICDB46067.0798611111</v>
      </c>
      <c r="D678" s="159" t="str">
        <f t="shared" si="43"/>
        <v>BPV KR valuation | Luxembourg | Live on ALM Core</v>
      </c>
      <c r="E678" s="159" t="str">
        <f t="shared" si="41"/>
        <v>MCPICDBICDBBPV KR valuation | Luxembourg | Live on ALM Core</v>
      </c>
      <c r="F678" s="159" t="str">
        <f t="shared" si="42"/>
        <v>MCPICDBICDB</v>
      </c>
      <c r="G678" s="159" t="s">
        <v>1889</v>
      </c>
      <c r="N678" s="2">
        <v>2601</v>
      </c>
      <c r="O678" s="3" t="s">
        <v>715</v>
      </c>
      <c r="P678" s="3" t="s">
        <v>39</v>
      </c>
      <c r="Q678" s="3" t="s">
        <v>1212</v>
      </c>
      <c r="R678" s="3" t="s">
        <v>1213</v>
      </c>
      <c r="S678" s="4">
        <v>46067.079861111109</v>
      </c>
      <c r="T678" s="4">
        <v>46067.085416666669</v>
      </c>
      <c r="U678" s="4">
        <v>46067.085416666669</v>
      </c>
      <c r="V678" s="3" t="s">
        <v>42</v>
      </c>
      <c r="W678" s="3" t="s">
        <v>43</v>
      </c>
      <c r="X678" s="3" t="s">
        <v>1144</v>
      </c>
      <c r="Y678" s="2">
        <v>1</v>
      </c>
      <c r="Z678" s="3" t="s">
        <v>1214</v>
      </c>
      <c r="AA678" s="5">
        <v>0.13</v>
      </c>
      <c r="AB678" s="5">
        <v>0</v>
      </c>
      <c r="AC678" s="5">
        <v>0.13</v>
      </c>
      <c r="AD678" s="5">
        <v>0</v>
      </c>
      <c r="AE678" s="5">
        <v>0</v>
      </c>
      <c r="AF678" s="5">
        <v>0.13</v>
      </c>
      <c r="AG678" s="6"/>
      <c r="AH678" s="6"/>
      <c r="AI678" s="7">
        <v>0</v>
      </c>
      <c r="AJ678" s="7">
        <v>0</v>
      </c>
      <c r="AK678" s="7">
        <v>0.13</v>
      </c>
      <c r="AL678" s="7">
        <v>0</v>
      </c>
      <c r="AM678" s="7">
        <v>0.13</v>
      </c>
      <c r="AN678" s="12" t="s">
        <v>46</v>
      </c>
      <c r="AO678" s="12"/>
      <c r="AP678" s="12"/>
      <c r="AQ678" s="12"/>
      <c r="AR678" s="12"/>
      <c r="AS678" s="12"/>
      <c r="AT678" s="12"/>
      <c r="AU678" s="12"/>
      <c r="AV678" s="12"/>
      <c r="AW678" s="12"/>
      <c r="AX678" s="12"/>
      <c r="AY678" s="8" t="s">
        <v>47</v>
      </c>
    </row>
    <row r="679" spans="1:51" ht="16.5" x14ac:dyDescent="0.25">
      <c r="A679" s="159" t="str">
        <f>_xlfn.XLOOKUP(X679,Mapping!N:N,Mapping!O:O,"Not Found",0,1)</f>
        <v>ICDB</v>
      </c>
      <c r="B679" s="159" t="str">
        <f t="shared" si="40"/>
        <v>ICDBICDB46067.0854166667</v>
      </c>
      <c r="D679" s="159" t="str">
        <f t="shared" si="43"/>
        <v>Super Light Maintenance</v>
      </c>
      <c r="E679" s="159" t="str">
        <f t="shared" si="41"/>
        <v>MCPICDBICDBSuper Light Maintenance</v>
      </c>
      <c r="F679" s="159" t="str">
        <f t="shared" si="42"/>
        <v>MCPICDBICDB</v>
      </c>
      <c r="G679" s="159" t="s">
        <v>1889</v>
      </c>
      <c r="N679" s="2">
        <v>2601</v>
      </c>
      <c r="O679" s="3" t="s">
        <v>715</v>
      </c>
      <c r="P679" s="3" t="s">
        <v>39</v>
      </c>
      <c r="Q679" s="3" t="s">
        <v>448</v>
      </c>
      <c r="R679" s="3" t="s">
        <v>449</v>
      </c>
      <c r="S679" s="4">
        <v>46067.085416666669</v>
      </c>
      <c r="T679" s="4">
        <v>46067.093055555553</v>
      </c>
      <c r="U679" s="4">
        <v>46067.093055555553</v>
      </c>
      <c r="V679" s="3" t="s">
        <v>42</v>
      </c>
      <c r="W679" s="3" t="s">
        <v>43</v>
      </c>
      <c r="X679" s="3" t="s">
        <v>1144</v>
      </c>
      <c r="Y679" s="2">
        <v>55</v>
      </c>
      <c r="Z679" s="3" t="s">
        <v>450</v>
      </c>
      <c r="AA679" s="5">
        <v>0.18</v>
      </c>
      <c r="AB679" s="5">
        <v>0</v>
      </c>
      <c r="AC679" s="5">
        <v>0.18</v>
      </c>
      <c r="AD679" s="5">
        <v>0</v>
      </c>
      <c r="AE679" s="5">
        <v>0</v>
      </c>
      <c r="AF679" s="5">
        <v>0.18</v>
      </c>
      <c r="AG679" s="6"/>
      <c r="AH679" s="6"/>
      <c r="AI679" s="7">
        <v>0</v>
      </c>
      <c r="AJ679" s="7">
        <v>0</v>
      </c>
      <c r="AK679" s="7">
        <v>0.18</v>
      </c>
      <c r="AL679" s="7">
        <v>0</v>
      </c>
      <c r="AM679" s="7">
        <v>0.18</v>
      </c>
      <c r="AN679" s="12" t="s">
        <v>46</v>
      </c>
      <c r="AO679" s="12"/>
      <c r="AP679" s="12"/>
      <c r="AQ679" s="12"/>
      <c r="AR679" s="12"/>
      <c r="AS679" s="12"/>
      <c r="AT679" s="12"/>
      <c r="AU679" s="12"/>
      <c r="AV679" s="12"/>
      <c r="AW679" s="12"/>
      <c r="AX679" s="12"/>
      <c r="AY679" s="8" t="s">
        <v>450</v>
      </c>
    </row>
    <row r="680" spans="1:51" ht="16.5" x14ac:dyDescent="0.25">
      <c r="A680" s="159" t="str">
        <f>_xlfn.XLOOKUP(X680,Mapping!N:N,Mapping!O:O,"Not Found",0,1)</f>
        <v>ICDB</v>
      </c>
      <c r="B680" s="159" t="str">
        <f t="shared" si="40"/>
        <v>ICDBICDB46067.0930555556</v>
      </c>
      <c r="D680" s="159" t="str">
        <f t="shared" si="43"/>
        <v>EC valuation | NLWB_Lending | Live on ALM Core</v>
      </c>
      <c r="E680" s="159" t="str">
        <f t="shared" si="41"/>
        <v>MCPICDBICDBEC valuation | NLWB_Lending | Live on ALM Core</v>
      </c>
      <c r="F680" s="159" t="str">
        <f t="shared" si="42"/>
        <v>MCPICDBICDB</v>
      </c>
      <c r="G680" s="159" t="s">
        <v>1889</v>
      </c>
      <c r="N680" s="2">
        <v>2601</v>
      </c>
      <c r="O680" s="3" t="s">
        <v>715</v>
      </c>
      <c r="P680" s="3" t="s">
        <v>39</v>
      </c>
      <c r="Q680" s="3" t="s">
        <v>1215</v>
      </c>
      <c r="R680" s="3" t="s">
        <v>1216</v>
      </c>
      <c r="S680" s="4">
        <v>46067.093055555553</v>
      </c>
      <c r="T680" s="4">
        <v>46067.099305555559</v>
      </c>
      <c r="U680" s="4">
        <v>46067.099305555559</v>
      </c>
      <c r="V680" s="3" t="s">
        <v>42</v>
      </c>
      <c r="W680" s="3" t="s">
        <v>43</v>
      </c>
      <c r="X680" s="3" t="s">
        <v>1144</v>
      </c>
      <c r="Y680" s="2">
        <v>1</v>
      </c>
      <c r="Z680" s="3" t="s">
        <v>1217</v>
      </c>
      <c r="AA680" s="5">
        <v>0.15</v>
      </c>
      <c r="AB680" s="5">
        <v>0</v>
      </c>
      <c r="AC680" s="5">
        <v>0.15</v>
      </c>
      <c r="AD680" s="5">
        <v>0</v>
      </c>
      <c r="AE680" s="5">
        <v>0</v>
      </c>
      <c r="AF680" s="5">
        <v>0.15</v>
      </c>
      <c r="AG680" s="6"/>
      <c r="AH680" s="6"/>
      <c r="AI680" s="7">
        <v>0</v>
      </c>
      <c r="AJ680" s="7">
        <v>0</v>
      </c>
      <c r="AK680" s="7">
        <v>0.15</v>
      </c>
      <c r="AL680" s="7">
        <v>0</v>
      </c>
      <c r="AM680" s="7">
        <v>0.15</v>
      </c>
      <c r="AN680" s="12" t="s">
        <v>46</v>
      </c>
      <c r="AO680" s="12"/>
      <c r="AP680" s="12"/>
      <c r="AQ680" s="12"/>
      <c r="AR680" s="12"/>
      <c r="AS680" s="12"/>
      <c r="AT680" s="12"/>
      <c r="AU680" s="12"/>
      <c r="AV680" s="12"/>
      <c r="AW680" s="12"/>
      <c r="AX680" s="12"/>
      <c r="AY680" s="8" t="s">
        <v>47</v>
      </c>
    </row>
    <row r="681" spans="1:51" ht="16.5" x14ac:dyDescent="0.25">
      <c r="A681" s="159" t="str">
        <f>_xlfn.XLOOKUP(X681,Mapping!N:N,Mapping!O:O,"Not Found",0,1)</f>
        <v>ICDB</v>
      </c>
      <c r="B681" s="159" t="str">
        <f t="shared" si="40"/>
        <v>ICDBICDB46067.0993055556</v>
      </c>
      <c r="D681" s="159" t="str">
        <f t="shared" si="43"/>
        <v>Super Light Maintenance</v>
      </c>
      <c r="E681" s="159" t="str">
        <f t="shared" si="41"/>
        <v>MCPICDBICDBSuper Light Maintenance</v>
      </c>
      <c r="F681" s="159" t="str">
        <f t="shared" si="42"/>
        <v>MCPICDBICDB</v>
      </c>
      <c r="G681" s="159" t="s">
        <v>1889</v>
      </c>
      <c r="N681" s="2">
        <v>2601</v>
      </c>
      <c r="O681" s="3" t="s">
        <v>715</v>
      </c>
      <c r="P681" s="3" t="s">
        <v>39</v>
      </c>
      <c r="Q681" s="3" t="s">
        <v>448</v>
      </c>
      <c r="R681" s="3" t="s">
        <v>449</v>
      </c>
      <c r="S681" s="4">
        <v>46067.099305555559</v>
      </c>
      <c r="T681" s="4">
        <v>46067.104166666664</v>
      </c>
      <c r="U681" s="4">
        <v>46067.104166666664</v>
      </c>
      <c r="V681" s="3" t="s">
        <v>42</v>
      </c>
      <c r="W681" s="3" t="s">
        <v>43</v>
      </c>
      <c r="X681" s="3" t="s">
        <v>1144</v>
      </c>
      <c r="Y681" s="2">
        <v>56</v>
      </c>
      <c r="Z681" s="3" t="s">
        <v>450</v>
      </c>
      <c r="AA681" s="5">
        <v>0.12</v>
      </c>
      <c r="AB681" s="5">
        <v>0</v>
      </c>
      <c r="AC681" s="5">
        <v>0.12</v>
      </c>
      <c r="AD681" s="5">
        <v>0</v>
      </c>
      <c r="AE681" s="5">
        <v>0</v>
      </c>
      <c r="AF681" s="5">
        <v>0.12</v>
      </c>
      <c r="AG681" s="6"/>
      <c r="AH681" s="6"/>
      <c r="AI681" s="7">
        <v>0</v>
      </c>
      <c r="AJ681" s="7">
        <v>0</v>
      </c>
      <c r="AK681" s="7">
        <v>0.12</v>
      </c>
      <c r="AL681" s="7">
        <v>0</v>
      </c>
      <c r="AM681" s="7">
        <v>0.12</v>
      </c>
      <c r="AN681" s="12" t="s">
        <v>46</v>
      </c>
      <c r="AO681" s="12"/>
      <c r="AP681" s="12"/>
      <c r="AQ681" s="12"/>
      <c r="AR681" s="12"/>
      <c r="AS681" s="12"/>
      <c r="AT681" s="12"/>
      <c r="AU681" s="12"/>
      <c r="AV681" s="12"/>
      <c r="AW681" s="12"/>
      <c r="AX681" s="12"/>
      <c r="AY681" s="8" t="s">
        <v>450</v>
      </c>
    </row>
    <row r="682" spans="1:51" ht="16.5" x14ac:dyDescent="0.25">
      <c r="A682" s="159" t="str">
        <f>_xlfn.XLOOKUP(X682,Mapping!N:N,Mapping!O:O,"Not Found",0,1)</f>
        <v>ICDB</v>
      </c>
      <c r="B682" s="159" t="str">
        <f t="shared" si="40"/>
        <v>ICDBICDB46067.1041666667</v>
      </c>
      <c r="D682" s="159" t="str">
        <f t="shared" si="43"/>
        <v>EC valuation | London | Live on ALM Core</v>
      </c>
      <c r="E682" s="159" t="str">
        <f t="shared" si="41"/>
        <v>MCPICDBICDBEC valuation | London | Live on ALM Core</v>
      </c>
      <c r="F682" s="159" t="str">
        <f t="shared" si="42"/>
        <v>MCPICDBICDB</v>
      </c>
      <c r="G682" s="159" t="s">
        <v>1889</v>
      </c>
      <c r="N682" s="2">
        <v>2601</v>
      </c>
      <c r="O682" s="3" t="s">
        <v>715</v>
      </c>
      <c r="P682" s="3" t="s">
        <v>39</v>
      </c>
      <c r="Q682" s="3" t="s">
        <v>1218</v>
      </c>
      <c r="R682" s="3" t="s">
        <v>1219</v>
      </c>
      <c r="S682" s="4">
        <v>46067.104166666664</v>
      </c>
      <c r="T682" s="4">
        <v>46067.111111111109</v>
      </c>
      <c r="U682" s="4">
        <v>46067.111111111109</v>
      </c>
      <c r="V682" s="3" t="s">
        <v>42</v>
      </c>
      <c r="W682" s="3" t="s">
        <v>43</v>
      </c>
      <c r="X682" s="3" t="s">
        <v>1144</v>
      </c>
      <c r="Y682" s="2">
        <v>1</v>
      </c>
      <c r="Z682" s="3" t="s">
        <v>1220</v>
      </c>
      <c r="AA682" s="5">
        <v>0.17</v>
      </c>
      <c r="AB682" s="5">
        <v>0</v>
      </c>
      <c r="AC682" s="5">
        <v>0.17</v>
      </c>
      <c r="AD682" s="5">
        <v>0</v>
      </c>
      <c r="AE682" s="5">
        <v>0</v>
      </c>
      <c r="AF682" s="5">
        <v>0.17</v>
      </c>
      <c r="AG682" s="6"/>
      <c r="AH682" s="6"/>
      <c r="AI682" s="7">
        <v>0</v>
      </c>
      <c r="AJ682" s="7">
        <v>0</v>
      </c>
      <c r="AK682" s="7">
        <v>0.17</v>
      </c>
      <c r="AL682" s="7">
        <v>0</v>
      </c>
      <c r="AM682" s="7">
        <v>0.17</v>
      </c>
      <c r="AN682" s="12" t="s">
        <v>46</v>
      </c>
      <c r="AO682" s="12"/>
      <c r="AP682" s="12"/>
      <c r="AQ682" s="12"/>
      <c r="AR682" s="12"/>
      <c r="AS682" s="12"/>
      <c r="AT682" s="12"/>
      <c r="AU682" s="12"/>
      <c r="AV682" s="12"/>
      <c r="AW682" s="12"/>
      <c r="AX682" s="12"/>
      <c r="AY682" s="8" t="s">
        <v>47</v>
      </c>
    </row>
    <row r="683" spans="1:51" ht="16.5" x14ac:dyDescent="0.25">
      <c r="A683" s="159" t="str">
        <f>_xlfn.XLOOKUP(X683,Mapping!N:N,Mapping!O:O,"Not Found",0,1)</f>
        <v>ICDB</v>
      </c>
      <c r="B683" s="159" t="str">
        <f t="shared" si="40"/>
        <v>ICDBICDB46067.1111111111</v>
      </c>
      <c r="D683" s="159" t="str">
        <f t="shared" si="43"/>
        <v>Super Light Maintenance</v>
      </c>
      <c r="E683" s="159" t="str">
        <f t="shared" si="41"/>
        <v>MCPICDBICDBSuper Light Maintenance</v>
      </c>
      <c r="F683" s="159" t="str">
        <f t="shared" si="42"/>
        <v>MCPICDBICDB</v>
      </c>
      <c r="G683" s="159" t="s">
        <v>1889</v>
      </c>
      <c r="N683" s="2">
        <v>2601</v>
      </c>
      <c r="O683" s="3" t="s">
        <v>715</v>
      </c>
      <c r="P683" s="3" t="s">
        <v>39</v>
      </c>
      <c r="Q683" s="3" t="s">
        <v>448</v>
      </c>
      <c r="R683" s="3" t="s">
        <v>449</v>
      </c>
      <c r="S683" s="4">
        <v>46067.111111111109</v>
      </c>
      <c r="T683" s="4">
        <v>46067.115972222222</v>
      </c>
      <c r="U683" s="4">
        <v>46067.115972222222</v>
      </c>
      <c r="V683" s="3" t="s">
        <v>42</v>
      </c>
      <c r="W683" s="3" t="s">
        <v>43</v>
      </c>
      <c r="X683" s="3" t="s">
        <v>1144</v>
      </c>
      <c r="Y683" s="2">
        <v>57</v>
      </c>
      <c r="Z683" s="3" t="s">
        <v>450</v>
      </c>
      <c r="AA683" s="5">
        <v>0.12</v>
      </c>
      <c r="AB683" s="5">
        <v>0</v>
      </c>
      <c r="AC683" s="5">
        <v>0.12</v>
      </c>
      <c r="AD683" s="5">
        <v>0</v>
      </c>
      <c r="AE683" s="5">
        <v>0</v>
      </c>
      <c r="AF683" s="5">
        <v>0.12</v>
      </c>
      <c r="AG683" s="6"/>
      <c r="AH683" s="6"/>
      <c r="AI683" s="7">
        <v>0</v>
      </c>
      <c r="AJ683" s="7">
        <v>0</v>
      </c>
      <c r="AK683" s="7">
        <v>0.12</v>
      </c>
      <c r="AL683" s="7">
        <v>0</v>
      </c>
      <c r="AM683" s="7">
        <v>0.12</v>
      </c>
      <c r="AN683" s="12" t="s">
        <v>46</v>
      </c>
      <c r="AO683" s="12"/>
      <c r="AP683" s="12"/>
      <c r="AQ683" s="12"/>
      <c r="AR683" s="12"/>
      <c r="AS683" s="12"/>
      <c r="AT683" s="12"/>
      <c r="AU683" s="12"/>
      <c r="AV683" s="12"/>
      <c r="AW683" s="12"/>
      <c r="AX683" s="12"/>
      <c r="AY683" s="8" t="s">
        <v>450</v>
      </c>
    </row>
    <row r="684" spans="1:51" ht="16.5" x14ac:dyDescent="0.25">
      <c r="A684" s="159" t="str">
        <f>_xlfn.XLOOKUP(X684,Mapping!N:N,Mapping!O:O,"Not Found",0,1)</f>
        <v>ICDB</v>
      </c>
      <c r="B684" s="159" t="str">
        <f t="shared" si="40"/>
        <v>ICDBICDB46067.1159722222</v>
      </c>
      <c r="D684" s="159" t="str">
        <f t="shared" si="43"/>
        <v>EC valuation | Dublin | Live on ALM Core</v>
      </c>
      <c r="E684" s="159" t="str">
        <f t="shared" si="41"/>
        <v>MCPICDBICDBEC valuation | Dublin | Live on ALM Core</v>
      </c>
      <c r="F684" s="159" t="str">
        <f t="shared" si="42"/>
        <v>MCPICDBICDB</v>
      </c>
      <c r="G684" s="159" t="s">
        <v>1889</v>
      </c>
      <c r="N684" s="2">
        <v>2601</v>
      </c>
      <c r="O684" s="3" t="s">
        <v>715</v>
      </c>
      <c r="P684" s="3" t="s">
        <v>39</v>
      </c>
      <c r="Q684" s="3" t="s">
        <v>1221</v>
      </c>
      <c r="R684" s="3" t="s">
        <v>1222</v>
      </c>
      <c r="S684" s="4">
        <v>46067.115972222222</v>
      </c>
      <c r="T684" s="4">
        <v>46067.12222222222</v>
      </c>
      <c r="U684" s="4">
        <v>46067.12222222222</v>
      </c>
      <c r="V684" s="3" t="s">
        <v>42</v>
      </c>
      <c r="W684" s="3" t="s">
        <v>43</v>
      </c>
      <c r="X684" s="3" t="s">
        <v>1144</v>
      </c>
      <c r="Y684" s="2">
        <v>1</v>
      </c>
      <c r="Z684" s="3" t="s">
        <v>1223</v>
      </c>
      <c r="AA684" s="5">
        <v>0.15</v>
      </c>
      <c r="AB684" s="5">
        <v>0</v>
      </c>
      <c r="AC684" s="5">
        <v>0.15</v>
      </c>
      <c r="AD684" s="5">
        <v>0</v>
      </c>
      <c r="AE684" s="5">
        <v>0</v>
      </c>
      <c r="AF684" s="5">
        <v>0.15</v>
      </c>
      <c r="AG684" s="6"/>
      <c r="AH684" s="6"/>
      <c r="AI684" s="7">
        <v>0</v>
      </c>
      <c r="AJ684" s="7">
        <v>0</v>
      </c>
      <c r="AK684" s="7">
        <v>0.15</v>
      </c>
      <c r="AL684" s="7">
        <v>0</v>
      </c>
      <c r="AM684" s="7">
        <v>0.15</v>
      </c>
      <c r="AN684" s="12" t="s">
        <v>46</v>
      </c>
      <c r="AO684" s="12"/>
      <c r="AP684" s="12"/>
      <c r="AQ684" s="12"/>
      <c r="AR684" s="12"/>
      <c r="AS684" s="12"/>
      <c r="AT684" s="12"/>
      <c r="AU684" s="12"/>
      <c r="AV684" s="12"/>
      <c r="AW684" s="12"/>
      <c r="AX684" s="12"/>
      <c r="AY684" s="8" t="s">
        <v>47</v>
      </c>
    </row>
    <row r="685" spans="1:51" ht="16.5" x14ac:dyDescent="0.25">
      <c r="A685" s="159" t="str">
        <f>_xlfn.XLOOKUP(X685,Mapping!N:N,Mapping!O:O,"Not Found",0,1)</f>
        <v>ICDB</v>
      </c>
      <c r="B685" s="159" t="str">
        <f t="shared" si="40"/>
        <v>ICDBICDB46067.1222222222</v>
      </c>
      <c r="D685" s="159" t="str">
        <f t="shared" si="43"/>
        <v>Super Light Maintenance</v>
      </c>
      <c r="E685" s="159" t="str">
        <f t="shared" si="41"/>
        <v>MCPICDBICDBSuper Light Maintenance</v>
      </c>
      <c r="F685" s="159" t="str">
        <f t="shared" si="42"/>
        <v>MCPICDBICDB</v>
      </c>
      <c r="G685" s="159" t="s">
        <v>1889</v>
      </c>
      <c r="N685" s="2">
        <v>2601</v>
      </c>
      <c r="O685" s="3" t="s">
        <v>715</v>
      </c>
      <c r="P685" s="3" t="s">
        <v>39</v>
      </c>
      <c r="Q685" s="3" t="s">
        <v>448</v>
      </c>
      <c r="R685" s="3" t="s">
        <v>449</v>
      </c>
      <c r="S685" s="4">
        <v>46067.12222222222</v>
      </c>
      <c r="T685" s="4">
        <v>46067.12777777778</v>
      </c>
      <c r="U685" s="4">
        <v>46067.12777777778</v>
      </c>
      <c r="V685" s="3" t="s">
        <v>42</v>
      </c>
      <c r="W685" s="3" t="s">
        <v>43</v>
      </c>
      <c r="X685" s="3" t="s">
        <v>1144</v>
      </c>
      <c r="Y685" s="2">
        <v>58</v>
      </c>
      <c r="Z685" s="3" t="s">
        <v>450</v>
      </c>
      <c r="AA685" s="5">
        <v>0.13</v>
      </c>
      <c r="AB685" s="5">
        <v>0</v>
      </c>
      <c r="AC685" s="5">
        <v>0.13</v>
      </c>
      <c r="AD685" s="5">
        <v>0</v>
      </c>
      <c r="AE685" s="5">
        <v>0</v>
      </c>
      <c r="AF685" s="5">
        <v>0.13</v>
      </c>
      <c r="AG685" s="6"/>
      <c r="AH685" s="6"/>
      <c r="AI685" s="7">
        <v>0</v>
      </c>
      <c r="AJ685" s="7">
        <v>0</v>
      </c>
      <c r="AK685" s="7">
        <v>0.13</v>
      </c>
      <c r="AL685" s="7">
        <v>0</v>
      </c>
      <c r="AM685" s="7">
        <v>0.13</v>
      </c>
      <c r="AN685" s="12" t="s">
        <v>46</v>
      </c>
      <c r="AO685" s="12"/>
      <c r="AP685" s="12"/>
      <c r="AQ685" s="12"/>
      <c r="AR685" s="12"/>
      <c r="AS685" s="12"/>
      <c r="AT685" s="12"/>
      <c r="AU685" s="12"/>
      <c r="AV685" s="12"/>
      <c r="AW685" s="12"/>
      <c r="AX685" s="12"/>
      <c r="AY685" s="8" t="s">
        <v>450</v>
      </c>
    </row>
    <row r="686" spans="1:51" ht="16.5" x14ac:dyDescent="0.25">
      <c r="A686" s="159" t="str">
        <f>_xlfn.XLOOKUP(X686,Mapping!N:N,Mapping!O:O,"Not Found",0,1)</f>
        <v>ICDB</v>
      </c>
      <c r="B686" s="159" t="str">
        <f t="shared" si="40"/>
        <v>ICDBICDB46067.1277777778</v>
      </c>
      <c r="D686" s="159" t="str">
        <f t="shared" si="43"/>
        <v>EC valuation | Singapore | Live on ALM Core</v>
      </c>
      <c r="E686" s="159" t="str">
        <f t="shared" si="41"/>
        <v>MCPICDBICDBEC valuation | Singapore | Live on ALM Core</v>
      </c>
      <c r="F686" s="159" t="str">
        <f t="shared" si="42"/>
        <v>MCPICDBICDB</v>
      </c>
      <c r="G686" s="159" t="s">
        <v>1889</v>
      </c>
      <c r="N686" s="2">
        <v>2601</v>
      </c>
      <c r="O686" s="3" t="s">
        <v>715</v>
      </c>
      <c r="P686" s="3" t="s">
        <v>39</v>
      </c>
      <c r="Q686" s="3" t="s">
        <v>1224</v>
      </c>
      <c r="R686" s="3" t="s">
        <v>1225</v>
      </c>
      <c r="S686" s="4">
        <v>46067.12777777778</v>
      </c>
      <c r="T686" s="4">
        <v>46067.140972222223</v>
      </c>
      <c r="U686" s="4">
        <v>46067.140972222223</v>
      </c>
      <c r="V686" s="3" t="s">
        <v>42</v>
      </c>
      <c r="W686" s="3" t="s">
        <v>43</v>
      </c>
      <c r="X686" s="3" t="s">
        <v>1144</v>
      </c>
      <c r="Y686" s="2">
        <v>1</v>
      </c>
      <c r="Z686" s="3" t="s">
        <v>1226</v>
      </c>
      <c r="AA686" s="5">
        <v>0.32</v>
      </c>
      <c r="AB686" s="5">
        <v>0</v>
      </c>
      <c r="AC686" s="5">
        <v>0.32</v>
      </c>
      <c r="AD686" s="5">
        <v>0</v>
      </c>
      <c r="AE686" s="5">
        <v>0</v>
      </c>
      <c r="AF686" s="5">
        <v>0.32</v>
      </c>
      <c r="AG686" s="6"/>
      <c r="AH686" s="6"/>
      <c r="AI686" s="7">
        <v>0</v>
      </c>
      <c r="AJ686" s="7">
        <v>0</v>
      </c>
      <c r="AK686" s="7">
        <v>0.32</v>
      </c>
      <c r="AL686" s="7">
        <v>0</v>
      </c>
      <c r="AM686" s="7">
        <v>0.32</v>
      </c>
      <c r="AN686" s="12" t="s">
        <v>46</v>
      </c>
      <c r="AO686" s="12"/>
      <c r="AP686" s="12"/>
      <c r="AQ686" s="12"/>
      <c r="AR686" s="12"/>
      <c r="AS686" s="12"/>
      <c r="AT686" s="12"/>
      <c r="AU686" s="12"/>
      <c r="AV686" s="12"/>
      <c r="AW686" s="12"/>
      <c r="AX686" s="12"/>
      <c r="AY686" s="8" t="s">
        <v>47</v>
      </c>
    </row>
    <row r="687" spans="1:51" ht="16.5" x14ac:dyDescent="0.25">
      <c r="A687" s="159" t="str">
        <f>_xlfn.XLOOKUP(X687,Mapping!N:N,Mapping!O:O,"Not Found",0,1)</f>
        <v>ICDB</v>
      </c>
      <c r="B687" s="159" t="str">
        <f t="shared" si="40"/>
        <v>ICDBICDB46067.1409722222</v>
      </c>
      <c r="D687" s="159" t="str">
        <f t="shared" si="43"/>
        <v>Super Light Maintenance</v>
      </c>
      <c r="E687" s="159" t="str">
        <f t="shared" si="41"/>
        <v>MCPICDBICDBSuper Light Maintenance</v>
      </c>
      <c r="F687" s="159" t="str">
        <f t="shared" si="42"/>
        <v>MCPICDBICDB</v>
      </c>
      <c r="G687" s="159" t="s">
        <v>1889</v>
      </c>
      <c r="N687" s="2">
        <v>2601</v>
      </c>
      <c r="O687" s="3" t="s">
        <v>715</v>
      </c>
      <c r="P687" s="3" t="s">
        <v>39</v>
      </c>
      <c r="Q687" s="3" t="s">
        <v>448</v>
      </c>
      <c r="R687" s="3" t="s">
        <v>449</v>
      </c>
      <c r="S687" s="4">
        <v>46067.140972222223</v>
      </c>
      <c r="T687" s="4">
        <v>46067.146527777775</v>
      </c>
      <c r="U687" s="4">
        <v>46067.146527777775</v>
      </c>
      <c r="V687" s="3" t="s">
        <v>42</v>
      </c>
      <c r="W687" s="3" t="s">
        <v>43</v>
      </c>
      <c r="X687" s="3" t="s">
        <v>1144</v>
      </c>
      <c r="Y687" s="2">
        <v>59</v>
      </c>
      <c r="Z687" s="3" t="s">
        <v>450</v>
      </c>
      <c r="AA687" s="5">
        <v>0.13</v>
      </c>
      <c r="AB687" s="5">
        <v>0</v>
      </c>
      <c r="AC687" s="5">
        <v>0.13</v>
      </c>
      <c r="AD687" s="5">
        <v>0</v>
      </c>
      <c r="AE687" s="5">
        <v>0</v>
      </c>
      <c r="AF687" s="5">
        <v>0.13</v>
      </c>
      <c r="AG687" s="6"/>
      <c r="AH687" s="6"/>
      <c r="AI687" s="7">
        <v>0</v>
      </c>
      <c r="AJ687" s="7">
        <v>0</v>
      </c>
      <c r="AK687" s="7">
        <v>0.13</v>
      </c>
      <c r="AL687" s="7">
        <v>0</v>
      </c>
      <c r="AM687" s="7">
        <v>0.13</v>
      </c>
      <c r="AN687" s="12" t="s">
        <v>46</v>
      </c>
      <c r="AO687" s="12"/>
      <c r="AP687" s="12"/>
      <c r="AQ687" s="12"/>
      <c r="AR687" s="12"/>
      <c r="AS687" s="12"/>
      <c r="AT687" s="12"/>
      <c r="AU687" s="12"/>
      <c r="AV687" s="12"/>
      <c r="AW687" s="12"/>
      <c r="AX687" s="12"/>
      <c r="AY687" s="8" t="s">
        <v>450</v>
      </c>
    </row>
    <row r="688" spans="1:51" ht="16.5" x14ac:dyDescent="0.25">
      <c r="A688" s="159" t="str">
        <f>_xlfn.XLOOKUP(X688,Mapping!N:N,Mapping!O:O,"Not Found",0,1)</f>
        <v>ICDB</v>
      </c>
      <c r="B688" s="159" t="str">
        <f t="shared" si="40"/>
        <v>ICDBICDB46067.1465277778</v>
      </c>
      <c r="D688" s="159" t="str">
        <f t="shared" si="43"/>
        <v>EC valuation | Hong_Kong | Live on ALM Core</v>
      </c>
      <c r="E688" s="159" t="str">
        <f t="shared" si="41"/>
        <v>MCPICDBICDBEC valuation | Hong_Kong | Live on ALM Core</v>
      </c>
      <c r="F688" s="159" t="str">
        <f t="shared" si="42"/>
        <v>MCPICDBICDB</v>
      </c>
      <c r="G688" s="159" t="s">
        <v>1889</v>
      </c>
      <c r="N688" s="2">
        <v>2601</v>
      </c>
      <c r="O688" s="3" t="s">
        <v>715</v>
      </c>
      <c r="P688" s="3" t="s">
        <v>39</v>
      </c>
      <c r="Q688" s="3" t="s">
        <v>1227</v>
      </c>
      <c r="R688" s="3" t="s">
        <v>1228</v>
      </c>
      <c r="S688" s="4">
        <v>46067.146527777775</v>
      </c>
      <c r="T688" s="4">
        <v>46067.151388888888</v>
      </c>
      <c r="U688" s="4">
        <v>46067.151388888888</v>
      </c>
      <c r="V688" s="3" t="s">
        <v>42</v>
      </c>
      <c r="W688" s="3" t="s">
        <v>43</v>
      </c>
      <c r="X688" s="3" t="s">
        <v>1144</v>
      </c>
      <c r="Y688" s="2">
        <v>1</v>
      </c>
      <c r="Z688" s="3" t="s">
        <v>1229</v>
      </c>
      <c r="AA688" s="5">
        <v>0.12</v>
      </c>
      <c r="AB688" s="5">
        <v>0</v>
      </c>
      <c r="AC688" s="5">
        <v>0.12</v>
      </c>
      <c r="AD688" s="5">
        <v>0</v>
      </c>
      <c r="AE688" s="5">
        <v>0</v>
      </c>
      <c r="AF688" s="5">
        <v>0.12</v>
      </c>
      <c r="AG688" s="6"/>
      <c r="AH688" s="6"/>
      <c r="AI688" s="7">
        <v>0</v>
      </c>
      <c r="AJ688" s="7">
        <v>0</v>
      </c>
      <c r="AK688" s="7">
        <v>0.12</v>
      </c>
      <c r="AL688" s="7">
        <v>0</v>
      </c>
      <c r="AM688" s="7">
        <v>0.12</v>
      </c>
      <c r="AN688" s="12" t="s">
        <v>46</v>
      </c>
      <c r="AO688" s="12"/>
      <c r="AP688" s="12"/>
      <c r="AQ688" s="12"/>
      <c r="AR688" s="12"/>
      <c r="AS688" s="12"/>
      <c r="AT688" s="12"/>
      <c r="AU688" s="12"/>
      <c r="AV688" s="12"/>
      <c r="AW688" s="12"/>
      <c r="AX688" s="12"/>
      <c r="AY688" s="8" t="s">
        <v>47</v>
      </c>
    </row>
    <row r="689" spans="1:51" ht="16.5" x14ac:dyDescent="0.25">
      <c r="A689" s="159" t="str">
        <f>_xlfn.XLOOKUP(X689,Mapping!N:N,Mapping!O:O,"Not Found",0,1)</f>
        <v>ICDB</v>
      </c>
      <c r="B689" s="159" t="str">
        <f t="shared" si="40"/>
        <v>ICDBICDB46067.1513888889</v>
      </c>
      <c r="D689" s="159" t="str">
        <f t="shared" si="43"/>
        <v>Super Light Maintenance</v>
      </c>
      <c r="E689" s="159" t="str">
        <f t="shared" si="41"/>
        <v>MCPICDBICDBSuper Light Maintenance</v>
      </c>
      <c r="F689" s="159" t="str">
        <f t="shared" si="42"/>
        <v>MCPICDBICDB</v>
      </c>
      <c r="G689" s="159" t="s">
        <v>1889</v>
      </c>
      <c r="N689" s="2">
        <v>2601</v>
      </c>
      <c r="O689" s="3" t="s">
        <v>715</v>
      </c>
      <c r="P689" s="3" t="s">
        <v>39</v>
      </c>
      <c r="Q689" s="3" t="s">
        <v>448</v>
      </c>
      <c r="R689" s="3" t="s">
        <v>449</v>
      </c>
      <c r="S689" s="4">
        <v>46067.151388888888</v>
      </c>
      <c r="T689" s="4">
        <v>46067.156944444447</v>
      </c>
      <c r="U689" s="4">
        <v>46067.156944444447</v>
      </c>
      <c r="V689" s="3" t="s">
        <v>42</v>
      </c>
      <c r="W689" s="3" t="s">
        <v>43</v>
      </c>
      <c r="X689" s="3" t="s">
        <v>1144</v>
      </c>
      <c r="Y689" s="2">
        <v>60</v>
      </c>
      <c r="Z689" s="3" t="s">
        <v>450</v>
      </c>
      <c r="AA689" s="5">
        <v>0.13</v>
      </c>
      <c r="AB689" s="5">
        <v>0</v>
      </c>
      <c r="AC689" s="5">
        <v>0.13</v>
      </c>
      <c r="AD689" s="5">
        <v>0</v>
      </c>
      <c r="AE689" s="5">
        <v>0</v>
      </c>
      <c r="AF689" s="5">
        <v>0.13</v>
      </c>
      <c r="AG689" s="6"/>
      <c r="AH689" s="6"/>
      <c r="AI689" s="7">
        <v>0</v>
      </c>
      <c r="AJ689" s="7">
        <v>0</v>
      </c>
      <c r="AK689" s="7">
        <v>0.13</v>
      </c>
      <c r="AL689" s="7">
        <v>0</v>
      </c>
      <c r="AM689" s="7">
        <v>0.13</v>
      </c>
      <c r="AN689" s="12" t="s">
        <v>46</v>
      </c>
      <c r="AO689" s="12"/>
      <c r="AP689" s="12"/>
      <c r="AQ689" s="12"/>
      <c r="AR689" s="12"/>
      <c r="AS689" s="12"/>
      <c r="AT689" s="12"/>
      <c r="AU689" s="12"/>
      <c r="AV689" s="12"/>
      <c r="AW689" s="12"/>
      <c r="AX689" s="12"/>
      <c r="AY689" s="8" t="s">
        <v>450</v>
      </c>
    </row>
    <row r="690" spans="1:51" ht="16.5" x14ac:dyDescent="0.25">
      <c r="A690" s="159" t="str">
        <f>_xlfn.XLOOKUP(X690,Mapping!N:N,Mapping!O:O,"Not Found",0,1)</f>
        <v>ICDB</v>
      </c>
      <c r="B690" s="159" t="str">
        <f t="shared" si="40"/>
        <v>ICDBICDB46067.1569444444</v>
      </c>
      <c r="D690" s="159" t="str">
        <f t="shared" si="43"/>
        <v>EC valuation | Sofia | Live on ALM Core</v>
      </c>
      <c r="E690" s="159" t="str">
        <f t="shared" si="41"/>
        <v>MCPICDBICDBEC valuation | Sofia | Live on ALM Core</v>
      </c>
      <c r="F690" s="159" t="str">
        <f t="shared" si="42"/>
        <v>MCPICDBICDB</v>
      </c>
      <c r="G690" s="159" t="s">
        <v>1889</v>
      </c>
      <c r="N690" s="2">
        <v>2601</v>
      </c>
      <c r="O690" s="3" t="s">
        <v>715</v>
      </c>
      <c r="P690" s="3" t="s">
        <v>39</v>
      </c>
      <c r="Q690" s="3" t="s">
        <v>1230</v>
      </c>
      <c r="R690" s="3" t="s">
        <v>1231</v>
      </c>
      <c r="S690" s="4">
        <v>46067.156944444447</v>
      </c>
      <c r="T690" s="4">
        <v>46067.160416666666</v>
      </c>
      <c r="U690" s="4">
        <v>46067.160416666666</v>
      </c>
      <c r="V690" s="3" t="s">
        <v>42</v>
      </c>
      <c r="W690" s="3" t="s">
        <v>43</v>
      </c>
      <c r="X690" s="3" t="s">
        <v>1144</v>
      </c>
      <c r="Y690" s="2">
        <v>1</v>
      </c>
      <c r="Z690" s="3" t="s">
        <v>1232</v>
      </c>
      <c r="AA690" s="5">
        <v>0.08</v>
      </c>
      <c r="AB690" s="5">
        <v>0</v>
      </c>
      <c r="AC690" s="5">
        <v>0.08</v>
      </c>
      <c r="AD690" s="5">
        <v>0</v>
      </c>
      <c r="AE690" s="5">
        <v>0</v>
      </c>
      <c r="AF690" s="5">
        <v>0.08</v>
      </c>
      <c r="AG690" s="6"/>
      <c r="AH690" s="6"/>
      <c r="AI690" s="7">
        <v>0</v>
      </c>
      <c r="AJ690" s="7">
        <v>0</v>
      </c>
      <c r="AK690" s="7">
        <v>0.08</v>
      </c>
      <c r="AL690" s="7">
        <v>0</v>
      </c>
      <c r="AM690" s="7">
        <v>0.08</v>
      </c>
      <c r="AN690" s="12" t="s">
        <v>46</v>
      </c>
      <c r="AO690" s="12"/>
      <c r="AP690" s="12"/>
      <c r="AQ690" s="12"/>
      <c r="AR690" s="12"/>
      <c r="AS690" s="12"/>
      <c r="AT690" s="12"/>
      <c r="AU690" s="12"/>
      <c r="AV690" s="12"/>
      <c r="AW690" s="12"/>
      <c r="AX690" s="12"/>
      <c r="AY690" s="8" t="s">
        <v>47</v>
      </c>
    </row>
    <row r="691" spans="1:51" ht="16.5" x14ac:dyDescent="0.25">
      <c r="A691" s="159" t="str">
        <f>_xlfn.XLOOKUP(X691,Mapping!N:N,Mapping!O:O,"Not Found",0,1)</f>
        <v>ICDB</v>
      </c>
      <c r="B691" s="159" t="str">
        <f t="shared" si="40"/>
        <v>ICDBICDB46067.1604166667</v>
      </c>
      <c r="D691" s="159" t="str">
        <f t="shared" si="43"/>
        <v>Super Light Maintenance</v>
      </c>
      <c r="E691" s="159" t="str">
        <f t="shared" si="41"/>
        <v>MCPICDBICDBSuper Light Maintenance</v>
      </c>
      <c r="F691" s="159" t="str">
        <f t="shared" si="42"/>
        <v>MCPICDBICDB</v>
      </c>
      <c r="G691" s="159" t="s">
        <v>1889</v>
      </c>
      <c r="N691" s="2">
        <v>2601</v>
      </c>
      <c r="O691" s="3" t="s">
        <v>715</v>
      </c>
      <c r="P691" s="3" t="s">
        <v>39</v>
      </c>
      <c r="Q691" s="3" t="s">
        <v>448</v>
      </c>
      <c r="R691" s="3" t="s">
        <v>449</v>
      </c>
      <c r="S691" s="4">
        <v>46067.160416666666</v>
      </c>
      <c r="T691" s="4">
        <v>46067.165972222225</v>
      </c>
      <c r="U691" s="4">
        <v>46067.165972222225</v>
      </c>
      <c r="V691" s="3" t="s">
        <v>42</v>
      </c>
      <c r="W691" s="3" t="s">
        <v>43</v>
      </c>
      <c r="X691" s="3" t="s">
        <v>1144</v>
      </c>
      <c r="Y691" s="2">
        <v>61</v>
      </c>
      <c r="Z691" s="3" t="s">
        <v>450</v>
      </c>
      <c r="AA691" s="5">
        <v>0.13</v>
      </c>
      <c r="AB691" s="5">
        <v>0</v>
      </c>
      <c r="AC691" s="5">
        <v>0.13</v>
      </c>
      <c r="AD691" s="5">
        <v>0</v>
      </c>
      <c r="AE691" s="5">
        <v>0</v>
      </c>
      <c r="AF691" s="5">
        <v>0.13</v>
      </c>
      <c r="AG691" s="6"/>
      <c r="AH691" s="6"/>
      <c r="AI691" s="7">
        <v>0</v>
      </c>
      <c r="AJ691" s="7">
        <v>0</v>
      </c>
      <c r="AK691" s="7">
        <v>0.13</v>
      </c>
      <c r="AL691" s="7">
        <v>0</v>
      </c>
      <c r="AM691" s="7">
        <v>0.13</v>
      </c>
      <c r="AN691" s="12" t="s">
        <v>46</v>
      </c>
      <c r="AO691" s="12"/>
      <c r="AP691" s="12"/>
      <c r="AQ691" s="12"/>
      <c r="AR691" s="12"/>
      <c r="AS691" s="12"/>
      <c r="AT691" s="12"/>
      <c r="AU691" s="12"/>
      <c r="AV691" s="12"/>
      <c r="AW691" s="12"/>
      <c r="AX691" s="12"/>
      <c r="AY691" s="8" t="s">
        <v>450</v>
      </c>
    </row>
    <row r="692" spans="1:51" ht="16.5" x14ac:dyDescent="0.25">
      <c r="A692" s="159" t="str">
        <f>_xlfn.XLOOKUP(X692,Mapping!N:N,Mapping!O:O,"Not Found",0,1)</f>
        <v>ICDB</v>
      </c>
      <c r="B692" s="159" t="str">
        <f t="shared" si="40"/>
        <v>ICDBICDB46067.1659722222</v>
      </c>
      <c r="D692" s="159" t="str">
        <f t="shared" si="43"/>
        <v>EC valuation | Vienna | Live on ALM Core</v>
      </c>
      <c r="E692" s="159" t="str">
        <f t="shared" si="41"/>
        <v>MCPICDBICDBEC valuation | Vienna | Live on ALM Core</v>
      </c>
      <c r="F692" s="159" t="str">
        <f t="shared" si="42"/>
        <v>MCPICDBICDB</v>
      </c>
      <c r="G692" s="159" t="s">
        <v>1889</v>
      </c>
      <c r="N692" s="2">
        <v>2601</v>
      </c>
      <c r="O692" s="3" t="s">
        <v>715</v>
      </c>
      <c r="P692" s="3" t="s">
        <v>39</v>
      </c>
      <c r="Q692" s="3" t="s">
        <v>1233</v>
      </c>
      <c r="R692" s="3" t="s">
        <v>1234</v>
      </c>
      <c r="S692" s="4">
        <v>46067.165972222225</v>
      </c>
      <c r="T692" s="4">
        <v>46067.169444444444</v>
      </c>
      <c r="U692" s="4">
        <v>46067.169444444444</v>
      </c>
      <c r="V692" s="3" t="s">
        <v>42</v>
      </c>
      <c r="W692" s="3" t="s">
        <v>43</v>
      </c>
      <c r="X692" s="3" t="s">
        <v>1144</v>
      </c>
      <c r="Y692" s="2">
        <v>1</v>
      </c>
      <c r="Z692" s="3" t="s">
        <v>1235</v>
      </c>
      <c r="AA692" s="5">
        <v>0.08</v>
      </c>
      <c r="AB692" s="5">
        <v>0</v>
      </c>
      <c r="AC692" s="5">
        <v>0.08</v>
      </c>
      <c r="AD692" s="5">
        <v>0</v>
      </c>
      <c r="AE692" s="5">
        <v>0</v>
      </c>
      <c r="AF692" s="5">
        <v>0.08</v>
      </c>
      <c r="AG692" s="6"/>
      <c r="AH692" s="6"/>
      <c r="AI692" s="7">
        <v>0</v>
      </c>
      <c r="AJ692" s="7">
        <v>0</v>
      </c>
      <c r="AK692" s="7">
        <v>0.08</v>
      </c>
      <c r="AL692" s="7">
        <v>0</v>
      </c>
      <c r="AM692" s="7">
        <v>0.08</v>
      </c>
      <c r="AN692" s="12" t="s">
        <v>46</v>
      </c>
      <c r="AO692" s="12"/>
      <c r="AP692" s="12"/>
      <c r="AQ692" s="12"/>
      <c r="AR692" s="12"/>
      <c r="AS692" s="12"/>
      <c r="AT692" s="12"/>
      <c r="AU692" s="12"/>
      <c r="AV692" s="12"/>
      <c r="AW692" s="12"/>
      <c r="AX692" s="12"/>
      <c r="AY692" s="8" t="s">
        <v>47</v>
      </c>
    </row>
    <row r="693" spans="1:51" ht="16.5" x14ac:dyDescent="0.25">
      <c r="A693" s="159" t="str">
        <f>_xlfn.XLOOKUP(X693,Mapping!N:N,Mapping!O:O,"Not Found",0,1)</f>
        <v>ICDB</v>
      </c>
      <c r="B693" s="159" t="str">
        <f t="shared" si="40"/>
        <v>ICDBICDB46067.1694444444</v>
      </c>
      <c r="D693" s="159" t="str">
        <f t="shared" si="43"/>
        <v>Super Light Maintenance</v>
      </c>
      <c r="E693" s="159" t="str">
        <f t="shared" si="41"/>
        <v>MCPICDBICDBSuper Light Maintenance</v>
      </c>
      <c r="F693" s="159" t="str">
        <f t="shared" si="42"/>
        <v>MCPICDBICDB</v>
      </c>
      <c r="G693" s="159" t="s">
        <v>1889</v>
      </c>
      <c r="N693" s="2">
        <v>2601</v>
      </c>
      <c r="O693" s="3" t="s">
        <v>715</v>
      </c>
      <c r="P693" s="3" t="s">
        <v>39</v>
      </c>
      <c r="Q693" s="3" t="s">
        <v>448</v>
      </c>
      <c r="R693" s="3" t="s">
        <v>449</v>
      </c>
      <c r="S693" s="4">
        <v>46067.169444444444</v>
      </c>
      <c r="T693" s="4">
        <v>46067.174305555556</v>
      </c>
      <c r="U693" s="4">
        <v>46067.174305555556</v>
      </c>
      <c r="V693" s="3" t="s">
        <v>42</v>
      </c>
      <c r="W693" s="3" t="s">
        <v>43</v>
      </c>
      <c r="X693" s="3" t="s">
        <v>1144</v>
      </c>
      <c r="Y693" s="2">
        <v>62</v>
      </c>
      <c r="Z693" s="3" t="s">
        <v>450</v>
      </c>
      <c r="AA693" s="5">
        <v>0.12</v>
      </c>
      <c r="AB693" s="5">
        <v>0</v>
      </c>
      <c r="AC693" s="5">
        <v>0.12</v>
      </c>
      <c r="AD693" s="5">
        <v>0</v>
      </c>
      <c r="AE693" s="5">
        <v>0</v>
      </c>
      <c r="AF693" s="5">
        <v>0.12</v>
      </c>
      <c r="AG693" s="6"/>
      <c r="AH693" s="6"/>
      <c r="AI693" s="7">
        <v>0</v>
      </c>
      <c r="AJ693" s="7">
        <v>0</v>
      </c>
      <c r="AK693" s="7">
        <v>0.12</v>
      </c>
      <c r="AL693" s="7">
        <v>0</v>
      </c>
      <c r="AM693" s="7">
        <v>0.12</v>
      </c>
      <c r="AN693" s="12" t="s">
        <v>46</v>
      </c>
      <c r="AO693" s="12"/>
      <c r="AP693" s="12"/>
      <c r="AQ693" s="12"/>
      <c r="AR693" s="12"/>
      <c r="AS693" s="12"/>
      <c r="AT693" s="12"/>
      <c r="AU693" s="12"/>
      <c r="AV693" s="12"/>
      <c r="AW693" s="12"/>
      <c r="AX693" s="12"/>
      <c r="AY693" s="8" t="s">
        <v>450</v>
      </c>
    </row>
    <row r="694" spans="1:51" ht="16.5" x14ac:dyDescent="0.25">
      <c r="A694" s="159" t="str">
        <f>_xlfn.XLOOKUP(X694,Mapping!N:N,Mapping!O:O,"Not Found",0,1)</f>
        <v>ICDB</v>
      </c>
      <c r="B694" s="159" t="str">
        <f t="shared" si="40"/>
        <v>ICDBICDB46067.1743055556</v>
      </c>
      <c r="D694" s="159" t="str">
        <f t="shared" si="43"/>
        <v>EC valuation | Prague | Live on ALM Core</v>
      </c>
      <c r="E694" s="159" t="str">
        <f t="shared" si="41"/>
        <v>MCPICDBICDBEC valuation | Prague | Live on ALM Core</v>
      </c>
      <c r="F694" s="159" t="str">
        <f t="shared" si="42"/>
        <v>MCPICDBICDB</v>
      </c>
      <c r="G694" s="159" t="s">
        <v>1889</v>
      </c>
      <c r="N694" s="2">
        <v>2601</v>
      </c>
      <c r="O694" s="3" t="s">
        <v>715</v>
      </c>
      <c r="P694" s="3" t="s">
        <v>39</v>
      </c>
      <c r="Q694" s="3" t="s">
        <v>1236</v>
      </c>
      <c r="R694" s="3" t="s">
        <v>1237</v>
      </c>
      <c r="S694" s="4">
        <v>46067.174305555556</v>
      </c>
      <c r="T694" s="4">
        <v>46067.180555555555</v>
      </c>
      <c r="U694" s="4">
        <v>46067.180555555555</v>
      </c>
      <c r="V694" s="3" t="s">
        <v>42</v>
      </c>
      <c r="W694" s="3" t="s">
        <v>43</v>
      </c>
      <c r="X694" s="3" t="s">
        <v>1144</v>
      </c>
      <c r="Y694" s="2">
        <v>1</v>
      </c>
      <c r="Z694" s="3" t="s">
        <v>1238</v>
      </c>
      <c r="AA694" s="5">
        <v>0.15</v>
      </c>
      <c r="AB694" s="5">
        <v>0</v>
      </c>
      <c r="AC694" s="5">
        <v>0.15</v>
      </c>
      <c r="AD694" s="5">
        <v>0</v>
      </c>
      <c r="AE694" s="5">
        <v>0</v>
      </c>
      <c r="AF694" s="5">
        <v>0.15</v>
      </c>
      <c r="AG694" s="6"/>
      <c r="AH694" s="6"/>
      <c r="AI694" s="7">
        <v>0</v>
      </c>
      <c r="AJ694" s="7">
        <v>0</v>
      </c>
      <c r="AK694" s="7">
        <v>0.15</v>
      </c>
      <c r="AL694" s="7">
        <v>0</v>
      </c>
      <c r="AM694" s="7">
        <v>0.15</v>
      </c>
      <c r="AN694" s="12" t="s">
        <v>46</v>
      </c>
      <c r="AO694" s="12"/>
      <c r="AP694" s="12"/>
      <c r="AQ694" s="12"/>
      <c r="AR694" s="12"/>
      <c r="AS694" s="12"/>
      <c r="AT694" s="12"/>
      <c r="AU694" s="12"/>
      <c r="AV694" s="12"/>
      <c r="AW694" s="12"/>
      <c r="AX694" s="12"/>
      <c r="AY694" s="8" t="s">
        <v>47</v>
      </c>
    </row>
    <row r="695" spans="1:51" ht="16.5" x14ac:dyDescent="0.25">
      <c r="A695" s="159" t="str">
        <f>_xlfn.XLOOKUP(X695,Mapping!N:N,Mapping!O:O,"Not Found",0,1)</f>
        <v>ICDB</v>
      </c>
      <c r="B695" s="159" t="str">
        <f t="shared" si="40"/>
        <v>ICDBICDB46067.1805555556</v>
      </c>
      <c r="D695" s="159" t="str">
        <f t="shared" si="43"/>
        <v>Super Light Maintenance</v>
      </c>
      <c r="E695" s="159" t="str">
        <f t="shared" si="41"/>
        <v>MCPICDBICDBSuper Light Maintenance</v>
      </c>
      <c r="F695" s="159" t="str">
        <f t="shared" si="42"/>
        <v>MCPICDBICDB</v>
      </c>
      <c r="G695" s="159" t="s">
        <v>1889</v>
      </c>
      <c r="N695" s="2">
        <v>2601</v>
      </c>
      <c r="O695" s="3" t="s">
        <v>715</v>
      </c>
      <c r="P695" s="3" t="s">
        <v>39</v>
      </c>
      <c r="Q695" s="3" t="s">
        <v>448</v>
      </c>
      <c r="R695" s="3" t="s">
        <v>449</v>
      </c>
      <c r="S695" s="4">
        <v>46067.180555555555</v>
      </c>
      <c r="T695" s="4">
        <v>46067.186805555553</v>
      </c>
      <c r="U695" s="4">
        <v>46067.186805555553</v>
      </c>
      <c r="V695" s="3" t="s">
        <v>42</v>
      </c>
      <c r="W695" s="3" t="s">
        <v>43</v>
      </c>
      <c r="X695" s="3" t="s">
        <v>1144</v>
      </c>
      <c r="Y695" s="2">
        <v>63</v>
      </c>
      <c r="Z695" s="3" t="s">
        <v>450</v>
      </c>
      <c r="AA695" s="5">
        <v>0.15</v>
      </c>
      <c r="AB695" s="5">
        <v>0</v>
      </c>
      <c r="AC695" s="5">
        <v>0.15</v>
      </c>
      <c r="AD695" s="5">
        <v>0</v>
      </c>
      <c r="AE695" s="5">
        <v>0</v>
      </c>
      <c r="AF695" s="5">
        <v>0.15</v>
      </c>
      <c r="AG695" s="6"/>
      <c r="AH695" s="6"/>
      <c r="AI695" s="7">
        <v>0</v>
      </c>
      <c r="AJ695" s="7">
        <v>0</v>
      </c>
      <c r="AK695" s="7">
        <v>0.15</v>
      </c>
      <c r="AL695" s="7">
        <v>0</v>
      </c>
      <c r="AM695" s="7">
        <v>0.15</v>
      </c>
      <c r="AN695" s="12" t="s">
        <v>46</v>
      </c>
      <c r="AO695" s="12"/>
      <c r="AP695" s="12"/>
      <c r="AQ695" s="12"/>
      <c r="AR695" s="12"/>
      <c r="AS695" s="12"/>
      <c r="AT695" s="12"/>
      <c r="AU695" s="12"/>
      <c r="AV695" s="12"/>
      <c r="AW695" s="12"/>
      <c r="AX695" s="12"/>
      <c r="AY695" s="8" t="s">
        <v>450</v>
      </c>
    </row>
    <row r="696" spans="1:51" ht="16.5" x14ac:dyDescent="0.25">
      <c r="A696" s="159" t="str">
        <f>_xlfn.XLOOKUP(X696,Mapping!N:N,Mapping!O:O,"Not Found",0,1)</f>
        <v>ICDB</v>
      </c>
      <c r="B696" s="159" t="str">
        <f t="shared" si="40"/>
        <v>ICDBICDB46067.1868055556</v>
      </c>
      <c r="D696" s="159" t="str">
        <f t="shared" si="43"/>
        <v>EC valuation | Beijing | Non-live location</v>
      </c>
      <c r="E696" s="159" t="str">
        <f t="shared" si="41"/>
        <v>MCPICDBICDBEC valuation | Beijing | Non-live location</v>
      </c>
      <c r="F696" s="159" t="str">
        <f t="shared" si="42"/>
        <v>MCPICDBICDB</v>
      </c>
      <c r="G696" s="159" t="s">
        <v>1889</v>
      </c>
      <c r="N696" s="2">
        <v>2601</v>
      </c>
      <c r="O696" s="3" t="s">
        <v>715</v>
      </c>
      <c r="P696" s="3" t="s">
        <v>39</v>
      </c>
      <c r="Q696" s="3" t="s">
        <v>1239</v>
      </c>
      <c r="R696" s="3" t="s">
        <v>1240</v>
      </c>
      <c r="S696" s="4">
        <v>46067.186805555553</v>
      </c>
      <c r="T696" s="4">
        <v>46067.189583333333</v>
      </c>
      <c r="U696" s="4">
        <v>46067.189583333333</v>
      </c>
      <c r="V696" s="3" t="s">
        <v>42</v>
      </c>
      <c r="W696" s="3" t="s">
        <v>43</v>
      </c>
      <c r="X696" s="3" t="s">
        <v>1144</v>
      </c>
      <c r="Y696" s="2">
        <v>1</v>
      </c>
      <c r="Z696" s="3" t="s">
        <v>1241</v>
      </c>
      <c r="AA696" s="5">
        <v>7.0000000000000007E-2</v>
      </c>
      <c r="AB696" s="5">
        <v>0</v>
      </c>
      <c r="AC696" s="5">
        <v>7.0000000000000007E-2</v>
      </c>
      <c r="AD696" s="5">
        <v>0</v>
      </c>
      <c r="AE696" s="5">
        <v>0</v>
      </c>
      <c r="AF696" s="5">
        <v>7.0000000000000007E-2</v>
      </c>
      <c r="AG696" s="6"/>
      <c r="AH696" s="6"/>
      <c r="AI696" s="7">
        <v>0</v>
      </c>
      <c r="AJ696" s="7">
        <v>0</v>
      </c>
      <c r="AK696" s="7">
        <v>7.0000000000000007E-2</v>
      </c>
      <c r="AL696" s="7">
        <v>0</v>
      </c>
      <c r="AM696" s="7">
        <v>7.0000000000000007E-2</v>
      </c>
      <c r="AN696" s="12" t="s">
        <v>46</v>
      </c>
      <c r="AO696" s="12"/>
      <c r="AP696" s="12"/>
      <c r="AQ696" s="12"/>
      <c r="AR696" s="12"/>
      <c r="AS696" s="12"/>
      <c r="AT696" s="12"/>
      <c r="AU696" s="12"/>
      <c r="AV696" s="12"/>
      <c r="AW696" s="12"/>
      <c r="AX696" s="12"/>
      <c r="AY696" s="8" t="s">
        <v>47</v>
      </c>
    </row>
    <row r="697" spans="1:51" ht="16.5" x14ac:dyDescent="0.25">
      <c r="A697" s="159" t="str">
        <f>_xlfn.XLOOKUP(X697,Mapping!N:N,Mapping!O:O,"Not Found",0,1)</f>
        <v>ICDB</v>
      </c>
      <c r="B697" s="159" t="str">
        <f t="shared" si="40"/>
        <v>ICDBICDB46067.1895833333</v>
      </c>
      <c r="D697" s="159" t="str">
        <f t="shared" si="43"/>
        <v>Super Light Maintenance</v>
      </c>
      <c r="E697" s="159" t="str">
        <f t="shared" si="41"/>
        <v>MCPICDBICDBSuper Light Maintenance</v>
      </c>
      <c r="F697" s="159" t="str">
        <f t="shared" si="42"/>
        <v>MCPICDBICDB</v>
      </c>
      <c r="G697" s="159" t="s">
        <v>1889</v>
      </c>
      <c r="N697" s="2">
        <v>2601</v>
      </c>
      <c r="O697" s="3" t="s">
        <v>715</v>
      </c>
      <c r="P697" s="3" t="s">
        <v>39</v>
      </c>
      <c r="Q697" s="3" t="s">
        <v>448</v>
      </c>
      <c r="R697" s="3" t="s">
        <v>449</v>
      </c>
      <c r="S697" s="4">
        <v>46067.189583333333</v>
      </c>
      <c r="T697" s="4">
        <v>46067.194444444445</v>
      </c>
      <c r="U697" s="4">
        <v>46067.194444444445</v>
      </c>
      <c r="V697" s="3" t="s">
        <v>42</v>
      </c>
      <c r="W697" s="3" t="s">
        <v>43</v>
      </c>
      <c r="X697" s="3" t="s">
        <v>1144</v>
      </c>
      <c r="Y697" s="2">
        <v>64</v>
      </c>
      <c r="Z697" s="3" t="s">
        <v>450</v>
      </c>
      <c r="AA697" s="5">
        <v>0.12</v>
      </c>
      <c r="AB697" s="5">
        <v>0</v>
      </c>
      <c r="AC697" s="5">
        <v>0.12</v>
      </c>
      <c r="AD697" s="5">
        <v>0</v>
      </c>
      <c r="AE697" s="5">
        <v>0</v>
      </c>
      <c r="AF697" s="5">
        <v>0.12</v>
      </c>
      <c r="AG697" s="6"/>
      <c r="AH697" s="6"/>
      <c r="AI697" s="7">
        <v>0</v>
      </c>
      <c r="AJ697" s="7">
        <v>0</v>
      </c>
      <c r="AK697" s="7">
        <v>0.12</v>
      </c>
      <c r="AL697" s="7">
        <v>0</v>
      </c>
      <c r="AM697" s="7">
        <v>0.12</v>
      </c>
      <c r="AN697" s="12" t="s">
        <v>46</v>
      </c>
      <c r="AO697" s="12"/>
      <c r="AP697" s="12"/>
      <c r="AQ697" s="12"/>
      <c r="AR697" s="12"/>
      <c r="AS697" s="12"/>
      <c r="AT697" s="12"/>
      <c r="AU697" s="12"/>
      <c r="AV697" s="12"/>
      <c r="AW697" s="12"/>
      <c r="AX697" s="12"/>
      <c r="AY697" s="8" t="s">
        <v>450</v>
      </c>
    </row>
    <row r="698" spans="1:51" ht="16.5" x14ac:dyDescent="0.25">
      <c r="A698" s="159" t="str">
        <f>_xlfn.XLOOKUP(X698,Mapping!N:N,Mapping!O:O,"Not Found",0,1)</f>
        <v>ICDB</v>
      </c>
      <c r="B698" s="159" t="str">
        <f t="shared" si="40"/>
        <v>ICDBICDB46067.1944444444</v>
      </c>
      <c r="D698" s="159" t="str">
        <f t="shared" si="43"/>
        <v>EC valuation | Shanghai | Non-live location</v>
      </c>
      <c r="E698" s="159" t="str">
        <f t="shared" si="41"/>
        <v>MCPICDBICDBEC valuation | Shanghai | Non-live location</v>
      </c>
      <c r="F698" s="159" t="str">
        <f t="shared" si="42"/>
        <v>MCPICDBICDB</v>
      </c>
      <c r="G698" s="159" t="s">
        <v>1889</v>
      </c>
      <c r="N698" s="2">
        <v>2601</v>
      </c>
      <c r="O698" s="3" t="s">
        <v>715</v>
      </c>
      <c r="P698" s="3" t="s">
        <v>39</v>
      </c>
      <c r="Q698" s="3" t="s">
        <v>1242</v>
      </c>
      <c r="R698" s="3" t="s">
        <v>1243</v>
      </c>
      <c r="S698" s="4">
        <v>46067.194444444445</v>
      </c>
      <c r="T698" s="4">
        <v>46067.198611111111</v>
      </c>
      <c r="U698" s="4">
        <v>46067.198611111111</v>
      </c>
      <c r="V698" s="3" t="s">
        <v>42</v>
      </c>
      <c r="W698" s="3" t="s">
        <v>43</v>
      </c>
      <c r="X698" s="3" t="s">
        <v>1144</v>
      </c>
      <c r="Y698" s="2">
        <v>1</v>
      </c>
      <c r="Z698" s="3" t="s">
        <v>1244</v>
      </c>
      <c r="AA698" s="5">
        <v>0.1</v>
      </c>
      <c r="AB698" s="5">
        <v>0</v>
      </c>
      <c r="AC698" s="5">
        <v>0.1</v>
      </c>
      <c r="AD698" s="5">
        <v>0</v>
      </c>
      <c r="AE698" s="5">
        <v>0</v>
      </c>
      <c r="AF698" s="5">
        <v>0.1</v>
      </c>
      <c r="AG698" s="6"/>
      <c r="AH698" s="6"/>
      <c r="AI698" s="7">
        <v>0</v>
      </c>
      <c r="AJ698" s="7">
        <v>0</v>
      </c>
      <c r="AK698" s="7">
        <v>0.1</v>
      </c>
      <c r="AL698" s="7">
        <v>0</v>
      </c>
      <c r="AM698" s="7">
        <v>0.1</v>
      </c>
      <c r="AN698" s="12" t="s">
        <v>46</v>
      </c>
      <c r="AO698" s="12"/>
      <c r="AP698" s="12"/>
      <c r="AQ698" s="12"/>
      <c r="AR698" s="12"/>
      <c r="AS698" s="12"/>
      <c r="AT698" s="12"/>
      <c r="AU698" s="12"/>
      <c r="AV698" s="12"/>
      <c r="AW698" s="12"/>
      <c r="AX698" s="12"/>
      <c r="AY698" s="8" t="s">
        <v>47</v>
      </c>
    </row>
    <row r="699" spans="1:51" ht="16.5" x14ac:dyDescent="0.25">
      <c r="A699" s="159" t="str">
        <f>_xlfn.XLOOKUP(X699,Mapping!N:N,Mapping!O:O,"Not Found",0,1)</f>
        <v>ICDB</v>
      </c>
      <c r="B699" s="159" t="str">
        <f t="shared" si="40"/>
        <v>ICDBICDB46067.1986111111</v>
      </c>
      <c r="D699" s="159" t="str">
        <f t="shared" si="43"/>
        <v>Super Light Maintenance</v>
      </c>
      <c r="E699" s="159" t="str">
        <f t="shared" si="41"/>
        <v>MCPICDBICDBSuper Light Maintenance</v>
      </c>
      <c r="F699" s="159" t="str">
        <f t="shared" si="42"/>
        <v>MCPICDBICDB</v>
      </c>
      <c r="G699" s="159" t="s">
        <v>1889</v>
      </c>
      <c r="N699" s="2">
        <v>2601</v>
      </c>
      <c r="O699" s="3" t="s">
        <v>715</v>
      </c>
      <c r="P699" s="3" t="s">
        <v>39</v>
      </c>
      <c r="Q699" s="3" t="s">
        <v>448</v>
      </c>
      <c r="R699" s="3" t="s">
        <v>449</v>
      </c>
      <c r="S699" s="4">
        <v>46067.198611111111</v>
      </c>
      <c r="T699" s="4">
        <v>46067.20416666667</v>
      </c>
      <c r="U699" s="4">
        <v>46067.20416666667</v>
      </c>
      <c r="V699" s="3" t="s">
        <v>42</v>
      </c>
      <c r="W699" s="3" t="s">
        <v>43</v>
      </c>
      <c r="X699" s="3" t="s">
        <v>1144</v>
      </c>
      <c r="Y699" s="2">
        <v>65</v>
      </c>
      <c r="Z699" s="3" t="s">
        <v>450</v>
      </c>
      <c r="AA699" s="5">
        <v>0.13</v>
      </c>
      <c r="AB699" s="5">
        <v>0</v>
      </c>
      <c r="AC699" s="5">
        <v>0.13</v>
      </c>
      <c r="AD699" s="5">
        <v>0</v>
      </c>
      <c r="AE699" s="5">
        <v>0</v>
      </c>
      <c r="AF699" s="5">
        <v>0.13</v>
      </c>
      <c r="AG699" s="6"/>
      <c r="AH699" s="6"/>
      <c r="AI699" s="7">
        <v>0</v>
      </c>
      <c r="AJ699" s="7">
        <v>0</v>
      </c>
      <c r="AK699" s="7">
        <v>0.13</v>
      </c>
      <c r="AL699" s="7">
        <v>0</v>
      </c>
      <c r="AM699" s="7">
        <v>0.13</v>
      </c>
      <c r="AN699" s="12" t="s">
        <v>46</v>
      </c>
      <c r="AO699" s="12"/>
      <c r="AP699" s="12"/>
      <c r="AQ699" s="12"/>
      <c r="AR699" s="12"/>
      <c r="AS699" s="12"/>
      <c r="AT699" s="12"/>
      <c r="AU699" s="12"/>
      <c r="AV699" s="12"/>
      <c r="AW699" s="12"/>
      <c r="AX699" s="12"/>
      <c r="AY699" s="8" t="s">
        <v>450</v>
      </c>
    </row>
    <row r="700" spans="1:51" ht="16.5" x14ac:dyDescent="0.25">
      <c r="A700" s="159" t="str">
        <f>_xlfn.XLOOKUP(X700,Mapping!N:N,Mapping!O:O,"Not Found",0,1)</f>
        <v>ICDB</v>
      </c>
      <c r="B700" s="159" t="str">
        <f t="shared" si="40"/>
        <v>ICDBICDB46067.2041666667</v>
      </c>
      <c r="D700" s="159" t="str">
        <f t="shared" si="43"/>
        <v>EC valuation | Budapest | Live on ALM Core</v>
      </c>
      <c r="E700" s="159" t="str">
        <f t="shared" si="41"/>
        <v>MCPICDBICDBEC valuation | Budapest | Live on ALM Core</v>
      </c>
      <c r="F700" s="159" t="str">
        <f t="shared" si="42"/>
        <v>MCPICDBICDB</v>
      </c>
      <c r="G700" s="159" t="s">
        <v>1889</v>
      </c>
      <c r="N700" s="2">
        <v>2601</v>
      </c>
      <c r="O700" s="3" t="s">
        <v>715</v>
      </c>
      <c r="P700" s="3" t="s">
        <v>39</v>
      </c>
      <c r="Q700" s="3" t="s">
        <v>1245</v>
      </c>
      <c r="R700" s="3" t="s">
        <v>1246</v>
      </c>
      <c r="S700" s="4">
        <v>46067.20416666667</v>
      </c>
      <c r="T700" s="4">
        <v>46067.213194444441</v>
      </c>
      <c r="U700" s="4">
        <v>46067.213194444441</v>
      </c>
      <c r="V700" s="3" t="s">
        <v>42</v>
      </c>
      <c r="W700" s="3" t="s">
        <v>43</v>
      </c>
      <c r="X700" s="3" t="s">
        <v>1144</v>
      </c>
      <c r="Y700" s="2">
        <v>1</v>
      </c>
      <c r="Z700" s="3" t="s">
        <v>1247</v>
      </c>
      <c r="AA700" s="5">
        <v>0.22</v>
      </c>
      <c r="AB700" s="5">
        <v>0</v>
      </c>
      <c r="AC700" s="5">
        <v>0.22</v>
      </c>
      <c r="AD700" s="5">
        <v>0</v>
      </c>
      <c r="AE700" s="5">
        <v>0</v>
      </c>
      <c r="AF700" s="5">
        <v>0.22</v>
      </c>
      <c r="AG700" s="6"/>
      <c r="AH700" s="6"/>
      <c r="AI700" s="7">
        <v>0</v>
      </c>
      <c r="AJ700" s="7">
        <v>0</v>
      </c>
      <c r="AK700" s="7">
        <v>0.22</v>
      </c>
      <c r="AL700" s="7">
        <v>0</v>
      </c>
      <c r="AM700" s="7">
        <v>0.22</v>
      </c>
      <c r="AN700" s="12" t="s">
        <v>46</v>
      </c>
      <c r="AO700" s="12"/>
      <c r="AP700" s="12"/>
      <c r="AQ700" s="12"/>
      <c r="AR700" s="12"/>
      <c r="AS700" s="12"/>
      <c r="AT700" s="12"/>
      <c r="AU700" s="12"/>
      <c r="AV700" s="12"/>
      <c r="AW700" s="12"/>
      <c r="AX700" s="12"/>
      <c r="AY700" s="8" t="s">
        <v>47</v>
      </c>
    </row>
    <row r="701" spans="1:51" ht="16.5" x14ac:dyDescent="0.25">
      <c r="A701" s="159" t="str">
        <f>_xlfn.XLOOKUP(X701,Mapping!N:N,Mapping!O:O,"Not Found",0,1)</f>
        <v>ICDB</v>
      </c>
      <c r="B701" s="159" t="str">
        <f t="shared" si="40"/>
        <v>ICDBICDB46067.2131944444</v>
      </c>
      <c r="D701" s="159" t="str">
        <f t="shared" si="43"/>
        <v>Super Light Maintenance</v>
      </c>
      <c r="E701" s="159" t="str">
        <f t="shared" si="41"/>
        <v>MCPICDBICDBSuper Light Maintenance</v>
      </c>
      <c r="F701" s="159" t="str">
        <f t="shared" si="42"/>
        <v>MCPICDBICDB</v>
      </c>
      <c r="G701" s="159" t="s">
        <v>1889</v>
      </c>
      <c r="N701" s="2">
        <v>2601</v>
      </c>
      <c r="O701" s="3" t="s">
        <v>715</v>
      </c>
      <c r="P701" s="3" t="s">
        <v>39</v>
      </c>
      <c r="Q701" s="3" t="s">
        <v>448</v>
      </c>
      <c r="R701" s="3" t="s">
        <v>449</v>
      </c>
      <c r="S701" s="4">
        <v>46067.213194444441</v>
      </c>
      <c r="T701" s="4">
        <v>46067.219444444447</v>
      </c>
      <c r="U701" s="4">
        <v>46067.219444444447</v>
      </c>
      <c r="V701" s="3" t="s">
        <v>42</v>
      </c>
      <c r="W701" s="3" t="s">
        <v>43</v>
      </c>
      <c r="X701" s="3" t="s">
        <v>1144</v>
      </c>
      <c r="Y701" s="2">
        <v>66</v>
      </c>
      <c r="Z701" s="3" t="s">
        <v>450</v>
      </c>
      <c r="AA701" s="5">
        <v>0.15</v>
      </c>
      <c r="AB701" s="5">
        <v>0</v>
      </c>
      <c r="AC701" s="5">
        <v>0.15</v>
      </c>
      <c r="AD701" s="5">
        <v>0</v>
      </c>
      <c r="AE701" s="5">
        <v>0</v>
      </c>
      <c r="AF701" s="5">
        <v>0.15</v>
      </c>
      <c r="AG701" s="6"/>
      <c r="AH701" s="6"/>
      <c r="AI701" s="7">
        <v>0</v>
      </c>
      <c r="AJ701" s="7">
        <v>0</v>
      </c>
      <c r="AK701" s="7">
        <v>0.15</v>
      </c>
      <c r="AL701" s="7">
        <v>0</v>
      </c>
      <c r="AM701" s="7">
        <v>0.15</v>
      </c>
      <c r="AN701" s="12" t="s">
        <v>46</v>
      </c>
      <c r="AO701" s="12"/>
      <c r="AP701" s="12"/>
      <c r="AQ701" s="12"/>
      <c r="AR701" s="12"/>
      <c r="AS701" s="12"/>
      <c r="AT701" s="12"/>
      <c r="AU701" s="12"/>
      <c r="AV701" s="12"/>
      <c r="AW701" s="12"/>
      <c r="AX701" s="12"/>
      <c r="AY701" s="8" t="s">
        <v>450</v>
      </c>
    </row>
    <row r="702" spans="1:51" ht="16.5" x14ac:dyDescent="0.25">
      <c r="A702" s="159" t="str">
        <f>_xlfn.XLOOKUP(X702,Mapping!N:N,Mapping!O:O,"Not Found",0,1)</f>
        <v>ICDB</v>
      </c>
      <c r="B702" s="159" t="str">
        <f t="shared" si="40"/>
        <v>ICDBICDB46067.2194444444</v>
      </c>
      <c r="D702" s="159" t="str">
        <f t="shared" si="43"/>
        <v>EC valuation | Tokyo | Live on ALM Core</v>
      </c>
      <c r="E702" s="159" t="str">
        <f t="shared" si="41"/>
        <v>MCPICDBICDBEC valuation | Tokyo | Live on ALM Core</v>
      </c>
      <c r="F702" s="159" t="str">
        <f t="shared" si="42"/>
        <v>MCPICDBICDB</v>
      </c>
      <c r="G702" s="159" t="s">
        <v>1889</v>
      </c>
      <c r="N702" s="2">
        <v>2601</v>
      </c>
      <c r="O702" s="3" t="s">
        <v>715</v>
      </c>
      <c r="P702" s="3" t="s">
        <v>39</v>
      </c>
      <c r="Q702" s="3" t="s">
        <v>1248</v>
      </c>
      <c r="R702" s="3" t="s">
        <v>1249</v>
      </c>
      <c r="S702" s="4">
        <v>46067.219444444447</v>
      </c>
      <c r="T702" s="4">
        <v>46067.225694444445</v>
      </c>
      <c r="U702" s="4">
        <v>46067.225694444445</v>
      </c>
      <c r="V702" s="3" t="s">
        <v>42</v>
      </c>
      <c r="W702" s="3" t="s">
        <v>43</v>
      </c>
      <c r="X702" s="3" t="s">
        <v>1144</v>
      </c>
      <c r="Y702" s="2">
        <v>1</v>
      </c>
      <c r="Z702" s="3" t="s">
        <v>1250</v>
      </c>
      <c r="AA702" s="5">
        <v>0.15</v>
      </c>
      <c r="AB702" s="5">
        <v>0</v>
      </c>
      <c r="AC702" s="5">
        <v>0.15</v>
      </c>
      <c r="AD702" s="5">
        <v>0</v>
      </c>
      <c r="AE702" s="5">
        <v>0</v>
      </c>
      <c r="AF702" s="5">
        <v>0.15</v>
      </c>
      <c r="AG702" s="6"/>
      <c r="AH702" s="6"/>
      <c r="AI702" s="7">
        <v>0</v>
      </c>
      <c r="AJ702" s="7">
        <v>0</v>
      </c>
      <c r="AK702" s="7">
        <v>0.15</v>
      </c>
      <c r="AL702" s="7">
        <v>0</v>
      </c>
      <c r="AM702" s="7">
        <v>0.15</v>
      </c>
      <c r="AN702" s="12" t="s">
        <v>46</v>
      </c>
      <c r="AO702" s="12"/>
      <c r="AP702" s="12"/>
      <c r="AQ702" s="12"/>
      <c r="AR702" s="12"/>
      <c r="AS702" s="12"/>
      <c r="AT702" s="12"/>
      <c r="AU702" s="12"/>
      <c r="AV702" s="12"/>
      <c r="AW702" s="12"/>
      <c r="AX702" s="12"/>
      <c r="AY702" s="8" t="s">
        <v>47</v>
      </c>
    </row>
    <row r="703" spans="1:51" ht="16.5" x14ac:dyDescent="0.25">
      <c r="A703" s="159" t="str">
        <f>_xlfn.XLOOKUP(X703,Mapping!N:N,Mapping!O:O,"Not Found",0,1)</f>
        <v>ICDB</v>
      </c>
      <c r="B703" s="159" t="str">
        <f t="shared" si="40"/>
        <v>ICDBICDB46067.2256944444</v>
      </c>
      <c r="D703" s="159" t="str">
        <f t="shared" si="43"/>
        <v>Super Light Maintenance</v>
      </c>
      <c r="E703" s="159" t="str">
        <f t="shared" si="41"/>
        <v>MCPICDBICDBSuper Light Maintenance</v>
      </c>
      <c r="F703" s="159" t="str">
        <f t="shared" si="42"/>
        <v>MCPICDBICDB</v>
      </c>
      <c r="G703" s="159" t="s">
        <v>1889</v>
      </c>
      <c r="N703" s="2">
        <v>2601</v>
      </c>
      <c r="O703" s="3" t="s">
        <v>715</v>
      </c>
      <c r="P703" s="3" t="s">
        <v>39</v>
      </c>
      <c r="Q703" s="3" t="s">
        <v>448</v>
      </c>
      <c r="R703" s="3" t="s">
        <v>449</v>
      </c>
      <c r="S703" s="4">
        <v>46067.225694444445</v>
      </c>
      <c r="T703" s="4">
        <v>46067.231944444444</v>
      </c>
      <c r="U703" s="4">
        <v>46067.231944444444</v>
      </c>
      <c r="V703" s="3" t="s">
        <v>42</v>
      </c>
      <c r="W703" s="3" t="s">
        <v>43</v>
      </c>
      <c r="X703" s="3" t="s">
        <v>1144</v>
      </c>
      <c r="Y703" s="2">
        <v>67</v>
      </c>
      <c r="Z703" s="3" t="s">
        <v>450</v>
      </c>
      <c r="AA703" s="5">
        <v>0.15</v>
      </c>
      <c r="AB703" s="5">
        <v>0</v>
      </c>
      <c r="AC703" s="5">
        <v>0.15</v>
      </c>
      <c r="AD703" s="5">
        <v>0</v>
      </c>
      <c r="AE703" s="5">
        <v>0</v>
      </c>
      <c r="AF703" s="5">
        <v>0.15</v>
      </c>
      <c r="AG703" s="6"/>
      <c r="AH703" s="6"/>
      <c r="AI703" s="7">
        <v>0</v>
      </c>
      <c r="AJ703" s="7">
        <v>0</v>
      </c>
      <c r="AK703" s="7">
        <v>0.15</v>
      </c>
      <c r="AL703" s="7">
        <v>0</v>
      </c>
      <c r="AM703" s="7">
        <v>0.15</v>
      </c>
      <c r="AN703" s="12" t="s">
        <v>46</v>
      </c>
      <c r="AO703" s="12"/>
      <c r="AP703" s="12"/>
      <c r="AQ703" s="12"/>
      <c r="AR703" s="12"/>
      <c r="AS703" s="12"/>
      <c r="AT703" s="12"/>
      <c r="AU703" s="12"/>
      <c r="AV703" s="12"/>
      <c r="AW703" s="12"/>
      <c r="AX703" s="12"/>
      <c r="AY703" s="8" t="s">
        <v>450</v>
      </c>
    </row>
    <row r="704" spans="1:51" ht="16.5" x14ac:dyDescent="0.25">
      <c r="A704" s="159" t="str">
        <f>_xlfn.XLOOKUP(X704,Mapping!N:N,Mapping!O:O,"Not Found",0,1)</f>
        <v>ICDB</v>
      </c>
      <c r="B704" s="159" t="str">
        <f t="shared" si="40"/>
        <v>ICDBICDB46067.2319444444</v>
      </c>
      <c r="D704" s="159" t="str">
        <f t="shared" si="43"/>
        <v>EC valuation | Manila | Other live location</v>
      </c>
      <c r="E704" s="159" t="str">
        <f t="shared" si="41"/>
        <v>MCPICDBICDBEC valuation | Manila | Other live location</v>
      </c>
      <c r="F704" s="159" t="str">
        <f t="shared" si="42"/>
        <v>MCPICDBICDB</v>
      </c>
      <c r="G704" s="159" t="s">
        <v>1889</v>
      </c>
      <c r="N704" s="2">
        <v>2601</v>
      </c>
      <c r="O704" s="3" t="s">
        <v>715</v>
      </c>
      <c r="P704" s="3" t="s">
        <v>39</v>
      </c>
      <c r="Q704" s="3" t="s">
        <v>1251</v>
      </c>
      <c r="R704" s="3" t="s">
        <v>1252</v>
      </c>
      <c r="S704" s="4">
        <v>46067.231944444444</v>
      </c>
      <c r="T704" s="4">
        <v>46067.237500000003</v>
      </c>
      <c r="U704" s="4">
        <v>46067.237500000003</v>
      </c>
      <c r="V704" s="3" t="s">
        <v>42</v>
      </c>
      <c r="W704" s="3" t="s">
        <v>43</v>
      </c>
      <c r="X704" s="3" t="s">
        <v>1144</v>
      </c>
      <c r="Y704" s="2">
        <v>1</v>
      </c>
      <c r="Z704" s="3" t="s">
        <v>1253</v>
      </c>
      <c r="AA704" s="5">
        <v>0.13</v>
      </c>
      <c r="AB704" s="5">
        <v>0</v>
      </c>
      <c r="AC704" s="5">
        <v>0.13</v>
      </c>
      <c r="AD704" s="5">
        <v>0</v>
      </c>
      <c r="AE704" s="5">
        <v>0</v>
      </c>
      <c r="AF704" s="5">
        <v>0.13</v>
      </c>
      <c r="AG704" s="6"/>
      <c r="AH704" s="6"/>
      <c r="AI704" s="7">
        <v>0</v>
      </c>
      <c r="AJ704" s="7">
        <v>0</v>
      </c>
      <c r="AK704" s="7">
        <v>0.13</v>
      </c>
      <c r="AL704" s="7">
        <v>0</v>
      </c>
      <c r="AM704" s="7">
        <v>0.13</v>
      </c>
      <c r="AN704" s="12" t="s">
        <v>46</v>
      </c>
      <c r="AO704" s="12"/>
      <c r="AP704" s="12"/>
      <c r="AQ704" s="12"/>
      <c r="AR704" s="12"/>
      <c r="AS704" s="12"/>
      <c r="AT704" s="12"/>
      <c r="AU704" s="12"/>
      <c r="AV704" s="12"/>
      <c r="AW704" s="12"/>
      <c r="AX704" s="12"/>
      <c r="AY704" s="8" t="s">
        <v>47</v>
      </c>
    </row>
    <row r="705" spans="1:51" ht="16.5" x14ac:dyDescent="0.25">
      <c r="A705" s="159" t="str">
        <f>_xlfn.XLOOKUP(X705,Mapping!N:N,Mapping!O:O,"Not Found",0,1)</f>
        <v>ICDB</v>
      </c>
      <c r="B705" s="159" t="str">
        <f t="shared" si="40"/>
        <v>ICDBICDB46067.2375</v>
      </c>
      <c r="D705" s="159" t="str">
        <f t="shared" si="43"/>
        <v>Super Light Maintenance</v>
      </c>
      <c r="E705" s="159" t="str">
        <f t="shared" si="41"/>
        <v>MCPICDBICDBSuper Light Maintenance</v>
      </c>
      <c r="F705" s="159" t="str">
        <f t="shared" si="42"/>
        <v>MCPICDBICDB</v>
      </c>
      <c r="G705" s="159" t="s">
        <v>1889</v>
      </c>
      <c r="N705" s="2">
        <v>2601</v>
      </c>
      <c r="O705" s="3" t="s">
        <v>715</v>
      </c>
      <c r="P705" s="3" t="s">
        <v>39</v>
      </c>
      <c r="Q705" s="3" t="s">
        <v>448</v>
      </c>
      <c r="R705" s="3" t="s">
        <v>449</v>
      </c>
      <c r="S705" s="4">
        <v>46067.237500000003</v>
      </c>
      <c r="T705" s="4">
        <v>46067.242361111108</v>
      </c>
      <c r="U705" s="4">
        <v>46067.243055555555</v>
      </c>
      <c r="V705" s="3" t="s">
        <v>42</v>
      </c>
      <c r="W705" s="3" t="s">
        <v>43</v>
      </c>
      <c r="X705" s="3" t="s">
        <v>1144</v>
      </c>
      <c r="Y705" s="2">
        <v>68</v>
      </c>
      <c r="Z705" s="3" t="s">
        <v>450</v>
      </c>
      <c r="AA705" s="5">
        <v>0.12</v>
      </c>
      <c r="AB705" s="5">
        <v>0</v>
      </c>
      <c r="AC705" s="5">
        <v>0.12</v>
      </c>
      <c r="AD705" s="5">
        <v>0</v>
      </c>
      <c r="AE705" s="5">
        <v>0</v>
      </c>
      <c r="AF705" s="5">
        <v>0.12</v>
      </c>
      <c r="AG705" s="6"/>
      <c r="AH705" s="6"/>
      <c r="AI705" s="7">
        <v>0</v>
      </c>
      <c r="AJ705" s="7">
        <v>0</v>
      </c>
      <c r="AK705" s="7">
        <v>0.12</v>
      </c>
      <c r="AL705" s="7">
        <v>0</v>
      </c>
      <c r="AM705" s="7">
        <v>0.12</v>
      </c>
      <c r="AN705" s="12" t="s">
        <v>46</v>
      </c>
      <c r="AO705" s="12"/>
      <c r="AP705" s="12"/>
      <c r="AQ705" s="12"/>
      <c r="AR705" s="12"/>
      <c r="AS705" s="12"/>
      <c r="AT705" s="12"/>
      <c r="AU705" s="12"/>
      <c r="AV705" s="12"/>
      <c r="AW705" s="12"/>
      <c r="AX705" s="12"/>
      <c r="AY705" s="8" t="s">
        <v>450</v>
      </c>
    </row>
    <row r="706" spans="1:51" ht="16.5" x14ac:dyDescent="0.25">
      <c r="A706" s="159" t="str">
        <f>_xlfn.XLOOKUP(X706,Mapping!N:N,Mapping!O:O,"Not Found",0,1)</f>
        <v>ICDB</v>
      </c>
      <c r="B706" s="159" t="str">
        <f t="shared" ref="B706:B769" si="44">O706&amp;A706&amp;S706</f>
        <v>ICDBICDB46067.2430555556</v>
      </c>
      <c r="D706" s="159" t="str">
        <f t="shared" si="43"/>
        <v>EC valuation | Bratislava | Live on ALM Core</v>
      </c>
      <c r="E706" s="159" t="str">
        <f t="shared" ref="E706:E769" si="45">P706&amp;O706&amp;A706&amp;D706</f>
        <v>MCPICDBICDBEC valuation | Bratislava | Live on ALM Core</v>
      </c>
      <c r="F706" s="159" t="str">
        <f t="shared" ref="F706:F769" si="46">P706&amp;O706&amp;A706</f>
        <v>MCPICDBICDB</v>
      </c>
      <c r="G706" s="159" t="s">
        <v>1889</v>
      </c>
      <c r="N706" s="2">
        <v>2601</v>
      </c>
      <c r="O706" s="3" t="s">
        <v>715</v>
      </c>
      <c r="P706" s="3" t="s">
        <v>39</v>
      </c>
      <c r="Q706" s="3" t="s">
        <v>1254</v>
      </c>
      <c r="R706" s="3" t="s">
        <v>1255</v>
      </c>
      <c r="S706" s="4">
        <v>46067.243055555555</v>
      </c>
      <c r="T706" s="4">
        <v>46067.246527777781</v>
      </c>
      <c r="U706" s="4">
        <v>46067.246527777781</v>
      </c>
      <c r="V706" s="3" t="s">
        <v>42</v>
      </c>
      <c r="W706" s="3" t="s">
        <v>43</v>
      </c>
      <c r="X706" s="3" t="s">
        <v>1144</v>
      </c>
      <c r="Y706" s="2">
        <v>1</v>
      </c>
      <c r="Z706" s="3" t="s">
        <v>1256</v>
      </c>
      <c r="AA706" s="5">
        <v>0.08</v>
      </c>
      <c r="AB706" s="5">
        <v>0</v>
      </c>
      <c r="AC706" s="5">
        <v>0.08</v>
      </c>
      <c r="AD706" s="5">
        <v>0</v>
      </c>
      <c r="AE706" s="5">
        <v>0</v>
      </c>
      <c r="AF706" s="5">
        <v>0.08</v>
      </c>
      <c r="AG706" s="6"/>
      <c r="AH706" s="6"/>
      <c r="AI706" s="7">
        <v>0</v>
      </c>
      <c r="AJ706" s="7">
        <v>0</v>
      </c>
      <c r="AK706" s="7">
        <v>0.08</v>
      </c>
      <c r="AL706" s="7">
        <v>0</v>
      </c>
      <c r="AM706" s="7">
        <v>0.08</v>
      </c>
      <c r="AN706" s="12" t="s">
        <v>46</v>
      </c>
      <c r="AO706" s="12"/>
      <c r="AP706" s="12"/>
      <c r="AQ706" s="12"/>
      <c r="AR706" s="12"/>
      <c r="AS706" s="12"/>
      <c r="AT706" s="12"/>
      <c r="AU706" s="12"/>
      <c r="AV706" s="12"/>
      <c r="AW706" s="12"/>
      <c r="AX706" s="12"/>
      <c r="AY706" s="8" t="s">
        <v>47</v>
      </c>
    </row>
    <row r="707" spans="1:51" ht="16.5" x14ac:dyDescent="0.25">
      <c r="A707" s="159" t="str">
        <f>_xlfn.XLOOKUP(X707,Mapping!N:N,Mapping!O:O,"Not Found",0,1)</f>
        <v>ICDB</v>
      </c>
      <c r="B707" s="159" t="str">
        <f t="shared" si="44"/>
        <v>ICDBICDB46067.2465277778</v>
      </c>
      <c r="D707" s="159" t="str">
        <f t="shared" ref="D707:D770" si="47">Z707</f>
        <v>Super Light Maintenance</v>
      </c>
      <c r="E707" s="159" t="str">
        <f t="shared" si="45"/>
        <v>MCPICDBICDBSuper Light Maintenance</v>
      </c>
      <c r="F707" s="159" t="str">
        <f t="shared" si="46"/>
        <v>MCPICDBICDB</v>
      </c>
      <c r="G707" s="159" t="s">
        <v>1889</v>
      </c>
      <c r="N707" s="2">
        <v>2601</v>
      </c>
      <c r="O707" s="3" t="s">
        <v>715</v>
      </c>
      <c r="P707" s="3" t="s">
        <v>39</v>
      </c>
      <c r="Q707" s="3" t="s">
        <v>448</v>
      </c>
      <c r="R707" s="3" t="s">
        <v>449</v>
      </c>
      <c r="S707" s="4">
        <v>46067.246527777781</v>
      </c>
      <c r="T707" s="4">
        <v>46067.251388888886</v>
      </c>
      <c r="U707" s="4">
        <v>46067.251388888886</v>
      </c>
      <c r="V707" s="3" t="s">
        <v>42</v>
      </c>
      <c r="W707" s="3" t="s">
        <v>43</v>
      </c>
      <c r="X707" s="3" t="s">
        <v>1144</v>
      </c>
      <c r="Y707" s="2">
        <v>69</v>
      </c>
      <c r="Z707" s="3" t="s">
        <v>450</v>
      </c>
      <c r="AA707" s="5">
        <v>0.12</v>
      </c>
      <c r="AB707" s="5">
        <v>0</v>
      </c>
      <c r="AC707" s="5">
        <v>0.12</v>
      </c>
      <c r="AD707" s="5">
        <v>0</v>
      </c>
      <c r="AE707" s="5">
        <v>0</v>
      </c>
      <c r="AF707" s="5">
        <v>0.12</v>
      </c>
      <c r="AG707" s="6"/>
      <c r="AH707" s="6"/>
      <c r="AI707" s="7">
        <v>0</v>
      </c>
      <c r="AJ707" s="7">
        <v>0</v>
      </c>
      <c r="AK707" s="7">
        <v>0.12</v>
      </c>
      <c r="AL707" s="7">
        <v>0</v>
      </c>
      <c r="AM707" s="7">
        <v>0.12</v>
      </c>
      <c r="AN707" s="12" t="s">
        <v>46</v>
      </c>
      <c r="AO707" s="12"/>
      <c r="AP707" s="12"/>
      <c r="AQ707" s="12"/>
      <c r="AR707" s="12"/>
      <c r="AS707" s="12"/>
      <c r="AT707" s="12"/>
      <c r="AU707" s="12"/>
      <c r="AV707" s="12"/>
      <c r="AW707" s="12"/>
      <c r="AX707" s="12"/>
      <c r="AY707" s="8" t="s">
        <v>450</v>
      </c>
    </row>
    <row r="708" spans="1:51" ht="16.5" x14ac:dyDescent="0.25">
      <c r="A708" s="159" t="str">
        <f>_xlfn.XLOOKUP(X708,Mapping!N:N,Mapping!O:O,"Not Found",0,1)</f>
        <v>ICDB</v>
      </c>
      <c r="B708" s="159" t="str">
        <f t="shared" si="44"/>
        <v>ICDBICDB46067.2513888889</v>
      </c>
      <c r="D708" s="159" t="str">
        <f t="shared" si="47"/>
        <v>EC valuation | Seoul | Live on ALM Core</v>
      </c>
      <c r="E708" s="159" t="str">
        <f t="shared" si="45"/>
        <v>MCPICDBICDBEC valuation | Seoul | Live on ALM Core</v>
      </c>
      <c r="F708" s="159" t="str">
        <f t="shared" si="46"/>
        <v>MCPICDBICDB</v>
      </c>
      <c r="G708" s="159" t="s">
        <v>1889</v>
      </c>
      <c r="N708" s="2">
        <v>2601</v>
      </c>
      <c r="O708" s="3" t="s">
        <v>715</v>
      </c>
      <c r="P708" s="3" t="s">
        <v>39</v>
      </c>
      <c r="Q708" s="3" t="s">
        <v>1257</v>
      </c>
      <c r="R708" s="3" t="s">
        <v>1258</v>
      </c>
      <c r="S708" s="4">
        <v>46067.251388888886</v>
      </c>
      <c r="T708" s="4">
        <v>46067.256944444445</v>
      </c>
      <c r="U708" s="4">
        <v>46067.256944444445</v>
      </c>
      <c r="V708" s="3" t="s">
        <v>42</v>
      </c>
      <c r="W708" s="3" t="s">
        <v>43</v>
      </c>
      <c r="X708" s="3" t="s">
        <v>1144</v>
      </c>
      <c r="Y708" s="2">
        <v>1</v>
      </c>
      <c r="Z708" s="3" t="s">
        <v>1259</v>
      </c>
      <c r="AA708" s="5">
        <v>0.13</v>
      </c>
      <c r="AB708" s="5">
        <v>0</v>
      </c>
      <c r="AC708" s="5">
        <v>0.13</v>
      </c>
      <c r="AD708" s="5">
        <v>0</v>
      </c>
      <c r="AE708" s="5">
        <v>0</v>
      </c>
      <c r="AF708" s="5">
        <v>0.13</v>
      </c>
      <c r="AG708" s="6"/>
      <c r="AH708" s="6"/>
      <c r="AI708" s="7">
        <v>0</v>
      </c>
      <c r="AJ708" s="7">
        <v>0</v>
      </c>
      <c r="AK708" s="7">
        <v>0.13</v>
      </c>
      <c r="AL708" s="7">
        <v>0</v>
      </c>
      <c r="AM708" s="7">
        <v>0.13</v>
      </c>
      <c r="AN708" s="12" t="s">
        <v>46</v>
      </c>
      <c r="AO708" s="12"/>
      <c r="AP708" s="12"/>
      <c r="AQ708" s="12"/>
      <c r="AR708" s="12"/>
      <c r="AS708" s="12"/>
      <c r="AT708" s="12"/>
      <c r="AU708" s="12"/>
      <c r="AV708" s="12"/>
      <c r="AW708" s="12"/>
      <c r="AX708" s="12"/>
      <c r="AY708" s="8" t="s">
        <v>47</v>
      </c>
    </row>
    <row r="709" spans="1:51" ht="16.5" x14ac:dyDescent="0.25">
      <c r="A709" s="159" t="str">
        <f>_xlfn.XLOOKUP(X709,Mapping!N:N,Mapping!O:O,"Not Found",0,1)</f>
        <v>ICDB</v>
      </c>
      <c r="B709" s="159" t="str">
        <f t="shared" si="44"/>
        <v>ICDBICDB46067.2569444444</v>
      </c>
      <c r="D709" s="159" t="str">
        <f t="shared" si="47"/>
        <v>Super Light Maintenance</v>
      </c>
      <c r="E709" s="159" t="str">
        <f t="shared" si="45"/>
        <v>MCPICDBICDBSuper Light Maintenance</v>
      </c>
      <c r="F709" s="159" t="str">
        <f t="shared" si="46"/>
        <v>MCPICDBICDB</v>
      </c>
      <c r="G709" s="159" t="s">
        <v>1889</v>
      </c>
      <c r="N709" s="2">
        <v>2601</v>
      </c>
      <c r="O709" s="3" t="s">
        <v>715</v>
      </c>
      <c r="P709" s="3" t="s">
        <v>39</v>
      </c>
      <c r="Q709" s="3" t="s">
        <v>448</v>
      </c>
      <c r="R709" s="3" t="s">
        <v>449</v>
      </c>
      <c r="S709" s="4">
        <v>46067.256944444445</v>
      </c>
      <c r="T709" s="4">
        <v>46067.262499999997</v>
      </c>
      <c r="U709" s="4">
        <v>46067.262499999997</v>
      </c>
      <c r="V709" s="3" t="s">
        <v>42</v>
      </c>
      <c r="W709" s="3" t="s">
        <v>43</v>
      </c>
      <c r="X709" s="3" t="s">
        <v>1144</v>
      </c>
      <c r="Y709" s="2">
        <v>70</v>
      </c>
      <c r="Z709" s="3" t="s">
        <v>450</v>
      </c>
      <c r="AA709" s="5">
        <v>0.13</v>
      </c>
      <c r="AB709" s="5">
        <v>0</v>
      </c>
      <c r="AC709" s="5">
        <v>0.13</v>
      </c>
      <c r="AD709" s="5">
        <v>0</v>
      </c>
      <c r="AE709" s="5">
        <v>0</v>
      </c>
      <c r="AF709" s="5">
        <v>0.13</v>
      </c>
      <c r="AG709" s="6"/>
      <c r="AH709" s="6"/>
      <c r="AI709" s="7">
        <v>0</v>
      </c>
      <c r="AJ709" s="7">
        <v>0</v>
      </c>
      <c r="AK709" s="7">
        <v>0.13</v>
      </c>
      <c r="AL709" s="7">
        <v>0</v>
      </c>
      <c r="AM709" s="7">
        <v>0.13</v>
      </c>
      <c r="AN709" s="12" t="s">
        <v>46</v>
      </c>
      <c r="AO709" s="12"/>
      <c r="AP709" s="12"/>
      <c r="AQ709" s="12"/>
      <c r="AR709" s="12"/>
      <c r="AS709" s="12"/>
      <c r="AT709" s="12"/>
      <c r="AU709" s="12"/>
      <c r="AV709" s="12"/>
      <c r="AW709" s="12"/>
      <c r="AX709" s="12"/>
      <c r="AY709" s="8" t="s">
        <v>450</v>
      </c>
    </row>
    <row r="710" spans="1:51" ht="16.5" x14ac:dyDescent="0.25">
      <c r="A710" s="159" t="str">
        <f>_xlfn.XLOOKUP(X710,Mapping!N:N,Mapping!O:O,"Not Found",0,1)</f>
        <v>ICDB</v>
      </c>
      <c r="B710" s="159" t="str">
        <f t="shared" si="44"/>
        <v>ICDBICDB46067.2625</v>
      </c>
      <c r="D710" s="159" t="str">
        <f t="shared" si="47"/>
        <v>EC valuation | Taipei | Other live location</v>
      </c>
      <c r="E710" s="159" t="str">
        <f t="shared" si="45"/>
        <v>MCPICDBICDBEC valuation | Taipei | Other live location</v>
      </c>
      <c r="F710" s="159" t="str">
        <f t="shared" si="46"/>
        <v>MCPICDBICDB</v>
      </c>
      <c r="G710" s="159" t="s">
        <v>1889</v>
      </c>
      <c r="N710" s="2">
        <v>2601</v>
      </c>
      <c r="O710" s="3" t="s">
        <v>715</v>
      </c>
      <c r="P710" s="3" t="s">
        <v>39</v>
      </c>
      <c r="Q710" s="3" t="s">
        <v>1260</v>
      </c>
      <c r="R710" s="3" t="s">
        <v>1261</v>
      </c>
      <c r="S710" s="4">
        <v>46067.262499999997</v>
      </c>
      <c r="T710" s="4">
        <v>46067.267361111109</v>
      </c>
      <c r="U710" s="4">
        <v>46067.267361111109</v>
      </c>
      <c r="V710" s="3" t="s">
        <v>42</v>
      </c>
      <c r="W710" s="3" t="s">
        <v>43</v>
      </c>
      <c r="X710" s="3" t="s">
        <v>1144</v>
      </c>
      <c r="Y710" s="2">
        <v>1</v>
      </c>
      <c r="Z710" s="3" t="s">
        <v>1262</v>
      </c>
      <c r="AA710" s="5">
        <v>0.12</v>
      </c>
      <c r="AB710" s="5">
        <v>0</v>
      </c>
      <c r="AC710" s="5">
        <v>0.12</v>
      </c>
      <c r="AD710" s="5">
        <v>0</v>
      </c>
      <c r="AE710" s="5">
        <v>0</v>
      </c>
      <c r="AF710" s="5">
        <v>0.12</v>
      </c>
      <c r="AG710" s="6"/>
      <c r="AH710" s="6"/>
      <c r="AI710" s="7">
        <v>0</v>
      </c>
      <c r="AJ710" s="7">
        <v>0</v>
      </c>
      <c r="AK710" s="7">
        <v>0.12</v>
      </c>
      <c r="AL710" s="7">
        <v>0</v>
      </c>
      <c r="AM710" s="7">
        <v>0.12</v>
      </c>
      <c r="AN710" s="12" t="s">
        <v>46</v>
      </c>
      <c r="AO710" s="12"/>
      <c r="AP710" s="12"/>
      <c r="AQ710" s="12"/>
      <c r="AR710" s="12"/>
      <c r="AS710" s="12"/>
      <c r="AT710" s="12"/>
      <c r="AU710" s="12"/>
      <c r="AV710" s="12"/>
      <c r="AW710" s="12"/>
      <c r="AX710" s="12"/>
      <c r="AY710" s="8" t="s">
        <v>47</v>
      </c>
    </row>
    <row r="711" spans="1:51" ht="16.5" x14ac:dyDescent="0.25">
      <c r="A711" s="159" t="str">
        <f>_xlfn.XLOOKUP(X711,Mapping!N:N,Mapping!O:O,"Not Found",0,1)</f>
        <v>ICDB</v>
      </c>
      <c r="B711" s="159" t="str">
        <f t="shared" si="44"/>
        <v>ICDBICDB46067.2673611111</v>
      </c>
      <c r="D711" s="159" t="str">
        <f t="shared" si="47"/>
        <v>Super Light Maintenance</v>
      </c>
      <c r="E711" s="159" t="str">
        <f t="shared" si="45"/>
        <v>MCPICDBICDBSuper Light Maintenance</v>
      </c>
      <c r="F711" s="159" t="str">
        <f t="shared" si="46"/>
        <v>MCPICDBICDB</v>
      </c>
      <c r="G711" s="159" t="s">
        <v>1889</v>
      </c>
      <c r="N711" s="2">
        <v>2601</v>
      </c>
      <c r="O711" s="3" t="s">
        <v>715</v>
      </c>
      <c r="P711" s="3" t="s">
        <v>39</v>
      </c>
      <c r="Q711" s="3" t="s">
        <v>448</v>
      </c>
      <c r="R711" s="3" t="s">
        <v>449</v>
      </c>
      <c r="S711" s="4">
        <v>46067.267361111109</v>
      </c>
      <c r="T711" s="4">
        <v>46067.272916666669</v>
      </c>
      <c r="U711" s="4">
        <v>46067.272916666669</v>
      </c>
      <c r="V711" s="3" t="s">
        <v>42</v>
      </c>
      <c r="W711" s="3" t="s">
        <v>43</v>
      </c>
      <c r="X711" s="3" t="s">
        <v>1144</v>
      </c>
      <c r="Y711" s="2">
        <v>71</v>
      </c>
      <c r="Z711" s="3" t="s">
        <v>450</v>
      </c>
      <c r="AA711" s="5">
        <v>0.13</v>
      </c>
      <c r="AB711" s="5">
        <v>0</v>
      </c>
      <c r="AC711" s="5">
        <v>0.13</v>
      </c>
      <c r="AD711" s="5">
        <v>0</v>
      </c>
      <c r="AE711" s="5">
        <v>0</v>
      </c>
      <c r="AF711" s="5">
        <v>0.13</v>
      </c>
      <c r="AG711" s="6"/>
      <c r="AH711" s="6"/>
      <c r="AI711" s="7">
        <v>0</v>
      </c>
      <c r="AJ711" s="7">
        <v>0</v>
      </c>
      <c r="AK711" s="7">
        <v>0.13</v>
      </c>
      <c r="AL711" s="7">
        <v>0</v>
      </c>
      <c r="AM711" s="7">
        <v>0.13</v>
      </c>
      <c r="AN711" s="12" t="s">
        <v>46</v>
      </c>
      <c r="AO711" s="12"/>
      <c r="AP711" s="12"/>
      <c r="AQ711" s="12"/>
      <c r="AR711" s="12"/>
      <c r="AS711" s="12"/>
      <c r="AT711" s="12"/>
      <c r="AU711" s="12"/>
      <c r="AV711" s="12"/>
      <c r="AW711" s="12"/>
      <c r="AX711" s="12"/>
      <c r="AY711" s="8" t="s">
        <v>450</v>
      </c>
    </row>
    <row r="712" spans="1:51" ht="16.5" x14ac:dyDescent="0.25">
      <c r="A712" s="159" t="str">
        <f>_xlfn.XLOOKUP(X712,Mapping!N:N,Mapping!O:O,"Not Found",0,1)</f>
        <v>ICDB</v>
      </c>
      <c r="B712" s="159" t="str">
        <f t="shared" si="44"/>
        <v>ICDBICDB46067.2729166667</v>
      </c>
      <c r="D712" s="159" t="str">
        <f t="shared" si="47"/>
        <v>EC valuation | NLWB_BMG | Live on ALM Core</v>
      </c>
      <c r="E712" s="159" t="str">
        <f t="shared" si="45"/>
        <v>MCPICDBICDBEC valuation | NLWB_BMG | Live on ALM Core</v>
      </c>
      <c r="F712" s="159" t="str">
        <f t="shared" si="46"/>
        <v>MCPICDBICDB</v>
      </c>
      <c r="G712" s="159" t="s">
        <v>1889</v>
      </c>
      <c r="N712" s="2">
        <v>2601</v>
      </c>
      <c r="O712" s="3" t="s">
        <v>715</v>
      </c>
      <c r="P712" s="3" t="s">
        <v>39</v>
      </c>
      <c r="Q712" s="3" t="s">
        <v>1263</v>
      </c>
      <c r="R712" s="3" t="s">
        <v>1264</v>
      </c>
      <c r="S712" s="4">
        <v>46067.272916666669</v>
      </c>
      <c r="T712" s="4">
        <v>46067.276388888888</v>
      </c>
      <c r="U712" s="4">
        <v>46067.276388888888</v>
      </c>
      <c r="V712" s="3" t="s">
        <v>42</v>
      </c>
      <c r="W712" s="3" t="s">
        <v>43</v>
      </c>
      <c r="X712" s="3" t="s">
        <v>1144</v>
      </c>
      <c r="Y712" s="2">
        <v>1</v>
      </c>
      <c r="Z712" s="3" t="s">
        <v>1265</v>
      </c>
      <c r="AA712" s="5">
        <v>0.08</v>
      </c>
      <c r="AB712" s="5">
        <v>0</v>
      </c>
      <c r="AC712" s="5">
        <v>0.08</v>
      </c>
      <c r="AD712" s="5">
        <v>0</v>
      </c>
      <c r="AE712" s="5">
        <v>0</v>
      </c>
      <c r="AF712" s="5">
        <v>0.08</v>
      </c>
      <c r="AG712" s="6"/>
      <c r="AH712" s="6"/>
      <c r="AI712" s="7">
        <v>0</v>
      </c>
      <c r="AJ712" s="7">
        <v>0</v>
      </c>
      <c r="AK712" s="7">
        <v>0.08</v>
      </c>
      <c r="AL712" s="7">
        <v>0</v>
      </c>
      <c r="AM712" s="7">
        <v>0.08</v>
      </c>
      <c r="AN712" s="12" t="s">
        <v>46</v>
      </c>
      <c r="AO712" s="12"/>
      <c r="AP712" s="12"/>
      <c r="AQ712" s="12"/>
      <c r="AR712" s="12"/>
      <c r="AS712" s="12"/>
      <c r="AT712" s="12"/>
      <c r="AU712" s="12"/>
      <c r="AV712" s="12"/>
      <c r="AW712" s="12"/>
      <c r="AX712" s="12"/>
      <c r="AY712" s="8" t="s">
        <v>47</v>
      </c>
    </row>
    <row r="713" spans="1:51" ht="16.5" x14ac:dyDescent="0.25">
      <c r="A713" s="159" t="str">
        <f>_xlfn.XLOOKUP(X713,Mapping!N:N,Mapping!O:O,"Not Found",0,1)</f>
        <v>ICDB</v>
      </c>
      <c r="B713" s="159" t="str">
        <f t="shared" si="44"/>
        <v>ICDBICDB46067.2763888889</v>
      </c>
      <c r="D713" s="159" t="str">
        <f t="shared" si="47"/>
        <v>Super Light Maintenance</v>
      </c>
      <c r="E713" s="159" t="str">
        <f t="shared" si="45"/>
        <v>MCPICDBICDBSuper Light Maintenance</v>
      </c>
      <c r="F713" s="159" t="str">
        <f t="shared" si="46"/>
        <v>MCPICDBICDB</v>
      </c>
      <c r="G713" s="159" t="s">
        <v>1889</v>
      </c>
      <c r="N713" s="2">
        <v>2601</v>
      </c>
      <c r="O713" s="3" t="s">
        <v>715</v>
      </c>
      <c r="P713" s="3" t="s">
        <v>39</v>
      </c>
      <c r="Q713" s="3" t="s">
        <v>448</v>
      </c>
      <c r="R713" s="3" t="s">
        <v>449</v>
      </c>
      <c r="S713" s="4">
        <v>46067.276388888888</v>
      </c>
      <c r="T713" s="4">
        <v>46067.281944444447</v>
      </c>
      <c r="U713" s="4">
        <v>46067.281944444447</v>
      </c>
      <c r="V713" s="3" t="s">
        <v>42</v>
      </c>
      <c r="W713" s="3" t="s">
        <v>43</v>
      </c>
      <c r="X713" s="3" t="s">
        <v>1144</v>
      </c>
      <c r="Y713" s="2">
        <v>72</v>
      </c>
      <c r="Z713" s="3" t="s">
        <v>450</v>
      </c>
      <c r="AA713" s="5">
        <v>0.13</v>
      </c>
      <c r="AB713" s="5">
        <v>0</v>
      </c>
      <c r="AC713" s="5">
        <v>0.13</v>
      </c>
      <c r="AD713" s="5">
        <v>0</v>
      </c>
      <c r="AE713" s="5">
        <v>0</v>
      </c>
      <c r="AF713" s="5">
        <v>0.13</v>
      </c>
      <c r="AG713" s="6"/>
      <c r="AH713" s="6"/>
      <c r="AI713" s="7">
        <v>0</v>
      </c>
      <c r="AJ713" s="7">
        <v>0</v>
      </c>
      <c r="AK713" s="7">
        <v>0.13</v>
      </c>
      <c r="AL713" s="7">
        <v>0</v>
      </c>
      <c r="AM713" s="7">
        <v>0.13</v>
      </c>
      <c r="AN713" s="12" t="s">
        <v>46</v>
      </c>
      <c r="AO713" s="12"/>
      <c r="AP713" s="12"/>
      <c r="AQ713" s="12"/>
      <c r="AR713" s="12"/>
      <c r="AS713" s="12"/>
      <c r="AT713" s="12"/>
      <c r="AU713" s="12"/>
      <c r="AV713" s="12"/>
      <c r="AW713" s="12"/>
      <c r="AX713" s="12"/>
      <c r="AY713" s="8" t="s">
        <v>450</v>
      </c>
    </row>
    <row r="714" spans="1:51" ht="16.5" x14ac:dyDescent="0.25">
      <c r="A714" s="159" t="str">
        <f>_xlfn.XLOOKUP(X714,Mapping!N:N,Mapping!O:O,"Not Found",0,1)</f>
        <v>ICDB</v>
      </c>
      <c r="B714" s="159" t="str">
        <f t="shared" si="44"/>
        <v>ICDBICDB46067.2819444444</v>
      </c>
      <c r="D714" s="159" t="str">
        <f t="shared" si="47"/>
        <v>EC valuation | NLWB_FM_Banking_books | Live on ALM Core</v>
      </c>
      <c r="E714" s="159" t="str">
        <f t="shared" si="45"/>
        <v>MCPICDBICDBEC valuation | NLWB_FM_Banking_books | Live on ALM Core</v>
      </c>
      <c r="F714" s="159" t="str">
        <f t="shared" si="46"/>
        <v>MCPICDBICDB</v>
      </c>
      <c r="G714" s="159" t="s">
        <v>1889</v>
      </c>
      <c r="N714" s="2">
        <v>2601</v>
      </c>
      <c r="O714" s="3" t="s">
        <v>715</v>
      </c>
      <c r="P714" s="3" t="s">
        <v>39</v>
      </c>
      <c r="Q714" s="3" t="s">
        <v>1266</v>
      </c>
      <c r="R714" s="3" t="s">
        <v>1267</v>
      </c>
      <c r="S714" s="4">
        <v>46067.281944444447</v>
      </c>
      <c r="T714" s="4">
        <v>46067.296527777777</v>
      </c>
      <c r="U714" s="4">
        <v>46067.296527777777</v>
      </c>
      <c r="V714" s="3" t="s">
        <v>42</v>
      </c>
      <c r="W714" s="3" t="s">
        <v>43</v>
      </c>
      <c r="X714" s="3" t="s">
        <v>1144</v>
      </c>
      <c r="Y714" s="2">
        <v>1</v>
      </c>
      <c r="Z714" s="3" t="s">
        <v>1268</v>
      </c>
      <c r="AA714" s="5">
        <v>0.35</v>
      </c>
      <c r="AB714" s="5">
        <v>0</v>
      </c>
      <c r="AC714" s="5">
        <v>0.35</v>
      </c>
      <c r="AD714" s="5">
        <v>0</v>
      </c>
      <c r="AE714" s="5">
        <v>0</v>
      </c>
      <c r="AF714" s="5">
        <v>0.35</v>
      </c>
      <c r="AG714" s="6"/>
      <c r="AH714" s="6"/>
      <c r="AI714" s="7">
        <v>0</v>
      </c>
      <c r="AJ714" s="7">
        <v>0</v>
      </c>
      <c r="AK714" s="7">
        <v>0.35</v>
      </c>
      <c r="AL714" s="7">
        <v>0</v>
      </c>
      <c r="AM714" s="7">
        <v>0.35</v>
      </c>
      <c r="AN714" s="12" t="s">
        <v>46</v>
      </c>
      <c r="AO714" s="12"/>
      <c r="AP714" s="12"/>
      <c r="AQ714" s="12"/>
      <c r="AR714" s="12"/>
      <c r="AS714" s="12"/>
      <c r="AT714" s="12"/>
      <c r="AU714" s="12"/>
      <c r="AV714" s="12"/>
      <c r="AW714" s="12"/>
      <c r="AX714" s="12"/>
      <c r="AY714" s="8" t="s">
        <v>47</v>
      </c>
    </row>
    <row r="715" spans="1:51" ht="16.5" x14ac:dyDescent="0.25">
      <c r="A715" s="159" t="str">
        <f>_xlfn.XLOOKUP(X715,Mapping!N:N,Mapping!O:O,"Not Found",0,1)</f>
        <v>ICDB</v>
      </c>
      <c r="B715" s="159" t="str">
        <f t="shared" si="44"/>
        <v>ICDBICDB46067.2965277778</v>
      </c>
      <c r="D715" s="159" t="str">
        <f t="shared" si="47"/>
        <v>Super Light Maintenance</v>
      </c>
      <c r="E715" s="159" t="str">
        <f t="shared" si="45"/>
        <v>MCPICDBICDBSuper Light Maintenance</v>
      </c>
      <c r="F715" s="159" t="str">
        <f t="shared" si="46"/>
        <v>MCPICDBICDB</v>
      </c>
      <c r="G715" s="159" t="s">
        <v>1889</v>
      </c>
      <c r="N715" s="2">
        <v>2601</v>
      </c>
      <c r="O715" s="3" t="s">
        <v>715</v>
      </c>
      <c r="P715" s="3" t="s">
        <v>39</v>
      </c>
      <c r="Q715" s="3" t="s">
        <v>448</v>
      </c>
      <c r="R715" s="3" t="s">
        <v>449</v>
      </c>
      <c r="S715" s="4">
        <v>46067.296527777777</v>
      </c>
      <c r="T715" s="4">
        <v>46067.302777777775</v>
      </c>
      <c r="U715" s="4">
        <v>46067.302777777775</v>
      </c>
      <c r="V715" s="3" t="s">
        <v>42</v>
      </c>
      <c r="W715" s="3" t="s">
        <v>43</v>
      </c>
      <c r="X715" s="3" t="s">
        <v>1144</v>
      </c>
      <c r="Y715" s="2">
        <v>73</v>
      </c>
      <c r="Z715" s="3" t="s">
        <v>450</v>
      </c>
      <c r="AA715" s="5">
        <v>0.15</v>
      </c>
      <c r="AB715" s="5">
        <v>0</v>
      </c>
      <c r="AC715" s="5">
        <v>0.15</v>
      </c>
      <c r="AD715" s="5">
        <v>0</v>
      </c>
      <c r="AE715" s="5">
        <v>0</v>
      </c>
      <c r="AF715" s="5">
        <v>0.15</v>
      </c>
      <c r="AG715" s="6"/>
      <c r="AH715" s="6"/>
      <c r="AI715" s="7">
        <v>0</v>
      </c>
      <c r="AJ715" s="7">
        <v>0</v>
      </c>
      <c r="AK715" s="7">
        <v>0.15</v>
      </c>
      <c r="AL715" s="7">
        <v>0</v>
      </c>
      <c r="AM715" s="7">
        <v>0.15</v>
      </c>
      <c r="AN715" s="12" t="s">
        <v>46</v>
      </c>
      <c r="AO715" s="12"/>
      <c r="AP715" s="12"/>
      <c r="AQ715" s="12"/>
      <c r="AR715" s="12"/>
      <c r="AS715" s="12"/>
      <c r="AT715" s="12"/>
      <c r="AU715" s="12"/>
      <c r="AV715" s="12"/>
      <c r="AW715" s="12"/>
      <c r="AX715" s="12"/>
      <c r="AY715" s="8" t="s">
        <v>450</v>
      </c>
    </row>
    <row r="716" spans="1:51" ht="16.5" x14ac:dyDescent="0.25">
      <c r="A716" s="159" t="str">
        <f>_xlfn.XLOOKUP(X716,Mapping!N:N,Mapping!O:O,"Not Found",0,1)</f>
        <v>ICDB</v>
      </c>
      <c r="B716" s="159" t="str">
        <f t="shared" si="44"/>
        <v>ICDBICDB46067.3027777778</v>
      </c>
      <c r="D716" s="159" t="str">
        <f t="shared" si="47"/>
        <v>EC valuation | NLWB_Trade_Finance_Services | Live on ALM Core</v>
      </c>
      <c r="E716" s="159" t="str">
        <f t="shared" si="45"/>
        <v>MCPICDBICDBEC valuation | NLWB_Trade_Finance_Services | Live on ALM Core</v>
      </c>
      <c r="F716" s="159" t="str">
        <f t="shared" si="46"/>
        <v>MCPICDBICDB</v>
      </c>
      <c r="G716" s="159" t="s">
        <v>1889</v>
      </c>
      <c r="N716" s="2">
        <v>2601</v>
      </c>
      <c r="O716" s="3" t="s">
        <v>715</v>
      </c>
      <c r="P716" s="3" t="s">
        <v>39</v>
      </c>
      <c r="Q716" s="3" t="s">
        <v>1269</v>
      </c>
      <c r="R716" s="3" t="s">
        <v>1270</v>
      </c>
      <c r="S716" s="4">
        <v>46067.302777777775</v>
      </c>
      <c r="T716" s="4">
        <v>46067.308333333334</v>
      </c>
      <c r="U716" s="4">
        <v>46067.308333333334</v>
      </c>
      <c r="V716" s="3" t="s">
        <v>42</v>
      </c>
      <c r="W716" s="3" t="s">
        <v>43</v>
      </c>
      <c r="X716" s="3" t="s">
        <v>1144</v>
      </c>
      <c r="Y716" s="2">
        <v>1</v>
      </c>
      <c r="Z716" s="3" t="s">
        <v>1271</v>
      </c>
      <c r="AA716" s="5">
        <v>0.13</v>
      </c>
      <c r="AB716" s="5">
        <v>0</v>
      </c>
      <c r="AC716" s="5">
        <v>0.13</v>
      </c>
      <c r="AD716" s="5">
        <v>0</v>
      </c>
      <c r="AE716" s="5">
        <v>0</v>
      </c>
      <c r="AF716" s="5">
        <v>0.13</v>
      </c>
      <c r="AG716" s="6"/>
      <c r="AH716" s="6"/>
      <c r="AI716" s="7">
        <v>0</v>
      </c>
      <c r="AJ716" s="7">
        <v>0</v>
      </c>
      <c r="AK716" s="7">
        <v>0.13</v>
      </c>
      <c r="AL716" s="7">
        <v>0</v>
      </c>
      <c r="AM716" s="7">
        <v>0.13</v>
      </c>
      <c r="AN716" s="12" t="s">
        <v>46</v>
      </c>
      <c r="AO716" s="12"/>
      <c r="AP716" s="12"/>
      <c r="AQ716" s="12"/>
      <c r="AR716" s="12"/>
      <c r="AS716" s="12"/>
      <c r="AT716" s="12"/>
      <c r="AU716" s="12"/>
      <c r="AV716" s="12"/>
      <c r="AW716" s="12"/>
      <c r="AX716" s="12"/>
      <c r="AY716" s="8" t="s">
        <v>47</v>
      </c>
    </row>
    <row r="717" spans="1:51" ht="16.5" x14ac:dyDescent="0.25">
      <c r="A717" s="159" t="str">
        <f>_xlfn.XLOOKUP(X717,Mapping!N:N,Mapping!O:O,"Not Found",0,1)</f>
        <v>ICDB</v>
      </c>
      <c r="B717" s="159" t="str">
        <f t="shared" si="44"/>
        <v>ICDBICDB46067.3083333333</v>
      </c>
      <c r="D717" s="159" t="str">
        <f t="shared" si="47"/>
        <v>Super Light Maintenance</v>
      </c>
      <c r="E717" s="159" t="str">
        <f t="shared" si="45"/>
        <v>MCPICDBICDBSuper Light Maintenance</v>
      </c>
      <c r="F717" s="159" t="str">
        <f t="shared" si="46"/>
        <v>MCPICDBICDB</v>
      </c>
      <c r="G717" s="159" t="s">
        <v>1889</v>
      </c>
      <c r="N717" s="2">
        <v>2601</v>
      </c>
      <c r="O717" s="3" t="s">
        <v>715</v>
      </c>
      <c r="P717" s="3" t="s">
        <v>39</v>
      </c>
      <c r="Q717" s="3" t="s">
        <v>448</v>
      </c>
      <c r="R717" s="3" t="s">
        <v>449</v>
      </c>
      <c r="S717" s="4">
        <v>46067.308333333334</v>
      </c>
      <c r="T717" s="4">
        <v>46067.313888888886</v>
      </c>
      <c r="U717" s="4">
        <v>46067.313888888886</v>
      </c>
      <c r="V717" s="3" t="s">
        <v>42</v>
      </c>
      <c r="W717" s="3" t="s">
        <v>43</v>
      </c>
      <c r="X717" s="3" t="s">
        <v>1144</v>
      </c>
      <c r="Y717" s="2">
        <v>74</v>
      </c>
      <c r="Z717" s="3" t="s">
        <v>450</v>
      </c>
      <c r="AA717" s="5">
        <v>0.13</v>
      </c>
      <c r="AB717" s="5">
        <v>0</v>
      </c>
      <c r="AC717" s="5">
        <v>0.13</v>
      </c>
      <c r="AD717" s="5">
        <v>0</v>
      </c>
      <c r="AE717" s="5">
        <v>0</v>
      </c>
      <c r="AF717" s="5">
        <v>0.13</v>
      </c>
      <c r="AG717" s="6"/>
      <c r="AH717" s="6"/>
      <c r="AI717" s="7">
        <v>0</v>
      </c>
      <c r="AJ717" s="7">
        <v>0</v>
      </c>
      <c r="AK717" s="7">
        <v>0.13</v>
      </c>
      <c r="AL717" s="7">
        <v>0</v>
      </c>
      <c r="AM717" s="7">
        <v>0.13</v>
      </c>
      <c r="AN717" s="12" t="s">
        <v>46</v>
      </c>
      <c r="AO717" s="12"/>
      <c r="AP717" s="12"/>
      <c r="AQ717" s="12"/>
      <c r="AR717" s="12"/>
      <c r="AS717" s="12"/>
      <c r="AT717" s="12"/>
      <c r="AU717" s="12"/>
      <c r="AV717" s="12"/>
      <c r="AW717" s="12"/>
      <c r="AX717" s="12"/>
      <c r="AY717" s="8" t="s">
        <v>450</v>
      </c>
    </row>
    <row r="718" spans="1:51" ht="16.5" x14ac:dyDescent="0.25">
      <c r="A718" s="159" t="str">
        <f>_xlfn.XLOOKUP(X718,Mapping!N:N,Mapping!O:O,"Not Found",0,1)</f>
        <v>ICDB</v>
      </c>
      <c r="B718" s="159" t="str">
        <f t="shared" si="44"/>
        <v>ICDBICDB46067.3138888889</v>
      </c>
      <c r="D718" s="159" t="str">
        <f t="shared" si="47"/>
        <v>EC valuation | Kiev | Live on ALM Core</v>
      </c>
      <c r="E718" s="159" t="str">
        <f t="shared" si="45"/>
        <v>MCPICDBICDBEC valuation | Kiev | Live on ALM Core</v>
      </c>
      <c r="F718" s="159" t="str">
        <f t="shared" si="46"/>
        <v>MCPICDBICDB</v>
      </c>
      <c r="G718" s="159" t="s">
        <v>1889</v>
      </c>
      <c r="N718" s="2">
        <v>2601</v>
      </c>
      <c r="O718" s="3" t="s">
        <v>715</v>
      </c>
      <c r="P718" s="3" t="s">
        <v>39</v>
      </c>
      <c r="Q718" s="3" t="s">
        <v>1272</v>
      </c>
      <c r="R718" s="3" t="s">
        <v>1273</v>
      </c>
      <c r="S718" s="4">
        <v>46067.313888888886</v>
      </c>
      <c r="T718" s="4">
        <v>46067.317361111112</v>
      </c>
      <c r="U718" s="4">
        <v>46067.317361111112</v>
      </c>
      <c r="V718" s="3" t="s">
        <v>42</v>
      </c>
      <c r="W718" s="3" t="s">
        <v>43</v>
      </c>
      <c r="X718" s="3" t="s">
        <v>1144</v>
      </c>
      <c r="Y718" s="2">
        <v>1</v>
      </c>
      <c r="Z718" s="3" t="s">
        <v>1274</v>
      </c>
      <c r="AA718" s="5">
        <v>0.08</v>
      </c>
      <c r="AB718" s="5">
        <v>0</v>
      </c>
      <c r="AC718" s="5">
        <v>0.08</v>
      </c>
      <c r="AD718" s="5">
        <v>0</v>
      </c>
      <c r="AE718" s="5">
        <v>0</v>
      </c>
      <c r="AF718" s="5">
        <v>0.08</v>
      </c>
      <c r="AG718" s="6"/>
      <c r="AH718" s="6"/>
      <c r="AI718" s="7">
        <v>0</v>
      </c>
      <c r="AJ718" s="7">
        <v>0</v>
      </c>
      <c r="AK718" s="7">
        <v>0.08</v>
      </c>
      <c r="AL718" s="7">
        <v>0</v>
      </c>
      <c r="AM718" s="7">
        <v>0.08</v>
      </c>
      <c r="AN718" s="12" t="s">
        <v>46</v>
      </c>
      <c r="AO718" s="12"/>
      <c r="AP718" s="12"/>
      <c r="AQ718" s="12"/>
      <c r="AR718" s="12"/>
      <c r="AS718" s="12"/>
      <c r="AT718" s="12"/>
      <c r="AU718" s="12"/>
      <c r="AV718" s="12"/>
      <c r="AW718" s="12"/>
      <c r="AX718" s="12"/>
      <c r="AY718" s="8" t="s">
        <v>47</v>
      </c>
    </row>
    <row r="719" spans="1:51" ht="16.5" x14ac:dyDescent="0.25">
      <c r="A719" s="159" t="str">
        <f>_xlfn.XLOOKUP(X719,Mapping!N:N,Mapping!O:O,"Not Found",0,1)</f>
        <v>ICDB</v>
      </c>
      <c r="B719" s="159" t="str">
        <f t="shared" si="44"/>
        <v>ICDBICDB46067.3173611111</v>
      </c>
      <c r="D719" s="159" t="str">
        <f t="shared" si="47"/>
        <v>Super Light Maintenance</v>
      </c>
      <c r="E719" s="159" t="str">
        <f t="shared" si="45"/>
        <v>MCPICDBICDBSuper Light Maintenance</v>
      </c>
      <c r="F719" s="159" t="str">
        <f t="shared" si="46"/>
        <v>MCPICDBICDB</v>
      </c>
      <c r="G719" s="159" t="s">
        <v>1889</v>
      </c>
      <c r="N719" s="2">
        <v>2601</v>
      </c>
      <c r="O719" s="3" t="s">
        <v>715</v>
      </c>
      <c r="P719" s="3" t="s">
        <v>39</v>
      </c>
      <c r="Q719" s="3" t="s">
        <v>448</v>
      </c>
      <c r="R719" s="3" t="s">
        <v>449</v>
      </c>
      <c r="S719" s="4">
        <v>46067.317361111112</v>
      </c>
      <c r="T719" s="4">
        <v>46067.322222222225</v>
      </c>
      <c r="U719" s="4">
        <v>46067.322222222225</v>
      </c>
      <c r="V719" s="3" t="s">
        <v>42</v>
      </c>
      <c r="W719" s="3" t="s">
        <v>43</v>
      </c>
      <c r="X719" s="3" t="s">
        <v>1144</v>
      </c>
      <c r="Y719" s="2">
        <v>75</v>
      </c>
      <c r="Z719" s="3" t="s">
        <v>450</v>
      </c>
      <c r="AA719" s="5">
        <v>0.12</v>
      </c>
      <c r="AB719" s="5">
        <v>0</v>
      </c>
      <c r="AC719" s="5">
        <v>0.12</v>
      </c>
      <c r="AD719" s="5">
        <v>0</v>
      </c>
      <c r="AE719" s="5">
        <v>0</v>
      </c>
      <c r="AF719" s="5">
        <v>0.12</v>
      </c>
      <c r="AG719" s="6"/>
      <c r="AH719" s="6"/>
      <c r="AI719" s="7">
        <v>0</v>
      </c>
      <c r="AJ719" s="7">
        <v>0</v>
      </c>
      <c r="AK719" s="7">
        <v>0.12</v>
      </c>
      <c r="AL719" s="7">
        <v>0</v>
      </c>
      <c r="AM719" s="7">
        <v>0.12</v>
      </c>
      <c r="AN719" s="12" t="s">
        <v>46</v>
      </c>
      <c r="AO719" s="12"/>
      <c r="AP719" s="12"/>
      <c r="AQ719" s="12"/>
      <c r="AR719" s="12"/>
      <c r="AS719" s="12"/>
      <c r="AT719" s="12"/>
      <c r="AU719" s="12"/>
      <c r="AV719" s="12"/>
      <c r="AW719" s="12"/>
      <c r="AX719" s="12"/>
      <c r="AY719" s="8" t="s">
        <v>450</v>
      </c>
    </row>
    <row r="720" spans="1:51" ht="16.5" x14ac:dyDescent="0.25">
      <c r="A720" s="159" t="str">
        <f>_xlfn.XLOOKUP(X720,Mapping!N:N,Mapping!O:O,"Not Found",0,1)</f>
        <v>ICDB</v>
      </c>
      <c r="B720" s="159" t="str">
        <f t="shared" si="44"/>
        <v>ICDBICDB46067.3222222222</v>
      </c>
      <c r="D720" s="159" t="str">
        <f t="shared" si="47"/>
        <v>EC valuation | Geneva | Other live location</v>
      </c>
      <c r="E720" s="159" t="str">
        <f t="shared" si="45"/>
        <v>MCPICDBICDBEC valuation | Geneva | Other live location</v>
      </c>
      <c r="F720" s="159" t="str">
        <f t="shared" si="46"/>
        <v>MCPICDBICDB</v>
      </c>
      <c r="G720" s="159" t="s">
        <v>1889</v>
      </c>
      <c r="N720" s="2">
        <v>2601</v>
      </c>
      <c r="O720" s="3" t="s">
        <v>715</v>
      </c>
      <c r="P720" s="3" t="s">
        <v>39</v>
      </c>
      <c r="Q720" s="3" t="s">
        <v>1275</v>
      </c>
      <c r="R720" s="3" t="s">
        <v>1276</v>
      </c>
      <c r="S720" s="4">
        <v>46067.322222222225</v>
      </c>
      <c r="T720" s="4">
        <v>46067.326388888891</v>
      </c>
      <c r="U720" s="4">
        <v>46067.326388888891</v>
      </c>
      <c r="V720" s="3" t="s">
        <v>42</v>
      </c>
      <c r="W720" s="3" t="s">
        <v>43</v>
      </c>
      <c r="X720" s="3" t="s">
        <v>1144</v>
      </c>
      <c r="Y720" s="2">
        <v>1</v>
      </c>
      <c r="Z720" s="3" t="s">
        <v>1277</v>
      </c>
      <c r="AA720" s="5">
        <v>0.1</v>
      </c>
      <c r="AB720" s="5">
        <v>0</v>
      </c>
      <c r="AC720" s="5">
        <v>0.1</v>
      </c>
      <c r="AD720" s="5">
        <v>0</v>
      </c>
      <c r="AE720" s="5">
        <v>0</v>
      </c>
      <c r="AF720" s="5">
        <v>0.1</v>
      </c>
      <c r="AG720" s="6"/>
      <c r="AH720" s="6"/>
      <c r="AI720" s="7">
        <v>0</v>
      </c>
      <c r="AJ720" s="7">
        <v>0</v>
      </c>
      <c r="AK720" s="7">
        <v>0.1</v>
      </c>
      <c r="AL720" s="7">
        <v>0</v>
      </c>
      <c r="AM720" s="7">
        <v>0.1</v>
      </c>
      <c r="AN720" s="12" t="s">
        <v>46</v>
      </c>
      <c r="AO720" s="12"/>
      <c r="AP720" s="12"/>
      <c r="AQ720" s="12"/>
      <c r="AR720" s="12"/>
      <c r="AS720" s="12"/>
      <c r="AT720" s="12"/>
      <c r="AU720" s="12"/>
      <c r="AV720" s="12"/>
      <c r="AW720" s="12"/>
      <c r="AX720" s="12"/>
      <c r="AY720" s="8" t="s">
        <v>47</v>
      </c>
    </row>
    <row r="721" spans="1:51" ht="16.5" x14ac:dyDescent="0.25">
      <c r="A721" s="159" t="str">
        <f>_xlfn.XLOOKUP(X721,Mapping!N:N,Mapping!O:O,"Not Found",0,1)</f>
        <v>ICDB</v>
      </c>
      <c r="B721" s="159" t="str">
        <f t="shared" si="44"/>
        <v>ICDBICDB46067.3263888889</v>
      </c>
      <c r="D721" s="159" t="str">
        <f t="shared" si="47"/>
        <v>Super Light Maintenance</v>
      </c>
      <c r="E721" s="159" t="str">
        <f t="shared" si="45"/>
        <v>MCPICDBICDBSuper Light Maintenance</v>
      </c>
      <c r="F721" s="159" t="str">
        <f t="shared" si="46"/>
        <v>MCPICDBICDB</v>
      </c>
      <c r="G721" s="159" t="s">
        <v>1889</v>
      </c>
      <c r="N721" s="2">
        <v>2601</v>
      </c>
      <c r="O721" s="3" t="s">
        <v>715</v>
      </c>
      <c r="P721" s="3" t="s">
        <v>39</v>
      </c>
      <c r="Q721" s="3" t="s">
        <v>448</v>
      </c>
      <c r="R721" s="3" t="s">
        <v>449</v>
      </c>
      <c r="S721" s="4">
        <v>46067.326388888891</v>
      </c>
      <c r="T721" s="4">
        <v>46067.331250000003</v>
      </c>
      <c r="U721" s="4">
        <v>46067.331250000003</v>
      </c>
      <c r="V721" s="3" t="s">
        <v>42</v>
      </c>
      <c r="W721" s="3" t="s">
        <v>43</v>
      </c>
      <c r="X721" s="3" t="s">
        <v>1144</v>
      </c>
      <c r="Y721" s="2">
        <v>76</v>
      </c>
      <c r="Z721" s="3" t="s">
        <v>450</v>
      </c>
      <c r="AA721" s="5">
        <v>0.12</v>
      </c>
      <c r="AB721" s="5">
        <v>0</v>
      </c>
      <c r="AC721" s="5">
        <v>0.12</v>
      </c>
      <c r="AD721" s="5">
        <v>0</v>
      </c>
      <c r="AE721" s="5">
        <v>0</v>
      </c>
      <c r="AF721" s="5">
        <v>0.12</v>
      </c>
      <c r="AG721" s="6"/>
      <c r="AH721" s="6"/>
      <c r="AI721" s="7">
        <v>0</v>
      </c>
      <c r="AJ721" s="7">
        <v>0</v>
      </c>
      <c r="AK721" s="7">
        <v>0.12</v>
      </c>
      <c r="AL721" s="7">
        <v>0</v>
      </c>
      <c r="AM721" s="7">
        <v>0.12</v>
      </c>
      <c r="AN721" s="12" t="s">
        <v>46</v>
      </c>
      <c r="AO721" s="12"/>
      <c r="AP721" s="12"/>
      <c r="AQ721" s="12"/>
      <c r="AR721" s="12"/>
      <c r="AS721" s="12"/>
      <c r="AT721" s="12"/>
      <c r="AU721" s="12"/>
      <c r="AV721" s="12"/>
      <c r="AW721" s="12"/>
      <c r="AX721" s="12"/>
      <c r="AY721" s="8" t="s">
        <v>450</v>
      </c>
    </row>
    <row r="722" spans="1:51" ht="16.5" x14ac:dyDescent="0.25">
      <c r="A722" s="159" t="str">
        <f>_xlfn.XLOOKUP(X722,Mapping!N:N,Mapping!O:O,"Not Found",0,1)</f>
        <v>ICDB</v>
      </c>
      <c r="B722" s="159" t="str">
        <f t="shared" si="44"/>
        <v>ICDBICDB46067.33125</v>
      </c>
      <c r="D722" s="159" t="str">
        <f t="shared" si="47"/>
        <v>EC valuation | Brussels | Live on ALM Core</v>
      </c>
      <c r="E722" s="159" t="str">
        <f t="shared" si="45"/>
        <v>MCPICDBICDBEC valuation | Brussels | Live on ALM Core</v>
      </c>
      <c r="F722" s="159" t="str">
        <f t="shared" si="46"/>
        <v>MCPICDBICDB</v>
      </c>
      <c r="G722" s="159" t="s">
        <v>1889</v>
      </c>
      <c r="N722" s="2">
        <v>2601</v>
      </c>
      <c r="O722" s="3" t="s">
        <v>715</v>
      </c>
      <c r="P722" s="3" t="s">
        <v>39</v>
      </c>
      <c r="Q722" s="3" t="s">
        <v>1278</v>
      </c>
      <c r="R722" s="3" t="s">
        <v>1279</v>
      </c>
      <c r="S722" s="4">
        <v>46067.331250000003</v>
      </c>
      <c r="T722" s="4">
        <v>46067.336111111108</v>
      </c>
      <c r="U722" s="4">
        <v>46067.336111111108</v>
      </c>
      <c r="V722" s="3" t="s">
        <v>42</v>
      </c>
      <c r="W722" s="3" t="s">
        <v>43</v>
      </c>
      <c r="X722" s="3" t="s">
        <v>1144</v>
      </c>
      <c r="Y722" s="2">
        <v>1</v>
      </c>
      <c r="Z722" s="3" t="s">
        <v>1280</v>
      </c>
      <c r="AA722" s="5">
        <v>0.12</v>
      </c>
      <c r="AB722" s="5">
        <v>0</v>
      </c>
      <c r="AC722" s="5">
        <v>0.12</v>
      </c>
      <c r="AD722" s="5">
        <v>0</v>
      </c>
      <c r="AE722" s="5">
        <v>0</v>
      </c>
      <c r="AF722" s="5">
        <v>0.12</v>
      </c>
      <c r="AG722" s="6"/>
      <c r="AH722" s="6"/>
      <c r="AI722" s="7">
        <v>0</v>
      </c>
      <c r="AJ722" s="7">
        <v>0</v>
      </c>
      <c r="AK722" s="7">
        <v>0.12</v>
      </c>
      <c r="AL722" s="7">
        <v>0</v>
      </c>
      <c r="AM722" s="7">
        <v>0.12</v>
      </c>
      <c r="AN722" s="12" t="s">
        <v>46</v>
      </c>
      <c r="AO722" s="12"/>
      <c r="AP722" s="12"/>
      <c r="AQ722" s="12"/>
      <c r="AR722" s="12"/>
      <c r="AS722" s="12"/>
      <c r="AT722" s="12"/>
      <c r="AU722" s="12"/>
      <c r="AV722" s="12"/>
      <c r="AW722" s="12"/>
      <c r="AX722" s="12"/>
      <c r="AY722" s="8" t="s">
        <v>47</v>
      </c>
    </row>
    <row r="723" spans="1:51" ht="16.5" x14ac:dyDescent="0.25">
      <c r="A723" s="159" t="str">
        <f>_xlfn.XLOOKUP(X723,Mapping!N:N,Mapping!O:O,"Not Found",0,1)</f>
        <v>ICDB</v>
      </c>
      <c r="B723" s="159" t="str">
        <f t="shared" si="44"/>
        <v>ICDBICDB46067.3361111111</v>
      </c>
      <c r="D723" s="159" t="str">
        <f t="shared" si="47"/>
        <v>Super Light Maintenance</v>
      </c>
      <c r="E723" s="159" t="str">
        <f t="shared" si="45"/>
        <v>MCPICDBICDBSuper Light Maintenance</v>
      </c>
      <c r="F723" s="159" t="str">
        <f t="shared" si="46"/>
        <v>MCPICDBICDB</v>
      </c>
      <c r="G723" s="159" t="s">
        <v>1889</v>
      </c>
      <c r="N723" s="2">
        <v>2601</v>
      </c>
      <c r="O723" s="3" t="s">
        <v>715</v>
      </c>
      <c r="P723" s="3" t="s">
        <v>39</v>
      </c>
      <c r="Q723" s="3" t="s">
        <v>448</v>
      </c>
      <c r="R723" s="3" t="s">
        <v>449</v>
      </c>
      <c r="S723" s="4">
        <v>46067.336111111108</v>
      </c>
      <c r="T723" s="4">
        <v>46067.341666666667</v>
      </c>
      <c r="U723" s="4">
        <v>46067.341666666667</v>
      </c>
      <c r="V723" s="3" t="s">
        <v>42</v>
      </c>
      <c r="W723" s="3" t="s">
        <v>43</v>
      </c>
      <c r="X723" s="3" t="s">
        <v>1144</v>
      </c>
      <c r="Y723" s="2">
        <v>77</v>
      </c>
      <c r="Z723" s="3" t="s">
        <v>450</v>
      </c>
      <c r="AA723" s="5">
        <v>0.13</v>
      </c>
      <c r="AB723" s="5">
        <v>0</v>
      </c>
      <c r="AC723" s="5">
        <v>0.13</v>
      </c>
      <c r="AD723" s="5">
        <v>0</v>
      </c>
      <c r="AE723" s="5">
        <v>0</v>
      </c>
      <c r="AF723" s="5">
        <v>0.13</v>
      </c>
      <c r="AG723" s="6"/>
      <c r="AH723" s="6"/>
      <c r="AI723" s="7">
        <v>0</v>
      </c>
      <c r="AJ723" s="7">
        <v>0</v>
      </c>
      <c r="AK723" s="7">
        <v>0.13</v>
      </c>
      <c r="AL723" s="7">
        <v>0</v>
      </c>
      <c r="AM723" s="7">
        <v>0.13</v>
      </c>
      <c r="AN723" s="12" t="s">
        <v>46</v>
      </c>
      <c r="AO723" s="12"/>
      <c r="AP723" s="12"/>
      <c r="AQ723" s="12"/>
      <c r="AR723" s="12"/>
      <c r="AS723" s="12"/>
      <c r="AT723" s="12"/>
      <c r="AU723" s="12"/>
      <c r="AV723" s="12"/>
      <c r="AW723" s="12"/>
      <c r="AX723" s="12"/>
      <c r="AY723" s="8" t="s">
        <v>450</v>
      </c>
    </row>
    <row r="724" spans="1:51" ht="16.5" x14ac:dyDescent="0.25">
      <c r="A724" s="159" t="str">
        <f>_xlfn.XLOOKUP(X724,Mapping!N:N,Mapping!O:O,"Not Found",0,1)</f>
        <v>ICDB</v>
      </c>
      <c r="B724" s="159" t="str">
        <f t="shared" si="44"/>
        <v>ICDBICDB46067.3416666667</v>
      </c>
      <c r="D724" s="159" t="str">
        <f t="shared" si="47"/>
        <v>EC valuation | Belgium_FM_banking_book | Live on ALM Core</v>
      </c>
      <c r="E724" s="159" t="str">
        <f t="shared" si="45"/>
        <v>MCPICDBICDBEC valuation | Belgium_FM_banking_book | Live on ALM Core</v>
      </c>
      <c r="F724" s="159" t="str">
        <f t="shared" si="46"/>
        <v>MCPICDBICDB</v>
      </c>
      <c r="G724" s="159" t="s">
        <v>1889</v>
      </c>
      <c r="N724" s="2">
        <v>2601</v>
      </c>
      <c r="O724" s="3" t="s">
        <v>715</v>
      </c>
      <c r="P724" s="3" t="s">
        <v>39</v>
      </c>
      <c r="Q724" s="3" t="s">
        <v>1281</v>
      </c>
      <c r="R724" s="3" t="s">
        <v>1282</v>
      </c>
      <c r="S724" s="4">
        <v>46067.341666666667</v>
      </c>
      <c r="T724" s="4">
        <v>46067.345833333333</v>
      </c>
      <c r="U724" s="4">
        <v>46067.345833333333</v>
      </c>
      <c r="V724" s="3" t="s">
        <v>42</v>
      </c>
      <c r="W724" s="3" t="s">
        <v>43</v>
      </c>
      <c r="X724" s="3" t="s">
        <v>1144</v>
      </c>
      <c r="Y724" s="2">
        <v>1</v>
      </c>
      <c r="Z724" s="3" t="s">
        <v>1283</v>
      </c>
      <c r="AA724" s="5">
        <v>0.1</v>
      </c>
      <c r="AB724" s="5">
        <v>0</v>
      </c>
      <c r="AC724" s="5">
        <v>0.1</v>
      </c>
      <c r="AD724" s="5">
        <v>0</v>
      </c>
      <c r="AE724" s="5">
        <v>0</v>
      </c>
      <c r="AF724" s="5">
        <v>0.1</v>
      </c>
      <c r="AG724" s="6"/>
      <c r="AH724" s="6"/>
      <c r="AI724" s="7">
        <v>0</v>
      </c>
      <c r="AJ724" s="7">
        <v>0</v>
      </c>
      <c r="AK724" s="7">
        <v>0.1</v>
      </c>
      <c r="AL724" s="7">
        <v>0</v>
      </c>
      <c r="AM724" s="7">
        <v>0.1</v>
      </c>
      <c r="AN724" s="12" t="s">
        <v>46</v>
      </c>
      <c r="AO724" s="12"/>
      <c r="AP724" s="12"/>
      <c r="AQ724" s="12"/>
      <c r="AR724" s="12"/>
      <c r="AS724" s="12"/>
      <c r="AT724" s="12"/>
      <c r="AU724" s="12"/>
      <c r="AV724" s="12"/>
      <c r="AW724" s="12"/>
      <c r="AX724" s="12"/>
      <c r="AY724" s="8" t="s">
        <v>47</v>
      </c>
    </row>
    <row r="725" spans="1:51" ht="16.5" x14ac:dyDescent="0.25">
      <c r="A725" s="159" t="str">
        <f>_xlfn.XLOOKUP(X725,Mapping!N:N,Mapping!O:O,"Not Found",0,1)</f>
        <v>ICDB</v>
      </c>
      <c r="B725" s="159" t="str">
        <f t="shared" si="44"/>
        <v>ICDBICDB46067.3458333333</v>
      </c>
      <c r="D725" s="159" t="str">
        <f t="shared" si="47"/>
        <v>Super Light Maintenance</v>
      </c>
      <c r="E725" s="159" t="str">
        <f t="shared" si="45"/>
        <v>MCPICDBICDBSuper Light Maintenance</v>
      </c>
      <c r="F725" s="159" t="str">
        <f t="shared" si="46"/>
        <v>MCPICDBICDB</v>
      </c>
      <c r="G725" s="159" t="s">
        <v>1889</v>
      </c>
      <c r="N725" s="2">
        <v>2601</v>
      </c>
      <c r="O725" s="3" t="s">
        <v>715</v>
      </c>
      <c r="P725" s="3" t="s">
        <v>39</v>
      </c>
      <c r="Q725" s="3" t="s">
        <v>448</v>
      </c>
      <c r="R725" s="3" t="s">
        <v>449</v>
      </c>
      <c r="S725" s="4">
        <v>46067.345833333333</v>
      </c>
      <c r="T725" s="4">
        <v>46067.351388888892</v>
      </c>
      <c r="U725" s="4">
        <v>46067.351388888892</v>
      </c>
      <c r="V725" s="3" t="s">
        <v>42</v>
      </c>
      <c r="W725" s="3" t="s">
        <v>43</v>
      </c>
      <c r="X725" s="3" t="s">
        <v>1144</v>
      </c>
      <c r="Y725" s="2">
        <v>78</v>
      </c>
      <c r="Z725" s="3" t="s">
        <v>450</v>
      </c>
      <c r="AA725" s="5">
        <v>0.13</v>
      </c>
      <c r="AB725" s="5">
        <v>0</v>
      </c>
      <c r="AC725" s="5">
        <v>0.13</v>
      </c>
      <c r="AD725" s="5">
        <v>0</v>
      </c>
      <c r="AE725" s="5">
        <v>0</v>
      </c>
      <c r="AF725" s="5">
        <v>0.13</v>
      </c>
      <c r="AG725" s="6"/>
      <c r="AH725" s="6"/>
      <c r="AI725" s="7">
        <v>0</v>
      </c>
      <c r="AJ725" s="7">
        <v>0</v>
      </c>
      <c r="AK725" s="7">
        <v>0.13</v>
      </c>
      <c r="AL725" s="7">
        <v>0</v>
      </c>
      <c r="AM725" s="7">
        <v>0.13</v>
      </c>
      <c r="AN725" s="12" t="s">
        <v>46</v>
      </c>
      <c r="AO725" s="12"/>
      <c r="AP725" s="12"/>
      <c r="AQ725" s="12"/>
      <c r="AR725" s="12"/>
      <c r="AS725" s="12"/>
      <c r="AT725" s="12"/>
      <c r="AU725" s="12"/>
      <c r="AV725" s="12"/>
      <c r="AW725" s="12"/>
      <c r="AX725" s="12"/>
      <c r="AY725" s="8" t="s">
        <v>450</v>
      </c>
    </row>
    <row r="726" spans="1:51" ht="16.5" x14ac:dyDescent="0.25">
      <c r="A726" s="159" t="str">
        <f>_xlfn.XLOOKUP(X726,Mapping!N:N,Mapping!O:O,"Not Found",0,1)</f>
        <v>ICDB</v>
      </c>
      <c r="B726" s="159" t="str">
        <f t="shared" si="44"/>
        <v>ICDBICDB46067.3513888889</v>
      </c>
      <c r="D726" s="159" t="str">
        <f t="shared" si="47"/>
        <v>EC valuation | Luxembourg | Live on ALM Core</v>
      </c>
      <c r="E726" s="159" t="str">
        <f t="shared" si="45"/>
        <v>MCPICDBICDBEC valuation | Luxembourg | Live on ALM Core</v>
      </c>
      <c r="F726" s="159" t="str">
        <f t="shared" si="46"/>
        <v>MCPICDBICDB</v>
      </c>
      <c r="G726" s="159" t="s">
        <v>1889</v>
      </c>
      <c r="N726" s="2">
        <v>2601</v>
      </c>
      <c r="O726" s="3" t="s">
        <v>715</v>
      </c>
      <c r="P726" s="3" t="s">
        <v>39</v>
      </c>
      <c r="Q726" s="3" t="s">
        <v>1284</v>
      </c>
      <c r="R726" s="3" t="s">
        <v>1285</v>
      </c>
      <c r="S726" s="4">
        <v>46067.351388888892</v>
      </c>
      <c r="T726" s="4">
        <v>46067.354861111111</v>
      </c>
      <c r="U726" s="4">
        <v>46067.354861111111</v>
      </c>
      <c r="V726" s="3" t="s">
        <v>42</v>
      </c>
      <c r="W726" s="3" t="s">
        <v>43</v>
      </c>
      <c r="X726" s="3" t="s">
        <v>1144</v>
      </c>
      <c r="Y726" s="2">
        <v>1</v>
      </c>
      <c r="Z726" s="3" t="s">
        <v>1286</v>
      </c>
      <c r="AA726" s="5">
        <v>0.08</v>
      </c>
      <c r="AB726" s="5">
        <v>0</v>
      </c>
      <c r="AC726" s="5">
        <v>0.08</v>
      </c>
      <c r="AD726" s="5">
        <v>0</v>
      </c>
      <c r="AE726" s="5">
        <v>0</v>
      </c>
      <c r="AF726" s="5">
        <v>0.08</v>
      </c>
      <c r="AG726" s="6"/>
      <c r="AH726" s="6"/>
      <c r="AI726" s="7">
        <v>0</v>
      </c>
      <c r="AJ726" s="7">
        <v>0</v>
      </c>
      <c r="AK726" s="7">
        <v>0.08</v>
      </c>
      <c r="AL726" s="7">
        <v>0</v>
      </c>
      <c r="AM726" s="7">
        <v>0.08</v>
      </c>
      <c r="AN726" s="12" t="s">
        <v>46</v>
      </c>
      <c r="AO726" s="12"/>
      <c r="AP726" s="12"/>
      <c r="AQ726" s="12"/>
      <c r="AR726" s="12"/>
      <c r="AS726" s="12"/>
      <c r="AT726" s="12"/>
      <c r="AU726" s="12"/>
      <c r="AV726" s="12"/>
      <c r="AW726" s="12"/>
      <c r="AX726" s="12"/>
      <c r="AY726" s="8" t="s">
        <v>47</v>
      </c>
    </row>
    <row r="727" spans="1:51" ht="16.5" x14ac:dyDescent="0.25">
      <c r="A727" s="159" t="str">
        <f>_xlfn.XLOOKUP(X727,Mapping!N:N,Mapping!O:O,"Not Found",0,1)</f>
        <v>ICDB</v>
      </c>
      <c r="B727" s="159" t="str">
        <f t="shared" si="44"/>
        <v>ICDBICDB46067.3548611111</v>
      </c>
      <c r="D727" s="159" t="str">
        <f t="shared" si="47"/>
        <v>Super Light Maintenance</v>
      </c>
      <c r="E727" s="159" t="str">
        <f t="shared" si="45"/>
        <v>MCPICDBICDBSuper Light Maintenance</v>
      </c>
      <c r="F727" s="159" t="str">
        <f t="shared" si="46"/>
        <v>MCPICDBICDB</v>
      </c>
      <c r="G727" s="159" t="s">
        <v>1889</v>
      </c>
      <c r="N727" s="2">
        <v>2601</v>
      </c>
      <c r="O727" s="3" t="s">
        <v>715</v>
      </c>
      <c r="P727" s="3" t="s">
        <v>39</v>
      </c>
      <c r="Q727" s="3" t="s">
        <v>448</v>
      </c>
      <c r="R727" s="3" t="s">
        <v>449</v>
      </c>
      <c r="S727" s="4">
        <v>46067.354861111111</v>
      </c>
      <c r="T727" s="4">
        <v>46067.36041666667</v>
      </c>
      <c r="U727" s="4">
        <v>46067.363194444442</v>
      </c>
      <c r="V727" s="3" t="s">
        <v>42</v>
      </c>
      <c r="W727" s="3" t="s">
        <v>43</v>
      </c>
      <c r="X727" s="3" t="s">
        <v>1144</v>
      </c>
      <c r="Y727" s="2">
        <v>79</v>
      </c>
      <c r="Z727" s="3" t="s">
        <v>450</v>
      </c>
      <c r="AA727" s="5">
        <v>0.13</v>
      </c>
      <c r="AB727" s="5">
        <v>0</v>
      </c>
      <c r="AC727" s="5">
        <v>0.13</v>
      </c>
      <c r="AD727" s="5">
        <v>0</v>
      </c>
      <c r="AE727" s="5">
        <v>0</v>
      </c>
      <c r="AF727" s="5">
        <v>0.13</v>
      </c>
      <c r="AG727" s="6"/>
      <c r="AH727" s="6"/>
      <c r="AI727" s="7">
        <v>0</v>
      </c>
      <c r="AJ727" s="7">
        <v>0</v>
      </c>
      <c r="AK727" s="7">
        <v>0.13</v>
      </c>
      <c r="AL727" s="7">
        <v>0</v>
      </c>
      <c r="AM727" s="7">
        <v>0.13</v>
      </c>
      <c r="AN727" s="12" t="s">
        <v>46</v>
      </c>
      <c r="AO727" s="12"/>
      <c r="AP727" s="12"/>
      <c r="AQ727" s="12"/>
      <c r="AR727" s="12"/>
      <c r="AS727" s="12"/>
      <c r="AT727" s="12"/>
      <c r="AU727" s="12"/>
      <c r="AV727" s="12"/>
      <c r="AW727" s="12"/>
      <c r="AX727" s="12"/>
      <c r="AY727" s="8" t="s">
        <v>450</v>
      </c>
    </row>
    <row r="728" spans="1:51" ht="16.5" x14ac:dyDescent="0.25">
      <c r="A728" s="159" t="str">
        <f>_xlfn.XLOOKUP(X728,Mapping!N:N,Mapping!O:O,"Not Found",0,1)</f>
        <v>ICDB</v>
      </c>
      <c r="B728" s="159" t="str">
        <f t="shared" si="44"/>
        <v>ICDBICDB46067.3631944444</v>
      </c>
      <c r="D728" s="159" t="str">
        <f t="shared" si="47"/>
        <v>load AIC Spreads</v>
      </c>
      <c r="E728" s="159" t="str">
        <f t="shared" si="45"/>
        <v>MCPICDBICDBload AIC Spreads</v>
      </c>
      <c r="F728" s="159" t="str">
        <f t="shared" si="46"/>
        <v>MCPICDBICDB</v>
      </c>
      <c r="G728" s="159" t="s">
        <v>1889</v>
      </c>
      <c r="N728" s="2">
        <v>2601</v>
      </c>
      <c r="O728" s="3" t="s">
        <v>715</v>
      </c>
      <c r="P728" s="3" t="s">
        <v>39</v>
      </c>
      <c r="Q728" s="3" t="s">
        <v>375</v>
      </c>
      <c r="R728" s="3" t="s">
        <v>376</v>
      </c>
      <c r="S728" s="4">
        <v>46067.363194444442</v>
      </c>
      <c r="T728" s="4">
        <v>46067.413194444445</v>
      </c>
      <c r="U728" s="4">
        <v>46067.413194444445</v>
      </c>
      <c r="V728" s="3" t="s">
        <v>42</v>
      </c>
      <c r="W728" s="3" t="s">
        <v>43</v>
      </c>
      <c r="X728" s="3" t="s">
        <v>1287</v>
      </c>
      <c r="Y728" s="2">
        <v>1</v>
      </c>
      <c r="Z728" s="3" t="s">
        <v>378</v>
      </c>
      <c r="AA728" s="5">
        <v>1.2</v>
      </c>
      <c r="AB728" s="5">
        <v>0</v>
      </c>
      <c r="AC728" s="5">
        <v>1.2</v>
      </c>
      <c r="AD728" s="5">
        <v>0</v>
      </c>
      <c r="AE728" s="5">
        <v>0</v>
      </c>
      <c r="AF728" s="5">
        <v>1.2</v>
      </c>
      <c r="AG728" s="6"/>
      <c r="AH728" s="6"/>
      <c r="AI728" s="7">
        <v>0</v>
      </c>
      <c r="AJ728" s="7">
        <v>0</v>
      </c>
      <c r="AK728" s="7">
        <v>1.2</v>
      </c>
      <c r="AL728" s="7">
        <v>0</v>
      </c>
      <c r="AM728" s="7">
        <v>1.2</v>
      </c>
      <c r="AN728" s="12" t="s">
        <v>46</v>
      </c>
      <c r="AO728" s="12"/>
      <c r="AP728" s="12"/>
      <c r="AQ728" s="12"/>
      <c r="AR728" s="12"/>
      <c r="AS728" s="12"/>
      <c r="AT728" s="12"/>
      <c r="AU728" s="12"/>
      <c r="AV728" s="12"/>
      <c r="AW728" s="12"/>
      <c r="AX728" s="12"/>
      <c r="AY728" s="8" t="s">
        <v>47</v>
      </c>
    </row>
    <row r="729" spans="1:51" ht="16.5" x14ac:dyDescent="0.25">
      <c r="A729" s="159" t="str">
        <f>_xlfn.XLOOKUP(X729,Mapping!N:N,Mapping!O:O,"Not Found",0,1)</f>
        <v>ICDB</v>
      </c>
      <c r="B729" s="159" t="str">
        <f t="shared" si="44"/>
        <v>ICDBICDB46067.4131944444</v>
      </c>
      <c r="D729" s="159" t="str">
        <f t="shared" si="47"/>
        <v>Valuation AIC | NLWB_Lending | Live on ALM Core</v>
      </c>
      <c r="E729" s="159" t="str">
        <f t="shared" si="45"/>
        <v>MCPICDBICDBValuation AIC | NLWB_Lending | Live on ALM Core</v>
      </c>
      <c r="F729" s="159" t="str">
        <f t="shared" si="46"/>
        <v>MCPICDBICDB</v>
      </c>
      <c r="G729" s="159" t="s">
        <v>1889</v>
      </c>
      <c r="N729" s="2">
        <v>2601</v>
      </c>
      <c r="O729" s="3" t="s">
        <v>715</v>
      </c>
      <c r="P729" s="3" t="s">
        <v>39</v>
      </c>
      <c r="Q729" s="3" t="s">
        <v>1288</v>
      </c>
      <c r="R729" s="3" t="s">
        <v>1289</v>
      </c>
      <c r="S729" s="4">
        <v>46067.413194444445</v>
      </c>
      <c r="T729" s="4">
        <v>46067.428472222222</v>
      </c>
      <c r="U729" s="4">
        <v>46067.428472222222</v>
      </c>
      <c r="V729" s="3" t="s">
        <v>42</v>
      </c>
      <c r="W729" s="3" t="s">
        <v>43</v>
      </c>
      <c r="X729" s="3" t="s">
        <v>1287</v>
      </c>
      <c r="Y729" s="2">
        <v>1</v>
      </c>
      <c r="Z729" s="3" t="s">
        <v>1290</v>
      </c>
      <c r="AA729" s="5">
        <v>0.37</v>
      </c>
      <c r="AB729" s="5">
        <v>0</v>
      </c>
      <c r="AC729" s="5">
        <v>0.37</v>
      </c>
      <c r="AD729" s="5">
        <v>0</v>
      </c>
      <c r="AE729" s="5">
        <v>0</v>
      </c>
      <c r="AF729" s="5">
        <v>0.37</v>
      </c>
      <c r="AG729" s="6"/>
      <c r="AH729" s="6"/>
      <c r="AI729" s="7">
        <v>0</v>
      </c>
      <c r="AJ729" s="7">
        <v>0</v>
      </c>
      <c r="AK729" s="7">
        <v>0.37</v>
      </c>
      <c r="AL729" s="7">
        <v>0</v>
      </c>
      <c r="AM729" s="7">
        <v>0.37</v>
      </c>
      <c r="AN729" s="12" t="s">
        <v>46</v>
      </c>
      <c r="AO729" s="12"/>
      <c r="AP729" s="12"/>
      <c r="AQ729" s="12"/>
      <c r="AR729" s="12"/>
      <c r="AS729" s="12"/>
      <c r="AT729" s="12"/>
      <c r="AU729" s="12"/>
      <c r="AV729" s="12"/>
      <c r="AW729" s="12"/>
      <c r="AX729" s="12"/>
      <c r="AY729" s="8" t="s">
        <v>47</v>
      </c>
    </row>
    <row r="730" spans="1:51" ht="16.5" x14ac:dyDescent="0.25">
      <c r="A730" s="159" t="str">
        <f>_xlfn.XLOOKUP(X730,Mapping!N:N,Mapping!O:O,"Not Found",0,1)</f>
        <v>ICDB</v>
      </c>
      <c r="B730" s="159" t="str">
        <f t="shared" si="44"/>
        <v>ICDBICDB46067.4284722222</v>
      </c>
      <c r="D730" s="159" t="str">
        <f t="shared" si="47"/>
        <v>Valuation AIC | NLWB_FM_Banking_books | Live on ALM Core</v>
      </c>
      <c r="E730" s="159" t="str">
        <f t="shared" si="45"/>
        <v>MCPICDBICDBValuation AIC | NLWB_FM_Banking_books | Live on ALM Core</v>
      </c>
      <c r="F730" s="159" t="str">
        <f t="shared" si="46"/>
        <v>MCPICDBICDB</v>
      </c>
      <c r="G730" s="159" t="s">
        <v>1889</v>
      </c>
      <c r="N730" s="2">
        <v>2601</v>
      </c>
      <c r="O730" s="3" t="s">
        <v>715</v>
      </c>
      <c r="P730" s="3" t="s">
        <v>39</v>
      </c>
      <c r="Q730" s="3" t="s">
        <v>1291</v>
      </c>
      <c r="R730" s="3" t="s">
        <v>1292</v>
      </c>
      <c r="S730" s="4">
        <v>46067.428472222222</v>
      </c>
      <c r="T730" s="4">
        <v>46067.436805555553</v>
      </c>
      <c r="U730" s="4">
        <v>46067.436805555553</v>
      </c>
      <c r="V730" s="3" t="s">
        <v>42</v>
      </c>
      <c r="W730" s="3" t="s">
        <v>43</v>
      </c>
      <c r="X730" s="3" t="s">
        <v>1287</v>
      </c>
      <c r="Y730" s="2">
        <v>1</v>
      </c>
      <c r="Z730" s="3" t="s">
        <v>1293</v>
      </c>
      <c r="AA730" s="5">
        <v>0.2</v>
      </c>
      <c r="AB730" s="5">
        <v>0</v>
      </c>
      <c r="AC730" s="5">
        <v>0.2</v>
      </c>
      <c r="AD730" s="5">
        <v>0</v>
      </c>
      <c r="AE730" s="5">
        <v>0</v>
      </c>
      <c r="AF730" s="5">
        <v>0.2</v>
      </c>
      <c r="AG730" s="6"/>
      <c r="AH730" s="6"/>
      <c r="AI730" s="7">
        <v>0</v>
      </c>
      <c r="AJ730" s="7">
        <v>0</v>
      </c>
      <c r="AK730" s="7">
        <v>0.2</v>
      </c>
      <c r="AL730" s="7">
        <v>0</v>
      </c>
      <c r="AM730" s="7">
        <v>0.2</v>
      </c>
      <c r="AN730" s="12" t="s">
        <v>46</v>
      </c>
      <c r="AO730" s="12"/>
      <c r="AP730" s="12"/>
      <c r="AQ730" s="12"/>
      <c r="AR730" s="12"/>
      <c r="AS730" s="12"/>
      <c r="AT730" s="12"/>
      <c r="AU730" s="12"/>
      <c r="AV730" s="12"/>
      <c r="AW730" s="12"/>
      <c r="AX730" s="12"/>
      <c r="AY730" s="8" t="s">
        <v>47</v>
      </c>
    </row>
    <row r="731" spans="1:51" ht="16.5" x14ac:dyDescent="0.25">
      <c r="A731" s="159" t="str">
        <f>_xlfn.XLOOKUP(X731,Mapping!N:N,Mapping!O:O,"Not Found",0,1)</f>
        <v>ICDB</v>
      </c>
      <c r="B731" s="159" t="str">
        <f t="shared" si="44"/>
        <v>ICDBICDB46067.4368055556</v>
      </c>
      <c r="D731" s="159" t="str">
        <f t="shared" si="47"/>
        <v>Valuation AIC | NLWB_BMG | Live on ALM Core</v>
      </c>
      <c r="E731" s="159" t="str">
        <f t="shared" si="45"/>
        <v>MCPICDBICDBValuation AIC | NLWB_BMG | Live on ALM Core</v>
      </c>
      <c r="F731" s="159" t="str">
        <f t="shared" si="46"/>
        <v>MCPICDBICDB</v>
      </c>
      <c r="G731" s="159" t="s">
        <v>1889</v>
      </c>
      <c r="N731" s="2">
        <v>2601</v>
      </c>
      <c r="O731" s="3" t="s">
        <v>715</v>
      </c>
      <c r="P731" s="3" t="s">
        <v>39</v>
      </c>
      <c r="Q731" s="3" t="s">
        <v>1294</v>
      </c>
      <c r="R731" s="3" t="s">
        <v>1295</v>
      </c>
      <c r="S731" s="4">
        <v>46067.436805555553</v>
      </c>
      <c r="T731" s="4">
        <v>46067.443749999999</v>
      </c>
      <c r="U731" s="4">
        <v>46067.443749999999</v>
      </c>
      <c r="V731" s="3" t="s">
        <v>42</v>
      </c>
      <c r="W731" s="3" t="s">
        <v>43</v>
      </c>
      <c r="X731" s="3" t="s">
        <v>1287</v>
      </c>
      <c r="Y731" s="2">
        <v>1</v>
      </c>
      <c r="Z731" s="3" t="s">
        <v>1296</v>
      </c>
      <c r="AA731" s="5">
        <v>0.17</v>
      </c>
      <c r="AB731" s="5">
        <v>0</v>
      </c>
      <c r="AC731" s="5">
        <v>0.17</v>
      </c>
      <c r="AD731" s="5">
        <v>0</v>
      </c>
      <c r="AE731" s="5">
        <v>0</v>
      </c>
      <c r="AF731" s="5">
        <v>0.17</v>
      </c>
      <c r="AG731" s="6"/>
      <c r="AH731" s="6"/>
      <c r="AI731" s="7">
        <v>0</v>
      </c>
      <c r="AJ731" s="7">
        <v>0</v>
      </c>
      <c r="AK731" s="7">
        <v>0.17</v>
      </c>
      <c r="AL731" s="7">
        <v>0</v>
      </c>
      <c r="AM731" s="7">
        <v>0.17</v>
      </c>
      <c r="AN731" s="12" t="s">
        <v>46</v>
      </c>
      <c r="AO731" s="12"/>
      <c r="AP731" s="12"/>
      <c r="AQ731" s="12"/>
      <c r="AR731" s="12"/>
      <c r="AS731" s="12"/>
      <c r="AT731" s="12"/>
      <c r="AU731" s="12"/>
      <c r="AV731" s="12"/>
      <c r="AW731" s="12"/>
      <c r="AX731" s="12"/>
      <c r="AY731" s="8" t="s">
        <v>47</v>
      </c>
    </row>
    <row r="732" spans="1:51" ht="16.5" x14ac:dyDescent="0.25">
      <c r="A732" s="159" t="str">
        <f>_xlfn.XLOOKUP(X732,Mapping!N:N,Mapping!O:O,"Not Found",0,1)</f>
        <v>ICDB</v>
      </c>
      <c r="B732" s="159" t="str">
        <f t="shared" si="44"/>
        <v>ICDBICDB46067.44375</v>
      </c>
      <c r="D732" s="159" t="str">
        <f t="shared" si="47"/>
        <v>Valuation AIC | NLWB_Trade_Finance_Services | Live on ALM Core</v>
      </c>
      <c r="E732" s="159" t="str">
        <f t="shared" si="45"/>
        <v>MCPICDBICDBValuation AIC | NLWB_Trade_Finance_Services | Live on ALM Core</v>
      </c>
      <c r="F732" s="159" t="str">
        <f t="shared" si="46"/>
        <v>MCPICDBICDB</v>
      </c>
      <c r="G732" s="159" t="s">
        <v>1889</v>
      </c>
      <c r="N732" s="2">
        <v>2601</v>
      </c>
      <c r="O732" s="3" t="s">
        <v>715</v>
      </c>
      <c r="P732" s="3" t="s">
        <v>39</v>
      </c>
      <c r="Q732" s="3" t="s">
        <v>1297</v>
      </c>
      <c r="R732" s="3" t="s">
        <v>1298</v>
      </c>
      <c r="S732" s="4">
        <v>46067.443749999999</v>
      </c>
      <c r="T732" s="4">
        <v>46067.468055555553</v>
      </c>
      <c r="U732" s="4">
        <v>46067.468055555553</v>
      </c>
      <c r="V732" s="3" t="s">
        <v>42</v>
      </c>
      <c r="W732" s="3" t="s">
        <v>43</v>
      </c>
      <c r="X732" s="3" t="s">
        <v>1287</v>
      </c>
      <c r="Y732" s="2">
        <v>1</v>
      </c>
      <c r="Z732" s="3" t="s">
        <v>1299</v>
      </c>
      <c r="AA732" s="5">
        <v>0.57999999999999996</v>
      </c>
      <c r="AB732" s="5">
        <v>0</v>
      </c>
      <c r="AC732" s="5">
        <v>0.57999999999999996</v>
      </c>
      <c r="AD732" s="5">
        <v>0</v>
      </c>
      <c r="AE732" s="5">
        <v>0</v>
      </c>
      <c r="AF732" s="5">
        <v>0.57999999999999996</v>
      </c>
      <c r="AG732" s="6"/>
      <c r="AH732" s="6"/>
      <c r="AI732" s="7">
        <v>0</v>
      </c>
      <c r="AJ732" s="7">
        <v>0</v>
      </c>
      <c r="AK732" s="7">
        <v>0.57999999999999996</v>
      </c>
      <c r="AL732" s="7">
        <v>0</v>
      </c>
      <c r="AM732" s="7">
        <v>0.57999999999999996</v>
      </c>
      <c r="AN732" s="12" t="s">
        <v>46</v>
      </c>
      <c r="AO732" s="12"/>
      <c r="AP732" s="12"/>
      <c r="AQ732" s="12"/>
      <c r="AR732" s="12"/>
      <c r="AS732" s="12"/>
      <c r="AT732" s="12"/>
      <c r="AU732" s="12"/>
      <c r="AV732" s="12"/>
      <c r="AW732" s="12"/>
      <c r="AX732" s="12"/>
      <c r="AY732" s="8" t="s">
        <v>47</v>
      </c>
    </row>
    <row r="733" spans="1:51" ht="16.5" x14ac:dyDescent="0.25">
      <c r="A733" s="159" t="str">
        <f>_xlfn.XLOOKUP(X733,Mapping!N:N,Mapping!O:O,"Not Found",0,1)</f>
        <v>ICDB</v>
      </c>
      <c r="B733" s="159" t="str">
        <f t="shared" si="44"/>
        <v>ICDBICDB46067.4680555556</v>
      </c>
      <c r="D733" s="159" t="str">
        <f t="shared" si="47"/>
        <v>Valuation AIC | Brussels | Live on ALM Core</v>
      </c>
      <c r="E733" s="159" t="str">
        <f t="shared" si="45"/>
        <v>MCPICDBICDBValuation AIC | Brussels | Live on ALM Core</v>
      </c>
      <c r="F733" s="159" t="str">
        <f t="shared" si="46"/>
        <v>MCPICDBICDB</v>
      </c>
      <c r="G733" s="159" t="s">
        <v>1889</v>
      </c>
      <c r="N733" s="2">
        <v>2601</v>
      </c>
      <c r="O733" s="3" t="s">
        <v>715</v>
      </c>
      <c r="P733" s="3" t="s">
        <v>39</v>
      </c>
      <c r="Q733" s="3" t="s">
        <v>1300</v>
      </c>
      <c r="R733" s="3" t="s">
        <v>1301</v>
      </c>
      <c r="S733" s="4">
        <v>46067.468055555553</v>
      </c>
      <c r="T733" s="4">
        <v>46067.474999999999</v>
      </c>
      <c r="U733" s="4" t="s">
        <v>42</v>
      </c>
      <c r="V733" s="3" t="s">
        <v>42</v>
      </c>
      <c r="W733" s="3" t="s">
        <v>43</v>
      </c>
      <c r="X733" s="3" t="s">
        <v>1287</v>
      </c>
      <c r="Y733" s="2">
        <v>1</v>
      </c>
      <c r="Z733" s="3" t="s">
        <v>1302</v>
      </c>
      <c r="AA733" s="5">
        <v>0.17</v>
      </c>
      <c r="AB733" s="5">
        <v>0</v>
      </c>
      <c r="AC733" s="5">
        <v>0.17</v>
      </c>
      <c r="AD733" s="5">
        <v>0</v>
      </c>
      <c r="AE733" s="5">
        <v>0</v>
      </c>
      <c r="AF733" s="5">
        <v>0.17</v>
      </c>
      <c r="AG733" s="6"/>
      <c r="AH733" s="6"/>
      <c r="AI733" s="7">
        <v>0</v>
      </c>
      <c r="AJ733" s="7">
        <v>0</v>
      </c>
      <c r="AK733" s="7">
        <v>0.17</v>
      </c>
      <c r="AL733" s="7">
        <v>0</v>
      </c>
      <c r="AM733" s="7">
        <v>0.17</v>
      </c>
      <c r="AN733" s="12" t="s">
        <v>46</v>
      </c>
      <c r="AO733" s="12"/>
      <c r="AP733" s="12"/>
      <c r="AQ733" s="12"/>
      <c r="AR733" s="12"/>
      <c r="AS733" s="12"/>
      <c r="AT733" s="12"/>
      <c r="AU733" s="12"/>
      <c r="AV733" s="12"/>
      <c r="AW733" s="12"/>
      <c r="AX733" s="12"/>
      <c r="AY733" s="8" t="s">
        <v>47</v>
      </c>
    </row>
    <row r="734" spans="1:51" ht="16.5" x14ac:dyDescent="0.25">
      <c r="A734" s="159" t="str">
        <f>_xlfn.XLOOKUP(X734,Mapping!N:N,Mapping!O:O,"Not Found",0,1)</f>
        <v>Delete Portfolio</v>
      </c>
      <c r="B734" s="159" t="str">
        <f t="shared" si="44"/>
        <v>ESDBDelete Portfolio46059.5291666667</v>
      </c>
      <c r="D734" s="159" t="str">
        <f t="shared" si="47"/>
        <v>Delete portfolio from</v>
      </c>
      <c r="E734" s="159" t="str">
        <f t="shared" si="45"/>
        <v>MCPESDBDelete PortfolioDelete portfolio from</v>
      </c>
      <c r="F734" s="159" t="str">
        <f t="shared" si="46"/>
        <v>MCPESDBDelete Portfolio</v>
      </c>
      <c r="G734" s="159" t="s">
        <v>1889</v>
      </c>
      <c r="N734" s="2">
        <v>2601</v>
      </c>
      <c r="O734" s="3" t="s">
        <v>1303</v>
      </c>
      <c r="P734" s="3" t="s">
        <v>39</v>
      </c>
      <c r="Q734" s="3" t="s">
        <v>40</v>
      </c>
      <c r="R734" s="3" t="s">
        <v>41</v>
      </c>
      <c r="S734" s="4">
        <v>46059.529166666667</v>
      </c>
      <c r="T734" s="4">
        <v>46059.53125</v>
      </c>
      <c r="U734" s="4">
        <v>46059.531944444447</v>
      </c>
      <c r="V734" s="3" t="s">
        <v>42</v>
      </c>
      <c r="W734" s="3" t="s">
        <v>43</v>
      </c>
      <c r="X734" s="3" t="s">
        <v>1304</v>
      </c>
      <c r="Y734" s="2">
        <v>1</v>
      </c>
      <c r="Z734" s="3" t="s">
        <v>45</v>
      </c>
      <c r="AA734" s="5">
        <v>0.05</v>
      </c>
      <c r="AB734" s="5">
        <v>0</v>
      </c>
      <c r="AC734" s="5">
        <v>0.05</v>
      </c>
      <c r="AD734" s="5">
        <v>0</v>
      </c>
      <c r="AE734" s="5">
        <v>0</v>
      </c>
      <c r="AF734" s="5">
        <v>0.05</v>
      </c>
      <c r="AG734" s="6"/>
      <c r="AH734" s="6"/>
      <c r="AI734" s="7">
        <v>0</v>
      </c>
      <c r="AJ734" s="7">
        <v>0</v>
      </c>
      <c r="AK734" s="7">
        <v>0.05</v>
      </c>
      <c r="AL734" s="7">
        <v>0</v>
      </c>
      <c r="AM734" s="7">
        <v>0.05</v>
      </c>
      <c r="AN734" s="12" t="s">
        <v>46</v>
      </c>
      <c r="AO734" s="12"/>
      <c r="AP734" s="12"/>
      <c r="AQ734" s="12"/>
      <c r="AR734" s="12"/>
      <c r="AS734" s="12"/>
      <c r="AT734" s="12"/>
      <c r="AU734" s="12"/>
      <c r="AV734" s="12"/>
      <c r="AW734" s="12"/>
      <c r="AX734" s="12"/>
      <c r="AY734" s="8" t="s">
        <v>47</v>
      </c>
    </row>
    <row r="735" spans="1:51" ht="16.5" x14ac:dyDescent="0.25">
      <c r="A735" s="159" t="str">
        <f>_xlfn.XLOOKUP(X735,Mapping!N:N,Mapping!O:O,"Not Found",0,1)</f>
        <v>Load Compare MP</v>
      </c>
      <c r="B735" s="159" t="str">
        <f t="shared" si="44"/>
        <v>ESDBLoad Compare MP46059.5319444444</v>
      </c>
      <c r="D735" s="159" t="str">
        <f t="shared" si="47"/>
        <v>load Model parameters</v>
      </c>
      <c r="E735" s="159" t="str">
        <f t="shared" si="45"/>
        <v>MCPESDBLoad Compare MPload Model parameters</v>
      </c>
      <c r="F735" s="159" t="str">
        <f t="shared" si="46"/>
        <v>MCPESDBLoad Compare MP</v>
      </c>
      <c r="G735" s="159" t="s">
        <v>1889</v>
      </c>
      <c r="N735" s="2">
        <v>2601</v>
      </c>
      <c r="O735" s="3" t="s">
        <v>1303</v>
      </c>
      <c r="P735" s="3" t="s">
        <v>39</v>
      </c>
      <c r="Q735" s="3" t="s">
        <v>48</v>
      </c>
      <c r="R735" s="3" t="s">
        <v>49</v>
      </c>
      <c r="S735" s="4">
        <v>46059.531944444447</v>
      </c>
      <c r="T735" s="4">
        <v>46059.53402777778</v>
      </c>
      <c r="U735" s="4">
        <v>46059.53402777778</v>
      </c>
      <c r="V735" s="3" t="s">
        <v>42</v>
      </c>
      <c r="W735" s="3" t="s">
        <v>43</v>
      </c>
      <c r="X735" s="3" t="s">
        <v>1305</v>
      </c>
      <c r="Y735" s="2">
        <v>1</v>
      </c>
      <c r="Z735" s="3" t="s">
        <v>52</v>
      </c>
      <c r="AA735" s="5">
        <v>0.05</v>
      </c>
      <c r="AB735" s="5">
        <v>0</v>
      </c>
      <c r="AC735" s="5">
        <v>0.05</v>
      </c>
      <c r="AD735" s="5">
        <v>0</v>
      </c>
      <c r="AE735" s="5">
        <v>0</v>
      </c>
      <c r="AF735" s="5">
        <v>0.05</v>
      </c>
      <c r="AG735" s="6"/>
      <c r="AH735" s="6"/>
      <c r="AI735" s="7">
        <v>0</v>
      </c>
      <c r="AJ735" s="7">
        <v>0</v>
      </c>
      <c r="AK735" s="7">
        <v>0.05</v>
      </c>
      <c r="AL735" s="7">
        <v>0</v>
      </c>
      <c r="AM735" s="7">
        <v>0.05</v>
      </c>
      <c r="AN735" s="12" t="s">
        <v>46</v>
      </c>
      <c r="AO735" s="12"/>
      <c r="AP735" s="12"/>
      <c r="AQ735" s="12"/>
      <c r="AR735" s="12"/>
      <c r="AS735" s="12"/>
      <c r="AT735" s="12"/>
      <c r="AU735" s="12"/>
      <c r="AV735" s="12"/>
      <c r="AW735" s="12"/>
      <c r="AX735" s="12"/>
      <c r="AY735" s="8" t="s">
        <v>47</v>
      </c>
    </row>
    <row r="736" spans="1:51" ht="16.5" x14ac:dyDescent="0.25">
      <c r="A736" s="159" t="str">
        <f>_xlfn.XLOOKUP(X736,Mapping!N:N,Mapping!O:O,"Not Found",0,1)</f>
        <v>Load Compare MP</v>
      </c>
      <c r="B736" s="159" t="str">
        <f t="shared" si="44"/>
        <v>ESDBLoad Compare MP46059.5340277778</v>
      </c>
      <c r="D736" s="159" t="str">
        <f t="shared" si="47"/>
        <v>Model parameters comparison</v>
      </c>
      <c r="E736" s="159" t="str">
        <f t="shared" si="45"/>
        <v>MCPESDBLoad Compare MPModel parameters comparison</v>
      </c>
      <c r="F736" s="159" t="str">
        <f t="shared" si="46"/>
        <v>MCPESDBLoad Compare MP</v>
      </c>
      <c r="G736" s="159" t="s">
        <v>1889</v>
      </c>
      <c r="N736" s="2">
        <v>2601</v>
      </c>
      <c r="O736" s="3" t="s">
        <v>1303</v>
      </c>
      <c r="P736" s="3" t="s">
        <v>39</v>
      </c>
      <c r="Q736" s="3" t="s">
        <v>53</v>
      </c>
      <c r="R736" s="3" t="s">
        <v>329</v>
      </c>
      <c r="S736" s="4">
        <v>46059.53402777778</v>
      </c>
      <c r="T736" s="4">
        <v>46059.53402777778</v>
      </c>
      <c r="U736" s="4">
        <v>46059.534722222219</v>
      </c>
      <c r="V736" s="3" t="s">
        <v>42</v>
      </c>
      <c r="W736" s="3" t="s">
        <v>43</v>
      </c>
      <c r="X736" s="3" t="s">
        <v>1305</v>
      </c>
      <c r="Y736" s="2">
        <v>1</v>
      </c>
      <c r="Z736" s="3" t="s">
        <v>55</v>
      </c>
      <c r="AA736" s="5">
        <v>0</v>
      </c>
      <c r="AB736" s="5">
        <v>0</v>
      </c>
      <c r="AC736" s="5">
        <v>0</v>
      </c>
      <c r="AD736" s="5">
        <v>0</v>
      </c>
      <c r="AE736" s="5">
        <v>0</v>
      </c>
      <c r="AF736" s="5">
        <v>0</v>
      </c>
      <c r="AG736" s="6"/>
      <c r="AH736" s="6"/>
      <c r="AI736" s="7">
        <v>0</v>
      </c>
      <c r="AJ736" s="7">
        <v>0</v>
      </c>
      <c r="AK736" s="7">
        <v>0</v>
      </c>
      <c r="AL736" s="7">
        <v>0</v>
      </c>
      <c r="AM736" s="7">
        <v>0</v>
      </c>
      <c r="AN736" s="12" t="s">
        <v>46</v>
      </c>
      <c r="AO736" s="12"/>
      <c r="AP736" s="12"/>
      <c r="AQ736" s="12"/>
      <c r="AR736" s="12"/>
      <c r="AS736" s="12"/>
      <c r="AT736" s="12"/>
      <c r="AU736" s="12"/>
      <c r="AV736" s="12"/>
      <c r="AW736" s="12"/>
      <c r="AX736" s="12"/>
      <c r="AY736" s="8" t="s">
        <v>47</v>
      </c>
    </row>
    <row r="737" spans="1:51" ht="16.5" x14ac:dyDescent="0.25">
      <c r="A737" s="159" t="str">
        <f>_xlfn.XLOOKUP(X737,Mapping!N:N,Mapping!O:O,"Not Found",0,1)</f>
        <v>Load Compare Spreads</v>
      </c>
      <c r="B737" s="159" t="str">
        <f t="shared" si="44"/>
        <v>ESDBLoad Compare Spreads46059.5347222222</v>
      </c>
      <c r="D737" s="159" t="str">
        <f t="shared" si="47"/>
        <v>load Spreads</v>
      </c>
      <c r="E737" s="159" t="str">
        <f t="shared" si="45"/>
        <v>MCPESDBLoad Compare Spreadsload Spreads</v>
      </c>
      <c r="F737" s="159" t="str">
        <f t="shared" si="46"/>
        <v>MCPESDBLoad Compare Spreads</v>
      </c>
      <c r="G737" s="159" t="s">
        <v>1889</v>
      </c>
      <c r="N737" s="2">
        <v>2601</v>
      </c>
      <c r="O737" s="3" t="s">
        <v>1303</v>
      </c>
      <c r="P737" s="3" t="s">
        <v>39</v>
      </c>
      <c r="Q737" s="3" t="s">
        <v>65</v>
      </c>
      <c r="R737" s="3" t="s">
        <v>66</v>
      </c>
      <c r="S737" s="4">
        <v>46059.534722222219</v>
      </c>
      <c r="T737" s="4">
        <v>46059.55</v>
      </c>
      <c r="U737" s="4">
        <v>46059.55</v>
      </c>
      <c r="V737" s="3" t="s">
        <v>42</v>
      </c>
      <c r="W737" s="3" t="s">
        <v>43</v>
      </c>
      <c r="X737" s="3" t="s">
        <v>1306</v>
      </c>
      <c r="Y737" s="2">
        <v>1</v>
      </c>
      <c r="Z737" s="3" t="s">
        <v>69</v>
      </c>
      <c r="AA737" s="5">
        <v>0.37</v>
      </c>
      <c r="AB737" s="5">
        <v>0</v>
      </c>
      <c r="AC737" s="5">
        <v>0.37</v>
      </c>
      <c r="AD737" s="5">
        <v>0</v>
      </c>
      <c r="AE737" s="5">
        <v>0</v>
      </c>
      <c r="AF737" s="5">
        <v>0.37</v>
      </c>
      <c r="AG737" s="6"/>
      <c r="AH737" s="6"/>
      <c r="AI737" s="7">
        <v>0</v>
      </c>
      <c r="AJ737" s="7">
        <v>0</v>
      </c>
      <c r="AK737" s="7">
        <v>0.37</v>
      </c>
      <c r="AL737" s="7">
        <v>0</v>
      </c>
      <c r="AM737" s="7">
        <v>0.37</v>
      </c>
      <c r="AN737" s="12" t="s">
        <v>46</v>
      </c>
      <c r="AO737" s="12"/>
      <c r="AP737" s="12"/>
      <c r="AQ737" s="12"/>
      <c r="AR737" s="12"/>
      <c r="AS737" s="12"/>
      <c r="AT737" s="12"/>
      <c r="AU737" s="12"/>
      <c r="AV737" s="12"/>
      <c r="AW737" s="12"/>
      <c r="AX737" s="12"/>
      <c r="AY737" s="8" t="s">
        <v>47</v>
      </c>
    </row>
    <row r="738" spans="1:51" ht="16.5" x14ac:dyDescent="0.25">
      <c r="A738" s="159" t="str">
        <f>_xlfn.XLOOKUP(X738,Mapping!N:N,Mapping!O:O,"Not Found",0,1)</f>
        <v>Load Compare Spreads</v>
      </c>
      <c r="B738" s="159" t="str">
        <f t="shared" si="44"/>
        <v>ESDBLoad Compare Spreads46059.55</v>
      </c>
      <c r="D738" s="159" t="str">
        <f t="shared" si="47"/>
        <v>Spreads comparison</v>
      </c>
      <c r="E738" s="159" t="str">
        <f t="shared" si="45"/>
        <v>MCPESDBLoad Compare SpreadsSpreads comparison</v>
      </c>
      <c r="F738" s="159" t="str">
        <f t="shared" si="46"/>
        <v>MCPESDBLoad Compare Spreads</v>
      </c>
      <c r="G738" s="159" t="s">
        <v>1889</v>
      </c>
      <c r="N738" s="2">
        <v>2601</v>
      </c>
      <c r="O738" s="3" t="s">
        <v>1303</v>
      </c>
      <c r="P738" s="3" t="s">
        <v>39</v>
      </c>
      <c r="Q738" s="3" t="s">
        <v>70</v>
      </c>
      <c r="R738" s="3" t="s">
        <v>331</v>
      </c>
      <c r="S738" s="4">
        <v>46059.55</v>
      </c>
      <c r="T738" s="4">
        <v>46059.551388888889</v>
      </c>
      <c r="U738" s="4">
        <v>46065.222916666666</v>
      </c>
      <c r="V738" s="3" t="s">
        <v>42</v>
      </c>
      <c r="W738" s="3" t="s">
        <v>43</v>
      </c>
      <c r="X738" s="3" t="s">
        <v>1306</v>
      </c>
      <c r="Y738" s="2">
        <v>1</v>
      </c>
      <c r="Z738" s="3" t="s">
        <v>71</v>
      </c>
      <c r="AA738" s="5">
        <v>0.03</v>
      </c>
      <c r="AB738" s="5">
        <v>0</v>
      </c>
      <c r="AC738" s="5">
        <v>0.03</v>
      </c>
      <c r="AD738" s="5">
        <v>0</v>
      </c>
      <c r="AE738" s="5">
        <v>0</v>
      </c>
      <c r="AF738" s="5">
        <v>0.03</v>
      </c>
      <c r="AG738" s="6"/>
      <c r="AH738" s="6"/>
      <c r="AI738" s="7">
        <v>0</v>
      </c>
      <c r="AJ738" s="7">
        <v>0</v>
      </c>
      <c r="AK738" s="7">
        <v>0.03</v>
      </c>
      <c r="AL738" s="7">
        <v>0</v>
      </c>
      <c r="AM738" s="7">
        <v>0.03</v>
      </c>
      <c r="AN738" s="12" t="s">
        <v>46</v>
      </c>
      <c r="AO738" s="12"/>
      <c r="AP738" s="12"/>
      <c r="AQ738" s="12"/>
      <c r="AR738" s="12"/>
      <c r="AS738" s="12"/>
      <c r="AT738" s="12"/>
      <c r="AU738" s="12"/>
      <c r="AV738" s="12"/>
      <c r="AW738" s="12"/>
      <c r="AX738" s="12"/>
      <c r="AY738" s="8" t="s">
        <v>47</v>
      </c>
    </row>
    <row r="739" spans="1:51" ht="16.5" x14ac:dyDescent="0.25">
      <c r="A739" s="159" t="str">
        <f>_xlfn.XLOOKUP(X739,Mapping!N:N,Mapping!O:O,"Not Found",0,1)</f>
        <v>Load Pos</v>
      </c>
      <c r="B739" s="159" t="str">
        <f t="shared" si="44"/>
        <v>ESDBLoad Pos46065.2229166667</v>
      </c>
      <c r="D739" s="159" t="str">
        <f t="shared" si="47"/>
        <v>Generate NTG</v>
      </c>
      <c r="E739" s="159" t="str">
        <f t="shared" si="45"/>
        <v>MCPESDBLoad PosGenerate NTG</v>
      </c>
      <c r="F739" s="159" t="str">
        <f t="shared" si="46"/>
        <v>MCPESDBLoad Pos</v>
      </c>
      <c r="G739" s="159" t="s">
        <v>1889</v>
      </c>
      <c r="N739" s="2">
        <v>2601</v>
      </c>
      <c r="O739" s="3" t="s">
        <v>1303</v>
      </c>
      <c r="P739" s="3" t="s">
        <v>39</v>
      </c>
      <c r="Q739" s="3" t="s">
        <v>1307</v>
      </c>
      <c r="R739" s="3" t="s">
        <v>1308</v>
      </c>
      <c r="S739" s="4">
        <v>46065.222916666666</v>
      </c>
      <c r="T739" s="4">
        <v>46065.231944444444</v>
      </c>
      <c r="U739" s="4">
        <v>46065.231944444444</v>
      </c>
      <c r="V739" s="3" t="s">
        <v>42</v>
      </c>
      <c r="W739" s="3" t="s">
        <v>43</v>
      </c>
      <c r="X739" s="3" t="s">
        <v>1309</v>
      </c>
      <c r="Y739" s="2">
        <v>1</v>
      </c>
      <c r="Z739" s="3" t="s">
        <v>1310</v>
      </c>
      <c r="AA739" s="5">
        <v>0.22</v>
      </c>
      <c r="AB739" s="5">
        <v>0.22</v>
      </c>
      <c r="AC739" s="5">
        <v>0</v>
      </c>
      <c r="AD739" s="5">
        <v>0</v>
      </c>
      <c r="AE739" s="5">
        <v>0.22</v>
      </c>
      <c r="AF739" s="5">
        <v>0.22</v>
      </c>
      <c r="AG739" s="6"/>
      <c r="AH739" s="6"/>
      <c r="AI739" s="7">
        <v>0.22</v>
      </c>
      <c r="AJ739" s="7">
        <v>0</v>
      </c>
      <c r="AK739" s="7">
        <v>0</v>
      </c>
      <c r="AL739" s="7">
        <v>0.22</v>
      </c>
      <c r="AM739" s="7">
        <v>0.22</v>
      </c>
      <c r="AN739" s="12" t="s">
        <v>149</v>
      </c>
      <c r="AO739" s="12" t="s">
        <v>150</v>
      </c>
      <c r="AP739" s="12" t="s">
        <v>334</v>
      </c>
      <c r="AQ739" s="12" t="s">
        <v>1311</v>
      </c>
      <c r="AR739" s="12" t="s">
        <v>1312</v>
      </c>
      <c r="AS739" s="12"/>
      <c r="AT739" s="12" t="s">
        <v>60</v>
      </c>
      <c r="AU739" s="12" t="s">
        <v>118</v>
      </c>
      <c r="AV739" s="12" t="s">
        <v>1313</v>
      </c>
      <c r="AW739" s="12" t="s">
        <v>1314</v>
      </c>
      <c r="AX739" s="12"/>
      <c r="AY739" s="8" t="s">
        <v>47</v>
      </c>
    </row>
    <row r="740" spans="1:51" ht="16.5" x14ac:dyDescent="0.25">
      <c r="A740" s="159" t="str">
        <f>_xlfn.XLOOKUP(X740,Mapping!N:N,Mapping!O:O,"Not Found",0,1)</f>
        <v>Load Pos</v>
      </c>
      <c r="B740" s="159" t="str">
        <f t="shared" si="44"/>
        <v>ESDBLoad Pos46065.2319444444</v>
      </c>
      <c r="D740" s="159" t="str">
        <f t="shared" si="47"/>
        <v>load</v>
      </c>
      <c r="E740" s="159" t="str">
        <f t="shared" si="45"/>
        <v>MCPESDBLoad Posload</v>
      </c>
      <c r="F740" s="159" t="str">
        <f t="shared" si="46"/>
        <v>MCPESDBLoad Pos</v>
      </c>
      <c r="G740" s="159" t="s">
        <v>1889</v>
      </c>
      <c r="N740" s="2">
        <v>2601</v>
      </c>
      <c r="O740" s="3" t="s">
        <v>1303</v>
      </c>
      <c r="P740" s="3" t="s">
        <v>39</v>
      </c>
      <c r="Q740" s="3" t="s">
        <v>72</v>
      </c>
      <c r="R740" s="3" t="s">
        <v>42</v>
      </c>
      <c r="S740" s="4">
        <v>46065.231944444444</v>
      </c>
      <c r="T740" s="4">
        <v>46065.270138888889</v>
      </c>
      <c r="U740" s="4">
        <v>46065.549305555556</v>
      </c>
      <c r="V740" s="3" t="s">
        <v>1315</v>
      </c>
      <c r="W740" s="3" t="s">
        <v>54</v>
      </c>
      <c r="X740" s="3" t="s">
        <v>1309</v>
      </c>
      <c r="Y740" s="2">
        <v>1</v>
      </c>
      <c r="Z740" s="3" t="s">
        <v>75</v>
      </c>
      <c r="AA740" s="5">
        <v>0.92</v>
      </c>
      <c r="AB740" s="5">
        <v>0.92</v>
      </c>
      <c r="AC740" s="5">
        <v>0</v>
      </c>
      <c r="AD740" s="5">
        <v>6.7</v>
      </c>
      <c r="AE740" s="5">
        <v>7.62</v>
      </c>
      <c r="AF740" s="5">
        <v>7.62</v>
      </c>
      <c r="AG740" s="6"/>
      <c r="AH740" s="6"/>
      <c r="AI740" s="7">
        <v>0.92</v>
      </c>
      <c r="AJ740" s="7">
        <v>6.7</v>
      </c>
      <c r="AK740" s="7">
        <v>0</v>
      </c>
      <c r="AL740" s="7">
        <v>7.62</v>
      </c>
      <c r="AM740" s="7">
        <v>7.62</v>
      </c>
      <c r="AN740" s="12" t="s">
        <v>149</v>
      </c>
      <c r="AO740" s="12" t="s">
        <v>150</v>
      </c>
      <c r="AP740" s="12" t="s">
        <v>334</v>
      </c>
      <c r="AQ740" s="12" t="s">
        <v>1311</v>
      </c>
      <c r="AR740" s="12" t="s">
        <v>1312</v>
      </c>
      <c r="AS740" s="12"/>
      <c r="AT740" s="12" t="s">
        <v>60</v>
      </c>
      <c r="AU740" s="12" t="s">
        <v>118</v>
      </c>
      <c r="AV740" s="12" t="s">
        <v>1313</v>
      </c>
      <c r="AW740" s="12" t="s">
        <v>1314</v>
      </c>
      <c r="AX740" s="12"/>
      <c r="AY740" s="8" t="s">
        <v>47</v>
      </c>
    </row>
    <row r="741" spans="1:51" ht="16.5" x14ac:dyDescent="0.25">
      <c r="A741" s="159" t="str">
        <f>_xlfn.XLOOKUP(X741,Mapping!N:N,Mapping!O:O,"Not Found",0,1)</f>
        <v>Load Pos</v>
      </c>
      <c r="B741" s="159" t="str">
        <f t="shared" si="44"/>
        <v>ESDBLoad Pos46065.5493055556</v>
      </c>
      <c r="D741" s="159" t="str">
        <f t="shared" si="47"/>
        <v>Generate NTG</v>
      </c>
      <c r="E741" s="159" t="str">
        <f t="shared" si="45"/>
        <v>MCPESDBLoad PosGenerate NTG</v>
      </c>
      <c r="F741" s="159" t="str">
        <f t="shared" si="46"/>
        <v>MCPESDBLoad Pos</v>
      </c>
      <c r="G741" s="159" t="s">
        <v>1889</v>
      </c>
      <c r="N741" s="2">
        <v>2601</v>
      </c>
      <c r="O741" s="3" t="s">
        <v>1303</v>
      </c>
      <c r="P741" s="3" t="s">
        <v>39</v>
      </c>
      <c r="Q741" s="3" t="s">
        <v>1307</v>
      </c>
      <c r="R741" s="3" t="s">
        <v>1308</v>
      </c>
      <c r="S741" s="4">
        <v>46065.549305555556</v>
      </c>
      <c r="T741" s="4">
        <v>46065.559027777781</v>
      </c>
      <c r="U741" s="4">
        <v>46065.559027777781</v>
      </c>
      <c r="V741" s="3" t="s">
        <v>42</v>
      </c>
      <c r="W741" s="3" t="s">
        <v>43</v>
      </c>
      <c r="X741" s="3" t="s">
        <v>1309</v>
      </c>
      <c r="Y741" s="2">
        <v>2</v>
      </c>
      <c r="Z741" s="3" t="s">
        <v>1310</v>
      </c>
      <c r="AA741" s="5">
        <v>0.23</v>
      </c>
      <c r="AB741" s="5">
        <v>0</v>
      </c>
      <c r="AC741" s="5">
        <v>0.23</v>
      </c>
      <c r="AD741" s="5">
        <v>0</v>
      </c>
      <c r="AE741" s="5">
        <v>0</v>
      </c>
      <c r="AF741" s="5">
        <v>0.23</v>
      </c>
      <c r="AG741" s="6"/>
      <c r="AH741" s="6"/>
      <c r="AI741" s="7">
        <v>0</v>
      </c>
      <c r="AJ741" s="7">
        <v>0</v>
      </c>
      <c r="AK741" s="7">
        <v>0.23</v>
      </c>
      <c r="AL741" s="7">
        <v>0</v>
      </c>
      <c r="AM741" s="7">
        <v>0.23</v>
      </c>
      <c r="AN741" s="12" t="s">
        <v>46</v>
      </c>
      <c r="AO741" s="12"/>
      <c r="AP741" s="12"/>
      <c r="AQ741" s="12"/>
      <c r="AR741" s="12"/>
      <c r="AS741" s="12"/>
      <c r="AT741" s="12"/>
      <c r="AU741" s="12"/>
      <c r="AV741" s="12"/>
      <c r="AW741" s="12"/>
      <c r="AX741" s="12"/>
      <c r="AY741" s="8" t="s">
        <v>47</v>
      </c>
    </row>
    <row r="742" spans="1:51" ht="16.5" x14ac:dyDescent="0.25">
      <c r="A742" s="159" t="str">
        <f>_xlfn.XLOOKUP(X742,Mapping!N:N,Mapping!O:O,"Not Found",0,1)</f>
        <v>Load Pos</v>
      </c>
      <c r="B742" s="159" t="str">
        <f t="shared" si="44"/>
        <v>ESDBLoad Pos46065.5590277778</v>
      </c>
      <c r="D742" s="159" t="str">
        <f t="shared" si="47"/>
        <v>load</v>
      </c>
      <c r="E742" s="159" t="str">
        <f t="shared" si="45"/>
        <v>MCPESDBLoad Posload</v>
      </c>
      <c r="F742" s="159" t="str">
        <f t="shared" si="46"/>
        <v>MCPESDBLoad Pos</v>
      </c>
      <c r="G742" s="159" t="s">
        <v>1889</v>
      </c>
      <c r="N742" s="2">
        <v>2601</v>
      </c>
      <c r="O742" s="3" t="s">
        <v>1303</v>
      </c>
      <c r="P742" s="3" t="s">
        <v>39</v>
      </c>
      <c r="Q742" s="3" t="s">
        <v>72</v>
      </c>
      <c r="R742" s="3" t="s">
        <v>73</v>
      </c>
      <c r="S742" s="4">
        <v>46065.559027777781</v>
      </c>
      <c r="T742" s="4">
        <v>46065.602083333331</v>
      </c>
      <c r="U742" s="4">
        <v>46065.602083333331</v>
      </c>
      <c r="V742" s="3" t="s">
        <v>42</v>
      </c>
      <c r="W742" s="3" t="s">
        <v>43</v>
      </c>
      <c r="X742" s="3" t="s">
        <v>1309</v>
      </c>
      <c r="Y742" s="2">
        <v>2</v>
      </c>
      <c r="Z742" s="3" t="s">
        <v>75</v>
      </c>
      <c r="AA742" s="5">
        <v>1.03</v>
      </c>
      <c r="AB742" s="5">
        <v>0</v>
      </c>
      <c r="AC742" s="5">
        <v>1.03</v>
      </c>
      <c r="AD742" s="5">
        <v>0</v>
      </c>
      <c r="AE742" s="5">
        <v>0</v>
      </c>
      <c r="AF742" s="5">
        <v>1.03</v>
      </c>
      <c r="AG742" s="6"/>
      <c r="AH742" s="6"/>
      <c r="AI742" s="7">
        <v>0</v>
      </c>
      <c r="AJ742" s="7">
        <v>0</v>
      </c>
      <c r="AK742" s="7">
        <v>1.03</v>
      </c>
      <c r="AL742" s="7">
        <v>0</v>
      </c>
      <c r="AM742" s="7">
        <v>1.03</v>
      </c>
      <c r="AN742" s="12" t="s">
        <v>46</v>
      </c>
      <c r="AO742" s="12"/>
      <c r="AP742" s="12"/>
      <c r="AQ742" s="12"/>
      <c r="AR742" s="12"/>
      <c r="AS742" s="12"/>
      <c r="AT742" s="12"/>
      <c r="AU742" s="12"/>
      <c r="AV742" s="12"/>
      <c r="AW742" s="12"/>
      <c r="AX742" s="12"/>
      <c r="AY742" s="8" t="s">
        <v>47</v>
      </c>
    </row>
    <row r="743" spans="1:51" ht="16.5" x14ac:dyDescent="0.25">
      <c r="A743" s="159" t="str">
        <f>_xlfn.XLOOKUP(X743,Mapping!N:N,Mapping!O:O,"Not Found",0,1)</f>
        <v>Load Pos</v>
      </c>
      <c r="B743" s="159" t="str">
        <f t="shared" si="44"/>
        <v>ESDBLoad Pos46065.6020833333</v>
      </c>
      <c r="D743" s="159" t="str">
        <f t="shared" si="47"/>
        <v>Stratification</v>
      </c>
      <c r="E743" s="159" t="str">
        <f t="shared" si="45"/>
        <v>MCPESDBLoad PosStratification</v>
      </c>
      <c r="F743" s="159" t="str">
        <f t="shared" si="46"/>
        <v>MCPESDBLoad Pos</v>
      </c>
      <c r="G743" s="159" t="s">
        <v>1889</v>
      </c>
      <c r="N743" s="2">
        <v>2601</v>
      </c>
      <c r="O743" s="3" t="s">
        <v>1303</v>
      </c>
      <c r="P743" s="3" t="s">
        <v>39</v>
      </c>
      <c r="Q743" s="3" t="s">
        <v>76</v>
      </c>
      <c r="R743" s="3" t="s">
        <v>77</v>
      </c>
      <c r="S743" s="4">
        <v>46065.602083333331</v>
      </c>
      <c r="T743" s="4">
        <v>46065.605555555558</v>
      </c>
      <c r="U743" s="4">
        <v>46065.605555555558</v>
      </c>
      <c r="V743" s="3" t="s">
        <v>42</v>
      </c>
      <c r="W743" s="3" t="s">
        <v>43</v>
      </c>
      <c r="X743" s="3" t="s">
        <v>1309</v>
      </c>
      <c r="Y743" s="2">
        <v>1</v>
      </c>
      <c r="Z743" s="3" t="s">
        <v>78</v>
      </c>
      <c r="AA743" s="5">
        <v>0.08</v>
      </c>
      <c r="AB743" s="5">
        <v>0</v>
      </c>
      <c r="AC743" s="5">
        <v>0.08</v>
      </c>
      <c r="AD743" s="5">
        <v>0</v>
      </c>
      <c r="AE743" s="5">
        <v>0</v>
      </c>
      <c r="AF743" s="5">
        <v>0.08</v>
      </c>
      <c r="AG743" s="6"/>
      <c r="AH743" s="6"/>
      <c r="AI743" s="7">
        <v>0</v>
      </c>
      <c r="AJ743" s="7">
        <v>0</v>
      </c>
      <c r="AK743" s="7">
        <v>0.08</v>
      </c>
      <c r="AL743" s="7">
        <v>0</v>
      </c>
      <c r="AM743" s="7">
        <v>0.08</v>
      </c>
      <c r="AN743" s="12" t="s">
        <v>46</v>
      </c>
      <c r="AO743" s="12"/>
      <c r="AP743" s="12"/>
      <c r="AQ743" s="12"/>
      <c r="AR743" s="12"/>
      <c r="AS743" s="12"/>
      <c r="AT743" s="12"/>
      <c r="AU743" s="12"/>
      <c r="AV743" s="12"/>
      <c r="AW743" s="12"/>
      <c r="AX743" s="12"/>
      <c r="AY743" s="8" t="s">
        <v>47</v>
      </c>
    </row>
    <row r="744" spans="1:51" ht="16.5" x14ac:dyDescent="0.25">
      <c r="A744" s="159" t="str">
        <f>_xlfn.XLOOKUP(X744,Mapping!N:N,Mapping!O:O,"Not Found",0,1)</f>
        <v>Load Pos</v>
      </c>
      <c r="B744" s="159" t="str">
        <f t="shared" si="44"/>
        <v>ESDBLoad Pos46065.6055555556</v>
      </c>
      <c r="D744" s="159" t="str">
        <f t="shared" si="47"/>
        <v>Position report OLAP exports</v>
      </c>
      <c r="E744" s="159" t="str">
        <f t="shared" si="45"/>
        <v>MCPESDBLoad PosPosition report OLAP exports</v>
      </c>
      <c r="F744" s="159" t="str">
        <f t="shared" si="46"/>
        <v>MCPESDBLoad Pos</v>
      </c>
      <c r="G744" s="159" t="s">
        <v>1889</v>
      </c>
      <c r="N744" s="2">
        <v>2601</v>
      </c>
      <c r="O744" s="3" t="s">
        <v>1303</v>
      </c>
      <c r="P744" s="3" t="s">
        <v>39</v>
      </c>
      <c r="Q744" s="3" t="s">
        <v>79</v>
      </c>
      <c r="R744" s="3" t="s">
        <v>80</v>
      </c>
      <c r="S744" s="4">
        <v>46065.605555555558</v>
      </c>
      <c r="T744" s="4">
        <v>46065.614583333336</v>
      </c>
      <c r="U744" s="4">
        <v>46065.614583333336</v>
      </c>
      <c r="V744" s="3" t="s">
        <v>42</v>
      </c>
      <c r="W744" s="3" t="s">
        <v>43</v>
      </c>
      <c r="X744" s="3" t="s">
        <v>1309</v>
      </c>
      <c r="Y744" s="2">
        <v>1</v>
      </c>
      <c r="Z744" s="3" t="s">
        <v>81</v>
      </c>
      <c r="AA744" s="5">
        <v>0.22</v>
      </c>
      <c r="AB744" s="5">
        <v>0</v>
      </c>
      <c r="AC744" s="5">
        <v>0.22</v>
      </c>
      <c r="AD744" s="5">
        <v>0</v>
      </c>
      <c r="AE744" s="5">
        <v>0</v>
      </c>
      <c r="AF744" s="5">
        <v>0.22</v>
      </c>
      <c r="AG744" s="6"/>
      <c r="AH744" s="6"/>
      <c r="AI744" s="7">
        <v>0</v>
      </c>
      <c r="AJ744" s="7">
        <v>0</v>
      </c>
      <c r="AK744" s="7">
        <v>0.22</v>
      </c>
      <c r="AL744" s="7">
        <v>0</v>
      </c>
      <c r="AM744" s="7">
        <v>0.22</v>
      </c>
      <c r="AN744" s="12" t="s">
        <v>46</v>
      </c>
      <c r="AO744" s="12"/>
      <c r="AP744" s="12"/>
      <c r="AQ744" s="12"/>
      <c r="AR744" s="12"/>
      <c r="AS744" s="12"/>
      <c r="AT744" s="12"/>
      <c r="AU744" s="12"/>
      <c r="AV744" s="12"/>
      <c r="AW744" s="12"/>
      <c r="AX744" s="12"/>
      <c r="AY744" s="8" t="s">
        <v>47</v>
      </c>
    </row>
    <row r="745" spans="1:51" ht="16.5" x14ac:dyDescent="0.25">
      <c r="A745" s="159" t="str">
        <f>_xlfn.XLOOKUP(X745,Mapping!N:N,Mapping!O:O,"Not Found",0,1)</f>
        <v>Load Pos</v>
      </c>
      <c r="B745" s="159" t="str">
        <f t="shared" si="44"/>
        <v>ESDBLoad Pos46065.6145833333</v>
      </c>
      <c r="D745" s="159" t="str">
        <f t="shared" si="47"/>
        <v>copy from</v>
      </c>
      <c r="E745" s="159" t="str">
        <f t="shared" si="45"/>
        <v>MCPESDBLoad Poscopy from</v>
      </c>
      <c r="F745" s="159" t="str">
        <f t="shared" si="46"/>
        <v>MCPESDBLoad Pos</v>
      </c>
      <c r="G745" s="159" t="s">
        <v>1889</v>
      </c>
      <c r="N745" s="2">
        <v>2601</v>
      </c>
      <c r="O745" s="3" t="s">
        <v>1303</v>
      </c>
      <c r="P745" s="3" t="s">
        <v>39</v>
      </c>
      <c r="Q745" s="3" t="s">
        <v>82</v>
      </c>
      <c r="R745" s="3" t="s">
        <v>83</v>
      </c>
      <c r="S745" s="4">
        <v>46065.614583333336</v>
      </c>
      <c r="T745" s="4">
        <v>46065.615277777775</v>
      </c>
      <c r="U745" s="4">
        <v>46065.617361111108</v>
      </c>
      <c r="V745" s="3" t="s">
        <v>42</v>
      </c>
      <c r="W745" s="3" t="s">
        <v>43</v>
      </c>
      <c r="X745" s="3" t="s">
        <v>1309</v>
      </c>
      <c r="Y745" s="2">
        <v>1</v>
      </c>
      <c r="Z745" s="3" t="s">
        <v>84</v>
      </c>
      <c r="AA745" s="5">
        <v>0.02</v>
      </c>
      <c r="AB745" s="5">
        <v>0</v>
      </c>
      <c r="AC745" s="5">
        <v>0.02</v>
      </c>
      <c r="AD745" s="5">
        <v>0</v>
      </c>
      <c r="AE745" s="5">
        <v>0</v>
      </c>
      <c r="AF745" s="5">
        <v>0.02</v>
      </c>
      <c r="AG745" s="6"/>
      <c r="AH745" s="6"/>
      <c r="AI745" s="7">
        <v>0</v>
      </c>
      <c r="AJ745" s="7">
        <v>0</v>
      </c>
      <c r="AK745" s="7">
        <v>0.02</v>
      </c>
      <c r="AL745" s="7">
        <v>0</v>
      </c>
      <c r="AM745" s="7">
        <v>0.02</v>
      </c>
      <c r="AN745" s="12" t="s">
        <v>46</v>
      </c>
      <c r="AO745" s="12"/>
      <c r="AP745" s="12"/>
      <c r="AQ745" s="12"/>
      <c r="AR745" s="12"/>
      <c r="AS745" s="12"/>
      <c r="AT745" s="12"/>
      <c r="AU745" s="12"/>
      <c r="AV745" s="12"/>
      <c r="AW745" s="12"/>
      <c r="AX745" s="12"/>
      <c r="AY745" s="8" t="s">
        <v>47</v>
      </c>
    </row>
    <row r="746" spans="1:51" ht="16.5" x14ac:dyDescent="0.25">
      <c r="A746" s="159" t="str">
        <f>_xlfn.XLOOKUP(X746,Mapping!N:N,Mapping!O:O,"Not Found",0,1)</f>
        <v>Valuation (NPV)</v>
      </c>
      <c r="B746" s="159" t="str">
        <f t="shared" si="44"/>
        <v>ESDBValuation (NPV)46065.6173611111</v>
      </c>
      <c r="D746" s="159" t="str">
        <f t="shared" si="47"/>
        <v>portfolio valuation run</v>
      </c>
      <c r="E746" s="159" t="str">
        <f t="shared" si="45"/>
        <v>MCPESDBValuation (NPV)portfolio valuation run</v>
      </c>
      <c r="F746" s="159" t="str">
        <f t="shared" si="46"/>
        <v>MCPESDBValuation (NPV)</v>
      </c>
      <c r="G746" s="159" t="s">
        <v>1889</v>
      </c>
      <c r="N746" s="2">
        <v>2601</v>
      </c>
      <c r="O746" s="3" t="s">
        <v>1303</v>
      </c>
      <c r="P746" s="3" t="s">
        <v>39</v>
      </c>
      <c r="Q746" s="3" t="s">
        <v>85</v>
      </c>
      <c r="R746" s="3" t="s">
        <v>86</v>
      </c>
      <c r="S746" s="4">
        <v>46065.617361111108</v>
      </c>
      <c r="T746" s="4">
        <v>46065.784722222219</v>
      </c>
      <c r="U746" s="4">
        <v>46065.784722222219</v>
      </c>
      <c r="V746" s="3" t="s">
        <v>42</v>
      </c>
      <c r="W746" s="3" t="s">
        <v>43</v>
      </c>
      <c r="X746" s="3" t="s">
        <v>1316</v>
      </c>
      <c r="Y746" s="2">
        <v>1</v>
      </c>
      <c r="Z746" s="3" t="s">
        <v>88</v>
      </c>
      <c r="AA746" s="5">
        <v>4.0199999999999996</v>
      </c>
      <c r="AB746" s="5">
        <v>0</v>
      </c>
      <c r="AC746" s="5">
        <v>4.0199999999999996</v>
      </c>
      <c r="AD746" s="5">
        <v>0</v>
      </c>
      <c r="AE746" s="5">
        <v>0</v>
      </c>
      <c r="AF746" s="5">
        <v>4.0199999999999996</v>
      </c>
      <c r="AG746" s="6"/>
      <c r="AH746" s="6"/>
      <c r="AI746" s="7">
        <v>0</v>
      </c>
      <c r="AJ746" s="7">
        <v>0</v>
      </c>
      <c r="AK746" s="7">
        <v>4.0199999999999996</v>
      </c>
      <c r="AL746" s="7">
        <v>0</v>
      </c>
      <c r="AM746" s="7">
        <v>4.0199999999999996</v>
      </c>
      <c r="AN746" s="12" t="s">
        <v>46</v>
      </c>
      <c r="AO746" s="12"/>
      <c r="AP746" s="12"/>
      <c r="AQ746" s="12"/>
      <c r="AR746" s="12"/>
      <c r="AS746" s="12"/>
      <c r="AT746" s="12"/>
      <c r="AU746" s="12"/>
      <c r="AV746" s="12"/>
      <c r="AW746" s="12"/>
      <c r="AX746" s="12"/>
      <c r="AY746" s="8" t="s">
        <v>47</v>
      </c>
    </row>
    <row r="747" spans="1:51" ht="16.5" x14ac:dyDescent="0.25">
      <c r="A747" s="159" t="str">
        <f>_xlfn.XLOOKUP(X747,Mapping!N:N,Mapping!O:O,"Not Found",0,1)</f>
        <v>Valuation (NPV)</v>
      </c>
      <c r="B747" s="159" t="str">
        <f t="shared" si="44"/>
        <v>ESDBValuation (NPV)46065.7847222222</v>
      </c>
      <c r="D747" s="159" t="str">
        <f t="shared" si="47"/>
        <v>export to ara</v>
      </c>
      <c r="E747" s="159" t="str">
        <f t="shared" si="45"/>
        <v>MCPESDBValuation (NPV)export to ara</v>
      </c>
      <c r="F747" s="159" t="str">
        <f t="shared" si="46"/>
        <v>MCPESDBValuation (NPV)</v>
      </c>
      <c r="G747" s="159" t="s">
        <v>1889</v>
      </c>
      <c r="N747" s="2">
        <v>2601</v>
      </c>
      <c r="O747" s="3" t="s">
        <v>1303</v>
      </c>
      <c r="P747" s="3" t="s">
        <v>39</v>
      </c>
      <c r="Q747" s="3" t="s">
        <v>89</v>
      </c>
      <c r="R747" s="3" t="s">
        <v>90</v>
      </c>
      <c r="S747" s="4">
        <v>46065.784722222219</v>
      </c>
      <c r="T747" s="4">
        <v>46065.784722222219</v>
      </c>
      <c r="U747" s="4">
        <v>46065.784722222219</v>
      </c>
      <c r="V747" s="3" t="s">
        <v>42</v>
      </c>
      <c r="W747" s="3" t="s">
        <v>43</v>
      </c>
      <c r="X747" s="3" t="s">
        <v>1316</v>
      </c>
      <c r="Y747" s="2">
        <v>1</v>
      </c>
      <c r="Z747" s="3" t="s">
        <v>91</v>
      </c>
      <c r="AA747" s="5">
        <v>0</v>
      </c>
      <c r="AB747" s="5">
        <v>0</v>
      </c>
      <c r="AC747" s="5">
        <v>0</v>
      </c>
      <c r="AD747" s="5">
        <v>0</v>
      </c>
      <c r="AE747" s="5">
        <v>0</v>
      </c>
      <c r="AF747" s="5">
        <v>0</v>
      </c>
      <c r="AG747" s="6"/>
      <c r="AH747" s="6"/>
      <c r="AI747" s="7">
        <v>0</v>
      </c>
      <c r="AJ747" s="7">
        <v>0</v>
      </c>
      <c r="AK747" s="7">
        <v>0</v>
      </c>
      <c r="AL747" s="7">
        <v>0</v>
      </c>
      <c r="AM747" s="7">
        <v>0</v>
      </c>
      <c r="AN747" s="12" t="s">
        <v>46</v>
      </c>
      <c r="AO747" s="12"/>
      <c r="AP747" s="12"/>
      <c r="AQ747" s="12"/>
      <c r="AR747" s="12"/>
      <c r="AS747" s="12"/>
      <c r="AT747" s="12"/>
      <c r="AU747" s="12"/>
      <c r="AV747" s="12"/>
      <c r="AW747" s="12"/>
      <c r="AX747" s="12"/>
      <c r="AY747" s="8" t="s">
        <v>47</v>
      </c>
    </row>
    <row r="748" spans="1:51" ht="16.5" x14ac:dyDescent="0.25">
      <c r="A748" s="159" t="str">
        <f>_xlfn.XLOOKUP(X748,Mapping!N:N,Mapping!O:O,"Not Found",0,1)</f>
        <v>Valuation (NPV)</v>
      </c>
      <c r="B748" s="159" t="str">
        <f t="shared" si="44"/>
        <v>ESDBValuation (NPV)46065.7847222222</v>
      </c>
      <c r="D748" s="159" t="str">
        <f t="shared" si="47"/>
        <v>Light Maintenance</v>
      </c>
      <c r="E748" s="159" t="str">
        <f t="shared" si="45"/>
        <v>MCPESDBValuation (NPV)Light Maintenance</v>
      </c>
      <c r="F748" s="159" t="str">
        <f t="shared" si="46"/>
        <v>MCPESDBValuation (NPV)</v>
      </c>
      <c r="G748" s="159" t="s">
        <v>1889</v>
      </c>
      <c r="N748" s="2">
        <v>2601</v>
      </c>
      <c r="O748" s="3" t="s">
        <v>1303</v>
      </c>
      <c r="P748" s="3" t="s">
        <v>39</v>
      </c>
      <c r="Q748" s="3" t="s">
        <v>92</v>
      </c>
      <c r="R748" s="3" t="s">
        <v>93</v>
      </c>
      <c r="S748" s="4">
        <v>46065.784722222219</v>
      </c>
      <c r="T748" s="4">
        <v>46065.811805555553</v>
      </c>
      <c r="U748" s="4">
        <v>46065.811805555553</v>
      </c>
      <c r="V748" s="3" t="s">
        <v>42</v>
      </c>
      <c r="W748" s="3" t="s">
        <v>43</v>
      </c>
      <c r="X748" s="3" t="s">
        <v>1316</v>
      </c>
      <c r="Y748" s="2">
        <v>1</v>
      </c>
      <c r="Z748" s="3" t="s">
        <v>94</v>
      </c>
      <c r="AA748" s="5">
        <v>0.65</v>
      </c>
      <c r="AB748" s="5">
        <v>0</v>
      </c>
      <c r="AC748" s="5">
        <v>0.65</v>
      </c>
      <c r="AD748" s="5">
        <v>0</v>
      </c>
      <c r="AE748" s="5">
        <v>0</v>
      </c>
      <c r="AF748" s="5">
        <v>0.65</v>
      </c>
      <c r="AG748" s="6"/>
      <c r="AH748" s="6"/>
      <c r="AI748" s="7">
        <v>0</v>
      </c>
      <c r="AJ748" s="7">
        <v>0</v>
      </c>
      <c r="AK748" s="7">
        <v>0.65</v>
      </c>
      <c r="AL748" s="7">
        <v>0</v>
      </c>
      <c r="AM748" s="7">
        <v>0.65</v>
      </c>
      <c r="AN748" s="12" t="s">
        <v>46</v>
      </c>
      <c r="AO748" s="12"/>
      <c r="AP748" s="12"/>
      <c r="AQ748" s="12"/>
      <c r="AR748" s="12"/>
      <c r="AS748" s="12"/>
      <c r="AT748" s="12"/>
      <c r="AU748" s="12"/>
      <c r="AV748" s="12"/>
      <c r="AW748" s="12"/>
      <c r="AX748" s="12"/>
      <c r="AY748" s="8" t="s">
        <v>47</v>
      </c>
    </row>
    <row r="749" spans="1:51" ht="16.5" x14ac:dyDescent="0.25">
      <c r="A749" s="159" t="str">
        <f>_xlfn.XLOOKUP(X749,Mapping!N:N,Mapping!O:O,"Not Found",0,1)</f>
        <v>Valuation (NPV)</v>
      </c>
      <c r="B749" s="159" t="str">
        <f t="shared" si="44"/>
        <v>ESDBValuation (NPV)46065.8118055556</v>
      </c>
      <c r="D749" s="159" t="str">
        <f t="shared" si="47"/>
        <v>valuation report OLAP exports</v>
      </c>
      <c r="E749" s="159" t="str">
        <f t="shared" si="45"/>
        <v>MCPESDBValuation (NPV)valuation report OLAP exports</v>
      </c>
      <c r="F749" s="159" t="str">
        <f t="shared" si="46"/>
        <v>MCPESDBValuation (NPV)</v>
      </c>
      <c r="G749" s="159" t="s">
        <v>1889</v>
      </c>
      <c r="N749" s="2">
        <v>2601</v>
      </c>
      <c r="O749" s="3" t="s">
        <v>1303</v>
      </c>
      <c r="P749" s="3" t="s">
        <v>39</v>
      </c>
      <c r="Q749" s="3" t="s">
        <v>95</v>
      </c>
      <c r="R749" s="3" t="s">
        <v>96</v>
      </c>
      <c r="S749" s="4">
        <v>46065.811805555553</v>
      </c>
      <c r="T749" s="4">
        <v>46065.845833333333</v>
      </c>
      <c r="U749" s="4">
        <v>46065.845833333333</v>
      </c>
      <c r="V749" s="3" t="s">
        <v>42</v>
      </c>
      <c r="W749" s="3" t="s">
        <v>43</v>
      </c>
      <c r="X749" s="3" t="s">
        <v>1316</v>
      </c>
      <c r="Y749" s="2">
        <v>1</v>
      </c>
      <c r="Z749" s="3" t="s">
        <v>97</v>
      </c>
      <c r="AA749" s="5">
        <v>0.82</v>
      </c>
      <c r="AB749" s="5">
        <v>0</v>
      </c>
      <c r="AC749" s="5">
        <v>0.82</v>
      </c>
      <c r="AD749" s="5">
        <v>0</v>
      </c>
      <c r="AE749" s="5">
        <v>0</v>
      </c>
      <c r="AF749" s="5">
        <v>0.82</v>
      </c>
      <c r="AG749" s="6"/>
      <c r="AH749" s="6"/>
      <c r="AI749" s="7">
        <v>0</v>
      </c>
      <c r="AJ749" s="7">
        <v>0</v>
      </c>
      <c r="AK749" s="7">
        <v>0.82</v>
      </c>
      <c r="AL749" s="7">
        <v>0</v>
      </c>
      <c r="AM749" s="7">
        <v>0.82</v>
      </c>
      <c r="AN749" s="12" t="s">
        <v>46</v>
      </c>
      <c r="AO749" s="12"/>
      <c r="AP749" s="12"/>
      <c r="AQ749" s="12"/>
      <c r="AR749" s="12"/>
      <c r="AS749" s="12"/>
      <c r="AT749" s="12"/>
      <c r="AU749" s="12"/>
      <c r="AV749" s="12"/>
      <c r="AW749" s="12"/>
      <c r="AX749" s="12"/>
      <c r="AY749" s="8" t="s">
        <v>47</v>
      </c>
    </row>
    <row r="750" spans="1:51" ht="16.5" x14ac:dyDescent="0.25">
      <c r="A750" s="159" t="str">
        <f>_xlfn.XLOOKUP(X750,Mapping!N:N,Mapping!O:O,"Not Found",0,1)</f>
        <v>Valuation (NPV)</v>
      </c>
      <c r="B750" s="159" t="str">
        <f t="shared" si="44"/>
        <v>ESDBValuation (NPV)46065.8458333333</v>
      </c>
      <c r="D750" s="159" t="str">
        <f t="shared" si="47"/>
        <v>valuation report QRM reporter exports</v>
      </c>
      <c r="E750" s="159" t="str">
        <f t="shared" si="45"/>
        <v>MCPESDBValuation (NPV)valuation report QRM reporter exports</v>
      </c>
      <c r="F750" s="159" t="str">
        <f t="shared" si="46"/>
        <v>MCPESDBValuation (NPV)</v>
      </c>
      <c r="G750" s="159" t="s">
        <v>1889</v>
      </c>
      <c r="N750" s="2">
        <v>2601</v>
      </c>
      <c r="O750" s="3" t="s">
        <v>1303</v>
      </c>
      <c r="P750" s="3" t="s">
        <v>39</v>
      </c>
      <c r="Q750" s="3" t="s">
        <v>1317</v>
      </c>
      <c r="R750" s="3" t="s">
        <v>1318</v>
      </c>
      <c r="S750" s="4">
        <v>46065.845833333333</v>
      </c>
      <c r="T750" s="4">
        <v>46065.847916666666</v>
      </c>
      <c r="U750" s="4">
        <v>46065.848611111112</v>
      </c>
      <c r="V750" s="3" t="s">
        <v>42</v>
      </c>
      <c r="W750" s="3" t="s">
        <v>43</v>
      </c>
      <c r="X750" s="3" t="s">
        <v>1316</v>
      </c>
      <c r="Y750" s="2">
        <v>1</v>
      </c>
      <c r="Z750" s="3" t="s">
        <v>1319</v>
      </c>
      <c r="AA750" s="5">
        <v>0.05</v>
      </c>
      <c r="AB750" s="5">
        <v>0</v>
      </c>
      <c r="AC750" s="5">
        <v>0.05</v>
      </c>
      <c r="AD750" s="5">
        <v>0</v>
      </c>
      <c r="AE750" s="5">
        <v>0</v>
      </c>
      <c r="AF750" s="5">
        <v>0.05</v>
      </c>
      <c r="AG750" s="6"/>
      <c r="AH750" s="6"/>
      <c r="AI750" s="7">
        <v>0</v>
      </c>
      <c r="AJ750" s="7">
        <v>0</v>
      </c>
      <c r="AK750" s="7">
        <v>0.05</v>
      </c>
      <c r="AL750" s="7">
        <v>0</v>
      </c>
      <c r="AM750" s="7">
        <v>0.05</v>
      </c>
      <c r="AN750" s="12" t="s">
        <v>46</v>
      </c>
      <c r="AO750" s="12"/>
      <c r="AP750" s="12"/>
      <c r="AQ750" s="12"/>
      <c r="AR750" s="12"/>
      <c r="AS750" s="12"/>
      <c r="AT750" s="12"/>
      <c r="AU750" s="12"/>
      <c r="AV750" s="12"/>
      <c r="AW750" s="12"/>
      <c r="AX750" s="12"/>
      <c r="AY750" s="8" t="s">
        <v>47</v>
      </c>
    </row>
    <row r="751" spans="1:51" ht="16.5" x14ac:dyDescent="0.25">
      <c r="A751" s="159" t="str">
        <f>_xlfn.XLOOKUP(X751,Mapping!N:N,Mapping!O:O,"Not Found",0,1)</f>
        <v>CSRBB Valuation</v>
      </c>
      <c r="B751" s="159" t="str">
        <f t="shared" si="44"/>
        <v>ESDBCSRBB Valuation46065.8486111111</v>
      </c>
      <c r="D751" s="159" t="str">
        <f t="shared" si="47"/>
        <v>CSRBB Portfolio Valuation</v>
      </c>
      <c r="E751" s="159" t="str">
        <f t="shared" si="45"/>
        <v>MCPESDBCSRBB ValuationCSRBB Portfolio Valuation</v>
      </c>
      <c r="F751" s="159" t="str">
        <f t="shared" si="46"/>
        <v>MCPESDBCSRBB Valuation</v>
      </c>
      <c r="G751" s="159" t="s">
        <v>1889</v>
      </c>
      <c r="N751" s="2">
        <v>2601</v>
      </c>
      <c r="O751" s="3" t="s">
        <v>1303</v>
      </c>
      <c r="P751" s="3" t="s">
        <v>39</v>
      </c>
      <c r="Q751" s="3" t="s">
        <v>101</v>
      </c>
      <c r="R751" s="3" t="s">
        <v>102</v>
      </c>
      <c r="S751" s="4">
        <v>46065.848611111112</v>
      </c>
      <c r="T751" s="4">
        <v>46065.882638888892</v>
      </c>
      <c r="U751" s="4">
        <v>46065.882638888892</v>
      </c>
      <c r="V751" s="3" t="s">
        <v>42</v>
      </c>
      <c r="W751" s="3" t="s">
        <v>43</v>
      </c>
      <c r="X751" s="3" t="s">
        <v>1320</v>
      </c>
      <c r="Y751" s="2">
        <v>1</v>
      </c>
      <c r="Z751" s="3" t="s">
        <v>104</v>
      </c>
      <c r="AA751" s="5">
        <v>0.82</v>
      </c>
      <c r="AB751" s="5">
        <v>0</v>
      </c>
      <c r="AC751" s="5">
        <v>0.82</v>
      </c>
      <c r="AD751" s="5">
        <v>0</v>
      </c>
      <c r="AE751" s="5">
        <v>0</v>
      </c>
      <c r="AF751" s="5">
        <v>0.82</v>
      </c>
      <c r="AG751" s="6"/>
      <c r="AH751" s="6"/>
      <c r="AI751" s="7">
        <v>0</v>
      </c>
      <c r="AJ751" s="7">
        <v>0</v>
      </c>
      <c r="AK751" s="7">
        <v>0.82</v>
      </c>
      <c r="AL751" s="7">
        <v>0</v>
      </c>
      <c r="AM751" s="7">
        <v>0.82</v>
      </c>
      <c r="AN751" s="12" t="s">
        <v>46</v>
      </c>
      <c r="AO751" s="12"/>
      <c r="AP751" s="12"/>
      <c r="AQ751" s="12"/>
      <c r="AR751" s="12"/>
      <c r="AS751" s="12"/>
      <c r="AT751" s="12"/>
      <c r="AU751" s="12"/>
      <c r="AV751" s="12"/>
      <c r="AW751" s="12"/>
      <c r="AX751" s="12"/>
      <c r="AY751" s="8" t="s">
        <v>47</v>
      </c>
    </row>
    <row r="752" spans="1:51" ht="16.5" x14ac:dyDescent="0.25">
      <c r="A752" s="159" t="str">
        <f>_xlfn.XLOOKUP(X752,Mapping!N:N,Mapping!O:O,"Not Found",0,1)</f>
        <v>CSRBB Valuation</v>
      </c>
      <c r="B752" s="159" t="str">
        <f t="shared" si="44"/>
        <v>ESDBCSRBB Valuation46065.8826388889</v>
      </c>
      <c r="D752" s="159" t="str">
        <f t="shared" si="47"/>
        <v>Light Maintenance</v>
      </c>
      <c r="E752" s="159" t="str">
        <f t="shared" si="45"/>
        <v>MCPESDBCSRBB ValuationLight Maintenance</v>
      </c>
      <c r="F752" s="159" t="str">
        <f t="shared" si="46"/>
        <v>MCPESDBCSRBB Valuation</v>
      </c>
      <c r="G752" s="159" t="s">
        <v>1889</v>
      </c>
      <c r="N752" s="2">
        <v>2601</v>
      </c>
      <c r="O752" s="3" t="s">
        <v>1303</v>
      </c>
      <c r="P752" s="3" t="s">
        <v>39</v>
      </c>
      <c r="Q752" s="3" t="s">
        <v>92</v>
      </c>
      <c r="R752" s="3" t="s">
        <v>93</v>
      </c>
      <c r="S752" s="4">
        <v>46065.882638888892</v>
      </c>
      <c r="T752" s="4">
        <v>46065.897916666669</v>
      </c>
      <c r="U752" s="4">
        <v>46065.897916666669</v>
      </c>
      <c r="V752" s="3" t="s">
        <v>42</v>
      </c>
      <c r="W752" s="3" t="s">
        <v>43</v>
      </c>
      <c r="X752" s="3" t="s">
        <v>1320</v>
      </c>
      <c r="Y752" s="2">
        <v>2</v>
      </c>
      <c r="Z752" s="3" t="s">
        <v>94</v>
      </c>
      <c r="AA752" s="5">
        <v>0.37</v>
      </c>
      <c r="AB752" s="5">
        <v>0</v>
      </c>
      <c r="AC752" s="5">
        <v>0.37</v>
      </c>
      <c r="AD752" s="5">
        <v>0</v>
      </c>
      <c r="AE752" s="5">
        <v>0</v>
      </c>
      <c r="AF752" s="5">
        <v>0.37</v>
      </c>
      <c r="AG752" s="6"/>
      <c r="AH752" s="6"/>
      <c r="AI752" s="7">
        <v>0</v>
      </c>
      <c r="AJ752" s="7">
        <v>0</v>
      </c>
      <c r="AK752" s="7">
        <v>0.37</v>
      </c>
      <c r="AL752" s="7">
        <v>0</v>
      </c>
      <c r="AM752" s="7">
        <v>0.37</v>
      </c>
      <c r="AN752" s="12" t="s">
        <v>46</v>
      </c>
      <c r="AO752" s="12"/>
      <c r="AP752" s="12"/>
      <c r="AQ752" s="12"/>
      <c r="AR752" s="12"/>
      <c r="AS752" s="12"/>
      <c r="AT752" s="12"/>
      <c r="AU752" s="12"/>
      <c r="AV752" s="12"/>
      <c r="AW752" s="12"/>
      <c r="AX752" s="12"/>
      <c r="AY752" s="8" t="s">
        <v>47</v>
      </c>
    </row>
    <row r="753" spans="1:51" ht="16.5" x14ac:dyDescent="0.25">
      <c r="A753" s="159" t="str">
        <f>_xlfn.XLOOKUP(X753,Mapping!N:N,Mapping!O:O,"Not Found",0,1)</f>
        <v>CSRBB Planning</v>
      </c>
      <c r="B753" s="159" t="str">
        <f t="shared" si="44"/>
        <v>ESDBCSRBB Planning46065.8979166667</v>
      </c>
      <c r="D753" s="159" t="str">
        <f t="shared" si="47"/>
        <v>import CSRBB strategies</v>
      </c>
      <c r="E753" s="159" t="str">
        <f t="shared" si="45"/>
        <v>MCPESDBCSRBB Planningimport CSRBB strategies</v>
      </c>
      <c r="F753" s="159" t="str">
        <f t="shared" si="46"/>
        <v>MCPESDBCSRBB Planning</v>
      </c>
      <c r="G753" s="159" t="s">
        <v>1889</v>
      </c>
      <c r="N753" s="2">
        <v>2601</v>
      </c>
      <c r="O753" s="3" t="s">
        <v>1303</v>
      </c>
      <c r="P753" s="3" t="s">
        <v>39</v>
      </c>
      <c r="Q753" s="3" t="s">
        <v>106</v>
      </c>
      <c r="R753" s="3" t="s">
        <v>107</v>
      </c>
      <c r="S753" s="4">
        <v>46065.897916666669</v>
      </c>
      <c r="T753" s="4">
        <v>46065.941666666666</v>
      </c>
      <c r="U753" s="4">
        <v>46065.941666666666</v>
      </c>
      <c r="V753" s="3" t="s">
        <v>42</v>
      </c>
      <c r="W753" s="3" t="s">
        <v>43</v>
      </c>
      <c r="X753" s="3" t="s">
        <v>1321</v>
      </c>
      <c r="Y753" s="2">
        <v>1</v>
      </c>
      <c r="Z753" s="3" t="s">
        <v>108</v>
      </c>
      <c r="AA753" s="5">
        <v>1.05</v>
      </c>
      <c r="AB753" s="5">
        <v>0</v>
      </c>
      <c r="AC753" s="5">
        <v>1.05</v>
      </c>
      <c r="AD753" s="5">
        <v>0</v>
      </c>
      <c r="AE753" s="5">
        <v>0</v>
      </c>
      <c r="AF753" s="5">
        <v>1.05</v>
      </c>
      <c r="AG753" s="6"/>
      <c r="AH753" s="6"/>
      <c r="AI753" s="7">
        <v>0</v>
      </c>
      <c r="AJ753" s="7">
        <v>0</v>
      </c>
      <c r="AK753" s="7">
        <v>1.05</v>
      </c>
      <c r="AL753" s="7">
        <v>0</v>
      </c>
      <c r="AM753" s="7">
        <v>1.05</v>
      </c>
      <c r="AN753" s="12" t="s">
        <v>46</v>
      </c>
      <c r="AO753" s="12"/>
      <c r="AP753" s="12"/>
      <c r="AQ753" s="12"/>
      <c r="AR753" s="12"/>
      <c r="AS753" s="12"/>
      <c r="AT753" s="12"/>
      <c r="AU753" s="12"/>
      <c r="AV753" s="12"/>
      <c r="AW753" s="12"/>
      <c r="AX753" s="12"/>
      <c r="AY753" s="8" t="s">
        <v>47</v>
      </c>
    </row>
    <row r="754" spans="1:51" ht="16.5" x14ac:dyDescent="0.25">
      <c r="A754" s="159" t="str">
        <f>_xlfn.XLOOKUP(X754,Mapping!N:N,Mapping!O:O,"Not Found",0,1)</f>
        <v>CSRBB Planning</v>
      </c>
      <c r="B754" s="159" t="str">
        <f t="shared" si="44"/>
        <v>ESDBCSRBB Planning46065.9416666667</v>
      </c>
      <c r="D754" s="159" t="str">
        <f t="shared" si="47"/>
        <v>CSRBB Planning Run</v>
      </c>
      <c r="E754" s="159" t="str">
        <f t="shared" si="45"/>
        <v>MCPESDBCSRBB PlanningCSRBB Planning Run</v>
      </c>
      <c r="F754" s="159" t="str">
        <f t="shared" si="46"/>
        <v>MCPESDBCSRBB Planning</v>
      </c>
      <c r="G754" s="159" t="s">
        <v>1889</v>
      </c>
      <c r="N754" s="2">
        <v>2601</v>
      </c>
      <c r="O754" s="3" t="s">
        <v>1303</v>
      </c>
      <c r="P754" s="3" t="s">
        <v>39</v>
      </c>
      <c r="Q754" s="3" t="s">
        <v>109</v>
      </c>
      <c r="R754" s="3" t="s">
        <v>110</v>
      </c>
      <c r="S754" s="4">
        <v>46065.941666666666</v>
      </c>
      <c r="T754" s="4">
        <v>46066.015972222223</v>
      </c>
      <c r="U754" s="4">
        <v>46066.015972222223</v>
      </c>
      <c r="V754" s="3" t="s">
        <v>42</v>
      </c>
      <c r="W754" s="3" t="s">
        <v>43</v>
      </c>
      <c r="X754" s="3" t="s">
        <v>1321</v>
      </c>
      <c r="Y754" s="2">
        <v>1</v>
      </c>
      <c r="Z754" s="3" t="s">
        <v>111</v>
      </c>
      <c r="AA754" s="5">
        <v>1.78</v>
      </c>
      <c r="AB754" s="5">
        <v>0</v>
      </c>
      <c r="AC754" s="5">
        <v>1.78</v>
      </c>
      <c r="AD754" s="5">
        <v>0</v>
      </c>
      <c r="AE754" s="5">
        <v>0</v>
      </c>
      <c r="AF754" s="5">
        <v>1.78</v>
      </c>
      <c r="AG754" s="6"/>
      <c r="AH754" s="6"/>
      <c r="AI754" s="7">
        <v>0</v>
      </c>
      <c r="AJ754" s="7">
        <v>0</v>
      </c>
      <c r="AK754" s="7">
        <v>1.78</v>
      </c>
      <c r="AL754" s="7">
        <v>0</v>
      </c>
      <c r="AM754" s="7">
        <v>1.78</v>
      </c>
      <c r="AN754" s="12" t="s">
        <v>46</v>
      </c>
      <c r="AO754" s="12"/>
      <c r="AP754" s="12"/>
      <c r="AQ754" s="12"/>
      <c r="AR754" s="12"/>
      <c r="AS754" s="12"/>
      <c r="AT754" s="12"/>
      <c r="AU754" s="12"/>
      <c r="AV754" s="12"/>
      <c r="AW754" s="12"/>
      <c r="AX754" s="12"/>
      <c r="AY754" s="8" t="s">
        <v>47</v>
      </c>
    </row>
    <row r="755" spans="1:51" ht="16.5" x14ac:dyDescent="0.25">
      <c r="A755" s="159" t="str">
        <f>_xlfn.XLOOKUP(X755,Mapping!N:N,Mapping!O:O,"Not Found",0,1)</f>
        <v>CSRBB Planning</v>
      </c>
      <c r="B755" s="159" t="str">
        <f t="shared" si="44"/>
        <v>ESDBCSRBB Planning46066.0159722222</v>
      </c>
      <c r="D755" s="159" t="str">
        <f t="shared" si="47"/>
        <v>export to ara</v>
      </c>
      <c r="E755" s="159" t="str">
        <f t="shared" si="45"/>
        <v>MCPESDBCSRBB Planningexport to ara</v>
      </c>
      <c r="F755" s="159" t="str">
        <f t="shared" si="46"/>
        <v>MCPESDBCSRBB Planning</v>
      </c>
      <c r="G755" s="159" t="s">
        <v>1889</v>
      </c>
      <c r="N755" s="2">
        <v>2601</v>
      </c>
      <c r="O755" s="3" t="s">
        <v>1303</v>
      </c>
      <c r="P755" s="3" t="s">
        <v>39</v>
      </c>
      <c r="Q755" s="3" t="s">
        <v>89</v>
      </c>
      <c r="R755" s="3" t="s">
        <v>90</v>
      </c>
      <c r="S755" s="4">
        <v>46066.015972222223</v>
      </c>
      <c r="T755" s="4">
        <v>46066.015972222223</v>
      </c>
      <c r="U755" s="4">
        <v>46066.01666666667</v>
      </c>
      <c r="V755" s="3" t="s">
        <v>42</v>
      </c>
      <c r="W755" s="3" t="s">
        <v>43</v>
      </c>
      <c r="X755" s="3" t="s">
        <v>1321</v>
      </c>
      <c r="Y755" s="2">
        <v>2</v>
      </c>
      <c r="Z755" s="3" t="s">
        <v>91</v>
      </c>
      <c r="AA755" s="5">
        <v>0</v>
      </c>
      <c r="AB755" s="5">
        <v>0</v>
      </c>
      <c r="AC755" s="5">
        <v>0</v>
      </c>
      <c r="AD755" s="5">
        <v>0</v>
      </c>
      <c r="AE755" s="5">
        <v>0</v>
      </c>
      <c r="AF755" s="5">
        <v>0</v>
      </c>
      <c r="AG755" s="6"/>
      <c r="AH755" s="6"/>
      <c r="AI755" s="7">
        <v>0</v>
      </c>
      <c r="AJ755" s="7">
        <v>0</v>
      </c>
      <c r="AK755" s="7">
        <v>0</v>
      </c>
      <c r="AL755" s="7">
        <v>0</v>
      </c>
      <c r="AM755" s="7">
        <v>0</v>
      </c>
      <c r="AN755" s="12" t="s">
        <v>46</v>
      </c>
      <c r="AO755" s="12"/>
      <c r="AP755" s="12"/>
      <c r="AQ755" s="12"/>
      <c r="AR755" s="12"/>
      <c r="AS755" s="12"/>
      <c r="AT755" s="12"/>
      <c r="AU755" s="12"/>
      <c r="AV755" s="12"/>
      <c r="AW755" s="12"/>
      <c r="AX755" s="12"/>
      <c r="AY755" s="8" t="s">
        <v>47</v>
      </c>
    </row>
    <row r="756" spans="1:51" ht="16.5" x14ac:dyDescent="0.25">
      <c r="A756" s="159" t="str">
        <f>_xlfn.XLOOKUP(X756,Mapping!N:N,Mapping!O:O,"Not Found",0,1)</f>
        <v>GAP</v>
      </c>
      <c r="B756" s="159" t="str">
        <f t="shared" si="44"/>
        <v>ESDBGAP46066.0166666667</v>
      </c>
      <c r="D756" s="159" t="str">
        <f t="shared" si="47"/>
        <v>gap planning</v>
      </c>
      <c r="E756" s="159" t="str">
        <f t="shared" si="45"/>
        <v>MCPESDBGAPgap planning</v>
      </c>
      <c r="F756" s="159" t="str">
        <f t="shared" si="46"/>
        <v>MCPESDBGAP</v>
      </c>
      <c r="G756" s="159" t="s">
        <v>1889</v>
      </c>
      <c r="N756" s="2">
        <v>2601</v>
      </c>
      <c r="O756" s="3" t="s">
        <v>1303</v>
      </c>
      <c r="P756" s="3" t="s">
        <v>39</v>
      </c>
      <c r="Q756" s="3" t="s">
        <v>194</v>
      </c>
      <c r="R756" s="3" t="s">
        <v>207</v>
      </c>
      <c r="S756" s="4">
        <v>46066.01666666667</v>
      </c>
      <c r="T756" s="4">
        <v>46066.209722222222</v>
      </c>
      <c r="U756" s="4">
        <v>46066.210416666669</v>
      </c>
      <c r="V756" s="3" t="s">
        <v>42</v>
      </c>
      <c r="W756" s="3" t="s">
        <v>43</v>
      </c>
      <c r="X756" s="3" t="s">
        <v>1322</v>
      </c>
      <c r="Y756" s="2">
        <v>1</v>
      </c>
      <c r="Z756" s="3" t="s">
        <v>197</v>
      </c>
      <c r="AA756" s="5">
        <v>4.63</v>
      </c>
      <c r="AB756" s="5">
        <v>0</v>
      </c>
      <c r="AC756" s="5">
        <v>4.63</v>
      </c>
      <c r="AD756" s="5">
        <v>0</v>
      </c>
      <c r="AE756" s="5">
        <v>0</v>
      </c>
      <c r="AF756" s="5">
        <v>4.63</v>
      </c>
      <c r="AG756" s="6"/>
      <c r="AH756" s="6"/>
      <c r="AI756" s="7">
        <v>0</v>
      </c>
      <c r="AJ756" s="7">
        <v>0</v>
      </c>
      <c r="AK756" s="7">
        <v>4.63</v>
      </c>
      <c r="AL756" s="7">
        <v>0</v>
      </c>
      <c r="AM756" s="7">
        <v>4.63</v>
      </c>
      <c r="AN756" s="12" t="s">
        <v>46</v>
      </c>
      <c r="AO756" s="12"/>
      <c r="AP756" s="12"/>
      <c r="AQ756" s="12"/>
      <c r="AR756" s="12"/>
      <c r="AS756" s="12"/>
      <c r="AT756" s="12"/>
      <c r="AU756" s="12"/>
      <c r="AV756" s="12"/>
      <c r="AW756" s="12"/>
      <c r="AX756" s="12"/>
      <c r="AY756" s="8" t="s">
        <v>47</v>
      </c>
    </row>
    <row r="757" spans="1:51" ht="16.5" x14ac:dyDescent="0.25">
      <c r="A757" s="159" t="str">
        <f>_xlfn.XLOOKUP(X757,Mapping!N:N,Mapping!O:O,"Not Found",0,1)</f>
        <v>EC</v>
      </c>
      <c r="B757" s="159" t="str">
        <f t="shared" si="44"/>
        <v>ESDBEC46066.2104166667</v>
      </c>
      <c r="D757" s="159" t="str">
        <f t="shared" si="47"/>
        <v>Light Maintenance</v>
      </c>
      <c r="E757" s="159" t="str">
        <f t="shared" si="45"/>
        <v>MCPESDBECLight Maintenance</v>
      </c>
      <c r="F757" s="159" t="str">
        <f t="shared" si="46"/>
        <v>MCPESDBEC</v>
      </c>
      <c r="G757" s="159" t="s">
        <v>1889</v>
      </c>
      <c r="N757" s="2">
        <v>2601</v>
      </c>
      <c r="O757" s="3" t="s">
        <v>1303</v>
      </c>
      <c r="P757" s="3" t="s">
        <v>39</v>
      </c>
      <c r="Q757" s="3" t="s">
        <v>92</v>
      </c>
      <c r="R757" s="3" t="s">
        <v>93</v>
      </c>
      <c r="S757" s="4">
        <v>46066.210416666669</v>
      </c>
      <c r="T757" s="4">
        <v>46066.234722222223</v>
      </c>
      <c r="U757" s="4">
        <v>46066.234722222223</v>
      </c>
      <c r="V757" s="3" t="s">
        <v>42</v>
      </c>
      <c r="W757" s="3" t="s">
        <v>43</v>
      </c>
      <c r="X757" s="3" t="s">
        <v>1323</v>
      </c>
      <c r="Y757" s="2">
        <v>3</v>
      </c>
      <c r="Z757" s="3" t="s">
        <v>94</v>
      </c>
      <c r="AA757" s="5">
        <v>0.57999999999999996</v>
      </c>
      <c r="AB757" s="5">
        <v>0</v>
      </c>
      <c r="AC757" s="5">
        <v>0.57999999999999996</v>
      </c>
      <c r="AD757" s="5">
        <v>0</v>
      </c>
      <c r="AE757" s="5">
        <v>0</v>
      </c>
      <c r="AF757" s="5">
        <v>0.57999999999999996</v>
      </c>
      <c r="AG757" s="6"/>
      <c r="AH757" s="6"/>
      <c r="AI757" s="7">
        <v>0</v>
      </c>
      <c r="AJ757" s="7">
        <v>0</v>
      </c>
      <c r="AK757" s="7">
        <v>0.57999999999999996</v>
      </c>
      <c r="AL757" s="7">
        <v>0</v>
      </c>
      <c r="AM757" s="7">
        <v>0.57999999999999996</v>
      </c>
      <c r="AN757" s="12" t="s">
        <v>46</v>
      </c>
      <c r="AO757" s="12"/>
      <c r="AP757" s="12"/>
      <c r="AQ757" s="12"/>
      <c r="AR757" s="12"/>
      <c r="AS757" s="12"/>
      <c r="AT757" s="12"/>
      <c r="AU757" s="12"/>
      <c r="AV757" s="12"/>
      <c r="AW757" s="12"/>
      <c r="AX757" s="12"/>
      <c r="AY757" s="8" t="s">
        <v>94</v>
      </c>
    </row>
    <row r="758" spans="1:51" ht="16.5" x14ac:dyDescent="0.25">
      <c r="A758" s="159" t="str">
        <f>_xlfn.XLOOKUP(X758,Mapping!N:N,Mapping!O:O,"Not Found",0,1)</f>
        <v>EC</v>
      </c>
      <c r="B758" s="159" t="str">
        <f t="shared" si="44"/>
        <v>ESDBEC46066.2347222222</v>
      </c>
      <c r="D758" s="159" t="str">
        <f t="shared" si="47"/>
        <v>ing-ec valuation</v>
      </c>
      <c r="E758" s="159" t="str">
        <f t="shared" si="45"/>
        <v>MCPESDBECing-ec valuation</v>
      </c>
      <c r="F758" s="159" t="str">
        <f t="shared" si="46"/>
        <v>MCPESDBEC</v>
      </c>
      <c r="G758" s="159" t="s">
        <v>1889</v>
      </c>
      <c r="N758" s="2">
        <v>2601</v>
      </c>
      <c r="O758" s="3" t="s">
        <v>1303</v>
      </c>
      <c r="P758" s="3" t="s">
        <v>39</v>
      </c>
      <c r="Q758" s="3" t="s">
        <v>138</v>
      </c>
      <c r="R758" s="3" t="s">
        <v>139</v>
      </c>
      <c r="S758" s="4">
        <v>46066.234722222223</v>
      </c>
      <c r="T758" s="4">
        <v>46066.496527777781</v>
      </c>
      <c r="U758" s="4">
        <v>46066.496527777781</v>
      </c>
      <c r="V758" s="3" t="s">
        <v>42</v>
      </c>
      <c r="W758" s="3" t="s">
        <v>43</v>
      </c>
      <c r="X758" s="3" t="s">
        <v>1323</v>
      </c>
      <c r="Y758" s="2">
        <v>1</v>
      </c>
      <c r="Z758" s="3" t="s">
        <v>141</v>
      </c>
      <c r="AA758" s="5">
        <v>6.28</v>
      </c>
      <c r="AB758" s="5">
        <v>0</v>
      </c>
      <c r="AC758" s="5">
        <v>6.28</v>
      </c>
      <c r="AD758" s="5">
        <v>0</v>
      </c>
      <c r="AE758" s="5">
        <v>0</v>
      </c>
      <c r="AF758" s="5">
        <v>6.28</v>
      </c>
      <c r="AG758" s="6"/>
      <c r="AH758" s="6"/>
      <c r="AI758" s="7">
        <v>0</v>
      </c>
      <c r="AJ758" s="7">
        <v>0</v>
      </c>
      <c r="AK758" s="7">
        <v>6.28</v>
      </c>
      <c r="AL758" s="7">
        <v>0</v>
      </c>
      <c r="AM758" s="7">
        <v>6.28</v>
      </c>
      <c r="AN758" s="12" t="s">
        <v>46</v>
      </c>
      <c r="AO758" s="12"/>
      <c r="AP758" s="12"/>
      <c r="AQ758" s="12"/>
      <c r="AR758" s="12"/>
      <c r="AS758" s="12"/>
      <c r="AT758" s="12"/>
      <c r="AU758" s="12"/>
      <c r="AV758" s="12"/>
      <c r="AW758" s="12"/>
      <c r="AX758" s="12"/>
      <c r="AY758" s="8" t="s">
        <v>47</v>
      </c>
    </row>
    <row r="759" spans="1:51" ht="16.5" x14ac:dyDescent="0.25">
      <c r="A759" s="159" t="str">
        <f>_xlfn.XLOOKUP(X759,Mapping!N:N,Mapping!O:O,"Not Found",0,1)</f>
        <v>EC</v>
      </c>
      <c r="B759" s="159" t="str">
        <f t="shared" si="44"/>
        <v>ESDBEC46066.4965277778</v>
      </c>
      <c r="D759" s="159" t="str">
        <f t="shared" si="47"/>
        <v>ing-ec valuation exports from ARA</v>
      </c>
      <c r="E759" s="159" t="str">
        <f t="shared" si="45"/>
        <v>MCPESDBECing-ec valuation exports from ARA</v>
      </c>
      <c r="F759" s="159" t="str">
        <f t="shared" si="46"/>
        <v>MCPESDBEC</v>
      </c>
      <c r="G759" s="159" t="s">
        <v>1889</v>
      </c>
      <c r="N759" s="2">
        <v>2601</v>
      </c>
      <c r="O759" s="3" t="s">
        <v>1303</v>
      </c>
      <c r="P759" s="3" t="s">
        <v>39</v>
      </c>
      <c r="Q759" s="3" t="s">
        <v>1324</v>
      </c>
      <c r="R759" s="3" t="s">
        <v>1325</v>
      </c>
      <c r="S759" s="4">
        <v>46066.496527777781</v>
      </c>
      <c r="T759" s="4">
        <v>46066.496527777781</v>
      </c>
      <c r="U759" s="4">
        <v>46066.496527777781</v>
      </c>
      <c r="V759" s="3" t="s">
        <v>42</v>
      </c>
      <c r="W759" s="3" t="s">
        <v>43</v>
      </c>
      <c r="X759" s="3" t="s">
        <v>1323</v>
      </c>
      <c r="Y759" s="2">
        <v>1</v>
      </c>
      <c r="Z759" s="3" t="s">
        <v>1326</v>
      </c>
      <c r="AA759" s="5">
        <v>0</v>
      </c>
      <c r="AB759" s="5">
        <v>0</v>
      </c>
      <c r="AC759" s="5">
        <v>0</v>
      </c>
      <c r="AD759" s="5">
        <v>0</v>
      </c>
      <c r="AE759" s="5">
        <v>0</v>
      </c>
      <c r="AF759" s="5">
        <v>0</v>
      </c>
      <c r="AG759" s="6"/>
      <c r="AH759" s="6"/>
      <c r="AI759" s="7">
        <v>0</v>
      </c>
      <c r="AJ759" s="7">
        <v>0</v>
      </c>
      <c r="AK759" s="7">
        <v>0</v>
      </c>
      <c r="AL759" s="7">
        <v>0</v>
      </c>
      <c r="AM759" s="7">
        <v>0</v>
      </c>
      <c r="AN759" s="12" t="s">
        <v>46</v>
      </c>
      <c r="AO759" s="12"/>
      <c r="AP759" s="12"/>
      <c r="AQ759" s="12"/>
      <c r="AR759" s="12"/>
      <c r="AS759" s="12"/>
      <c r="AT759" s="12"/>
      <c r="AU759" s="12"/>
      <c r="AV759" s="12"/>
      <c r="AW759" s="12"/>
      <c r="AX759" s="12"/>
      <c r="AY759" s="8" t="s">
        <v>47</v>
      </c>
    </row>
    <row r="760" spans="1:51" ht="16.5" x14ac:dyDescent="0.25">
      <c r="A760" s="159" t="str">
        <f>_xlfn.XLOOKUP(X760,Mapping!N:N,Mapping!O:O,"Not Found",0,1)</f>
        <v>EC</v>
      </c>
      <c r="B760" s="159" t="str">
        <f t="shared" si="44"/>
        <v>ESDBEC46066.4965277778</v>
      </c>
      <c r="D760" s="159" t="str">
        <f t="shared" si="47"/>
        <v>ing-ec valuation QRM reporter exports</v>
      </c>
      <c r="E760" s="159" t="str">
        <f t="shared" si="45"/>
        <v>MCPESDBECing-ec valuation QRM reporter exports</v>
      </c>
      <c r="F760" s="159" t="str">
        <f t="shared" si="46"/>
        <v>MCPESDBEC</v>
      </c>
      <c r="G760" s="159" t="s">
        <v>1889</v>
      </c>
      <c r="N760" s="2">
        <v>2601</v>
      </c>
      <c r="O760" s="3" t="s">
        <v>1303</v>
      </c>
      <c r="P760" s="3" t="s">
        <v>39</v>
      </c>
      <c r="Q760" s="3" t="s">
        <v>687</v>
      </c>
      <c r="R760" s="3" t="s">
        <v>688</v>
      </c>
      <c r="S760" s="4">
        <v>46066.496527777781</v>
      </c>
      <c r="T760" s="4">
        <v>46066.542361111111</v>
      </c>
      <c r="U760" s="4">
        <v>46066.543055555558</v>
      </c>
      <c r="V760" s="3" t="s">
        <v>42</v>
      </c>
      <c r="W760" s="3" t="s">
        <v>43</v>
      </c>
      <c r="X760" s="3" t="s">
        <v>1323</v>
      </c>
      <c r="Y760" s="2">
        <v>1</v>
      </c>
      <c r="Z760" s="3" t="s">
        <v>689</v>
      </c>
      <c r="AA760" s="5">
        <v>1.1000000000000001</v>
      </c>
      <c r="AB760" s="5">
        <v>0</v>
      </c>
      <c r="AC760" s="5">
        <v>1.1000000000000001</v>
      </c>
      <c r="AD760" s="5">
        <v>0</v>
      </c>
      <c r="AE760" s="5">
        <v>0</v>
      </c>
      <c r="AF760" s="5">
        <v>1.1000000000000001</v>
      </c>
      <c r="AG760" s="6"/>
      <c r="AH760" s="6"/>
      <c r="AI760" s="7">
        <v>0</v>
      </c>
      <c r="AJ760" s="7">
        <v>0</v>
      </c>
      <c r="AK760" s="7">
        <v>1.1000000000000001</v>
      </c>
      <c r="AL760" s="7">
        <v>0</v>
      </c>
      <c r="AM760" s="7">
        <v>1.1000000000000001</v>
      </c>
      <c r="AN760" s="12" t="s">
        <v>46</v>
      </c>
      <c r="AO760" s="12"/>
      <c r="AP760" s="12"/>
      <c r="AQ760" s="12"/>
      <c r="AR760" s="12"/>
      <c r="AS760" s="12"/>
      <c r="AT760" s="12"/>
      <c r="AU760" s="12"/>
      <c r="AV760" s="12"/>
      <c r="AW760" s="12"/>
      <c r="AX760" s="12"/>
      <c r="AY760" s="8" t="s">
        <v>47</v>
      </c>
    </row>
    <row r="761" spans="1:51" ht="16.5" x14ac:dyDescent="0.25">
      <c r="A761" s="159" t="str">
        <f>_xlfn.XLOOKUP(X761,Mapping!N:N,Mapping!O:O,"Not Found",0,1)</f>
        <v>KR</v>
      </c>
      <c r="B761" s="159" t="str">
        <f t="shared" si="44"/>
        <v>ESDBKR46066.5430555556</v>
      </c>
      <c r="D761" s="159" t="str">
        <f t="shared" si="47"/>
        <v>Light Maintenance</v>
      </c>
      <c r="E761" s="159" t="str">
        <f t="shared" si="45"/>
        <v>MCPESDBKRLight Maintenance</v>
      </c>
      <c r="F761" s="159" t="str">
        <f t="shared" si="46"/>
        <v>MCPESDBKR</v>
      </c>
      <c r="G761" s="159" t="s">
        <v>1889</v>
      </c>
      <c r="N761" s="2">
        <v>2601</v>
      </c>
      <c r="O761" s="3" t="s">
        <v>1303</v>
      </c>
      <c r="P761" s="3" t="s">
        <v>39</v>
      </c>
      <c r="Q761" s="3" t="s">
        <v>92</v>
      </c>
      <c r="R761" s="3" t="s">
        <v>93</v>
      </c>
      <c r="S761" s="4">
        <v>46066.543055555558</v>
      </c>
      <c r="T761" s="4">
        <v>46066.556944444441</v>
      </c>
      <c r="U761" s="4">
        <v>46066.556944444441</v>
      </c>
      <c r="V761" s="3" t="s">
        <v>42</v>
      </c>
      <c r="W761" s="3" t="s">
        <v>43</v>
      </c>
      <c r="X761" s="3" t="s">
        <v>1327</v>
      </c>
      <c r="Y761" s="2">
        <v>4</v>
      </c>
      <c r="Z761" s="3" t="s">
        <v>94</v>
      </c>
      <c r="AA761" s="5">
        <v>0.33</v>
      </c>
      <c r="AB761" s="5">
        <v>0</v>
      </c>
      <c r="AC761" s="5">
        <v>0.33</v>
      </c>
      <c r="AD761" s="5">
        <v>0</v>
      </c>
      <c r="AE761" s="5">
        <v>0</v>
      </c>
      <c r="AF761" s="5">
        <v>0.33</v>
      </c>
      <c r="AG761" s="6"/>
      <c r="AH761" s="6"/>
      <c r="AI761" s="7">
        <v>0</v>
      </c>
      <c r="AJ761" s="7">
        <v>0</v>
      </c>
      <c r="AK761" s="7">
        <v>0.33</v>
      </c>
      <c r="AL761" s="7">
        <v>0</v>
      </c>
      <c r="AM761" s="7">
        <v>0.33</v>
      </c>
      <c r="AN761" s="12" t="s">
        <v>46</v>
      </c>
      <c r="AO761" s="12"/>
      <c r="AP761" s="12"/>
      <c r="AQ761" s="12"/>
      <c r="AR761" s="12"/>
      <c r="AS761" s="12"/>
      <c r="AT761" s="12"/>
      <c r="AU761" s="12"/>
      <c r="AV761" s="12"/>
      <c r="AW761" s="12"/>
      <c r="AX761" s="12"/>
      <c r="AY761" s="8" t="s">
        <v>94</v>
      </c>
    </row>
    <row r="762" spans="1:51" ht="16.5" x14ac:dyDescent="0.25">
      <c r="A762" s="159" t="str">
        <f>_xlfn.XLOOKUP(X762,Mapping!N:N,Mapping!O:O,"Not Found",0,1)</f>
        <v>KR</v>
      </c>
      <c r="B762" s="159" t="str">
        <f t="shared" si="44"/>
        <v>ESDBKR46066.5569444444</v>
      </c>
      <c r="D762" s="159" t="str">
        <f t="shared" si="47"/>
        <v>bpv-kr valuation</v>
      </c>
      <c r="E762" s="159" t="str">
        <f t="shared" si="45"/>
        <v>MCPESDBKRbpv-kr valuation</v>
      </c>
      <c r="F762" s="159" t="str">
        <f t="shared" si="46"/>
        <v>MCPESDBKR</v>
      </c>
      <c r="G762" s="159" t="s">
        <v>1889</v>
      </c>
      <c r="N762" s="2">
        <v>2601</v>
      </c>
      <c r="O762" s="3" t="s">
        <v>1303</v>
      </c>
      <c r="P762" s="3" t="s">
        <v>39</v>
      </c>
      <c r="Q762" s="3" t="s">
        <v>121</v>
      </c>
      <c r="R762" s="3" t="s">
        <v>134</v>
      </c>
      <c r="S762" s="4">
        <v>46066.556944444441</v>
      </c>
      <c r="T762" s="4">
        <v>46066.78125</v>
      </c>
      <c r="U762" s="4">
        <v>46066.78125</v>
      </c>
      <c r="V762" s="3" t="s">
        <v>42</v>
      </c>
      <c r="W762" s="3" t="s">
        <v>43</v>
      </c>
      <c r="X762" s="3" t="s">
        <v>1327</v>
      </c>
      <c r="Y762" s="2">
        <v>1</v>
      </c>
      <c r="Z762" s="3" t="s">
        <v>123</v>
      </c>
      <c r="AA762" s="5">
        <v>5.38</v>
      </c>
      <c r="AB762" s="5">
        <v>0</v>
      </c>
      <c r="AC762" s="5">
        <v>5.38</v>
      </c>
      <c r="AD762" s="5">
        <v>0</v>
      </c>
      <c r="AE762" s="5">
        <v>0</v>
      </c>
      <c r="AF762" s="5">
        <v>5.38</v>
      </c>
      <c r="AG762" s="6"/>
      <c r="AH762" s="6"/>
      <c r="AI762" s="7">
        <v>0</v>
      </c>
      <c r="AJ762" s="7">
        <v>0</v>
      </c>
      <c r="AK762" s="7">
        <v>5.38</v>
      </c>
      <c r="AL762" s="7">
        <v>0</v>
      </c>
      <c r="AM762" s="7">
        <v>5.38</v>
      </c>
      <c r="AN762" s="12" t="s">
        <v>46</v>
      </c>
      <c r="AO762" s="12"/>
      <c r="AP762" s="12"/>
      <c r="AQ762" s="12"/>
      <c r="AR762" s="12"/>
      <c r="AS762" s="12"/>
      <c r="AT762" s="12"/>
      <c r="AU762" s="12"/>
      <c r="AV762" s="12"/>
      <c r="AW762" s="12"/>
      <c r="AX762" s="12"/>
      <c r="AY762" s="8" t="s">
        <v>47</v>
      </c>
    </row>
    <row r="763" spans="1:51" ht="16.5" x14ac:dyDescent="0.25">
      <c r="A763" s="159" t="str">
        <f>_xlfn.XLOOKUP(X763,Mapping!N:N,Mapping!O:O,"Not Found",0,1)</f>
        <v>KR</v>
      </c>
      <c r="B763" s="159" t="str">
        <f t="shared" si="44"/>
        <v>ESDBKR46066.78125</v>
      </c>
      <c r="D763" s="159" t="str">
        <f t="shared" si="47"/>
        <v>bpv-kr valuation QRM Reporter exports</v>
      </c>
      <c r="E763" s="159" t="str">
        <f t="shared" si="45"/>
        <v>MCPESDBKRbpv-kr valuation QRM Reporter exports</v>
      </c>
      <c r="F763" s="159" t="str">
        <f t="shared" si="46"/>
        <v>MCPESDBKR</v>
      </c>
      <c r="G763" s="159" t="s">
        <v>1889</v>
      </c>
      <c r="N763" s="2">
        <v>2601</v>
      </c>
      <c r="O763" s="3" t="s">
        <v>1303</v>
      </c>
      <c r="P763" s="3" t="s">
        <v>39</v>
      </c>
      <c r="Q763" s="3" t="s">
        <v>135</v>
      </c>
      <c r="R763" s="3" t="s">
        <v>136</v>
      </c>
      <c r="S763" s="4">
        <v>46066.78125</v>
      </c>
      <c r="T763" s="4">
        <v>46066.781944444447</v>
      </c>
      <c r="U763" s="4">
        <v>46066.782638888886</v>
      </c>
      <c r="V763" s="3" t="s">
        <v>42</v>
      </c>
      <c r="W763" s="3" t="s">
        <v>43</v>
      </c>
      <c r="X763" s="3" t="s">
        <v>1327</v>
      </c>
      <c r="Y763" s="2">
        <v>1</v>
      </c>
      <c r="Z763" s="3" t="s">
        <v>137</v>
      </c>
      <c r="AA763" s="5">
        <v>0.02</v>
      </c>
      <c r="AB763" s="5">
        <v>0</v>
      </c>
      <c r="AC763" s="5">
        <v>0.02</v>
      </c>
      <c r="AD763" s="5">
        <v>0</v>
      </c>
      <c r="AE763" s="5">
        <v>0</v>
      </c>
      <c r="AF763" s="5">
        <v>0.02</v>
      </c>
      <c r="AG763" s="6"/>
      <c r="AH763" s="6"/>
      <c r="AI763" s="7">
        <v>0</v>
      </c>
      <c r="AJ763" s="7">
        <v>0</v>
      </c>
      <c r="AK763" s="7">
        <v>0.02</v>
      </c>
      <c r="AL763" s="7">
        <v>0</v>
      </c>
      <c r="AM763" s="7">
        <v>0.02</v>
      </c>
      <c r="AN763" s="12" t="s">
        <v>46</v>
      </c>
      <c r="AO763" s="12"/>
      <c r="AP763" s="12"/>
      <c r="AQ763" s="12"/>
      <c r="AR763" s="12"/>
      <c r="AS763" s="12"/>
      <c r="AT763" s="12"/>
      <c r="AU763" s="12"/>
      <c r="AV763" s="12"/>
      <c r="AW763" s="12"/>
      <c r="AX763" s="12"/>
      <c r="AY763" s="8" t="s">
        <v>47</v>
      </c>
    </row>
    <row r="764" spans="1:51" ht="16.5" x14ac:dyDescent="0.25">
      <c r="A764" s="159" t="str">
        <f>_xlfn.XLOOKUP(X764,Mapping!N:N,Mapping!O:O,"Not Found",0,1)</f>
        <v>Import Strategies</v>
      </c>
      <c r="B764" s="159" t="str">
        <f t="shared" si="44"/>
        <v>ESDBImport Strategies46066.7826388889</v>
      </c>
      <c r="D764" s="159" t="str">
        <f t="shared" si="47"/>
        <v>import strategies</v>
      </c>
      <c r="E764" s="159" t="str">
        <f t="shared" si="45"/>
        <v>MCPESDBImport Strategiesimport strategies</v>
      </c>
      <c r="F764" s="159" t="str">
        <f t="shared" si="46"/>
        <v>MCPESDBImport Strategies</v>
      </c>
      <c r="G764" s="159" t="s">
        <v>1889</v>
      </c>
      <c r="N764" s="2">
        <v>2601</v>
      </c>
      <c r="O764" s="3" t="s">
        <v>1303</v>
      </c>
      <c r="P764" s="3" t="s">
        <v>39</v>
      </c>
      <c r="Q764" s="3" t="s">
        <v>145</v>
      </c>
      <c r="R764" s="3" t="s">
        <v>42</v>
      </c>
      <c r="S764" s="4">
        <v>46066.782638888886</v>
      </c>
      <c r="T764" s="4">
        <v>46066.786111111112</v>
      </c>
      <c r="U764" s="4">
        <v>46069.438888888886</v>
      </c>
      <c r="V764" s="3" t="s">
        <v>1328</v>
      </c>
      <c r="W764" s="3" t="s">
        <v>54</v>
      </c>
      <c r="X764" s="3" t="s">
        <v>1329</v>
      </c>
      <c r="Y764" s="2">
        <v>1</v>
      </c>
      <c r="Z764" s="3" t="s">
        <v>148</v>
      </c>
      <c r="AA764" s="5">
        <v>0.08</v>
      </c>
      <c r="AB764" s="5">
        <v>0.08</v>
      </c>
      <c r="AC764" s="5">
        <v>0</v>
      </c>
      <c r="AD764" s="5">
        <v>6.53</v>
      </c>
      <c r="AE764" s="5">
        <v>6.61</v>
      </c>
      <c r="AF764" s="5">
        <v>6.61</v>
      </c>
      <c r="AG764" s="6"/>
      <c r="AH764" s="6"/>
      <c r="AI764" s="7">
        <v>0.08</v>
      </c>
      <c r="AJ764" s="7">
        <v>6.53</v>
      </c>
      <c r="AK764" s="7">
        <v>0</v>
      </c>
      <c r="AL764" s="7">
        <v>6.61</v>
      </c>
      <c r="AM764" s="7">
        <v>6.61</v>
      </c>
      <c r="AN764" s="12" t="s">
        <v>149</v>
      </c>
      <c r="AO764" s="12" t="s">
        <v>150</v>
      </c>
      <c r="AP764" s="12" t="s">
        <v>334</v>
      </c>
      <c r="AQ764" s="14" t="s">
        <v>1330</v>
      </c>
      <c r="AR764" s="12" t="s">
        <v>153</v>
      </c>
      <c r="AS764" s="12"/>
      <c r="AT764" s="13" t="s">
        <v>60</v>
      </c>
      <c r="AU764" s="12" t="s">
        <v>118</v>
      </c>
      <c r="AV764" s="12" t="s">
        <v>1331</v>
      </c>
      <c r="AW764" s="12" t="s">
        <v>1332</v>
      </c>
      <c r="AX764" s="12"/>
      <c r="AY764" s="8" t="s">
        <v>47</v>
      </c>
    </row>
    <row r="765" spans="1:51" ht="16.5" x14ac:dyDescent="0.25">
      <c r="A765" s="159" t="str">
        <f>_xlfn.XLOOKUP(X765,Mapping!N:N,Mapping!O:O,"Not Found",0,1)</f>
        <v>Import Strategies</v>
      </c>
      <c r="B765" s="159" t="str">
        <f t="shared" si="44"/>
        <v>ESDBImport Strategies46069.4388888889</v>
      </c>
      <c r="D765" s="159" t="str">
        <f t="shared" si="47"/>
        <v>import strategies</v>
      </c>
      <c r="E765" s="159" t="str">
        <f t="shared" si="45"/>
        <v>MCPESDBImport Strategiesimport strategies</v>
      </c>
      <c r="F765" s="159" t="str">
        <f t="shared" si="46"/>
        <v>MCPESDBImport Strategies</v>
      </c>
      <c r="G765" s="159" t="s">
        <v>1889</v>
      </c>
      <c r="N765" s="2">
        <v>2601</v>
      </c>
      <c r="O765" s="3" t="s">
        <v>1303</v>
      </c>
      <c r="P765" s="3" t="s">
        <v>39</v>
      </c>
      <c r="Q765" s="3" t="s">
        <v>145</v>
      </c>
      <c r="R765" s="3" t="s">
        <v>42</v>
      </c>
      <c r="S765" s="4">
        <v>46069.438888888886</v>
      </c>
      <c r="T765" s="4">
        <v>46069.442361111112</v>
      </c>
      <c r="U765" s="4">
        <v>46069.446527777778</v>
      </c>
      <c r="V765" s="3" t="s">
        <v>1328</v>
      </c>
      <c r="W765" s="3" t="s">
        <v>54</v>
      </c>
      <c r="X765" s="3" t="s">
        <v>1329</v>
      </c>
      <c r="Y765" s="2">
        <v>2</v>
      </c>
      <c r="Z765" s="3" t="s">
        <v>148</v>
      </c>
      <c r="AA765" s="5">
        <v>0.08</v>
      </c>
      <c r="AB765" s="5">
        <v>0.08</v>
      </c>
      <c r="AC765" s="5">
        <v>0</v>
      </c>
      <c r="AD765" s="5">
        <v>0.1</v>
      </c>
      <c r="AE765" s="5">
        <v>0.18</v>
      </c>
      <c r="AF765" s="5">
        <v>0.18</v>
      </c>
      <c r="AG765" s="6"/>
      <c r="AH765" s="6"/>
      <c r="AI765" s="7">
        <v>0.08</v>
      </c>
      <c r="AJ765" s="7">
        <v>0.1</v>
      </c>
      <c r="AK765" s="7">
        <v>0</v>
      </c>
      <c r="AL765" s="7">
        <v>0.18</v>
      </c>
      <c r="AM765" s="7">
        <v>0.18</v>
      </c>
      <c r="AN765" s="12" t="s">
        <v>56</v>
      </c>
      <c r="AO765" s="12" t="s">
        <v>57</v>
      </c>
      <c r="AP765" s="12" t="s">
        <v>58</v>
      </c>
      <c r="AQ765" s="12" t="s">
        <v>1333</v>
      </c>
      <c r="AR765" s="12"/>
      <c r="AS765" s="12"/>
      <c r="AT765" s="12" t="s">
        <v>60</v>
      </c>
      <c r="AU765" s="12" t="s">
        <v>118</v>
      </c>
      <c r="AV765" s="12" t="s">
        <v>1334</v>
      </c>
      <c r="AW765" s="12" t="s">
        <v>1335</v>
      </c>
      <c r="AX765" s="12"/>
      <c r="AY765" s="8" t="s">
        <v>47</v>
      </c>
    </row>
    <row r="766" spans="1:51" ht="16.5" x14ac:dyDescent="0.25">
      <c r="A766" s="159" t="str">
        <f>_xlfn.XLOOKUP(X766,Mapping!N:N,Mapping!O:O,"Not Found",0,1)</f>
        <v>Import Strategies</v>
      </c>
      <c r="B766" s="159" t="str">
        <f t="shared" si="44"/>
        <v>ESDBImport Strategies46069.4465277778</v>
      </c>
      <c r="D766" s="159" t="str">
        <f t="shared" si="47"/>
        <v>import strategies</v>
      </c>
      <c r="E766" s="159" t="str">
        <f t="shared" si="45"/>
        <v>MCPESDBImport Strategiesimport strategies</v>
      </c>
      <c r="F766" s="159" t="str">
        <f t="shared" si="46"/>
        <v>MCPESDBImport Strategies</v>
      </c>
      <c r="G766" s="159" t="s">
        <v>1889</v>
      </c>
      <c r="N766" s="2">
        <v>2601</v>
      </c>
      <c r="O766" s="3" t="s">
        <v>1303</v>
      </c>
      <c r="P766" s="3" t="s">
        <v>39</v>
      </c>
      <c r="Q766" s="3" t="s">
        <v>145</v>
      </c>
      <c r="R766" s="3" t="s">
        <v>156</v>
      </c>
      <c r="S766" s="4">
        <v>46069.446527777778</v>
      </c>
      <c r="T766" s="4">
        <v>46069.452777777777</v>
      </c>
      <c r="U766" s="4">
        <v>46069.453472222223</v>
      </c>
      <c r="V766" s="3" t="s">
        <v>42</v>
      </c>
      <c r="W766" s="3" t="s">
        <v>43</v>
      </c>
      <c r="X766" s="3" t="s">
        <v>1329</v>
      </c>
      <c r="Y766" s="2">
        <v>3</v>
      </c>
      <c r="Z766" s="3" t="s">
        <v>148</v>
      </c>
      <c r="AA766" s="5">
        <v>0.15</v>
      </c>
      <c r="AB766" s="5">
        <v>0</v>
      </c>
      <c r="AC766" s="5">
        <v>0.15</v>
      </c>
      <c r="AD766" s="5">
        <v>0</v>
      </c>
      <c r="AE766" s="5">
        <v>0</v>
      </c>
      <c r="AF766" s="5">
        <v>0.15</v>
      </c>
      <c r="AG766" s="6"/>
      <c r="AH766" s="6"/>
      <c r="AI766" s="7">
        <v>0</v>
      </c>
      <c r="AJ766" s="7">
        <v>0</v>
      </c>
      <c r="AK766" s="7">
        <v>0.15</v>
      </c>
      <c r="AL766" s="7">
        <v>0</v>
      </c>
      <c r="AM766" s="7">
        <v>0.15</v>
      </c>
      <c r="AN766" s="12" t="s">
        <v>46</v>
      </c>
      <c r="AO766" s="12"/>
      <c r="AP766" s="12"/>
      <c r="AQ766" s="12"/>
      <c r="AR766" s="12"/>
      <c r="AS766" s="12"/>
      <c r="AT766" s="12"/>
      <c r="AU766" s="12"/>
      <c r="AV766" s="12"/>
      <c r="AW766" s="12"/>
      <c r="AX766" s="12"/>
      <c r="AY766" s="8" t="s">
        <v>148</v>
      </c>
    </row>
    <row r="767" spans="1:51" ht="16.5" x14ac:dyDescent="0.25">
      <c r="A767" s="159" t="str">
        <f>_xlfn.XLOOKUP(X767,Mapping!N:N,Mapping!O:O,"Not Found",0,1)</f>
        <v>Planning (NII)</v>
      </c>
      <c r="B767" s="159" t="str">
        <f t="shared" si="44"/>
        <v>ESDBPlanning (NII)46069.4534722222</v>
      </c>
      <c r="D767" s="159" t="str">
        <f t="shared" si="47"/>
        <v>planning run01</v>
      </c>
      <c r="E767" s="159" t="str">
        <f t="shared" si="45"/>
        <v>MCPESDBPlanning (NII)planning run01</v>
      </c>
      <c r="F767" s="159" t="str">
        <f t="shared" si="46"/>
        <v>MCPESDBPlanning (NII)</v>
      </c>
      <c r="G767" s="159" t="s">
        <v>1889</v>
      </c>
      <c r="N767" s="2">
        <v>2601</v>
      </c>
      <c r="O767" s="3" t="s">
        <v>1303</v>
      </c>
      <c r="P767" s="3" t="s">
        <v>39</v>
      </c>
      <c r="Q767" s="3" t="s">
        <v>158</v>
      </c>
      <c r="R767" s="3" t="s">
        <v>159</v>
      </c>
      <c r="S767" s="4">
        <v>46069.453472222223</v>
      </c>
      <c r="T767" s="4">
        <v>46069.665972222225</v>
      </c>
      <c r="U767" s="4">
        <v>46069.665972222225</v>
      </c>
      <c r="V767" s="3" t="s">
        <v>42</v>
      </c>
      <c r="W767" s="3" t="s">
        <v>43</v>
      </c>
      <c r="X767" s="3" t="s">
        <v>1336</v>
      </c>
      <c r="Y767" s="2">
        <v>1</v>
      </c>
      <c r="Z767" s="3" t="s">
        <v>161</v>
      </c>
      <c r="AA767" s="5">
        <v>5.0999999999999996</v>
      </c>
      <c r="AB767" s="5">
        <v>0</v>
      </c>
      <c r="AC767" s="5">
        <v>5.0999999999999996</v>
      </c>
      <c r="AD767" s="5">
        <v>0</v>
      </c>
      <c r="AE767" s="5">
        <v>0</v>
      </c>
      <c r="AF767" s="5">
        <v>5.0999999999999996</v>
      </c>
      <c r="AG767" s="6"/>
      <c r="AH767" s="6"/>
      <c r="AI767" s="7">
        <v>0</v>
      </c>
      <c r="AJ767" s="7">
        <v>0</v>
      </c>
      <c r="AK767" s="7">
        <v>5.0999999999999996</v>
      </c>
      <c r="AL767" s="7">
        <v>0</v>
      </c>
      <c r="AM767" s="7">
        <v>5.0999999999999996</v>
      </c>
      <c r="AN767" s="12" t="s">
        <v>46</v>
      </c>
      <c r="AO767" s="12"/>
      <c r="AP767" s="12"/>
      <c r="AQ767" s="12"/>
      <c r="AR767" s="12"/>
      <c r="AS767" s="12"/>
      <c r="AT767" s="12"/>
      <c r="AU767" s="12"/>
      <c r="AV767" s="12"/>
      <c r="AW767" s="12"/>
      <c r="AX767" s="12"/>
      <c r="AY767" s="8" t="s">
        <v>47</v>
      </c>
    </row>
    <row r="768" spans="1:51" ht="16.5" x14ac:dyDescent="0.25">
      <c r="A768" s="159" t="str">
        <f>_xlfn.XLOOKUP(X768,Mapping!N:N,Mapping!O:O,"Not Found",0,1)</f>
        <v>Planning (NII)</v>
      </c>
      <c r="B768" s="159" t="str">
        <f t="shared" si="44"/>
        <v>ESDBPlanning (NII)46069.6659722222</v>
      </c>
      <c r="D768" s="159" t="str">
        <f t="shared" si="47"/>
        <v>MDL Processing</v>
      </c>
      <c r="E768" s="159" t="str">
        <f t="shared" si="45"/>
        <v>MCPESDBPlanning (NII)MDL Processing</v>
      </c>
      <c r="F768" s="159" t="str">
        <f t="shared" si="46"/>
        <v>MCPESDBPlanning (NII)</v>
      </c>
      <c r="G768" s="159" t="s">
        <v>1889</v>
      </c>
      <c r="N768" s="2">
        <v>2601</v>
      </c>
      <c r="O768" s="3" t="s">
        <v>1303</v>
      </c>
      <c r="P768" s="3" t="s">
        <v>39</v>
      </c>
      <c r="Q768" s="3" t="s">
        <v>162</v>
      </c>
      <c r="R768" s="3" t="s">
        <v>163</v>
      </c>
      <c r="S768" s="4">
        <v>46069.665972222225</v>
      </c>
      <c r="T768" s="4">
        <v>46069.727777777778</v>
      </c>
      <c r="U768" s="4">
        <v>46069.727777777778</v>
      </c>
      <c r="V768" s="3" t="s">
        <v>42</v>
      </c>
      <c r="W768" s="3" t="s">
        <v>43</v>
      </c>
      <c r="X768" s="3" t="s">
        <v>1336</v>
      </c>
      <c r="Y768" s="2">
        <v>1</v>
      </c>
      <c r="Z768" s="3" t="s">
        <v>164</v>
      </c>
      <c r="AA768" s="5">
        <v>1.48</v>
      </c>
      <c r="AB768" s="5">
        <v>0</v>
      </c>
      <c r="AC768" s="5">
        <v>1.48</v>
      </c>
      <c r="AD768" s="5">
        <v>0</v>
      </c>
      <c r="AE768" s="5">
        <v>0</v>
      </c>
      <c r="AF768" s="5">
        <v>1.48</v>
      </c>
      <c r="AG768" s="6"/>
      <c r="AH768" s="6"/>
      <c r="AI768" s="7">
        <v>0</v>
      </c>
      <c r="AJ768" s="7">
        <v>0</v>
      </c>
      <c r="AK768" s="7">
        <v>1.48</v>
      </c>
      <c r="AL768" s="7">
        <v>0</v>
      </c>
      <c r="AM768" s="7">
        <v>1.48</v>
      </c>
      <c r="AN768" s="12" t="s">
        <v>46</v>
      </c>
      <c r="AO768" s="12"/>
      <c r="AP768" s="12"/>
      <c r="AQ768" s="12"/>
      <c r="AR768" s="12"/>
      <c r="AS768" s="12"/>
      <c r="AT768" s="12"/>
      <c r="AU768" s="12"/>
      <c r="AV768" s="12"/>
      <c r="AW768" s="12"/>
      <c r="AX768" s="12"/>
      <c r="AY768" s="8" t="s">
        <v>47</v>
      </c>
    </row>
    <row r="769" spans="1:51" ht="16.5" x14ac:dyDescent="0.25">
      <c r="A769" s="159" t="str">
        <f>_xlfn.XLOOKUP(X769,Mapping!N:N,Mapping!O:O,"Not Found",0,1)</f>
        <v>Planning (NII)</v>
      </c>
      <c r="B769" s="159" t="str">
        <f t="shared" si="44"/>
        <v>ESDBPlanning (NII)46069.7277777778</v>
      </c>
      <c r="D769" s="159" t="str">
        <f t="shared" si="47"/>
        <v>planning run02</v>
      </c>
      <c r="E769" s="159" t="str">
        <f t="shared" si="45"/>
        <v>MCPESDBPlanning (NII)planning run02</v>
      </c>
      <c r="F769" s="159" t="str">
        <f t="shared" si="46"/>
        <v>MCPESDBPlanning (NII)</v>
      </c>
      <c r="G769" s="159" t="s">
        <v>1889</v>
      </c>
      <c r="N769" s="2">
        <v>2601</v>
      </c>
      <c r="O769" s="3" t="s">
        <v>1303</v>
      </c>
      <c r="P769" s="3" t="s">
        <v>39</v>
      </c>
      <c r="Q769" s="3" t="s">
        <v>165</v>
      </c>
      <c r="R769" s="3" t="s">
        <v>166</v>
      </c>
      <c r="S769" s="4">
        <v>46069.727777777778</v>
      </c>
      <c r="T769" s="4">
        <v>46070.01666666667</v>
      </c>
      <c r="U769" s="4">
        <v>46070.01666666667</v>
      </c>
      <c r="V769" s="3" t="s">
        <v>42</v>
      </c>
      <c r="W769" s="3" t="s">
        <v>43</v>
      </c>
      <c r="X769" s="3" t="s">
        <v>1336</v>
      </c>
      <c r="Y769" s="2">
        <v>1</v>
      </c>
      <c r="Z769" s="3" t="s">
        <v>167</v>
      </c>
      <c r="AA769" s="5">
        <v>6.93</v>
      </c>
      <c r="AB769" s="5">
        <v>0</v>
      </c>
      <c r="AC769" s="5">
        <v>6.93</v>
      </c>
      <c r="AD769" s="5">
        <v>0</v>
      </c>
      <c r="AE769" s="5">
        <v>0</v>
      </c>
      <c r="AF769" s="5">
        <v>6.93</v>
      </c>
      <c r="AG769" s="6"/>
      <c r="AH769" s="6"/>
      <c r="AI769" s="7">
        <v>0</v>
      </c>
      <c r="AJ769" s="7">
        <v>0</v>
      </c>
      <c r="AK769" s="7">
        <v>6.93</v>
      </c>
      <c r="AL769" s="7">
        <v>0</v>
      </c>
      <c r="AM769" s="7">
        <v>6.93</v>
      </c>
      <c r="AN769" s="12" t="s">
        <v>46</v>
      </c>
      <c r="AO769" s="12"/>
      <c r="AP769" s="12"/>
      <c r="AQ769" s="12"/>
      <c r="AR769" s="12"/>
      <c r="AS769" s="12"/>
      <c r="AT769" s="12"/>
      <c r="AU769" s="12"/>
      <c r="AV769" s="12"/>
      <c r="AW769" s="12"/>
      <c r="AX769" s="12"/>
      <c r="AY769" s="8" t="s">
        <v>47</v>
      </c>
    </row>
    <row r="770" spans="1:51" ht="16.5" x14ac:dyDescent="0.25">
      <c r="A770" s="159" t="str">
        <f>_xlfn.XLOOKUP(X770,Mapping!N:N,Mapping!O:O,"Not Found",0,1)</f>
        <v>Planning (NII)</v>
      </c>
      <c r="B770" s="159" t="str">
        <f t="shared" ref="B770:B833" si="48">O770&amp;A770&amp;S770</f>
        <v>ESDBPlanning (NII)46070.0166666667</v>
      </c>
      <c r="D770" s="159" t="str">
        <f t="shared" si="47"/>
        <v>Full Maintenance</v>
      </c>
      <c r="E770" s="159" t="str">
        <f t="shared" ref="E770:E833" si="49">P770&amp;O770&amp;A770&amp;D770</f>
        <v>MCPESDBPlanning (NII)Full Maintenance</v>
      </c>
      <c r="F770" s="159" t="str">
        <f t="shared" ref="F770:F833" si="50">P770&amp;O770&amp;A770</f>
        <v>MCPESDBPlanning (NII)</v>
      </c>
      <c r="G770" s="159" t="s">
        <v>1889</v>
      </c>
      <c r="N770" s="2">
        <v>2601</v>
      </c>
      <c r="O770" s="3" t="s">
        <v>1303</v>
      </c>
      <c r="P770" s="3" t="s">
        <v>39</v>
      </c>
      <c r="Q770" s="3" t="s">
        <v>319</v>
      </c>
      <c r="R770" s="3" t="s">
        <v>320</v>
      </c>
      <c r="S770" s="4">
        <v>46070.01666666667</v>
      </c>
      <c r="T770" s="4">
        <v>46070.439583333333</v>
      </c>
      <c r="U770" s="4">
        <v>46070.439583333333</v>
      </c>
      <c r="V770" s="3" t="s">
        <v>42</v>
      </c>
      <c r="W770" s="3" t="s">
        <v>43</v>
      </c>
      <c r="X770" s="3" t="s">
        <v>1336</v>
      </c>
      <c r="Y770" s="2">
        <v>1</v>
      </c>
      <c r="Z770" s="3" t="s">
        <v>321</v>
      </c>
      <c r="AA770" s="5">
        <v>10.15</v>
      </c>
      <c r="AB770" s="5">
        <v>0</v>
      </c>
      <c r="AC770" s="5">
        <v>10.15</v>
      </c>
      <c r="AD770" s="5">
        <v>0</v>
      </c>
      <c r="AE770" s="5">
        <v>0</v>
      </c>
      <c r="AF770" s="5">
        <v>10.15</v>
      </c>
      <c r="AG770" s="6"/>
      <c r="AH770" s="6"/>
      <c r="AI770" s="7">
        <v>0</v>
      </c>
      <c r="AJ770" s="7">
        <v>0</v>
      </c>
      <c r="AK770" s="7">
        <v>10.15</v>
      </c>
      <c r="AL770" s="7">
        <v>0</v>
      </c>
      <c r="AM770" s="7">
        <v>10.15</v>
      </c>
      <c r="AN770" s="12" t="s">
        <v>46</v>
      </c>
      <c r="AO770" s="12"/>
      <c r="AP770" s="12"/>
      <c r="AQ770" s="12"/>
      <c r="AR770" s="12"/>
      <c r="AS770" s="12"/>
      <c r="AT770" s="12"/>
      <c r="AU770" s="12"/>
      <c r="AV770" s="12"/>
      <c r="AW770" s="12"/>
      <c r="AX770" s="12"/>
      <c r="AY770" s="8" t="s">
        <v>47</v>
      </c>
    </row>
    <row r="771" spans="1:51" ht="16.5" x14ac:dyDescent="0.25">
      <c r="A771" s="159" t="str">
        <f>_xlfn.XLOOKUP(X771,Mapping!N:N,Mapping!O:O,"Not Found",0,1)</f>
        <v>Planning (NII)</v>
      </c>
      <c r="B771" s="159" t="str">
        <f t="shared" si="48"/>
        <v>ESDBPlanning (NII)46070.4395833333</v>
      </c>
      <c r="D771" s="159" t="str">
        <f t="shared" ref="D771:D834" si="51">Z771</f>
        <v>planning run QRM reporter exports</v>
      </c>
      <c r="E771" s="159" t="str">
        <f t="shared" si="49"/>
        <v>MCPESDBPlanning (NII)planning run QRM reporter exports</v>
      </c>
      <c r="F771" s="159" t="str">
        <f t="shared" si="50"/>
        <v>MCPESDBPlanning (NII)</v>
      </c>
      <c r="G771" s="159" t="s">
        <v>1889</v>
      </c>
      <c r="N771" s="2">
        <v>2601</v>
      </c>
      <c r="O771" s="3" t="s">
        <v>1303</v>
      </c>
      <c r="P771" s="3" t="s">
        <v>39</v>
      </c>
      <c r="Q771" s="3" t="s">
        <v>712</v>
      </c>
      <c r="R771" s="3" t="s">
        <v>713</v>
      </c>
      <c r="S771" s="4">
        <v>46070.439583333333</v>
      </c>
      <c r="T771" s="4">
        <v>46070.501388888886</v>
      </c>
      <c r="U771" s="4">
        <v>46070.501388888886</v>
      </c>
      <c r="V771" s="3" t="s">
        <v>42</v>
      </c>
      <c r="W771" s="3" t="s">
        <v>43</v>
      </c>
      <c r="X771" s="3" t="s">
        <v>1336</v>
      </c>
      <c r="Y771" s="2">
        <v>1</v>
      </c>
      <c r="Z771" s="3" t="s">
        <v>714</v>
      </c>
      <c r="AA771" s="5">
        <v>1.48</v>
      </c>
      <c r="AB771" s="5">
        <v>0</v>
      </c>
      <c r="AC771" s="5">
        <v>1.48</v>
      </c>
      <c r="AD771" s="5">
        <v>0</v>
      </c>
      <c r="AE771" s="5">
        <v>0</v>
      </c>
      <c r="AF771" s="5">
        <v>1.48</v>
      </c>
      <c r="AG771" s="6"/>
      <c r="AH771" s="6"/>
      <c r="AI771" s="7">
        <v>0</v>
      </c>
      <c r="AJ771" s="7">
        <v>0</v>
      </c>
      <c r="AK771" s="7">
        <v>1.48</v>
      </c>
      <c r="AL771" s="7">
        <v>0</v>
      </c>
      <c r="AM771" s="7">
        <v>1.48</v>
      </c>
      <c r="AN771" s="12" t="s">
        <v>46</v>
      </c>
      <c r="AO771" s="12"/>
      <c r="AP771" s="12"/>
      <c r="AQ771" s="12"/>
      <c r="AR771" s="12"/>
      <c r="AS771" s="12"/>
      <c r="AT771" s="12"/>
      <c r="AU771" s="12"/>
      <c r="AV771" s="12"/>
      <c r="AW771" s="12"/>
      <c r="AX771" s="12"/>
      <c r="AY771" s="8" t="s">
        <v>47</v>
      </c>
    </row>
    <row r="772" spans="1:51" ht="16.5" x14ac:dyDescent="0.25">
      <c r="A772" s="159" t="str">
        <f>_xlfn.XLOOKUP(X772,Mapping!N:N,Mapping!O:O,"Not Found",0,1)</f>
        <v>Planning (NII)</v>
      </c>
      <c r="B772" s="159" t="str">
        <f t="shared" si="48"/>
        <v>ESDBPlanning (NII)46070.5013888889</v>
      </c>
      <c r="D772" s="159" t="str">
        <f t="shared" si="51"/>
        <v>planning run OLAP exports</v>
      </c>
      <c r="E772" s="159" t="str">
        <f t="shared" si="49"/>
        <v>MCPESDBPlanning (NII)planning run OLAP exports</v>
      </c>
      <c r="F772" s="159" t="str">
        <f t="shared" si="50"/>
        <v>MCPESDBPlanning (NII)</v>
      </c>
      <c r="G772" s="159" t="s">
        <v>1889</v>
      </c>
      <c r="N772" s="2">
        <v>2601</v>
      </c>
      <c r="O772" s="3" t="s">
        <v>1303</v>
      </c>
      <c r="P772" s="3" t="s">
        <v>39</v>
      </c>
      <c r="Q772" s="3" t="s">
        <v>322</v>
      </c>
      <c r="R772" s="3" t="s">
        <v>323</v>
      </c>
      <c r="S772" s="4">
        <v>46070.501388888886</v>
      </c>
      <c r="T772" s="4">
        <v>46070.710416666669</v>
      </c>
      <c r="U772" s="4">
        <v>46070.713194444441</v>
      </c>
      <c r="V772" s="3" t="s">
        <v>42</v>
      </c>
      <c r="W772" s="3" t="s">
        <v>43</v>
      </c>
      <c r="X772" s="3" t="s">
        <v>1336</v>
      </c>
      <c r="Y772" s="2">
        <v>1</v>
      </c>
      <c r="Z772" s="3" t="s">
        <v>324</v>
      </c>
      <c r="AA772" s="5">
        <v>5.0199999999999996</v>
      </c>
      <c r="AB772" s="5">
        <v>0</v>
      </c>
      <c r="AC772" s="5">
        <v>5.0199999999999996</v>
      </c>
      <c r="AD772" s="5">
        <v>0</v>
      </c>
      <c r="AE772" s="5">
        <v>0</v>
      </c>
      <c r="AF772" s="5">
        <v>5.0199999999999996</v>
      </c>
      <c r="AG772" s="6"/>
      <c r="AH772" s="6"/>
      <c r="AI772" s="7">
        <v>0</v>
      </c>
      <c r="AJ772" s="7">
        <v>0</v>
      </c>
      <c r="AK772" s="7">
        <v>5.0199999999999996</v>
      </c>
      <c r="AL772" s="7">
        <v>0</v>
      </c>
      <c r="AM772" s="7">
        <v>5.0199999999999996</v>
      </c>
      <c r="AN772" s="12" t="s">
        <v>46</v>
      </c>
      <c r="AO772" s="12"/>
      <c r="AP772" s="12"/>
      <c r="AQ772" s="12"/>
      <c r="AR772" s="12"/>
      <c r="AS772" s="12"/>
      <c r="AT772" s="12"/>
      <c r="AU772" s="12"/>
      <c r="AV772" s="12"/>
      <c r="AW772" s="12"/>
      <c r="AX772" s="12"/>
      <c r="AY772" s="8" t="s">
        <v>47</v>
      </c>
    </row>
    <row r="773" spans="1:51" ht="16.5" x14ac:dyDescent="0.25">
      <c r="A773" s="159" t="str">
        <f>_xlfn.XLOOKUP(X773,Mapping!N:N,Mapping!O:O,"Not Found",0,1)</f>
        <v>Valuation AIC</v>
      </c>
      <c r="B773" s="159" t="str">
        <f t="shared" si="48"/>
        <v>ESDBValuation AIC46070.7131944444</v>
      </c>
      <c r="D773" s="159" t="str">
        <f t="shared" si="51"/>
        <v>load AIC Spreads</v>
      </c>
      <c r="E773" s="159" t="str">
        <f t="shared" si="49"/>
        <v>MCPESDBValuation AICload AIC Spreads</v>
      </c>
      <c r="F773" s="159" t="str">
        <f t="shared" si="50"/>
        <v>MCPESDBValuation AIC</v>
      </c>
      <c r="G773" s="159" t="s">
        <v>1889</v>
      </c>
      <c r="N773" s="2">
        <v>2601</v>
      </c>
      <c r="O773" s="3" t="s">
        <v>1303</v>
      </c>
      <c r="P773" s="3" t="s">
        <v>39</v>
      </c>
      <c r="Q773" s="3" t="s">
        <v>375</v>
      </c>
      <c r="R773" s="3" t="s">
        <v>376</v>
      </c>
      <c r="S773" s="4">
        <v>46070.713194444441</v>
      </c>
      <c r="T773" s="4">
        <v>46070.727777777778</v>
      </c>
      <c r="U773" s="4">
        <v>46070.727777777778</v>
      </c>
      <c r="V773" s="3" t="s">
        <v>42</v>
      </c>
      <c r="W773" s="3" t="s">
        <v>43</v>
      </c>
      <c r="X773" s="3" t="s">
        <v>1337</v>
      </c>
      <c r="Y773" s="2">
        <v>1</v>
      </c>
      <c r="Z773" s="3" t="s">
        <v>378</v>
      </c>
      <c r="AA773" s="5">
        <v>0.35</v>
      </c>
      <c r="AB773" s="5">
        <v>0</v>
      </c>
      <c r="AC773" s="5">
        <v>0.35</v>
      </c>
      <c r="AD773" s="5">
        <v>0</v>
      </c>
      <c r="AE773" s="5">
        <v>0</v>
      </c>
      <c r="AF773" s="5">
        <v>0.35</v>
      </c>
      <c r="AG773" s="6"/>
      <c r="AH773" s="6"/>
      <c r="AI773" s="7">
        <v>0</v>
      </c>
      <c r="AJ773" s="7">
        <v>0</v>
      </c>
      <c r="AK773" s="7">
        <v>0.35</v>
      </c>
      <c r="AL773" s="7">
        <v>0</v>
      </c>
      <c r="AM773" s="7">
        <v>0.35</v>
      </c>
      <c r="AN773" s="12" t="s">
        <v>46</v>
      </c>
      <c r="AO773" s="12"/>
      <c r="AP773" s="12"/>
      <c r="AQ773" s="12"/>
      <c r="AR773" s="12"/>
      <c r="AS773" s="12"/>
      <c r="AT773" s="12"/>
      <c r="AU773" s="12"/>
      <c r="AV773" s="12"/>
      <c r="AW773" s="12"/>
      <c r="AX773" s="12"/>
      <c r="AY773" s="8" t="s">
        <v>47</v>
      </c>
    </row>
    <row r="774" spans="1:51" ht="16.5" x14ac:dyDescent="0.25">
      <c r="A774" s="159" t="str">
        <f>_xlfn.XLOOKUP(X774,Mapping!N:N,Mapping!O:O,"Not Found",0,1)</f>
        <v>Valuation AIC</v>
      </c>
      <c r="B774" s="159" t="str">
        <f t="shared" si="48"/>
        <v>ESDBValuation AIC46070.7277777778</v>
      </c>
      <c r="D774" s="159" t="str">
        <f t="shared" si="51"/>
        <v>AIC portfolio valuation run</v>
      </c>
      <c r="E774" s="159" t="str">
        <f t="shared" si="49"/>
        <v>MCPESDBValuation AICAIC portfolio valuation run</v>
      </c>
      <c r="F774" s="159" t="str">
        <f t="shared" si="50"/>
        <v>MCPESDBValuation AIC</v>
      </c>
      <c r="G774" s="159" t="s">
        <v>1889</v>
      </c>
      <c r="N774" s="2">
        <v>2601</v>
      </c>
      <c r="O774" s="3" t="s">
        <v>1303</v>
      </c>
      <c r="P774" s="3" t="s">
        <v>39</v>
      </c>
      <c r="Q774" s="3" t="s">
        <v>185</v>
      </c>
      <c r="R774" s="3" t="s">
        <v>186</v>
      </c>
      <c r="S774" s="4">
        <v>46070.727777777778</v>
      </c>
      <c r="T774" s="4">
        <v>46070.787499999999</v>
      </c>
      <c r="U774" s="4">
        <v>46070.788194444445</v>
      </c>
      <c r="V774" s="3" t="s">
        <v>42</v>
      </c>
      <c r="W774" s="3" t="s">
        <v>43</v>
      </c>
      <c r="X774" s="3" t="s">
        <v>1337</v>
      </c>
      <c r="Y774" s="2">
        <v>1</v>
      </c>
      <c r="Z774" s="3" t="s">
        <v>187</v>
      </c>
      <c r="AA774" s="5">
        <v>1.43</v>
      </c>
      <c r="AB774" s="5">
        <v>0</v>
      </c>
      <c r="AC774" s="5">
        <v>1.43</v>
      </c>
      <c r="AD774" s="5">
        <v>0</v>
      </c>
      <c r="AE774" s="5">
        <v>0</v>
      </c>
      <c r="AF774" s="5">
        <v>1.43</v>
      </c>
      <c r="AG774" s="6"/>
      <c r="AH774" s="6"/>
      <c r="AI774" s="7">
        <v>0</v>
      </c>
      <c r="AJ774" s="7">
        <v>0</v>
      </c>
      <c r="AK774" s="7">
        <v>1.43</v>
      </c>
      <c r="AL774" s="7">
        <v>0</v>
      </c>
      <c r="AM774" s="7">
        <v>1.43</v>
      </c>
      <c r="AN774" s="12" t="s">
        <v>46</v>
      </c>
      <c r="AO774" s="12"/>
      <c r="AP774" s="12"/>
      <c r="AQ774" s="12"/>
      <c r="AR774" s="12"/>
      <c r="AS774" s="12"/>
      <c r="AT774" s="12"/>
      <c r="AU774" s="12"/>
      <c r="AV774" s="12"/>
      <c r="AW774" s="12"/>
      <c r="AX774" s="12"/>
      <c r="AY774" s="8" t="s">
        <v>47</v>
      </c>
    </row>
    <row r="775" spans="1:51" ht="16.5" x14ac:dyDescent="0.25">
      <c r="A775" s="159" t="str">
        <f>_xlfn.XLOOKUP(X775,Mapping!N:N,Mapping!O:O,"Not Found",0,1)</f>
        <v>ITS</v>
      </c>
      <c r="B775" s="159" t="str">
        <f t="shared" si="48"/>
        <v>ESDBITS46070.7881944444</v>
      </c>
      <c r="D775" s="159" t="str">
        <f t="shared" si="51"/>
        <v>Light Maintenance</v>
      </c>
      <c r="E775" s="159" t="str">
        <f t="shared" si="49"/>
        <v>MCPESDBITSLight Maintenance</v>
      </c>
      <c r="F775" s="159" t="str">
        <f t="shared" si="50"/>
        <v>MCPESDBITS</v>
      </c>
      <c r="G775" s="159" t="s">
        <v>1889</v>
      </c>
      <c r="N775" s="2">
        <v>2601</v>
      </c>
      <c r="O775" s="3" t="s">
        <v>1303</v>
      </c>
      <c r="P775" s="3" t="s">
        <v>39</v>
      </c>
      <c r="Q775" s="3" t="s">
        <v>92</v>
      </c>
      <c r="R775" s="3" t="s">
        <v>93</v>
      </c>
      <c r="S775" s="4">
        <v>46070.788194444445</v>
      </c>
      <c r="T775" s="4">
        <v>46070.802777777775</v>
      </c>
      <c r="U775" s="4">
        <v>46070.802777777775</v>
      </c>
      <c r="V775" s="3" t="s">
        <v>42</v>
      </c>
      <c r="W775" s="3" t="s">
        <v>43</v>
      </c>
      <c r="X775" s="3" t="s">
        <v>1338</v>
      </c>
      <c r="Y775" s="2">
        <v>5</v>
      </c>
      <c r="Z775" s="3" t="s">
        <v>94</v>
      </c>
      <c r="AA775" s="5">
        <v>0.35</v>
      </c>
      <c r="AB775" s="5">
        <v>0</v>
      </c>
      <c r="AC775" s="5">
        <v>0.35</v>
      </c>
      <c r="AD775" s="5">
        <v>0</v>
      </c>
      <c r="AE775" s="5">
        <v>0</v>
      </c>
      <c r="AF775" s="5">
        <v>0.35</v>
      </c>
      <c r="AG775" s="6"/>
      <c r="AH775" s="6"/>
      <c r="AI775" s="7">
        <v>0</v>
      </c>
      <c r="AJ775" s="7">
        <v>0</v>
      </c>
      <c r="AK775" s="7">
        <v>0.35</v>
      </c>
      <c r="AL775" s="7">
        <v>0</v>
      </c>
      <c r="AM775" s="7">
        <v>0.35</v>
      </c>
      <c r="AN775" s="12" t="s">
        <v>46</v>
      </c>
      <c r="AO775" s="12"/>
      <c r="AP775" s="12"/>
      <c r="AQ775" s="12"/>
      <c r="AR775" s="12"/>
      <c r="AS775" s="12"/>
      <c r="AT775" s="12"/>
      <c r="AU775" s="12"/>
      <c r="AV775" s="12"/>
      <c r="AW775" s="12"/>
      <c r="AX775" s="12"/>
      <c r="AY775" s="8" t="s">
        <v>94</v>
      </c>
    </row>
    <row r="776" spans="1:51" ht="16.5" x14ac:dyDescent="0.25">
      <c r="A776" s="159" t="str">
        <f>_xlfn.XLOOKUP(X776,Mapping!N:N,Mapping!O:O,"Not Found",0,1)</f>
        <v>ITS</v>
      </c>
      <c r="B776" s="159" t="str">
        <f t="shared" si="48"/>
        <v>ESDBITS46070.8027777778</v>
      </c>
      <c r="D776" s="159" t="str">
        <f t="shared" si="51"/>
        <v>ITS planning run</v>
      </c>
      <c r="E776" s="159" t="str">
        <f t="shared" si="49"/>
        <v>MCPESDBITSITS planning run</v>
      </c>
      <c r="F776" s="159" t="str">
        <f t="shared" si="50"/>
        <v>MCPESDBITS</v>
      </c>
      <c r="G776" s="159" t="s">
        <v>1889</v>
      </c>
      <c r="N776" s="2">
        <v>2601</v>
      </c>
      <c r="O776" s="3" t="s">
        <v>1303</v>
      </c>
      <c r="P776" s="3" t="s">
        <v>39</v>
      </c>
      <c r="Q776" s="3" t="s">
        <v>172</v>
      </c>
      <c r="R776" s="3" t="s">
        <v>173</v>
      </c>
      <c r="S776" s="4">
        <v>46070.802777777775</v>
      </c>
      <c r="T776" s="4">
        <v>46070.832638888889</v>
      </c>
      <c r="U776" s="4" t="s">
        <v>42</v>
      </c>
      <c r="V776" s="3" t="s">
        <v>42</v>
      </c>
      <c r="W776" s="3" t="s">
        <v>43</v>
      </c>
      <c r="X776" s="3" t="s">
        <v>1338</v>
      </c>
      <c r="Y776" s="2">
        <v>1</v>
      </c>
      <c r="Z776" s="3" t="s">
        <v>174</v>
      </c>
      <c r="AA776" s="5">
        <v>0.72</v>
      </c>
      <c r="AB776" s="5">
        <v>0</v>
      </c>
      <c r="AC776" s="5">
        <v>0.72</v>
      </c>
      <c r="AD776" s="5">
        <v>0</v>
      </c>
      <c r="AE776" s="5">
        <v>0</v>
      </c>
      <c r="AF776" s="5">
        <v>0.72</v>
      </c>
      <c r="AG776" s="6"/>
      <c r="AH776" s="6"/>
      <c r="AI776" s="7">
        <v>0</v>
      </c>
      <c r="AJ776" s="7">
        <v>0</v>
      </c>
      <c r="AK776" s="7">
        <v>0.72</v>
      </c>
      <c r="AL776" s="7">
        <v>0</v>
      </c>
      <c r="AM776" s="7">
        <v>0.72</v>
      </c>
      <c r="AN776" s="12" t="s">
        <v>46</v>
      </c>
      <c r="AO776" s="12"/>
      <c r="AP776" s="12"/>
      <c r="AQ776" s="12"/>
      <c r="AR776" s="12"/>
      <c r="AS776" s="12"/>
      <c r="AT776" s="12"/>
      <c r="AU776" s="12"/>
      <c r="AV776" s="12"/>
      <c r="AW776" s="12"/>
      <c r="AX776" s="12"/>
      <c r="AY776" s="8" t="s">
        <v>47</v>
      </c>
    </row>
    <row r="777" spans="1:51" ht="16.5" x14ac:dyDescent="0.25">
      <c r="A777" s="159" t="str">
        <f>_xlfn.XLOOKUP(X777,Mapping!N:N,Mapping!O:O,"Not Found",0,1)</f>
        <v>Delete Portfolio</v>
      </c>
      <c r="B777" s="159" t="str">
        <f t="shared" si="48"/>
        <v>ITDBDelete Portfolio46059.1958333333</v>
      </c>
      <c r="D777" s="159" t="str">
        <f t="shared" si="51"/>
        <v>Delete portfolio from</v>
      </c>
      <c r="E777" s="159" t="str">
        <f t="shared" si="49"/>
        <v>MCPITDBDelete PortfolioDelete portfolio from</v>
      </c>
      <c r="F777" s="159" t="str">
        <f t="shared" si="50"/>
        <v>MCPITDBDelete Portfolio</v>
      </c>
      <c r="G777" s="159" t="s">
        <v>1889</v>
      </c>
      <c r="N777" s="2">
        <v>2601</v>
      </c>
      <c r="O777" s="3" t="s">
        <v>496</v>
      </c>
      <c r="P777" s="3" t="s">
        <v>39</v>
      </c>
      <c r="Q777" s="3" t="s">
        <v>40</v>
      </c>
      <c r="R777" s="3" t="s">
        <v>41</v>
      </c>
      <c r="S777" s="4">
        <v>46059.195833333331</v>
      </c>
      <c r="T777" s="4">
        <v>46059.197916666664</v>
      </c>
      <c r="U777" s="4">
        <v>46059.197916666664</v>
      </c>
      <c r="V777" s="3" t="s">
        <v>42</v>
      </c>
      <c r="W777" s="3" t="s">
        <v>43</v>
      </c>
      <c r="X777" s="3" t="s">
        <v>1339</v>
      </c>
      <c r="Y777" s="2">
        <v>1</v>
      </c>
      <c r="Z777" s="3" t="s">
        <v>45</v>
      </c>
      <c r="AA777" s="5">
        <v>0.05</v>
      </c>
      <c r="AB777" s="5">
        <v>0</v>
      </c>
      <c r="AC777" s="5">
        <v>0.05</v>
      </c>
      <c r="AD777" s="5">
        <v>0</v>
      </c>
      <c r="AE777" s="5">
        <v>0</v>
      </c>
      <c r="AF777" s="5">
        <v>0.05</v>
      </c>
      <c r="AG777" s="6"/>
      <c r="AH777" s="6"/>
      <c r="AI777" s="7">
        <v>0</v>
      </c>
      <c r="AJ777" s="7">
        <v>0</v>
      </c>
      <c r="AK777" s="7">
        <v>0.05</v>
      </c>
      <c r="AL777" s="7">
        <v>0</v>
      </c>
      <c r="AM777" s="7">
        <v>0.05</v>
      </c>
      <c r="AN777" s="12" t="s">
        <v>46</v>
      </c>
      <c r="AO777" s="12"/>
      <c r="AP777" s="12"/>
      <c r="AQ777" s="12"/>
      <c r="AR777" s="12"/>
      <c r="AS777" s="12"/>
      <c r="AT777" s="12"/>
      <c r="AU777" s="12"/>
      <c r="AV777" s="12"/>
      <c r="AW777" s="12"/>
      <c r="AX777" s="12"/>
      <c r="AY777" s="8" t="s">
        <v>47</v>
      </c>
    </row>
    <row r="778" spans="1:51" ht="16.5" x14ac:dyDescent="0.25">
      <c r="A778" s="159" t="str">
        <f>_xlfn.XLOOKUP(X778,Mapping!N:N,Mapping!O:O,"Not Found",0,1)</f>
        <v>Load Compare MP</v>
      </c>
      <c r="B778" s="159" t="str">
        <f t="shared" si="48"/>
        <v>ITDBLoad Compare MP46059.1979166667</v>
      </c>
      <c r="D778" s="159" t="str">
        <f t="shared" si="51"/>
        <v>load Model parameters</v>
      </c>
      <c r="E778" s="159" t="str">
        <f t="shared" si="49"/>
        <v>MCPITDBLoad Compare MPload Model parameters</v>
      </c>
      <c r="F778" s="159" t="str">
        <f t="shared" si="50"/>
        <v>MCPITDBLoad Compare MP</v>
      </c>
      <c r="G778" s="159" t="s">
        <v>1889</v>
      </c>
      <c r="N778" s="2">
        <v>2601</v>
      </c>
      <c r="O778" s="3" t="s">
        <v>496</v>
      </c>
      <c r="P778" s="3" t="s">
        <v>39</v>
      </c>
      <c r="Q778" s="3" t="s">
        <v>48</v>
      </c>
      <c r="R778" s="3" t="s">
        <v>42</v>
      </c>
      <c r="S778" s="4">
        <v>46059.197916666664</v>
      </c>
      <c r="T778" s="4">
        <v>46059.199305555558</v>
      </c>
      <c r="U778" s="4">
        <v>46059.199999999997</v>
      </c>
      <c r="V778" s="3" t="s">
        <v>1340</v>
      </c>
      <c r="W778" s="3" t="s">
        <v>54</v>
      </c>
      <c r="X778" s="3" t="s">
        <v>1341</v>
      </c>
      <c r="Y778" s="2">
        <v>1</v>
      </c>
      <c r="Z778" s="3" t="s">
        <v>52</v>
      </c>
      <c r="AA778" s="5">
        <v>0.03</v>
      </c>
      <c r="AB778" s="5">
        <v>0.03</v>
      </c>
      <c r="AC778" s="5">
        <v>0</v>
      </c>
      <c r="AD778" s="5">
        <v>0.02</v>
      </c>
      <c r="AE778" s="5">
        <v>0.05</v>
      </c>
      <c r="AF778" s="5">
        <v>0.05</v>
      </c>
      <c r="AG778" s="6"/>
      <c r="AH778" s="6"/>
      <c r="AI778" s="7">
        <v>0.03</v>
      </c>
      <c r="AJ778" s="7">
        <v>0.02</v>
      </c>
      <c r="AK778" s="7">
        <v>0</v>
      </c>
      <c r="AL778" s="7">
        <v>0.05</v>
      </c>
      <c r="AM778" s="7">
        <v>0.05</v>
      </c>
      <c r="AN778" s="12" t="s">
        <v>56</v>
      </c>
      <c r="AO778" s="12" t="s">
        <v>57</v>
      </c>
      <c r="AP778" s="13" t="s">
        <v>58</v>
      </c>
      <c r="AQ778" s="12" t="s">
        <v>1342</v>
      </c>
      <c r="AR778" s="12"/>
      <c r="AS778" s="12"/>
      <c r="AT778" s="12" t="s">
        <v>117</v>
      </c>
      <c r="AU778" s="12" t="s">
        <v>118</v>
      </c>
      <c r="AV778" s="12" t="s">
        <v>1343</v>
      </c>
      <c r="AW778" s="12" t="s">
        <v>1344</v>
      </c>
      <c r="AX778" s="12"/>
      <c r="AY778" s="8" t="s">
        <v>47</v>
      </c>
    </row>
    <row r="779" spans="1:51" ht="16.5" x14ac:dyDescent="0.25">
      <c r="A779" s="159" t="str">
        <f>_xlfn.XLOOKUP(X779,Mapping!N:N,Mapping!O:O,"Not Found",0,1)</f>
        <v>Load Compare MP</v>
      </c>
      <c r="B779" s="159" t="str">
        <f t="shared" si="48"/>
        <v>ITDBLoad Compare MP46059.2</v>
      </c>
      <c r="D779" s="159" t="str">
        <f t="shared" si="51"/>
        <v>load Model parameters</v>
      </c>
      <c r="E779" s="159" t="str">
        <f t="shared" si="49"/>
        <v>MCPITDBLoad Compare MPload Model parameters</v>
      </c>
      <c r="F779" s="159" t="str">
        <f t="shared" si="50"/>
        <v>MCPITDBLoad Compare MP</v>
      </c>
      <c r="G779" s="159" t="s">
        <v>1889</v>
      </c>
      <c r="N779" s="2">
        <v>2601</v>
      </c>
      <c r="O779" s="3" t="s">
        <v>496</v>
      </c>
      <c r="P779" s="3" t="s">
        <v>39</v>
      </c>
      <c r="Q779" s="3" t="s">
        <v>48</v>
      </c>
      <c r="R779" s="3" t="s">
        <v>42</v>
      </c>
      <c r="S779" s="4">
        <v>46059.199999999997</v>
      </c>
      <c r="T779" s="4">
        <v>46059.20208333333</v>
      </c>
      <c r="U779" s="4">
        <v>46059.289583333331</v>
      </c>
      <c r="V779" s="3" t="s">
        <v>231</v>
      </c>
      <c r="W779" s="3" t="s">
        <v>54</v>
      </c>
      <c r="X779" s="3" t="s">
        <v>1345</v>
      </c>
      <c r="Y779" s="2">
        <v>2</v>
      </c>
      <c r="Z779" s="3" t="s">
        <v>52</v>
      </c>
      <c r="AA779" s="5">
        <v>0.05</v>
      </c>
      <c r="AB779" s="5">
        <v>0.05</v>
      </c>
      <c r="AC779" s="5">
        <v>0</v>
      </c>
      <c r="AD779" s="5">
        <v>2.1</v>
      </c>
      <c r="AE779" s="5">
        <v>2.15</v>
      </c>
      <c r="AF779" s="5">
        <v>2.15</v>
      </c>
      <c r="AG779" s="6"/>
      <c r="AH779" s="6"/>
      <c r="AI779" s="7">
        <v>0.05</v>
      </c>
      <c r="AJ779" s="7">
        <v>2.1</v>
      </c>
      <c r="AK779" s="7">
        <v>0</v>
      </c>
      <c r="AL779" s="7">
        <v>2.15</v>
      </c>
      <c r="AM779" s="7">
        <v>2.15</v>
      </c>
      <c r="AN779" s="12" t="s">
        <v>56</v>
      </c>
      <c r="AO779" s="12" t="s">
        <v>57</v>
      </c>
      <c r="AP779" s="13" t="s">
        <v>58</v>
      </c>
      <c r="AQ779" s="12" t="s">
        <v>1346</v>
      </c>
      <c r="AR779" s="12"/>
      <c r="AS779" s="12"/>
      <c r="AT779" s="12" t="s">
        <v>117</v>
      </c>
      <c r="AU779" s="12" t="s">
        <v>118</v>
      </c>
      <c r="AV779" s="12" t="s">
        <v>1343</v>
      </c>
      <c r="AW779" s="12" t="s">
        <v>1344</v>
      </c>
      <c r="AX779" s="12"/>
      <c r="AY779" s="8" t="s">
        <v>47</v>
      </c>
    </row>
    <row r="780" spans="1:51" ht="16.5" x14ac:dyDescent="0.25">
      <c r="A780" s="159" t="str">
        <f>_xlfn.XLOOKUP(X780,Mapping!N:N,Mapping!O:O,"Not Found",0,1)</f>
        <v>Load Compare MP</v>
      </c>
      <c r="B780" s="159" t="str">
        <f t="shared" si="48"/>
        <v>ITDBLoad Compare MP46059.2895833333</v>
      </c>
      <c r="D780" s="159" t="str">
        <f t="shared" si="51"/>
        <v>load Model parameters</v>
      </c>
      <c r="E780" s="159" t="str">
        <f t="shared" si="49"/>
        <v>MCPITDBLoad Compare MPload Model parameters</v>
      </c>
      <c r="F780" s="159" t="str">
        <f t="shared" si="50"/>
        <v>MCPITDBLoad Compare MP</v>
      </c>
      <c r="G780" s="159" t="s">
        <v>1889</v>
      </c>
      <c r="N780" s="2">
        <v>2601</v>
      </c>
      <c r="O780" s="3" t="s">
        <v>496</v>
      </c>
      <c r="P780" s="3" t="s">
        <v>39</v>
      </c>
      <c r="Q780" s="3" t="s">
        <v>48</v>
      </c>
      <c r="R780" s="3" t="s">
        <v>49</v>
      </c>
      <c r="S780" s="4">
        <v>46059.289583333331</v>
      </c>
      <c r="T780" s="4">
        <v>46059.293055555558</v>
      </c>
      <c r="U780" s="4">
        <v>46059.293055555558</v>
      </c>
      <c r="V780" s="3" t="s">
        <v>42</v>
      </c>
      <c r="W780" s="3" t="s">
        <v>43</v>
      </c>
      <c r="X780" s="3" t="s">
        <v>1347</v>
      </c>
      <c r="Y780" s="2">
        <v>3</v>
      </c>
      <c r="Z780" s="3" t="s">
        <v>52</v>
      </c>
      <c r="AA780" s="5">
        <v>0.08</v>
      </c>
      <c r="AB780" s="5">
        <v>0.08</v>
      </c>
      <c r="AC780" s="5">
        <v>0</v>
      </c>
      <c r="AD780" s="5">
        <v>0</v>
      </c>
      <c r="AE780" s="5">
        <v>0.08</v>
      </c>
      <c r="AF780" s="5">
        <v>0.08</v>
      </c>
      <c r="AG780" s="6"/>
      <c r="AH780" s="6"/>
      <c r="AI780" s="7">
        <v>0.08</v>
      </c>
      <c r="AJ780" s="7">
        <v>0</v>
      </c>
      <c r="AK780" s="7">
        <v>0</v>
      </c>
      <c r="AL780" s="7">
        <v>0.08</v>
      </c>
      <c r="AM780" s="7">
        <v>0.08</v>
      </c>
      <c r="AN780" s="13" t="s">
        <v>113</v>
      </c>
      <c r="AO780" s="12" t="s">
        <v>114</v>
      </c>
      <c r="AP780" s="12" t="s">
        <v>391</v>
      </c>
      <c r="AQ780" s="12" t="s">
        <v>595</v>
      </c>
      <c r="AR780" s="12"/>
      <c r="AS780" s="12">
        <v>4864</v>
      </c>
      <c r="AT780" s="13" t="s">
        <v>129</v>
      </c>
      <c r="AU780" s="12" t="s">
        <v>118</v>
      </c>
      <c r="AV780" s="12" t="s">
        <v>597</v>
      </c>
      <c r="AW780" s="12" t="s">
        <v>598</v>
      </c>
      <c r="AX780" s="12"/>
      <c r="AY780" s="8" t="s">
        <v>52</v>
      </c>
    </row>
    <row r="781" spans="1:51" ht="16.5" x14ac:dyDescent="0.25">
      <c r="A781" s="159" t="str">
        <f>_xlfn.XLOOKUP(X781,Mapping!N:N,Mapping!O:O,"Not Found",0,1)</f>
        <v>Load Compare MP</v>
      </c>
      <c r="B781" s="159" t="str">
        <f t="shared" si="48"/>
        <v>ITDBLoad Compare MP46059.2930555556</v>
      </c>
      <c r="D781" s="159" t="str">
        <f t="shared" si="51"/>
        <v>Model parameters comparison</v>
      </c>
      <c r="E781" s="159" t="str">
        <f t="shared" si="49"/>
        <v>MCPITDBLoad Compare MPModel parameters comparison</v>
      </c>
      <c r="F781" s="159" t="str">
        <f t="shared" si="50"/>
        <v>MCPITDBLoad Compare MP</v>
      </c>
      <c r="G781" s="159" t="s">
        <v>1889</v>
      </c>
      <c r="N781" s="2">
        <v>2601</v>
      </c>
      <c r="O781" s="3" t="s">
        <v>496</v>
      </c>
      <c r="P781" s="3" t="s">
        <v>39</v>
      </c>
      <c r="Q781" s="3" t="s">
        <v>53</v>
      </c>
      <c r="R781" s="3" t="s">
        <v>329</v>
      </c>
      <c r="S781" s="4">
        <v>46059.293055555558</v>
      </c>
      <c r="T781" s="4">
        <v>46059.293055555558</v>
      </c>
      <c r="U781" s="4">
        <v>46059.293749999997</v>
      </c>
      <c r="V781" s="3" t="s">
        <v>42</v>
      </c>
      <c r="W781" s="3" t="s">
        <v>43</v>
      </c>
      <c r="X781" s="3" t="s">
        <v>1347</v>
      </c>
      <c r="Y781" s="2">
        <v>1</v>
      </c>
      <c r="Z781" s="3" t="s">
        <v>55</v>
      </c>
      <c r="AA781" s="5">
        <v>0</v>
      </c>
      <c r="AB781" s="5">
        <v>0</v>
      </c>
      <c r="AC781" s="5">
        <v>0</v>
      </c>
      <c r="AD781" s="5">
        <v>0.02</v>
      </c>
      <c r="AE781" s="5">
        <v>0.02</v>
      </c>
      <c r="AF781" s="5">
        <v>0.02</v>
      </c>
      <c r="AG781" s="6"/>
      <c r="AH781" s="6">
        <v>0</v>
      </c>
      <c r="AI781" s="7">
        <v>0</v>
      </c>
      <c r="AJ781" s="7">
        <v>0</v>
      </c>
      <c r="AK781" s="7">
        <v>0</v>
      </c>
      <c r="AL781" s="7">
        <v>0</v>
      </c>
      <c r="AM781" s="7">
        <v>0</v>
      </c>
      <c r="AN781" s="12" t="s">
        <v>46</v>
      </c>
      <c r="AO781" s="12"/>
      <c r="AP781" s="12"/>
      <c r="AQ781" s="12"/>
      <c r="AR781" s="12"/>
      <c r="AS781" s="12"/>
      <c r="AT781" s="12"/>
      <c r="AU781" s="12"/>
      <c r="AV781" s="12"/>
      <c r="AW781" s="12"/>
      <c r="AX781" s="12"/>
      <c r="AY781" s="8" t="s">
        <v>47</v>
      </c>
    </row>
    <row r="782" spans="1:51" ht="16.5" x14ac:dyDescent="0.25">
      <c r="A782" s="159" t="str">
        <f>_xlfn.XLOOKUP(X782,Mapping!N:N,Mapping!O:O,"Not Found",0,1)</f>
        <v>Load Compare Spreads</v>
      </c>
      <c r="B782" s="159" t="str">
        <f t="shared" si="48"/>
        <v>ITDBLoad Compare Spreads46059.29375</v>
      </c>
      <c r="D782" s="159" t="str">
        <f t="shared" si="51"/>
        <v>load Spreads</v>
      </c>
      <c r="E782" s="159" t="str">
        <f t="shared" si="49"/>
        <v>MCPITDBLoad Compare Spreadsload Spreads</v>
      </c>
      <c r="F782" s="159" t="str">
        <f t="shared" si="50"/>
        <v>MCPITDBLoad Compare Spreads</v>
      </c>
      <c r="G782" s="159" t="s">
        <v>1889</v>
      </c>
      <c r="N782" s="2">
        <v>2601</v>
      </c>
      <c r="O782" s="3" t="s">
        <v>496</v>
      </c>
      <c r="P782" s="3" t="s">
        <v>39</v>
      </c>
      <c r="Q782" s="3" t="s">
        <v>65</v>
      </c>
      <c r="R782" s="3" t="s">
        <v>66</v>
      </c>
      <c r="S782" s="4">
        <v>46059.293749999997</v>
      </c>
      <c r="T782" s="4">
        <v>46059.300694444442</v>
      </c>
      <c r="U782" s="4">
        <v>46059.300694444442</v>
      </c>
      <c r="V782" s="3" t="s">
        <v>42</v>
      </c>
      <c r="W782" s="3" t="s">
        <v>43</v>
      </c>
      <c r="X782" s="3" t="s">
        <v>1348</v>
      </c>
      <c r="Y782" s="2">
        <v>1</v>
      </c>
      <c r="Z782" s="3" t="s">
        <v>69</v>
      </c>
      <c r="AA782" s="5">
        <v>0.17</v>
      </c>
      <c r="AB782" s="5">
        <v>0</v>
      </c>
      <c r="AC782" s="5">
        <v>0.17</v>
      </c>
      <c r="AD782" s="5">
        <v>0</v>
      </c>
      <c r="AE782" s="5">
        <v>0</v>
      </c>
      <c r="AF782" s="5">
        <v>0.17</v>
      </c>
      <c r="AG782" s="6"/>
      <c r="AH782" s="6"/>
      <c r="AI782" s="7">
        <v>0</v>
      </c>
      <c r="AJ782" s="7">
        <v>0</v>
      </c>
      <c r="AK782" s="7">
        <v>0.17</v>
      </c>
      <c r="AL782" s="7">
        <v>0</v>
      </c>
      <c r="AM782" s="7">
        <v>0.17</v>
      </c>
      <c r="AN782" s="12" t="s">
        <v>46</v>
      </c>
      <c r="AO782" s="12"/>
      <c r="AP782" s="12"/>
      <c r="AQ782" s="12"/>
      <c r="AR782" s="12"/>
      <c r="AS782" s="12"/>
      <c r="AT782" s="12"/>
      <c r="AU782" s="12"/>
      <c r="AV782" s="12"/>
      <c r="AW782" s="12"/>
      <c r="AX782" s="12"/>
      <c r="AY782" s="8" t="s">
        <v>47</v>
      </c>
    </row>
    <row r="783" spans="1:51" ht="16.5" x14ac:dyDescent="0.25">
      <c r="A783" s="159" t="str">
        <f>_xlfn.XLOOKUP(X783,Mapping!N:N,Mapping!O:O,"Not Found",0,1)</f>
        <v>Load Compare Spreads</v>
      </c>
      <c r="B783" s="159" t="str">
        <f t="shared" si="48"/>
        <v>ITDBLoad Compare Spreads46059.3006944444</v>
      </c>
      <c r="D783" s="159" t="str">
        <f t="shared" si="51"/>
        <v>Spreads comparison</v>
      </c>
      <c r="E783" s="159" t="str">
        <f t="shared" si="49"/>
        <v>MCPITDBLoad Compare SpreadsSpreads comparison</v>
      </c>
      <c r="F783" s="159" t="str">
        <f t="shared" si="50"/>
        <v>MCPITDBLoad Compare Spreads</v>
      </c>
      <c r="G783" s="159" t="s">
        <v>1889</v>
      </c>
      <c r="N783" s="2">
        <v>2601</v>
      </c>
      <c r="O783" s="3" t="s">
        <v>496</v>
      </c>
      <c r="P783" s="3" t="s">
        <v>39</v>
      </c>
      <c r="Q783" s="3" t="s">
        <v>70</v>
      </c>
      <c r="R783" s="3" t="s">
        <v>331</v>
      </c>
      <c r="S783" s="4">
        <v>46059.300694444442</v>
      </c>
      <c r="T783" s="4">
        <v>46059.301388888889</v>
      </c>
      <c r="U783" s="4">
        <v>46062.392361111109</v>
      </c>
      <c r="V783" s="3" t="s">
        <v>42</v>
      </c>
      <c r="W783" s="3" t="s">
        <v>43</v>
      </c>
      <c r="X783" s="3" t="s">
        <v>1348</v>
      </c>
      <c r="Y783" s="2">
        <v>1</v>
      </c>
      <c r="Z783" s="3" t="s">
        <v>71</v>
      </c>
      <c r="AA783" s="5">
        <v>0.02</v>
      </c>
      <c r="AB783" s="5">
        <v>0</v>
      </c>
      <c r="AC783" s="5">
        <v>0.02</v>
      </c>
      <c r="AD783" s="5">
        <v>0</v>
      </c>
      <c r="AE783" s="5">
        <v>0</v>
      </c>
      <c r="AF783" s="5">
        <v>0.02</v>
      </c>
      <c r="AG783" s="6"/>
      <c r="AH783" s="6"/>
      <c r="AI783" s="7">
        <v>0</v>
      </c>
      <c r="AJ783" s="7">
        <v>0</v>
      </c>
      <c r="AK783" s="7">
        <v>0.02</v>
      </c>
      <c r="AL783" s="7">
        <v>0</v>
      </c>
      <c r="AM783" s="7">
        <v>0.02</v>
      </c>
      <c r="AN783" s="12" t="s">
        <v>46</v>
      </c>
      <c r="AO783" s="12"/>
      <c r="AP783" s="12"/>
      <c r="AQ783" s="12"/>
      <c r="AR783" s="12"/>
      <c r="AS783" s="12"/>
      <c r="AT783" s="12"/>
      <c r="AU783" s="12"/>
      <c r="AV783" s="12"/>
      <c r="AW783" s="12"/>
      <c r="AX783" s="12"/>
      <c r="AY783" s="8" t="s">
        <v>47</v>
      </c>
    </row>
    <row r="784" spans="1:51" ht="16.5" x14ac:dyDescent="0.25">
      <c r="A784" s="159" t="str">
        <f>_xlfn.XLOOKUP(X784,Mapping!N:N,Mapping!O:O,"Not Found",0,1)</f>
        <v>Load Compare MP</v>
      </c>
      <c r="B784" s="159" t="str">
        <f t="shared" si="48"/>
        <v>ITDBLoad Compare MP46062.3923611111</v>
      </c>
      <c r="D784" s="159" t="str">
        <f t="shared" si="51"/>
        <v>load Model parameters</v>
      </c>
      <c r="E784" s="159" t="str">
        <f t="shared" si="49"/>
        <v>MCPITDBLoad Compare MPload Model parameters</v>
      </c>
      <c r="F784" s="159" t="str">
        <f t="shared" si="50"/>
        <v>MCPITDBLoad Compare MP</v>
      </c>
      <c r="G784" s="159" t="s">
        <v>1889</v>
      </c>
      <c r="N784" s="2">
        <v>2601</v>
      </c>
      <c r="O784" s="3" t="s">
        <v>496</v>
      </c>
      <c r="P784" s="3" t="s">
        <v>39</v>
      </c>
      <c r="Q784" s="3" t="s">
        <v>48</v>
      </c>
      <c r="R784" s="3" t="s">
        <v>49</v>
      </c>
      <c r="S784" s="4">
        <v>46062.392361111109</v>
      </c>
      <c r="T784" s="4">
        <v>46062.394444444442</v>
      </c>
      <c r="U784" s="4">
        <v>46062.394444444442</v>
      </c>
      <c r="V784" s="3" t="s">
        <v>42</v>
      </c>
      <c r="W784" s="3" t="s">
        <v>43</v>
      </c>
      <c r="X784" s="3" t="s">
        <v>1349</v>
      </c>
      <c r="Y784" s="2">
        <v>4</v>
      </c>
      <c r="Z784" s="3" t="s">
        <v>52</v>
      </c>
      <c r="AA784" s="5">
        <v>0.05</v>
      </c>
      <c r="AB784" s="5">
        <v>0</v>
      </c>
      <c r="AC784" s="5">
        <v>0.05</v>
      </c>
      <c r="AD784" s="5">
        <v>0</v>
      </c>
      <c r="AE784" s="5">
        <v>0</v>
      </c>
      <c r="AF784" s="5">
        <v>0.05</v>
      </c>
      <c r="AG784" s="6"/>
      <c r="AH784" s="6"/>
      <c r="AI784" s="7">
        <v>0</v>
      </c>
      <c r="AJ784" s="7">
        <v>0</v>
      </c>
      <c r="AK784" s="7">
        <v>0.05</v>
      </c>
      <c r="AL784" s="7">
        <v>0</v>
      </c>
      <c r="AM784" s="7">
        <v>0.05</v>
      </c>
      <c r="AN784" s="12" t="s">
        <v>46</v>
      </c>
      <c r="AO784" s="12"/>
      <c r="AP784" s="12"/>
      <c r="AQ784" s="12"/>
      <c r="AR784" s="12"/>
      <c r="AS784" s="12"/>
      <c r="AT784" s="12"/>
      <c r="AU784" s="12"/>
      <c r="AV784" s="12"/>
      <c r="AW784" s="12"/>
      <c r="AX784" s="12"/>
      <c r="AY784" s="8" t="s">
        <v>52</v>
      </c>
    </row>
    <row r="785" spans="1:51" ht="16.5" x14ac:dyDescent="0.25">
      <c r="A785" s="159" t="str">
        <f>_xlfn.XLOOKUP(X785,Mapping!N:N,Mapping!O:O,"Not Found",0,1)</f>
        <v>Load Compare MP</v>
      </c>
      <c r="B785" s="159" t="str">
        <f t="shared" si="48"/>
        <v>ITDBLoad Compare MP46062.3944444444</v>
      </c>
      <c r="D785" s="159" t="str">
        <f t="shared" si="51"/>
        <v>Model parameters comparison</v>
      </c>
      <c r="E785" s="159" t="str">
        <f t="shared" si="49"/>
        <v>MCPITDBLoad Compare MPModel parameters comparison</v>
      </c>
      <c r="F785" s="159" t="str">
        <f t="shared" si="50"/>
        <v>MCPITDBLoad Compare MP</v>
      </c>
      <c r="G785" s="159" t="s">
        <v>1889</v>
      </c>
      <c r="N785" s="2">
        <v>2601</v>
      </c>
      <c r="O785" s="3" t="s">
        <v>496</v>
      </c>
      <c r="P785" s="3" t="s">
        <v>39</v>
      </c>
      <c r="Q785" s="3" t="s">
        <v>53</v>
      </c>
      <c r="R785" s="3" t="s">
        <v>329</v>
      </c>
      <c r="S785" s="4">
        <v>46062.394444444442</v>
      </c>
      <c r="T785" s="4">
        <v>46062.394444444442</v>
      </c>
      <c r="U785" s="4">
        <v>46062.834027777775</v>
      </c>
      <c r="V785" s="3" t="s">
        <v>42</v>
      </c>
      <c r="W785" s="3" t="s">
        <v>43</v>
      </c>
      <c r="X785" s="3" t="s">
        <v>1349</v>
      </c>
      <c r="Y785" s="2">
        <v>2</v>
      </c>
      <c r="Z785" s="3" t="s">
        <v>55</v>
      </c>
      <c r="AA785" s="5">
        <v>0</v>
      </c>
      <c r="AB785" s="5">
        <v>0</v>
      </c>
      <c r="AC785" s="5">
        <v>0</v>
      </c>
      <c r="AD785" s="5">
        <v>0</v>
      </c>
      <c r="AE785" s="5">
        <v>0</v>
      </c>
      <c r="AF785" s="5">
        <v>0</v>
      </c>
      <c r="AG785" s="6"/>
      <c r="AH785" s="6"/>
      <c r="AI785" s="7">
        <v>0</v>
      </c>
      <c r="AJ785" s="7">
        <v>0</v>
      </c>
      <c r="AK785" s="7">
        <v>0</v>
      </c>
      <c r="AL785" s="7">
        <v>0</v>
      </c>
      <c r="AM785" s="7">
        <v>0</v>
      </c>
      <c r="AN785" s="12" t="s">
        <v>46</v>
      </c>
      <c r="AO785" s="12"/>
      <c r="AP785" s="12"/>
      <c r="AQ785" s="12"/>
      <c r="AR785" s="12"/>
      <c r="AS785" s="12"/>
      <c r="AT785" s="12"/>
      <c r="AU785" s="12"/>
      <c r="AV785" s="12"/>
      <c r="AW785" s="12"/>
      <c r="AX785" s="12"/>
      <c r="AY785" s="8" t="s">
        <v>47</v>
      </c>
    </row>
    <row r="786" spans="1:51" ht="16.5" x14ac:dyDescent="0.25">
      <c r="A786" s="159" t="str">
        <f>_xlfn.XLOOKUP(X786,Mapping!N:N,Mapping!O:O,"Not Found",0,1)</f>
        <v>Load Pos</v>
      </c>
      <c r="B786" s="159" t="str">
        <f t="shared" si="48"/>
        <v>ITDBLoad Pos46062.8340277778</v>
      </c>
      <c r="D786" s="159" t="str">
        <f t="shared" si="51"/>
        <v>load</v>
      </c>
      <c r="E786" s="159" t="str">
        <f t="shared" si="49"/>
        <v>MCPITDBLoad Posload</v>
      </c>
      <c r="F786" s="159" t="str">
        <f t="shared" si="50"/>
        <v>MCPITDBLoad Pos</v>
      </c>
      <c r="G786" s="159" t="s">
        <v>1889</v>
      </c>
      <c r="N786" s="2">
        <v>2601</v>
      </c>
      <c r="O786" s="3" t="s">
        <v>496</v>
      </c>
      <c r="P786" s="3" t="s">
        <v>39</v>
      </c>
      <c r="Q786" s="3" t="s">
        <v>72</v>
      </c>
      <c r="R786" s="3" t="s">
        <v>42</v>
      </c>
      <c r="S786" s="4">
        <v>46062.834027777775</v>
      </c>
      <c r="T786" s="4">
        <v>46062.85833333333</v>
      </c>
      <c r="U786" s="4">
        <v>46063.195138888892</v>
      </c>
      <c r="V786" s="3" t="s">
        <v>1350</v>
      </c>
      <c r="W786" s="3" t="s">
        <v>54</v>
      </c>
      <c r="X786" s="3" t="s">
        <v>1351</v>
      </c>
      <c r="Y786" s="2">
        <v>1</v>
      </c>
      <c r="Z786" s="3" t="s">
        <v>75</v>
      </c>
      <c r="AA786" s="5">
        <v>0.57999999999999996</v>
      </c>
      <c r="AB786" s="5">
        <v>0.57999999999999996</v>
      </c>
      <c r="AC786" s="5">
        <v>0</v>
      </c>
      <c r="AD786" s="5">
        <v>0.68</v>
      </c>
      <c r="AE786" s="5">
        <v>1.26</v>
      </c>
      <c r="AF786" s="5">
        <v>1.26</v>
      </c>
      <c r="AG786" s="6"/>
      <c r="AH786" s="6"/>
      <c r="AI786" s="7">
        <v>0.57999999999999996</v>
      </c>
      <c r="AJ786" s="7">
        <v>0.68</v>
      </c>
      <c r="AK786" s="7">
        <v>0</v>
      </c>
      <c r="AL786" s="7">
        <v>1.26</v>
      </c>
      <c r="AM786" s="7">
        <v>1.26</v>
      </c>
      <c r="AN786" s="12" t="s">
        <v>149</v>
      </c>
      <c r="AO786" s="12" t="s">
        <v>150</v>
      </c>
      <c r="AP786" s="12" t="s">
        <v>858</v>
      </c>
      <c r="AQ786" s="12" t="s">
        <v>1352</v>
      </c>
      <c r="AR786" s="12" t="s">
        <v>1312</v>
      </c>
      <c r="AS786" s="12"/>
      <c r="AT786" s="12" t="s">
        <v>60</v>
      </c>
      <c r="AU786" s="13" t="s">
        <v>61</v>
      </c>
      <c r="AV786" s="12" t="s">
        <v>1353</v>
      </c>
      <c r="AW786" s="12" t="s">
        <v>1354</v>
      </c>
      <c r="AX786" s="12"/>
      <c r="AY786" s="8" t="s">
        <v>47</v>
      </c>
    </row>
    <row r="787" spans="1:51" ht="16.5" x14ac:dyDescent="0.25">
      <c r="A787" s="159" t="str">
        <f>_xlfn.XLOOKUP(X787,Mapping!N:N,Mapping!O:O,"Not Found",0,1)</f>
        <v>Load Pos</v>
      </c>
      <c r="B787" s="159" t="str">
        <f t="shared" si="48"/>
        <v>ITDBLoad Pos46063.1951388889</v>
      </c>
      <c r="D787" s="159" t="str">
        <f t="shared" si="51"/>
        <v>load</v>
      </c>
      <c r="E787" s="159" t="str">
        <f t="shared" si="49"/>
        <v>MCPITDBLoad Posload</v>
      </c>
      <c r="F787" s="159" t="str">
        <f t="shared" si="50"/>
        <v>MCPITDBLoad Pos</v>
      </c>
      <c r="G787" s="159" t="s">
        <v>1889</v>
      </c>
      <c r="N787" s="2">
        <v>2601</v>
      </c>
      <c r="O787" s="3" t="s">
        <v>496</v>
      </c>
      <c r="P787" s="3" t="s">
        <v>39</v>
      </c>
      <c r="Q787" s="3" t="s">
        <v>72</v>
      </c>
      <c r="R787" s="3" t="s">
        <v>73</v>
      </c>
      <c r="S787" s="4">
        <v>46063.195138888892</v>
      </c>
      <c r="T787" s="4">
        <v>46063.209722222222</v>
      </c>
      <c r="U787" s="4">
        <v>46063.209722222222</v>
      </c>
      <c r="V787" s="3" t="s">
        <v>42</v>
      </c>
      <c r="W787" s="3" t="s">
        <v>43</v>
      </c>
      <c r="X787" s="3" t="s">
        <v>1355</v>
      </c>
      <c r="Y787" s="2">
        <v>2</v>
      </c>
      <c r="Z787" s="3" t="s">
        <v>75</v>
      </c>
      <c r="AA787" s="5">
        <v>0.35</v>
      </c>
      <c r="AB787" s="5">
        <v>0</v>
      </c>
      <c r="AC787" s="5">
        <v>0.35</v>
      </c>
      <c r="AD787" s="5">
        <v>0</v>
      </c>
      <c r="AE787" s="5">
        <v>0</v>
      </c>
      <c r="AF787" s="5">
        <v>0.35</v>
      </c>
      <c r="AG787" s="6"/>
      <c r="AH787" s="6"/>
      <c r="AI787" s="7">
        <v>0</v>
      </c>
      <c r="AJ787" s="7">
        <v>0</v>
      </c>
      <c r="AK787" s="7">
        <v>0.35</v>
      </c>
      <c r="AL787" s="7">
        <v>0</v>
      </c>
      <c r="AM787" s="7">
        <v>0.35</v>
      </c>
      <c r="AN787" s="12" t="s">
        <v>46</v>
      </c>
      <c r="AO787" s="12"/>
      <c r="AP787" s="12"/>
      <c r="AQ787" s="12"/>
      <c r="AR787" s="12"/>
      <c r="AS787" s="12"/>
      <c r="AT787" s="12"/>
      <c r="AU787" s="12"/>
      <c r="AV787" s="12"/>
      <c r="AW787" s="12"/>
      <c r="AX787" s="12"/>
      <c r="AY787" s="8" t="s">
        <v>47</v>
      </c>
    </row>
    <row r="788" spans="1:51" ht="16.5" x14ac:dyDescent="0.25">
      <c r="A788" s="159" t="str">
        <f>_xlfn.XLOOKUP(X788,Mapping!N:N,Mapping!O:O,"Not Found",0,1)</f>
        <v>Load Pos</v>
      </c>
      <c r="B788" s="159" t="str">
        <f t="shared" si="48"/>
        <v>ITDBLoad Pos46063.2097222222</v>
      </c>
      <c r="D788" s="159" t="str">
        <f t="shared" si="51"/>
        <v>Stratification</v>
      </c>
      <c r="E788" s="159" t="str">
        <f t="shared" si="49"/>
        <v>MCPITDBLoad PosStratification</v>
      </c>
      <c r="F788" s="159" t="str">
        <f t="shared" si="50"/>
        <v>MCPITDBLoad Pos</v>
      </c>
      <c r="G788" s="159" t="s">
        <v>1889</v>
      </c>
      <c r="N788" s="2">
        <v>2601</v>
      </c>
      <c r="O788" s="3" t="s">
        <v>496</v>
      </c>
      <c r="P788" s="3" t="s">
        <v>39</v>
      </c>
      <c r="Q788" s="3" t="s">
        <v>76</v>
      </c>
      <c r="R788" s="3" t="s">
        <v>77</v>
      </c>
      <c r="S788" s="4">
        <v>46063.209722222222</v>
      </c>
      <c r="T788" s="4">
        <v>46063.213194444441</v>
      </c>
      <c r="U788" s="4">
        <v>46063.213194444441</v>
      </c>
      <c r="V788" s="3" t="s">
        <v>42</v>
      </c>
      <c r="W788" s="3" t="s">
        <v>43</v>
      </c>
      <c r="X788" s="3" t="s">
        <v>1355</v>
      </c>
      <c r="Y788" s="2">
        <v>1</v>
      </c>
      <c r="Z788" s="3" t="s">
        <v>78</v>
      </c>
      <c r="AA788" s="5">
        <v>0.08</v>
      </c>
      <c r="AB788" s="5">
        <v>0</v>
      </c>
      <c r="AC788" s="5">
        <v>0.08</v>
      </c>
      <c r="AD788" s="5">
        <v>0</v>
      </c>
      <c r="AE788" s="5">
        <v>0</v>
      </c>
      <c r="AF788" s="5">
        <v>0.08</v>
      </c>
      <c r="AG788" s="6"/>
      <c r="AH788" s="6"/>
      <c r="AI788" s="7">
        <v>0</v>
      </c>
      <c r="AJ788" s="7">
        <v>0</v>
      </c>
      <c r="AK788" s="7">
        <v>0.08</v>
      </c>
      <c r="AL788" s="7">
        <v>0</v>
      </c>
      <c r="AM788" s="7">
        <v>0.08</v>
      </c>
      <c r="AN788" s="12" t="s">
        <v>46</v>
      </c>
      <c r="AO788" s="12"/>
      <c r="AP788" s="12"/>
      <c r="AQ788" s="12"/>
      <c r="AR788" s="12"/>
      <c r="AS788" s="12"/>
      <c r="AT788" s="12"/>
      <c r="AU788" s="12"/>
      <c r="AV788" s="12"/>
      <c r="AW788" s="12"/>
      <c r="AX788" s="12"/>
      <c r="AY788" s="8" t="s">
        <v>47</v>
      </c>
    </row>
    <row r="789" spans="1:51" ht="16.5" x14ac:dyDescent="0.25">
      <c r="A789" s="159" t="str">
        <f>_xlfn.XLOOKUP(X789,Mapping!N:N,Mapping!O:O,"Not Found",0,1)</f>
        <v>Load Pos</v>
      </c>
      <c r="B789" s="159" t="str">
        <f t="shared" si="48"/>
        <v>ITDBLoad Pos46063.2131944444</v>
      </c>
      <c r="D789" s="159" t="str">
        <f t="shared" si="51"/>
        <v>Position report OLAP exports</v>
      </c>
      <c r="E789" s="159" t="str">
        <f t="shared" si="49"/>
        <v>MCPITDBLoad PosPosition report OLAP exports</v>
      </c>
      <c r="F789" s="159" t="str">
        <f t="shared" si="50"/>
        <v>MCPITDBLoad Pos</v>
      </c>
      <c r="G789" s="159" t="s">
        <v>1889</v>
      </c>
      <c r="N789" s="2">
        <v>2601</v>
      </c>
      <c r="O789" s="3" t="s">
        <v>496</v>
      </c>
      <c r="P789" s="3" t="s">
        <v>39</v>
      </c>
      <c r="Q789" s="3" t="s">
        <v>79</v>
      </c>
      <c r="R789" s="3" t="s">
        <v>80</v>
      </c>
      <c r="S789" s="4">
        <v>46063.213194444441</v>
      </c>
      <c r="T789" s="4">
        <v>46063.220138888886</v>
      </c>
      <c r="U789" s="4">
        <v>46063.220138888886</v>
      </c>
      <c r="V789" s="3" t="s">
        <v>42</v>
      </c>
      <c r="W789" s="3" t="s">
        <v>43</v>
      </c>
      <c r="X789" s="3" t="s">
        <v>1355</v>
      </c>
      <c r="Y789" s="2">
        <v>1</v>
      </c>
      <c r="Z789" s="3" t="s">
        <v>81</v>
      </c>
      <c r="AA789" s="5">
        <v>0.17</v>
      </c>
      <c r="AB789" s="5">
        <v>0</v>
      </c>
      <c r="AC789" s="5">
        <v>0.17</v>
      </c>
      <c r="AD789" s="5">
        <v>0</v>
      </c>
      <c r="AE789" s="5">
        <v>0</v>
      </c>
      <c r="AF789" s="5">
        <v>0.17</v>
      </c>
      <c r="AG789" s="6"/>
      <c r="AH789" s="6"/>
      <c r="AI789" s="7">
        <v>0</v>
      </c>
      <c r="AJ789" s="7">
        <v>0</v>
      </c>
      <c r="AK789" s="7">
        <v>0.17</v>
      </c>
      <c r="AL789" s="7">
        <v>0</v>
      </c>
      <c r="AM789" s="7">
        <v>0.17</v>
      </c>
      <c r="AN789" s="12" t="s">
        <v>46</v>
      </c>
      <c r="AO789" s="12"/>
      <c r="AP789" s="12"/>
      <c r="AQ789" s="12"/>
      <c r="AR789" s="12"/>
      <c r="AS789" s="12"/>
      <c r="AT789" s="12"/>
      <c r="AU789" s="12"/>
      <c r="AV789" s="12"/>
      <c r="AW789" s="12"/>
      <c r="AX789" s="12"/>
      <c r="AY789" s="8" t="s">
        <v>47</v>
      </c>
    </row>
    <row r="790" spans="1:51" ht="16.5" x14ac:dyDescent="0.25">
      <c r="A790" s="159" t="str">
        <f>_xlfn.XLOOKUP(X790,Mapping!N:N,Mapping!O:O,"Not Found",0,1)</f>
        <v>Load Pos</v>
      </c>
      <c r="B790" s="159" t="str">
        <f t="shared" si="48"/>
        <v>ITDBLoad Pos46063.2201388889</v>
      </c>
      <c r="D790" s="159" t="str">
        <f t="shared" si="51"/>
        <v>copy from</v>
      </c>
      <c r="E790" s="159" t="str">
        <f t="shared" si="49"/>
        <v>MCPITDBLoad Poscopy from</v>
      </c>
      <c r="F790" s="159" t="str">
        <f t="shared" si="50"/>
        <v>MCPITDBLoad Pos</v>
      </c>
      <c r="G790" s="159" t="s">
        <v>1889</v>
      </c>
      <c r="N790" s="2">
        <v>2601</v>
      </c>
      <c r="O790" s="3" t="s">
        <v>496</v>
      </c>
      <c r="P790" s="3" t="s">
        <v>39</v>
      </c>
      <c r="Q790" s="3" t="s">
        <v>82</v>
      </c>
      <c r="R790" s="3" t="s">
        <v>83</v>
      </c>
      <c r="S790" s="4">
        <v>46063.220138888886</v>
      </c>
      <c r="T790" s="4">
        <v>46063.22152777778</v>
      </c>
      <c r="U790" s="4">
        <v>46063.222222222219</v>
      </c>
      <c r="V790" s="3" t="s">
        <v>42</v>
      </c>
      <c r="W790" s="3" t="s">
        <v>43</v>
      </c>
      <c r="X790" s="3" t="s">
        <v>1355</v>
      </c>
      <c r="Y790" s="2">
        <v>1</v>
      </c>
      <c r="Z790" s="3" t="s">
        <v>84</v>
      </c>
      <c r="AA790" s="5">
        <v>0.03</v>
      </c>
      <c r="AB790" s="5">
        <v>0</v>
      </c>
      <c r="AC790" s="5">
        <v>0.03</v>
      </c>
      <c r="AD790" s="5">
        <v>0</v>
      </c>
      <c r="AE790" s="5">
        <v>0</v>
      </c>
      <c r="AF790" s="5">
        <v>0.03</v>
      </c>
      <c r="AG790" s="6"/>
      <c r="AH790" s="6"/>
      <c r="AI790" s="7">
        <v>0</v>
      </c>
      <c r="AJ790" s="7">
        <v>0</v>
      </c>
      <c r="AK790" s="7">
        <v>0.03</v>
      </c>
      <c r="AL790" s="7">
        <v>0</v>
      </c>
      <c r="AM790" s="7">
        <v>0.03</v>
      </c>
      <c r="AN790" s="12" t="s">
        <v>46</v>
      </c>
      <c r="AO790" s="12"/>
      <c r="AP790" s="12"/>
      <c r="AQ790" s="12"/>
      <c r="AR790" s="12"/>
      <c r="AS790" s="12"/>
      <c r="AT790" s="12"/>
      <c r="AU790" s="12"/>
      <c r="AV790" s="12"/>
      <c r="AW790" s="12"/>
      <c r="AX790" s="12"/>
      <c r="AY790" s="8" t="s">
        <v>47</v>
      </c>
    </row>
    <row r="791" spans="1:51" ht="16.5" x14ac:dyDescent="0.25">
      <c r="A791" s="159" t="str">
        <f>_xlfn.XLOOKUP(X791,Mapping!N:N,Mapping!O:O,"Not Found",0,1)</f>
        <v>Valuation (NPV)</v>
      </c>
      <c r="B791" s="159" t="str">
        <f t="shared" si="48"/>
        <v>ITDBValuation (NPV)46063.2222222222</v>
      </c>
      <c r="D791" s="159" t="str">
        <f t="shared" si="51"/>
        <v>portfolio valuation run</v>
      </c>
      <c r="E791" s="159" t="str">
        <f t="shared" si="49"/>
        <v>MCPITDBValuation (NPV)portfolio valuation run</v>
      </c>
      <c r="F791" s="159" t="str">
        <f t="shared" si="50"/>
        <v>MCPITDBValuation (NPV)</v>
      </c>
      <c r="G791" s="159" t="s">
        <v>1889</v>
      </c>
      <c r="N791" s="2">
        <v>2601</v>
      </c>
      <c r="O791" s="3" t="s">
        <v>496</v>
      </c>
      <c r="P791" s="3" t="s">
        <v>39</v>
      </c>
      <c r="Q791" s="3" t="s">
        <v>85</v>
      </c>
      <c r="R791" s="3" t="s">
        <v>86</v>
      </c>
      <c r="S791" s="4">
        <v>46063.222222222219</v>
      </c>
      <c r="T791" s="4">
        <v>46063.343055555553</v>
      </c>
      <c r="U791" s="4">
        <v>46063.343055555553</v>
      </c>
      <c r="V791" s="3" t="s">
        <v>42</v>
      </c>
      <c r="W791" s="3" t="s">
        <v>43</v>
      </c>
      <c r="X791" s="3" t="s">
        <v>1356</v>
      </c>
      <c r="Y791" s="2">
        <v>1</v>
      </c>
      <c r="Z791" s="3" t="s">
        <v>88</v>
      </c>
      <c r="AA791" s="5">
        <v>2.9</v>
      </c>
      <c r="AB791" s="5">
        <v>0</v>
      </c>
      <c r="AC791" s="5">
        <v>2.9</v>
      </c>
      <c r="AD791" s="5">
        <v>0</v>
      </c>
      <c r="AE791" s="5">
        <v>0</v>
      </c>
      <c r="AF791" s="5">
        <v>2.9</v>
      </c>
      <c r="AG791" s="6"/>
      <c r="AH791" s="6"/>
      <c r="AI791" s="7">
        <v>0</v>
      </c>
      <c r="AJ791" s="7">
        <v>0</v>
      </c>
      <c r="AK791" s="7">
        <v>2.9</v>
      </c>
      <c r="AL791" s="7">
        <v>0</v>
      </c>
      <c r="AM791" s="7">
        <v>2.9</v>
      </c>
      <c r="AN791" s="12" t="s">
        <v>46</v>
      </c>
      <c r="AO791" s="12"/>
      <c r="AP791" s="12"/>
      <c r="AQ791" s="12"/>
      <c r="AR791" s="12"/>
      <c r="AS791" s="12"/>
      <c r="AT791" s="12"/>
      <c r="AU791" s="12"/>
      <c r="AV791" s="12"/>
      <c r="AW791" s="12"/>
      <c r="AX791" s="12"/>
      <c r="AY791" s="8" t="s">
        <v>47</v>
      </c>
    </row>
    <row r="792" spans="1:51" ht="16.5" x14ac:dyDescent="0.25">
      <c r="A792" s="159" t="str">
        <f>_xlfn.XLOOKUP(X792,Mapping!N:N,Mapping!O:O,"Not Found",0,1)</f>
        <v>Valuation (NPV)</v>
      </c>
      <c r="B792" s="159" t="str">
        <f t="shared" si="48"/>
        <v>ITDBValuation (NPV)46063.3430555556</v>
      </c>
      <c r="D792" s="159" t="str">
        <f t="shared" si="51"/>
        <v>export to ara</v>
      </c>
      <c r="E792" s="159" t="str">
        <f t="shared" si="49"/>
        <v>MCPITDBValuation (NPV)export to ara</v>
      </c>
      <c r="F792" s="159" t="str">
        <f t="shared" si="50"/>
        <v>MCPITDBValuation (NPV)</v>
      </c>
      <c r="G792" s="159" t="s">
        <v>1889</v>
      </c>
      <c r="N792" s="2">
        <v>2601</v>
      </c>
      <c r="O792" s="3" t="s">
        <v>496</v>
      </c>
      <c r="P792" s="3" t="s">
        <v>39</v>
      </c>
      <c r="Q792" s="3" t="s">
        <v>89</v>
      </c>
      <c r="R792" s="3" t="s">
        <v>90</v>
      </c>
      <c r="S792" s="4">
        <v>46063.343055555553</v>
      </c>
      <c r="T792" s="4">
        <v>46063.344444444447</v>
      </c>
      <c r="U792" s="4">
        <v>46063.344444444447</v>
      </c>
      <c r="V792" s="3" t="s">
        <v>42</v>
      </c>
      <c r="W792" s="3" t="s">
        <v>43</v>
      </c>
      <c r="X792" s="3" t="s">
        <v>1356</v>
      </c>
      <c r="Y792" s="2">
        <v>1</v>
      </c>
      <c r="Z792" s="3" t="s">
        <v>91</v>
      </c>
      <c r="AA792" s="5">
        <v>0.03</v>
      </c>
      <c r="AB792" s="5">
        <v>0</v>
      </c>
      <c r="AC792" s="5">
        <v>0.03</v>
      </c>
      <c r="AD792" s="5">
        <v>0</v>
      </c>
      <c r="AE792" s="5">
        <v>0</v>
      </c>
      <c r="AF792" s="5">
        <v>0.03</v>
      </c>
      <c r="AG792" s="6"/>
      <c r="AH792" s="6"/>
      <c r="AI792" s="7">
        <v>0</v>
      </c>
      <c r="AJ792" s="7">
        <v>0</v>
      </c>
      <c r="AK792" s="7">
        <v>0.03</v>
      </c>
      <c r="AL792" s="7">
        <v>0</v>
      </c>
      <c r="AM792" s="7">
        <v>0.03</v>
      </c>
      <c r="AN792" s="12" t="s">
        <v>46</v>
      </c>
      <c r="AO792" s="12"/>
      <c r="AP792" s="12"/>
      <c r="AQ792" s="12"/>
      <c r="AR792" s="12"/>
      <c r="AS792" s="12"/>
      <c r="AT792" s="12"/>
      <c r="AU792" s="12"/>
      <c r="AV792" s="12"/>
      <c r="AW792" s="12"/>
      <c r="AX792" s="12"/>
      <c r="AY792" s="8" t="s">
        <v>47</v>
      </c>
    </row>
    <row r="793" spans="1:51" ht="16.5" x14ac:dyDescent="0.25">
      <c r="A793" s="159" t="str">
        <f>_xlfn.XLOOKUP(X793,Mapping!N:N,Mapping!O:O,"Not Found",0,1)</f>
        <v>Valuation (NPV)</v>
      </c>
      <c r="B793" s="159" t="str">
        <f t="shared" si="48"/>
        <v>ITDBValuation (NPV)46063.3444444444</v>
      </c>
      <c r="D793" s="159" t="str">
        <f t="shared" si="51"/>
        <v>Light Maintenance</v>
      </c>
      <c r="E793" s="159" t="str">
        <f t="shared" si="49"/>
        <v>MCPITDBValuation (NPV)Light Maintenance</v>
      </c>
      <c r="F793" s="159" t="str">
        <f t="shared" si="50"/>
        <v>MCPITDBValuation (NPV)</v>
      </c>
      <c r="G793" s="159" t="s">
        <v>1889</v>
      </c>
      <c r="N793" s="2">
        <v>2601</v>
      </c>
      <c r="O793" s="3" t="s">
        <v>496</v>
      </c>
      <c r="P793" s="3" t="s">
        <v>39</v>
      </c>
      <c r="Q793" s="3" t="s">
        <v>92</v>
      </c>
      <c r="R793" s="3" t="s">
        <v>93</v>
      </c>
      <c r="S793" s="4">
        <v>46063.344444444447</v>
      </c>
      <c r="T793" s="4">
        <v>46063.368055555555</v>
      </c>
      <c r="U793" s="4">
        <v>46063.368055555555</v>
      </c>
      <c r="V793" s="3" t="s">
        <v>42</v>
      </c>
      <c r="W793" s="3" t="s">
        <v>43</v>
      </c>
      <c r="X793" s="3" t="s">
        <v>1356</v>
      </c>
      <c r="Y793" s="2">
        <v>1</v>
      </c>
      <c r="Z793" s="3" t="s">
        <v>94</v>
      </c>
      <c r="AA793" s="5">
        <v>0.56999999999999995</v>
      </c>
      <c r="AB793" s="5">
        <v>0</v>
      </c>
      <c r="AC793" s="5">
        <v>0.56999999999999995</v>
      </c>
      <c r="AD793" s="5">
        <v>0</v>
      </c>
      <c r="AE793" s="5">
        <v>0</v>
      </c>
      <c r="AF793" s="5">
        <v>0.56999999999999995</v>
      </c>
      <c r="AG793" s="6"/>
      <c r="AH793" s="6"/>
      <c r="AI793" s="7">
        <v>0</v>
      </c>
      <c r="AJ793" s="7">
        <v>0</v>
      </c>
      <c r="AK793" s="7">
        <v>0.56999999999999995</v>
      </c>
      <c r="AL793" s="7">
        <v>0</v>
      </c>
      <c r="AM793" s="7">
        <v>0.56999999999999995</v>
      </c>
      <c r="AN793" s="12" t="s">
        <v>46</v>
      </c>
      <c r="AO793" s="12"/>
      <c r="AP793" s="12"/>
      <c r="AQ793" s="12"/>
      <c r="AR793" s="12"/>
      <c r="AS793" s="12"/>
      <c r="AT793" s="12"/>
      <c r="AU793" s="12"/>
      <c r="AV793" s="12"/>
      <c r="AW793" s="12"/>
      <c r="AX793" s="12"/>
      <c r="AY793" s="8" t="s">
        <v>47</v>
      </c>
    </row>
    <row r="794" spans="1:51" ht="16.5" x14ac:dyDescent="0.25">
      <c r="A794" s="159" t="str">
        <f>_xlfn.XLOOKUP(X794,Mapping!N:N,Mapping!O:O,"Not Found",0,1)</f>
        <v>Valuation (NPV)</v>
      </c>
      <c r="B794" s="159" t="str">
        <f t="shared" si="48"/>
        <v>ITDBValuation (NPV)46063.3680555556</v>
      </c>
      <c r="D794" s="159" t="str">
        <f t="shared" si="51"/>
        <v>valuation report OLAP exports</v>
      </c>
      <c r="E794" s="159" t="str">
        <f t="shared" si="49"/>
        <v>MCPITDBValuation (NPV)valuation report OLAP exports</v>
      </c>
      <c r="F794" s="159" t="str">
        <f t="shared" si="50"/>
        <v>MCPITDBValuation (NPV)</v>
      </c>
      <c r="G794" s="159" t="s">
        <v>1889</v>
      </c>
      <c r="N794" s="2">
        <v>2601</v>
      </c>
      <c r="O794" s="3" t="s">
        <v>496</v>
      </c>
      <c r="P794" s="3" t="s">
        <v>39</v>
      </c>
      <c r="Q794" s="3" t="s">
        <v>95</v>
      </c>
      <c r="R794" s="3" t="s">
        <v>96</v>
      </c>
      <c r="S794" s="4">
        <v>46063.368055555555</v>
      </c>
      <c r="T794" s="4">
        <v>46063.384027777778</v>
      </c>
      <c r="U794" s="4">
        <v>46063.384027777778</v>
      </c>
      <c r="V794" s="3" t="s">
        <v>42</v>
      </c>
      <c r="W794" s="3" t="s">
        <v>43</v>
      </c>
      <c r="X794" s="3" t="s">
        <v>1356</v>
      </c>
      <c r="Y794" s="2">
        <v>1</v>
      </c>
      <c r="Z794" s="3" t="s">
        <v>97</v>
      </c>
      <c r="AA794" s="5">
        <v>0.38</v>
      </c>
      <c r="AB794" s="5">
        <v>0</v>
      </c>
      <c r="AC794" s="5">
        <v>0.38</v>
      </c>
      <c r="AD794" s="5">
        <v>0</v>
      </c>
      <c r="AE794" s="5">
        <v>0</v>
      </c>
      <c r="AF794" s="5">
        <v>0.38</v>
      </c>
      <c r="AG794" s="6"/>
      <c r="AH794" s="6"/>
      <c r="AI794" s="7">
        <v>0</v>
      </c>
      <c r="AJ794" s="7">
        <v>0</v>
      </c>
      <c r="AK794" s="7">
        <v>0.38</v>
      </c>
      <c r="AL794" s="7">
        <v>0</v>
      </c>
      <c r="AM794" s="7">
        <v>0.38</v>
      </c>
      <c r="AN794" s="12" t="s">
        <v>46</v>
      </c>
      <c r="AO794" s="12"/>
      <c r="AP794" s="12"/>
      <c r="AQ794" s="12"/>
      <c r="AR794" s="12"/>
      <c r="AS794" s="12"/>
      <c r="AT794" s="12"/>
      <c r="AU794" s="12"/>
      <c r="AV794" s="12"/>
      <c r="AW794" s="12"/>
      <c r="AX794" s="12"/>
      <c r="AY794" s="8" t="s">
        <v>47</v>
      </c>
    </row>
    <row r="795" spans="1:51" ht="16.5" x14ac:dyDescent="0.25">
      <c r="A795" s="159" t="str">
        <f>_xlfn.XLOOKUP(X795,Mapping!N:N,Mapping!O:O,"Not Found",0,1)</f>
        <v>Valuation (NPV)</v>
      </c>
      <c r="B795" s="159" t="str">
        <f t="shared" si="48"/>
        <v>ITDBValuation (NPV)46063.3840277778</v>
      </c>
      <c r="D795" s="159" t="str">
        <f t="shared" si="51"/>
        <v>valuation report QRM reporter exports</v>
      </c>
      <c r="E795" s="159" t="str">
        <f t="shared" si="49"/>
        <v>MCPITDBValuation (NPV)valuation report QRM reporter exports</v>
      </c>
      <c r="F795" s="159" t="str">
        <f t="shared" si="50"/>
        <v>MCPITDBValuation (NPV)</v>
      </c>
      <c r="G795" s="159" t="s">
        <v>1889</v>
      </c>
      <c r="N795" s="2">
        <v>2601</v>
      </c>
      <c r="O795" s="3" t="s">
        <v>496</v>
      </c>
      <c r="P795" s="3" t="s">
        <v>39</v>
      </c>
      <c r="Q795" s="3" t="s">
        <v>1317</v>
      </c>
      <c r="R795" s="3" t="s">
        <v>1318</v>
      </c>
      <c r="S795" s="4">
        <v>46063.384027777778</v>
      </c>
      <c r="T795" s="4">
        <v>46063.385416666664</v>
      </c>
      <c r="U795" s="4">
        <v>46063.386111111111</v>
      </c>
      <c r="V795" s="3" t="s">
        <v>42</v>
      </c>
      <c r="W795" s="3" t="s">
        <v>43</v>
      </c>
      <c r="X795" s="3" t="s">
        <v>1356</v>
      </c>
      <c r="Y795" s="2">
        <v>1</v>
      </c>
      <c r="Z795" s="3" t="s">
        <v>1319</v>
      </c>
      <c r="AA795" s="5">
        <v>0.03</v>
      </c>
      <c r="AB795" s="5">
        <v>0</v>
      </c>
      <c r="AC795" s="5">
        <v>0.03</v>
      </c>
      <c r="AD795" s="5">
        <v>0</v>
      </c>
      <c r="AE795" s="5">
        <v>0</v>
      </c>
      <c r="AF795" s="5">
        <v>0.03</v>
      </c>
      <c r="AG795" s="6"/>
      <c r="AH795" s="6"/>
      <c r="AI795" s="7">
        <v>0</v>
      </c>
      <c r="AJ795" s="7">
        <v>0</v>
      </c>
      <c r="AK795" s="7">
        <v>0.03</v>
      </c>
      <c r="AL795" s="7">
        <v>0</v>
      </c>
      <c r="AM795" s="7">
        <v>0.03</v>
      </c>
      <c r="AN795" s="12" t="s">
        <v>46</v>
      </c>
      <c r="AO795" s="12"/>
      <c r="AP795" s="12"/>
      <c r="AQ795" s="12"/>
      <c r="AR795" s="12"/>
      <c r="AS795" s="12"/>
      <c r="AT795" s="12"/>
      <c r="AU795" s="12"/>
      <c r="AV795" s="12"/>
      <c r="AW795" s="12"/>
      <c r="AX795" s="12"/>
      <c r="AY795" s="8" t="s">
        <v>47</v>
      </c>
    </row>
    <row r="796" spans="1:51" ht="16.5" x14ac:dyDescent="0.25">
      <c r="A796" s="159" t="str">
        <f>_xlfn.XLOOKUP(X796,Mapping!N:N,Mapping!O:O,"Not Found",0,1)</f>
        <v>GAP</v>
      </c>
      <c r="B796" s="159" t="str">
        <f t="shared" si="48"/>
        <v>ITDBGAP46063.3861111111</v>
      </c>
      <c r="D796" s="159" t="str">
        <f t="shared" si="51"/>
        <v>gap planning</v>
      </c>
      <c r="E796" s="159" t="str">
        <f t="shared" si="49"/>
        <v>MCPITDBGAPgap planning</v>
      </c>
      <c r="F796" s="159" t="str">
        <f t="shared" si="50"/>
        <v>MCPITDBGAP</v>
      </c>
      <c r="G796" s="159" t="s">
        <v>1889</v>
      </c>
      <c r="N796" s="2">
        <v>2601</v>
      </c>
      <c r="O796" s="3" t="s">
        <v>496</v>
      </c>
      <c r="P796" s="3" t="s">
        <v>39</v>
      </c>
      <c r="Q796" s="3" t="s">
        <v>194</v>
      </c>
      <c r="R796" s="3" t="s">
        <v>207</v>
      </c>
      <c r="S796" s="4">
        <v>46063.386111111111</v>
      </c>
      <c r="T796" s="4">
        <v>46063.496527777781</v>
      </c>
      <c r="U796" s="4">
        <v>46063.498611111114</v>
      </c>
      <c r="V796" s="3" t="s">
        <v>42</v>
      </c>
      <c r="W796" s="3" t="s">
        <v>43</v>
      </c>
      <c r="X796" s="3" t="s">
        <v>1357</v>
      </c>
      <c r="Y796" s="2">
        <v>1</v>
      </c>
      <c r="Z796" s="3" t="s">
        <v>197</v>
      </c>
      <c r="AA796" s="5">
        <v>2.65</v>
      </c>
      <c r="AB796" s="5">
        <v>0</v>
      </c>
      <c r="AC796" s="5">
        <v>2.65</v>
      </c>
      <c r="AD796" s="5">
        <v>0</v>
      </c>
      <c r="AE796" s="5">
        <v>0</v>
      </c>
      <c r="AF796" s="5">
        <v>2.65</v>
      </c>
      <c r="AG796" s="6"/>
      <c r="AH796" s="6"/>
      <c r="AI796" s="7">
        <v>0</v>
      </c>
      <c r="AJ796" s="7">
        <v>0</v>
      </c>
      <c r="AK796" s="7">
        <v>2.65</v>
      </c>
      <c r="AL796" s="7">
        <v>0</v>
      </c>
      <c r="AM796" s="7">
        <v>2.65</v>
      </c>
      <c r="AN796" s="12" t="s">
        <v>46</v>
      </c>
      <c r="AO796" s="12"/>
      <c r="AP796" s="12"/>
      <c r="AQ796" s="12"/>
      <c r="AR796" s="12"/>
      <c r="AS796" s="12"/>
      <c r="AT796" s="12"/>
      <c r="AU796" s="12"/>
      <c r="AV796" s="12"/>
      <c r="AW796" s="12"/>
      <c r="AX796" s="12"/>
      <c r="AY796" s="8" t="s">
        <v>47</v>
      </c>
    </row>
    <row r="797" spans="1:51" ht="16.5" x14ac:dyDescent="0.25">
      <c r="A797" s="159" t="str">
        <f>_xlfn.XLOOKUP(X797,Mapping!N:N,Mapping!O:O,"Not Found",0,1)</f>
        <v>CSRBB Valuation</v>
      </c>
      <c r="B797" s="159" t="str">
        <f t="shared" si="48"/>
        <v>ITDBCSRBB Valuation46063.4986111111</v>
      </c>
      <c r="D797" s="159" t="str">
        <f t="shared" si="51"/>
        <v>CSRBB Portfolio Valuation</v>
      </c>
      <c r="E797" s="159" t="str">
        <f t="shared" si="49"/>
        <v>MCPITDBCSRBB ValuationCSRBB Portfolio Valuation</v>
      </c>
      <c r="F797" s="159" t="str">
        <f t="shared" si="50"/>
        <v>MCPITDBCSRBB Valuation</v>
      </c>
      <c r="G797" s="159" t="s">
        <v>1889</v>
      </c>
      <c r="N797" s="2">
        <v>2601</v>
      </c>
      <c r="O797" s="3" t="s">
        <v>496</v>
      </c>
      <c r="P797" s="3" t="s">
        <v>39</v>
      </c>
      <c r="Q797" s="3" t="s">
        <v>101</v>
      </c>
      <c r="R797" s="3" t="s">
        <v>102</v>
      </c>
      <c r="S797" s="4">
        <v>46063.498611111114</v>
      </c>
      <c r="T797" s="4">
        <v>46063.55</v>
      </c>
      <c r="U797" s="4">
        <v>46063.550694444442</v>
      </c>
      <c r="V797" s="3" t="s">
        <v>42</v>
      </c>
      <c r="W797" s="3" t="s">
        <v>43</v>
      </c>
      <c r="X797" s="3" t="s">
        <v>1358</v>
      </c>
      <c r="Y797" s="2">
        <v>1</v>
      </c>
      <c r="Z797" s="3" t="s">
        <v>104</v>
      </c>
      <c r="AA797" s="5">
        <v>1.23</v>
      </c>
      <c r="AB797" s="5">
        <v>0</v>
      </c>
      <c r="AC797" s="5">
        <v>1.23</v>
      </c>
      <c r="AD797" s="5">
        <v>0</v>
      </c>
      <c r="AE797" s="5">
        <v>0</v>
      </c>
      <c r="AF797" s="5">
        <v>1.23</v>
      </c>
      <c r="AG797" s="6"/>
      <c r="AH797" s="6"/>
      <c r="AI797" s="7">
        <v>0</v>
      </c>
      <c r="AJ797" s="7">
        <v>0</v>
      </c>
      <c r="AK797" s="7">
        <v>1.23</v>
      </c>
      <c r="AL797" s="7">
        <v>0</v>
      </c>
      <c r="AM797" s="7">
        <v>1.23</v>
      </c>
      <c r="AN797" s="12" t="s">
        <v>46</v>
      </c>
      <c r="AO797" s="12"/>
      <c r="AP797" s="12"/>
      <c r="AQ797" s="12"/>
      <c r="AR797" s="12"/>
      <c r="AS797" s="12"/>
      <c r="AT797" s="12"/>
      <c r="AU797" s="12"/>
      <c r="AV797" s="12"/>
      <c r="AW797" s="12"/>
      <c r="AX797" s="12"/>
      <c r="AY797" s="8" t="s">
        <v>47</v>
      </c>
    </row>
    <row r="798" spans="1:51" ht="16.5" x14ac:dyDescent="0.25">
      <c r="A798" s="159" t="str">
        <f>_xlfn.XLOOKUP(X798,Mapping!N:N,Mapping!O:O,"Not Found",0,1)</f>
        <v>CSRBB Valuation</v>
      </c>
      <c r="B798" s="159" t="str">
        <f t="shared" si="48"/>
        <v>ITDBCSRBB Valuation46063.5506944444</v>
      </c>
      <c r="D798" s="159" t="str">
        <f t="shared" si="51"/>
        <v>Light Maintenance</v>
      </c>
      <c r="E798" s="159" t="str">
        <f t="shared" si="49"/>
        <v>MCPITDBCSRBB ValuationLight Maintenance</v>
      </c>
      <c r="F798" s="159" t="str">
        <f t="shared" si="50"/>
        <v>MCPITDBCSRBB Valuation</v>
      </c>
      <c r="G798" s="159" t="s">
        <v>1889</v>
      </c>
      <c r="N798" s="2">
        <v>2601</v>
      </c>
      <c r="O798" s="3" t="s">
        <v>496</v>
      </c>
      <c r="P798" s="3" t="s">
        <v>39</v>
      </c>
      <c r="Q798" s="3" t="s">
        <v>92</v>
      </c>
      <c r="R798" s="3" t="s">
        <v>93</v>
      </c>
      <c r="S798" s="4">
        <v>46063.550694444442</v>
      </c>
      <c r="T798" s="4">
        <v>46063.569444444445</v>
      </c>
      <c r="U798" s="4">
        <v>46063.571527777778</v>
      </c>
      <c r="V798" s="3" t="s">
        <v>42</v>
      </c>
      <c r="W798" s="3" t="s">
        <v>43</v>
      </c>
      <c r="X798" s="3" t="s">
        <v>1358</v>
      </c>
      <c r="Y798" s="2">
        <v>2</v>
      </c>
      <c r="Z798" s="3" t="s">
        <v>94</v>
      </c>
      <c r="AA798" s="5">
        <v>0.45</v>
      </c>
      <c r="AB798" s="5">
        <v>0</v>
      </c>
      <c r="AC798" s="5">
        <v>0.45</v>
      </c>
      <c r="AD798" s="5">
        <v>0</v>
      </c>
      <c r="AE798" s="5">
        <v>0</v>
      </c>
      <c r="AF798" s="5">
        <v>0.45</v>
      </c>
      <c r="AG798" s="6"/>
      <c r="AH798" s="6"/>
      <c r="AI798" s="7">
        <v>0</v>
      </c>
      <c r="AJ798" s="7">
        <v>0</v>
      </c>
      <c r="AK798" s="7">
        <v>0.45</v>
      </c>
      <c r="AL798" s="7">
        <v>0</v>
      </c>
      <c r="AM798" s="7">
        <v>0.45</v>
      </c>
      <c r="AN798" s="12" t="s">
        <v>46</v>
      </c>
      <c r="AO798" s="12"/>
      <c r="AP798" s="12"/>
      <c r="AQ798" s="12"/>
      <c r="AR798" s="12"/>
      <c r="AS798" s="12"/>
      <c r="AT798" s="12"/>
      <c r="AU798" s="12"/>
      <c r="AV798" s="12"/>
      <c r="AW798" s="12"/>
      <c r="AX798" s="12"/>
      <c r="AY798" s="8" t="s">
        <v>47</v>
      </c>
    </row>
    <row r="799" spans="1:51" ht="16.5" x14ac:dyDescent="0.25">
      <c r="A799" s="159" t="str">
        <f>_xlfn.XLOOKUP(X799,Mapping!N:N,Mapping!O:O,"Not Found",0,1)</f>
        <v>CSRBB Planning</v>
      </c>
      <c r="B799" s="159" t="str">
        <f t="shared" si="48"/>
        <v>ITDBCSRBB Planning46063.5715277778</v>
      </c>
      <c r="D799" s="159" t="str">
        <f t="shared" si="51"/>
        <v>import CSRBB strategies</v>
      </c>
      <c r="E799" s="159" t="str">
        <f t="shared" si="49"/>
        <v>MCPITDBCSRBB Planningimport CSRBB strategies</v>
      </c>
      <c r="F799" s="159" t="str">
        <f t="shared" si="50"/>
        <v>MCPITDBCSRBB Planning</v>
      </c>
      <c r="G799" s="159" t="s">
        <v>1889</v>
      </c>
      <c r="N799" s="2">
        <v>2601</v>
      </c>
      <c r="O799" s="3" t="s">
        <v>496</v>
      </c>
      <c r="P799" s="3" t="s">
        <v>39</v>
      </c>
      <c r="Q799" s="3" t="s">
        <v>106</v>
      </c>
      <c r="R799" s="3" t="s">
        <v>107</v>
      </c>
      <c r="S799" s="4">
        <v>46063.571527777778</v>
      </c>
      <c r="T799" s="4">
        <v>46063.634027777778</v>
      </c>
      <c r="U799" s="4">
        <v>46063.634027777778</v>
      </c>
      <c r="V799" s="3" t="s">
        <v>42</v>
      </c>
      <c r="W799" s="3" t="s">
        <v>43</v>
      </c>
      <c r="X799" s="3" t="s">
        <v>1359</v>
      </c>
      <c r="Y799" s="2">
        <v>1</v>
      </c>
      <c r="Z799" s="3" t="s">
        <v>108</v>
      </c>
      <c r="AA799" s="5">
        <v>1.5</v>
      </c>
      <c r="AB799" s="5">
        <v>0</v>
      </c>
      <c r="AC799" s="5">
        <v>1.5</v>
      </c>
      <c r="AD799" s="5">
        <v>0</v>
      </c>
      <c r="AE799" s="5">
        <v>0</v>
      </c>
      <c r="AF799" s="5">
        <v>1.5</v>
      </c>
      <c r="AG799" s="6"/>
      <c r="AH799" s="6"/>
      <c r="AI799" s="7">
        <v>0</v>
      </c>
      <c r="AJ799" s="7">
        <v>0</v>
      </c>
      <c r="AK799" s="7">
        <v>1.5</v>
      </c>
      <c r="AL799" s="7">
        <v>0</v>
      </c>
      <c r="AM799" s="7">
        <v>1.5</v>
      </c>
      <c r="AN799" s="12" t="s">
        <v>46</v>
      </c>
      <c r="AO799" s="12"/>
      <c r="AP799" s="12"/>
      <c r="AQ799" s="12"/>
      <c r="AR799" s="12"/>
      <c r="AS799" s="12"/>
      <c r="AT799" s="12"/>
      <c r="AU799" s="12"/>
      <c r="AV799" s="12"/>
      <c r="AW799" s="12"/>
      <c r="AX799" s="12"/>
      <c r="AY799" s="8" t="s">
        <v>47</v>
      </c>
    </row>
    <row r="800" spans="1:51" ht="16.5" x14ac:dyDescent="0.25">
      <c r="A800" s="159" t="str">
        <f>_xlfn.XLOOKUP(X800,Mapping!N:N,Mapping!O:O,"Not Found",0,1)</f>
        <v>CSRBB Planning</v>
      </c>
      <c r="B800" s="159" t="str">
        <f t="shared" si="48"/>
        <v>ITDBCSRBB Planning46063.6340277778</v>
      </c>
      <c r="D800" s="159" t="str">
        <f t="shared" si="51"/>
        <v>CSRBB Planning Run</v>
      </c>
      <c r="E800" s="159" t="str">
        <f t="shared" si="49"/>
        <v>MCPITDBCSRBB PlanningCSRBB Planning Run</v>
      </c>
      <c r="F800" s="159" t="str">
        <f t="shared" si="50"/>
        <v>MCPITDBCSRBB Planning</v>
      </c>
      <c r="G800" s="159" t="s">
        <v>1889</v>
      </c>
      <c r="N800" s="2">
        <v>2601</v>
      </c>
      <c r="O800" s="3" t="s">
        <v>496</v>
      </c>
      <c r="P800" s="3" t="s">
        <v>39</v>
      </c>
      <c r="Q800" s="3" t="s">
        <v>109</v>
      </c>
      <c r="R800" s="3" t="s">
        <v>110</v>
      </c>
      <c r="S800" s="4">
        <v>46063.634027777778</v>
      </c>
      <c r="T800" s="4">
        <v>46063.682638888888</v>
      </c>
      <c r="U800" s="4">
        <v>46063.682638888888</v>
      </c>
      <c r="V800" s="3" t="s">
        <v>42</v>
      </c>
      <c r="W800" s="3" t="s">
        <v>43</v>
      </c>
      <c r="X800" s="3" t="s">
        <v>1359</v>
      </c>
      <c r="Y800" s="2">
        <v>1</v>
      </c>
      <c r="Z800" s="3" t="s">
        <v>111</v>
      </c>
      <c r="AA800" s="5">
        <v>1.17</v>
      </c>
      <c r="AB800" s="5">
        <v>0</v>
      </c>
      <c r="AC800" s="5">
        <v>1.17</v>
      </c>
      <c r="AD800" s="5">
        <v>0</v>
      </c>
      <c r="AE800" s="5">
        <v>0</v>
      </c>
      <c r="AF800" s="5">
        <v>1.17</v>
      </c>
      <c r="AG800" s="6"/>
      <c r="AH800" s="6"/>
      <c r="AI800" s="7">
        <v>0</v>
      </c>
      <c r="AJ800" s="7">
        <v>0</v>
      </c>
      <c r="AK800" s="7">
        <v>1.17</v>
      </c>
      <c r="AL800" s="7">
        <v>0</v>
      </c>
      <c r="AM800" s="7">
        <v>1.17</v>
      </c>
      <c r="AN800" s="12" t="s">
        <v>46</v>
      </c>
      <c r="AO800" s="12"/>
      <c r="AP800" s="12"/>
      <c r="AQ800" s="12"/>
      <c r="AR800" s="12"/>
      <c r="AS800" s="12"/>
      <c r="AT800" s="12"/>
      <c r="AU800" s="12"/>
      <c r="AV800" s="12"/>
      <c r="AW800" s="12"/>
      <c r="AX800" s="12"/>
      <c r="AY800" s="8" t="s">
        <v>47</v>
      </c>
    </row>
    <row r="801" spans="1:51" ht="16.5" x14ac:dyDescent="0.25">
      <c r="A801" s="159" t="str">
        <f>_xlfn.XLOOKUP(X801,Mapping!N:N,Mapping!O:O,"Not Found",0,1)</f>
        <v>CSRBB Planning</v>
      </c>
      <c r="B801" s="159" t="str">
        <f t="shared" si="48"/>
        <v>ITDBCSRBB Planning46063.6826388889</v>
      </c>
      <c r="D801" s="159" t="str">
        <f t="shared" si="51"/>
        <v>export to ara</v>
      </c>
      <c r="E801" s="159" t="str">
        <f t="shared" si="49"/>
        <v>MCPITDBCSRBB Planningexport to ara</v>
      </c>
      <c r="F801" s="159" t="str">
        <f t="shared" si="50"/>
        <v>MCPITDBCSRBB Planning</v>
      </c>
      <c r="G801" s="159" t="s">
        <v>1889</v>
      </c>
      <c r="N801" s="2">
        <v>2601</v>
      </c>
      <c r="O801" s="3" t="s">
        <v>496</v>
      </c>
      <c r="P801" s="3" t="s">
        <v>39</v>
      </c>
      <c r="Q801" s="3" t="s">
        <v>89</v>
      </c>
      <c r="R801" s="3" t="s">
        <v>90</v>
      </c>
      <c r="S801" s="4">
        <v>46063.682638888888</v>
      </c>
      <c r="T801" s="4">
        <v>46063.684027777781</v>
      </c>
      <c r="U801" s="4">
        <v>46063.686111111114</v>
      </c>
      <c r="V801" s="3" t="s">
        <v>42</v>
      </c>
      <c r="W801" s="3" t="s">
        <v>43</v>
      </c>
      <c r="X801" s="3" t="s">
        <v>1359</v>
      </c>
      <c r="Y801" s="2">
        <v>2</v>
      </c>
      <c r="Z801" s="3" t="s">
        <v>91</v>
      </c>
      <c r="AA801" s="5">
        <v>0.03</v>
      </c>
      <c r="AB801" s="5">
        <v>0</v>
      </c>
      <c r="AC801" s="5">
        <v>0.03</v>
      </c>
      <c r="AD801" s="5">
        <v>0</v>
      </c>
      <c r="AE801" s="5">
        <v>0</v>
      </c>
      <c r="AF801" s="5">
        <v>0.03</v>
      </c>
      <c r="AG801" s="6"/>
      <c r="AH801" s="6"/>
      <c r="AI801" s="7">
        <v>0</v>
      </c>
      <c r="AJ801" s="7">
        <v>0</v>
      </c>
      <c r="AK801" s="7">
        <v>0.03</v>
      </c>
      <c r="AL801" s="7">
        <v>0</v>
      </c>
      <c r="AM801" s="7">
        <v>0.03</v>
      </c>
      <c r="AN801" s="12" t="s">
        <v>46</v>
      </c>
      <c r="AO801" s="12"/>
      <c r="AP801" s="12"/>
      <c r="AQ801" s="12"/>
      <c r="AR801" s="12"/>
      <c r="AS801" s="12"/>
      <c r="AT801" s="12"/>
      <c r="AU801" s="12"/>
      <c r="AV801" s="12"/>
      <c r="AW801" s="12"/>
      <c r="AX801" s="12"/>
      <c r="AY801" s="8" t="s">
        <v>47</v>
      </c>
    </row>
    <row r="802" spans="1:51" ht="16.5" x14ac:dyDescent="0.25">
      <c r="A802" s="159" t="str">
        <f>_xlfn.XLOOKUP(X802,Mapping!N:N,Mapping!O:O,"Not Found",0,1)</f>
        <v>EC</v>
      </c>
      <c r="B802" s="159" t="str">
        <f t="shared" si="48"/>
        <v>ITDBEC46063.6861111111</v>
      </c>
      <c r="D802" s="159" t="str">
        <f t="shared" si="51"/>
        <v>Light Maintenance</v>
      </c>
      <c r="E802" s="159" t="str">
        <f t="shared" si="49"/>
        <v>MCPITDBECLight Maintenance</v>
      </c>
      <c r="F802" s="159" t="str">
        <f t="shared" si="50"/>
        <v>MCPITDBEC</v>
      </c>
      <c r="G802" s="159" t="s">
        <v>1889</v>
      </c>
      <c r="N802" s="2">
        <v>2601</v>
      </c>
      <c r="O802" s="3" t="s">
        <v>496</v>
      </c>
      <c r="P802" s="3" t="s">
        <v>39</v>
      </c>
      <c r="Q802" s="3" t="s">
        <v>92</v>
      </c>
      <c r="R802" s="3" t="s">
        <v>93</v>
      </c>
      <c r="S802" s="4">
        <v>46063.686111111114</v>
      </c>
      <c r="T802" s="4">
        <v>46063.695833333331</v>
      </c>
      <c r="U802" s="4">
        <v>46063.695833333331</v>
      </c>
      <c r="V802" s="3" t="s">
        <v>42</v>
      </c>
      <c r="W802" s="3" t="s">
        <v>43</v>
      </c>
      <c r="X802" s="3" t="s">
        <v>1360</v>
      </c>
      <c r="Y802" s="2">
        <v>3</v>
      </c>
      <c r="Z802" s="3" t="s">
        <v>94</v>
      </c>
      <c r="AA802" s="5">
        <v>0.23</v>
      </c>
      <c r="AB802" s="5">
        <v>0</v>
      </c>
      <c r="AC802" s="5">
        <v>0.23</v>
      </c>
      <c r="AD802" s="5">
        <v>0</v>
      </c>
      <c r="AE802" s="5">
        <v>0</v>
      </c>
      <c r="AF802" s="5">
        <v>0.23</v>
      </c>
      <c r="AG802" s="6"/>
      <c r="AH802" s="6"/>
      <c r="AI802" s="7">
        <v>0</v>
      </c>
      <c r="AJ802" s="7">
        <v>0</v>
      </c>
      <c r="AK802" s="7">
        <v>0.23</v>
      </c>
      <c r="AL802" s="7">
        <v>0</v>
      </c>
      <c r="AM802" s="7">
        <v>0.23</v>
      </c>
      <c r="AN802" s="12" t="s">
        <v>46</v>
      </c>
      <c r="AO802" s="12"/>
      <c r="AP802" s="12"/>
      <c r="AQ802" s="12"/>
      <c r="AR802" s="12"/>
      <c r="AS802" s="12"/>
      <c r="AT802" s="12"/>
      <c r="AU802" s="12"/>
      <c r="AV802" s="12"/>
      <c r="AW802" s="12"/>
      <c r="AX802" s="12"/>
      <c r="AY802" s="8" t="s">
        <v>94</v>
      </c>
    </row>
    <row r="803" spans="1:51" ht="16.5" x14ac:dyDescent="0.25">
      <c r="A803" s="159" t="str">
        <f>_xlfn.XLOOKUP(X803,Mapping!N:N,Mapping!O:O,"Not Found",0,1)</f>
        <v>EC</v>
      </c>
      <c r="B803" s="159" t="str">
        <f t="shared" si="48"/>
        <v>ITDBEC46063.6958333333</v>
      </c>
      <c r="D803" s="159" t="str">
        <f t="shared" si="51"/>
        <v>ing-ec valuation</v>
      </c>
      <c r="E803" s="159" t="str">
        <f t="shared" si="49"/>
        <v>MCPITDBECing-ec valuation</v>
      </c>
      <c r="F803" s="159" t="str">
        <f t="shared" si="50"/>
        <v>MCPITDBEC</v>
      </c>
      <c r="G803" s="159" t="s">
        <v>1889</v>
      </c>
      <c r="N803" s="2">
        <v>2601</v>
      </c>
      <c r="O803" s="3" t="s">
        <v>496</v>
      </c>
      <c r="P803" s="3" t="s">
        <v>39</v>
      </c>
      <c r="Q803" s="3" t="s">
        <v>138</v>
      </c>
      <c r="R803" s="3" t="s">
        <v>139</v>
      </c>
      <c r="S803" s="4">
        <v>46063.695833333331</v>
      </c>
      <c r="T803" s="4">
        <v>46063.872916666667</v>
      </c>
      <c r="U803" s="4">
        <v>46063.872916666667</v>
      </c>
      <c r="V803" s="3" t="s">
        <v>42</v>
      </c>
      <c r="W803" s="3" t="s">
        <v>43</v>
      </c>
      <c r="X803" s="3" t="s">
        <v>1360</v>
      </c>
      <c r="Y803" s="2">
        <v>1</v>
      </c>
      <c r="Z803" s="3" t="s">
        <v>141</v>
      </c>
      <c r="AA803" s="5">
        <v>4.25</v>
      </c>
      <c r="AB803" s="5">
        <v>0</v>
      </c>
      <c r="AC803" s="5">
        <v>4.25</v>
      </c>
      <c r="AD803" s="5">
        <v>0</v>
      </c>
      <c r="AE803" s="5">
        <v>0</v>
      </c>
      <c r="AF803" s="5">
        <v>4.25</v>
      </c>
      <c r="AG803" s="6"/>
      <c r="AH803" s="6"/>
      <c r="AI803" s="7">
        <v>0</v>
      </c>
      <c r="AJ803" s="7">
        <v>0</v>
      </c>
      <c r="AK803" s="7">
        <v>4.25</v>
      </c>
      <c r="AL803" s="7">
        <v>0</v>
      </c>
      <c r="AM803" s="7">
        <v>4.25</v>
      </c>
      <c r="AN803" s="12" t="s">
        <v>46</v>
      </c>
      <c r="AO803" s="12"/>
      <c r="AP803" s="12"/>
      <c r="AQ803" s="12"/>
      <c r="AR803" s="12"/>
      <c r="AS803" s="12"/>
      <c r="AT803" s="12"/>
      <c r="AU803" s="12"/>
      <c r="AV803" s="12"/>
      <c r="AW803" s="12"/>
      <c r="AX803" s="12"/>
      <c r="AY803" s="8" t="s">
        <v>47</v>
      </c>
    </row>
    <row r="804" spans="1:51" ht="16.5" x14ac:dyDescent="0.25">
      <c r="A804" s="159" t="str">
        <f>_xlfn.XLOOKUP(X804,Mapping!N:N,Mapping!O:O,"Not Found",0,1)</f>
        <v>EC</v>
      </c>
      <c r="B804" s="159" t="str">
        <f t="shared" si="48"/>
        <v>ITDBEC46063.8729166667</v>
      </c>
      <c r="D804" s="159" t="str">
        <f t="shared" si="51"/>
        <v>export to ara</v>
      </c>
      <c r="E804" s="159" t="str">
        <f t="shared" si="49"/>
        <v>MCPITDBECexport to ara</v>
      </c>
      <c r="F804" s="159" t="str">
        <f t="shared" si="50"/>
        <v>MCPITDBEC</v>
      </c>
      <c r="G804" s="159" t="s">
        <v>1889</v>
      </c>
      <c r="N804" s="2">
        <v>2601</v>
      </c>
      <c r="O804" s="3" t="s">
        <v>496</v>
      </c>
      <c r="P804" s="3" t="s">
        <v>39</v>
      </c>
      <c r="Q804" s="3" t="s">
        <v>89</v>
      </c>
      <c r="R804" s="3" t="s">
        <v>90</v>
      </c>
      <c r="S804" s="4">
        <v>46063.872916666667</v>
      </c>
      <c r="T804" s="4">
        <v>46063.874305555553</v>
      </c>
      <c r="U804" s="4">
        <v>46063.874305555553</v>
      </c>
      <c r="V804" s="3" t="s">
        <v>42</v>
      </c>
      <c r="W804" s="3" t="s">
        <v>43</v>
      </c>
      <c r="X804" s="3" t="s">
        <v>1360</v>
      </c>
      <c r="Y804" s="2">
        <v>3</v>
      </c>
      <c r="Z804" s="3" t="s">
        <v>91</v>
      </c>
      <c r="AA804" s="5">
        <v>0.03</v>
      </c>
      <c r="AB804" s="5">
        <v>0</v>
      </c>
      <c r="AC804" s="5">
        <v>0.03</v>
      </c>
      <c r="AD804" s="5">
        <v>0</v>
      </c>
      <c r="AE804" s="5">
        <v>0</v>
      </c>
      <c r="AF804" s="5">
        <v>0.03</v>
      </c>
      <c r="AG804" s="6"/>
      <c r="AH804" s="6"/>
      <c r="AI804" s="7">
        <v>0</v>
      </c>
      <c r="AJ804" s="7">
        <v>0</v>
      </c>
      <c r="AK804" s="7">
        <v>0.03</v>
      </c>
      <c r="AL804" s="7">
        <v>0</v>
      </c>
      <c r="AM804" s="7">
        <v>0.03</v>
      </c>
      <c r="AN804" s="12" t="s">
        <v>46</v>
      </c>
      <c r="AO804" s="12"/>
      <c r="AP804" s="12"/>
      <c r="AQ804" s="12"/>
      <c r="AR804" s="12"/>
      <c r="AS804" s="12"/>
      <c r="AT804" s="12"/>
      <c r="AU804" s="12"/>
      <c r="AV804" s="12"/>
      <c r="AW804" s="12"/>
      <c r="AX804" s="12"/>
      <c r="AY804" s="8" t="s">
        <v>91</v>
      </c>
    </row>
    <row r="805" spans="1:51" ht="16.5" x14ac:dyDescent="0.25">
      <c r="A805" s="159" t="str">
        <f>_xlfn.XLOOKUP(X805,Mapping!N:N,Mapping!O:O,"Not Found",0,1)</f>
        <v>EC</v>
      </c>
      <c r="B805" s="159" t="str">
        <f t="shared" si="48"/>
        <v>ITDBEC46063.8743055556</v>
      </c>
      <c r="D805" s="159" t="str">
        <f t="shared" si="51"/>
        <v>ing-ec valuation exports</v>
      </c>
      <c r="E805" s="159" t="str">
        <f t="shared" si="49"/>
        <v>MCPITDBECing-ec valuation exports</v>
      </c>
      <c r="F805" s="159" t="str">
        <f t="shared" si="50"/>
        <v>MCPITDBEC</v>
      </c>
      <c r="G805" s="159" t="s">
        <v>1889</v>
      </c>
      <c r="N805" s="2">
        <v>2601</v>
      </c>
      <c r="O805" s="3" t="s">
        <v>496</v>
      </c>
      <c r="P805" s="3" t="s">
        <v>39</v>
      </c>
      <c r="Q805" s="3" t="s">
        <v>348</v>
      </c>
      <c r="R805" s="3" t="s">
        <v>349</v>
      </c>
      <c r="S805" s="4">
        <v>46063.874305555553</v>
      </c>
      <c r="T805" s="4">
        <v>46063.888888888891</v>
      </c>
      <c r="U805" s="4">
        <v>46063.88958333333</v>
      </c>
      <c r="V805" s="3" t="s">
        <v>42</v>
      </c>
      <c r="W805" s="3" t="s">
        <v>43</v>
      </c>
      <c r="X805" s="3" t="s">
        <v>1360</v>
      </c>
      <c r="Y805" s="2">
        <v>1</v>
      </c>
      <c r="Z805" s="3" t="s">
        <v>350</v>
      </c>
      <c r="AA805" s="5">
        <v>0.35</v>
      </c>
      <c r="AB805" s="5">
        <v>0</v>
      </c>
      <c r="AC805" s="5">
        <v>0.35</v>
      </c>
      <c r="AD805" s="5">
        <v>0</v>
      </c>
      <c r="AE805" s="5">
        <v>0</v>
      </c>
      <c r="AF805" s="5">
        <v>0.35</v>
      </c>
      <c r="AG805" s="6"/>
      <c r="AH805" s="6"/>
      <c r="AI805" s="7">
        <v>0</v>
      </c>
      <c r="AJ805" s="7">
        <v>0</v>
      </c>
      <c r="AK805" s="7">
        <v>0.35</v>
      </c>
      <c r="AL805" s="7">
        <v>0</v>
      </c>
      <c r="AM805" s="7">
        <v>0.35</v>
      </c>
      <c r="AN805" s="12" t="s">
        <v>46</v>
      </c>
      <c r="AO805" s="12"/>
      <c r="AP805" s="12"/>
      <c r="AQ805" s="12"/>
      <c r="AR805" s="12"/>
      <c r="AS805" s="12"/>
      <c r="AT805" s="12"/>
      <c r="AU805" s="12"/>
      <c r="AV805" s="12"/>
      <c r="AW805" s="12"/>
      <c r="AX805" s="12"/>
      <c r="AY805" s="8" t="s">
        <v>47</v>
      </c>
    </row>
    <row r="806" spans="1:51" ht="16.5" x14ac:dyDescent="0.25">
      <c r="A806" s="159" t="str">
        <f>_xlfn.XLOOKUP(X806,Mapping!N:N,Mapping!O:O,"Not Found",0,1)</f>
        <v>KR</v>
      </c>
      <c r="B806" s="159" t="str">
        <f t="shared" si="48"/>
        <v>ITDBKR46063.8895833333</v>
      </c>
      <c r="D806" s="159" t="str">
        <f t="shared" si="51"/>
        <v>Light Maintenance</v>
      </c>
      <c r="E806" s="159" t="str">
        <f t="shared" si="49"/>
        <v>MCPITDBKRLight Maintenance</v>
      </c>
      <c r="F806" s="159" t="str">
        <f t="shared" si="50"/>
        <v>MCPITDBKR</v>
      </c>
      <c r="G806" s="159" t="s">
        <v>1889</v>
      </c>
      <c r="N806" s="2">
        <v>2601</v>
      </c>
      <c r="O806" s="3" t="s">
        <v>496</v>
      </c>
      <c r="P806" s="3" t="s">
        <v>39</v>
      </c>
      <c r="Q806" s="3" t="s">
        <v>92</v>
      </c>
      <c r="R806" s="3" t="s">
        <v>93</v>
      </c>
      <c r="S806" s="4">
        <v>46063.88958333333</v>
      </c>
      <c r="T806" s="4">
        <v>46063.90347222222</v>
      </c>
      <c r="U806" s="4">
        <v>46063.90347222222</v>
      </c>
      <c r="V806" s="3" t="s">
        <v>42</v>
      </c>
      <c r="W806" s="3" t="s">
        <v>43</v>
      </c>
      <c r="X806" s="3" t="s">
        <v>1361</v>
      </c>
      <c r="Y806" s="2">
        <v>4</v>
      </c>
      <c r="Z806" s="3" t="s">
        <v>94</v>
      </c>
      <c r="AA806" s="5">
        <v>0.33</v>
      </c>
      <c r="AB806" s="5">
        <v>0</v>
      </c>
      <c r="AC806" s="5">
        <v>0.33</v>
      </c>
      <c r="AD806" s="5">
        <v>0</v>
      </c>
      <c r="AE806" s="5">
        <v>0</v>
      </c>
      <c r="AF806" s="5">
        <v>0.33</v>
      </c>
      <c r="AG806" s="6"/>
      <c r="AH806" s="6"/>
      <c r="AI806" s="7">
        <v>0</v>
      </c>
      <c r="AJ806" s="7">
        <v>0</v>
      </c>
      <c r="AK806" s="7">
        <v>0.33</v>
      </c>
      <c r="AL806" s="7">
        <v>0</v>
      </c>
      <c r="AM806" s="7">
        <v>0.33</v>
      </c>
      <c r="AN806" s="12" t="s">
        <v>46</v>
      </c>
      <c r="AO806" s="12"/>
      <c r="AP806" s="12"/>
      <c r="AQ806" s="12"/>
      <c r="AR806" s="12"/>
      <c r="AS806" s="12"/>
      <c r="AT806" s="12"/>
      <c r="AU806" s="12"/>
      <c r="AV806" s="12"/>
      <c r="AW806" s="12"/>
      <c r="AX806" s="12"/>
      <c r="AY806" s="8" t="s">
        <v>94</v>
      </c>
    </row>
    <row r="807" spans="1:51" ht="16.5" x14ac:dyDescent="0.25">
      <c r="A807" s="159" t="str">
        <f>_xlfn.XLOOKUP(X807,Mapping!N:N,Mapping!O:O,"Not Found",0,1)</f>
        <v>KR</v>
      </c>
      <c r="B807" s="159" t="str">
        <f t="shared" si="48"/>
        <v>ITDBKR46063.9034722222</v>
      </c>
      <c r="D807" s="159" t="str">
        <f t="shared" si="51"/>
        <v>bpv-kr valuation</v>
      </c>
      <c r="E807" s="159" t="str">
        <f t="shared" si="49"/>
        <v>MCPITDBKRbpv-kr valuation</v>
      </c>
      <c r="F807" s="159" t="str">
        <f t="shared" si="50"/>
        <v>MCPITDBKR</v>
      </c>
      <c r="G807" s="159" t="s">
        <v>1889</v>
      </c>
      <c r="N807" s="2">
        <v>2601</v>
      </c>
      <c r="O807" s="3" t="s">
        <v>496</v>
      </c>
      <c r="P807" s="3" t="s">
        <v>39</v>
      </c>
      <c r="Q807" s="3" t="s">
        <v>121</v>
      </c>
      <c r="R807" s="3" t="s">
        <v>134</v>
      </c>
      <c r="S807" s="4">
        <v>46063.90347222222</v>
      </c>
      <c r="T807" s="4">
        <v>46064.029166666667</v>
      </c>
      <c r="U807" s="4">
        <v>46064.029166666667</v>
      </c>
      <c r="V807" s="3" t="s">
        <v>42</v>
      </c>
      <c r="W807" s="3" t="s">
        <v>43</v>
      </c>
      <c r="X807" s="3" t="s">
        <v>1361</v>
      </c>
      <c r="Y807" s="2">
        <v>1</v>
      </c>
      <c r="Z807" s="3" t="s">
        <v>123</v>
      </c>
      <c r="AA807" s="5">
        <v>3.02</v>
      </c>
      <c r="AB807" s="5">
        <v>0</v>
      </c>
      <c r="AC807" s="5">
        <v>3.02</v>
      </c>
      <c r="AD807" s="5">
        <v>0</v>
      </c>
      <c r="AE807" s="5">
        <v>0</v>
      </c>
      <c r="AF807" s="5">
        <v>3.02</v>
      </c>
      <c r="AG807" s="6"/>
      <c r="AH807" s="6"/>
      <c r="AI807" s="7">
        <v>0</v>
      </c>
      <c r="AJ807" s="7">
        <v>0</v>
      </c>
      <c r="AK807" s="7">
        <v>3.02</v>
      </c>
      <c r="AL807" s="7">
        <v>0</v>
      </c>
      <c r="AM807" s="7">
        <v>3.02</v>
      </c>
      <c r="AN807" s="12" t="s">
        <v>46</v>
      </c>
      <c r="AO807" s="12"/>
      <c r="AP807" s="12"/>
      <c r="AQ807" s="12"/>
      <c r="AR807" s="12"/>
      <c r="AS807" s="12"/>
      <c r="AT807" s="12"/>
      <c r="AU807" s="12"/>
      <c r="AV807" s="12"/>
      <c r="AW807" s="12"/>
      <c r="AX807" s="12"/>
      <c r="AY807" s="8" t="s">
        <v>47</v>
      </c>
    </row>
    <row r="808" spans="1:51" ht="16.5" x14ac:dyDescent="0.25">
      <c r="A808" s="159" t="str">
        <f>_xlfn.XLOOKUP(X808,Mapping!N:N,Mapping!O:O,"Not Found",0,1)</f>
        <v>KR</v>
      </c>
      <c r="B808" s="159" t="str">
        <f t="shared" si="48"/>
        <v>ITDBKR46064.0291666667</v>
      </c>
      <c r="D808" s="159" t="str">
        <f t="shared" si="51"/>
        <v>export to ara</v>
      </c>
      <c r="E808" s="159" t="str">
        <f t="shared" si="49"/>
        <v>MCPITDBKRexport to ara</v>
      </c>
      <c r="F808" s="159" t="str">
        <f t="shared" si="50"/>
        <v>MCPITDBKR</v>
      </c>
      <c r="G808" s="159" t="s">
        <v>1889</v>
      </c>
      <c r="N808" s="2">
        <v>2601</v>
      </c>
      <c r="O808" s="3" t="s">
        <v>496</v>
      </c>
      <c r="P808" s="3" t="s">
        <v>39</v>
      </c>
      <c r="Q808" s="3" t="s">
        <v>89</v>
      </c>
      <c r="R808" s="3" t="s">
        <v>90</v>
      </c>
      <c r="S808" s="4">
        <v>46064.029166666667</v>
      </c>
      <c r="T808" s="4">
        <v>46064.030555555553</v>
      </c>
      <c r="U808" s="4">
        <v>46064.030555555553</v>
      </c>
      <c r="V808" s="3" t="s">
        <v>42</v>
      </c>
      <c r="W808" s="3" t="s">
        <v>43</v>
      </c>
      <c r="X808" s="3" t="s">
        <v>1361</v>
      </c>
      <c r="Y808" s="2">
        <v>4</v>
      </c>
      <c r="Z808" s="3" t="s">
        <v>91</v>
      </c>
      <c r="AA808" s="5">
        <v>0.03</v>
      </c>
      <c r="AB808" s="5">
        <v>0</v>
      </c>
      <c r="AC808" s="5">
        <v>0.03</v>
      </c>
      <c r="AD808" s="5">
        <v>0</v>
      </c>
      <c r="AE808" s="5">
        <v>0</v>
      </c>
      <c r="AF808" s="5">
        <v>0.03</v>
      </c>
      <c r="AG808" s="6"/>
      <c r="AH808" s="6"/>
      <c r="AI808" s="7">
        <v>0</v>
      </c>
      <c r="AJ808" s="7">
        <v>0</v>
      </c>
      <c r="AK808" s="7">
        <v>0.03</v>
      </c>
      <c r="AL808" s="7">
        <v>0</v>
      </c>
      <c r="AM808" s="7">
        <v>0.03</v>
      </c>
      <c r="AN808" s="12" t="s">
        <v>46</v>
      </c>
      <c r="AO808" s="12"/>
      <c r="AP808" s="12"/>
      <c r="AQ808" s="12"/>
      <c r="AR808" s="12"/>
      <c r="AS808" s="12"/>
      <c r="AT808" s="12"/>
      <c r="AU808" s="12"/>
      <c r="AV808" s="12"/>
      <c r="AW808" s="12"/>
      <c r="AX808" s="12"/>
      <c r="AY808" s="8" t="s">
        <v>91</v>
      </c>
    </row>
    <row r="809" spans="1:51" ht="16.5" x14ac:dyDescent="0.25">
      <c r="A809" s="159" t="str">
        <f>_xlfn.XLOOKUP(X809,Mapping!N:N,Mapping!O:O,"Not Found",0,1)</f>
        <v>KR</v>
      </c>
      <c r="B809" s="159" t="str">
        <f t="shared" si="48"/>
        <v>ITDBKR46064.0305555556</v>
      </c>
      <c r="D809" s="159" t="str">
        <f t="shared" si="51"/>
        <v>bpv-kr valuation exports</v>
      </c>
      <c r="E809" s="159" t="str">
        <f t="shared" si="49"/>
        <v>MCPITDBKRbpv-kr valuation exports</v>
      </c>
      <c r="F809" s="159" t="str">
        <f t="shared" si="50"/>
        <v>MCPITDBKR</v>
      </c>
      <c r="G809" s="159" t="s">
        <v>1889</v>
      </c>
      <c r="N809" s="2">
        <v>2601</v>
      </c>
      <c r="O809" s="3" t="s">
        <v>496</v>
      </c>
      <c r="P809" s="3" t="s">
        <v>39</v>
      </c>
      <c r="Q809" s="3" t="s">
        <v>352</v>
      </c>
      <c r="R809" s="3" t="s">
        <v>353</v>
      </c>
      <c r="S809" s="4">
        <v>46064.030555555553</v>
      </c>
      <c r="T809" s="4">
        <v>46064.030555555553</v>
      </c>
      <c r="U809" s="4">
        <v>46065.20416666667</v>
      </c>
      <c r="V809" s="3" t="s">
        <v>42</v>
      </c>
      <c r="W809" s="3" t="s">
        <v>43</v>
      </c>
      <c r="X809" s="3" t="s">
        <v>1361</v>
      </c>
      <c r="Y809" s="2">
        <v>1</v>
      </c>
      <c r="Z809" s="3" t="s">
        <v>354</v>
      </c>
      <c r="AA809" s="5">
        <v>0</v>
      </c>
      <c r="AB809" s="5">
        <v>0</v>
      </c>
      <c r="AC809" s="5">
        <v>0</v>
      </c>
      <c r="AD809" s="5">
        <v>0</v>
      </c>
      <c r="AE809" s="5">
        <v>0</v>
      </c>
      <c r="AF809" s="5">
        <v>0</v>
      </c>
      <c r="AG809" s="6"/>
      <c r="AH809" s="6"/>
      <c r="AI809" s="7">
        <v>0</v>
      </c>
      <c r="AJ809" s="7">
        <v>0</v>
      </c>
      <c r="AK809" s="7">
        <v>0</v>
      </c>
      <c r="AL809" s="7">
        <v>0</v>
      </c>
      <c r="AM809" s="7">
        <v>0</v>
      </c>
      <c r="AN809" s="12" t="s">
        <v>46</v>
      </c>
      <c r="AO809" s="12"/>
      <c r="AP809" s="12"/>
      <c r="AQ809" s="12"/>
      <c r="AR809" s="12"/>
      <c r="AS809" s="12"/>
      <c r="AT809" s="12"/>
      <c r="AU809" s="12"/>
      <c r="AV809" s="12"/>
      <c r="AW809" s="12"/>
      <c r="AX809" s="12"/>
      <c r="AY809" s="8" t="s">
        <v>47</v>
      </c>
    </row>
    <row r="810" spans="1:51" ht="16.5" x14ac:dyDescent="0.25">
      <c r="A810" s="159" t="str">
        <f>_xlfn.XLOOKUP(X810,Mapping!N:N,Mapping!O:O,"Not Found",0,1)</f>
        <v>Valuation AIC</v>
      </c>
      <c r="B810" s="159" t="str">
        <f t="shared" si="48"/>
        <v>ITDBValuation AIC46065.2041666667</v>
      </c>
      <c r="D810" s="159" t="str">
        <f t="shared" si="51"/>
        <v>load AIC Spreads</v>
      </c>
      <c r="E810" s="159" t="str">
        <f t="shared" si="49"/>
        <v>MCPITDBValuation AICload AIC Spreads</v>
      </c>
      <c r="F810" s="159" t="str">
        <f t="shared" si="50"/>
        <v>MCPITDBValuation AIC</v>
      </c>
      <c r="G810" s="159" t="s">
        <v>1889</v>
      </c>
      <c r="N810" s="2">
        <v>2601</v>
      </c>
      <c r="O810" s="3" t="s">
        <v>496</v>
      </c>
      <c r="P810" s="3" t="s">
        <v>39</v>
      </c>
      <c r="Q810" s="3" t="s">
        <v>375</v>
      </c>
      <c r="R810" s="3" t="s">
        <v>376</v>
      </c>
      <c r="S810" s="4">
        <v>46065.20416666667</v>
      </c>
      <c r="T810" s="4">
        <v>46065.211111111108</v>
      </c>
      <c r="U810" s="4">
        <v>46065.211111111108</v>
      </c>
      <c r="V810" s="3" t="s">
        <v>42</v>
      </c>
      <c r="W810" s="3" t="s">
        <v>43</v>
      </c>
      <c r="X810" s="3" t="s">
        <v>1362</v>
      </c>
      <c r="Y810" s="2">
        <v>1</v>
      </c>
      <c r="Z810" s="3" t="s">
        <v>378</v>
      </c>
      <c r="AA810" s="5">
        <v>0.17</v>
      </c>
      <c r="AB810" s="5">
        <v>0</v>
      </c>
      <c r="AC810" s="5">
        <v>0.17</v>
      </c>
      <c r="AD810" s="5">
        <v>0</v>
      </c>
      <c r="AE810" s="5">
        <v>0</v>
      </c>
      <c r="AF810" s="5">
        <v>0.17</v>
      </c>
      <c r="AG810" s="6"/>
      <c r="AH810" s="6"/>
      <c r="AI810" s="7">
        <v>0</v>
      </c>
      <c r="AJ810" s="7">
        <v>0</v>
      </c>
      <c r="AK810" s="7">
        <v>0.17</v>
      </c>
      <c r="AL810" s="7">
        <v>0</v>
      </c>
      <c r="AM810" s="7">
        <v>0.17</v>
      </c>
      <c r="AN810" s="12" t="s">
        <v>46</v>
      </c>
      <c r="AO810" s="12"/>
      <c r="AP810" s="12"/>
      <c r="AQ810" s="12"/>
      <c r="AR810" s="12"/>
      <c r="AS810" s="12"/>
      <c r="AT810" s="12"/>
      <c r="AU810" s="12"/>
      <c r="AV810" s="12"/>
      <c r="AW810" s="12"/>
      <c r="AX810" s="12"/>
      <c r="AY810" s="8" t="s">
        <v>47</v>
      </c>
    </row>
    <row r="811" spans="1:51" ht="16.5" x14ac:dyDescent="0.25">
      <c r="A811" s="159" t="str">
        <f>_xlfn.XLOOKUP(X811,Mapping!N:N,Mapping!O:O,"Not Found",0,1)</f>
        <v>Valuation AIC</v>
      </c>
      <c r="B811" s="159" t="str">
        <f t="shared" si="48"/>
        <v>ITDBValuation AIC46065.2111111111</v>
      </c>
      <c r="D811" s="159" t="str">
        <f t="shared" si="51"/>
        <v>AIC portfolio valuation run</v>
      </c>
      <c r="E811" s="159" t="str">
        <f t="shared" si="49"/>
        <v>MCPITDBValuation AICAIC portfolio valuation run</v>
      </c>
      <c r="F811" s="159" t="str">
        <f t="shared" si="50"/>
        <v>MCPITDBValuation AIC</v>
      </c>
      <c r="G811" s="159" t="s">
        <v>1889</v>
      </c>
      <c r="N811" s="2">
        <v>2601</v>
      </c>
      <c r="O811" s="3" t="s">
        <v>496</v>
      </c>
      <c r="P811" s="3" t="s">
        <v>39</v>
      </c>
      <c r="Q811" s="3" t="s">
        <v>185</v>
      </c>
      <c r="R811" s="3" t="s">
        <v>186</v>
      </c>
      <c r="S811" s="4">
        <v>46065.211111111108</v>
      </c>
      <c r="T811" s="4">
        <v>46065.23333333333</v>
      </c>
      <c r="U811" s="4">
        <v>46069.194444444445</v>
      </c>
      <c r="V811" s="3" t="s">
        <v>42</v>
      </c>
      <c r="W811" s="3" t="s">
        <v>43</v>
      </c>
      <c r="X811" s="3" t="s">
        <v>1362</v>
      </c>
      <c r="Y811" s="2">
        <v>1</v>
      </c>
      <c r="Z811" s="3" t="s">
        <v>187</v>
      </c>
      <c r="AA811" s="5">
        <v>0.53</v>
      </c>
      <c r="AB811" s="5">
        <v>0</v>
      </c>
      <c r="AC811" s="5">
        <v>0.53</v>
      </c>
      <c r="AD811" s="5">
        <v>0</v>
      </c>
      <c r="AE811" s="5">
        <v>0</v>
      </c>
      <c r="AF811" s="5">
        <v>0.53</v>
      </c>
      <c r="AG811" s="6"/>
      <c r="AH811" s="6"/>
      <c r="AI811" s="7">
        <v>0</v>
      </c>
      <c r="AJ811" s="7">
        <v>0</v>
      </c>
      <c r="AK811" s="7">
        <v>0.53</v>
      </c>
      <c r="AL811" s="7">
        <v>0</v>
      </c>
      <c r="AM811" s="7">
        <v>0.53</v>
      </c>
      <c r="AN811" s="12" t="s">
        <v>46</v>
      </c>
      <c r="AO811" s="12"/>
      <c r="AP811" s="12"/>
      <c r="AQ811" s="12"/>
      <c r="AR811" s="12"/>
      <c r="AS811" s="12"/>
      <c r="AT811" s="12"/>
      <c r="AU811" s="12"/>
      <c r="AV811" s="12"/>
      <c r="AW811" s="12"/>
      <c r="AX811" s="12"/>
      <c r="AY811" s="8" t="s">
        <v>47</v>
      </c>
    </row>
    <row r="812" spans="1:51" ht="16.5" x14ac:dyDescent="0.25">
      <c r="A812" s="159" t="str">
        <f>_xlfn.XLOOKUP(X812,Mapping!N:N,Mapping!O:O,"Not Found",0,1)</f>
        <v>ITS</v>
      </c>
      <c r="B812" s="159" t="str">
        <f t="shared" si="48"/>
        <v>ITDBITS46069.1944444444</v>
      </c>
      <c r="D812" s="159" t="str">
        <f t="shared" si="51"/>
        <v>Light Maintenance</v>
      </c>
      <c r="E812" s="159" t="str">
        <f t="shared" si="49"/>
        <v>MCPITDBITSLight Maintenance</v>
      </c>
      <c r="F812" s="159" t="str">
        <f t="shared" si="50"/>
        <v>MCPITDBITS</v>
      </c>
      <c r="G812" s="159" t="s">
        <v>1889</v>
      </c>
      <c r="N812" s="2">
        <v>2601</v>
      </c>
      <c r="O812" s="3" t="s">
        <v>496</v>
      </c>
      <c r="P812" s="3" t="s">
        <v>39</v>
      </c>
      <c r="Q812" s="3" t="s">
        <v>92</v>
      </c>
      <c r="R812" s="3" t="s">
        <v>93</v>
      </c>
      <c r="S812" s="4">
        <v>46069.194444444445</v>
      </c>
      <c r="T812" s="4">
        <v>46069.208333333336</v>
      </c>
      <c r="U812" s="4">
        <v>46069.208333333336</v>
      </c>
      <c r="V812" s="3" t="s">
        <v>42</v>
      </c>
      <c r="W812" s="3" t="s">
        <v>43</v>
      </c>
      <c r="X812" s="3" t="s">
        <v>1363</v>
      </c>
      <c r="Y812" s="2">
        <v>5</v>
      </c>
      <c r="Z812" s="3" t="s">
        <v>94</v>
      </c>
      <c r="AA812" s="5">
        <v>0.33</v>
      </c>
      <c r="AB812" s="5">
        <v>0</v>
      </c>
      <c r="AC812" s="5">
        <v>0.33</v>
      </c>
      <c r="AD812" s="5">
        <v>0</v>
      </c>
      <c r="AE812" s="5">
        <v>0</v>
      </c>
      <c r="AF812" s="5">
        <v>0.33</v>
      </c>
      <c r="AG812" s="6"/>
      <c r="AH812" s="6"/>
      <c r="AI812" s="7">
        <v>0</v>
      </c>
      <c r="AJ812" s="7">
        <v>0</v>
      </c>
      <c r="AK812" s="7">
        <v>0.33</v>
      </c>
      <c r="AL812" s="7">
        <v>0</v>
      </c>
      <c r="AM812" s="7">
        <v>0.33</v>
      </c>
      <c r="AN812" s="12" t="s">
        <v>46</v>
      </c>
      <c r="AO812" s="12"/>
      <c r="AP812" s="12"/>
      <c r="AQ812" s="12"/>
      <c r="AR812" s="12"/>
      <c r="AS812" s="12"/>
      <c r="AT812" s="12"/>
      <c r="AU812" s="12"/>
      <c r="AV812" s="12"/>
      <c r="AW812" s="12"/>
      <c r="AX812" s="12"/>
      <c r="AY812" s="8" t="s">
        <v>94</v>
      </c>
    </row>
    <row r="813" spans="1:51" ht="16.5" x14ac:dyDescent="0.25">
      <c r="A813" s="159" t="str">
        <f>_xlfn.XLOOKUP(X813,Mapping!N:N,Mapping!O:O,"Not Found",0,1)</f>
        <v>ITS</v>
      </c>
      <c r="B813" s="159" t="str">
        <f t="shared" si="48"/>
        <v>ITDBITS46069.2083333333</v>
      </c>
      <c r="D813" s="159" t="str">
        <f t="shared" si="51"/>
        <v>ITS planning run</v>
      </c>
      <c r="E813" s="159" t="str">
        <f t="shared" si="49"/>
        <v>MCPITDBITSITS planning run</v>
      </c>
      <c r="F813" s="159" t="str">
        <f t="shared" si="50"/>
        <v>MCPITDBITS</v>
      </c>
      <c r="G813" s="159" t="s">
        <v>1889</v>
      </c>
      <c r="N813" s="2">
        <v>2601</v>
      </c>
      <c r="O813" s="3" t="s">
        <v>496</v>
      </c>
      <c r="P813" s="3" t="s">
        <v>39</v>
      </c>
      <c r="Q813" s="3" t="s">
        <v>172</v>
      </c>
      <c r="R813" s="3" t="s">
        <v>173</v>
      </c>
      <c r="S813" s="4">
        <v>46069.208333333336</v>
      </c>
      <c r="T813" s="4">
        <v>46069.215277777781</v>
      </c>
      <c r="U813" s="4">
        <v>46069.21597222222</v>
      </c>
      <c r="V813" s="3" t="s">
        <v>42</v>
      </c>
      <c r="W813" s="3" t="s">
        <v>43</v>
      </c>
      <c r="X813" s="3" t="s">
        <v>1363</v>
      </c>
      <c r="Y813" s="2">
        <v>1</v>
      </c>
      <c r="Z813" s="3" t="s">
        <v>174</v>
      </c>
      <c r="AA813" s="5">
        <v>0.17</v>
      </c>
      <c r="AB813" s="5">
        <v>0</v>
      </c>
      <c r="AC813" s="5">
        <v>0.17</v>
      </c>
      <c r="AD813" s="5">
        <v>0</v>
      </c>
      <c r="AE813" s="5">
        <v>0</v>
      </c>
      <c r="AF813" s="5">
        <v>0.17</v>
      </c>
      <c r="AG813" s="6"/>
      <c r="AH813" s="6"/>
      <c r="AI813" s="7">
        <v>0</v>
      </c>
      <c r="AJ813" s="7">
        <v>0</v>
      </c>
      <c r="AK813" s="7">
        <v>0.17</v>
      </c>
      <c r="AL813" s="7">
        <v>0</v>
      </c>
      <c r="AM813" s="7">
        <v>0.17</v>
      </c>
      <c r="AN813" s="12" t="s">
        <v>46</v>
      </c>
      <c r="AO813" s="12"/>
      <c r="AP813" s="12"/>
      <c r="AQ813" s="12"/>
      <c r="AR813" s="12"/>
      <c r="AS813" s="12"/>
      <c r="AT813" s="12"/>
      <c r="AU813" s="12"/>
      <c r="AV813" s="12"/>
      <c r="AW813" s="12"/>
      <c r="AX813" s="12"/>
      <c r="AY813" s="8" t="s">
        <v>47</v>
      </c>
    </row>
    <row r="814" spans="1:51" ht="16.5" x14ac:dyDescent="0.25">
      <c r="A814" s="159" t="str">
        <f>_xlfn.XLOOKUP(X814,Mapping!N:N,Mapping!O:O,"Not Found",0,1)</f>
        <v>Import Strategies</v>
      </c>
      <c r="B814" s="159" t="str">
        <f t="shared" si="48"/>
        <v>ITDBImport Strategies46069.2159722222</v>
      </c>
      <c r="D814" s="159" t="str">
        <f t="shared" si="51"/>
        <v>import strategies</v>
      </c>
      <c r="E814" s="159" t="str">
        <f t="shared" si="49"/>
        <v>MCPITDBImport Strategiesimport strategies</v>
      </c>
      <c r="F814" s="159" t="str">
        <f t="shared" si="50"/>
        <v>MCPITDBImport Strategies</v>
      </c>
      <c r="G814" s="159" t="s">
        <v>1889</v>
      </c>
      <c r="N814" s="2">
        <v>2601</v>
      </c>
      <c r="O814" s="3" t="s">
        <v>496</v>
      </c>
      <c r="P814" s="3" t="s">
        <v>39</v>
      </c>
      <c r="Q814" s="3" t="s">
        <v>145</v>
      </c>
      <c r="R814" s="3" t="s">
        <v>156</v>
      </c>
      <c r="S814" s="4">
        <v>46069.21597222222</v>
      </c>
      <c r="T814" s="4">
        <v>46069.218055555553</v>
      </c>
      <c r="U814" s="4">
        <v>46069.21875</v>
      </c>
      <c r="V814" s="3" t="s">
        <v>42</v>
      </c>
      <c r="W814" s="3" t="s">
        <v>43</v>
      </c>
      <c r="X814" s="3" t="s">
        <v>1364</v>
      </c>
      <c r="Y814" s="2">
        <v>1</v>
      </c>
      <c r="Z814" s="3" t="s">
        <v>148</v>
      </c>
      <c r="AA814" s="5">
        <v>0.05</v>
      </c>
      <c r="AB814" s="5">
        <v>0</v>
      </c>
      <c r="AC814" s="5">
        <v>0.05</v>
      </c>
      <c r="AD814" s="5">
        <v>0</v>
      </c>
      <c r="AE814" s="5">
        <v>0</v>
      </c>
      <c r="AF814" s="5">
        <v>0.05</v>
      </c>
      <c r="AG814" s="6"/>
      <c r="AH814" s="6"/>
      <c r="AI814" s="7">
        <v>0</v>
      </c>
      <c r="AJ814" s="7">
        <v>0</v>
      </c>
      <c r="AK814" s="7">
        <v>0.05</v>
      </c>
      <c r="AL814" s="7">
        <v>0</v>
      </c>
      <c r="AM814" s="7">
        <v>0.05</v>
      </c>
      <c r="AN814" s="12" t="s">
        <v>46</v>
      </c>
      <c r="AO814" s="12"/>
      <c r="AP814" s="12"/>
      <c r="AQ814" s="12"/>
      <c r="AR814" s="12"/>
      <c r="AS814" s="12"/>
      <c r="AT814" s="12"/>
      <c r="AU814" s="12"/>
      <c r="AV814" s="12"/>
      <c r="AW814" s="12"/>
      <c r="AX814" s="12"/>
      <c r="AY814" s="8" t="s">
        <v>47</v>
      </c>
    </row>
    <row r="815" spans="1:51" ht="16.5" x14ac:dyDescent="0.25">
      <c r="A815" s="159" t="str">
        <f>_xlfn.XLOOKUP(X815,Mapping!N:N,Mapping!O:O,"Not Found",0,1)</f>
        <v>Planning (NII)</v>
      </c>
      <c r="B815" s="159" t="str">
        <f t="shared" si="48"/>
        <v>ITDBPlanning (NII)46069.21875</v>
      </c>
      <c r="D815" s="159" t="str">
        <f t="shared" si="51"/>
        <v>planning run01</v>
      </c>
      <c r="E815" s="159" t="str">
        <f t="shared" si="49"/>
        <v>MCPITDBPlanning (NII)planning run01</v>
      </c>
      <c r="F815" s="159" t="str">
        <f t="shared" si="50"/>
        <v>MCPITDBPlanning (NII)</v>
      </c>
      <c r="G815" s="159" t="s">
        <v>1889</v>
      </c>
      <c r="N815" s="2">
        <v>2601</v>
      </c>
      <c r="O815" s="3" t="s">
        <v>496</v>
      </c>
      <c r="P815" s="3" t="s">
        <v>39</v>
      </c>
      <c r="Q815" s="3" t="s">
        <v>158</v>
      </c>
      <c r="R815" s="3" t="s">
        <v>42</v>
      </c>
      <c r="S815" s="4">
        <v>46069.21875</v>
      </c>
      <c r="T815" s="4">
        <v>46069.226388888892</v>
      </c>
      <c r="U815" s="4">
        <v>46069.519444444442</v>
      </c>
      <c r="V815" s="3" t="s">
        <v>702</v>
      </c>
      <c r="W815" s="3" t="s">
        <v>54</v>
      </c>
      <c r="X815" s="3" t="s">
        <v>1365</v>
      </c>
      <c r="Y815" s="2">
        <v>1</v>
      </c>
      <c r="Z815" s="3" t="s">
        <v>161</v>
      </c>
      <c r="AA815" s="5">
        <v>0.18</v>
      </c>
      <c r="AB815" s="5">
        <v>0.18</v>
      </c>
      <c r="AC815" s="5">
        <v>0</v>
      </c>
      <c r="AD815" s="5">
        <v>7.03</v>
      </c>
      <c r="AE815" s="5">
        <v>7.21</v>
      </c>
      <c r="AF815" s="5">
        <v>7.21</v>
      </c>
      <c r="AG815" s="6"/>
      <c r="AH815" s="6"/>
      <c r="AI815" s="7">
        <v>0.18</v>
      </c>
      <c r="AJ815" s="7">
        <v>7.03</v>
      </c>
      <c r="AK815" s="7">
        <v>0</v>
      </c>
      <c r="AL815" s="7">
        <v>7.21</v>
      </c>
      <c r="AM815" s="7">
        <v>7.21</v>
      </c>
      <c r="AN815" s="12" t="s">
        <v>125</v>
      </c>
      <c r="AO815" s="13" t="s">
        <v>126</v>
      </c>
      <c r="AP815" s="13" t="s">
        <v>127</v>
      </c>
      <c r="AQ815" s="22" t="s">
        <v>1366</v>
      </c>
      <c r="AR815" s="12"/>
      <c r="AS815" s="12"/>
      <c r="AT815" s="12" t="s">
        <v>60</v>
      </c>
      <c r="AU815" s="12" t="s">
        <v>118</v>
      </c>
      <c r="AV815" s="12" t="s">
        <v>1367</v>
      </c>
      <c r="AW815" s="12" t="s">
        <v>1368</v>
      </c>
      <c r="AX815" s="48" t="s">
        <v>1369</v>
      </c>
      <c r="AY815" s="8" t="s">
        <v>47</v>
      </c>
    </row>
    <row r="816" spans="1:51" ht="16.5" x14ac:dyDescent="0.25">
      <c r="A816" s="159" t="str">
        <f>_xlfn.XLOOKUP(X816,Mapping!N:N,Mapping!O:O,"Not Found",0,1)</f>
        <v>Planning (NII)</v>
      </c>
      <c r="B816" s="159" t="str">
        <f t="shared" si="48"/>
        <v>ITDBPlanning (NII)46069.5194444444</v>
      </c>
      <c r="D816" s="159" t="str">
        <f t="shared" si="51"/>
        <v>planning run01</v>
      </c>
      <c r="E816" s="159" t="str">
        <f t="shared" si="49"/>
        <v>MCPITDBPlanning (NII)planning run01</v>
      </c>
      <c r="F816" s="159" t="str">
        <f t="shared" si="50"/>
        <v>MCPITDBPlanning (NII)</v>
      </c>
      <c r="G816" s="159" t="s">
        <v>1889</v>
      </c>
      <c r="N816" s="2">
        <v>2601</v>
      </c>
      <c r="O816" s="3" t="s">
        <v>496</v>
      </c>
      <c r="P816" s="3" t="s">
        <v>39</v>
      </c>
      <c r="Q816" s="3" t="s">
        <v>158</v>
      </c>
      <c r="R816" s="3" t="s">
        <v>159</v>
      </c>
      <c r="S816" s="4">
        <v>46069.519444444442</v>
      </c>
      <c r="T816" s="4">
        <v>46069.629166666666</v>
      </c>
      <c r="U816" s="4">
        <v>46069.629166666666</v>
      </c>
      <c r="V816" s="3" t="s">
        <v>42</v>
      </c>
      <c r="W816" s="3" t="s">
        <v>43</v>
      </c>
      <c r="X816" s="3" t="s">
        <v>1370</v>
      </c>
      <c r="Y816" s="2">
        <v>2</v>
      </c>
      <c r="Z816" s="3" t="s">
        <v>161</v>
      </c>
      <c r="AA816" s="5">
        <v>2.63</v>
      </c>
      <c r="AB816" s="5">
        <v>0</v>
      </c>
      <c r="AC816" s="5">
        <v>2.63</v>
      </c>
      <c r="AD816" s="5">
        <v>0</v>
      </c>
      <c r="AE816" s="5">
        <v>0</v>
      </c>
      <c r="AF816" s="5">
        <v>2.63</v>
      </c>
      <c r="AG816" s="6"/>
      <c r="AH816" s="6"/>
      <c r="AI816" s="7">
        <v>0</v>
      </c>
      <c r="AJ816" s="7">
        <v>0</v>
      </c>
      <c r="AK816" s="7">
        <v>2.63</v>
      </c>
      <c r="AL816" s="7">
        <v>0</v>
      </c>
      <c r="AM816" s="7">
        <v>2.63</v>
      </c>
      <c r="AN816" s="12" t="s">
        <v>46</v>
      </c>
      <c r="AO816" s="12"/>
      <c r="AP816" s="12"/>
      <c r="AQ816" s="12"/>
      <c r="AR816" s="12"/>
      <c r="AS816" s="12"/>
      <c r="AT816" s="12"/>
      <c r="AU816" s="12"/>
      <c r="AV816" s="12"/>
      <c r="AW816" s="12"/>
      <c r="AX816" s="12"/>
      <c r="AY816" s="8" t="s">
        <v>47</v>
      </c>
    </row>
    <row r="817" spans="1:51" ht="16.5" x14ac:dyDescent="0.25">
      <c r="A817" s="159" t="str">
        <f>_xlfn.XLOOKUP(X817,Mapping!N:N,Mapping!O:O,"Not Found",0,1)</f>
        <v>Planning (NII)</v>
      </c>
      <c r="B817" s="159" t="str">
        <f t="shared" si="48"/>
        <v>ITDBPlanning (NII)46069.6291666667</v>
      </c>
      <c r="D817" s="159" t="str">
        <f t="shared" si="51"/>
        <v>MDL Processing</v>
      </c>
      <c r="E817" s="159" t="str">
        <f t="shared" si="49"/>
        <v>MCPITDBPlanning (NII)MDL Processing</v>
      </c>
      <c r="F817" s="159" t="str">
        <f t="shared" si="50"/>
        <v>MCPITDBPlanning (NII)</v>
      </c>
      <c r="G817" s="159" t="s">
        <v>1889</v>
      </c>
      <c r="N817" s="2">
        <v>2601</v>
      </c>
      <c r="O817" s="3" t="s">
        <v>496</v>
      </c>
      <c r="P817" s="3" t="s">
        <v>39</v>
      </c>
      <c r="Q817" s="3" t="s">
        <v>162</v>
      </c>
      <c r="R817" s="3" t="s">
        <v>163</v>
      </c>
      <c r="S817" s="4">
        <v>46069.629166666666</v>
      </c>
      <c r="T817" s="4">
        <v>46069.637499999997</v>
      </c>
      <c r="U817" s="4">
        <v>46069.637499999997</v>
      </c>
      <c r="V817" s="3" t="s">
        <v>42</v>
      </c>
      <c r="W817" s="3" t="s">
        <v>43</v>
      </c>
      <c r="X817" s="3" t="s">
        <v>1370</v>
      </c>
      <c r="Y817" s="2">
        <v>1</v>
      </c>
      <c r="Z817" s="3" t="s">
        <v>164</v>
      </c>
      <c r="AA817" s="5">
        <v>0.2</v>
      </c>
      <c r="AB817" s="5">
        <v>0</v>
      </c>
      <c r="AC817" s="5">
        <v>0.2</v>
      </c>
      <c r="AD817" s="5">
        <v>0</v>
      </c>
      <c r="AE817" s="5">
        <v>0</v>
      </c>
      <c r="AF817" s="5">
        <v>0.2</v>
      </c>
      <c r="AG817" s="6"/>
      <c r="AH817" s="6"/>
      <c r="AI817" s="7">
        <v>0</v>
      </c>
      <c r="AJ817" s="7">
        <v>0</v>
      </c>
      <c r="AK817" s="7">
        <v>0.2</v>
      </c>
      <c r="AL817" s="7">
        <v>0</v>
      </c>
      <c r="AM817" s="7">
        <v>0.2</v>
      </c>
      <c r="AN817" s="12" t="s">
        <v>46</v>
      </c>
      <c r="AO817" s="12"/>
      <c r="AP817" s="12"/>
      <c r="AQ817" s="12"/>
      <c r="AR817" s="12"/>
      <c r="AS817" s="12"/>
      <c r="AT817" s="12"/>
      <c r="AU817" s="12"/>
      <c r="AV817" s="12"/>
      <c r="AW817" s="12"/>
      <c r="AX817" s="12"/>
      <c r="AY817" s="8" t="s">
        <v>47</v>
      </c>
    </row>
    <row r="818" spans="1:51" ht="16.5" x14ac:dyDescent="0.25">
      <c r="A818" s="159" t="str">
        <f>_xlfn.XLOOKUP(X818,Mapping!N:N,Mapping!O:O,"Not Found",0,1)</f>
        <v>Planning (NII)</v>
      </c>
      <c r="B818" s="159" t="str">
        <f t="shared" si="48"/>
        <v>ITDBPlanning (NII)46069.6375</v>
      </c>
      <c r="D818" s="159" t="str">
        <f t="shared" si="51"/>
        <v>planning run02</v>
      </c>
      <c r="E818" s="159" t="str">
        <f t="shared" si="49"/>
        <v>MCPITDBPlanning (NII)planning run02</v>
      </c>
      <c r="F818" s="159" t="str">
        <f t="shared" si="50"/>
        <v>MCPITDBPlanning (NII)</v>
      </c>
      <c r="G818" s="159" t="s">
        <v>1889</v>
      </c>
      <c r="N818" s="2">
        <v>2601</v>
      </c>
      <c r="O818" s="3" t="s">
        <v>496</v>
      </c>
      <c r="P818" s="3" t="s">
        <v>39</v>
      </c>
      <c r="Q818" s="3" t="s">
        <v>165</v>
      </c>
      <c r="R818" s="3" t="s">
        <v>166</v>
      </c>
      <c r="S818" s="4">
        <v>46069.637499999997</v>
      </c>
      <c r="T818" s="4">
        <v>46069.740277777775</v>
      </c>
      <c r="U818" s="4">
        <v>46069.740277777775</v>
      </c>
      <c r="V818" s="3" t="s">
        <v>42</v>
      </c>
      <c r="W818" s="3" t="s">
        <v>43</v>
      </c>
      <c r="X818" s="3" t="s">
        <v>1370</v>
      </c>
      <c r="Y818" s="2">
        <v>1</v>
      </c>
      <c r="Z818" s="3" t="s">
        <v>167</v>
      </c>
      <c r="AA818" s="5">
        <v>2.4700000000000002</v>
      </c>
      <c r="AB818" s="5">
        <v>0</v>
      </c>
      <c r="AC818" s="5">
        <v>2.4700000000000002</v>
      </c>
      <c r="AD818" s="5">
        <v>0</v>
      </c>
      <c r="AE818" s="5">
        <v>0</v>
      </c>
      <c r="AF818" s="5">
        <v>2.4700000000000002</v>
      </c>
      <c r="AG818" s="6"/>
      <c r="AH818" s="6"/>
      <c r="AI818" s="7">
        <v>0</v>
      </c>
      <c r="AJ818" s="7">
        <v>0</v>
      </c>
      <c r="AK818" s="7">
        <v>2.4700000000000002</v>
      </c>
      <c r="AL818" s="7">
        <v>0</v>
      </c>
      <c r="AM818" s="7">
        <v>2.4700000000000002</v>
      </c>
      <c r="AN818" s="12" t="s">
        <v>46</v>
      </c>
      <c r="AO818" s="12"/>
      <c r="AP818" s="12"/>
      <c r="AQ818" s="12"/>
      <c r="AR818" s="12"/>
      <c r="AS818" s="12"/>
      <c r="AT818" s="12"/>
      <c r="AU818" s="12"/>
      <c r="AV818" s="12"/>
      <c r="AW818" s="12"/>
      <c r="AX818" s="12"/>
      <c r="AY818" s="8" t="s">
        <v>47</v>
      </c>
    </row>
    <row r="819" spans="1:51" ht="16.5" x14ac:dyDescent="0.25">
      <c r="A819" s="159" t="str">
        <f>_xlfn.XLOOKUP(X819,Mapping!N:N,Mapping!O:O,"Not Found",0,1)</f>
        <v>Planning (NII)</v>
      </c>
      <c r="B819" s="159" t="str">
        <f t="shared" si="48"/>
        <v>ITDBPlanning (NII)46069.7402777778</v>
      </c>
      <c r="D819" s="159" t="str">
        <f t="shared" si="51"/>
        <v>export to ara</v>
      </c>
      <c r="E819" s="159" t="str">
        <f t="shared" si="49"/>
        <v>MCPITDBPlanning (NII)export to ara</v>
      </c>
      <c r="F819" s="159" t="str">
        <f t="shared" si="50"/>
        <v>MCPITDBPlanning (NII)</v>
      </c>
      <c r="G819" s="159" t="s">
        <v>1889</v>
      </c>
      <c r="N819" s="2">
        <v>2601</v>
      </c>
      <c r="O819" s="3" t="s">
        <v>496</v>
      </c>
      <c r="P819" s="3" t="s">
        <v>39</v>
      </c>
      <c r="Q819" s="3" t="s">
        <v>89</v>
      </c>
      <c r="R819" s="3" t="s">
        <v>90</v>
      </c>
      <c r="S819" s="4">
        <v>46069.740277777775</v>
      </c>
      <c r="T819" s="4">
        <v>46069.741666666669</v>
      </c>
      <c r="U819" s="4">
        <v>46069.741666666669</v>
      </c>
      <c r="V819" s="3" t="s">
        <v>42</v>
      </c>
      <c r="W819" s="3" t="s">
        <v>43</v>
      </c>
      <c r="X819" s="3" t="s">
        <v>1370</v>
      </c>
      <c r="Y819" s="2">
        <v>5</v>
      </c>
      <c r="Z819" s="3" t="s">
        <v>91</v>
      </c>
      <c r="AA819" s="5">
        <v>0.03</v>
      </c>
      <c r="AB819" s="5">
        <v>0</v>
      </c>
      <c r="AC819" s="5">
        <v>0.03</v>
      </c>
      <c r="AD819" s="5">
        <v>0</v>
      </c>
      <c r="AE819" s="5">
        <v>0</v>
      </c>
      <c r="AF819" s="5">
        <v>0.03</v>
      </c>
      <c r="AG819" s="6"/>
      <c r="AH819" s="6"/>
      <c r="AI819" s="7">
        <v>0</v>
      </c>
      <c r="AJ819" s="7">
        <v>0</v>
      </c>
      <c r="AK819" s="7">
        <v>0.03</v>
      </c>
      <c r="AL819" s="7">
        <v>0</v>
      </c>
      <c r="AM819" s="7">
        <v>0.03</v>
      </c>
      <c r="AN819" s="12" t="s">
        <v>46</v>
      </c>
      <c r="AO819" s="12"/>
      <c r="AP819" s="12"/>
      <c r="AQ819" s="12"/>
      <c r="AR819" s="12"/>
      <c r="AS819" s="12"/>
      <c r="AT819" s="12"/>
      <c r="AU819" s="12"/>
      <c r="AV819" s="12"/>
      <c r="AW819" s="12"/>
      <c r="AX819" s="12"/>
      <c r="AY819" s="8" t="s">
        <v>91</v>
      </c>
    </row>
    <row r="820" spans="1:51" ht="16.5" x14ac:dyDescent="0.25">
      <c r="A820" s="159" t="str">
        <f>_xlfn.XLOOKUP(X820,Mapping!N:N,Mapping!O:O,"Not Found",0,1)</f>
        <v>Planning (NII)</v>
      </c>
      <c r="B820" s="159" t="str">
        <f t="shared" si="48"/>
        <v>ITDBPlanning (NII)46069.7416666667</v>
      </c>
      <c r="D820" s="159" t="str">
        <f t="shared" si="51"/>
        <v>planning run QRM reporter exports</v>
      </c>
      <c r="E820" s="159" t="str">
        <f t="shared" si="49"/>
        <v>MCPITDBPlanning (NII)planning run QRM reporter exports</v>
      </c>
      <c r="F820" s="159" t="str">
        <f t="shared" si="50"/>
        <v>MCPITDBPlanning (NII)</v>
      </c>
      <c r="G820" s="159" t="s">
        <v>1889</v>
      </c>
      <c r="N820" s="2">
        <v>2601</v>
      </c>
      <c r="O820" s="3" t="s">
        <v>496</v>
      </c>
      <c r="P820" s="3" t="s">
        <v>39</v>
      </c>
      <c r="Q820" s="3" t="s">
        <v>712</v>
      </c>
      <c r="R820" s="3" t="s">
        <v>713</v>
      </c>
      <c r="S820" s="4">
        <v>46069.741666666669</v>
      </c>
      <c r="T820" s="4">
        <v>46069.754861111112</v>
      </c>
      <c r="U820" s="4">
        <v>46069.754861111112</v>
      </c>
      <c r="V820" s="3" t="s">
        <v>42</v>
      </c>
      <c r="W820" s="3" t="s">
        <v>43</v>
      </c>
      <c r="X820" s="3" t="s">
        <v>1370</v>
      </c>
      <c r="Y820" s="2">
        <v>1</v>
      </c>
      <c r="Z820" s="3" t="s">
        <v>714</v>
      </c>
      <c r="AA820" s="5">
        <v>0.32</v>
      </c>
      <c r="AB820" s="5">
        <v>0</v>
      </c>
      <c r="AC820" s="5">
        <v>0.32</v>
      </c>
      <c r="AD820" s="5">
        <v>0</v>
      </c>
      <c r="AE820" s="5">
        <v>0</v>
      </c>
      <c r="AF820" s="5">
        <v>0.32</v>
      </c>
      <c r="AG820" s="6"/>
      <c r="AH820" s="6"/>
      <c r="AI820" s="7">
        <v>0</v>
      </c>
      <c r="AJ820" s="7">
        <v>0</v>
      </c>
      <c r="AK820" s="7">
        <v>0.32</v>
      </c>
      <c r="AL820" s="7">
        <v>0</v>
      </c>
      <c r="AM820" s="7">
        <v>0.32</v>
      </c>
      <c r="AN820" s="12" t="s">
        <v>46</v>
      </c>
      <c r="AO820" s="12"/>
      <c r="AP820" s="12"/>
      <c r="AQ820" s="12"/>
      <c r="AR820" s="12"/>
      <c r="AS820" s="12"/>
      <c r="AT820" s="12"/>
      <c r="AU820" s="12"/>
      <c r="AV820" s="12"/>
      <c r="AW820" s="12"/>
      <c r="AX820" s="12"/>
      <c r="AY820" s="8" t="s">
        <v>47</v>
      </c>
    </row>
    <row r="821" spans="1:51" ht="16.5" x14ac:dyDescent="0.25">
      <c r="A821" s="159" t="str">
        <f>_xlfn.XLOOKUP(X821,Mapping!N:N,Mapping!O:O,"Not Found",0,1)</f>
        <v>Planning (NII)</v>
      </c>
      <c r="B821" s="159" t="str">
        <f t="shared" si="48"/>
        <v>ITDBPlanning (NII)46069.7548611111</v>
      </c>
      <c r="D821" s="159" t="str">
        <f t="shared" si="51"/>
        <v>planning run OLAP exports</v>
      </c>
      <c r="E821" s="159" t="str">
        <f t="shared" si="49"/>
        <v>MCPITDBPlanning (NII)planning run OLAP exports</v>
      </c>
      <c r="F821" s="159" t="str">
        <f t="shared" si="50"/>
        <v>MCPITDBPlanning (NII)</v>
      </c>
      <c r="G821" s="159" t="s">
        <v>1889</v>
      </c>
      <c r="N821" s="2">
        <v>2601</v>
      </c>
      <c r="O821" s="3" t="s">
        <v>496</v>
      </c>
      <c r="P821" s="3" t="s">
        <v>39</v>
      </c>
      <c r="Q821" s="3" t="s">
        <v>322</v>
      </c>
      <c r="R821" s="3" t="s">
        <v>323</v>
      </c>
      <c r="S821" s="4">
        <v>46069.754861111112</v>
      </c>
      <c r="T821" s="4">
        <v>46069.961111111108</v>
      </c>
      <c r="U821" s="4" t="s">
        <v>42</v>
      </c>
      <c r="V821" s="3" t="s">
        <v>42</v>
      </c>
      <c r="W821" s="3" t="s">
        <v>43</v>
      </c>
      <c r="X821" s="3" t="s">
        <v>1370</v>
      </c>
      <c r="Y821" s="2">
        <v>1</v>
      </c>
      <c r="Z821" s="3" t="s">
        <v>324</v>
      </c>
      <c r="AA821" s="5">
        <v>4.95</v>
      </c>
      <c r="AB821" s="5">
        <v>0</v>
      </c>
      <c r="AC821" s="5">
        <v>4.95</v>
      </c>
      <c r="AD821" s="5">
        <v>0</v>
      </c>
      <c r="AE821" s="5">
        <v>0</v>
      </c>
      <c r="AF821" s="5">
        <v>4.95</v>
      </c>
      <c r="AG821" s="6"/>
      <c r="AH821" s="6"/>
      <c r="AI821" s="7">
        <v>0</v>
      </c>
      <c r="AJ821" s="7">
        <v>0</v>
      </c>
      <c r="AK821" s="7">
        <v>4.95</v>
      </c>
      <c r="AL821" s="7">
        <v>0</v>
      </c>
      <c r="AM821" s="7">
        <v>4.95</v>
      </c>
      <c r="AN821" s="12" t="s">
        <v>46</v>
      </c>
      <c r="AO821" s="12"/>
      <c r="AP821" s="12"/>
      <c r="AQ821" s="12"/>
      <c r="AR821" s="12"/>
      <c r="AS821" s="12"/>
      <c r="AT821" s="12"/>
      <c r="AU821" s="12"/>
      <c r="AV821" s="12"/>
      <c r="AW821" s="12"/>
      <c r="AX821" s="12"/>
      <c r="AY821" s="8" t="s">
        <v>47</v>
      </c>
    </row>
    <row r="822" spans="1:51" ht="16.5" x14ac:dyDescent="0.25">
      <c r="A822" s="159" t="str">
        <f>_xlfn.XLOOKUP(X822,Mapping!N:N,Mapping!O:O,"Not Found",0,1)</f>
        <v>Delete Portfolio</v>
      </c>
      <c r="B822" s="159" t="str">
        <f t="shared" si="48"/>
        <v>LUDBDelete Portfolio46059.5215277778</v>
      </c>
      <c r="D822" s="159" t="str">
        <f t="shared" si="51"/>
        <v>Delete portfolio from</v>
      </c>
      <c r="E822" s="159" t="str">
        <f t="shared" si="49"/>
        <v>MCPLUDBDelete PortfolioDelete portfolio from</v>
      </c>
      <c r="F822" s="159" t="str">
        <f t="shared" si="50"/>
        <v>MCPLUDBDelete Portfolio</v>
      </c>
      <c r="G822" s="159" t="s">
        <v>1889</v>
      </c>
      <c r="N822" s="2">
        <v>2601</v>
      </c>
      <c r="O822" s="3" t="s">
        <v>526</v>
      </c>
      <c r="P822" s="3" t="s">
        <v>39</v>
      </c>
      <c r="Q822" s="3" t="s">
        <v>40</v>
      </c>
      <c r="R822" s="3" t="s">
        <v>41</v>
      </c>
      <c r="S822" s="4">
        <v>46059.521527777775</v>
      </c>
      <c r="T822" s="4">
        <v>46059.522222222222</v>
      </c>
      <c r="U822" s="4">
        <v>46059.572916666664</v>
      </c>
      <c r="V822" s="3" t="s">
        <v>42</v>
      </c>
      <c r="W822" s="3" t="s">
        <v>43</v>
      </c>
      <c r="X822" s="3" t="s">
        <v>1371</v>
      </c>
      <c r="Y822" s="2">
        <v>1</v>
      </c>
      <c r="Z822" s="3" t="s">
        <v>45</v>
      </c>
      <c r="AA822" s="5">
        <v>0.02</v>
      </c>
      <c r="AB822" s="5">
        <v>0.02</v>
      </c>
      <c r="AC822" s="5">
        <v>0</v>
      </c>
      <c r="AD822" s="5">
        <v>1.22</v>
      </c>
      <c r="AE822" s="5">
        <v>1.24</v>
      </c>
      <c r="AF822" s="5">
        <v>1.24</v>
      </c>
      <c r="AG822" s="6"/>
      <c r="AH822" s="6"/>
      <c r="AI822" s="7">
        <v>0.02</v>
      </c>
      <c r="AJ822" s="7">
        <v>1.22</v>
      </c>
      <c r="AK822" s="7">
        <v>0</v>
      </c>
      <c r="AL822" s="7">
        <v>1.24</v>
      </c>
      <c r="AM822" s="7">
        <v>1.24</v>
      </c>
      <c r="AN822" s="12" t="s">
        <v>56</v>
      </c>
      <c r="AO822" s="12" t="s">
        <v>57</v>
      </c>
      <c r="AP822" s="13" t="s">
        <v>58</v>
      </c>
      <c r="AQ822" s="12" t="s">
        <v>1372</v>
      </c>
      <c r="AR822" s="12"/>
      <c r="AS822" s="12"/>
      <c r="AT822" s="12" t="s">
        <v>60</v>
      </c>
      <c r="AU822" s="12" t="s">
        <v>118</v>
      </c>
      <c r="AV822" s="12" t="s">
        <v>1373</v>
      </c>
      <c r="AW822" s="12" t="s">
        <v>1374</v>
      </c>
      <c r="AX822" s="12"/>
      <c r="AY822" s="8" t="s">
        <v>47</v>
      </c>
    </row>
    <row r="823" spans="1:51" ht="16.5" x14ac:dyDescent="0.25">
      <c r="A823" s="159" t="str">
        <f>_xlfn.XLOOKUP(X823,Mapping!N:N,Mapping!O:O,"Not Found",0,1)</f>
        <v>Load Compare MP</v>
      </c>
      <c r="B823" s="159" t="str">
        <f t="shared" si="48"/>
        <v>LUDBLoad Compare MP46059.5729166667</v>
      </c>
      <c r="D823" s="159" t="str">
        <f t="shared" si="51"/>
        <v>load Model parameters</v>
      </c>
      <c r="E823" s="159" t="str">
        <f t="shared" si="49"/>
        <v>MCPLUDBLoad Compare MPload Model parameters</v>
      </c>
      <c r="F823" s="159" t="str">
        <f t="shared" si="50"/>
        <v>MCPLUDBLoad Compare MP</v>
      </c>
      <c r="G823" s="159" t="s">
        <v>1889</v>
      </c>
      <c r="N823" s="2">
        <v>2601</v>
      </c>
      <c r="O823" s="3" t="s">
        <v>526</v>
      </c>
      <c r="P823" s="3" t="s">
        <v>39</v>
      </c>
      <c r="Q823" s="3" t="s">
        <v>48</v>
      </c>
      <c r="R823" s="3" t="s">
        <v>49</v>
      </c>
      <c r="S823" s="4">
        <v>46059.572916666664</v>
      </c>
      <c r="T823" s="4">
        <v>46059.574999999997</v>
      </c>
      <c r="U823" s="4">
        <v>46059.574999999997</v>
      </c>
      <c r="V823" s="3" t="s">
        <v>1375</v>
      </c>
      <c r="W823" s="3" t="s">
        <v>43</v>
      </c>
      <c r="X823" s="3" t="s">
        <v>1376</v>
      </c>
      <c r="Y823" s="2">
        <v>1</v>
      </c>
      <c r="Z823" s="3" t="s">
        <v>52</v>
      </c>
      <c r="AA823" s="5">
        <v>0.05</v>
      </c>
      <c r="AB823" s="5">
        <v>0.05</v>
      </c>
      <c r="AC823" s="5">
        <v>0</v>
      </c>
      <c r="AD823" s="5">
        <v>0</v>
      </c>
      <c r="AE823" s="5">
        <v>0.05</v>
      </c>
      <c r="AF823" s="5">
        <v>0.05</v>
      </c>
      <c r="AG823" s="6"/>
      <c r="AH823" s="6"/>
      <c r="AI823" s="7">
        <v>0.05</v>
      </c>
      <c r="AJ823" s="7">
        <v>0</v>
      </c>
      <c r="AK823" s="7">
        <v>0</v>
      </c>
      <c r="AL823" s="7">
        <v>0.05</v>
      </c>
      <c r="AM823" s="7">
        <v>0.05</v>
      </c>
      <c r="AN823" s="12" t="s">
        <v>113</v>
      </c>
      <c r="AO823" s="12" t="s">
        <v>114</v>
      </c>
      <c r="AP823" s="12" t="s">
        <v>391</v>
      </c>
      <c r="AQ823" s="12" t="s">
        <v>1377</v>
      </c>
      <c r="AR823" s="12"/>
      <c r="AS823" s="12"/>
      <c r="AT823" s="12" t="s">
        <v>129</v>
      </c>
      <c r="AU823" s="12" t="s">
        <v>118</v>
      </c>
      <c r="AV823" s="12" t="s">
        <v>1378</v>
      </c>
      <c r="AW823" s="12" t="s">
        <v>1379</v>
      </c>
      <c r="AX823" s="12"/>
      <c r="AY823" s="8" t="s">
        <v>47</v>
      </c>
    </row>
    <row r="824" spans="1:51" ht="16.5" x14ac:dyDescent="0.25">
      <c r="A824" s="159" t="str">
        <f>_xlfn.XLOOKUP(X824,Mapping!N:N,Mapping!O:O,"Not Found",0,1)</f>
        <v>Load Compare MP</v>
      </c>
      <c r="B824" s="159" t="str">
        <f t="shared" si="48"/>
        <v>LUDBLoad Compare MP46059.575</v>
      </c>
      <c r="D824" s="159" t="str">
        <f t="shared" si="51"/>
        <v>Model parameters comparison</v>
      </c>
      <c r="E824" s="159" t="str">
        <f t="shared" si="49"/>
        <v>MCPLUDBLoad Compare MPModel parameters comparison</v>
      </c>
      <c r="F824" s="159" t="str">
        <f t="shared" si="50"/>
        <v>MCPLUDBLoad Compare MP</v>
      </c>
      <c r="G824" s="159" t="s">
        <v>1889</v>
      </c>
      <c r="N824" s="2">
        <v>2601</v>
      </c>
      <c r="O824" s="3" t="s">
        <v>526</v>
      </c>
      <c r="P824" s="3" t="s">
        <v>39</v>
      </c>
      <c r="Q824" s="3" t="s">
        <v>53</v>
      </c>
      <c r="R824" s="3" t="s">
        <v>42</v>
      </c>
      <c r="S824" s="4">
        <v>46059.574999999997</v>
      </c>
      <c r="T824" s="4">
        <v>46059.575694444444</v>
      </c>
      <c r="U824" s="4">
        <v>46059.601388888892</v>
      </c>
      <c r="V824" s="3" t="s">
        <v>1375</v>
      </c>
      <c r="W824" s="3" t="s">
        <v>54</v>
      </c>
      <c r="X824" s="3" t="s">
        <v>1376</v>
      </c>
      <c r="Y824" s="2">
        <v>1</v>
      </c>
      <c r="Z824" s="3" t="s">
        <v>55</v>
      </c>
      <c r="AA824" s="5">
        <v>0.02</v>
      </c>
      <c r="AB824" s="5">
        <v>0.02</v>
      </c>
      <c r="AC824" s="5">
        <v>0</v>
      </c>
      <c r="AD824" s="5">
        <v>0.62</v>
      </c>
      <c r="AE824" s="5">
        <v>0.64</v>
      </c>
      <c r="AF824" s="5">
        <v>0.64</v>
      </c>
      <c r="AG824" s="6"/>
      <c r="AH824" s="6"/>
      <c r="AI824" s="7">
        <v>0.02</v>
      </c>
      <c r="AJ824" s="7">
        <v>0.62</v>
      </c>
      <c r="AK824" s="7">
        <v>0</v>
      </c>
      <c r="AL824" s="7">
        <v>0.64</v>
      </c>
      <c r="AM824" s="7">
        <v>0.64</v>
      </c>
      <c r="AN824" s="12" t="s">
        <v>113</v>
      </c>
      <c r="AO824" s="12" t="s">
        <v>114</v>
      </c>
      <c r="AP824" s="12" t="s">
        <v>391</v>
      </c>
      <c r="AQ824" s="12" t="s">
        <v>1377</v>
      </c>
      <c r="AR824" s="12"/>
      <c r="AS824" s="12"/>
      <c r="AT824" s="12" t="s">
        <v>129</v>
      </c>
      <c r="AU824" s="12" t="s">
        <v>118</v>
      </c>
      <c r="AV824" s="12" t="s">
        <v>1378</v>
      </c>
      <c r="AW824" s="12" t="s">
        <v>1379</v>
      </c>
      <c r="AX824" s="12"/>
      <c r="AY824" s="8" t="s">
        <v>47</v>
      </c>
    </row>
    <row r="825" spans="1:51" ht="16.5" x14ac:dyDescent="0.25">
      <c r="A825" s="159" t="str">
        <f>_xlfn.XLOOKUP(X825,Mapping!N:N,Mapping!O:O,"Not Found",0,1)</f>
        <v>Load Compare MP</v>
      </c>
      <c r="B825" s="159" t="str">
        <f t="shared" si="48"/>
        <v>LUDBLoad Compare MP46059.6013888889</v>
      </c>
      <c r="D825" s="159" t="str">
        <f t="shared" si="51"/>
        <v>load Model parameters</v>
      </c>
      <c r="E825" s="159" t="str">
        <f t="shared" si="49"/>
        <v>MCPLUDBLoad Compare MPload Model parameters</v>
      </c>
      <c r="F825" s="159" t="str">
        <f t="shared" si="50"/>
        <v>MCPLUDBLoad Compare MP</v>
      </c>
      <c r="G825" s="159" t="s">
        <v>1889</v>
      </c>
      <c r="N825" s="2">
        <v>2601</v>
      </c>
      <c r="O825" s="3" t="s">
        <v>526</v>
      </c>
      <c r="P825" s="3" t="s">
        <v>39</v>
      </c>
      <c r="Q825" s="3" t="s">
        <v>48</v>
      </c>
      <c r="R825" s="3" t="s">
        <v>42</v>
      </c>
      <c r="S825" s="4">
        <v>46059.601388888892</v>
      </c>
      <c r="T825" s="4">
        <v>46059.601388888892</v>
      </c>
      <c r="U825" s="4">
        <v>46059.604861111111</v>
      </c>
      <c r="V825" s="3" t="s">
        <v>1380</v>
      </c>
      <c r="W825" s="3" t="s">
        <v>54</v>
      </c>
      <c r="X825" s="3" t="s">
        <v>1376</v>
      </c>
      <c r="Y825" s="2">
        <v>2</v>
      </c>
      <c r="Z825" s="3" t="s">
        <v>52</v>
      </c>
      <c r="AA825" s="5">
        <v>0</v>
      </c>
      <c r="AB825" s="5">
        <v>0</v>
      </c>
      <c r="AC825" s="5">
        <v>0</v>
      </c>
      <c r="AD825" s="5">
        <v>0.08</v>
      </c>
      <c r="AE825" s="5">
        <v>0.08</v>
      </c>
      <c r="AF825" s="5">
        <v>0.08</v>
      </c>
      <c r="AG825" s="6"/>
      <c r="AH825" s="6"/>
      <c r="AI825" s="7">
        <v>0</v>
      </c>
      <c r="AJ825" s="7">
        <v>0.08</v>
      </c>
      <c r="AK825" s="7">
        <v>0</v>
      </c>
      <c r="AL825" s="7">
        <v>0.08</v>
      </c>
      <c r="AM825" s="7">
        <v>0.08</v>
      </c>
      <c r="AN825" s="12" t="s">
        <v>113</v>
      </c>
      <c r="AO825" s="12" t="s">
        <v>114</v>
      </c>
      <c r="AP825" s="12" t="s">
        <v>391</v>
      </c>
      <c r="AQ825" s="12" t="s">
        <v>1377</v>
      </c>
      <c r="AR825" s="12"/>
      <c r="AS825" s="12"/>
      <c r="AT825" s="12" t="s">
        <v>129</v>
      </c>
      <c r="AU825" s="12" t="s">
        <v>118</v>
      </c>
      <c r="AV825" s="12" t="s">
        <v>1378</v>
      </c>
      <c r="AW825" s="12" t="s">
        <v>1379</v>
      </c>
      <c r="AX825" s="12"/>
      <c r="AY825" s="8" t="s">
        <v>47</v>
      </c>
    </row>
    <row r="826" spans="1:51" ht="16.5" x14ac:dyDescent="0.25">
      <c r="A826" s="159" t="str">
        <f>_xlfn.XLOOKUP(X826,Mapping!N:N,Mapping!O:O,"Not Found",0,1)</f>
        <v>Load Compare MP</v>
      </c>
      <c r="B826" s="159" t="str">
        <f t="shared" si="48"/>
        <v>LUDBLoad Compare MP46059.6048611111</v>
      </c>
      <c r="D826" s="159" t="str">
        <f t="shared" si="51"/>
        <v>load Model parameters</v>
      </c>
      <c r="E826" s="159" t="str">
        <f t="shared" si="49"/>
        <v>MCPLUDBLoad Compare MPload Model parameters</v>
      </c>
      <c r="F826" s="159" t="str">
        <f t="shared" si="50"/>
        <v>MCPLUDBLoad Compare MP</v>
      </c>
      <c r="G826" s="159" t="s">
        <v>1889</v>
      </c>
      <c r="N826" s="2">
        <v>2601</v>
      </c>
      <c r="O826" s="3" t="s">
        <v>526</v>
      </c>
      <c r="P826" s="3" t="s">
        <v>39</v>
      </c>
      <c r="Q826" s="3" t="s">
        <v>48</v>
      </c>
      <c r="R826" s="3" t="s">
        <v>42</v>
      </c>
      <c r="S826" s="4">
        <v>46059.604861111111</v>
      </c>
      <c r="T826" s="4">
        <v>46059.605555555558</v>
      </c>
      <c r="U826" s="4">
        <v>46059.606249999997</v>
      </c>
      <c r="V826" s="3" t="s">
        <v>42</v>
      </c>
      <c r="W826" s="3" t="s">
        <v>235</v>
      </c>
      <c r="X826" s="3" t="s">
        <v>1381</v>
      </c>
      <c r="Y826" s="2">
        <v>3</v>
      </c>
      <c r="Z826" s="3" t="s">
        <v>52</v>
      </c>
      <c r="AA826" s="5">
        <v>0.02</v>
      </c>
      <c r="AB826" s="5">
        <v>0.02</v>
      </c>
      <c r="AC826" s="5">
        <v>0</v>
      </c>
      <c r="AD826" s="5">
        <v>0.02</v>
      </c>
      <c r="AE826" s="5">
        <v>0.04</v>
      </c>
      <c r="AF826" s="5">
        <v>0.04</v>
      </c>
      <c r="AG826" s="6"/>
      <c r="AH826" s="6"/>
      <c r="AI826" s="7">
        <v>0.02</v>
      </c>
      <c r="AJ826" s="7">
        <v>0.02</v>
      </c>
      <c r="AK826" s="7">
        <v>0</v>
      </c>
      <c r="AL826" s="7">
        <v>0.04</v>
      </c>
      <c r="AM826" s="7">
        <v>0.04</v>
      </c>
      <c r="AN826" s="12" t="s">
        <v>113</v>
      </c>
      <c r="AO826" s="12" t="s">
        <v>114</v>
      </c>
      <c r="AP826" s="12" t="s">
        <v>391</v>
      </c>
      <c r="AQ826" s="12" t="s">
        <v>1377</v>
      </c>
      <c r="AR826" s="12"/>
      <c r="AS826" s="12"/>
      <c r="AT826" s="12" t="s">
        <v>129</v>
      </c>
      <c r="AU826" s="12" t="s">
        <v>118</v>
      </c>
      <c r="AV826" s="12" t="s">
        <v>1378</v>
      </c>
      <c r="AW826" s="12" t="s">
        <v>1379</v>
      </c>
      <c r="AX826" s="12"/>
      <c r="AY826" s="8" t="s">
        <v>52</v>
      </c>
    </row>
    <row r="827" spans="1:51" ht="16.5" x14ac:dyDescent="0.25">
      <c r="A827" s="159" t="str">
        <f>_xlfn.XLOOKUP(X827,Mapping!N:N,Mapping!O:O,"Not Found",0,1)</f>
        <v>Load Compare MP</v>
      </c>
      <c r="B827" s="159" t="str">
        <f t="shared" si="48"/>
        <v>LUDBLoad Compare MP46059.60625</v>
      </c>
      <c r="D827" s="159" t="str">
        <f t="shared" si="51"/>
        <v>load Model parameters</v>
      </c>
      <c r="E827" s="159" t="str">
        <f t="shared" si="49"/>
        <v>MCPLUDBLoad Compare MPload Model parameters</v>
      </c>
      <c r="F827" s="159" t="str">
        <f t="shared" si="50"/>
        <v>MCPLUDBLoad Compare MP</v>
      </c>
      <c r="G827" s="159" t="s">
        <v>1889</v>
      </c>
      <c r="N827" s="2">
        <v>2601</v>
      </c>
      <c r="O827" s="3" t="s">
        <v>526</v>
      </c>
      <c r="P827" s="3" t="s">
        <v>39</v>
      </c>
      <c r="Q827" s="3" t="s">
        <v>48</v>
      </c>
      <c r="R827" s="3" t="s">
        <v>49</v>
      </c>
      <c r="S827" s="4">
        <v>46059.606249999997</v>
      </c>
      <c r="T827" s="4">
        <v>46059.60833333333</v>
      </c>
      <c r="U827" s="4">
        <v>46059.60833333333</v>
      </c>
      <c r="V827" s="3" t="s">
        <v>42</v>
      </c>
      <c r="W827" s="3" t="s">
        <v>43</v>
      </c>
      <c r="X827" s="3" t="s">
        <v>1376</v>
      </c>
      <c r="Y827" s="2">
        <v>4</v>
      </c>
      <c r="Z827" s="3" t="s">
        <v>52</v>
      </c>
      <c r="AA827" s="5">
        <v>0.05</v>
      </c>
      <c r="AB827" s="5">
        <v>0.05</v>
      </c>
      <c r="AC827" s="5">
        <v>0</v>
      </c>
      <c r="AD827" s="5">
        <v>0</v>
      </c>
      <c r="AE827" s="5">
        <v>0.05</v>
      </c>
      <c r="AF827" s="5">
        <v>0.05</v>
      </c>
      <c r="AG827" s="6"/>
      <c r="AH827" s="6"/>
      <c r="AI827" s="7">
        <v>0.05</v>
      </c>
      <c r="AJ827" s="7">
        <v>0</v>
      </c>
      <c r="AK827" s="7">
        <v>0</v>
      </c>
      <c r="AL827" s="7">
        <v>0.05</v>
      </c>
      <c r="AM827" s="7">
        <v>0.05</v>
      </c>
      <c r="AN827" s="12" t="s">
        <v>56</v>
      </c>
      <c r="AO827" s="12" t="s">
        <v>57</v>
      </c>
      <c r="AP827" s="12" t="s">
        <v>58</v>
      </c>
      <c r="AQ827" s="12" t="s">
        <v>1372</v>
      </c>
      <c r="AR827" s="12"/>
      <c r="AS827" s="12"/>
      <c r="AT827" s="12" t="s">
        <v>129</v>
      </c>
      <c r="AU827" s="12" t="s">
        <v>118</v>
      </c>
      <c r="AV827" s="12" t="s">
        <v>1373</v>
      </c>
      <c r="AW827" s="12" t="s">
        <v>1374</v>
      </c>
      <c r="AX827" s="12"/>
      <c r="AY827" s="8" t="s">
        <v>52</v>
      </c>
    </row>
    <row r="828" spans="1:51" ht="16.5" x14ac:dyDescent="0.25">
      <c r="A828" s="159" t="str">
        <f>_xlfn.XLOOKUP(X828,Mapping!N:N,Mapping!O:O,"Not Found",0,1)</f>
        <v>Load Compare MP</v>
      </c>
      <c r="B828" s="159" t="str">
        <f t="shared" si="48"/>
        <v>LUDBLoad Compare MP46059.6083333333</v>
      </c>
      <c r="D828" s="159" t="str">
        <f t="shared" si="51"/>
        <v>Model parameters comparison</v>
      </c>
      <c r="E828" s="159" t="str">
        <f t="shared" si="49"/>
        <v>MCPLUDBLoad Compare MPModel parameters comparison</v>
      </c>
      <c r="F828" s="159" t="str">
        <f t="shared" si="50"/>
        <v>MCPLUDBLoad Compare MP</v>
      </c>
      <c r="G828" s="159" t="s">
        <v>1889</v>
      </c>
      <c r="N828" s="2">
        <v>2601</v>
      </c>
      <c r="O828" s="3" t="s">
        <v>526</v>
      </c>
      <c r="P828" s="3" t="s">
        <v>39</v>
      </c>
      <c r="Q828" s="3" t="s">
        <v>53</v>
      </c>
      <c r="R828" s="3" t="s">
        <v>329</v>
      </c>
      <c r="S828" s="4">
        <v>46059.60833333333</v>
      </c>
      <c r="T828" s="4">
        <v>46059.60833333333</v>
      </c>
      <c r="U828" s="4">
        <v>46059.609722222223</v>
      </c>
      <c r="V828" s="3" t="s">
        <v>42</v>
      </c>
      <c r="W828" s="3" t="s">
        <v>43</v>
      </c>
      <c r="X828" s="3" t="s">
        <v>1376</v>
      </c>
      <c r="Y828" s="2">
        <v>2</v>
      </c>
      <c r="Z828" s="3" t="s">
        <v>55</v>
      </c>
      <c r="AA828" s="5">
        <v>0</v>
      </c>
      <c r="AB828" s="5">
        <v>0</v>
      </c>
      <c r="AC828" s="5">
        <v>0</v>
      </c>
      <c r="AD828" s="5">
        <v>0.03</v>
      </c>
      <c r="AE828" s="5">
        <v>0.03</v>
      </c>
      <c r="AF828" s="5">
        <v>0.03</v>
      </c>
      <c r="AG828" s="6"/>
      <c r="AH828" s="6"/>
      <c r="AI828" s="7">
        <v>0</v>
      </c>
      <c r="AJ828" s="7">
        <v>0.03</v>
      </c>
      <c r="AK828" s="7">
        <v>0</v>
      </c>
      <c r="AL828" s="7">
        <v>0.03</v>
      </c>
      <c r="AM828" s="7">
        <v>0.03</v>
      </c>
      <c r="AN828" s="12" t="s">
        <v>56</v>
      </c>
      <c r="AO828" s="12" t="s">
        <v>57</v>
      </c>
      <c r="AP828" s="12" t="s">
        <v>58</v>
      </c>
      <c r="AQ828" s="12" t="s">
        <v>1372</v>
      </c>
      <c r="AR828" s="12"/>
      <c r="AS828" s="12"/>
      <c r="AT828" s="12" t="s">
        <v>129</v>
      </c>
      <c r="AU828" s="12" t="s">
        <v>118</v>
      </c>
      <c r="AV828" s="12" t="s">
        <v>1373</v>
      </c>
      <c r="AW828" s="12" t="s">
        <v>1374</v>
      </c>
      <c r="AX828" s="12"/>
      <c r="AY828" s="8" t="s">
        <v>47</v>
      </c>
    </row>
    <row r="829" spans="1:51" ht="16.5" x14ac:dyDescent="0.25">
      <c r="A829" s="159" t="str">
        <f>_xlfn.XLOOKUP(X829,Mapping!N:N,Mapping!O:O,"Not Found",0,1)</f>
        <v>Load Compare Spreads</v>
      </c>
      <c r="B829" s="159" t="str">
        <f t="shared" si="48"/>
        <v>LUDBLoad Compare Spreads46059.6097222222</v>
      </c>
      <c r="D829" s="159" t="str">
        <f t="shared" si="51"/>
        <v>load Spreads</v>
      </c>
      <c r="E829" s="159" t="str">
        <f t="shared" si="49"/>
        <v>MCPLUDBLoad Compare Spreadsload Spreads</v>
      </c>
      <c r="F829" s="159" t="str">
        <f t="shared" si="50"/>
        <v>MCPLUDBLoad Compare Spreads</v>
      </c>
      <c r="G829" s="159" t="s">
        <v>1889</v>
      </c>
      <c r="N829" s="2">
        <v>2601</v>
      </c>
      <c r="O829" s="3" t="s">
        <v>526</v>
      </c>
      <c r="P829" s="3" t="s">
        <v>39</v>
      </c>
      <c r="Q829" s="3" t="s">
        <v>65</v>
      </c>
      <c r="R829" s="3" t="s">
        <v>42</v>
      </c>
      <c r="S829" s="4">
        <v>46059.609722222223</v>
      </c>
      <c r="T829" s="4">
        <v>46059.61041666667</v>
      </c>
      <c r="U829" s="4">
        <v>46059.620833333334</v>
      </c>
      <c r="V829" s="3" t="s">
        <v>1382</v>
      </c>
      <c r="W829" s="3" t="s">
        <v>54</v>
      </c>
      <c r="X829" s="3" t="s">
        <v>1383</v>
      </c>
      <c r="Y829" s="2">
        <v>1</v>
      </c>
      <c r="Z829" s="3" t="s">
        <v>69</v>
      </c>
      <c r="AA829" s="5">
        <v>0.02</v>
      </c>
      <c r="AB829" s="5">
        <v>0.02</v>
      </c>
      <c r="AC829" s="5">
        <v>0</v>
      </c>
      <c r="AD829" s="5">
        <v>0.25</v>
      </c>
      <c r="AE829" s="5">
        <v>0.27</v>
      </c>
      <c r="AF829" s="5">
        <v>0.27</v>
      </c>
      <c r="AG829" s="6"/>
      <c r="AH829" s="6"/>
      <c r="AI829" s="7">
        <v>0.02</v>
      </c>
      <c r="AJ829" s="7">
        <v>0.25</v>
      </c>
      <c r="AK829" s="7">
        <v>0</v>
      </c>
      <c r="AL829" s="7">
        <v>0.27</v>
      </c>
      <c r="AM829" s="7">
        <v>0.27</v>
      </c>
      <c r="AN829" s="12" t="s">
        <v>113</v>
      </c>
      <c r="AO829" s="12" t="s">
        <v>114</v>
      </c>
      <c r="AP829" s="12" t="s">
        <v>391</v>
      </c>
      <c r="AQ829" s="12" t="s">
        <v>1377</v>
      </c>
      <c r="AR829" s="12"/>
      <c r="AS829" s="12"/>
      <c r="AT829" s="12" t="s">
        <v>129</v>
      </c>
      <c r="AU829" s="12" t="s">
        <v>118</v>
      </c>
      <c r="AV829" s="12" t="s">
        <v>1378</v>
      </c>
      <c r="AW829" s="12" t="s">
        <v>1379</v>
      </c>
      <c r="AX829" s="12"/>
      <c r="AY829" s="8" t="s">
        <v>47</v>
      </c>
    </row>
    <row r="830" spans="1:51" ht="16.5" x14ac:dyDescent="0.25">
      <c r="A830" s="159" t="str">
        <f>_xlfn.XLOOKUP(X830,Mapping!N:N,Mapping!O:O,"Not Found",0,1)</f>
        <v>Delete Portfolio</v>
      </c>
      <c r="B830" s="159" t="str">
        <f t="shared" si="48"/>
        <v>LUDBDelete Portfolio46059.6208333333</v>
      </c>
      <c r="D830" s="159" t="str">
        <f t="shared" si="51"/>
        <v>Delete portfolio from</v>
      </c>
      <c r="E830" s="159" t="str">
        <f t="shared" si="49"/>
        <v>MCPLUDBDelete PortfolioDelete portfolio from</v>
      </c>
      <c r="F830" s="159" t="str">
        <f t="shared" si="50"/>
        <v>MCPLUDBDelete Portfolio</v>
      </c>
      <c r="G830" s="159" t="s">
        <v>1889</v>
      </c>
      <c r="N830" s="2">
        <v>2601</v>
      </c>
      <c r="O830" s="3" t="s">
        <v>526</v>
      </c>
      <c r="P830" s="3" t="s">
        <v>39</v>
      </c>
      <c r="Q830" s="3" t="s">
        <v>40</v>
      </c>
      <c r="R830" s="3" t="s">
        <v>41</v>
      </c>
      <c r="S830" s="4">
        <v>46059.620833333334</v>
      </c>
      <c r="T830" s="4">
        <v>46059.62222222222</v>
      </c>
      <c r="U830" s="4">
        <v>46059.626388888886</v>
      </c>
      <c r="V830" s="3" t="s">
        <v>42</v>
      </c>
      <c r="W830" s="3" t="s">
        <v>43</v>
      </c>
      <c r="X830" s="3" t="s">
        <v>1371</v>
      </c>
      <c r="Y830" s="2">
        <v>2</v>
      </c>
      <c r="Z830" s="3" t="s">
        <v>45</v>
      </c>
      <c r="AA830" s="5">
        <v>0.03</v>
      </c>
      <c r="AB830" s="5">
        <v>0</v>
      </c>
      <c r="AC830" s="5">
        <v>0.03</v>
      </c>
      <c r="AD830" s="5">
        <v>0</v>
      </c>
      <c r="AE830" s="5">
        <v>0</v>
      </c>
      <c r="AF830" s="5">
        <v>0.03</v>
      </c>
      <c r="AG830" s="6"/>
      <c r="AH830" s="6"/>
      <c r="AI830" s="7">
        <v>0</v>
      </c>
      <c r="AJ830" s="7">
        <v>0</v>
      </c>
      <c r="AK830" s="7">
        <v>0.03</v>
      </c>
      <c r="AL830" s="7">
        <v>0</v>
      </c>
      <c r="AM830" s="7">
        <v>0.03</v>
      </c>
      <c r="AN830" s="12" t="s">
        <v>46</v>
      </c>
      <c r="AO830" s="12"/>
      <c r="AP830" s="12"/>
      <c r="AQ830" s="12"/>
      <c r="AR830" s="12"/>
      <c r="AS830" s="12"/>
      <c r="AT830" s="12"/>
      <c r="AU830" s="12"/>
      <c r="AV830" s="12"/>
      <c r="AW830" s="12"/>
      <c r="AX830" s="12"/>
      <c r="AY830" s="8" t="s">
        <v>47</v>
      </c>
    </row>
    <row r="831" spans="1:51" ht="16.5" x14ac:dyDescent="0.25">
      <c r="A831" s="159" t="str">
        <f>_xlfn.XLOOKUP(X831,Mapping!N:N,Mapping!O:O,"Not Found",0,1)</f>
        <v>Load Compare MP</v>
      </c>
      <c r="B831" s="159" t="str">
        <f t="shared" si="48"/>
        <v>LUDBLoad Compare MP46059.6263888889</v>
      </c>
      <c r="D831" s="159" t="str">
        <f t="shared" si="51"/>
        <v>load Model parameters</v>
      </c>
      <c r="E831" s="159" t="str">
        <f t="shared" si="49"/>
        <v>MCPLUDBLoad Compare MPload Model parameters</v>
      </c>
      <c r="F831" s="159" t="str">
        <f t="shared" si="50"/>
        <v>MCPLUDBLoad Compare MP</v>
      </c>
      <c r="G831" s="159" t="s">
        <v>1889</v>
      </c>
      <c r="N831" s="2">
        <v>2601</v>
      </c>
      <c r="O831" s="3" t="s">
        <v>526</v>
      </c>
      <c r="P831" s="3" t="s">
        <v>39</v>
      </c>
      <c r="Q831" s="3" t="s">
        <v>48</v>
      </c>
      <c r="R831" s="3" t="s">
        <v>49</v>
      </c>
      <c r="S831" s="4">
        <v>46059.626388888886</v>
      </c>
      <c r="T831" s="4">
        <v>46059.628472222219</v>
      </c>
      <c r="U831" s="4">
        <v>46059.628472222219</v>
      </c>
      <c r="V831" s="3" t="s">
        <v>42</v>
      </c>
      <c r="W831" s="3" t="s">
        <v>43</v>
      </c>
      <c r="X831" s="3" t="s">
        <v>1376</v>
      </c>
      <c r="Y831" s="2">
        <v>5</v>
      </c>
      <c r="Z831" s="3" t="s">
        <v>52</v>
      </c>
      <c r="AA831" s="5">
        <v>0.05</v>
      </c>
      <c r="AB831" s="5">
        <v>0</v>
      </c>
      <c r="AC831" s="5">
        <v>0.05</v>
      </c>
      <c r="AD831" s="5">
        <v>0</v>
      </c>
      <c r="AE831" s="5">
        <v>0</v>
      </c>
      <c r="AF831" s="5">
        <v>0.05</v>
      </c>
      <c r="AG831" s="6"/>
      <c r="AH831" s="6"/>
      <c r="AI831" s="7">
        <v>0</v>
      </c>
      <c r="AJ831" s="7">
        <v>0</v>
      </c>
      <c r="AK831" s="7">
        <v>0.05</v>
      </c>
      <c r="AL831" s="7">
        <v>0</v>
      </c>
      <c r="AM831" s="7">
        <v>0.05</v>
      </c>
      <c r="AN831" s="12" t="s">
        <v>46</v>
      </c>
      <c r="AO831" s="12"/>
      <c r="AP831" s="12"/>
      <c r="AQ831" s="12"/>
      <c r="AR831" s="12"/>
      <c r="AS831" s="12"/>
      <c r="AT831" s="12"/>
      <c r="AU831" s="12"/>
      <c r="AV831" s="12"/>
      <c r="AW831" s="12"/>
      <c r="AX831" s="12"/>
      <c r="AY831" s="8" t="s">
        <v>52</v>
      </c>
    </row>
    <row r="832" spans="1:51" ht="16.5" x14ac:dyDescent="0.25">
      <c r="A832" s="159" t="str">
        <f>_xlfn.XLOOKUP(X832,Mapping!N:N,Mapping!O:O,"Not Found",0,1)</f>
        <v>Load Compare MP</v>
      </c>
      <c r="B832" s="159" t="str">
        <f t="shared" si="48"/>
        <v>LUDBLoad Compare MP46059.6284722222</v>
      </c>
      <c r="D832" s="159" t="str">
        <f t="shared" si="51"/>
        <v>Model parameters comparison</v>
      </c>
      <c r="E832" s="159" t="str">
        <f t="shared" si="49"/>
        <v>MCPLUDBLoad Compare MPModel parameters comparison</v>
      </c>
      <c r="F832" s="159" t="str">
        <f t="shared" si="50"/>
        <v>MCPLUDBLoad Compare MP</v>
      </c>
      <c r="G832" s="159" t="s">
        <v>1889</v>
      </c>
      <c r="N832" s="2">
        <v>2601</v>
      </c>
      <c r="O832" s="3" t="s">
        <v>526</v>
      </c>
      <c r="P832" s="3" t="s">
        <v>39</v>
      </c>
      <c r="Q832" s="3" t="s">
        <v>53</v>
      </c>
      <c r="R832" s="3" t="s">
        <v>329</v>
      </c>
      <c r="S832" s="4">
        <v>46059.628472222219</v>
      </c>
      <c r="T832" s="4">
        <v>46059.629166666666</v>
      </c>
      <c r="U832" s="4">
        <v>46059.630555555559</v>
      </c>
      <c r="V832" s="3" t="s">
        <v>42</v>
      </c>
      <c r="W832" s="3" t="s">
        <v>43</v>
      </c>
      <c r="X832" s="3" t="s">
        <v>1376</v>
      </c>
      <c r="Y832" s="2">
        <v>3</v>
      </c>
      <c r="Z832" s="3" t="s">
        <v>55</v>
      </c>
      <c r="AA832" s="5">
        <v>0.02</v>
      </c>
      <c r="AB832" s="5">
        <v>0</v>
      </c>
      <c r="AC832" s="5">
        <v>0.02</v>
      </c>
      <c r="AD832" s="5">
        <v>0</v>
      </c>
      <c r="AE832" s="5">
        <v>0</v>
      </c>
      <c r="AF832" s="5">
        <v>0.02</v>
      </c>
      <c r="AG832" s="6"/>
      <c r="AH832" s="6"/>
      <c r="AI832" s="7">
        <v>0</v>
      </c>
      <c r="AJ832" s="7">
        <v>0</v>
      </c>
      <c r="AK832" s="7">
        <v>0.02</v>
      </c>
      <c r="AL832" s="7">
        <v>0</v>
      </c>
      <c r="AM832" s="7">
        <v>0.02</v>
      </c>
      <c r="AN832" s="12" t="s">
        <v>46</v>
      </c>
      <c r="AO832" s="12"/>
      <c r="AP832" s="12"/>
      <c r="AQ832" s="12"/>
      <c r="AR832" s="12"/>
      <c r="AS832" s="12"/>
      <c r="AT832" s="12"/>
      <c r="AU832" s="12"/>
      <c r="AV832" s="12"/>
      <c r="AW832" s="12"/>
      <c r="AX832" s="12"/>
      <c r="AY832" s="8" t="s">
        <v>55</v>
      </c>
    </row>
    <row r="833" spans="1:51" ht="16.5" x14ac:dyDescent="0.25">
      <c r="A833" s="159" t="str">
        <f>_xlfn.XLOOKUP(X833,Mapping!N:N,Mapping!O:O,"Not Found",0,1)</f>
        <v>Load Compare Spreads</v>
      </c>
      <c r="B833" s="159" t="str">
        <f t="shared" si="48"/>
        <v>LUDBLoad Compare Spreads46059.6305555556</v>
      </c>
      <c r="D833" s="159" t="str">
        <f t="shared" si="51"/>
        <v>load Spreads</v>
      </c>
      <c r="E833" s="159" t="str">
        <f t="shared" si="49"/>
        <v>MCPLUDBLoad Compare Spreadsload Spreads</v>
      </c>
      <c r="F833" s="159" t="str">
        <f t="shared" si="50"/>
        <v>MCPLUDBLoad Compare Spreads</v>
      </c>
      <c r="G833" s="159" t="s">
        <v>1889</v>
      </c>
      <c r="N833" s="2">
        <v>2601</v>
      </c>
      <c r="O833" s="3" t="s">
        <v>526</v>
      </c>
      <c r="P833" s="3" t="s">
        <v>39</v>
      </c>
      <c r="Q833" s="3" t="s">
        <v>65</v>
      </c>
      <c r="R833" s="3" t="s">
        <v>42</v>
      </c>
      <c r="S833" s="4">
        <v>46059.630555555559</v>
      </c>
      <c r="T833" s="4">
        <v>46059.630555555559</v>
      </c>
      <c r="U833" s="4">
        <v>46059.638194444444</v>
      </c>
      <c r="V833" s="3" t="s">
        <v>1384</v>
      </c>
      <c r="W833" s="3" t="s">
        <v>54</v>
      </c>
      <c r="X833" s="3" t="s">
        <v>1383</v>
      </c>
      <c r="Y833" s="2">
        <v>2</v>
      </c>
      <c r="Z833" s="3" t="s">
        <v>69</v>
      </c>
      <c r="AA833" s="5">
        <v>0</v>
      </c>
      <c r="AB833" s="5">
        <v>0</v>
      </c>
      <c r="AC833" s="5">
        <v>0</v>
      </c>
      <c r="AD833" s="5">
        <v>0.18</v>
      </c>
      <c r="AE833" s="5">
        <v>0.18</v>
      </c>
      <c r="AF833" s="5">
        <v>0.18</v>
      </c>
      <c r="AG833" s="6"/>
      <c r="AH833" s="6"/>
      <c r="AI833" s="7">
        <v>0</v>
      </c>
      <c r="AJ833" s="7">
        <v>0.18</v>
      </c>
      <c r="AK833" s="7">
        <v>0</v>
      </c>
      <c r="AL833" s="7">
        <v>0.18</v>
      </c>
      <c r="AM833" s="7">
        <v>0.18</v>
      </c>
      <c r="AN833" s="12" t="s">
        <v>113</v>
      </c>
      <c r="AO833" s="12" t="s">
        <v>114</v>
      </c>
      <c r="AP833" s="12" t="s">
        <v>391</v>
      </c>
      <c r="AQ833" s="12" t="s">
        <v>1377</v>
      </c>
      <c r="AR833" s="12"/>
      <c r="AS833" s="12"/>
      <c r="AT833" s="12" t="s">
        <v>129</v>
      </c>
      <c r="AU833" s="12" t="s">
        <v>118</v>
      </c>
      <c r="AV833" s="12" t="s">
        <v>1378</v>
      </c>
      <c r="AW833" s="12" t="s">
        <v>1379</v>
      </c>
      <c r="AX833" s="12"/>
      <c r="AY833" s="8" t="s">
        <v>47</v>
      </c>
    </row>
    <row r="834" spans="1:51" ht="16.5" x14ac:dyDescent="0.25">
      <c r="A834" s="159" t="str">
        <f>_xlfn.XLOOKUP(X834,Mapping!N:N,Mapping!O:O,"Not Found",0,1)</f>
        <v>Load Compare Spreads</v>
      </c>
      <c r="B834" s="159" t="str">
        <f t="shared" ref="B834:B897" si="52">O834&amp;A834&amp;S834</f>
        <v>LUDBLoad Compare Spreads46059.6381944444</v>
      </c>
      <c r="D834" s="159" t="str">
        <f t="shared" si="51"/>
        <v>load Spreads</v>
      </c>
      <c r="E834" s="159" t="str">
        <f t="shared" ref="E834:E897" si="53">P834&amp;O834&amp;A834&amp;D834</f>
        <v>MCPLUDBLoad Compare Spreadsload Spreads</v>
      </c>
      <c r="F834" s="159" t="str">
        <f t="shared" ref="F834:F897" si="54">P834&amp;O834&amp;A834</f>
        <v>MCPLUDBLoad Compare Spreads</v>
      </c>
      <c r="G834" s="159" t="s">
        <v>1889</v>
      </c>
      <c r="N834" s="2">
        <v>2601</v>
      </c>
      <c r="O834" s="3" t="s">
        <v>526</v>
      </c>
      <c r="P834" s="3" t="s">
        <v>39</v>
      </c>
      <c r="Q834" s="3" t="s">
        <v>65</v>
      </c>
      <c r="R834" s="3" t="s">
        <v>66</v>
      </c>
      <c r="S834" s="4">
        <v>46059.638194444444</v>
      </c>
      <c r="T834" s="4">
        <v>46059.643750000003</v>
      </c>
      <c r="U834" s="4">
        <v>46059.643750000003</v>
      </c>
      <c r="V834" s="3" t="s">
        <v>1385</v>
      </c>
      <c r="W834" s="3" t="s">
        <v>43</v>
      </c>
      <c r="X834" s="3" t="s">
        <v>1383</v>
      </c>
      <c r="Y834" s="2">
        <v>3</v>
      </c>
      <c r="Z834" s="3" t="s">
        <v>69</v>
      </c>
      <c r="AA834" s="5">
        <v>0.13</v>
      </c>
      <c r="AB834" s="5">
        <v>0.13</v>
      </c>
      <c r="AC834" s="5">
        <v>0</v>
      </c>
      <c r="AD834" s="5">
        <v>0</v>
      </c>
      <c r="AE834" s="5">
        <v>0.13</v>
      </c>
      <c r="AF834" s="5">
        <v>0.13</v>
      </c>
      <c r="AG834" s="6"/>
      <c r="AH834" s="6"/>
      <c r="AI834" s="7">
        <v>0.13</v>
      </c>
      <c r="AJ834" s="7">
        <v>0</v>
      </c>
      <c r="AK834" s="7">
        <v>0</v>
      </c>
      <c r="AL834" s="7">
        <v>0.13</v>
      </c>
      <c r="AM834" s="7">
        <v>0.13</v>
      </c>
      <c r="AN834" s="12" t="s">
        <v>113</v>
      </c>
      <c r="AO834" s="12" t="s">
        <v>114</v>
      </c>
      <c r="AP834" s="12" t="s">
        <v>391</v>
      </c>
      <c r="AQ834" s="12" t="s">
        <v>1377</v>
      </c>
      <c r="AR834" s="12"/>
      <c r="AS834" s="12"/>
      <c r="AT834" s="12" t="s">
        <v>129</v>
      </c>
      <c r="AU834" s="12" t="s">
        <v>118</v>
      </c>
      <c r="AV834" s="12" t="s">
        <v>1378</v>
      </c>
      <c r="AW834" s="12" t="s">
        <v>1379</v>
      </c>
      <c r="AX834" s="12"/>
      <c r="AY834" s="8" t="s">
        <v>69</v>
      </c>
    </row>
    <row r="835" spans="1:51" ht="16.5" x14ac:dyDescent="0.25">
      <c r="A835" s="159" t="str">
        <f>_xlfn.XLOOKUP(X835,Mapping!N:N,Mapping!O:O,"Not Found",0,1)</f>
        <v>Load Compare Spreads</v>
      </c>
      <c r="B835" s="159" t="str">
        <f t="shared" si="52"/>
        <v>LUDBLoad Compare Spreads46059.64375</v>
      </c>
      <c r="D835" s="159" t="str">
        <f t="shared" ref="D835:D898" si="55">Z835</f>
        <v>Spreads comparison</v>
      </c>
      <c r="E835" s="159" t="str">
        <f t="shared" si="53"/>
        <v>MCPLUDBLoad Compare SpreadsSpreads comparison</v>
      </c>
      <c r="F835" s="159" t="str">
        <f t="shared" si="54"/>
        <v>MCPLUDBLoad Compare Spreads</v>
      </c>
      <c r="G835" s="159" t="s">
        <v>1889</v>
      </c>
      <c r="N835" s="2">
        <v>2601</v>
      </c>
      <c r="O835" s="3" t="s">
        <v>526</v>
      </c>
      <c r="P835" s="3" t="s">
        <v>39</v>
      </c>
      <c r="Q835" s="3" t="s">
        <v>70</v>
      </c>
      <c r="R835" s="3" t="s">
        <v>42</v>
      </c>
      <c r="S835" s="4">
        <v>46059.643750000003</v>
      </c>
      <c r="T835" s="4">
        <v>46059.644444444442</v>
      </c>
      <c r="U835" s="4">
        <v>46059.65347222222</v>
      </c>
      <c r="V835" s="3" t="s">
        <v>1385</v>
      </c>
      <c r="W835" s="3" t="s">
        <v>54</v>
      </c>
      <c r="X835" s="3" t="s">
        <v>1383</v>
      </c>
      <c r="Y835" s="2">
        <v>1</v>
      </c>
      <c r="Z835" s="3" t="s">
        <v>71</v>
      </c>
      <c r="AA835" s="5">
        <v>0.02</v>
      </c>
      <c r="AB835" s="5">
        <v>0.02</v>
      </c>
      <c r="AC835" s="5">
        <v>0</v>
      </c>
      <c r="AD835" s="5">
        <v>0.22</v>
      </c>
      <c r="AE835" s="5">
        <v>0.24</v>
      </c>
      <c r="AF835" s="5">
        <v>0.24</v>
      </c>
      <c r="AG835" s="6"/>
      <c r="AH835" s="6"/>
      <c r="AI835" s="7">
        <v>0.02</v>
      </c>
      <c r="AJ835" s="7">
        <v>0.22</v>
      </c>
      <c r="AK835" s="7">
        <v>0</v>
      </c>
      <c r="AL835" s="7">
        <v>0.24</v>
      </c>
      <c r="AM835" s="7">
        <v>0.24</v>
      </c>
      <c r="AN835" s="12" t="s">
        <v>113</v>
      </c>
      <c r="AO835" s="12" t="s">
        <v>114</v>
      </c>
      <c r="AP835" s="12" t="s">
        <v>391</v>
      </c>
      <c r="AQ835" s="12" t="s">
        <v>1377</v>
      </c>
      <c r="AR835" s="12"/>
      <c r="AS835" s="12"/>
      <c r="AT835" s="12" t="s">
        <v>129</v>
      </c>
      <c r="AU835" s="12" t="s">
        <v>118</v>
      </c>
      <c r="AV835" s="12" t="s">
        <v>1378</v>
      </c>
      <c r="AW835" s="12" t="s">
        <v>1379</v>
      </c>
      <c r="AX835" s="12"/>
      <c r="AY835" s="8" t="s">
        <v>47</v>
      </c>
    </row>
    <row r="836" spans="1:51" ht="16.5" x14ac:dyDescent="0.25">
      <c r="A836" s="159" t="str">
        <f>_xlfn.XLOOKUP(X836,Mapping!N:N,Mapping!O:O,"Not Found",0,1)</f>
        <v>Load Compare Spreads</v>
      </c>
      <c r="B836" s="159" t="str">
        <f t="shared" si="52"/>
        <v>LUDBLoad Compare Spreads46059.6534722222</v>
      </c>
      <c r="D836" s="159" t="str">
        <f t="shared" si="55"/>
        <v>load Spreads</v>
      </c>
      <c r="E836" s="159" t="str">
        <f t="shared" si="53"/>
        <v>MCPLUDBLoad Compare Spreadsload Spreads</v>
      </c>
      <c r="F836" s="159" t="str">
        <f t="shared" si="54"/>
        <v>MCPLUDBLoad Compare Spreads</v>
      </c>
      <c r="G836" s="159" t="s">
        <v>1889</v>
      </c>
      <c r="N836" s="2">
        <v>2601</v>
      </c>
      <c r="O836" s="3" t="s">
        <v>526</v>
      </c>
      <c r="P836" s="3" t="s">
        <v>39</v>
      </c>
      <c r="Q836" s="3" t="s">
        <v>65</v>
      </c>
      <c r="R836" s="3" t="s">
        <v>66</v>
      </c>
      <c r="S836" s="4">
        <v>46059.65347222222</v>
      </c>
      <c r="T836" s="4">
        <v>46059.659722222219</v>
      </c>
      <c r="U836" s="4">
        <v>46059.659722222219</v>
      </c>
      <c r="V836" s="3" t="s">
        <v>42</v>
      </c>
      <c r="W836" s="3" t="s">
        <v>43</v>
      </c>
      <c r="X836" s="3" t="s">
        <v>1383</v>
      </c>
      <c r="Y836" s="2">
        <v>4</v>
      </c>
      <c r="Z836" s="3" t="s">
        <v>69</v>
      </c>
      <c r="AA836" s="5">
        <v>0.15</v>
      </c>
      <c r="AB836" s="5">
        <v>0</v>
      </c>
      <c r="AC836" s="5">
        <v>0.15</v>
      </c>
      <c r="AD836" s="5">
        <v>0</v>
      </c>
      <c r="AE836" s="5">
        <v>0</v>
      </c>
      <c r="AF836" s="5">
        <v>0.15</v>
      </c>
      <c r="AG836" s="6"/>
      <c r="AH836" s="6"/>
      <c r="AI836" s="7">
        <v>0</v>
      </c>
      <c r="AJ836" s="7">
        <v>0</v>
      </c>
      <c r="AK836" s="7">
        <v>0.15</v>
      </c>
      <c r="AL836" s="7">
        <v>0</v>
      </c>
      <c r="AM836" s="7">
        <v>0.15</v>
      </c>
      <c r="AN836" s="12" t="s">
        <v>46</v>
      </c>
      <c r="AO836" s="12"/>
      <c r="AP836" s="12"/>
      <c r="AQ836" s="12"/>
      <c r="AR836" s="12"/>
      <c r="AS836" s="12"/>
      <c r="AT836" s="12"/>
      <c r="AU836" s="12"/>
      <c r="AV836" s="12"/>
      <c r="AW836" s="12"/>
      <c r="AX836" s="12"/>
      <c r="AY836" s="8" t="s">
        <v>69</v>
      </c>
    </row>
    <row r="837" spans="1:51" ht="16.5" x14ac:dyDescent="0.25">
      <c r="A837" s="159" t="str">
        <f>_xlfn.XLOOKUP(X837,Mapping!N:N,Mapping!O:O,"Not Found",0,1)</f>
        <v>Load Compare Spreads</v>
      </c>
      <c r="B837" s="159" t="str">
        <f t="shared" si="52"/>
        <v>LUDBLoad Compare Spreads46059.6597222222</v>
      </c>
      <c r="D837" s="159" t="str">
        <f t="shared" si="55"/>
        <v>Spreads comparison</v>
      </c>
      <c r="E837" s="159" t="str">
        <f t="shared" si="53"/>
        <v>MCPLUDBLoad Compare SpreadsSpreads comparison</v>
      </c>
      <c r="F837" s="159" t="str">
        <f t="shared" si="54"/>
        <v>MCPLUDBLoad Compare Spreads</v>
      </c>
      <c r="G837" s="159" t="s">
        <v>1889</v>
      </c>
      <c r="N837" s="2">
        <v>2601</v>
      </c>
      <c r="O837" s="3" t="s">
        <v>526</v>
      </c>
      <c r="P837" s="3" t="s">
        <v>39</v>
      </c>
      <c r="Q837" s="3" t="s">
        <v>70</v>
      </c>
      <c r="R837" s="3" t="s">
        <v>331</v>
      </c>
      <c r="S837" s="4">
        <v>46059.659722222219</v>
      </c>
      <c r="T837" s="4">
        <v>46059.660416666666</v>
      </c>
      <c r="U837" s="4">
        <v>46062.881944444445</v>
      </c>
      <c r="V837" s="3" t="s">
        <v>42</v>
      </c>
      <c r="W837" s="3" t="s">
        <v>43</v>
      </c>
      <c r="X837" s="3" t="s">
        <v>1383</v>
      </c>
      <c r="Y837" s="2">
        <v>2</v>
      </c>
      <c r="Z837" s="3" t="s">
        <v>71</v>
      </c>
      <c r="AA837" s="5">
        <v>0.02</v>
      </c>
      <c r="AB837" s="5">
        <v>0</v>
      </c>
      <c r="AC837" s="5">
        <v>0.02</v>
      </c>
      <c r="AD837" s="5">
        <v>0</v>
      </c>
      <c r="AE837" s="5">
        <v>0</v>
      </c>
      <c r="AF837" s="5">
        <v>0.02</v>
      </c>
      <c r="AG837" s="6"/>
      <c r="AH837" s="6"/>
      <c r="AI837" s="7">
        <v>0</v>
      </c>
      <c r="AJ837" s="7">
        <v>0</v>
      </c>
      <c r="AK837" s="7">
        <v>0.02</v>
      </c>
      <c r="AL837" s="7">
        <v>0</v>
      </c>
      <c r="AM837" s="7">
        <v>0.02</v>
      </c>
      <c r="AN837" s="12" t="s">
        <v>46</v>
      </c>
      <c r="AO837" s="12"/>
      <c r="AP837" s="12"/>
      <c r="AQ837" s="12"/>
      <c r="AR837" s="12"/>
      <c r="AS837" s="12"/>
      <c r="AT837" s="12"/>
      <c r="AU837" s="12"/>
      <c r="AV837" s="12"/>
      <c r="AW837" s="12"/>
      <c r="AX837" s="12"/>
      <c r="AY837" s="8" t="s">
        <v>47</v>
      </c>
    </row>
    <row r="838" spans="1:51" ht="16.5" x14ac:dyDescent="0.25">
      <c r="A838" s="159" t="str">
        <f>_xlfn.XLOOKUP(X838,Mapping!N:N,Mapping!O:O,"Not Found",0,1)</f>
        <v>Load Pos</v>
      </c>
      <c r="B838" s="159" t="str">
        <f t="shared" si="52"/>
        <v>LUDBLoad Pos46062.8819444444</v>
      </c>
      <c r="D838" s="159" t="str">
        <f t="shared" si="55"/>
        <v>load</v>
      </c>
      <c r="E838" s="159" t="str">
        <f t="shared" si="53"/>
        <v>MCPLUDBLoad Posload</v>
      </c>
      <c r="F838" s="159" t="str">
        <f t="shared" si="54"/>
        <v>MCPLUDBLoad Pos</v>
      </c>
      <c r="G838" s="159" t="s">
        <v>1889</v>
      </c>
      <c r="N838" s="2">
        <v>2601</v>
      </c>
      <c r="O838" s="3" t="s">
        <v>526</v>
      </c>
      <c r="P838" s="3" t="s">
        <v>39</v>
      </c>
      <c r="Q838" s="3" t="s">
        <v>72</v>
      </c>
      <c r="R838" s="3" t="s">
        <v>42</v>
      </c>
      <c r="S838" s="4">
        <v>46062.881944444445</v>
      </c>
      <c r="T838" s="4">
        <v>46062.90625</v>
      </c>
      <c r="U838" s="4">
        <v>46062.902777777781</v>
      </c>
      <c r="V838" s="3" t="s">
        <v>42</v>
      </c>
      <c r="W838" s="3" t="s">
        <v>43</v>
      </c>
      <c r="X838" s="3" t="s">
        <v>1386</v>
      </c>
      <c r="Y838" s="2">
        <v>1</v>
      </c>
      <c r="Z838" s="3" t="s">
        <v>75</v>
      </c>
      <c r="AA838" s="5">
        <v>0.57999999999999996</v>
      </c>
      <c r="AB838" s="5">
        <v>0.57999999999999996</v>
      </c>
      <c r="AC838" s="5">
        <v>0</v>
      </c>
      <c r="AD838" s="5">
        <v>0</v>
      </c>
      <c r="AE838" s="5">
        <v>0.57999999999999996</v>
      </c>
      <c r="AF838" s="5">
        <v>0.57999999999999996</v>
      </c>
      <c r="AG838" s="6"/>
      <c r="AH838" s="6"/>
      <c r="AI838" s="7">
        <v>0.57999999999999996</v>
      </c>
      <c r="AJ838" s="7">
        <v>0</v>
      </c>
      <c r="AK838" s="7">
        <v>0</v>
      </c>
      <c r="AL838" s="7">
        <v>0.57999999999999996</v>
      </c>
      <c r="AM838" s="7">
        <v>0.57999999999999996</v>
      </c>
      <c r="AN838" s="12" t="s">
        <v>113</v>
      </c>
      <c r="AO838" s="12" t="s">
        <v>114</v>
      </c>
      <c r="AP838" s="12" t="s">
        <v>391</v>
      </c>
      <c r="AQ838" s="12" t="s">
        <v>1387</v>
      </c>
      <c r="AR838" s="12"/>
      <c r="AS838" s="12" t="s">
        <v>1388</v>
      </c>
      <c r="AT838" s="12" t="s">
        <v>60</v>
      </c>
      <c r="AU838" s="12" t="s">
        <v>118</v>
      </c>
      <c r="AV838" s="12" t="s">
        <v>1389</v>
      </c>
      <c r="AW838" s="12" t="s">
        <v>1390</v>
      </c>
      <c r="AX838" s="23" t="s">
        <v>1391</v>
      </c>
      <c r="AY838" s="8" t="s">
        <v>47</v>
      </c>
    </row>
    <row r="839" spans="1:51" ht="16.5" x14ac:dyDescent="0.25">
      <c r="A839" s="159" t="str">
        <f>_xlfn.XLOOKUP(X839,Mapping!N:N,Mapping!O:O,"Not Found",0,1)</f>
        <v>Load Pos</v>
      </c>
      <c r="B839" s="159" t="str">
        <f t="shared" si="52"/>
        <v>LUDBLoad Pos46062.9027777778</v>
      </c>
      <c r="D839" s="159" t="str">
        <f t="shared" si="55"/>
        <v>Stratification</v>
      </c>
      <c r="E839" s="159" t="str">
        <f t="shared" si="53"/>
        <v>MCPLUDBLoad PosStratification</v>
      </c>
      <c r="F839" s="159" t="str">
        <f t="shared" si="54"/>
        <v>MCPLUDBLoad Pos</v>
      </c>
      <c r="G839" s="159" t="s">
        <v>1889</v>
      </c>
      <c r="N839" s="2">
        <v>2601</v>
      </c>
      <c r="O839" s="3" t="s">
        <v>526</v>
      </c>
      <c r="P839" s="3" t="s">
        <v>39</v>
      </c>
      <c r="Q839" s="3" t="s">
        <v>76</v>
      </c>
      <c r="R839" s="3" t="s">
        <v>77</v>
      </c>
      <c r="S839" s="4">
        <v>46062.902777777781</v>
      </c>
      <c r="T839" s="4">
        <v>46062.905555555553</v>
      </c>
      <c r="U839" s="4">
        <v>46062.906944444447</v>
      </c>
      <c r="V839" s="3" t="s">
        <v>42</v>
      </c>
      <c r="W839" s="3" t="s">
        <v>43</v>
      </c>
      <c r="X839" s="3" t="s">
        <v>1386</v>
      </c>
      <c r="Y839" s="2">
        <v>1</v>
      </c>
      <c r="Z839" s="3" t="s">
        <v>78</v>
      </c>
      <c r="AA839" s="5">
        <v>7.0000000000000007E-2</v>
      </c>
      <c r="AB839" s="5">
        <v>7.0000000000000007E-2</v>
      </c>
      <c r="AC839" s="5">
        <v>0</v>
      </c>
      <c r="AD839" s="5">
        <v>0</v>
      </c>
      <c r="AE839" s="5">
        <v>7.0000000000000007E-2</v>
      </c>
      <c r="AF839" s="5">
        <v>7.0000000000000007E-2</v>
      </c>
      <c r="AG839" s="6"/>
      <c r="AH839" s="6"/>
      <c r="AI839" s="7">
        <v>7.0000000000000007E-2</v>
      </c>
      <c r="AJ839" s="7">
        <v>0</v>
      </c>
      <c r="AK839" s="7">
        <v>0</v>
      </c>
      <c r="AL839" s="7">
        <v>7.0000000000000007E-2</v>
      </c>
      <c r="AM839" s="7">
        <v>7.0000000000000007E-2</v>
      </c>
      <c r="AN839" s="12" t="s">
        <v>113</v>
      </c>
      <c r="AO839" s="12" t="s">
        <v>114</v>
      </c>
      <c r="AP839" s="12" t="s">
        <v>391</v>
      </c>
      <c r="AQ839" s="12" t="s">
        <v>1387</v>
      </c>
      <c r="AR839" s="12"/>
      <c r="AS839" s="12" t="s">
        <v>1388</v>
      </c>
      <c r="AT839" s="12" t="s">
        <v>60</v>
      </c>
      <c r="AU839" s="12" t="s">
        <v>118</v>
      </c>
      <c r="AV839" s="12" t="s">
        <v>1389</v>
      </c>
      <c r="AW839" s="12" t="s">
        <v>1390</v>
      </c>
      <c r="AX839" s="23" t="s">
        <v>1391</v>
      </c>
      <c r="AY839" s="8" t="s">
        <v>47</v>
      </c>
    </row>
    <row r="840" spans="1:51" ht="16.5" x14ac:dyDescent="0.25">
      <c r="A840" s="159" t="str">
        <f>_xlfn.XLOOKUP(X840,Mapping!N:N,Mapping!O:O,"Not Found",0,1)</f>
        <v>POS MCP Export</v>
      </c>
      <c r="B840" s="159" t="str">
        <f t="shared" si="52"/>
        <v>LUDBPOS MCP Export46062.9069444444</v>
      </c>
      <c r="D840" s="159" t="str">
        <f t="shared" si="55"/>
        <v>Position report exports</v>
      </c>
      <c r="E840" s="159" t="str">
        <f t="shared" si="53"/>
        <v>MCPLUDBPOS MCP ExportPosition report exports</v>
      </c>
      <c r="F840" s="159" t="str">
        <f t="shared" si="54"/>
        <v>MCPLUDBPOS MCP Export</v>
      </c>
      <c r="G840" s="159" t="s">
        <v>1889</v>
      </c>
      <c r="N840" s="2">
        <v>2601</v>
      </c>
      <c r="O840" s="3" t="s">
        <v>526</v>
      </c>
      <c r="P840" s="3" t="s">
        <v>39</v>
      </c>
      <c r="Q840" s="3" t="s">
        <v>243</v>
      </c>
      <c r="R840" s="3" t="s">
        <v>244</v>
      </c>
      <c r="S840" s="4">
        <v>46062.906944444447</v>
      </c>
      <c r="T840" s="4">
        <v>46062.918749999997</v>
      </c>
      <c r="U840" s="4">
        <v>46062.920138888891</v>
      </c>
      <c r="V840" s="3" t="s">
        <v>42</v>
      </c>
      <c r="W840" s="3" t="s">
        <v>43</v>
      </c>
      <c r="X840" s="3" t="s">
        <v>1392</v>
      </c>
      <c r="Y840" s="2">
        <v>1</v>
      </c>
      <c r="Z840" s="3" t="s">
        <v>245</v>
      </c>
      <c r="AA840" s="5">
        <v>0.28000000000000003</v>
      </c>
      <c r="AB840" s="5">
        <v>0.28000000000000003</v>
      </c>
      <c r="AC840" s="5">
        <v>0</v>
      </c>
      <c r="AD840" s="5">
        <v>0</v>
      </c>
      <c r="AE840" s="5">
        <v>0.28000000000000003</v>
      </c>
      <c r="AF840" s="5">
        <v>0.28000000000000003</v>
      </c>
      <c r="AG840" s="6"/>
      <c r="AH840" s="6"/>
      <c r="AI840" s="7">
        <v>0.28000000000000003</v>
      </c>
      <c r="AJ840" s="7">
        <v>0</v>
      </c>
      <c r="AK840" s="7">
        <v>0</v>
      </c>
      <c r="AL840" s="7">
        <v>0.28000000000000003</v>
      </c>
      <c r="AM840" s="7">
        <v>0.28000000000000003</v>
      </c>
      <c r="AN840" s="12" t="s">
        <v>113</v>
      </c>
      <c r="AO840" s="12" t="s">
        <v>114</v>
      </c>
      <c r="AP840" s="12" t="s">
        <v>391</v>
      </c>
      <c r="AQ840" s="12" t="s">
        <v>1387</v>
      </c>
      <c r="AR840" s="12"/>
      <c r="AS840" s="12" t="s">
        <v>1388</v>
      </c>
      <c r="AT840" s="12" t="s">
        <v>60</v>
      </c>
      <c r="AU840" s="12" t="s">
        <v>118</v>
      </c>
      <c r="AV840" s="12" t="s">
        <v>1389</v>
      </c>
      <c r="AW840" s="12" t="s">
        <v>1390</v>
      </c>
      <c r="AX840" s="23" t="s">
        <v>1391</v>
      </c>
      <c r="AY840" s="8" t="s">
        <v>47</v>
      </c>
    </row>
    <row r="841" spans="1:51" ht="16.5" x14ac:dyDescent="0.25">
      <c r="A841" s="159" t="str">
        <f>_xlfn.XLOOKUP(X841,Mapping!N:N,Mapping!O:O,"Not Found",0,1)</f>
        <v>Valuation (NPV)</v>
      </c>
      <c r="B841" s="159" t="str">
        <f t="shared" si="52"/>
        <v>LUDBValuation (NPV)46062.9201388889</v>
      </c>
      <c r="D841" s="159" t="str">
        <f t="shared" si="55"/>
        <v>portfolio valuation run</v>
      </c>
      <c r="E841" s="159" t="str">
        <f t="shared" si="53"/>
        <v>MCPLUDBValuation (NPV)portfolio valuation run</v>
      </c>
      <c r="F841" s="159" t="str">
        <f t="shared" si="54"/>
        <v>MCPLUDBValuation (NPV)</v>
      </c>
      <c r="G841" s="159" t="s">
        <v>1889</v>
      </c>
      <c r="N841" s="2">
        <v>2601</v>
      </c>
      <c r="O841" s="3" t="s">
        <v>526</v>
      </c>
      <c r="P841" s="3" t="s">
        <v>39</v>
      </c>
      <c r="Q841" s="3" t="s">
        <v>85</v>
      </c>
      <c r="R841" s="3" t="s">
        <v>86</v>
      </c>
      <c r="S841" s="4">
        <v>46062.920138888891</v>
      </c>
      <c r="T841" s="4">
        <v>46062.995833333334</v>
      </c>
      <c r="U841" s="4">
        <v>46062.995833333334</v>
      </c>
      <c r="V841" s="3" t="s">
        <v>42</v>
      </c>
      <c r="W841" s="3" t="s">
        <v>43</v>
      </c>
      <c r="X841" s="3" t="s">
        <v>1393</v>
      </c>
      <c r="Y841" s="2">
        <v>1</v>
      </c>
      <c r="Z841" s="3" t="s">
        <v>88</v>
      </c>
      <c r="AA841" s="5">
        <v>1.82</v>
      </c>
      <c r="AB841" s="5">
        <v>1.82</v>
      </c>
      <c r="AC841" s="5">
        <v>0</v>
      </c>
      <c r="AD841" s="5">
        <v>0</v>
      </c>
      <c r="AE841" s="5">
        <v>1.82</v>
      </c>
      <c r="AF841" s="5">
        <v>1.82</v>
      </c>
      <c r="AG841" s="6"/>
      <c r="AH841" s="6"/>
      <c r="AI841" s="7">
        <v>1.82</v>
      </c>
      <c r="AJ841" s="7">
        <v>0</v>
      </c>
      <c r="AK841" s="7">
        <v>0</v>
      </c>
      <c r="AL841" s="7">
        <v>1.82</v>
      </c>
      <c r="AM841" s="7">
        <v>1.82</v>
      </c>
      <c r="AN841" s="12" t="s">
        <v>113</v>
      </c>
      <c r="AO841" s="12" t="s">
        <v>114</v>
      </c>
      <c r="AP841" s="12" t="s">
        <v>391</v>
      </c>
      <c r="AQ841" s="12" t="s">
        <v>1387</v>
      </c>
      <c r="AR841" s="12"/>
      <c r="AS841" s="12" t="s">
        <v>1388</v>
      </c>
      <c r="AT841" s="12" t="s">
        <v>60</v>
      </c>
      <c r="AU841" s="12" t="s">
        <v>118</v>
      </c>
      <c r="AV841" s="12" t="s">
        <v>1389</v>
      </c>
      <c r="AW841" s="12" t="s">
        <v>1390</v>
      </c>
      <c r="AX841" s="23" t="s">
        <v>1391</v>
      </c>
      <c r="AY841" s="8" t="s">
        <v>47</v>
      </c>
    </row>
    <row r="842" spans="1:51" ht="16.5" x14ac:dyDescent="0.25">
      <c r="A842" s="159" t="str">
        <f>_xlfn.XLOOKUP(X842,Mapping!N:N,Mapping!O:O,"Not Found",0,1)</f>
        <v>Valuation (NPV)</v>
      </c>
      <c r="B842" s="159" t="str">
        <f t="shared" si="52"/>
        <v>LUDBValuation (NPV)46062.9958333333</v>
      </c>
      <c r="D842" s="159" t="str">
        <f t="shared" si="55"/>
        <v>export to ara</v>
      </c>
      <c r="E842" s="159" t="str">
        <f t="shared" si="53"/>
        <v>MCPLUDBValuation (NPV)export to ara</v>
      </c>
      <c r="F842" s="159" t="str">
        <f t="shared" si="54"/>
        <v>MCPLUDBValuation (NPV)</v>
      </c>
      <c r="G842" s="159" t="s">
        <v>1889</v>
      </c>
      <c r="N842" s="2">
        <v>2601</v>
      </c>
      <c r="O842" s="3" t="s">
        <v>526</v>
      </c>
      <c r="P842" s="3" t="s">
        <v>39</v>
      </c>
      <c r="Q842" s="3" t="s">
        <v>89</v>
      </c>
      <c r="R842" s="3" t="s">
        <v>90</v>
      </c>
      <c r="S842" s="4">
        <v>46062.995833333334</v>
      </c>
      <c r="T842" s="4">
        <v>46062.995833333334</v>
      </c>
      <c r="U842" s="4">
        <v>46062.99722222222</v>
      </c>
      <c r="V842" s="3" t="s">
        <v>42</v>
      </c>
      <c r="W842" s="3" t="s">
        <v>43</v>
      </c>
      <c r="X842" s="3" t="s">
        <v>1393</v>
      </c>
      <c r="Y842" s="2">
        <v>1</v>
      </c>
      <c r="Z842" s="3" t="s">
        <v>91</v>
      </c>
      <c r="AA842" s="5">
        <v>0</v>
      </c>
      <c r="AB842" s="5">
        <v>0</v>
      </c>
      <c r="AC842" s="5">
        <v>0</v>
      </c>
      <c r="AD842" s="5">
        <v>0</v>
      </c>
      <c r="AE842" s="5">
        <v>0</v>
      </c>
      <c r="AF842" s="5">
        <v>0</v>
      </c>
      <c r="AG842" s="6"/>
      <c r="AH842" s="6"/>
      <c r="AI842" s="7">
        <v>0</v>
      </c>
      <c r="AJ842" s="7">
        <v>0</v>
      </c>
      <c r="AK842" s="7">
        <v>0</v>
      </c>
      <c r="AL842" s="7">
        <v>0</v>
      </c>
      <c r="AM842" s="7">
        <v>0</v>
      </c>
      <c r="AN842" s="12" t="s">
        <v>113</v>
      </c>
      <c r="AO842" s="12" t="s">
        <v>114</v>
      </c>
      <c r="AP842" s="12" t="s">
        <v>391</v>
      </c>
      <c r="AQ842" s="12" t="s">
        <v>1387</v>
      </c>
      <c r="AR842" s="12"/>
      <c r="AS842" s="12" t="s">
        <v>1388</v>
      </c>
      <c r="AT842" s="12" t="s">
        <v>60</v>
      </c>
      <c r="AU842" s="12" t="s">
        <v>118</v>
      </c>
      <c r="AV842" s="12" t="s">
        <v>1389</v>
      </c>
      <c r="AW842" s="12" t="s">
        <v>1390</v>
      </c>
      <c r="AX842" s="23" t="s">
        <v>1391</v>
      </c>
      <c r="AY842" s="8" t="s">
        <v>47</v>
      </c>
    </row>
    <row r="843" spans="1:51" ht="16.5" x14ac:dyDescent="0.25">
      <c r="A843" s="159" t="str">
        <f>_xlfn.XLOOKUP(X843,Mapping!N:N,Mapping!O:O,"Not Found",0,1)</f>
        <v>Valuation (NPV)</v>
      </c>
      <c r="B843" s="159" t="str">
        <f t="shared" si="52"/>
        <v>LUDBValuation (NPV)46062.9972222222</v>
      </c>
      <c r="D843" s="159" t="str">
        <f t="shared" si="55"/>
        <v>Light Maintenance</v>
      </c>
      <c r="E843" s="159" t="str">
        <f t="shared" si="53"/>
        <v>MCPLUDBValuation (NPV)Light Maintenance</v>
      </c>
      <c r="F843" s="159" t="str">
        <f t="shared" si="54"/>
        <v>MCPLUDBValuation (NPV)</v>
      </c>
      <c r="G843" s="159" t="s">
        <v>1889</v>
      </c>
      <c r="N843" s="2">
        <v>2601</v>
      </c>
      <c r="O843" s="3" t="s">
        <v>526</v>
      </c>
      <c r="P843" s="3" t="s">
        <v>39</v>
      </c>
      <c r="Q843" s="3" t="s">
        <v>92</v>
      </c>
      <c r="R843" s="3" t="s">
        <v>93</v>
      </c>
      <c r="S843" s="4">
        <v>46062.99722222222</v>
      </c>
      <c r="T843" s="4">
        <v>46063.018055555556</v>
      </c>
      <c r="U843" s="4">
        <v>46063.018055555556</v>
      </c>
      <c r="V843" s="3" t="s">
        <v>42</v>
      </c>
      <c r="W843" s="3" t="s">
        <v>43</v>
      </c>
      <c r="X843" s="3" t="s">
        <v>1394</v>
      </c>
      <c r="Y843" s="2">
        <v>1</v>
      </c>
      <c r="Z843" s="3" t="s">
        <v>94</v>
      </c>
      <c r="AA843" s="5">
        <v>0.5</v>
      </c>
      <c r="AB843" s="5">
        <v>0</v>
      </c>
      <c r="AC843" s="5">
        <v>0.5</v>
      </c>
      <c r="AD843" s="5">
        <v>0</v>
      </c>
      <c r="AE843" s="5">
        <v>0</v>
      </c>
      <c r="AF843" s="5">
        <v>0.5</v>
      </c>
      <c r="AG843" s="6">
        <v>0.5</v>
      </c>
      <c r="AH843" s="6"/>
      <c r="AI843" s="7">
        <v>0.5</v>
      </c>
      <c r="AJ843" s="7">
        <v>0</v>
      </c>
      <c r="AK843" s="7">
        <v>0</v>
      </c>
      <c r="AL843" s="7">
        <v>0.5</v>
      </c>
      <c r="AM843" s="7">
        <v>0.5</v>
      </c>
      <c r="AN843" s="12" t="s">
        <v>113</v>
      </c>
      <c r="AO843" s="12" t="s">
        <v>114</v>
      </c>
      <c r="AP843" s="12" t="s">
        <v>391</v>
      </c>
      <c r="AQ843" s="12" t="s">
        <v>1387</v>
      </c>
      <c r="AR843" s="12"/>
      <c r="AS843" s="12" t="s">
        <v>1388</v>
      </c>
      <c r="AT843" s="12" t="s">
        <v>60</v>
      </c>
      <c r="AU843" s="12" t="s">
        <v>118</v>
      </c>
      <c r="AV843" s="12" t="s">
        <v>1389</v>
      </c>
      <c r="AW843" s="12" t="s">
        <v>1390</v>
      </c>
      <c r="AX843" s="23" t="s">
        <v>1391</v>
      </c>
      <c r="AY843" s="8" t="s">
        <v>47</v>
      </c>
    </row>
    <row r="844" spans="1:51" ht="16.5" x14ac:dyDescent="0.25">
      <c r="A844" s="159" t="str">
        <f>_xlfn.XLOOKUP(X844,Mapping!N:N,Mapping!O:O,"Not Found",0,1)</f>
        <v>Valuation (NPV)</v>
      </c>
      <c r="B844" s="159" t="str">
        <f t="shared" si="52"/>
        <v>LUDBValuation (NPV)46063.0180555556</v>
      </c>
      <c r="D844" s="159" t="str">
        <f t="shared" si="55"/>
        <v>valuation report OLAP exports</v>
      </c>
      <c r="E844" s="159" t="str">
        <f t="shared" si="53"/>
        <v>MCPLUDBValuation (NPV)valuation report OLAP exports</v>
      </c>
      <c r="F844" s="159" t="str">
        <f t="shared" si="54"/>
        <v>MCPLUDBValuation (NPV)</v>
      </c>
      <c r="G844" s="159" t="s">
        <v>1889</v>
      </c>
      <c r="N844" s="2">
        <v>2601</v>
      </c>
      <c r="O844" s="3" t="s">
        <v>526</v>
      </c>
      <c r="P844" s="3" t="s">
        <v>39</v>
      </c>
      <c r="Q844" s="3" t="s">
        <v>95</v>
      </c>
      <c r="R844" s="3" t="s">
        <v>96</v>
      </c>
      <c r="S844" s="4">
        <v>46063.018055555556</v>
      </c>
      <c r="T844" s="4">
        <v>46063.025000000001</v>
      </c>
      <c r="U844" s="4">
        <v>46063.025000000001</v>
      </c>
      <c r="V844" s="3" t="s">
        <v>42</v>
      </c>
      <c r="W844" s="3" t="s">
        <v>43</v>
      </c>
      <c r="X844" s="3" t="s">
        <v>1394</v>
      </c>
      <c r="Y844" s="2">
        <v>1</v>
      </c>
      <c r="Z844" s="3" t="s">
        <v>97</v>
      </c>
      <c r="AA844" s="5">
        <v>0.17</v>
      </c>
      <c r="AB844" s="5">
        <v>0.17</v>
      </c>
      <c r="AC844" s="5">
        <v>0</v>
      </c>
      <c r="AD844" s="5">
        <v>0</v>
      </c>
      <c r="AE844" s="5">
        <v>0.17</v>
      </c>
      <c r="AF844" s="5">
        <v>0.17</v>
      </c>
      <c r="AG844" s="6"/>
      <c r="AH844" s="6"/>
      <c r="AI844" s="7">
        <v>0.17</v>
      </c>
      <c r="AJ844" s="7">
        <v>0</v>
      </c>
      <c r="AK844" s="7">
        <v>0</v>
      </c>
      <c r="AL844" s="7">
        <v>0.17</v>
      </c>
      <c r="AM844" s="7">
        <v>0.17</v>
      </c>
      <c r="AN844" s="12" t="s">
        <v>113</v>
      </c>
      <c r="AO844" s="12" t="s">
        <v>114</v>
      </c>
      <c r="AP844" s="12" t="s">
        <v>391</v>
      </c>
      <c r="AQ844" s="12" t="s">
        <v>1387</v>
      </c>
      <c r="AR844" s="12"/>
      <c r="AS844" s="12" t="s">
        <v>1388</v>
      </c>
      <c r="AT844" s="12" t="s">
        <v>60</v>
      </c>
      <c r="AU844" s="12" t="s">
        <v>118</v>
      </c>
      <c r="AV844" s="12" t="s">
        <v>1389</v>
      </c>
      <c r="AW844" s="12" t="s">
        <v>1390</v>
      </c>
      <c r="AX844" s="23" t="s">
        <v>1391</v>
      </c>
      <c r="AY844" s="8" t="s">
        <v>47</v>
      </c>
    </row>
    <row r="845" spans="1:51" ht="16.5" x14ac:dyDescent="0.25">
      <c r="A845" s="159" t="str">
        <f>_xlfn.XLOOKUP(X845,Mapping!N:N,Mapping!O:O,"Not Found",0,1)</f>
        <v>Valuation (NPV)</v>
      </c>
      <c r="B845" s="159" t="str">
        <f t="shared" si="52"/>
        <v>LUDBValuation (NPV)46063.025</v>
      </c>
      <c r="D845" s="159" t="str">
        <f t="shared" si="55"/>
        <v>valuation report QRM Reporter exports</v>
      </c>
      <c r="E845" s="159" t="str">
        <f t="shared" si="53"/>
        <v>MCPLUDBValuation (NPV)valuation report QRM Reporter exports</v>
      </c>
      <c r="F845" s="159" t="str">
        <f t="shared" si="54"/>
        <v>MCPLUDBValuation (NPV)</v>
      </c>
      <c r="G845" s="159" t="s">
        <v>1889</v>
      </c>
      <c r="N845" s="2">
        <v>2601</v>
      </c>
      <c r="O845" s="3" t="s">
        <v>526</v>
      </c>
      <c r="P845" s="3" t="s">
        <v>39</v>
      </c>
      <c r="Q845" s="3" t="s">
        <v>264</v>
      </c>
      <c r="R845" s="3" t="s">
        <v>682</v>
      </c>
      <c r="S845" s="4">
        <v>46063.025000000001</v>
      </c>
      <c r="T845" s="4">
        <v>46063.02847222222</v>
      </c>
      <c r="U845" s="4">
        <v>46063.631944444445</v>
      </c>
      <c r="V845" s="3" t="s">
        <v>42</v>
      </c>
      <c r="W845" s="3" t="s">
        <v>43</v>
      </c>
      <c r="X845" s="3" t="s">
        <v>1394</v>
      </c>
      <c r="Y845" s="2">
        <v>1</v>
      </c>
      <c r="Z845" s="3" t="s">
        <v>266</v>
      </c>
      <c r="AA845" s="5">
        <v>0.08</v>
      </c>
      <c r="AB845" s="5">
        <v>0.08</v>
      </c>
      <c r="AC845" s="5">
        <v>0</v>
      </c>
      <c r="AD845" s="5">
        <v>11.17</v>
      </c>
      <c r="AE845" s="5">
        <v>11.25</v>
      </c>
      <c r="AF845" s="5">
        <v>11.25</v>
      </c>
      <c r="AG845" s="6"/>
      <c r="AH845" s="6"/>
      <c r="AI845" s="7">
        <v>0.08</v>
      </c>
      <c r="AJ845" s="7">
        <v>11.17</v>
      </c>
      <c r="AK845" s="7">
        <v>0</v>
      </c>
      <c r="AL845" s="7">
        <v>11.25</v>
      </c>
      <c r="AM845" s="7">
        <v>11.25</v>
      </c>
      <c r="AN845" s="12" t="s">
        <v>113</v>
      </c>
      <c r="AO845" s="12" t="s">
        <v>114</v>
      </c>
      <c r="AP845" s="12" t="s">
        <v>391</v>
      </c>
      <c r="AQ845" s="12" t="s">
        <v>1387</v>
      </c>
      <c r="AR845" s="12"/>
      <c r="AS845" s="12" t="s">
        <v>1388</v>
      </c>
      <c r="AT845" s="12" t="s">
        <v>60</v>
      </c>
      <c r="AU845" s="12" t="s">
        <v>118</v>
      </c>
      <c r="AV845" s="12" t="s">
        <v>1389</v>
      </c>
      <c r="AW845" s="12" t="s">
        <v>1390</v>
      </c>
      <c r="AX845" s="23" t="s">
        <v>1391</v>
      </c>
      <c r="AY845" s="8" t="s">
        <v>47</v>
      </c>
    </row>
    <row r="846" spans="1:51" ht="16.5" x14ac:dyDescent="0.25">
      <c r="A846" s="159" t="str">
        <f>_xlfn.XLOOKUP(X846,Mapping!N:N,Mapping!O:O,"Not Found",0,1)</f>
        <v>Load Pos</v>
      </c>
      <c r="B846" s="159" t="str">
        <f t="shared" si="52"/>
        <v>LUDBLoad Pos46063.6319444444</v>
      </c>
      <c r="D846" s="159" t="str">
        <f t="shared" si="55"/>
        <v>load</v>
      </c>
      <c r="E846" s="159" t="str">
        <f t="shared" si="53"/>
        <v>MCPLUDBLoad Posload</v>
      </c>
      <c r="F846" s="159" t="str">
        <f t="shared" si="54"/>
        <v>MCPLUDBLoad Pos</v>
      </c>
      <c r="G846" s="159" t="s">
        <v>1889</v>
      </c>
      <c r="N846" s="2">
        <v>2601</v>
      </c>
      <c r="O846" s="3" t="s">
        <v>526</v>
      </c>
      <c r="P846" s="3" t="s">
        <v>39</v>
      </c>
      <c r="Q846" s="3" t="s">
        <v>72</v>
      </c>
      <c r="R846" s="3" t="s">
        <v>42</v>
      </c>
      <c r="S846" s="4">
        <v>46063.631944444445</v>
      </c>
      <c r="T846" s="4">
        <v>46063.656944444447</v>
      </c>
      <c r="U846" s="4">
        <v>46063.652777777781</v>
      </c>
      <c r="V846" s="3" t="s">
        <v>42</v>
      </c>
      <c r="W846" s="3" t="s">
        <v>43</v>
      </c>
      <c r="X846" s="3" t="s">
        <v>1386</v>
      </c>
      <c r="Y846" s="2">
        <v>2</v>
      </c>
      <c r="Z846" s="3" t="s">
        <v>75</v>
      </c>
      <c r="AA846" s="5">
        <v>0.6</v>
      </c>
      <c r="AB846" s="5">
        <v>0</v>
      </c>
      <c r="AC846" s="5">
        <v>0.6</v>
      </c>
      <c r="AD846" s="5">
        <v>0</v>
      </c>
      <c r="AE846" s="5">
        <v>0</v>
      </c>
      <c r="AF846" s="5">
        <v>0.6</v>
      </c>
      <c r="AG846" s="6"/>
      <c r="AH846" s="6"/>
      <c r="AI846" s="7">
        <v>0</v>
      </c>
      <c r="AJ846" s="7">
        <v>0</v>
      </c>
      <c r="AK846" s="7">
        <v>0.6</v>
      </c>
      <c r="AL846" s="7">
        <v>0</v>
      </c>
      <c r="AM846" s="7">
        <v>0.6</v>
      </c>
      <c r="AN846" s="12" t="s">
        <v>46</v>
      </c>
      <c r="AO846" s="12"/>
      <c r="AP846" s="12"/>
      <c r="AQ846" s="12"/>
      <c r="AR846" s="12"/>
      <c r="AS846" s="12"/>
      <c r="AT846" s="12"/>
      <c r="AU846" s="12"/>
      <c r="AV846" s="12"/>
      <c r="AW846" s="12"/>
      <c r="AX846" s="12"/>
      <c r="AY846" s="8" t="s">
        <v>47</v>
      </c>
    </row>
    <row r="847" spans="1:51" ht="16.5" x14ac:dyDescent="0.25">
      <c r="A847" s="159" t="str">
        <f>_xlfn.XLOOKUP(X847,Mapping!N:N,Mapping!O:O,"Not Found",0,1)</f>
        <v>Load Pos</v>
      </c>
      <c r="B847" s="159" t="str">
        <f t="shared" si="52"/>
        <v>LUDBLoad Pos46063.6527777778</v>
      </c>
      <c r="D847" s="159" t="str">
        <f t="shared" si="55"/>
        <v>Stratification</v>
      </c>
      <c r="E847" s="159" t="str">
        <f t="shared" si="53"/>
        <v>MCPLUDBLoad PosStratification</v>
      </c>
      <c r="F847" s="159" t="str">
        <f t="shared" si="54"/>
        <v>MCPLUDBLoad Pos</v>
      </c>
      <c r="G847" s="159" t="s">
        <v>1889</v>
      </c>
      <c r="N847" s="2">
        <v>2601</v>
      </c>
      <c r="O847" s="3" t="s">
        <v>526</v>
      </c>
      <c r="P847" s="3" t="s">
        <v>39</v>
      </c>
      <c r="Q847" s="3" t="s">
        <v>76</v>
      </c>
      <c r="R847" s="3" t="s">
        <v>77</v>
      </c>
      <c r="S847" s="4">
        <v>46063.652777777781</v>
      </c>
      <c r="T847" s="4">
        <v>46063.65625</v>
      </c>
      <c r="U847" s="4">
        <v>46063.658333333333</v>
      </c>
      <c r="V847" s="3" t="s">
        <v>42</v>
      </c>
      <c r="W847" s="3" t="s">
        <v>43</v>
      </c>
      <c r="X847" s="3" t="s">
        <v>1386</v>
      </c>
      <c r="Y847" s="2">
        <v>2</v>
      </c>
      <c r="Z847" s="3" t="s">
        <v>78</v>
      </c>
      <c r="AA847" s="5">
        <v>0.08</v>
      </c>
      <c r="AB847" s="5">
        <v>0</v>
      </c>
      <c r="AC847" s="5">
        <v>0.08</v>
      </c>
      <c r="AD847" s="5">
        <v>0</v>
      </c>
      <c r="AE847" s="5">
        <v>0</v>
      </c>
      <c r="AF847" s="5">
        <v>0.08</v>
      </c>
      <c r="AG847" s="6"/>
      <c r="AH847" s="6"/>
      <c r="AI847" s="7">
        <v>0</v>
      </c>
      <c r="AJ847" s="7">
        <v>0</v>
      </c>
      <c r="AK847" s="7">
        <v>0.08</v>
      </c>
      <c r="AL847" s="7">
        <v>0</v>
      </c>
      <c r="AM847" s="7">
        <v>0.08</v>
      </c>
      <c r="AN847" s="12" t="s">
        <v>46</v>
      </c>
      <c r="AO847" s="12"/>
      <c r="AP847" s="12"/>
      <c r="AQ847" s="12"/>
      <c r="AR847" s="12"/>
      <c r="AS847" s="12"/>
      <c r="AT847" s="12"/>
      <c r="AU847" s="12"/>
      <c r="AV847" s="12"/>
      <c r="AW847" s="12"/>
      <c r="AX847" s="12"/>
      <c r="AY847" s="8" t="s">
        <v>47</v>
      </c>
    </row>
    <row r="848" spans="1:51" ht="16.5" x14ac:dyDescent="0.25">
      <c r="A848" s="159" t="str">
        <f>_xlfn.XLOOKUP(X848,Mapping!N:N,Mapping!O:O,"Not Found",0,1)</f>
        <v>POS MCP Export</v>
      </c>
      <c r="B848" s="159" t="str">
        <f t="shared" si="52"/>
        <v>LUDBPOS MCP Export46063.6583333333</v>
      </c>
      <c r="D848" s="159" t="str">
        <f t="shared" si="55"/>
        <v>Position report exports</v>
      </c>
      <c r="E848" s="159" t="str">
        <f t="shared" si="53"/>
        <v>MCPLUDBPOS MCP ExportPosition report exports</v>
      </c>
      <c r="F848" s="159" t="str">
        <f t="shared" si="54"/>
        <v>MCPLUDBPOS MCP Export</v>
      </c>
      <c r="G848" s="159" t="s">
        <v>1889</v>
      </c>
      <c r="N848" s="2">
        <v>2601</v>
      </c>
      <c r="O848" s="3" t="s">
        <v>526</v>
      </c>
      <c r="P848" s="3" t="s">
        <v>39</v>
      </c>
      <c r="Q848" s="3" t="s">
        <v>243</v>
      </c>
      <c r="R848" s="3" t="s">
        <v>244</v>
      </c>
      <c r="S848" s="4">
        <v>46063.658333333333</v>
      </c>
      <c r="T848" s="4">
        <v>46063.67083333333</v>
      </c>
      <c r="U848" s="4">
        <v>46063.67291666667</v>
      </c>
      <c r="V848" s="3" t="s">
        <v>42</v>
      </c>
      <c r="W848" s="3" t="s">
        <v>43</v>
      </c>
      <c r="X848" s="3" t="s">
        <v>1392</v>
      </c>
      <c r="Y848" s="2">
        <v>2</v>
      </c>
      <c r="Z848" s="3" t="s">
        <v>245</v>
      </c>
      <c r="AA848" s="5">
        <v>0.3</v>
      </c>
      <c r="AB848" s="5">
        <v>0.3</v>
      </c>
      <c r="AC848" s="5">
        <v>0</v>
      </c>
      <c r="AD848" s="5">
        <v>0.05</v>
      </c>
      <c r="AE848" s="5">
        <v>0.35</v>
      </c>
      <c r="AF848" s="5">
        <v>0.35</v>
      </c>
      <c r="AG848" s="6"/>
      <c r="AH848" s="6"/>
      <c r="AI848" s="7">
        <v>0.3</v>
      </c>
      <c r="AJ848" s="7">
        <v>0.05</v>
      </c>
      <c r="AK848" s="7">
        <v>0</v>
      </c>
      <c r="AL848" s="7">
        <v>0.35</v>
      </c>
      <c r="AM848" s="7">
        <v>0.35</v>
      </c>
      <c r="AN848" s="12" t="s">
        <v>113</v>
      </c>
      <c r="AO848" s="12" t="s">
        <v>114</v>
      </c>
      <c r="AP848" s="12" t="s">
        <v>391</v>
      </c>
      <c r="AQ848" s="12" t="s">
        <v>1377</v>
      </c>
      <c r="AR848" s="12"/>
      <c r="AS848" s="12"/>
      <c r="AT848" s="12" t="s">
        <v>129</v>
      </c>
      <c r="AU848" s="12" t="s">
        <v>118</v>
      </c>
      <c r="AV848" s="12" t="s">
        <v>1378</v>
      </c>
      <c r="AW848" s="12" t="s">
        <v>1395</v>
      </c>
      <c r="AX848" s="12"/>
      <c r="AY848" s="8" t="s">
        <v>47</v>
      </c>
    </row>
    <row r="849" spans="1:51" ht="16.5" x14ac:dyDescent="0.25">
      <c r="A849" s="159" t="str">
        <f>_xlfn.XLOOKUP(X849,Mapping!N:N,Mapping!O:O,"Not Found",0,1)</f>
        <v>Valuation (NPV)</v>
      </c>
      <c r="B849" s="159" t="str">
        <f t="shared" si="52"/>
        <v>LUDBValuation (NPV)46063.6729166667</v>
      </c>
      <c r="D849" s="159" t="str">
        <f t="shared" si="55"/>
        <v>portfolio valuation run</v>
      </c>
      <c r="E849" s="159" t="str">
        <f t="shared" si="53"/>
        <v>MCPLUDBValuation (NPV)portfolio valuation run</v>
      </c>
      <c r="F849" s="159" t="str">
        <f t="shared" si="54"/>
        <v>MCPLUDBValuation (NPV)</v>
      </c>
      <c r="G849" s="159" t="s">
        <v>1889</v>
      </c>
      <c r="N849" s="2">
        <v>2601</v>
      </c>
      <c r="O849" s="3" t="s">
        <v>526</v>
      </c>
      <c r="P849" s="3" t="s">
        <v>39</v>
      </c>
      <c r="Q849" s="3" t="s">
        <v>85</v>
      </c>
      <c r="R849" s="3" t="s">
        <v>86</v>
      </c>
      <c r="S849" s="4">
        <v>46063.67291666667</v>
      </c>
      <c r="T849" s="4">
        <v>46063.740972222222</v>
      </c>
      <c r="U849" s="4">
        <v>46063.740972222222</v>
      </c>
      <c r="V849" s="3" t="s">
        <v>42</v>
      </c>
      <c r="W849" s="3" t="s">
        <v>43</v>
      </c>
      <c r="X849" s="3" t="s">
        <v>1393</v>
      </c>
      <c r="Y849" s="2">
        <v>2</v>
      </c>
      <c r="Z849" s="3" t="s">
        <v>88</v>
      </c>
      <c r="AA849" s="5">
        <v>1.63</v>
      </c>
      <c r="AB849" s="5">
        <v>0</v>
      </c>
      <c r="AC849" s="5">
        <v>1.63</v>
      </c>
      <c r="AD849" s="5">
        <v>0</v>
      </c>
      <c r="AE849" s="5">
        <v>0</v>
      </c>
      <c r="AF849" s="5">
        <v>1.63</v>
      </c>
      <c r="AG849" s="6"/>
      <c r="AH849" s="6"/>
      <c r="AI849" s="7">
        <v>0</v>
      </c>
      <c r="AJ849" s="7">
        <v>0</v>
      </c>
      <c r="AK849" s="7">
        <v>1.63</v>
      </c>
      <c r="AL849" s="7">
        <v>0</v>
      </c>
      <c r="AM849" s="7">
        <v>1.63</v>
      </c>
      <c r="AN849" s="12" t="s">
        <v>113</v>
      </c>
      <c r="AO849" s="12" t="s">
        <v>114</v>
      </c>
      <c r="AP849" s="12" t="s">
        <v>391</v>
      </c>
      <c r="AQ849" s="12" t="s">
        <v>1377</v>
      </c>
      <c r="AR849" s="12"/>
      <c r="AS849" s="12"/>
      <c r="AT849" s="12" t="s">
        <v>129</v>
      </c>
      <c r="AU849" s="12" t="s">
        <v>118</v>
      </c>
      <c r="AV849" s="12" t="s">
        <v>1378</v>
      </c>
      <c r="AW849" s="12" t="s">
        <v>1395</v>
      </c>
      <c r="AX849" s="12"/>
      <c r="AY849" s="8" t="s">
        <v>47</v>
      </c>
    </row>
    <row r="850" spans="1:51" ht="16.5" x14ac:dyDescent="0.25">
      <c r="A850" s="159" t="str">
        <f>_xlfn.XLOOKUP(X850,Mapping!N:N,Mapping!O:O,"Not Found",0,1)</f>
        <v>Valuation (NPV)</v>
      </c>
      <c r="B850" s="159" t="str">
        <f t="shared" si="52"/>
        <v>LUDBValuation (NPV)46063.7409722222</v>
      </c>
      <c r="D850" s="159" t="str">
        <f t="shared" si="55"/>
        <v>export to ara</v>
      </c>
      <c r="E850" s="159" t="str">
        <f t="shared" si="53"/>
        <v>MCPLUDBValuation (NPV)export to ara</v>
      </c>
      <c r="F850" s="159" t="str">
        <f t="shared" si="54"/>
        <v>MCPLUDBValuation (NPV)</v>
      </c>
      <c r="G850" s="159" t="s">
        <v>1889</v>
      </c>
      <c r="N850" s="2">
        <v>2601</v>
      </c>
      <c r="O850" s="3" t="s">
        <v>526</v>
      </c>
      <c r="P850" s="3" t="s">
        <v>39</v>
      </c>
      <c r="Q850" s="3" t="s">
        <v>89</v>
      </c>
      <c r="R850" s="3" t="s">
        <v>42</v>
      </c>
      <c r="S850" s="4">
        <v>46063.740972222222</v>
      </c>
      <c r="T850" s="4">
        <v>46063.741666666669</v>
      </c>
      <c r="U850" s="4">
        <v>46064.387499999997</v>
      </c>
      <c r="V850" s="3" t="s">
        <v>1396</v>
      </c>
      <c r="W850" s="3" t="s">
        <v>54</v>
      </c>
      <c r="X850" s="3" t="s">
        <v>1393</v>
      </c>
      <c r="Y850" s="2">
        <v>2</v>
      </c>
      <c r="Z850" s="3" t="s">
        <v>91</v>
      </c>
      <c r="AA850" s="5">
        <v>0.02</v>
      </c>
      <c r="AB850" s="5">
        <v>0.02</v>
      </c>
      <c r="AC850" s="5">
        <v>0</v>
      </c>
      <c r="AD850" s="5">
        <v>5.3</v>
      </c>
      <c r="AE850" s="5">
        <v>5.32</v>
      </c>
      <c r="AF850" s="5">
        <v>5.32</v>
      </c>
      <c r="AG850" s="6"/>
      <c r="AH850" s="6"/>
      <c r="AI850" s="7">
        <v>0.02</v>
      </c>
      <c r="AJ850" s="7">
        <v>5.3</v>
      </c>
      <c r="AK850" s="7">
        <v>0</v>
      </c>
      <c r="AL850" s="7">
        <v>5.3199999999999994</v>
      </c>
      <c r="AM850" s="7">
        <v>5.3199999999999994</v>
      </c>
      <c r="AN850" s="12" t="s">
        <v>113</v>
      </c>
      <c r="AO850" s="12" t="s">
        <v>114</v>
      </c>
      <c r="AP850" s="12" t="s">
        <v>391</v>
      </c>
      <c r="AQ850" s="12" t="s">
        <v>1377</v>
      </c>
      <c r="AR850" s="12"/>
      <c r="AS850" s="12"/>
      <c r="AT850" s="12" t="s">
        <v>129</v>
      </c>
      <c r="AU850" s="12" t="s">
        <v>118</v>
      </c>
      <c r="AV850" s="12" t="s">
        <v>1378</v>
      </c>
      <c r="AW850" s="12" t="s">
        <v>1395</v>
      </c>
      <c r="AX850" s="12"/>
      <c r="AY850" s="8" t="s">
        <v>47</v>
      </c>
    </row>
    <row r="851" spans="1:51" ht="16.5" x14ac:dyDescent="0.25">
      <c r="A851" s="159" t="str">
        <f>_xlfn.XLOOKUP(X851,Mapping!N:N,Mapping!O:O,"Not Found",0,1)</f>
        <v>POS MCP Export</v>
      </c>
      <c r="B851" s="159" t="str">
        <f t="shared" si="52"/>
        <v>LUDBPOS MCP Export46064.3875</v>
      </c>
      <c r="D851" s="159" t="str">
        <f t="shared" si="55"/>
        <v>Position report exports</v>
      </c>
      <c r="E851" s="159" t="str">
        <f t="shared" si="53"/>
        <v>MCPLUDBPOS MCP ExportPosition report exports</v>
      </c>
      <c r="F851" s="159" t="str">
        <f t="shared" si="54"/>
        <v>MCPLUDBPOS MCP Export</v>
      </c>
      <c r="G851" s="159" t="s">
        <v>1889</v>
      </c>
      <c r="N851" s="2">
        <v>2601</v>
      </c>
      <c r="O851" s="3" t="s">
        <v>526</v>
      </c>
      <c r="P851" s="3" t="s">
        <v>39</v>
      </c>
      <c r="Q851" s="3" t="s">
        <v>243</v>
      </c>
      <c r="R851" s="3" t="s">
        <v>42</v>
      </c>
      <c r="S851" s="4">
        <v>46064.387499999997</v>
      </c>
      <c r="T851" s="4">
        <v>46064.418055555558</v>
      </c>
      <c r="U851" s="4">
        <v>46064.418055555558</v>
      </c>
      <c r="V851" s="3" t="s">
        <v>1397</v>
      </c>
      <c r="W851" s="3" t="s">
        <v>54</v>
      </c>
      <c r="X851" s="3" t="s">
        <v>1392</v>
      </c>
      <c r="Y851" s="2">
        <v>3</v>
      </c>
      <c r="Z851" s="3" t="s">
        <v>245</v>
      </c>
      <c r="AA851" s="5">
        <v>0.17</v>
      </c>
      <c r="AB851" s="5">
        <v>0.17</v>
      </c>
      <c r="AC851" s="5">
        <v>0</v>
      </c>
      <c r="AD851" s="5">
        <v>0.56999999999999995</v>
      </c>
      <c r="AE851" s="5">
        <v>0.74</v>
      </c>
      <c r="AF851" s="5">
        <v>0.74</v>
      </c>
      <c r="AG851" s="6"/>
      <c r="AH851" s="6"/>
      <c r="AI851" s="7">
        <v>0.17</v>
      </c>
      <c r="AJ851" s="7">
        <v>0.56999999999999995</v>
      </c>
      <c r="AK851" s="7">
        <v>0</v>
      </c>
      <c r="AL851" s="7">
        <v>0.74</v>
      </c>
      <c r="AM851" s="7">
        <v>0.74</v>
      </c>
      <c r="AN851" s="12" t="s">
        <v>113</v>
      </c>
      <c r="AO851" s="12" t="s">
        <v>114</v>
      </c>
      <c r="AP851" s="12" t="s">
        <v>391</v>
      </c>
      <c r="AQ851" s="12" t="s">
        <v>1377</v>
      </c>
      <c r="AR851" s="12"/>
      <c r="AS851" s="12"/>
      <c r="AT851" s="12" t="s">
        <v>129</v>
      </c>
      <c r="AU851" s="12" t="s">
        <v>118</v>
      </c>
      <c r="AV851" s="12" t="s">
        <v>1378</v>
      </c>
      <c r="AW851" s="12" t="s">
        <v>1395</v>
      </c>
      <c r="AX851" s="12"/>
      <c r="AY851" s="8" t="s">
        <v>245</v>
      </c>
    </row>
    <row r="852" spans="1:51" ht="16.5" x14ac:dyDescent="0.25">
      <c r="A852" s="159" t="str">
        <f>_xlfn.XLOOKUP(X852,Mapping!N:N,Mapping!O:O,"Not Found",0,1)</f>
        <v>POS MCP Export</v>
      </c>
      <c r="B852" s="159" t="str">
        <f t="shared" si="52"/>
        <v>LUDBPOS MCP Export46064.4180555556</v>
      </c>
      <c r="D852" s="159" t="str">
        <f t="shared" si="55"/>
        <v>Position report exports</v>
      </c>
      <c r="E852" s="159" t="str">
        <f t="shared" si="53"/>
        <v>MCPLUDBPOS MCP ExportPosition report exports</v>
      </c>
      <c r="F852" s="159" t="str">
        <f t="shared" si="54"/>
        <v>MCPLUDBPOS MCP Export</v>
      </c>
      <c r="G852" s="159" t="s">
        <v>1889</v>
      </c>
      <c r="N852" s="2">
        <v>2601</v>
      </c>
      <c r="O852" s="3" t="s">
        <v>526</v>
      </c>
      <c r="P852" s="3" t="s">
        <v>39</v>
      </c>
      <c r="Q852" s="3" t="s">
        <v>243</v>
      </c>
      <c r="R852" s="3" t="s">
        <v>244</v>
      </c>
      <c r="S852" s="4">
        <v>46064.418055555558</v>
      </c>
      <c r="T852" s="4">
        <v>46064.427777777775</v>
      </c>
      <c r="U852" s="4">
        <v>46064.43472222222</v>
      </c>
      <c r="V852" s="3" t="s">
        <v>42</v>
      </c>
      <c r="W852" s="3" t="s">
        <v>43</v>
      </c>
      <c r="X852" s="3" t="s">
        <v>1392</v>
      </c>
      <c r="Y852" s="2">
        <v>4</v>
      </c>
      <c r="Z852" s="3" t="s">
        <v>245</v>
      </c>
      <c r="AA852" s="5">
        <v>0.23</v>
      </c>
      <c r="AB852" s="5">
        <v>0</v>
      </c>
      <c r="AC852" s="5">
        <v>0.23</v>
      </c>
      <c r="AD852" s="5">
        <v>0</v>
      </c>
      <c r="AE852" s="5">
        <v>0</v>
      </c>
      <c r="AF852" s="5">
        <v>0.23</v>
      </c>
      <c r="AG852" s="6"/>
      <c r="AH852" s="6"/>
      <c r="AI852" s="7">
        <v>0</v>
      </c>
      <c r="AJ852" s="7">
        <v>0</v>
      </c>
      <c r="AK852" s="7">
        <v>0.23</v>
      </c>
      <c r="AL852" s="7">
        <v>0</v>
      </c>
      <c r="AM852" s="7">
        <v>0.23</v>
      </c>
      <c r="AN852" s="12" t="s">
        <v>46</v>
      </c>
      <c r="AO852" s="12"/>
      <c r="AP852" s="12"/>
      <c r="AQ852" s="12"/>
      <c r="AR852" s="12"/>
      <c r="AS852" s="12"/>
      <c r="AT852" s="12"/>
      <c r="AU852" s="12"/>
      <c r="AV852" s="12"/>
      <c r="AW852" s="12"/>
      <c r="AX852" s="12"/>
      <c r="AY852" s="8" t="s">
        <v>245</v>
      </c>
    </row>
    <row r="853" spans="1:51" ht="16.5" x14ac:dyDescent="0.25">
      <c r="A853" s="159" t="str">
        <f>_xlfn.XLOOKUP(X853,Mapping!N:N,Mapping!O:O,"Not Found",0,1)</f>
        <v>Valuation (NPV)</v>
      </c>
      <c r="B853" s="159" t="str">
        <f t="shared" si="52"/>
        <v>LUDBValuation (NPV)46064.4347222222</v>
      </c>
      <c r="D853" s="159" t="str">
        <f t="shared" si="55"/>
        <v>Light Maintenance</v>
      </c>
      <c r="E853" s="159" t="str">
        <f t="shared" si="53"/>
        <v>MCPLUDBValuation (NPV)Light Maintenance</v>
      </c>
      <c r="F853" s="159" t="str">
        <f t="shared" si="54"/>
        <v>MCPLUDBValuation (NPV)</v>
      </c>
      <c r="G853" s="159" t="s">
        <v>1889</v>
      </c>
      <c r="N853" s="2">
        <v>2601</v>
      </c>
      <c r="O853" s="3" t="s">
        <v>526</v>
      </c>
      <c r="P853" s="3" t="s">
        <v>39</v>
      </c>
      <c r="Q853" s="3" t="s">
        <v>92</v>
      </c>
      <c r="R853" s="3" t="s">
        <v>93</v>
      </c>
      <c r="S853" s="4">
        <v>46064.43472222222</v>
      </c>
      <c r="T853" s="4">
        <v>46064.452777777777</v>
      </c>
      <c r="U853" s="4">
        <v>46064.452777777777</v>
      </c>
      <c r="V853" s="3" t="s">
        <v>42</v>
      </c>
      <c r="W853" s="3" t="s">
        <v>43</v>
      </c>
      <c r="X853" s="3" t="s">
        <v>1394</v>
      </c>
      <c r="Y853" s="2">
        <v>2</v>
      </c>
      <c r="Z853" s="3" t="s">
        <v>94</v>
      </c>
      <c r="AA853" s="5">
        <v>0.43</v>
      </c>
      <c r="AB853" s="5">
        <v>0</v>
      </c>
      <c r="AC853" s="5">
        <v>0.43</v>
      </c>
      <c r="AD853" s="5">
        <v>0</v>
      </c>
      <c r="AE853" s="5">
        <v>0</v>
      </c>
      <c r="AF853" s="5">
        <v>0.43</v>
      </c>
      <c r="AG853" s="6"/>
      <c r="AH853" s="6"/>
      <c r="AI853" s="7">
        <v>0</v>
      </c>
      <c r="AJ853" s="7">
        <v>0</v>
      </c>
      <c r="AK853" s="7">
        <v>0.43</v>
      </c>
      <c r="AL853" s="7">
        <v>0</v>
      </c>
      <c r="AM853" s="7">
        <v>0.43</v>
      </c>
      <c r="AN853" s="12" t="s">
        <v>46</v>
      </c>
      <c r="AO853" s="12"/>
      <c r="AP853" s="12"/>
      <c r="AQ853" s="12"/>
      <c r="AR853" s="12"/>
      <c r="AS853" s="12"/>
      <c r="AT853" s="12"/>
      <c r="AU853" s="12"/>
      <c r="AV853" s="12"/>
      <c r="AW853" s="12"/>
      <c r="AX853" s="12"/>
      <c r="AY853" s="8" t="s">
        <v>47</v>
      </c>
    </row>
    <row r="854" spans="1:51" ht="16.5" x14ac:dyDescent="0.25">
      <c r="A854" s="159" t="str">
        <f>_xlfn.XLOOKUP(X854,Mapping!N:N,Mapping!O:O,"Not Found",0,1)</f>
        <v>Valuation (NPV)</v>
      </c>
      <c r="B854" s="159" t="str">
        <f t="shared" si="52"/>
        <v>LUDBValuation (NPV)46064.4527777778</v>
      </c>
      <c r="D854" s="159" t="str">
        <f t="shared" si="55"/>
        <v>valuation report OLAP exports</v>
      </c>
      <c r="E854" s="159" t="str">
        <f t="shared" si="53"/>
        <v>MCPLUDBValuation (NPV)valuation report OLAP exports</v>
      </c>
      <c r="F854" s="159" t="str">
        <f t="shared" si="54"/>
        <v>MCPLUDBValuation (NPV)</v>
      </c>
      <c r="G854" s="159" t="s">
        <v>1889</v>
      </c>
      <c r="N854" s="2">
        <v>2601</v>
      </c>
      <c r="O854" s="3" t="s">
        <v>526</v>
      </c>
      <c r="P854" s="3" t="s">
        <v>39</v>
      </c>
      <c r="Q854" s="3" t="s">
        <v>95</v>
      </c>
      <c r="R854" s="3" t="s">
        <v>96</v>
      </c>
      <c r="S854" s="4">
        <v>46064.452777777777</v>
      </c>
      <c r="T854" s="4">
        <v>46064.464583333334</v>
      </c>
      <c r="U854" s="4">
        <v>46064.464583333334</v>
      </c>
      <c r="V854" s="3" t="s">
        <v>42</v>
      </c>
      <c r="W854" s="3" t="s">
        <v>43</v>
      </c>
      <c r="X854" s="3" t="s">
        <v>1394</v>
      </c>
      <c r="Y854" s="2">
        <v>2</v>
      </c>
      <c r="Z854" s="3" t="s">
        <v>97</v>
      </c>
      <c r="AA854" s="5">
        <v>0.28000000000000003</v>
      </c>
      <c r="AB854" s="5">
        <v>0</v>
      </c>
      <c r="AC854" s="5">
        <v>0.28000000000000003</v>
      </c>
      <c r="AD854" s="5">
        <v>0</v>
      </c>
      <c r="AE854" s="5">
        <v>0</v>
      </c>
      <c r="AF854" s="5">
        <v>0.28000000000000003</v>
      </c>
      <c r="AG854" s="6"/>
      <c r="AH854" s="6"/>
      <c r="AI854" s="7">
        <v>0</v>
      </c>
      <c r="AJ854" s="7">
        <v>0</v>
      </c>
      <c r="AK854" s="7">
        <v>0.28000000000000003</v>
      </c>
      <c r="AL854" s="7">
        <v>0</v>
      </c>
      <c r="AM854" s="7">
        <v>0.28000000000000003</v>
      </c>
      <c r="AN854" s="12" t="s">
        <v>46</v>
      </c>
      <c r="AO854" s="12"/>
      <c r="AP854" s="12"/>
      <c r="AQ854" s="12"/>
      <c r="AR854" s="12"/>
      <c r="AS854" s="12"/>
      <c r="AT854" s="12"/>
      <c r="AU854" s="12"/>
      <c r="AV854" s="12"/>
      <c r="AW854" s="12"/>
      <c r="AX854" s="12"/>
      <c r="AY854" s="8" t="s">
        <v>47</v>
      </c>
    </row>
    <row r="855" spans="1:51" ht="16.5" x14ac:dyDescent="0.25">
      <c r="A855" s="159" t="str">
        <f>_xlfn.XLOOKUP(X855,Mapping!N:N,Mapping!O:O,"Not Found",0,1)</f>
        <v>Valuation (NPV)</v>
      </c>
      <c r="B855" s="159" t="str">
        <f t="shared" si="52"/>
        <v>LUDBValuation (NPV)46064.4645833333</v>
      </c>
      <c r="D855" s="159" t="str">
        <f t="shared" si="55"/>
        <v>valuation report QRM Reporter exports</v>
      </c>
      <c r="E855" s="159" t="str">
        <f t="shared" si="53"/>
        <v>MCPLUDBValuation (NPV)valuation report QRM Reporter exports</v>
      </c>
      <c r="F855" s="159" t="str">
        <f t="shared" si="54"/>
        <v>MCPLUDBValuation (NPV)</v>
      </c>
      <c r="G855" s="159" t="s">
        <v>1889</v>
      </c>
      <c r="N855" s="2">
        <v>2601</v>
      </c>
      <c r="O855" s="3" t="s">
        <v>526</v>
      </c>
      <c r="P855" s="3" t="s">
        <v>39</v>
      </c>
      <c r="Q855" s="3" t="s">
        <v>264</v>
      </c>
      <c r="R855" s="3" t="s">
        <v>682</v>
      </c>
      <c r="S855" s="4">
        <v>46064.464583333334</v>
      </c>
      <c r="T855" s="4">
        <v>46064.468055555553</v>
      </c>
      <c r="U855" s="4">
        <v>46064.486805555556</v>
      </c>
      <c r="V855" s="3" t="s">
        <v>42</v>
      </c>
      <c r="W855" s="3" t="s">
        <v>43</v>
      </c>
      <c r="X855" s="3" t="s">
        <v>1394</v>
      </c>
      <c r="Y855" s="2">
        <v>2</v>
      </c>
      <c r="Z855" s="3" t="s">
        <v>266</v>
      </c>
      <c r="AA855" s="5">
        <v>0.08</v>
      </c>
      <c r="AB855" s="5">
        <v>0.08</v>
      </c>
      <c r="AC855" s="5">
        <v>0</v>
      </c>
      <c r="AD855" s="5">
        <v>0.45</v>
      </c>
      <c r="AE855" s="5">
        <v>0.53</v>
      </c>
      <c r="AF855" s="5">
        <v>0.53</v>
      </c>
      <c r="AG855" s="6"/>
      <c r="AH855" s="6"/>
      <c r="AI855" s="7">
        <v>0.08</v>
      </c>
      <c r="AJ855" s="7">
        <v>0.45</v>
      </c>
      <c r="AK855" s="7">
        <v>0</v>
      </c>
      <c r="AL855" s="7">
        <v>0.53</v>
      </c>
      <c r="AM855" s="7">
        <v>0.53</v>
      </c>
      <c r="AN855" s="12" t="s">
        <v>113</v>
      </c>
      <c r="AO855" s="12" t="s">
        <v>114</v>
      </c>
      <c r="AP855" s="12" t="s">
        <v>391</v>
      </c>
      <c r="AQ855" s="12" t="s">
        <v>1377</v>
      </c>
      <c r="AR855" s="12"/>
      <c r="AS855" s="12"/>
      <c r="AT855" s="12" t="s">
        <v>129</v>
      </c>
      <c r="AU855" s="12" t="s">
        <v>118</v>
      </c>
      <c r="AV855" s="12" t="s">
        <v>1378</v>
      </c>
      <c r="AW855" s="12" t="s">
        <v>1395</v>
      </c>
      <c r="AX855" s="12"/>
      <c r="AY855" s="8" t="s">
        <v>47</v>
      </c>
    </row>
    <row r="856" spans="1:51" ht="16.5" x14ac:dyDescent="0.25">
      <c r="A856" s="159" t="str">
        <f>_xlfn.XLOOKUP(X856,Mapping!N:N,Mapping!O:O,"Not Found",0,1)</f>
        <v>CSRBB Valuation</v>
      </c>
      <c r="B856" s="159" t="str">
        <f t="shared" si="52"/>
        <v>LUDBCSRBB Valuation46064.4868055556</v>
      </c>
      <c r="D856" s="159" t="str">
        <f t="shared" si="55"/>
        <v>CSRBB Portfolio Valuation</v>
      </c>
      <c r="E856" s="159" t="str">
        <f t="shared" si="53"/>
        <v>MCPLUDBCSRBB ValuationCSRBB Portfolio Valuation</v>
      </c>
      <c r="F856" s="159" t="str">
        <f t="shared" si="54"/>
        <v>MCPLUDBCSRBB Valuation</v>
      </c>
      <c r="G856" s="159" t="s">
        <v>1889</v>
      </c>
      <c r="N856" s="2">
        <v>2601</v>
      </c>
      <c r="O856" s="3" t="s">
        <v>526</v>
      </c>
      <c r="P856" s="3" t="s">
        <v>39</v>
      </c>
      <c r="Q856" s="3" t="s">
        <v>101</v>
      </c>
      <c r="R856" s="3" t="s">
        <v>102</v>
      </c>
      <c r="S856" s="4">
        <v>46064.486805555556</v>
      </c>
      <c r="T856" s="4">
        <v>46064.502083333333</v>
      </c>
      <c r="U856" s="4">
        <v>46064.502083333333</v>
      </c>
      <c r="V856" s="3" t="s">
        <v>42</v>
      </c>
      <c r="W856" s="3" t="s">
        <v>43</v>
      </c>
      <c r="X856" s="3" t="s">
        <v>1398</v>
      </c>
      <c r="Y856" s="2">
        <v>1</v>
      </c>
      <c r="Z856" s="3" t="s">
        <v>104</v>
      </c>
      <c r="AA856" s="5">
        <v>0.37</v>
      </c>
      <c r="AB856" s="5">
        <v>0</v>
      </c>
      <c r="AC856" s="5">
        <v>0.37</v>
      </c>
      <c r="AD856" s="5">
        <v>0</v>
      </c>
      <c r="AE856" s="5">
        <v>0</v>
      </c>
      <c r="AF856" s="5">
        <v>0.37</v>
      </c>
      <c r="AG856" s="6"/>
      <c r="AH856" s="6"/>
      <c r="AI856" s="7">
        <v>0</v>
      </c>
      <c r="AJ856" s="7">
        <v>0</v>
      </c>
      <c r="AK856" s="7">
        <v>0.37</v>
      </c>
      <c r="AL856" s="7">
        <v>0</v>
      </c>
      <c r="AM856" s="7">
        <v>0.37</v>
      </c>
      <c r="AN856" s="12" t="s">
        <v>46</v>
      </c>
      <c r="AO856" s="12"/>
      <c r="AP856" s="12"/>
      <c r="AQ856" s="12"/>
      <c r="AR856" s="12"/>
      <c r="AS856" s="12"/>
      <c r="AT856" s="12"/>
      <c r="AU856" s="12"/>
      <c r="AV856" s="12"/>
      <c r="AW856" s="12"/>
      <c r="AX856" s="12"/>
      <c r="AY856" s="8" t="s">
        <v>47</v>
      </c>
    </row>
    <row r="857" spans="1:51" ht="16.5" x14ac:dyDescent="0.25">
      <c r="A857" s="159" t="str">
        <f>_xlfn.XLOOKUP(X857,Mapping!N:N,Mapping!O:O,"Not Found",0,1)</f>
        <v>CSRBB Valuation</v>
      </c>
      <c r="B857" s="159" t="str">
        <f t="shared" si="52"/>
        <v>LUDBCSRBB Valuation46064.5020833333</v>
      </c>
      <c r="D857" s="159" t="str">
        <f t="shared" si="55"/>
        <v>Light Maintenance</v>
      </c>
      <c r="E857" s="159" t="str">
        <f t="shared" si="53"/>
        <v>MCPLUDBCSRBB ValuationLight Maintenance</v>
      </c>
      <c r="F857" s="159" t="str">
        <f t="shared" si="54"/>
        <v>MCPLUDBCSRBB Valuation</v>
      </c>
      <c r="G857" s="159" t="s">
        <v>1889</v>
      </c>
      <c r="N857" s="2">
        <v>2601</v>
      </c>
      <c r="O857" s="3" t="s">
        <v>526</v>
      </c>
      <c r="P857" s="3" t="s">
        <v>39</v>
      </c>
      <c r="Q857" s="3" t="s">
        <v>92</v>
      </c>
      <c r="R857" s="3" t="s">
        <v>93</v>
      </c>
      <c r="S857" s="4">
        <v>46064.502083333333</v>
      </c>
      <c r="T857" s="4">
        <v>46064.51458333333</v>
      </c>
      <c r="U857" s="4">
        <v>46064.51666666667</v>
      </c>
      <c r="V857" s="3" t="s">
        <v>42</v>
      </c>
      <c r="W857" s="3" t="s">
        <v>43</v>
      </c>
      <c r="X857" s="3" t="s">
        <v>1398</v>
      </c>
      <c r="Y857" s="2">
        <v>3</v>
      </c>
      <c r="Z857" s="3" t="s">
        <v>94</v>
      </c>
      <c r="AA857" s="5">
        <v>0.3</v>
      </c>
      <c r="AB857" s="5">
        <v>0</v>
      </c>
      <c r="AC857" s="5">
        <v>0.3</v>
      </c>
      <c r="AD857" s="5">
        <v>0</v>
      </c>
      <c r="AE857" s="5">
        <v>0</v>
      </c>
      <c r="AF857" s="5">
        <v>0.3</v>
      </c>
      <c r="AG857" s="6"/>
      <c r="AH857" s="6"/>
      <c r="AI857" s="7">
        <v>0</v>
      </c>
      <c r="AJ857" s="7">
        <v>0</v>
      </c>
      <c r="AK857" s="7">
        <v>0.3</v>
      </c>
      <c r="AL857" s="7">
        <v>0</v>
      </c>
      <c r="AM857" s="7">
        <v>0.3</v>
      </c>
      <c r="AN857" s="12" t="s">
        <v>46</v>
      </c>
      <c r="AO857" s="12"/>
      <c r="AP857" s="12"/>
      <c r="AQ857" s="12"/>
      <c r="AR857" s="12"/>
      <c r="AS857" s="12"/>
      <c r="AT857" s="12"/>
      <c r="AU857" s="12"/>
      <c r="AV857" s="12"/>
      <c r="AW857" s="12"/>
      <c r="AX857" s="12"/>
      <c r="AY857" s="8" t="s">
        <v>94</v>
      </c>
    </row>
    <row r="858" spans="1:51" ht="16.5" x14ac:dyDescent="0.25">
      <c r="A858" s="159" t="str">
        <f>_xlfn.XLOOKUP(X858,Mapping!N:N,Mapping!O:O,"Not Found",0,1)</f>
        <v>CSRBB Planning</v>
      </c>
      <c r="B858" s="159" t="str">
        <f t="shared" si="52"/>
        <v>LUDBCSRBB Planning46064.5166666667</v>
      </c>
      <c r="D858" s="159" t="str">
        <f t="shared" si="55"/>
        <v>import CSRBB strategies</v>
      </c>
      <c r="E858" s="159" t="str">
        <f t="shared" si="53"/>
        <v>MCPLUDBCSRBB Planningimport CSRBB strategies</v>
      </c>
      <c r="F858" s="159" t="str">
        <f t="shared" si="54"/>
        <v>MCPLUDBCSRBB Planning</v>
      </c>
      <c r="G858" s="159" t="s">
        <v>1889</v>
      </c>
      <c r="N858" s="2">
        <v>2601</v>
      </c>
      <c r="O858" s="3" t="s">
        <v>526</v>
      </c>
      <c r="P858" s="3" t="s">
        <v>39</v>
      </c>
      <c r="Q858" s="3" t="s">
        <v>106</v>
      </c>
      <c r="R858" s="3" t="s">
        <v>107</v>
      </c>
      <c r="S858" s="4">
        <v>46064.51666666667</v>
      </c>
      <c r="T858" s="4">
        <v>46064.57708333333</v>
      </c>
      <c r="U858" s="4">
        <v>46064.57708333333</v>
      </c>
      <c r="V858" s="3" t="s">
        <v>42</v>
      </c>
      <c r="W858" s="3" t="s">
        <v>43</v>
      </c>
      <c r="X858" s="3" t="s">
        <v>1399</v>
      </c>
      <c r="Y858" s="2">
        <v>1</v>
      </c>
      <c r="Z858" s="3" t="s">
        <v>108</v>
      </c>
      <c r="AA858" s="5">
        <v>1.45</v>
      </c>
      <c r="AB858" s="5">
        <v>0</v>
      </c>
      <c r="AC858" s="5">
        <v>1.45</v>
      </c>
      <c r="AD858" s="5">
        <v>0</v>
      </c>
      <c r="AE858" s="5">
        <v>0</v>
      </c>
      <c r="AF858" s="5">
        <v>1.45</v>
      </c>
      <c r="AG858" s="6"/>
      <c r="AH858" s="6"/>
      <c r="AI858" s="7">
        <v>0</v>
      </c>
      <c r="AJ858" s="7">
        <v>0</v>
      </c>
      <c r="AK858" s="7">
        <v>1.45</v>
      </c>
      <c r="AL858" s="7">
        <v>0</v>
      </c>
      <c r="AM858" s="7">
        <v>1.45</v>
      </c>
      <c r="AN858" s="12" t="s">
        <v>46</v>
      </c>
      <c r="AO858" s="12"/>
      <c r="AP858" s="12"/>
      <c r="AQ858" s="12"/>
      <c r="AR858" s="12"/>
      <c r="AS858" s="12"/>
      <c r="AT858" s="12"/>
      <c r="AU858" s="12"/>
      <c r="AV858" s="12"/>
      <c r="AW858" s="12"/>
      <c r="AX858" s="12"/>
      <c r="AY858" s="8" t="s">
        <v>47</v>
      </c>
    </row>
    <row r="859" spans="1:51" ht="16.5" x14ac:dyDescent="0.25">
      <c r="A859" s="159" t="str">
        <f>_xlfn.XLOOKUP(X859,Mapping!N:N,Mapping!O:O,"Not Found",0,1)</f>
        <v>CSRBB Planning</v>
      </c>
      <c r="B859" s="159" t="str">
        <f t="shared" si="52"/>
        <v>LUDBCSRBB Planning46064.5770833333</v>
      </c>
      <c r="D859" s="159" t="str">
        <f t="shared" si="55"/>
        <v>CSRBB Planning Run</v>
      </c>
      <c r="E859" s="159" t="str">
        <f t="shared" si="53"/>
        <v>MCPLUDBCSRBB PlanningCSRBB Planning Run</v>
      </c>
      <c r="F859" s="159" t="str">
        <f t="shared" si="54"/>
        <v>MCPLUDBCSRBB Planning</v>
      </c>
      <c r="G859" s="159" t="s">
        <v>1889</v>
      </c>
      <c r="N859" s="2">
        <v>2601</v>
      </c>
      <c r="O859" s="3" t="s">
        <v>526</v>
      </c>
      <c r="P859" s="3" t="s">
        <v>39</v>
      </c>
      <c r="Q859" s="3" t="s">
        <v>109</v>
      </c>
      <c r="R859" s="3" t="s">
        <v>110</v>
      </c>
      <c r="S859" s="4">
        <v>46064.57708333333</v>
      </c>
      <c r="T859" s="4">
        <v>46064.615277777775</v>
      </c>
      <c r="U859" s="4">
        <v>46064.637499999997</v>
      </c>
      <c r="V859" s="3" t="s">
        <v>42</v>
      </c>
      <c r="W859" s="3" t="s">
        <v>43</v>
      </c>
      <c r="X859" s="3" t="s">
        <v>1399</v>
      </c>
      <c r="Y859" s="2">
        <v>1</v>
      </c>
      <c r="Z859" s="3" t="s">
        <v>111</v>
      </c>
      <c r="AA859" s="5">
        <v>0.92</v>
      </c>
      <c r="AB859" s="5">
        <v>0</v>
      </c>
      <c r="AC859" s="5">
        <v>0.92</v>
      </c>
      <c r="AD859" s="5">
        <v>0</v>
      </c>
      <c r="AE859" s="5">
        <v>0</v>
      </c>
      <c r="AF859" s="5">
        <v>0.92</v>
      </c>
      <c r="AG859" s="6"/>
      <c r="AH859" s="6"/>
      <c r="AI859" s="7">
        <v>0</v>
      </c>
      <c r="AJ859" s="7">
        <v>0</v>
      </c>
      <c r="AK859" s="7">
        <v>0.92</v>
      </c>
      <c r="AL859" s="7">
        <v>0</v>
      </c>
      <c r="AM859" s="7">
        <v>0.92</v>
      </c>
      <c r="AN859" s="12" t="s">
        <v>46</v>
      </c>
      <c r="AO859" s="12"/>
      <c r="AP859" s="12"/>
      <c r="AQ859" s="12"/>
      <c r="AR859" s="12"/>
      <c r="AS859" s="12"/>
      <c r="AT859" s="12"/>
      <c r="AU859" s="12"/>
      <c r="AV859" s="12"/>
      <c r="AW859" s="12"/>
      <c r="AX859" s="12"/>
      <c r="AY859" s="8" t="s">
        <v>47</v>
      </c>
    </row>
    <row r="860" spans="1:51" ht="16.5" x14ac:dyDescent="0.25">
      <c r="A860" s="159" t="str">
        <f>_xlfn.XLOOKUP(X860,Mapping!N:N,Mapping!O:O,"Not Found",0,1)</f>
        <v>Valuation AIC</v>
      </c>
      <c r="B860" s="159" t="str">
        <f t="shared" si="52"/>
        <v>LUDBValuation AIC46064.6375</v>
      </c>
      <c r="D860" s="159" t="str">
        <f t="shared" si="55"/>
        <v>load AIC Spreads</v>
      </c>
      <c r="E860" s="159" t="str">
        <f t="shared" si="53"/>
        <v>MCPLUDBValuation AICload AIC Spreads</v>
      </c>
      <c r="F860" s="159" t="str">
        <f t="shared" si="54"/>
        <v>MCPLUDBValuation AIC</v>
      </c>
      <c r="G860" s="159" t="s">
        <v>1889</v>
      </c>
      <c r="N860" s="2">
        <v>2601</v>
      </c>
      <c r="O860" s="3" t="s">
        <v>526</v>
      </c>
      <c r="P860" s="3" t="s">
        <v>39</v>
      </c>
      <c r="Q860" s="3" t="s">
        <v>375</v>
      </c>
      <c r="R860" s="3" t="s">
        <v>376</v>
      </c>
      <c r="S860" s="4">
        <v>46064.637499999997</v>
      </c>
      <c r="T860" s="4">
        <v>46064.643750000003</v>
      </c>
      <c r="U860" s="4">
        <v>46064.644444444442</v>
      </c>
      <c r="V860" s="3" t="s">
        <v>42</v>
      </c>
      <c r="W860" s="3" t="s">
        <v>43</v>
      </c>
      <c r="X860" s="3" t="s">
        <v>1400</v>
      </c>
      <c r="Y860" s="2">
        <v>1</v>
      </c>
      <c r="Z860" s="3" t="s">
        <v>378</v>
      </c>
      <c r="AA860" s="5">
        <v>0.15</v>
      </c>
      <c r="AB860" s="5">
        <v>0</v>
      </c>
      <c r="AC860" s="5">
        <v>0.15</v>
      </c>
      <c r="AD860" s="5">
        <v>0.02</v>
      </c>
      <c r="AE860" s="5">
        <v>0.02</v>
      </c>
      <c r="AF860" s="5">
        <v>0.17</v>
      </c>
      <c r="AG860" s="6"/>
      <c r="AH860" s="6">
        <v>0</v>
      </c>
      <c r="AI860" s="7">
        <v>0</v>
      </c>
      <c r="AJ860" s="7">
        <v>0</v>
      </c>
      <c r="AK860" s="7">
        <v>0.15</v>
      </c>
      <c r="AL860" s="7">
        <v>0</v>
      </c>
      <c r="AM860" s="7">
        <v>0.15</v>
      </c>
      <c r="AN860" s="13" t="s">
        <v>46</v>
      </c>
      <c r="AO860" s="12"/>
      <c r="AP860" s="12"/>
      <c r="AQ860" s="12"/>
      <c r="AR860" s="12"/>
      <c r="AS860" s="12"/>
      <c r="AT860" s="12"/>
      <c r="AU860" s="12"/>
      <c r="AV860" s="12"/>
      <c r="AW860" s="12"/>
      <c r="AX860" s="12"/>
      <c r="AY860" s="8" t="s">
        <v>47</v>
      </c>
    </row>
    <row r="861" spans="1:51" ht="16.5" x14ac:dyDescent="0.25">
      <c r="A861" s="159" t="str">
        <f>_xlfn.XLOOKUP(X861,Mapping!N:N,Mapping!O:O,"Not Found",0,1)</f>
        <v>Valuation AIC</v>
      </c>
      <c r="B861" s="159" t="str">
        <f t="shared" si="52"/>
        <v>LUDBValuation AIC46064.6444444444</v>
      </c>
      <c r="D861" s="159" t="str">
        <f t="shared" si="55"/>
        <v>AIC portfolio valuation run</v>
      </c>
      <c r="E861" s="159" t="str">
        <f t="shared" si="53"/>
        <v>MCPLUDBValuation AICAIC portfolio valuation run</v>
      </c>
      <c r="F861" s="159" t="str">
        <f t="shared" si="54"/>
        <v>MCPLUDBValuation AIC</v>
      </c>
      <c r="G861" s="159" t="s">
        <v>1889</v>
      </c>
      <c r="N861" s="2">
        <v>2601</v>
      </c>
      <c r="O861" s="3" t="s">
        <v>526</v>
      </c>
      <c r="P861" s="3" t="s">
        <v>39</v>
      </c>
      <c r="Q861" s="3" t="s">
        <v>185</v>
      </c>
      <c r="R861" s="3" t="s">
        <v>186</v>
      </c>
      <c r="S861" s="4">
        <v>46064.644444444442</v>
      </c>
      <c r="T861" s="4">
        <v>46064.662499999999</v>
      </c>
      <c r="U861" s="4">
        <v>46065.381249999999</v>
      </c>
      <c r="V861" s="3" t="s">
        <v>42</v>
      </c>
      <c r="W861" s="3" t="s">
        <v>43</v>
      </c>
      <c r="X861" s="3" t="s">
        <v>1400</v>
      </c>
      <c r="Y861" s="2">
        <v>1</v>
      </c>
      <c r="Z861" s="3" t="s">
        <v>187</v>
      </c>
      <c r="AA861" s="5">
        <v>0.43</v>
      </c>
      <c r="AB861" s="5">
        <v>0</v>
      </c>
      <c r="AC861" s="5">
        <v>0.43</v>
      </c>
      <c r="AD861" s="5">
        <v>6.25</v>
      </c>
      <c r="AE861" s="5">
        <v>6.25</v>
      </c>
      <c r="AF861" s="5">
        <v>6.68</v>
      </c>
      <c r="AG861" s="6"/>
      <c r="AH861" s="6">
        <v>0</v>
      </c>
      <c r="AI861" s="7">
        <v>0</v>
      </c>
      <c r="AJ861" s="7">
        <v>0</v>
      </c>
      <c r="AK861" s="7">
        <v>0.43</v>
      </c>
      <c r="AL861" s="7">
        <v>0</v>
      </c>
      <c r="AM861" s="7">
        <v>0.43</v>
      </c>
      <c r="AN861" s="13" t="s">
        <v>46</v>
      </c>
      <c r="AO861" s="12"/>
      <c r="AP861" s="12"/>
      <c r="AQ861" s="12"/>
      <c r="AR861" s="12"/>
      <c r="AS861" s="12"/>
      <c r="AT861" s="12"/>
      <c r="AU861" s="12"/>
      <c r="AV861" s="12"/>
      <c r="AW861" s="12"/>
      <c r="AX861" s="12"/>
      <c r="AY861" s="8" t="s">
        <v>47</v>
      </c>
    </row>
    <row r="862" spans="1:51" ht="16.5" x14ac:dyDescent="0.25">
      <c r="A862" s="159" t="str">
        <f>_xlfn.XLOOKUP(X862,Mapping!N:N,Mapping!O:O,"Not Found",0,1)</f>
        <v>EC</v>
      </c>
      <c r="B862" s="159" t="str">
        <f t="shared" si="52"/>
        <v>LUDBEC46065.38125</v>
      </c>
      <c r="D862" s="159" t="str">
        <f t="shared" si="55"/>
        <v>Full Maintenance</v>
      </c>
      <c r="E862" s="159" t="str">
        <f t="shared" si="53"/>
        <v>MCPLUDBECFull Maintenance</v>
      </c>
      <c r="F862" s="159" t="str">
        <f t="shared" si="54"/>
        <v>MCPLUDBEC</v>
      </c>
      <c r="G862" s="159" t="s">
        <v>1889</v>
      </c>
      <c r="N862" s="2">
        <v>2601</v>
      </c>
      <c r="O862" s="3" t="s">
        <v>526</v>
      </c>
      <c r="P862" s="3" t="s">
        <v>39</v>
      </c>
      <c r="Q862" s="3" t="s">
        <v>319</v>
      </c>
      <c r="R862" s="3" t="s">
        <v>320</v>
      </c>
      <c r="S862" s="4">
        <v>46065.381249999999</v>
      </c>
      <c r="T862" s="4">
        <v>46065.583333333336</v>
      </c>
      <c r="U862" s="4">
        <v>46065.583333333336</v>
      </c>
      <c r="V862" s="3" t="s">
        <v>42</v>
      </c>
      <c r="W862" s="3" t="s">
        <v>43</v>
      </c>
      <c r="X862" s="3" t="s">
        <v>1401</v>
      </c>
      <c r="Y862" s="2">
        <v>1</v>
      </c>
      <c r="Z862" s="3" t="s">
        <v>321</v>
      </c>
      <c r="AA862" s="5">
        <v>4.8499999999999996</v>
      </c>
      <c r="AB862" s="5">
        <v>0</v>
      </c>
      <c r="AC862" s="5">
        <v>4.8499999999999996</v>
      </c>
      <c r="AD862" s="5">
        <v>0</v>
      </c>
      <c r="AE862" s="5">
        <v>0</v>
      </c>
      <c r="AF862" s="5">
        <v>4.8499999999999996</v>
      </c>
      <c r="AG862" s="6"/>
      <c r="AH862" s="6"/>
      <c r="AI862" s="7">
        <v>0</v>
      </c>
      <c r="AJ862" s="7">
        <v>0</v>
      </c>
      <c r="AK862" s="7">
        <v>4.8499999999999996</v>
      </c>
      <c r="AL862" s="7">
        <v>0</v>
      </c>
      <c r="AM862" s="7">
        <v>4.8499999999999996</v>
      </c>
      <c r="AN862" s="12" t="s">
        <v>46</v>
      </c>
      <c r="AO862" s="12"/>
      <c r="AP862" s="12"/>
      <c r="AQ862" s="12"/>
      <c r="AR862" s="12"/>
      <c r="AS862" s="12"/>
      <c r="AT862" s="12"/>
      <c r="AU862" s="12"/>
      <c r="AV862" s="12"/>
      <c r="AW862" s="12"/>
      <c r="AX862" s="12"/>
      <c r="AY862" s="8" t="s">
        <v>47</v>
      </c>
    </row>
    <row r="863" spans="1:51" ht="16.5" x14ac:dyDescent="0.25">
      <c r="A863" s="159" t="str">
        <f>_xlfn.XLOOKUP(X863,Mapping!N:N,Mapping!O:O,"Not Found",0,1)</f>
        <v>EC</v>
      </c>
      <c r="B863" s="159" t="str">
        <f t="shared" si="52"/>
        <v>LUDBEC46065.5833333333</v>
      </c>
      <c r="D863" s="159" t="str">
        <f t="shared" si="55"/>
        <v>ing-ec valuation</v>
      </c>
      <c r="E863" s="159" t="str">
        <f t="shared" si="53"/>
        <v>MCPLUDBECing-ec valuation</v>
      </c>
      <c r="F863" s="159" t="str">
        <f t="shared" si="54"/>
        <v>MCPLUDBEC</v>
      </c>
      <c r="G863" s="159" t="s">
        <v>1889</v>
      </c>
      <c r="N863" s="2">
        <v>2601</v>
      </c>
      <c r="O863" s="3" t="s">
        <v>526</v>
      </c>
      <c r="P863" s="3" t="s">
        <v>39</v>
      </c>
      <c r="Q863" s="3" t="s">
        <v>138</v>
      </c>
      <c r="R863" s="3" t="s">
        <v>139</v>
      </c>
      <c r="S863" s="4">
        <v>46065.583333333336</v>
      </c>
      <c r="T863" s="4">
        <v>46065.691666666666</v>
      </c>
      <c r="U863" s="4">
        <v>46065.692361111112</v>
      </c>
      <c r="V863" s="3" t="s">
        <v>42</v>
      </c>
      <c r="W863" s="3" t="s">
        <v>43</v>
      </c>
      <c r="X863" s="3" t="s">
        <v>1401</v>
      </c>
      <c r="Y863" s="2">
        <v>1</v>
      </c>
      <c r="Z863" s="3" t="s">
        <v>141</v>
      </c>
      <c r="AA863" s="5">
        <v>2.6</v>
      </c>
      <c r="AB863" s="5">
        <v>0</v>
      </c>
      <c r="AC863" s="5">
        <v>2.6</v>
      </c>
      <c r="AD863" s="5">
        <v>0</v>
      </c>
      <c r="AE863" s="5">
        <v>0</v>
      </c>
      <c r="AF863" s="5">
        <v>2.6</v>
      </c>
      <c r="AG863" s="6"/>
      <c r="AH863" s="6"/>
      <c r="AI863" s="7">
        <v>0</v>
      </c>
      <c r="AJ863" s="7">
        <v>0</v>
      </c>
      <c r="AK863" s="7">
        <v>2.6</v>
      </c>
      <c r="AL863" s="7">
        <v>0</v>
      </c>
      <c r="AM863" s="7">
        <v>2.6</v>
      </c>
      <c r="AN863" s="12" t="s">
        <v>46</v>
      </c>
      <c r="AO863" s="12"/>
      <c r="AP863" s="12"/>
      <c r="AQ863" s="12"/>
      <c r="AR863" s="12"/>
      <c r="AS863" s="12"/>
      <c r="AT863" s="12"/>
      <c r="AU863" s="12"/>
      <c r="AV863" s="12"/>
      <c r="AW863" s="12"/>
      <c r="AX863" s="12"/>
      <c r="AY863" s="8" t="s">
        <v>47</v>
      </c>
    </row>
    <row r="864" spans="1:51" ht="16.5" x14ac:dyDescent="0.25">
      <c r="A864" s="159" t="str">
        <f>_xlfn.XLOOKUP(X864,Mapping!N:N,Mapping!O:O,"Not Found",0,1)</f>
        <v>EC</v>
      </c>
      <c r="B864" s="159" t="str">
        <f t="shared" si="52"/>
        <v>LUDBEC46065.6923611111</v>
      </c>
      <c r="D864" s="159" t="str">
        <f t="shared" si="55"/>
        <v>ing-ec valuation exports</v>
      </c>
      <c r="E864" s="159" t="str">
        <f t="shared" si="53"/>
        <v>MCPLUDBECing-ec valuation exports</v>
      </c>
      <c r="F864" s="159" t="str">
        <f t="shared" si="54"/>
        <v>MCPLUDBEC</v>
      </c>
      <c r="G864" s="159" t="s">
        <v>1889</v>
      </c>
      <c r="N864" s="2">
        <v>2601</v>
      </c>
      <c r="O864" s="3" t="s">
        <v>526</v>
      </c>
      <c r="P864" s="3" t="s">
        <v>39</v>
      </c>
      <c r="Q864" s="3" t="s">
        <v>348</v>
      </c>
      <c r="R864" s="3" t="s">
        <v>42</v>
      </c>
      <c r="S864" s="4">
        <v>46065.692361111112</v>
      </c>
      <c r="T864" s="4">
        <v>46065.71875</v>
      </c>
      <c r="U864" s="4">
        <v>46066.247916666667</v>
      </c>
      <c r="V864" s="3" t="s">
        <v>1402</v>
      </c>
      <c r="W864" s="3" t="s">
        <v>54</v>
      </c>
      <c r="X864" s="3" t="s">
        <v>1403</v>
      </c>
      <c r="Y864" s="2">
        <v>1</v>
      </c>
      <c r="Z864" s="3" t="s">
        <v>350</v>
      </c>
      <c r="AA864" s="5">
        <v>0.63</v>
      </c>
      <c r="AB864" s="5">
        <v>0.63</v>
      </c>
      <c r="AC864" s="5">
        <v>0</v>
      </c>
      <c r="AD864" s="5">
        <v>1.95</v>
      </c>
      <c r="AE864" s="5">
        <v>2.58</v>
      </c>
      <c r="AF864" s="5">
        <v>2.58</v>
      </c>
      <c r="AG864" s="6"/>
      <c r="AH864" s="6"/>
      <c r="AI864" s="7">
        <v>0.63</v>
      </c>
      <c r="AJ864" s="7">
        <v>1.95</v>
      </c>
      <c r="AK864" s="7">
        <v>0</v>
      </c>
      <c r="AL864" s="7">
        <v>2.58</v>
      </c>
      <c r="AM864" s="7">
        <v>2.58</v>
      </c>
      <c r="AN864" s="12" t="s">
        <v>113</v>
      </c>
      <c r="AO864" s="12" t="s">
        <v>114</v>
      </c>
      <c r="AP864" s="12" t="s">
        <v>391</v>
      </c>
      <c r="AQ864" s="12" t="s">
        <v>1377</v>
      </c>
      <c r="AR864" s="12"/>
      <c r="AS864" s="12"/>
      <c r="AT864" s="12" t="s">
        <v>129</v>
      </c>
      <c r="AU864" s="12" t="s">
        <v>118</v>
      </c>
      <c r="AV864" s="12" t="s">
        <v>1378</v>
      </c>
      <c r="AW864" s="12" t="s">
        <v>1395</v>
      </c>
      <c r="AX864" s="12"/>
      <c r="AY864" s="8" t="s">
        <v>47</v>
      </c>
    </row>
    <row r="865" spans="1:51" ht="16.5" x14ac:dyDescent="0.25">
      <c r="A865" s="159" t="str">
        <f>_xlfn.XLOOKUP(X865,Mapping!N:N,Mapping!O:O,"Not Found",0,1)</f>
        <v>EC</v>
      </c>
      <c r="B865" s="159" t="str">
        <f t="shared" si="52"/>
        <v>LUDBEC46066.2479166667</v>
      </c>
      <c r="D865" s="159" t="str">
        <f t="shared" si="55"/>
        <v>ing-ec valuation exports</v>
      </c>
      <c r="E865" s="159" t="str">
        <f t="shared" si="53"/>
        <v>MCPLUDBECing-ec valuation exports</v>
      </c>
      <c r="F865" s="159" t="str">
        <f t="shared" si="54"/>
        <v>MCPLUDBEC</v>
      </c>
      <c r="G865" s="159" t="s">
        <v>1889</v>
      </c>
      <c r="N865" s="2">
        <v>2601</v>
      </c>
      <c r="O865" s="3" t="s">
        <v>526</v>
      </c>
      <c r="P865" s="3" t="s">
        <v>39</v>
      </c>
      <c r="Q865" s="3" t="s">
        <v>348</v>
      </c>
      <c r="R865" s="3" t="s">
        <v>349</v>
      </c>
      <c r="S865" s="4">
        <v>46066.247916666667</v>
      </c>
      <c r="T865" s="4">
        <v>46066.272222222222</v>
      </c>
      <c r="U865" s="4">
        <v>46066.362500000003</v>
      </c>
      <c r="V865" s="3" t="s">
        <v>42</v>
      </c>
      <c r="W865" s="3" t="s">
        <v>43</v>
      </c>
      <c r="X865" s="3" t="s">
        <v>1404</v>
      </c>
      <c r="Y865" s="2">
        <v>2</v>
      </c>
      <c r="Z865" s="3" t="s">
        <v>350</v>
      </c>
      <c r="AA865" s="5">
        <v>0.57999999999999996</v>
      </c>
      <c r="AB865" s="5">
        <v>0</v>
      </c>
      <c r="AC865" s="5">
        <v>0.57999999999999996</v>
      </c>
      <c r="AD865" s="5">
        <v>0</v>
      </c>
      <c r="AE865" s="5">
        <v>0</v>
      </c>
      <c r="AF865" s="5">
        <v>0.57999999999999996</v>
      </c>
      <c r="AG865" s="6"/>
      <c r="AH865" s="6"/>
      <c r="AI865" s="7">
        <v>0</v>
      </c>
      <c r="AJ865" s="7">
        <v>0</v>
      </c>
      <c r="AK865" s="7">
        <v>0.57999999999999996</v>
      </c>
      <c r="AL865" s="7">
        <v>0</v>
      </c>
      <c r="AM865" s="7">
        <v>0.57999999999999996</v>
      </c>
      <c r="AN865" s="12" t="s">
        <v>46</v>
      </c>
      <c r="AO865" s="12"/>
      <c r="AP865" s="12"/>
      <c r="AQ865" s="12"/>
      <c r="AR865" s="12"/>
      <c r="AS865" s="12"/>
      <c r="AT865" s="12"/>
      <c r="AU865" s="12"/>
      <c r="AV865" s="12"/>
      <c r="AW865" s="12"/>
      <c r="AX865" s="12"/>
      <c r="AY865" s="8" t="s">
        <v>47</v>
      </c>
    </row>
    <row r="866" spans="1:51" ht="16.5" x14ac:dyDescent="0.25">
      <c r="A866" s="159" t="str">
        <f>_xlfn.XLOOKUP(X866,Mapping!N:N,Mapping!O:O,"Not Found",0,1)</f>
        <v>KR</v>
      </c>
      <c r="B866" s="159" t="str">
        <f t="shared" si="52"/>
        <v>LUDBKR46066.3625</v>
      </c>
      <c r="D866" s="159" t="str">
        <f t="shared" si="55"/>
        <v>Light Maintenance</v>
      </c>
      <c r="E866" s="159" t="str">
        <f t="shared" si="53"/>
        <v>MCPLUDBKRLight Maintenance</v>
      </c>
      <c r="F866" s="159" t="str">
        <f t="shared" si="54"/>
        <v>MCPLUDBKR</v>
      </c>
      <c r="G866" s="159" t="s">
        <v>1889</v>
      </c>
      <c r="N866" s="2">
        <v>2601</v>
      </c>
      <c r="O866" s="3" t="s">
        <v>526</v>
      </c>
      <c r="P866" s="3" t="s">
        <v>39</v>
      </c>
      <c r="Q866" s="3" t="s">
        <v>92</v>
      </c>
      <c r="R866" s="3" t="s">
        <v>93</v>
      </c>
      <c r="S866" s="4">
        <v>46066.362500000003</v>
      </c>
      <c r="T866" s="4">
        <v>46066.371527777781</v>
      </c>
      <c r="U866" s="4">
        <v>46066.371527777781</v>
      </c>
      <c r="V866" s="3" t="s">
        <v>42</v>
      </c>
      <c r="W866" s="3" t="s">
        <v>43</v>
      </c>
      <c r="X866" s="3" t="s">
        <v>1405</v>
      </c>
      <c r="Y866" s="2">
        <v>4</v>
      </c>
      <c r="Z866" s="3" t="s">
        <v>94</v>
      </c>
      <c r="AA866" s="5">
        <v>0.22</v>
      </c>
      <c r="AB866" s="5">
        <v>0</v>
      </c>
      <c r="AC866" s="5">
        <v>0.22</v>
      </c>
      <c r="AD866" s="5">
        <v>0</v>
      </c>
      <c r="AE866" s="5">
        <v>0</v>
      </c>
      <c r="AF866" s="5">
        <v>0.22</v>
      </c>
      <c r="AG866" s="6"/>
      <c r="AH866" s="6"/>
      <c r="AI866" s="7">
        <v>0</v>
      </c>
      <c r="AJ866" s="7">
        <v>0</v>
      </c>
      <c r="AK866" s="7">
        <v>0.22</v>
      </c>
      <c r="AL866" s="7">
        <v>0</v>
      </c>
      <c r="AM866" s="7">
        <v>0.22</v>
      </c>
      <c r="AN866" s="12" t="s">
        <v>46</v>
      </c>
      <c r="AO866" s="12"/>
      <c r="AP866" s="12"/>
      <c r="AQ866" s="12"/>
      <c r="AR866" s="12"/>
      <c r="AS866" s="12"/>
      <c r="AT866" s="12"/>
      <c r="AU866" s="12"/>
      <c r="AV866" s="12"/>
      <c r="AW866" s="12"/>
      <c r="AX866" s="12"/>
      <c r="AY866" s="8" t="s">
        <v>94</v>
      </c>
    </row>
    <row r="867" spans="1:51" ht="16.5" x14ac:dyDescent="0.25">
      <c r="A867" s="159" t="str">
        <f>_xlfn.XLOOKUP(X867,Mapping!N:N,Mapping!O:O,"Not Found",0,1)</f>
        <v>KR</v>
      </c>
      <c r="B867" s="159" t="str">
        <f t="shared" si="52"/>
        <v>LUDBKR46066.3715277778</v>
      </c>
      <c r="D867" s="159" t="str">
        <f t="shared" si="55"/>
        <v>bpv-kr valuation</v>
      </c>
      <c r="E867" s="159" t="str">
        <f t="shared" si="53"/>
        <v>MCPLUDBKRbpv-kr valuation</v>
      </c>
      <c r="F867" s="159" t="str">
        <f t="shared" si="54"/>
        <v>MCPLUDBKR</v>
      </c>
      <c r="G867" s="159" t="s">
        <v>1889</v>
      </c>
      <c r="N867" s="2">
        <v>2601</v>
      </c>
      <c r="O867" s="3" t="s">
        <v>526</v>
      </c>
      <c r="P867" s="3" t="s">
        <v>39</v>
      </c>
      <c r="Q867" s="3" t="s">
        <v>121</v>
      </c>
      <c r="R867" s="3" t="s">
        <v>134</v>
      </c>
      <c r="S867" s="4">
        <v>46066.371527777781</v>
      </c>
      <c r="T867" s="4">
        <v>46066.436805555553</v>
      </c>
      <c r="U867" s="4">
        <v>46066.438194444447</v>
      </c>
      <c r="V867" s="3" t="s">
        <v>42</v>
      </c>
      <c r="W867" s="3" t="s">
        <v>43</v>
      </c>
      <c r="X867" s="3" t="s">
        <v>1405</v>
      </c>
      <c r="Y867" s="2">
        <v>1</v>
      </c>
      <c r="Z867" s="3" t="s">
        <v>123</v>
      </c>
      <c r="AA867" s="5">
        <v>1.57</v>
      </c>
      <c r="AB867" s="5">
        <v>0</v>
      </c>
      <c r="AC867" s="5">
        <v>1.57</v>
      </c>
      <c r="AD867" s="5">
        <v>0</v>
      </c>
      <c r="AE867" s="5">
        <v>0</v>
      </c>
      <c r="AF867" s="5">
        <v>1.57</v>
      </c>
      <c r="AG867" s="6"/>
      <c r="AH867" s="6"/>
      <c r="AI867" s="7">
        <v>0</v>
      </c>
      <c r="AJ867" s="7">
        <v>0</v>
      </c>
      <c r="AK867" s="7">
        <v>1.57</v>
      </c>
      <c r="AL867" s="7">
        <v>0</v>
      </c>
      <c r="AM867" s="7">
        <v>1.57</v>
      </c>
      <c r="AN867" s="12" t="s">
        <v>46</v>
      </c>
      <c r="AO867" s="12"/>
      <c r="AP867" s="12"/>
      <c r="AQ867" s="12"/>
      <c r="AR867" s="12"/>
      <c r="AS867" s="12"/>
      <c r="AT867" s="12"/>
      <c r="AU867" s="12"/>
      <c r="AV867" s="12"/>
      <c r="AW867" s="12"/>
      <c r="AX867" s="12"/>
      <c r="AY867" s="8" t="s">
        <v>47</v>
      </c>
    </row>
    <row r="868" spans="1:51" ht="16.5" x14ac:dyDescent="0.25">
      <c r="A868" s="159" t="str">
        <f>_xlfn.XLOOKUP(X868,Mapping!N:N,Mapping!O:O,"Not Found",0,1)</f>
        <v>KR</v>
      </c>
      <c r="B868" s="159" t="str">
        <f t="shared" si="52"/>
        <v>LUDBKR46066.4381944444</v>
      </c>
      <c r="D868" s="159" t="str">
        <f t="shared" si="55"/>
        <v>bpv-kr valuation exports</v>
      </c>
      <c r="E868" s="159" t="str">
        <f t="shared" si="53"/>
        <v>MCPLUDBKRbpv-kr valuation exports</v>
      </c>
      <c r="F868" s="159" t="str">
        <f t="shared" si="54"/>
        <v>MCPLUDBKR</v>
      </c>
      <c r="G868" s="159" t="s">
        <v>1889</v>
      </c>
      <c r="N868" s="2">
        <v>2601</v>
      </c>
      <c r="O868" s="3" t="s">
        <v>526</v>
      </c>
      <c r="P868" s="3" t="s">
        <v>39</v>
      </c>
      <c r="Q868" s="3" t="s">
        <v>352</v>
      </c>
      <c r="R868" s="3" t="s">
        <v>353</v>
      </c>
      <c r="S868" s="4">
        <v>46066.438194444447</v>
      </c>
      <c r="T868" s="4">
        <v>46066.459027777775</v>
      </c>
      <c r="U868" s="4">
        <v>46066.459722222222</v>
      </c>
      <c r="V868" s="3" t="s">
        <v>42</v>
      </c>
      <c r="W868" s="3" t="s">
        <v>43</v>
      </c>
      <c r="X868" s="3" t="s">
        <v>1406</v>
      </c>
      <c r="Y868" s="2">
        <v>1</v>
      </c>
      <c r="Z868" s="3" t="s">
        <v>354</v>
      </c>
      <c r="AA868" s="5">
        <v>0.5</v>
      </c>
      <c r="AB868" s="5">
        <v>0.5</v>
      </c>
      <c r="AC868" s="5">
        <v>0</v>
      </c>
      <c r="AD868" s="5">
        <v>0.02</v>
      </c>
      <c r="AE868" s="5">
        <v>0.52</v>
      </c>
      <c r="AF868" s="5">
        <v>0.52</v>
      </c>
      <c r="AG868" s="6">
        <v>0</v>
      </c>
      <c r="AH868" s="6">
        <v>0</v>
      </c>
      <c r="AI868" s="7">
        <v>0</v>
      </c>
      <c r="AJ868" s="7">
        <v>0</v>
      </c>
      <c r="AK868" s="7">
        <v>0.5</v>
      </c>
      <c r="AL868" s="7">
        <v>0</v>
      </c>
      <c r="AM868" s="7">
        <v>0.5</v>
      </c>
      <c r="AN868" s="12" t="s">
        <v>46</v>
      </c>
      <c r="AO868" s="12"/>
      <c r="AP868" s="12"/>
      <c r="AQ868" s="12"/>
      <c r="AR868" s="12"/>
      <c r="AS868" s="12"/>
      <c r="AT868" s="12"/>
      <c r="AU868" s="12"/>
      <c r="AV868" s="12"/>
      <c r="AW868" s="12"/>
      <c r="AX868" s="12"/>
      <c r="AY868" s="8" t="s">
        <v>47</v>
      </c>
    </row>
    <row r="869" spans="1:51" ht="16.5" x14ac:dyDescent="0.25">
      <c r="A869" s="159" t="str">
        <f>_xlfn.XLOOKUP(X869,Mapping!N:N,Mapping!O:O,"Not Found",0,1)</f>
        <v>GAP</v>
      </c>
      <c r="B869" s="159" t="str">
        <f t="shared" si="52"/>
        <v>LUDBGAP46066.4597222222</v>
      </c>
      <c r="D869" s="159" t="str">
        <f t="shared" si="55"/>
        <v>gap planning</v>
      </c>
      <c r="E869" s="159" t="str">
        <f t="shared" si="53"/>
        <v>MCPLUDBGAPgap planning</v>
      </c>
      <c r="F869" s="159" t="str">
        <f t="shared" si="54"/>
        <v>MCPLUDBGAP</v>
      </c>
      <c r="G869" s="159" t="s">
        <v>1889</v>
      </c>
      <c r="N869" s="2">
        <v>2601</v>
      </c>
      <c r="O869" s="3" t="s">
        <v>526</v>
      </c>
      <c r="P869" s="3" t="s">
        <v>39</v>
      </c>
      <c r="Q869" s="3" t="s">
        <v>194</v>
      </c>
      <c r="R869" s="3" t="s">
        <v>207</v>
      </c>
      <c r="S869" s="4">
        <v>46066.459722222222</v>
      </c>
      <c r="T869" s="4">
        <v>46066.490972222222</v>
      </c>
      <c r="U869" s="4">
        <v>46066.578472222223</v>
      </c>
      <c r="V869" s="3" t="s">
        <v>42</v>
      </c>
      <c r="W869" s="3" t="s">
        <v>43</v>
      </c>
      <c r="X869" s="3" t="s">
        <v>1407</v>
      </c>
      <c r="Y869" s="2">
        <v>1</v>
      </c>
      <c r="Z869" s="3" t="s">
        <v>197</v>
      </c>
      <c r="AA869" s="5">
        <v>0.75</v>
      </c>
      <c r="AB869" s="5">
        <v>0</v>
      </c>
      <c r="AC869" s="5">
        <v>0.75</v>
      </c>
      <c r="AD869" s="5">
        <v>0</v>
      </c>
      <c r="AE869" s="5">
        <v>0</v>
      </c>
      <c r="AF869" s="5">
        <v>0.75</v>
      </c>
      <c r="AG869" s="6"/>
      <c r="AH869" s="6"/>
      <c r="AI869" s="7">
        <v>0</v>
      </c>
      <c r="AJ869" s="7">
        <v>0</v>
      </c>
      <c r="AK869" s="7">
        <v>0.75</v>
      </c>
      <c r="AL869" s="7">
        <v>0</v>
      </c>
      <c r="AM869" s="7">
        <v>0.75</v>
      </c>
      <c r="AN869" s="12" t="s">
        <v>46</v>
      </c>
      <c r="AO869" s="12"/>
      <c r="AP869" s="12"/>
      <c r="AQ869" s="12"/>
      <c r="AR869" s="12"/>
      <c r="AS869" s="12"/>
      <c r="AT869" s="12"/>
      <c r="AU869" s="12"/>
      <c r="AV869" s="12"/>
      <c r="AW869" s="12"/>
      <c r="AX869" s="12"/>
      <c r="AY869" s="8" t="s">
        <v>47</v>
      </c>
    </row>
    <row r="870" spans="1:51" ht="16.5" x14ac:dyDescent="0.25">
      <c r="A870" s="159" t="str">
        <f>_xlfn.XLOOKUP(X870,Mapping!N:N,Mapping!O:O,"Not Found",0,1)</f>
        <v>Import Strategies</v>
      </c>
      <c r="B870" s="159" t="str">
        <f t="shared" si="52"/>
        <v>LUDBImport Strategies46066.5784722222</v>
      </c>
      <c r="D870" s="159" t="str">
        <f t="shared" si="55"/>
        <v>import strategies IG</v>
      </c>
      <c r="E870" s="159" t="str">
        <f t="shared" si="53"/>
        <v>MCPLUDBImport Strategiesimport strategies IG</v>
      </c>
      <c r="F870" s="159" t="str">
        <f t="shared" si="54"/>
        <v>MCPLUDBImport Strategies</v>
      </c>
      <c r="G870" s="159" t="s">
        <v>1889</v>
      </c>
      <c r="N870" s="2">
        <v>2601</v>
      </c>
      <c r="O870" s="3" t="s">
        <v>526</v>
      </c>
      <c r="P870" s="3" t="s">
        <v>39</v>
      </c>
      <c r="Q870" s="3" t="s">
        <v>1408</v>
      </c>
      <c r="R870" s="3" t="s">
        <v>1409</v>
      </c>
      <c r="S870" s="4">
        <v>46066.578472222223</v>
      </c>
      <c r="T870" s="4">
        <v>46066.579861111109</v>
      </c>
      <c r="U870" s="4">
        <v>46066.581250000003</v>
      </c>
      <c r="V870" s="3" t="s">
        <v>42</v>
      </c>
      <c r="W870" s="3" t="s">
        <v>43</v>
      </c>
      <c r="X870" s="3" t="s">
        <v>1410</v>
      </c>
      <c r="Y870" s="2">
        <v>1</v>
      </c>
      <c r="Z870" s="3" t="s">
        <v>1411</v>
      </c>
      <c r="AA870" s="5">
        <v>0.03</v>
      </c>
      <c r="AB870" s="5">
        <v>0</v>
      </c>
      <c r="AC870" s="5">
        <v>0.03</v>
      </c>
      <c r="AD870" s="5">
        <v>0</v>
      </c>
      <c r="AE870" s="5">
        <v>0</v>
      </c>
      <c r="AF870" s="5">
        <v>0.03</v>
      </c>
      <c r="AG870" s="6"/>
      <c r="AH870" s="6"/>
      <c r="AI870" s="7">
        <v>0</v>
      </c>
      <c r="AJ870" s="7">
        <v>0</v>
      </c>
      <c r="AK870" s="7">
        <v>0.03</v>
      </c>
      <c r="AL870" s="7">
        <v>0</v>
      </c>
      <c r="AM870" s="7">
        <v>0.03</v>
      </c>
      <c r="AN870" s="12" t="s">
        <v>46</v>
      </c>
      <c r="AO870" s="12"/>
      <c r="AP870" s="12"/>
      <c r="AQ870" s="12"/>
      <c r="AR870" s="12"/>
      <c r="AS870" s="12"/>
      <c r="AT870" s="12"/>
      <c r="AU870" s="12"/>
      <c r="AV870" s="12"/>
      <c r="AW870" s="12"/>
      <c r="AX870" s="12"/>
      <c r="AY870" s="8" t="s">
        <v>47</v>
      </c>
    </row>
    <row r="871" spans="1:51" ht="16.5" x14ac:dyDescent="0.25">
      <c r="A871" s="159" t="str">
        <f>_xlfn.XLOOKUP(X871,Mapping!N:N,Mapping!O:O,"Not Found",0,1)</f>
        <v>Import Strategies</v>
      </c>
      <c r="B871" s="159" t="str">
        <f t="shared" si="52"/>
        <v>LUDBImport Strategies46066.58125</v>
      </c>
      <c r="D871" s="159" t="str">
        <f t="shared" si="55"/>
        <v>import strategies Risk</v>
      </c>
      <c r="E871" s="159" t="str">
        <f t="shared" si="53"/>
        <v>MCPLUDBImport Strategiesimport strategies Risk</v>
      </c>
      <c r="F871" s="159" t="str">
        <f t="shared" si="54"/>
        <v>MCPLUDBImport Strategies</v>
      </c>
      <c r="G871" s="159" t="s">
        <v>1889</v>
      </c>
      <c r="N871" s="2">
        <v>2601</v>
      </c>
      <c r="O871" s="3" t="s">
        <v>526</v>
      </c>
      <c r="P871" s="3" t="s">
        <v>39</v>
      </c>
      <c r="Q871" s="3" t="s">
        <v>1412</v>
      </c>
      <c r="R871" s="3" t="s">
        <v>1413</v>
      </c>
      <c r="S871" s="4">
        <v>46066.581250000003</v>
      </c>
      <c r="T871" s="4">
        <v>46066.582638888889</v>
      </c>
      <c r="U871" s="4">
        <v>46066.584027777775</v>
      </c>
      <c r="V871" s="3" t="s">
        <v>42</v>
      </c>
      <c r="W871" s="3" t="s">
        <v>43</v>
      </c>
      <c r="X871" s="3" t="s">
        <v>1414</v>
      </c>
      <c r="Y871" s="2">
        <v>1</v>
      </c>
      <c r="Z871" s="3" t="s">
        <v>1415</v>
      </c>
      <c r="AA871" s="5">
        <v>0.03</v>
      </c>
      <c r="AB871" s="5">
        <v>0</v>
      </c>
      <c r="AC871" s="5">
        <v>0.03</v>
      </c>
      <c r="AD871" s="5">
        <v>0</v>
      </c>
      <c r="AE871" s="5">
        <v>0</v>
      </c>
      <c r="AF871" s="5">
        <v>0.03</v>
      </c>
      <c r="AG871" s="6"/>
      <c r="AH871" s="6"/>
      <c r="AI871" s="7">
        <v>0</v>
      </c>
      <c r="AJ871" s="7">
        <v>0</v>
      </c>
      <c r="AK871" s="7">
        <v>0.03</v>
      </c>
      <c r="AL871" s="7">
        <v>0</v>
      </c>
      <c r="AM871" s="7">
        <v>0.03</v>
      </c>
      <c r="AN871" s="12" t="s">
        <v>46</v>
      </c>
      <c r="AO871" s="12"/>
      <c r="AP871" s="12"/>
      <c r="AQ871" s="12"/>
      <c r="AR871" s="12"/>
      <c r="AS871" s="12"/>
      <c r="AT871" s="12"/>
      <c r="AU871" s="12"/>
      <c r="AV871" s="12"/>
      <c r="AW871" s="12"/>
      <c r="AX871" s="12"/>
      <c r="AY871" s="8" t="s">
        <v>47</v>
      </c>
    </row>
    <row r="872" spans="1:51" ht="16.5" x14ac:dyDescent="0.25">
      <c r="A872" s="159" t="str">
        <f>_xlfn.XLOOKUP(X872,Mapping!N:N,Mapping!O:O,"Not Found",0,1)</f>
        <v>Planning (NII)</v>
      </c>
      <c r="B872" s="159" t="str">
        <f t="shared" si="52"/>
        <v>LUDBPlanning (NII)46066.5840277778</v>
      </c>
      <c r="D872" s="159" t="str">
        <f t="shared" si="55"/>
        <v>planning run01</v>
      </c>
      <c r="E872" s="159" t="str">
        <f t="shared" si="53"/>
        <v>MCPLUDBPlanning (NII)planning run01</v>
      </c>
      <c r="F872" s="159" t="str">
        <f t="shared" si="54"/>
        <v>MCPLUDBPlanning (NII)</v>
      </c>
      <c r="G872" s="159" t="s">
        <v>1889</v>
      </c>
      <c r="N872" s="2">
        <v>2601</v>
      </c>
      <c r="O872" s="3" t="s">
        <v>526</v>
      </c>
      <c r="P872" s="3" t="s">
        <v>39</v>
      </c>
      <c r="Q872" s="3" t="s">
        <v>158</v>
      </c>
      <c r="R872" s="3" t="s">
        <v>159</v>
      </c>
      <c r="S872" s="4">
        <v>46066.584027777775</v>
      </c>
      <c r="T872" s="4">
        <v>46066.914583333331</v>
      </c>
      <c r="U872" s="4">
        <v>46066.914583333331</v>
      </c>
      <c r="V872" s="3" t="s">
        <v>42</v>
      </c>
      <c r="W872" s="3" t="s">
        <v>43</v>
      </c>
      <c r="X872" s="3" t="s">
        <v>1416</v>
      </c>
      <c r="Y872" s="2">
        <v>1</v>
      </c>
      <c r="Z872" s="3" t="s">
        <v>161</v>
      </c>
      <c r="AA872" s="5">
        <v>7.93</v>
      </c>
      <c r="AB872" s="5">
        <v>0</v>
      </c>
      <c r="AC872" s="5">
        <v>7.93</v>
      </c>
      <c r="AD872" s="5">
        <v>0</v>
      </c>
      <c r="AE872" s="5">
        <v>0</v>
      </c>
      <c r="AF872" s="5">
        <v>7.93</v>
      </c>
      <c r="AG872" s="6"/>
      <c r="AH872" s="6"/>
      <c r="AI872" s="7">
        <v>0</v>
      </c>
      <c r="AJ872" s="7">
        <v>0</v>
      </c>
      <c r="AK872" s="7">
        <v>7.93</v>
      </c>
      <c r="AL872" s="7">
        <v>0</v>
      </c>
      <c r="AM872" s="7">
        <v>7.93</v>
      </c>
      <c r="AN872" s="12" t="s">
        <v>46</v>
      </c>
      <c r="AO872" s="12"/>
      <c r="AP872" s="12"/>
      <c r="AQ872" s="12"/>
      <c r="AR872" s="12"/>
      <c r="AS872" s="12"/>
      <c r="AT872" s="12"/>
      <c r="AU872" s="12"/>
      <c r="AV872" s="12"/>
      <c r="AW872" s="12"/>
      <c r="AX872" s="12"/>
      <c r="AY872" s="8" t="s">
        <v>47</v>
      </c>
    </row>
    <row r="873" spans="1:51" ht="16.5" x14ac:dyDescent="0.25">
      <c r="A873" s="159" t="str">
        <f>_xlfn.XLOOKUP(X873,Mapping!N:N,Mapping!O:O,"Not Found",0,1)</f>
        <v>Planning (NII)</v>
      </c>
      <c r="B873" s="159" t="str">
        <f t="shared" si="52"/>
        <v>LUDBPlanning (NII)46066.9145833333</v>
      </c>
      <c r="D873" s="159" t="str">
        <f t="shared" si="55"/>
        <v>MDL Processing</v>
      </c>
      <c r="E873" s="159" t="str">
        <f t="shared" si="53"/>
        <v>MCPLUDBPlanning (NII)MDL Processing</v>
      </c>
      <c r="F873" s="159" t="str">
        <f t="shared" si="54"/>
        <v>MCPLUDBPlanning (NII)</v>
      </c>
      <c r="G873" s="159" t="s">
        <v>1889</v>
      </c>
      <c r="N873" s="2">
        <v>2601</v>
      </c>
      <c r="O873" s="3" t="s">
        <v>526</v>
      </c>
      <c r="P873" s="3" t="s">
        <v>39</v>
      </c>
      <c r="Q873" s="3" t="s">
        <v>162</v>
      </c>
      <c r="R873" s="3" t="s">
        <v>163</v>
      </c>
      <c r="S873" s="4">
        <v>46066.914583333331</v>
      </c>
      <c r="T873" s="4">
        <v>46066.924305555556</v>
      </c>
      <c r="U873" s="4">
        <v>46066.924305555556</v>
      </c>
      <c r="V873" s="3" t="s">
        <v>42</v>
      </c>
      <c r="W873" s="3" t="s">
        <v>43</v>
      </c>
      <c r="X873" s="3" t="s">
        <v>1416</v>
      </c>
      <c r="Y873" s="2">
        <v>1</v>
      </c>
      <c r="Z873" s="3" t="s">
        <v>164</v>
      </c>
      <c r="AA873" s="5">
        <v>0.23</v>
      </c>
      <c r="AB873" s="5">
        <v>0</v>
      </c>
      <c r="AC873" s="5">
        <v>0.23</v>
      </c>
      <c r="AD873" s="5">
        <v>0</v>
      </c>
      <c r="AE873" s="5">
        <v>0</v>
      </c>
      <c r="AF873" s="5">
        <v>0.23</v>
      </c>
      <c r="AG873" s="6"/>
      <c r="AH873" s="6"/>
      <c r="AI873" s="7">
        <v>0</v>
      </c>
      <c r="AJ873" s="7">
        <v>0</v>
      </c>
      <c r="AK873" s="7">
        <v>0.23</v>
      </c>
      <c r="AL873" s="7">
        <v>0</v>
      </c>
      <c r="AM873" s="7">
        <v>0.23</v>
      </c>
      <c r="AN873" s="12" t="s">
        <v>46</v>
      </c>
      <c r="AO873" s="12"/>
      <c r="AP873" s="12"/>
      <c r="AQ873" s="12"/>
      <c r="AR873" s="12"/>
      <c r="AS873" s="12"/>
      <c r="AT873" s="12"/>
      <c r="AU873" s="12"/>
      <c r="AV873" s="12"/>
      <c r="AW873" s="12"/>
      <c r="AX873" s="12"/>
      <c r="AY873" s="8" t="s">
        <v>47</v>
      </c>
    </row>
    <row r="874" spans="1:51" ht="16.5" x14ac:dyDescent="0.25">
      <c r="A874" s="159" t="str">
        <f>_xlfn.XLOOKUP(X874,Mapping!N:N,Mapping!O:O,"Not Found",0,1)</f>
        <v>Planning (NII)</v>
      </c>
      <c r="B874" s="159" t="str">
        <f t="shared" si="52"/>
        <v>LUDBPlanning (NII)46066.9243055556</v>
      </c>
      <c r="D874" s="159" t="str">
        <f t="shared" si="55"/>
        <v>planning run02</v>
      </c>
      <c r="E874" s="159" t="str">
        <f t="shared" si="53"/>
        <v>MCPLUDBPlanning (NII)planning run02</v>
      </c>
      <c r="F874" s="159" t="str">
        <f t="shared" si="54"/>
        <v>MCPLUDBPlanning (NII)</v>
      </c>
      <c r="G874" s="159" t="s">
        <v>1889</v>
      </c>
      <c r="N874" s="2">
        <v>2601</v>
      </c>
      <c r="O874" s="3" t="s">
        <v>526</v>
      </c>
      <c r="P874" s="3" t="s">
        <v>39</v>
      </c>
      <c r="Q874" s="3" t="s">
        <v>165</v>
      </c>
      <c r="R874" s="3" t="s">
        <v>166</v>
      </c>
      <c r="S874" s="4">
        <v>46066.924305555556</v>
      </c>
      <c r="T874" s="4">
        <v>46066.976388888892</v>
      </c>
      <c r="U874" s="4">
        <v>46066.976388888892</v>
      </c>
      <c r="V874" s="3" t="s">
        <v>42</v>
      </c>
      <c r="W874" s="3" t="s">
        <v>43</v>
      </c>
      <c r="X874" s="3" t="s">
        <v>1416</v>
      </c>
      <c r="Y874" s="2">
        <v>1</v>
      </c>
      <c r="Z874" s="3" t="s">
        <v>167</v>
      </c>
      <c r="AA874" s="5">
        <v>1.25</v>
      </c>
      <c r="AB874" s="5">
        <v>0</v>
      </c>
      <c r="AC874" s="5">
        <v>1.25</v>
      </c>
      <c r="AD874" s="5">
        <v>0</v>
      </c>
      <c r="AE874" s="5">
        <v>0</v>
      </c>
      <c r="AF874" s="5">
        <v>1.25</v>
      </c>
      <c r="AG874" s="6"/>
      <c r="AH874" s="6"/>
      <c r="AI874" s="7">
        <v>0</v>
      </c>
      <c r="AJ874" s="7">
        <v>0</v>
      </c>
      <c r="AK874" s="7">
        <v>1.25</v>
      </c>
      <c r="AL874" s="7">
        <v>0</v>
      </c>
      <c r="AM874" s="7">
        <v>1.25</v>
      </c>
      <c r="AN874" s="12" t="s">
        <v>46</v>
      </c>
      <c r="AO874" s="12"/>
      <c r="AP874" s="12"/>
      <c r="AQ874" s="12"/>
      <c r="AR874" s="12"/>
      <c r="AS874" s="12"/>
      <c r="AT874" s="12"/>
      <c r="AU874" s="12"/>
      <c r="AV874" s="12"/>
      <c r="AW874" s="12"/>
      <c r="AX874" s="12"/>
      <c r="AY874" s="8" t="s">
        <v>47</v>
      </c>
    </row>
    <row r="875" spans="1:51" ht="16.5" x14ac:dyDescent="0.25">
      <c r="A875" s="159" t="str">
        <f>_xlfn.XLOOKUP(X875,Mapping!N:N,Mapping!O:O,"Not Found",0,1)</f>
        <v>Planning (NII)</v>
      </c>
      <c r="B875" s="159" t="str">
        <f t="shared" si="52"/>
        <v>LUDBPlanning (NII)46066.9763888889</v>
      </c>
      <c r="D875" s="159" t="str">
        <f t="shared" si="55"/>
        <v>export to ara</v>
      </c>
      <c r="E875" s="159" t="str">
        <f t="shared" si="53"/>
        <v>MCPLUDBPlanning (NII)export to ara</v>
      </c>
      <c r="F875" s="159" t="str">
        <f t="shared" si="54"/>
        <v>MCPLUDBPlanning (NII)</v>
      </c>
      <c r="G875" s="159" t="s">
        <v>1889</v>
      </c>
      <c r="N875" s="2">
        <v>2601</v>
      </c>
      <c r="O875" s="3" t="s">
        <v>526</v>
      </c>
      <c r="P875" s="3" t="s">
        <v>39</v>
      </c>
      <c r="Q875" s="3" t="s">
        <v>89</v>
      </c>
      <c r="R875" s="3" t="s">
        <v>90</v>
      </c>
      <c r="S875" s="4">
        <v>46066.976388888892</v>
      </c>
      <c r="T875" s="4">
        <v>46066.977777777778</v>
      </c>
      <c r="U875" s="4">
        <v>46066.979166666664</v>
      </c>
      <c r="V875" s="3" t="s">
        <v>42</v>
      </c>
      <c r="W875" s="3" t="s">
        <v>43</v>
      </c>
      <c r="X875" s="3" t="s">
        <v>1416</v>
      </c>
      <c r="Y875" s="2">
        <v>3</v>
      </c>
      <c r="Z875" s="3" t="s">
        <v>91</v>
      </c>
      <c r="AA875" s="5">
        <v>0.03</v>
      </c>
      <c r="AB875" s="5">
        <v>0</v>
      </c>
      <c r="AC875" s="5">
        <v>0.03</v>
      </c>
      <c r="AD875" s="5">
        <v>0</v>
      </c>
      <c r="AE875" s="5">
        <v>0</v>
      </c>
      <c r="AF875" s="5">
        <v>0.03</v>
      </c>
      <c r="AG875" s="6"/>
      <c r="AH875" s="6"/>
      <c r="AI875" s="7">
        <v>0</v>
      </c>
      <c r="AJ875" s="7">
        <v>0</v>
      </c>
      <c r="AK875" s="7">
        <v>0.03</v>
      </c>
      <c r="AL875" s="7">
        <v>0</v>
      </c>
      <c r="AM875" s="7">
        <v>0.03</v>
      </c>
      <c r="AN875" s="12" t="s">
        <v>46</v>
      </c>
      <c r="AO875" s="12"/>
      <c r="AP875" s="12"/>
      <c r="AQ875" s="12"/>
      <c r="AR875" s="12"/>
      <c r="AS875" s="12"/>
      <c r="AT875" s="12"/>
      <c r="AU875" s="12"/>
      <c r="AV875" s="12"/>
      <c r="AW875" s="12"/>
      <c r="AX875" s="12"/>
      <c r="AY875" s="8" t="s">
        <v>91</v>
      </c>
    </row>
    <row r="876" spans="1:51" ht="16.5" x14ac:dyDescent="0.25">
      <c r="A876" s="159" t="str">
        <f>_xlfn.XLOOKUP(X876,Mapping!N:N,Mapping!O:O,"Not Found",0,1)</f>
        <v>Planning (NII)</v>
      </c>
      <c r="B876" s="159" t="str">
        <f t="shared" si="52"/>
        <v>LUDBPlanning (NII)46066.9791666667</v>
      </c>
      <c r="D876" s="159" t="str">
        <f t="shared" si="55"/>
        <v>Light Maintenance</v>
      </c>
      <c r="E876" s="159" t="str">
        <f t="shared" si="53"/>
        <v>MCPLUDBPlanning (NII)Light Maintenance</v>
      </c>
      <c r="F876" s="159" t="str">
        <f t="shared" si="54"/>
        <v>MCPLUDBPlanning (NII)</v>
      </c>
      <c r="G876" s="159" t="s">
        <v>1889</v>
      </c>
      <c r="N876" s="2">
        <v>2601</v>
      </c>
      <c r="O876" s="3" t="s">
        <v>526</v>
      </c>
      <c r="P876" s="3" t="s">
        <v>39</v>
      </c>
      <c r="Q876" s="3" t="s">
        <v>92</v>
      </c>
      <c r="R876" s="3" t="s">
        <v>93</v>
      </c>
      <c r="S876" s="4">
        <v>46066.979166666664</v>
      </c>
      <c r="T876" s="4">
        <v>46067.059027777781</v>
      </c>
      <c r="U876" s="4">
        <v>46067.059027777781</v>
      </c>
      <c r="V876" s="3" t="s">
        <v>42</v>
      </c>
      <c r="W876" s="3" t="s">
        <v>43</v>
      </c>
      <c r="X876" s="3" t="s">
        <v>1417</v>
      </c>
      <c r="Y876" s="2">
        <v>5</v>
      </c>
      <c r="Z876" s="3" t="s">
        <v>94</v>
      </c>
      <c r="AA876" s="5">
        <v>1.92</v>
      </c>
      <c r="AB876" s="5">
        <v>0</v>
      </c>
      <c r="AC876" s="5">
        <v>1.92</v>
      </c>
      <c r="AD876" s="5">
        <v>0</v>
      </c>
      <c r="AE876" s="5">
        <v>0</v>
      </c>
      <c r="AF876" s="5">
        <v>1.92</v>
      </c>
      <c r="AG876" s="6"/>
      <c r="AH876" s="6"/>
      <c r="AI876" s="7">
        <v>0</v>
      </c>
      <c r="AJ876" s="7">
        <v>0</v>
      </c>
      <c r="AK876" s="7">
        <v>1.92</v>
      </c>
      <c r="AL876" s="7">
        <v>0</v>
      </c>
      <c r="AM876" s="7">
        <v>1.92</v>
      </c>
      <c r="AN876" s="12" t="s">
        <v>46</v>
      </c>
      <c r="AO876" s="12"/>
      <c r="AP876" s="12"/>
      <c r="AQ876" s="12"/>
      <c r="AR876" s="12"/>
      <c r="AS876" s="12"/>
      <c r="AT876" s="12"/>
      <c r="AU876" s="12"/>
      <c r="AV876" s="12"/>
      <c r="AW876" s="12"/>
      <c r="AX876" s="12"/>
      <c r="AY876" s="8" t="s">
        <v>94</v>
      </c>
    </row>
    <row r="877" spans="1:51" ht="16.5" x14ac:dyDescent="0.25">
      <c r="A877" s="159" t="str">
        <f>_xlfn.XLOOKUP(X877,Mapping!N:N,Mapping!O:O,"Not Found",0,1)</f>
        <v>Planning (NII)</v>
      </c>
      <c r="B877" s="159" t="str">
        <f t="shared" si="52"/>
        <v>LUDBPlanning (NII)46067.0590277778</v>
      </c>
      <c r="D877" s="159" t="str">
        <f t="shared" si="55"/>
        <v>planning run OLAP exports</v>
      </c>
      <c r="E877" s="159" t="str">
        <f t="shared" si="53"/>
        <v>MCPLUDBPlanning (NII)planning run OLAP exports</v>
      </c>
      <c r="F877" s="159" t="str">
        <f t="shared" si="54"/>
        <v>MCPLUDBPlanning (NII)</v>
      </c>
      <c r="G877" s="159" t="s">
        <v>1889</v>
      </c>
      <c r="N877" s="2">
        <v>2601</v>
      </c>
      <c r="O877" s="3" t="s">
        <v>526</v>
      </c>
      <c r="P877" s="3" t="s">
        <v>39</v>
      </c>
      <c r="Q877" s="3" t="s">
        <v>322</v>
      </c>
      <c r="R877" s="3" t="s">
        <v>42</v>
      </c>
      <c r="S877" s="4">
        <v>46067.059027777781</v>
      </c>
      <c r="T877" s="4">
        <v>46067.070138888892</v>
      </c>
      <c r="U877" s="4">
        <v>46069.395138888889</v>
      </c>
      <c r="V877" s="3" t="s">
        <v>1418</v>
      </c>
      <c r="W877" s="3" t="s">
        <v>54</v>
      </c>
      <c r="X877" s="3" t="s">
        <v>1417</v>
      </c>
      <c r="Y877" s="2">
        <v>1</v>
      </c>
      <c r="Z877" s="3" t="s">
        <v>324</v>
      </c>
      <c r="AA877" s="5">
        <v>0.27</v>
      </c>
      <c r="AB877" s="5">
        <v>0.27</v>
      </c>
      <c r="AC877" s="5">
        <v>0</v>
      </c>
      <c r="AD877" s="5">
        <v>5.48</v>
      </c>
      <c r="AE877" s="5">
        <v>5.75</v>
      </c>
      <c r="AF877" s="5">
        <v>5.75</v>
      </c>
      <c r="AG877" s="6"/>
      <c r="AH877" s="6"/>
      <c r="AI877" s="7">
        <v>0.27</v>
      </c>
      <c r="AJ877" s="7">
        <v>5.48</v>
      </c>
      <c r="AK877" s="7">
        <v>0</v>
      </c>
      <c r="AL877" s="7">
        <v>5.75</v>
      </c>
      <c r="AM877" s="7">
        <v>5.75</v>
      </c>
      <c r="AN877" s="12" t="s">
        <v>125</v>
      </c>
      <c r="AO877" s="12" t="s">
        <v>126</v>
      </c>
      <c r="AP877" s="12" t="s">
        <v>127</v>
      </c>
      <c r="AQ877" s="12" t="s">
        <v>1419</v>
      </c>
      <c r="AR877" s="12"/>
      <c r="AS877" s="12"/>
      <c r="AT877" s="12" t="s">
        <v>117</v>
      </c>
      <c r="AU877" s="12" t="s">
        <v>61</v>
      </c>
      <c r="AV877" s="12" t="s">
        <v>1373</v>
      </c>
      <c r="AW877" s="12" t="s">
        <v>1420</v>
      </c>
      <c r="AX877" s="12"/>
      <c r="AY877" s="8" t="s">
        <v>47</v>
      </c>
    </row>
    <row r="878" spans="1:51" ht="16.5" x14ac:dyDescent="0.25">
      <c r="A878" s="159" t="str">
        <f>_xlfn.XLOOKUP(X878,Mapping!N:N,Mapping!O:O,"Not Found",0,1)</f>
        <v>Valuation (NPV)</v>
      </c>
      <c r="B878" s="159" t="str">
        <f t="shared" si="52"/>
        <v>LUDBValuation (NPV)46069.3951388889</v>
      </c>
      <c r="D878" s="159" t="str">
        <f t="shared" si="55"/>
        <v>valuation report QRM Reporter exports</v>
      </c>
      <c r="E878" s="159" t="str">
        <f t="shared" si="53"/>
        <v>MCPLUDBValuation (NPV)valuation report QRM Reporter exports</v>
      </c>
      <c r="F878" s="159" t="str">
        <f t="shared" si="54"/>
        <v>MCPLUDBValuation (NPV)</v>
      </c>
      <c r="G878" s="159" t="s">
        <v>1889</v>
      </c>
      <c r="N878" s="2">
        <v>2601</v>
      </c>
      <c r="O878" s="3" t="s">
        <v>526</v>
      </c>
      <c r="P878" s="3" t="s">
        <v>39</v>
      </c>
      <c r="Q878" s="3" t="s">
        <v>264</v>
      </c>
      <c r="R878" s="3" t="s">
        <v>682</v>
      </c>
      <c r="S878" s="4">
        <v>46069.395138888889</v>
      </c>
      <c r="T878" s="4">
        <v>46069.395833333336</v>
      </c>
      <c r="U878" s="4">
        <v>46069.417361111111</v>
      </c>
      <c r="V878" s="3" t="s">
        <v>42</v>
      </c>
      <c r="W878" s="3" t="s">
        <v>43</v>
      </c>
      <c r="X878" s="3" t="s">
        <v>1421</v>
      </c>
      <c r="Y878" s="2">
        <v>3</v>
      </c>
      <c r="Z878" s="3" t="s">
        <v>266</v>
      </c>
      <c r="AA878" s="5">
        <v>0.02</v>
      </c>
      <c r="AB878" s="5">
        <v>0</v>
      </c>
      <c r="AC878" s="5">
        <v>0.02</v>
      </c>
      <c r="AD878" s="5">
        <v>0</v>
      </c>
      <c r="AE878" s="5">
        <v>0</v>
      </c>
      <c r="AF878" s="5">
        <v>0.02</v>
      </c>
      <c r="AG878" s="6"/>
      <c r="AH878" s="6"/>
      <c r="AI878" s="7">
        <v>0</v>
      </c>
      <c r="AJ878" s="7">
        <v>0</v>
      </c>
      <c r="AK878" s="7">
        <v>0.02</v>
      </c>
      <c r="AL878" s="7">
        <v>0</v>
      </c>
      <c r="AM878" s="7">
        <v>0.02</v>
      </c>
      <c r="AN878" s="12" t="s">
        <v>46</v>
      </c>
      <c r="AO878" s="12"/>
      <c r="AP878" s="12"/>
      <c r="AQ878" s="12"/>
      <c r="AR878" s="12"/>
      <c r="AS878" s="12"/>
      <c r="AT878" s="12"/>
      <c r="AU878" s="12"/>
      <c r="AV878" s="12"/>
      <c r="AW878" s="12"/>
      <c r="AX878" s="12"/>
      <c r="AY878" s="8" t="s">
        <v>266</v>
      </c>
    </row>
    <row r="879" spans="1:51" ht="16.5" x14ac:dyDescent="0.25">
      <c r="A879" s="159" t="str">
        <f>_xlfn.XLOOKUP(X879,Mapping!N:N,Mapping!O:O,"Not Found",0,1)</f>
        <v>KR</v>
      </c>
      <c r="B879" s="159" t="str">
        <f t="shared" si="52"/>
        <v>LUDBKR46069.4173611111</v>
      </c>
      <c r="D879" s="159" t="str">
        <f t="shared" si="55"/>
        <v>bpv-kr valuation exports</v>
      </c>
      <c r="E879" s="159" t="str">
        <f t="shared" si="53"/>
        <v>MCPLUDBKRbpv-kr valuation exports</v>
      </c>
      <c r="F879" s="159" t="str">
        <f t="shared" si="54"/>
        <v>MCPLUDBKR</v>
      </c>
      <c r="G879" s="159" t="s">
        <v>1889</v>
      </c>
      <c r="N879" s="2">
        <v>2601</v>
      </c>
      <c r="O879" s="3" t="s">
        <v>526</v>
      </c>
      <c r="P879" s="3" t="s">
        <v>39</v>
      </c>
      <c r="Q879" s="3" t="s">
        <v>352</v>
      </c>
      <c r="R879" s="3" t="s">
        <v>353</v>
      </c>
      <c r="S879" s="4">
        <v>46069.417361111111</v>
      </c>
      <c r="T879" s="4">
        <v>46069.432638888888</v>
      </c>
      <c r="U879" s="4">
        <v>46069.455555555556</v>
      </c>
      <c r="V879" s="3" t="s">
        <v>42</v>
      </c>
      <c r="W879" s="3" t="s">
        <v>43</v>
      </c>
      <c r="X879" s="3" t="s">
        <v>1422</v>
      </c>
      <c r="Y879" s="2">
        <v>2</v>
      </c>
      <c r="Z879" s="3" t="s">
        <v>354</v>
      </c>
      <c r="AA879" s="5">
        <v>0.37</v>
      </c>
      <c r="AB879" s="5">
        <v>0</v>
      </c>
      <c r="AC879" s="5">
        <v>0.37</v>
      </c>
      <c r="AD879" s="5">
        <v>0</v>
      </c>
      <c r="AE879" s="5">
        <v>0</v>
      </c>
      <c r="AF879" s="5">
        <v>0.37</v>
      </c>
      <c r="AG879" s="6"/>
      <c r="AH879" s="6"/>
      <c r="AI879" s="7">
        <v>0</v>
      </c>
      <c r="AJ879" s="7">
        <v>0</v>
      </c>
      <c r="AK879" s="7">
        <v>0.37</v>
      </c>
      <c r="AL879" s="7">
        <v>0</v>
      </c>
      <c r="AM879" s="7">
        <v>0.37</v>
      </c>
      <c r="AN879" s="12" t="s">
        <v>46</v>
      </c>
      <c r="AO879" s="12"/>
      <c r="AP879" s="12"/>
      <c r="AQ879" s="12"/>
      <c r="AR879" s="12"/>
      <c r="AS879" s="12"/>
      <c r="AT879" s="12"/>
      <c r="AU879" s="12"/>
      <c r="AV879" s="12"/>
      <c r="AW879" s="12"/>
      <c r="AX879" s="12"/>
      <c r="AY879" s="8" t="s">
        <v>47</v>
      </c>
    </row>
    <row r="880" spans="1:51" ht="16.5" x14ac:dyDescent="0.25">
      <c r="A880" s="159" t="str">
        <f>_xlfn.XLOOKUP(X880,Mapping!N:N,Mapping!O:O,"Not Found",0,1)</f>
        <v>Planning (NII)</v>
      </c>
      <c r="B880" s="159" t="str">
        <f t="shared" si="52"/>
        <v>LUDBPlanning (NII)46069.4555555556</v>
      </c>
      <c r="D880" s="159" t="str">
        <f t="shared" si="55"/>
        <v>Light Maintenance</v>
      </c>
      <c r="E880" s="159" t="str">
        <f t="shared" si="53"/>
        <v>MCPLUDBPlanning (NII)Light Maintenance</v>
      </c>
      <c r="F880" s="159" t="str">
        <f t="shared" si="54"/>
        <v>MCPLUDBPlanning (NII)</v>
      </c>
      <c r="G880" s="159" t="s">
        <v>1889</v>
      </c>
      <c r="N880" s="2">
        <v>2601</v>
      </c>
      <c r="O880" s="3" t="s">
        <v>526</v>
      </c>
      <c r="P880" s="3" t="s">
        <v>39</v>
      </c>
      <c r="Q880" s="3" t="s">
        <v>92</v>
      </c>
      <c r="R880" s="3" t="s">
        <v>93</v>
      </c>
      <c r="S880" s="4">
        <v>46069.455555555556</v>
      </c>
      <c r="T880" s="4">
        <v>46069.462500000001</v>
      </c>
      <c r="U880" s="4">
        <v>46069.462500000001</v>
      </c>
      <c r="V880" s="3" t="s">
        <v>42</v>
      </c>
      <c r="W880" s="3" t="s">
        <v>43</v>
      </c>
      <c r="X880" s="3" t="s">
        <v>1417</v>
      </c>
      <c r="Y880" s="2">
        <v>6</v>
      </c>
      <c r="Z880" s="3" t="s">
        <v>94</v>
      </c>
      <c r="AA880" s="5">
        <v>0.17</v>
      </c>
      <c r="AB880" s="5">
        <v>0</v>
      </c>
      <c r="AC880" s="5">
        <v>0.17</v>
      </c>
      <c r="AD880" s="5">
        <v>0</v>
      </c>
      <c r="AE880" s="5">
        <v>0</v>
      </c>
      <c r="AF880" s="5">
        <v>0.17</v>
      </c>
      <c r="AG880" s="6"/>
      <c r="AH880" s="6"/>
      <c r="AI880" s="7">
        <v>0</v>
      </c>
      <c r="AJ880" s="7">
        <v>0</v>
      </c>
      <c r="AK880" s="7">
        <v>0.17</v>
      </c>
      <c r="AL880" s="7">
        <v>0</v>
      </c>
      <c r="AM880" s="7">
        <v>0.17</v>
      </c>
      <c r="AN880" s="12" t="s">
        <v>46</v>
      </c>
      <c r="AO880" s="12"/>
      <c r="AP880" s="12"/>
      <c r="AQ880" s="12"/>
      <c r="AR880" s="12"/>
      <c r="AS880" s="12"/>
      <c r="AT880" s="12"/>
      <c r="AU880" s="12"/>
      <c r="AV880" s="12"/>
      <c r="AW880" s="12"/>
      <c r="AX880" s="12"/>
      <c r="AY880" s="8" t="s">
        <v>94</v>
      </c>
    </row>
    <row r="881" spans="1:51" ht="16.5" x14ac:dyDescent="0.25">
      <c r="A881" s="159" t="str">
        <f>_xlfn.XLOOKUP(X881,Mapping!N:N,Mapping!O:O,"Not Found",0,1)</f>
        <v>Planning (NII)</v>
      </c>
      <c r="B881" s="159" t="str">
        <f t="shared" si="52"/>
        <v>LUDBPlanning (NII)46069.4625</v>
      </c>
      <c r="D881" s="159" t="str">
        <f t="shared" si="55"/>
        <v>planning run OLAP exports</v>
      </c>
      <c r="E881" s="159" t="str">
        <f t="shared" si="53"/>
        <v>MCPLUDBPlanning (NII)planning run OLAP exports</v>
      </c>
      <c r="F881" s="159" t="str">
        <f t="shared" si="54"/>
        <v>MCPLUDBPlanning (NII)</v>
      </c>
      <c r="G881" s="159" t="s">
        <v>1889</v>
      </c>
      <c r="N881" s="2">
        <v>2601</v>
      </c>
      <c r="O881" s="3" t="s">
        <v>526</v>
      </c>
      <c r="P881" s="3" t="s">
        <v>39</v>
      </c>
      <c r="Q881" s="3" t="s">
        <v>322</v>
      </c>
      <c r="R881" s="3" t="s">
        <v>323</v>
      </c>
      <c r="S881" s="4">
        <v>46069.462500000001</v>
      </c>
      <c r="T881" s="4">
        <v>46069.505555555559</v>
      </c>
      <c r="U881" s="4">
        <v>46069.505555555559</v>
      </c>
      <c r="V881" s="3" t="s">
        <v>42</v>
      </c>
      <c r="W881" s="3" t="s">
        <v>43</v>
      </c>
      <c r="X881" s="3" t="s">
        <v>1417</v>
      </c>
      <c r="Y881" s="2">
        <v>2</v>
      </c>
      <c r="Z881" s="3" t="s">
        <v>324</v>
      </c>
      <c r="AA881" s="5">
        <v>1.03</v>
      </c>
      <c r="AB881" s="5">
        <v>0</v>
      </c>
      <c r="AC881" s="5">
        <v>1.03</v>
      </c>
      <c r="AD881" s="5">
        <v>0</v>
      </c>
      <c r="AE881" s="5">
        <v>0</v>
      </c>
      <c r="AF881" s="5">
        <v>1.03</v>
      </c>
      <c r="AG881" s="6"/>
      <c r="AH881" s="6"/>
      <c r="AI881" s="7">
        <v>0</v>
      </c>
      <c r="AJ881" s="7">
        <v>0</v>
      </c>
      <c r="AK881" s="7">
        <v>1.03</v>
      </c>
      <c r="AL881" s="7">
        <v>0</v>
      </c>
      <c r="AM881" s="7">
        <v>1.03</v>
      </c>
      <c r="AN881" s="12" t="s">
        <v>46</v>
      </c>
      <c r="AO881" s="12"/>
      <c r="AP881" s="12"/>
      <c r="AQ881" s="12"/>
      <c r="AR881" s="12"/>
      <c r="AS881" s="12"/>
      <c r="AT881" s="12"/>
      <c r="AU881" s="12"/>
      <c r="AV881" s="12"/>
      <c r="AW881" s="12"/>
      <c r="AX881" s="12"/>
      <c r="AY881" s="8" t="s">
        <v>47</v>
      </c>
    </row>
    <row r="882" spans="1:51" ht="16.5" x14ac:dyDescent="0.25">
      <c r="A882" s="159" t="str">
        <f>_xlfn.XLOOKUP(X882,Mapping!N:N,Mapping!O:O,"Not Found",0,1)</f>
        <v>Planning (NII)</v>
      </c>
      <c r="B882" s="159" t="str">
        <f t="shared" si="52"/>
        <v>LUDBPlanning (NII)46069.5055555556</v>
      </c>
      <c r="D882" s="159" t="str">
        <f t="shared" si="55"/>
        <v>planning run QRM reporter exports</v>
      </c>
      <c r="E882" s="159" t="str">
        <f t="shared" si="53"/>
        <v>MCPLUDBPlanning (NII)planning run QRM reporter exports</v>
      </c>
      <c r="F882" s="159" t="str">
        <f t="shared" si="54"/>
        <v>MCPLUDBPlanning (NII)</v>
      </c>
      <c r="G882" s="159" t="s">
        <v>1889</v>
      </c>
      <c r="N882" s="2">
        <v>2601</v>
      </c>
      <c r="O882" s="3" t="s">
        <v>526</v>
      </c>
      <c r="P882" s="3" t="s">
        <v>39</v>
      </c>
      <c r="Q882" s="3" t="s">
        <v>712</v>
      </c>
      <c r="R882" s="3" t="s">
        <v>713</v>
      </c>
      <c r="S882" s="4">
        <v>46069.505555555559</v>
      </c>
      <c r="T882" s="4">
        <v>46069.51458333333</v>
      </c>
      <c r="U882" s="4" t="s">
        <v>42</v>
      </c>
      <c r="V882" s="3" t="s">
        <v>42</v>
      </c>
      <c r="W882" s="3" t="s">
        <v>43</v>
      </c>
      <c r="X882" s="3" t="s">
        <v>1417</v>
      </c>
      <c r="Y882" s="2">
        <v>1</v>
      </c>
      <c r="Z882" s="3" t="s">
        <v>714</v>
      </c>
      <c r="AA882" s="5">
        <v>0.22</v>
      </c>
      <c r="AB882" s="5">
        <v>0</v>
      </c>
      <c r="AC882" s="5">
        <v>0.22</v>
      </c>
      <c r="AD882" s="5">
        <v>0</v>
      </c>
      <c r="AE882" s="5">
        <v>0</v>
      </c>
      <c r="AF882" s="5">
        <v>0.22</v>
      </c>
      <c r="AG882" s="6"/>
      <c r="AH882" s="6"/>
      <c r="AI882" s="7">
        <v>0</v>
      </c>
      <c r="AJ882" s="7">
        <v>0</v>
      </c>
      <c r="AK882" s="7">
        <v>0.22</v>
      </c>
      <c r="AL882" s="7">
        <v>0</v>
      </c>
      <c r="AM882" s="7">
        <v>0.22</v>
      </c>
      <c r="AN882" s="12" t="s">
        <v>46</v>
      </c>
      <c r="AO882" s="12"/>
      <c r="AP882" s="12"/>
      <c r="AQ882" s="12"/>
      <c r="AR882" s="12"/>
      <c r="AS882" s="12"/>
      <c r="AT882" s="12"/>
      <c r="AU882" s="12"/>
      <c r="AV882" s="12"/>
      <c r="AW882" s="12"/>
      <c r="AX882" s="12"/>
      <c r="AY882" s="8" t="s">
        <v>47</v>
      </c>
    </row>
    <row r="883" spans="1:51" ht="16.5" x14ac:dyDescent="0.25">
      <c r="A883" s="159" t="str">
        <f>_xlfn.XLOOKUP(X883,Mapping!N:N,Mapping!O:O,"Not Found",0,1)</f>
        <v>Delete Portfolio</v>
      </c>
      <c r="B883" s="159" t="str">
        <f t="shared" si="52"/>
        <v>NLRBDelete Portfolio46059.55</v>
      </c>
      <c r="D883" s="159" t="str">
        <f t="shared" si="55"/>
        <v>Delete portfolio from</v>
      </c>
      <c r="E883" s="159" t="str">
        <f t="shared" si="53"/>
        <v>MCPNLRBDelete PortfolioDelete portfolio from</v>
      </c>
      <c r="F883" s="159" t="str">
        <f t="shared" si="54"/>
        <v>MCPNLRBDelete Portfolio</v>
      </c>
      <c r="G883" s="159" t="s">
        <v>1889</v>
      </c>
      <c r="N883" s="2">
        <v>2601</v>
      </c>
      <c r="O883" s="3" t="s">
        <v>1423</v>
      </c>
      <c r="P883" s="3" t="s">
        <v>39</v>
      </c>
      <c r="Q883" s="3" t="s">
        <v>40</v>
      </c>
      <c r="R883" s="3" t="s">
        <v>41</v>
      </c>
      <c r="S883" s="4">
        <v>46059.55</v>
      </c>
      <c r="T883" s="4">
        <v>46059.552083333336</v>
      </c>
      <c r="U883" s="4">
        <v>46059.552777777775</v>
      </c>
      <c r="V883" s="3" t="s">
        <v>42</v>
      </c>
      <c r="W883" s="3" t="s">
        <v>43</v>
      </c>
      <c r="X883" s="3" t="s">
        <v>1424</v>
      </c>
      <c r="Y883" s="2">
        <v>1</v>
      </c>
      <c r="Z883" s="3" t="s">
        <v>45</v>
      </c>
      <c r="AA883" s="5">
        <v>0.05</v>
      </c>
      <c r="AB883" s="5">
        <v>0.05</v>
      </c>
      <c r="AC883" s="5">
        <v>0</v>
      </c>
      <c r="AD883" s="5">
        <v>0.02</v>
      </c>
      <c r="AE883" s="5">
        <v>7.0000000000000007E-2</v>
      </c>
      <c r="AF883" s="5">
        <v>7.0000000000000007E-2</v>
      </c>
      <c r="AG883" s="6"/>
      <c r="AH883" s="6">
        <v>0</v>
      </c>
      <c r="AI883" s="7">
        <v>0.05</v>
      </c>
      <c r="AJ883" s="7">
        <v>0</v>
      </c>
      <c r="AK883" s="7">
        <v>0</v>
      </c>
      <c r="AL883" s="7">
        <v>0.05</v>
      </c>
      <c r="AM883" s="7">
        <v>0.05</v>
      </c>
      <c r="AN883" s="12" t="s">
        <v>56</v>
      </c>
      <c r="AO883" s="12" t="s">
        <v>57</v>
      </c>
      <c r="AP883" s="13" t="s">
        <v>58</v>
      </c>
      <c r="AQ883" s="12" t="s">
        <v>1425</v>
      </c>
      <c r="AR883" s="12"/>
      <c r="AS883" s="12"/>
      <c r="AT883" s="12" t="s">
        <v>60</v>
      </c>
      <c r="AU883" s="12" t="s">
        <v>118</v>
      </c>
      <c r="AV883" s="12" t="s">
        <v>1373</v>
      </c>
      <c r="AW883" s="12" t="s">
        <v>278</v>
      </c>
      <c r="AX883" s="12"/>
      <c r="AY883" s="8" t="s">
        <v>47</v>
      </c>
    </row>
    <row r="884" spans="1:51" ht="16.5" x14ac:dyDescent="0.25">
      <c r="A884" s="159" t="str">
        <f>_xlfn.XLOOKUP(X884,Mapping!N:N,Mapping!O:O,"Not Found",0,1)</f>
        <v>Load Compare MP</v>
      </c>
      <c r="B884" s="159" t="str">
        <f t="shared" si="52"/>
        <v>NLRBLoad Compare MP46059.5527777778</v>
      </c>
      <c r="D884" s="159" t="str">
        <f t="shared" si="55"/>
        <v>load Model parameters</v>
      </c>
      <c r="E884" s="159" t="str">
        <f t="shared" si="53"/>
        <v>MCPNLRBLoad Compare MPload Model parameters</v>
      </c>
      <c r="F884" s="159" t="str">
        <f t="shared" si="54"/>
        <v>MCPNLRBLoad Compare MP</v>
      </c>
      <c r="G884" s="159" t="s">
        <v>1889</v>
      </c>
      <c r="N884" s="2">
        <v>2601</v>
      </c>
      <c r="O884" s="3" t="s">
        <v>1423</v>
      </c>
      <c r="P884" s="3" t="s">
        <v>39</v>
      </c>
      <c r="Q884" s="3" t="s">
        <v>48</v>
      </c>
      <c r="R884" s="3" t="s">
        <v>42</v>
      </c>
      <c r="S884" s="4">
        <v>46059.552777777775</v>
      </c>
      <c r="T884" s="4">
        <v>46059.554166666669</v>
      </c>
      <c r="U884" s="4">
        <v>46062.8125</v>
      </c>
      <c r="V884" s="3" t="s">
        <v>1426</v>
      </c>
      <c r="W884" s="3" t="s">
        <v>54</v>
      </c>
      <c r="X884" s="3" t="s">
        <v>1427</v>
      </c>
      <c r="Y884" s="2">
        <v>1</v>
      </c>
      <c r="Z884" s="3" t="s">
        <v>52</v>
      </c>
      <c r="AA884" s="5">
        <v>0.03</v>
      </c>
      <c r="AB884" s="5">
        <v>0.03</v>
      </c>
      <c r="AC884" s="5">
        <v>0</v>
      </c>
      <c r="AD884" s="5">
        <v>16.7</v>
      </c>
      <c r="AE884" s="5">
        <v>16.73</v>
      </c>
      <c r="AF884" s="5">
        <v>16.73</v>
      </c>
      <c r="AG884" s="6"/>
      <c r="AH884" s="6"/>
      <c r="AI884" s="7">
        <v>0.03</v>
      </c>
      <c r="AJ884" s="7">
        <v>16.7</v>
      </c>
      <c r="AK884" s="7">
        <v>0</v>
      </c>
      <c r="AL884" s="7">
        <v>16.73</v>
      </c>
      <c r="AM884" s="7">
        <v>16.73</v>
      </c>
      <c r="AN884" s="12" t="s">
        <v>56</v>
      </c>
      <c r="AO884" s="12" t="s">
        <v>57</v>
      </c>
      <c r="AP884" s="13" t="s">
        <v>58</v>
      </c>
      <c r="AQ884" s="12" t="s">
        <v>1428</v>
      </c>
      <c r="AR884" s="12" t="s">
        <v>596</v>
      </c>
      <c r="AS884" s="12"/>
      <c r="AT884" s="12" t="s">
        <v>60</v>
      </c>
      <c r="AU884" s="12" t="s">
        <v>118</v>
      </c>
      <c r="AV884" s="12" t="s">
        <v>1429</v>
      </c>
      <c r="AW884" s="12" t="s">
        <v>1430</v>
      </c>
      <c r="AX884" s="12"/>
      <c r="AY884" s="8" t="s">
        <v>47</v>
      </c>
    </row>
    <row r="885" spans="1:51" ht="16.5" x14ac:dyDescent="0.25">
      <c r="A885" s="159" t="str">
        <f>_xlfn.XLOOKUP(X885,Mapping!N:N,Mapping!O:O,"Not Found",0,1)</f>
        <v>Delete Portfolio</v>
      </c>
      <c r="B885" s="159" t="str">
        <f t="shared" si="52"/>
        <v>NLRBDelete Portfolio46062.8125</v>
      </c>
      <c r="D885" s="159" t="str">
        <f t="shared" si="55"/>
        <v>Delete portfolio from</v>
      </c>
      <c r="E885" s="159" t="str">
        <f t="shared" si="53"/>
        <v>MCPNLRBDelete PortfolioDelete portfolio from</v>
      </c>
      <c r="F885" s="159" t="str">
        <f t="shared" si="54"/>
        <v>MCPNLRBDelete Portfolio</v>
      </c>
      <c r="G885" s="159" t="s">
        <v>1889</v>
      </c>
      <c r="N885" s="2">
        <v>2601</v>
      </c>
      <c r="O885" s="3" t="s">
        <v>1423</v>
      </c>
      <c r="P885" s="3" t="s">
        <v>39</v>
      </c>
      <c r="Q885" s="3" t="s">
        <v>40</v>
      </c>
      <c r="R885" s="3" t="s">
        <v>41</v>
      </c>
      <c r="S885" s="4">
        <v>46062.8125</v>
      </c>
      <c r="T885" s="4">
        <v>46062.813888888886</v>
      </c>
      <c r="U885" s="4">
        <v>46062.814583333333</v>
      </c>
      <c r="V885" s="3" t="s">
        <v>42</v>
      </c>
      <c r="W885" s="3" t="s">
        <v>43</v>
      </c>
      <c r="X885" s="3" t="s">
        <v>1424</v>
      </c>
      <c r="Y885" s="2">
        <v>2</v>
      </c>
      <c r="Z885" s="3" t="s">
        <v>45</v>
      </c>
      <c r="AA885" s="5">
        <v>0.03</v>
      </c>
      <c r="AB885" s="5">
        <v>0</v>
      </c>
      <c r="AC885" s="5">
        <v>0.03</v>
      </c>
      <c r="AD885" s="5">
        <v>0</v>
      </c>
      <c r="AE885" s="5">
        <v>0</v>
      </c>
      <c r="AF885" s="5">
        <v>0.03</v>
      </c>
      <c r="AG885" s="6"/>
      <c r="AH885" s="6"/>
      <c r="AI885" s="7">
        <v>0</v>
      </c>
      <c r="AJ885" s="7">
        <v>0</v>
      </c>
      <c r="AK885" s="7">
        <v>0.03</v>
      </c>
      <c r="AL885" s="7">
        <v>0</v>
      </c>
      <c r="AM885" s="7">
        <v>0.03</v>
      </c>
      <c r="AN885" s="12" t="s">
        <v>46</v>
      </c>
      <c r="AO885" s="12"/>
      <c r="AP885" s="12"/>
      <c r="AQ885" s="12"/>
      <c r="AR885" s="12"/>
      <c r="AS885" s="12"/>
      <c r="AT885" s="12"/>
      <c r="AU885" s="12"/>
      <c r="AV885" s="12"/>
      <c r="AW885" s="12"/>
      <c r="AX885" s="12"/>
      <c r="AY885" s="8" t="s">
        <v>47</v>
      </c>
    </row>
    <row r="886" spans="1:51" ht="16.5" x14ac:dyDescent="0.25">
      <c r="A886" s="159" t="str">
        <f>_xlfn.XLOOKUP(X886,Mapping!N:N,Mapping!O:O,"Not Found",0,1)</f>
        <v>Load Compare MP</v>
      </c>
      <c r="B886" s="159" t="str">
        <f t="shared" si="52"/>
        <v>NLRBLoad Compare MP46062.8145833333</v>
      </c>
      <c r="D886" s="159" t="str">
        <f t="shared" si="55"/>
        <v>load Model parameters</v>
      </c>
      <c r="E886" s="159" t="str">
        <f t="shared" si="53"/>
        <v>MCPNLRBLoad Compare MPload Model parameters</v>
      </c>
      <c r="F886" s="159" t="str">
        <f t="shared" si="54"/>
        <v>MCPNLRBLoad Compare MP</v>
      </c>
      <c r="G886" s="159" t="s">
        <v>1889</v>
      </c>
      <c r="N886" s="2">
        <v>2601</v>
      </c>
      <c r="O886" s="3" t="s">
        <v>1423</v>
      </c>
      <c r="P886" s="3" t="s">
        <v>39</v>
      </c>
      <c r="Q886" s="3" t="s">
        <v>48</v>
      </c>
      <c r="R886" s="3" t="s">
        <v>42</v>
      </c>
      <c r="S886" s="4">
        <v>46062.814583333333</v>
      </c>
      <c r="T886" s="4">
        <v>46062.815972222219</v>
      </c>
      <c r="U886" s="4">
        <v>46063.443749999999</v>
      </c>
      <c r="V886" s="3" t="s">
        <v>1426</v>
      </c>
      <c r="W886" s="3" t="s">
        <v>54</v>
      </c>
      <c r="X886" s="3" t="s">
        <v>1427</v>
      </c>
      <c r="Y886" s="2">
        <v>2</v>
      </c>
      <c r="Z886" s="3" t="s">
        <v>52</v>
      </c>
      <c r="AA886" s="5">
        <v>0.03</v>
      </c>
      <c r="AB886" s="5">
        <v>0.03</v>
      </c>
      <c r="AC886" s="5">
        <v>0</v>
      </c>
      <c r="AD886" s="5">
        <v>6.65</v>
      </c>
      <c r="AE886" s="5">
        <v>6.68</v>
      </c>
      <c r="AF886" s="5">
        <v>6.68</v>
      </c>
      <c r="AG886" s="6"/>
      <c r="AH886" s="6"/>
      <c r="AI886" s="7">
        <v>0.03</v>
      </c>
      <c r="AJ886" s="7">
        <v>6.65</v>
      </c>
      <c r="AK886" s="7">
        <v>0</v>
      </c>
      <c r="AL886" s="7">
        <v>6.6800000000000006</v>
      </c>
      <c r="AM886" s="7">
        <v>6.6800000000000006</v>
      </c>
      <c r="AN886" s="12" t="s">
        <v>56</v>
      </c>
      <c r="AO886" s="12" t="s">
        <v>57</v>
      </c>
      <c r="AP886" s="13" t="s">
        <v>58</v>
      </c>
      <c r="AQ886" s="12" t="s">
        <v>1428</v>
      </c>
      <c r="AR886" s="12" t="s">
        <v>596</v>
      </c>
      <c r="AS886" s="12"/>
      <c r="AT886" s="12" t="s">
        <v>60</v>
      </c>
      <c r="AU886" s="12" t="s">
        <v>118</v>
      </c>
      <c r="AV886" s="12" t="s">
        <v>1429</v>
      </c>
      <c r="AW886" s="12" t="s">
        <v>1430</v>
      </c>
      <c r="AX886" s="12"/>
      <c r="AY886" s="8" t="s">
        <v>47</v>
      </c>
    </row>
    <row r="887" spans="1:51" ht="16.5" x14ac:dyDescent="0.25">
      <c r="A887" s="159" t="str">
        <f>_xlfn.XLOOKUP(X887,Mapping!N:N,Mapping!O:O,"Not Found",0,1)</f>
        <v>Load Compare MP</v>
      </c>
      <c r="B887" s="159" t="str">
        <f t="shared" si="52"/>
        <v>NLRBLoad Compare MP46063.44375</v>
      </c>
      <c r="D887" s="159" t="str">
        <f t="shared" si="55"/>
        <v>load Model parameters</v>
      </c>
      <c r="E887" s="159" t="str">
        <f t="shared" si="53"/>
        <v>MCPNLRBLoad Compare MPload Model parameters</v>
      </c>
      <c r="F887" s="159" t="str">
        <f t="shared" si="54"/>
        <v>MCPNLRBLoad Compare MP</v>
      </c>
      <c r="G887" s="159" t="s">
        <v>1889</v>
      </c>
      <c r="N887" s="2">
        <v>2601</v>
      </c>
      <c r="O887" s="3" t="s">
        <v>1423</v>
      </c>
      <c r="P887" s="3" t="s">
        <v>39</v>
      </c>
      <c r="Q887" s="3" t="s">
        <v>48</v>
      </c>
      <c r="R887" s="3" t="s">
        <v>42</v>
      </c>
      <c r="S887" s="4">
        <v>46063.443749999999</v>
      </c>
      <c r="T887" s="4">
        <v>46063.445138888892</v>
      </c>
      <c r="U887" s="4">
        <v>46063.506249999999</v>
      </c>
      <c r="V887" s="3" t="s">
        <v>1431</v>
      </c>
      <c r="W887" s="3" t="s">
        <v>54</v>
      </c>
      <c r="X887" s="3" t="s">
        <v>1427</v>
      </c>
      <c r="Y887" s="2">
        <v>3</v>
      </c>
      <c r="Z887" s="3" t="s">
        <v>52</v>
      </c>
      <c r="AA887" s="5">
        <v>0.03</v>
      </c>
      <c r="AB887" s="5">
        <v>0.03</v>
      </c>
      <c r="AC887" s="5">
        <v>0</v>
      </c>
      <c r="AD887" s="5">
        <v>1.47</v>
      </c>
      <c r="AE887" s="5">
        <v>1.5</v>
      </c>
      <c r="AF887" s="5">
        <v>1.5</v>
      </c>
      <c r="AG887" s="6"/>
      <c r="AH887" s="6"/>
      <c r="AI887" s="7">
        <v>0.03</v>
      </c>
      <c r="AJ887" s="7">
        <v>1.47</v>
      </c>
      <c r="AK887" s="7">
        <v>0</v>
      </c>
      <c r="AL887" s="7">
        <v>1.5</v>
      </c>
      <c r="AM887" s="7">
        <v>1.5</v>
      </c>
      <c r="AN887" s="12" t="s">
        <v>56</v>
      </c>
      <c r="AO887" s="12" t="s">
        <v>57</v>
      </c>
      <c r="AP887" s="13" t="s">
        <v>58</v>
      </c>
      <c r="AQ887" s="12" t="s">
        <v>1428</v>
      </c>
      <c r="AR887" s="12" t="s">
        <v>596</v>
      </c>
      <c r="AS887" s="12"/>
      <c r="AT887" s="12" t="s">
        <v>60</v>
      </c>
      <c r="AU887" s="12" t="s">
        <v>118</v>
      </c>
      <c r="AV887" s="12" t="s">
        <v>1432</v>
      </c>
      <c r="AW887" s="12" t="s">
        <v>1430</v>
      </c>
      <c r="AX887" s="12"/>
      <c r="AY887" s="8" t="s">
        <v>52</v>
      </c>
    </row>
    <row r="888" spans="1:51" ht="16.5" x14ac:dyDescent="0.25">
      <c r="A888" s="159" t="str">
        <f>_xlfn.XLOOKUP(X888,Mapping!N:N,Mapping!O:O,"Not Found",0,1)</f>
        <v>Load Compare MP</v>
      </c>
      <c r="B888" s="159" t="str">
        <f t="shared" si="52"/>
        <v>NLRBLoad Compare MP46063.50625</v>
      </c>
      <c r="D888" s="159" t="str">
        <f t="shared" si="55"/>
        <v>load Model parameters</v>
      </c>
      <c r="E888" s="159" t="str">
        <f t="shared" si="53"/>
        <v>MCPNLRBLoad Compare MPload Model parameters</v>
      </c>
      <c r="F888" s="159" t="str">
        <f t="shared" si="54"/>
        <v>MCPNLRBLoad Compare MP</v>
      </c>
      <c r="G888" s="159" t="s">
        <v>1889</v>
      </c>
      <c r="N888" s="2">
        <v>2601</v>
      </c>
      <c r="O888" s="3" t="s">
        <v>1423</v>
      </c>
      <c r="P888" s="3" t="s">
        <v>39</v>
      </c>
      <c r="Q888" s="3" t="s">
        <v>48</v>
      </c>
      <c r="R888" s="3" t="s">
        <v>49</v>
      </c>
      <c r="S888" s="4">
        <v>46063.506249999999</v>
      </c>
      <c r="T888" s="4">
        <v>46063.510416666664</v>
      </c>
      <c r="U888" s="4">
        <v>46063.510416666664</v>
      </c>
      <c r="V888" s="3" t="s">
        <v>42</v>
      </c>
      <c r="W888" s="3" t="s">
        <v>43</v>
      </c>
      <c r="X888" s="3" t="s">
        <v>1433</v>
      </c>
      <c r="Y888" s="2">
        <v>4</v>
      </c>
      <c r="Z888" s="3" t="s">
        <v>52</v>
      </c>
      <c r="AA888" s="5">
        <v>0.1</v>
      </c>
      <c r="AB888" s="5">
        <v>0</v>
      </c>
      <c r="AC888" s="5">
        <v>0.1</v>
      </c>
      <c r="AD888" s="5">
        <v>0</v>
      </c>
      <c r="AE888" s="5">
        <v>0</v>
      </c>
      <c r="AF888" s="5">
        <v>0.1</v>
      </c>
      <c r="AG888" s="6"/>
      <c r="AH888" s="6"/>
      <c r="AI888" s="7">
        <v>0</v>
      </c>
      <c r="AJ888" s="7">
        <v>0</v>
      </c>
      <c r="AK888" s="7">
        <v>0.1</v>
      </c>
      <c r="AL888" s="7">
        <v>0</v>
      </c>
      <c r="AM888" s="7">
        <v>0.1</v>
      </c>
      <c r="AN888" s="12" t="s">
        <v>46</v>
      </c>
      <c r="AO888" s="12"/>
      <c r="AP888" s="12"/>
      <c r="AQ888" s="12"/>
      <c r="AR888" s="12"/>
      <c r="AS888" s="12"/>
      <c r="AT888" s="12"/>
      <c r="AU888" s="12"/>
      <c r="AV888" s="12"/>
      <c r="AW888" s="12"/>
      <c r="AX888" s="12"/>
      <c r="AY888" s="8" t="s">
        <v>52</v>
      </c>
    </row>
    <row r="889" spans="1:51" ht="16.5" x14ac:dyDescent="0.25">
      <c r="A889" s="159" t="str">
        <f>_xlfn.XLOOKUP(X889,Mapping!N:N,Mapping!O:O,"Not Found",0,1)</f>
        <v>Load Compare MP</v>
      </c>
      <c r="B889" s="159" t="str">
        <f t="shared" si="52"/>
        <v>NLRBLoad Compare MP46063.5104166667</v>
      </c>
      <c r="D889" s="159" t="str">
        <f t="shared" si="55"/>
        <v>Model parameters comparison</v>
      </c>
      <c r="E889" s="159" t="str">
        <f t="shared" si="53"/>
        <v>MCPNLRBLoad Compare MPModel parameters comparison</v>
      </c>
      <c r="F889" s="159" t="str">
        <f t="shared" si="54"/>
        <v>MCPNLRBLoad Compare MP</v>
      </c>
      <c r="G889" s="159" t="s">
        <v>1889</v>
      </c>
      <c r="N889" s="2">
        <v>2601</v>
      </c>
      <c r="O889" s="3" t="s">
        <v>1423</v>
      </c>
      <c r="P889" s="3" t="s">
        <v>39</v>
      </c>
      <c r="Q889" s="3" t="s">
        <v>53</v>
      </c>
      <c r="R889" s="3" t="s">
        <v>329</v>
      </c>
      <c r="S889" s="4">
        <v>46063.510416666664</v>
      </c>
      <c r="T889" s="4">
        <v>46063.510416666664</v>
      </c>
      <c r="U889" s="4">
        <v>46063.540972222225</v>
      </c>
      <c r="V889" s="3" t="s">
        <v>42</v>
      </c>
      <c r="W889" s="3" t="s">
        <v>43</v>
      </c>
      <c r="X889" s="3" t="s">
        <v>1433</v>
      </c>
      <c r="Y889" s="2">
        <v>1</v>
      </c>
      <c r="Z889" s="3" t="s">
        <v>55</v>
      </c>
      <c r="AA889" s="5">
        <v>0</v>
      </c>
      <c r="AB889" s="5">
        <v>0</v>
      </c>
      <c r="AC889" s="5">
        <v>0</v>
      </c>
      <c r="AD889" s="5">
        <v>0</v>
      </c>
      <c r="AE889" s="5">
        <v>0</v>
      </c>
      <c r="AF889" s="5">
        <v>0</v>
      </c>
      <c r="AG889" s="6"/>
      <c r="AH889" s="6"/>
      <c r="AI889" s="7">
        <v>0</v>
      </c>
      <c r="AJ889" s="7">
        <v>0</v>
      </c>
      <c r="AK889" s="7">
        <v>0</v>
      </c>
      <c r="AL889" s="7">
        <v>0</v>
      </c>
      <c r="AM889" s="7">
        <v>0</v>
      </c>
      <c r="AN889" s="12" t="s">
        <v>46</v>
      </c>
      <c r="AO889" s="12"/>
      <c r="AP889" s="12"/>
      <c r="AQ889" s="12"/>
      <c r="AR889" s="12"/>
      <c r="AS889" s="12"/>
      <c r="AT889" s="12"/>
      <c r="AU889" s="12"/>
      <c r="AV889" s="12"/>
      <c r="AW889" s="12"/>
      <c r="AX889" s="12"/>
      <c r="AY889" s="8" t="s">
        <v>47</v>
      </c>
    </row>
    <row r="890" spans="1:51" ht="16.5" x14ac:dyDescent="0.25">
      <c r="A890" s="159" t="str">
        <f>_xlfn.XLOOKUP(X890,Mapping!N:N,Mapping!O:O,"Not Found",0,1)</f>
        <v>Load Compare Spreads</v>
      </c>
      <c r="B890" s="159" t="str">
        <f t="shared" si="52"/>
        <v>NLRBLoad Compare Spreads46063.5409722222</v>
      </c>
      <c r="D890" s="159" t="str">
        <f t="shared" si="55"/>
        <v>load Spreads</v>
      </c>
      <c r="E890" s="159" t="str">
        <f t="shared" si="53"/>
        <v>MCPNLRBLoad Compare Spreadsload Spreads</v>
      </c>
      <c r="F890" s="159" t="str">
        <f t="shared" si="54"/>
        <v>MCPNLRBLoad Compare Spreads</v>
      </c>
      <c r="G890" s="159" t="s">
        <v>1889</v>
      </c>
      <c r="N890" s="2">
        <v>2601</v>
      </c>
      <c r="O890" s="3" t="s">
        <v>1423</v>
      </c>
      <c r="P890" s="3" t="s">
        <v>39</v>
      </c>
      <c r="Q890" s="3" t="s">
        <v>65</v>
      </c>
      <c r="R890" s="3" t="s">
        <v>66</v>
      </c>
      <c r="S890" s="4">
        <v>46063.540972222225</v>
      </c>
      <c r="T890" s="4">
        <v>46063.548611111109</v>
      </c>
      <c r="U890" s="4">
        <v>46063.548611111109</v>
      </c>
      <c r="V890" s="3" t="s">
        <v>42</v>
      </c>
      <c r="W890" s="3" t="s">
        <v>43</v>
      </c>
      <c r="X890" s="3" t="s">
        <v>1434</v>
      </c>
      <c r="Y890" s="2">
        <v>1</v>
      </c>
      <c r="Z890" s="3" t="s">
        <v>69</v>
      </c>
      <c r="AA890" s="5">
        <v>0.18</v>
      </c>
      <c r="AB890" s="5">
        <v>0</v>
      </c>
      <c r="AC890" s="5">
        <v>0.18</v>
      </c>
      <c r="AD890" s="5">
        <v>0</v>
      </c>
      <c r="AE890" s="5">
        <v>0</v>
      </c>
      <c r="AF890" s="5">
        <v>0.18</v>
      </c>
      <c r="AG890" s="6"/>
      <c r="AH890" s="6"/>
      <c r="AI890" s="7">
        <v>0</v>
      </c>
      <c r="AJ890" s="7">
        <v>0</v>
      </c>
      <c r="AK890" s="7">
        <v>0.18</v>
      </c>
      <c r="AL890" s="7">
        <v>0</v>
      </c>
      <c r="AM890" s="7">
        <v>0.18</v>
      </c>
      <c r="AN890" s="12" t="s">
        <v>46</v>
      </c>
      <c r="AO890" s="12"/>
      <c r="AP890" s="12"/>
      <c r="AQ890" s="12"/>
      <c r="AR890" s="12"/>
      <c r="AS890" s="12"/>
      <c r="AT890" s="12"/>
      <c r="AU890" s="12"/>
      <c r="AV890" s="12"/>
      <c r="AW890" s="12"/>
      <c r="AX890" s="12"/>
      <c r="AY890" s="8" t="s">
        <v>47</v>
      </c>
    </row>
    <row r="891" spans="1:51" ht="16.5" x14ac:dyDescent="0.25">
      <c r="A891" s="159" t="str">
        <f>_xlfn.XLOOKUP(X891,Mapping!N:N,Mapping!O:O,"Not Found",0,1)</f>
        <v>Load Compare Spreads</v>
      </c>
      <c r="B891" s="159" t="str">
        <f t="shared" si="52"/>
        <v>NLRBLoad Compare Spreads46063.5486111111</v>
      </c>
      <c r="D891" s="159" t="str">
        <f t="shared" si="55"/>
        <v>Spreads comparison</v>
      </c>
      <c r="E891" s="159" t="str">
        <f t="shared" si="53"/>
        <v>MCPNLRBLoad Compare SpreadsSpreads comparison</v>
      </c>
      <c r="F891" s="159" t="str">
        <f t="shared" si="54"/>
        <v>MCPNLRBLoad Compare Spreads</v>
      </c>
      <c r="G891" s="159" t="s">
        <v>1889</v>
      </c>
      <c r="N891" s="2">
        <v>2601</v>
      </c>
      <c r="O891" s="3" t="s">
        <v>1423</v>
      </c>
      <c r="P891" s="3" t="s">
        <v>39</v>
      </c>
      <c r="Q891" s="3" t="s">
        <v>70</v>
      </c>
      <c r="R891" s="3" t="s">
        <v>331</v>
      </c>
      <c r="S891" s="4">
        <v>46063.548611111109</v>
      </c>
      <c r="T891" s="4">
        <v>46063.549305555556</v>
      </c>
      <c r="U891" s="4">
        <v>46063.703472222223</v>
      </c>
      <c r="V891" s="3" t="s">
        <v>42</v>
      </c>
      <c r="W891" s="3" t="s">
        <v>43</v>
      </c>
      <c r="X891" s="3" t="s">
        <v>1434</v>
      </c>
      <c r="Y891" s="2">
        <v>1</v>
      </c>
      <c r="Z891" s="3" t="s">
        <v>71</v>
      </c>
      <c r="AA891" s="5">
        <v>0.02</v>
      </c>
      <c r="AB891" s="5">
        <v>0</v>
      </c>
      <c r="AC891" s="5">
        <v>0.02</v>
      </c>
      <c r="AD891" s="5">
        <v>0</v>
      </c>
      <c r="AE891" s="5">
        <v>0</v>
      </c>
      <c r="AF891" s="5">
        <v>0.02</v>
      </c>
      <c r="AG891" s="6"/>
      <c r="AH891" s="6"/>
      <c r="AI891" s="7">
        <v>0</v>
      </c>
      <c r="AJ891" s="7">
        <v>0</v>
      </c>
      <c r="AK891" s="7">
        <v>0.02</v>
      </c>
      <c r="AL891" s="7">
        <v>0</v>
      </c>
      <c r="AM891" s="7">
        <v>0.02</v>
      </c>
      <c r="AN891" s="12" t="s">
        <v>46</v>
      </c>
      <c r="AO891" s="12"/>
      <c r="AP891" s="12"/>
      <c r="AQ891" s="12"/>
      <c r="AR891" s="12"/>
      <c r="AS891" s="12"/>
      <c r="AT891" s="12"/>
      <c r="AU891" s="12"/>
      <c r="AV891" s="12"/>
      <c r="AW891" s="12"/>
      <c r="AX891" s="12"/>
      <c r="AY891" s="8" t="s">
        <v>47</v>
      </c>
    </row>
    <row r="892" spans="1:51" ht="16.5" x14ac:dyDescent="0.25">
      <c r="A892" s="159" t="str">
        <f>_xlfn.XLOOKUP(X892,Mapping!N:N,Mapping!O:O,"Not Found",0,1)</f>
        <v>Load Pos</v>
      </c>
      <c r="B892" s="159" t="str">
        <f t="shared" si="52"/>
        <v>NLRBLoad Pos46063.7034722222</v>
      </c>
      <c r="D892" s="159" t="str">
        <f t="shared" si="55"/>
        <v>load</v>
      </c>
      <c r="E892" s="159" t="str">
        <f t="shared" si="53"/>
        <v>MCPNLRBLoad Posload</v>
      </c>
      <c r="F892" s="159" t="str">
        <f t="shared" si="54"/>
        <v>MCPNLRBLoad Pos</v>
      </c>
      <c r="G892" s="159" t="s">
        <v>1889</v>
      </c>
      <c r="N892" s="2">
        <v>2601</v>
      </c>
      <c r="O892" s="3" t="s">
        <v>1423</v>
      </c>
      <c r="P892" s="3" t="s">
        <v>39</v>
      </c>
      <c r="Q892" s="3" t="s">
        <v>72</v>
      </c>
      <c r="R892" s="3" t="s">
        <v>73</v>
      </c>
      <c r="S892" s="4">
        <v>46063.703472222223</v>
      </c>
      <c r="T892" s="4">
        <v>46063.790277777778</v>
      </c>
      <c r="U892" s="4">
        <v>46063.790277777778</v>
      </c>
      <c r="V892" s="3" t="s">
        <v>42</v>
      </c>
      <c r="W892" s="3" t="s">
        <v>43</v>
      </c>
      <c r="X892" s="3" t="s">
        <v>1435</v>
      </c>
      <c r="Y892" s="2">
        <v>1</v>
      </c>
      <c r="Z892" s="3" t="s">
        <v>75</v>
      </c>
      <c r="AA892" s="5">
        <v>2.08</v>
      </c>
      <c r="AB892" s="5">
        <v>0</v>
      </c>
      <c r="AC892" s="5">
        <v>2.08</v>
      </c>
      <c r="AD892" s="5">
        <v>0</v>
      </c>
      <c r="AE892" s="5">
        <v>0</v>
      </c>
      <c r="AF892" s="5">
        <v>2.08</v>
      </c>
      <c r="AG892" s="6"/>
      <c r="AH892" s="6"/>
      <c r="AI892" s="7">
        <v>0</v>
      </c>
      <c r="AJ892" s="7">
        <v>0</v>
      </c>
      <c r="AK892" s="7">
        <v>2.08</v>
      </c>
      <c r="AL892" s="7">
        <v>0</v>
      </c>
      <c r="AM892" s="7">
        <v>2.08</v>
      </c>
      <c r="AN892" s="12" t="s">
        <v>46</v>
      </c>
      <c r="AO892" s="12"/>
      <c r="AP892" s="12"/>
      <c r="AQ892" s="12"/>
      <c r="AR892" s="12"/>
      <c r="AS892" s="12"/>
      <c r="AT892" s="12"/>
      <c r="AU892" s="12"/>
      <c r="AV892" s="12"/>
      <c r="AW892" s="12"/>
      <c r="AX892" s="12"/>
      <c r="AY892" s="8" t="s">
        <v>47</v>
      </c>
    </row>
    <row r="893" spans="1:51" ht="16.5" x14ac:dyDescent="0.25">
      <c r="A893" s="159" t="str">
        <f>_xlfn.XLOOKUP(X893,Mapping!N:N,Mapping!O:O,"Not Found",0,1)</f>
        <v>Load Pos</v>
      </c>
      <c r="B893" s="159" t="str">
        <f t="shared" si="52"/>
        <v>NLRBLoad Pos46063.7902777778</v>
      </c>
      <c r="D893" s="159" t="str">
        <f t="shared" si="55"/>
        <v>Stratification</v>
      </c>
      <c r="E893" s="159" t="str">
        <f t="shared" si="53"/>
        <v>MCPNLRBLoad PosStratification</v>
      </c>
      <c r="F893" s="159" t="str">
        <f t="shared" si="54"/>
        <v>MCPNLRBLoad Pos</v>
      </c>
      <c r="G893" s="159" t="s">
        <v>1889</v>
      </c>
      <c r="N893" s="2">
        <v>2601</v>
      </c>
      <c r="O893" s="3" t="s">
        <v>1423</v>
      </c>
      <c r="P893" s="3" t="s">
        <v>39</v>
      </c>
      <c r="Q893" s="3" t="s">
        <v>76</v>
      </c>
      <c r="R893" s="3" t="s">
        <v>77</v>
      </c>
      <c r="S893" s="4">
        <v>46063.790277777778</v>
      </c>
      <c r="T893" s="4">
        <v>46063.797222222223</v>
      </c>
      <c r="U893" s="4">
        <v>46063.797222222223</v>
      </c>
      <c r="V893" s="3" t="s">
        <v>42</v>
      </c>
      <c r="W893" s="3" t="s">
        <v>43</v>
      </c>
      <c r="X893" s="3" t="s">
        <v>1435</v>
      </c>
      <c r="Y893" s="2">
        <v>1</v>
      </c>
      <c r="Z893" s="3" t="s">
        <v>78</v>
      </c>
      <c r="AA893" s="5">
        <v>0.17</v>
      </c>
      <c r="AB893" s="5">
        <v>0</v>
      </c>
      <c r="AC893" s="5">
        <v>0.17</v>
      </c>
      <c r="AD893" s="5">
        <v>0</v>
      </c>
      <c r="AE893" s="5">
        <v>0</v>
      </c>
      <c r="AF893" s="5">
        <v>0.17</v>
      </c>
      <c r="AG893" s="6"/>
      <c r="AH893" s="6"/>
      <c r="AI893" s="7">
        <v>0</v>
      </c>
      <c r="AJ893" s="7">
        <v>0</v>
      </c>
      <c r="AK893" s="7">
        <v>0.17</v>
      </c>
      <c r="AL893" s="7">
        <v>0</v>
      </c>
      <c r="AM893" s="7">
        <v>0.17</v>
      </c>
      <c r="AN893" s="12" t="s">
        <v>46</v>
      </c>
      <c r="AO893" s="12"/>
      <c r="AP893" s="12"/>
      <c r="AQ893" s="12"/>
      <c r="AR893" s="12"/>
      <c r="AS893" s="12"/>
      <c r="AT893" s="12"/>
      <c r="AU893" s="12"/>
      <c r="AV893" s="12"/>
      <c r="AW893" s="12"/>
      <c r="AX893" s="12"/>
      <c r="AY893" s="8" t="s">
        <v>47</v>
      </c>
    </row>
    <row r="894" spans="1:51" ht="16.5" x14ac:dyDescent="0.25">
      <c r="A894" s="159" t="str">
        <f>_xlfn.XLOOKUP(X894,Mapping!N:N,Mapping!O:O,"Not Found",0,1)</f>
        <v>Load Pos</v>
      </c>
      <c r="B894" s="159" t="str">
        <f t="shared" si="52"/>
        <v>NLRBLoad Pos46063.7972222222</v>
      </c>
      <c r="D894" s="159" t="str">
        <f t="shared" si="55"/>
        <v>copy from</v>
      </c>
      <c r="E894" s="159" t="str">
        <f t="shared" si="53"/>
        <v>MCPNLRBLoad Poscopy from</v>
      </c>
      <c r="F894" s="159" t="str">
        <f t="shared" si="54"/>
        <v>MCPNLRBLoad Pos</v>
      </c>
      <c r="G894" s="159" t="s">
        <v>1889</v>
      </c>
      <c r="N894" s="2">
        <v>2601</v>
      </c>
      <c r="O894" s="3" t="s">
        <v>1423</v>
      </c>
      <c r="P894" s="3" t="s">
        <v>39</v>
      </c>
      <c r="Q894" s="3" t="s">
        <v>82</v>
      </c>
      <c r="R894" s="3" t="s">
        <v>83</v>
      </c>
      <c r="S894" s="4">
        <v>46063.797222222223</v>
      </c>
      <c r="T894" s="4">
        <v>46063.798611111109</v>
      </c>
      <c r="U894" s="4">
        <v>46063.799305555556</v>
      </c>
      <c r="V894" s="3" t="s">
        <v>42</v>
      </c>
      <c r="W894" s="3" t="s">
        <v>43</v>
      </c>
      <c r="X894" s="3" t="s">
        <v>1435</v>
      </c>
      <c r="Y894" s="2">
        <v>1</v>
      </c>
      <c r="Z894" s="3" t="s">
        <v>84</v>
      </c>
      <c r="AA894" s="5">
        <v>0.03</v>
      </c>
      <c r="AB894" s="5">
        <v>0</v>
      </c>
      <c r="AC894" s="5">
        <v>0.03</v>
      </c>
      <c r="AD894" s="5">
        <v>0</v>
      </c>
      <c r="AE894" s="5">
        <v>0</v>
      </c>
      <c r="AF894" s="5">
        <v>0.03</v>
      </c>
      <c r="AG894" s="6"/>
      <c r="AH894" s="6"/>
      <c r="AI894" s="7">
        <v>0</v>
      </c>
      <c r="AJ894" s="7">
        <v>0</v>
      </c>
      <c r="AK894" s="7">
        <v>0.03</v>
      </c>
      <c r="AL894" s="7">
        <v>0</v>
      </c>
      <c r="AM894" s="7">
        <v>0.03</v>
      </c>
      <c r="AN894" s="12" t="s">
        <v>46</v>
      </c>
      <c r="AO894" s="12"/>
      <c r="AP894" s="12"/>
      <c r="AQ894" s="12"/>
      <c r="AR894" s="12"/>
      <c r="AS894" s="12"/>
      <c r="AT894" s="12"/>
      <c r="AU894" s="12"/>
      <c r="AV894" s="12"/>
      <c r="AW894" s="12"/>
      <c r="AX894" s="12"/>
      <c r="AY894" s="8" t="s">
        <v>47</v>
      </c>
    </row>
    <row r="895" spans="1:51" ht="16.5" x14ac:dyDescent="0.25">
      <c r="A895" s="159" t="str">
        <f>_xlfn.XLOOKUP(X895,Mapping!N:N,Mapping!O:O,"Not Found",0,1)</f>
        <v>Load ELP and Mortgages</v>
      </c>
      <c r="B895" s="159" t="str">
        <f t="shared" si="52"/>
        <v>NLRBLoad ELP and Mortgages46063.7993055556</v>
      </c>
      <c r="D895" s="159" t="str">
        <f t="shared" si="55"/>
        <v>load ELP and Mortgages</v>
      </c>
      <c r="E895" s="159" t="str">
        <f t="shared" si="53"/>
        <v>MCPNLRBLoad ELP and Mortgagesload ELP and Mortgages</v>
      </c>
      <c r="F895" s="159" t="str">
        <f t="shared" si="54"/>
        <v>MCPNLRBLoad ELP and Mortgages</v>
      </c>
      <c r="G895" s="159" t="s">
        <v>1889</v>
      </c>
      <c r="N895" s="2">
        <v>2601</v>
      </c>
      <c r="O895" s="3" t="s">
        <v>1423</v>
      </c>
      <c r="P895" s="3" t="s">
        <v>39</v>
      </c>
      <c r="Q895" s="3" t="s">
        <v>1436</v>
      </c>
      <c r="R895" s="3" t="s">
        <v>1437</v>
      </c>
      <c r="S895" s="4">
        <v>46063.799305555556</v>
      </c>
      <c r="T895" s="4">
        <v>46063.824305555558</v>
      </c>
      <c r="U895" s="4">
        <v>46063.824999999997</v>
      </c>
      <c r="V895" s="3" t="s">
        <v>42</v>
      </c>
      <c r="W895" s="3" t="s">
        <v>43</v>
      </c>
      <c r="X895" s="3" t="s">
        <v>1438</v>
      </c>
      <c r="Y895" s="2">
        <v>1</v>
      </c>
      <c r="Z895" s="3" t="s">
        <v>1439</v>
      </c>
      <c r="AA895" s="5">
        <v>0.6</v>
      </c>
      <c r="AB895" s="5">
        <v>0</v>
      </c>
      <c r="AC895" s="5">
        <v>0.6</v>
      </c>
      <c r="AD895" s="5">
        <v>0</v>
      </c>
      <c r="AE895" s="5">
        <v>0</v>
      </c>
      <c r="AF895" s="5">
        <v>0.6</v>
      </c>
      <c r="AG895" s="6"/>
      <c r="AH895" s="6"/>
      <c r="AI895" s="7">
        <v>0</v>
      </c>
      <c r="AJ895" s="7">
        <v>0</v>
      </c>
      <c r="AK895" s="7">
        <v>0.6</v>
      </c>
      <c r="AL895" s="7">
        <v>0</v>
      </c>
      <c r="AM895" s="7">
        <v>0.6</v>
      </c>
      <c r="AN895" s="12" t="s">
        <v>46</v>
      </c>
      <c r="AO895" s="12"/>
      <c r="AP895" s="12"/>
      <c r="AQ895" s="12"/>
      <c r="AR895" s="12"/>
      <c r="AS895" s="12"/>
      <c r="AT895" s="12"/>
      <c r="AU895" s="12"/>
      <c r="AV895" s="12"/>
      <c r="AW895" s="12"/>
      <c r="AX895" s="12"/>
      <c r="AY895" s="8" t="s">
        <v>47</v>
      </c>
    </row>
    <row r="896" spans="1:51" ht="16.5" x14ac:dyDescent="0.25">
      <c r="A896" s="159" t="str">
        <f>_xlfn.XLOOKUP(X896,Mapping!N:N,Mapping!O:O,"Not Found",0,1)</f>
        <v>Valuation (NPV)</v>
      </c>
      <c r="B896" s="159" t="str">
        <f t="shared" si="52"/>
        <v>NLRBValuation (NPV)46063.825</v>
      </c>
      <c r="D896" s="159" t="str">
        <f t="shared" si="55"/>
        <v>portfolio valuation run</v>
      </c>
      <c r="E896" s="159" t="str">
        <f t="shared" si="53"/>
        <v>MCPNLRBValuation (NPV)portfolio valuation run</v>
      </c>
      <c r="F896" s="159" t="str">
        <f t="shared" si="54"/>
        <v>MCPNLRBValuation (NPV)</v>
      </c>
      <c r="G896" s="159" t="s">
        <v>1889</v>
      </c>
      <c r="N896" s="2">
        <v>2601</v>
      </c>
      <c r="O896" s="3" t="s">
        <v>1423</v>
      </c>
      <c r="P896" s="3" t="s">
        <v>39</v>
      </c>
      <c r="Q896" s="3" t="s">
        <v>85</v>
      </c>
      <c r="R896" s="3" t="s">
        <v>86</v>
      </c>
      <c r="S896" s="4">
        <v>46063.824999999997</v>
      </c>
      <c r="T896" s="4">
        <v>46064.168055555558</v>
      </c>
      <c r="U896" s="4">
        <v>46064.168055555558</v>
      </c>
      <c r="V896" s="3" t="s">
        <v>42</v>
      </c>
      <c r="W896" s="3" t="s">
        <v>43</v>
      </c>
      <c r="X896" s="3" t="s">
        <v>1440</v>
      </c>
      <c r="Y896" s="2">
        <v>1</v>
      </c>
      <c r="Z896" s="3" t="s">
        <v>88</v>
      </c>
      <c r="AA896" s="5">
        <v>8.23</v>
      </c>
      <c r="AB896" s="5">
        <v>0</v>
      </c>
      <c r="AC896" s="5">
        <v>8.23</v>
      </c>
      <c r="AD896" s="5">
        <v>0</v>
      </c>
      <c r="AE896" s="5">
        <v>0</v>
      </c>
      <c r="AF896" s="5">
        <v>8.23</v>
      </c>
      <c r="AG896" s="6"/>
      <c r="AH896" s="6"/>
      <c r="AI896" s="7">
        <v>0</v>
      </c>
      <c r="AJ896" s="7">
        <v>0</v>
      </c>
      <c r="AK896" s="7">
        <v>8.23</v>
      </c>
      <c r="AL896" s="7">
        <v>0</v>
      </c>
      <c r="AM896" s="7">
        <v>8.23</v>
      </c>
      <c r="AN896" s="12" t="s">
        <v>46</v>
      </c>
      <c r="AO896" s="12"/>
      <c r="AP896" s="12"/>
      <c r="AQ896" s="12"/>
      <c r="AR896" s="12"/>
      <c r="AS896" s="12"/>
      <c r="AT896" s="12"/>
      <c r="AU896" s="12"/>
      <c r="AV896" s="12"/>
      <c r="AW896" s="12"/>
      <c r="AX896" s="12"/>
      <c r="AY896" s="8" t="s">
        <v>47</v>
      </c>
    </row>
    <row r="897" spans="1:51" ht="16.5" x14ac:dyDescent="0.25">
      <c r="A897" s="159" t="str">
        <f>_xlfn.XLOOKUP(X897,Mapping!N:N,Mapping!O:O,"Not Found",0,1)</f>
        <v>Valuation (NPV)</v>
      </c>
      <c r="B897" s="159" t="str">
        <f t="shared" si="52"/>
        <v>NLRBValuation (NPV)46064.1680555556</v>
      </c>
      <c r="D897" s="159" t="str">
        <f t="shared" si="55"/>
        <v>export to ara</v>
      </c>
      <c r="E897" s="159" t="str">
        <f t="shared" si="53"/>
        <v>MCPNLRBValuation (NPV)export to ara</v>
      </c>
      <c r="F897" s="159" t="str">
        <f t="shared" si="54"/>
        <v>MCPNLRBValuation (NPV)</v>
      </c>
      <c r="G897" s="159" t="s">
        <v>1889</v>
      </c>
      <c r="N897" s="2">
        <v>2601</v>
      </c>
      <c r="O897" s="3" t="s">
        <v>1423</v>
      </c>
      <c r="P897" s="3" t="s">
        <v>39</v>
      </c>
      <c r="Q897" s="3" t="s">
        <v>89</v>
      </c>
      <c r="R897" s="3" t="s">
        <v>90</v>
      </c>
      <c r="S897" s="4">
        <v>46064.168055555558</v>
      </c>
      <c r="T897" s="4">
        <v>46064.169444444444</v>
      </c>
      <c r="U897" s="4">
        <v>46064.169444444444</v>
      </c>
      <c r="V897" s="3" t="s">
        <v>42</v>
      </c>
      <c r="W897" s="3" t="s">
        <v>43</v>
      </c>
      <c r="X897" s="3" t="s">
        <v>1440</v>
      </c>
      <c r="Y897" s="2">
        <v>1</v>
      </c>
      <c r="Z897" s="3" t="s">
        <v>91</v>
      </c>
      <c r="AA897" s="5">
        <v>0.03</v>
      </c>
      <c r="AB897" s="5">
        <v>0</v>
      </c>
      <c r="AC897" s="5">
        <v>0.03</v>
      </c>
      <c r="AD897" s="5">
        <v>0</v>
      </c>
      <c r="AE897" s="5">
        <v>0</v>
      </c>
      <c r="AF897" s="5">
        <v>0.03</v>
      </c>
      <c r="AG897" s="6"/>
      <c r="AH897" s="6"/>
      <c r="AI897" s="7">
        <v>0</v>
      </c>
      <c r="AJ897" s="7">
        <v>0</v>
      </c>
      <c r="AK897" s="7">
        <v>0.03</v>
      </c>
      <c r="AL897" s="7">
        <v>0</v>
      </c>
      <c r="AM897" s="7">
        <v>0.03</v>
      </c>
      <c r="AN897" s="12" t="s">
        <v>46</v>
      </c>
      <c r="AO897" s="12"/>
      <c r="AP897" s="12"/>
      <c r="AQ897" s="12"/>
      <c r="AR897" s="12"/>
      <c r="AS897" s="12"/>
      <c r="AT897" s="12"/>
      <c r="AU897" s="12"/>
      <c r="AV897" s="12"/>
      <c r="AW897" s="12"/>
      <c r="AX897" s="12"/>
      <c r="AY897" s="8" t="s">
        <v>47</v>
      </c>
    </row>
    <row r="898" spans="1:51" ht="16.5" x14ac:dyDescent="0.25">
      <c r="A898" s="159" t="str">
        <f>_xlfn.XLOOKUP(X898,Mapping!N:N,Mapping!O:O,"Not Found",0,1)</f>
        <v>Valuation (NPV)</v>
      </c>
      <c r="B898" s="159" t="str">
        <f t="shared" ref="B898:B961" si="56">O898&amp;A898&amp;S898</f>
        <v>NLRBValuation (NPV)46064.1694444444</v>
      </c>
      <c r="D898" s="159" t="str">
        <f t="shared" si="55"/>
        <v>Light Maintenance</v>
      </c>
      <c r="E898" s="159" t="str">
        <f t="shared" ref="E898:E961" si="57">P898&amp;O898&amp;A898&amp;D898</f>
        <v>MCPNLRBValuation (NPV)Light Maintenance</v>
      </c>
      <c r="F898" s="159" t="str">
        <f t="shared" ref="F898:F961" si="58">P898&amp;O898&amp;A898</f>
        <v>MCPNLRBValuation (NPV)</v>
      </c>
      <c r="G898" s="159" t="s">
        <v>1889</v>
      </c>
      <c r="N898" s="2">
        <v>2601</v>
      </c>
      <c r="O898" s="3" t="s">
        <v>1423</v>
      </c>
      <c r="P898" s="3" t="s">
        <v>39</v>
      </c>
      <c r="Q898" s="3" t="s">
        <v>92</v>
      </c>
      <c r="R898" s="3" t="s">
        <v>93</v>
      </c>
      <c r="S898" s="4">
        <v>46064.169444444444</v>
      </c>
      <c r="T898" s="4">
        <v>46064.193055555559</v>
      </c>
      <c r="U898" s="4">
        <v>46064.193055555559</v>
      </c>
      <c r="V898" s="3" t="s">
        <v>42</v>
      </c>
      <c r="W898" s="3" t="s">
        <v>43</v>
      </c>
      <c r="X898" s="3" t="s">
        <v>1440</v>
      </c>
      <c r="Y898" s="2">
        <v>1</v>
      </c>
      <c r="Z898" s="3" t="s">
        <v>94</v>
      </c>
      <c r="AA898" s="5">
        <v>0.56999999999999995</v>
      </c>
      <c r="AB898" s="5">
        <v>0</v>
      </c>
      <c r="AC898" s="5">
        <v>0.56999999999999995</v>
      </c>
      <c r="AD898" s="5">
        <v>0</v>
      </c>
      <c r="AE898" s="5">
        <v>0</v>
      </c>
      <c r="AF898" s="5">
        <v>0.56999999999999995</v>
      </c>
      <c r="AG898" s="6"/>
      <c r="AH898" s="6"/>
      <c r="AI898" s="7">
        <v>0</v>
      </c>
      <c r="AJ898" s="7">
        <v>0</v>
      </c>
      <c r="AK898" s="7">
        <v>0.56999999999999995</v>
      </c>
      <c r="AL898" s="7">
        <v>0</v>
      </c>
      <c r="AM898" s="7">
        <v>0.56999999999999995</v>
      </c>
      <c r="AN898" s="12" t="s">
        <v>46</v>
      </c>
      <c r="AO898" s="12"/>
      <c r="AP898" s="12"/>
      <c r="AQ898" s="12"/>
      <c r="AR898" s="12"/>
      <c r="AS898" s="12"/>
      <c r="AT898" s="12"/>
      <c r="AU898" s="12"/>
      <c r="AV898" s="12"/>
      <c r="AW898" s="12"/>
      <c r="AX898" s="12"/>
      <c r="AY898" s="8" t="s">
        <v>47</v>
      </c>
    </row>
    <row r="899" spans="1:51" ht="16.5" x14ac:dyDescent="0.25">
      <c r="A899" s="159" t="str">
        <f>_xlfn.XLOOKUP(X899,Mapping!N:N,Mapping!O:O,"Not Found",0,1)</f>
        <v>Valuation (NPV)</v>
      </c>
      <c r="B899" s="159" t="str">
        <f t="shared" si="56"/>
        <v>NLRBValuation (NPV)46064.1930555556</v>
      </c>
      <c r="D899" s="159" t="str">
        <f t="shared" ref="D899:D962" si="59">Z899</f>
        <v>valuation report OLAP exports</v>
      </c>
      <c r="E899" s="159" t="str">
        <f t="shared" si="57"/>
        <v>MCPNLRBValuation (NPV)valuation report OLAP exports</v>
      </c>
      <c r="F899" s="159" t="str">
        <f t="shared" si="58"/>
        <v>MCPNLRBValuation (NPV)</v>
      </c>
      <c r="G899" s="159" t="s">
        <v>1889</v>
      </c>
      <c r="N899" s="2">
        <v>2601</v>
      </c>
      <c r="O899" s="3" t="s">
        <v>1423</v>
      </c>
      <c r="P899" s="3" t="s">
        <v>39</v>
      </c>
      <c r="Q899" s="3" t="s">
        <v>95</v>
      </c>
      <c r="R899" s="3" t="s">
        <v>96</v>
      </c>
      <c r="S899" s="4">
        <v>46064.193055555559</v>
      </c>
      <c r="T899" s="4">
        <v>46064.202777777777</v>
      </c>
      <c r="U899" s="4">
        <v>46064.531944444447</v>
      </c>
      <c r="V899" s="3" t="s">
        <v>42</v>
      </c>
      <c r="W899" s="3" t="s">
        <v>43</v>
      </c>
      <c r="X899" s="3" t="s">
        <v>1440</v>
      </c>
      <c r="Y899" s="2">
        <v>1</v>
      </c>
      <c r="Z899" s="3" t="s">
        <v>97</v>
      </c>
      <c r="AA899" s="5">
        <v>0.23</v>
      </c>
      <c r="AB899" s="5">
        <v>0</v>
      </c>
      <c r="AC899" s="5">
        <v>0.23</v>
      </c>
      <c r="AD899" s="5">
        <v>0</v>
      </c>
      <c r="AE899" s="5">
        <v>0</v>
      </c>
      <c r="AF899" s="5">
        <v>0.23</v>
      </c>
      <c r="AG899" s="6"/>
      <c r="AH899" s="6"/>
      <c r="AI899" s="7">
        <v>0</v>
      </c>
      <c r="AJ899" s="7">
        <v>0</v>
      </c>
      <c r="AK899" s="7">
        <v>0.23</v>
      </c>
      <c r="AL899" s="7">
        <v>0</v>
      </c>
      <c r="AM899" s="7">
        <v>0.23</v>
      </c>
      <c r="AN899" s="12" t="s">
        <v>46</v>
      </c>
      <c r="AO899" s="12"/>
      <c r="AP899" s="12"/>
      <c r="AQ899" s="12"/>
      <c r="AR899" s="12"/>
      <c r="AS899" s="12"/>
      <c r="AT899" s="12"/>
      <c r="AU899" s="12"/>
      <c r="AV899" s="12"/>
      <c r="AW899" s="12"/>
      <c r="AX899" s="12"/>
      <c r="AY899" s="8" t="s">
        <v>47</v>
      </c>
    </row>
    <row r="900" spans="1:51" ht="16.5" x14ac:dyDescent="0.25">
      <c r="A900" s="159" t="str">
        <f>_xlfn.XLOOKUP(X900,Mapping!N:N,Mapping!O:O,"Not Found",0,1)</f>
        <v>Finance Strategies</v>
      </c>
      <c r="B900" s="159" t="str">
        <f t="shared" si="56"/>
        <v>NLRBFinance Strategies46064.5319444444</v>
      </c>
      <c r="D900" s="159" t="str">
        <f t="shared" si="59"/>
        <v>import finance strategies</v>
      </c>
      <c r="E900" s="159" t="str">
        <f t="shared" si="57"/>
        <v>MCPNLRBFinance Strategiesimport finance strategies</v>
      </c>
      <c r="F900" s="159" t="str">
        <f t="shared" si="58"/>
        <v>MCPNLRBFinance Strategies</v>
      </c>
      <c r="G900" s="159" t="s">
        <v>1889</v>
      </c>
      <c r="N900" s="2">
        <v>2601</v>
      </c>
      <c r="O900" s="3" t="s">
        <v>1423</v>
      </c>
      <c r="P900" s="3" t="s">
        <v>39</v>
      </c>
      <c r="Q900" s="3" t="s">
        <v>1441</v>
      </c>
      <c r="R900" s="3" t="s">
        <v>42</v>
      </c>
      <c r="S900" s="4">
        <v>46064.531944444447</v>
      </c>
      <c r="T900" s="4">
        <v>46064.53402777778</v>
      </c>
      <c r="U900" s="4">
        <v>46064.609722222223</v>
      </c>
      <c r="V900" s="3" t="s">
        <v>1442</v>
      </c>
      <c r="W900" s="3" t="s">
        <v>54</v>
      </c>
      <c r="X900" s="3" t="s">
        <v>1443</v>
      </c>
      <c r="Y900" s="2">
        <v>1</v>
      </c>
      <c r="Z900" s="3" t="s">
        <v>1444</v>
      </c>
      <c r="AA900" s="5">
        <v>0.05</v>
      </c>
      <c r="AB900" s="5">
        <v>0.05</v>
      </c>
      <c r="AC900" s="5">
        <v>0</v>
      </c>
      <c r="AD900" s="5">
        <v>1.82</v>
      </c>
      <c r="AE900" s="5">
        <v>1.87</v>
      </c>
      <c r="AF900" s="5">
        <v>1.87</v>
      </c>
      <c r="AG900" s="6"/>
      <c r="AH900" s="6"/>
      <c r="AI900" s="7">
        <v>0.05</v>
      </c>
      <c r="AJ900" s="7">
        <v>1.82</v>
      </c>
      <c r="AK900" s="7">
        <v>0</v>
      </c>
      <c r="AL900" s="7">
        <v>1.87</v>
      </c>
      <c r="AM900" s="7">
        <v>1.87</v>
      </c>
      <c r="AN900" s="12" t="s">
        <v>113</v>
      </c>
      <c r="AO900" s="13" t="s">
        <v>114</v>
      </c>
      <c r="AP900" s="13" t="s">
        <v>391</v>
      </c>
      <c r="AQ900" s="12" t="s">
        <v>1445</v>
      </c>
      <c r="AR900" s="12"/>
      <c r="AS900" s="12">
        <v>4646</v>
      </c>
      <c r="AT900" s="12" t="s">
        <v>60</v>
      </c>
      <c r="AU900" s="12" t="s">
        <v>61</v>
      </c>
      <c r="AV900" s="12" t="s">
        <v>1446</v>
      </c>
      <c r="AW900" s="12" t="s">
        <v>1447</v>
      </c>
      <c r="AX900" s="12"/>
      <c r="AY900" s="8" t="s">
        <v>47</v>
      </c>
    </row>
    <row r="901" spans="1:51" ht="16.5" x14ac:dyDescent="0.25">
      <c r="A901" s="159" t="str">
        <f>_xlfn.XLOOKUP(X901,Mapping!N:N,Mapping!O:O,"Not Found",0,1)</f>
        <v>Finance Strategies</v>
      </c>
      <c r="B901" s="159" t="str">
        <f t="shared" si="56"/>
        <v>NLRBFinance Strategies46064.6097222222</v>
      </c>
      <c r="D901" s="159" t="str">
        <f t="shared" si="59"/>
        <v>import finance strategies</v>
      </c>
      <c r="E901" s="159" t="str">
        <f t="shared" si="57"/>
        <v>MCPNLRBFinance Strategiesimport finance strategies</v>
      </c>
      <c r="F901" s="159" t="str">
        <f t="shared" si="58"/>
        <v>MCPNLRBFinance Strategies</v>
      </c>
      <c r="G901" s="159" t="s">
        <v>1889</v>
      </c>
      <c r="N901" s="2">
        <v>2601</v>
      </c>
      <c r="O901" s="3" t="s">
        <v>1423</v>
      </c>
      <c r="P901" s="3" t="s">
        <v>39</v>
      </c>
      <c r="Q901" s="3" t="s">
        <v>1441</v>
      </c>
      <c r="R901" s="3" t="s">
        <v>1448</v>
      </c>
      <c r="S901" s="4">
        <v>46064.609722222223</v>
      </c>
      <c r="T901" s="4">
        <v>46064.613194444442</v>
      </c>
      <c r="U901" s="4">
        <v>46064.65</v>
      </c>
      <c r="V901" s="3" t="s">
        <v>42</v>
      </c>
      <c r="W901" s="3" t="s">
        <v>43</v>
      </c>
      <c r="X901" s="3" t="s">
        <v>1443</v>
      </c>
      <c r="Y901" s="2">
        <v>2</v>
      </c>
      <c r="Z901" s="3" t="s">
        <v>1444</v>
      </c>
      <c r="AA901" s="5">
        <v>0.08</v>
      </c>
      <c r="AB901" s="5">
        <v>0</v>
      </c>
      <c r="AC901" s="5">
        <v>0.08</v>
      </c>
      <c r="AD901" s="5">
        <v>0</v>
      </c>
      <c r="AE901" s="5">
        <v>0</v>
      </c>
      <c r="AF901" s="5">
        <v>0.08</v>
      </c>
      <c r="AG901" s="6"/>
      <c r="AH901" s="6"/>
      <c r="AI901" s="7">
        <v>0</v>
      </c>
      <c r="AJ901" s="7">
        <v>0</v>
      </c>
      <c r="AK901" s="7">
        <v>0.08</v>
      </c>
      <c r="AL901" s="7">
        <v>0</v>
      </c>
      <c r="AM901" s="7">
        <v>0.08</v>
      </c>
      <c r="AN901" s="12" t="s">
        <v>46</v>
      </c>
      <c r="AO901" s="12"/>
      <c r="AP901" s="12"/>
      <c r="AQ901" s="12"/>
      <c r="AR901" s="12"/>
      <c r="AS901" s="12"/>
      <c r="AT901" s="12"/>
      <c r="AU901" s="12"/>
      <c r="AV901" s="12"/>
      <c r="AW901" s="12"/>
      <c r="AX901" s="12"/>
      <c r="AY901" s="8" t="s">
        <v>47</v>
      </c>
    </row>
    <row r="902" spans="1:51" ht="16.5" x14ac:dyDescent="0.25">
      <c r="A902" s="159" t="str">
        <f>_xlfn.XLOOKUP(X902,Mapping!N:N,Mapping!O:O,"Not Found",0,1)</f>
        <v>Finance Planning</v>
      </c>
      <c r="B902" s="159" t="str">
        <f t="shared" si="56"/>
        <v>NLRBFinance Planning46064.65</v>
      </c>
      <c r="D902" s="159" t="str">
        <f t="shared" si="59"/>
        <v>Finance planning</v>
      </c>
      <c r="E902" s="159" t="str">
        <f t="shared" si="57"/>
        <v>MCPNLRBFinance PlanningFinance planning</v>
      </c>
      <c r="F902" s="159" t="str">
        <f t="shared" si="58"/>
        <v>MCPNLRBFinance Planning</v>
      </c>
      <c r="G902" s="159" t="s">
        <v>1889</v>
      </c>
      <c r="N902" s="2">
        <v>2601</v>
      </c>
      <c r="O902" s="3" t="s">
        <v>1423</v>
      </c>
      <c r="P902" s="3" t="s">
        <v>39</v>
      </c>
      <c r="Q902" s="3" t="s">
        <v>1449</v>
      </c>
      <c r="R902" s="3" t="s">
        <v>42</v>
      </c>
      <c r="S902" s="4">
        <v>46064.65</v>
      </c>
      <c r="T902" s="4">
        <v>46064.770138888889</v>
      </c>
      <c r="U902" s="4">
        <v>46065.125694444447</v>
      </c>
      <c r="V902" s="3" t="s">
        <v>42</v>
      </c>
      <c r="W902" s="3" t="s">
        <v>697</v>
      </c>
      <c r="X902" s="3" t="s">
        <v>1450</v>
      </c>
      <c r="Y902" s="2">
        <v>1</v>
      </c>
      <c r="Z902" s="3" t="s">
        <v>1451</v>
      </c>
      <c r="AA902" s="5">
        <v>2.88</v>
      </c>
      <c r="AB902" s="5">
        <v>2.88</v>
      </c>
      <c r="AC902" s="5">
        <v>0</v>
      </c>
      <c r="AD902" s="5">
        <v>0</v>
      </c>
      <c r="AE902" s="5">
        <v>2.88</v>
      </c>
      <c r="AF902" s="5">
        <v>2.88</v>
      </c>
      <c r="AG902" s="6"/>
      <c r="AH902" s="6"/>
      <c r="AI902" s="7">
        <v>2.88</v>
      </c>
      <c r="AJ902" s="7">
        <v>0</v>
      </c>
      <c r="AK902" s="7">
        <v>0</v>
      </c>
      <c r="AL902" s="7">
        <v>2.88</v>
      </c>
      <c r="AM902" s="7">
        <v>2.88</v>
      </c>
      <c r="AN902" s="12" t="s">
        <v>113</v>
      </c>
      <c r="AO902" s="12" t="s">
        <v>114</v>
      </c>
      <c r="AP902" s="12" t="s">
        <v>391</v>
      </c>
      <c r="AQ902" s="13" t="s">
        <v>699</v>
      </c>
      <c r="AR902" s="12"/>
      <c r="AS902" s="12"/>
      <c r="AT902" s="12" t="s">
        <v>117</v>
      </c>
      <c r="AU902" s="12" t="s">
        <v>118</v>
      </c>
      <c r="AV902" s="12" t="s">
        <v>700</v>
      </c>
      <c r="AW902" s="12"/>
      <c r="AX902" s="48" t="s">
        <v>701</v>
      </c>
      <c r="AY902" s="8" t="s">
        <v>47</v>
      </c>
    </row>
    <row r="903" spans="1:51" ht="16.5" x14ac:dyDescent="0.25">
      <c r="A903" s="159" t="str">
        <f>_xlfn.XLOOKUP(X903,Mapping!N:N,Mapping!O:O,"Not Found",0,1)</f>
        <v>Finance Planning</v>
      </c>
      <c r="B903" s="159" t="str">
        <f t="shared" si="56"/>
        <v>NLRBFinance Planning46065.1256944444</v>
      </c>
      <c r="D903" s="159" t="str">
        <f t="shared" si="59"/>
        <v>Finance planning</v>
      </c>
      <c r="E903" s="159" t="str">
        <f t="shared" si="57"/>
        <v>MCPNLRBFinance PlanningFinance planning</v>
      </c>
      <c r="F903" s="159" t="str">
        <f t="shared" si="58"/>
        <v>MCPNLRBFinance Planning</v>
      </c>
      <c r="G903" s="159" t="s">
        <v>1889</v>
      </c>
      <c r="N903" s="2">
        <v>2601</v>
      </c>
      <c r="O903" s="3" t="s">
        <v>1423</v>
      </c>
      <c r="P903" s="3" t="s">
        <v>39</v>
      </c>
      <c r="Q903" s="3" t="s">
        <v>1449</v>
      </c>
      <c r="R903" s="3" t="s">
        <v>1452</v>
      </c>
      <c r="S903" s="4">
        <v>46065.125694444447</v>
      </c>
      <c r="T903" s="4">
        <v>46065.7</v>
      </c>
      <c r="U903" s="4">
        <v>46065.7</v>
      </c>
      <c r="V903" s="3" t="s">
        <v>42</v>
      </c>
      <c r="W903" s="3" t="s">
        <v>43</v>
      </c>
      <c r="X903" s="3" t="s">
        <v>1453</v>
      </c>
      <c r="Y903" s="2">
        <v>2</v>
      </c>
      <c r="Z903" s="3" t="s">
        <v>1451</v>
      </c>
      <c r="AA903" s="5">
        <v>13.78</v>
      </c>
      <c r="AB903" s="5">
        <v>0</v>
      </c>
      <c r="AC903" s="5">
        <v>13.78</v>
      </c>
      <c r="AD903" s="5">
        <v>0</v>
      </c>
      <c r="AE903" s="5">
        <v>0</v>
      </c>
      <c r="AF903" s="5">
        <v>13.78</v>
      </c>
      <c r="AG903" s="6"/>
      <c r="AH903" s="6"/>
      <c r="AI903" s="7">
        <v>0</v>
      </c>
      <c r="AJ903" s="7">
        <v>0</v>
      </c>
      <c r="AK903" s="7">
        <v>13.78</v>
      </c>
      <c r="AL903" s="7">
        <v>0</v>
      </c>
      <c r="AM903" s="7">
        <v>13.78</v>
      </c>
      <c r="AN903" s="12" t="s">
        <v>46</v>
      </c>
      <c r="AO903" s="12"/>
      <c r="AP903" s="12"/>
      <c r="AQ903" s="12"/>
      <c r="AR903" s="12"/>
      <c r="AS903" s="12"/>
      <c r="AT903" s="12"/>
      <c r="AU903" s="12"/>
      <c r="AV903" s="12"/>
      <c r="AW903" s="12"/>
      <c r="AX903" s="12"/>
      <c r="AY903" s="8" t="s">
        <v>47</v>
      </c>
    </row>
    <row r="904" spans="1:51" ht="16.5" x14ac:dyDescent="0.25">
      <c r="A904" s="159" t="str">
        <f>_xlfn.XLOOKUP(X904,Mapping!N:N,Mapping!O:O,"Not Found",0,1)</f>
        <v>Finance Planning</v>
      </c>
      <c r="B904" s="159" t="str">
        <f t="shared" si="56"/>
        <v>NLRBFinance Planning46065.7</v>
      </c>
      <c r="D904" s="159" t="str">
        <f t="shared" si="59"/>
        <v>Light Maintenance</v>
      </c>
      <c r="E904" s="159" t="str">
        <f t="shared" si="57"/>
        <v>MCPNLRBFinance PlanningLight Maintenance</v>
      </c>
      <c r="F904" s="159" t="str">
        <f t="shared" si="58"/>
        <v>MCPNLRBFinance Planning</v>
      </c>
      <c r="G904" s="159" t="s">
        <v>1889</v>
      </c>
      <c r="N904" s="2">
        <v>2601</v>
      </c>
      <c r="O904" s="3" t="s">
        <v>1423</v>
      </c>
      <c r="P904" s="3" t="s">
        <v>39</v>
      </c>
      <c r="Q904" s="3" t="s">
        <v>92</v>
      </c>
      <c r="R904" s="3" t="s">
        <v>93</v>
      </c>
      <c r="S904" s="4">
        <v>46065.7</v>
      </c>
      <c r="T904" s="4">
        <v>46065.725694444445</v>
      </c>
      <c r="U904" s="4">
        <v>46065.725694444445</v>
      </c>
      <c r="V904" s="3" t="s">
        <v>42</v>
      </c>
      <c r="W904" s="3" t="s">
        <v>43</v>
      </c>
      <c r="X904" s="3" t="s">
        <v>1453</v>
      </c>
      <c r="Y904" s="2">
        <v>2</v>
      </c>
      <c r="Z904" s="3" t="s">
        <v>94</v>
      </c>
      <c r="AA904" s="5">
        <v>0.62</v>
      </c>
      <c r="AB904" s="5">
        <v>0</v>
      </c>
      <c r="AC904" s="5">
        <v>0.62</v>
      </c>
      <c r="AD904" s="5">
        <v>0</v>
      </c>
      <c r="AE904" s="5">
        <v>0</v>
      </c>
      <c r="AF904" s="5">
        <v>0.62</v>
      </c>
      <c r="AG904" s="6"/>
      <c r="AH904" s="6"/>
      <c r="AI904" s="7">
        <v>0</v>
      </c>
      <c r="AJ904" s="7">
        <v>0</v>
      </c>
      <c r="AK904" s="7">
        <v>0.62</v>
      </c>
      <c r="AL904" s="7">
        <v>0</v>
      </c>
      <c r="AM904" s="7">
        <v>0.62</v>
      </c>
      <c r="AN904" s="12" t="s">
        <v>46</v>
      </c>
      <c r="AO904" s="12"/>
      <c r="AP904" s="12"/>
      <c r="AQ904" s="12"/>
      <c r="AR904" s="12"/>
      <c r="AS904" s="12"/>
      <c r="AT904" s="12"/>
      <c r="AU904" s="12"/>
      <c r="AV904" s="12"/>
      <c r="AW904" s="12"/>
      <c r="AX904" s="12"/>
      <c r="AY904" s="8" t="s">
        <v>47</v>
      </c>
    </row>
    <row r="905" spans="1:51" ht="16.5" x14ac:dyDescent="0.25">
      <c r="A905" s="159" t="str">
        <f>_xlfn.XLOOKUP(X905,Mapping!N:N,Mapping!O:O,"Not Found",0,1)</f>
        <v>Finance Planning</v>
      </c>
      <c r="B905" s="159" t="str">
        <f t="shared" si="56"/>
        <v>NLRBFinance Planning46065.7256944444</v>
      </c>
      <c r="D905" s="159" t="str">
        <f t="shared" si="59"/>
        <v>Finance planning OLAP export</v>
      </c>
      <c r="E905" s="159" t="str">
        <f t="shared" si="57"/>
        <v>MCPNLRBFinance PlanningFinance planning OLAP export</v>
      </c>
      <c r="F905" s="159" t="str">
        <f t="shared" si="58"/>
        <v>MCPNLRBFinance Planning</v>
      </c>
      <c r="G905" s="159" t="s">
        <v>1889</v>
      </c>
      <c r="N905" s="2">
        <v>2601</v>
      </c>
      <c r="O905" s="3" t="s">
        <v>1423</v>
      </c>
      <c r="P905" s="3" t="s">
        <v>39</v>
      </c>
      <c r="Q905" s="3" t="s">
        <v>1454</v>
      </c>
      <c r="R905" s="3" t="s">
        <v>1455</v>
      </c>
      <c r="S905" s="4">
        <v>46065.725694444445</v>
      </c>
      <c r="T905" s="4">
        <v>46065.736111111109</v>
      </c>
      <c r="U905" s="4">
        <v>46066.464583333334</v>
      </c>
      <c r="V905" s="3" t="s">
        <v>42</v>
      </c>
      <c r="W905" s="3" t="s">
        <v>43</v>
      </c>
      <c r="X905" s="3" t="s">
        <v>1453</v>
      </c>
      <c r="Y905" s="2">
        <v>1</v>
      </c>
      <c r="Z905" s="3" t="s">
        <v>1456</v>
      </c>
      <c r="AA905" s="5">
        <v>0.25</v>
      </c>
      <c r="AB905" s="5">
        <v>0</v>
      </c>
      <c r="AC905" s="5">
        <v>0.25</v>
      </c>
      <c r="AD905" s="5">
        <v>0</v>
      </c>
      <c r="AE905" s="5">
        <v>0</v>
      </c>
      <c r="AF905" s="5">
        <v>0.25</v>
      </c>
      <c r="AG905" s="6"/>
      <c r="AH905" s="6"/>
      <c r="AI905" s="7">
        <v>0</v>
      </c>
      <c r="AJ905" s="7">
        <v>0</v>
      </c>
      <c r="AK905" s="7">
        <v>0.25</v>
      </c>
      <c r="AL905" s="7">
        <v>0</v>
      </c>
      <c r="AM905" s="7">
        <v>0.25</v>
      </c>
      <c r="AN905" s="12" t="s">
        <v>46</v>
      </c>
      <c r="AO905" s="12"/>
      <c r="AP905" s="12"/>
      <c r="AQ905" s="12"/>
      <c r="AR905" s="12"/>
      <c r="AS905" s="12"/>
      <c r="AT905" s="12"/>
      <c r="AU905" s="12"/>
      <c r="AV905" s="12"/>
      <c r="AW905" s="12"/>
      <c r="AX905" s="12"/>
      <c r="AY905" s="8" t="s">
        <v>47</v>
      </c>
    </row>
    <row r="906" spans="1:51" ht="16.5" x14ac:dyDescent="0.25">
      <c r="A906" s="159" t="str">
        <f>_xlfn.XLOOKUP(X906,Mapping!N:N,Mapping!O:O,"Not Found",0,1)</f>
        <v>Import Strategies</v>
      </c>
      <c r="B906" s="159" t="str">
        <f t="shared" si="56"/>
        <v>NLRBImport Strategies46066.4645833333</v>
      </c>
      <c r="D906" s="159" t="str">
        <f t="shared" si="59"/>
        <v>import strategies</v>
      </c>
      <c r="E906" s="159" t="str">
        <f t="shared" si="57"/>
        <v>MCPNLRBImport Strategiesimport strategies</v>
      </c>
      <c r="F906" s="159" t="str">
        <f t="shared" si="58"/>
        <v>MCPNLRBImport Strategies</v>
      </c>
      <c r="G906" s="159" t="s">
        <v>1889</v>
      </c>
      <c r="N906" s="2">
        <v>2601</v>
      </c>
      <c r="O906" s="3" t="s">
        <v>1423</v>
      </c>
      <c r="P906" s="3" t="s">
        <v>39</v>
      </c>
      <c r="Q906" s="3" t="s">
        <v>145</v>
      </c>
      <c r="R906" s="3" t="s">
        <v>156</v>
      </c>
      <c r="S906" s="4">
        <v>46066.464583333334</v>
      </c>
      <c r="T906" s="4">
        <v>46066.467361111114</v>
      </c>
      <c r="U906" s="4">
        <v>46066.468055555553</v>
      </c>
      <c r="V906" s="3" t="s">
        <v>42</v>
      </c>
      <c r="W906" s="3" t="s">
        <v>43</v>
      </c>
      <c r="X906" s="3" t="s">
        <v>1457</v>
      </c>
      <c r="Y906" s="2">
        <v>1</v>
      </c>
      <c r="Z906" s="3" t="s">
        <v>148</v>
      </c>
      <c r="AA906" s="5">
        <v>7.0000000000000007E-2</v>
      </c>
      <c r="AB906" s="5">
        <v>0</v>
      </c>
      <c r="AC906" s="5">
        <v>7.0000000000000007E-2</v>
      </c>
      <c r="AD906" s="5">
        <v>0</v>
      </c>
      <c r="AE906" s="5">
        <v>0</v>
      </c>
      <c r="AF906" s="5">
        <v>7.0000000000000007E-2</v>
      </c>
      <c r="AG906" s="6"/>
      <c r="AH906" s="6"/>
      <c r="AI906" s="7">
        <v>0</v>
      </c>
      <c r="AJ906" s="7">
        <v>0</v>
      </c>
      <c r="AK906" s="7">
        <v>7.0000000000000007E-2</v>
      </c>
      <c r="AL906" s="7">
        <v>0</v>
      </c>
      <c r="AM906" s="7">
        <v>7.0000000000000007E-2</v>
      </c>
      <c r="AN906" s="12" t="s">
        <v>46</v>
      </c>
      <c r="AO906" s="12"/>
      <c r="AP906" s="12"/>
      <c r="AQ906" s="12"/>
      <c r="AR906" s="12"/>
      <c r="AS906" s="12"/>
      <c r="AT906" s="12"/>
      <c r="AU906" s="12"/>
      <c r="AV906" s="12"/>
      <c r="AW906" s="12"/>
      <c r="AX906" s="12"/>
      <c r="AY906" s="8" t="s">
        <v>47</v>
      </c>
    </row>
    <row r="907" spans="1:51" ht="16.5" x14ac:dyDescent="0.25">
      <c r="A907" s="159" t="str">
        <f>_xlfn.XLOOKUP(X907,Mapping!N:N,Mapping!O:O,"Not Found",0,1)</f>
        <v>Planning (NII)</v>
      </c>
      <c r="B907" s="159" t="str">
        <f t="shared" si="56"/>
        <v>NLRBPlanning (NII)46066.4680555556</v>
      </c>
      <c r="D907" s="159" t="str">
        <f t="shared" si="59"/>
        <v>combined planning run</v>
      </c>
      <c r="E907" s="159" t="str">
        <f t="shared" si="57"/>
        <v>MCPNLRBPlanning (NII)combined planning run</v>
      </c>
      <c r="F907" s="159" t="str">
        <f t="shared" si="58"/>
        <v>MCPNLRBPlanning (NII)</v>
      </c>
      <c r="G907" s="159" t="s">
        <v>1889</v>
      </c>
      <c r="N907" s="2">
        <v>2601</v>
      </c>
      <c r="O907" s="3" t="s">
        <v>1423</v>
      </c>
      <c r="P907" s="3" t="s">
        <v>39</v>
      </c>
      <c r="Q907" s="3" t="s">
        <v>1458</v>
      </c>
      <c r="R907" s="3" t="s">
        <v>1459</v>
      </c>
      <c r="S907" s="4">
        <v>46066.468055555553</v>
      </c>
      <c r="T907" s="4">
        <v>46067.34097222222</v>
      </c>
      <c r="U907" s="4">
        <v>46067.34097222222</v>
      </c>
      <c r="V907" s="3" t="s">
        <v>42</v>
      </c>
      <c r="W907" s="3" t="s">
        <v>43</v>
      </c>
      <c r="X907" s="3" t="s">
        <v>1460</v>
      </c>
      <c r="Y907" s="2">
        <v>1</v>
      </c>
      <c r="Z907" s="3" t="s">
        <v>1461</v>
      </c>
      <c r="AA907" s="5">
        <v>20.95</v>
      </c>
      <c r="AB907" s="5">
        <v>0</v>
      </c>
      <c r="AC907" s="5">
        <v>20.95</v>
      </c>
      <c r="AD907" s="5">
        <v>0</v>
      </c>
      <c r="AE907" s="5">
        <v>0</v>
      </c>
      <c r="AF907" s="5">
        <v>20.95</v>
      </c>
      <c r="AG907" s="6"/>
      <c r="AH907" s="6"/>
      <c r="AI907" s="7">
        <v>0</v>
      </c>
      <c r="AJ907" s="7">
        <v>0</v>
      </c>
      <c r="AK907" s="7">
        <v>20.95</v>
      </c>
      <c r="AL907" s="7">
        <v>0</v>
      </c>
      <c r="AM907" s="7">
        <v>20.95</v>
      </c>
      <c r="AN907" s="12" t="s">
        <v>46</v>
      </c>
      <c r="AO907" s="12"/>
      <c r="AP907" s="12"/>
      <c r="AQ907" s="12"/>
      <c r="AR907" s="12"/>
      <c r="AS907" s="12"/>
      <c r="AT907" s="12"/>
      <c r="AU907" s="12"/>
      <c r="AV907" s="12"/>
      <c r="AW907" s="12"/>
      <c r="AX907" s="12"/>
      <c r="AY907" s="8" t="s">
        <v>47</v>
      </c>
    </row>
    <row r="908" spans="1:51" ht="16.5" x14ac:dyDescent="0.25">
      <c r="A908" s="159" t="str">
        <f>_xlfn.XLOOKUP(X908,Mapping!N:N,Mapping!O:O,"Not Found",0,1)</f>
        <v>Planning (NII)</v>
      </c>
      <c r="B908" s="159" t="str">
        <f t="shared" si="56"/>
        <v>NLRBPlanning (NII)46067.3409722222</v>
      </c>
      <c r="D908" s="159" t="str">
        <f t="shared" si="59"/>
        <v>export to ara</v>
      </c>
      <c r="E908" s="159" t="str">
        <f t="shared" si="57"/>
        <v>MCPNLRBPlanning (NII)export to ara</v>
      </c>
      <c r="F908" s="159" t="str">
        <f t="shared" si="58"/>
        <v>MCPNLRBPlanning (NII)</v>
      </c>
      <c r="G908" s="159" t="s">
        <v>1889</v>
      </c>
      <c r="N908" s="2">
        <v>2601</v>
      </c>
      <c r="O908" s="3" t="s">
        <v>1423</v>
      </c>
      <c r="P908" s="3" t="s">
        <v>39</v>
      </c>
      <c r="Q908" s="3" t="s">
        <v>89</v>
      </c>
      <c r="R908" s="3" t="s">
        <v>90</v>
      </c>
      <c r="S908" s="4">
        <v>46067.34097222222</v>
      </c>
      <c r="T908" s="4">
        <v>46067.342361111114</v>
      </c>
      <c r="U908" s="4">
        <v>46067.342361111114</v>
      </c>
      <c r="V908" s="3" t="s">
        <v>42</v>
      </c>
      <c r="W908" s="3" t="s">
        <v>43</v>
      </c>
      <c r="X908" s="3" t="s">
        <v>1460</v>
      </c>
      <c r="Y908" s="2">
        <v>2</v>
      </c>
      <c r="Z908" s="3" t="s">
        <v>91</v>
      </c>
      <c r="AA908" s="5">
        <v>0.03</v>
      </c>
      <c r="AB908" s="5">
        <v>0</v>
      </c>
      <c r="AC908" s="5">
        <v>0.03</v>
      </c>
      <c r="AD908" s="5">
        <v>0</v>
      </c>
      <c r="AE908" s="5">
        <v>0</v>
      </c>
      <c r="AF908" s="5">
        <v>0.03</v>
      </c>
      <c r="AG908" s="6"/>
      <c r="AH908" s="6"/>
      <c r="AI908" s="7">
        <v>0</v>
      </c>
      <c r="AJ908" s="7">
        <v>0</v>
      </c>
      <c r="AK908" s="7">
        <v>0.03</v>
      </c>
      <c r="AL908" s="7">
        <v>0</v>
      </c>
      <c r="AM908" s="7">
        <v>0.03</v>
      </c>
      <c r="AN908" s="12" t="s">
        <v>46</v>
      </c>
      <c r="AO908" s="12"/>
      <c r="AP908" s="12"/>
      <c r="AQ908" s="12"/>
      <c r="AR908" s="12"/>
      <c r="AS908" s="12"/>
      <c r="AT908" s="12"/>
      <c r="AU908" s="12"/>
      <c r="AV908" s="12"/>
      <c r="AW908" s="12"/>
      <c r="AX908" s="12"/>
      <c r="AY908" s="8" t="s">
        <v>47</v>
      </c>
    </row>
    <row r="909" spans="1:51" ht="16.5" x14ac:dyDescent="0.25">
      <c r="A909" s="159" t="str">
        <f>_xlfn.XLOOKUP(X909,Mapping!N:N,Mapping!O:O,"Not Found",0,1)</f>
        <v>Planning (NII)</v>
      </c>
      <c r="B909" s="159" t="str">
        <f t="shared" si="56"/>
        <v>NLRBPlanning (NII)46067.3423611111</v>
      </c>
      <c r="D909" s="159" t="str">
        <f t="shared" si="59"/>
        <v>planning run exports from ARA</v>
      </c>
      <c r="E909" s="159" t="str">
        <f t="shared" si="57"/>
        <v>MCPNLRBPlanning (NII)planning run exports from ARA</v>
      </c>
      <c r="F909" s="159" t="str">
        <f t="shared" si="58"/>
        <v>MCPNLRBPlanning (NII)</v>
      </c>
      <c r="G909" s="159" t="s">
        <v>1889</v>
      </c>
      <c r="N909" s="2">
        <v>2601</v>
      </c>
      <c r="O909" s="3" t="s">
        <v>1423</v>
      </c>
      <c r="P909" s="3" t="s">
        <v>39</v>
      </c>
      <c r="Q909" s="3" t="s">
        <v>1462</v>
      </c>
      <c r="R909" s="3" t="s">
        <v>1463</v>
      </c>
      <c r="S909" s="4">
        <v>46067.342361111114</v>
      </c>
      <c r="T909" s="4">
        <v>46067.342361111114</v>
      </c>
      <c r="U909" s="4">
        <v>46067.345138888886</v>
      </c>
      <c r="V909" s="3" t="s">
        <v>42</v>
      </c>
      <c r="W909" s="3" t="s">
        <v>43</v>
      </c>
      <c r="X909" s="3" t="s">
        <v>1460</v>
      </c>
      <c r="Y909" s="2">
        <v>1</v>
      </c>
      <c r="Z909" s="3" t="s">
        <v>1464</v>
      </c>
      <c r="AA909" s="5">
        <v>0</v>
      </c>
      <c r="AB909" s="5">
        <v>0</v>
      </c>
      <c r="AC909" s="5">
        <v>0</v>
      </c>
      <c r="AD909" s="5">
        <v>0</v>
      </c>
      <c r="AE909" s="5">
        <v>0</v>
      </c>
      <c r="AF909" s="5">
        <v>0</v>
      </c>
      <c r="AG909" s="6"/>
      <c r="AH909" s="6"/>
      <c r="AI909" s="7">
        <v>0</v>
      </c>
      <c r="AJ909" s="7">
        <v>0</v>
      </c>
      <c r="AK909" s="7">
        <v>0</v>
      </c>
      <c r="AL909" s="7">
        <v>0</v>
      </c>
      <c r="AM909" s="7">
        <v>0</v>
      </c>
      <c r="AN909" s="12" t="s">
        <v>46</v>
      </c>
      <c r="AO909" s="12"/>
      <c r="AP909" s="12"/>
      <c r="AQ909" s="12"/>
      <c r="AR909" s="12"/>
      <c r="AS909" s="12"/>
      <c r="AT909" s="12"/>
      <c r="AU909" s="12"/>
      <c r="AV909" s="12"/>
      <c r="AW909" s="12"/>
      <c r="AX909" s="12"/>
      <c r="AY909" s="8" t="s">
        <v>47</v>
      </c>
    </row>
    <row r="910" spans="1:51" ht="16.5" x14ac:dyDescent="0.25">
      <c r="A910" s="159" t="str">
        <f>_xlfn.XLOOKUP(X910,Mapping!N:N,Mapping!O:O,"Not Found",0,1)</f>
        <v>Valuation AIC</v>
      </c>
      <c r="B910" s="159" t="str">
        <f t="shared" si="56"/>
        <v>NLRBValuation AIC46067.3451388889</v>
      </c>
      <c r="D910" s="159" t="str">
        <f t="shared" si="59"/>
        <v>load AIC Spreads</v>
      </c>
      <c r="E910" s="159" t="str">
        <f t="shared" si="57"/>
        <v>MCPNLRBValuation AICload AIC Spreads</v>
      </c>
      <c r="F910" s="159" t="str">
        <f t="shared" si="58"/>
        <v>MCPNLRBValuation AIC</v>
      </c>
      <c r="G910" s="159" t="s">
        <v>1889</v>
      </c>
      <c r="N910" s="2">
        <v>2601</v>
      </c>
      <c r="O910" s="3" t="s">
        <v>1423</v>
      </c>
      <c r="P910" s="3" t="s">
        <v>39</v>
      </c>
      <c r="Q910" s="3" t="s">
        <v>375</v>
      </c>
      <c r="R910" s="3" t="s">
        <v>376</v>
      </c>
      <c r="S910" s="4">
        <v>46067.345138888886</v>
      </c>
      <c r="T910" s="4">
        <v>46067.350694444445</v>
      </c>
      <c r="U910" s="4">
        <v>46067.350694444445</v>
      </c>
      <c r="V910" s="3" t="s">
        <v>42</v>
      </c>
      <c r="W910" s="3" t="s">
        <v>43</v>
      </c>
      <c r="X910" s="3" t="s">
        <v>1465</v>
      </c>
      <c r="Y910" s="2">
        <v>1</v>
      </c>
      <c r="Z910" s="3" t="s">
        <v>378</v>
      </c>
      <c r="AA910" s="5">
        <v>0.13</v>
      </c>
      <c r="AB910" s="5">
        <v>0</v>
      </c>
      <c r="AC910" s="5">
        <v>0.13</v>
      </c>
      <c r="AD910" s="5">
        <v>0</v>
      </c>
      <c r="AE910" s="5">
        <v>0</v>
      </c>
      <c r="AF910" s="5">
        <v>0.13</v>
      </c>
      <c r="AG910" s="6"/>
      <c r="AH910" s="6"/>
      <c r="AI910" s="7">
        <v>0</v>
      </c>
      <c r="AJ910" s="7">
        <v>0</v>
      </c>
      <c r="AK910" s="7">
        <v>0.13</v>
      </c>
      <c r="AL910" s="7">
        <v>0</v>
      </c>
      <c r="AM910" s="7">
        <v>0.13</v>
      </c>
      <c r="AN910" s="12" t="s">
        <v>46</v>
      </c>
      <c r="AO910" s="12"/>
      <c r="AP910" s="12"/>
      <c r="AQ910" s="12"/>
      <c r="AR910" s="12"/>
      <c r="AS910" s="12"/>
      <c r="AT910" s="12"/>
      <c r="AU910" s="12"/>
      <c r="AV910" s="12"/>
      <c r="AW910" s="12"/>
      <c r="AX910" s="12"/>
      <c r="AY910" s="8" t="s">
        <v>47</v>
      </c>
    </row>
    <row r="911" spans="1:51" ht="16.5" x14ac:dyDescent="0.25">
      <c r="A911" s="159" t="str">
        <f>_xlfn.XLOOKUP(X911,Mapping!N:N,Mapping!O:O,"Not Found",0,1)</f>
        <v>Valuation AIC</v>
      </c>
      <c r="B911" s="159" t="str">
        <f t="shared" si="56"/>
        <v>NLRBValuation AIC46067.3506944444</v>
      </c>
      <c r="D911" s="159" t="str">
        <f t="shared" si="59"/>
        <v>AIC portfolio valuation run</v>
      </c>
      <c r="E911" s="159" t="str">
        <f t="shared" si="57"/>
        <v>MCPNLRBValuation AICAIC portfolio valuation run</v>
      </c>
      <c r="F911" s="159" t="str">
        <f t="shared" si="58"/>
        <v>MCPNLRBValuation AIC</v>
      </c>
      <c r="G911" s="159" t="s">
        <v>1889</v>
      </c>
      <c r="N911" s="2">
        <v>2601</v>
      </c>
      <c r="O911" s="3" t="s">
        <v>1423</v>
      </c>
      <c r="P911" s="3" t="s">
        <v>39</v>
      </c>
      <c r="Q911" s="3" t="s">
        <v>185</v>
      </c>
      <c r="R911" s="3" t="s">
        <v>186</v>
      </c>
      <c r="S911" s="4">
        <v>46067.350694444445</v>
      </c>
      <c r="T911" s="4">
        <v>46067.402777777781</v>
      </c>
      <c r="U911" s="4">
        <v>46067.40347222222</v>
      </c>
      <c r="V911" s="3" t="s">
        <v>42</v>
      </c>
      <c r="W911" s="3" t="s">
        <v>43</v>
      </c>
      <c r="X911" s="3" t="s">
        <v>1465</v>
      </c>
      <c r="Y911" s="2">
        <v>1</v>
      </c>
      <c r="Z911" s="3" t="s">
        <v>187</v>
      </c>
      <c r="AA911" s="5">
        <v>1.25</v>
      </c>
      <c r="AB911" s="5">
        <v>0</v>
      </c>
      <c r="AC911" s="5">
        <v>1.25</v>
      </c>
      <c r="AD911" s="5">
        <v>0</v>
      </c>
      <c r="AE911" s="5">
        <v>0</v>
      </c>
      <c r="AF911" s="5">
        <v>1.25</v>
      </c>
      <c r="AG911" s="6"/>
      <c r="AH911" s="6"/>
      <c r="AI911" s="7">
        <v>0</v>
      </c>
      <c r="AJ911" s="7">
        <v>0</v>
      </c>
      <c r="AK911" s="7">
        <v>1.25</v>
      </c>
      <c r="AL911" s="7">
        <v>0</v>
      </c>
      <c r="AM911" s="7">
        <v>1.25</v>
      </c>
      <c r="AN911" s="12" t="s">
        <v>46</v>
      </c>
      <c r="AO911" s="12"/>
      <c r="AP911" s="12"/>
      <c r="AQ911" s="12"/>
      <c r="AR911" s="12"/>
      <c r="AS911" s="12"/>
      <c r="AT911" s="12"/>
      <c r="AU911" s="12"/>
      <c r="AV911" s="12"/>
      <c r="AW911" s="12"/>
      <c r="AX911" s="12"/>
      <c r="AY911" s="8" t="s">
        <v>47</v>
      </c>
    </row>
    <row r="912" spans="1:51" ht="16.5" x14ac:dyDescent="0.25">
      <c r="A912" s="159" t="str">
        <f>_xlfn.XLOOKUP(X912,Mapping!N:N,Mapping!O:O,"Not Found",0,1)</f>
        <v>KR</v>
      </c>
      <c r="B912" s="159" t="str">
        <f t="shared" si="56"/>
        <v>NLRBKR46067.4034722222</v>
      </c>
      <c r="D912" s="159" t="str">
        <f t="shared" si="59"/>
        <v>Light Maintenance</v>
      </c>
      <c r="E912" s="159" t="str">
        <f t="shared" si="57"/>
        <v>MCPNLRBKRLight Maintenance</v>
      </c>
      <c r="F912" s="159" t="str">
        <f t="shared" si="58"/>
        <v>MCPNLRBKR</v>
      </c>
      <c r="G912" s="159" t="s">
        <v>1889</v>
      </c>
      <c r="N912" s="2">
        <v>2601</v>
      </c>
      <c r="O912" s="3" t="s">
        <v>1423</v>
      </c>
      <c r="P912" s="3" t="s">
        <v>39</v>
      </c>
      <c r="Q912" s="3" t="s">
        <v>92</v>
      </c>
      <c r="R912" s="3" t="s">
        <v>93</v>
      </c>
      <c r="S912" s="4">
        <v>46067.40347222222</v>
      </c>
      <c r="T912" s="4">
        <v>46067.559027777781</v>
      </c>
      <c r="U912" s="4">
        <v>46067.559027777781</v>
      </c>
      <c r="V912" s="3" t="s">
        <v>42</v>
      </c>
      <c r="W912" s="3" t="s">
        <v>43</v>
      </c>
      <c r="X912" s="3" t="s">
        <v>1466</v>
      </c>
      <c r="Y912" s="2">
        <v>3</v>
      </c>
      <c r="Z912" s="3" t="s">
        <v>94</v>
      </c>
      <c r="AA912" s="5">
        <v>3.73</v>
      </c>
      <c r="AB912" s="5">
        <v>0</v>
      </c>
      <c r="AC912" s="5">
        <v>3.73</v>
      </c>
      <c r="AD912" s="5">
        <v>0</v>
      </c>
      <c r="AE912" s="5">
        <v>0</v>
      </c>
      <c r="AF912" s="5">
        <v>3.73</v>
      </c>
      <c r="AG912" s="6">
        <v>3.73</v>
      </c>
      <c r="AH912" s="6"/>
      <c r="AI912" s="7">
        <v>3.73</v>
      </c>
      <c r="AJ912" s="7">
        <v>0</v>
      </c>
      <c r="AK912" s="7">
        <v>0</v>
      </c>
      <c r="AL912" s="7">
        <v>3.73</v>
      </c>
      <c r="AM912" s="7">
        <v>3.73</v>
      </c>
      <c r="AN912" s="12" t="s">
        <v>113</v>
      </c>
      <c r="AO912" s="12" t="s">
        <v>114</v>
      </c>
      <c r="AP912" s="12" t="s">
        <v>115</v>
      </c>
      <c r="AQ912" s="12" t="s">
        <v>1467</v>
      </c>
      <c r="AR912" s="12"/>
      <c r="AS912" s="12" t="s">
        <v>1468</v>
      </c>
      <c r="AT912" s="12" t="s">
        <v>129</v>
      </c>
      <c r="AU912" s="12" t="s">
        <v>118</v>
      </c>
      <c r="AV912" s="12" t="s">
        <v>1469</v>
      </c>
      <c r="AW912" s="12" t="s">
        <v>1470</v>
      </c>
      <c r="AX912" s="12"/>
      <c r="AY912" s="8" t="s">
        <v>94</v>
      </c>
    </row>
    <row r="913" spans="1:51" ht="16.5" x14ac:dyDescent="0.25">
      <c r="A913" s="159" t="str">
        <f>_xlfn.XLOOKUP(X913,Mapping!N:N,Mapping!O:O,"Not Found",0,1)</f>
        <v>KR</v>
      </c>
      <c r="B913" s="159" t="str">
        <f t="shared" si="56"/>
        <v>NLRBKR46067.5590277778</v>
      </c>
      <c r="D913" s="159" t="str">
        <f t="shared" si="59"/>
        <v>bpv-kr valuation</v>
      </c>
      <c r="E913" s="159" t="str">
        <f t="shared" si="57"/>
        <v>MCPNLRBKRbpv-kr valuation</v>
      </c>
      <c r="F913" s="159" t="str">
        <f t="shared" si="58"/>
        <v>MCPNLRBKR</v>
      </c>
      <c r="G913" s="159" t="s">
        <v>1889</v>
      </c>
      <c r="N913" s="2">
        <v>2601</v>
      </c>
      <c r="O913" s="3" t="s">
        <v>1423</v>
      </c>
      <c r="P913" s="3" t="s">
        <v>39</v>
      </c>
      <c r="Q913" s="3" t="s">
        <v>121</v>
      </c>
      <c r="R913" s="3" t="s">
        <v>42</v>
      </c>
      <c r="S913" s="4">
        <v>46067.559027777781</v>
      </c>
      <c r="T913" s="4">
        <v>46067.564583333333</v>
      </c>
      <c r="U913" s="4">
        <v>46069.184027777781</v>
      </c>
      <c r="V913" s="3" t="s">
        <v>122</v>
      </c>
      <c r="W913" s="3" t="s">
        <v>54</v>
      </c>
      <c r="X913" s="3" t="s">
        <v>1466</v>
      </c>
      <c r="Y913" s="2">
        <v>1</v>
      </c>
      <c r="Z913" s="3" t="s">
        <v>123</v>
      </c>
      <c r="AA913" s="5">
        <v>0.13</v>
      </c>
      <c r="AB913" s="5">
        <v>0.13</v>
      </c>
      <c r="AC913" s="5">
        <v>0</v>
      </c>
      <c r="AD913" s="5">
        <v>0.42</v>
      </c>
      <c r="AE913" s="5">
        <v>0.55000000000000004</v>
      </c>
      <c r="AF913" s="5">
        <v>0.55000000000000004</v>
      </c>
      <c r="AG913" s="6"/>
      <c r="AH913" s="6"/>
      <c r="AI913" s="7">
        <v>0.13</v>
      </c>
      <c r="AJ913" s="7">
        <v>0.42</v>
      </c>
      <c r="AK913" s="7">
        <v>0</v>
      </c>
      <c r="AL913" s="7">
        <v>0.55000000000000004</v>
      </c>
      <c r="AM913" s="7">
        <v>0.55000000000000004</v>
      </c>
      <c r="AN913" s="12" t="s">
        <v>113</v>
      </c>
      <c r="AO913" s="12" t="s">
        <v>114</v>
      </c>
      <c r="AP913" s="12" t="s">
        <v>115</v>
      </c>
      <c r="AQ913" s="12" t="s">
        <v>1467</v>
      </c>
      <c r="AR913" s="12"/>
      <c r="AS913" s="12" t="s">
        <v>1468</v>
      </c>
      <c r="AT913" s="12" t="s">
        <v>129</v>
      </c>
      <c r="AU913" s="12" t="s">
        <v>118</v>
      </c>
      <c r="AV913" s="12" t="s">
        <v>1469</v>
      </c>
      <c r="AW913" s="12" t="s">
        <v>1470</v>
      </c>
      <c r="AX913" s="12"/>
      <c r="AY913" s="8" t="s">
        <v>47</v>
      </c>
    </row>
    <row r="914" spans="1:51" ht="16.5" x14ac:dyDescent="0.25">
      <c r="A914" s="159" t="str">
        <f>_xlfn.XLOOKUP(X914,Mapping!N:N,Mapping!O:O,"Not Found",0,1)</f>
        <v>KR</v>
      </c>
      <c r="B914" s="159" t="str">
        <f t="shared" si="56"/>
        <v>NLRBKR46069.1840277778</v>
      </c>
      <c r="D914" s="159" t="str">
        <f t="shared" si="59"/>
        <v>bpv-kr valuation</v>
      </c>
      <c r="E914" s="159" t="str">
        <f t="shared" si="57"/>
        <v>MCPNLRBKRbpv-kr valuation</v>
      </c>
      <c r="F914" s="159" t="str">
        <f t="shared" si="58"/>
        <v>MCPNLRBKR</v>
      </c>
      <c r="G914" s="159" t="s">
        <v>1889</v>
      </c>
      <c r="N914" s="2">
        <v>2601</v>
      </c>
      <c r="O914" s="3" t="s">
        <v>1423</v>
      </c>
      <c r="P914" s="3" t="s">
        <v>39</v>
      </c>
      <c r="Q914" s="3" t="s">
        <v>121</v>
      </c>
      <c r="R914" s="3" t="s">
        <v>134</v>
      </c>
      <c r="S914" s="4">
        <v>46069.184027777781</v>
      </c>
      <c r="T914" s="4">
        <v>46069.520833333336</v>
      </c>
      <c r="U914" s="4">
        <v>46069.521527777775</v>
      </c>
      <c r="V914" s="3" t="s">
        <v>42</v>
      </c>
      <c r="W914" s="3" t="s">
        <v>43</v>
      </c>
      <c r="X914" s="3" t="s">
        <v>1471</v>
      </c>
      <c r="Y914" s="2">
        <v>1</v>
      </c>
      <c r="Z914" s="3" t="s">
        <v>123</v>
      </c>
      <c r="AA914" s="5">
        <v>8.08</v>
      </c>
      <c r="AB914" s="5">
        <v>0</v>
      </c>
      <c r="AC914" s="5">
        <v>8.08</v>
      </c>
      <c r="AD914" s="5">
        <v>0</v>
      </c>
      <c r="AE914" s="5">
        <v>0</v>
      </c>
      <c r="AF914" s="5">
        <v>8.08</v>
      </c>
      <c r="AG914" s="6"/>
      <c r="AH914" s="6"/>
      <c r="AI914" s="7">
        <v>0</v>
      </c>
      <c r="AJ914" s="7">
        <v>0</v>
      </c>
      <c r="AK914" s="7">
        <v>8.08</v>
      </c>
      <c r="AL914" s="7">
        <v>0</v>
      </c>
      <c r="AM914" s="7">
        <v>8.08</v>
      </c>
      <c r="AN914" s="12" t="s">
        <v>46</v>
      </c>
      <c r="AO914" s="12"/>
      <c r="AP914" s="12"/>
      <c r="AQ914" s="12"/>
      <c r="AR914" s="12"/>
      <c r="AS914" s="12"/>
      <c r="AT914" s="12"/>
      <c r="AU914" s="12"/>
      <c r="AV914" s="12"/>
      <c r="AW914" s="12"/>
      <c r="AX914" s="12"/>
      <c r="AY914" s="8" t="s">
        <v>47</v>
      </c>
    </row>
    <row r="915" spans="1:51" ht="16.5" x14ac:dyDescent="0.25">
      <c r="A915" s="159" t="str">
        <f>_xlfn.XLOOKUP(X915,Mapping!N:N,Mapping!O:O,"Not Found",0,1)</f>
        <v>EC</v>
      </c>
      <c r="B915" s="159" t="str">
        <f t="shared" si="56"/>
        <v>NLRBEC46069.5215277778</v>
      </c>
      <c r="D915" s="159" t="str">
        <f t="shared" si="59"/>
        <v>Light Maintenance</v>
      </c>
      <c r="E915" s="159" t="str">
        <f t="shared" si="57"/>
        <v>MCPNLRBECLight Maintenance</v>
      </c>
      <c r="F915" s="159" t="str">
        <f t="shared" si="58"/>
        <v>MCPNLRBEC</v>
      </c>
      <c r="G915" s="159" t="s">
        <v>1889</v>
      </c>
      <c r="N915" s="2">
        <v>2601</v>
      </c>
      <c r="O915" s="3" t="s">
        <v>1423</v>
      </c>
      <c r="P915" s="3" t="s">
        <v>39</v>
      </c>
      <c r="Q915" s="3" t="s">
        <v>92</v>
      </c>
      <c r="R915" s="3" t="s">
        <v>42</v>
      </c>
      <c r="S915" s="4">
        <v>46069.521527777775</v>
      </c>
      <c r="T915" s="4">
        <v>46069.530555555553</v>
      </c>
      <c r="U915" s="4">
        <v>46069.535416666666</v>
      </c>
      <c r="V915" s="3" t="s">
        <v>42</v>
      </c>
      <c r="W915" s="3" t="s">
        <v>235</v>
      </c>
      <c r="X915" s="3" t="s">
        <v>1472</v>
      </c>
      <c r="Y915" s="2">
        <v>4</v>
      </c>
      <c r="Z915" s="3" t="s">
        <v>94</v>
      </c>
      <c r="AA915" s="5">
        <v>0.22</v>
      </c>
      <c r="AB915" s="5">
        <v>0.22</v>
      </c>
      <c r="AC915" s="5">
        <v>0</v>
      </c>
      <c r="AD915" s="5">
        <v>0.12</v>
      </c>
      <c r="AE915" s="5">
        <v>0.34</v>
      </c>
      <c r="AF915" s="5">
        <v>0.34</v>
      </c>
      <c r="AG915" s="6"/>
      <c r="AH915" s="6"/>
      <c r="AI915" s="7">
        <v>0.22</v>
      </c>
      <c r="AJ915" s="7">
        <v>0.12</v>
      </c>
      <c r="AK915" s="7">
        <v>0</v>
      </c>
      <c r="AL915" s="7">
        <v>0.33999999999999997</v>
      </c>
      <c r="AM915" s="7">
        <v>0.33999999999999997</v>
      </c>
      <c r="AN915" s="12" t="s">
        <v>113</v>
      </c>
      <c r="AO915" s="12" t="s">
        <v>114</v>
      </c>
      <c r="AP915" s="12" t="s">
        <v>115</v>
      </c>
      <c r="AQ915" s="12" t="s">
        <v>1467</v>
      </c>
      <c r="AR915" s="12"/>
      <c r="AS915" s="12" t="s">
        <v>1468</v>
      </c>
      <c r="AT915" s="12" t="s">
        <v>129</v>
      </c>
      <c r="AU915" s="12" t="s">
        <v>118</v>
      </c>
      <c r="AV915" s="12" t="s">
        <v>1469</v>
      </c>
      <c r="AW915" s="12" t="s">
        <v>1470</v>
      </c>
      <c r="AX915" s="12"/>
      <c r="AY915" s="8" t="s">
        <v>94</v>
      </c>
    </row>
    <row r="916" spans="1:51" ht="16.5" x14ac:dyDescent="0.25">
      <c r="A916" s="159" t="str">
        <f>_xlfn.XLOOKUP(X916,Mapping!N:N,Mapping!O:O,"Not Found",0,1)</f>
        <v>EC</v>
      </c>
      <c r="B916" s="159" t="str">
        <f t="shared" si="56"/>
        <v>NLRBEC46069.5354166667</v>
      </c>
      <c r="D916" s="159" t="str">
        <f t="shared" si="59"/>
        <v>Light Maintenance</v>
      </c>
      <c r="E916" s="159" t="str">
        <f t="shared" si="57"/>
        <v>MCPNLRBECLight Maintenance</v>
      </c>
      <c r="F916" s="159" t="str">
        <f t="shared" si="58"/>
        <v>MCPNLRBEC</v>
      </c>
      <c r="G916" s="159" t="s">
        <v>1889</v>
      </c>
      <c r="N916" s="2">
        <v>2601</v>
      </c>
      <c r="O916" s="3" t="s">
        <v>1423</v>
      </c>
      <c r="P916" s="3" t="s">
        <v>39</v>
      </c>
      <c r="Q916" s="3" t="s">
        <v>92</v>
      </c>
      <c r="R916" s="3" t="s">
        <v>93</v>
      </c>
      <c r="S916" s="4">
        <v>46069.535416666666</v>
      </c>
      <c r="T916" s="4">
        <v>46069.542361111111</v>
      </c>
      <c r="U916" s="4">
        <v>46069.542361111111</v>
      </c>
      <c r="V916" s="3" t="s">
        <v>42</v>
      </c>
      <c r="W916" s="3" t="s">
        <v>43</v>
      </c>
      <c r="X916" s="3" t="s">
        <v>1472</v>
      </c>
      <c r="Y916" s="2">
        <v>5</v>
      </c>
      <c r="Z916" s="3" t="s">
        <v>94</v>
      </c>
      <c r="AA916" s="5">
        <v>0.17</v>
      </c>
      <c r="AB916" s="5">
        <v>0</v>
      </c>
      <c r="AC916" s="5">
        <v>0.17</v>
      </c>
      <c r="AD916" s="5">
        <v>0</v>
      </c>
      <c r="AE916" s="5">
        <v>0</v>
      </c>
      <c r="AF916" s="5">
        <v>0.17</v>
      </c>
      <c r="AG916" s="6">
        <v>0.17</v>
      </c>
      <c r="AH916" s="6"/>
      <c r="AI916" s="7">
        <v>0.17</v>
      </c>
      <c r="AJ916" s="7">
        <v>0</v>
      </c>
      <c r="AK916" s="7">
        <v>0</v>
      </c>
      <c r="AL916" s="7">
        <v>0.17</v>
      </c>
      <c r="AM916" s="7">
        <v>0.17</v>
      </c>
      <c r="AN916" s="12" t="s">
        <v>113</v>
      </c>
      <c r="AO916" s="12" t="s">
        <v>114</v>
      </c>
      <c r="AP916" s="12" t="s">
        <v>115</v>
      </c>
      <c r="AQ916" s="12" t="s">
        <v>1467</v>
      </c>
      <c r="AR916" s="12"/>
      <c r="AS916" s="12" t="s">
        <v>1468</v>
      </c>
      <c r="AT916" s="12" t="s">
        <v>129</v>
      </c>
      <c r="AU916" s="12" t="s">
        <v>118</v>
      </c>
      <c r="AV916" s="12" t="s">
        <v>1469</v>
      </c>
      <c r="AW916" s="12" t="s">
        <v>1470</v>
      </c>
      <c r="AX916" s="12"/>
      <c r="AY916" s="8" t="s">
        <v>94</v>
      </c>
    </row>
    <row r="917" spans="1:51" ht="16.5" x14ac:dyDescent="0.25">
      <c r="A917" s="159" t="str">
        <f>_xlfn.XLOOKUP(X917,Mapping!N:N,Mapping!O:O,"Not Found",0,1)</f>
        <v>EC</v>
      </c>
      <c r="B917" s="159" t="str">
        <f t="shared" si="56"/>
        <v>NLRBEC46069.5423611111</v>
      </c>
      <c r="D917" s="159" t="str">
        <f t="shared" si="59"/>
        <v>ing-ec valuation</v>
      </c>
      <c r="E917" s="159" t="str">
        <f t="shared" si="57"/>
        <v>MCPNLRBECing-ec valuation</v>
      </c>
      <c r="F917" s="159" t="str">
        <f t="shared" si="58"/>
        <v>MCPNLRBEC</v>
      </c>
      <c r="G917" s="159" t="s">
        <v>1889</v>
      </c>
      <c r="N917" s="2">
        <v>2601</v>
      </c>
      <c r="O917" s="3" t="s">
        <v>1423</v>
      </c>
      <c r="P917" s="3" t="s">
        <v>39</v>
      </c>
      <c r="Q917" s="3" t="s">
        <v>138</v>
      </c>
      <c r="R917" s="3" t="s">
        <v>42</v>
      </c>
      <c r="S917" s="4">
        <v>46069.542361111111</v>
      </c>
      <c r="T917" s="4">
        <v>46069.547222222223</v>
      </c>
      <c r="U917" s="4">
        <v>46069.55</v>
      </c>
      <c r="V917" s="3" t="s">
        <v>122</v>
      </c>
      <c r="W917" s="3" t="s">
        <v>54</v>
      </c>
      <c r="X917" s="3" t="s">
        <v>1472</v>
      </c>
      <c r="Y917" s="2">
        <v>1</v>
      </c>
      <c r="Z917" s="3" t="s">
        <v>141</v>
      </c>
      <c r="AA917" s="5">
        <v>0.12</v>
      </c>
      <c r="AB917" s="5">
        <v>0.12</v>
      </c>
      <c r="AC917" s="5">
        <v>0</v>
      </c>
      <c r="AD917" s="5">
        <v>7.0000000000000007E-2</v>
      </c>
      <c r="AE917" s="5">
        <v>0.19</v>
      </c>
      <c r="AF917" s="5">
        <v>0.19</v>
      </c>
      <c r="AG917" s="6"/>
      <c r="AH917" s="6"/>
      <c r="AI917" s="7">
        <v>0.12</v>
      </c>
      <c r="AJ917" s="7">
        <v>7.0000000000000007E-2</v>
      </c>
      <c r="AK917" s="7">
        <v>0</v>
      </c>
      <c r="AL917" s="7">
        <v>0.19</v>
      </c>
      <c r="AM917" s="7">
        <v>0.19</v>
      </c>
      <c r="AN917" s="12" t="s">
        <v>113</v>
      </c>
      <c r="AO917" s="12" t="s">
        <v>114</v>
      </c>
      <c r="AP917" s="12" t="s">
        <v>115</v>
      </c>
      <c r="AQ917" s="12" t="s">
        <v>1467</v>
      </c>
      <c r="AR917" s="12"/>
      <c r="AS917" s="12" t="s">
        <v>1468</v>
      </c>
      <c r="AT917" s="12" t="s">
        <v>129</v>
      </c>
      <c r="AU917" s="12" t="s">
        <v>118</v>
      </c>
      <c r="AV917" s="12" t="s">
        <v>1469</v>
      </c>
      <c r="AW917" s="12" t="s">
        <v>1470</v>
      </c>
      <c r="AX917" s="12"/>
      <c r="AY917" s="8" t="s">
        <v>47</v>
      </c>
    </row>
    <row r="918" spans="1:51" ht="16.5" x14ac:dyDescent="0.25">
      <c r="A918" s="159" t="str">
        <f>_xlfn.XLOOKUP(X918,Mapping!N:N,Mapping!O:O,"Not Found",0,1)</f>
        <v>EC</v>
      </c>
      <c r="B918" s="159" t="str">
        <f t="shared" si="56"/>
        <v>NLRBEC46069.55</v>
      </c>
      <c r="D918" s="159" t="str">
        <f t="shared" si="59"/>
        <v>Light Maintenance</v>
      </c>
      <c r="E918" s="159" t="str">
        <f t="shared" si="57"/>
        <v>MCPNLRBECLight Maintenance</v>
      </c>
      <c r="F918" s="159" t="str">
        <f t="shared" si="58"/>
        <v>MCPNLRBEC</v>
      </c>
      <c r="G918" s="159" t="s">
        <v>1889</v>
      </c>
      <c r="N918" s="2">
        <v>2601</v>
      </c>
      <c r="O918" s="3" t="s">
        <v>1423</v>
      </c>
      <c r="P918" s="3" t="s">
        <v>39</v>
      </c>
      <c r="Q918" s="3" t="s">
        <v>92</v>
      </c>
      <c r="R918" s="3" t="s">
        <v>93</v>
      </c>
      <c r="S918" s="4">
        <v>46069.55</v>
      </c>
      <c r="T918" s="4">
        <v>46069.555555555555</v>
      </c>
      <c r="U918" s="4">
        <v>46069.555555555555</v>
      </c>
      <c r="V918" s="3" t="s">
        <v>42</v>
      </c>
      <c r="W918" s="3" t="s">
        <v>43</v>
      </c>
      <c r="X918" s="3" t="s">
        <v>1472</v>
      </c>
      <c r="Y918" s="2">
        <v>6</v>
      </c>
      <c r="Z918" s="3" t="s">
        <v>94</v>
      </c>
      <c r="AA918" s="5">
        <v>0.13</v>
      </c>
      <c r="AB918" s="5">
        <v>0</v>
      </c>
      <c r="AC918" s="5">
        <v>0.13</v>
      </c>
      <c r="AD918" s="5">
        <v>0</v>
      </c>
      <c r="AE918" s="5">
        <v>0</v>
      </c>
      <c r="AF918" s="5">
        <v>0.13</v>
      </c>
      <c r="AG918" s="6"/>
      <c r="AH918" s="6"/>
      <c r="AI918" s="7">
        <v>0</v>
      </c>
      <c r="AJ918" s="7">
        <v>0</v>
      </c>
      <c r="AK918" s="7">
        <v>0.13</v>
      </c>
      <c r="AL918" s="7">
        <v>0</v>
      </c>
      <c r="AM918" s="7">
        <v>0.13</v>
      </c>
      <c r="AN918" s="12" t="s">
        <v>46</v>
      </c>
      <c r="AO918" s="12"/>
      <c r="AP918" s="12"/>
      <c r="AQ918" s="12"/>
      <c r="AR918" s="12"/>
      <c r="AS918" s="12"/>
      <c r="AT918" s="12"/>
      <c r="AU918" s="12"/>
      <c r="AV918" s="12"/>
      <c r="AW918" s="12"/>
      <c r="AX918" s="12"/>
      <c r="AY918" s="8" t="s">
        <v>94</v>
      </c>
    </row>
    <row r="919" spans="1:51" ht="16.5" x14ac:dyDescent="0.25">
      <c r="A919" s="159" t="str">
        <f>_xlfn.XLOOKUP(X919,Mapping!N:N,Mapping!O:O,"Not Found",0,1)</f>
        <v>EC</v>
      </c>
      <c r="B919" s="159" t="str">
        <f t="shared" si="56"/>
        <v>NLRBEC46069.5555555556</v>
      </c>
      <c r="D919" s="159" t="str">
        <f t="shared" si="59"/>
        <v>ing-ec valuation</v>
      </c>
      <c r="E919" s="159" t="str">
        <f t="shared" si="57"/>
        <v>MCPNLRBECing-ec valuation</v>
      </c>
      <c r="F919" s="159" t="str">
        <f t="shared" si="58"/>
        <v>MCPNLRBEC</v>
      </c>
      <c r="G919" s="159" t="s">
        <v>1889</v>
      </c>
      <c r="N919" s="2">
        <v>2601</v>
      </c>
      <c r="O919" s="3" t="s">
        <v>1423</v>
      </c>
      <c r="P919" s="3" t="s">
        <v>39</v>
      </c>
      <c r="Q919" s="3" t="s">
        <v>138</v>
      </c>
      <c r="R919" s="3" t="s">
        <v>139</v>
      </c>
      <c r="S919" s="4">
        <v>46069.555555555555</v>
      </c>
      <c r="T919" s="4">
        <v>46070.175000000003</v>
      </c>
      <c r="U919" s="4">
        <v>46070.175000000003</v>
      </c>
      <c r="V919" s="3" t="s">
        <v>42</v>
      </c>
      <c r="W919" s="3" t="s">
        <v>43</v>
      </c>
      <c r="X919" s="3" t="s">
        <v>1472</v>
      </c>
      <c r="Y919" s="2">
        <v>2</v>
      </c>
      <c r="Z919" s="3" t="s">
        <v>141</v>
      </c>
      <c r="AA919" s="5">
        <v>14.87</v>
      </c>
      <c r="AB919" s="5">
        <v>0</v>
      </c>
      <c r="AC919" s="5">
        <v>14.87</v>
      </c>
      <c r="AD919" s="5">
        <v>0</v>
      </c>
      <c r="AE919" s="5">
        <v>0</v>
      </c>
      <c r="AF919" s="5">
        <v>14.87</v>
      </c>
      <c r="AG919" s="6"/>
      <c r="AH919" s="6"/>
      <c r="AI919" s="7">
        <v>0</v>
      </c>
      <c r="AJ919" s="7">
        <v>0</v>
      </c>
      <c r="AK919" s="7">
        <v>14.87</v>
      </c>
      <c r="AL919" s="7">
        <v>0</v>
      </c>
      <c r="AM919" s="7">
        <v>14.87</v>
      </c>
      <c r="AN919" s="12" t="s">
        <v>46</v>
      </c>
      <c r="AO919" s="12"/>
      <c r="AP919" s="12"/>
      <c r="AQ919" s="12"/>
      <c r="AR919" s="12"/>
      <c r="AS919" s="12"/>
      <c r="AT919" s="12"/>
      <c r="AU919" s="12"/>
      <c r="AV919" s="12"/>
      <c r="AW919" s="12"/>
      <c r="AX919" s="12"/>
      <c r="AY919" s="8" t="s">
        <v>47</v>
      </c>
    </row>
    <row r="920" spans="1:51" ht="16.5" x14ac:dyDescent="0.25">
      <c r="A920" s="159" t="str">
        <f>_xlfn.XLOOKUP(X920,Mapping!N:N,Mapping!O:O,"Not Found",0,1)</f>
        <v>EC</v>
      </c>
      <c r="B920" s="159" t="str">
        <f t="shared" si="56"/>
        <v>NLRBEC46070.175</v>
      </c>
      <c r="D920" s="159" t="str">
        <f t="shared" si="59"/>
        <v>export to ara</v>
      </c>
      <c r="E920" s="159" t="str">
        <f t="shared" si="57"/>
        <v>MCPNLRBECexport to ara</v>
      </c>
      <c r="F920" s="159" t="str">
        <f t="shared" si="58"/>
        <v>MCPNLRBEC</v>
      </c>
      <c r="G920" s="159" t="s">
        <v>1889</v>
      </c>
      <c r="N920" s="2">
        <v>2601</v>
      </c>
      <c r="O920" s="3" t="s">
        <v>1423</v>
      </c>
      <c r="P920" s="3" t="s">
        <v>39</v>
      </c>
      <c r="Q920" s="3" t="s">
        <v>89</v>
      </c>
      <c r="R920" s="3" t="s">
        <v>90</v>
      </c>
      <c r="S920" s="4">
        <v>46070.175000000003</v>
      </c>
      <c r="T920" s="4">
        <v>46070.176388888889</v>
      </c>
      <c r="U920" s="4">
        <v>46070.177083333336</v>
      </c>
      <c r="V920" s="3" t="s">
        <v>42</v>
      </c>
      <c r="W920" s="3" t="s">
        <v>43</v>
      </c>
      <c r="X920" s="3" t="s">
        <v>1472</v>
      </c>
      <c r="Y920" s="2">
        <v>3</v>
      </c>
      <c r="Z920" s="3" t="s">
        <v>91</v>
      </c>
      <c r="AA920" s="5">
        <v>0.03</v>
      </c>
      <c r="AB920" s="5">
        <v>0</v>
      </c>
      <c r="AC920" s="5">
        <v>0.03</v>
      </c>
      <c r="AD920" s="5">
        <v>0</v>
      </c>
      <c r="AE920" s="5">
        <v>0</v>
      </c>
      <c r="AF920" s="5">
        <v>0.03</v>
      </c>
      <c r="AG920" s="6"/>
      <c r="AH920" s="6"/>
      <c r="AI920" s="7">
        <v>0</v>
      </c>
      <c r="AJ920" s="7">
        <v>0</v>
      </c>
      <c r="AK920" s="7">
        <v>0.03</v>
      </c>
      <c r="AL920" s="7">
        <v>0</v>
      </c>
      <c r="AM920" s="7">
        <v>0.03</v>
      </c>
      <c r="AN920" s="12" t="s">
        <v>46</v>
      </c>
      <c r="AO920" s="12"/>
      <c r="AP920" s="12"/>
      <c r="AQ920" s="12"/>
      <c r="AR920" s="12"/>
      <c r="AS920" s="12"/>
      <c r="AT920" s="12"/>
      <c r="AU920" s="12"/>
      <c r="AV920" s="12"/>
      <c r="AW920" s="12"/>
      <c r="AX920" s="12"/>
      <c r="AY920" s="8" t="s">
        <v>91</v>
      </c>
    </row>
    <row r="921" spans="1:51" ht="16.5" x14ac:dyDescent="0.25">
      <c r="A921" s="159" t="str">
        <f>_xlfn.XLOOKUP(X921,Mapping!N:N,Mapping!O:O,"Not Found",0,1)</f>
        <v>ITS</v>
      </c>
      <c r="B921" s="159" t="str">
        <f t="shared" si="56"/>
        <v>NLRBITS46070.1770833333</v>
      </c>
      <c r="D921" s="159" t="str">
        <f t="shared" si="59"/>
        <v>Light Maintenance</v>
      </c>
      <c r="E921" s="159" t="str">
        <f t="shared" si="57"/>
        <v>MCPNLRBITSLight Maintenance</v>
      </c>
      <c r="F921" s="159" t="str">
        <f t="shared" si="58"/>
        <v>MCPNLRBITS</v>
      </c>
      <c r="G921" s="159" t="s">
        <v>1889</v>
      </c>
      <c r="N921" s="2">
        <v>2601</v>
      </c>
      <c r="O921" s="3" t="s">
        <v>1423</v>
      </c>
      <c r="P921" s="3" t="s">
        <v>39</v>
      </c>
      <c r="Q921" s="3" t="s">
        <v>92</v>
      </c>
      <c r="R921" s="3" t="s">
        <v>93</v>
      </c>
      <c r="S921" s="4">
        <v>46070.177083333336</v>
      </c>
      <c r="T921" s="4">
        <v>46070.196527777778</v>
      </c>
      <c r="U921" s="4">
        <v>46070.196527777778</v>
      </c>
      <c r="V921" s="3" t="s">
        <v>42</v>
      </c>
      <c r="W921" s="3" t="s">
        <v>43</v>
      </c>
      <c r="X921" s="3" t="s">
        <v>1473</v>
      </c>
      <c r="Y921" s="2">
        <v>7</v>
      </c>
      <c r="Z921" s="3" t="s">
        <v>94</v>
      </c>
      <c r="AA921" s="5">
        <v>0.47</v>
      </c>
      <c r="AB921" s="5">
        <v>0</v>
      </c>
      <c r="AC921" s="5">
        <v>0.47</v>
      </c>
      <c r="AD921" s="5">
        <v>0</v>
      </c>
      <c r="AE921" s="5">
        <v>0</v>
      </c>
      <c r="AF921" s="5">
        <v>0.47</v>
      </c>
      <c r="AG921" s="6"/>
      <c r="AH921" s="6"/>
      <c r="AI921" s="7">
        <v>0</v>
      </c>
      <c r="AJ921" s="7">
        <v>0</v>
      </c>
      <c r="AK921" s="7">
        <v>0.47</v>
      </c>
      <c r="AL921" s="7">
        <v>0</v>
      </c>
      <c r="AM921" s="7">
        <v>0.47</v>
      </c>
      <c r="AN921" s="12" t="s">
        <v>46</v>
      </c>
      <c r="AO921" s="12"/>
      <c r="AP921" s="12"/>
      <c r="AQ921" s="12"/>
      <c r="AR921" s="12"/>
      <c r="AS921" s="12"/>
      <c r="AT921" s="12"/>
      <c r="AU921" s="12"/>
      <c r="AV921" s="12"/>
      <c r="AW921" s="12"/>
      <c r="AX921" s="12"/>
      <c r="AY921" s="8" t="s">
        <v>94</v>
      </c>
    </row>
    <row r="922" spans="1:51" ht="16.5" x14ac:dyDescent="0.25">
      <c r="A922" s="159" t="str">
        <f>_xlfn.XLOOKUP(X922,Mapping!N:N,Mapping!O:O,"Not Found",0,1)</f>
        <v>ITS</v>
      </c>
      <c r="B922" s="159" t="str">
        <f t="shared" si="56"/>
        <v>NLRBITS46070.1965277778</v>
      </c>
      <c r="D922" s="159" t="str">
        <f t="shared" si="59"/>
        <v>ITS planning run</v>
      </c>
      <c r="E922" s="159" t="str">
        <f t="shared" si="57"/>
        <v>MCPNLRBITSITS planning run</v>
      </c>
      <c r="F922" s="159" t="str">
        <f t="shared" si="58"/>
        <v>MCPNLRBITS</v>
      </c>
      <c r="G922" s="159" t="s">
        <v>1889</v>
      </c>
      <c r="N922" s="2">
        <v>2601</v>
      </c>
      <c r="O922" s="3" t="s">
        <v>1423</v>
      </c>
      <c r="P922" s="3" t="s">
        <v>39</v>
      </c>
      <c r="Q922" s="3" t="s">
        <v>172</v>
      </c>
      <c r="R922" s="3" t="s">
        <v>173</v>
      </c>
      <c r="S922" s="4">
        <v>46070.196527777778</v>
      </c>
      <c r="T922" s="4">
        <v>46070.236805555556</v>
      </c>
      <c r="U922" s="4">
        <v>46070.237500000003</v>
      </c>
      <c r="V922" s="3" t="s">
        <v>42</v>
      </c>
      <c r="W922" s="3" t="s">
        <v>43</v>
      </c>
      <c r="X922" s="3" t="s">
        <v>1473</v>
      </c>
      <c r="Y922" s="2">
        <v>1</v>
      </c>
      <c r="Z922" s="3" t="s">
        <v>174</v>
      </c>
      <c r="AA922" s="5">
        <v>0.97</v>
      </c>
      <c r="AB922" s="5">
        <v>0</v>
      </c>
      <c r="AC922" s="5">
        <v>0.97</v>
      </c>
      <c r="AD922" s="5">
        <v>0</v>
      </c>
      <c r="AE922" s="5">
        <v>0</v>
      </c>
      <c r="AF922" s="5">
        <v>0.97</v>
      </c>
      <c r="AG922" s="6"/>
      <c r="AH922" s="6"/>
      <c r="AI922" s="7">
        <v>0</v>
      </c>
      <c r="AJ922" s="7">
        <v>0</v>
      </c>
      <c r="AK922" s="7">
        <v>0.97</v>
      </c>
      <c r="AL922" s="7">
        <v>0</v>
      </c>
      <c r="AM922" s="7">
        <v>0.97</v>
      </c>
      <c r="AN922" s="12" t="s">
        <v>46</v>
      </c>
      <c r="AO922" s="12"/>
      <c r="AP922" s="12"/>
      <c r="AQ922" s="12"/>
      <c r="AR922" s="12"/>
      <c r="AS922" s="12"/>
      <c r="AT922" s="12"/>
      <c r="AU922" s="12"/>
      <c r="AV922" s="12"/>
      <c r="AW922" s="12"/>
      <c r="AX922" s="12"/>
      <c r="AY922" s="8" t="s">
        <v>47</v>
      </c>
    </row>
    <row r="923" spans="1:51" ht="16.5" x14ac:dyDescent="0.25">
      <c r="A923" s="159" t="str">
        <f>_xlfn.XLOOKUP(X923,Mapping!N:N,Mapping!O:O,"Not Found",0,1)</f>
        <v>GAP</v>
      </c>
      <c r="B923" s="159" t="str">
        <f t="shared" si="56"/>
        <v>NLRBGAP46070.2375</v>
      </c>
      <c r="D923" s="159" t="str">
        <f t="shared" si="59"/>
        <v>gap planning</v>
      </c>
      <c r="E923" s="159" t="str">
        <f t="shared" si="57"/>
        <v>MCPNLRBGAPgap planning</v>
      </c>
      <c r="F923" s="159" t="str">
        <f t="shared" si="58"/>
        <v>MCPNLRBGAP</v>
      </c>
      <c r="G923" s="159" t="s">
        <v>1889</v>
      </c>
      <c r="N923" s="2">
        <v>2601</v>
      </c>
      <c r="O923" s="3" t="s">
        <v>1423</v>
      </c>
      <c r="P923" s="3" t="s">
        <v>39</v>
      </c>
      <c r="Q923" s="3" t="s">
        <v>194</v>
      </c>
      <c r="R923" s="3" t="s">
        <v>207</v>
      </c>
      <c r="S923" s="4">
        <v>46070.237500000003</v>
      </c>
      <c r="T923" s="4">
        <v>46070.293749999997</v>
      </c>
      <c r="U923" s="4">
        <v>46070.294444444444</v>
      </c>
      <c r="V923" s="3" t="s">
        <v>42</v>
      </c>
      <c r="W923" s="3" t="s">
        <v>43</v>
      </c>
      <c r="X923" s="3" t="s">
        <v>1474</v>
      </c>
      <c r="Y923" s="2">
        <v>1</v>
      </c>
      <c r="Z923" s="3" t="s">
        <v>197</v>
      </c>
      <c r="AA923" s="5">
        <v>1.35</v>
      </c>
      <c r="AB923" s="5">
        <v>0</v>
      </c>
      <c r="AC923" s="5">
        <v>1.35</v>
      </c>
      <c r="AD923" s="5">
        <v>0</v>
      </c>
      <c r="AE923" s="5">
        <v>0</v>
      </c>
      <c r="AF923" s="5">
        <v>1.35</v>
      </c>
      <c r="AG923" s="6"/>
      <c r="AH923" s="6"/>
      <c r="AI923" s="7">
        <v>0</v>
      </c>
      <c r="AJ923" s="7">
        <v>0</v>
      </c>
      <c r="AK923" s="7">
        <v>1.35</v>
      </c>
      <c r="AL923" s="7">
        <v>0</v>
      </c>
      <c r="AM923" s="7">
        <v>1.35</v>
      </c>
      <c r="AN923" s="12" t="s">
        <v>46</v>
      </c>
      <c r="AO923" s="12"/>
      <c r="AP923" s="12"/>
      <c r="AQ923" s="12"/>
      <c r="AR923" s="12"/>
      <c r="AS923" s="12"/>
      <c r="AT923" s="12"/>
      <c r="AU923" s="12"/>
      <c r="AV923" s="12"/>
      <c r="AW923" s="12"/>
      <c r="AX923" s="12"/>
      <c r="AY923" s="8" t="s">
        <v>47</v>
      </c>
    </row>
    <row r="924" spans="1:51" ht="16.5" x14ac:dyDescent="0.25">
      <c r="A924" s="159" t="str">
        <f>_xlfn.XLOOKUP(X924,Mapping!N:N,Mapping!O:O,"Not Found",0,1)</f>
        <v>Copy Portfolio</v>
      </c>
      <c r="B924" s="159" t="str">
        <f t="shared" si="56"/>
        <v>NLRBCopy Portfolio46070.2944444444</v>
      </c>
      <c r="D924" s="159" t="str">
        <f t="shared" si="59"/>
        <v>copy PORTM portfolio</v>
      </c>
      <c r="E924" s="159" t="str">
        <f t="shared" si="57"/>
        <v>MCPNLRBCopy Portfoliocopy PORTM portfolio</v>
      </c>
      <c r="F924" s="159" t="str">
        <f t="shared" si="58"/>
        <v>MCPNLRBCopy Portfolio</v>
      </c>
      <c r="G924" s="159" t="s">
        <v>1889</v>
      </c>
      <c r="N924" s="2">
        <v>2601</v>
      </c>
      <c r="O924" s="3" t="s">
        <v>1423</v>
      </c>
      <c r="P924" s="3" t="s">
        <v>39</v>
      </c>
      <c r="Q924" s="3" t="s">
        <v>1475</v>
      </c>
      <c r="R924" s="3" t="s">
        <v>1476</v>
      </c>
      <c r="S924" s="4">
        <v>46070.294444444444</v>
      </c>
      <c r="T924" s="4">
        <v>46070.347222222219</v>
      </c>
      <c r="U924" s="4">
        <v>46070.347222222219</v>
      </c>
      <c r="V924" s="3" t="s">
        <v>42</v>
      </c>
      <c r="W924" s="3" t="s">
        <v>43</v>
      </c>
      <c r="X924" s="3" t="s">
        <v>1477</v>
      </c>
      <c r="Y924" s="2">
        <v>1</v>
      </c>
      <c r="Z924" s="3" t="s">
        <v>1478</v>
      </c>
      <c r="AA924" s="5">
        <v>1.27</v>
      </c>
      <c r="AB924" s="5">
        <v>0</v>
      </c>
      <c r="AC924" s="5">
        <v>1.27</v>
      </c>
      <c r="AD924" s="5">
        <v>0</v>
      </c>
      <c r="AE924" s="5">
        <v>0</v>
      </c>
      <c r="AF924" s="5">
        <v>1.27</v>
      </c>
      <c r="AG924" s="6"/>
      <c r="AH924" s="6"/>
      <c r="AI924" s="7">
        <v>0</v>
      </c>
      <c r="AJ924" s="7">
        <v>0</v>
      </c>
      <c r="AK924" s="7">
        <v>1.27</v>
      </c>
      <c r="AL924" s="7">
        <v>0</v>
      </c>
      <c r="AM924" s="7">
        <v>1.27</v>
      </c>
      <c r="AN924" s="12" t="s">
        <v>46</v>
      </c>
      <c r="AO924" s="12"/>
      <c r="AP924" s="12"/>
      <c r="AQ924" s="12"/>
      <c r="AR924" s="12"/>
      <c r="AS924" s="12"/>
      <c r="AT924" s="12"/>
      <c r="AU924" s="12"/>
      <c r="AV924" s="12"/>
      <c r="AW924" s="12"/>
      <c r="AX924" s="12"/>
      <c r="AY924" s="8" t="s">
        <v>47</v>
      </c>
    </row>
    <row r="925" spans="1:51" ht="16.5" x14ac:dyDescent="0.25">
      <c r="A925" s="159" t="str">
        <f>_xlfn.XLOOKUP(X925,Mapping!N:N,Mapping!O:O,"Not Found",0,1)</f>
        <v>SLM</v>
      </c>
      <c r="B925" s="159" t="str">
        <f t="shared" si="56"/>
        <v>NLRBSLM46070.3472222222</v>
      </c>
      <c r="D925" s="159" t="str">
        <f t="shared" si="59"/>
        <v>load SLM</v>
      </c>
      <c r="E925" s="159" t="str">
        <f t="shared" si="57"/>
        <v>MCPNLRBSLMload SLM</v>
      </c>
      <c r="F925" s="159" t="str">
        <f t="shared" si="58"/>
        <v>MCPNLRBSLM</v>
      </c>
      <c r="G925" s="159" t="s">
        <v>1889</v>
      </c>
      <c r="N925" s="2">
        <v>2601</v>
      </c>
      <c r="O925" s="3" t="s">
        <v>1423</v>
      </c>
      <c r="P925" s="3" t="s">
        <v>39</v>
      </c>
      <c r="Q925" s="3" t="s">
        <v>1479</v>
      </c>
      <c r="R925" s="3" t="s">
        <v>1480</v>
      </c>
      <c r="S925" s="4">
        <v>46070.347222222219</v>
      </c>
      <c r="T925" s="4">
        <v>46070.397222222222</v>
      </c>
      <c r="U925" s="4">
        <v>46070.397222222222</v>
      </c>
      <c r="V925" s="3" t="s">
        <v>42</v>
      </c>
      <c r="W925" s="3" t="s">
        <v>43</v>
      </c>
      <c r="X925" s="3" t="s">
        <v>1481</v>
      </c>
      <c r="Y925" s="2">
        <v>1</v>
      </c>
      <c r="Z925" s="3" t="s">
        <v>1482</v>
      </c>
      <c r="AA925" s="5">
        <v>1.2</v>
      </c>
      <c r="AB925" s="5">
        <v>0</v>
      </c>
      <c r="AC925" s="5">
        <v>1.2</v>
      </c>
      <c r="AD925" s="5">
        <v>0</v>
      </c>
      <c r="AE925" s="5">
        <v>0</v>
      </c>
      <c r="AF925" s="5">
        <v>1.2</v>
      </c>
      <c r="AG925" s="6"/>
      <c r="AH925" s="6"/>
      <c r="AI925" s="7">
        <v>0</v>
      </c>
      <c r="AJ925" s="7">
        <v>0</v>
      </c>
      <c r="AK925" s="7">
        <v>1.2</v>
      </c>
      <c r="AL925" s="7">
        <v>0</v>
      </c>
      <c r="AM925" s="7">
        <v>1.2</v>
      </c>
      <c r="AN925" s="12" t="s">
        <v>46</v>
      </c>
      <c r="AO925" s="12"/>
      <c r="AP925" s="12"/>
      <c r="AQ925" s="12"/>
      <c r="AR925" s="12"/>
      <c r="AS925" s="12"/>
      <c r="AT925" s="12"/>
      <c r="AU925" s="12"/>
      <c r="AV925" s="12"/>
      <c r="AW925" s="12"/>
      <c r="AX925" s="12"/>
      <c r="AY925" s="8" t="s">
        <v>47</v>
      </c>
    </row>
    <row r="926" spans="1:51" ht="16.5" x14ac:dyDescent="0.25">
      <c r="A926" s="159" t="str">
        <f>_xlfn.XLOOKUP(X926,Mapping!N:N,Mapping!O:O,"Not Found",0,1)</f>
        <v>SLM</v>
      </c>
      <c r="B926" s="159" t="str">
        <f t="shared" si="56"/>
        <v>NLRBSLM46070.3972222222</v>
      </c>
      <c r="D926" s="159" t="str">
        <f t="shared" si="59"/>
        <v>SLM run</v>
      </c>
      <c r="E926" s="159" t="str">
        <f t="shared" si="57"/>
        <v>MCPNLRBSLMSLM run</v>
      </c>
      <c r="F926" s="159" t="str">
        <f t="shared" si="58"/>
        <v>MCPNLRBSLM</v>
      </c>
      <c r="G926" s="159" t="s">
        <v>1889</v>
      </c>
      <c r="N926" s="2">
        <v>2601</v>
      </c>
      <c r="O926" s="3" t="s">
        <v>1423</v>
      </c>
      <c r="P926" s="3" t="s">
        <v>39</v>
      </c>
      <c r="Q926" s="3" t="s">
        <v>1483</v>
      </c>
      <c r="R926" s="3" t="s">
        <v>1484</v>
      </c>
      <c r="S926" s="4">
        <v>46070.397222222222</v>
      </c>
      <c r="T926" s="4">
        <v>46070.433333333334</v>
      </c>
      <c r="U926" s="4" t="s">
        <v>42</v>
      </c>
      <c r="V926" s="3" t="s">
        <v>42</v>
      </c>
      <c r="W926" s="3" t="s">
        <v>43</v>
      </c>
      <c r="X926" s="3" t="s">
        <v>1481</v>
      </c>
      <c r="Y926" s="2">
        <v>1</v>
      </c>
      <c r="Z926" s="3" t="s">
        <v>1485</v>
      </c>
      <c r="AA926" s="5">
        <v>0.87</v>
      </c>
      <c r="AB926" s="5">
        <v>0</v>
      </c>
      <c r="AC926" s="5">
        <v>0.87</v>
      </c>
      <c r="AD926" s="5">
        <v>0</v>
      </c>
      <c r="AE926" s="5">
        <v>0</v>
      </c>
      <c r="AF926" s="5">
        <v>0.87</v>
      </c>
      <c r="AG926" s="6"/>
      <c r="AH926" s="6"/>
      <c r="AI926" s="7">
        <v>0</v>
      </c>
      <c r="AJ926" s="7">
        <v>0</v>
      </c>
      <c r="AK926" s="7">
        <v>0.87</v>
      </c>
      <c r="AL926" s="7">
        <v>0</v>
      </c>
      <c r="AM926" s="7">
        <v>0.87</v>
      </c>
      <c r="AN926" s="12" t="s">
        <v>46</v>
      </c>
      <c r="AO926" s="12"/>
      <c r="AP926" s="12"/>
      <c r="AQ926" s="12"/>
      <c r="AR926" s="12"/>
      <c r="AS926" s="12"/>
      <c r="AT926" s="12"/>
      <c r="AU926" s="12"/>
      <c r="AV926" s="12"/>
      <c r="AW926" s="12"/>
      <c r="AX926" s="12"/>
      <c r="AY926" s="8" t="s">
        <v>47</v>
      </c>
    </row>
    <row r="927" spans="1:51" ht="16.5" x14ac:dyDescent="0.25">
      <c r="A927" s="159" t="str">
        <f>_xlfn.XLOOKUP(X927,Mapping!N:N,Mapping!O:O,"Not Found",0,1)</f>
        <v>Delete Portfolio</v>
      </c>
      <c r="B927" s="159" t="str">
        <f t="shared" si="56"/>
        <v>TRDBDelete Portfolio46059.5722222222</v>
      </c>
      <c r="D927" s="159" t="str">
        <f t="shared" si="59"/>
        <v>Delete portfolio from</v>
      </c>
      <c r="E927" s="159" t="str">
        <f t="shared" si="57"/>
        <v>MCPTRDBDelete PortfolioDelete portfolio from</v>
      </c>
      <c r="F927" s="159" t="str">
        <f t="shared" si="58"/>
        <v>MCPTRDBDelete Portfolio</v>
      </c>
      <c r="G927" s="159" t="s">
        <v>1889</v>
      </c>
      <c r="N927" s="2">
        <v>2601</v>
      </c>
      <c r="O927" s="3" t="s">
        <v>1486</v>
      </c>
      <c r="P927" s="3" t="s">
        <v>39</v>
      </c>
      <c r="Q927" s="3" t="s">
        <v>40</v>
      </c>
      <c r="R927" s="3" t="s">
        <v>41</v>
      </c>
      <c r="S927" s="4">
        <v>46059.572222222225</v>
      </c>
      <c r="T927" s="4">
        <v>46059.573611111111</v>
      </c>
      <c r="U927" s="4">
        <v>46059.574305555558</v>
      </c>
      <c r="V927" s="3" t="s">
        <v>42</v>
      </c>
      <c r="W927" s="3" t="s">
        <v>43</v>
      </c>
      <c r="X927" s="3" t="s">
        <v>1487</v>
      </c>
      <c r="Y927" s="2">
        <v>1</v>
      </c>
      <c r="Z927" s="3" t="s">
        <v>45</v>
      </c>
      <c r="AA927" s="5">
        <v>0.03</v>
      </c>
      <c r="AB927" s="5">
        <v>0</v>
      </c>
      <c r="AC927" s="5">
        <v>0.03</v>
      </c>
      <c r="AD927" s="5">
        <v>0</v>
      </c>
      <c r="AE927" s="5">
        <v>0</v>
      </c>
      <c r="AF927" s="5">
        <v>0.03</v>
      </c>
      <c r="AG927" s="6"/>
      <c r="AH927" s="6"/>
      <c r="AI927" s="7">
        <v>0</v>
      </c>
      <c r="AJ927" s="7">
        <v>0</v>
      </c>
      <c r="AK927" s="7">
        <v>0.03</v>
      </c>
      <c r="AL927" s="7">
        <v>0</v>
      </c>
      <c r="AM927" s="7">
        <v>0.03</v>
      </c>
      <c r="AN927" s="12" t="s">
        <v>46</v>
      </c>
      <c r="AO927" s="12"/>
      <c r="AP927" s="12"/>
      <c r="AQ927" s="12"/>
      <c r="AR927" s="12"/>
      <c r="AS927" s="12"/>
      <c r="AT927" s="12"/>
      <c r="AU927" s="12"/>
      <c r="AV927" s="12"/>
      <c r="AW927" s="12"/>
      <c r="AX927" s="12"/>
      <c r="AY927" s="8" t="s">
        <v>47</v>
      </c>
    </row>
    <row r="928" spans="1:51" ht="16.5" x14ac:dyDescent="0.25">
      <c r="A928" s="159" t="str">
        <f>_xlfn.XLOOKUP(X928,Mapping!N:N,Mapping!O:O,"Not Found",0,1)</f>
        <v>Load Compare MP</v>
      </c>
      <c r="B928" s="159" t="str">
        <f t="shared" si="56"/>
        <v>TRDBLoad Compare MP46059.5743055556</v>
      </c>
      <c r="D928" s="159" t="str">
        <f t="shared" si="59"/>
        <v>load Model parameters</v>
      </c>
      <c r="E928" s="159" t="str">
        <f t="shared" si="57"/>
        <v>MCPTRDBLoad Compare MPload Model parameters</v>
      </c>
      <c r="F928" s="159" t="str">
        <f t="shared" si="58"/>
        <v>MCPTRDBLoad Compare MP</v>
      </c>
      <c r="G928" s="159" t="s">
        <v>1889</v>
      </c>
      <c r="N928" s="2">
        <v>2601</v>
      </c>
      <c r="O928" s="3" t="s">
        <v>1486</v>
      </c>
      <c r="P928" s="3" t="s">
        <v>39</v>
      </c>
      <c r="Q928" s="3" t="s">
        <v>48</v>
      </c>
      <c r="R928" s="3" t="s">
        <v>49</v>
      </c>
      <c r="S928" s="4">
        <v>46059.574305555558</v>
      </c>
      <c r="T928" s="4">
        <v>46059.57708333333</v>
      </c>
      <c r="U928" s="4">
        <v>46059.57708333333</v>
      </c>
      <c r="V928" s="3" t="s">
        <v>42</v>
      </c>
      <c r="W928" s="3" t="s">
        <v>43</v>
      </c>
      <c r="X928" s="3" t="s">
        <v>1488</v>
      </c>
      <c r="Y928" s="2">
        <v>1</v>
      </c>
      <c r="Z928" s="3" t="s">
        <v>52</v>
      </c>
      <c r="AA928" s="5">
        <v>7.0000000000000007E-2</v>
      </c>
      <c r="AB928" s="5">
        <v>0</v>
      </c>
      <c r="AC928" s="5">
        <v>7.0000000000000007E-2</v>
      </c>
      <c r="AD928" s="5">
        <v>0</v>
      </c>
      <c r="AE928" s="5">
        <v>0</v>
      </c>
      <c r="AF928" s="5">
        <v>7.0000000000000007E-2</v>
      </c>
      <c r="AG928" s="6"/>
      <c r="AH928" s="6"/>
      <c r="AI928" s="7">
        <v>0</v>
      </c>
      <c r="AJ928" s="7">
        <v>0</v>
      </c>
      <c r="AK928" s="7">
        <v>7.0000000000000007E-2</v>
      </c>
      <c r="AL928" s="7">
        <v>0</v>
      </c>
      <c r="AM928" s="7">
        <v>7.0000000000000007E-2</v>
      </c>
      <c r="AN928" s="12" t="s">
        <v>46</v>
      </c>
      <c r="AO928" s="12"/>
      <c r="AP928" s="12"/>
      <c r="AQ928" s="12"/>
      <c r="AR928" s="12"/>
      <c r="AS928" s="12"/>
      <c r="AT928" s="12"/>
      <c r="AU928" s="12"/>
      <c r="AV928" s="12"/>
      <c r="AW928" s="12"/>
      <c r="AX928" s="12"/>
      <c r="AY928" s="8" t="s">
        <v>47</v>
      </c>
    </row>
    <row r="929" spans="1:51" ht="16.5" x14ac:dyDescent="0.25">
      <c r="A929" s="159" t="str">
        <f>_xlfn.XLOOKUP(X929,Mapping!N:N,Mapping!O:O,"Not Found",0,1)</f>
        <v>Load Compare MP</v>
      </c>
      <c r="B929" s="159" t="str">
        <f t="shared" si="56"/>
        <v>TRDBLoad Compare MP46059.5770833333</v>
      </c>
      <c r="D929" s="159" t="str">
        <f t="shared" si="59"/>
        <v>Model parameters comparison</v>
      </c>
      <c r="E929" s="159" t="str">
        <f t="shared" si="57"/>
        <v>MCPTRDBLoad Compare MPModel parameters comparison</v>
      </c>
      <c r="F929" s="159" t="str">
        <f t="shared" si="58"/>
        <v>MCPTRDBLoad Compare MP</v>
      </c>
      <c r="G929" s="159" t="s">
        <v>1889</v>
      </c>
      <c r="N929" s="2">
        <v>2601</v>
      </c>
      <c r="O929" s="3" t="s">
        <v>1486</v>
      </c>
      <c r="P929" s="3" t="s">
        <v>39</v>
      </c>
      <c r="Q929" s="3" t="s">
        <v>53</v>
      </c>
      <c r="R929" s="3" t="s">
        <v>329</v>
      </c>
      <c r="S929" s="4">
        <v>46059.57708333333</v>
      </c>
      <c r="T929" s="4">
        <v>46059.57708333333</v>
      </c>
      <c r="U929" s="4">
        <v>46059.57708333333</v>
      </c>
      <c r="V929" s="3" t="s">
        <v>42</v>
      </c>
      <c r="W929" s="3" t="s">
        <v>43</v>
      </c>
      <c r="X929" s="3" t="s">
        <v>1488</v>
      </c>
      <c r="Y929" s="2">
        <v>1</v>
      </c>
      <c r="Z929" s="3" t="s">
        <v>55</v>
      </c>
      <c r="AA929" s="5">
        <v>0</v>
      </c>
      <c r="AB929" s="5">
        <v>0</v>
      </c>
      <c r="AC929" s="5">
        <v>0</v>
      </c>
      <c r="AD929" s="5">
        <v>0</v>
      </c>
      <c r="AE929" s="5">
        <v>0</v>
      </c>
      <c r="AF929" s="5">
        <v>0</v>
      </c>
      <c r="AG929" s="6"/>
      <c r="AH929" s="6"/>
      <c r="AI929" s="7">
        <v>0</v>
      </c>
      <c r="AJ929" s="7">
        <v>0</v>
      </c>
      <c r="AK929" s="7">
        <v>0</v>
      </c>
      <c r="AL929" s="7">
        <v>0</v>
      </c>
      <c r="AM929" s="7">
        <v>0</v>
      </c>
      <c r="AN929" s="12" t="s">
        <v>46</v>
      </c>
      <c r="AO929" s="12"/>
      <c r="AP929" s="12"/>
      <c r="AQ929" s="12"/>
      <c r="AR929" s="12"/>
      <c r="AS929" s="12"/>
      <c r="AT929" s="12"/>
      <c r="AU929" s="12"/>
      <c r="AV929" s="12"/>
      <c r="AW929" s="12"/>
      <c r="AX929" s="12"/>
      <c r="AY929" s="8" t="s">
        <v>47</v>
      </c>
    </row>
    <row r="930" spans="1:51" ht="16.5" x14ac:dyDescent="0.25">
      <c r="A930" s="159" t="str">
        <f>_xlfn.XLOOKUP(X930,Mapping!N:N,Mapping!O:O,"Not Found",0,1)</f>
        <v>Cost Pricing</v>
      </c>
      <c r="B930" s="159" t="str">
        <f t="shared" si="56"/>
        <v>TRDBCost Pricing46059.5770833333</v>
      </c>
      <c r="D930" s="159" t="str">
        <f t="shared" si="59"/>
        <v>Generate Ex-ante DD NTG</v>
      </c>
      <c r="E930" s="159" t="str">
        <f t="shared" si="57"/>
        <v>MCPTRDBCost PricingGenerate Ex-ante DD NTG</v>
      </c>
      <c r="F930" s="159" t="str">
        <f t="shared" si="58"/>
        <v>MCPTRDBCost Pricing</v>
      </c>
      <c r="G930" s="159" t="s">
        <v>1889</v>
      </c>
      <c r="N930" s="2">
        <v>2601</v>
      </c>
      <c r="O930" s="3" t="s">
        <v>1486</v>
      </c>
      <c r="P930" s="3" t="s">
        <v>39</v>
      </c>
      <c r="Q930" s="3" t="s">
        <v>1489</v>
      </c>
      <c r="R930" s="3" t="s">
        <v>1490</v>
      </c>
      <c r="S930" s="4">
        <v>46059.57708333333</v>
      </c>
      <c r="T930" s="4">
        <v>46059.578472222223</v>
      </c>
      <c r="U930" s="4">
        <v>46059.578472222223</v>
      </c>
      <c r="V930" s="3" t="s">
        <v>42</v>
      </c>
      <c r="W930" s="3" t="s">
        <v>43</v>
      </c>
      <c r="X930" s="3" t="s">
        <v>1491</v>
      </c>
      <c r="Y930" s="2">
        <v>1</v>
      </c>
      <c r="Z930" s="3" t="s">
        <v>1492</v>
      </c>
      <c r="AA930" s="5">
        <v>0.03</v>
      </c>
      <c r="AB930" s="5">
        <v>0</v>
      </c>
      <c r="AC930" s="5">
        <v>0.03</v>
      </c>
      <c r="AD930" s="5">
        <v>0</v>
      </c>
      <c r="AE930" s="5">
        <v>0</v>
      </c>
      <c r="AF930" s="5">
        <v>0.03</v>
      </c>
      <c r="AG930" s="6"/>
      <c r="AH930" s="6"/>
      <c r="AI930" s="7">
        <v>0</v>
      </c>
      <c r="AJ930" s="7">
        <v>0</v>
      </c>
      <c r="AK930" s="7">
        <v>0.03</v>
      </c>
      <c r="AL930" s="7">
        <v>0</v>
      </c>
      <c r="AM930" s="7">
        <v>0.03</v>
      </c>
      <c r="AN930" s="12" t="s">
        <v>46</v>
      </c>
      <c r="AO930" s="12"/>
      <c r="AP930" s="12"/>
      <c r="AQ930" s="12"/>
      <c r="AR930" s="12"/>
      <c r="AS930" s="12"/>
      <c r="AT930" s="12"/>
      <c r="AU930" s="12"/>
      <c r="AV930" s="12"/>
      <c r="AW930" s="12"/>
      <c r="AX930" s="12"/>
      <c r="AY930" s="8" t="s">
        <v>47</v>
      </c>
    </row>
    <row r="931" spans="1:51" ht="16.5" x14ac:dyDescent="0.25">
      <c r="A931" s="159" t="str">
        <f>_xlfn.XLOOKUP(X931,Mapping!N:N,Mapping!O:O,"Not Found",0,1)</f>
        <v>Cost Pricing</v>
      </c>
      <c r="B931" s="159" t="str">
        <f t="shared" si="56"/>
        <v>TRDBCost Pricing46059.5784722222</v>
      </c>
      <c r="D931" s="159" t="str">
        <f t="shared" si="59"/>
        <v>load dummy deals</v>
      </c>
      <c r="E931" s="159" t="str">
        <f t="shared" si="57"/>
        <v>MCPTRDBCost Pricingload dummy deals</v>
      </c>
      <c r="F931" s="159" t="str">
        <f t="shared" si="58"/>
        <v>MCPTRDBCost Pricing</v>
      </c>
      <c r="G931" s="159" t="s">
        <v>1889</v>
      </c>
      <c r="N931" s="2">
        <v>2601</v>
      </c>
      <c r="O931" s="3" t="s">
        <v>1486</v>
      </c>
      <c r="P931" s="3" t="s">
        <v>39</v>
      </c>
      <c r="Q931" s="3" t="s">
        <v>1493</v>
      </c>
      <c r="R931" s="3" t="s">
        <v>1494</v>
      </c>
      <c r="S931" s="4">
        <v>46059.578472222223</v>
      </c>
      <c r="T931" s="4">
        <v>46059.583333333336</v>
      </c>
      <c r="U931" s="4">
        <v>46059.583333333336</v>
      </c>
      <c r="V931" s="3" t="s">
        <v>42</v>
      </c>
      <c r="W931" s="3" t="s">
        <v>43</v>
      </c>
      <c r="X931" s="3" t="s">
        <v>1491</v>
      </c>
      <c r="Y931" s="2">
        <v>1</v>
      </c>
      <c r="Z931" s="3" t="s">
        <v>1495</v>
      </c>
      <c r="AA931" s="5">
        <v>0.12</v>
      </c>
      <c r="AB931" s="5">
        <v>0</v>
      </c>
      <c r="AC931" s="5">
        <v>0.12</v>
      </c>
      <c r="AD931" s="5">
        <v>0</v>
      </c>
      <c r="AE931" s="5">
        <v>0</v>
      </c>
      <c r="AF931" s="5">
        <v>0.12</v>
      </c>
      <c r="AG931" s="6"/>
      <c r="AH931" s="6"/>
      <c r="AI931" s="7">
        <v>0</v>
      </c>
      <c r="AJ931" s="7">
        <v>0</v>
      </c>
      <c r="AK931" s="7">
        <v>0.12</v>
      </c>
      <c r="AL931" s="7">
        <v>0</v>
      </c>
      <c r="AM931" s="7">
        <v>0.12</v>
      </c>
      <c r="AN931" s="12" t="s">
        <v>46</v>
      </c>
      <c r="AO931" s="12"/>
      <c r="AP931" s="12"/>
      <c r="AQ931" s="12"/>
      <c r="AR931" s="12"/>
      <c r="AS931" s="12"/>
      <c r="AT931" s="12"/>
      <c r="AU931" s="12"/>
      <c r="AV931" s="12"/>
      <c r="AW931" s="12"/>
      <c r="AX931" s="12"/>
      <c r="AY931" s="8" t="s">
        <v>47</v>
      </c>
    </row>
    <row r="932" spans="1:51" ht="16.5" x14ac:dyDescent="0.25">
      <c r="A932" s="159" t="str">
        <f>_xlfn.XLOOKUP(X932,Mapping!N:N,Mapping!O:O,"Not Found",0,1)</f>
        <v>Cost Pricing</v>
      </c>
      <c r="B932" s="159" t="str">
        <f t="shared" si="56"/>
        <v>TRDBCost Pricing46059.5833333333</v>
      </c>
      <c r="D932" s="159" t="str">
        <f t="shared" si="59"/>
        <v>Ex-ante valuation</v>
      </c>
      <c r="E932" s="159" t="str">
        <f t="shared" si="57"/>
        <v>MCPTRDBCost PricingEx-ante valuation</v>
      </c>
      <c r="F932" s="159" t="str">
        <f t="shared" si="58"/>
        <v>MCPTRDBCost Pricing</v>
      </c>
      <c r="G932" s="159" t="s">
        <v>1889</v>
      </c>
      <c r="N932" s="2">
        <v>2601</v>
      </c>
      <c r="O932" s="3" t="s">
        <v>1486</v>
      </c>
      <c r="P932" s="3" t="s">
        <v>39</v>
      </c>
      <c r="Q932" s="3" t="s">
        <v>1496</v>
      </c>
      <c r="R932" s="3" t="s">
        <v>1497</v>
      </c>
      <c r="S932" s="4">
        <v>46059.583333333336</v>
      </c>
      <c r="T932" s="4">
        <v>46059.595138888886</v>
      </c>
      <c r="U932" s="4">
        <v>46059.595138888886</v>
      </c>
      <c r="V932" s="3" t="s">
        <v>42</v>
      </c>
      <c r="W932" s="3" t="s">
        <v>43</v>
      </c>
      <c r="X932" s="3" t="s">
        <v>1491</v>
      </c>
      <c r="Y932" s="2">
        <v>1</v>
      </c>
      <c r="Z932" s="3" t="s">
        <v>1498</v>
      </c>
      <c r="AA932" s="5">
        <v>0.28000000000000003</v>
      </c>
      <c r="AB932" s="5">
        <v>0</v>
      </c>
      <c r="AC932" s="5">
        <v>0.28000000000000003</v>
      </c>
      <c r="AD932" s="5">
        <v>0</v>
      </c>
      <c r="AE932" s="5">
        <v>0</v>
      </c>
      <c r="AF932" s="5">
        <v>0.28000000000000003</v>
      </c>
      <c r="AG932" s="6"/>
      <c r="AH932" s="6"/>
      <c r="AI932" s="7">
        <v>0</v>
      </c>
      <c r="AJ932" s="7">
        <v>0</v>
      </c>
      <c r="AK932" s="7">
        <v>0.28000000000000003</v>
      </c>
      <c r="AL932" s="7">
        <v>0</v>
      </c>
      <c r="AM932" s="7">
        <v>0.28000000000000003</v>
      </c>
      <c r="AN932" s="12" t="s">
        <v>46</v>
      </c>
      <c r="AO932" s="12"/>
      <c r="AP932" s="12"/>
      <c r="AQ932" s="12"/>
      <c r="AR932" s="12"/>
      <c r="AS932" s="12"/>
      <c r="AT932" s="12"/>
      <c r="AU932" s="12"/>
      <c r="AV932" s="12"/>
      <c r="AW932" s="12"/>
      <c r="AX932" s="12"/>
      <c r="AY932" s="8" t="s">
        <v>47</v>
      </c>
    </row>
    <row r="933" spans="1:51" ht="16.5" x14ac:dyDescent="0.25">
      <c r="A933" s="159" t="str">
        <f>_xlfn.XLOOKUP(X933,Mapping!N:N,Mapping!O:O,"Not Found",0,1)</f>
        <v>Load Compare Spreads</v>
      </c>
      <c r="B933" s="159" t="str">
        <f t="shared" si="56"/>
        <v>TRDBLoad Compare Spreads46059.5951388889</v>
      </c>
      <c r="D933" s="159" t="str">
        <f t="shared" si="59"/>
        <v>load Spreads</v>
      </c>
      <c r="E933" s="159" t="str">
        <f t="shared" si="57"/>
        <v>MCPTRDBLoad Compare Spreadsload Spreads</v>
      </c>
      <c r="F933" s="159" t="str">
        <f t="shared" si="58"/>
        <v>MCPTRDBLoad Compare Spreads</v>
      </c>
      <c r="G933" s="159" t="s">
        <v>1889</v>
      </c>
      <c r="N933" s="2">
        <v>2601</v>
      </c>
      <c r="O933" s="3" t="s">
        <v>1486</v>
      </c>
      <c r="P933" s="3" t="s">
        <v>39</v>
      </c>
      <c r="Q933" s="3" t="s">
        <v>65</v>
      </c>
      <c r="R933" s="3" t="s">
        <v>66</v>
      </c>
      <c r="S933" s="4">
        <v>46059.595138888886</v>
      </c>
      <c r="T933" s="4">
        <v>46059.625</v>
      </c>
      <c r="U933" s="4">
        <v>46059.625</v>
      </c>
      <c r="V933" s="3" t="s">
        <v>42</v>
      </c>
      <c r="W933" s="3" t="s">
        <v>43</v>
      </c>
      <c r="X933" s="3" t="s">
        <v>1499</v>
      </c>
      <c r="Y933" s="2">
        <v>1</v>
      </c>
      <c r="Z933" s="3" t="s">
        <v>69</v>
      </c>
      <c r="AA933" s="5">
        <v>0.72</v>
      </c>
      <c r="AB933" s="5">
        <v>0</v>
      </c>
      <c r="AC933" s="5">
        <v>0.72</v>
      </c>
      <c r="AD933" s="5">
        <v>0</v>
      </c>
      <c r="AE933" s="5">
        <v>0</v>
      </c>
      <c r="AF933" s="5">
        <v>0.72</v>
      </c>
      <c r="AG933" s="6"/>
      <c r="AH933" s="6"/>
      <c r="AI933" s="7">
        <v>0</v>
      </c>
      <c r="AJ933" s="7">
        <v>0</v>
      </c>
      <c r="AK933" s="7">
        <v>0.72</v>
      </c>
      <c r="AL933" s="7">
        <v>0</v>
      </c>
      <c r="AM933" s="7">
        <v>0.72</v>
      </c>
      <c r="AN933" s="12" t="s">
        <v>46</v>
      </c>
      <c r="AO933" s="12"/>
      <c r="AP933" s="12"/>
      <c r="AQ933" s="12"/>
      <c r="AR933" s="12"/>
      <c r="AS933" s="12"/>
      <c r="AT933" s="12"/>
      <c r="AU933" s="12"/>
      <c r="AV933" s="12"/>
      <c r="AW933" s="12"/>
      <c r="AX933" s="12"/>
      <c r="AY933" s="8" t="s">
        <v>47</v>
      </c>
    </row>
    <row r="934" spans="1:51" ht="16.5" x14ac:dyDescent="0.25">
      <c r="A934" s="159" t="str">
        <f>_xlfn.XLOOKUP(X934,Mapping!N:N,Mapping!O:O,"Not Found",0,1)</f>
        <v>Load Compare Spreads</v>
      </c>
      <c r="B934" s="159" t="str">
        <f t="shared" si="56"/>
        <v>TRDBLoad Compare Spreads46059.625</v>
      </c>
      <c r="D934" s="159" t="str">
        <f t="shared" si="59"/>
        <v>Spreads comparison</v>
      </c>
      <c r="E934" s="159" t="str">
        <f t="shared" si="57"/>
        <v>MCPTRDBLoad Compare SpreadsSpreads comparison</v>
      </c>
      <c r="F934" s="159" t="str">
        <f t="shared" si="58"/>
        <v>MCPTRDBLoad Compare Spreads</v>
      </c>
      <c r="G934" s="159" t="s">
        <v>1889</v>
      </c>
      <c r="N934" s="2">
        <v>2601</v>
      </c>
      <c r="O934" s="3" t="s">
        <v>1486</v>
      </c>
      <c r="P934" s="3" t="s">
        <v>39</v>
      </c>
      <c r="Q934" s="3" t="s">
        <v>70</v>
      </c>
      <c r="R934" s="3" t="s">
        <v>331</v>
      </c>
      <c r="S934" s="4">
        <v>46059.625</v>
      </c>
      <c r="T934" s="4">
        <v>46059.628472222219</v>
      </c>
      <c r="U934" s="4">
        <v>46059.638888888891</v>
      </c>
      <c r="V934" s="3" t="s">
        <v>42</v>
      </c>
      <c r="W934" s="3" t="s">
        <v>43</v>
      </c>
      <c r="X934" s="3" t="s">
        <v>1499</v>
      </c>
      <c r="Y934" s="2">
        <v>1</v>
      </c>
      <c r="Z934" s="3" t="s">
        <v>71</v>
      </c>
      <c r="AA934" s="5">
        <v>0.08</v>
      </c>
      <c r="AB934" s="5">
        <v>0</v>
      </c>
      <c r="AC934" s="5">
        <v>0.08</v>
      </c>
      <c r="AD934" s="5">
        <v>0</v>
      </c>
      <c r="AE934" s="5">
        <v>0</v>
      </c>
      <c r="AF934" s="5">
        <v>0.08</v>
      </c>
      <c r="AG934" s="6"/>
      <c r="AH934" s="6"/>
      <c r="AI934" s="7">
        <v>0</v>
      </c>
      <c r="AJ934" s="7">
        <v>0</v>
      </c>
      <c r="AK934" s="7">
        <v>0.08</v>
      </c>
      <c r="AL934" s="7">
        <v>0</v>
      </c>
      <c r="AM934" s="7">
        <v>0.08</v>
      </c>
      <c r="AN934" s="12" t="s">
        <v>46</v>
      </c>
      <c r="AO934" s="12"/>
      <c r="AP934" s="12"/>
      <c r="AQ934" s="12"/>
      <c r="AR934" s="12"/>
      <c r="AS934" s="12"/>
      <c r="AT934" s="12"/>
      <c r="AU934" s="12"/>
      <c r="AV934" s="12"/>
      <c r="AW934" s="12"/>
      <c r="AX934" s="12"/>
      <c r="AY934" s="8" t="s">
        <v>47</v>
      </c>
    </row>
    <row r="935" spans="1:51" ht="16.5" x14ac:dyDescent="0.25">
      <c r="A935" s="159" t="str">
        <f>_xlfn.XLOOKUP(X935,Mapping!N:N,Mapping!O:O,"Not Found",0,1)</f>
        <v>Load Pos</v>
      </c>
      <c r="B935" s="159" t="str">
        <f t="shared" si="56"/>
        <v>TRDBLoad Pos46059.6388888889</v>
      </c>
      <c r="D935" s="159" t="str">
        <f t="shared" si="59"/>
        <v>load</v>
      </c>
      <c r="E935" s="159" t="str">
        <f t="shared" si="57"/>
        <v>MCPTRDBLoad Posload</v>
      </c>
      <c r="F935" s="159" t="str">
        <f t="shared" si="58"/>
        <v>MCPTRDBLoad Pos</v>
      </c>
      <c r="G935" s="159" t="s">
        <v>1889</v>
      </c>
      <c r="N935" s="2">
        <v>2601</v>
      </c>
      <c r="O935" s="3" t="s">
        <v>1486</v>
      </c>
      <c r="P935" s="3" t="s">
        <v>39</v>
      </c>
      <c r="Q935" s="3" t="s">
        <v>72</v>
      </c>
      <c r="R935" s="3" t="s">
        <v>73</v>
      </c>
      <c r="S935" s="4">
        <v>46059.638888888891</v>
      </c>
      <c r="T935" s="4">
        <v>46059.674305555556</v>
      </c>
      <c r="U935" s="4">
        <v>46059.674305555556</v>
      </c>
      <c r="V935" s="3" t="s">
        <v>42</v>
      </c>
      <c r="W935" s="3" t="s">
        <v>43</v>
      </c>
      <c r="X935" s="3" t="s">
        <v>1500</v>
      </c>
      <c r="Y935" s="2">
        <v>1</v>
      </c>
      <c r="Z935" s="3" t="s">
        <v>75</v>
      </c>
      <c r="AA935" s="5">
        <v>0.85</v>
      </c>
      <c r="AB935" s="5">
        <v>0</v>
      </c>
      <c r="AC935" s="5">
        <v>0.85</v>
      </c>
      <c r="AD935" s="5">
        <v>0</v>
      </c>
      <c r="AE935" s="5">
        <v>0</v>
      </c>
      <c r="AF935" s="5">
        <v>0.85</v>
      </c>
      <c r="AG935" s="6"/>
      <c r="AH935" s="6"/>
      <c r="AI935" s="7">
        <v>0</v>
      </c>
      <c r="AJ935" s="7">
        <v>0</v>
      </c>
      <c r="AK935" s="7">
        <v>0.85</v>
      </c>
      <c r="AL935" s="7">
        <v>0</v>
      </c>
      <c r="AM935" s="7">
        <v>0.85</v>
      </c>
      <c r="AN935" s="12" t="s">
        <v>46</v>
      </c>
      <c r="AO935" s="12"/>
      <c r="AP935" s="12"/>
      <c r="AQ935" s="12"/>
      <c r="AR935" s="12"/>
      <c r="AS935" s="12"/>
      <c r="AT935" s="12"/>
      <c r="AU935" s="12"/>
      <c r="AV935" s="12"/>
      <c r="AW935" s="12"/>
      <c r="AX935" s="12"/>
      <c r="AY935" s="8" t="s">
        <v>47</v>
      </c>
    </row>
    <row r="936" spans="1:51" ht="16.5" x14ac:dyDescent="0.25">
      <c r="A936" s="159" t="str">
        <f>_xlfn.XLOOKUP(X936,Mapping!N:N,Mapping!O:O,"Not Found",0,1)</f>
        <v>Load Pos</v>
      </c>
      <c r="B936" s="159" t="str">
        <f t="shared" si="56"/>
        <v>TRDBLoad Pos46059.6743055556</v>
      </c>
      <c r="D936" s="159" t="str">
        <f t="shared" si="59"/>
        <v>Stratification</v>
      </c>
      <c r="E936" s="159" t="str">
        <f t="shared" si="57"/>
        <v>MCPTRDBLoad PosStratification</v>
      </c>
      <c r="F936" s="159" t="str">
        <f t="shared" si="58"/>
        <v>MCPTRDBLoad Pos</v>
      </c>
      <c r="G936" s="159" t="s">
        <v>1889</v>
      </c>
      <c r="N936" s="2">
        <v>2601</v>
      </c>
      <c r="O936" s="3" t="s">
        <v>1486</v>
      </c>
      <c r="P936" s="3" t="s">
        <v>39</v>
      </c>
      <c r="Q936" s="3" t="s">
        <v>76</v>
      </c>
      <c r="R936" s="3" t="s">
        <v>77</v>
      </c>
      <c r="S936" s="4">
        <v>46059.674305555556</v>
      </c>
      <c r="T936" s="4">
        <v>46059.678472222222</v>
      </c>
      <c r="U936" s="4">
        <v>46059.678472222222</v>
      </c>
      <c r="V936" s="3" t="s">
        <v>42</v>
      </c>
      <c r="W936" s="3" t="s">
        <v>43</v>
      </c>
      <c r="X936" s="3" t="s">
        <v>1500</v>
      </c>
      <c r="Y936" s="2">
        <v>1</v>
      </c>
      <c r="Z936" s="3" t="s">
        <v>78</v>
      </c>
      <c r="AA936" s="5">
        <v>0.1</v>
      </c>
      <c r="AB936" s="5">
        <v>0</v>
      </c>
      <c r="AC936" s="5">
        <v>0.1</v>
      </c>
      <c r="AD936" s="5">
        <v>0</v>
      </c>
      <c r="AE936" s="5">
        <v>0</v>
      </c>
      <c r="AF936" s="5">
        <v>0.1</v>
      </c>
      <c r="AG936" s="6"/>
      <c r="AH936" s="6"/>
      <c r="AI936" s="7">
        <v>0</v>
      </c>
      <c r="AJ936" s="7">
        <v>0</v>
      </c>
      <c r="AK936" s="7">
        <v>0.1</v>
      </c>
      <c r="AL936" s="7">
        <v>0</v>
      </c>
      <c r="AM936" s="7">
        <v>0.1</v>
      </c>
      <c r="AN936" s="12" t="s">
        <v>46</v>
      </c>
      <c r="AO936" s="12"/>
      <c r="AP936" s="12"/>
      <c r="AQ936" s="12"/>
      <c r="AR936" s="12"/>
      <c r="AS936" s="12"/>
      <c r="AT936" s="12"/>
      <c r="AU936" s="12"/>
      <c r="AV936" s="12"/>
      <c r="AW936" s="12"/>
      <c r="AX936" s="12"/>
      <c r="AY936" s="8" t="s">
        <v>47</v>
      </c>
    </row>
    <row r="937" spans="1:51" ht="16.5" x14ac:dyDescent="0.25">
      <c r="A937" s="159" t="str">
        <f>_xlfn.XLOOKUP(X937,Mapping!N:N,Mapping!O:O,"Not Found",0,1)</f>
        <v>Load Pos</v>
      </c>
      <c r="B937" s="159" t="str">
        <f t="shared" si="56"/>
        <v>TRDBLoad Pos46059.6784722222</v>
      </c>
      <c r="D937" s="159" t="str">
        <f t="shared" si="59"/>
        <v>Position report exports</v>
      </c>
      <c r="E937" s="159" t="str">
        <f t="shared" si="57"/>
        <v>MCPTRDBLoad PosPosition report exports</v>
      </c>
      <c r="F937" s="159" t="str">
        <f t="shared" si="58"/>
        <v>MCPTRDBLoad Pos</v>
      </c>
      <c r="G937" s="159" t="s">
        <v>1889</v>
      </c>
      <c r="N937" s="2">
        <v>2601</v>
      </c>
      <c r="O937" s="3" t="s">
        <v>1486</v>
      </c>
      <c r="P937" s="3" t="s">
        <v>39</v>
      </c>
      <c r="Q937" s="3" t="s">
        <v>243</v>
      </c>
      <c r="R937" s="3" t="s">
        <v>244</v>
      </c>
      <c r="S937" s="4">
        <v>46059.678472222222</v>
      </c>
      <c r="T937" s="4">
        <v>46059.686111111114</v>
      </c>
      <c r="U937" s="4">
        <v>46059.686111111114</v>
      </c>
      <c r="V937" s="3" t="s">
        <v>42</v>
      </c>
      <c r="W937" s="3" t="s">
        <v>43</v>
      </c>
      <c r="X937" s="3" t="s">
        <v>1500</v>
      </c>
      <c r="Y937" s="2">
        <v>1</v>
      </c>
      <c r="Z937" s="3" t="s">
        <v>245</v>
      </c>
      <c r="AA937" s="5">
        <v>0.18</v>
      </c>
      <c r="AB937" s="5">
        <v>0</v>
      </c>
      <c r="AC937" s="5">
        <v>0.18</v>
      </c>
      <c r="AD937" s="5">
        <v>0</v>
      </c>
      <c r="AE937" s="5">
        <v>0</v>
      </c>
      <c r="AF937" s="5">
        <v>0.18</v>
      </c>
      <c r="AG937" s="6"/>
      <c r="AH937" s="6"/>
      <c r="AI937" s="7">
        <v>0</v>
      </c>
      <c r="AJ937" s="7">
        <v>0</v>
      </c>
      <c r="AK937" s="7">
        <v>0.18</v>
      </c>
      <c r="AL937" s="7">
        <v>0</v>
      </c>
      <c r="AM937" s="7">
        <v>0.18</v>
      </c>
      <c r="AN937" s="12" t="s">
        <v>46</v>
      </c>
      <c r="AO937" s="12"/>
      <c r="AP937" s="12"/>
      <c r="AQ937" s="12"/>
      <c r="AR937" s="12"/>
      <c r="AS937" s="12"/>
      <c r="AT937" s="12"/>
      <c r="AU937" s="12"/>
      <c r="AV937" s="12"/>
      <c r="AW937" s="12"/>
      <c r="AX937" s="12"/>
      <c r="AY937" s="8" t="s">
        <v>47</v>
      </c>
    </row>
    <row r="938" spans="1:51" ht="16.5" x14ac:dyDescent="0.25">
      <c r="A938" s="159" t="str">
        <f>_xlfn.XLOOKUP(X938,Mapping!N:N,Mapping!O:O,"Not Found",0,1)</f>
        <v>Load Pos</v>
      </c>
      <c r="B938" s="159" t="str">
        <f t="shared" si="56"/>
        <v>TRDBLoad Pos46059.6861111111</v>
      </c>
      <c r="D938" s="159" t="str">
        <f t="shared" si="59"/>
        <v>copy from</v>
      </c>
      <c r="E938" s="159" t="str">
        <f t="shared" si="57"/>
        <v>MCPTRDBLoad Poscopy from</v>
      </c>
      <c r="F938" s="159" t="str">
        <f t="shared" si="58"/>
        <v>MCPTRDBLoad Pos</v>
      </c>
      <c r="G938" s="159" t="s">
        <v>1889</v>
      </c>
      <c r="N938" s="2">
        <v>2601</v>
      </c>
      <c r="O938" s="3" t="s">
        <v>1486</v>
      </c>
      <c r="P938" s="3" t="s">
        <v>39</v>
      </c>
      <c r="Q938" s="3" t="s">
        <v>82</v>
      </c>
      <c r="R938" s="3" t="s">
        <v>83</v>
      </c>
      <c r="S938" s="4">
        <v>46059.686111111114</v>
      </c>
      <c r="T938" s="4">
        <v>46059.6875</v>
      </c>
      <c r="U938" s="4">
        <v>46062.449305555558</v>
      </c>
      <c r="V938" s="3" t="s">
        <v>42</v>
      </c>
      <c r="W938" s="3" t="s">
        <v>43</v>
      </c>
      <c r="X938" s="3" t="s">
        <v>1500</v>
      </c>
      <c r="Y938" s="2">
        <v>1</v>
      </c>
      <c r="Z938" s="3" t="s">
        <v>84</v>
      </c>
      <c r="AA938" s="5">
        <v>0.03</v>
      </c>
      <c r="AB938" s="5">
        <v>0</v>
      </c>
      <c r="AC938" s="5">
        <v>0.03</v>
      </c>
      <c r="AD938" s="5">
        <v>0</v>
      </c>
      <c r="AE938" s="5">
        <v>0</v>
      </c>
      <c r="AF938" s="5">
        <v>0.03</v>
      </c>
      <c r="AG938" s="6"/>
      <c r="AH938" s="6"/>
      <c r="AI938" s="7">
        <v>0</v>
      </c>
      <c r="AJ938" s="7">
        <v>0</v>
      </c>
      <c r="AK938" s="7">
        <v>0.03</v>
      </c>
      <c r="AL938" s="7">
        <v>0</v>
      </c>
      <c r="AM938" s="7">
        <v>0.03</v>
      </c>
      <c r="AN938" s="12" t="s">
        <v>46</v>
      </c>
      <c r="AO938" s="12"/>
      <c r="AP938" s="12"/>
      <c r="AQ938" s="12"/>
      <c r="AR938" s="12"/>
      <c r="AS938" s="12"/>
      <c r="AT938" s="12"/>
      <c r="AU938" s="12"/>
      <c r="AV938" s="12"/>
      <c r="AW938" s="12"/>
      <c r="AX938" s="12"/>
      <c r="AY938" s="8" t="s">
        <v>47</v>
      </c>
    </row>
    <row r="939" spans="1:51" ht="16.5" x14ac:dyDescent="0.25">
      <c r="A939" s="159" t="str">
        <f>_xlfn.XLOOKUP(X939,Mapping!N:N,Mapping!O:O,"Not Found",0,1)</f>
        <v>Valuation (NPV)</v>
      </c>
      <c r="B939" s="159" t="str">
        <f t="shared" si="56"/>
        <v>TRDBValuation (NPV)46062.4493055556</v>
      </c>
      <c r="D939" s="159" t="str">
        <f t="shared" si="59"/>
        <v>portfolio valuation run</v>
      </c>
      <c r="E939" s="159" t="str">
        <f t="shared" si="57"/>
        <v>MCPTRDBValuation (NPV)portfolio valuation run</v>
      </c>
      <c r="F939" s="159" t="str">
        <f t="shared" si="58"/>
        <v>MCPTRDBValuation (NPV)</v>
      </c>
      <c r="G939" s="159" t="s">
        <v>1889</v>
      </c>
      <c r="N939" s="2">
        <v>2601</v>
      </c>
      <c r="O939" s="3" t="s">
        <v>1486</v>
      </c>
      <c r="P939" s="3" t="s">
        <v>39</v>
      </c>
      <c r="Q939" s="3" t="s">
        <v>85</v>
      </c>
      <c r="R939" s="3" t="s">
        <v>42</v>
      </c>
      <c r="S939" s="4">
        <v>46062.449305555558</v>
      </c>
      <c r="T939" s="4">
        <v>46062.450694444444</v>
      </c>
      <c r="U939" s="4">
        <v>46062.486111111109</v>
      </c>
      <c r="V939" s="3" t="s">
        <v>1501</v>
      </c>
      <c r="W939" s="3" t="s">
        <v>54</v>
      </c>
      <c r="X939" s="3" t="s">
        <v>1502</v>
      </c>
      <c r="Y939" s="2">
        <v>1</v>
      </c>
      <c r="Z939" s="3" t="s">
        <v>88</v>
      </c>
      <c r="AA939" s="5">
        <v>0.03</v>
      </c>
      <c r="AB939" s="5">
        <v>0.03</v>
      </c>
      <c r="AC939" s="5">
        <v>0</v>
      </c>
      <c r="AD939" s="5">
        <v>0.85</v>
      </c>
      <c r="AE939" s="5">
        <v>0.88</v>
      </c>
      <c r="AF939" s="5">
        <v>0.88</v>
      </c>
      <c r="AG939" s="6"/>
      <c r="AH939" s="6"/>
      <c r="AI939" s="7">
        <v>0.03</v>
      </c>
      <c r="AJ939" s="7">
        <v>0.85</v>
      </c>
      <c r="AK939" s="7">
        <v>0</v>
      </c>
      <c r="AL939" s="7">
        <v>0.88</v>
      </c>
      <c r="AM939" s="7">
        <v>0.88</v>
      </c>
      <c r="AN939" s="12" t="s">
        <v>125</v>
      </c>
      <c r="AO939" s="13" t="s">
        <v>126</v>
      </c>
      <c r="AP939" s="13" t="s">
        <v>127</v>
      </c>
      <c r="AQ939" s="12" t="s">
        <v>128</v>
      </c>
      <c r="AR939" s="12"/>
      <c r="AS939" s="12"/>
      <c r="AT939" s="13" t="s">
        <v>129</v>
      </c>
      <c r="AU939" s="12" t="s">
        <v>118</v>
      </c>
      <c r="AV939" s="12" t="s">
        <v>1503</v>
      </c>
      <c r="AW939" s="12" t="s">
        <v>1504</v>
      </c>
      <c r="AX939" s="48" t="s">
        <v>1505</v>
      </c>
      <c r="AY939" s="8" t="s">
        <v>47</v>
      </c>
    </row>
    <row r="940" spans="1:51" ht="16.5" x14ac:dyDescent="0.25">
      <c r="A940" s="159" t="str">
        <f>_xlfn.XLOOKUP(X940,Mapping!N:N,Mapping!O:O,"Not Found",0,1)</f>
        <v>Valuation (NPV)</v>
      </c>
      <c r="B940" s="159" t="str">
        <f t="shared" si="56"/>
        <v>TRDBValuation (NPV)46062.4861111111</v>
      </c>
      <c r="D940" s="159" t="str">
        <f t="shared" si="59"/>
        <v>portfolio valuation run</v>
      </c>
      <c r="E940" s="159" t="str">
        <f t="shared" si="57"/>
        <v>MCPTRDBValuation (NPV)portfolio valuation run</v>
      </c>
      <c r="F940" s="159" t="str">
        <f t="shared" si="58"/>
        <v>MCPTRDBValuation (NPV)</v>
      </c>
      <c r="G940" s="159" t="s">
        <v>1889</v>
      </c>
      <c r="N940" s="2">
        <v>2601</v>
      </c>
      <c r="O940" s="3" t="s">
        <v>1486</v>
      </c>
      <c r="P940" s="3" t="s">
        <v>39</v>
      </c>
      <c r="Q940" s="3" t="s">
        <v>85</v>
      </c>
      <c r="R940" s="3" t="s">
        <v>86</v>
      </c>
      <c r="S940" s="4">
        <v>46062.486111111109</v>
      </c>
      <c r="T940" s="4">
        <v>46062.547222222223</v>
      </c>
      <c r="U940" s="4">
        <v>46062.547222222223</v>
      </c>
      <c r="V940" s="3" t="s">
        <v>42</v>
      </c>
      <c r="W940" s="3" t="s">
        <v>43</v>
      </c>
      <c r="X940" s="3" t="s">
        <v>1506</v>
      </c>
      <c r="Y940" s="2">
        <v>2</v>
      </c>
      <c r="Z940" s="3" t="s">
        <v>88</v>
      </c>
      <c r="AA940" s="5">
        <v>1.47</v>
      </c>
      <c r="AB940" s="5">
        <v>0</v>
      </c>
      <c r="AC940" s="5">
        <v>1.47</v>
      </c>
      <c r="AD940" s="5">
        <v>0</v>
      </c>
      <c r="AE940" s="5">
        <v>0</v>
      </c>
      <c r="AF940" s="5">
        <v>1.47</v>
      </c>
      <c r="AG940" s="6"/>
      <c r="AH940" s="6"/>
      <c r="AI940" s="7">
        <v>0</v>
      </c>
      <c r="AJ940" s="7">
        <v>0</v>
      </c>
      <c r="AK940" s="7">
        <v>1.47</v>
      </c>
      <c r="AL940" s="7">
        <v>0</v>
      </c>
      <c r="AM940" s="7">
        <v>1.47</v>
      </c>
      <c r="AN940" s="12" t="s">
        <v>46</v>
      </c>
      <c r="AO940" s="12"/>
      <c r="AP940" s="12"/>
      <c r="AQ940" s="12"/>
      <c r="AR940" s="12"/>
      <c r="AS940" s="12"/>
      <c r="AT940" s="12"/>
      <c r="AU940" s="12"/>
      <c r="AV940" s="12"/>
      <c r="AW940" s="12"/>
      <c r="AX940" s="12"/>
      <c r="AY940" s="8" t="s">
        <v>47</v>
      </c>
    </row>
    <row r="941" spans="1:51" ht="16.5" x14ac:dyDescent="0.25">
      <c r="A941" s="159" t="str">
        <f>_xlfn.XLOOKUP(X941,Mapping!N:N,Mapping!O:O,"Not Found",0,1)</f>
        <v>Valuation (NPV)</v>
      </c>
      <c r="B941" s="159" t="str">
        <f t="shared" si="56"/>
        <v>TRDBValuation (NPV)46062.5472222222</v>
      </c>
      <c r="D941" s="159" t="str">
        <f t="shared" si="59"/>
        <v>export to ara</v>
      </c>
      <c r="E941" s="159" t="str">
        <f t="shared" si="57"/>
        <v>MCPTRDBValuation (NPV)export to ara</v>
      </c>
      <c r="F941" s="159" t="str">
        <f t="shared" si="58"/>
        <v>MCPTRDBValuation (NPV)</v>
      </c>
      <c r="G941" s="159" t="s">
        <v>1889</v>
      </c>
      <c r="N941" s="2">
        <v>2601</v>
      </c>
      <c r="O941" s="3" t="s">
        <v>1486</v>
      </c>
      <c r="P941" s="3" t="s">
        <v>39</v>
      </c>
      <c r="Q941" s="3" t="s">
        <v>89</v>
      </c>
      <c r="R941" s="3" t="s">
        <v>90</v>
      </c>
      <c r="S941" s="4">
        <v>46062.547222222223</v>
      </c>
      <c r="T941" s="4">
        <v>46062.54791666667</v>
      </c>
      <c r="U941" s="4">
        <v>46062.54791666667</v>
      </c>
      <c r="V941" s="3" t="s">
        <v>42</v>
      </c>
      <c r="W941" s="3" t="s">
        <v>43</v>
      </c>
      <c r="X941" s="3" t="s">
        <v>1506</v>
      </c>
      <c r="Y941" s="2">
        <v>1</v>
      </c>
      <c r="Z941" s="3" t="s">
        <v>91</v>
      </c>
      <c r="AA941" s="5">
        <v>0.02</v>
      </c>
      <c r="AB941" s="5">
        <v>0</v>
      </c>
      <c r="AC941" s="5">
        <v>0.02</v>
      </c>
      <c r="AD941" s="5">
        <v>0</v>
      </c>
      <c r="AE941" s="5">
        <v>0</v>
      </c>
      <c r="AF941" s="5">
        <v>0.02</v>
      </c>
      <c r="AG941" s="6"/>
      <c r="AH941" s="6"/>
      <c r="AI941" s="7">
        <v>0</v>
      </c>
      <c r="AJ941" s="7">
        <v>0</v>
      </c>
      <c r="AK941" s="7">
        <v>0.02</v>
      </c>
      <c r="AL941" s="7">
        <v>0</v>
      </c>
      <c r="AM941" s="7">
        <v>0.02</v>
      </c>
      <c r="AN941" s="12" t="s">
        <v>46</v>
      </c>
      <c r="AO941" s="12"/>
      <c r="AP941" s="12"/>
      <c r="AQ941" s="12"/>
      <c r="AR941" s="12"/>
      <c r="AS941" s="12"/>
      <c r="AT941" s="12"/>
      <c r="AU941" s="12"/>
      <c r="AV941" s="12"/>
      <c r="AW941" s="12"/>
      <c r="AX941" s="12"/>
      <c r="AY941" s="8" t="s">
        <v>47</v>
      </c>
    </row>
    <row r="942" spans="1:51" ht="16.5" x14ac:dyDescent="0.25">
      <c r="A942" s="159" t="str">
        <f>_xlfn.XLOOKUP(X942,Mapping!N:N,Mapping!O:O,"Not Found",0,1)</f>
        <v>Valuation (NPV)</v>
      </c>
      <c r="B942" s="159" t="str">
        <f t="shared" si="56"/>
        <v>TRDBValuation (NPV)46062.5479166667</v>
      </c>
      <c r="D942" s="159" t="str">
        <f t="shared" si="59"/>
        <v>Light Maintenance</v>
      </c>
      <c r="E942" s="159" t="str">
        <f t="shared" si="57"/>
        <v>MCPTRDBValuation (NPV)Light Maintenance</v>
      </c>
      <c r="F942" s="159" t="str">
        <f t="shared" si="58"/>
        <v>MCPTRDBValuation (NPV)</v>
      </c>
      <c r="G942" s="159" t="s">
        <v>1889</v>
      </c>
      <c r="N942" s="2">
        <v>2601</v>
      </c>
      <c r="O942" s="3" t="s">
        <v>1486</v>
      </c>
      <c r="P942" s="3" t="s">
        <v>39</v>
      </c>
      <c r="Q942" s="3" t="s">
        <v>92</v>
      </c>
      <c r="R942" s="3" t="s">
        <v>93</v>
      </c>
      <c r="S942" s="4">
        <v>46062.54791666667</v>
      </c>
      <c r="T942" s="4">
        <v>46062.575694444444</v>
      </c>
      <c r="U942" s="4">
        <v>46062.575694444444</v>
      </c>
      <c r="V942" s="3" t="s">
        <v>42</v>
      </c>
      <c r="W942" s="3" t="s">
        <v>43</v>
      </c>
      <c r="X942" s="3" t="s">
        <v>1506</v>
      </c>
      <c r="Y942" s="2">
        <v>1</v>
      </c>
      <c r="Z942" s="3" t="s">
        <v>94</v>
      </c>
      <c r="AA942" s="5">
        <v>0.67</v>
      </c>
      <c r="AB942" s="5">
        <v>0</v>
      </c>
      <c r="AC942" s="5">
        <v>0.67</v>
      </c>
      <c r="AD942" s="5">
        <v>0</v>
      </c>
      <c r="AE942" s="5">
        <v>0</v>
      </c>
      <c r="AF942" s="5">
        <v>0.67</v>
      </c>
      <c r="AG942" s="6"/>
      <c r="AH942" s="6"/>
      <c r="AI942" s="7">
        <v>0</v>
      </c>
      <c r="AJ942" s="7">
        <v>0</v>
      </c>
      <c r="AK942" s="7">
        <v>0.67</v>
      </c>
      <c r="AL942" s="7">
        <v>0</v>
      </c>
      <c r="AM942" s="7">
        <v>0.67</v>
      </c>
      <c r="AN942" s="12" t="s">
        <v>46</v>
      </c>
      <c r="AO942" s="12"/>
      <c r="AP942" s="12"/>
      <c r="AQ942" s="12"/>
      <c r="AR942" s="12"/>
      <c r="AS942" s="12"/>
      <c r="AT942" s="12"/>
      <c r="AU942" s="12"/>
      <c r="AV942" s="12"/>
      <c r="AW942" s="12"/>
      <c r="AX942" s="12"/>
      <c r="AY942" s="8" t="s">
        <v>47</v>
      </c>
    </row>
    <row r="943" spans="1:51" ht="16.5" x14ac:dyDescent="0.25">
      <c r="A943" s="159" t="str">
        <f>_xlfn.XLOOKUP(X943,Mapping!N:N,Mapping!O:O,"Not Found",0,1)</f>
        <v>Valuation (NPV)</v>
      </c>
      <c r="B943" s="159" t="str">
        <f t="shared" si="56"/>
        <v>TRDBValuation (NPV)46062.5756944444</v>
      </c>
      <c r="D943" s="159" t="str">
        <f t="shared" si="59"/>
        <v>valuation report OLAP exports</v>
      </c>
      <c r="E943" s="159" t="str">
        <f t="shared" si="57"/>
        <v>MCPTRDBValuation (NPV)valuation report OLAP exports</v>
      </c>
      <c r="F943" s="159" t="str">
        <f t="shared" si="58"/>
        <v>MCPTRDBValuation (NPV)</v>
      </c>
      <c r="G943" s="159" t="s">
        <v>1889</v>
      </c>
      <c r="N943" s="2">
        <v>2601</v>
      </c>
      <c r="O943" s="3" t="s">
        <v>1486</v>
      </c>
      <c r="P943" s="3" t="s">
        <v>39</v>
      </c>
      <c r="Q943" s="3" t="s">
        <v>95</v>
      </c>
      <c r="R943" s="3" t="s">
        <v>96</v>
      </c>
      <c r="S943" s="4">
        <v>46062.575694444444</v>
      </c>
      <c r="T943" s="4">
        <v>46062.593055555553</v>
      </c>
      <c r="U943" s="4">
        <v>46062.593055555553</v>
      </c>
      <c r="V943" s="3" t="s">
        <v>42</v>
      </c>
      <c r="W943" s="3" t="s">
        <v>43</v>
      </c>
      <c r="X943" s="3" t="s">
        <v>1506</v>
      </c>
      <c r="Y943" s="2">
        <v>1</v>
      </c>
      <c r="Z943" s="3" t="s">
        <v>97</v>
      </c>
      <c r="AA943" s="5">
        <v>0.42</v>
      </c>
      <c r="AB943" s="5">
        <v>0</v>
      </c>
      <c r="AC943" s="5">
        <v>0.42</v>
      </c>
      <c r="AD943" s="5">
        <v>0</v>
      </c>
      <c r="AE943" s="5">
        <v>0</v>
      </c>
      <c r="AF943" s="5">
        <v>0.42</v>
      </c>
      <c r="AG943" s="6"/>
      <c r="AH943" s="6"/>
      <c r="AI943" s="7">
        <v>0</v>
      </c>
      <c r="AJ943" s="7">
        <v>0</v>
      </c>
      <c r="AK943" s="7">
        <v>0.42</v>
      </c>
      <c r="AL943" s="7">
        <v>0</v>
      </c>
      <c r="AM943" s="7">
        <v>0.42</v>
      </c>
      <c r="AN943" s="12" t="s">
        <v>46</v>
      </c>
      <c r="AO943" s="12"/>
      <c r="AP943" s="12"/>
      <c r="AQ943" s="12"/>
      <c r="AR943" s="12"/>
      <c r="AS943" s="12"/>
      <c r="AT943" s="12"/>
      <c r="AU943" s="12"/>
      <c r="AV943" s="12"/>
      <c r="AW943" s="12"/>
      <c r="AX943" s="12"/>
      <c r="AY943" s="8" t="s">
        <v>47</v>
      </c>
    </row>
    <row r="944" spans="1:51" ht="16.5" x14ac:dyDescent="0.25">
      <c r="A944" s="159" t="str">
        <f>_xlfn.XLOOKUP(X944,Mapping!N:N,Mapping!O:O,"Not Found",0,1)</f>
        <v>Valuation (NPV)</v>
      </c>
      <c r="B944" s="159" t="str">
        <f t="shared" si="56"/>
        <v>TRDBValuation (NPV)46062.5930555556</v>
      </c>
      <c r="D944" s="159" t="str">
        <f t="shared" si="59"/>
        <v>valuation report QRM report exports</v>
      </c>
      <c r="E944" s="159" t="str">
        <f t="shared" si="57"/>
        <v>MCPTRDBValuation (NPV)valuation report QRM report exports</v>
      </c>
      <c r="F944" s="159" t="str">
        <f t="shared" si="58"/>
        <v>MCPTRDBValuation (NPV)</v>
      </c>
      <c r="G944" s="159" t="s">
        <v>1889</v>
      </c>
      <c r="N944" s="2">
        <v>2601</v>
      </c>
      <c r="O944" s="3" t="s">
        <v>1486</v>
      </c>
      <c r="P944" s="3" t="s">
        <v>39</v>
      </c>
      <c r="Q944" s="3" t="s">
        <v>1507</v>
      </c>
      <c r="R944" s="3" t="s">
        <v>42</v>
      </c>
      <c r="S944" s="4">
        <v>46062.593055555553</v>
      </c>
      <c r="T944" s="4">
        <v>46062.594444444447</v>
      </c>
      <c r="U944" s="4">
        <v>46062.609722222223</v>
      </c>
      <c r="V944" s="3" t="s">
        <v>1508</v>
      </c>
      <c r="W944" s="3" t="s">
        <v>54</v>
      </c>
      <c r="X944" s="3" t="s">
        <v>1506</v>
      </c>
      <c r="Y944" s="2">
        <v>1</v>
      </c>
      <c r="Z944" s="3" t="s">
        <v>1509</v>
      </c>
      <c r="AA944" s="5">
        <v>0.03</v>
      </c>
      <c r="AB944" s="5">
        <v>0.03</v>
      </c>
      <c r="AC944" s="5">
        <v>0</v>
      </c>
      <c r="AD944" s="5">
        <v>0.37</v>
      </c>
      <c r="AE944" s="5">
        <v>0.4</v>
      </c>
      <c r="AF944" s="5">
        <v>0.4</v>
      </c>
      <c r="AG944" s="6"/>
      <c r="AH944" s="6"/>
      <c r="AI944" s="7">
        <v>0.03</v>
      </c>
      <c r="AJ944" s="7">
        <v>0.37</v>
      </c>
      <c r="AK944" s="7">
        <v>0</v>
      </c>
      <c r="AL944" s="7">
        <v>0.4</v>
      </c>
      <c r="AM944" s="7">
        <v>0.4</v>
      </c>
      <c r="AN944" s="12" t="s">
        <v>56</v>
      </c>
      <c r="AO944" s="12" t="s">
        <v>57</v>
      </c>
      <c r="AP944" s="12" t="s">
        <v>58</v>
      </c>
      <c r="AQ944" s="12" t="s">
        <v>1510</v>
      </c>
      <c r="AR944" s="12"/>
      <c r="AS944" s="12"/>
      <c r="AT944" s="12" t="s">
        <v>60</v>
      </c>
      <c r="AU944" s="12" t="s">
        <v>118</v>
      </c>
      <c r="AV944" s="12" t="s">
        <v>1511</v>
      </c>
      <c r="AW944" s="12" t="s">
        <v>1512</v>
      </c>
      <c r="AX944" s="12" t="s">
        <v>1468</v>
      </c>
      <c r="AY944" s="8" t="s">
        <v>47</v>
      </c>
    </row>
    <row r="945" spans="1:51" ht="16.5" x14ac:dyDescent="0.25">
      <c r="A945" s="159" t="str">
        <f>_xlfn.XLOOKUP(X945,Mapping!N:N,Mapping!O:O,"Not Found",0,1)</f>
        <v>Valuation (NPV)</v>
      </c>
      <c r="B945" s="159" t="str">
        <f t="shared" si="56"/>
        <v>TRDBValuation (NPV)46062.6097222222</v>
      </c>
      <c r="D945" s="159" t="str">
        <f t="shared" si="59"/>
        <v>valuation report QRM report exports</v>
      </c>
      <c r="E945" s="159" t="str">
        <f t="shared" si="57"/>
        <v>MCPTRDBValuation (NPV)valuation report QRM report exports</v>
      </c>
      <c r="F945" s="159" t="str">
        <f t="shared" si="58"/>
        <v>MCPTRDBValuation (NPV)</v>
      </c>
      <c r="G945" s="159" t="s">
        <v>1889</v>
      </c>
      <c r="N945" s="2">
        <v>2601</v>
      </c>
      <c r="O945" s="3" t="s">
        <v>1486</v>
      </c>
      <c r="P945" s="3" t="s">
        <v>39</v>
      </c>
      <c r="Q945" s="3" t="s">
        <v>1507</v>
      </c>
      <c r="R945" s="3" t="s">
        <v>1513</v>
      </c>
      <c r="S945" s="4">
        <v>46062.609722222223</v>
      </c>
      <c r="T945" s="4">
        <v>46062.615277777775</v>
      </c>
      <c r="U945" s="4">
        <v>46062.616666666669</v>
      </c>
      <c r="V945" s="3" t="s">
        <v>42</v>
      </c>
      <c r="W945" s="3" t="s">
        <v>43</v>
      </c>
      <c r="X945" s="3" t="s">
        <v>1514</v>
      </c>
      <c r="Y945" s="2">
        <v>1</v>
      </c>
      <c r="Z945" s="3" t="s">
        <v>1509</v>
      </c>
      <c r="AA945" s="5">
        <v>0.13</v>
      </c>
      <c r="AB945" s="5">
        <v>0</v>
      </c>
      <c r="AC945" s="5">
        <v>0.13</v>
      </c>
      <c r="AD945" s="5">
        <v>0</v>
      </c>
      <c r="AE945" s="5">
        <v>0</v>
      </c>
      <c r="AF945" s="5">
        <v>0.13</v>
      </c>
      <c r="AG945" s="6"/>
      <c r="AH945" s="6"/>
      <c r="AI945" s="7">
        <v>0</v>
      </c>
      <c r="AJ945" s="7">
        <v>0</v>
      </c>
      <c r="AK945" s="7">
        <v>0.13</v>
      </c>
      <c r="AL945" s="7">
        <v>0</v>
      </c>
      <c r="AM945" s="7">
        <v>0.13</v>
      </c>
      <c r="AN945" s="12" t="s">
        <v>46</v>
      </c>
      <c r="AO945" s="12"/>
      <c r="AP945" s="12"/>
      <c r="AQ945" s="12"/>
      <c r="AR945" s="12"/>
      <c r="AS945" s="12"/>
      <c r="AT945" s="12"/>
      <c r="AU945" s="12"/>
      <c r="AV945" s="12"/>
      <c r="AW945" s="12"/>
      <c r="AX945" s="12"/>
      <c r="AY945" s="8" t="s">
        <v>47</v>
      </c>
    </row>
    <row r="946" spans="1:51" ht="16.5" x14ac:dyDescent="0.25">
      <c r="A946" s="159" t="str">
        <f>_xlfn.XLOOKUP(X946,Mapping!N:N,Mapping!O:O,"Not Found",0,1)</f>
        <v>CSRBB Valuation</v>
      </c>
      <c r="B946" s="159" t="str">
        <f t="shared" si="56"/>
        <v>TRDBCSRBB Valuation46062.6166666667</v>
      </c>
      <c r="D946" s="159" t="str">
        <f t="shared" si="59"/>
        <v>CSRBB Portfolio Valuation</v>
      </c>
      <c r="E946" s="159" t="str">
        <f t="shared" si="57"/>
        <v>MCPTRDBCSRBB ValuationCSRBB Portfolio Valuation</v>
      </c>
      <c r="F946" s="159" t="str">
        <f t="shared" si="58"/>
        <v>MCPTRDBCSRBB Valuation</v>
      </c>
      <c r="G946" s="159" t="s">
        <v>1889</v>
      </c>
      <c r="N946" s="2">
        <v>2601</v>
      </c>
      <c r="O946" s="3" t="s">
        <v>1486</v>
      </c>
      <c r="P946" s="3" t="s">
        <v>39</v>
      </c>
      <c r="Q946" s="3" t="s">
        <v>101</v>
      </c>
      <c r="R946" s="3" t="s">
        <v>102</v>
      </c>
      <c r="S946" s="4">
        <v>46062.616666666669</v>
      </c>
      <c r="T946" s="4">
        <v>46062.62777777778</v>
      </c>
      <c r="U946" s="4">
        <v>46062.62777777778</v>
      </c>
      <c r="V946" s="3" t="s">
        <v>42</v>
      </c>
      <c r="W946" s="3" t="s">
        <v>43</v>
      </c>
      <c r="X946" s="3" t="s">
        <v>1515</v>
      </c>
      <c r="Y946" s="2">
        <v>1</v>
      </c>
      <c r="Z946" s="3" t="s">
        <v>104</v>
      </c>
      <c r="AA946" s="5">
        <v>0.27</v>
      </c>
      <c r="AB946" s="5">
        <v>0</v>
      </c>
      <c r="AC946" s="5">
        <v>0.27</v>
      </c>
      <c r="AD946" s="5">
        <v>0</v>
      </c>
      <c r="AE946" s="5">
        <v>0</v>
      </c>
      <c r="AF946" s="5">
        <v>0.27</v>
      </c>
      <c r="AG946" s="6"/>
      <c r="AH946" s="6"/>
      <c r="AI946" s="7">
        <v>0</v>
      </c>
      <c r="AJ946" s="7">
        <v>0</v>
      </c>
      <c r="AK946" s="7">
        <v>0.27</v>
      </c>
      <c r="AL946" s="7">
        <v>0</v>
      </c>
      <c r="AM946" s="7">
        <v>0.27</v>
      </c>
      <c r="AN946" s="12" t="s">
        <v>46</v>
      </c>
      <c r="AO946" s="12"/>
      <c r="AP946" s="12"/>
      <c r="AQ946" s="12"/>
      <c r="AR946" s="12"/>
      <c r="AS946" s="12"/>
      <c r="AT946" s="12"/>
      <c r="AU946" s="12"/>
      <c r="AV946" s="12"/>
      <c r="AW946" s="12"/>
      <c r="AX946" s="12"/>
      <c r="AY946" s="8" t="s">
        <v>47</v>
      </c>
    </row>
    <row r="947" spans="1:51" ht="16.5" x14ac:dyDescent="0.25">
      <c r="A947" s="159" t="str">
        <f>_xlfn.XLOOKUP(X947,Mapping!N:N,Mapping!O:O,"Not Found",0,1)</f>
        <v>CSRBB Valuation</v>
      </c>
      <c r="B947" s="159" t="str">
        <f t="shared" si="56"/>
        <v>TRDBCSRBB Valuation46062.6277777778</v>
      </c>
      <c r="D947" s="159" t="str">
        <f t="shared" si="59"/>
        <v>Light Maintenance</v>
      </c>
      <c r="E947" s="159" t="str">
        <f t="shared" si="57"/>
        <v>MCPTRDBCSRBB ValuationLight Maintenance</v>
      </c>
      <c r="F947" s="159" t="str">
        <f t="shared" si="58"/>
        <v>MCPTRDBCSRBB Valuation</v>
      </c>
      <c r="G947" s="159" t="s">
        <v>1889</v>
      </c>
      <c r="N947" s="2">
        <v>2601</v>
      </c>
      <c r="O947" s="3" t="s">
        <v>1486</v>
      </c>
      <c r="P947" s="3" t="s">
        <v>39</v>
      </c>
      <c r="Q947" s="3" t="s">
        <v>92</v>
      </c>
      <c r="R947" s="3" t="s">
        <v>93</v>
      </c>
      <c r="S947" s="4">
        <v>46062.62777777778</v>
      </c>
      <c r="T947" s="4">
        <v>46062.63958333333</v>
      </c>
      <c r="U947" s="4">
        <v>46062.640277777777</v>
      </c>
      <c r="V947" s="3" t="s">
        <v>42</v>
      </c>
      <c r="W947" s="3" t="s">
        <v>43</v>
      </c>
      <c r="X947" s="3" t="s">
        <v>1515</v>
      </c>
      <c r="Y947" s="2">
        <v>2</v>
      </c>
      <c r="Z947" s="3" t="s">
        <v>94</v>
      </c>
      <c r="AA947" s="5">
        <v>0.28000000000000003</v>
      </c>
      <c r="AB947" s="5">
        <v>0</v>
      </c>
      <c r="AC947" s="5">
        <v>0.28000000000000003</v>
      </c>
      <c r="AD947" s="5">
        <v>0</v>
      </c>
      <c r="AE947" s="5">
        <v>0</v>
      </c>
      <c r="AF947" s="5">
        <v>0.28000000000000003</v>
      </c>
      <c r="AG947" s="6"/>
      <c r="AH947" s="6"/>
      <c r="AI947" s="7">
        <v>0</v>
      </c>
      <c r="AJ947" s="7">
        <v>0</v>
      </c>
      <c r="AK947" s="7">
        <v>0.28000000000000003</v>
      </c>
      <c r="AL947" s="7">
        <v>0</v>
      </c>
      <c r="AM947" s="7">
        <v>0.28000000000000003</v>
      </c>
      <c r="AN947" s="12" t="s">
        <v>46</v>
      </c>
      <c r="AO947" s="12"/>
      <c r="AP947" s="12"/>
      <c r="AQ947" s="12"/>
      <c r="AR947" s="12"/>
      <c r="AS947" s="12"/>
      <c r="AT947" s="12"/>
      <c r="AU947" s="12"/>
      <c r="AV947" s="12"/>
      <c r="AW947" s="12"/>
      <c r="AX947" s="12"/>
      <c r="AY947" s="8" t="s">
        <v>47</v>
      </c>
    </row>
    <row r="948" spans="1:51" ht="16.5" x14ac:dyDescent="0.25">
      <c r="A948" s="159" t="str">
        <f>_xlfn.XLOOKUP(X948,Mapping!N:N,Mapping!O:O,"Not Found",0,1)</f>
        <v>CSRBB Planning</v>
      </c>
      <c r="B948" s="159" t="str">
        <f t="shared" si="56"/>
        <v>TRDBCSRBB Planning46062.6402777778</v>
      </c>
      <c r="D948" s="159" t="str">
        <f t="shared" si="59"/>
        <v>import CSRBB strategies</v>
      </c>
      <c r="E948" s="159" t="str">
        <f t="shared" si="57"/>
        <v>MCPTRDBCSRBB Planningimport CSRBB strategies</v>
      </c>
      <c r="F948" s="159" t="str">
        <f t="shared" si="58"/>
        <v>MCPTRDBCSRBB Planning</v>
      </c>
      <c r="G948" s="159" t="s">
        <v>1889</v>
      </c>
      <c r="N948" s="2">
        <v>2601</v>
      </c>
      <c r="O948" s="3" t="s">
        <v>1486</v>
      </c>
      <c r="P948" s="3" t="s">
        <v>39</v>
      </c>
      <c r="Q948" s="3" t="s">
        <v>106</v>
      </c>
      <c r="R948" s="3" t="s">
        <v>107</v>
      </c>
      <c r="S948" s="4">
        <v>46062.640277777777</v>
      </c>
      <c r="T948" s="4">
        <v>46062.716666666667</v>
      </c>
      <c r="U948" s="4">
        <v>46062.716666666667</v>
      </c>
      <c r="V948" s="3" t="s">
        <v>42</v>
      </c>
      <c r="W948" s="3" t="s">
        <v>43</v>
      </c>
      <c r="X948" s="3" t="s">
        <v>1516</v>
      </c>
      <c r="Y948" s="2">
        <v>1</v>
      </c>
      <c r="Z948" s="3" t="s">
        <v>108</v>
      </c>
      <c r="AA948" s="5">
        <v>1.83</v>
      </c>
      <c r="AB948" s="5">
        <v>0</v>
      </c>
      <c r="AC948" s="5">
        <v>1.83</v>
      </c>
      <c r="AD948" s="5">
        <v>0</v>
      </c>
      <c r="AE948" s="5">
        <v>0</v>
      </c>
      <c r="AF948" s="5">
        <v>1.83</v>
      </c>
      <c r="AG948" s="6"/>
      <c r="AH948" s="6"/>
      <c r="AI948" s="7">
        <v>0</v>
      </c>
      <c r="AJ948" s="7">
        <v>0</v>
      </c>
      <c r="AK948" s="7">
        <v>1.83</v>
      </c>
      <c r="AL948" s="7">
        <v>0</v>
      </c>
      <c r="AM948" s="7">
        <v>1.83</v>
      </c>
      <c r="AN948" s="12" t="s">
        <v>46</v>
      </c>
      <c r="AO948" s="12"/>
      <c r="AP948" s="12"/>
      <c r="AQ948" s="12"/>
      <c r="AR948" s="12"/>
      <c r="AS948" s="12"/>
      <c r="AT948" s="12"/>
      <c r="AU948" s="12"/>
      <c r="AV948" s="12"/>
      <c r="AW948" s="12"/>
      <c r="AX948" s="12"/>
      <c r="AY948" s="8" t="s">
        <v>47</v>
      </c>
    </row>
    <row r="949" spans="1:51" ht="16.5" x14ac:dyDescent="0.25">
      <c r="A949" s="159" t="str">
        <f>_xlfn.XLOOKUP(X949,Mapping!N:N,Mapping!O:O,"Not Found",0,1)</f>
        <v>CSRBB Planning</v>
      </c>
      <c r="B949" s="159" t="str">
        <f t="shared" si="56"/>
        <v>TRDBCSRBB Planning46062.7166666667</v>
      </c>
      <c r="D949" s="159" t="str">
        <f t="shared" si="59"/>
        <v>CSRBB Planning Run</v>
      </c>
      <c r="E949" s="159" t="str">
        <f t="shared" si="57"/>
        <v>MCPTRDBCSRBB PlanningCSRBB Planning Run</v>
      </c>
      <c r="F949" s="159" t="str">
        <f t="shared" si="58"/>
        <v>MCPTRDBCSRBB Planning</v>
      </c>
      <c r="G949" s="159" t="s">
        <v>1889</v>
      </c>
      <c r="N949" s="2">
        <v>2601</v>
      </c>
      <c r="O949" s="3" t="s">
        <v>1486</v>
      </c>
      <c r="P949" s="3" t="s">
        <v>39</v>
      </c>
      <c r="Q949" s="3" t="s">
        <v>109</v>
      </c>
      <c r="R949" s="3" t="s">
        <v>110</v>
      </c>
      <c r="S949" s="4">
        <v>46062.716666666667</v>
      </c>
      <c r="T949" s="4">
        <v>46062.776388888888</v>
      </c>
      <c r="U949" s="4">
        <v>46062.776388888888</v>
      </c>
      <c r="V949" s="3" t="s">
        <v>42</v>
      </c>
      <c r="W949" s="3" t="s">
        <v>43</v>
      </c>
      <c r="X949" s="3" t="s">
        <v>1516</v>
      </c>
      <c r="Y949" s="2">
        <v>1</v>
      </c>
      <c r="Z949" s="3" t="s">
        <v>111</v>
      </c>
      <c r="AA949" s="5">
        <v>1.43</v>
      </c>
      <c r="AB949" s="5">
        <v>0</v>
      </c>
      <c r="AC949" s="5">
        <v>1.43</v>
      </c>
      <c r="AD949" s="5">
        <v>0</v>
      </c>
      <c r="AE949" s="5">
        <v>0</v>
      </c>
      <c r="AF949" s="5">
        <v>1.43</v>
      </c>
      <c r="AG949" s="6"/>
      <c r="AH949" s="6"/>
      <c r="AI949" s="7">
        <v>0</v>
      </c>
      <c r="AJ949" s="7">
        <v>0</v>
      </c>
      <c r="AK949" s="7">
        <v>1.43</v>
      </c>
      <c r="AL949" s="7">
        <v>0</v>
      </c>
      <c r="AM949" s="7">
        <v>1.43</v>
      </c>
      <c r="AN949" s="12" t="s">
        <v>46</v>
      </c>
      <c r="AO949" s="12"/>
      <c r="AP949" s="12"/>
      <c r="AQ949" s="12"/>
      <c r="AR949" s="12"/>
      <c r="AS949" s="12"/>
      <c r="AT949" s="12"/>
      <c r="AU949" s="12"/>
      <c r="AV949" s="12"/>
      <c r="AW949" s="12"/>
      <c r="AX949" s="12"/>
      <c r="AY949" s="8" t="s">
        <v>47</v>
      </c>
    </row>
    <row r="950" spans="1:51" ht="16.5" x14ac:dyDescent="0.25">
      <c r="A950" s="159" t="str">
        <f>_xlfn.XLOOKUP(X950,Mapping!N:N,Mapping!O:O,"Not Found",0,1)</f>
        <v>CSRBB Planning</v>
      </c>
      <c r="B950" s="159" t="str">
        <f t="shared" si="56"/>
        <v>TRDBCSRBB Planning46062.7763888889</v>
      </c>
      <c r="D950" s="159" t="str">
        <f t="shared" si="59"/>
        <v>export to ara</v>
      </c>
      <c r="E950" s="159" t="str">
        <f t="shared" si="57"/>
        <v>MCPTRDBCSRBB Planningexport to ara</v>
      </c>
      <c r="F950" s="159" t="str">
        <f t="shared" si="58"/>
        <v>MCPTRDBCSRBB Planning</v>
      </c>
      <c r="G950" s="159" t="s">
        <v>1889</v>
      </c>
      <c r="N950" s="2">
        <v>2601</v>
      </c>
      <c r="O950" s="3" t="s">
        <v>1486</v>
      </c>
      <c r="P950" s="3" t="s">
        <v>39</v>
      </c>
      <c r="Q950" s="3" t="s">
        <v>89</v>
      </c>
      <c r="R950" s="3" t="s">
        <v>90</v>
      </c>
      <c r="S950" s="4">
        <v>46062.776388888888</v>
      </c>
      <c r="T950" s="4">
        <v>46062.777777777781</v>
      </c>
      <c r="U950" s="4">
        <v>46063.347916666666</v>
      </c>
      <c r="V950" s="3" t="s">
        <v>42</v>
      </c>
      <c r="W950" s="3" t="s">
        <v>43</v>
      </c>
      <c r="X950" s="3" t="s">
        <v>1516</v>
      </c>
      <c r="Y950" s="2">
        <v>2</v>
      </c>
      <c r="Z950" s="3" t="s">
        <v>91</v>
      </c>
      <c r="AA950" s="5">
        <v>0.03</v>
      </c>
      <c r="AB950" s="5">
        <v>0</v>
      </c>
      <c r="AC950" s="5">
        <v>0.03</v>
      </c>
      <c r="AD950" s="5">
        <v>0</v>
      </c>
      <c r="AE950" s="5">
        <v>0</v>
      </c>
      <c r="AF950" s="5">
        <v>0.03</v>
      </c>
      <c r="AG950" s="6"/>
      <c r="AH950" s="6"/>
      <c r="AI950" s="7">
        <v>0</v>
      </c>
      <c r="AJ950" s="7">
        <v>0</v>
      </c>
      <c r="AK950" s="7">
        <v>0.03</v>
      </c>
      <c r="AL950" s="7">
        <v>0</v>
      </c>
      <c r="AM950" s="7">
        <v>0.03</v>
      </c>
      <c r="AN950" s="12" t="s">
        <v>46</v>
      </c>
      <c r="AO950" s="12"/>
      <c r="AP950" s="12"/>
      <c r="AQ950" s="12"/>
      <c r="AR950" s="12"/>
      <c r="AS950" s="12"/>
      <c r="AT950" s="12"/>
      <c r="AU950" s="12"/>
      <c r="AV950" s="12"/>
      <c r="AW950" s="12"/>
      <c r="AX950" s="12"/>
      <c r="AY950" s="8" t="s">
        <v>47</v>
      </c>
    </row>
    <row r="951" spans="1:51" ht="16.5" x14ac:dyDescent="0.25">
      <c r="A951" s="159" t="str">
        <f>_xlfn.XLOOKUP(X951,Mapping!N:N,Mapping!O:O,"Not Found",0,1)</f>
        <v>GAP</v>
      </c>
      <c r="B951" s="159" t="str">
        <f t="shared" si="56"/>
        <v>TRDBGAP46063.3479166667</v>
      </c>
      <c r="D951" s="159" t="str">
        <f t="shared" si="59"/>
        <v>gap planning</v>
      </c>
      <c r="E951" s="159" t="str">
        <f t="shared" si="57"/>
        <v>MCPTRDBGAPgap planning</v>
      </c>
      <c r="F951" s="159" t="str">
        <f t="shared" si="58"/>
        <v>MCPTRDBGAP</v>
      </c>
      <c r="G951" s="159" t="s">
        <v>1889</v>
      </c>
      <c r="N951" s="2">
        <v>2601</v>
      </c>
      <c r="O951" s="3" t="s">
        <v>1486</v>
      </c>
      <c r="P951" s="3" t="s">
        <v>39</v>
      </c>
      <c r="Q951" s="3" t="s">
        <v>194</v>
      </c>
      <c r="R951" s="3" t="s">
        <v>207</v>
      </c>
      <c r="S951" s="4">
        <v>46063.347916666666</v>
      </c>
      <c r="T951" s="4">
        <v>46063.425000000003</v>
      </c>
      <c r="U951" s="4">
        <v>46063.425694444442</v>
      </c>
      <c r="V951" s="3" t="s">
        <v>42</v>
      </c>
      <c r="W951" s="3" t="s">
        <v>43</v>
      </c>
      <c r="X951" s="3" t="s">
        <v>1517</v>
      </c>
      <c r="Y951" s="2">
        <v>1</v>
      </c>
      <c r="Z951" s="3" t="s">
        <v>197</v>
      </c>
      <c r="AA951" s="5">
        <v>1.85</v>
      </c>
      <c r="AB951" s="5">
        <v>0</v>
      </c>
      <c r="AC951" s="5">
        <v>1.85</v>
      </c>
      <c r="AD951" s="5">
        <v>0</v>
      </c>
      <c r="AE951" s="5">
        <v>0</v>
      </c>
      <c r="AF951" s="5">
        <v>1.85</v>
      </c>
      <c r="AG951" s="6"/>
      <c r="AH951" s="6"/>
      <c r="AI951" s="7">
        <v>0</v>
      </c>
      <c r="AJ951" s="7">
        <v>0</v>
      </c>
      <c r="AK951" s="7">
        <v>1.85</v>
      </c>
      <c r="AL951" s="7">
        <v>0</v>
      </c>
      <c r="AM951" s="7">
        <v>1.85</v>
      </c>
      <c r="AN951" s="12" t="s">
        <v>46</v>
      </c>
      <c r="AO951" s="12"/>
      <c r="AP951" s="12"/>
      <c r="AQ951" s="12"/>
      <c r="AR951" s="12"/>
      <c r="AS951" s="12"/>
      <c r="AT951" s="12"/>
      <c r="AU951" s="12"/>
      <c r="AV951" s="12"/>
      <c r="AW951" s="12"/>
      <c r="AX951" s="12"/>
      <c r="AY951" s="8" t="s">
        <v>47</v>
      </c>
    </row>
    <row r="952" spans="1:51" ht="16.5" x14ac:dyDescent="0.25">
      <c r="A952" s="159" t="str">
        <f>_xlfn.XLOOKUP(X952,Mapping!N:N,Mapping!O:O,"Not Found",0,1)</f>
        <v>EC</v>
      </c>
      <c r="B952" s="159" t="str">
        <f t="shared" si="56"/>
        <v>TRDBEC46063.4256944444</v>
      </c>
      <c r="D952" s="159" t="str">
        <f t="shared" si="59"/>
        <v>Light Maintenance</v>
      </c>
      <c r="E952" s="159" t="str">
        <f t="shared" si="57"/>
        <v>MCPTRDBECLight Maintenance</v>
      </c>
      <c r="F952" s="159" t="str">
        <f t="shared" si="58"/>
        <v>MCPTRDBEC</v>
      </c>
      <c r="G952" s="159" t="s">
        <v>1889</v>
      </c>
      <c r="N952" s="2">
        <v>2601</v>
      </c>
      <c r="O952" s="3" t="s">
        <v>1486</v>
      </c>
      <c r="P952" s="3" t="s">
        <v>39</v>
      </c>
      <c r="Q952" s="3" t="s">
        <v>92</v>
      </c>
      <c r="R952" s="3" t="s">
        <v>93</v>
      </c>
      <c r="S952" s="4">
        <v>46063.425694444442</v>
      </c>
      <c r="T952" s="4">
        <v>46063.43472222222</v>
      </c>
      <c r="U952" s="4">
        <v>46063.43472222222</v>
      </c>
      <c r="V952" s="3" t="s">
        <v>42</v>
      </c>
      <c r="W952" s="3" t="s">
        <v>43</v>
      </c>
      <c r="X952" s="3" t="s">
        <v>1518</v>
      </c>
      <c r="Y952" s="2">
        <v>3</v>
      </c>
      <c r="Z952" s="3" t="s">
        <v>94</v>
      </c>
      <c r="AA952" s="5">
        <v>0.22</v>
      </c>
      <c r="AB952" s="5">
        <v>0</v>
      </c>
      <c r="AC952" s="5">
        <v>0.22</v>
      </c>
      <c r="AD952" s="5">
        <v>0</v>
      </c>
      <c r="AE952" s="5">
        <v>0</v>
      </c>
      <c r="AF952" s="5">
        <v>0.22</v>
      </c>
      <c r="AG952" s="6">
        <v>0.22</v>
      </c>
      <c r="AH952" s="6"/>
      <c r="AI952" s="7">
        <v>0.22</v>
      </c>
      <c r="AJ952" s="7">
        <v>0</v>
      </c>
      <c r="AK952" s="7">
        <v>0</v>
      </c>
      <c r="AL952" s="7">
        <v>0.22</v>
      </c>
      <c r="AM952" s="7">
        <v>0.22</v>
      </c>
      <c r="AN952" s="12" t="s">
        <v>113</v>
      </c>
      <c r="AO952" s="12" t="s">
        <v>114</v>
      </c>
      <c r="AP952" s="12" t="s">
        <v>115</v>
      </c>
      <c r="AQ952" s="12" t="s">
        <v>124</v>
      </c>
      <c r="AR952" s="12"/>
      <c r="AS952" s="12"/>
      <c r="AT952" s="12" t="s">
        <v>117</v>
      </c>
      <c r="AU952" s="12" t="s">
        <v>118</v>
      </c>
      <c r="AV952" s="12" t="s">
        <v>119</v>
      </c>
      <c r="AW952" s="12" t="s">
        <v>120</v>
      </c>
      <c r="AX952" s="12" t="s">
        <v>1519</v>
      </c>
      <c r="AY952" s="8" t="s">
        <v>94</v>
      </c>
    </row>
    <row r="953" spans="1:51" ht="16.5" x14ac:dyDescent="0.25">
      <c r="A953" s="159" t="str">
        <f>_xlfn.XLOOKUP(X953,Mapping!N:N,Mapping!O:O,"Not Found",0,1)</f>
        <v>EC</v>
      </c>
      <c r="B953" s="159" t="str">
        <f t="shared" si="56"/>
        <v>TRDBEC46063.4347222222</v>
      </c>
      <c r="D953" s="159" t="str">
        <f t="shared" si="59"/>
        <v>ing-ec valuation</v>
      </c>
      <c r="E953" s="159" t="str">
        <f t="shared" si="57"/>
        <v>MCPTRDBECing-ec valuation</v>
      </c>
      <c r="F953" s="159" t="str">
        <f t="shared" si="58"/>
        <v>MCPTRDBEC</v>
      </c>
      <c r="G953" s="159" t="s">
        <v>1889</v>
      </c>
      <c r="N953" s="2">
        <v>2601</v>
      </c>
      <c r="O953" s="3" t="s">
        <v>1486</v>
      </c>
      <c r="P953" s="3" t="s">
        <v>39</v>
      </c>
      <c r="Q953" s="3" t="s">
        <v>138</v>
      </c>
      <c r="R953" s="3" t="s">
        <v>42</v>
      </c>
      <c r="S953" s="4">
        <v>46063.43472222222</v>
      </c>
      <c r="T953" s="4">
        <v>46063.438194444447</v>
      </c>
      <c r="U953" s="4">
        <v>46063.468055555553</v>
      </c>
      <c r="V953" s="3" t="s">
        <v>1520</v>
      </c>
      <c r="W953" s="3" t="s">
        <v>54</v>
      </c>
      <c r="X953" s="3" t="s">
        <v>1518</v>
      </c>
      <c r="Y953" s="2">
        <v>1</v>
      </c>
      <c r="Z953" s="3" t="s">
        <v>141</v>
      </c>
      <c r="AA953" s="5">
        <v>0.08</v>
      </c>
      <c r="AB953" s="5">
        <v>0.08</v>
      </c>
      <c r="AC953" s="5">
        <v>0</v>
      </c>
      <c r="AD953" s="5">
        <v>0.72</v>
      </c>
      <c r="AE953" s="5">
        <v>0.8</v>
      </c>
      <c r="AF953" s="5">
        <v>0.8</v>
      </c>
      <c r="AG953" s="6"/>
      <c r="AH953" s="6"/>
      <c r="AI953" s="7">
        <v>0.08</v>
      </c>
      <c r="AJ953" s="7">
        <v>0.72</v>
      </c>
      <c r="AK953" s="7">
        <v>0</v>
      </c>
      <c r="AL953" s="7">
        <v>0.79999999999999993</v>
      </c>
      <c r="AM953" s="7">
        <v>0.79999999999999993</v>
      </c>
      <c r="AN953" s="12" t="s">
        <v>113</v>
      </c>
      <c r="AO953" s="12" t="s">
        <v>114</v>
      </c>
      <c r="AP953" s="12" t="s">
        <v>115</v>
      </c>
      <c r="AQ953" s="12" t="s">
        <v>124</v>
      </c>
      <c r="AR953" s="12"/>
      <c r="AS953" s="12"/>
      <c r="AT953" s="12" t="s">
        <v>117</v>
      </c>
      <c r="AU953" s="12" t="s">
        <v>118</v>
      </c>
      <c r="AV953" s="12" t="s">
        <v>119</v>
      </c>
      <c r="AW953" s="12" t="s">
        <v>120</v>
      </c>
      <c r="AX953" s="12" t="s">
        <v>1519</v>
      </c>
      <c r="AY953" s="8" t="s">
        <v>47</v>
      </c>
    </row>
    <row r="954" spans="1:51" ht="16.5" x14ac:dyDescent="0.25">
      <c r="A954" s="159" t="str">
        <f>_xlfn.XLOOKUP(X954,Mapping!N:N,Mapping!O:O,"Not Found",0,1)</f>
        <v>EC</v>
      </c>
      <c r="B954" s="159" t="str">
        <f t="shared" si="56"/>
        <v>TRDBEC46063.4680555556</v>
      </c>
      <c r="D954" s="159" t="str">
        <f t="shared" si="59"/>
        <v>Light Maintenance</v>
      </c>
      <c r="E954" s="159" t="str">
        <f t="shared" si="57"/>
        <v>MCPTRDBECLight Maintenance</v>
      </c>
      <c r="F954" s="159" t="str">
        <f t="shared" si="58"/>
        <v>MCPTRDBEC</v>
      </c>
      <c r="G954" s="159" t="s">
        <v>1889</v>
      </c>
      <c r="N954" s="2">
        <v>2601</v>
      </c>
      <c r="O954" s="3" t="s">
        <v>1486</v>
      </c>
      <c r="P954" s="3" t="s">
        <v>39</v>
      </c>
      <c r="Q954" s="3" t="s">
        <v>92</v>
      </c>
      <c r="R954" s="3" t="s">
        <v>42</v>
      </c>
      <c r="S954" s="4">
        <v>46063.468055555553</v>
      </c>
      <c r="T954" s="4">
        <v>46063.568055555559</v>
      </c>
      <c r="U954" s="4">
        <v>46063.46875</v>
      </c>
      <c r="V954" s="3" t="s">
        <v>42</v>
      </c>
      <c r="W954" s="3" t="s">
        <v>43</v>
      </c>
      <c r="X954" s="3" t="s">
        <v>1521</v>
      </c>
      <c r="Y954" s="2">
        <v>4</v>
      </c>
      <c r="Z954" s="3" t="s">
        <v>94</v>
      </c>
      <c r="AA954" s="5">
        <v>2.4</v>
      </c>
      <c r="AB954" s="5">
        <v>0</v>
      </c>
      <c r="AC954" s="5">
        <v>2.4</v>
      </c>
      <c r="AD954" s="5">
        <v>0</v>
      </c>
      <c r="AE954" s="5">
        <v>0</v>
      </c>
      <c r="AF954" s="5">
        <v>2.4</v>
      </c>
      <c r="AG954" s="6"/>
      <c r="AH954" s="6"/>
      <c r="AI954" s="7">
        <v>0</v>
      </c>
      <c r="AJ954" s="7">
        <v>0</v>
      </c>
      <c r="AK954" s="7">
        <v>2.4</v>
      </c>
      <c r="AL954" s="7">
        <v>0</v>
      </c>
      <c r="AM954" s="7">
        <v>2.4</v>
      </c>
      <c r="AN954" s="12" t="s">
        <v>46</v>
      </c>
      <c r="AO954" s="12"/>
      <c r="AP954" s="12"/>
      <c r="AQ954" s="12"/>
      <c r="AR954" s="12"/>
      <c r="AS954" s="12"/>
      <c r="AT954" s="12"/>
      <c r="AU954" s="12"/>
      <c r="AV954" s="12"/>
      <c r="AW954" s="12"/>
      <c r="AX954" s="12"/>
      <c r="AY954" s="8" t="s">
        <v>94</v>
      </c>
    </row>
    <row r="955" spans="1:51" ht="16.5" x14ac:dyDescent="0.25">
      <c r="A955" s="159" t="str">
        <f>_xlfn.XLOOKUP(X955,Mapping!N:N,Mapping!O:O,"Not Found",0,1)</f>
        <v>EC</v>
      </c>
      <c r="B955" s="159" t="str">
        <f t="shared" si="56"/>
        <v>TRDBEC46063.46875</v>
      </c>
      <c r="D955" s="159" t="str">
        <f t="shared" si="59"/>
        <v>ing-ec valuation</v>
      </c>
      <c r="E955" s="159" t="str">
        <f t="shared" si="57"/>
        <v>MCPTRDBECing-ec valuation</v>
      </c>
      <c r="F955" s="159" t="str">
        <f t="shared" si="58"/>
        <v>MCPTRDBEC</v>
      </c>
      <c r="G955" s="159" t="s">
        <v>1889</v>
      </c>
      <c r="N955" s="2">
        <v>2601</v>
      </c>
      <c r="O955" s="3" t="s">
        <v>1486</v>
      </c>
      <c r="P955" s="3" t="s">
        <v>39</v>
      </c>
      <c r="Q955" s="3" t="s">
        <v>138</v>
      </c>
      <c r="R955" s="3" t="s">
        <v>139</v>
      </c>
      <c r="S955" s="4">
        <v>46063.46875</v>
      </c>
      <c r="T955" s="4">
        <v>46063.565972222219</v>
      </c>
      <c r="U955" s="4">
        <v>46063.565972222219</v>
      </c>
      <c r="V955" s="3" t="s">
        <v>42</v>
      </c>
      <c r="W955" s="3" t="s">
        <v>43</v>
      </c>
      <c r="X955" s="3" t="s">
        <v>1521</v>
      </c>
      <c r="Y955" s="2">
        <v>2</v>
      </c>
      <c r="Z955" s="3" t="s">
        <v>141</v>
      </c>
      <c r="AA955" s="5">
        <v>2.33</v>
      </c>
      <c r="AB955" s="5">
        <v>0</v>
      </c>
      <c r="AC955" s="5">
        <v>2.33</v>
      </c>
      <c r="AD955" s="5">
        <v>0</v>
      </c>
      <c r="AE955" s="5">
        <v>0</v>
      </c>
      <c r="AF955" s="5">
        <v>2.33</v>
      </c>
      <c r="AG955" s="6"/>
      <c r="AH955" s="6"/>
      <c r="AI955" s="7">
        <v>0</v>
      </c>
      <c r="AJ955" s="7">
        <v>0</v>
      </c>
      <c r="AK955" s="7">
        <v>2.33</v>
      </c>
      <c r="AL955" s="7">
        <v>0</v>
      </c>
      <c r="AM955" s="7">
        <v>2.33</v>
      </c>
      <c r="AN955" s="12" t="s">
        <v>46</v>
      </c>
      <c r="AO955" s="12"/>
      <c r="AP955" s="12"/>
      <c r="AQ955" s="12"/>
      <c r="AR955" s="12"/>
      <c r="AS955" s="12"/>
      <c r="AT955" s="12"/>
      <c r="AU955" s="12"/>
      <c r="AV955" s="12"/>
      <c r="AW955" s="12"/>
      <c r="AX955" s="12"/>
      <c r="AY955" s="8" t="s">
        <v>47</v>
      </c>
    </row>
    <row r="956" spans="1:51" ht="16.5" x14ac:dyDescent="0.25">
      <c r="A956" s="159" t="str">
        <f>_xlfn.XLOOKUP(X956,Mapping!N:N,Mapping!O:O,"Not Found",0,1)</f>
        <v>EC</v>
      </c>
      <c r="B956" s="159" t="str">
        <f t="shared" si="56"/>
        <v>TRDBEC46063.5659722222</v>
      </c>
      <c r="D956" s="159" t="str">
        <f t="shared" si="59"/>
        <v>ing-ec valuation QRM Report exports</v>
      </c>
      <c r="E956" s="159" t="str">
        <f t="shared" si="57"/>
        <v>MCPTRDBECing-ec valuation QRM Report exports</v>
      </c>
      <c r="F956" s="159" t="str">
        <f t="shared" si="58"/>
        <v>MCPTRDBEC</v>
      </c>
      <c r="G956" s="159" t="s">
        <v>1889</v>
      </c>
      <c r="N956" s="2">
        <v>2601</v>
      </c>
      <c r="O956" s="3" t="s">
        <v>1486</v>
      </c>
      <c r="P956" s="3" t="s">
        <v>39</v>
      </c>
      <c r="Q956" s="3" t="s">
        <v>1522</v>
      </c>
      <c r="R956" s="3" t="s">
        <v>1523</v>
      </c>
      <c r="S956" s="4">
        <v>46063.565972222219</v>
      </c>
      <c r="T956" s="4">
        <v>46063.568055555559</v>
      </c>
      <c r="U956" s="4">
        <v>46063.568749999999</v>
      </c>
      <c r="V956" s="3" t="s">
        <v>42</v>
      </c>
      <c r="W956" s="3" t="s">
        <v>43</v>
      </c>
      <c r="X956" s="3" t="s">
        <v>1521</v>
      </c>
      <c r="Y956" s="2">
        <v>1</v>
      </c>
      <c r="Z956" s="3" t="s">
        <v>1524</v>
      </c>
      <c r="AA956" s="5">
        <v>0.05</v>
      </c>
      <c r="AB956" s="5">
        <v>0</v>
      </c>
      <c r="AC956" s="5">
        <v>0.05</v>
      </c>
      <c r="AD956" s="5">
        <v>0</v>
      </c>
      <c r="AE956" s="5">
        <v>0</v>
      </c>
      <c r="AF956" s="5">
        <v>0.05</v>
      </c>
      <c r="AG956" s="6"/>
      <c r="AH956" s="6"/>
      <c r="AI956" s="7">
        <v>0</v>
      </c>
      <c r="AJ956" s="7">
        <v>0</v>
      </c>
      <c r="AK956" s="7">
        <v>0.05</v>
      </c>
      <c r="AL956" s="7">
        <v>0</v>
      </c>
      <c r="AM956" s="7">
        <v>0.05</v>
      </c>
      <c r="AN956" s="12" t="s">
        <v>46</v>
      </c>
      <c r="AO956" s="12"/>
      <c r="AP956" s="12"/>
      <c r="AQ956" s="12"/>
      <c r="AR956" s="12"/>
      <c r="AS956" s="12"/>
      <c r="AT956" s="12"/>
      <c r="AU956" s="12"/>
      <c r="AV956" s="12"/>
      <c r="AW956" s="12"/>
      <c r="AX956" s="12"/>
      <c r="AY956" s="8" t="s">
        <v>47</v>
      </c>
    </row>
    <row r="957" spans="1:51" ht="16.5" x14ac:dyDescent="0.25">
      <c r="A957" s="159" t="str">
        <f>_xlfn.XLOOKUP(X957,Mapping!N:N,Mapping!O:O,"Not Found",0,1)</f>
        <v>KR</v>
      </c>
      <c r="B957" s="159" t="str">
        <f t="shared" si="56"/>
        <v>TRDBKR46063.56875</v>
      </c>
      <c r="D957" s="159" t="str">
        <f t="shared" si="59"/>
        <v>Light Maintenance</v>
      </c>
      <c r="E957" s="159" t="str">
        <f t="shared" si="57"/>
        <v>MCPTRDBKRLight Maintenance</v>
      </c>
      <c r="F957" s="159" t="str">
        <f t="shared" si="58"/>
        <v>MCPTRDBKR</v>
      </c>
      <c r="G957" s="159" t="s">
        <v>1889</v>
      </c>
      <c r="N957" s="2">
        <v>2601</v>
      </c>
      <c r="O957" s="3" t="s">
        <v>1486</v>
      </c>
      <c r="P957" s="3" t="s">
        <v>39</v>
      </c>
      <c r="Q957" s="3" t="s">
        <v>92</v>
      </c>
      <c r="R957" s="3" t="s">
        <v>93</v>
      </c>
      <c r="S957" s="4">
        <v>46063.568749999999</v>
      </c>
      <c r="T957" s="4">
        <v>46063.577777777777</v>
      </c>
      <c r="U957" s="4">
        <v>46063.577777777777</v>
      </c>
      <c r="V957" s="3" t="s">
        <v>42</v>
      </c>
      <c r="W957" s="3" t="s">
        <v>43</v>
      </c>
      <c r="X957" s="3" t="s">
        <v>1525</v>
      </c>
      <c r="Y957" s="2">
        <v>5</v>
      </c>
      <c r="Z957" s="3" t="s">
        <v>94</v>
      </c>
      <c r="AA957" s="5">
        <v>0.22</v>
      </c>
      <c r="AB957" s="5">
        <v>0</v>
      </c>
      <c r="AC957" s="5">
        <v>0.22</v>
      </c>
      <c r="AD957" s="5">
        <v>0</v>
      </c>
      <c r="AE957" s="5">
        <v>0</v>
      </c>
      <c r="AF957" s="5">
        <v>0.22</v>
      </c>
      <c r="AG957" s="6"/>
      <c r="AH957" s="6"/>
      <c r="AI957" s="7">
        <v>0</v>
      </c>
      <c r="AJ957" s="7">
        <v>0</v>
      </c>
      <c r="AK957" s="7">
        <v>0.22</v>
      </c>
      <c r="AL957" s="7">
        <v>0</v>
      </c>
      <c r="AM957" s="7">
        <v>0.22</v>
      </c>
      <c r="AN957" s="12" t="s">
        <v>46</v>
      </c>
      <c r="AO957" s="12"/>
      <c r="AP957" s="12"/>
      <c r="AQ957" s="12"/>
      <c r="AR957" s="12"/>
      <c r="AS957" s="12"/>
      <c r="AT957" s="12"/>
      <c r="AU957" s="12"/>
      <c r="AV957" s="12"/>
      <c r="AW957" s="12"/>
      <c r="AX957" s="12"/>
      <c r="AY957" s="8" t="s">
        <v>94</v>
      </c>
    </row>
    <row r="958" spans="1:51" ht="16.5" x14ac:dyDescent="0.25">
      <c r="A958" s="159" t="str">
        <f>_xlfn.XLOOKUP(X958,Mapping!N:N,Mapping!O:O,"Not Found",0,1)</f>
        <v>KR</v>
      </c>
      <c r="B958" s="159" t="str">
        <f t="shared" si="56"/>
        <v>TRDBKR46063.5777777778</v>
      </c>
      <c r="D958" s="159" t="str">
        <f t="shared" si="59"/>
        <v>bpv-kr valuation</v>
      </c>
      <c r="E958" s="159" t="str">
        <f t="shared" si="57"/>
        <v>MCPTRDBKRbpv-kr valuation</v>
      </c>
      <c r="F958" s="159" t="str">
        <f t="shared" si="58"/>
        <v>MCPTRDBKR</v>
      </c>
      <c r="G958" s="159" t="s">
        <v>1889</v>
      </c>
      <c r="N958" s="2">
        <v>2601</v>
      </c>
      <c r="O958" s="3" t="s">
        <v>1486</v>
      </c>
      <c r="P958" s="3" t="s">
        <v>39</v>
      </c>
      <c r="Q958" s="3" t="s">
        <v>121</v>
      </c>
      <c r="R958" s="3" t="s">
        <v>134</v>
      </c>
      <c r="S958" s="4">
        <v>46063.577777777777</v>
      </c>
      <c r="T958" s="4">
        <v>46063.668749999997</v>
      </c>
      <c r="U958" s="4">
        <v>46063.668749999997</v>
      </c>
      <c r="V958" s="3" t="s">
        <v>42</v>
      </c>
      <c r="W958" s="3" t="s">
        <v>43</v>
      </c>
      <c r="X958" s="3" t="s">
        <v>1525</v>
      </c>
      <c r="Y958" s="2">
        <v>1</v>
      </c>
      <c r="Z958" s="3" t="s">
        <v>123</v>
      </c>
      <c r="AA958" s="5">
        <v>2.1800000000000002</v>
      </c>
      <c r="AB958" s="5">
        <v>0</v>
      </c>
      <c r="AC958" s="5">
        <v>2.1800000000000002</v>
      </c>
      <c r="AD958" s="5">
        <v>0</v>
      </c>
      <c r="AE958" s="5">
        <v>0</v>
      </c>
      <c r="AF958" s="5">
        <v>2.1800000000000002</v>
      </c>
      <c r="AG958" s="6"/>
      <c r="AH958" s="6"/>
      <c r="AI958" s="7">
        <v>0</v>
      </c>
      <c r="AJ958" s="7">
        <v>0</v>
      </c>
      <c r="AK958" s="7">
        <v>2.1800000000000002</v>
      </c>
      <c r="AL958" s="7">
        <v>0</v>
      </c>
      <c r="AM958" s="7">
        <v>2.1800000000000002</v>
      </c>
      <c r="AN958" s="12" t="s">
        <v>46</v>
      </c>
      <c r="AO958" s="12"/>
      <c r="AP958" s="12"/>
      <c r="AQ958" s="12"/>
      <c r="AR958" s="12"/>
      <c r="AS958" s="12"/>
      <c r="AT958" s="12"/>
      <c r="AU958" s="12"/>
      <c r="AV958" s="12"/>
      <c r="AW958" s="12"/>
      <c r="AX958" s="12"/>
      <c r="AY958" s="8" t="s">
        <v>47</v>
      </c>
    </row>
    <row r="959" spans="1:51" ht="16.5" x14ac:dyDescent="0.25">
      <c r="A959" s="159" t="str">
        <f>_xlfn.XLOOKUP(X959,Mapping!N:N,Mapping!O:O,"Not Found",0,1)</f>
        <v>KR</v>
      </c>
      <c r="B959" s="159" t="str">
        <f t="shared" si="56"/>
        <v>TRDBKR46063.66875</v>
      </c>
      <c r="D959" s="159" t="str">
        <f t="shared" si="59"/>
        <v>bpv-kr valuation exports</v>
      </c>
      <c r="E959" s="159" t="str">
        <f t="shared" si="57"/>
        <v>MCPTRDBKRbpv-kr valuation exports</v>
      </c>
      <c r="F959" s="159" t="str">
        <f t="shared" si="58"/>
        <v>MCPTRDBKR</v>
      </c>
      <c r="G959" s="159" t="s">
        <v>1889</v>
      </c>
      <c r="N959" s="2">
        <v>2601</v>
      </c>
      <c r="O959" s="3" t="s">
        <v>1486</v>
      </c>
      <c r="P959" s="3" t="s">
        <v>39</v>
      </c>
      <c r="Q959" s="3" t="s">
        <v>352</v>
      </c>
      <c r="R959" s="3" t="s">
        <v>353</v>
      </c>
      <c r="S959" s="4">
        <v>46063.668749999997</v>
      </c>
      <c r="T959" s="4">
        <v>46063.669444444444</v>
      </c>
      <c r="U959" s="4">
        <v>46063.67291666667</v>
      </c>
      <c r="V959" s="3" t="s">
        <v>42</v>
      </c>
      <c r="W959" s="3" t="s">
        <v>43</v>
      </c>
      <c r="X959" s="3" t="s">
        <v>1525</v>
      </c>
      <c r="Y959" s="2">
        <v>1</v>
      </c>
      <c r="Z959" s="3" t="s">
        <v>354</v>
      </c>
      <c r="AA959" s="5">
        <v>0.02</v>
      </c>
      <c r="AB959" s="5">
        <v>0</v>
      </c>
      <c r="AC959" s="5">
        <v>0.02</v>
      </c>
      <c r="AD959" s="5">
        <v>0</v>
      </c>
      <c r="AE959" s="5">
        <v>0</v>
      </c>
      <c r="AF959" s="5">
        <v>0.02</v>
      </c>
      <c r="AG959" s="6"/>
      <c r="AH959" s="6"/>
      <c r="AI959" s="7">
        <v>0</v>
      </c>
      <c r="AJ959" s="7">
        <v>0</v>
      </c>
      <c r="AK959" s="7">
        <v>0.02</v>
      </c>
      <c r="AL959" s="7">
        <v>0</v>
      </c>
      <c r="AM959" s="7">
        <v>0.02</v>
      </c>
      <c r="AN959" s="12" t="s">
        <v>46</v>
      </c>
      <c r="AO959" s="12"/>
      <c r="AP959" s="12"/>
      <c r="AQ959" s="12"/>
      <c r="AR959" s="12"/>
      <c r="AS959" s="12"/>
      <c r="AT959" s="12"/>
      <c r="AU959" s="12"/>
      <c r="AV959" s="12"/>
      <c r="AW959" s="12"/>
      <c r="AX959" s="12"/>
      <c r="AY959" s="8" t="s">
        <v>47</v>
      </c>
    </row>
    <row r="960" spans="1:51" ht="16.5" x14ac:dyDescent="0.25">
      <c r="A960" s="159" t="str">
        <f>_xlfn.XLOOKUP(X960,Mapping!N:N,Mapping!O:O,"Not Found",0,1)</f>
        <v>Valuation AIC</v>
      </c>
      <c r="B960" s="159" t="str">
        <f t="shared" si="56"/>
        <v>TRDBValuation AIC46063.6729166667</v>
      </c>
      <c r="D960" s="159" t="str">
        <f t="shared" si="59"/>
        <v>load AIC Spreads</v>
      </c>
      <c r="E960" s="159" t="str">
        <f t="shared" si="57"/>
        <v>MCPTRDBValuation AICload AIC Spreads</v>
      </c>
      <c r="F960" s="159" t="str">
        <f t="shared" si="58"/>
        <v>MCPTRDBValuation AIC</v>
      </c>
      <c r="G960" s="159" t="s">
        <v>1889</v>
      </c>
      <c r="N960" s="2">
        <v>2601</v>
      </c>
      <c r="O960" s="3" t="s">
        <v>1486</v>
      </c>
      <c r="P960" s="3" t="s">
        <v>39</v>
      </c>
      <c r="Q960" s="3" t="s">
        <v>375</v>
      </c>
      <c r="R960" s="3" t="s">
        <v>376</v>
      </c>
      <c r="S960" s="4">
        <v>46063.67291666667</v>
      </c>
      <c r="T960" s="4">
        <v>46063.708333333336</v>
      </c>
      <c r="U960" s="4">
        <v>46063.708333333336</v>
      </c>
      <c r="V960" s="3" t="s">
        <v>42</v>
      </c>
      <c r="W960" s="3" t="s">
        <v>43</v>
      </c>
      <c r="X960" s="3" t="s">
        <v>1526</v>
      </c>
      <c r="Y960" s="2">
        <v>1</v>
      </c>
      <c r="Z960" s="3" t="s">
        <v>378</v>
      </c>
      <c r="AA960" s="5">
        <v>0.85</v>
      </c>
      <c r="AB960" s="5">
        <v>0</v>
      </c>
      <c r="AC960" s="5">
        <v>0.85</v>
      </c>
      <c r="AD960" s="5">
        <v>0</v>
      </c>
      <c r="AE960" s="5">
        <v>0</v>
      </c>
      <c r="AF960" s="5">
        <v>0.85</v>
      </c>
      <c r="AG960" s="6"/>
      <c r="AH960" s="6"/>
      <c r="AI960" s="7">
        <v>0</v>
      </c>
      <c r="AJ960" s="7">
        <v>0</v>
      </c>
      <c r="AK960" s="7">
        <v>0.85</v>
      </c>
      <c r="AL960" s="7">
        <v>0</v>
      </c>
      <c r="AM960" s="7">
        <v>0.85</v>
      </c>
      <c r="AN960" s="12" t="s">
        <v>46</v>
      </c>
      <c r="AO960" s="12"/>
      <c r="AP960" s="12"/>
      <c r="AQ960" s="12"/>
      <c r="AR960" s="12"/>
      <c r="AS960" s="12"/>
      <c r="AT960" s="12"/>
      <c r="AU960" s="12"/>
      <c r="AV960" s="12"/>
      <c r="AW960" s="12"/>
      <c r="AX960" s="12"/>
      <c r="AY960" s="8" t="s">
        <v>47</v>
      </c>
    </row>
    <row r="961" spans="1:51" ht="16.5" x14ac:dyDescent="0.25">
      <c r="A961" s="159" t="str">
        <f>_xlfn.XLOOKUP(X961,Mapping!N:N,Mapping!O:O,"Not Found",0,1)</f>
        <v>Valuation AIC</v>
      </c>
      <c r="B961" s="159" t="str">
        <f t="shared" si="56"/>
        <v>TRDBValuation AIC46063.7083333333</v>
      </c>
      <c r="D961" s="159" t="str">
        <f t="shared" si="59"/>
        <v>AIC portfolio valuation run</v>
      </c>
      <c r="E961" s="159" t="str">
        <f t="shared" si="57"/>
        <v>MCPTRDBValuation AICAIC portfolio valuation run</v>
      </c>
      <c r="F961" s="159" t="str">
        <f t="shared" si="58"/>
        <v>MCPTRDBValuation AIC</v>
      </c>
      <c r="G961" s="159" t="s">
        <v>1889</v>
      </c>
      <c r="N961" s="2">
        <v>2601</v>
      </c>
      <c r="O961" s="3" t="s">
        <v>1486</v>
      </c>
      <c r="P961" s="3" t="s">
        <v>39</v>
      </c>
      <c r="Q961" s="3" t="s">
        <v>185</v>
      </c>
      <c r="R961" s="3" t="s">
        <v>186</v>
      </c>
      <c r="S961" s="4">
        <v>46063.708333333336</v>
      </c>
      <c r="T961" s="4">
        <v>46063.725694444445</v>
      </c>
      <c r="U961" s="4">
        <v>46069.654861111114</v>
      </c>
      <c r="V961" s="3" t="s">
        <v>42</v>
      </c>
      <c r="W961" s="3" t="s">
        <v>43</v>
      </c>
      <c r="X961" s="3" t="s">
        <v>1526</v>
      </c>
      <c r="Y961" s="2">
        <v>1</v>
      </c>
      <c r="Z961" s="3" t="s">
        <v>187</v>
      </c>
      <c r="AA961" s="5">
        <v>0.42</v>
      </c>
      <c r="AB961" s="5">
        <v>0</v>
      </c>
      <c r="AC961" s="5">
        <v>0.42</v>
      </c>
      <c r="AD961" s="5">
        <v>0</v>
      </c>
      <c r="AE961" s="5">
        <v>0</v>
      </c>
      <c r="AF961" s="5">
        <v>0.42</v>
      </c>
      <c r="AG961" s="6"/>
      <c r="AH961" s="6"/>
      <c r="AI961" s="7">
        <v>0</v>
      </c>
      <c r="AJ961" s="7">
        <v>0</v>
      </c>
      <c r="AK961" s="7">
        <v>0.42</v>
      </c>
      <c r="AL961" s="7">
        <v>0</v>
      </c>
      <c r="AM961" s="7">
        <v>0.42</v>
      </c>
      <c r="AN961" s="12" t="s">
        <v>46</v>
      </c>
      <c r="AO961" s="12"/>
      <c r="AP961" s="12"/>
      <c r="AQ961" s="12"/>
      <c r="AR961" s="12"/>
      <c r="AS961" s="12"/>
      <c r="AT961" s="12"/>
      <c r="AU961" s="12"/>
      <c r="AV961" s="12"/>
      <c r="AW961" s="12"/>
      <c r="AX961" s="12"/>
      <c r="AY961" s="8" t="s">
        <v>47</v>
      </c>
    </row>
    <row r="962" spans="1:51" ht="16.5" x14ac:dyDescent="0.25">
      <c r="A962" s="159" t="str">
        <f>_xlfn.XLOOKUP(X962,Mapping!N:N,Mapping!O:O,"Not Found",0,1)</f>
        <v>ITS</v>
      </c>
      <c r="B962" s="159" t="str">
        <f t="shared" ref="B962:B1025" si="60">O962&amp;A962&amp;S962</f>
        <v>TRDBITS46069.6548611111</v>
      </c>
      <c r="D962" s="159" t="str">
        <f t="shared" si="59"/>
        <v>Light Maintenance</v>
      </c>
      <c r="E962" s="159" t="str">
        <f t="shared" ref="E962:E1025" si="61">P962&amp;O962&amp;A962&amp;D962</f>
        <v>MCPTRDBITSLight Maintenance</v>
      </c>
      <c r="F962" s="159" t="str">
        <f t="shared" ref="F962:F1025" si="62">P962&amp;O962&amp;A962</f>
        <v>MCPTRDBITS</v>
      </c>
      <c r="G962" s="159" t="s">
        <v>1889</v>
      </c>
      <c r="N962" s="2">
        <v>2601</v>
      </c>
      <c r="O962" s="3" t="s">
        <v>1486</v>
      </c>
      <c r="P962" s="3" t="s">
        <v>39</v>
      </c>
      <c r="Q962" s="3" t="s">
        <v>92</v>
      </c>
      <c r="R962" s="3" t="s">
        <v>93</v>
      </c>
      <c r="S962" s="4">
        <v>46069.654861111114</v>
      </c>
      <c r="T962" s="4">
        <v>46069.668055555558</v>
      </c>
      <c r="U962" s="4">
        <v>46069.668055555558</v>
      </c>
      <c r="V962" s="3" t="s">
        <v>42</v>
      </c>
      <c r="W962" s="3" t="s">
        <v>43</v>
      </c>
      <c r="X962" s="3" t="s">
        <v>1527</v>
      </c>
      <c r="Y962" s="2">
        <v>6</v>
      </c>
      <c r="Z962" s="3" t="s">
        <v>94</v>
      </c>
      <c r="AA962" s="5">
        <v>0.32</v>
      </c>
      <c r="AB962" s="5">
        <v>0</v>
      </c>
      <c r="AC962" s="5">
        <v>0.32</v>
      </c>
      <c r="AD962" s="5">
        <v>0</v>
      </c>
      <c r="AE962" s="5">
        <v>0</v>
      </c>
      <c r="AF962" s="5">
        <v>0.32</v>
      </c>
      <c r="AG962" s="6"/>
      <c r="AH962" s="6"/>
      <c r="AI962" s="7">
        <v>0</v>
      </c>
      <c r="AJ962" s="7">
        <v>0</v>
      </c>
      <c r="AK962" s="7">
        <v>0.32</v>
      </c>
      <c r="AL962" s="7">
        <v>0</v>
      </c>
      <c r="AM962" s="7">
        <v>0.32</v>
      </c>
      <c r="AN962" s="12" t="s">
        <v>46</v>
      </c>
      <c r="AO962" s="12"/>
      <c r="AP962" s="12"/>
      <c r="AQ962" s="12"/>
      <c r="AR962" s="12"/>
      <c r="AS962" s="12"/>
      <c r="AT962" s="12"/>
      <c r="AU962" s="12"/>
      <c r="AV962" s="12"/>
      <c r="AW962" s="12"/>
      <c r="AX962" s="12"/>
      <c r="AY962" s="8" t="s">
        <v>94</v>
      </c>
    </row>
    <row r="963" spans="1:51" ht="16.5" x14ac:dyDescent="0.25">
      <c r="A963" s="159" t="str">
        <f>_xlfn.XLOOKUP(X963,Mapping!N:N,Mapping!O:O,"Not Found",0,1)</f>
        <v>ITS</v>
      </c>
      <c r="B963" s="159" t="str">
        <f t="shared" si="60"/>
        <v>TRDBITS46069.6680555556</v>
      </c>
      <c r="D963" s="159" t="str">
        <f t="shared" ref="D963:D1026" si="63">Z963</f>
        <v>ITS planning run</v>
      </c>
      <c r="E963" s="159" t="str">
        <f t="shared" si="61"/>
        <v>MCPTRDBITSITS planning run</v>
      </c>
      <c r="F963" s="159" t="str">
        <f t="shared" si="62"/>
        <v>MCPTRDBITS</v>
      </c>
      <c r="G963" s="159" t="s">
        <v>1889</v>
      </c>
      <c r="N963" s="2">
        <v>2601</v>
      </c>
      <c r="O963" s="3" t="s">
        <v>1486</v>
      </c>
      <c r="P963" s="3" t="s">
        <v>39</v>
      </c>
      <c r="Q963" s="3" t="s">
        <v>172</v>
      </c>
      <c r="R963" s="3" t="s">
        <v>173</v>
      </c>
      <c r="S963" s="4">
        <v>46069.668055555558</v>
      </c>
      <c r="T963" s="4">
        <v>46069.675000000003</v>
      </c>
      <c r="U963" s="4">
        <v>46069.675694444442</v>
      </c>
      <c r="V963" s="3" t="s">
        <v>42</v>
      </c>
      <c r="W963" s="3" t="s">
        <v>43</v>
      </c>
      <c r="X963" s="3" t="s">
        <v>1527</v>
      </c>
      <c r="Y963" s="2">
        <v>1</v>
      </c>
      <c r="Z963" s="3" t="s">
        <v>174</v>
      </c>
      <c r="AA963" s="5">
        <v>0.17</v>
      </c>
      <c r="AB963" s="5">
        <v>0</v>
      </c>
      <c r="AC963" s="5">
        <v>0.17</v>
      </c>
      <c r="AD963" s="5">
        <v>0</v>
      </c>
      <c r="AE963" s="5">
        <v>0</v>
      </c>
      <c r="AF963" s="5">
        <v>0.17</v>
      </c>
      <c r="AG963" s="6"/>
      <c r="AH963" s="6"/>
      <c r="AI963" s="7">
        <v>0</v>
      </c>
      <c r="AJ963" s="7">
        <v>0</v>
      </c>
      <c r="AK963" s="7">
        <v>0.17</v>
      </c>
      <c r="AL963" s="7">
        <v>0</v>
      </c>
      <c r="AM963" s="7">
        <v>0.17</v>
      </c>
      <c r="AN963" s="12" t="s">
        <v>46</v>
      </c>
      <c r="AO963" s="12"/>
      <c r="AP963" s="12"/>
      <c r="AQ963" s="12"/>
      <c r="AR963" s="12"/>
      <c r="AS963" s="12"/>
      <c r="AT963" s="12"/>
      <c r="AU963" s="12"/>
      <c r="AV963" s="12"/>
      <c r="AW963" s="12"/>
      <c r="AX963" s="12"/>
      <c r="AY963" s="8" t="s">
        <v>47</v>
      </c>
    </row>
    <row r="964" spans="1:51" ht="16.5" x14ac:dyDescent="0.25">
      <c r="A964" s="159" t="str">
        <f>_xlfn.XLOOKUP(X964,Mapping!N:N,Mapping!O:O,"Not Found",0,1)</f>
        <v>Import Strategies</v>
      </c>
      <c r="B964" s="159" t="str">
        <f t="shared" si="60"/>
        <v>TRDBImport Strategies46069.6756944444</v>
      </c>
      <c r="D964" s="159" t="str">
        <f t="shared" si="63"/>
        <v>import strategies</v>
      </c>
      <c r="E964" s="159" t="str">
        <f t="shared" si="61"/>
        <v>MCPTRDBImport Strategiesimport strategies</v>
      </c>
      <c r="F964" s="159" t="str">
        <f t="shared" si="62"/>
        <v>MCPTRDBImport Strategies</v>
      </c>
      <c r="G964" s="159" t="s">
        <v>1889</v>
      </c>
      <c r="N964" s="2">
        <v>2601</v>
      </c>
      <c r="O964" s="3" t="s">
        <v>1486</v>
      </c>
      <c r="P964" s="3" t="s">
        <v>39</v>
      </c>
      <c r="Q964" s="3" t="s">
        <v>145</v>
      </c>
      <c r="R964" s="3" t="s">
        <v>156</v>
      </c>
      <c r="S964" s="4">
        <v>46069.675694444442</v>
      </c>
      <c r="T964" s="4">
        <v>46069.682638888888</v>
      </c>
      <c r="U964" s="4">
        <v>46069.682638888888</v>
      </c>
      <c r="V964" s="3" t="s">
        <v>42</v>
      </c>
      <c r="W964" s="3" t="s">
        <v>43</v>
      </c>
      <c r="X964" s="3" t="s">
        <v>1528</v>
      </c>
      <c r="Y964" s="2">
        <v>1</v>
      </c>
      <c r="Z964" s="3" t="s">
        <v>148</v>
      </c>
      <c r="AA964" s="5">
        <v>0.17</v>
      </c>
      <c r="AB964" s="5">
        <v>0</v>
      </c>
      <c r="AC964" s="5">
        <v>0.17</v>
      </c>
      <c r="AD964" s="5">
        <v>0</v>
      </c>
      <c r="AE964" s="5">
        <v>0</v>
      </c>
      <c r="AF964" s="5">
        <v>0.17</v>
      </c>
      <c r="AG964" s="6"/>
      <c r="AH964" s="6"/>
      <c r="AI964" s="7">
        <v>0</v>
      </c>
      <c r="AJ964" s="7">
        <v>0</v>
      </c>
      <c r="AK964" s="7">
        <v>0.17</v>
      </c>
      <c r="AL964" s="7">
        <v>0</v>
      </c>
      <c r="AM964" s="7">
        <v>0.17</v>
      </c>
      <c r="AN964" s="12" t="s">
        <v>46</v>
      </c>
      <c r="AO964" s="12"/>
      <c r="AP964" s="12"/>
      <c r="AQ964" s="12"/>
      <c r="AR964" s="12"/>
      <c r="AS964" s="12"/>
      <c r="AT964" s="12"/>
      <c r="AU964" s="12"/>
      <c r="AV964" s="12"/>
      <c r="AW964" s="12"/>
      <c r="AX964" s="12"/>
      <c r="AY964" s="8" t="s">
        <v>47</v>
      </c>
    </row>
    <row r="965" spans="1:51" ht="16.5" x14ac:dyDescent="0.25">
      <c r="A965" s="159" t="str">
        <f>_xlfn.XLOOKUP(X965,Mapping!N:N,Mapping!O:O,"Not Found",0,1)</f>
        <v>Planning (NII)</v>
      </c>
      <c r="B965" s="159" t="str">
        <f t="shared" si="60"/>
        <v>TRDBPlanning (NII)46069.6826388889</v>
      </c>
      <c r="D965" s="159" t="str">
        <f t="shared" si="63"/>
        <v>planning run01</v>
      </c>
      <c r="E965" s="159" t="str">
        <f t="shared" si="61"/>
        <v>MCPTRDBPlanning (NII)planning run01</v>
      </c>
      <c r="F965" s="159" t="str">
        <f t="shared" si="62"/>
        <v>MCPTRDBPlanning (NII)</v>
      </c>
      <c r="G965" s="159" t="s">
        <v>1889</v>
      </c>
      <c r="N965" s="2">
        <v>2601</v>
      </c>
      <c r="O965" s="3" t="s">
        <v>1486</v>
      </c>
      <c r="P965" s="3" t="s">
        <v>39</v>
      </c>
      <c r="Q965" s="3" t="s">
        <v>158</v>
      </c>
      <c r="R965" s="3" t="s">
        <v>159</v>
      </c>
      <c r="S965" s="4">
        <v>46069.682638888888</v>
      </c>
      <c r="T965" s="4">
        <v>46069.878472222219</v>
      </c>
      <c r="U965" s="4">
        <v>46069.878472222219</v>
      </c>
      <c r="V965" s="3" t="s">
        <v>42</v>
      </c>
      <c r="W965" s="3" t="s">
        <v>43</v>
      </c>
      <c r="X965" s="3" t="s">
        <v>1529</v>
      </c>
      <c r="Y965" s="2">
        <v>1</v>
      </c>
      <c r="Z965" s="3" t="s">
        <v>161</v>
      </c>
      <c r="AA965" s="5">
        <v>4.7</v>
      </c>
      <c r="AB965" s="5">
        <v>0</v>
      </c>
      <c r="AC965" s="5">
        <v>4.7</v>
      </c>
      <c r="AD965" s="5">
        <v>0</v>
      </c>
      <c r="AE965" s="5">
        <v>0</v>
      </c>
      <c r="AF965" s="5">
        <v>4.7</v>
      </c>
      <c r="AG965" s="6"/>
      <c r="AH965" s="6"/>
      <c r="AI965" s="7">
        <v>0</v>
      </c>
      <c r="AJ965" s="7">
        <v>0</v>
      </c>
      <c r="AK965" s="7">
        <v>4.7</v>
      </c>
      <c r="AL965" s="7">
        <v>0</v>
      </c>
      <c r="AM965" s="7">
        <v>4.7</v>
      </c>
      <c r="AN965" s="12" t="s">
        <v>46</v>
      </c>
      <c r="AO965" s="12"/>
      <c r="AP965" s="12"/>
      <c r="AQ965" s="12"/>
      <c r="AR965" s="12"/>
      <c r="AS965" s="12"/>
      <c r="AT965" s="12"/>
      <c r="AU965" s="12"/>
      <c r="AV965" s="12"/>
      <c r="AW965" s="12"/>
      <c r="AX965" s="12"/>
      <c r="AY965" s="8" t="s">
        <v>47</v>
      </c>
    </row>
    <row r="966" spans="1:51" ht="16.5" x14ac:dyDescent="0.25">
      <c r="A966" s="159" t="str">
        <f>_xlfn.XLOOKUP(X966,Mapping!N:N,Mapping!O:O,"Not Found",0,1)</f>
        <v>Planning (NII)</v>
      </c>
      <c r="B966" s="159" t="str">
        <f t="shared" si="60"/>
        <v>TRDBPlanning (NII)46069.8784722222</v>
      </c>
      <c r="D966" s="159" t="str">
        <f t="shared" si="63"/>
        <v>MDL Processing</v>
      </c>
      <c r="E966" s="159" t="str">
        <f t="shared" si="61"/>
        <v>MCPTRDBPlanning (NII)MDL Processing</v>
      </c>
      <c r="F966" s="159" t="str">
        <f t="shared" si="62"/>
        <v>MCPTRDBPlanning (NII)</v>
      </c>
      <c r="G966" s="159" t="s">
        <v>1889</v>
      </c>
      <c r="N966" s="2">
        <v>2601</v>
      </c>
      <c r="O966" s="3" t="s">
        <v>1486</v>
      </c>
      <c r="P966" s="3" t="s">
        <v>39</v>
      </c>
      <c r="Q966" s="3" t="s">
        <v>162</v>
      </c>
      <c r="R966" s="3" t="s">
        <v>163</v>
      </c>
      <c r="S966" s="4">
        <v>46069.878472222219</v>
      </c>
      <c r="T966" s="4">
        <v>46069.901388888888</v>
      </c>
      <c r="U966" s="4">
        <v>46069.901388888888</v>
      </c>
      <c r="V966" s="3" t="s">
        <v>42</v>
      </c>
      <c r="W966" s="3" t="s">
        <v>43</v>
      </c>
      <c r="X966" s="3" t="s">
        <v>1529</v>
      </c>
      <c r="Y966" s="2">
        <v>1</v>
      </c>
      <c r="Z966" s="3" t="s">
        <v>164</v>
      </c>
      <c r="AA966" s="5">
        <v>0.55000000000000004</v>
      </c>
      <c r="AB966" s="5">
        <v>0</v>
      </c>
      <c r="AC966" s="5">
        <v>0.55000000000000004</v>
      </c>
      <c r="AD966" s="5">
        <v>0</v>
      </c>
      <c r="AE966" s="5">
        <v>0</v>
      </c>
      <c r="AF966" s="5">
        <v>0.55000000000000004</v>
      </c>
      <c r="AG966" s="6"/>
      <c r="AH966" s="6"/>
      <c r="AI966" s="7">
        <v>0</v>
      </c>
      <c r="AJ966" s="7">
        <v>0</v>
      </c>
      <c r="AK966" s="7">
        <v>0.55000000000000004</v>
      </c>
      <c r="AL966" s="7">
        <v>0</v>
      </c>
      <c r="AM966" s="7">
        <v>0.55000000000000004</v>
      </c>
      <c r="AN966" s="12" t="s">
        <v>46</v>
      </c>
      <c r="AO966" s="12"/>
      <c r="AP966" s="12"/>
      <c r="AQ966" s="12"/>
      <c r="AR966" s="12"/>
      <c r="AS966" s="12"/>
      <c r="AT966" s="12"/>
      <c r="AU966" s="12"/>
      <c r="AV966" s="12"/>
      <c r="AW966" s="12"/>
      <c r="AX966" s="12"/>
      <c r="AY966" s="8" t="s">
        <v>47</v>
      </c>
    </row>
    <row r="967" spans="1:51" ht="16.5" x14ac:dyDescent="0.25">
      <c r="A967" s="159" t="str">
        <f>_xlfn.XLOOKUP(X967,Mapping!N:N,Mapping!O:O,"Not Found",0,1)</f>
        <v>Planning (NII)</v>
      </c>
      <c r="B967" s="159" t="str">
        <f t="shared" si="60"/>
        <v>TRDBPlanning (NII)46069.9013888889</v>
      </c>
      <c r="D967" s="159" t="str">
        <f t="shared" si="63"/>
        <v>planning run02</v>
      </c>
      <c r="E967" s="159" t="str">
        <f t="shared" si="61"/>
        <v>MCPTRDBPlanning (NII)planning run02</v>
      </c>
      <c r="F967" s="159" t="str">
        <f t="shared" si="62"/>
        <v>MCPTRDBPlanning (NII)</v>
      </c>
      <c r="G967" s="159" t="s">
        <v>1889</v>
      </c>
      <c r="N967" s="2">
        <v>2601</v>
      </c>
      <c r="O967" s="3" t="s">
        <v>1486</v>
      </c>
      <c r="P967" s="3" t="s">
        <v>39</v>
      </c>
      <c r="Q967" s="3" t="s">
        <v>165</v>
      </c>
      <c r="R967" s="3" t="s">
        <v>166</v>
      </c>
      <c r="S967" s="4">
        <v>46069.901388888888</v>
      </c>
      <c r="T967" s="4">
        <v>46070.055555555555</v>
      </c>
      <c r="U967" s="4">
        <v>46070.055555555555</v>
      </c>
      <c r="V967" s="3" t="s">
        <v>42</v>
      </c>
      <c r="W967" s="3" t="s">
        <v>43</v>
      </c>
      <c r="X967" s="3" t="s">
        <v>1529</v>
      </c>
      <c r="Y967" s="2">
        <v>1</v>
      </c>
      <c r="Z967" s="3" t="s">
        <v>167</v>
      </c>
      <c r="AA967" s="5">
        <v>3.7</v>
      </c>
      <c r="AB967" s="5">
        <v>0</v>
      </c>
      <c r="AC967" s="5">
        <v>3.7</v>
      </c>
      <c r="AD967" s="5">
        <v>0</v>
      </c>
      <c r="AE967" s="5">
        <v>0</v>
      </c>
      <c r="AF967" s="5">
        <v>3.7</v>
      </c>
      <c r="AG967" s="6"/>
      <c r="AH967" s="6"/>
      <c r="AI967" s="7">
        <v>0</v>
      </c>
      <c r="AJ967" s="7">
        <v>0</v>
      </c>
      <c r="AK967" s="7">
        <v>3.7</v>
      </c>
      <c r="AL967" s="7">
        <v>0</v>
      </c>
      <c r="AM967" s="7">
        <v>3.7</v>
      </c>
      <c r="AN967" s="12" t="s">
        <v>46</v>
      </c>
      <c r="AO967" s="12"/>
      <c r="AP967" s="12"/>
      <c r="AQ967" s="12"/>
      <c r="AR967" s="12"/>
      <c r="AS967" s="12"/>
      <c r="AT967" s="12"/>
      <c r="AU967" s="12"/>
      <c r="AV967" s="12"/>
      <c r="AW967" s="12"/>
      <c r="AX967" s="12"/>
      <c r="AY967" s="8" t="s">
        <v>47</v>
      </c>
    </row>
    <row r="968" spans="1:51" ht="16.5" x14ac:dyDescent="0.25">
      <c r="A968" s="159" t="str">
        <f>_xlfn.XLOOKUP(X968,Mapping!N:N,Mapping!O:O,"Not Found",0,1)</f>
        <v>Planning (NII)</v>
      </c>
      <c r="B968" s="159" t="str">
        <f t="shared" si="60"/>
        <v>TRDBPlanning (NII)46070.0555555556</v>
      </c>
      <c r="D968" s="159" t="str">
        <f t="shared" si="63"/>
        <v>export to ara</v>
      </c>
      <c r="E968" s="159" t="str">
        <f t="shared" si="61"/>
        <v>MCPTRDBPlanning (NII)export to ara</v>
      </c>
      <c r="F968" s="159" t="str">
        <f t="shared" si="62"/>
        <v>MCPTRDBPlanning (NII)</v>
      </c>
      <c r="G968" s="159" t="s">
        <v>1889</v>
      </c>
      <c r="N968" s="2">
        <v>2601</v>
      </c>
      <c r="O968" s="3" t="s">
        <v>1486</v>
      </c>
      <c r="P968" s="3" t="s">
        <v>39</v>
      </c>
      <c r="Q968" s="3" t="s">
        <v>89</v>
      </c>
      <c r="R968" s="3" t="s">
        <v>90</v>
      </c>
      <c r="S968" s="4">
        <v>46070.055555555555</v>
      </c>
      <c r="T968" s="4">
        <v>46070.056944444441</v>
      </c>
      <c r="U968" s="4">
        <v>46070.056944444441</v>
      </c>
      <c r="V968" s="3" t="s">
        <v>42</v>
      </c>
      <c r="W968" s="3" t="s">
        <v>43</v>
      </c>
      <c r="X968" s="3" t="s">
        <v>1529</v>
      </c>
      <c r="Y968" s="2">
        <v>3</v>
      </c>
      <c r="Z968" s="3" t="s">
        <v>91</v>
      </c>
      <c r="AA968" s="5">
        <v>0.03</v>
      </c>
      <c r="AB968" s="5">
        <v>0</v>
      </c>
      <c r="AC968" s="5">
        <v>0.03</v>
      </c>
      <c r="AD968" s="5">
        <v>0</v>
      </c>
      <c r="AE968" s="5">
        <v>0</v>
      </c>
      <c r="AF968" s="5">
        <v>0.03</v>
      </c>
      <c r="AG968" s="6"/>
      <c r="AH968" s="6"/>
      <c r="AI968" s="7">
        <v>0</v>
      </c>
      <c r="AJ968" s="7">
        <v>0</v>
      </c>
      <c r="AK968" s="7">
        <v>0.03</v>
      </c>
      <c r="AL968" s="7">
        <v>0</v>
      </c>
      <c r="AM968" s="7">
        <v>0.03</v>
      </c>
      <c r="AN968" s="12" t="s">
        <v>46</v>
      </c>
      <c r="AO968" s="12"/>
      <c r="AP968" s="12"/>
      <c r="AQ968" s="12"/>
      <c r="AR968" s="12"/>
      <c r="AS968" s="12"/>
      <c r="AT968" s="12"/>
      <c r="AU968" s="12"/>
      <c r="AV968" s="12"/>
      <c r="AW968" s="12"/>
      <c r="AX968" s="12"/>
      <c r="AY968" s="8" t="s">
        <v>91</v>
      </c>
    </row>
    <row r="969" spans="1:51" ht="16.5" x14ac:dyDescent="0.25">
      <c r="A969" s="159" t="str">
        <f>_xlfn.XLOOKUP(X969,Mapping!N:N,Mapping!O:O,"Not Found",0,1)</f>
        <v>Planning (NII)</v>
      </c>
      <c r="B969" s="159" t="str">
        <f t="shared" si="60"/>
        <v>TRDBPlanning (NII)46070.0569444444</v>
      </c>
      <c r="D969" s="159" t="str">
        <f t="shared" si="63"/>
        <v>planning run QRM reporter exports</v>
      </c>
      <c r="E969" s="159" t="str">
        <f t="shared" si="61"/>
        <v>MCPTRDBPlanning (NII)planning run QRM reporter exports</v>
      </c>
      <c r="F969" s="159" t="str">
        <f t="shared" si="62"/>
        <v>MCPTRDBPlanning (NII)</v>
      </c>
      <c r="G969" s="159" t="s">
        <v>1889</v>
      </c>
      <c r="N969" s="2">
        <v>2601</v>
      </c>
      <c r="O969" s="3" t="s">
        <v>1486</v>
      </c>
      <c r="P969" s="3" t="s">
        <v>39</v>
      </c>
      <c r="Q969" s="3" t="s">
        <v>712</v>
      </c>
      <c r="R969" s="3" t="s">
        <v>713</v>
      </c>
      <c r="S969" s="4">
        <v>46070.056944444441</v>
      </c>
      <c r="T969" s="4">
        <v>46070.070833333331</v>
      </c>
      <c r="U969" s="4">
        <v>46070.070833333331</v>
      </c>
      <c r="V969" s="3" t="s">
        <v>42</v>
      </c>
      <c r="W969" s="3" t="s">
        <v>43</v>
      </c>
      <c r="X969" s="3" t="s">
        <v>1529</v>
      </c>
      <c r="Y969" s="2">
        <v>1</v>
      </c>
      <c r="Z969" s="3" t="s">
        <v>714</v>
      </c>
      <c r="AA969" s="5">
        <v>0.33</v>
      </c>
      <c r="AB969" s="5">
        <v>0</v>
      </c>
      <c r="AC969" s="5">
        <v>0.33</v>
      </c>
      <c r="AD969" s="5">
        <v>0</v>
      </c>
      <c r="AE969" s="5">
        <v>0</v>
      </c>
      <c r="AF969" s="5">
        <v>0.33</v>
      </c>
      <c r="AG969" s="6"/>
      <c r="AH969" s="6"/>
      <c r="AI969" s="7">
        <v>0</v>
      </c>
      <c r="AJ969" s="7">
        <v>0</v>
      </c>
      <c r="AK969" s="7">
        <v>0.33</v>
      </c>
      <c r="AL969" s="7">
        <v>0</v>
      </c>
      <c r="AM969" s="7">
        <v>0.33</v>
      </c>
      <c r="AN969" s="12" t="s">
        <v>46</v>
      </c>
      <c r="AO969" s="12"/>
      <c r="AP969" s="12"/>
      <c r="AQ969" s="12"/>
      <c r="AR969" s="12"/>
      <c r="AS969" s="12"/>
      <c r="AT969" s="12"/>
      <c r="AU969" s="12"/>
      <c r="AV969" s="12"/>
      <c r="AW969" s="12"/>
      <c r="AX969" s="12"/>
      <c r="AY969" s="8" t="s">
        <v>47</v>
      </c>
    </row>
    <row r="970" spans="1:51" ht="16.5" x14ac:dyDescent="0.25">
      <c r="A970" s="159" t="str">
        <f>_xlfn.XLOOKUP(X970,Mapping!N:N,Mapping!O:O,"Not Found",0,1)</f>
        <v>Planning (NII)</v>
      </c>
      <c r="B970" s="159" t="str">
        <f t="shared" si="60"/>
        <v>TRDBPlanning (NII)46070.0708333333</v>
      </c>
      <c r="D970" s="159" t="str">
        <f t="shared" si="63"/>
        <v>planning run OLAP exports</v>
      </c>
      <c r="E970" s="159" t="str">
        <f t="shared" si="61"/>
        <v>MCPTRDBPlanning (NII)planning run OLAP exports</v>
      </c>
      <c r="F970" s="159" t="str">
        <f t="shared" si="62"/>
        <v>MCPTRDBPlanning (NII)</v>
      </c>
      <c r="G970" s="159" t="s">
        <v>1889</v>
      </c>
      <c r="N970" s="2">
        <v>2601</v>
      </c>
      <c r="O970" s="3" t="s">
        <v>1486</v>
      </c>
      <c r="P970" s="3" t="s">
        <v>39</v>
      </c>
      <c r="Q970" s="3" t="s">
        <v>322</v>
      </c>
      <c r="R970" s="3" t="s">
        <v>323</v>
      </c>
      <c r="S970" s="4">
        <v>46070.070833333331</v>
      </c>
      <c r="T970" s="4">
        <v>46070.130555555559</v>
      </c>
      <c r="U970" s="4" t="s">
        <v>42</v>
      </c>
      <c r="V970" s="3" t="s">
        <v>42</v>
      </c>
      <c r="W970" s="3" t="s">
        <v>43</v>
      </c>
      <c r="X970" s="3" t="s">
        <v>1529</v>
      </c>
      <c r="Y970" s="2">
        <v>1</v>
      </c>
      <c r="Z970" s="3" t="s">
        <v>324</v>
      </c>
      <c r="AA970" s="5">
        <v>1.43</v>
      </c>
      <c r="AB970" s="5">
        <v>0</v>
      </c>
      <c r="AC970" s="5">
        <v>1.43</v>
      </c>
      <c r="AD970" s="5">
        <v>0</v>
      </c>
      <c r="AE970" s="5">
        <v>0</v>
      </c>
      <c r="AF970" s="5">
        <v>1.43</v>
      </c>
      <c r="AG970" s="6"/>
      <c r="AH970" s="6"/>
      <c r="AI970" s="7">
        <v>0</v>
      </c>
      <c r="AJ970" s="7">
        <v>0</v>
      </c>
      <c r="AK970" s="7">
        <v>1.43</v>
      </c>
      <c r="AL970" s="7">
        <v>0</v>
      </c>
      <c r="AM970" s="7">
        <v>1.43</v>
      </c>
      <c r="AN970" s="12" t="s">
        <v>46</v>
      </c>
      <c r="AO970" s="12"/>
      <c r="AP970" s="12"/>
      <c r="AQ970" s="12"/>
      <c r="AR970" s="12"/>
      <c r="AS970" s="12"/>
      <c r="AT970" s="12"/>
      <c r="AU970" s="12"/>
      <c r="AV970" s="12"/>
      <c r="AW970" s="12"/>
      <c r="AX970" s="12"/>
      <c r="AY970" s="8" t="s">
        <v>47</v>
      </c>
    </row>
    <row r="971" spans="1:51" ht="16.5" x14ac:dyDescent="0.25">
      <c r="A971" s="159" t="str">
        <f>_xlfn.XLOOKUP(X971,Mapping!N:N,Mapping!O:O,"Not Found",0,1)</f>
        <v>Delete Portfolio</v>
      </c>
      <c r="B971" s="159" t="str">
        <f t="shared" si="60"/>
        <v>BEDBDelete Portfolio46059.6409722222</v>
      </c>
      <c r="D971" s="159" t="str">
        <f t="shared" si="63"/>
        <v>Delete portfolio from</v>
      </c>
      <c r="E971" s="159" t="str">
        <f t="shared" si="61"/>
        <v>MCPBEDBDelete PortfolioDelete portfolio from</v>
      </c>
      <c r="F971" s="159" t="str">
        <f t="shared" si="62"/>
        <v>MCPBEDBDelete Portfolio</v>
      </c>
      <c r="G971" s="159" t="s">
        <v>1889</v>
      </c>
      <c r="N971" s="2">
        <v>2601</v>
      </c>
      <c r="O971" s="3" t="s">
        <v>382</v>
      </c>
      <c r="P971" s="3" t="s">
        <v>39</v>
      </c>
      <c r="Q971" s="3" t="s">
        <v>40</v>
      </c>
      <c r="R971" s="3" t="s">
        <v>41</v>
      </c>
      <c r="S971" s="4">
        <v>46059.640972222223</v>
      </c>
      <c r="T971" s="4">
        <v>46059.64166666667</v>
      </c>
      <c r="U971" s="4">
        <v>46059.643750000003</v>
      </c>
      <c r="V971" s="3" t="s">
        <v>42</v>
      </c>
      <c r="W971" s="3" t="s">
        <v>43</v>
      </c>
      <c r="X971" s="3" t="s">
        <v>1371</v>
      </c>
      <c r="Y971" s="2">
        <v>1</v>
      </c>
      <c r="Z971" s="3" t="s">
        <v>45</v>
      </c>
      <c r="AA971" s="5">
        <v>0.02</v>
      </c>
      <c r="AB971" s="5">
        <v>0</v>
      </c>
      <c r="AC971" s="5">
        <v>0.02</v>
      </c>
      <c r="AD971" s="5">
        <v>0</v>
      </c>
      <c r="AE971" s="5">
        <v>0</v>
      </c>
      <c r="AF971" s="5">
        <v>0.02</v>
      </c>
      <c r="AG971" s="6"/>
      <c r="AH971" s="6"/>
      <c r="AI971" s="7">
        <v>0</v>
      </c>
      <c r="AJ971" s="7">
        <v>0</v>
      </c>
      <c r="AK971" s="7">
        <v>0.02</v>
      </c>
      <c r="AL971" s="7">
        <v>0</v>
      </c>
      <c r="AM971" s="7">
        <v>0.02</v>
      </c>
      <c r="AN971" s="12" t="s">
        <v>46</v>
      </c>
      <c r="AO971" s="12"/>
      <c r="AP971" s="12"/>
      <c r="AQ971" s="12"/>
      <c r="AR971" s="12"/>
      <c r="AS971" s="12"/>
      <c r="AT971" s="12"/>
      <c r="AU971" s="12"/>
      <c r="AV971" s="12"/>
      <c r="AW971" s="12"/>
      <c r="AX971" s="12"/>
      <c r="AY971" s="8" t="s">
        <v>47</v>
      </c>
    </row>
    <row r="972" spans="1:51" ht="16.5" x14ac:dyDescent="0.25">
      <c r="A972" s="159" t="str">
        <f>_xlfn.XLOOKUP(X972,Mapping!N:N,Mapping!O:O,"Not Found",0,1)</f>
        <v>Load Compare MP</v>
      </c>
      <c r="B972" s="159" t="str">
        <f t="shared" si="60"/>
        <v>BEDBLoad Compare MP46059.64375</v>
      </c>
      <c r="D972" s="159" t="str">
        <f t="shared" si="63"/>
        <v>load Model parameters</v>
      </c>
      <c r="E972" s="159" t="str">
        <f t="shared" si="61"/>
        <v>MCPBEDBLoad Compare MPload Model parameters</v>
      </c>
      <c r="F972" s="159" t="str">
        <f t="shared" si="62"/>
        <v>MCPBEDBLoad Compare MP</v>
      </c>
      <c r="G972" s="159" t="s">
        <v>1889</v>
      </c>
      <c r="N972" s="2">
        <v>2601</v>
      </c>
      <c r="O972" s="3" t="s">
        <v>382</v>
      </c>
      <c r="P972" s="3" t="s">
        <v>39</v>
      </c>
      <c r="Q972" s="3" t="s">
        <v>48</v>
      </c>
      <c r="R972" s="3" t="s">
        <v>49</v>
      </c>
      <c r="S972" s="4">
        <v>46059.643750000003</v>
      </c>
      <c r="T972" s="4">
        <v>46059.645138888889</v>
      </c>
      <c r="U972" s="4">
        <v>46059.645138888889</v>
      </c>
      <c r="V972" s="3" t="s">
        <v>42</v>
      </c>
      <c r="W972" s="3" t="s">
        <v>43</v>
      </c>
      <c r="X972" s="3" t="s">
        <v>1376</v>
      </c>
      <c r="Y972" s="2">
        <v>1</v>
      </c>
      <c r="Z972" s="3" t="s">
        <v>52</v>
      </c>
      <c r="AA972" s="5">
        <v>0.03</v>
      </c>
      <c r="AB972" s="5">
        <v>0</v>
      </c>
      <c r="AC972" s="5">
        <v>0.03</v>
      </c>
      <c r="AD972" s="5">
        <v>0</v>
      </c>
      <c r="AE972" s="5">
        <v>0</v>
      </c>
      <c r="AF972" s="5">
        <v>0.03</v>
      </c>
      <c r="AG972" s="6"/>
      <c r="AH972" s="6"/>
      <c r="AI972" s="7">
        <v>0</v>
      </c>
      <c r="AJ972" s="7">
        <v>0</v>
      </c>
      <c r="AK972" s="7">
        <v>0.03</v>
      </c>
      <c r="AL972" s="7">
        <v>0</v>
      </c>
      <c r="AM972" s="7">
        <v>0.03</v>
      </c>
      <c r="AN972" s="12" t="s">
        <v>46</v>
      </c>
      <c r="AO972" s="12"/>
      <c r="AP972" s="12"/>
      <c r="AQ972" s="12"/>
      <c r="AR972" s="12"/>
      <c r="AS972" s="12"/>
      <c r="AT972" s="12"/>
      <c r="AU972" s="12"/>
      <c r="AV972" s="12"/>
      <c r="AW972" s="12"/>
      <c r="AX972" s="12"/>
      <c r="AY972" s="8" t="s">
        <v>47</v>
      </c>
    </row>
    <row r="973" spans="1:51" ht="16.5" x14ac:dyDescent="0.25">
      <c r="A973" s="159" t="str">
        <f>_xlfn.XLOOKUP(X973,Mapping!N:N,Mapping!O:O,"Not Found",0,1)</f>
        <v>Load Compare MP</v>
      </c>
      <c r="B973" s="159" t="str">
        <f t="shared" si="60"/>
        <v>BEDBLoad Compare MP46059.6451388889</v>
      </c>
      <c r="D973" s="159" t="str">
        <f t="shared" si="63"/>
        <v>Model parameters comparison</v>
      </c>
      <c r="E973" s="159" t="str">
        <f t="shared" si="61"/>
        <v>MCPBEDBLoad Compare MPModel parameters comparison</v>
      </c>
      <c r="F973" s="159" t="str">
        <f t="shared" si="62"/>
        <v>MCPBEDBLoad Compare MP</v>
      </c>
      <c r="G973" s="159" t="s">
        <v>1889</v>
      </c>
      <c r="N973" s="2">
        <v>2601</v>
      </c>
      <c r="O973" s="3" t="s">
        <v>382</v>
      </c>
      <c r="P973" s="3" t="s">
        <v>39</v>
      </c>
      <c r="Q973" s="3" t="s">
        <v>53</v>
      </c>
      <c r="R973" s="3" t="s">
        <v>329</v>
      </c>
      <c r="S973" s="4">
        <v>46059.645138888889</v>
      </c>
      <c r="T973" s="4">
        <v>46059.645138888889</v>
      </c>
      <c r="U973" s="4">
        <v>46059.646527777775</v>
      </c>
      <c r="V973" s="3" t="s">
        <v>42</v>
      </c>
      <c r="W973" s="3" t="s">
        <v>43</v>
      </c>
      <c r="X973" s="3" t="s">
        <v>1376</v>
      </c>
      <c r="Y973" s="2">
        <v>1</v>
      </c>
      <c r="Z973" s="3" t="s">
        <v>55</v>
      </c>
      <c r="AA973" s="5">
        <v>0</v>
      </c>
      <c r="AB973" s="5">
        <v>0</v>
      </c>
      <c r="AC973" s="5">
        <v>0</v>
      </c>
      <c r="AD973" s="5">
        <v>0</v>
      </c>
      <c r="AE973" s="5">
        <v>0</v>
      </c>
      <c r="AF973" s="5">
        <v>0</v>
      </c>
      <c r="AG973" s="6"/>
      <c r="AH973" s="6"/>
      <c r="AI973" s="7">
        <v>0</v>
      </c>
      <c r="AJ973" s="7">
        <v>0</v>
      </c>
      <c r="AK973" s="7">
        <v>0</v>
      </c>
      <c r="AL973" s="7">
        <v>0</v>
      </c>
      <c r="AM973" s="7">
        <v>0</v>
      </c>
      <c r="AN973" s="12" t="s">
        <v>46</v>
      </c>
      <c r="AO973" s="12"/>
      <c r="AP973" s="12"/>
      <c r="AQ973" s="12"/>
      <c r="AR973" s="12"/>
      <c r="AS973" s="12"/>
      <c r="AT973" s="12"/>
      <c r="AU973" s="12"/>
      <c r="AV973" s="12"/>
      <c r="AW973" s="12"/>
      <c r="AX973" s="12"/>
      <c r="AY973" s="8" t="s">
        <v>47</v>
      </c>
    </row>
    <row r="974" spans="1:51" ht="16.5" x14ac:dyDescent="0.25">
      <c r="A974" s="159" t="str">
        <f>_xlfn.XLOOKUP(X974,Mapping!N:N,Mapping!O:O,"Not Found",0,1)</f>
        <v>Load Compare Spreads</v>
      </c>
      <c r="B974" s="159" t="str">
        <f t="shared" si="60"/>
        <v>BEDBLoad Compare Spreads46059.6465277778</v>
      </c>
      <c r="D974" s="159" t="str">
        <f t="shared" si="63"/>
        <v>load Spreads</v>
      </c>
      <c r="E974" s="159" t="str">
        <f t="shared" si="61"/>
        <v>MCPBEDBLoad Compare Spreadsload Spreads</v>
      </c>
      <c r="F974" s="159" t="str">
        <f t="shared" si="62"/>
        <v>MCPBEDBLoad Compare Spreads</v>
      </c>
      <c r="G974" s="159" t="s">
        <v>1889</v>
      </c>
      <c r="N974" s="2">
        <v>2601</v>
      </c>
      <c r="O974" s="3" t="s">
        <v>382</v>
      </c>
      <c r="P974" s="3" t="s">
        <v>39</v>
      </c>
      <c r="Q974" s="3" t="s">
        <v>65</v>
      </c>
      <c r="R974" s="3" t="s">
        <v>42</v>
      </c>
      <c r="S974" s="4">
        <v>46059.646527777775</v>
      </c>
      <c r="T974" s="4">
        <v>46059.647916666669</v>
      </c>
      <c r="U974" s="4">
        <v>46059.660416666666</v>
      </c>
      <c r="V974" s="3" t="s">
        <v>42</v>
      </c>
      <c r="W974" s="3" t="s">
        <v>235</v>
      </c>
      <c r="X974" s="3" t="s">
        <v>1383</v>
      </c>
      <c r="Y974" s="2">
        <v>1</v>
      </c>
      <c r="Z974" s="3" t="s">
        <v>69</v>
      </c>
      <c r="AA974" s="5">
        <v>0.03</v>
      </c>
      <c r="AB974" s="5">
        <v>0.03</v>
      </c>
      <c r="AC974" s="5">
        <v>0</v>
      </c>
      <c r="AD974" s="5">
        <v>0.3</v>
      </c>
      <c r="AE974" s="5">
        <v>0.33</v>
      </c>
      <c r="AF974" s="5">
        <v>0.33</v>
      </c>
      <c r="AG974" s="6"/>
      <c r="AH974" s="6">
        <v>3.3333333333333333E-2</v>
      </c>
      <c r="AI974" s="7">
        <v>0.03</v>
      </c>
      <c r="AJ974" s="7">
        <v>3.3333333333333333E-2</v>
      </c>
      <c r="AK974" s="7">
        <v>0</v>
      </c>
      <c r="AL974" s="7">
        <v>6.3333333333333325E-2</v>
      </c>
      <c r="AM974" s="7">
        <v>6.3333333333333325E-2</v>
      </c>
      <c r="AN974" s="12" t="s">
        <v>56</v>
      </c>
      <c r="AO974" s="12" t="s">
        <v>57</v>
      </c>
      <c r="AP974" s="13" t="s">
        <v>58</v>
      </c>
      <c r="AQ974" s="12" t="s">
        <v>1530</v>
      </c>
      <c r="AR974" s="12"/>
      <c r="AS974" s="12"/>
      <c r="AT974" s="12" t="s">
        <v>60</v>
      </c>
      <c r="AU974" s="12" t="s">
        <v>118</v>
      </c>
      <c r="AV974" s="12"/>
      <c r="AW974" s="12"/>
      <c r="AX974" s="12"/>
      <c r="AY974" s="8" t="s">
        <v>47</v>
      </c>
    </row>
    <row r="975" spans="1:51" ht="16.5" x14ac:dyDescent="0.25">
      <c r="A975" s="159" t="str">
        <f>_xlfn.XLOOKUP(X975,Mapping!N:N,Mapping!O:O,"Not Found",0,1)</f>
        <v>Load Compare Spreads</v>
      </c>
      <c r="B975" s="159" t="str">
        <f t="shared" si="60"/>
        <v>BEDBLoad Compare Spreads46059.6604166667</v>
      </c>
      <c r="D975" s="159" t="str">
        <f t="shared" si="63"/>
        <v>load Spreads</v>
      </c>
      <c r="E975" s="159" t="str">
        <f t="shared" si="61"/>
        <v>MCPBEDBLoad Compare Spreadsload Spreads</v>
      </c>
      <c r="F975" s="159" t="str">
        <f t="shared" si="62"/>
        <v>MCPBEDBLoad Compare Spreads</v>
      </c>
      <c r="G975" s="159" t="s">
        <v>1889</v>
      </c>
      <c r="N975" s="2">
        <v>2601</v>
      </c>
      <c r="O975" s="3" t="s">
        <v>382</v>
      </c>
      <c r="P975" s="3" t="s">
        <v>39</v>
      </c>
      <c r="Q975" s="3" t="s">
        <v>65</v>
      </c>
      <c r="R975" s="3" t="s">
        <v>66</v>
      </c>
      <c r="S975" s="4">
        <v>46059.660416666666</v>
      </c>
      <c r="T975" s="4">
        <v>46059.668055555558</v>
      </c>
      <c r="U975" s="4">
        <v>46059.668055555558</v>
      </c>
      <c r="V975" s="3" t="s">
        <v>42</v>
      </c>
      <c r="W975" s="3" t="s">
        <v>43</v>
      </c>
      <c r="X975" s="3" t="s">
        <v>1383</v>
      </c>
      <c r="Y975" s="2">
        <v>2</v>
      </c>
      <c r="Z975" s="3" t="s">
        <v>69</v>
      </c>
      <c r="AA975" s="5">
        <v>0.18</v>
      </c>
      <c r="AB975" s="5">
        <v>0</v>
      </c>
      <c r="AC975" s="5">
        <v>0.18</v>
      </c>
      <c r="AD975" s="5">
        <v>0</v>
      </c>
      <c r="AE975" s="5">
        <v>0</v>
      </c>
      <c r="AF975" s="5">
        <v>0.18</v>
      </c>
      <c r="AG975" s="6"/>
      <c r="AH975" s="6"/>
      <c r="AI975" s="7">
        <v>0</v>
      </c>
      <c r="AJ975" s="7">
        <v>0</v>
      </c>
      <c r="AK975" s="7">
        <v>0.18</v>
      </c>
      <c r="AL975" s="7">
        <v>0</v>
      </c>
      <c r="AM975" s="7">
        <v>0.18</v>
      </c>
      <c r="AN975" s="12" t="s">
        <v>46</v>
      </c>
      <c r="AO975" s="12"/>
      <c r="AP975" s="12"/>
      <c r="AQ975" s="12"/>
      <c r="AR975" s="12"/>
      <c r="AS975" s="12"/>
      <c r="AT975" s="12"/>
      <c r="AU975" s="12"/>
      <c r="AV975" s="12"/>
      <c r="AW975" s="12"/>
      <c r="AX975" s="12"/>
      <c r="AY975" s="8" t="s">
        <v>47</v>
      </c>
    </row>
    <row r="976" spans="1:51" ht="16.5" x14ac:dyDescent="0.25">
      <c r="A976" s="159" t="str">
        <f>_xlfn.XLOOKUP(X976,Mapping!N:N,Mapping!O:O,"Not Found",0,1)</f>
        <v>Load Compare Spreads</v>
      </c>
      <c r="B976" s="159" t="str">
        <f t="shared" si="60"/>
        <v>BEDBLoad Compare Spreads46059.6680555556</v>
      </c>
      <c r="D976" s="159" t="str">
        <f t="shared" si="63"/>
        <v>Spreads comparison</v>
      </c>
      <c r="E976" s="159" t="str">
        <f t="shared" si="61"/>
        <v>MCPBEDBLoad Compare SpreadsSpreads comparison</v>
      </c>
      <c r="F976" s="159" t="str">
        <f t="shared" si="62"/>
        <v>MCPBEDBLoad Compare Spreads</v>
      </c>
      <c r="G976" s="159" t="s">
        <v>1889</v>
      </c>
      <c r="N976" s="2">
        <v>2601</v>
      </c>
      <c r="O976" s="3" t="s">
        <v>382</v>
      </c>
      <c r="P976" s="3" t="s">
        <v>39</v>
      </c>
      <c r="Q976" s="3" t="s">
        <v>70</v>
      </c>
      <c r="R976" s="3" t="s">
        <v>331</v>
      </c>
      <c r="S976" s="4">
        <v>46059.668055555558</v>
      </c>
      <c r="T976" s="4">
        <v>46059.668749999997</v>
      </c>
      <c r="U976" s="4">
        <v>46059.67083333333</v>
      </c>
      <c r="V976" s="3" t="s">
        <v>42</v>
      </c>
      <c r="W976" s="3" t="s">
        <v>43</v>
      </c>
      <c r="X976" s="3" t="s">
        <v>1383</v>
      </c>
      <c r="Y976" s="2">
        <v>1</v>
      </c>
      <c r="Z976" s="3" t="s">
        <v>71</v>
      </c>
      <c r="AA976" s="5">
        <v>0.02</v>
      </c>
      <c r="AB976" s="5">
        <v>0</v>
      </c>
      <c r="AC976" s="5">
        <v>0.02</v>
      </c>
      <c r="AD976" s="5">
        <v>0</v>
      </c>
      <c r="AE976" s="5">
        <v>0</v>
      </c>
      <c r="AF976" s="5">
        <v>0.02</v>
      </c>
      <c r="AG976" s="6"/>
      <c r="AH976" s="6"/>
      <c r="AI976" s="7">
        <v>0</v>
      </c>
      <c r="AJ976" s="7">
        <v>0</v>
      </c>
      <c r="AK976" s="7">
        <v>0.02</v>
      </c>
      <c r="AL976" s="7">
        <v>0</v>
      </c>
      <c r="AM976" s="7">
        <v>0.02</v>
      </c>
      <c r="AN976" s="12" t="s">
        <v>46</v>
      </c>
      <c r="AO976" s="12"/>
      <c r="AP976" s="12"/>
      <c r="AQ976" s="12"/>
      <c r="AR976" s="12"/>
      <c r="AS976" s="12"/>
      <c r="AT976" s="12"/>
      <c r="AU976" s="12"/>
      <c r="AV976" s="12"/>
      <c r="AW976" s="12"/>
      <c r="AX976" s="12"/>
      <c r="AY976" s="8" t="s">
        <v>47</v>
      </c>
    </row>
    <row r="977" spans="1:51" ht="16.5" x14ac:dyDescent="0.25">
      <c r="A977" s="159" t="str">
        <f>_xlfn.XLOOKUP(X977,Mapping!N:N,Mapping!O:O,"Not Found",0,1)</f>
        <v>Load Pos</v>
      </c>
      <c r="B977" s="159" t="str">
        <f t="shared" si="60"/>
        <v>BEDBLoad Pos46059.6708333333</v>
      </c>
      <c r="D977" s="159" t="str">
        <f t="shared" si="63"/>
        <v>load</v>
      </c>
      <c r="E977" s="159" t="str">
        <f t="shared" si="61"/>
        <v>MCPBEDBLoad Posload</v>
      </c>
      <c r="F977" s="159" t="str">
        <f t="shared" si="62"/>
        <v>MCPBEDBLoad Pos</v>
      </c>
      <c r="G977" s="159" t="s">
        <v>1889</v>
      </c>
      <c r="N977" s="2">
        <v>2601</v>
      </c>
      <c r="O977" s="3" t="s">
        <v>382</v>
      </c>
      <c r="P977" s="3" t="s">
        <v>39</v>
      </c>
      <c r="Q977" s="3" t="s">
        <v>72</v>
      </c>
      <c r="R977" s="3" t="s">
        <v>73</v>
      </c>
      <c r="S977" s="4">
        <v>46059.67083333333</v>
      </c>
      <c r="T977" s="4">
        <v>46059.717361111114</v>
      </c>
      <c r="U977" s="4">
        <v>46059.717361111114</v>
      </c>
      <c r="V977" s="3" t="s">
        <v>42</v>
      </c>
      <c r="W977" s="3" t="s">
        <v>43</v>
      </c>
      <c r="X977" s="3" t="s">
        <v>1386</v>
      </c>
      <c r="Y977" s="2">
        <v>1</v>
      </c>
      <c r="Z977" s="3" t="s">
        <v>75</v>
      </c>
      <c r="AA977" s="5">
        <v>1.1200000000000001</v>
      </c>
      <c r="AB977" s="5">
        <v>0</v>
      </c>
      <c r="AC977" s="5">
        <v>1.1200000000000001</v>
      </c>
      <c r="AD977" s="5">
        <v>0</v>
      </c>
      <c r="AE977" s="5">
        <v>0</v>
      </c>
      <c r="AF977" s="5">
        <v>1.1200000000000001</v>
      </c>
      <c r="AG977" s="6"/>
      <c r="AH977" s="6"/>
      <c r="AI977" s="7">
        <v>0</v>
      </c>
      <c r="AJ977" s="7">
        <v>0</v>
      </c>
      <c r="AK977" s="7">
        <v>1.1200000000000001</v>
      </c>
      <c r="AL977" s="7">
        <v>0</v>
      </c>
      <c r="AM977" s="7">
        <v>1.1200000000000001</v>
      </c>
      <c r="AN977" s="12" t="s">
        <v>46</v>
      </c>
      <c r="AO977" s="12"/>
      <c r="AP977" s="12"/>
      <c r="AQ977" s="12"/>
      <c r="AR977" s="12"/>
      <c r="AS977" s="12"/>
      <c r="AT977" s="12"/>
      <c r="AU977" s="12"/>
      <c r="AV977" s="12"/>
      <c r="AW977" s="12"/>
      <c r="AX977" s="12"/>
      <c r="AY977" s="8" t="s">
        <v>47</v>
      </c>
    </row>
    <row r="978" spans="1:51" ht="16.5" x14ac:dyDescent="0.25">
      <c r="A978" s="159" t="str">
        <f>_xlfn.XLOOKUP(X978,Mapping!N:N,Mapping!O:O,"Not Found",0,1)</f>
        <v>Load Pos</v>
      </c>
      <c r="B978" s="159" t="str">
        <f t="shared" si="60"/>
        <v>BEDBLoad Pos46059.7173611111</v>
      </c>
      <c r="D978" s="159" t="str">
        <f t="shared" si="63"/>
        <v>Stratification</v>
      </c>
      <c r="E978" s="159" t="str">
        <f t="shared" si="61"/>
        <v>MCPBEDBLoad PosStratification</v>
      </c>
      <c r="F978" s="159" t="str">
        <f t="shared" si="62"/>
        <v>MCPBEDBLoad Pos</v>
      </c>
      <c r="G978" s="159" t="s">
        <v>1889</v>
      </c>
      <c r="N978" s="2">
        <v>2601</v>
      </c>
      <c r="O978" s="3" t="s">
        <v>382</v>
      </c>
      <c r="P978" s="3" t="s">
        <v>39</v>
      </c>
      <c r="Q978" s="3" t="s">
        <v>76</v>
      </c>
      <c r="R978" s="3" t="s">
        <v>77</v>
      </c>
      <c r="S978" s="4">
        <v>46059.717361111114</v>
      </c>
      <c r="T978" s="4">
        <v>46059.722222222219</v>
      </c>
      <c r="U978" s="4">
        <v>46060.282638888886</v>
      </c>
      <c r="V978" s="3" t="s">
        <v>42</v>
      </c>
      <c r="W978" s="3" t="s">
        <v>43</v>
      </c>
      <c r="X978" s="3" t="s">
        <v>1386</v>
      </c>
      <c r="Y978" s="2">
        <v>1</v>
      </c>
      <c r="Z978" s="3" t="s">
        <v>78</v>
      </c>
      <c r="AA978" s="5">
        <v>0.12</v>
      </c>
      <c r="AB978" s="5">
        <v>0</v>
      </c>
      <c r="AC978" s="5">
        <v>0.12</v>
      </c>
      <c r="AD978" s="5">
        <v>0</v>
      </c>
      <c r="AE978" s="5">
        <v>0</v>
      </c>
      <c r="AF978" s="5">
        <v>0.12</v>
      </c>
      <c r="AG978" s="6"/>
      <c r="AH978" s="6"/>
      <c r="AI978" s="7">
        <v>0</v>
      </c>
      <c r="AJ978" s="7">
        <v>0</v>
      </c>
      <c r="AK978" s="7">
        <v>0.12</v>
      </c>
      <c r="AL978" s="7">
        <v>0</v>
      </c>
      <c r="AM978" s="7">
        <v>0.12</v>
      </c>
      <c r="AN978" s="12" t="s">
        <v>46</v>
      </c>
      <c r="AO978" s="12"/>
      <c r="AP978" s="12"/>
      <c r="AQ978" s="12"/>
      <c r="AR978" s="12"/>
      <c r="AS978" s="12"/>
      <c r="AT978" s="12"/>
      <c r="AU978" s="12"/>
      <c r="AV978" s="12"/>
      <c r="AW978" s="12"/>
      <c r="AX978" s="12"/>
      <c r="AY978" s="8" t="s">
        <v>47</v>
      </c>
    </row>
    <row r="979" spans="1:51" ht="16.5" x14ac:dyDescent="0.25">
      <c r="A979" s="159" t="str">
        <f>_xlfn.XLOOKUP(X979,Mapping!N:N,Mapping!O:O,"Not Found",0,1)</f>
        <v>Valuation (NPV)</v>
      </c>
      <c r="B979" s="159" t="str">
        <f t="shared" si="60"/>
        <v>BEDBValuation (NPV)46060.2826388889</v>
      </c>
      <c r="D979" s="159" t="str">
        <f t="shared" si="63"/>
        <v>portfolio valuation run</v>
      </c>
      <c r="E979" s="159" t="str">
        <f t="shared" si="61"/>
        <v>MCPBEDBValuation (NPV)portfolio valuation run</v>
      </c>
      <c r="F979" s="159" t="str">
        <f t="shared" si="62"/>
        <v>MCPBEDBValuation (NPV)</v>
      </c>
      <c r="G979" s="159" t="s">
        <v>1889</v>
      </c>
      <c r="N979" s="2">
        <v>2601</v>
      </c>
      <c r="O979" s="3" t="s">
        <v>382</v>
      </c>
      <c r="P979" s="3" t="s">
        <v>39</v>
      </c>
      <c r="Q979" s="3" t="s">
        <v>85</v>
      </c>
      <c r="R979" s="3" t="s">
        <v>86</v>
      </c>
      <c r="S979" s="4">
        <v>46060.282638888886</v>
      </c>
      <c r="T979" s="4">
        <v>46060.84097222222</v>
      </c>
      <c r="U979" s="4">
        <v>46061.829861111109</v>
      </c>
      <c r="V979" s="3" t="s">
        <v>42</v>
      </c>
      <c r="W979" s="3" t="s">
        <v>43</v>
      </c>
      <c r="X979" s="3" t="s">
        <v>1393</v>
      </c>
      <c r="Y979" s="2">
        <v>1</v>
      </c>
      <c r="Z979" s="3" t="s">
        <v>88</v>
      </c>
      <c r="AA979" s="5">
        <v>13.4</v>
      </c>
      <c r="AB979" s="5">
        <v>13.4</v>
      </c>
      <c r="AC979" s="5">
        <v>0</v>
      </c>
      <c r="AD979" s="5">
        <v>0</v>
      </c>
      <c r="AE979" s="5">
        <v>13.4</v>
      </c>
      <c r="AF979" s="5">
        <v>13.4</v>
      </c>
      <c r="AG979" s="6">
        <v>0</v>
      </c>
      <c r="AH979" s="6"/>
      <c r="AI979" s="7">
        <v>0</v>
      </c>
      <c r="AJ979" s="7">
        <v>0</v>
      </c>
      <c r="AK979" s="7">
        <v>13.4</v>
      </c>
      <c r="AL979" s="7">
        <v>0</v>
      </c>
      <c r="AM979" s="7">
        <v>13.4</v>
      </c>
      <c r="AN979" s="12" t="s">
        <v>46</v>
      </c>
      <c r="AO979" s="12"/>
      <c r="AP979" s="12"/>
      <c r="AQ979" s="12" t="s">
        <v>1531</v>
      </c>
      <c r="AR979" s="12"/>
      <c r="AS979" s="12"/>
      <c r="AT979" s="12"/>
      <c r="AU979" s="12"/>
      <c r="AV979" s="12"/>
      <c r="AW979" s="12"/>
      <c r="AX979" s="12"/>
      <c r="AY979" s="8" t="s">
        <v>47</v>
      </c>
    </row>
    <row r="980" spans="1:51" ht="16.5" x14ac:dyDescent="0.25">
      <c r="A980" s="159" t="str">
        <f>_xlfn.XLOOKUP(X980,Mapping!N:N,Mapping!O:O,"Not Found",0,1)</f>
        <v>Valuation (NPV)</v>
      </c>
      <c r="B980" s="159" t="str">
        <f t="shared" si="60"/>
        <v>BEDBValuation (NPV)46061.8298611111</v>
      </c>
      <c r="D980" s="159" t="str">
        <f t="shared" si="63"/>
        <v>export to ara</v>
      </c>
      <c r="E980" s="159" t="str">
        <f t="shared" si="61"/>
        <v>MCPBEDBValuation (NPV)export to ara</v>
      </c>
      <c r="F980" s="159" t="str">
        <f t="shared" si="62"/>
        <v>MCPBEDBValuation (NPV)</v>
      </c>
      <c r="G980" s="159" t="s">
        <v>1889</v>
      </c>
      <c r="N980" s="2">
        <v>2601</v>
      </c>
      <c r="O980" s="3" t="s">
        <v>382</v>
      </c>
      <c r="P980" s="3" t="s">
        <v>39</v>
      </c>
      <c r="Q980" s="3" t="s">
        <v>89</v>
      </c>
      <c r="R980" s="3" t="s">
        <v>90</v>
      </c>
      <c r="S980" s="4">
        <v>46061.829861111109</v>
      </c>
      <c r="T980" s="4">
        <v>46061.829861111109</v>
      </c>
      <c r="U980" s="4">
        <v>46061.831250000003</v>
      </c>
      <c r="V980" s="3" t="s">
        <v>42</v>
      </c>
      <c r="W980" s="3" t="s">
        <v>43</v>
      </c>
      <c r="X980" s="3" t="s">
        <v>1532</v>
      </c>
      <c r="Y980" s="2">
        <v>1</v>
      </c>
      <c r="Z980" s="3" t="s">
        <v>91</v>
      </c>
      <c r="AA980" s="5">
        <v>0</v>
      </c>
      <c r="AB980" s="5">
        <v>0</v>
      </c>
      <c r="AC980" s="5">
        <v>0</v>
      </c>
      <c r="AD980" s="5">
        <v>0</v>
      </c>
      <c r="AE980" s="5">
        <v>0</v>
      </c>
      <c r="AF980" s="5">
        <v>0</v>
      </c>
      <c r="AG980" s="6"/>
      <c r="AH980" s="6"/>
      <c r="AI980" s="7">
        <v>0</v>
      </c>
      <c r="AJ980" s="7">
        <v>0</v>
      </c>
      <c r="AK980" s="7">
        <v>0</v>
      </c>
      <c r="AL980" s="7">
        <v>0</v>
      </c>
      <c r="AM980" s="7">
        <v>0</v>
      </c>
      <c r="AN980" s="12" t="s">
        <v>46</v>
      </c>
      <c r="AO980" s="12"/>
      <c r="AP980" s="12"/>
      <c r="AQ980" s="12"/>
      <c r="AR980" s="12"/>
      <c r="AS980" s="12"/>
      <c r="AT980" s="12"/>
      <c r="AU980" s="12"/>
      <c r="AV980" s="12"/>
      <c r="AW980" s="12"/>
      <c r="AX980" s="12"/>
      <c r="AY980" s="8" t="s">
        <v>47</v>
      </c>
    </row>
    <row r="981" spans="1:51" ht="16.5" x14ac:dyDescent="0.25">
      <c r="A981" s="159" t="str">
        <f>_xlfn.XLOOKUP(X981,Mapping!N:N,Mapping!O:O,"Not Found",0,1)</f>
        <v>Valuation (NPV)</v>
      </c>
      <c r="B981" s="159" t="str">
        <f t="shared" si="60"/>
        <v>BEDBValuation (NPV)46061.8298611111</v>
      </c>
      <c r="D981" s="159" t="str">
        <f t="shared" si="63"/>
        <v>portfolio valuation run</v>
      </c>
      <c r="E981" s="159" t="str">
        <f t="shared" si="61"/>
        <v>MCPBEDBValuation (NPV)portfolio valuation run</v>
      </c>
      <c r="F981" s="159" t="str">
        <f t="shared" si="62"/>
        <v>MCPBEDBValuation (NPV)</v>
      </c>
      <c r="G981" s="159" t="s">
        <v>1889</v>
      </c>
      <c r="N981" s="2">
        <v>2601</v>
      </c>
      <c r="O981" s="3" t="s">
        <v>382</v>
      </c>
      <c r="P981" s="3" t="s">
        <v>39</v>
      </c>
      <c r="Q981" s="3" t="s">
        <v>85</v>
      </c>
      <c r="R981" s="3" t="s">
        <v>42</v>
      </c>
      <c r="S981" s="4">
        <v>46061.829861111109</v>
      </c>
      <c r="T981" s="4">
        <v>46061.830555555556</v>
      </c>
      <c r="U981" s="4">
        <v>46061.829861111109</v>
      </c>
      <c r="V981" s="3" t="s">
        <v>42</v>
      </c>
      <c r="W981" s="3" t="s">
        <v>43</v>
      </c>
      <c r="X981" s="3" t="s">
        <v>1532</v>
      </c>
      <c r="Y981" s="2">
        <v>2</v>
      </c>
      <c r="Z981" s="3" t="s">
        <v>88</v>
      </c>
      <c r="AA981" s="5">
        <v>0.02</v>
      </c>
      <c r="AB981" s="5">
        <v>0</v>
      </c>
      <c r="AC981" s="5">
        <v>0.02</v>
      </c>
      <c r="AD981" s="5">
        <v>0</v>
      </c>
      <c r="AE981" s="5">
        <v>0</v>
      </c>
      <c r="AF981" s="5">
        <v>0.02</v>
      </c>
      <c r="AG981" s="6"/>
      <c r="AH981" s="6"/>
      <c r="AI981" s="7">
        <v>0</v>
      </c>
      <c r="AJ981" s="7">
        <v>0</v>
      </c>
      <c r="AK981" s="7">
        <v>0.02</v>
      </c>
      <c r="AL981" s="7">
        <v>0</v>
      </c>
      <c r="AM981" s="7">
        <v>0.02</v>
      </c>
      <c r="AN981" s="12" t="s">
        <v>46</v>
      </c>
      <c r="AO981" s="12"/>
      <c r="AP981" s="12"/>
      <c r="AQ981" s="12"/>
      <c r="AR981" s="12"/>
      <c r="AS981" s="12"/>
      <c r="AT981" s="12"/>
      <c r="AU981" s="12"/>
      <c r="AV981" s="12"/>
      <c r="AW981" s="12"/>
      <c r="AX981" s="12"/>
      <c r="AY981" s="8" t="s">
        <v>47</v>
      </c>
    </row>
    <row r="982" spans="1:51" ht="16.5" x14ac:dyDescent="0.25">
      <c r="A982" s="159" t="str">
        <f>_xlfn.XLOOKUP(X982,Mapping!N:N,Mapping!O:O,"Not Found",0,1)</f>
        <v>Valuation (NPV)</v>
      </c>
      <c r="B982" s="159" t="str">
        <f t="shared" si="60"/>
        <v>BEDBValuation (NPV)46061.83125</v>
      </c>
      <c r="D982" s="159" t="str">
        <f t="shared" si="63"/>
        <v>Light Maintenance</v>
      </c>
      <c r="E982" s="159" t="str">
        <f t="shared" si="61"/>
        <v>MCPBEDBValuation (NPV)Light Maintenance</v>
      </c>
      <c r="F982" s="159" t="str">
        <f t="shared" si="62"/>
        <v>MCPBEDBValuation (NPV)</v>
      </c>
      <c r="G982" s="159" t="s">
        <v>1889</v>
      </c>
      <c r="N982" s="2">
        <v>2601</v>
      </c>
      <c r="O982" s="3" t="s">
        <v>382</v>
      </c>
      <c r="P982" s="3" t="s">
        <v>39</v>
      </c>
      <c r="Q982" s="3" t="s">
        <v>92</v>
      </c>
      <c r="R982" s="3" t="s">
        <v>93</v>
      </c>
      <c r="S982" s="4">
        <v>46061.831250000003</v>
      </c>
      <c r="T982" s="4">
        <v>46061.863194444442</v>
      </c>
      <c r="U982" s="4">
        <v>46061.863194444442</v>
      </c>
      <c r="V982" s="3" t="s">
        <v>42</v>
      </c>
      <c r="W982" s="3" t="s">
        <v>43</v>
      </c>
      <c r="X982" s="3" t="s">
        <v>1394</v>
      </c>
      <c r="Y982" s="2">
        <v>1</v>
      </c>
      <c r="Z982" s="3" t="s">
        <v>94</v>
      </c>
      <c r="AA982" s="5">
        <v>0.77</v>
      </c>
      <c r="AB982" s="5">
        <v>0</v>
      </c>
      <c r="AC982" s="5">
        <v>0.77</v>
      </c>
      <c r="AD982" s="5">
        <v>0</v>
      </c>
      <c r="AE982" s="5">
        <v>0</v>
      </c>
      <c r="AF982" s="5">
        <v>0.77</v>
      </c>
      <c r="AG982" s="6"/>
      <c r="AH982" s="6"/>
      <c r="AI982" s="7">
        <v>0</v>
      </c>
      <c r="AJ982" s="7">
        <v>0</v>
      </c>
      <c r="AK982" s="7">
        <v>0.77</v>
      </c>
      <c r="AL982" s="7">
        <v>0</v>
      </c>
      <c r="AM982" s="7">
        <v>0.77</v>
      </c>
      <c r="AN982" s="12" t="s">
        <v>46</v>
      </c>
      <c r="AO982" s="12"/>
      <c r="AP982" s="12"/>
      <c r="AQ982" s="12"/>
      <c r="AR982" s="12"/>
      <c r="AS982" s="12"/>
      <c r="AT982" s="12"/>
      <c r="AU982" s="12"/>
      <c r="AV982" s="12"/>
      <c r="AW982" s="12"/>
      <c r="AX982" s="12"/>
      <c r="AY982" s="8" t="s">
        <v>47</v>
      </c>
    </row>
    <row r="983" spans="1:51" ht="16.5" x14ac:dyDescent="0.25">
      <c r="A983" s="159" t="str">
        <f>_xlfn.XLOOKUP(X983,Mapping!N:N,Mapping!O:O,"Not Found",0,1)</f>
        <v>Valuation (NPV)</v>
      </c>
      <c r="B983" s="159" t="str">
        <f t="shared" si="60"/>
        <v>BEDBValuation (NPV)46061.8631944444</v>
      </c>
      <c r="D983" s="159" t="str">
        <f t="shared" si="63"/>
        <v>valuation report OLAP exports</v>
      </c>
      <c r="E983" s="159" t="str">
        <f t="shared" si="61"/>
        <v>MCPBEDBValuation (NPV)valuation report OLAP exports</v>
      </c>
      <c r="F983" s="159" t="str">
        <f t="shared" si="62"/>
        <v>MCPBEDBValuation (NPV)</v>
      </c>
      <c r="G983" s="159" t="s">
        <v>1889</v>
      </c>
      <c r="N983" s="2">
        <v>2601</v>
      </c>
      <c r="O983" s="3" t="s">
        <v>382</v>
      </c>
      <c r="P983" s="3" t="s">
        <v>39</v>
      </c>
      <c r="Q983" s="3" t="s">
        <v>95</v>
      </c>
      <c r="R983" s="3" t="s">
        <v>96</v>
      </c>
      <c r="S983" s="4">
        <v>46061.863194444442</v>
      </c>
      <c r="T983" s="4">
        <v>46061.897916666669</v>
      </c>
      <c r="U983" s="4">
        <v>46061.897916666669</v>
      </c>
      <c r="V983" s="3" t="s">
        <v>42</v>
      </c>
      <c r="W983" s="3" t="s">
        <v>43</v>
      </c>
      <c r="X983" s="3" t="s">
        <v>1394</v>
      </c>
      <c r="Y983" s="2">
        <v>1</v>
      </c>
      <c r="Z983" s="3" t="s">
        <v>97</v>
      </c>
      <c r="AA983" s="5">
        <v>0.83</v>
      </c>
      <c r="AB983" s="5">
        <v>0</v>
      </c>
      <c r="AC983" s="5">
        <v>0.83</v>
      </c>
      <c r="AD983" s="5">
        <v>0</v>
      </c>
      <c r="AE983" s="5">
        <v>0</v>
      </c>
      <c r="AF983" s="5">
        <v>0.83</v>
      </c>
      <c r="AG983" s="6"/>
      <c r="AH983" s="6"/>
      <c r="AI983" s="7">
        <v>0</v>
      </c>
      <c r="AJ983" s="7">
        <v>0</v>
      </c>
      <c r="AK983" s="7">
        <v>0.83</v>
      </c>
      <c r="AL983" s="7">
        <v>0</v>
      </c>
      <c r="AM983" s="7">
        <v>0.83</v>
      </c>
      <c r="AN983" s="12" t="s">
        <v>46</v>
      </c>
      <c r="AO983" s="12"/>
      <c r="AP983" s="12"/>
      <c r="AQ983" s="12"/>
      <c r="AR983" s="12"/>
      <c r="AS983" s="12"/>
      <c r="AT983" s="12"/>
      <c r="AU983" s="12"/>
      <c r="AV983" s="12"/>
      <c r="AW983" s="12"/>
      <c r="AX983" s="12"/>
      <c r="AY983" s="8" t="s">
        <v>47</v>
      </c>
    </row>
    <row r="984" spans="1:51" ht="16.5" x14ac:dyDescent="0.25">
      <c r="A984" s="159" t="str">
        <f>_xlfn.XLOOKUP(X984,Mapping!N:N,Mapping!O:O,"Not Found",0,1)</f>
        <v>Valuation (NPV)</v>
      </c>
      <c r="B984" s="159" t="str">
        <f t="shared" si="60"/>
        <v>BEDBValuation (NPV)46061.8979166667</v>
      </c>
      <c r="D984" s="159" t="str">
        <f t="shared" si="63"/>
        <v>valuation report QRM Reporter exports</v>
      </c>
      <c r="E984" s="159" t="str">
        <f t="shared" si="61"/>
        <v>MCPBEDBValuation (NPV)valuation report QRM Reporter exports</v>
      </c>
      <c r="F984" s="159" t="str">
        <f t="shared" si="62"/>
        <v>MCPBEDBValuation (NPV)</v>
      </c>
      <c r="G984" s="159" t="s">
        <v>1889</v>
      </c>
      <c r="N984" s="2">
        <v>2601</v>
      </c>
      <c r="O984" s="3" t="s">
        <v>382</v>
      </c>
      <c r="P984" s="3" t="s">
        <v>39</v>
      </c>
      <c r="Q984" s="3" t="s">
        <v>264</v>
      </c>
      <c r="R984" s="3" t="s">
        <v>682</v>
      </c>
      <c r="S984" s="4">
        <v>46061.897916666669</v>
      </c>
      <c r="T984" s="4">
        <v>46061.90347222222</v>
      </c>
      <c r="U984" s="4">
        <v>46062.576388888891</v>
      </c>
      <c r="V984" s="3" t="s">
        <v>42</v>
      </c>
      <c r="W984" s="3" t="s">
        <v>43</v>
      </c>
      <c r="X984" s="3" t="s">
        <v>1394</v>
      </c>
      <c r="Y984" s="2">
        <v>1</v>
      </c>
      <c r="Z984" s="3" t="s">
        <v>266</v>
      </c>
      <c r="AA984" s="5">
        <v>0.13</v>
      </c>
      <c r="AB984" s="5">
        <v>0</v>
      </c>
      <c r="AC984" s="5">
        <v>0.13</v>
      </c>
      <c r="AD984" s="5">
        <v>0</v>
      </c>
      <c r="AE984" s="5">
        <v>0</v>
      </c>
      <c r="AF984" s="5">
        <v>0.13</v>
      </c>
      <c r="AG984" s="6"/>
      <c r="AH984" s="6"/>
      <c r="AI984" s="7">
        <v>0</v>
      </c>
      <c r="AJ984" s="7">
        <v>0</v>
      </c>
      <c r="AK984" s="7">
        <v>0.13</v>
      </c>
      <c r="AL984" s="7">
        <v>0</v>
      </c>
      <c r="AM984" s="7">
        <v>0.13</v>
      </c>
      <c r="AN984" s="12" t="s">
        <v>46</v>
      </c>
      <c r="AO984" s="12"/>
      <c r="AP984" s="12"/>
      <c r="AQ984" s="12"/>
      <c r="AR984" s="12"/>
      <c r="AS984" s="12"/>
      <c r="AT984" s="12"/>
      <c r="AU984" s="12"/>
      <c r="AV984" s="12"/>
      <c r="AW984" s="12"/>
      <c r="AX984" s="12"/>
      <c r="AY984" s="8" t="s">
        <v>47</v>
      </c>
    </row>
    <row r="985" spans="1:51" ht="16.5" x14ac:dyDescent="0.25">
      <c r="A985" s="159" t="str">
        <f>_xlfn.XLOOKUP(X985,Mapping!N:N,Mapping!O:O,"Not Found",0,1)</f>
        <v>Import Strategies</v>
      </c>
      <c r="B985" s="159" t="str">
        <f t="shared" si="60"/>
        <v>BEDBImport Strategies46062.5763888889</v>
      </c>
      <c r="D985" s="159" t="str">
        <f t="shared" si="63"/>
        <v>import strategies Risk</v>
      </c>
      <c r="E985" s="159" t="str">
        <f t="shared" si="61"/>
        <v>MCPBEDBImport Strategiesimport strategies Risk</v>
      </c>
      <c r="F985" s="159" t="str">
        <f t="shared" si="62"/>
        <v>MCPBEDBImport Strategies</v>
      </c>
      <c r="G985" s="159" t="s">
        <v>1889</v>
      </c>
      <c r="N985" s="2">
        <v>2601</v>
      </c>
      <c r="O985" s="3" t="s">
        <v>382</v>
      </c>
      <c r="P985" s="3" t="s">
        <v>39</v>
      </c>
      <c r="Q985" s="3" t="s">
        <v>1412</v>
      </c>
      <c r="R985" s="3" t="s">
        <v>1413</v>
      </c>
      <c r="S985" s="4">
        <v>46062.576388888891</v>
      </c>
      <c r="T985" s="4">
        <v>46062.580555555556</v>
      </c>
      <c r="U985" s="4">
        <v>46062.583333333336</v>
      </c>
      <c r="V985" s="3" t="s">
        <v>42</v>
      </c>
      <c r="W985" s="3" t="s">
        <v>43</v>
      </c>
      <c r="X985" s="3" t="s">
        <v>1414</v>
      </c>
      <c r="Y985" s="2">
        <v>1</v>
      </c>
      <c r="Z985" s="3" t="s">
        <v>1415</v>
      </c>
      <c r="AA985" s="5">
        <v>0.1</v>
      </c>
      <c r="AB985" s="5">
        <v>0</v>
      </c>
      <c r="AC985" s="5">
        <v>0.1</v>
      </c>
      <c r="AD985" s="5">
        <v>0</v>
      </c>
      <c r="AE985" s="5">
        <v>0</v>
      </c>
      <c r="AF985" s="5">
        <v>0.1</v>
      </c>
      <c r="AG985" s="6"/>
      <c r="AH985" s="6"/>
      <c r="AI985" s="7">
        <v>0</v>
      </c>
      <c r="AJ985" s="7">
        <v>0</v>
      </c>
      <c r="AK985" s="7">
        <v>0.1</v>
      </c>
      <c r="AL985" s="7">
        <v>0</v>
      </c>
      <c r="AM985" s="7">
        <v>0.1</v>
      </c>
      <c r="AN985" s="12" t="s">
        <v>46</v>
      </c>
      <c r="AO985" s="12"/>
      <c r="AP985" s="12"/>
      <c r="AQ985" s="12"/>
      <c r="AR985" s="12"/>
      <c r="AS985" s="12"/>
      <c r="AT985" s="12"/>
      <c r="AU985" s="12"/>
      <c r="AV985" s="12"/>
      <c r="AW985" s="12"/>
      <c r="AX985" s="12"/>
      <c r="AY985" s="8" t="s">
        <v>47</v>
      </c>
    </row>
    <row r="986" spans="1:51" ht="16.5" x14ac:dyDescent="0.25">
      <c r="A986" s="159" t="str">
        <f>_xlfn.XLOOKUP(X986,Mapping!N:N,Mapping!O:O,"Not Found",0,1)</f>
        <v>Planning (NII)</v>
      </c>
      <c r="B986" s="159" t="str">
        <f t="shared" si="60"/>
        <v>BEDBPlanning (NII)46062.5833333333</v>
      </c>
      <c r="D986" s="159" t="str">
        <f t="shared" si="63"/>
        <v>combined planning run</v>
      </c>
      <c r="E986" s="159" t="str">
        <f t="shared" si="61"/>
        <v>MCPBEDBPlanning (NII)combined planning run</v>
      </c>
      <c r="F986" s="159" t="str">
        <f t="shared" si="62"/>
        <v>MCPBEDBPlanning (NII)</v>
      </c>
      <c r="G986" s="159" t="s">
        <v>1889</v>
      </c>
      <c r="N986" s="2">
        <v>2601</v>
      </c>
      <c r="O986" s="3" t="s">
        <v>382</v>
      </c>
      <c r="P986" s="3" t="s">
        <v>39</v>
      </c>
      <c r="Q986" s="3" t="s">
        <v>1458</v>
      </c>
      <c r="R986" s="3" t="s">
        <v>1459</v>
      </c>
      <c r="S986" s="4">
        <v>46062.583333333336</v>
      </c>
      <c r="T986" s="4">
        <v>46063.935416666667</v>
      </c>
      <c r="U986" s="4">
        <v>46063.935416666667</v>
      </c>
      <c r="V986" s="3" t="s">
        <v>42</v>
      </c>
      <c r="W986" s="3" t="s">
        <v>43</v>
      </c>
      <c r="X986" s="3" t="s">
        <v>1416</v>
      </c>
      <c r="Y986" s="2">
        <v>1</v>
      </c>
      <c r="Z986" s="3" t="s">
        <v>1461</v>
      </c>
      <c r="AA986" s="5">
        <v>32.450000000000003</v>
      </c>
      <c r="AB986" s="5">
        <v>32.450000000000003</v>
      </c>
      <c r="AC986" s="5">
        <v>0</v>
      </c>
      <c r="AD986" s="5">
        <v>0</v>
      </c>
      <c r="AE986" s="5">
        <v>32.450000000000003</v>
      </c>
      <c r="AF986" s="5">
        <v>32.450000000000003</v>
      </c>
      <c r="AG986" s="6">
        <v>0</v>
      </c>
      <c r="AH986" s="6"/>
      <c r="AI986" s="7">
        <v>0</v>
      </c>
      <c r="AJ986" s="7">
        <v>0</v>
      </c>
      <c r="AK986" s="7">
        <v>32.450000000000003</v>
      </c>
      <c r="AL986" s="7">
        <v>0</v>
      </c>
      <c r="AM986" s="7">
        <v>32.450000000000003</v>
      </c>
      <c r="AN986" s="12" t="s">
        <v>46</v>
      </c>
      <c r="AO986" s="12"/>
      <c r="AP986" s="12"/>
      <c r="AQ986" s="12" t="s">
        <v>1533</v>
      </c>
      <c r="AR986" s="12"/>
      <c r="AS986" s="12"/>
      <c r="AT986" s="12"/>
      <c r="AU986" s="12"/>
      <c r="AV986" s="12"/>
      <c r="AW986" s="12"/>
      <c r="AY986" s="8" t="s">
        <v>47</v>
      </c>
    </row>
    <row r="987" spans="1:51" ht="16.5" x14ac:dyDescent="0.25">
      <c r="A987" s="159" t="str">
        <f>_xlfn.XLOOKUP(X987,Mapping!N:N,Mapping!O:O,"Not Found",0,1)</f>
        <v>Planning (NII)</v>
      </c>
      <c r="B987" s="159" t="str">
        <f t="shared" si="60"/>
        <v>BEDBPlanning (NII)46063.9354166667</v>
      </c>
      <c r="D987" s="159" t="str">
        <f t="shared" si="63"/>
        <v>export to ara</v>
      </c>
      <c r="E987" s="159" t="str">
        <f t="shared" si="61"/>
        <v>MCPBEDBPlanning (NII)export to ara</v>
      </c>
      <c r="F987" s="159" t="str">
        <f t="shared" si="62"/>
        <v>MCPBEDBPlanning (NII)</v>
      </c>
      <c r="G987" s="159" t="s">
        <v>1889</v>
      </c>
      <c r="N987" s="2">
        <v>2601</v>
      </c>
      <c r="O987" s="3" t="s">
        <v>382</v>
      </c>
      <c r="P987" s="3" t="s">
        <v>39</v>
      </c>
      <c r="Q987" s="3" t="s">
        <v>89</v>
      </c>
      <c r="R987" s="3" t="s">
        <v>90</v>
      </c>
      <c r="S987" s="4">
        <v>46063.935416666667</v>
      </c>
      <c r="T987" s="4">
        <v>46063.936805555553</v>
      </c>
      <c r="U987" s="4">
        <v>46063.938194444447</v>
      </c>
      <c r="V987" s="3" t="s">
        <v>42</v>
      </c>
      <c r="W987" s="3" t="s">
        <v>43</v>
      </c>
      <c r="X987" s="3" t="s">
        <v>1416</v>
      </c>
      <c r="Y987" s="2">
        <v>2</v>
      </c>
      <c r="Z987" s="3" t="s">
        <v>91</v>
      </c>
      <c r="AA987" s="5">
        <v>0.03</v>
      </c>
      <c r="AB987" s="5">
        <v>0</v>
      </c>
      <c r="AC987" s="5">
        <v>0.03</v>
      </c>
      <c r="AD987" s="5">
        <v>0</v>
      </c>
      <c r="AE987" s="5">
        <v>0</v>
      </c>
      <c r="AF987" s="5">
        <v>0.03</v>
      </c>
      <c r="AG987" s="6"/>
      <c r="AH987" s="6"/>
      <c r="AI987" s="7">
        <v>0</v>
      </c>
      <c r="AJ987" s="7">
        <v>0</v>
      </c>
      <c r="AK987" s="7">
        <v>0.03</v>
      </c>
      <c r="AL987" s="7">
        <v>0</v>
      </c>
      <c r="AM987" s="7">
        <v>0.03</v>
      </c>
      <c r="AN987" s="12" t="s">
        <v>46</v>
      </c>
      <c r="AO987" s="12"/>
      <c r="AP987" s="12"/>
      <c r="AQ987" s="12"/>
      <c r="AR987" s="12"/>
      <c r="AS987" s="12"/>
      <c r="AT987" s="12"/>
      <c r="AU987" s="12"/>
      <c r="AV987" s="12"/>
      <c r="AW987" s="12"/>
      <c r="AX987" s="12"/>
      <c r="AY987" s="8" t="s">
        <v>47</v>
      </c>
    </row>
    <row r="988" spans="1:51" ht="16.5" x14ac:dyDescent="0.25">
      <c r="A988" s="159" t="str">
        <f>_xlfn.XLOOKUP(X988,Mapping!N:N,Mapping!O:O,"Not Found",0,1)</f>
        <v>Planning (NII)</v>
      </c>
      <c r="B988" s="159" t="str">
        <f t="shared" si="60"/>
        <v>BEDBPlanning (NII)46063.9381944444</v>
      </c>
      <c r="D988" s="159" t="str">
        <f t="shared" si="63"/>
        <v>Light Maintenance</v>
      </c>
      <c r="E988" s="159" t="str">
        <f t="shared" si="61"/>
        <v>MCPBEDBPlanning (NII)Light Maintenance</v>
      </c>
      <c r="F988" s="159" t="str">
        <f t="shared" si="62"/>
        <v>MCPBEDBPlanning (NII)</v>
      </c>
      <c r="G988" s="159" t="s">
        <v>1889</v>
      </c>
      <c r="N988" s="2">
        <v>2601</v>
      </c>
      <c r="O988" s="3" t="s">
        <v>382</v>
      </c>
      <c r="P988" s="3" t="s">
        <v>39</v>
      </c>
      <c r="Q988" s="3" t="s">
        <v>92</v>
      </c>
      <c r="R988" s="3" t="s">
        <v>93</v>
      </c>
      <c r="S988" s="4">
        <v>46063.938194444447</v>
      </c>
      <c r="T988" s="4">
        <v>46064.104166666664</v>
      </c>
      <c r="U988" s="4">
        <v>46064.104166666664</v>
      </c>
      <c r="V988" s="3" t="s">
        <v>42</v>
      </c>
      <c r="W988" s="3" t="s">
        <v>43</v>
      </c>
      <c r="X988" s="3" t="s">
        <v>1417</v>
      </c>
      <c r="Y988" s="2">
        <v>2</v>
      </c>
      <c r="Z988" s="3" t="s">
        <v>94</v>
      </c>
      <c r="AA988" s="5">
        <v>3.98</v>
      </c>
      <c r="AB988" s="5">
        <v>0</v>
      </c>
      <c r="AC988" s="5">
        <v>3.98</v>
      </c>
      <c r="AD988" s="5">
        <v>0</v>
      </c>
      <c r="AE988" s="5">
        <v>0</v>
      </c>
      <c r="AF988" s="5">
        <v>3.98</v>
      </c>
      <c r="AG988" s="6"/>
      <c r="AH988" s="6"/>
      <c r="AI988" s="7">
        <v>0</v>
      </c>
      <c r="AJ988" s="7">
        <v>0</v>
      </c>
      <c r="AK988" s="7">
        <v>3.98</v>
      </c>
      <c r="AL988" s="7">
        <v>0</v>
      </c>
      <c r="AM988" s="7">
        <v>3.98</v>
      </c>
      <c r="AN988" s="12" t="s">
        <v>46</v>
      </c>
      <c r="AO988" s="12"/>
      <c r="AP988" s="12"/>
      <c r="AQ988" s="12"/>
      <c r="AR988" s="12"/>
      <c r="AS988" s="12"/>
      <c r="AT988" s="12"/>
      <c r="AU988" s="12"/>
      <c r="AV988" s="12"/>
      <c r="AW988" s="12"/>
      <c r="AX988" s="12"/>
      <c r="AY988" s="8" t="s">
        <v>47</v>
      </c>
    </row>
    <row r="989" spans="1:51" ht="16.5" x14ac:dyDescent="0.25">
      <c r="A989" s="159" t="str">
        <f>_xlfn.XLOOKUP(X989,Mapping!N:N,Mapping!O:O,"Not Found",0,1)</f>
        <v>Planning (NII)</v>
      </c>
      <c r="B989" s="159" t="str">
        <f t="shared" si="60"/>
        <v>BEDBPlanning (NII)46064.1041666667</v>
      </c>
      <c r="D989" s="159" t="str">
        <f t="shared" si="63"/>
        <v>planning run QRM reporter exports</v>
      </c>
      <c r="E989" s="159" t="str">
        <f t="shared" si="61"/>
        <v>MCPBEDBPlanning (NII)planning run QRM reporter exports</v>
      </c>
      <c r="F989" s="159" t="str">
        <f t="shared" si="62"/>
        <v>MCPBEDBPlanning (NII)</v>
      </c>
      <c r="G989" s="159" t="s">
        <v>1889</v>
      </c>
      <c r="N989" s="2">
        <v>2601</v>
      </c>
      <c r="O989" s="3" t="s">
        <v>382</v>
      </c>
      <c r="P989" s="3" t="s">
        <v>39</v>
      </c>
      <c r="Q989" s="3" t="s">
        <v>712</v>
      </c>
      <c r="R989" s="3" t="s">
        <v>713</v>
      </c>
      <c r="S989" s="4">
        <v>46064.104166666664</v>
      </c>
      <c r="T989" s="4">
        <v>46064.395138888889</v>
      </c>
      <c r="U989" s="4">
        <v>46064.484027777777</v>
      </c>
      <c r="V989" s="3" t="s">
        <v>42</v>
      </c>
      <c r="W989" s="3" t="s">
        <v>43</v>
      </c>
      <c r="X989" s="3" t="s">
        <v>1417</v>
      </c>
      <c r="Y989" s="2">
        <v>1</v>
      </c>
      <c r="Z989" s="3" t="s">
        <v>714</v>
      </c>
      <c r="AA989" s="5">
        <v>6.98</v>
      </c>
      <c r="AB989" s="5">
        <v>6.98</v>
      </c>
      <c r="AC989" s="5">
        <v>0</v>
      </c>
      <c r="AD989" s="5">
        <v>2.13</v>
      </c>
      <c r="AE989" s="5">
        <v>9.11</v>
      </c>
      <c r="AF989" s="5">
        <v>9.11</v>
      </c>
      <c r="AG989" s="6">
        <v>0</v>
      </c>
      <c r="AH989" s="6"/>
      <c r="AI989" s="7">
        <v>0</v>
      </c>
      <c r="AJ989" s="7">
        <v>2.13</v>
      </c>
      <c r="AK989" s="7">
        <v>6.98</v>
      </c>
      <c r="AL989" s="7">
        <v>2.13</v>
      </c>
      <c r="AM989" s="7">
        <v>9.11</v>
      </c>
      <c r="AN989" s="12" t="s">
        <v>113</v>
      </c>
      <c r="AO989" s="12" t="s">
        <v>273</v>
      </c>
      <c r="AP989" s="12" t="s">
        <v>1534</v>
      </c>
      <c r="AQ989" s="12" t="s">
        <v>1535</v>
      </c>
      <c r="AR989" s="12"/>
      <c r="AS989" s="12"/>
      <c r="AT989" s="12" t="s">
        <v>60</v>
      </c>
      <c r="AU989" s="12" t="s">
        <v>61</v>
      </c>
      <c r="AV989" s="12" t="s">
        <v>1536</v>
      </c>
      <c r="AW989" s="12" t="s">
        <v>1537</v>
      </c>
      <c r="AX989" s="21" t="s">
        <v>1538</v>
      </c>
      <c r="AY989" s="8" t="s">
        <v>47</v>
      </c>
    </row>
    <row r="990" spans="1:51" ht="16.5" x14ac:dyDescent="0.25">
      <c r="A990" s="159" t="str">
        <f>_xlfn.XLOOKUP(X990,Mapping!N:N,Mapping!O:O,"Not Found",0,1)</f>
        <v>Planning (NII)</v>
      </c>
      <c r="B990" s="159" t="str">
        <f t="shared" si="60"/>
        <v>BEDBPlanning (NII)46064.4840277778</v>
      </c>
      <c r="D990" s="159" t="str">
        <f t="shared" si="63"/>
        <v>combined planning run</v>
      </c>
      <c r="E990" s="159" t="str">
        <f t="shared" si="61"/>
        <v>MCPBEDBPlanning (NII)combined planning run</v>
      </c>
      <c r="F990" s="159" t="str">
        <f t="shared" si="62"/>
        <v>MCPBEDBPlanning (NII)</v>
      </c>
      <c r="G990" s="159" t="s">
        <v>1889</v>
      </c>
      <c r="N990" s="2">
        <v>2601</v>
      </c>
      <c r="O990" s="3" t="s">
        <v>382</v>
      </c>
      <c r="P990" s="3" t="s">
        <v>39</v>
      </c>
      <c r="Q990" s="3" t="s">
        <v>1458</v>
      </c>
      <c r="R990" s="3" t="s">
        <v>42</v>
      </c>
      <c r="S990" s="4">
        <v>46064.484027777777</v>
      </c>
      <c r="T990" s="4">
        <v>46064.770138888889</v>
      </c>
      <c r="U990" s="4">
        <v>46064.838888888888</v>
      </c>
      <c r="V990" s="3" t="s">
        <v>42</v>
      </c>
      <c r="W990" s="3" t="s">
        <v>697</v>
      </c>
      <c r="X990" s="3" t="s">
        <v>1539</v>
      </c>
      <c r="Y990" s="2">
        <v>2</v>
      </c>
      <c r="Z990" s="3" t="s">
        <v>1461</v>
      </c>
      <c r="AA990" s="5">
        <v>6.87</v>
      </c>
      <c r="AB990" s="5">
        <v>6.87</v>
      </c>
      <c r="AC990" s="5">
        <v>0</v>
      </c>
      <c r="AD990" s="5">
        <v>0</v>
      </c>
      <c r="AE990" s="5">
        <v>6.87</v>
      </c>
      <c r="AF990" s="5">
        <v>6.87</v>
      </c>
      <c r="AG990" s="6"/>
      <c r="AH990" s="6"/>
      <c r="AI990" s="7">
        <v>6.87</v>
      </c>
      <c r="AJ990" s="7">
        <v>0</v>
      </c>
      <c r="AK990" s="7">
        <v>0</v>
      </c>
      <c r="AL990" s="7">
        <v>6.87</v>
      </c>
      <c r="AM990" s="7">
        <v>6.87</v>
      </c>
      <c r="AN990" s="12" t="s">
        <v>113</v>
      </c>
      <c r="AO990" s="12" t="s">
        <v>114</v>
      </c>
      <c r="AP990" s="12" t="s">
        <v>391</v>
      </c>
      <c r="AQ990" s="13" t="s">
        <v>699</v>
      </c>
      <c r="AR990" s="12"/>
      <c r="AS990" s="12"/>
      <c r="AT990" s="12" t="s">
        <v>117</v>
      </c>
      <c r="AU990" s="12" t="s">
        <v>118</v>
      </c>
      <c r="AV990" s="12" t="s">
        <v>700</v>
      </c>
      <c r="AW990" s="12"/>
      <c r="AX990" s="48" t="s">
        <v>701</v>
      </c>
      <c r="AY990" s="8" t="s">
        <v>47</v>
      </c>
    </row>
    <row r="991" spans="1:51" ht="16.5" x14ac:dyDescent="0.25">
      <c r="A991" s="159" t="str">
        <f>_xlfn.XLOOKUP(X991,Mapping!N:N,Mapping!O:O,"Not Found",0,1)</f>
        <v>Planning (NII)</v>
      </c>
      <c r="B991" s="159" t="str">
        <f t="shared" si="60"/>
        <v>BEDBPlanning (NII)46064.8388888889</v>
      </c>
      <c r="D991" s="159" t="str">
        <f t="shared" si="63"/>
        <v>combined planning run</v>
      </c>
      <c r="E991" s="159" t="str">
        <f t="shared" si="61"/>
        <v>MCPBEDBPlanning (NII)combined planning run</v>
      </c>
      <c r="F991" s="159" t="str">
        <f t="shared" si="62"/>
        <v>MCPBEDBPlanning (NII)</v>
      </c>
      <c r="G991" s="159" t="s">
        <v>1889</v>
      </c>
      <c r="N991" s="2">
        <v>2601</v>
      </c>
      <c r="O991" s="3" t="s">
        <v>382</v>
      </c>
      <c r="P991" s="3" t="s">
        <v>39</v>
      </c>
      <c r="Q991" s="3" t="s">
        <v>1458</v>
      </c>
      <c r="R991" s="3" t="s">
        <v>1459</v>
      </c>
      <c r="S991" s="4">
        <v>46064.838888888888</v>
      </c>
      <c r="T991" s="4">
        <v>46065.671527777777</v>
      </c>
      <c r="U991" s="4">
        <v>46065.671527777777</v>
      </c>
      <c r="V991" s="3" t="s">
        <v>42</v>
      </c>
      <c r="W991" s="3" t="s">
        <v>43</v>
      </c>
      <c r="X991" s="3" t="s">
        <v>1540</v>
      </c>
      <c r="Y991" s="2">
        <v>3</v>
      </c>
      <c r="Z991" s="3" t="s">
        <v>1461</v>
      </c>
      <c r="AA991" s="5">
        <v>19.98</v>
      </c>
      <c r="AB991" s="5">
        <v>0</v>
      </c>
      <c r="AC991" s="5">
        <v>19.98</v>
      </c>
      <c r="AD991" s="5">
        <v>0</v>
      </c>
      <c r="AE991" s="5">
        <v>0</v>
      </c>
      <c r="AF991" s="5">
        <v>19.98</v>
      </c>
      <c r="AG991" s="6">
        <v>19.98</v>
      </c>
      <c r="AH991" s="6"/>
      <c r="AI991" s="7">
        <v>19.98</v>
      </c>
      <c r="AJ991" s="7">
        <v>0</v>
      </c>
      <c r="AK991" s="7">
        <v>0</v>
      </c>
      <c r="AL991" s="7">
        <v>19.98</v>
      </c>
      <c r="AM991" s="7">
        <v>19.98</v>
      </c>
      <c r="AN991" s="12" t="s">
        <v>113</v>
      </c>
      <c r="AO991" s="12" t="s">
        <v>273</v>
      </c>
      <c r="AP991" s="12" t="s">
        <v>1534</v>
      </c>
      <c r="AQ991" s="12" t="s">
        <v>1541</v>
      </c>
      <c r="AR991" s="12"/>
      <c r="AS991" s="12"/>
      <c r="AT991" s="12" t="s">
        <v>60</v>
      </c>
      <c r="AU991" s="12" t="s">
        <v>61</v>
      </c>
      <c r="AV991" s="12" t="s">
        <v>1536</v>
      </c>
      <c r="AW991" s="12" t="s">
        <v>1537</v>
      </c>
      <c r="AX991" s="21" t="s">
        <v>1538</v>
      </c>
      <c r="AY991" s="8" t="s">
        <v>1461</v>
      </c>
    </row>
    <row r="992" spans="1:51" ht="16.5" x14ac:dyDescent="0.25">
      <c r="A992" s="159" t="str">
        <f>_xlfn.XLOOKUP(X992,Mapping!N:N,Mapping!O:O,"Not Found",0,1)</f>
        <v>Planning (NII)</v>
      </c>
      <c r="B992" s="159" t="str">
        <f t="shared" si="60"/>
        <v>BEDBPlanning (NII)46065.6715277778</v>
      </c>
      <c r="D992" s="159" t="str">
        <f t="shared" si="63"/>
        <v>export to ara</v>
      </c>
      <c r="E992" s="159" t="str">
        <f t="shared" si="61"/>
        <v>MCPBEDBPlanning (NII)export to ara</v>
      </c>
      <c r="F992" s="159" t="str">
        <f t="shared" si="62"/>
        <v>MCPBEDBPlanning (NII)</v>
      </c>
      <c r="G992" s="159" t="s">
        <v>1889</v>
      </c>
      <c r="N992" s="2">
        <v>2601</v>
      </c>
      <c r="O992" s="3" t="s">
        <v>382</v>
      </c>
      <c r="P992" s="3" t="s">
        <v>39</v>
      </c>
      <c r="Q992" s="3" t="s">
        <v>89</v>
      </c>
      <c r="R992" s="3" t="s">
        <v>90</v>
      </c>
      <c r="S992" s="4">
        <v>46065.671527777777</v>
      </c>
      <c r="T992" s="4">
        <v>46065.671527777777</v>
      </c>
      <c r="U992" s="4">
        <v>46065.703472222223</v>
      </c>
      <c r="V992" s="3" t="s">
        <v>42</v>
      </c>
      <c r="W992" s="3" t="s">
        <v>43</v>
      </c>
      <c r="X992" s="3" t="s">
        <v>1540</v>
      </c>
      <c r="Y992" s="2">
        <v>3</v>
      </c>
      <c r="Z992" s="3" t="s">
        <v>91</v>
      </c>
      <c r="AA992" s="5">
        <v>0</v>
      </c>
      <c r="AB992" s="5">
        <v>0</v>
      </c>
      <c r="AC992" s="5">
        <v>0</v>
      </c>
      <c r="AD992" s="5">
        <v>0</v>
      </c>
      <c r="AE992" s="5">
        <v>0</v>
      </c>
      <c r="AF992" s="5">
        <v>0</v>
      </c>
      <c r="AG992" s="6">
        <v>0</v>
      </c>
      <c r="AH992" s="6"/>
      <c r="AI992" s="7">
        <v>0</v>
      </c>
      <c r="AJ992" s="7">
        <v>0</v>
      </c>
      <c r="AK992" s="7">
        <v>0</v>
      </c>
      <c r="AL992" s="7">
        <v>0</v>
      </c>
      <c r="AM992" s="7">
        <v>0</v>
      </c>
      <c r="AN992" s="12" t="s">
        <v>113</v>
      </c>
      <c r="AO992" s="12" t="s">
        <v>273</v>
      </c>
      <c r="AP992" s="12" t="s">
        <v>1534</v>
      </c>
      <c r="AQ992" s="12" t="s">
        <v>1541</v>
      </c>
      <c r="AR992" s="12"/>
      <c r="AS992" s="12"/>
      <c r="AT992" s="12" t="s">
        <v>60</v>
      </c>
      <c r="AU992" s="12" t="s">
        <v>61</v>
      </c>
      <c r="AV992" s="12" t="s">
        <v>1536</v>
      </c>
      <c r="AW992" s="12" t="s">
        <v>1537</v>
      </c>
      <c r="AX992" s="21" t="s">
        <v>1538</v>
      </c>
      <c r="AY992" s="8" t="s">
        <v>91</v>
      </c>
    </row>
    <row r="993" spans="1:51" ht="16.5" x14ac:dyDescent="0.25">
      <c r="A993" s="159" t="str">
        <f>_xlfn.XLOOKUP(X993,Mapping!N:N,Mapping!O:O,"Not Found",0,1)</f>
        <v>Planning (NII)</v>
      </c>
      <c r="B993" s="159" t="str">
        <f t="shared" si="60"/>
        <v>BEDBPlanning (NII)46065.7034722222</v>
      </c>
      <c r="D993" s="159" t="str">
        <f t="shared" si="63"/>
        <v>Light Maintenance</v>
      </c>
      <c r="E993" s="159" t="str">
        <f t="shared" si="61"/>
        <v>MCPBEDBPlanning (NII)Light Maintenance</v>
      </c>
      <c r="F993" s="159" t="str">
        <f t="shared" si="62"/>
        <v>MCPBEDBPlanning (NII)</v>
      </c>
      <c r="G993" s="159" t="s">
        <v>1889</v>
      </c>
      <c r="N993" s="2">
        <v>2601</v>
      </c>
      <c r="O993" s="3" t="s">
        <v>382</v>
      </c>
      <c r="P993" s="3" t="s">
        <v>39</v>
      </c>
      <c r="Q993" s="3" t="s">
        <v>92</v>
      </c>
      <c r="R993" s="3" t="s">
        <v>93</v>
      </c>
      <c r="S993" s="4">
        <v>46065.703472222223</v>
      </c>
      <c r="T993" s="4">
        <v>46065.744444444441</v>
      </c>
      <c r="U993" s="4">
        <v>46065.744444444441</v>
      </c>
      <c r="V993" s="3" t="s">
        <v>42</v>
      </c>
      <c r="W993" s="3" t="s">
        <v>43</v>
      </c>
      <c r="X993" s="3" t="s">
        <v>1542</v>
      </c>
      <c r="Y993" s="2">
        <v>3</v>
      </c>
      <c r="Z993" s="3" t="s">
        <v>94</v>
      </c>
      <c r="AA993" s="5">
        <v>0.98</v>
      </c>
      <c r="AB993" s="5">
        <v>0</v>
      </c>
      <c r="AC993" s="5">
        <v>0.98</v>
      </c>
      <c r="AD993" s="5">
        <v>0</v>
      </c>
      <c r="AE993" s="5">
        <v>0</v>
      </c>
      <c r="AF993" s="5">
        <v>0.98</v>
      </c>
      <c r="AG993" s="6">
        <v>0.98</v>
      </c>
      <c r="AH993" s="6"/>
      <c r="AI993" s="7">
        <v>0.98</v>
      </c>
      <c r="AJ993" s="7">
        <v>0</v>
      </c>
      <c r="AK993" s="7">
        <v>0</v>
      </c>
      <c r="AL993" s="7">
        <v>0.98</v>
      </c>
      <c r="AM993" s="7">
        <v>0.98</v>
      </c>
      <c r="AN993" s="12" t="s">
        <v>113</v>
      </c>
      <c r="AO993" s="12" t="s">
        <v>273</v>
      </c>
      <c r="AP993" s="12" t="s">
        <v>1534</v>
      </c>
      <c r="AQ993" s="12" t="s">
        <v>1541</v>
      </c>
      <c r="AR993" s="12"/>
      <c r="AS993" s="12"/>
      <c r="AT993" s="12" t="s">
        <v>60</v>
      </c>
      <c r="AU993" s="12" t="s">
        <v>61</v>
      </c>
      <c r="AV993" s="12" t="s">
        <v>1536</v>
      </c>
      <c r="AW993" s="12" t="s">
        <v>1537</v>
      </c>
      <c r="AX993" s="21" t="s">
        <v>1538</v>
      </c>
      <c r="AY993" s="8" t="s">
        <v>94</v>
      </c>
    </row>
    <row r="994" spans="1:51" ht="16.5" x14ac:dyDescent="0.25">
      <c r="A994" s="159" t="str">
        <f>_xlfn.XLOOKUP(X994,Mapping!N:N,Mapping!O:O,"Not Found",0,1)</f>
        <v>Planning (NII)</v>
      </c>
      <c r="B994" s="159" t="str">
        <f t="shared" si="60"/>
        <v>BEDBPlanning (NII)46065.7444444444</v>
      </c>
      <c r="D994" s="159" t="str">
        <f t="shared" si="63"/>
        <v>planning run QRM reporter exports</v>
      </c>
      <c r="E994" s="159" t="str">
        <f t="shared" si="61"/>
        <v>MCPBEDBPlanning (NII)planning run QRM reporter exports</v>
      </c>
      <c r="F994" s="159" t="str">
        <f t="shared" si="62"/>
        <v>MCPBEDBPlanning (NII)</v>
      </c>
      <c r="G994" s="159" t="s">
        <v>1889</v>
      </c>
      <c r="N994" s="2">
        <v>2601</v>
      </c>
      <c r="O994" s="3" t="s">
        <v>382</v>
      </c>
      <c r="P994" s="3" t="s">
        <v>39</v>
      </c>
      <c r="Q994" s="3" t="s">
        <v>712</v>
      </c>
      <c r="R994" s="3" t="s">
        <v>713</v>
      </c>
      <c r="S994" s="4">
        <v>46065.744444444441</v>
      </c>
      <c r="T994" s="4">
        <v>46066.060416666667</v>
      </c>
      <c r="U994" s="4">
        <v>46066.061805555553</v>
      </c>
      <c r="V994" s="3" t="s">
        <v>42</v>
      </c>
      <c r="W994" s="3" t="s">
        <v>43</v>
      </c>
      <c r="X994" s="3" t="s">
        <v>1542</v>
      </c>
      <c r="Y994" s="2">
        <v>2</v>
      </c>
      <c r="Z994" s="3" t="s">
        <v>714</v>
      </c>
      <c r="AA994" s="5">
        <v>7.58</v>
      </c>
      <c r="AB994" s="5">
        <v>0</v>
      </c>
      <c r="AC994" s="5">
        <v>7.58</v>
      </c>
      <c r="AD994" s="5">
        <v>0</v>
      </c>
      <c r="AE994" s="5">
        <v>0</v>
      </c>
      <c r="AF994" s="5">
        <v>7.58</v>
      </c>
      <c r="AG994" s="6">
        <v>7.58</v>
      </c>
      <c r="AH994" s="6"/>
      <c r="AI994" s="7">
        <v>7.58</v>
      </c>
      <c r="AJ994" s="7">
        <v>0</v>
      </c>
      <c r="AK994" s="7">
        <v>0</v>
      </c>
      <c r="AL994" s="7">
        <v>7.58</v>
      </c>
      <c r="AM994" s="7">
        <v>7.58</v>
      </c>
      <c r="AN994" s="12" t="s">
        <v>113</v>
      </c>
      <c r="AO994" s="12" t="s">
        <v>273</v>
      </c>
      <c r="AP994" s="12" t="s">
        <v>1534</v>
      </c>
      <c r="AQ994" s="12" t="s">
        <v>1541</v>
      </c>
      <c r="AR994" s="12"/>
      <c r="AS994" s="12"/>
      <c r="AT994" s="12" t="s">
        <v>60</v>
      </c>
      <c r="AU994" s="12" t="s">
        <v>61</v>
      </c>
      <c r="AV994" s="12" t="s">
        <v>1536</v>
      </c>
      <c r="AW994" s="12" t="s">
        <v>1537</v>
      </c>
      <c r="AX994" s="21" t="s">
        <v>1538</v>
      </c>
      <c r="AY994" s="8" t="s">
        <v>47</v>
      </c>
    </row>
    <row r="995" spans="1:51" ht="16.5" x14ac:dyDescent="0.25">
      <c r="A995" s="159" t="str">
        <f>_xlfn.XLOOKUP(X995,Mapping!N:N,Mapping!O:O,"Not Found",0,1)</f>
        <v>EC</v>
      </c>
      <c r="B995" s="159" t="str">
        <f t="shared" si="60"/>
        <v>BEDBEC46066.0618055556</v>
      </c>
      <c r="D995" s="159" t="str">
        <f t="shared" si="63"/>
        <v>Full Maintenance</v>
      </c>
      <c r="E995" s="159" t="str">
        <f t="shared" si="61"/>
        <v>MCPBEDBECFull Maintenance</v>
      </c>
      <c r="F995" s="159" t="str">
        <f t="shared" si="62"/>
        <v>MCPBEDBEC</v>
      </c>
      <c r="G995" s="159" t="s">
        <v>1889</v>
      </c>
      <c r="N995" s="2">
        <v>2601</v>
      </c>
      <c r="O995" s="3" t="s">
        <v>382</v>
      </c>
      <c r="P995" s="3" t="s">
        <v>39</v>
      </c>
      <c r="Q995" s="3" t="s">
        <v>319</v>
      </c>
      <c r="R995" s="3" t="s">
        <v>320</v>
      </c>
      <c r="S995" s="4">
        <v>46066.061805555553</v>
      </c>
      <c r="T995" s="4">
        <v>46066.438194444447</v>
      </c>
      <c r="U995" s="4">
        <v>46066.438194444447</v>
      </c>
      <c r="V995" s="3" t="s">
        <v>42</v>
      </c>
      <c r="W995" s="3" t="s">
        <v>43</v>
      </c>
      <c r="X995" s="3" t="s">
        <v>1543</v>
      </c>
      <c r="Y995" s="2">
        <v>1</v>
      </c>
      <c r="Z995" s="3" t="s">
        <v>321</v>
      </c>
      <c r="AA995" s="5">
        <v>9.0299999999999994</v>
      </c>
      <c r="AB995" s="5">
        <v>0</v>
      </c>
      <c r="AC995" s="5">
        <v>9.0299999999999994</v>
      </c>
      <c r="AD995" s="5">
        <v>0</v>
      </c>
      <c r="AE995" s="5">
        <v>0</v>
      </c>
      <c r="AF995" s="5">
        <v>9.0299999999999994</v>
      </c>
      <c r="AG995" s="6"/>
      <c r="AH995" s="6"/>
      <c r="AI995" s="7">
        <v>0</v>
      </c>
      <c r="AJ995" s="7">
        <v>0</v>
      </c>
      <c r="AK995" s="7">
        <v>9.0299999999999994</v>
      </c>
      <c r="AL995" s="7">
        <v>0</v>
      </c>
      <c r="AM995" s="7">
        <v>9.0299999999999994</v>
      </c>
      <c r="AN995" s="12" t="s">
        <v>46</v>
      </c>
      <c r="AO995" s="12"/>
      <c r="AP995" s="12"/>
      <c r="AQ995" s="12"/>
      <c r="AR995" s="12"/>
      <c r="AS995" s="12"/>
      <c r="AT995" s="12"/>
      <c r="AU995" s="12"/>
      <c r="AV995" s="12"/>
      <c r="AW995" s="12"/>
      <c r="AX995" s="12"/>
      <c r="AY995" s="8" t="s">
        <v>47</v>
      </c>
    </row>
    <row r="996" spans="1:51" ht="16.5" x14ac:dyDescent="0.25">
      <c r="A996" s="159" t="str">
        <f>_xlfn.XLOOKUP(X996,Mapping!N:N,Mapping!O:O,"Not Found",0,1)</f>
        <v>EC</v>
      </c>
      <c r="B996" s="159" t="str">
        <f t="shared" si="60"/>
        <v>BEDBEC46066.4381944444</v>
      </c>
      <c r="D996" s="159" t="str">
        <f t="shared" si="63"/>
        <v>ing-ec valuation</v>
      </c>
      <c r="E996" s="159" t="str">
        <f t="shared" si="61"/>
        <v>MCPBEDBECing-ec valuation</v>
      </c>
      <c r="F996" s="159" t="str">
        <f t="shared" si="62"/>
        <v>MCPBEDBEC</v>
      </c>
      <c r="G996" s="159" t="s">
        <v>1889</v>
      </c>
      <c r="N996" s="2">
        <v>2601</v>
      </c>
      <c r="O996" s="3" t="s">
        <v>382</v>
      </c>
      <c r="P996" s="3" t="s">
        <v>39</v>
      </c>
      <c r="Q996" s="3" t="s">
        <v>138</v>
      </c>
      <c r="R996" s="3" t="s">
        <v>42</v>
      </c>
      <c r="S996" s="4">
        <v>46066.438194444447</v>
      </c>
      <c r="T996" s="4">
        <v>46066.444444444445</v>
      </c>
      <c r="U996" s="4">
        <v>46066.46597222222</v>
      </c>
      <c r="V996" s="3" t="s">
        <v>1544</v>
      </c>
      <c r="W996" s="3" t="s">
        <v>54</v>
      </c>
      <c r="X996" s="3" t="s">
        <v>1543</v>
      </c>
      <c r="Y996" s="2">
        <v>1</v>
      </c>
      <c r="Z996" s="3" t="s">
        <v>141</v>
      </c>
      <c r="AA996" s="5">
        <v>0.15</v>
      </c>
      <c r="AB996" s="5">
        <v>0.15</v>
      </c>
      <c r="AC996" s="5">
        <v>0</v>
      </c>
      <c r="AD996" s="5">
        <v>0.52</v>
      </c>
      <c r="AE996" s="5">
        <v>0.67</v>
      </c>
      <c r="AF996" s="5">
        <v>0.67</v>
      </c>
      <c r="AG996" s="6"/>
      <c r="AH996" s="6"/>
      <c r="AI996" s="7">
        <v>0.15</v>
      </c>
      <c r="AJ996" s="7">
        <v>0.52</v>
      </c>
      <c r="AK996" s="7">
        <v>0</v>
      </c>
      <c r="AL996" s="7">
        <v>0.67</v>
      </c>
      <c r="AM996" s="7">
        <v>0.67</v>
      </c>
      <c r="AN996" s="12" t="s">
        <v>113</v>
      </c>
      <c r="AO996" s="12" t="s">
        <v>114</v>
      </c>
      <c r="AP996" s="12" t="s">
        <v>391</v>
      </c>
      <c r="AQ996" s="12" t="s">
        <v>124</v>
      </c>
      <c r="AR996" s="12"/>
      <c r="AS996" s="12"/>
      <c r="AT996" s="12" t="s">
        <v>117</v>
      </c>
      <c r="AU996" s="12" t="s">
        <v>118</v>
      </c>
      <c r="AV996" s="12" t="s">
        <v>119</v>
      </c>
      <c r="AW996" s="12" t="s">
        <v>120</v>
      </c>
      <c r="AX996" s="12" t="s">
        <v>1545</v>
      </c>
      <c r="AY996" s="8" t="s">
        <v>47</v>
      </c>
    </row>
    <row r="997" spans="1:51" ht="16.5" x14ac:dyDescent="0.25">
      <c r="A997" s="159" t="str">
        <f>_xlfn.XLOOKUP(X997,Mapping!N:N,Mapping!O:O,"Not Found",0,1)</f>
        <v>EC</v>
      </c>
      <c r="B997" s="159" t="str">
        <f t="shared" si="60"/>
        <v>BEDBEC46066.4659722222</v>
      </c>
      <c r="D997" s="159" t="str">
        <f t="shared" si="63"/>
        <v>ing-ec valuation</v>
      </c>
      <c r="E997" s="159" t="str">
        <f t="shared" si="61"/>
        <v>MCPBEDBECing-ec valuation</v>
      </c>
      <c r="F997" s="159" t="str">
        <f t="shared" si="62"/>
        <v>MCPBEDBEC</v>
      </c>
      <c r="G997" s="159" t="s">
        <v>1889</v>
      </c>
      <c r="N997" s="2">
        <v>2601</v>
      </c>
      <c r="O997" s="3" t="s">
        <v>382</v>
      </c>
      <c r="P997" s="3" t="s">
        <v>39</v>
      </c>
      <c r="Q997" s="3" t="s">
        <v>138</v>
      </c>
      <c r="R997" s="3" t="s">
        <v>139</v>
      </c>
      <c r="S997" s="4">
        <v>46066.46597222222</v>
      </c>
      <c r="T997" s="4">
        <v>46067.524305555555</v>
      </c>
      <c r="U997" s="4">
        <v>46067.524305555555</v>
      </c>
      <c r="V997" s="3" t="s">
        <v>42</v>
      </c>
      <c r="W997" s="3" t="s">
        <v>43</v>
      </c>
      <c r="X997" s="3" t="s">
        <v>1546</v>
      </c>
      <c r="Y997" s="2">
        <v>2</v>
      </c>
      <c r="Z997" s="3" t="s">
        <v>141</v>
      </c>
      <c r="AA997" s="5">
        <v>25.4</v>
      </c>
      <c r="AB997" s="5">
        <v>0</v>
      </c>
      <c r="AC997" s="5">
        <v>25.4</v>
      </c>
      <c r="AD997" s="5">
        <v>0</v>
      </c>
      <c r="AE997" s="5">
        <v>0</v>
      </c>
      <c r="AF997" s="5">
        <v>25.4</v>
      </c>
      <c r="AG997" s="6"/>
      <c r="AH997" s="6"/>
      <c r="AI997" s="7">
        <v>0</v>
      </c>
      <c r="AJ997" s="7">
        <v>0</v>
      </c>
      <c r="AK997" s="7">
        <v>25.4</v>
      </c>
      <c r="AL997" s="7">
        <v>0</v>
      </c>
      <c r="AM997" s="7">
        <v>25.4</v>
      </c>
      <c r="AN997" s="12" t="s">
        <v>46</v>
      </c>
      <c r="AO997" s="12"/>
      <c r="AP997" s="12"/>
      <c r="AQ997" s="12"/>
      <c r="AR997" s="12"/>
      <c r="AS997" s="12"/>
      <c r="AT997" s="12"/>
      <c r="AU997" s="12"/>
      <c r="AV997" s="12"/>
      <c r="AW997" s="12"/>
      <c r="AX997" s="12"/>
      <c r="AY997" s="8" t="s">
        <v>47</v>
      </c>
    </row>
    <row r="998" spans="1:51" ht="16.5" x14ac:dyDescent="0.25">
      <c r="A998" s="159" t="str">
        <f>_xlfn.XLOOKUP(X998,Mapping!N:N,Mapping!O:O,"Not Found",0,1)</f>
        <v>EC</v>
      </c>
      <c r="B998" s="159" t="str">
        <f t="shared" si="60"/>
        <v>BEDBEC46067.5243055556</v>
      </c>
      <c r="D998" s="159" t="str">
        <f t="shared" si="63"/>
        <v>ing-ec valuation exports</v>
      </c>
      <c r="E998" s="159" t="str">
        <f t="shared" si="61"/>
        <v>MCPBEDBECing-ec valuation exports</v>
      </c>
      <c r="F998" s="159" t="str">
        <f t="shared" si="62"/>
        <v>MCPBEDBEC</v>
      </c>
      <c r="G998" s="159" t="s">
        <v>1889</v>
      </c>
      <c r="N998" s="2">
        <v>2601</v>
      </c>
      <c r="O998" s="3" t="s">
        <v>382</v>
      </c>
      <c r="P998" s="3" t="s">
        <v>39</v>
      </c>
      <c r="Q998" s="3" t="s">
        <v>348</v>
      </c>
      <c r="R998" s="3" t="s">
        <v>349</v>
      </c>
      <c r="S998" s="4">
        <v>46067.524305555555</v>
      </c>
      <c r="T998" s="4">
        <v>46067.52847222222</v>
      </c>
      <c r="U998" s="4">
        <v>46067.529861111114</v>
      </c>
      <c r="V998" s="3" t="s">
        <v>42</v>
      </c>
      <c r="W998" s="3" t="s">
        <v>43</v>
      </c>
      <c r="X998" s="3" t="s">
        <v>1546</v>
      </c>
      <c r="Y998" s="2">
        <v>1</v>
      </c>
      <c r="Z998" s="3" t="s">
        <v>350</v>
      </c>
      <c r="AA998" s="5">
        <v>0.1</v>
      </c>
      <c r="AB998" s="5">
        <v>0</v>
      </c>
      <c r="AC998" s="5">
        <v>0.1</v>
      </c>
      <c r="AD998" s="5">
        <v>0</v>
      </c>
      <c r="AE998" s="5">
        <v>0</v>
      </c>
      <c r="AF998" s="5">
        <v>0.1</v>
      </c>
      <c r="AG998" s="6"/>
      <c r="AH998" s="6"/>
      <c r="AI998" s="7">
        <v>0</v>
      </c>
      <c r="AJ998" s="7">
        <v>0</v>
      </c>
      <c r="AK998" s="7">
        <v>0.1</v>
      </c>
      <c r="AL998" s="7">
        <v>0</v>
      </c>
      <c r="AM998" s="7">
        <v>0.1</v>
      </c>
      <c r="AN998" s="12" t="s">
        <v>46</v>
      </c>
      <c r="AO998" s="12"/>
      <c r="AP998" s="12"/>
      <c r="AQ998" s="12"/>
      <c r="AR998" s="12"/>
      <c r="AS998" s="12"/>
      <c r="AT998" s="12"/>
      <c r="AU998" s="12"/>
      <c r="AV998" s="12"/>
      <c r="AW998" s="12"/>
      <c r="AX998" s="12"/>
      <c r="AY998" s="8" t="s">
        <v>47</v>
      </c>
    </row>
    <row r="999" spans="1:51" ht="16.5" x14ac:dyDescent="0.25">
      <c r="A999" s="159" t="str">
        <f>_xlfn.XLOOKUP(X999,Mapping!N:N,Mapping!O:O,"Not Found",0,1)</f>
        <v>KR</v>
      </c>
      <c r="B999" s="159" t="str">
        <f t="shared" si="60"/>
        <v>BEDBKR46067.5298611111</v>
      </c>
      <c r="D999" s="159" t="str">
        <f t="shared" si="63"/>
        <v>Light Maintenance</v>
      </c>
      <c r="E999" s="159" t="str">
        <f t="shared" si="61"/>
        <v>MCPBEDBKRLight Maintenance</v>
      </c>
      <c r="F999" s="159" t="str">
        <f t="shared" si="62"/>
        <v>MCPBEDBKR</v>
      </c>
      <c r="G999" s="159" t="s">
        <v>1889</v>
      </c>
      <c r="N999" s="2">
        <v>2601</v>
      </c>
      <c r="O999" s="3" t="s">
        <v>382</v>
      </c>
      <c r="P999" s="3" t="s">
        <v>39</v>
      </c>
      <c r="Q999" s="3" t="s">
        <v>92</v>
      </c>
      <c r="R999" s="3" t="s">
        <v>93</v>
      </c>
      <c r="S999" s="4">
        <v>46067.529861111114</v>
      </c>
      <c r="T999" s="4">
        <v>46067.555555555555</v>
      </c>
      <c r="U999" s="4">
        <v>46067.555555555555</v>
      </c>
      <c r="V999" s="3" t="s">
        <v>42</v>
      </c>
      <c r="W999" s="3" t="s">
        <v>43</v>
      </c>
      <c r="X999" s="3" t="s">
        <v>1547</v>
      </c>
      <c r="Y999" s="2">
        <v>4</v>
      </c>
      <c r="Z999" s="3" t="s">
        <v>94</v>
      </c>
      <c r="AA999" s="5">
        <v>0.62</v>
      </c>
      <c r="AB999" s="5">
        <v>0</v>
      </c>
      <c r="AC999" s="5">
        <v>0.62</v>
      </c>
      <c r="AD999" s="5">
        <v>0</v>
      </c>
      <c r="AE999" s="5">
        <v>0</v>
      </c>
      <c r="AF999" s="5">
        <v>0.62</v>
      </c>
      <c r="AG999" s="6"/>
      <c r="AH999" s="6"/>
      <c r="AI999" s="7">
        <v>0</v>
      </c>
      <c r="AJ999" s="7">
        <v>0</v>
      </c>
      <c r="AK999" s="7">
        <v>0.62</v>
      </c>
      <c r="AL999" s="7">
        <v>0</v>
      </c>
      <c r="AM999" s="7">
        <v>0.62</v>
      </c>
      <c r="AN999" s="12" t="s">
        <v>46</v>
      </c>
      <c r="AO999" s="12"/>
      <c r="AP999" s="12"/>
      <c r="AQ999" s="12"/>
      <c r="AR999" s="12"/>
      <c r="AS999" s="12"/>
      <c r="AT999" s="12"/>
      <c r="AU999" s="12"/>
      <c r="AV999" s="12"/>
      <c r="AW999" s="12"/>
      <c r="AX999" s="12"/>
      <c r="AY999" s="8" t="s">
        <v>94</v>
      </c>
    </row>
    <row r="1000" spans="1:51" ht="16.5" x14ac:dyDescent="0.25">
      <c r="A1000" s="159" t="str">
        <f>_xlfn.XLOOKUP(X1000,Mapping!N:N,Mapping!O:O,"Not Found",0,1)</f>
        <v>KR</v>
      </c>
      <c r="B1000" s="159" t="str">
        <f t="shared" si="60"/>
        <v>BEDBKR46067.5555555556</v>
      </c>
      <c r="D1000" s="159" t="str">
        <f t="shared" si="63"/>
        <v>bpv-kr valuation</v>
      </c>
      <c r="E1000" s="159" t="str">
        <f t="shared" si="61"/>
        <v>MCPBEDBKRbpv-kr valuation</v>
      </c>
      <c r="F1000" s="159" t="str">
        <f t="shared" si="62"/>
        <v>MCPBEDBKR</v>
      </c>
      <c r="G1000" s="159" t="s">
        <v>1889</v>
      </c>
      <c r="N1000" s="2">
        <v>2601</v>
      </c>
      <c r="O1000" s="3" t="s">
        <v>382</v>
      </c>
      <c r="P1000" s="3" t="s">
        <v>39</v>
      </c>
      <c r="Q1000" s="3" t="s">
        <v>121</v>
      </c>
      <c r="R1000" s="3" t="s">
        <v>134</v>
      </c>
      <c r="S1000" s="4">
        <v>46067.555555555555</v>
      </c>
      <c r="T1000" s="4">
        <v>46068.168055555558</v>
      </c>
      <c r="U1000" s="4">
        <v>46068.168055555558</v>
      </c>
      <c r="V1000" s="3" t="s">
        <v>42</v>
      </c>
      <c r="W1000" s="3" t="s">
        <v>43</v>
      </c>
      <c r="X1000" s="3" t="s">
        <v>1547</v>
      </c>
      <c r="Y1000" s="2">
        <v>1</v>
      </c>
      <c r="Z1000" s="3" t="s">
        <v>123</v>
      </c>
      <c r="AA1000" s="5">
        <v>14.7</v>
      </c>
      <c r="AB1000" s="5">
        <v>0</v>
      </c>
      <c r="AC1000" s="5">
        <v>14.7</v>
      </c>
      <c r="AD1000" s="5">
        <v>0</v>
      </c>
      <c r="AE1000" s="5">
        <v>0</v>
      </c>
      <c r="AF1000" s="5">
        <v>14.7</v>
      </c>
      <c r="AG1000" s="6"/>
      <c r="AH1000" s="6"/>
      <c r="AI1000" s="7">
        <v>0</v>
      </c>
      <c r="AJ1000" s="7">
        <v>0</v>
      </c>
      <c r="AK1000" s="7">
        <v>14.7</v>
      </c>
      <c r="AL1000" s="7">
        <v>0</v>
      </c>
      <c r="AM1000" s="7">
        <v>14.7</v>
      </c>
      <c r="AN1000" s="12" t="s">
        <v>46</v>
      </c>
      <c r="AO1000" s="12"/>
      <c r="AP1000" s="12"/>
      <c r="AQ1000" s="12"/>
      <c r="AR1000" s="12"/>
      <c r="AS1000" s="12"/>
      <c r="AT1000" s="12"/>
      <c r="AU1000" s="12"/>
      <c r="AV1000" s="12"/>
      <c r="AW1000" s="12"/>
      <c r="AX1000" s="12"/>
      <c r="AY1000" s="8" t="s">
        <v>47</v>
      </c>
    </row>
    <row r="1001" spans="1:51" ht="16.5" x14ac:dyDescent="0.25">
      <c r="A1001" s="159" t="str">
        <f>_xlfn.XLOOKUP(X1001,Mapping!N:N,Mapping!O:O,"Not Found",0,1)</f>
        <v>KR</v>
      </c>
      <c r="B1001" s="159" t="str">
        <f t="shared" si="60"/>
        <v>BEDBKR46068.1680555556</v>
      </c>
      <c r="D1001" s="159" t="str">
        <f t="shared" si="63"/>
        <v>export to ara</v>
      </c>
      <c r="E1001" s="159" t="str">
        <f t="shared" si="61"/>
        <v>MCPBEDBKRexport to ara</v>
      </c>
      <c r="F1001" s="159" t="str">
        <f t="shared" si="62"/>
        <v>MCPBEDBKR</v>
      </c>
      <c r="G1001" s="159" t="s">
        <v>1889</v>
      </c>
      <c r="N1001" s="2">
        <v>2601</v>
      </c>
      <c r="O1001" s="3" t="s">
        <v>382</v>
      </c>
      <c r="P1001" s="3" t="s">
        <v>39</v>
      </c>
      <c r="Q1001" s="3" t="s">
        <v>89</v>
      </c>
      <c r="R1001" s="3" t="s">
        <v>90</v>
      </c>
      <c r="S1001" s="4">
        <v>46068.168055555558</v>
      </c>
      <c r="T1001" s="4">
        <v>46068.168055555558</v>
      </c>
      <c r="U1001" s="4">
        <v>46068.168055555558</v>
      </c>
      <c r="V1001" s="3" t="s">
        <v>42</v>
      </c>
      <c r="W1001" s="3" t="s">
        <v>43</v>
      </c>
      <c r="X1001" s="3" t="s">
        <v>1547</v>
      </c>
      <c r="Y1001" s="2">
        <v>4</v>
      </c>
      <c r="Z1001" s="3" t="s">
        <v>91</v>
      </c>
      <c r="AA1001" s="5">
        <v>0</v>
      </c>
      <c r="AB1001" s="5">
        <v>0</v>
      </c>
      <c r="AC1001" s="5">
        <v>0</v>
      </c>
      <c r="AD1001" s="5">
        <v>0</v>
      </c>
      <c r="AE1001" s="5">
        <v>0</v>
      </c>
      <c r="AF1001" s="5">
        <v>0</v>
      </c>
      <c r="AG1001" s="6"/>
      <c r="AH1001" s="6"/>
      <c r="AI1001" s="7">
        <v>0</v>
      </c>
      <c r="AJ1001" s="7">
        <v>0</v>
      </c>
      <c r="AK1001" s="7">
        <v>0</v>
      </c>
      <c r="AL1001" s="7">
        <v>0</v>
      </c>
      <c r="AM1001" s="7">
        <v>0</v>
      </c>
      <c r="AN1001" s="12" t="s">
        <v>46</v>
      </c>
      <c r="AO1001" s="12"/>
      <c r="AP1001" s="12"/>
      <c r="AQ1001" s="12"/>
      <c r="AR1001" s="12"/>
      <c r="AS1001" s="12"/>
      <c r="AT1001" s="12"/>
      <c r="AU1001" s="12"/>
      <c r="AV1001" s="12"/>
      <c r="AW1001" s="12"/>
      <c r="AX1001" s="12"/>
      <c r="AY1001" s="8" t="s">
        <v>91</v>
      </c>
    </row>
    <row r="1002" spans="1:51" ht="16.5" x14ac:dyDescent="0.25">
      <c r="A1002" s="159" t="str">
        <f>_xlfn.XLOOKUP(X1002,Mapping!N:N,Mapping!O:O,"Not Found",0,1)</f>
        <v>KR</v>
      </c>
      <c r="B1002" s="159" t="str">
        <f t="shared" si="60"/>
        <v>BEDBKR46068.1680555556</v>
      </c>
      <c r="D1002" s="159" t="str">
        <f t="shared" si="63"/>
        <v>bpv-kr valuation exports</v>
      </c>
      <c r="E1002" s="159" t="str">
        <f t="shared" si="61"/>
        <v>MCPBEDBKRbpv-kr valuation exports</v>
      </c>
      <c r="F1002" s="159" t="str">
        <f t="shared" si="62"/>
        <v>MCPBEDBKR</v>
      </c>
      <c r="G1002" s="159" t="s">
        <v>1889</v>
      </c>
      <c r="N1002" s="2">
        <v>2601</v>
      </c>
      <c r="O1002" s="3" t="s">
        <v>382</v>
      </c>
      <c r="P1002" s="3" t="s">
        <v>39</v>
      </c>
      <c r="Q1002" s="3" t="s">
        <v>352</v>
      </c>
      <c r="R1002" s="3" t="s">
        <v>353</v>
      </c>
      <c r="S1002" s="4">
        <v>46068.168055555558</v>
      </c>
      <c r="T1002" s="4">
        <v>46068.168055555558</v>
      </c>
      <c r="U1002" s="4">
        <v>46068.761111111111</v>
      </c>
      <c r="V1002" s="3" t="s">
        <v>42</v>
      </c>
      <c r="W1002" s="3" t="s">
        <v>43</v>
      </c>
      <c r="X1002" s="3" t="s">
        <v>1547</v>
      </c>
      <c r="Y1002" s="2">
        <v>1</v>
      </c>
      <c r="Z1002" s="3" t="s">
        <v>354</v>
      </c>
      <c r="AA1002" s="5">
        <v>0</v>
      </c>
      <c r="AB1002" s="5">
        <v>0</v>
      </c>
      <c r="AC1002" s="5">
        <v>0</v>
      </c>
      <c r="AD1002" s="5">
        <v>0</v>
      </c>
      <c r="AE1002" s="5">
        <v>0</v>
      </c>
      <c r="AF1002" s="5">
        <v>0</v>
      </c>
      <c r="AG1002" s="6"/>
      <c r="AH1002" s="6"/>
      <c r="AI1002" s="7">
        <v>0</v>
      </c>
      <c r="AJ1002" s="7">
        <v>0</v>
      </c>
      <c r="AK1002" s="7">
        <v>0</v>
      </c>
      <c r="AL1002" s="7">
        <v>0</v>
      </c>
      <c r="AM1002" s="7">
        <v>0</v>
      </c>
      <c r="AN1002" s="12" t="s">
        <v>46</v>
      </c>
      <c r="AO1002" s="12"/>
      <c r="AP1002" s="12"/>
      <c r="AQ1002" s="12"/>
      <c r="AR1002" s="12"/>
      <c r="AS1002" s="12"/>
      <c r="AT1002" s="12"/>
      <c r="AU1002" s="12"/>
      <c r="AV1002" s="12"/>
      <c r="AW1002" s="12"/>
      <c r="AX1002" s="12"/>
      <c r="AY1002" s="8" t="s">
        <v>47</v>
      </c>
    </row>
    <row r="1003" spans="1:51" ht="16.5" x14ac:dyDescent="0.25">
      <c r="A1003" s="159" t="str">
        <f>_xlfn.XLOOKUP(X1003,Mapping!N:N,Mapping!O:O,"Not Found",0,1)</f>
        <v>Valuation AIC</v>
      </c>
      <c r="B1003" s="159" t="str">
        <f t="shared" si="60"/>
        <v>BEDBValuation AIC46068.7611111111</v>
      </c>
      <c r="D1003" s="159" t="str">
        <f t="shared" si="63"/>
        <v>load AIC Spreads</v>
      </c>
      <c r="E1003" s="159" t="str">
        <f t="shared" si="61"/>
        <v>MCPBEDBValuation AICload AIC Spreads</v>
      </c>
      <c r="F1003" s="159" t="str">
        <f t="shared" si="62"/>
        <v>MCPBEDBValuation AIC</v>
      </c>
      <c r="G1003" s="159" t="s">
        <v>1889</v>
      </c>
      <c r="N1003" s="2">
        <v>2601</v>
      </c>
      <c r="O1003" s="3" t="s">
        <v>382</v>
      </c>
      <c r="P1003" s="3" t="s">
        <v>39</v>
      </c>
      <c r="Q1003" s="3" t="s">
        <v>375</v>
      </c>
      <c r="R1003" s="3" t="s">
        <v>376</v>
      </c>
      <c r="S1003" s="4">
        <v>46068.761111111111</v>
      </c>
      <c r="T1003" s="4">
        <v>46068.768750000003</v>
      </c>
      <c r="U1003" s="4">
        <v>46068.768750000003</v>
      </c>
      <c r="V1003" s="3" t="s">
        <v>42</v>
      </c>
      <c r="W1003" s="3" t="s">
        <v>43</v>
      </c>
      <c r="X1003" s="3" t="s">
        <v>1548</v>
      </c>
      <c r="Y1003" s="2">
        <v>1</v>
      </c>
      <c r="Z1003" s="3" t="s">
        <v>378</v>
      </c>
      <c r="AA1003" s="5">
        <v>0.18</v>
      </c>
      <c r="AB1003" s="5">
        <v>0</v>
      </c>
      <c r="AC1003" s="5">
        <v>0.18</v>
      </c>
      <c r="AD1003" s="5">
        <v>0</v>
      </c>
      <c r="AE1003" s="5">
        <v>0</v>
      </c>
      <c r="AF1003" s="5">
        <v>0.18</v>
      </c>
      <c r="AG1003" s="6"/>
      <c r="AH1003" s="6"/>
      <c r="AI1003" s="7">
        <v>0</v>
      </c>
      <c r="AJ1003" s="7">
        <v>0</v>
      </c>
      <c r="AK1003" s="7">
        <v>0.18</v>
      </c>
      <c r="AL1003" s="7">
        <v>0</v>
      </c>
      <c r="AM1003" s="7">
        <v>0.18</v>
      </c>
      <c r="AN1003" s="12" t="s">
        <v>46</v>
      </c>
      <c r="AO1003" s="12"/>
      <c r="AP1003" s="12"/>
      <c r="AQ1003" s="12"/>
      <c r="AR1003" s="12"/>
      <c r="AS1003" s="12"/>
      <c r="AT1003" s="12"/>
      <c r="AU1003" s="12"/>
      <c r="AV1003" s="12"/>
      <c r="AW1003" s="12"/>
      <c r="AX1003" s="12"/>
      <c r="AY1003" s="8" t="s">
        <v>47</v>
      </c>
    </row>
    <row r="1004" spans="1:51" ht="16.5" x14ac:dyDescent="0.25">
      <c r="A1004" s="159" t="str">
        <f>_xlfn.XLOOKUP(X1004,Mapping!N:N,Mapping!O:O,"Not Found",0,1)</f>
        <v>Valuation AIC</v>
      </c>
      <c r="B1004" s="159" t="str">
        <f t="shared" si="60"/>
        <v>BEDBValuation AIC46068.76875</v>
      </c>
      <c r="D1004" s="159" t="str">
        <f t="shared" si="63"/>
        <v>AIC portfolio valuation run</v>
      </c>
      <c r="E1004" s="159" t="str">
        <f t="shared" si="61"/>
        <v>MCPBEDBValuation AICAIC portfolio valuation run</v>
      </c>
      <c r="F1004" s="159" t="str">
        <f t="shared" si="62"/>
        <v>MCPBEDBValuation AIC</v>
      </c>
      <c r="G1004" s="159" t="s">
        <v>1889</v>
      </c>
      <c r="N1004" s="2">
        <v>2601</v>
      </c>
      <c r="O1004" s="3" t="s">
        <v>382</v>
      </c>
      <c r="P1004" s="3" t="s">
        <v>39</v>
      </c>
      <c r="Q1004" s="3" t="s">
        <v>185</v>
      </c>
      <c r="R1004" s="3" t="s">
        <v>186</v>
      </c>
      <c r="S1004" s="4">
        <v>46068.768750000003</v>
      </c>
      <c r="T1004" s="4">
        <v>46068.847222222219</v>
      </c>
      <c r="U1004" s="4">
        <v>46068.848611111112</v>
      </c>
      <c r="V1004" s="3" t="s">
        <v>42</v>
      </c>
      <c r="W1004" s="3" t="s">
        <v>43</v>
      </c>
      <c r="X1004" s="3" t="s">
        <v>1548</v>
      </c>
      <c r="Y1004" s="2">
        <v>1</v>
      </c>
      <c r="Z1004" s="3" t="s">
        <v>187</v>
      </c>
      <c r="AA1004" s="5">
        <v>1.88</v>
      </c>
      <c r="AB1004" s="5">
        <v>0</v>
      </c>
      <c r="AC1004" s="5">
        <v>1.88</v>
      </c>
      <c r="AD1004" s="5">
        <v>0</v>
      </c>
      <c r="AE1004" s="5">
        <v>0</v>
      </c>
      <c r="AF1004" s="5">
        <v>1.88</v>
      </c>
      <c r="AG1004" s="6"/>
      <c r="AH1004" s="6"/>
      <c r="AI1004" s="7">
        <v>0</v>
      </c>
      <c r="AJ1004" s="7">
        <v>0</v>
      </c>
      <c r="AK1004" s="7">
        <v>1.88</v>
      </c>
      <c r="AL1004" s="7">
        <v>0</v>
      </c>
      <c r="AM1004" s="7">
        <v>1.88</v>
      </c>
      <c r="AN1004" s="12" t="s">
        <v>46</v>
      </c>
      <c r="AO1004" s="12"/>
      <c r="AP1004" s="12"/>
      <c r="AQ1004" s="12"/>
      <c r="AR1004" s="12"/>
      <c r="AS1004" s="12"/>
      <c r="AT1004" s="12"/>
      <c r="AU1004" s="12"/>
      <c r="AV1004" s="12"/>
      <c r="AW1004" s="12"/>
      <c r="AX1004" s="12"/>
      <c r="AY1004" s="8" t="s">
        <v>47</v>
      </c>
    </row>
    <row r="1005" spans="1:51" ht="16.5" x14ac:dyDescent="0.25">
      <c r="A1005" s="159" t="str">
        <f>_xlfn.XLOOKUP(X1005,Mapping!N:N,Mapping!O:O,"Not Found",0,1)</f>
        <v>GAP</v>
      </c>
      <c r="B1005" s="159" t="str">
        <f t="shared" si="60"/>
        <v>BEDBGAP46068.8486111111</v>
      </c>
      <c r="D1005" s="159" t="str">
        <f t="shared" si="63"/>
        <v>gap planning</v>
      </c>
      <c r="E1005" s="159" t="str">
        <f t="shared" si="61"/>
        <v>MCPBEDBGAPgap planning</v>
      </c>
      <c r="F1005" s="159" t="str">
        <f t="shared" si="62"/>
        <v>MCPBEDBGAP</v>
      </c>
      <c r="G1005" s="159" t="s">
        <v>1889</v>
      </c>
      <c r="N1005" s="2">
        <v>2601</v>
      </c>
      <c r="O1005" s="3" t="s">
        <v>382</v>
      </c>
      <c r="P1005" s="3" t="s">
        <v>39</v>
      </c>
      <c r="Q1005" s="3" t="s">
        <v>194</v>
      </c>
      <c r="R1005" s="3" t="s">
        <v>207</v>
      </c>
      <c r="S1005" s="4">
        <v>46068.848611111112</v>
      </c>
      <c r="T1005" s="4">
        <v>46068.93472222222</v>
      </c>
      <c r="U1005" s="4" t="s">
        <v>42</v>
      </c>
      <c r="V1005" s="3" t="s">
        <v>42</v>
      </c>
      <c r="W1005" s="3" t="s">
        <v>43</v>
      </c>
      <c r="X1005" s="3" t="s">
        <v>1549</v>
      </c>
      <c r="Y1005" s="2">
        <v>1</v>
      </c>
      <c r="Z1005" s="3" t="s">
        <v>197</v>
      </c>
      <c r="AA1005" s="5">
        <v>2.0699999999999998</v>
      </c>
      <c r="AB1005" s="5">
        <v>0</v>
      </c>
      <c r="AC1005" s="5">
        <v>2.0699999999999998</v>
      </c>
      <c r="AD1005" s="5">
        <v>0</v>
      </c>
      <c r="AE1005" s="5">
        <v>0</v>
      </c>
      <c r="AF1005" s="5">
        <v>2.0699999999999998</v>
      </c>
      <c r="AG1005" s="6"/>
      <c r="AH1005" s="6"/>
      <c r="AI1005" s="7">
        <v>0</v>
      </c>
      <c r="AJ1005" s="7">
        <v>0</v>
      </c>
      <c r="AK1005" s="7">
        <v>2.0699999999999998</v>
      </c>
      <c r="AL1005" s="7">
        <v>0</v>
      </c>
      <c r="AM1005" s="7">
        <v>2.0699999999999998</v>
      </c>
      <c r="AN1005" s="12" t="s">
        <v>46</v>
      </c>
      <c r="AO1005" s="12"/>
      <c r="AP1005" s="12"/>
      <c r="AQ1005" s="12"/>
      <c r="AR1005" s="12"/>
      <c r="AS1005" s="12"/>
      <c r="AT1005" s="12"/>
      <c r="AU1005" s="12"/>
      <c r="AV1005" s="12"/>
      <c r="AW1005" s="12"/>
      <c r="AX1005" s="12"/>
      <c r="AY1005" s="8" t="s">
        <v>47</v>
      </c>
    </row>
    <row r="1006" spans="1:51" ht="16.5" x14ac:dyDescent="0.25">
      <c r="A1006" s="159" t="str">
        <f>_xlfn.XLOOKUP(X1006,Mapping!N:N,Mapping!O:O,"Not Found",0,1)</f>
        <v>EVE (Monthly)</v>
      </c>
      <c r="B1006" s="159" t="str">
        <f t="shared" si="60"/>
        <v>BEDBEVE (Monthly)46073.0416666667</v>
      </c>
      <c r="D1006" s="159" t="str">
        <f t="shared" si="63"/>
        <v>eve optionality copy run parameters</v>
      </c>
      <c r="E1006" s="159" t="str">
        <f t="shared" si="61"/>
        <v>MCPBEDBEVE (Monthly)eve optionality copy run parameters</v>
      </c>
      <c r="F1006" s="159" t="str">
        <f t="shared" si="62"/>
        <v>MCPBEDBEVE (Monthly)</v>
      </c>
      <c r="G1006" s="159" t="s">
        <v>1889</v>
      </c>
      <c r="N1006" s="2">
        <v>2601</v>
      </c>
      <c r="O1006" s="3" t="s">
        <v>382</v>
      </c>
      <c r="P1006" s="3" t="s">
        <v>39</v>
      </c>
      <c r="Q1006" s="3" t="s">
        <v>1550</v>
      </c>
      <c r="R1006" s="3" t="s">
        <v>1551</v>
      </c>
      <c r="S1006" s="4">
        <v>46073.041666666664</v>
      </c>
      <c r="T1006" s="4">
        <v>46073.041666666664</v>
      </c>
      <c r="U1006" s="4">
        <v>46073.041666666664</v>
      </c>
      <c r="V1006" s="3" t="s">
        <v>42</v>
      </c>
      <c r="W1006" s="3" t="s">
        <v>43</v>
      </c>
      <c r="X1006" s="3" t="s">
        <v>1552</v>
      </c>
      <c r="Y1006" s="2">
        <v>1</v>
      </c>
      <c r="Z1006" s="3" t="s">
        <v>1553</v>
      </c>
      <c r="AA1006" s="5">
        <v>0</v>
      </c>
      <c r="AB1006" s="5">
        <v>0</v>
      </c>
      <c r="AC1006" s="5">
        <v>0</v>
      </c>
      <c r="AD1006" s="5">
        <v>0</v>
      </c>
      <c r="AE1006" s="5">
        <v>0</v>
      </c>
      <c r="AF1006" s="5">
        <v>0</v>
      </c>
      <c r="AG1006" s="6"/>
      <c r="AH1006" s="6"/>
      <c r="AI1006" s="7">
        <v>0</v>
      </c>
      <c r="AJ1006" s="7">
        <v>0</v>
      </c>
      <c r="AK1006" s="7">
        <v>0</v>
      </c>
      <c r="AL1006" s="7">
        <v>0</v>
      </c>
      <c r="AM1006" s="7">
        <v>0</v>
      </c>
      <c r="AN1006" s="12" t="s">
        <v>46</v>
      </c>
      <c r="AO1006" s="12"/>
      <c r="AP1006" s="12"/>
      <c r="AQ1006" s="12"/>
      <c r="AR1006" s="12"/>
      <c r="AS1006" s="12"/>
      <c r="AT1006" s="12"/>
      <c r="AU1006" s="12"/>
      <c r="AV1006" s="12"/>
      <c r="AW1006" s="12"/>
      <c r="AX1006" s="12"/>
      <c r="AY1006" s="8" t="s">
        <v>47</v>
      </c>
    </row>
    <row r="1007" spans="1:51" ht="16.5" x14ac:dyDescent="0.25">
      <c r="A1007" s="159" t="str">
        <f>_xlfn.XLOOKUP(X1007,Mapping!N:N,Mapping!O:O,"Not Found",0,1)</f>
        <v>EVE (Monthly)</v>
      </c>
      <c r="B1007" s="159" t="str">
        <f t="shared" si="60"/>
        <v>BEDBEVE (Monthly)46073.0416666667</v>
      </c>
      <c r="D1007" s="159" t="str">
        <f t="shared" si="63"/>
        <v>EVE Optionality SCF BE Valuation run</v>
      </c>
      <c r="E1007" s="159" t="str">
        <f t="shared" si="61"/>
        <v>MCPBEDBEVE (Monthly)EVE Optionality SCF BE Valuation run</v>
      </c>
      <c r="F1007" s="159" t="str">
        <f t="shared" si="62"/>
        <v>MCPBEDBEVE (Monthly)</v>
      </c>
      <c r="G1007" s="159" t="s">
        <v>1889</v>
      </c>
      <c r="N1007" s="2">
        <v>2601</v>
      </c>
      <c r="O1007" s="3" t="s">
        <v>382</v>
      </c>
      <c r="P1007" s="3" t="s">
        <v>39</v>
      </c>
      <c r="Q1007" s="3" t="s">
        <v>1554</v>
      </c>
      <c r="R1007" s="3" t="s">
        <v>1555</v>
      </c>
      <c r="S1007" s="4">
        <v>46073.041666666664</v>
      </c>
      <c r="T1007" s="4">
        <v>46073.15</v>
      </c>
      <c r="U1007" s="4" t="s">
        <v>42</v>
      </c>
      <c r="V1007" s="3" t="s">
        <v>42</v>
      </c>
      <c r="W1007" s="3" t="s">
        <v>43</v>
      </c>
      <c r="X1007" s="3" t="s">
        <v>1552</v>
      </c>
      <c r="Y1007" s="2">
        <v>1</v>
      </c>
      <c r="Z1007" s="3" t="s">
        <v>1556</v>
      </c>
      <c r="AA1007" s="5">
        <v>2.6</v>
      </c>
      <c r="AB1007" s="5">
        <v>0</v>
      </c>
      <c r="AC1007" s="5">
        <v>2.6</v>
      </c>
      <c r="AD1007" s="5">
        <v>0</v>
      </c>
      <c r="AE1007" s="5">
        <v>0</v>
      </c>
      <c r="AF1007" s="5">
        <v>2.6</v>
      </c>
      <c r="AG1007" s="6"/>
      <c r="AH1007" s="6"/>
      <c r="AI1007" s="7">
        <v>0</v>
      </c>
      <c r="AJ1007" s="7">
        <v>0</v>
      </c>
      <c r="AK1007" s="7">
        <v>2.6</v>
      </c>
      <c r="AL1007" s="7">
        <v>0</v>
      </c>
      <c r="AM1007" s="7">
        <v>2.6</v>
      </c>
      <c r="AN1007" s="12" t="s">
        <v>46</v>
      </c>
      <c r="AO1007" s="12"/>
      <c r="AP1007" s="12"/>
      <c r="AQ1007" s="12"/>
      <c r="AR1007" s="12"/>
      <c r="AS1007" s="12"/>
      <c r="AT1007" s="12"/>
      <c r="AU1007" s="12"/>
      <c r="AV1007" s="12"/>
      <c r="AW1007" s="12"/>
      <c r="AX1007" s="12"/>
      <c r="AY1007" s="8" t="s">
        <v>47</v>
      </c>
    </row>
    <row r="1008" spans="1:51" ht="16.5" x14ac:dyDescent="0.25">
      <c r="A1008" s="159" t="str">
        <f>_xlfn.XLOOKUP(X1008,Mapping!N:N,Mapping!O:O,"Not Found",0,1)</f>
        <v>Load Pos</v>
      </c>
      <c r="B1008" s="159" t="str">
        <f t="shared" si="60"/>
        <v>ESDBLoad Pos46071.3736111111</v>
      </c>
      <c r="D1008" s="159" t="str">
        <f t="shared" si="63"/>
        <v>load Portfolio</v>
      </c>
      <c r="E1008" s="159" t="str">
        <f t="shared" si="61"/>
        <v>MRPESDBLoad Posload Portfolio</v>
      </c>
      <c r="F1008" s="159" t="str">
        <f t="shared" si="62"/>
        <v>MRPESDBLoad Pos</v>
      </c>
      <c r="G1008" s="159" t="s">
        <v>1889</v>
      </c>
      <c r="N1008" s="2">
        <v>2601</v>
      </c>
      <c r="O1008" s="3" t="s">
        <v>1303</v>
      </c>
      <c r="P1008" s="3" t="s">
        <v>383</v>
      </c>
      <c r="Q1008" s="3" t="s">
        <v>402</v>
      </c>
      <c r="R1008" s="3" t="s">
        <v>403</v>
      </c>
      <c r="S1008" s="4">
        <v>46071.373611111114</v>
      </c>
      <c r="T1008" s="4">
        <v>46071.40902777778</v>
      </c>
      <c r="U1008" s="4">
        <v>46071.40902777778</v>
      </c>
      <c r="V1008" s="3" t="s">
        <v>42</v>
      </c>
      <c r="W1008" s="3" t="s">
        <v>43</v>
      </c>
      <c r="X1008" s="3" t="s">
        <v>1557</v>
      </c>
      <c r="Y1008" s="2">
        <v>1</v>
      </c>
      <c r="Z1008" s="24" t="s">
        <v>404</v>
      </c>
      <c r="AA1008" s="5">
        <v>0.85</v>
      </c>
      <c r="AB1008" s="5">
        <v>0.85</v>
      </c>
      <c r="AC1008" s="5">
        <v>0</v>
      </c>
      <c r="AD1008" s="5">
        <v>0</v>
      </c>
      <c r="AE1008" s="5">
        <v>0.85</v>
      </c>
      <c r="AF1008" s="5">
        <v>0.85</v>
      </c>
      <c r="AG1008" s="25">
        <v>0</v>
      </c>
      <c r="AH1008" s="25"/>
      <c r="AI1008" s="7">
        <v>0</v>
      </c>
      <c r="AJ1008" s="7">
        <v>0</v>
      </c>
      <c r="AK1008" s="7">
        <v>0.85</v>
      </c>
      <c r="AL1008" s="7">
        <v>0</v>
      </c>
      <c r="AM1008" s="7">
        <v>0.85</v>
      </c>
      <c r="AN1008" s="12" t="s">
        <v>46</v>
      </c>
      <c r="AO1008" s="12"/>
      <c r="AP1008" s="12"/>
      <c r="AQ1008" s="12"/>
      <c r="AR1008" s="12"/>
      <c r="AS1008" s="12"/>
      <c r="AT1008" s="12"/>
      <c r="AU1008" s="12"/>
      <c r="AV1008" s="12"/>
      <c r="AW1008" s="12"/>
      <c r="AX1008" s="12"/>
      <c r="AY1008" s="8" t="s">
        <v>47</v>
      </c>
    </row>
    <row r="1009" spans="1:51" ht="16.5" x14ac:dyDescent="0.25">
      <c r="A1009" s="159" t="str">
        <f>_xlfn.XLOOKUP(X1009,Mapping!N:N,Mapping!O:O,"Not Found",0,1)</f>
        <v>Load Pos</v>
      </c>
      <c r="B1009" s="159" t="str">
        <f t="shared" si="60"/>
        <v>ESDBLoad Pos46071.4090277778</v>
      </c>
      <c r="D1009" s="159" t="str">
        <f t="shared" si="63"/>
        <v>copy from</v>
      </c>
      <c r="E1009" s="159" t="str">
        <f t="shared" si="61"/>
        <v>MRPESDBLoad Poscopy from</v>
      </c>
      <c r="F1009" s="159" t="str">
        <f t="shared" si="62"/>
        <v>MRPESDBLoad Pos</v>
      </c>
      <c r="G1009" s="159" t="s">
        <v>1889</v>
      </c>
      <c r="N1009" s="2">
        <v>2601</v>
      </c>
      <c r="O1009" s="3" t="s">
        <v>1303</v>
      </c>
      <c r="P1009" s="3" t="s">
        <v>383</v>
      </c>
      <c r="Q1009" s="3" t="s">
        <v>82</v>
      </c>
      <c r="R1009" s="3" t="s">
        <v>83</v>
      </c>
      <c r="S1009" s="4">
        <v>46071.40902777778</v>
      </c>
      <c r="T1009" s="4">
        <v>46071.409722222219</v>
      </c>
      <c r="U1009" s="4">
        <v>46071.409722222219</v>
      </c>
      <c r="V1009" s="3" t="s">
        <v>42</v>
      </c>
      <c r="W1009" s="3" t="s">
        <v>43</v>
      </c>
      <c r="X1009" s="3" t="s">
        <v>1557</v>
      </c>
      <c r="Y1009" s="2">
        <v>1</v>
      </c>
      <c r="Z1009" s="24" t="s">
        <v>84</v>
      </c>
      <c r="AA1009" s="5">
        <v>0.02</v>
      </c>
      <c r="AB1009" s="5">
        <v>0.02</v>
      </c>
      <c r="AC1009" s="5">
        <v>0</v>
      </c>
      <c r="AD1009" s="5">
        <v>0</v>
      </c>
      <c r="AE1009" s="5">
        <v>0.02</v>
      </c>
      <c r="AF1009" s="5">
        <v>0.02</v>
      </c>
      <c r="AG1009" s="25">
        <v>0</v>
      </c>
      <c r="AH1009" s="25"/>
      <c r="AI1009" s="7">
        <v>0</v>
      </c>
      <c r="AJ1009" s="7">
        <v>0</v>
      </c>
      <c r="AK1009" s="7">
        <v>0.02</v>
      </c>
      <c r="AL1009" s="7">
        <v>0</v>
      </c>
      <c r="AM1009" s="7">
        <v>0.02</v>
      </c>
      <c r="AN1009" s="12" t="s">
        <v>46</v>
      </c>
      <c r="AO1009" s="12"/>
      <c r="AP1009" s="12"/>
      <c r="AQ1009" s="12"/>
      <c r="AR1009" s="12"/>
      <c r="AS1009" s="12"/>
      <c r="AT1009" s="12"/>
      <c r="AU1009" s="12"/>
      <c r="AV1009" s="12"/>
      <c r="AW1009" s="12"/>
      <c r="AX1009" s="12"/>
      <c r="AY1009" s="8" t="s">
        <v>47</v>
      </c>
    </row>
    <row r="1010" spans="1:51" ht="16.5" x14ac:dyDescent="0.25">
      <c r="A1010" s="159" t="str">
        <f>_xlfn.XLOOKUP(X1010,Mapping!N:N,Mapping!O:O,"Not Found",0,1)</f>
        <v>Load Pos</v>
      </c>
      <c r="B1010" s="159" t="str">
        <f t="shared" si="60"/>
        <v>ESDBLoad Pos46071.4097222222</v>
      </c>
      <c r="D1010" s="159" t="str">
        <f t="shared" si="63"/>
        <v>Stratification</v>
      </c>
      <c r="E1010" s="159" t="str">
        <f t="shared" si="61"/>
        <v>MRPESDBLoad PosStratification</v>
      </c>
      <c r="F1010" s="159" t="str">
        <f t="shared" si="62"/>
        <v>MRPESDBLoad Pos</v>
      </c>
      <c r="G1010" s="159" t="s">
        <v>1889</v>
      </c>
      <c r="N1010" s="2">
        <v>2601</v>
      </c>
      <c r="O1010" s="3" t="s">
        <v>1303</v>
      </c>
      <c r="P1010" s="3" t="s">
        <v>383</v>
      </c>
      <c r="Q1010" s="3" t="s">
        <v>76</v>
      </c>
      <c r="R1010" s="3" t="s">
        <v>77</v>
      </c>
      <c r="S1010" s="4">
        <v>46071.409722222219</v>
      </c>
      <c r="T1010" s="4">
        <v>46071.415277777778</v>
      </c>
      <c r="U1010" s="4">
        <v>46071.645833333336</v>
      </c>
      <c r="V1010" s="3" t="s">
        <v>42</v>
      </c>
      <c r="W1010" s="3" t="s">
        <v>43</v>
      </c>
      <c r="X1010" s="3" t="s">
        <v>1557</v>
      </c>
      <c r="Y1010" s="2">
        <v>1</v>
      </c>
      <c r="Z1010" s="24" t="s">
        <v>78</v>
      </c>
      <c r="AA1010" s="5">
        <v>0.13</v>
      </c>
      <c r="AB1010" s="5">
        <v>0.13</v>
      </c>
      <c r="AC1010" s="5">
        <v>0</v>
      </c>
      <c r="AD1010" s="5">
        <v>5.53</v>
      </c>
      <c r="AE1010" s="5">
        <v>5.66</v>
      </c>
      <c r="AF1010" s="5">
        <v>5.66</v>
      </c>
      <c r="AG1010" s="25">
        <v>0</v>
      </c>
      <c r="AH1010" s="25">
        <v>0</v>
      </c>
      <c r="AI1010" s="7">
        <v>0</v>
      </c>
      <c r="AJ1010" s="7">
        <v>0</v>
      </c>
      <c r="AK1010" s="7">
        <v>0.13</v>
      </c>
      <c r="AL1010" s="7">
        <v>0</v>
      </c>
      <c r="AM1010" s="7">
        <v>0.13</v>
      </c>
      <c r="AN1010" s="12" t="s">
        <v>46</v>
      </c>
      <c r="AO1010" s="12"/>
      <c r="AP1010" s="12"/>
      <c r="AQ1010" s="12"/>
      <c r="AR1010" s="12"/>
      <c r="AS1010" s="12"/>
      <c r="AT1010" s="12"/>
      <c r="AU1010" s="12"/>
      <c r="AV1010" s="12"/>
      <c r="AW1010" s="12"/>
      <c r="AX1010" s="12"/>
      <c r="AY1010" s="8" t="s">
        <v>47</v>
      </c>
    </row>
    <row r="1011" spans="1:51" ht="16.5" x14ac:dyDescent="0.25">
      <c r="A1011" s="159" t="str">
        <f>_xlfn.XLOOKUP(X1011,Mapping!N:N,Mapping!O:O,"Not Found",0,1)</f>
        <v>Load Compare Spreads</v>
      </c>
      <c r="B1011" s="159" t="str">
        <f t="shared" si="60"/>
        <v>ESDBLoad Compare Spreads46071.6458333333</v>
      </c>
      <c r="D1011" s="159" t="str">
        <f t="shared" si="63"/>
        <v>load Spreads</v>
      </c>
      <c r="E1011" s="159" t="str">
        <f t="shared" si="61"/>
        <v>MRPESDBLoad Compare Spreadsload Spreads</v>
      </c>
      <c r="F1011" s="159" t="str">
        <f t="shared" si="62"/>
        <v>MRPESDBLoad Compare Spreads</v>
      </c>
      <c r="G1011" s="159" t="s">
        <v>1889</v>
      </c>
      <c r="N1011" s="2">
        <v>2601</v>
      </c>
      <c r="O1011" s="3" t="s">
        <v>1303</v>
      </c>
      <c r="P1011" s="3" t="s">
        <v>383</v>
      </c>
      <c r="Q1011" s="3" t="s">
        <v>65</v>
      </c>
      <c r="R1011" s="3" t="s">
        <v>66</v>
      </c>
      <c r="S1011" s="4">
        <v>46071.645833333336</v>
      </c>
      <c r="T1011" s="4">
        <v>46071.660416666666</v>
      </c>
      <c r="U1011" s="4">
        <v>46071.660416666666</v>
      </c>
      <c r="V1011" s="3" t="s">
        <v>42</v>
      </c>
      <c r="W1011" s="3" t="s">
        <v>43</v>
      </c>
      <c r="X1011" s="3" t="s">
        <v>1558</v>
      </c>
      <c r="Y1011" s="2">
        <v>1</v>
      </c>
      <c r="Z1011" s="24" t="s">
        <v>69</v>
      </c>
      <c r="AA1011" s="5">
        <v>0.35</v>
      </c>
      <c r="AB1011" s="5">
        <v>0</v>
      </c>
      <c r="AC1011" s="5">
        <v>0.35</v>
      </c>
      <c r="AD1011" s="5">
        <v>0</v>
      </c>
      <c r="AE1011" s="5">
        <v>0</v>
      </c>
      <c r="AF1011" s="5">
        <v>0.35</v>
      </c>
      <c r="AG1011" s="25"/>
      <c r="AH1011" s="25"/>
      <c r="AI1011" s="7">
        <v>0</v>
      </c>
      <c r="AJ1011" s="7">
        <v>0</v>
      </c>
      <c r="AK1011" s="7">
        <v>0.35</v>
      </c>
      <c r="AL1011" s="7">
        <v>0</v>
      </c>
      <c r="AM1011" s="7">
        <v>0.35</v>
      </c>
      <c r="AN1011" s="12" t="s">
        <v>46</v>
      </c>
      <c r="AO1011" s="12"/>
      <c r="AP1011" s="12"/>
      <c r="AQ1011" s="12"/>
      <c r="AR1011" s="12"/>
      <c r="AS1011" s="12"/>
      <c r="AT1011" s="12"/>
      <c r="AU1011" s="12"/>
      <c r="AV1011" s="12"/>
      <c r="AW1011" s="12"/>
      <c r="AX1011" s="12"/>
      <c r="AY1011" s="8" t="s">
        <v>47</v>
      </c>
    </row>
    <row r="1012" spans="1:51" ht="16.5" x14ac:dyDescent="0.25">
      <c r="A1012" s="159" t="str">
        <f>_xlfn.XLOOKUP(X1012,Mapping!N:N,Mapping!O:O,"Not Found",0,1)</f>
        <v>Load Compare Spreads</v>
      </c>
      <c r="B1012" s="159" t="str">
        <f t="shared" si="60"/>
        <v>ESDBLoad Compare Spreads46071.6604166667</v>
      </c>
      <c r="D1012" s="159" t="str">
        <f t="shared" si="63"/>
        <v>Spreads comparison</v>
      </c>
      <c r="E1012" s="159" t="str">
        <f t="shared" si="61"/>
        <v>MRPESDBLoad Compare SpreadsSpreads comparison</v>
      </c>
      <c r="F1012" s="159" t="str">
        <f t="shared" si="62"/>
        <v>MRPESDBLoad Compare Spreads</v>
      </c>
      <c r="G1012" s="159" t="s">
        <v>1889</v>
      </c>
      <c r="N1012" s="2">
        <v>2601</v>
      </c>
      <c r="O1012" s="3" t="s">
        <v>1303</v>
      </c>
      <c r="P1012" s="3" t="s">
        <v>383</v>
      </c>
      <c r="Q1012" s="3" t="s">
        <v>70</v>
      </c>
      <c r="R1012" s="3" t="s">
        <v>331</v>
      </c>
      <c r="S1012" s="4">
        <v>46071.660416666666</v>
      </c>
      <c r="T1012" s="4">
        <v>46071.661111111112</v>
      </c>
      <c r="U1012" s="4">
        <v>46071.879166666666</v>
      </c>
      <c r="V1012" s="3" t="s">
        <v>42</v>
      </c>
      <c r="W1012" s="3" t="s">
        <v>43</v>
      </c>
      <c r="X1012" s="3" t="s">
        <v>1558</v>
      </c>
      <c r="Y1012" s="2">
        <v>1</v>
      </c>
      <c r="Z1012" s="24" t="s">
        <v>71</v>
      </c>
      <c r="AA1012" s="5">
        <v>0.02</v>
      </c>
      <c r="AB1012" s="5">
        <v>0</v>
      </c>
      <c r="AC1012" s="5">
        <v>0.02</v>
      </c>
      <c r="AD1012" s="5">
        <v>0</v>
      </c>
      <c r="AE1012" s="5">
        <v>0</v>
      </c>
      <c r="AF1012" s="5">
        <v>0.02</v>
      </c>
      <c r="AG1012" s="6"/>
      <c r="AH1012" s="6"/>
      <c r="AI1012" s="7">
        <v>0</v>
      </c>
      <c r="AJ1012" s="7">
        <v>0</v>
      </c>
      <c r="AK1012" s="7">
        <v>0.02</v>
      </c>
      <c r="AL1012" s="7">
        <v>0</v>
      </c>
      <c r="AM1012" s="7">
        <v>0.02</v>
      </c>
      <c r="AN1012" s="12" t="s">
        <v>46</v>
      </c>
      <c r="AO1012" s="12"/>
      <c r="AP1012" s="12"/>
      <c r="AQ1012" s="12"/>
      <c r="AR1012" s="12"/>
      <c r="AS1012" s="12"/>
      <c r="AT1012" s="12"/>
      <c r="AU1012" s="12"/>
      <c r="AV1012" s="12"/>
      <c r="AW1012" s="12"/>
      <c r="AX1012" s="12"/>
      <c r="AY1012" s="8" t="s">
        <v>47</v>
      </c>
    </row>
    <row r="1013" spans="1:51" ht="16.5" x14ac:dyDescent="0.25">
      <c r="A1013" s="159" t="str">
        <f>_xlfn.XLOOKUP(X1013,Mapping!N:N,Mapping!O:O,"Not Found",0,1)</f>
        <v>Load Market</v>
      </c>
      <c r="B1013" s="159" t="str">
        <f t="shared" si="60"/>
        <v>ESDBLoad Market46071.8791666667</v>
      </c>
      <c r="D1013" s="159" t="str">
        <f t="shared" si="63"/>
        <v>load Market</v>
      </c>
      <c r="E1013" s="159" t="str">
        <f t="shared" si="61"/>
        <v>MRPESDBLoad Marketload Market</v>
      </c>
      <c r="F1013" s="159" t="str">
        <f t="shared" si="62"/>
        <v>MRPESDBLoad Market</v>
      </c>
      <c r="G1013" s="159" t="s">
        <v>1889</v>
      </c>
      <c r="N1013" s="2">
        <v>2601</v>
      </c>
      <c r="O1013" s="3" t="s">
        <v>1303</v>
      </c>
      <c r="P1013" s="3" t="s">
        <v>383</v>
      </c>
      <c r="Q1013" s="3" t="s">
        <v>394</v>
      </c>
      <c r="R1013" s="3" t="s">
        <v>395</v>
      </c>
      <c r="S1013" s="4">
        <v>46071.879166666666</v>
      </c>
      <c r="T1013" s="4">
        <v>46071.90902777778</v>
      </c>
      <c r="U1013" s="4">
        <v>46072.479166666664</v>
      </c>
      <c r="V1013" s="3" t="s">
        <v>42</v>
      </c>
      <c r="W1013" s="3" t="s">
        <v>43</v>
      </c>
      <c r="X1013" s="3" t="s">
        <v>1559</v>
      </c>
      <c r="Y1013" s="2">
        <v>1</v>
      </c>
      <c r="Z1013" s="24" t="s">
        <v>397</v>
      </c>
      <c r="AA1013" s="5">
        <v>0.72</v>
      </c>
      <c r="AB1013" s="5">
        <v>0</v>
      </c>
      <c r="AC1013" s="5">
        <v>0.72</v>
      </c>
      <c r="AD1013" s="5">
        <v>0</v>
      </c>
      <c r="AE1013" s="5">
        <v>0</v>
      </c>
      <c r="AF1013" s="5">
        <v>0.72</v>
      </c>
      <c r="AG1013" s="6"/>
      <c r="AH1013" s="6"/>
      <c r="AI1013" s="7">
        <v>0</v>
      </c>
      <c r="AJ1013" s="7">
        <v>0</v>
      </c>
      <c r="AK1013" s="7">
        <v>0.72</v>
      </c>
      <c r="AL1013" s="7">
        <v>0</v>
      </c>
      <c r="AM1013" s="7">
        <v>0.72</v>
      </c>
      <c r="AN1013" s="12" t="s">
        <v>46</v>
      </c>
      <c r="AO1013" s="12"/>
      <c r="AP1013" s="12"/>
      <c r="AQ1013" s="12"/>
      <c r="AR1013" s="12"/>
      <c r="AS1013" s="12"/>
      <c r="AT1013" s="12"/>
      <c r="AU1013" s="12"/>
      <c r="AV1013" s="12"/>
      <c r="AW1013" s="12"/>
      <c r="AX1013" s="12"/>
      <c r="AY1013" s="8" t="s">
        <v>47</v>
      </c>
    </row>
    <row r="1014" spans="1:51" ht="16.5" x14ac:dyDescent="0.25">
      <c r="A1014" s="159" t="str">
        <f>_xlfn.XLOOKUP(X1014,Mapping!N:N,Mapping!O:O,"Not Found",0,1)</f>
        <v>Load Compare MP</v>
      </c>
      <c r="B1014" s="159" t="str">
        <f t="shared" si="60"/>
        <v>ESDBLoad Compare MP46072.4791666667</v>
      </c>
      <c r="D1014" s="159" t="str">
        <f t="shared" si="63"/>
        <v>load MPs</v>
      </c>
      <c r="E1014" s="159" t="str">
        <f t="shared" si="61"/>
        <v>MRPESDBLoad Compare MPload MPs</v>
      </c>
      <c r="F1014" s="159" t="str">
        <f t="shared" si="62"/>
        <v>MRPESDBLoad Compare MP</v>
      </c>
      <c r="G1014" s="159" t="s">
        <v>1889</v>
      </c>
      <c r="N1014" s="2">
        <v>2601</v>
      </c>
      <c r="O1014" s="3" t="s">
        <v>1303</v>
      </c>
      <c r="P1014" s="3" t="s">
        <v>383</v>
      </c>
      <c r="Q1014" s="3" t="s">
        <v>387</v>
      </c>
      <c r="R1014" s="3" t="s">
        <v>388</v>
      </c>
      <c r="S1014" s="4">
        <v>46072.479166666664</v>
      </c>
      <c r="T1014" s="4">
        <v>46072.480555555558</v>
      </c>
      <c r="U1014" s="4">
        <v>46072.480555555558</v>
      </c>
      <c r="V1014" s="3" t="s">
        <v>42</v>
      </c>
      <c r="W1014" s="3" t="s">
        <v>43</v>
      </c>
      <c r="X1014" s="3" t="s">
        <v>1560</v>
      </c>
      <c r="Y1014" s="2">
        <v>1</v>
      </c>
      <c r="Z1014" s="24" t="s">
        <v>390</v>
      </c>
      <c r="AA1014" s="5">
        <v>0.03</v>
      </c>
      <c r="AB1014" s="5">
        <v>0.03</v>
      </c>
      <c r="AC1014" s="5">
        <v>0</v>
      </c>
      <c r="AD1014" s="5">
        <v>0</v>
      </c>
      <c r="AE1014" s="5">
        <v>0.03</v>
      </c>
      <c r="AF1014" s="5">
        <v>0.03</v>
      </c>
      <c r="AG1014" s="6"/>
      <c r="AH1014" s="6"/>
      <c r="AI1014" s="7">
        <v>0.03</v>
      </c>
      <c r="AJ1014" s="7">
        <v>0</v>
      </c>
      <c r="AK1014" s="7">
        <v>0</v>
      </c>
      <c r="AL1014" s="7">
        <v>0.03</v>
      </c>
      <c r="AM1014" s="7">
        <v>0.03</v>
      </c>
      <c r="AN1014" s="12" t="s">
        <v>149</v>
      </c>
      <c r="AO1014" s="12" t="s">
        <v>150</v>
      </c>
      <c r="AP1014" s="12" t="s">
        <v>151</v>
      </c>
      <c r="AQ1014" s="12" t="s">
        <v>1561</v>
      </c>
      <c r="AR1014" s="12" t="s">
        <v>596</v>
      </c>
      <c r="AS1014" s="12"/>
      <c r="AT1014" s="12" t="s">
        <v>60</v>
      </c>
      <c r="AU1014" s="12" t="s">
        <v>118</v>
      </c>
      <c r="AV1014" s="12" t="s">
        <v>1468</v>
      </c>
      <c r="AW1014" s="12" t="s">
        <v>1468</v>
      </c>
      <c r="AX1014" s="12" t="s">
        <v>1468</v>
      </c>
      <c r="AY1014" s="8" t="s">
        <v>47</v>
      </c>
    </row>
    <row r="1015" spans="1:51" ht="16.5" x14ac:dyDescent="0.25">
      <c r="A1015" s="159" t="str">
        <f>_xlfn.XLOOKUP(X1015,Mapping!N:N,Mapping!O:O,"Not Found",0,1)</f>
        <v>Load Compare MP</v>
      </c>
      <c r="B1015" s="159" t="str">
        <f t="shared" si="60"/>
        <v>ESDBLoad Compare MP46072.4805555556</v>
      </c>
      <c r="D1015" s="159" t="str">
        <f t="shared" si="63"/>
        <v>Model parameters comparison</v>
      </c>
      <c r="E1015" s="159" t="str">
        <f t="shared" si="61"/>
        <v>MRPESDBLoad Compare MPModel parameters comparison</v>
      </c>
      <c r="F1015" s="159" t="str">
        <f t="shared" si="62"/>
        <v>MRPESDBLoad Compare MP</v>
      </c>
      <c r="G1015" s="159" t="s">
        <v>1889</v>
      </c>
      <c r="N1015" s="2">
        <v>2601</v>
      </c>
      <c r="O1015" s="3" t="s">
        <v>1303</v>
      </c>
      <c r="P1015" s="3" t="s">
        <v>383</v>
      </c>
      <c r="Q1015" s="3" t="s">
        <v>53</v>
      </c>
      <c r="R1015" s="3" t="s">
        <v>329</v>
      </c>
      <c r="S1015" s="4">
        <v>46072.480555555558</v>
      </c>
      <c r="T1015" s="4">
        <v>46072.480555555558</v>
      </c>
      <c r="U1015" s="4">
        <v>46072.585416666669</v>
      </c>
      <c r="V1015" s="3" t="s">
        <v>42</v>
      </c>
      <c r="W1015" s="3" t="s">
        <v>43</v>
      </c>
      <c r="X1015" s="3" t="s">
        <v>1560</v>
      </c>
      <c r="Y1015" s="2">
        <v>1</v>
      </c>
      <c r="Z1015" s="24" t="s">
        <v>55</v>
      </c>
      <c r="AA1015" s="5">
        <v>0</v>
      </c>
      <c r="AB1015" s="5">
        <v>0</v>
      </c>
      <c r="AC1015" s="5">
        <v>0</v>
      </c>
      <c r="AD1015" s="26">
        <v>2.52</v>
      </c>
      <c r="AE1015" s="5">
        <v>2.52</v>
      </c>
      <c r="AF1015" s="5">
        <v>2.52</v>
      </c>
      <c r="AG1015" s="6"/>
      <c r="AH1015" s="6"/>
      <c r="AI1015" s="7">
        <v>0</v>
      </c>
      <c r="AJ1015" s="7">
        <v>2.52</v>
      </c>
      <c r="AK1015" s="7">
        <v>0</v>
      </c>
      <c r="AL1015" s="7">
        <v>2.52</v>
      </c>
      <c r="AM1015" s="7">
        <v>2.52</v>
      </c>
      <c r="AN1015" s="12" t="s">
        <v>149</v>
      </c>
      <c r="AO1015" s="12" t="s">
        <v>150</v>
      </c>
      <c r="AP1015" s="12" t="s">
        <v>151</v>
      </c>
      <c r="AQ1015" s="12" t="s">
        <v>1561</v>
      </c>
      <c r="AR1015" s="12" t="s">
        <v>596</v>
      </c>
      <c r="AS1015" s="12"/>
      <c r="AT1015" s="12" t="s">
        <v>60</v>
      </c>
      <c r="AU1015" s="12" t="s">
        <v>118</v>
      </c>
      <c r="AV1015" s="12" t="s">
        <v>1468</v>
      </c>
      <c r="AW1015" s="12" t="s">
        <v>1468</v>
      </c>
      <c r="AX1015" s="12" t="s">
        <v>1468</v>
      </c>
      <c r="AY1015" s="8" t="s">
        <v>47</v>
      </c>
    </row>
    <row r="1016" spans="1:51" ht="16.5" x14ac:dyDescent="0.25">
      <c r="A1016" s="159" t="str">
        <f>_xlfn.XLOOKUP(X1016,Mapping!N:N,Mapping!O:O,"Not Found",0,1)</f>
        <v>Create NTG</v>
      </c>
      <c r="B1016" s="159" t="str">
        <f t="shared" si="60"/>
        <v>ESDBCreate NTG46072.5854166667</v>
      </c>
      <c r="D1016" s="159" t="str">
        <f t="shared" si="63"/>
        <v>create NTG</v>
      </c>
      <c r="E1016" s="159" t="str">
        <f t="shared" si="61"/>
        <v>MRPESDBCreate NTGcreate NTG</v>
      </c>
      <c r="F1016" s="159" t="str">
        <f t="shared" si="62"/>
        <v>MRPESDBCreate NTG</v>
      </c>
      <c r="G1016" s="159" t="s">
        <v>1889</v>
      </c>
      <c r="N1016" s="2">
        <v>2601</v>
      </c>
      <c r="O1016" s="3" t="s">
        <v>1303</v>
      </c>
      <c r="P1016" s="3" t="s">
        <v>383</v>
      </c>
      <c r="Q1016" s="3" t="s">
        <v>500</v>
      </c>
      <c r="R1016" s="3" t="s">
        <v>501</v>
      </c>
      <c r="S1016" s="4">
        <v>46072.585416666669</v>
      </c>
      <c r="T1016" s="4">
        <v>46072.595833333333</v>
      </c>
      <c r="U1016" s="4">
        <v>46072.602083333331</v>
      </c>
      <c r="V1016" s="3" t="s">
        <v>42</v>
      </c>
      <c r="W1016" s="3" t="s">
        <v>43</v>
      </c>
      <c r="X1016" s="3" t="s">
        <v>1562</v>
      </c>
      <c r="Y1016" s="2">
        <v>1</v>
      </c>
      <c r="Z1016" s="24" t="s">
        <v>503</v>
      </c>
      <c r="AA1016" s="5">
        <v>0.25</v>
      </c>
      <c r="AB1016" s="5">
        <v>0</v>
      </c>
      <c r="AC1016" s="5">
        <v>0.25</v>
      </c>
      <c r="AD1016" s="5">
        <v>0</v>
      </c>
      <c r="AE1016" s="5">
        <v>0</v>
      </c>
      <c r="AF1016" s="5">
        <v>0.25</v>
      </c>
      <c r="AG1016" s="6"/>
      <c r="AH1016" s="6"/>
      <c r="AI1016" s="7">
        <v>0</v>
      </c>
      <c r="AJ1016" s="7">
        <v>0</v>
      </c>
      <c r="AK1016" s="7">
        <v>0.25</v>
      </c>
      <c r="AL1016" s="7">
        <v>0</v>
      </c>
      <c r="AM1016" s="7">
        <v>0.25</v>
      </c>
      <c r="AN1016" s="12" t="s">
        <v>46</v>
      </c>
      <c r="AO1016" s="12"/>
      <c r="AP1016" s="12"/>
      <c r="AQ1016" s="12"/>
      <c r="AR1016" s="12"/>
      <c r="AS1016" s="12"/>
      <c r="AT1016" s="12"/>
      <c r="AU1016" s="12"/>
      <c r="AV1016" s="12"/>
      <c r="AW1016" s="12"/>
      <c r="AX1016" s="12"/>
      <c r="AY1016" s="8" t="s">
        <v>47</v>
      </c>
    </row>
    <row r="1017" spans="1:51" ht="16.5" x14ac:dyDescent="0.25">
      <c r="A1017" s="159" t="str">
        <f>_xlfn.XLOOKUP(X1017,Mapping!N:N,Mapping!O:O,"Not Found",0,1)</f>
        <v>Load Pos</v>
      </c>
      <c r="B1017" s="159" t="str">
        <f t="shared" si="60"/>
        <v>ESDBLoad Pos46072.6020833333</v>
      </c>
      <c r="D1017" s="159" t="str">
        <f t="shared" si="63"/>
        <v>load Portfolio</v>
      </c>
      <c r="E1017" s="159" t="str">
        <f t="shared" si="61"/>
        <v>MRPESDBLoad Posload Portfolio</v>
      </c>
      <c r="F1017" s="159" t="str">
        <f t="shared" si="62"/>
        <v>MRPESDBLoad Pos</v>
      </c>
      <c r="G1017" s="159" t="s">
        <v>1889</v>
      </c>
      <c r="N1017" s="2">
        <v>2601</v>
      </c>
      <c r="O1017" s="3" t="s">
        <v>1303</v>
      </c>
      <c r="P1017" s="3" t="s">
        <v>383</v>
      </c>
      <c r="Q1017" s="3" t="s">
        <v>402</v>
      </c>
      <c r="R1017" s="3" t="s">
        <v>403</v>
      </c>
      <c r="S1017" s="4">
        <v>46072.602083333331</v>
      </c>
      <c r="T1017" s="4">
        <v>46072.613194444442</v>
      </c>
      <c r="U1017" s="4">
        <v>46072.613194444442</v>
      </c>
      <c r="V1017" s="3" t="s">
        <v>42</v>
      </c>
      <c r="W1017" s="3" t="s">
        <v>43</v>
      </c>
      <c r="X1017" s="3" t="s">
        <v>1563</v>
      </c>
      <c r="Y1017" s="2">
        <v>2</v>
      </c>
      <c r="Z1017" s="24" t="s">
        <v>404</v>
      </c>
      <c r="AA1017" s="5">
        <v>0.27</v>
      </c>
      <c r="AB1017" s="5">
        <v>0</v>
      </c>
      <c r="AC1017" s="5">
        <v>0.27</v>
      </c>
      <c r="AD1017" s="5">
        <v>0</v>
      </c>
      <c r="AE1017" s="5">
        <v>0</v>
      </c>
      <c r="AF1017" s="5">
        <v>0.27</v>
      </c>
      <c r="AG1017" s="6"/>
      <c r="AH1017" s="6"/>
      <c r="AI1017" s="7">
        <v>0</v>
      </c>
      <c r="AJ1017" s="7">
        <v>0</v>
      </c>
      <c r="AK1017" s="7">
        <v>0.27</v>
      </c>
      <c r="AL1017" s="7">
        <v>0</v>
      </c>
      <c r="AM1017" s="7">
        <v>0.27</v>
      </c>
      <c r="AN1017" s="12" t="s">
        <v>46</v>
      </c>
      <c r="AO1017" s="12"/>
      <c r="AP1017" s="12"/>
      <c r="AQ1017" s="12"/>
      <c r="AR1017" s="12"/>
      <c r="AS1017" s="12"/>
      <c r="AT1017" s="12"/>
      <c r="AU1017" s="12"/>
      <c r="AV1017" s="12"/>
      <c r="AW1017" s="12"/>
      <c r="AX1017" s="12"/>
      <c r="AY1017" s="8" t="s">
        <v>47</v>
      </c>
    </row>
    <row r="1018" spans="1:51" ht="16.5" x14ac:dyDescent="0.25">
      <c r="A1018" s="159" t="str">
        <f>_xlfn.XLOOKUP(X1018,Mapping!N:N,Mapping!O:O,"Not Found",0,1)</f>
        <v>Load Pos</v>
      </c>
      <c r="B1018" s="159" t="str">
        <f t="shared" si="60"/>
        <v>ESDBLoad Pos46072.6131944444</v>
      </c>
      <c r="D1018" s="159" t="str">
        <f t="shared" si="63"/>
        <v>copy from</v>
      </c>
      <c r="E1018" s="159" t="str">
        <f t="shared" si="61"/>
        <v>MRPESDBLoad Poscopy from</v>
      </c>
      <c r="F1018" s="159" t="str">
        <f t="shared" si="62"/>
        <v>MRPESDBLoad Pos</v>
      </c>
      <c r="G1018" s="159" t="s">
        <v>1889</v>
      </c>
      <c r="N1018" s="2">
        <v>2601</v>
      </c>
      <c r="O1018" s="3" t="s">
        <v>1303</v>
      </c>
      <c r="P1018" s="3" t="s">
        <v>383</v>
      </c>
      <c r="Q1018" s="3" t="s">
        <v>82</v>
      </c>
      <c r="R1018" s="3" t="s">
        <v>83</v>
      </c>
      <c r="S1018" s="4">
        <v>46072.613194444442</v>
      </c>
      <c r="T1018" s="4">
        <v>46072.614583333336</v>
      </c>
      <c r="U1018" s="4">
        <v>46072.614583333336</v>
      </c>
      <c r="V1018" s="3" t="s">
        <v>42</v>
      </c>
      <c r="W1018" s="3" t="s">
        <v>43</v>
      </c>
      <c r="X1018" s="3" t="s">
        <v>1563</v>
      </c>
      <c r="Y1018" s="2">
        <v>2</v>
      </c>
      <c r="Z1018" s="24" t="s">
        <v>84</v>
      </c>
      <c r="AA1018" s="5">
        <v>0.03</v>
      </c>
      <c r="AB1018" s="5">
        <v>0</v>
      </c>
      <c r="AC1018" s="5">
        <v>0.03</v>
      </c>
      <c r="AD1018" s="5">
        <v>0</v>
      </c>
      <c r="AE1018" s="5">
        <v>0</v>
      </c>
      <c r="AF1018" s="5">
        <v>0.03</v>
      </c>
      <c r="AG1018" s="6"/>
      <c r="AH1018" s="6"/>
      <c r="AI1018" s="7">
        <v>0</v>
      </c>
      <c r="AJ1018" s="7">
        <v>0</v>
      </c>
      <c r="AK1018" s="7">
        <v>0.03</v>
      </c>
      <c r="AL1018" s="7">
        <v>0</v>
      </c>
      <c r="AM1018" s="7">
        <v>0.03</v>
      </c>
      <c r="AN1018" s="12" t="s">
        <v>46</v>
      </c>
      <c r="AO1018" s="12"/>
      <c r="AP1018" s="12"/>
      <c r="AQ1018" s="12"/>
      <c r="AR1018" s="12"/>
      <c r="AS1018" s="12"/>
      <c r="AT1018" s="12"/>
      <c r="AU1018" s="12"/>
      <c r="AV1018" s="12"/>
      <c r="AW1018" s="12"/>
      <c r="AX1018" s="12"/>
      <c r="AY1018" s="8" t="s">
        <v>47</v>
      </c>
    </row>
    <row r="1019" spans="1:51" ht="16.5" x14ac:dyDescent="0.25">
      <c r="A1019" s="159" t="str">
        <f>_xlfn.XLOOKUP(X1019,Mapping!N:N,Mapping!O:O,"Not Found",0,1)</f>
        <v>Load Pos</v>
      </c>
      <c r="B1019" s="159" t="str">
        <f t="shared" si="60"/>
        <v>ESDBLoad Pos46072.6145833333</v>
      </c>
      <c r="D1019" s="159" t="str">
        <f t="shared" si="63"/>
        <v>Stratification</v>
      </c>
      <c r="E1019" s="159" t="str">
        <f t="shared" si="61"/>
        <v>MRPESDBLoad PosStratification</v>
      </c>
      <c r="F1019" s="159" t="str">
        <f t="shared" si="62"/>
        <v>MRPESDBLoad Pos</v>
      </c>
      <c r="G1019" s="159" t="s">
        <v>1889</v>
      </c>
      <c r="N1019" s="2">
        <v>2601</v>
      </c>
      <c r="O1019" s="3" t="s">
        <v>1303</v>
      </c>
      <c r="P1019" s="3" t="s">
        <v>383</v>
      </c>
      <c r="Q1019" s="3" t="s">
        <v>76</v>
      </c>
      <c r="R1019" s="3" t="s">
        <v>77</v>
      </c>
      <c r="S1019" s="4">
        <v>46072.614583333336</v>
      </c>
      <c r="T1019" s="4">
        <v>46072.619444444441</v>
      </c>
      <c r="U1019" s="4">
        <v>46072.640277777777</v>
      </c>
      <c r="V1019" s="3" t="s">
        <v>42</v>
      </c>
      <c r="W1019" s="3" t="s">
        <v>43</v>
      </c>
      <c r="X1019" s="3" t="s">
        <v>1563</v>
      </c>
      <c r="Y1019" s="2">
        <v>2</v>
      </c>
      <c r="Z1019" s="24" t="s">
        <v>78</v>
      </c>
      <c r="AA1019" s="5">
        <v>0.12</v>
      </c>
      <c r="AB1019" s="5">
        <v>0</v>
      </c>
      <c r="AC1019" s="5">
        <v>0.12</v>
      </c>
      <c r="AD1019" s="5">
        <v>0</v>
      </c>
      <c r="AE1019" s="5">
        <v>0</v>
      </c>
      <c r="AF1019" s="5">
        <v>0.12</v>
      </c>
      <c r="AG1019" s="6"/>
      <c r="AH1019" s="6"/>
      <c r="AI1019" s="7">
        <v>0</v>
      </c>
      <c r="AJ1019" s="7">
        <v>0</v>
      </c>
      <c r="AK1019" s="7">
        <v>0.12</v>
      </c>
      <c r="AL1019" s="7">
        <v>0</v>
      </c>
      <c r="AM1019" s="7">
        <v>0.12</v>
      </c>
      <c r="AN1019" s="12" t="s">
        <v>46</v>
      </c>
      <c r="AO1019" s="12"/>
      <c r="AP1019" s="12"/>
      <c r="AQ1019" s="12"/>
      <c r="AR1019" s="12"/>
      <c r="AS1019" s="12"/>
      <c r="AT1019" s="12"/>
      <c r="AU1019" s="12"/>
      <c r="AV1019" s="12"/>
      <c r="AW1019" s="12"/>
      <c r="AX1019" s="12"/>
      <c r="AY1019" s="8" t="s">
        <v>47</v>
      </c>
    </row>
    <row r="1020" spans="1:51" ht="16.5" x14ac:dyDescent="0.25">
      <c r="A1020" s="159" t="str">
        <f>_xlfn.XLOOKUP(X1020,Mapping!N:N,Mapping!O:O,"Not Found",0,1)</f>
        <v>Load Compare MP</v>
      </c>
      <c r="B1020" s="159" t="str">
        <f t="shared" si="60"/>
        <v>ESDBLoad Compare MP46072.6402777778</v>
      </c>
      <c r="D1020" s="159" t="str">
        <f t="shared" si="63"/>
        <v>load MPs</v>
      </c>
      <c r="E1020" s="159" t="str">
        <f t="shared" si="61"/>
        <v>MRPESDBLoad Compare MPload MPs</v>
      </c>
      <c r="F1020" s="159" t="str">
        <f t="shared" si="62"/>
        <v>MRPESDBLoad Compare MP</v>
      </c>
      <c r="G1020" s="159" t="s">
        <v>1889</v>
      </c>
      <c r="N1020" s="2">
        <v>2601</v>
      </c>
      <c r="O1020" s="3" t="s">
        <v>1303</v>
      </c>
      <c r="P1020" s="3" t="s">
        <v>383</v>
      </c>
      <c r="Q1020" s="3" t="s">
        <v>387</v>
      </c>
      <c r="R1020" s="3" t="s">
        <v>388</v>
      </c>
      <c r="S1020" s="4">
        <v>46072.640277777777</v>
      </c>
      <c r="T1020" s="4">
        <v>46072.642361111109</v>
      </c>
      <c r="U1020" s="4">
        <v>46072.642361111109</v>
      </c>
      <c r="V1020" s="3" t="s">
        <v>42</v>
      </c>
      <c r="W1020" s="3" t="s">
        <v>43</v>
      </c>
      <c r="X1020" s="3" t="s">
        <v>1564</v>
      </c>
      <c r="Y1020" s="2">
        <v>2</v>
      </c>
      <c r="Z1020" s="24" t="s">
        <v>390</v>
      </c>
      <c r="AA1020" s="5">
        <v>0.05</v>
      </c>
      <c r="AB1020" s="5">
        <v>0</v>
      </c>
      <c r="AC1020" s="5">
        <v>0.05</v>
      </c>
      <c r="AD1020" s="5">
        <v>0</v>
      </c>
      <c r="AE1020" s="5">
        <v>0</v>
      </c>
      <c r="AF1020" s="5">
        <v>0.05</v>
      </c>
      <c r="AG1020" s="6"/>
      <c r="AH1020" s="6"/>
      <c r="AI1020" s="7">
        <v>0</v>
      </c>
      <c r="AJ1020" s="7">
        <v>0</v>
      </c>
      <c r="AK1020" s="7">
        <v>0.05</v>
      </c>
      <c r="AL1020" s="7">
        <v>0</v>
      </c>
      <c r="AM1020" s="7">
        <v>0.05</v>
      </c>
      <c r="AN1020" s="12" t="s">
        <v>46</v>
      </c>
      <c r="AO1020" s="9"/>
      <c r="AP1020" s="9"/>
      <c r="AQ1020" s="9"/>
      <c r="AR1020" s="9"/>
      <c r="AS1020" s="9"/>
      <c r="AT1020" s="9"/>
      <c r="AU1020" s="9"/>
      <c r="AV1020" s="9"/>
      <c r="AW1020" s="9"/>
      <c r="AX1020" s="9"/>
      <c r="AY1020" s="8" t="s">
        <v>47</v>
      </c>
    </row>
    <row r="1021" spans="1:51" ht="16.5" x14ac:dyDescent="0.25">
      <c r="A1021" s="159" t="str">
        <f>_xlfn.XLOOKUP(X1021,Mapping!N:N,Mapping!O:O,"Not Found",0,1)</f>
        <v>Load Compare MP</v>
      </c>
      <c r="B1021" s="159" t="str">
        <f t="shared" si="60"/>
        <v>ESDBLoad Compare MP46072.6423611111</v>
      </c>
      <c r="D1021" s="159" t="str">
        <f t="shared" si="63"/>
        <v>Model parameters comparison</v>
      </c>
      <c r="E1021" s="159" t="str">
        <f t="shared" si="61"/>
        <v>MRPESDBLoad Compare MPModel parameters comparison</v>
      </c>
      <c r="F1021" s="159" t="str">
        <f t="shared" si="62"/>
        <v>MRPESDBLoad Compare MP</v>
      </c>
      <c r="G1021" s="159" t="s">
        <v>1889</v>
      </c>
      <c r="N1021" s="2">
        <v>2601</v>
      </c>
      <c r="O1021" s="3" t="s">
        <v>1303</v>
      </c>
      <c r="P1021" s="3" t="s">
        <v>383</v>
      </c>
      <c r="Q1021" s="3" t="s">
        <v>53</v>
      </c>
      <c r="R1021" s="3" t="s">
        <v>329</v>
      </c>
      <c r="S1021" s="4">
        <v>46072.642361111109</v>
      </c>
      <c r="T1021" s="4">
        <v>46072.642361111109</v>
      </c>
      <c r="U1021" s="4">
        <v>46072.711805555555</v>
      </c>
      <c r="V1021" s="3" t="s">
        <v>42</v>
      </c>
      <c r="W1021" s="3" t="s">
        <v>43</v>
      </c>
      <c r="X1021" s="3" t="s">
        <v>1564</v>
      </c>
      <c r="Y1021" s="2">
        <v>2</v>
      </c>
      <c r="Z1021" s="24" t="s">
        <v>55</v>
      </c>
      <c r="AA1021" s="5">
        <v>0</v>
      </c>
      <c r="AB1021" s="5">
        <v>0</v>
      </c>
      <c r="AC1021" s="5">
        <v>0</v>
      </c>
      <c r="AD1021" s="5">
        <v>0</v>
      </c>
      <c r="AE1021" s="5">
        <v>0</v>
      </c>
      <c r="AF1021" s="5">
        <v>0</v>
      </c>
      <c r="AG1021" s="6"/>
      <c r="AH1021" s="6"/>
      <c r="AI1021" s="7">
        <v>0</v>
      </c>
      <c r="AJ1021" s="7">
        <v>0</v>
      </c>
      <c r="AK1021" s="7">
        <v>0</v>
      </c>
      <c r="AL1021" s="7">
        <v>0</v>
      </c>
      <c r="AM1021" s="7">
        <v>0</v>
      </c>
      <c r="AN1021" s="12" t="s">
        <v>46</v>
      </c>
      <c r="AO1021" s="9"/>
      <c r="AP1021" s="9"/>
      <c r="AQ1021" s="9"/>
      <c r="AR1021" s="9"/>
      <c r="AS1021" s="9"/>
      <c r="AT1021" s="9"/>
      <c r="AU1021" s="9"/>
      <c r="AV1021" s="9"/>
      <c r="AW1021" s="9"/>
      <c r="AX1021" s="9"/>
      <c r="AY1021" s="8" t="s">
        <v>47</v>
      </c>
    </row>
    <row r="1022" spans="1:51" ht="16.5" x14ac:dyDescent="0.25">
      <c r="A1022" s="159" t="str">
        <f>_xlfn.XLOOKUP(X1022,Mapping!N:N,Mapping!O:O,"Not Found",0,1)</f>
        <v>Generate Load</v>
      </c>
      <c r="B1022" s="159" t="str">
        <f t="shared" si="60"/>
        <v>ESDBGenerate Load46072.7118055556</v>
      </c>
      <c r="D1022" s="159" t="str">
        <f t="shared" si="63"/>
        <v>Generate DD SAV</v>
      </c>
      <c r="E1022" s="159" t="str">
        <f t="shared" si="61"/>
        <v>MRPESDBGenerate LoadGenerate DD SAV</v>
      </c>
      <c r="F1022" s="159" t="str">
        <f t="shared" si="62"/>
        <v>MRPESDBGenerate Load</v>
      </c>
      <c r="G1022" s="159" t="s">
        <v>1889</v>
      </c>
      <c r="N1022" s="2">
        <v>2601</v>
      </c>
      <c r="O1022" s="3" t="s">
        <v>1303</v>
      </c>
      <c r="P1022" s="3" t="s">
        <v>383</v>
      </c>
      <c r="Q1022" s="3" t="s">
        <v>408</v>
      </c>
      <c r="R1022" s="3" t="s">
        <v>409</v>
      </c>
      <c r="S1022" s="4">
        <v>46072.711805555555</v>
      </c>
      <c r="T1022" s="4">
        <v>46072.712500000001</v>
      </c>
      <c r="U1022" s="4">
        <v>46072.712500000001</v>
      </c>
      <c r="V1022" s="3" t="s">
        <v>42</v>
      </c>
      <c r="W1022" s="3" t="s">
        <v>43</v>
      </c>
      <c r="X1022" s="3" t="s">
        <v>1565</v>
      </c>
      <c r="Y1022" s="2">
        <v>1</v>
      </c>
      <c r="Z1022" s="24" t="s">
        <v>411</v>
      </c>
      <c r="AA1022" s="5">
        <v>0.02</v>
      </c>
      <c r="AB1022" s="5">
        <v>0</v>
      </c>
      <c r="AC1022" s="5">
        <v>0.02</v>
      </c>
      <c r="AD1022" s="5">
        <v>0</v>
      </c>
      <c r="AE1022" s="5">
        <v>0</v>
      </c>
      <c r="AF1022" s="5">
        <v>0.02</v>
      </c>
      <c r="AG1022" s="6"/>
      <c r="AH1022" s="6"/>
      <c r="AI1022" s="7">
        <v>0</v>
      </c>
      <c r="AJ1022" s="7">
        <v>0</v>
      </c>
      <c r="AK1022" s="7">
        <v>0.02</v>
      </c>
      <c r="AL1022" s="7">
        <v>0</v>
      </c>
      <c r="AM1022" s="7">
        <v>0.02</v>
      </c>
      <c r="AN1022" s="12" t="s">
        <v>46</v>
      </c>
      <c r="AO1022" s="12"/>
      <c r="AP1022" s="12"/>
      <c r="AQ1022" s="12"/>
      <c r="AR1022" s="12"/>
      <c r="AS1022" s="12"/>
      <c r="AT1022" s="12"/>
      <c r="AU1022" s="12"/>
      <c r="AV1022" s="12"/>
      <c r="AW1022" s="12"/>
      <c r="AX1022" s="12"/>
      <c r="AY1022" s="8" t="s">
        <v>47</v>
      </c>
    </row>
    <row r="1023" spans="1:51" ht="16.5" x14ac:dyDescent="0.25">
      <c r="A1023" s="159" t="str">
        <f>_xlfn.XLOOKUP(X1023,Mapping!N:N,Mapping!O:O,"Not Found",0,1)</f>
        <v>Generate Load</v>
      </c>
      <c r="B1023" s="159" t="str">
        <f t="shared" si="60"/>
        <v>ESDBGenerate Load46072.7125</v>
      </c>
      <c r="D1023" s="159" t="str">
        <f t="shared" si="63"/>
        <v>Load DD SAV</v>
      </c>
      <c r="E1023" s="159" t="str">
        <f t="shared" si="61"/>
        <v>MRPESDBGenerate LoadLoad DD SAV</v>
      </c>
      <c r="F1023" s="159" t="str">
        <f t="shared" si="62"/>
        <v>MRPESDBGenerate Load</v>
      </c>
      <c r="G1023" s="159" t="s">
        <v>1889</v>
      </c>
      <c r="N1023" s="2">
        <v>2601</v>
      </c>
      <c r="O1023" s="3" t="s">
        <v>1303</v>
      </c>
      <c r="P1023" s="3" t="s">
        <v>383</v>
      </c>
      <c r="Q1023" s="3" t="s">
        <v>412</v>
      </c>
      <c r="R1023" s="3" t="s">
        <v>413</v>
      </c>
      <c r="S1023" s="4">
        <v>46072.712500000001</v>
      </c>
      <c r="T1023" s="4">
        <v>46072.72152777778</v>
      </c>
      <c r="U1023" s="4">
        <v>46072.722222222219</v>
      </c>
      <c r="V1023" s="3" t="s">
        <v>42</v>
      </c>
      <c r="W1023" s="3" t="s">
        <v>43</v>
      </c>
      <c r="X1023" s="3" t="s">
        <v>1565</v>
      </c>
      <c r="Y1023" s="2">
        <v>1</v>
      </c>
      <c r="Z1023" s="24" t="s">
        <v>414</v>
      </c>
      <c r="AA1023" s="5">
        <v>0.22</v>
      </c>
      <c r="AB1023" s="5">
        <v>0</v>
      </c>
      <c r="AC1023" s="5">
        <v>0.22</v>
      </c>
      <c r="AD1023" s="5">
        <v>0</v>
      </c>
      <c r="AE1023" s="5">
        <v>0</v>
      </c>
      <c r="AF1023" s="5">
        <v>0.22</v>
      </c>
      <c r="AG1023" s="6"/>
      <c r="AH1023" s="6"/>
      <c r="AI1023" s="7">
        <v>0</v>
      </c>
      <c r="AJ1023" s="7">
        <v>0</v>
      </c>
      <c r="AK1023" s="7">
        <v>0.22</v>
      </c>
      <c r="AL1023" s="7">
        <v>0</v>
      </c>
      <c r="AM1023" s="7">
        <v>0.22</v>
      </c>
      <c r="AN1023" s="12" t="s">
        <v>46</v>
      </c>
      <c r="AO1023" s="12"/>
      <c r="AP1023" s="12"/>
      <c r="AQ1023" s="12"/>
      <c r="AR1023" s="12"/>
      <c r="AS1023" s="12"/>
      <c r="AT1023" s="12"/>
      <c r="AU1023" s="12"/>
      <c r="AV1023" s="12"/>
      <c r="AW1023" s="12"/>
      <c r="AX1023" s="12"/>
      <c r="AY1023" s="8" t="s">
        <v>47</v>
      </c>
    </row>
    <row r="1024" spans="1:51" ht="16.5" x14ac:dyDescent="0.25">
      <c r="A1024" s="159" t="str">
        <f>_xlfn.XLOOKUP(X1024,Mapping!N:N,Mapping!O:O,"Not Found",0,1)</f>
        <v>Generate Load</v>
      </c>
      <c r="B1024" s="159" t="str">
        <f t="shared" si="60"/>
        <v>ESDBGenerate Load46072.7222222222</v>
      </c>
      <c r="D1024" s="159" t="str">
        <f t="shared" si="63"/>
        <v>Generate DD MOR</v>
      </c>
      <c r="E1024" s="159" t="str">
        <f t="shared" si="61"/>
        <v>MRPESDBGenerate LoadGenerate DD MOR</v>
      </c>
      <c r="F1024" s="159" t="str">
        <f t="shared" si="62"/>
        <v>MRPESDBGenerate Load</v>
      </c>
      <c r="G1024" s="159" t="s">
        <v>1889</v>
      </c>
      <c r="N1024" s="2">
        <v>2601</v>
      </c>
      <c r="O1024" s="3" t="s">
        <v>1303</v>
      </c>
      <c r="P1024" s="3" t="s">
        <v>383</v>
      </c>
      <c r="Q1024" s="3" t="s">
        <v>422</v>
      </c>
      <c r="R1024" s="3" t="s">
        <v>423</v>
      </c>
      <c r="S1024" s="4">
        <v>46072.722222222219</v>
      </c>
      <c r="T1024" s="4">
        <v>46072.722916666666</v>
      </c>
      <c r="U1024" s="4">
        <v>46072.722916666666</v>
      </c>
      <c r="V1024" s="3" t="s">
        <v>42</v>
      </c>
      <c r="W1024" s="3" t="s">
        <v>43</v>
      </c>
      <c r="X1024" s="3" t="s">
        <v>1566</v>
      </c>
      <c r="Y1024" s="2">
        <v>1</v>
      </c>
      <c r="Z1024" s="24" t="s">
        <v>425</v>
      </c>
      <c r="AA1024" s="5">
        <v>0.02</v>
      </c>
      <c r="AB1024" s="5">
        <v>0</v>
      </c>
      <c r="AC1024" s="5">
        <v>0.02</v>
      </c>
      <c r="AD1024" s="5">
        <v>0</v>
      </c>
      <c r="AE1024" s="5">
        <v>0</v>
      </c>
      <c r="AF1024" s="5">
        <v>0.02</v>
      </c>
      <c r="AG1024" s="6"/>
      <c r="AH1024" s="6"/>
      <c r="AI1024" s="7">
        <v>0</v>
      </c>
      <c r="AJ1024" s="7">
        <v>0</v>
      </c>
      <c r="AK1024" s="7">
        <v>0.02</v>
      </c>
      <c r="AL1024" s="7">
        <v>0</v>
      </c>
      <c r="AM1024" s="7">
        <v>0.02</v>
      </c>
      <c r="AN1024" s="12" t="s">
        <v>46</v>
      </c>
      <c r="AO1024" s="12"/>
      <c r="AP1024" s="12"/>
      <c r="AQ1024" s="12"/>
      <c r="AR1024" s="12"/>
      <c r="AS1024" s="12"/>
      <c r="AT1024" s="12"/>
      <c r="AU1024" s="12"/>
      <c r="AV1024" s="12"/>
      <c r="AW1024" s="12"/>
      <c r="AX1024" s="12"/>
      <c r="AY1024" s="8" t="s">
        <v>47</v>
      </c>
    </row>
    <row r="1025" spans="1:51" ht="16.5" x14ac:dyDescent="0.25">
      <c r="A1025" s="159" t="str">
        <f>_xlfn.XLOOKUP(X1025,Mapping!N:N,Mapping!O:O,"Not Found",0,1)</f>
        <v>Generate Load</v>
      </c>
      <c r="B1025" s="159" t="str">
        <f t="shared" si="60"/>
        <v>ESDBGenerate Load46072.7229166667</v>
      </c>
      <c r="D1025" s="159" t="str">
        <f t="shared" si="63"/>
        <v>Load DD MOR</v>
      </c>
      <c r="E1025" s="159" t="str">
        <f t="shared" si="61"/>
        <v>MRPESDBGenerate LoadLoad DD MOR</v>
      </c>
      <c r="F1025" s="159" t="str">
        <f t="shared" si="62"/>
        <v>MRPESDBGenerate Load</v>
      </c>
      <c r="G1025" s="159" t="s">
        <v>1889</v>
      </c>
      <c r="N1025" s="2">
        <v>2601</v>
      </c>
      <c r="O1025" s="3" t="s">
        <v>1303</v>
      </c>
      <c r="P1025" s="3" t="s">
        <v>383</v>
      </c>
      <c r="Q1025" s="3" t="s">
        <v>426</v>
      </c>
      <c r="R1025" s="3" t="s">
        <v>427</v>
      </c>
      <c r="S1025" s="4">
        <v>46072.722916666666</v>
      </c>
      <c r="T1025" s="4">
        <v>46072.731249999997</v>
      </c>
      <c r="U1025" s="4">
        <v>46072.731944444444</v>
      </c>
      <c r="V1025" s="3" t="s">
        <v>42</v>
      </c>
      <c r="W1025" s="3" t="s">
        <v>43</v>
      </c>
      <c r="X1025" s="3" t="s">
        <v>1566</v>
      </c>
      <c r="Y1025" s="2">
        <v>1</v>
      </c>
      <c r="Z1025" s="24" t="s">
        <v>428</v>
      </c>
      <c r="AA1025" s="5">
        <v>0.2</v>
      </c>
      <c r="AB1025" s="5">
        <v>0</v>
      </c>
      <c r="AC1025" s="5">
        <v>0.2</v>
      </c>
      <c r="AD1025" s="5">
        <v>0</v>
      </c>
      <c r="AE1025" s="5">
        <v>0</v>
      </c>
      <c r="AF1025" s="5">
        <v>0.2</v>
      </c>
      <c r="AG1025" s="6"/>
      <c r="AH1025" s="6"/>
      <c r="AI1025" s="7">
        <v>0</v>
      </c>
      <c r="AJ1025" s="7">
        <v>0</v>
      </c>
      <c r="AK1025" s="7">
        <v>0.2</v>
      </c>
      <c r="AL1025" s="7">
        <v>0</v>
      </c>
      <c r="AM1025" s="7">
        <v>0.2</v>
      </c>
      <c r="AN1025" s="12" t="s">
        <v>46</v>
      </c>
      <c r="AO1025" s="12"/>
      <c r="AP1025" s="12"/>
      <c r="AQ1025" s="12"/>
      <c r="AR1025" s="12"/>
      <c r="AS1025" s="12"/>
      <c r="AT1025" s="12"/>
      <c r="AU1025" s="12"/>
      <c r="AV1025" s="12"/>
      <c r="AW1025" s="12"/>
      <c r="AX1025" s="12"/>
      <c r="AY1025" s="8" t="s">
        <v>47</v>
      </c>
    </row>
    <row r="1026" spans="1:51" ht="16.5" x14ac:dyDescent="0.25">
      <c r="A1026" s="159" t="str">
        <f>_xlfn.XLOOKUP(X1026,Mapping!N:N,Mapping!O:O,"Not Found",0,1)</f>
        <v>Valuation 1</v>
      </c>
      <c r="B1026" s="159" t="str">
        <f t="shared" ref="B1026:B1089" si="64">O1026&amp;A1026&amp;S1026</f>
        <v>ESDBValuation 146072.7319444444</v>
      </c>
      <c r="D1026" s="159" t="str">
        <f t="shared" si="63"/>
        <v>NPV1 run</v>
      </c>
      <c r="E1026" s="159" t="str">
        <f t="shared" ref="E1026:E1089" si="65">P1026&amp;O1026&amp;A1026&amp;D1026</f>
        <v>MRPESDBValuation 1NPV1 run</v>
      </c>
      <c r="F1026" s="159" t="str">
        <f t="shared" ref="F1026:F1089" si="66">P1026&amp;O1026&amp;A1026</f>
        <v>MRPESDBValuation 1</v>
      </c>
      <c r="G1026" s="159" t="s">
        <v>1889</v>
      </c>
      <c r="N1026" s="2">
        <v>2601</v>
      </c>
      <c r="O1026" s="3" t="s">
        <v>1303</v>
      </c>
      <c r="P1026" s="3" t="s">
        <v>383</v>
      </c>
      <c r="Q1026" s="3" t="s">
        <v>482</v>
      </c>
      <c r="R1026" s="3" t="s">
        <v>483</v>
      </c>
      <c r="S1026" s="4">
        <v>46072.731944444444</v>
      </c>
      <c r="T1026" s="4">
        <v>46072.811111111114</v>
      </c>
      <c r="U1026" s="4">
        <v>46072.815972222219</v>
      </c>
      <c r="V1026" s="3" t="s">
        <v>42</v>
      </c>
      <c r="W1026" s="3" t="s">
        <v>43</v>
      </c>
      <c r="X1026" s="3" t="s">
        <v>1567</v>
      </c>
      <c r="Y1026" s="2">
        <v>1</v>
      </c>
      <c r="Z1026" s="24" t="s">
        <v>485</v>
      </c>
      <c r="AA1026" s="5">
        <v>1.9</v>
      </c>
      <c r="AB1026" s="5">
        <v>0</v>
      </c>
      <c r="AC1026" s="5">
        <v>1.9</v>
      </c>
      <c r="AD1026" s="5">
        <v>0</v>
      </c>
      <c r="AE1026" s="5">
        <v>0</v>
      </c>
      <c r="AF1026" s="5">
        <v>1.9</v>
      </c>
      <c r="AG1026" s="6"/>
      <c r="AH1026" s="6"/>
      <c r="AI1026" s="7">
        <v>0</v>
      </c>
      <c r="AJ1026" s="7">
        <v>0</v>
      </c>
      <c r="AK1026" s="7">
        <v>1.9</v>
      </c>
      <c r="AL1026" s="7">
        <v>0</v>
      </c>
      <c r="AM1026" s="7">
        <v>1.9</v>
      </c>
      <c r="AN1026" s="12" t="s">
        <v>46</v>
      </c>
      <c r="AO1026" s="12"/>
      <c r="AP1026" s="12"/>
      <c r="AQ1026" s="12"/>
      <c r="AR1026" s="12"/>
      <c r="AS1026" s="12"/>
      <c r="AT1026" s="12"/>
      <c r="AU1026" s="12"/>
      <c r="AV1026" s="12"/>
      <c r="AW1026" s="12"/>
      <c r="AX1026" s="12"/>
      <c r="AY1026" s="8" t="s">
        <v>47</v>
      </c>
    </row>
    <row r="1027" spans="1:51" ht="16.5" x14ac:dyDescent="0.25">
      <c r="A1027" s="159" t="str">
        <f>_xlfn.XLOOKUP(X1027,Mapping!N:N,Mapping!O:O,"Not Found",0,1)</f>
        <v>CF Extraction</v>
      </c>
      <c r="B1027" s="159" t="str">
        <f t="shared" si="64"/>
        <v>ESDBCF Extraction46072.8159722222</v>
      </c>
      <c r="D1027" s="159" t="str">
        <f t="shared" ref="D1027:D1090" si="67">Z1027</f>
        <v>CF Extraction</v>
      </c>
      <c r="E1027" s="159" t="str">
        <f t="shared" si="65"/>
        <v>MRPESDBCF ExtractionCF Extraction</v>
      </c>
      <c r="F1027" s="159" t="str">
        <f t="shared" si="66"/>
        <v>MRPESDBCF Extraction</v>
      </c>
      <c r="G1027" s="159" t="s">
        <v>1889</v>
      </c>
      <c r="N1027" s="2">
        <v>2601</v>
      </c>
      <c r="O1027" s="3" t="s">
        <v>1303</v>
      </c>
      <c r="P1027" s="3" t="s">
        <v>383</v>
      </c>
      <c r="Q1027" s="3" t="s">
        <v>431</v>
      </c>
      <c r="R1027" s="3" t="s">
        <v>432</v>
      </c>
      <c r="S1027" s="4">
        <v>46072.815972222219</v>
      </c>
      <c r="T1027" s="4">
        <v>46072.817361111112</v>
      </c>
      <c r="U1027" s="4">
        <v>46072.817361111112</v>
      </c>
      <c r="V1027" s="3" t="s">
        <v>42</v>
      </c>
      <c r="W1027" s="3" t="s">
        <v>43</v>
      </c>
      <c r="X1027" s="3" t="s">
        <v>1568</v>
      </c>
      <c r="Y1027" s="2">
        <v>1</v>
      </c>
      <c r="Z1027" s="24" t="s">
        <v>434</v>
      </c>
      <c r="AA1027" s="5">
        <v>0.03</v>
      </c>
      <c r="AB1027" s="5">
        <v>0</v>
      </c>
      <c r="AC1027" s="5">
        <v>0.03</v>
      </c>
      <c r="AD1027" s="5">
        <v>0</v>
      </c>
      <c r="AE1027" s="5">
        <v>0</v>
      </c>
      <c r="AF1027" s="5">
        <v>0.03</v>
      </c>
      <c r="AG1027" s="6"/>
      <c r="AH1027" s="6"/>
      <c r="AI1027" s="7">
        <v>0</v>
      </c>
      <c r="AJ1027" s="7">
        <v>0</v>
      </c>
      <c r="AK1027" s="7">
        <v>0.03</v>
      </c>
      <c r="AL1027" s="7">
        <v>0</v>
      </c>
      <c r="AM1027" s="7">
        <v>0.03</v>
      </c>
      <c r="AN1027" s="12" t="s">
        <v>46</v>
      </c>
      <c r="AO1027" s="12"/>
      <c r="AP1027" s="12"/>
      <c r="AQ1027" s="12"/>
      <c r="AR1027" s="12"/>
      <c r="AS1027" s="12"/>
      <c r="AT1027" s="12"/>
      <c r="AU1027" s="12"/>
      <c r="AV1027" s="12"/>
      <c r="AW1027" s="12"/>
      <c r="AX1027" s="12"/>
      <c r="AY1027" s="8" t="s">
        <v>47</v>
      </c>
    </row>
    <row r="1028" spans="1:51" ht="16.5" x14ac:dyDescent="0.25">
      <c r="A1028" s="159" t="str">
        <f>_xlfn.XLOOKUP(X1028,Mapping!N:N,Mapping!O:O,"Not Found",0,1)</f>
        <v>Optimization</v>
      </c>
      <c r="B1028" s="159" t="str">
        <f t="shared" si="64"/>
        <v>ESDBOptimization46072.8173611111</v>
      </c>
      <c r="D1028" s="159" t="str">
        <f t="shared" si="67"/>
        <v>RoM optimization</v>
      </c>
      <c r="E1028" s="159" t="str">
        <f t="shared" si="65"/>
        <v>MRPESDBOptimizationRoM optimization</v>
      </c>
      <c r="F1028" s="159" t="str">
        <f t="shared" si="66"/>
        <v>MRPESDBOptimization</v>
      </c>
      <c r="G1028" s="159" t="s">
        <v>1889</v>
      </c>
      <c r="N1028" s="2">
        <v>2601</v>
      </c>
      <c r="O1028" s="3" t="s">
        <v>1303</v>
      </c>
      <c r="P1028" s="3" t="s">
        <v>383</v>
      </c>
      <c r="Q1028" s="3" t="s">
        <v>469</v>
      </c>
      <c r="R1028" s="3" t="s">
        <v>470</v>
      </c>
      <c r="S1028" s="4">
        <v>46072.817361111112</v>
      </c>
      <c r="T1028" s="4">
        <v>46072.84652777778</v>
      </c>
      <c r="U1028" s="4">
        <v>46072.84652777778</v>
      </c>
      <c r="V1028" s="3" t="s">
        <v>1569</v>
      </c>
      <c r="W1028" s="3" t="s">
        <v>43</v>
      </c>
      <c r="X1028" s="3" t="s">
        <v>1570</v>
      </c>
      <c r="Y1028" s="2">
        <v>1</v>
      </c>
      <c r="Z1028" s="24" t="s">
        <v>471</v>
      </c>
      <c r="AA1028" s="5">
        <v>0.7</v>
      </c>
      <c r="AB1028" s="5">
        <v>0</v>
      </c>
      <c r="AC1028" s="5">
        <v>0.7</v>
      </c>
      <c r="AD1028" s="5">
        <v>0</v>
      </c>
      <c r="AE1028" s="5">
        <v>0</v>
      </c>
      <c r="AF1028" s="5">
        <v>0.7</v>
      </c>
      <c r="AG1028" s="6"/>
      <c r="AH1028" s="6"/>
      <c r="AI1028" s="7">
        <v>0</v>
      </c>
      <c r="AJ1028" s="7">
        <v>0</v>
      </c>
      <c r="AK1028" s="7">
        <v>0.7</v>
      </c>
      <c r="AL1028" s="7">
        <v>0</v>
      </c>
      <c r="AM1028" s="7">
        <v>0.7</v>
      </c>
      <c r="AN1028" s="12" t="s">
        <v>46</v>
      </c>
      <c r="AO1028" s="12"/>
      <c r="AP1028" s="12"/>
      <c r="AQ1028" s="12"/>
      <c r="AR1028" s="12"/>
      <c r="AS1028" s="12"/>
      <c r="AT1028" s="12"/>
      <c r="AU1028" s="12"/>
      <c r="AV1028" s="12"/>
      <c r="AW1028" s="12"/>
      <c r="AX1028" s="12"/>
      <c r="AY1028" s="8" t="s">
        <v>47</v>
      </c>
    </row>
    <row r="1029" spans="1:51" ht="16.5" x14ac:dyDescent="0.25">
      <c r="A1029" s="159" t="str">
        <f>_xlfn.XLOOKUP(X1029,Mapping!N:N,Mapping!O:O,"Not Found",0,1)</f>
        <v>Optimization</v>
      </c>
      <c r="B1029" s="159" t="str">
        <f t="shared" si="64"/>
        <v>ESDBOptimization46072.8465277778</v>
      </c>
      <c r="D1029" s="159" t="str">
        <f t="shared" si="67"/>
        <v>RoS/RIOD optimization</v>
      </c>
      <c r="E1029" s="159" t="str">
        <f t="shared" si="65"/>
        <v>MRPESDBOptimizationRoS/RIOD optimization</v>
      </c>
      <c r="F1029" s="159" t="str">
        <f t="shared" si="66"/>
        <v>MRPESDBOptimization</v>
      </c>
      <c r="G1029" s="159" t="s">
        <v>1889</v>
      </c>
      <c r="N1029" s="2">
        <v>2601</v>
      </c>
      <c r="O1029" s="3" t="s">
        <v>1303</v>
      </c>
      <c r="P1029" s="3" t="s">
        <v>383</v>
      </c>
      <c r="Q1029" s="3" t="s">
        <v>462</v>
      </c>
      <c r="R1029" s="3" t="s">
        <v>463</v>
      </c>
      <c r="S1029" s="4">
        <v>46072.84652777778</v>
      </c>
      <c r="T1029" s="4">
        <v>46072.886805555558</v>
      </c>
      <c r="U1029" s="4">
        <v>46072.887499999997</v>
      </c>
      <c r="V1029" s="3" t="s">
        <v>1571</v>
      </c>
      <c r="W1029" s="3" t="s">
        <v>43</v>
      </c>
      <c r="X1029" s="3" t="s">
        <v>1570</v>
      </c>
      <c r="Y1029" s="2">
        <v>1</v>
      </c>
      <c r="Z1029" s="24" t="s">
        <v>465</v>
      </c>
      <c r="AA1029" s="5">
        <v>0.97</v>
      </c>
      <c r="AB1029" s="5">
        <v>0</v>
      </c>
      <c r="AC1029" s="5">
        <v>0.97</v>
      </c>
      <c r="AD1029" s="5">
        <v>0</v>
      </c>
      <c r="AE1029" s="5">
        <v>0</v>
      </c>
      <c r="AF1029" s="5">
        <v>0.97</v>
      </c>
      <c r="AG1029" s="6"/>
      <c r="AH1029" s="6"/>
      <c r="AI1029" s="7">
        <v>0</v>
      </c>
      <c r="AJ1029" s="7">
        <v>0</v>
      </c>
      <c r="AK1029" s="7">
        <v>0.97</v>
      </c>
      <c r="AL1029" s="7">
        <v>0</v>
      </c>
      <c r="AM1029" s="7">
        <v>0.97</v>
      </c>
      <c r="AN1029" s="12" t="s">
        <v>46</v>
      </c>
      <c r="AO1029" s="12"/>
      <c r="AP1029" s="12"/>
      <c r="AQ1029" s="12"/>
      <c r="AR1029" s="12"/>
      <c r="AS1029" s="12"/>
      <c r="AT1029" s="12"/>
      <c r="AU1029" s="12"/>
      <c r="AV1029" s="12"/>
      <c r="AW1029" s="12"/>
      <c r="AX1029" s="12"/>
      <c r="AY1029" s="8" t="s">
        <v>47</v>
      </c>
    </row>
    <row r="1030" spans="1:51" ht="16.5" x14ac:dyDescent="0.25">
      <c r="A1030" s="159" t="str">
        <f>_xlfn.XLOOKUP(X1030,Mapping!N:N,Mapping!O:O,"Not Found",0,1)</f>
        <v>GAP</v>
      </c>
      <c r="B1030" s="159" t="str">
        <f t="shared" si="64"/>
        <v>ESDBGAP46072.8875</v>
      </c>
      <c r="D1030" s="159" t="str">
        <f t="shared" si="67"/>
        <v>gap run</v>
      </c>
      <c r="E1030" s="159" t="str">
        <f t="shared" si="65"/>
        <v>MRPESDBGAPgap run</v>
      </c>
      <c r="F1030" s="159" t="str">
        <f t="shared" si="66"/>
        <v>MRPESDBGAP</v>
      </c>
      <c r="G1030" s="159" t="s">
        <v>1889</v>
      </c>
      <c r="N1030" s="2">
        <v>2601</v>
      </c>
      <c r="O1030" s="3" t="s">
        <v>1303</v>
      </c>
      <c r="P1030" s="3" t="s">
        <v>383</v>
      </c>
      <c r="Q1030" s="3" t="s">
        <v>1572</v>
      </c>
      <c r="R1030" s="3" t="s">
        <v>1573</v>
      </c>
      <c r="S1030" s="4">
        <v>46072.887499999997</v>
      </c>
      <c r="T1030" s="4">
        <v>46073.132638888892</v>
      </c>
      <c r="U1030" s="4" t="s">
        <v>42</v>
      </c>
      <c r="V1030" s="3" t="s">
        <v>42</v>
      </c>
      <c r="W1030" s="3" t="s">
        <v>43</v>
      </c>
      <c r="X1030" s="3" t="s">
        <v>1574</v>
      </c>
      <c r="Y1030" s="2">
        <v>1</v>
      </c>
      <c r="Z1030" s="24" t="s">
        <v>1575</v>
      </c>
      <c r="AA1030" s="5">
        <v>5.88</v>
      </c>
      <c r="AB1030" s="5">
        <v>0</v>
      </c>
      <c r="AC1030" s="5">
        <v>5.88</v>
      </c>
      <c r="AD1030" s="5">
        <v>0</v>
      </c>
      <c r="AE1030" s="5">
        <v>0</v>
      </c>
      <c r="AF1030" s="5">
        <v>5.88</v>
      </c>
      <c r="AG1030" s="6"/>
      <c r="AH1030" s="6"/>
      <c r="AI1030" s="7">
        <v>0</v>
      </c>
      <c r="AJ1030" s="7">
        <v>0</v>
      </c>
      <c r="AK1030" s="7">
        <v>5.88</v>
      </c>
      <c r="AL1030" s="7">
        <v>0</v>
      </c>
      <c r="AM1030" s="7">
        <v>5.88</v>
      </c>
      <c r="AN1030" s="12" t="s">
        <v>46</v>
      </c>
      <c r="AO1030" s="12"/>
      <c r="AP1030" s="12"/>
      <c r="AQ1030" s="12"/>
      <c r="AR1030" s="12"/>
      <c r="AS1030" s="12"/>
      <c r="AT1030" s="12"/>
      <c r="AU1030" s="12"/>
      <c r="AV1030" s="12"/>
      <c r="AW1030" s="12"/>
      <c r="AX1030" s="12"/>
      <c r="AY1030" s="8" t="s">
        <v>47</v>
      </c>
    </row>
    <row r="1031" spans="1:51" ht="16.5" x14ac:dyDescent="0.25">
      <c r="A1031" s="159" t="str">
        <f>_xlfn.XLOOKUP(X1031,Mapping!N:N,Mapping!O:O,"Not Found",0,1)</f>
        <v>Delete Portfolio</v>
      </c>
      <c r="B1031" s="159" t="str">
        <f t="shared" si="64"/>
        <v>DEDBDelete Portfolio46059.1763888889</v>
      </c>
      <c r="D1031" s="159" t="str">
        <f t="shared" si="67"/>
        <v>Delete portfolio from</v>
      </c>
      <c r="E1031" s="159" t="str">
        <f t="shared" si="65"/>
        <v>MCPDEDBDelete PortfolioDelete portfolio from</v>
      </c>
      <c r="F1031" s="159" t="str">
        <f t="shared" si="66"/>
        <v>MCPDEDBDelete Portfolio</v>
      </c>
      <c r="G1031" s="159" t="s">
        <v>1889</v>
      </c>
      <c r="N1031" s="2">
        <v>2601</v>
      </c>
      <c r="O1031" s="3" t="s">
        <v>1576</v>
      </c>
      <c r="P1031" s="3" t="s">
        <v>39</v>
      </c>
      <c r="Q1031" s="3" t="s">
        <v>40</v>
      </c>
      <c r="R1031" s="3" t="s">
        <v>41</v>
      </c>
      <c r="S1031" s="4">
        <v>46059.176388888889</v>
      </c>
      <c r="T1031" s="4">
        <v>46059.178472222222</v>
      </c>
      <c r="U1031" s="4">
        <v>46059.179166666669</v>
      </c>
      <c r="V1031" s="3" t="s">
        <v>42</v>
      </c>
      <c r="W1031" s="3" t="s">
        <v>43</v>
      </c>
      <c r="X1031" s="3" t="s">
        <v>1577</v>
      </c>
      <c r="Y1031" s="2">
        <v>1</v>
      </c>
      <c r="Z1031" s="3" t="s">
        <v>45</v>
      </c>
      <c r="AA1031" s="5">
        <v>0.05</v>
      </c>
      <c r="AB1031" s="5">
        <v>0</v>
      </c>
      <c r="AC1031" s="5">
        <v>0.05</v>
      </c>
      <c r="AD1031" s="5">
        <v>0</v>
      </c>
      <c r="AE1031" s="5">
        <v>0</v>
      </c>
      <c r="AF1031" s="5">
        <v>0.05</v>
      </c>
      <c r="AG1031" s="6"/>
      <c r="AH1031" s="6"/>
      <c r="AI1031" s="7">
        <v>0</v>
      </c>
      <c r="AJ1031" s="7">
        <v>0</v>
      </c>
      <c r="AK1031" s="7">
        <v>0.05</v>
      </c>
      <c r="AL1031" s="7">
        <v>0</v>
      </c>
      <c r="AM1031" s="7">
        <v>0.05</v>
      </c>
      <c r="AN1031" s="12" t="s">
        <v>46</v>
      </c>
      <c r="AO1031" s="12"/>
      <c r="AP1031" s="12"/>
      <c r="AQ1031" s="12"/>
      <c r="AR1031" s="12"/>
      <c r="AS1031" s="12"/>
      <c r="AT1031" s="12"/>
      <c r="AU1031" s="12"/>
      <c r="AV1031" s="12"/>
      <c r="AW1031" s="12"/>
      <c r="AX1031" s="12"/>
      <c r="AY1031" s="8" t="s">
        <v>47</v>
      </c>
    </row>
    <row r="1032" spans="1:51" ht="16.5" x14ac:dyDescent="0.25">
      <c r="A1032" s="159" t="str">
        <f>_xlfn.XLOOKUP(X1032,Mapping!N:N,Mapping!O:O,"Not Found",0,1)</f>
        <v>Load Compare MP</v>
      </c>
      <c r="B1032" s="159" t="str">
        <f t="shared" si="64"/>
        <v>DEDBLoad Compare MP46059.1791666667</v>
      </c>
      <c r="D1032" s="159" t="str">
        <f t="shared" si="67"/>
        <v>load Model parameters</v>
      </c>
      <c r="E1032" s="159" t="str">
        <f t="shared" si="65"/>
        <v>MCPDEDBLoad Compare MPload Model parameters</v>
      </c>
      <c r="F1032" s="159" t="str">
        <f t="shared" si="66"/>
        <v>MCPDEDBLoad Compare MP</v>
      </c>
      <c r="G1032" s="159" t="s">
        <v>1889</v>
      </c>
      <c r="N1032" s="2">
        <v>2601</v>
      </c>
      <c r="O1032" s="3" t="s">
        <v>1576</v>
      </c>
      <c r="P1032" s="3" t="s">
        <v>39</v>
      </c>
      <c r="Q1032" s="3" t="s">
        <v>48</v>
      </c>
      <c r="R1032" s="3" t="s">
        <v>42</v>
      </c>
      <c r="S1032" s="4">
        <v>46059.179166666669</v>
      </c>
      <c r="T1032" s="4">
        <v>46059.180555555555</v>
      </c>
      <c r="U1032" s="4">
        <v>46059.199999999997</v>
      </c>
      <c r="V1032" s="3" t="s">
        <v>1578</v>
      </c>
      <c r="W1032" s="3" t="s">
        <v>54</v>
      </c>
      <c r="X1032" s="3" t="s">
        <v>1579</v>
      </c>
      <c r="Y1032" s="2">
        <v>1</v>
      </c>
      <c r="Z1032" s="3" t="s">
        <v>52</v>
      </c>
      <c r="AA1032" s="5">
        <v>0.03</v>
      </c>
      <c r="AB1032" s="5">
        <v>0.03</v>
      </c>
      <c r="AC1032" s="5">
        <v>0</v>
      </c>
      <c r="AD1032" s="5">
        <v>0.47</v>
      </c>
      <c r="AE1032" s="5">
        <v>0.5</v>
      </c>
      <c r="AF1032" s="5">
        <v>0.5</v>
      </c>
      <c r="AG1032" s="6"/>
      <c r="AH1032" s="6"/>
      <c r="AI1032" s="7">
        <v>0.03</v>
      </c>
      <c r="AJ1032" s="7">
        <v>0.47</v>
      </c>
      <c r="AK1032" s="7">
        <v>0</v>
      </c>
      <c r="AL1032" s="7">
        <v>0.5</v>
      </c>
      <c r="AM1032" s="7">
        <v>0.5</v>
      </c>
      <c r="AN1032" s="12" t="s">
        <v>56</v>
      </c>
      <c r="AO1032" s="12" t="s">
        <v>57</v>
      </c>
      <c r="AP1032" s="13" t="s">
        <v>58</v>
      </c>
      <c r="AQ1032" s="12" t="s">
        <v>1342</v>
      </c>
      <c r="AR1032" s="12"/>
      <c r="AS1032" s="12"/>
      <c r="AT1032" s="12" t="s">
        <v>117</v>
      </c>
      <c r="AU1032" s="12" t="s">
        <v>118</v>
      </c>
      <c r="AV1032" s="12" t="s">
        <v>1343</v>
      </c>
      <c r="AW1032" s="12" t="s">
        <v>1344</v>
      </c>
      <c r="AX1032" s="12"/>
      <c r="AY1032" s="8" t="s">
        <v>47</v>
      </c>
    </row>
    <row r="1033" spans="1:51" ht="16.5" x14ac:dyDescent="0.25">
      <c r="A1033" s="159" t="str">
        <f>_xlfn.XLOOKUP(X1033,Mapping!N:N,Mapping!O:O,"Not Found",0,1)</f>
        <v>Load Compare MP</v>
      </c>
      <c r="B1033" s="159" t="str">
        <f t="shared" si="64"/>
        <v>DEDBLoad Compare MP46059.2</v>
      </c>
      <c r="D1033" s="159" t="str">
        <f t="shared" si="67"/>
        <v>load Model parameters</v>
      </c>
      <c r="E1033" s="159" t="str">
        <f t="shared" si="65"/>
        <v>MCPDEDBLoad Compare MPload Model parameters</v>
      </c>
      <c r="F1033" s="159" t="str">
        <f t="shared" si="66"/>
        <v>MCPDEDBLoad Compare MP</v>
      </c>
      <c r="G1033" s="159" t="s">
        <v>1889</v>
      </c>
      <c r="N1033" s="2">
        <v>2601</v>
      </c>
      <c r="O1033" s="3" t="s">
        <v>1576</v>
      </c>
      <c r="P1033" s="3" t="s">
        <v>39</v>
      </c>
      <c r="Q1033" s="3" t="s">
        <v>48</v>
      </c>
      <c r="R1033" s="3" t="s">
        <v>42</v>
      </c>
      <c r="S1033" s="4">
        <v>46059.199999999997</v>
      </c>
      <c r="T1033" s="4">
        <v>46059.202777777777</v>
      </c>
      <c r="U1033" s="4">
        <v>46059.275694444441</v>
      </c>
      <c r="V1033" s="3" t="s">
        <v>346</v>
      </c>
      <c r="W1033" s="3" t="s">
        <v>54</v>
      </c>
      <c r="X1033" s="3" t="s">
        <v>1580</v>
      </c>
      <c r="Y1033" s="2">
        <v>2</v>
      </c>
      <c r="Z1033" s="3" t="s">
        <v>52</v>
      </c>
      <c r="AA1033" s="5">
        <v>7.0000000000000007E-2</v>
      </c>
      <c r="AB1033" s="5">
        <v>7.0000000000000007E-2</v>
      </c>
      <c r="AC1033" s="5">
        <v>0</v>
      </c>
      <c r="AD1033" s="5">
        <v>1.75</v>
      </c>
      <c r="AE1033" s="5">
        <v>1.82</v>
      </c>
      <c r="AF1033" s="5">
        <v>1.82</v>
      </c>
      <c r="AG1033" s="6"/>
      <c r="AH1033" s="6"/>
      <c r="AI1033" s="7">
        <v>7.0000000000000007E-2</v>
      </c>
      <c r="AJ1033" s="7">
        <v>1.75</v>
      </c>
      <c r="AK1033" s="7">
        <v>0</v>
      </c>
      <c r="AL1033" s="7">
        <v>1.82</v>
      </c>
      <c r="AM1033" s="7">
        <v>1.82</v>
      </c>
      <c r="AN1033" s="12" t="s">
        <v>56</v>
      </c>
      <c r="AO1033" s="12" t="s">
        <v>57</v>
      </c>
      <c r="AP1033" s="13" t="s">
        <v>58</v>
      </c>
      <c r="AQ1033" s="12" t="s">
        <v>1346</v>
      </c>
      <c r="AR1033" s="12"/>
      <c r="AS1033" s="12"/>
      <c r="AT1033" s="12" t="s">
        <v>117</v>
      </c>
      <c r="AU1033" s="12" t="s">
        <v>118</v>
      </c>
      <c r="AV1033" s="12" t="s">
        <v>1343</v>
      </c>
      <c r="AW1033" s="12" t="s">
        <v>1344</v>
      </c>
      <c r="AX1033" s="12"/>
      <c r="AY1033" s="8" t="s">
        <v>47</v>
      </c>
    </row>
    <row r="1034" spans="1:51" ht="16.5" x14ac:dyDescent="0.25">
      <c r="A1034" s="159" t="str">
        <f>_xlfn.XLOOKUP(X1034,Mapping!N:N,Mapping!O:O,"Not Found",0,1)</f>
        <v>Load Compare MP</v>
      </c>
      <c r="B1034" s="159" t="str">
        <f t="shared" si="64"/>
        <v>DEDBLoad Compare MP46059.2756944444</v>
      </c>
      <c r="D1034" s="159" t="str">
        <f t="shared" si="67"/>
        <v>load Model parameters</v>
      </c>
      <c r="E1034" s="159" t="str">
        <f t="shared" si="65"/>
        <v>MCPDEDBLoad Compare MPload Model parameters</v>
      </c>
      <c r="F1034" s="159" t="str">
        <f t="shared" si="66"/>
        <v>MCPDEDBLoad Compare MP</v>
      </c>
      <c r="G1034" s="159" t="s">
        <v>1889</v>
      </c>
      <c r="N1034" s="2">
        <v>2601</v>
      </c>
      <c r="O1034" s="3" t="s">
        <v>1576</v>
      </c>
      <c r="P1034" s="3" t="s">
        <v>39</v>
      </c>
      <c r="Q1034" s="3" t="s">
        <v>48</v>
      </c>
      <c r="R1034" s="3" t="s">
        <v>49</v>
      </c>
      <c r="S1034" s="4">
        <v>46059.275694444441</v>
      </c>
      <c r="T1034" s="4">
        <v>46059.277777777781</v>
      </c>
      <c r="U1034" s="4">
        <v>46059.277777777781</v>
      </c>
      <c r="V1034" s="3" t="s">
        <v>42</v>
      </c>
      <c r="W1034" s="3" t="s">
        <v>43</v>
      </c>
      <c r="X1034" s="3" t="s">
        <v>1581</v>
      </c>
      <c r="Y1034" s="2">
        <v>3</v>
      </c>
      <c r="Z1034" s="3" t="s">
        <v>52</v>
      </c>
      <c r="AA1034" s="5">
        <v>0.05</v>
      </c>
      <c r="AB1034" s="5">
        <v>0</v>
      </c>
      <c r="AC1034" s="5">
        <v>0.05</v>
      </c>
      <c r="AD1034" s="5">
        <v>0</v>
      </c>
      <c r="AE1034" s="5">
        <v>0</v>
      </c>
      <c r="AF1034" s="5">
        <v>0.05</v>
      </c>
      <c r="AG1034" s="6"/>
      <c r="AH1034" s="6"/>
      <c r="AI1034" s="7">
        <v>0</v>
      </c>
      <c r="AJ1034" s="7">
        <v>0</v>
      </c>
      <c r="AK1034" s="7">
        <v>0.05</v>
      </c>
      <c r="AL1034" s="7">
        <v>0</v>
      </c>
      <c r="AM1034" s="7">
        <v>0.05</v>
      </c>
      <c r="AN1034" s="12" t="s">
        <v>46</v>
      </c>
      <c r="AO1034" s="12"/>
      <c r="AP1034" s="12"/>
      <c r="AQ1034" s="12"/>
      <c r="AR1034" s="12"/>
      <c r="AS1034" s="12"/>
      <c r="AT1034" s="12"/>
      <c r="AU1034" s="12"/>
      <c r="AV1034" s="12"/>
      <c r="AW1034" s="12"/>
      <c r="AX1034" s="12"/>
      <c r="AY1034" s="8" t="s">
        <v>52</v>
      </c>
    </row>
    <row r="1035" spans="1:51" ht="16.5" x14ac:dyDescent="0.25">
      <c r="A1035" s="159" t="str">
        <f>_xlfn.XLOOKUP(X1035,Mapping!N:N,Mapping!O:O,"Not Found",0,1)</f>
        <v>Load Compare MP</v>
      </c>
      <c r="B1035" s="159" t="str">
        <f t="shared" si="64"/>
        <v>DEDBLoad Compare MP46059.2777777778</v>
      </c>
      <c r="D1035" s="159" t="str">
        <f t="shared" si="67"/>
        <v>Model parameters comparison</v>
      </c>
      <c r="E1035" s="159" t="str">
        <f t="shared" si="65"/>
        <v>MCPDEDBLoad Compare MPModel parameters comparison</v>
      </c>
      <c r="F1035" s="159" t="str">
        <f t="shared" si="66"/>
        <v>MCPDEDBLoad Compare MP</v>
      </c>
      <c r="G1035" s="159" t="s">
        <v>1889</v>
      </c>
      <c r="N1035" s="2">
        <v>2601</v>
      </c>
      <c r="O1035" s="3" t="s">
        <v>1576</v>
      </c>
      <c r="P1035" s="3" t="s">
        <v>39</v>
      </c>
      <c r="Q1035" s="3" t="s">
        <v>53</v>
      </c>
      <c r="R1035" s="3" t="s">
        <v>329</v>
      </c>
      <c r="S1035" s="4">
        <v>46059.277777777781</v>
      </c>
      <c r="T1035" s="4">
        <v>46059.277777777781</v>
      </c>
      <c r="U1035" s="4">
        <v>46059.279166666667</v>
      </c>
      <c r="V1035" s="3" t="s">
        <v>42</v>
      </c>
      <c r="W1035" s="3" t="s">
        <v>43</v>
      </c>
      <c r="X1035" s="3" t="s">
        <v>1581</v>
      </c>
      <c r="Y1035" s="2">
        <v>1</v>
      </c>
      <c r="Z1035" s="3" t="s">
        <v>55</v>
      </c>
      <c r="AA1035" s="5">
        <v>0</v>
      </c>
      <c r="AB1035" s="5">
        <v>0</v>
      </c>
      <c r="AC1035" s="5">
        <v>0</v>
      </c>
      <c r="AD1035" s="5">
        <v>0</v>
      </c>
      <c r="AE1035" s="5">
        <v>0</v>
      </c>
      <c r="AF1035" s="5">
        <v>0</v>
      </c>
      <c r="AG1035" s="6"/>
      <c r="AH1035" s="6"/>
      <c r="AI1035" s="7">
        <v>0</v>
      </c>
      <c r="AJ1035" s="7">
        <v>0</v>
      </c>
      <c r="AK1035" s="7">
        <v>0</v>
      </c>
      <c r="AL1035" s="7">
        <v>0</v>
      </c>
      <c r="AM1035" s="7">
        <v>0</v>
      </c>
      <c r="AN1035" s="12" t="s">
        <v>46</v>
      </c>
      <c r="AO1035" s="12"/>
      <c r="AP1035" s="12"/>
      <c r="AQ1035" s="12"/>
      <c r="AR1035" s="12"/>
      <c r="AS1035" s="12"/>
      <c r="AT1035" s="12"/>
      <c r="AU1035" s="12"/>
      <c r="AV1035" s="12"/>
      <c r="AW1035" s="12"/>
      <c r="AX1035" s="12"/>
      <c r="AY1035" s="8" t="s">
        <v>47</v>
      </c>
    </row>
    <row r="1036" spans="1:51" ht="16.5" x14ac:dyDescent="0.25">
      <c r="A1036" s="159" t="str">
        <f>_xlfn.XLOOKUP(X1036,Mapping!N:N,Mapping!O:O,"Not Found",0,1)</f>
        <v>Load Compare Spreads</v>
      </c>
      <c r="B1036" s="159" t="str">
        <f t="shared" si="64"/>
        <v>DEDBLoad Compare Spreads46059.2791666667</v>
      </c>
      <c r="D1036" s="159" t="str">
        <f t="shared" si="67"/>
        <v>load Spreads</v>
      </c>
      <c r="E1036" s="159" t="str">
        <f t="shared" si="65"/>
        <v>MCPDEDBLoad Compare Spreadsload Spreads</v>
      </c>
      <c r="F1036" s="159" t="str">
        <f t="shared" si="66"/>
        <v>MCPDEDBLoad Compare Spreads</v>
      </c>
      <c r="G1036" s="159" t="s">
        <v>1889</v>
      </c>
      <c r="N1036" s="2">
        <v>2601</v>
      </c>
      <c r="O1036" s="3" t="s">
        <v>1576</v>
      </c>
      <c r="P1036" s="3" t="s">
        <v>39</v>
      </c>
      <c r="Q1036" s="3" t="s">
        <v>65</v>
      </c>
      <c r="R1036" s="3" t="s">
        <v>66</v>
      </c>
      <c r="S1036" s="4">
        <v>46059.279166666667</v>
      </c>
      <c r="T1036" s="4">
        <v>46059.293055555558</v>
      </c>
      <c r="U1036" s="4">
        <v>46059.293055555558</v>
      </c>
      <c r="V1036" s="3" t="s">
        <v>42</v>
      </c>
      <c r="W1036" s="3" t="s">
        <v>43</v>
      </c>
      <c r="X1036" s="3" t="s">
        <v>1582</v>
      </c>
      <c r="Y1036" s="2">
        <v>1</v>
      </c>
      <c r="Z1036" s="3" t="s">
        <v>69</v>
      </c>
      <c r="AA1036" s="5">
        <v>0.33</v>
      </c>
      <c r="AB1036" s="5">
        <v>0.33</v>
      </c>
      <c r="AC1036" s="5">
        <v>0</v>
      </c>
      <c r="AD1036" s="5">
        <v>0</v>
      </c>
      <c r="AE1036" s="5">
        <v>0.33</v>
      </c>
      <c r="AF1036" s="5">
        <v>0.33</v>
      </c>
      <c r="AG1036" s="6"/>
      <c r="AH1036" s="6">
        <v>32.116666666814126</v>
      </c>
      <c r="AI1036" s="7">
        <v>0.33</v>
      </c>
      <c r="AJ1036" s="7">
        <v>32.116666666814126</v>
      </c>
      <c r="AK1036" s="7">
        <v>0</v>
      </c>
      <c r="AL1036" s="7">
        <v>32.446666666814124</v>
      </c>
      <c r="AM1036" s="7">
        <v>32.446666666814124</v>
      </c>
      <c r="AN1036" s="12" t="s">
        <v>149</v>
      </c>
      <c r="AO1036" s="12" t="s">
        <v>150</v>
      </c>
      <c r="AP1036" s="12" t="s">
        <v>151</v>
      </c>
      <c r="AQ1036" s="12" t="s">
        <v>1583</v>
      </c>
      <c r="AR1036" s="12" t="s">
        <v>1584</v>
      </c>
      <c r="AS1036" s="12"/>
      <c r="AT1036" s="12" t="s">
        <v>60</v>
      </c>
      <c r="AU1036" s="12" t="s">
        <v>118</v>
      </c>
      <c r="AV1036" s="12" t="s">
        <v>1585</v>
      </c>
      <c r="AW1036" s="12" t="s">
        <v>1586</v>
      </c>
      <c r="AX1036" s="53" t="s">
        <v>1587</v>
      </c>
      <c r="AY1036" s="8" t="s">
        <v>47</v>
      </c>
    </row>
    <row r="1037" spans="1:51" ht="16.5" x14ac:dyDescent="0.25">
      <c r="A1037" s="159" t="str">
        <f>_xlfn.XLOOKUP(X1037,Mapping!N:N,Mapping!O:O,"Not Found",0,1)</f>
        <v>Load Compare Spreads</v>
      </c>
      <c r="B1037" s="159" t="str">
        <f t="shared" si="64"/>
        <v>DEDBLoad Compare Spreads46059.2930555556</v>
      </c>
      <c r="D1037" s="159" t="str">
        <f t="shared" si="67"/>
        <v>Spreads comparison</v>
      </c>
      <c r="E1037" s="159" t="str">
        <f t="shared" si="65"/>
        <v>MCPDEDBLoad Compare SpreadsSpreads comparison</v>
      </c>
      <c r="F1037" s="159" t="str">
        <f t="shared" si="66"/>
        <v>MCPDEDBLoad Compare Spreads</v>
      </c>
      <c r="G1037" s="159" t="s">
        <v>1889</v>
      </c>
      <c r="N1037" s="2">
        <v>2601</v>
      </c>
      <c r="O1037" s="3" t="s">
        <v>1576</v>
      </c>
      <c r="P1037" s="3" t="s">
        <v>39</v>
      </c>
      <c r="Q1037" s="3" t="s">
        <v>70</v>
      </c>
      <c r="R1037" s="3" t="s">
        <v>331</v>
      </c>
      <c r="S1037" s="4">
        <v>46059.293055555558</v>
      </c>
      <c r="T1037" s="4">
        <v>46059.294444444444</v>
      </c>
      <c r="U1037" s="4">
        <v>46059.295138888891</v>
      </c>
      <c r="V1037" s="3" t="s">
        <v>42</v>
      </c>
      <c r="W1037" s="3" t="s">
        <v>43</v>
      </c>
      <c r="X1037" s="3" t="s">
        <v>1582</v>
      </c>
      <c r="Y1037" s="2">
        <v>1</v>
      </c>
      <c r="Z1037" s="3" t="s">
        <v>71</v>
      </c>
      <c r="AA1037" s="5">
        <v>0.03</v>
      </c>
      <c r="AB1037" s="5">
        <v>0.03</v>
      </c>
      <c r="AC1037" s="5">
        <v>0</v>
      </c>
      <c r="AD1037" s="5">
        <v>0.02</v>
      </c>
      <c r="AE1037" s="5">
        <v>0.05</v>
      </c>
      <c r="AF1037" s="5">
        <v>0.05</v>
      </c>
      <c r="AG1037" s="6"/>
      <c r="AH1037" s="6"/>
      <c r="AI1037" s="7">
        <v>0.03</v>
      </c>
      <c r="AJ1037" s="7">
        <v>0.02</v>
      </c>
      <c r="AK1037" s="7">
        <v>0</v>
      </c>
      <c r="AL1037" s="7">
        <v>0.05</v>
      </c>
      <c r="AM1037" s="7">
        <v>0.05</v>
      </c>
      <c r="AN1037" s="12" t="s">
        <v>149</v>
      </c>
      <c r="AO1037" s="12" t="s">
        <v>150</v>
      </c>
      <c r="AP1037" s="12" t="s">
        <v>151</v>
      </c>
      <c r="AQ1037" s="12" t="s">
        <v>1583</v>
      </c>
      <c r="AR1037" s="12" t="s">
        <v>1584</v>
      </c>
      <c r="AS1037" s="12"/>
      <c r="AT1037" s="12" t="s">
        <v>60</v>
      </c>
      <c r="AU1037" s="12" t="s">
        <v>118</v>
      </c>
      <c r="AV1037" s="12" t="s">
        <v>1585</v>
      </c>
      <c r="AW1037" s="12" t="s">
        <v>1586</v>
      </c>
      <c r="AX1037" s="53" t="s">
        <v>1587</v>
      </c>
      <c r="AY1037" s="8" t="s">
        <v>47</v>
      </c>
    </row>
    <row r="1038" spans="1:51" ht="16.5" x14ac:dyDescent="0.25">
      <c r="A1038" s="159" t="str">
        <f>_xlfn.XLOOKUP(X1038,Mapping!N:N,Mapping!O:O,"Not Found",0,1)</f>
        <v>Load Index History</v>
      </c>
      <c r="B1038" s="159" t="str">
        <f t="shared" si="64"/>
        <v>DEDBLoad Index History46059.2951388889</v>
      </c>
      <c r="D1038" s="159" t="str">
        <f t="shared" si="67"/>
        <v>index history</v>
      </c>
      <c r="E1038" s="159" t="str">
        <f t="shared" si="65"/>
        <v>MCPDEDBLoad Index Historyindex history</v>
      </c>
      <c r="F1038" s="159" t="str">
        <f t="shared" si="66"/>
        <v>MCPDEDBLoad Index History</v>
      </c>
      <c r="G1038" s="159" t="s">
        <v>1889</v>
      </c>
      <c r="N1038" s="2">
        <v>2601</v>
      </c>
      <c r="O1038" s="3" t="s">
        <v>1576</v>
      </c>
      <c r="P1038" s="3" t="s">
        <v>39</v>
      </c>
      <c r="Q1038" s="3" t="s">
        <v>1588</v>
      </c>
      <c r="R1038" s="3" t="s">
        <v>1589</v>
      </c>
      <c r="S1038" s="4">
        <v>46059.295138888891</v>
      </c>
      <c r="T1038" s="4">
        <v>46059.29583333333</v>
      </c>
      <c r="U1038" s="4">
        <v>46059.296527777777</v>
      </c>
      <c r="V1038" s="3" t="s">
        <v>42</v>
      </c>
      <c r="W1038" s="3" t="s">
        <v>43</v>
      </c>
      <c r="X1038" s="3" t="s">
        <v>1590</v>
      </c>
      <c r="Y1038" s="2">
        <v>1</v>
      </c>
      <c r="Z1038" s="3" t="s">
        <v>1591</v>
      </c>
      <c r="AA1038" s="5">
        <v>0.02</v>
      </c>
      <c r="AB1038" s="5">
        <v>0</v>
      </c>
      <c r="AC1038" s="5">
        <v>0.02</v>
      </c>
      <c r="AD1038" s="5">
        <v>0</v>
      </c>
      <c r="AE1038" s="5">
        <v>0</v>
      </c>
      <c r="AF1038" s="5">
        <v>0.02</v>
      </c>
      <c r="AG1038" s="6"/>
      <c r="AH1038" s="6"/>
      <c r="AI1038" s="7">
        <v>0</v>
      </c>
      <c r="AJ1038" s="7">
        <v>0</v>
      </c>
      <c r="AK1038" s="7">
        <v>0.02</v>
      </c>
      <c r="AL1038" s="7">
        <v>0</v>
      </c>
      <c r="AM1038" s="7">
        <v>0.02</v>
      </c>
      <c r="AN1038" s="12" t="s">
        <v>46</v>
      </c>
      <c r="AO1038" s="12"/>
      <c r="AP1038" s="12"/>
      <c r="AQ1038" s="12"/>
      <c r="AR1038" s="12"/>
      <c r="AS1038" s="12"/>
      <c r="AT1038" s="12"/>
      <c r="AU1038" s="12"/>
      <c r="AV1038" s="12"/>
      <c r="AW1038" s="12"/>
      <c r="AX1038" s="12"/>
      <c r="AY1038" s="8" t="s">
        <v>47</v>
      </c>
    </row>
    <row r="1039" spans="1:51" ht="16.5" x14ac:dyDescent="0.25">
      <c r="A1039" s="159" t="str">
        <f>_xlfn.XLOOKUP(X1039,Mapping!N:N,Mapping!O:O,"Not Found",0,1)</f>
        <v>Load Pos</v>
      </c>
      <c r="B1039" s="159" t="str">
        <f t="shared" si="64"/>
        <v>DEDBLoad Pos46059.2965277778</v>
      </c>
      <c r="D1039" s="159" t="str">
        <f t="shared" si="67"/>
        <v>load</v>
      </c>
      <c r="E1039" s="159" t="str">
        <f t="shared" si="65"/>
        <v>MCPDEDBLoad Posload</v>
      </c>
      <c r="F1039" s="159" t="str">
        <f t="shared" si="66"/>
        <v>MCPDEDBLoad Pos</v>
      </c>
      <c r="G1039" s="159" t="s">
        <v>1889</v>
      </c>
      <c r="N1039" s="2">
        <v>2601</v>
      </c>
      <c r="O1039" s="3" t="s">
        <v>1576</v>
      </c>
      <c r="P1039" s="3" t="s">
        <v>39</v>
      </c>
      <c r="Q1039" s="3" t="s">
        <v>72</v>
      </c>
      <c r="R1039" s="3" t="s">
        <v>73</v>
      </c>
      <c r="S1039" s="4">
        <v>46059.296527777777</v>
      </c>
      <c r="T1039" s="4">
        <v>46059.334722222222</v>
      </c>
      <c r="U1039" s="4">
        <v>46059.334722222222</v>
      </c>
      <c r="V1039" s="3" t="s">
        <v>42</v>
      </c>
      <c r="W1039" s="3" t="s">
        <v>43</v>
      </c>
      <c r="X1039" s="3" t="s">
        <v>1592</v>
      </c>
      <c r="Y1039" s="2">
        <v>1</v>
      </c>
      <c r="Z1039" s="3" t="s">
        <v>75</v>
      </c>
      <c r="AA1039" s="5">
        <v>0.92</v>
      </c>
      <c r="AB1039" s="5">
        <v>0</v>
      </c>
      <c r="AC1039" s="5">
        <v>0.92</v>
      </c>
      <c r="AD1039" s="5">
        <v>0</v>
      </c>
      <c r="AE1039" s="5">
        <v>0</v>
      </c>
      <c r="AF1039" s="5">
        <v>0.92</v>
      </c>
      <c r="AG1039" s="6"/>
      <c r="AH1039" s="6"/>
      <c r="AI1039" s="7">
        <v>0</v>
      </c>
      <c r="AJ1039" s="7">
        <v>0</v>
      </c>
      <c r="AK1039" s="7">
        <v>0.92</v>
      </c>
      <c r="AL1039" s="7">
        <v>0</v>
      </c>
      <c r="AM1039" s="7">
        <v>0.92</v>
      </c>
      <c r="AN1039" s="12" t="s">
        <v>46</v>
      </c>
      <c r="AO1039" s="12"/>
      <c r="AP1039" s="12"/>
      <c r="AQ1039" s="12"/>
      <c r="AR1039" s="12"/>
      <c r="AS1039" s="12"/>
      <c r="AT1039" s="12"/>
      <c r="AU1039" s="12"/>
      <c r="AV1039" s="12"/>
      <c r="AW1039" s="12"/>
      <c r="AX1039" s="12"/>
      <c r="AY1039" s="8" t="s">
        <v>47</v>
      </c>
    </row>
    <row r="1040" spans="1:51" ht="16.5" x14ac:dyDescent="0.25">
      <c r="A1040" s="159" t="str">
        <f>_xlfn.XLOOKUP(X1040,Mapping!N:N,Mapping!O:O,"Not Found",0,1)</f>
        <v>Load Pos</v>
      </c>
      <c r="B1040" s="159" t="str">
        <f t="shared" si="64"/>
        <v>DEDBLoad Pos46059.3347222222</v>
      </c>
      <c r="D1040" s="159" t="str">
        <f t="shared" si="67"/>
        <v>Stratification</v>
      </c>
      <c r="E1040" s="159" t="str">
        <f t="shared" si="65"/>
        <v>MCPDEDBLoad PosStratification</v>
      </c>
      <c r="F1040" s="159" t="str">
        <f t="shared" si="66"/>
        <v>MCPDEDBLoad Pos</v>
      </c>
      <c r="G1040" s="159" t="s">
        <v>1889</v>
      </c>
      <c r="N1040" s="2">
        <v>2601</v>
      </c>
      <c r="O1040" s="3" t="s">
        <v>1576</v>
      </c>
      <c r="P1040" s="3" t="s">
        <v>39</v>
      </c>
      <c r="Q1040" s="3" t="s">
        <v>76</v>
      </c>
      <c r="R1040" s="3" t="s">
        <v>77</v>
      </c>
      <c r="S1040" s="4">
        <v>46059.334722222222</v>
      </c>
      <c r="T1040" s="4">
        <v>46059.34097222222</v>
      </c>
      <c r="U1040" s="4">
        <v>46059.34097222222</v>
      </c>
      <c r="V1040" s="3" t="s">
        <v>42</v>
      </c>
      <c r="W1040" s="3" t="s">
        <v>43</v>
      </c>
      <c r="X1040" s="3" t="s">
        <v>1592</v>
      </c>
      <c r="Y1040" s="2">
        <v>1</v>
      </c>
      <c r="Z1040" s="3" t="s">
        <v>78</v>
      </c>
      <c r="AA1040" s="5">
        <v>0.15</v>
      </c>
      <c r="AB1040" s="5">
        <v>0</v>
      </c>
      <c r="AC1040" s="5">
        <v>0.15</v>
      </c>
      <c r="AD1040" s="5">
        <v>0</v>
      </c>
      <c r="AE1040" s="5">
        <v>0</v>
      </c>
      <c r="AF1040" s="5">
        <v>0.15</v>
      </c>
      <c r="AG1040" s="6"/>
      <c r="AH1040" s="6"/>
      <c r="AI1040" s="7">
        <v>0</v>
      </c>
      <c r="AJ1040" s="7">
        <v>0</v>
      </c>
      <c r="AK1040" s="7">
        <v>0.15</v>
      </c>
      <c r="AL1040" s="7">
        <v>0</v>
      </c>
      <c r="AM1040" s="7">
        <v>0.15</v>
      </c>
      <c r="AN1040" s="12" t="s">
        <v>46</v>
      </c>
      <c r="AO1040" s="12"/>
      <c r="AP1040" s="12"/>
      <c r="AQ1040" s="12"/>
      <c r="AR1040" s="12"/>
      <c r="AS1040" s="12"/>
      <c r="AT1040" s="12"/>
      <c r="AU1040" s="12"/>
      <c r="AV1040" s="12"/>
      <c r="AW1040" s="12"/>
      <c r="AX1040" s="12"/>
      <c r="AY1040" s="8" t="s">
        <v>47</v>
      </c>
    </row>
    <row r="1041" spans="1:51" ht="16.5" x14ac:dyDescent="0.25">
      <c r="A1041" s="159" t="str">
        <f>_xlfn.XLOOKUP(X1041,Mapping!N:N,Mapping!O:O,"Not Found",0,1)</f>
        <v>Load Pos</v>
      </c>
      <c r="B1041" s="159" t="str">
        <f t="shared" si="64"/>
        <v>DEDBLoad Pos46059.3409722222</v>
      </c>
      <c r="D1041" s="159" t="str">
        <f t="shared" si="67"/>
        <v>copy from</v>
      </c>
      <c r="E1041" s="159" t="str">
        <f t="shared" si="65"/>
        <v>MCPDEDBLoad Poscopy from</v>
      </c>
      <c r="F1041" s="159" t="str">
        <f t="shared" si="66"/>
        <v>MCPDEDBLoad Pos</v>
      </c>
      <c r="G1041" s="159" t="s">
        <v>1889</v>
      </c>
      <c r="N1041" s="2">
        <v>2601</v>
      </c>
      <c r="O1041" s="3" t="s">
        <v>1576</v>
      </c>
      <c r="P1041" s="3" t="s">
        <v>39</v>
      </c>
      <c r="Q1041" s="3" t="s">
        <v>82</v>
      </c>
      <c r="R1041" s="3" t="s">
        <v>83</v>
      </c>
      <c r="S1041" s="4">
        <v>46059.34097222222</v>
      </c>
      <c r="T1041" s="4">
        <v>46059.341666666667</v>
      </c>
      <c r="U1041" s="4">
        <v>46059.341666666667</v>
      </c>
      <c r="V1041" s="3" t="s">
        <v>42</v>
      </c>
      <c r="W1041" s="3" t="s">
        <v>43</v>
      </c>
      <c r="X1041" s="3" t="s">
        <v>1592</v>
      </c>
      <c r="Y1041" s="2">
        <v>1</v>
      </c>
      <c r="Z1041" s="3" t="s">
        <v>84</v>
      </c>
      <c r="AA1041" s="5">
        <v>0.02</v>
      </c>
      <c r="AB1041" s="5">
        <v>0</v>
      </c>
      <c r="AC1041" s="5">
        <v>0.02</v>
      </c>
      <c r="AD1041" s="5">
        <v>0</v>
      </c>
      <c r="AE1041" s="5">
        <v>0</v>
      </c>
      <c r="AF1041" s="5">
        <v>0.02</v>
      </c>
      <c r="AG1041" s="6"/>
      <c r="AH1041" s="6"/>
      <c r="AI1041" s="7">
        <v>0</v>
      </c>
      <c r="AJ1041" s="7">
        <v>0</v>
      </c>
      <c r="AK1041" s="7">
        <v>0.02</v>
      </c>
      <c r="AL1041" s="7">
        <v>0</v>
      </c>
      <c r="AM1041" s="7">
        <v>0.02</v>
      </c>
      <c r="AN1041" s="12" t="s">
        <v>46</v>
      </c>
      <c r="AO1041" s="12"/>
      <c r="AP1041" s="12"/>
      <c r="AQ1041" s="12"/>
      <c r="AR1041" s="12"/>
      <c r="AS1041" s="12"/>
      <c r="AT1041" s="12"/>
      <c r="AU1041" s="12"/>
      <c r="AV1041" s="12"/>
      <c r="AW1041" s="12"/>
      <c r="AX1041" s="12"/>
      <c r="AY1041" s="8" t="s">
        <v>47</v>
      </c>
    </row>
    <row r="1042" spans="1:51" ht="16.5" x14ac:dyDescent="0.25">
      <c r="A1042" s="159" t="str">
        <f>_xlfn.XLOOKUP(X1042,Mapping!N:N,Mapping!O:O,"Not Found",0,1)</f>
        <v>Load Pos</v>
      </c>
      <c r="B1042" s="159" t="str">
        <f t="shared" si="64"/>
        <v>DEDBLoad Pos46059.3416666667</v>
      </c>
      <c r="D1042" s="159" t="str">
        <f t="shared" si="67"/>
        <v>export to ara</v>
      </c>
      <c r="E1042" s="159" t="str">
        <f t="shared" si="65"/>
        <v>MCPDEDBLoad Posexport to ara</v>
      </c>
      <c r="F1042" s="159" t="str">
        <f t="shared" si="66"/>
        <v>MCPDEDBLoad Pos</v>
      </c>
      <c r="G1042" s="159" t="s">
        <v>1889</v>
      </c>
      <c r="N1042" s="2">
        <v>2601</v>
      </c>
      <c r="O1042" s="3" t="s">
        <v>1576</v>
      </c>
      <c r="P1042" s="3" t="s">
        <v>39</v>
      </c>
      <c r="Q1042" s="3" t="s">
        <v>89</v>
      </c>
      <c r="R1042" s="3" t="s">
        <v>90</v>
      </c>
      <c r="S1042" s="4">
        <v>46059.341666666667</v>
      </c>
      <c r="T1042" s="4">
        <v>46059.343055555553</v>
      </c>
      <c r="U1042" s="4">
        <v>46059.34375</v>
      </c>
      <c r="V1042" s="3" t="s">
        <v>42</v>
      </c>
      <c r="W1042" s="3" t="s">
        <v>43</v>
      </c>
      <c r="X1042" s="3" t="s">
        <v>1592</v>
      </c>
      <c r="Y1042" s="2">
        <v>1</v>
      </c>
      <c r="Z1042" s="3" t="s">
        <v>91</v>
      </c>
      <c r="AA1042" s="5">
        <v>0.03</v>
      </c>
      <c r="AB1042" s="5">
        <v>0</v>
      </c>
      <c r="AC1042" s="5">
        <v>0.03</v>
      </c>
      <c r="AD1042" s="5">
        <v>0</v>
      </c>
      <c r="AE1042" s="5">
        <v>0</v>
      </c>
      <c r="AF1042" s="5">
        <v>0.03</v>
      </c>
      <c r="AG1042" s="6"/>
      <c r="AH1042" s="6"/>
      <c r="AI1042" s="7">
        <v>0</v>
      </c>
      <c r="AJ1042" s="7">
        <v>0</v>
      </c>
      <c r="AK1042" s="7">
        <v>0.03</v>
      </c>
      <c r="AL1042" s="7">
        <v>0</v>
      </c>
      <c r="AM1042" s="7">
        <v>0.03</v>
      </c>
      <c r="AN1042" s="12" t="s">
        <v>46</v>
      </c>
      <c r="AO1042" s="12"/>
      <c r="AP1042" s="12"/>
      <c r="AQ1042" s="12"/>
      <c r="AR1042" s="12"/>
      <c r="AS1042" s="12"/>
      <c r="AT1042" s="12"/>
      <c r="AU1042" s="12"/>
      <c r="AV1042" s="12"/>
      <c r="AW1042" s="12"/>
      <c r="AX1042" s="12"/>
      <c r="AY1042" s="8" t="s">
        <v>47</v>
      </c>
    </row>
    <row r="1043" spans="1:51" ht="16.5" x14ac:dyDescent="0.25">
      <c r="A1043" s="159" t="str">
        <f>_xlfn.XLOOKUP(X1043,Mapping!N:N,Mapping!O:O,"Not Found",0,1)</f>
        <v>Valuation (NPV)</v>
      </c>
      <c r="B1043" s="159" t="str">
        <f t="shared" si="64"/>
        <v>DEDBValuation (NPV)46059.34375</v>
      </c>
      <c r="D1043" s="159" t="str">
        <f t="shared" si="67"/>
        <v>portfolio valuation run</v>
      </c>
      <c r="E1043" s="159" t="str">
        <f t="shared" si="65"/>
        <v>MCPDEDBValuation (NPV)portfolio valuation run</v>
      </c>
      <c r="F1043" s="159" t="str">
        <f t="shared" si="66"/>
        <v>MCPDEDBValuation (NPV)</v>
      </c>
      <c r="G1043" s="159" t="s">
        <v>1889</v>
      </c>
      <c r="N1043" s="2">
        <v>2601</v>
      </c>
      <c r="O1043" s="3" t="s">
        <v>1576</v>
      </c>
      <c r="P1043" s="3" t="s">
        <v>39</v>
      </c>
      <c r="Q1043" s="3" t="s">
        <v>85</v>
      </c>
      <c r="R1043" s="3" t="s">
        <v>86</v>
      </c>
      <c r="S1043" s="4">
        <v>46059.34375</v>
      </c>
      <c r="T1043" s="4">
        <v>46059.554861111108</v>
      </c>
      <c r="U1043" s="4">
        <v>46059.554861111108</v>
      </c>
      <c r="V1043" s="3" t="s">
        <v>42</v>
      </c>
      <c r="W1043" s="3" t="s">
        <v>43</v>
      </c>
      <c r="X1043" s="3" t="s">
        <v>1593</v>
      </c>
      <c r="Y1043" s="2">
        <v>1</v>
      </c>
      <c r="Z1043" s="3" t="s">
        <v>88</v>
      </c>
      <c r="AA1043" s="5">
        <v>5.07</v>
      </c>
      <c r="AB1043" s="5">
        <v>5.07</v>
      </c>
      <c r="AC1043" s="5">
        <v>0</v>
      </c>
      <c r="AD1043" s="5">
        <v>0</v>
      </c>
      <c r="AE1043" s="5">
        <v>5.07</v>
      </c>
      <c r="AF1043" s="5">
        <v>5.07</v>
      </c>
      <c r="AG1043" s="6"/>
      <c r="AH1043" s="6"/>
      <c r="AI1043" s="7">
        <v>5.07</v>
      </c>
      <c r="AJ1043" s="7">
        <v>0</v>
      </c>
      <c r="AK1043" s="7">
        <v>0</v>
      </c>
      <c r="AL1043" s="7">
        <v>5.07</v>
      </c>
      <c r="AM1043" s="7">
        <v>5.07</v>
      </c>
      <c r="AN1043" s="12" t="s">
        <v>149</v>
      </c>
      <c r="AO1043" s="12" t="s">
        <v>150</v>
      </c>
      <c r="AP1043" s="12" t="s">
        <v>151</v>
      </c>
      <c r="AQ1043" s="12" t="s">
        <v>1583</v>
      </c>
      <c r="AR1043" s="12" t="s">
        <v>1584</v>
      </c>
      <c r="AS1043" s="12"/>
      <c r="AT1043" s="12" t="s">
        <v>60</v>
      </c>
      <c r="AU1043" s="12" t="s">
        <v>118</v>
      </c>
      <c r="AV1043" s="12" t="s">
        <v>1585</v>
      </c>
      <c r="AW1043" s="12" t="s">
        <v>1586</v>
      </c>
      <c r="AX1043" s="53" t="s">
        <v>1587</v>
      </c>
      <c r="AY1043" s="8" t="s">
        <v>47</v>
      </c>
    </row>
    <row r="1044" spans="1:51" ht="16.5" x14ac:dyDescent="0.25">
      <c r="A1044" s="159" t="str">
        <f>_xlfn.XLOOKUP(X1044,Mapping!N:N,Mapping!O:O,"Not Found",0,1)</f>
        <v>Valuation (NPV)</v>
      </c>
      <c r="B1044" s="159" t="str">
        <f t="shared" si="64"/>
        <v>DEDBValuation (NPV)46059.5548611111</v>
      </c>
      <c r="D1044" s="159" t="str">
        <f t="shared" si="67"/>
        <v>export to ara</v>
      </c>
      <c r="E1044" s="159" t="str">
        <f t="shared" si="65"/>
        <v>MCPDEDBValuation (NPV)export to ara</v>
      </c>
      <c r="F1044" s="159" t="str">
        <f t="shared" si="66"/>
        <v>MCPDEDBValuation (NPV)</v>
      </c>
      <c r="G1044" s="159" t="s">
        <v>1889</v>
      </c>
      <c r="N1044" s="2">
        <v>2601</v>
      </c>
      <c r="O1044" s="3" t="s">
        <v>1576</v>
      </c>
      <c r="P1044" s="3" t="s">
        <v>39</v>
      </c>
      <c r="Q1044" s="3" t="s">
        <v>89</v>
      </c>
      <c r="R1044" s="3" t="s">
        <v>90</v>
      </c>
      <c r="S1044" s="4">
        <v>46059.554861111108</v>
      </c>
      <c r="T1044" s="4">
        <v>46059.554861111108</v>
      </c>
      <c r="U1044" s="4">
        <v>46059.554861111108</v>
      </c>
      <c r="V1044" s="3" t="s">
        <v>42</v>
      </c>
      <c r="W1044" s="3" t="s">
        <v>43</v>
      </c>
      <c r="X1044" s="3" t="s">
        <v>1593</v>
      </c>
      <c r="Y1044" s="2">
        <v>2</v>
      </c>
      <c r="Z1044" s="3" t="s">
        <v>91</v>
      </c>
      <c r="AA1044" s="5">
        <v>0</v>
      </c>
      <c r="AB1044" s="5">
        <v>0</v>
      </c>
      <c r="AC1044" s="5">
        <v>0</v>
      </c>
      <c r="AD1044" s="5">
        <v>0</v>
      </c>
      <c r="AE1044" s="5">
        <v>0</v>
      </c>
      <c r="AF1044" s="5">
        <v>0</v>
      </c>
      <c r="AG1044" s="6">
        <v>0</v>
      </c>
      <c r="AH1044" s="6"/>
      <c r="AI1044" s="7">
        <v>0</v>
      </c>
      <c r="AJ1044" s="7">
        <v>0</v>
      </c>
      <c r="AK1044" s="7">
        <v>0</v>
      </c>
      <c r="AL1044" s="7">
        <v>0</v>
      </c>
      <c r="AM1044" s="7">
        <v>0</v>
      </c>
      <c r="AN1044" s="12" t="s">
        <v>149</v>
      </c>
      <c r="AO1044" s="12" t="s">
        <v>150</v>
      </c>
      <c r="AP1044" s="12" t="s">
        <v>151</v>
      </c>
      <c r="AQ1044" s="12" t="s">
        <v>1583</v>
      </c>
      <c r="AR1044" s="12" t="s">
        <v>1584</v>
      </c>
      <c r="AS1044" s="12"/>
      <c r="AT1044" s="12" t="s">
        <v>60</v>
      </c>
      <c r="AU1044" s="12" t="s">
        <v>118</v>
      </c>
      <c r="AV1044" s="12" t="s">
        <v>1585</v>
      </c>
      <c r="AW1044" s="12" t="s">
        <v>1586</v>
      </c>
      <c r="AX1044" s="53" t="s">
        <v>1587</v>
      </c>
      <c r="AY1044" s="8" t="s">
        <v>47</v>
      </c>
    </row>
    <row r="1045" spans="1:51" ht="16.5" x14ac:dyDescent="0.25">
      <c r="A1045" s="159" t="str">
        <f>_xlfn.XLOOKUP(X1045,Mapping!N:N,Mapping!O:O,"Not Found",0,1)</f>
        <v>Valuation (NPV)</v>
      </c>
      <c r="B1045" s="159" t="str">
        <f t="shared" si="64"/>
        <v>DEDBValuation (NPV)46059.5548611111</v>
      </c>
      <c r="D1045" s="159" t="str">
        <f t="shared" si="67"/>
        <v>Light Maintenance</v>
      </c>
      <c r="E1045" s="159" t="str">
        <f t="shared" si="65"/>
        <v>MCPDEDBValuation (NPV)Light Maintenance</v>
      </c>
      <c r="F1045" s="159" t="str">
        <f t="shared" si="66"/>
        <v>MCPDEDBValuation (NPV)</v>
      </c>
      <c r="G1045" s="159" t="s">
        <v>1889</v>
      </c>
      <c r="N1045" s="2">
        <v>2601</v>
      </c>
      <c r="O1045" s="3" t="s">
        <v>1576</v>
      </c>
      <c r="P1045" s="3" t="s">
        <v>39</v>
      </c>
      <c r="Q1045" s="3" t="s">
        <v>92</v>
      </c>
      <c r="R1045" s="3" t="s">
        <v>93</v>
      </c>
      <c r="S1045" s="4">
        <v>46059.554861111108</v>
      </c>
      <c r="T1045" s="4">
        <v>46059.598611111112</v>
      </c>
      <c r="U1045" s="4">
        <v>46059.598611111112</v>
      </c>
      <c r="V1045" s="3" t="s">
        <v>42</v>
      </c>
      <c r="W1045" s="3" t="s">
        <v>43</v>
      </c>
      <c r="X1045" s="3" t="s">
        <v>1593</v>
      </c>
      <c r="Y1045" s="2">
        <v>1</v>
      </c>
      <c r="Z1045" s="3" t="s">
        <v>94</v>
      </c>
      <c r="AA1045" s="5">
        <v>1.05</v>
      </c>
      <c r="AB1045" s="5">
        <v>0</v>
      </c>
      <c r="AC1045" s="5">
        <v>1.05</v>
      </c>
      <c r="AD1045" s="5">
        <v>0</v>
      </c>
      <c r="AE1045" s="5">
        <v>0</v>
      </c>
      <c r="AF1045" s="5">
        <v>1.05</v>
      </c>
      <c r="AG1045" s="6">
        <v>1.05</v>
      </c>
      <c r="AH1045" s="6"/>
      <c r="AI1045" s="7">
        <v>1.05</v>
      </c>
      <c r="AJ1045" s="7">
        <v>0</v>
      </c>
      <c r="AK1045" s="7">
        <v>0</v>
      </c>
      <c r="AL1045" s="7">
        <v>1.05</v>
      </c>
      <c r="AM1045" s="7">
        <v>1.05</v>
      </c>
      <c r="AN1045" s="12" t="s">
        <v>149</v>
      </c>
      <c r="AO1045" s="12" t="s">
        <v>150</v>
      </c>
      <c r="AP1045" s="12" t="s">
        <v>151</v>
      </c>
      <c r="AQ1045" s="12" t="s">
        <v>1583</v>
      </c>
      <c r="AR1045" s="12" t="s">
        <v>1584</v>
      </c>
      <c r="AS1045" s="12"/>
      <c r="AT1045" s="12" t="s">
        <v>60</v>
      </c>
      <c r="AU1045" s="12" t="s">
        <v>118</v>
      </c>
      <c r="AV1045" s="12" t="s">
        <v>1585</v>
      </c>
      <c r="AW1045" s="12" t="s">
        <v>1586</v>
      </c>
      <c r="AX1045" s="53" t="s">
        <v>1587</v>
      </c>
      <c r="AY1045" s="8" t="s">
        <v>47</v>
      </c>
    </row>
    <row r="1046" spans="1:51" ht="16.5" x14ac:dyDescent="0.25">
      <c r="A1046" s="159" t="str">
        <f>_xlfn.XLOOKUP(X1046,Mapping!N:N,Mapping!O:O,"Not Found",0,1)</f>
        <v>Valuation (NPV)</v>
      </c>
      <c r="B1046" s="159" t="str">
        <f t="shared" si="64"/>
        <v>DEDBValuation (NPV)46059.5986111111</v>
      </c>
      <c r="D1046" s="159" t="str">
        <f t="shared" si="67"/>
        <v>valuation report exports from ARA</v>
      </c>
      <c r="E1046" s="159" t="str">
        <f t="shared" si="65"/>
        <v>MCPDEDBValuation (NPV)valuation report exports from ARA</v>
      </c>
      <c r="F1046" s="159" t="str">
        <f t="shared" si="66"/>
        <v>MCPDEDBValuation (NPV)</v>
      </c>
      <c r="G1046" s="159" t="s">
        <v>1889</v>
      </c>
      <c r="N1046" s="2">
        <v>2601</v>
      </c>
      <c r="O1046" s="3" t="s">
        <v>1576</v>
      </c>
      <c r="P1046" s="3" t="s">
        <v>39</v>
      </c>
      <c r="Q1046" s="3" t="s">
        <v>1594</v>
      </c>
      <c r="R1046" s="3" t="s">
        <v>1595</v>
      </c>
      <c r="S1046" s="4">
        <v>46059.598611111112</v>
      </c>
      <c r="T1046" s="4">
        <v>46059.598611111112</v>
      </c>
      <c r="U1046" s="4">
        <v>46059.602777777778</v>
      </c>
      <c r="V1046" s="3" t="s">
        <v>42</v>
      </c>
      <c r="W1046" s="3" t="s">
        <v>43</v>
      </c>
      <c r="X1046" s="3" t="s">
        <v>1593</v>
      </c>
      <c r="Y1046" s="2">
        <v>1</v>
      </c>
      <c r="Z1046" s="3" t="s">
        <v>1596</v>
      </c>
      <c r="AA1046" s="5">
        <v>0</v>
      </c>
      <c r="AB1046" s="5">
        <v>0</v>
      </c>
      <c r="AC1046" s="5">
        <v>0</v>
      </c>
      <c r="AD1046" s="5">
        <v>0.1</v>
      </c>
      <c r="AE1046" s="5">
        <v>0.1</v>
      </c>
      <c r="AF1046" s="5">
        <v>0.1</v>
      </c>
      <c r="AG1046" s="6"/>
      <c r="AH1046" s="6"/>
      <c r="AI1046" s="7">
        <v>0</v>
      </c>
      <c r="AJ1046" s="7">
        <v>0.1</v>
      </c>
      <c r="AK1046" s="7">
        <v>0</v>
      </c>
      <c r="AL1046" s="7">
        <v>0.1</v>
      </c>
      <c r="AM1046" s="7">
        <v>0.1</v>
      </c>
      <c r="AN1046" s="12" t="s">
        <v>149</v>
      </c>
      <c r="AO1046" s="12" t="s">
        <v>150</v>
      </c>
      <c r="AP1046" s="12" t="s">
        <v>151</v>
      </c>
      <c r="AQ1046" s="12" t="s">
        <v>1583</v>
      </c>
      <c r="AR1046" s="12" t="s">
        <v>1584</v>
      </c>
      <c r="AS1046" s="12"/>
      <c r="AT1046" s="12" t="s">
        <v>60</v>
      </c>
      <c r="AU1046" s="12" t="s">
        <v>118</v>
      </c>
      <c r="AV1046" s="12" t="s">
        <v>1585</v>
      </c>
      <c r="AW1046" s="12" t="s">
        <v>1586</v>
      </c>
      <c r="AX1046" s="53" t="s">
        <v>1587</v>
      </c>
      <c r="AY1046" s="8" t="s">
        <v>47</v>
      </c>
    </row>
    <row r="1047" spans="1:51" ht="16.5" x14ac:dyDescent="0.25">
      <c r="A1047" s="159" t="str">
        <f>_xlfn.XLOOKUP(X1047,Mapping!N:N,Mapping!O:O,"Not Found",0,1)</f>
        <v>Valuation (NPV)</v>
      </c>
      <c r="B1047" s="159" t="str">
        <f t="shared" si="64"/>
        <v>DEDBValuation (NPV)46059.6027777778</v>
      </c>
      <c r="D1047" s="159" t="str">
        <f t="shared" si="67"/>
        <v>valuation report QRM Reporter exports</v>
      </c>
      <c r="E1047" s="159" t="str">
        <f t="shared" si="65"/>
        <v>MCPDEDBValuation (NPV)valuation report QRM Reporter exports</v>
      </c>
      <c r="F1047" s="159" t="str">
        <f t="shared" si="66"/>
        <v>MCPDEDBValuation (NPV)</v>
      </c>
      <c r="G1047" s="159" t="s">
        <v>1889</v>
      </c>
      <c r="N1047" s="2">
        <v>2601</v>
      </c>
      <c r="O1047" s="3" t="s">
        <v>1576</v>
      </c>
      <c r="P1047" s="3" t="s">
        <v>39</v>
      </c>
      <c r="Q1047" s="3" t="s">
        <v>264</v>
      </c>
      <c r="R1047" s="3" t="s">
        <v>682</v>
      </c>
      <c r="S1047" s="4">
        <v>46059.602777777778</v>
      </c>
      <c r="T1047" s="4">
        <v>46059.617361111108</v>
      </c>
      <c r="U1047" s="4">
        <v>46062.366666666669</v>
      </c>
      <c r="V1047" s="3" t="s">
        <v>42</v>
      </c>
      <c r="W1047" s="3" t="s">
        <v>43</v>
      </c>
      <c r="X1047" s="3" t="s">
        <v>1593</v>
      </c>
      <c r="Y1047" s="2">
        <v>1</v>
      </c>
      <c r="Z1047" s="3" t="s">
        <v>266</v>
      </c>
      <c r="AA1047" s="5">
        <v>0.35</v>
      </c>
      <c r="AB1047" s="5">
        <v>0.35</v>
      </c>
      <c r="AC1047" s="5">
        <v>0</v>
      </c>
      <c r="AD1047" s="5">
        <v>6.98</v>
      </c>
      <c r="AE1047" s="5">
        <v>7.33</v>
      </c>
      <c r="AF1047" s="5">
        <v>7.33</v>
      </c>
      <c r="AG1047" s="6"/>
      <c r="AH1047" s="6"/>
      <c r="AI1047" s="7">
        <v>0.35</v>
      </c>
      <c r="AJ1047" s="7">
        <v>6.98</v>
      </c>
      <c r="AK1047" s="7">
        <v>0</v>
      </c>
      <c r="AL1047" s="7">
        <v>7.33</v>
      </c>
      <c r="AM1047" s="7">
        <v>7.33</v>
      </c>
      <c r="AN1047" s="12" t="s">
        <v>149</v>
      </c>
      <c r="AO1047" s="12" t="s">
        <v>150</v>
      </c>
      <c r="AP1047" s="12" t="s">
        <v>151</v>
      </c>
      <c r="AQ1047" s="12" t="s">
        <v>1583</v>
      </c>
      <c r="AR1047" s="12" t="s">
        <v>1584</v>
      </c>
      <c r="AS1047" s="12"/>
      <c r="AT1047" s="12" t="s">
        <v>60</v>
      </c>
      <c r="AU1047" s="12" t="s">
        <v>118</v>
      </c>
      <c r="AV1047" s="12" t="s">
        <v>1585</v>
      </c>
      <c r="AW1047" s="12" t="s">
        <v>1586</v>
      </c>
      <c r="AX1047" s="53" t="s">
        <v>1587</v>
      </c>
      <c r="AY1047" s="8" t="s">
        <v>47</v>
      </c>
    </row>
    <row r="1048" spans="1:51" ht="16.5" x14ac:dyDescent="0.25">
      <c r="A1048" s="159" t="str">
        <f>_xlfn.XLOOKUP(X1048,Mapping!N:N,Mapping!O:O,"Not Found",0,1)</f>
        <v>EC</v>
      </c>
      <c r="B1048" s="159" t="str">
        <f t="shared" si="64"/>
        <v>DEDBEC46062.3666666667</v>
      </c>
      <c r="D1048" s="159" t="str">
        <f t="shared" si="67"/>
        <v>Full Maintenance</v>
      </c>
      <c r="E1048" s="159" t="str">
        <f t="shared" si="65"/>
        <v>MCPDEDBECFull Maintenance</v>
      </c>
      <c r="F1048" s="159" t="str">
        <f t="shared" si="66"/>
        <v>MCPDEDBEC</v>
      </c>
      <c r="G1048" s="159" t="s">
        <v>1889</v>
      </c>
      <c r="N1048" s="2">
        <v>2601</v>
      </c>
      <c r="O1048" s="3" t="s">
        <v>1576</v>
      </c>
      <c r="P1048" s="3" t="s">
        <v>39</v>
      </c>
      <c r="Q1048" s="3" t="s">
        <v>319</v>
      </c>
      <c r="R1048" s="3" t="s">
        <v>320</v>
      </c>
      <c r="S1048" s="4">
        <v>46062.366666666669</v>
      </c>
      <c r="T1048" s="4">
        <v>46062.5625</v>
      </c>
      <c r="U1048" s="4">
        <v>46062.5625</v>
      </c>
      <c r="V1048" s="3" t="s">
        <v>42</v>
      </c>
      <c r="W1048" s="3" t="s">
        <v>43</v>
      </c>
      <c r="X1048" s="3" t="s">
        <v>1401</v>
      </c>
      <c r="Y1048" s="2">
        <v>1</v>
      </c>
      <c r="Z1048" s="3" t="s">
        <v>321</v>
      </c>
      <c r="AA1048" s="5">
        <v>4.7</v>
      </c>
      <c r="AB1048" s="5">
        <v>0</v>
      </c>
      <c r="AC1048" s="5">
        <v>4.7</v>
      </c>
      <c r="AD1048" s="5">
        <v>0</v>
      </c>
      <c r="AE1048" s="5">
        <v>0</v>
      </c>
      <c r="AF1048" s="5">
        <v>4.7</v>
      </c>
      <c r="AG1048" s="6">
        <v>4.7</v>
      </c>
      <c r="AH1048" s="6"/>
      <c r="AI1048" s="7">
        <v>4.7</v>
      </c>
      <c r="AJ1048" s="7">
        <v>0</v>
      </c>
      <c r="AK1048" s="7">
        <v>0</v>
      </c>
      <c r="AL1048" s="7">
        <v>4.7</v>
      </c>
      <c r="AM1048" s="7">
        <v>4.7</v>
      </c>
      <c r="AN1048" s="12" t="s">
        <v>149</v>
      </c>
      <c r="AO1048" s="12" t="s">
        <v>150</v>
      </c>
      <c r="AP1048" s="12" t="s">
        <v>151</v>
      </c>
      <c r="AQ1048" s="12" t="s">
        <v>1583</v>
      </c>
      <c r="AR1048" s="12" t="s">
        <v>1584</v>
      </c>
      <c r="AS1048" s="12"/>
      <c r="AT1048" s="12" t="s">
        <v>60</v>
      </c>
      <c r="AU1048" s="12" t="s">
        <v>118</v>
      </c>
      <c r="AV1048" s="12" t="s">
        <v>1585</v>
      </c>
      <c r="AW1048" s="12" t="s">
        <v>1586</v>
      </c>
      <c r="AX1048" s="53" t="s">
        <v>1587</v>
      </c>
      <c r="AY1048" s="8" t="s">
        <v>47</v>
      </c>
    </row>
    <row r="1049" spans="1:51" ht="16.5" x14ac:dyDescent="0.25">
      <c r="A1049" s="159" t="str">
        <f>_xlfn.XLOOKUP(X1049,Mapping!N:N,Mapping!O:O,"Not Found",0,1)</f>
        <v>EC</v>
      </c>
      <c r="B1049" s="159" t="str">
        <f t="shared" si="64"/>
        <v>DEDBEC46062.5625</v>
      </c>
      <c r="D1049" s="159" t="str">
        <f t="shared" si="67"/>
        <v>ing-ec valuation</v>
      </c>
      <c r="E1049" s="159" t="str">
        <f t="shared" si="65"/>
        <v>MCPDEDBECing-ec valuation</v>
      </c>
      <c r="F1049" s="159" t="str">
        <f t="shared" si="66"/>
        <v>MCPDEDBEC</v>
      </c>
      <c r="G1049" s="159" t="s">
        <v>1889</v>
      </c>
      <c r="N1049" s="2">
        <v>2601</v>
      </c>
      <c r="O1049" s="3" t="s">
        <v>1576</v>
      </c>
      <c r="P1049" s="3" t="s">
        <v>39</v>
      </c>
      <c r="Q1049" s="3" t="s">
        <v>138</v>
      </c>
      <c r="R1049" s="3" t="s">
        <v>139</v>
      </c>
      <c r="S1049" s="4">
        <v>46062.5625</v>
      </c>
      <c r="T1049" s="4">
        <v>46063.003472222219</v>
      </c>
      <c r="U1049" s="4">
        <v>46063.208333333336</v>
      </c>
      <c r="V1049" s="3" t="s">
        <v>42</v>
      </c>
      <c r="W1049" s="3" t="s">
        <v>43</v>
      </c>
      <c r="X1049" s="3" t="s">
        <v>1401</v>
      </c>
      <c r="Y1049" s="2">
        <v>1</v>
      </c>
      <c r="Z1049" s="3" t="s">
        <v>141</v>
      </c>
      <c r="AA1049" s="5">
        <v>10.58</v>
      </c>
      <c r="AB1049" s="5">
        <v>10.58</v>
      </c>
      <c r="AC1049" s="5">
        <v>0</v>
      </c>
      <c r="AD1049" s="5">
        <v>1</v>
      </c>
      <c r="AE1049" s="5">
        <v>11.58</v>
      </c>
      <c r="AF1049" s="5">
        <v>11.58</v>
      </c>
      <c r="AG1049" s="6"/>
      <c r="AH1049" s="6"/>
      <c r="AI1049" s="7">
        <v>10.58</v>
      </c>
      <c r="AJ1049" s="7">
        <v>1</v>
      </c>
      <c r="AK1049" s="7">
        <v>0</v>
      </c>
      <c r="AL1049" s="7">
        <v>11.58</v>
      </c>
      <c r="AM1049" s="7">
        <v>11.58</v>
      </c>
      <c r="AN1049" s="12" t="s">
        <v>149</v>
      </c>
      <c r="AO1049" s="12" t="s">
        <v>150</v>
      </c>
      <c r="AP1049" s="12" t="s">
        <v>151</v>
      </c>
      <c r="AQ1049" s="12" t="s">
        <v>1583</v>
      </c>
      <c r="AR1049" s="12" t="s">
        <v>1584</v>
      </c>
      <c r="AS1049" s="12"/>
      <c r="AT1049" s="12" t="s">
        <v>60</v>
      </c>
      <c r="AU1049" s="12" t="s">
        <v>118</v>
      </c>
      <c r="AV1049" s="12" t="s">
        <v>1585</v>
      </c>
      <c r="AW1049" s="12" t="s">
        <v>1586</v>
      </c>
      <c r="AX1049" s="53" t="s">
        <v>1587</v>
      </c>
      <c r="AY1049" s="8" t="s">
        <v>47</v>
      </c>
    </row>
    <row r="1050" spans="1:51" ht="16.5" x14ac:dyDescent="0.25">
      <c r="A1050" s="159" t="str">
        <f>_xlfn.XLOOKUP(X1050,Mapping!N:N,Mapping!O:O,"Not Found",0,1)</f>
        <v>KR</v>
      </c>
      <c r="B1050" s="159" t="str">
        <f t="shared" si="64"/>
        <v>DEDBKR46063.2083333333</v>
      </c>
      <c r="D1050" s="159" t="str">
        <f t="shared" si="67"/>
        <v>Light Maintenance</v>
      </c>
      <c r="E1050" s="159" t="str">
        <f t="shared" si="65"/>
        <v>MCPDEDBKRLight Maintenance</v>
      </c>
      <c r="F1050" s="159" t="str">
        <f t="shared" si="66"/>
        <v>MCPDEDBKR</v>
      </c>
      <c r="G1050" s="159" t="s">
        <v>1889</v>
      </c>
      <c r="N1050" s="2">
        <v>2601</v>
      </c>
      <c r="O1050" s="3" t="s">
        <v>1576</v>
      </c>
      <c r="P1050" s="3" t="s">
        <v>39</v>
      </c>
      <c r="Q1050" s="3" t="s">
        <v>92</v>
      </c>
      <c r="R1050" s="3" t="s">
        <v>93</v>
      </c>
      <c r="S1050" s="4">
        <v>46063.208333333336</v>
      </c>
      <c r="T1050" s="4">
        <v>46063.220138888886</v>
      </c>
      <c r="U1050" s="4">
        <v>46063.220138888886</v>
      </c>
      <c r="V1050" s="3" t="s">
        <v>42</v>
      </c>
      <c r="W1050" s="3" t="s">
        <v>43</v>
      </c>
      <c r="X1050" s="3" t="s">
        <v>1597</v>
      </c>
      <c r="Y1050" s="2">
        <v>2</v>
      </c>
      <c r="Z1050" s="3" t="s">
        <v>94</v>
      </c>
      <c r="AA1050" s="5">
        <v>0.28000000000000003</v>
      </c>
      <c r="AB1050" s="5">
        <v>0</v>
      </c>
      <c r="AC1050" s="5">
        <v>0.28000000000000003</v>
      </c>
      <c r="AD1050" s="5">
        <v>0</v>
      </c>
      <c r="AE1050" s="5">
        <v>0</v>
      </c>
      <c r="AF1050" s="5">
        <v>0.28000000000000003</v>
      </c>
      <c r="AG1050" s="6">
        <v>0.28000000000000003</v>
      </c>
      <c r="AH1050" s="6"/>
      <c r="AI1050" s="7">
        <v>0.28000000000000003</v>
      </c>
      <c r="AJ1050" s="7">
        <v>0</v>
      </c>
      <c r="AK1050" s="7">
        <v>0</v>
      </c>
      <c r="AL1050" s="7">
        <v>0.28000000000000003</v>
      </c>
      <c r="AM1050" s="7">
        <v>0.28000000000000003</v>
      </c>
      <c r="AN1050" s="12" t="s">
        <v>149</v>
      </c>
      <c r="AO1050" s="12" t="s">
        <v>150</v>
      </c>
      <c r="AP1050" s="12" t="s">
        <v>151</v>
      </c>
      <c r="AQ1050" s="12" t="s">
        <v>1583</v>
      </c>
      <c r="AR1050" s="12" t="s">
        <v>1584</v>
      </c>
      <c r="AS1050" s="12"/>
      <c r="AT1050" s="12" t="s">
        <v>60</v>
      </c>
      <c r="AU1050" s="12" t="s">
        <v>118</v>
      </c>
      <c r="AV1050" s="12" t="s">
        <v>1585</v>
      </c>
      <c r="AW1050" s="12" t="s">
        <v>1586</v>
      </c>
      <c r="AX1050" s="53" t="s">
        <v>1587</v>
      </c>
      <c r="AY1050" s="8" t="s">
        <v>47</v>
      </c>
    </row>
    <row r="1051" spans="1:51" ht="16.5" x14ac:dyDescent="0.25">
      <c r="A1051" s="159" t="str">
        <f>_xlfn.XLOOKUP(X1051,Mapping!N:N,Mapping!O:O,"Not Found",0,1)</f>
        <v>KR</v>
      </c>
      <c r="B1051" s="159" t="str">
        <f t="shared" si="64"/>
        <v>DEDBKR46063.2201388889</v>
      </c>
      <c r="D1051" s="159" t="str">
        <f t="shared" si="67"/>
        <v>bpv-kr valuation</v>
      </c>
      <c r="E1051" s="159" t="str">
        <f t="shared" si="65"/>
        <v>MCPDEDBKRbpv-kr valuation</v>
      </c>
      <c r="F1051" s="159" t="str">
        <f t="shared" si="66"/>
        <v>MCPDEDBKR</v>
      </c>
      <c r="G1051" s="159" t="s">
        <v>1889</v>
      </c>
      <c r="N1051" s="2">
        <v>2601</v>
      </c>
      <c r="O1051" s="3" t="s">
        <v>1576</v>
      </c>
      <c r="P1051" s="3" t="s">
        <v>39</v>
      </c>
      <c r="Q1051" s="3" t="s">
        <v>121</v>
      </c>
      <c r="R1051" s="3" t="s">
        <v>134</v>
      </c>
      <c r="S1051" s="4">
        <v>46063.220138888886</v>
      </c>
      <c r="T1051" s="4">
        <v>46063.486111111109</v>
      </c>
      <c r="U1051" s="4">
        <v>46063.486111111109</v>
      </c>
      <c r="V1051" s="3" t="s">
        <v>42</v>
      </c>
      <c r="W1051" s="3" t="s">
        <v>43</v>
      </c>
      <c r="X1051" s="3" t="s">
        <v>1597</v>
      </c>
      <c r="Y1051" s="2">
        <v>1</v>
      </c>
      <c r="Z1051" s="3" t="s">
        <v>123</v>
      </c>
      <c r="AA1051" s="5">
        <v>6.38</v>
      </c>
      <c r="AB1051" s="5">
        <v>6.38</v>
      </c>
      <c r="AC1051" s="5">
        <v>0</v>
      </c>
      <c r="AD1051" s="5">
        <v>0</v>
      </c>
      <c r="AE1051" s="5">
        <v>6.38</v>
      </c>
      <c r="AF1051" s="5">
        <v>6.38</v>
      </c>
      <c r="AG1051" s="6"/>
      <c r="AH1051" s="6"/>
      <c r="AI1051" s="7">
        <v>6.38</v>
      </c>
      <c r="AJ1051" s="7">
        <v>0</v>
      </c>
      <c r="AK1051" s="7">
        <v>0</v>
      </c>
      <c r="AL1051" s="7">
        <v>6.38</v>
      </c>
      <c r="AM1051" s="7">
        <v>6.38</v>
      </c>
      <c r="AN1051" s="12" t="s">
        <v>149</v>
      </c>
      <c r="AO1051" s="12" t="s">
        <v>150</v>
      </c>
      <c r="AP1051" s="12" t="s">
        <v>151</v>
      </c>
      <c r="AQ1051" s="12" t="s">
        <v>1583</v>
      </c>
      <c r="AR1051" s="12" t="s">
        <v>1584</v>
      </c>
      <c r="AS1051" s="12"/>
      <c r="AT1051" s="12" t="s">
        <v>60</v>
      </c>
      <c r="AU1051" s="12" t="s">
        <v>118</v>
      </c>
      <c r="AV1051" s="12" t="s">
        <v>1585</v>
      </c>
      <c r="AW1051" s="12" t="s">
        <v>1586</v>
      </c>
      <c r="AX1051" s="53" t="s">
        <v>1587</v>
      </c>
      <c r="AY1051" s="8" t="s">
        <v>47</v>
      </c>
    </row>
    <row r="1052" spans="1:51" ht="16.5" x14ac:dyDescent="0.25">
      <c r="A1052" s="159" t="str">
        <f>_xlfn.XLOOKUP(X1052,Mapping!N:N,Mapping!O:O,"Not Found",0,1)</f>
        <v>KR</v>
      </c>
      <c r="B1052" s="159" t="str">
        <f t="shared" si="64"/>
        <v>DEDBKR46063.4861111111</v>
      </c>
      <c r="D1052" s="159" t="str">
        <f t="shared" si="67"/>
        <v>export to ara</v>
      </c>
      <c r="E1052" s="159" t="str">
        <f t="shared" si="65"/>
        <v>MCPDEDBKRexport to ara</v>
      </c>
      <c r="F1052" s="159" t="str">
        <f t="shared" si="66"/>
        <v>MCPDEDBKR</v>
      </c>
      <c r="G1052" s="159" t="s">
        <v>1889</v>
      </c>
      <c r="N1052" s="2">
        <v>2601</v>
      </c>
      <c r="O1052" s="3" t="s">
        <v>1576</v>
      </c>
      <c r="P1052" s="3" t="s">
        <v>39</v>
      </c>
      <c r="Q1052" s="3" t="s">
        <v>89</v>
      </c>
      <c r="R1052" s="3" t="s">
        <v>90</v>
      </c>
      <c r="S1052" s="4">
        <v>46063.486111111109</v>
      </c>
      <c r="T1052" s="4">
        <v>46063.487500000003</v>
      </c>
      <c r="U1052" s="4">
        <v>46063.487500000003</v>
      </c>
      <c r="V1052" s="3" t="s">
        <v>42</v>
      </c>
      <c r="W1052" s="3" t="s">
        <v>43</v>
      </c>
      <c r="X1052" s="3" t="s">
        <v>1597</v>
      </c>
      <c r="Y1052" s="2">
        <v>3</v>
      </c>
      <c r="Z1052" s="3" t="s">
        <v>91</v>
      </c>
      <c r="AA1052" s="5">
        <v>0.03</v>
      </c>
      <c r="AB1052" s="5">
        <v>0</v>
      </c>
      <c r="AC1052" s="5">
        <v>0.03</v>
      </c>
      <c r="AD1052" s="5">
        <v>0</v>
      </c>
      <c r="AE1052" s="5">
        <v>0</v>
      </c>
      <c r="AF1052" s="5">
        <v>0.03</v>
      </c>
      <c r="AG1052" s="6">
        <v>0.03</v>
      </c>
      <c r="AH1052" s="6"/>
      <c r="AI1052" s="7">
        <v>0.03</v>
      </c>
      <c r="AJ1052" s="7">
        <v>0</v>
      </c>
      <c r="AK1052" s="7">
        <v>0</v>
      </c>
      <c r="AL1052" s="7">
        <v>0.03</v>
      </c>
      <c r="AM1052" s="7">
        <v>0.03</v>
      </c>
      <c r="AN1052" s="12" t="s">
        <v>149</v>
      </c>
      <c r="AO1052" s="12" t="s">
        <v>150</v>
      </c>
      <c r="AP1052" s="12" t="s">
        <v>151</v>
      </c>
      <c r="AQ1052" s="12" t="s">
        <v>1583</v>
      </c>
      <c r="AR1052" s="12" t="s">
        <v>1584</v>
      </c>
      <c r="AS1052" s="12"/>
      <c r="AT1052" s="12" t="s">
        <v>60</v>
      </c>
      <c r="AU1052" s="12" t="s">
        <v>118</v>
      </c>
      <c r="AV1052" s="12" t="s">
        <v>1585</v>
      </c>
      <c r="AW1052" s="12" t="s">
        <v>1586</v>
      </c>
      <c r="AX1052" s="53" t="s">
        <v>1587</v>
      </c>
      <c r="AY1052" s="8" t="s">
        <v>91</v>
      </c>
    </row>
    <row r="1053" spans="1:51" ht="16.5" x14ac:dyDescent="0.25">
      <c r="A1053" s="159" t="str">
        <f>_xlfn.XLOOKUP(X1053,Mapping!N:N,Mapping!O:O,"Not Found",0,1)</f>
        <v>KR</v>
      </c>
      <c r="B1053" s="159" t="str">
        <f t="shared" si="64"/>
        <v>DEDBKR46063.4875</v>
      </c>
      <c r="D1053" s="159" t="str">
        <f t="shared" si="67"/>
        <v>bpv-kr valuation QRM reporter exports</v>
      </c>
      <c r="E1053" s="159" t="str">
        <f t="shared" si="65"/>
        <v>MCPDEDBKRbpv-kr valuation QRM reporter exports</v>
      </c>
      <c r="F1053" s="159" t="str">
        <f t="shared" si="66"/>
        <v>MCPDEDBKR</v>
      </c>
      <c r="G1053" s="159" t="s">
        <v>1889</v>
      </c>
      <c r="N1053" s="2">
        <v>2601</v>
      </c>
      <c r="O1053" s="3" t="s">
        <v>1576</v>
      </c>
      <c r="P1053" s="3" t="s">
        <v>39</v>
      </c>
      <c r="Q1053" s="3" t="s">
        <v>691</v>
      </c>
      <c r="R1053" s="3" t="s">
        <v>692</v>
      </c>
      <c r="S1053" s="4">
        <v>46063.487500000003</v>
      </c>
      <c r="T1053" s="4">
        <v>46063.548611111109</v>
      </c>
      <c r="U1053" s="4">
        <v>46063.548611111109</v>
      </c>
      <c r="V1053" s="3" t="s">
        <v>42</v>
      </c>
      <c r="W1053" s="3" t="s">
        <v>43</v>
      </c>
      <c r="X1053" s="3" t="s">
        <v>1597</v>
      </c>
      <c r="Y1053" s="2">
        <v>1</v>
      </c>
      <c r="Z1053" s="3" t="s">
        <v>693</v>
      </c>
      <c r="AA1053" s="5">
        <v>1.47</v>
      </c>
      <c r="AB1053" s="5">
        <v>1.47</v>
      </c>
      <c r="AC1053" s="5">
        <v>0</v>
      </c>
      <c r="AD1053" s="5">
        <v>0</v>
      </c>
      <c r="AE1053" s="5">
        <v>1.47</v>
      </c>
      <c r="AF1053" s="5">
        <v>1.47</v>
      </c>
      <c r="AG1053" s="6"/>
      <c r="AH1053" s="6"/>
      <c r="AI1053" s="7">
        <v>1.47</v>
      </c>
      <c r="AJ1053" s="7">
        <v>0</v>
      </c>
      <c r="AK1053" s="7">
        <v>0</v>
      </c>
      <c r="AL1053" s="7">
        <v>1.47</v>
      </c>
      <c r="AM1053" s="7">
        <v>1.47</v>
      </c>
      <c r="AN1053" s="12" t="s">
        <v>149</v>
      </c>
      <c r="AO1053" s="12" t="s">
        <v>150</v>
      </c>
      <c r="AP1053" s="12" t="s">
        <v>151</v>
      </c>
      <c r="AQ1053" s="12" t="s">
        <v>1583</v>
      </c>
      <c r="AR1053" s="12" t="s">
        <v>1584</v>
      </c>
      <c r="AS1053" s="12"/>
      <c r="AT1053" s="12" t="s">
        <v>60</v>
      </c>
      <c r="AU1053" s="12" t="s">
        <v>118</v>
      </c>
      <c r="AV1053" s="12" t="s">
        <v>1585</v>
      </c>
      <c r="AW1053" s="12" t="s">
        <v>1586</v>
      </c>
      <c r="AX1053" s="53" t="s">
        <v>1587</v>
      </c>
      <c r="AY1053" s="8" t="s">
        <v>47</v>
      </c>
    </row>
    <row r="1054" spans="1:51" ht="16.5" x14ac:dyDescent="0.25">
      <c r="A1054" s="159" t="str">
        <f>_xlfn.XLOOKUP(X1054,Mapping!N:N,Mapping!O:O,"Not Found",0,1)</f>
        <v>KR</v>
      </c>
      <c r="B1054" s="159" t="str">
        <f t="shared" si="64"/>
        <v>DEDBKR46063.5486111111</v>
      </c>
      <c r="D1054" s="159" t="str">
        <f t="shared" si="67"/>
        <v>bpv-kr valuation exports from ARA</v>
      </c>
      <c r="E1054" s="159" t="str">
        <f t="shared" si="65"/>
        <v>MCPDEDBKRbpv-kr valuation exports from ARA</v>
      </c>
      <c r="F1054" s="159" t="str">
        <f t="shared" si="66"/>
        <v>MCPDEDBKR</v>
      </c>
      <c r="G1054" s="159" t="s">
        <v>1889</v>
      </c>
      <c r="N1054" s="2">
        <v>2601</v>
      </c>
      <c r="O1054" s="3" t="s">
        <v>1576</v>
      </c>
      <c r="P1054" s="3" t="s">
        <v>39</v>
      </c>
      <c r="Q1054" s="3" t="s">
        <v>1598</v>
      </c>
      <c r="R1054" s="3" t="s">
        <v>1599</v>
      </c>
      <c r="S1054" s="4">
        <v>46063.548611111109</v>
      </c>
      <c r="T1054" s="4">
        <v>46063.548611111109</v>
      </c>
      <c r="U1054" s="4">
        <v>46063.553472222222</v>
      </c>
      <c r="V1054" s="3" t="s">
        <v>42</v>
      </c>
      <c r="W1054" s="3" t="s">
        <v>43</v>
      </c>
      <c r="X1054" s="3" t="s">
        <v>1597</v>
      </c>
      <c r="Y1054" s="2">
        <v>1</v>
      </c>
      <c r="Z1054" s="3" t="s">
        <v>1600</v>
      </c>
      <c r="AA1054" s="5">
        <v>0</v>
      </c>
      <c r="AB1054" s="5">
        <v>0</v>
      </c>
      <c r="AC1054" s="5">
        <v>0</v>
      </c>
      <c r="AD1054" s="5">
        <v>0.12</v>
      </c>
      <c r="AE1054" s="5">
        <v>0.12</v>
      </c>
      <c r="AF1054" s="5">
        <v>0.12</v>
      </c>
      <c r="AG1054" s="6"/>
      <c r="AH1054" s="6"/>
      <c r="AI1054" s="7">
        <v>0</v>
      </c>
      <c r="AJ1054" s="7">
        <v>0.12</v>
      </c>
      <c r="AK1054" s="7">
        <v>0</v>
      </c>
      <c r="AL1054" s="7">
        <v>0.12</v>
      </c>
      <c r="AM1054" s="7">
        <v>0.12</v>
      </c>
      <c r="AN1054" s="12" t="s">
        <v>149</v>
      </c>
      <c r="AO1054" s="12" t="s">
        <v>150</v>
      </c>
      <c r="AP1054" s="12" t="s">
        <v>151</v>
      </c>
      <c r="AQ1054" s="12" t="s">
        <v>1583</v>
      </c>
      <c r="AR1054" s="12" t="s">
        <v>1584</v>
      </c>
      <c r="AS1054" s="12"/>
      <c r="AT1054" s="12" t="s">
        <v>60</v>
      </c>
      <c r="AU1054" s="12" t="s">
        <v>118</v>
      </c>
      <c r="AV1054" s="12" t="s">
        <v>1585</v>
      </c>
      <c r="AW1054" s="12" t="s">
        <v>1586</v>
      </c>
      <c r="AX1054" s="53" t="s">
        <v>1587</v>
      </c>
      <c r="AY1054" s="8" t="s">
        <v>47</v>
      </c>
    </row>
    <row r="1055" spans="1:51" ht="16.5" x14ac:dyDescent="0.25">
      <c r="A1055" s="159" t="str">
        <f>_xlfn.XLOOKUP(X1055,Mapping!N:N,Mapping!O:O,"Not Found",0,1)</f>
        <v>Valuation AIC</v>
      </c>
      <c r="B1055" s="159" t="str">
        <f t="shared" si="64"/>
        <v>DEDBValuation AIC46063.5534722222</v>
      </c>
      <c r="D1055" s="159" t="str">
        <f t="shared" si="67"/>
        <v>load AIC Spreads</v>
      </c>
      <c r="E1055" s="159" t="str">
        <f t="shared" si="65"/>
        <v>MCPDEDBValuation AICload AIC Spreads</v>
      </c>
      <c r="F1055" s="159" t="str">
        <f t="shared" si="66"/>
        <v>MCPDEDBValuation AIC</v>
      </c>
      <c r="G1055" s="159" t="s">
        <v>1889</v>
      </c>
      <c r="N1055" s="2">
        <v>2601</v>
      </c>
      <c r="O1055" s="3" t="s">
        <v>1576</v>
      </c>
      <c r="P1055" s="3" t="s">
        <v>39</v>
      </c>
      <c r="Q1055" s="3" t="s">
        <v>375</v>
      </c>
      <c r="R1055" s="3" t="s">
        <v>376</v>
      </c>
      <c r="S1055" s="4">
        <v>46063.553472222222</v>
      </c>
      <c r="T1055" s="4">
        <v>46063.572222222225</v>
      </c>
      <c r="U1055" s="4">
        <v>46063.572222222225</v>
      </c>
      <c r="V1055" s="3" t="s">
        <v>42</v>
      </c>
      <c r="W1055" s="3" t="s">
        <v>43</v>
      </c>
      <c r="X1055" s="3" t="s">
        <v>1601</v>
      </c>
      <c r="Y1055" s="2">
        <v>1</v>
      </c>
      <c r="Z1055" s="3" t="s">
        <v>378</v>
      </c>
      <c r="AA1055" s="5">
        <v>0.45</v>
      </c>
      <c r="AB1055" s="5">
        <v>0</v>
      </c>
      <c r="AC1055" s="5">
        <v>0.45</v>
      </c>
      <c r="AD1055" s="5">
        <v>0</v>
      </c>
      <c r="AE1055" s="5">
        <v>0</v>
      </c>
      <c r="AF1055" s="5">
        <v>0.45</v>
      </c>
      <c r="AG1055" s="6"/>
      <c r="AH1055" s="6"/>
      <c r="AI1055" s="7">
        <v>0</v>
      </c>
      <c r="AJ1055" s="7">
        <v>0</v>
      </c>
      <c r="AK1055" s="7">
        <v>0.45</v>
      </c>
      <c r="AL1055" s="7">
        <v>0</v>
      </c>
      <c r="AM1055" s="7">
        <v>0.45</v>
      </c>
      <c r="AN1055" s="12" t="s">
        <v>46</v>
      </c>
      <c r="AO1055" s="12"/>
      <c r="AP1055" s="12"/>
      <c r="AQ1055" s="12"/>
      <c r="AR1055" s="12"/>
      <c r="AS1055" s="12"/>
      <c r="AT1055" s="12"/>
      <c r="AU1055" s="12"/>
      <c r="AV1055" s="12"/>
      <c r="AW1055" s="12"/>
      <c r="AX1055" s="12"/>
      <c r="AY1055" s="8" t="s">
        <v>47</v>
      </c>
    </row>
    <row r="1056" spans="1:51" ht="16.5" x14ac:dyDescent="0.25">
      <c r="A1056" s="159" t="str">
        <f>_xlfn.XLOOKUP(X1056,Mapping!N:N,Mapping!O:O,"Not Found",0,1)</f>
        <v>Valuation AIC</v>
      </c>
      <c r="B1056" s="159" t="str">
        <f t="shared" si="64"/>
        <v>DEDBValuation AIC46063.5722222222</v>
      </c>
      <c r="D1056" s="159" t="str">
        <f t="shared" si="67"/>
        <v>AIC portfolio valuation run</v>
      </c>
      <c r="E1056" s="159" t="str">
        <f t="shared" si="65"/>
        <v>MCPDEDBValuation AICAIC portfolio valuation run</v>
      </c>
      <c r="F1056" s="159" t="str">
        <f t="shared" si="66"/>
        <v>MCPDEDBValuation AIC</v>
      </c>
      <c r="G1056" s="159" t="s">
        <v>1889</v>
      </c>
      <c r="N1056" s="2">
        <v>2601</v>
      </c>
      <c r="O1056" s="3" t="s">
        <v>1576</v>
      </c>
      <c r="P1056" s="3" t="s">
        <v>39</v>
      </c>
      <c r="Q1056" s="3" t="s">
        <v>185</v>
      </c>
      <c r="R1056" s="3" t="s">
        <v>186</v>
      </c>
      <c r="S1056" s="4">
        <v>46063.572222222225</v>
      </c>
      <c r="T1056" s="4">
        <v>46063.625694444447</v>
      </c>
      <c r="U1056" s="4">
        <v>46063.627083333333</v>
      </c>
      <c r="V1056" s="3" t="s">
        <v>42</v>
      </c>
      <c r="W1056" s="3" t="s">
        <v>43</v>
      </c>
      <c r="X1056" s="3" t="s">
        <v>1601</v>
      </c>
      <c r="Y1056" s="2">
        <v>1</v>
      </c>
      <c r="Z1056" s="3" t="s">
        <v>187</v>
      </c>
      <c r="AA1056" s="5">
        <v>1.28</v>
      </c>
      <c r="AB1056" s="5">
        <v>0</v>
      </c>
      <c r="AC1056" s="5">
        <v>1.28</v>
      </c>
      <c r="AD1056" s="5">
        <v>0</v>
      </c>
      <c r="AE1056" s="5">
        <v>0</v>
      </c>
      <c r="AF1056" s="5">
        <v>1.28</v>
      </c>
      <c r="AG1056" s="6"/>
      <c r="AH1056" s="6"/>
      <c r="AI1056" s="7">
        <v>0</v>
      </c>
      <c r="AJ1056" s="7">
        <v>0</v>
      </c>
      <c r="AK1056" s="7">
        <v>1.28</v>
      </c>
      <c r="AL1056" s="7">
        <v>0</v>
      </c>
      <c r="AM1056" s="7">
        <v>1.28</v>
      </c>
      <c r="AN1056" s="12" t="s">
        <v>46</v>
      </c>
      <c r="AO1056" s="12"/>
      <c r="AP1056" s="12"/>
      <c r="AQ1056" s="12"/>
      <c r="AR1056" s="12"/>
      <c r="AS1056" s="12"/>
      <c r="AT1056" s="12"/>
      <c r="AU1056" s="12"/>
      <c r="AV1056" s="12"/>
      <c r="AW1056" s="12"/>
      <c r="AX1056" s="12"/>
      <c r="AY1056" s="8" t="s">
        <v>47</v>
      </c>
    </row>
    <row r="1057" spans="1:51" ht="16.5" x14ac:dyDescent="0.25">
      <c r="A1057" s="159" t="str">
        <f>_xlfn.XLOOKUP(X1057,Mapping!N:N,Mapping!O:O,"Not Found",0,1)</f>
        <v>CSRBB Valuation</v>
      </c>
      <c r="B1057" s="159" t="str">
        <f t="shared" si="64"/>
        <v>DEDBCSRBB Valuation46063.6270833333</v>
      </c>
      <c r="D1057" s="159" t="str">
        <f t="shared" si="67"/>
        <v>CSRBB Portfolio Valuation</v>
      </c>
      <c r="E1057" s="159" t="str">
        <f t="shared" si="65"/>
        <v>MCPDEDBCSRBB ValuationCSRBB Portfolio Valuation</v>
      </c>
      <c r="F1057" s="159" t="str">
        <f t="shared" si="66"/>
        <v>MCPDEDBCSRBB Valuation</v>
      </c>
      <c r="G1057" s="159" t="s">
        <v>1889</v>
      </c>
      <c r="N1057" s="2">
        <v>2601</v>
      </c>
      <c r="O1057" s="3" t="s">
        <v>1576</v>
      </c>
      <c r="P1057" s="3" t="s">
        <v>39</v>
      </c>
      <c r="Q1057" s="3" t="s">
        <v>101</v>
      </c>
      <c r="R1057" s="3" t="s">
        <v>102</v>
      </c>
      <c r="S1057" s="4">
        <v>46063.627083333333</v>
      </c>
      <c r="T1057" s="4">
        <v>46063.659722222219</v>
      </c>
      <c r="U1057" s="4">
        <v>46064.470833333333</v>
      </c>
      <c r="V1057" s="3" t="s">
        <v>42</v>
      </c>
      <c r="W1057" s="3" t="s">
        <v>43</v>
      </c>
      <c r="X1057" s="3" t="s">
        <v>1602</v>
      </c>
      <c r="Y1057" s="2">
        <v>1</v>
      </c>
      <c r="Z1057" s="3" t="s">
        <v>104</v>
      </c>
      <c r="AA1057" s="5">
        <v>0.78</v>
      </c>
      <c r="AB1057" s="5">
        <v>0</v>
      </c>
      <c r="AC1057" s="5">
        <v>0.78</v>
      </c>
      <c r="AD1057" s="5">
        <v>0</v>
      </c>
      <c r="AE1057" s="5">
        <v>0</v>
      </c>
      <c r="AF1057" s="5">
        <v>0.78</v>
      </c>
      <c r="AG1057" s="6"/>
      <c r="AH1057" s="6"/>
      <c r="AI1057" s="7">
        <v>0</v>
      </c>
      <c r="AJ1057" s="7">
        <v>0</v>
      </c>
      <c r="AK1057" s="7">
        <v>0.78</v>
      </c>
      <c r="AL1057" s="7">
        <v>0</v>
      </c>
      <c r="AM1057" s="7">
        <v>0.78</v>
      </c>
      <c r="AN1057" s="12" t="s">
        <v>46</v>
      </c>
      <c r="AO1057" s="12"/>
      <c r="AP1057" s="12"/>
      <c r="AQ1057" s="12"/>
      <c r="AR1057" s="12"/>
      <c r="AS1057" s="12"/>
      <c r="AT1057" s="12"/>
      <c r="AU1057" s="12"/>
      <c r="AV1057" s="12"/>
      <c r="AW1057" s="12"/>
      <c r="AX1057" s="12"/>
      <c r="AY1057" s="8" t="s">
        <v>47</v>
      </c>
    </row>
    <row r="1058" spans="1:51" ht="16.5" x14ac:dyDescent="0.25">
      <c r="A1058" s="159" t="str">
        <f>_xlfn.XLOOKUP(X1058,Mapping!N:N,Mapping!O:O,"Not Found",0,1)</f>
        <v>CSRBB Planning</v>
      </c>
      <c r="B1058" s="159" t="str">
        <f t="shared" si="64"/>
        <v>DEDBCSRBB Planning46064.4708333333</v>
      </c>
      <c r="D1058" s="159" t="str">
        <f t="shared" si="67"/>
        <v>import CSRBB strategies</v>
      </c>
      <c r="E1058" s="159" t="str">
        <f t="shared" si="65"/>
        <v>MCPDEDBCSRBB Planningimport CSRBB strategies</v>
      </c>
      <c r="F1058" s="159" t="str">
        <f t="shared" si="66"/>
        <v>MCPDEDBCSRBB Planning</v>
      </c>
      <c r="G1058" s="159" t="s">
        <v>1889</v>
      </c>
      <c r="N1058" s="2">
        <v>2601</v>
      </c>
      <c r="O1058" s="3" t="s">
        <v>1576</v>
      </c>
      <c r="P1058" s="3" t="s">
        <v>39</v>
      </c>
      <c r="Q1058" s="3" t="s">
        <v>106</v>
      </c>
      <c r="R1058" s="3" t="s">
        <v>107</v>
      </c>
      <c r="S1058" s="4">
        <v>46064.470833333333</v>
      </c>
      <c r="T1058" s="4">
        <v>46064.52847222222</v>
      </c>
      <c r="U1058" s="4">
        <v>46064.52847222222</v>
      </c>
      <c r="V1058" s="3" t="s">
        <v>42</v>
      </c>
      <c r="W1058" s="3" t="s">
        <v>43</v>
      </c>
      <c r="X1058" s="3" t="s">
        <v>1603</v>
      </c>
      <c r="Y1058" s="2">
        <v>1</v>
      </c>
      <c r="Z1058" s="3" t="s">
        <v>108</v>
      </c>
      <c r="AA1058" s="5">
        <v>1.38</v>
      </c>
      <c r="AB1058" s="5">
        <v>0</v>
      </c>
      <c r="AC1058" s="5">
        <v>1.38</v>
      </c>
      <c r="AD1058" s="5">
        <v>0</v>
      </c>
      <c r="AE1058" s="5">
        <v>0</v>
      </c>
      <c r="AF1058" s="5">
        <v>1.38</v>
      </c>
      <c r="AG1058" s="6"/>
      <c r="AH1058" s="6"/>
      <c r="AI1058" s="7">
        <v>0</v>
      </c>
      <c r="AJ1058" s="7">
        <v>0</v>
      </c>
      <c r="AK1058" s="7">
        <v>1.38</v>
      </c>
      <c r="AL1058" s="7">
        <v>0</v>
      </c>
      <c r="AM1058" s="7">
        <v>1.38</v>
      </c>
      <c r="AN1058" s="12" t="s">
        <v>46</v>
      </c>
      <c r="AO1058" s="12"/>
      <c r="AP1058" s="12"/>
      <c r="AQ1058" s="12"/>
      <c r="AR1058" s="12"/>
      <c r="AS1058" s="12"/>
      <c r="AT1058" s="12"/>
      <c r="AU1058" s="12"/>
      <c r="AV1058" s="12"/>
      <c r="AW1058" s="12"/>
      <c r="AX1058" s="12"/>
      <c r="AY1058" s="8" t="s">
        <v>47</v>
      </c>
    </row>
    <row r="1059" spans="1:51" ht="16.5" x14ac:dyDescent="0.25">
      <c r="A1059" s="159" t="str">
        <f>_xlfn.XLOOKUP(X1059,Mapping!N:N,Mapping!O:O,"Not Found",0,1)</f>
        <v>CSRBB Planning</v>
      </c>
      <c r="B1059" s="159" t="str">
        <f t="shared" si="64"/>
        <v>DEDBCSRBB Planning46064.5284722222</v>
      </c>
      <c r="D1059" s="159" t="str">
        <f t="shared" si="67"/>
        <v>CSRBB Planning Run</v>
      </c>
      <c r="E1059" s="159" t="str">
        <f t="shared" si="65"/>
        <v>MCPDEDBCSRBB PlanningCSRBB Planning Run</v>
      </c>
      <c r="F1059" s="159" t="str">
        <f t="shared" si="66"/>
        <v>MCPDEDBCSRBB Planning</v>
      </c>
      <c r="G1059" s="159" t="s">
        <v>1889</v>
      </c>
      <c r="N1059" s="2">
        <v>2601</v>
      </c>
      <c r="O1059" s="3" t="s">
        <v>1576</v>
      </c>
      <c r="P1059" s="3" t="s">
        <v>39</v>
      </c>
      <c r="Q1059" s="3" t="s">
        <v>109</v>
      </c>
      <c r="R1059" s="3" t="s">
        <v>110</v>
      </c>
      <c r="S1059" s="4">
        <v>46064.52847222222</v>
      </c>
      <c r="T1059" s="4">
        <v>46064.631249999999</v>
      </c>
      <c r="U1059" s="4">
        <v>46064.631249999999</v>
      </c>
      <c r="V1059" s="3" t="s">
        <v>42</v>
      </c>
      <c r="W1059" s="3" t="s">
        <v>43</v>
      </c>
      <c r="X1059" s="3" t="s">
        <v>1603</v>
      </c>
      <c r="Y1059" s="2">
        <v>1</v>
      </c>
      <c r="Z1059" s="3" t="s">
        <v>111</v>
      </c>
      <c r="AA1059" s="5">
        <v>2.4700000000000002</v>
      </c>
      <c r="AB1059" s="5">
        <v>0</v>
      </c>
      <c r="AC1059" s="5">
        <v>2.4700000000000002</v>
      </c>
      <c r="AD1059" s="5">
        <v>0</v>
      </c>
      <c r="AE1059" s="5">
        <v>0</v>
      </c>
      <c r="AF1059" s="5">
        <v>2.4700000000000002</v>
      </c>
      <c r="AG1059" s="6"/>
      <c r="AH1059" s="6"/>
      <c r="AI1059" s="7">
        <v>0</v>
      </c>
      <c r="AJ1059" s="7">
        <v>0</v>
      </c>
      <c r="AK1059" s="7">
        <v>2.4700000000000002</v>
      </c>
      <c r="AL1059" s="7">
        <v>0</v>
      </c>
      <c r="AM1059" s="7">
        <v>2.4700000000000002</v>
      </c>
      <c r="AN1059" s="12" t="s">
        <v>46</v>
      </c>
      <c r="AO1059" s="12"/>
      <c r="AP1059" s="12"/>
      <c r="AQ1059" s="12"/>
      <c r="AR1059" s="12"/>
      <c r="AS1059" s="12"/>
      <c r="AT1059" s="12"/>
      <c r="AU1059" s="12"/>
      <c r="AV1059" s="12"/>
      <c r="AW1059" s="12"/>
      <c r="AX1059" s="12"/>
      <c r="AY1059" s="8" t="s">
        <v>47</v>
      </c>
    </row>
    <row r="1060" spans="1:51" ht="16.5" x14ac:dyDescent="0.25">
      <c r="A1060" s="159" t="str">
        <f>_xlfn.XLOOKUP(X1060,Mapping!N:N,Mapping!O:O,"Not Found",0,1)</f>
        <v>CSRBB Planning</v>
      </c>
      <c r="B1060" s="159" t="str">
        <f t="shared" si="64"/>
        <v>DEDBCSRBB Planning46064.63125</v>
      </c>
      <c r="D1060" s="159" t="str">
        <f t="shared" si="67"/>
        <v>export to ara</v>
      </c>
      <c r="E1060" s="159" t="str">
        <f t="shared" si="65"/>
        <v>MCPDEDBCSRBB Planningexport to ara</v>
      </c>
      <c r="F1060" s="159" t="str">
        <f t="shared" si="66"/>
        <v>MCPDEDBCSRBB Planning</v>
      </c>
      <c r="G1060" s="159" t="s">
        <v>1889</v>
      </c>
      <c r="N1060" s="2">
        <v>2601</v>
      </c>
      <c r="O1060" s="3" t="s">
        <v>1576</v>
      </c>
      <c r="P1060" s="3" t="s">
        <v>39</v>
      </c>
      <c r="Q1060" s="3" t="s">
        <v>89</v>
      </c>
      <c r="R1060" s="3" t="s">
        <v>90</v>
      </c>
      <c r="S1060" s="4">
        <v>46064.631249999999</v>
      </c>
      <c r="T1060" s="4">
        <v>46064.632638888892</v>
      </c>
      <c r="U1060" s="4">
        <v>46064.634722222225</v>
      </c>
      <c r="V1060" s="3" t="s">
        <v>42</v>
      </c>
      <c r="W1060" s="3" t="s">
        <v>43</v>
      </c>
      <c r="X1060" s="3" t="s">
        <v>1603</v>
      </c>
      <c r="Y1060" s="2">
        <v>4</v>
      </c>
      <c r="Z1060" s="3" t="s">
        <v>91</v>
      </c>
      <c r="AA1060" s="5">
        <v>0.03</v>
      </c>
      <c r="AB1060" s="5">
        <v>0</v>
      </c>
      <c r="AC1060" s="5">
        <v>0.03</v>
      </c>
      <c r="AD1060" s="5">
        <v>0</v>
      </c>
      <c r="AE1060" s="5">
        <v>0</v>
      </c>
      <c r="AF1060" s="5">
        <v>0.03</v>
      </c>
      <c r="AG1060" s="6"/>
      <c r="AH1060" s="6"/>
      <c r="AI1060" s="7">
        <v>0</v>
      </c>
      <c r="AJ1060" s="7">
        <v>0</v>
      </c>
      <c r="AK1060" s="7">
        <v>0.03</v>
      </c>
      <c r="AL1060" s="7">
        <v>0</v>
      </c>
      <c r="AM1060" s="7">
        <v>0.03</v>
      </c>
      <c r="AN1060" s="12" t="s">
        <v>46</v>
      </c>
      <c r="AO1060" s="12"/>
      <c r="AP1060" s="12"/>
      <c r="AQ1060" s="12"/>
      <c r="AR1060" s="12"/>
      <c r="AS1060" s="12"/>
      <c r="AT1060" s="12"/>
      <c r="AU1060" s="12"/>
      <c r="AV1060" s="12"/>
      <c r="AW1060" s="12"/>
      <c r="AX1060" s="12"/>
      <c r="AY1060" s="8" t="s">
        <v>91</v>
      </c>
    </row>
    <row r="1061" spans="1:51" ht="16.5" x14ac:dyDescent="0.25">
      <c r="A1061" s="159" t="str">
        <f>_xlfn.XLOOKUP(X1061,Mapping!N:N,Mapping!O:O,"Not Found",0,1)</f>
        <v>Import Strategies</v>
      </c>
      <c r="B1061" s="159" t="str">
        <f t="shared" si="64"/>
        <v>DEDBImport Strategies46064.6347222222</v>
      </c>
      <c r="D1061" s="159" t="str">
        <f t="shared" si="67"/>
        <v>import strategies</v>
      </c>
      <c r="E1061" s="159" t="str">
        <f t="shared" si="65"/>
        <v>MCPDEDBImport Strategiesimport strategies</v>
      </c>
      <c r="F1061" s="159" t="str">
        <f t="shared" si="66"/>
        <v>MCPDEDBImport Strategies</v>
      </c>
      <c r="G1061" s="159" t="s">
        <v>1889</v>
      </c>
      <c r="N1061" s="2">
        <v>2601</v>
      </c>
      <c r="O1061" s="3" t="s">
        <v>1576</v>
      </c>
      <c r="P1061" s="3" t="s">
        <v>39</v>
      </c>
      <c r="Q1061" s="3" t="s">
        <v>145</v>
      </c>
      <c r="R1061" s="3" t="s">
        <v>156</v>
      </c>
      <c r="S1061" s="4">
        <v>46064.634722222225</v>
      </c>
      <c r="T1061" s="4">
        <v>46064.640277777777</v>
      </c>
      <c r="U1061" s="4">
        <v>46064.642361111109</v>
      </c>
      <c r="V1061" s="3" t="s">
        <v>42</v>
      </c>
      <c r="W1061" s="3" t="s">
        <v>43</v>
      </c>
      <c r="X1061" s="3" t="s">
        <v>1604</v>
      </c>
      <c r="Y1061" s="2">
        <v>1</v>
      </c>
      <c r="Z1061" s="3" t="s">
        <v>148</v>
      </c>
      <c r="AA1061" s="5">
        <v>0.13</v>
      </c>
      <c r="AB1061" s="5">
        <v>0</v>
      </c>
      <c r="AC1061" s="5">
        <v>0.13</v>
      </c>
      <c r="AD1061" s="5">
        <v>0</v>
      </c>
      <c r="AE1061" s="5">
        <v>0</v>
      </c>
      <c r="AF1061" s="5">
        <v>0.13</v>
      </c>
      <c r="AG1061" s="6"/>
      <c r="AH1061" s="6"/>
      <c r="AI1061" s="7">
        <v>0</v>
      </c>
      <c r="AJ1061" s="7">
        <v>0</v>
      </c>
      <c r="AK1061" s="7">
        <v>0.13</v>
      </c>
      <c r="AL1061" s="7">
        <v>0</v>
      </c>
      <c r="AM1061" s="7">
        <v>0.13</v>
      </c>
      <c r="AN1061" s="12" t="s">
        <v>46</v>
      </c>
      <c r="AO1061" s="12"/>
      <c r="AP1061" s="12"/>
      <c r="AQ1061" s="12"/>
      <c r="AR1061" s="12"/>
      <c r="AS1061" s="12"/>
      <c r="AT1061" s="12"/>
      <c r="AU1061" s="12"/>
      <c r="AV1061" s="12"/>
      <c r="AW1061" s="12"/>
      <c r="AX1061" s="12"/>
      <c r="AY1061" s="8" t="s">
        <v>47</v>
      </c>
    </row>
    <row r="1062" spans="1:51" ht="16.5" x14ac:dyDescent="0.25">
      <c r="A1062" s="159" t="str">
        <f>_xlfn.XLOOKUP(X1062,Mapping!N:N,Mapping!O:O,"Not Found",0,1)</f>
        <v>Planning (NII)</v>
      </c>
      <c r="B1062" s="159" t="str">
        <f t="shared" si="64"/>
        <v>DEDBPlanning (NII)46064.6423611111</v>
      </c>
      <c r="D1062" s="159" t="str">
        <f t="shared" si="67"/>
        <v>planning run</v>
      </c>
      <c r="E1062" s="159" t="str">
        <f t="shared" si="65"/>
        <v>MCPDEDBPlanning (NII)planning run</v>
      </c>
      <c r="F1062" s="159" t="str">
        <f t="shared" si="66"/>
        <v>MCPDEDBPlanning (NII)</v>
      </c>
      <c r="G1062" s="159" t="s">
        <v>1889</v>
      </c>
      <c r="N1062" s="2">
        <v>2601</v>
      </c>
      <c r="O1062" s="3" t="s">
        <v>1576</v>
      </c>
      <c r="P1062" s="3" t="s">
        <v>39</v>
      </c>
      <c r="Q1062" s="3" t="s">
        <v>246</v>
      </c>
      <c r="R1062" s="3" t="s">
        <v>42</v>
      </c>
      <c r="S1062" s="4">
        <v>46064.642361111109</v>
      </c>
      <c r="T1062" s="4">
        <v>46064.770138888889</v>
      </c>
      <c r="U1062" s="4">
        <v>46064.834722222222</v>
      </c>
      <c r="V1062" s="3" t="s">
        <v>42</v>
      </c>
      <c r="W1062" s="3" t="s">
        <v>697</v>
      </c>
      <c r="X1062" s="3" t="s">
        <v>1605</v>
      </c>
      <c r="Y1062" s="2">
        <v>1</v>
      </c>
      <c r="Z1062" s="3" t="s">
        <v>249</v>
      </c>
      <c r="AA1062" s="5">
        <v>3.07</v>
      </c>
      <c r="AB1062" s="5">
        <v>3.07</v>
      </c>
      <c r="AC1062" s="5">
        <v>0</v>
      </c>
      <c r="AD1062" s="5">
        <v>0</v>
      </c>
      <c r="AE1062" s="5">
        <v>3.07</v>
      </c>
      <c r="AF1062" s="5">
        <v>3.07</v>
      </c>
      <c r="AG1062" s="6"/>
      <c r="AH1062" s="6"/>
      <c r="AI1062" s="7">
        <v>3.07</v>
      </c>
      <c r="AJ1062" s="7">
        <v>0</v>
      </c>
      <c r="AK1062" s="7">
        <v>0</v>
      </c>
      <c r="AL1062" s="7">
        <v>3.07</v>
      </c>
      <c r="AM1062" s="7">
        <v>3.07</v>
      </c>
      <c r="AN1062" s="12" t="s">
        <v>113</v>
      </c>
      <c r="AO1062" s="13" t="s">
        <v>114</v>
      </c>
      <c r="AP1062" s="13" t="s">
        <v>391</v>
      </c>
      <c r="AQ1062" s="13" t="s">
        <v>699</v>
      </c>
      <c r="AR1062" s="12"/>
      <c r="AS1062" s="12"/>
      <c r="AT1062" s="12" t="s">
        <v>117</v>
      </c>
      <c r="AU1062" s="13" t="s">
        <v>118</v>
      </c>
      <c r="AV1062" s="12" t="s">
        <v>1606</v>
      </c>
      <c r="AW1062" s="12" t="s">
        <v>1607</v>
      </c>
      <c r="AX1062" s="21" t="s">
        <v>1608</v>
      </c>
      <c r="AY1062" s="8" t="s">
        <v>47</v>
      </c>
    </row>
    <row r="1063" spans="1:51" ht="16.5" x14ac:dyDescent="0.25">
      <c r="A1063" s="159" t="str">
        <f>_xlfn.XLOOKUP(X1063,Mapping!N:N,Mapping!O:O,"Not Found",0,1)</f>
        <v>Planning (NII)</v>
      </c>
      <c r="B1063" s="159" t="str">
        <f t="shared" si="64"/>
        <v>DEDBPlanning (NII)46064.8347222222</v>
      </c>
      <c r="D1063" s="159" t="str">
        <f t="shared" si="67"/>
        <v>planning run</v>
      </c>
      <c r="E1063" s="159" t="str">
        <f t="shared" si="65"/>
        <v>MCPDEDBPlanning (NII)planning run</v>
      </c>
      <c r="F1063" s="159" t="str">
        <f t="shared" si="66"/>
        <v>MCPDEDBPlanning (NII)</v>
      </c>
      <c r="G1063" s="159" t="s">
        <v>1889</v>
      </c>
      <c r="N1063" s="2">
        <v>2601</v>
      </c>
      <c r="O1063" s="3" t="s">
        <v>1576</v>
      </c>
      <c r="P1063" s="3" t="s">
        <v>39</v>
      </c>
      <c r="Q1063" s="3" t="s">
        <v>246</v>
      </c>
      <c r="R1063" s="3" t="s">
        <v>42</v>
      </c>
      <c r="S1063" s="4">
        <v>46064.834722222222</v>
      </c>
      <c r="T1063" s="4">
        <v>46065.201388888891</v>
      </c>
      <c r="U1063" s="4">
        <v>46065.201388888891</v>
      </c>
      <c r="V1063" s="3" t="s">
        <v>1609</v>
      </c>
      <c r="W1063" s="3" t="s">
        <v>54</v>
      </c>
      <c r="X1063" s="3" t="s">
        <v>1610</v>
      </c>
      <c r="Y1063" s="2">
        <v>2</v>
      </c>
      <c r="Z1063" s="3" t="s">
        <v>249</v>
      </c>
      <c r="AA1063" s="5">
        <v>8.8000000000000007</v>
      </c>
      <c r="AB1063" s="5">
        <v>8.8000000000000007</v>
      </c>
      <c r="AC1063" s="5">
        <v>0</v>
      </c>
      <c r="AD1063" s="5">
        <v>0</v>
      </c>
      <c r="AE1063" s="5">
        <v>8.8000000000000007</v>
      </c>
      <c r="AF1063" s="5">
        <v>8.8000000000000007</v>
      </c>
      <c r="AG1063" s="6"/>
      <c r="AH1063" s="6"/>
      <c r="AI1063" s="7">
        <v>8.8000000000000007</v>
      </c>
      <c r="AJ1063" s="7">
        <v>0</v>
      </c>
      <c r="AK1063" s="7">
        <v>0</v>
      </c>
      <c r="AL1063" s="7">
        <v>8.8000000000000007</v>
      </c>
      <c r="AM1063" s="7">
        <v>8.8000000000000007</v>
      </c>
      <c r="AN1063" s="12" t="s">
        <v>56</v>
      </c>
      <c r="AO1063" s="12" t="s">
        <v>57</v>
      </c>
      <c r="AP1063" s="12" t="s">
        <v>1611</v>
      </c>
      <c r="AQ1063" s="12" t="s">
        <v>1612</v>
      </c>
      <c r="AR1063" s="12"/>
      <c r="AS1063" s="12"/>
      <c r="AT1063" s="12" t="s">
        <v>60</v>
      </c>
      <c r="AU1063" s="13" t="s">
        <v>118</v>
      </c>
      <c r="AV1063" s="12" t="s">
        <v>1613</v>
      </c>
      <c r="AW1063" s="54" t="s">
        <v>1614</v>
      </c>
      <c r="AX1063" s="12"/>
      <c r="AY1063" s="8" t="s">
        <v>47</v>
      </c>
    </row>
    <row r="1064" spans="1:51" ht="16.5" x14ac:dyDescent="0.25">
      <c r="A1064" s="159" t="str">
        <f>_xlfn.XLOOKUP(X1064,Mapping!N:N,Mapping!O:O,"Not Found",0,1)</f>
        <v>Planning (NII)</v>
      </c>
      <c r="B1064" s="159" t="str">
        <f t="shared" si="64"/>
        <v>DEDBPlanning (NII)46065.2013888889</v>
      </c>
      <c r="D1064" s="159" t="str">
        <f t="shared" si="67"/>
        <v>planning run</v>
      </c>
      <c r="E1064" s="159" t="str">
        <f t="shared" si="65"/>
        <v>MCPDEDBPlanning (NII)planning run</v>
      </c>
      <c r="F1064" s="159" t="str">
        <f t="shared" si="66"/>
        <v>MCPDEDBPlanning (NII)</v>
      </c>
      <c r="G1064" s="159" t="s">
        <v>1889</v>
      </c>
      <c r="N1064" s="2">
        <v>2601</v>
      </c>
      <c r="O1064" s="3" t="s">
        <v>1576</v>
      </c>
      <c r="P1064" s="3" t="s">
        <v>39</v>
      </c>
      <c r="Q1064" s="3" t="s">
        <v>246</v>
      </c>
      <c r="R1064" s="3" t="s">
        <v>258</v>
      </c>
      <c r="S1064" s="4">
        <v>46065.201388888891</v>
      </c>
      <c r="T1064" s="4">
        <v>46066.239583333336</v>
      </c>
      <c r="U1064" s="4">
        <v>46066.239583333336</v>
      </c>
      <c r="V1064" s="3" t="s">
        <v>42</v>
      </c>
      <c r="W1064" s="3" t="s">
        <v>43</v>
      </c>
      <c r="X1064" s="3" t="s">
        <v>1615</v>
      </c>
      <c r="Y1064" s="2">
        <v>3</v>
      </c>
      <c r="Z1064" s="3" t="s">
        <v>249</v>
      </c>
      <c r="AA1064" s="5">
        <v>24.92</v>
      </c>
      <c r="AB1064" s="5">
        <v>24.92</v>
      </c>
      <c r="AC1064" s="5">
        <v>0</v>
      </c>
      <c r="AD1064" s="5">
        <v>0</v>
      </c>
      <c r="AE1064" s="5">
        <v>24.92</v>
      </c>
      <c r="AF1064" s="5">
        <v>24.92</v>
      </c>
      <c r="AG1064" s="6">
        <v>0</v>
      </c>
      <c r="AH1064" s="6"/>
      <c r="AI1064" s="7">
        <v>0</v>
      </c>
      <c r="AJ1064" s="7">
        <v>0</v>
      </c>
      <c r="AK1064" s="7">
        <v>24.92</v>
      </c>
      <c r="AL1064" s="7">
        <v>0</v>
      </c>
      <c r="AM1064" s="7">
        <v>24.92</v>
      </c>
      <c r="AN1064" s="12" t="s">
        <v>46</v>
      </c>
      <c r="AO1064" s="12"/>
      <c r="AP1064" s="12"/>
      <c r="AQ1064" s="12"/>
      <c r="AR1064" s="12"/>
      <c r="AS1064" s="12"/>
      <c r="AT1064" s="12"/>
      <c r="AU1064" s="12"/>
      <c r="AV1064" s="12"/>
      <c r="AW1064" s="54"/>
      <c r="AX1064" s="48"/>
      <c r="AY1064" s="8" t="s">
        <v>249</v>
      </c>
    </row>
    <row r="1065" spans="1:51" ht="16.5" x14ac:dyDescent="0.25">
      <c r="A1065" s="159" t="str">
        <f>_xlfn.XLOOKUP(X1065,Mapping!N:N,Mapping!O:O,"Not Found",0,1)</f>
        <v>Planning (NII)</v>
      </c>
      <c r="B1065" s="159" t="str">
        <f t="shared" si="64"/>
        <v>DEDBPlanning (NII)46066.2395833333</v>
      </c>
      <c r="D1065" s="159" t="str">
        <f t="shared" si="67"/>
        <v>export to ara</v>
      </c>
      <c r="E1065" s="159" t="str">
        <f t="shared" si="65"/>
        <v>MCPDEDBPlanning (NII)export to ara</v>
      </c>
      <c r="F1065" s="159" t="str">
        <f t="shared" si="66"/>
        <v>MCPDEDBPlanning (NII)</v>
      </c>
      <c r="G1065" s="159" t="s">
        <v>1889</v>
      </c>
      <c r="N1065" s="2">
        <v>2601</v>
      </c>
      <c r="O1065" s="3" t="s">
        <v>1576</v>
      </c>
      <c r="P1065" s="3" t="s">
        <v>39</v>
      </c>
      <c r="Q1065" s="3" t="s">
        <v>89</v>
      </c>
      <c r="R1065" s="3" t="s">
        <v>90</v>
      </c>
      <c r="S1065" s="4">
        <v>46066.239583333336</v>
      </c>
      <c r="T1065" s="4">
        <v>46066.240972222222</v>
      </c>
      <c r="U1065" s="4">
        <v>46066.240972222222</v>
      </c>
      <c r="V1065" s="3" t="s">
        <v>42</v>
      </c>
      <c r="W1065" s="3" t="s">
        <v>43</v>
      </c>
      <c r="X1065" s="3" t="s">
        <v>1615</v>
      </c>
      <c r="Y1065" s="2">
        <v>5</v>
      </c>
      <c r="Z1065" s="3" t="s">
        <v>91</v>
      </c>
      <c r="AA1065" s="5">
        <v>0.03</v>
      </c>
      <c r="AB1065" s="5">
        <v>0</v>
      </c>
      <c r="AC1065" s="5">
        <v>0.03</v>
      </c>
      <c r="AD1065" s="5">
        <v>0</v>
      </c>
      <c r="AE1065" s="5">
        <v>0</v>
      </c>
      <c r="AF1065" s="5">
        <v>0.03</v>
      </c>
      <c r="AG1065" s="6"/>
      <c r="AH1065" s="6"/>
      <c r="AI1065" s="7">
        <v>0</v>
      </c>
      <c r="AJ1065" s="7">
        <v>0</v>
      </c>
      <c r="AK1065" s="7">
        <v>0.03</v>
      </c>
      <c r="AL1065" s="7">
        <v>0</v>
      </c>
      <c r="AM1065" s="7">
        <v>0.03</v>
      </c>
      <c r="AN1065" s="12" t="s">
        <v>46</v>
      </c>
      <c r="AO1065" s="12"/>
      <c r="AP1065" s="12"/>
      <c r="AQ1065" s="12"/>
      <c r="AR1065" s="12"/>
      <c r="AS1065" s="12"/>
      <c r="AT1065" s="12"/>
      <c r="AU1065" s="12"/>
      <c r="AV1065" s="12"/>
      <c r="AW1065" s="12"/>
      <c r="AX1065" s="12"/>
      <c r="AY1065" s="8" t="s">
        <v>91</v>
      </c>
    </row>
    <row r="1066" spans="1:51" ht="16.5" x14ac:dyDescent="0.25">
      <c r="A1066" s="159" t="str">
        <f>_xlfn.XLOOKUP(X1066,Mapping!N:N,Mapping!O:O,"Not Found",0,1)</f>
        <v>Planning (NII)</v>
      </c>
      <c r="B1066" s="159" t="str">
        <f t="shared" si="64"/>
        <v>DEDBPlanning (NII)46066.2409722222</v>
      </c>
      <c r="D1066" s="159" t="str">
        <f t="shared" si="67"/>
        <v>planning run exports from ARA</v>
      </c>
      <c r="E1066" s="159" t="str">
        <f t="shared" si="65"/>
        <v>MCPDEDBPlanning (NII)planning run exports from ARA</v>
      </c>
      <c r="F1066" s="159" t="str">
        <f t="shared" si="66"/>
        <v>MCPDEDBPlanning (NII)</v>
      </c>
      <c r="G1066" s="159" t="s">
        <v>1889</v>
      </c>
      <c r="N1066" s="2">
        <v>2601</v>
      </c>
      <c r="O1066" s="3" t="s">
        <v>1576</v>
      </c>
      <c r="P1066" s="3" t="s">
        <v>39</v>
      </c>
      <c r="Q1066" s="3" t="s">
        <v>1462</v>
      </c>
      <c r="R1066" s="3" t="s">
        <v>1463</v>
      </c>
      <c r="S1066" s="4">
        <v>46066.240972222222</v>
      </c>
      <c r="T1066" s="4">
        <v>46066.240972222222</v>
      </c>
      <c r="U1066" s="4">
        <v>46066.240972222222</v>
      </c>
      <c r="V1066" s="3" t="s">
        <v>42</v>
      </c>
      <c r="W1066" s="3" t="s">
        <v>43</v>
      </c>
      <c r="X1066" s="3" t="s">
        <v>1615</v>
      </c>
      <c r="Y1066" s="2">
        <v>1</v>
      </c>
      <c r="Z1066" s="3" t="s">
        <v>1464</v>
      </c>
      <c r="AA1066" s="5">
        <v>0</v>
      </c>
      <c r="AB1066" s="5">
        <v>0</v>
      </c>
      <c r="AC1066" s="5">
        <v>0</v>
      </c>
      <c r="AD1066" s="5">
        <v>0</v>
      </c>
      <c r="AE1066" s="5">
        <v>0</v>
      </c>
      <c r="AF1066" s="5">
        <v>0</v>
      </c>
      <c r="AG1066" s="6"/>
      <c r="AH1066" s="6"/>
      <c r="AI1066" s="7">
        <v>0</v>
      </c>
      <c r="AJ1066" s="7">
        <v>0</v>
      </c>
      <c r="AK1066" s="7">
        <v>0</v>
      </c>
      <c r="AL1066" s="7">
        <v>0</v>
      </c>
      <c r="AM1066" s="7">
        <v>0</v>
      </c>
      <c r="AN1066" s="12" t="s">
        <v>46</v>
      </c>
      <c r="AO1066" s="12"/>
      <c r="AP1066" s="12"/>
      <c r="AQ1066" s="12"/>
      <c r="AR1066" s="12"/>
      <c r="AS1066" s="12"/>
      <c r="AT1066" s="12"/>
      <c r="AU1066" s="12"/>
      <c r="AV1066" s="12"/>
      <c r="AW1066" s="12"/>
      <c r="AX1066" s="12"/>
      <c r="AY1066" s="8" t="s">
        <v>47</v>
      </c>
    </row>
    <row r="1067" spans="1:51" ht="16.5" x14ac:dyDescent="0.25">
      <c r="A1067" s="159" t="str">
        <f>_xlfn.XLOOKUP(X1067,Mapping!N:N,Mapping!O:O,"Not Found",0,1)</f>
        <v>Planning (NII)</v>
      </c>
      <c r="B1067" s="159" t="str">
        <f t="shared" si="64"/>
        <v>DEDBPlanning (NII)46066.2409722222</v>
      </c>
      <c r="D1067" s="159" t="str">
        <f t="shared" si="67"/>
        <v>planning run QRM reporter exports</v>
      </c>
      <c r="E1067" s="159" t="str">
        <f t="shared" si="65"/>
        <v>MCPDEDBPlanning (NII)planning run QRM reporter exports</v>
      </c>
      <c r="F1067" s="159" t="str">
        <f t="shared" si="66"/>
        <v>MCPDEDBPlanning (NII)</v>
      </c>
      <c r="G1067" s="159" t="s">
        <v>1889</v>
      </c>
      <c r="N1067" s="2">
        <v>2601</v>
      </c>
      <c r="O1067" s="3" t="s">
        <v>1576</v>
      </c>
      <c r="P1067" s="3" t="s">
        <v>39</v>
      </c>
      <c r="Q1067" s="3" t="s">
        <v>712</v>
      </c>
      <c r="R1067" s="3" t="s">
        <v>713</v>
      </c>
      <c r="S1067" s="4">
        <v>46066.240972222222</v>
      </c>
      <c r="T1067" s="4">
        <v>46066.240972222222</v>
      </c>
      <c r="U1067" s="4">
        <v>46066.240972222222</v>
      </c>
      <c r="V1067" s="3" t="s">
        <v>42</v>
      </c>
      <c r="W1067" s="3" t="s">
        <v>43</v>
      </c>
      <c r="X1067" s="3" t="s">
        <v>1615</v>
      </c>
      <c r="Y1067" s="2">
        <v>1</v>
      </c>
      <c r="Z1067" s="3" t="s">
        <v>714</v>
      </c>
      <c r="AA1067" s="5">
        <v>0</v>
      </c>
      <c r="AB1067" s="5">
        <v>0</v>
      </c>
      <c r="AC1067" s="5">
        <v>0</v>
      </c>
      <c r="AD1067" s="5">
        <v>0</v>
      </c>
      <c r="AE1067" s="5">
        <v>0</v>
      </c>
      <c r="AF1067" s="5">
        <v>0</v>
      </c>
      <c r="AG1067" s="6"/>
      <c r="AH1067" s="6"/>
      <c r="AI1067" s="7">
        <v>0</v>
      </c>
      <c r="AJ1067" s="7">
        <v>0</v>
      </c>
      <c r="AK1067" s="7">
        <v>0</v>
      </c>
      <c r="AL1067" s="7">
        <v>0</v>
      </c>
      <c r="AM1067" s="7">
        <v>0</v>
      </c>
      <c r="AN1067" s="12" t="s">
        <v>46</v>
      </c>
      <c r="AO1067" s="12"/>
      <c r="AP1067" s="12"/>
      <c r="AQ1067" s="12"/>
      <c r="AR1067" s="12"/>
      <c r="AS1067" s="12"/>
      <c r="AT1067" s="12"/>
      <c r="AU1067" s="12"/>
      <c r="AV1067" s="12"/>
      <c r="AW1067" s="12"/>
      <c r="AX1067" s="12"/>
      <c r="AY1067" s="8" t="s">
        <v>47</v>
      </c>
    </row>
    <row r="1068" spans="1:51" ht="16.5" x14ac:dyDescent="0.25">
      <c r="A1068" s="159" t="str">
        <f>_xlfn.XLOOKUP(X1068,Mapping!N:N,Mapping!O:O,"Not Found",0,1)</f>
        <v>Planning (NII)</v>
      </c>
      <c r="B1068" s="159" t="str">
        <f t="shared" si="64"/>
        <v>DEDBPlanning (NII)46066.2409722222</v>
      </c>
      <c r="D1068" s="159" t="str">
        <f t="shared" si="67"/>
        <v>planning run OLAP exports</v>
      </c>
      <c r="E1068" s="159" t="str">
        <f t="shared" si="65"/>
        <v>MCPDEDBPlanning (NII)planning run OLAP exports</v>
      </c>
      <c r="F1068" s="159" t="str">
        <f t="shared" si="66"/>
        <v>MCPDEDBPlanning (NII)</v>
      </c>
      <c r="G1068" s="159" t="s">
        <v>1889</v>
      </c>
      <c r="N1068" s="2">
        <v>2601</v>
      </c>
      <c r="O1068" s="3" t="s">
        <v>1576</v>
      </c>
      <c r="P1068" s="3" t="s">
        <v>39</v>
      </c>
      <c r="Q1068" s="3" t="s">
        <v>322</v>
      </c>
      <c r="R1068" s="3" t="s">
        <v>323</v>
      </c>
      <c r="S1068" s="4">
        <v>46066.240972222222</v>
      </c>
      <c r="T1068" s="4">
        <v>46066.387499999997</v>
      </c>
      <c r="U1068" s="4">
        <v>46066.430555555555</v>
      </c>
      <c r="V1068" s="3" t="s">
        <v>42</v>
      </c>
      <c r="W1068" s="3" t="s">
        <v>43</v>
      </c>
      <c r="X1068" s="3" t="s">
        <v>1615</v>
      </c>
      <c r="Y1068" s="2">
        <v>1</v>
      </c>
      <c r="Z1068" s="3" t="s">
        <v>324</v>
      </c>
      <c r="AA1068" s="5">
        <v>3.52</v>
      </c>
      <c r="AB1068" s="5">
        <v>3.52</v>
      </c>
      <c r="AC1068" s="5">
        <v>0</v>
      </c>
      <c r="AD1068" s="5">
        <v>1.03</v>
      </c>
      <c r="AE1068" s="5">
        <v>4.55</v>
      </c>
      <c r="AF1068" s="5">
        <v>4.55</v>
      </c>
      <c r="AG1068" s="6">
        <v>0</v>
      </c>
      <c r="AH1068" s="6"/>
      <c r="AI1068" s="7">
        <v>0</v>
      </c>
      <c r="AJ1068" s="7">
        <v>1.03</v>
      </c>
      <c r="AK1068" s="7">
        <v>3.52</v>
      </c>
      <c r="AL1068" s="7">
        <v>1.03</v>
      </c>
      <c r="AM1068" s="7">
        <v>4.55</v>
      </c>
      <c r="AN1068" s="12" t="s">
        <v>125</v>
      </c>
      <c r="AO1068" s="12" t="s">
        <v>126</v>
      </c>
      <c r="AP1068" s="12" t="s">
        <v>127</v>
      </c>
      <c r="AQ1068" s="12" t="s">
        <v>1616</v>
      </c>
      <c r="AR1068" s="12"/>
      <c r="AS1068" s="12"/>
      <c r="AT1068" s="12" t="s">
        <v>60</v>
      </c>
      <c r="AU1068" s="12" t="s">
        <v>61</v>
      </c>
      <c r="AV1068" s="12" t="s">
        <v>1617</v>
      </c>
      <c r="AW1068" s="54" t="s">
        <v>1618</v>
      </c>
      <c r="AX1068" s="48" t="s">
        <v>1619</v>
      </c>
      <c r="AY1068" s="8" t="s">
        <v>47</v>
      </c>
    </row>
    <row r="1069" spans="1:51" ht="16.5" x14ac:dyDescent="0.25">
      <c r="A1069" s="159" t="str">
        <f>_xlfn.XLOOKUP(X1069,Mapping!N:N,Mapping!O:O,"Not Found",0,1)</f>
        <v>ITS</v>
      </c>
      <c r="B1069" s="159" t="str">
        <f t="shared" si="64"/>
        <v>DEDBITS46066.4305555556</v>
      </c>
      <c r="D1069" s="159" t="str">
        <f t="shared" si="67"/>
        <v>Light Maintenance</v>
      </c>
      <c r="E1069" s="159" t="str">
        <f t="shared" si="65"/>
        <v>MCPDEDBITSLight Maintenance</v>
      </c>
      <c r="F1069" s="159" t="str">
        <f t="shared" si="66"/>
        <v>MCPDEDBITS</v>
      </c>
      <c r="G1069" s="159" t="s">
        <v>1889</v>
      </c>
      <c r="N1069" s="2">
        <v>2601</v>
      </c>
      <c r="O1069" s="3" t="s">
        <v>1576</v>
      </c>
      <c r="P1069" s="3" t="s">
        <v>39</v>
      </c>
      <c r="Q1069" s="3" t="s">
        <v>92</v>
      </c>
      <c r="R1069" s="3" t="s">
        <v>93</v>
      </c>
      <c r="S1069" s="4">
        <v>46066.430555555555</v>
      </c>
      <c r="T1069" s="4">
        <v>46066.589583333334</v>
      </c>
      <c r="U1069" s="4">
        <v>46066.589583333334</v>
      </c>
      <c r="V1069" s="3" t="s">
        <v>42</v>
      </c>
      <c r="W1069" s="3" t="s">
        <v>43</v>
      </c>
      <c r="X1069" s="3" t="s">
        <v>1620</v>
      </c>
      <c r="Y1069" s="2">
        <v>3</v>
      </c>
      <c r="Z1069" s="3" t="s">
        <v>94</v>
      </c>
      <c r="AA1069" s="5">
        <v>3.82</v>
      </c>
      <c r="AB1069" s="5">
        <v>0</v>
      </c>
      <c r="AC1069" s="5">
        <v>3.82</v>
      </c>
      <c r="AD1069" s="5">
        <v>0</v>
      </c>
      <c r="AE1069" s="5">
        <v>0</v>
      </c>
      <c r="AF1069" s="5">
        <v>3.82</v>
      </c>
      <c r="AG1069" s="6"/>
      <c r="AH1069" s="6"/>
      <c r="AI1069" s="7">
        <v>0</v>
      </c>
      <c r="AJ1069" s="7">
        <v>0</v>
      </c>
      <c r="AK1069" s="7">
        <v>3.82</v>
      </c>
      <c r="AL1069" s="7">
        <v>0</v>
      </c>
      <c r="AM1069" s="7">
        <v>3.82</v>
      </c>
      <c r="AN1069" s="12" t="s">
        <v>46</v>
      </c>
      <c r="AO1069" s="12"/>
      <c r="AP1069" s="12"/>
      <c r="AQ1069" s="12"/>
      <c r="AR1069" s="12"/>
      <c r="AS1069" s="12"/>
      <c r="AT1069" s="12"/>
      <c r="AU1069" s="12"/>
      <c r="AV1069" s="12"/>
      <c r="AW1069" s="12"/>
      <c r="AX1069" s="12"/>
      <c r="AY1069" s="8" t="s">
        <v>94</v>
      </c>
    </row>
    <row r="1070" spans="1:51" ht="16.5" x14ac:dyDescent="0.25">
      <c r="A1070" s="159" t="str">
        <f>_xlfn.XLOOKUP(X1070,Mapping!N:N,Mapping!O:O,"Not Found",0,1)</f>
        <v>ITS</v>
      </c>
      <c r="B1070" s="159" t="str">
        <f t="shared" si="64"/>
        <v>DEDBITS46066.5895833333</v>
      </c>
      <c r="D1070" s="159" t="str">
        <f t="shared" si="67"/>
        <v>ITS planning run</v>
      </c>
      <c r="E1070" s="159" t="str">
        <f t="shared" si="65"/>
        <v>MCPDEDBITSITS planning run</v>
      </c>
      <c r="F1070" s="159" t="str">
        <f t="shared" si="66"/>
        <v>MCPDEDBITS</v>
      </c>
      <c r="G1070" s="159" t="s">
        <v>1889</v>
      </c>
      <c r="N1070" s="2">
        <v>2601</v>
      </c>
      <c r="O1070" s="3" t="s">
        <v>1576</v>
      </c>
      <c r="P1070" s="3" t="s">
        <v>39</v>
      </c>
      <c r="Q1070" s="3" t="s">
        <v>172</v>
      </c>
      <c r="R1070" s="3" t="s">
        <v>173</v>
      </c>
      <c r="S1070" s="4">
        <v>46066.589583333334</v>
      </c>
      <c r="T1070" s="4">
        <v>46066.604166666664</v>
      </c>
      <c r="U1070" s="4">
        <v>46066.604861111111</v>
      </c>
      <c r="V1070" s="3" t="s">
        <v>42</v>
      </c>
      <c r="W1070" s="3" t="s">
        <v>43</v>
      </c>
      <c r="X1070" s="3" t="s">
        <v>1620</v>
      </c>
      <c r="Y1070" s="2">
        <v>1</v>
      </c>
      <c r="Z1070" s="3" t="s">
        <v>174</v>
      </c>
      <c r="AA1070" s="5">
        <v>0.35</v>
      </c>
      <c r="AB1070" s="5">
        <v>0</v>
      </c>
      <c r="AC1070" s="5">
        <v>0.35</v>
      </c>
      <c r="AD1070" s="5">
        <v>0</v>
      </c>
      <c r="AE1070" s="5">
        <v>0</v>
      </c>
      <c r="AF1070" s="5">
        <v>0.35</v>
      </c>
      <c r="AG1070" s="6"/>
      <c r="AH1070" s="6"/>
      <c r="AI1070" s="7">
        <v>0</v>
      </c>
      <c r="AJ1070" s="7">
        <v>0</v>
      </c>
      <c r="AK1070" s="7">
        <v>0.35</v>
      </c>
      <c r="AL1070" s="7">
        <v>0</v>
      </c>
      <c r="AM1070" s="7">
        <v>0.35</v>
      </c>
      <c r="AN1070" s="12" t="s">
        <v>46</v>
      </c>
      <c r="AO1070" s="12"/>
      <c r="AP1070" s="12"/>
      <c r="AQ1070" s="12"/>
      <c r="AR1070" s="12"/>
      <c r="AS1070" s="12"/>
      <c r="AT1070" s="12"/>
      <c r="AU1070" s="12"/>
      <c r="AV1070" s="12"/>
      <c r="AW1070" s="12"/>
      <c r="AX1070" s="12"/>
      <c r="AY1070" s="8" t="s">
        <v>47</v>
      </c>
    </row>
    <row r="1071" spans="1:51" ht="16.5" x14ac:dyDescent="0.25">
      <c r="A1071" s="159" t="str">
        <f>_xlfn.XLOOKUP(X1071,Mapping!N:N,Mapping!O:O,"Not Found",0,1)</f>
        <v>GAP</v>
      </c>
      <c r="B1071" s="159" t="str">
        <f t="shared" si="64"/>
        <v>DEDBGAP46066.6048611111</v>
      </c>
      <c r="D1071" s="159" t="str">
        <f t="shared" si="67"/>
        <v>gap planning</v>
      </c>
      <c r="E1071" s="159" t="str">
        <f t="shared" si="65"/>
        <v>MCPDEDBGAPgap planning</v>
      </c>
      <c r="F1071" s="159" t="str">
        <f t="shared" si="66"/>
        <v>MCPDEDBGAP</v>
      </c>
      <c r="G1071" s="159" t="s">
        <v>1889</v>
      </c>
      <c r="N1071" s="2">
        <v>2601</v>
      </c>
      <c r="O1071" s="3" t="s">
        <v>1576</v>
      </c>
      <c r="P1071" s="3" t="s">
        <v>39</v>
      </c>
      <c r="Q1071" s="3" t="s">
        <v>194</v>
      </c>
      <c r="R1071" s="3" t="s">
        <v>207</v>
      </c>
      <c r="S1071" s="4">
        <v>46066.604861111111</v>
      </c>
      <c r="T1071" s="4">
        <v>46066.755555555559</v>
      </c>
      <c r="U1071" s="4">
        <v>46066.755555555559</v>
      </c>
      <c r="V1071" s="3" t="s">
        <v>42</v>
      </c>
      <c r="W1071" s="3" t="s">
        <v>43</v>
      </c>
      <c r="X1071" s="3" t="s">
        <v>1621</v>
      </c>
      <c r="Y1071" s="2">
        <v>1</v>
      </c>
      <c r="Z1071" s="3" t="s">
        <v>197</v>
      </c>
      <c r="AA1071" s="5">
        <v>3.62</v>
      </c>
      <c r="AB1071" s="5">
        <v>0</v>
      </c>
      <c r="AC1071" s="5">
        <v>3.62</v>
      </c>
      <c r="AD1071" s="5">
        <v>0</v>
      </c>
      <c r="AE1071" s="5">
        <v>0</v>
      </c>
      <c r="AF1071" s="5">
        <v>3.62</v>
      </c>
      <c r="AG1071" s="6"/>
      <c r="AH1071" s="6"/>
      <c r="AI1071" s="7">
        <v>0</v>
      </c>
      <c r="AJ1071" s="7">
        <v>0</v>
      </c>
      <c r="AK1071" s="7">
        <v>3.62</v>
      </c>
      <c r="AL1071" s="7">
        <v>0</v>
      </c>
      <c r="AM1071" s="7">
        <v>3.62</v>
      </c>
      <c r="AN1071" s="12" t="s">
        <v>46</v>
      </c>
      <c r="AO1071" s="12"/>
      <c r="AP1071" s="12"/>
      <c r="AQ1071" s="12"/>
      <c r="AR1071" s="12"/>
      <c r="AS1071" s="12"/>
      <c r="AT1071" s="12"/>
      <c r="AU1071" s="12"/>
      <c r="AV1071" s="12"/>
      <c r="AW1071" s="12"/>
      <c r="AX1071" s="12"/>
      <c r="AY1071" s="8" t="s">
        <v>47</v>
      </c>
    </row>
    <row r="1072" spans="1:51" ht="16.5" x14ac:dyDescent="0.25">
      <c r="A1072" s="159" t="str">
        <f>_xlfn.XLOOKUP(X1072,Mapping!N:N,Mapping!O:O,"Not Found",0,1)</f>
        <v>GAP</v>
      </c>
      <c r="B1072" s="159" t="str">
        <f t="shared" si="64"/>
        <v>DEDBGAP46066.7555555556</v>
      </c>
      <c r="D1072" s="159" t="str">
        <f t="shared" si="67"/>
        <v>export to ara</v>
      </c>
      <c r="E1072" s="159" t="str">
        <f t="shared" si="65"/>
        <v>MCPDEDBGAPexport to ara</v>
      </c>
      <c r="F1072" s="159" t="str">
        <f t="shared" si="66"/>
        <v>MCPDEDBGAP</v>
      </c>
      <c r="G1072" s="159" t="s">
        <v>1889</v>
      </c>
      <c r="N1072" s="2">
        <v>2601</v>
      </c>
      <c r="O1072" s="3" t="s">
        <v>1576</v>
      </c>
      <c r="P1072" s="3" t="s">
        <v>39</v>
      </c>
      <c r="Q1072" s="3" t="s">
        <v>89</v>
      </c>
      <c r="R1072" s="3" t="s">
        <v>90</v>
      </c>
      <c r="S1072" s="4">
        <v>46066.755555555559</v>
      </c>
      <c r="T1072" s="4">
        <v>46066.756944444445</v>
      </c>
      <c r="U1072" s="4">
        <v>46069.427083333336</v>
      </c>
      <c r="V1072" s="3" t="s">
        <v>42</v>
      </c>
      <c r="W1072" s="3" t="s">
        <v>43</v>
      </c>
      <c r="X1072" s="3" t="s">
        <v>1621</v>
      </c>
      <c r="Y1072" s="2">
        <v>6</v>
      </c>
      <c r="Z1072" s="3" t="s">
        <v>91</v>
      </c>
      <c r="AA1072" s="5">
        <v>0.03</v>
      </c>
      <c r="AB1072" s="5">
        <v>0</v>
      </c>
      <c r="AC1072" s="5">
        <v>0.03</v>
      </c>
      <c r="AD1072" s="5">
        <v>0</v>
      </c>
      <c r="AE1072" s="5">
        <v>0</v>
      </c>
      <c r="AF1072" s="5">
        <v>0.03</v>
      </c>
      <c r="AG1072" s="6"/>
      <c r="AH1072" s="6"/>
      <c r="AI1072" s="7">
        <v>0</v>
      </c>
      <c r="AJ1072" s="7">
        <v>0</v>
      </c>
      <c r="AK1072" s="7">
        <v>0.03</v>
      </c>
      <c r="AL1072" s="7">
        <v>0</v>
      </c>
      <c r="AM1072" s="7">
        <v>0.03</v>
      </c>
      <c r="AN1072" s="12" t="s">
        <v>46</v>
      </c>
      <c r="AO1072" s="12"/>
      <c r="AP1072" s="12"/>
      <c r="AQ1072" s="12"/>
      <c r="AR1072" s="12"/>
      <c r="AS1072" s="12"/>
      <c r="AT1072" s="12"/>
      <c r="AU1072" s="12"/>
      <c r="AV1072" s="12"/>
      <c r="AW1072" s="12"/>
      <c r="AX1072" s="12"/>
      <c r="AY1072" s="8" t="s">
        <v>91</v>
      </c>
    </row>
    <row r="1073" spans="1:51" ht="16.5" x14ac:dyDescent="0.25">
      <c r="A1073" s="159" t="str">
        <f>_xlfn.XLOOKUP(X1073,Mapping!N:N,Mapping!O:O,"Not Found",0,1)</f>
        <v>Planning (NII)</v>
      </c>
      <c r="B1073" s="159" t="str">
        <f t="shared" si="64"/>
        <v>DEDBPlanning (NII)46069.4270833333</v>
      </c>
      <c r="D1073" s="159" t="str">
        <f t="shared" si="67"/>
        <v>planning run</v>
      </c>
      <c r="E1073" s="159" t="str">
        <f t="shared" si="65"/>
        <v>MCPDEDBPlanning (NII)planning run</v>
      </c>
      <c r="F1073" s="159" t="str">
        <f t="shared" si="66"/>
        <v>MCPDEDBPlanning (NII)</v>
      </c>
      <c r="G1073" s="159" t="s">
        <v>1889</v>
      </c>
      <c r="N1073" s="2">
        <v>2601</v>
      </c>
      <c r="O1073" s="3" t="s">
        <v>1576</v>
      </c>
      <c r="P1073" s="3" t="s">
        <v>39</v>
      </c>
      <c r="Q1073" s="3" t="s">
        <v>246</v>
      </c>
      <c r="R1073" s="3" t="s">
        <v>258</v>
      </c>
      <c r="S1073" s="4">
        <v>46069.427083333336</v>
      </c>
      <c r="T1073" s="4">
        <v>46070.005555555559</v>
      </c>
      <c r="U1073" s="4">
        <v>46070.005555555559</v>
      </c>
      <c r="V1073" s="3" t="s">
        <v>42</v>
      </c>
      <c r="W1073" s="3" t="s">
        <v>43</v>
      </c>
      <c r="X1073" s="3" t="s">
        <v>1622</v>
      </c>
      <c r="Y1073" s="2">
        <v>4</v>
      </c>
      <c r="Z1073" s="3" t="s">
        <v>249</v>
      </c>
      <c r="AA1073" s="5">
        <v>13.88</v>
      </c>
      <c r="AB1073" s="5">
        <v>0</v>
      </c>
      <c r="AC1073" s="5">
        <v>13.88</v>
      </c>
      <c r="AD1073" s="5">
        <v>0</v>
      </c>
      <c r="AE1073" s="5">
        <v>0</v>
      </c>
      <c r="AF1073" s="5">
        <v>13.88</v>
      </c>
      <c r="AG1073" s="6">
        <v>13.88</v>
      </c>
      <c r="AH1073" s="6"/>
      <c r="AI1073" s="7">
        <v>13.88</v>
      </c>
      <c r="AJ1073" s="7">
        <v>0</v>
      </c>
      <c r="AK1073" s="7">
        <v>0</v>
      </c>
      <c r="AL1073" s="7">
        <v>13.88</v>
      </c>
      <c r="AM1073" s="7">
        <v>13.88</v>
      </c>
      <c r="AN1073" s="12" t="s">
        <v>125</v>
      </c>
      <c r="AO1073" s="12" t="s">
        <v>126</v>
      </c>
      <c r="AP1073" s="12" t="s">
        <v>127</v>
      </c>
      <c r="AQ1073" s="12" t="s">
        <v>1616</v>
      </c>
      <c r="AR1073" s="12"/>
      <c r="AS1073" s="12"/>
      <c r="AT1073" s="12" t="s">
        <v>60</v>
      </c>
      <c r="AU1073" s="12" t="s">
        <v>61</v>
      </c>
      <c r="AV1073" s="12" t="s">
        <v>1617</v>
      </c>
      <c r="AW1073" s="54" t="s">
        <v>1618</v>
      </c>
      <c r="AX1073" s="48" t="s">
        <v>1619</v>
      </c>
      <c r="AY1073" s="8" t="s">
        <v>249</v>
      </c>
    </row>
    <row r="1074" spans="1:51" ht="16.5" x14ac:dyDescent="0.25">
      <c r="A1074" s="159" t="str">
        <f>_xlfn.XLOOKUP(X1074,Mapping!N:N,Mapping!O:O,"Not Found",0,1)</f>
        <v>Planning (NII)</v>
      </c>
      <c r="B1074" s="159" t="str">
        <f t="shared" si="64"/>
        <v>DEDBPlanning (NII)46070.0055555556</v>
      </c>
      <c r="D1074" s="159" t="str">
        <f t="shared" si="67"/>
        <v>export to ara</v>
      </c>
      <c r="E1074" s="159" t="str">
        <f t="shared" si="65"/>
        <v>MCPDEDBPlanning (NII)export to ara</v>
      </c>
      <c r="F1074" s="159" t="str">
        <f t="shared" si="66"/>
        <v>MCPDEDBPlanning (NII)</v>
      </c>
      <c r="G1074" s="159" t="s">
        <v>1889</v>
      </c>
      <c r="N1074" s="2">
        <v>2601</v>
      </c>
      <c r="O1074" s="3" t="s">
        <v>1576</v>
      </c>
      <c r="P1074" s="3" t="s">
        <v>39</v>
      </c>
      <c r="Q1074" s="3" t="s">
        <v>89</v>
      </c>
      <c r="R1074" s="3" t="s">
        <v>90</v>
      </c>
      <c r="S1074" s="4">
        <v>46070.005555555559</v>
      </c>
      <c r="T1074" s="4">
        <v>46070.006944444445</v>
      </c>
      <c r="U1074" s="4">
        <v>46070.006944444445</v>
      </c>
      <c r="V1074" s="3" t="s">
        <v>42</v>
      </c>
      <c r="W1074" s="3" t="s">
        <v>43</v>
      </c>
      <c r="X1074" s="3" t="s">
        <v>1622</v>
      </c>
      <c r="Y1074" s="2">
        <v>7</v>
      </c>
      <c r="Z1074" s="3" t="s">
        <v>91</v>
      </c>
      <c r="AA1074" s="5">
        <v>0.03</v>
      </c>
      <c r="AB1074" s="5">
        <v>0</v>
      </c>
      <c r="AC1074" s="5">
        <v>0.03</v>
      </c>
      <c r="AD1074" s="5">
        <v>0</v>
      </c>
      <c r="AE1074" s="5">
        <v>0</v>
      </c>
      <c r="AF1074" s="5">
        <v>0.03</v>
      </c>
      <c r="AG1074" s="6">
        <v>0.03</v>
      </c>
      <c r="AH1074" s="6"/>
      <c r="AI1074" s="7">
        <v>0.03</v>
      </c>
      <c r="AJ1074" s="7">
        <v>0</v>
      </c>
      <c r="AK1074" s="7">
        <v>0</v>
      </c>
      <c r="AL1074" s="7">
        <v>0.03</v>
      </c>
      <c r="AM1074" s="7">
        <v>0.03</v>
      </c>
      <c r="AN1074" s="12" t="s">
        <v>125</v>
      </c>
      <c r="AO1074" s="12" t="s">
        <v>126</v>
      </c>
      <c r="AP1074" s="12" t="s">
        <v>127</v>
      </c>
      <c r="AQ1074" s="12" t="s">
        <v>1616</v>
      </c>
      <c r="AR1074" s="12"/>
      <c r="AS1074" s="12"/>
      <c r="AT1074" s="12" t="s">
        <v>60</v>
      </c>
      <c r="AU1074" s="12" t="s">
        <v>61</v>
      </c>
      <c r="AV1074" s="12" t="s">
        <v>1617</v>
      </c>
      <c r="AW1074" s="54" t="s">
        <v>1618</v>
      </c>
      <c r="AX1074" s="48" t="s">
        <v>1619</v>
      </c>
      <c r="AY1074" s="8" t="s">
        <v>91</v>
      </c>
    </row>
    <row r="1075" spans="1:51" ht="16.5" x14ac:dyDescent="0.25">
      <c r="A1075" s="159" t="str">
        <f>_xlfn.XLOOKUP(X1075,Mapping!N:N,Mapping!O:O,"Not Found",0,1)</f>
        <v>Planning (NII)</v>
      </c>
      <c r="B1075" s="159" t="str">
        <f t="shared" si="64"/>
        <v>DEDBPlanning (NII)46070.0069444444</v>
      </c>
      <c r="D1075" s="159" t="str">
        <f t="shared" si="67"/>
        <v>planning run exports from ARA</v>
      </c>
      <c r="E1075" s="159" t="str">
        <f t="shared" si="65"/>
        <v>MCPDEDBPlanning (NII)planning run exports from ARA</v>
      </c>
      <c r="F1075" s="159" t="str">
        <f t="shared" si="66"/>
        <v>MCPDEDBPlanning (NII)</v>
      </c>
      <c r="G1075" s="159" t="s">
        <v>1889</v>
      </c>
      <c r="N1075" s="2">
        <v>2601</v>
      </c>
      <c r="O1075" s="3" t="s">
        <v>1576</v>
      </c>
      <c r="P1075" s="3" t="s">
        <v>39</v>
      </c>
      <c r="Q1075" s="3" t="s">
        <v>1462</v>
      </c>
      <c r="R1075" s="3" t="s">
        <v>1463</v>
      </c>
      <c r="S1075" s="4">
        <v>46070.006944444445</v>
      </c>
      <c r="T1075" s="4">
        <v>46070.006944444445</v>
      </c>
      <c r="U1075" s="4">
        <v>46070.006944444445</v>
      </c>
      <c r="V1075" s="3" t="s">
        <v>42</v>
      </c>
      <c r="W1075" s="3" t="s">
        <v>43</v>
      </c>
      <c r="X1075" s="3" t="s">
        <v>1622</v>
      </c>
      <c r="Y1075" s="2">
        <v>2</v>
      </c>
      <c r="Z1075" s="3" t="s">
        <v>1464</v>
      </c>
      <c r="AA1075" s="5">
        <v>0</v>
      </c>
      <c r="AB1075" s="5">
        <v>0</v>
      </c>
      <c r="AC1075" s="5">
        <v>0</v>
      </c>
      <c r="AD1075" s="5">
        <v>0</v>
      </c>
      <c r="AE1075" s="5">
        <v>0</v>
      </c>
      <c r="AF1075" s="5">
        <v>0</v>
      </c>
      <c r="AG1075" s="6">
        <v>0</v>
      </c>
      <c r="AH1075" s="6"/>
      <c r="AI1075" s="7">
        <v>0</v>
      </c>
      <c r="AJ1075" s="7">
        <v>0</v>
      </c>
      <c r="AK1075" s="7">
        <v>0</v>
      </c>
      <c r="AL1075" s="7">
        <v>0</v>
      </c>
      <c r="AM1075" s="7">
        <v>0</v>
      </c>
      <c r="AN1075" s="12" t="s">
        <v>125</v>
      </c>
      <c r="AO1075" s="12" t="s">
        <v>126</v>
      </c>
      <c r="AP1075" s="12" t="s">
        <v>127</v>
      </c>
      <c r="AQ1075" s="12" t="s">
        <v>1616</v>
      </c>
      <c r="AR1075" s="12"/>
      <c r="AS1075" s="12"/>
      <c r="AT1075" s="12" t="s">
        <v>60</v>
      </c>
      <c r="AU1075" s="12" t="s">
        <v>61</v>
      </c>
      <c r="AV1075" s="12" t="s">
        <v>1617</v>
      </c>
      <c r="AW1075" s="54" t="s">
        <v>1618</v>
      </c>
      <c r="AX1075" s="48" t="s">
        <v>1619</v>
      </c>
      <c r="AY1075" s="8" t="s">
        <v>47</v>
      </c>
    </row>
    <row r="1076" spans="1:51" ht="16.5" x14ac:dyDescent="0.25">
      <c r="A1076" s="159" t="str">
        <f>_xlfn.XLOOKUP(X1076,Mapping!N:N,Mapping!O:O,"Not Found",0,1)</f>
        <v>Planning (NII)</v>
      </c>
      <c r="B1076" s="159" t="str">
        <f t="shared" si="64"/>
        <v>DEDBPlanning (NII)46070.0069444444</v>
      </c>
      <c r="D1076" s="159" t="str">
        <f t="shared" si="67"/>
        <v>planning run QRM reporter exports</v>
      </c>
      <c r="E1076" s="159" t="str">
        <f t="shared" si="65"/>
        <v>MCPDEDBPlanning (NII)planning run QRM reporter exports</v>
      </c>
      <c r="F1076" s="159" t="str">
        <f t="shared" si="66"/>
        <v>MCPDEDBPlanning (NII)</v>
      </c>
      <c r="G1076" s="159" t="s">
        <v>1889</v>
      </c>
      <c r="N1076" s="2">
        <v>2601</v>
      </c>
      <c r="O1076" s="3" t="s">
        <v>1576</v>
      </c>
      <c r="P1076" s="3" t="s">
        <v>39</v>
      </c>
      <c r="Q1076" s="3" t="s">
        <v>712</v>
      </c>
      <c r="R1076" s="3" t="s">
        <v>713</v>
      </c>
      <c r="S1076" s="4">
        <v>46070.006944444445</v>
      </c>
      <c r="T1076" s="4">
        <v>46070.006944444445</v>
      </c>
      <c r="U1076" s="4">
        <v>46070.006944444445</v>
      </c>
      <c r="V1076" s="3" t="s">
        <v>42</v>
      </c>
      <c r="W1076" s="3" t="s">
        <v>43</v>
      </c>
      <c r="X1076" s="3" t="s">
        <v>1622</v>
      </c>
      <c r="Y1076" s="2">
        <v>2</v>
      </c>
      <c r="Z1076" s="3" t="s">
        <v>714</v>
      </c>
      <c r="AA1076" s="5">
        <v>0</v>
      </c>
      <c r="AB1076" s="5">
        <v>0</v>
      </c>
      <c r="AC1076" s="5">
        <v>0</v>
      </c>
      <c r="AD1076" s="5">
        <v>0</v>
      </c>
      <c r="AE1076" s="5">
        <v>0</v>
      </c>
      <c r="AF1076" s="5">
        <v>0</v>
      </c>
      <c r="AG1076" s="6">
        <v>0</v>
      </c>
      <c r="AH1076" s="6"/>
      <c r="AI1076" s="7">
        <v>0</v>
      </c>
      <c r="AJ1076" s="7">
        <v>0</v>
      </c>
      <c r="AK1076" s="7">
        <v>0</v>
      </c>
      <c r="AL1076" s="7">
        <v>0</v>
      </c>
      <c r="AM1076" s="7">
        <v>0</v>
      </c>
      <c r="AN1076" s="12" t="s">
        <v>125</v>
      </c>
      <c r="AO1076" s="12" t="s">
        <v>126</v>
      </c>
      <c r="AP1076" s="12" t="s">
        <v>127</v>
      </c>
      <c r="AQ1076" s="12" t="s">
        <v>1616</v>
      </c>
      <c r="AR1076" s="12"/>
      <c r="AS1076" s="12"/>
      <c r="AT1076" s="12" t="s">
        <v>60</v>
      </c>
      <c r="AU1076" s="12" t="s">
        <v>61</v>
      </c>
      <c r="AV1076" s="12" t="s">
        <v>1617</v>
      </c>
      <c r="AW1076" s="54" t="s">
        <v>1618</v>
      </c>
      <c r="AX1076" s="48" t="s">
        <v>1619</v>
      </c>
      <c r="AY1076" s="8" t="s">
        <v>47</v>
      </c>
    </row>
    <row r="1077" spans="1:51" ht="16.5" x14ac:dyDescent="0.25">
      <c r="A1077" s="159" t="str">
        <f>_xlfn.XLOOKUP(X1077,Mapping!N:N,Mapping!O:O,"Not Found",0,1)</f>
        <v>Planning (NII)</v>
      </c>
      <c r="B1077" s="159" t="str">
        <f t="shared" si="64"/>
        <v>DEDBPlanning (NII)46070.0069444444</v>
      </c>
      <c r="D1077" s="159" t="str">
        <f t="shared" si="67"/>
        <v>planning run OLAP exports</v>
      </c>
      <c r="E1077" s="159" t="str">
        <f t="shared" si="65"/>
        <v>MCPDEDBPlanning (NII)planning run OLAP exports</v>
      </c>
      <c r="F1077" s="159" t="str">
        <f t="shared" si="66"/>
        <v>MCPDEDBPlanning (NII)</v>
      </c>
      <c r="G1077" s="159" t="s">
        <v>1889</v>
      </c>
      <c r="N1077" s="2">
        <v>2601</v>
      </c>
      <c r="O1077" s="3" t="s">
        <v>1576</v>
      </c>
      <c r="P1077" s="3" t="s">
        <v>39</v>
      </c>
      <c r="Q1077" s="3" t="s">
        <v>322</v>
      </c>
      <c r="R1077" s="3" t="s">
        <v>323</v>
      </c>
      <c r="S1077" s="4">
        <v>46070.006944444445</v>
      </c>
      <c r="T1077" s="4">
        <v>46070.175694444442</v>
      </c>
      <c r="U1077" s="4">
        <v>46072.430555555555</v>
      </c>
      <c r="V1077" s="3" t="s">
        <v>42</v>
      </c>
      <c r="W1077" s="3" t="s">
        <v>43</v>
      </c>
      <c r="X1077" s="3" t="s">
        <v>1622</v>
      </c>
      <c r="Y1077" s="2">
        <v>2</v>
      </c>
      <c r="Z1077" s="3" t="s">
        <v>324</v>
      </c>
      <c r="AA1077" s="5">
        <v>4.05</v>
      </c>
      <c r="AB1077" s="5">
        <v>0</v>
      </c>
      <c r="AC1077" s="5">
        <v>4.05</v>
      </c>
      <c r="AD1077" s="5">
        <v>0</v>
      </c>
      <c r="AE1077" s="5">
        <v>0</v>
      </c>
      <c r="AF1077" s="5">
        <v>4.05</v>
      </c>
      <c r="AG1077" s="6">
        <v>4.05</v>
      </c>
      <c r="AH1077" s="6"/>
      <c r="AI1077" s="7">
        <v>4.05</v>
      </c>
      <c r="AJ1077" s="7">
        <v>0</v>
      </c>
      <c r="AK1077" s="7">
        <v>0</v>
      </c>
      <c r="AL1077" s="7">
        <v>4.05</v>
      </c>
      <c r="AM1077" s="7">
        <v>4.05</v>
      </c>
      <c r="AN1077" s="12" t="s">
        <v>125</v>
      </c>
      <c r="AO1077" s="12" t="s">
        <v>126</v>
      </c>
      <c r="AP1077" s="12" t="s">
        <v>127</v>
      </c>
      <c r="AQ1077" s="12" t="s">
        <v>1616</v>
      </c>
      <c r="AR1077" s="12"/>
      <c r="AS1077" s="12"/>
      <c r="AT1077" s="12" t="s">
        <v>60</v>
      </c>
      <c r="AU1077" s="12" t="s">
        <v>61</v>
      </c>
      <c r="AV1077" s="12" t="s">
        <v>1617</v>
      </c>
      <c r="AW1077" s="54" t="s">
        <v>1618</v>
      </c>
      <c r="AX1077" s="48" t="s">
        <v>1619</v>
      </c>
      <c r="AY1077" s="8" t="s">
        <v>47</v>
      </c>
    </row>
    <row r="1078" spans="1:51" ht="16.5" x14ac:dyDescent="0.25">
      <c r="A1078" s="159" t="str">
        <f>_xlfn.XLOOKUP(X1078,Mapping!N:N,Mapping!O:O,"Not Found",0,1)</f>
        <v>Load Compare Spreads</v>
      </c>
      <c r="B1078" s="159" t="str">
        <f t="shared" si="64"/>
        <v>DEDBLoad Compare Spreads46072.4305555556</v>
      </c>
      <c r="D1078" s="159" t="str">
        <f t="shared" si="67"/>
        <v>load Spreads</v>
      </c>
      <c r="E1078" s="159" t="str">
        <f t="shared" si="65"/>
        <v>MCPDEDBLoad Compare Spreadsload Spreads</v>
      </c>
      <c r="F1078" s="159" t="str">
        <f t="shared" si="66"/>
        <v>MCPDEDBLoad Compare Spreads</v>
      </c>
      <c r="G1078" s="159" t="s">
        <v>1889</v>
      </c>
      <c r="N1078" s="2">
        <v>2601</v>
      </c>
      <c r="O1078" s="3" t="s">
        <v>1576</v>
      </c>
      <c r="P1078" s="3" t="s">
        <v>39</v>
      </c>
      <c r="Q1078" s="3" t="s">
        <v>65</v>
      </c>
      <c r="R1078" s="3" t="s">
        <v>66</v>
      </c>
      <c r="S1078" s="4">
        <v>46072.430555555555</v>
      </c>
      <c r="T1078" s="4">
        <v>46072.443749999999</v>
      </c>
      <c r="U1078" s="4">
        <v>46072.443749999999</v>
      </c>
      <c r="V1078" s="3" t="s">
        <v>42</v>
      </c>
      <c r="W1078" s="3" t="s">
        <v>43</v>
      </c>
      <c r="X1078" s="3" t="s">
        <v>1582</v>
      </c>
      <c r="Y1078" s="2">
        <v>2</v>
      </c>
      <c r="Z1078" s="3" t="s">
        <v>69</v>
      </c>
      <c r="AA1078" s="5">
        <v>0.32</v>
      </c>
      <c r="AB1078" s="5">
        <v>0</v>
      </c>
      <c r="AC1078" s="5">
        <v>0.32</v>
      </c>
      <c r="AD1078" s="5">
        <v>0</v>
      </c>
      <c r="AE1078" s="5">
        <v>0</v>
      </c>
      <c r="AF1078" s="5">
        <v>0.32</v>
      </c>
      <c r="AG1078" s="6"/>
      <c r="AH1078" s="27"/>
      <c r="AI1078" s="7">
        <v>0</v>
      </c>
      <c r="AJ1078" s="7">
        <v>0</v>
      </c>
      <c r="AK1078" s="7">
        <v>0.32</v>
      </c>
      <c r="AL1078" s="7">
        <v>0</v>
      </c>
      <c r="AM1078" s="7">
        <v>0.32</v>
      </c>
      <c r="AN1078" s="12" t="s">
        <v>46</v>
      </c>
      <c r="AO1078" s="12"/>
      <c r="AP1078" s="12"/>
      <c r="AQ1078" s="12"/>
      <c r="AR1078" s="12"/>
      <c r="AS1078" s="12"/>
      <c r="AT1078" s="12"/>
      <c r="AU1078" s="12"/>
      <c r="AV1078" s="12"/>
      <c r="AW1078" s="12"/>
      <c r="AX1078" s="12"/>
      <c r="AY1078" s="8" t="s">
        <v>47</v>
      </c>
    </row>
    <row r="1079" spans="1:51" ht="16.5" x14ac:dyDescent="0.25">
      <c r="A1079" s="159" t="str">
        <f>_xlfn.XLOOKUP(X1079,Mapping!N:N,Mapping!O:O,"Not Found",0,1)</f>
        <v>Load Compare Spreads</v>
      </c>
      <c r="B1079" s="159" t="str">
        <f t="shared" si="64"/>
        <v>DEDBLoad Compare Spreads46072.44375</v>
      </c>
      <c r="D1079" s="159" t="str">
        <f t="shared" si="67"/>
        <v>Spreads comparison</v>
      </c>
      <c r="E1079" s="159" t="str">
        <f t="shared" si="65"/>
        <v>MCPDEDBLoad Compare SpreadsSpreads comparison</v>
      </c>
      <c r="F1079" s="159" t="str">
        <f t="shared" si="66"/>
        <v>MCPDEDBLoad Compare Spreads</v>
      </c>
      <c r="G1079" s="159" t="s">
        <v>1889</v>
      </c>
      <c r="N1079" s="2">
        <v>2601</v>
      </c>
      <c r="O1079" s="3" t="s">
        <v>1576</v>
      </c>
      <c r="P1079" s="3" t="s">
        <v>39</v>
      </c>
      <c r="Q1079" s="3" t="s">
        <v>70</v>
      </c>
      <c r="R1079" s="3" t="s">
        <v>331</v>
      </c>
      <c r="S1079" s="4">
        <v>46072.443749999999</v>
      </c>
      <c r="T1079" s="4">
        <v>46072.445138888892</v>
      </c>
      <c r="U1079" s="4">
        <v>46072.445833333331</v>
      </c>
      <c r="V1079" s="3" t="s">
        <v>42</v>
      </c>
      <c r="W1079" s="3" t="s">
        <v>43</v>
      </c>
      <c r="X1079" s="3" t="s">
        <v>1582</v>
      </c>
      <c r="Y1079" s="2">
        <v>2</v>
      </c>
      <c r="Z1079" s="3" t="s">
        <v>71</v>
      </c>
      <c r="AA1079" s="5">
        <v>0.03</v>
      </c>
      <c r="AB1079" s="5">
        <v>0</v>
      </c>
      <c r="AC1079" s="5">
        <v>0.03</v>
      </c>
      <c r="AD1079" s="5">
        <v>0</v>
      </c>
      <c r="AE1079" s="5">
        <v>0</v>
      </c>
      <c r="AF1079" s="5">
        <v>0.03</v>
      </c>
      <c r="AG1079" s="6"/>
      <c r="AH1079" s="6"/>
      <c r="AI1079" s="7">
        <v>0</v>
      </c>
      <c r="AJ1079" s="7">
        <v>0</v>
      </c>
      <c r="AK1079" s="7">
        <v>0.03</v>
      </c>
      <c r="AL1079" s="7">
        <v>0</v>
      </c>
      <c r="AM1079" s="7">
        <v>0.03</v>
      </c>
      <c r="AN1079" s="12" t="s">
        <v>46</v>
      </c>
      <c r="AO1079" s="12"/>
      <c r="AP1079" s="12"/>
      <c r="AQ1079" s="12"/>
      <c r="AR1079" s="12"/>
      <c r="AS1079" s="12"/>
      <c r="AT1079" s="12"/>
      <c r="AU1079" s="12"/>
      <c r="AV1079" s="12"/>
      <c r="AW1079" s="12"/>
      <c r="AX1079" s="12"/>
      <c r="AY1079" s="8" t="s">
        <v>47</v>
      </c>
    </row>
    <row r="1080" spans="1:51" ht="16.5" x14ac:dyDescent="0.25">
      <c r="A1080" s="159" t="str">
        <f>_xlfn.XLOOKUP(X1080,Mapping!N:N,Mapping!O:O,"Not Found",0,1)</f>
        <v>Valuation (NPV)</v>
      </c>
      <c r="B1080" s="159" t="str">
        <f t="shared" si="64"/>
        <v>DEDBValuation (NPV)46072.4458333333</v>
      </c>
      <c r="D1080" s="159" t="str">
        <f t="shared" si="67"/>
        <v>portfolio valuation run</v>
      </c>
      <c r="E1080" s="159" t="str">
        <f t="shared" si="65"/>
        <v>MCPDEDBValuation (NPV)portfolio valuation run</v>
      </c>
      <c r="F1080" s="159" t="str">
        <f t="shared" si="66"/>
        <v>MCPDEDBValuation (NPV)</v>
      </c>
      <c r="G1080" s="159" t="s">
        <v>1889</v>
      </c>
      <c r="N1080" s="2">
        <v>2601</v>
      </c>
      <c r="O1080" s="3" t="s">
        <v>1576</v>
      </c>
      <c r="P1080" s="3" t="s">
        <v>39</v>
      </c>
      <c r="Q1080" s="3" t="s">
        <v>85</v>
      </c>
      <c r="R1080" s="3" t="s">
        <v>86</v>
      </c>
      <c r="S1080" s="4">
        <v>46072.445833333331</v>
      </c>
      <c r="T1080" s="4">
        <v>46072.707638888889</v>
      </c>
      <c r="U1080" s="4">
        <v>46072.707638888889</v>
      </c>
      <c r="V1080" s="3" t="s">
        <v>42</v>
      </c>
      <c r="W1080" s="3" t="s">
        <v>43</v>
      </c>
      <c r="X1080" s="3" t="s">
        <v>1623</v>
      </c>
      <c r="Y1080" s="2">
        <v>2</v>
      </c>
      <c r="Z1080" s="3" t="s">
        <v>88</v>
      </c>
      <c r="AA1080" s="5">
        <v>6.28</v>
      </c>
      <c r="AB1080" s="5">
        <v>0</v>
      </c>
      <c r="AC1080" s="5">
        <v>6.28</v>
      </c>
      <c r="AD1080" s="5">
        <v>0</v>
      </c>
      <c r="AE1080" s="5">
        <v>0</v>
      </c>
      <c r="AF1080" s="5">
        <v>6.28</v>
      </c>
      <c r="AG1080" s="6"/>
      <c r="AH1080" s="6"/>
      <c r="AI1080" s="7">
        <v>0</v>
      </c>
      <c r="AJ1080" s="7">
        <v>0</v>
      </c>
      <c r="AK1080" s="7">
        <v>6.28</v>
      </c>
      <c r="AL1080" s="7">
        <v>0</v>
      </c>
      <c r="AM1080" s="7">
        <v>6.28</v>
      </c>
      <c r="AN1080" s="12" t="s">
        <v>46</v>
      </c>
      <c r="AO1080" s="12"/>
      <c r="AP1080" s="12"/>
      <c r="AQ1080" s="12"/>
      <c r="AR1080" s="12"/>
      <c r="AS1080" s="12"/>
      <c r="AT1080" s="12"/>
      <c r="AU1080" s="12"/>
      <c r="AV1080" s="12"/>
      <c r="AW1080" s="12"/>
      <c r="AX1080" s="12"/>
      <c r="AY1080" s="8" t="s">
        <v>47</v>
      </c>
    </row>
    <row r="1081" spans="1:51" ht="16.5" x14ac:dyDescent="0.25">
      <c r="A1081" s="159" t="str">
        <f>_xlfn.XLOOKUP(X1081,Mapping!N:N,Mapping!O:O,"Not Found",0,1)</f>
        <v>Valuation (NPV)</v>
      </c>
      <c r="B1081" s="159" t="str">
        <f t="shared" si="64"/>
        <v>DEDBValuation (NPV)46072.7076388889</v>
      </c>
      <c r="D1081" s="159" t="str">
        <f t="shared" si="67"/>
        <v>export to ara</v>
      </c>
      <c r="E1081" s="159" t="str">
        <f t="shared" si="65"/>
        <v>MCPDEDBValuation (NPV)export to ara</v>
      </c>
      <c r="F1081" s="159" t="str">
        <f t="shared" si="66"/>
        <v>MCPDEDBValuation (NPV)</v>
      </c>
      <c r="G1081" s="159" t="s">
        <v>1889</v>
      </c>
      <c r="N1081" s="2">
        <v>2601</v>
      </c>
      <c r="O1081" s="3" t="s">
        <v>1576</v>
      </c>
      <c r="P1081" s="3" t="s">
        <v>39</v>
      </c>
      <c r="Q1081" s="3" t="s">
        <v>89</v>
      </c>
      <c r="R1081" s="3" t="s">
        <v>90</v>
      </c>
      <c r="S1081" s="4">
        <v>46072.707638888889</v>
      </c>
      <c r="T1081" s="4">
        <v>46072.709027777775</v>
      </c>
      <c r="U1081" s="4">
        <v>46072.709027777775</v>
      </c>
      <c r="V1081" s="3" t="s">
        <v>42</v>
      </c>
      <c r="W1081" s="3" t="s">
        <v>43</v>
      </c>
      <c r="X1081" s="3" t="s">
        <v>1623</v>
      </c>
      <c r="Y1081" s="2">
        <v>8</v>
      </c>
      <c r="Z1081" s="3" t="s">
        <v>91</v>
      </c>
      <c r="AA1081" s="5">
        <v>0.03</v>
      </c>
      <c r="AB1081" s="5">
        <v>0</v>
      </c>
      <c r="AC1081" s="5">
        <v>0.03</v>
      </c>
      <c r="AD1081" s="5">
        <v>0</v>
      </c>
      <c r="AE1081" s="5">
        <v>0</v>
      </c>
      <c r="AF1081" s="5">
        <v>0.03</v>
      </c>
      <c r="AG1081" s="6"/>
      <c r="AH1081" s="6"/>
      <c r="AI1081" s="7">
        <v>0</v>
      </c>
      <c r="AJ1081" s="7">
        <v>0</v>
      </c>
      <c r="AK1081" s="7">
        <v>0.03</v>
      </c>
      <c r="AL1081" s="7">
        <v>0</v>
      </c>
      <c r="AM1081" s="7">
        <v>0.03</v>
      </c>
      <c r="AN1081" s="12" t="s">
        <v>46</v>
      </c>
      <c r="AO1081" s="12"/>
      <c r="AP1081" s="12"/>
      <c r="AQ1081" s="12"/>
      <c r="AR1081" s="12"/>
      <c r="AS1081" s="12"/>
      <c r="AT1081" s="12"/>
      <c r="AU1081" s="12"/>
      <c r="AV1081" s="12"/>
      <c r="AW1081" s="12"/>
      <c r="AX1081" s="12"/>
      <c r="AY1081" s="8" t="s">
        <v>91</v>
      </c>
    </row>
    <row r="1082" spans="1:51" ht="16.5" x14ac:dyDescent="0.25">
      <c r="A1082" s="159" t="str">
        <f>_xlfn.XLOOKUP(X1082,Mapping!N:N,Mapping!O:O,"Not Found",0,1)</f>
        <v>Valuation (NPV)</v>
      </c>
      <c r="B1082" s="159" t="str">
        <f t="shared" si="64"/>
        <v>DEDBValuation (NPV)46072.7090277778</v>
      </c>
      <c r="D1082" s="159" t="str">
        <f t="shared" si="67"/>
        <v>Light Maintenance</v>
      </c>
      <c r="E1082" s="159" t="str">
        <f t="shared" si="65"/>
        <v>MCPDEDBValuation (NPV)Light Maintenance</v>
      </c>
      <c r="F1082" s="159" t="str">
        <f t="shared" si="66"/>
        <v>MCPDEDBValuation (NPV)</v>
      </c>
      <c r="G1082" s="159" t="s">
        <v>1889</v>
      </c>
      <c r="N1082" s="2">
        <v>2601</v>
      </c>
      <c r="O1082" s="3" t="s">
        <v>1576</v>
      </c>
      <c r="P1082" s="3" t="s">
        <v>39</v>
      </c>
      <c r="Q1082" s="3" t="s">
        <v>92</v>
      </c>
      <c r="R1082" s="3" t="s">
        <v>93</v>
      </c>
      <c r="S1082" s="4">
        <v>46072.709027777775</v>
      </c>
      <c r="T1082" s="4">
        <v>46072.763194444444</v>
      </c>
      <c r="U1082" s="4">
        <v>46072.763194444444</v>
      </c>
      <c r="V1082" s="3" t="s">
        <v>42</v>
      </c>
      <c r="W1082" s="3" t="s">
        <v>43</v>
      </c>
      <c r="X1082" s="3" t="s">
        <v>1623</v>
      </c>
      <c r="Y1082" s="2">
        <v>4</v>
      </c>
      <c r="Z1082" s="3" t="s">
        <v>94</v>
      </c>
      <c r="AA1082" s="5">
        <v>1.3</v>
      </c>
      <c r="AB1082" s="5">
        <v>0</v>
      </c>
      <c r="AC1082" s="5">
        <v>1.3</v>
      </c>
      <c r="AD1082" s="5">
        <v>0</v>
      </c>
      <c r="AE1082" s="5">
        <v>0</v>
      </c>
      <c r="AF1082" s="5">
        <v>1.3</v>
      </c>
      <c r="AG1082" s="6"/>
      <c r="AH1082" s="6"/>
      <c r="AI1082" s="7">
        <v>0</v>
      </c>
      <c r="AJ1082" s="7">
        <v>0</v>
      </c>
      <c r="AK1082" s="7">
        <v>1.3</v>
      </c>
      <c r="AL1082" s="7">
        <v>0</v>
      </c>
      <c r="AM1082" s="7">
        <v>1.3</v>
      </c>
      <c r="AN1082" s="12" t="s">
        <v>46</v>
      </c>
      <c r="AO1082" s="12"/>
      <c r="AP1082" s="12"/>
      <c r="AQ1082" s="12"/>
      <c r="AR1082" s="12"/>
      <c r="AS1082" s="12"/>
      <c r="AT1082" s="12"/>
      <c r="AU1082" s="12"/>
      <c r="AV1082" s="12"/>
      <c r="AW1082" s="12"/>
      <c r="AX1082" s="12"/>
      <c r="AY1082" s="8" t="s">
        <v>94</v>
      </c>
    </row>
    <row r="1083" spans="1:51" ht="16.5" x14ac:dyDescent="0.25">
      <c r="A1083" s="159" t="str">
        <f>_xlfn.XLOOKUP(X1083,Mapping!N:N,Mapping!O:O,"Not Found",0,1)</f>
        <v>Valuation (NPV)</v>
      </c>
      <c r="B1083" s="159" t="str">
        <f t="shared" si="64"/>
        <v>DEDBValuation (NPV)46072.7631944444</v>
      </c>
      <c r="D1083" s="159" t="str">
        <f t="shared" si="67"/>
        <v>valuation report exports from ARA</v>
      </c>
      <c r="E1083" s="159" t="str">
        <f t="shared" si="65"/>
        <v>MCPDEDBValuation (NPV)valuation report exports from ARA</v>
      </c>
      <c r="F1083" s="159" t="str">
        <f t="shared" si="66"/>
        <v>MCPDEDBValuation (NPV)</v>
      </c>
      <c r="G1083" s="159" t="s">
        <v>1889</v>
      </c>
      <c r="N1083" s="2">
        <v>2601</v>
      </c>
      <c r="O1083" s="3" t="s">
        <v>1576</v>
      </c>
      <c r="P1083" s="3" t="s">
        <v>39</v>
      </c>
      <c r="Q1083" s="3" t="s">
        <v>1594</v>
      </c>
      <c r="R1083" s="3" t="s">
        <v>1595</v>
      </c>
      <c r="S1083" s="4">
        <v>46072.763194444444</v>
      </c>
      <c r="T1083" s="4">
        <v>46072.763194444444</v>
      </c>
      <c r="U1083" s="4">
        <v>46072.767361111109</v>
      </c>
      <c r="V1083" s="3" t="s">
        <v>42</v>
      </c>
      <c r="W1083" s="3" t="s">
        <v>43</v>
      </c>
      <c r="X1083" s="3" t="s">
        <v>1623</v>
      </c>
      <c r="Y1083" s="2">
        <v>2</v>
      </c>
      <c r="Z1083" s="3" t="s">
        <v>1596</v>
      </c>
      <c r="AA1083" s="5">
        <v>0</v>
      </c>
      <c r="AB1083" s="5">
        <v>0</v>
      </c>
      <c r="AC1083" s="5">
        <v>0</v>
      </c>
      <c r="AD1083" s="5">
        <v>0</v>
      </c>
      <c r="AE1083" s="5">
        <v>0</v>
      </c>
      <c r="AF1083" s="5">
        <v>0</v>
      </c>
      <c r="AG1083" s="6"/>
      <c r="AH1083" s="6"/>
      <c r="AI1083" s="7">
        <v>0</v>
      </c>
      <c r="AJ1083" s="7">
        <v>0</v>
      </c>
      <c r="AK1083" s="7">
        <v>0</v>
      </c>
      <c r="AL1083" s="7">
        <v>0</v>
      </c>
      <c r="AM1083" s="7">
        <v>0</v>
      </c>
      <c r="AN1083" s="12" t="s">
        <v>46</v>
      </c>
      <c r="AO1083" s="12"/>
      <c r="AP1083" s="12"/>
      <c r="AQ1083" s="12"/>
      <c r="AR1083" s="12"/>
      <c r="AS1083" s="12"/>
      <c r="AT1083" s="12"/>
      <c r="AU1083" s="12"/>
      <c r="AV1083" s="12"/>
      <c r="AW1083" s="12"/>
      <c r="AX1083" s="12"/>
      <c r="AY1083" s="8" t="s">
        <v>47</v>
      </c>
    </row>
    <row r="1084" spans="1:51" ht="16.5" x14ac:dyDescent="0.25">
      <c r="A1084" s="159" t="str">
        <f>_xlfn.XLOOKUP(X1084,Mapping!N:N,Mapping!O:O,"Not Found",0,1)</f>
        <v>Valuation (NPV)</v>
      </c>
      <c r="B1084" s="159" t="str">
        <f t="shared" si="64"/>
        <v>DEDBValuation (NPV)46072.7673611111</v>
      </c>
      <c r="D1084" s="159" t="str">
        <f t="shared" si="67"/>
        <v>valuation report QRM Reporter exports</v>
      </c>
      <c r="E1084" s="159" t="str">
        <f t="shared" si="65"/>
        <v>MCPDEDBValuation (NPV)valuation report QRM Reporter exports</v>
      </c>
      <c r="F1084" s="159" t="str">
        <f t="shared" si="66"/>
        <v>MCPDEDBValuation (NPV)</v>
      </c>
      <c r="G1084" s="159" t="s">
        <v>1889</v>
      </c>
      <c r="N1084" s="2">
        <v>2601</v>
      </c>
      <c r="O1084" s="3" t="s">
        <v>1576</v>
      </c>
      <c r="P1084" s="3" t="s">
        <v>39</v>
      </c>
      <c r="Q1084" s="3" t="s">
        <v>264</v>
      </c>
      <c r="R1084" s="3" t="s">
        <v>682</v>
      </c>
      <c r="S1084" s="4">
        <v>46072.767361111109</v>
      </c>
      <c r="T1084" s="4">
        <v>46072.767361111109</v>
      </c>
      <c r="U1084" s="4">
        <v>46072.768055555556</v>
      </c>
      <c r="V1084" s="3" t="s">
        <v>42</v>
      </c>
      <c r="W1084" s="3" t="s">
        <v>43</v>
      </c>
      <c r="X1084" s="3" t="s">
        <v>1623</v>
      </c>
      <c r="Y1084" s="2">
        <v>2</v>
      </c>
      <c r="Z1084" s="3" t="s">
        <v>266</v>
      </c>
      <c r="AA1084" s="5">
        <v>0</v>
      </c>
      <c r="AB1084" s="5">
        <v>0</v>
      </c>
      <c r="AC1084" s="5">
        <v>0</v>
      </c>
      <c r="AD1084" s="5">
        <v>0</v>
      </c>
      <c r="AE1084" s="5">
        <v>0</v>
      </c>
      <c r="AF1084" s="5">
        <v>0</v>
      </c>
      <c r="AG1084" s="6"/>
      <c r="AH1084" s="6"/>
      <c r="AI1084" s="7">
        <v>0</v>
      </c>
      <c r="AJ1084" s="7">
        <v>0</v>
      </c>
      <c r="AK1084" s="7">
        <v>0</v>
      </c>
      <c r="AL1084" s="7">
        <v>0</v>
      </c>
      <c r="AM1084" s="7">
        <v>0</v>
      </c>
      <c r="AN1084" s="12" t="s">
        <v>46</v>
      </c>
      <c r="AO1084" s="12"/>
      <c r="AP1084" s="12"/>
      <c r="AQ1084" s="12"/>
      <c r="AR1084" s="12"/>
      <c r="AS1084" s="12"/>
      <c r="AT1084" s="12"/>
      <c r="AU1084" s="12"/>
      <c r="AV1084" s="12"/>
      <c r="AW1084" s="12"/>
      <c r="AX1084" s="12"/>
      <c r="AY1084" s="8" t="s">
        <v>47</v>
      </c>
    </row>
    <row r="1085" spans="1:51" ht="16.5" x14ac:dyDescent="0.25">
      <c r="A1085" s="159" t="str">
        <f>_xlfn.XLOOKUP(X1085,Mapping!N:N,Mapping!O:O,"Not Found",0,1)</f>
        <v>KR</v>
      </c>
      <c r="B1085" s="159" t="str">
        <f t="shared" si="64"/>
        <v>DEDBKR46072.7680555556</v>
      </c>
      <c r="D1085" s="159" t="str">
        <f t="shared" si="67"/>
        <v>Light Maintenance</v>
      </c>
      <c r="E1085" s="159" t="str">
        <f t="shared" si="65"/>
        <v>MCPDEDBKRLight Maintenance</v>
      </c>
      <c r="F1085" s="159" t="str">
        <f t="shared" si="66"/>
        <v>MCPDEDBKR</v>
      </c>
      <c r="G1085" s="159" t="s">
        <v>1889</v>
      </c>
      <c r="N1085" s="2">
        <v>2601</v>
      </c>
      <c r="O1085" s="3" t="s">
        <v>1576</v>
      </c>
      <c r="P1085" s="3" t="s">
        <v>39</v>
      </c>
      <c r="Q1085" s="3" t="s">
        <v>92</v>
      </c>
      <c r="R1085" s="3" t="s">
        <v>93</v>
      </c>
      <c r="S1085" s="4">
        <v>46072.768055555556</v>
      </c>
      <c r="T1085" s="4">
        <v>46072.777777777781</v>
      </c>
      <c r="U1085" s="4">
        <v>46072.777777777781</v>
      </c>
      <c r="V1085" s="3" t="s">
        <v>42</v>
      </c>
      <c r="W1085" s="3" t="s">
        <v>43</v>
      </c>
      <c r="X1085" s="3" t="s">
        <v>1624</v>
      </c>
      <c r="Y1085" s="2">
        <v>5</v>
      </c>
      <c r="Z1085" s="3" t="s">
        <v>94</v>
      </c>
      <c r="AA1085" s="5">
        <v>0.23</v>
      </c>
      <c r="AB1085" s="5">
        <v>0</v>
      </c>
      <c r="AC1085" s="5">
        <v>0.23</v>
      </c>
      <c r="AD1085" s="5">
        <v>0</v>
      </c>
      <c r="AE1085" s="5">
        <v>0</v>
      </c>
      <c r="AF1085" s="5">
        <v>0.23</v>
      </c>
      <c r="AG1085" s="6"/>
      <c r="AH1085" s="6"/>
      <c r="AI1085" s="7">
        <v>0</v>
      </c>
      <c r="AJ1085" s="7">
        <v>0</v>
      </c>
      <c r="AK1085" s="7">
        <v>0.23</v>
      </c>
      <c r="AL1085" s="7">
        <v>0</v>
      </c>
      <c r="AM1085" s="7">
        <v>0.23</v>
      </c>
      <c r="AN1085" s="12" t="s">
        <v>46</v>
      </c>
      <c r="AO1085" s="12"/>
      <c r="AP1085" s="12"/>
      <c r="AQ1085" s="12"/>
      <c r="AR1085" s="12"/>
      <c r="AS1085" s="12"/>
      <c r="AT1085" s="12"/>
      <c r="AU1085" s="12"/>
      <c r="AV1085" s="12"/>
      <c r="AW1085" s="12"/>
      <c r="AX1085" s="12"/>
      <c r="AY1085" s="8" t="s">
        <v>94</v>
      </c>
    </row>
    <row r="1086" spans="1:51" ht="16.5" x14ac:dyDescent="0.25">
      <c r="A1086" s="159" t="str">
        <f>_xlfn.XLOOKUP(X1086,Mapping!N:N,Mapping!O:O,"Not Found",0,1)</f>
        <v>KR</v>
      </c>
      <c r="B1086" s="159" t="str">
        <f t="shared" si="64"/>
        <v>DEDBKR46072.7777777778</v>
      </c>
      <c r="D1086" s="159" t="str">
        <f t="shared" si="67"/>
        <v>bpv-kr valuation</v>
      </c>
      <c r="E1086" s="159" t="str">
        <f t="shared" si="65"/>
        <v>MCPDEDBKRbpv-kr valuation</v>
      </c>
      <c r="F1086" s="159" t="str">
        <f t="shared" si="66"/>
        <v>MCPDEDBKR</v>
      </c>
      <c r="G1086" s="159" t="s">
        <v>1889</v>
      </c>
      <c r="N1086" s="2">
        <v>2601</v>
      </c>
      <c r="O1086" s="3" t="s">
        <v>1576</v>
      </c>
      <c r="P1086" s="3" t="s">
        <v>39</v>
      </c>
      <c r="Q1086" s="3" t="s">
        <v>121</v>
      </c>
      <c r="R1086" s="3" t="s">
        <v>134</v>
      </c>
      <c r="S1086" s="4">
        <v>46072.777777777781</v>
      </c>
      <c r="T1086" s="4">
        <v>46073.095138888886</v>
      </c>
      <c r="U1086" s="4">
        <v>46073.095138888886</v>
      </c>
      <c r="V1086" s="3" t="s">
        <v>42</v>
      </c>
      <c r="W1086" s="3" t="s">
        <v>43</v>
      </c>
      <c r="X1086" s="3" t="s">
        <v>1624</v>
      </c>
      <c r="Y1086" s="2">
        <v>2</v>
      </c>
      <c r="Z1086" s="3" t="s">
        <v>123</v>
      </c>
      <c r="AA1086" s="5">
        <v>7.62</v>
      </c>
      <c r="AB1086" s="5">
        <v>0</v>
      </c>
      <c r="AC1086" s="5">
        <v>7.62</v>
      </c>
      <c r="AD1086" s="5">
        <v>0</v>
      </c>
      <c r="AE1086" s="5">
        <v>0</v>
      </c>
      <c r="AF1086" s="5">
        <v>7.62</v>
      </c>
      <c r="AG1086" s="6"/>
      <c r="AH1086" s="6"/>
      <c r="AI1086" s="7">
        <v>0</v>
      </c>
      <c r="AJ1086" s="7">
        <v>0</v>
      </c>
      <c r="AK1086" s="7">
        <v>7.62</v>
      </c>
      <c r="AL1086" s="7">
        <v>0</v>
      </c>
      <c r="AM1086" s="7">
        <v>7.62</v>
      </c>
      <c r="AN1086" s="12" t="s">
        <v>46</v>
      </c>
      <c r="AO1086" s="12"/>
      <c r="AP1086" s="12"/>
      <c r="AQ1086" s="12"/>
      <c r="AR1086" s="12"/>
      <c r="AS1086" s="12"/>
      <c r="AT1086" s="12"/>
      <c r="AU1086" s="12"/>
      <c r="AV1086" s="12"/>
      <c r="AW1086" s="12"/>
      <c r="AX1086" s="12"/>
      <c r="AY1086" s="8" t="s">
        <v>47</v>
      </c>
    </row>
    <row r="1087" spans="1:51" ht="16.5" x14ac:dyDescent="0.25">
      <c r="A1087" s="159" t="str">
        <f>_xlfn.XLOOKUP(X1087,Mapping!N:N,Mapping!O:O,"Not Found",0,1)</f>
        <v>KR</v>
      </c>
      <c r="B1087" s="159" t="str">
        <f t="shared" si="64"/>
        <v>DEDBKR46073.0951388889</v>
      </c>
      <c r="D1087" s="159" t="str">
        <f t="shared" si="67"/>
        <v>export to ara</v>
      </c>
      <c r="E1087" s="159" t="str">
        <f t="shared" si="65"/>
        <v>MCPDEDBKRexport to ara</v>
      </c>
      <c r="F1087" s="159" t="str">
        <f t="shared" si="66"/>
        <v>MCPDEDBKR</v>
      </c>
      <c r="G1087" s="159" t="s">
        <v>1889</v>
      </c>
      <c r="N1087" s="2">
        <v>2601</v>
      </c>
      <c r="O1087" s="3" t="s">
        <v>1576</v>
      </c>
      <c r="P1087" s="3" t="s">
        <v>39</v>
      </c>
      <c r="Q1087" s="3" t="s">
        <v>89</v>
      </c>
      <c r="R1087" s="3" t="s">
        <v>90</v>
      </c>
      <c r="S1087" s="4">
        <v>46073.095138888886</v>
      </c>
      <c r="T1087" s="4">
        <v>46073.09652777778</v>
      </c>
      <c r="U1087" s="4">
        <v>46073.09652777778</v>
      </c>
      <c r="V1087" s="3" t="s">
        <v>42</v>
      </c>
      <c r="W1087" s="3" t="s">
        <v>43</v>
      </c>
      <c r="X1087" s="3" t="s">
        <v>1624</v>
      </c>
      <c r="Y1087" s="2">
        <v>9</v>
      </c>
      <c r="Z1087" s="3" t="s">
        <v>91</v>
      </c>
      <c r="AA1087" s="5">
        <v>0.03</v>
      </c>
      <c r="AB1087" s="5">
        <v>0</v>
      </c>
      <c r="AC1087" s="5">
        <v>0.03</v>
      </c>
      <c r="AD1087" s="5">
        <v>0</v>
      </c>
      <c r="AE1087" s="5">
        <v>0</v>
      </c>
      <c r="AF1087" s="5">
        <v>0.03</v>
      </c>
      <c r="AG1087" s="6"/>
      <c r="AH1087" s="6"/>
      <c r="AI1087" s="7">
        <v>0</v>
      </c>
      <c r="AJ1087" s="7">
        <v>0</v>
      </c>
      <c r="AK1087" s="7">
        <v>0.03</v>
      </c>
      <c r="AL1087" s="7">
        <v>0</v>
      </c>
      <c r="AM1087" s="7">
        <v>0.03</v>
      </c>
      <c r="AN1087" s="12" t="s">
        <v>46</v>
      </c>
      <c r="AO1087" s="12"/>
      <c r="AP1087" s="12"/>
      <c r="AQ1087" s="12"/>
      <c r="AR1087" s="12"/>
      <c r="AS1087" s="12"/>
      <c r="AT1087" s="12"/>
      <c r="AU1087" s="12"/>
      <c r="AV1087" s="12"/>
      <c r="AW1087" s="12"/>
      <c r="AX1087" s="12"/>
      <c r="AY1087" s="8" t="s">
        <v>91</v>
      </c>
    </row>
    <row r="1088" spans="1:51" ht="16.5" x14ac:dyDescent="0.25">
      <c r="A1088" s="159" t="str">
        <f>_xlfn.XLOOKUP(X1088,Mapping!N:N,Mapping!O:O,"Not Found",0,1)</f>
        <v>KR</v>
      </c>
      <c r="B1088" s="159" t="str">
        <f t="shared" si="64"/>
        <v>DEDBKR46073.0965277778</v>
      </c>
      <c r="D1088" s="159" t="str">
        <f t="shared" si="67"/>
        <v>bpv-kr valuation QRM reporter exports</v>
      </c>
      <c r="E1088" s="159" t="str">
        <f t="shared" si="65"/>
        <v>MCPDEDBKRbpv-kr valuation QRM reporter exports</v>
      </c>
      <c r="F1088" s="159" t="str">
        <f t="shared" si="66"/>
        <v>MCPDEDBKR</v>
      </c>
      <c r="G1088" s="159" t="s">
        <v>1889</v>
      </c>
      <c r="N1088" s="2">
        <v>2601</v>
      </c>
      <c r="O1088" s="3" t="s">
        <v>1576</v>
      </c>
      <c r="P1088" s="3" t="s">
        <v>39</v>
      </c>
      <c r="Q1088" s="3" t="s">
        <v>691</v>
      </c>
      <c r="R1088" s="3" t="s">
        <v>692</v>
      </c>
      <c r="S1088" s="4">
        <v>46073.09652777778</v>
      </c>
      <c r="T1088" s="4">
        <v>46073.09652777778</v>
      </c>
      <c r="U1088" s="4">
        <v>46073.09652777778</v>
      </c>
      <c r="V1088" s="3" t="s">
        <v>42</v>
      </c>
      <c r="W1088" s="3" t="s">
        <v>43</v>
      </c>
      <c r="X1088" s="3" t="s">
        <v>1624</v>
      </c>
      <c r="Y1088" s="2">
        <v>2</v>
      </c>
      <c r="Z1088" s="3" t="s">
        <v>693</v>
      </c>
      <c r="AA1088" s="5">
        <v>0</v>
      </c>
      <c r="AB1088" s="5">
        <v>0</v>
      </c>
      <c r="AC1088" s="5">
        <v>0</v>
      </c>
      <c r="AD1088" s="5">
        <v>0</v>
      </c>
      <c r="AE1088" s="5">
        <v>0</v>
      </c>
      <c r="AF1088" s="5">
        <v>0</v>
      </c>
      <c r="AG1088" s="6"/>
      <c r="AH1088" s="6"/>
      <c r="AI1088" s="7">
        <v>0</v>
      </c>
      <c r="AJ1088" s="7">
        <v>0</v>
      </c>
      <c r="AK1088" s="7">
        <v>0</v>
      </c>
      <c r="AL1088" s="7">
        <v>0</v>
      </c>
      <c r="AM1088" s="7">
        <v>0</v>
      </c>
      <c r="AN1088" s="12" t="s">
        <v>46</v>
      </c>
      <c r="AO1088" s="12"/>
      <c r="AP1088" s="12"/>
      <c r="AQ1088" s="12"/>
      <c r="AR1088" s="12"/>
      <c r="AS1088" s="12"/>
      <c r="AT1088" s="12"/>
      <c r="AU1088" s="12"/>
      <c r="AV1088" s="12"/>
      <c r="AW1088" s="12"/>
      <c r="AX1088" s="12"/>
      <c r="AY1088" s="8" t="s">
        <v>47</v>
      </c>
    </row>
    <row r="1089" spans="1:51" ht="16.5" x14ac:dyDescent="0.25">
      <c r="A1089" s="159" t="str">
        <f>_xlfn.XLOOKUP(X1089,Mapping!N:N,Mapping!O:O,"Not Found",0,1)</f>
        <v>KR</v>
      </c>
      <c r="B1089" s="159" t="str">
        <f t="shared" si="64"/>
        <v>DEDBKR46073.0965277778</v>
      </c>
      <c r="D1089" s="159" t="str">
        <f t="shared" si="67"/>
        <v>bpv-kr valuation exports from ARA</v>
      </c>
      <c r="E1089" s="159" t="str">
        <f t="shared" si="65"/>
        <v>MCPDEDBKRbpv-kr valuation exports from ARA</v>
      </c>
      <c r="F1089" s="159" t="str">
        <f t="shared" si="66"/>
        <v>MCPDEDBKR</v>
      </c>
      <c r="G1089" s="159" t="s">
        <v>1889</v>
      </c>
      <c r="N1089" s="2">
        <v>2601</v>
      </c>
      <c r="O1089" s="3" t="s">
        <v>1576</v>
      </c>
      <c r="P1089" s="3" t="s">
        <v>39</v>
      </c>
      <c r="Q1089" s="3" t="s">
        <v>1598</v>
      </c>
      <c r="R1089" s="3" t="s">
        <v>1599</v>
      </c>
      <c r="S1089" s="4">
        <v>46073.09652777778</v>
      </c>
      <c r="T1089" s="4">
        <v>46073.09652777778</v>
      </c>
      <c r="U1089" s="4">
        <v>46073.411111111112</v>
      </c>
      <c r="V1089" s="3" t="s">
        <v>42</v>
      </c>
      <c r="W1089" s="3" t="s">
        <v>43</v>
      </c>
      <c r="X1089" s="3" t="s">
        <v>1624</v>
      </c>
      <c r="Y1089" s="2">
        <v>2</v>
      </c>
      <c r="Z1089" s="3" t="s">
        <v>1600</v>
      </c>
      <c r="AA1089" s="5">
        <v>0</v>
      </c>
      <c r="AB1089" s="5">
        <v>0</v>
      </c>
      <c r="AC1089" s="5">
        <v>0</v>
      </c>
      <c r="AD1089" s="5">
        <v>0</v>
      </c>
      <c r="AE1089" s="5">
        <v>0</v>
      </c>
      <c r="AF1089" s="5">
        <v>0</v>
      </c>
      <c r="AG1089" s="6"/>
      <c r="AH1089" s="6"/>
      <c r="AI1089" s="7">
        <v>0</v>
      </c>
      <c r="AJ1089" s="7">
        <v>0</v>
      </c>
      <c r="AK1089" s="7">
        <v>0</v>
      </c>
      <c r="AL1089" s="7">
        <v>0</v>
      </c>
      <c r="AM1089" s="7">
        <v>0</v>
      </c>
      <c r="AN1089" s="12" t="s">
        <v>46</v>
      </c>
      <c r="AO1089" s="12"/>
      <c r="AP1089" s="12"/>
      <c r="AQ1089" s="12"/>
      <c r="AR1089" s="12"/>
      <c r="AS1089" s="12"/>
      <c r="AT1089" s="12"/>
      <c r="AU1089" s="12"/>
      <c r="AV1089" s="12"/>
      <c r="AW1089" s="12"/>
      <c r="AX1089" s="12"/>
      <c r="AY1089" s="8" t="s">
        <v>47</v>
      </c>
    </row>
    <row r="1090" spans="1:51" ht="16.5" x14ac:dyDescent="0.25">
      <c r="A1090" s="159" t="str">
        <f>_xlfn.XLOOKUP(X1090,Mapping!N:N,Mapping!O:O,"Not Found",0,1)</f>
        <v>EC</v>
      </c>
      <c r="B1090" s="159" t="str">
        <f t="shared" ref="B1090:B1153" si="68">O1090&amp;A1090&amp;S1090</f>
        <v>DEDBEC46073.4111111111</v>
      </c>
      <c r="D1090" s="159" t="str">
        <f t="shared" si="67"/>
        <v>Light Maintenance</v>
      </c>
      <c r="E1090" s="159" t="str">
        <f t="shared" ref="E1090:E1153" si="69">P1090&amp;O1090&amp;A1090&amp;D1090</f>
        <v>MCPDEDBECLight Maintenance</v>
      </c>
      <c r="F1090" s="159" t="str">
        <f t="shared" ref="F1090:F1153" si="70">P1090&amp;O1090&amp;A1090</f>
        <v>MCPDEDBEC</v>
      </c>
      <c r="G1090" s="159" t="s">
        <v>1889</v>
      </c>
      <c r="N1090" s="2">
        <v>2601</v>
      </c>
      <c r="O1090" s="3" t="s">
        <v>1576</v>
      </c>
      <c r="P1090" s="3" t="s">
        <v>39</v>
      </c>
      <c r="Q1090" s="3" t="s">
        <v>92</v>
      </c>
      <c r="R1090" s="3" t="s">
        <v>93</v>
      </c>
      <c r="S1090" s="4">
        <v>46073.411111111112</v>
      </c>
      <c r="T1090" s="4">
        <v>46073.439583333333</v>
      </c>
      <c r="U1090" s="4">
        <v>46073.439583333333</v>
      </c>
      <c r="V1090" s="3" t="s">
        <v>42</v>
      </c>
      <c r="W1090" s="3" t="s">
        <v>43</v>
      </c>
      <c r="X1090" s="3" t="s">
        <v>1625</v>
      </c>
      <c r="Y1090" s="2">
        <v>6</v>
      </c>
      <c r="Z1090" s="3" t="s">
        <v>94</v>
      </c>
      <c r="AA1090" s="5">
        <v>0.68</v>
      </c>
      <c r="AB1090" s="5">
        <v>0</v>
      </c>
      <c r="AC1090" s="5">
        <v>0.68</v>
      </c>
      <c r="AD1090" s="5">
        <v>0</v>
      </c>
      <c r="AE1090" s="5">
        <v>0</v>
      </c>
      <c r="AF1090" s="5">
        <v>0.68</v>
      </c>
      <c r="AG1090" s="6"/>
      <c r="AH1090" s="6"/>
      <c r="AI1090" s="7">
        <v>0</v>
      </c>
      <c r="AJ1090" s="7">
        <v>0</v>
      </c>
      <c r="AK1090" s="7">
        <v>0.68</v>
      </c>
      <c r="AL1090" s="7">
        <v>0</v>
      </c>
      <c r="AM1090" s="7">
        <v>0.68</v>
      </c>
      <c r="AN1090" s="12" t="s">
        <v>46</v>
      </c>
      <c r="AO1090" s="12"/>
      <c r="AP1090" s="12"/>
      <c r="AQ1090" s="12"/>
      <c r="AR1090" s="12"/>
      <c r="AS1090" s="12"/>
      <c r="AT1090" s="12"/>
      <c r="AU1090" s="12"/>
      <c r="AV1090" s="12"/>
      <c r="AW1090" s="12"/>
      <c r="AX1090" s="12"/>
      <c r="AY1090" s="8" t="s">
        <v>94</v>
      </c>
    </row>
    <row r="1091" spans="1:51" ht="16.5" x14ac:dyDescent="0.25">
      <c r="A1091" s="159" t="str">
        <f>_xlfn.XLOOKUP(X1091,Mapping!N:N,Mapping!O:O,"Not Found",0,1)</f>
        <v>EC</v>
      </c>
      <c r="B1091" s="159" t="str">
        <f t="shared" si="68"/>
        <v>DEDBEC46073.4395833333</v>
      </c>
      <c r="D1091" s="159" t="str">
        <f t="shared" ref="D1091:D1154" si="71">Z1091</f>
        <v>ing-ec valuation</v>
      </c>
      <c r="E1091" s="159" t="str">
        <f t="shared" si="69"/>
        <v>MCPDEDBECing-ec valuation</v>
      </c>
      <c r="F1091" s="159" t="str">
        <f t="shared" si="70"/>
        <v>MCPDEDBEC</v>
      </c>
      <c r="G1091" s="159" t="s">
        <v>1889</v>
      </c>
      <c r="N1091" s="2">
        <v>2601</v>
      </c>
      <c r="O1091" s="3" t="s">
        <v>1576</v>
      </c>
      <c r="P1091" s="3" t="s">
        <v>39</v>
      </c>
      <c r="Q1091" s="3" t="s">
        <v>138</v>
      </c>
      <c r="R1091" s="3" t="s">
        <v>139</v>
      </c>
      <c r="S1091" s="4">
        <v>46073.439583333333</v>
      </c>
      <c r="T1091" s="4">
        <v>46073.771527777775</v>
      </c>
      <c r="U1091" s="4">
        <v>46073.771527777775</v>
      </c>
      <c r="V1091" s="3" t="s">
        <v>42</v>
      </c>
      <c r="W1091" s="3" t="s">
        <v>43</v>
      </c>
      <c r="X1091" s="3" t="s">
        <v>1625</v>
      </c>
      <c r="Y1091" s="2">
        <v>2</v>
      </c>
      <c r="Z1091" s="3" t="s">
        <v>141</v>
      </c>
      <c r="AA1091" s="5">
        <v>7.97</v>
      </c>
      <c r="AB1091" s="5">
        <v>0</v>
      </c>
      <c r="AC1091" s="5">
        <v>7.97</v>
      </c>
      <c r="AD1091" s="5">
        <v>0</v>
      </c>
      <c r="AE1091" s="5">
        <v>0</v>
      </c>
      <c r="AF1091" s="5">
        <v>7.97</v>
      </c>
      <c r="AG1091" s="6"/>
      <c r="AH1091" s="6"/>
      <c r="AI1091" s="7">
        <v>0</v>
      </c>
      <c r="AJ1091" s="7">
        <v>0</v>
      </c>
      <c r="AK1091" s="7">
        <v>7.97</v>
      </c>
      <c r="AL1091" s="7">
        <v>0</v>
      </c>
      <c r="AM1091" s="7">
        <v>7.97</v>
      </c>
      <c r="AN1091" s="12" t="s">
        <v>46</v>
      </c>
      <c r="AO1091" s="12"/>
      <c r="AP1091" s="12"/>
      <c r="AQ1091" s="12"/>
      <c r="AR1091" s="12"/>
      <c r="AS1091" s="12"/>
      <c r="AT1091" s="12"/>
      <c r="AU1091" s="12"/>
      <c r="AV1091" s="12"/>
      <c r="AW1091" s="12"/>
      <c r="AX1091" s="12"/>
      <c r="AY1091" s="8" t="s">
        <v>47</v>
      </c>
    </row>
    <row r="1092" spans="1:51" ht="16.5" x14ac:dyDescent="0.25">
      <c r="A1092" s="159" t="str">
        <f>_xlfn.XLOOKUP(X1092,Mapping!N:N,Mapping!O:O,"Not Found",0,1)</f>
        <v>EC</v>
      </c>
      <c r="B1092" s="159" t="str">
        <f t="shared" si="68"/>
        <v>DEDBEC46073.7715277778</v>
      </c>
      <c r="D1092" s="159" t="str">
        <f t="shared" si="71"/>
        <v>export to ara</v>
      </c>
      <c r="E1092" s="159" t="str">
        <f t="shared" si="69"/>
        <v>MCPDEDBECexport to ara</v>
      </c>
      <c r="F1092" s="159" t="str">
        <f t="shared" si="70"/>
        <v>MCPDEDBEC</v>
      </c>
      <c r="G1092" s="159" t="s">
        <v>1889</v>
      </c>
      <c r="N1092" s="2">
        <v>2601</v>
      </c>
      <c r="O1092" s="3" t="s">
        <v>1576</v>
      </c>
      <c r="P1092" s="3" t="s">
        <v>39</v>
      </c>
      <c r="Q1092" s="3" t="s">
        <v>89</v>
      </c>
      <c r="R1092" s="3" t="s">
        <v>90</v>
      </c>
      <c r="S1092" s="4">
        <v>46073.771527777775</v>
      </c>
      <c r="T1092" s="4">
        <v>46073.772916666669</v>
      </c>
      <c r="U1092" s="4">
        <v>46073.772916666669</v>
      </c>
      <c r="V1092" s="3" t="s">
        <v>42</v>
      </c>
      <c r="W1092" s="3" t="s">
        <v>43</v>
      </c>
      <c r="X1092" s="3" t="s">
        <v>1625</v>
      </c>
      <c r="Y1092" s="2">
        <v>10</v>
      </c>
      <c r="Z1092" s="3" t="s">
        <v>91</v>
      </c>
      <c r="AA1092" s="5">
        <v>0.03</v>
      </c>
      <c r="AB1092" s="5">
        <v>0</v>
      </c>
      <c r="AC1092" s="5">
        <v>0.03</v>
      </c>
      <c r="AD1092" s="5">
        <v>0</v>
      </c>
      <c r="AE1092" s="5">
        <v>0</v>
      </c>
      <c r="AF1092" s="5">
        <v>0.03</v>
      </c>
      <c r="AG1092" s="6"/>
      <c r="AH1092" s="6"/>
      <c r="AI1092" s="7">
        <v>0</v>
      </c>
      <c r="AJ1092" s="7">
        <v>0</v>
      </c>
      <c r="AK1092" s="7">
        <v>0.03</v>
      </c>
      <c r="AL1092" s="7">
        <v>0</v>
      </c>
      <c r="AM1092" s="7">
        <v>0.03</v>
      </c>
      <c r="AN1092" s="12" t="s">
        <v>46</v>
      </c>
      <c r="AO1092" s="12"/>
      <c r="AP1092" s="12"/>
      <c r="AQ1092" s="12"/>
      <c r="AR1092" s="12"/>
      <c r="AS1092" s="12"/>
      <c r="AT1092" s="12"/>
      <c r="AU1092" s="12"/>
      <c r="AV1092" s="12"/>
      <c r="AW1092" s="12"/>
      <c r="AX1092" s="12"/>
      <c r="AY1092" s="8" t="s">
        <v>91</v>
      </c>
    </row>
    <row r="1093" spans="1:51" ht="16.5" x14ac:dyDescent="0.25">
      <c r="A1093" s="159" t="str">
        <f>_xlfn.XLOOKUP(X1093,Mapping!N:N,Mapping!O:O,"Not Found",0,1)</f>
        <v>EC</v>
      </c>
      <c r="B1093" s="159" t="str">
        <f t="shared" si="68"/>
        <v>DEDBEC46073.7729166667</v>
      </c>
      <c r="D1093" s="159" t="str">
        <f t="shared" si="71"/>
        <v>ing-ec valuation QRM reporter exports</v>
      </c>
      <c r="E1093" s="159" t="str">
        <f t="shared" si="69"/>
        <v>MCPDEDBECing-ec valuation QRM reporter exports</v>
      </c>
      <c r="F1093" s="159" t="str">
        <f t="shared" si="70"/>
        <v>MCPDEDBEC</v>
      </c>
      <c r="G1093" s="159" t="s">
        <v>1889</v>
      </c>
      <c r="N1093" s="2">
        <v>2601</v>
      </c>
      <c r="O1093" s="3" t="s">
        <v>1576</v>
      </c>
      <c r="P1093" s="3" t="s">
        <v>39</v>
      </c>
      <c r="Q1093" s="3" t="s">
        <v>687</v>
      </c>
      <c r="R1093" s="3" t="s">
        <v>688</v>
      </c>
      <c r="S1093" s="4">
        <v>46073.772916666669</v>
      </c>
      <c r="T1093" s="4">
        <v>46073.772916666669</v>
      </c>
      <c r="U1093" s="4">
        <v>46073.772916666669</v>
      </c>
      <c r="V1093" s="3" t="s">
        <v>42</v>
      </c>
      <c r="W1093" s="3" t="s">
        <v>43</v>
      </c>
      <c r="X1093" s="3" t="s">
        <v>1625</v>
      </c>
      <c r="Y1093" s="2">
        <v>1</v>
      </c>
      <c r="Z1093" s="3" t="s">
        <v>689</v>
      </c>
      <c r="AA1093" s="5">
        <v>0</v>
      </c>
      <c r="AB1093" s="5">
        <v>0</v>
      </c>
      <c r="AC1093" s="5">
        <v>0</v>
      </c>
      <c r="AD1093" s="5">
        <v>0</v>
      </c>
      <c r="AE1093" s="5">
        <v>0</v>
      </c>
      <c r="AF1093" s="5">
        <v>0</v>
      </c>
      <c r="AG1093" s="6"/>
      <c r="AH1093" s="6"/>
      <c r="AI1093" s="7">
        <v>0</v>
      </c>
      <c r="AJ1093" s="7">
        <v>0</v>
      </c>
      <c r="AK1093" s="7">
        <v>0</v>
      </c>
      <c r="AL1093" s="7">
        <v>0</v>
      </c>
      <c r="AM1093" s="7">
        <v>0</v>
      </c>
      <c r="AN1093" s="12" t="s">
        <v>46</v>
      </c>
      <c r="AO1093" s="12"/>
      <c r="AP1093" s="12"/>
      <c r="AQ1093" s="12"/>
      <c r="AR1093" s="12"/>
      <c r="AS1093" s="12"/>
      <c r="AT1093" s="12"/>
      <c r="AU1093" s="12"/>
      <c r="AV1093" s="12"/>
      <c r="AW1093" s="12"/>
      <c r="AX1093" s="12"/>
      <c r="AY1093" s="8" t="s">
        <v>47</v>
      </c>
    </row>
    <row r="1094" spans="1:51" ht="16.5" x14ac:dyDescent="0.25">
      <c r="A1094" s="159" t="str">
        <f>_xlfn.XLOOKUP(X1094,Mapping!N:N,Mapping!O:O,"Not Found",0,1)</f>
        <v>EC</v>
      </c>
      <c r="B1094" s="159" t="str">
        <f t="shared" si="68"/>
        <v>DEDBEC46073.7729166667</v>
      </c>
      <c r="D1094" s="159" t="str">
        <f t="shared" si="71"/>
        <v>ing-ec valuation exports from ARA</v>
      </c>
      <c r="E1094" s="159" t="str">
        <f t="shared" si="69"/>
        <v>MCPDEDBECing-ec valuation exports from ARA</v>
      </c>
      <c r="F1094" s="159" t="str">
        <f t="shared" si="70"/>
        <v>MCPDEDBEC</v>
      </c>
      <c r="G1094" s="159" t="s">
        <v>1889</v>
      </c>
      <c r="N1094" s="2">
        <v>2601</v>
      </c>
      <c r="O1094" s="3" t="s">
        <v>1576</v>
      </c>
      <c r="P1094" s="3" t="s">
        <v>39</v>
      </c>
      <c r="Q1094" s="3" t="s">
        <v>1324</v>
      </c>
      <c r="R1094" s="3" t="s">
        <v>1325</v>
      </c>
      <c r="S1094" s="4">
        <v>46073.772916666669</v>
      </c>
      <c r="T1094" s="4">
        <v>46073.772916666669</v>
      </c>
      <c r="U1094" s="4">
        <v>46077.451388888891</v>
      </c>
      <c r="V1094" s="3" t="s">
        <v>42</v>
      </c>
      <c r="W1094" s="3" t="s">
        <v>43</v>
      </c>
      <c r="X1094" s="3" t="s">
        <v>1625</v>
      </c>
      <c r="Y1094" s="2">
        <v>1</v>
      </c>
      <c r="Z1094" s="3" t="s">
        <v>1326</v>
      </c>
      <c r="AA1094" s="5">
        <v>0</v>
      </c>
      <c r="AB1094" s="5">
        <v>0</v>
      </c>
      <c r="AC1094" s="5">
        <v>0</v>
      </c>
      <c r="AD1094" s="5">
        <v>0</v>
      </c>
      <c r="AE1094" s="5">
        <v>0</v>
      </c>
      <c r="AF1094" s="5">
        <v>0</v>
      </c>
      <c r="AG1094" s="6"/>
      <c r="AH1094" s="6"/>
      <c r="AI1094" s="7">
        <v>0</v>
      </c>
      <c r="AJ1094" s="7">
        <v>0</v>
      </c>
      <c r="AK1094" s="7">
        <v>0</v>
      </c>
      <c r="AL1094" s="7">
        <v>0</v>
      </c>
      <c r="AM1094" s="7">
        <v>0</v>
      </c>
      <c r="AN1094" s="12" t="s">
        <v>46</v>
      </c>
      <c r="AO1094" s="12"/>
      <c r="AP1094" s="12"/>
      <c r="AQ1094" s="12"/>
      <c r="AR1094" s="12"/>
      <c r="AS1094" s="12"/>
      <c r="AT1094" s="12"/>
      <c r="AU1094" s="12"/>
      <c r="AV1094" s="12"/>
      <c r="AW1094" s="12"/>
      <c r="AX1094" s="12"/>
      <c r="AY1094" s="8" t="s">
        <v>47</v>
      </c>
    </row>
    <row r="1095" spans="1:51" ht="16.5" x14ac:dyDescent="0.25">
      <c r="A1095" s="159" t="str">
        <f>_xlfn.XLOOKUP(X1095,Mapping!N:N,Mapping!O:O,"Not Found",0,1)</f>
        <v>Load Pos</v>
      </c>
      <c r="B1095" s="159" t="str">
        <f t="shared" si="68"/>
        <v>RODBLoad Pos46072.56875</v>
      </c>
      <c r="D1095" s="159" t="str">
        <f t="shared" si="71"/>
        <v>load</v>
      </c>
      <c r="E1095" s="159" t="str">
        <f t="shared" si="69"/>
        <v>MCPRODBLoad Posload</v>
      </c>
      <c r="F1095" s="159" t="str">
        <f t="shared" si="70"/>
        <v>MCPRODBLoad Pos</v>
      </c>
      <c r="G1095" s="159" t="s">
        <v>1889</v>
      </c>
      <c r="N1095" s="2">
        <v>2601</v>
      </c>
      <c r="O1095" s="3" t="s">
        <v>326</v>
      </c>
      <c r="P1095" s="3" t="s">
        <v>39</v>
      </c>
      <c r="Q1095" s="3" t="s">
        <v>72</v>
      </c>
      <c r="R1095" s="3" t="s">
        <v>73</v>
      </c>
      <c r="S1095" s="4">
        <v>46072.568749999999</v>
      </c>
      <c r="T1095" s="4">
        <v>46072.6</v>
      </c>
      <c r="U1095" s="4">
        <v>46072.6</v>
      </c>
      <c r="V1095" s="3" t="s">
        <v>42</v>
      </c>
      <c r="W1095" s="3" t="s">
        <v>43</v>
      </c>
      <c r="X1095" s="3" t="s">
        <v>332</v>
      </c>
      <c r="Y1095" s="2">
        <v>2</v>
      </c>
      <c r="Z1095" s="3" t="s">
        <v>75</v>
      </c>
      <c r="AA1095" s="5">
        <v>0.75</v>
      </c>
      <c r="AB1095" s="5">
        <v>0</v>
      </c>
      <c r="AC1095" s="5">
        <v>0.75</v>
      </c>
      <c r="AD1095" s="5">
        <v>0</v>
      </c>
      <c r="AE1095" s="5">
        <v>0</v>
      </c>
      <c r="AF1095" s="5">
        <v>0.75</v>
      </c>
      <c r="AG1095" s="6"/>
      <c r="AH1095" s="6"/>
      <c r="AI1095" s="7">
        <v>0</v>
      </c>
      <c r="AJ1095" s="7">
        <v>0</v>
      </c>
      <c r="AK1095" s="7">
        <v>0.75</v>
      </c>
      <c r="AL1095" s="7">
        <v>0</v>
      </c>
      <c r="AM1095" s="7">
        <v>0.75</v>
      </c>
      <c r="AN1095" s="12" t="s">
        <v>46</v>
      </c>
      <c r="AO1095" s="12"/>
      <c r="AP1095" s="12"/>
      <c r="AQ1095" s="12"/>
      <c r="AR1095" s="12"/>
      <c r="AS1095" s="12"/>
      <c r="AT1095" s="12"/>
      <c r="AU1095" s="12"/>
      <c r="AV1095" s="12"/>
      <c r="AW1095" s="12"/>
      <c r="AX1095" s="12"/>
      <c r="AY1095" s="8" t="s">
        <v>47</v>
      </c>
    </row>
    <row r="1096" spans="1:51" ht="16.5" x14ac:dyDescent="0.25">
      <c r="A1096" s="159" t="str">
        <f>_xlfn.XLOOKUP(X1096,Mapping!N:N,Mapping!O:O,"Not Found",0,1)</f>
        <v>Load Pos</v>
      </c>
      <c r="B1096" s="159" t="str">
        <f t="shared" si="68"/>
        <v>RODBLoad Pos46072.6</v>
      </c>
      <c r="D1096" s="159" t="str">
        <f t="shared" si="71"/>
        <v>Stratification</v>
      </c>
      <c r="E1096" s="159" t="str">
        <f t="shared" si="69"/>
        <v>MCPRODBLoad PosStratification</v>
      </c>
      <c r="F1096" s="159" t="str">
        <f t="shared" si="70"/>
        <v>MCPRODBLoad Pos</v>
      </c>
      <c r="G1096" s="159" t="s">
        <v>1889</v>
      </c>
      <c r="N1096" s="2">
        <v>2601</v>
      </c>
      <c r="O1096" s="3" t="s">
        <v>326</v>
      </c>
      <c r="P1096" s="3" t="s">
        <v>39</v>
      </c>
      <c r="Q1096" s="3" t="s">
        <v>76</v>
      </c>
      <c r="R1096" s="3" t="s">
        <v>77</v>
      </c>
      <c r="S1096" s="4">
        <v>46072.6</v>
      </c>
      <c r="T1096" s="4">
        <v>46072.604166666664</v>
      </c>
      <c r="U1096" s="4">
        <v>46072.604166666664</v>
      </c>
      <c r="V1096" s="3" t="s">
        <v>42</v>
      </c>
      <c r="W1096" s="3" t="s">
        <v>43</v>
      </c>
      <c r="X1096" s="3" t="s">
        <v>332</v>
      </c>
      <c r="Y1096" s="2">
        <v>2</v>
      </c>
      <c r="Z1096" s="3" t="s">
        <v>78</v>
      </c>
      <c r="AA1096" s="5">
        <v>0.1</v>
      </c>
      <c r="AB1096" s="5">
        <v>0</v>
      </c>
      <c r="AC1096" s="5">
        <v>0.1</v>
      </c>
      <c r="AD1096" s="5">
        <v>0</v>
      </c>
      <c r="AE1096" s="5">
        <v>0</v>
      </c>
      <c r="AF1096" s="5">
        <v>0.1</v>
      </c>
      <c r="AG1096" s="6"/>
      <c r="AH1096" s="6"/>
      <c r="AI1096" s="7">
        <v>0</v>
      </c>
      <c r="AJ1096" s="7">
        <v>0</v>
      </c>
      <c r="AK1096" s="7">
        <v>0.1</v>
      </c>
      <c r="AL1096" s="7">
        <v>0</v>
      </c>
      <c r="AM1096" s="7">
        <v>0.1</v>
      </c>
      <c r="AN1096" s="12" t="s">
        <v>46</v>
      </c>
      <c r="AO1096" s="12"/>
      <c r="AP1096" s="12"/>
      <c r="AQ1096" s="12"/>
      <c r="AR1096" s="12"/>
      <c r="AS1096" s="12"/>
      <c r="AT1096" s="12"/>
      <c r="AU1096" s="12"/>
      <c r="AV1096" s="12"/>
      <c r="AW1096" s="12"/>
      <c r="AX1096" s="12"/>
      <c r="AY1096" s="8" t="s">
        <v>47</v>
      </c>
    </row>
    <row r="1097" spans="1:51" ht="16.5" x14ac:dyDescent="0.25">
      <c r="A1097" s="159" t="str">
        <f>_xlfn.XLOOKUP(X1097,Mapping!N:N,Mapping!O:O,"Not Found",0,1)</f>
        <v>Load Pos</v>
      </c>
      <c r="B1097" s="159" t="str">
        <f t="shared" si="68"/>
        <v>RODBLoad Pos46072.6041666667</v>
      </c>
      <c r="D1097" s="159" t="str">
        <f t="shared" si="71"/>
        <v>copy from</v>
      </c>
      <c r="E1097" s="159" t="str">
        <f t="shared" si="69"/>
        <v>MCPRODBLoad Poscopy from</v>
      </c>
      <c r="F1097" s="159" t="str">
        <f t="shared" si="70"/>
        <v>MCPRODBLoad Pos</v>
      </c>
      <c r="G1097" s="159" t="s">
        <v>1889</v>
      </c>
      <c r="N1097" s="2">
        <v>2601</v>
      </c>
      <c r="O1097" s="3" t="s">
        <v>326</v>
      </c>
      <c r="P1097" s="3" t="s">
        <v>39</v>
      </c>
      <c r="Q1097" s="3" t="s">
        <v>82</v>
      </c>
      <c r="R1097" s="3" t="s">
        <v>83</v>
      </c>
      <c r="S1097" s="4">
        <v>46072.604166666664</v>
      </c>
      <c r="T1097" s="4">
        <v>46072.620138888888</v>
      </c>
      <c r="U1097" s="4">
        <v>46072.620138888888</v>
      </c>
      <c r="V1097" s="3" t="s">
        <v>42</v>
      </c>
      <c r="W1097" s="3" t="s">
        <v>43</v>
      </c>
      <c r="X1097" s="3" t="s">
        <v>332</v>
      </c>
      <c r="Y1097" s="2">
        <v>3</v>
      </c>
      <c r="Z1097" s="3" t="s">
        <v>84</v>
      </c>
      <c r="AA1097" s="5">
        <v>0.38</v>
      </c>
      <c r="AB1097" s="5">
        <v>0</v>
      </c>
      <c r="AC1097" s="5">
        <v>0.38</v>
      </c>
      <c r="AD1097" s="5">
        <v>0</v>
      </c>
      <c r="AE1097" s="5">
        <v>0</v>
      </c>
      <c r="AF1097" s="5">
        <v>0.38</v>
      </c>
      <c r="AG1097" s="6"/>
      <c r="AH1097" s="6"/>
      <c r="AI1097" s="7">
        <v>0</v>
      </c>
      <c r="AJ1097" s="7">
        <v>0</v>
      </c>
      <c r="AK1097" s="7">
        <v>0.38</v>
      </c>
      <c r="AL1097" s="7">
        <v>0</v>
      </c>
      <c r="AM1097" s="7">
        <v>0.38</v>
      </c>
      <c r="AN1097" s="12" t="s">
        <v>46</v>
      </c>
      <c r="AO1097" s="12"/>
      <c r="AP1097" s="12"/>
      <c r="AQ1097" s="12"/>
      <c r="AR1097" s="12"/>
      <c r="AS1097" s="12"/>
      <c r="AT1097" s="12"/>
      <c r="AU1097" s="12"/>
      <c r="AV1097" s="12"/>
      <c r="AW1097" s="12"/>
      <c r="AX1097" s="12"/>
      <c r="AY1097" s="8" t="s">
        <v>84</v>
      </c>
    </row>
    <row r="1098" spans="1:51" ht="16.5" x14ac:dyDescent="0.25">
      <c r="A1098" s="159" t="str">
        <f>_xlfn.XLOOKUP(X1098,Mapping!N:N,Mapping!O:O,"Not Found",0,1)</f>
        <v>Valuation (NPV)</v>
      </c>
      <c r="B1098" s="159" t="str">
        <f t="shared" si="68"/>
        <v>RODBValuation (NPV)46072.6201388889</v>
      </c>
      <c r="D1098" s="159" t="str">
        <f t="shared" si="71"/>
        <v>portfolio valuation run</v>
      </c>
      <c r="E1098" s="159" t="str">
        <f t="shared" si="69"/>
        <v>MCPRODBValuation (NPV)portfolio valuation run</v>
      </c>
      <c r="F1098" s="159" t="str">
        <f t="shared" si="70"/>
        <v>MCPRODBValuation (NPV)</v>
      </c>
      <c r="G1098" s="159" t="s">
        <v>1889</v>
      </c>
      <c r="N1098" s="2">
        <v>2601</v>
      </c>
      <c r="O1098" s="3" t="s">
        <v>326</v>
      </c>
      <c r="P1098" s="3" t="s">
        <v>39</v>
      </c>
      <c r="Q1098" s="3" t="s">
        <v>85</v>
      </c>
      <c r="R1098" s="3" t="s">
        <v>86</v>
      </c>
      <c r="S1098" s="4">
        <v>46072.620138888888</v>
      </c>
      <c r="T1098" s="4">
        <v>46072.761111111111</v>
      </c>
      <c r="U1098" s="4">
        <v>46072.761111111111</v>
      </c>
      <c r="V1098" s="3" t="s">
        <v>42</v>
      </c>
      <c r="W1098" s="3" t="s">
        <v>43</v>
      </c>
      <c r="X1098" s="3" t="s">
        <v>342</v>
      </c>
      <c r="Y1098" s="2">
        <v>2</v>
      </c>
      <c r="Z1098" s="3" t="s">
        <v>88</v>
      </c>
      <c r="AA1098" s="5">
        <v>3.38</v>
      </c>
      <c r="AB1098" s="5">
        <v>0</v>
      </c>
      <c r="AC1098" s="5">
        <v>3.38</v>
      </c>
      <c r="AD1098" s="5">
        <v>0</v>
      </c>
      <c r="AE1098" s="5">
        <v>0</v>
      </c>
      <c r="AF1098" s="5">
        <v>3.38</v>
      </c>
      <c r="AG1098" s="6"/>
      <c r="AH1098" s="6"/>
      <c r="AI1098" s="7">
        <v>0</v>
      </c>
      <c r="AJ1098" s="7">
        <v>0</v>
      </c>
      <c r="AK1098" s="7">
        <v>3.38</v>
      </c>
      <c r="AL1098" s="7">
        <v>0</v>
      </c>
      <c r="AM1098" s="7">
        <v>3.38</v>
      </c>
      <c r="AN1098" s="12" t="s">
        <v>46</v>
      </c>
      <c r="AO1098" s="12"/>
      <c r="AP1098" s="12"/>
      <c r="AQ1098" s="12"/>
      <c r="AR1098" s="12"/>
      <c r="AS1098" s="12"/>
      <c r="AT1098" s="12"/>
      <c r="AU1098" s="12"/>
      <c r="AV1098" s="12"/>
      <c r="AW1098" s="12"/>
      <c r="AX1098" s="12"/>
      <c r="AY1098" s="8" t="s">
        <v>47</v>
      </c>
    </row>
    <row r="1099" spans="1:51" ht="16.5" x14ac:dyDescent="0.25">
      <c r="A1099" s="159" t="str">
        <f>_xlfn.XLOOKUP(X1099,Mapping!N:N,Mapping!O:O,"Not Found",0,1)</f>
        <v>Valuation (NPV)</v>
      </c>
      <c r="B1099" s="159" t="str">
        <f t="shared" si="68"/>
        <v>RODBValuation (NPV)46072.7611111111</v>
      </c>
      <c r="D1099" s="159" t="str">
        <f t="shared" si="71"/>
        <v>Light Maintenance</v>
      </c>
      <c r="E1099" s="159" t="str">
        <f t="shared" si="69"/>
        <v>MCPRODBValuation (NPV)Light Maintenance</v>
      </c>
      <c r="F1099" s="159" t="str">
        <f t="shared" si="70"/>
        <v>MCPRODBValuation (NPV)</v>
      </c>
      <c r="G1099" s="159" t="s">
        <v>1889</v>
      </c>
      <c r="N1099" s="2">
        <v>2601</v>
      </c>
      <c r="O1099" s="3" t="s">
        <v>326</v>
      </c>
      <c r="P1099" s="3" t="s">
        <v>39</v>
      </c>
      <c r="Q1099" s="3" t="s">
        <v>92</v>
      </c>
      <c r="R1099" s="3" t="s">
        <v>93</v>
      </c>
      <c r="S1099" s="4">
        <v>46072.761111111111</v>
      </c>
      <c r="T1099" s="4">
        <v>46072.939583333333</v>
      </c>
      <c r="U1099" s="4">
        <v>46072.939583333333</v>
      </c>
      <c r="V1099" s="3" t="s">
        <v>42</v>
      </c>
      <c r="W1099" s="3" t="s">
        <v>43</v>
      </c>
      <c r="X1099" s="3" t="s">
        <v>342</v>
      </c>
      <c r="Y1099" s="2">
        <v>6</v>
      </c>
      <c r="Z1099" s="3" t="s">
        <v>94</v>
      </c>
      <c r="AA1099" s="5">
        <v>4.28</v>
      </c>
      <c r="AB1099" s="5">
        <v>0</v>
      </c>
      <c r="AC1099" s="5">
        <v>4.28</v>
      </c>
      <c r="AD1099" s="5">
        <v>0</v>
      </c>
      <c r="AE1099" s="5">
        <v>0</v>
      </c>
      <c r="AF1099" s="5">
        <v>4.28</v>
      </c>
      <c r="AG1099" s="6"/>
      <c r="AH1099" s="6"/>
      <c r="AI1099" s="7">
        <v>0</v>
      </c>
      <c r="AJ1099" s="7">
        <v>0</v>
      </c>
      <c r="AK1099" s="7">
        <v>4.28</v>
      </c>
      <c r="AL1099" s="7">
        <v>0</v>
      </c>
      <c r="AM1099" s="7">
        <v>4.28</v>
      </c>
      <c r="AN1099" s="12" t="s">
        <v>46</v>
      </c>
      <c r="AO1099" s="12"/>
      <c r="AP1099" s="12"/>
      <c r="AQ1099" s="12"/>
      <c r="AR1099" s="12"/>
      <c r="AS1099" s="12"/>
      <c r="AT1099" s="12"/>
      <c r="AU1099" s="12"/>
      <c r="AV1099" s="12"/>
      <c r="AW1099" s="12"/>
      <c r="AX1099" s="12"/>
      <c r="AY1099" s="8" t="s">
        <v>94</v>
      </c>
    </row>
    <row r="1100" spans="1:51" ht="16.5" x14ac:dyDescent="0.25">
      <c r="A1100" s="159" t="str">
        <f>_xlfn.XLOOKUP(X1100,Mapping!N:N,Mapping!O:O,"Not Found",0,1)</f>
        <v>Valuation (NPV)</v>
      </c>
      <c r="B1100" s="159" t="str">
        <f t="shared" si="68"/>
        <v>RODBValuation (NPV)46072.9395833333</v>
      </c>
      <c r="D1100" s="159" t="str">
        <f t="shared" si="71"/>
        <v>valuation report exports</v>
      </c>
      <c r="E1100" s="159" t="str">
        <f t="shared" si="69"/>
        <v>MCPRODBValuation (NPV)valuation report exports</v>
      </c>
      <c r="F1100" s="159" t="str">
        <f t="shared" si="70"/>
        <v>MCPRODBValuation (NPV)</v>
      </c>
      <c r="G1100" s="159" t="s">
        <v>1889</v>
      </c>
      <c r="N1100" s="2">
        <v>2601</v>
      </c>
      <c r="O1100" s="3" t="s">
        <v>326</v>
      </c>
      <c r="P1100" s="3" t="s">
        <v>39</v>
      </c>
      <c r="Q1100" s="3" t="s">
        <v>182</v>
      </c>
      <c r="R1100" s="3" t="s">
        <v>183</v>
      </c>
      <c r="S1100" s="4">
        <v>46072.939583333333</v>
      </c>
      <c r="T1100" s="4">
        <v>46072.939583333333</v>
      </c>
      <c r="U1100" s="4">
        <v>46072.941666666666</v>
      </c>
      <c r="V1100" s="3" t="s">
        <v>42</v>
      </c>
      <c r="W1100" s="3" t="s">
        <v>43</v>
      </c>
      <c r="X1100" s="3" t="s">
        <v>342</v>
      </c>
      <c r="Y1100" s="2">
        <v>2</v>
      </c>
      <c r="Z1100" s="3" t="s">
        <v>184</v>
      </c>
      <c r="AA1100" s="5">
        <v>0</v>
      </c>
      <c r="AB1100" s="5">
        <v>0</v>
      </c>
      <c r="AC1100" s="5">
        <v>0</v>
      </c>
      <c r="AD1100" s="5">
        <v>0</v>
      </c>
      <c r="AE1100" s="5">
        <v>0</v>
      </c>
      <c r="AF1100" s="5">
        <v>0</v>
      </c>
      <c r="AG1100" s="6"/>
      <c r="AH1100" s="6"/>
      <c r="AI1100" s="7">
        <v>0</v>
      </c>
      <c r="AJ1100" s="7">
        <v>0</v>
      </c>
      <c r="AK1100" s="7">
        <v>0</v>
      </c>
      <c r="AL1100" s="7">
        <v>0</v>
      </c>
      <c r="AM1100" s="7">
        <v>0</v>
      </c>
      <c r="AN1100" s="12" t="s">
        <v>46</v>
      </c>
      <c r="AO1100" s="12"/>
      <c r="AP1100" s="12"/>
      <c r="AQ1100" s="12"/>
      <c r="AR1100" s="12"/>
      <c r="AS1100" s="12"/>
      <c r="AT1100" s="12"/>
      <c r="AU1100" s="12"/>
      <c r="AV1100" s="12"/>
      <c r="AW1100" s="12"/>
      <c r="AX1100" s="12"/>
      <c r="AY1100" s="8" t="s">
        <v>47</v>
      </c>
    </row>
    <row r="1101" spans="1:51" ht="16.5" x14ac:dyDescent="0.25">
      <c r="A1101" s="159" t="str">
        <f>_xlfn.XLOOKUP(X1101,Mapping!N:N,Mapping!O:O,"Not Found",0,1)</f>
        <v>ITS</v>
      </c>
      <c r="B1101" s="159" t="str">
        <f t="shared" si="68"/>
        <v>RODBITS46072.9416666667</v>
      </c>
      <c r="D1101" s="159" t="str">
        <f t="shared" si="71"/>
        <v>Light Maintenance</v>
      </c>
      <c r="E1101" s="159" t="str">
        <f t="shared" si="69"/>
        <v>MCPRODBITSLight Maintenance</v>
      </c>
      <c r="F1101" s="159" t="str">
        <f t="shared" si="70"/>
        <v>MCPRODBITS</v>
      </c>
      <c r="G1101" s="159" t="s">
        <v>1889</v>
      </c>
      <c r="N1101" s="2">
        <v>2601</v>
      </c>
      <c r="O1101" s="3" t="s">
        <v>326</v>
      </c>
      <c r="P1101" s="3" t="s">
        <v>39</v>
      </c>
      <c r="Q1101" s="3" t="s">
        <v>92</v>
      </c>
      <c r="R1101" s="3" t="s">
        <v>93</v>
      </c>
      <c r="S1101" s="4">
        <v>46072.941666666666</v>
      </c>
      <c r="T1101" s="4">
        <v>46072.945833333331</v>
      </c>
      <c r="U1101" s="4">
        <v>46072.945833333331</v>
      </c>
      <c r="V1101" s="3" t="s">
        <v>42</v>
      </c>
      <c r="W1101" s="3" t="s">
        <v>43</v>
      </c>
      <c r="X1101" s="3" t="s">
        <v>355</v>
      </c>
      <c r="Y1101" s="2">
        <v>7</v>
      </c>
      <c r="Z1101" s="3" t="s">
        <v>94</v>
      </c>
      <c r="AA1101" s="5">
        <v>0.1</v>
      </c>
      <c r="AB1101" s="5">
        <v>0</v>
      </c>
      <c r="AC1101" s="5">
        <v>0.1</v>
      </c>
      <c r="AD1101" s="5">
        <v>0</v>
      </c>
      <c r="AE1101" s="5">
        <v>0</v>
      </c>
      <c r="AF1101" s="5">
        <v>0.1</v>
      </c>
      <c r="AG1101" s="6"/>
      <c r="AH1101" s="6"/>
      <c r="AI1101" s="7">
        <v>0</v>
      </c>
      <c r="AJ1101" s="7">
        <v>0</v>
      </c>
      <c r="AK1101" s="7">
        <v>0.1</v>
      </c>
      <c r="AL1101" s="7">
        <v>0</v>
      </c>
      <c r="AM1101" s="7">
        <v>0.1</v>
      </c>
      <c r="AN1101" s="12" t="s">
        <v>46</v>
      </c>
      <c r="AO1101" s="12"/>
      <c r="AP1101" s="12"/>
      <c r="AQ1101" s="12"/>
      <c r="AR1101" s="12"/>
      <c r="AS1101" s="12"/>
      <c r="AT1101" s="12"/>
      <c r="AU1101" s="12"/>
      <c r="AV1101" s="12"/>
      <c r="AW1101" s="12"/>
      <c r="AX1101" s="12"/>
      <c r="AY1101" s="8" t="s">
        <v>94</v>
      </c>
    </row>
    <row r="1102" spans="1:51" ht="16.5" x14ac:dyDescent="0.25">
      <c r="A1102" s="159" t="str">
        <f>_xlfn.XLOOKUP(X1102,Mapping!N:N,Mapping!O:O,"Not Found",0,1)</f>
        <v>ITS</v>
      </c>
      <c r="B1102" s="159" t="str">
        <f t="shared" si="68"/>
        <v>RODBITS46072.9458333333</v>
      </c>
      <c r="D1102" s="159" t="str">
        <f t="shared" si="71"/>
        <v>ITS planning run</v>
      </c>
      <c r="E1102" s="159" t="str">
        <f t="shared" si="69"/>
        <v>MCPRODBITSITS planning run</v>
      </c>
      <c r="F1102" s="159" t="str">
        <f t="shared" si="70"/>
        <v>MCPRODBITS</v>
      </c>
      <c r="G1102" s="159" t="s">
        <v>1889</v>
      </c>
      <c r="N1102" s="2">
        <v>2601</v>
      </c>
      <c r="O1102" s="3" t="s">
        <v>326</v>
      </c>
      <c r="P1102" s="3" t="s">
        <v>39</v>
      </c>
      <c r="Q1102" s="3" t="s">
        <v>172</v>
      </c>
      <c r="R1102" s="3" t="s">
        <v>173</v>
      </c>
      <c r="S1102" s="4">
        <v>46072.945833333331</v>
      </c>
      <c r="T1102" s="4">
        <v>46072.956944444442</v>
      </c>
      <c r="U1102" s="4">
        <v>46072.958333333336</v>
      </c>
      <c r="V1102" s="3" t="s">
        <v>42</v>
      </c>
      <c r="W1102" s="3" t="s">
        <v>43</v>
      </c>
      <c r="X1102" s="3" t="s">
        <v>355</v>
      </c>
      <c r="Y1102" s="2">
        <v>2</v>
      </c>
      <c r="Z1102" s="3" t="s">
        <v>174</v>
      </c>
      <c r="AA1102" s="5">
        <v>0.27</v>
      </c>
      <c r="AB1102" s="5">
        <v>0</v>
      </c>
      <c r="AC1102" s="5">
        <v>0.27</v>
      </c>
      <c r="AD1102" s="5">
        <v>0</v>
      </c>
      <c r="AE1102" s="5">
        <v>0</v>
      </c>
      <c r="AF1102" s="5">
        <v>0.27</v>
      </c>
      <c r="AG1102" s="6"/>
      <c r="AH1102" s="6"/>
      <c r="AI1102" s="7">
        <v>0</v>
      </c>
      <c r="AJ1102" s="7">
        <v>0</v>
      </c>
      <c r="AK1102" s="7">
        <v>0.27</v>
      </c>
      <c r="AL1102" s="7">
        <v>0</v>
      </c>
      <c r="AM1102" s="7">
        <v>0.27</v>
      </c>
      <c r="AN1102" s="12" t="s">
        <v>46</v>
      </c>
      <c r="AO1102" s="12"/>
      <c r="AP1102" s="12"/>
      <c r="AQ1102" s="12"/>
      <c r="AR1102" s="12"/>
      <c r="AS1102" s="12"/>
      <c r="AT1102" s="12"/>
      <c r="AU1102" s="12"/>
      <c r="AV1102" s="12"/>
      <c r="AW1102" s="12"/>
      <c r="AX1102" s="12"/>
      <c r="AY1102" s="8" t="s">
        <v>47</v>
      </c>
    </row>
    <row r="1103" spans="1:51" ht="16.5" x14ac:dyDescent="0.25">
      <c r="A1103" s="159" t="str">
        <f>_xlfn.XLOOKUP(X1103,Mapping!N:N,Mapping!O:O,"Not Found",0,1)</f>
        <v>EC</v>
      </c>
      <c r="B1103" s="159" t="str">
        <f t="shared" si="68"/>
        <v>RODBEC46072.9583333333</v>
      </c>
      <c r="D1103" s="159" t="str">
        <f t="shared" si="71"/>
        <v>Light Maintenance</v>
      </c>
      <c r="E1103" s="159" t="str">
        <f t="shared" si="69"/>
        <v>MCPRODBECLight Maintenance</v>
      </c>
      <c r="F1103" s="159" t="str">
        <f t="shared" si="70"/>
        <v>MCPRODBEC</v>
      </c>
      <c r="G1103" s="159" t="s">
        <v>1889</v>
      </c>
      <c r="N1103" s="2">
        <v>2601</v>
      </c>
      <c r="O1103" s="3" t="s">
        <v>326</v>
      </c>
      <c r="P1103" s="3" t="s">
        <v>39</v>
      </c>
      <c r="Q1103" s="3" t="s">
        <v>92</v>
      </c>
      <c r="R1103" s="3" t="s">
        <v>93</v>
      </c>
      <c r="S1103" s="4">
        <v>46072.958333333336</v>
      </c>
      <c r="T1103" s="4">
        <v>46072.96875</v>
      </c>
      <c r="U1103" s="4">
        <v>46072.96875</v>
      </c>
      <c r="V1103" s="3" t="s">
        <v>42</v>
      </c>
      <c r="W1103" s="3" t="s">
        <v>43</v>
      </c>
      <c r="X1103" s="3" t="s">
        <v>345</v>
      </c>
      <c r="Y1103" s="2">
        <v>8</v>
      </c>
      <c r="Z1103" s="3" t="s">
        <v>94</v>
      </c>
      <c r="AA1103" s="5">
        <v>0.25</v>
      </c>
      <c r="AB1103" s="5">
        <v>0</v>
      </c>
      <c r="AC1103" s="5">
        <v>0.25</v>
      </c>
      <c r="AD1103" s="5">
        <v>0</v>
      </c>
      <c r="AE1103" s="5">
        <v>0</v>
      </c>
      <c r="AF1103" s="5">
        <v>0.25</v>
      </c>
      <c r="AG1103" s="6"/>
      <c r="AH1103" s="6"/>
      <c r="AI1103" s="7">
        <v>0</v>
      </c>
      <c r="AJ1103" s="7">
        <v>0</v>
      </c>
      <c r="AK1103" s="7">
        <v>0.25</v>
      </c>
      <c r="AL1103" s="7">
        <v>0</v>
      </c>
      <c r="AM1103" s="7">
        <v>0.25</v>
      </c>
      <c r="AN1103" s="12" t="s">
        <v>46</v>
      </c>
      <c r="AO1103" s="12"/>
      <c r="AP1103" s="12"/>
      <c r="AQ1103" s="12"/>
      <c r="AR1103" s="12"/>
      <c r="AS1103" s="12"/>
      <c r="AT1103" s="12"/>
      <c r="AU1103" s="12"/>
      <c r="AV1103" s="12"/>
      <c r="AW1103" s="12"/>
      <c r="AX1103" s="12"/>
      <c r="AY1103" s="8" t="s">
        <v>94</v>
      </c>
    </row>
    <row r="1104" spans="1:51" ht="16.5" x14ac:dyDescent="0.25">
      <c r="A1104" s="159" t="str">
        <f>_xlfn.XLOOKUP(X1104,Mapping!N:N,Mapping!O:O,"Not Found",0,1)</f>
        <v>EC</v>
      </c>
      <c r="B1104" s="159" t="str">
        <f t="shared" si="68"/>
        <v>RODBEC46072.96875</v>
      </c>
      <c r="D1104" s="159" t="str">
        <f t="shared" si="71"/>
        <v>ing-ec valuation</v>
      </c>
      <c r="E1104" s="159" t="str">
        <f t="shared" si="69"/>
        <v>MCPRODBECing-ec valuation</v>
      </c>
      <c r="F1104" s="159" t="str">
        <f t="shared" si="70"/>
        <v>MCPRODBEC</v>
      </c>
      <c r="G1104" s="159" t="s">
        <v>1889</v>
      </c>
      <c r="N1104" s="2">
        <v>2601</v>
      </c>
      <c r="O1104" s="3" t="s">
        <v>326</v>
      </c>
      <c r="P1104" s="3" t="s">
        <v>39</v>
      </c>
      <c r="Q1104" s="3" t="s">
        <v>138</v>
      </c>
      <c r="R1104" s="3" t="s">
        <v>139</v>
      </c>
      <c r="S1104" s="4">
        <v>46072.96875</v>
      </c>
      <c r="T1104" s="4">
        <v>46073.231944444444</v>
      </c>
      <c r="U1104" s="4">
        <v>46073.231944444444</v>
      </c>
      <c r="V1104" s="3" t="s">
        <v>42</v>
      </c>
      <c r="W1104" s="3" t="s">
        <v>43</v>
      </c>
      <c r="X1104" s="3" t="s">
        <v>345</v>
      </c>
      <c r="Y1104" s="2">
        <v>3</v>
      </c>
      <c r="Z1104" s="3" t="s">
        <v>141</v>
      </c>
      <c r="AA1104" s="5">
        <v>6.32</v>
      </c>
      <c r="AB1104" s="5">
        <v>0</v>
      </c>
      <c r="AC1104" s="5">
        <v>6.32</v>
      </c>
      <c r="AD1104" s="5">
        <v>0</v>
      </c>
      <c r="AE1104" s="5">
        <v>0</v>
      </c>
      <c r="AF1104" s="5">
        <v>6.32</v>
      </c>
      <c r="AG1104" s="6"/>
      <c r="AH1104" s="6"/>
      <c r="AI1104" s="7">
        <v>0</v>
      </c>
      <c r="AJ1104" s="7">
        <v>0</v>
      </c>
      <c r="AK1104" s="7">
        <v>6.32</v>
      </c>
      <c r="AL1104" s="7">
        <v>0</v>
      </c>
      <c r="AM1104" s="7">
        <v>6.32</v>
      </c>
      <c r="AN1104" s="12" t="s">
        <v>46</v>
      </c>
      <c r="AO1104" s="12"/>
      <c r="AP1104" s="12"/>
      <c r="AQ1104" s="12"/>
      <c r="AR1104" s="12"/>
      <c r="AS1104" s="12"/>
      <c r="AT1104" s="12"/>
      <c r="AU1104" s="12"/>
      <c r="AV1104" s="12"/>
      <c r="AW1104" s="12"/>
      <c r="AX1104" s="12"/>
      <c r="AY1104" s="8" t="s">
        <v>141</v>
      </c>
    </row>
    <row r="1105" spans="1:51" ht="16.5" x14ac:dyDescent="0.25">
      <c r="A1105" s="159" t="str">
        <f>_xlfn.XLOOKUP(X1105,Mapping!N:N,Mapping!O:O,"Not Found",0,1)</f>
        <v>EC</v>
      </c>
      <c r="B1105" s="159" t="str">
        <f t="shared" si="68"/>
        <v>RODBEC46073.2319444444</v>
      </c>
      <c r="D1105" s="159" t="str">
        <f t="shared" si="71"/>
        <v>ing-ec valuation exports</v>
      </c>
      <c r="E1105" s="159" t="str">
        <f t="shared" si="69"/>
        <v>MCPRODBECing-ec valuation exports</v>
      </c>
      <c r="F1105" s="159" t="str">
        <f t="shared" si="70"/>
        <v>MCPRODBEC</v>
      </c>
      <c r="G1105" s="159" t="s">
        <v>1889</v>
      </c>
      <c r="N1105" s="2">
        <v>2601</v>
      </c>
      <c r="O1105" s="3" t="s">
        <v>326</v>
      </c>
      <c r="P1105" s="3" t="s">
        <v>39</v>
      </c>
      <c r="Q1105" s="3" t="s">
        <v>348</v>
      </c>
      <c r="R1105" s="3" t="s">
        <v>349</v>
      </c>
      <c r="S1105" s="4">
        <v>46073.231944444444</v>
      </c>
      <c r="T1105" s="4">
        <v>46073.231944444444</v>
      </c>
      <c r="U1105" s="4">
        <v>46073.23333333333</v>
      </c>
      <c r="V1105" s="3" t="s">
        <v>42</v>
      </c>
      <c r="W1105" s="3" t="s">
        <v>43</v>
      </c>
      <c r="X1105" s="3" t="s">
        <v>345</v>
      </c>
      <c r="Y1105" s="2">
        <v>2</v>
      </c>
      <c r="Z1105" s="3" t="s">
        <v>350</v>
      </c>
      <c r="AA1105" s="5">
        <v>0</v>
      </c>
      <c r="AB1105" s="5">
        <v>0</v>
      </c>
      <c r="AC1105" s="5">
        <v>0</v>
      </c>
      <c r="AD1105" s="5">
        <v>0</v>
      </c>
      <c r="AE1105" s="5">
        <v>0</v>
      </c>
      <c r="AF1105" s="5">
        <v>0</v>
      </c>
      <c r="AG1105" s="6"/>
      <c r="AH1105" s="6"/>
      <c r="AI1105" s="7">
        <v>0</v>
      </c>
      <c r="AJ1105" s="7">
        <v>0</v>
      </c>
      <c r="AK1105" s="7">
        <v>0</v>
      </c>
      <c r="AL1105" s="7">
        <v>0</v>
      </c>
      <c r="AM1105" s="7">
        <v>0</v>
      </c>
      <c r="AN1105" s="12" t="s">
        <v>46</v>
      </c>
      <c r="AO1105" s="12"/>
      <c r="AP1105" s="12"/>
      <c r="AQ1105" s="12"/>
      <c r="AR1105" s="12"/>
      <c r="AS1105" s="12"/>
      <c r="AT1105" s="12"/>
      <c r="AU1105" s="12"/>
      <c r="AV1105" s="12"/>
      <c r="AW1105" s="12"/>
      <c r="AX1105" s="12"/>
      <c r="AY1105" s="8" t="s">
        <v>47</v>
      </c>
    </row>
    <row r="1106" spans="1:51" ht="16.5" x14ac:dyDescent="0.25">
      <c r="A1106" s="159" t="str">
        <f>_xlfn.XLOOKUP(X1106,Mapping!N:N,Mapping!O:O,"Not Found",0,1)</f>
        <v>KR</v>
      </c>
      <c r="B1106" s="159" t="str">
        <f t="shared" si="68"/>
        <v>RODBKR46073.2333333333</v>
      </c>
      <c r="D1106" s="159" t="str">
        <f t="shared" si="71"/>
        <v>Light Maintenance</v>
      </c>
      <c r="E1106" s="159" t="str">
        <f t="shared" si="69"/>
        <v>MCPRODBKRLight Maintenance</v>
      </c>
      <c r="F1106" s="159" t="str">
        <f t="shared" si="70"/>
        <v>MCPRODBKR</v>
      </c>
      <c r="G1106" s="159" t="s">
        <v>1889</v>
      </c>
      <c r="N1106" s="2">
        <v>2601</v>
      </c>
      <c r="O1106" s="3" t="s">
        <v>326</v>
      </c>
      <c r="P1106" s="3" t="s">
        <v>39</v>
      </c>
      <c r="Q1106" s="3" t="s">
        <v>92</v>
      </c>
      <c r="R1106" s="3" t="s">
        <v>93</v>
      </c>
      <c r="S1106" s="4">
        <v>46073.23333333333</v>
      </c>
      <c r="T1106" s="4">
        <v>46073.244444444441</v>
      </c>
      <c r="U1106" s="4">
        <v>46073.244444444441</v>
      </c>
      <c r="V1106" s="3" t="s">
        <v>42</v>
      </c>
      <c r="W1106" s="3" t="s">
        <v>43</v>
      </c>
      <c r="X1106" s="3" t="s">
        <v>351</v>
      </c>
      <c r="Y1106" s="2">
        <v>9</v>
      </c>
      <c r="Z1106" s="3" t="s">
        <v>94</v>
      </c>
      <c r="AA1106" s="5">
        <v>0.27</v>
      </c>
      <c r="AB1106" s="5">
        <v>0</v>
      </c>
      <c r="AC1106" s="5">
        <v>0.27</v>
      </c>
      <c r="AD1106" s="5">
        <v>0</v>
      </c>
      <c r="AE1106" s="5">
        <v>0</v>
      </c>
      <c r="AF1106" s="5">
        <v>0.27</v>
      </c>
      <c r="AG1106" s="6"/>
      <c r="AH1106" s="6"/>
      <c r="AI1106" s="7">
        <v>0</v>
      </c>
      <c r="AJ1106" s="7">
        <v>0</v>
      </c>
      <c r="AK1106" s="7">
        <v>0.27</v>
      </c>
      <c r="AL1106" s="7">
        <v>0</v>
      </c>
      <c r="AM1106" s="7">
        <v>0.27</v>
      </c>
      <c r="AN1106" s="12" t="s">
        <v>46</v>
      </c>
      <c r="AO1106" s="12"/>
      <c r="AP1106" s="12"/>
      <c r="AQ1106" s="12"/>
      <c r="AR1106" s="12"/>
      <c r="AS1106" s="12"/>
      <c r="AT1106" s="12"/>
      <c r="AU1106" s="12"/>
      <c r="AV1106" s="12"/>
      <c r="AW1106" s="12"/>
      <c r="AX1106" s="12"/>
      <c r="AY1106" s="8" t="s">
        <v>94</v>
      </c>
    </row>
    <row r="1107" spans="1:51" ht="16.5" x14ac:dyDescent="0.25">
      <c r="A1107" s="159" t="str">
        <f>_xlfn.XLOOKUP(X1107,Mapping!N:N,Mapping!O:O,"Not Found",0,1)</f>
        <v>KR</v>
      </c>
      <c r="B1107" s="159" t="str">
        <f t="shared" si="68"/>
        <v>RODBKR46073.2444444444</v>
      </c>
      <c r="D1107" s="159" t="str">
        <f t="shared" si="71"/>
        <v>bpv-kr valuation</v>
      </c>
      <c r="E1107" s="159" t="str">
        <f t="shared" si="69"/>
        <v>MCPRODBKRbpv-kr valuation</v>
      </c>
      <c r="F1107" s="159" t="str">
        <f t="shared" si="70"/>
        <v>MCPRODBKR</v>
      </c>
      <c r="G1107" s="159" t="s">
        <v>1889</v>
      </c>
      <c r="N1107" s="2">
        <v>2601</v>
      </c>
      <c r="O1107" s="3" t="s">
        <v>326</v>
      </c>
      <c r="P1107" s="3" t="s">
        <v>39</v>
      </c>
      <c r="Q1107" s="3" t="s">
        <v>121</v>
      </c>
      <c r="R1107" s="3" t="s">
        <v>134</v>
      </c>
      <c r="S1107" s="4">
        <v>46073.244444444441</v>
      </c>
      <c r="T1107" s="4">
        <v>46073.363194444442</v>
      </c>
      <c r="U1107" s="4">
        <v>46073.363194444442</v>
      </c>
      <c r="V1107" s="3" t="s">
        <v>42</v>
      </c>
      <c r="W1107" s="3" t="s">
        <v>43</v>
      </c>
      <c r="X1107" s="3" t="s">
        <v>351</v>
      </c>
      <c r="Y1107" s="2">
        <v>2</v>
      </c>
      <c r="Z1107" s="3" t="s">
        <v>123</v>
      </c>
      <c r="AA1107" s="5">
        <v>2.85</v>
      </c>
      <c r="AB1107" s="5">
        <v>0</v>
      </c>
      <c r="AC1107" s="5">
        <v>2.85</v>
      </c>
      <c r="AD1107" s="5">
        <v>0</v>
      </c>
      <c r="AE1107" s="5">
        <v>0</v>
      </c>
      <c r="AF1107" s="5">
        <v>2.85</v>
      </c>
      <c r="AG1107" s="6"/>
      <c r="AH1107" s="6"/>
      <c r="AI1107" s="7">
        <v>0</v>
      </c>
      <c r="AJ1107" s="7">
        <v>0</v>
      </c>
      <c r="AK1107" s="7">
        <v>2.85</v>
      </c>
      <c r="AL1107" s="7">
        <v>0</v>
      </c>
      <c r="AM1107" s="7">
        <v>2.85</v>
      </c>
      <c r="AN1107" s="12" t="s">
        <v>46</v>
      </c>
      <c r="AO1107" s="12"/>
      <c r="AP1107" s="12"/>
      <c r="AQ1107" s="12"/>
      <c r="AR1107" s="12"/>
      <c r="AS1107" s="12"/>
      <c r="AT1107" s="12"/>
      <c r="AU1107" s="12"/>
      <c r="AV1107" s="12"/>
      <c r="AW1107" s="12"/>
      <c r="AX1107" s="12"/>
      <c r="AY1107" s="8" t="s">
        <v>47</v>
      </c>
    </row>
    <row r="1108" spans="1:51" ht="16.5" x14ac:dyDescent="0.25">
      <c r="A1108" s="159" t="str">
        <f>_xlfn.XLOOKUP(X1108,Mapping!N:N,Mapping!O:O,"Not Found",0,1)</f>
        <v>KR</v>
      </c>
      <c r="B1108" s="159" t="str">
        <f t="shared" si="68"/>
        <v>RODBKR46073.3631944444</v>
      </c>
      <c r="D1108" s="159" t="str">
        <f t="shared" si="71"/>
        <v>bpv-kr valuation exports</v>
      </c>
      <c r="E1108" s="159" t="str">
        <f t="shared" si="69"/>
        <v>MCPRODBKRbpv-kr valuation exports</v>
      </c>
      <c r="F1108" s="159" t="str">
        <f t="shared" si="70"/>
        <v>MCPRODBKR</v>
      </c>
      <c r="G1108" s="159" t="s">
        <v>1889</v>
      </c>
      <c r="N1108" s="2">
        <v>2601</v>
      </c>
      <c r="O1108" s="3" t="s">
        <v>326</v>
      </c>
      <c r="P1108" s="3" t="s">
        <v>39</v>
      </c>
      <c r="Q1108" s="3" t="s">
        <v>352</v>
      </c>
      <c r="R1108" s="3" t="s">
        <v>353</v>
      </c>
      <c r="S1108" s="4">
        <v>46073.363194444442</v>
      </c>
      <c r="T1108" s="4">
        <v>46073.363194444442</v>
      </c>
      <c r="U1108" s="4">
        <v>46073.363194444442</v>
      </c>
      <c r="V1108" s="3" t="s">
        <v>42</v>
      </c>
      <c r="W1108" s="3" t="s">
        <v>43</v>
      </c>
      <c r="X1108" s="3" t="s">
        <v>351</v>
      </c>
      <c r="Y1108" s="2">
        <v>2</v>
      </c>
      <c r="Z1108" s="3" t="s">
        <v>354</v>
      </c>
      <c r="AA1108" s="5">
        <v>0</v>
      </c>
      <c r="AB1108" s="5">
        <v>0</v>
      </c>
      <c r="AC1108" s="5">
        <v>0</v>
      </c>
      <c r="AD1108" s="5">
        <v>0</v>
      </c>
      <c r="AE1108" s="5">
        <v>0</v>
      </c>
      <c r="AF1108" s="5">
        <v>0</v>
      </c>
      <c r="AG1108" s="6"/>
      <c r="AH1108" s="6"/>
      <c r="AI1108" s="7">
        <v>0</v>
      </c>
      <c r="AJ1108" s="7">
        <v>0</v>
      </c>
      <c r="AK1108" s="7">
        <v>0</v>
      </c>
      <c r="AL1108" s="7">
        <v>0</v>
      </c>
      <c r="AM1108" s="7">
        <v>0</v>
      </c>
      <c r="AN1108" s="12" t="s">
        <v>46</v>
      </c>
      <c r="AO1108" s="12"/>
      <c r="AP1108" s="12"/>
      <c r="AQ1108" s="12"/>
      <c r="AR1108" s="12"/>
      <c r="AS1108" s="12"/>
      <c r="AT1108" s="12"/>
      <c r="AU1108" s="12"/>
      <c r="AV1108" s="12"/>
      <c r="AW1108" s="12"/>
      <c r="AX1108" s="12"/>
      <c r="AY1108" s="8" t="s">
        <v>47</v>
      </c>
    </row>
    <row r="1109" spans="1:51" ht="16.5" x14ac:dyDescent="0.25">
      <c r="A1109" s="159" t="str">
        <f>_xlfn.XLOOKUP(X1109,Mapping!N:N,Mapping!O:O,"Not Found",0,1)</f>
        <v>Planning (NII)</v>
      </c>
      <c r="B1109" s="159" t="str">
        <f t="shared" si="68"/>
        <v>RODBPlanning (NII)46073.3631944444</v>
      </c>
      <c r="D1109" s="159" t="str">
        <f t="shared" si="71"/>
        <v>planning run01</v>
      </c>
      <c r="E1109" s="159" t="str">
        <f t="shared" si="69"/>
        <v>MCPRODBPlanning (NII)planning run01</v>
      </c>
      <c r="F1109" s="159" t="str">
        <f t="shared" si="70"/>
        <v>MCPRODBPlanning (NII)</v>
      </c>
      <c r="G1109" s="159" t="s">
        <v>1889</v>
      </c>
      <c r="N1109" s="2">
        <v>2601</v>
      </c>
      <c r="O1109" s="3" t="s">
        <v>326</v>
      </c>
      <c r="P1109" s="3" t="s">
        <v>39</v>
      </c>
      <c r="Q1109" s="3" t="s">
        <v>158</v>
      </c>
      <c r="R1109" s="3" t="s">
        <v>159</v>
      </c>
      <c r="S1109" s="4">
        <v>46073.363194444442</v>
      </c>
      <c r="T1109" s="4">
        <v>46073.615972222222</v>
      </c>
      <c r="U1109" s="4">
        <v>46073.615972222222</v>
      </c>
      <c r="V1109" s="3" t="s">
        <v>42</v>
      </c>
      <c r="W1109" s="3" t="s">
        <v>43</v>
      </c>
      <c r="X1109" s="3" t="s">
        <v>357</v>
      </c>
      <c r="Y1109" s="2">
        <v>2</v>
      </c>
      <c r="Z1109" s="3" t="s">
        <v>161</v>
      </c>
      <c r="AA1109" s="5">
        <v>6.07</v>
      </c>
      <c r="AB1109" s="5">
        <v>0</v>
      </c>
      <c r="AC1109" s="5">
        <v>6.07</v>
      </c>
      <c r="AD1109" s="5">
        <v>0</v>
      </c>
      <c r="AE1109" s="5">
        <v>0</v>
      </c>
      <c r="AF1109" s="5">
        <v>6.07</v>
      </c>
      <c r="AG1109" s="6"/>
      <c r="AH1109" s="6"/>
      <c r="AI1109" s="7">
        <v>0</v>
      </c>
      <c r="AJ1109" s="7">
        <v>0</v>
      </c>
      <c r="AK1109" s="7">
        <v>6.07</v>
      </c>
      <c r="AL1109" s="7">
        <v>0</v>
      </c>
      <c r="AM1109" s="7">
        <v>6.07</v>
      </c>
      <c r="AN1109" s="12" t="s">
        <v>46</v>
      </c>
      <c r="AO1109" s="12"/>
      <c r="AP1109" s="12"/>
      <c r="AQ1109" s="12"/>
      <c r="AR1109" s="12"/>
      <c r="AS1109" s="12"/>
      <c r="AT1109" s="12"/>
      <c r="AU1109" s="12"/>
      <c r="AV1109" s="12"/>
      <c r="AW1109" s="12"/>
      <c r="AX1109" s="12"/>
      <c r="AY1109" s="8" t="s">
        <v>47</v>
      </c>
    </row>
    <row r="1110" spans="1:51" ht="16.5" x14ac:dyDescent="0.25">
      <c r="A1110" s="159" t="str">
        <f>_xlfn.XLOOKUP(X1110,Mapping!N:N,Mapping!O:O,"Not Found",0,1)</f>
        <v>Planning (NII)</v>
      </c>
      <c r="B1110" s="159" t="str">
        <f t="shared" si="68"/>
        <v>RODBPlanning (NII)46073.6159722222</v>
      </c>
      <c r="D1110" s="159" t="str">
        <f t="shared" si="71"/>
        <v>MDL Processing</v>
      </c>
      <c r="E1110" s="159" t="str">
        <f t="shared" si="69"/>
        <v>MCPRODBPlanning (NII)MDL Processing</v>
      </c>
      <c r="F1110" s="159" t="str">
        <f t="shared" si="70"/>
        <v>MCPRODBPlanning (NII)</v>
      </c>
      <c r="G1110" s="159" t="s">
        <v>1889</v>
      </c>
      <c r="N1110" s="2">
        <v>2601</v>
      </c>
      <c r="O1110" s="3" t="s">
        <v>326</v>
      </c>
      <c r="P1110" s="3" t="s">
        <v>39</v>
      </c>
      <c r="Q1110" s="3" t="s">
        <v>162</v>
      </c>
      <c r="R1110" s="3" t="s">
        <v>163</v>
      </c>
      <c r="S1110" s="4">
        <v>46073.615972222222</v>
      </c>
      <c r="T1110" s="4">
        <v>46073.633333333331</v>
      </c>
      <c r="U1110" s="4">
        <v>46073.633333333331</v>
      </c>
      <c r="V1110" s="3" t="s">
        <v>42</v>
      </c>
      <c r="W1110" s="3" t="s">
        <v>43</v>
      </c>
      <c r="X1110" s="3" t="s">
        <v>357</v>
      </c>
      <c r="Y1110" s="2">
        <v>2</v>
      </c>
      <c r="Z1110" s="3" t="s">
        <v>164</v>
      </c>
      <c r="AA1110" s="5">
        <v>0.42</v>
      </c>
      <c r="AB1110" s="5">
        <v>0</v>
      </c>
      <c r="AC1110" s="5">
        <v>0.42</v>
      </c>
      <c r="AD1110" s="5">
        <v>0</v>
      </c>
      <c r="AE1110" s="5">
        <v>0</v>
      </c>
      <c r="AF1110" s="5">
        <v>0.42</v>
      </c>
      <c r="AG1110" s="6"/>
      <c r="AH1110" s="6"/>
      <c r="AI1110" s="7">
        <v>0</v>
      </c>
      <c r="AJ1110" s="7">
        <v>0</v>
      </c>
      <c r="AK1110" s="7">
        <v>0.42</v>
      </c>
      <c r="AL1110" s="7">
        <v>0</v>
      </c>
      <c r="AM1110" s="7">
        <v>0.42</v>
      </c>
      <c r="AN1110" s="12" t="s">
        <v>46</v>
      </c>
      <c r="AO1110" s="12"/>
      <c r="AP1110" s="12"/>
      <c r="AQ1110" s="12"/>
      <c r="AR1110" s="12"/>
      <c r="AS1110" s="12"/>
      <c r="AT1110" s="12"/>
      <c r="AU1110" s="12"/>
      <c r="AV1110" s="12"/>
      <c r="AW1110" s="12"/>
      <c r="AX1110" s="12"/>
      <c r="AY1110" s="8" t="s">
        <v>47</v>
      </c>
    </row>
    <row r="1111" spans="1:51" ht="16.5" x14ac:dyDescent="0.25">
      <c r="A1111" s="159" t="str">
        <f>_xlfn.XLOOKUP(X1111,Mapping!N:N,Mapping!O:O,"Not Found",0,1)</f>
        <v>Planning (NII)</v>
      </c>
      <c r="B1111" s="159" t="str">
        <f t="shared" si="68"/>
        <v>RODBPlanning (NII)46073.6333333333</v>
      </c>
      <c r="D1111" s="159" t="str">
        <f t="shared" si="71"/>
        <v>planning run02</v>
      </c>
      <c r="E1111" s="159" t="str">
        <f t="shared" si="69"/>
        <v>MCPRODBPlanning (NII)planning run02</v>
      </c>
      <c r="F1111" s="159" t="str">
        <f t="shared" si="70"/>
        <v>MCPRODBPlanning (NII)</v>
      </c>
      <c r="G1111" s="159" t="s">
        <v>1889</v>
      </c>
      <c r="N1111" s="2">
        <v>2601</v>
      </c>
      <c r="O1111" s="3" t="s">
        <v>326</v>
      </c>
      <c r="P1111" s="3" t="s">
        <v>39</v>
      </c>
      <c r="Q1111" s="3" t="s">
        <v>165</v>
      </c>
      <c r="R1111" s="3" t="s">
        <v>166</v>
      </c>
      <c r="S1111" s="4">
        <v>46073.633333333331</v>
      </c>
      <c r="T1111" s="4">
        <v>46073.722222222219</v>
      </c>
      <c r="U1111" s="4">
        <v>46073.722222222219</v>
      </c>
      <c r="V1111" s="3" t="s">
        <v>42</v>
      </c>
      <c r="W1111" s="3" t="s">
        <v>43</v>
      </c>
      <c r="X1111" s="3" t="s">
        <v>357</v>
      </c>
      <c r="Y1111" s="2">
        <v>2</v>
      </c>
      <c r="Z1111" s="3" t="s">
        <v>167</v>
      </c>
      <c r="AA1111" s="5">
        <v>2.13</v>
      </c>
      <c r="AB1111" s="5">
        <v>0</v>
      </c>
      <c r="AC1111" s="5">
        <v>2.13</v>
      </c>
      <c r="AD1111" s="5">
        <v>0</v>
      </c>
      <c r="AE1111" s="5">
        <v>0</v>
      </c>
      <c r="AF1111" s="5">
        <v>2.13</v>
      </c>
      <c r="AG1111" s="6"/>
      <c r="AH1111" s="6"/>
      <c r="AI1111" s="7">
        <v>0</v>
      </c>
      <c r="AJ1111" s="7">
        <v>0</v>
      </c>
      <c r="AK1111" s="7">
        <v>2.13</v>
      </c>
      <c r="AL1111" s="7">
        <v>0</v>
      </c>
      <c r="AM1111" s="7">
        <v>2.13</v>
      </c>
      <c r="AN1111" s="12" t="s">
        <v>46</v>
      </c>
      <c r="AO1111" s="12"/>
      <c r="AP1111" s="12"/>
      <c r="AQ1111" s="12"/>
      <c r="AR1111" s="12"/>
      <c r="AS1111" s="12"/>
      <c r="AT1111" s="12"/>
      <c r="AU1111" s="12"/>
      <c r="AV1111" s="12"/>
      <c r="AW1111" s="12"/>
      <c r="AX1111" s="12"/>
      <c r="AY1111" s="8" t="s">
        <v>47</v>
      </c>
    </row>
    <row r="1112" spans="1:51" ht="16.5" x14ac:dyDescent="0.25">
      <c r="A1112" s="159" t="str">
        <f>_xlfn.XLOOKUP(X1112,Mapping!N:N,Mapping!O:O,"Not Found",0,1)</f>
        <v>Planning (NII)</v>
      </c>
      <c r="B1112" s="159" t="str">
        <f t="shared" si="68"/>
        <v>RODBPlanning (NII)46073.7222222222</v>
      </c>
      <c r="D1112" s="159" t="str">
        <f t="shared" si="71"/>
        <v>planning run exports</v>
      </c>
      <c r="E1112" s="159" t="str">
        <f t="shared" si="69"/>
        <v>MCPRODBPlanning (NII)planning run exports</v>
      </c>
      <c r="F1112" s="159" t="str">
        <f t="shared" si="70"/>
        <v>MCPRODBPlanning (NII)</v>
      </c>
      <c r="G1112" s="159" t="s">
        <v>1889</v>
      </c>
      <c r="N1112" s="2">
        <v>2601</v>
      </c>
      <c r="O1112" s="3" t="s">
        <v>326</v>
      </c>
      <c r="P1112" s="3" t="s">
        <v>39</v>
      </c>
      <c r="Q1112" s="3" t="s">
        <v>190</v>
      </c>
      <c r="R1112" s="3" t="s">
        <v>191</v>
      </c>
      <c r="S1112" s="4">
        <v>46073.722222222219</v>
      </c>
      <c r="T1112" s="4">
        <v>46073.722222222219</v>
      </c>
      <c r="U1112" s="4" t="s">
        <v>42</v>
      </c>
      <c r="V1112" s="3" t="s">
        <v>42</v>
      </c>
      <c r="W1112" s="3" t="s">
        <v>43</v>
      </c>
      <c r="X1112" s="3" t="s">
        <v>357</v>
      </c>
      <c r="Y1112" s="2">
        <v>2</v>
      </c>
      <c r="Z1112" s="3" t="s">
        <v>192</v>
      </c>
      <c r="AA1112" s="5">
        <v>0</v>
      </c>
      <c r="AB1112" s="5">
        <v>0</v>
      </c>
      <c r="AC1112" s="5">
        <v>0</v>
      </c>
      <c r="AD1112" s="5">
        <v>0</v>
      </c>
      <c r="AE1112" s="5">
        <v>0</v>
      </c>
      <c r="AF1112" s="5">
        <v>0</v>
      </c>
      <c r="AG1112" s="6"/>
      <c r="AH1112" s="6"/>
      <c r="AI1112" s="7">
        <v>0</v>
      </c>
      <c r="AJ1112" s="7">
        <v>0</v>
      </c>
      <c r="AK1112" s="7">
        <v>0</v>
      </c>
      <c r="AL1112" s="7">
        <v>0</v>
      </c>
      <c r="AM1112" s="7">
        <v>0</v>
      </c>
      <c r="AN1112" s="12" t="s">
        <v>46</v>
      </c>
      <c r="AO1112" s="12"/>
      <c r="AP1112" s="12"/>
      <c r="AQ1112" s="12"/>
      <c r="AR1112" s="12"/>
      <c r="AS1112" s="12"/>
      <c r="AT1112" s="12"/>
      <c r="AU1112" s="12"/>
      <c r="AV1112" s="12"/>
      <c r="AW1112" s="12"/>
      <c r="AX1112" s="12"/>
      <c r="AY1112" s="8" t="s">
        <v>47</v>
      </c>
    </row>
    <row r="1113" spans="1:51" ht="16.5" x14ac:dyDescent="0.25">
      <c r="A1113" s="159" t="str">
        <f>_xlfn.XLOOKUP(X1113,Mapping!N:N,Mapping!O:O,"Not Found",0,1)</f>
        <v>Planning (NII)</v>
      </c>
      <c r="B1113" s="159" t="str">
        <f t="shared" si="68"/>
        <v>RODBPlanning (NII)46073.7222222222</v>
      </c>
      <c r="D1113" s="159" t="str">
        <f t="shared" si="71"/>
        <v>export to ara</v>
      </c>
      <c r="E1113" s="159" t="str">
        <f t="shared" si="69"/>
        <v>MCPRODBPlanning (NII)export to ara</v>
      </c>
      <c r="F1113" s="159" t="str">
        <f t="shared" si="70"/>
        <v>MCPRODBPlanning (NII)</v>
      </c>
      <c r="G1113" s="159" t="s">
        <v>1889</v>
      </c>
      <c r="N1113" s="2">
        <v>2601</v>
      </c>
      <c r="O1113" s="3" t="s">
        <v>326</v>
      </c>
      <c r="P1113" s="3" t="s">
        <v>39</v>
      </c>
      <c r="Q1113" s="3" t="s">
        <v>89</v>
      </c>
      <c r="R1113" s="3" t="s">
        <v>90</v>
      </c>
      <c r="S1113" s="4">
        <v>46073.722222222219</v>
      </c>
      <c r="T1113" s="4">
        <v>46073.722222222219</v>
      </c>
      <c r="U1113" s="4">
        <v>46073.722222222219</v>
      </c>
      <c r="V1113" s="3" t="s">
        <v>42</v>
      </c>
      <c r="W1113" s="3" t="s">
        <v>43</v>
      </c>
      <c r="X1113" s="3" t="s">
        <v>357</v>
      </c>
      <c r="Y1113" s="2">
        <v>3</v>
      </c>
      <c r="Z1113" s="3" t="s">
        <v>91</v>
      </c>
      <c r="AA1113" s="5">
        <v>0</v>
      </c>
      <c r="AB1113" s="5">
        <v>0</v>
      </c>
      <c r="AC1113" s="5">
        <v>0</v>
      </c>
      <c r="AD1113" s="5">
        <v>0</v>
      </c>
      <c r="AE1113" s="5">
        <v>0</v>
      </c>
      <c r="AF1113" s="5">
        <v>0</v>
      </c>
      <c r="AG1113" s="6"/>
      <c r="AH1113" s="6"/>
      <c r="AI1113" s="7">
        <v>0</v>
      </c>
      <c r="AJ1113" s="7">
        <v>0</v>
      </c>
      <c r="AK1113" s="7">
        <v>0</v>
      </c>
      <c r="AL1113" s="7">
        <v>0</v>
      </c>
      <c r="AM1113" s="7">
        <v>0</v>
      </c>
      <c r="AN1113" s="12" t="s">
        <v>46</v>
      </c>
      <c r="AO1113" s="12"/>
      <c r="AP1113" s="12"/>
      <c r="AQ1113" s="12"/>
      <c r="AR1113" s="12"/>
      <c r="AS1113" s="12"/>
      <c r="AT1113" s="12"/>
      <c r="AU1113" s="12"/>
      <c r="AV1113" s="12"/>
      <c r="AW1113" s="12"/>
      <c r="AX1113" s="12"/>
      <c r="AY1113" s="8" t="s">
        <v>91</v>
      </c>
    </row>
    <row r="1114" spans="1:51" ht="16.5" x14ac:dyDescent="0.25">
      <c r="A1114" s="159" t="str">
        <f>_xlfn.XLOOKUP(X1114,Mapping!N:N,Mapping!O:O,"Not Found",0,1)</f>
        <v>Delete Portfolio</v>
      </c>
      <c r="B1114" s="159" t="str">
        <f t="shared" si="68"/>
        <v>PLDBDelete Portfolio46059.6694444444</v>
      </c>
      <c r="D1114" s="159" t="str">
        <f t="shared" si="71"/>
        <v>Delete portfolio from</v>
      </c>
      <c r="E1114" s="159" t="str">
        <f t="shared" si="69"/>
        <v>MCPPLDBDelete PortfolioDelete portfolio from</v>
      </c>
      <c r="F1114" s="159" t="str">
        <f t="shared" si="70"/>
        <v>MCPPLDBDelete Portfolio</v>
      </c>
      <c r="G1114" s="159" t="s">
        <v>1889</v>
      </c>
      <c r="N1114" s="2">
        <v>2601</v>
      </c>
      <c r="O1114" s="3" t="s">
        <v>1626</v>
      </c>
      <c r="P1114" s="3" t="s">
        <v>39</v>
      </c>
      <c r="Q1114" s="3" t="s">
        <v>40</v>
      </c>
      <c r="R1114" s="3" t="s">
        <v>41</v>
      </c>
      <c r="S1114" s="4">
        <v>46059.669444444444</v>
      </c>
      <c r="T1114" s="4">
        <v>46059.671527777777</v>
      </c>
      <c r="U1114" s="4">
        <v>46059.67291666667</v>
      </c>
      <c r="V1114" s="3" t="s">
        <v>42</v>
      </c>
      <c r="W1114" s="3" t="s">
        <v>43</v>
      </c>
      <c r="X1114" s="3" t="s">
        <v>1627</v>
      </c>
      <c r="Y1114" s="2">
        <v>1</v>
      </c>
      <c r="Z1114" s="3" t="s">
        <v>45</v>
      </c>
      <c r="AA1114" s="5">
        <v>0.05</v>
      </c>
      <c r="AB1114" s="5">
        <v>0</v>
      </c>
      <c r="AC1114" s="5">
        <v>0.05</v>
      </c>
      <c r="AD1114" s="5">
        <v>0</v>
      </c>
      <c r="AE1114" s="5">
        <v>0</v>
      </c>
      <c r="AF1114" s="5">
        <v>0.05</v>
      </c>
      <c r="AG1114" s="6"/>
      <c r="AH1114" s="6"/>
      <c r="AI1114" s="7">
        <v>0</v>
      </c>
      <c r="AJ1114" s="7">
        <v>0</v>
      </c>
      <c r="AK1114" s="7">
        <v>0.05</v>
      </c>
      <c r="AL1114" s="7">
        <v>0</v>
      </c>
      <c r="AM1114" s="7">
        <v>0.05</v>
      </c>
      <c r="AN1114" s="12" t="s">
        <v>46</v>
      </c>
      <c r="AO1114" s="12"/>
      <c r="AP1114" s="12"/>
      <c r="AQ1114" s="12"/>
      <c r="AR1114" s="12"/>
      <c r="AS1114" s="12"/>
      <c r="AT1114" s="12"/>
      <c r="AU1114" s="12"/>
      <c r="AV1114" s="12"/>
      <c r="AW1114" s="12"/>
      <c r="AX1114" s="12"/>
      <c r="AY1114" s="8" t="s">
        <v>47</v>
      </c>
    </row>
    <row r="1115" spans="1:51" ht="16.5" x14ac:dyDescent="0.25">
      <c r="A1115" s="159" t="str">
        <f>_xlfn.XLOOKUP(X1115,Mapping!N:N,Mapping!O:O,"Not Found",0,1)</f>
        <v>Load Compare MP</v>
      </c>
      <c r="B1115" s="159" t="str">
        <f t="shared" si="68"/>
        <v>PLDBLoad Compare MP46059.6729166667</v>
      </c>
      <c r="D1115" s="159" t="str">
        <f t="shared" si="71"/>
        <v>load Model parameters</v>
      </c>
      <c r="E1115" s="159" t="str">
        <f t="shared" si="69"/>
        <v>MCPPLDBLoad Compare MPload Model parameters</v>
      </c>
      <c r="F1115" s="159" t="str">
        <f t="shared" si="70"/>
        <v>MCPPLDBLoad Compare MP</v>
      </c>
      <c r="G1115" s="159" t="s">
        <v>1889</v>
      </c>
      <c r="N1115" s="2">
        <v>2601</v>
      </c>
      <c r="O1115" s="3" t="s">
        <v>1626</v>
      </c>
      <c r="P1115" s="3" t="s">
        <v>39</v>
      </c>
      <c r="Q1115" s="3" t="s">
        <v>48</v>
      </c>
      <c r="R1115" s="3" t="s">
        <v>49</v>
      </c>
      <c r="S1115" s="4">
        <v>46059.67291666667</v>
      </c>
      <c r="T1115" s="4">
        <v>46059.675694444442</v>
      </c>
      <c r="U1115" s="4">
        <v>46059.675694444442</v>
      </c>
      <c r="V1115" s="3" t="s">
        <v>42</v>
      </c>
      <c r="W1115" s="3" t="s">
        <v>43</v>
      </c>
      <c r="X1115" s="3" t="s">
        <v>1628</v>
      </c>
      <c r="Y1115" s="2">
        <v>1</v>
      </c>
      <c r="Z1115" s="3" t="s">
        <v>52</v>
      </c>
      <c r="AA1115" s="5">
        <v>7.0000000000000007E-2</v>
      </c>
      <c r="AB1115" s="5">
        <v>7.0000000000000007E-2</v>
      </c>
      <c r="AC1115" s="5">
        <v>0</v>
      </c>
      <c r="AD1115" s="5">
        <v>0</v>
      </c>
      <c r="AE1115" s="5">
        <v>7.0000000000000007E-2</v>
      </c>
      <c r="AF1115" s="5">
        <v>7.0000000000000007E-2</v>
      </c>
      <c r="AG1115" s="6"/>
      <c r="AH1115" s="6"/>
      <c r="AI1115" s="7">
        <v>7.0000000000000007E-2</v>
      </c>
      <c r="AJ1115" s="7">
        <v>0</v>
      </c>
      <c r="AK1115" s="7">
        <v>0</v>
      </c>
      <c r="AL1115" s="7">
        <v>7.0000000000000007E-2</v>
      </c>
      <c r="AM1115" s="7">
        <v>7.0000000000000007E-2</v>
      </c>
      <c r="AN1115" s="12" t="s">
        <v>149</v>
      </c>
      <c r="AO1115" s="12" t="s">
        <v>150</v>
      </c>
      <c r="AP1115" s="13" t="s">
        <v>151</v>
      </c>
      <c r="AQ1115" s="12" t="s">
        <v>1629</v>
      </c>
      <c r="AR1115" s="12" t="s">
        <v>596</v>
      </c>
      <c r="AS1115" s="12"/>
      <c r="AT1115" s="12" t="s">
        <v>60</v>
      </c>
      <c r="AU1115" s="12" t="s">
        <v>118</v>
      </c>
      <c r="AV1115" s="12" t="s">
        <v>1630</v>
      </c>
      <c r="AW1115" s="12"/>
      <c r="AX1115" s="12"/>
      <c r="AY1115" s="8" t="s">
        <v>47</v>
      </c>
    </row>
    <row r="1116" spans="1:51" ht="16.5" x14ac:dyDescent="0.25">
      <c r="A1116" s="159" t="str">
        <f>_xlfn.XLOOKUP(X1116,Mapping!N:N,Mapping!O:O,"Not Found",0,1)</f>
        <v>Load Compare MP</v>
      </c>
      <c r="B1116" s="159" t="str">
        <f t="shared" si="68"/>
        <v>PLDBLoad Compare MP46059.6756944444</v>
      </c>
      <c r="D1116" s="159" t="str">
        <f t="shared" si="71"/>
        <v>Model parameters comparison</v>
      </c>
      <c r="E1116" s="159" t="str">
        <f t="shared" si="69"/>
        <v>MCPPLDBLoad Compare MPModel parameters comparison</v>
      </c>
      <c r="F1116" s="159" t="str">
        <f t="shared" si="70"/>
        <v>MCPPLDBLoad Compare MP</v>
      </c>
      <c r="G1116" s="159" t="s">
        <v>1889</v>
      </c>
      <c r="N1116" s="2">
        <v>2601</v>
      </c>
      <c r="O1116" s="3" t="s">
        <v>1626</v>
      </c>
      <c r="P1116" s="3" t="s">
        <v>39</v>
      </c>
      <c r="Q1116" s="3" t="s">
        <v>53</v>
      </c>
      <c r="R1116" s="3" t="s">
        <v>329</v>
      </c>
      <c r="S1116" s="4">
        <v>46059.675694444442</v>
      </c>
      <c r="T1116" s="4">
        <v>46059.675694444442</v>
      </c>
      <c r="U1116" s="4">
        <v>46062.387499999997</v>
      </c>
      <c r="V1116" s="3" t="s">
        <v>42</v>
      </c>
      <c r="W1116" s="3" t="s">
        <v>43</v>
      </c>
      <c r="X1116" s="3" t="s">
        <v>1628</v>
      </c>
      <c r="Y1116" s="2">
        <v>1</v>
      </c>
      <c r="Z1116" s="3" t="s">
        <v>55</v>
      </c>
      <c r="AA1116" s="5">
        <v>0</v>
      </c>
      <c r="AB1116" s="5">
        <v>0</v>
      </c>
      <c r="AC1116" s="5">
        <v>0</v>
      </c>
      <c r="AD1116" s="5">
        <v>6.08</v>
      </c>
      <c r="AE1116" s="5">
        <v>6.08</v>
      </c>
      <c r="AF1116" s="5">
        <v>6.08</v>
      </c>
      <c r="AG1116" s="6"/>
      <c r="AH1116" s="6"/>
      <c r="AI1116" s="7">
        <v>0</v>
      </c>
      <c r="AJ1116" s="7">
        <v>6.08</v>
      </c>
      <c r="AK1116" s="7">
        <v>0</v>
      </c>
      <c r="AL1116" s="7">
        <v>6.08</v>
      </c>
      <c r="AM1116" s="7">
        <v>6.08</v>
      </c>
      <c r="AN1116" s="12" t="s">
        <v>149</v>
      </c>
      <c r="AO1116" s="12" t="s">
        <v>150</v>
      </c>
      <c r="AP1116" s="13" t="s">
        <v>151</v>
      </c>
      <c r="AQ1116" s="12" t="s">
        <v>1629</v>
      </c>
      <c r="AR1116" s="12" t="s">
        <v>596</v>
      </c>
      <c r="AS1116" s="12"/>
      <c r="AT1116" s="12" t="s">
        <v>60</v>
      </c>
      <c r="AU1116" s="12" t="s">
        <v>118</v>
      </c>
      <c r="AV1116" s="12" t="s">
        <v>1630</v>
      </c>
      <c r="AW1116" s="12"/>
      <c r="AX1116" s="12"/>
      <c r="AY1116" s="8" t="s">
        <v>47</v>
      </c>
    </row>
    <row r="1117" spans="1:51" ht="16.5" x14ac:dyDescent="0.25">
      <c r="A1117" s="159" t="str">
        <f>_xlfn.XLOOKUP(X1117,Mapping!N:N,Mapping!O:O,"Not Found",0,1)</f>
        <v>Load Compare Spreads</v>
      </c>
      <c r="B1117" s="159" t="str">
        <f t="shared" si="68"/>
        <v>PLDBLoad Compare Spreads46062.3875</v>
      </c>
      <c r="D1117" s="159" t="str">
        <f t="shared" si="71"/>
        <v>load Spreads</v>
      </c>
      <c r="E1117" s="159" t="str">
        <f t="shared" si="69"/>
        <v>MCPPLDBLoad Compare Spreadsload Spreads</v>
      </c>
      <c r="F1117" s="159" t="str">
        <f t="shared" si="70"/>
        <v>MCPPLDBLoad Compare Spreads</v>
      </c>
      <c r="G1117" s="159" t="s">
        <v>1889</v>
      </c>
      <c r="N1117" s="2">
        <v>2601</v>
      </c>
      <c r="O1117" s="3" t="s">
        <v>1626</v>
      </c>
      <c r="P1117" s="3" t="s">
        <v>39</v>
      </c>
      <c r="Q1117" s="3" t="s">
        <v>65</v>
      </c>
      <c r="R1117" s="3" t="s">
        <v>66</v>
      </c>
      <c r="S1117" s="4">
        <v>46062.387499999997</v>
      </c>
      <c r="T1117" s="4">
        <v>46062.400000000001</v>
      </c>
      <c r="U1117" s="4">
        <v>46062.400000000001</v>
      </c>
      <c r="V1117" s="3" t="s">
        <v>42</v>
      </c>
      <c r="W1117" s="3" t="s">
        <v>43</v>
      </c>
      <c r="X1117" s="3" t="s">
        <v>1631</v>
      </c>
      <c r="Y1117" s="2">
        <v>1</v>
      </c>
      <c r="Z1117" s="3" t="s">
        <v>69</v>
      </c>
      <c r="AA1117" s="5">
        <v>0.3</v>
      </c>
      <c r="AB1117" s="5">
        <v>0</v>
      </c>
      <c r="AC1117" s="5">
        <v>0.3</v>
      </c>
      <c r="AD1117" s="5">
        <v>0</v>
      </c>
      <c r="AE1117" s="5">
        <v>0</v>
      </c>
      <c r="AF1117" s="5">
        <v>0.3</v>
      </c>
      <c r="AG1117" s="6"/>
      <c r="AH1117" s="6"/>
      <c r="AI1117" s="7">
        <v>0</v>
      </c>
      <c r="AJ1117" s="7">
        <v>0</v>
      </c>
      <c r="AK1117" s="7">
        <v>0.3</v>
      </c>
      <c r="AL1117" s="7">
        <v>0</v>
      </c>
      <c r="AM1117" s="7">
        <v>0.3</v>
      </c>
      <c r="AN1117" s="12" t="s">
        <v>46</v>
      </c>
      <c r="AO1117" s="12"/>
      <c r="AP1117" s="12"/>
      <c r="AQ1117" s="12"/>
      <c r="AR1117" s="12"/>
      <c r="AS1117" s="12"/>
      <c r="AT1117" s="12"/>
      <c r="AU1117" s="12"/>
      <c r="AV1117" s="12"/>
      <c r="AW1117" s="12"/>
      <c r="AX1117" s="12"/>
      <c r="AY1117" s="8" t="s">
        <v>47</v>
      </c>
    </row>
    <row r="1118" spans="1:51" ht="16.5" x14ac:dyDescent="0.25">
      <c r="A1118" s="159" t="str">
        <f>_xlfn.XLOOKUP(X1118,Mapping!N:N,Mapping!O:O,"Not Found",0,1)</f>
        <v>Load Compare Spreads</v>
      </c>
      <c r="B1118" s="159" t="str">
        <f t="shared" si="68"/>
        <v>PLDBLoad Compare Spreads46062.4</v>
      </c>
      <c r="D1118" s="159" t="str">
        <f t="shared" si="71"/>
        <v>Spreads comparison</v>
      </c>
      <c r="E1118" s="159" t="str">
        <f t="shared" si="69"/>
        <v>MCPPLDBLoad Compare SpreadsSpreads comparison</v>
      </c>
      <c r="F1118" s="159" t="str">
        <f t="shared" si="70"/>
        <v>MCPPLDBLoad Compare Spreads</v>
      </c>
      <c r="G1118" s="159" t="s">
        <v>1889</v>
      </c>
      <c r="N1118" s="2">
        <v>2601</v>
      </c>
      <c r="O1118" s="3" t="s">
        <v>1626</v>
      </c>
      <c r="P1118" s="3" t="s">
        <v>39</v>
      </c>
      <c r="Q1118" s="3" t="s">
        <v>70</v>
      </c>
      <c r="R1118" s="3" t="s">
        <v>331</v>
      </c>
      <c r="S1118" s="4">
        <v>46062.400000000001</v>
      </c>
      <c r="T1118" s="4">
        <v>46062.401388888888</v>
      </c>
      <c r="U1118" s="4">
        <v>46062.453472222223</v>
      </c>
      <c r="V1118" s="3" t="s">
        <v>42</v>
      </c>
      <c r="W1118" s="3" t="s">
        <v>43</v>
      </c>
      <c r="X1118" s="3" t="s">
        <v>1631</v>
      </c>
      <c r="Y1118" s="2">
        <v>1</v>
      </c>
      <c r="Z1118" s="3" t="s">
        <v>71</v>
      </c>
      <c r="AA1118" s="5">
        <v>0.03</v>
      </c>
      <c r="AB1118" s="5">
        <v>0</v>
      </c>
      <c r="AC1118" s="5">
        <v>0.03</v>
      </c>
      <c r="AD1118" s="5">
        <v>0</v>
      </c>
      <c r="AE1118" s="5">
        <v>0</v>
      </c>
      <c r="AF1118" s="5">
        <v>0.03</v>
      </c>
      <c r="AG1118" s="6"/>
      <c r="AH1118" s="6"/>
      <c r="AI1118" s="7">
        <v>0</v>
      </c>
      <c r="AJ1118" s="7">
        <v>0</v>
      </c>
      <c r="AK1118" s="7">
        <v>0.03</v>
      </c>
      <c r="AL1118" s="7">
        <v>0</v>
      </c>
      <c r="AM1118" s="7">
        <v>0.03</v>
      </c>
      <c r="AN1118" s="12" t="s">
        <v>46</v>
      </c>
      <c r="AO1118" s="12"/>
      <c r="AP1118" s="12"/>
      <c r="AQ1118" s="12"/>
      <c r="AR1118" s="12"/>
      <c r="AS1118" s="12"/>
      <c r="AT1118" s="12"/>
      <c r="AU1118" s="12"/>
      <c r="AV1118" s="12"/>
      <c r="AW1118" s="12"/>
      <c r="AX1118" s="12"/>
      <c r="AY1118" s="8" t="s">
        <v>47</v>
      </c>
    </row>
    <row r="1119" spans="1:51" ht="16.5" x14ac:dyDescent="0.25">
      <c r="A1119" s="159" t="str">
        <f>_xlfn.XLOOKUP(X1119,Mapping!N:N,Mapping!O:O,"Not Found",0,1)</f>
        <v>Load Pos</v>
      </c>
      <c r="B1119" s="159" t="str">
        <f t="shared" si="68"/>
        <v>PLDBLoad Pos46062.4534722222</v>
      </c>
      <c r="D1119" s="159" t="str">
        <f t="shared" si="71"/>
        <v>Stratification</v>
      </c>
      <c r="E1119" s="159" t="str">
        <f t="shared" si="69"/>
        <v>MCPPLDBLoad PosStratification</v>
      </c>
      <c r="F1119" s="159" t="str">
        <f t="shared" si="70"/>
        <v>MCPPLDBLoad Pos</v>
      </c>
      <c r="G1119" s="159" t="s">
        <v>1889</v>
      </c>
      <c r="N1119" s="2">
        <v>2601</v>
      </c>
      <c r="O1119" s="3" t="s">
        <v>1626</v>
      </c>
      <c r="P1119" s="3" t="s">
        <v>39</v>
      </c>
      <c r="Q1119" s="3" t="s">
        <v>76</v>
      </c>
      <c r="R1119" s="3" t="s">
        <v>77</v>
      </c>
      <c r="S1119" s="4">
        <v>46062.453472222223</v>
      </c>
      <c r="T1119" s="4">
        <v>46062.513888888891</v>
      </c>
      <c r="U1119" s="4">
        <v>46062.453472222223</v>
      </c>
      <c r="V1119" s="3" t="s">
        <v>42</v>
      </c>
      <c r="W1119" s="3" t="s">
        <v>43</v>
      </c>
      <c r="X1119" s="3" t="s">
        <v>1632</v>
      </c>
      <c r="Y1119" s="2">
        <v>1</v>
      </c>
      <c r="Z1119" s="3" t="s">
        <v>78</v>
      </c>
      <c r="AA1119" s="5">
        <v>1.45</v>
      </c>
      <c r="AB1119" s="5">
        <v>0</v>
      </c>
      <c r="AC1119" s="5">
        <v>1.45</v>
      </c>
      <c r="AD1119" s="5">
        <v>0</v>
      </c>
      <c r="AE1119" s="5">
        <v>0</v>
      </c>
      <c r="AF1119" s="5">
        <v>1.45</v>
      </c>
      <c r="AG1119" s="6"/>
      <c r="AH1119" s="6"/>
      <c r="AI1119" s="7">
        <v>0</v>
      </c>
      <c r="AJ1119" s="7">
        <v>0</v>
      </c>
      <c r="AK1119" s="7">
        <v>1.45</v>
      </c>
      <c r="AL1119" s="7">
        <v>0</v>
      </c>
      <c r="AM1119" s="7">
        <v>1.45</v>
      </c>
      <c r="AN1119" s="12" t="s">
        <v>46</v>
      </c>
      <c r="AO1119" s="12"/>
      <c r="AP1119" s="12"/>
      <c r="AQ1119" s="12"/>
      <c r="AR1119" s="12"/>
      <c r="AS1119" s="12"/>
      <c r="AT1119" s="12"/>
      <c r="AU1119" s="12"/>
      <c r="AV1119" s="12"/>
      <c r="AW1119" s="12"/>
      <c r="AX1119" s="12"/>
      <c r="AY1119" s="8" t="s">
        <v>47</v>
      </c>
    </row>
    <row r="1120" spans="1:51" ht="16.5" x14ac:dyDescent="0.25">
      <c r="A1120" s="159" t="str">
        <f>_xlfn.XLOOKUP(X1120,Mapping!N:N,Mapping!O:O,"Not Found",0,1)</f>
        <v>Load Pos</v>
      </c>
      <c r="B1120" s="159" t="str">
        <f t="shared" si="68"/>
        <v>PLDBLoad Pos46062.4534722222</v>
      </c>
      <c r="D1120" s="159" t="str">
        <f t="shared" si="71"/>
        <v>load</v>
      </c>
      <c r="E1120" s="159" t="str">
        <f t="shared" si="69"/>
        <v>MCPPLDBLoad Posload</v>
      </c>
      <c r="F1120" s="159" t="str">
        <f t="shared" si="70"/>
        <v>MCPPLDBLoad Pos</v>
      </c>
      <c r="G1120" s="159" t="s">
        <v>1889</v>
      </c>
      <c r="N1120" s="2">
        <v>2601</v>
      </c>
      <c r="O1120" s="3" t="s">
        <v>1626</v>
      </c>
      <c r="P1120" s="3" t="s">
        <v>39</v>
      </c>
      <c r="Q1120" s="3" t="s">
        <v>72</v>
      </c>
      <c r="R1120" s="3" t="s">
        <v>42</v>
      </c>
      <c r="S1120" s="4">
        <v>46062.453472222223</v>
      </c>
      <c r="T1120" s="4">
        <v>46062.527083333334</v>
      </c>
      <c r="U1120" s="4">
        <v>46062.513888888891</v>
      </c>
      <c r="V1120" s="3" t="s">
        <v>42</v>
      </c>
      <c r="W1120" s="3" t="s">
        <v>43</v>
      </c>
      <c r="X1120" s="3" t="s">
        <v>1632</v>
      </c>
      <c r="Y1120" s="2">
        <v>1</v>
      </c>
      <c r="Z1120" s="3" t="s">
        <v>75</v>
      </c>
      <c r="AA1120" s="5">
        <v>1.77</v>
      </c>
      <c r="AB1120" s="5">
        <v>0</v>
      </c>
      <c r="AC1120" s="5">
        <v>1.77</v>
      </c>
      <c r="AD1120" s="5">
        <v>0</v>
      </c>
      <c r="AE1120" s="5">
        <v>0</v>
      </c>
      <c r="AF1120" s="5">
        <v>1.77</v>
      </c>
      <c r="AG1120" s="6"/>
      <c r="AH1120" s="6"/>
      <c r="AI1120" s="7">
        <v>0</v>
      </c>
      <c r="AJ1120" s="7">
        <v>0</v>
      </c>
      <c r="AK1120" s="7">
        <v>1.77</v>
      </c>
      <c r="AL1120" s="7">
        <v>0</v>
      </c>
      <c r="AM1120" s="7">
        <v>1.77</v>
      </c>
      <c r="AN1120" s="12" t="s">
        <v>46</v>
      </c>
      <c r="AO1120" s="12"/>
      <c r="AP1120" s="12"/>
      <c r="AQ1120" s="12"/>
      <c r="AR1120" s="12"/>
      <c r="AS1120" s="12"/>
      <c r="AT1120" s="12"/>
      <c r="AU1120" s="12"/>
      <c r="AV1120" s="12"/>
      <c r="AW1120" s="12"/>
      <c r="AX1120" s="12"/>
      <c r="AY1120" s="8" t="s">
        <v>47</v>
      </c>
    </row>
    <row r="1121" spans="1:51" ht="16.5" x14ac:dyDescent="0.25">
      <c r="A1121" s="159" t="str">
        <f>_xlfn.XLOOKUP(X1121,Mapping!N:N,Mapping!O:O,"Not Found",0,1)</f>
        <v>Load Pos</v>
      </c>
      <c r="B1121" s="159" t="str">
        <f t="shared" si="68"/>
        <v>PLDBLoad Pos46062.5138888889</v>
      </c>
      <c r="D1121" s="159" t="str">
        <f t="shared" si="71"/>
        <v>Position report OLAP exports</v>
      </c>
      <c r="E1121" s="159" t="str">
        <f t="shared" si="69"/>
        <v>MCPPLDBLoad PosPosition report OLAP exports</v>
      </c>
      <c r="F1121" s="159" t="str">
        <f t="shared" si="70"/>
        <v>MCPPLDBLoad Pos</v>
      </c>
      <c r="G1121" s="159" t="s">
        <v>1889</v>
      </c>
      <c r="N1121" s="2">
        <v>2601</v>
      </c>
      <c r="O1121" s="3" t="s">
        <v>1626</v>
      </c>
      <c r="P1121" s="3" t="s">
        <v>39</v>
      </c>
      <c r="Q1121" s="3" t="s">
        <v>79</v>
      </c>
      <c r="R1121" s="3" t="s">
        <v>80</v>
      </c>
      <c r="S1121" s="4">
        <v>46062.513888888891</v>
      </c>
      <c r="T1121" s="4">
        <v>46062.525000000001</v>
      </c>
      <c r="U1121" s="4">
        <v>46062.525000000001</v>
      </c>
      <c r="V1121" s="3" t="s">
        <v>42</v>
      </c>
      <c r="W1121" s="3" t="s">
        <v>43</v>
      </c>
      <c r="X1121" s="3" t="s">
        <v>1632</v>
      </c>
      <c r="Y1121" s="2">
        <v>1</v>
      </c>
      <c r="Z1121" s="3" t="s">
        <v>81</v>
      </c>
      <c r="AA1121" s="5">
        <v>0.27</v>
      </c>
      <c r="AB1121" s="5">
        <v>0</v>
      </c>
      <c r="AC1121" s="5">
        <v>0.27</v>
      </c>
      <c r="AD1121" s="5">
        <v>0</v>
      </c>
      <c r="AE1121" s="5">
        <v>0</v>
      </c>
      <c r="AF1121" s="5">
        <v>0.27</v>
      </c>
      <c r="AG1121" s="6"/>
      <c r="AH1121" s="6"/>
      <c r="AI1121" s="7">
        <v>0</v>
      </c>
      <c r="AJ1121" s="7">
        <v>0</v>
      </c>
      <c r="AK1121" s="7">
        <v>0.27</v>
      </c>
      <c r="AL1121" s="7">
        <v>0</v>
      </c>
      <c r="AM1121" s="7">
        <v>0.27</v>
      </c>
      <c r="AN1121" s="12" t="s">
        <v>46</v>
      </c>
      <c r="AO1121" s="12"/>
      <c r="AP1121" s="12"/>
      <c r="AQ1121" s="12"/>
      <c r="AR1121" s="12"/>
      <c r="AS1121" s="12"/>
      <c r="AT1121" s="12"/>
      <c r="AU1121" s="12"/>
      <c r="AV1121" s="12"/>
      <c r="AW1121" s="12"/>
      <c r="AX1121" s="12"/>
      <c r="AY1121" s="8" t="s">
        <v>47</v>
      </c>
    </row>
    <row r="1122" spans="1:51" ht="16.5" x14ac:dyDescent="0.25">
      <c r="A1122" s="159" t="str">
        <f>_xlfn.XLOOKUP(X1122,Mapping!N:N,Mapping!O:O,"Not Found",0,1)</f>
        <v>Load Pos</v>
      </c>
      <c r="B1122" s="159" t="str">
        <f t="shared" si="68"/>
        <v>PLDBLoad Pos46062.525</v>
      </c>
      <c r="D1122" s="159" t="str">
        <f t="shared" si="71"/>
        <v>copy from</v>
      </c>
      <c r="E1122" s="159" t="str">
        <f t="shared" si="69"/>
        <v>MCPPLDBLoad Poscopy from</v>
      </c>
      <c r="F1122" s="159" t="str">
        <f t="shared" si="70"/>
        <v>MCPPLDBLoad Pos</v>
      </c>
      <c r="G1122" s="159" t="s">
        <v>1889</v>
      </c>
      <c r="N1122" s="2">
        <v>2601</v>
      </c>
      <c r="O1122" s="3" t="s">
        <v>1626</v>
      </c>
      <c r="P1122" s="3" t="s">
        <v>39</v>
      </c>
      <c r="Q1122" s="3" t="s">
        <v>82</v>
      </c>
      <c r="R1122" s="3" t="s">
        <v>83</v>
      </c>
      <c r="S1122" s="4">
        <v>46062.525000000001</v>
      </c>
      <c r="T1122" s="4">
        <v>46062.526388888888</v>
      </c>
      <c r="U1122" s="4">
        <v>46062.527083333334</v>
      </c>
      <c r="V1122" s="3" t="s">
        <v>42</v>
      </c>
      <c r="W1122" s="3" t="s">
        <v>43</v>
      </c>
      <c r="X1122" s="3" t="s">
        <v>1632</v>
      </c>
      <c r="Y1122" s="2">
        <v>1</v>
      </c>
      <c r="Z1122" s="3" t="s">
        <v>84</v>
      </c>
      <c r="AA1122" s="5">
        <v>0.03</v>
      </c>
      <c r="AB1122" s="5">
        <v>0</v>
      </c>
      <c r="AC1122" s="5">
        <v>0.03</v>
      </c>
      <c r="AD1122" s="5">
        <v>0</v>
      </c>
      <c r="AE1122" s="5">
        <v>0</v>
      </c>
      <c r="AF1122" s="5">
        <v>0.03</v>
      </c>
      <c r="AG1122" s="6"/>
      <c r="AH1122" s="6"/>
      <c r="AI1122" s="7">
        <v>0</v>
      </c>
      <c r="AJ1122" s="7">
        <v>0</v>
      </c>
      <c r="AK1122" s="7">
        <v>0.03</v>
      </c>
      <c r="AL1122" s="7">
        <v>0</v>
      </c>
      <c r="AM1122" s="7">
        <v>0.03</v>
      </c>
      <c r="AN1122" s="12" t="s">
        <v>46</v>
      </c>
      <c r="AO1122" s="12"/>
      <c r="AP1122" s="12"/>
      <c r="AQ1122" s="12"/>
      <c r="AR1122" s="12"/>
      <c r="AS1122" s="12"/>
      <c r="AT1122" s="12"/>
      <c r="AU1122" s="12"/>
      <c r="AV1122" s="12"/>
      <c r="AW1122" s="12"/>
      <c r="AX1122" s="12"/>
      <c r="AY1122" s="8" t="s">
        <v>47</v>
      </c>
    </row>
    <row r="1123" spans="1:51" ht="16.5" x14ac:dyDescent="0.25">
      <c r="A1123" s="159" t="str">
        <f>_xlfn.XLOOKUP(X1123,Mapping!N:N,Mapping!O:O,"Not Found",0,1)</f>
        <v>Valuation (NPV)</v>
      </c>
      <c r="B1123" s="159" t="str">
        <f t="shared" si="68"/>
        <v>PLDBValuation (NPV)46062.5270833333</v>
      </c>
      <c r="D1123" s="159" t="str">
        <f t="shared" si="71"/>
        <v>portfolio valuation run</v>
      </c>
      <c r="E1123" s="159" t="str">
        <f t="shared" si="69"/>
        <v>MCPPLDBValuation (NPV)portfolio valuation run</v>
      </c>
      <c r="F1123" s="159" t="str">
        <f t="shared" si="70"/>
        <v>MCPPLDBValuation (NPV)</v>
      </c>
      <c r="G1123" s="159" t="s">
        <v>1889</v>
      </c>
      <c r="N1123" s="2">
        <v>2601</v>
      </c>
      <c r="O1123" s="3" t="s">
        <v>1626</v>
      </c>
      <c r="P1123" s="3" t="s">
        <v>39</v>
      </c>
      <c r="Q1123" s="3" t="s">
        <v>85</v>
      </c>
      <c r="R1123" s="3" t="s">
        <v>86</v>
      </c>
      <c r="S1123" s="4">
        <v>46062.527083333334</v>
      </c>
      <c r="T1123" s="4">
        <v>46062.59652777778</v>
      </c>
      <c r="U1123" s="4">
        <v>46062.59652777778</v>
      </c>
      <c r="V1123" s="3" t="s">
        <v>42</v>
      </c>
      <c r="W1123" s="3" t="s">
        <v>43</v>
      </c>
      <c r="X1123" s="3" t="s">
        <v>1633</v>
      </c>
      <c r="Y1123" s="2">
        <v>1</v>
      </c>
      <c r="Z1123" s="3" t="s">
        <v>88</v>
      </c>
      <c r="AA1123" s="5">
        <v>1.67</v>
      </c>
      <c r="AB1123" s="5">
        <v>1.67</v>
      </c>
      <c r="AC1123" s="5">
        <v>0</v>
      </c>
      <c r="AD1123" s="5">
        <v>0</v>
      </c>
      <c r="AE1123" s="5">
        <v>1.67</v>
      </c>
      <c r="AF1123" s="5">
        <v>1.67</v>
      </c>
      <c r="AG1123" s="6"/>
      <c r="AH1123" s="6"/>
      <c r="AI1123" s="7">
        <v>1.67</v>
      </c>
      <c r="AJ1123" s="7">
        <v>0</v>
      </c>
      <c r="AK1123" s="7">
        <v>0</v>
      </c>
      <c r="AL1123" s="7">
        <v>1.67</v>
      </c>
      <c r="AM1123" s="7">
        <v>1.67</v>
      </c>
      <c r="AN1123" s="12" t="s">
        <v>149</v>
      </c>
      <c r="AO1123" s="12" t="s">
        <v>150</v>
      </c>
      <c r="AP1123" s="13" t="s">
        <v>151</v>
      </c>
      <c r="AQ1123" s="12" t="s">
        <v>1629</v>
      </c>
      <c r="AR1123" s="12" t="s">
        <v>596</v>
      </c>
      <c r="AS1123" s="12"/>
      <c r="AT1123" s="12" t="s">
        <v>60</v>
      </c>
      <c r="AU1123" s="12" t="s">
        <v>118</v>
      </c>
      <c r="AV1123" s="12" t="s">
        <v>1630</v>
      </c>
      <c r="AW1123" s="12"/>
      <c r="AX1123" s="12"/>
      <c r="AY1123" s="8" t="s">
        <v>47</v>
      </c>
    </row>
    <row r="1124" spans="1:51" ht="16.5" x14ac:dyDescent="0.25">
      <c r="A1124" s="159" t="str">
        <f>_xlfn.XLOOKUP(X1124,Mapping!N:N,Mapping!O:O,"Not Found",0,1)</f>
        <v>Valuation (NPV)</v>
      </c>
      <c r="B1124" s="159" t="str">
        <f t="shared" si="68"/>
        <v>PLDBValuation (NPV)46062.5965277778</v>
      </c>
      <c r="D1124" s="159" t="str">
        <f t="shared" si="71"/>
        <v>export to ara</v>
      </c>
      <c r="E1124" s="159" t="str">
        <f t="shared" si="69"/>
        <v>MCPPLDBValuation (NPV)export to ara</v>
      </c>
      <c r="F1124" s="159" t="str">
        <f t="shared" si="70"/>
        <v>MCPPLDBValuation (NPV)</v>
      </c>
      <c r="G1124" s="159" t="s">
        <v>1889</v>
      </c>
      <c r="N1124" s="2">
        <v>2601</v>
      </c>
      <c r="O1124" s="3" t="s">
        <v>1626</v>
      </c>
      <c r="P1124" s="3" t="s">
        <v>39</v>
      </c>
      <c r="Q1124" s="3" t="s">
        <v>89</v>
      </c>
      <c r="R1124" s="3" t="s">
        <v>90</v>
      </c>
      <c r="S1124" s="4">
        <v>46062.59652777778</v>
      </c>
      <c r="T1124" s="4">
        <v>46062.59652777778</v>
      </c>
      <c r="U1124" s="4">
        <v>46062.59652777778</v>
      </c>
      <c r="V1124" s="3" t="s">
        <v>42</v>
      </c>
      <c r="W1124" s="3" t="s">
        <v>43</v>
      </c>
      <c r="X1124" s="3" t="s">
        <v>1633</v>
      </c>
      <c r="Y1124" s="2">
        <v>1</v>
      </c>
      <c r="Z1124" s="3" t="s">
        <v>91</v>
      </c>
      <c r="AA1124" s="5">
        <v>0</v>
      </c>
      <c r="AB1124" s="5">
        <v>0</v>
      </c>
      <c r="AC1124" s="5">
        <v>0</v>
      </c>
      <c r="AD1124" s="5">
        <v>0</v>
      </c>
      <c r="AE1124" s="5">
        <v>0</v>
      </c>
      <c r="AF1124" s="5">
        <v>0</v>
      </c>
      <c r="AG1124" s="6">
        <v>0</v>
      </c>
      <c r="AH1124" s="6"/>
      <c r="AI1124" s="7">
        <v>0</v>
      </c>
      <c r="AJ1124" s="7">
        <v>0</v>
      </c>
      <c r="AK1124" s="7">
        <v>0</v>
      </c>
      <c r="AL1124" s="7">
        <v>0</v>
      </c>
      <c r="AM1124" s="7">
        <v>0</v>
      </c>
      <c r="AN1124" s="12" t="s">
        <v>149</v>
      </c>
      <c r="AO1124" s="12" t="s">
        <v>150</v>
      </c>
      <c r="AP1124" s="13" t="s">
        <v>151</v>
      </c>
      <c r="AQ1124" s="12" t="s">
        <v>1629</v>
      </c>
      <c r="AR1124" s="12" t="s">
        <v>596</v>
      </c>
      <c r="AS1124" s="12"/>
      <c r="AT1124" s="12" t="s">
        <v>60</v>
      </c>
      <c r="AU1124" s="12" t="s">
        <v>118</v>
      </c>
      <c r="AV1124" s="12" t="s">
        <v>1630</v>
      </c>
      <c r="AW1124" s="12"/>
      <c r="AX1124" s="12"/>
      <c r="AY1124" s="8" t="s">
        <v>47</v>
      </c>
    </row>
    <row r="1125" spans="1:51" ht="16.5" x14ac:dyDescent="0.25">
      <c r="A1125" s="159" t="str">
        <f>_xlfn.XLOOKUP(X1125,Mapping!N:N,Mapping!O:O,"Not Found",0,1)</f>
        <v>Valuation (NPV)</v>
      </c>
      <c r="B1125" s="159" t="str">
        <f t="shared" si="68"/>
        <v>PLDBValuation (NPV)46062.5965277778</v>
      </c>
      <c r="D1125" s="159" t="str">
        <f t="shared" si="71"/>
        <v>Light Maintenance</v>
      </c>
      <c r="E1125" s="159" t="str">
        <f t="shared" si="69"/>
        <v>MCPPLDBValuation (NPV)Light Maintenance</v>
      </c>
      <c r="F1125" s="159" t="str">
        <f t="shared" si="70"/>
        <v>MCPPLDBValuation (NPV)</v>
      </c>
      <c r="G1125" s="159" t="s">
        <v>1889</v>
      </c>
      <c r="N1125" s="2">
        <v>2601</v>
      </c>
      <c r="O1125" s="3" t="s">
        <v>1626</v>
      </c>
      <c r="P1125" s="3" t="s">
        <v>39</v>
      </c>
      <c r="Q1125" s="3" t="s">
        <v>92</v>
      </c>
      <c r="R1125" s="3" t="s">
        <v>93</v>
      </c>
      <c r="S1125" s="4">
        <v>46062.59652777778</v>
      </c>
      <c r="T1125" s="4">
        <v>46062.62222222222</v>
      </c>
      <c r="U1125" s="4">
        <v>46062.62222222222</v>
      </c>
      <c r="V1125" s="3" t="s">
        <v>42</v>
      </c>
      <c r="W1125" s="3" t="s">
        <v>43</v>
      </c>
      <c r="X1125" s="3" t="s">
        <v>1633</v>
      </c>
      <c r="Y1125" s="2">
        <v>1</v>
      </c>
      <c r="Z1125" s="3" t="s">
        <v>94</v>
      </c>
      <c r="AA1125" s="5">
        <v>0.62</v>
      </c>
      <c r="AB1125" s="5">
        <v>0</v>
      </c>
      <c r="AC1125" s="5">
        <v>0.62</v>
      </c>
      <c r="AD1125" s="5">
        <v>0</v>
      </c>
      <c r="AE1125" s="5">
        <v>0</v>
      </c>
      <c r="AF1125" s="5">
        <v>0.62</v>
      </c>
      <c r="AG1125" s="6">
        <v>0.62</v>
      </c>
      <c r="AH1125" s="6"/>
      <c r="AI1125" s="7">
        <v>0.62</v>
      </c>
      <c r="AJ1125" s="7">
        <v>0</v>
      </c>
      <c r="AK1125" s="7">
        <v>0</v>
      </c>
      <c r="AL1125" s="7">
        <v>0.62</v>
      </c>
      <c r="AM1125" s="7">
        <v>0.62</v>
      </c>
      <c r="AN1125" s="12" t="s">
        <v>149</v>
      </c>
      <c r="AO1125" s="12" t="s">
        <v>150</v>
      </c>
      <c r="AP1125" s="13" t="s">
        <v>151</v>
      </c>
      <c r="AQ1125" s="12" t="s">
        <v>1629</v>
      </c>
      <c r="AR1125" s="12" t="s">
        <v>596</v>
      </c>
      <c r="AS1125" s="12"/>
      <c r="AT1125" s="12" t="s">
        <v>60</v>
      </c>
      <c r="AU1125" s="12" t="s">
        <v>118</v>
      </c>
      <c r="AV1125" s="12" t="s">
        <v>1630</v>
      </c>
      <c r="AW1125" s="12"/>
      <c r="AX1125" s="12"/>
      <c r="AY1125" s="8" t="s">
        <v>47</v>
      </c>
    </row>
    <row r="1126" spans="1:51" ht="16.5" x14ac:dyDescent="0.25">
      <c r="A1126" s="159" t="str">
        <f>_xlfn.XLOOKUP(X1126,Mapping!N:N,Mapping!O:O,"Not Found",0,1)</f>
        <v>Valuation (NPV)</v>
      </c>
      <c r="B1126" s="159" t="str">
        <f t="shared" si="68"/>
        <v>PLDBValuation (NPV)46062.6222222222</v>
      </c>
      <c r="D1126" s="159" t="str">
        <f t="shared" si="71"/>
        <v>valuation report OLAP exports</v>
      </c>
      <c r="E1126" s="159" t="str">
        <f t="shared" si="69"/>
        <v>MCPPLDBValuation (NPV)valuation report OLAP exports</v>
      </c>
      <c r="F1126" s="159" t="str">
        <f t="shared" si="70"/>
        <v>MCPPLDBValuation (NPV)</v>
      </c>
      <c r="G1126" s="159" t="s">
        <v>1889</v>
      </c>
      <c r="N1126" s="2">
        <v>2601</v>
      </c>
      <c r="O1126" s="3" t="s">
        <v>1626</v>
      </c>
      <c r="P1126" s="3" t="s">
        <v>39</v>
      </c>
      <c r="Q1126" s="3" t="s">
        <v>95</v>
      </c>
      <c r="R1126" s="3" t="s">
        <v>96</v>
      </c>
      <c r="S1126" s="4">
        <v>46062.62222222222</v>
      </c>
      <c r="T1126" s="4">
        <v>46062.660416666666</v>
      </c>
      <c r="U1126" s="4">
        <v>46062.660416666666</v>
      </c>
      <c r="V1126" s="3" t="s">
        <v>42</v>
      </c>
      <c r="W1126" s="3" t="s">
        <v>43</v>
      </c>
      <c r="X1126" s="3" t="s">
        <v>1633</v>
      </c>
      <c r="Y1126" s="2">
        <v>1</v>
      </c>
      <c r="Z1126" s="3" t="s">
        <v>97</v>
      </c>
      <c r="AA1126" s="5">
        <v>0.92</v>
      </c>
      <c r="AB1126" s="5">
        <v>0.92</v>
      </c>
      <c r="AC1126" s="5">
        <v>0</v>
      </c>
      <c r="AD1126" s="5">
        <v>0</v>
      </c>
      <c r="AE1126" s="5">
        <v>0.92</v>
      </c>
      <c r="AF1126" s="5">
        <v>0.92</v>
      </c>
      <c r="AG1126" s="6"/>
      <c r="AH1126" s="6"/>
      <c r="AI1126" s="7">
        <v>0.92</v>
      </c>
      <c r="AJ1126" s="7">
        <v>0</v>
      </c>
      <c r="AK1126" s="7">
        <v>0</v>
      </c>
      <c r="AL1126" s="7">
        <v>0.92</v>
      </c>
      <c r="AM1126" s="7">
        <v>0.92</v>
      </c>
      <c r="AN1126" s="12" t="s">
        <v>149</v>
      </c>
      <c r="AO1126" s="12" t="s">
        <v>150</v>
      </c>
      <c r="AP1126" s="13" t="s">
        <v>151</v>
      </c>
      <c r="AQ1126" s="12" t="s">
        <v>1629</v>
      </c>
      <c r="AR1126" s="12" t="s">
        <v>596</v>
      </c>
      <c r="AS1126" s="12"/>
      <c r="AT1126" s="12" t="s">
        <v>60</v>
      </c>
      <c r="AU1126" s="12" t="s">
        <v>118</v>
      </c>
      <c r="AV1126" s="12" t="s">
        <v>1630</v>
      </c>
      <c r="AW1126" s="12"/>
      <c r="AX1126" s="12"/>
      <c r="AY1126" s="8" t="s">
        <v>47</v>
      </c>
    </row>
    <row r="1127" spans="1:51" ht="16.5" x14ac:dyDescent="0.25">
      <c r="A1127" s="159" t="str">
        <f>_xlfn.XLOOKUP(X1127,Mapping!N:N,Mapping!O:O,"Not Found",0,1)</f>
        <v>Valuation (NPV)</v>
      </c>
      <c r="B1127" s="159" t="str">
        <f t="shared" si="68"/>
        <v>PLDBValuation (NPV)46062.6604166667</v>
      </c>
      <c r="D1127" s="159" t="str">
        <f t="shared" si="71"/>
        <v>valuation report QRM Reporter exports</v>
      </c>
      <c r="E1127" s="159" t="str">
        <f t="shared" si="69"/>
        <v>MCPPLDBValuation (NPV)valuation report QRM Reporter exports</v>
      </c>
      <c r="F1127" s="159" t="str">
        <f t="shared" si="70"/>
        <v>MCPPLDBValuation (NPV)</v>
      </c>
      <c r="G1127" s="159" t="s">
        <v>1889</v>
      </c>
      <c r="N1127" s="2">
        <v>2601</v>
      </c>
      <c r="O1127" s="3" t="s">
        <v>1626</v>
      </c>
      <c r="P1127" s="3" t="s">
        <v>39</v>
      </c>
      <c r="Q1127" s="3" t="s">
        <v>264</v>
      </c>
      <c r="R1127" s="3" t="s">
        <v>682</v>
      </c>
      <c r="S1127" s="4">
        <v>46062.660416666666</v>
      </c>
      <c r="T1127" s="4">
        <v>46062.662499999999</v>
      </c>
      <c r="U1127" s="4">
        <v>46063.125</v>
      </c>
      <c r="V1127" s="3" t="s">
        <v>42</v>
      </c>
      <c r="W1127" s="3" t="s">
        <v>43</v>
      </c>
      <c r="X1127" s="3" t="s">
        <v>1633</v>
      </c>
      <c r="Y1127" s="2">
        <v>1</v>
      </c>
      <c r="Z1127" s="3" t="s">
        <v>266</v>
      </c>
      <c r="AA1127" s="5">
        <v>0.05</v>
      </c>
      <c r="AB1127" s="5">
        <v>0.05</v>
      </c>
      <c r="AC1127" s="5">
        <v>0</v>
      </c>
      <c r="AD1127" s="5">
        <v>1.1000000000000001</v>
      </c>
      <c r="AE1127" s="5">
        <v>1.1499999999999999</v>
      </c>
      <c r="AF1127" s="5">
        <v>1.1499999999999999</v>
      </c>
      <c r="AG1127" s="6"/>
      <c r="AH1127" s="6"/>
      <c r="AI1127" s="7">
        <v>0.05</v>
      </c>
      <c r="AJ1127" s="7">
        <v>1.1000000000000001</v>
      </c>
      <c r="AK1127" s="7">
        <v>0</v>
      </c>
      <c r="AL1127" s="7">
        <v>1.1500000000000001</v>
      </c>
      <c r="AM1127" s="7">
        <v>1.1500000000000001</v>
      </c>
      <c r="AN1127" s="12" t="s">
        <v>149</v>
      </c>
      <c r="AO1127" s="12" t="s">
        <v>150</v>
      </c>
      <c r="AP1127" s="13" t="s">
        <v>151</v>
      </c>
      <c r="AQ1127" s="12" t="s">
        <v>1629</v>
      </c>
      <c r="AR1127" s="12" t="s">
        <v>596</v>
      </c>
      <c r="AS1127" s="12"/>
      <c r="AT1127" s="12" t="s">
        <v>60</v>
      </c>
      <c r="AU1127" s="12" t="s">
        <v>118</v>
      </c>
      <c r="AV1127" s="12" t="s">
        <v>1630</v>
      </c>
      <c r="AW1127" s="12"/>
      <c r="AX1127" s="12"/>
      <c r="AY1127" s="8" t="s">
        <v>47</v>
      </c>
    </row>
    <row r="1128" spans="1:51" ht="16.5" x14ac:dyDescent="0.25">
      <c r="A1128" s="159" t="str">
        <f>_xlfn.XLOOKUP(X1128,Mapping!N:N,Mapping!O:O,"Not Found",0,1)</f>
        <v>CSRBB Valuation</v>
      </c>
      <c r="B1128" s="159" t="str">
        <f t="shared" si="68"/>
        <v>PLDBCSRBB Valuation46063.125</v>
      </c>
      <c r="D1128" s="159" t="str">
        <f t="shared" si="71"/>
        <v>CSRBB Portfolio Valuation</v>
      </c>
      <c r="E1128" s="159" t="str">
        <f t="shared" si="69"/>
        <v>MCPPLDBCSRBB ValuationCSRBB Portfolio Valuation</v>
      </c>
      <c r="F1128" s="159" t="str">
        <f t="shared" si="70"/>
        <v>MCPPLDBCSRBB Valuation</v>
      </c>
      <c r="G1128" s="159" t="s">
        <v>1889</v>
      </c>
      <c r="N1128" s="2">
        <v>2601</v>
      </c>
      <c r="O1128" s="3" t="s">
        <v>1626</v>
      </c>
      <c r="P1128" s="3" t="s">
        <v>39</v>
      </c>
      <c r="Q1128" s="3" t="s">
        <v>101</v>
      </c>
      <c r="R1128" s="3" t="s">
        <v>102</v>
      </c>
      <c r="S1128" s="4">
        <v>46063.125</v>
      </c>
      <c r="T1128" s="4">
        <v>46063.155555555553</v>
      </c>
      <c r="U1128" s="4">
        <v>46063.155555555553</v>
      </c>
      <c r="V1128" s="3" t="s">
        <v>42</v>
      </c>
      <c r="W1128" s="3" t="s">
        <v>43</v>
      </c>
      <c r="X1128" s="3" t="s">
        <v>1634</v>
      </c>
      <c r="Y1128" s="2">
        <v>1</v>
      </c>
      <c r="Z1128" s="3" t="s">
        <v>104</v>
      </c>
      <c r="AA1128" s="5">
        <v>0.73</v>
      </c>
      <c r="AB1128" s="5">
        <v>0</v>
      </c>
      <c r="AC1128" s="5">
        <v>0.73</v>
      </c>
      <c r="AD1128" s="5">
        <v>0</v>
      </c>
      <c r="AE1128" s="5">
        <v>0</v>
      </c>
      <c r="AF1128" s="5">
        <v>0.73</v>
      </c>
      <c r="AG1128" s="6"/>
      <c r="AH1128" s="6"/>
      <c r="AI1128" s="7">
        <v>0</v>
      </c>
      <c r="AJ1128" s="7">
        <v>0</v>
      </c>
      <c r="AK1128" s="7">
        <v>0.73</v>
      </c>
      <c r="AL1128" s="7">
        <v>0</v>
      </c>
      <c r="AM1128" s="7">
        <v>0.73</v>
      </c>
      <c r="AN1128" s="12" t="s">
        <v>46</v>
      </c>
      <c r="AO1128" s="12"/>
      <c r="AP1128" s="12"/>
      <c r="AQ1128" s="12"/>
      <c r="AR1128" s="12"/>
      <c r="AS1128" s="12"/>
      <c r="AT1128" s="12"/>
      <c r="AU1128" s="12"/>
      <c r="AV1128" s="12"/>
      <c r="AW1128" s="12"/>
      <c r="AX1128" s="12"/>
      <c r="AY1128" s="8" t="s">
        <v>47</v>
      </c>
    </row>
    <row r="1129" spans="1:51" ht="16.5" x14ac:dyDescent="0.25">
      <c r="A1129" s="159" t="str">
        <f>_xlfn.XLOOKUP(X1129,Mapping!N:N,Mapping!O:O,"Not Found",0,1)</f>
        <v>CSRBB Valuation</v>
      </c>
      <c r="B1129" s="159" t="str">
        <f t="shared" si="68"/>
        <v>PLDBCSRBB Valuation46063.1555555556</v>
      </c>
      <c r="D1129" s="159" t="str">
        <f t="shared" si="71"/>
        <v>Light Maintenance</v>
      </c>
      <c r="E1129" s="159" t="str">
        <f t="shared" si="69"/>
        <v>MCPPLDBCSRBB ValuationLight Maintenance</v>
      </c>
      <c r="F1129" s="159" t="str">
        <f t="shared" si="70"/>
        <v>MCPPLDBCSRBB Valuation</v>
      </c>
      <c r="G1129" s="159" t="s">
        <v>1889</v>
      </c>
      <c r="N1129" s="2">
        <v>2601</v>
      </c>
      <c r="O1129" s="3" t="s">
        <v>1626</v>
      </c>
      <c r="P1129" s="3" t="s">
        <v>39</v>
      </c>
      <c r="Q1129" s="3" t="s">
        <v>92</v>
      </c>
      <c r="R1129" s="3" t="s">
        <v>93</v>
      </c>
      <c r="S1129" s="4">
        <v>46063.155555555553</v>
      </c>
      <c r="T1129" s="4">
        <v>46063.170138888891</v>
      </c>
      <c r="U1129" s="4">
        <v>46063.17083333333</v>
      </c>
      <c r="V1129" s="3" t="s">
        <v>42</v>
      </c>
      <c r="W1129" s="3" t="s">
        <v>43</v>
      </c>
      <c r="X1129" s="3" t="s">
        <v>1634</v>
      </c>
      <c r="Y1129" s="2">
        <v>2</v>
      </c>
      <c r="Z1129" s="3" t="s">
        <v>94</v>
      </c>
      <c r="AA1129" s="5">
        <v>0.35</v>
      </c>
      <c r="AB1129" s="5">
        <v>0</v>
      </c>
      <c r="AC1129" s="5">
        <v>0.35</v>
      </c>
      <c r="AD1129" s="5">
        <v>0</v>
      </c>
      <c r="AE1129" s="5">
        <v>0</v>
      </c>
      <c r="AF1129" s="5">
        <v>0.35</v>
      </c>
      <c r="AG1129" s="6"/>
      <c r="AH1129" s="6"/>
      <c r="AI1129" s="7">
        <v>0</v>
      </c>
      <c r="AJ1129" s="7">
        <v>0</v>
      </c>
      <c r="AK1129" s="7">
        <v>0.35</v>
      </c>
      <c r="AL1129" s="7">
        <v>0</v>
      </c>
      <c r="AM1129" s="7">
        <v>0.35</v>
      </c>
      <c r="AN1129" s="12" t="s">
        <v>46</v>
      </c>
      <c r="AO1129" s="12"/>
      <c r="AP1129" s="12"/>
      <c r="AQ1129" s="12"/>
      <c r="AR1129" s="12"/>
      <c r="AS1129" s="12"/>
      <c r="AT1129" s="12"/>
      <c r="AU1129" s="12"/>
      <c r="AV1129" s="12"/>
      <c r="AW1129" s="12"/>
      <c r="AX1129" s="12"/>
      <c r="AY1129" s="8" t="s">
        <v>47</v>
      </c>
    </row>
    <row r="1130" spans="1:51" ht="16.5" x14ac:dyDescent="0.25">
      <c r="A1130" s="159" t="str">
        <f>_xlfn.XLOOKUP(X1130,Mapping!N:N,Mapping!O:O,"Not Found",0,1)</f>
        <v>CSRBB Planning</v>
      </c>
      <c r="B1130" s="159" t="str">
        <f t="shared" si="68"/>
        <v>PLDBCSRBB Planning46063.1708333333</v>
      </c>
      <c r="D1130" s="159" t="str">
        <f t="shared" si="71"/>
        <v>import CSRBB strategies</v>
      </c>
      <c r="E1130" s="159" t="str">
        <f t="shared" si="69"/>
        <v>MCPPLDBCSRBB Planningimport CSRBB strategies</v>
      </c>
      <c r="F1130" s="159" t="str">
        <f t="shared" si="70"/>
        <v>MCPPLDBCSRBB Planning</v>
      </c>
      <c r="G1130" s="159" t="s">
        <v>1889</v>
      </c>
      <c r="N1130" s="2">
        <v>2601</v>
      </c>
      <c r="O1130" s="3" t="s">
        <v>1626</v>
      </c>
      <c r="P1130" s="3" t="s">
        <v>39</v>
      </c>
      <c r="Q1130" s="3" t="s">
        <v>106</v>
      </c>
      <c r="R1130" s="3" t="s">
        <v>107</v>
      </c>
      <c r="S1130" s="4">
        <v>46063.17083333333</v>
      </c>
      <c r="T1130" s="4">
        <v>46063.224305555559</v>
      </c>
      <c r="U1130" s="4">
        <v>46063.224305555559</v>
      </c>
      <c r="V1130" s="3" t="s">
        <v>42</v>
      </c>
      <c r="W1130" s="3" t="s">
        <v>43</v>
      </c>
      <c r="X1130" s="3" t="s">
        <v>1635</v>
      </c>
      <c r="Y1130" s="2">
        <v>1</v>
      </c>
      <c r="Z1130" s="3" t="s">
        <v>108</v>
      </c>
      <c r="AA1130" s="5">
        <v>1.28</v>
      </c>
      <c r="AB1130" s="5">
        <v>0</v>
      </c>
      <c r="AC1130" s="5">
        <v>1.28</v>
      </c>
      <c r="AD1130" s="5">
        <v>0</v>
      </c>
      <c r="AE1130" s="5">
        <v>0</v>
      </c>
      <c r="AF1130" s="5">
        <v>1.28</v>
      </c>
      <c r="AG1130" s="6"/>
      <c r="AH1130" s="6"/>
      <c r="AI1130" s="7">
        <v>0</v>
      </c>
      <c r="AJ1130" s="7">
        <v>0</v>
      </c>
      <c r="AK1130" s="7">
        <v>1.28</v>
      </c>
      <c r="AL1130" s="7">
        <v>0</v>
      </c>
      <c r="AM1130" s="7">
        <v>1.28</v>
      </c>
      <c r="AN1130" s="12" t="s">
        <v>46</v>
      </c>
      <c r="AO1130" s="12"/>
      <c r="AP1130" s="12"/>
      <c r="AQ1130" s="12"/>
      <c r="AR1130" s="12"/>
      <c r="AS1130" s="12"/>
      <c r="AT1130" s="12"/>
      <c r="AU1130" s="12"/>
      <c r="AV1130" s="12"/>
      <c r="AW1130" s="12"/>
      <c r="AX1130" s="12"/>
      <c r="AY1130" s="8" t="s">
        <v>47</v>
      </c>
    </row>
    <row r="1131" spans="1:51" ht="16.5" x14ac:dyDescent="0.25">
      <c r="A1131" s="159" t="str">
        <f>_xlfn.XLOOKUP(X1131,Mapping!N:N,Mapping!O:O,"Not Found",0,1)</f>
        <v>CSRBB Planning</v>
      </c>
      <c r="B1131" s="159" t="str">
        <f t="shared" si="68"/>
        <v>PLDBCSRBB Planning46063.2243055556</v>
      </c>
      <c r="D1131" s="159" t="str">
        <f t="shared" si="71"/>
        <v>CSRBB Planning Run</v>
      </c>
      <c r="E1131" s="159" t="str">
        <f t="shared" si="69"/>
        <v>MCPPLDBCSRBB PlanningCSRBB Planning Run</v>
      </c>
      <c r="F1131" s="159" t="str">
        <f t="shared" si="70"/>
        <v>MCPPLDBCSRBB Planning</v>
      </c>
      <c r="G1131" s="159" t="s">
        <v>1889</v>
      </c>
      <c r="N1131" s="2">
        <v>2601</v>
      </c>
      <c r="O1131" s="3" t="s">
        <v>1626</v>
      </c>
      <c r="P1131" s="3" t="s">
        <v>39</v>
      </c>
      <c r="Q1131" s="3" t="s">
        <v>109</v>
      </c>
      <c r="R1131" s="3" t="s">
        <v>110</v>
      </c>
      <c r="S1131" s="4">
        <v>46063.224305555559</v>
      </c>
      <c r="T1131" s="4">
        <v>46063.317361111112</v>
      </c>
      <c r="U1131" s="4">
        <v>46063.318055555559</v>
      </c>
      <c r="V1131" s="3" t="s">
        <v>42</v>
      </c>
      <c r="W1131" s="3" t="s">
        <v>43</v>
      </c>
      <c r="X1131" s="3" t="s">
        <v>1635</v>
      </c>
      <c r="Y1131" s="2">
        <v>1</v>
      </c>
      <c r="Z1131" s="3" t="s">
        <v>111</v>
      </c>
      <c r="AA1131" s="5">
        <v>2.23</v>
      </c>
      <c r="AB1131" s="5">
        <v>0</v>
      </c>
      <c r="AC1131" s="5">
        <v>2.23</v>
      </c>
      <c r="AD1131" s="5">
        <v>0</v>
      </c>
      <c r="AE1131" s="5">
        <v>0</v>
      </c>
      <c r="AF1131" s="5">
        <v>2.23</v>
      </c>
      <c r="AG1131" s="6"/>
      <c r="AH1131" s="6"/>
      <c r="AI1131" s="7">
        <v>0</v>
      </c>
      <c r="AJ1131" s="7">
        <v>0</v>
      </c>
      <c r="AK1131" s="7">
        <v>2.23</v>
      </c>
      <c r="AL1131" s="7">
        <v>0</v>
      </c>
      <c r="AM1131" s="7">
        <v>2.23</v>
      </c>
      <c r="AN1131" s="12" t="s">
        <v>46</v>
      </c>
      <c r="AO1131" s="12"/>
      <c r="AP1131" s="12"/>
      <c r="AQ1131" s="12"/>
      <c r="AR1131" s="12"/>
      <c r="AS1131" s="12"/>
      <c r="AT1131" s="12"/>
      <c r="AU1131" s="12"/>
      <c r="AV1131" s="12"/>
      <c r="AW1131" s="12"/>
      <c r="AX1131" s="12"/>
      <c r="AY1131" s="8" t="s">
        <v>47</v>
      </c>
    </row>
    <row r="1132" spans="1:51" ht="16.5" x14ac:dyDescent="0.25">
      <c r="A1132" s="159" t="str">
        <f>_xlfn.XLOOKUP(X1132,Mapping!N:N,Mapping!O:O,"Not Found",0,1)</f>
        <v>EC</v>
      </c>
      <c r="B1132" s="159" t="str">
        <f t="shared" si="68"/>
        <v>PLDBEC46063.3180555556</v>
      </c>
      <c r="D1132" s="159" t="str">
        <f t="shared" si="71"/>
        <v>Light Maintenance</v>
      </c>
      <c r="E1132" s="159" t="str">
        <f t="shared" si="69"/>
        <v>MCPPLDBECLight Maintenance</v>
      </c>
      <c r="F1132" s="159" t="str">
        <f t="shared" si="70"/>
        <v>MCPPLDBEC</v>
      </c>
      <c r="G1132" s="159" t="s">
        <v>1889</v>
      </c>
      <c r="N1132" s="2">
        <v>2601</v>
      </c>
      <c r="O1132" s="3" t="s">
        <v>1626</v>
      </c>
      <c r="P1132" s="3" t="s">
        <v>39</v>
      </c>
      <c r="Q1132" s="3" t="s">
        <v>92</v>
      </c>
      <c r="R1132" s="3" t="s">
        <v>93</v>
      </c>
      <c r="S1132" s="4">
        <v>46063.318055555559</v>
      </c>
      <c r="T1132" s="4">
        <v>46063.32916666667</v>
      </c>
      <c r="U1132" s="4">
        <v>46063.32916666667</v>
      </c>
      <c r="V1132" s="3" t="s">
        <v>42</v>
      </c>
      <c r="W1132" s="3" t="s">
        <v>43</v>
      </c>
      <c r="X1132" s="3" t="s">
        <v>1636</v>
      </c>
      <c r="Y1132" s="2">
        <v>3</v>
      </c>
      <c r="Z1132" s="3" t="s">
        <v>94</v>
      </c>
      <c r="AA1132" s="5">
        <v>0.27</v>
      </c>
      <c r="AB1132" s="5">
        <v>0</v>
      </c>
      <c r="AC1132" s="5">
        <v>0.27</v>
      </c>
      <c r="AD1132" s="5">
        <v>0</v>
      </c>
      <c r="AE1132" s="5">
        <v>0</v>
      </c>
      <c r="AF1132" s="5">
        <v>0.27</v>
      </c>
      <c r="AG1132" s="6"/>
      <c r="AH1132" s="6"/>
      <c r="AI1132" s="7">
        <v>0</v>
      </c>
      <c r="AJ1132" s="7">
        <v>0</v>
      </c>
      <c r="AK1132" s="7">
        <v>0.27</v>
      </c>
      <c r="AL1132" s="7">
        <v>0</v>
      </c>
      <c r="AM1132" s="7">
        <v>0.27</v>
      </c>
      <c r="AN1132" s="12" t="s">
        <v>46</v>
      </c>
      <c r="AO1132" s="12"/>
      <c r="AP1132" s="12"/>
      <c r="AQ1132" s="12"/>
      <c r="AR1132" s="12"/>
      <c r="AS1132" s="12"/>
      <c r="AT1132" s="12"/>
      <c r="AU1132" s="12"/>
      <c r="AV1132" s="12"/>
      <c r="AW1132" s="12"/>
      <c r="AX1132" s="12"/>
      <c r="AY1132" s="8" t="s">
        <v>94</v>
      </c>
    </row>
    <row r="1133" spans="1:51" ht="16.5" x14ac:dyDescent="0.25">
      <c r="A1133" s="159" t="str">
        <f>_xlfn.XLOOKUP(X1133,Mapping!N:N,Mapping!O:O,"Not Found",0,1)</f>
        <v>EC</v>
      </c>
      <c r="B1133" s="159" t="str">
        <f t="shared" si="68"/>
        <v>PLDBEC46063.3291666667</v>
      </c>
      <c r="D1133" s="159" t="str">
        <f t="shared" si="71"/>
        <v>ing-ec valuation</v>
      </c>
      <c r="E1133" s="159" t="str">
        <f t="shared" si="69"/>
        <v>MCPPLDBECing-ec valuation</v>
      </c>
      <c r="F1133" s="159" t="str">
        <f t="shared" si="70"/>
        <v>MCPPLDBEC</v>
      </c>
      <c r="G1133" s="159" t="s">
        <v>1889</v>
      </c>
      <c r="N1133" s="2">
        <v>2601</v>
      </c>
      <c r="O1133" s="3" t="s">
        <v>1626</v>
      </c>
      <c r="P1133" s="3" t="s">
        <v>39</v>
      </c>
      <c r="Q1133" s="3" t="s">
        <v>138</v>
      </c>
      <c r="R1133" s="3" t="s">
        <v>139</v>
      </c>
      <c r="S1133" s="4">
        <v>46063.32916666667</v>
      </c>
      <c r="T1133" s="4">
        <v>46063.538194444445</v>
      </c>
      <c r="U1133" s="4">
        <v>46063.538194444445</v>
      </c>
      <c r="V1133" s="3" t="s">
        <v>42</v>
      </c>
      <c r="W1133" s="3" t="s">
        <v>43</v>
      </c>
      <c r="X1133" s="3" t="s">
        <v>1636</v>
      </c>
      <c r="Y1133" s="2">
        <v>1</v>
      </c>
      <c r="Z1133" s="3" t="s">
        <v>141</v>
      </c>
      <c r="AA1133" s="5">
        <v>5.0199999999999996</v>
      </c>
      <c r="AB1133" s="5">
        <v>5.0199999999999996</v>
      </c>
      <c r="AC1133" s="5">
        <v>0</v>
      </c>
      <c r="AD1133" s="5">
        <v>0</v>
      </c>
      <c r="AE1133" s="5">
        <v>5.0199999999999996</v>
      </c>
      <c r="AF1133" s="5">
        <v>5.0199999999999996</v>
      </c>
      <c r="AG1133" s="6"/>
      <c r="AH1133" s="6"/>
      <c r="AI1133" s="7">
        <v>5.0199999999999996</v>
      </c>
      <c r="AJ1133" s="7">
        <v>0</v>
      </c>
      <c r="AK1133" s="7">
        <v>0</v>
      </c>
      <c r="AL1133" s="7">
        <v>5.0199999999999996</v>
      </c>
      <c r="AM1133" s="7">
        <v>5.0199999999999996</v>
      </c>
      <c r="AN1133" s="12" t="s">
        <v>149</v>
      </c>
      <c r="AO1133" s="12" t="s">
        <v>150</v>
      </c>
      <c r="AP1133" s="13" t="s">
        <v>151</v>
      </c>
      <c r="AQ1133" s="12" t="s">
        <v>1629</v>
      </c>
      <c r="AR1133" s="12" t="s">
        <v>596</v>
      </c>
      <c r="AS1133" s="12"/>
      <c r="AT1133" s="12" t="s">
        <v>60</v>
      </c>
      <c r="AU1133" s="12" t="s">
        <v>118</v>
      </c>
      <c r="AV1133" s="12" t="s">
        <v>1630</v>
      </c>
      <c r="AW1133" s="12"/>
      <c r="AX1133" s="12"/>
      <c r="AY1133" s="8" t="s">
        <v>47</v>
      </c>
    </row>
    <row r="1134" spans="1:51" ht="16.5" x14ac:dyDescent="0.25">
      <c r="A1134" s="159" t="str">
        <f>_xlfn.XLOOKUP(X1134,Mapping!N:N,Mapping!O:O,"Not Found",0,1)</f>
        <v>EC</v>
      </c>
      <c r="B1134" s="159" t="str">
        <f t="shared" si="68"/>
        <v>PLDBEC46063.5381944444</v>
      </c>
      <c r="D1134" s="159" t="str">
        <f t="shared" si="71"/>
        <v>ing-ec valuation QRM reporter exports</v>
      </c>
      <c r="E1134" s="159" t="str">
        <f t="shared" si="69"/>
        <v>MCPPLDBECing-ec valuation QRM reporter exports</v>
      </c>
      <c r="F1134" s="159" t="str">
        <f t="shared" si="70"/>
        <v>MCPPLDBEC</v>
      </c>
      <c r="G1134" s="159" t="s">
        <v>1889</v>
      </c>
      <c r="N1134" s="2">
        <v>2601</v>
      </c>
      <c r="O1134" s="3" t="s">
        <v>1626</v>
      </c>
      <c r="P1134" s="3" t="s">
        <v>39</v>
      </c>
      <c r="Q1134" s="3" t="s">
        <v>687</v>
      </c>
      <c r="R1134" s="3" t="s">
        <v>688</v>
      </c>
      <c r="S1134" s="4">
        <v>46063.538194444445</v>
      </c>
      <c r="T1134" s="4">
        <v>46063.581944444442</v>
      </c>
      <c r="U1134" s="4">
        <v>46063.581944444442</v>
      </c>
      <c r="V1134" s="3" t="s">
        <v>42</v>
      </c>
      <c r="W1134" s="3" t="s">
        <v>43</v>
      </c>
      <c r="X1134" s="3" t="s">
        <v>1636</v>
      </c>
      <c r="Y1134" s="2">
        <v>1</v>
      </c>
      <c r="Z1134" s="3" t="s">
        <v>689</v>
      </c>
      <c r="AA1134" s="5">
        <v>1.05</v>
      </c>
      <c r="AB1134" s="5">
        <v>1.05</v>
      </c>
      <c r="AC1134" s="5">
        <v>0</v>
      </c>
      <c r="AD1134" s="5">
        <v>0</v>
      </c>
      <c r="AE1134" s="5">
        <v>1.05</v>
      </c>
      <c r="AF1134" s="5">
        <v>1.05</v>
      </c>
      <c r="AG1134" s="6"/>
      <c r="AH1134" s="6"/>
      <c r="AI1134" s="7">
        <v>1.05</v>
      </c>
      <c r="AJ1134" s="7">
        <v>0</v>
      </c>
      <c r="AK1134" s="7">
        <v>0</v>
      </c>
      <c r="AL1134" s="7">
        <v>1.05</v>
      </c>
      <c r="AM1134" s="7">
        <v>1.05</v>
      </c>
      <c r="AN1134" s="12" t="s">
        <v>149</v>
      </c>
      <c r="AO1134" s="12" t="s">
        <v>150</v>
      </c>
      <c r="AP1134" s="13" t="s">
        <v>151</v>
      </c>
      <c r="AQ1134" s="12" t="s">
        <v>1629</v>
      </c>
      <c r="AR1134" s="12" t="s">
        <v>596</v>
      </c>
      <c r="AS1134" s="12"/>
      <c r="AT1134" s="12" t="s">
        <v>60</v>
      </c>
      <c r="AU1134" s="12" t="s">
        <v>118</v>
      </c>
      <c r="AV1134" s="12" t="s">
        <v>1630</v>
      </c>
      <c r="AW1134" s="12"/>
      <c r="AX1134" s="12"/>
      <c r="AY1134" s="8" t="s">
        <v>47</v>
      </c>
    </row>
    <row r="1135" spans="1:51" ht="16.5" x14ac:dyDescent="0.25">
      <c r="A1135" s="159" t="str">
        <f>_xlfn.XLOOKUP(X1135,Mapping!N:N,Mapping!O:O,"Not Found",0,1)</f>
        <v>EC</v>
      </c>
      <c r="B1135" s="159" t="str">
        <f t="shared" si="68"/>
        <v>PLDBEC46063.5819444444</v>
      </c>
      <c r="D1135" s="159" t="str">
        <f t="shared" si="71"/>
        <v>export to ara</v>
      </c>
      <c r="E1135" s="159" t="str">
        <f t="shared" si="69"/>
        <v>MCPPLDBECexport to ara</v>
      </c>
      <c r="F1135" s="159" t="str">
        <f t="shared" si="70"/>
        <v>MCPPLDBEC</v>
      </c>
      <c r="G1135" s="159" t="s">
        <v>1889</v>
      </c>
      <c r="N1135" s="2">
        <v>2601</v>
      </c>
      <c r="O1135" s="3" t="s">
        <v>1626</v>
      </c>
      <c r="P1135" s="3" t="s">
        <v>39</v>
      </c>
      <c r="Q1135" s="3" t="s">
        <v>89</v>
      </c>
      <c r="R1135" s="3" t="s">
        <v>90</v>
      </c>
      <c r="S1135" s="4">
        <v>46063.581944444442</v>
      </c>
      <c r="T1135" s="4">
        <v>46063.583333333336</v>
      </c>
      <c r="U1135" s="4">
        <v>46063.587500000001</v>
      </c>
      <c r="V1135" s="3" t="s">
        <v>42</v>
      </c>
      <c r="W1135" s="3" t="s">
        <v>43</v>
      </c>
      <c r="X1135" s="3" t="s">
        <v>1636</v>
      </c>
      <c r="Y1135" s="2">
        <v>2</v>
      </c>
      <c r="Z1135" s="3" t="s">
        <v>91</v>
      </c>
      <c r="AA1135" s="5">
        <v>0.03</v>
      </c>
      <c r="AB1135" s="5">
        <v>0</v>
      </c>
      <c r="AC1135" s="5">
        <v>0.03</v>
      </c>
      <c r="AD1135" s="5">
        <v>0</v>
      </c>
      <c r="AE1135" s="5">
        <v>0</v>
      </c>
      <c r="AF1135" s="5">
        <v>0.03</v>
      </c>
      <c r="AG1135" s="6">
        <v>0.03</v>
      </c>
      <c r="AH1135" s="6"/>
      <c r="AI1135" s="7">
        <v>0.03</v>
      </c>
      <c r="AJ1135" s="7">
        <v>0</v>
      </c>
      <c r="AK1135" s="7">
        <v>0</v>
      </c>
      <c r="AL1135" s="7">
        <v>0.03</v>
      </c>
      <c r="AM1135" s="7">
        <v>0.03</v>
      </c>
      <c r="AN1135" s="12" t="s">
        <v>149</v>
      </c>
      <c r="AO1135" s="12" t="s">
        <v>150</v>
      </c>
      <c r="AP1135" s="13" t="s">
        <v>151</v>
      </c>
      <c r="AQ1135" s="12" t="s">
        <v>1629</v>
      </c>
      <c r="AR1135" s="12" t="s">
        <v>596</v>
      </c>
      <c r="AS1135" s="12"/>
      <c r="AT1135" s="12" t="s">
        <v>60</v>
      </c>
      <c r="AU1135" s="12" t="s">
        <v>118</v>
      </c>
      <c r="AV1135" s="12" t="s">
        <v>1630</v>
      </c>
      <c r="AW1135" s="12"/>
      <c r="AX1135" s="12"/>
      <c r="AY1135" s="8" t="s">
        <v>47</v>
      </c>
    </row>
    <row r="1136" spans="1:51" ht="16.5" x14ac:dyDescent="0.25">
      <c r="A1136" s="159" t="str">
        <f>_xlfn.XLOOKUP(X1136,Mapping!N:N,Mapping!O:O,"Not Found",0,1)</f>
        <v>KR</v>
      </c>
      <c r="B1136" s="159" t="str">
        <f t="shared" si="68"/>
        <v>PLDBKR46063.5875</v>
      </c>
      <c r="D1136" s="159" t="str">
        <f t="shared" si="71"/>
        <v>Light Maintenance</v>
      </c>
      <c r="E1136" s="159" t="str">
        <f t="shared" si="69"/>
        <v>MCPPLDBKRLight Maintenance</v>
      </c>
      <c r="F1136" s="159" t="str">
        <f t="shared" si="70"/>
        <v>MCPPLDBKR</v>
      </c>
      <c r="G1136" s="159" t="s">
        <v>1889</v>
      </c>
      <c r="N1136" s="2">
        <v>2601</v>
      </c>
      <c r="O1136" s="3" t="s">
        <v>1626</v>
      </c>
      <c r="P1136" s="3" t="s">
        <v>39</v>
      </c>
      <c r="Q1136" s="3" t="s">
        <v>92</v>
      </c>
      <c r="R1136" s="3" t="s">
        <v>93</v>
      </c>
      <c r="S1136" s="4">
        <v>46063.587500000001</v>
      </c>
      <c r="T1136" s="4">
        <v>46063.600694444445</v>
      </c>
      <c r="U1136" s="4">
        <v>46063.600694444445</v>
      </c>
      <c r="V1136" s="3" t="s">
        <v>42</v>
      </c>
      <c r="W1136" s="3" t="s">
        <v>43</v>
      </c>
      <c r="X1136" s="3" t="s">
        <v>1637</v>
      </c>
      <c r="Y1136" s="2">
        <v>4</v>
      </c>
      <c r="Z1136" s="3" t="s">
        <v>94</v>
      </c>
      <c r="AA1136" s="5">
        <v>0.32</v>
      </c>
      <c r="AB1136" s="5">
        <v>0</v>
      </c>
      <c r="AC1136" s="5">
        <v>0.32</v>
      </c>
      <c r="AD1136" s="5">
        <v>0</v>
      </c>
      <c r="AE1136" s="5">
        <v>0</v>
      </c>
      <c r="AF1136" s="5">
        <v>0.32</v>
      </c>
      <c r="AG1136" s="6">
        <v>0.32</v>
      </c>
      <c r="AH1136" s="6"/>
      <c r="AI1136" s="7">
        <v>0.32</v>
      </c>
      <c r="AJ1136" s="7">
        <v>0</v>
      </c>
      <c r="AK1136" s="7">
        <v>0</v>
      </c>
      <c r="AL1136" s="7">
        <v>0.32</v>
      </c>
      <c r="AM1136" s="7">
        <v>0.32</v>
      </c>
      <c r="AN1136" s="12" t="s">
        <v>149</v>
      </c>
      <c r="AO1136" s="12" t="s">
        <v>150</v>
      </c>
      <c r="AP1136" s="13" t="s">
        <v>151</v>
      </c>
      <c r="AQ1136" s="12" t="s">
        <v>1629</v>
      </c>
      <c r="AR1136" s="12" t="s">
        <v>596</v>
      </c>
      <c r="AS1136" s="12"/>
      <c r="AT1136" s="12" t="s">
        <v>60</v>
      </c>
      <c r="AU1136" s="12" t="s">
        <v>118</v>
      </c>
      <c r="AV1136" s="12" t="s">
        <v>1630</v>
      </c>
      <c r="AW1136" s="12"/>
      <c r="AX1136" s="12"/>
      <c r="AY1136" s="8" t="s">
        <v>94</v>
      </c>
    </row>
    <row r="1137" spans="1:51" ht="16.5" x14ac:dyDescent="0.25">
      <c r="A1137" s="159" t="str">
        <f>_xlfn.XLOOKUP(X1137,Mapping!N:N,Mapping!O:O,"Not Found",0,1)</f>
        <v>KR</v>
      </c>
      <c r="B1137" s="159" t="str">
        <f t="shared" si="68"/>
        <v>PLDBKR46063.6006944444</v>
      </c>
      <c r="D1137" s="159" t="str">
        <f t="shared" si="71"/>
        <v>bpv-kr valuation</v>
      </c>
      <c r="E1137" s="159" t="str">
        <f t="shared" si="69"/>
        <v>MCPPLDBKRbpv-kr valuation</v>
      </c>
      <c r="F1137" s="159" t="str">
        <f t="shared" si="70"/>
        <v>MCPPLDBKR</v>
      </c>
      <c r="G1137" s="159" t="s">
        <v>1889</v>
      </c>
      <c r="N1137" s="2">
        <v>2601</v>
      </c>
      <c r="O1137" s="3" t="s">
        <v>1626</v>
      </c>
      <c r="P1137" s="3" t="s">
        <v>39</v>
      </c>
      <c r="Q1137" s="3" t="s">
        <v>121</v>
      </c>
      <c r="R1137" s="3" t="s">
        <v>42</v>
      </c>
      <c r="S1137" s="4">
        <v>46063.600694444445</v>
      </c>
      <c r="T1137" s="4">
        <v>46063.636111111111</v>
      </c>
      <c r="U1137" s="4">
        <v>46064.461805555555</v>
      </c>
      <c r="V1137" s="3" t="s">
        <v>1638</v>
      </c>
      <c r="W1137" s="3" t="s">
        <v>235</v>
      </c>
      <c r="X1137" s="3" t="s">
        <v>1637</v>
      </c>
      <c r="Y1137" s="2">
        <v>1</v>
      </c>
      <c r="Z1137" s="3" t="s">
        <v>123</v>
      </c>
      <c r="AA1137" s="5">
        <v>0.85</v>
      </c>
      <c r="AB1137" s="5">
        <v>0.85</v>
      </c>
      <c r="AC1137" s="5">
        <v>0</v>
      </c>
      <c r="AD1137" s="5">
        <v>8.82</v>
      </c>
      <c r="AE1137" s="5">
        <v>9.67</v>
      </c>
      <c r="AF1137" s="5">
        <v>9.67</v>
      </c>
      <c r="AG1137" s="6"/>
      <c r="AH1137" s="6"/>
      <c r="AI1137" s="7">
        <v>0.85</v>
      </c>
      <c r="AJ1137" s="7">
        <v>8.82</v>
      </c>
      <c r="AK1137" s="7">
        <v>0</v>
      </c>
      <c r="AL1137" s="7">
        <v>9.67</v>
      </c>
      <c r="AM1137" s="7">
        <v>9.67</v>
      </c>
      <c r="AN1137" s="12" t="s">
        <v>125</v>
      </c>
      <c r="AO1137" s="12" t="s">
        <v>126</v>
      </c>
      <c r="AP1137" s="12" t="s">
        <v>127</v>
      </c>
      <c r="AQ1137" s="12" t="s">
        <v>1639</v>
      </c>
      <c r="AR1137" s="12"/>
      <c r="AS1137" s="12"/>
      <c r="AT1137" s="12" t="s">
        <v>60</v>
      </c>
      <c r="AU1137" s="12" t="s">
        <v>118</v>
      </c>
      <c r="AV1137" s="12" t="s">
        <v>1640</v>
      </c>
      <c r="AW1137" s="12"/>
      <c r="AX1137" s="12"/>
      <c r="AY1137" s="8" t="s">
        <v>47</v>
      </c>
    </row>
    <row r="1138" spans="1:51" ht="16.5" x14ac:dyDescent="0.25">
      <c r="A1138" s="159" t="str">
        <f>_xlfn.XLOOKUP(X1138,Mapping!N:N,Mapping!O:O,"Not Found",0,1)</f>
        <v>KR</v>
      </c>
      <c r="B1138" s="159" t="str">
        <f t="shared" si="68"/>
        <v>PLDBKR46064.4618055556</v>
      </c>
      <c r="D1138" s="159" t="str">
        <f t="shared" si="71"/>
        <v>Light Maintenance</v>
      </c>
      <c r="E1138" s="159" t="str">
        <f t="shared" si="69"/>
        <v>MCPPLDBKRLight Maintenance</v>
      </c>
      <c r="F1138" s="159" t="str">
        <f t="shared" si="70"/>
        <v>MCPPLDBKR</v>
      </c>
      <c r="G1138" s="159" t="s">
        <v>1889</v>
      </c>
      <c r="N1138" s="2">
        <v>2601</v>
      </c>
      <c r="O1138" s="3" t="s">
        <v>1626</v>
      </c>
      <c r="P1138" s="3" t="s">
        <v>39</v>
      </c>
      <c r="Q1138" s="3" t="s">
        <v>92</v>
      </c>
      <c r="R1138" s="3" t="s">
        <v>93</v>
      </c>
      <c r="S1138" s="4">
        <v>46064.461805555555</v>
      </c>
      <c r="T1138" s="4">
        <v>46064.47152777778</v>
      </c>
      <c r="U1138" s="4">
        <v>46064.47152777778</v>
      </c>
      <c r="V1138" s="3" t="s">
        <v>42</v>
      </c>
      <c r="W1138" s="3" t="s">
        <v>43</v>
      </c>
      <c r="X1138" s="3" t="s">
        <v>1637</v>
      </c>
      <c r="Y1138" s="2">
        <v>5</v>
      </c>
      <c r="Z1138" s="3" t="s">
        <v>94</v>
      </c>
      <c r="AA1138" s="5">
        <v>0.23</v>
      </c>
      <c r="AB1138" s="5">
        <v>0</v>
      </c>
      <c r="AC1138" s="5">
        <v>0.23</v>
      </c>
      <c r="AD1138" s="5">
        <v>0</v>
      </c>
      <c r="AE1138" s="5">
        <v>0</v>
      </c>
      <c r="AF1138" s="5">
        <v>0.23</v>
      </c>
      <c r="AG1138" s="6"/>
      <c r="AH1138" s="6"/>
      <c r="AI1138" s="7">
        <v>0</v>
      </c>
      <c r="AJ1138" s="7">
        <v>0</v>
      </c>
      <c r="AK1138" s="7">
        <v>0.23</v>
      </c>
      <c r="AL1138" s="7">
        <v>0</v>
      </c>
      <c r="AM1138" s="7">
        <v>0.23</v>
      </c>
      <c r="AN1138" s="12" t="s">
        <v>46</v>
      </c>
      <c r="AO1138" s="12"/>
      <c r="AP1138" s="12"/>
      <c r="AQ1138" s="12"/>
      <c r="AR1138" s="12"/>
      <c r="AS1138" s="12"/>
      <c r="AT1138" s="12"/>
      <c r="AU1138" s="12"/>
      <c r="AV1138" s="12"/>
      <c r="AW1138" s="12"/>
      <c r="AX1138" s="12"/>
      <c r="AY1138" s="8" t="s">
        <v>94</v>
      </c>
    </row>
    <row r="1139" spans="1:51" ht="16.5" x14ac:dyDescent="0.25">
      <c r="A1139" s="159" t="str">
        <f>_xlfn.XLOOKUP(X1139,Mapping!N:N,Mapping!O:O,"Not Found",0,1)</f>
        <v>KR</v>
      </c>
      <c r="B1139" s="159" t="str">
        <f t="shared" si="68"/>
        <v>PLDBKR46064.4715277778</v>
      </c>
      <c r="D1139" s="159" t="str">
        <f t="shared" si="71"/>
        <v>bpv-kr valuation</v>
      </c>
      <c r="E1139" s="159" t="str">
        <f t="shared" si="69"/>
        <v>MCPPLDBKRbpv-kr valuation</v>
      </c>
      <c r="F1139" s="159" t="str">
        <f t="shared" si="70"/>
        <v>MCPPLDBKR</v>
      </c>
      <c r="G1139" s="159" t="s">
        <v>1889</v>
      </c>
      <c r="N1139" s="2">
        <v>2601</v>
      </c>
      <c r="O1139" s="3" t="s">
        <v>1626</v>
      </c>
      <c r="P1139" s="3" t="s">
        <v>39</v>
      </c>
      <c r="Q1139" s="3" t="s">
        <v>121</v>
      </c>
      <c r="R1139" s="3" t="s">
        <v>134</v>
      </c>
      <c r="S1139" s="4">
        <v>46064.47152777778</v>
      </c>
      <c r="T1139" s="4">
        <v>46064.59652777778</v>
      </c>
      <c r="U1139" s="4">
        <v>46064.59652777778</v>
      </c>
      <c r="V1139" s="3" t="s">
        <v>42</v>
      </c>
      <c r="W1139" s="3" t="s">
        <v>43</v>
      </c>
      <c r="X1139" s="3" t="s">
        <v>1637</v>
      </c>
      <c r="Y1139" s="2">
        <v>2</v>
      </c>
      <c r="Z1139" s="3" t="s">
        <v>123</v>
      </c>
      <c r="AA1139" s="5">
        <v>3</v>
      </c>
      <c r="AB1139" s="5">
        <v>0</v>
      </c>
      <c r="AC1139" s="5">
        <v>3</v>
      </c>
      <c r="AD1139" s="5">
        <v>0</v>
      </c>
      <c r="AE1139" s="5">
        <v>0</v>
      </c>
      <c r="AF1139" s="5">
        <v>3</v>
      </c>
      <c r="AG1139" s="6"/>
      <c r="AH1139" s="6"/>
      <c r="AI1139" s="7">
        <v>0</v>
      </c>
      <c r="AJ1139" s="7">
        <v>0</v>
      </c>
      <c r="AK1139" s="7">
        <v>3</v>
      </c>
      <c r="AL1139" s="7">
        <v>0</v>
      </c>
      <c r="AM1139" s="7">
        <v>3</v>
      </c>
      <c r="AN1139" s="12" t="s">
        <v>46</v>
      </c>
      <c r="AO1139" s="12"/>
      <c r="AP1139" s="12"/>
      <c r="AQ1139" s="12"/>
      <c r="AR1139" s="12"/>
      <c r="AS1139" s="12"/>
      <c r="AT1139" s="12"/>
      <c r="AU1139" s="12"/>
      <c r="AV1139" s="12"/>
      <c r="AW1139" s="12"/>
      <c r="AX1139" s="12"/>
      <c r="AY1139" s="8" t="s">
        <v>47</v>
      </c>
    </row>
    <row r="1140" spans="1:51" ht="16.5" x14ac:dyDescent="0.25">
      <c r="A1140" s="159" t="str">
        <f>_xlfn.XLOOKUP(X1140,Mapping!N:N,Mapping!O:O,"Not Found",0,1)</f>
        <v>KR</v>
      </c>
      <c r="B1140" s="159" t="str">
        <f t="shared" si="68"/>
        <v>PLDBKR46064.5965277778</v>
      </c>
      <c r="D1140" s="159" t="str">
        <f t="shared" si="71"/>
        <v>bpv-kr valuation QRM reporter exports</v>
      </c>
      <c r="E1140" s="159" t="str">
        <f t="shared" si="69"/>
        <v>MCPPLDBKRbpv-kr valuation QRM reporter exports</v>
      </c>
      <c r="F1140" s="159" t="str">
        <f t="shared" si="70"/>
        <v>MCPPLDBKR</v>
      </c>
      <c r="G1140" s="159" t="s">
        <v>1889</v>
      </c>
      <c r="N1140" s="2">
        <v>2601</v>
      </c>
      <c r="O1140" s="3" t="s">
        <v>1626</v>
      </c>
      <c r="P1140" s="3" t="s">
        <v>39</v>
      </c>
      <c r="Q1140" s="3" t="s">
        <v>691</v>
      </c>
      <c r="R1140" s="3" t="s">
        <v>692</v>
      </c>
      <c r="S1140" s="4">
        <v>46064.59652777778</v>
      </c>
      <c r="T1140" s="4">
        <v>46064.597222222219</v>
      </c>
      <c r="U1140" s="4">
        <v>46064.597916666666</v>
      </c>
      <c r="V1140" s="3" t="s">
        <v>42</v>
      </c>
      <c r="W1140" s="3" t="s">
        <v>43</v>
      </c>
      <c r="X1140" s="3" t="s">
        <v>1637</v>
      </c>
      <c r="Y1140" s="2">
        <v>1</v>
      </c>
      <c r="Z1140" s="3" t="s">
        <v>693</v>
      </c>
      <c r="AA1140" s="5">
        <v>0.02</v>
      </c>
      <c r="AB1140" s="5">
        <v>0</v>
      </c>
      <c r="AC1140" s="5">
        <v>0.02</v>
      </c>
      <c r="AD1140" s="5">
        <v>0</v>
      </c>
      <c r="AE1140" s="5">
        <v>0</v>
      </c>
      <c r="AF1140" s="5">
        <v>0.02</v>
      </c>
      <c r="AG1140" s="6"/>
      <c r="AH1140" s="6"/>
      <c r="AI1140" s="7">
        <v>0</v>
      </c>
      <c r="AJ1140" s="7">
        <v>0</v>
      </c>
      <c r="AK1140" s="7">
        <v>0.02</v>
      </c>
      <c r="AL1140" s="7">
        <v>0</v>
      </c>
      <c r="AM1140" s="7">
        <v>0.02</v>
      </c>
      <c r="AN1140" s="12" t="s">
        <v>46</v>
      </c>
      <c r="AO1140" s="12"/>
      <c r="AP1140" s="12"/>
      <c r="AQ1140" s="12"/>
      <c r="AR1140" s="12"/>
      <c r="AS1140" s="12"/>
      <c r="AT1140" s="12"/>
      <c r="AU1140" s="12"/>
      <c r="AV1140" s="12"/>
      <c r="AW1140" s="12"/>
      <c r="AX1140" s="12"/>
      <c r="AY1140" s="8" t="s">
        <v>47</v>
      </c>
    </row>
    <row r="1141" spans="1:51" ht="16.5" x14ac:dyDescent="0.25">
      <c r="A1141" s="159" t="str">
        <f>_xlfn.XLOOKUP(X1141,Mapping!N:N,Mapping!O:O,"Not Found",0,1)</f>
        <v>GAP</v>
      </c>
      <c r="B1141" s="159" t="str">
        <f t="shared" si="68"/>
        <v>PLDBGAP46064.5979166667</v>
      </c>
      <c r="D1141" s="159" t="str">
        <f t="shared" si="71"/>
        <v>gap planning</v>
      </c>
      <c r="E1141" s="159" t="str">
        <f t="shared" si="69"/>
        <v>MCPPLDBGAPgap planning</v>
      </c>
      <c r="F1141" s="159" t="str">
        <f t="shared" si="70"/>
        <v>MCPPLDBGAP</v>
      </c>
      <c r="G1141" s="159" t="s">
        <v>1889</v>
      </c>
      <c r="N1141" s="2">
        <v>2601</v>
      </c>
      <c r="O1141" s="3" t="s">
        <v>1626</v>
      </c>
      <c r="P1141" s="3" t="s">
        <v>39</v>
      </c>
      <c r="Q1141" s="3" t="s">
        <v>194</v>
      </c>
      <c r="R1141" s="3" t="s">
        <v>42</v>
      </c>
      <c r="S1141" s="4">
        <v>46064.597916666666</v>
      </c>
      <c r="T1141" s="4">
        <v>46064.707638888889</v>
      </c>
      <c r="U1141" s="4">
        <v>46065.140277777777</v>
      </c>
      <c r="V1141" s="3" t="s">
        <v>195</v>
      </c>
      <c r="W1141" s="3" t="s">
        <v>235</v>
      </c>
      <c r="X1141" s="3" t="s">
        <v>1641</v>
      </c>
      <c r="Y1141" s="2">
        <v>1</v>
      </c>
      <c r="Z1141" s="3" t="s">
        <v>197</v>
      </c>
      <c r="AA1141" s="5">
        <v>2.63</v>
      </c>
      <c r="AB1141" s="5">
        <v>2.63</v>
      </c>
      <c r="AC1141" s="5">
        <v>0</v>
      </c>
      <c r="AD1141" s="5">
        <v>0.02</v>
      </c>
      <c r="AE1141" s="5">
        <v>2.65</v>
      </c>
      <c r="AF1141" s="5">
        <v>2.65</v>
      </c>
      <c r="AG1141" s="6"/>
      <c r="AH1141" s="6"/>
      <c r="AI1141" s="7">
        <v>2.63</v>
      </c>
      <c r="AJ1141" s="7">
        <v>0.02</v>
      </c>
      <c r="AK1141" s="7">
        <v>0</v>
      </c>
      <c r="AL1141" s="7">
        <v>2.65</v>
      </c>
      <c r="AM1141" s="7">
        <v>2.65</v>
      </c>
      <c r="AN1141" s="12" t="s">
        <v>113</v>
      </c>
      <c r="AO1141" s="12" t="s">
        <v>114</v>
      </c>
      <c r="AP1141" s="12" t="s">
        <v>391</v>
      </c>
      <c r="AQ1141" s="12" t="s">
        <v>699</v>
      </c>
      <c r="AR1141" s="12"/>
      <c r="AS1141" s="12"/>
      <c r="AT1141" s="12" t="s">
        <v>117</v>
      </c>
      <c r="AU1141" s="12" t="s">
        <v>118</v>
      </c>
      <c r="AV1141" s="12" t="s">
        <v>700</v>
      </c>
      <c r="AW1141" s="12"/>
      <c r="AX1141" s="12"/>
      <c r="AY1141" s="8" t="s">
        <v>47</v>
      </c>
    </row>
    <row r="1142" spans="1:51" ht="16.5" x14ac:dyDescent="0.25">
      <c r="A1142" s="159" t="str">
        <f>_xlfn.XLOOKUP(X1142,Mapping!N:N,Mapping!O:O,"Not Found",0,1)</f>
        <v>GAP</v>
      </c>
      <c r="B1142" s="159" t="str">
        <f t="shared" si="68"/>
        <v>PLDBGAP46065.1402777778</v>
      </c>
      <c r="D1142" s="159" t="str">
        <f t="shared" si="71"/>
        <v>gap planning</v>
      </c>
      <c r="E1142" s="159" t="str">
        <f t="shared" si="69"/>
        <v>MCPPLDBGAPgap planning</v>
      </c>
      <c r="F1142" s="159" t="str">
        <f t="shared" si="70"/>
        <v>MCPPLDBGAP</v>
      </c>
      <c r="G1142" s="159" t="s">
        <v>1889</v>
      </c>
      <c r="N1142" s="2">
        <v>2601</v>
      </c>
      <c r="O1142" s="3" t="s">
        <v>1626</v>
      </c>
      <c r="P1142" s="3" t="s">
        <v>39</v>
      </c>
      <c r="Q1142" s="3" t="s">
        <v>194</v>
      </c>
      <c r="R1142" s="3" t="s">
        <v>207</v>
      </c>
      <c r="S1142" s="4">
        <v>46065.140277777777</v>
      </c>
      <c r="T1142" s="4">
        <v>46065.338888888888</v>
      </c>
      <c r="U1142" s="4">
        <v>46065.415277777778</v>
      </c>
      <c r="V1142" s="3" t="s">
        <v>42</v>
      </c>
      <c r="W1142" s="3" t="s">
        <v>43</v>
      </c>
      <c r="X1142" s="3" t="s">
        <v>1642</v>
      </c>
      <c r="Y1142" s="2">
        <v>2</v>
      </c>
      <c r="Z1142" s="3" t="s">
        <v>197</v>
      </c>
      <c r="AA1142" s="5">
        <v>4.7699999999999996</v>
      </c>
      <c r="AB1142" s="5">
        <v>0</v>
      </c>
      <c r="AC1142" s="5">
        <v>4.7699999999999996</v>
      </c>
      <c r="AD1142" s="5">
        <v>0</v>
      </c>
      <c r="AE1142" s="5">
        <v>0</v>
      </c>
      <c r="AF1142" s="5">
        <v>4.7699999999999996</v>
      </c>
      <c r="AG1142" s="6"/>
      <c r="AH1142" s="6"/>
      <c r="AI1142" s="7">
        <v>0</v>
      </c>
      <c r="AJ1142" s="7">
        <v>0</v>
      </c>
      <c r="AK1142" s="7">
        <v>4.7699999999999996</v>
      </c>
      <c r="AL1142" s="7">
        <v>0</v>
      </c>
      <c r="AM1142" s="7">
        <v>4.7699999999999996</v>
      </c>
      <c r="AN1142" s="12" t="s">
        <v>46</v>
      </c>
      <c r="AO1142" s="12"/>
      <c r="AP1142" s="12"/>
      <c r="AQ1142" s="12"/>
      <c r="AR1142" s="12"/>
      <c r="AS1142" s="12"/>
      <c r="AT1142" s="12"/>
      <c r="AU1142" s="12"/>
      <c r="AV1142" s="12"/>
      <c r="AW1142" s="12"/>
      <c r="AX1142" s="12"/>
      <c r="AY1142" s="8" t="s">
        <v>47</v>
      </c>
    </row>
    <row r="1143" spans="1:51" ht="16.5" x14ac:dyDescent="0.25">
      <c r="A1143" s="159" t="str">
        <f>_xlfn.XLOOKUP(X1143,Mapping!N:N,Mapping!O:O,"Not Found",0,1)</f>
        <v>Valuation AIC</v>
      </c>
      <c r="B1143" s="159" t="str">
        <f t="shared" si="68"/>
        <v>PLDBValuation AIC46065.4152777778</v>
      </c>
      <c r="D1143" s="159" t="str">
        <f t="shared" si="71"/>
        <v>load AIC Spreads</v>
      </c>
      <c r="E1143" s="159" t="str">
        <f t="shared" si="69"/>
        <v>MCPPLDBValuation AICload AIC Spreads</v>
      </c>
      <c r="F1143" s="159" t="str">
        <f t="shared" si="70"/>
        <v>MCPPLDBValuation AIC</v>
      </c>
      <c r="G1143" s="159" t="s">
        <v>1889</v>
      </c>
      <c r="N1143" s="2">
        <v>2601</v>
      </c>
      <c r="O1143" s="3" t="s">
        <v>1626</v>
      </c>
      <c r="P1143" s="3" t="s">
        <v>39</v>
      </c>
      <c r="Q1143" s="3" t="s">
        <v>375</v>
      </c>
      <c r="R1143" s="3" t="s">
        <v>376</v>
      </c>
      <c r="S1143" s="4">
        <v>46065.415277777778</v>
      </c>
      <c r="T1143" s="4">
        <v>46065.429166666669</v>
      </c>
      <c r="U1143" s="4">
        <v>46065.429166666669</v>
      </c>
      <c r="V1143" s="3" t="s">
        <v>42</v>
      </c>
      <c r="W1143" s="3" t="s">
        <v>43</v>
      </c>
      <c r="X1143" s="3" t="s">
        <v>1643</v>
      </c>
      <c r="Y1143" s="2">
        <v>1</v>
      </c>
      <c r="Z1143" s="3" t="s">
        <v>378</v>
      </c>
      <c r="AA1143" s="5">
        <v>0.33</v>
      </c>
      <c r="AB1143" s="5">
        <v>0</v>
      </c>
      <c r="AC1143" s="5">
        <v>0.33</v>
      </c>
      <c r="AD1143" s="5">
        <v>0</v>
      </c>
      <c r="AE1143" s="5">
        <v>0</v>
      </c>
      <c r="AF1143" s="5">
        <v>0.33</v>
      </c>
      <c r="AG1143" s="6"/>
      <c r="AH1143" s="6"/>
      <c r="AI1143" s="7">
        <v>0</v>
      </c>
      <c r="AJ1143" s="7">
        <v>0</v>
      </c>
      <c r="AK1143" s="7">
        <v>0.33</v>
      </c>
      <c r="AL1143" s="7">
        <v>0</v>
      </c>
      <c r="AM1143" s="7">
        <v>0.33</v>
      </c>
      <c r="AN1143" s="12" t="s">
        <v>46</v>
      </c>
      <c r="AO1143" s="12"/>
      <c r="AP1143" s="12"/>
      <c r="AQ1143" s="12"/>
      <c r="AR1143" s="12"/>
      <c r="AS1143" s="12"/>
      <c r="AT1143" s="12"/>
      <c r="AU1143" s="12"/>
      <c r="AV1143" s="12"/>
      <c r="AW1143" s="12"/>
      <c r="AX1143" s="12"/>
      <c r="AY1143" s="8" t="s">
        <v>47</v>
      </c>
    </row>
    <row r="1144" spans="1:51" ht="16.5" x14ac:dyDescent="0.25">
      <c r="A1144" s="159" t="str">
        <f>_xlfn.XLOOKUP(X1144,Mapping!N:N,Mapping!O:O,"Not Found",0,1)</f>
        <v>Valuation AIC</v>
      </c>
      <c r="B1144" s="159" t="str">
        <f t="shared" si="68"/>
        <v>PLDBValuation AIC46065.4291666667</v>
      </c>
      <c r="D1144" s="159" t="str">
        <f t="shared" si="71"/>
        <v>AIC portfolio valuation run</v>
      </c>
      <c r="E1144" s="159" t="str">
        <f t="shared" si="69"/>
        <v>MCPPLDBValuation AICAIC portfolio valuation run</v>
      </c>
      <c r="F1144" s="159" t="str">
        <f t="shared" si="70"/>
        <v>MCPPLDBValuation AIC</v>
      </c>
      <c r="G1144" s="159" t="s">
        <v>1889</v>
      </c>
      <c r="N1144" s="2">
        <v>2601</v>
      </c>
      <c r="O1144" s="3" t="s">
        <v>1626</v>
      </c>
      <c r="P1144" s="3" t="s">
        <v>39</v>
      </c>
      <c r="Q1144" s="3" t="s">
        <v>185</v>
      </c>
      <c r="R1144" s="3" t="s">
        <v>186</v>
      </c>
      <c r="S1144" s="4">
        <v>46065.429166666669</v>
      </c>
      <c r="T1144" s="4">
        <v>46065.472916666666</v>
      </c>
      <c r="U1144" s="4">
        <v>46066.661805555559</v>
      </c>
      <c r="V1144" s="3" t="s">
        <v>42</v>
      </c>
      <c r="W1144" s="3" t="s">
        <v>43</v>
      </c>
      <c r="X1144" s="3" t="s">
        <v>1643</v>
      </c>
      <c r="Y1144" s="2">
        <v>1</v>
      </c>
      <c r="Z1144" s="3" t="s">
        <v>187</v>
      </c>
      <c r="AA1144" s="5">
        <v>1.05</v>
      </c>
      <c r="AB1144" s="5">
        <v>0</v>
      </c>
      <c r="AC1144" s="5">
        <v>1.05</v>
      </c>
      <c r="AD1144" s="5">
        <v>0</v>
      </c>
      <c r="AE1144" s="5">
        <v>0</v>
      </c>
      <c r="AF1144" s="5">
        <v>1.05</v>
      </c>
      <c r="AG1144" s="6"/>
      <c r="AH1144" s="6"/>
      <c r="AI1144" s="7">
        <v>0</v>
      </c>
      <c r="AJ1144" s="7">
        <v>0</v>
      </c>
      <c r="AK1144" s="7">
        <v>1.05</v>
      </c>
      <c r="AL1144" s="7">
        <v>0</v>
      </c>
      <c r="AM1144" s="7">
        <v>1.05</v>
      </c>
      <c r="AN1144" s="12" t="s">
        <v>46</v>
      </c>
      <c r="AO1144" s="12"/>
      <c r="AP1144" s="12"/>
      <c r="AQ1144" s="12"/>
      <c r="AR1144" s="12"/>
      <c r="AS1144" s="12"/>
      <c r="AT1144" s="12"/>
      <c r="AU1144" s="12"/>
      <c r="AV1144" s="12"/>
      <c r="AW1144" s="12"/>
      <c r="AX1144" s="12"/>
      <c r="AY1144" s="8" t="s">
        <v>47</v>
      </c>
    </row>
    <row r="1145" spans="1:51" ht="16.5" x14ac:dyDescent="0.25">
      <c r="A1145" s="159" t="str">
        <f>_xlfn.XLOOKUP(X1145,Mapping!N:N,Mapping!O:O,"Not Found",0,1)</f>
        <v>Import Strategies</v>
      </c>
      <c r="B1145" s="159" t="str">
        <f t="shared" si="68"/>
        <v>PLDBImport Strategies46066.6618055556</v>
      </c>
      <c r="D1145" s="159" t="str">
        <f t="shared" si="71"/>
        <v>import strategies</v>
      </c>
      <c r="E1145" s="159" t="str">
        <f t="shared" si="69"/>
        <v>MCPPLDBImport Strategiesimport strategies</v>
      </c>
      <c r="F1145" s="159" t="str">
        <f t="shared" si="70"/>
        <v>MCPPLDBImport Strategies</v>
      </c>
      <c r="G1145" s="159" t="s">
        <v>1889</v>
      </c>
      <c r="N1145" s="2">
        <v>2601</v>
      </c>
      <c r="O1145" s="3" t="s">
        <v>1626</v>
      </c>
      <c r="P1145" s="3" t="s">
        <v>39</v>
      </c>
      <c r="Q1145" s="3" t="s">
        <v>145</v>
      </c>
      <c r="R1145" s="3" t="s">
        <v>42</v>
      </c>
      <c r="S1145" s="4">
        <v>46066.661805555559</v>
      </c>
      <c r="T1145" s="4">
        <v>46066.665972222225</v>
      </c>
      <c r="U1145" s="4">
        <v>46069.366666666669</v>
      </c>
      <c r="V1145" s="3" t="s">
        <v>1644</v>
      </c>
      <c r="W1145" s="3" t="s">
        <v>54</v>
      </c>
      <c r="X1145" s="3" t="s">
        <v>1645</v>
      </c>
      <c r="Y1145" s="2">
        <v>1</v>
      </c>
      <c r="Z1145" s="3" t="s">
        <v>148</v>
      </c>
      <c r="AA1145" s="5">
        <v>0.1</v>
      </c>
      <c r="AB1145" s="5">
        <v>0.1</v>
      </c>
      <c r="AC1145" s="5">
        <v>0</v>
      </c>
      <c r="AD1145" s="5">
        <v>5.82</v>
      </c>
      <c r="AE1145" s="5">
        <v>5.92</v>
      </c>
      <c r="AF1145" s="5">
        <v>5.92</v>
      </c>
      <c r="AG1145" s="6"/>
      <c r="AH1145" s="6"/>
      <c r="AI1145" s="7">
        <v>0.1</v>
      </c>
      <c r="AJ1145" s="7">
        <v>5.82</v>
      </c>
      <c r="AK1145" s="7">
        <v>0</v>
      </c>
      <c r="AL1145" s="7">
        <v>5.92</v>
      </c>
      <c r="AM1145" s="7">
        <v>5.92</v>
      </c>
      <c r="AN1145" s="12" t="s">
        <v>149</v>
      </c>
      <c r="AO1145" s="12" t="s">
        <v>150</v>
      </c>
      <c r="AP1145" s="12" t="s">
        <v>334</v>
      </c>
      <c r="AQ1145" s="12" t="s">
        <v>1646</v>
      </c>
      <c r="AR1145" s="12" t="s">
        <v>153</v>
      </c>
      <c r="AS1145" s="12"/>
      <c r="AT1145" s="12" t="s">
        <v>60</v>
      </c>
      <c r="AU1145" s="12" t="s">
        <v>118</v>
      </c>
      <c r="AV1145" s="12" t="s">
        <v>1647</v>
      </c>
      <c r="AW1145" s="12"/>
      <c r="AX1145" s="12"/>
      <c r="AY1145" s="8" t="s">
        <v>47</v>
      </c>
    </row>
    <row r="1146" spans="1:51" ht="16.5" x14ac:dyDescent="0.25">
      <c r="A1146" s="159" t="str">
        <f>_xlfn.XLOOKUP(X1146,Mapping!N:N,Mapping!O:O,"Not Found",0,1)</f>
        <v>Import Strategies</v>
      </c>
      <c r="B1146" s="159" t="str">
        <f t="shared" si="68"/>
        <v>PLDBImport Strategies46069.3666666667</v>
      </c>
      <c r="D1146" s="159" t="str">
        <f t="shared" si="71"/>
        <v>import strategies</v>
      </c>
      <c r="E1146" s="159" t="str">
        <f t="shared" si="69"/>
        <v>MCPPLDBImport Strategiesimport strategies</v>
      </c>
      <c r="F1146" s="159" t="str">
        <f t="shared" si="70"/>
        <v>MCPPLDBImport Strategies</v>
      </c>
      <c r="G1146" s="159" t="s">
        <v>1889</v>
      </c>
      <c r="N1146" s="2">
        <v>2601</v>
      </c>
      <c r="O1146" s="3" t="s">
        <v>1626</v>
      </c>
      <c r="P1146" s="3" t="s">
        <v>39</v>
      </c>
      <c r="Q1146" s="3" t="s">
        <v>145</v>
      </c>
      <c r="R1146" s="3" t="s">
        <v>156</v>
      </c>
      <c r="S1146" s="4">
        <v>46069.366666666669</v>
      </c>
      <c r="T1146" s="4">
        <v>46069.374305555553</v>
      </c>
      <c r="U1146" s="4">
        <v>46069.375</v>
      </c>
      <c r="V1146" s="3" t="s">
        <v>42</v>
      </c>
      <c r="W1146" s="3" t="s">
        <v>43</v>
      </c>
      <c r="X1146" s="3" t="s">
        <v>1645</v>
      </c>
      <c r="Y1146" s="2">
        <v>2</v>
      </c>
      <c r="Z1146" s="3" t="s">
        <v>148</v>
      </c>
      <c r="AA1146" s="5">
        <v>0.18</v>
      </c>
      <c r="AB1146" s="5">
        <v>0.18</v>
      </c>
      <c r="AC1146" s="5">
        <v>0</v>
      </c>
      <c r="AD1146" s="5">
        <v>0.02</v>
      </c>
      <c r="AE1146" s="5">
        <v>0.2</v>
      </c>
      <c r="AF1146" s="5">
        <v>0.2</v>
      </c>
      <c r="AG1146" s="6"/>
      <c r="AH1146" s="6"/>
      <c r="AI1146" s="7">
        <v>0.18</v>
      </c>
      <c r="AJ1146" s="7">
        <v>0.02</v>
      </c>
      <c r="AK1146" s="7">
        <v>0</v>
      </c>
      <c r="AL1146" s="7">
        <v>0.19999999999999998</v>
      </c>
      <c r="AM1146" s="7">
        <v>0.19999999999999998</v>
      </c>
      <c r="AN1146" s="12" t="s">
        <v>149</v>
      </c>
      <c r="AO1146" s="12" t="s">
        <v>150</v>
      </c>
      <c r="AP1146" s="12" t="s">
        <v>334</v>
      </c>
      <c r="AQ1146" s="12" t="s">
        <v>1646</v>
      </c>
      <c r="AR1146" s="12" t="s">
        <v>153</v>
      </c>
      <c r="AS1146" s="12"/>
      <c r="AT1146" s="12" t="s">
        <v>60</v>
      </c>
      <c r="AU1146" s="12" t="s">
        <v>118</v>
      </c>
      <c r="AV1146" s="12" t="s">
        <v>1647</v>
      </c>
      <c r="AW1146" s="12"/>
      <c r="AX1146" s="12"/>
      <c r="AY1146" s="8" t="s">
        <v>47</v>
      </c>
    </row>
    <row r="1147" spans="1:51" ht="16.5" x14ac:dyDescent="0.25">
      <c r="A1147" s="159" t="str">
        <f>_xlfn.XLOOKUP(X1147,Mapping!N:N,Mapping!O:O,"Not Found",0,1)</f>
        <v>Planning (NII)</v>
      </c>
      <c r="B1147" s="159" t="str">
        <f t="shared" si="68"/>
        <v>PLDBPlanning (NII)46069.375</v>
      </c>
      <c r="D1147" s="159" t="str">
        <f t="shared" si="71"/>
        <v>planning run01</v>
      </c>
      <c r="E1147" s="159" t="str">
        <f t="shared" si="69"/>
        <v>MCPPLDBPlanning (NII)planning run01</v>
      </c>
      <c r="F1147" s="159" t="str">
        <f t="shared" si="70"/>
        <v>MCPPLDBPlanning (NII)</v>
      </c>
      <c r="G1147" s="159" t="s">
        <v>1889</v>
      </c>
      <c r="N1147" s="2">
        <v>2601</v>
      </c>
      <c r="O1147" s="3" t="s">
        <v>1626</v>
      </c>
      <c r="P1147" s="3" t="s">
        <v>39</v>
      </c>
      <c r="Q1147" s="3" t="s">
        <v>158</v>
      </c>
      <c r="R1147" s="3" t="s">
        <v>42</v>
      </c>
      <c r="S1147" s="4">
        <v>46069.375</v>
      </c>
      <c r="T1147" s="4">
        <v>46069.393750000003</v>
      </c>
      <c r="U1147" s="4">
        <v>46069.550694444442</v>
      </c>
      <c r="V1147" s="3" t="s">
        <v>42</v>
      </c>
      <c r="W1147" s="3" t="s">
        <v>235</v>
      </c>
      <c r="X1147" s="3" t="s">
        <v>1648</v>
      </c>
      <c r="Y1147" s="2">
        <v>1</v>
      </c>
      <c r="Z1147" s="3" t="s">
        <v>161</v>
      </c>
      <c r="AA1147" s="5">
        <v>0.45</v>
      </c>
      <c r="AB1147" s="5">
        <v>0.45</v>
      </c>
      <c r="AC1147" s="5">
        <v>0</v>
      </c>
      <c r="AD1147" s="5">
        <v>3.77</v>
      </c>
      <c r="AE1147" s="5">
        <v>4.22</v>
      </c>
      <c r="AF1147" s="5">
        <v>4.22</v>
      </c>
      <c r="AG1147" s="6"/>
      <c r="AH1147" s="6"/>
      <c r="AI1147" s="7">
        <v>0.45</v>
      </c>
      <c r="AJ1147" s="7">
        <v>3.77</v>
      </c>
      <c r="AK1147" s="7">
        <v>0</v>
      </c>
      <c r="AL1147" s="7">
        <v>4.22</v>
      </c>
      <c r="AM1147" s="7">
        <v>4.22</v>
      </c>
      <c r="AN1147" s="12" t="s">
        <v>56</v>
      </c>
      <c r="AO1147" s="12" t="s">
        <v>57</v>
      </c>
      <c r="AP1147" s="13" t="s">
        <v>58</v>
      </c>
      <c r="AQ1147" s="12" t="s">
        <v>1649</v>
      </c>
      <c r="AR1147" s="12"/>
      <c r="AS1147" s="12"/>
      <c r="AT1147" s="12" t="s">
        <v>60</v>
      </c>
      <c r="AU1147" s="12" t="s">
        <v>118</v>
      </c>
      <c r="AV1147" s="12" t="s">
        <v>1650</v>
      </c>
      <c r="AW1147" s="12"/>
      <c r="AX1147" s="12"/>
      <c r="AY1147" s="8" t="s">
        <v>47</v>
      </c>
    </row>
    <row r="1148" spans="1:51" ht="16.5" x14ac:dyDescent="0.25">
      <c r="A1148" s="159" t="str">
        <f>_xlfn.XLOOKUP(X1148,Mapping!N:N,Mapping!O:O,"Not Found",0,1)</f>
        <v>Planning (NII)</v>
      </c>
      <c r="B1148" s="159" t="str">
        <f t="shared" si="68"/>
        <v>PLDBPlanning (NII)46069.5506944444</v>
      </c>
      <c r="D1148" s="159" t="str">
        <f t="shared" si="71"/>
        <v>planning run01</v>
      </c>
      <c r="E1148" s="159" t="str">
        <f t="shared" si="69"/>
        <v>MCPPLDBPlanning (NII)planning run01</v>
      </c>
      <c r="F1148" s="159" t="str">
        <f t="shared" si="70"/>
        <v>MCPPLDBPlanning (NII)</v>
      </c>
      <c r="G1148" s="159" t="s">
        <v>1889</v>
      </c>
      <c r="N1148" s="2">
        <v>2601</v>
      </c>
      <c r="O1148" s="3" t="s">
        <v>1626</v>
      </c>
      <c r="P1148" s="3" t="s">
        <v>39</v>
      </c>
      <c r="Q1148" s="3" t="s">
        <v>158</v>
      </c>
      <c r="R1148" s="3" t="s">
        <v>159</v>
      </c>
      <c r="S1148" s="4">
        <v>46069.550694444442</v>
      </c>
      <c r="T1148" s="4">
        <v>46069.929166666669</v>
      </c>
      <c r="U1148" s="4">
        <v>46069.929166666669</v>
      </c>
      <c r="V1148" s="3" t="s">
        <v>42</v>
      </c>
      <c r="W1148" s="3" t="s">
        <v>43</v>
      </c>
      <c r="X1148" s="3" t="s">
        <v>1651</v>
      </c>
      <c r="Y1148" s="2">
        <v>2</v>
      </c>
      <c r="Z1148" s="3" t="s">
        <v>161</v>
      </c>
      <c r="AA1148" s="5">
        <v>9.08</v>
      </c>
      <c r="AB1148" s="5">
        <v>9.08</v>
      </c>
      <c r="AC1148" s="5">
        <v>0</v>
      </c>
      <c r="AD1148" s="5">
        <v>0</v>
      </c>
      <c r="AE1148" s="5">
        <v>9.08</v>
      </c>
      <c r="AF1148" s="5">
        <v>9.08</v>
      </c>
      <c r="AG1148" s="6"/>
      <c r="AH1148" s="6"/>
      <c r="AI1148" s="7">
        <v>9.08</v>
      </c>
      <c r="AJ1148" s="7">
        <v>0</v>
      </c>
      <c r="AK1148" s="7">
        <v>0</v>
      </c>
      <c r="AL1148" s="7">
        <v>9.08</v>
      </c>
      <c r="AM1148" s="7">
        <v>9.08</v>
      </c>
      <c r="AN1148" s="12" t="s">
        <v>113</v>
      </c>
      <c r="AO1148" s="13" t="s">
        <v>114</v>
      </c>
      <c r="AP1148" s="13" t="s">
        <v>391</v>
      </c>
      <c r="AQ1148" s="12" t="s">
        <v>1652</v>
      </c>
      <c r="AR1148" s="12" t="s">
        <v>153</v>
      </c>
      <c r="AS1148" s="48" t="s">
        <v>1653</v>
      </c>
      <c r="AT1148" s="12" t="s">
        <v>60</v>
      </c>
      <c r="AU1148" s="12" t="s">
        <v>118</v>
      </c>
      <c r="AV1148" s="12" t="s">
        <v>1654</v>
      </c>
      <c r="AW1148" s="12"/>
      <c r="AX1148" s="12"/>
      <c r="AY1148" s="8" t="s">
        <v>47</v>
      </c>
    </row>
    <row r="1149" spans="1:51" ht="16.5" x14ac:dyDescent="0.25">
      <c r="A1149" s="159" t="str">
        <f>_xlfn.XLOOKUP(X1149,Mapping!N:N,Mapping!O:O,"Not Found",0,1)</f>
        <v>Planning (NII)</v>
      </c>
      <c r="B1149" s="159" t="str">
        <f t="shared" si="68"/>
        <v>PLDBPlanning (NII)46069.9291666667</v>
      </c>
      <c r="D1149" s="159" t="str">
        <f t="shared" si="71"/>
        <v>MDL Processing</v>
      </c>
      <c r="E1149" s="159" t="str">
        <f t="shared" si="69"/>
        <v>MCPPLDBPlanning (NII)MDL Processing</v>
      </c>
      <c r="F1149" s="159" t="str">
        <f t="shared" si="70"/>
        <v>MCPPLDBPlanning (NII)</v>
      </c>
      <c r="G1149" s="159" t="s">
        <v>1889</v>
      </c>
      <c r="N1149" s="2">
        <v>2601</v>
      </c>
      <c r="O1149" s="3" t="s">
        <v>1626</v>
      </c>
      <c r="P1149" s="3" t="s">
        <v>39</v>
      </c>
      <c r="Q1149" s="3" t="s">
        <v>162</v>
      </c>
      <c r="R1149" s="3" t="s">
        <v>163</v>
      </c>
      <c r="S1149" s="4">
        <v>46069.929166666669</v>
      </c>
      <c r="T1149" s="4">
        <v>46069.972222222219</v>
      </c>
      <c r="U1149" s="4">
        <v>46069.972222222219</v>
      </c>
      <c r="V1149" s="3" t="s">
        <v>42</v>
      </c>
      <c r="W1149" s="3" t="s">
        <v>43</v>
      </c>
      <c r="X1149" s="3" t="s">
        <v>1651</v>
      </c>
      <c r="Y1149" s="2">
        <v>1</v>
      </c>
      <c r="Z1149" s="3" t="s">
        <v>164</v>
      </c>
      <c r="AA1149" s="5">
        <v>1.03</v>
      </c>
      <c r="AB1149" s="5">
        <v>1.03</v>
      </c>
      <c r="AC1149" s="5">
        <v>0</v>
      </c>
      <c r="AD1149" s="5">
        <v>0</v>
      </c>
      <c r="AE1149" s="5">
        <v>1.03</v>
      </c>
      <c r="AF1149" s="5">
        <v>1.03</v>
      </c>
      <c r="AG1149" s="6"/>
      <c r="AH1149" s="6"/>
      <c r="AI1149" s="7">
        <v>1.03</v>
      </c>
      <c r="AJ1149" s="7">
        <v>0</v>
      </c>
      <c r="AK1149" s="7">
        <v>0</v>
      </c>
      <c r="AL1149" s="7">
        <v>1.03</v>
      </c>
      <c r="AM1149" s="7">
        <v>1.03</v>
      </c>
      <c r="AN1149" s="12" t="s">
        <v>113</v>
      </c>
      <c r="AO1149" s="13" t="s">
        <v>114</v>
      </c>
      <c r="AP1149" s="13" t="s">
        <v>391</v>
      </c>
      <c r="AQ1149" s="12" t="s">
        <v>1652</v>
      </c>
      <c r="AR1149" s="12" t="s">
        <v>153</v>
      </c>
      <c r="AS1149" s="48" t="s">
        <v>1653</v>
      </c>
      <c r="AT1149" s="12" t="s">
        <v>60</v>
      </c>
      <c r="AU1149" s="12" t="s">
        <v>118</v>
      </c>
      <c r="AV1149" s="12" t="s">
        <v>1654</v>
      </c>
      <c r="AW1149" s="12"/>
      <c r="AX1149" s="12"/>
      <c r="AY1149" s="8" t="s">
        <v>47</v>
      </c>
    </row>
    <row r="1150" spans="1:51" ht="16.5" x14ac:dyDescent="0.25">
      <c r="A1150" s="159" t="str">
        <f>_xlfn.XLOOKUP(X1150,Mapping!N:N,Mapping!O:O,"Not Found",0,1)</f>
        <v>Planning (NII)</v>
      </c>
      <c r="B1150" s="159" t="str">
        <f t="shared" si="68"/>
        <v>PLDBPlanning (NII)46069.9722222222</v>
      </c>
      <c r="D1150" s="159" t="str">
        <f t="shared" si="71"/>
        <v>planning run02</v>
      </c>
      <c r="E1150" s="159" t="str">
        <f t="shared" si="69"/>
        <v>MCPPLDBPlanning (NII)planning run02</v>
      </c>
      <c r="F1150" s="159" t="str">
        <f t="shared" si="70"/>
        <v>MCPPLDBPlanning (NII)</v>
      </c>
      <c r="G1150" s="159" t="s">
        <v>1889</v>
      </c>
      <c r="N1150" s="2">
        <v>2601</v>
      </c>
      <c r="O1150" s="3" t="s">
        <v>1626</v>
      </c>
      <c r="P1150" s="3" t="s">
        <v>39</v>
      </c>
      <c r="Q1150" s="3" t="s">
        <v>165</v>
      </c>
      <c r="R1150" s="3" t="s">
        <v>166</v>
      </c>
      <c r="S1150" s="4">
        <v>46069.972222222219</v>
      </c>
      <c r="T1150" s="4">
        <v>46070.15625</v>
      </c>
      <c r="U1150" s="4">
        <v>46070.15625</v>
      </c>
      <c r="V1150" s="3" t="s">
        <v>42</v>
      </c>
      <c r="W1150" s="3" t="s">
        <v>43</v>
      </c>
      <c r="X1150" s="3" t="s">
        <v>1651</v>
      </c>
      <c r="Y1150" s="2">
        <v>1</v>
      </c>
      <c r="Z1150" s="3" t="s">
        <v>167</v>
      </c>
      <c r="AA1150" s="5">
        <v>4.42</v>
      </c>
      <c r="AB1150" s="5">
        <v>4.42</v>
      </c>
      <c r="AC1150" s="5">
        <v>0</v>
      </c>
      <c r="AD1150" s="5">
        <v>0</v>
      </c>
      <c r="AE1150" s="5">
        <v>4.42</v>
      </c>
      <c r="AF1150" s="5">
        <v>4.42</v>
      </c>
      <c r="AG1150" s="6"/>
      <c r="AH1150" s="6"/>
      <c r="AI1150" s="7">
        <v>4.42</v>
      </c>
      <c r="AJ1150" s="7">
        <v>0</v>
      </c>
      <c r="AK1150" s="7">
        <v>0</v>
      </c>
      <c r="AL1150" s="7">
        <v>4.42</v>
      </c>
      <c r="AM1150" s="7">
        <v>4.42</v>
      </c>
      <c r="AN1150" s="12" t="s">
        <v>113</v>
      </c>
      <c r="AO1150" s="13" t="s">
        <v>114</v>
      </c>
      <c r="AP1150" s="13" t="s">
        <v>391</v>
      </c>
      <c r="AQ1150" s="12" t="s">
        <v>1652</v>
      </c>
      <c r="AR1150" s="12" t="s">
        <v>153</v>
      </c>
      <c r="AS1150" s="48" t="s">
        <v>1653</v>
      </c>
      <c r="AT1150" s="12" t="s">
        <v>60</v>
      </c>
      <c r="AU1150" s="12" t="s">
        <v>118</v>
      </c>
      <c r="AV1150" s="12" t="s">
        <v>1654</v>
      </c>
      <c r="AW1150" s="12"/>
      <c r="AX1150" s="12"/>
      <c r="AY1150" s="8" t="s">
        <v>47</v>
      </c>
    </row>
    <row r="1151" spans="1:51" ht="16.5" x14ac:dyDescent="0.25">
      <c r="A1151" s="159" t="str">
        <f>_xlfn.XLOOKUP(X1151,Mapping!N:N,Mapping!O:O,"Not Found",0,1)</f>
        <v>Planning (NII)</v>
      </c>
      <c r="B1151" s="159" t="str">
        <f t="shared" si="68"/>
        <v>PLDBPlanning (NII)46070.15625</v>
      </c>
      <c r="D1151" s="159" t="str">
        <f t="shared" si="71"/>
        <v>export to ara</v>
      </c>
      <c r="E1151" s="159" t="str">
        <f t="shared" si="69"/>
        <v>MCPPLDBPlanning (NII)export to ara</v>
      </c>
      <c r="F1151" s="159" t="str">
        <f t="shared" si="70"/>
        <v>MCPPLDBPlanning (NII)</v>
      </c>
      <c r="G1151" s="159" t="s">
        <v>1889</v>
      </c>
      <c r="N1151" s="2">
        <v>2601</v>
      </c>
      <c r="O1151" s="3" t="s">
        <v>1626</v>
      </c>
      <c r="P1151" s="3" t="s">
        <v>39</v>
      </c>
      <c r="Q1151" s="3" t="s">
        <v>89</v>
      </c>
      <c r="R1151" s="3" t="s">
        <v>90</v>
      </c>
      <c r="S1151" s="4">
        <v>46070.15625</v>
      </c>
      <c r="T1151" s="4">
        <v>46070.15625</v>
      </c>
      <c r="U1151" s="4">
        <v>46070.15625</v>
      </c>
      <c r="V1151" s="3" t="s">
        <v>42</v>
      </c>
      <c r="W1151" s="3" t="s">
        <v>43</v>
      </c>
      <c r="X1151" s="3" t="s">
        <v>1651</v>
      </c>
      <c r="Y1151" s="2">
        <v>3</v>
      </c>
      <c r="Z1151" s="3" t="s">
        <v>91</v>
      </c>
      <c r="AA1151" s="5">
        <v>0</v>
      </c>
      <c r="AB1151" s="5">
        <v>0</v>
      </c>
      <c r="AC1151" s="5">
        <v>0</v>
      </c>
      <c r="AD1151" s="5">
        <v>0</v>
      </c>
      <c r="AE1151" s="5">
        <v>0</v>
      </c>
      <c r="AF1151" s="5">
        <v>0</v>
      </c>
      <c r="AG1151" s="6"/>
      <c r="AH1151" s="6"/>
      <c r="AI1151" s="7">
        <v>0</v>
      </c>
      <c r="AJ1151" s="7">
        <v>0</v>
      </c>
      <c r="AK1151" s="7">
        <v>0</v>
      </c>
      <c r="AL1151" s="7">
        <v>0</v>
      </c>
      <c r="AM1151" s="7">
        <v>0</v>
      </c>
      <c r="AN1151" s="12" t="s">
        <v>113</v>
      </c>
      <c r="AO1151" s="13" t="s">
        <v>114</v>
      </c>
      <c r="AP1151" s="13" t="s">
        <v>391</v>
      </c>
      <c r="AQ1151" s="12" t="s">
        <v>1652</v>
      </c>
      <c r="AR1151" s="12" t="s">
        <v>153</v>
      </c>
      <c r="AS1151" s="48" t="s">
        <v>1653</v>
      </c>
      <c r="AT1151" s="12" t="s">
        <v>60</v>
      </c>
      <c r="AU1151" s="12" t="s">
        <v>118</v>
      </c>
      <c r="AV1151" s="12" t="s">
        <v>1654</v>
      </c>
      <c r="AW1151" s="12"/>
      <c r="AX1151" s="12"/>
      <c r="AY1151" s="8" t="s">
        <v>91</v>
      </c>
    </row>
    <row r="1152" spans="1:51" ht="16.5" x14ac:dyDescent="0.25">
      <c r="A1152" s="159" t="str">
        <f>_xlfn.XLOOKUP(X1152,Mapping!N:N,Mapping!O:O,"Not Found",0,1)</f>
        <v>Planning (NII)</v>
      </c>
      <c r="B1152" s="159" t="str">
        <f t="shared" si="68"/>
        <v>PLDBPlanning (NII)46070.15625</v>
      </c>
      <c r="D1152" s="159" t="str">
        <f t="shared" si="71"/>
        <v>Light Maintenance</v>
      </c>
      <c r="E1152" s="159" t="str">
        <f t="shared" si="69"/>
        <v>MCPPLDBPlanning (NII)Light Maintenance</v>
      </c>
      <c r="F1152" s="159" t="str">
        <f t="shared" si="70"/>
        <v>MCPPLDBPlanning (NII)</v>
      </c>
      <c r="G1152" s="159" t="s">
        <v>1889</v>
      </c>
      <c r="N1152" s="2">
        <v>2601</v>
      </c>
      <c r="O1152" s="3" t="s">
        <v>1626</v>
      </c>
      <c r="P1152" s="3" t="s">
        <v>39</v>
      </c>
      <c r="Q1152" s="3" t="s">
        <v>92</v>
      </c>
      <c r="R1152" s="3" t="s">
        <v>93</v>
      </c>
      <c r="S1152" s="4">
        <v>46070.15625</v>
      </c>
      <c r="T1152" s="4">
        <v>46070.296527777777</v>
      </c>
      <c r="U1152" s="4">
        <v>46070.296527777777</v>
      </c>
      <c r="V1152" s="3" t="s">
        <v>42</v>
      </c>
      <c r="W1152" s="3" t="s">
        <v>43</v>
      </c>
      <c r="X1152" s="3" t="s">
        <v>1651</v>
      </c>
      <c r="Y1152" s="2">
        <v>6</v>
      </c>
      <c r="Z1152" s="3" t="s">
        <v>94</v>
      </c>
      <c r="AA1152" s="5">
        <v>3.37</v>
      </c>
      <c r="AB1152" s="5">
        <v>0</v>
      </c>
      <c r="AC1152" s="5">
        <v>3.37</v>
      </c>
      <c r="AD1152" s="5">
        <v>0</v>
      </c>
      <c r="AE1152" s="5">
        <v>0</v>
      </c>
      <c r="AF1152" s="5">
        <v>3.37</v>
      </c>
      <c r="AG1152" s="6">
        <v>3.37</v>
      </c>
      <c r="AH1152" s="6"/>
      <c r="AI1152" s="7">
        <v>3.37</v>
      </c>
      <c r="AJ1152" s="7">
        <v>0</v>
      </c>
      <c r="AK1152" s="7">
        <v>0</v>
      </c>
      <c r="AL1152" s="7">
        <v>3.37</v>
      </c>
      <c r="AM1152" s="7">
        <v>3.37</v>
      </c>
      <c r="AN1152" s="12" t="s">
        <v>113</v>
      </c>
      <c r="AO1152" s="13" t="s">
        <v>114</v>
      </c>
      <c r="AP1152" s="13" t="s">
        <v>391</v>
      </c>
      <c r="AQ1152" s="12" t="s">
        <v>1652</v>
      </c>
      <c r="AR1152" s="12" t="s">
        <v>153</v>
      </c>
      <c r="AS1152" s="48" t="s">
        <v>1653</v>
      </c>
      <c r="AT1152" s="12" t="s">
        <v>60</v>
      </c>
      <c r="AU1152" s="12" t="s">
        <v>118</v>
      </c>
      <c r="AV1152" s="12" t="s">
        <v>1654</v>
      </c>
      <c r="AW1152" s="12"/>
      <c r="AX1152" s="12"/>
      <c r="AY1152" s="8" t="s">
        <v>94</v>
      </c>
    </row>
    <row r="1153" spans="1:51" ht="16.5" x14ac:dyDescent="0.25">
      <c r="A1153" s="159" t="str">
        <f>_xlfn.XLOOKUP(X1153,Mapping!N:N,Mapping!O:O,"Not Found",0,1)</f>
        <v>Planning (NII)</v>
      </c>
      <c r="B1153" s="159" t="str">
        <f t="shared" si="68"/>
        <v>PLDBPlanning (NII)46070.2965277778</v>
      </c>
      <c r="D1153" s="159" t="str">
        <f t="shared" si="71"/>
        <v>planning run QRM reporter exports</v>
      </c>
      <c r="E1153" s="159" t="str">
        <f t="shared" si="69"/>
        <v>MCPPLDBPlanning (NII)planning run QRM reporter exports</v>
      </c>
      <c r="F1153" s="159" t="str">
        <f t="shared" si="70"/>
        <v>MCPPLDBPlanning (NII)</v>
      </c>
      <c r="G1153" s="159" t="s">
        <v>1889</v>
      </c>
      <c r="N1153" s="2">
        <v>2601</v>
      </c>
      <c r="O1153" s="3" t="s">
        <v>1626</v>
      </c>
      <c r="P1153" s="3" t="s">
        <v>39</v>
      </c>
      <c r="Q1153" s="3" t="s">
        <v>712</v>
      </c>
      <c r="R1153" s="3" t="s">
        <v>713</v>
      </c>
      <c r="S1153" s="4">
        <v>46070.296527777777</v>
      </c>
      <c r="T1153" s="4">
        <v>46070.390277777777</v>
      </c>
      <c r="U1153" s="4">
        <v>46070.688194444447</v>
      </c>
      <c r="V1153" s="3" t="s">
        <v>42</v>
      </c>
      <c r="W1153" s="3" t="s">
        <v>43</v>
      </c>
      <c r="X1153" s="3" t="s">
        <v>1651</v>
      </c>
      <c r="Y1153" s="2">
        <v>1</v>
      </c>
      <c r="Z1153" s="3" t="s">
        <v>714</v>
      </c>
      <c r="AA1153" s="5">
        <v>2.25</v>
      </c>
      <c r="AB1153" s="5">
        <v>2.25</v>
      </c>
      <c r="AC1153" s="5">
        <v>0</v>
      </c>
      <c r="AD1153" s="5">
        <v>7.15</v>
      </c>
      <c r="AE1153" s="5">
        <v>9.4</v>
      </c>
      <c r="AF1153" s="5">
        <v>9.4</v>
      </c>
      <c r="AG1153" s="6"/>
      <c r="AH1153" s="6"/>
      <c r="AI1153" s="7">
        <v>2.25</v>
      </c>
      <c r="AJ1153" s="7">
        <v>7.15</v>
      </c>
      <c r="AK1153" s="7">
        <v>0</v>
      </c>
      <c r="AL1153" s="7">
        <v>9.4</v>
      </c>
      <c r="AM1153" s="7">
        <v>9.4</v>
      </c>
      <c r="AN1153" s="12" t="s">
        <v>113</v>
      </c>
      <c r="AO1153" s="12" t="s">
        <v>114</v>
      </c>
      <c r="AP1153" s="12" t="s">
        <v>391</v>
      </c>
      <c r="AQ1153" s="12" t="s">
        <v>1652</v>
      </c>
      <c r="AR1153" s="12" t="s">
        <v>153</v>
      </c>
      <c r="AS1153" s="48" t="s">
        <v>1653</v>
      </c>
      <c r="AT1153" s="12" t="s">
        <v>60</v>
      </c>
      <c r="AU1153" s="12" t="s">
        <v>118</v>
      </c>
      <c r="AV1153" s="12" t="s">
        <v>1654</v>
      </c>
      <c r="AW1153" s="12"/>
      <c r="AX1153" s="12"/>
      <c r="AY1153" s="8" t="s">
        <v>47</v>
      </c>
    </row>
    <row r="1154" spans="1:51" ht="16.5" x14ac:dyDescent="0.25">
      <c r="A1154" s="159" t="str">
        <f>_xlfn.XLOOKUP(X1154,Mapping!N:N,Mapping!O:O,"Not Found",0,1)</f>
        <v>FTP EVE SOT</v>
      </c>
      <c r="B1154" s="159" t="str">
        <f t="shared" ref="B1154:B1217" si="72">O1154&amp;A1154&amp;S1154</f>
        <v>PLDBFTP EVE SOT46070.4729166667</v>
      </c>
      <c r="D1154" s="159" t="str">
        <f t="shared" si="71"/>
        <v>FTP EVE SOT analysis</v>
      </c>
      <c r="E1154" s="159" t="str">
        <f t="shared" ref="E1154:E1217" si="73">P1154&amp;O1154&amp;A1154&amp;D1154</f>
        <v>MCPPLDBFTP EVE SOTFTP EVE SOT analysis</v>
      </c>
      <c r="F1154" s="159" t="str">
        <f t="shared" ref="F1154:F1217" si="74">P1154&amp;O1154&amp;A1154</f>
        <v>MCPPLDBFTP EVE SOT</v>
      </c>
      <c r="G1154" s="159" t="s">
        <v>1889</v>
      </c>
      <c r="N1154" s="2">
        <v>2601</v>
      </c>
      <c r="O1154" s="3" t="s">
        <v>1626</v>
      </c>
      <c r="P1154" s="3" t="s">
        <v>39</v>
      </c>
      <c r="Q1154" s="3" t="s">
        <v>1655</v>
      </c>
      <c r="R1154" s="3" t="s">
        <v>42</v>
      </c>
      <c r="S1154" s="4">
        <v>46070.472916666666</v>
      </c>
      <c r="T1154" s="4">
        <v>46070.473611111112</v>
      </c>
      <c r="U1154" s="4">
        <v>46070.654861111114</v>
      </c>
      <c r="V1154" s="3" t="s">
        <v>122</v>
      </c>
      <c r="W1154" s="3" t="s">
        <v>54</v>
      </c>
      <c r="X1154" s="3" t="s">
        <v>1656</v>
      </c>
      <c r="Y1154" s="2">
        <v>1</v>
      </c>
      <c r="Z1154" s="3" t="s">
        <v>1657</v>
      </c>
      <c r="AA1154" s="5">
        <v>0.02</v>
      </c>
      <c r="AB1154" s="5">
        <v>0.02</v>
      </c>
      <c r="AC1154" s="5">
        <v>0</v>
      </c>
      <c r="AD1154" s="5">
        <v>4.3499999999999996</v>
      </c>
      <c r="AE1154" s="5">
        <v>4.37</v>
      </c>
      <c r="AF1154" s="5">
        <v>4.37</v>
      </c>
      <c r="AG1154" s="6"/>
      <c r="AH1154" s="6"/>
      <c r="AI1154" s="7">
        <v>0.02</v>
      </c>
      <c r="AJ1154" s="7">
        <v>4.3499999999999996</v>
      </c>
      <c r="AK1154" s="7">
        <v>0</v>
      </c>
      <c r="AL1154" s="7">
        <v>4.3699999999999992</v>
      </c>
      <c r="AM1154" s="7">
        <v>4.3699999999999992</v>
      </c>
      <c r="AN1154" s="12" t="s">
        <v>113</v>
      </c>
      <c r="AO1154" s="12" t="s">
        <v>273</v>
      </c>
      <c r="AP1154" s="12" t="s">
        <v>274</v>
      </c>
      <c r="AQ1154" s="12" t="s">
        <v>1658</v>
      </c>
      <c r="AR1154" s="12"/>
      <c r="AS1154" s="12"/>
      <c r="AT1154" s="12" t="s">
        <v>60</v>
      </c>
      <c r="AU1154" s="12" t="s">
        <v>118</v>
      </c>
      <c r="AV1154" s="12" t="s">
        <v>1659</v>
      </c>
      <c r="AW1154" s="12"/>
      <c r="AX1154" s="12"/>
      <c r="AY1154" s="8" t="s">
        <v>47</v>
      </c>
    </row>
    <row r="1155" spans="1:51" ht="16.5" x14ac:dyDescent="0.25">
      <c r="A1155" s="159" t="str">
        <f>_xlfn.XLOOKUP(X1155,Mapping!N:N,Mapping!O:O,"Not Found",0,1)</f>
        <v>FTP EVE SOT</v>
      </c>
      <c r="B1155" s="159" t="str">
        <f t="shared" si="72"/>
        <v>PLDBFTP EVE SOT46070.6548611111</v>
      </c>
      <c r="D1155" s="159" t="str">
        <f t="shared" ref="D1155:D1218" si="75">Z1155</f>
        <v>FTP EVE SOT analysis</v>
      </c>
      <c r="E1155" s="159" t="str">
        <f t="shared" si="73"/>
        <v>MCPPLDBFTP EVE SOTFTP EVE SOT analysis</v>
      </c>
      <c r="F1155" s="159" t="str">
        <f t="shared" si="74"/>
        <v>MCPPLDBFTP EVE SOT</v>
      </c>
      <c r="G1155" s="159" t="s">
        <v>1889</v>
      </c>
      <c r="N1155" s="2">
        <v>2601</v>
      </c>
      <c r="O1155" s="3" t="s">
        <v>1626</v>
      </c>
      <c r="P1155" s="3" t="s">
        <v>39</v>
      </c>
      <c r="Q1155" s="3" t="s">
        <v>1655</v>
      </c>
      <c r="R1155" s="3" t="s">
        <v>1660</v>
      </c>
      <c r="S1155" s="4">
        <v>46070.654861111114</v>
      </c>
      <c r="T1155" s="4">
        <v>46071.220138888886</v>
      </c>
      <c r="U1155" s="4" t="s">
        <v>42</v>
      </c>
      <c r="V1155" s="3" t="s">
        <v>42</v>
      </c>
      <c r="W1155" s="3" t="s">
        <v>43</v>
      </c>
      <c r="X1155" s="3" t="s">
        <v>1656</v>
      </c>
      <c r="Y1155" s="2">
        <v>2</v>
      </c>
      <c r="Z1155" s="3" t="s">
        <v>1657</v>
      </c>
      <c r="AA1155" s="5">
        <v>13.57</v>
      </c>
      <c r="AB1155" s="5">
        <v>0</v>
      </c>
      <c r="AC1155" s="5">
        <v>13.57</v>
      </c>
      <c r="AD1155" s="5">
        <v>0</v>
      </c>
      <c r="AE1155" s="5">
        <v>0</v>
      </c>
      <c r="AF1155" s="5">
        <v>13.57</v>
      </c>
      <c r="AG1155" s="6"/>
      <c r="AH1155" s="6"/>
      <c r="AI1155" s="7">
        <v>0</v>
      </c>
      <c r="AJ1155" s="7">
        <v>0</v>
      </c>
      <c r="AK1155" s="7">
        <v>13.57</v>
      </c>
      <c r="AL1155" s="7">
        <v>0</v>
      </c>
      <c r="AM1155" s="7">
        <v>13.57</v>
      </c>
      <c r="AN1155" s="12" t="s">
        <v>46</v>
      </c>
      <c r="AO1155" s="12"/>
      <c r="AP1155" s="12"/>
      <c r="AQ1155" s="12"/>
      <c r="AR1155" s="12"/>
      <c r="AS1155" s="12"/>
      <c r="AT1155" s="12"/>
      <c r="AU1155" s="12"/>
      <c r="AV1155" s="12"/>
      <c r="AW1155" s="12"/>
      <c r="AX1155" s="12"/>
      <c r="AY1155" s="8" t="s">
        <v>47</v>
      </c>
    </row>
    <row r="1156" spans="1:51" ht="16.5" x14ac:dyDescent="0.25">
      <c r="A1156" s="159" t="str">
        <f>_xlfn.XLOOKUP(X1156,Mapping!N:N,Mapping!O:O,"Not Found",0,1)</f>
        <v>ITS</v>
      </c>
      <c r="B1156" s="159" t="str">
        <f t="shared" si="72"/>
        <v>PLDBITS46070.6881944444</v>
      </c>
      <c r="D1156" s="159" t="str">
        <f t="shared" si="75"/>
        <v>Light Maintenance</v>
      </c>
      <c r="E1156" s="159" t="str">
        <f t="shared" si="73"/>
        <v>MCPPLDBITSLight Maintenance</v>
      </c>
      <c r="F1156" s="159" t="str">
        <f t="shared" si="74"/>
        <v>MCPPLDBITS</v>
      </c>
      <c r="G1156" s="159" t="s">
        <v>1889</v>
      </c>
      <c r="N1156" s="2">
        <v>2601</v>
      </c>
      <c r="O1156" s="3" t="s">
        <v>1626</v>
      </c>
      <c r="P1156" s="3" t="s">
        <v>39</v>
      </c>
      <c r="Q1156" s="3" t="s">
        <v>92</v>
      </c>
      <c r="R1156" s="3" t="s">
        <v>93</v>
      </c>
      <c r="S1156" s="4">
        <v>46070.688194444447</v>
      </c>
      <c r="T1156" s="4">
        <v>46070.695833333331</v>
      </c>
      <c r="U1156" s="4">
        <v>46070.695833333331</v>
      </c>
      <c r="V1156" s="3" t="s">
        <v>42</v>
      </c>
      <c r="W1156" s="3" t="s">
        <v>43</v>
      </c>
      <c r="X1156" s="3" t="s">
        <v>1661</v>
      </c>
      <c r="Y1156" s="2">
        <v>7</v>
      </c>
      <c r="Z1156" s="3" t="s">
        <v>94</v>
      </c>
      <c r="AA1156" s="5">
        <v>0.18</v>
      </c>
      <c r="AB1156" s="5">
        <v>0</v>
      </c>
      <c r="AC1156" s="5">
        <v>0.18</v>
      </c>
      <c r="AD1156" s="5">
        <v>0</v>
      </c>
      <c r="AE1156" s="5">
        <v>0</v>
      </c>
      <c r="AF1156" s="5">
        <v>0.18</v>
      </c>
      <c r="AG1156" s="6"/>
      <c r="AH1156" s="6"/>
      <c r="AI1156" s="7">
        <v>0</v>
      </c>
      <c r="AJ1156" s="7">
        <v>0</v>
      </c>
      <c r="AK1156" s="7">
        <v>0.18</v>
      </c>
      <c r="AL1156" s="7">
        <v>0</v>
      </c>
      <c r="AM1156" s="7">
        <v>0.18</v>
      </c>
      <c r="AN1156" s="12" t="s">
        <v>46</v>
      </c>
      <c r="AO1156" s="12"/>
      <c r="AP1156" s="12"/>
      <c r="AQ1156" s="12"/>
      <c r="AR1156" s="12"/>
      <c r="AS1156" s="12"/>
      <c r="AT1156" s="12"/>
      <c r="AU1156" s="12"/>
      <c r="AV1156" s="12"/>
      <c r="AW1156" s="12"/>
      <c r="AX1156" s="12"/>
      <c r="AY1156" s="8" t="s">
        <v>94</v>
      </c>
    </row>
    <row r="1157" spans="1:51" ht="16.5" x14ac:dyDescent="0.25">
      <c r="A1157" s="159" t="str">
        <f>_xlfn.XLOOKUP(X1157,Mapping!N:N,Mapping!O:O,"Not Found",0,1)</f>
        <v>ITS</v>
      </c>
      <c r="B1157" s="159" t="str">
        <f t="shared" si="72"/>
        <v>PLDBITS46070.6958333333</v>
      </c>
      <c r="D1157" s="159" t="str">
        <f t="shared" si="75"/>
        <v>ITS planning run</v>
      </c>
      <c r="E1157" s="159" t="str">
        <f t="shared" si="73"/>
        <v>MCPPLDBITSITS planning run</v>
      </c>
      <c r="F1157" s="159" t="str">
        <f t="shared" si="74"/>
        <v>MCPPLDBITS</v>
      </c>
      <c r="G1157" s="159" t="s">
        <v>1889</v>
      </c>
      <c r="N1157" s="2">
        <v>2601</v>
      </c>
      <c r="O1157" s="3" t="s">
        <v>1626</v>
      </c>
      <c r="P1157" s="3" t="s">
        <v>39</v>
      </c>
      <c r="Q1157" s="3" t="s">
        <v>172</v>
      </c>
      <c r="R1157" s="3" t="s">
        <v>173</v>
      </c>
      <c r="S1157" s="4">
        <v>46070.695833333331</v>
      </c>
      <c r="T1157" s="4">
        <v>46070.710416666669</v>
      </c>
      <c r="U1157" s="4">
        <v>46071.386111111111</v>
      </c>
      <c r="V1157" s="3" t="s">
        <v>42</v>
      </c>
      <c r="W1157" s="3" t="s">
        <v>43</v>
      </c>
      <c r="X1157" s="3" t="s">
        <v>1661</v>
      </c>
      <c r="Y1157" s="2">
        <v>1</v>
      </c>
      <c r="Z1157" s="3" t="s">
        <v>174</v>
      </c>
      <c r="AA1157" s="5">
        <v>0.35</v>
      </c>
      <c r="AB1157" s="5">
        <v>0</v>
      </c>
      <c r="AC1157" s="5">
        <v>0.35</v>
      </c>
      <c r="AD1157" s="5">
        <v>0</v>
      </c>
      <c r="AE1157" s="5">
        <v>0</v>
      </c>
      <c r="AF1157" s="5">
        <v>0.35</v>
      </c>
      <c r="AG1157" s="6"/>
      <c r="AH1157" s="6"/>
      <c r="AI1157" s="7">
        <v>0</v>
      </c>
      <c r="AJ1157" s="7">
        <v>0</v>
      </c>
      <c r="AK1157" s="7">
        <v>0.35</v>
      </c>
      <c r="AL1157" s="7">
        <v>0</v>
      </c>
      <c r="AM1157" s="7">
        <v>0.35</v>
      </c>
      <c r="AN1157" s="12" t="s">
        <v>46</v>
      </c>
      <c r="AO1157" s="12"/>
      <c r="AP1157" s="12"/>
      <c r="AQ1157" s="12"/>
      <c r="AR1157" s="12"/>
      <c r="AS1157" s="12"/>
      <c r="AT1157" s="12"/>
      <c r="AU1157" s="12"/>
      <c r="AV1157" s="12"/>
      <c r="AW1157" s="12"/>
      <c r="AX1157" s="12"/>
      <c r="AY1157" s="8" t="s">
        <v>47</v>
      </c>
    </row>
    <row r="1158" spans="1:51" ht="16.5" x14ac:dyDescent="0.25">
      <c r="A1158" s="159" t="str">
        <f>_xlfn.XLOOKUP(X1158,Mapping!N:N,Mapping!O:O,"Not Found",0,1)</f>
        <v>SOLO</v>
      </c>
      <c r="B1158" s="159" t="str">
        <f t="shared" si="72"/>
        <v>PLDBSOLO46071.3861111111</v>
      </c>
      <c r="D1158" s="159" t="str">
        <f t="shared" si="75"/>
        <v>import SOLO strategies</v>
      </c>
      <c r="E1158" s="159" t="str">
        <f t="shared" si="73"/>
        <v>MCPPLDBSOLOimport SOLO strategies</v>
      </c>
      <c r="F1158" s="159" t="str">
        <f t="shared" si="74"/>
        <v>MCPPLDBSOLO</v>
      </c>
      <c r="G1158" s="159" t="s">
        <v>1889</v>
      </c>
      <c r="N1158" s="2">
        <v>2601</v>
      </c>
      <c r="O1158" s="3" t="s">
        <v>1626</v>
      </c>
      <c r="P1158" s="3" t="s">
        <v>39</v>
      </c>
      <c r="Q1158" s="3" t="s">
        <v>1662</v>
      </c>
      <c r="R1158" s="3" t="s">
        <v>1663</v>
      </c>
      <c r="S1158" s="4">
        <v>46071.386111111111</v>
      </c>
      <c r="T1158" s="4">
        <v>46071.390972222223</v>
      </c>
      <c r="U1158" s="4">
        <v>46071.390972222223</v>
      </c>
      <c r="V1158" s="3" t="s">
        <v>42</v>
      </c>
      <c r="W1158" s="3" t="s">
        <v>43</v>
      </c>
      <c r="X1158" s="3" t="s">
        <v>1664</v>
      </c>
      <c r="Y1158" s="2">
        <v>1</v>
      </c>
      <c r="Z1158" s="3" t="s">
        <v>1665</v>
      </c>
      <c r="AA1158" s="5">
        <v>0.12</v>
      </c>
      <c r="AB1158" s="5">
        <v>0</v>
      </c>
      <c r="AC1158" s="5">
        <v>0.12</v>
      </c>
      <c r="AD1158" s="5">
        <v>0</v>
      </c>
      <c r="AE1158" s="5">
        <v>0</v>
      </c>
      <c r="AF1158" s="5">
        <v>0.12</v>
      </c>
      <c r="AG1158" s="6">
        <v>0.12</v>
      </c>
      <c r="AH1158" s="6">
        <v>5.2666666667209938</v>
      </c>
      <c r="AI1158" s="7">
        <v>0.12</v>
      </c>
      <c r="AJ1158" s="7">
        <v>5.2666666667209938</v>
      </c>
      <c r="AK1158" s="7">
        <v>0</v>
      </c>
      <c r="AL1158" s="7">
        <v>5.3866666667209939</v>
      </c>
      <c r="AM1158" s="7">
        <v>5.3866666667209939</v>
      </c>
      <c r="AN1158" s="12" t="s">
        <v>113</v>
      </c>
      <c r="AO1158" s="12" t="s">
        <v>114</v>
      </c>
      <c r="AP1158" s="12" t="s">
        <v>391</v>
      </c>
      <c r="AQ1158" s="12" t="s">
        <v>1652</v>
      </c>
      <c r="AR1158" s="12" t="s">
        <v>153</v>
      </c>
      <c r="AS1158" s="48" t="s">
        <v>1653</v>
      </c>
      <c r="AT1158" s="12" t="s">
        <v>60</v>
      </c>
      <c r="AU1158" s="12" t="s">
        <v>118</v>
      </c>
      <c r="AV1158" s="12" t="s">
        <v>1654</v>
      </c>
      <c r="AW1158" s="12"/>
      <c r="AX1158" s="12"/>
      <c r="AY1158" s="8" t="s">
        <v>47</v>
      </c>
    </row>
    <row r="1159" spans="1:51" ht="16.5" x14ac:dyDescent="0.25">
      <c r="A1159" s="159" t="str">
        <f>_xlfn.XLOOKUP(X1159,Mapping!N:N,Mapping!O:O,"Not Found",0,1)</f>
        <v>SOLO</v>
      </c>
      <c r="B1159" s="159" t="str">
        <f t="shared" si="72"/>
        <v>PLDBSOLO46071.3909722222</v>
      </c>
      <c r="D1159" s="159" t="str">
        <f t="shared" si="75"/>
        <v>SOLO planning</v>
      </c>
      <c r="E1159" s="159" t="str">
        <f t="shared" si="73"/>
        <v>MCPPLDBSOLOSOLO planning</v>
      </c>
      <c r="F1159" s="159" t="str">
        <f t="shared" si="74"/>
        <v>MCPPLDBSOLO</v>
      </c>
      <c r="G1159" s="159" t="s">
        <v>1889</v>
      </c>
      <c r="N1159" s="2">
        <v>2601</v>
      </c>
      <c r="O1159" s="3" t="s">
        <v>1626</v>
      </c>
      <c r="P1159" s="3" t="s">
        <v>39</v>
      </c>
      <c r="Q1159" s="3" t="s">
        <v>1666</v>
      </c>
      <c r="R1159" s="3" t="s">
        <v>1667</v>
      </c>
      <c r="S1159" s="4">
        <v>46071.390972222223</v>
      </c>
      <c r="T1159" s="4">
        <v>46071.638888888891</v>
      </c>
      <c r="U1159" s="4">
        <v>46071.638888888891</v>
      </c>
      <c r="V1159" s="3" t="s">
        <v>42</v>
      </c>
      <c r="W1159" s="3" t="s">
        <v>43</v>
      </c>
      <c r="X1159" s="3" t="s">
        <v>1664</v>
      </c>
      <c r="Y1159" s="2">
        <v>1</v>
      </c>
      <c r="Z1159" s="3" t="s">
        <v>1668</v>
      </c>
      <c r="AA1159" s="5">
        <v>5.95</v>
      </c>
      <c r="AB1159" s="5">
        <v>0</v>
      </c>
      <c r="AC1159" s="5">
        <v>5.95</v>
      </c>
      <c r="AD1159" s="5">
        <v>0</v>
      </c>
      <c r="AE1159" s="5">
        <v>0</v>
      </c>
      <c r="AF1159" s="5">
        <v>5.95</v>
      </c>
      <c r="AG1159" s="6">
        <v>5.95</v>
      </c>
      <c r="AH1159" s="6"/>
      <c r="AI1159" s="7">
        <v>5.95</v>
      </c>
      <c r="AJ1159" s="7">
        <v>0</v>
      </c>
      <c r="AK1159" s="7">
        <v>0</v>
      </c>
      <c r="AL1159" s="7">
        <v>5.95</v>
      </c>
      <c r="AM1159" s="7">
        <v>5.95</v>
      </c>
      <c r="AN1159" s="12" t="s">
        <v>113</v>
      </c>
      <c r="AO1159" s="12" t="s">
        <v>114</v>
      </c>
      <c r="AP1159" s="12" t="s">
        <v>391</v>
      </c>
      <c r="AQ1159" s="12" t="s">
        <v>1652</v>
      </c>
      <c r="AR1159" s="12" t="s">
        <v>153</v>
      </c>
      <c r="AS1159" s="48" t="s">
        <v>1653</v>
      </c>
      <c r="AT1159" s="12" t="s">
        <v>60</v>
      </c>
      <c r="AU1159" s="12" t="s">
        <v>118</v>
      </c>
      <c r="AV1159" s="12" t="s">
        <v>1654</v>
      </c>
      <c r="AW1159" s="12"/>
      <c r="AX1159" s="12"/>
      <c r="AY1159" s="8" t="s">
        <v>47</v>
      </c>
    </row>
    <row r="1160" spans="1:51" ht="16.5" x14ac:dyDescent="0.25">
      <c r="A1160" s="159" t="str">
        <f>_xlfn.XLOOKUP(X1160,Mapping!N:N,Mapping!O:O,"Not Found",0,1)</f>
        <v>SOLO</v>
      </c>
      <c r="B1160" s="159" t="str">
        <f t="shared" si="72"/>
        <v>PLDBSOLO46071.6388888889</v>
      </c>
      <c r="D1160" s="159" t="str">
        <f t="shared" si="75"/>
        <v>Light Maintenance</v>
      </c>
      <c r="E1160" s="159" t="str">
        <f t="shared" si="73"/>
        <v>MCPPLDBSOLOLight Maintenance</v>
      </c>
      <c r="F1160" s="159" t="str">
        <f t="shared" si="74"/>
        <v>MCPPLDBSOLO</v>
      </c>
      <c r="G1160" s="159" t="s">
        <v>1889</v>
      </c>
      <c r="N1160" s="2">
        <v>2601</v>
      </c>
      <c r="O1160" s="3" t="s">
        <v>1626</v>
      </c>
      <c r="P1160" s="3" t="s">
        <v>39</v>
      </c>
      <c r="Q1160" s="3" t="s">
        <v>92</v>
      </c>
      <c r="R1160" s="3" t="s">
        <v>93</v>
      </c>
      <c r="S1160" s="4">
        <v>46071.638888888891</v>
      </c>
      <c r="T1160" s="4">
        <v>46071.709027777775</v>
      </c>
      <c r="U1160" s="4">
        <v>46071.709027777775</v>
      </c>
      <c r="V1160" s="3" t="s">
        <v>42</v>
      </c>
      <c r="W1160" s="3" t="s">
        <v>43</v>
      </c>
      <c r="X1160" s="3" t="s">
        <v>1664</v>
      </c>
      <c r="Y1160" s="2">
        <v>8</v>
      </c>
      <c r="Z1160" s="3" t="s">
        <v>94</v>
      </c>
      <c r="AA1160" s="5">
        <v>1.68</v>
      </c>
      <c r="AB1160" s="5">
        <v>0</v>
      </c>
      <c r="AC1160" s="5">
        <v>1.68</v>
      </c>
      <c r="AD1160" s="5">
        <v>0</v>
      </c>
      <c r="AE1160" s="5">
        <v>0</v>
      </c>
      <c r="AF1160" s="5">
        <v>1.68</v>
      </c>
      <c r="AG1160" s="6">
        <v>1.68</v>
      </c>
      <c r="AH1160" s="6"/>
      <c r="AI1160" s="7">
        <v>1.68</v>
      </c>
      <c r="AJ1160" s="7">
        <v>0</v>
      </c>
      <c r="AK1160" s="7">
        <v>0</v>
      </c>
      <c r="AL1160" s="7">
        <v>1.68</v>
      </c>
      <c r="AM1160" s="7">
        <v>1.68</v>
      </c>
      <c r="AN1160" s="12" t="s">
        <v>113</v>
      </c>
      <c r="AO1160" s="12" t="s">
        <v>114</v>
      </c>
      <c r="AP1160" s="12" t="s">
        <v>391</v>
      </c>
      <c r="AQ1160" s="12" t="s">
        <v>1652</v>
      </c>
      <c r="AR1160" s="12" t="s">
        <v>153</v>
      </c>
      <c r="AS1160" s="48" t="s">
        <v>1653</v>
      </c>
      <c r="AT1160" s="12" t="s">
        <v>60</v>
      </c>
      <c r="AU1160" s="12" t="s">
        <v>118</v>
      </c>
      <c r="AV1160" s="12" t="s">
        <v>1654</v>
      </c>
      <c r="AW1160" s="12"/>
      <c r="AX1160" s="12"/>
      <c r="AY1160" s="8" t="s">
        <v>94</v>
      </c>
    </row>
    <row r="1161" spans="1:51" ht="16.5" x14ac:dyDescent="0.25">
      <c r="A1161" s="159" t="str">
        <f>_xlfn.XLOOKUP(X1161,Mapping!N:N,Mapping!O:O,"Not Found",0,1)</f>
        <v>SOLO</v>
      </c>
      <c r="B1161" s="159" t="str">
        <f t="shared" si="72"/>
        <v>PLDBSOLO46071.7090277778</v>
      </c>
      <c r="D1161" s="159" t="str">
        <f t="shared" si="75"/>
        <v>SOLO planning QRM reporter exports</v>
      </c>
      <c r="E1161" s="159" t="str">
        <f t="shared" si="73"/>
        <v>MCPPLDBSOLOSOLO planning QRM reporter exports</v>
      </c>
      <c r="F1161" s="159" t="str">
        <f t="shared" si="74"/>
        <v>MCPPLDBSOLO</v>
      </c>
      <c r="G1161" s="159" t="s">
        <v>1889</v>
      </c>
      <c r="N1161" s="2">
        <v>2601</v>
      </c>
      <c r="O1161" s="3" t="s">
        <v>1626</v>
      </c>
      <c r="P1161" s="3" t="s">
        <v>39</v>
      </c>
      <c r="Q1161" s="3" t="s">
        <v>1669</v>
      </c>
      <c r="R1161" s="3" t="s">
        <v>1670</v>
      </c>
      <c r="S1161" s="4">
        <v>46071.709027777775</v>
      </c>
      <c r="T1161" s="4">
        <v>46071.743055555555</v>
      </c>
      <c r="U1161" s="4">
        <v>46071.743055555555</v>
      </c>
      <c r="V1161" s="3" t="s">
        <v>42</v>
      </c>
      <c r="W1161" s="3" t="s">
        <v>43</v>
      </c>
      <c r="X1161" s="3" t="s">
        <v>1664</v>
      </c>
      <c r="Y1161" s="2">
        <v>1</v>
      </c>
      <c r="Z1161" s="3" t="s">
        <v>1671</v>
      </c>
      <c r="AA1161" s="5">
        <v>0.82</v>
      </c>
      <c r="AB1161" s="5">
        <v>0</v>
      </c>
      <c r="AC1161" s="5">
        <v>0.82</v>
      </c>
      <c r="AD1161" s="5">
        <v>0</v>
      </c>
      <c r="AE1161" s="5">
        <v>0</v>
      </c>
      <c r="AF1161" s="5">
        <v>0.82</v>
      </c>
      <c r="AG1161" s="6">
        <v>0.82</v>
      </c>
      <c r="AH1161" s="6"/>
      <c r="AI1161" s="7">
        <v>0.82</v>
      </c>
      <c r="AJ1161" s="7">
        <v>0</v>
      </c>
      <c r="AK1161" s="7">
        <v>0</v>
      </c>
      <c r="AL1161" s="7">
        <v>0.82</v>
      </c>
      <c r="AM1161" s="7">
        <v>0.82</v>
      </c>
      <c r="AN1161" s="12" t="s">
        <v>113</v>
      </c>
      <c r="AO1161" s="12" t="s">
        <v>114</v>
      </c>
      <c r="AP1161" s="12" t="s">
        <v>391</v>
      </c>
      <c r="AQ1161" s="12" t="s">
        <v>1652</v>
      </c>
      <c r="AR1161" s="12" t="s">
        <v>153</v>
      </c>
      <c r="AS1161" s="48" t="s">
        <v>1653</v>
      </c>
      <c r="AT1161" s="12" t="s">
        <v>60</v>
      </c>
      <c r="AU1161" s="12" t="s">
        <v>118</v>
      </c>
      <c r="AV1161" s="12" t="s">
        <v>1654</v>
      </c>
      <c r="AW1161" s="12"/>
      <c r="AX1161" s="12"/>
      <c r="AY1161" s="8" t="s">
        <v>47</v>
      </c>
    </row>
    <row r="1162" spans="1:51" ht="16.5" x14ac:dyDescent="0.25">
      <c r="A1162" s="159" t="str">
        <f>_xlfn.XLOOKUP(X1162,Mapping!N:N,Mapping!O:O,"Not Found",0,1)</f>
        <v>SOLO</v>
      </c>
      <c r="B1162" s="159" t="str">
        <f t="shared" si="72"/>
        <v>PLDBSOLO46071.7430555556</v>
      </c>
      <c r="D1162" s="159" t="str">
        <f t="shared" si="75"/>
        <v>SOLO planning OLAP exports</v>
      </c>
      <c r="E1162" s="159" t="str">
        <f t="shared" si="73"/>
        <v>MCPPLDBSOLOSOLO planning OLAP exports</v>
      </c>
      <c r="F1162" s="159" t="str">
        <f t="shared" si="74"/>
        <v>MCPPLDBSOLO</v>
      </c>
      <c r="G1162" s="159" t="s">
        <v>1889</v>
      </c>
      <c r="N1162" s="2">
        <v>2601</v>
      </c>
      <c r="O1162" s="3" t="s">
        <v>1626</v>
      </c>
      <c r="P1162" s="3" t="s">
        <v>39</v>
      </c>
      <c r="Q1162" s="3" t="s">
        <v>1672</v>
      </c>
      <c r="R1162" s="3" t="s">
        <v>1673</v>
      </c>
      <c r="S1162" s="4">
        <v>46071.743055555555</v>
      </c>
      <c r="T1162" s="4">
        <v>46071.81527777778</v>
      </c>
      <c r="U1162" s="4">
        <v>46071.816666666666</v>
      </c>
      <c r="V1162" s="3" t="s">
        <v>42</v>
      </c>
      <c r="W1162" s="3" t="s">
        <v>43</v>
      </c>
      <c r="X1162" s="3" t="s">
        <v>1664</v>
      </c>
      <c r="Y1162" s="2">
        <v>1</v>
      </c>
      <c r="Z1162" s="3" t="s">
        <v>1674</v>
      </c>
      <c r="AA1162" s="5">
        <v>1.73</v>
      </c>
      <c r="AB1162" s="5">
        <v>0</v>
      </c>
      <c r="AC1162" s="5">
        <v>1.73</v>
      </c>
      <c r="AD1162" s="5">
        <v>0</v>
      </c>
      <c r="AE1162" s="5">
        <v>0</v>
      </c>
      <c r="AF1162" s="5">
        <v>1.73</v>
      </c>
      <c r="AG1162" s="6">
        <v>1.73</v>
      </c>
      <c r="AH1162" s="6"/>
      <c r="AI1162" s="7">
        <v>1.73</v>
      </c>
      <c r="AJ1162" s="7">
        <v>0</v>
      </c>
      <c r="AK1162" s="7">
        <v>0</v>
      </c>
      <c r="AL1162" s="7">
        <v>1.73</v>
      </c>
      <c r="AM1162" s="7">
        <v>1.73</v>
      </c>
      <c r="AN1162" s="12" t="s">
        <v>113</v>
      </c>
      <c r="AO1162" s="12" t="s">
        <v>114</v>
      </c>
      <c r="AP1162" s="12" t="s">
        <v>391</v>
      </c>
      <c r="AQ1162" s="12" t="s">
        <v>1652</v>
      </c>
      <c r="AR1162" s="12" t="s">
        <v>153</v>
      </c>
      <c r="AS1162" s="48" t="s">
        <v>1653</v>
      </c>
      <c r="AT1162" s="12" t="s">
        <v>60</v>
      </c>
      <c r="AU1162" s="12" t="s">
        <v>118</v>
      </c>
      <c r="AV1162" s="12" t="s">
        <v>1654</v>
      </c>
      <c r="AW1162" s="12"/>
      <c r="AX1162" s="12"/>
      <c r="AY1162" s="8" t="s">
        <v>47</v>
      </c>
    </row>
    <row r="1163" spans="1:51" ht="16.5" x14ac:dyDescent="0.25">
      <c r="A1163" s="159" t="str">
        <f>_xlfn.XLOOKUP(X1163,Mapping!N:N,Mapping!O:O,"Not Found",0,1)</f>
        <v>SOT Create</v>
      </c>
      <c r="B1163" s="159" t="str">
        <f t="shared" si="72"/>
        <v>PLDBSOT Create46071.8166666667</v>
      </c>
      <c r="D1163" s="159" t="str">
        <f t="shared" si="75"/>
        <v>NII SOT planning trees creation</v>
      </c>
      <c r="E1163" s="159" t="str">
        <f t="shared" si="73"/>
        <v>MCPPLDBSOT CreateNII SOT planning trees creation</v>
      </c>
      <c r="F1163" s="159" t="str">
        <f t="shared" si="74"/>
        <v>MCPPLDBSOT Create</v>
      </c>
      <c r="G1163" s="159" t="s">
        <v>1889</v>
      </c>
      <c r="N1163" s="2">
        <v>2601</v>
      </c>
      <c r="O1163" s="3" t="s">
        <v>1626</v>
      </c>
      <c r="P1163" s="3" t="s">
        <v>39</v>
      </c>
      <c r="Q1163" s="3" t="s">
        <v>1675</v>
      </c>
      <c r="R1163" s="3" t="s">
        <v>1676</v>
      </c>
      <c r="S1163" s="4">
        <v>46071.816666666666</v>
      </c>
      <c r="T1163" s="4">
        <v>46071.818749999999</v>
      </c>
      <c r="U1163" s="4">
        <v>46072.470833333333</v>
      </c>
      <c r="V1163" s="3" t="s">
        <v>42</v>
      </c>
      <c r="W1163" s="3" t="s">
        <v>43</v>
      </c>
      <c r="X1163" s="3" t="s">
        <v>1677</v>
      </c>
      <c r="Y1163" s="2">
        <v>1</v>
      </c>
      <c r="Z1163" s="3" t="s">
        <v>1678</v>
      </c>
      <c r="AA1163" s="5">
        <v>0.05</v>
      </c>
      <c r="AB1163" s="5">
        <v>0</v>
      </c>
      <c r="AC1163" s="5">
        <v>0.05</v>
      </c>
      <c r="AD1163" s="5">
        <v>0</v>
      </c>
      <c r="AE1163" s="5">
        <v>0</v>
      </c>
      <c r="AF1163" s="5">
        <v>0.05</v>
      </c>
      <c r="AG1163" s="6">
        <v>0.05</v>
      </c>
      <c r="AH1163" s="6"/>
      <c r="AI1163" s="7">
        <v>0.05</v>
      </c>
      <c r="AJ1163" s="7">
        <v>0</v>
      </c>
      <c r="AK1163" s="7">
        <v>0</v>
      </c>
      <c r="AL1163" s="7">
        <v>0.05</v>
      </c>
      <c r="AM1163" s="7">
        <v>0.05</v>
      </c>
      <c r="AN1163" s="12" t="s">
        <v>113</v>
      </c>
      <c r="AO1163" s="12" t="s">
        <v>114</v>
      </c>
      <c r="AP1163" s="12" t="s">
        <v>391</v>
      </c>
      <c r="AQ1163" s="12" t="s">
        <v>1679</v>
      </c>
      <c r="AR1163" s="12"/>
      <c r="AS1163" s="48" t="s">
        <v>1653</v>
      </c>
      <c r="AT1163" s="12" t="s">
        <v>60</v>
      </c>
      <c r="AU1163" s="12" t="s">
        <v>118</v>
      </c>
      <c r="AV1163" s="12" t="s">
        <v>1680</v>
      </c>
      <c r="AW1163" s="12"/>
      <c r="AX1163" s="12"/>
      <c r="AY1163" s="8" t="s">
        <v>47</v>
      </c>
    </row>
    <row r="1164" spans="1:51" ht="16.5" x14ac:dyDescent="0.25">
      <c r="A1164" s="159" t="str">
        <f>_xlfn.XLOOKUP(X1164,Mapping!N:N,Mapping!O:O,"Not Found",0,1)</f>
        <v>Load Compare MP</v>
      </c>
      <c r="B1164" s="159" t="str">
        <f t="shared" si="72"/>
        <v>PLDBLoad Compare MP46072.4708333333</v>
      </c>
      <c r="D1164" s="159" t="str">
        <f t="shared" si="75"/>
        <v>load Model parameters</v>
      </c>
      <c r="E1164" s="159" t="str">
        <f t="shared" si="73"/>
        <v>MCPPLDBLoad Compare MPload Model parameters</v>
      </c>
      <c r="F1164" s="159" t="str">
        <f t="shared" si="74"/>
        <v>MCPPLDBLoad Compare MP</v>
      </c>
      <c r="G1164" s="159" t="s">
        <v>1889</v>
      </c>
      <c r="N1164" s="2">
        <v>2601</v>
      </c>
      <c r="O1164" s="3" t="s">
        <v>1626</v>
      </c>
      <c r="P1164" s="3" t="s">
        <v>39</v>
      </c>
      <c r="Q1164" s="3" t="s">
        <v>48</v>
      </c>
      <c r="R1164" s="3" t="s">
        <v>49</v>
      </c>
      <c r="S1164" s="4">
        <v>46072.470833333333</v>
      </c>
      <c r="T1164" s="4">
        <v>46072.474305555559</v>
      </c>
      <c r="U1164" s="4">
        <v>46072.474305555559</v>
      </c>
      <c r="V1164" s="3" t="s">
        <v>42</v>
      </c>
      <c r="W1164" s="3" t="s">
        <v>43</v>
      </c>
      <c r="X1164" s="3" t="s">
        <v>1681</v>
      </c>
      <c r="Y1164" s="2">
        <v>2</v>
      </c>
      <c r="Z1164" s="3" t="s">
        <v>52</v>
      </c>
      <c r="AA1164" s="5">
        <v>0.08</v>
      </c>
      <c r="AB1164" s="5">
        <v>0</v>
      </c>
      <c r="AC1164" s="5">
        <v>0.08</v>
      </c>
      <c r="AD1164" s="5">
        <v>0</v>
      </c>
      <c r="AE1164" s="5">
        <v>0</v>
      </c>
      <c r="AF1164" s="5">
        <v>0.08</v>
      </c>
      <c r="AG1164" s="6"/>
      <c r="AH1164" s="6">
        <v>7.3000000000465661</v>
      </c>
      <c r="AI1164" s="7">
        <v>0</v>
      </c>
      <c r="AJ1164" s="7">
        <v>7.3000000000465661</v>
      </c>
      <c r="AK1164" s="7">
        <v>0.08</v>
      </c>
      <c r="AL1164" s="7">
        <v>7.3000000000465661</v>
      </c>
      <c r="AM1164" s="7">
        <v>7.3800000000465662</v>
      </c>
      <c r="AN1164" s="12" t="s">
        <v>149</v>
      </c>
      <c r="AO1164" s="12" t="s">
        <v>150</v>
      </c>
      <c r="AP1164" s="12" t="s">
        <v>151</v>
      </c>
      <c r="AQ1164" s="12" t="s">
        <v>1629</v>
      </c>
      <c r="AR1164" s="12" t="s">
        <v>596</v>
      </c>
      <c r="AS1164" s="12"/>
      <c r="AT1164" s="12" t="s">
        <v>60</v>
      </c>
      <c r="AU1164" s="12" t="s">
        <v>118</v>
      </c>
      <c r="AV1164" s="12" t="s">
        <v>1630</v>
      </c>
      <c r="AW1164" s="12"/>
      <c r="AX1164" s="12"/>
      <c r="AY1164" s="8" t="s">
        <v>47</v>
      </c>
    </row>
    <row r="1165" spans="1:51" ht="16.5" x14ac:dyDescent="0.25">
      <c r="A1165" s="159" t="str">
        <f>_xlfn.XLOOKUP(X1165,Mapping!N:N,Mapping!O:O,"Not Found",0,1)</f>
        <v>Load Compare MP</v>
      </c>
      <c r="B1165" s="159" t="str">
        <f t="shared" si="72"/>
        <v>PLDBLoad Compare MP46072.4743055556</v>
      </c>
      <c r="D1165" s="159" t="str">
        <f t="shared" si="75"/>
        <v>Model parameters comparison</v>
      </c>
      <c r="E1165" s="159" t="str">
        <f t="shared" si="73"/>
        <v>MCPPLDBLoad Compare MPModel parameters comparison</v>
      </c>
      <c r="F1165" s="159" t="str">
        <f t="shared" si="74"/>
        <v>MCPPLDBLoad Compare MP</v>
      </c>
      <c r="G1165" s="159" t="s">
        <v>1889</v>
      </c>
      <c r="N1165" s="2">
        <v>2601</v>
      </c>
      <c r="O1165" s="3" t="s">
        <v>1626</v>
      </c>
      <c r="P1165" s="3" t="s">
        <v>39</v>
      </c>
      <c r="Q1165" s="3" t="s">
        <v>53</v>
      </c>
      <c r="R1165" s="3" t="s">
        <v>329</v>
      </c>
      <c r="S1165" s="4">
        <v>46072.474305555559</v>
      </c>
      <c r="T1165" s="4">
        <v>46072.474999999999</v>
      </c>
      <c r="U1165" s="4">
        <v>46072.495138888888</v>
      </c>
      <c r="V1165" s="3" t="s">
        <v>42</v>
      </c>
      <c r="W1165" s="3" t="s">
        <v>43</v>
      </c>
      <c r="X1165" s="3" t="s">
        <v>1681</v>
      </c>
      <c r="Y1165" s="2">
        <v>2</v>
      </c>
      <c r="Z1165" s="3" t="s">
        <v>55</v>
      </c>
      <c r="AA1165" s="5">
        <v>0.02</v>
      </c>
      <c r="AB1165" s="5">
        <v>0</v>
      </c>
      <c r="AC1165" s="5">
        <v>0.02</v>
      </c>
      <c r="AD1165" s="5">
        <v>0</v>
      </c>
      <c r="AE1165" s="5">
        <v>0</v>
      </c>
      <c r="AF1165" s="5">
        <v>0.02</v>
      </c>
      <c r="AG1165" s="6"/>
      <c r="AH1165" s="6"/>
      <c r="AI1165" s="7">
        <v>0</v>
      </c>
      <c r="AJ1165" s="7">
        <v>0</v>
      </c>
      <c r="AK1165" s="7">
        <v>0.02</v>
      </c>
      <c r="AL1165" s="7">
        <v>0</v>
      </c>
      <c r="AM1165" s="7">
        <v>0.02</v>
      </c>
      <c r="AN1165" s="12" t="s">
        <v>149</v>
      </c>
      <c r="AO1165" s="12" t="s">
        <v>150</v>
      </c>
      <c r="AP1165" s="12" t="s">
        <v>151</v>
      </c>
      <c r="AQ1165" s="12" t="s">
        <v>1629</v>
      </c>
      <c r="AR1165" s="12" t="s">
        <v>596</v>
      </c>
      <c r="AS1165" s="12"/>
      <c r="AT1165" s="12" t="s">
        <v>60</v>
      </c>
      <c r="AU1165" s="12" t="s">
        <v>118</v>
      </c>
      <c r="AV1165" s="12" t="s">
        <v>1630</v>
      </c>
      <c r="AW1165" s="12"/>
      <c r="AX1165" s="12"/>
      <c r="AY1165" s="8" t="s">
        <v>47</v>
      </c>
    </row>
    <row r="1166" spans="1:51" ht="16.5" x14ac:dyDescent="0.25">
      <c r="A1166" s="159" t="str">
        <f>_xlfn.XLOOKUP(X1166,Mapping!N:N,Mapping!O:O,"Not Found",0,1)</f>
        <v>Valuation (NPV)</v>
      </c>
      <c r="B1166" s="159" t="str">
        <f t="shared" si="72"/>
        <v>PLDBValuation (NPV)46072.4951388889</v>
      </c>
      <c r="D1166" s="159" t="str">
        <f t="shared" si="75"/>
        <v>portfolio valuation run</v>
      </c>
      <c r="E1166" s="159" t="str">
        <f t="shared" si="73"/>
        <v>MCPPLDBValuation (NPV)portfolio valuation run</v>
      </c>
      <c r="F1166" s="159" t="str">
        <f t="shared" si="74"/>
        <v>MCPPLDBValuation (NPV)</v>
      </c>
      <c r="G1166" s="159" t="s">
        <v>1889</v>
      </c>
      <c r="N1166" s="2">
        <v>2601</v>
      </c>
      <c r="O1166" s="3" t="s">
        <v>1626</v>
      </c>
      <c r="P1166" s="3" t="s">
        <v>39</v>
      </c>
      <c r="Q1166" s="3" t="s">
        <v>85</v>
      </c>
      <c r="R1166" s="3" t="s">
        <v>86</v>
      </c>
      <c r="S1166" s="4">
        <v>46072.495138888888</v>
      </c>
      <c r="T1166" s="4">
        <v>46072.568749999999</v>
      </c>
      <c r="U1166" s="4">
        <v>46072.568749999999</v>
      </c>
      <c r="V1166" s="3" t="s">
        <v>42</v>
      </c>
      <c r="W1166" s="3" t="s">
        <v>43</v>
      </c>
      <c r="X1166" s="3" t="s">
        <v>1682</v>
      </c>
      <c r="Y1166" s="2">
        <v>2</v>
      </c>
      <c r="Z1166" s="3" t="s">
        <v>88</v>
      </c>
      <c r="AA1166" s="5">
        <v>1.77</v>
      </c>
      <c r="AB1166" s="5">
        <v>0</v>
      </c>
      <c r="AC1166" s="5">
        <v>1.77</v>
      </c>
      <c r="AD1166" s="5">
        <v>0</v>
      </c>
      <c r="AE1166" s="5">
        <v>0</v>
      </c>
      <c r="AF1166" s="5">
        <v>1.77</v>
      </c>
      <c r="AG1166" s="6"/>
      <c r="AH1166" s="6"/>
      <c r="AI1166" s="7">
        <v>0</v>
      </c>
      <c r="AJ1166" s="7">
        <v>0</v>
      </c>
      <c r="AK1166" s="7">
        <v>1.77</v>
      </c>
      <c r="AL1166" s="7">
        <v>0</v>
      </c>
      <c r="AM1166" s="7">
        <v>1.77</v>
      </c>
      <c r="AN1166" s="12" t="s">
        <v>149</v>
      </c>
      <c r="AO1166" s="12" t="s">
        <v>150</v>
      </c>
      <c r="AP1166" s="12" t="s">
        <v>151</v>
      </c>
      <c r="AQ1166" s="12" t="s">
        <v>1629</v>
      </c>
      <c r="AR1166" s="12" t="s">
        <v>596</v>
      </c>
      <c r="AS1166" s="12"/>
      <c r="AT1166" s="12" t="s">
        <v>60</v>
      </c>
      <c r="AU1166" s="12" t="s">
        <v>118</v>
      </c>
      <c r="AV1166" s="12" t="s">
        <v>1630</v>
      </c>
      <c r="AW1166" s="12"/>
      <c r="AX1166" s="12"/>
      <c r="AY1166" s="8" t="s">
        <v>47</v>
      </c>
    </row>
    <row r="1167" spans="1:51" ht="16.5" x14ac:dyDescent="0.25">
      <c r="A1167" s="159" t="str">
        <f>_xlfn.XLOOKUP(X1167,Mapping!N:N,Mapping!O:O,"Not Found",0,1)</f>
        <v>Valuation (NPV)</v>
      </c>
      <c r="B1167" s="159" t="str">
        <f t="shared" si="72"/>
        <v>PLDBValuation (NPV)46072.56875</v>
      </c>
      <c r="D1167" s="159" t="str">
        <f t="shared" si="75"/>
        <v>export to ara</v>
      </c>
      <c r="E1167" s="159" t="str">
        <f t="shared" si="73"/>
        <v>MCPPLDBValuation (NPV)export to ara</v>
      </c>
      <c r="F1167" s="159" t="str">
        <f t="shared" si="74"/>
        <v>MCPPLDBValuation (NPV)</v>
      </c>
      <c r="G1167" s="159" t="s">
        <v>1889</v>
      </c>
      <c r="N1167" s="2">
        <v>2601</v>
      </c>
      <c r="O1167" s="3" t="s">
        <v>1626</v>
      </c>
      <c r="P1167" s="3" t="s">
        <v>39</v>
      </c>
      <c r="Q1167" s="3" t="s">
        <v>89</v>
      </c>
      <c r="R1167" s="3" t="s">
        <v>90</v>
      </c>
      <c r="S1167" s="4">
        <v>46072.568749999999</v>
      </c>
      <c r="T1167" s="4">
        <v>46072.568749999999</v>
      </c>
      <c r="U1167" s="4">
        <v>46072.568749999999</v>
      </c>
      <c r="V1167" s="3" t="s">
        <v>42</v>
      </c>
      <c r="W1167" s="3" t="s">
        <v>43</v>
      </c>
      <c r="X1167" s="3" t="s">
        <v>1682</v>
      </c>
      <c r="Y1167" s="2">
        <v>4</v>
      </c>
      <c r="Z1167" s="3" t="s">
        <v>91</v>
      </c>
      <c r="AA1167" s="5">
        <v>0</v>
      </c>
      <c r="AB1167" s="5">
        <v>0</v>
      </c>
      <c r="AC1167" s="5">
        <v>0</v>
      </c>
      <c r="AD1167" s="5">
        <v>0</v>
      </c>
      <c r="AE1167" s="5">
        <v>0</v>
      </c>
      <c r="AF1167" s="5">
        <v>0</v>
      </c>
      <c r="AG1167" s="6"/>
      <c r="AH1167" s="6"/>
      <c r="AI1167" s="7">
        <v>0</v>
      </c>
      <c r="AJ1167" s="7">
        <v>0</v>
      </c>
      <c r="AK1167" s="7">
        <v>0</v>
      </c>
      <c r="AL1167" s="7">
        <v>0</v>
      </c>
      <c r="AM1167" s="7">
        <v>0</v>
      </c>
      <c r="AN1167" s="12" t="s">
        <v>46</v>
      </c>
      <c r="AO1167" s="12"/>
      <c r="AP1167" s="12"/>
      <c r="AQ1167" s="12"/>
      <c r="AR1167" s="12"/>
      <c r="AS1167" s="12"/>
      <c r="AT1167" s="12"/>
      <c r="AU1167" s="12"/>
      <c r="AV1167" s="12"/>
      <c r="AW1167" s="12"/>
      <c r="AX1167" s="12"/>
      <c r="AY1167" s="8" t="s">
        <v>91</v>
      </c>
    </row>
    <row r="1168" spans="1:51" ht="16.5" x14ac:dyDescent="0.25">
      <c r="A1168" s="159" t="str">
        <f>_xlfn.XLOOKUP(X1168,Mapping!N:N,Mapping!O:O,"Not Found",0,1)</f>
        <v>Valuation (NPV)</v>
      </c>
      <c r="B1168" s="159" t="str">
        <f t="shared" si="72"/>
        <v>PLDBValuation (NPV)46072.56875</v>
      </c>
      <c r="D1168" s="159" t="str">
        <f t="shared" si="75"/>
        <v>Light Maintenance</v>
      </c>
      <c r="E1168" s="159" t="str">
        <f t="shared" si="73"/>
        <v>MCPPLDBValuation (NPV)Light Maintenance</v>
      </c>
      <c r="F1168" s="159" t="str">
        <f t="shared" si="74"/>
        <v>MCPPLDBValuation (NPV)</v>
      </c>
      <c r="G1168" s="159" t="s">
        <v>1889</v>
      </c>
      <c r="N1168" s="2">
        <v>2601</v>
      </c>
      <c r="O1168" s="3" t="s">
        <v>1626</v>
      </c>
      <c r="P1168" s="3" t="s">
        <v>39</v>
      </c>
      <c r="Q1168" s="3" t="s">
        <v>92</v>
      </c>
      <c r="R1168" s="3" t="s">
        <v>93</v>
      </c>
      <c r="S1168" s="4">
        <v>46072.568749999999</v>
      </c>
      <c r="T1168" s="4">
        <v>46072.594444444447</v>
      </c>
      <c r="U1168" s="4">
        <v>46072.594444444447</v>
      </c>
      <c r="V1168" s="3" t="s">
        <v>42</v>
      </c>
      <c r="W1168" s="3" t="s">
        <v>43</v>
      </c>
      <c r="X1168" s="3" t="s">
        <v>1682</v>
      </c>
      <c r="Y1168" s="2">
        <v>9</v>
      </c>
      <c r="Z1168" s="3" t="s">
        <v>94</v>
      </c>
      <c r="AA1168" s="5">
        <v>0.62</v>
      </c>
      <c r="AB1168" s="5">
        <v>0</v>
      </c>
      <c r="AC1168" s="5">
        <v>0.62</v>
      </c>
      <c r="AD1168" s="5">
        <v>0</v>
      </c>
      <c r="AE1168" s="5">
        <v>0</v>
      </c>
      <c r="AF1168" s="5">
        <v>0.62</v>
      </c>
      <c r="AG1168" s="6"/>
      <c r="AH1168" s="6"/>
      <c r="AI1168" s="7">
        <v>0</v>
      </c>
      <c r="AJ1168" s="7">
        <v>0</v>
      </c>
      <c r="AK1168" s="7">
        <v>0.62</v>
      </c>
      <c r="AL1168" s="7">
        <v>0</v>
      </c>
      <c r="AM1168" s="7">
        <v>0.62</v>
      </c>
      <c r="AN1168" s="12" t="s">
        <v>46</v>
      </c>
      <c r="AO1168" s="12"/>
      <c r="AP1168" s="12"/>
      <c r="AQ1168" s="12"/>
      <c r="AR1168" s="12"/>
      <c r="AS1168" s="12"/>
      <c r="AT1168" s="12"/>
      <c r="AU1168" s="12"/>
      <c r="AV1168" s="12"/>
      <c r="AW1168" s="12"/>
      <c r="AX1168" s="12"/>
      <c r="AY1168" s="8" t="s">
        <v>94</v>
      </c>
    </row>
    <row r="1169" spans="1:51" ht="16.5" x14ac:dyDescent="0.25">
      <c r="A1169" s="159" t="str">
        <f>_xlfn.XLOOKUP(X1169,Mapping!N:N,Mapping!O:O,"Not Found",0,1)</f>
        <v>Valuation (NPV)</v>
      </c>
      <c r="B1169" s="159" t="str">
        <f t="shared" si="72"/>
        <v>PLDBValuation (NPV)46072.5944444444</v>
      </c>
      <c r="D1169" s="159" t="str">
        <f t="shared" si="75"/>
        <v>valuation report OLAP exports</v>
      </c>
      <c r="E1169" s="159" t="str">
        <f t="shared" si="73"/>
        <v>MCPPLDBValuation (NPV)valuation report OLAP exports</v>
      </c>
      <c r="F1169" s="159" t="str">
        <f t="shared" si="74"/>
        <v>MCPPLDBValuation (NPV)</v>
      </c>
      <c r="G1169" s="159" t="s">
        <v>1889</v>
      </c>
      <c r="N1169" s="2">
        <v>2601</v>
      </c>
      <c r="O1169" s="3" t="s">
        <v>1626</v>
      </c>
      <c r="P1169" s="3" t="s">
        <v>39</v>
      </c>
      <c r="Q1169" s="3" t="s">
        <v>95</v>
      </c>
      <c r="R1169" s="3" t="s">
        <v>96</v>
      </c>
      <c r="S1169" s="4">
        <v>46072.594444444447</v>
      </c>
      <c r="T1169" s="4">
        <v>46072.633333333331</v>
      </c>
      <c r="U1169" s="4">
        <v>46072.633333333331</v>
      </c>
      <c r="V1169" s="3" t="s">
        <v>42</v>
      </c>
      <c r="W1169" s="3" t="s">
        <v>43</v>
      </c>
      <c r="X1169" s="3" t="s">
        <v>1682</v>
      </c>
      <c r="Y1169" s="2">
        <v>2</v>
      </c>
      <c r="Z1169" s="3" t="s">
        <v>97</v>
      </c>
      <c r="AA1169" s="5">
        <v>0.93</v>
      </c>
      <c r="AB1169" s="5">
        <v>0</v>
      </c>
      <c r="AC1169" s="5">
        <v>0.93</v>
      </c>
      <c r="AD1169" s="5">
        <v>0</v>
      </c>
      <c r="AE1169" s="5">
        <v>0</v>
      </c>
      <c r="AF1169" s="5">
        <v>0.93</v>
      </c>
      <c r="AG1169" s="6"/>
      <c r="AH1169" s="6"/>
      <c r="AI1169" s="7">
        <v>0</v>
      </c>
      <c r="AJ1169" s="7">
        <v>0</v>
      </c>
      <c r="AK1169" s="7">
        <v>0.93</v>
      </c>
      <c r="AL1169" s="7">
        <v>0</v>
      </c>
      <c r="AM1169" s="7">
        <v>0.93</v>
      </c>
      <c r="AN1169" s="12" t="s">
        <v>149</v>
      </c>
      <c r="AO1169" s="12" t="s">
        <v>150</v>
      </c>
      <c r="AP1169" s="12" t="s">
        <v>151</v>
      </c>
      <c r="AQ1169" s="12" t="s">
        <v>1629</v>
      </c>
      <c r="AR1169" s="12" t="s">
        <v>596</v>
      </c>
      <c r="AS1169" s="12"/>
      <c r="AT1169" s="12" t="s">
        <v>60</v>
      </c>
      <c r="AU1169" s="12" t="s">
        <v>118</v>
      </c>
      <c r="AV1169" s="12" t="s">
        <v>1630</v>
      </c>
      <c r="AW1169" s="12"/>
      <c r="AX1169" s="12"/>
      <c r="AY1169" s="8" t="s">
        <v>47</v>
      </c>
    </row>
    <row r="1170" spans="1:51" ht="16.5" x14ac:dyDescent="0.25">
      <c r="A1170" s="159" t="str">
        <f>_xlfn.XLOOKUP(X1170,Mapping!N:N,Mapping!O:O,"Not Found",0,1)</f>
        <v>Valuation (NPV)</v>
      </c>
      <c r="B1170" s="159" t="str">
        <f t="shared" si="72"/>
        <v>PLDBValuation (NPV)46072.6333333333</v>
      </c>
      <c r="D1170" s="159" t="str">
        <f t="shared" si="75"/>
        <v>valuation report QRM Reporter exports</v>
      </c>
      <c r="E1170" s="159" t="str">
        <f t="shared" si="73"/>
        <v>MCPPLDBValuation (NPV)valuation report QRM Reporter exports</v>
      </c>
      <c r="F1170" s="159" t="str">
        <f t="shared" si="74"/>
        <v>MCPPLDBValuation (NPV)</v>
      </c>
      <c r="G1170" s="159" t="s">
        <v>1889</v>
      </c>
      <c r="N1170" s="2">
        <v>2601</v>
      </c>
      <c r="O1170" s="3" t="s">
        <v>1626</v>
      </c>
      <c r="P1170" s="3" t="s">
        <v>39</v>
      </c>
      <c r="Q1170" s="3" t="s">
        <v>264</v>
      </c>
      <c r="R1170" s="3" t="s">
        <v>682</v>
      </c>
      <c r="S1170" s="4">
        <v>46072.633333333331</v>
      </c>
      <c r="T1170" s="4">
        <v>46072.691666666666</v>
      </c>
      <c r="U1170" s="4">
        <v>46073.375694444447</v>
      </c>
      <c r="V1170" s="3" t="s">
        <v>42</v>
      </c>
      <c r="W1170" s="3" t="s">
        <v>43</v>
      </c>
      <c r="X1170" s="3" t="s">
        <v>1682</v>
      </c>
      <c r="Y1170" s="2">
        <v>2</v>
      </c>
      <c r="Z1170" s="3" t="s">
        <v>266</v>
      </c>
      <c r="AA1170" s="5">
        <v>1.4</v>
      </c>
      <c r="AB1170" s="5">
        <v>0</v>
      </c>
      <c r="AC1170" s="5">
        <v>1.4</v>
      </c>
      <c r="AD1170" s="5">
        <v>0</v>
      </c>
      <c r="AE1170" s="5">
        <v>0</v>
      </c>
      <c r="AF1170" s="5">
        <v>1.4</v>
      </c>
      <c r="AG1170" s="6"/>
      <c r="AH1170" s="6"/>
      <c r="AI1170" s="7">
        <v>0</v>
      </c>
      <c r="AJ1170" s="7">
        <v>0</v>
      </c>
      <c r="AK1170" s="7">
        <v>1.4</v>
      </c>
      <c r="AL1170" s="7">
        <v>0</v>
      </c>
      <c r="AM1170" s="7">
        <v>1.4</v>
      </c>
      <c r="AN1170" s="12" t="s">
        <v>149</v>
      </c>
      <c r="AO1170" s="12" t="s">
        <v>150</v>
      </c>
      <c r="AP1170" s="12" t="s">
        <v>151</v>
      </c>
      <c r="AQ1170" s="12" t="s">
        <v>1629</v>
      </c>
      <c r="AR1170" s="12" t="s">
        <v>596</v>
      </c>
      <c r="AS1170" s="12"/>
      <c r="AT1170" s="12" t="s">
        <v>60</v>
      </c>
      <c r="AU1170" s="12" t="s">
        <v>118</v>
      </c>
      <c r="AV1170" s="12" t="s">
        <v>1630</v>
      </c>
      <c r="AW1170" s="12"/>
      <c r="AX1170" s="12"/>
      <c r="AY1170" s="8" t="s">
        <v>47</v>
      </c>
    </row>
    <row r="1171" spans="1:51" ht="16.5" x14ac:dyDescent="0.25">
      <c r="A1171" s="159" t="str">
        <f>_xlfn.XLOOKUP(X1171,Mapping!N:N,Mapping!O:O,"Not Found",0,1)</f>
        <v>EC</v>
      </c>
      <c r="B1171" s="159" t="str">
        <f t="shared" si="72"/>
        <v>PLDBEC46073.3756944444</v>
      </c>
      <c r="D1171" s="159" t="str">
        <f t="shared" si="75"/>
        <v>Light Maintenance</v>
      </c>
      <c r="E1171" s="159" t="str">
        <f t="shared" si="73"/>
        <v>MCPPLDBECLight Maintenance</v>
      </c>
      <c r="F1171" s="159" t="str">
        <f t="shared" si="74"/>
        <v>MCPPLDBEC</v>
      </c>
      <c r="G1171" s="159" t="s">
        <v>1889</v>
      </c>
      <c r="N1171" s="2">
        <v>2601</v>
      </c>
      <c r="O1171" s="3" t="s">
        <v>1626</v>
      </c>
      <c r="P1171" s="3" t="s">
        <v>39</v>
      </c>
      <c r="Q1171" s="3" t="s">
        <v>92</v>
      </c>
      <c r="R1171" s="3" t="s">
        <v>93</v>
      </c>
      <c r="S1171" s="4">
        <v>46073.375694444447</v>
      </c>
      <c r="T1171" s="4">
        <v>46073.385416666664</v>
      </c>
      <c r="U1171" s="4">
        <v>46073.385416666664</v>
      </c>
      <c r="V1171" s="3" t="s">
        <v>42</v>
      </c>
      <c r="W1171" s="3" t="s">
        <v>43</v>
      </c>
      <c r="X1171" s="3" t="s">
        <v>1683</v>
      </c>
      <c r="Y1171" s="2">
        <v>10</v>
      </c>
      <c r="Z1171" s="3" t="s">
        <v>94</v>
      </c>
      <c r="AA1171" s="5">
        <v>0.23</v>
      </c>
      <c r="AB1171" s="5">
        <v>0</v>
      </c>
      <c r="AC1171" s="5">
        <v>0.23</v>
      </c>
      <c r="AD1171" s="5">
        <v>0</v>
      </c>
      <c r="AE1171" s="5">
        <v>0</v>
      </c>
      <c r="AF1171" s="5">
        <v>0.23</v>
      </c>
      <c r="AG1171" s="6"/>
      <c r="AH1171" s="6"/>
      <c r="AI1171" s="7">
        <v>0</v>
      </c>
      <c r="AJ1171" s="7">
        <v>0</v>
      </c>
      <c r="AK1171" s="7">
        <v>0.23</v>
      </c>
      <c r="AL1171" s="7">
        <v>0</v>
      </c>
      <c r="AM1171" s="7">
        <v>0.23</v>
      </c>
      <c r="AN1171" s="12" t="s">
        <v>46</v>
      </c>
      <c r="AO1171" s="12"/>
      <c r="AP1171" s="12"/>
      <c r="AQ1171" s="12"/>
      <c r="AR1171" s="12"/>
      <c r="AS1171" s="12"/>
      <c r="AT1171" s="12"/>
      <c r="AU1171" s="12"/>
      <c r="AV1171" s="12"/>
      <c r="AW1171" s="12"/>
      <c r="AX1171" s="12"/>
      <c r="AY1171" s="8" t="s">
        <v>94</v>
      </c>
    </row>
    <row r="1172" spans="1:51" ht="16.5" x14ac:dyDescent="0.25">
      <c r="A1172" s="159" t="str">
        <f>_xlfn.XLOOKUP(X1172,Mapping!N:N,Mapping!O:O,"Not Found",0,1)</f>
        <v>EC</v>
      </c>
      <c r="B1172" s="159" t="str">
        <f t="shared" si="72"/>
        <v>PLDBEC46073.3854166667</v>
      </c>
      <c r="D1172" s="159" t="str">
        <f t="shared" si="75"/>
        <v>ing-ec valuation</v>
      </c>
      <c r="E1172" s="159" t="str">
        <f t="shared" si="73"/>
        <v>MCPPLDBECing-ec valuation</v>
      </c>
      <c r="F1172" s="159" t="str">
        <f t="shared" si="74"/>
        <v>MCPPLDBEC</v>
      </c>
      <c r="G1172" s="159" t="s">
        <v>1889</v>
      </c>
      <c r="N1172" s="2">
        <v>2601</v>
      </c>
      <c r="O1172" s="3" t="s">
        <v>1626</v>
      </c>
      <c r="P1172" s="3" t="s">
        <v>39</v>
      </c>
      <c r="Q1172" s="3" t="s">
        <v>138</v>
      </c>
      <c r="R1172" s="3" t="s">
        <v>139</v>
      </c>
      <c r="S1172" s="4">
        <v>46073.385416666664</v>
      </c>
      <c r="T1172" s="4">
        <v>46073.595833333333</v>
      </c>
      <c r="U1172" s="4">
        <v>46073.595833333333</v>
      </c>
      <c r="V1172" s="3" t="s">
        <v>42</v>
      </c>
      <c r="W1172" s="3" t="s">
        <v>43</v>
      </c>
      <c r="X1172" s="3" t="s">
        <v>1683</v>
      </c>
      <c r="Y1172" s="2">
        <v>2</v>
      </c>
      <c r="Z1172" s="3" t="s">
        <v>141</v>
      </c>
      <c r="AA1172" s="5">
        <v>5.05</v>
      </c>
      <c r="AB1172" s="5">
        <v>0</v>
      </c>
      <c r="AC1172" s="5">
        <v>5.05</v>
      </c>
      <c r="AD1172" s="5">
        <v>0</v>
      </c>
      <c r="AE1172" s="5">
        <v>0</v>
      </c>
      <c r="AF1172" s="5">
        <v>5.05</v>
      </c>
      <c r="AG1172" s="6"/>
      <c r="AH1172" s="6"/>
      <c r="AI1172" s="7">
        <v>0</v>
      </c>
      <c r="AJ1172" s="7">
        <v>0</v>
      </c>
      <c r="AK1172" s="7">
        <v>5.05</v>
      </c>
      <c r="AL1172" s="7">
        <v>0</v>
      </c>
      <c r="AM1172" s="7">
        <v>5.05</v>
      </c>
      <c r="AN1172" s="12" t="s">
        <v>46</v>
      </c>
      <c r="AO1172" s="12"/>
      <c r="AP1172" s="12"/>
      <c r="AQ1172" s="12"/>
      <c r="AR1172" s="12"/>
      <c r="AS1172" s="12"/>
      <c r="AT1172" s="12"/>
      <c r="AU1172" s="12"/>
      <c r="AV1172" s="12"/>
      <c r="AW1172" s="12"/>
      <c r="AX1172" s="12"/>
      <c r="AY1172" s="8" t="s">
        <v>47</v>
      </c>
    </row>
    <row r="1173" spans="1:51" ht="16.5" x14ac:dyDescent="0.25">
      <c r="A1173" s="159" t="str">
        <f>_xlfn.XLOOKUP(X1173,Mapping!N:N,Mapping!O:O,"Not Found",0,1)</f>
        <v>EC</v>
      </c>
      <c r="B1173" s="159" t="str">
        <f t="shared" si="72"/>
        <v>PLDBEC46073.5958333333</v>
      </c>
      <c r="D1173" s="159" t="str">
        <f t="shared" si="75"/>
        <v>ing-ec valuation QRM reporter exports</v>
      </c>
      <c r="E1173" s="159" t="str">
        <f t="shared" si="73"/>
        <v>MCPPLDBECing-ec valuation QRM reporter exports</v>
      </c>
      <c r="F1173" s="159" t="str">
        <f t="shared" si="74"/>
        <v>MCPPLDBEC</v>
      </c>
      <c r="G1173" s="159" t="s">
        <v>1889</v>
      </c>
      <c r="N1173" s="2">
        <v>2601</v>
      </c>
      <c r="O1173" s="3" t="s">
        <v>1626</v>
      </c>
      <c r="P1173" s="3" t="s">
        <v>39</v>
      </c>
      <c r="Q1173" s="3" t="s">
        <v>687</v>
      </c>
      <c r="R1173" s="3" t="s">
        <v>688</v>
      </c>
      <c r="S1173" s="4">
        <v>46073.595833333333</v>
      </c>
      <c r="T1173" s="4">
        <v>46073.65625</v>
      </c>
      <c r="U1173" s="4">
        <v>46073.65625</v>
      </c>
      <c r="V1173" s="3" t="s">
        <v>42</v>
      </c>
      <c r="W1173" s="3" t="s">
        <v>43</v>
      </c>
      <c r="X1173" s="3" t="s">
        <v>1683</v>
      </c>
      <c r="Y1173" s="2">
        <v>2</v>
      </c>
      <c r="Z1173" s="3" t="s">
        <v>689</v>
      </c>
      <c r="AA1173" s="5">
        <v>1.45</v>
      </c>
      <c r="AB1173" s="5">
        <v>0</v>
      </c>
      <c r="AC1173" s="5">
        <v>1.45</v>
      </c>
      <c r="AD1173" s="5">
        <v>0</v>
      </c>
      <c r="AE1173" s="5">
        <v>0</v>
      </c>
      <c r="AF1173" s="5">
        <v>1.45</v>
      </c>
      <c r="AG1173" s="6"/>
      <c r="AH1173" s="6"/>
      <c r="AI1173" s="7">
        <v>0</v>
      </c>
      <c r="AJ1173" s="7">
        <v>0</v>
      </c>
      <c r="AK1173" s="7">
        <v>1.45</v>
      </c>
      <c r="AL1173" s="7">
        <v>0</v>
      </c>
      <c r="AM1173" s="7">
        <v>1.45</v>
      </c>
      <c r="AN1173" s="12" t="s">
        <v>46</v>
      </c>
      <c r="AO1173" s="12"/>
      <c r="AP1173" s="12"/>
      <c r="AQ1173" s="12"/>
      <c r="AR1173" s="12"/>
      <c r="AS1173" s="12"/>
      <c r="AT1173" s="12"/>
      <c r="AU1173" s="12"/>
      <c r="AV1173" s="12"/>
      <c r="AW1173" s="12"/>
      <c r="AX1173" s="12"/>
      <c r="AY1173" s="8" t="s">
        <v>47</v>
      </c>
    </row>
    <row r="1174" spans="1:51" ht="16.5" x14ac:dyDescent="0.25">
      <c r="A1174" s="159" t="str">
        <f>_xlfn.XLOOKUP(X1174,Mapping!N:N,Mapping!O:O,"Not Found",0,1)</f>
        <v>EC</v>
      </c>
      <c r="B1174" s="159" t="str">
        <f t="shared" si="72"/>
        <v>PLDBEC46073.65625</v>
      </c>
      <c r="D1174" s="159" t="str">
        <f t="shared" si="75"/>
        <v>export to ara</v>
      </c>
      <c r="E1174" s="159" t="str">
        <f t="shared" si="73"/>
        <v>MCPPLDBECexport to ara</v>
      </c>
      <c r="F1174" s="159" t="str">
        <f t="shared" si="74"/>
        <v>MCPPLDBEC</v>
      </c>
      <c r="G1174" s="159" t="s">
        <v>1889</v>
      </c>
      <c r="N1174" s="2">
        <v>2601</v>
      </c>
      <c r="O1174" s="3" t="s">
        <v>1626</v>
      </c>
      <c r="P1174" s="3" t="s">
        <v>39</v>
      </c>
      <c r="Q1174" s="3" t="s">
        <v>89</v>
      </c>
      <c r="R1174" s="3" t="s">
        <v>90</v>
      </c>
      <c r="S1174" s="4">
        <v>46073.65625</v>
      </c>
      <c r="T1174" s="4">
        <v>46073.65625</v>
      </c>
      <c r="U1174" s="4">
        <v>46073.656944444447</v>
      </c>
      <c r="V1174" s="3" t="s">
        <v>42</v>
      </c>
      <c r="W1174" s="3" t="s">
        <v>43</v>
      </c>
      <c r="X1174" s="3" t="s">
        <v>1683</v>
      </c>
      <c r="Y1174" s="2">
        <v>5</v>
      </c>
      <c r="Z1174" s="3" t="s">
        <v>91</v>
      </c>
      <c r="AA1174" s="5">
        <v>0</v>
      </c>
      <c r="AB1174" s="5">
        <v>0</v>
      </c>
      <c r="AC1174" s="5">
        <v>0</v>
      </c>
      <c r="AD1174" s="5">
        <v>0</v>
      </c>
      <c r="AE1174" s="5">
        <v>0</v>
      </c>
      <c r="AF1174" s="5">
        <v>0</v>
      </c>
      <c r="AG1174" s="6"/>
      <c r="AH1174" s="6"/>
      <c r="AI1174" s="7">
        <v>0</v>
      </c>
      <c r="AJ1174" s="7">
        <v>0</v>
      </c>
      <c r="AK1174" s="7">
        <v>0</v>
      </c>
      <c r="AL1174" s="7">
        <v>0</v>
      </c>
      <c r="AM1174" s="7">
        <v>0</v>
      </c>
      <c r="AN1174" s="12" t="s">
        <v>46</v>
      </c>
      <c r="AO1174" s="12"/>
      <c r="AP1174" s="12"/>
      <c r="AQ1174" s="12"/>
      <c r="AR1174" s="12"/>
      <c r="AS1174" s="12"/>
      <c r="AT1174" s="12"/>
      <c r="AU1174" s="12"/>
      <c r="AV1174" s="12"/>
      <c r="AW1174" s="12"/>
      <c r="AX1174" s="12"/>
      <c r="AY1174" s="8" t="s">
        <v>91</v>
      </c>
    </row>
    <row r="1175" spans="1:51" ht="16.5" x14ac:dyDescent="0.25">
      <c r="A1175" s="159" t="str">
        <f>_xlfn.XLOOKUP(X1175,Mapping!N:N,Mapping!O:O,"Not Found",0,1)</f>
        <v>Import Strategies</v>
      </c>
      <c r="B1175" s="159" t="str">
        <f t="shared" si="72"/>
        <v>PLDBImport Strategies46073.6569444444</v>
      </c>
      <c r="D1175" s="159" t="str">
        <f t="shared" si="75"/>
        <v>import strategies</v>
      </c>
      <c r="E1175" s="159" t="str">
        <f t="shared" si="73"/>
        <v>MCPPLDBImport Strategiesimport strategies</v>
      </c>
      <c r="F1175" s="159" t="str">
        <f t="shared" si="74"/>
        <v>MCPPLDBImport Strategies</v>
      </c>
      <c r="G1175" s="159" t="s">
        <v>1889</v>
      </c>
      <c r="N1175" s="2">
        <v>2601</v>
      </c>
      <c r="O1175" s="3" t="s">
        <v>1626</v>
      </c>
      <c r="P1175" s="3" t="s">
        <v>39</v>
      </c>
      <c r="Q1175" s="3" t="s">
        <v>145</v>
      </c>
      <c r="R1175" s="3" t="s">
        <v>42</v>
      </c>
      <c r="S1175" s="4">
        <v>46073.656944444447</v>
      </c>
      <c r="T1175" s="4">
        <v>46073.65902777778</v>
      </c>
      <c r="U1175" s="4">
        <v>46073.693055555559</v>
      </c>
      <c r="V1175" s="3" t="s">
        <v>1684</v>
      </c>
      <c r="W1175" s="3" t="s">
        <v>54</v>
      </c>
      <c r="X1175" s="3" t="s">
        <v>1685</v>
      </c>
      <c r="Y1175" s="2">
        <v>3</v>
      </c>
      <c r="Z1175" s="3" t="s">
        <v>148</v>
      </c>
      <c r="AA1175" s="5">
        <v>0.05</v>
      </c>
      <c r="AB1175" s="5">
        <v>0.05</v>
      </c>
      <c r="AC1175" s="5">
        <v>0</v>
      </c>
      <c r="AD1175" s="5">
        <v>0.82</v>
      </c>
      <c r="AE1175" s="5">
        <v>0.87</v>
      </c>
      <c r="AF1175" s="5">
        <v>0.87</v>
      </c>
      <c r="AG1175" s="6"/>
      <c r="AH1175" s="6"/>
      <c r="AI1175" s="7">
        <v>0.05</v>
      </c>
      <c r="AJ1175" s="7">
        <v>0.82</v>
      </c>
      <c r="AK1175" s="7">
        <v>0</v>
      </c>
      <c r="AL1175" s="7">
        <v>0.87</v>
      </c>
      <c r="AM1175" s="7">
        <v>0.87</v>
      </c>
      <c r="AN1175" s="12" t="s">
        <v>113</v>
      </c>
      <c r="AO1175" s="12" t="s">
        <v>114</v>
      </c>
      <c r="AP1175" s="12" t="s">
        <v>391</v>
      </c>
      <c r="AQ1175" s="12" t="s">
        <v>1652</v>
      </c>
      <c r="AR1175" s="12" t="s">
        <v>153</v>
      </c>
      <c r="AS1175" s="48" t="s">
        <v>1653</v>
      </c>
      <c r="AT1175" s="12" t="s">
        <v>60</v>
      </c>
      <c r="AU1175" s="12" t="s">
        <v>118</v>
      </c>
      <c r="AV1175" s="12" t="s">
        <v>1654</v>
      </c>
      <c r="AW1175" s="12"/>
      <c r="AX1175" s="12"/>
      <c r="AY1175" s="8" t="s">
        <v>148</v>
      </c>
    </row>
    <row r="1176" spans="1:51" ht="16.5" x14ac:dyDescent="0.25">
      <c r="A1176" s="159" t="str">
        <f>_xlfn.XLOOKUP(X1176,Mapping!N:N,Mapping!O:O,"Not Found",0,1)</f>
        <v>Import Strategies</v>
      </c>
      <c r="B1176" s="159" t="str">
        <f t="shared" si="72"/>
        <v>PLDBImport Strategies46073.6930555556</v>
      </c>
      <c r="D1176" s="159" t="str">
        <f t="shared" si="75"/>
        <v>import strategies</v>
      </c>
      <c r="E1176" s="159" t="str">
        <f t="shared" si="73"/>
        <v>MCPPLDBImport Strategiesimport strategies</v>
      </c>
      <c r="F1176" s="159" t="str">
        <f t="shared" si="74"/>
        <v>MCPPLDBImport Strategies</v>
      </c>
      <c r="G1176" s="159" t="s">
        <v>1889</v>
      </c>
      <c r="N1176" s="2">
        <v>2601</v>
      </c>
      <c r="O1176" s="3" t="s">
        <v>1626</v>
      </c>
      <c r="P1176" s="3" t="s">
        <v>39</v>
      </c>
      <c r="Q1176" s="3" t="s">
        <v>145</v>
      </c>
      <c r="R1176" s="3" t="s">
        <v>156</v>
      </c>
      <c r="S1176" s="4">
        <v>46073.693055555559</v>
      </c>
      <c r="T1176" s="4">
        <v>46073.70208333333</v>
      </c>
      <c r="U1176" s="4">
        <v>46073.702777777777</v>
      </c>
      <c r="V1176" s="3" t="s">
        <v>42</v>
      </c>
      <c r="W1176" s="3" t="s">
        <v>43</v>
      </c>
      <c r="X1176" s="3" t="s">
        <v>1685</v>
      </c>
      <c r="Y1176" s="2">
        <v>4</v>
      </c>
      <c r="Z1176" s="3" t="s">
        <v>148</v>
      </c>
      <c r="AA1176" s="5">
        <v>0.22</v>
      </c>
      <c r="AB1176" s="5">
        <v>0</v>
      </c>
      <c r="AC1176" s="5">
        <v>0.22</v>
      </c>
      <c r="AD1176" s="5">
        <v>0</v>
      </c>
      <c r="AE1176" s="5">
        <v>0</v>
      </c>
      <c r="AF1176" s="5">
        <v>0.22</v>
      </c>
      <c r="AG1176" s="6"/>
      <c r="AH1176" s="6"/>
      <c r="AI1176" s="7">
        <v>0</v>
      </c>
      <c r="AJ1176" s="7">
        <v>0</v>
      </c>
      <c r="AK1176" s="7">
        <v>0.22</v>
      </c>
      <c r="AL1176" s="7">
        <v>0</v>
      </c>
      <c r="AM1176" s="7">
        <v>0.22</v>
      </c>
      <c r="AN1176" s="12" t="s">
        <v>46</v>
      </c>
      <c r="AO1176" s="12"/>
      <c r="AP1176" s="12"/>
      <c r="AQ1176" s="12"/>
      <c r="AR1176" s="12"/>
      <c r="AS1176" s="12"/>
      <c r="AT1176" s="12"/>
      <c r="AU1176" s="12"/>
      <c r="AV1176" s="12"/>
      <c r="AW1176" s="12"/>
      <c r="AX1176" s="12"/>
      <c r="AY1176" s="8" t="s">
        <v>148</v>
      </c>
    </row>
    <row r="1177" spans="1:51" ht="16.5" x14ac:dyDescent="0.25">
      <c r="A1177" s="159" t="str">
        <f>_xlfn.XLOOKUP(X1177,Mapping!N:N,Mapping!O:O,"Not Found",0,1)</f>
        <v>Planning (NII)</v>
      </c>
      <c r="B1177" s="159" t="str">
        <f t="shared" si="72"/>
        <v>PLDBPlanning (NII)46073.7027777778</v>
      </c>
      <c r="D1177" s="159" t="str">
        <f t="shared" si="75"/>
        <v>planning run01</v>
      </c>
      <c r="E1177" s="159" t="str">
        <f t="shared" si="73"/>
        <v>MCPPLDBPlanning (NII)planning run01</v>
      </c>
      <c r="F1177" s="159" t="str">
        <f t="shared" si="74"/>
        <v>MCPPLDBPlanning (NII)</v>
      </c>
      <c r="G1177" s="159" t="s">
        <v>1889</v>
      </c>
      <c r="N1177" s="2">
        <v>2601</v>
      </c>
      <c r="O1177" s="3" t="s">
        <v>1626</v>
      </c>
      <c r="P1177" s="3" t="s">
        <v>39</v>
      </c>
      <c r="Q1177" s="3" t="s">
        <v>158</v>
      </c>
      <c r="R1177" s="3" t="s">
        <v>159</v>
      </c>
      <c r="S1177" s="4">
        <v>46073.702777777777</v>
      </c>
      <c r="T1177" s="4">
        <v>46074.056944444441</v>
      </c>
      <c r="U1177" s="4">
        <v>46074.056944444441</v>
      </c>
      <c r="V1177" s="3" t="s">
        <v>42</v>
      </c>
      <c r="W1177" s="3" t="s">
        <v>43</v>
      </c>
      <c r="X1177" s="3" t="s">
        <v>1686</v>
      </c>
      <c r="Y1177" s="2">
        <v>3</v>
      </c>
      <c r="Z1177" s="3" t="s">
        <v>161</v>
      </c>
      <c r="AA1177" s="5">
        <v>8.5</v>
      </c>
      <c r="AB1177" s="5">
        <v>0</v>
      </c>
      <c r="AC1177" s="5">
        <v>8.5</v>
      </c>
      <c r="AD1177" s="5">
        <v>0</v>
      </c>
      <c r="AE1177" s="5">
        <v>0</v>
      </c>
      <c r="AF1177" s="5">
        <v>8.5</v>
      </c>
      <c r="AG1177" s="6"/>
      <c r="AH1177" s="6"/>
      <c r="AI1177" s="7">
        <v>0</v>
      </c>
      <c r="AJ1177" s="7">
        <v>0</v>
      </c>
      <c r="AK1177" s="7">
        <v>8.5</v>
      </c>
      <c r="AL1177" s="7">
        <v>0</v>
      </c>
      <c r="AM1177" s="7">
        <v>8.5</v>
      </c>
      <c r="AN1177" s="12" t="s">
        <v>46</v>
      </c>
      <c r="AO1177" s="12"/>
      <c r="AP1177" s="12"/>
      <c r="AQ1177" s="12"/>
      <c r="AR1177" s="12"/>
      <c r="AS1177" s="48"/>
      <c r="AT1177" s="12"/>
      <c r="AU1177" s="12"/>
      <c r="AV1177" s="12"/>
      <c r="AW1177" s="12"/>
      <c r="AX1177" s="12"/>
      <c r="AY1177" s="8" t="s">
        <v>161</v>
      </c>
    </row>
    <row r="1178" spans="1:51" ht="16.5" x14ac:dyDescent="0.25">
      <c r="A1178" s="159" t="str">
        <f>_xlfn.XLOOKUP(X1178,Mapping!N:N,Mapping!O:O,"Not Found",0,1)</f>
        <v>Planning (NII)</v>
      </c>
      <c r="B1178" s="159" t="str">
        <f t="shared" si="72"/>
        <v>PLDBPlanning (NII)46074.0569444444</v>
      </c>
      <c r="D1178" s="159" t="str">
        <f t="shared" si="75"/>
        <v>MDL Processing</v>
      </c>
      <c r="E1178" s="159" t="str">
        <f t="shared" si="73"/>
        <v>MCPPLDBPlanning (NII)MDL Processing</v>
      </c>
      <c r="F1178" s="159" t="str">
        <f t="shared" si="74"/>
        <v>MCPPLDBPlanning (NII)</v>
      </c>
      <c r="G1178" s="159" t="s">
        <v>1889</v>
      </c>
      <c r="N1178" s="2">
        <v>2601</v>
      </c>
      <c r="O1178" s="3" t="s">
        <v>1626</v>
      </c>
      <c r="P1178" s="3" t="s">
        <v>39</v>
      </c>
      <c r="Q1178" s="3" t="s">
        <v>162</v>
      </c>
      <c r="R1178" s="3" t="s">
        <v>163</v>
      </c>
      <c r="S1178" s="4">
        <v>46074.056944444441</v>
      </c>
      <c r="T1178" s="4">
        <v>46074.09375</v>
      </c>
      <c r="U1178" s="4">
        <v>46074.09375</v>
      </c>
      <c r="V1178" s="3" t="s">
        <v>42</v>
      </c>
      <c r="W1178" s="3" t="s">
        <v>43</v>
      </c>
      <c r="X1178" s="3" t="s">
        <v>1686</v>
      </c>
      <c r="Y1178" s="2">
        <v>2</v>
      </c>
      <c r="Z1178" s="3" t="s">
        <v>164</v>
      </c>
      <c r="AA1178" s="5">
        <v>0.88</v>
      </c>
      <c r="AB1178" s="5">
        <v>0</v>
      </c>
      <c r="AC1178" s="5">
        <v>0.88</v>
      </c>
      <c r="AD1178" s="5">
        <v>0</v>
      </c>
      <c r="AE1178" s="5">
        <v>0</v>
      </c>
      <c r="AF1178" s="5">
        <v>0.88</v>
      </c>
      <c r="AG1178" s="6"/>
      <c r="AH1178" s="6"/>
      <c r="AI1178" s="7">
        <v>0</v>
      </c>
      <c r="AJ1178" s="7">
        <v>0</v>
      </c>
      <c r="AK1178" s="7">
        <v>0.88</v>
      </c>
      <c r="AL1178" s="7">
        <v>0</v>
      </c>
      <c r="AM1178" s="7">
        <v>0.88</v>
      </c>
      <c r="AN1178" s="12" t="s">
        <v>46</v>
      </c>
      <c r="AO1178" s="12"/>
      <c r="AP1178" s="12"/>
      <c r="AQ1178" s="12"/>
      <c r="AR1178" s="12"/>
      <c r="AS1178" s="48"/>
      <c r="AT1178" s="12"/>
      <c r="AU1178" s="12"/>
      <c r="AV1178" s="12"/>
      <c r="AW1178" s="12"/>
      <c r="AX1178" s="12"/>
      <c r="AY1178" s="8" t="s">
        <v>47</v>
      </c>
    </row>
    <row r="1179" spans="1:51" ht="16.5" x14ac:dyDescent="0.25">
      <c r="A1179" s="159" t="str">
        <f>_xlfn.XLOOKUP(X1179,Mapping!N:N,Mapping!O:O,"Not Found",0,1)</f>
        <v>Planning (NII)</v>
      </c>
      <c r="B1179" s="159" t="str">
        <f t="shared" si="72"/>
        <v>PLDBPlanning (NII)46074.09375</v>
      </c>
      <c r="D1179" s="159" t="str">
        <f t="shared" si="75"/>
        <v>planning run02</v>
      </c>
      <c r="E1179" s="159" t="str">
        <f t="shared" si="73"/>
        <v>MCPPLDBPlanning (NII)planning run02</v>
      </c>
      <c r="F1179" s="159" t="str">
        <f t="shared" si="74"/>
        <v>MCPPLDBPlanning (NII)</v>
      </c>
      <c r="G1179" s="159" t="s">
        <v>1889</v>
      </c>
      <c r="N1179" s="2">
        <v>2601</v>
      </c>
      <c r="O1179" s="3" t="s">
        <v>1626</v>
      </c>
      <c r="P1179" s="3" t="s">
        <v>39</v>
      </c>
      <c r="Q1179" s="3" t="s">
        <v>165</v>
      </c>
      <c r="R1179" s="3" t="s">
        <v>166</v>
      </c>
      <c r="S1179" s="4">
        <v>46074.09375</v>
      </c>
      <c r="T1179" s="4">
        <v>46074.28402777778</v>
      </c>
      <c r="U1179" s="4">
        <v>46074.28402777778</v>
      </c>
      <c r="V1179" s="3" t="s">
        <v>42</v>
      </c>
      <c r="W1179" s="3" t="s">
        <v>43</v>
      </c>
      <c r="X1179" s="3" t="s">
        <v>1686</v>
      </c>
      <c r="Y1179" s="2">
        <v>2</v>
      </c>
      <c r="Z1179" s="3" t="s">
        <v>167</v>
      </c>
      <c r="AA1179" s="5">
        <v>4.57</v>
      </c>
      <c r="AB1179" s="5">
        <v>0</v>
      </c>
      <c r="AC1179" s="5">
        <v>4.57</v>
      </c>
      <c r="AD1179" s="5">
        <v>0</v>
      </c>
      <c r="AE1179" s="5">
        <v>0</v>
      </c>
      <c r="AF1179" s="5">
        <v>4.57</v>
      </c>
      <c r="AG1179" s="6"/>
      <c r="AH1179" s="6"/>
      <c r="AI1179" s="7">
        <v>0</v>
      </c>
      <c r="AJ1179" s="7">
        <v>0</v>
      </c>
      <c r="AK1179" s="7">
        <v>4.57</v>
      </c>
      <c r="AL1179" s="7">
        <v>0</v>
      </c>
      <c r="AM1179" s="7">
        <v>4.57</v>
      </c>
      <c r="AN1179" s="12" t="s">
        <v>46</v>
      </c>
      <c r="AO1179" s="12"/>
      <c r="AP1179" s="12"/>
      <c r="AQ1179" s="12"/>
      <c r="AR1179" s="12"/>
      <c r="AS1179" s="48"/>
      <c r="AT1179" s="12"/>
      <c r="AU1179" s="12"/>
      <c r="AV1179" s="12"/>
      <c r="AW1179" s="12"/>
      <c r="AX1179" s="12"/>
      <c r="AY1179" s="8" t="s">
        <v>47</v>
      </c>
    </row>
    <row r="1180" spans="1:51" ht="16.5" x14ac:dyDescent="0.25">
      <c r="A1180" s="159" t="str">
        <f>_xlfn.XLOOKUP(X1180,Mapping!N:N,Mapping!O:O,"Not Found",0,1)</f>
        <v>Planning (NII)</v>
      </c>
      <c r="B1180" s="159" t="str">
        <f t="shared" si="72"/>
        <v>PLDBPlanning (NII)46074.2840277778</v>
      </c>
      <c r="D1180" s="159" t="str">
        <f t="shared" si="75"/>
        <v>export to ara</v>
      </c>
      <c r="E1180" s="159" t="str">
        <f t="shared" si="73"/>
        <v>MCPPLDBPlanning (NII)export to ara</v>
      </c>
      <c r="F1180" s="159" t="str">
        <f t="shared" si="74"/>
        <v>MCPPLDBPlanning (NII)</v>
      </c>
      <c r="G1180" s="159" t="s">
        <v>1889</v>
      </c>
      <c r="N1180" s="2">
        <v>2601</v>
      </c>
      <c r="O1180" s="3" t="s">
        <v>1626</v>
      </c>
      <c r="P1180" s="3" t="s">
        <v>39</v>
      </c>
      <c r="Q1180" s="3" t="s">
        <v>89</v>
      </c>
      <c r="R1180" s="3" t="s">
        <v>90</v>
      </c>
      <c r="S1180" s="4">
        <v>46074.28402777778</v>
      </c>
      <c r="T1180" s="4">
        <v>46074.28402777778</v>
      </c>
      <c r="U1180" s="4">
        <v>46074.28402777778</v>
      </c>
      <c r="V1180" s="3" t="s">
        <v>42</v>
      </c>
      <c r="W1180" s="3" t="s">
        <v>43</v>
      </c>
      <c r="X1180" s="3" t="s">
        <v>1686</v>
      </c>
      <c r="Y1180" s="2">
        <v>6</v>
      </c>
      <c r="Z1180" s="3" t="s">
        <v>91</v>
      </c>
      <c r="AA1180" s="5">
        <v>0</v>
      </c>
      <c r="AB1180" s="5">
        <v>0</v>
      </c>
      <c r="AC1180" s="5">
        <v>0</v>
      </c>
      <c r="AD1180" s="5">
        <v>0</v>
      </c>
      <c r="AE1180" s="5">
        <v>0</v>
      </c>
      <c r="AF1180" s="5">
        <v>0</v>
      </c>
      <c r="AG1180" s="6"/>
      <c r="AH1180" s="6"/>
      <c r="AI1180" s="7">
        <v>0</v>
      </c>
      <c r="AJ1180" s="7">
        <v>0</v>
      </c>
      <c r="AK1180" s="7">
        <v>0</v>
      </c>
      <c r="AL1180" s="7">
        <v>0</v>
      </c>
      <c r="AM1180" s="7">
        <v>0</v>
      </c>
      <c r="AN1180" s="12" t="s">
        <v>46</v>
      </c>
      <c r="AO1180" s="12"/>
      <c r="AP1180" s="12"/>
      <c r="AQ1180" s="12"/>
      <c r="AR1180" s="12"/>
      <c r="AS1180" s="48"/>
      <c r="AT1180" s="12"/>
      <c r="AU1180" s="12"/>
      <c r="AV1180" s="12"/>
      <c r="AW1180" s="12"/>
      <c r="AX1180" s="12"/>
      <c r="AY1180" s="8" t="s">
        <v>91</v>
      </c>
    </row>
    <row r="1181" spans="1:51" ht="16.5" x14ac:dyDescent="0.25">
      <c r="A1181" s="159" t="str">
        <f>_xlfn.XLOOKUP(X1181,Mapping!N:N,Mapping!O:O,"Not Found",0,1)</f>
        <v>Planning (NII)</v>
      </c>
      <c r="B1181" s="159" t="str">
        <f t="shared" si="72"/>
        <v>PLDBPlanning (NII)46074.2840277778</v>
      </c>
      <c r="D1181" s="159" t="str">
        <f t="shared" si="75"/>
        <v>Light Maintenance</v>
      </c>
      <c r="E1181" s="159" t="str">
        <f t="shared" si="73"/>
        <v>MCPPLDBPlanning (NII)Light Maintenance</v>
      </c>
      <c r="F1181" s="159" t="str">
        <f t="shared" si="74"/>
        <v>MCPPLDBPlanning (NII)</v>
      </c>
      <c r="G1181" s="159" t="s">
        <v>1889</v>
      </c>
      <c r="N1181" s="2">
        <v>2601</v>
      </c>
      <c r="O1181" s="3" t="s">
        <v>1626</v>
      </c>
      <c r="P1181" s="3" t="s">
        <v>39</v>
      </c>
      <c r="Q1181" s="3" t="s">
        <v>92</v>
      </c>
      <c r="R1181" s="3" t="s">
        <v>93</v>
      </c>
      <c r="S1181" s="4">
        <v>46074.28402777778</v>
      </c>
      <c r="T1181" s="4">
        <v>46074.415277777778</v>
      </c>
      <c r="U1181" s="4">
        <v>46074.415277777778</v>
      </c>
      <c r="V1181" s="3" t="s">
        <v>42</v>
      </c>
      <c r="W1181" s="3" t="s">
        <v>43</v>
      </c>
      <c r="X1181" s="3" t="s">
        <v>1686</v>
      </c>
      <c r="Y1181" s="2">
        <v>11</v>
      </c>
      <c r="Z1181" s="3" t="s">
        <v>94</v>
      </c>
      <c r="AA1181" s="5">
        <v>3.15</v>
      </c>
      <c r="AB1181" s="5">
        <v>0</v>
      </c>
      <c r="AC1181" s="5">
        <v>3.15</v>
      </c>
      <c r="AD1181" s="5">
        <v>0</v>
      </c>
      <c r="AE1181" s="5">
        <v>0</v>
      </c>
      <c r="AF1181" s="5">
        <v>3.15</v>
      </c>
      <c r="AG1181" s="6"/>
      <c r="AH1181" s="6"/>
      <c r="AI1181" s="7">
        <v>0</v>
      </c>
      <c r="AJ1181" s="7">
        <v>0</v>
      </c>
      <c r="AK1181" s="7">
        <v>3.15</v>
      </c>
      <c r="AL1181" s="7">
        <v>0</v>
      </c>
      <c r="AM1181" s="7">
        <v>3.15</v>
      </c>
      <c r="AN1181" s="12" t="s">
        <v>46</v>
      </c>
      <c r="AO1181" s="12"/>
      <c r="AP1181" s="12"/>
      <c r="AQ1181" s="12"/>
      <c r="AR1181" s="12"/>
      <c r="AS1181" s="48"/>
      <c r="AT1181" s="12"/>
      <c r="AU1181" s="12"/>
      <c r="AV1181" s="12"/>
      <c r="AW1181" s="12"/>
      <c r="AX1181" s="12"/>
      <c r="AY1181" s="8" t="s">
        <v>94</v>
      </c>
    </row>
    <row r="1182" spans="1:51" ht="16.5" x14ac:dyDescent="0.25">
      <c r="A1182" s="159" t="str">
        <f>_xlfn.XLOOKUP(X1182,Mapping!N:N,Mapping!O:O,"Not Found",0,1)</f>
        <v>Planning (NII)</v>
      </c>
      <c r="B1182" s="159" t="str">
        <f t="shared" si="72"/>
        <v>PLDBPlanning (NII)46074.4152777778</v>
      </c>
      <c r="D1182" s="159" t="str">
        <f t="shared" si="75"/>
        <v>planning run QRM reporter exports</v>
      </c>
      <c r="E1182" s="159" t="str">
        <f t="shared" si="73"/>
        <v>MCPPLDBPlanning (NII)planning run QRM reporter exports</v>
      </c>
      <c r="F1182" s="159" t="str">
        <f t="shared" si="74"/>
        <v>MCPPLDBPlanning (NII)</v>
      </c>
      <c r="G1182" s="159" t="s">
        <v>1889</v>
      </c>
      <c r="N1182" s="2">
        <v>2601</v>
      </c>
      <c r="O1182" s="3" t="s">
        <v>1626</v>
      </c>
      <c r="P1182" s="3" t="s">
        <v>39</v>
      </c>
      <c r="Q1182" s="3" t="s">
        <v>712</v>
      </c>
      <c r="R1182" s="3" t="s">
        <v>713</v>
      </c>
      <c r="S1182" s="4">
        <v>46074.415277777778</v>
      </c>
      <c r="T1182" s="4">
        <v>46074.520138888889</v>
      </c>
      <c r="U1182" s="4">
        <v>46077.697916666664</v>
      </c>
      <c r="V1182" s="3" t="s">
        <v>42</v>
      </c>
      <c r="W1182" s="3" t="s">
        <v>43</v>
      </c>
      <c r="X1182" s="3" t="s">
        <v>1686</v>
      </c>
      <c r="Y1182" s="2">
        <v>2</v>
      </c>
      <c r="Z1182" s="3" t="s">
        <v>714</v>
      </c>
      <c r="AA1182" s="5">
        <v>2.52</v>
      </c>
      <c r="AB1182" s="5">
        <v>0</v>
      </c>
      <c r="AC1182" s="5">
        <v>2.52</v>
      </c>
      <c r="AD1182" s="5">
        <v>0</v>
      </c>
      <c r="AE1182" s="5">
        <v>0</v>
      </c>
      <c r="AF1182" s="5">
        <v>2.52</v>
      </c>
      <c r="AG1182" s="6"/>
      <c r="AH1182" s="6"/>
      <c r="AI1182" s="7">
        <v>0</v>
      </c>
      <c r="AJ1182" s="7">
        <v>0</v>
      </c>
      <c r="AK1182" s="7">
        <v>2.52</v>
      </c>
      <c r="AL1182" s="7">
        <v>0</v>
      </c>
      <c r="AM1182" s="7">
        <v>2.52</v>
      </c>
      <c r="AN1182" s="12" t="s">
        <v>46</v>
      </c>
      <c r="AO1182" s="12"/>
      <c r="AP1182" s="12"/>
      <c r="AQ1182" s="12"/>
      <c r="AR1182" s="12"/>
      <c r="AS1182" s="48"/>
      <c r="AT1182" s="12"/>
      <c r="AU1182" s="12"/>
      <c r="AV1182" s="12"/>
      <c r="AW1182" s="12"/>
      <c r="AX1182" s="12"/>
      <c r="AY1182" s="8" t="s">
        <v>47</v>
      </c>
    </row>
    <row r="1183" spans="1:51" ht="16.5" x14ac:dyDescent="0.25">
      <c r="A1183" s="159" t="str">
        <f>_xlfn.XLOOKUP(X1183,Mapping!N:N,Mapping!O:O,"Not Found",0,1)</f>
        <v>SOLO</v>
      </c>
      <c r="B1183" s="159" t="str">
        <f t="shared" si="72"/>
        <v>PLDBSOLO46077.6979166667</v>
      </c>
      <c r="D1183" s="159" t="str">
        <f t="shared" si="75"/>
        <v>import SOLO strategies</v>
      </c>
      <c r="E1183" s="159" t="str">
        <f t="shared" si="73"/>
        <v>MCPPLDBSOLOimport SOLO strategies</v>
      </c>
      <c r="F1183" s="159" t="str">
        <f t="shared" si="74"/>
        <v>MCPPLDBSOLO</v>
      </c>
      <c r="G1183" s="159" t="s">
        <v>1889</v>
      </c>
      <c r="N1183" s="1">
        <v>2601</v>
      </c>
      <c r="O1183" s="9" t="s">
        <v>1626</v>
      </c>
      <c r="P1183" s="9" t="s">
        <v>39</v>
      </c>
      <c r="Q1183" s="9" t="s">
        <v>1662</v>
      </c>
      <c r="R1183" s="9" t="s">
        <v>1663</v>
      </c>
      <c r="S1183" s="10">
        <v>46077.697916666664</v>
      </c>
      <c r="T1183" s="10">
        <v>46077.704861111109</v>
      </c>
      <c r="U1183" s="10">
        <v>46077.704861111109</v>
      </c>
      <c r="V1183" s="9" t="s">
        <v>42</v>
      </c>
      <c r="W1183" s="9" t="s">
        <v>43</v>
      </c>
      <c r="X1183" s="9" t="s">
        <v>1664</v>
      </c>
      <c r="Y1183" s="1">
        <v>2</v>
      </c>
      <c r="Z1183" s="9" t="s">
        <v>1665</v>
      </c>
      <c r="AA1183" s="11">
        <v>0.17</v>
      </c>
      <c r="AB1183" s="11">
        <v>0</v>
      </c>
      <c r="AC1183" s="11">
        <v>0.17</v>
      </c>
      <c r="AD1183" s="11">
        <v>0</v>
      </c>
      <c r="AE1183" s="11">
        <v>0</v>
      </c>
      <c r="AF1183" s="11">
        <v>0.17</v>
      </c>
      <c r="AG1183" s="6"/>
      <c r="AH1183" s="6"/>
      <c r="AI1183" s="7">
        <v>0</v>
      </c>
      <c r="AJ1183" s="7">
        <v>0</v>
      </c>
      <c r="AK1183" s="7">
        <v>0.17</v>
      </c>
      <c r="AL1183" s="7">
        <v>0</v>
      </c>
      <c r="AM1183" s="7">
        <v>0.17</v>
      </c>
      <c r="AN1183" s="12" t="s">
        <v>46</v>
      </c>
      <c r="AO1183" s="12"/>
      <c r="AP1183" s="12"/>
      <c r="AQ1183" s="12"/>
      <c r="AR1183" s="12"/>
      <c r="AS1183" s="48"/>
      <c r="AT1183" s="12"/>
      <c r="AU1183" s="12"/>
      <c r="AV1183" s="12"/>
      <c r="AW1183" s="12"/>
      <c r="AX1183" s="12"/>
      <c r="AY1183" s="8" t="s">
        <v>47</v>
      </c>
    </row>
    <row r="1184" spans="1:51" ht="16.5" x14ac:dyDescent="0.25">
      <c r="A1184" s="159" t="str">
        <f>_xlfn.XLOOKUP(X1184,Mapping!N:N,Mapping!O:O,"Not Found",0,1)</f>
        <v>SOLO</v>
      </c>
      <c r="B1184" s="159" t="str">
        <f t="shared" si="72"/>
        <v>PLDBSOLO46077.7048611111</v>
      </c>
      <c r="D1184" s="159" t="str">
        <f t="shared" si="75"/>
        <v>SOLO planning</v>
      </c>
      <c r="E1184" s="159" t="str">
        <f t="shared" si="73"/>
        <v>MCPPLDBSOLOSOLO planning</v>
      </c>
      <c r="F1184" s="159" t="str">
        <f t="shared" si="74"/>
        <v>MCPPLDBSOLO</v>
      </c>
      <c r="G1184" s="159" t="s">
        <v>1889</v>
      </c>
      <c r="N1184" s="1">
        <v>2601</v>
      </c>
      <c r="O1184" s="9" t="s">
        <v>1626</v>
      </c>
      <c r="P1184" s="9" t="s">
        <v>39</v>
      </c>
      <c r="Q1184" s="9" t="s">
        <v>1666</v>
      </c>
      <c r="R1184" s="9" t="s">
        <v>1667</v>
      </c>
      <c r="S1184" s="10">
        <v>46077.704861111109</v>
      </c>
      <c r="T1184" s="10">
        <v>46077.82916666667</v>
      </c>
      <c r="U1184" s="10">
        <v>46077.82916666667</v>
      </c>
      <c r="V1184" s="9" t="s">
        <v>42</v>
      </c>
      <c r="W1184" s="9" t="s">
        <v>43</v>
      </c>
      <c r="X1184" s="9" t="s">
        <v>1664</v>
      </c>
      <c r="Y1184" s="1">
        <v>2</v>
      </c>
      <c r="Z1184" s="9" t="s">
        <v>1668</v>
      </c>
      <c r="AA1184" s="11">
        <v>2.98</v>
      </c>
      <c r="AB1184" s="11">
        <v>0</v>
      </c>
      <c r="AC1184" s="11">
        <v>2.98</v>
      </c>
      <c r="AD1184" s="11">
        <v>0</v>
      </c>
      <c r="AE1184" s="11">
        <v>0</v>
      </c>
      <c r="AF1184" s="11">
        <v>2.98</v>
      </c>
      <c r="AG1184" s="6"/>
      <c r="AH1184" s="6"/>
      <c r="AI1184" s="7">
        <v>0</v>
      </c>
      <c r="AJ1184" s="7">
        <v>0</v>
      </c>
      <c r="AK1184" s="7">
        <v>2.98</v>
      </c>
      <c r="AL1184" s="7">
        <v>0</v>
      </c>
      <c r="AM1184" s="7">
        <v>2.98</v>
      </c>
      <c r="AN1184" s="12" t="s">
        <v>46</v>
      </c>
      <c r="AO1184" s="12"/>
      <c r="AP1184" s="12"/>
      <c r="AQ1184" s="12"/>
      <c r="AR1184" s="12"/>
      <c r="AS1184" s="48"/>
      <c r="AT1184" s="12"/>
      <c r="AU1184" s="12"/>
      <c r="AV1184" s="12"/>
      <c r="AW1184" s="12"/>
      <c r="AX1184" s="12"/>
      <c r="AY1184" s="8" t="s">
        <v>47</v>
      </c>
    </row>
    <row r="1185" spans="1:51" ht="16.5" x14ac:dyDescent="0.25">
      <c r="A1185" s="159" t="str">
        <f>_xlfn.XLOOKUP(X1185,Mapping!N:N,Mapping!O:O,"Not Found",0,1)</f>
        <v>SOLO</v>
      </c>
      <c r="B1185" s="159" t="str">
        <f t="shared" si="72"/>
        <v>PLDBSOLO46077.8291666667</v>
      </c>
      <c r="D1185" s="159" t="str">
        <f t="shared" si="75"/>
        <v>Light Maintenance</v>
      </c>
      <c r="E1185" s="159" t="str">
        <f t="shared" si="73"/>
        <v>MCPPLDBSOLOLight Maintenance</v>
      </c>
      <c r="F1185" s="159" t="str">
        <f t="shared" si="74"/>
        <v>MCPPLDBSOLO</v>
      </c>
      <c r="G1185" s="159" t="s">
        <v>1889</v>
      </c>
      <c r="N1185" s="1">
        <v>2601</v>
      </c>
      <c r="O1185" s="9" t="s">
        <v>1626</v>
      </c>
      <c r="P1185" s="9" t="s">
        <v>39</v>
      </c>
      <c r="Q1185" s="9" t="s">
        <v>92</v>
      </c>
      <c r="R1185" s="9" t="s">
        <v>93</v>
      </c>
      <c r="S1185" s="10">
        <v>46077.82916666667</v>
      </c>
      <c r="T1185" s="10">
        <v>46077.90902777778</v>
      </c>
      <c r="U1185" s="10">
        <v>46077.90902777778</v>
      </c>
      <c r="V1185" s="9" t="s">
        <v>42</v>
      </c>
      <c r="W1185" s="9" t="s">
        <v>43</v>
      </c>
      <c r="X1185" s="9" t="s">
        <v>1664</v>
      </c>
      <c r="Y1185" s="1">
        <v>12</v>
      </c>
      <c r="Z1185" s="9" t="s">
        <v>94</v>
      </c>
      <c r="AA1185" s="11">
        <v>1.92</v>
      </c>
      <c r="AB1185" s="11">
        <v>0</v>
      </c>
      <c r="AC1185" s="11">
        <v>1.92</v>
      </c>
      <c r="AD1185" s="11">
        <v>0</v>
      </c>
      <c r="AE1185" s="11">
        <v>0</v>
      </c>
      <c r="AF1185" s="11">
        <v>1.92</v>
      </c>
      <c r="AG1185" s="6"/>
      <c r="AH1185" s="6"/>
      <c r="AI1185" s="7">
        <v>0</v>
      </c>
      <c r="AJ1185" s="7">
        <v>0</v>
      </c>
      <c r="AK1185" s="7">
        <v>1.92</v>
      </c>
      <c r="AL1185" s="7">
        <v>0</v>
      </c>
      <c r="AM1185" s="7">
        <v>1.92</v>
      </c>
      <c r="AN1185" s="12" t="s">
        <v>46</v>
      </c>
      <c r="AO1185" s="12"/>
      <c r="AP1185" s="12"/>
      <c r="AQ1185" s="12"/>
      <c r="AR1185" s="12"/>
      <c r="AS1185" s="12"/>
      <c r="AT1185" s="12"/>
      <c r="AU1185" s="12"/>
      <c r="AV1185" s="12"/>
      <c r="AW1185" s="12"/>
      <c r="AX1185" s="12"/>
      <c r="AY1185" s="8" t="s">
        <v>94</v>
      </c>
    </row>
    <row r="1186" spans="1:51" ht="16.5" x14ac:dyDescent="0.25">
      <c r="A1186" s="159" t="str">
        <f>_xlfn.XLOOKUP(X1186,Mapping!N:N,Mapping!O:O,"Not Found",0,1)</f>
        <v>SOLO</v>
      </c>
      <c r="B1186" s="159" t="str">
        <f t="shared" si="72"/>
        <v>PLDBSOLO46077.9090277778</v>
      </c>
      <c r="D1186" s="159" t="str">
        <f t="shared" si="75"/>
        <v>SOLO planning QRM reporter exports</v>
      </c>
      <c r="E1186" s="159" t="str">
        <f t="shared" si="73"/>
        <v>MCPPLDBSOLOSOLO planning QRM reporter exports</v>
      </c>
      <c r="F1186" s="159" t="str">
        <f t="shared" si="74"/>
        <v>MCPPLDBSOLO</v>
      </c>
      <c r="G1186" s="159" t="s">
        <v>1889</v>
      </c>
      <c r="N1186" s="1">
        <v>2601</v>
      </c>
      <c r="O1186" s="9" t="s">
        <v>1626</v>
      </c>
      <c r="P1186" s="9" t="s">
        <v>39</v>
      </c>
      <c r="Q1186" s="9" t="s">
        <v>1669</v>
      </c>
      <c r="R1186" s="9" t="s">
        <v>1670</v>
      </c>
      <c r="S1186" s="10">
        <v>46077.90902777778</v>
      </c>
      <c r="T1186" s="10">
        <v>46077.90902777778</v>
      </c>
      <c r="U1186" s="10">
        <v>46077.90902777778</v>
      </c>
      <c r="V1186" s="9" t="s">
        <v>42</v>
      </c>
      <c r="W1186" s="9" t="s">
        <v>43</v>
      </c>
      <c r="X1186" s="9" t="s">
        <v>1664</v>
      </c>
      <c r="Y1186" s="1">
        <v>2</v>
      </c>
      <c r="Z1186" s="9" t="s">
        <v>1671</v>
      </c>
      <c r="AA1186" s="11">
        <v>0</v>
      </c>
      <c r="AB1186" s="11">
        <v>0</v>
      </c>
      <c r="AC1186" s="11">
        <v>0</v>
      </c>
      <c r="AD1186" s="11">
        <v>0</v>
      </c>
      <c r="AE1186" s="11">
        <v>0</v>
      </c>
      <c r="AF1186" s="11">
        <v>0</v>
      </c>
      <c r="AG1186" s="6"/>
      <c r="AH1186" s="6"/>
      <c r="AI1186" s="7">
        <v>0</v>
      </c>
      <c r="AJ1186" s="7">
        <v>0</v>
      </c>
      <c r="AK1186" s="7">
        <v>0</v>
      </c>
      <c r="AL1186" s="7">
        <v>0</v>
      </c>
      <c r="AM1186" s="7">
        <v>0</v>
      </c>
      <c r="AN1186" s="12" t="s">
        <v>46</v>
      </c>
      <c r="AO1186" s="12"/>
      <c r="AP1186" s="12"/>
      <c r="AQ1186" s="12"/>
      <c r="AR1186" s="12"/>
      <c r="AS1186" s="48"/>
      <c r="AT1186" s="12"/>
      <c r="AU1186" s="12"/>
      <c r="AV1186" s="12"/>
      <c r="AW1186" s="12"/>
      <c r="AX1186" s="12"/>
      <c r="AY1186" s="8" t="s">
        <v>47</v>
      </c>
    </row>
    <row r="1187" spans="1:51" ht="16.5" x14ac:dyDescent="0.25">
      <c r="A1187" s="159" t="str">
        <f>_xlfn.XLOOKUP(X1187,Mapping!N:N,Mapping!O:O,"Not Found",0,1)</f>
        <v>SOLO</v>
      </c>
      <c r="B1187" s="159" t="str">
        <f t="shared" si="72"/>
        <v>PLDBSOLO46077.9090277778</v>
      </c>
      <c r="D1187" s="159" t="str">
        <f t="shared" si="75"/>
        <v>SOLO planning QRM reporter exports</v>
      </c>
      <c r="E1187" s="159" t="str">
        <f t="shared" si="73"/>
        <v>MCPPLDBSOLOSOLO planning QRM reporter exports</v>
      </c>
      <c r="F1187" s="159" t="str">
        <f t="shared" si="74"/>
        <v>MCPPLDBSOLO</v>
      </c>
      <c r="G1187" s="159" t="s">
        <v>1889</v>
      </c>
      <c r="N1187" s="1">
        <v>2601</v>
      </c>
      <c r="O1187" s="9" t="s">
        <v>1626</v>
      </c>
      <c r="P1187" s="9" t="s">
        <v>39</v>
      </c>
      <c r="Q1187" s="9" t="s">
        <v>1669</v>
      </c>
      <c r="R1187" s="9" t="s">
        <v>1670</v>
      </c>
      <c r="S1187" s="10">
        <v>46077.90902777778</v>
      </c>
      <c r="T1187" s="10">
        <v>46077.90902777778</v>
      </c>
      <c r="U1187" s="10">
        <v>46077.90902777778</v>
      </c>
      <c r="V1187" s="9" t="s">
        <v>42</v>
      </c>
      <c r="W1187" s="9" t="s">
        <v>43</v>
      </c>
      <c r="X1187" s="9" t="s">
        <v>1664</v>
      </c>
      <c r="Y1187" s="1">
        <v>2</v>
      </c>
      <c r="Z1187" s="9" t="s">
        <v>1671</v>
      </c>
      <c r="AA1187" s="11">
        <v>0</v>
      </c>
      <c r="AB1187" s="11">
        <v>0</v>
      </c>
      <c r="AC1187" s="11">
        <v>0</v>
      </c>
      <c r="AD1187" s="11">
        <v>0</v>
      </c>
      <c r="AE1187" s="11">
        <v>0</v>
      </c>
      <c r="AF1187" s="11">
        <v>0</v>
      </c>
      <c r="AG1187" s="6"/>
      <c r="AH1187" s="6"/>
      <c r="AI1187" s="7">
        <v>0</v>
      </c>
      <c r="AJ1187" s="7">
        <v>0</v>
      </c>
      <c r="AK1187" s="7">
        <v>0</v>
      </c>
      <c r="AL1187" s="7">
        <v>0</v>
      </c>
      <c r="AM1187" s="7">
        <v>0</v>
      </c>
      <c r="AN1187" s="12" t="s">
        <v>46</v>
      </c>
      <c r="AO1187" s="12"/>
      <c r="AP1187" s="12"/>
      <c r="AQ1187" s="12"/>
      <c r="AR1187" s="12"/>
      <c r="AS1187" s="48"/>
      <c r="AT1187" s="12"/>
      <c r="AU1187" s="12"/>
      <c r="AV1187" s="12"/>
      <c r="AW1187" s="12"/>
      <c r="AX1187" s="12"/>
      <c r="AY1187" s="8" t="s">
        <v>47</v>
      </c>
    </row>
    <row r="1188" spans="1:51" ht="16.5" x14ac:dyDescent="0.25">
      <c r="A1188" s="159" t="str">
        <f>_xlfn.XLOOKUP(X1188,Mapping!N:N,Mapping!O:O,"Not Found",0,1)</f>
        <v>ICG Early Task</v>
      </c>
      <c r="B1188" s="159" t="str">
        <f t="shared" si="72"/>
        <v>BEGTICG Early Task46055.73125</v>
      </c>
      <c r="D1188" s="159" t="str">
        <f t="shared" si="75"/>
        <v>early tasks</v>
      </c>
      <c r="E1188" s="159" t="str">
        <f t="shared" si="73"/>
        <v>ICGBEGTICG Early Taskearly tasks</v>
      </c>
      <c r="F1188" s="159" t="str">
        <f t="shared" si="74"/>
        <v>ICGBEGTICG Early Task</v>
      </c>
      <c r="G1188" s="159" t="s">
        <v>1889</v>
      </c>
      <c r="N1188" s="1">
        <v>2601</v>
      </c>
      <c r="O1188" s="9" t="s">
        <v>179</v>
      </c>
      <c r="P1188" s="9" t="s">
        <v>1687</v>
      </c>
      <c r="Q1188" s="9" t="s">
        <v>1688</v>
      </c>
      <c r="R1188" s="9" t="s">
        <v>1689</v>
      </c>
      <c r="S1188" s="10">
        <v>46055.731249999997</v>
      </c>
      <c r="T1188" s="10">
        <v>46055.745833333334</v>
      </c>
      <c r="U1188" s="10">
        <v>46056.320138888892</v>
      </c>
      <c r="V1188" s="9" t="s">
        <v>42</v>
      </c>
      <c r="W1188" s="9" t="s">
        <v>43</v>
      </c>
      <c r="X1188" s="9" t="s">
        <v>1690</v>
      </c>
      <c r="Y1188" s="1">
        <v>1</v>
      </c>
      <c r="Z1188" s="9" t="s">
        <v>1691</v>
      </c>
      <c r="AA1188" s="11">
        <v>0.35</v>
      </c>
      <c r="AB1188" s="11">
        <v>0</v>
      </c>
      <c r="AC1188" s="11">
        <v>0.35</v>
      </c>
      <c r="AD1188" s="11">
        <v>0</v>
      </c>
      <c r="AE1188" s="11">
        <v>0</v>
      </c>
      <c r="AF1188" s="11">
        <v>0.35</v>
      </c>
      <c r="AG1188" s="6"/>
      <c r="AH1188" s="6"/>
      <c r="AI1188" s="7">
        <v>0</v>
      </c>
      <c r="AJ1188" s="7">
        <v>0</v>
      </c>
      <c r="AK1188" s="7">
        <v>0.35</v>
      </c>
      <c r="AL1188" s="7">
        <v>0</v>
      </c>
      <c r="AM1188" s="7">
        <v>0.35</v>
      </c>
      <c r="AN1188" s="12" t="s">
        <v>46</v>
      </c>
      <c r="AO1188" s="12"/>
      <c r="AP1188" s="12"/>
      <c r="AQ1188" s="12"/>
      <c r="AR1188" s="12"/>
      <c r="AS1188" s="12"/>
      <c r="AT1188" s="12"/>
      <c r="AU1188" s="12"/>
      <c r="AV1188" s="12"/>
      <c r="AW1188" s="12"/>
      <c r="AX1188" s="12"/>
      <c r="AY1188" s="8" t="s">
        <v>47</v>
      </c>
    </row>
    <row r="1189" spans="1:51" ht="16.5" x14ac:dyDescent="0.25">
      <c r="A1189" s="159" t="str">
        <f>_xlfn.XLOOKUP(X1189,Mapping!N:N,Mapping!O:O,"Not Found",0,1)</f>
        <v>ICG</v>
      </c>
      <c r="B1189" s="159" t="str">
        <f t="shared" si="72"/>
        <v>BEGTICG46056.3201388889</v>
      </c>
      <c r="D1189" s="159" t="str">
        <f t="shared" si="75"/>
        <v>copy from</v>
      </c>
      <c r="E1189" s="159" t="str">
        <f t="shared" si="73"/>
        <v>ICGBEGTICGcopy from</v>
      </c>
      <c r="F1189" s="159" t="str">
        <f t="shared" si="74"/>
        <v>ICGBEGTICG</v>
      </c>
      <c r="G1189" s="159" t="s">
        <v>1889</v>
      </c>
      <c r="N1189" s="1">
        <v>2601</v>
      </c>
      <c r="O1189" s="9" t="s">
        <v>179</v>
      </c>
      <c r="P1189" s="9" t="s">
        <v>1687</v>
      </c>
      <c r="Q1189" s="9" t="s">
        <v>82</v>
      </c>
      <c r="R1189" s="9" t="s">
        <v>83</v>
      </c>
      <c r="S1189" s="10">
        <v>46056.320138888892</v>
      </c>
      <c r="T1189" s="10">
        <v>46056.394444444442</v>
      </c>
      <c r="U1189" s="10">
        <v>46056.320833333331</v>
      </c>
      <c r="V1189" s="9" t="s">
        <v>42</v>
      </c>
      <c r="W1189" s="9" t="s">
        <v>43</v>
      </c>
      <c r="X1189" s="9" t="s">
        <v>1692</v>
      </c>
      <c r="Y1189" s="1">
        <v>1</v>
      </c>
      <c r="Z1189" s="9" t="s">
        <v>84</v>
      </c>
      <c r="AA1189" s="11">
        <v>1.78</v>
      </c>
      <c r="AB1189" s="11">
        <v>0</v>
      </c>
      <c r="AC1189" s="11">
        <v>1.78</v>
      </c>
      <c r="AD1189" s="11">
        <v>0</v>
      </c>
      <c r="AE1189" s="11">
        <v>0</v>
      </c>
      <c r="AF1189" s="11">
        <v>1.78</v>
      </c>
      <c r="AG1189" s="6"/>
      <c r="AH1189" s="6"/>
      <c r="AI1189" s="7">
        <v>0</v>
      </c>
      <c r="AJ1189" s="7">
        <v>0</v>
      </c>
      <c r="AK1189" s="7">
        <v>1.78</v>
      </c>
      <c r="AL1189" s="7">
        <v>0</v>
      </c>
      <c r="AM1189" s="7">
        <v>1.78</v>
      </c>
      <c r="AN1189" s="12" t="s">
        <v>46</v>
      </c>
      <c r="AO1189" s="12"/>
      <c r="AP1189" s="12"/>
      <c r="AQ1189" s="12"/>
      <c r="AR1189" s="12"/>
      <c r="AS1189" s="12"/>
      <c r="AT1189" s="12"/>
      <c r="AU1189" s="12"/>
      <c r="AV1189" s="12"/>
      <c r="AW1189" s="12"/>
      <c r="AX1189" s="12"/>
      <c r="AY1189" s="8" t="s">
        <v>47</v>
      </c>
    </row>
    <row r="1190" spans="1:51" ht="16.5" x14ac:dyDescent="0.25">
      <c r="A1190" s="159" t="str">
        <f>_xlfn.XLOOKUP(X1190,Mapping!N:N,Mapping!O:O,"Not Found",0,1)</f>
        <v>ICG</v>
      </c>
      <c r="B1190" s="159" t="str">
        <f t="shared" si="72"/>
        <v>BEGTICG46056.3208333333</v>
      </c>
      <c r="D1190" s="159" t="str">
        <f t="shared" si="75"/>
        <v>Load SQL-to-SQL + stratify previous</v>
      </c>
      <c r="E1190" s="159" t="str">
        <f t="shared" si="73"/>
        <v>ICGBEGTICGLoad SQL-to-SQL + stratify previous</v>
      </c>
      <c r="F1190" s="159" t="str">
        <f t="shared" si="74"/>
        <v>ICGBEGTICG</v>
      </c>
      <c r="G1190" s="159" t="s">
        <v>1889</v>
      </c>
      <c r="N1190" s="1">
        <v>2601</v>
      </c>
      <c r="O1190" s="9" t="s">
        <v>179</v>
      </c>
      <c r="P1190" s="9" t="s">
        <v>1687</v>
      </c>
      <c r="Q1190" s="9" t="s">
        <v>1693</v>
      </c>
      <c r="R1190" s="9" t="s">
        <v>1694</v>
      </c>
      <c r="S1190" s="10">
        <v>46056.320833333331</v>
      </c>
      <c r="T1190" s="10">
        <v>46056.352777777778</v>
      </c>
      <c r="U1190" s="10">
        <v>46056.352777777778</v>
      </c>
      <c r="V1190" s="9" t="s">
        <v>42</v>
      </c>
      <c r="W1190" s="9" t="s">
        <v>43</v>
      </c>
      <c r="X1190" s="9" t="s">
        <v>1692</v>
      </c>
      <c r="Y1190" s="1">
        <v>1</v>
      </c>
      <c r="Z1190" s="9" t="s">
        <v>1695</v>
      </c>
      <c r="AA1190" s="11">
        <v>0.77</v>
      </c>
      <c r="AB1190" s="11">
        <v>0</v>
      </c>
      <c r="AC1190" s="11">
        <v>0.77</v>
      </c>
      <c r="AD1190" s="11">
        <v>0</v>
      </c>
      <c r="AE1190" s="11">
        <v>0</v>
      </c>
      <c r="AF1190" s="11">
        <v>0.77</v>
      </c>
      <c r="AG1190" s="6"/>
      <c r="AH1190" s="6"/>
      <c r="AI1190" s="7">
        <v>0</v>
      </c>
      <c r="AJ1190" s="7">
        <v>0</v>
      </c>
      <c r="AK1190" s="7">
        <v>0.77</v>
      </c>
      <c r="AL1190" s="7">
        <v>0</v>
      </c>
      <c r="AM1190" s="7">
        <v>0.77</v>
      </c>
      <c r="AN1190" s="12" t="s">
        <v>46</v>
      </c>
      <c r="AO1190" s="12"/>
      <c r="AP1190" s="12"/>
      <c r="AQ1190" s="12"/>
      <c r="AR1190" s="12"/>
      <c r="AS1190" s="12"/>
      <c r="AT1190" s="12"/>
      <c r="AU1190" s="12"/>
      <c r="AV1190" s="12"/>
      <c r="AW1190" s="12"/>
      <c r="AX1190" s="12"/>
      <c r="AY1190" s="8" t="s">
        <v>47</v>
      </c>
    </row>
    <row r="1191" spans="1:51" ht="16.5" x14ac:dyDescent="0.25">
      <c r="A1191" s="159" t="str">
        <f>_xlfn.XLOOKUP(X1191,Mapping!N:N,Mapping!O:O,"Not Found",0,1)</f>
        <v>ICG</v>
      </c>
      <c r="B1191" s="159" t="str">
        <f t="shared" si="72"/>
        <v>BEGTICG46056.3527777778</v>
      </c>
      <c r="D1191" s="159" t="str">
        <f t="shared" si="75"/>
        <v>Load SQL-to-SQL + stratify current</v>
      </c>
      <c r="E1191" s="159" t="str">
        <f t="shared" si="73"/>
        <v>ICGBEGTICGLoad SQL-to-SQL + stratify current</v>
      </c>
      <c r="F1191" s="159" t="str">
        <f t="shared" si="74"/>
        <v>ICGBEGTICG</v>
      </c>
      <c r="G1191" s="159" t="s">
        <v>1889</v>
      </c>
      <c r="N1191" s="1">
        <v>2601</v>
      </c>
      <c r="O1191" s="9" t="s">
        <v>179</v>
      </c>
      <c r="P1191" s="9" t="s">
        <v>1687</v>
      </c>
      <c r="Q1191" s="9" t="s">
        <v>1696</v>
      </c>
      <c r="R1191" s="9" t="s">
        <v>1697</v>
      </c>
      <c r="S1191" s="10">
        <v>46056.352777777778</v>
      </c>
      <c r="T1191" s="10">
        <v>46056.393055555556</v>
      </c>
      <c r="U1191" s="10">
        <v>46056.393055555556</v>
      </c>
      <c r="V1191" s="9" t="s">
        <v>42</v>
      </c>
      <c r="W1191" s="9" t="s">
        <v>43</v>
      </c>
      <c r="X1191" s="9" t="s">
        <v>1692</v>
      </c>
      <c r="Y1191" s="1">
        <v>1</v>
      </c>
      <c r="Z1191" s="9" t="s">
        <v>1698</v>
      </c>
      <c r="AA1191" s="11">
        <v>0.97</v>
      </c>
      <c r="AB1191" s="11">
        <v>0</v>
      </c>
      <c r="AC1191" s="11">
        <v>0.97</v>
      </c>
      <c r="AD1191" s="11">
        <v>0</v>
      </c>
      <c r="AE1191" s="11">
        <v>0</v>
      </c>
      <c r="AF1191" s="11">
        <v>0.97</v>
      </c>
      <c r="AG1191" s="6"/>
      <c r="AH1191" s="6"/>
      <c r="AI1191" s="7">
        <v>0</v>
      </c>
      <c r="AJ1191" s="7">
        <v>0</v>
      </c>
      <c r="AK1191" s="7">
        <v>0.97</v>
      </c>
      <c r="AL1191" s="7">
        <v>0</v>
      </c>
      <c r="AM1191" s="7">
        <v>0.97</v>
      </c>
      <c r="AN1191" s="12" t="s">
        <v>46</v>
      </c>
      <c r="AO1191" s="12"/>
      <c r="AP1191" s="12"/>
      <c r="AQ1191" s="12"/>
      <c r="AR1191" s="12"/>
      <c r="AS1191" s="12"/>
      <c r="AT1191" s="12"/>
      <c r="AU1191" s="12"/>
      <c r="AV1191" s="12"/>
      <c r="AW1191" s="12"/>
      <c r="AX1191" s="12"/>
      <c r="AY1191" s="8" t="s">
        <v>47</v>
      </c>
    </row>
    <row r="1192" spans="1:51" ht="16.5" x14ac:dyDescent="0.25">
      <c r="A1192" s="159" t="str">
        <f>_xlfn.XLOOKUP(X1192,Mapping!N:N,Mapping!O:O,"Not Found",0,1)</f>
        <v>ICG</v>
      </c>
      <c r="B1192" s="159" t="str">
        <f t="shared" si="72"/>
        <v>BEGTICG46056.3930555556</v>
      </c>
      <c r="D1192" s="159" t="str">
        <f t="shared" si="75"/>
        <v>DB copy from</v>
      </c>
      <c r="E1192" s="159" t="str">
        <f t="shared" si="73"/>
        <v>ICGBEGTICGDB copy from</v>
      </c>
      <c r="F1192" s="159" t="str">
        <f t="shared" si="74"/>
        <v>ICGBEGTICG</v>
      </c>
      <c r="G1192" s="159" t="s">
        <v>1889</v>
      </c>
      <c r="N1192" s="1">
        <v>2601</v>
      </c>
      <c r="O1192" s="9" t="s">
        <v>179</v>
      </c>
      <c r="P1192" s="9" t="s">
        <v>1687</v>
      </c>
      <c r="Q1192" s="9" t="s">
        <v>1699</v>
      </c>
      <c r="R1192" s="9" t="s">
        <v>42</v>
      </c>
      <c r="S1192" s="10">
        <v>46056.393055555556</v>
      </c>
      <c r="T1192" s="10">
        <v>46056.769444444442</v>
      </c>
      <c r="U1192" s="10">
        <v>46056.394444444442</v>
      </c>
      <c r="V1192" s="9" t="s">
        <v>42</v>
      </c>
      <c r="W1192" s="9" t="s">
        <v>43</v>
      </c>
      <c r="X1192" s="9" t="s">
        <v>1692</v>
      </c>
      <c r="Y1192" s="1">
        <v>1</v>
      </c>
      <c r="Z1192" s="9" t="s">
        <v>1700</v>
      </c>
      <c r="AA1192" s="11">
        <v>9.0299999999999994</v>
      </c>
      <c r="AB1192" s="11">
        <v>0</v>
      </c>
      <c r="AC1192" s="11">
        <v>9.0299999999999994</v>
      </c>
      <c r="AD1192" s="11">
        <v>0</v>
      </c>
      <c r="AE1192" s="11">
        <v>0</v>
      </c>
      <c r="AF1192" s="11">
        <v>9.0299999999999994</v>
      </c>
      <c r="AG1192" s="6"/>
      <c r="AH1192" s="6"/>
      <c r="AI1192" s="7">
        <v>0</v>
      </c>
      <c r="AJ1192" s="7">
        <v>0</v>
      </c>
      <c r="AK1192" s="7">
        <v>9.0299999999999994</v>
      </c>
      <c r="AL1192" s="7">
        <v>0</v>
      </c>
      <c r="AM1192" s="7">
        <v>9.0299999999999994</v>
      </c>
      <c r="AN1192" s="12" t="s">
        <v>46</v>
      </c>
      <c r="AO1192" s="12"/>
      <c r="AP1192" s="12"/>
      <c r="AQ1192" s="12"/>
      <c r="AR1192" s="12"/>
      <c r="AS1192" s="12"/>
      <c r="AT1192" s="12"/>
      <c r="AU1192" s="12"/>
      <c r="AV1192" s="12"/>
      <c r="AW1192" s="12"/>
      <c r="AX1192" s="12"/>
      <c r="AY1192" s="8" t="s">
        <v>47</v>
      </c>
    </row>
    <row r="1193" spans="1:51" ht="16.5" x14ac:dyDescent="0.25">
      <c r="A1193" s="159" t="str">
        <f>_xlfn.XLOOKUP(X1193,Mapping!N:N,Mapping!O:O,"Not Found",0,1)</f>
        <v>ICG</v>
      </c>
      <c r="B1193" s="159" t="str">
        <f t="shared" si="72"/>
        <v>BEGTICG46056.3944444444</v>
      </c>
      <c r="D1193" s="159" t="str">
        <f t="shared" si="75"/>
        <v>P-1 M-1 NPV</v>
      </c>
      <c r="E1193" s="159" t="str">
        <f t="shared" si="73"/>
        <v>ICGBEGTICGP-1 M-1 NPV</v>
      </c>
      <c r="F1193" s="159" t="str">
        <f t="shared" si="74"/>
        <v>ICGBEGTICG</v>
      </c>
      <c r="G1193" s="159" t="s">
        <v>1889</v>
      </c>
      <c r="N1193" s="1">
        <v>2601</v>
      </c>
      <c r="O1193" s="9" t="s">
        <v>179</v>
      </c>
      <c r="P1193" s="9" t="s">
        <v>1687</v>
      </c>
      <c r="Q1193" s="9" t="s">
        <v>1701</v>
      </c>
      <c r="R1193" s="9" t="s">
        <v>1702</v>
      </c>
      <c r="S1193" s="10">
        <v>46056.394444444442</v>
      </c>
      <c r="T1193" s="10">
        <v>46056.402777777781</v>
      </c>
      <c r="U1193" s="10">
        <v>46056.402777777781</v>
      </c>
      <c r="V1193" s="9" t="s">
        <v>42</v>
      </c>
      <c r="W1193" s="9" t="s">
        <v>43</v>
      </c>
      <c r="X1193" s="9" t="s">
        <v>1692</v>
      </c>
      <c r="Y1193" s="1">
        <v>1</v>
      </c>
      <c r="Z1193" s="9" t="s">
        <v>1703</v>
      </c>
      <c r="AA1193" s="11">
        <v>0.2</v>
      </c>
      <c r="AB1193" s="11">
        <v>0</v>
      </c>
      <c r="AC1193" s="11">
        <v>0.2</v>
      </c>
      <c r="AD1193" s="11">
        <v>0</v>
      </c>
      <c r="AE1193" s="11">
        <v>0</v>
      </c>
      <c r="AF1193" s="11">
        <v>0.2</v>
      </c>
      <c r="AG1193" s="6"/>
      <c r="AH1193" s="6"/>
      <c r="AI1193" s="7">
        <v>0</v>
      </c>
      <c r="AJ1193" s="7">
        <v>0</v>
      </c>
      <c r="AK1193" s="7">
        <v>0.2</v>
      </c>
      <c r="AL1193" s="7">
        <v>0</v>
      </c>
      <c r="AM1193" s="7">
        <v>0.2</v>
      </c>
      <c r="AN1193" s="12" t="s">
        <v>46</v>
      </c>
      <c r="AO1193" s="12"/>
      <c r="AP1193" s="12"/>
      <c r="AQ1193" s="12"/>
      <c r="AR1193" s="12"/>
      <c r="AS1193" s="12"/>
      <c r="AT1193" s="12"/>
      <c r="AU1193" s="12"/>
      <c r="AV1193" s="12"/>
      <c r="AW1193" s="12"/>
      <c r="AX1193" s="12"/>
      <c r="AY1193" s="8" t="s">
        <v>47</v>
      </c>
    </row>
    <row r="1194" spans="1:51" ht="16.5" x14ac:dyDescent="0.25">
      <c r="A1194" s="159" t="str">
        <f>_xlfn.XLOOKUP(X1194,Mapping!N:N,Mapping!O:O,"Not Found",0,1)</f>
        <v>ICG</v>
      </c>
      <c r="B1194" s="159" t="str">
        <f t="shared" si="72"/>
        <v>BEGTICG46056.4027777778</v>
      </c>
      <c r="D1194" s="159" t="str">
        <f t="shared" si="75"/>
        <v>P-1 M-1 Non-IRM planning</v>
      </c>
      <c r="E1194" s="159" t="str">
        <f t="shared" si="73"/>
        <v>ICGBEGTICGP-1 M-1 Non-IRM planning</v>
      </c>
      <c r="F1194" s="159" t="str">
        <f t="shared" si="74"/>
        <v>ICGBEGTICG</v>
      </c>
      <c r="G1194" s="159" t="s">
        <v>1889</v>
      </c>
      <c r="N1194" s="1">
        <v>2601</v>
      </c>
      <c r="O1194" s="9" t="s">
        <v>179</v>
      </c>
      <c r="P1194" s="9" t="s">
        <v>1687</v>
      </c>
      <c r="Q1194" s="9" t="s">
        <v>1704</v>
      </c>
      <c r="R1194" s="9" t="s">
        <v>1705</v>
      </c>
      <c r="S1194" s="10">
        <v>46056.402777777781</v>
      </c>
      <c r="T1194" s="10">
        <v>46056.468055555553</v>
      </c>
      <c r="U1194" s="10">
        <v>46056.468055555553</v>
      </c>
      <c r="V1194" s="9" t="s">
        <v>42</v>
      </c>
      <c r="W1194" s="9" t="s">
        <v>43</v>
      </c>
      <c r="X1194" s="9" t="s">
        <v>1692</v>
      </c>
      <c r="Y1194" s="1">
        <v>1</v>
      </c>
      <c r="Z1194" s="9" t="s">
        <v>1706</v>
      </c>
      <c r="AA1194" s="11">
        <v>1.57</v>
      </c>
      <c r="AB1194" s="11">
        <v>0</v>
      </c>
      <c r="AC1194" s="11">
        <v>1.57</v>
      </c>
      <c r="AD1194" s="11">
        <v>0</v>
      </c>
      <c r="AE1194" s="11">
        <v>0</v>
      </c>
      <c r="AF1194" s="11">
        <v>1.57</v>
      </c>
      <c r="AG1194" s="6"/>
      <c r="AH1194" s="6"/>
      <c r="AI1194" s="7">
        <v>0</v>
      </c>
      <c r="AJ1194" s="7">
        <v>0</v>
      </c>
      <c r="AK1194" s="7">
        <v>1.57</v>
      </c>
      <c r="AL1194" s="7">
        <v>0</v>
      </c>
      <c r="AM1194" s="7">
        <v>1.57</v>
      </c>
      <c r="AN1194" s="12" t="s">
        <v>46</v>
      </c>
      <c r="AO1194" s="12"/>
      <c r="AP1194" s="12"/>
      <c r="AQ1194" s="12"/>
      <c r="AR1194" s="12"/>
      <c r="AS1194" s="12"/>
      <c r="AT1194" s="12"/>
      <c r="AU1194" s="12"/>
      <c r="AV1194" s="12"/>
      <c r="AW1194" s="12"/>
      <c r="AX1194" s="12"/>
      <c r="AY1194" s="8" t="s">
        <v>47</v>
      </c>
    </row>
    <row r="1195" spans="1:51" ht="16.5" x14ac:dyDescent="0.25">
      <c r="A1195" s="159" t="str">
        <f>_xlfn.XLOOKUP(X1195,Mapping!N:N,Mapping!O:O,"Not Found",0,1)</f>
        <v>ICG</v>
      </c>
      <c r="B1195" s="159" t="str">
        <f t="shared" si="72"/>
        <v>BEGTICG46056.4680555556</v>
      </c>
      <c r="D1195" s="159" t="str">
        <f t="shared" si="75"/>
        <v>P-0 M-0 NPV</v>
      </c>
      <c r="E1195" s="159" t="str">
        <f t="shared" si="73"/>
        <v>ICGBEGTICGP-0 M-0 NPV</v>
      </c>
      <c r="F1195" s="159" t="str">
        <f t="shared" si="74"/>
        <v>ICGBEGTICG</v>
      </c>
      <c r="G1195" s="159" t="s">
        <v>1889</v>
      </c>
      <c r="N1195" s="1">
        <v>2601</v>
      </c>
      <c r="O1195" s="9" t="s">
        <v>179</v>
      </c>
      <c r="P1195" s="9" t="s">
        <v>1687</v>
      </c>
      <c r="Q1195" s="9" t="s">
        <v>1707</v>
      </c>
      <c r="R1195" s="9" t="s">
        <v>1708</v>
      </c>
      <c r="S1195" s="10">
        <v>46056.468055555553</v>
      </c>
      <c r="T1195" s="10">
        <v>46056.474999999999</v>
      </c>
      <c r="U1195" s="10">
        <v>46056.474999999999</v>
      </c>
      <c r="V1195" s="9" t="s">
        <v>42</v>
      </c>
      <c r="W1195" s="9" t="s">
        <v>43</v>
      </c>
      <c r="X1195" s="9" t="s">
        <v>1692</v>
      </c>
      <c r="Y1195" s="1">
        <v>1</v>
      </c>
      <c r="Z1195" s="9" t="s">
        <v>1709</v>
      </c>
      <c r="AA1195" s="11">
        <v>0.17</v>
      </c>
      <c r="AB1195" s="11">
        <v>0</v>
      </c>
      <c r="AC1195" s="11">
        <v>0.17</v>
      </c>
      <c r="AD1195" s="11">
        <v>0</v>
      </c>
      <c r="AE1195" s="11">
        <v>0</v>
      </c>
      <c r="AF1195" s="11">
        <v>0.17</v>
      </c>
      <c r="AG1195" s="6"/>
      <c r="AH1195" s="6"/>
      <c r="AI1195" s="7">
        <v>0</v>
      </c>
      <c r="AJ1195" s="7">
        <v>0</v>
      </c>
      <c r="AK1195" s="7">
        <v>0.17</v>
      </c>
      <c r="AL1195" s="7">
        <v>0</v>
      </c>
      <c r="AM1195" s="7">
        <v>0.17</v>
      </c>
      <c r="AN1195" s="12" t="s">
        <v>46</v>
      </c>
      <c r="AO1195" s="12"/>
      <c r="AP1195" s="12"/>
      <c r="AQ1195" s="12"/>
      <c r="AR1195" s="12"/>
      <c r="AS1195" s="12"/>
      <c r="AT1195" s="12"/>
      <c r="AU1195" s="12"/>
      <c r="AV1195" s="12"/>
      <c r="AW1195" s="12"/>
      <c r="AX1195" s="12"/>
      <c r="AY1195" s="8" t="s">
        <v>47</v>
      </c>
    </row>
    <row r="1196" spans="1:51" ht="16.5" x14ac:dyDescent="0.25">
      <c r="A1196" s="159" t="str">
        <f>_xlfn.XLOOKUP(X1196,Mapping!N:N,Mapping!O:O,"Not Found",0,1)</f>
        <v>ICG</v>
      </c>
      <c r="B1196" s="159" t="str">
        <f t="shared" si="72"/>
        <v>BEGTICG46056.475</v>
      </c>
      <c r="D1196" s="159" t="str">
        <f t="shared" si="75"/>
        <v>P-0 M-0 Non-IRM planning</v>
      </c>
      <c r="E1196" s="159" t="str">
        <f t="shared" si="73"/>
        <v>ICGBEGTICGP-0 M-0 Non-IRM planning</v>
      </c>
      <c r="F1196" s="159" t="str">
        <f t="shared" si="74"/>
        <v>ICGBEGTICG</v>
      </c>
      <c r="G1196" s="159" t="s">
        <v>1889</v>
      </c>
      <c r="N1196" s="1">
        <v>2601</v>
      </c>
      <c r="O1196" s="9" t="s">
        <v>179</v>
      </c>
      <c r="P1196" s="9" t="s">
        <v>1687</v>
      </c>
      <c r="Q1196" s="9" t="s">
        <v>1710</v>
      </c>
      <c r="R1196" s="9" t="s">
        <v>1711</v>
      </c>
      <c r="S1196" s="10">
        <v>46056.474999999999</v>
      </c>
      <c r="T1196" s="10">
        <v>46056.533333333333</v>
      </c>
      <c r="U1196" s="10">
        <v>46056.533333333333</v>
      </c>
      <c r="V1196" s="9" t="s">
        <v>42</v>
      </c>
      <c r="W1196" s="9" t="s">
        <v>43</v>
      </c>
      <c r="X1196" s="9" t="s">
        <v>1692</v>
      </c>
      <c r="Y1196" s="1">
        <v>1</v>
      </c>
      <c r="Z1196" s="9" t="s">
        <v>1712</v>
      </c>
      <c r="AA1196" s="11">
        <v>1.4</v>
      </c>
      <c r="AB1196" s="11">
        <v>0</v>
      </c>
      <c r="AC1196" s="11">
        <v>1.4</v>
      </c>
      <c r="AD1196" s="11">
        <v>0</v>
      </c>
      <c r="AE1196" s="11">
        <v>0</v>
      </c>
      <c r="AF1196" s="11">
        <v>1.4</v>
      </c>
      <c r="AG1196" s="6"/>
      <c r="AH1196" s="6"/>
      <c r="AI1196" s="7">
        <v>0</v>
      </c>
      <c r="AJ1196" s="7">
        <v>0</v>
      </c>
      <c r="AK1196" s="7">
        <v>1.4</v>
      </c>
      <c r="AL1196" s="7">
        <v>0</v>
      </c>
      <c r="AM1196" s="7">
        <v>1.4</v>
      </c>
      <c r="AN1196" s="12" t="s">
        <v>46</v>
      </c>
      <c r="AO1196" s="12"/>
      <c r="AP1196" s="12"/>
      <c r="AQ1196" s="12"/>
      <c r="AR1196" s="12"/>
      <c r="AS1196" s="12"/>
      <c r="AT1196" s="12"/>
      <c r="AU1196" s="12"/>
      <c r="AV1196" s="12"/>
      <c r="AW1196" s="12"/>
      <c r="AX1196" s="12"/>
      <c r="AY1196" s="8" t="s">
        <v>47</v>
      </c>
    </row>
    <row r="1197" spans="1:51" ht="16.5" x14ac:dyDescent="0.25">
      <c r="A1197" s="159" t="str">
        <f>_xlfn.XLOOKUP(X1197,Mapping!N:N,Mapping!O:O,"Not Found",0,1)</f>
        <v>ICG</v>
      </c>
      <c r="B1197" s="159" t="str">
        <f t="shared" si="72"/>
        <v>BEGTICG46056.5333333333</v>
      </c>
      <c r="D1197" s="159" t="str">
        <f t="shared" si="75"/>
        <v>update statistics</v>
      </c>
      <c r="E1197" s="159" t="str">
        <f t="shared" si="73"/>
        <v>ICGBEGTICGupdate statistics</v>
      </c>
      <c r="F1197" s="159" t="str">
        <f t="shared" si="74"/>
        <v>ICGBEGTICG</v>
      </c>
      <c r="G1197" s="159" t="s">
        <v>1889</v>
      </c>
      <c r="N1197" s="1">
        <v>2601</v>
      </c>
      <c r="O1197" s="9" t="s">
        <v>179</v>
      </c>
      <c r="P1197" s="9" t="s">
        <v>1687</v>
      </c>
      <c r="Q1197" s="9" t="s">
        <v>1713</v>
      </c>
      <c r="R1197" s="9" t="s">
        <v>1714</v>
      </c>
      <c r="S1197" s="10">
        <v>46056.533333333333</v>
      </c>
      <c r="T1197" s="10">
        <v>46056.736805555556</v>
      </c>
      <c r="U1197" s="10">
        <v>46056.736805555556</v>
      </c>
      <c r="V1197" s="9" t="s">
        <v>42</v>
      </c>
      <c r="W1197" s="9" t="s">
        <v>43</v>
      </c>
      <c r="X1197" s="9" t="s">
        <v>1692</v>
      </c>
      <c r="Y1197" s="1">
        <v>1</v>
      </c>
      <c r="Z1197" s="9" t="s">
        <v>1715</v>
      </c>
      <c r="AA1197" s="11">
        <v>4.88</v>
      </c>
      <c r="AB1197" s="11">
        <v>0</v>
      </c>
      <c r="AC1197" s="11">
        <v>4.88</v>
      </c>
      <c r="AD1197" s="11">
        <v>0</v>
      </c>
      <c r="AE1197" s="11">
        <v>0</v>
      </c>
      <c r="AF1197" s="11">
        <v>4.88</v>
      </c>
      <c r="AG1197" s="6"/>
      <c r="AH1197" s="6"/>
      <c r="AI1197" s="7">
        <v>0</v>
      </c>
      <c r="AJ1197" s="7">
        <v>0</v>
      </c>
      <c r="AK1197" s="7">
        <v>4.88</v>
      </c>
      <c r="AL1197" s="7">
        <v>0</v>
      </c>
      <c r="AM1197" s="7">
        <v>4.88</v>
      </c>
      <c r="AN1197" s="12" t="s">
        <v>46</v>
      </c>
      <c r="AO1197" s="12"/>
      <c r="AP1197" s="12"/>
      <c r="AQ1197" s="12"/>
      <c r="AR1197" s="12"/>
      <c r="AS1197" s="12"/>
      <c r="AT1197" s="12"/>
      <c r="AU1197" s="12"/>
      <c r="AV1197" s="12"/>
      <c r="AW1197" s="12"/>
      <c r="AX1197" s="12"/>
      <c r="AY1197" s="8" t="s">
        <v>47</v>
      </c>
    </row>
    <row r="1198" spans="1:51" ht="16.5" x14ac:dyDescent="0.25">
      <c r="A1198" s="159" t="str">
        <f>_xlfn.XLOOKUP(X1198,Mapping!N:N,Mapping!O:O,"Not Found",0,1)</f>
        <v>ICG</v>
      </c>
      <c r="B1198" s="159" t="str">
        <f t="shared" si="72"/>
        <v>BEGTICG46056.7368055556</v>
      </c>
      <c r="D1198" s="159" t="str">
        <f t="shared" si="75"/>
        <v>Export of DFA Non-IRM report</v>
      </c>
      <c r="E1198" s="159" t="str">
        <f t="shared" si="73"/>
        <v>ICGBEGTICGExport of DFA Non-IRM report</v>
      </c>
      <c r="F1198" s="159" t="str">
        <f t="shared" si="74"/>
        <v>ICGBEGTICG</v>
      </c>
      <c r="G1198" s="159" t="s">
        <v>1889</v>
      </c>
      <c r="N1198" s="1">
        <v>2601</v>
      </c>
      <c r="O1198" s="9" t="s">
        <v>179</v>
      </c>
      <c r="P1198" s="9" t="s">
        <v>1687</v>
      </c>
      <c r="Q1198" s="9" t="s">
        <v>1716</v>
      </c>
      <c r="R1198" s="9" t="s">
        <v>1717</v>
      </c>
      <c r="S1198" s="10">
        <v>46056.736805555556</v>
      </c>
      <c r="T1198" s="10">
        <v>46056.765972222223</v>
      </c>
      <c r="U1198" s="10">
        <v>46056.765972222223</v>
      </c>
      <c r="V1198" s="9" t="s">
        <v>42</v>
      </c>
      <c r="W1198" s="9" t="s">
        <v>43</v>
      </c>
      <c r="X1198" s="9" t="s">
        <v>1692</v>
      </c>
      <c r="Y1198" s="1">
        <v>1</v>
      </c>
      <c r="Z1198" s="9" t="s">
        <v>1718</v>
      </c>
      <c r="AA1198" s="11">
        <v>0.7</v>
      </c>
      <c r="AB1198" s="11">
        <v>0</v>
      </c>
      <c r="AC1198" s="11">
        <v>0.7</v>
      </c>
      <c r="AD1198" s="11">
        <v>0</v>
      </c>
      <c r="AE1198" s="11">
        <v>0</v>
      </c>
      <c r="AF1198" s="11">
        <v>0.7</v>
      </c>
      <c r="AG1198" s="6"/>
      <c r="AH1198" s="6"/>
      <c r="AI1198" s="7">
        <v>0</v>
      </c>
      <c r="AJ1198" s="7">
        <v>0</v>
      </c>
      <c r="AK1198" s="7">
        <v>0.7</v>
      </c>
      <c r="AL1198" s="7">
        <v>0</v>
      </c>
      <c r="AM1198" s="7">
        <v>0.7</v>
      </c>
      <c r="AN1198" s="12" t="s">
        <v>46</v>
      </c>
      <c r="AO1198" s="12"/>
      <c r="AP1198" s="12"/>
      <c r="AQ1198" s="12"/>
      <c r="AR1198" s="12"/>
      <c r="AS1198" s="12"/>
      <c r="AT1198" s="12"/>
      <c r="AU1198" s="12"/>
      <c r="AV1198" s="12"/>
      <c r="AW1198" s="12"/>
      <c r="AX1198" s="12"/>
      <c r="AY1198" s="8" t="s">
        <v>47</v>
      </c>
    </row>
    <row r="1199" spans="1:51" ht="16.5" x14ac:dyDescent="0.25">
      <c r="A1199" s="159" t="str">
        <f>_xlfn.XLOOKUP(X1199,Mapping!N:N,Mapping!O:O,"Not Found",0,1)</f>
        <v>ICG</v>
      </c>
      <c r="B1199" s="159" t="str">
        <f t="shared" si="72"/>
        <v>BEGTICG46056.7659722222</v>
      </c>
      <c r="D1199" s="159" t="str">
        <f t="shared" si="75"/>
        <v>Export of Market Forecast report</v>
      </c>
      <c r="E1199" s="159" t="str">
        <f t="shared" si="73"/>
        <v>ICGBEGTICGExport of Market Forecast report</v>
      </c>
      <c r="F1199" s="159" t="str">
        <f t="shared" si="74"/>
        <v>ICGBEGTICG</v>
      </c>
      <c r="G1199" s="159" t="s">
        <v>1889</v>
      </c>
      <c r="N1199" s="1">
        <v>2601</v>
      </c>
      <c r="O1199" s="9" t="s">
        <v>179</v>
      </c>
      <c r="P1199" s="9" t="s">
        <v>1687</v>
      </c>
      <c r="Q1199" s="9" t="s">
        <v>1719</v>
      </c>
      <c r="R1199" s="9" t="s">
        <v>1720</v>
      </c>
      <c r="S1199" s="10">
        <v>46056.765972222223</v>
      </c>
      <c r="T1199" s="10">
        <v>46056.768750000003</v>
      </c>
      <c r="U1199" s="10">
        <v>46057.713194444441</v>
      </c>
      <c r="V1199" s="9" t="s">
        <v>42</v>
      </c>
      <c r="W1199" s="9" t="s">
        <v>43</v>
      </c>
      <c r="X1199" s="9" t="s">
        <v>1692</v>
      </c>
      <c r="Y1199" s="1">
        <v>1</v>
      </c>
      <c r="Z1199" s="9" t="s">
        <v>1721</v>
      </c>
      <c r="AA1199" s="11">
        <v>7.0000000000000007E-2</v>
      </c>
      <c r="AB1199" s="11">
        <v>0</v>
      </c>
      <c r="AC1199" s="11">
        <v>7.0000000000000007E-2</v>
      </c>
      <c r="AD1199" s="11">
        <v>0</v>
      </c>
      <c r="AE1199" s="11">
        <v>0</v>
      </c>
      <c r="AF1199" s="11">
        <v>7.0000000000000007E-2</v>
      </c>
      <c r="AG1199" s="6"/>
      <c r="AH1199" s="6"/>
      <c r="AI1199" s="7">
        <v>0</v>
      </c>
      <c r="AJ1199" s="7">
        <v>0</v>
      </c>
      <c r="AK1199" s="7">
        <v>7.0000000000000007E-2</v>
      </c>
      <c r="AL1199" s="7">
        <v>0</v>
      </c>
      <c r="AM1199" s="7">
        <v>7.0000000000000007E-2</v>
      </c>
      <c r="AN1199" s="12" t="s">
        <v>46</v>
      </c>
      <c r="AO1199" s="12"/>
      <c r="AP1199" s="12"/>
      <c r="AQ1199" s="12"/>
      <c r="AR1199" s="12"/>
      <c r="AS1199" s="12"/>
      <c r="AT1199" s="12"/>
      <c r="AU1199" s="12"/>
      <c r="AV1199" s="12"/>
      <c r="AW1199" s="12"/>
      <c r="AX1199" s="12"/>
      <c r="AY1199" s="8" t="s">
        <v>47</v>
      </c>
    </row>
    <row r="1200" spans="1:51" ht="16.5" x14ac:dyDescent="0.25">
      <c r="A1200" s="159" t="str">
        <f>_xlfn.XLOOKUP(X1200,Mapping!N:N,Mapping!O:O,"Not Found",0,1)</f>
        <v>ICG</v>
      </c>
      <c r="B1200" s="159" t="str">
        <f t="shared" si="72"/>
        <v>BEGTICG46056.91875</v>
      </c>
      <c r="D1200" s="159" t="str">
        <f t="shared" si="75"/>
        <v>Load SQL-to-SQL + stratify previous</v>
      </c>
      <c r="E1200" s="159" t="str">
        <f t="shared" si="73"/>
        <v>ICGBEGTICGLoad SQL-to-SQL + stratify previous</v>
      </c>
      <c r="F1200" s="159" t="str">
        <f t="shared" si="74"/>
        <v>ICGBEGTICG</v>
      </c>
      <c r="G1200" s="159" t="s">
        <v>1889</v>
      </c>
      <c r="N1200" s="1">
        <v>2601</v>
      </c>
      <c r="O1200" s="9" t="s">
        <v>179</v>
      </c>
      <c r="P1200" s="9" t="s">
        <v>1687</v>
      </c>
      <c r="Q1200" s="9" t="s">
        <v>1693</v>
      </c>
      <c r="R1200" s="9" t="s">
        <v>1694</v>
      </c>
      <c r="S1200" s="10">
        <v>46056.918749999997</v>
      </c>
      <c r="T1200" s="10">
        <v>46056.953472222223</v>
      </c>
      <c r="U1200" s="10">
        <v>46056.953472222223</v>
      </c>
      <c r="V1200" s="9" t="s">
        <v>42</v>
      </c>
      <c r="W1200" s="9" t="s">
        <v>43</v>
      </c>
      <c r="X1200" s="9" t="s">
        <v>1722</v>
      </c>
      <c r="Y1200" s="1">
        <v>1</v>
      </c>
      <c r="Z1200" s="9" t="s">
        <v>1695</v>
      </c>
      <c r="AA1200" s="11">
        <v>0.83</v>
      </c>
      <c r="AB1200" s="11">
        <v>0</v>
      </c>
      <c r="AC1200" s="11">
        <v>0.83</v>
      </c>
      <c r="AD1200" s="11">
        <v>0</v>
      </c>
      <c r="AE1200" s="11">
        <v>0</v>
      </c>
      <c r="AF1200" s="11">
        <v>0.83</v>
      </c>
      <c r="AG1200" s="6"/>
      <c r="AH1200" s="6"/>
      <c r="AI1200" s="7">
        <v>0</v>
      </c>
      <c r="AJ1200" s="7">
        <v>0</v>
      </c>
      <c r="AK1200" s="7">
        <v>0.83</v>
      </c>
      <c r="AL1200" s="7">
        <v>0</v>
      </c>
      <c r="AM1200" s="7">
        <v>0.83</v>
      </c>
      <c r="AN1200" s="12" t="s">
        <v>46</v>
      </c>
      <c r="AO1200" s="12"/>
      <c r="AP1200" s="12"/>
      <c r="AQ1200" s="12"/>
      <c r="AR1200" s="12"/>
      <c r="AS1200" s="12"/>
      <c r="AT1200" s="12"/>
      <c r="AU1200" s="12"/>
      <c r="AV1200" s="12"/>
      <c r="AW1200" s="12"/>
      <c r="AX1200" s="12"/>
      <c r="AY1200" s="8" t="s">
        <v>47</v>
      </c>
    </row>
    <row r="1201" spans="1:51" ht="16.5" x14ac:dyDescent="0.25">
      <c r="A1201" s="159" t="str">
        <f>_xlfn.XLOOKUP(X1201,Mapping!N:N,Mapping!O:O,"Not Found",0,1)</f>
        <v>ICG</v>
      </c>
      <c r="B1201" s="159" t="str">
        <f t="shared" si="72"/>
        <v>BEGTICG46056.9534722222</v>
      </c>
      <c r="D1201" s="159" t="str">
        <f t="shared" si="75"/>
        <v>Load SQL-to-SQL + stratify current</v>
      </c>
      <c r="E1201" s="159" t="str">
        <f t="shared" si="73"/>
        <v>ICGBEGTICGLoad SQL-to-SQL + stratify current</v>
      </c>
      <c r="F1201" s="159" t="str">
        <f t="shared" si="74"/>
        <v>ICGBEGTICG</v>
      </c>
      <c r="G1201" s="159" t="s">
        <v>1889</v>
      </c>
      <c r="N1201" s="1">
        <v>2601</v>
      </c>
      <c r="O1201" s="9" t="s">
        <v>179</v>
      </c>
      <c r="P1201" s="9" t="s">
        <v>1687</v>
      </c>
      <c r="Q1201" s="9" t="s">
        <v>1696</v>
      </c>
      <c r="R1201" s="9" t="s">
        <v>1697</v>
      </c>
      <c r="S1201" s="10">
        <v>46056.953472222223</v>
      </c>
      <c r="T1201" s="10">
        <v>46056.98541666667</v>
      </c>
      <c r="U1201" s="10">
        <v>46056.98541666667</v>
      </c>
      <c r="V1201" s="9" t="s">
        <v>42</v>
      </c>
      <c r="W1201" s="9" t="s">
        <v>43</v>
      </c>
      <c r="X1201" s="9" t="s">
        <v>1722</v>
      </c>
      <c r="Y1201" s="1">
        <v>1</v>
      </c>
      <c r="Z1201" s="9" t="s">
        <v>1698</v>
      </c>
      <c r="AA1201" s="11">
        <v>0.77</v>
      </c>
      <c r="AB1201" s="11">
        <v>0</v>
      </c>
      <c r="AC1201" s="11">
        <v>0.77</v>
      </c>
      <c r="AD1201" s="11">
        <v>0</v>
      </c>
      <c r="AE1201" s="11">
        <v>0</v>
      </c>
      <c r="AF1201" s="11">
        <v>0.77</v>
      </c>
      <c r="AG1201" s="6"/>
      <c r="AH1201" s="6"/>
      <c r="AI1201" s="7">
        <v>0</v>
      </c>
      <c r="AJ1201" s="7">
        <v>0</v>
      </c>
      <c r="AK1201" s="7">
        <v>0.77</v>
      </c>
      <c r="AL1201" s="7">
        <v>0</v>
      </c>
      <c r="AM1201" s="7">
        <v>0.77</v>
      </c>
      <c r="AN1201" s="12" t="s">
        <v>46</v>
      </c>
      <c r="AO1201" s="12"/>
      <c r="AP1201" s="12"/>
      <c r="AQ1201" s="12"/>
      <c r="AR1201" s="12"/>
      <c r="AS1201" s="12"/>
      <c r="AT1201" s="12"/>
      <c r="AU1201" s="12"/>
      <c r="AV1201" s="12"/>
      <c r="AW1201" s="12"/>
      <c r="AX1201" s="12"/>
      <c r="AY1201" s="8" t="s">
        <v>47</v>
      </c>
    </row>
    <row r="1202" spans="1:51" ht="16.5" x14ac:dyDescent="0.25">
      <c r="A1202" s="159" t="str">
        <f>_xlfn.XLOOKUP(X1202,Mapping!N:N,Mapping!O:O,"Not Found",0,1)</f>
        <v>ICG</v>
      </c>
      <c r="B1202" s="159" t="str">
        <f t="shared" si="72"/>
        <v>BEGTICG46056.9854166667</v>
      </c>
      <c r="D1202" s="159" t="str">
        <f t="shared" si="75"/>
        <v>P-1 M-1 NPV</v>
      </c>
      <c r="E1202" s="159" t="str">
        <f t="shared" si="73"/>
        <v>ICGBEGTICGP-1 M-1 NPV</v>
      </c>
      <c r="F1202" s="159" t="str">
        <f t="shared" si="74"/>
        <v>ICGBEGTICG</v>
      </c>
      <c r="G1202" s="159" t="s">
        <v>1889</v>
      </c>
      <c r="N1202" s="1">
        <v>2601</v>
      </c>
      <c r="O1202" s="9" t="s">
        <v>179</v>
      </c>
      <c r="P1202" s="9" t="s">
        <v>1687</v>
      </c>
      <c r="Q1202" s="9" t="s">
        <v>1701</v>
      </c>
      <c r="R1202" s="9" t="s">
        <v>1702</v>
      </c>
      <c r="S1202" s="10">
        <v>46056.98541666667</v>
      </c>
      <c r="T1202" s="10">
        <v>46056.994444444441</v>
      </c>
      <c r="U1202" s="10">
        <v>46056.994444444441</v>
      </c>
      <c r="V1202" s="9" t="s">
        <v>42</v>
      </c>
      <c r="W1202" s="9" t="s">
        <v>43</v>
      </c>
      <c r="X1202" s="9" t="s">
        <v>1722</v>
      </c>
      <c r="Y1202" s="1">
        <v>1</v>
      </c>
      <c r="Z1202" s="9" t="s">
        <v>1703</v>
      </c>
      <c r="AA1202" s="11">
        <v>0.22</v>
      </c>
      <c r="AB1202" s="11">
        <v>0</v>
      </c>
      <c r="AC1202" s="11">
        <v>0.22</v>
      </c>
      <c r="AD1202" s="11">
        <v>0</v>
      </c>
      <c r="AE1202" s="11">
        <v>0</v>
      </c>
      <c r="AF1202" s="11">
        <v>0.22</v>
      </c>
      <c r="AG1202" s="6"/>
      <c r="AH1202" s="6"/>
      <c r="AI1202" s="7">
        <v>0</v>
      </c>
      <c r="AJ1202" s="7">
        <v>0</v>
      </c>
      <c r="AK1202" s="7">
        <v>0.22</v>
      </c>
      <c r="AL1202" s="7">
        <v>0</v>
      </c>
      <c r="AM1202" s="7">
        <v>0.22</v>
      </c>
      <c r="AN1202" s="12" t="s">
        <v>46</v>
      </c>
      <c r="AO1202" s="12"/>
      <c r="AP1202" s="12"/>
      <c r="AQ1202" s="12"/>
      <c r="AR1202" s="12"/>
      <c r="AS1202" s="12"/>
      <c r="AT1202" s="12"/>
      <c r="AU1202" s="12"/>
      <c r="AV1202" s="12"/>
      <c r="AW1202" s="12"/>
      <c r="AX1202" s="12"/>
      <c r="AY1202" s="8" t="s">
        <v>47</v>
      </c>
    </row>
    <row r="1203" spans="1:51" ht="16.5" x14ac:dyDescent="0.25">
      <c r="A1203" s="159" t="str">
        <f>_xlfn.XLOOKUP(X1203,Mapping!N:N,Mapping!O:O,"Not Found",0,1)</f>
        <v>ICG</v>
      </c>
      <c r="B1203" s="159" t="str">
        <f t="shared" si="72"/>
        <v>BEGTICG46056.9944444444</v>
      </c>
      <c r="D1203" s="159" t="str">
        <f t="shared" si="75"/>
        <v>P-1 M-1 IRM planning</v>
      </c>
      <c r="E1203" s="159" t="str">
        <f t="shared" si="73"/>
        <v>ICGBEGTICGP-1 M-1 IRM planning</v>
      </c>
      <c r="F1203" s="159" t="str">
        <f t="shared" si="74"/>
        <v>ICGBEGTICG</v>
      </c>
      <c r="G1203" s="159" t="s">
        <v>1889</v>
      </c>
      <c r="N1203" s="1">
        <v>2601</v>
      </c>
      <c r="O1203" s="9" t="s">
        <v>179</v>
      </c>
      <c r="P1203" s="9" t="s">
        <v>1687</v>
      </c>
      <c r="Q1203" s="9" t="s">
        <v>1723</v>
      </c>
      <c r="R1203" s="9" t="s">
        <v>1724</v>
      </c>
      <c r="S1203" s="10">
        <v>46056.994444444441</v>
      </c>
      <c r="T1203" s="10">
        <v>46057.074305555558</v>
      </c>
      <c r="U1203" s="10">
        <v>46057.074999999997</v>
      </c>
      <c r="V1203" s="9" t="s">
        <v>42</v>
      </c>
      <c r="W1203" s="9" t="s">
        <v>43</v>
      </c>
      <c r="X1203" s="9" t="s">
        <v>1722</v>
      </c>
      <c r="Y1203" s="1">
        <v>1</v>
      </c>
      <c r="Z1203" s="9" t="s">
        <v>1725</v>
      </c>
      <c r="AA1203" s="11">
        <v>1.92</v>
      </c>
      <c r="AB1203" s="11">
        <v>0</v>
      </c>
      <c r="AC1203" s="11">
        <v>1.92</v>
      </c>
      <c r="AD1203" s="11">
        <v>0</v>
      </c>
      <c r="AE1203" s="11">
        <v>0</v>
      </c>
      <c r="AF1203" s="11">
        <v>1.92</v>
      </c>
      <c r="AG1203" s="6"/>
      <c r="AH1203" s="6"/>
      <c r="AI1203" s="7">
        <v>0</v>
      </c>
      <c r="AJ1203" s="7">
        <v>0</v>
      </c>
      <c r="AK1203" s="7">
        <v>1.92</v>
      </c>
      <c r="AL1203" s="7">
        <v>0</v>
      </c>
      <c r="AM1203" s="7">
        <v>1.92</v>
      </c>
      <c r="AN1203" s="12" t="s">
        <v>46</v>
      </c>
      <c r="AO1203" s="12"/>
      <c r="AP1203" s="12"/>
      <c r="AQ1203" s="12"/>
      <c r="AR1203" s="12"/>
      <c r="AS1203" s="12"/>
      <c r="AT1203" s="12"/>
      <c r="AU1203" s="12"/>
      <c r="AV1203" s="12"/>
      <c r="AW1203" s="12"/>
      <c r="AX1203" s="12"/>
      <c r="AY1203" s="8" t="s">
        <v>47</v>
      </c>
    </row>
    <row r="1204" spans="1:51" ht="16.5" x14ac:dyDescent="0.25">
      <c r="A1204" s="159" t="str">
        <f>_xlfn.XLOOKUP(X1204,Mapping!N:N,Mapping!O:O,"Not Found",0,1)</f>
        <v>ICG</v>
      </c>
      <c r="B1204" s="159" t="str">
        <f t="shared" si="72"/>
        <v>BEGTICG46057.075</v>
      </c>
      <c r="D1204" s="159" t="str">
        <f t="shared" si="75"/>
        <v>P-0 M-0 NPV</v>
      </c>
      <c r="E1204" s="159" t="str">
        <f t="shared" si="73"/>
        <v>ICGBEGTICGP-0 M-0 NPV</v>
      </c>
      <c r="F1204" s="159" t="str">
        <f t="shared" si="74"/>
        <v>ICGBEGTICG</v>
      </c>
      <c r="G1204" s="159" t="s">
        <v>1889</v>
      </c>
      <c r="N1204" s="1">
        <v>2601</v>
      </c>
      <c r="O1204" s="9" t="s">
        <v>179</v>
      </c>
      <c r="P1204" s="9" t="s">
        <v>1687</v>
      </c>
      <c r="Q1204" s="9" t="s">
        <v>1707</v>
      </c>
      <c r="R1204" s="9" t="s">
        <v>1708</v>
      </c>
      <c r="S1204" s="10">
        <v>46057.074999999997</v>
      </c>
      <c r="T1204" s="10">
        <v>46057.081250000003</v>
      </c>
      <c r="U1204" s="10">
        <v>46057.081250000003</v>
      </c>
      <c r="V1204" s="9" t="s">
        <v>42</v>
      </c>
      <c r="W1204" s="9" t="s">
        <v>43</v>
      </c>
      <c r="X1204" s="9" t="s">
        <v>1722</v>
      </c>
      <c r="Y1204" s="1">
        <v>1</v>
      </c>
      <c r="Z1204" s="9" t="s">
        <v>1709</v>
      </c>
      <c r="AA1204" s="11">
        <v>0.15</v>
      </c>
      <c r="AB1204" s="11">
        <v>0</v>
      </c>
      <c r="AC1204" s="11">
        <v>0.15</v>
      </c>
      <c r="AD1204" s="11">
        <v>0</v>
      </c>
      <c r="AE1204" s="11">
        <v>0</v>
      </c>
      <c r="AF1204" s="11">
        <v>0.15</v>
      </c>
      <c r="AG1204" s="6"/>
      <c r="AH1204" s="6"/>
      <c r="AI1204" s="7">
        <v>0</v>
      </c>
      <c r="AJ1204" s="7">
        <v>0</v>
      </c>
      <c r="AK1204" s="7">
        <v>0.15</v>
      </c>
      <c r="AL1204" s="7">
        <v>0</v>
      </c>
      <c r="AM1204" s="7">
        <v>0.15</v>
      </c>
      <c r="AN1204" s="12" t="s">
        <v>46</v>
      </c>
      <c r="AO1204" s="12"/>
      <c r="AP1204" s="12"/>
      <c r="AQ1204" s="12"/>
      <c r="AR1204" s="12"/>
      <c r="AS1204" s="12"/>
      <c r="AT1204" s="12"/>
      <c r="AU1204" s="12"/>
      <c r="AV1204" s="12"/>
      <c r="AW1204" s="12"/>
      <c r="AX1204" s="12"/>
      <c r="AY1204" s="8" t="s">
        <v>47</v>
      </c>
    </row>
    <row r="1205" spans="1:51" ht="16.5" x14ac:dyDescent="0.25">
      <c r="A1205" s="159" t="str">
        <f>_xlfn.XLOOKUP(X1205,Mapping!N:N,Mapping!O:O,"Not Found",0,1)</f>
        <v>ICG</v>
      </c>
      <c r="B1205" s="159" t="str">
        <f t="shared" si="72"/>
        <v>BEGTICG46057.08125</v>
      </c>
      <c r="D1205" s="159" t="str">
        <f t="shared" si="75"/>
        <v>P-0 M-0 IRM planning</v>
      </c>
      <c r="E1205" s="159" t="str">
        <f t="shared" si="73"/>
        <v>ICGBEGTICGP-0 M-0 IRM planning</v>
      </c>
      <c r="F1205" s="159" t="str">
        <f t="shared" si="74"/>
        <v>ICGBEGTICG</v>
      </c>
      <c r="G1205" s="159" t="s">
        <v>1889</v>
      </c>
      <c r="N1205" s="1">
        <v>2601</v>
      </c>
      <c r="O1205" s="9" t="s">
        <v>179</v>
      </c>
      <c r="P1205" s="9" t="s">
        <v>1687</v>
      </c>
      <c r="Q1205" s="9" t="s">
        <v>1726</v>
      </c>
      <c r="R1205" s="9" t="s">
        <v>1727</v>
      </c>
      <c r="S1205" s="10">
        <v>46057.081250000003</v>
      </c>
      <c r="T1205" s="10">
        <v>46057.15</v>
      </c>
      <c r="U1205" s="10">
        <v>46057.15</v>
      </c>
      <c r="V1205" s="9" t="s">
        <v>42</v>
      </c>
      <c r="W1205" s="9" t="s">
        <v>43</v>
      </c>
      <c r="X1205" s="9" t="s">
        <v>1722</v>
      </c>
      <c r="Y1205" s="1">
        <v>1</v>
      </c>
      <c r="Z1205" s="9" t="s">
        <v>1728</v>
      </c>
      <c r="AA1205" s="11">
        <v>1.65</v>
      </c>
      <c r="AB1205" s="11">
        <v>0</v>
      </c>
      <c r="AC1205" s="11">
        <v>1.65</v>
      </c>
      <c r="AD1205" s="11">
        <v>0</v>
      </c>
      <c r="AE1205" s="11">
        <v>0</v>
      </c>
      <c r="AF1205" s="11">
        <v>1.65</v>
      </c>
      <c r="AG1205" s="6"/>
      <c r="AH1205" s="6"/>
      <c r="AI1205" s="7">
        <v>0</v>
      </c>
      <c r="AJ1205" s="7">
        <v>0</v>
      </c>
      <c r="AK1205" s="7">
        <v>1.65</v>
      </c>
      <c r="AL1205" s="7">
        <v>0</v>
      </c>
      <c r="AM1205" s="7">
        <v>1.65</v>
      </c>
      <c r="AN1205" s="12" t="s">
        <v>46</v>
      </c>
      <c r="AO1205" s="12"/>
      <c r="AP1205" s="12"/>
      <c r="AQ1205" s="12"/>
      <c r="AR1205" s="12"/>
      <c r="AS1205" s="12"/>
      <c r="AT1205" s="12"/>
      <c r="AU1205" s="12"/>
      <c r="AV1205" s="12"/>
      <c r="AW1205" s="12"/>
      <c r="AX1205" s="12"/>
      <c r="AY1205" s="8" t="s">
        <v>47</v>
      </c>
    </row>
    <row r="1206" spans="1:51" ht="16.5" x14ac:dyDescent="0.25">
      <c r="A1206" s="159" t="str">
        <f>_xlfn.XLOOKUP(X1206,Mapping!N:N,Mapping!O:O,"Not Found",0,1)</f>
        <v>ICG</v>
      </c>
      <c r="B1206" s="159" t="str">
        <f t="shared" si="72"/>
        <v>BEGTICG46057.15</v>
      </c>
      <c r="D1206" s="159" t="str">
        <f t="shared" si="75"/>
        <v>update statistics</v>
      </c>
      <c r="E1206" s="159" t="str">
        <f t="shared" si="73"/>
        <v>ICGBEGTICGupdate statistics</v>
      </c>
      <c r="F1206" s="159" t="str">
        <f t="shared" si="74"/>
        <v>ICGBEGTICG</v>
      </c>
      <c r="G1206" s="159" t="s">
        <v>1889</v>
      </c>
      <c r="N1206" s="1">
        <v>2601</v>
      </c>
      <c r="O1206" s="9" t="s">
        <v>179</v>
      </c>
      <c r="P1206" s="9" t="s">
        <v>1687</v>
      </c>
      <c r="Q1206" s="9" t="s">
        <v>1713</v>
      </c>
      <c r="R1206" s="9" t="s">
        <v>1714</v>
      </c>
      <c r="S1206" s="10">
        <v>46057.15</v>
      </c>
      <c r="T1206" s="10">
        <v>46057.375</v>
      </c>
      <c r="U1206" s="10">
        <v>46057.375</v>
      </c>
      <c r="V1206" s="9" t="s">
        <v>42</v>
      </c>
      <c r="W1206" s="9" t="s">
        <v>43</v>
      </c>
      <c r="X1206" s="9" t="s">
        <v>1722</v>
      </c>
      <c r="Y1206" s="1">
        <v>1</v>
      </c>
      <c r="Z1206" s="9" t="s">
        <v>1715</v>
      </c>
      <c r="AA1206" s="11">
        <v>5.4</v>
      </c>
      <c r="AB1206" s="11">
        <v>0</v>
      </c>
      <c r="AC1206" s="11">
        <v>5.4</v>
      </c>
      <c r="AD1206" s="11">
        <v>0</v>
      </c>
      <c r="AE1206" s="11">
        <v>0</v>
      </c>
      <c r="AF1206" s="11">
        <v>5.4</v>
      </c>
      <c r="AG1206" s="6"/>
      <c r="AH1206" s="6"/>
      <c r="AI1206" s="7">
        <v>0</v>
      </c>
      <c r="AJ1206" s="7">
        <v>0</v>
      </c>
      <c r="AK1206" s="7">
        <v>5.4</v>
      </c>
      <c r="AL1206" s="7">
        <v>0</v>
      </c>
      <c r="AM1206" s="7">
        <v>5.4</v>
      </c>
      <c r="AN1206" s="12" t="s">
        <v>46</v>
      </c>
      <c r="AO1206" s="12"/>
      <c r="AP1206" s="12"/>
      <c r="AQ1206" s="12"/>
      <c r="AR1206" s="12"/>
      <c r="AS1206" s="12"/>
      <c r="AT1206" s="12"/>
      <c r="AU1206" s="12"/>
      <c r="AV1206" s="12"/>
      <c r="AW1206" s="12"/>
      <c r="AX1206" s="12"/>
      <c r="AY1206" s="8" t="s">
        <v>47</v>
      </c>
    </row>
    <row r="1207" spans="1:51" ht="16.5" x14ac:dyDescent="0.25">
      <c r="A1207" s="159" t="str">
        <f>_xlfn.XLOOKUP(X1207,Mapping!N:N,Mapping!O:O,"Not Found",0,1)</f>
        <v>ICG</v>
      </c>
      <c r="B1207" s="159" t="str">
        <f t="shared" si="72"/>
        <v>BEGTICG46057.375</v>
      </c>
      <c r="D1207" s="159" t="str">
        <f t="shared" si="75"/>
        <v>Export of DFA IRM report</v>
      </c>
      <c r="E1207" s="159" t="str">
        <f t="shared" si="73"/>
        <v>ICGBEGTICGExport of DFA IRM report</v>
      </c>
      <c r="F1207" s="159" t="str">
        <f t="shared" si="74"/>
        <v>ICGBEGTICG</v>
      </c>
      <c r="G1207" s="159" t="s">
        <v>1889</v>
      </c>
      <c r="N1207" s="1">
        <v>2601</v>
      </c>
      <c r="O1207" s="9" t="s">
        <v>179</v>
      </c>
      <c r="P1207" s="9" t="s">
        <v>1687</v>
      </c>
      <c r="Q1207" s="9" t="s">
        <v>1729</v>
      </c>
      <c r="R1207" s="9" t="s">
        <v>1730</v>
      </c>
      <c r="S1207" s="10">
        <v>46057.375</v>
      </c>
      <c r="T1207" s="10">
        <v>46057.439583333333</v>
      </c>
      <c r="U1207" s="10">
        <v>46057.439583333333</v>
      </c>
      <c r="V1207" s="9" t="s">
        <v>42</v>
      </c>
      <c r="W1207" s="9" t="s">
        <v>43</v>
      </c>
      <c r="X1207" s="9" t="s">
        <v>1722</v>
      </c>
      <c r="Y1207" s="1">
        <v>1</v>
      </c>
      <c r="Z1207" s="9" t="s">
        <v>1731</v>
      </c>
      <c r="AA1207" s="11">
        <v>1.55</v>
      </c>
      <c r="AB1207" s="11">
        <v>0</v>
      </c>
      <c r="AC1207" s="11">
        <v>1.55</v>
      </c>
      <c r="AD1207" s="11">
        <v>0</v>
      </c>
      <c r="AE1207" s="11">
        <v>0</v>
      </c>
      <c r="AF1207" s="11">
        <v>1.55</v>
      </c>
      <c r="AG1207" s="6"/>
      <c r="AH1207" s="6"/>
      <c r="AI1207" s="7">
        <v>0</v>
      </c>
      <c r="AJ1207" s="7">
        <v>0</v>
      </c>
      <c r="AK1207" s="7">
        <v>1.55</v>
      </c>
      <c r="AL1207" s="7">
        <v>0</v>
      </c>
      <c r="AM1207" s="7">
        <v>1.55</v>
      </c>
      <c r="AN1207" s="12" t="s">
        <v>46</v>
      </c>
      <c r="AO1207" s="12"/>
      <c r="AP1207" s="12"/>
      <c r="AQ1207" s="12"/>
      <c r="AR1207" s="12"/>
      <c r="AS1207" s="12"/>
      <c r="AT1207" s="12"/>
      <c r="AU1207" s="12"/>
      <c r="AV1207" s="12"/>
      <c r="AW1207" s="12"/>
      <c r="AX1207" s="12"/>
      <c r="AY1207" s="8" t="s">
        <v>47</v>
      </c>
    </row>
    <row r="1208" spans="1:51" ht="16.5" x14ac:dyDescent="0.25">
      <c r="A1208" s="159" t="str">
        <f>_xlfn.XLOOKUP(X1208,Mapping!N:N,Mapping!O:O,"Not Found",0,1)</f>
        <v>ICG</v>
      </c>
      <c r="B1208" s="159" t="str">
        <f t="shared" si="72"/>
        <v>BEGTICG46057.4395833333</v>
      </c>
      <c r="D1208" s="159" t="str">
        <f t="shared" si="75"/>
        <v>Export of Market Forecast report</v>
      </c>
      <c r="E1208" s="159" t="str">
        <f t="shared" si="73"/>
        <v>ICGBEGTICGExport of Market Forecast report</v>
      </c>
      <c r="F1208" s="159" t="str">
        <f t="shared" si="74"/>
        <v>ICGBEGTICG</v>
      </c>
      <c r="G1208" s="159" t="s">
        <v>1889</v>
      </c>
      <c r="N1208" s="1">
        <v>2601</v>
      </c>
      <c r="O1208" s="9" t="s">
        <v>179</v>
      </c>
      <c r="P1208" s="9" t="s">
        <v>1687</v>
      </c>
      <c r="Q1208" s="9" t="s">
        <v>1719</v>
      </c>
      <c r="R1208" s="9" t="s">
        <v>1720</v>
      </c>
      <c r="S1208" s="10">
        <v>46057.439583333333</v>
      </c>
      <c r="T1208" s="10">
        <v>46057.443055555559</v>
      </c>
      <c r="U1208" s="10" t="s">
        <v>42</v>
      </c>
      <c r="V1208" s="9" t="s">
        <v>42</v>
      </c>
      <c r="W1208" s="9" t="s">
        <v>43</v>
      </c>
      <c r="X1208" s="9" t="s">
        <v>1722</v>
      </c>
      <c r="Y1208" s="1">
        <v>1</v>
      </c>
      <c r="Z1208" s="9" t="s">
        <v>1721</v>
      </c>
      <c r="AA1208" s="11">
        <v>0.08</v>
      </c>
      <c r="AB1208" s="11">
        <v>0</v>
      </c>
      <c r="AC1208" s="11">
        <v>0.08</v>
      </c>
      <c r="AD1208" s="11">
        <v>0</v>
      </c>
      <c r="AE1208" s="11">
        <v>0</v>
      </c>
      <c r="AF1208" s="11">
        <v>0.08</v>
      </c>
      <c r="AG1208" s="6"/>
      <c r="AH1208" s="6"/>
      <c r="AI1208" s="7">
        <v>0</v>
      </c>
      <c r="AJ1208" s="7">
        <v>0</v>
      </c>
      <c r="AK1208" s="7">
        <v>0.08</v>
      </c>
      <c r="AL1208" s="7">
        <v>0</v>
      </c>
      <c r="AM1208" s="7">
        <v>0.08</v>
      </c>
      <c r="AN1208" s="12" t="s">
        <v>46</v>
      </c>
      <c r="AO1208" s="12"/>
      <c r="AP1208" s="12"/>
      <c r="AQ1208" s="12"/>
      <c r="AR1208" s="12"/>
      <c r="AS1208" s="12"/>
      <c r="AT1208" s="12"/>
      <c r="AU1208" s="12"/>
      <c r="AV1208" s="12"/>
      <c r="AW1208" s="12"/>
      <c r="AX1208" s="12"/>
      <c r="AY1208" s="8" t="s">
        <v>47</v>
      </c>
    </row>
    <row r="1209" spans="1:51" ht="16.5" x14ac:dyDescent="0.25">
      <c r="A1209" s="159" t="str">
        <f>_xlfn.XLOOKUP(X1209,Mapping!N:N,Mapping!O:O,"Not Found",0,1)</f>
        <v>ICG Early Task</v>
      </c>
      <c r="B1209" s="159" t="str">
        <f t="shared" si="72"/>
        <v>DEGTICG Early Task46055.7298611111</v>
      </c>
      <c r="D1209" s="159" t="str">
        <f t="shared" si="75"/>
        <v>early tasks</v>
      </c>
      <c r="E1209" s="159" t="str">
        <f t="shared" si="73"/>
        <v>ICGDEGTICG Early Taskearly tasks</v>
      </c>
      <c r="F1209" s="159" t="str">
        <f t="shared" si="74"/>
        <v>ICGDEGTICG Early Task</v>
      </c>
      <c r="G1209" s="159" t="s">
        <v>1889</v>
      </c>
      <c r="N1209" s="1">
        <v>2601</v>
      </c>
      <c r="O1209" s="9" t="s">
        <v>219</v>
      </c>
      <c r="P1209" s="9" t="s">
        <v>1687</v>
      </c>
      <c r="Q1209" s="9" t="s">
        <v>1688</v>
      </c>
      <c r="R1209" s="9" t="s">
        <v>1689</v>
      </c>
      <c r="S1209" s="10">
        <v>46055.729861111111</v>
      </c>
      <c r="T1209" s="10">
        <v>46055.745833333334</v>
      </c>
      <c r="U1209" s="10">
        <v>46056.234722222223</v>
      </c>
      <c r="V1209" s="9" t="s">
        <v>42</v>
      </c>
      <c r="W1209" s="9" t="s">
        <v>43</v>
      </c>
      <c r="X1209" s="9" t="s">
        <v>1732</v>
      </c>
      <c r="Y1209" s="1">
        <v>1</v>
      </c>
      <c r="Z1209" s="9" t="s">
        <v>1691</v>
      </c>
      <c r="AA1209" s="11">
        <v>0.38</v>
      </c>
      <c r="AB1209" s="11">
        <v>0</v>
      </c>
      <c r="AC1209" s="11">
        <v>0.38</v>
      </c>
      <c r="AD1209" s="11">
        <v>0</v>
      </c>
      <c r="AE1209" s="11">
        <v>0</v>
      </c>
      <c r="AF1209" s="11">
        <v>0.38</v>
      </c>
      <c r="AG1209" s="6"/>
      <c r="AH1209" s="6"/>
      <c r="AI1209" s="7">
        <v>0</v>
      </c>
      <c r="AJ1209" s="7">
        <v>0</v>
      </c>
      <c r="AK1209" s="7">
        <v>0.38</v>
      </c>
      <c r="AL1209" s="7">
        <v>0</v>
      </c>
      <c r="AM1209" s="7">
        <v>0.38</v>
      </c>
      <c r="AN1209" s="12" t="s">
        <v>46</v>
      </c>
      <c r="AO1209" s="12"/>
      <c r="AP1209" s="12"/>
      <c r="AQ1209" s="12"/>
      <c r="AR1209" s="12"/>
      <c r="AS1209" s="12"/>
      <c r="AT1209" s="12"/>
      <c r="AU1209" s="12"/>
      <c r="AV1209" s="12"/>
      <c r="AW1209" s="12"/>
      <c r="AX1209" s="12"/>
      <c r="AY1209" s="8" t="s">
        <v>47</v>
      </c>
    </row>
    <row r="1210" spans="1:51" ht="16.5" x14ac:dyDescent="0.25">
      <c r="A1210" s="159" t="str">
        <f>_xlfn.XLOOKUP(X1210,Mapping!N:N,Mapping!O:O,"Not Found",0,1)</f>
        <v>ICG</v>
      </c>
      <c r="B1210" s="159" t="str">
        <f t="shared" si="72"/>
        <v>DEGTICG46056.2347222222</v>
      </c>
      <c r="D1210" s="159" t="str">
        <f t="shared" si="75"/>
        <v>copy from</v>
      </c>
      <c r="E1210" s="159" t="str">
        <f t="shared" si="73"/>
        <v>ICGDEGTICGcopy from</v>
      </c>
      <c r="F1210" s="159" t="str">
        <f t="shared" si="74"/>
        <v>ICGDEGTICG</v>
      </c>
      <c r="G1210" s="159" t="s">
        <v>1889</v>
      </c>
      <c r="N1210" s="1">
        <v>2601</v>
      </c>
      <c r="O1210" s="9" t="s">
        <v>219</v>
      </c>
      <c r="P1210" s="9" t="s">
        <v>1687</v>
      </c>
      <c r="Q1210" s="9" t="s">
        <v>82</v>
      </c>
      <c r="R1210" s="9" t="s">
        <v>83</v>
      </c>
      <c r="S1210" s="10">
        <v>46056.234722222223</v>
      </c>
      <c r="T1210" s="10">
        <v>46056.300694444442</v>
      </c>
      <c r="U1210" s="10">
        <v>46056.23541666667</v>
      </c>
      <c r="V1210" s="9" t="s">
        <v>42</v>
      </c>
      <c r="W1210" s="9" t="s">
        <v>43</v>
      </c>
      <c r="X1210" s="9" t="s">
        <v>1733</v>
      </c>
      <c r="Y1210" s="1">
        <v>1</v>
      </c>
      <c r="Z1210" s="9" t="s">
        <v>84</v>
      </c>
      <c r="AA1210" s="11">
        <v>1.58</v>
      </c>
      <c r="AB1210" s="11">
        <v>1.58</v>
      </c>
      <c r="AC1210" s="11">
        <v>0</v>
      </c>
      <c r="AD1210" s="11">
        <v>-1.57</v>
      </c>
      <c r="AE1210" s="11">
        <v>0.01</v>
      </c>
      <c r="AF1210" s="11">
        <v>0.01</v>
      </c>
      <c r="AG1210" s="6"/>
      <c r="AH1210" s="6"/>
      <c r="AI1210" s="7">
        <v>1.58</v>
      </c>
      <c r="AJ1210" s="7">
        <v>-1.57</v>
      </c>
      <c r="AK1210" s="7">
        <v>0</v>
      </c>
      <c r="AL1210" s="7">
        <v>1.0000000000000009E-2</v>
      </c>
      <c r="AM1210" s="7">
        <v>1.0000000000000009E-2</v>
      </c>
      <c r="AN1210" s="12"/>
      <c r="AO1210" s="12"/>
      <c r="AP1210" s="12"/>
      <c r="AQ1210" s="12"/>
      <c r="AR1210" s="12"/>
      <c r="AS1210" s="12"/>
      <c r="AT1210" s="12"/>
      <c r="AU1210" s="12"/>
      <c r="AV1210" s="12"/>
      <c r="AW1210" s="12"/>
      <c r="AX1210" s="12"/>
      <c r="AY1210" s="8" t="s">
        <v>47</v>
      </c>
    </row>
    <row r="1211" spans="1:51" ht="16.5" x14ac:dyDescent="0.25">
      <c r="A1211" s="159" t="str">
        <f>_xlfn.XLOOKUP(X1211,Mapping!N:N,Mapping!O:O,"Not Found",0,1)</f>
        <v>ICG</v>
      </c>
      <c r="B1211" s="159" t="str">
        <f t="shared" si="72"/>
        <v>DEGTICG46056.2354166667</v>
      </c>
      <c r="D1211" s="159" t="str">
        <f t="shared" si="75"/>
        <v>Load SQL-to-SQL + stratify previous</v>
      </c>
      <c r="E1211" s="159" t="str">
        <f t="shared" si="73"/>
        <v>ICGDEGTICGLoad SQL-to-SQL + stratify previous</v>
      </c>
      <c r="F1211" s="159" t="str">
        <f t="shared" si="74"/>
        <v>ICGDEGTICG</v>
      </c>
      <c r="G1211" s="159" t="s">
        <v>1889</v>
      </c>
      <c r="N1211" s="1">
        <v>2601</v>
      </c>
      <c r="O1211" s="9" t="s">
        <v>219</v>
      </c>
      <c r="P1211" s="9" t="s">
        <v>1687</v>
      </c>
      <c r="Q1211" s="9" t="s">
        <v>1693</v>
      </c>
      <c r="R1211" s="9" t="s">
        <v>1694</v>
      </c>
      <c r="S1211" s="10">
        <v>46056.23541666667</v>
      </c>
      <c r="T1211" s="10">
        <v>46056.268750000003</v>
      </c>
      <c r="U1211" s="10">
        <v>46056.268750000003</v>
      </c>
      <c r="V1211" s="9" t="s">
        <v>42</v>
      </c>
      <c r="W1211" s="9" t="s">
        <v>43</v>
      </c>
      <c r="X1211" s="9" t="s">
        <v>1733</v>
      </c>
      <c r="Y1211" s="1">
        <v>1</v>
      </c>
      <c r="Z1211" s="9" t="s">
        <v>1695</v>
      </c>
      <c r="AA1211" s="11">
        <v>0.8</v>
      </c>
      <c r="AB1211" s="11">
        <v>0</v>
      </c>
      <c r="AC1211" s="11">
        <v>0.8</v>
      </c>
      <c r="AD1211" s="11">
        <v>0</v>
      </c>
      <c r="AE1211" s="11">
        <v>0</v>
      </c>
      <c r="AF1211" s="11">
        <v>0.8</v>
      </c>
      <c r="AG1211" s="6"/>
      <c r="AH1211" s="6"/>
      <c r="AI1211" s="7">
        <v>0</v>
      </c>
      <c r="AJ1211" s="7">
        <v>0</v>
      </c>
      <c r="AK1211" s="7">
        <v>0.8</v>
      </c>
      <c r="AL1211" s="7">
        <v>0</v>
      </c>
      <c r="AM1211" s="7">
        <v>0.8</v>
      </c>
      <c r="AN1211" s="12" t="s">
        <v>46</v>
      </c>
      <c r="AO1211" s="12"/>
      <c r="AP1211" s="12"/>
      <c r="AQ1211" s="12"/>
      <c r="AR1211" s="12"/>
      <c r="AS1211" s="12"/>
      <c r="AT1211" s="12"/>
      <c r="AU1211" s="12"/>
      <c r="AV1211" s="12"/>
      <c r="AW1211" s="12"/>
      <c r="AX1211" s="12"/>
      <c r="AY1211" s="8" t="s">
        <v>47</v>
      </c>
    </row>
    <row r="1212" spans="1:51" ht="16.5" x14ac:dyDescent="0.25">
      <c r="A1212" s="159" t="str">
        <f>_xlfn.XLOOKUP(X1212,Mapping!N:N,Mapping!O:O,"Not Found",0,1)</f>
        <v>ICG</v>
      </c>
      <c r="B1212" s="159" t="str">
        <f t="shared" si="72"/>
        <v>DEGTICG46056.26875</v>
      </c>
      <c r="D1212" s="159" t="str">
        <f t="shared" si="75"/>
        <v>Load SQL-to-SQL + stratify current</v>
      </c>
      <c r="E1212" s="159" t="str">
        <f t="shared" si="73"/>
        <v>ICGDEGTICGLoad SQL-to-SQL + stratify current</v>
      </c>
      <c r="F1212" s="159" t="str">
        <f t="shared" si="74"/>
        <v>ICGDEGTICG</v>
      </c>
      <c r="G1212" s="159" t="s">
        <v>1889</v>
      </c>
      <c r="N1212" s="1">
        <v>2601</v>
      </c>
      <c r="O1212" s="9" t="s">
        <v>219</v>
      </c>
      <c r="P1212" s="9" t="s">
        <v>1687</v>
      </c>
      <c r="Q1212" s="9" t="s">
        <v>1696</v>
      </c>
      <c r="R1212" s="9" t="s">
        <v>1697</v>
      </c>
      <c r="S1212" s="10">
        <v>46056.268750000003</v>
      </c>
      <c r="T1212" s="10">
        <v>46056.3</v>
      </c>
      <c r="U1212" s="10">
        <v>46056.3</v>
      </c>
      <c r="V1212" s="9" t="s">
        <v>42</v>
      </c>
      <c r="W1212" s="9" t="s">
        <v>43</v>
      </c>
      <c r="X1212" s="9" t="s">
        <v>1733</v>
      </c>
      <c r="Y1212" s="1">
        <v>1</v>
      </c>
      <c r="Z1212" s="9" t="s">
        <v>1698</v>
      </c>
      <c r="AA1212" s="11">
        <v>0.75</v>
      </c>
      <c r="AB1212" s="11">
        <v>0</v>
      </c>
      <c r="AC1212" s="11">
        <v>0.75</v>
      </c>
      <c r="AD1212" s="11">
        <v>0</v>
      </c>
      <c r="AE1212" s="11">
        <v>0</v>
      </c>
      <c r="AF1212" s="11">
        <v>0.75</v>
      </c>
      <c r="AG1212" s="6"/>
      <c r="AH1212" s="6"/>
      <c r="AI1212" s="7">
        <v>0</v>
      </c>
      <c r="AJ1212" s="7">
        <v>0</v>
      </c>
      <c r="AK1212" s="7">
        <v>0.75</v>
      </c>
      <c r="AL1212" s="7">
        <v>0</v>
      </c>
      <c r="AM1212" s="7">
        <v>0.75</v>
      </c>
      <c r="AN1212" s="12" t="s">
        <v>46</v>
      </c>
      <c r="AO1212" s="12"/>
      <c r="AP1212" s="12"/>
      <c r="AQ1212" s="12"/>
      <c r="AR1212" s="12"/>
      <c r="AS1212" s="12"/>
      <c r="AT1212" s="12"/>
      <c r="AU1212" s="12"/>
      <c r="AV1212" s="12"/>
      <c r="AW1212" s="12"/>
      <c r="AX1212" s="12"/>
      <c r="AY1212" s="8" t="s">
        <v>47</v>
      </c>
    </row>
    <row r="1213" spans="1:51" ht="16.5" x14ac:dyDescent="0.25">
      <c r="A1213" s="159" t="str">
        <f>_xlfn.XLOOKUP(X1213,Mapping!N:N,Mapping!O:O,"Not Found",0,1)</f>
        <v>ICG</v>
      </c>
      <c r="B1213" s="159" t="str">
        <f t="shared" si="72"/>
        <v>DEGTICG46056.3</v>
      </c>
      <c r="D1213" s="159" t="str">
        <f t="shared" si="75"/>
        <v>DB copy from</v>
      </c>
      <c r="E1213" s="159" t="str">
        <f t="shared" si="73"/>
        <v>ICGDEGTICGDB copy from</v>
      </c>
      <c r="F1213" s="159" t="str">
        <f t="shared" si="74"/>
        <v>ICGDEGTICG</v>
      </c>
      <c r="G1213" s="159" t="s">
        <v>1889</v>
      </c>
      <c r="N1213" s="1">
        <v>2601</v>
      </c>
      <c r="O1213" s="9" t="s">
        <v>219</v>
      </c>
      <c r="P1213" s="9" t="s">
        <v>1687</v>
      </c>
      <c r="Q1213" s="9" t="s">
        <v>1699</v>
      </c>
      <c r="R1213" s="9" t="s">
        <v>42</v>
      </c>
      <c r="S1213" s="10">
        <v>46056.3</v>
      </c>
      <c r="T1213" s="10">
        <v>46056.809027777781</v>
      </c>
      <c r="U1213" s="10">
        <v>46056.300694444442</v>
      </c>
      <c r="V1213" s="9" t="s">
        <v>42</v>
      </c>
      <c r="W1213" s="9" t="s">
        <v>43</v>
      </c>
      <c r="X1213" s="9" t="s">
        <v>1733</v>
      </c>
      <c r="Y1213" s="1">
        <v>1</v>
      </c>
      <c r="Z1213" s="9" t="s">
        <v>1700</v>
      </c>
      <c r="AA1213" s="11">
        <v>12.22</v>
      </c>
      <c r="AB1213" s="11">
        <v>0</v>
      </c>
      <c r="AC1213" s="11">
        <v>12.22</v>
      </c>
      <c r="AD1213" s="11">
        <v>0</v>
      </c>
      <c r="AE1213" s="11">
        <v>0</v>
      </c>
      <c r="AF1213" s="11">
        <v>12.22</v>
      </c>
      <c r="AG1213" s="6"/>
      <c r="AH1213" s="6"/>
      <c r="AI1213" s="7">
        <v>0</v>
      </c>
      <c r="AJ1213" s="7">
        <v>0</v>
      </c>
      <c r="AK1213" s="7">
        <v>12.22</v>
      </c>
      <c r="AL1213" s="7">
        <v>0</v>
      </c>
      <c r="AM1213" s="7">
        <v>12.22</v>
      </c>
      <c r="AN1213" s="12" t="s">
        <v>46</v>
      </c>
      <c r="AO1213" s="12"/>
      <c r="AP1213" s="12"/>
      <c r="AQ1213" s="12"/>
      <c r="AR1213" s="12"/>
      <c r="AS1213" s="12"/>
      <c r="AT1213" s="12"/>
      <c r="AU1213" s="12"/>
      <c r="AV1213" s="12"/>
      <c r="AW1213" s="12"/>
      <c r="AX1213" s="12"/>
      <c r="AY1213" s="8" t="s">
        <v>47</v>
      </c>
    </row>
    <row r="1214" spans="1:51" ht="16.5" x14ac:dyDescent="0.25">
      <c r="A1214" s="159" t="str">
        <f>_xlfn.XLOOKUP(X1214,Mapping!N:N,Mapping!O:O,"Not Found",0,1)</f>
        <v>ICG</v>
      </c>
      <c r="B1214" s="159" t="str">
        <f t="shared" si="72"/>
        <v>DEGTICG46056.3006944444</v>
      </c>
      <c r="D1214" s="159" t="str">
        <f t="shared" si="75"/>
        <v>P-1 M-1 NPV</v>
      </c>
      <c r="E1214" s="159" t="str">
        <f t="shared" si="73"/>
        <v>ICGDEGTICGP-1 M-1 NPV</v>
      </c>
      <c r="F1214" s="159" t="str">
        <f t="shared" si="74"/>
        <v>ICGDEGTICG</v>
      </c>
      <c r="G1214" s="159" t="s">
        <v>1889</v>
      </c>
      <c r="N1214" s="1">
        <v>2601</v>
      </c>
      <c r="O1214" s="9" t="s">
        <v>219</v>
      </c>
      <c r="P1214" s="9" t="s">
        <v>1687</v>
      </c>
      <c r="Q1214" s="9" t="s">
        <v>1701</v>
      </c>
      <c r="R1214" s="9" t="s">
        <v>1702</v>
      </c>
      <c r="S1214" s="10">
        <v>46056.300694444442</v>
      </c>
      <c r="T1214" s="10">
        <v>46056.319444444445</v>
      </c>
      <c r="U1214" s="10">
        <v>46056.319444444445</v>
      </c>
      <c r="V1214" s="9" t="s">
        <v>42</v>
      </c>
      <c r="W1214" s="9" t="s">
        <v>43</v>
      </c>
      <c r="X1214" s="9" t="s">
        <v>1733</v>
      </c>
      <c r="Y1214" s="1">
        <v>1</v>
      </c>
      <c r="Z1214" s="9" t="s">
        <v>1703</v>
      </c>
      <c r="AA1214" s="11">
        <v>0.45</v>
      </c>
      <c r="AB1214" s="11">
        <v>0</v>
      </c>
      <c r="AC1214" s="11">
        <v>0.45</v>
      </c>
      <c r="AD1214" s="11">
        <v>0</v>
      </c>
      <c r="AE1214" s="11">
        <v>0</v>
      </c>
      <c r="AF1214" s="11">
        <v>0.45</v>
      </c>
      <c r="AG1214" s="6"/>
      <c r="AH1214" s="6"/>
      <c r="AI1214" s="7">
        <v>0</v>
      </c>
      <c r="AJ1214" s="7">
        <v>0</v>
      </c>
      <c r="AK1214" s="7">
        <v>0.45</v>
      </c>
      <c r="AL1214" s="7">
        <v>0</v>
      </c>
      <c r="AM1214" s="7">
        <v>0.45</v>
      </c>
      <c r="AN1214" s="12" t="s">
        <v>46</v>
      </c>
      <c r="AO1214" s="12"/>
      <c r="AP1214" s="12"/>
      <c r="AQ1214" s="12"/>
      <c r="AR1214" s="12"/>
      <c r="AS1214" s="12"/>
      <c r="AT1214" s="12"/>
      <c r="AU1214" s="12"/>
      <c r="AV1214" s="12"/>
      <c r="AW1214" s="12"/>
      <c r="AX1214" s="12"/>
      <c r="AY1214" s="8" t="s">
        <v>47</v>
      </c>
    </row>
    <row r="1215" spans="1:51" ht="16.5" x14ac:dyDescent="0.25">
      <c r="A1215" s="159" t="str">
        <f>_xlfn.XLOOKUP(X1215,Mapping!N:N,Mapping!O:O,"Not Found",0,1)</f>
        <v>ICG</v>
      </c>
      <c r="B1215" s="159" t="str">
        <f t="shared" si="72"/>
        <v>DEGTICG46056.3194444444</v>
      </c>
      <c r="D1215" s="159" t="str">
        <f t="shared" si="75"/>
        <v>P-1 M-1 Non-IRM planning</v>
      </c>
      <c r="E1215" s="159" t="str">
        <f t="shared" si="73"/>
        <v>ICGDEGTICGP-1 M-1 Non-IRM planning</v>
      </c>
      <c r="F1215" s="159" t="str">
        <f t="shared" si="74"/>
        <v>ICGDEGTICG</v>
      </c>
      <c r="G1215" s="159" t="s">
        <v>1889</v>
      </c>
      <c r="N1215" s="1">
        <v>2601</v>
      </c>
      <c r="O1215" s="9" t="s">
        <v>219</v>
      </c>
      <c r="P1215" s="9" t="s">
        <v>1687</v>
      </c>
      <c r="Q1215" s="9" t="s">
        <v>1704</v>
      </c>
      <c r="R1215" s="9" t="s">
        <v>1705</v>
      </c>
      <c r="S1215" s="10">
        <v>46056.319444444445</v>
      </c>
      <c r="T1215" s="10">
        <v>46056.40625</v>
      </c>
      <c r="U1215" s="10">
        <v>46056.40625</v>
      </c>
      <c r="V1215" s="9" t="s">
        <v>42</v>
      </c>
      <c r="W1215" s="9" t="s">
        <v>43</v>
      </c>
      <c r="X1215" s="9" t="s">
        <v>1733</v>
      </c>
      <c r="Y1215" s="1">
        <v>1</v>
      </c>
      <c r="Z1215" s="9" t="s">
        <v>1706</v>
      </c>
      <c r="AA1215" s="11">
        <v>2.08</v>
      </c>
      <c r="AB1215" s="11">
        <v>0</v>
      </c>
      <c r="AC1215" s="11">
        <v>2.08</v>
      </c>
      <c r="AD1215" s="11">
        <v>0</v>
      </c>
      <c r="AE1215" s="11">
        <v>0</v>
      </c>
      <c r="AF1215" s="11">
        <v>2.08</v>
      </c>
      <c r="AG1215" s="6"/>
      <c r="AH1215" s="6"/>
      <c r="AI1215" s="7">
        <v>0</v>
      </c>
      <c r="AJ1215" s="7">
        <v>0</v>
      </c>
      <c r="AK1215" s="7">
        <v>2.08</v>
      </c>
      <c r="AL1215" s="7">
        <v>0</v>
      </c>
      <c r="AM1215" s="7">
        <v>2.08</v>
      </c>
      <c r="AN1215" s="12" t="s">
        <v>46</v>
      </c>
      <c r="AO1215" s="12"/>
      <c r="AP1215" s="12"/>
      <c r="AQ1215" s="12"/>
      <c r="AR1215" s="12"/>
      <c r="AS1215" s="12"/>
      <c r="AT1215" s="12"/>
      <c r="AU1215" s="12"/>
      <c r="AV1215" s="12"/>
      <c r="AW1215" s="12"/>
      <c r="AX1215" s="12"/>
      <c r="AY1215" s="8" t="s">
        <v>47</v>
      </c>
    </row>
    <row r="1216" spans="1:51" ht="16.5" x14ac:dyDescent="0.25">
      <c r="A1216" s="159" t="str">
        <f>_xlfn.XLOOKUP(X1216,Mapping!N:N,Mapping!O:O,"Not Found",0,1)</f>
        <v>ICG</v>
      </c>
      <c r="B1216" s="159" t="str">
        <f t="shared" si="72"/>
        <v>DEGTICG46056.40625</v>
      </c>
      <c r="D1216" s="159" t="str">
        <f t="shared" si="75"/>
        <v>P-0 M-0 NPV</v>
      </c>
      <c r="E1216" s="159" t="str">
        <f t="shared" si="73"/>
        <v>ICGDEGTICGP-0 M-0 NPV</v>
      </c>
      <c r="F1216" s="159" t="str">
        <f t="shared" si="74"/>
        <v>ICGDEGTICG</v>
      </c>
      <c r="G1216" s="159" t="s">
        <v>1889</v>
      </c>
      <c r="N1216" s="1">
        <v>2601</v>
      </c>
      <c r="O1216" s="9" t="s">
        <v>219</v>
      </c>
      <c r="P1216" s="9" t="s">
        <v>1687</v>
      </c>
      <c r="Q1216" s="9" t="s">
        <v>1707</v>
      </c>
      <c r="R1216" s="9" t="s">
        <v>1708</v>
      </c>
      <c r="S1216" s="10">
        <v>46056.40625</v>
      </c>
      <c r="T1216" s="10">
        <v>46056.424305555556</v>
      </c>
      <c r="U1216" s="10">
        <v>46056.424305555556</v>
      </c>
      <c r="V1216" s="9" t="s">
        <v>42</v>
      </c>
      <c r="W1216" s="9" t="s">
        <v>43</v>
      </c>
      <c r="X1216" s="9" t="s">
        <v>1733</v>
      </c>
      <c r="Y1216" s="1">
        <v>1</v>
      </c>
      <c r="Z1216" s="9" t="s">
        <v>1709</v>
      </c>
      <c r="AA1216" s="11">
        <v>0.43</v>
      </c>
      <c r="AB1216" s="11">
        <v>0</v>
      </c>
      <c r="AC1216" s="11">
        <v>0.43</v>
      </c>
      <c r="AD1216" s="11">
        <v>0</v>
      </c>
      <c r="AE1216" s="11">
        <v>0</v>
      </c>
      <c r="AF1216" s="11">
        <v>0.43</v>
      </c>
      <c r="AG1216" s="6"/>
      <c r="AH1216" s="6"/>
      <c r="AI1216" s="7">
        <v>0</v>
      </c>
      <c r="AJ1216" s="7">
        <v>0</v>
      </c>
      <c r="AK1216" s="7">
        <v>0.43</v>
      </c>
      <c r="AL1216" s="7">
        <v>0</v>
      </c>
      <c r="AM1216" s="7">
        <v>0.43</v>
      </c>
      <c r="AN1216" s="12" t="s">
        <v>46</v>
      </c>
      <c r="AO1216" s="12"/>
      <c r="AP1216" s="12"/>
      <c r="AQ1216" s="12"/>
      <c r="AR1216" s="12"/>
      <c r="AS1216" s="12"/>
      <c r="AT1216" s="12"/>
      <c r="AU1216" s="12"/>
      <c r="AV1216" s="12"/>
      <c r="AW1216" s="12"/>
      <c r="AX1216" s="12"/>
      <c r="AY1216" s="8" t="s">
        <v>47</v>
      </c>
    </row>
    <row r="1217" spans="1:51" ht="16.5" x14ac:dyDescent="0.25">
      <c r="A1217" s="159" t="str">
        <f>_xlfn.XLOOKUP(X1217,Mapping!N:N,Mapping!O:O,"Not Found",0,1)</f>
        <v>ICG</v>
      </c>
      <c r="B1217" s="159" t="str">
        <f t="shared" si="72"/>
        <v>DEGTICG46056.4243055556</v>
      </c>
      <c r="D1217" s="159" t="str">
        <f t="shared" si="75"/>
        <v>P-0 M-0 Non-IRM planning</v>
      </c>
      <c r="E1217" s="159" t="str">
        <f t="shared" si="73"/>
        <v>ICGDEGTICGP-0 M-0 Non-IRM planning</v>
      </c>
      <c r="F1217" s="159" t="str">
        <f t="shared" si="74"/>
        <v>ICGDEGTICG</v>
      </c>
      <c r="G1217" s="159" t="s">
        <v>1889</v>
      </c>
      <c r="N1217" s="1">
        <v>2601</v>
      </c>
      <c r="O1217" s="9" t="s">
        <v>219</v>
      </c>
      <c r="P1217" s="9" t="s">
        <v>1687</v>
      </c>
      <c r="Q1217" s="9" t="s">
        <v>1710</v>
      </c>
      <c r="R1217" s="9" t="s">
        <v>1711</v>
      </c>
      <c r="S1217" s="10">
        <v>46056.424305555556</v>
      </c>
      <c r="T1217" s="10">
        <v>46056.512499999997</v>
      </c>
      <c r="U1217" s="10">
        <v>46056.512499999997</v>
      </c>
      <c r="V1217" s="9" t="s">
        <v>42</v>
      </c>
      <c r="W1217" s="9" t="s">
        <v>43</v>
      </c>
      <c r="X1217" s="9" t="s">
        <v>1733</v>
      </c>
      <c r="Y1217" s="1">
        <v>1</v>
      </c>
      <c r="Z1217" s="9" t="s">
        <v>1712</v>
      </c>
      <c r="AA1217" s="11">
        <v>2.12</v>
      </c>
      <c r="AB1217" s="11">
        <v>0</v>
      </c>
      <c r="AC1217" s="11">
        <v>2.12</v>
      </c>
      <c r="AD1217" s="11">
        <v>0</v>
      </c>
      <c r="AE1217" s="11">
        <v>0</v>
      </c>
      <c r="AF1217" s="11">
        <v>2.12</v>
      </c>
      <c r="AG1217" s="6"/>
      <c r="AH1217" s="6"/>
      <c r="AI1217" s="7">
        <v>0</v>
      </c>
      <c r="AJ1217" s="7">
        <v>0</v>
      </c>
      <c r="AK1217" s="7">
        <v>2.12</v>
      </c>
      <c r="AL1217" s="7">
        <v>0</v>
      </c>
      <c r="AM1217" s="7">
        <v>2.12</v>
      </c>
      <c r="AN1217" s="12" t="s">
        <v>46</v>
      </c>
      <c r="AO1217" s="12"/>
      <c r="AP1217" s="12"/>
      <c r="AQ1217" s="12"/>
      <c r="AR1217" s="12"/>
      <c r="AS1217" s="12"/>
      <c r="AT1217" s="12"/>
      <c r="AU1217" s="12"/>
      <c r="AV1217" s="12"/>
      <c r="AW1217" s="12"/>
      <c r="AX1217" s="12"/>
      <c r="AY1217" s="8" t="s">
        <v>47</v>
      </c>
    </row>
    <row r="1218" spans="1:51" ht="16.5" x14ac:dyDescent="0.25">
      <c r="A1218" s="159" t="str">
        <f>_xlfn.XLOOKUP(X1218,Mapping!N:N,Mapping!O:O,"Not Found",0,1)</f>
        <v>ICG</v>
      </c>
      <c r="B1218" s="159" t="str">
        <f t="shared" ref="B1218:B1281" si="76">O1218&amp;A1218&amp;S1218</f>
        <v>DEGTICG46056.5125</v>
      </c>
      <c r="D1218" s="159" t="str">
        <f t="shared" si="75"/>
        <v>update statistics</v>
      </c>
      <c r="E1218" s="159" t="str">
        <f t="shared" ref="E1218:E1281" si="77">P1218&amp;O1218&amp;A1218&amp;D1218</f>
        <v>ICGDEGTICGupdate statistics</v>
      </c>
      <c r="F1218" s="159" t="str">
        <f t="shared" ref="F1218:F1281" si="78">P1218&amp;O1218&amp;A1218</f>
        <v>ICGDEGTICG</v>
      </c>
      <c r="G1218" s="159" t="s">
        <v>1889</v>
      </c>
      <c r="N1218" s="1">
        <v>2601</v>
      </c>
      <c r="O1218" s="9" t="s">
        <v>219</v>
      </c>
      <c r="P1218" s="9" t="s">
        <v>1687</v>
      </c>
      <c r="Q1218" s="9" t="s">
        <v>1713</v>
      </c>
      <c r="R1218" s="9" t="s">
        <v>1714</v>
      </c>
      <c r="S1218" s="10">
        <v>46056.512499999997</v>
      </c>
      <c r="T1218" s="10">
        <v>46056.752083333333</v>
      </c>
      <c r="U1218" s="10">
        <v>46056.752083333333</v>
      </c>
      <c r="V1218" s="9" t="s">
        <v>42</v>
      </c>
      <c r="W1218" s="9" t="s">
        <v>43</v>
      </c>
      <c r="X1218" s="9" t="s">
        <v>1733</v>
      </c>
      <c r="Y1218" s="1">
        <v>1</v>
      </c>
      <c r="Z1218" s="9" t="s">
        <v>1715</v>
      </c>
      <c r="AA1218" s="11">
        <v>5.75</v>
      </c>
      <c r="AB1218" s="11">
        <v>0</v>
      </c>
      <c r="AC1218" s="11">
        <v>5.75</v>
      </c>
      <c r="AD1218" s="11">
        <v>0</v>
      </c>
      <c r="AE1218" s="11">
        <v>0</v>
      </c>
      <c r="AF1218" s="11">
        <v>5.75</v>
      </c>
      <c r="AG1218" s="6"/>
      <c r="AH1218" s="6"/>
      <c r="AI1218" s="7">
        <v>0</v>
      </c>
      <c r="AJ1218" s="7">
        <v>0</v>
      </c>
      <c r="AK1218" s="7">
        <v>5.75</v>
      </c>
      <c r="AL1218" s="7">
        <v>0</v>
      </c>
      <c r="AM1218" s="7">
        <v>5.75</v>
      </c>
      <c r="AN1218" s="12" t="s">
        <v>46</v>
      </c>
      <c r="AO1218" s="12"/>
      <c r="AP1218" s="12"/>
      <c r="AQ1218" s="12"/>
      <c r="AR1218" s="12"/>
      <c r="AS1218" s="12"/>
      <c r="AT1218" s="12"/>
      <c r="AU1218" s="12"/>
      <c r="AV1218" s="12"/>
      <c r="AW1218" s="12"/>
      <c r="AX1218" s="12"/>
      <c r="AY1218" s="8" t="s">
        <v>47</v>
      </c>
    </row>
    <row r="1219" spans="1:51" ht="16.5" x14ac:dyDescent="0.25">
      <c r="A1219" s="159" t="str">
        <f>_xlfn.XLOOKUP(X1219,Mapping!N:N,Mapping!O:O,"Not Found",0,1)</f>
        <v>ICG</v>
      </c>
      <c r="B1219" s="159" t="str">
        <f t="shared" si="76"/>
        <v>DEGTICG46056.7520833333</v>
      </c>
      <c r="D1219" s="159" t="str">
        <f t="shared" ref="D1219:D1282" si="79">Z1219</f>
        <v>Export of DFA report</v>
      </c>
      <c r="E1219" s="159" t="str">
        <f t="shared" si="77"/>
        <v>ICGDEGTICGExport of DFA report</v>
      </c>
      <c r="F1219" s="159" t="str">
        <f t="shared" si="78"/>
        <v>ICGDEGTICG</v>
      </c>
      <c r="G1219" s="159" t="s">
        <v>1889</v>
      </c>
      <c r="N1219" s="1">
        <v>2601</v>
      </c>
      <c r="O1219" s="9" t="s">
        <v>219</v>
      </c>
      <c r="P1219" s="9" t="s">
        <v>1687</v>
      </c>
      <c r="Q1219" s="9" t="s">
        <v>1734</v>
      </c>
      <c r="R1219" s="9" t="s">
        <v>1735</v>
      </c>
      <c r="S1219" s="10">
        <v>46056.752083333333</v>
      </c>
      <c r="T1219" s="10">
        <v>46056.804861111108</v>
      </c>
      <c r="U1219" s="10">
        <v>46056.804861111108</v>
      </c>
      <c r="V1219" s="9" t="s">
        <v>42</v>
      </c>
      <c r="W1219" s="9" t="s">
        <v>43</v>
      </c>
      <c r="X1219" s="9" t="s">
        <v>1733</v>
      </c>
      <c r="Y1219" s="1">
        <v>1</v>
      </c>
      <c r="Z1219" s="9" t="s">
        <v>1736</v>
      </c>
      <c r="AA1219" s="11">
        <v>1.27</v>
      </c>
      <c r="AB1219" s="11">
        <v>0</v>
      </c>
      <c r="AC1219" s="11">
        <v>1.27</v>
      </c>
      <c r="AD1219" s="11">
        <v>0</v>
      </c>
      <c r="AE1219" s="11">
        <v>0</v>
      </c>
      <c r="AF1219" s="11">
        <v>1.27</v>
      </c>
      <c r="AG1219" s="6"/>
      <c r="AH1219" s="6"/>
      <c r="AI1219" s="7">
        <v>0</v>
      </c>
      <c r="AJ1219" s="7">
        <v>0</v>
      </c>
      <c r="AK1219" s="7">
        <v>1.27</v>
      </c>
      <c r="AL1219" s="7">
        <v>0</v>
      </c>
      <c r="AM1219" s="7">
        <v>1.27</v>
      </c>
      <c r="AN1219" s="12" t="s">
        <v>46</v>
      </c>
      <c r="AO1219" s="12"/>
      <c r="AP1219" s="12"/>
      <c r="AQ1219" s="12"/>
      <c r="AR1219" s="12"/>
      <c r="AS1219" s="12"/>
      <c r="AT1219" s="12"/>
      <c r="AU1219" s="12"/>
      <c r="AV1219" s="12"/>
      <c r="AW1219" s="12"/>
      <c r="AX1219" s="12"/>
      <c r="AY1219" s="8" t="s">
        <v>47</v>
      </c>
    </row>
    <row r="1220" spans="1:51" ht="16.5" x14ac:dyDescent="0.25">
      <c r="A1220" s="159" t="str">
        <f>_xlfn.XLOOKUP(X1220,Mapping!N:N,Mapping!O:O,"Not Found",0,1)</f>
        <v>ICG</v>
      </c>
      <c r="B1220" s="159" t="str">
        <f t="shared" si="76"/>
        <v>DEGTICG46056.8048611111</v>
      </c>
      <c r="D1220" s="159" t="str">
        <f t="shared" si="79"/>
        <v>Export of Market Forecast report</v>
      </c>
      <c r="E1220" s="159" t="str">
        <f t="shared" si="77"/>
        <v>ICGDEGTICGExport of Market Forecast report</v>
      </c>
      <c r="F1220" s="159" t="str">
        <f t="shared" si="78"/>
        <v>ICGDEGTICG</v>
      </c>
      <c r="G1220" s="159" t="s">
        <v>1889</v>
      </c>
      <c r="N1220" s="1">
        <v>2601</v>
      </c>
      <c r="O1220" s="9" t="s">
        <v>219</v>
      </c>
      <c r="P1220" s="9" t="s">
        <v>1687</v>
      </c>
      <c r="Q1220" s="9" t="s">
        <v>1719</v>
      </c>
      <c r="R1220" s="9" t="s">
        <v>1720</v>
      </c>
      <c r="S1220" s="10">
        <v>46056.804861111108</v>
      </c>
      <c r="T1220" s="10">
        <v>46056.808333333334</v>
      </c>
      <c r="U1220" s="10">
        <v>46057.693749999999</v>
      </c>
      <c r="V1220" s="9" t="s">
        <v>42</v>
      </c>
      <c r="W1220" s="9" t="s">
        <v>43</v>
      </c>
      <c r="X1220" s="9" t="s">
        <v>1733</v>
      </c>
      <c r="Y1220" s="1">
        <v>1</v>
      </c>
      <c r="Z1220" s="9" t="s">
        <v>1721</v>
      </c>
      <c r="AA1220" s="11">
        <v>0.08</v>
      </c>
      <c r="AB1220" s="11">
        <v>0</v>
      </c>
      <c r="AC1220" s="11">
        <v>0.08</v>
      </c>
      <c r="AD1220" s="11">
        <v>0</v>
      </c>
      <c r="AE1220" s="11">
        <v>0</v>
      </c>
      <c r="AF1220" s="11">
        <v>0.08</v>
      </c>
      <c r="AG1220" s="6"/>
      <c r="AH1220" s="6"/>
      <c r="AI1220" s="7">
        <v>0</v>
      </c>
      <c r="AJ1220" s="7">
        <v>0</v>
      </c>
      <c r="AK1220" s="7">
        <v>0.08</v>
      </c>
      <c r="AL1220" s="7">
        <v>0</v>
      </c>
      <c r="AM1220" s="7">
        <v>0.08</v>
      </c>
      <c r="AN1220" s="12" t="s">
        <v>46</v>
      </c>
      <c r="AO1220" s="12"/>
      <c r="AP1220" s="12"/>
      <c r="AQ1220" s="12"/>
      <c r="AR1220" s="12"/>
      <c r="AS1220" s="12"/>
      <c r="AT1220" s="12"/>
      <c r="AU1220" s="12"/>
      <c r="AV1220" s="12"/>
      <c r="AW1220" s="12"/>
      <c r="AX1220" s="12"/>
      <c r="AY1220" s="8" t="s">
        <v>47</v>
      </c>
    </row>
    <row r="1221" spans="1:51" ht="16.5" x14ac:dyDescent="0.25">
      <c r="A1221" s="159" t="str">
        <f>_xlfn.XLOOKUP(X1221,Mapping!N:N,Mapping!O:O,"Not Found",0,1)</f>
        <v>ICG</v>
      </c>
      <c r="B1221" s="159" t="str">
        <f t="shared" si="76"/>
        <v>DEGTICG46056.9173611111</v>
      </c>
      <c r="D1221" s="159" t="str">
        <f t="shared" si="79"/>
        <v>Load SQL-to-SQL + stratify previous</v>
      </c>
      <c r="E1221" s="159" t="str">
        <f t="shared" si="77"/>
        <v>ICGDEGTICGLoad SQL-to-SQL + stratify previous</v>
      </c>
      <c r="F1221" s="159" t="str">
        <f t="shared" si="78"/>
        <v>ICGDEGTICG</v>
      </c>
      <c r="G1221" s="159" t="s">
        <v>1889</v>
      </c>
      <c r="N1221" s="1">
        <v>2601</v>
      </c>
      <c r="O1221" s="9" t="s">
        <v>219</v>
      </c>
      <c r="P1221" s="9" t="s">
        <v>1687</v>
      </c>
      <c r="Q1221" s="9" t="s">
        <v>1693</v>
      </c>
      <c r="R1221" s="9" t="s">
        <v>1694</v>
      </c>
      <c r="S1221" s="10">
        <v>46056.917361111111</v>
      </c>
      <c r="T1221" s="10">
        <v>46056.95</v>
      </c>
      <c r="U1221" s="10">
        <v>46056.95</v>
      </c>
      <c r="V1221" s="9" t="s">
        <v>42</v>
      </c>
      <c r="W1221" s="9" t="s">
        <v>43</v>
      </c>
      <c r="X1221" s="9" t="s">
        <v>1737</v>
      </c>
      <c r="Y1221" s="1">
        <v>1</v>
      </c>
      <c r="Z1221" s="9" t="s">
        <v>1695</v>
      </c>
      <c r="AA1221" s="11">
        <v>0.78</v>
      </c>
      <c r="AB1221" s="11">
        <v>0</v>
      </c>
      <c r="AC1221" s="11">
        <v>0.78</v>
      </c>
      <c r="AD1221" s="11">
        <v>0</v>
      </c>
      <c r="AE1221" s="11">
        <v>0</v>
      </c>
      <c r="AF1221" s="11">
        <v>0.78</v>
      </c>
      <c r="AG1221" s="6"/>
      <c r="AH1221" s="6"/>
      <c r="AI1221" s="7">
        <v>0</v>
      </c>
      <c r="AJ1221" s="7">
        <v>0</v>
      </c>
      <c r="AK1221" s="7">
        <v>0.78</v>
      </c>
      <c r="AL1221" s="7">
        <v>0</v>
      </c>
      <c r="AM1221" s="7">
        <v>0.78</v>
      </c>
      <c r="AN1221" s="12" t="s">
        <v>46</v>
      </c>
      <c r="AO1221" s="12"/>
      <c r="AP1221" s="12"/>
      <c r="AQ1221" s="12"/>
      <c r="AR1221" s="12"/>
      <c r="AS1221" s="12"/>
      <c r="AT1221" s="12"/>
      <c r="AU1221" s="12"/>
      <c r="AV1221" s="12"/>
      <c r="AW1221" s="12"/>
      <c r="AX1221" s="12"/>
      <c r="AY1221" s="8" t="s">
        <v>47</v>
      </c>
    </row>
    <row r="1222" spans="1:51" ht="16.5" x14ac:dyDescent="0.25">
      <c r="A1222" s="159" t="str">
        <f>_xlfn.XLOOKUP(X1222,Mapping!N:N,Mapping!O:O,"Not Found",0,1)</f>
        <v>ICG</v>
      </c>
      <c r="B1222" s="159" t="str">
        <f t="shared" si="76"/>
        <v>DEGTICG46056.95</v>
      </c>
      <c r="D1222" s="159" t="str">
        <f t="shared" si="79"/>
        <v>Load SQL-to-SQL + stratify current</v>
      </c>
      <c r="E1222" s="159" t="str">
        <f t="shared" si="77"/>
        <v>ICGDEGTICGLoad SQL-to-SQL + stratify current</v>
      </c>
      <c r="F1222" s="159" t="str">
        <f t="shared" si="78"/>
        <v>ICGDEGTICG</v>
      </c>
      <c r="G1222" s="159" t="s">
        <v>1889</v>
      </c>
      <c r="N1222" s="1">
        <v>2601</v>
      </c>
      <c r="O1222" s="9" t="s">
        <v>219</v>
      </c>
      <c r="P1222" s="9" t="s">
        <v>1687</v>
      </c>
      <c r="Q1222" s="9" t="s">
        <v>1696</v>
      </c>
      <c r="R1222" s="9" t="s">
        <v>1697</v>
      </c>
      <c r="S1222" s="10">
        <v>46056.95</v>
      </c>
      <c r="T1222" s="10">
        <v>46056.980555555558</v>
      </c>
      <c r="U1222" s="10">
        <v>46056.980555555558</v>
      </c>
      <c r="V1222" s="9" t="s">
        <v>42</v>
      </c>
      <c r="W1222" s="9" t="s">
        <v>43</v>
      </c>
      <c r="X1222" s="9" t="s">
        <v>1737</v>
      </c>
      <c r="Y1222" s="1">
        <v>1</v>
      </c>
      <c r="Z1222" s="9" t="s">
        <v>1698</v>
      </c>
      <c r="AA1222" s="11">
        <v>0.73</v>
      </c>
      <c r="AB1222" s="11">
        <v>0</v>
      </c>
      <c r="AC1222" s="11">
        <v>0.73</v>
      </c>
      <c r="AD1222" s="11">
        <v>0</v>
      </c>
      <c r="AE1222" s="11">
        <v>0</v>
      </c>
      <c r="AF1222" s="11">
        <v>0.73</v>
      </c>
      <c r="AG1222" s="6"/>
      <c r="AH1222" s="6"/>
      <c r="AI1222" s="7">
        <v>0</v>
      </c>
      <c r="AJ1222" s="7">
        <v>0</v>
      </c>
      <c r="AK1222" s="7">
        <v>0.73</v>
      </c>
      <c r="AL1222" s="7">
        <v>0</v>
      </c>
      <c r="AM1222" s="7">
        <v>0.73</v>
      </c>
      <c r="AN1222" s="12" t="s">
        <v>46</v>
      </c>
      <c r="AO1222" s="12"/>
      <c r="AP1222" s="12"/>
      <c r="AQ1222" s="12"/>
      <c r="AR1222" s="12"/>
      <c r="AS1222" s="12"/>
      <c r="AT1222" s="12"/>
      <c r="AU1222" s="12"/>
      <c r="AV1222" s="12"/>
      <c r="AW1222" s="12"/>
      <c r="AX1222" s="12"/>
      <c r="AY1222" s="8" t="s">
        <v>47</v>
      </c>
    </row>
    <row r="1223" spans="1:51" ht="16.5" x14ac:dyDescent="0.25">
      <c r="A1223" s="159" t="str">
        <f>_xlfn.XLOOKUP(X1223,Mapping!N:N,Mapping!O:O,"Not Found",0,1)</f>
        <v>ICG</v>
      </c>
      <c r="B1223" s="159" t="str">
        <f t="shared" si="76"/>
        <v>DEGTICG46056.9805555556</v>
      </c>
      <c r="D1223" s="159" t="str">
        <f t="shared" si="79"/>
        <v>P-1 M-1 NPV</v>
      </c>
      <c r="E1223" s="159" t="str">
        <f t="shared" si="77"/>
        <v>ICGDEGTICGP-1 M-1 NPV</v>
      </c>
      <c r="F1223" s="159" t="str">
        <f t="shared" si="78"/>
        <v>ICGDEGTICG</v>
      </c>
      <c r="G1223" s="159" t="s">
        <v>1889</v>
      </c>
      <c r="N1223" s="1">
        <v>2601</v>
      </c>
      <c r="O1223" s="9" t="s">
        <v>219</v>
      </c>
      <c r="P1223" s="9" t="s">
        <v>1687</v>
      </c>
      <c r="Q1223" s="9" t="s">
        <v>1701</v>
      </c>
      <c r="R1223" s="9" t="s">
        <v>1702</v>
      </c>
      <c r="S1223" s="10">
        <v>46056.980555555558</v>
      </c>
      <c r="T1223" s="10">
        <v>46056.998611111114</v>
      </c>
      <c r="U1223" s="10">
        <v>46056.998611111114</v>
      </c>
      <c r="V1223" s="9" t="s">
        <v>42</v>
      </c>
      <c r="W1223" s="9" t="s">
        <v>43</v>
      </c>
      <c r="X1223" s="9" t="s">
        <v>1737</v>
      </c>
      <c r="Y1223" s="1">
        <v>1</v>
      </c>
      <c r="Z1223" s="9" t="s">
        <v>1703</v>
      </c>
      <c r="AA1223" s="11">
        <v>0.43</v>
      </c>
      <c r="AB1223" s="11">
        <v>0</v>
      </c>
      <c r="AC1223" s="11">
        <v>0.43</v>
      </c>
      <c r="AD1223" s="11">
        <v>0</v>
      </c>
      <c r="AE1223" s="11">
        <v>0</v>
      </c>
      <c r="AF1223" s="11">
        <v>0.43</v>
      </c>
      <c r="AG1223" s="6"/>
      <c r="AH1223" s="6"/>
      <c r="AI1223" s="7">
        <v>0</v>
      </c>
      <c r="AJ1223" s="7">
        <v>0</v>
      </c>
      <c r="AK1223" s="7">
        <v>0.43</v>
      </c>
      <c r="AL1223" s="7">
        <v>0</v>
      </c>
      <c r="AM1223" s="7">
        <v>0.43</v>
      </c>
      <c r="AN1223" s="12" t="s">
        <v>46</v>
      </c>
      <c r="AO1223" s="12"/>
      <c r="AP1223" s="12"/>
      <c r="AQ1223" s="12"/>
      <c r="AR1223" s="12"/>
      <c r="AS1223" s="12"/>
      <c r="AT1223" s="12"/>
      <c r="AU1223" s="12"/>
      <c r="AV1223" s="12"/>
      <c r="AW1223" s="12"/>
      <c r="AX1223" s="12"/>
      <c r="AY1223" s="8" t="s">
        <v>47</v>
      </c>
    </row>
    <row r="1224" spans="1:51" ht="16.5" x14ac:dyDescent="0.25">
      <c r="A1224" s="159" t="str">
        <f>_xlfn.XLOOKUP(X1224,Mapping!N:N,Mapping!O:O,"Not Found",0,1)</f>
        <v>ICG</v>
      </c>
      <c r="B1224" s="159" t="str">
        <f t="shared" si="76"/>
        <v>DEGTICG46056.9986111111</v>
      </c>
      <c r="D1224" s="159" t="str">
        <f t="shared" si="79"/>
        <v>P-1 M-1 IRM planning</v>
      </c>
      <c r="E1224" s="159" t="str">
        <f t="shared" si="77"/>
        <v>ICGDEGTICGP-1 M-1 IRM planning</v>
      </c>
      <c r="F1224" s="159" t="str">
        <f t="shared" si="78"/>
        <v>ICGDEGTICG</v>
      </c>
      <c r="G1224" s="159" t="s">
        <v>1889</v>
      </c>
      <c r="N1224" s="1">
        <v>2601</v>
      </c>
      <c r="O1224" s="9" t="s">
        <v>219</v>
      </c>
      <c r="P1224" s="9" t="s">
        <v>1687</v>
      </c>
      <c r="Q1224" s="9" t="s">
        <v>1723</v>
      </c>
      <c r="R1224" s="9" t="s">
        <v>1724</v>
      </c>
      <c r="S1224" s="10">
        <v>46056.998611111114</v>
      </c>
      <c r="T1224" s="10">
        <v>46057.029861111114</v>
      </c>
      <c r="U1224" s="10">
        <v>46057.029861111114</v>
      </c>
      <c r="V1224" s="9" t="s">
        <v>42</v>
      </c>
      <c r="W1224" s="9" t="s">
        <v>43</v>
      </c>
      <c r="X1224" s="9" t="s">
        <v>1737</v>
      </c>
      <c r="Y1224" s="1">
        <v>1</v>
      </c>
      <c r="Z1224" s="9" t="s">
        <v>1725</v>
      </c>
      <c r="AA1224" s="11">
        <v>0.75</v>
      </c>
      <c r="AB1224" s="11">
        <v>0</v>
      </c>
      <c r="AC1224" s="11">
        <v>0.75</v>
      </c>
      <c r="AD1224" s="11">
        <v>0</v>
      </c>
      <c r="AE1224" s="11">
        <v>0</v>
      </c>
      <c r="AF1224" s="11">
        <v>0.75</v>
      </c>
      <c r="AG1224" s="6"/>
      <c r="AH1224" s="6"/>
      <c r="AI1224" s="7">
        <v>0</v>
      </c>
      <c r="AJ1224" s="7">
        <v>0</v>
      </c>
      <c r="AK1224" s="7">
        <v>0.75</v>
      </c>
      <c r="AL1224" s="7">
        <v>0</v>
      </c>
      <c r="AM1224" s="7">
        <v>0.75</v>
      </c>
      <c r="AN1224" s="12" t="s">
        <v>46</v>
      </c>
      <c r="AO1224" s="12"/>
      <c r="AP1224" s="12"/>
      <c r="AQ1224" s="12"/>
      <c r="AR1224" s="12"/>
      <c r="AS1224" s="12"/>
      <c r="AT1224" s="12"/>
      <c r="AU1224" s="12"/>
      <c r="AV1224" s="12"/>
      <c r="AW1224" s="12"/>
      <c r="AX1224" s="12"/>
      <c r="AY1224" s="8" t="s">
        <v>47</v>
      </c>
    </row>
    <row r="1225" spans="1:51" ht="16.5" x14ac:dyDescent="0.25">
      <c r="A1225" s="159" t="str">
        <f>_xlfn.XLOOKUP(X1225,Mapping!N:N,Mapping!O:O,"Not Found",0,1)</f>
        <v>ICG</v>
      </c>
      <c r="B1225" s="159" t="str">
        <f t="shared" si="76"/>
        <v>DEGTICG46057.0298611111</v>
      </c>
      <c r="D1225" s="159" t="str">
        <f t="shared" si="79"/>
        <v>P-0 M-0 NPV</v>
      </c>
      <c r="E1225" s="159" t="str">
        <f t="shared" si="77"/>
        <v>ICGDEGTICGP-0 M-0 NPV</v>
      </c>
      <c r="F1225" s="159" t="str">
        <f t="shared" si="78"/>
        <v>ICGDEGTICG</v>
      </c>
      <c r="G1225" s="159" t="s">
        <v>1889</v>
      </c>
      <c r="N1225" s="1">
        <v>2601</v>
      </c>
      <c r="O1225" s="9" t="s">
        <v>219</v>
      </c>
      <c r="P1225" s="9" t="s">
        <v>1687</v>
      </c>
      <c r="Q1225" s="9" t="s">
        <v>1707</v>
      </c>
      <c r="R1225" s="9" t="s">
        <v>1708</v>
      </c>
      <c r="S1225" s="10">
        <v>46057.029861111114</v>
      </c>
      <c r="T1225" s="10">
        <v>46057.04791666667</v>
      </c>
      <c r="U1225" s="10">
        <v>46057.04791666667</v>
      </c>
      <c r="V1225" s="9" t="s">
        <v>42</v>
      </c>
      <c r="W1225" s="9" t="s">
        <v>43</v>
      </c>
      <c r="X1225" s="9" t="s">
        <v>1737</v>
      </c>
      <c r="Y1225" s="1">
        <v>1</v>
      </c>
      <c r="Z1225" s="9" t="s">
        <v>1709</v>
      </c>
      <c r="AA1225" s="11">
        <v>0.43</v>
      </c>
      <c r="AB1225" s="11">
        <v>0</v>
      </c>
      <c r="AC1225" s="11">
        <v>0.43</v>
      </c>
      <c r="AD1225" s="11">
        <v>0</v>
      </c>
      <c r="AE1225" s="11">
        <v>0</v>
      </c>
      <c r="AF1225" s="11">
        <v>0.43</v>
      </c>
      <c r="AG1225" s="6"/>
      <c r="AH1225" s="6"/>
      <c r="AI1225" s="7">
        <v>0</v>
      </c>
      <c r="AJ1225" s="7">
        <v>0</v>
      </c>
      <c r="AK1225" s="7">
        <v>0.43</v>
      </c>
      <c r="AL1225" s="7">
        <v>0</v>
      </c>
      <c r="AM1225" s="7">
        <v>0.43</v>
      </c>
      <c r="AN1225" s="12" t="s">
        <v>46</v>
      </c>
      <c r="AO1225" s="12"/>
      <c r="AP1225" s="12"/>
      <c r="AQ1225" s="12"/>
      <c r="AR1225" s="12"/>
      <c r="AS1225" s="12"/>
      <c r="AT1225" s="12"/>
      <c r="AU1225" s="12"/>
      <c r="AV1225" s="12"/>
      <c r="AW1225" s="12"/>
      <c r="AX1225" s="12"/>
      <c r="AY1225" s="8" t="s">
        <v>47</v>
      </c>
    </row>
    <row r="1226" spans="1:51" ht="16.5" x14ac:dyDescent="0.25">
      <c r="A1226" s="159" t="str">
        <f>_xlfn.XLOOKUP(X1226,Mapping!N:N,Mapping!O:O,"Not Found",0,1)</f>
        <v>ICG</v>
      </c>
      <c r="B1226" s="159" t="str">
        <f t="shared" si="76"/>
        <v>DEGTICG46057.0479166667</v>
      </c>
      <c r="D1226" s="159" t="str">
        <f t="shared" si="79"/>
        <v>P-0 M-0 IRM planning</v>
      </c>
      <c r="E1226" s="159" t="str">
        <f t="shared" si="77"/>
        <v>ICGDEGTICGP-0 M-0 IRM planning</v>
      </c>
      <c r="F1226" s="159" t="str">
        <f t="shared" si="78"/>
        <v>ICGDEGTICG</v>
      </c>
      <c r="G1226" s="159" t="s">
        <v>1889</v>
      </c>
      <c r="N1226" s="1">
        <v>2601</v>
      </c>
      <c r="O1226" s="9" t="s">
        <v>219</v>
      </c>
      <c r="P1226" s="9" t="s">
        <v>1687</v>
      </c>
      <c r="Q1226" s="9" t="s">
        <v>1726</v>
      </c>
      <c r="R1226" s="9" t="s">
        <v>1727</v>
      </c>
      <c r="S1226" s="10">
        <v>46057.04791666667</v>
      </c>
      <c r="T1226" s="10">
        <v>46057.071527777778</v>
      </c>
      <c r="U1226" s="10">
        <v>46057.071527777778</v>
      </c>
      <c r="V1226" s="9" t="s">
        <v>42</v>
      </c>
      <c r="W1226" s="9" t="s">
        <v>43</v>
      </c>
      <c r="X1226" s="9" t="s">
        <v>1737</v>
      </c>
      <c r="Y1226" s="1">
        <v>1</v>
      </c>
      <c r="Z1226" s="9" t="s">
        <v>1728</v>
      </c>
      <c r="AA1226" s="11">
        <v>0.56999999999999995</v>
      </c>
      <c r="AB1226" s="11">
        <v>0</v>
      </c>
      <c r="AC1226" s="11">
        <v>0.56999999999999995</v>
      </c>
      <c r="AD1226" s="11">
        <v>0</v>
      </c>
      <c r="AE1226" s="11">
        <v>0</v>
      </c>
      <c r="AF1226" s="11">
        <v>0.56999999999999995</v>
      </c>
      <c r="AG1226" s="6"/>
      <c r="AH1226" s="6"/>
      <c r="AI1226" s="7">
        <v>0</v>
      </c>
      <c r="AJ1226" s="7">
        <v>0</v>
      </c>
      <c r="AK1226" s="7">
        <v>0.56999999999999995</v>
      </c>
      <c r="AL1226" s="7">
        <v>0</v>
      </c>
      <c r="AM1226" s="7">
        <v>0.56999999999999995</v>
      </c>
      <c r="AN1226" s="12" t="s">
        <v>46</v>
      </c>
      <c r="AO1226" s="12"/>
      <c r="AP1226" s="12"/>
      <c r="AQ1226" s="12"/>
      <c r="AR1226" s="12"/>
      <c r="AS1226" s="12"/>
      <c r="AT1226" s="12"/>
      <c r="AU1226" s="12"/>
      <c r="AV1226" s="12"/>
      <c r="AW1226" s="12"/>
      <c r="AX1226" s="12"/>
      <c r="AY1226" s="8" t="s">
        <v>47</v>
      </c>
    </row>
    <row r="1227" spans="1:51" ht="16.5" x14ac:dyDescent="0.25">
      <c r="A1227" s="159" t="str">
        <f>_xlfn.XLOOKUP(X1227,Mapping!N:N,Mapping!O:O,"Not Found",0,1)</f>
        <v>ICG</v>
      </c>
      <c r="B1227" s="159" t="str">
        <f t="shared" si="76"/>
        <v>DEGTICG46057.0715277778</v>
      </c>
      <c r="D1227" s="159" t="str">
        <f t="shared" si="79"/>
        <v>update statistics</v>
      </c>
      <c r="E1227" s="159" t="str">
        <f t="shared" si="77"/>
        <v>ICGDEGTICGupdate statistics</v>
      </c>
      <c r="F1227" s="159" t="str">
        <f t="shared" si="78"/>
        <v>ICGDEGTICG</v>
      </c>
      <c r="G1227" s="159" t="s">
        <v>1889</v>
      </c>
      <c r="N1227" s="1">
        <v>2601</v>
      </c>
      <c r="O1227" s="9" t="s">
        <v>219</v>
      </c>
      <c r="P1227" s="9" t="s">
        <v>1687</v>
      </c>
      <c r="Q1227" s="9" t="s">
        <v>1713</v>
      </c>
      <c r="R1227" s="9" t="s">
        <v>1714</v>
      </c>
      <c r="S1227" s="10">
        <v>46057.071527777778</v>
      </c>
      <c r="T1227" s="10">
        <v>46057.304861111108</v>
      </c>
      <c r="U1227" s="10">
        <v>46057.304861111108</v>
      </c>
      <c r="V1227" s="9" t="s">
        <v>42</v>
      </c>
      <c r="W1227" s="9" t="s">
        <v>43</v>
      </c>
      <c r="X1227" s="9" t="s">
        <v>1737</v>
      </c>
      <c r="Y1227" s="1">
        <v>1</v>
      </c>
      <c r="Z1227" s="9" t="s">
        <v>1715</v>
      </c>
      <c r="AA1227" s="11">
        <v>5.6</v>
      </c>
      <c r="AB1227" s="11">
        <v>0</v>
      </c>
      <c r="AC1227" s="11">
        <v>5.6</v>
      </c>
      <c r="AD1227" s="11">
        <v>0</v>
      </c>
      <c r="AE1227" s="11">
        <v>0</v>
      </c>
      <c r="AF1227" s="11">
        <v>5.6</v>
      </c>
      <c r="AG1227" s="6"/>
      <c r="AH1227" s="6"/>
      <c r="AI1227" s="7">
        <v>0</v>
      </c>
      <c r="AJ1227" s="7">
        <v>0</v>
      </c>
      <c r="AK1227" s="7">
        <v>5.6</v>
      </c>
      <c r="AL1227" s="7">
        <v>0</v>
      </c>
      <c r="AM1227" s="7">
        <v>5.6</v>
      </c>
      <c r="AN1227" s="12" t="s">
        <v>46</v>
      </c>
      <c r="AO1227" s="12"/>
      <c r="AP1227" s="12"/>
      <c r="AQ1227" s="12"/>
      <c r="AR1227" s="12"/>
      <c r="AS1227" s="12"/>
      <c r="AT1227" s="12"/>
      <c r="AU1227" s="12"/>
      <c r="AV1227" s="12"/>
      <c r="AW1227" s="12"/>
      <c r="AX1227" s="12"/>
      <c r="AY1227" s="8" t="s">
        <v>47</v>
      </c>
    </row>
    <row r="1228" spans="1:51" ht="16.5" x14ac:dyDescent="0.25">
      <c r="A1228" s="159" t="str">
        <f>_xlfn.XLOOKUP(X1228,Mapping!N:N,Mapping!O:O,"Not Found",0,1)</f>
        <v>ICG</v>
      </c>
      <c r="B1228" s="159" t="str">
        <f t="shared" si="76"/>
        <v>DEGTICG46057.3048611111</v>
      </c>
      <c r="D1228" s="159" t="str">
        <f t="shared" si="79"/>
        <v>Export of DFA report</v>
      </c>
      <c r="E1228" s="159" t="str">
        <f t="shared" si="77"/>
        <v>ICGDEGTICGExport of DFA report</v>
      </c>
      <c r="F1228" s="159" t="str">
        <f t="shared" si="78"/>
        <v>ICGDEGTICG</v>
      </c>
      <c r="G1228" s="159" t="s">
        <v>1889</v>
      </c>
      <c r="N1228" s="1">
        <v>2601</v>
      </c>
      <c r="O1228" s="9" t="s">
        <v>219</v>
      </c>
      <c r="P1228" s="9" t="s">
        <v>1687</v>
      </c>
      <c r="Q1228" s="9" t="s">
        <v>1734</v>
      </c>
      <c r="R1228" s="9" t="s">
        <v>1735</v>
      </c>
      <c r="S1228" s="10">
        <v>46057.304861111108</v>
      </c>
      <c r="T1228" s="10">
        <v>46057.313888888886</v>
      </c>
      <c r="U1228" s="10">
        <v>46057.313888888886</v>
      </c>
      <c r="V1228" s="9" t="s">
        <v>42</v>
      </c>
      <c r="W1228" s="9" t="s">
        <v>43</v>
      </c>
      <c r="X1228" s="9" t="s">
        <v>1737</v>
      </c>
      <c r="Y1228" s="1">
        <v>1</v>
      </c>
      <c r="Z1228" s="9" t="s">
        <v>1736</v>
      </c>
      <c r="AA1228" s="11">
        <v>0.22</v>
      </c>
      <c r="AB1228" s="11">
        <v>0</v>
      </c>
      <c r="AC1228" s="11">
        <v>0.22</v>
      </c>
      <c r="AD1228" s="11">
        <v>0</v>
      </c>
      <c r="AE1228" s="11">
        <v>0</v>
      </c>
      <c r="AF1228" s="11">
        <v>0.22</v>
      </c>
      <c r="AG1228" s="6"/>
      <c r="AH1228" s="6"/>
      <c r="AI1228" s="7">
        <v>0</v>
      </c>
      <c r="AJ1228" s="7">
        <v>0</v>
      </c>
      <c r="AK1228" s="7">
        <v>0.22</v>
      </c>
      <c r="AL1228" s="7">
        <v>0</v>
      </c>
      <c r="AM1228" s="7">
        <v>0.22</v>
      </c>
      <c r="AN1228" s="12" t="s">
        <v>46</v>
      </c>
      <c r="AO1228" s="12"/>
      <c r="AP1228" s="12"/>
      <c r="AQ1228" s="12"/>
      <c r="AR1228" s="12"/>
      <c r="AS1228" s="12"/>
      <c r="AT1228" s="12"/>
      <c r="AU1228" s="12"/>
      <c r="AV1228" s="12"/>
      <c r="AW1228" s="12"/>
      <c r="AX1228" s="12"/>
      <c r="AY1228" s="8" t="s">
        <v>47</v>
      </c>
    </row>
    <row r="1229" spans="1:51" ht="16.5" x14ac:dyDescent="0.25">
      <c r="A1229" s="159" t="str">
        <f>_xlfn.XLOOKUP(X1229,Mapping!N:N,Mapping!O:O,"Not Found",0,1)</f>
        <v>ICG</v>
      </c>
      <c r="B1229" s="159" t="str">
        <f t="shared" si="76"/>
        <v>DEGTICG46057.3138888889</v>
      </c>
      <c r="D1229" s="159" t="str">
        <f t="shared" si="79"/>
        <v>Export of Market Forecast report</v>
      </c>
      <c r="E1229" s="159" t="str">
        <f t="shared" si="77"/>
        <v>ICGDEGTICGExport of Market Forecast report</v>
      </c>
      <c r="F1229" s="159" t="str">
        <f t="shared" si="78"/>
        <v>ICGDEGTICG</v>
      </c>
      <c r="G1229" s="159" t="s">
        <v>1889</v>
      </c>
      <c r="N1229" s="1">
        <v>2601</v>
      </c>
      <c r="O1229" s="9" t="s">
        <v>219</v>
      </c>
      <c r="P1229" s="9" t="s">
        <v>1687</v>
      </c>
      <c r="Q1229" s="9" t="s">
        <v>1719</v>
      </c>
      <c r="R1229" s="9" t="s">
        <v>1720</v>
      </c>
      <c r="S1229" s="10">
        <v>46057.313888888886</v>
      </c>
      <c r="T1229" s="10">
        <v>46057.316666666666</v>
      </c>
      <c r="U1229" s="10" t="s">
        <v>42</v>
      </c>
      <c r="V1229" s="9" t="s">
        <v>42</v>
      </c>
      <c r="W1229" s="9" t="s">
        <v>43</v>
      </c>
      <c r="X1229" s="9" t="s">
        <v>1737</v>
      </c>
      <c r="Y1229" s="1">
        <v>1</v>
      </c>
      <c r="Z1229" s="9" t="s">
        <v>1721</v>
      </c>
      <c r="AA1229" s="11">
        <v>7.0000000000000007E-2</v>
      </c>
      <c r="AB1229" s="11">
        <v>0</v>
      </c>
      <c r="AC1229" s="11">
        <v>7.0000000000000007E-2</v>
      </c>
      <c r="AD1229" s="11">
        <v>0</v>
      </c>
      <c r="AE1229" s="11">
        <v>0</v>
      </c>
      <c r="AF1229" s="11">
        <v>7.0000000000000007E-2</v>
      </c>
      <c r="AG1229" s="6"/>
      <c r="AH1229" s="6"/>
      <c r="AI1229" s="7">
        <v>0</v>
      </c>
      <c r="AJ1229" s="7">
        <v>0</v>
      </c>
      <c r="AK1229" s="7">
        <v>7.0000000000000007E-2</v>
      </c>
      <c r="AL1229" s="7">
        <v>0</v>
      </c>
      <c r="AM1229" s="7">
        <v>7.0000000000000007E-2</v>
      </c>
      <c r="AN1229" s="12" t="s">
        <v>46</v>
      </c>
      <c r="AO1229" s="12"/>
      <c r="AP1229" s="12"/>
      <c r="AQ1229" s="12"/>
      <c r="AR1229" s="12"/>
      <c r="AS1229" s="12"/>
      <c r="AT1229" s="12"/>
      <c r="AU1229" s="12"/>
      <c r="AV1229" s="12"/>
      <c r="AW1229" s="12"/>
      <c r="AX1229" s="12"/>
      <c r="AY1229" s="8" t="s">
        <v>47</v>
      </c>
    </row>
    <row r="1230" spans="1:51" ht="16.5" x14ac:dyDescent="0.25">
      <c r="A1230" s="159" t="str">
        <f>_xlfn.XLOOKUP(X1230,Mapping!N:N,Mapping!O:O,"Not Found",0,1)</f>
        <v>ICG Early Task</v>
      </c>
      <c r="B1230" s="159" t="str">
        <f t="shared" si="76"/>
        <v>FRDBICG Early Task46055.7256944444</v>
      </c>
      <c r="D1230" s="159" t="str">
        <f t="shared" si="79"/>
        <v>early tasks</v>
      </c>
      <c r="E1230" s="159" t="str">
        <f t="shared" si="77"/>
        <v>ICGFRDBICG Early Taskearly tasks</v>
      </c>
      <c r="F1230" s="159" t="str">
        <f t="shared" si="78"/>
        <v>ICGFRDBICG Early Task</v>
      </c>
      <c r="G1230" s="159" t="s">
        <v>1889</v>
      </c>
      <c r="N1230" s="1">
        <v>2601</v>
      </c>
      <c r="O1230" s="9" t="s">
        <v>475</v>
      </c>
      <c r="P1230" s="9" t="s">
        <v>1687</v>
      </c>
      <c r="Q1230" s="9" t="s">
        <v>1688</v>
      </c>
      <c r="R1230" s="9" t="s">
        <v>1689</v>
      </c>
      <c r="S1230" s="10">
        <v>46055.725694444445</v>
      </c>
      <c r="T1230" s="10">
        <v>46055.730555555558</v>
      </c>
      <c r="U1230" s="10">
        <v>46056.230555555558</v>
      </c>
      <c r="V1230" s="9" t="s">
        <v>42</v>
      </c>
      <c r="W1230" s="9" t="s">
        <v>43</v>
      </c>
      <c r="X1230" s="9" t="s">
        <v>1738</v>
      </c>
      <c r="Y1230" s="1">
        <v>1</v>
      </c>
      <c r="Z1230" s="9" t="s">
        <v>1691</v>
      </c>
      <c r="AA1230" s="11">
        <v>0.12</v>
      </c>
      <c r="AB1230" s="11">
        <v>0</v>
      </c>
      <c r="AC1230" s="11">
        <v>0.12</v>
      </c>
      <c r="AD1230" s="11">
        <v>0</v>
      </c>
      <c r="AE1230" s="11">
        <v>0</v>
      </c>
      <c r="AF1230" s="11">
        <v>0.12</v>
      </c>
      <c r="AG1230" s="6"/>
      <c r="AH1230" s="6"/>
      <c r="AI1230" s="7">
        <v>0</v>
      </c>
      <c r="AJ1230" s="7">
        <v>0</v>
      </c>
      <c r="AK1230" s="7">
        <v>0.12</v>
      </c>
      <c r="AL1230" s="7">
        <v>0</v>
      </c>
      <c r="AM1230" s="7">
        <v>0.12</v>
      </c>
      <c r="AN1230" s="12" t="s">
        <v>46</v>
      </c>
      <c r="AO1230" s="12"/>
      <c r="AP1230" s="12"/>
      <c r="AQ1230" s="12"/>
      <c r="AR1230" s="12"/>
      <c r="AS1230" s="12"/>
      <c r="AT1230" s="12"/>
      <c r="AU1230" s="12"/>
      <c r="AV1230" s="12"/>
      <c r="AW1230" s="12"/>
      <c r="AX1230" s="12"/>
      <c r="AY1230" s="8" t="s">
        <v>47</v>
      </c>
    </row>
    <row r="1231" spans="1:51" ht="16.5" x14ac:dyDescent="0.25">
      <c r="A1231" s="159" t="str">
        <f>_xlfn.XLOOKUP(X1231,Mapping!N:N,Mapping!O:O,"Not Found",0,1)</f>
        <v>ICG</v>
      </c>
      <c r="B1231" s="159" t="str">
        <f t="shared" si="76"/>
        <v>FRDBICG46056.2305555556</v>
      </c>
      <c r="D1231" s="159" t="str">
        <f t="shared" si="79"/>
        <v>copy from</v>
      </c>
      <c r="E1231" s="159" t="str">
        <f t="shared" si="77"/>
        <v>ICGFRDBICGcopy from</v>
      </c>
      <c r="F1231" s="159" t="str">
        <f t="shared" si="78"/>
        <v>ICGFRDBICG</v>
      </c>
      <c r="G1231" s="159" t="s">
        <v>1889</v>
      </c>
      <c r="N1231" s="1">
        <v>2601</v>
      </c>
      <c r="O1231" s="9" t="s">
        <v>475</v>
      </c>
      <c r="P1231" s="9" t="s">
        <v>1687</v>
      </c>
      <c r="Q1231" s="9" t="s">
        <v>82</v>
      </c>
      <c r="R1231" s="9" t="s">
        <v>83</v>
      </c>
      <c r="S1231" s="10">
        <v>46056.230555555558</v>
      </c>
      <c r="T1231" s="10">
        <v>46056.279166666667</v>
      </c>
      <c r="U1231" s="10">
        <v>46056.231249999997</v>
      </c>
      <c r="V1231" s="9" t="s">
        <v>42</v>
      </c>
      <c r="W1231" s="9" t="s">
        <v>43</v>
      </c>
      <c r="X1231" s="9" t="s">
        <v>1739</v>
      </c>
      <c r="Y1231" s="1">
        <v>1</v>
      </c>
      <c r="Z1231" s="9" t="s">
        <v>84</v>
      </c>
      <c r="AA1231" s="11">
        <v>1.17</v>
      </c>
      <c r="AB1231" s="11">
        <v>0</v>
      </c>
      <c r="AC1231" s="11">
        <v>1.17</v>
      </c>
      <c r="AD1231" s="11">
        <v>0</v>
      </c>
      <c r="AE1231" s="11">
        <v>0</v>
      </c>
      <c r="AF1231" s="11">
        <v>1.17</v>
      </c>
      <c r="AG1231" s="6"/>
      <c r="AH1231" s="6"/>
      <c r="AI1231" s="7">
        <v>0</v>
      </c>
      <c r="AJ1231" s="7">
        <v>0</v>
      </c>
      <c r="AK1231" s="7">
        <v>1.17</v>
      </c>
      <c r="AL1231" s="7">
        <v>0</v>
      </c>
      <c r="AM1231" s="7">
        <v>1.17</v>
      </c>
      <c r="AN1231" s="12" t="s">
        <v>46</v>
      </c>
      <c r="AO1231" s="12"/>
      <c r="AP1231" s="12"/>
      <c r="AQ1231" s="12"/>
      <c r="AR1231" s="12"/>
      <c r="AS1231" s="12"/>
      <c r="AT1231" s="12"/>
      <c r="AU1231" s="12"/>
      <c r="AV1231" s="12"/>
      <c r="AW1231" s="12"/>
      <c r="AX1231" s="12"/>
      <c r="AY1231" s="8" t="s">
        <v>47</v>
      </c>
    </row>
    <row r="1232" spans="1:51" ht="16.5" x14ac:dyDescent="0.25">
      <c r="A1232" s="159" t="str">
        <f>_xlfn.XLOOKUP(X1232,Mapping!N:N,Mapping!O:O,"Not Found",0,1)</f>
        <v>ICG</v>
      </c>
      <c r="B1232" s="159" t="str">
        <f t="shared" si="76"/>
        <v>FRDBICG46056.23125</v>
      </c>
      <c r="D1232" s="159" t="str">
        <f t="shared" si="79"/>
        <v>Load SQL-to-SQL + stratify previous</v>
      </c>
      <c r="E1232" s="159" t="str">
        <f t="shared" si="77"/>
        <v>ICGFRDBICGLoad SQL-to-SQL + stratify previous</v>
      </c>
      <c r="F1232" s="159" t="str">
        <f t="shared" si="78"/>
        <v>ICGFRDBICG</v>
      </c>
      <c r="G1232" s="159" t="s">
        <v>1889</v>
      </c>
      <c r="N1232" s="1">
        <v>2601</v>
      </c>
      <c r="O1232" s="9" t="s">
        <v>475</v>
      </c>
      <c r="P1232" s="9" t="s">
        <v>1687</v>
      </c>
      <c r="Q1232" s="9" t="s">
        <v>1693</v>
      </c>
      <c r="R1232" s="9" t="s">
        <v>42</v>
      </c>
      <c r="S1232" s="10">
        <v>46056.231249999997</v>
      </c>
      <c r="T1232" s="10">
        <v>46056.383333333331</v>
      </c>
      <c r="U1232" s="10">
        <v>46056.254166666666</v>
      </c>
      <c r="V1232" s="9" t="s">
        <v>42</v>
      </c>
      <c r="W1232" s="9" t="s">
        <v>43</v>
      </c>
      <c r="X1232" s="9" t="s">
        <v>1739</v>
      </c>
      <c r="Y1232" s="1">
        <v>1</v>
      </c>
      <c r="Z1232" s="9" t="s">
        <v>1695</v>
      </c>
      <c r="AA1232" s="11">
        <v>3.65</v>
      </c>
      <c r="AB1232" s="11">
        <v>0</v>
      </c>
      <c r="AC1232" s="11">
        <v>3.65</v>
      </c>
      <c r="AD1232" s="11">
        <v>0</v>
      </c>
      <c r="AE1232" s="11">
        <v>0</v>
      </c>
      <c r="AF1232" s="11">
        <v>3.65</v>
      </c>
      <c r="AG1232" s="6"/>
      <c r="AH1232" s="6"/>
      <c r="AI1232" s="7">
        <v>0</v>
      </c>
      <c r="AJ1232" s="7">
        <v>0</v>
      </c>
      <c r="AK1232" s="7">
        <v>3.65</v>
      </c>
      <c r="AL1232" s="7">
        <v>0</v>
      </c>
      <c r="AM1232" s="7">
        <v>3.65</v>
      </c>
      <c r="AN1232" s="12" t="s">
        <v>46</v>
      </c>
      <c r="AO1232" s="12"/>
      <c r="AP1232" s="12"/>
      <c r="AQ1232" s="12"/>
      <c r="AR1232" s="12"/>
      <c r="AS1232" s="12"/>
      <c r="AT1232" s="12"/>
      <c r="AU1232" s="12"/>
      <c r="AV1232" s="12"/>
      <c r="AW1232" s="12"/>
      <c r="AX1232" s="12"/>
      <c r="AY1232" s="8" t="s">
        <v>47</v>
      </c>
    </row>
    <row r="1233" spans="1:51" ht="16.5" x14ac:dyDescent="0.25">
      <c r="A1233" s="159" t="str">
        <f>_xlfn.XLOOKUP(X1233,Mapping!N:N,Mapping!O:O,"Not Found",0,1)</f>
        <v>ICG</v>
      </c>
      <c r="B1233" s="159" t="str">
        <f t="shared" si="76"/>
        <v>FRDBICG46056.2541666667</v>
      </c>
      <c r="D1233" s="159" t="str">
        <f t="shared" si="79"/>
        <v>Load SQL-to-SQL + stratify current</v>
      </c>
      <c r="E1233" s="159" t="str">
        <f t="shared" si="77"/>
        <v>ICGFRDBICGLoad SQL-to-SQL + stratify current</v>
      </c>
      <c r="F1233" s="159" t="str">
        <f t="shared" si="78"/>
        <v>ICGFRDBICG</v>
      </c>
      <c r="G1233" s="159" t="s">
        <v>1889</v>
      </c>
      <c r="N1233" s="1">
        <v>2601</v>
      </c>
      <c r="O1233" s="9" t="s">
        <v>475</v>
      </c>
      <c r="P1233" s="9" t="s">
        <v>1687</v>
      </c>
      <c r="Q1233" s="9" t="s">
        <v>1696</v>
      </c>
      <c r="R1233" s="9" t="s">
        <v>1697</v>
      </c>
      <c r="S1233" s="10">
        <v>46056.254166666666</v>
      </c>
      <c r="T1233" s="10">
        <v>46056.27847222222</v>
      </c>
      <c r="U1233" s="10">
        <v>46056.27847222222</v>
      </c>
      <c r="V1233" s="9" t="s">
        <v>42</v>
      </c>
      <c r="W1233" s="9" t="s">
        <v>43</v>
      </c>
      <c r="X1233" s="9" t="s">
        <v>1739</v>
      </c>
      <c r="Y1233" s="1">
        <v>1</v>
      </c>
      <c r="Z1233" s="9" t="s">
        <v>1698</v>
      </c>
      <c r="AA1233" s="11">
        <v>0.57999999999999996</v>
      </c>
      <c r="AB1233" s="11">
        <v>0</v>
      </c>
      <c r="AC1233" s="11">
        <v>0.57999999999999996</v>
      </c>
      <c r="AD1233" s="11">
        <v>0</v>
      </c>
      <c r="AE1233" s="11">
        <v>0</v>
      </c>
      <c r="AF1233" s="11">
        <v>0.57999999999999996</v>
      </c>
      <c r="AG1233" s="6"/>
      <c r="AH1233" s="6"/>
      <c r="AI1233" s="7">
        <v>0</v>
      </c>
      <c r="AJ1233" s="7">
        <v>0</v>
      </c>
      <c r="AK1233" s="7">
        <v>0.57999999999999996</v>
      </c>
      <c r="AL1233" s="7">
        <v>0</v>
      </c>
      <c r="AM1233" s="7">
        <v>0.57999999999999996</v>
      </c>
      <c r="AN1233" s="12" t="s">
        <v>46</v>
      </c>
      <c r="AO1233" s="12"/>
      <c r="AP1233" s="12"/>
      <c r="AQ1233" s="12"/>
      <c r="AR1233" s="12"/>
      <c r="AS1233" s="12"/>
      <c r="AT1233" s="12"/>
      <c r="AU1233" s="12"/>
      <c r="AV1233" s="12"/>
      <c r="AW1233" s="12"/>
      <c r="AX1233" s="12"/>
      <c r="AY1233" s="8" t="s">
        <v>47</v>
      </c>
    </row>
    <row r="1234" spans="1:51" ht="16.5" x14ac:dyDescent="0.25">
      <c r="A1234" s="159" t="str">
        <f>_xlfn.XLOOKUP(X1234,Mapping!N:N,Mapping!O:O,"Not Found",0,1)</f>
        <v>ICG</v>
      </c>
      <c r="B1234" s="159" t="str">
        <f t="shared" si="76"/>
        <v>FRDBICG46056.2784722222</v>
      </c>
      <c r="D1234" s="159" t="str">
        <f t="shared" si="79"/>
        <v>DB copy from</v>
      </c>
      <c r="E1234" s="159" t="str">
        <f t="shared" si="77"/>
        <v>ICGFRDBICGDB copy from</v>
      </c>
      <c r="F1234" s="159" t="str">
        <f t="shared" si="78"/>
        <v>ICGFRDBICG</v>
      </c>
      <c r="G1234" s="159" t="s">
        <v>1889</v>
      </c>
      <c r="N1234" s="1">
        <v>2601</v>
      </c>
      <c r="O1234" s="9" t="s">
        <v>475</v>
      </c>
      <c r="P1234" s="9" t="s">
        <v>1687</v>
      </c>
      <c r="Q1234" s="9" t="s">
        <v>1699</v>
      </c>
      <c r="R1234" s="9" t="s">
        <v>42</v>
      </c>
      <c r="S1234" s="10">
        <v>46056.27847222222</v>
      </c>
      <c r="T1234" s="10">
        <v>46056.383333333331</v>
      </c>
      <c r="U1234" s="10">
        <v>46056.279166666667</v>
      </c>
      <c r="V1234" s="9" t="s">
        <v>42</v>
      </c>
      <c r="W1234" s="9" t="s">
        <v>43</v>
      </c>
      <c r="X1234" s="9" t="s">
        <v>1739</v>
      </c>
      <c r="Y1234" s="1">
        <v>1</v>
      </c>
      <c r="Z1234" s="9" t="s">
        <v>1700</v>
      </c>
      <c r="AA1234" s="11">
        <v>2.52</v>
      </c>
      <c r="AB1234" s="11">
        <v>0</v>
      </c>
      <c r="AC1234" s="11">
        <v>2.52</v>
      </c>
      <c r="AD1234" s="11">
        <v>0</v>
      </c>
      <c r="AE1234" s="11">
        <v>0</v>
      </c>
      <c r="AF1234" s="11">
        <v>2.52</v>
      </c>
      <c r="AG1234" s="6"/>
      <c r="AH1234" s="6"/>
      <c r="AI1234" s="7">
        <v>0</v>
      </c>
      <c r="AJ1234" s="7">
        <v>0</v>
      </c>
      <c r="AK1234" s="7">
        <v>2.52</v>
      </c>
      <c r="AL1234" s="7">
        <v>0</v>
      </c>
      <c r="AM1234" s="7">
        <v>2.52</v>
      </c>
      <c r="AN1234" s="12" t="s">
        <v>46</v>
      </c>
      <c r="AO1234" s="12"/>
      <c r="AP1234" s="12"/>
      <c r="AQ1234" s="12"/>
      <c r="AR1234" s="12"/>
      <c r="AS1234" s="12"/>
      <c r="AT1234" s="12"/>
      <c r="AU1234" s="12"/>
      <c r="AV1234" s="12"/>
      <c r="AW1234" s="12"/>
      <c r="AX1234" s="12"/>
      <c r="AY1234" s="8" t="s">
        <v>47</v>
      </c>
    </row>
    <row r="1235" spans="1:51" ht="16.5" x14ac:dyDescent="0.25">
      <c r="A1235" s="159" t="str">
        <f>_xlfn.XLOOKUP(X1235,Mapping!N:N,Mapping!O:O,"Not Found",0,1)</f>
        <v>ICG</v>
      </c>
      <c r="B1235" s="159" t="str">
        <f t="shared" si="76"/>
        <v>FRDBICG46056.2791666667</v>
      </c>
      <c r="D1235" s="159" t="str">
        <f t="shared" si="79"/>
        <v>P-1 M-1 NPV</v>
      </c>
      <c r="E1235" s="159" t="str">
        <f t="shared" si="77"/>
        <v>ICGFRDBICGP-1 M-1 NPV</v>
      </c>
      <c r="F1235" s="159" t="str">
        <f t="shared" si="78"/>
        <v>ICGFRDBICG</v>
      </c>
      <c r="G1235" s="159" t="s">
        <v>1889</v>
      </c>
      <c r="N1235" s="1">
        <v>2601</v>
      </c>
      <c r="O1235" s="9" t="s">
        <v>475</v>
      </c>
      <c r="P1235" s="9" t="s">
        <v>1687</v>
      </c>
      <c r="Q1235" s="9" t="s">
        <v>1701</v>
      </c>
      <c r="R1235" s="9" t="s">
        <v>1702</v>
      </c>
      <c r="S1235" s="10">
        <v>46056.279166666667</v>
      </c>
      <c r="T1235" s="10">
        <v>46056.283333333333</v>
      </c>
      <c r="U1235" s="10">
        <v>46056.283333333333</v>
      </c>
      <c r="V1235" s="9" t="s">
        <v>42</v>
      </c>
      <c r="W1235" s="9" t="s">
        <v>43</v>
      </c>
      <c r="X1235" s="9" t="s">
        <v>1739</v>
      </c>
      <c r="Y1235" s="1">
        <v>1</v>
      </c>
      <c r="Z1235" s="9" t="s">
        <v>1703</v>
      </c>
      <c r="AA1235" s="11">
        <v>0.1</v>
      </c>
      <c r="AB1235" s="11">
        <v>0</v>
      </c>
      <c r="AC1235" s="11">
        <v>0.1</v>
      </c>
      <c r="AD1235" s="11">
        <v>0</v>
      </c>
      <c r="AE1235" s="11">
        <v>0</v>
      </c>
      <c r="AF1235" s="11">
        <v>0.1</v>
      </c>
      <c r="AG1235" s="6"/>
      <c r="AH1235" s="6"/>
      <c r="AI1235" s="7">
        <v>0</v>
      </c>
      <c r="AJ1235" s="7">
        <v>0</v>
      </c>
      <c r="AK1235" s="7">
        <v>0.1</v>
      </c>
      <c r="AL1235" s="7">
        <v>0</v>
      </c>
      <c r="AM1235" s="7">
        <v>0.1</v>
      </c>
      <c r="AN1235" s="12" t="s">
        <v>46</v>
      </c>
      <c r="AO1235" s="12"/>
      <c r="AP1235" s="12"/>
      <c r="AQ1235" s="12"/>
      <c r="AR1235" s="12"/>
      <c r="AS1235" s="12"/>
      <c r="AT1235" s="12"/>
      <c r="AU1235" s="12"/>
      <c r="AV1235" s="12"/>
      <c r="AW1235" s="12"/>
      <c r="AX1235" s="12"/>
      <c r="AY1235" s="8" t="s">
        <v>47</v>
      </c>
    </row>
    <row r="1236" spans="1:51" ht="16.5" x14ac:dyDescent="0.25">
      <c r="A1236" s="159" t="str">
        <f>_xlfn.XLOOKUP(X1236,Mapping!N:N,Mapping!O:O,"Not Found",0,1)</f>
        <v>ICG</v>
      </c>
      <c r="B1236" s="159" t="str">
        <f t="shared" si="76"/>
        <v>FRDBICG46056.2833333333</v>
      </c>
      <c r="D1236" s="159" t="str">
        <f t="shared" si="79"/>
        <v>P-1 M-1 planning</v>
      </c>
      <c r="E1236" s="159" t="str">
        <f t="shared" si="77"/>
        <v>ICGFRDBICGP-1 M-1 planning</v>
      </c>
      <c r="F1236" s="159" t="str">
        <f t="shared" si="78"/>
        <v>ICGFRDBICG</v>
      </c>
      <c r="G1236" s="159" t="s">
        <v>1889</v>
      </c>
      <c r="N1236" s="1">
        <v>2601</v>
      </c>
      <c r="O1236" s="9" t="s">
        <v>475</v>
      </c>
      <c r="P1236" s="9" t="s">
        <v>1687</v>
      </c>
      <c r="Q1236" s="9" t="s">
        <v>1740</v>
      </c>
      <c r="R1236" s="9" t="s">
        <v>1741</v>
      </c>
      <c r="S1236" s="10">
        <v>46056.283333333333</v>
      </c>
      <c r="T1236" s="10">
        <v>46056.304861111108</v>
      </c>
      <c r="U1236" s="10">
        <v>46056.304861111108</v>
      </c>
      <c r="V1236" s="9" t="s">
        <v>42</v>
      </c>
      <c r="W1236" s="9" t="s">
        <v>43</v>
      </c>
      <c r="X1236" s="9" t="s">
        <v>1739</v>
      </c>
      <c r="Y1236" s="1">
        <v>1</v>
      </c>
      <c r="Z1236" s="9" t="s">
        <v>1742</v>
      </c>
      <c r="AA1236" s="11">
        <v>0.52</v>
      </c>
      <c r="AB1236" s="11">
        <v>0</v>
      </c>
      <c r="AC1236" s="11">
        <v>0.52</v>
      </c>
      <c r="AD1236" s="11">
        <v>0</v>
      </c>
      <c r="AE1236" s="11">
        <v>0</v>
      </c>
      <c r="AF1236" s="11">
        <v>0.52</v>
      </c>
      <c r="AG1236" s="6"/>
      <c r="AH1236" s="6"/>
      <c r="AI1236" s="7">
        <v>0</v>
      </c>
      <c r="AJ1236" s="7">
        <v>0</v>
      </c>
      <c r="AK1236" s="7">
        <v>0.52</v>
      </c>
      <c r="AL1236" s="7">
        <v>0</v>
      </c>
      <c r="AM1236" s="7">
        <v>0.52</v>
      </c>
      <c r="AN1236" s="12" t="s">
        <v>46</v>
      </c>
      <c r="AO1236" s="12"/>
      <c r="AP1236" s="12"/>
      <c r="AQ1236" s="12"/>
      <c r="AR1236" s="12"/>
      <c r="AS1236" s="12"/>
      <c r="AT1236" s="12"/>
      <c r="AU1236" s="12"/>
      <c r="AV1236" s="12"/>
      <c r="AW1236" s="12"/>
      <c r="AX1236" s="12"/>
      <c r="AY1236" s="8" t="s">
        <v>47</v>
      </c>
    </row>
    <row r="1237" spans="1:51" ht="16.5" x14ac:dyDescent="0.25">
      <c r="A1237" s="159" t="str">
        <f>_xlfn.XLOOKUP(X1237,Mapping!N:N,Mapping!O:O,"Not Found",0,1)</f>
        <v>ICG</v>
      </c>
      <c r="B1237" s="159" t="str">
        <f t="shared" si="76"/>
        <v>FRDBICG46056.3048611111</v>
      </c>
      <c r="D1237" s="159" t="str">
        <f t="shared" si="79"/>
        <v>P-0 M-0 NPV</v>
      </c>
      <c r="E1237" s="159" t="str">
        <f t="shared" si="77"/>
        <v>ICGFRDBICGP-0 M-0 NPV</v>
      </c>
      <c r="F1237" s="159" t="str">
        <f t="shared" si="78"/>
        <v>ICGFRDBICG</v>
      </c>
      <c r="G1237" s="159" t="s">
        <v>1889</v>
      </c>
      <c r="N1237" s="1">
        <v>2601</v>
      </c>
      <c r="O1237" s="9" t="s">
        <v>475</v>
      </c>
      <c r="P1237" s="9" t="s">
        <v>1687</v>
      </c>
      <c r="Q1237" s="9" t="s">
        <v>1707</v>
      </c>
      <c r="R1237" s="9" t="s">
        <v>1708</v>
      </c>
      <c r="S1237" s="10">
        <v>46056.304861111108</v>
      </c>
      <c r="T1237" s="10">
        <v>46056.307638888888</v>
      </c>
      <c r="U1237" s="10">
        <v>46056.307638888888</v>
      </c>
      <c r="V1237" s="9" t="s">
        <v>42</v>
      </c>
      <c r="W1237" s="9" t="s">
        <v>43</v>
      </c>
      <c r="X1237" s="9" t="s">
        <v>1739</v>
      </c>
      <c r="Y1237" s="1">
        <v>1</v>
      </c>
      <c r="Z1237" s="9" t="s">
        <v>1709</v>
      </c>
      <c r="AA1237" s="11">
        <v>7.0000000000000007E-2</v>
      </c>
      <c r="AB1237" s="11">
        <v>0</v>
      </c>
      <c r="AC1237" s="11">
        <v>7.0000000000000007E-2</v>
      </c>
      <c r="AD1237" s="11">
        <v>0</v>
      </c>
      <c r="AE1237" s="11">
        <v>0</v>
      </c>
      <c r="AF1237" s="11">
        <v>7.0000000000000007E-2</v>
      </c>
      <c r="AG1237" s="6"/>
      <c r="AH1237" s="6"/>
      <c r="AI1237" s="7">
        <v>0</v>
      </c>
      <c r="AJ1237" s="7">
        <v>0</v>
      </c>
      <c r="AK1237" s="7">
        <v>7.0000000000000007E-2</v>
      </c>
      <c r="AL1237" s="7">
        <v>0</v>
      </c>
      <c r="AM1237" s="7">
        <v>7.0000000000000007E-2</v>
      </c>
      <c r="AN1237" s="12" t="s">
        <v>46</v>
      </c>
      <c r="AO1237" s="12"/>
      <c r="AP1237" s="12"/>
      <c r="AQ1237" s="12"/>
      <c r="AR1237" s="12"/>
      <c r="AS1237" s="12"/>
      <c r="AT1237" s="12"/>
      <c r="AU1237" s="12"/>
      <c r="AV1237" s="12"/>
      <c r="AW1237" s="12"/>
      <c r="AX1237" s="12"/>
      <c r="AY1237" s="8" t="s">
        <v>47</v>
      </c>
    </row>
    <row r="1238" spans="1:51" ht="16.5" x14ac:dyDescent="0.25">
      <c r="A1238" s="159" t="str">
        <f>_xlfn.XLOOKUP(X1238,Mapping!N:N,Mapping!O:O,"Not Found",0,1)</f>
        <v>ICG</v>
      </c>
      <c r="B1238" s="159" t="str">
        <f t="shared" si="76"/>
        <v>FRDBICG46056.3076388889</v>
      </c>
      <c r="D1238" s="159" t="str">
        <f t="shared" si="79"/>
        <v>P-0 M-0 planning</v>
      </c>
      <c r="E1238" s="159" t="str">
        <f t="shared" si="77"/>
        <v>ICGFRDBICGP-0 M-0 planning</v>
      </c>
      <c r="F1238" s="159" t="str">
        <f t="shared" si="78"/>
        <v>ICGFRDBICG</v>
      </c>
      <c r="G1238" s="159" t="s">
        <v>1889</v>
      </c>
      <c r="N1238" s="1">
        <v>2601</v>
      </c>
      <c r="O1238" s="9" t="s">
        <v>475</v>
      </c>
      <c r="P1238" s="9" t="s">
        <v>1687</v>
      </c>
      <c r="Q1238" s="9" t="s">
        <v>1743</v>
      </c>
      <c r="R1238" s="9" t="s">
        <v>1744</v>
      </c>
      <c r="S1238" s="10">
        <v>46056.307638888888</v>
      </c>
      <c r="T1238" s="10">
        <v>46056.326388888891</v>
      </c>
      <c r="U1238" s="10">
        <v>46056.326388888891</v>
      </c>
      <c r="V1238" s="9" t="s">
        <v>42</v>
      </c>
      <c r="W1238" s="9" t="s">
        <v>43</v>
      </c>
      <c r="X1238" s="9" t="s">
        <v>1739</v>
      </c>
      <c r="Y1238" s="1">
        <v>1</v>
      </c>
      <c r="Z1238" s="9" t="s">
        <v>1745</v>
      </c>
      <c r="AA1238" s="11">
        <v>0.45</v>
      </c>
      <c r="AB1238" s="11">
        <v>0</v>
      </c>
      <c r="AC1238" s="11">
        <v>0.45</v>
      </c>
      <c r="AD1238" s="11">
        <v>0</v>
      </c>
      <c r="AE1238" s="11">
        <v>0</v>
      </c>
      <c r="AF1238" s="11">
        <v>0.45</v>
      </c>
      <c r="AG1238" s="6"/>
      <c r="AH1238" s="6"/>
      <c r="AI1238" s="7">
        <v>0</v>
      </c>
      <c r="AJ1238" s="7">
        <v>0</v>
      </c>
      <c r="AK1238" s="7">
        <v>0.45</v>
      </c>
      <c r="AL1238" s="7">
        <v>0</v>
      </c>
      <c r="AM1238" s="7">
        <v>0.45</v>
      </c>
      <c r="AN1238" s="12" t="s">
        <v>46</v>
      </c>
      <c r="AO1238" s="12"/>
      <c r="AP1238" s="12"/>
      <c r="AQ1238" s="12"/>
      <c r="AR1238" s="12"/>
      <c r="AS1238" s="12"/>
      <c r="AT1238" s="12"/>
      <c r="AU1238" s="12"/>
      <c r="AV1238" s="12"/>
      <c r="AW1238" s="12"/>
      <c r="AX1238" s="12"/>
      <c r="AY1238" s="8" t="s">
        <v>47</v>
      </c>
    </row>
    <row r="1239" spans="1:51" ht="16.5" x14ac:dyDescent="0.25">
      <c r="A1239" s="159" t="str">
        <f>_xlfn.XLOOKUP(X1239,Mapping!N:N,Mapping!O:O,"Not Found",0,1)</f>
        <v>ICG</v>
      </c>
      <c r="B1239" s="159" t="str">
        <f t="shared" si="76"/>
        <v>FRDBICG46056.3263888889</v>
      </c>
      <c r="D1239" s="159" t="str">
        <f t="shared" si="79"/>
        <v>update statistics light</v>
      </c>
      <c r="E1239" s="159" t="str">
        <f t="shared" si="77"/>
        <v>ICGFRDBICGupdate statistics light</v>
      </c>
      <c r="F1239" s="159" t="str">
        <f t="shared" si="78"/>
        <v>ICGFRDBICG</v>
      </c>
      <c r="G1239" s="159" t="s">
        <v>1889</v>
      </c>
      <c r="N1239" s="1">
        <v>2601</v>
      </c>
      <c r="O1239" s="9" t="s">
        <v>475</v>
      </c>
      <c r="P1239" s="9" t="s">
        <v>1687</v>
      </c>
      <c r="Q1239" s="9" t="s">
        <v>1746</v>
      </c>
      <c r="R1239" s="9" t="s">
        <v>1747</v>
      </c>
      <c r="S1239" s="10">
        <v>46056.326388888891</v>
      </c>
      <c r="T1239" s="10">
        <v>46056.328472222223</v>
      </c>
      <c r="U1239" s="10">
        <v>46056.328472222223</v>
      </c>
      <c r="V1239" s="9" t="s">
        <v>42</v>
      </c>
      <c r="W1239" s="9" t="s">
        <v>43</v>
      </c>
      <c r="X1239" s="9" t="s">
        <v>1739</v>
      </c>
      <c r="Y1239" s="1">
        <v>1</v>
      </c>
      <c r="Z1239" s="9" t="s">
        <v>1748</v>
      </c>
      <c r="AA1239" s="11">
        <v>0.05</v>
      </c>
      <c r="AB1239" s="11">
        <v>0</v>
      </c>
      <c r="AC1239" s="11">
        <v>0.05</v>
      </c>
      <c r="AD1239" s="11">
        <v>0</v>
      </c>
      <c r="AE1239" s="11">
        <v>0</v>
      </c>
      <c r="AF1239" s="11">
        <v>0.05</v>
      </c>
      <c r="AG1239" s="6"/>
      <c r="AH1239" s="6"/>
      <c r="AI1239" s="7">
        <v>0</v>
      </c>
      <c r="AJ1239" s="7">
        <v>0</v>
      </c>
      <c r="AK1239" s="7">
        <v>0.05</v>
      </c>
      <c r="AL1239" s="7">
        <v>0</v>
      </c>
      <c r="AM1239" s="7">
        <v>0.05</v>
      </c>
      <c r="AN1239" s="12" t="s">
        <v>46</v>
      </c>
      <c r="AO1239" s="12"/>
      <c r="AP1239" s="12"/>
      <c r="AQ1239" s="12"/>
      <c r="AR1239" s="12"/>
      <c r="AS1239" s="12"/>
      <c r="AT1239" s="12"/>
      <c r="AU1239" s="12"/>
      <c r="AV1239" s="12"/>
      <c r="AW1239" s="12"/>
      <c r="AX1239" s="12"/>
      <c r="AY1239" s="8" t="s">
        <v>47</v>
      </c>
    </row>
    <row r="1240" spans="1:51" ht="16.5" x14ac:dyDescent="0.25">
      <c r="A1240" s="159" t="str">
        <f>_xlfn.XLOOKUP(X1240,Mapping!N:N,Mapping!O:O,"Not Found",0,1)</f>
        <v>ICG</v>
      </c>
      <c r="B1240" s="159" t="str">
        <f t="shared" si="76"/>
        <v>FRDBICG46056.3284722222</v>
      </c>
      <c r="D1240" s="159" t="str">
        <f t="shared" si="79"/>
        <v>Export of DFA report</v>
      </c>
      <c r="E1240" s="159" t="str">
        <f t="shared" si="77"/>
        <v>ICGFRDBICGExport of DFA report</v>
      </c>
      <c r="F1240" s="159" t="str">
        <f t="shared" si="78"/>
        <v>ICGFRDBICG</v>
      </c>
      <c r="G1240" s="159" t="s">
        <v>1889</v>
      </c>
      <c r="N1240" s="1">
        <v>2601</v>
      </c>
      <c r="O1240" s="9" t="s">
        <v>475</v>
      </c>
      <c r="P1240" s="9" t="s">
        <v>1687</v>
      </c>
      <c r="Q1240" s="9" t="s">
        <v>1734</v>
      </c>
      <c r="R1240" s="9" t="s">
        <v>1735</v>
      </c>
      <c r="S1240" s="10">
        <v>46056.328472222223</v>
      </c>
      <c r="T1240" s="10">
        <v>46056.382638888892</v>
      </c>
      <c r="U1240" s="10" t="s">
        <v>42</v>
      </c>
      <c r="V1240" s="9" t="s">
        <v>42</v>
      </c>
      <c r="W1240" s="9" t="s">
        <v>43</v>
      </c>
      <c r="X1240" s="9" t="s">
        <v>1739</v>
      </c>
      <c r="Y1240" s="1">
        <v>1</v>
      </c>
      <c r="Z1240" s="9" t="s">
        <v>1736</v>
      </c>
      <c r="AA1240" s="11">
        <v>1.3</v>
      </c>
      <c r="AB1240" s="11">
        <v>0</v>
      </c>
      <c r="AC1240" s="11">
        <v>1.3</v>
      </c>
      <c r="AD1240" s="11">
        <v>0</v>
      </c>
      <c r="AE1240" s="11">
        <v>0</v>
      </c>
      <c r="AF1240" s="11">
        <v>1.3</v>
      </c>
      <c r="AG1240" s="6"/>
      <c r="AH1240" s="6"/>
      <c r="AI1240" s="7">
        <v>0</v>
      </c>
      <c r="AJ1240" s="7">
        <v>0</v>
      </c>
      <c r="AK1240" s="7">
        <v>1.3</v>
      </c>
      <c r="AL1240" s="7">
        <v>0</v>
      </c>
      <c r="AM1240" s="7">
        <v>1.3</v>
      </c>
      <c r="AN1240" s="12" t="s">
        <v>46</v>
      </c>
      <c r="AO1240" s="12"/>
      <c r="AP1240" s="12"/>
      <c r="AQ1240" s="12"/>
      <c r="AR1240" s="12"/>
      <c r="AS1240" s="12"/>
      <c r="AT1240" s="12"/>
      <c r="AU1240" s="12"/>
      <c r="AV1240" s="12"/>
      <c r="AW1240" s="12"/>
      <c r="AX1240" s="12"/>
      <c r="AY1240" s="8" t="s">
        <v>47</v>
      </c>
    </row>
    <row r="1241" spans="1:51" ht="16.5" x14ac:dyDescent="0.25">
      <c r="A1241" s="159" t="str">
        <f>_xlfn.XLOOKUP(X1241,Mapping!N:N,Mapping!O:O,"Not Found",0,1)</f>
        <v>ICG Early Task</v>
      </c>
      <c r="B1241" s="159" t="str">
        <f t="shared" si="76"/>
        <v>ITDBICG Early Task46055.7270833333</v>
      </c>
      <c r="D1241" s="159" t="str">
        <f t="shared" si="79"/>
        <v>early tasks</v>
      </c>
      <c r="E1241" s="159" t="str">
        <f t="shared" si="77"/>
        <v>ICGITDBICG Early Taskearly tasks</v>
      </c>
      <c r="F1241" s="159" t="str">
        <f t="shared" si="78"/>
        <v>ICGITDBICG Early Task</v>
      </c>
      <c r="G1241" s="159" t="s">
        <v>1889</v>
      </c>
      <c r="N1241" s="1">
        <v>2601</v>
      </c>
      <c r="O1241" s="9" t="s">
        <v>496</v>
      </c>
      <c r="P1241" s="9" t="s">
        <v>1687</v>
      </c>
      <c r="Q1241" s="9" t="s">
        <v>1688</v>
      </c>
      <c r="R1241" s="9" t="s">
        <v>1689</v>
      </c>
      <c r="S1241" s="10">
        <v>46055.727083333331</v>
      </c>
      <c r="T1241" s="10">
        <v>46055.730555555558</v>
      </c>
      <c r="U1241" s="10">
        <v>46056.230555555558</v>
      </c>
      <c r="V1241" s="9" t="s">
        <v>42</v>
      </c>
      <c r="W1241" s="9" t="s">
        <v>43</v>
      </c>
      <c r="X1241" s="9" t="s">
        <v>1749</v>
      </c>
      <c r="Y1241" s="1">
        <v>1</v>
      </c>
      <c r="Z1241" s="9" t="s">
        <v>1691</v>
      </c>
      <c r="AA1241" s="11">
        <v>0.08</v>
      </c>
      <c r="AB1241" s="11">
        <v>0</v>
      </c>
      <c r="AC1241" s="11">
        <v>0.08</v>
      </c>
      <c r="AD1241" s="11">
        <v>0</v>
      </c>
      <c r="AE1241" s="11">
        <v>0</v>
      </c>
      <c r="AF1241" s="11">
        <v>0.08</v>
      </c>
      <c r="AG1241" s="6"/>
      <c r="AH1241" s="6"/>
      <c r="AI1241" s="7">
        <v>0</v>
      </c>
      <c r="AJ1241" s="7">
        <v>0</v>
      </c>
      <c r="AK1241" s="7">
        <v>0.08</v>
      </c>
      <c r="AL1241" s="7">
        <v>0</v>
      </c>
      <c r="AM1241" s="7">
        <v>0.08</v>
      </c>
      <c r="AN1241" s="12" t="s">
        <v>46</v>
      </c>
      <c r="AO1241" s="12"/>
      <c r="AP1241" s="12"/>
      <c r="AQ1241" s="12"/>
      <c r="AR1241" s="12"/>
      <c r="AS1241" s="12"/>
      <c r="AT1241" s="12"/>
      <c r="AU1241" s="12"/>
      <c r="AV1241" s="12"/>
      <c r="AW1241" s="12"/>
      <c r="AX1241" s="12"/>
      <c r="AY1241" s="8" t="s">
        <v>47</v>
      </c>
    </row>
    <row r="1242" spans="1:51" ht="16.5" x14ac:dyDescent="0.25">
      <c r="A1242" s="159" t="str">
        <f>_xlfn.XLOOKUP(X1242,Mapping!N:N,Mapping!O:O,"Not Found",0,1)</f>
        <v>ICG</v>
      </c>
      <c r="B1242" s="159" t="str">
        <f t="shared" si="76"/>
        <v>ITDBICG46056.2305555556</v>
      </c>
      <c r="D1242" s="159" t="str">
        <f t="shared" si="79"/>
        <v>copy from</v>
      </c>
      <c r="E1242" s="159" t="str">
        <f t="shared" si="77"/>
        <v>ICGITDBICGcopy from</v>
      </c>
      <c r="F1242" s="159" t="str">
        <f t="shared" si="78"/>
        <v>ICGITDBICG</v>
      </c>
      <c r="G1242" s="159" t="s">
        <v>1889</v>
      </c>
      <c r="N1242" s="1">
        <v>2601</v>
      </c>
      <c r="O1242" s="9" t="s">
        <v>496</v>
      </c>
      <c r="P1242" s="9" t="s">
        <v>1687</v>
      </c>
      <c r="Q1242" s="9" t="s">
        <v>82</v>
      </c>
      <c r="R1242" s="9" t="s">
        <v>83</v>
      </c>
      <c r="S1242" s="10">
        <v>46056.230555555558</v>
      </c>
      <c r="T1242" s="10">
        <v>46056.269444444442</v>
      </c>
      <c r="U1242" s="10">
        <v>46056.231249999997</v>
      </c>
      <c r="V1242" s="9" t="s">
        <v>42</v>
      </c>
      <c r="W1242" s="9" t="s">
        <v>43</v>
      </c>
      <c r="X1242" s="9" t="s">
        <v>1750</v>
      </c>
      <c r="Y1242" s="1">
        <v>1</v>
      </c>
      <c r="Z1242" s="9" t="s">
        <v>84</v>
      </c>
      <c r="AA1242" s="11">
        <v>0.93</v>
      </c>
      <c r="AB1242" s="11">
        <v>0</v>
      </c>
      <c r="AC1242" s="11">
        <v>0.93</v>
      </c>
      <c r="AD1242" s="11">
        <v>0</v>
      </c>
      <c r="AE1242" s="11">
        <v>0</v>
      </c>
      <c r="AF1242" s="11">
        <v>0.93</v>
      </c>
      <c r="AG1242" s="6"/>
      <c r="AH1242" s="6"/>
      <c r="AI1242" s="7">
        <v>0</v>
      </c>
      <c r="AJ1242" s="7">
        <v>0</v>
      </c>
      <c r="AK1242" s="7">
        <v>0.93</v>
      </c>
      <c r="AL1242" s="7">
        <v>0</v>
      </c>
      <c r="AM1242" s="7">
        <v>0.93</v>
      </c>
      <c r="AN1242" s="12" t="s">
        <v>46</v>
      </c>
      <c r="AO1242" s="12"/>
      <c r="AP1242" s="12"/>
      <c r="AQ1242" s="12"/>
      <c r="AR1242" s="12"/>
      <c r="AS1242" s="12"/>
      <c r="AT1242" s="12"/>
      <c r="AU1242" s="12"/>
      <c r="AV1242" s="12"/>
      <c r="AW1242" s="12"/>
      <c r="AX1242" s="12"/>
      <c r="AY1242" s="8" t="s">
        <v>47</v>
      </c>
    </row>
    <row r="1243" spans="1:51" ht="16.5" x14ac:dyDescent="0.25">
      <c r="A1243" s="159" t="str">
        <f>_xlfn.XLOOKUP(X1243,Mapping!N:N,Mapping!O:O,"Not Found",0,1)</f>
        <v>ICG</v>
      </c>
      <c r="B1243" s="159" t="str">
        <f t="shared" si="76"/>
        <v>ITDBICG46056.23125</v>
      </c>
      <c r="D1243" s="159" t="str">
        <f t="shared" si="79"/>
        <v>Load SQL-to-SQL + stratify previous</v>
      </c>
      <c r="E1243" s="159" t="str">
        <f t="shared" si="77"/>
        <v>ICGITDBICGLoad SQL-to-SQL + stratify previous</v>
      </c>
      <c r="F1243" s="159" t="str">
        <f t="shared" si="78"/>
        <v>ICGITDBICG</v>
      </c>
      <c r="G1243" s="159" t="s">
        <v>1889</v>
      </c>
      <c r="N1243" s="1">
        <v>2601</v>
      </c>
      <c r="O1243" s="9" t="s">
        <v>496</v>
      </c>
      <c r="P1243" s="9" t="s">
        <v>1687</v>
      </c>
      <c r="Q1243" s="9" t="s">
        <v>1693</v>
      </c>
      <c r="R1243" s="9" t="s">
        <v>1694</v>
      </c>
      <c r="S1243" s="10">
        <v>46056.231249999997</v>
      </c>
      <c r="T1243" s="10">
        <v>46056.251388888886</v>
      </c>
      <c r="U1243" s="10">
        <v>46056.251388888886</v>
      </c>
      <c r="V1243" s="9" t="s">
        <v>42</v>
      </c>
      <c r="W1243" s="9" t="s">
        <v>43</v>
      </c>
      <c r="X1243" s="9" t="s">
        <v>1750</v>
      </c>
      <c r="Y1243" s="1">
        <v>1</v>
      </c>
      <c r="Z1243" s="9" t="s">
        <v>1695</v>
      </c>
      <c r="AA1243" s="11">
        <v>0.48</v>
      </c>
      <c r="AB1243" s="11">
        <v>0</v>
      </c>
      <c r="AC1243" s="11">
        <v>0.48</v>
      </c>
      <c r="AD1243" s="11">
        <v>0</v>
      </c>
      <c r="AE1243" s="11">
        <v>0</v>
      </c>
      <c r="AF1243" s="11">
        <v>0.48</v>
      </c>
      <c r="AG1243" s="6"/>
      <c r="AH1243" s="6"/>
      <c r="AI1243" s="7">
        <v>0</v>
      </c>
      <c r="AJ1243" s="7">
        <v>0</v>
      </c>
      <c r="AK1243" s="7">
        <v>0.48</v>
      </c>
      <c r="AL1243" s="7">
        <v>0</v>
      </c>
      <c r="AM1243" s="7">
        <v>0.48</v>
      </c>
      <c r="AN1243" s="12" t="s">
        <v>46</v>
      </c>
      <c r="AO1243" s="12"/>
      <c r="AP1243" s="12"/>
      <c r="AQ1243" s="12"/>
      <c r="AR1243" s="12"/>
      <c r="AS1243" s="12"/>
      <c r="AT1243" s="12"/>
      <c r="AU1243" s="12"/>
      <c r="AV1243" s="12"/>
      <c r="AW1243" s="12"/>
      <c r="AX1243" s="12"/>
      <c r="AY1243" s="8" t="s">
        <v>47</v>
      </c>
    </row>
    <row r="1244" spans="1:51" ht="16.5" x14ac:dyDescent="0.25">
      <c r="A1244" s="159" t="str">
        <f>_xlfn.XLOOKUP(X1244,Mapping!N:N,Mapping!O:O,"Not Found",0,1)</f>
        <v>ICG</v>
      </c>
      <c r="B1244" s="159" t="str">
        <f t="shared" si="76"/>
        <v>ITDBICG46056.2513888889</v>
      </c>
      <c r="D1244" s="159" t="str">
        <f t="shared" si="79"/>
        <v>Load SQL-to-SQL + stratify current</v>
      </c>
      <c r="E1244" s="159" t="str">
        <f t="shared" si="77"/>
        <v>ICGITDBICGLoad SQL-to-SQL + stratify current</v>
      </c>
      <c r="F1244" s="159" t="str">
        <f t="shared" si="78"/>
        <v>ICGITDBICG</v>
      </c>
      <c r="G1244" s="159" t="s">
        <v>1889</v>
      </c>
      <c r="N1244" s="1">
        <v>2601</v>
      </c>
      <c r="O1244" s="9" t="s">
        <v>496</v>
      </c>
      <c r="P1244" s="9" t="s">
        <v>1687</v>
      </c>
      <c r="Q1244" s="9" t="s">
        <v>1696</v>
      </c>
      <c r="R1244" s="9" t="s">
        <v>1697</v>
      </c>
      <c r="S1244" s="10">
        <v>46056.251388888886</v>
      </c>
      <c r="T1244" s="10">
        <v>46056.268750000003</v>
      </c>
      <c r="U1244" s="10">
        <v>46056.269444444442</v>
      </c>
      <c r="V1244" s="9" t="s">
        <v>42</v>
      </c>
      <c r="W1244" s="9" t="s">
        <v>43</v>
      </c>
      <c r="X1244" s="9" t="s">
        <v>1750</v>
      </c>
      <c r="Y1244" s="1">
        <v>1</v>
      </c>
      <c r="Z1244" s="9" t="s">
        <v>1698</v>
      </c>
      <c r="AA1244" s="11">
        <v>0.42</v>
      </c>
      <c r="AB1244" s="11">
        <v>0</v>
      </c>
      <c r="AC1244" s="11">
        <v>0.42</v>
      </c>
      <c r="AD1244" s="11">
        <v>0</v>
      </c>
      <c r="AE1244" s="11">
        <v>0</v>
      </c>
      <c r="AF1244" s="11">
        <v>0.42</v>
      </c>
      <c r="AG1244" s="6"/>
      <c r="AH1244" s="6"/>
      <c r="AI1244" s="7">
        <v>0</v>
      </c>
      <c r="AJ1244" s="7">
        <v>0</v>
      </c>
      <c r="AK1244" s="7">
        <v>0.42</v>
      </c>
      <c r="AL1244" s="7">
        <v>0</v>
      </c>
      <c r="AM1244" s="7">
        <v>0.42</v>
      </c>
      <c r="AN1244" s="12" t="s">
        <v>46</v>
      </c>
      <c r="AO1244" s="12"/>
      <c r="AP1244" s="12"/>
      <c r="AQ1244" s="12"/>
      <c r="AR1244" s="12"/>
      <c r="AS1244" s="12"/>
      <c r="AT1244" s="12"/>
      <c r="AU1244" s="12"/>
      <c r="AV1244" s="12"/>
      <c r="AW1244" s="12"/>
      <c r="AX1244" s="12"/>
      <c r="AY1244" s="8" t="s">
        <v>47</v>
      </c>
    </row>
    <row r="1245" spans="1:51" ht="16.5" x14ac:dyDescent="0.25">
      <c r="A1245" s="159" t="str">
        <f>_xlfn.XLOOKUP(X1245,Mapping!N:N,Mapping!O:O,"Not Found",0,1)</f>
        <v>ICG</v>
      </c>
      <c r="B1245" s="159" t="str">
        <f t="shared" si="76"/>
        <v>ITDBICG46056.2694444444</v>
      </c>
      <c r="D1245" s="159" t="str">
        <f t="shared" si="79"/>
        <v>P-1 M-1 NPV</v>
      </c>
      <c r="E1245" s="159" t="str">
        <f t="shared" si="77"/>
        <v>ICGITDBICGP-1 M-1 NPV</v>
      </c>
      <c r="F1245" s="159" t="str">
        <f t="shared" si="78"/>
        <v>ICGITDBICG</v>
      </c>
      <c r="G1245" s="159" t="s">
        <v>1889</v>
      </c>
      <c r="N1245" s="1">
        <v>2601</v>
      </c>
      <c r="O1245" s="9" t="s">
        <v>496</v>
      </c>
      <c r="P1245" s="9" t="s">
        <v>1687</v>
      </c>
      <c r="Q1245" s="9" t="s">
        <v>1701</v>
      </c>
      <c r="R1245" s="9" t="s">
        <v>1702</v>
      </c>
      <c r="S1245" s="10">
        <v>46056.269444444442</v>
      </c>
      <c r="T1245" s="10">
        <v>46056.274305555555</v>
      </c>
      <c r="U1245" s="10">
        <v>46056.274305555555</v>
      </c>
      <c r="V1245" s="9" t="s">
        <v>42</v>
      </c>
      <c r="W1245" s="9" t="s">
        <v>43</v>
      </c>
      <c r="X1245" s="9" t="s">
        <v>1750</v>
      </c>
      <c r="Y1245" s="1">
        <v>1</v>
      </c>
      <c r="Z1245" s="9" t="s">
        <v>1703</v>
      </c>
      <c r="AA1245" s="11">
        <v>0.12</v>
      </c>
      <c r="AB1245" s="11">
        <v>0</v>
      </c>
      <c r="AC1245" s="11">
        <v>0.12</v>
      </c>
      <c r="AD1245" s="11">
        <v>0</v>
      </c>
      <c r="AE1245" s="11">
        <v>0</v>
      </c>
      <c r="AF1245" s="11">
        <v>0.12</v>
      </c>
      <c r="AG1245" s="6"/>
      <c r="AH1245" s="6"/>
      <c r="AI1245" s="7">
        <v>0</v>
      </c>
      <c r="AJ1245" s="7">
        <v>0</v>
      </c>
      <c r="AK1245" s="7">
        <v>0.12</v>
      </c>
      <c r="AL1245" s="7">
        <v>0</v>
      </c>
      <c r="AM1245" s="7">
        <v>0.12</v>
      </c>
      <c r="AN1245" s="12" t="s">
        <v>46</v>
      </c>
      <c r="AO1245" s="12"/>
      <c r="AP1245" s="12"/>
      <c r="AQ1245" s="12"/>
      <c r="AR1245" s="12"/>
      <c r="AS1245" s="12"/>
      <c r="AT1245" s="12"/>
      <c r="AU1245" s="12"/>
      <c r="AV1245" s="12"/>
      <c r="AW1245" s="12"/>
      <c r="AX1245" s="12"/>
      <c r="AY1245" s="8" t="s">
        <v>47</v>
      </c>
    </row>
    <row r="1246" spans="1:51" ht="16.5" x14ac:dyDescent="0.25">
      <c r="A1246" s="159" t="str">
        <f>_xlfn.XLOOKUP(X1246,Mapping!N:N,Mapping!O:O,"Not Found",0,1)</f>
        <v>ICG</v>
      </c>
      <c r="B1246" s="159" t="str">
        <f t="shared" si="76"/>
        <v>ITDBICG46056.2743055556</v>
      </c>
      <c r="D1246" s="159" t="str">
        <f t="shared" si="79"/>
        <v>P-1 M-1 planning</v>
      </c>
      <c r="E1246" s="159" t="str">
        <f t="shared" si="77"/>
        <v>ICGITDBICGP-1 M-1 planning</v>
      </c>
      <c r="F1246" s="159" t="str">
        <f t="shared" si="78"/>
        <v>ICGITDBICG</v>
      </c>
      <c r="G1246" s="159" t="s">
        <v>1889</v>
      </c>
      <c r="N1246" s="1">
        <v>2601</v>
      </c>
      <c r="O1246" s="9" t="s">
        <v>496</v>
      </c>
      <c r="P1246" s="9" t="s">
        <v>1687</v>
      </c>
      <c r="Q1246" s="9" t="s">
        <v>1740</v>
      </c>
      <c r="R1246" s="9" t="s">
        <v>1741</v>
      </c>
      <c r="S1246" s="10">
        <v>46056.274305555555</v>
      </c>
      <c r="T1246" s="10">
        <v>46056.323611111111</v>
      </c>
      <c r="U1246" s="10">
        <v>46056.323611111111</v>
      </c>
      <c r="V1246" s="9" t="s">
        <v>42</v>
      </c>
      <c r="W1246" s="9" t="s">
        <v>43</v>
      </c>
      <c r="X1246" s="9" t="s">
        <v>1750</v>
      </c>
      <c r="Y1246" s="1">
        <v>1</v>
      </c>
      <c r="Z1246" s="9" t="s">
        <v>1742</v>
      </c>
      <c r="AA1246" s="11">
        <v>1.18</v>
      </c>
      <c r="AB1246" s="11">
        <v>0</v>
      </c>
      <c r="AC1246" s="11">
        <v>1.18</v>
      </c>
      <c r="AD1246" s="11">
        <v>0</v>
      </c>
      <c r="AE1246" s="11">
        <v>0</v>
      </c>
      <c r="AF1246" s="11">
        <v>1.18</v>
      </c>
      <c r="AG1246" s="6"/>
      <c r="AH1246" s="6"/>
      <c r="AI1246" s="7">
        <v>0</v>
      </c>
      <c r="AJ1246" s="7">
        <v>0</v>
      </c>
      <c r="AK1246" s="7">
        <v>1.18</v>
      </c>
      <c r="AL1246" s="7">
        <v>0</v>
      </c>
      <c r="AM1246" s="7">
        <v>1.18</v>
      </c>
      <c r="AN1246" s="12" t="s">
        <v>46</v>
      </c>
      <c r="AO1246" s="12"/>
      <c r="AP1246" s="12"/>
      <c r="AQ1246" s="12"/>
      <c r="AR1246" s="12"/>
      <c r="AS1246" s="12"/>
      <c r="AT1246" s="12"/>
      <c r="AU1246" s="12"/>
      <c r="AV1246" s="12"/>
      <c r="AW1246" s="12"/>
      <c r="AX1246" s="12"/>
      <c r="AY1246" s="8" t="s">
        <v>47</v>
      </c>
    </row>
    <row r="1247" spans="1:51" ht="16.5" x14ac:dyDescent="0.25">
      <c r="A1247" s="159" t="str">
        <f>_xlfn.XLOOKUP(X1247,Mapping!N:N,Mapping!O:O,"Not Found",0,1)</f>
        <v>ICG</v>
      </c>
      <c r="B1247" s="159" t="str">
        <f t="shared" si="76"/>
        <v>ITDBICG46056.3236111111</v>
      </c>
      <c r="D1247" s="159" t="str">
        <f t="shared" si="79"/>
        <v>P-0 M-0 NPV</v>
      </c>
      <c r="E1247" s="159" t="str">
        <f t="shared" si="77"/>
        <v>ICGITDBICGP-0 M-0 NPV</v>
      </c>
      <c r="F1247" s="159" t="str">
        <f t="shared" si="78"/>
        <v>ICGITDBICG</v>
      </c>
      <c r="G1247" s="159" t="s">
        <v>1889</v>
      </c>
      <c r="N1247" s="1">
        <v>2601</v>
      </c>
      <c r="O1247" s="9" t="s">
        <v>496</v>
      </c>
      <c r="P1247" s="9" t="s">
        <v>1687</v>
      </c>
      <c r="Q1247" s="9" t="s">
        <v>1707</v>
      </c>
      <c r="R1247" s="9" t="s">
        <v>1708</v>
      </c>
      <c r="S1247" s="10">
        <v>46056.323611111111</v>
      </c>
      <c r="T1247" s="10">
        <v>46056.32708333333</v>
      </c>
      <c r="U1247" s="10">
        <v>46056.32708333333</v>
      </c>
      <c r="V1247" s="9" t="s">
        <v>42</v>
      </c>
      <c r="W1247" s="9" t="s">
        <v>43</v>
      </c>
      <c r="X1247" s="9" t="s">
        <v>1750</v>
      </c>
      <c r="Y1247" s="1">
        <v>1</v>
      </c>
      <c r="Z1247" s="9" t="s">
        <v>1709</v>
      </c>
      <c r="AA1247" s="11">
        <v>0.08</v>
      </c>
      <c r="AB1247" s="11">
        <v>0</v>
      </c>
      <c r="AC1247" s="11">
        <v>0.08</v>
      </c>
      <c r="AD1247" s="11">
        <v>0</v>
      </c>
      <c r="AE1247" s="11">
        <v>0</v>
      </c>
      <c r="AF1247" s="11">
        <v>0.08</v>
      </c>
      <c r="AG1247" s="6"/>
      <c r="AH1247" s="6"/>
      <c r="AI1247" s="7">
        <v>0</v>
      </c>
      <c r="AJ1247" s="7">
        <v>0</v>
      </c>
      <c r="AK1247" s="7">
        <v>0.08</v>
      </c>
      <c r="AL1247" s="7">
        <v>0</v>
      </c>
      <c r="AM1247" s="7">
        <v>0.08</v>
      </c>
      <c r="AN1247" s="12" t="s">
        <v>46</v>
      </c>
      <c r="AO1247" s="12"/>
      <c r="AP1247" s="12"/>
      <c r="AQ1247" s="12"/>
      <c r="AR1247" s="12"/>
      <c r="AS1247" s="12"/>
      <c r="AT1247" s="12"/>
      <c r="AU1247" s="12"/>
      <c r="AV1247" s="12"/>
      <c r="AW1247" s="12"/>
      <c r="AX1247" s="12"/>
      <c r="AY1247" s="8" t="s">
        <v>47</v>
      </c>
    </row>
    <row r="1248" spans="1:51" ht="16.5" x14ac:dyDescent="0.25">
      <c r="A1248" s="159" t="str">
        <f>_xlfn.XLOOKUP(X1248,Mapping!N:N,Mapping!O:O,"Not Found",0,1)</f>
        <v>ICG</v>
      </c>
      <c r="B1248" s="159" t="str">
        <f t="shared" si="76"/>
        <v>ITDBICG46056.3270833333</v>
      </c>
      <c r="D1248" s="159" t="str">
        <f t="shared" si="79"/>
        <v>P-0 M-0 planning</v>
      </c>
      <c r="E1248" s="159" t="str">
        <f t="shared" si="77"/>
        <v>ICGITDBICGP-0 M-0 planning</v>
      </c>
      <c r="F1248" s="159" t="str">
        <f t="shared" si="78"/>
        <v>ICGITDBICG</v>
      </c>
      <c r="G1248" s="159" t="s">
        <v>1889</v>
      </c>
      <c r="N1248" s="1">
        <v>2601</v>
      </c>
      <c r="O1248" s="9" t="s">
        <v>496</v>
      </c>
      <c r="P1248" s="9" t="s">
        <v>1687</v>
      </c>
      <c r="Q1248" s="9" t="s">
        <v>1743</v>
      </c>
      <c r="R1248" s="9" t="s">
        <v>1744</v>
      </c>
      <c r="S1248" s="10">
        <v>46056.32708333333</v>
      </c>
      <c r="T1248" s="10">
        <v>46056.370833333334</v>
      </c>
      <c r="U1248" s="10">
        <v>46056.370833333334</v>
      </c>
      <c r="V1248" s="9" t="s">
        <v>42</v>
      </c>
      <c r="W1248" s="9" t="s">
        <v>43</v>
      </c>
      <c r="X1248" s="9" t="s">
        <v>1750</v>
      </c>
      <c r="Y1248" s="1">
        <v>1</v>
      </c>
      <c r="Z1248" s="9" t="s">
        <v>1745</v>
      </c>
      <c r="AA1248" s="11">
        <v>1.05</v>
      </c>
      <c r="AB1248" s="11">
        <v>0</v>
      </c>
      <c r="AC1248" s="11">
        <v>1.05</v>
      </c>
      <c r="AD1248" s="11">
        <v>0</v>
      </c>
      <c r="AE1248" s="11">
        <v>0</v>
      </c>
      <c r="AF1248" s="11">
        <v>1.05</v>
      </c>
      <c r="AG1248" s="6"/>
      <c r="AH1248" s="6"/>
      <c r="AI1248" s="7">
        <v>0</v>
      </c>
      <c r="AJ1248" s="7">
        <v>0</v>
      </c>
      <c r="AK1248" s="7">
        <v>1.05</v>
      </c>
      <c r="AL1248" s="7">
        <v>0</v>
      </c>
      <c r="AM1248" s="7">
        <v>1.05</v>
      </c>
      <c r="AN1248" s="12" t="s">
        <v>46</v>
      </c>
      <c r="AO1248" s="12"/>
      <c r="AP1248" s="12"/>
      <c r="AQ1248" s="12"/>
      <c r="AR1248" s="12"/>
      <c r="AS1248" s="12"/>
      <c r="AT1248" s="12"/>
      <c r="AU1248" s="12"/>
      <c r="AV1248" s="12"/>
      <c r="AW1248" s="12"/>
      <c r="AX1248" s="12"/>
      <c r="AY1248" s="8" t="s">
        <v>47</v>
      </c>
    </row>
    <row r="1249" spans="1:51" ht="16.5" x14ac:dyDescent="0.25">
      <c r="A1249" s="159" t="str">
        <f>_xlfn.XLOOKUP(X1249,Mapping!N:N,Mapping!O:O,"Not Found",0,1)</f>
        <v>ICG</v>
      </c>
      <c r="B1249" s="159" t="str">
        <f t="shared" si="76"/>
        <v>ITDBICG46056.3708333333</v>
      </c>
      <c r="D1249" s="159" t="str">
        <f t="shared" si="79"/>
        <v>update statistics light</v>
      </c>
      <c r="E1249" s="159" t="str">
        <f t="shared" si="77"/>
        <v>ICGITDBICGupdate statistics light</v>
      </c>
      <c r="F1249" s="159" t="str">
        <f t="shared" si="78"/>
        <v>ICGITDBICG</v>
      </c>
      <c r="G1249" s="159" t="s">
        <v>1889</v>
      </c>
      <c r="N1249" s="1">
        <v>2601</v>
      </c>
      <c r="O1249" s="9" t="s">
        <v>496</v>
      </c>
      <c r="P1249" s="9" t="s">
        <v>1687</v>
      </c>
      <c r="Q1249" s="9" t="s">
        <v>1746</v>
      </c>
      <c r="R1249" s="9" t="s">
        <v>1747</v>
      </c>
      <c r="S1249" s="10">
        <v>46056.370833333334</v>
      </c>
      <c r="T1249" s="10">
        <v>46056.372916666667</v>
      </c>
      <c r="U1249" s="10">
        <v>46056.372916666667</v>
      </c>
      <c r="V1249" s="9" t="s">
        <v>42</v>
      </c>
      <c r="W1249" s="9" t="s">
        <v>43</v>
      </c>
      <c r="X1249" s="9" t="s">
        <v>1750</v>
      </c>
      <c r="Y1249" s="1">
        <v>1</v>
      </c>
      <c r="Z1249" s="9" t="s">
        <v>1748</v>
      </c>
      <c r="AA1249" s="11">
        <v>0.05</v>
      </c>
      <c r="AB1249" s="11">
        <v>0</v>
      </c>
      <c r="AC1249" s="11">
        <v>0.05</v>
      </c>
      <c r="AD1249" s="11">
        <v>0</v>
      </c>
      <c r="AE1249" s="11">
        <v>0</v>
      </c>
      <c r="AF1249" s="11">
        <v>0.05</v>
      </c>
      <c r="AG1249" s="6"/>
      <c r="AH1249" s="6"/>
      <c r="AI1249" s="7">
        <v>0</v>
      </c>
      <c r="AJ1249" s="7">
        <v>0</v>
      </c>
      <c r="AK1249" s="7">
        <v>0.05</v>
      </c>
      <c r="AL1249" s="7">
        <v>0</v>
      </c>
      <c r="AM1249" s="7">
        <v>0.05</v>
      </c>
      <c r="AN1249" s="12" t="s">
        <v>46</v>
      </c>
      <c r="AO1249" s="12"/>
      <c r="AP1249" s="12"/>
      <c r="AQ1249" s="12"/>
      <c r="AR1249" s="12"/>
      <c r="AS1249" s="12"/>
      <c r="AT1249" s="12"/>
      <c r="AU1249" s="12"/>
      <c r="AV1249" s="12"/>
      <c r="AW1249" s="12"/>
      <c r="AX1249" s="12"/>
      <c r="AY1249" s="8" t="s">
        <v>47</v>
      </c>
    </row>
    <row r="1250" spans="1:51" ht="16.5" x14ac:dyDescent="0.25">
      <c r="A1250" s="159" t="str">
        <f>_xlfn.XLOOKUP(X1250,Mapping!N:N,Mapping!O:O,"Not Found",0,1)</f>
        <v>ICG</v>
      </c>
      <c r="B1250" s="159" t="str">
        <f t="shared" si="76"/>
        <v>ITDBICG46056.3729166667</v>
      </c>
      <c r="D1250" s="159" t="str">
        <f t="shared" si="79"/>
        <v>Export of DFA report</v>
      </c>
      <c r="E1250" s="159" t="str">
        <f t="shared" si="77"/>
        <v>ICGITDBICGExport of DFA report</v>
      </c>
      <c r="F1250" s="159" t="str">
        <f t="shared" si="78"/>
        <v>ICGITDBICG</v>
      </c>
      <c r="G1250" s="159" t="s">
        <v>1889</v>
      </c>
      <c r="N1250" s="1">
        <v>2601</v>
      </c>
      <c r="O1250" s="9" t="s">
        <v>496</v>
      </c>
      <c r="P1250" s="9" t="s">
        <v>1687</v>
      </c>
      <c r="Q1250" s="9" t="s">
        <v>1734</v>
      </c>
      <c r="R1250" s="9" t="s">
        <v>1735</v>
      </c>
      <c r="S1250" s="10">
        <v>46056.372916666667</v>
      </c>
      <c r="T1250" s="10">
        <v>46056.515972222223</v>
      </c>
      <c r="U1250" s="10" t="s">
        <v>42</v>
      </c>
      <c r="V1250" s="9" t="s">
        <v>42</v>
      </c>
      <c r="W1250" s="9" t="s">
        <v>43</v>
      </c>
      <c r="X1250" s="9" t="s">
        <v>1750</v>
      </c>
      <c r="Y1250" s="1">
        <v>1</v>
      </c>
      <c r="Z1250" s="9" t="s">
        <v>1736</v>
      </c>
      <c r="AA1250" s="11">
        <v>3.43</v>
      </c>
      <c r="AB1250" s="11">
        <v>0</v>
      </c>
      <c r="AC1250" s="11">
        <v>3.43</v>
      </c>
      <c r="AD1250" s="11">
        <v>0</v>
      </c>
      <c r="AE1250" s="11">
        <v>0</v>
      </c>
      <c r="AF1250" s="11">
        <v>3.43</v>
      </c>
      <c r="AG1250" s="6"/>
      <c r="AH1250" s="6"/>
      <c r="AI1250" s="7">
        <v>0</v>
      </c>
      <c r="AJ1250" s="7">
        <v>0</v>
      </c>
      <c r="AK1250" s="7">
        <v>3.43</v>
      </c>
      <c r="AL1250" s="7">
        <v>0</v>
      </c>
      <c r="AM1250" s="7">
        <v>3.43</v>
      </c>
      <c r="AN1250" s="12" t="s">
        <v>46</v>
      </c>
      <c r="AO1250" s="12"/>
      <c r="AP1250" s="12"/>
      <c r="AQ1250" s="12"/>
      <c r="AR1250" s="12"/>
      <c r="AS1250" s="12"/>
      <c r="AT1250" s="12"/>
      <c r="AU1250" s="12"/>
      <c r="AV1250" s="12"/>
      <c r="AW1250" s="12"/>
      <c r="AX1250" s="12"/>
      <c r="AY1250" s="8" t="s">
        <v>47</v>
      </c>
    </row>
    <row r="1251" spans="1:51" ht="16.5" x14ac:dyDescent="0.25">
      <c r="A1251" s="159" t="str">
        <f>_xlfn.XLOOKUP(X1251,Mapping!N:N,Mapping!O:O,"Not Found",0,1)</f>
        <v>ICG Early Task</v>
      </c>
      <c r="B1251" s="159" t="str">
        <f t="shared" si="76"/>
        <v>WBUSICG Early Task46055.7277777778</v>
      </c>
      <c r="D1251" s="159" t="str">
        <f t="shared" si="79"/>
        <v>early tasks</v>
      </c>
      <c r="E1251" s="159" t="str">
        <f t="shared" si="77"/>
        <v>ICGWBUSICG Early Taskearly tasks</v>
      </c>
      <c r="F1251" s="159" t="str">
        <f t="shared" si="78"/>
        <v>ICGWBUSICG Early Task</v>
      </c>
      <c r="G1251" s="159" t="s">
        <v>1889</v>
      </c>
      <c r="N1251" s="1">
        <v>2601</v>
      </c>
      <c r="O1251" s="9" t="s">
        <v>358</v>
      </c>
      <c r="P1251" s="9" t="s">
        <v>1687</v>
      </c>
      <c r="Q1251" s="9" t="s">
        <v>1688</v>
      </c>
      <c r="R1251" s="9" t="s">
        <v>1689</v>
      </c>
      <c r="S1251" s="10">
        <v>46055.727777777778</v>
      </c>
      <c r="T1251" s="10">
        <v>46055.731249999997</v>
      </c>
      <c r="U1251" s="10">
        <v>46056.23333333333</v>
      </c>
      <c r="V1251" s="9" t="s">
        <v>42</v>
      </c>
      <c r="W1251" s="9" t="s">
        <v>43</v>
      </c>
      <c r="X1251" s="9" t="s">
        <v>1751</v>
      </c>
      <c r="Y1251" s="1">
        <v>1</v>
      </c>
      <c r="Z1251" s="9" t="s">
        <v>1691</v>
      </c>
      <c r="AA1251" s="11">
        <v>0.08</v>
      </c>
      <c r="AB1251" s="11">
        <v>0</v>
      </c>
      <c r="AC1251" s="11">
        <v>0.08</v>
      </c>
      <c r="AD1251" s="11">
        <v>0</v>
      </c>
      <c r="AE1251" s="11">
        <v>0</v>
      </c>
      <c r="AF1251" s="11">
        <v>0.08</v>
      </c>
      <c r="AG1251" s="6"/>
      <c r="AH1251" s="6"/>
      <c r="AI1251" s="7">
        <v>0</v>
      </c>
      <c r="AJ1251" s="7">
        <v>0</v>
      </c>
      <c r="AK1251" s="7">
        <v>0.08</v>
      </c>
      <c r="AL1251" s="7">
        <v>0</v>
      </c>
      <c r="AM1251" s="7">
        <v>0.08</v>
      </c>
      <c r="AN1251" s="12" t="s">
        <v>46</v>
      </c>
      <c r="AO1251" s="12"/>
      <c r="AP1251" s="12"/>
      <c r="AQ1251" s="12"/>
      <c r="AR1251" s="12"/>
      <c r="AS1251" s="12"/>
      <c r="AT1251" s="12"/>
      <c r="AU1251" s="12"/>
      <c r="AV1251" s="12"/>
      <c r="AW1251" s="12"/>
      <c r="AX1251" s="12"/>
      <c r="AY1251" s="8" t="s">
        <v>47</v>
      </c>
    </row>
    <row r="1252" spans="1:51" ht="16.5" x14ac:dyDescent="0.25">
      <c r="A1252" s="159" t="str">
        <f>_xlfn.XLOOKUP(X1252,Mapping!N:N,Mapping!O:O,"Not Found",0,1)</f>
        <v>ICG</v>
      </c>
      <c r="B1252" s="159" t="str">
        <f t="shared" si="76"/>
        <v>WBUSICG46056.2333333333</v>
      </c>
      <c r="D1252" s="159" t="str">
        <f t="shared" si="79"/>
        <v>Load SQL-to-SQL + stratify previous completed</v>
      </c>
      <c r="E1252" s="159" t="str">
        <f t="shared" si="77"/>
        <v>ICGWBUSICGLoad SQL-to-SQL + stratify previous completed</v>
      </c>
      <c r="F1252" s="159" t="str">
        <f t="shared" si="78"/>
        <v>ICGWBUSICG</v>
      </c>
      <c r="G1252" s="159" t="s">
        <v>1889</v>
      </c>
      <c r="N1252" s="1">
        <v>2601</v>
      </c>
      <c r="O1252" s="9" t="s">
        <v>358</v>
      </c>
      <c r="P1252" s="9" t="s">
        <v>1687</v>
      </c>
      <c r="Q1252" s="9" t="s">
        <v>1752</v>
      </c>
      <c r="R1252" s="9" t="s">
        <v>1753</v>
      </c>
      <c r="S1252" s="10">
        <v>46056.23333333333</v>
      </c>
      <c r="T1252" s="10">
        <v>46056.254861111112</v>
      </c>
      <c r="U1252" s="10">
        <v>46056.23333333333</v>
      </c>
      <c r="V1252" s="9" t="s">
        <v>42</v>
      </c>
      <c r="W1252" s="9" t="s">
        <v>43</v>
      </c>
      <c r="X1252" s="9" t="s">
        <v>1754</v>
      </c>
      <c r="Y1252" s="1">
        <v>1</v>
      </c>
      <c r="Z1252" s="9" t="s">
        <v>1755</v>
      </c>
      <c r="AA1252" s="11">
        <v>0.52</v>
      </c>
      <c r="AB1252" s="11">
        <v>0</v>
      </c>
      <c r="AC1252" s="11">
        <v>0.52</v>
      </c>
      <c r="AD1252" s="11">
        <v>0</v>
      </c>
      <c r="AE1252" s="11">
        <v>0</v>
      </c>
      <c r="AF1252" s="11">
        <v>0.52</v>
      </c>
      <c r="AG1252" s="6"/>
      <c r="AH1252" s="6"/>
      <c r="AI1252" s="7">
        <v>0</v>
      </c>
      <c r="AJ1252" s="7">
        <v>0</v>
      </c>
      <c r="AK1252" s="7">
        <v>0.52</v>
      </c>
      <c r="AL1252" s="7">
        <v>0</v>
      </c>
      <c r="AM1252" s="7">
        <v>0.52</v>
      </c>
      <c r="AN1252" s="12" t="s">
        <v>46</v>
      </c>
      <c r="AO1252" s="12"/>
      <c r="AP1252" s="12"/>
      <c r="AQ1252" s="12"/>
      <c r="AR1252" s="12"/>
      <c r="AS1252" s="12"/>
      <c r="AT1252" s="12"/>
      <c r="AU1252" s="12"/>
      <c r="AV1252" s="12"/>
      <c r="AW1252" s="12"/>
      <c r="AX1252" s="12"/>
      <c r="AY1252" s="8" t="s">
        <v>47</v>
      </c>
    </row>
    <row r="1253" spans="1:51" ht="16.5" x14ac:dyDescent="0.25">
      <c r="A1253" s="159" t="str">
        <f>_xlfn.XLOOKUP(X1253,Mapping!N:N,Mapping!O:O,"Not Found",0,1)</f>
        <v>ICG</v>
      </c>
      <c r="B1253" s="159" t="str">
        <f t="shared" si="76"/>
        <v>WBUSICG46056.2333333333</v>
      </c>
      <c r="D1253" s="159" t="str">
        <f t="shared" si="79"/>
        <v>copy from</v>
      </c>
      <c r="E1253" s="159" t="str">
        <f t="shared" si="77"/>
        <v>ICGWBUSICGcopy from</v>
      </c>
      <c r="F1253" s="159" t="str">
        <f t="shared" si="78"/>
        <v>ICGWBUSICG</v>
      </c>
      <c r="G1253" s="159" t="s">
        <v>1889</v>
      </c>
      <c r="N1253" s="1">
        <v>2601</v>
      </c>
      <c r="O1253" s="9" t="s">
        <v>358</v>
      </c>
      <c r="P1253" s="9" t="s">
        <v>1687</v>
      </c>
      <c r="Q1253" s="9" t="s">
        <v>82</v>
      </c>
      <c r="R1253" s="9" t="s">
        <v>83</v>
      </c>
      <c r="S1253" s="10">
        <v>46056.23333333333</v>
      </c>
      <c r="T1253" s="10">
        <v>46056.279166666667</v>
      </c>
      <c r="U1253" s="10">
        <v>46056.234027777777</v>
      </c>
      <c r="V1253" s="9" t="s">
        <v>42</v>
      </c>
      <c r="W1253" s="9" t="s">
        <v>43</v>
      </c>
      <c r="X1253" s="9" t="s">
        <v>1754</v>
      </c>
      <c r="Y1253" s="1">
        <v>1</v>
      </c>
      <c r="Z1253" s="9" t="s">
        <v>84</v>
      </c>
      <c r="AA1253" s="11">
        <v>1.1000000000000001</v>
      </c>
      <c r="AB1253" s="11">
        <v>0</v>
      </c>
      <c r="AC1253" s="11">
        <v>1.1000000000000001</v>
      </c>
      <c r="AD1253" s="11">
        <v>0</v>
      </c>
      <c r="AE1253" s="11">
        <v>0</v>
      </c>
      <c r="AF1253" s="11">
        <v>1.1000000000000001</v>
      </c>
      <c r="AG1253" s="6"/>
      <c r="AH1253" s="6"/>
      <c r="AI1253" s="7">
        <v>0</v>
      </c>
      <c r="AJ1253" s="7">
        <v>0</v>
      </c>
      <c r="AK1253" s="7">
        <v>1.1000000000000001</v>
      </c>
      <c r="AL1253" s="7">
        <v>0</v>
      </c>
      <c r="AM1253" s="7">
        <v>1.1000000000000001</v>
      </c>
      <c r="AN1253" s="12" t="s">
        <v>46</v>
      </c>
      <c r="AO1253" s="12"/>
      <c r="AP1253" s="12"/>
      <c r="AQ1253" s="12"/>
      <c r="AR1253" s="12"/>
      <c r="AS1253" s="12"/>
      <c r="AT1253" s="12"/>
      <c r="AU1253" s="12"/>
      <c r="AV1253" s="12"/>
      <c r="AW1253" s="12"/>
      <c r="AX1253" s="12"/>
      <c r="AY1253" s="8" t="s">
        <v>47</v>
      </c>
    </row>
    <row r="1254" spans="1:51" ht="16.5" x14ac:dyDescent="0.25">
      <c r="A1254" s="159" t="str">
        <f>_xlfn.XLOOKUP(X1254,Mapping!N:N,Mapping!O:O,"Not Found",0,1)</f>
        <v>ICG</v>
      </c>
      <c r="B1254" s="159" t="str">
        <f t="shared" si="76"/>
        <v>WBUSICG46056.2340277778</v>
      </c>
      <c r="D1254" s="159" t="str">
        <f t="shared" si="79"/>
        <v>Load SQL-to-SQL + stratify previous</v>
      </c>
      <c r="E1254" s="159" t="str">
        <f t="shared" si="77"/>
        <v>ICGWBUSICGLoad SQL-to-SQL + stratify previous</v>
      </c>
      <c r="F1254" s="159" t="str">
        <f t="shared" si="78"/>
        <v>ICGWBUSICG</v>
      </c>
      <c r="G1254" s="159" t="s">
        <v>1889</v>
      </c>
      <c r="N1254" s="1">
        <v>2601</v>
      </c>
      <c r="O1254" s="9" t="s">
        <v>358</v>
      </c>
      <c r="P1254" s="9" t="s">
        <v>1687</v>
      </c>
      <c r="Q1254" s="9" t="s">
        <v>1693</v>
      </c>
      <c r="R1254" s="9" t="s">
        <v>42</v>
      </c>
      <c r="S1254" s="10">
        <v>46056.234027777777</v>
      </c>
      <c r="T1254" s="10">
        <v>46056.894444444442</v>
      </c>
      <c r="U1254" s="10">
        <v>46056.254861111112</v>
      </c>
      <c r="V1254" s="9" t="s">
        <v>42</v>
      </c>
      <c r="W1254" s="9" t="s">
        <v>43</v>
      </c>
      <c r="X1254" s="9" t="s">
        <v>1754</v>
      </c>
      <c r="Y1254" s="1">
        <v>1</v>
      </c>
      <c r="Z1254" s="9" t="s">
        <v>1695</v>
      </c>
      <c r="AA1254" s="11">
        <v>15.85</v>
      </c>
      <c r="AB1254" s="11">
        <v>0</v>
      </c>
      <c r="AC1254" s="11">
        <v>15.85</v>
      </c>
      <c r="AD1254" s="11">
        <v>0</v>
      </c>
      <c r="AE1254" s="11">
        <v>0</v>
      </c>
      <c r="AF1254" s="11">
        <v>15.85</v>
      </c>
      <c r="AG1254" s="6"/>
      <c r="AH1254" s="6"/>
      <c r="AI1254" s="7">
        <v>0</v>
      </c>
      <c r="AJ1254" s="7">
        <v>0</v>
      </c>
      <c r="AK1254" s="7">
        <v>15.85</v>
      </c>
      <c r="AL1254" s="7">
        <v>0</v>
      </c>
      <c r="AM1254" s="7">
        <v>15.85</v>
      </c>
      <c r="AN1254" s="12" t="s">
        <v>46</v>
      </c>
      <c r="AO1254" s="12"/>
      <c r="AP1254" s="12"/>
      <c r="AQ1254" s="12"/>
      <c r="AR1254" s="12"/>
      <c r="AS1254" s="12"/>
      <c r="AT1254" s="12"/>
      <c r="AU1254" s="12"/>
      <c r="AV1254" s="12"/>
      <c r="AW1254" s="12"/>
      <c r="AX1254" s="12"/>
      <c r="AY1254" s="8" t="s">
        <v>47</v>
      </c>
    </row>
    <row r="1255" spans="1:51" ht="16.5" x14ac:dyDescent="0.25">
      <c r="A1255" s="159" t="str">
        <f>_xlfn.XLOOKUP(X1255,Mapping!N:N,Mapping!O:O,"Not Found",0,1)</f>
        <v>ICG</v>
      </c>
      <c r="B1255" s="159" t="str">
        <f t="shared" si="76"/>
        <v>WBUSICG46056.2548611111</v>
      </c>
      <c r="D1255" s="159" t="str">
        <f t="shared" si="79"/>
        <v>Load SQL-to-SQL + stratify current</v>
      </c>
      <c r="E1255" s="159" t="str">
        <f t="shared" si="77"/>
        <v>ICGWBUSICGLoad SQL-to-SQL + stratify current</v>
      </c>
      <c r="F1255" s="159" t="str">
        <f t="shared" si="78"/>
        <v>ICGWBUSICG</v>
      </c>
      <c r="G1255" s="159" t="s">
        <v>1889</v>
      </c>
      <c r="N1255" s="1">
        <v>2601</v>
      </c>
      <c r="O1255" s="9" t="s">
        <v>358</v>
      </c>
      <c r="P1255" s="9" t="s">
        <v>1687</v>
      </c>
      <c r="Q1255" s="9" t="s">
        <v>1696</v>
      </c>
      <c r="R1255" s="9" t="s">
        <v>1697</v>
      </c>
      <c r="S1255" s="10">
        <v>46056.254861111112</v>
      </c>
      <c r="T1255" s="10">
        <v>46056.27847222222</v>
      </c>
      <c r="U1255" s="10">
        <v>46056.27847222222</v>
      </c>
      <c r="V1255" s="9" t="s">
        <v>42</v>
      </c>
      <c r="W1255" s="9" t="s">
        <v>43</v>
      </c>
      <c r="X1255" s="9" t="s">
        <v>1754</v>
      </c>
      <c r="Y1255" s="1">
        <v>1</v>
      </c>
      <c r="Z1255" s="9" t="s">
        <v>1698</v>
      </c>
      <c r="AA1255" s="11">
        <v>0.56999999999999995</v>
      </c>
      <c r="AB1255" s="11">
        <v>0</v>
      </c>
      <c r="AC1255" s="11">
        <v>0.56999999999999995</v>
      </c>
      <c r="AD1255" s="11">
        <v>0</v>
      </c>
      <c r="AE1255" s="11">
        <v>0</v>
      </c>
      <c r="AF1255" s="11">
        <v>0.56999999999999995</v>
      </c>
      <c r="AG1255" s="6"/>
      <c r="AH1255" s="6"/>
      <c r="AI1255" s="7">
        <v>0</v>
      </c>
      <c r="AJ1255" s="7">
        <v>0</v>
      </c>
      <c r="AK1255" s="7">
        <v>0.56999999999999995</v>
      </c>
      <c r="AL1255" s="7">
        <v>0</v>
      </c>
      <c r="AM1255" s="7">
        <v>0.56999999999999995</v>
      </c>
      <c r="AN1255" s="12" t="s">
        <v>46</v>
      </c>
      <c r="AO1255" s="12"/>
      <c r="AP1255" s="12"/>
      <c r="AQ1255" s="12"/>
      <c r="AR1255" s="12"/>
      <c r="AS1255" s="12"/>
      <c r="AT1255" s="12"/>
      <c r="AU1255" s="12"/>
      <c r="AV1255" s="12"/>
      <c r="AW1255" s="12"/>
      <c r="AX1255" s="12"/>
      <c r="AY1255" s="8" t="s">
        <v>47</v>
      </c>
    </row>
    <row r="1256" spans="1:51" ht="16.5" x14ac:dyDescent="0.25">
      <c r="A1256" s="159" t="str">
        <f>_xlfn.XLOOKUP(X1256,Mapping!N:N,Mapping!O:O,"Not Found",0,1)</f>
        <v>ICG</v>
      </c>
      <c r="B1256" s="159" t="str">
        <f t="shared" si="76"/>
        <v>WBUSICG46056.2784722222</v>
      </c>
      <c r="D1256" s="159" t="str">
        <f t="shared" si="79"/>
        <v>DB copy from</v>
      </c>
      <c r="E1256" s="159" t="str">
        <f t="shared" si="77"/>
        <v>ICGWBUSICGDB copy from</v>
      </c>
      <c r="F1256" s="159" t="str">
        <f t="shared" si="78"/>
        <v>ICGWBUSICG</v>
      </c>
      <c r="G1256" s="159" t="s">
        <v>1889</v>
      </c>
      <c r="N1256" s="1">
        <v>2601</v>
      </c>
      <c r="O1256" s="9" t="s">
        <v>358</v>
      </c>
      <c r="P1256" s="9" t="s">
        <v>1687</v>
      </c>
      <c r="Q1256" s="9" t="s">
        <v>1699</v>
      </c>
      <c r="R1256" s="9" t="s">
        <v>42</v>
      </c>
      <c r="S1256" s="10">
        <v>46056.27847222222</v>
      </c>
      <c r="T1256" s="10">
        <v>46056.894444444442</v>
      </c>
      <c r="U1256" s="10">
        <v>46056.279166666667</v>
      </c>
      <c r="V1256" s="9" t="s">
        <v>42</v>
      </c>
      <c r="W1256" s="9" t="s">
        <v>43</v>
      </c>
      <c r="X1256" s="9" t="s">
        <v>1754</v>
      </c>
      <c r="Y1256" s="1">
        <v>1</v>
      </c>
      <c r="Z1256" s="9" t="s">
        <v>1700</v>
      </c>
      <c r="AA1256" s="11">
        <v>14.78</v>
      </c>
      <c r="AB1256" s="11">
        <v>0</v>
      </c>
      <c r="AC1256" s="11">
        <v>14.78</v>
      </c>
      <c r="AD1256" s="11">
        <v>0</v>
      </c>
      <c r="AE1256" s="11">
        <v>0</v>
      </c>
      <c r="AF1256" s="11">
        <v>14.78</v>
      </c>
      <c r="AG1256" s="6"/>
      <c r="AH1256" s="6"/>
      <c r="AI1256" s="7">
        <v>0</v>
      </c>
      <c r="AJ1256" s="7">
        <v>0</v>
      </c>
      <c r="AK1256" s="7">
        <v>14.78</v>
      </c>
      <c r="AL1256" s="7">
        <v>0</v>
      </c>
      <c r="AM1256" s="7">
        <v>14.78</v>
      </c>
      <c r="AN1256" s="12" t="s">
        <v>46</v>
      </c>
      <c r="AO1256" s="12"/>
      <c r="AP1256" s="12"/>
      <c r="AQ1256" s="12"/>
      <c r="AR1256" s="12"/>
      <c r="AS1256" s="12"/>
      <c r="AT1256" s="12"/>
      <c r="AU1256" s="12"/>
      <c r="AV1256" s="12"/>
      <c r="AW1256" s="12"/>
      <c r="AX1256" s="12"/>
      <c r="AY1256" s="8" t="s">
        <v>47</v>
      </c>
    </row>
    <row r="1257" spans="1:51" ht="16.5" x14ac:dyDescent="0.25">
      <c r="A1257" s="159" t="str">
        <f>_xlfn.XLOOKUP(X1257,Mapping!N:N,Mapping!O:O,"Not Found",0,1)</f>
        <v>ICG</v>
      </c>
      <c r="B1257" s="159" t="str">
        <f t="shared" si="76"/>
        <v>WBUSICG46056.2791666667</v>
      </c>
      <c r="D1257" s="159" t="str">
        <f t="shared" si="79"/>
        <v>P-1 M-1 NPV</v>
      </c>
      <c r="E1257" s="159" t="str">
        <f t="shared" si="77"/>
        <v>ICGWBUSICGP-1 M-1 NPV</v>
      </c>
      <c r="F1257" s="159" t="str">
        <f t="shared" si="78"/>
        <v>ICGWBUSICG</v>
      </c>
      <c r="G1257" s="159" t="s">
        <v>1889</v>
      </c>
      <c r="N1257" s="1">
        <v>2601</v>
      </c>
      <c r="O1257" s="9" t="s">
        <v>358</v>
      </c>
      <c r="P1257" s="9" t="s">
        <v>1687</v>
      </c>
      <c r="Q1257" s="9" t="s">
        <v>1701</v>
      </c>
      <c r="R1257" s="9" t="s">
        <v>1702</v>
      </c>
      <c r="S1257" s="10">
        <v>46056.279166666667</v>
      </c>
      <c r="T1257" s="10">
        <v>46056.28402777778</v>
      </c>
      <c r="U1257" s="10">
        <v>46056.28402777778</v>
      </c>
      <c r="V1257" s="9" t="s">
        <v>42</v>
      </c>
      <c r="W1257" s="9" t="s">
        <v>43</v>
      </c>
      <c r="X1257" s="9" t="s">
        <v>1754</v>
      </c>
      <c r="Y1257" s="1">
        <v>1</v>
      </c>
      <c r="Z1257" s="9" t="s">
        <v>1703</v>
      </c>
      <c r="AA1257" s="11">
        <v>0.12</v>
      </c>
      <c r="AB1257" s="11">
        <v>0</v>
      </c>
      <c r="AC1257" s="11">
        <v>0.12</v>
      </c>
      <c r="AD1257" s="11">
        <v>0</v>
      </c>
      <c r="AE1257" s="11">
        <v>0</v>
      </c>
      <c r="AF1257" s="11">
        <v>0.12</v>
      </c>
      <c r="AG1257" s="6"/>
      <c r="AH1257" s="6"/>
      <c r="AI1257" s="7">
        <v>0</v>
      </c>
      <c r="AJ1257" s="7">
        <v>0</v>
      </c>
      <c r="AK1257" s="7">
        <v>0.12</v>
      </c>
      <c r="AL1257" s="7">
        <v>0</v>
      </c>
      <c r="AM1257" s="7">
        <v>0.12</v>
      </c>
      <c r="AN1257" s="12" t="s">
        <v>46</v>
      </c>
      <c r="AO1257" s="12"/>
      <c r="AP1257" s="12"/>
      <c r="AQ1257" s="12"/>
      <c r="AR1257" s="12"/>
      <c r="AS1257" s="12"/>
      <c r="AT1257" s="12"/>
      <c r="AU1257" s="12"/>
      <c r="AV1257" s="12"/>
      <c r="AW1257" s="12"/>
      <c r="AX1257" s="12"/>
      <c r="AY1257" s="8" t="s">
        <v>47</v>
      </c>
    </row>
    <row r="1258" spans="1:51" ht="16.5" x14ac:dyDescent="0.25">
      <c r="A1258" s="159" t="str">
        <f>_xlfn.XLOOKUP(X1258,Mapping!N:N,Mapping!O:O,"Not Found",0,1)</f>
        <v>ICG</v>
      </c>
      <c r="B1258" s="159" t="str">
        <f t="shared" si="76"/>
        <v>WBUSICG46056.2840277778</v>
      </c>
      <c r="D1258" s="159" t="str">
        <f t="shared" si="79"/>
        <v>P-1 M-1 planning</v>
      </c>
      <c r="E1258" s="159" t="str">
        <f t="shared" si="77"/>
        <v>ICGWBUSICGP-1 M-1 planning</v>
      </c>
      <c r="F1258" s="159" t="str">
        <f t="shared" si="78"/>
        <v>ICGWBUSICG</v>
      </c>
      <c r="G1258" s="159" t="s">
        <v>1889</v>
      </c>
      <c r="N1258" s="1">
        <v>2601</v>
      </c>
      <c r="O1258" s="9" t="s">
        <v>358</v>
      </c>
      <c r="P1258" s="9" t="s">
        <v>1687</v>
      </c>
      <c r="Q1258" s="9" t="s">
        <v>1740</v>
      </c>
      <c r="R1258" s="9" t="s">
        <v>1741</v>
      </c>
      <c r="S1258" s="10">
        <v>46056.28402777778</v>
      </c>
      <c r="T1258" s="10">
        <v>46056.307638888888</v>
      </c>
      <c r="U1258" s="10">
        <v>46056.307638888888</v>
      </c>
      <c r="V1258" s="9" t="s">
        <v>42</v>
      </c>
      <c r="W1258" s="9" t="s">
        <v>43</v>
      </c>
      <c r="X1258" s="9" t="s">
        <v>1754</v>
      </c>
      <c r="Y1258" s="1">
        <v>1</v>
      </c>
      <c r="Z1258" s="9" t="s">
        <v>1742</v>
      </c>
      <c r="AA1258" s="11">
        <v>0.56999999999999995</v>
      </c>
      <c r="AB1258" s="11">
        <v>0</v>
      </c>
      <c r="AC1258" s="11">
        <v>0.56999999999999995</v>
      </c>
      <c r="AD1258" s="11">
        <v>0</v>
      </c>
      <c r="AE1258" s="11">
        <v>0</v>
      </c>
      <c r="AF1258" s="11">
        <v>0.56999999999999995</v>
      </c>
      <c r="AG1258" s="6"/>
      <c r="AH1258" s="6"/>
      <c r="AI1258" s="7">
        <v>0</v>
      </c>
      <c r="AJ1258" s="7">
        <v>0</v>
      </c>
      <c r="AK1258" s="7">
        <v>0.56999999999999995</v>
      </c>
      <c r="AL1258" s="7">
        <v>0</v>
      </c>
      <c r="AM1258" s="7">
        <v>0.56999999999999995</v>
      </c>
      <c r="AN1258" s="12" t="s">
        <v>46</v>
      </c>
      <c r="AO1258" s="12"/>
      <c r="AP1258" s="12"/>
      <c r="AQ1258" s="12"/>
      <c r="AR1258" s="12"/>
      <c r="AS1258" s="12"/>
      <c r="AT1258" s="12"/>
      <c r="AU1258" s="12"/>
      <c r="AV1258" s="12"/>
      <c r="AW1258" s="12"/>
      <c r="AX1258" s="12"/>
      <c r="AY1258" s="8" t="s">
        <v>47</v>
      </c>
    </row>
    <row r="1259" spans="1:51" ht="16.5" x14ac:dyDescent="0.25">
      <c r="A1259" s="159" t="str">
        <f>_xlfn.XLOOKUP(X1259,Mapping!N:N,Mapping!O:O,"Not Found",0,1)</f>
        <v>ICG</v>
      </c>
      <c r="B1259" s="159" t="str">
        <f t="shared" si="76"/>
        <v>WBUSICG46056.3076388889</v>
      </c>
      <c r="D1259" s="159" t="str">
        <f t="shared" si="79"/>
        <v>P-0 M-0 NPV</v>
      </c>
      <c r="E1259" s="159" t="str">
        <f t="shared" si="77"/>
        <v>ICGWBUSICGP-0 M-0 NPV</v>
      </c>
      <c r="F1259" s="159" t="str">
        <f t="shared" si="78"/>
        <v>ICGWBUSICG</v>
      </c>
      <c r="G1259" s="159" t="s">
        <v>1889</v>
      </c>
      <c r="N1259" s="1">
        <v>2601</v>
      </c>
      <c r="O1259" s="9" t="s">
        <v>358</v>
      </c>
      <c r="P1259" s="9" t="s">
        <v>1687</v>
      </c>
      <c r="Q1259" s="9" t="s">
        <v>1707</v>
      </c>
      <c r="R1259" s="9" t="s">
        <v>1708</v>
      </c>
      <c r="S1259" s="10">
        <v>46056.307638888888</v>
      </c>
      <c r="T1259" s="10">
        <v>46056.310416666667</v>
      </c>
      <c r="U1259" s="10">
        <v>46056.310416666667</v>
      </c>
      <c r="V1259" s="9" t="s">
        <v>42</v>
      </c>
      <c r="W1259" s="9" t="s">
        <v>43</v>
      </c>
      <c r="X1259" s="9" t="s">
        <v>1754</v>
      </c>
      <c r="Y1259" s="1">
        <v>1</v>
      </c>
      <c r="Z1259" s="9" t="s">
        <v>1709</v>
      </c>
      <c r="AA1259" s="11">
        <v>7.0000000000000007E-2</v>
      </c>
      <c r="AB1259" s="11">
        <v>0</v>
      </c>
      <c r="AC1259" s="11">
        <v>7.0000000000000007E-2</v>
      </c>
      <c r="AD1259" s="11">
        <v>0</v>
      </c>
      <c r="AE1259" s="11">
        <v>0</v>
      </c>
      <c r="AF1259" s="11">
        <v>7.0000000000000007E-2</v>
      </c>
      <c r="AG1259" s="6"/>
      <c r="AH1259" s="6"/>
      <c r="AI1259" s="7">
        <v>0</v>
      </c>
      <c r="AJ1259" s="7">
        <v>0</v>
      </c>
      <c r="AK1259" s="7">
        <v>7.0000000000000007E-2</v>
      </c>
      <c r="AL1259" s="7">
        <v>0</v>
      </c>
      <c r="AM1259" s="7">
        <v>7.0000000000000007E-2</v>
      </c>
      <c r="AN1259" s="12" t="s">
        <v>46</v>
      </c>
      <c r="AO1259" s="12"/>
      <c r="AP1259" s="12"/>
      <c r="AQ1259" s="12"/>
      <c r="AR1259" s="12"/>
      <c r="AS1259" s="12"/>
      <c r="AT1259" s="12"/>
      <c r="AU1259" s="12"/>
      <c r="AV1259" s="12"/>
      <c r="AW1259" s="12"/>
      <c r="AX1259" s="12"/>
      <c r="AY1259" s="8" t="s">
        <v>47</v>
      </c>
    </row>
    <row r="1260" spans="1:51" ht="16.5" x14ac:dyDescent="0.25">
      <c r="A1260" s="159" t="str">
        <f>_xlfn.XLOOKUP(X1260,Mapping!N:N,Mapping!O:O,"Not Found",0,1)</f>
        <v>ICG</v>
      </c>
      <c r="B1260" s="159" t="str">
        <f t="shared" si="76"/>
        <v>WBUSICG46056.3104166667</v>
      </c>
      <c r="D1260" s="159" t="str">
        <f t="shared" si="79"/>
        <v>P-0 M-0 planning</v>
      </c>
      <c r="E1260" s="159" t="str">
        <f t="shared" si="77"/>
        <v>ICGWBUSICGP-0 M-0 planning</v>
      </c>
      <c r="F1260" s="159" t="str">
        <f t="shared" si="78"/>
        <v>ICGWBUSICG</v>
      </c>
      <c r="G1260" s="159" t="s">
        <v>1889</v>
      </c>
      <c r="N1260" s="1">
        <v>2601</v>
      </c>
      <c r="O1260" s="9" t="s">
        <v>358</v>
      </c>
      <c r="P1260" s="9" t="s">
        <v>1687</v>
      </c>
      <c r="Q1260" s="9" t="s">
        <v>1743</v>
      </c>
      <c r="R1260" s="9" t="s">
        <v>1744</v>
      </c>
      <c r="S1260" s="10">
        <v>46056.310416666667</v>
      </c>
      <c r="T1260" s="10">
        <v>46056.336805555555</v>
      </c>
      <c r="U1260" s="10">
        <v>46056.336805555555</v>
      </c>
      <c r="V1260" s="9" t="s">
        <v>42</v>
      </c>
      <c r="W1260" s="9" t="s">
        <v>43</v>
      </c>
      <c r="X1260" s="9" t="s">
        <v>1754</v>
      </c>
      <c r="Y1260" s="1">
        <v>1</v>
      </c>
      <c r="Z1260" s="9" t="s">
        <v>1745</v>
      </c>
      <c r="AA1260" s="11">
        <v>0.63</v>
      </c>
      <c r="AB1260" s="11">
        <v>0</v>
      </c>
      <c r="AC1260" s="11">
        <v>0.63</v>
      </c>
      <c r="AD1260" s="11">
        <v>0</v>
      </c>
      <c r="AE1260" s="11">
        <v>0</v>
      </c>
      <c r="AF1260" s="11">
        <v>0.63</v>
      </c>
      <c r="AG1260" s="6"/>
      <c r="AH1260" s="6"/>
      <c r="AI1260" s="7">
        <v>0</v>
      </c>
      <c r="AJ1260" s="7">
        <v>0</v>
      </c>
      <c r="AK1260" s="7">
        <v>0.63</v>
      </c>
      <c r="AL1260" s="7">
        <v>0</v>
      </c>
      <c r="AM1260" s="7">
        <v>0.63</v>
      </c>
      <c r="AN1260" s="12" t="s">
        <v>46</v>
      </c>
      <c r="AO1260" s="12"/>
      <c r="AP1260" s="12"/>
      <c r="AQ1260" s="12"/>
      <c r="AR1260" s="12"/>
      <c r="AS1260" s="12"/>
      <c r="AT1260" s="12"/>
      <c r="AU1260" s="12"/>
      <c r="AV1260" s="12"/>
      <c r="AW1260" s="12"/>
      <c r="AX1260" s="12"/>
      <c r="AY1260" s="8" t="s">
        <v>47</v>
      </c>
    </row>
    <row r="1261" spans="1:51" ht="16.5" x14ac:dyDescent="0.25">
      <c r="A1261" s="159" t="str">
        <f>_xlfn.XLOOKUP(X1261,Mapping!N:N,Mapping!O:O,"Not Found",0,1)</f>
        <v>ICG</v>
      </c>
      <c r="B1261" s="159" t="str">
        <f t="shared" si="76"/>
        <v>WBUSICG46056.3368055556</v>
      </c>
      <c r="D1261" s="159" t="str">
        <f t="shared" si="79"/>
        <v>update statistics light</v>
      </c>
      <c r="E1261" s="159" t="str">
        <f t="shared" si="77"/>
        <v>ICGWBUSICGupdate statistics light</v>
      </c>
      <c r="F1261" s="159" t="str">
        <f t="shared" si="78"/>
        <v>ICGWBUSICG</v>
      </c>
      <c r="G1261" s="159" t="s">
        <v>1889</v>
      </c>
      <c r="N1261" s="1">
        <v>2601</v>
      </c>
      <c r="O1261" s="9" t="s">
        <v>358</v>
      </c>
      <c r="P1261" s="9" t="s">
        <v>1687</v>
      </c>
      <c r="Q1261" s="9" t="s">
        <v>1746</v>
      </c>
      <c r="R1261" s="9" t="s">
        <v>1747</v>
      </c>
      <c r="S1261" s="10">
        <v>46056.336805555555</v>
      </c>
      <c r="T1261" s="10">
        <v>46056.338888888888</v>
      </c>
      <c r="U1261" s="10">
        <v>46056.338888888888</v>
      </c>
      <c r="V1261" s="9" t="s">
        <v>42</v>
      </c>
      <c r="W1261" s="9" t="s">
        <v>43</v>
      </c>
      <c r="X1261" s="9" t="s">
        <v>1754</v>
      </c>
      <c r="Y1261" s="1">
        <v>1</v>
      </c>
      <c r="Z1261" s="9" t="s">
        <v>1748</v>
      </c>
      <c r="AA1261" s="11">
        <v>0.05</v>
      </c>
      <c r="AB1261" s="11">
        <v>0</v>
      </c>
      <c r="AC1261" s="11">
        <v>0.05</v>
      </c>
      <c r="AD1261" s="11">
        <v>0</v>
      </c>
      <c r="AE1261" s="11">
        <v>0</v>
      </c>
      <c r="AF1261" s="11">
        <v>0.05</v>
      </c>
      <c r="AG1261" s="6"/>
      <c r="AH1261" s="6"/>
      <c r="AI1261" s="7">
        <v>0</v>
      </c>
      <c r="AJ1261" s="7">
        <v>0</v>
      </c>
      <c r="AK1261" s="7">
        <v>0.05</v>
      </c>
      <c r="AL1261" s="7">
        <v>0</v>
      </c>
      <c r="AM1261" s="7">
        <v>0.05</v>
      </c>
      <c r="AN1261" s="12" t="s">
        <v>46</v>
      </c>
      <c r="AO1261" s="12"/>
      <c r="AP1261" s="12"/>
      <c r="AQ1261" s="12"/>
      <c r="AR1261" s="12"/>
      <c r="AS1261" s="12"/>
      <c r="AT1261" s="12"/>
      <c r="AU1261" s="12"/>
      <c r="AV1261" s="12"/>
      <c r="AW1261" s="12"/>
      <c r="AX1261" s="12"/>
      <c r="AY1261" s="8" t="s">
        <v>47</v>
      </c>
    </row>
    <row r="1262" spans="1:51" ht="16.5" x14ac:dyDescent="0.25">
      <c r="A1262" s="159" t="str">
        <f>_xlfn.XLOOKUP(X1262,Mapping!N:N,Mapping!O:O,"Not Found",0,1)</f>
        <v>ICG</v>
      </c>
      <c r="B1262" s="159" t="str">
        <f t="shared" si="76"/>
        <v>WBUSICG46056.3388888889</v>
      </c>
      <c r="D1262" s="159" t="str">
        <f t="shared" si="79"/>
        <v>Export of DFA report</v>
      </c>
      <c r="E1262" s="159" t="str">
        <f t="shared" si="77"/>
        <v>ICGWBUSICGExport of DFA report</v>
      </c>
      <c r="F1262" s="159" t="str">
        <f t="shared" si="78"/>
        <v>ICGWBUSICG</v>
      </c>
      <c r="G1262" s="159" t="s">
        <v>1889</v>
      </c>
      <c r="N1262" s="1">
        <v>2601</v>
      </c>
      <c r="O1262" s="9" t="s">
        <v>358</v>
      </c>
      <c r="P1262" s="9" t="s">
        <v>1687</v>
      </c>
      <c r="Q1262" s="9" t="s">
        <v>1734</v>
      </c>
      <c r="R1262" s="9" t="s">
        <v>1735</v>
      </c>
      <c r="S1262" s="10">
        <v>46056.338888888888</v>
      </c>
      <c r="T1262" s="10">
        <v>46056.894444444442</v>
      </c>
      <c r="U1262" s="10" t="s">
        <v>42</v>
      </c>
      <c r="V1262" s="9" t="s">
        <v>42</v>
      </c>
      <c r="W1262" s="9" t="s">
        <v>43</v>
      </c>
      <c r="X1262" s="9" t="s">
        <v>1754</v>
      </c>
      <c r="Y1262" s="1">
        <v>1</v>
      </c>
      <c r="Z1262" s="9" t="s">
        <v>1736</v>
      </c>
      <c r="AA1262" s="11">
        <v>13.33</v>
      </c>
      <c r="AB1262" s="11">
        <v>0</v>
      </c>
      <c r="AC1262" s="11">
        <v>13.33</v>
      </c>
      <c r="AD1262" s="11">
        <v>0</v>
      </c>
      <c r="AE1262" s="11">
        <v>0</v>
      </c>
      <c r="AF1262" s="11">
        <v>13.33</v>
      </c>
      <c r="AG1262" s="6"/>
      <c r="AH1262" s="6"/>
      <c r="AI1262" s="7">
        <v>0</v>
      </c>
      <c r="AJ1262" s="7">
        <v>0</v>
      </c>
      <c r="AK1262" s="7">
        <v>13.33</v>
      </c>
      <c r="AL1262" s="7">
        <v>0</v>
      </c>
      <c r="AM1262" s="7">
        <v>13.33</v>
      </c>
      <c r="AN1262" s="12" t="s">
        <v>46</v>
      </c>
      <c r="AO1262" s="12"/>
      <c r="AP1262" s="12"/>
      <c r="AQ1262" s="12"/>
      <c r="AR1262" s="12"/>
      <c r="AS1262" s="12"/>
      <c r="AT1262" s="12"/>
      <c r="AU1262" s="12"/>
      <c r="AV1262" s="12"/>
      <c r="AW1262" s="12"/>
      <c r="AX1262" s="12"/>
      <c r="AY1262" s="8" t="s">
        <v>47</v>
      </c>
    </row>
    <row r="1263" spans="1:51" ht="16.5" x14ac:dyDescent="0.25">
      <c r="A1263" s="159" t="str">
        <f>_xlfn.XLOOKUP(X1263,Mapping!N:N,Mapping!O:O,"Not Found",0,1)</f>
        <v>ICG Early Task</v>
      </c>
      <c r="B1263" s="159" t="str">
        <f t="shared" si="76"/>
        <v>NLBTRICG Early Task46055.7291666667</v>
      </c>
      <c r="D1263" s="159" t="str">
        <f t="shared" si="79"/>
        <v>early tasks</v>
      </c>
      <c r="E1263" s="159" t="str">
        <f t="shared" si="77"/>
        <v>ICGNLBTRICG Early Taskearly tasks</v>
      </c>
      <c r="F1263" s="159" t="str">
        <f t="shared" si="78"/>
        <v>ICGNLBTRICG Early Task</v>
      </c>
      <c r="G1263" s="159" t="s">
        <v>1889</v>
      </c>
      <c r="N1263" s="1">
        <v>2601</v>
      </c>
      <c r="O1263" s="9" t="s">
        <v>260</v>
      </c>
      <c r="P1263" s="9" t="s">
        <v>1687</v>
      </c>
      <c r="Q1263" s="9" t="s">
        <v>1688</v>
      </c>
      <c r="R1263" s="9" t="s">
        <v>1689</v>
      </c>
      <c r="S1263" s="10">
        <v>46055.729166666664</v>
      </c>
      <c r="T1263" s="10">
        <v>46055.75277777778</v>
      </c>
      <c r="U1263" s="10">
        <v>46056.508333333331</v>
      </c>
      <c r="V1263" s="9" t="s">
        <v>42</v>
      </c>
      <c r="W1263" s="9" t="s">
        <v>43</v>
      </c>
      <c r="X1263" s="9" t="s">
        <v>1756</v>
      </c>
      <c r="Y1263" s="1">
        <v>1</v>
      </c>
      <c r="Z1263" s="9" t="s">
        <v>1691</v>
      </c>
      <c r="AA1263" s="11">
        <v>0.56999999999999995</v>
      </c>
      <c r="AB1263" s="11">
        <v>0</v>
      </c>
      <c r="AC1263" s="11">
        <v>0.56999999999999995</v>
      </c>
      <c r="AD1263" s="11">
        <v>0</v>
      </c>
      <c r="AE1263" s="11">
        <v>0</v>
      </c>
      <c r="AF1263" s="11">
        <v>0.56999999999999995</v>
      </c>
      <c r="AG1263" s="6"/>
      <c r="AH1263" s="6"/>
      <c r="AI1263" s="7">
        <v>0</v>
      </c>
      <c r="AJ1263" s="7">
        <v>0</v>
      </c>
      <c r="AK1263" s="7">
        <v>0.56999999999999995</v>
      </c>
      <c r="AL1263" s="7">
        <v>0</v>
      </c>
      <c r="AM1263" s="7">
        <v>0.56999999999999995</v>
      </c>
      <c r="AN1263" s="12" t="s">
        <v>46</v>
      </c>
      <c r="AO1263" s="12"/>
      <c r="AP1263" s="12"/>
      <c r="AQ1263" s="12"/>
      <c r="AR1263" s="12"/>
      <c r="AS1263" s="12"/>
      <c r="AT1263" s="12"/>
      <c r="AU1263" s="12"/>
      <c r="AV1263" s="12"/>
      <c r="AW1263" s="12"/>
      <c r="AX1263" s="12"/>
      <c r="AY1263" s="8" t="s">
        <v>47</v>
      </c>
    </row>
    <row r="1264" spans="1:51" ht="16.5" x14ac:dyDescent="0.25">
      <c r="A1264" s="159" t="str">
        <f>_xlfn.XLOOKUP(X1264,Mapping!N:N,Mapping!O:O,"Not Found",0,1)</f>
        <v>Not Found</v>
      </c>
      <c r="B1264" s="159" t="str">
        <f t="shared" si="76"/>
        <v>NLBTRNot Found46056.5083333333</v>
      </c>
      <c r="D1264" s="159" t="str">
        <f t="shared" si="79"/>
        <v>Load SQL-to-SQL + stratify previous</v>
      </c>
      <c r="E1264" s="159" t="str">
        <f t="shared" si="77"/>
        <v>ICGNLBTRNot FoundLoad SQL-to-SQL + stratify previous</v>
      </c>
      <c r="F1264" s="159" t="str">
        <f t="shared" si="78"/>
        <v>ICGNLBTRNot Found</v>
      </c>
      <c r="G1264" s="159" t="s">
        <v>1889</v>
      </c>
      <c r="N1264" s="1">
        <v>2601</v>
      </c>
      <c r="O1264" s="9" t="s">
        <v>260</v>
      </c>
      <c r="P1264" s="9" t="s">
        <v>1687</v>
      </c>
      <c r="Q1264" s="9" t="s">
        <v>1693</v>
      </c>
      <c r="R1264" s="9" t="s">
        <v>42</v>
      </c>
      <c r="S1264" s="10">
        <v>46056.508333333331</v>
      </c>
      <c r="T1264" s="10">
        <v>46056.508333333331</v>
      </c>
      <c r="U1264" s="10">
        <v>46056.509722222225</v>
      </c>
      <c r="V1264" s="9" t="s">
        <v>42</v>
      </c>
      <c r="W1264" s="9" t="s">
        <v>235</v>
      </c>
      <c r="X1264" s="9" t="s">
        <v>1757</v>
      </c>
      <c r="Y1264" s="1">
        <v>1</v>
      </c>
      <c r="Z1264" s="9" t="s">
        <v>1695</v>
      </c>
      <c r="AA1264" s="11">
        <v>0</v>
      </c>
      <c r="AB1264" s="11">
        <v>0</v>
      </c>
      <c r="AC1264" s="11">
        <v>0</v>
      </c>
      <c r="AD1264" s="11">
        <v>0.03</v>
      </c>
      <c r="AE1264" s="11">
        <v>0.03</v>
      </c>
      <c r="AF1264" s="11">
        <v>0.03</v>
      </c>
      <c r="AG1264" s="6"/>
      <c r="AH1264" s="6"/>
      <c r="AI1264" s="7">
        <v>0</v>
      </c>
      <c r="AJ1264" s="7">
        <v>0.03</v>
      </c>
      <c r="AK1264" s="7">
        <v>0</v>
      </c>
      <c r="AL1264" s="7">
        <v>0.03</v>
      </c>
      <c r="AM1264" s="7">
        <v>0.03</v>
      </c>
      <c r="AN1264" s="12" t="s">
        <v>56</v>
      </c>
      <c r="AO1264" s="12" t="s">
        <v>57</v>
      </c>
      <c r="AP1264" s="12" t="s">
        <v>1611</v>
      </c>
      <c r="AQ1264" s="12" t="s">
        <v>1758</v>
      </c>
      <c r="AR1264" s="12"/>
      <c r="AS1264" s="12" t="s">
        <v>278</v>
      </c>
      <c r="AT1264" s="12" t="s">
        <v>60</v>
      </c>
      <c r="AU1264" s="12" t="s">
        <v>118</v>
      </c>
      <c r="AV1264" s="12" t="s">
        <v>1759</v>
      </c>
      <c r="AW1264" s="12" t="s">
        <v>1760</v>
      </c>
      <c r="AX1264" s="12" t="s">
        <v>278</v>
      </c>
      <c r="AY1264" s="8" t="s">
        <v>47</v>
      </c>
    </row>
    <row r="1265" spans="1:51" ht="16.5" x14ac:dyDescent="0.25">
      <c r="A1265" s="159" t="str">
        <f>_xlfn.XLOOKUP(X1265,Mapping!N:N,Mapping!O:O,"Not Found",0,1)</f>
        <v>ICG</v>
      </c>
      <c r="B1265" s="159" t="str">
        <f t="shared" si="76"/>
        <v>NLBTRICG46056.5097222222</v>
      </c>
      <c r="D1265" s="159" t="str">
        <f t="shared" si="79"/>
        <v>Load SQL-to-SQL + stratify previous</v>
      </c>
      <c r="E1265" s="159" t="str">
        <f t="shared" si="77"/>
        <v>ICGNLBTRICGLoad SQL-to-SQL + stratify previous</v>
      </c>
      <c r="F1265" s="159" t="str">
        <f t="shared" si="78"/>
        <v>ICGNLBTRICG</v>
      </c>
      <c r="G1265" s="159" t="s">
        <v>1889</v>
      </c>
      <c r="N1265" s="1">
        <v>2601</v>
      </c>
      <c r="O1265" s="9" t="s">
        <v>260</v>
      </c>
      <c r="P1265" s="9" t="s">
        <v>1687</v>
      </c>
      <c r="Q1265" s="9" t="s">
        <v>1693</v>
      </c>
      <c r="R1265" s="9" t="s">
        <v>42</v>
      </c>
      <c r="S1265" s="10">
        <v>46056.509722222225</v>
      </c>
      <c r="T1265" s="10">
        <v>46056.510416666664</v>
      </c>
      <c r="U1265" s="10">
        <v>46056.540972222225</v>
      </c>
      <c r="V1265" s="9" t="s">
        <v>1761</v>
      </c>
      <c r="W1265" s="9" t="s">
        <v>54</v>
      </c>
      <c r="X1265" s="9" t="s">
        <v>1762</v>
      </c>
      <c r="Y1265" s="1">
        <v>2</v>
      </c>
      <c r="Z1265" s="9" t="s">
        <v>1695</v>
      </c>
      <c r="AA1265" s="11">
        <v>0.02</v>
      </c>
      <c r="AB1265" s="11">
        <v>0.02</v>
      </c>
      <c r="AC1265" s="11">
        <v>0</v>
      </c>
      <c r="AD1265" s="11">
        <v>0.73</v>
      </c>
      <c r="AE1265" s="11">
        <v>0.75</v>
      </c>
      <c r="AF1265" s="11">
        <v>0.75</v>
      </c>
      <c r="AG1265" s="6"/>
      <c r="AH1265" s="6"/>
      <c r="AI1265" s="7">
        <v>0.02</v>
      </c>
      <c r="AJ1265" s="7">
        <v>0.73</v>
      </c>
      <c r="AK1265" s="7">
        <v>0</v>
      </c>
      <c r="AL1265" s="7">
        <v>0.75</v>
      </c>
      <c r="AM1265" s="7">
        <v>0.75</v>
      </c>
      <c r="AN1265" s="12" t="s">
        <v>125</v>
      </c>
      <c r="AO1265" s="12" t="s">
        <v>126</v>
      </c>
      <c r="AP1265" s="12" t="s">
        <v>127</v>
      </c>
      <c r="AQ1265" s="12" t="s">
        <v>1763</v>
      </c>
      <c r="AR1265" s="12"/>
      <c r="AS1265" s="12" t="s">
        <v>278</v>
      </c>
      <c r="AT1265" s="12" t="s">
        <v>60</v>
      </c>
      <c r="AU1265" s="12" t="s">
        <v>118</v>
      </c>
      <c r="AV1265" s="12" t="s">
        <v>1764</v>
      </c>
      <c r="AW1265" s="12" t="s">
        <v>1765</v>
      </c>
      <c r="AX1265" s="12" t="s">
        <v>1766</v>
      </c>
      <c r="AY1265" s="8" t="s">
        <v>47</v>
      </c>
    </row>
    <row r="1266" spans="1:51" ht="16.5" x14ac:dyDescent="0.25">
      <c r="A1266" s="159" t="str">
        <f>_xlfn.XLOOKUP(X1266,Mapping!N:N,Mapping!O:O,"Not Found",0,1)</f>
        <v>ICG</v>
      </c>
      <c r="B1266" s="159" t="str">
        <f t="shared" si="76"/>
        <v>NLBTRICG46056.5409722222</v>
      </c>
      <c r="D1266" s="159" t="str">
        <f t="shared" si="79"/>
        <v>Load SQL-to-SQL + stratify previous</v>
      </c>
      <c r="E1266" s="159" t="str">
        <f t="shared" si="77"/>
        <v>ICGNLBTRICGLoad SQL-to-SQL + stratify previous</v>
      </c>
      <c r="F1266" s="159" t="str">
        <f t="shared" si="78"/>
        <v>ICGNLBTRICG</v>
      </c>
      <c r="G1266" s="159" t="s">
        <v>1889</v>
      </c>
      <c r="N1266" s="1">
        <v>2601</v>
      </c>
      <c r="O1266" s="9" t="s">
        <v>260</v>
      </c>
      <c r="P1266" s="9" t="s">
        <v>1687</v>
      </c>
      <c r="Q1266" s="9" t="s">
        <v>1693</v>
      </c>
      <c r="R1266" s="9" t="s">
        <v>1694</v>
      </c>
      <c r="S1266" s="10">
        <v>46056.540972222225</v>
      </c>
      <c r="T1266" s="10">
        <v>46056.589583333334</v>
      </c>
      <c r="U1266" s="10">
        <v>46056.589583333334</v>
      </c>
      <c r="V1266" s="9" t="s">
        <v>42</v>
      </c>
      <c r="W1266" s="9" t="s">
        <v>43</v>
      </c>
      <c r="X1266" s="9" t="s">
        <v>1767</v>
      </c>
      <c r="Y1266" s="1">
        <v>3</v>
      </c>
      <c r="Z1266" s="9" t="s">
        <v>1695</v>
      </c>
      <c r="AA1266" s="11">
        <v>1.17</v>
      </c>
      <c r="AB1266" s="11">
        <v>0</v>
      </c>
      <c r="AC1266" s="11">
        <v>1.17</v>
      </c>
      <c r="AD1266" s="11">
        <v>0</v>
      </c>
      <c r="AE1266" s="11">
        <v>0</v>
      </c>
      <c r="AF1266" s="11">
        <v>1.17</v>
      </c>
      <c r="AG1266" s="6"/>
      <c r="AH1266" s="6"/>
      <c r="AI1266" s="7">
        <v>0</v>
      </c>
      <c r="AJ1266" s="7">
        <v>0</v>
      </c>
      <c r="AK1266" s="7">
        <v>1.17</v>
      </c>
      <c r="AL1266" s="7">
        <v>0</v>
      </c>
      <c r="AM1266" s="7">
        <v>1.17</v>
      </c>
      <c r="AN1266" s="12" t="s">
        <v>46</v>
      </c>
      <c r="AO1266" s="12"/>
      <c r="AP1266" s="12"/>
      <c r="AQ1266" s="12"/>
      <c r="AR1266" s="12"/>
      <c r="AS1266" s="12"/>
      <c r="AT1266" s="12"/>
      <c r="AU1266" s="12"/>
      <c r="AV1266" s="12"/>
      <c r="AW1266" s="12"/>
      <c r="AX1266" s="12"/>
      <c r="AY1266" s="8" t="s">
        <v>1695</v>
      </c>
    </row>
    <row r="1267" spans="1:51" ht="16.5" x14ac:dyDescent="0.25">
      <c r="A1267" s="159" t="str">
        <f>_xlfn.XLOOKUP(X1267,Mapping!N:N,Mapping!O:O,"Not Found",0,1)</f>
        <v>ICG</v>
      </c>
      <c r="B1267" s="159" t="str">
        <f t="shared" si="76"/>
        <v>NLBTRICG46056.5895833333</v>
      </c>
      <c r="D1267" s="159" t="str">
        <f t="shared" si="79"/>
        <v>Load SQL-to-SQL + stratify current</v>
      </c>
      <c r="E1267" s="159" t="str">
        <f t="shared" si="77"/>
        <v>ICGNLBTRICGLoad SQL-to-SQL + stratify current</v>
      </c>
      <c r="F1267" s="159" t="str">
        <f t="shared" si="78"/>
        <v>ICGNLBTRICG</v>
      </c>
      <c r="G1267" s="159" t="s">
        <v>1889</v>
      </c>
      <c r="N1267" s="1">
        <v>2601</v>
      </c>
      <c r="O1267" s="9" t="s">
        <v>260</v>
      </c>
      <c r="P1267" s="9" t="s">
        <v>1687</v>
      </c>
      <c r="Q1267" s="9" t="s">
        <v>1696</v>
      </c>
      <c r="R1267" s="9" t="s">
        <v>1697</v>
      </c>
      <c r="S1267" s="10">
        <v>46056.589583333334</v>
      </c>
      <c r="T1267" s="10">
        <v>46056.631249999999</v>
      </c>
      <c r="U1267" s="10">
        <v>46056.631249999999</v>
      </c>
      <c r="V1267" s="9" t="s">
        <v>42</v>
      </c>
      <c r="W1267" s="9" t="s">
        <v>43</v>
      </c>
      <c r="X1267" s="9" t="s">
        <v>1767</v>
      </c>
      <c r="Y1267" s="1">
        <v>1</v>
      </c>
      <c r="Z1267" s="9" t="s">
        <v>1698</v>
      </c>
      <c r="AA1267" s="11">
        <v>1</v>
      </c>
      <c r="AB1267" s="11">
        <v>0</v>
      </c>
      <c r="AC1267" s="11">
        <v>1</v>
      </c>
      <c r="AD1267" s="11">
        <v>0</v>
      </c>
      <c r="AE1267" s="11">
        <v>0</v>
      </c>
      <c r="AF1267" s="11">
        <v>1</v>
      </c>
      <c r="AG1267" s="6"/>
      <c r="AH1267" s="6"/>
      <c r="AI1267" s="7">
        <v>0</v>
      </c>
      <c r="AJ1267" s="7">
        <v>0</v>
      </c>
      <c r="AK1267" s="7">
        <v>1</v>
      </c>
      <c r="AL1267" s="7">
        <v>0</v>
      </c>
      <c r="AM1267" s="7">
        <v>1</v>
      </c>
      <c r="AN1267" s="12" t="s">
        <v>46</v>
      </c>
      <c r="AO1267" s="12"/>
      <c r="AP1267" s="12"/>
      <c r="AQ1267" s="12"/>
      <c r="AR1267" s="12"/>
      <c r="AS1267" s="12"/>
      <c r="AT1267" s="12"/>
      <c r="AU1267" s="12"/>
      <c r="AV1267" s="12"/>
      <c r="AW1267" s="12"/>
      <c r="AX1267" s="12"/>
      <c r="AY1267" s="8" t="s">
        <v>47</v>
      </c>
    </row>
    <row r="1268" spans="1:51" ht="16.5" x14ac:dyDescent="0.25">
      <c r="A1268" s="159" t="str">
        <f>_xlfn.XLOOKUP(X1268,Mapping!N:N,Mapping!O:O,"Not Found",0,1)</f>
        <v>ICG</v>
      </c>
      <c r="B1268" s="159" t="str">
        <f t="shared" si="76"/>
        <v>NLBTRICG46056.63125</v>
      </c>
      <c r="D1268" s="159" t="str">
        <f t="shared" si="79"/>
        <v>DB copy from</v>
      </c>
      <c r="E1268" s="159" t="str">
        <f t="shared" si="77"/>
        <v>ICGNLBTRICGDB copy from</v>
      </c>
      <c r="F1268" s="159" t="str">
        <f t="shared" si="78"/>
        <v>ICGNLBTRICG</v>
      </c>
      <c r="G1268" s="159" t="s">
        <v>1889</v>
      </c>
      <c r="N1268" s="1">
        <v>2601</v>
      </c>
      <c r="O1268" s="9" t="s">
        <v>260</v>
      </c>
      <c r="P1268" s="9" t="s">
        <v>1687</v>
      </c>
      <c r="Q1268" s="9" t="s">
        <v>1699</v>
      </c>
      <c r="R1268" s="9" t="s">
        <v>1768</v>
      </c>
      <c r="S1268" s="10">
        <v>46056.631249999999</v>
      </c>
      <c r="T1268" s="10">
        <v>46056.632638888892</v>
      </c>
      <c r="U1268" s="10">
        <v>46056.632638888892</v>
      </c>
      <c r="V1268" s="9" t="s">
        <v>42</v>
      </c>
      <c r="W1268" s="9" t="s">
        <v>43</v>
      </c>
      <c r="X1268" s="9" t="s">
        <v>1767</v>
      </c>
      <c r="Y1268" s="1">
        <v>1</v>
      </c>
      <c r="Z1268" s="9" t="s">
        <v>1700</v>
      </c>
      <c r="AA1268" s="11">
        <v>0.03</v>
      </c>
      <c r="AB1268" s="11">
        <v>0</v>
      </c>
      <c r="AC1268" s="11">
        <v>0.03</v>
      </c>
      <c r="AD1268" s="11">
        <v>0</v>
      </c>
      <c r="AE1268" s="11">
        <v>0</v>
      </c>
      <c r="AF1268" s="11">
        <v>0.03</v>
      </c>
      <c r="AG1268" s="6"/>
      <c r="AH1268" s="6"/>
      <c r="AI1268" s="7">
        <v>0</v>
      </c>
      <c r="AJ1268" s="7">
        <v>0</v>
      </c>
      <c r="AK1268" s="7">
        <v>0.03</v>
      </c>
      <c r="AL1268" s="7">
        <v>0</v>
      </c>
      <c r="AM1268" s="7">
        <v>0.03</v>
      </c>
      <c r="AN1268" s="12" t="s">
        <v>46</v>
      </c>
      <c r="AO1268" s="12"/>
      <c r="AP1268" s="12"/>
      <c r="AQ1268" s="12"/>
      <c r="AR1268" s="12"/>
      <c r="AS1268" s="12"/>
      <c r="AT1268" s="12"/>
      <c r="AU1268" s="12"/>
      <c r="AV1268" s="12"/>
      <c r="AW1268" s="12"/>
      <c r="AX1268" s="12"/>
      <c r="AY1268" s="8" t="s">
        <v>47</v>
      </c>
    </row>
    <row r="1269" spans="1:51" ht="16.5" x14ac:dyDescent="0.25">
      <c r="A1269" s="159" t="str">
        <f>_xlfn.XLOOKUP(X1269,Mapping!N:N,Mapping!O:O,"Not Found",0,1)</f>
        <v>ICG</v>
      </c>
      <c r="B1269" s="159" t="str">
        <f t="shared" si="76"/>
        <v>NLBTRICG46056.6326388889</v>
      </c>
      <c r="D1269" s="159" t="str">
        <f t="shared" si="79"/>
        <v>P-1 M-1 NPV</v>
      </c>
      <c r="E1269" s="159" t="str">
        <f t="shared" si="77"/>
        <v>ICGNLBTRICGP-1 M-1 NPV</v>
      </c>
      <c r="F1269" s="159" t="str">
        <f t="shared" si="78"/>
        <v>ICGNLBTRICG</v>
      </c>
      <c r="G1269" s="159" t="s">
        <v>1889</v>
      </c>
      <c r="N1269" s="1">
        <v>2601</v>
      </c>
      <c r="O1269" s="9" t="s">
        <v>260</v>
      </c>
      <c r="P1269" s="9" t="s">
        <v>1687</v>
      </c>
      <c r="Q1269" s="9" t="s">
        <v>1701</v>
      </c>
      <c r="R1269" s="9" t="s">
        <v>1702</v>
      </c>
      <c r="S1269" s="10">
        <v>46056.632638888892</v>
      </c>
      <c r="T1269" s="10">
        <v>46056.645833333336</v>
      </c>
      <c r="U1269" s="10">
        <v>46056.645833333336</v>
      </c>
      <c r="V1269" s="9" t="s">
        <v>42</v>
      </c>
      <c r="W1269" s="9" t="s">
        <v>43</v>
      </c>
      <c r="X1269" s="9" t="s">
        <v>1767</v>
      </c>
      <c r="Y1269" s="1">
        <v>1</v>
      </c>
      <c r="Z1269" s="9" t="s">
        <v>1703</v>
      </c>
      <c r="AA1269" s="11">
        <v>0.32</v>
      </c>
      <c r="AB1269" s="11">
        <v>0</v>
      </c>
      <c r="AC1269" s="11">
        <v>0.32</v>
      </c>
      <c r="AD1269" s="11">
        <v>0</v>
      </c>
      <c r="AE1269" s="11">
        <v>0</v>
      </c>
      <c r="AF1269" s="11">
        <v>0.32</v>
      </c>
      <c r="AG1269" s="6"/>
      <c r="AH1269" s="6"/>
      <c r="AI1269" s="7">
        <v>0</v>
      </c>
      <c r="AJ1269" s="7">
        <v>0</v>
      </c>
      <c r="AK1269" s="7">
        <v>0.32</v>
      </c>
      <c r="AL1269" s="7">
        <v>0</v>
      </c>
      <c r="AM1269" s="7">
        <v>0.32</v>
      </c>
      <c r="AN1269" s="12" t="s">
        <v>46</v>
      </c>
      <c r="AO1269" s="12"/>
      <c r="AP1269" s="12"/>
      <c r="AQ1269" s="12"/>
      <c r="AR1269" s="12"/>
      <c r="AS1269" s="12"/>
      <c r="AT1269" s="12"/>
      <c r="AU1269" s="12"/>
      <c r="AV1269" s="12"/>
      <c r="AW1269" s="12"/>
      <c r="AX1269" s="12"/>
      <c r="AY1269" s="8" t="s">
        <v>47</v>
      </c>
    </row>
    <row r="1270" spans="1:51" ht="16.5" x14ac:dyDescent="0.25">
      <c r="A1270" s="159" t="str">
        <f>_xlfn.XLOOKUP(X1270,Mapping!N:N,Mapping!O:O,"Not Found",0,1)</f>
        <v>ICG</v>
      </c>
      <c r="B1270" s="159" t="str">
        <f t="shared" si="76"/>
        <v>NLBTRICG46056.6458333333</v>
      </c>
      <c r="D1270" s="159" t="str">
        <f t="shared" si="79"/>
        <v>P-1 M-1 Non-IRM planning</v>
      </c>
      <c r="E1270" s="159" t="str">
        <f t="shared" si="77"/>
        <v>ICGNLBTRICGP-1 M-1 Non-IRM planning</v>
      </c>
      <c r="F1270" s="159" t="str">
        <f t="shared" si="78"/>
        <v>ICGNLBTRICG</v>
      </c>
      <c r="G1270" s="159" t="s">
        <v>1889</v>
      </c>
      <c r="N1270" s="1">
        <v>2601</v>
      </c>
      <c r="O1270" s="9" t="s">
        <v>260</v>
      </c>
      <c r="P1270" s="9" t="s">
        <v>1687</v>
      </c>
      <c r="Q1270" s="9" t="s">
        <v>1704</v>
      </c>
      <c r="R1270" s="9" t="s">
        <v>1705</v>
      </c>
      <c r="S1270" s="10">
        <v>46056.645833333336</v>
      </c>
      <c r="T1270" s="10">
        <v>46056.786805555559</v>
      </c>
      <c r="U1270" s="10">
        <v>46056.786805555559</v>
      </c>
      <c r="V1270" s="9" t="s">
        <v>42</v>
      </c>
      <c r="W1270" s="9" t="s">
        <v>43</v>
      </c>
      <c r="X1270" s="9" t="s">
        <v>1767</v>
      </c>
      <c r="Y1270" s="1">
        <v>1</v>
      </c>
      <c r="Z1270" s="9" t="s">
        <v>1706</v>
      </c>
      <c r="AA1270" s="11">
        <v>3.38</v>
      </c>
      <c r="AB1270" s="11">
        <v>0</v>
      </c>
      <c r="AC1270" s="11">
        <v>3.38</v>
      </c>
      <c r="AD1270" s="11">
        <v>0</v>
      </c>
      <c r="AE1270" s="11">
        <v>0</v>
      </c>
      <c r="AF1270" s="11">
        <v>3.38</v>
      </c>
      <c r="AG1270" s="6"/>
      <c r="AH1270" s="6"/>
      <c r="AI1270" s="7">
        <v>0</v>
      </c>
      <c r="AJ1270" s="7">
        <v>0</v>
      </c>
      <c r="AK1270" s="7">
        <v>3.38</v>
      </c>
      <c r="AL1270" s="7">
        <v>0</v>
      </c>
      <c r="AM1270" s="7">
        <v>3.38</v>
      </c>
      <c r="AN1270" s="12" t="s">
        <v>46</v>
      </c>
      <c r="AO1270" s="12"/>
      <c r="AP1270" s="12"/>
      <c r="AQ1270" s="12"/>
      <c r="AR1270" s="12"/>
      <c r="AS1270" s="12"/>
      <c r="AT1270" s="12"/>
      <c r="AU1270" s="12"/>
      <c r="AV1270" s="12"/>
      <c r="AW1270" s="12"/>
      <c r="AX1270" s="12"/>
      <c r="AY1270" s="8" t="s">
        <v>47</v>
      </c>
    </row>
    <row r="1271" spans="1:51" ht="16.5" x14ac:dyDescent="0.25">
      <c r="A1271" s="159" t="str">
        <f>_xlfn.XLOOKUP(X1271,Mapping!N:N,Mapping!O:O,"Not Found",0,1)</f>
        <v>ICG</v>
      </c>
      <c r="B1271" s="159" t="str">
        <f t="shared" si="76"/>
        <v>NLBTRICG46056.7868055556</v>
      </c>
      <c r="D1271" s="159" t="str">
        <f t="shared" si="79"/>
        <v>P-1 M-0 NPV</v>
      </c>
      <c r="E1271" s="159" t="str">
        <f t="shared" si="77"/>
        <v>ICGNLBTRICGP-1 M-0 NPV</v>
      </c>
      <c r="F1271" s="159" t="str">
        <f t="shared" si="78"/>
        <v>ICGNLBTRICG</v>
      </c>
      <c r="G1271" s="159" t="s">
        <v>1889</v>
      </c>
      <c r="N1271" s="1">
        <v>2601</v>
      </c>
      <c r="O1271" s="9" t="s">
        <v>260</v>
      </c>
      <c r="P1271" s="9" t="s">
        <v>1687</v>
      </c>
      <c r="Q1271" s="9" t="s">
        <v>1769</v>
      </c>
      <c r="R1271" s="9" t="s">
        <v>1770</v>
      </c>
      <c r="S1271" s="10">
        <v>46056.786805555559</v>
      </c>
      <c r="T1271" s="10">
        <v>46056.800000000003</v>
      </c>
      <c r="U1271" s="10">
        <v>46056.800000000003</v>
      </c>
      <c r="V1271" s="9" t="s">
        <v>42</v>
      </c>
      <c r="W1271" s="9" t="s">
        <v>43</v>
      </c>
      <c r="X1271" s="9" t="s">
        <v>1767</v>
      </c>
      <c r="Y1271" s="1">
        <v>1</v>
      </c>
      <c r="Z1271" s="9" t="s">
        <v>1771</v>
      </c>
      <c r="AA1271" s="11">
        <v>0.32</v>
      </c>
      <c r="AB1271" s="11">
        <v>0</v>
      </c>
      <c r="AC1271" s="11">
        <v>0.32</v>
      </c>
      <c r="AD1271" s="11">
        <v>0</v>
      </c>
      <c r="AE1271" s="11">
        <v>0</v>
      </c>
      <c r="AF1271" s="11">
        <v>0.32</v>
      </c>
      <c r="AG1271" s="6"/>
      <c r="AH1271" s="6"/>
      <c r="AI1271" s="7">
        <v>0</v>
      </c>
      <c r="AJ1271" s="7">
        <v>0</v>
      </c>
      <c r="AK1271" s="7">
        <v>0.32</v>
      </c>
      <c r="AL1271" s="7">
        <v>0</v>
      </c>
      <c r="AM1271" s="7">
        <v>0.32</v>
      </c>
      <c r="AN1271" s="12" t="s">
        <v>46</v>
      </c>
      <c r="AO1271" s="12"/>
      <c r="AP1271" s="12"/>
      <c r="AQ1271" s="12"/>
      <c r="AR1271" s="12"/>
      <c r="AS1271" s="12"/>
      <c r="AT1271" s="12"/>
      <c r="AU1271" s="12"/>
      <c r="AV1271" s="12"/>
      <c r="AW1271" s="12"/>
      <c r="AX1271" s="12"/>
      <c r="AY1271" s="8" t="s">
        <v>47</v>
      </c>
    </row>
    <row r="1272" spans="1:51" ht="16.5" x14ac:dyDescent="0.25">
      <c r="A1272" s="159" t="str">
        <f>_xlfn.XLOOKUP(X1272,Mapping!N:N,Mapping!O:O,"Not Found",0,1)</f>
        <v>ICG</v>
      </c>
      <c r="B1272" s="159" t="str">
        <f t="shared" si="76"/>
        <v>NLBTRICG46056.8</v>
      </c>
      <c r="D1272" s="159" t="str">
        <f t="shared" si="79"/>
        <v>P-1 M-0 Non-IRM planning</v>
      </c>
      <c r="E1272" s="159" t="str">
        <f t="shared" si="77"/>
        <v>ICGNLBTRICGP-1 M-0 Non-IRM planning</v>
      </c>
      <c r="F1272" s="159" t="str">
        <f t="shared" si="78"/>
        <v>ICGNLBTRICG</v>
      </c>
      <c r="G1272" s="159" t="s">
        <v>1889</v>
      </c>
      <c r="N1272" s="1">
        <v>2601</v>
      </c>
      <c r="O1272" s="9" t="s">
        <v>260</v>
      </c>
      <c r="P1272" s="9" t="s">
        <v>1687</v>
      </c>
      <c r="Q1272" s="9" t="s">
        <v>1772</v>
      </c>
      <c r="R1272" s="9" t="s">
        <v>1773</v>
      </c>
      <c r="S1272" s="10">
        <v>46056.800000000003</v>
      </c>
      <c r="T1272" s="10">
        <v>46056.933333333334</v>
      </c>
      <c r="U1272" s="10">
        <v>46056.933333333334</v>
      </c>
      <c r="V1272" s="9" t="s">
        <v>42</v>
      </c>
      <c r="W1272" s="9" t="s">
        <v>43</v>
      </c>
      <c r="X1272" s="9" t="s">
        <v>1767</v>
      </c>
      <c r="Y1272" s="1">
        <v>1</v>
      </c>
      <c r="Z1272" s="9" t="s">
        <v>1774</v>
      </c>
      <c r="AA1272" s="11">
        <v>3.2</v>
      </c>
      <c r="AB1272" s="11">
        <v>0</v>
      </c>
      <c r="AC1272" s="11">
        <v>3.2</v>
      </c>
      <c r="AD1272" s="11">
        <v>0</v>
      </c>
      <c r="AE1272" s="11">
        <v>0</v>
      </c>
      <c r="AF1272" s="11">
        <v>3.2</v>
      </c>
      <c r="AG1272" s="6"/>
      <c r="AH1272" s="6"/>
      <c r="AI1272" s="7">
        <v>0</v>
      </c>
      <c r="AJ1272" s="7">
        <v>0</v>
      </c>
      <c r="AK1272" s="7">
        <v>3.2</v>
      </c>
      <c r="AL1272" s="7">
        <v>0</v>
      </c>
      <c r="AM1272" s="7">
        <v>3.2</v>
      </c>
      <c r="AN1272" s="12" t="s">
        <v>46</v>
      </c>
      <c r="AO1272" s="12"/>
      <c r="AP1272" s="12"/>
      <c r="AQ1272" s="12"/>
      <c r="AR1272" s="12"/>
      <c r="AS1272" s="12"/>
      <c r="AT1272" s="12"/>
      <c r="AU1272" s="12"/>
      <c r="AV1272" s="12"/>
      <c r="AW1272" s="12"/>
      <c r="AX1272" s="12"/>
      <c r="AY1272" s="8" t="s">
        <v>47</v>
      </c>
    </row>
    <row r="1273" spans="1:51" ht="16.5" x14ac:dyDescent="0.25">
      <c r="A1273" s="159" t="str">
        <f>_xlfn.XLOOKUP(X1273,Mapping!N:N,Mapping!O:O,"Not Found",0,1)</f>
        <v>ICG</v>
      </c>
      <c r="B1273" s="159" t="str">
        <f t="shared" si="76"/>
        <v>NLBTRICG46056.9333333333</v>
      </c>
      <c r="D1273" s="159" t="str">
        <f t="shared" si="79"/>
        <v>P-0 M-0 NPV</v>
      </c>
      <c r="E1273" s="159" t="str">
        <f t="shared" si="77"/>
        <v>ICGNLBTRICGP-0 M-0 NPV</v>
      </c>
      <c r="F1273" s="159" t="str">
        <f t="shared" si="78"/>
        <v>ICGNLBTRICG</v>
      </c>
      <c r="G1273" s="159" t="s">
        <v>1889</v>
      </c>
      <c r="N1273" s="1">
        <v>2601</v>
      </c>
      <c r="O1273" s="9" t="s">
        <v>260</v>
      </c>
      <c r="P1273" s="9" t="s">
        <v>1687</v>
      </c>
      <c r="Q1273" s="9" t="s">
        <v>1707</v>
      </c>
      <c r="R1273" s="9" t="s">
        <v>1708</v>
      </c>
      <c r="S1273" s="10">
        <v>46056.933333333334</v>
      </c>
      <c r="T1273" s="10">
        <v>46056.949305555558</v>
      </c>
      <c r="U1273" s="10">
        <v>46056.949305555558</v>
      </c>
      <c r="V1273" s="9" t="s">
        <v>42</v>
      </c>
      <c r="W1273" s="9" t="s">
        <v>43</v>
      </c>
      <c r="X1273" s="9" t="s">
        <v>1767</v>
      </c>
      <c r="Y1273" s="1">
        <v>1</v>
      </c>
      <c r="Z1273" s="9" t="s">
        <v>1709</v>
      </c>
      <c r="AA1273" s="11">
        <v>0.38</v>
      </c>
      <c r="AB1273" s="11">
        <v>0</v>
      </c>
      <c r="AC1273" s="11">
        <v>0.38</v>
      </c>
      <c r="AD1273" s="11">
        <v>0</v>
      </c>
      <c r="AE1273" s="11">
        <v>0</v>
      </c>
      <c r="AF1273" s="11">
        <v>0.38</v>
      </c>
      <c r="AG1273" s="6"/>
      <c r="AH1273" s="6"/>
      <c r="AI1273" s="7">
        <v>0</v>
      </c>
      <c r="AJ1273" s="7">
        <v>0</v>
      </c>
      <c r="AK1273" s="7">
        <v>0.38</v>
      </c>
      <c r="AL1273" s="7">
        <v>0</v>
      </c>
      <c r="AM1273" s="7">
        <v>0.38</v>
      </c>
      <c r="AN1273" s="12" t="s">
        <v>46</v>
      </c>
      <c r="AO1273" s="12"/>
      <c r="AP1273" s="12"/>
      <c r="AQ1273" s="12"/>
      <c r="AR1273" s="12"/>
      <c r="AS1273" s="12"/>
      <c r="AT1273" s="12"/>
      <c r="AU1273" s="12"/>
      <c r="AV1273" s="12"/>
      <c r="AW1273" s="12"/>
      <c r="AX1273" s="12"/>
      <c r="AY1273" s="8" t="s">
        <v>47</v>
      </c>
    </row>
    <row r="1274" spans="1:51" ht="16.5" x14ac:dyDescent="0.25">
      <c r="A1274" s="159" t="str">
        <f>_xlfn.XLOOKUP(X1274,Mapping!N:N,Mapping!O:O,"Not Found",0,1)</f>
        <v>ICG</v>
      </c>
      <c r="B1274" s="159" t="str">
        <f t="shared" si="76"/>
        <v>NLBTRICG46056.9493055556</v>
      </c>
      <c r="D1274" s="159" t="str">
        <f t="shared" si="79"/>
        <v>P-0 M-0 Non-IRM planning</v>
      </c>
      <c r="E1274" s="159" t="str">
        <f t="shared" si="77"/>
        <v>ICGNLBTRICGP-0 M-0 Non-IRM planning</v>
      </c>
      <c r="F1274" s="159" t="str">
        <f t="shared" si="78"/>
        <v>ICGNLBTRICG</v>
      </c>
      <c r="G1274" s="159" t="s">
        <v>1889</v>
      </c>
      <c r="N1274" s="1">
        <v>2601</v>
      </c>
      <c r="O1274" s="9" t="s">
        <v>260</v>
      </c>
      <c r="P1274" s="9" t="s">
        <v>1687</v>
      </c>
      <c r="Q1274" s="9" t="s">
        <v>1710</v>
      </c>
      <c r="R1274" s="9" t="s">
        <v>1711</v>
      </c>
      <c r="S1274" s="10">
        <v>46056.949305555558</v>
      </c>
      <c r="T1274" s="10">
        <v>46057.118055555555</v>
      </c>
      <c r="U1274" s="10">
        <v>46057.118055555555</v>
      </c>
      <c r="V1274" s="9" t="s">
        <v>42</v>
      </c>
      <c r="W1274" s="9" t="s">
        <v>43</v>
      </c>
      <c r="X1274" s="9" t="s">
        <v>1767</v>
      </c>
      <c r="Y1274" s="1">
        <v>1</v>
      </c>
      <c r="Z1274" s="9" t="s">
        <v>1712</v>
      </c>
      <c r="AA1274" s="11">
        <v>4.05</v>
      </c>
      <c r="AB1274" s="11">
        <v>0</v>
      </c>
      <c r="AC1274" s="11">
        <v>4.05</v>
      </c>
      <c r="AD1274" s="11">
        <v>0</v>
      </c>
      <c r="AE1274" s="11">
        <v>0</v>
      </c>
      <c r="AF1274" s="11">
        <v>4.05</v>
      </c>
      <c r="AG1274" s="6"/>
      <c r="AH1274" s="6"/>
      <c r="AI1274" s="7">
        <v>0</v>
      </c>
      <c r="AJ1274" s="7">
        <v>0</v>
      </c>
      <c r="AK1274" s="7">
        <v>4.05</v>
      </c>
      <c r="AL1274" s="7">
        <v>0</v>
      </c>
      <c r="AM1274" s="7">
        <v>4.05</v>
      </c>
      <c r="AN1274" s="12" t="s">
        <v>46</v>
      </c>
      <c r="AO1274" s="12"/>
      <c r="AP1274" s="12"/>
      <c r="AQ1274" s="12"/>
      <c r="AR1274" s="12"/>
      <c r="AS1274" s="12"/>
      <c r="AT1274" s="12"/>
      <c r="AU1274" s="12"/>
      <c r="AV1274" s="12"/>
      <c r="AW1274" s="12"/>
      <c r="AX1274" s="12"/>
      <c r="AY1274" s="8" t="s">
        <v>47</v>
      </c>
    </row>
    <row r="1275" spans="1:51" ht="16.5" x14ac:dyDescent="0.25">
      <c r="A1275" s="159" t="str">
        <f>_xlfn.XLOOKUP(X1275,Mapping!N:N,Mapping!O:O,"Not Found",0,1)</f>
        <v>ICG</v>
      </c>
      <c r="B1275" s="159" t="str">
        <f t="shared" si="76"/>
        <v>NLBTRICG46057.1180555556</v>
      </c>
      <c r="D1275" s="159" t="str">
        <f t="shared" si="79"/>
        <v>update statistics</v>
      </c>
      <c r="E1275" s="159" t="str">
        <f t="shared" si="77"/>
        <v>ICGNLBTRICGupdate statistics</v>
      </c>
      <c r="F1275" s="159" t="str">
        <f t="shared" si="78"/>
        <v>ICGNLBTRICG</v>
      </c>
      <c r="G1275" s="159" t="s">
        <v>1889</v>
      </c>
      <c r="N1275" s="1">
        <v>2601</v>
      </c>
      <c r="O1275" s="9" t="s">
        <v>260</v>
      </c>
      <c r="P1275" s="9" t="s">
        <v>1687</v>
      </c>
      <c r="Q1275" s="9" t="s">
        <v>1713</v>
      </c>
      <c r="R1275" s="9" t="s">
        <v>1714</v>
      </c>
      <c r="S1275" s="10">
        <v>46057.118055555555</v>
      </c>
      <c r="T1275" s="10">
        <v>46057.392361111109</v>
      </c>
      <c r="U1275" s="10">
        <v>46057.392361111109</v>
      </c>
      <c r="V1275" s="9" t="s">
        <v>42</v>
      </c>
      <c r="W1275" s="9" t="s">
        <v>43</v>
      </c>
      <c r="X1275" s="9" t="s">
        <v>1767</v>
      </c>
      <c r="Y1275" s="1">
        <v>1</v>
      </c>
      <c r="Z1275" s="9" t="s">
        <v>1715</v>
      </c>
      <c r="AA1275" s="11">
        <v>6.58</v>
      </c>
      <c r="AB1275" s="11">
        <v>0</v>
      </c>
      <c r="AC1275" s="11">
        <v>6.58</v>
      </c>
      <c r="AD1275" s="11">
        <v>0</v>
      </c>
      <c r="AE1275" s="11">
        <v>0</v>
      </c>
      <c r="AF1275" s="11">
        <v>6.58</v>
      </c>
      <c r="AG1275" s="6"/>
      <c r="AH1275" s="6"/>
      <c r="AI1275" s="7">
        <v>0</v>
      </c>
      <c r="AJ1275" s="7">
        <v>0</v>
      </c>
      <c r="AK1275" s="7">
        <v>6.58</v>
      </c>
      <c r="AL1275" s="7">
        <v>0</v>
      </c>
      <c r="AM1275" s="7">
        <v>6.58</v>
      </c>
      <c r="AN1275" s="12" t="s">
        <v>46</v>
      </c>
      <c r="AO1275" s="12"/>
      <c r="AP1275" s="12"/>
      <c r="AQ1275" s="12"/>
      <c r="AR1275" s="12"/>
      <c r="AS1275" s="12"/>
      <c r="AT1275" s="12"/>
      <c r="AU1275" s="12"/>
      <c r="AV1275" s="12"/>
      <c r="AW1275" s="12"/>
      <c r="AX1275" s="12"/>
      <c r="AY1275" s="8" t="s">
        <v>47</v>
      </c>
    </row>
    <row r="1276" spans="1:51" ht="16.5" x14ac:dyDescent="0.25">
      <c r="A1276" s="159" t="str">
        <f>_xlfn.XLOOKUP(X1276,Mapping!N:N,Mapping!O:O,"Not Found",0,1)</f>
        <v>ICG</v>
      </c>
      <c r="B1276" s="159" t="str">
        <f t="shared" si="76"/>
        <v>NLBTRICG46057.3923611111</v>
      </c>
      <c r="D1276" s="159" t="str">
        <f t="shared" si="79"/>
        <v>Export of DFA_BASE_IMP_FWD Non-IRM report</v>
      </c>
      <c r="E1276" s="159" t="str">
        <f t="shared" si="77"/>
        <v>ICGNLBTRICGExport of DFA_BASE_IMP_FWD Non-IRM report</v>
      </c>
      <c r="F1276" s="159" t="str">
        <f t="shared" si="78"/>
        <v>ICGNLBTRICG</v>
      </c>
      <c r="G1276" s="159" t="s">
        <v>1889</v>
      </c>
      <c r="N1276" s="1">
        <v>2601</v>
      </c>
      <c r="O1276" s="9" t="s">
        <v>260</v>
      </c>
      <c r="P1276" s="9" t="s">
        <v>1687</v>
      </c>
      <c r="Q1276" s="9" t="s">
        <v>1775</v>
      </c>
      <c r="R1276" s="9" t="s">
        <v>1776</v>
      </c>
      <c r="S1276" s="10">
        <v>46057.392361111109</v>
      </c>
      <c r="T1276" s="10">
        <v>46057.47152777778</v>
      </c>
      <c r="U1276" s="10">
        <v>46057.47152777778</v>
      </c>
      <c r="V1276" s="9" t="s">
        <v>42</v>
      </c>
      <c r="W1276" s="9" t="s">
        <v>43</v>
      </c>
      <c r="X1276" s="9" t="s">
        <v>1767</v>
      </c>
      <c r="Y1276" s="1">
        <v>1</v>
      </c>
      <c r="Z1276" s="9" t="s">
        <v>1777</v>
      </c>
      <c r="AA1276" s="11">
        <v>1.9</v>
      </c>
      <c r="AB1276" s="11">
        <v>0</v>
      </c>
      <c r="AC1276" s="11">
        <v>1.9</v>
      </c>
      <c r="AD1276" s="11">
        <v>0</v>
      </c>
      <c r="AE1276" s="11">
        <v>0</v>
      </c>
      <c r="AF1276" s="11">
        <v>1.9</v>
      </c>
      <c r="AG1276" s="6"/>
      <c r="AH1276" s="6"/>
      <c r="AI1276" s="7">
        <v>0</v>
      </c>
      <c r="AJ1276" s="7">
        <v>0</v>
      </c>
      <c r="AK1276" s="7">
        <v>1.9</v>
      </c>
      <c r="AL1276" s="7">
        <v>0</v>
      </c>
      <c r="AM1276" s="7">
        <v>1.9</v>
      </c>
      <c r="AN1276" s="12" t="s">
        <v>46</v>
      </c>
      <c r="AO1276" s="12"/>
      <c r="AP1276" s="12"/>
      <c r="AQ1276" s="12"/>
      <c r="AR1276" s="12"/>
      <c r="AS1276" s="12"/>
      <c r="AT1276" s="12"/>
      <c r="AU1276" s="12"/>
      <c r="AV1276" s="12"/>
      <c r="AW1276" s="12"/>
      <c r="AX1276" s="12"/>
      <c r="AY1276" s="8" t="s">
        <v>47</v>
      </c>
    </row>
    <row r="1277" spans="1:51" ht="16.5" x14ac:dyDescent="0.25">
      <c r="A1277" s="159" t="str">
        <f>_xlfn.XLOOKUP(X1277,Mapping!N:N,Mapping!O:O,"Not Found",0,1)</f>
        <v>ICG</v>
      </c>
      <c r="B1277" s="159" t="str">
        <f t="shared" si="76"/>
        <v>NLBTRICG46057.4715277778</v>
      </c>
      <c r="D1277" s="159" t="str">
        <f t="shared" si="79"/>
        <v>Export of DFA_NONE_IMP_FWD Non-IRM report</v>
      </c>
      <c r="E1277" s="159" t="str">
        <f t="shared" si="77"/>
        <v>ICGNLBTRICGExport of DFA_NONE_IMP_FWD Non-IRM report</v>
      </c>
      <c r="F1277" s="159" t="str">
        <f t="shared" si="78"/>
        <v>ICGNLBTRICG</v>
      </c>
      <c r="G1277" s="159" t="s">
        <v>1889</v>
      </c>
      <c r="N1277" s="1">
        <v>2601</v>
      </c>
      <c r="O1277" s="9" t="s">
        <v>260</v>
      </c>
      <c r="P1277" s="9" t="s">
        <v>1687</v>
      </c>
      <c r="Q1277" s="9" t="s">
        <v>1778</v>
      </c>
      <c r="R1277" s="9" t="s">
        <v>1779</v>
      </c>
      <c r="S1277" s="10">
        <v>46057.47152777778</v>
      </c>
      <c r="T1277" s="10">
        <v>46057.549305555556</v>
      </c>
      <c r="U1277" s="10">
        <v>46057.549305555556</v>
      </c>
      <c r="V1277" s="9" t="s">
        <v>42</v>
      </c>
      <c r="W1277" s="9" t="s">
        <v>43</v>
      </c>
      <c r="X1277" s="9" t="s">
        <v>1767</v>
      </c>
      <c r="Y1277" s="1">
        <v>1</v>
      </c>
      <c r="Z1277" s="9" t="s">
        <v>1780</v>
      </c>
      <c r="AA1277" s="11">
        <v>1.87</v>
      </c>
      <c r="AB1277" s="11">
        <v>0</v>
      </c>
      <c r="AC1277" s="11">
        <v>1.87</v>
      </c>
      <c r="AD1277" s="11">
        <v>0</v>
      </c>
      <c r="AE1277" s="11">
        <v>0</v>
      </c>
      <c r="AF1277" s="11">
        <v>1.87</v>
      </c>
      <c r="AG1277" s="6"/>
      <c r="AH1277" s="6"/>
      <c r="AI1277" s="7">
        <v>0</v>
      </c>
      <c r="AJ1277" s="7">
        <v>0</v>
      </c>
      <c r="AK1277" s="7">
        <v>1.87</v>
      </c>
      <c r="AL1277" s="7">
        <v>0</v>
      </c>
      <c r="AM1277" s="7">
        <v>1.87</v>
      </c>
      <c r="AN1277" s="12" t="s">
        <v>46</v>
      </c>
      <c r="AO1277" s="12"/>
      <c r="AP1277" s="12"/>
      <c r="AQ1277" s="12"/>
      <c r="AR1277" s="12"/>
      <c r="AS1277" s="12"/>
      <c r="AT1277" s="12"/>
      <c r="AU1277" s="12"/>
      <c r="AV1277" s="12"/>
      <c r="AW1277" s="12"/>
      <c r="AX1277" s="12"/>
      <c r="AY1277" s="8" t="s">
        <v>47</v>
      </c>
    </row>
    <row r="1278" spans="1:51" ht="16.5" x14ac:dyDescent="0.25">
      <c r="A1278" s="159" t="str">
        <f>_xlfn.XLOOKUP(X1278,Mapping!N:N,Mapping!O:O,"Not Found",0,1)</f>
        <v>ICG</v>
      </c>
      <c r="B1278" s="159" t="str">
        <f t="shared" si="76"/>
        <v>NLBTRICG46057.5493055556</v>
      </c>
      <c r="D1278" s="159" t="str">
        <f t="shared" si="79"/>
        <v>Export of Market Forecast report</v>
      </c>
      <c r="E1278" s="159" t="str">
        <f t="shared" si="77"/>
        <v>ICGNLBTRICGExport of Market Forecast report</v>
      </c>
      <c r="F1278" s="159" t="str">
        <f t="shared" si="78"/>
        <v>ICGNLBTRICG</v>
      </c>
      <c r="G1278" s="159" t="s">
        <v>1889</v>
      </c>
      <c r="N1278" s="1">
        <v>2601</v>
      </c>
      <c r="O1278" s="9" t="s">
        <v>260</v>
      </c>
      <c r="P1278" s="9" t="s">
        <v>1687</v>
      </c>
      <c r="Q1278" s="9" t="s">
        <v>1719</v>
      </c>
      <c r="R1278" s="9" t="s">
        <v>1720</v>
      </c>
      <c r="S1278" s="10">
        <v>46057.549305555556</v>
      </c>
      <c r="T1278" s="10">
        <v>46057.552777777775</v>
      </c>
      <c r="U1278" s="10">
        <v>46058.504166666666</v>
      </c>
      <c r="V1278" s="9" t="s">
        <v>42</v>
      </c>
      <c r="W1278" s="9" t="s">
        <v>43</v>
      </c>
      <c r="X1278" s="9" t="s">
        <v>1767</v>
      </c>
      <c r="Y1278" s="1">
        <v>1</v>
      </c>
      <c r="Z1278" s="9" t="s">
        <v>1721</v>
      </c>
      <c r="AA1278" s="11">
        <v>0.08</v>
      </c>
      <c r="AB1278" s="11">
        <v>0</v>
      </c>
      <c r="AC1278" s="11">
        <v>0.08</v>
      </c>
      <c r="AD1278" s="11">
        <v>0</v>
      </c>
      <c r="AE1278" s="11">
        <v>0</v>
      </c>
      <c r="AF1278" s="11">
        <v>0.08</v>
      </c>
      <c r="AG1278" s="6"/>
      <c r="AH1278" s="6"/>
      <c r="AI1278" s="7">
        <v>0</v>
      </c>
      <c r="AJ1278" s="7">
        <v>0</v>
      </c>
      <c r="AK1278" s="7">
        <v>0.08</v>
      </c>
      <c r="AL1278" s="7">
        <v>0</v>
      </c>
      <c r="AM1278" s="7">
        <v>0.08</v>
      </c>
      <c r="AN1278" s="12" t="s">
        <v>46</v>
      </c>
      <c r="AO1278" s="12"/>
      <c r="AP1278" s="12"/>
      <c r="AQ1278" s="12"/>
      <c r="AR1278" s="12"/>
      <c r="AS1278" s="12"/>
      <c r="AT1278" s="12"/>
      <c r="AU1278" s="12"/>
      <c r="AV1278" s="12"/>
      <c r="AW1278" s="12"/>
      <c r="AX1278" s="12"/>
      <c r="AY1278" s="8" t="s">
        <v>47</v>
      </c>
    </row>
    <row r="1279" spans="1:51" ht="16.5" x14ac:dyDescent="0.25">
      <c r="A1279" s="159" t="str">
        <f>_xlfn.XLOOKUP(X1279,Mapping!N:N,Mapping!O:O,"Not Found",0,1)</f>
        <v>ICG</v>
      </c>
      <c r="B1279" s="159" t="str">
        <f t="shared" si="76"/>
        <v>NLBTRICG46057.5548611111</v>
      </c>
      <c r="D1279" s="159" t="str">
        <f t="shared" si="79"/>
        <v>Load SQL-to-SQL + stratify previous</v>
      </c>
      <c r="E1279" s="159" t="str">
        <f t="shared" si="77"/>
        <v>ICGNLBTRICGLoad SQL-to-SQL + stratify previous</v>
      </c>
      <c r="F1279" s="159" t="str">
        <f t="shared" si="78"/>
        <v>ICGNLBTRICG</v>
      </c>
      <c r="G1279" s="159" t="s">
        <v>1889</v>
      </c>
      <c r="N1279" s="1">
        <v>2601</v>
      </c>
      <c r="O1279" s="9" t="s">
        <v>260</v>
      </c>
      <c r="P1279" s="9" t="s">
        <v>1687</v>
      </c>
      <c r="Q1279" s="9" t="s">
        <v>1693</v>
      </c>
      <c r="R1279" s="9" t="s">
        <v>1694</v>
      </c>
      <c r="S1279" s="10">
        <v>46057.554861111108</v>
      </c>
      <c r="T1279" s="10">
        <v>46057.599999999999</v>
      </c>
      <c r="U1279" s="10">
        <v>46057.599999999999</v>
      </c>
      <c r="V1279" s="9" t="s">
        <v>42</v>
      </c>
      <c r="W1279" s="9" t="s">
        <v>43</v>
      </c>
      <c r="X1279" s="9" t="s">
        <v>1781</v>
      </c>
      <c r="Y1279" s="1">
        <v>1</v>
      </c>
      <c r="Z1279" s="9" t="s">
        <v>1695</v>
      </c>
      <c r="AA1279" s="11">
        <v>1.08</v>
      </c>
      <c r="AB1279" s="11">
        <v>0</v>
      </c>
      <c r="AC1279" s="11">
        <v>1.08</v>
      </c>
      <c r="AD1279" s="11">
        <v>0</v>
      </c>
      <c r="AE1279" s="11">
        <v>0</v>
      </c>
      <c r="AF1279" s="11">
        <v>1.08</v>
      </c>
      <c r="AG1279" s="6"/>
      <c r="AH1279" s="6"/>
      <c r="AI1279" s="7">
        <v>0</v>
      </c>
      <c r="AJ1279" s="7">
        <v>0</v>
      </c>
      <c r="AK1279" s="7">
        <v>1.08</v>
      </c>
      <c r="AL1279" s="7">
        <v>0</v>
      </c>
      <c r="AM1279" s="7">
        <v>1.08</v>
      </c>
      <c r="AN1279" s="12" t="s">
        <v>46</v>
      </c>
      <c r="AO1279" s="12"/>
      <c r="AP1279" s="12"/>
      <c r="AQ1279" s="12"/>
      <c r="AR1279" s="12"/>
      <c r="AS1279" s="12"/>
      <c r="AT1279" s="12"/>
      <c r="AU1279" s="12"/>
      <c r="AV1279" s="12"/>
      <c r="AW1279" s="12"/>
      <c r="AX1279" s="12"/>
      <c r="AY1279" s="8" t="s">
        <v>47</v>
      </c>
    </row>
    <row r="1280" spans="1:51" ht="16.5" x14ac:dyDescent="0.25">
      <c r="A1280" s="159" t="str">
        <f>_xlfn.XLOOKUP(X1280,Mapping!N:N,Mapping!O:O,"Not Found",0,1)</f>
        <v>ICG</v>
      </c>
      <c r="B1280" s="159" t="str">
        <f t="shared" si="76"/>
        <v>NLBTRICG46057.6</v>
      </c>
      <c r="D1280" s="159" t="str">
        <f t="shared" si="79"/>
        <v>Load SQL-to-SQL + stratify current</v>
      </c>
      <c r="E1280" s="159" t="str">
        <f t="shared" si="77"/>
        <v>ICGNLBTRICGLoad SQL-to-SQL + stratify current</v>
      </c>
      <c r="F1280" s="159" t="str">
        <f t="shared" si="78"/>
        <v>ICGNLBTRICG</v>
      </c>
      <c r="G1280" s="159" t="s">
        <v>1889</v>
      </c>
      <c r="N1280" s="1">
        <v>2601</v>
      </c>
      <c r="O1280" s="9" t="s">
        <v>260</v>
      </c>
      <c r="P1280" s="9" t="s">
        <v>1687</v>
      </c>
      <c r="Q1280" s="9" t="s">
        <v>1696</v>
      </c>
      <c r="R1280" s="9" t="s">
        <v>1697</v>
      </c>
      <c r="S1280" s="10">
        <v>46057.599999999999</v>
      </c>
      <c r="T1280" s="10">
        <v>46057.646527777775</v>
      </c>
      <c r="U1280" s="10">
        <v>46057.647222222222</v>
      </c>
      <c r="V1280" s="9" t="s">
        <v>42</v>
      </c>
      <c r="W1280" s="9" t="s">
        <v>43</v>
      </c>
      <c r="X1280" s="9" t="s">
        <v>1781</v>
      </c>
      <c r="Y1280" s="1">
        <v>1</v>
      </c>
      <c r="Z1280" s="9" t="s">
        <v>1698</v>
      </c>
      <c r="AA1280" s="11">
        <v>1.1200000000000001</v>
      </c>
      <c r="AB1280" s="11">
        <v>0</v>
      </c>
      <c r="AC1280" s="11">
        <v>1.1200000000000001</v>
      </c>
      <c r="AD1280" s="11">
        <v>0</v>
      </c>
      <c r="AE1280" s="11">
        <v>0</v>
      </c>
      <c r="AF1280" s="11">
        <v>1.1200000000000001</v>
      </c>
      <c r="AG1280" s="6"/>
      <c r="AH1280" s="6"/>
      <c r="AI1280" s="7">
        <v>0</v>
      </c>
      <c r="AJ1280" s="7">
        <v>0</v>
      </c>
      <c r="AK1280" s="7">
        <v>1.1200000000000001</v>
      </c>
      <c r="AL1280" s="7">
        <v>0</v>
      </c>
      <c r="AM1280" s="7">
        <v>1.1200000000000001</v>
      </c>
      <c r="AN1280" s="12" t="s">
        <v>46</v>
      </c>
      <c r="AO1280" s="12"/>
      <c r="AP1280" s="12"/>
      <c r="AQ1280" s="12"/>
      <c r="AR1280" s="12"/>
      <c r="AS1280" s="12"/>
      <c r="AT1280" s="12"/>
      <c r="AU1280" s="12"/>
      <c r="AV1280" s="12"/>
      <c r="AW1280" s="12"/>
      <c r="AX1280" s="12"/>
      <c r="AY1280" s="8" t="s">
        <v>47</v>
      </c>
    </row>
    <row r="1281" spans="1:51" ht="16.5" x14ac:dyDescent="0.25">
      <c r="A1281" s="159" t="str">
        <f>_xlfn.XLOOKUP(X1281,Mapping!N:N,Mapping!O:O,"Not Found",0,1)</f>
        <v>ICG</v>
      </c>
      <c r="B1281" s="159" t="str">
        <f t="shared" si="76"/>
        <v>NLBTRICG46057.6472222222</v>
      </c>
      <c r="D1281" s="159" t="str">
        <f t="shared" si="79"/>
        <v>P-1 M-1 NPV</v>
      </c>
      <c r="E1281" s="159" t="str">
        <f t="shared" si="77"/>
        <v>ICGNLBTRICGP-1 M-1 NPV</v>
      </c>
      <c r="F1281" s="159" t="str">
        <f t="shared" si="78"/>
        <v>ICGNLBTRICG</v>
      </c>
      <c r="G1281" s="159" t="s">
        <v>1889</v>
      </c>
      <c r="N1281" s="1">
        <v>2601</v>
      </c>
      <c r="O1281" s="9" t="s">
        <v>260</v>
      </c>
      <c r="P1281" s="9" t="s">
        <v>1687</v>
      </c>
      <c r="Q1281" s="9" t="s">
        <v>1701</v>
      </c>
      <c r="R1281" s="9" t="s">
        <v>1702</v>
      </c>
      <c r="S1281" s="10">
        <v>46057.647222222222</v>
      </c>
      <c r="T1281" s="10">
        <v>46057.661111111112</v>
      </c>
      <c r="U1281" s="10">
        <v>46057.661111111112</v>
      </c>
      <c r="V1281" s="9" t="s">
        <v>42</v>
      </c>
      <c r="W1281" s="9" t="s">
        <v>43</v>
      </c>
      <c r="X1281" s="9" t="s">
        <v>1781</v>
      </c>
      <c r="Y1281" s="1">
        <v>1</v>
      </c>
      <c r="Z1281" s="9" t="s">
        <v>1703</v>
      </c>
      <c r="AA1281" s="11">
        <v>0.33</v>
      </c>
      <c r="AB1281" s="11">
        <v>0</v>
      </c>
      <c r="AC1281" s="11">
        <v>0.33</v>
      </c>
      <c r="AD1281" s="11">
        <v>0</v>
      </c>
      <c r="AE1281" s="11">
        <v>0</v>
      </c>
      <c r="AF1281" s="11">
        <v>0.33</v>
      </c>
      <c r="AG1281" s="6"/>
      <c r="AH1281" s="6"/>
      <c r="AI1281" s="7">
        <v>0</v>
      </c>
      <c r="AJ1281" s="7">
        <v>0</v>
      </c>
      <c r="AK1281" s="7">
        <v>0.33</v>
      </c>
      <c r="AL1281" s="7">
        <v>0</v>
      </c>
      <c r="AM1281" s="7">
        <v>0.33</v>
      </c>
      <c r="AN1281" s="12" t="s">
        <v>46</v>
      </c>
      <c r="AO1281" s="12"/>
      <c r="AP1281" s="12"/>
      <c r="AQ1281" s="12"/>
      <c r="AR1281" s="12"/>
      <c r="AS1281" s="12"/>
      <c r="AT1281" s="12"/>
      <c r="AU1281" s="12"/>
      <c r="AV1281" s="12"/>
      <c r="AW1281" s="12"/>
      <c r="AX1281" s="12"/>
      <c r="AY1281" s="8" t="s">
        <v>47</v>
      </c>
    </row>
    <row r="1282" spans="1:51" ht="16.5" x14ac:dyDescent="0.25">
      <c r="A1282" s="159" t="str">
        <f>_xlfn.XLOOKUP(X1282,Mapping!N:N,Mapping!O:O,"Not Found",0,1)</f>
        <v>ICG</v>
      </c>
      <c r="B1282" s="159" t="str">
        <f t="shared" ref="B1282:B1307" si="80">O1282&amp;A1282&amp;S1282</f>
        <v>NLBTRICG46057.6611111111</v>
      </c>
      <c r="D1282" s="159" t="str">
        <f t="shared" si="79"/>
        <v>P-1 M-1 IRM planning</v>
      </c>
      <c r="E1282" s="159" t="str">
        <f t="shared" ref="E1282:E1307" si="81">P1282&amp;O1282&amp;A1282&amp;D1282</f>
        <v>ICGNLBTRICGP-1 M-1 IRM planning</v>
      </c>
      <c r="F1282" s="159" t="str">
        <f t="shared" ref="F1282:F1307" si="82">P1282&amp;O1282&amp;A1282</f>
        <v>ICGNLBTRICG</v>
      </c>
      <c r="G1282" s="159" t="s">
        <v>1889</v>
      </c>
      <c r="N1282" s="1">
        <v>2601</v>
      </c>
      <c r="O1282" s="9" t="s">
        <v>260</v>
      </c>
      <c r="P1282" s="9" t="s">
        <v>1687</v>
      </c>
      <c r="Q1282" s="9" t="s">
        <v>1723</v>
      </c>
      <c r="R1282" s="9" t="s">
        <v>1724</v>
      </c>
      <c r="S1282" s="10">
        <v>46057.661111111112</v>
      </c>
      <c r="T1282" s="10">
        <v>46057.751388888886</v>
      </c>
      <c r="U1282" s="10">
        <v>46057.751388888886</v>
      </c>
      <c r="V1282" s="9" t="s">
        <v>42</v>
      </c>
      <c r="W1282" s="9" t="s">
        <v>43</v>
      </c>
      <c r="X1282" s="9" t="s">
        <v>1781</v>
      </c>
      <c r="Y1282" s="1">
        <v>1</v>
      </c>
      <c r="Z1282" s="9" t="s">
        <v>1725</v>
      </c>
      <c r="AA1282" s="11">
        <v>2.17</v>
      </c>
      <c r="AB1282" s="11">
        <v>0</v>
      </c>
      <c r="AC1282" s="11">
        <v>2.17</v>
      </c>
      <c r="AD1282" s="11">
        <v>0</v>
      </c>
      <c r="AE1282" s="11">
        <v>0</v>
      </c>
      <c r="AF1282" s="11">
        <v>2.17</v>
      </c>
      <c r="AG1282" s="6"/>
      <c r="AH1282" s="6"/>
      <c r="AI1282" s="7">
        <v>0</v>
      </c>
      <c r="AJ1282" s="7">
        <v>0</v>
      </c>
      <c r="AK1282" s="7">
        <v>2.17</v>
      </c>
      <c r="AL1282" s="7">
        <v>0</v>
      </c>
      <c r="AM1282" s="7">
        <v>2.17</v>
      </c>
      <c r="AN1282" s="12" t="s">
        <v>46</v>
      </c>
      <c r="AO1282" s="12"/>
      <c r="AP1282" s="12"/>
      <c r="AQ1282" s="12"/>
      <c r="AR1282" s="12"/>
      <c r="AS1282" s="12"/>
      <c r="AT1282" s="12"/>
      <c r="AU1282" s="12"/>
      <c r="AV1282" s="12"/>
      <c r="AW1282" s="12"/>
      <c r="AX1282" s="12"/>
      <c r="AY1282" s="8" t="s">
        <v>47</v>
      </c>
    </row>
    <row r="1283" spans="1:51" ht="16.5" x14ac:dyDescent="0.25">
      <c r="A1283" s="159" t="str">
        <f>_xlfn.XLOOKUP(X1283,Mapping!N:N,Mapping!O:O,"Not Found",0,1)</f>
        <v>ICG</v>
      </c>
      <c r="B1283" s="159" t="str">
        <f t="shared" si="80"/>
        <v>NLBTRICG46057.7513888889</v>
      </c>
      <c r="D1283" s="159" t="str">
        <f t="shared" ref="D1283:D1307" si="83">Z1283</f>
        <v>P-1 M-0 NPV</v>
      </c>
      <c r="E1283" s="159" t="str">
        <f t="shared" si="81"/>
        <v>ICGNLBTRICGP-1 M-0 NPV</v>
      </c>
      <c r="F1283" s="159" t="str">
        <f t="shared" si="82"/>
        <v>ICGNLBTRICG</v>
      </c>
      <c r="G1283" s="159" t="s">
        <v>1889</v>
      </c>
      <c r="N1283" s="1">
        <v>2601</v>
      </c>
      <c r="O1283" s="9" t="s">
        <v>260</v>
      </c>
      <c r="P1283" s="9" t="s">
        <v>1687</v>
      </c>
      <c r="Q1283" s="9" t="s">
        <v>1769</v>
      </c>
      <c r="R1283" s="9" t="s">
        <v>1770</v>
      </c>
      <c r="S1283" s="10">
        <v>46057.751388888886</v>
      </c>
      <c r="T1283" s="10">
        <v>46057.763194444444</v>
      </c>
      <c r="U1283" s="10">
        <v>46057.763194444444</v>
      </c>
      <c r="V1283" s="9" t="s">
        <v>42</v>
      </c>
      <c r="W1283" s="9" t="s">
        <v>43</v>
      </c>
      <c r="X1283" s="9" t="s">
        <v>1781</v>
      </c>
      <c r="Y1283" s="1">
        <v>1</v>
      </c>
      <c r="Z1283" s="9" t="s">
        <v>1771</v>
      </c>
      <c r="AA1283" s="11">
        <v>0.28000000000000003</v>
      </c>
      <c r="AB1283" s="11">
        <v>0</v>
      </c>
      <c r="AC1283" s="11">
        <v>0.28000000000000003</v>
      </c>
      <c r="AD1283" s="11">
        <v>0</v>
      </c>
      <c r="AE1283" s="11">
        <v>0</v>
      </c>
      <c r="AF1283" s="11">
        <v>0.28000000000000003</v>
      </c>
      <c r="AG1283" s="6"/>
      <c r="AH1283" s="6"/>
      <c r="AI1283" s="7">
        <v>0</v>
      </c>
      <c r="AJ1283" s="7">
        <v>0</v>
      </c>
      <c r="AK1283" s="7">
        <v>0.28000000000000003</v>
      </c>
      <c r="AL1283" s="7">
        <v>0</v>
      </c>
      <c r="AM1283" s="7">
        <v>0.28000000000000003</v>
      </c>
      <c r="AN1283" s="12" t="s">
        <v>46</v>
      </c>
      <c r="AO1283" s="12"/>
      <c r="AP1283" s="12"/>
      <c r="AQ1283" s="12"/>
      <c r="AR1283" s="12"/>
      <c r="AS1283" s="12"/>
      <c r="AT1283" s="12"/>
      <c r="AU1283" s="12"/>
      <c r="AV1283" s="12"/>
      <c r="AW1283" s="12"/>
      <c r="AX1283" s="12"/>
      <c r="AY1283" s="8" t="s">
        <v>47</v>
      </c>
    </row>
    <row r="1284" spans="1:51" ht="16.5" x14ac:dyDescent="0.25">
      <c r="A1284" s="159" t="str">
        <f>_xlfn.XLOOKUP(X1284,Mapping!N:N,Mapping!O:O,"Not Found",0,1)</f>
        <v>ICG</v>
      </c>
      <c r="B1284" s="159" t="str">
        <f t="shared" si="80"/>
        <v>NLBTRICG46057.7631944444</v>
      </c>
      <c r="D1284" s="159" t="str">
        <f t="shared" si="83"/>
        <v>P-1 M-0 IRM planning</v>
      </c>
      <c r="E1284" s="159" t="str">
        <f t="shared" si="81"/>
        <v>ICGNLBTRICGP-1 M-0 IRM planning</v>
      </c>
      <c r="F1284" s="159" t="str">
        <f t="shared" si="82"/>
        <v>ICGNLBTRICG</v>
      </c>
      <c r="G1284" s="159" t="s">
        <v>1889</v>
      </c>
      <c r="N1284" s="1">
        <v>2601</v>
      </c>
      <c r="O1284" s="9" t="s">
        <v>260</v>
      </c>
      <c r="P1284" s="9" t="s">
        <v>1687</v>
      </c>
      <c r="Q1284" s="9" t="s">
        <v>1782</v>
      </c>
      <c r="R1284" s="9" t="s">
        <v>1783</v>
      </c>
      <c r="S1284" s="10">
        <v>46057.763194444444</v>
      </c>
      <c r="T1284" s="10">
        <v>46057.851388888892</v>
      </c>
      <c r="U1284" s="10">
        <v>46057.852083333331</v>
      </c>
      <c r="V1284" s="9" t="s">
        <v>42</v>
      </c>
      <c r="W1284" s="9" t="s">
        <v>43</v>
      </c>
      <c r="X1284" s="9" t="s">
        <v>1781</v>
      </c>
      <c r="Y1284" s="1">
        <v>1</v>
      </c>
      <c r="Z1284" s="9" t="s">
        <v>1784</v>
      </c>
      <c r="AA1284" s="11">
        <v>2.12</v>
      </c>
      <c r="AB1284" s="11">
        <v>0</v>
      </c>
      <c r="AC1284" s="11">
        <v>2.12</v>
      </c>
      <c r="AD1284" s="11">
        <v>0</v>
      </c>
      <c r="AE1284" s="11">
        <v>0</v>
      </c>
      <c r="AF1284" s="11">
        <v>2.12</v>
      </c>
      <c r="AG1284" s="6"/>
      <c r="AH1284" s="6"/>
      <c r="AI1284" s="7">
        <v>0</v>
      </c>
      <c r="AJ1284" s="7">
        <v>0</v>
      </c>
      <c r="AK1284" s="7">
        <v>2.12</v>
      </c>
      <c r="AL1284" s="7">
        <v>0</v>
      </c>
      <c r="AM1284" s="7">
        <v>2.12</v>
      </c>
      <c r="AN1284" s="12" t="s">
        <v>46</v>
      </c>
      <c r="AO1284" s="12"/>
      <c r="AP1284" s="12"/>
      <c r="AQ1284" s="12"/>
      <c r="AR1284" s="12"/>
      <c r="AS1284" s="12"/>
      <c r="AT1284" s="12"/>
      <c r="AU1284" s="12"/>
      <c r="AV1284" s="12"/>
      <c r="AW1284" s="12"/>
      <c r="AX1284" s="12"/>
      <c r="AY1284" s="8" t="s">
        <v>47</v>
      </c>
    </row>
    <row r="1285" spans="1:51" ht="16.5" x14ac:dyDescent="0.25">
      <c r="A1285" s="159" t="str">
        <f>_xlfn.XLOOKUP(X1285,Mapping!N:N,Mapping!O:O,"Not Found",0,1)</f>
        <v>ICG</v>
      </c>
      <c r="B1285" s="159" t="str">
        <f t="shared" si="80"/>
        <v>NLBTRICG46057.8520833333</v>
      </c>
      <c r="D1285" s="159" t="str">
        <f t="shared" si="83"/>
        <v>P-0 M-0 NPV</v>
      </c>
      <c r="E1285" s="159" t="str">
        <f t="shared" si="81"/>
        <v>ICGNLBTRICGP-0 M-0 NPV</v>
      </c>
      <c r="F1285" s="159" t="str">
        <f t="shared" si="82"/>
        <v>ICGNLBTRICG</v>
      </c>
      <c r="G1285" s="159" t="s">
        <v>1889</v>
      </c>
      <c r="N1285" s="1">
        <v>2601</v>
      </c>
      <c r="O1285" s="9" t="s">
        <v>260</v>
      </c>
      <c r="P1285" s="9" t="s">
        <v>1687</v>
      </c>
      <c r="Q1285" s="9" t="s">
        <v>1707</v>
      </c>
      <c r="R1285" s="9" t="s">
        <v>1708</v>
      </c>
      <c r="S1285" s="10">
        <v>46057.852083333331</v>
      </c>
      <c r="T1285" s="10">
        <v>46057.865277777775</v>
      </c>
      <c r="U1285" s="10">
        <v>46057.865277777775</v>
      </c>
      <c r="V1285" s="9" t="s">
        <v>42</v>
      </c>
      <c r="W1285" s="9" t="s">
        <v>43</v>
      </c>
      <c r="X1285" s="9" t="s">
        <v>1781</v>
      </c>
      <c r="Y1285" s="1">
        <v>1</v>
      </c>
      <c r="Z1285" s="9" t="s">
        <v>1709</v>
      </c>
      <c r="AA1285" s="11">
        <v>0.32</v>
      </c>
      <c r="AB1285" s="11">
        <v>0</v>
      </c>
      <c r="AC1285" s="11">
        <v>0.32</v>
      </c>
      <c r="AD1285" s="11">
        <v>0</v>
      </c>
      <c r="AE1285" s="11">
        <v>0</v>
      </c>
      <c r="AF1285" s="11">
        <v>0.32</v>
      </c>
      <c r="AG1285" s="6"/>
      <c r="AH1285" s="6"/>
      <c r="AI1285" s="7">
        <v>0</v>
      </c>
      <c r="AJ1285" s="7">
        <v>0</v>
      </c>
      <c r="AK1285" s="7">
        <v>0.32</v>
      </c>
      <c r="AL1285" s="7">
        <v>0</v>
      </c>
      <c r="AM1285" s="7">
        <v>0.32</v>
      </c>
      <c r="AN1285" s="12" t="s">
        <v>46</v>
      </c>
      <c r="AO1285" s="12"/>
      <c r="AP1285" s="12"/>
      <c r="AQ1285" s="12"/>
      <c r="AR1285" s="12"/>
      <c r="AS1285" s="12"/>
      <c r="AT1285" s="12"/>
      <c r="AU1285" s="12"/>
      <c r="AV1285" s="12"/>
      <c r="AW1285" s="12"/>
      <c r="AX1285" s="12"/>
      <c r="AY1285" s="8" t="s">
        <v>47</v>
      </c>
    </row>
    <row r="1286" spans="1:51" ht="16.5" x14ac:dyDescent="0.25">
      <c r="A1286" s="159" t="str">
        <f>_xlfn.XLOOKUP(X1286,Mapping!N:N,Mapping!O:O,"Not Found",0,1)</f>
        <v>ICG</v>
      </c>
      <c r="B1286" s="159" t="str">
        <f t="shared" si="80"/>
        <v>NLBTRICG46057.8652777778</v>
      </c>
      <c r="D1286" s="159" t="str">
        <f t="shared" si="83"/>
        <v>P-0 M-0 IRM planning</v>
      </c>
      <c r="E1286" s="159" t="str">
        <f t="shared" si="81"/>
        <v>ICGNLBTRICGP-0 M-0 IRM planning</v>
      </c>
      <c r="F1286" s="159" t="str">
        <f t="shared" si="82"/>
        <v>ICGNLBTRICG</v>
      </c>
      <c r="G1286" s="159" t="s">
        <v>1889</v>
      </c>
      <c r="N1286" s="1">
        <v>2601</v>
      </c>
      <c r="O1286" s="9" t="s">
        <v>260</v>
      </c>
      <c r="P1286" s="9" t="s">
        <v>1687</v>
      </c>
      <c r="Q1286" s="9" t="s">
        <v>1726</v>
      </c>
      <c r="R1286" s="9" t="s">
        <v>1727</v>
      </c>
      <c r="S1286" s="10">
        <v>46057.865277777775</v>
      </c>
      <c r="T1286" s="10">
        <v>46057.953472222223</v>
      </c>
      <c r="U1286" s="10">
        <v>46057.953472222223</v>
      </c>
      <c r="V1286" s="9" t="s">
        <v>42</v>
      </c>
      <c r="W1286" s="9" t="s">
        <v>43</v>
      </c>
      <c r="X1286" s="9" t="s">
        <v>1781</v>
      </c>
      <c r="Y1286" s="1">
        <v>1</v>
      </c>
      <c r="Z1286" s="9" t="s">
        <v>1728</v>
      </c>
      <c r="AA1286" s="11">
        <v>2.12</v>
      </c>
      <c r="AB1286" s="11">
        <v>0</v>
      </c>
      <c r="AC1286" s="11">
        <v>2.12</v>
      </c>
      <c r="AD1286" s="11">
        <v>0</v>
      </c>
      <c r="AE1286" s="11">
        <v>0</v>
      </c>
      <c r="AF1286" s="11">
        <v>2.12</v>
      </c>
      <c r="AG1286" s="6"/>
      <c r="AH1286" s="6"/>
      <c r="AI1286" s="7">
        <v>0</v>
      </c>
      <c r="AJ1286" s="7">
        <v>0</v>
      </c>
      <c r="AK1286" s="7">
        <v>2.12</v>
      </c>
      <c r="AL1286" s="7">
        <v>0</v>
      </c>
      <c r="AM1286" s="7">
        <v>2.12</v>
      </c>
      <c r="AN1286" s="12" t="s">
        <v>46</v>
      </c>
      <c r="AO1286" s="12"/>
      <c r="AP1286" s="12"/>
      <c r="AQ1286" s="12"/>
      <c r="AR1286" s="12"/>
      <c r="AS1286" s="12"/>
      <c r="AT1286" s="12"/>
      <c r="AU1286" s="12"/>
      <c r="AV1286" s="12"/>
      <c r="AW1286" s="12"/>
      <c r="AX1286" s="12"/>
      <c r="AY1286" s="8" t="s">
        <v>47</v>
      </c>
    </row>
    <row r="1287" spans="1:51" ht="16.5" x14ac:dyDescent="0.25">
      <c r="A1287" s="159" t="str">
        <f>_xlfn.XLOOKUP(X1287,Mapping!N:N,Mapping!O:O,"Not Found",0,1)</f>
        <v>ICG</v>
      </c>
      <c r="B1287" s="159" t="str">
        <f t="shared" si="80"/>
        <v>NLBTRICG46057.9534722222</v>
      </c>
      <c r="D1287" s="159" t="str">
        <f t="shared" si="83"/>
        <v>update statistics light</v>
      </c>
      <c r="E1287" s="159" t="str">
        <f t="shared" si="81"/>
        <v>ICGNLBTRICGupdate statistics light</v>
      </c>
      <c r="F1287" s="159" t="str">
        <f t="shared" si="82"/>
        <v>ICGNLBTRICG</v>
      </c>
      <c r="G1287" s="159" t="s">
        <v>1889</v>
      </c>
      <c r="N1287" s="1">
        <v>2601</v>
      </c>
      <c r="O1287" s="9" t="s">
        <v>260</v>
      </c>
      <c r="P1287" s="9" t="s">
        <v>1687</v>
      </c>
      <c r="Q1287" s="9" t="s">
        <v>1746</v>
      </c>
      <c r="R1287" s="9" t="s">
        <v>1747</v>
      </c>
      <c r="S1287" s="10">
        <v>46057.953472222223</v>
      </c>
      <c r="T1287" s="10">
        <v>46058.268055555556</v>
      </c>
      <c r="U1287" s="10">
        <v>46058.268055555556</v>
      </c>
      <c r="V1287" s="9" t="s">
        <v>42</v>
      </c>
      <c r="W1287" s="9" t="s">
        <v>43</v>
      </c>
      <c r="X1287" s="9" t="s">
        <v>1781</v>
      </c>
      <c r="Y1287" s="1">
        <v>1</v>
      </c>
      <c r="Z1287" s="9" t="s">
        <v>1748</v>
      </c>
      <c r="AA1287" s="11">
        <v>7.55</v>
      </c>
      <c r="AB1287" s="11">
        <v>0</v>
      </c>
      <c r="AC1287" s="11">
        <v>7.55</v>
      </c>
      <c r="AD1287" s="11">
        <v>0</v>
      </c>
      <c r="AE1287" s="11">
        <v>0</v>
      </c>
      <c r="AF1287" s="11">
        <v>7.55</v>
      </c>
      <c r="AG1287" s="6"/>
      <c r="AH1287" s="6"/>
      <c r="AI1287" s="7">
        <v>0</v>
      </c>
      <c r="AJ1287" s="7">
        <v>0</v>
      </c>
      <c r="AK1287" s="7">
        <v>7.55</v>
      </c>
      <c r="AL1287" s="7">
        <v>0</v>
      </c>
      <c r="AM1287" s="7">
        <v>7.55</v>
      </c>
      <c r="AN1287" s="12" t="s">
        <v>46</v>
      </c>
      <c r="AO1287" s="12"/>
      <c r="AP1287" s="12"/>
      <c r="AQ1287" s="12"/>
      <c r="AR1287" s="12"/>
      <c r="AS1287" s="12"/>
      <c r="AT1287" s="12"/>
      <c r="AU1287" s="12"/>
      <c r="AV1287" s="12"/>
      <c r="AW1287" s="12"/>
      <c r="AX1287" s="12"/>
      <c r="AY1287" s="8" t="s">
        <v>47</v>
      </c>
    </row>
    <row r="1288" spans="1:51" ht="16.5" x14ac:dyDescent="0.25">
      <c r="A1288" s="159" t="str">
        <f>_xlfn.XLOOKUP(X1288,Mapping!N:N,Mapping!O:O,"Not Found",0,1)</f>
        <v>ICG</v>
      </c>
      <c r="B1288" s="159" t="str">
        <f t="shared" si="80"/>
        <v>NLBTRICG46058.2680555556</v>
      </c>
      <c r="D1288" s="159" t="str">
        <f t="shared" si="83"/>
        <v>Export of DFA_BASE_IMP_FWD IRM report</v>
      </c>
      <c r="E1288" s="159" t="str">
        <f t="shared" si="81"/>
        <v>ICGNLBTRICGExport of DFA_BASE_IMP_FWD IRM report</v>
      </c>
      <c r="F1288" s="159" t="str">
        <f t="shared" si="82"/>
        <v>ICGNLBTRICG</v>
      </c>
      <c r="G1288" s="159" t="s">
        <v>1889</v>
      </c>
      <c r="N1288" s="1">
        <v>2601</v>
      </c>
      <c r="O1288" s="9" t="s">
        <v>260</v>
      </c>
      <c r="P1288" s="9" t="s">
        <v>1687</v>
      </c>
      <c r="Q1288" s="9" t="s">
        <v>1785</v>
      </c>
      <c r="R1288" s="9" t="s">
        <v>1786</v>
      </c>
      <c r="S1288" s="10">
        <v>46058.268055555556</v>
      </c>
      <c r="T1288" s="10">
        <v>46058.35833333333</v>
      </c>
      <c r="U1288" s="10">
        <v>46058.35833333333</v>
      </c>
      <c r="V1288" s="9" t="s">
        <v>42</v>
      </c>
      <c r="W1288" s="9" t="s">
        <v>43</v>
      </c>
      <c r="X1288" s="9" t="s">
        <v>1781</v>
      </c>
      <c r="Y1288" s="1">
        <v>1</v>
      </c>
      <c r="Z1288" s="9" t="s">
        <v>1787</v>
      </c>
      <c r="AA1288" s="11">
        <v>2.17</v>
      </c>
      <c r="AB1288" s="11">
        <v>0</v>
      </c>
      <c r="AC1288" s="11">
        <v>2.17</v>
      </c>
      <c r="AD1288" s="11">
        <v>0</v>
      </c>
      <c r="AE1288" s="11">
        <v>0</v>
      </c>
      <c r="AF1288" s="11">
        <v>2.17</v>
      </c>
      <c r="AG1288" s="6"/>
      <c r="AH1288" s="6"/>
      <c r="AI1288" s="7">
        <v>0</v>
      </c>
      <c r="AJ1288" s="7">
        <v>0</v>
      </c>
      <c r="AK1288" s="7">
        <v>2.17</v>
      </c>
      <c r="AL1288" s="7">
        <v>0</v>
      </c>
      <c r="AM1288" s="7">
        <v>2.17</v>
      </c>
      <c r="AN1288" s="12" t="s">
        <v>46</v>
      </c>
      <c r="AO1288" s="12"/>
      <c r="AP1288" s="12"/>
      <c r="AQ1288" s="12"/>
      <c r="AR1288" s="12"/>
      <c r="AS1288" s="12"/>
      <c r="AT1288" s="12"/>
      <c r="AU1288" s="12"/>
      <c r="AV1288" s="12"/>
      <c r="AW1288" s="12"/>
      <c r="AX1288" s="12"/>
      <c r="AY1288" s="8" t="s">
        <v>47</v>
      </c>
    </row>
    <row r="1289" spans="1:51" ht="16.5" x14ac:dyDescent="0.25">
      <c r="A1289" s="159" t="str">
        <f>_xlfn.XLOOKUP(X1289,Mapping!N:N,Mapping!O:O,"Not Found",0,1)</f>
        <v>ICG</v>
      </c>
      <c r="B1289" s="159" t="str">
        <f t="shared" si="80"/>
        <v>NLBTRICG46058.3583333333</v>
      </c>
      <c r="D1289" s="159" t="str">
        <f t="shared" si="83"/>
        <v>Export of DFA_NONE_IMP_FWD IRM report</v>
      </c>
      <c r="E1289" s="159" t="str">
        <f t="shared" si="81"/>
        <v>ICGNLBTRICGExport of DFA_NONE_IMP_FWD IRM report</v>
      </c>
      <c r="F1289" s="159" t="str">
        <f t="shared" si="82"/>
        <v>ICGNLBTRICG</v>
      </c>
      <c r="G1289" s="159" t="s">
        <v>1889</v>
      </c>
      <c r="N1289" s="1">
        <v>2601</v>
      </c>
      <c r="O1289" s="9" t="s">
        <v>260</v>
      </c>
      <c r="P1289" s="9" t="s">
        <v>1687</v>
      </c>
      <c r="Q1289" s="9" t="s">
        <v>1788</v>
      </c>
      <c r="R1289" s="9" t="s">
        <v>1789</v>
      </c>
      <c r="S1289" s="10">
        <v>46058.35833333333</v>
      </c>
      <c r="T1289" s="10">
        <v>46058.447916666664</v>
      </c>
      <c r="U1289" s="10">
        <v>46058.447916666664</v>
      </c>
      <c r="V1289" s="9" t="s">
        <v>42</v>
      </c>
      <c r="W1289" s="9" t="s">
        <v>43</v>
      </c>
      <c r="X1289" s="9" t="s">
        <v>1781</v>
      </c>
      <c r="Y1289" s="1">
        <v>1</v>
      </c>
      <c r="Z1289" s="9" t="s">
        <v>1790</v>
      </c>
      <c r="AA1289" s="11">
        <v>2.15</v>
      </c>
      <c r="AB1289" s="11">
        <v>0</v>
      </c>
      <c r="AC1289" s="11">
        <v>2.15</v>
      </c>
      <c r="AD1289" s="11">
        <v>0</v>
      </c>
      <c r="AE1289" s="11">
        <v>0</v>
      </c>
      <c r="AF1289" s="11">
        <v>2.15</v>
      </c>
      <c r="AG1289" s="6"/>
      <c r="AH1289" s="6"/>
      <c r="AI1289" s="7">
        <v>0</v>
      </c>
      <c r="AJ1289" s="7">
        <v>0</v>
      </c>
      <c r="AK1289" s="7">
        <v>2.15</v>
      </c>
      <c r="AL1289" s="7">
        <v>0</v>
      </c>
      <c r="AM1289" s="7">
        <v>2.15</v>
      </c>
      <c r="AN1289" s="12" t="s">
        <v>46</v>
      </c>
      <c r="AO1289" s="12"/>
      <c r="AP1289" s="12"/>
      <c r="AQ1289" s="12"/>
      <c r="AR1289" s="12"/>
      <c r="AS1289" s="12"/>
      <c r="AT1289" s="12"/>
      <c r="AU1289" s="12"/>
      <c r="AV1289" s="12"/>
      <c r="AW1289" s="12"/>
      <c r="AX1289" s="12"/>
      <c r="AY1289" s="8" t="s">
        <v>47</v>
      </c>
    </row>
    <row r="1290" spans="1:51" ht="16.5" x14ac:dyDescent="0.25">
      <c r="A1290" s="159" t="str">
        <f>_xlfn.XLOOKUP(X1290,Mapping!N:N,Mapping!O:O,"Not Found",0,1)</f>
        <v>ICG</v>
      </c>
      <c r="B1290" s="159" t="str">
        <f t="shared" si="80"/>
        <v>NLBTRICG46058.4479166667</v>
      </c>
      <c r="D1290" s="159" t="str">
        <f t="shared" si="83"/>
        <v>Export of Market Forecast report</v>
      </c>
      <c r="E1290" s="159" t="str">
        <f t="shared" si="81"/>
        <v>ICGNLBTRICGExport of Market Forecast report</v>
      </c>
      <c r="F1290" s="159" t="str">
        <f t="shared" si="82"/>
        <v>ICGNLBTRICG</v>
      </c>
      <c r="G1290" s="159" t="s">
        <v>1889</v>
      </c>
      <c r="N1290" s="1">
        <v>2601</v>
      </c>
      <c r="O1290" s="9" t="s">
        <v>260</v>
      </c>
      <c r="P1290" s="9" t="s">
        <v>1687</v>
      </c>
      <c r="Q1290" s="9" t="s">
        <v>1719</v>
      </c>
      <c r="R1290" s="9" t="s">
        <v>1720</v>
      </c>
      <c r="S1290" s="10">
        <v>46058.447916666664</v>
      </c>
      <c r="T1290" s="10">
        <v>46058.45416666667</v>
      </c>
      <c r="U1290" s="10" t="s">
        <v>42</v>
      </c>
      <c r="V1290" s="9" t="s">
        <v>42</v>
      </c>
      <c r="W1290" s="9" t="s">
        <v>43</v>
      </c>
      <c r="X1290" s="9" t="s">
        <v>1781</v>
      </c>
      <c r="Y1290" s="1">
        <v>1</v>
      </c>
      <c r="Z1290" s="9" t="s">
        <v>1721</v>
      </c>
      <c r="AA1290" s="11">
        <v>0.15</v>
      </c>
      <c r="AB1290" s="11">
        <v>0</v>
      </c>
      <c r="AC1290" s="11">
        <v>0.15</v>
      </c>
      <c r="AD1290" s="11">
        <v>0</v>
      </c>
      <c r="AE1290" s="11">
        <v>0</v>
      </c>
      <c r="AF1290" s="11">
        <v>0.15</v>
      </c>
      <c r="AG1290" s="6"/>
      <c r="AH1290" s="6"/>
      <c r="AI1290" s="7">
        <v>0</v>
      </c>
      <c r="AJ1290" s="7">
        <v>0</v>
      </c>
      <c r="AK1290" s="7">
        <v>0.15</v>
      </c>
      <c r="AL1290" s="7">
        <v>0</v>
      </c>
      <c r="AM1290" s="7">
        <v>0.15</v>
      </c>
      <c r="AN1290" s="12" t="s">
        <v>46</v>
      </c>
      <c r="AO1290" s="12"/>
      <c r="AP1290" s="12"/>
      <c r="AQ1290" s="12"/>
      <c r="AR1290" s="12"/>
      <c r="AS1290" s="12"/>
      <c r="AT1290" s="12"/>
      <c r="AU1290" s="12"/>
      <c r="AV1290" s="12"/>
      <c r="AW1290" s="12"/>
      <c r="AX1290" s="12"/>
      <c r="AY1290" s="8" t="s">
        <v>47</v>
      </c>
    </row>
    <row r="1291" spans="1:51" ht="16.5" x14ac:dyDescent="0.25">
      <c r="A1291" s="159" t="str">
        <f>_xlfn.XLOOKUP(X1291,Mapping!N:N,Mapping!O:O,"Not Found",0,1)</f>
        <v>SOT</v>
      </c>
      <c r="B1291" s="159" t="str">
        <f t="shared" si="80"/>
        <v>DEDBSOT46077.4513888889</v>
      </c>
      <c r="D1291" s="159" t="str">
        <f t="shared" si="83"/>
        <v>SOT</v>
      </c>
      <c r="E1291" s="159" t="str">
        <f t="shared" si="81"/>
        <v>MCPDEDBSOTSOT</v>
      </c>
      <c r="F1291" s="159" t="str">
        <f t="shared" si="82"/>
        <v>MCPDEDBSOT</v>
      </c>
      <c r="G1291" s="159" t="s">
        <v>1889</v>
      </c>
      <c r="N1291" s="1">
        <v>2601</v>
      </c>
      <c r="O1291" s="9" t="s">
        <v>1576</v>
      </c>
      <c r="P1291" s="9" t="s">
        <v>39</v>
      </c>
      <c r="Q1291" s="9" t="s">
        <v>1791</v>
      </c>
      <c r="R1291" s="9" t="s">
        <v>1792</v>
      </c>
      <c r="S1291" s="10">
        <v>46077.451388888891</v>
      </c>
      <c r="T1291" s="10">
        <v>46077.552083333336</v>
      </c>
      <c r="U1291" s="10">
        <v>46077.552083333336</v>
      </c>
      <c r="V1291" s="9" t="s">
        <v>42</v>
      </c>
      <c r="W1291" s="9" t="s">
        <v>43</v>
      </c>
      <c r="X1291" s="9" t="s">
        <v>1793</v>
      </c>
      <c r="Y1291" s="1">
        <v>1</v>
      </c>
      <c r="Z1291" s="9" t="s">
        <v>1794</v>
      </c>
      <c r="AA1291" s="9">
        <v>2.42</v>
      </c>
      <c r="AB1291" s="9">
        <v>0</v>
      </c>
      <c r="AC1291" s="9">
        <v>2.42</v>
      </c>
      <c r="AD1291" s="11">
        <v>0</v>
      </c>
      <c r="AE1291" s="11">
        <v>0</v>
      </c>
      <c r="AF1291" s="11">
        <v>2.42</v>
      </c>
      <c r="AG1291" s="6"/>
      <c r="AH1291" s="6"/>
      <c r="AI1291" s="7">
        <v>0</v>
      </c>
      <c r="AJ1291" s="7">
        <v>0</v>
      </c>
      <c r="AK1291" s="7">
        <v>2.42</v>
      </c>
      <c r="AL1291" s="7">
        <v>0</v>
      </c>
      <c r="AM1291" s="7">
        <v>2.42</v>
      </c>
      <c r="AN1291" s="12" t="s">
        <v>46</v>
      </c>
      <c r="AO1291" s="12"/>
      <c r="AP1291" s="12"/>
      <c r="AQ1291" s="12"/>
      <c r="AR1291" s="12"/>
      <c r="AS1291" s="12"/>
      <c r="AT1291" s="12"/>
      <c r="AU1291" s="12"/>
      <c r="AV1291" s="12"/>
      <c r="AW1291" s="12"/>
      <c r="AX1291" s="12"/>
      <c r="AY1291" s="8" t="s">
        <v>47</v>
      </c>
    </row>
    <row r="1292" spans="1:51" ht="16.5" x14ac:dyDescent="0.25">
      <c r="A1292" s="159" t="str">
        <f>_xlfn.XLOOKUP(X1292,Mapping!N:N,Mapping!O:O,"Not Found",0,1)</f>
        <v>SOT</v>
      </c>
      <c r="B1292" s="159" t="str">
        <f t="shared" si="80"/>
        <v>DEDBSOT46077.5520833333</v>
      </c>
      <c r="D1292" s="159" t="str">
        <f t="shared" si="83"/>
        <v>SOT QRM reporter exports</v>
      </c>
      <c r="E1292" s="159" t="str">
        <f t="shared" si="81"/>
        <v>MCPDEDBSOTSOT QRM reporter exports</v>
      </c>
      <c r="F1292" s="159" t="str">
        <f t="shared" si="82"/>
        <v>MCPDEDBSOT</v>
      </c>
      <c r="G1292" s="159" t="s">
        <v>1889</v>
      </c>
      <c r="N1292" s="1">
        <v>2601</v>
      </c>
      <c r="O1292" s="9" t="s">
        <v>1576</v>
      </c>
      <c r="P1292" s="9" t="s">
        <v>39</v>
      </c>
      <c r="Q1292" s="9" t="s">
        <v>1795</v>
      </c>
      <c r="R1292" s="9" t="s">
        <v>1796</v>
      </c>
      <c r="S1292" s="10">
        <v>46077.552083333336</v>
      </c>
      <c r="T1292" s="10">
        <v>46077.561111111114</v>
      </c>
      <c r="U1292" s="10" t="s">
        <v>42</v>
      </c>
      <c r="V1292" s="9" t="s">
        <v>42</v>
      </c>
      <c r="W1292" s="9" t="s">
        <v>43</v>
      </c>
      <c r="X1292" s="9" t="s">
        <v>1793</v>
      </c>
      <c r="Y1292" s="1">
        <v>1</v>
      </c>
      <c r="Z1292" s="9" t="s">
        <v>1797</v>
      </c>
      <c r="AA1292" s="9">
        <v>0.22</v>
      </c>
      <c r="AB1292" s="9">
        <v>0</v>
      </c>
      <c r="AC1292" s="9">
        <v>0.22</v>
      </c>
      <c r="AD1292" s="11">
        <v>0</v>
      </c>
      <c r="AE1292" s="11">
        <v>0</v>
      </c>
      <c r="AF1292" s="11">
        <v>0.22</v>
      </c>
      <c r="AG1292" s="6"/>
      <c r="AH1292" s="6"/>
      <c r="AI1292" s="7">
        <v>0</v>
      </c>
      <c r="AJ1292" s="7">
        <v>0</v>
      </c>
      <c r="AK1292" s="7">
        <v>0.22</v>
      </c>
      <c r="AL1292" s="7">
        <v>0</v>
      </c>
      <c r="AM1292" s="7">
        <v>0.22</v>
      </c>
      <c r="AN1292" s="12" t="s">
        <v>46</v>
      </c>
      <c r="AO1292" s="12"/>
      <c r="AP1292" s="12"/>
      <c r="AQ1292" s="12"/>
      <c r="AR1292" s="12"/>
      <c r="AS1292" s="12"/>
      <c r="AT1292" s="12"/>
      <c r="AU1292" s="12"/>
      <c r="AV1292" s="12"/>
      <c r="AW1292" s="12"/>
      <c r="AX1292" s="12"/>
      <c r="AY1292" s="8" t="s">
        <v>47</v>
      </c>
    </row>
    <row r="1293" spans="1:51" ht="16.5" x14ac:dyDescent="0.25">
      <c r="A1293" s="159" t="str">
        <f>_xlfn.XLOOKUP(X1293,Mapping!N:N,Mapping!O:O,"Not Found",0,1)</f>
        <v>Load Compare MP</v>
      </c>
      <c r="B1293" s="159" t="str">
        <f t="shared" si="80"/>
        <v>BEDBLoad Compare MP46059.4034722222</v>
      </c>
      <c r="D1293" s="159" t="str">
        <f t="shared" si="83"/>
        <v>load MPs</v>
      </c>
      <c r="E1293" s="159" t="str">
        <f t="shared" si="81"/>
        <v>MRPBEDBLoad Compare MPload MPs</v>
      </c>
      <c r="F1293" s="159" t="str">
        <f t="shared" si="82"/>
        <v>MRPBEDBLoad Compare MP</v>
      </c>
      <c r="G1293" s="159" t="s">
        <v>1889</v>
      </c>
      <c r="N1293" s="2">
        <v>2601</v>
      </c>
      <c r="O1293" s="3" t="s">
        <v>382</v>
      </c>
      <c r="P1293" s="3" t="s">
        <v>383</v>
      </c>
      <c r="Q1293" s="3" t="s">
        <v>387</v>
      </c>
      <c r="R1293" s="3" t="s">
        <v>388</v>
      </c>
      <c r="S1293" s="4">
        <v>46059.40347222222</v>
      </c>
      <c r="T1293" s="4">
        <v>46059.40625</v>
      </c>
      <c r="U1293" s="4">
        <v>46059.40625</v>
      </c>
      <c r="V1293" s="3" t="s">
        <v>42</v>
      </c>
      <c r="W1293" s="3" t="s">
        <v>43</v>
      </c>
      <c r="X1293" s="3" t="s">
        <v>389</v>
      </c>
      <c r="Y1293" s="2">
        <v>1</v>
      </c>
      <c r="Z1293" s="3" t="s">
        <v>390</v>
      </c>
      <c r="AA1293" s="5">
        <v>7.0000000000000007E-2</v>
      </c>
      <c r="AB1293" s="5">
        <v>0</v>
      </c>
      <c r="AC1293" s="5">
        <v>7.0000000000000007E-2</v>
      </c>
      <c r="AD1293" s="5">
        <v>0</v>
      </c>
      <c r="AE1293" s="5">
        <v>0</v>
      </c>
      <c r="AF1293" s="5">
        <v>7.0000000000000007E-2</v>
      </c>
      <c r="AG1293" s="6"/>
      <c r="AH1293" s="6"/>
      <c r="AI1293" s="7">
        <v>0</v>
      </c>
      <c r="AJ1293" s="7">
        <v>0</v>
      </c>
      <c r="AK1293" s="7">
        <v>7.0000000000000007E-2</v>
      </c>
      <c r="AL1293" s="7">
        <v>0</v>
      </c>
      <c r="AM1293" s="7">
        <v>7.0000000000000007E-2</v>
      </c>
      <c r="AN1293" s="12" t="s">
        <v>46</v>
      </c>
      <c r="AO1293" s="12"/>
      <c r="AP1293" s="12"/>
      <c r="AQ1293" s="12"/>
      <c r="AR1293" s="12"/>
      <c r="AS1293" s="12"/>
      <c r="AT1293" s="12"/>
      <c r="AU1293" s="12"/>
      <c r="AV1293" s="12"/>
      <c r="AW1293" s="12"/>
      <c r="AX1293" s="12"/>
      <c r="AY1293" s="8" t="s">
        <v>47</v>
      </c>
    </row>
    <row r="1294" spans="1:51" ht="16.5" x14ac:dyDescent="0.25">
      <c r="A1294" s="159" t="str">
        <f>_xlfn.XLOOKUP(X1294,Mapping!N:N,Mapping!O:O,"Not Found",0,1)</f>
        <v>SOLO</v>
      </c>
      <c r="B1294" s="159" t="str">
        <f t="shared" si="80"/>
        <v>PLDBSOLO46077.9090277778</v>
      </c>
      <c r="D1294" s="159" t="str">
        <f t="shared" si="83"/>
        <v>SOLO planning OLAP exports</v>
      </c>
      <c r="E1294" s="159" t="str">
        <f t="shared" si="81"/>
        <v>MCPPLDBSOLOSOLO planning OLAP exports</v>
      </c>
      <c r="F1294" s="159" t="str">
        <f t="shared" si="82"/>
        <v>MCPPLDBSOLO</v>
      </c>
      <c r="G1294" s="159" t="s">
        <v>1889</v>
      </c>
      <c r="N1294" s="1">
        <v>2601</v>
      </c>
      <c r="O1294" s="9" t="s">
        <v>1626</v>
      </c>
      <c r="P1294" s="9" t="s">
        <v>39</v>
      </c>
      <c r="Q1294" s="9" t="s">
        <v>1672</v>
      </c>
      <c r="R1294" s="9" t="s">
        <v>1673</v>
      </c>
      <c r="S1294" s="10">
        <v>46077.90902777778</v>
      </c>
      <c r="T1294" s="10">
        <v>46077.970138888886</v>
      </c>
      <c r="U1294" s="10">
        <v>46078.401388888888</v>
      </c>
      <c r="V1294" s="9" t="s">
        <v>42</v>
      </c>
      <c r="W1294" s="9" t="s">
        <v>43</v>
      </c>
      <c r="X1294" s="9" t="s">
        <v>1664</v>
      </c>
      <c r="Y1294" s="1">
        <v>2</v>
      </c>
      <c r="Z1294" s="9" t="s">
        <v>1674</v>
      </c>
      <c r="AA1294" s="11">
        <v>1.47</v>
      </c>
      <c r="AB1294" s="11">
        <v>0</v>
      </c>
      <c r="AC1294" s="11">
        <v>1.47</v>
      </c>
      <c r="AD1294" s="11">
        <v>0</v>
      </c>
      <c r="AE1294" s="11">
        <v>0</v>
      </c>
      <c r="AF1294" s="11">
        <v>1.47</v>
      </c>
      <c r="AG1294" s="6"/>
      <c r="AH1294" s="6"/>
      <c r="AI1294" s="7">
        <v>0</v>
      </c>
      <c r="AJ1294" s="7">
        <v>0</v>
      </c>
      <c r="AK1294" s="7">
        <v>1.47</v>
      </c>
      <c r="AL1294" s="7">
        <v>0</v>
      </c>
      <c r="AM1294" s="7">
        <v>1.47</v>
      </c>
      <c r="AN1294" s="12" t="s">
        <v>46</v>
      </c>
      <c r="AO1294" s="12"/>
      <c r="AP1294" s="12"/>
      <c r="AQ1294" s="12"/>
      <c r="AR1294" s="12"/>
      <c r="AS1294" s="12"/>
      <c r="AT1294" s="12"/>
      <c r="AU1294" s="12"/>
      <c r="AV1294" s="12"/>
      <c r="AW1294" s="12"/>
      <c r="AX1294" s="12"/>
      <c r="AY1294" s="8" t="s">
        <v>47</v>
      </c>
    </row>
    <row r="1295" spans="1:51" ht="16.5" x14ac:dyDescent="0.25">
      <c r="A1295" s="159" t="str">
        <f>_xlfn.XLOOKUP(X1295,Mapping!N:N,Mapping!O:O,"Not Found",0,1)</f>
        <v>SOT Create</v>
      </c>
      <c r="B1295" s="159" t="str">
        <f t="shared" si="80"/>
        <v>PLDBSOT Create46078.4013888889</v>
      </c>
      <c r="D1295" s="159" t="str">
        <f t="shared" si="83"/>
        <v>NII SOT planning trees creation</v>
      </c>
      <c r="E1295" s="159" t="str">
        <f t="shared" si="81"/>
        <v>MCPPLDBSOT CreateNII SOT planning trees creation</v>
      </c>
      <c r="F1295" s="159" t="str">
        <f t="shared" si="82"/>
        <v>MCPPLDBSOT Create</v>
      </c>
      <c r="G1295" s="159" t="s">
        <v>1889</v>
      </c>
      <c r="N1295" s="1">
        <v>2601</v>
      </c>
      <c r="O1295" s="9" t="s">
        <v>1626</v>
      </c>
      <c r="P1295" s="9" t="s">
        <v>39</v>
      </c>
      <c r="Q1295" s="9" t="s">
        <v>1675</v>
      </c>
      <c r="R1295" s="9" t="s">
        <v>1676</v>
      </c>
      <c r="S1295" s="10">
        <v>46078.401388888888</v>
      </c>
      <c r="T1295" s="10">
        <v>46078.402777777781</v>
      </c>
      <c r="U1295" s="10">
        <v>46078.692361111112</v>
      </c>
      <c r="V1295" s="9" t="s">
        <v>42</v>
      </c>
      <c r="W1295" s="9" t="s">
        <v>43</v>
      </c>
      <c r="X1295" s="9" t="s">
        <v>1798</v>
      </c>
      <c r="Y1295" s="1">
        <v>2</v>
      </c>
      <c r="Z1295" s="9" t="s">
        <v>1678</v>
      </c>
      <c r="AA1295" s="11">
        <v>0.03</v>
      </c>
      <c r="AB1295" s="11">
        <v>0</v>
      </c>
      <c r="AC1295" s="11">
        <v>0.03</v>
      </c>
      <c r="AD1295" s="11">
        <v>0</v>
      </c>
      <c r="AE1295" s="11">
        <v>0</v>
      </c>
      <c r="AF1295" s="11">
        <v>0.03</v>
      </c>
      <c r="AG1295" s="6"/>
      <c r="AH1295" s="6"/>
      <c r="AI1295" s="7">
        <v>0</v>
      </c>
      <c r="AJ1295" s="7">
        <v>0</v>
      </c>
      <c r="AK1295" s="7">
        <v>0.03</v>
      </c>
      <c r="AL1295" s="7">
        <v>0</v>
      </c>
      <c r="AM1295" s="7">
        <v>0.03</v>
      </c>
      <c r="AN1295" s="12" t="s">
        <v>46</v>
      </c>
      <c r="AO1295" s="12"/>
      <c r="AP1295" s="12"/>
      <c r="AQ1295" s="12"/>
      <c r="AR1295" s="12"/>
      <c r="AS1295" s="48"/>
      <c r="AT1295" s="12"/>
      <c r="AU1295" s="12"/>
      <c r="AV1295" s="12"/>
      <c r="AW1295" s="12"/>
      <c r="AX1295" s="12"/>
      <c r="AY1295" s="8" t="s">
        <v>47</v>
      </c>
    </row>
    <row r="1296" spans="1:51" ht="16.5" x14ac:dyDescent="0.25">
      <c r="A1296" s="159" t="str">
        <f>_xlfn.XLOOKUP(X1296,Mapping!N:N,Mapping!O:O,"Not Found",0,1)</f>
        <v>SOT</v>
      </c>
      <c r="B1296" s="159" t="str">
        <f t="shared" si="80"/>
        <v>PLDBSOT46078.6923611111</v>
      </c>
      <c r="D1296" s="159" t="str">
        <f t="shared" si="83"/>
        <v>NII SOT planning run import</v>
      </c>
      <c r="E1296" s="159" t="str">
        <f t="shared" si="81"/>
        <v>MCPPLDBSOTNII SOT planning run import</v>
      </c>
      <c r="F1296" s="159" t="str">
        <f t="shared" si="82"/>
        <v>MCPPLDBSOT</v>
      </c>
      <c r="G1296" s="159" t="s">
        <v>1889</v>
      </c>
      <c r="N1296" s="1">
        <v>2601</v>
      </c>
      <c r="O1296" s="9" t="s">
        <v>1626</v>
      </c>
      <c r="P1296" s="9" t="s">
        <v>39</v>
      </c>
      <c r="Q1296" s="9" t="s">
        <v>1799</v>
      </c>
      <c r="R1296" s="9" t="s">
        <v>1800</v>
      </c>
      <c r="S1296" s="10">
        <v>46078.692361111112</v>
      </c>
      <c r="T1296" s="10">
        <v>46078.694444444445</v>
      </c>
      <c r="U1296" s="10">
        <v>46078.694444444445</v>
      </c>
      <c r="V1296" s="9" t="s">
        <v>42</v>
      </c>
      <c r="W1296" s="9" t="s">
        <v>43</v>
      </c>
      <c r="X1296" s="9" t="s">
        <v>1801</v>
      </c>
      <c r="Y1296" s="1">
        <v>1</v>
      </c>
      <c r="Z1296" s="9" t="s">
        <v>1802</v>
      </c>
      <c r="AA1296" s="11">
        <v>0.05</v>
      </c>
      <c r="AB1296" s="11">
        <v>0</v>
      </c>
      <c r="AC1296" s="11">
        <v>0.05</v>
      </c>
      <c r="AD1296" s="11">
        <v>0</v>
      </c>
      <c r="AE1296" s="11">
        <v>0</v>
      </c>
      <c r="AF1296" s="11">
        <v>0.05</v>
      </c>
      <c r="AG1296" s="6"/>
      <c r="AH1296" s="6"/>
      <c r="AI1296" s="7">
        <v>0</v>
      </c>
      <c r="AJ1296" s="7">
        <v>0</v>
      </c>
      <c r="AK1296" s="7">
        <v>0.05</v>
      </c>
      <c r="AL1296" s="7">
        <v>0</v>
      </c>
      <c r="AM1296" s="7">
        <v>0.05</v>
      </c>
      <c r="AN1296" s="12" t="s">
        <v>46</v>
      </c>
      <c r="AO1296" s="12"/>
      <c r="AP1296" s="12"/>
      <c r="AQ1296" s="12"/>
      <c r="AR1296" s="12"/>
      <c r="AS1296" s="12"/>
      <c r="AT1296" s="12"/>
      <c r="AU1296" s="12"/>
      <c r="AV1296" s="12"/>
      <c r="AW1296" s="12"/>
      <c r="AX1296" s="12"/>
      <c r="AY1296" s="8" t="s">
        <v>47</v>
      </c>
    </row>
    <row r="1297" spans="1:51" ht="16.5" x14ac:dyDescent="0.25">
      <c r="A1297" s="159" t="str">
        <f>_xlfn.XLOOKUP(X1297,Mapping!N:N,Mapping!O:O,"Not Found",0,1)</f>
        <v>SOT</v>
      </c>
      <c r="B1297" s="159" t="str">
        <f t="shared" si="80"/>
        <v>PLDBSOT46078.6944444444</v>
      </c>
      <c r="D1297" s="159" t="str">
        <f t="shared" si="83"/>
        <v>SOT planning</v>
      </c>
      <c r="E1297" s="159" t="str">
        <f t="shared" si="81"/>
        <v>MCPPLDBSOTSOT planning</v>
      </c>
      <c r="F1297" s="159" t="str">
        <f t="shared" si="82"/>
        <v>MCPPLDBSOT</v>
      </c>
      <c r="G1297" s="159" t="s">
        <v>1889</v>
      </c>
      <c r="N1297" s="1">
        <v>2601</v>
      </c>
      <c r="O1297" s="9" t="s">
        <v>1626</v>
      </c>
      <c r="P1297" s="9" t="s">
        <v>39</v>
      </c>
      <c r="Q1297" s="9" t="s">
        <v>1803</v>
      </c>
      <c r="R1297" s="9" t="s">
        <v>1804</v>
      </c>
      <c r="S1297" s="10">
        <v>46078.694444444445</v>
      </c>
      <c r="T1297" s="10">
        <v>46078.804166666669</v>
      </c>
      <c r="U1297" s="10">
        <v>46078.804166666669</v>
      </c>
      <c r="V1297" s="9" t="s">
        <v>42</v>
      </c>
      <c r="W1297" s="9" t="s">
        <v>43</v>
      </c>
      <c r="X1297" s="9" t="s">
        <v>1801</v>
      </c>
      <c r="Y1297" s="1">
        <v>1</v>
      </c>
      <c r="Z1297" s="9" t="s">
        <v>1805</v>
      </c>
      <c r="AA1297" s="11">
        <v>2.63</v>
      </c>
      <c r="AB1297" s="11">
        <v>0</v>
      </c>
      <c r="AC1297" s="11">
        <v>2.63</v>
      </c>
      <c r="AD1297" s="11">
        <v>0</v>
      </c>
      <c r="AE1297" s="11">
        <v>0</v>
      </c>
      <c r="AF1297" s="11">
        <v>2.63</v>
      </c>
      <c r="AG1297" s="6"/>
      <c r="AH1297" s="6"/>
      <c r="AI1297" s="7">
        <v>0</v>
      </c>
      <c r="AJ1297" s="7">
        <v>0</v>
      </c>
      <c r="AK1297" s="7">
        <v>2.63</v>
      </c>
      <c r="AL1297" s="7">
        <v>0</v>
      </c>
      <c r="AM1297" s="7">
        <v>2.63</v>
      </c>
      <c r="AN1297" s="12" t="s">
        <v>46</v>
      </c>
      <c r="AO1297" s="12"/>
      <c r="AP1297" s="12"/>
      <c r="AQ1297" s="12"/>
      <c r="AR1297" s="12"/>
      <c r="AS1297" s="12"/>
      <c r="AT1297" s="12"/>
      <c r="AU1297" s="12"/>
      <c r="AV1297" s="12"/>
      <c r="AW1297" s="12"/>
      <c r="AX1297" s="12"/>
      <c r="AY1297" s="8" t="s">
        <v>47</v>
      </c>
    </row>
    <row r="1298" spans="1:51" ht="16.5" x14ac:dyDescent="0.25">
      <c r="A1298" s="159" t="str">
        <f>_xlfn.XLOOKUP(X1298,Mapping!N:N,Mapping!O:O,"Not Found",0,1)</f>
        <v>SOT</v>
      </c>
      <c r="B1298" s="159" t="str">
        <f t="shared" si="80"/>
        <v>PLDBSOT46078.8041666667</v>
      </c>
      <c r="D1298" s="159" t="str">
        <f t="shared" si="83"/>
        <v>Light Maintenance</v>
      </c>
      <c r="E1298" s="159" t="str">
        <f t="shared" si="81"/>
        <v>MCPPLDBSOTLight Maintenance</v>
      </c>
      <c r="F1298" s="159" t="str">
        <f t="shared" si="82"/>
        <v>MCPPLDBSOT</v>
      </c>
      <c r="G1298" s="159" t="s">
        <v>1889</v>
      </c>
      <c r="N1298" s="1">
        <v>2601</v>
      </c>
      <c r="O1298" s="9" t="s">
        <v>1626</v>
      </c>
      <c r="P1298" s="9" t="s">
        <v>39</v>
      </c>
      <c r="Q1298" s="9" t="s">
        <v>92</v>
      </c>
      <c r="R1298" s="9" t="s">
        <v>93</v>
      </c>
      <c r="S1298" s="10">
        <v>46078.804166666669</v>
      </c>
      <c r="T1298" s="10">
        <v>46078.825694444444</v>
      </c>
      <c r="U1298" s="10">
        <v>46078.825694444444</v>
      </c>
      <c r="V1298" s="9" t="s">
        <v>42</v>
      </c>
      <c r="W1298" s="9" t="s">
        <v>43</v>
      </c>
      <c r="X1298" s="9" t="s">
        <v>1801</v>
      </c>
      <c r="Y1298" s="1">
        <v>13</v>
      </c>
      <c r="Z1298" s="9" t="s">
        <v>94</v>
      </c>
      <c r="AA1298" s="11">
        <v>0.52</v>
      </c>
      <c r="AB1298" s="11">
        <v>0</v>
      </c>
      <c r="AC1298" s="11">
        <v>0.52</v>
      </c>
      <c r="AD1298" s="11">
        <v>0</v>
      </c>
      <c r="AE1298" s="11">
        <v>0</v>
      </c>
      <c r="AF1298" s="11">
        <v>0.52</v>
      </c>
      <c r="AG1298" s="6"/>
      <c r="AH1298" s="6"/>
      <c r="AI1298" s="7">
        <v>0</v>
      </c>
      <c r="AJ1298" s="7">
        <v>0</v>
      </c>
      <c r="AK1298" s="7">
        <v>0.52</v>
      </c>
      <c r="AL1298" s="7">
        <v>0</v>
      </c>
      <c r="AM1298" s="7">
        <v>0.52</v>
      </c>
      <c r="AN1298" s="12" t="s">
        <v>46</v>
      </c>
      <c r="AO1298" s="12"/>
      <c r="AP1298" s="12"/>
      <c r="AQ1298" s="12"/>
      <c r="AR1298" s="12"/>
      <c r="AS1298" s="12"/>
      <c r="AT1298" s="12"/>
      <c r="AU1298" s="12"/>
      <c r="AV1298" s="12"/>
      <c r="AW1298" s="12"/>
      <c r="AX1298" s="12"/>
      <c r="AY1298" s="8" t="s">
        <v>94</v>
      </c>
    </row>
    <row r="1299" spans="1:51" ht="16.5" x14ac:dyDescent="0.25">
      <c r="A1299" s="159" t="str">
        <f>_xlfn.XLOOKUP(X1299,Mapping!N:N,Mapping!O:O,"Not Found",0,1)</f>
        <v>SOT</v>
      </c>
      <c r="B1299" s="159" t="str">
        <f t="shared" si="80"/>
        <v>PLDBSOT46078.8256944444</v>
      </c>
      <c r="D1299" s="159" t="str">
        <f t="shared" si="83"/>
        <v>SOT planning OLAP exports</v>
      </c>
      <c r="E1299" s="159" t="str">
        <f t="shared" si="81"/>
        <v>MCPPLDBSOTSOT planning OLAP exports</v>
      </c>
      <c r="F1299" s="159" t="str">
        <f t="shared" si="82"/>
        <v>MCPPLDBSOT</v>
      </c>
      <c r="G1299" s="159" t="s">
        <v>1889</v>
      </c>
      <c r="N1299" s="1">
        <v>2601</v>
      </c>
      <c r="O1299" s="9" t="s">
        <v>1626</v>
      </c>
      <c r="P1299" s="9" t="s">
        <v>39</v>
      </c>
      <c r="Q1299" s="9" t="s">
        <v>1806</v>
      </c>
      <c r="R1299" s="9" t="s">
        <v>42</v>
      </c>
      <c r="S1299" s="10">
        <v>46078.825694444444</v>
      </c>
      <c r="T1299" s="10">
        <v>46078.827777777777</v>
      </c>
      <c r="U1299" s="10">
        <v>46079.186805555553</v>
      </c>
      <c r="V1299" s="9" t="s">
        <v>1807</v>
      </c>
      <c r="W1299" s="9" t="s">
        <v>54</v>
      </c>
      <c r="X1299" s="9" t="s">
        <v>1801</v>
      </c>
      <c r="Y1299" s="1">
        <v>1</v>
      </c>
      <c r="Z1299" s="9" t="s">
        <v>1808</v>
      </c>
      <c r="AA1299" s="11">
        <v>0.05</v>
      </c>
      <c r="AB1299" s="11">
        <v>0.05</v>
      </c>
      <c r="AC1299" s="11">
        <v>0</v>
      </c>
      <c r="AD1299" s="11">
        <v>0.48</v>
      </c>
      <c r="AE1299" s="11">
        <v>0.53</v>
      </c>
      <c r="AF1299" s="11">
        <v>0.53</v>
      </c>
      <c r="AG1299" s="6"/>
      <c r="AH1299" s="6"/>
      <c r="AI1299" s="7">
        <v>0.05</v>
      </c>
      <c r="AJ1299" s="7">
        <v>0.48</v>
      </c>
      <c r="AK1299" s="7">
        <v>0</v>
      </c>
      <c r="AL1299" s="7">
        <v>0.53</v>
      </c>
      <c r="AM1299" s="7">
        <v>0.53</v>
      </c>
      <c r="AN1299" s="12" t="s">
        <v>113</v>
      </c>
      <c r="AO1299" s="12" t="s">
        <v>273</v>
      </c>
      <c r="AP1299" s="12" t="s">
        <v>274</v>
      </c>
      <c r="AQ1299" s="12" t="s">
        <v>1809</v>
      </c>
      <c r="AR1299" s="12"/>
      <c r="AS1299" s="12"/>
      <c r="AT1299" s="12" t="s">
        <v>60</v>
      </c>
      <c r="AU1299" s="12" t="s">
        <v>118</v>
      </c>
      <c r="AV1299" s="12" t="s">
        <v>1810</v>
      </c>
      <c r="AW1299" s="12" t="s">
        <v>1811</v>
      </c>
      <c r="AX1299" s="12"/>
      <c r="AY1299" s="8" t="s">
        <v>47</v>
      </c>
    </row>
    <row r="1300" spans="1:51" ht="16.5" x14ac:dyDescent="0.25">
      <c r="A1300" s="159" t="str">
        <f>_xlfn.XLOOKUP(X1300,Mapping!N:N,Mapping!O:O,"Not Found",0,1)</f>
        <v>SOT</v>
      </c>
      <c r="B1300" s="159" t="str">
        <f t="shared" si="80"/>
        <v>PLDBSOT46079.1868055556</v>
      </c>
      <c r="D1300" s="159" t="str">
        <f t="shared" si="83"/>
        <v>SOT planning OLAP exports</v>
      </c>
      <c r="E1300" s="159" t="str">
        <f t="shared" si="81"/>
        <v>MCPPLDBSOTSOT planning OLAP exports</v>
      </c>
      <c r="F1300" s="159" t="str">
        <f t="shared" si="82"/>
        <v>MCPPLDBSOT</v>
      </c>
      <c r="G1300" s="159" t="s">
        <v>1889</v>
      </c>
      <c r="N1300" s="1">
        <v>2601</v>
      </c>
      <c r="O1300" s="9" t="s">
        <v>1626</v>
      </c>
      <c r="P1300" s="9" t="s">
        <v>39</v>
      </c>
      <c r="Q1300" s="9" t="s">
        <v>1806</v>
      </c>
      <c r="R1300" s="9" t="s">
        <v>1812</v>
      </c>
      <c r="S1300" s="10">
        <v>46079.186805555553</v>
      </c>
      <c r="T1300" s="10">
        <v>46079.35833333333</v>
      </c>
      <c r="U1300" s="10" t="s">
        <v>42</v>
      </c>
      <c r="V1300" s="9" t="s">
        <v>42</v>
      </c>
      <c r="W1300" s="9" t="s">
        <v>43</v>
      </c>
      <c r="X1300" s="9" t="s">
        <v>1813</v>
      </c>
      <c r="Y1300" s="1">
        <v>2</v>
      </c>
      <c r="Z1300" s="9" t="s">
        <v>1808</v>
      </c>
      <c r="AA1300" s="11">
        <v>4.12</v>
      </c>
      <c r="AB1300" s="11">
        <v>0</v>
      </c>
      <c r="AC1300" s="11">
        <v>4.12</v>
      </c>
      <c r="AD1300" s="11">
        <v>0</v>
      </c>
      <c r="AE1300" s="11">
        <v>0</v>
      </c>
      <c r="AF1300" s="11">
        <v>4.12</v>
      </c>
      <c r="AG1300" s="6"/>
      <c r="AH1300" s="6"/>
      <c r="AI1300" s="7">
        <v>0</v>
      </c>
      <c r="AJ1300" s="7">
        <v>0</v>
      </c>
      <c r="AK1300" s="7">
        <v>4.12</v>
      </c>
      <c r="AL1300" s="7">
        <v>0</v>
      </c>
      <c r="AM1300" s="7">
        <v>4.12</v>
      </c>
      <c r="AN1300" s="12" t="s">
        <v>46</v>
      </c>
      <c r="AO1300" s="12"/>
      <c r="AP1300" s="12"/>
      <c r="AQ1300" s="12"/>
      <c r="AR1300" s="12"/>
      <c r="AS1300" s="12"/>
      <c r="AT1300" s="12"/>
      <c r="AU1300" s="12"/>
      <c r="AV1300" s="12"/>
      <c r="AW1300" s="12"/>
      <c r="AX1300" s="12"/>
      <c r="AY1300" s="8" t="s">
        <v>47</v>
      </c>
    </row>
    <row r="1301" spans="1:51" ht="16.5" x14ac:dyDescent="0.25">
      <c r="A1301" s="159" t="str">
        <f>_xlfn.XLOOKUP(X1301,Mapping!N:N,Mapping!O:O,"Not Found",0,1)</f>
        <v>Copy Portfolio</v>
      </c>
      <c r="B1301" s="159" t="str">
        <f t="shared" si="80"/>
        <v>NL-EOMCopy Portfolio</v>
      </c>
      <c r="D1301" s="159" t="str">
        <f t="shared" si="83"/>
        <v>Copy_Portfolio_NL_MRP_EOM</v>
      </c>
      <c r="E1301" s="159" t="str">
        <f t="shared" si="81"/>
        <v>MRPNL-EOMCopy PortfolioCopy_Portfolio_NL_MRP_EOM</v>
      </c>
      <c r="F1301" s="159" t="str">
        <f t="shared" si="82"/>
        <v>MRPNL-EOMCopy Portfolio</v>
      </c>
      <c r="G1301" s="159" t="s">
        <v>1889</v>
      </c>
      <c r="N1301" s="1">
        <v>2601</v>
      </c>
      <c r="O1301" s="9" t="s">
        <v>1814</v>
      </c>
      <c r="P1301" s="9" t="s">
        <v>383</v>
      </c>
      <c r="Q1301" s="9"/>
      <c r="R1301" s="9"/>
      <c r="S1301" s="10"/>
      <c r="T1301" s="10">
        <v>46076</v>
      </c>
      <c r="U1301" s="10"/>
      <c r="V1301" s="9"/>
      <c r="W1301" s="9" t="s">
        <v>43</v>
      </c>
      <c r="X1301" s="9" t="s">
        <v>552</v>
      </c>
      <c r="Y1301" s="1"/>
      <c r="Z1301" s="9" t="s">
        <v>552</v>
      </c>
      <c r="AA1301" s="11">
        <v>0.23</v>
      </c>
      <c r="AB1301" s="11"/>
      <c r="AC1301" s="11"/>
      <c r="AD1301" s="11"/>
      <c r="AE1301" s="11"/>
      <c r="AF1301" s="11"/>
      <c r="AG1301" s="6"/>
      <c r="AH1301" s="6"/>
      <c r="AI1301" s="7">
        <v>0</v>
      </c>
      <c r="AJ1301" s="7">
        <v>0</v>
      </c>
      <c r="AK1301" s="7">
        <v>0.23</v>
      </c>
      <c r="AL1301" s="7">
        <v>0</v>
      </c>
      <c r="AM1301" s="7">
        <v>0.23</v>
      </c>
      <c r="AN1301" s="12" t="s">
        <v>46</v>
      </c>
      <c r="AO1301" s="12"/>
      <c r="AP1301" s="12"/>
      <c r="AQ1301" s="12"/>
      <c r="AR1301" s="12"/>
      <c r="AS1301" s="12"/>
      <c r="AT1301" s="12"/>
      <c r="AU1301" s="12"/>
      <c r="AV1301" s="12"/>
      <c r="AW1301" s="12"/>
      <c r="AX1301" s="12"/>
      <c r="AY1301" s="8" t="s">
        <v>47</v>
      </c>
    </row>
    <row r="1302" spans="1:51" ht="16.5" x14ac:dyDescent="0.25">
      <c r="A1302" s="159" t="str">
        <f>_xlfn.XLOOKUP(X1302,Mapping!N:N,Mapping!O:O,"Not Found",0,1)</f>
        <v>Load Market</v>
      </c>
      <c r="B1302" s="159" t="str">
        <f t="shared" si="80"/>
        <v>NL-EOMLoad Market</v>
      </c>
      <c r="D1302" s="159" t="str">
        <f t="shared" si="83"/>
        <v>Load_Market_WD16_NL_EOM_MRP_CFM</v>
      </c>
      <c r="E1302" s="159" t="str">
        <f t="shared" si="81"/>
        <v>MRPNL-EOMLoad MarketLoad_Market_WD16_NL_EOM_MRP_CFM</v>
      </c>
      <c r="F1302" s="159" t="str">
        <f t="shared" si="82"/>
        <v>MRPNL-EOMLoad Market</v>
      </c>
      <c r="G1302" s="159" t="s">
        <v>1889</v>
      </c>
      <c r="N1302" s="1">
        <v>2601</v>
      </c>
      <c r="O1302" s="9" t="s">
        <v>1814</v>
      </c>
      <c r="P1302" s="9" t="s">
        <v>383</v>
      </c>
      <c r="Q1302" s="9"/>
      <c r="R1302" s="9"/>
      <c r="S1302" s="10"/>
      <c r="T1302" s="10">
        <v>46076</v>
      </c>
      <c r="U1302" s="10"/>
      <c r="V1302" s="9"/>
      <c r="W1302" s="9" t="s">
        <v>43</v>
      </c>
      <c r="X1302" s="9" t="s">
        <v>1815</v>
      </c>
      <c r="Y1302" s="1"/>
      <c r="Z1302" s="9" t="s">
        <v>1815</v>
      </c>
      <c r="AA1302" s="11">
        <v>0.67</v>
      </c>
      <c r="AB1302" s="11"/>
      <c r="AC1302" s="11"/>
      <c r="AD1302" s="11"/>
      <c r="AE1302" s="11"/>
      <c r="AF1302" s="11"/>
      <c r="AG1302" s="6"/>
      <c r="AH1302" s="6"/>
      <c r="AI1302" s="7">
        <v>0</v>
      </c>
      <c r="AJ1302" s="7">
        <v>0</v>
      </c>
      <c r="AK1302" s="7">
        <v>0.67</v>
      </c>
      <c r="AL1302" s="7">
        <v>0</v>
      </c>
      <c r="AM1302" s="7">
        <v>0.67</v>
      </c>
      <c r="AN1302" s="12"/>
      <c r="AO1302" s="12"/>
      <c r="AP1302" s="12"/>
      <c r="AQ1302" s="12"/>
      <c r="AR1302" s="12"/>
      <c r="AS1302" s="12"/>
      <c r="AT1302" s="12"/>
      <c r="AU1302" s="12"/>
      <c r="AV1302" s="12"/>
      <c r="AW1302" s="12"/>
      <c r="AX1302" s="12"/>
      <c r="AY1302" s="8" t="s">
        <v>47</v>
      </c>
    </row>
    <row r="1303" spans="1:51" ht="16.5" x14ac:dyDescent="0.25">
      <c r="A1303" s="159" t="str">
        <f>_xlfn.XLOOKUP(X1303,Mapping!N:N,Mapping!O:O,"Not Found",0,1)</f>
        <v>Optimization</v>
      </c>
      <c r="B1303" s="159" t="str">
        <f t="shared" si="80"/>
        <v>NL-EOMOptimization</v>
      </c>
      <c r="D1303" s="159" t="str">
        <f t="shared" si="83"/>
        <v>NLRB_R2602_1_MRP2601_1_P EOM CFM</v>
      </c>
      <c r="E1303" s="159" t="str">
        <f t="shared" si="81"/>
        <v>MRPNL-EOMOptimizationNLRB_R2602_1_MRP2601_1_P EOM CFM</v>
      </c>
      <c r="F1303" s="159" t="str">
        <f t="shared" si="82"/>
        <v>MRPNL-EOMOptimization</v>
      </c>
      <c r="G1303" s="159" t="s">
        <v>1889</v>
      </c>
      <c r="N1303" s="1">
        <v>2601</v>
      </c>
      <c r="O1303" s="9" t="s">
        <v>1814</v>
      </c>
      <c r="P1303" s="9" t="s">
        <v>383</v>
      </c>
      <c r="Q1303" s="9"/>
      <c r="R1303" s="9"/>
      <c r="S1303" s="10"/>
      <c r="T1303" s="10">
        <v>46077</v>
      </c>
      <c r="U1303" s="10"/>
      <c r="V1303" s="9"/>
      <c r="W1303" s="9" t="s">
        <v>43</v>
      </c>
      <c r="X1303" s="9" t="s">
        <v>1816</v>
      </c>
      <c r="Y1303" s="1"/>
      <c r="Z1303" s="9" t="s">
        <v>1816</v>
      </c>
      <c r="AA1303" s="11">
        <v>4.0199999999999996</v>
      </c>
      <c r="AB1303" s="11"/>
      <c r="AC1303" s="11"/>
      <c r="AD1303" s="11"/>
      <c r="AE1303" s="11"/>
      <c r="AF1303" s="11"/>
      <c r="AG1303" s="6"/>
      <c r="AH1303" s="6"/>
      <c r="AI1303" s="7">
        <v>0</v>
      </c>
      <c r="AJ1303" s="7">
        <v>0</v>
      </c>
      <c r="AK1303" s="7">
        <v>4.0199999999999996</v>
      </c>
      <c r="AL1303" s="7">
        <v>0</v>
      </c>
      <c r="AM1303" s="7">
        <v>4.0199999999999996</v>
      </c>
      <c r="AN1303" s="12"/>
      <c r="AO1303" s="12"/>
      <c r="AP1303" s="12"/>
      <c r="AQ1303" s="12"/>
      <c r="AR1303" s="12"/>
      <c r="AS1303" s="12"/>
      <c r="AT1303" s="12"/>
      <c r="AU1303" s="12"/>
      <c r="AV1303" s="12"/>
      <c r="AW1303" s="12"/>
      <c r="AX1303" s="12"/>
      <c r="AY1303" s="8" t="s">
        <v>47</v>
      </c>
    </row>
    <row r="1304" spans="1:51" ht="16.5" x14ac:dyDescent="0.25">
      <c r="A1304" s="159" t="str">
        <f>_xlfn.XLOOKUP(X1304,Mapping!N:N,Mapping!O:O,"Not Found",0,1)</f>
        <v>Optimization</v>
      </c>
      <c r="B1304" s="159" t="str">
        <f t="shared" si="80"/>
        <v>NL-EOMOptimization</v>
      </c>
      <c r="D1304" s="159" t="str">
        <f t="shared" si="83"/>
        <v>NLRB_R2602_1_MRP2601_1_P EOM CFM rr</v>
      </c>
      <c r="E1304" s="159" t="str">
        <f t="shared" si="81"/>
        <v>MRPNL-EOMOptimizationNLRB_R2602_1_MRP2601_1_P EOM CFM rr</v>
      </c>
      <c r="F1304" s="159" t="str">
        <f t="shared" si="82"/>
        <v>MRPNL-EOMOptimization</v>
      </c>
      <c r="G1304" s="159" t="s">
        <v>1889</v>
      </c>
      <c r="N1304" s="1">
        <v>2601</v>
      </c>
      <c r="O1304" s="9" t="s">
        <v>1814</v>
      </c>
      <c r="P1304" s="9" t="s">
        <v>383</v>
      </c>
      <c r="Q1304" s="9"/>
      <c r="R1304" s="9"/>
      <c r="S1304" s="10"/>
      <c r="T1304" s="10">
        <v>46077</v>
      </c>
      <c r="U1304" s="10"/>
      <c r="V1304" s="9"/>
      <c r="W1304" s="9" t="s">
        <v>43</v>
      </c>
      <c r="X1304" s="9" t="s">
        <v>1817</v>
      </c>
      <c r="Y1304" s="1"/>
      <c r="Z1304" s="9" t="s">
        <v>1817</v>
      </c>
      <c r="AA1304" s="11">
        <v>2.08</v>
      </c>
      <c r="AB1304" s="11"/>
      <c r="AC1304" s="11"/>
      <c r="AD1304" s="11"/>
      <c r="AE1304" s="11"/>
      <c r="AF1304" s="11"/>
      <c r="AG1304" s="6"/>
      <c r="AH1304" s="6"/>
      <c r="AI1304" s="7">
        <v>0</v>
      </c>
      <c r="AJ1304" s="7">
        <v>0</v>
      </c>
      <c r="AK1304" s="7">
        <v>2.08</v>
      </c>
      <c r="AL1304" s="7">
        <v>0</v>
      </c>
      <c r="AM1304" s="7">
        <v>2.08</v>
      </c>
      <c r="AN1304" s="12"/>
      <c r="AO1304" s="12"/>
      <c r="AP1304" s="12"/>
      <c r="AQ1304" s="12"/>
      <c r="AR1304" s="12"/>
      <c r="AS1304" s="12"/>
      <c r="AT1304" s="12"/>
      <c r="AU1304" s="12"/>
      <c r="AV1304" s="12"/>
      <c r="AW1304" s="12"/>
      <c r="AX1304" s="12"/>
      <c r="AY1304" s="8" t="s">
        <v>47</v>
      </c>
    </row>
    <row r="1305" spans="1:51" ht="16.5" x14ac:dyDescent="0.25">
      <c r="A1305" s="159" t="str">
        <f>_xlfn.XLOOKUP(X1305,Mapping!N:N,Mapping!O:O,"Not Found",0,1)</f>
        <v>Load Market</v>
      </c>
      <c r="B1305" s="159" t="str">
        <f t="shared" si="80"/>
        <v>NL-EOMLoad Market</v>
      </c>
      <c r="D1305" s="159" t="str">
        <f t="shared" si="83"/>
        <v>Load_Market_WD17_NL_EOM_MRP_MTG</v>
      </c>
      <c r="E1305" s="159" t="str">
        <f t="shared" si="81"/>
        <v>MRPNL-EOMLoad MarketLoad_Market_WD17_NL_EOM_MRP_MTG</v>
      </c>
      <c r="F1305" s="159" t="str">
        <f t="shared" si="82"/>
        <v>MRPNL-EOMLoad Market</v>
      </c>
      <c r="G1305" s="159" t="s">
        <v>1889</v>
      </c>
      <c r="N1305" s="1">
        <v>2601</v>
      </c>
      <c r="O1305" s="9" t="s">
        <v>1814</v>
      </c>
      <c r="P1305" s="9" t="s">
        <v>383</v>
      </c>
      <c r="Q1305" s="9"/>
      <c r="R1305" s="9"/>
      <c r="S1305" s="10"/>
      <c r="T1305" s="10">
        <v>46077</v>
      </c>
      <c r="U1305" s="10"/>
      <c r="V1305" s="9"/>
      <c r="W1305" s="9" t="s">
        <v>43</v>
      </c>
      <c r="X1305" s="9" t="s">
        <v>1818</v>
      </c>
      <c r="Y1305" s="1"/>
      <c r="Z1305" s="9" t="s">
        <v>1818</v>
      </c>
      <c r="AA1305" s="11">
        <v>1.32</v>
      </c>
      <c r="AB1305" s="11"/>
      <c r="AC1305" s="11"/>
      <c r="AD1305" s="11"/>
      <c r="AE1305" s="11"/>
      <c r="AF1305" s="11"/>
      <c r="AG1305" s="6"/>
      <c r="AH1305" s="6"/>
      <c r="AI1305" s="7">
        <v>0</v>
      </c>
      <c r="AJ1305" s="7">
        <v>0</v>
      </c>
      <c r="AK1305" s="7">
        <v>1.32</v>
      </c>
      <c r="AL1305" s="7">
        <v>0</v>
      </c>
      <c r="AM1305" s="7">
        <v>1.32</v>
      </c>
      <c r="AN1305" s="12"/>
      <c r="AO1305" s="12"/>
      <c r="AP1305" s="12"/>
      <c r="AQ1305" s="12"/>
      <c r="AR1305" s="12"/>
      <c r="AS1305" s="12"/>
      <c r="AT1305" s="12"/>
      <c r="AU1305" s="12"/>
      <c r="AV1305" s="12"/>
      <c r="AW1305" s="12"/>
      <c r="AX1305" s="12"/>
      <c r="AY1305" s="8" t="s">
        <v>47</v>
      </c>
    </row>
    <row r="1306" spans="1:51" ht="16.5" x14ac:dyDescent="0.25">
      <c r="A1306" s="159" t="str">
        <f>_xlfn.XLOOKUP(X1306,Mapping!N:N,Mapping!O:O,"Not Found",0,1)</f>
        <v>Optimization</v>
      </c>
      <c r="B1306" s="159" t="str">
        <f t="shared" si="80"/>
        <v>NL-EOMOptimization</v>
      </c>
      <c r="D1306" s="159" t="str">
        <f t="shared" si="83"/>
        <v>NLRB_R2602_1_MRP2601_1_P EOM MTG</v>
      </c>
      <c r="E1306" s="159" t="str">
        <f t="shared" si="81"/>
        <v>MRPNL-EOMOptimizationNLRB_R2602_1_MRP2601_1_P EOM MTG</v>
      </c>
      <c r="F1306" s="159" t="str">
        <f t="shared" si="82"/>
        <v>MRPNL-EOMOptimization</v>
      </c>
      <c r="G1306" s="159" t="s">
        <v>1889</v>
      </c>
      <c r="N1306" s="1">
        <v>2601</v>
      </c>
      <c r="O1306" s="9" t="s">
        <v>1814</v>
      </c>
      <c r="P1306" s="9" t="s">
        <v>383</v>
      </c>
      <c r="Q1306" s="9"/>
      <c r="R1306" s="9"/>
      <c r="S1306" s="10"/>
      <c r="T1306" s="10">
        <v>46078</v>
      </c>
      <c r="U1306" s="10"/>
      <c r="V1306" s="9"/>
      <c r="W1306" s="9" t="s">
        <v>43</v>
      </c>
      <c r="X1306" s="9" t="s">
        <v>1819</v>
      </c>
      <c r="Y1306" s="1"/>
      <c r="Z1306" s="9" t="s">
        <v>1819</v>
      </c>
      <c r="AA1306" s="11">
        <v>5.25</v>
      </c>
      <c r="AB1306" s="11"/>
      <c r="AC1306" s="11"/>
      <c r="AD1306" s="11"/>
      <c r="AE1306" s="11"/>
      <c r="AF1306" s="11"/>
      <c r="AG1306" s="6"/>
      <c r="AH1306" s="6"/>
      <c r="AI1306" s="7">
        <v>0</v>
      </c>
      <c r="AJ1306" s="7">
        <v>0</v>
      </c>
      <c r="AK1306" s="7">
        <v>5.25</v>
      </c>
      <c r="AL1306" s="7">
        <v>0</v>
      </c>
      <c r="AM1306" s="7">
        <v>5.25</v>
      </c>
      <c r="AN1306" s="12"/>
      <c r="AO1306" s="12"/>
      <c r="AP1306" s="12"/>
      <c r="AQ1306" s="12"/>
      <c r="AR1306" s="12"/>
      <c r="AS1306" s="12"/>
      <c r="AT1306" s="12"/>
      <c r="AU1306" s="12"/>
      <c r="AV1306" s="12"/>
      <c r="AW1306" s="12"/>
      <c r="AX1306" s="12"/>
      <c r="AY1306" s="8" t="s">
        <v>47</v>
      </c>
    </row>
    <row r="1307" spans="1:51" ht="16.5" x14ac:dyDescent="0.25">
      <c r="A1307" s="159" t="str">
        <f>_xlfn.XLOOKUP(X1307,Mapping!N:N,Mapping!O:O,"Not Found",0,1)</f>
        <v>Optimization</v>
      </c>
      <c r="B1307" s="159" t="str">
        <f t="shared" si="80"/>
        <v>NL-EOMOptimization</v>
      </c>
      <c r="D1307" s="159" t="str">
        <f t="shared" si="83"/>
        <v>NLRB_R2602_1_MRP2601_1_P EOM MTG RERUN</v>
      </c>
      <c r="E1307" s="159" t="str">
        <f t="shared" si="81"/>
        <v>MRPNL-EOMOptimizationNLRB_R2602_1_MRP2601_1_P EOM MTG RERUN</v>
      </c>
      <c r="F1307" s="159" t="str">
        <f t="shared" si="82"/>
        <v>MRPNL-EOMOptimization</v>
      </c>
      <c r="G1307" s="159" t="s">
        <v>1889</v>
      </c>
      <c r="N1307" s="1">
        <v>2601</v>
      </c>
      <c r="O1307" s="9" t="s">
        <v>1814</v>
      </c>
      <c r="P1307" s="9" t="s">
        <v>383</v>
      </c>
      <c r="Q1307" s="9"/>
      <c r="R1307" s="9"/>
      <c r="S1307" s="10"/>
      <c r="T1307" s="10">
        <v>46078</v>
      </c>
      <c r="U1307" s="10"/>
      <c r="V1307" s="9"/>
      <c r="W1307" s="9" t="s">
        <v>235</v>
      </c>
      <c r="X1307" s="9" t="s">
        <v>1820</v>
      </c>
      <c r="Y1307" s="1"/>
      <c r="Z1307" s="9" t="s">
        <v>1820</v>
      </c>
      <c r="AA1307" s="11">
        <v>3.7</v>
      </c>
      <c r="AB1307" s="11"/>
      <c r="AC1307" s="11"/>
      <c r="AD1307" s="11"/>
      <c r="AE1307" s="11"/>
      <c r="AF1307" s="11"/>
      <c r="AG1307" s="6"/>
      <c r="AH1307" s="6"/>
      <c r="AI1307" s="7">
        <v>0</v>
      </c>
      <c r="AJ1307" s="7">
        <v>0</v>
      </c>
      <c r="AK1307" s="7">
        <v>3.7</v>
      </c>
      <c r="AL1307" s="7">
        <v>0</v>
      </c>
      <c r="AM1307" s="7">
        <v>3.7</v>
      </c>
      <c r="AN1307" s="12"/>
      <c r="AO1307" s="12"/>
      <c r="AP1307" s="12"/>
      <c r="AQ1307" s="12"/>
      <c r="AR1307" s="12"/>
      <c r="AS1307" s="12"/>
      <c r="AT1307" s="12"/>
      <c r="AU1307" s="12"/>
      <c r="AV1307" s="12"/>
      <c r="AW1307" s="12"/>
      <c r="AX1307" s="12"/>
      <c r="AY1307" s="8" t="s">
        <v>47</v>
      </c>
    </row>
    <row r="1308" spans="1:51" x14ac:dyDescent="0.25">
      <c r="A1308" s="159" t="s">
        <v>1855</v>
      </c>
      <c r="F1308" s="159" t="str">
        <f t="shared" ref="F1308:F1315" si="84">P1308&amp;O1308&amp;A1308</f>
        <v>MCPBEDBFTP EVE SOT</v>
      </c>
      <c r="G1308" s="159" t="s">
        <v>1889</v>
      </c>
      <c r="O1308" s="21" t="s">
        <v>382</v>
      </c>
      <c r="P1308" s="21" t="s">
        <v>39</v>
      </c>
    </row>
    <row r="1309" spans="1:51" x14ac:dyDescent="0.25">
      <c r="A1309" s="159" t="s">
        <v>1855</v>
      </c>
      <c r="F1309" s="159" t="str">
        <f t="shared" si="84"/>
        <v>MCPDEDBFTP EVE SOT</v>
      </c>
      <c r="G1309" s="159" t="s">
        <v>1889</v>
      </c>
      <c r="O1309" s="21" t="s">
        <v>1576</v>
      </c>
      <c r="P1309" s="21" t="s">
        <v>39</v>
      </c>
    </row>
    <row r="1310" spans="1:51" x14ac:dyDescent="0.25">
      <c r="A1310" s="159" t="s">
        <v>1855</v>
      </c>
      <c r="F1310" s="159" t="str">
        <f t="shared" si="84"/>
        <v>MCPPLDBFTP EVE SOT</v>
      </c>
      <c r="G1310" s="159" t="s">
        <v>1889</v>
      </c>
      <c r="O1310" s="21" t="s">
        <v>1626</v>
      </c>
      <c r="P1310" s="21" t="s">
        <v>39</v>
      </c>
    </row>
    <row r="1311" spans="1:51" x14ac:dyDescent="0.25">
      <c r="A1311" s="159" t="s">
        <v>3317</v>
      </c>
      <c r="F1311" s="159" t="str">
        <f t="shared" si="84"/>
        <v>MCPBEDBNII SOT</v>
      </c>
      <c r="G1311" s="159" t="s">
        <v>1889</v>
      </c>
      <c r="O1311" s="21" t="s">
        <v>382</v>
      </c>
      <c r="P1311" s="21" t="s">
        <v>39</v>
      </c>
    </row>
    <row r="1312" spans="1:51" x14ac:dyDescent="0.25">
      <c r="A1312" s="159" t="s">
        <v>3317</v>
      </c>
      <c r="F1312" s="159" t="str">
        <f t="shared" si="84"/>
        <v>MCPDEDBNII SOT</v>
      </c>
      <c r="G1312" s="159" t="s">
        <v>1889</v>
      </c>
      <c r="O1312" s="21" t="s">
        <v>1576</v>
      </c>
      <c r="P1312" s="21" t="s">
        <v>39</v>
      </c>
    </row>
    <row r="1313" spans="1:16" x14ac:dyDescent="0.25">
      <c r="A1313" s="159" t="s">
        <v>3317</v>
      </c>
      <c r="F1313" s="159" t="str">
        <f t="shared" si="84"/>
        <v>MCPPLDBNII SOT</v>
      </c>
      <c r="G1313" s="159" t="s">
        <v>1889</v>
      </c>
      <c r="O1313" s="21" t="s">
        <v>1626</v>
      </c>
      <c r="P1313" s="21" t="s">
        <v>39</v>
      </c>
    </row>
    <row r="1314" spans="1:16" x14ac:dyDescent="0.25">
      <c r="A1314" s="159" t="s">
        <v>2243</v>
      </c>
      <c r="F1314" s="159" t="str">
        <f t="shared" si="84"/>
        <v>MCPBEDBFair Value</v>
      </c>
      <c r="G1314" s="159" t="s">
        <v>1889</v>
      </c>
      <c r="O1314" s="21" t="s">
        <v>382</v>
      </c>
      <c r="P1314" s="21" t="s">
        <v>39</v>
      </c>
    </row>
    <row r="1315" spans="1:16" x14ac:dyDescent="0.25">
      <c r="A1315" s="159" t="s">
        <v>2242</v>
      </c>
      <c r="F1315" s="159" t="str">
        <f t="shared" si="84"/>
        <v>MCPBEDBPDCE</v>
      </c>
      <c r="G1315" s="159" t="s">
        <v>1889</v>
      </c>
      <c r="O1315" s="21" t="s">
        <v>382</v>
      </c>
      <c r="P1315" s="21" t="s">
        <v>39</v>
      </c>
    </row>
    <row r="1316" spans="1:16" x14ac:dyDescent="0.25">
      <c r="A1316" s="159" t="s">
        <v>3501</v>
      </c>
      <c r="F1316" s="159" t="str">
        <f t="shared" ref="F1316" si="85">P1316&amp;O1316&amp;A1316</f>
        <v>MCPAUDBLoad AIC Spreads</v>
      </c>
      <c r="G1316" s="159" t="s">
        <v>1889</v>
      </c>
      <c r="O1316" s="21" t="s">
        <v>38</v>
      </c>
      <c r="P1316" s="21" t="s">
        <v>39</v>
      </c>
    </row>
    <row r="1317" spans="1:16" x14ac:dyDescent="0.25">
      <c r="A1317" s="159" t="s">
        <v>3501</v>
      </c>
      <c r="F1317" s="159" t="str">
        <f t="shared" ref="F1317:F1328" si="86">P1317&amp;O1317&amp;A1317</f>
        <v>MCPBEDBLoad AIC Spreads</v>
      </c>
      <c r="G1317" s="159" t="s">
        <v>1889</v>
      </c>
      <c r="O1317" s="21" t="s">
        <v>382</v>
      </c>
      <c r="P1317" s="21" t="s">
        <v>39</v>
      </c>
    </row>
    <row r="1318" spans="1:16" x14ac:dyDescent="0.25">
      <c r="A1318" s="159" t="s">
        <v>3501</v>
      </c>
      <c r="F1318" s="159" t="str">
        <f t="shared" si="86"/>
        <v>MCPDEDBLoad AIC Spreads</v>
      </c>
      <c r="G1318" s="159" t="s">
        <v>1889</v>
      </c>
      <c r="O1318" s="21" t="s">
        <v>1576</v>
      </c>
      <c r="P1318" s="21" t="s">
        <v>39</v>
      </c>
    </row>
    <row r="1319" spans="1:16" x14ac:dyDescent="0.25">
      <c r="A1319" s="159" t="s">
        <v>3501</v>
      </c>
      <c r="F1319" s="159" t="str">
        <f t="shared" si="86"/>
        <v>MCPESDBLoad AIC Spreads</v>
      </c>
      <c r="G1319" s="159" t="s">
        <v>1889</v>
      </c>
      <c r="O1319" s="21" t="s">
        <v>1303</v>
      </c>
      <c r="P1319" s="21" t="s">
        <v>39</v>
      </c>
    </row>
    <row r="1320" spans="1:16" x14ac:dyDescent="0.25">
      <c r="A1320" s="159" t="s">
        <v>3501</v>
      </c>
      <c r="F1320" s="159" t="str">
        <f t="shared" si="86"/>
        <v>MCPFRDBLoad AIC Spreads</v>
      </c>
      <c r="G1320" s="159" t="s">
        <v>1889</v>
      </c>
      <c r="O1320" s="21" t="s">
        <v>475</v>
      </c>
      <c r="P1320" s="21" t="s">
        <v>39</v>
      </c>
    </row>
    <row r="1321" spans="1:16" x14ac:dyDescent="0.25">
      <c r="A1321" s="159" t="s">
        <v>3501</v>
      </c>
      <c r="F1321" s="159" t="str">
        <f t="shared" si="86"/>
        <v>MCPICDBLoad AIC Spreads</v>
      </c>
      <c r="G1321" s="159" t="s">
        <v>1889</v>
      </c>
      <c r="O1321" s="21" t="s">
        <v>715</v>
      </c>
      <c r="P1321" s="21" t="s">
        <v>39</v>
      </c>
    </row>
    <row r="1322" spans="1:16" x14ac:dyDescent="0.25">
      <c r="A1322" s="159" t="s">
        <v>3501</v>
      </c>
      <c r="F1322" s="159" t="str">
        <f t="shared" si="86"/>
        <v>MCPITDBLoad AIC Spreads</v>
      </c>
      <c r="G1322" s="159" t="s">
        <v>1889</v>
      </c>
      <c r="O1322" s="21" t="s">
        <v>496</v>
      </c>
      <c r="P1322" s="21" t="s">
        <v>39</v>
      </c>
    </row>
    <row r="1323" spans="1:16" x14ac:dyDescent="0.25">
      <c r="A1323" s="159" t="s">
        <v>3501</v>
      </c>
      <c r="F1323" s="159" t="str">
        <f t="shared" si="86"/>
        <v>MCPNLRBLoad AIC Spreads</v>
      </c>
      <c r="G1323" s="159" t="s">
        <v>1889</v>
      </c>
      <c r="O1323" s="21" t="s">
        <v>1423</v>
      </c>
      <c r="P1323" s="21" t="s">
        <v>39</v>
      </c>
    </row>
    <row r="1324" spans="1:16" x14ac:dyDescent="0.25">
      <c r="A1324" s="159" t="s">
        <v>3501</v>
      </c>
      <c r="F1324" s="159" t="str">
        <f t="shared" si="86"/>
        <v>MCPPLDBLoad AIC Spreads</v>
      </c>
      <c r="G1324" s="159" t="s">
        <v>1889</v>
      </c>
      <c r="O1324" s="21" t="s">
        <v>1626</v>
      </c>
      <c r="P1324" s="21" t="s">
        <v>39</v>
      </c>
    </row>
    <row r="1325" spans="1:16" x14ac:dyDescent="0.25">
      <c r="A1325" s="159" t="s">
        <v>3501</v>
      </c>
      <c r="F1325" s="159" t="str">
        <f t="shared" si="86"/>
        <v>MCPTRDBLoad AIC Spreads</v>
      </c>
      <c r="G1325" s="159" t="s">
        <v>1889</v>
      </c>
      <c r="O1325" s="21" t="s">
        <v>1486</v>
      </c>
      <c r="P1325" s="21" t="s">
        <v>39</v>
      </c>
    </row>
    <row r="1326" spans="1:16" x14ac:dyDescent="0.25">
      <c r="A1326" s="159" t="s">
        <v>3501</v>
      </c>
      <c r="F1326" s="159" t="str">
        <f t="shared" si="86"/>
        <v>MCPWBUSLoad AIC Spreads</v>
      </c>
      <c r="G1326" s="159" t="s">
        <v>1889</v>
      </c>
      <c r="O1326" s="21" t="s">
        <v>358</v>
      </c>
      <c r="P1326" s="21" t="s">
        <v>39</v>
      </c>
    </row>
    <row r="1327" spans="1:16" s="239" customFormat="1" x14ac:dyDescent="0.25">
      <c r="A1327" s="238" t="s">
        <v>3503</v>
      </c>
      <c r="B1327" s="238"/>
      <c r="C1327" s="238"/>
      <c r="D1327" s="238"/>
      <c r="E1327" s="238"/>
      <c r="F1327" s="238" t="str">
        <f t="shared" si="86"/>
        <v>MCPAUDBImport CSRBB Strategies</v>
      </c>
      <c r="G1327" s="238" t="s">
        <v>1889</v>
      </c>
      <c r="H1327" s="238"/>
      <c r="I1327" s="238"/>
      <c r="J1327" s="238"/>
      <c r="K1327" s="238"/>
      <c r="L1327" s="238"/>
      <c r="M1327" s="238"/>
      <c r="O1327" s="239" t="s">
        <v>38</v>
      </c>
      <c r="P1327" s="239" t="s">
        <v>39</v>
      </c>
    </row>
    <row r="1328" spans="1:16" s="239" customFormat="1" x14ac:dyDescent="0.25">
      <c r="A1328" s="238" t="s">
        <v>3503</v>
      </c>
      <c r="B1328" s="238"/>
      <c r="C1328" s="238"/>
      <c r="D1328" s="238"/>
      <c r="E1328" s="238"/>
      <c r="F1328" s="238" t="str">
        <f t="shared" si="86"/>
        <v>MCPBEGTImport CSRBB Strategies</v>
      </c>
      <c r="G1328" s="238" t="s">
        <v>1889</v>
      </c>
      <c r="H1328" s="238"/>
      <c r="I1328" s="238"/>
      <c r="J1328" s="238"/>
      <c r="K1328" s="238"/>
      <c r="L1328" s="238"/>
      <c r="M1328" s="238"/>
      <c r="O1328" s="239" t="s">
        <v>179</v>
      </c>
      <c r="P1328" s="239" t="s">
        <v>39</v>
      </c>
    </row>
    <row r="1329" spans="1:16" s="239" customFormat="1" x14ac:dyDescent="0.25">
      <c r="A1329" s="238" t="s">
        <v>3503</v>
      </c>
      <c r="B1329" s="238"/>
      <c r="C1329" s="238"/>
      <c r="D1329" s="238"/>
      <c r="E1329" s="238"/>
      <c r="F1329" s="238" t="str">
        <f t="shared" ref="F1329:F1339" si="87">P1329&amp;O1329&amp;A1329</f>
        <v>MCPDEDBImport CSRBB Strategies</v>
      </c>
      <c r="G1329" s="238" t="s">
        <v>1889</v>
      </c>
      <c r="H1329" s="238"/>
      <c r="I1329" s="238"/>
      <c r="J1329" s="238"/>
      <c r="K1329" s="238"/>
      <c r="L1329" s="238"/>
      <c r="M1329" s="238"/>
      <c r="O1329" s="239" t="s">
        <v>1576</v>
      </c>
      <c r="P1329" s="239" t="s">
        <v>39</v>
      </c>
    </row>
    <row r="1330" spans="1:16" s="239" customFormat="1" x14ac:dyDescent="0.25">
      <c r="A1330" s="238" t="s">
        <v>3503</v>
      </c>
      <c r="B1330" s="238"/>
      <c r="C1330" s="238"/>
      <c r="D1330" s="238"/>
      <c r="E1330" s="238"/>
      <c r="F1330" s="238" t="str">
        <f t="shared" si="87"/>
        <v>MCPESDBImport CSRBB Strategies</v>
      </c>
      <c r="G1330" s="238" t="s">
        <v>1889</v>
      </c>
      <c r="H1330" s="238"/>
      <c r="I1330" s="238"/>
      <c r="J1330" s="238"/>
      <c r="K1330" s="238"/>
      <c r="L1330" s="238"/>
      <c r="M1330" s="238"/>
      <c r="O1330" s="239" t="s">
        <v>1303</v>
      </c>
      <c r="P1330" s="239" t="s">
        <v>39</v>
      </c>
    </row>
    <row r="1331" spans="1:16" s="239" customFormat="1" x14ac:dyDescent="0.25">
      <c r="A1331" s="238" t="s">
        <v>3503</v>
      </c>
      <c r="B1331" s="238"/>
      <c r="C1331" s="238"/>
      <c r="D1331" s="238"/>
      <c r="E1331" s="238"/>
      <c r="F1331" s="238" t="str">
        <f t="shared" si="87"/>
        <v>MCPFRDBImport CSRBB Strategies</v>
      </c>
      <c r="G1331" s="238" t="s">
        <v>1889</v>
      </c>
      <c r="H1331" s="238"/>
      <c r="I1331" s="238"/>
      <c r="J1331" s="238"/>
      <c r="K1331" s="238"/>
      <c r="L1331" s="238"/>
      <c r="M1331" s="238"/>
      <c r="O1331" s="239" t="s">
        <v>475</v>
      </c>
      <c r="P1331" s="239" t="s">
        <v>39</v>
      </c>
    </row>
    <row r="1332" spans="1:16" s="239" customFormat="1" x14ac:dyDescent="0.25">
      <c r="A1332" s="238" t="s">
        <v>3503</v>
      </c>
      <c r="B1332" s="238"/>
      <c r="C1332" s="238"/>
      <c r="D1332" s="238"/>
      <c r="E1332" s="238"/>
      <c r="F1332" s="238" t="str">
        <f t="shared" si="87"/>
        <v>MCPITDBImport CSRBB Strategies</v>
      </c>
      <c r="G1332" s="238" t="s">
        <v>1889</v>
      </c>
      <c r="H1332" s="238"/>
      <c r="I1332" s="238"/>
      <c r="J1332" s="238"/>
      <c r="K1332" s="238"/>
      <c r="L1332" s="238"/>
      <c r="M1332" s="238"/>
      <c r="O1332" s="239" t="s">
        <v>496</v>
      </c>
      <c r="P1332" s="239" t="s">
        <v>39</v>
      </c>
    </row>
    <row r="1333" spans="1:16" s="239" customFormat="1" x14ac:dyDescent="0.25">
      <c r="A1333" s="238" t="s">
        <v>3503</v>
      </c>
      <c r="B1333" s="238"/>
      <c r="C1333" s="238"/>
      <c r="D1333" s="238"/>
      <c r="E1333" s="238"/>
      <c r="F1333" s="238" t="str">
        <f t="shared" si="87"/>
        <v>MCPLUDBImport CSRBB Strategies</v>
      </c>
      <c r="G1333" s="238" t="s">
        <v>1889</v>
      </c>
      <c r="H1333" s="238"/>
      <c r="I1333" s="238"/>
      <c r="J1333" s="238"/>
      <c r="K1333" s="238"/>
      <c r="L1333" s="238"/>
      <c r="M1333" s="238"/>
      <c r="O1333" s="239" t="s">
        <v>526</v>
      </c>
      <c r="P1333" s="239" t="s">
        <v>39</v>
      </c>
    </row>
    <row r="1334" spans="1:16" s="239" customFormat="1" x14ac:dyDescent="0.25">
      <c r="A1334" s="238" t="s">
        <v>3503</v>
      </c>
      <c r="B1334" s="238"/>
      <c r="C1334" s="238"/>
      <c r="D1334" s="238"/>
      <c r="E1334" s="238"/>
      <c r="F1334" s="238" t="str">
        <f t="shared" si="87"/>
        <v>MCPNLBTRImport CSRBB Strategies</v>
      </c>
      <c r="G1334" s="238" t="s">
        <v>1889</v>
      </c>
      <c r="H1334" s="238"/>
      <c r="I1334" s="238"/>
      <c r="J1334" s="238"/>
      <c r="K1334" s="238"/>
      <c r="L1334" s="238"/>
      <c r="M1334" s="238"/>
      <c r="O1334" s="239" t="s">
        <v>260</v>
      </c>
      <c r="P1334" s="239" t="s">
        <v>39</v>
      </c>
    </row>
    <row r="1335" spans="1:16" s="239" customFormat="1" x14ac:dyDescent="0.25">
      <c r="A1335" s="238" t="s">
        <v>3503</v>
      </c>
      <c r="B1335" s="238"/>
      <c r="C1335" s="238"/>
      <c r="D1335" s="238"/>
      <c r="E1335" s="238"/>
      <c r="F1335" s="238" t="str">
        <f t="shared" si="87"/>
        <v>MCPPLDBImport CSRBB Strategies</v>
      </c>
      <c r="G1335" s="238" t="s">
        <v>1889</v>
      </c>
      <c r="H1335" s="238"/>
      <c r="I1335" s="238"/>
      <c r="J1335" s="238"/>
      <c r="K1335" s="238"/>
      <c r="L1335" s="238"/>
      <c r="M1335" s="238"/>
      <c r="O1335" s="239" t="s">
        <v>1626</v>
      </c>
      <c r="P1335" s="239" t="s">
        <v>39</v>
      </c>
    </row>
    <row r="1336" spans="1:16" s="239" customFormat="1" x14ac:dyDescent="0.25">
      <c r="A1336" s="238" t="s">
        <v>3503</v>
      </c>
      <c r="B1336" s="238"/>
      <c r="C1336" s="238"/>
      <c r="D1336" s="238"/>
      <c r="E1336" s="238"/>
      <c r="F1336" s="238" t="str">
        <f t="shared" si="87"/>
        <v>MCPRODBImport CSRBB Strategies</v>
      </c>
      <c r="G1336" s="238" t="s">
        <v>1889</v>
      </c>
      <c r="H1336" s="238"/>
      <c r="I1336" s="238"/>
      <c r="J1336" s="238"/>
      <c r="K1336" s="238"/>
      <c r="L1336" s="238"/>
      <c r="M1336" s="238"/>
      <c r="O1336" s="239" t="s">
        <v>326</v>
      </c>
      <c r="P1336" s="239" t="s">
        <v>39</v>
      </c>
    </row>
    <row r="1337" spans="1:16" s="239" customFormat="1" x14ac:dyDescent="0.25">
      <c r="A1337" s="238" t="s">
        <v>3503</v>
      </c>
      <c r="B1337" s="238"/>
      <c r="C1337" s="238"/>
      <c r="D1337" s="238"/>
      <c r="E1337" s="238"/>
      <c r="F1337" s="238" t="str">
        <f t="shared" si="87"/>
        <v>MCPTRDBImport CSRBB Strategies</v>
      </c>
      <c r="G1337" s="238" t="s">
        <v>1889</v>
      </c>
      <c r="H1337" s="238"/>
      <c r="I1337" s="238"/>
      <c r="J1337" s="238"/>
      <c r="K1337" s="238"/>
      <c r="L1337" s="238"/>
      <c r="M1337" s="238"/>
      <c r="O1337" s="239" t="s">
        <v>1486</v>
      </c>
      <c r="P1337" s="239" t="s">
        <v>39</v>
      </c>
    </row>
    <row r="1338" spans="1:16" s="239" customFormat="1" x14ac:dyDescent="0.25">
      <c r="A1338" s="238" t="s">
        <v>3503</v>
      </c>
      <c r="B1338" s="238"/>
      <c r="C1338" s="238"/>
      <c r="D1338" s="238"/>
      <c r="E1338" s="238"/>
      <c r="F1338" s="238" t="str">
        <f t="shared" si="87"/>
        <v>MCPWBUSImport CSRBB Strategies</v>
      </c>
      <c r="G1338" s="238" t="s">
        <v>1889</v>
      </c>
      <c r="H1338" s="238"/>
      <c r="I1338" s="238"/>
      <c r="J1338" s="238"/>
      <c r="K1338" s="238"/>
      <c r="L1338" s="238"/>
      <c r="M1338" s="238"/>
      <c r="O1338" s="239" t="s">
        <v>358</v>
      </c>
      <c r="P1338" s="239" t="s">
        <v>39</v>
      </c>
    </row>
    <row r="1339" spans="1:16" s="243" customFormat="1" x14ac:dyDescent="0.25">
      <c r="A1339" s="242" t="s">
        <v>1881</v>
      </c>
      <c r="B1339" s="242"/>
      <c r="C1339" s="242"/>
      <c r="D1339" s="242"/>
      <c r="E1339" s="242"/>
      <c r="F1339" s="242" t="str">
        <f t="shared" si="87"/>
        <v>MCPBEDBEVE</v>
      </c>
      <c r="G1339" s="242" t="s">
        <v>1889</v>
      </c>
      <c r="H1339" s="242"/>
      <c r="I1339" s="242"/>
      <c r="J1339" s="242"/>
      <c r="K1339" s="242"/>
      <c r="L1339" s="242"/>
      <c r="M1339" s="242"/>
      <c r="O1339" s="243" t="s">
        <v>382</v>
      </c>
      <c r="P1339" s="243" t="s">
        <v>39</v>
      </c>
    </row>
    <row r="1340" spans="1:16" s="243" customFormat="1" x14ac:dyDescent="0.25">
      <c r="A1340" s="242" t="s">
        <v>1881</v>
      </c>
      <c r="B1340" s="242"/>
      <c r="C1340" s="242"/>
      <c r="D1340" s="242"/>
      <c r="E1340" s="242"/>
      <c r="F1340" s="242" t="str">
        <f t="shared" ref="F1340:F1391" si="88">P1340&amp;O1340&amp;A1340</f>
        <v>MCPDEDBEVE</v>
      </c>
      <c r="G1340" s="242" t="s">
        <v>1889</v>
      </c>
      <c r="H1340" s="242"/>
      <c r="I1340" s="242"/>
      <c r="J1340" s="242"/>
      <c r="K1340" s="242"/>
      <c r="L1340" s="242"/>
      <c r="M1340" s="242"/>
      <c r="O1340" s="244" t="s">
        <v>1576</v>
      </c>
      <c r="P1340" s="243" t="s">
        <v>39</v>
      </c>
    </row>
    <row r="1341" spans="1:16" s="243" customFormat="1" x14ac:dyDescent="0.25">
      <c r="A1341" s="242" t="s">
        <v>1881</v>
      </c>
      <c r="B1341" s="242"/>
      <c r="C1341" s="242"/>
      <c r="D1341" s="242"/>
      <c r="E1341" s="242"/>
      <c r="F1341" s="242" t="str">
        <f t="shared" si="88"/>
        <v>MCPESDBEVE</v>
      </c>
      <c r="G1341" s="242" t="s">
        <v>1889</v>
      </c>
      <c r="H1341" s="242"/>
      <c r="I1341" s="242"/>
      <c r="J1341" s="242"/>
      <c r="K1341" s="242"/>
      <c r="L1341" s="242"/>
      <c r="M1341" s="242"/>
      <c r="O1341" s="243" t="s">
        <v>1303</v>
      </c>
      <c r="P1341" s="243" t="s">
        <v>39</v>
      </c>
    </row>
    <row r="1342" spans="1:16" s="243" customFormat="1" x14ac:dyDescent="0.25">
      <c r="A1342" s="242" t="s">
        <v>1881</v>
      </c>
      <c r="B1342" s="242"/>
      <c r="C1342" s="242"/>
      <c r="D1342" s="242"/>
      <c r="E1342" s="242"/>
      <c r="F1342" s="242" t="str">
        <f t="shared" si="88"/>
        <v>MCPFRDBEVE</v>
      </c>
      <c r="G1342" s="242" t="s">
        <v>1889</v>
      </c>
      <c r="H1342" s="242"/>
      <c r="I1342" s="242"/>
      <c r="J1342" s="242"/>
      <c r="K1342" s="242"/>
      <c r="L1342" s="242"/>
      <c r="M1342" s="242"/>
      <c r="O1342" s="243" t="s">
        <v>475</v>
      </c>
      <c r="P1342" s="243" t="s">
        <v>39</v>
      </c>
    </row>
    <row r="1343" spans="1:16" s="243" customFormat="1" x14ac:dyDescent="0.25">
      <c r="A1343" s="242" t="s">
        <v>1881</v>
      </c>
      <c r="B1343" s="242"/>
      <c r="C1343" s="242"/>
      <c r="D1343" s="242"/>
      <c r="E1343" s="242"/>
      <c r="F1343" s="242" t="str">
        <f t="shared" si="88"/>
        <v>MCPITDBEVE</v>
      </c>
      <c r="G1343" s="242" t="s">
        <v>1889</v>
      </c>
      <c r="H1343" s="242"/>
      <c r="I1343" s="242"/>
      <c r="J1343" s="242"/>
      <c r="K1343" s="242"/>
      <c r="L1343" s="242"/>
      <c r="M1343" s="242"/>
      <c r="O1343" s="243" t="s">
        <v>496</v>
      </c>
      <c r="P1343" s="243" t="s">
        <v>39</v>
      </c>
    </row>
    <row r="1344" spans="1:16" s="243" customFormat="1" x14ac:dyDescent="0.25">
      <c r="A1344" s="242" t="s">
        <v>1881</v>
      </c>
      <c r="B1344" s="242"/>
      <c r="C1344" s="242"/>
      <c r="D1344" s="242"/>
      <c r="E1344" s="242"/>
      <c r="F1344" s="242" t="str">
        <f t="shared" si="88"/>
        <v>MCPLUDBEVE</v>
      </c>
      <c r="G1344" s="242" t="s">
        <v>1889</v>
      </c>
      <c r="H1344" s="242"/>
      <c r="I1344" s="242"/>
      <c r="J1344" s="242"/>
      <c r="K1344" s="242"/>
      <c r="L1344" s="242"/>
      <c r="M1344" s="242"/>
      <c r="O1344" s="243" t="s">
        <v>526</v>
      </c>
      <c r="P1344" s="243" t="s">
        <v>39</v>
      </c>
    </row>
    <row r="1345" spans="1:16" s="243" customFormat="1" x14ac:dyDescent="0.25">
      <c r="A1345" s="242" t="s">
        <v>1881</v>
      </c>
      <c r="B1345" s="242"/>
      <c r="C1345" s="242"/>
      <c r="D1345" s="242"/>
      <c r="E1345" s="242"/>
      <c r="F1345" s="242" t="str">
        <f t="shared" si="88"/>
        <v>MCPNLRBEVE</v>
      </c>
      <c r="G1345" s="242" t="s">
        <v>1889</v>
      </c>
      <c r="H1345" s="242"/>
      <c r="I1345" s="242"/>
      <c r="J1345" s="242"/>
      <c r="K1345" s="242"/>
      <c r="L1345" s="242"/>
      <c r="M1345" s="242"/>
      <c r="O1345" s="243" t="s">
        <v>1423</v>
      </c>
      <c r="P1345" s="243" t="s">
        <v>39</v>
      </c>
    </row>
    <row r="1346" spans="1:16" s="243" customFormat="1" x14ac:dyDescent="0.25">
      <c r="A1346" s="242" t="s">
        <v>1881</v>
      </c>
      <c r="B1346" s="242"/>
      <c r="C1346" s="242"/>
      <c r="D1346" s="242"/>
      <c r="E1346" s="242"/>
      <c r="F1346" s="242" t="str">
        <f t="shared" si="88"/>
        <v>MCPPLDBEVE</v>
      </c>
      <c r="G1346" s="242" t="s">
        <v>1889</v>
      </c>
      <c r="H1346" s="242"/>
      <c r="I1346" s="242"/>
      <c r="J1346" s="242"/>
      <c r="K1346" s="242"/>
      <c r="L1346" s="242"/>
      <c r="M1346" s="242"/>
      <c r="O1346" s="243" t="s">
        <v>1626</v>
      </c>
      <c r="P1346" s="243" t="s">
        <v>39</v>
      </c>
    </row>
    <row r="1347" spans="1:16" s="243" customFormat="1" x14ac:dyDescent="0.25">
      <c r="A1347" s="242" t="s">
        <v>1881</v>
      </c>
      <c r="B1347" s="242"/>
      <c r="C1347" s="242"/>
      <c r="D1347" s="242"/>
      <c r="E1347" s="242"/>
      <c r="F1347" s="242" t="str">
        <f t="shared" si="88"/>
        <v>MCPTRDBEVE</v>
      </c>
      <c r="G1347" s="242" t="s">
        <v>1889</v>
      </c>
      <c r="H1347" s="242"/>
      <c r="I1347" s="242"/>
      <c r="J1347" s="242"/>
      <c r="K1347" s="242"/>
      <c r="L1347" s="242"/>
      <c r="M1347" s="242"/>
      <c r="O1347" s="243" t="s">
        <v>1486</v>
      </c>
      <c r="P1347" s="243" t="s">
        <v>39</v>
      </c>
    </row>
    <row r="1348" spans="1:16" s="243" customFormat="1" x14ac:dyDescent="0.25">
      <c r="A1348" s="242" t="s">
        <v>3508</v>
      </c>
      <c r="B1348" s="242"/>
      <c r="C1348" s="242"/>
      <c r="D1348" s="242"/>
      <c r="E1348" s="242"/>
      <c r="F1348" s="242" t="str">
        <f t="shared" si="88"/>
        <v>MCPTRDBGAP ITS Planning</v>
      </c>
      <c r="G1348" s="242" t="s">
        <v>1889</v>
      </c>
      <c r="H1348" s="242"/>
      <c r="I1348" s="242"/>
      <c r="J1348" s="242"/>
      <c r="K1348" s="242"/>
      <c r="L1348" s="242"/>
      <c r="M1348" s="242"/>
      <c r="O1348" s="244" t="s">
        <v>1486</v>
      </c>
      <c r="P1348" s="243" t="s">
        <v>39</v>
      </c>
    </row>
    <row r="1349" spans="1:16" s="243" customFormat="1" x14ac:dyDescent="0.25">
      <c r="A1349" s="238" t="s">
        <v>3507</v>
      </c>
      <c r="B1349" s="242"/>
      <c r="C1349" s="242"/>
      <c r="D1349" s="242"/>
      <c r="E1349" s="242"/>
      <c r="F1349" s="242" t="str">
        <f t="shared" si="88"/>
        <v>MCPBEDBPDCE Planning</v>
      </c>
      <c r="G1349" s="238" t="s">
        <v>1889</v>
      </c>
      <c r="H1349" s="242"/>
      <c r="I1349" s="242"/>
      <c r="J1349" s="242"/>
      <c r="K1349" s="242"/>
      <c r="L1349" s="242"/>
      <c r="M1349" s="242"/>
      <c r="O1349" s="239" t="s">
        <v>382</v>
      </c>
      <c r="P1349" s="239" t="s">
        <v>39</v>
      </c>
    </row>
    <row r="1350" spans="1:16" s="239" customFormat="1" x14ac:dyDescent="0.25">
      <c r="A1350" s="238" t="s">
        <v>3507</v>
      </c>
      <c r="B1350" s="238"/>
      <c r="C1350" s="238"/>
      <c r="D1350" s="238"/>
      <c r="E1350" s="238"/>
      <c r="F1350" s="238" t="str">
        <f t="shared" si="88"/>
        <v>MCPDEDBPDCE Planning</v>
      </c>
      <c r="G1350" s="238" t="s">
        <v>1889</v>
      </c>
      <c r="H1350" s="238"/>
      <c r="I1350" s="238"/>
      <c r="J1350" s="238"/>
      <c r="K1350" s="238"/>
      <c r="L1350" s="238"/>
      <c r="M1350" s="238"/>
      <c r="O1350" s="240" t="s">
        <v>1576</v>
      </c>
      <c r="P1350" s="239" t="s">
        <v>39</v>
      </c>
    </row>
    <row r="1351" spans="1:16" s="239" customFormat="1" x14ac:dyDescent="0.25">
      <c r="A1351" s="238" t="s">
        <v>3507</v>
      </c>
      <c r="B1351" s="238"/>
      <c r="C1351" s="238"/>
      <c r="D1351" s="238"/>
      <c r="E1351" s="238"/>
      <c r="F1351" s="238" t="str">
        <f t="shared" si="88"/>
        <v>MCPESDBPDCE Planning</v>
      </c>
      <c r="G1351" s="238" t="s">
        <v>1889</v>
      </c>
      <c r="H1351" s="238"/>
      <c r="I1351" s="238"/>
      <c r="J1351" s="238"/>
      <c r="K1351" s="238"/>
      <c r="L1351" s="238"/>
      <c r="M1351" s="238"/>
      <c r="O1351" s="240" t="s">
        <v>1303</v>
      </c>
      <c r="P1351" s="239" t="s">
        <v>39</v>
      </c>
    </row>
    <row r="1352" spans="1:16" s="239" customFormat="1" x14ac:dyDescent="0.25">
      <c r="A1352" s="238" t="s">
        <v>3507</v>
      </c>
      <c r="B1352" s="238"/>
      <c r="C1352" s="238"/>
      <c r="D1352" s="238"/>
      <c r="E1352" s="238"/>
      <c r="F1352" s="238" t="str">
        <f t="shared" si="88"/>
        <v>MCPFRDBPDCE Planning</v>
      </c>
      <c r="G1352" s="238" t="s">
        <v>1889</v>
      </c>
      <c r="H1352" s="238"/>
      <c r="I1352" s="238"/>
      <c r="J1352" s="238"/>
      <c r="K1352" s="238"/>
      <c r="L1352" s="238"/>
      <c r="M1352" s="238"/>
      <c r="O1352" s="240" t="s">
        <v>475</v>
      </c>
      <c r="P1352" s="239" t="s">
        <v>39</v>
      </c>
    </row>
    <row r="1353" spans="1:16" s="239" customFormat="1" x14ac:dyDescent="0.25">
      <c r="A1353" s="238" t="s">
        <v>3507</v>
      </c>
      <c r="B1353" s="238"/>
      <c r="C1353" s="238"/>
      <c r="D1353" s="238"/>
      <c r="E1353" s="238"/>
      <c r="F1353" s="238" t="str">
        <f t="shared" si="88"/>
        <v>MCPITDBPDCE Planning</v>
      </c>
      <c r="G1353" s="238" t="s">
        <v>1889</v>
      </c>
      <c r="H1353" s="238"/>
      <c r="I1353" s="238"/>
      <c r="J1353" s="238"/>
      <c r="K1353" s="238"/>
      <c r="L1353" s="238"/>
      <c r="M1353" s="238"/>
      <c r="O1353" s="240" t="s">
        <v>496</v>
      </c>
      <c r="P1353" s="239" t="s">
        <v>39</v>
      </c>
    </row>
    <row r="1354" spans="1:16" s="239" customFormat="1" x14ac:dyDescent="0.25">
      <c r="A1354" s="238" t="s">
        <v>3507</v>
      </c>
      <c r="B1354" s="238"/>
      <c r="C1354" s="238"/>
      <c r="D1354" s="238"/>
      <c r="E1354" s="238"/>
      <c r="F1354" s="238" t="str">
        <f t="shared" si="88"/>
        <v>MCPLUDBPDCE Planning</v>
      </c>
      <c r="G1354" s="238" t="s">
        <v>1889</v>
      </c>
      <c r="H1354" s="238"/>
      <c r="I1354" s="238"/>
      <c r="J1354" s="238"/>
      <c r="K1354" s="238"/>
      <c r="L1354" s="238"/>
      <c r="M1354" s="238"/>
      <c r="O1354" s="240" t="s">
        <v>526</v>
      </c>
      <c r="P1354" s="239" t="s">
        <v>39</v>
      </c>
    </row>
    <row r="1355" spans="1:16" s="239" customFormat="1" x14ac:dyDescent="0.25">
      <c r="A1355" s="238" t="s">
        <v>3507</v>
      </c>
      <c r="B1355" s="238"/>
      <c r="C1355" s="238"/>
      <c r="D1355" s="238"/>
      <c r="E1355" s="238"/>
      <c r="F1355" s="238" t="str">
        <f t="shared" si="88"/>
        <v>MCPNLRBPDCE Planning</v>
      </c>
      <c r="G1355" s="238" t="s">
        <v>1889</v>
      </c>
      <c r="H1355" s="238"/>
      <c r="I1355" s="238"/>
      <c r="J1355" s="238"/>
      <c r="K1355" s="238"/>
      <c r="L1355" s="238"/>
      <c r="M1355" s="238"/>
      <c r="O1355" s="240" t="s">
        <v>1423</v>
      </c>
      <c r="P1355" s="239" t="s">
        <v>39</v>
      </c>
    </row>
    <row r="1356" spans="1:16" s="239" customFormat="1" x14ac:dyDescent="0.25">
      <c r="A1356" s="238" t="s">
        <v>3507</v>
      </c>
      <c r="B1356" s="238"/>
      <c r="C1356" s="238"/>
      <c r="D1356" s="238"/>
      <c r="E1356" s="238"/>
      <c r="F1356" s="238" t="str">
        <f t="shared" si="88"/>
        <v>MCPPLDBPDCE Planning</v>
      </c>
      <c r="G1356" s="238" t="s">
        <v>1889</v>
      </c>
      <c r="H1356" s="238"/>
      <c r="I1356" s="238"/>
      <c r="J1356" s="238"/>
      <c r="K1356" s="238"/>
      <c r="L1356" s="238"/>
      <c r="M1356" s="238"/>
      <c r="O1356" s="239" t="s">
        <v>1626</v>
      </c>
      <c r="P1356" s="239" t="s">
        <v>39</v>
      </c>
    </row>
    <row r="1357" spans="1:16" s="239" customFormat="1" x14ac:dyDescent="0.25">
      <c r="A1357" s="238" t="s">
        <v>3507</v>
      </c>
      <c r="B1357" s="238"/>
      <c r="C1357" s="238"/>
      <c r="D1357" s="238"/>
      <c r="E1357" s="238"/>
      <c r="F1357" s="238" t="str">
        <f t="shared" si="88"/>
        <v>MCPTRDBPDCE Planning</v>
      </c>
      <c r="G1357" s="238" t="s">
        <v>1889</v>
      </c>
      <c r="H1357" s="238"/>
      <c r="I1357" s="238"/>
      <c r="J1357" s="238"/>
      <c r="K1357" s="238"/>
      <c r="L1357" s="238"/>
      <c r="M1357" s="238"/>
      <c r="O1357" s="239" t="s">
        <v>1486</v>
      </c>
      <c r="P1357" s="239" t="s">
        <v>39</v>
      </c>
    </row>
    <row r="1358" spans="1:16" s="239" customFormat="1" x14ac:dyDescent="0.25">
      <c r="A1358" s="238" t="s">
        <v>3509</v>
      </c>
      <c r="B1358" s="238"/>
      <c r="C1358" s="238"/>
      <c r="D1358" s="238"/>
      <c r="E1358" s="238"/>
      <c r="F1358" s="238" t="str">
        <f t="shared" si="88"/>
        <v>MCPAUDBCSRBB Valuation Qtr</v>
      </c>
      <c r="G1358" s="238" t="s">
        <v>1889</v>
      </c>
      <c r="H1358" s="238"/>
      <c r="I1358" s="238"/>
      <c r="J1358" s="238"/>
      <c r="K1358" s="238"/>
      <c r="L1358" s="238"/>
      <c r="M1358" s="238"/>
      <c r="O1358" s="240" t="s">
        <v>38</v>
      </c>
      <c r="P1358" s="239" t="s">
        <v>39</v>
      </c>
    </row>
    <row r="1359" spans="1:16" s="239" customFormat="1" x14ac:dyDescent="0.25">
      <c r="A1359" s="238" t="s">
        <v>3509</v>
      </c>
      <c r="B1359" s="238"/>
      <c r="C1359" s="238"/>
      <c r="D1359" s="238"/>
      <c r="E1359" s="238"/>
      <c r="F1359" s="238" t="str">
        <f t="shared" si="88"/>
        <v>MCPBEGTCSRBB Valuation Qtr</v>
      </c>
      <c r="G1359" s="238" t="s">
        <v>1889</v>
      </c>
      <c r="H1359" s="238"/>
      <c r="I1359" s="238"/>
      <c r="J1359" s="238"/>
      <c r="K1359" s="238"/>
      <c r="L1359" s="238"/>
      <c r="M1359" s="238"/>
      <c r="O1359" s="240" t="s">
        <v>179</v>
      </c>
      <c r="P1359" s="239" t="s">
        <v>39</v>
      </c>
    </row>
    <row r="1360" spans="1:16" s="239" customFormat="1" x14ac:dyDescent="0.25">
      <c r="A1360" s="238" t="s">
        <v>3509</v>
      </c>
      <c r="B1360" s="238"/>
      <c r="C1360" s="238"/>
      <c r="D1360" s="238"/>
      <c r="E1360" s="238"/>
      <c r="F1360" s="238" t="str">
        <f t="shared" si="88"/>
        <v>MCPDEDBCSRBB Valuation Qtr</v>
      </c>
      <c r="G1360" s="238" t="s">
        <v>1889</v>
      </c>
      <c r="H1360" s="238"/>
      <c r="I1360" s="238"/>
      <c r="J1360" s="238"/>
      <c r="K1360" s="238"/>
      <c r="L1360" s="238"/>
      <c r="M1360" s="238"/>
      <c r="O1360" s="240" t="s">
        <v>1576</v>
      </c>
      <c r="P1360" s="239" t="s">
        <v>39</v>
      </c>
    </row>
    <row r="1361" spans="1:16" s="239" customFormat="1" x14ac:dyDescent="0.25">
      <c r="A1361" s="238" t="s">
        <v>3509</v>
      </c>
      <c r="B1361" s="238"/>
      <c r="C1361" s="238"/>
      <c r="D1361" s="238"/>
      <c r="E1361" s="238"/>
      <c r="F1361" s="238" t="str">
        <f t="shared" si="88"/>
        <v>MCPESDBCSRBB Valuation Qtr</v>
      </c>
      <c r="G1361" s="238" t="s">
        <v>1889</v>
      </c>
      <c r="H1361" s="238"/>
      <c r="I1361" s="238"/>
      <c r="J1361" s="238"/>
      <c r="K1361" s="238"/>
      <c r="L1361" s="238"/>
      <c r="M1361" s="238"/>
      <c r="O1361" s="240" t="s">
        <v>1303</v>
      </c>
      <c r="P1361" s="239" t="s">
        <v>39</v>
      </c>
    </row>
    <row r="1362" spans="1:16" s="239" customFormat="1" x14ac:dyDescent="0.25">
      <c r="A1362" s="238" t="s">
        <v>3509</v>
      </c>
      <c r="B1362" s="238"/>
      <c r="C1362" s="238"/>
      <c r="D1362" s="238"/>
      <c r="E1362" s="238"/>
      <c r="F1362" s="238" t="str">
        <f t="shared" si="88"/>
        <v>MCPFRDBCSRBB Valuation Qtr</v>
      </c>
      <c r="G1362" s="238" t="s">
        <v>1889</v>
      </c>
      <c r="H1362" s="238"/>
      <c r="I1362" s="238"/>
      <c r="J1362" s="238"/>
      <c r="K1362" s="238"/>
      <c r="L1362" s="238"/>
      <c r="M1362" s="238"/>
      <c r="O1362" s="240" t="s">
        <v>475</v>
      </c>
      <c r="P1362" s="239" t="s">
        <v>39</v>
      </c>
    </row>
    <row r="1363" spans="1:16" s="239" customFormat="1" x14ac:dyDescent="0.25">
      <c r="A1363" s="238" t="s">
        <v>3509</v>
      </c>
      <c r="B1363" s="238"/>
      <c r="C1363" s="238"/>
      <c r="D1363" s="238"/>
      <c r="E1363" s="238"/>
      <c r="F1363" s="238" t="str">
        <f t="shared" si="88"/>
        <v>MCPICDBCSRBB Valuation Qtr</v>
      </c>
      <c r="G1363" s="238" t="s">
        <v>1889</v>
      </c>
      <c r="H1363" s="238"/>
      <c r="I1363" s="238"/>
      <c r="J1363" s="238"/>
      <c r="K1363" s="238"/>
      <c r="L1363" s="238"/>
      <c r="M1363" s="238"/>
      <c r="O1363" s="240" t="s">
        <v>715</v>
      </c>
      <c r="P1363" s="239" t="s">
        <v>39</v>
      </c>
    </row>
    <row r="1364" spans="1:16" s="239" customFormat="1" x14ac:dyDescent="0.25">
      <c r="A1364" s="238" t="s">
        <v>3509</v>
      </c>
      <c r="B1364" s="238"/>
      <c r="C1364" s="238"/>
      <c r="D1364" s="238"/>
      <c r="E1364" s="238"/>
      <c r="F1364" s="238" t="str">
        <f t="shared" si="88"/>
        <v>MCPITDBCSRBB Valuation Qtr</v>
      </c>
      <c r="G1364" s="238" t="s">
        <v>1889</v>
      </c>
      <c r="H1364" s="238"/>
      <c r="I1364" s="238"/>
      <c r="J1364" s="238"/>
      <c r="K1364" s="238"/>
      <c r="L1364" s="238"/>
      <c r="M1364" s="238"/>
      <c r="O1364" s="239" t="s">
        <v>496</v>
      </c>
      <c r="P1364" s="239" t="s">
        <v>39</v>
      </c>
    </row>
    <row r="1365" spans="1:16" s="239" customFormat="1" x14ac:dyDescent="0.25">
      <c r="A1365" s="238" t="s">
        <v>3509</v>
      </c>
      <c r="B1365" s="238"/>
      <c r="C1365" s="238"/>
      <c r="D1365" s="238"/>
      <c r="E1365" s="238"/>
      <c r="F1365" s="238" t="str">
        <f t="shared" si="88"/>
        <v>MCPLUDBCSRBB Valuation Qtr</v>
      </c>
      <c r="G1365" s="238" t="s">
        <v>1889</v>
      </c>
      <c r="H1365" s="238"/>
      <c r="I1365" s="238"/>
      <c r="J1365" s="238"/>
      <c r="K1365" s="238"/>
      <c r="L1365" s="238"/>
      <c r="M1365" s="238"/>
      <c r="O1365" s="239" t="s">
        <v>526</v>
      </c>
      <c r="P1365" s="239" t="s">
        <v>39</v>
      </c>
    </row>
    <row r="1366" spans="1:16" s="239" customFormat="1" x14ac:dyDescent="0.25">
      <c r="A1366" s="238" t="s">
        <v>3509</v>
      </c>
      <c r="B1366" s="238"/>
      <c r="C1366" s="238"/>
      <c r="D1366" s="238"/>
      <c r="E1366" s="238"/>
      <c r="F1366" s="238" t="str">
        <f t="shared" si="88"/>
        <v>MCPNLBTRCSRBB Valuation Qtr</v>
      </c>
      <c r="G1366" s="238" t="s">
        <v>1889</v>
      </c>
      <c r="H1366" s="238"/>
      <c r="I1366" s="238"/>
      <c r="J1366" s="238"/>
      <c r="K1366" s="238"/>
      <c r="L1366" s="238"/>
      <c r="M1366" s="238"/>
      <c r="O1366" s="239" t="s">
        <v>260</v>
      </c>
      <c r="P1366" s="239" t="s">
        <v>39</v>
      </c>
    </row>
    <row r="1367" spans="1:16" s="239" customFormat="1" x14ac:dyDescent="0.25">
      <c r="A1367" s="238" t="s">
        <v>3509</v>
      </c>
      <c r="B1367" s="238"/>
      <c r="C1367" s="238"/>
      <c r="D1367" s="238"/>
      <c r="E1367" s="238"/>
      <c r="F1367" s="238" t="str">
        <f t="shared" si="88"/>
        <v>MCPPLDBCSRBB Valuation Qtr</v>
      </c>
      <c r="G1367" s="238" t="s">
        <v>1889</v>
      </c>
      <c r="H1367" s="238"/>
      <c r="I1367" s="238"/>
      <c r="J1367" s="238"/>
      <c r="K1367" s="238"/>
      <c r="L1367" s="238"/>
      <c r="M1367" s="238"/>
      <c r="O1367" s="239" t="s">
        <v>1626</v>
      </c>
      <c r="P1367" s="239" t="s">
        <v>39</v>
      </c>
    </row>
    <row r="1368" spans="1:16" s="239" customFormat="1" x14ac:dyDescent="0.25">
      <c r="A1368" s="238" t="s">
        <v>3509</v>
      </c>
      <c r="B1368" s="238"/>
      <c r="C1368" s="238"/>
      <c r="D1368" s="238"/>
      <c r="E1368" s="238"/>
      <c r="F1368" s="238" t="str">
        <f t="shared" si="88"/>
        <v>MCPRODBCSRBB Valuation Qtr</v>
      </c>
      <c r="G1368" s="238" t="s">
        <v>1889</v>
      </c>
      <c r="H1368" s="238"/>
      <c r="I1368" s="238"/>
      <c r="J1368" s="238"/>
      <c r="K1368" s="238"/>
      <c r="L1368" s="238"/>
      <c r="M1368" s="238"/>
      <c r="O1368" s="239" t="s">
        <v>326</v>
      </c>
      <c r="P1368" s="239" t="s">
        <v>39</v>
      </c>
    </row>
    <row r="1369" spans="1:16" s="239" customFormat="1" x14ac:dyDescent="0.25">
      <c r="A1369" s="238" t="s">
        <v>3509</v>
      </c>
      <c r="B1369" s="238"/>
      <c r="C1369" s="238"/>
      <c r="D1369" s="238"/>
      <c r="E1369" s="238"/>
      <c r="F1369" s="238" t="str">
        <f t="shared" si="88"/>
        <v>MCPTRDBCSRBB Valuation Qtr</v>
      </c>
      <c r="G1369" s="238" t="s">
        <v>1889</v>
      </c>
      <c r="H1369" s="238"/>
      <c r="I1369" s="238"/>
      <c r="J1369" s="238"/>
      <c r="K1369" s="238"/>
      <c r="L1369" s="238"/>
      <c r="M1369" s="238"/>
      <c r="O1369" s="239" t="s">
        <v>1486</v>
      </c>
      <c r="P1369" s="239" t="s">
        <v>39</v>
      </c>
    </row>
    <row r="1370" spans="1:16" s="239" customFormat="1" x14ac:dyDescent="0.25">
      <c r="A1370" s="238" t="s">
        <v>3509</v>
      </c>
      <c r="B1370" s="238"/>
      <c r="C1370" s="238"/>
      <c r="D1370" s="238"/>
      <c r="E1370" s="238"/>
      <c r="F1370" s="238" t="str">
        <f t="shared" si="88"/>
        <v>MCPWBUSCSRBB Valuation Qtr</v>
      </c>
      <c r="G1370" s="238" t="s">
        <v>1889</v>
      </c>
      <c r="H1370" s="238"/>
      <c r="I1370" s="238"/>
      <c r="J1370" s="238"/>
      <c r="K1370" s="238"/>
      <c r="L1370" s="238"/>
      <c r="M1370" s="238"/>
      <c r="O1370" s="239" t="s">
        <v>358</v>
      </c>
      <c r="P1370" s="239" t="s">
        <v>39</v>
      </c>
    </row>
    <row r="1371" spans="1:16" s="239" customFormat="1" x14ac:dyDescent="0.25">
      <c r="A1371" s="238" t="s">
        <v>3510</v>
      </c>
      <c r="B1371" s="238"/>
      <c r="C1371" s="238"/>
      <c r="D1371" s="238"/>
      <c r="E1371" s="238"/>
      <c r="F1371" s="238" t="str">
        <f t="shared" si="88"/>
        <v>MCPAUDBCSRBB Planning Qtr</v>
      </c>
      <c r="G1371" s="238" t="s">
        <v>1889</v>
      </c>
      <c r="H1371" s="238"/>
      <c r="I1371" s="238"/>
      <c r="J1371" s="238"/>
      <c r="K1371" s="238"/>
      <c r="L1371" s="238"/>
      <c r="M1371" s="238"/>
      <c r="O1371" s="240" t="s">
        <v>38</v>
      </c>
      <c r="P1371" s="239" t="s">
        <v>39</v>
      </c>
    </row>
    <row r="1372" spans="1:16" s="239" customFormat="1" x14ac:dyDescent="0.25">
      <c r="A1372" s="238" t="s">
        <v>3510</v>
      </c>
      <c r="B1372" s="238"/>
      <c r="C1372" s="238"/>
      <c r="D1372" s="238"/>
      <c r="E1372" s="238"/>
      <c r="F1372" s="238" t="str">
        <f t="shared" si="88"/>
        <v>MCPBEGTCSRBB Planning Qtr</v>
      </c>
      <c r="G1372" s="238" t="s">
        <v>1889</v>
      </c>
      <c r="H1372" s="238"/>
      <c r="I1372" s="238"/>
      <c r="J1372" s="238"/>
      <c r="K1372" s="238"/>
      <c r="L1372" s="238"/>
      <c r="M1372" s="238"/>
      <c r="O1372" s="240" t="s">
        <v>179</v>
      </c>
      <c r="P1372" s="239" t="s">
        <v>39</v>
      </c>
    </row>
    <row r="1373" spans="1:16" s="239" customFormat="1" x14ac:dyDescent="0.25">
      <c r="A1373" s="238" t="s">
        <v>3510</v>
      </c>
      <c r="B1373" s="238"/>
      <c r="C1373" s="238"/>
      <c r="D1373" s="238"/>
      <c r="E1373" s="238"/>
      <c r="F1373" s="238" t="str">
        <f t="shared" si="88"/>
        <v>MCPDEDBCSRBB Planning Qtr</v>
      </c>
      <c r="G1373" s="238" t="s">
        <v>1889</v>
      </c>
      <c r="H1373" s="238"/>
      <c r="I1373" s="238"/>
      <c r="J1373" s="238"/>
      <c r="K1373" s="238"/>
      <c r="L1373" s="238"/>
      <c r="M1373" s="238"/>
      <c r="O1373" s="240" t="s">
        <v>1576</v>
      </c>
      <c r="P1373" s="239" t="s">
        <v>39</v>
      </c>
    </row>
    <row r="1374" spans="1:16" s="239" customFormat="1" x14ac:dyDescent="0.25">
      <c r="A1374" s="238" t="s">
        <v>3510</v>
      </c>
      <c r="B1374" s="238"/>
      <c r="C1374" s="238"/>
      <c r="D1374" s="238"/>
      <c r="E1374" s="238"/>
      <c r="F1374" s="238" t="str">
        <f t="shared" si="88"/>
        <v>MCPESDBCSRBB Planning Qtr</v>
      </c>
      <c r="G1374" s="238" t="s">
        <v>1889</v>
      </c>
      <c r="H1374" s="238"/>
      <c r="I1374" s="238"/>
      <c r="J1374" s="238"/>
      <c r="K1374" s="238"/>
      <c r="L1374" s="238"/>
      <c r="M1374" s="238"/>
      <c r="O1374" s="240" t="s">
        <v>1303</v>
      </c>
      <c r="P1374" s="239" t="s">
        <v>39</v>
      </c>
    </row>
    <row r="1375" spans="1:16" s="239" customFormat="1" x14ac:dyDescent="0.25">
      <c r="A1375" s="238" t="s">
        <v>3510</v>
      </c>
      <c r="B1375" s="238"/>
      <c r="C1375" s="238"/>
      <c r="D1375" s="238"/>
      <c r="E1375" s="238"/>
      <c r="F1375" s="238" t="str">
        <f t="shared" si="88"/>
        <v>MCPFRDBCSRBB Planning Qtr</v>
      </c>
      <c r="G1375" s="238" t="s">
        <v>1889</v>
      </c>
      <c r="H1375" s="238"/>
      <c r="I1375" s="238"/>
      <c r="J1375" s="238"/>
      <c r="K1375" s="238"/>
      <c r="L1375" s="238"/>
      <c r="M1375" s="238"/>
      <c r="O1375" s="240" t="s">
        <v>475</v>
      </c>
      <c r="P1375" s="239" t="s">
        <v>39</v>
      </c>
    </row>
    <row r="1376" spans="1:16" s="239" customFormat="1" x14ac:dyDescent="0.25">
      <c r="A1376" s="238" t="s">
        <v>3510</v>
      </c>
      <c r="B1376" s="238"/>
      <c r="C1376" s="238"/>
      <c r="D1376" s="238"/>
      <c r="E1376" s="238"/>
      <c r="F1376" s="238" t="str">
        <f t="shared" si="88"/>
        <v>MCPICDBCSRBB Planning Qtr</v>
      </c>
      <c r="G1376" s="238" t="s">
        <v>1889</v>
      </c>
      <c r="H1376" s="238"/>
      <c r="I1376" s="238"/>
      <c r="J1376" s="238"/>
      <c r="K1376" s="238"/>
      <c r="L1376" s="238"/>
      <c r="M1376" s="238"/>
      <c r="O1376" s="240" t="s">
        <v>715</v>
      </c>
      <c r="P1376" s="239" t="s">
        <v>39</v>
      </c>
    </row>
    <row r="1377" spans="1:16" s="239" customFormat="1" x14ac:dyDescent="0.25">
      <c r="A1377" s="238" t="s">
        <v>3510</v>
      </c>
      <c r="B1377" s="238"/>
      <c r="C1377" s="238"/>
      <c r="D1377" s="238"/>
      <c r="E1377" s="238"/>
      <c r="F1377" s="238" t="str">
        <f t="shared" si="88"/>
        <v>MCPITDBCSRBB Planning Qtr</v>
      </c>
      <c r="G1377" s="238" t="s">
        <v>1889</v>
      </c>
      <c r="H1377" s="238"/>
      <c r="I1377" s="238"/>
      <c r="J1377" s="238"/>
      <c r="K1377" s="238"/>
      <c r="L1377" s="238"/>
      <c r="M1377" s="238"/>
      <c r="O1377" s="239" t="s">
        <v>496</v>
      </c>
      <c r="P1377" s="239" t="s">
        <v>39</v>
      </c>
    </row>
    <row r="1378" spans="1:16" s="239" customFormat="1" x14ac:dyDescent="0.25">
      <c r="A1378" s="238" t="s">
        <v>3510</v>
      </c>
      <c r="B1378" s="238"/>
      <c r="C1378" s="238"/>
      <c r="D1378" s="238"/>
      <c r="E1378" s="238"/>
      <c r="F1378" s="238" t="str">
        <f t="shared" si="88"/>
        <v>MCPLUDBCSRBB Planning Qtr</v>
      </c>
      <c r="G1378" s="238" t="s">
        <v>1889</v>
      </c>
      <c r="H1378" s="238"/>
      <c r="I1378" s="238"/>
      <c r="J1378" s="238"/>
      <c r="K1378" s="238"/>
      <c r="L1378" s="238"/>
      <c r="M1378" s="238"/>
      <c r="O1378" s="239" t="s">
        <v>526</v>
      </c>
      <c r="P1378" s="239" t="s">
        <v>39</v>
      </c>
    </row>
    <row r="1379" spans="1:16" s="239" customFormat="1" x14ac:dyDescent="0.25">
      <c r="A1379" s="238" t="s">
        <v>3510</v>
      </c>
      <c r="B1379" s="238"/>
      <c r="C1379" s="238"/>
      <c r="D1379" s="238"/>
      <c r="E1379" s="238"/>
      <c r="F1379" s="238" t="str">
        <f t="shared" si="88"/>
        <v>MCPNLBTRCSRBB Planning Qtr</v>
      </c>
      <c r="G1379" s="238" t="s">
        <v>1889</v>
      </c>
      <c r="H1379" s="238"/>
      <c r="I1379" s="238"/>
      <c r="J1379" s="238"/>
      <c r="K1379" s="238"/>
      <c r="L1379" s="238"/>
      <c r="M1379" s="238"/>
      <c r="O1379" s="239" t="s">
        <v>260</v>
      </c>
      <c r="P1379" s="239" t="s">
        <v>39</v>
      </c>
    </row>
    <row r="1380" spans="1:16" s="239" customFormat="1" x14ac:dyDescent="0.25">
      <c r="A1380" s="238" t="s">
        <v>3510</v>
      </c>
      <c r="B1380" s="238"/>
      <c r="C1380" s="238"/>
      <c r="D1380" s="238"/>
      <c r="E1380" s="238"/>
      <c r="F1380" s="238" t="str">
        <f t="shared" si="88"/>
        <v>MCPPLDBCSRBB Planning Qtr</v>
      </c>
      <c r="G1380" s="238" t="s">
        <v>1889</v>
      </c>
      <c r="H1380" s="238"/>
      <c r="I1380" s="238"/>
      <c r="J1380" s="238"/>
      <c r="K1380" s="238"/>
      <c r="L1380" s="238"/>
      <c r="M1380" s="238"/>
      <c r="O1380" s="239" t="s">
        <v>1626</v>
      </c>
      <c r="P1380" s="239" t="s">
        <v>39</v>
      </c>
    </row>
    <row r="1381" spans="1:16" s="239" customFormat="1" x14ac:dyDescent="0.25">
      <c r="A1381" s="238" t="s">
        <v>3510</v>
      </c>
      <c r="B1381" s="238"/>
      <c r="C1381" s="238"/>
      <c r="D1381" s="238"/>
      <c r="E1381" s="238"/>
      <c r="F1381" s="238" t="str">
        <f t="shared" si="88"/>
        <v>MCPRODBCSRBB Planning Qtr</v>
      </c>
      <c r="G1381" s="238" t="s">
        <v>1889</v>
      </c>
      <c r="H1381" s="238"/>
      <c r="I1381" s="238"/>
      <c r="J1381" s="238"/>
      <c r="K1381" s="238"/>
      <c r="L1381" s="238"/>
      <c r="M1381" s="238"/>
      <c r="O1381" s="239" t="s">
        <v>326</v>
      </c>
      <c r="P1381" s="239" t="s">
        <v>39</v>
      </c>
    </row>
    <row r="1382" spans="1:16" s="239" customFormat="1" x14ac:dyDescent="0.25">
      <c r="A1382" s="238" t="s">
        <v>3510</v>
      </c>
      <c r="B1382" s="238"/>
      <c r="C1382" s="238"/>
      <c r="D1382" s="238"/>
      <c r="E1382" s="238"/>
      <c r="F1382" s="238" t="str">
        <f t="shared" si="88"/>
        <v>MCPTRDBCSRBB Planning Qtr</v>
      </c>
      <c r="G1382" s="238" t="s">
        <v>1889</v>
      </c>
      <c r="H1382" s="238"/>
      <c r="I1382" s="238"/>
      <c r="J1382" s="238"/>
      <c r="K1382" s="238"/>
      <c r="L1382" s="238"/>
      <c r="M1382" s="238"/>
      <c r="O1382" s="239" t="s">
        <v>1486</v>
      </c>
      <c r="P1382" s="239" t="s">
        <v>39</v>
      </c>
    </row>
    <row r="1383" spans="1:16" s="239" customFormat="1" x14ac:dyDescent="0.25">
      <c r="A1383" s="238" t="s">
        <v>3510</v>
      </c>
      <c r="B1383" s="238"/>
      <c r="C1383" s="238"/>
      <c r="D1383" s="238"/>
      <c r="E1383" s="238"/>
      <c r="F1383" s="238" t="str">
        <f t="shared" si="88"/>
        <v>MCPWBUSCSRBB Planning Qtr</v>
      </c>
      <c r="G1383" s="238" t="s">
        <v>1889</v>
      </c>
      <c r="H1383" s="238"/>
      <c r="I1383" s="238"/>
      <c r="J1383" s="238"/>
      <c r="K1383" s="238"/>
      <c r="L1383" s="238"/>
      <c r="M1383" s="238"/>
      <c r="O1383" s="239" t="s">
        <v>358</v>
      </c>
      <c r="P1383" s="239" t="s">
        <v>39</v>
      </c>
    </row>
    <row r="1384" spans="1:16" s="239" customFormat="1" x14ac:dyDescent="0.25">
      <c r="A1384" s="238"/>
      <c r="B1384" s="238"/>
      <c r="C1384" s="238"/>
      <c r="D1384" s="238"/>
      <c r="E1384" s="238"/>
      <c r="F1384" s="238" t="str">
        <f t="shared" si="88"/>
        <v/>
      </c>
      <c r="G1384" s="238"/>
      <c r="H1384" s="238"/>
      <c r="I1384" s="238"/>
      <c r="J1384" s="238"/>
      <c r="K1384" s="238"/>
      <c r="L1384" s="238"/>
      <c r="M1384" s="238"/>
    </row>
    <row r="1385" spans="1:16" s="239" customFormat="1" x14ac:dyDescent="0.25">
      <c r="A1385" s="238"/>
      <c r="B1385" s="238"/>
      <c r="C1385" s="238"/>
      <c r="D1385" s="238"/>
      <c r="E1385" s="238"/>
      <c r="F1385" s="238" t="str">
        <f t="shared" si="88"/>
        <v/>
      </c>
      <c r="G1385" s="238"/>
      <c r="H1385" s="238"/>
      <c r="I1385" s="238"/>
      <c r="J1385" s="238"/>
      <c r="K1385" s="238"/>
      <c r="L1385" s="238"/>
      <c r="M1385" s="238"/>
    </row>
    <row r="1386" spans="1:16" s="239" customFormat="1" x14ac:dyDescent="0.25">
      <c r="A1386" s="238"/>
      <c r="B1386" s="238"/>
      <c r="C1386" s="238"/>
      <c r="D1386" s="238"/>
      <c r="E1386" s="238"/>
      <c r="F1386" s="238" t="str">
        <f t="shared" si="88"/>
        <v/>
      </c>
      <c r="G1386" s="238"/>
      <c r="H1386" s="238"/>
      <c r="I1386" s="238"/>
      <c r="J1386" s="238"/>
      <c r="K1386" s="238"/>
      <c r="L1386" s="238"/>
      <c r="M1386" s="238"/>
    </row>
    <row r="1387" spans="1:16" s="239" customFormat="1" x14ac:dyDescent="0.25">
      <c r="A1387" s="238"/>
      <c r="B1387" s="238"/>
      <c r="C1387" s="238"/>
      <c r="D1387" s="238"/>
      <c r="E1387" s="238"/>
      <c r="F1387" s="238" t="str">
        <f t="shared" si="88"/>
        <v/>
      </c>
      <c r="G1387" s="238"/>
      <c r="H1387" s="238"/>
      <c r="I1387" s="238"/>
      <c r="J1387" s="238"/>
      <c r="K1387" s="238"/>
      <c r="L1387" s="238"/>
      <c r="M1387" s="238"/>
    </row>
    <row r="1388" spans="1:16" s="239" customFormat="1" x14ac:dyDescent="0.25">
      <c r="A1388" s="238"/>
      <c r="B1388" s="238"/>
      <c r="C1388" s="238"/>
      <c r="D1388" s="238"/>
      <c r="E1388" s="238"/>
      <c r="F1388" s="238" t="str">
        <f t="shared" si="88"/>
        <v/>
      </c>
      <c r="G1388" s="238"/>
      <c r="H1388" s="238"/>
      <c r="I1388" s="238"/>
      <c r="J1388" s="238"/>
      <c r="K1388" s="238"/>
      <c r="L1388" s="238"/>
      <c r="M1388" s="238"/>
    </row>
    <row r="1389" spans="1:16" s="239" customFormat="1" x14ac:dyDescent="0.25">
      <c r="A1389" s="238"/>
      <c r="B1389" s="238"/>
      <c r="C1389" s="238"/>
      <c r="D1389" s="238"/>
      <c r="E1389" s="238"/>
      <c r="F1389" s="238" t="str">
        <f t="shared" si="88"/>
        <v/>
      </c>
      <c r="G1389" s="238"/>
      <c r="H1389" s="238"/>
      <c r="I1389" s="238"/>
      <c r="J1389" s="238"/>
      <c r="K1389" s="238"/>
      <c r="L1389" s="238"/>
      <c r="M1389" s="238"/>
    </row>
    <row r="1390" spans="1:16" s="239" customFormat="1" x14ac:dyDescent="0.25">
      <c r="A1390" s="238"/>
      <c r="B1390" s="238"/>
      <c r="C1390" s="238"/>
      <c r="D1390" s="238"/>
      <c r="E1390" s="238"/>
      <c r="F1390" s="238" t="str">
        <f t="shared" si="88"/>
        <v/>
      </c>
      <c r="G1390" s="238"/>
      <c r="H1390" s="238"/>
      <c r="I1390" s="238"/>
      <c r="J1390" s="238"/>
      <c r="K1390" s="238"/>
      <c r="L1390" s="238"/>
      <c r="M1390" s="238"/>
    </row>
    <row r="1391" spans="1:16" s="239" customFormat="1" x14ac:dyDescent="0.25">
      <c r="A1391" s="238"/>
      <c r="B1391" s="238"/>
      <c r="C1391" s="238"/>
      <c r="D1391" s="238"/>
      <c r="E1391" s="238"/>
      <c r="F1391" s="238" t="str">
        <f t="shared" si="88"/>
        <v/>
      </c>
      <c r="G1391" s="238"/>
      <c r="H1391" s="238"/>
      <c r="I1391" s="238"/>
      <c r="J1391" s="238"/>
      <c r="K1391" s="238"/>
      <c r="L1391" s="238"/>
      <c r="M1391" s="238"/>
    </row>
    <row r="1392" spans="1:16" x14ac:dyDescent="0.25">
      <c r="O1392"/>
    </row>
    <row r="1393" spans="15:15" x14ac:dyDescent="0.25">
      <c r="O1393"/>
    </row>
    <row r="1394" spans="15:15" x14ac:dyDescent="0.25">
      <c r="O1394"/>
    </row>
    <row r="1395" spans="15:15" x14ac:dyDescent="0.25">
      <c r="O1395"/>
    </row>
    <row r="1396" spans="15:15" x14ac:dyDescent="0.25">
      <c r="O1396"/>
    </row>
    <row r="1397" spans="15:15" x14ac:dyDescent="0.25">
      <c r="O1397"/>
    </row>
    <row r="1398" spans="15:15" x14ac:dyDescent="0.25">
      <c r="O1398"/>
    </row>
    <row r="1399" spans="15:15" x14ac:dyDescent="0.25">
      <c r="O1399"/>
    </row>
    <row r="1400" spans="15:15" x14ac:dyDescent="0.25">
      <c r="O1400"/>
    </row>
    <row r="1401" spans="15:15" x14ac:dyDescent="0.25">
      <c r="O1401"/>
    </row>
    <row r="1402" spans="15:15" x14ac:dyDescent="0.25">
      <c r="O1402"/>
    </row>
    <row r="1403" spans="15:15" x14ac:dyDescent="0.25">
      <c r="O1403"/>
    </row>
    <row r="1404" spans="15:15" x14ac:dyDescent="0.25">
      <c r="O1404"/>
    </row>
    <row r="1405" spans="15:15" x14ac:dyDescent="0.25">
      <c r="O1405"/>
    </row>
    <row r="1406" spans="15:15" x14ac:dyDescent="0.25">
      <c r="O1406"/>
    </row>
    <row r="1407" spans="15:15" x14ac:dyDescent="0.25">
      <c r="O1407"/>
    </row>
    <row r="1408" spans="15:15" x14ac:dyDescent="0.25">
      <c r="O1408"/>
    </row>
    <row r="1409" spans="15:15" x14ac:dyDescent="0.25">
      <c r="O1409"/>
    </row>
    <row r="1410" spans="15:15" x14ac:dyDescent="0.25">
      <c r="O1410"/>
    </row>
    <row r="1411" spans="15:15" x14ac:dyDescent="0.25">
      <c r="O1411"/>
    </row>
    <row r="1412" spans="15:15" x14ac:dyDescent="0.25">
      <c r="O1412"/>
    </row>
    <row r="1413" spans="15:15" x14ac:dyDescent="0.25">
      <c r="O1413"/>
    </row>
    <row r="1414" spans="15:15" x14ac:dyDescent="0.25">
      <c r="O1414"/>
    </row>
    <row r="1415" spans="15:15" x14ac:dyDescent="0.25">
      <c r="O1415"/>
    </row>
    <row r="1416" spans="15:15" x14ac:dyDescent="0.25">
      <c r="O1416"/>
    </row>
    <row r="1417" spans="15:15" x14ac:dyDescent="0.25">
      <c r="O1417"/>
    </row>
    <row r="1418" spans="15:15" x14ac:dyDescent="0.25">
      <c r="O1418"/>
    </row>
    <row r="1419" spans="15:15" x14ac:dyDescent="0.25">
      <c r="O1419"/>
    </row>
    <row r="1420" spans="15:15" x14ac:dyDescent="0.25">
      <c r="O1420"/>
    </row>
    <row r="1421" spans="15:15" x14ac:dyDescent="0.25">
      <c r="O1421"/>
    </row>
    <row r="1422" spans="15:15" x14ac:dyDescent="0.25">
      <c r="O1422"/>
    </row>
    <row r="1423" spans="15:15" x14ac:dyDescent="0.25">
      <c r="O1423"/>
    </row>
    <row r="1424" spans="15:15" x14ac:dyDescent="0.25">
      <c r="O1424"/>
    </row>
    <row r="1425" spans="15:15" x14ac:dyDescent="0.25">
      <c r="O1425"/>
    </row>
    <row r="1426" spans="15:15" x14ac:dyDescent="0.25">
      <c r="O1426"/>
    </row>
    <row r="1427" spans="15:15" x14ac:dyDescent="0.25">
      <c r="O1427"/>
    </row>
    <row r="1428" spans="15:15" x14ac:dyDescent="0.25">
      <c r="O1428"/>
    </row>
    <row r="1429" spans="15:15" x14ac:dyDescent="0.25">
      <c r="O1429"/>
    </row>
    <row r="1430" spans="15:15" x14ac:dyDescent="0.25">
      <c r="O1430"/>
    </row>
    <row r="1431" spans="15:15" x14ac:dyDescent="0.25">
      <c r="O1431"/>
    </row>
    <row r="1432" spans="15:15" x14ac:dyDescent="0.25">
      <c r="O1432"/>
    </row>
    <row r="1433" spans="15:15" x14ac:dyDescent="0.25">
      <c r="O1433"/>
    </row>
    <row r="1434" spans="15:15" x14ac:dyDescent="0.25">
      <c r="O1434"/>
    </row>
    <row r="1435" spans="15:15" x14ac:dyDescent="0.25">
      <c r="O1435"/>
    </row>
    <row r="1436" spans="15:15" x14ac:dyDescent="0.25">
      <c r="O1436"/>
    </row>
    <row r="1437" spans="15:15" x14ac:dyDescent="0.25">
      <c r="O1437"/>
    </row>
    <row r="1438" spans="15:15" x14ac:dyDescent="0.25">
      <c r="O1438"/>
    </row>
    <row r="1439" spans="15:15" x14ac:dyDescent="0.25">
      <c r="O1439"/>
    </row>
    <row r="1440" spans="15:15" x14ac:dyDescent="0.25">
      <c r="O1440"/>
    </row>
    <row r="1441" spans="15:15" x14ac:dyDescent="0.25">
      <c r="O1441"/>
    </row>
    <row r="1442" spans="15:15" x14ac:dyDescent="0.25">
      <c r="O1442"/>
    </row>
    <row r="1443" spans="15:15" x14ac:dyDescent="0.25">
      <c r="O1443"/>
    </row>
    <row r="1444" spans="15:15" x14ac:dyDescent="0.25">
      <c r="O1444"/>
    </row>
    <row r="1445" spans="15:15" x14ac:dyDescent="0.25">
      <c r="O1445"/>
    </row>
    <row r="1446" spans="15:15" x14ac:dyDescent="0.25">
      <c r="O1446"/>
    </row>
    <row r="1447" spans="15:15" x14ac:dyDescent="0.25">
      <c r="O1447"/>
    </row>
    <row r="1448" spans="15:15" x14ac:dyDescent="0.25">
      <c r="O1448"/>
    </row>
    <row r="1449" spans="15:15" x14ac:dyDescent="0.25">
      <c r="O1449"/>
    </row>
    <row r="1450" spans="15:15" x14ac:dyDescent="0.25">
      <c r="O1450"/>
    </row>
    <row r="1451" spans="15:15" x14ac:dyDescent="0.25">
      <c r="O1451"/>
    </row>
    <row r="1452" spans="15:15" x14ac:dyDescent="0.25">
      <c r="O1452"/>
    </row>
    <row r="1453" spans="15:15" x14ac:dyDescent="0.25">
      <c r="O1453"/>
    </row>
    <row r="1454" spans="15:15" x14ac:dyDescent="0.25">
      <c r="O1454"/>
    </row>
    <row r="1455" spans="15:15" x14ac:dyDescent="0.25">
      <c r="O1455"/>
    </row>
    <row r="1456" spans="15:15" x14ac:dyDescent="0.25">
      <c r="O1456"/>
    </row>
    <row r="1457" spans="15:15" x14ac:dyDescent="0.25">
      <c r="O1457"/>
    </row>
  </sheetData>
  <autoFilter ref="A1:AY1391" xr:uid="{147D72D6-F4CD-4E3C-947D-8CBCE89BD4D7}"/>
  <sortState xmlns:xlrd2="http://schemas.microsoft.com/office/spreadsheetml/2017/richdata2" ref="O1371:O1457">
    <sortCondition ref="O1371:O1457"/>
  </sortState>
  <conditionalFormatting sqref="Q1:R1307">
    <cfRule type="cellIs" dxfId="3335" priority="28" operator="equal">
      <formula>"NULL"</formula>
    </cfRule>
  </conditionalFormatting>
  <conditionalFormatting sqref="U1:U15 U17:U1307">
    <cfRule type="cellIs" dxfId="3334" priority="26" operator="equal">
      <formula>"NULL"</formula>
    </cfRule>
  </conditionalFormatting>
  <conditionalFormatting sqref="AA1:AF1307">
    <cfRule type="cellIs" dxfId="3333" priority="24" operator="lessThan">
      <formula>0</formula>
    </cfRule>
  </conditionalFormatting>
  <conditionalFormatting sqref="AS940:AS943 AS945:AS1019 AS1022:AS1147 AS1154:AS1157 AS1176 AS1185 AS1188:AS1294 AS1164:AS1174 AS1296:AS1307 AS1:AS370 AS377:AS938">
    <cfRule type="expression" dxfId="3332" priority="22">
      <formula>$V1="RFC/STP Driven Configuration Changes"</formula>
    </cfRule>
  </conditionalFormatting>
  <conditionalFormatting sqref="AR2:AR1019 AR1022:AR1307">
    <cfRule type="expression" dxfId="3331" priority="3">
      <formula>$U2="Data Quality"</formula>
    </cfRule>
  </conditionalFormatting>
  <conditionalFormatting sqref="AQ204:AQ206">
    <cfRule type="expression" priority="20" stopIfTrue="1">
      <formula>$D204="Completed"</formula>
    </cfRule>
    <cfRule type="expression" dxfId="3330" priority="21">
      <formula>AQ204=""</formula>
    </cfRule>
  </conditionalFormatting>
  <conditionalFormatting sqref="AR817">
    <cfRule type="expression" dxfId="3329" priority="29">
      <formula>$U816="Data Quality"</formula>
    </cfRule>
  </conditionalFormatting>
  <conditionalFormatting sqref="AR816">
    <cfRule type="expression" dxfId="3328" priority="30">
      <formula>#REF!="Data Quality"</formula>
    </cfRule>
  </conditionalFormatting>
  <conditionalFormatting sqref="AX838">
    <cfRule type="expression" priority="18" stopIfTrue="1">
      <formula>$D838="Completed"</formula>
    </cfRule>
    <cfRule type="expression" dxfId="3327" priority="19">
      <formula>AX838=""</formula>
    </cfRule>
  </conditionalFormatting>
  <conditionalFormatting sqref="AX839">
    <cfRule type="expression" priority="16" stopIfTrue="1">
      <formula>$D839="Completed"</formula>
    </cfRule>
    <cfRule type="expression" dxfId="3326" priority="17">
      <formula>AX839=""</formula>
    </cfRule>
  </conditionalFormatting>
  <conditionalFormatting sqref="AX840">
    <cfRule type="expression" priority="14" stopIfTrue="1">
      <formula>$D840="Completed"</formula>
    </cfRule>
    <cfRule type="expression" dxfId="3325" priority="15">
      <formula>AX840=""</formula>
    </cfRule>
  </conditionalFormatting>
  <conditionalFormatting sqref="AX841">
    <cfRule type="expression" priority="12" stopIfTrue="1">
      <formula>$D841="Completed"</formula>
    </cfRule>
    <cfRule type="expression" dxfId="3324" priority="13">
      <formula>AX841=""</formula>
    </cfRule>
  </conditionalFormatting>
  <conditionalFormatting sqref="AX842">
    <cfRule type="expression" priority="10" stopIfTrue="1">
      <formula>$D842="Completed"</formula>
    </cfRule>
    <cfRule type="expression" dxfId="3323" priority="11">
      <formula>AX842=""</formula>
    </cfRule>
  </conditionalFormatting>
  <conditionalFormatting sqref="AX843">
    <cfRule type="expression" priority="8" stopIfTrue="1">
      <formula>$D843="Completed"</formula>
    </cfRule>
    <cfRule type="expression" dxfId="3322" priority="9">
      <formula>AX843=""</formula>
    </cfRule>
  </conditionalFormatting>
  <conditionalFormatting sqref="AX844">
    <cfRule type="expression" priority="6" stopIfTrue="1">
      <formula>$D844="Completed"</formula>
    </cfRule>
    <cfRule type="expression" dxfId="3321" priority="7">
      <formula>AX844=""</formula>
    </cfRule>
  </conditionalFormatting>
  <conditionalFormatting sqref="AX845">
    <cfRule type="expression" priority="4" stopIfTrue="1">
      <formula>$D845="Completed"</formula>
    </cfRule>
    <cfRule type="expression" dxfId="3320" priority="5">
      <formula>AX845=""</formula>
    </cfRule>
  </conditionalFormatting>
  <conditionalFormatting sqref="AX1022:AX1035 AX2:AX356 AX453:AX547 AX1038:AX1042 AX1055:AX1061 AX1063 AX1065:AX1067 AX1069:AX1072 AX991:AX1019 AX1266:AX1307 AX903:AX989 AX566:AX901 AX549:AX564 AX1078:AX1264 AX358:AX450">
    <cfRule type="expression" dxfId="3319" priority="23">
      <formula>$U2="Tech"</formula>
    </cfRule>
  </conditionalFormatting>
  <conditionalFormatting sqref="W2:AF1307 AN2:AN1307">
    <cfRule type="expression" dxfId="3318" priority="2">
      <formula>AND(    OR($L2&gt;=2),    $M2&lt;&gt;"Export to ARA",    NOT(ISNUMBER(SEARCH("Maintenance",$M2))) )</formula>
    </cfRule>
    <cfRule type="expression" dxfId="3317" priority="25">
      <formula>AND(OR(#REF!&gt;0, #REF!&gt;0) )</formula>
    </cfRule>
    <cfRule type="expression" dxfId="3316" priority="27">
      <formula>OR(W2="Failed", W2="Stopped", W2="Unfinished")</formula>
    </cfRule>
  </conditionalFormatting>
  <conditionalFormatting sqref="T548">
    <cfRule type="cellIs" dxfId="3315" priority="1" operator="equal">
      <formula>"NULL"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1AF95-912C-41B8-9A6E-C0897DA10C42}">
  <sheetPr codeName="Sheet5">
    <tabColor rgb="FFFFC000"/>
    <outlinePr summaryBelow="0" summaryRight="0"/>
  </sheetPr>
  <dimension ref="B3:BD1337"/>
  <sheetViews>
    <sheetView showGridLines="0" zoomScale="85" zoomScaleNormal="85" workbookViewId="0"/>
  </sheetViews>
  <sheetFormatPr defaultRowHeight="15" outlineLevelCol="1" x14ac:dyDescent="0.25"/>
  <cols>
    <col min="1" max="1" width="3.875" style="21" customWidth="1"/>
    <col min="2" max="2" width="61.875" style="21" customWidth="1" collapsed="1"/>
    <col min="3" max="8" width="9" style="21" hidden="1" customWidth="1" outlineLevel="1"/>
    <col min="9" max="9" width="9" style="21"/>
    <col min="10" max="10" width="22.5" style="35" customWidth="1"/>
    <col min="11" max="11" width="20.25" style="21" customWidth="1"/>
    <col min="12" max="13" width="4.125" style="21" customWidth="1"/>
    <col min="14" max="14" width="62" style="21" customWidth="1"/>
    <col min="15" max="15" width="22.5" style="21" customWidth="1"/>
    <col min="16" max="17" width="2.375" style="21" customWidth="1"/>
    <col min="18" max="18" width="1.25" customWidth="1"/>
    <col min="19" max="19" width="1" customWidth="1"/>
    <col min="20" max="20" width="2.875" customWidth="1"/>
    <col min="21" max="21" width="3.125"/>
    <col min="22" max="22" width="2.5" customWidth="1"/>
    <col min="23" max="23" width="2.25" customWidth="1"/>
    <col min="24" max="24" width="2.875" customWidth="1"/>
    <col min="25" max="25" width="3.125"/>
    <col min="26" max="26" width="2" customWidth="1"/>
    <col min="27" max="27" width="2.875" customWidth="1"/>
    <col min="28" max="28" width="3.125"/>
    <col min="29" max="30" width="2.5" customWidth="1"/>
    <col min="31" max="31" width="2.875" customWidth="1"/>
    <col min="32" max="32" width="3.125"/>
    <col min="33" max="33" width="3.625" customWidth="1"/>
    <col min="34" max="34" width="2.875" customWidth="1"/>
    <col min="35" max="35" width="3.125"/>
    <col min="36" max="36" width="4.125" customWidth="1"/>
    <col min="37" max="37" width="2.5" customWidth="1"/>
    <col min="38" max="38" width="2.875" customWidth="1"/>
    <col min="39" max="39" width="3.125"/>
    <col min="40" max="40" width="1.625" customWidth="1"/>
    <col min="41" max="41" width="2.5" customWidth="1"/>
    <col min="42" max="42" width="2.875" customWidth="1"/>
    <col min="43" max="44" width="3.125" style="21" customWidth="1"/>
    <col min="45" max="49" width="1.125" style="21" customWidth="1"/>
    <col min="50" max="51" width="23.625" style="21" customWidth="1"/>
    <col min="52" max="16384" width="9" style="21"/>
  </cols>
  <sheetData>
    <row r="3" spans="2:56" s="38" customFormat="1" ht="21" x14ac:dyDescent="0.25">
      <c r="B3" s="37" t="s">
        <v>1823</v>
      </c>
      <c r="J3" s="39"/>
      <c r="N3" s="37" t="s">
        <v>1825</v>
      </c>
      <c r="T3" s="37" t="s">
        <v>1900</v>
      </c>
      <c r="AX3" s="37" t="s">
        <v>3549</v>
      </c>
    </row>
    <row r="4" spans="2:56" x14ac:dyDescent="0.25">
      <c r="B4" s="21" t="s">
        <v>1824</v>
      </c>
      <c r="N4" s="21" t="s">
        <v>1826</v>
      </c>
      <c r="R4" s="21"/>
      <c r="S4" s="21"/>
      <c r="T4" s="21" t="s">
        <v>1901</v>
      </c>
      <c r="U4" s="21"/>
      <c r="V4" s="21"/>
      <c r="W4" s="21"/>
      <c r="X4" s="21"/>
      <c r="Y4" s="21"/>
      <c r="Z4" s="21"/>
      <c r="AA4" s="21"/>
      <c r="AB4" s="21"/>
      <c r="AC4" s="21"/>
      <c r="AD4" s="21"/>
      <c r="AE4" s="21"/>
      <c r="AF4" s="21"/>
      <c r="AG4" s="21"/>
      <c r="AH4" s="21"/>
      <c r="AI4" s="21"/>
      <c r="AJ4" s="21"/>
      <c r="AK4" s="21"/>
      <c r="AL4" s="21"/>
      <c r="AM4" s="21"/>
      <c r="AN4" s="21"/>
      <c r="AO4" s="21"/>
      <c r="AP4" s="21"/>
      <c r="AX4" s="21" t="s">
        <v>3550</v>
      </c>
    </row>
    <row r="5" spans="2:56" x14ac:dyDescent="0.25">
      <c r="R5" s="21"/>
      <c r="S5" s="21"/>
    </row>
    <row r="6" spans="2:56" x14ac:dyDescent="0.25">
      <c r="B6" s="65"/>
      <c r="C6" s="65"/>
      <c r="D6" s="66"/>
      <c r="E6" s="66"/>
      <c r="F6" s="66"/>
      <c r="G6" s="66"/>
      <c r="H6" s="67"/>
      <c r="R6" s="21"/>
      <c r="S6" s="21"/>
    </row>
    <row r="7" spans="2:56" s="41" customFormat="1" ht="49.5" customHeight="1" x14ac:dyDescent="0.25">
      <c r="B7" s="68" t="s">
        <v>10</v>
      </c>
      <c r="C7" s="69"/>
      <c r="D7" s="70"/>
      <c r="E7" s="70"/>
      <c r="F7" s="70"/>
      <c r="G7" s="70"/>
      <c r="H7" s="71"/>
      <c r="I7" s="40" t="s">
        <v>1865</v>
      </c>
      <c r="J7" s="40" t="s">
        <v>1821</v>
      </c>
      <c r="K7" s="40" t="s">
        <v>1822</v>
      </c>
      <c r="N7" s="40" t="s">
        <v>10</v>
      </c>
      <c r="O7" s="40" t="s">
        <v>1821</v>
      </c>
      <c r="R7"/>
      <c r="S7"/>
      <c r="T7" s="155"/>
      <c r="U7" s="56"/>
      <c r="V7" s="56"/>
      <c r="W7" s="56"/>
      <c r="X7" s="56"/>
      <c r="Y7" s="56"/>
      <c r="Z7" s="56"/>
      <c r="AA7" s="56"/>
      <c r="AB7" s="56"/>
      <c r="AC7" s="56"/>
      <c r="AD7" s="56"/>
      <c r="AE7" s="56"/>
      <c r="AF7" s="56"/>
      <c r="AG7" s="56"/>
      <c r="AH7" s="56"/>
      <c r="AI7" s="56"/>
      <c r="AJ7" s="56"/>
      <c r="AK7" s="56"/>
      <c r="AL7" s="56"/>
      <c r="AM7" s="56"/>
      <c r="AN7" s="56"/>
      <c r="AO7" s="56"/>
      <c r="AP7" s="56"/>
      <c r="AQ7" s="156"/>
      <c r="AR7" s="156"/>
      <c r="AS7" s="156"/>
      <c r="AX7" s="274" t="s">
        <v>3548</v>
      </c>
      <c r="AY7" s="274" t="s">
        <v>3547</v>
      </c>
      <c r="BC7" s="278" t="s">
        <v>3551</v>
      </c>
      <c r="BD7" s="278" t="s">
        <v>3552</v>
      </c>
    </row>
    <row r="8" spans="2:56" ht="15" customHeight="1" x14ac:dyDescent="0.25">
      <c r="B8" s="65" t="s">
        <v>435</v>
      </c>
      <c r="C8" s="65"/>
      <c r="D8" s="66"/>
      <c r="E8" s="66"/>
      <c r="F8" s="66"/>
      <c r="G8" s="66"/>
      <c r="H8" s="67"/>
      <c r="I8" s="21" t="str">
        <f>IF(B8="","",_xlfn.XLOOKUP(B8,Data!Y:Y,Data!Q:Q,"Not Found",0,1))</f>
        <v>MRP</v>
      </c>
      <c r="J8" s="35" t="str">
        <f t="shared" ref="J8:J71" si="0">IF(B8="","",_xlfn.XLOOKUP(B8,N:N,O:O,"Not Found",0,1))</f>
        <v>CF Extraction</v>
      </c>
      <c r="N8" t="s">
        <v>2471</v>
      </c>
      <c r="O8" t="s">
        <v>2482</v>
      </c>
      <c r="T8" s="148" t="s">
        <v>1895</v>
      </c>
      <c r="U8" s="149" t="s">
        <v>43</v>
      </c>
      <c r="V8" s="56"/>
      <c r="W8" s="56"/>
      <c r="X8" s="150" t="s">
        <v>1896</v>
      </c>
      <c r="Y8" s="149" t="s">
        <v>54</v>
      </c>
      <c r="Z8" s="149"/>
      <c r="AA8" s="151" t="s">
        <v>1897</v>
      </c>
      <c r="AB8" s="149" t="s">
        <v>1890</v>
      </c>
      <c r="AC8" s="56"/>
      <c r="AD8" s="56"/>
      <c r="AE8" s="78" t="s">
        <v>2011</v>
      </c>
      <c r="AF8" s="149" t="s">
        <v>235</v>
      </c>
      <c r="AH8" s="58" t="s">
        <v>2484</v>
      </c>
      <c r="AI8" s="149" t="s">
        <v>2252</v>
      </c>
      <c r="AJ8" s="56"/>
      <c r="AK8" s="152" t="s">
        <v>1902</v>
      </c>
      <c r="AL8" s="149" t="s">
        <v>1889</v>
      </c>
      <c r="AM8" s="56"/>
      <c r="AN8" s="56"/>
      <c r="AO8" s="153" t="s">
        <v>1899</v>
      </c>
      <c r="AP8" s="149" t="s">
        <v>1898</v>
      </c>
      <c r="AR8" s="154"/>
      <c r="AS8" s="154"/>
      <c r="AX8" s="21" t="s">
        <v>1829</v>
      </c>
      <c r="AY8" s="21" t="s">
        <v>1829</v>
      </c>
      <c r="BC8" s="21" t="s">
        <v>3553</v>
      </c>
      <c r="BD8" s="21" t="s">
        <v>1893</v>
      </c>
    </row>
    <row r="9" spans="2:56" x14ac:dyDescent="0.25">
      <c r="B9" s="72" t="s">
        <v>433</v>
      </c>
      <c r="C9" s="69"/>
      <c r="D9" s="70"/>
      <c r="E9" s="70"/>
      <c r="F9" s="70"/>
      <c r="G9" s="70"/>
      <c r="H9" s="71"/>
      <c r="I9" s="21" t="str">
        <f>IF(B9="","",_xlfn.XLOOKUP(B9,Data!Y:Y,Data!Q:Q,"Not Found",0,1))</f>
        <v>MRP</v>
      </c>
      <c r="J9" s="35" t="str">
        <f t="shared" si="0"/>
        <v>CF Extraction</v>
      </c>
      <c r="N9" t="s">
        <v>3706</v>
      </c>
      <c r="O9" t="s">
        <v>2243</v>
      </c>
      <c r="T9" s="56"/>
      <c r="U9" s="56"/>
      <c r="V9" s="56"/>
      <c r="W9" s="56"/>
      <c r="X9" s="56"/>
      <c r="Y9" s="56"/>
      <c r="Z9" s="56"/>
      <c r="AA9" s="56"/>
      <c r="AB9" s="56"/>
      <c r="AC9" s="56"/>
      <c r="AD9" s="56"/>
      <c r="AE9" s="56"/>
      <c r="AF9" s="56"/>
      <c r="AG9" s="56"/>
      <c r="AH9" s="56"/>
      <c r="AI9" s="56"/>
      <c r="AJ9" s="56"/>
      <c r="AK9" s="56"/>
      <c r="AL9" s="56"/>
      <c r="AM9" s="56"/>
      <c r="AN9" s="56"/>
      <c r="AO9" s="56"/>
      <c r="AP9" s="56"/>
      <c r="AQ9" s="154"/>
      <c r="AR9" s="154"/>
      <c r="AS9" s="154"/>
      <c r="AX9" s="21" t="s">
        <v>1830</v>
      </c>
      <c r="AY9" s="21" t="s">
        <v>2020</v>
      </c>
      <c r="BC9" s="21" t="s">
        <v>3554</v>
      </c>
      <c r="BD9" s="21" t="s">
        <v>3546</v>
      </c>
    </row>
    <row r="10" spans="2:56" x14ac:dyDescent="0.25">
      <c r="B10" s="72" t="s">
        <v>541</v>
      </c>
      <c r="C10" s="69"/>
      <c r="D10" s="70"/>
      <c r="E10" s="70"/>
      <c r="F10" s="70"/>
      <c r="G10" s="70"/>
      <c r="H10" s="71"/>
      <c r="I10" s="21" t="str">
        <f>IF(B10="","",_xlfn.XLOOKUP(B10,Data!Y:Y,Data!Q:Q,"Not Found",0,1))</f>
        <v>MRP</v>
      </c>
      <c r="J10" s="35" t="str">
        <f t="shared" si="0"/>
        <v>CF Extraction</v>
      </c>
      <c r="N10" t="s">
        <v>3704</v>
      </c>
      <c r="O10" t="s">
        <v>2242</v>
      </c>
      <c r="AX10" s="21" t="s">
        <v>3510</v>
      </c>
      <c r="AY10" s="21" t="s">
        <v>3532</v>
      </c>
      <c r="BC10" s="21" t="s">
        <v>3555</v>
      </c>
      <c r="BD10" s="21" t="s">
        <v>3545</v>
      </c>
    </row>
    <row r="11" spans="2:56" x14ac:dyDescent="0.25">
      <c r="B11" s="72" t="s">
        <v>1491</v>
      </c>
      <c r="C11" s="69"/>
      <c r="D11" s="70"/>
      <c r="E11" s="70"/>
      <c r="F11" s="70"/>
      <c r="G11" s="70"/>
      <c r="H11" s="71"/>
      <c r="I11" s="21" t="str">
        <f>IF(B11="","",_xlfn.XLOOKUP(B11,Data!Y:Y,Data!Q:Q,"Not Found",0,1))</f>
        <v>MCP</v>
      </c>
      <c r="J11" s="35" t="str">
        <f t="shared" si="0"/>
        <v>Cost Pricing</v>
      </c>
      <c r="N11" t="s">
        <v>3705</v>
      </c>
      <c r="O11" t="s">
        <v>2242</v>
      </c>
      <c r="AN11" s="56"/>
      <c r="AO11" s="56"/>
      <c r="AX11" s="21" t="s">
        <v>1831</v>
      </c>
      <c r="AY11" s="21" t="s">
        <v>2019</v>
      </c>
      <c r="BC11" s="21" t="s">
        <v>3556</v>
      </c>
      <c r="BD11" s="21" t="s">
        <v>3504</v>
      </c>
    </row>
    <row r="12" spans="2:56" x14ac:dyDescent="0.25">
      <c r="B12" s="72" t="s">
        <v>502</v>
      </c>
      <c r="C12" s="69"/>
      <c r="D12" s="70"/>
      <c r="E12" s="70"/>
      <c r="F12" s="70"/>
      <c r="G12" s="70"/>
      <c r="H12" s="71"/>
      <c r="I12" s="21" t="str">
        <f>IF(B12="","",_xlfn.XLOOKUP(B12,Data!Y:Y,Data!Q:Q,"Not Found",0,1))</f>
        <v>MRP</v>
      </c>
      <c r="J12" s="35" t="str">
        <f t="shared" si="0"/>
        <v>Create NTG</v>
      </c>
      <c r="N12" t="s">
        <v>3707</v>
      </c>
      <c r="O12" t="s">
        <v>2242</v>
      </c>
      <c r="AX12" s="21" t="s">
        <v>3509</v>
      </c>
      <c r="AY12" s="21" t="s">
        <v>3531</v>
      </c>
    </row>
    <row r="13" spans="2:56" x14ac:dyDescent="0.25">
      <c r="B13" s="72" t="s">
        <v>105</v>
      </c>
      <c r="C13" s="69"/>
      <c r="D13" s="70"/>
      <c r="E13" s="70"/>
      <c r="F13" s="70"/>
      <c r="G13" s="70"/>
      <c r="H13" s="71"/>
      <c r="I13" s="21" t="str">
        <f>IF(B13="","",_xlfn.XLOOKUP(B13,Data!Y:Y,Data!Q:Q,"Not Found",0,1))</f>
        <v>MCP</v>
      </c>
      <c r="J13" s="35" t="str">
        <f t="shared" si="0"/>
        <v>CSRBB Planning</v>
      </c>
      <c r="N13" t="s">
        <v>3708</v>
      </c>
      <c r="O13" t="s">
        <v>2242</v>
      </c>
      <c r="AX13" s="21" t="s">
        <v>1833</v>
      </c>
      <c r="AY13" s="21" t="s">
        <v>1833</v>
      </c>
    </row>
    <row r="14" spans="2:56" x14ac:dyDescent="0.25">
      <c r="B14" s="72" t="s">
        <v>218</v>
      </c>
      <c r="C14" s="69"/>
      <c r="D14" s="70"/>
      <c r="E14" s="70"/>
      <c r="F14" s="70"/>
      <c r="G14" s="70"/>
      <c r="H14" s="71"/>
      <c r="I14" s="21" t="str">
        <f>IF(B14="","",_xlfn.XLOOKUP(B14,Data!Y:Y,Data!Q:Q,"Not Found",0,1))</f>
        <v>MCP</v>
      </c>
      <c r="J14" s="35" t="str">
        <f t="shared" si="0"/>
        <v>CSRBB Planning</v>
      </c>
      <c r="N14" s="21" t="s">
        <v>1690</v>
      </c>
      <c r="O14" s="21" t="s">
        <v>1852</v>
      </c>
      <c r="AX14" s="21" t="s">
        <v>1881</v>
      </c>
      <c r="AY14" s="21" t="s">
        <v>2380</v>
      </c>
    </row>
    <row r="15" spans="2:56" x14ac:dyDescent="0.25">
      <c r="B15" s="72" t="s">
        <v>684</v>
      </c>
      <c r="C15" s="69"/>
      <c r="D15" s="70"/>
      <c r="E15" s="70"/>
      <c r="F15" s="70"/>
      <c r="G15" s="70"/>
      <c r="H15" s="71"/>
      <c r="I15" s="21" t="str">
        <f>IF(B15="","",_xlfn.XLOOKUP(B15,Data!Y:Y,Data!Q:Q,"Not Found",0,1))</f>
        <v>MCP</v>
      </c>
      <c r="J15" s="35" t="str">
        <f t="shared" si="0"/>
        <v>CSRBB Planning</v>
      </c>
      <c r="N15" s="21" t="s">
        <v>1692</v>
      </c>
      <c r="O15" s="21" t="s">
        <v>1687</v>
      </c>
      <c r="AX15" s="21" t="s">
        <v>1834</v>
      </c>
      <c r="AY15" s="21" t="s">
        <v>1834</v>
      </c>
    </row>
    <row r="16" spans="2:56" x14ac:dyDescent="0.25">
      <c r="B16" s="72" t="s">
        <v>344</v>
      </c>
      <c r="C16" s="69"/>
      <c r="D16" s="70"/>
      <c r="E16" s="70"/>
      <c r="F16" s="70"/>
      <c r="G16" s="70"/>
      <c r="H16" s="71"/>
      <c r="I16" s="21" t="str">
        <f>IF(B16="","",_xlfn.XLOOKUP(B16,Data!Y:Y,Data!Q:Q,"Not Found",0,1))</f>
        <v>MCP</v>
      </c>
      <c r="J16" s="35" t="str">
        <f t="shared" si="0"/>
        <v>CSRBB Planning</v>
      </c>
      <c r="N16" s="21" t="s">
        <v>1722</v>
      </c>
      <c r="O16" s="21" t="s">
        <v>1687</v>
      </c>
      <c r="AX16" s="21" t="s">
        <v>1835</v>
      </c>
      <c r="AY16" s="21" t="s">
        <v>2024</v>
      </c>
    </row>
    <row r="17" spans="2:51" x14ac:dyDescent="0.25">
      <c r="B17" s="72" t="s">
        <v>103</v>
      </c>
      <c r="C17" s="69"/>
      <c r="D17" s="70"/>
      <c r="E17" s="70"/>
      <c r="F17" s="70"/>
      <c r="G17" s="70"/>
      <c r="H17" s="71"/>
      <c r="I17" s="21" t="str">
        <f>IF(B17="","",_xlfn.XLOOKUP(B17,Data!Y:Y,Data!Q:Q,"Not Found",0,1))</f>
        <v>MCP</v>
      </c>
      <c r="J17" s="35" t="str">
        <f t="shared" si="0"/>
        <v>CSRBB Valuation</v>
      </c>
      <c r="N17" s="21" t="s">
        <v>1910</v>
      </c>
      <c r="O17" s="21" t="s">
        <v>1852</v>
      </c>
      <c r="AX17" s="259" t="s">
        <v>1855</v>
      </c>
      <c r="AY17" s="259" t="s">
        <v>1855</v>
      </c>
    </row>
    <row r="18" spans="2:51" x14ac:dyDescent="0.25">
      <c r="B18" s="72" t="s">
        <v>217</v>
      </c>
      <c r="C18" s="69"/>
      <c r="D18" s="70"/>
      <c r="E18" s="70"/>
      <c r="F18" s="70"/>
      <c r="G18" s="70"/>
      <c r="H18" s="71"/>
      <c r="I18" s="21" t="str">
        <f>IF(B18="","",_xlfn.XLOOKUP(B18,Data!Y:Y,Data!Q:Q,"Not Found",0,1))</f>
        <v>MCP</v>
      </c>
      <c r="J18" s="35" t="str">
        <f t="shared" si="0"/>
        <v>CSRBB Valuation</v>
      </c>
      <c r="N18" s="21" t="s">
        <v>1921</v>
      </c>
      <c r="O18" s="21" t="s">
        <v>1687</v>
      </c>
      <c r="AX18" s="21" t="s">
        <v>1837</v>
      </c>
      <c r="AY18" s="21" t="s">
        <v>2021</v>
      </c>
    </row>
    <row r="19" spans="2:51" x14ac:dyDescent="0.25">
      <c r="B19" s="72" t="s">
        <v>683</v>
      </c>
      <c r="C19" s="69"/>
      <c r="D19" s="70"/>
      <c r="E19" s="70"/>
      <c r="F19" s="70"/>
      <c r="G19" s="70"/>
      <c r="H19" s="71"/>
      <c r="I19" s="21" t="str">
        <f>IF(B19="","",_xlfn.XLOOKUP(B19,Data!Y:Y,Data!Q:Q,"Not Found",0,1))</f>
        <v>MCP</v>
      </c>
      <c r="J19" s="35" t="str">
        <f t="shared" si="0"/>
        <v>CSRBB Valuation</v>
      </c>
      <c r="N19" s="21" t="s">
        <v>1926</v>
      </c>
      <c r="O19" s="21" t="s">
        <v>1687</v>
      </c>
      <c r="AX19" s="259" t="s">
        <v>3508</v>
      </c>
      <c r="AY19" s="259" t="s">
        <v>3508</v>
      </c>
    </row>
    <row r="20" spans="2:51" x14ac:dyDescent="0.25">
      <c r="B20" s="72" t="s">
        <v>281</v>
      </c>
      <c r="C20" s="69"/>
      <c r="D20" s="70"/>
      <c r="E20" s="70"/>
      <c r="F20" s="70"/>
      <c r="G20" s="70"/>
      <c r="H20" s="71"/>
      <c r="I20" s="21" t="str">
        <f>IF(B20="","",_xlfn.XLOOKUP(B20,Data!Y:Y,Data!Q:Q,"Not Found",0,1))</f>
        <v>MCP</v>
      </c>
      <c r="J20" s="35" t="str">
        <f t="shared" si="0"/>
        <v>CSRBB Valuation</v>
      </c>
      <c r="N20" t="s">
        <v>3717</v>
      </c>
      <c r="O20" s="21" t="s">
        <v>1852</v>
      </c>
      <c r="AX20" s="259" t="s">
        <v>3503</v>
      </c>
      <c r="AY20" s="259" t="s">
        <v>3503</v>
      </c>
    </row>
    <row r="21" spans="2:51" x14ac:dyDescent="0.25">
      <c r="B21" s="72" t="s">
        <v>343</v>
      </c>
      <c r="C21" s="69"/>
      <c r="D21" s="70"/>
      <c r="E21" s="70"/>
      <c r="F21" s="70"/>
      <c r="G21" s="70"/>
      <c r="H21" s="71"/>
      <c r="I21" s="21" t="str">
        <f>IF(B21="","",_xlfn.XLOOKUP(B21,Data!Y:Y,Data!Q:Q,"Not Found",0,1))</f>
        <v>MCP</v>
      </c>
      <c r="J21" s="35" t="str">
        <f t="shared" si="0"/>
        <v>CSRBB Valuation</v>
      </c>
      <c r="N21" t="s">
        <v>3731</v>
      </c>
      <c r="O21" s="21" t="s">
        <v>1687</v>
      </c>
      <c r="AX21" s="259" t="s">
        <v>1838</v>
      </c>
      <c r="AY21" s="259" t="s">
        <v>1838</v>
      </c>
    </row>
    <row r="22" spans="2:51" x14ac:dyDescent="0.25">
      <c r="B22" s="72" t="s">
        <v>44</v>
      </c>
      <c r="C22" s="69"/>
      <c r="D22" s="70"/>
      <c r="E22" s="70"/>
      <c r="F22" s="70"/>
      <c r="G22" s="70"/>
      <c r="H22" s="71"/>
      <c r="I22" s="21" t="str">
        <f>IF(B22="","",_xlfn.XLOOKUP(B22,Data!Y:Y,Data!Q:Q,"Not Found",0,1))</f>
        <v>MCP</v>
      </c>
      <c r="J22" s="35" t="str">
        <f t="shared" si="0"/>
        <v>Delete Portfolio</v>
      </c>
      <c r="N22" t="s">
        <v>3302</v>
      </c>
      <c r="O22" s="21" t="s">
        <v>2482</v>
      </c>
      <c r="AX22" s="21" t="s">
        <v>1839</v>
      </c>
      <c r="AY22" s="21" t="s">
        <v>3534</v>
      </c>
    </row>
    <row r="23" spans="2:51" x14ac:dyDescent="0.25">
      <c r="B23" s="72" t="s">
        <v>677</v>
      </c>
      <c r="C23" s="69"/>
      <c r="D23" s="70"/>
      <c r="E23" s="70"/>
      <c r="F23" s="70"/>
      <c r="G23" s="70"/>
      <c r="H23" s="71"/>
      <c r="I23" s="21" t="str">
        <f>IF(B23="","",_xlfn.XLOOKUP(B23,Data!Y:Y,Data!Q:Q,"Not Found",0,1))</f>
        <v>MCP</v>
      </c>
      <c r="J23" s="35" t="str">
        <f t="shared" si="0"/>
        <v>Delete Portfolio</v>
      </c>
      <c r="N23" s="21" t="s">
        <v>435</v>
      </c>
      <c r="O23" s="21" t="s">
        <v>434</v>
      </c>
      <c r="AX23" s="21" t="s">
        <v>1840</v>
      </c>
      <c r="AY23" s="21" t="s">
        <v>1840</v>
      </c>
    </row>
    <row r="24" spans="2:51" x14ac:dyDescent="0.25">
      <c r="B24" s="72" t="s">
        <v>1339</v>
      </c>
      <c r="C24" s="69"/>
      <c r="D24" s="70"/>
      <c r="E24" s="70"/>
      <c r="F24" s="70"/>
      <c r="G24" s="70"/>
      <c r="H24" s="71"/>
      <c r="I24" s="21" t="str">
        <f>IF(B24="","",_xlfn.XLOOKUP(B24,Data!Y:Y,Data!Q:Q,"Not Found",0,1))</f>
        <v>MCP</v>
      </c>
      <c r="J24" s="35" t="str">
        <f t="shared" si="0"/>
        <v>Delete Portfolio</v>
      </c>
      <c r="N24" s="21" t="s">
        <v>518</v>
      </c>
      <c r="O24" s="21" t="s">
        <v>434</v>
      </c>
      <c r="AX24" s="259" t="s">
        <v>3501</v>
      </c>
      <c r="AY24" s="259" t="s">
        <v>3501</v>
      </c>
    </row>
    <row r="25" spans="2:51" x14ac:dyDescent="0.25">
      <c r="B25" s="72" t="s">
        <v>1371</v>
      </c>
      <c r="C25" s="69"/>
      <c r="D25" s="70"/>
      <c r="E25" s="70"/>
      <c r="F25" s="70"/>
      <c r="G25" s="70"/>
      <c r="H25" s="71"/>
      <c r="I25" s="21" t="str">
        <f>IF(B25="","",_xlfn.XLOOKUP(B25,Data!Y:Y,Data!Q:Q,"Not Found",0,1))</f>
        <v>MCP</v>
      </c>
      <c r="J25" s="35" t="str">
        <f t="shared" si="0"/>
        <v>Delete Portfolio</v>
      </c>
      <c r="N25" s="21" t="s">
        <v>645</v>
      </c>
      <c r="O25" s="21" t="s">
        <v>434</v>
      </c>
      <c r="AX25" s="21" t="s">
        <v>1853</v>
      </c>
      <c r="AY25" s="21" t="s">
        <v>596</v>
      </c>
    </row>
    <row r="26" spans="2:51" x14ac:dyDescent="0.25">
      <c r="B26" s="72" t="s">
        <v>1424</v>
      </c>
      <c r="C26" s="69"/>
      <c r="D26" s="70"/>
      <c r="E26" s="70"/>
      <c r="F26" s="70"/>
      <c r="G26" s="70"/>
      <c r="H26" s="71"/>
      <c r="I26" s="21" t="str">
        <f>IF(B26="","",_xlfn.XLOOKUP(B26,Data!Y:Y,Data!Q:Q,"Not Found",0,1))</f>
        <v>MCP</v>
      </c>
      <c r="J26" s="35" t="str">
        <f t="shared" si="0"/>
        <v>Delete Portfolio</v>
      </c>
      <c r="N26" s="21" t="s">
        <v>433</v>
      </c>
      <c r="O26" s="21" t="s">
        <v>434</v>
      </c>
      <c r="AX26" s="21" t="s">
        <v>1841</v>
      </c>
      <c r="AY26" s="21" t="s">
        <v>1584</v>
      </c>
    </row>
    <row r="27" spans="2:51" x14ac:dyDescent="0.25">
      <c r="B27" s="72" t="s">
        <v>327</v>
      </c>
      <c r="C27" s="69"/>
      <c r="D27" s="70"/>
      <c r="E27" s="70"/>
      <c r="F27" s="70"/>
      <c r="G27" s="70"/>
      <c r="H27" s="71"/>
      <c r="I27" s="21" t="str">
        <f>IF(B27="","",_xlfn.XLOOKUP(B27,Data!Y:Y,Data!Q:Q,"Not Found",0,1))</f>
        <v>MCP</v>
      </c>
      <c r="J27" s="35" t="str">
        <f t="shared" si="0"/>
        <v>Delete Portfolio</v>
      </c>
      <c r="N27" s="21" t="s">
        <v>1966</v>
      </c>
      <c r="O27" s="21" t="s">
        <v>434</v>
      </c>
      <c r="AX27" s="21" t="s">
        <v>1844</v>
      </c>
      <c r="AY27" s="21" t="s">
        <v>2017</v>
      </c>
    </row>
    <row r="28" spans="2:51" x14ac:dyDescent="0.25">
      <c r="B28" s="72" t="s">
        <v>1487</v>
      </c>
      <c r="C28" s="69"/>
      <c r="D28" s="70"/>
      <c r="E28" s="70"/>
      <c r="F28" s="70"/>
      <c r="G28" s="70"/>
      <c r="H28" s="71"/>
      <c r="I28" s="21" t="str">
        <f>IF(B28="","",_xlfn.XLOOKUP(B28,Data!Y:Y,Data!Q:Q,"Not Found",0,1))</f>
        <v>MCP</v>
      </c>
      <c r="J28" s="35" t="str">
        <f t="shared" si="0"/>
        <v>Delete Portfolio</v>
      </c>
      <c r="N28" s="21" t="s">
        <v>1568</v>
      </c>
      <c r="O28" s="21" t="s">
        <v>434</v>
      </c>
      <c r="AX28" s="259" t="s">
        <v>1845</v>
      </c>
      <c r="AY28" s="259" t="s">
        <v>1845</v>
      </c>
    </row>
    <row r="29" spans="2:51" x14ac:dyDescent="0.25">
      <c r="B29" s="72" t="s">
        <v>209</v>
      </c>
      <c r="C29" s="69"/>
      <c r="D29" s="70"/>
      <c r="E29" s="70"/>
      <c r="F29" s="70"/>
      <c r="G29" s="70"/>
      <c r="H29" s="71"/>
      <c r="I29" s="21" t="str">
        <f>IF(B29="","",_xlfn.XLOOKUP(B29,Data!Y:Y,Data!Q:Q,"Not Found",0,1))</f>
        <v>MCP</v>
      </c>
      <c r="J29" s="35" t="str">
        <f t="shared" si="0"/>
        <v>EC</v>
      </c>
      <c r="N29" s="21" t="s">
        <v>486</v>
      </c>
      <c r="O29" s="21" t="s">
        <v>434</v>
      </c>
      <c r="AX29" s="21" t="s">
        <v>3317</v>
      </c>
      <c r="AY29" s="21" t="s">
        <v>1794</v>
      </c>
    </row>
    <row r="30" spans="2:51" x14ac:dyDescent="0.25">
      <c r="B30" s="72" t="s">
        <v>686</v>
      </c>
      <c r="C30" s="69"/>
      <c r="D30" s="70"/>
      <c r="E30" s="70"/>
      <c r="F30" s="70"/>
      <c r="G30" s="70"/>
      <c r="H30" s="71"/>
      <c r="I30" s="21" t="str">
        <f>IF(B30="","",_xlfn.XLOOKUP(B30,Data!Y:Y,Data!Q:Q,"Not Found",0,1))</f>
        <v>MCP</v>
      </c>
      <c r="J30" s="35" t="str">
        <f t="shared" si="0"/>
        <v>EC</v>
      </c>
      <c r="N30" s="21" t="s">
        <v>517</v>
      </c>
      <c r="O30" s="21" t="s">
        <v>434</v>
      </c>
      <c r="AX30" s="21" t="s">
        <v>3507</v>
      </c>
      <c r="AY30" s="21" t="s">
        <v>2371</v>
      </c>
    </row>
    <row r="31" spans="2:51" x14ac:dyDescent="0.25">
      <c r="B31" s="72" t="s">
        <v>267</v>
      </c>
      <c r="C31" s="69"/>
      <c r="D31" s="70"/>
      <c r="E31" s="70"/>
      <c r="F31" s="70"/>
      <c r="G31" s="70"/>
      <c r="H31" s="71"/>
      <c r="I31" s="21" t="str">
        <f>IF(B31="","",_xlfn.XLOOKUP(B31,Data!Y:Y,Data!Q:Q,"Not Found",0,1))</f>
        <v>MCP</v>
      </c>
      <c r="J31" s="35" t="str">
        <f t="shared" si="0"/>
        <v>EC</v>
      </c>
      <c r="N31" s="21" t="s">
        <v>541</v>
      </c>
      <c r="O31" s="21" t="s">
        <v>434</v>
      </c>
      <c r="AX31" s="21" t="s">
        <v>1827</v>
      </c>
      <c r="AY31" s="21" t="s">
        <v>2022</v>
      </c>
    </row>
    <row r="32" spans="2:51" x14ac:dyDescent="0.25">
      <c r="B32" s="72" t="s">
        <v>345</v>
      </c>
      <c r="C32" s="69"/>
      <c r="D32" s="70"/>
      <c r="E32" s="70"/>
      <c r="F32" s="70"/>
      <c r="G32" s="70"/>
      <c r="H32" s="71"/>
      <c r="I32" s="21" t="str">
        <f>IF(B32="","",_xlfn.XLOOKUP(B32,Data!Y:Y,Data!Q:Q,"Not Found",0,1))</f>
        <v>MCP</v>
      </c>
      <c r="J32" s="35" t="str">
        <f t="shared" si="0"/>
        <v>EC</v>
      </c>
      <c r="N32" s="21" t="s">
        <v>644</v>
      </c>
      <c r="O32" s="21" t="s">
        <v>434</v>
      </c>
      <c r="AX32" s="259" t="s">
        <v>1872</v>
      </c>
      <c r="AY32" s="259" t="s">
        <v>1872</v>
      </c>
    </row>
    <row r="33" spans="2:51" x14ac:dyDescent="0.25">
      <c r="B33" s="72" t="s">
        <v>196</v>
      </c>
      <c r="C33" s="69"/>
      <c r="D33" s="70"/>
      <c r="E33" s="70"/>
      <c r="F33" s="70"/>
      <c r="G33" s="70"/>
      <c r="H33" s="71"/>
      <c r="I33" s="21" t="str">
        <f>IF(B33="","",_xlfn.XLOOKUP(B33,Data!Y:Y,Data!Q:Q,"Not Found",0,1))</f>
        <v>MCP</v>
      </c>
      <c r="J33" s="35" t="str">
        <f t="shared" si="0"/>
        <v>GAP</v>
      </c>
      <c r="N33" t="s">
        <v>2025</v>
      </c>
      <c r="O33" t="s">
        <v>1827</v>
      </c>
      <c r="AX33" s="21" t="s">
        <v>1846</v>
      </c>
      <c r="AY33" s="21" t="s">
        <v>1846</v>
      </c>
    </row>
    <row r="34" spans="2:51" x14ac:dyDescent="0.25">
      <c r="B34" s="72" t="s">
        <v>230</v>
      </c>
      <c r="C34" s="69"/>
      <c r="D34" s="70"/>
      <c r="E34" s="70"/>
      <c r="F34" s="70"/>
      <c r="G34" s="70"/>
      <c r="H34" s="71"/>
      <c r="I34" s="21" t="str">
        <f>IF(B34="","",_xlfn.XLOOKUP(B34,Data!Y:Y,Data!Q:Q,"Not Found",0,1))</f>
        <v>MCP</v>
      </c>
      <c r="J34" s="35" t="str">
        <f t="shared" si="0"/>
        <v>GAP</v>
      </c>
      <c r="N34" t="s">
        <v>2026</v>
      </c>
      <c r="O34" t="s">
        <v>1827</v>
      </c>
      <c r="AX34" s="21" t="s">
        <v>1847</v>
      </c>
      <c r="AY34" s="21" t="s">
        <v>2387</v>
      </c>
    </row>
    <row r="35" spans="2:51" x14ac:dyDescent="0.25">
      <c r="B35" s="72" t="s">
        <v>232</v>
      </c>
      <c r="C35" s="69"/>
      <c r="D35" s="70"/>
      <c r="E35" s="70"/>
      <c r="F35" s="70"/>
      <c r="G35" s="70"/>
      <c r="H35" s="71"/>
      <c r="I35" s="21" t="str">
        <f>IF(B35="","",_xlfn.XLOOKUP(B35,Data!Y:Y,Data!Q:Q,"Not Found",0,1))</f>
        <v>MCP</v>
      </c>
      <c r="J35" s="35" t="str">
        <f t="shared" si="0"/>
        <v>GAP</v>
      </c>
      <c r="N35" s="21" t="s">
        <v>1460</v>
      </c>
      <c r="O35" s="21" t="s">
        <v>1827</v>
      </c>
      <c r="AX35" s="259" t="s">
        <v>1794</v>
      </c>
      <c r="AY35" s="259" t="s">
        <v>1794</v>
      </c>
    </row>
    <row r="36" spans="2:51" x14ac:dyDescent="0.25">
      <c r="B36" s="72" t="s">
        <v>270</v>
      </c>
      <c r="C36" s="69"/>
      <c r="D36" s="70"/>
      <c r="E36" s="70"/>
      <c r="F36" s="70"/>
      <c r="G36" s="70"/>
      <c r="H36" s="71"/>
      <c r="I36" s="21" t="str">
        <f>IF(B36="","",_xlfn.XLOOKUP(B36,Data!Y:Y,Data!Q:Q,"Not Found",0,1))</f>
        <v>MCP</v>
      </c>
      <c r="J36" s="35" t="str">
        <f t="shared" si="0"/>
        <v>GAP</v>
      </c>
      <c r="N36" t="s">
        <v>3479</v>
      </c>
      <c r="O36" s="21" t="s">
        <v>1827</v>
      </c>
      <c r="AX36" s="21" t="s">
        <v>1850</v>
      </c>
      <c r="AY36" s="21" t="s">
        <v>2018</v>
      </c>
    </row>
    <row r="37" spans="2:51" x14ac:dyDescent="0.25">
      <c r="B37" s="72" t="s">
        <v>417</v>
      </c>
      <c r="C37" s="69"/>
      <c r="D37" s="70"/>
      <c r="E37" s="70"/>
      <c r="F37" s="70"/>
      <c r="G37" s="70"/>
      <c r="H37" s="71"/>
      <c r="I37" s="21" t="str">
        <f>IF(B37="","",_xlfn.XLOOKUP(B37,Data!Y:Y,Data!Q:Q,"Not Found",0,1))</f>
        <v>MRP</v>
      </c>
      <c r="J37" s="35" t="str">
        <f t="shared" si="0"/>
        <v>Generate Load</v>
      </c>
      <c r="N37" t="s">
        <v>2467</v>
      </c>
      <c r="O37" s="21" t="s">
        <v>1827</v>
      </c>
      <c r="AX37" s="259" t="s">
        <v>1851</v>
      </c>
      <c r="AY37" s="259" t="s">
        <v>1851</v>
      </c>
    </row>
    <row r="38" spans="2:51" x14ac:dyDescent="0.25">
      <c r="B38" s="72" t="s">
        <v>569</v>
      </c>
      <c r="C38" s="69"/>
      <c r="D38" s="70"/>
      <c r="E38" s="70"/>
      <c r="F38" s="70"/>
      <c r="G38" s="70"/>
      <c r="H38" s="71"/>
      <c r="I38" s="21" t="str">
        <f>IF(B38="","",_xlfn.XLOOKUP(B38,Data!Y:Y,Data!Q:Q,"Not Found",0,1))</f>
        <v>MRP</v>
      </c>
      <c r="J38" s="35" t="str">
        <f t="shared" si="0"/>
        <v>Generate Load</v>
      </c>
      <c r="N38" t="s">
        <v>3686</v>
      </c>
      <c r="O38" s="21" t="s">
        <v>1827</v>
      </c>
      <c r="AX38" s="21" t="s">
        <v>1849</v>
      </c>
      <c r="AY38" s="21" t="s">
        <v>3533</v>
      </c>
    </row>
    <row r="39" spans="2:51" x14ac:dyDescent="0.25">
      <c r="B39" s="72" t="s">
        <v>424</v>
      </c>
      <c r="C39" s="69"/>
      <c r="D39" s="70"/>
      <c r="E39" s="70"/>
      <c r="F39" s="70"/>
      <c r="G39" s="70"/>
      <c r="H39" s="71"/>
      <c r="I39" s="21" t="str">
        <f>IF(B39="","",_xlfn.XLOOKUP(B39,Data!Y:Y,Data!Q:Q,"Not Found",0,1))</f>
        <v>MRP</v>
      </c>
      <c r="J39" s="35" t="str">
        <f t="shared" si="0"/>
        <v>Generate Load</v>
      </c>
      <c r="N39" t="s">
        <v>3314</v>
      </c>
      <c r="O39" s="21" t="s">
        <v>2702</v>
      </c>
      <c r="AY39" s="21" t="s">
        <v>2393</v>
      </c>
    </row>
    <row r="40" spans="2:51" x14ac:dyDescent="0.25">
      <c r="B40" s="72" t="s">
        <v>481</v>
      </c>
      <c r="C40" s="69"/>
      <c r="D40" s="70"/>
      <c r="E40" s="70"/>
      <c r="F40" s="70"/>
      <c r="G40" s="70"/>
      <c r="H40" s="71"/>
      <c r="I40" s="21" t="str">
        <f>IF(B40="","",_xlfn.XLOOKUP(B40,Data!Y:Y,Data!Q:Q,"Not Found",0,1))</f>
        <v>MRP</v>
      </c>
      <c r="J40" s="35" t="str">
        <f t="shared" si="0"/>
        <v>Generate Load</v>
      </c>
      <c r="N40" t="s">
        <v>3480</v>
      </c>
      <c r="O40" s="21" t="s">
        <v>2702</v>
      </c>
      <c r="AY40" s="21" t="s">
        <v>3535</v>
      </c>
    </row>
    <row r="41" spans="2:51" x14ac:dyDescent="0.25">
      <c r="B41" s="72" t="s">
        <v>512</v>
      </c>
      <c r="C41" s="69"/>
      <c r="D41" s="70"/>
      <c r="E41" s="70"/>
      <c r="F41" s="70"/>
      <c r="G41" s="70"/>
      <c r="H41" s="71"/>
      <c r="I41" s="21" t="str">
        <f>IF(B41="","",_xlfn.XLOOKUP(B41,Data!Y:Y,Data!Q:Q,"Not Found",0,1))</f>
        <v>MRP</v>
      </c>
      <c r="J41" s="35" t="str">
        <f t="shared" si="0"/>
        <v>Generate Load</v>
      </c>
      <c r="N41" t="s">
        <v>2672</v>
      </c>
      <c r="O41" s="21" t="s">
        <v>2702</v>
      </c>
      <c r="AY41" s="21" t="s">
        <v>2383</v>
      </c>
    </row>
    <row r="42" spans="2:51" x14ac:dyDescent="0.25">
      <c r="B42" s="72" t="s">
        <v>536</v>
      </c>
      <c r="C42" s="69"/>
      <c r="D42" s="70"/>
      <c r="E42" s="70"/>
      <c r="F42" s="70"/>
      <c r="G42" s="70"/>
      <c r="H42" s="71"/>
      <c r="I42" s="21" t="str">
        <f>IF(B42="","",_xlfn.XLOOKUP(B42,Data!Y:Y,Data!Q:Q,"Not Found",0,1))</f>
        <v>MRP</v>
      </c>
      <c r="J42" s="35" t="str">
        <f t="shared" si="0"/>
        <v>Generate Load</v>
      </c>
      <c r="N42" t="s">
        <v>2668</v>
      </c>
      <c r="O42" s="21" t="s">
        <v>2702</v>
      </c>
      <c r="AY42" s="21" t="s">
        <v>3537</v>
      </c>
    </row>
    <row r="43" spans="2:51" x14ac:dyDescent="0.25">
      <c r="B43" s="72" t="s">
        <v>410</v>
      </c>
      <c r="C43" s="69"/>
      <c r="D43" s="70"/>
      <c r="E43" s="70"/>
      <c r="F43" s="70"/>
      <c r="G43" s="70"/>
      <c r="H43" s="71"/>
      <c r="I43" s="21" t="str">
        <f>IF(B43="","",_xlfn.XLOOKUP(B43,Data!Y:Y,Data!Q:Q,"Not Found",0,1))</f>
        <v>MRP</v>
      </c>
      <c r="J43" s="35" t="str">
        <f t="shared" si="0"/>
        <v>Generate Load</v>
      </c>
      <c r="N43" t="s">
        <v>3688</v>
      </c>
      <c r="O43" s="21" t="s">
        <v>2702</v>
      </c>
      <c r="AY43" s="21" t="s">
        <v>3536</v>
      </c>
    </row>
    <row r="44" spans="2:51" x14ac:dyDescent="0.25">
      <c r="B44" s="72" t="s">
        <v>480</v>
      </c>
      <c r="C44" s="69"/>
      <c r="D44" s="70"/>
      <c r="E44" s="70"/>
      <c r="F44" s="70"/>
      <c r="G44" s="70"/>
      <c r="H44" s="71"/>
      <c r="I44" s="21" t="str">
        <f>IF(B44="","",_xlfn.XLOOKUP(B44,Data!Y:Y,Data!Q:Q,"Not Found",0,1))</f>
        <v>MRP</v>
      </c>
      <c r="J44" s="35" t="str">
        <f t="shared" si="0"/>
        <v>Generate Load</v>
      </c>
      <c r="N44" t="s">
        <v>2683</v>
      </c>
      <c r="O44" s="21" t="s">
        <v>2702</v>
      </c>
      <c r="AY44" s="21" t="s">
        <v>178</v>
      </c>
    </row>
    <row r="45" spans="2:51" x14ac:dyDescent="0.25">
      <c r="B45" s="72" t="s">
        <v>511</v>
      </c>
      <c r="C45" s="69"/>
      <c r="D45" s="70"/>
      <c r="E45" s="70"/>
      <c r="F45" s="70"/>
      <c r="G45" s="70"/>
      <c r="H45" s="71"/>
      <c r="I45" s="21" t="str">
        <f>IF(B45="","",_xlfn.XLOOKUP(B45,Data!Y:Y,Data!Q:Q,"Not Found",0,1))</f>
        <v>MRP</v>
      </c>
      <c r="J45" s="35" t="str">
        <f t="shared" si="0"/>
        <v>Generate Load</v>
      </c>
      <c r="N45" t="s">
        <v>2671</v>
      </c>
      <c r="O45" s="21" t="s">
        <v>2702</v>
      </c>
    </row>
    <row r="46" spans="2:51" x14ac:dyDescent="0.25">
      <c r="B46" s="72" t="s">
        <v>535</v>
      </c>
      <c r="C46" s="69"/>
      <c r="D46" s="70"/>
      <c r="E46" s="70"/>
      <c r="F46" s="70"/>
      <c r="G46" s="70"/>
      <c r="H46" s="71"/>
      <c r="I46" s="21" t="str">
        <f>IF(B46="","",_xlfn.XLOOKUP(B46,Data!Y:Y,Data!Q:Q,"Not Found",0,1))</f>
        <v>MRP</v>
      </c>
      <c r="J46" s="35" t="str">
        <f t="shared" si="0"/>
        <v>Generate Load</v>
      </c>
      <c r="N46" t="s">
        <v>3689</v>
      </c>
      <c r="O46" s="21" t="s">
        <v>2702</v>
      </c>
    </row>
    <row r="47" spans="2:51" x14ac:dyDescent="0.25">
      <c r="B47" s="72" t="s">
        <v>188</v>
      </c>
      <c r="C47" s="69"/>
      <c r="D47" s="70"/>
      <c r="E47" s="70"/>
      <c r="F47" s="70"/>
      <c r="G47" s="70"/>
      <c r="H47" s="71"/>
      <c r="I47" s="21" t="str">
        <f>IF(B47="","",_xlfn.XLOOKUP(B47,Data!Y:Y,Data!Q:Q,"Not Found",0,1))</f>
        <v>MCP</v>
      </c>
      <c r="J47" s="35" t="str">
        <f t="shared" si="0"/>
        <v>Import Strategies</v>
      </c>
      <c r="N47" t="s">
        <v>2708</v>
      </c>
      <c r="O47" s="21" t="s">
        <v>2702</v>
      </c>
    </row>
    <row r="48" spans="2:51" x14ac:dyDescent="0.25">
      <c r="B48" s="72" t="s">
        <v>223</v>
      </c>
      <c r="C48" s="69"/>
      <c r="D48" s="70"/>
      <c r="E48" s="70"/>
      <c r="F48" s="70"/>
      <c r="G48" s="70"/>
      <c r="H48" s="71"/>
      <c r="I48" s="21" t="str">
        <f>IF(B48="","",_xlfn.XLOOKUP(B48,Data!Y:Y,Data!Q:Q,"Not Found",0,1))</f>
        <v>MCP</v>
      </c>
      <c r="J48" s="35" t="str">
        <f t="shared" si="0"/>
        <v>Import Strategies</v>
      </c>
      <c r="N48" t="s">
        <v>3315</v>
      </c>
      <c r="O48" s="21" t="s">
        <v>2702</v>
      </c>
    </row>
    <row r="49" spans="2:15" x14ac:dyDescent="0.25">
      <c r="B49" s="72" t="s">
        <v>279</v>
      </c>
      <c r="C49" s="69"/>
      <c r="D49" s="70"/>
      <c r="E49" s="70"/>
      <c r="F49" s="70"/>
      <c r="G49" s="70"/>
      <c r="H49" s="71"/>
      <c r="I49" s="21" t="str">
        <f>IF(B49="","",_xlfn.XLOOKUP(B49,Data!Y:Y,Data!Q:Q,"Not Found",0,1))</f>
        <v>MCP</v>
      </c>
      <c r="J49" s="35" t="str">
        <f t="shared" si="0"/>
        <v>Import Strategies</v>
      </c>
      <c r="N49" t="s">
        <v>3304</v>
      </c>
      <c r="O49" s="21" t="s">
        <v>2702</v>
      </c>
    </row>
    <row r="50" spans="2:15" x14ac:dyDescent="0.25">
      <c r="B50" s="72" t="s">
        <v>193</v>
      </c>
      <c r="C50" s="69"/>
      <c r="D50" s="70"/>
      <c r="E50" s="70"/>
      <c r="F50" s="70"/>
      <c r="G50" s="70"/>
      <c r="H50" s="71"/>
      <c r="I50" s="21" t="str">
        <f>IF(B50="","",_xlfn.XLOOKUP(B50,Data!Y:Y,Data!Q:Q,"Not Found",0,1))</f>
        <v>MCP</v>
      </c>
      <c r="J50" s="35" t="str">
        <f t="shared" si="0"/>
        <v>ITS</v>
      </c>
      <c r="N50" t="s">
        <v>3698</v>
      </c>
      <c r="O50" s="21" t="s">
        <v>2702</v>
      </c>
    </row>
    <row r="51" spans="2:15" x14ac:dyDescent="0.25">
      <c r="B51" s="72" t="s">
        <v>694</v>
      </c>
      <c r="C51" s="69"/>
      <c r="D51" s="70"/>
      <c r="E51" s="70"/>
      <c r="F51" s="70"/>
      <c r="G51" s="70"/>
      <c r="H51" s="71"/>
      <c r="I51" s="21" t="str">
        <f>IF(B51="","",_xlfn.XLOOKUP(B51,Data!Y:Y,Data!Q:Q,"Not Found",0,1))</f>
        <v>MCP</v>
      </c>
      <c r="J51" s="35" t="str">
        <f t="shared" si="0"/>
        <v>ITS</v>
      </c>
      <c r="N51" t="s">
        <v>3798</v>
      </c>
      <c r="O51" s="21" t="s">
        <v>2702</v>
      </c>
    </row>
    <row r="52" spans="2:15" x14ac:dyDescent="0.25">
      <c r="B52" s="72" t="s">
        <v>269</v>
      </c>
      <c r="C52" s="69"/>
      <c r="D52" s="70"/>
      <c r="E52" s="70"/>
      <c r="F52" s="70"/>
      <c r="G52" s="70"/>
      <c r="H52" s="71"/>
      <c r="I52" s="21" t="str">
        <f>IF(B52="","",_xlfn.XLOOKUP(B52,Data!Y:Y,Data!Q:Q,"Not Found",0,1))</f>
        <v>MCP</v>
      </c>
      <c r="J52" s="35" t="str">
        <f t="shared" si="0"/>
        <v>ITS</v>
      </c>
      <c r="N52" t="s">
        <v>2677</v>
      </c>
      <c r="O52" s="21" t="s">
        <v>2702</v>
      </c>
    </row>
    <row r="53" spans="2:15" x14ac:dyDescent="0.25">
      <c r="B53" s="72" t="s">
        <v>112</v>
      </c>
      <c r="C53" s="69"/>
      <c r="D53" s="70"/>
      <c r="E53" s="70"/>
      <c r="F53" s="70"/>
      <c r="G53" s="70"/>
      <c r="H53" s="71"/>
      <c r="I53" s="21" t="str">
        <f>IF(B53="","",_xlfn.XLOOKUP(B53,Data!Y:Y,Data!Q:Q,"Not Found",0,1))</f>
        <v>MCP</v>
      </c>
      <c r="J53" s="35" t="str">
        <f t="shared" si="0"/>
        <v>KR</v>
      </c>
      <c r="N53" t="s">
        <v>3692</v>
      </c>
      <c r="O53" s="21" t="s">
        <v>2702</v>
      </c>
    </row>
    <row r="54" spans="2:15" x14ac:dyDescent="0.25">
      <c r="B54" s="72" t="s">
        <v>213</v>
      </c>
      <c r="C54" s="69"/>
      <c r="D54" s="70"/>
      <c r="E54" s="70"/>
      <c r="F54" s="70"/>
      <c r="G54" s="70"/>
      <c r="H54" s="71"/>
      <c r="I54" s="21" t="str">
        <f>IF(B54="","",_xlfn.XLOOKUP(B54,Data!Y:Y,Data!Q:Q,"Not Found",0,1))</f>
        <v>MCP</v>
      </c>
      <c r="J54" s="35" t="str">
        <f t="shared" si="0"/>
        <v>KR</v>
      </c>
      <c r="N54" t="s">
        <v>3467</v>
      </c>
      <c r="O54" s="21" t="s">
        <v>2702</v>
      </c>
    </row>
    <row r="55" spans="2:15" x14ac:dyDescent="0.25">
      <c r="B55" s="72" t="s">
        <v>690</v>
      </c>
      <c r="C55" s="69"/>
      <c r="D55" s="70"/>
      <c r="E55" s="70"/>
      <c r="F55" s="70"/>
      <c r="G55" s="70"/>
      <c r="H55" s="71"/>
      <c r="I55" s="21" t="str">
        <f>IF(B55="","",_xlfn.XLOOKUP(B55,Data!Y:Y,Data!Q:Q,"Not Found",0,1))</f>
        <v>MCP</v>
      </c>
      <c r="J55" s="35" t="str">
        <f t="shared" si="0"/>
        <v>KR</v>
      </c>
      <c r="N55" t="s">
        <v>2682</v>
      </c>
      <c r="O55" s="21" t="s">
        <v>2702</v>
      </c>
    </row>
    <row r="56" spans="2:15" x14ac:dyDescent="0.25">
      <c r="B56" s="72" t="s">
        <v>268</v>
      </c>
      <c r="C56" s="69"/>
      <c r="D56" s="70"/>
      <c r="E56" s="70"/>
      <c r="F56" s="70"/>
      <c r="G56" s="70"/>
      <c r="H56" s="71"/>
      <c r="I56" s="21" t="str">
        <f>IF(B56="","",_xlfn.XLOOKUP(B56,Data!Y:Y,Data!Q:Q,"Not Found",0,1))</f>
        <v>MCP</v>
      </c>
      <c r="J56" s="35" t="str">
        <f t="shared" si="0"/>
        <v>KR</v>
      </c>
      <c r="N56" t="s">
        <v>3700</v>
      </c>
      <c r="O56" s="21" t="s">
        <v>2702</v>
      </c>
    </row>
    <row r="57" spans="2:15" x14ac:dyDescent="0.25">
      <c r="B57" s="72" t="s">
        <v>351</v>
      </c>
      <c r="C57" s="69"/>
      <c r="D57" s="70"/>
      <c r="E57" s="70"/>
      <c r="F57" s="70"/>
      <c r="G57" s="70"/>
      <c r="H57" s="71"/>
      <c r="I57" s="21" t="str">
        <f>IF(B57="","",_xlfn.XLOOKUP(B57,Data!Y:Y,Data!Q:Q,"Not Found",0,1))</f>
        <v>MCP</v>
      </c>
      <c r="J57" s="35" t="str">
        <f t="shared" si="0"/>
        <v>KR</v>
      </c>
      <c r="N57" t="s">
        <v>2707</v>
      </c>
      <c r="O57" s="21" t="s">
        <v>2702</v>
      </c>
    </row>
    <row r="58" spans="2:15" x14ac:dyDescent="0.25">
      <c r="B58" s="72" t="s">
        <v>396</v>
      </c>
      <c r="C58" s="69"/>
      <c r="D58" s="70"/>
      <c r="E58" s="70"/>
      <c r="F58" s="70"/>
      <c r="G58" s="70"/>
      <c r="H58" s="71"/>
      <c r="I58" s="21" t="str">
        <f>IF(B58="","",_xlfn.XLOOKUP(B58,Data!Y:Y,Data!Q:Q,"Not Found",0,1))</f>
        <v>MRP</v>
      </c>
      <c r="J58" s="35" t="str">
        <f t="shared" si="0"/>
        <v>Load Market</v>
      </c>
      <c r="N58" t="s">
        <v>2695</v>
      </c>
      <c r="O58" s="21" t="s">
        <v>2702</v>
      </c>
    </row>
    <row r="59" spans="2:15" x14ac:dyDescent="0.25">
      <c r="B59" s="72" t="s">
        <v>478</v>
      </c>
      <c r="C59" s="69"/>
      <c r="D59" s="70"/>
      <c r="E59" s="70"/>
      <c r="F59" s="70"/>
      <c r="G59" s="70"/>
      <c r="H59" s="71"/>
      <c r="I59" s="21" t="str">
        <f>IF(B59="","",_xlfn.XLOOKUP(B59,Data!Y:Y,Data!Q:Q,"Not Found",0,1))</f>
        <v>MRP</v>
      </c>
      <c r="J59" s="35" t="str">
        <f t="shared" si="0"/>
        <v>Load Market</v>
      </c>
      <c r="N59" t="s">
        <v>2696</v>
      </c>
      <c r="O59" s="21" t="s">
        <v>2702</v>
      </c>
    </row>
    <row r="60" spans="2:15" x14ac:dyDescent="0.25">
      <c r="B60" s="72" t="s">
        <v>499</v>
      </c>
      <c r="C60" s="69"/>
      <c r="D60" s="70"/>
      <c r="E60" s="70"/>
      <c r="F60" s="70"/>
      <c r="G60" s="70"/>
      <c r="H60" s="71"/>
      <c r="I60" s="21" t="str">
        <f>IF(B60="","",_xlfn.XLOOKUP(B60,Data!Y:Y,Data!Q:Q,"Not Found",0,1))</f>
        <v>MRP</v>
      </c>
      <c r="J60" s="35" t="str">
        <f t="shared" si="0"/>
        <v>Load Market</v>
      </c>
      <c r="N60" t="s">
        <v>3687</v>
      </c>
      <c r="O60" s="21" t="s">
        <v>2702</v>
      </c>
    </row>
    <row r="61" spans="2:15" x14ac:dyDescent="0.25">
      <c r="B61" s="72" t="s">
        <v>533</v>
      </c>
      <c r="C61" s="69"/>
      <c r="D61" s="70"/>
      <c r="E61" s="70"/>
      <c r="F61" s="70"/>
      <c r="G61" s="70"/>
      <c r="H61" s="71"/>
      <c r="I61" s="21" t="str">
        <f>IF(B61="","",_xlfn.XLOOKUP(B61,Data!Y:Y,Data!Q:Q,"Not Found",0,1))</f>
        <v>MRP</v>
      </c>
      <c r="J61" s="35" t="str">
        <f t="shared" si="0"/>
        <v>Load Market</v>
      </c>
      <c r="N61" t="s">
        <v>3475</v>
      </c>
      <c r="O61" s="21" t="s">
        <v>3382</v>
      </c>
    </row>
    <row r="62" spans="2:15" x14ac:dyDescent="0.25">
      <c r="B62" s="72" t="s">
        <v>400</v>
      </c>
      <c r="C62" s="69"/>
      <c r="D62" s="70"/>
      <c r="E62" s="70"/>
      <c r="F62" s="70"/>
      <c r="G62" s="70"/>
      <c r="H62" s="71"/>
      <c r="I62" s="21" t="str">
        <f>IF(B62="","",_xlfn.XLOOKUP(B62,Data!Y:Y,Data!Q:Q,"Not Found",0,1))</f>
        <v>MRP</v>
      </c>
      <c r="J62" s="35" t="str">
        <f t="shared" si="0"/>
        <v>Load Pos</v>
      </c>
      <c r="N62" s="21" t="s">
        <v>240</v>
      </c>
      <c r="O62" s="21" t="s">
        <v>3382</v>
      </c>
    </row>
    <row r="63" spans="2:15" x14ac:dyDescent="0.25">
      <c r="B63" s="72" t="s">
        <v>479</v>
      </c>
      <c r="C63" s="69"/>
      <c r="D63" s="70"/>
      <c r="E63" s="70"/>
      <c r="F63" s="70"/>
      <c r="G63" s="70"/>
      <c r="H63" s="71"/>
      <c r="I63" s="21" t="str">
        <f>IF(B63="","",_xlfn.XLOOKUP(B63,Data!Y:Y,Data!Q:Q,"Not Found",0,1))</f>
        <v>MRP</v>
      </c>
      <c r="J63" s="35" t="str">
        <f t="shared" si="0"/>
        <v>Load Pos</v>
      </c>
      <c r="N63" t="s">
        <v>2027</v>
      </c>
      <c r="O63" s="21" t="s">
        <v>3382</v>
      </c>
    </row>
    <row r="64" spans="2:15" x14ac:dyDescent="0.25">
      <c r="B64" s="72" t="s">
        <v>504</v>
      </c>
      <c r="C64" s="69"/>
      <c r="D64" s="70"/>
      <c r="E64" s="70"/>
      <c r="F64" s="70"/>
      <c r="G64" s="70"/>
      <c r="H64" s="71"/>
      <c r="I64" s="21" t="str">
        <f>IF(B64="","",_xlfn.XLOOKUP(B64,Data!Y:Y,Data!Q:Q,"Not Found",0,1))</f>
        <v>MRP</v>
      </c>
      <c r="J64" s="35" t="str">
        <f t="shared" si="0"/>
        <v>Load Pos</v>
      </c>
      <c r="N64" t="s">
        <v>2028</v>
      </c>
      <c r="O64" s="21" t="s">
        <v>3382</v>
      </c>
    </row>
    <row r="65" spans="2:15" x14ac:dyDescent="0.25">
      <c r="B65" s="72" t="s">
        <v>534</v>
      </c>
      <c r="C65" s="69"/>
      <c r="D65" s="70"/>
      <c r="E65" s="70"/>
      <c r="F65" s="70"/>
      <c r="G65" s="70"/>
      <c r="H65" s="71"/>
      <c r="I65" s="21" t="str">
        <f>IF(B65="","",_xlfn.XLOOKUP(B65,Data!Y:Y,Data!Q:Q,"Not Found",0,1))</f>
        <v>MRP</v>
      </c>
      <c r="J65" s="35" t="str">
        <f t="shared" si="0"/>
        <v>Load Pos</v>
      </c>
      <c r="N65" s="21" t="s">
        <v>552</v>
      </c>
      <c r="O65" s="21" t="s">
        <v>1828</v>
      </c>
    </row>
    <row r="66" spans="2:15" x14ac:dyDescent="0.25">
      <c r="B66" s="72" t="s">
        <v>549</v>
      </c>
      <c r="C66" s="69"/>
      <c r="D66" s="70"/>
      <c r="E66" s="70"/>
      <c r="F66" s="70"/>
      <c r="G66" s="70"/>
      <c r="H66" s="71"/>
      <c r="I66" s="21" t="str">
        <f>IF(B66="","",_xlfn.XLOOKUP(B66,Data!Y:Y,Data!Q:Q,"Not Found",0,1))</f>
        <v>MRP</v>
      </c>
      <c r="J66" s="35" t="str">
        <f t="shared" si="0"/>
        <v>Load Compare MP</v>
      </c>
      <c r="N66" s="21" t="s">
        <v>554</v>
      </c>
      <c r="O66" s="21" t="s">
        <v>1828</v>
      </c>
    </row>
    <row r="67" spans="2:15" x14ac:dyDescent="0.25">
      <c r="B67" s="72" t="s">
        <v>51</v>
      </c>
      <c r="C67" s="69"/>
      <c r="D67" s="70"/>
      <c r="E67" s="70"/>
      <c r="F67" s="70"/>
      <c r="G67" s="70"/>
      <c r="H67" s="71"/>
      <c r="I67" s="21" t="str">
        <f>IF(B67="","",_xlfn.XLOOKUP(B67,Data!Y:Y,Data!Q:Q,"Not Found",0,1))</f>
        <v>MCP</v>
      </c>
      <c r="J67" s="35" t="str">
        <f t="shared" si="0"/>
        <v>Load Compare MP</v>
      </c>
      <c r="N67" s="21" t="s">
        <v>291</v>
      </c>
      <c r="O67" s="21" t="s">
        <v>3382</v>
      </c>
    </row>
    <row r="68" spans="2:15" x14ac:dyDescent="0.25">
      <c r="B68" s="72" t="s">
        <v>389</v>
      </c>
      <c r="C68" s="69"/>
      <c r="D68" s="70"/>
      <c r="E68" s="70"/>
      <c r="F68" s="70"/>
      <c r="G68" s="70"/>
      <c r="H68" s="71"/>
      <c r="I68" s="21" t="str">
        <f>IF(B68="","",_xlfn.XLOOKUP(B68,Data!Y:Y,Data!Q:Q,"Not Found",0,1))</f>
        <v>MRP</v>
      </c>
      <c r="J68" s="35" t="str">
        <f t="shared" si="0"/>
        <v>Load Compare MP</v>
      </c>
      <c r="N68" t="s">
        <v>3326</v>
      </c>
      <c r="O68" s="21" t="s">
        <v>3382</v>
      </c>
    </row>
    <row r="69" spans="2:15" x14ac:dyDescent="0.25">
      <c r="B69" s="72" t="s">
        <v>678</v>
      </c>
      <c r="C69" s="69"/>
      <c r="D69" s="70"/>
      <c r="E69" s="70"/>
      <c r="F69" s="70"/>
      <c r="G69" s="70"/>
      <c r="H69" s="71"/>
      <c r="I69" s="21" t="str">
        <f>IF(B69="","",_xlfn.XLOOKUP(B69,Data!Y:Y,Data!Q:Q,"Not Found",0,1))</f>
        <v>MCP</v>
      </c>
      <c r="J69" s="35" t="str">
        <f t="shared" si="0"/>
        <v>Load Compare MP</v>
      </c>
      <c r="N69" t="s">
        <v>3473</v>
      </c>
      <c r="O69" s="21" t="s">
        <v>3382</v>
      </c>
    </row>
    <row r="70" spans="2:15" x14ac:dyDescent="0.25">
      <c r="B70" s="72" t="s">
        <v>477</v>
      </c>
      <c r="C70" s="69"/>
      <c r="D70" s="70"/>
      <c r="E70" s="70"/>
      <c r="F70" s="70"/>
      <c r="G70" s="70"/>
      <c r="H70" s="71"/>
      <c r="I70" s="21" t="str">
        <f>IF(B70="","",_xlfn.XLOOKUP(B70,Data!Y:Y,Data!Q:Q,"Not Found",0,1))</f>
        <v>MRP</v>
      </c>
      <c r="J70" s="35" t="str">
        <f t="shared" si="0"/>
        <v>Load Compare MP</v>
      </c>
      <c r="N70" t="s">
        <v>2453</v>
      </c>
      <c r="O70" s="21" t="s">
        <v>3382</v>
      </c>
    </row>
    <row r="71" spans="2:15" x14ac:dyDescent="0.25">
      <c r="B71" s="72" t="s">
        <v>1341</v>
      </c>
      <c r="C71" s="69"/>
      <c r="D71" s="70"/>
      <c r="E71" s="70"/>
      <c r="F71" s="70"/>
      <c r="G71" s="70"/>
      <c r="H71" s="71"/>
      <c r="I71" s="21" t="str">
        <f>IF(B71="","",_xlfn.XLOOKUP(B71,Data!Y:Y,Data!Q:Q,"Not Found",0,1))</f>
        <v>MCP</v>
      </c>
      <c r="J71" s="35" t="str">
        <f t="shared" si="0"/>
        <v>Load Compare MP</v>
      </c>
      <c r="N71" s="21" t="s">
        <v>1477</v>
      </c>
      <c r="O71" s="21" t="s">
        <v>1828</v>
      </c>
    </row>
    <row r="72" spans="2:15" x14ac:dyDescent="0.25">
      <c r="B72" s="72" t="s">
        <v>498</v>
      </c>
      <c r="C72" s="69"/>
      <c r="D72" s="70"/>
      <c r="E72" s="70"/>
      <c r="F72" s="70"/>
      <c r="G72" s="70"/>
      <c r="H72" s="71"/>
      <c r="I72" s="21" t="str">
        <f>IF(B72="","",_xlfn.XLOOKUP(B72,Data!Y:Y,Data!Q:Q,"Not Found",0,1))</f>
        <v>MRP</v>
      </c>
      <c r="J72" s="35" t="str">
        <f t="shared" ref="J72:J135" si="1">IF(B72="","",_xlfn.XLOOKUP(B72,N:N,O:O,"Not Found",0,1))</f>
        <v>Load Compare MP</v>
      </c>
      <c r="N72" t="s">
        <v>3321</v>
      </c>
      <c r="O72" s="21" t="s">
        <v>3380</v>
      </c>
    </row>
    <row r="73" spans="2:15" x14ac:dyDescent="0.25">
      <c r="B73" s="72" t="s">
        <v>528</v>
      </c>
      <c r="C73" s="69"/>
      <c r="D73" s="70"/>
      <c r="E73" s="70"/>
      <c r="F73" s="70"/>
      <c r="G73" s="70"/>
      <c r="H73" s="71"/>
      <c r="I73" s="21" t="str">
        <f>IF(B73="","",_xlfn.XLOOKUP(B73,Data!Y:Y,Data!Q:Q,"Not Found",0,1))</f>
        <v>MRP</v>
      </c>
      <c r="J73" s="35" t="str">
        <f t="shared" si="1"/>
        <v>Load Compare MP</v>
      </c>
      <c r="N73" t="s">
        <v>3378</v>
      </c>
      <c r="O73" s="21" t="s">
        <v>3380</v>
      </c>
    </row>
    <row r="74" spans="2:15" x14ac:dyDescent="0.25">
      <c r="B74" s="72" t="s">
        <v>328</v>
      </c>
      <c r="C74" s="69"/>
      <c r="D74" s="70"/>
      <c r="E74" s="70"/>
      <c r="F74" s="70"/>
      <c r="G74" s="70"/>
      <c r="H74" s="71"/>
      <c r="I74" s="21" t="str">
        <f>IF(B74="","",_xlfn.XLOOKUP(B74,Data!Y:Y,Data!Q:Q,"Not Found",0,1))</f>
        <v>MCP</v>
      </c>
      <c r="J74" s="35" t="str">
        <f t="shared" si="1"/>
        <v>Load Compare MP</v>
      </c>
      <c r="N74" t="s">
        <v>3780</v>
      </c>
      <c r="O74" s="21" t="s">
        <v>2702</v>
      </c>
    </row>
    <row r="75" spans="2:15" x14ac:dyDescent="0.25">
      <c r="B75" s="72" t="s">
        <v>1488</v>
      </c>
      <c r="C75" s="69"/>
      <c r="D75" s="70"/>
      <c r="E75" s="70"/>
      <c r="F75" s="70"/>
      <c r="G75" s="70"/>
      <c r="H75" s="71"/>
      <c r="I75" s="21" t="str">
        <f>IF(B75="","",_xlfn.XLOOKUP(B75,Data!Y:Y,Data!Q:Q,"Not Found",0,1))</f>
        <v>MCP</v>
      </c>
      <c r="J75" s="35" t="str">
        <f t="shared" si="1"/>
        <v>Load Compare MP</v>
      </c>
      <c r="N75" s="21" t="s">
        <v>1491</v>
      </c>
      <c r="O75" s="21" t="s">
        <v>1829</v>
      </c>
    </row>
    <row r="76" spans="2:15" x14ac:dyDescent="0.25">
      <c r="B76" s="72" t="s">
        <v>68</v>
      </c>
      <c r="C76" s="69"/>
      <c r="D76" s="70"/>
      <c r="E76" s="70"/>
      <c r="F76" s="70"/>
      <c r="G76" s="70"/>
      <c r="H76" s="71"/>
      <c r="I76" s="21" t="str">
        <f>IF(B76="","",_xlfn.XLOOKUP(B76,Data!Y:Y,Data!Q:Q,"Not Found",0,1))</f>
        <v>MCP</v>
      </c>
      <c r="J76" s="35" t="str">
        <f t="shared" si="1"/>
        <v>Load Compare Spreads</v>
      </c>
      <c r="N76" s="21" t="s">
        <v>1562</v>
      </c>
      <c r="O76" s="21" t="s">
        <v>1854</v>
      </c>
    </row>
    <row r="77" spans="2:15" x14ac:dyDescent="0.25">
      <c r="B77" s="72" t="s">
        <v>385</v>
      </c>
      <c r="C77" s="69"/>
      <c r="D77" s="70"/>
      <c r="E77" s="70"/>
      <c r="F77" s="70"/>
      <c r="G77" s="70"/>
      <c r="H77" s="71"/>
      <c r="I77" s="21" t="str">
        <f>IF(B77="","",_xlfn.XLOOKUP(B77,Data!Y:Y,Data!Q:Q,"Not Found",0,1))</f>
        <v>MRP</v>
      </c>
      <c r="J77" s="35" t="str">
        <f t="shared" si="1"/>
        <v>Load Compare Spreads</v>
      </c>
      <c r="N77" s="21" t="s">
        <v>502</v>
      </c>
      <c r="O77" s="21" t="s">
        <v>1854</v>
      </c>
    </row>
    <row r="78" spans="2:15" x14ac:dyDescent="0.25">
      <c r="B78" s="72" t="s">
        <v>679</v>
      </c>
      <c r="C78" s="69"/>
      <c r="D78" s="70"/>
      <c r="E78" s="70"/>
      <c r="F78" s="70"/>
      <c r="G78" s="70"/>
      <c r="H78" s="71"/>
      <c r="I78" s="21" t="str">
        <f>IF(B78="","",_xlfn.XLOOKUP(B78,Data!Y:Y,Data!Q:Q,"Not Found",0,1))</f>
        <v>MCP</v>
      </c>
      <c r="J78" s="35" t="str">
        <f t="shared" si="1"/>
        <v>Load Compare Spreads</v>
      </c>
      <c r="N78" s="21" t="s">
        <v>531</v>
      </c>
      <c r="O78" s="21" t="s">
        <v>1854</v>
      </c>
    </row>
    <row r="79" spans="2:15" x14ac:dyDescent="0.25">
      <c r="B79" s="72" t="s">
        <v>476</v>
      </c>
      <c r="C79" s="69"/>
      <c r="D79" s="70"/>
      <c r="E79" s="70"/>
      <c r="F79" s="70"/>
      <c r="G79" s="70"/>
      <c r="H79" s="71"/>
      <c r="I79" s="21" t="str">
        <f>IF(B79="","",_xlfn.XLOOKUP(B79,Data!Y:Y,Data!Q:Q,"Not Found",0,1))</f>
        <v>MRP</v>
      </c>
      <c r="J79" s="35" t="str">
        <f t="shared" si="1"/>
        <v>Load Compare Spreads</v>
      </c>
      <c r="N79" s="241" t="s">
        <v>3510</v>
      </c>
      <c r="O79" s="241" t="s">
        <v>3510</v>
      </c>
    </row>
    <row r="80" spans="2:15" x14ac:dyDescent="0.25">
      <c r="B80" s="72" t="s">
        <v>1348</v>
      </c>
      <c r="C80" s="69"/>
      <c r="D80" s="70"/>
      <c r="E80" s="70"/>
      <c r="F80" s="70"/>
      <c r="G80" s="70"/>
      <c r="H80" s="71"/>
      <c r="I80" s="21" t="str">
        <f>IF(B80="","",_xlfn.XLOOKUP(B80,Data!Y:Y,Data!Q:Q,"Not Found",0,1))</f>
        <v>MCP</v>
      </c>
      <c r="J80" s="35" t="str">
        <f t="shared" si="1"/>
        <v>Load Compare Spreads</v>
      </c>
      <c r="N80" s="241" t="s">
        <v>3509</v>
      </c>
      <c r="O80" s="241" t="s">
        <v>3509</v>
      </c>
    </row>
    <row r="81" spans="2:15" x14ac:dyDescent="0.25">
      <c r="B81" s="72" t="s">
        <v>497</v>
      </c>
      <c r="C81" s="69"/>
      <c r="D81" s="70"/>
      <c r="E81" s="70"/>
      <c r="F81" s="70"/>
      <c r="G81" s="70"/>
      <c r="H81" s="71"/>
      <c r="I81" s="21" t="str">
        <f>IF(B81="","",_xlfn.XLOOKUP(B81,Data!Y:Y,Data!Q:Q,"Not Found",0,1))</f>
        <v>MRP</v>
      </c>
      <c r="J81" s="35" t="str">
        <f t="shared" si="1"/>
        <v>Load Compare Spreads</v>
      </c>
      <c r="N81" t="s">
        <v>2246</v>
      </c>
      <c r="O81" t="s">
        <v>1830</v>
      </c>
    </row>
    <row r="82" spans="2:15" x14ac:dyDescent="0.25">
      <c r="B82" s="72" t="s">
        <v>527</v>
      </c>
      <c r="C82" s="69"/>
      <c r="D82" s="70"/>
      <c r="E82" s="70"/>
      <c r="F82" s="70"/>
      <c r="G82" s="70"/>
      <c r="H82" s="71"/>
      <c r="I82" s="21" t="str">
        <f>IF(B82="","",_xlfn.XLOOKUP(B82,Data!Y:Y,Data!Q:Q,"Not Found",0,1))</f>
        <v>MRP</v>
      </c>
      <c r="J82" s="35" t="str">
        <f t="shared" si="1"/>
        <v>Load Compare Spreads</v>
      </c>
      <c r="N82" s="21" t="s">
        <v>105</v>
      </c>
      <c r="O82" s="21" t="s">
        <v>1830</v>
      </c>
    </row>
    <row r="83" spans="2:15" x14ac:dyDescent="0.25">
      <c r="B83" s="72" t="s">
        <v>1434</v>
      </c>
      <c r="C83" s="69"/>
      <c r="D83" s="70"/>
      <c r="E83" s="70"/>
      <c r="F83" s="70"/>
      <c r="G83" s="70"/>
      <c r="H83" s="71"/>
      <c r="I83" s="21" t="str">
        <f>IF(B83="","",_xlfn.XLOOKUP(B83,Data!Y:Y,Data!Q:Q,"Not Found",0,1))</f>
        <v>MCP</v>
      </c>
      <c r="J83" s="35" t="str">
        <f t="shared" si="1"/>
        <v>Load Compare Spreads</v>
      </c>
      <c r="N83" s="21" t="s">
        <v>218</v>
      </c>
      <c r="O83" s="21" t="s">
        <v>1830</v>
      </c>
    </row>
    <row r="84" spans="2:15" x14ac:dyDescent="0.25">
      <c r="B84" s="72" t="s">
        <v>551</v>
      </c>
      <c r="C84" s="69"/>
      <c r="D84" s="70"/>
      <c r="E84" s="70"/>
      <c r="F84" s="70"/>
      <c r="G84" s="70"/>
      <c r="H84" s="71"/>
      <c r="I84" s="21" t="str">
        <f>IF(B84="","",_xlfn.XLOOKUP(B84,Data!Y:Y,Data!Q:Q,"Not Found",0,1))</f>
        <v>MRP</v>
      </c>
      <c r="J84" s="35" t="str">
        <f t="shared" si="1"/>
        <v>Load Compare Spreads</v>
      </c>
      <c r="N84" t="s">
        <v>2029</v>
      </c>
      <c r="O84" s="21" t="s">
        <v>1830</v>
      </c>
    </row>
    <row r="85" spans="2:15" x14ac:dyDescent="0.25">
      <c r="B85" s="72" t="s">
        <v>330</v>
      </c>
      <c r="C85" s="69"/>
      <c r="D85" s="70"/>
      <c r="E85" s="70"/>
      <c r="F85" s="70"/>
      <c r="G85" s="70"/>
      <c r="H85" s="71"/>
      <c r="I85" s="21" t="str">
        <f>IF(B85="","",_xlfn.XLOOKUP(B85,Data!Y:Y,Data!Q:Q,"Not Found",0,1))</f>
        <v>MCP</v>
      </c>
      <c r="J85" s="35" t="str">
        <f t="shared" si="1"/>
        <v>Load Compare Spreads</v>
      </c>
      <c r="N85" t="s">
        <v>2030</v>
      </c>
      <c r="O85" s="21" t="s">
        <v>1830</v>
      </c>
    </row>
    <row r="86" spans="2:15" x14ac:dyDescent="0.25">
      <c r="B86" s="72" t="s">
        <v>1499</v>
      </c>
      <c r="C86" s="69"/>
      <c r="D86" s="70"/>
      <c r="E86" s="70"/>
      <c r="F86" s="70"/>
      <c r="G86" s="70"/>
      <c r="H86" s="71"/>
      <c r="I86" s="21" t="str">
        <f>IF(B86="","",_xlfn.XLOOKUP(B86,Data!Y:Y,Data!Q:Q,"Not Found",0,1))</f>
        <v>MCP</v>
      </c>
      <c r="J86" s="35" t="str">
        <f t="shared" si="1"/>
        <v>Load Compare Spreads</v>
      </c>
      <c r="N86" s="21" t="s">
        <v>1603</v>
      </c>
      <c r="O86" s="21" t="s">
        <v>1830</v>
      </c>
    </row>
    <row r="87" spans="2:15" x14ac:dyDescent="0.25">
      <c r="B87" s="72" t="s">
        <v>1590</v>
      </c>
      <c r="C87" s="69"/>
      <c r="D87" s="70"/>
      <c r="E87" s="70"/>
      <c r="F87" s="70"/>
      <c r="G87" s="70"/>
      <c r="H87" s="71"/>
      <c r="I87" s="21" t="str">
        <f>IF(B87="","",_xlfn.XLOOKUP(B87,Data!Y:Y,Data!Q:Q,"Not Found",0,1))</f>
        <v>MCP</v>
      </c>
      <c r="J87" s="35" t="str">
        <f t="shared" si="1"/>
        <v>Load Index History</v>
      </c>
      <c r="N87" t="s">
        <v>2031</v>
      </c>
      <c r="O87" s="21" t="s">
        <v>1830</v>
      </c>
    </row>
    <row r="88" spans="2:15" x14ac:dyDescent="0.25">
      <c r="B88" s="72" t="s">
        <v>1376</v>
      </c>
      <c r="C88" s="69"/>
      <c r="D88" s="70"/>
      <c r="E88" s="70"/>
      <c r="F88" s="70"/>
      <c r="G88" s="70"/>
      <c r="H88" s="71"/>
      <c r="I88" s="21" t="str">
        <f>IF(B88="","",_xlfn.XLOOKUP(B88,Data!Y:Y,Data!Q:Q,"Not Found",0,1))</f>
        <v>MCP</v>
      </c>
      <c r="J88" s="35" t="str">
        <f t="shared" si="1"/>
        <v>Load Compare MP</v>
      </c>
      <c r="N88" t="s">
        <v>2032</v>
      </c>
      <c r="O88" s="21" t="s">
        <v>1830</v>
      </c>
    </row>
    <row r="89" spans="2:15" x14ac:dyDescent="0.25">
      <c r="B89" s="72" t="s">
        <v>74</v>
      </c>
      <c r="C89" s="69"/>
      <c r="D89" s="70"/>
      <c r="E89" s="70"/>
      <c r="F89" s="70"/>
      <c r="G89" s="70"/>
      <c r="H89" s="71"/>
      <c r="I89" s="21" t="str">
        <f>IF(B89="","",_xlfn.XLOOKUP(B89,Data!Y:Y,Data!Q:Q,"Not Found",0,1))</f>
        <v>MCP</v>
      </c>
      <c r="J89" s="35" t="str">
        <f t="shared" si="1"/>
        <v>Load Pos</v>
      </c>
      <c r="N89" s="21" t="s">
        <v>1321</v>
      </c>
      <c r="O89" s="21" t="s">
        <v>1830</v>
      </c>
    </row>
    <row r="90" spans="2:15" x14ac:dyDescent="0.25">
      <c r="B90" s="72" t="s">
        <v>180</v>
      </c>
      <c r="C90" s="69"/>
      <c r="D90" s="70"/>
      <c r="E90" s="70"/>
      <c r="F90" s="70"/>
      <c r="G90" s="70"/>
      <c r="H90" s="71"/>
      <c r="I90" s="21" t="str">
        <f>IF(B90="","",_xlfn.XLOOKUP(B90,Data!Y:Y,Data!Q:Q,"Not Found",0,1))</f>
        <v>MCP</v>
      </c>
      <c r="J90" s="35" t="str">
        <f t="shared" si="1"/>
        <v>Load Pos</v>
      </c>
      <c r="N90" s="21" t="s">
        <v>684</v>
      </c>
      <c r="O90" s="21" t="s">
        <v>1830</v>
      </c>
    </row>
    <row r="91" spans="2:15" x14ac:dyDescent="0.25">
      <c r="B91" s="72" t="s">
        <v>220</v>
      </c>
      <c r="C91" s="69"/>
      <c r="D91" s="70"/>
      <c r="E91" s="70"/>
      <c r="F91" s="70"/>
      <c r="G91" s="70"/>
      <c r="H91" s="71"/>
      <c r="I91" s="21" t="str">
        <f>IF(B91="","",_xlfn.XLOOKUP(B91,Data!Y:Y,Data!Q:Q,"Not Found",0,1))</f>
        <v>MCP</v>
      </c>
      <c r="J91" s="35" t="str">
        <f t="shared" si="1"/>
        <v>Load Pos</v>
      </c>
      <c r="N91" s="21" t="s">
        <v>1359</v>
      </c>
      <c r="O91" s="21" t="s">
        <v>1830</v>
      </c>
    </row>
    <row r="92" spans="2:15" x14ac:dyDescent="0.25">
      <c r="B92" s="72" t="s">
        <v>680</v>
      </c>
      <c r="C92" s="69"/>
      <c r="D92" s="70"/>
      <c r="E92" s="70"/>
      <c r="F92" s="70"/>
      <c r="G92" s="70"/>
      <c r="H92" s="71"/>
      <c r="I92" s="21" t="str">
        <f>IF(B92="","",_xlfn.XLOOKUP(B92,Data!Y:Y,Data!Q:Q,"Not Found",0,1))</f>
        <v>MCP</v>
      </c>
      <c r="J92" s="35" t="str">
        <f t="shared" si="1"/>
        <v>Load Pos</v>
      </c>
      <c r="N92" s="21" t="s">
        <v>1990</v>
      </c>
      <c r="O92" s="21" t="s">
        <v>1830</v>
      </c>
    </row>
    <row r="93" spans="2:15" x14ac:dyDescent="0.25">
      <c r="B93" s="72" t="s">
        <v>1386</v>
      </c>
      <c r="C93" s="69"/>
      <c r="D93" s="70"/>
      <c r="E93" s="70"/>
      <c r="F93" s="70"/>
      <c r="G93" s="70"/>
      <c r="H93" s="71"/>
      <c r="I93" s="21" t="str">
        <f>IF(B93="","",_xlfn.XLOOKUP(B93,Data!Y:Y,Data!Q:Q,"Not Found",0,1))</f>
        <v>MCP</v>
      </c>
      <c r="J93" s="35" t="str">
        <f t="shared" si="1"/>
        <v>Load Pos</v>
      </c>
      <c r="N93" s="21" t="s">
        <v>1399</v>
      </c>
      <c r="O93" s="21" t="s">
        <v>1830</v>
      </c>
    </row>
    <row r="94" spans="2:15" x14ac:dyDescent="0.25">
      <c r="B94" s="72" t="s">
        <v>1435</v>
      </c>
      <c r="C94" s="69"/>
      <c r="D94" s="70"/>
      <c r="E94" s="70"/>
      <c r="F94" s="70"/>
      <c r="G94" s="70"/>
      <c r="H94" s="71"/>
      <c r="I94" s="21" t="str">
        <f>IF(B94="","",_xlfn.XLOOKUP(B94,Data!Y:Y,Data!Q:Q,"Not Found",0,1))</f>
        <v>MCP</v>
      </c>
      <c r="J94" s="35" t="str">
        <f t="shared" si="1"/>
        <v>Load Pos</v>
      </c>
      <c r="N94" s="21" t="s">
        <v>1970</v>
      </c>
      <c r="O94" s="21" t="s">
        <v>1830</v>
      </c>
    </row>
    <row r="95" spans="2:15" x14ac:dyDescent="0.25">
      <c r="B95" s="72" t="s">
        <v>261</v>
      </c>
      <c r="C95" s="69"/>
      <c r="D95" s="70"/>
      <c r="E95" s="70"/>
      <c r="F95" s="70"/>
      <c r="G95" s="70"/>
      <c r="H95" s="71"/>
      <c r="I95" s="21" t="str">
        <f>IF(B95="","",_xlfn.XLOOKUP(B95,Data!Y:Y,Data!Q:Q,"Not Found",0,1))</f>
        <v>MCP</v>
      </c>
      <c r="J95" s="35" t="str">
        <f t="shared" si="1"/>
        <v>Load Pos</v>
      </c>
      <c r="N95" t="s">
        <v>2331</v>
      </c>
      <c r="O95" s="21" t="s">
        <v>1830</v>
      </c>
    </row>
    <row r="96" spans="2:15" x14ac:dyDescent="0.25">
      <c r="B96" s="72" t="s">
        <v>332</v>
      </c>
      <c r="C96" s="69"/>
      <c r="D96" s="70"/>
      <c r="E96" s="70"/>
      <c r="F96" s="70"/>
      <c r="G96" s="70"/>
      <c r="H96" s="71"/>
      <c r="I96" s="21" t="str">
        <f>IF(B96="","",_xlfn.XLOOKUP(B96,Data!Y:Y,Data!Q:Q,"Not Found",0,1))</f>
        <v>MCP</v>
      </c>
      <c r="J96" s="35" t="str">
        <f t="shared" si="1"/>
        <v>Load Pos</v>
      </c>
      <c r="N96" t="s">
        <v>3830</v>
      </c>
      <c r="O96" s="21" t="s">
        <v>1830</v>
      </c>
    </row>
    <row r="97" spans="2:15" x14ac:dyDescent="0.25">
      <c r="B97" s="72" t="s">
        <v>1383</v>
      </c>
      <c r="C97" s="69"/>
      <c r="D97" s="70"/>
      <c r="E97" s="70"/>
      <c r="F97" s="70"/>
      <c r="G97" s="70"/>
      <c r="H97" s="71"/>
      <c r="I97" s="21" t="str">
        <f>IF(B97="","",_xlfn.XLOOKUP(B97,Data!Y:Y,Data!Q:Q,"Not Found",0,1))</f>
        <v>MCP</v>
      </c>
      <c r="J97" s="35" t="str">
        <f t="shared" si="1"/>
        <v>Load Compare Spreads</v>
      </c>
      <c r="N97" t="s">
        <v>2006</v>
      </c>
      <c r="O97" s="21" t="s">
        <v>1830</v>
      </c>
    </row>
    <row r="98" spans="2:15" x14ac:dyDescent="0.25">
      <c r="B98" s="72" t="s">
        <v>446</v>
      </c>
      <c r="C98" s="69"/>
      <c r="D98" s="70"/>
      <c r="E98" s="70"/>
      <c r="F98" s="70"/>
      <c r="G98" s="70"/>
      <c r="H98" s="71"/>
      <c r="I98" s="21" t="str">
        <f>IF(B98="","",_xlfn.XLOOKUP(B98,Data!Y:Y,Data!Q:Q,"Not Found",0,1))</f>
        <v>MRP</v>
      </c>
      <c r="J98" s="35" t="str">
        <f t="shared" si="1"/>
        <v>Optimization</v>
      </c>
      <c r="N98" s="21" t="s">
        <v>283</v>
      </c>
      <c r="O98" s="21" t="s">
        <v>1830</v>
      </c>
    </row>
    <row r="99" spans="2:15" x14ac:dyDescent="0.25">
      <c r="B99" s="72" t="s">
        <v>581</v>
      </c>
      <c r="C99" s="69"/>
      <c r="D99" s="70"/>
      <c r="E99" s="70"/>
      <c r="F99" s="70"/>
      <c r="G99" s="70"/>
      <c r="H99" s="71"/>
      <c r="I99" s="21" t="str">
        <f>IF(B99="","",_xlfn.XLOOKUP(B99,Data!Y:Y,Data!Q:Q,"Not Found",0,1))</f>
        <v>MRP</v>
      </c>
      <c r="J99" s="35" t="str">
        <f t="shared" si="1"/>
        <v>Optimization</v>
      </c>
      <c r="N99" t="s">
        <v>2033</v>
      </c>
      <c r="O99" s="21" t="s">
        <v>1830</v>
      </c>
    </row>
    <row r="100" spans="2:15" x14ac:dyDescent="0.25">
      <c r="B100" s="72" t="s">
        <v>543</v>
      </c>
      <c r="C100" s="69"/>
      <c r="D100" s="70"/>
      <c r="E100" s="70"/>
      <c r="F100" s="70"/>
      <c r="G100" s="70"/>
      <c r="H100" s="71"/>
      <c r="I100" s="21" t="str">
        <f>IF(B100="","",_xlfn.XLOOKUP(B100,Data!Y:Y,Data!Q:Q,"Not Found",0,1))</f>
        <v>MRP</v>
      </c>
      <c r="J100" s="35" t="str">
        <f t="shared" si="1"/>
        <v>Optimization</v>
      </c>
      <c r="N100" t="s">
        <v>2034</v>
      </c>
      <c r="O100" s="21" t="s">
        <v>1830</v>
      </c>
    </row>
    <row r="101" spans="2:15" x14ac:dyDescent="0.25">
      <c r="B101" s="72" t="s">
        <v>441</v>
      </c>
      <c r="C101" s="69"/>
      <c r="D101" s="70"/>
      <c r="E101" s="70"/>
      <c r="F101" s="70"/>
      <c r="G101" s="70"/>
      <c r="H101" s="71"/>
      <c r="I101" s="21" t="str">
        <f>IF(B101="","",_xlfn.XLOOKUP(B101,Data!Y:Y,Data!Q:Q,"Not Found",0,1))</f>
        <v>MRP</v>
      </c>
      <c r="J101" s="35" t="str">
        <f t="shared" si="1"/>
        <v>Planning (NII)</v>
      </c>
      <c r="N101" t="s">
        <v>2035</v>
      </c>
      <c r="O101" s="21" t="s">
        <v>1830</v>
      </c>
    </row>
    <row r="102" spans="2:15" x14ac:dyDescent="0.25">
      <c r="B102" s="72" t="s">
        <v>189</v>
      </c>
      <c r="C102" s="69"/>
      <c r="D102" s="70"/>
      <c r="E102" s="70"/>
      <c r="F102" s="70"/>
      <c r="G102" s="70"/>
      <c r="H102" s="71"/>
      <c r="I102" s="21" t="str">
        <f>IF(B102="","",_xlfn.XLOOKUP(B102,Data!Y:Y,Data!Q:Q,"Not Found",0,1))</f>
        <v>MCP</v>
      </c>
      <c r="J102" s="35" t="str">
        <f t="shared" si="1"/>
        <v>Planning (NII)</v>
      </c>
      <c r="N102" s="21" t="s">
        <v>288</v>
      </c>
      <c r="O102" s="21" t="s">
        <v>1830</v>
      </c>
    </row>
    <row r="103" spans="2:15" x14ac:dyDescent="0.25">
      <c r="B103" s="72" t="s">
        <v>578</v>
      </c>
      <c r="C103" s="69"/>
      <c r="D103" s="70"/>
      <c r="E103" s="70"/>
      <c r="F103" s="70"/>
      <c r="G103" s="70"/>
      <c r="H103" s="71"/>
      <c r="I103" s="21" t="str">
        <f>IF(B103="","",_xlfn.XLOOKUP(B103,Data!Y:Y,Data!Q:Q,"Not Found",0,1))</f>
        <v>MRP</v>
      </c>
      <c r="J103" s="35" t="str">
        <f t="shared" si="1"/>
        <v>Planning (NII)</v>
      </c>
      <c r="N103" s="21" t="s">
        <v>287</v>
      </c>
      <c r="O103" s="21" t="s">
        <v>1830</v>
      </c>
    </row>
    <row r="104" spans="2:15" x14ac:dyDescent="0.25">
      <c r="B104" s="72" t="s">
        <v>227</v>
      </c>
      <c r="C104" s="69"/>
      <c r="D104" s="70"/>
      <c r="E104" s="70"/>
      <c r="F104" s="70"/>
      <c r="G104" s="70"/>
      <c r="H104" s="71"/>
      <c r="I104" s="21" t="str">
        <f>IF(B104="","",_xlfn.XLOOKUP(B104,Data!Y:Y,Data!Q:Q,"Not Found",0,1))</f>
        <v>MCP</v>
      </c>
      <c r="J104" s="35" t="str">
        <f t="shared" si="1"/>
        <v>Planning (NII)</v>
      </c>
      <c r="N104" s="21" t="s">
        <v>290</v>
      </c>
      <c r="O104" s="21" t="s">
        <v>1830</v>
      </c>
    </row>
    <row r="105" spans="2:15" x14ac:dyDescent="0.25">
      <c r="B105" s="72" t="s">
        <v>542</v>
      </c>
      <c r="C105" s="69"/>
      <c r="D105" s="70"/>
      <c r="E105" s="70"/>
      <c r="F105" s="70"/>
      <c r="G105" s="70"/>
      <c r="H105" s="71"/>
      <c r="I105" s="21" t="str">
        <f>IF(B105="","",_xlfn.XLOOKUP(B105,Data!Y:Y,Data!Q:Q,"Not Found",0,1))</f>
        <v>MRP</v>
      </c>
      <c r="J105" s="35" t="str">
        <f t="shared" si="1"/>
        <v>Planning (NII)</v>
      </c>
      <c r="N105" s="21" t="s">
        <v>1635</v>
      </c>
      <c r="O105" s="21" t="s">
        <v>1830</v>
      </c>
    </row>
    <row r="106" spans="2:15" x14ac:dyDescent="0.25">
      <c r="B106" s="72" t="s">
        <v>280</v>
      </c>
      <c r="C106" s="69"/>
      <c r="D106" s="70"/>
      <c r="E106" s="70"/>
      <c r="F106" s="70"/>
      <c r="G106" s="70"/>
      <c r="H106" s="71"/>
      <c r="I106" s="21" t="str">
        <f>IF(B106="","",_xlfn.XLOOKUP(B106,Data!Y:Y,Data!Q:Q,"Not Found",0,1))</f>
        <v>MCP</v>
      </c>
      <c r="J106" s="35" t="str">
        <f t="shared" si="1"/>
        <v>Planning (NII)</v>
      </c>
      <c r="N106" t="s">
        <v>2007</v>
      </c>
      <c r="O106" s="21" t="s">
        <v>1830</v>
      </c>
    </row>
    <row r="107" spans="2:15" x14ac:dyDescent="0.25">
      <c r="B107" s="72" t="s">
        <v>1392</v>
      </c>
      <c r="C107" s="69"/>
      <c r="D107" s="70"/>
      <c r="E107" s="70"/>
      <c r="F107" s="70"/>
      <c r="G107" s="70"/>
      <c r="H107" s="71"/>
      <c r="I107" s="21" t="str">
        <f>IF(B107="","",_xlfn.XLOOKUP(B107,Data!Y:Y,Data!Q:Q,"Not Found",0,1))</f>
        <v>MCP</v>
      </c>
      <c r="J107" s="35" t="str">
        <f t="shared" si="1"/>
        <v>POS MCP Export</v>
      </c>
      <c r="N107" t="s">
        <v>2036</v>
      </c>
      <c r="O107" s="21" t="s">
        <v>2245</v>
      </c>
    </row>
    <row r="108" spans="2:15" x14ac:dyDescent="0.25">
      <c r="B108" s="72" t="s">
        <v>429</v>
      </c>
      <c r="C108" s="69"/>
      <c r="D108" s="70"/>
      <c r="E108" s="70"/>
      <c r="F108" s="70"/>
      <c r="G108" s="70"/>
      <c r="H108" s="71"/>
      <c r="I108" s="21" t="str">
        <f>IF(B108="","",_xlfn.XLOOKUP(B108,Data!Y:Y,Data!Q:Q,"Not Found",0,1))</f>
        <v>MRP</v>
      </c>
      <c r="J108" s="35" t="str">
        <f t="shared" si="1"/>
        <v>Valuation 1</v>
      </c>
      <c r="N108" t="s">
        <v>2037</v>
      </c>
      <c r="O108" s="21" t="s">
        <v>2245</v>
      </c>
    </row>
    <row r="109" spans="2:15" x14ac:dyDescent="0.25">
      <c r="B109" s="72" t="s">
        <v>484</v>
      </c>
      <c r="C109" s="69"/>
      <c r="D109" s="70"/>
      <c r="E109" s="70"/>
      <c r="F109" s="70"/>
      <c r="G109" s="70"/>
      <c r="H109" s="71"/>
      <c r="I109" s="21" t="str">
        <f>IF(B109="","",_xlfn.XLOOKUP(B109,Data!Y:Y,Data!Q:Q,"Not Found",0,1))</f>
        <v>MRP</v>
      </c>
      <c r="J109" s="35" t="str">
        <f t="shared" si="1"/>
        <v>Valuation 1</v>
      </c>
      <c r="N109" t="s">
        <v>2038</v>
      </c>
      <c r="O109" s="21" t="s">
        <v>2245</v>
      </c>
    </row>
    <row r="110" spans="2:15" x14ac:dyDescent="0.25">
      <c r="B110" s="72" t="s">
        <v>513</v>
      </c>
      <c r="C110" s="69"/>
      <c r="D110" s="70"/>
      <c r="E110" s="70"/>
      <c r="F110" s="70"/>
      <c r="G110" s="70"/>
      <c r="H110" s="71"/>
      <c r="I110" s="21" t="str">
        <f>IF(B110="","",_xlfn.XLOOKUP(B110,Data!Y:Y,Data!Q:Q,"Not Found",0,1))</f>
        <v>MRP</v>
      </c>
      <c r="J110" s="35" t="str">
        <f t="shared" si="1"/>
        <v>Valuation 1</v>
      </c>
      <c r="N110" t="s">
        <v>2039</v>
      </c>
      <c r="O110" s="21" t="s">
        <v>2245</v>
      </c>
    </row>
    <row r="111" spans="2:15" x14ac:dyDescent="0.25">
      <c r="B111" s="72" t="s">
        <v>537</v>
      </c>
      <c r="C111" s="69"/>
      <c r="D111" s="70"/>
      <c r="E111" s="70"/>
      <c r="F111" s="70"/>
      <c r="G111" s="70"/>
      <c r="H111" s="71"/>
      <c r="I111" s="21" t="str">
        <f>IF(B111="","",_xlfn.XLOOKUP(B111,Data!Y:Y,Data!Q:Q,"Not Found",0,1))</f>
        <v>MRP</v>
      </c>
      <c r="J111" s="35" t="str">
        <f t="shared" si="1"/>
        <v>Valuation 1</v>
      </c>
      <c r="N111" t="s">
        <v>2040</v>
      </c>
      <c r="O111" s="21" t="s">
        <v>2245</v>
      </c>
    </row>
    <row r="112" spans="2:15" x14ac:dyDescent="0.25">
      <c r="B112" s="72" t="s">
        <v>573</v>
      </c>
      <c r="C112" s="69"/>
      <c r="D112" s="70"/>
      <c r="E112" s="70"/>
      <c r="F112" s="70"/>
      <c r="G112" s="70"/>
      <c r="H112" s="71"/>
      <c r="I112" s="21" t="str">
        <f>IF(B112="","",_xlfn.XLOOKUP(B112,Data!Y:Y,Data!Q:Q,"Not Found",0,1))</f>
        <v>MRP</v>
      </c>
      <c r="J112" s="35" t="str">
        <f t="shared" si="1"/>
        <v>Valuation 2</v>
      </c>
      <c r="N112" t="s">
        <v>2041</v>
      </c>
      <c r="O112" s="21" t="s">
        <v>2245</v>
      </c>
    </row>
    <row r="113" spans="2:15" x14ac:dyDescent="0.25">
      <c r="B113" s="72" t="s">
        <v>87</v>
      </c>
      <c r="C113" s="69"/>
      <c r="D113" s="70"/>
      <c r="E113" s="70"/>
      <c r="F113" s="70"/>
      <c r="G113" s="70"/>
      <c r="H113" s="71"/>
      <c r="I113" s="21" t="str">
        <f>IF(B113="","",_xlfn.XLOOKUP(B113,Data!Y:Y,Data!Q:Q,"Not Found",0,1))</f>
        <v>MCP</v>
      </c>
      <c r="J113" s="35" t="str">
        <f t="shared" si="1"/>
        <v>Valuation (NPV)</v>
      </c>
      <c r="N113" t="s">
        <v>2042</v>
      </c>
      <c r="O113" s="21" t="s">
        <v>2245</v>
      </c>
    </row>
    <row r="114" spans="2:15" x14ac:dyDescent="0.25">
      <c r="B114" s="72" t="s">
        <v>181</v>
      </c>
      <c r="C114" s="69"/>
      <c r="D114" s="70"/>
      <c r="E114" s="70"/>
      <c r="F114" s="70"/>
      <c r="G114" s="70"/>
      <c r="H114" s="71"/>
      <c r="I114" s="21" t="str">
        <f>IF(B114="","",_xlfn.XLOOKUP(B114,Data!Y:Y,Data!Q:Q,"Not Found",0,1))</f>
        <v>MCP</v>
      </c>
      <c r="J114" s="35" t="str">
        <f t="shared" si="1"/>
        <v>Valuation (NPV)</v>
      </c>
      <c r="N114" t="s">
        <v>2043</v>
      </c>
      <c r="O114" s="21" t="s">
        <v>2245</v>
      </c>
    </row>
    <row r="115" spans="2:15" x14ac:dyDescent="0.25">
      <c r="B115" s="72" t="s">
        <v>222</v>
      </c>
      <c r="C115" s="69"/>
      <c r="D115" s="70"/>
      <c r="E115" s="70"/>
      <c r="F115" s="70"/>
      <c r="G115" s="70"/>
      <c r="H115" s="71"/>
      <c r="I115" s="21" t="str">
        <f>IF(B115="","",_xlfn.XLOOKUP(B115,Data!Y:Y,Data!Q:Q,"Not Found",0,1))</f>
        <v>MCP</v>
      </c>
      <c r="J115" s="35" t="str">
        <f t="shared" si="1"/>
        <v>Valuation (NPV)</v>
      </c>
      <c r="N115" t="s">
        <v>2044</v>
      </c>
      <c r="O115" s="21" t="s">
        <v>2245</v>
      </c>
    </row>
    <row r="116" spans="2:15" x14ac:dyDescent="0.25">
      <c r="B116" s="72" t="s">
        <v>681</v>
      </c>
      <c r="C116" s="69"/>
      <c r="D116" s="70"/>
      <c r="E116" s="70"/>
      <c r="F116" s="70"/>
      <c r="G116" s="70"/>
      <c r="H116" s="71"/>
      <c r="I116" s="21" t="str">
        <f>IF(B116="","",_xlfn.XLOOKUP(B116,Data!Y:Y,Data!Q:Q,"Not Found",0,1))</f>
        <v>MCP</v>
      </c>
      <c r="J116" s="35" t="str">
        <f t="shared" si="1"/>
        <v>Valuation (NPV)</v>
      </c>
      <c r="N116" t="s">
        <v>2045</v>
      </c>
      <c r="O116" s="21" t="s">
        <v>2245</v>
      </c>
    </row>
    <row r="117" spans="2:15" x14ac:dyDescent="0.25">
      <c r="B117" s="72" t="s">
        <v>1393</v>
      </c>
      <c r="C117" s="69"/>
      <c r="D117" s="70"/>
      <c r="E117" s="70"/>
      <c r="F117" s="70"/>
      <c r="G117" s="70"/>
      <c r="H117" s="71"/>
      <c r="I117" s="21" t="str">
        <f>IF(B117="","",_xlfn.XLOOKUP(B117,Data!Y:Y,Data!Q:Q,"Not Found",0,1))</f>
        <v>MCP</v>
      </c>
      <c r="J117" s="35" t="str">
        <f t="shared" si="1"/>
        <v>Valuation (NPV)</v>
      </c>
      <c r="N117" t="s">
        <v>2046</v>
      </c>
      <c r="O117" s="21" t="s">
        <v>2245</v>
      </c>
    </row>
    <row r="118" spans="2:15" x14ac:dyDescent="0.25">
      <c r="B118" s="72" t="s">
        <v>1394</v>
      </c>
      <c r="C118" s="69"/>
      <c r="D118" s="70"/>
      <c r="E118" s="70"/>
      <c r="F118" s="70"/>
      <c r="G118" s="70"/>
      <c r="H118" s="71"/>
      <c r="I118" s="21" t="str">
        <f>IF(B118="","",_xlfn.XLOOKUP(B118,Data!Y:Y,Data!Q:Q,"Not Found",0,1))</f>
        <v>MCP</v>
      </c>
      <c r="J118" s="35" t="str">
        <f t="shared" si="1"/>
        <v>Valuation (NPV)</v>
      </c>
      <c r="N118" t="s">
        <v>2047</v>
      </c>
      <c r="O118" s="21" t="s">
        <v>2245</v>
      </c>
    </row>
    <row r="119" spans="2:15" x14ac:dyDescent="0.25">
      <c r="B119" s="72" t="s">
        <v>1440</v>
      </c>
      <c r="C119" s="69"/>
      <c r="D119" s="70"/>
      <c r="E119" s="70"/>
      <c r="F119" s="70"/>
      <c r="G119" s="70"/>
      <c r="H119" s="71"/>
      <c r="I119" s="21" t="str">
        <f>IF(B119="","",_xlfn.XLOOKUP(B119,Data!Y:Y,Data!Q:Q,"Not Found",0,1))</f>
        <v>MCP</v>
      </c>
      <c r="J119" s="35" t="str">
        <f t="shared" si="1"/>
        <v>Valuation (NPV)</v>
      </c>
      <c r="N119" t="s">
        <v>2048</v>
      </c>
      <c r="O119" s="21" t="s">
        <v>2245</v>
      </c>
    </row>
    <row r="120" spans="2:15" x14ac:dyDescent="0.25">
      <c r="B120" s="72" t="s">
        <v>263</v>
      </c>
      <c r="C120" s="69"/>
      <c r="D120" s="70"/>
      <c r="E120" s="70"/>
      <c r="F120" s="70"/>
      <c r="G120" s="70"/>
      <c r="H120" s="71"/>
      <c r="I120" s="21" t="str">
        <f>IF(B120="","",_xlfn.XLOOKUP(B120,Data!Y:Y,Data!Q:Q,"Not Found",0,1))</f>
        <v>MCP</v>
      </c>
      <c r="J120" s="35" t="str">
        <f t="shared" si="1"/>
        <v>Valuation (NPV)</v>
      </c>
      <c r="N120" t="s">
        <v>2049</v>
      </c>
      <c r="O120" s="21" t="s">
        <v>2245</v>
      </c>
    </row>
    <row r="121" spans="2:15" x14ac:dyDescent="0.25">
      <c r="B121" s="72" t="s">
        <v>342</v>
      </c>
      <c r="C121" s="69"/>
      <c r="D121" s="70"/>
      <c r="E121" s="70"/>
      <c r="F121" s="70"/>
      <c r="G121" s="70"/>
      <c r="H121" s="71"/>
      <c r="I121" s="21" t="str">
        <f>IF(B121="","",_xlfn.XLOOKUP(B121,Data!Y:Y,Data!Q:Q,"Not Found",0,1))</f>
        <v>MCP</v>
      </c>
      <c r="J121" s="35" t="str">
        <f t="shared" si="1"/>
        <v>Valuation (NPV)</v>
      </c>
      <c r="N121" t="s">
        <v>2050</v>
      </c>
      <c r="O121" s="21" t="s">
        <v>2245</v>
      </c>
    </row>
    <row r="122" spans="2:15" x14ac:dyDescent="0.25">
      <c r="B122" s="72" t="s">
        <v>1926</v>
      </c>
      <c r="C122" s="69"/>
      <c r="D122" s="70"/>
      <c r="E122" s="70"/>
      <c r="F122" s="70"/>
      <c r="G122" s="70"/>
      <c r="H122" s="71"/>
      <c r="I122" s="21" t="str">
        <f>IF(B122="","",_xlfn.XLOOKUP(B122,Data!Y:Y,Data!Q:Q,"Not Found",0,1))</f>
        <v>ICG</v>
      </c>
      <c r="J122" s="35" t="str">
        <f t="shared" si="1"/>
        <v>ICG</v>
      </c>
      <c r="N122" t="s">
        <v>2051</v>
      </c>
      <c r="O122" s="21" t="s">
        <v>2245</v>
      </c>
    </row>
    <row r="123" spans="2:15" x14ac:dyDescent="0.25">
      <c r="B123" s="72" t="s">
        <v>1932</v>
      </c>
      <c r="C123" s="69"/>
      <c r="D123" s="70"/>
      <c r="E123" s="70"/>
      <c r="F123" s="70"/>
      <c r="G123" s="70"/>
      <c r="H123" s="71"/>
      <c r="I123" s="21" t="str">
        <f>IF(B123="","",_xlfn.XLOOKUP(B123,Data!Y:Y,Data!Q:Q,"Not Found",0,1))</f>
        <v>MCP</v>
      </c>
      <c r="J123" s="35" t="str">
        <f t="shared" si="1"/>
        <v>CSRBB Valuation (Qtr)</v>
      </c>
      <c r="N123" s="21" t="s">
        <v>344</v>
      </c>
      <c r="O123" s="21" t="s">
        <v>1830</v>
      </c>
    </row>
    <row r="124" spans="2:15" x14ac:dyDescent="0.25">
      <c r="B124" s="72" t="s">
        <v>1944</v>
      </c>
      <c r="C124" s="69"/>
      <c r="D124" s="70"/>
      <c r="E124" s="70"/>
      <c r="F124" s="70"/>
      <c r="G124" s="70"/>
      <c r="H124" s="71"/>
      <c r="I124" s="21" t="str">
        <f>IF(B124="","",_xlfn.XLOOKUP(B124,Data!Y:Y,Data!Q:Q,"Not Found",0,1))</f>
        <v>MCP</v>
      </c>
      <c r="J124" s="35" t="str">
        <f t="shared" si="1"/>
        <v>Load Compare MP</v>
      </c>
      <c r="N124" s="21" t="s">
        <v>1516</v>
      </c>
      <c r="O124" s="21" t="s">
        <v>1830</v>
      </c>
    </row>
    <row r="125" spans="2:15" x14ac:dyDescent="0.25">
      <c r="B125" s="72" t="s">
        <v>1960</v>
      </c>
      <c r="C125" s="69"/>
      <c r="D125" s="70"/>
      <c r="E125" s="70"/>
      <c r="F125" s="70"/>
      <c r="G125" s="70"/>
      <c r="H125" s="71"/>
      <c r="I125" s="21" t="str">
        <f>IF(B125="","",_xlfn.XLOOKUP(B125,Data!Y:Y,Data!Q:Q,"Not Found",0,1))</f>
        <v>MCP</v>
      </c>
      <c r="J125" s="35" t="str">
        <f t="shared" si="1"/>
        <v>CSRBB Valuation</v>
      </c>
      <c r="N125" s="21" t="s">
        <v>372</v>
      </c>
      <c r="O125" s="21" t="s">
        <v>1830</v>
      </c>
    </row>
    <row r="126" spans="2:15" x14ac:dyDescent="0.25">
      <c r="B126" s="72" t="s">
        <v>1982</v>
      </c>
      <c r="C126" s="69"/>
      <c r="D126" s="70"/>
      <c r="E126" s="70"/>
      <c r="F126" s="70"/>
      <c r="G126" s="70"/>
      <c r="H126" s="71"/>
      <c r="I126" s="21" t="str">
        <f>IF(B126="","",_xlfn.XLOOKUP(B126,Data!Y:Y,Data!Q:Q,"Not Found",0,1))</f>
        <v>MRP</v>
      </c>
      <c r="J126" s="35" t="str">
        <f t="shared" si="1"/>
        <v>Load Pos</v>
      </c>
      <c r="N126" t="s">
        <v>2052</v>
      </c>
      <c r="O126" t="s">
        <v>2241</v>
      </c>
    </row>
    <row r="127" spans="2:15" x14ac:dyDescent="0.25">
      <c r="B127" s="72" t="s">
        <v>140</v>
      </c>
      <c r="C127" s="69"/>
      <c r="D127" s="70"/>
      <c r="E127" s="70"/>
      <c r="F127" s="70"/>
      <c r="G127" s="70"/>
      <c r="H127" s="71"/>
      <c r="I127" s="21" t="str">
        <f>IF(B127="","",_xlfn.XLOOKUP(B127,Data!Y:Y,Data!Q:Q,"Not Found",0,1))</f>
        <v>MCP</v>
      </c>
      <c r="J127" s="35" t="str">
        <f t="shared" si="1"/>
        <v>EC</v>
      </c>
      <c r="N127" t="s">
        <v>2053</v>
      </c>
      <c r="O127" t="s">
        <v>2241</v>
      </c>
    </row>
    <row r="128" spans="2:15" x14ac:dyDescent="0.25">
      <c r="B128" s="72" t="s">
        <v>283</v>
      </c>
      <c r="C128" s="69"/>
      <c r="D128" s="70"/>
      <c r="E128" s="70"/>
      <c r="F128" s="70"/>
      <c r="G128" s="70"/>
      <c r="H128" s="71"/>
      <c r="I128" s="21" t="str">
        <f>IF(B128="","",_xlfn.XLOOKUP(B128,Data!Y:Y,Data!Q:Q,"Not Found",0,1))</f>
        <v>MCP</v>
      </c>
      <c r="J128" s="35" t="str">
        <f t="shared" si="1"/>
        <v>CSRBB Planning</v>
      </c>
      <c r="N128" t="s">
        <v>2054</v>
      </c>
      <c r="O128" t="s">
        <v>2241</v>
      </c>
    </row>
    <row r="129" spans="2:15" x14ac:dyDescent="0.25">
      <c r="B129" s="72" t="s">
        <v>2463</v>
      </c>
      <c r="C129" s="69"/>
      <c r="D129" s="70"/>
      <c r="E129" s="70"/>
      <c r="F129" s="70"/>
      <c r="G129" s="70"/>
      <c r="H129" s="71"/>
      <c r="I129" s="21" t="str">
        <f>IF(B129="","",_xlfn.XLOOKUP(B129,Data!Y:Y,Data!Q:Q,"Not Found",0,1))</f>
        <v>MCP</v>
      </c>
      <c r="J129" s="35" t="str">
        <f t="shared" si="1"/>
        <v>Planning (NII)</v>
      </c>
      <c r="N129" t="s">
        <v>2055</v>
      </c>
      <c r="O129" t="s">
        <v>2241</v>
      </c>
    </row>
    <row r="130" spans="2:15" x14ac:dyDescent="0.25">
      <c r="B130" s="72" t="s">
        <v>2667</v>
      </c>
      <c r="C130" s="69"/>
      <c r="D130" s="70"/>
      <c r="E130" s="70"/>
      <c r="F130" s="70"/>
      <c r="G130" s="70"/>
      <c r="H130" s="71"/>
      <c r="I130" s="21" t="str">
        <f>IF(B130="","",_xlfn.XLOOKUP(B130,Data!Y:Y,Data!Q:Q,"Not Found",0,1))</f>
        <v>MCP</v>
      </c>
      <c r="J130" s="35" t="str">
        <f t="shared" si="1"/>
        <v>Load to ARA</v>
      </c>
      <c r="N130" t="s">
        <v>2056</v>
      </c>
      <c r="O130" t="s">
        <v>2241</v>
      </c>
    </row>
    <row r="131" spans="2:15" x14ac:dyDescent="0.25">
      <c r="B131" s="72" t="s">
        <v>2669</v>
      </c>
      <c r="C131" s="69"/>
      <c r="D131" s="70"/>
      <c r="E131" s="70"/>
      <c r="F131" s="70"/>
      <c r="G131" s="70"/>
      <c r="H131" s="71"/>
      <c r="I131" s="21" t="str">
        <f>IF(B131="","",_xlfn.XLOOKUP(B131,Data!Y:Y,Data!Q:Q,"Not Found",0,1))</f>
        <v>MRP</v>
      </c>
      <c r="J131" s="35" t="str">
        <f t="shared" si="1"/>
        <v>Load to ARA</v>
      </c>
      <c r="N131" s="21" t="s">
        <v>103</v>
      </c>
      <c r="O131" s="21" t="s">
        <v>1831</v>
      </c>
    </row>
    <row r="132" spans="2:15" x14ac:dyDescent="0.25">
      <c r="B132" s="72" t="s">
        <v>2670</v>
      </c>
      <c r="C132" s="69"/>
      <c r="D132" s="70"/>
      <c r="E132" s="70"/>
      <c r="F132" s="70"/>
      <c r="G132" s="70"/>
      <c r="H132" s="71"/>
      <c r="I132" s="21" t="str">
        <f>IF(B132="","",_xlfn.XLOOKUP(B132,Data!Y:Y,Data!Q:Q,"Not Found",0,1))</f>
        <v>MCP</v>
      </c>
      <c r="J132" s="35" t="str">
        <f t="shared" si="1"/>
        <v>Load to ARA</v>
      </c>
      <c r="N132" s="21" t="s">
        <v>217</v>
      </c>
      <c r="O132" s="21" t="s">
        <v>1831</v>
      </c>
    </row>
    <row r="133" spans="2:15" x14ac:dyDescent="0.25">
      <c r="B133" s="72" t="s">
        <v>2674</v>
      </c>
      <c r="C133" s="69"/>
      <c r="D133" s="70"/>
      <c r="E133" s="70"/>
      <c r="F133" s="70"/>
      <c r="G133" s="70"/>
      <c r="H133" s="71"/>
      <c r="I133" s="21" t="str">
        <f>IF(B133="","",_xlfn.XLOOKUP(B133,Data!Y:Y,Data!Q:Q,"Not Found",0,1))</f>
        <v>MRP</v>
      </c>
      <c r="J133" s="35" t="str">
        <f t="shared" si="1"/>
        <v>Load to ARA</v>
      </c>
      <c r="N133" t="s">
        <v>2057</v>
      </c>
      <c r="O133" s="21" t="s">
        <v>1831</v>
      </c>
    </row>
    <row r="134" spans="2:15" x14ac:dyDescent="0.25">
      <c r="B134" s="72" t="s">
        <v>2677</v>
      </c>
      <c r="C134" s="69"/>
      <c r="D134" s="70"/>
      <c r="E134" s="70"/>
      <c r="F134" s="70"/>
      <c r="G134" s="70"/>
      <c r="H134" s="71"/>
      <c r="I134" s="21" t="str">
        <f>IF(B134="","",_xlfn.XLOOKUP(B134,Data!Y:Y,Data!Q:Q,"Not Found",0,1))</f>
        <v>MCP</v>
      </c>
      <c r="J134" s="35" t="str">
        <f t="shared" si="1"/>
        <v>Copy DB with Runs</v>
      </c>
      <c r="N134" s="21" t="s">
        <v>1953</v>
      </c>
      <c r="O134" s="21" t="s">
        <v>1831</v>
      </c>
    </row>
    <row r="135" spans="2:15" x14ac:dyDescent="0.25">
      <c r="B135" s="72" t="s">
        <v>2704</v>
      </c>
      <c r="C135" s="69"/>
      <c r="D135" s="70"/>
      <c r="E135" s="70"/>
      <c r="F135" s="70"/>
      <c r="G135" s="70"/>
      <c r="H135" s="71"/>
      <c r="I135" s="21" t="str">
        <f>IF(B135="","",_xlfn.XLOOKUP(B135,Data!Y:Y,Data!Q:Q,"Not Found",0,1))</f>
        <v>MCP</v>
      </c>
      <c r="J135" s="35" t="str">
        <f t="shared" si="1"/>
        <v>Valuation (NPV)</v>
      </c>
      <c r="N135" s="21" t="s">
        <v>1602</v>
      </c>
      <c r="O135" s="21" t="s">
        <v>1831</v>
      </c>
    </row>
    <row r="136" spans="2:15" x14ac:dyDescent="0.25">
      <c r="B136" s="72" t="s">
        <v>3714</v>
      </c>
      <c r="C136" s="69"/>
      <c r="D136" s="70"/>
      <c r="E136" s="70"/>
      <c r="F136" s="70"/>
      <c r="G136" s="70"/>
      <c r="H136" s="71"/>
      <c r="I136" s="21" t="str">
        <f>IF(B136="","",_xlfn.XLOOKUP(B136,Data!Y:Y,Data!Q:Q,"Not Found",0,1))</f>
        <v>MRP</v>
      </c>
      <c r="J136" s="35" t="str">
        <f t="shared" ref="J136:J199" si="2">IF(B136="","",_xlfn.XLOOKUP(B136,N:N,O:O,"Not Found",0,1))</f>
        <v>WBNL</v>
      </c>
      <c r="N136" s="21" t="s">
        <v>1320</v>
      </c>
      <c r="O136" s="21" t="s">
        <v>1831</v>
      </c>
    </row>
    <row r="137" spans="2:15" x14ac:dyDescent="0.25">
      <c r="B137" s="72" t="s">
        <v>3717</v>
      </c>
      <c r="C137" s="69"/>
      <c r="D137" s="70"/>
      <c r="E137" s="70"/>
      <c r="F137" s="70"/>
      <c r="G137" s="70"/>
      <c r="H137" s="71"/>
      <c r="I137" s="21" t="str">
        <f>IF(B137="","",_xlfn.XLOOKUP(B137,Data!Y:Y,Data!Q:Q,"Not Found",0,1))</f>
        <v>ICG</v>
      </c>
      <c r="J137" s="35" t="str">
        <f t="shared" si="2"/>
        <v>ICG Early Task</v>
      </c>
      <c r="N137" s="21" t="s">
        <v>683</v>
      </c>
      <c r="O137" s="21" t="s">
        <v>1831</v>
      </c>
    </row>
    <row r="138" spans="2:15" x14ac:dyDescent="0.25">
      <c r="B138" s="72" t="s">
        <v>3719</v>
      </c>
      <c r="C138" s="69"/>
      <c r="D138" s="70"/>
      <c r="E138" s="70"/>
      <c r="F138" s="70"/>
      <c r="G138" s="70"/>
      <c r="H138" s="71"/>
      <c r="I138" s="21" t="str">
        <f>IF(B138="","",_xlfn.XLOOKUP(B138,Data!Y:Y,Data!Q:Q,"Not Found",0,1))</f>
        <v>ICG</v>
      </c>
      <c r="J138" s="35" t="str">
        <f t="shared" si="2"/>
        <v>ICG Early Task</v>
      </c>
      <c r="N138" s="21" t="s">
        <v>1358</v>
      </c>
      <c r="O138" s="21" t="s">
        <v>1831</v>
      </c>
    </row>
    <row r="139" spans="2:15" x14ac:dyDescent="0.25">
      <c r="B139" s="72" t="s">
        <v>3720</v>
      </c>
      <c r="C139" s="69"/>
      <c r="D139" s="70"/>
      <c r="E139" s="70"/>
      <c r="F139" s="70"/>
      <c r="G139" s="70"/>
      <c r="H139" s="71"/>
      <c r="I139" s="21" t="str">
        <f>IF(B139="","",_xlfn.XLOOKUP(B139,Data!Y:Y,Data!Q:Q,"Not Found",0,1))</f>
        <v>ICG</v>
      </c>
      <c r="J139" s="35" t="str">
        <f t="shared" si="2"/>
        <v>ICG Early Task</v>
      </c>
      <c r="N139" s="21" t="s">
        <v>1398</v>
      </c>
      <c r="O139" s="21" t="s">
        <v>1831</v>
      </c>
    </row>
    <row r="140" spans="2:15" x14ac:dyDescent="0.25">
      <c r="B140" s="72" t="s">
        <v>3721</v>
      </c>
      <c r="C140" s="69"/>
      <c r="D140" s="70"/>
      <c r="E140" s="70"/>
      <c r="F140" s="70"/>
      <c r="G140" s="70"/>
      <c r="H140" s="71"/>
      <c r="I140" s="21" t="str">
        <f>IF(B140="","",_xlfn.XLOOKUP(B140,Data!Y:Y,Data!Q:Q,"Not Found",0,1))</f>
        <v>ICG</v>
      </c>
      <c r="J140" s="35" t="str">
        <f t="shared" si="2"/>
        <v>ICG Early Task</v>
      </c>
      <c r="N140" s="21" t="s">
        <v>1960</v>
      </c>
      <c r="O140" s="21" t="s">
        <v>1831</v>
      </c>
    </row>
    <row r="141" spans="2:15" x14ac:dyDescent="0.25">
      <c r="B141" s="72" t="s">
        <v>3722</v>
      </c>
      <c r="C141" s="69"/>
      <c r="D141" s="70"/>
      <c r="E141" s="70"/>
      <c r="F141" s="70"/>
      <c r="G141" s="70"/>
      <c r="H141" s="71"/>
      <c r="I141" s="21" t="str">
        <f>IF(B141="","",_xlfn.XLOOKUP(B141,Data!Y:Y,Data!Q:Q,"Not Found",0,1))</f>
        <v>ICG</v>
      </c>
      <c r="J141" s="35" t="str">
        <f t="shared" si="2"/>
        <v>ICG Early Task</v>
      </c>
      <c r="N141" s="21" t="s">
        <v>281</v>
      </c>
      <c r="O141" s="21" t="s">
        <v>1831</v>
      </c>
    </row>
    <row r="142" spans="2:15" x14ac:dyDescent="0.25">
      <c r="B142" s="72" t="s">
        <v>3723</v>
      </c>
      <c r="C142" s="69"/>
      <c r="D142" s="70"/>
      <c r="E142" s="70"/>
      <c r="F142" s="70"/>
      <c r="G142" s="70"/>
      <c r="H142" s="71"/>
      <c r="I142" s="21" t="str">
        <f>IF(B142="","",_xlfn.XLOOKUP(B142,Data!Y:Y,Data!Q:Q,"Not Found",0,1))</f>
        <v>ICG</v>
      </c>
      <c r="J142" s="35" t="str">
        <f t="shared" si="2"/>
        <v>ICG Early Task</v>
      </c>
      <c r="N142" t="s">
        <v>2058</v>
      </c>
      <c r="O142" s="21" t="s">
        <v>1831</v>
      </c>
    </row>
    <row r="143" spans="2:15" x14ac:dyDescent="0.25">
      <c r="B143" s="72" t="s">
        <v>3724</v>
      </c>
      <c r="C143" s="69"/>
      <c r="D143" s="70"/>
      <c r="E143" s="70"/>
      <c r="F143" s="70"/>
      <c r="G143" s="70"/>
      <c r="H143" s="71"/>
      <c r="I143" s="21" t="str">
        <f>IF(B143="","",_xlfn.XLOOKUP(B143,Data!Y:Y,Data!Q:Q,"Not Found",0,1))</f>
        <v>ICG</v>
      </c>
      <c r="J143" s="35" t="str">
        <f t="shared" si="2"/>
        <v>ICG</v>
      </c>
      <c r="N143" s="21" t="s">
        <v>1634</v>
      </c>
      <c r="O143" s="21" t="s">
        <v>1831</v>
      </c>
    </row>
    <row r="144" spans="2:15" x14ac:dyDescent="0.25">
      <c r="B144" s="72" t="s">
        <v>3725</v>
      </c>
      <c r="C144" s="69"/>
      <c r="D144" s="70"/>
      <c r="E144" s="70"/>
      <c r="F144" s="70"/>
      <c r="G144" s="70"/>
      <c r="H144" s="71"/>
      <c r="I144" s="21" t="str">
        <f>IF(B144="","",_xlfn.XLOOKUP(B144,Data!Y:Y,Data!Q:Q,"Not Found",0,1))</f>
        <v>ICG</v>
      </c>
      <c r="J144" s="35" t="str">
        <f t="shared" si="2"/>
        <v>ICG</v>
      </c>
      <c r="N144" t="s">
        <v>2059</v>
      </c>
      <c r="O144" s="21" t="s">
        <v>1992</v>
      </c>
    </row>
    <row r="145" spans="2:15" x14ac:dyDescent="0.25">
      <c r="B145" s="72" t="s">
        <v>3727</v>
      </c>
      <c r="C145" s="69"/>
      <c r="D145" s="70"/>
      <c r="E145" s="70"/>
      <c r="F145" s="70"/>
      <c r="G145" s="70"/>
      <c r="H145" s="71"/>
      <c r="I145" s="21" t="str">
        <f>IF(B145="","",_xlfn.XLOOKUP(B145,Data!Y:Y,Data!Q:Q,"Not Found",0,1))</f>
        <v>ICG</v>
      </c>
      <c r="J145" s="35" t="str">
        <f t="shared" si="2"/>
        <v>ICG</v>
      </c>
      <c r="N145" s="21" t="s">
        <v>1932</v>
      </c>
      <c r="O145" s="21" t="s">
        <v>1992</v>
      </c>
    </row>
    <row r="146" spans="2:15" x14ac:dyDescent="0.25">
      <c r="B146" s="72" t="s">
        <v>3731</v>
      </c>
      <c r="C146" s="69"/>
      <c r="D146" s="70"/>
      <c r="E146" s="70"/>
      <c r="F146" s="70"/>
      <c r="G146" s="70"/>
      <c r="H146" s="71"/>
      <c r="I146" s="21" t="str">
        <f>IF(B146="","",_xlfn.XLOOKUP(B146,Data!Y:Y,Data!Q:Q,"Not Found",0,1))</f>
        <v>ICG</v>
      </c>
      <c r="J146" s="35" t="str">
        <f t="shared" si="2"/>
        <v>ICG</v>
      </c>
      <c r="N146" t="s">
        <v>2060</v>
      </c>
      <c r="O146" s="21" t="s">
        <v>1992</v>
      </c>
    </row>
    <row r="147" spans="2:15" x14ac:dyDescent="0.25">
      <c r="B147" s="72" t="s">
        <v>3732</v>
      </c>
      <c r="C147" s="69"/>
      <c r="D147" s="70"/>
      <c r="E147" s="70"/>
      <c r="F147" s="70"/>
      <c r="G147" s="70"/>
      <c r="H147" s="71"/>
      <c r="I147" s="21" t="str">
        <f>IF(B147="","",_xlfn.XLOOKUP(B147,Data!Y:Y,Data!Q:Q,"Not Found",0,1))</f>
        <v>ICG</v>
      </c>
      <c r="J147" s="35" t="str">
        <f t="shared" si="2"/>
        <v>ICG</v>
      </c>
      <c r="N147" t="s">
        <v>2061</v>
      </c>
      <c r="O147" s="21" t="s">
        <v>1992</v>
      </c>
    </row>
    <row r="148" spans="2:15" x14ac:dyDescent="0.25">
      <c r="B148" s="72" t="s">
        <v>3735</v>
      </c>
      <c r="C148" s="69"/>
      <c r="D148" s="70"/>
      <c r="E148" s="70"/>
      <c r="F148" s="70"/>
      <c r="G148" s="70"/>
      <c r="H148" s="71"/>
      <c r="I148" s="21" t="str">
        <f>IF(B148="","",_xlfn.XLOOKUP(B148,Data!Y:Y,Data!Q:Q,"Not Found",0,1))</f>
        <v>ICG</v>
      </c>
      <c r="J148" s="35" t="str">
        <f t="shared" si="2"/>
        <v>ICG</v>
      </c>
      <c r="N148" t="s">
        <v>2062</v>
      </c>
      <c r="O148" s="21" t="s">
        <v>1992</v>
      </c>
    </row>
    <row r="149" spans="2:15" x14ac:dyDescent="0.25">
      <c r="B149" s="72" t="s">
        <v>3737</v>
      </c>
      <c r="C149" s="69"/>
      <c r="D149" s="70"/>
      <c r="E149" s="70"/>
      <c r="F149" s="70"/>
      <c r="G149" s="70"/>
      <c r="H149" s="71"/>
      <c r="I149" s="21" t="str">
        <f>IF(B149="","",_xlfn.XLOOKUP(B149,Data!Y:Y,Data!Q:Q,"Not Found",0,1))</f>
        <v>ICG</v>
      </c>
      <c r="J149" s="35" t="str">
        <f t="shared" si="2"/>
        <v>ICG</v>
      </c>
      <c r="N149" t="s">
        <v>2063</v>
      </c>
      <c r="O149" s="21" t="s">
        <v>1992</v>
      </c>
    </row>
    <row r="150" spans="2:15" x14ac:dyDescent="0.25">
      <c r="B150" s="72" t="s">
        <v>3750</v>
      </c>
      <c r="C150" s="69"/>
      <c r="D150" s="70"/>
      <c r="E150" s="70"/>
      <c r="F150" s="70"/>
      <c r="G150" s="70"/>
      <c r="H150" s="71"/>
      <c r="I150" s="21" t="str">
        <f>IF(B150="","",_xlfn.XLOOKUP(B150,Data!Y:Y,Data!Q:Q,"Not Found",0,1))</f>
        <v>ICG</v>
      </c>
      <c r="J150" s="35" t="str">
        <f t="shared" si="2"/>
        <v>ICG</v>
      </c>
      <c r="N150" t="s">
        <v>2064</v>
      </c>
      <c r="O150" s="21" t="s">
        <v>1992</v>
      </c>
    </row>
    <row r="151" spans="2:15" x14ac:dyDescent="0.25">
      <c r="B151" s="72" t="s">
        <v>3751</v>
      </c>
      <c r="C151" s="69"/>
      <c r="D151" s="70"/>
      <c r="E151" s="70"/>
      <c r="F151" s="70"/>
      <c r="G151" s="70"/>
      <c r="H151" s="71"/>
      <c r="I151" s="21" t="str">
        <f>IF(B151="","",_xlfn.XLOOKUP(B151,Data!Y:Y,Data!Q:Q,"Not Found",0,1))</f>
        <v>MRP</v>
      </c>
      <c r="J151" s="35" t="str">
        <f t="shared" si="2"/>
        <v>WBNL</v>
      </c>
      <c r="N151" t="s">
        <v>2065</v>
      </c>
      <c r="O151" s="21" t="s">
        <v>1992</v>
      </c>
    </row>
    <row r="152" spans="2:15" x14ac:dyDescent="0.25">
      <c r="B152" s="72" t="s">
        <v>3752</v>
      </c>
      <c r="C152" s="69"/>
      <c r="D152" s="70"/>
      <c r="E152" s="70"/>
      <c r="F152" s="70"/>
      <c r="G152" s="70"/>
      <c r="H152" s="71"/>
      <c r="I152" s="21" t="str">
        <f>IF(B152="","",_xlfn.XLOOKUP(B152,Data!Y:Y,Data!Q:Q,"Not Found",0,1))</f>
        <v>ICG</v>
      </c>
      <c r="J152" s="35" t="str">
        <f t="shared" si="2"/>
        <v>ICG</v>
      </c>
      <c r="N152" t="s">
        <v>2066</v>
      </c>
      <c r="O152" s="21" t="s">
        <v>1992</v>
      </c>
    </row>
    <row r="153" spans="2:15" x14ac:dyDescent="0.25">
      <c r="B153" s="72" t="s">
        <v>3755</v>
      </c>
      <c r="C153" s="69"/>
      <c r="D153" s="70"/>
      <c r="E153" s="70"/>
      <c r="F153" s="70"/>
      <c r="G153" s="70"/>
      <c r="H153" s="71"/>
      <c r="I153" s="21" t="str">
        <f>IF(B153="","",_xlfn.XLOOKUP(B153,Data!Y:Y,Data!Q:Q,"Not Found",0,1))</f>
        <v>MCP</v>
      </c>
      <c r="J153" s="35" t="str">
        <f t="shared" si="2"/>
        <v>GAP</v>
      </c>
      <c r="N153" t="s">
        <v>2067</v>
      </c>
      <c r="O153" s="21" t="s">
        <v>1992</v>
      </c>
    </row>
    <row r="154" spans="2:15" x14ac:dyDescent="0.25">
      <c r="B154" s="72" t="s">
        <v>3756</v>
      </c>
      <c r="C154" s="69"/>
      <c r="D154" s="70"/>
      <c r="E154" s="70"/>
      <c r="F154" s="70"/>
      <c r="G154" s="70"/>
      <c r="H154" s="71"/>
      <c r="I154" s="21" t="str">
        <f>IF(B154="","",_xlfn.XLOOKUP(B154,Data!Y:Y,Data!Q:Q,"Not Found",0,1))</f>
        <v>MCP</v>
      </c>
      <c r="J154" s="35" t="str">
        <f t="shared" si="2"/>
        <v>GAP</v>
      </c>
      <c r="N154" t="s">
        <v>2068</v>
      </c>
      <c r="O154" s="21" t="s">
        <v>1992</v>
      </c>
    </row>
    <row r="155" spans="2:15" x14ac:dyDescent="0.25">
      <c r="B155" s="72" t="s">
        <v>3757</v>
      </c>
      <c r="C155" s="69"/>
      <c r="D155" s="70"/>
      <c r="E155" s="70"/>
      <c r="F155" s="70"/>
      <c r="G155" s="70"/>
      <c r="H155" s="71"/>
      <c r="I155" s="21" t="str">
        <f>IF(B155="","",_xlfn.XLOOKUP(B155,Data!Y:Y,Data!Q:Q,"Not Found",0,1))</f>
        <v>MRP</v>
      </c>
      <c r="J155" s="35" t="str">
        <f t="shared" si="2"/>
        <v>Load Compare MP</v>
      </c>
      <c r="N155" t="s">
        <v>2069</v>
      </c>
      <c r="O155" s="21" t="s">
        <v>1992</v>
      </c>
    </row>
    <row r="156" spans="2:15" x14ac:dyDescent="0.25">
      <c r="B156" s="72" t="s">
        <v>2104</v>
      </c>
      <c r="C156" s="69"/>
      <c r="D156" s="70"/>
      <c r="E156" s="70"/>
      <c r="F156" s="70"/>
      <c r="G156" s="70"/>
      <c r="H156" s="71"/>
      <c r="I156" s="21" t="str">
        <f>IF(B156="","",_xlfn.XLOOKUP(B156,Data!Y:Y,Data!Q:Q,"Not Found",0,1))</f>
        <v>MCP</v>
      </c>
      <c r="J156" s="35" t="str">
        <f t="shared" si="2"/>
        <v>GAP</v>
      </c>
      <c r="N156" t="s">
        <v>2070</v>
      </c>
      <c r="O156" s="21" t="s">
        <v>1992</v>
      </c>
    </row>
    <row r="157" spans="2:15" x14ac:dyDescent="0.25">
      <c r="B157" s="72" t="s">
        <v>3776</v>
      </c>
      <c r="C157" s="69"/>
      <c r="D157" s="70"/>
      <c r="E157" s="70"/>
      <c r="F157" s="70"/>
      <c r="G157" s="70"/>
      <c r="H157" s="71"/>
      <c r="I157" s="21" t="str">
        <f>IF(B157="","",_xlfn.XLOOKUP(B157,Data!Y:Y,Data!Q:Q,"Not Found",0,1))</f>
        <v>MCP</v>
      </c>
      <c r="J157" s="35" t="str">
        <f t="shared" si="2"/>
        <v>GAP</v>
      </c>
      <c r="N157" t="s">
        <v>2071</v>
      </c>
      <c r="O157" s="21" t="s">
        <v>1992</v>
      </c>
    </row>
    <row r="158" spans="2:15" x14ac:dyDescent="0.25">
      <c r="B158" s="72" t="s">
        <v>1304</v>
      </c>
      <c r="C158" s="69"/>
      <c r="D158" s="70"/>
      <c r="E158" s="70"/>
      <c r="F158" s="70"/>
      <c r="G158" s="70"/>
      <c r="H158" s="71"/>
      <c r="I158" s="21" t="str">
        <f>IF(B158="","",_xlfn.XLOOKUP(B158,Data!Y:Y,Data!Q:Q,"Not Found",0,1))</f>
        <v>MCP</v>
      </c>
      <c r="J158" s="35" t="str">
        <f t="shared" si="2"/>
        <v>Delete Portfolio</v>
      </c>
      <c r="N158" t="s">
        <v>2072</v>
      </c>
      <c r="O158" s="21" t="s">
        <v>1992</v>
      </c>
    </row>
    <row r="159" spans="2:15" x14ac:dyDescent="0.25">
      <c r="B159" s="72" t="s">
        <v>1305</v>
      </c>
      <c r="C159" s="69"/>
      <c r="D159" s="70"/>
      <c r="E159" s="70"/>
      <c r="F159" s="70"/>
      <c r="G159" s="70"/>
      <c r="H159" s="71"/>
      <c r="I159" s="21" t="str">
        <f>IF(B159="","",_xlfn.XLOOKUP(B159,Data!Y:Y,Data!Q:Q,"Not Found",0,1))</f>
        <v>MCP</v>
      </c>
      <c r="J159" s="35" t="str">
        <f t="shared" si="2"/>
        <v>Load Compare MP</v>
      </c>
      <c r="N159" t="s">
        <v>2073</v>
      </c>
      <c r="O159" s="21" t="s">
        <v>1992</v>
      </c>
    </row>
    <row r="160" spans="2:15" x14ac:dyDescent="0.25">
      <c r="B160" s="72" t="s">
        <v>1306</v>
      </c>
      <c r="C160" s="69"/>
      <c r="D160" s="70"/>
      <c r="E160" s="70"/>
      <c r="F160" s="70"/>
      <c r="G160" s="70"/>
      <c r="H160" s="71"/>
      <c r="I160" s="21" t="str">
        <f>IF(B160="","",_xlfn.XLOOKUP(B160,Data!Y:Y,Data!Q:Q,"Not Found",0,1))</f>
        <v>MCP</v>
      </c>
      <c r="J160" s="35" t="str">
        <f t="shared" si="2"/>
        <v>Load Compare Spreads</v>
      </c>
      <c r="N160" t="s">
        <v>2074</v>
      </c>
      <c r="O160" s="21" t="s">
        <v>1992</v>
      </c>
    </row>
    <row r="161" spans="2:15" x14ac:dyDescent="0.25">
      <c r="B161" s="72" t="s">
        <v>3777</v>
      </c>
      <c r="C161" s="69"/>
      <c r="D161" s="70"/>
      <c r="E161" s="70"/>
      <c r="F161" s="70"/>
      <c r="G161" s="70"/>
      <c r="H161" s="71"/>
      <c r="I161" s="21" t="str">
        <f>IF(B161="","",_xlfn.XLOOKUP(B161,Data!Y:Y,Data!Q:Q,"Not Found",0,1))</f>
        <v>MCP</v>
      </c>
      <c r="J161" s="35" t="str">
        <f t="shared" si="2"/>
        <v>Load Compare MP</v>
      </c>
      <c r="N161" t="s">
        <v>2075</v>
      </c>
      <c r="O161" s="21" t="s">
        <v>1992</v>
      </c>
    </row>
    <row r="162" spans="2:15" x14ac:dyDescent="0.25">
      <c r="B162" s="72" t="s">
        <v>3778</v>
      </c>
      <c r="C162" s="69"/>
      <c r="D162" s="70"/>
      <c r="E162" s="70"/>
      <c r="F162" s="70"/>
      <c r="G162" s="70"/>
      <c r="H162" s="71"/>
      <c r="I162" s="21" t="str">
        <f>IF(B162="","",_xlfn.XLOOKUP(B162,Data!Y:Y,Data!Q:Q,"Not Found",0,1))</f>
        <v>MCP</v>
      </c>
      <c r="J162" s="35" t="str">
        <f t="shared" si="2"/>
        <v>Load Pos</v>
      </c>
      <c r="N162" s="21" t="s">
        <v>343</v>
      </c>
      <c r="O162" s="21" t="s">
        <v>1831</v>
      </c>
    </row>
    <row r="163" spans="2:15" x14ac:dyDescent="0.25">
      <c r="B163" s="72" t="s">
        <v>3779</v>
      </c>
      <c r="C163" s="69"/>
      <c r="D163" s="70"/>
      <c r="E163" s="70"/>
      <c r="F163" s="70"/>
      <c r="G163" s="70"/>
      <c r="H163" s="71"/>
      <c r="I163" s="21" t="str">
        <f>IF(B163="","",_xlfn.XLOOKUP(B163,Data!Y:Y,Data!Q:Q,"Not Found",0,1))</f>
        <v>MCP</v>
      </c>
      <c r="J163" s="35" t="str">
        <f t="shared" si="2"/>
        <v>Load Compare MP</v>
      </c>
      <c r="N163" s="21" t="s">
        <v>1515</v>
      </c>
      <c r="O163" s="21" t="s">
        <v>1831</v>
      </c>
    </row>
    <row r="164" spans="2:15" x14ac:dyDescent="0.25">
      <c r="B164" s="72" t="s">
        <v>3780</v>
      </c>
      <c r="C164" s="69"/>
      <c r="D164" s="70"/>
      <c r="E164" s="70"/>
      <c r="F164" s="70"/>
      <c r="G164" s="70"/>
      <c r="H164" s="71"/>
      <c r="I164" s="21" t="str">
        <f>IF(B164="","",_xlfn.XLOOKUP(B164,Data!Y:Y,Data!Q:Q,"Not Found",0,1))</f>
        <v>MCP</v>
      </c>
      <c r="J164" s="35" t="str">
        <f t="shared" si="2"/>
        <v>Copy DB with Runs</v>
      </c>
      <c r="N164" s="21" t="s">
        <v>371</v>
      </c>
      <c r="O164" s="21" t="s">
        <v>1831</v>
      </c>
    </row>
    <row r="165" spans="2:15" x14ac:dyDescent="0.25">
      <c r="B165" s="72" t="s">
        <v>3781</v>
      </c>
      <c r="C165" s="69"/>
      <c r="D165" s="70"/>
      <c r="E165" s="70"/>
      <c r="F165" s="70"/>
      <c r="G165" s="70"/>
      <c r="H165" s="71"/>
      <c r="I165" s="21" t="str">
        <f>IF(B165="","",_xlfn.XLOOKUP(B165,Data!Y:Y,Data!Q:Q,"Not Found",0,1))</f>
        <v>MRP</v>
      </c>
      <c r="J165" s="35" t="str">
        <f t="shared" si="2"/>
        <v>Load Compare MP</v>
      </c>
      <c r="N165" t="s">
        <v>3465</v>
      </c>
      <c r="O165" s="21" t="s">
        <v>3498</v>
      </c>
    </row>
    <row r="166" spans="2:15" x14ac:dyDescent="0.25">
      <c r="B166" s="72" t="s">
        <v>3782</v>
      </c>
      <c r="C166" s="69"/>
      <c r="D166" s="70"/>
      <c r="E166" s="70"/>
      <c r="F166" s="70"/>
      <c r="G166" s="70"/>
      <c r="H166" s="71"/>
      <c r="I166" s="21" t="str">
        <f>IF(B166="","",_xlfn.XLOOKUP(B166,Data!Y:Y,Data!Q:Q,"Not Found",0,1))</f>
        <v>MCP</v>
      </c>
      <c r="J166" s="35" t="str">
        <f t="shared" si="2"/>
        <v>Import Strategies</v>
      </c>
      <c r="N166" t="s">
        <v>3468</v>
      </c>
      <c r="O166" s="21" t="s">
        <v>3498</v>
      </c>
    </row>
    <row r="167" spans="2:15" x14ac:dyDescent="0.25">
      <c r="B167" s="72" t="s">
        <v>3783</v>
      </c>
      <c r="C167" s="69"/>
      <c r="D167" s="70"/>
      <c r="E167" s="70"/>
      <c r="F167" s="70"/>
      <c r="G167" s="70"/>
      <c r="H167" s="71"/>
      <c r="I167" s="21" t="str">
        <f>IF(B167="","",_xlfn.XLOOKUP(B167,Data!Y:Y,Data!Q:Q,"Not Found",0,1))</f>
        <v>MCP</v>
      </c>
      <c r="J167" s="35" t="str">
        <f t="shared" si="2"/>
        <v>Import Strategies</v>
      </c>
      <c r="N167" t="s">
        <v>3470</v>
      </c>
      <c r="O167" s="21" t="s">
        <v>3498</v>
      </c>
    </row>
    <row r="168" spans="2:15" x14ac:dyDescent="0.25">
      <c r="B168" s="72" t="s">
        <v>3787</v>
      </c>
      <c r="C168" s="69"/>
      <c r="D168" s="70"/>
      <c r="E168" s="70"/>
      <c r="F168" s="70"/>
      <c r="G168" s="70"/>
      <c r="H168" s="71"/>
      <c r="I168" s="21" t="str">
        <f>IF(B168="","",_xlfn.XLOOKUP(B168,Data!Y:Y,Data!Q:Q,"Not Found",0,1))</f>
        <v>MRP</v>
      </c>
      <c r="J168" s="35" t="str">
        <f t="shared" si="2"/>
        <v>Load Pos</v>
      </c>
      <c r="N168" t="s">
        <v>3309</v>
      </c>
      <c r="O168" s="21" t="s">
        <v>2482</v>
      </c>
    </row>
    <row r="169" spans="2:15" x14ac:dyDescent="0.25">
      <c r="B169" s="72" t="s">
        <v>3788</v>
      </c>
      <c r="C169" s="69"/>
      <c r="D169" s="70"/>
      <c r="E169" s="70"/>
      <c r="F169" s="70"/>
      <c r="G169" s="70"/>
      <c r="H169" s="71"/>
      <c r="I169" s="21" t="str">
        <f>IF(B169="","",_xlfn.XLOOKUP(B169,Data!Y:Y,Data!Q:Q,"Not Found",0,1))</f>
        <v>MRP</v>
      </c>
      <c r="J169" s="35" t="str">
        <f t="shared" si="2"/>
        <v>Optimization</v>
      </c>
      <c r="N169" t="s">
        <v>3334</v>
      </c>
      <c r="O169" s="21" t="s">
        <v>2482</v>
      </c>
    </row>
    <row r="170" spans="2:15" x14ac:dyDescent="0.25">
      <c r="B170" s="72" t="s">
        <v>3789</v>
      </c>
      <c r="C170" s="69"/>
      <c r="D170" s="70"/>
      <c r="E170" s="70"/>
      <c r="F170" s="70"/>
      <c r="G170" s="70"/>
      <c r="H170" s="71"/>
      <c r="I170" s="21" t="str">
        <f>IF(B170="","",_xlfn.XLOOKUP(B170,Data!Y:Y,Data!Q:Q,"Not Found",0,1))</f>
        <v>MRP</v>
      </c>
      <c r="J170" s="35" t="str">
        <f t="shared" si="2"/>
        <v>Optimization</v>
      </c>
      <c r="N170" t="s">
        <v>2076</v>
      </c>
      <c r="O170" t="s">
        <v>2242</v>
      </c>
    </row>
    <row r="171" spans="2:15" x14ac:dyDescent="0.25">
      <c r="B171" s="72" t="s">
        <v>3791</v>
      </c>
      <c r="C171" s="69"/>
      <c r="D171" s="70"/>
      <c r="E171" s="70"/>
      <c r="F171" s="70"/>
      <c r="G171" s="70"/>
      <c r="H171" s="71"/>
      <c r="I171" s="21" t="str">
        <f>IF(B171="","",_xlfn.XLOOKUP(B171,Data!Y:Y,Data!Q:Q,"Not Found",0,1))</f>
        <v>MRP</v>
      </c>
      <c r="J171" s="35" t="str">
        <f t="shared" si="2"/>
        <v>Optimization</v>
      </c>
      <c r="N171" t="s">
        <v>2077</v>
      </c>
      <c r="O171" t="s">
        <v>2242</v>
      </c>
    </row>
    <row r="172" spans="2:15" x14ac:dyDescent="0.25">
      <c r="B172" s="72" t="s">
        <v>2145</v>
      </c>
      <c r="C172" s="69"/>
      <c r="D172" s="70"/>
      <c r="E172" s="70"/>
      <c r="F172" s="70"/>
      <c r="G172" s="70"/>
      <c r="H172" s="71"/>
      <c r="I172" s="21" t="str">
        <f>IF(B172="","",_xlfn.XLOOKUP(B172,Data!Y:Y,Data!Q:Q,"Not Found",0,1))</f>
        <v>MCP</v>
      </c>
      <c r="J172" s="35" t="str">
        <f t="shared" si="2"/>
        <v>Load Compare MP</v>
      </c>
      <c r="N172" t="s">
        <v>2078</v>
      </c>
      <c r="O172" t="s">
        <v>2242</v>
      </c>
    </row>
    <row r="173" spans="2:15" x14ac:dyDescent="0.25">
      <c r="B173" s="72" t="s">
        <v>3798</v>
      </c>
      <c r="C173" s="69"/>
      <c r="D173" s="70"/>
      <c r="E173" s="70"/>
      <c r="F173" s="70"/>
      <c r="G173" s="70"/>
      <c r="H173" s="71"/>
      <c r="I173" s="21" t="str">
        <f>IF(B173="","",_xlfn.XLOOKUP(B173,Data!Y:Y,Data!Q:Q,"Not Found",0,1))</f>
        <v>MCP</v>
      </c>
      <c r="J173" s="35" t="str">
        <f t="shared" si="2"/>
        <v>Copy DB with Runs</v>
      </c>
      <c r="N173" t="s">
        <v>2079</v>
      </c>
      <c r="O173" t="s">
        <v>2242</v>
      </c>
    </row>
    <row r="174" spans="2:15" x14ac:dyDescent="0.25">
      <c r="B174" s="72" t="s">
        <v>3800</v>
      </c>
      <c r="C174" s="69"/>
      <c r="D174" s="70"/>
      <c r="E174" s="70"/>
      <c r="F174" s="70"/>
      <c r="G174" s="70"/>
      <c r="H174" s="71"/>
      <c r="I174" s="21" t="str">
        <f>IF(B174="","",_xlfn.XLOOKUP(B174,Data!Y:Y,Data!Q:Q,"Not Found",0,1))</f>
        <v>MCP</v>
      </c>
      <c r="J174" s="35" t="str">
        <f t="shared" si="2"/>
        <v>Import Strategies</v>
      </c>
      <c r="N174" t="s">
        <v>2080</v>
      </c>
      <c r="O174" t="s">
        <v>2242</v>
      </c>
    </row>
    <row r="175" spans="2:15" x14ac:dyDescent="0.25">
      <c r="B175" s="72" t="s">
        <v>3801</v>
      </c>
      <c r="C175" s="69"/>
      <c r="D175" s="70"/>
      <c r="E175" s="70"/>
      <c r="F175" s="70"/>
      <c r="G175" s="70"/>
      <c r="H175" s="71"/>
      <c r="I175" s="21" t="str">
        <f>IF(B175="","",_xlfn.XLOOKUP(B175,Data!Y:Y,Data!Q:Q,"Not Found",0,1))</f>
        <v>MCP</v>
      </c>
      <c r="J175" s="35" t="str">
        <f t="shared" si="2"/>
        <v>Planning (NII)</v>
      </c>
      <c r="N175" s="21" t="s">
        <v>1732</v>
      </c>
      <c r="O175" s="21" t="s">
        <v>1852</v>
      </c>
    </row>
    <row r="176" spans="2:15" x14ac:dyDescent="0.25">
      <c r="B176" s="72" t="s">
        <v>2099</v>
      </c>
      <c r="C176" s="69"/>
      <c r="D176" s="70"/>
      <c r="E176" s="70"/>
      <c r="F176" s="70"/>
      <c r="G176" s="70"/>
      <c r="H176" s="71"/>
      <c r="I176" s="21" t="str">
        <f>IF(B176="","",_xlfn.XLOOKUP(B176,Data!Y:Y,Data!Q:Q,"Not Found",0,1))</f>
        <v>MCP</v>
      </c>
      <c r="J176" s="35" t="str">
        <f t="shared" si="2"/>
        <v>Fair Value</v>
      </c>
      <c r="N176" s="21" t="s">
        <v>1733</v>
      </c>
      <c r="O176" s="21" t="s">
        <v>1687</v>
      </c>
    </row>
    <row r="177" spans="2:15" x14ac:dyDescent="0.25">
      <c r="B177" s="72" t="s">
        <v>2186</v>
      </c>
      <c r="C177" s="69"/>
      <c r="D177" s="70"/>
      <c r="E177" s="70"/>
      <c r="F177" s="70"/>
      <c r="G177" s="70"/>
      <c r="H177" s="71"/>
      <c r="I177" s="21" t="str">
        <f>IF(B177="","",_xlfn.XLOOKUP(B177,Data!Y:Y,Data!Q:Q,"Not Found",0,1))</f>
        <v>MCP</v>
      </c>
      <c r="J177" s="35" t="str">
        <f t="shared" si="2"/>
        <v>PDCE</v>
      </c>
      <c r="N177" s="21" t="s">
        <v>1737</v>
      </c>
      <c r="O177" s="21" t="s">
        <v>1687</v>
      </c>
    </row>
    <row r="178" spans="2:15" x14ac:dyDescent="0.25">
      <c r="B178" s="72" t="s">
        <v>3815</v>
      </c>
      <c r="C178" s="69"/>
      <c r="D178" s="70"/>
      <c r="E178" s="70"/>
      <c r="F178" s="70"/>
      <c r="G178" s="70"/>
      <c r="H178" s="71"/>
      <c r="I178" s="21" t="str">
        <f>IF(B178="","",_xlfn.XLOOKUP(B178,Data!Y:Y,Data!Q:Q,"Not Found",0,1))</f>
        <v>MCP</v>
      </c>
      <c r="J178" s="35" t="str">
        <f t="shared" si="2"/>
        <v>PDCE</v>
      </c>
      <c r="N178" s="21" t="s">
        <v>1911</v>
      </c>
      <c r="O178" s="21" t="s">
        <v>1852</v>
      </c>
    </row>
    <row r="179" spans="2:15" x14ac:dyDescent="0.25">
      <c r="B179" s="72" t="s">
        <v>3819</v>
      </c>
      <c r="C179" s="69"/>
      <c r="D179" s="70"/>
      <c r="E179" s="70"/>
      <c r="F179" s="70"/>
      <c r="G179" s="70"/>
      <c r="H179" s="71"/>
      <c r="I179" s="21" t="str">
        <f>IF(B179="","",_xlfn.XLOOKUP(B179,Data!Y:Y,Data!Q:Q,"Not Found",0,1))</f>
        <v>MCP</v>
      </c>
      <c r="J179" s="35" t="str">
        <f t="shared" si="2"/>
        <v>PDCE</v>
      </c>
      <c r="N179" s="21" t="s">
        <v>1917</v>
      </c>
      <c r="O179" s="21" t="s">
        <v>1687</v>
      </c>
    </row>
    <row r="180" spans="2:15" x14ac:dyDescent="0.25">
      <c r="B180" s="72" t="s">
        <v>2179</v>
      </c>
      <c r="C180" s="69"/>
      <c r="D180" s="70"/>
      <c r="E180" s="70"/>
      <c r="F180" s="70"/>
      <c r="G180" s="70"/>
      <c r="H180" s="71"/>
      <c r="I180" s="21" t="str">
        <f>IF(B180="","",_xlfn.XLOOKUP(B180,Data!Y:Y,Data!Q:Q,"Not Found",0,1))</f>
        <v>MCP</v>
      </c>
      <c r="J180" s="35" t="str">
        <f t="shared" si="2"/>
        <v>PDCE</v>
      </c>
      <c r="N180" s="21" t="s">
        <v>1927</v>
      </c>
      <c r="O180" s="21" t="s">
        <v>1687</v>
      </c>
    </row>
    <row r="181" spans="2:15" x14ac:dyDescent="0.25">
      <c r="B181" s="72" t="s">
        <v>3830</v>
      </c>
      <c r="C181" s="69"/>
      <c r="D181" s="70"/>
      <c r="E181" s="70"/>
      <c r="F181" s="70"/>
      <c r="G181" s="70"/>
      <c r="H181" s="71"/>
      <c r="I181" s="21" t="str">
        <f>IF(B181="","",_xlfn.XLOOKUP(B181,Data!Y:Y,Data!Q:Q,"Not Found",0,1))</f>
        <v>MCP</v>
      </c>
      <c r="J181" s="35" t="str">
        <f t="shared" si="2"/>
        <v>CSRBB Planning</v>
      </c>
      <c r="N181" t="s">
        <v>3719</v>
      </c>
      <c r="O181" s="21" t="s">
        <v>1852</v>
      </c>
    </row>
    <row r="182" spans="2:15" x14ac:dyDescent="0.25">
      <c r="B182" s="72" t="s">
        <v>685</v>
      </c>
      <c r="C182" s="69"/>
      <c r="D182" s="70"/>
      <c r="E182" s="70"/>
      <c r="F182" s="70"/>
      <c r="G182" s="70"/>
      <c r="H182" s="71"/>
      <c r="I182" s="21" t="str">
        <f>IF(B182="","",_xlfn.XLOOKUP(B182,Data!Y:Y,Data!Q:Q,"Not Found",0,1))</f>
        <v>MCP</v>
      </c>
      <c r="J182" s="35" t="str">
        <f t="shared" si="2"/>
        <v>GAP</v>
      </c>
      <c r="N182" t="s">
        <v>3732</v>
      </c>
      <c r="O182" s="21" t="s">
        <v>1687</v>
      </c>
    </row>
    <row r="183" spans="2:15" x14ac:dyDescent="0.25">
      <c r="B183" s="72" t="s">
        <v>3832</v>
      </c>
      <c r="C183" s="69"/>
      <c r="D183" s="70"/>
      <c r="E183" s="70"/>
      <c r="F183" s="70"/>
      <c r="G183" s="70"/>
      <c r="H183" s="71"/>
      <c r="I183" s="21" t="str">
        <f>IF(B183="","",_xlfn.XLOOKUP(B183,Data!Y:Y,Data!Q:Q,"Not Found",0,1))</f>
        <v>MRP</v>
      </c>
      <c r="J183" s="35" t="str">
        <f t="shared" si="2"/>
        <v>Generate Load</v>
      </c>
      <c r="N183" t="s">
        <v>3750</v>
      </c>
      <c r="O183" s="21" t="s">
        <v>1687</v>
      </c>
    </row>
    <row r="184" spans="2:15" x14ac:dyDescent="0.25">
      <c r="B184" s="72" t="s">
        <v>3833</v>
      </c>
      <c r="C184" s="69"/>
      <c r="D184" s="70"/>
      <c r="E184" s="70"/>
      <c r="F184" s="70"/>
      <c r="G184" s="70"/>
      <c r="H184" s="71"/>
      <c r="I184" s="21" t="str">
        <f>IF(B184="","",_xlfn.XLOOKUP(B184,Data!Y:Y,Data!Q:Q,"Not Found",0,1))</f>
        <v>MCP</v>
      </c>
      <c r="J184" s="35" t="str">
        <f t="shared" si="2"/>
        <v>GAP</v>
      </c>
      <c r="N184" s="21" t="s">
        <v>44</v>
      </c>
      <c r="O184" s="21" t="s">
        <v>1832</v>
      </c>
    </row>
    <row r="185" spans="2:15" x14ac:dyDescent="0.25">
      <c r="B185" s="72" t="s">
        <v>3834</v>
      </c>
      <c r="C185" s="69"/>
      <c r="D185" s="70"/>
      <c r="E185" s="70"/>
      <c r="F185" s="70"/>
      <c r="G185" s="70"/>
      <c r="H185" s="71"/>
      <c r="I185" s="21" t="str">
        <f>IF(B185="","",_xlfn.XLOOKUP(B185,Data!Y:Y,Data!Q:Q,"Not Found",0,1))</f>
        <v>MCP</v>
      </c>
      <c r="J185" s="35" t="str">
        <f t="shared" si="2"/>
        <v>Import Strategies</v>
      </c>
      <c r="N185" t="s">
        <v>2081</v>
      </c>
      <c r="O185" s="21" t="s">
        <v>1832</v>
      </c>
    </row>
    <row r="186" spans="2:15" x14ac:dyDescent="0.25">
      <c r="B186" s="72" t="s">
        <v>3835</v>
      </c>
      <c r="C186" s="69"/>
      <c r="D186" s="70"/>
      <c r="E186" s="70"/>
      <c r="F186" s="70"/>
      <c r="G186" s="70"/>
      <c r="H186" s="71"/>
      <c r="I186" s="21" t="str">
        <f>IF(B186="","",_xlfn.XLOOKUP(B186,Data!Y:Y,Data!Q:Q,"Not Found",0,1))</f>
        <v>MCP</v>
      </c>
      <c r="J186" s="35" t="str">
        <f t="shared" si="2"/>
        <v>Planning (NII)</v>
      </c>
      <c r="N186" s="21" t="s">
        <v>1577</v>
      </c>
      <c r="O186" s="21" t="s">
        <v>1832</v>
      </c>
    </row>
    <row r="187" spans="2:15" x14ac:dyDescent="0.25">
      <c r="B187" s="73" t="s">
        <v>2037</v>
      </c>
      <c r="C187" s="74"/>
      <c r="D187" s="75"/>
      <c r="E187" s="75"/>
      <c r="F187" s="75"/>
      <c r="G187" s="75"/>
      <c r="H187" s="76"/>
      <c r="I187" s="21" t="str">
        <f>IF(B187="","",_xlfn.XLOOKUP(B187,Data!Y:Y,Data!Q:Q,"Not Found",0,1))</f>
        <v>MCP</v>
      </c>
      <c r="J187" s="35" t="str">
        <f t="shared" si="2"/>
        <v>CSRBB Planning (Qtr)</v>
      </c>
      <c r="N187" s="21" t="s">
        <v>1304</v>
      </c>
      <c r="O187" s="21" t="s">
        <v>1832</v>
      </c>
    </row>
    <row r="188" spans="2:15" x14ac:dyDescent="0.25">
      <c r="B188"/>
      <c r="C188"/>
      <c r="D188"/>
      <c r="E188"/>
      <c r="F188"/>
      <c r="G188"/>
      <c r="H188"/>
      <c r="I188" s="21" t="str">
        <f>IF(B188="","",_xlfn.XLOOKUP(B188,Data!Y:Y,Data!Q:Q,"Not Found",0,1))</f>
        <v/>
      </c>
      <c r="J188" s="35" t="str">
        <f t="shared" si="2"/>
        <v/>
      </c>
      <c r="N188" s="21" t="s">
        <v>677</v>
      </c>
      <c r="O188" s="21" t="s">
        <v>1832</v>
      </c>
    </row>
    <row r="189" spans="2:15" x14ac:dyDescent="0.25">
      <c r="B189"/>
      <c r="C189"/>
      <c r="D189"/>
      <c r="E189"/>
      <c r="F189"/>
      <c r="G189"/>
      <c r="H189"/>
      <c r="I189" s="21" t="str">
        <f>IF(B189="","",_xlfn.XLOOKUP(B189,Data!Y:Y,Data!Q:Q,"Not Found",0,1))</f>
        <v/>
      </c>
      <c r="J189" s="35" t="str">
        <f t="shared" si="2"/>
        <v/>
      </c>
      <c r="N189" s="21" t="s">
        <v>1339</v>
      </c>
      <c r="O189" s="21" t="s">
        <v>1832</v>
      </c>
    </row>
    <row r="190" spans="2:15" x14ac:dyDescent="0.25">
      <c r="B190"/>
      <c r="C190"/>
      <c r="D190"/>
      <c r="E190"/>
      <c r="F190"/>
      <c r="G190"/>
      <c r="H190"/>
      <c r="I190" s="21" t="str">
        <f>IF(B190="","",_xlfn.XLOOKUP(B190,Data!Y:Y,Data!Q:Q,"Not Found",0,1))</f>
        <v/>
      </c>
      <c r="J190" s="35" t="str">
        <f t="shared" si="2"/>
        <v/>
      </c>
      <c r="N190" t="s">
        <v>2082</v>
      </c>
      <c r="O190" s="21" t="s">
        <v>1832</v>
      </c>
    </row>
    <row r="191" spans="2:15" x14ac:dyDescent="0.25">
      <c r="B191"/>
      <c r="C191"/>
      <c r="D191"/>
      <c r="E191"/>
      <c r="F191"/>
      <c r="G191"/>
      <c r="H191"/>
      <c r="I191" s="21" t="str">
        <f>IF(B191="","",_xlfn.XLOOKUP(B191,Data!Y:Y,Data!Q:Q,"Not Found",0,1))</f>
        <v/>
      </c>
      <c r="J191" s="35" t="str">
        <f t="shared" si="2"/>
        <v/>
      </c>
      <c r="N191" s="21" t="s">
        <v>1371</v>
      </c>
      <c r="O191" s="21" t="s">
        <v>1832</v>
      </c>
    </row>
    <row r="192" spans="2:15" x14ac:dyDescent="0.25">
      <c r="B192"/>
      <c r="C192"/>
      <c r="D192"/>
      <c r="E192"/>
      <c r="F192"/>
      <c r="G192"/>
      <c r="H192"/>
      <c r="I192" s="21" t="str">
        <f>IF(B192="","",_xlfn.XLOOKUP(B192,Data!Y:Y,Data!Q:Q,"Not Found",0,1))</f>
        <v/>
      </c>
      <c r="J192" s="35" t="str">
        <f t="shared" si="2"/>
        <v/>
      </c>
      <c r="N192" s="21" t="s">
        <v>1424</v>
      </c>
      <c r="O192" s="21" t="s">
        <v>1832</v>
      </c>
    </row>
    <row r="193" spans="2:15" x14ac:dyDescent="0.25">
      <c r="B193"/>
      <c r="C193"/>
      <c r="D193"/>
      <c r="E193"/>
      <c r="F193"/>
      <c r="G193"/>
      <c r="H193"/>
      <c r="I193" s="21" t="str">
        <f>IF(B193="","",_xlfn.XLOOKUP(B193,Data!Y:Y,Data!Q:Q,"Not Found",0,1))</f>
        <v/>
      </c>
      <c r="J193" s="35" t="str">
        <f t="shared" si="2"/>
        <v/>
      </c>
      <c r="N193" s="21" t="s">
        <v>1627</v>
      </c>
      <c r="O193" s="21" t="s">
        <v>1832</v>
      </c>
    </row>
    <row r="194" spans="2:15" x14ac:dyDescent="0.25">
      <c r="B194"/>
      <c r="C194"/>
      <c r="D194"/>
      <c r="E194"/>
      <c r="F194"/>
      <c r="G194"/>
      <c r="H194"/>
      <c r="I194" s="21" t="str">
        <f>IF(B194="","",_xlfn.XLOOKUP(B194,Data!Y:Y,Data!Q:Q,"Not Found",0,1))</f>
        <v/>
      </c>
      <c r="J194" s="35" t="str">
        <f t="shared" si="2"/>
        <v/>
      </c>
      <c r="N194" s="21" t="s">
        <v>327</v>
      </c>
      <c r="O194" s="21" t="s">
        <v>1832</v>
      </c>
    </row>
    <row r="195" spans="2:15" x14ac:dyDescent="0.25">
      <c r="B195"/>
      <c r="C195"/>
      <c r="D195"/>
      <c r="E195"/>
      <c r="F195"/>
      <c r="G195"/>
      <c r="H195"/>
      <c r="I195" s="21" t="str">
        <f>IF(B195="","",_xlfn.XLOOKUP(B195,Data!Y:Y,Data!Q:Q,"Not Found",0,1))</f>
        <v/>
      </c>
      <c r="J195" s="35" t="str">
        <f t="shared" si="2"/>
        <v/>
      </c>
      <c r="N195" s="21" t="s">
        <v>1487</v>
      </c>
      <c r="O195" s="21" t="s">
        <v>1832</v>
      </c>
    </row>
    <row r="196" spans="2:15" x14ac:dyDescent="0.25">
      <c r="B196"/>
      <c r="C196"/>
      <c r="D196"/>
      <c r="E196"/>
      <c r="F196"/>
      <c r="G196"/>
      <c r="H196"/>
      <c r="I196" s="21" t="str">
        <f>IF(B196="","",_xlfn.XLOOKUP(B196,Data!Y:Y,Data!Q:Q,"Not Found",0,1))</f>
        <v/>
      </c>
      <c r="J196" s="35" t="str">
        <f t="shared" si="2"/>
        <v/>
      </c>
      <c r="N196" s="21" t="s">
        <v>359</v>
      </c>
      <c r="O196" s="21" t="s">
        <v>1832</v>
      </c>
    </row>
    <row r="197" spans="2:15" x14ac:dyDescent="0.25">
      <c r="B197"/>
      <c r="C197"/>
      <c r="D197"/>
      <c r="E197"/>
      <c r="F197"/>
      <c r="G197"/>
      <c r="H197"/>
      <c r="I197" s="21" t="str">
        <f>IF(B197="","",_xlfn.XLOOKUP(B197,Data!Y:Y,Data!Q:Q,"Not Found",0,1))</f>
        <v/>
      </c>
      <c r="J197" s="35" t="str">
        <f t="shared" si="2"/>
        <v/>
      </c>
      <c r="N197" s="21" t="s">
        <v>140</v>
      </c>
      <c r="O197" s="21" t="s">
        <v>1833</v>
      </c>
    </row>
    <row r="198" spans="2:15" x14ac:dyDescent="0.25">
      <c r="B198"/>
      <c r="C198"/>
      <c r="D198"/>
      <c r="E198"/>
      <c r="F198"/>
      <c r="G198"/>
      <c r="H198"/>
      <c r="I198" s="21" t="str">
        <f>IF(B198="","",_xlfn.XLOOKUP(B198,Data!Y:Y,Data!Q:Q,"Not Found",0,1))</f>
        <v/>
      </c>
      <c r="J198" s="35" t="str">
        <f t="shared" si="2"/>
        <v/>
      </c>
      <c r="N198" s="21" t="s">
        <v>1543</v>
      </c>
      <c r="O198" s="21" t="s">
        <v>1833</v>
      </c>
    </row>
    <row r="199" spans="2:15" x14ac:dyDescent="0.25">
      <c r="B199"/>
      <c r="C199"/>
      <c r="D199"/>
      <c r="E199"/>
      <c r="F199"/>
      <c r="G199"/>
      <c r="H199"/>
      <c r="I199" s="21" t="str">
        <f>IF(B199="","",_xlfn.XLOOKUP(B199,Data!Y:Y,Data!Q:Q,"Not Found",0,1))</f>
        <v/>
      </c>
      <c r="J199" s="35" t="str">
        <f t="shared" si="2"/>
        <v/>
      </c>
      <c r="N199" s="21" t="s">
        <v>1546</v>
      </c>
      <c r="O199" s="21" t="s">
        <v>1833</v>
      </c>
    </row>
    <row r="200" spans="2:15" x14ac:dyDescent="0.25">
      <c r="B200"/>
      <c r="C200"/>
      <c r="D200"/>
      <c r="E200"/>
      <c r="F200"/>
      <c r="G200"/>
      <c r="H200"/>
      <c r="I200" s="21" t="str">
        <f>IF(B200="","",_xlfn.XLOOKUP(B200,Data!Y:Y,Data!Q:Q,"Not Found",0,1))</f>
        <v/>
      </c>
      <c r="J200" s="35" t="str">
        <f t="shared" ref="J200:J263" si="3">IF(B200="","",_xlfn.XLOOKUP(B200,N:N,O:O,"Not Found",0,1))</f>
        <v/>
      </c>
      <c r="N200" s="21" t="s">
        <v>209</v>
      </c>
      <c r="O200" s="21" t="s">
        <v>1833</v>
      </c>
    </row>
    <row r="201" spans="2:15" x14ac:dyDescent="0.25">
      <c r="B201"/>
      <c r="C201"/>
      <c r="D201"/>
      <c r="E201"/>
      <c r="F201"/>
      <c r="G201"/>
      <c r="H201"/>
      <c r="I201" s="21" t="str">
        <f>IF(B201="","",_xlfn.XLOOKUP(B201,Data!Y:Y,Data!Q:Q,"Not Found",0,1))</f>
        <v/>
      </c>
      <c r="J201" s="35" t="str">
        <f t="shared" si="3"/>
        <v/>
      </c>
      <c r="N201" s="21" t="s">
        <v>1625</v>
      </c>
      <c r="O201" s="21" t="s">
        <v>1833</v>
      </c>
    </row>
    <row r="202" spans="2:15" x14ac:dyDescent="0.25">
      <c r="B202"/>
      <c r="C202"/>
      <c r="D202"/>
      <c r="E202"/>
      <c r="F202"/>
      <c r="G202"/>
      <c r="H202"/>
      <c r="I202" s="21" t="str">
        <f>IF(B202="","",_xlfn.XLOOKUP(B202,Data!Y:Y,Data!Q:Q,"Not Found",0,1))</f>
        <v/>
      </c>
      <c r="J202" s="35" t="str">
        <f t="shared" si="3"/>
        <v/>
      </c>
      <c r="N202" s="21" t="s">
        <v>1323</v>
      </c>
      <c r="O202" s="21" t="s">
        <v>1833</v>
      </c>
    </row>
    <row r="203" spans="2:15" x14ac:dyDescent="0.25">
      <c r="B203"/>
      <c r="C203"/>
      <c r="D203"/>
      <c r="E203"/>
      <c r="F203"/>
      <c r="G203"/>
      <c r="H203"/>
      <c r="I203" s="21" t="str">
        <f>IF(B203="","",_xlfn.XLOOKUP(B203,Data!Y:Y,Data!Q:Q,"Not Found",0,1))</f>
        <v/>
      </c>
      <c r="J203" s="35" t="str">
        <f t="shared" si="3"/>
        <v/>
      </c>
      <c r="N203" t="s">
        <v>3462</v>
      </c>
      <c r="O203" s="21" t="s">
        <v>1833</v>
      </c>
    </row>
    <row r="204" spans="2:15" x14ac:dyDescent="0.25">
      <c r="B204"/>
      <c r="C204"/>
      <c r="D204"/>
      <c r="E204"/>
      <c r="F204"/>
      <c r="G204"/>
      <c r="H204"/>
      <c r="I204" s="21" t="str">
        <f>IF(B204="","",_xlfn.XLOOKUP(B204,Data!Y:Y,Data!Q:Q,"Not Found",0,1))</f>
        <v/>
      </c>
      <c r="J204" s="35" t="str">
        <f t="shared" si="3"/>
        <v/>
      </c>
      <c r="N204" s="21" t="s">
        <v>686</v>
      </c>
      <c r="O204" s="21" t="s">
        <v>1833</v>
      </c>
    </row>
    <row r="205" spans="2:15" x14ac:dyDescent="0.25">
      <c r="B205"/>
      <c r="C205"/>
      <c r="D205"/>
      <c r="E205"/>
      <c r="F205"/>
      <c r="G205"/>
      <c r="H205"/>
      <c r="I205" s="21" t="str">
        <f>IF(B205="","",_xlfn.XLOOKUP(B205,Data!Y:Y,Data!Q:Q,"Not Found",0,1))</f>
        <v/>
      </c>
      <c r="J205" s="35" t="str">
        <f t="shared" si="3"/>
        <v/>
      </c>
      <c r="N205" s="21" t="s">
        <v>1360</v>
      </c>
      <c r="O205" s="21" t="s">
        <v>1833</v>
      </c>
    </row>
    <row r="206" spans="2:15" x14ac:dyDescent="0.25">
      <c r="B206"/>
      <c r="C206"/>
      <c r="D206"/>
      <c r="E206"/>
      <c r="F206"/>
      <c r="G206"/>
      <c r="H206"/>
      <c r="I206" s="21" t="str">
        <f>IF(B206="","",_xlfn.XLOOKUP(B206,Data!Y:Y,Data!Q:Q,"Not Found",0,1))</f>
        <v/>
      </c>
      <c r="J206" s="35" t="str">
        <f t="shared" si="3"/>
        <v/>
      </c>
      <c r="N206" t="s">
        <v>2083</v>
      </c>
      <c r="O206" s="21" t="s">
        <v>1833</v>
      </c>
    </row>
    <row r="207" spans="2:15" x14ac:dyDescent="0.25">
      <c r="B207"/>
      <c r="C207"/>
      <c r="D207"/>
      <c r="E207"/>
      <c r="F207"/>
      <c r="G207"/>
      <c r="H207"/>
      <c r="I207" s="21" t="str">
        <f>IF(B207="","",_xlfn.XLOOKUP(B207,Data!Y:Y,Data!Q:Q,"Not Found",0,1))</f>
        <v/>
      </c>
      <c r="J207" s="35" t="str">
        <f t="shared" si="3"/>
        <v/>
      </c>
      <c r="N207" s="21" t="s">
        <v>1401</v>
      </c>
      <c r="O207" s="21" t="s">
        <v>1833</v>
      </c>
    </row>
    <row r="208" spans="2:15" x14ac:dyDescent="0.25">
      <c r="B208"/>
      <c r="C208"/>
      <c r="D208"/>
      <c r="E208"/>
      <c r="F208"/>
      <c r="G208"/>
      <c r="H208"/>
      <c r="I208" s="21" t="str">
        <f>IF(B208="","",_xlfn.XLOOKUP(B208,Data!Y:Y,Data!Q:Q,"Not Found",0,1))</f>
        <v/>
      </c>
      <c r="J208" s="35" t="str">
        <f t="shared" si="3"/>
        <v/>
      </c>
      <c r="N208" s="21" t="s">
        <v>1472</v>
      </c>
      <c r="O208" s="21" t="s">
        <v>1833</v>
      </c>
    </row>
    <row r="209" spans="2:15" x14ac:dyDescent="0.25">
      <c r="B209"/>
      <c r="C209"/>
      <c r="D209"/>
      <c r="E209"/>
      <c r="F209"/>
      <c r="G209"/>
      <c r="H209"/>
      <c r="I209" s="21" t="str">
        <f>IF(B209="","",_xlfn.XLOOKUP(B209,Data!Y:Y,Data!Q:Q,"Not Found",0,1))</f>
        <v/>
      </c>
      <c r="J209" s="35" t="str">
        <f t="shared" si="3"/>
        <v/>
      </c>
      <c r="N209" t="s">
        <v>2084</v>
      </c>
      <c r="O209" s="21" t="s">
        <v>1833</v>
      </c>
    </row>
    <row r="210" spans="2:15" x14ac:dyDescent="0.25">
      <c r="B210"/>
      <c r="C210"/>
      <c r="D210"/>
      <c r="E210"/>
      <c r="F210"/>
      <c r="G210"/>
      <c r="H210"/>
      <c r="I210" s="21" t="str">
        <f>IF(B210="","",_xlfn.XLOOKUP(B210,Data!Y:Y,Data!Q:Q,"Not Found",0,1))</f>
        <v/>
      </c>
      <c r="J210" s="35" t="str">
        <f t="shared" si="3"/>
        <v/>
      </c>
      <c r="N210" s="21" t="s">
        <v>267</v>
      </c>
      <c r="O210" s="21" t="s">
        <v>1833</v>
      </c>
    </row>
    <row r="211" spans="2:15" x14ac:dyDescent="0.25">
      <c r="B211"/>
      <c r="C211"/>
      <c r="D211"/>
      <c r="E211"/>
      <c r="F211"/>
      <c r="G211"/>
      <c r="H211"/>
      <c r="I211" s="21" t="str">
        <f>IF(B211="","",_xlfn.XLOOKUP(B211,Data!Y:Y,Data!Q:Q,"Not Found",0,1))</f>
        <v/>
      </c>
      <c r="J211" s="35" t="str">
        <f t="shared" si="3"/>
        <v/>
      </c>
      <c r="N211" s="21" t="s">
        <v>1403</v>
      </c>
      <c r="O211" s="21" t="s">
        <v>1833</v>
      </c>
    </row>
    <row r="212" spans="2:15" x14ac:dyDescent="0.25">
      <c r="B212"/>
      <c r="C212"/>
      <c r="D212"/>
      <c r="E212"/>
      <c r="F212"/>
      <c r="G212"/>
      <c r="H212"/>
      <c r="I212" s="21" t="str">
        <f>IF(B212="","",_xlfn.XLOOKUP(B212,Data!Y:Y,Data!Q:Q,"Not Found",0,1))</f>
        <v/>
      </c>
      <c r="J212" s="35" t="str">
        <f t="shared" si="3"/>
        <v/>
      </c>
      <c r="N212" t="s">
        <v>2481</v>
      </c>
      <c r="O212" s="21" t="s">
        <v>1833</v>
      </c>
    </row>
    <row r="213" spans="2:15" x14ac:dyDescent="0.25">
      <c r="B213"/>
      <c r="C213"/>
      <c r="D213"/>
      <c r="E213"/>
      <c r="F213"/>
      <c r="G213"/>
      <c r="H213"/>
      <c r="I213" s="21" t="str">
        <f>IF(B213="","",_xlfn.XLOOKUP(B213,Data!Y:Y,Data!Q:Q,"Not Found",0,1))</f>
        <v/>
      </c>
      <c r="J213" s="35" t="str">
        <f t="shared" si="3"/>
        <v/>
      </c>
      <c r="N213" s="21" t="s">
        <v>1404</v>
      </c>
      <c r="O213" s="21" t="s">
        <v>1833</v>
      </c>
    </row>
    <row r="214" spans="2:15" x14ac:dyDescent="0.25">
      <c r="B214"/>
      <c r="C214"/>
      <c r="D214"/>
      <c r="E214"/>
      <c r="F214"/>
      <c r="G214"/>
      <c r="H214"/>
      <c r="I214" s="21" t="str">
        <f>IF(B214="","",_xlfn.XLOOKUP(B214,Data!Y:Y,Data!Q:Q,"Not Found",0,1))</f>
        <v/>
      </c>
      <c r="J214" s="35" t="str">
        <f t="shared" si="3"/>
        <v/>
      </c>
      <c r="N214" s="21" t="s">
        <v>1636</v>
      </c>
      <c r="O214" s="21" t="s">
        <v>1833</v>
      </c>
    </row>
    <row r="215" spans="2:15" x14ac:dyDescent="0.25">
      <c r="B215"/>
      <c r="C215"/>
      <c r="D215"/>
      <c r="E215"/>
      <c r="F215"/>
      <c r="G215"/>
      <c r="H215"/>
      <c r="I215" s="21" t="str">
        <f>IF(B215="","",_xlfn.XLOOKUP(B215,Data!Y:Y,Data!Q:Q,"Not Found",0,1))</f>
        <v/>
      </c>
      <c r="J215" s="35" t="str">
        <f t="shared" si="3"/>
        <v/>
      </c>
      <c r="N215" s="21" t="s">
        <v>1683</v>
      </c>
      <c r="O215" s="21" t="s">
        <v>1833</v>
      </c>
    </row>
    <row r="216" spans="2:15" x14ac:dyDescent="0.25">
      <c r="B216"/>
      <c r="C216"/>
      <c r="D216"/>
      <c r="E216"/>
      <c r="F216"/>
      <c r="G216"/>
      <c r="H216"/>
      <c r="I216" s="21" t="str">
        <f>IF(B216="","",_xlfn.XLOOKUP(B216,Data!Y:Y,Data!Q:Q,"Not Found",0,1))</f>
        <v/>
      </c>
      <c r="J216" s="35" t="str">
        <f t="shared" si="3"/>
        <v/>
      </c>
      <c r="N216" s="21" t="s">
        <v>345</v>
      </c>
      <c r="O216" s="21" t="s">
        <v>1833</v>
      </c>
    </row>
    <row r="217" spans="2:15" x14ac:dyDescent="0.25">
      <c r="B217"/>
      <c r="C217"/>
      <c r="D217"/>
      <c r="E217"/>
      <c r="F217"/>
      <c r="G217"/>
      <c r="H217"/>
      <c r="I217" s="21" t="str">
        <f>IF(B217="","",_xlfn.XLOOKUP(B217,Data!Y:Y,Data!Q:Q,"Not Found",0,1))</f>
        <v/>
      </c>
      <c r="J217" s="35" t="str">
        <f t="shared" si="3"/>
        <v/>
      </c>
      <c r="N217" s="21" t="s">
        <v>347</v>
      </c>
      <c r="O217" s="21" t="s">
        <v>1833</v>
      </c>
    </row>
    <row r="218" spans="2:15" x14ac:dyDescent="0.25">
      <c r="B218"/>
      <c r="C218"/>
      <c r="D218"/>
      <c r="E218"/>
      <c r="F218"/>
      <c r="G218"/>
      <c r="H218"/>
      <c r="I218" s="21" t="str">
        <f>IF(B218="","",_xlfn.XLOOKUP(B218,Data!Y:Y,Data!Q:Q,"Not Found",0,1))</f>
        <v/>
      </c>
      <c r="J218" s="35" t="str">
        <f t="shared" si="3"/>
        <v/>
      </c>
      <c r="N218" s="21" t="s">
        <v>1518</v>
      </c>
      <c r="O218" s="21" t="s">
        <v>1833</v>
      </c>
    </row>
    <row r="219" spans="2:15" x14ac:dyDescent="0.25">
      <c r="B219"/>
      <c r="C219"/>
      <c r="D219"/>
      <c r="E219"/>
      <c r="F219"/>
      <c r="G219"/>
      <c r="H219"/>
      <c r="I219" s="21" t="str">
        <f>IF(B219="","",_xlfn.XLOOKUP(B219,Data!Y:Y,Data!Q:Q,"Not Found",0,1))</f>
        <v/>
      </c>
      <c r="J219" s="35" t="str">
        <f t="shared" si="3"/>
        <v/>
      </c>
      <c r="N219" s="21" t="s">
        <v>1521</v>
      </c>
      <c r="O219" s="21" t="s">
        <v>1833</v>
      </c>
    </row>
    <row r="220" spans="2:15" x14ac:dyDescent="0.25">
      <c r="B220"/>
      <c r="C220"/>
      <c r="D220"/>
      <c r="E220"/>
      <c r="F220"/>
      <c r="G220"/>
      <c r="H220"/>
      <c r="I220" s="21" t="str">
        <f>IF(B220="","",_xlfn.XLOOKUP(B220,Data!Y:Y,Data!Q:Q,"Not Found",0,1))</f>
        <v/>
      </c>
      <c r="J220" s="35" t="str">
        <f t="shared" si="3"/>
        <v/>
      </c>
      <c r="N220" t="s">
        <v>2472</v>
      </c>
      <c r="O220" t="s">
        <v>2482</v>
      </c>
    </row>
    <row r="221" spans="2:15" x14ac:dyDescent="0.25">
      <c r="B221"/>
      <c r="C221"/>
      <c r="D221"/>
      <c r="E221"/>
      <c r="F221"/>
      <c r="G221"/>
      <c r="H221"/>
      <c r="I221" s="21" t="str">
        <f>IF(B221="","",_xlfn.XLOOKUP(B221,Data!Y:Y,Data!Q:Q,"Not Found",0,1))</f>
        <v/>
      </c>
      <c r="J221" s="35" t="str">
        <f t="shared" si="3"/>
        <v/>
      </c>
      <c r="N221" s="241" t="s">
        <v>1881</v>
      </c>
      <c r="O221" s="241" t="s">
        <v>1881</v>
      </c>
    </row>
    <row r="222" spans="2:15" x14ac:dyDescent="0.25">
      <c r="B222"/>
      <c r="C222"/>
      <c r="D222"/>
      <c r="E222"/>
      <c r="F222"/>
      <c r="G222"/>
      <c r="H222"/>
      <c r="I222" s="21" t="str">
        <f>IF(B222="","",_xlfn.XLOOKUP(B222,Data!Y:Y,Data!Q:Q,"Not Found",0,1))</f>
        <v/>
      </c>
      <c r="J222" s="35" t="str">
        <f t="shared" si="3"/>
        <v/>
      </c>
      <c r="N222" t="s">
        <v>2085</v>
      </c>
      <c r="O222" t="s">
        <v>1881</v>
      </c>
    </row>
    <row r="223" spans="2:15" x14ac:dyDescent="0.25">
      <c r="B223"/>
      <c r="C223"/>
      <c r="D223"/>
      <c r="E223"/>
      <c r="F223"/>
      <c r="G223"/>
      <c r="H223"/>
      <c r="I223" s="21" t="str">
        <f>IF(B223="","",_xlfn.XLOOKUP(B223,Data!Y:Y,Data!Q:Q,"Not Found",0,1))</f>
        <v/>
      </c>
      <c r="J223" s="35" t="str">
        <f t="shared" si="3"/>
        <v/>
      </c>
      <c r="N223" t="s">
        <v>2086</v>
      </c>
      <c r="O223" t="s">
        <v>1881</v>
      </c>
    </row>
    <row r="224" spans="2:15" x14ac:dyDescent="0.25">
      <c r="B224"/>
      <c r="C224"/>
      <c r="D224"/>
      <c r="E224"/>
      <c r="F224"/>
      <c r="G224"/>
      <c r="H224"/>
      <c r="I224" s="21" t="str">
        <f>IF(B224="","",_xlfn.XLOOKUP(B224,Data!Y:Y,Data!Q:Q,"Not Found",0,1))</f>
        <v/>
      </c>
      <c r="J224" s="35" t="str">
        <f t="shared" si="3"/>
        <v/>
      </c>
      <c r="N224" t="s">
        <v>2087</v>
      </c>
      <c r="O224" t="s">
        <v>1881</v>
      </c>
    </row>
    <row r="225" spans="2:15" x14ac:dyDescent="0.25">
      <c r="B225"/>
      <c r="C225"/>
      <c r="D225"/>
      <c r="E225"/>
      <c r="F225"/>
      <c r="G225"/>
      <c r="H225"/>
      <c r="I225" s="21" t="str">
        <f>IF(B225="","",_xlfn.XLOOKUP(B225,Data!Y:Y,Data!Q:Q,"Not Found",0,1))</f>
        <v/>
      </c>
      <c r="J225" s="35" t="str">
        <f t="shared" si="3"/>
        <v/>
      </c>
      <c r="N225" t="s">
        <v>2088</v>
      </c>
      <c r="O225" t="s">
        <v>1881</v>
      </c>
    </row>
    <row r="226" spans="2:15" x14ac:dyDescent="0.25">
      <c r="B226"/>
      <c r="C226"/>
      <c r="D226"/>
      <c r="E226"/>
      <c r="F226"/>
      <c r="G226"/>
      <c r="H226"/>
      <c r="I226" s="21" t="str">
        <f>IF(B226="","",_xlfn.XLOOKUP(B226,Data!Y:Y,Data!Q:Q,"Not Found",0,1))</f>
        <v/>
      </c>
      <c r="J226" s="35" t="str">
        <f t="shared" si="3"/>
        <v/>
      </c>
      <c r="N226" t="s">
        <v>2089</v>
      </c>
      <c r="O226" t="s">
        <v>1881</v>
      </c>
    </row>
    <row r="227" spans="2:15" x14ac:dyDescent="0.25">
      <c r="B227"/>
      <c r="C227"/>
      <c r="D227"/>
      <c r="E227"/>
      <c r="F227"/>
      <c r="G227"/>
      <c r="H227"/>
      <c r="I227" s="21" t="str">
        <f>IF(B227="","",_xlfn.XLOOKUP(B227,Data!Y:Y,Data!Q:Q,"Not Found",0,1))</f>
        <v/>
      </c>
      <c r="J227" s="35" t="str">
        <f t="shared" si="3"/>
        <v/>
      </c>
      <c r="N227" t="s">
        <v>2090</v>
      </c>
      <c r="O227" t="s">
        <v>1881</v>
      </c>
    </row>
    <row r="228" spans="2:15" x14ac:dyDescent="0.25">
      <c r="B228"/>
      <c r="C228"/>
      <c r="D228"/>
      <c r="E228"/>
      <c r="F228"/>
      <c r="G228"/>
      <c r="H228"/>
      <c r="I228" s="21" t="str">
        <f>IF(B228="","",_xlfn.XLOOKUP(B228,Data!Y:Y,Data!Q:Q,"Not Found",0,1))</f>
        <v/>
      </c>
      <c r="J228" s="35" t="str">
        <f t="shared" si="3"/>
        <v/>
      </c>
      <c r="N228" t="s">
        <v>2091</v>
      </c>
      <c r="O228" t="s">
        <v>1881</v>
      </c>
    </row>
    <row r="229" spans="2:15" x14ac:dyDescent="0.25">
      <c r="B229"/>
      <c r="C229"/>
      <c r="D229"/>
      <c r="E229"/>
      <c r="F229"/>
      <c r="G229"/>
      <c r="H229"/>
      <c r="I229" s="21" t="str">
        <f>IF(B229="","",_xlfn.XLOOKUP(B229,Data!Y:Y,Data!Q:Q,"Not Found",0,1))</f>
        <v/>
      </c>
      <c r="J229" s="35" t="str">
        <f t="shared" si="3"/>
        <v/>
      </c>
      <c r="N229" t="s">
        <v>2092</v>
      </c>
      <c r="O229" t="s">
        <v>1881</v>
      </c>
    </row>
    <row r="230" spans="2:15" x14ac:dyDescent="0.25">
      <c r="B230"/>
      <c r="C230"/>
      <c r="D230"/>
      <c r="E230"/>
      <c r="F230"/>
      <c r="G230"/>
      <c r="H230"/>
      <c r="I230" s="21" t="str">
        <f>IF(B230="","",_xlfn.XLOOKUP(B230,Data!Y:Y,Data!Q:Q,"Not Found",0,1))</f>
        <v/>
      </c>
      <c r="J230" s="35" t="str">
        <f t="shared" si="3"/>
        <v/>
      </c>
      <c r="N230" s="21" t="s">
        <v>1552</v>
      </c>
      <c r="O230" s="21" t="s">
        <v>1834</v>
      </c>
    </row>
    <row r="231" spans="2:15" x14ac:dyDescent="0.25">
      <c r="B231"/>
      <c r="C231"/>
      <c r="D231"/>
      <c r="E231"/>
      <c r="F231"/>
      <c r="G231"/>
      <c r="H231"/>
      <c r="I231" s="21" t="str">
        <f>IF(B231="","",_xlfn.XLOOKUP(B231,Data!Y:Y,Data!Q:Q,"Not Found",0,1))</f>
        <v/>
      </c>
      <c r="J231" s="35" t="str">
        <f t="shared" si="3"/>
        <v/>
      </c>
      <c r="N231" t="s">
        <v>2093</v>
      </c>
      <c r="O231" s="21" t="s">
        <v>1834</v>
      </c>
    </row>
    <row r="232" spans="2:15" x14ac:dyDescent="0.25">
      <c r="B232"/>
      <c r="C232"/>
      <c r="D232"/>
      <c r="E232"/>
      <c r="F232"/>
      <c r="G232"/>
      <c r="H232"/>
      <c r="I232" s="21" t="str">
        <f>IF(B232="","",_xlfn.XLOOKUP(B232,Data!Y:Y,Data!Q:Q,"Not Found",0,1))</f>
        <v/>
      </c>
      <c r="J232" s="35" t="str">
        <f t="shared" si="3"/>
        <v/>
      </c>
      <c r="N232" t="s">
        <v>2094</v>
      </c>
      <c r="O232" s="21" t="s">
        <v>1834</v>
      </c>
    </row>
    <row r="233" spans="2:15" x14ac:dyDescent="0.25">
      <c r="B233"/>
      <c r="C233"/>
      <c r="D233"/>
      <c r="E233"/>
      <c r="F233"/>
      <c r="G233"/>
      <c r="H233"/>
      <c r="I233" s="21" t="str">
        <f>IF(B233="","",_xlfn.XLOOKUP(B233,Data!Y:Y,Data!Q:Q,"Not Found",0,1))</f>
        <v/>
      </c>
      <c r="J233" s="35" t="str">
        <f t="shared" si="3"/>
        <v/>
      </c>
      <c r="N233" t="s">
        <v>2095</v>
      </c>
      <c r="O233" t="s">
        <v>1881</v>
      </c>
    </row>
    <row r="234" spans="2:15" x14ac:dyDescent="0.25">
      <c r="B234"/>
      <c r="C234"/>
      <c r="D234"/>
      <c r="E234"/>
      <c r="F234"/>
      <c r="G234"/>
      <c r="H234"/>
      <c r="I234" s="21" t="str">
        <f>IF(B234="","",_xlfn.XLOOKUP(B234,Data!Y:Y,Data!Q:Q,"Not Found",0,1))</f>
        <v/>
      </c>
      <c r="J234" s="35" t="str">
        <f t="shared" si="3"/>
        <v/>
      </c>
      <c r="N234" t="s">
        <v>2096</v>
      </c>
      <c r="O234" t="s">
        <v>1881</v>
      </c>
    </row>
    <row r="235" spans="2:15" x14ac:dyDescent="0.25">
      <c r="B235"/>
      <c r="C235"/>
      <c r="D235"/>
      <c r="E235"/>
      <c r="F235"/>
      <c r="G235"/>
      <c r="H235"/>
      <c r="I235" s="21" t="str">
        <f>IF(B235="","",_xlfn.XLOOKUP(B235,Data!Y:Y,Data!Q:Q,"Not Found",0,1))</f>
        <v/>
      </c>
      <c r="J235" s="35" t="str">
        <f t="shared" si="3"/>
        <v/>
      </c>
      <c r="N235" t="s">
        <v>2097</v>
      </c>
      <c r="O235" t="s">
        <v>1881</v>
      </c>
    </row>
    <row r="236" spans="2:15" x14ac:dyDescent="0.25">
      <c r="B236"/>
      <c r="C236"/>
      <c r="D236"/>
      <c r="E236"/>
      <c r="F236"/>
      <c r="G236"/>
      <c r="H236"/>
      <c r="I236" s="21" t="str">
        <f>IF(B236="","",_xlfn.XLOOKUP(B236,Data!Y:Y,Data!Q:Q,"Not Found",0,1))</f>
        <v/>
      </c>
      <c r="J236" s="35" t="str">
        <f t="shared" si="3"/>
        <v/>
      </c>
      <c r="N236" t="s">
        <v>2098</v>
      </c>
      <c r="O236" t="s">
        <v>1881</v>
      </c>
    </row>
    <row r="237" spans="2:15" x14ac:dyDescent="0.25">
      <c r="B237"/>
      <c r="C237"/>
      <c r="D237"/>
      <c r="E237"/>
      <c r="F237"/>
      <c r="G237"/>
      <c r="H237"/>
      <c r="I237" s="21" t="str">
        <f>IF(B237="","",_xlfn.XLOOKUP(B237,Data!Y:Y,Data!Q:Q,"Not Found",0,1))</f>
        <v/>
      </c>
      <c r="J237" s="35" t="str">
        <f t="shared" si="3"/>
        <v/>
      </c>
      <c r="N237" t="s">
        <v>2099</v>
      </c>
      <c r="O237" t="s">
        <v>2243</v>
      </c>
    </row>
    <row r="238" spans="2:15" x14ac:dyDescent="0.25">
      <c r="B238"/>
      <c r="C238"/>
      <c r="D238"/>
      <c r="E238"/>
      <c r="F238"/>
      <c r="G238"/>
      <c r="H238"/>
      <c r="I238" s="21" t="str">
        <f>IF(B238="","",_xlfn.XLOOKUP(B238,Data!Y:Y,Data!Q:Q,"Not Found",0,1))</f>
        <v/>
      </c>
      <c r="J238" s="35" t="str">
        <f t="shared" si="3"/>
        <v/>
      </c>
      <c r="N238" s="21" t="s">
        <v>1450</v>
      </c>
      <c r="O238" s="21" t="s">
        <v>1835</v>
      </c>
    </row>
    <row r="239" spans="2:15" x14ac:dyDescent="0.25">
      <c r="B239"/>
      <c r="C239"/>
      <c r="D239"/>
      <c r="E239"/>
      <c r="F239"/>
      <c r="G239"/>
      <c r="H239"/>
      <c r="I239" s="21" t="str">
        <f>IF(B239="","",_xlfn.XLOOKUP(B239,Data!Y:Y,Data!Q:Q,"Not Found",0,1))</f>
        <v/>
      </c>
      <c r="J239" s="35" t="str">
        <f t="shared" si="3"/>
        <v/>
      </c>
      <c r="N239" t="s">
        <v>2100</v>
      </c>
      <c r="O239" s="21" t="s">
        <v>1835</v>
      </c>
    </row>
    <row r="240" spans="2:15" x14ac:dyDescent="0.25">
      <c r="B240"/>
      <c r="C240"/>
      <c r="D240"/>
      <c r="E240"/>
      <c r="F240"/>
      <c r="G240"/>
      <c r="H240"/>
      <c r="I240" s="21" t="str">
        <f>IF(B240="","",_xlfn.XLOOKUP(B240,Data!Y:Y,Data!Q:Q,"Not Found",0,1))</f>
        <v/>
      </c>
      <c r="J240" s="35" t="str">
        <f t="shared" si="3"/>
        <v/>
      </c>
      <c r="N240" s="21" t="s">
        <v>1453</v>
      </c>
      <c r="O240" s="21" t="s">
        <v>1835</v>
      </c>
    </row>
    <row r="241" spans="2:15" x14ac:dyDescent="0.25">
      <c r="B241"/>
      <c r="C241"/>
      <c r="D241"/>
      <c r="E241"/>
      <c r="F241"/>
      <c r="G241"/>
      <c r="H241"/>
      <c r="I241" s="21" t="str">
        <f>IF(B241="","",_xlfn.XLOOKUP(B241,Data!Y:Y,Data!Q:Q,"Not Found",0,1))</f>
        <v/>
      </c>
      <c r="J241" s="35" t="str">
        <f t="shared" si="3"/>
        <v/>
      </c>
      <c r="N241" s="21" t="s">
        <v>1443</v>
      </c>
      <c r="O241" s="21" t="s">
        <v>1836</v>
      </c>
    </row>
    <row r="242" spans="2:15" x14ac:dyDescent="0.25">
      <c r="B242"/>
      <c r="C242"/>
      <c r="D242"/>
      <c r="E242"/>
      <c r="F242"/>
      <c r="G242"/>
      <c r="H242"/>
      <c r="I242" s="21" t="str">
        <f>IF(B242="","",_xlfn.XLOOKUP(B242,Data!Y:Y,Data!Q:Q,"Not Found",0,1))</f>
        <v/>
      </c>
      <c r="J242" s="35" t="str">
        <f t="shared" si="3"/>
        <v/>
      </c>
      <c r="N242" t="s">
        <v>2473</v>
      </c>
      <c r="O242" t="s">
        <v>2482</v>
      </c>
    </row>
    <row r="243" spans="2:15" x14ac:dyDescent="0.25">
      <c r="B243"/>
      <c r="C243"/>
      <c r="D243"/>
      <c r="E243"/>
      <c r="F243"/>
      <c r="G243"/>
      <c r="H243"/>
      <c r="I243" s="21" t="str">
        <f>IF(B243="","",_xlfn.XLOOKUP(B243,Data!Y:Y,Data!Q:Q,"Not Found",0,1))</f>
        <v/>
      </c>
      <c r="J243" s="35" t="str">
        <f t="shared" si="3"/>
        <v/>
      </c>
      <c r="N243" s="21" t="s">
        <v>1738</v>
      </c>
      <c r="O243" s="21" t="s">
        <v>1852</v>
      </c>
    </row>
    <row r="244" spans="2:15" x14ac:dyDescent="0.25">
      <c r="B244"/>
      <c r="C244"/>
      <c r="D244"/>
      <c r="E244"/>
      <c r="F244"/>
      <c r="G244"/>
      <c r="H244"/>
      <c r="I244" s="21" t="str">
        <f>IF(B244="","",_xlfn.XLOOKUP(B244,Data!Y:Y,Data!Q:Q,"Not Found",0,1))</f>
        <v/>
      </c>
      <c r="J244" s="35" t="str">
        <f t="shared" si="3"/>
        <v/>
      </c>
      <c r="N244" s="21" t="s">
        <v>1739</v>
      </c>
      <c r="O244" s="21" t="s">
        <v>1687</v>
      </c>
    </row>
    <row r="245" spans="2:15" x14ac:dyDescent="0.25">
      <c r="B245"/>
      <c r="C245"/>
      <c r="D245"/>
      <c r="E245"/>
      <c r="F245"/>
      <c r="G245"/>
      <c r="H245"/>
      <c r="I245" s="21" t="str">
        <f>IF(B245="","",_xlfn.XLOOKUP(B245,Data!Y:Y,Data!Q:Q,"Not Found",0,1))</f>
        <v/>
      </c>
      <c r="J245" s="35" t="str">
        <f t="shared" si="3"/>
        <v/>
      </c>
      <c r="N245" s="21" t="s">
        <v>1913</v>
      </c>
      <c r="O245" s="21" t="s">
        <v>1852</v>
      </c>
    </row>
    <row r="246" spans="2:15" x14ac:dyDescent="0.25">
      <c r="B246"/>
      <c r="C246"/>
      <c r="D246"/>
      <c r="E246"/>
      <c r="F246"/>
      <c r="G246"/>
      <c r="H246"/>
      <c r="I246" s="21" t="str">
        <f>IF(B246="","",_xlfn.XLOOKUP(B246,Data!Y:Y,Data!Q:Q,"Not Found",0,1))</f>
        <v/>
      </c>
      <c r="J246" s="35" t="str">
        <f t="shared" si="3"/>
        <v/>
      </c>
      <c r="N246" s="21" t="s">
        <v>1918</v>
      </c>
      <c r="O246" s="21" t="s">
        <v>1687</v>
      </c>
    </row>
    <row r="247" spans="2:15" x14ac:dyDescent="0.25">
      <c r="B247"/>
      <c r="C247"/>
      <c r="D247"/>
      <c r="E247"/>
      <c r="F247"/>
      <c r="G247"/>
      <c r="H247"/>
      <c r="I247" s="21" t="str">
        <f>IF(B247="","",_xlfn.XLOOKUP(B247,Data!Y:Y,Data!Q:Q,"Not Found",0,1))</f>
        <v/>
      </c>
      <c r="J247" s="35" t="str">
        <f t="shared" si="3"/>
        <v/>
      </c>
      <c r="N247" s="21" t="s">
        <v>1922</v>
      </c>
      <c r="O247" s="21" t="s">
        <v>1687</v>
      </c>
    </row>
    <row r="248" spans="2:15" x14ac:dyDescent="0.25">
      <c r="B248"/>
      <c r="C248"/>
      <c r="D248"/>
      <c r="E248"/>
      <c r="F248"/>
      <c r="G248"/>
      <c r="H248"/>
      <c r="I248" s="21" t="str">
        <f>IF(B248="","",_xlfn.XLOOKUP(B248,Data!Y:Y,Data!Q:Q,"Not Found",0,1))</f>
        <v/>
      </c>
      <c r="J248" s="35" t="str">
        <f t="shared" si="3"/>
        <v/>
      </c>
      <c r="N248" t="s">
        <v>3721</v>
      </c>
      <c r="O248" s="21" t="s">
        <v>1852</v>
      </c>
    </row>
    <row r="249" spans="2:15" x14ac:dyDescent="0.25">
      <c r="B249"/>
      <c r="C249"/>
      <c r="D249"/>
      <c r="E249"/>
      <c r="F249"/>
      <c r="G249"/>
      <c r="H249"/>
      <c r="I249" s="21" t="str">
        <f>IF(B249="","",_xlfn.XLOOKUP(B249,Data!Y:Y,Data!Q:Q,"Not Found",0,1))</f>
        <v/>
      </c>
      <c r="J249" s="35" t="str">
        <f t="shared" si="3"/>
        <v/>
      </c>
      <c r="N249" t="s">
        <v>3725</v>
      </c>
      <c r="O249" s="21" t="s">
        <v>1687</v>
      </c>
    </row>
    <row r="250" spans="2:15" x14ac:dyDescent="0.25">
      <c r="B250"/>
      <c r="C250"/>
      <c r="D250"/>
      <c r="E250"/>
      <c r="F250"/>
      <c r="G250"/>
      <c r="H250"/>
      <c r="I250" s="21" t="str">
        <f>IF(B250="","",_xlfn.XLOOKUP(B250,Data!Y:Y,Data!Q:Q,"Not Found",0,1))</f>
        <v/>
      </c>
      <c r="J250" s="35" t="str">
        <f t="shared" si="3"/>
        <v/>
      </c>
      <c r="N250" t="s">
        <v>3488</v>
      </c>
      <c r="O250" s="21" t="s">
        <v>1855</v>
      </c>
    </row>
    <row r="251" spans="2:15" x14ac:dyDescent="0.25">
      <c r="B251"/>
      <c r="C251"/>
      <c r="D251"/>
      <c r="E251"/>
      <c r="F251"/>
      <c r="G251"/>
      <c r="H251"/>
      <c r="I251" s="21" t="str">
        <f>IF(B251="","",_xlfn.XLOOKUP(B251,Data!Y:Y,Data!Q:Q,"Not Found",0,1))</f>
        <v/>
      </c>
      <c r="J251" s="35" t="str">
        <f t="shared" si="3"/>
        <v/>
      </c>
      <c r="N251" t="s">
        <v>3679</v>
      </c>
      <c r="O251" s="21" t="s">
        <v>1855</v>
      </c>
    </row>
    <row r="252" spans="2:15" x14ac:dyDescent="0.25">
      <c r="B252"/>
      <c r="C252"/>
      <c r="D252"/>
      <c r="E252"/>
      <c r="F252"/>
      <c r="G252"/>
      <c r="H252"/>
      <c r="I252" s="21" t="str">
        <f>IF(B252="","",_xlfn.XLOOKUP(B252,Data!Y:Y,Data!Q:Q,"Not Found",0,1))</f>
        <v/>
      </c>
      <c r="J252" s="35" t="str">
        <f t="shared" si="3"/>
        <v/>
      </c>
      <c r="N252" t="s">
        <v>3456</v>
      </c>
      <c r="O252" s="21" t="s">
        <v>1855</v>
      </c>
    </row>
    <row r="253" spans="2:15" x14ac:dyDescent="0.25">
      <c r="B253"/>
      <c r="C253"/>
      <c r="D253"/>
      <c r="E253"/>
      <c r="F253"/>
      <c r="G253"/>
      <c r="H253"/>
      <c r="I253" s="21" t="str">
        <f>IF(B253="","",_xlfn.XLOOKUP(B253,Data!Y:Y,Data!Q:Q,"Not Found",0,1))</f>
        <v/>
      </c>
      <c r="J253" s="35" t="str">
        <f t="shared" si="3"/>
        <v/>
      </c>
      <c r="N253" t="s">
        <v>3464</v>
      </c>
      <c r="O253" s="21" t="s">
        <v>1855</v>
      </c>
    </row>
    <row r="254" spans="2:15" x14ac:dyDescent="0.25">
      <c r="B254"/>
      <c r="C254"/>
      <c r="D254"/>
      <c r="E254"/>
      <c r="F254"/>
      <c r="G254"/>
      <c r="H254"/>
      <c r="I254" s="21" t="str">
        <f>IF(B254="","",_xlfn.XLOOKUP(B254,Data!Y:Y,Data!Q:Q,"Not Found",0,1))</f>
        <v/>
      </c>
      <c r="J254" s="35" t="str">
        <f t="shared" si="3"/>
        <v/>
      </c>
      <c r="N254" t="s">
        <v>3699</v>
      </c>
      <c r="O254" s="21" t="s">
        <v>1855</v>
      </c>
    </row>
    <row r="255" spans="2:15" x14ac:dyDescent="0.25">
      <c r="B255"/>
      <c r="C255"/>
      <c r="D255"/>
      <c r="E255"/>
      <c r="F255"/>
      <c r="G255"/>
      <c r="H255"/>
      <c r="I255" s="21" t="str">
        <f>IF(B255="","",_xlfn.XLOOKUP(B255,Data!Y:Y,Data!Q:Q,"Not Found",0,1))</f>
        <v/>
      </c>
      <c r="J255" s="35" t="str">
        <f t="shared" si="3"/>
        <v/>
      </c>
      <c r="N255" t="s">
        <v>3697</v>
      </c>
      <c r="O255" s="21" t="s">
        <v>1855</v>
      </c>
    </row>
    <row r="256" spans="2:15" x14ac:dyDescent="0.25">
      <c r="B256"/>
      <c r="C256"/>
      <c r="D256"/>
      <c r="E256"/>
      <c r="F256"/>
      <c r="G256"/>
      <c r="H256"/>
      <c r="I256" s="21" t="str">
        <f>IF(B256="","",_xlfn.XLOOKUP(B256,Data!Y:Y,Data!Q:Q,"Not Found",0,1))</f>
        <v/>
      </c>
      <c r="J256" s="35" t="str">
        <f t="shared" si="3"/>
        <v/>
      </c>
      <c r="N256" t="s">
        <v>3495</v>
      </c>
      <c r="O256" s="21" t="s">
        <v>1855</v>
      </c>
    </row>
    <row r="257" spans="2:15" x14ac:dyDescent="0.25">
      <c r="B257"/>
      <c r="C257"/>
      <c r="D257"/>
      <c r="E257"/>
      <c r="F257"/>
      <c r="G257"/>
      <c r="H257"/>
      <c r="I257" s="21" t="str">
        <f>IF(B257="","",_xlfn.XLOOKUP(B257,Data!Y:Y,Data!Q:Q,"Not Found",0,1))</f>
        <v/>
      </c>
      <c r="J257" s="35" t="str">
        <f t="shared" si="3"/>
        <v/>
      </c>
      <c r="N257" t="s">
        <v>3696</v>
      </c>
      <c r="O257" s="21" t="s">
        <v>1855</v>
      </c>
    </row>
    <row r="258" spans="2:15" x14ac:dyDescent="0.25">
      <c r="B258"/>
      <c r="C258"/>
      <c r="D258"/>
      <c r="E258"/>
      <c r="F258"/>
      <c r="G258"/>
      <c r="H258"/>
      <c r="I258" s="21" t="str">
        <f>IF(B258="","",_xlfn.XLOOKUP(B258,Data!Y:Y,Data!Q:Q,"Not Found",0,1))</f>
        <v/>
      </c>
      <c r="J258" s="35" t="str">
        <f t="shared" si="3"/>
        <v/>
      </c>
      <c r="N258" t="s">
        <v>3690</v>
      </c>
      <c r="O258" s="21" t="s">
        <v>1855</v>
      </c>
    </row>
    <row r="259" spans="2:15" x14ac:dyDescent="0.25">
      <c r="B259"/>
      <c r="C259"/>
      <c r="D259"/>
      <c r="E259"/>
      <c r="F259"/>
      <c r="G259"/>
      <c r="H259"/>
      <c r="I259" s="21" t="str">
        <f>IF(B259="","",_xlfn.XLOOKUP(B259,Data!Y:Y,Data!Q:Q,"Not Found",0,1))</f>
        <v/>
      </c>
      <c r="J259" s="35" t="str">
        <f t="shared" si="3"/>
        <v/>
      </c>
      <c r="N259" s="21" t="s">
        <v>1656</v>
      </c>
      <c r="O259" s="21" t="s">
        <v>1855</v>
      </c>
    </row>
    <row r="260" spans="2:15" x14ac:dyDescent="0.25">
      <c r="B260"/>
      <c r="C260"/>
      <c r="D260"/>
      <c r="E260"/>
      <c r="F260"/>
      <c r="G260"/>
      <c r="H260"/>
      <c r="I260" s="21" t="str">
        <f>IF(B260="","",_xlfn.XLOOKUP(B260,Data!Y:Y,Data!Q:Q,"Not Found",0,1))</f>
        <v/>
      </c>
      <c r="J260" s="35" t="str">
        <f t="shared" si="3"/>
        <v/>
      </c>
      <c r="N260" t="s">
        <v>3476</v>
      </c>
      <c r="O260" s="21" t="s">
        <v>1855</v>
      </c>
    </row>
    <row r="261" spans="2:15" x14ac:dyDescent="0.25">
      <c r="B261"/>
      <c r="C261"/>
      <c r="D261"/>
      <c r="E261"/>
      <c r="F261"/>
      <c r="G261"/>
      <c r="H261"/>
      <c r="I261" s="21" t="str">
        <f>IF(B261="","",_xlfn.XLOOKUP(B261,Data!Y:Y,Data!Q:Q,"Not Found",0,1))</f>
        <v/>
      </c>
      <c r="J261" s="35" t="str">
        <f t="shared" si="3"/>
        <v/>
      </c>
      <c r="N261" t="s">
        <v>3477</v>
      </c>
      <c r="O261" s="21" t="s">
        <v>1855</v>
      </c>
    </row>
    <row r="262" spans="2:15" x14ac:dyDescent="0.25">
      <c r="B262"/>
      <c r="C262"/>
      <c r="D262"/>
      <c r="E262"/>
      <c r="F262"/>
      <c r="G262"/>
      <c r="H262"/>
      <c r="I262" s="21" t="str">
        <f>IF(B262="","",_xlfn.XLOOKUP(B262,Data!Y:Y,Data!Q:Q,"Not Found",0,1))</f>
        <v/>
      </c>
      <c r="J262" s="35" t="str">
        <f t="shared" si="3"/>
        <v/>
      </c>
      <c r="N262" s="241" t="s">
        <v>3508</v>
      </c>
      <c r="O262" s="241" t="s">
        <v>3508</v>
      </c>
    </row>
    <row r="263" spans="2:15" x14ac:dyDescent="0.25">
      <c r="B263"/>
      <c r="C263"/>
      <c r="D263"/>
      <c r="E263"/>
      <c r="F263"/>
      <c r="G263"/>
      <c r="H263"/>
      <c r="I263" s="21" t="str">
        <f>IF(B263="","",_xlfn.XLOOKUP(B263,Data!Y:Y,Data!Q:Q,"Not Found",0,1))</f>
        <v/>
      </c>
      <c r="J263" s="35" t="str">
        <f t="shared" si="3"/>
        <v/>
      </c>
      <c r="N263" s="21" t="s">
        <v>1549</v>
      </c>
      <c r="O263" s="21" t="s">
        <v>1837</v>
      </c>
    </row>
    <row r="264" spans="2:15" x14ac:dyDescent="0.25">
      <c r="B264"/>
      <c r="C264"/>
      <c r="D264"/>
      <c r="E264"/>
      <c r="F264"/>
      <c r="G264"/>
      <c r="H264"/>
      <c r="I264" s="21" t="str">
        <f>IF(B264="","",_xlfn.XLOOKUP(B264,Data!Y:Y,Data!Q:Q,"Not Found",0,1))</f>
        <v/>
      </c>
      <c r="J264" s="35" t="str">
        <f t="shared" ref="J264:J327" si="4">IF(B264="","",_xlfn.XLOOKUP(B264,N:N,O:O,"Not Found",0,1))</f>
        <v/>
      </c>
      <c r="N264" t="s">
        <v>2465</v>
      </c>
      <c r="O264" s="21" t="s">
        <v>1837</v>
      </c>
    </row>
    <row r="265" spans="2:15" x14ac:dyDescent="0.25">
      <c r="B265"/>
      <c r="C265"/>
      <c r="D265"/>
      <c r="E265"/>
      <c r="F265"/>
      <c r="G265"/>
      <c r="H265"/>
      <c r="I265" s="21" t="str">
        <f>IF(B265="","",_xlfn.XLOOKUP(B265,Data!Y:Y,Data!Q:Q,"Not Found",0,1))</f>
        <v/>
      </c>
      <c r="J265" s="35" t="str">
        <f t="shared" si="4"/>
        <v/>
      </c>
      <c r="N265" s="21" t="s">
        <v>196</v>
      </c>
      <c r="O265" s="21" t="s">
        <v>1837</v>
      </c>
    </row>
    <row r="266" spans="2:15" x14ac:dyDescent="0.25">
      <c r="B266"/>
      <c r="C266"/>
      <c r="D266"/>
      <c r="E266"/>
      <c r="F266"/>
      <c r="G266"/>
      <c r="H266"/>
      <c r="I266" s="21" t="str">
        <f>IF(B266="","",_xlfn.XLOOKUP(B266,Data!Y:Y,Data!Q:Q,"Not Found",0,1))</f>
        <v/>
      </c>
      <c r="J266" s="35" t="str">
        <f t="shared" si="4"/>
        <v/>
      </c>
      <c r="N266" s="21" t="s">
        <v>202</v>
      </c>
      <c r="O266" s="21" t="s">
        <v>1837</v>
      </c>
    </row>
    <row r="267" spans="2:15" x14ac:dyDescent="0.25">
      <c r="B267"/>
      <c r="C267"/>
      <c r="D267"/>
      <c r="E267"/>
      <c r="F267"/>
      <c r="G267"/>
      <c r="H267"/>
      <c r="I267" s="21" t="str">
        <f>IF(B267="","",_xlfn.XLOOKUP(B267,Data!Y:Y,Data!Q:Q,"Not Found",0,1))</f>
        <v/>
      </c>
      <c r="J267" s="35" t="str">
        <f t="shared" si="4"/>
        <v/>
      </c>
      <c r="N267" t="s">
        <v>3755</v>
      </c>
      <c r="O267" s="21" t="s">
        <v>1837</v>
      </c>
    </row>
    <row r="268" spans="2:15" x14ac:dyDescent="0.25">
      <c r="B268"/>
      <c r="C268"/>
      <c r="D268"/>
      <c r="E268"/>
      <c r="F268"/>
      <c r="G268"/>
      <c r="H268"/>
      <c r="I268" s="21" t="str">
        <f>IF(B268="","",_xlfn.XLOOKUP(B268,Data!Y:Y,Data!Q:Q,"Not Found",0,1))</f>
        <v/>
      </c>
      <c r="J268" s="35" t="str">
        <f t="shared" si="4"/>
        <v/>
      </c>
      <c r="N268" s="21" t="s">
        <v>208</v>
      </c>
      <c r="O268" s="21" t="s">
        <v>1837</v>
      </c>
    </row>
    <row r="269" spans="2:15" x14ac:dyDescent="0.25">
      <c r="B269"/>
      <c r="C269"/>
      <c r="D269"/>
      <c r="E269"/>
      <c r="F269"/>
      <c r="G269"/>
      <c r="H269"/>
      <c r="I269" s="21" t="str">
        <f>IF(B269="","",_xlfn.XLOOKUP(B269,Data!Y:Y,Data!Q:Q,"Not Found",0,1))</f>
        <v/>
      </c>
      <c r="J269" s="35" t="str">
        <f t="shared" si="4"/>
        <v/>
      </c>
      <c r="N269" s="21" t="s">
        <v>1621</v>
      </c>
      <c r="O269" s="21" t="s">
        <v>1837</v>
      </c>
    </row>
    <row r="270" spans="2:15" x14ac:dyDescent="0.25">
      <c r="B270"/>
      <c r="C270"/>
      <c r="D270"/>
      <c r="E270"/>
      <c r="F270"/>
      <c r="G270"/>
      <c r="H270"/>
      <c r="I270" s="21" t="str">
        <f>IF(B270="","",_xlfn.XLOOKUP(B270,Data!Y:Y,Data!Q:Q,"Not Found",0,1))</f>
        <v/>
      </c>
      <c r="J270" s="35" t="str">
        <f t="shared" si="4"/>
        <v/>
      </c>
      <c r="N270" s="21" t="s">
        <v>1968</v>
      </c>
      <c r="O270" s="21" t="s">
        <v>1837</v>
      </c>
    </row>
    <row r="271" spans="2:15" x14ac:dyDescent="0.25">
      <c r="B271"/>
      <c r="C271"/>
      <c r="D271"/>
      <c r="E271"/>
      <c r="F271"/>
      <c r="G271"/>
      <c r="H271"/>
      <c r="I271" s="21" t="str">
        <f>IF(B271="","",_xlfn.XLOOKUP(B271,Data!Y:Y,Data!Q:Q,"Not Found",0,1))</f>
        <v/>
      </c>
      <c r="J271" s="35" t="str">
        <f t="shared" si="4"/>
        <v/>
      </c>
      <c r="N271" t="s">
        <v>3458</v>
      </c>
      <c r="O271" s="21" t="s">
        <v>1837</v>
      </c>
    </row>
    <row r="272" spans="2:15" x14ac:dyDescent="0.25">
      <c r="B272"/>
      <c r="C272"/>
      <c r="D272"/>
      <c r="E272"/>
      <c r="F272"/>
      <c r="G272"/>
      <c r="H272"/>
      <c r="I272" s="21" t="str">
        <f>IF(B272="","",_xlfn.XLOOKUP(B272,Data!Y:Y,Data!Q:Q,"Not Found",0,1))</f>
        <v/>
      </c>
      <c r="J272" s="35" t="str">
        <f t="shared" si="4"/>
        <v/>
      </c>
      <c r="N272" s="21" t="s">
        <v>230</v>
      </c>
      <c r="O272" s="21" t="s">
        <v>1837</v>
      </c>
    </row>
    <row r="273" spans="2:15" x14ac:dyDescent="0.25">
      <c r="B273"/>
      <c r="C273"/>
      <c r="D273"/>
      <c r="E273"/>
      <c r="F273"/>
      <c r="G273"/>
      <c r="H273"/>
      <c r="I273" s="21" t="str">
        <f>IF(B273="","",_xlfn.XLOOKUP(B273,Data!Y:Y,Data!Q:Q,"Not Found",0,1))</f>
        <v/>
      </c>
      <c r="J273" s="35" t="str">
        <f t="shared" si="4"/>
        <v/>
      </c>
      <c r="N273" t="s">
        <v>2101</v>
      </c>
      <c r="O273" s="21" t="s">
        <v>1837</v>
      </c>
    </row>
    <row r="274" spans="2:15" x14ac:dyDescent="0.25">
      <c r="B274"/>
      <c r="C274"/>
      <c r="D274"/>
      <c r="E274"/>
      <c r="F274"/>
      <c r="G274"/>
      <c r="H274"/>
      <c r="I274" s="21" t="str">
        <f>IF(B274="","",_xlfn.XLOOKUP(B274,Data!Y:Y,Data!Q:Q,"Not Found",0,1))</f>
        <v/>
      </c>
      <c r="J274" s="35" t="str">
        <f t="shared" si="4"/>
        <v/>
      </c>
      <c r="N274" t="s">
        <v>2102</v>
      </c>
      <c r="O274" s="21" t="s">
        <v>1837</v>
      </c>
    </row>
    <row r="275" spans="2:15" x14ac:dyDescent="0.25">
      <c r="B275"/>
      <c r="C275"/>
      <c r="D275"/>
      <c r="E275"/>
      <c r="F275"/>
      <c r="G275"/>
      <c r="H275"/>
      <c r="I275" s="21" t="str">
        <f>IF(B275="","",_xlfn.XLOOKUP(B275,Data!Y:Y,Data!Q:Q,"Not Found",0,1))</f>
        <v/>
      </c>
      <c r="J275" s="35" t="str">
        <f t="shared" si="4"/>
        <v/>
      </c>
      <c r="N275" s="21" t="s">
        <v>232</v>
      </c>
      <c r="O275" s="21" t="s">
        <v>1837</v>
      </c>
    </row>
    <row r="276" spans="2:15" x14ac:dyDescent="0.25">
      <c r="B276"/>
      <c r="C276"/>
      <c r="D276"/>
      <c r="E276"/>
      <c r="F276"/>
      <c r="G276"/>
      <c r="H276"/>
      <c r="I276" s="21" t="str">
        <f>IF(B276="","",_xlfn.XLOOKUP(B276,Data!Y:Y,Data!Q:Q,"Not Found",0,1))</f>
        <v/>
      </c>
      <c r="J276" s="35" t="str">
        <f t="shared" si="4"/>
        <v/>
      </c>
      <c r="N276" t="s">
        <v>2662</v>
      </c>
      <c r="O276" s="21" t="s">
        <v>1837</v>
      </c>
    </row>
    <row r="277" spans="2:15" x14ac:dyDescent="0.25">
      <c r="B277"/>
      <c r="C277"/>
      <c r="D277"/>
      <c r="E277"/>
      <c r="F277"/>
      <c r="G277"/>
      <c r="H277"/>
      <c r="I277" s="21" t="str">
        <f>IF(B277="","",_xlfn.XLOOKUP(B277,Data!Y:Y,Data!Q:Q,"Not Found",0,1))</f>
        <v/>
      </c>
      <c r="J277" s="35" t="str">
        <f t="shared" si="4"/>
        <v/>
      </c>
      <c r="N277" t="s">
        <v>3756</v>
      </c>
      <c r="O277" s="21" t="s">
        <v>1837</v>
      </c>
    </row>
    <row r="278" spans="2:15" x14ac:dyDescent="0.25">
      <c r="B278"/>
      <c r="C278"/>
      <c r="D278"/>
      <c r="E278"/>
      <c r="F278"/>
      <c r="G278"/>
      <c r="H278"/>
      <c r="I278" s="21" t="str">
        <f>IF(B278="","",_xlfn.XLOOKUP(B278,Data!Y:Y,Data!Q:Q,"Not Found",0,1))</f>
        <v/>
      </c>
      <c r="J278" s="35" t="str">
        <f t="shared" si="4"/>
        <v/>
      </c>
      <c r="N278" s="21" t="s">
        <v>234</v>
      </c>
      <c r="O278" s="21" t="s">
        <v>1837</v>
      </c>
    </row>
    <row r="279" spans="2:15" x14ac:dyDescent="0.25">
      <c r="B279"/>
      <c r="C279"/>
      <c r="D279"/>
      <c r="E279"/>
      <c r="F279"/>
      <c r="G279"/>
      <c r="H279"/>
      <c r="I279" s="21" t="str">
        <f>IF(B279="","",_xlfn.XLOOKUP(B279,Data!Y:Y,Data!Q:Q,"Not Found",0,1))</f>
        <v/>
      </c>
      <c r="J279" s="35" t="str">
        <f t="shared" si="4"/>
        <v/>
      </c>
      <c r="N279" s="21" t="s">
        <v>1322</v>
      </c>
      <c r="O279" s="21" t="s">
        <v>1837</v>
      </c>
    </row>
    <row r="280" spans="2:15" x14ac:dyDescent="0.25">
      <c r="B280"/>
      <c r="C280"/>
      <c r="D280"/>
      <c r="E280"/>
      <c r="F280"/>
      <c r="G280"/>
      <c r="H280"/>
      <c r="I280" s="21" t="str">
        <f>IF(B280="","",_xlfn.XLOOKUP(B280,Data!Y:Y,Data!Q:Q,"Not Found",0,1))</f>
        <v/>
      </c>
      <c r="J280" s="35" t="str">
        <f t="shared" si="4"/>
        <v/>
      </c>
      <c r="N280" t="s">
        <v>2692</v>
      </c>
      <c r="O280" s="21" t="s">
        <v>1837</v>
      </c>
    </row>
    <row r="281" spans="2:15" x14ac:dyDescent="0.25">
      <c r="B281"/>
      <c r="C281"/>
      <c r="D281"/>
      <c r="E281"/>
      <c r="F281"/>
      <c r="G281"/>
      <c r="H281"/>
      <c r="I281" s="21" t="str">
        <f>IF(B281="","",_xlfn.XLOOKUP(B281,Data!Y:Y,Data!Q:Q,"Not Found",0,1))</f>
        <v/>
      </c>
      <c r="J281" s="35" t="str">
        <f t="shared" si="4"/>
        <v/>
      </c>
      <c r="N281" s="21" t="s">
        <v>1574</v>
      </c>
      <c r="O281" s="21" t="s">
        <v>1837</v>
      </c>
    </row>
    <row r="282" spans="2:15" x14ac:dyDescent="0.25">
      <c r="B282"/>
      <c r="C282"/>
      <c r="D282"/>
      <c r="E282"/>
      <c r="F282"/>
      <c r="G282"/>
      <c r="H282"/>
      <c r="I282" s="21" t="str">
        <f>IF(B282="","",_xlfn.XLOOKUP(B282,Data!Y:Y,Data!Q:Q,"Not Found",0,1))</f>
        <v/>
      </c>
      <c r="J282" s="35" t="str">
        <f t="shared" si="4"/>
        <v/>
      </c>
      <c r="N282" s="21" t="s">
        <v>685</v>
      </c>
      <c r="O282" s="21" t="s">
        <v>1837</v>
      </c>
    </row>
    <row r="283" spans="2:15" x14ac:dyDescent="0.25">
      <c r="B283"/>
      <c r="C283"/>
      <c r="D283"/>
      <c r="E283"/>
      <c r="F283"/>
      <c r="G283"/>
      <c r="H283"/>
      <c r="I283" s="21" t="str">
        <f>IF(B283="","",_xlfn.XLOOKUP(B283,Data!Y:Y,Data!Q:Q,"Not Found",0,1))</f>
        <v/>
      </c>
      <c r="J283" s="35" t="str">
        <f t="shared" si="4"/>
        <v/>
      </c>
      <c r="N283" s="21" t="s">
        <v>1988</v>
      </c>
      <c r="O283" s="21" t="s">
        <v>1837</v>
      </c>
    </row>
    <row r="284" spans="2:15" x14ac:dyDescent="0.25">
      <c r="B284"/>
      <c r="C284"/>
      <c r="D284"/>
      <c r="E284"/>
      <c r="F284"/>
      <c r="G284"/>
      <c r="H284"/>
      <c r="I284" s="21" t="str">
        <f>IF(B284="","",_xlfn.XLOOKUP(B284,Data!Y:Y,Data!Q:Q,"Not Found",0,1))</f>
        <v/>
      </c>
      <c r="J284" s="35" t="str">
        <f t="shared" si="4"/>
        <v/>
      </c>
      <c r="N284" t="s">
        <v>2679</v>
      </c>
      <c r="O284" s="21" t="s">
        <v>1837</v>
      </c>
    </row>
    <row r="285" spans="2:15" x14ac:dyDescent="0.25">
      <c r="B285"/>
      <c r="C285"/>
      <c r="D285"/>
      <c r="E285"/>
      <c r="F285"/>
      <c r="G285"/>
      <c r="H285"/>
      <c r="I285" s="21" t="str">
        <f>IF(B285="","",_xlfn.XLOOKUP(B285,Data!Y:Y,Data!Q:Q,"Not Found",0,1))</f>
        <v/>
      </c>
      <c r="J285" s="35" t="str">
        <f t="shared" si="4"/>
        <v/>
      </c>
      <c r="N285" t="s">
        <v>3833</v>
      </c>
      <c r="O285" s="21" t="s">
        <v>1837</v>
      </c>
    </row>
    <row r="286" spans="2:15" x14ac:dyDescent="0.25">
      <c r="B286"/>
      <c r="C286"/>
      <c r="D286"/>
      <c r="E286"/>
      <c r="F286"/>
      <c r="G286"/>
      <c r="H286"/>
      <c r="I286" s="21" t="str">
        <f>IF(B286="","",_xlfn.XLOOKUP(B286,Data!Y:Y,Data!Q:Q,"Not Found",0,1))</f>
        <v/>
      </c>
      <c r="J286" s="35" t="str">
        <f t="shared" si="4"/>
        <v/>
      </c>
      <c r="N286" s="21" t="s">
        <v>1357</v>
      </c>
      <c r="O286" s="21" t="s">
        <v>1837</v>
      </c>
    </row>
    <row r="287" spans="2:15" x14ac:dyDescent="0.25">
      <c r="B287"/>
      <c r="C287"/>
      <c r="D287"/>
      <c r="E287"/>
      <c r="F287"/>
      <c r="G287"/>
      <c r="H287"/>
      <c r="I287" s="21" t="str">
        <f>IF(B287="","",_xlfn.XLOOKUP(B287,Data!Y:Y,Data!Q:Q,"Not Found",0,1))</f>
        <v/>
      </c>
      <c r="J287" s="35" t="str">
        <f t="shared" si="4"/>
        <v/>
      </c>
      <c r="N287" t="s">
        <v>2694</v>
      </c>
      <c r="O287" s="21" t="s">
        <v>1837</v>
      </c>
    </row>
    <row r="288" spans="2:15" x14ac:dyDescent="0.25">
      <c r="B288"/>
      <c r="C288"/>
      <c r="D288"/>
      <c r="E288"/>
      <c r="F288"/>
      <c r="G288"/>
      <c r="H288"/>
      <c r="I288" s="21" t="str">
        <f>IF(B288="","",_xlfn.XLOOKUP(B288,Data!Y:Y,Data!Q:Q,"Not Found",0,1))</f>
        <v/>
      </c>
      <c r="J288" s="35" t="str">
        <f t="shared" si="4"/>
        <v/>
      </c>
      <c r="N288" t="s">
        <v>2103</v>
      </c>
      <c r="O288" s="21" t="s">
        <v>1837</v>
      </c>
    </row>
    <row r="289" spans="2:15" x14ac:dyDescent="0.25">
      <c r="B289"/>
      <c r="C289"/>
      <c r="D289"/>
      <c r="E289"/>
      <c r="F289"/>
      <c r="G289"/>
      <c r="H289"/>
      <c r="I289" s="21" t="str">
        <f>IF(B289="","",_xlfn.XLOOKUP(B289,Data!Y:Y,Data!Q:Q,"Not Found",0,1))</f>
        <v/>
      </c>
      <c r="J289" s="35" t="str">
        <f t="shared" si="4"/>
        <v/>
      </c>
      <c r="N289" t="s">
        <v>2104</v>
      </c>
      <c r="O289" s="21" t="s">
        <v>1837</v>
      </c>
    </row>
    <row r="290" spans="2:15" x14ac:dyDescent="0.25">
      <c r="B290"/>
      <c r="C290"/>
      <c r="D290"/>
      <c r="E290"/>
      <c r="F290"/>
      <c r="G290"/>
      <c r="H290"/>
      <c r="I290" s="21" t="str">
        <f>IF(B290="","",_xlfn.XLOOKUP(B290,Data!Y:Y,Data!Q:Q,"Not Found",0,1))</f>
        <v/>
      </c>
      <c r="J290" s="35" t="str">
        <f t="shared" si="4"/>
        <v/>
      </c>
      <c r="N290" t="s">
        <v>2105</v>
      </c>
      <c r="O290" s="21" t="s">
        <v>1837</v>
      </c>
    </row>
    <row r="291" spans="2:15" x14ac:dyDescent="0.25">
      <c r="B291"/>
      <c r="C291"/>
      <c r="D291"/>
      <c r="E291"/>
      <c r="F291"/>
      <c r="G291"/>
      <c r="H291"/>
      <c r="I291" s="21" t="str">
        <f>IF(B291="","",_xlfn.XLOOKUP(B291,Data!Y:Y,Data!Q:Q,"Not Found",0,1))</f>
        <v/>
      </c>
      <c r="J291" s="35" t="str">
        <f t="shared" si="4"/>
        <v/>
      </c>
      <c r="N291" t="s">
        <v>2106</v>
      </c>
      <c r="O291" s="21" t="s">
        <v>1837</v>
      </c>
    </row>
    <row r="292" spans="2:15" x14ac:dyDescent="0.25">
      <c r="B292"/>
      <c r="C292"/>
      <c r="D292"/>
      <c r="E292"/>
      <c r="F292"/>
      <c r="G292"/>
      <c r="H292"/>
      <c r="I292" s="21" t="str">
        <f>IF(B292="","",_xlfn.XLOOKUP(B292,Data!Y:Y,Data!Q:Q,"Not Found",0,1))</f>
        <v/>
      </c>
      <c r="J292" s="35" t="str">
        <f t="shared" si="4"/>
        <v/>
      </c>
      <c r="N292" t="s">
        <v>2107</v>
      </c>
      <c r="O292" s="21" t="s">
        <v>1837</v>
      </c>
    </row>
    <row r="293" spans="2:15" x14ac:dyDescent="0.25">
      <c r="B293"/>
      <c r="C293"/>
      <c r="D293"/>
      <c r="E293"/>
      <c r="F293"/>
      <c r="G293"/>
      <c r="H293"/>
      <c r="I293" s="21" t="str">
        <f>IF(B293="","",_xlfn.XLOOKUP(B293,Data!Y:Y,Data!Q:Q,"Not Found",0,1))</f>
        <v/>
      </c>
      <c r="J293" s="35" t="str">
        <f t="shared" si="4"/>
        <v/>
      </c>
      <c r="N293" t="s">
        <v>2108</v>
      </c>
      <c r="O293" s="21" t="s">
        <v>1837</v>
      </c>
    </row>
    <row r="294" spans="2:15" x14ac:dyDescent="0.25">
      <c r="B294"/>
      <c r="C294"/>
      <c r="D294"/>
      <c r="E294"/>
      <c r="F294"/>
      <c r="G294"/>
      <c r="H294"/>
      <c r="I294" s="21" t="str">
        <f>IF(B294="","",_xlfn.XLOOKUP(B294,Data!Y:Y,Data!Q:Q,"Not Found",0,1))</f>
        <v/>
      </c>
      <c r="J294" s="35" t="str">
        <f t="shared" si="4"/>
        <v/>
      </c>
      <c r="N294" t="s">
        <v>2109</v>
      </c>
      <c r="O294" s="21" t="s">
        <v>1837</v>
      </c>
    </row>
    <row r="295" spans="2:15" x14ac:dyDescent="0.25">
      <c r="B295"/>
      <c r="C295"/>
      <c r="D295"/>
      <c r="E295"/>
      <c r="F295"/>
      <c r="G295"/>
      <c r="H295"/>
      <c r="I295" s="21" t="str">
        <f>IF(B295="","",_xlfn.XLOOKUP(B295,Data!Y:Y,Data!Q:Q,"Not Found",0,1))</f>
        <v/>
      </c>
      <c r="J295" s="35" t="str">
        <f t="shared" si="4"/>
        <v/>
      </c>
      <c r="N295" t="s">
        <v>2110</v>
      </c>
      <c r="O295" s="21" t="s">
        <v>1837</v>
      </c>
    </row>
    <row r="296" spans="2:15" x14ac:dyDescent="0.25">
      <c r="B296"/>
      <c r="C296"/>
      <c r="D296"/>
      <c r="E296"/>
      <c r="F296"/>
      <c r="G296"/>
      <c r="H296"/>
      <c r="I296" s="21" t="str">
        <f>IF(B296="","",_xlfn.XLOOKUP(B296,Data!Y:Y,Data!Q:Q,"Not Found",0,1))</f>
        <v/>
      </c>
      <c r="J296" s="35" t="str">
        <f t="shared" si="4"/>
        <v/>
      </c>
      <c r="N296" t="s">
        <v>2111</v>
      </c>
      <c r="O296" s="21" t="s">
        <v>1837</v>
      </c>
    </row>
    <row r="297" spans="2:15" x14ac:dyDescent="0.25">
      <c r="B297"/>
      <c r="C297"/>
      <c r="D297"/>
      <c r="E297"/>
      <c r="F297"/>
      <c r="G297"/>
      <c r="H297"/>
      <c r="I297" s="21" t="str">
        <f>IF(B297="","",_xlfn.XLOOKUP(B297,Data!Y:Y,Data!Q:Q,"Not Found",0,1))</f>
        <v/>
      </c>
      <c r="J297" s="35" t="str">
        <f t="shared" si="4"/>
        <v/>
      </c>
      <c r="N297" t="s">
        <v>2112</v>
      </c>
      <c r="O297" s="21" t="s">
        <v>1837</v>
      </c>
    </row>
    <row r="298" spans="2:15" x14ac:dyDescent="0.25">
      <c r="B298"/>
      <c r="C298"/>
      <c r="D298"/>
      <c r="E298"/>
      <c r="F298"/>
      <c r="G298"/>
      <c r="H298"/>
      <c r="I298" s="21" t="str">
        <f>IF(B298="","",_xlfn.XLOOKUP(B298,Data!Y:Y,Data!Q:Q,"Not Found",0,1))</f>
        <v/>
      </c>
      <c r="J298" s="35" t="str">
        <f t="shared" si="4"/>
        <v/>
      </c>
      <c r="N298" t="s">
        <v>2113</v>
      </c>
      <c r="O298" s="21" t="s">
        <v>1837</v>
      </c>
    </row>
    <row r="299" spans="2:15" x14ac:dyDescent="0.25">
      <c r="B299"/>
      <c r="C299"/>
      <c r="D299"/>
      <c r="E299"/>
      <c r="F299"/>
      <c r="G299"/>
      <c r="H299"/>
      <c r="I299" s="21" t="str">
        <f>IF(B299="","",_xlfn.XLOOKUP(B299,Data!Y:Y,Data!Q:Q,"Not Found",0,1))</f>
        <v/>
      </c>
      <c r="J299" s="35" t="str">
        <f t="shared" si="4"/>
        <v/>
      </c>
      <c r="N299" t="s">
        <v>2114</v>
      </c>
      <c r="O299" s="21" t="s">
        <v>1837</v>
      </c>
    </row>
    <row r="300" spans="2:15" x14ac:dyDescent="0.25">
      <c r="B300"/>
      <c r="C300"/>
      <c r="D300"/>
      <c r="E300"/>
      <c r="F300"/>
      <c r="G300"/>
      <c r="H300"/>
      <c r="I300" s="21" t="str">
        <f>IF(B300="","",_xlfn.XLOOKUP(B300,Data!Y:Y,Data!Q:Q,"Not Found",0,1))</f>
        <v/>
      </c>
      <c r="J300" s="35" t="str">
        <f t="shared" si="4"/>
        <v/>
      </c>
      <c r="N300" t="s">
        <v>2115</v>
      </c>
      <c r="O300" s="21" t="s">
        <v>1837</v>
      </c>
    </row>
    <row r="301" spans="2:15" x14ac:dyDescent="0.25">
      <c r="B301"/>
      <c r="C301"/>
      <c r="D301"/>
      <c r="E301"/>
      <c r="F301"/>
      <c r="G301"/>
      <c r="H301"/>
      <c r="I301" s="21" t="str">
        <f>IF(B301="","",_xlfn.XLOOKUP(B301,Data!Y:Y,Data!Q:Q,"Not Found",0,1))</f>
        <v/>
      </c>
      <c r="J301" s="35" t="str">
        <f t="shared" si="4"/>
        <v/>
      </c>
      <c r="N301" t="s">
        <v>3327</v>
      </c>
      <c r="O301" s="21" t="s">
        <v>1837</v>
      </c>
    </row>
    <row r="302" spans="2:15" x14ac:dyDescent="0.25">
      <c r="B302"/>
      <c r="C302"/>
      <c r="D302"/>
      <c r="E302"/>
      <c r="F302"/>
      <c r="G302"/>
      <c r="H302"/>
      <c r="I302" s="21" t="str">
        <f>IF(B302="","",_xlfn.XLOOKUP(B302,Data!Y:Y,Data!Q:Q,"Not Found",0,1))</f>
        <v/>
      </c>
      <c r="J302" s="35" t="str">
        <f t="shared" si="4"/>
        <v/>
      </c>
      <c r="N302" t="s">
        <v>3328</v>
      </c>
      <c r="O302" s="21" t="s">
        <v>1837</v>
      </c>
    </row>
    <row r="303" spans="2:15" x14ac:dyDescent="0.25">
      <c r="B303"/>
      <c r="C303"/>
      <c r="D303"/>
      <c r="E303"/>
      <c r="F303"/>
      <c r="G303"/>
      <c r="H303"/>
      <c r="I303" s="21" t="str">
        <f>IF(B303="","",_xlfn.XLOOKUP(B303,Data!Y:Y,Data!Q:Q,"Not Found",0,1))</f>
        <v/>
      </c>
      <c r="J303" s="35" t="str">
        <f t="shared" si="4"/>
        <v/>
      </c>
      <c r="N303" s="21" t="s">
        <v>1407</v>
      </c>
      <c r="O303" s="21" t="s">
        <v>1837</v>
      </c>
    </row>
    <row r="304" spans="2:15" x14ac:dyDescent="0.25">
      <c r="B304"/>
      <c r="C304"/>
      <c r="D304"/>
      <c r="E304"/>
      <c r="F304"/>
      <c r="G304"/>
      <c r="H304"/>
      <c r="I304" s="21" t="str">
        <f>IF(B304="","",_xlfn.XLOOKUP(B304,Data!Y:Y,Data!Q:Q,"Not Found",0,1))</f>
        <v/>
      </c>
      <c r="J304" s="35" t="str">
        <f t="shared" si="4"/>
        <v/>
      </c>
      <c r="N304" s="21" t="s">
        <v>1474</v>
      </c>
      <c r="O304" s="21" t="s">
        <v>1837</v>
      </c>
    </row>
    <row r="305" spans="2:15" x14ac:dyDescent="0.25">
      <c r="B305"/>
      <c r="C305"/>
      <c r="D305"/>
      <c r="E305"/>
      <c r="F305"/>
      <c r="G305"/>
      <c r="H305"/>
      <c r="I305" s="21" t="str">
        <f>IF(B305="","",_xlfn.XLOOKUP(B305,Data!Y:Y,Data!Q:Q,"Not Found",0,1))</f>
        <v/>
      </c>
      <c r="J305" s="35" t="str">
        <f t="shared" si="4"/>
        <v/>
      </c>
      <c r="N305" s="21" t="s">
        <v>270</v>
      </c>
      <c r="O305" s="21" t="s">
        <v>1837</v>
      </c>
    </row>
    <row r="306" spans="2:15" x14ac:dyDescent="0.25">
      <c r="B306"/>
      <c r="C306"/>
      <c r="D306"/>
      <c r="E306"/>
      <c r="F306"/>
      <c r="G306"/>
      <c r="H306"/>
      <c r="I306" s="21" t="str">
        <f>IF(B306="","",_xlfn.XLOOKUP(B306,Data!Y:Y,Data!Q:Q,"Not Found",0,1))</f>
        <v/>
      </c>
      <c r="J306" s="35" t="str">
        <f t="shared" si="4"/>
        <v/>
      </c>
      <c r="N306" s="21" t="s">
        <v>1951</v>
      </c>
      <c r="O306" s="21" t="s">
        <v>1837</v>
      </c>
    </row>
    <row r="307" spans="2:15" x14ac:dyDescent="0.25">
      <c r="B307"/>
      <c r="C307"/>
      <c r="D307"/>
      <c r="E307"/>
      <c r="F307"/>
      <c r="G307"/>
      <c r="H307"/>
      <c r="I307" s="21" t="str">
        <f>IF(B307="","",_xlfn.XLOOKUP(B307,Data!Y:Y,Data!Q:Q,"Not Found",0,1))</f>
        <v/>
      </c>
      <c r="J307" s="35" t="str">
        <f t="shared" si="4"/>
        <v/>
      </c>
      <c r="N307" t="s">
        <v>3776</v>
      </c>
      <c r="O307" s="21" t="s">
        <v>1837</v>
      </c>
    </row>
    <row r="308" spans="2:15" x14ac:dyDescent="0.25">
      <c r="B308"/>
      <c r="C308"/>
      <c r="D308"/>
      <c r="E308"/>
      <c r="F308"/>
      <c r="G308"/>
      <c r="H308"/>
      <c r="I308" s="21" t="str">
        <f>IF(B308="","",_xlfn.XLOOKUP(B308,Data!Y:Y,Data!Q:Q,"Not Found",0,1))</f>
        <v/>
      </c>
      <c r="J308" s="35" t="str">
        <f t="shared" si="4"/>
        <v/>
      </c>
      <c r="N308" s="21" t="s">
        <v>1641</v>
      </c>
      <c r="O308" s="21" t="s">
        <v>1837</v>
      </c>
    </row>
    <row r="309" spans="2:15" x14ac:dyDescent="0.25">
      <c r="B309"/>
      <c r="C309"/>
      <c r="D309"/>
      <c r="E309"/>
      <c r="F309"/>
      <c r="G309"/>
      <c r="H309"/>
      <c r="I309" s="21" t="str">
        <f>IF(B309="","",_xlfn.XLOOKUP(B309,Data!Y:Y,Data!Q:Q,"Not Found",0,1))</f>
        <v/>
      </c>
      <c r="J309" s="35" t="str">
        <f t="shared" si="4"/>
        <v/>
      </c>
      <c r="N309" t="s">
        <v>3300</v>
      </c>
      <c r="O309" s="21" t="s">
        <v>1837</v>
      </c>
    </row>
    <row r="310" spans="2:15" x14ac:dyDescent="0.25">
      <c r="B310"/>
      <c r="C310"/>
      <c r="D310"/>
      <c r="E310"/>
      <c r="F310"/>
      <c r="G310"/>
      <c r="H310"/>
      <c r="I310" s="21" t="str">
        <f>IF(B310="","",_xlfn.XLOOKUP(B310,Data!Y:Y,Data!Q:Q,"Not Found",0,1))</f>
        <v/>
      </c>
      <c r="J310" s="35" t="str">
        <f t="shared" si="4"/>
        <v/>
      </c>
      <c r="N310" t="s">
        <v>3299</v>
      </c>
      <c r="O310" s="21" t="s">
        <v>1837</v>
      </c>
    </row>
    <row r="311" spans="2:15" x14ac:dyDescent="0.25">
      <c r="B311"/>
      <c r="C311"/>
      <c r="D311"/>
      <c r="E311"/>
      <c r="F311"/>
      <c r="G311"/>
      <c r="H311"/>
      <c r="I311" s="21" t="str">
        <f>IF(B311="","",_xlfn.XLOOKUP(B311,Data!Y:Y,Data!Q:Q,"Not Found",0,1))</f>
        <v/>
      </c>
      <c r="J311" s="35" t="str">
        <f t="shared" si="4"/>
        <v/>
      </c>
      <c r="N311" t="s">
        <v>3318</v>
      </c>
      <c r="O311" s="21" t="s">
        <v>3317</v>
      </c>
    </row>
    <row r="312" spans="2:15" x14ac:dyDescent="0.25">
      <c r="B312"/>
      <c r="C312"/>
      <c r="D312"/>
      <c r="E312"/>
      <c r="F312"/>
      <c r="G312"/>
      <c r="H312"/>
      <c r="I312" s="21" t="str">
        <f>IF(B312="","",_xlfn.XLOOKUP(B312,Data!Y:Y,Data!Q:Q,"Not Found",0,1))</f>
        <v/>
      </c>
      <c r="J312" s="35" t="str">
        <f t="shared" si="4"/>
        <v/>
      </c>
      <c r="N312" s="21" t="s">
        <v>1642</v>
      </c>
      <c r="O312" s="21" t="s">
        <v>1837</v>
      </c>
    </row>
    <row r="313" spans="2:15" x14ac:dyDescent="0.25">
      <c r="B313"/>
      <c r="C313"/>
      <c r="D313"/>
      <c r="E313"/>
      <c r="F313"/>
      <c r="G313"/>
      <c r="H313"/>
      <c r="I313" s="21" t="str">
        <f>IF(B313="","",_xlfn.XLOOKUP(B313,Data!Y:Y,Data!Q:Q,"Not Found",0,1))</f>
        <v/>
      </c>
      <c r="J313" s="35" t="str">
        <f t="shared" si="4"/>
        <v/>
      </c>
      <c r="N313" s="21" t="s">
        <v>1517</v>
      </c>
      <c r="O313" s="21" t="s">
        <v>1837</v>
      </c>
    </row>
    <row r="314" spans="2:15" x14ac:dyDescent="0.25">
      <c r="B314"/>
      <c r="C314"/>
      <c r="D314"/>
      <c r="E314"/>
      <c r="F314"/>
      <c r="G314"/>
      <c r="H314"/>
      <c r="I314" s="21" t="str">
        <f>IF(B314="","",_xlfn.XLOOKUP(B314,Data!Y:Y,Data!Q:Q,"Not Found",0,1))</f>
        <v/>
      </c>
      <c r="J314" s="35" t="str">
        <f t="shared" si="4"/>
        <v/>
      </c>
      <c r="N314" s="21" t="s">
        <v>373</v>
      </c>
      <c r="O314" s="21" t="s">
        <v>1837</v>
      </c>
    </row>
    <row r="315" spans="2:15" x14ac:dyDescent="0.25">
      <c r="B315"/>
      <c r="C315"/>
      <c r="D315"/>
      <c r="E315"/>
      <c r="F315"/>
      <c r="G315"/>
      <c r="H315"/>
      <c r="I315" s="21" t="str">
        <f>IF(B315="","",_xlfn.XLOOKUP(B315,Data!Y:Y,Data!Q:Q,"Not Found",0,1))</f>
        <v/>
      </c>
      <c r="J315" s="35" t="str">
        <f t="shared" si="4"/>
        <v/>
      </c>
      <c r="N315" t="s">
        <v>2008</v>
      </c>
      <c r="O315" s="21" t="s">
        <v>1837</v>
      </c>
    </row>
    <row r="316" spans="2:15" x14ac:dyDescent="0.25">
      <c r="B316"/>
      <c r="C316"/>
      <c r="D316"/>
      <c r="E316"/>
      <c r="F316"/>
      <c r="G316"/>
      <c r="H316"/>
      <c r="I316" s="21" t="str">
        <f>IF(B316="","",_xlfn.XLOOKUP(B316,Data!Y:Y,Data!Q:Q,"Not Found",0,1))</f>
        <v/>
      </c>
      <c r="J316" s="35" t="str">
        <f t="shared" si="4"/>
        <v/>
      </c>
      <c r="N316" s="21" t="s">
        <v>417</v>
      </c>
      <c r="O316" s="21" t="s">
        <v>1856</v>
      </c>
    </row>
    <row r="317" spans="2:15" x14ac:dyDescent="0.25">
      <c r="B317"/>
      <c r="C317"/>
      <c r="D317"/>
      <c r="E317"/>
      <c r="F317"/>
      <c r="G317"/>
      <c r="H317"/>
      <c r="I317" s="21" t="str">
        <f>IF(B317="","",_xlfn.XLOOKUP(B317,Data!Y:Y,Data!Q:Q,"Not Found",0,1))</f>
        <v/>
      </c>
      <c r="J317" s="35" t="str">
        <f t="shared" si="4"/>
        <v/>
      </c>
      <c r="N317" s="21" t="s">
        <v>1943</v>
      </c>
      <c r="O317" s="21" t="s">
        <v>1856</v>
      </c>
    </row>
    <row r="318" spans="2:15" x14ac:dyDescent="0.25">
      <c r="B318"/>
      <c r="C318"/>
      <c r="D318"/>
      <c r="E318"/>
      <c r="F318"/>
      <c r="G318"/>
      <c r="H318"/>
      <c r="I318" s="21" t="str">
        <f>IF(B318="","",_xlfn.XLOOKUP(B318,Data!Y:Y,Data!Q:Q,"Not Found",0,1))</f>
        <v/>
      </c>
      <c r="J318" s="35" t="str">
        <f t="shared" si="4"/>
        <v/>
      </c>
      <c r="N318" s="21" t="s">
        <v>569</v>
      </c>
      <c r="O318" s="21" t="s">
        <v>1856</v>
      </c>
    </row>
    <row r="319" spans="2:15" x14ac:dyDescent="0.25">
      <c r="B319"/>
      <c r="C319"/>
      <c r="D319"/>
      <c r="E319"/>
      <c r="F319"/>
      <c r="G319"/>
      <c r="H319"/>
      <c r="I319" s="21" t="str">
        <f>IF(B319="","",_xlfn.XLOOKUP(B319,Data!Y:Y,Data!Q:Q,"Not Found",0,1))</f>
        <v/>
      </c>
      <c r="J319" s="35" t="str">
        <f t="shared" si="4"/>
        <v/>
      </c>
      <c r="N319" s="21" t="s">
        <v>673</v>
      </c>
      <c r="O319" s="21" t="s">
        <v>1856</v>
      </c>
    </row>
    <row r="320" spans="2:15" x14ac:dyDescent="0.25">
      <c r="B320"/>
      <c r="C320"/>
      <c r="D320"/>
      <c r="E320"/>
      <c r="F320"/>
      <c r="G320"/>
      <c r="H320"/>
      <c r="I320" s="21" t="str">
        <f>IF(B320="","",_xlfn.XLOOKUP(B320,Data!Y:Y,Data!Q:Q,"Not Found",0,1))</f>
        <v/>
      </c>
      <c r="J320" s="35" t="str">
        <f t="shared" si="4"/>
        <v/>
      </c>
      <c r="N320" t="s">
        <v>3682</v>
      </c>
      <c r="O320" s="21" t="s">
        <v>1856</v>
      </c>
    </row>
    <row r="321" spans="2:15" x14ac:dyDescent="0.25">
      <c r="B321"/>
      <c r="C321"/>
      <c r="D321"/>
      <c r="E321"/>
      <c r="F321"/>
      <c r="G321"/>
      <c r="H321"/>
      <c r="I321" s="21" t="str">
        <f>IF(B321="","",_xlfn.XLOOKUP(B321,Data!Y:Y,Data!Q:Q,"Not Found",0,1))</f>
        <v/>
      </c>
      <c r="J321" s="35" t="str">
        <f t="shared" si="4"/>
        <v/>
      </c>
      <c r="N321" s="21" t="s">
        <v>424</v>
      </c>
      <c r="O321" s="21" t="s">
        <v>1856</v>
      </c>
    </row>
    <row r="322" spans="2:15" x14ac:dyDescent="0.25">
      <c r="B322"/>
      <c r="C322"/>
      <c r="D322"/>
      <c r="E322"/>
      <c r="F322"/>
      <c r="G322"/>
      <c r="H322"/>
      <c r="I322" s="21" t="str">
        <f>IF(B322="","",_xlfn.XLOOKUP(B322,Data!Y:Y,Data!Q:Q,"Not Found",0,1))</f>
        <v/>
      </c>
      <c r="J322" s="35" t="str">
        <f t="shared" si="4"/>
        <v/>
      </c>
      <c r="N322" s="21" t="s">
        <v>1566</v>
      </c>
      <c r="O322" s="21" t="s">
        <v>1856</v>
      </c>
    </row>
    <row r="323" spans="2:15" x14ac:dyDescent="0.25">
      <c r="B323"/>
      <c r="C323"/>
      <c r="D323"/>
      <c r="E323"/>
      <c r="F323"/>
      <c r="G323"/>
      <c r="H323"/>
      <c r="I323" s="21" t="str">
        <f>IF(B323="","",_xlfn.XLOOKUP(B323,Data!Y:Y,Data!Q:Q,"Not Found",0,1))</f>
        <v/>
      </c>
      <c r="J323" s="35" t="str">
        <f t="shared" si="4"/>
        <v/>
      </c>
      <c r="N323" s="21" t="s">
        <v>481</v>
      </c>
      <c r="O323" s="21" t="s">
        <v>1856</v>
      </c>
    </row>
    <row r="324" spans="2:15" x14ac:dyDescent="0.25">
      <c r="B324"/>
      <c r="C324"/>
      <c r="D324"/>
      <c r="E324"/>
      <c r="F324"/>
      <c r="G324"/>
      <c r="H324"/>
      <c r="I324" s="21" t="str">
        <f>IF(B324="","",_xlfn.XLOOKUP(B324,Data!Y:Y,Data!Q:Q,"Not Found",0,1))</f>
        <v/>
      </c>
      <c r="J324" s="35" t="str">
        <f t="shared" si="4"/>
        <v/>
      </c>
      <c r="N324" s="21" t="s">
        <v>512</v>
      </c>
      <c r="O324" s="21" t="s">
        <v>1856</v>
      </c>
    </row>
    <row r="325" spans="2:15" x14ac:dyDescent="0.25">
      <c r="B325"/>
      <c r="C325"/>
      <c r="D325"/>
      <c r="E325"/>
      <c r="F325"/>
      <c r="G325"/>
      <c r="H325"/>
      <c r="I325" s="21" t="str">
        <f>IF(B325="","",_xlfn.XLOOKUP(B325,Data!Y:Y,Data!Q:Q,"Not Found",0,1))</f>
        <v/>
      </c>
      <c r="J325" s="35" t="str">
        <f t="shared" si="4"/>
        <v/>
      </c>
      <c r="N325" s="21" t="s">
        <v>536</v>
      </c>
      <c r="O325" s="21" t="s">
        <v>1856</v>
      </c>
    </row>
    <row r="326" spans="2:15" x14ac:dyDescent="0.25">
      <c r="B326"/>
      <c r="C326"/>
      <c r="D326"/>
      <c r="E326"/>
      <c r="F326"/>
      <c r="G326"/>
      <c r="H326"/>
      <c r="I326" s="21" t="str">
        <f>IF(B326="","",_xlfn.XLOOKUP(B326,Data!Y:Y,Data!Q:Q,"Not Found",0,1))</f>
        <v/>
      </c>
      <c r="J326" s="35" t="str">
        <f t="shared" si="4"/>
        <v/>
      </c>
      <c r="N326" s="21" t="s">
        <v>639</v>
      </c>
      <c r="O326" s="21" t="s">
        <v>1856</v>
      </c>
    </row>
    <row r="327" spans="2:15" x14ac:dyDescent="0.25">
      <c r="B327"/>
      <c r="C327"/>
      <c r="D327"/>
      <c r="E327"/>
      <c r="F327"/>
      <c r="G327"/>
      <c r="H327"/>
      <c r="I327" s="21" t="str">
        <f>IF(B327="","",_xlfn.XLOOKUP(B327,Data!Y:Y,Data!Q:Q,"Not Found",0,1))</f>
        <v/>
      </c>
      <c r="J327" s="35" t="str">
        <f t="shared" si="4"/>
        <v/>
      </c>
      <c r="N327" t="s">
        <v>2116</v>
      </c>
      <c r="O327" s="21" t="s">
        <v>1856</v>
      </c>
    </row>
    <row r="328" spans="2:15" x14ac:dyDescent="0.25">
      <c r="B328"/>
      <c r="C328"/>
      <c r="D328"/>
      <c r="E328"/>
      <c r="F328"/>
      <c r="G328"/>
      <c r="H328"/>
      <c r="I328" s="21" t="str">
        <f>IF(B328="","",_xlfn.XLOOKUP(B328,Data!Y:Y,Data!Q:Q,"Not Found",0,1))</f>
        <v/>
      </c>
      <c r="J328" s="35" t="str">
        <f t="shared" ref="J328:J391" si="5">IF(B328="","",_xlfn.XLOOKUP(B328,N:N,O:O,"Not Found",0,1))</f>
        <v/>
      </c>
      <c r="N328" s="21" t="s">
        <v>410</v>
      </c>
      <c r="O328" s="21" t="s">
        <v>1856</v>
      </c>
    </row>
    <row r="329" spans="2:15" x14ac:dyDescent="0.25">
      <c r="B329"/>
      <c r="C329"/>
      <c r="D329"/>
      <c r="E329"/>
      <c r="F329"/>
      <c r="G329"/>
      <c r="H329"/>
      <c r="I329" s="21" t="str">
        <f>IF(B329="","",_xlfn.XLOOKUP(B329,Data!Y:Y,Data!Q:Q,"Not Found",0,1))</f>
        <v/>
      </c>
      <c r="J329" s="35" t="str">
        <f t="shared" si="5"/>
        <v/>
      </c>
      <c r="N329" s="21" t="s">
        <v>1939</v>
      </c>
      <c r="O329" s="21" t="s">
        <v>1856</v>
      </c>
    </row>
    <row r="330" spans="2:15" x14ac:dyDescent="0.25">
      <c r="B330"/>
      <c r="C330"/>
      <c r="D330"/>
      <c r="E330"/>
      <c r="F330"/>
      <c r="G330"/>
      <c r="H330"/>
      <c r="I330" s="21" t="str">
        <f>IF(B330="","",_xlfn.XLOOKUP(B330,Data!Y:Y,Data!Q:Q,"Not Found",0,1))</f>
        <v/>
      </c>
      <c r="J330" s="35" t="str">
        <f t="shared" si="5"/>
        <v/>
      </c>
      <c r="N330" s="21" t="s">
        <v>1940</v>
      </c>
      <c r="O330" s="21" t="s">
        <v>1856</v>
      </c>
    </row>
    <row r="331" spans="2:15" x14ac:dyDescent="0.25">
      <c r="B331"/>
      <c r="C331"/>
      <c r="D331"/>
      <c r="E331"/>
      <c r="F331"/>
      <c r="G331"/>
      <c r="H331"/>
      <c r="I331" s="21" t="str">
        <f>IF(B331="","",_xlfn.XLOOKUP(B331,Data!Y:Y,Data!Q:Q,"Not Found",0,1))</f>
        <v/>
      </c>
      <c r="J331" s="35" t="str">
        <f t="shared" si="5"/>
        <v/>
      </c>
      <c r="N331" s="21" t="s">
        <v>1941</v>
      </c>
      <c r="O331" s="21" t="s">
        <v>1856</v>
      </c>
    </row>
    <row r="332" spans="2:15" x14ac:dyDescent="0.25">
      <c r="B332"/>
      <c r="C332"/>
      <c r="D332"/>
      <c r="E332"/>
      <c r="F332"/>
      <c r="G332"/>
      <c r="H332"/>
      <c r="I332" s="21" t="str">
        <f>IF(B332="","",_xlfn.XLOOKUP(B332,Data!Y:Y,Data!Q:Q,"Not Found",0,1))</f>
        <v/>
      </c>
      <c r="J332" s="35" t="str">
        <f t="shared" si="5"/>
        <v/>
      </c>
      <c r="N332" s="21" t="s">
        <v>1942</v>
      </c>
      <c r="O332" s="21" t="s">
        <v>1856</v>
      </c>
    </row>
    <row r="333" spans="2:15" x14ac:dyDescent="0.25">
      <c r="B333"/>
      <c r="C333"/>
      <c r="D333"/>
      <c r="E333"/>
      <c r="F333"/>
      <c r="G333"/>
      <c r="H333"/>
      <c r="I333" s="21" t="str">
        <f>IF(B333="","",_xlfn.XLOOKUP(B333,Data!Y:Y,Data!Q:Q,"Not Found",0,1))</f>
        <v/>
      </c>
      <c r="J333" s="35" t="str">
        <f t="shared" si="5"/>
        <v/>
      </c>
      <c r="N333" s="21" t="s">
        <v>1565</v>
      </c>
      <c r="O333" s="21" t="s">
        <v>1856</v>
      </c>
    </row>
    <row r="334" spans="2:15" x14ac:dyDescent="0.25">
      <c r="B334"/>
      <c r="C334"/>
      <c r="D334"/>
      <c r="E334"/>
      <c r="F334"/>
      <c r="G334"/>
      <c r="H334"/>
      <c r="I334" s="21" t="str">
        <f>IF(B334="","",_xlfn.XLOOKUP(B334,Data!Y:Y,Data!Q:Q,"Not Found",0,1))</f>
        <v/>
      </c>
      <c r="J334" s="35" t="str">
        <f t="shared" si="5"/>
        <v/>
      </c>
      <c r="N334" s="21" t="s">
        <v>480</v>
      </c>
      <c r="O334" s="21" t="s">
        <v>1856</v>
      </c>
    </row>
    <row r="335" spans="2:15" x14ac:dyDescent="0.25">
      <c r="B335"/>
      <c r="C335"/>
      <c r="D335"/>
      <c r="E335"/>
      <c r="F335"/>
      <c r="G335"/>
      <c r="H335"/>
      <c r="I335" s="21" t="str">
        <f>IF(B335="","",_xlfn.XLOOKUP(B335,Data!Y:Y,Data!Q:Q,"Not Found",0,1))</f>
        <v/>
      </c>
      <c r="J335" s="35" t="str">
        <f t="shared" si="5"/>
        <v/>
      </c>
      <c r="N335" s="21" t="s">
        <v>511</v>
      </c>
      <c r="O335" s="21" t="s">
        <v>1856</v>
      </c>
    </row>
    <row r="336" spans="2:15" x14ac:dyDescent="0.25">
      <c r="B336"/>
      <c r="C336"/>
      <c r="D336"/>
      <c r="E336"/>
      <c r="F336"/>
      <c r="G336"/>
      <c r="H336"/>
      <c r="I336" s="21" t="str">
        <f>IF(B336="","",_xlfn.XLOOKUP(B336,Data!Y:Y,Data!Q:Q,"Not Found",0,1))</f>
        <v/>
      </c>
      <c r="J336" s="35" t="str">
        <f t="shared" si="5"/>
        <v/>
      </c>
      <c r="N336" t="s">
        <v>3832</v>
      </c>
      <c r="O336" s="21" t="s">
        <v>1856</v>
      </c>
    </row>
    <row r="337" spans="2:15" x14ac:dyDescent="0.25">
      <c r="B337"/>
      <c r="C337"/>
      <c r="D337"/>
      <c r="E337"/>
      <c r="F337"/>
      <c r="G337"/>
      <c r="H337"/>
      <c r="I337" s="21" t="str">
        <f>IF(B337="","",_xlfn.XLOOKUP(B337,Data!Y:Y,Data!Q:Q,"Not Found",0,1))</f>
        <v/>
      </c>
      <c r="J337" s="35" t="str">
        <f t="shared" si="5"/>
        <v/>
      </c>
      <c r="N337" s="21" t="s">
        <v>535</v>
      </c>
      <c r="O337" s="21" t="s">
        <v>1856</v>
      </c>
    </row>
    <row r="338" spans="2:15" x14ac:dyDescent="0.25">
      <c r="B338"/>
      <c r="C338"/>
      <c r="D338"/>
      <c r="E338"/>
      <c r="F338"/>
      <c r="G338"/>
      <c r="H338"/>
      <c r="I338" s="21" t="str">
        <f>IF(B338="","",_xlfn.XLOOKUP(B338,Data!Y:Y,Data!Q:Q,"Not Found",0,1))</f>
        <v/>
      </c>
      <c r="J338" s="35" t="str">
        <f t="shared" si="5"/>
        <v/>
      </c>
      <c r="N338" s="21" t="s">
        <v>617</v>
      </c>
      <c r="O338" s="21" t="s">
        <v>1856</v>
      </c>
    </row>
    <row r="339" spans="2:15" x14ac:dyDescent="0.25">
      <c r="B339"/>
      <c r="C339"/>
      <c r="D339"/>
      <c r="E339"/>
      <c r="F339"/>
      <c r="G339"/>
      <c r="H339"/>
      <c r="I339" s="21" t="str">
        <f>IF(B339="","",_xlfn.XLOOKUP(B339,Data!Y:Y,Data!Q:Q,"Not Found",0,1))</f>
        <v/>
      </c>
      <c r="J339" s="35" t="str">
        <f t="shared" si="5"/>
        <v/>
      </c>
      <c r="N339" s="21" t="s">
        <v>666</v>
      </c>
      <c r="O339" s="21" t="s">
        <v>1856</v>
      </c>
    </row>
    <row r="340" spans="2:15" x14ac:dyDescent="0.25">
      <c r="B340"/>
      <c r="C340"/>
      <c r="D340"/>
      <c r="E340"/>
      <c r="F340"/>
      <c r="G340"/>
      <c r="H340"/>
      <c r="I340" s="21" t="str">
        <f>IF(B340="","",_xlfn.XLOOKUP(B340,Data!Y:Y,Data!Q:Q,"Not Found",0,1))</f>
        <v/>
      </c>
      <c r="J340" s="35" t="str">
        <f t="shared" si="5"/>
        <v/>
      </c>
      <c r="N340" t="s">
        <v>2685</v>
      </c>
      <c r="O340" s="21" t="s">
        <v>715</v>
      </c>
    </row>
    <row r="341" spans="2:15" x14ac:dyDescent="0.25">
      <c r="B341"/>
      <c r="C341"/>
      <c r="D341"/>
      <c r="E341"/>
      <c r="F341"/>
      <c r="G341"/>
      <c r="H341"/>
      <c r="I341" s="21" t="str">
        <f>IF(B341="","",_xlfn.XLOOKUP(B341,Data!Y:Y,Data!Q:Q,"Not Found",0,1))</f>
        <v/>
      </c>
      <c r="J341" s="35" t="str">
        <f t="shared" si="5"/>
        <v/>
      </c>
      <c r="N341" t="s">
        <v>2689</v>
      </c>
      <c r="O341" s="21" t="s">
        <v>715</v>
      </c>
    </row>
    <row r="342" spans="2:15" x14ac:dyDescent="0.25">
      <c r="B342"/>
      <c r="C342"/>
      <c r="D342"/>
      <c r="E342"/>
      <c r="F342"/>
      <c r="G342"/>
      <c r="H342"/>
      <c r="I342" s="21" t="str">
        <f>IF(B342="","",_xlfn.XLOOKUP(B342,Data!Y:Y,Data!Q:Q,"Not Found",0,1))</f>
        <v/>
      </c>
      <c r="J342" s="35" t="str">
        <f t="shared" si="5"/>
        <v/>
      </c>
      <c r="N342" t="s">
        <v>2697</v>
      </c>
      <c r="O342" s="21" t="s">
        <v>715</v>
      </c>
    </row>
    <row r="343" spans="2:15" x14ac:dyDescent="0.25">
      <c r="B343"/>
      <c r="C343"/>
      <c r="D343"/>
      <c r="E343"/>
      <c r="F343"/>
      <c r="G343"/>
      <c r="H343"/>
      <c r="I343" s="21" t="str">
        <f>IF(B343="","",_xlfn.XLOOKUP(B343,Data!Y:Y,Data!Q:Q,"Not Found",0,1))</f>
        <v/>
      </c>
      <c r="J343" s="35" t="str">
        <f t="shared" si="5"/>
        <v/>
      </c>
      <c r="N343" t="s">
        <v>3312</v>
      </c>
      <c r="O343" s="21" t="s">
        <v>715</v>
      </c>
    </row>
    <row r="344" spans="2:15" x14ac:dyDescent="0.25">
      <c r="B344"/>
      <c r="C344"/>
      <c r="D344"/>
      <c r="E344"/>
      <c r="F344"/>
      <c r="G344"/>
      <c r="H344"/>
      <c r="I344" s="21" t="str">
        <f>IF(B344="","",_xlfn.XLOOKUP(B344,Data!Y:Y,Data!Q:Q,"Not Found",0,1))</f>
        <v/>
      </c>
      <c r="J344" s="35" t="str">
        <f t="shared" si="5"/>
        <v/>
      </c>
      <c r="N344" t="s">
        <v>3335</v>
      </c>
      <c r="O344" s="21" t="s">
        <v>715</v>
      </c>
    </row>
    <row r="345" spans="2:15" x14ac:dyDescent="0.25">
      <c r="B345"/>
      <c r="C345"/>
      <c r="D345"/>
      <c r="E345"/>
      <c r="F345"/>
      <c r="G345"/>
      <c r="H345"/>
      <c r="I345" s="21" t="str">
        <f>IF(B345="","",_xlfn.XLOOKUP(B345,Data!Y:Y,Data!Q:Q,"Not Found",0,1))</f>
        <v/>
      </c>
      <c r="J345" s="35" t="str">
        <f t="shared" si="5"/>
        <v/>
      </c>
      <c r="N345" t="s">
        <v>3712</v>
      </c>
      <c r="O345" s="21" t="s">
        <v>715</v>
      </c>
    </row>
    <row r="346" spans="2:15" x14ac:dyDescent="0.25">
      <c r="B346"/>
      <c r="C346"/>
      <c r="D346"/>
      <c r="E346"/>
      <c r="F346"/>
      <c r="G346"/>
      <c r="H346"/>
      <c r="I346" s="21" t="str">
        <f>IF(B346="","",_xlfn.XLOOKUP(B346,Data!Y:Y,Data!Q:Q,"Not Found",0,1))</f>
        <v/>
      </c>
      <c r="J346" s="35" t="str">
        <f t="shared" si="5"/>
        <v/>
      </c>
      <c r="N346" t="s">
        <v>2117</v>
      </c>
      <c r="O346" s="21" t="s">
        <v>715</v>
      </c>
    </row>
    <row r="347" spans="2:15" x14ac:dyDescent="0.25">
      <c r="B347"/>
      <c r="C347"/>
      <c r="D347"/>
      <c r="E347"/>
      <c r="F347"/>
      <c r="G347"/>
      <c r="H347"/>
      <c r="I347" s="21" t="str">
        <f>IF(B347="","",_xlfn.XLOOKUP(B347,Data!Y:Y,Data!Q:Q,"Not Found",0,1))</f>
        <v/>
      </c>
      <c r="J347" s="35" t="str">
        <f t="shared" si="5"/>
        <v/>
      </c>
      <c r="N347" t="s">
        <v>2476</v>
      </c>
      <c r="O347" t="s">
        <v>2482</v>
      </c>
    </row>
    <row r="348" spans="2:15" x14ac:dyDescent="0.25">
      <c r="B348"/>
      <c r="C348"/>
      <c r="D348"/>
      <c r="E348"/>
      <c r="F348"/>
      <c r="G348"/>
      <c r="H348"/>
      <c r="I348" s="21" t="str">
        <f>IF(B348="","",_xlfn.XLOOKUP(B348,Data!Y:Y,Data!Q:Q,"Not Found",0,1))</f>
        <v/>
      </c>
      <c r="J348" s="35" t="str">
        <f t="shared" si="5"/>
        <v/>
      </c>
      <c r="N348" t="s">
        <v>3308</v>
      </c>
      <c r="O348" t="s">
        <v>2482</v>
      </c>
    </row>
    <row r="349" spans="2:15" x14ac:dyDescent="0.25">
      <c r="B349"/>
      <c r="C349"/>
      <c r="D349"/>
      <c r="E349"/>
      <c r="F349"/>
      <c r="G349"/>
      <c r="H349"/>
      <c r="I349" s="21" t="str">
        <f>IF(B349="","",_xlfn.XLOOKUP(B349,Data!Y:Y,Data!Q:Q,"Not Found",0,1))</f>
        <v/>
      </c>
      <c r="J349" s="35" t="str">
        <f t="shared" si="5"/>
        <v/>
      </c>
      <c r="N349" t="s">
        <v>2118</v>
      </c>
      <c r="O349" s="21" t="s">
        <v>715</v>
      </c>
    </row>
    <row r="350" spans="2:15" x14ac:dyDescent="0.25">
      <c r="B350"/>
      <c r="C350"/>
      <c r="D350"/>
      <c r="E350"/>
      <c r="F350"/>
      <c r="G350"/>
      <c r="H350"/>
      <c r="I350" s="21" t="str">
        <f>IF(B350="","",_xlfn.XLOOKUP(B350,Data!Y:Y,Data!Q:Q,"Not Found",0,1))</f>
        <v/>
      </c>
      <c r="J350" s="35" t="str">
        <f t="shared" si="5"/>
        <v/>
      </c>
      <c r="N350" t="s">
        <v>2119</v>
      </c>
      <c r="O350" s="21" t="s">
        <v>715</v>
      </c>
    </row>
    <row r="351" spans="2:15" x14ac:dyDescent="0.25">
      <c r="B351"/>
      <c r="C351"/>
      <c r="D351"/>
      <c r="E351"/>
      <c r="F351"/>
      <c r="G351"/>
      <c r="H351"/>
      <c r="I351" s="21" t="str">
        <f>IF(B351="","",_xlfn.XLOOKUP(B351,Data!Y:Y,Data!Q:Q,"Not Found",0,1))</f>
        <v/>
      </c>
      <c r="J351" s="35" t="str">
        <f t="shared" si="5"/>
        <v/>
      </c>
      <c r="N351" t="s">
        <v>2120</v>
      </c>
      <c r="O351" s="21" t="s">
        <v>715</v>
      </c>
    </row>
    <row r="352" spans="2:15" x14ac:dyDescent="0.25">
      <c r="B352"/>
      <c r="C352"/>
      <c r="D352"/>
      <c r="E352"/>
      <c r="F352"/>
      <c r="G352"/>
      <c r="H352"/>
      <c r="I352" s="21" t="str">
        <f>IF(B352="","",_xlfn.XLOOKUP(B352,Data!Y:Y,Data!Q:Q,"Not Found",0,1))</f>
        <v/>
      </c>
      <c r="J352" s="35" t="str">
        <f t="shared" si="5"/>
        <v/>
      </c>
      <c r="N352" t="s">
        <v>1998</v>
      </c>
      <c r="O352" s="21" t="s">
        <v>715</v>
      </c>
    </row>
    <row r="353" spans="2:15" x14ac:dyDescent="0.25">
      <c r="B353"/>
      <c r="C353"/>
      <c r="D353"/>
      <c r="E353"/>
      <c r="F353"/>
      <c r="G353"/>
      <c r="H353"/>
      <c r="I353" s="21" t="str">
        <f>IF(B353="","",_xlfn.XLOOKUP(B353,Data!Y:Y,Data!Q:Q,"Not Found",0,1))</f>
        <v/>
      </c>
      <c r="J353" s="35" t="str">
        <f t="shared" si="5"/>
        <v/>
      </c>
      <c r="N353" s="21" t="s">
        <v>1974</v>
      </c>
      <c r="O353" s="21" t="s">
        <v>715</v>
      </c>
    </row>
    <row r="354" spans="2:15" x14ac:dyDescent="0.25">
      <c r="B354"/>
      <c r="C354"/>
      <c r="D354"/>
      <c r="E354"/>
      <c r="F354"/>
      <c r="G354"/>
      <c r="H354"/>
      <c r="I354" s="21" t="str">
        <f>IF(B354="","",_xlfn.XLOOKUP(B354,Data!Y:Y,Data!Q:Q,"Not Found",0,1))</f>
        <v/>
      </c>
      <c r="J354" s="35" t="str">
        <f t="shared" si="5"/>
        <v/>
      </c>
      <c r="N354" s="21" t="s">
        <v>1981</v>
      </c>
      <c r="O354" s="21" t="s">
        <v>715</v>
      </c>
    </row>
    <row r="355" spans="2:15" x14ac:dyDescent="0.25">
      <c r="B355"/>
      <c r="C355"/>
      <c r="D355"/>
      <c r="E355"/>
      <c r="F355"/>
      <c r="G355"/>
      <c r="H355"/>
      <c r="I355" s="21" t="str">
        <f>IF(B355="","",_xlfn.XLOOKUP(B355,Data!Y:Y,Data!Q:Q,"Not Found",0,1))</f>
        <v/>
      </c>
      <c r="J355" s="35" t="str">
        <f t="shared" si="5"/>
        <v/>
      </c>
      <c r="N355" t="s">
        <v>2456</v>
      </c>
      <c r="O355" s="21" t="s">
        <v>715</v>
      </c>
    </row>
    <row r="356" spans="2:15" x14ac:dyDescent="0.25">
      <c r="B356"/>
      <c r="C356"/>
      <c r="D356"/>
      <c r="E356"/>
      <c r="F356"/>
      <c r="G356"/>
      <c r="H356"/>
      <c r="I356" s="21" t="str">
        <f>IF(B356="","",_xlfn.XLOOKUP(B356,Data!Y:Y,Data!Q:Q,"Not Found",0,1))</f>
        <v/>
      </c>
      <c r="J356" s="35" t="str">
        <f t="shared" si="5"/>
        <v/>
      </c>
      <c r="N356" t="s">
        <v>2459</v>
      </c>
      <c r="O356" s="21" t="s">
        <v>715</v>
      </c>
    </row>
    <row r="357" spans="2:15" x14ac:dyDescent="0.25">
      <c r="B357"/>
      <c r="C357"/>
      <c r="D357"/>
      <c r="E357"/>
      <c r="F357"/>
      <c r="G357"/>
      <c r="H357"/>
      <c r="I357" s="21" t="str">
        <f>IF(B357="","",_xlfn.XLOOKUP(B357,Data!Y:Y,Data!Q:Q,"Not Found",0,1))</f>
        <v/>
      </c>
      <c r="J357" s="35" t="str">
        <f t="shared" si="5"/>
        <v/>
      </c>
      <c r="N357" t="s">
        <v>2487</v>
      </c>
      <c r="O357" s="21" t="s">
        <v>715</v>
      </c>
    </row>
    <row r="358" spans="2:15" x14ac:dyDescent="0.25">
      <c r="B358"/>
      <c r="C358"/>
      <c r="D358"/>
      <c r="E358"/>
      <c r="F358"/>
      <c r="G358"/>
      <c r="H358"/>
      <c r="I358" s="21" t="str">
        <f>IF(B358="","",_xlfn.XLOOKUP(B358,Data!Y:Y,Data!Q:Q,"Not Found",0,1))</f>
        <v/>
      </c>
      <c r="J358" s="35" t="str">
        <f t="shared" si="5"/>
        <v/>
      </c>
      <c r="N358" t="s">
        <v>2663</v>
      </c>
      <c r="O358" s="21" t="s">
        <v>715</v>
      </c>
    </row>
    <row r="359" spans="2:15" x14ac:dyDescent="0.25">
      <c r="B359"/>
      <c r="C359"/>
      <c r="D359"/>
      <c r="E359"/>
      <c r="F359"/>
      <c r="G359"/>
      <c r="H359"/>
      <c r="I359" s="21" t="str">
        <f>IF(B359="","",_xlfn.XLOOKUP(B359,Data!Y:Y,Data!Q:Q,"Not Found",0,1))</f>
        <v/>
      </c>
      <c r="J359" s="35" t="str">
        <f t="shared" si="5"/>
        <v/>
      </c>
      <c r="N359" t="s">
        <v>3311</v>
      </c>
      <c r="O359" s="21" t="s">
        <v>715</v>
      </c>
    </row>
    <row r="360" spans="2:15" x14ac:dyDescent="0.25">
      <c r="B360"/>
      <c r="C360"/>
      <c r="D360"/>
      <c r="E360"/>
      <c r="F360"/>
      <c r="G360"/>
      <c r="H360"/>
      <c r="I360" s="21" t="str">
        <f>IF(B360="","",_xlfn.XLOOKUP(B360,Data!Y:Y,Data!Q:Q,"Not Found",0,1))</f>
        <v/>
      </c>
      <c r="J360" s="35" t="str">
        <f t="shared" si="5"/>
        <v/>
      </c>
      <c r="N360" t="s">
        <v>3316</v>
      </c>
      <c r="O360" s="21" t="s">
        <v>715</v>
      </c>
    </row>
    <row r="361" spans="2:15" x14ac:dyDescent="0.25">
      <c r="B361"/>
      <c r="C361"/>
      <c r="D361"/>
      <c r="E361"/>
      <c r="F361"/>
      <c r="G361"/>
      <c r="H361"/>
      <c r="I361" s="21" t="str">
        <f>IF(B361="","",_xlfn.XLOOKUP(B361,Data!Y:Y,Data!Q:Q,"Not Found",0,1))</f>
        <v/>
      </c>
      <c r="J361" s="35" t="str">
        <f t="shared" si="5"/>
        <v/>
      </c>
      <c r="N361" t="s">
        <v>2701</v>
      </c>
      <c r="O361" s="21" t="s">
        <v>715</v>
      </c>
    </row>
    <row r="362" spans="2:15" x14ac:dyDescent="0.25">
      <c r="B362"/>
      <c r="C362"/>
      <c r="D362"/>
      <c r="E362"/>
      <c r="F362"/>
      <c r="G362"/>
      <c r="H362"/>
      <c r="I362" s="21" t="str">
        <f>IF(B362="","",_xlfn.XLOOKUP(B362,Data!Y:Y,Data!Q:Q,"Not Found",0,1))</f>
        <v/>
      </c>
      <c r="J362" s="35" t="str">
        <f t="shared" si="5"/>
        <v/>
      </c>
      <c r="N362" s="21" t="s">
        <v>863</v>
      </c>
      <c r="O362" s="21" t="s">
        <v>715</v>
      </c>
    </row>
    <row r="363" spans="2:15" x14ac:dyDescent="0.25">
      <c r="B363"/>
      <c r="C363"/>
      <c r="D363"/>
      <c r="E363"/>
      <c r="F363"/>
      <c r="G363"/>
      <c r="H363"/>
      <c r="I363" s="21" t="str">
        <f>IF(B363="","",_xlfn.XLOOKUP(B363,Data!Y:Y,Data!Q:Q,"Not Found",0,1))</f>
        <v/>
      </c>
      <c r="J363" s="35" t="str">
        <f t="shared" si="5"/>
        <v/>
      </c>
      <c r="N363" s="21" t="s">
        <v>925</v>
      </c>
      <c r="O363" s="21" t="s">
        <v>715</v>
      </c>
    </row>
    <row r="364" spans="2:15" x14ac:dyDescent="0.25">
      <c r="B364"/>
      <c r="C364"/>
      <c r="D364"/>
      <c r="E364"/>
      <c r="F364"/>
      <c r="G364"/>
      <c r="H364"/>
      <c r="I364" s="21" t="str">
        <f>IF(B364="","",_xlfn.XLOOKUP(B364,Data!Y:Y,Data!Q:Q,"Not Found",0,1))</f>
        <v/>
      </c>
      <c r="J364" s="35" t="str">
        <f t="shared" si="5"/>
        <v/>
      </c>
      <c r="N364" s="21" t="s">
        <v>957</v>
      </c>
      <c r="O364" s="21" t="s">
        <v>715</v>
      </c>
    </row>
    <row r="365" spans="2:15" x14ac:dyDescent="0.25">
      <c r="B365"/>
      <c r="C365"/>
      <c r="D365"/>
      <c r="E365"/>
      <c r="F365"/>
      <c r="G365"/>
      <c r="H365"/>
      <c r="I365" s="21" t="str">
        <f>IF(B365="","",_xlfn.XLOOKUP(B365,Data!Y:Y,Data!Q:Q,"Not Found",0,1))</f>
        <v/>
      </c>
      <c r="J365" s="35" t="str">
        <f t="shared" si="5"/>
        <v/>
      </c>
      <c r="N365" s="21" t="s">
        <v>716</v>
      </c>
      <c r="O365" s="21" t="s">
        <v>715</v>
      </c>
    </row>
    <row r="366" spans="2:15" x14ac:dyDescent="0.25">
      <c r="B366"/>
      <c r="C366"/>
      <c r="D366"/>
      <c r="E366"/>
      <c r="F366"/>
      <c r="G366"/>
      <c r="H366"/>
      <c r="I366" s="21" t="str">
        <f>IF(B366="","",_xlfn.XLOOKUP(B366,Data!Y:Y,Data!Q:Q,"Not Found",0,1))</f>
        <v/>
      </c>
      <c r="J366" s="35" t="str">
        <f t="shared" si="5"/>
        <v/>
      </c>
      <c r="N366" s="21" t="s">
        <v>1071</v>
      </c>
      <c r="O366" s="21" t="s">
        <v>715</v>
      </c>
    </row>
    <row r="367" spans="2:15" x14ac:dyDescent="0.25">
      <c r="B367"/>
      <c r="C367"/>
      <c r="D367"/>
      <c r="E367"/>
      <c r="F367"/>
      <c r="G367"/>
      <c r="H367"/>
      <c r="I367" s="21" t="str">
        <f>IF(B367="","",_xlfn.XLOOKUP(B367,Data!Y:Y,Data!Q:Q,"Not Found",0,1))</f>
        <v/>
      </c>
      <c r="J367" s="35" t="str">
        <f t="shared" si="5"/>
        <v/>
      </c>
      <c r="N367" s="21" t="s">
        <v>1144</v>
      </c>
      <c r="O367" s="21" t="s">
        <v>715</v>
      </c>
    </row>
    <row r="368" spans="2:15" x14ac:dyDescent="0.25">
      <c r="B368"/>
      <c r="C368"/>
      <c r="D368"/>
      <c r="E368"/>
      <c r="F368"/>
      <c r="G368"/>
      <c r="H368"/>
      <c r="I368" s="21" t="str">
        <f>IF(B368="","",_xlfn.XLOOKUP(B368,Data!Y:Y,Data!Q:Q,"Not Found",0,1))</f>
        <v/>
      </c>
      <c r="J368" s="35" t="str">
        <f t="shared" si="5"/>
        <v/>
      </c>
      <c r="N368" s="21" t="s">
        <v>1029</v>
      </c>
      <c r="O368" s="21" t="s">
        <v>715</v>
      </c>
    </row>
    <row r="369" spans="2:15" x14ac:dyDescent="0.25">
      <c r="B369"/>
      <c r="C369"/>
      <c r="D369"/>
      <c r="E369"/>
      <c r="F369"/>
      <c r="G369"/>
      <c r="H369"/>
      <c r="I369" s="21" t="str">
        <f>IF(B369="","",_xlfn.XLOOKUP(B369,Data!Y:Y,Data!Q:Q,"Not Found",0,1))</f>
        <v/>
      </c>
      <c r="J369" s="35" t="str">
        <f t="shared" si="5"/>
        <v/>
      </c>
      <c r="N369" s="21" t="s">
        <v>797</v>
      </c>
      <c r="O369" s="21" t="s">
        <v>715</v>
      </c>
    </row>
    <row r="370" spans="2:15" x14ac:dyDescent="0.25">
      <c r="B370"/>
      <c r="C370"/>
      <c r="D370"/>
      <c r="E370"/>
      <c r="F370"/>
      <c r="G370"/>
      <c r="H370"/>
      <c r="I370" s="21" t="str">
        <f>IF(B370="","",_xlfn.XLOOKUP(B370,Data!Y:Y,Data!Q:Q,"Not Found",0,1))</f>
        <v/>
      </c>
      <c r="J370" s="35" t="str">
        <f t="shared" si="5"/>
        <v/>
      </c>
      <c r="N370" s="21" t="s">
        <v>843</v>
      </c>
      <c r="O370" s="21" t="s">
        <v>715</v>
      </c>
    </row>
    <row r="371" spans="2:15" x14ac:dyDescent="0.25">
      <c r="B371"/>
      <c r="C371"/>
      <c r="D371"/>
      <c r="E371"/>
      <c r="F371"/>
      <c r="G371"/>
      <c r="H371"/>
      <c r="I371" s="21" t="str">
        <f>IF(B371="","",_xlfn.XLOOKUP(B371,Data!Y:Y,Data!Q:Q,"Not Found",0,1))</f>
        <v/>
      </c>
      <c r="J371" s="35" t="str">
        <f t="shared" si="5"/>
        <v/>
      </c>
      <c r="N371" s="21" t="s">
        <v>850</v>
      </c>
      <c r="O371" s="21" t="s">
        <v>715</v>
      </c>
    </row>
    <row r="372" spans="2:15" x14ac:dyDescent="0.25">
      <c r="B372"/>
      <c r="C372"/>
      <c r="D372"/>
      <c r="E372"/>
      <c r="F372"/>
      <c r="G372"/>
      <c r="H372"/>
      <c r="I372" s="21" t="str">
        <f>IF(B372="","",_xlfn.XLOOKUP(B372,Data!Y:Y,Data!Q:Q,"Not Found",0,1))</f>
        <v/>
      </c>
      <c r="J372" s="35" t="str">
        <f t="shared" si="5"/>
        <v/>
      </c>
      <c r="N372" s="21" t="s">
        <v>1065</v>
      </c>
      <c r="O372" s="21" t="s">
        <v>715</v>
      </c>
    </row>
    <row r="373" spans="2:15" x14ac:dyDescent="0.25">
      <c r="B373"/>
      <c r="C373"/>
      <c r="D373"/>
      <c r="E373"/>
      <c r="F373"/>
      <c r="G373"/>
      <c r="H373"/>
      <c r="I373" s="21" t="str">
        <f>IF(B373="","",_xlfn.XLOOKUP(B373,Data!Y:Y,Data!Q:Q,"Not Found",0,1))</f>
        <v/>
      </c>
      <c r="J373" s="35" t="str">
        <f t="shared" si="5"/>
        <v/>
      </c>
      <c r="N373" s="21" t="s">
        <v>1287</v>
      </c>
      <c r="O373" s="21" t="s">
        <v>715</v>
      </c>
    </row>
    <row r="374" spans="2:15" x14ac:dyDescent="0.25">
      <c r="B374"/>
      <c r="C374"/>
      <c r="D374"/>
      <c r="E374"/>
      <c r="F374"/>
      <c r="G374"/>
      <c r="H374"/>
      <c r="I374" s="21" t="str">
        <f>IF(B374="","",_xlfn.XLOOKUP(B374,Data!Y:Y,Data!Q:Q,"Not Found",0,1))</f>
        <v/>
      </c>
      <c r="J374" s="35" t="str">
        <f t="shared" si="5"/>
        <v/>
      </c>
      <c r="N374" t="s">
        <v>3711</v>
      </c>
      <c r="O374" s="21" t="s">
        <v>715</v>
      </c>
    </row>
    <row r="375" spans="2:15" x14ac:dyDescent="0.25">
      <c r="B375"/>
      <c r="C375"/>
      <c r="D375"/>
      <c r="E375"/>
      <c r="F375"/>
      <c r="G375"/>
      <c r="H375"/>
      <c r="I375" s="21" t="str">
        <f>IF(B375="","",_xlfn.XLOOKUP(B375,Data!Y:Y,Data!Q:Q,"Not Found",0,1))</f>
        <v/>
      </c>
      <c r="J375" s="35" t="str">
        <f t="shared" si="5"/>
        <v/>
      </c>
      <c r="N375" t="s">
        <v>3710</v>
      </c>
      <c r="O375" s="21" t="s">
        <v>715</v>
      </c>
    </row>
    <row r="376" spans="2:15" x14ac:dyDescent="0.25">
      <c r="B376"/>
      <c r="C376"/>
      <c r="D376"/>
      <c r="E376"/>
      <c r="F376"/>
      <c r="G376"/>
      <c r="H376"/>
      <c r="I376" s="21" t="str">
        <f>IF(B376="","",_xlfn.XLOOKUP(B376,Data!Y:Y,Data!Q:Q,"Not Found",0,1))</f>
        <v/>
      </c>
      <c r="J376" s="35" t="str">
        <f t="shared" si="5"/>
        <v/>
      </c>
      <c r="N376" t="s">
        <v>3325</v>
      </c>
      <c r="O376" s="21" t="s">
        <v>715</v>
      </c>
    </row>
    <row r="377" spans="2:15" x14ac:dyDescent="0.25">
      <c r="B377"/>
      <c r="C377"/>
      <c r="D377"/>
      <c r="E377"/>
      <c r="F377"/>
      <c r="G377"/>
      <c r="H377"/>
      <c r="I377" s="21" t="str">
        <f>IF(B377="","",_xlfn.XLOOKUP(B377,Data!Y:Y,Data!Q:Q,"Not Found",0,1))</f>
        <v/>
      </c>
      <c r="J377" s="35" t="str">
        <f t="shared" si="5"/>
        <v/>
      </c>
      <c r="N377" t="s">
        <v>3451</v>
      </c>
      <c r="O377" s="21" t="s">
        <v>715</v>
      </c>
    </row>
    <row r="378" spans="2:15" x14ac:dyDescent="0.25">
      <c r="B378"/>
      <c r="C378"/>
      <c r="D378"/>
      <c r="E378"/>
      <c r="F378"/>
      <c r="G378"/>
      <c r="H378"/>
      <c r="I378" s="21" t="str">
        <f>IF(B378="","",_xlfn.XLOOKUP(B378,Data!Y:Y,Data!Q:Q,"Not Found",0,1))</f>
        <v/>
      </c>
      <c r="J378" s="35" t="str">
        <f t="shared" si="5"/>
        <v/>
      </c>
      <c r="N378" t="s">
        <v>3452</v>
      </c>
      <c r="O378" s="21" t="s">
        <v>715</v>
      </c>
    </row>
    <row r="379" spans="2:15" x14ac:dyDescent="0.25">
      <c r="B379"/>
      <c r="C379"/>
      <c r="D379"/>
      <c r="E379"/>
      <c r="F379"/>
      <c r="G379"/>
      <c r="H379"/>
      <c r="I379" s="21" t="str">
        <f>IF(B379="","",_xlfn.XLOOKUP(B379,Data!Y:Y,Data!Q:Q,"Not Found",0,1))</f>
        <v/>
      </c>
      <c r="J379" s="35" t="str">
        <f t="shared" si="5"/>
        <v/>
      </c>
      <c r="N379" t="s">
        <v>3453</v>
      </c>
      <c r="O379" s="21" t="s">
        <v>715</v>
      </c>
    </row>
    <row r="380" spans="2:15" x14ac:dyDescent="0.25">
      <c r="B380"/>
      <c r="C380"/>
      <c r="D380"/>
      <c r="E380"/>
      <c r="F380"/>
      <c r="G380"/>
      <c r="H380"/>
      <c r="I380" s="21" t="str">
        <f>IF(B380="","",_xlfn.XLOOKUP(B380,Data!Y:Y,Data!Q:Q,"Not Found",0,1))</f>
        <v/>
      </c>
      <c r="J380" s="35" t="str">
        <f t="shared" si="5"/>
        <v/>
      </c>
      <c r="N380" t="s">
        <v>3457</v>
      </c>
      <c r="O380" s="21" t="s">
        <v>715</v>
      </c>
    </row>
    <row r="381" spans="2:15" x14ac:dyDescent="0.25">
      <c r="B381"/>
      <c r="C381"/>
      <c r="D381"/>
      <c r="E381"/>
      <c r="F381"/>
      <c r="G381"/>
      <c r="H381"/>
      <c r="I381" s="21" t="str">
        <f>IF(B381="","",_xlfn.XLOOKUP(B381,Data!Y:Y,Data!Q:Q,"Not Found",0,1))</f>
        <v/>
      </c>
      <c r="J381" s="35" t="str">
        <f t="shared" si="5"/>
        <v/>
      </c>
      <c r="N381" t="s">
        <v>3459</v>
      </c>
      <c r="O381" s="21" t="s">
        <v>715</v>
      </c>
    </row>
    <row r="382" spans="2:15" x14ac:dyDescent="0.25">
      <c r="B382"/>
      <c r="C382"/>
      <c r="D382"/>
      <c r="E382"/>
      <c r="F382"/>
      <c r="G382"/>
      <c r="H382"/>
      <c r="I382" s="21" t="str">
        <f>IF(B382="","",_xlfn.XLOOKUP(B382,Data!Y:Y,Data!Q:Q,"Not Found",0,1))</f>
        <v/>
      </c>
      <c r="J382" s="35" t="str">
        <f t="shared" si="5"/>
        <v/>
      </c>
      <c r="N382" t="s">
        <v>3460</v>
      </c>
      <c r="O382" s="21" t="s">
        <v>715</v>
      </c>
    </row>
    <row r="383" spans="2:15" x14ac:dyDescent="0.25">
      <c r="B383"/>
      <c r="C383"/>
      <c r="D383"/>
      <c r="E383"/>
      <c r="F383"/>
      <c r="G383"/>
      <c r="H383"/>
      <c r="I383" s="21" t="str">
        <f>IF(B383="","",_xlfn.XLOOKUP(B383,Data!Y:Y,Data!Q:Q,"Not Found",0,1))</f>
        <v/>
      </c>
      <c r="J383" s="35" t="str">
        <f t="shared" si="5"/>
        <v/>
      </c>
      <c r="N383" t="s">
        <v>2121</v>
      </c>
      <c r="O383" s="21" t="s">
        <v>715</v>
      </c>
    </row>
    <row r="384" spans="2:15" x14ac:dyDescent="0.25">
      <c r="B384"/>
      <c r="C384"/>
      <c r="D384"/>
      <c r="E384"/>
      <c r="F384"/>
      <c r="G384"/>
      <c r="H384"/>
      <c r="I384" s="21" t="str">
        <f>IF(B384="","",_xlfn.XLOOKUP(B384,Data!Y:Y,Data!Q:Q,"Not Found",0,1))</f>
        <v/>
      </c>
      <c r="J384" s="35" t="str">
        <f t="shared" si="5"/>
        <v/>
      </c>
      <c r="N384" t="s">
        <v>2122</v>
      </c>
      <c r="O384" s="21" t="s">
        <v>715</v>
      </c>
    </row>
    <row r="385" spans="2:15" x14ac:dyDescent="0.25">
      <c r="B385"/>
      <c r="C385"/>
      <c r="D385"/>
      <c r="E385"/>
      <c r="F385"/>
      <c r="G385"/>
      <c r="H385"/>
      <c r="I385" s="21" t="str">
        <f>IF(B385="","",_xlfn.XLOOKUP(B385,Data!Y:Y,Data!Q:Q,"Not Found",0,1))</f>
        <v/>
      </c>
      <c r="J385" s="35" t="str">
        <f t="shared" si="5"/>
        <v/>
      </c>
      <c r="N385" t="s">
        <v>2123</v>
      </c>
      <c r="O385" s="21" t="s">
        <v>715</v>
      </c>
    </row>
    <row r="386" spans="2:15" x14ac:dyDescent="0.25">
      <c r="B386"/>
      <c r="C386"/>
      <c r="D386"/>
      <c r="E386"/>
      <c r="F386"/>
      <c r="G386"/>
      <c r="H386"/>
      <c r="I386" s="21" t="str">
        <f>IF(B386="","",_xlfn.XLOOKUP(B386,Data!Y:Y,Data!Q:Q,"Not Found",0,1))</f>
        <v/>
      </c>
      <c r="J386" s="35" t="str">
        <f t="shared" si="5"/>
        <v/>
      </c>
      <c r="N386" t="s">
        <v>2124</v>
      </c>
      <c r="O386" s="21" t="s">
        <v>715</v>
      </c>
    </row>
    <row r="387" spans="2:15" x14ac:dyDescent="0.25">
      <c r="B387"/>
      <c r="C387"/>
      <c r="D387"/>
      <c r="E387"/>
      <c r="F387"/>
      <c r="G387"/>
      <c r="H387"/>
      <c r="I387" s="21" t="str">
        <f>IF(B387="","",_xlfn.XLOOKUP(B387,Data!Y:Y,Data!Q:Q,"Not Found",0,1))</f>
        <v/>
      </c>
      <c r="J387" s="35" t="str">
        <f t="shared" si="5"/>
        <v/>
      </c>
      <c r="N387" t="s">
        <v>2125</v>
      </c>
      <c r="O387" s="21" t="s">
        <v>715</v>
      </c>
    </row>
    <row r="388" spans="2:15" x14ac:dyDescent="0.25">
      <c r="B388"/>
      <c r="C388"/>
      <c r="D388"/>
      <c r="E388"/>
      <c r="F388"/>
      <c r="G388"/>
      <c r="H388"/>
      <c r="I388" s="21" t="str">
        <f>IF(B388="","",_xlfn.XLOOKUP(B388,Data!Y:Y,Data!Q:Q,"Not Found",0,1))</f>
        <v/>
      </c>
      <c r="J388" s="35" t="str">
        <f t="shared" si="5"/>
        <v/>
      </c>
      <c r="N388" t="s">
        <v>2126</v>
      </c>
      <c r="O388" s="21" t="s">
        <v>715</v>
      </c>
    </row>
    <row r="389" spans="2:15" x14ac:dyDescent="0.25">
      <c r="B389"/>
      <c r="C389"/>
      <c r="D389"/>
      <c r="E389"/>
      <c r="F389"/>
      <c r="G389"/>
      <c r="H389"/>
      <c r="I389" s="21" t="str">
        <f>IF(B389="","",_xlfn.XLOOKUP(B389,Data!Y:Y,Data!Q:Q,"Not Found",0,1))</f>
        <v/>
      </c>
      <c r="J389" s="35" t="str">
        <f t="shared" si="5"/>
        <v/>
      </c>
      <c r="N389" t="s">
        <v>2127</v>
      </c>
      <c r="O389" s="21" t="s">
        <v>715</v>
      </c>
    </row>
    <row r="390" spans="2:15" x14ac:dyDescent="0.25">
      <c r="B390"/>
      <c r="C390"/>
      <c r="D390"/>
      <c r="E390"/>
      <c r="F390"/>
      <c r="G390"/>
      <c r="H390"/>
      <c r="I390" s="21" t="str">
        <f>IF(B390="","",_xlfn.XLOOKUP(B390,Data!Y:Y,Data!Q:Q,"Not Found",0,1))</f>
        <v/>
      </c>
      <c r="J390" s="35" t="str">
        <f t="shared" si="5"/>
        <v/>
      </c>
      <c r="N390" t="s">
        <v>2128</v>
      </c>
      <c r="O390" s="21" t="s">
        <v>715</v>
      </c>
    </row>
    <row r="391" spans="2:15" x14ac:dyDescent="0.25">
      <c r="B391"/>
      <c r="C391"/>
      <c r="D391"/>
      <c r="E391"/>
      <c r="F391"/>
      <c r="G391"/>
      <c r="H391"/>
      <c r="I391" s="21" t="str">
        <f>IF(B391="","",_xlfn.XLOOKUP(B391,Data!Y:Y,Data!Q:Q,"Not Found",0,1))</f>
        <v/>
      </c>
      <c r="J391" s="35" t="str">
        <f t="shared" si="5"/>
        <v/>
      </c>
      <c r="N391" t="s">
        <v>2129</v>
      </c>
      <c r="O391" s="21" t="s">
        <v>715</v>
      </c>
    </row>
    <row r="392" spans="2:15" x14ac:dyDescent="0.25">
      <c r="B392"/>
      <c r="C392"/>
      <c r="D392"/>
      <c r="E392"/>
      <c r="F392"/>
      <c r="G392"/>
      <c r="H392"/>
      <c r="I392" s="21" t="str">
        <f>IF(B392="","",_xlfn.XLOOKUP(B392,Data!Y:Y,Data!Q:Q,"Not Found",0,1))</f>
        <v/>
      </c>
      <c r="J392" s="35" t="str">
        <f t="shared" ref="J392:J455" si="6">IF(B392="","",_xlfn.XLOOKUP(B392,N:N,O:O,"Not Found",0,1))</f>
        <v/>
      </c>
      <c r="N392" t="s">
        <v>2130</v>
      </c>
      <c r="O392" s="21" t="s">
        <v>715</v>
      </c>
    </row>
    <row r="393" spans="2:15" x14ac:dyDescent="0.25">
      <c r="B393"/>
      <c r="C393"/>
      <c r="D393"/>
      <c r="E393"/>
      <c r="F393"/>
      <c r="G393"/>
      <c r="H393"/>
      <c r="I393" s="21" t="str">
        <f>IF(B393="","",_xlfn.XLOOKUP(B393,Data!Y:Y,Data!Q:Q,"Not Found",0,1))</f>
        <v/>
      </c>
      <c r="J393" s="35" t="str">
        <f t="shared" si="6"/>
        <v/>
      </c>
      <c r="N393" t="s">
        <v>2131</v>
      </c>
      <c r="O393" s="21" t="s">
        <v>715</v>
      </c>
    </row>
    <row r="394" spans="2:15" x14ac:dyDescent="0.25">
      <c r="B394"/>
      <c r="C394"/>
      <c r="D394"/>
      <c r="E394"/>
      <c r="F394"/>
      <c r="G394"/>
      <c r="H394"/>
      <c r="I394" s="21" t="str">
        <f>IF(B394="","",_xlfn.XLOOKUP(B394,Data!Y:Y,Data!Q:Q,"Not Found",0,1))</f>
        <v/>
      </c>
      <c r="J394" s="35" t="str">
        <f t="shared" si="6"/>
        <v/>
      </c>
      <c r="N394" t="s">
        <v>2132</v>
      </c>
      <c r="O394" s="21" t="s">
        <v>715</v>
      </c>
    </row>
    <row r="395" spans="2:15" x14ac:dyDescent="0.25">
      <c r="B395"/>
      <c r="C395"/>
      <c r="D395"/>
      <c r="E395"/>
      <c r="F395"/>
      <c r="G395"/>
      <c r="H395"/>
      <c r="I395" s="21" t="str">
        <f>IF(B395="","",_xlfn.XLOOKUP(B395,Data!Y:Y,Data!Q:Q,"Not Found",0,1))</f>
        <v/>
      </c>
      <c r="J395" s="35" t="str">
        <f t="shared" si="6"/>
        <v/>
      </c>
      <c r="N395" t="s">
        <v>2133</v>
      </c>
      <c r="O395" s="21" t="s">
        <v>715</v>
      </c>
    </row>
    <row r="396" spans="2:15" x14ac:dyDescent="0.25">
      <c r="B396"/>
      <c r="C396"/>
      <c r="D396"/>
      <c r="E396"/>
      <c r="F396"/>
      <c r="G396"/>
      <c r="H396"/>
      <c r="I396" s="21" t="str">
        <f>IF(B396="","",_xlfn.XLOOKUP(B396,Data!Y:Y,Data!Q:Q,"Not Found",0,1))</f>
        <v/>
      </c>
      <c r="J396" s="35" t="str">
        <f t="shared" si="6"/>
        <v/>
      </c>
      <c r="N396" t="s">
        <v>2134</v>
      </c>
      <c r="O396" s="21" t="s">
        <v>715</v>
      </c>
    </row>
    <row r="397" spans="2:15" x14ac:dyDescent="0.25">
      <c r="B397"/>
      <c r="C397"/>
      <c r="D397"/>
      <c r="E397"/>
      <c r="F397"/>
      <c r="G397"/>
      <c r="H397"/>
      <c r="I397" s="21" t="str">
        <f>IF(B397="","",_xlfn.XLOOKUP(B397,Data!Y:Y,Data!Q:Q,"Not Found",0,1))</f>
        <v/>
      </c>
      <c r="J397" s="35" t="str">
        <f t="shared" si="6"/>
        <v/>
      </c>
      <c r="N397" s="234" t="s">
        <v>3503</v>
      </c>
      <c r="O397" s="234" t="s">
        <v>3503</v>
      </c>
    </row>
    <row r="398" spans="2:15" x14ac:dyDescent="0.25">
      <c r="B398"/>
      <c r="C398"/>
      <c r="D398"/>
      <c r="E398"/>
      <c r="F398"/>
      <c r="G398"/>
      <c r="H398"/>
      <c r="I398" s="21" t="str">
        <f>IF(B398="","",_xlfn.XLOOKUP(B398,Data!Y:Y,Data!Q:Q,"Not Found",0,1))</f>
        <v/>
      </c>
      <c r="J398" s="35" t="str">
        <f t="shared" si="6"/>
        <v/>
      </c>
      <c r="N398" s="21" t="s">
        <v>147</v>
      </c>
      <c r="O398" s="21" t="s">
        <v>1838</v>
      </c>
    </row>
    <row r="399" spans="2:15" x14ac:dyDescent="0.25">
      <c r="B399"/>
      <c r="C399"/>
      <c r="D399"/>
      <c r="E399"/>
      <c r="F399"/>
      <c r="G399"/>
      <c r="H399"/>
      <c r="I399" s="21" t="str">
        <f>IF(B399="","",_xlfn.XLOOKUP(B399,Data!Y:Y,Data!Q:Q,"Not Found",0,1))</f>
        <v/>
      </c>
      <c r="J399" s="35" t="str">
        <f t="shared" si="6"/>
        <v/>
      </c>
      <c r="N399" t="s">
        <v>2477</v>
      </c>
      <c r="O399" s="21" t="s">
        <v>1838</v>
      </c>
    </row>
    <row r="400" spans="2:15" x14ac:dyDescent="0.25">
      <c r="B400"/>
      <c r="C400"/>
      <c r="D400"/>
      <c r="E400"/>
      <c r="F400"/>
      <c r="G400"/>
      <c r="H400"/>
      <c r="I400" s="21" t="str">
        <f>IF(B400="","",_xlfn.XLOOKUP(B400,Data!Y:Y,Data!Q:Q,"Not Found",0,1))</f>
        <v/>
      </c>
      <c r="J400" s="35" t="str">
        <f t="shared" si="6"/>
        <v/>
      </c>
      <c r="N400" s="21" t="s">
        <v>157</v>
      </c>
      <c r="O400" s="21" t="s">
        <v>1838</v>
      </c>
    </row>
    <row r="401" spans="2:15" x14ac:dyDescent="0.25">
      <c r="B401"/>
      <c r="C401"/>
      <c r="D401"/>
      <c r="E401"/>
      <c r="F401"/>
      <c r="G401"/>
      <c r="H401"/>
      <c r="I401" s="21" t="str">
        <f>IF(B401="","",_xlfn.XLOOKUP(B401,Data!Y:Y,Data!Q:Q,"Not Found",0,1))</f>
        <v/>
      </c>
      <c r="J401" s="35" t="str">
        <f t="shared" si="6"/>
        <v/>
      </c>
      <c r="N401" t="s">
        <v>2135</v>
      </c>
      <c r="O401" s="21" t="s">
        <v>1838</v>
      </c>
    </row>
    <row r="402" spans="2:15" x14ac:dyDescent="0.25">
      <c r="B402"/>
      <c r="C402"/>
      <c r="D402"/>
      <c r="E402"/>
      <c r="F402"/>
      <c r="G402"/>
      <c r="H402"/>
      <c r="I402" s="21" t="str">
        <f>IF(B402="","",_xlfn.XLOOKUP(B402,Data!Y:Y,Data!Q:Q,"Not Found",0,1))</f>
        <v/>
      </c>
      <c r="J402" s="35" t="str">
        <f t="shared" si="6"/>
        <v/>
      </c>
      <c r="N402" s="21" t="s">
        <v>188</v>
      </c>
      <c r="O402" s="21" t="s">
        <v>1838</v>
      </c>
    </row>
    <row r="403" spans="2:15" x14ac:dyDescent="0.25">
      <c r="B403"/>
      <c r="C403"/>
      <c r="D403"/>
      <c r="E403"/>
      <c r="F403"/>
      <c r="G403"/>
      <c r="H403"/>
      <c r="I403" s="21" t="str">
        <f>IF(B403="","",_xlfn.XLOOKUP(B403,Data!Y:Y,Data!Q:Q,"Not Found",0,1))</f>
        <v/>
      </c>
      <c r="J403" s="35" t="str">
        <f t="shared" si="6"/>
        <v/>
      </c>
      <c r="N403" t="s">
        <v>2136</v>
      </c>
      <c r="O403" s="21" t="s">
        <v>1838</v>
      </c>
    </row>
    <row r="404" spans="2:15" x14ac:dyDescent="0.25">
      <c r="B404"/>
      <c r="C404"/>
      <c r="D404"/>
      <c r="E404"/>
      <c r="F404"/>
      <c r="G404"/>
      <c r="H404"/>
      <c r="I404" s="21" t="str">
        <f>IF(B404="","",_xlfn.XLOOKUP(B404,Data!Y:Y,Data!Q:Q,"Not Found",0,1))</f>
        <v/>
      </c>
      <c r="J404" s="35" t="str">
        <f t="shared" si="6"/>
        <v/>
      </c>
      <c r="N404" s="21" t="s">
        <v>1955</v>
      </c>
      <c r="O404" s="21" t="s">
        <v>1838</v>
      </c>
    </row>
    <row r="405" spans="2:15" x14ac:dyDescent="0.25">
      <c r="B405"/>
      <c r="C405"/>
      <c r="D405"/>
      <c r="E405"/>
      <c r="F405"/>
      <c r="G405"/>
      <c r="H405"/>
      <c r="I405" s="21" t="str">
        <f>IF(B405="","",_xlfn.XLOOKUP(B405,Data!Y:Y,Data!Q:Q,"Not Found",0,1))</f>
        <v/>
      </c>
      <c r="J405" s="35" t="str">
        <f t="shared" si="6"/>
        <v/>
      </c>
      <c r="N405" t="s">
        <v>2003</v>
      </c>
      <c r="O405" s="21" t="s">
        <v>1838</v>
      </c>
    </row>
    <row r="406" spans="2:15" x14ac:dyDescent="0.25">
      <c r="B406"/>
      <c r="C406"/>
      <c r="D406"/>
      <c r="E406"/>
      <c r="F406"/>
      <c r="G406"/>
      <c r="H406"/>
      <c r="I406" s="21" t="str">
        <f>IF(B406="","",_xlfn.XLOOKUP(B406,Data!Y:Y,Data!Q:Q,"Not Found",0,1))</f>
        <v/>
      </c>
      <c r="J406" s="35" t="str">
        <f t="shared" si="6"/>
        <v/>
      </c>
      <c r="N406" s="21" t="s">
        <v>1604</v>
      </c>
      <c r="O406" s="21" t="s">
        <v>1838</v>
      </c>
    </row>
    <row r="407" spans="2:15" x14ac:dyDescent="0.25">
      <c r="B407"/>
      <c r="C407"/>
      <c r="D407"/>
      <c r="E407"/>
      <c r="F407"/>
      <c r="G407"/>
      <c r="H407"/>
      <c r="I407" s="21" t="str">
        <f>IF(B407="","",_xlfn.XLOOKUP(B407,Data!Y:Y,Data!Q:Q,"Not Found",0,1))</f>
        <v/>
      </c>
      <c r="J407" s="35" t="str">
        <f t="shared" si="6"/>
        <v/>
      </c>
      <c r="N407" s="21" t="s">
        <v>223</v>
      </c>
      <c r="O407" s="21" t="s">
        <v>1838</v>
      </c>
    </row>
    <row r="408" spans="2:15" x14ac:dyDescent="0.25">
      <c r="B408"/>
      <c r="C408"/>
      <c r="D408"/>
      <c r="E408"/>
      <c r="F408"/>
      <c r="G408"/>
      <c r="H408"/>
      <c r="I408" s="21" t="str">
        <f>IF(B408="","",_xlfn.XLOOKUP(B408,Data!Y:Y,Data!Q:Q,"Not Found",0,1))</f>
        <v/>
      </c>
      <c r="J408" s="35" t="str">
        <f t="shared" si="6"/>
        <v/>
      </c>
      <c r="N408" t="s">
        <v>2137</v>
      </c>
      <c r="O408" s="21" t="s">
        <v>1838</v>
      </c>
    </row>
    <row r="409" spans="2:15" x14ac:dyDescent="0.25">
      <c r="B409"/>
      <c r="C409"/>
      <c r="D409"/>
      <c r="E409"/>
      <c r="F409"/>
      <c r="G409"/>
      <c r="H409"/>
      <c r="I409" s="21" t="str">
        <f>IF(B409="","",_xlfn.XLOOKUP(B409,Data!Y:Y,Data!Q:Q,"Not Found",0,1))</f>
        <v/>
      </c>
      <c r="J409" s="35" t="str">
        <f t="shared" si="6"/>
        <v/>
      </c>
      <c r="N409" s="21" t="s">
        <v>1329</v>
      </c>
      <c r="O409" s="21" t="s">
        <v>1838</v>
      </c>
    </row>
    <row r="410" spans="2:15" x14ac:dyDescent="0.25">
      <c r="B410"/>
      <c r="C410"/>
      <c r="D410"/>
      <c r="E410"/>
      <c r="F410"/>
      <c r="G410"/>
      <c r="H410"/>
      <c r="I410" s="21" t="str">
        <f>IF(B410="","",_xlfn.XLOOKUP(B410,Data!Y:Y,Data!Q:Q,"Not Found",0,1))</f>
        <v/>
      </c>
      <c r="J410" s="35" t="str">
        <f t="shared" si="6"/>
        <v/>
      </c>
      <c r="N410" t="s">
        <v>2138</v>
      </c>
      <c r="O410" s="21" t="s">
        <v>1838</v>
      </c>
    </row>
    <row r="411" spans="2:15" x14ac:dyDescent="0.25">
      <c r="B411"/>
      <c r="C411"/>
      <c r="D411"/>
      <c r="E411"/>
      <c r="F411"/>
      <c r="G411"/>
      <c r="H411"/>
      <c r="I411" s="21" t="str">
        <f>IF(B411="","",_xlfn.XLOOKUP(B411,Data!Y:Y,Data!Q:Q,"Not Found",0,1))</f>
        <v/>
      </c>
      <c r="J411" s="35" t="str">
        <f t="shared" si="6"/>
        <v/>
      </c>
      <c r="N411" t="s">
        <v>2001</v>
      </c>
      <c r="O411" s="21" t="s">
        <v>1838</v>
      </c>
    </row>
    <row r="412" spans="2:15" x14ac:dyDescent="0.25">
      <c r="B412"/>
      <c r="C412"/>
      <c r="D412"/>
      <c r="E412"/>
      <c r="F412"/>
      <c r="G412"/>
      <c r="H412"/>
      <c r="I412" s="21" t="str">
        <f>IF(B412="","",_xlfn.XLOOKUP(B412,Data!Y:Y,Data!Q:Q,"Not Found",0,1))</f>
        <v/>
      </c>
      <c r="J412" s="35" t="str">
        <f t="shared" si="6"/>
        <v/>
      </c>
      <c r="N412" s="21" t="s">
        <v>696</v>
      </c>
      <c r="O412" s="21" t="s">
        <v>1838</v>
      </c>
    </row>
    <row r="413" spans="2:15" x14ac:dyDescent="0.25">
      <c r="B413"/>
      <c r="C413"/>
      <c r="D413"/>
      <c r="E413"/>
      <c r="F413"/>
      <c r="G413"/>
      <c r="H413"/>
      <c r="I413" s="21" t="str">
        <f>IF(B413="","",_xlfn.XLOOKUP(B413,Data!Y:Y,Data!Q:Q,"Not Found",0,1))</f>
        <v/>
      </c>
      <c r="J413" s="35" t="str">
        <f t="shared" si="6"/>
        <v/>
      </c>
      <c r="N413" s="21" t="s">
        <v>1410</v>
      </c>
      <c r="O413" s="21" t="s">
        <v>1838</v>
      </c>
    </row>
    <row r="414" spans="2:15" x14ac:dyDescent="0.25">
      <c r="B414"/>
      <c r="C414"/>
      <c r="D414"/>
      <c r="E414"/>
      <c r="F414"/>
      <c r="G414"/>
      <c r="H414"/>
      <c r="I414" s="21" t="str">
        <f>IF(B414="","",_xlfn.XLOOKUP(B414,Data!Y:Y,Data!Q:Q,"Not Found",0,1))</f>
        <v/>
      </c>
      <c r="J414" s="35" t="str">
        <f t="shared" si="6"/>
        <v/>
      </c>
      <c r="N414" s="21" t="s">
        <v>1364</v>
      </c>
      <c r="O414" s="21" t="s">
        <v>1838</v>
      </c>
    </row>
    <row r="415" spans="2:15" x14ac:dyDescent="0.25">
      <c r="B415"/>
      <c r="C415"/>
      <c r="D415"/>
      <c r="E415"/>
      <c r="F415"/>
      <c r="G415"/>
      <c r="H415"/>
      <c r="I415" s="21" t="str">
        <f>IF(B415="","",_xlfn.XLOOKUP(B415,Data!Y:Y,Data!Q:Q,"Not Found",0,1))</f>
        <v/>
      </c>
      <c r="J415" s="35" t="str">
        <f t="shared" si="6"/>
        <v/>
      </c>
      <c r="N415" t="s">
        <v>2139</v>
      </c>
      <c r="O415" s="21" t="s">
        <v>1838</v>
      </c>
    </row>
    <row r="416" spans="2:15" x14ac:dyDescent="0.25">
      <c r="B416"/>
      <c r="C416"/>
      <c r="D416"/>
      <c r="E416"/>
      <c r="F416"/>
      <c r="G416"/>
      <c r="H416"/>
      <c r="I416" s="21" t="str">
        <f>IF(B416="","",_xlfn.XLOOKUP(B416,Data!Y:Y,Data!Q:Q,"Not Found",0,1))</f>
        <v/>
      </c>
      <c r="J416" s="35" t="str">
        <f t="shared" si="6"/>
        <v/>
      </c>
      <c r="N416" s="21" t="s">
        <v>1457</v>
      </c>
      <c r="O416" s="21" t="s">
        <v>1838</v>
      </c>
    </row>
    <row r="417" spans="2:15" x14ac:dyDescent="0.25">
      <c r="B417"/>
      <c r="C417"/>
      <c r="D417"/>
      <c r="E417"/>
      <c r="F417"/>
      <c r="G417"/>
      <c r="H417"/>
      <c r="I417" s="21" t="str">
        <f>IF(B417="","",_xlfn.XLOOKUP(B417,Data!Y:Y,Data!Q:Q,"Not Found",0,1))</f>
        <v/>
      </c>
      <c r="J417" s="35" t="str">
        <f t="shared" si="6"/>
        <v/>
      </c>
      <c r="N417" t="s">
        <v>3478</v>
      </c>
      <c r="O417" s="21" t="s">
        <v>1838</v>
      </c>
    </row>
    <row r="418" spans="2:15" x14ac:dyDescent="0.25">
      <c r="B418"/>
      <c r="C418"/>
      <c r="D418"/>
      <c r="E418"/>
      <c r="F418"/>
      <c r="G418"/>
      <c r="H418"/>
      <c r="I418" s="21" t="str">
        <f>IF(B418="","",_xlfn.XLOOKUP(B418,Data!Y:Y,Data!Q:Q,"Not Found",0,1))</f>
        <v/>
      </c>
      <c r="J418" s="35" t="str">
        <f t="shared" si="6"/>
        <v/>
      </c>
      <c r="N418" t="s">
        <v>3709</v>
      </c>
      <c r="O418" s="21" t="s">
        <v>1838</v>
      </c>
    </row>
    <row r="419" spans="2:15" x14ac:dyDescent="0.25">
      <c r="B419"/>
      <c r="C419"/>
      <c r="D419"/>
      <c r="E419"/>
      <c r="F419"/>
      <c r="G419"/>
      <c r="H419"/>
      <c r="I419" s="21" t="str">
        <f>IF(B419="","",_xlfn.XLOOKUP(B419,Data!Y:Y,Data!Q:Q,"Not Found",0,1))</f>
        <v/>
      </c>
      <c r="J419" s="35" t="str">
        <f t="shared" si="6"/>
        <v/>
      </c>
      <c r="N419" s="21" t="s">
        <v>272</v>
      </c>
      <c r="O419" s="21" t="s">
        <v>1838</v>
      </c>
    </row>
    <row r="420" spans="2:15" x14ac:dyDescent="0.25">
      <c r="B420"/>
      <c r="C420"/>
      <c r="D420"/>
      <c r="E420"/>
      <c r="F420"/>
      <c r="G420"/>
      <c r="H420"/>
      <c r="I420" s="21" t="str">
        <f>IF(B420="","",_xlfn.XLOOKUP(B420,Data!Y:Y,Data!Q:Q,"Not Found",0,1))</f>
        <v/>
      </c>
      <c r="J420" s="35" t="str">
        <f t="shared" si="6"/>
        <v/>
      </c>
      <c r="N420" s="21" t="s">
        <v>279</v>
      </c>
      <c r="O420" s="21" t="s">
        <v>1838</v>
      </c>
    </row>
    <row r="421" spans="2:15" x14ac:dyDescent="0.25">
      <c r="B421"/>
      <c r="C421"/>
      <c r="D421"/>
      <c r="E421"/>
      <c r="F421"/>
      <c r="G421"/>
      <c r="H421"/>
      <c r="I421" s="21" t="str">
        <f>IF(B421="","",_xlfn.XLOOKUP(B421,Data!Y:Y,Data!Q:Q,"Not Found",0,1))</f>
        <v/>
      </c>
      <c r="J421" s="35" t="str">
        <f t="shared" si="6"/>
        <v/>
      </c>
      <c r="N421" t="s">
        <v>3782</v>
      </c>
      <c r="O421" s="21" t="s">
        <v>1838</v>
      </c>
    </row>
    <row r="422" spans="2:15" x14ac:dyDescent="0.25">
      <c r="B422"/>
      <c r="C422"/>
      <c r="D422"/>
      <c r="E422"/>
      <c r="F422"/>
      <c r="G422"/>
      <c r="H422"/>
      <c r="I422" s="21" t="str">
        <f>IF(B422="","",_xlfn.XLOOKUP(B422,Data!Y:Y,Data!Q:Q,"Not Found",0,1))</f>
        <v/>
      </c>
      <c r="J422" s="35" t="str">
        <f t="shared" si="6"/>
        <v/>
      </c>
      <c r="N422" t="s">
        <v>3783</v>
      </c>
      <c r="O422" s="21" t="s">
        <v>1838</v>
      </c>
    </row>
    <row r="423" spans="2:15" x14ac:dyDescent="0.25">
      <c r="B423"/>
      <c r="C423"/>
      <c r="D423"/>
      <c r="E423"/>
      <c r="F423"/>
      <c r="G423"/>
      <c r="H423"/>
      <c r="I423" s="21" t="str">
        <f>IF(B423="","",_xlfn.XLOOKUP(B423,Data!Y:Y,Data!Q:Q,"Not Found",0,1))</f>
        <v/>
      </c>
      <c r="J423" s="35" t="str">
        <f t="shared" si="6"/>
        <v/>
      </c>
      <c r="N423" t="s">
        <v>3834</v>
      </c>
      <c r="O423" s="21" t="s">
        <v>1838</v>
      </c>
    </row>
    <row r="424" spans="2:15" x14ac:dyDescent="0.25">
      <c r="B424"/>
      <c r="C424"/>
      <c r="D424"/>
      <c r="E424"/>
      <c r="F424"/>
      <c r="G424"/>
      <c r="H424"/>
      <c r="I424" s="21" t="str">
        <f>IF(B424="","",_xlfn.XLOOKUP(B424,Data!Y:Y,Data!Q:Q,"Not Found",0,1))</f>
        <v/>
      </c>
      <c r="J424" s="35" t="str">
        <f t="shared" si="6"/>
        <v/>
      </c>
      <c r="N424" t="s">
        <v>3800</v>
      </c>
      <c r="O424" s="21" t="s">
        <v>1838</v>
      </c>
    </row>
    <row r="425" spans="2:15" x14ac:dyDescent="0.25">
      <c r="B425"/>
      <c r="C425"/>
      <c r="D425"/>
      <c r="E425"/>
      <c r="F425"/>
      <c r="G425"/>
      <c r="H425"/>
      <c r="I425" s="21" t="str">
        <f>IF(B425="","",_xlfn.XLOOKUP(B425,Data!Y:Y,Data!Q:Q,"Not Found",0,1))</f>
        <v/>
      </c>
      <c r="J425" s="35" t="str">
        <f t="shared" si="6"/>
        <v/>
      </c>
      <c r="N425" s="21" t="s">
        <v>1645</v>
      </c>
      <c r="O425" s="21" t="s">
        <v>1838</v>
      </c>
    </row>
    <row r="426" spans="2:15" x14ac:dyDescent="0.25">
      <c r="B426"/>
      <c r="C426"/>
      <c r="D426"/>
      <c r="E426"/>
      <c r="F426"/>
      <c r="G426"/>
      <c r="H426"/>
      <c r="I426" s="21" t="str">
        <f>IF(B426="","",_xlfn.XLOOKUP(B426,Data!Y:Y,Data!Q:Q,"Not Found",0,1))</f>
        <v/>
      </c>
      <c r="J426" s="35" t="str">
        <f t="shared" si="6"/>
        <v/>
      </c>
      <c r="N426" s="21" t="s">
        <v>1685</v>
      </c>
      <c r="O426" s="21" t="s">
        <v>1838</v>
      </c>
    </row>
    <row r="427" spans="2:15" x14ac:dyDescent="0.25">
      <c r="B427"/>
      <c r="C427"/>
      <c r="D427"/>
      <c r="E427"/>
      <c r="F427"/>
      <c r="G427"/>
      <c r="H427"/>
      <c r="I427" s="21" t="str">
        <f>IF(B427="","",_xlfn.XLOOKUP(B427,Data!Y:Y,Data!Q:Q,"Not Found",0,1))</f>
        <v/>
      </c>
      <c r="J427" s="35" t="str">
        <f t="shared" si="6"/>
        <v/>
      </c>
      <c r="N427" s="21" t="s">
        <v>1414</v>
      </c>
      <c r="O427" s="21" t="s">
        <v>1838</v>
      </c>
    </row>
    <row r="428" spans="2:15" x14ac:dyDescent="0.25">
      <c r="B428"/>
      <c r="C428"/>
      <c r="D428"/>
      <c r="E428"/>
      <c r="F428"/>
      <c r="G428"/>
      <c r="H428"/>
      <c r="I428" s="21" t="str">
        <f>IF(B428="","",_xlfn.XLOOKUP(B428,Data!Y:Y,Data!Q:Q,"Not Found",0,1))</f>
        <v/>
      </c>
      <c r="J428" s="35" t="str">
        <f t="shared" si="6"/>
        <v/>
      </c>
      <c r="N428" s="21" t="s">
        <v>356</v>
      </c>
      <c r="O428" s="21" t="s">
        <v>1838</v>
      </c>
    </row>
    <row r="429" spans="2:15" x14ac:dyDescent="0.25">
      <c r="B429"/>
      <c r="C429"/>
      <c r="D429"/>
      <c r="E429"/>
      <c r="F429"/>
      <c r="G429"/>
      <c r="H429"/>
      <c r="I429" s="21" t="str">
        <f>IF(B429="","",_xlfn.XLOOKUP(B429,Data!Y:Y,Data!Q:Q,"Not Found",0,1))</f>
        <v/>
      </c>
      <c r="J429" s="35" t="str">
        <f t="shared" si="6"/>
        <v/>
      </c>
      <c r="N429" s="21" t="s">
        <v>1528</v>
      </c>
      <c r="O429" s="21" t="s">
        <v>1838</v>
      </c>
    </row>
    <row r="430" spans="2:15" x14ac:dyDescent="0.25">
      <c r="B430"/>
      <c r="C430"/>
      <c r="D430"/>
      <c r="E430"/>
      <c r="F430"/>
      <c r="G430"/>
      <c r="H430"/>
      <c r="I430" s="21" t="str">
        <f>IF(B430="","",_xlfn.XLOOKUP(B430,Data!Y:Y,Data!Q:Q,"Not Found",0,1))</f>
        <v/>
      </c>
      <c r="J430" s="35" t="str">
        <f t="shared" si="6"/>
        <v/>
      </c>
      <c r="N430" s="21" t="s">
        <v>379</v>
      </c>
      <c r="O430" s="21" t="s">
        <v>1838</v>
      </c>
    </row>
    <row r="431" spans="2:15" x14ac:dyDescent="0.25">
      <c r="B431"/>
      <c r="C431"/>
      <c r="D431"/>
      <c r="E431"/>
      <c r="F431"/>
      <c r="G431"/>
      <c r="H431"/>
      <c r="I431" s="21" t="str">
        <f>IF(B431="","",_xlfn.XLOOKUP(B431,Data!Y:Y,Data!Q:Q,"Not Found",0,1))</f>
        <v/>
      </c>
      <c r="J431" s="35" t="str">
        <f t="shared" si="6"/>
        <v/>
      </c>
      <c r="N431" t="s">
        <v>3310</v>
      </c>
      <c r="O431" s="21" t="s">
        <v>2482</v>
      </c>
    </row>
    <row r="432" spans="2:15" x14ac:dyDescent="0.25">
      <c r="B432"/>
      <c r="C432"/>
      <c r="D432"/>
      <c r="E432"/>
      <c r="F432"/>
      <c r="G432"/>
      <c r="H432"/>
      <c r="I432" s="21" t="str">
        <f>IF(B432="","",_xlfn.XLOOKUP(B432,Data!Y:Y,Data!Q:Q,"Not Found",0,1))</f>
        <v/>
      </c>
      <c r="J432" s="35" t="str">
        <f t="shared" si="6"/>
        <v/>
      </c>
      <c r="N432" s="21" t="s">
        <v>1749</v>
      </c>
      <c r="O432" s="21" t="s">
        <v>1852</v>
      </c>
    </row>
    <row r="433" spans="2:15" x14ac:dyDescent="0.25">
      <c r="B433"/>
      <c r="C433"/>
      <c r="D433"/>
      <c r="E433"/>
      <c r="F433"/>
      <c r="G433"/>
      <c r="H433"/>
      <c r="I433" s="21" t="str">
        <f>IF(B433="","",_xlfn.XLOOKUP(B433,Data!Y:Y,Data!Q:Q,"Not Found",0,1))</f>
        <v/>
      </c>
      <c r="J433" s="35" t="str">
        <f t="shared" si="6"/>
        <v/>
      </c>
      <c r="N433" s="21" t="s">
        <v>1750</v>
      </c>
      <c r="O433" s="21" t="s">
        <v>1687</v>
      </c>
    </row>
    <row r="434" spans="2:15" x14ac:dyDescent="0.25">
      <c r="B434"/>
      <c r="C434"/>
      <c r="D434"/>
      <c r="E434"/>
      <c r="F434"/>
      <c r="G434"/>
      <c r="H434"/>
      <c r="I434" s="21" t="str">
        <f>IF(B434="","",_xlfn.XLOOKUP(B434,Data!Y:Y,Data!Q:Q,"Not Found",0,1))</f>
        <v/>
      </c>
      <c r="J434" s="35" t="str">
        <f t="shared" si="6"/>
        <v/>
      </c>
      <c r="N434" s="21" t="s">
        <v>1914</v>
      </c>
      <c r="O434" s="21" t="s">
        <v>1852</v>
      </c>
    </row>
    <row r="435" spans="2:15" x14ac:dyDescent="0.25">
      <c r="B435"/>
      <c r="C435"/>
      <c r="D435"/>
      <c r="E435"/>
      <c r="F435"/>
      <c r="G435"/>
      <c r="H435"/>
      <c r="I435" s="21" t="str">
        <f>IF(B435="","",_xlfn.XLOOKUP(B435,Data!Y:Y,Data!Q:Q,"Not Found",0,1))</f>
        <v/>
      </c>
      <c r="J435" s="35" t="str">
        <f t="shared" si="6"/>
        <v/>
      </c>
      <c r="N435" s="21" t="s">
        <v>1919</v>
      </c>
      <c r="O435" s="21" t="s">
        <v>1687</v>
      </c>
    </row>
    <row r="436" spans="2:15" x14ac:dyDescent="0.25">
      <c r="B436"/>
      <c r="C436"/>
      <c r="D436"/>
      <c r="E436"/>
      <c r="F436"/>
      <c r="G436"/>
      <c r="H436"/>
      <c r="I436" s="21" t="str">
        <f>IF(B436="","",_xlfn.XLOOKUP(B436,Data!Y:Y,Data!Q:Q,"Not Found",0,1))</f>
        <v/>
      </c>
      <c r="J436" s="35" t="str">
        <f t="shared" si="6"/>
        <v/>
      </c>
      <c r="N436" s="21" t="s">
        <v>1923</v>
      </c>
      <c r="O436" s="21" t="s">
        <v>1687</v>
      </c>
    </row>
    <row r="437" spans="2:15" x14ac:dyDescent="0.25">
      <c r="B437"/>
      <c r="C437"/>
      <c r="D437"/>
      <c r="E437"/>
      <c r="F437"/>
      <c r="G437"/>
      <c r="H437"/>
      <c r="I437" s="21" t="str">
        <f>IF(B437="","",_xlfn.XLOOKUP(B437,Data!Y:Y,Data!Q:Q,"Not Found",0,1))</f>
        <v/>
      </c>
      <c r="J437" s="35" t="str">
        <f t="shared" si="6"/>
        <v/>
      </c>
      <c r="N437" t="s">
        <v>3722</v>
      </c>
      <c r="O437" s="21" t="s">
        <v>1852</v>
      </c>
    </row>
    <row r="438" spans="2:15" x14ac:dyDescent="0.25">
      <c r="B438"/>
      <c r="C438"/>
      <c r="D438"/>
      <c r="E438"/>
      <c r="F438"/>
      <c r="G438"/>
      <c r="H438"/>
      <c r="I438" s="21" t="str">
        <f>IF(B438="","",_xlfn.XLOOKUP(B438,Data!Y:Y,Data!Q:Q,"Not Found",0,1))</f>
        <v/>
      </c>
      <c r="J438" s="35" t="str">
        <f t="shared" si="6"/>
        <v/>
      </c>
      <c r="N438" t="s">
        <v>3724</v>
      </c>
      <c r="O438" s="21" t="s">
        <v>1687</v>
      </c>
    </row>
    <row r="439" spans="2:15" x14ac:dyDescent="0.25">
      <c r="B439"/>
      <c r="C439"/>
      <c r="D439"/>
      <c r="E439"/>
      <c r="F439"/>
      <c r="G439"/>
      <c r="H439"/>
      <c r="I439" s="21" t="str">
        <f>IF(B439="","",_xlfn.XLOOKUP(B439,Data!Y:Y,Data!Q:Q,"Not Found",0,1))</f>
        <v/>
      </c>
      <c r="J439" s="35" t="str">
        <f t="shared" si="6"/>
        <v/>
      </c>
      <c r="N439" s="21" t="s">
        <v>171</v>
      </c>
      <c r="O439" s="21" t="s">
        <v>1839</v>
      </c>
    </row>
    <row r="440" spans="2:15" x14ac:dyDescent="0.25">
      <c r="B440"/>
      <c r="C440"/>
      <c r="D440"/>
      <c r="E440"/>
      <c r="F440"/>
      <c r="G440"/>
      <c r="H440"/>
      <c r="I440" s="21" t="str">
        <f>IF(B440="","",_xlfn.XLOOKUP(B440,Data!Y:Y,Data!Q:Q,"Not Found",0,1))</f>
        <v/>
      </c>
      <c r="J440" s="35" t="str">
        <f t="shared" si="6"/>
        <v/>
      </c>
      <c r="N440" s="21" t="s">
        <v>193</v>
      </c>
      <c r="O440" s="21" t="s">
        <v>1839</v>
      </c>
    </row>
    <row r="441" spans="2:15" x14ac:dyDescent="0.25">
      <c r="B441"/>
      <c r="C441"/>
      <c r="D441"/>
      <c r="E441"/>
      <c r="F441"/>
      <c r="G441"/>
      <c r="H441"/>
      <c r="I441" s="21" t="str">
        <f>IF(B441="","",_xlfn.XLOOKUP(B441,Data!Y:Y,Data!Q:Q,"Not Found",0,1))</f>
        <v/>
      </c>
      <c r="J441" s="35" t="str">
        <f t="shared" si="6"/>
        <v/>
      </c>
      <c r="N441" s="21" t="s">
        <v>1620</v>
      </c>
      <c r="O441" s="21" t="s">
        <v>1839</v>
      </c>
    </row>
    <row r="442" spans="2:15" x14ac:dyDescent="0.25">
      <c r="B442"/>
      <c r="C442"/>
      <c r="D442"/>
      <c r="E442"/>
      <c r="F442"/>
      <c r="G442"/>
      <c r="H442"/>
      <c r="I442" s="21" t="str">
        <f>IF(B442="","",_xlfn.XLOOKUP(B442,Data!Y:Y,Data!Q:Q,"Not Found",0,1))</f>
        <v/>
      </c>
      <c r="J442" s="35" t="str">
        <f t="shared" si="6"/>
        <v/>
      </c>
      <c r="N442" s="21" t="s">
        <v>1338</v>
      </c>
      <c r="O442" s="21" t="s">
        <v>1839</v>
      </c>
    </row>
    <row r="443" spans="2:15" x14ac:dyDescent="0.25">
      <c r="B443"/>
      <c r="C443"/>
      <c r="D443"/>
      <c r="E443"/>
      <c r="F443"/>
      <c r="G443"/>
      <c r="H443"/>
      <c r="I443" s="21" t="str">
        <f>IF(B443="","",_xlfn.XLOOKUP(B443,Data!Y:Y,Data!Q:Q,"Not Found",0,1))</f>
        <v/>
      </c>
      <c r="J443" s="35" t="str">
        <f t="shared" si="6"/>
        <v/>
      </c>
      <c r="N443" s="21" t="s">
        <v>694</v>
      </c>
      <c r="O443" s="21" t="s">
        <v>1839</v>
      </c>
    </row>
    <row r="444" spans="2:15" x14ac:dyDescent="0.25">
      <c r="B444"/>
      <c r="C444"/>
      <c r="D444"/>
      <c r="E444"/>
      <c r="F444"/>
      <c r="G444"/>
      <c r="H444"/>
      <c r="I444" s="21" t="str">
        <f>IF(B444="","",_xlfn.XLOOKUP(B444,Data!Y:Y,Data!Q:Q,"Not Found",0,1))</f>
        <v/>
      </c>
      <c r="J444" s="35" t="str">
        <f t="shared" si="6"/>
        <v/>
      </c>
      <c r="N444" s="21" t="s">
        <v>1363</v>
      </c>
      <c r="O444" s="21" t="s">
        <v>1839</v>
      </c>
    </row>
    <row r="445" spans="2:15" x14ac:dyDescent="0.25">
      <c r="B445"/>
      <c r="C445"/>
      <c r="D445"/>
      <c r="E445"/>
      <c r="F445"/>
      <c r="G445"/>
      <c r="H445"/>
      <c r="I445" s="21" t="str">
        <f>IF(B445="","",_xlfn.XLOOKUP(B445,Data!Y:Y,Data!Q:Q,"Not Found",0,1))</f>
        <v/>
      </c>
      <c r="J445" s="35" t="str">
        <f t="shared" si="6"/>
        <v/>
      </c>
      <c r="N445" t="s">
        <v>3461</v>
      </c>
      <c r="O445" s="21" t="s">
        <v>1839</v>
      </c>
    </row>
    <row r="446" spans="2:15" x14ac:dyDescent="0.25">
      <c r="B446"/>
      <c r="C446"/>
      <c r="D446"/>
      <c r="E446"/>
      <c r="F446"/>
      <c r="G446"/>
      <c r="H446"/>
      <c r="I446" s="21" t="str">
        <f>IF(B446="","",_xlfn.XLOOKUP(B446,Data!Y:Y,Data!Q:Q,"Not Found",0,1))</f>
        <v/>
      </c>
      <c r="J446" s="35" t="str">
        <f t="shared" si="6"/>
        <v/>
      </c>
      <c r="N446" s="21" t="s">
        <v>1473</v>
      </c>
      <c r="O446" s="21" t="s">
        <v>1839</v>
      </c>
    </row>
    <row r="447" spans="2:15" x14ac:dyDescent="0.25">
      <c r="B447"/>
      <c r="C447"/>
      <c r="D447"/>
      <c r="E447"/>
      <c r="F447"/>
      <c r="G447"/>
      <c r="H447"/>
      <c r="I447" s="21" t="str">
        <f>IF(B447="","",_xlfn.XLOOKUP(B447,Data!Y:Y,Data!Q:Q,"Not Found",0,1))</f>
        <v/>
      </c>
      <c r="J447" s="35" t="str">
        <f t="shared" si="6"/>
        <v/>
      </c>
      <c r="N447" s="21" t="s">
        <v>269</v>
      </c>
      <c r="O447" s="21" t="s">
        <v>1839</v>
      </c>
    </row>
    <row r="448" spans="2:15" x14ac:dyDescent="0.25">
      <c r="B448"/>
      <c r="C448"/>
      <c r="D448"/>
      <c r="E448"/>
      <c r="F448"/>
      <c r="G448"/>
      <c r="H448"/>
      <c r="I448" s="21" t="str">
        <f>IF(B448="","",_xlfn.XLOOKUP(B448,Data!Y:Y,Data!Q:Q,"Not Found",0,1))</f>
        <v/>
      </c>
      <c r="J448" s="35" t="str">
        <f t="shared" si="6"/>
        <v/>
      </c>
      <c r="N448" s="21" t="s">
        <v>1661</v>
      </c>
      <c r="O448" s="21" t="s">
        <v>1839</v>
      </c>
    </row>
    <row r="449" spans="2:15" x14ac:dyDescent="0.25">
      <c r="B449"/>
      <c r="C449"/>
      <c r="D449"/>
      <c r="E449"/>
      <c r="F449"/>
      <c r="G449"/>
      <c r="H449"/>
      <c r="I449" s="21" t="str">
        <f>IF(B449="","",_xlfn.XLOOKUP(B449,Data!Y:Y,Data!Q:Q,"Not Found",0,1))</f>
        <v/>
      </c>
      <c r="J449" s="35" t="str">
        <f t="shared" si="6"/>
        <v/>
      </c>
      <c r="N449" s="21" t="s">
        <v>355</v>
      </c>
      <c r="O449" s="21" t="s">
        <v>1839</v>
      </c>
    </row>
    <row r="450" spans="2:15" x14ac:dyDescent="0.25">
      <c r="B450"/>
      <c r="C450"/>
      <c r="D450"/>
      <c r="E450"/>
      <c r="F450"/>
      <c r="G450"/>
      <c r="H450"/>
      <c r="I450" s="21" t="str">
        <f>IF(B450="","",_xlfn.XLOOKUP(B450,Data!Y:Y,Data!Q:Q,"Not Found",0,1))</f>
        <v/>
      </c>
      <c r="J450" s="35" t="str">
        <f t="shared" si="6"/>
        <v/>
      </c>
      <c r="N450" s="21" t="s">
        <v>1527</v>
      </c>
      <c r="O450" s="21" t="s">
        <v>1839</v>
      </c>
    </row>
    <row r="451" spans="2:15" x14ac:dyDescent="0.25">
      <c r="B451"/>
      <c r="C451"/>
      <c r="D451"/>
      <c r="E451"/>
      <c r="F451"/>
      <c r="G451"/>
      <c r="H451"/>
      <c r="I451" s="21" t="str">
        <f>IF(B451="","",_xlfn.XLOOKUP(B451,Data!Y:Y,Data!Q:Q,"Not Found",0,1))</f>
        <v/>
      </c>
      <c r="J451" s="35" t="str">
        <f t="shared" si="6"/>
        <v/>
      </c>
      <c r="N451" s="21" t="s">
        <v>381</v>
      </c>
      <c r="O451" s="21" t="s">
        <v>1839</v>
      </c>
    </row>
    <row r="452" spans="2:15" x14ac:dyDescent="0.25">
      <c r="B452"/>
      <c r="C452"/>
      <c r="D452"/>
      <c r="E452"/>
      <c r="F452"/>
      <c r="G452"/>
      <c r="H452"/>
      <c r="I452" s="21" t="str">
        <f>IF(B452="","",_xlfn.XLOOKUP(B452,Data!Y:Y,Data!Q:Q,"Not Found",0,1))</f>
        <v/>
      </c>
      <c r="J452" s="35" t="str">
        <f t="shared" si="6"/>
        <v/>
      </c>
      <c r="N452" s="21" t="s">
        <v>112</v>
      </c>
      <c r="O452" s="21" t="s">
        <v>1840</v>
      </c>
    </row>
    <row r="453" spans="2:15" x14ac:dyDescent="0.25">
      <c r="B453"/>
      <c r="C453"/>
      <c r="D453"/>
      <c r="E453"/>
      <c r="F453"/>
      <c r="G453"/>
      <c r="H453"/>
      <c r="I453" s="21" t="str">
        <f>IF(B453="","",_xlfn.XLOOKUP(B453,Data!Y:Y,Data!Q:Q,"Not Found",0,1))</f>
        <v/>
      </c>
      <c r="J453" s="35" t="str">
        <f t="shared" si="6"/>
        <v/>
      </c>
      <c r="N453" s="21" t="s">
        <v>133</v>
      </c>
      <c r="O453" s="21" t="s">
        <v>1840</v>
      </c>
    </row>
    <row r="454" spans="2:15" x14ac:dyDescent="0.25">
      <c r="B454"/>
      <c r="C454"/>
      <c r="D454"/>
      <c r="E454"/>
      <c r="F454"/>
      <c r="G454"/>
      <c r="H454"/>
      <c r="I454" s="21" t="str">
        <f>IF(B454="","",_xlfn.XLOOKUP(B454,Data!Y:Y,Data!Q:Q,"Not Found",0,1))</f>
        <v/>
      </c>
      <c r="J454" s="35" t="str">
        <f t="shared" si="6"/>
        <v/>
      </c>
      <c r="N454" s="21" t="s">
        <v>1989</v>
      </c>
      <c r="O454" s="21" t="s">
        <v>1840</v>
      </c>
    </row>
    <row r="455" spans="2:15" x14ac:dyDescent="0.25">
      <c r="B455"/>
      <c r="C455"/>
      <c r="D455"/>
      <c r="E455"/>
      <c r="F455"/>
      <c r="G455"/>
      <c r="H455"/>
      <c r="I455" s="21" t="str">
        <f>IF(B455="","",_xlfn.XLOOKUP(B455,Data!Y:Y,Data!Q:Q,"Not Found",0,1))</f>
        <v/>
      </c>
      <c r="J455" s="35" t="str">
        <f t="shared" si="6"/>
        <v/>
      </c>
      <c r="N455" s="21" t="s">
        <v>1547</v>
      </c>
      <c r="O455" s="21" t="s">
        <v>1840</v>
      </c>
    </row>
    <row r="456" spans="2:15" x14ac:dyDescent="0.25">
      <c r="B456"/>
      <c r="C456"/>
      <c r="D456"/>
      <c r="E456"/>
      <c r="F456"/>
      <c r="G456"/>
      <c r="H456"/>
      <c r="I456" s="21" t="str">
        <f>IF(B456="","",_xlfn.XLOOKUP(B456,Data!Y:Y,Data!Q:Q,"Not Found",0,1))</f>
        <v/>
      </c>
      <c r="J456" s="35" t="str">
        <f t="shared" ref="J456:J519" si="7">IF(B456="","",_xlfn.XLOOKUP(B456,N:N,O:O,"Not Found",0,1))</f>
        <v/>
      </c>
      <c r="N456" s="21" t="s">
        <v>213</v>
      </c>
      <c r="O456" s="21" t="s">
        <v>1840</v>
      </c>
    </row>
    <row r="457" spans="2:15" x14ac:dyDescent="0.25">
      <c r="B457"/>
      <c r="C457"/>
      <c r="D457"/>
      <c r="E457"/>
      <c r="F457"/>
      <c r="G457"/>
      <c r="H457"/>
      <c r="I457" s="21" t="str">
        <f>IF(B457="","",_xlfn.XLOOKUP(B457,Data!Y:Y,Data!Q:Q,"Not Found",0,1))</f>
        <v/>
      </c>
      <c r="J457" s="35" t="str">
        <f t="shared" si="7"/>
        <v/>
      </c>
      <c r="N457" s="21" t="s">
        <v>1406</v>
      </c>
      <c r="O457" s="21" t="s">
        <v>1840</v>
      </c>
    </row>
    <row r="458" spans="2:15" x14ac:dyDescent="0.25">
      <c r="B458"/>
      <c r="C458"/>
      <c r="D458"/>
      <c r="E458"/>
      <c r="F458"/>
      <c r="G458"/>
      <c r="H458"/>
      <c r="I458" s="21" t="str">
        <f>IF(B458="","",_xlfn.XLOOKUP(B458,Data!Y:Y,Data!Q:Q,"Not Found",0,1))</f>
        <v/>
      </c>
      <c r="J458" s="35" t="str">
        <f t="shared" si="7"/>
        <v/>
      </c>
      <c r="N458" t="s">
        <v>2480</v>
      </c>
      <c r="O458" s="21" t="s">
        <v>1840</v>
      </c>
    </row>
    <row r="459" spans="2:15" x14ac:dyDescent="0.25">
      <c r="B459"/>
      <c r="C459"/>
      <c r="D459"/>
      <c r="E459"/>
      <c r="F459"/>
      <c r="G459"/>
      <c r="H459"/>
      <c r="I459" s="21" t="str">
        <f>IF(B459="","",_xlfn.XLOOKUP(B459,Data!Y:Y,Data!Q:Q,"Not Found",0,1))</f>
        <v/>
      </c>
      <c r="J459" s="35" t="str">
        <f t="shared" si="7"/>
        <v/>
      </c>
      <c r="N459" s="21" t="s">
        <v>1422</v>
      </c>
      <c r="O459" s="21" t="s">
        <v>1840</v>
      </c>
    </row>
    <row r="460" spans="2:15" x14ac:dyDescent="0.25">
      <c r="B460"/>
      <c r="C460"/>
      <c r="D460"/>
      <c r="E460"/>
      <c r="F460"/>
      <c r="G460"/>
      <c r="H460"/>
      <c r="I460" s="21" t="str">
        <f>IF(B460="","",_xlfn.XLOOKUP(B460,Data!Y:Y,Data!Q:Q,"Not Found",0,1))</f>
        <v/>
      </c>
      <c r="J460" s="35" t="str">
        <f t="shared" si="7"/>
        <v/>
      </c>
      <c r="N460" s="21" t="s">
        <v>1957</v>
      </c>
      <c r="O460" s="21" t="s">
        <v>1840</v>
      </c>
    </row>
    <row r="461" spans="2:15" x14ac:dyDescent="0.25">
      <c r="B461"/>
      <c r="C461"/>
      <c r="D461"/>
      <c r="E461"/>
      <c r="F461"/>
      <c r="G461"/>
      <c r="H461"/>
      <c r="I461" s="21" t="str">
        <f>IF(B461="","",_xlfn.XLOOKUP(B461,Data!Y:Y,Data!Q:Q,"Not Found",0,1))</f>
        <v/>
      </c>
      <c r="J461" s="35" t="str">
        <f t="shared" si="7"/>
        <v/>
      </c>
      <c r="N461" s="21" t="s">
        <v>1624</v>
      </c>
      <c r="O461" s="21" t="s">
        <v>1840</v>
      </c>
    </row>
    <row r="462" spans="2:15" x14ac:dyDescent="0.25">
      <c r="B462"/>
      <c r="C462"/>
      <c r="D462"/>
      <c r="E462"/>
      <c r="F462"/>
      <c r="G462"/>
      <c r="H462"/>
      <c r="I462" s="21" t="str">
        <f>IF(B462="","",_xlfn.XLOOKUP(B462,Data!Y:Y,Data!Q:Q,"Not Found",0,1))</f>
        <v/>
      </c>
      <c r="J462" s="35" t="str">
        <f t="shared" si="7"/>
        <v/>
      </c>
      <c r="N462" t="s">
        <v>2140</v>
      </c>
      <c r="O462" s="21" t="s">
        <v>1840</v>
      </c>
    </row>
    <row r="463" spans="2:15" x14ac:dyDescent="0.25">
      <c r="B463"/>
      <c r="C463"/>
      <c r="D463"/>
      <c r="E463"/>
      <c r="F463"/>
      <c r="G463"/>
      <c r="H463"/>
      <c r="I463" s="21" t="str">
        <f>IF(B463="","",_xlfn.XLOOKUP(B463,Data!Y:Y,Data!Q:Q,"Not Found",0,1))</f>
        <v/>
      </c>
      <c r="J463" s="35" t="str">
        <f t="shared" si="7"/>
        <v/>
      </c>
      <c r="N463" s="21" t="s">
        <v>1327</v>
      </c>
      <c r="O463" s="21" t="s">
        <v>1840</v>
      </c>
    </row>
    <row r="464" spans="2:15" x14ac:dyDescent="0.25">
      <c r="B464"/>
      <c r="C464"/>
      <c r="D464"/>
      <c r="E464"/>
      <c r="F464"/>
      <c r="G464"/>
      <c r="H464"/>
      <c r="I464" s="21" t="str">
        <f>IF(B464="","",_xlfn.XLOOKUP(B464,Data!Y:Y,Data!Q:Q,"Not Found",0,1))</f>
        <v/>
      </c>
      <c r="J464" s="35" t="str">
        <f t="shared" si="7"/>
        <v/>
      </c>
      <c r="N464" s="21" t="s">
        <v>690</v>
      </c>
      <c r="O464" s="21" t="s">
        <v>1840</v>
      </c>
    </row>
    <row r="465" spans="2:15" x14ac:dyDescent="0.25">
      <c r="B465"/>
      <c r="C465"/>
      <c r="D465"/>
      <c r="E465"/>
      <c r="F465"/>
      <c r="G465"/>
      <c r="H465"/>
      <c r="I465" s="21" t="str">
        <f>IF(B465="","",_xlfn.XLOOKUP(B465,Data!Y:Y,Data!Q:Q,"Not Found",0,1))</f>
        <v/>
      </c>
      <c r="J465" s="35" t="str">
        <f t="shared" si="7"/>
        <v/>
      </c>
      <c r="N465" s="21" t="s">
        <v>1361</v>
      </c>
      <c r="O465" s="21" t="s">
        <v>1840</v>
      </c>
    </row>
    <row r="466" spans="2:15" x14ac:dyDescent="0.25">
      <c r="B466"/>
      <c r="C466"/>
      <c r="D466"/>
      <c r="E466"/>
      <c r="F466"/>
      <c r="G466"/>
      <c r="H466"/>
      <c r="I466" s="21" t="str">
        <f>IF(B466="","",_xlfn.XLOOKUP(B466,Data!Y:Y,Data!Q:Q,"Not Found",0,1))</f>
        <v/>
      </c>
      <c r="J466" s="35" t="str">
        <f t="shared" si="7"/>
        <v/>
      </c>
      <c r="N466" t="s">
        <v>2141</v>
      </c>
      <c r="O466" s="21" t="s">
        <v>1840</v>
      </c>
    </row>
    <row r="467" spans="2:15" x14ac:dyDescent="0.25">
      <c r="B467"/>
      <c r="C467"/>
      <c r="D467"/>
      <c r="E467"/>
      <c r="F467"/>
      <c r="G467"/>
      <c r="H467"/>
      <c r="I467" s="21" t="str">
        <f>IF(B467="","",_xlfn.XLOOKUP(B467,Data!Y:Y,Data!Q:Q,"Not Found",0,1))</f>
        <v/>
      </c>
      <c r="J467" s="35" t="str">
        <f t="shared" si="7"/>
        <v/>
      </c>
      <c r="N467" s="21" t="s">
        <v>1405</v>
      </c>
      <c r="O467" s="21" t="s">
        <v>1840</v>
      </c>
    </row>
    <row r="468" spans="2:15" x14ac:dyDescent="0.25">
      <c r="B468"/>
      <c r="C468"/>
      <c r="D468"/>
      <c r="E468"/>
      <c r="F468"/>
      <c r="G468"/>
      <c r="H468"/>
      <c r="I468" s="21" t="str">
        <f>IF(B468="","",_xlfn.XLOOKUP(B468,Data!Y:Y,Data!Q:Q,"Not Found",0,1))</f>
        <v/>
      </c>
      <c r="J468" s="35" t="str">
        <f t="shared" si="7"/>
        <v/>
      </c>
      <c r="N468" s="21" t="s">
        <v>1597</v>
      </c>
      <c r="O468" s="21" t="s">
        <v>1840</v>
      </c>
    </row>
    <row r="469" spans="2:15" x14ac:dyDescent="0.25">
      <c r="B469"/>
      <c r="C469"/>
      <c r="D469"/>
      <c r="E469"/>
      <c r="F469"/>
      <c r="G469"/>
      <c r="H469"/>
      <c r="I469" s="21" t="str">
        <f>IF(B469="","",_xlfn.XLOOKUP(B469,Data!Y:Y,Data!Q:Q,"Not Found",0,1))</f>
        <v/>
      </c>
      <c r="J469" s="35" t="str">
        <f t="shared" si="7"/>
        <v/>
      </c>
      <c r="N469" s="21" t="s">
        <v>1466</v>
      </c>
      <c r="O469" s="21" t="s">
        <v>1840</v>
      </c>
    </row>
    <row r="470" spans="2:15" x14ac:dyDescent="0.25">
      <c r="B470"/>
      <c r="C470"/>
      <c r="D470"/>
      <c r="E470"/>
      <c r="F470"/>
      <c r="G470"/>
      <c r="H470"/>
      <c r="I470" s="21" t="str">
        <f>IF(B470="","",_xlfn.XLOOKUP(B470,Data!Y:Y,Data!Q:Q,"Not Found",0,1))</f>
        <v/>
      </c>
      <c r="J470" s="35" t="str">
        <f t="shared" si="7"/>
        <v/>
      </c>
      <c r="N470" t="s">
        <v>2142</v>
      </c>
      <c r="O470" s="21" t="s">
        <v>1840</v>
      </c>
    </row>
    <row r="471" spans="2:15" x14ac:dyDescent="0.25">
      <c r="B471"/>
      <c r="C471"/>
      <c r="D471"/>
      <c r="E471"/>
      <c r="F471"/>
      <c r="G471"/>
      <c r="H471"/>
      <c r="I471" s="21" t="str">
        <f>IF(B471="","",_xlfn.XLOOKUP(B471,Data!Y:Y,Data!Q:Q,"Not Found",0,1))</f>
        <v/>
      </c>
      <c r="J471" s="35" t="str">
        <f t="shared" si="7"/>
        <v/>
      </c>
      <c r="N471" s="21" t="s">
        <v>1471</v>
      </c>
      <c r="O471" s="21" t="s">
        <v>1840</v>
      </c>
    </row>
    <row r="472" spans="2:15" x14ac:dyDescent="0.25">
      <c r="B472"/>
      <c r="C472"/>
      <c r="D472"/>
      <c r="E472"/>
      <c r="F472"/>
      <c r="G472"/>
      <c r="H472"/>
      <c r="I472" s="21" t="str">
        <f>IF(B472="","",_xlfn.XLOOKUP(B472,Data!Y:Y,Data!Q:Q,"Not Found",0,1))</f>
        <v/>
      </c>
      <c r="J472" s="35" t="str">
        <f t="shared" si="7"/>
        <v/>
      </c>
      <c r="N472" s="21" t="s">
        <v>268</v>
      </c>
      <c r="O472" s="21" t="s">
        <v>1840</v>
      </c>
    </row>
    <row r="473" spans="2:15" x14ac:dyDescent="0.25">
      <c r="B473"/>
      <c r="C473"/>
      <c r="D473"/>
      <c r="E473"/>
      <c r="F473"/>
      <c r="G473"/>
      <c r="H473"/>
      <c r="I473" s="21" t="str">
        <f>IF(B473="","",_xlfn.XLOOKUP(B473,Data!Y:Y,Data!Q:Q,"Not Found",0,1))</f>
        <v/>
      </c>
      <c r="J473" s="35" t="str">
        <f t="shared" si="7"/>
        <v/>
      </c>
      <c r="N473" s="21" t="s">
        <v>1637</v>
      </c>
      <c r="O473" s="21" t="s">
        <v>1840</v>
      </c>
    </row>
    <row r="474" spans="2:15" x14ac:dyDescent="0.25">
      <c r="B474"/>
      <c r="C474"/>
      <c r="D474"/>
      <c r="E474"/>
      <c r="F474"/>
      <c r="G474"/>
      <c r="H474"/>
      <c r="I474" s="21" t="str">
        <f>IF(B474="","",_xlfn.XLOOKUP(B474,Data!Y:Y,Data!Q:Q,"Not Found",0,1))</f>
        <v/>
      </c>
      <c r="J474" s="35" t="str">
        <f t="shared" si="7"/>
        <v/>
      </c>
      <c r="N474" s="21" t="s">
        <v>351</v>
      </c>
      <c r="O474" s="21" t="s">
        <v>1840</v>
      </c>
    </row>
    <row r="475" spans="2:15" x14ac:dyDescent="0.25">
      <c r="B475"/>
      <c r="C475"/>
      <c r="D475"/>
      <c r="E475"/>
      <c r="F475"/>
      <c r="G475"/>
      <c r="H475"/>
      <c r="I475" s="21" t="str">
        <f>IF(B475="","",_xlfn.XLOOKUP(B475,Data!Y:Y,Data!Q:Q,"Not Found",0,1))</f>
        <v/>
      </c>
      <c r="J475" s="35" t="str">
        <f t="shared" si="7"/>
        <v/>
      </c>
      <c r="N475" s="21" t="s">
        <v>1525</v>
      </c>
      <c r="O475" s="21" t="s">
        <v>1840</v>
      </c>
    </row>
    <row r="476" spans="2:15" x14ac:dyDescent="0.25">
      <c r="B476"/>
      <c r="C476"/>
      <c r="D476"/>
      <c r="E476"/>
      <c r="F476"/>
      <c r="G476"/>
      <c r="H476"/>
      <c r="I476" s="21" t="str">
        <f>IF(B476="","",_xlfn.XLOOKUP(B476,Data!Y:Y,Data!Q:Q,"Not Found",0,1))</f>
        <v/>
      </c>
      <c r="J476" s="35" t="str">
        <f t="shared" si="7"/>
        <v/>
      </c>
      <c r="N476" s="21" t="s">
        <v>374</v>
      </c>
      <c r="O476" s="21" t="s">
        <v>1840</v>
      </c>
    </row>
    <row r="477" spans="2:15" x14ac:dyDescent="0.25">
      <c r="B477"/>
      <c r="C477"/>
      <c r="D477"/>
      <c r="E477"/>
      <c r="F477"/>
      <c r="G477"/>
      <c r="H477"/>
      <c r="I477" s="21" t="str">
        <f>IF(B477="","",_xlfn.XLOOKUP(B477,Data!Y:Y,Data!Q:Q,"Not Found",0,1))</f>
        <v/>
      </c>
      <c r="J477" s="35" t="str">
        <f t="shared" si="7"/>
        <v/>
      </c>
      <c r="N477" s="234" t="s">
        <v>3501</v>
      </c>
      <c r="O477" s="234" t="s">
        <v>3501</v>
      </c>
    </row>
    <row r="478" spans="2:15" x14ac:dyDescent="0.25">
      <c r="B478"/>
      <c r="C478"/>
      <c r="D478"/>
      <c r="E478"/>
      <c r="F478"/>
      <c r="G478"/>
      <c r="H478"/>
      <c r="I478" s="21" t="str">
        <f>IF(B478="","",_xlfn.XLOOKUP(B478,Data!Y:Y,Data!Q:Q,"Not Found",0,1))</f>
        <v/>
      </c>
      <c r="J478" s="35" t="str">
        <f t="shared" si="7"/>
        <v/>
      </c>
      <c r="N478" t="s">
        <v>2669</v>
      </c>
      <c r="O478" s="21" t="s">
        <v>2703</v>
      </c>
    </row>
    <row r="479" spans="2:15" x14ac:dyDescent="0.25">
      <c r="B479"/>
      <c r="C479"/>
      <c r="D479"/>
      <c r="E479"/>
      <c r="F479"/>
      <c r="G479"/>
      <c r="H479"/>
      <c r="I479" s="21" t="str">
        <f>IF(B479="","",_xlfn.XLOOKUP(B479,Data!Y:Y,Data!Q:Q,"Not Found",0,1))</f>
        <v/>
      </c>
      <c r="J479" s="35" t="str">
        <f t="shared" si="7"/>
        <v/>
      </c>
      <c r="N479" t="s">
        <v>2676</v>
      </c>
      <c r="O479" s="21" t="s">
        <v>2703</v>
      </c>
    </row>
    <row r="480" spans="2:15" x14ac:dyDescent="0.25">
      <c r="B480"/>
      <c r="C480"/>
      <c r="D480"/>
      <c r="E480"/>
      <c r="F480"/>
      <c r="G480"/>
      <c r="H480"/>
      <c r="I480" s="21" t="str">
        <f>IF(B480="","",_xlfn.XLOOKUP(B480,Data!Y:Y,Data!Q:Q,"Not Found",0,1))</f>
        <v/>
      </c>
      <c r="J480" s="35" t="str">
        <f t="shared" si="7"/>
        <v/>
      </c>
      <c r="N480" t="s">
        <v>2675</v>
      </c>
      <c r="O480" s="21" t="s">
        <v>2703</v>
      </c>
    </row>
    <row r="481" spans="2:15" x14ac:dyDescent="0.25">
      <c r="B481"/>
      <c r="C481"/>
      <c r="D481"/>
      <c r="E481"/>
      <c r="F481"/>
      <c r="G481"/>
      <c r="H481"/>
      <c r="I481" s="21" t="str">
        <f>IF(B481="","",_xlfn.XLOOKUP(B481,Data!Y:Y,Data!Q:Q,"Not Found",0,1))</f>
        <v/>
      </c>
      <c r="J481" s="35" t="str">
        <f t="shared" si="7"/>
        <v/>
      </c>
      <c r="N481" t="s">
        <v>2674</v>
      </c>
      <c r="O481" s="21" t="s">
        <v>2703</v>
      </c>
    </row>
    <row r="482" spans="2:15" x14ac:dyDescent="0.25">
      <c r="B482"/>
      <c r="C482"/>
      <c r="D482"/>
      <c r="E482"/>
      <c r="F482"/>
      <c r="G482"/>
      <c r="H482"/>
      <c r="I482" s="21" t="str">
        <f>IF(B482="","",_xlfn.XLOOKUP(B482,Data!Y:Y,Data!Q:Q,"Not Found",0,1))</f>
        <v/>
      </c>
      <c r="J482" s="35" t="str">
        <f t="shared" si="7"/>
        <v/>
      </c>
      <c r="N482" s="21" t="s">
        <v>557</v>
      </c>
      <c r="O482" s="21" t="s">
        <v>1857</v>
      </c>
    </row>
    <row r="483" spans="2:15" x14ac:dyDescent="0.25">
      <c r="B483"/>
      <c r="C483"/>
      <c r="D483"/>
      <c r="E483"/>
      <c r="F483"/>
      <c r="G483"/>
      <c r="H483"/>
      <c r="I483" s="21" t="str">
        <f>IF(B483="","",_xlfn.XLOOKUP(B483,Data!Y:Y,Data!Q:Q,"Not Found",0,1))</f>
        <v/>
      </c>
      <c r="J483" s="35" t="str">
        <f t="shared" si="7"/>
        <v/>
      </c>
      <c r="N483" s="21" t="s">
        <v>584</v>
      </c>
      <c r="O483" s="21" t="s">
        <v>1857</v>
      </c>
    </row>
    <row r="484" spans="2:15" x14ac:dyDescent="0.25">
      <c r="B484"/>
      <c r="C484"/>
      <c r="D484"/>
      <c r="E484"/>
      <c r="F484"/>
      <c r="G484"/>
      <c r="H484"/>
      <c r="I484" s="21" t="str">
        <f>IF(B484="","",_xlfn.XLOOKUP(B484,Data!Y:Y,Data!Q:Q,"Not Found",0,1))</f>
        <v/>
      </c>
      <c r="J484" s="35" t="str">
        <f t="shared" si="7"/>
        <v/>
      </c>
      <c r="N484" s="21" t="s">
        <v>591</v>
      </c>
      <c r="O484" s="21" t="s">
        <v>1857</v>
      </c>
    </row>
    <row r="485" spans="2:15" x14ac:dyDescent="0.25">
      <c r="B485"/>
      <c r="C485"/>
      <c r="D485"/>
      <c r="E485"/>
      <c r="F485"/>
      <c r="G485"/>
      <c r="H485"/>
      <c r="I485" s="21" t="str">
        <f>IF(B485="","",_xlfn.XLOOKUP(B485,Data!Y:Y,Data!Q:Q,"Not Found",0,1))</f>
        <v/>
      </c>
      <c r="J485" s="35" t="str">
        <f t="shared" si="7"/>
        <v/>
      </c>
      <c r="N485" s="21" t="s">
        <v>635</v>
      </c>
      <c r="O485" s="21" t="s">
        <v>1857</v>
      </c>
    </row>
    <row r="486" spans="2:15" x14ac:dyDescent="0.25">
      <c r="B486"/>
      <c r="C486"/>
      <c r="D486"/>
      <c r="E486"/>
      <c r="F486"/>
      <c r="G486"/>
      <c r="H486"/>
      <c r="I486" s="21" t="str">
        <f>IF(B486="","",_xlfn.XLOOKUP(B486,Data!Y:Y,Data!Q:Q,"Not Found",0,1))</f>
        <v/>
      </c>
      <c r="J486" s="35" t="str">
        <f t="shared" si="7"/>
        <v/>
      </c>
      <c r="N486" s="21" t="s">
        <v>396</v>
      </c>
      <c r="O486" s="21" t="s">
        <v>1857</v>
      </c>
    </row>
    <row r="487" spans="2:15" x14ac:dyDescent="0.25">
      <c r="B487"/>
      <c r="C487"/>
      <c r="D487"/>
      <c r="E487"/>
      <c r="F487"/>
      <c r="G487"/>
      <c r="H487"/>
      <c r="I487" s="21" t="str">
        <f>IF(B487="","",_xlfn.XLOOKUP(B487,Data!Y:Y,Data!Q:Q,"Not Found",0,1))</f>
        <v/>
      </c>
      <c r="J487" s="35" t="str">
        <f t="shared" si="7"/>
        <v/>
      </c>
      <c r="N487" s="21" t="s">
        <v>1559</v>
      </c>
      <c r="O487" s="21" t="s">
        <v>1857</v>
      </c>
    </row>
    <row r="488" spans="2:15" x14ac:dyDescent="0.25">
      <c r="B488"/>
      <c r="C488"/>
      <c r="D488"/>
      <c r="E488"/>
      <c r="F488"/>
      <c r="G488"/>
      <c r="H488"/>
      <c r="I488" s="21" t="str">
        <f>IF(B488="","",_xlfn.XLOOKUP(B488,Data!Y:Y,Data!Q:Q,"Not Found",0,1))</f>
        <v/>
      </c>
      <c r="J488" s="35" t="str">
        <f t="shared" si="7"/>
        <v/>
      </c>
      <c r="N488" s="21" t="s">
        <v>478</v>
      </c>
      <c r="O488" s="21" t="s">
        <v>1857</v>
      </c>
    </row>
    <row r="489" spans="2:15" x14ac:dyDescent="0.25">
      <c r="B489"/>
      <c r="C489"/>
      <c r="D489"/>
      <c r="E489"/>
      <c r="F489"/>
      <c r="G489"/>
      <c r="H489"/>
      <c r="I489" s="21" t="str">
        <f>IF(B489="","",_xlfn.XLOOKUP(B489,Data!Y:Y,Data!Q:Q,"Not Found",0,1))</f>
        <v/>
      </c>
      <c r="J489" s="35" t="str">
        <f t="shared" si="7"/>
        <v/>
      </c>
      <c r="N489" s="21" t="s">
        <v>499</v>
      </c>
      <c r="O489" s="21" t="s">
        <v>1857</v>
      </c>
    </row>
    <row r="490" spans="2:15" x14ac:dyDescent="0.25">
      <c r="B490"/>
      <c r="C490"/>
      <c r="D490"/>
      <c r="E490"/>
      <c r="F490"/>
      <c r="G490"/>
      <c r="H490"/>
      <c r="I490" s="21" t="str">
        <f>IF(B490="","",_xlfn.XLOOKUP(B490,Data!Y:Y,Data!Q:Q,"Not Found",0,1))</f>
        <v/>
      </c>
      <c r="J490" s="35" t="str">
        <f t="shared" si="7"/>
        <v/>
      </c>
      <c r="N490" s="21" t="s">
        <v>533</v>
      </c>
      <c r="O490" s="21" t="s">
        <v>1857</v>
      </c>
    </row>
    <row r="491" spans="2:15" x14ac:dyDescent="0.25">
      <c r="B491"/>
      <c r="C491"/>
      <c r="D491"/>
      <c r="E491"/>
      <c r="F491"/>
      <c r="G491"/>
      <c r="H491"/>
      <c r="I491" s="21" t="str">
        <f>IF(B491="","",_xlfn.XLOOKUP(B491,Data!Y:Y,Data!Q:Q,"Not Found",0,1))</f>
        <v/>
      </c>
      <c r="J491" s="35" t="str">
        <f t="shared" si="7"/>
        <v/>
      </c>
      <c r="N491" s="21" t="s">
        <v>400</v>
      </c>
      <c r="O491" s="21" t="s">
        <v>1844</v>
      </c>
    </row>
    <row r="492" spans="2:15" x14ac:dyDescent="0.25">
      <c r="B492"/>
      <c r="C492"/>
      <c r="D492"/>
      <c r="E492"/>
      <c r="F492"/>
      <c r="G492"/>
      <c r="H492"/>
      <c r="I492" s="21" t="str">
        <f>IF(B492="","",_xlfn.XLOOKUP(B492,Data!Y:Y,Data!Q:Q,"Not Found",0,1))</f>
        <v/>
      </c>
      <c r="J492" s="35" t="str">
        <f t="shared" si="7"/>
        <v/>
      </c>
      <c r="N492" t="s">
        <v>3787</v>
      </c>
      <c r="O492" s="21" t="s">
        <v>1844</v>
      </c>
    </row>
    <row r="493" spans="2:15" x14ac:dyDescent="0.25">
      <c r="B493"/>
      <c r="C493"/>
      <c r="D493"/>
      <c r="E493"/>
      <c r="F493"/>
      <c r="G493"/>
      <c r="H493"/>
      <c r="I493" s="21" t="str">
        <f>IF(B493="","",_xlfn.XLOOKUP(B493,Data!Y:Y,Data!Q:Q,"Not Found",0,1))</f>
        <v/>
      </c>
      <c r="J493" s="35" t="str">
        <f t="shared" si="7"/>
        <v/>
      </c>
      <c r="N493" s="21" t="s">
        <v>1557</v>
      </c>
      <c r="O493" s="21" t="s">
        <v>1844</v>
      </c>
    </row>
    <row r="494" spans="2:15" x14ac:dyDescent="0.25">
      <c r="B494"/>
      <c r="C494"/>
      <c r="D494"/>
      <c r="E494"/>
      <c r="F494"/>
      <c r="G494"/>
      <c r="H494"/>
      <c r="I494" s="21" t="str">
        <f>IF(B494="","",_xlfn.XLOOKUP(B494,Data!Y:Y,Data!Q:Q,"Not Found",0,1))</f>
        <v/>
      </c>
      <c r="J494" s="35" t="str">
        <f t="shared" si="7"/>
        <v/>
      </c>
      <c r="N494" s="21" t="s">
        <v>1563</v>
      </c>
      <c r="O494" s="21" t="s">
        <v>1844</v>
      </c>
    </row>
    <row r="495" spans="2:15" x14ac:dyDescent="0.25">
      <c r="B495"/>
      <c r="C495"/>
      <c r="D495"/>
      <c r="E495"/>
      <c r="F495"/>
      <c r="G495"/>
      <c r="H495"/>
      <c r="I495" s="21" t="str">
        <f>IF(B495="","",_xlfn.XLOOKUP(B495,Data!Y:Y,Data!Q:Q,"Not Found",0,1))</f>
        <v/>
      </c>
      <c r="J495" s="35" t="str">
        <f t="shared" si="7"/>
        <v/>
      </c>
      <c r="N495" s="21" t="s">
        <v>479</v>
      </c>
      <c r="O495" s="21" t="s">
        <v>1844</v>
      </c>
    </row>
    <row r="496" spans="2:15" x14ac:dyDescent="0.25">
      <c r="B496"/>
      <c r="C496"/>
      <c r="D496"/>
      <c r="E496"/>
      <c r="F496"/>
      <c r="G496"/>
      <c r="H496"/>
      <c r="I496" s="21" t="str">
        <f>IF(B496="","",_xlfn.XLOOKUP(B496,Data!Y:Y,Data!Q:Q,"Not Found",0,1))</f>
        <v/>
      </c>
      <c r="J496" s="35" t="str">
        <f t="shared" si="7"/>
        <v/>
      </c>
      <c r="N496" s="21" t="s">
        <v>504</v>
      </c>
      <c r="O496" s="21" t="s">
        <v>1844</v>
      </c>
    </row>
    <row r="497" spans="2:15" x14ac:dyDescent="0.25">
      <c r="B497"/>
      <c r="C497"/>
      <c r="D497"/>
      <c r="E497"/>
      <c r="F497"/>
      <c r="G497"/>
      <c r="H497"/>
      <c r="I497" s="21" t="str">
        <f>IF(B497="","",_xlfn.XLOOKUP(B497,Data!Y:Y,Data!Q:Q,"Not Found",0,1))</f>
        <v/>
      </c>
      <c r="J497" s="35" t="str">
        <f t="shared" si="7"/>
        <v/>
      </c>
      <c r="N497" s="21" t="s">
        <v>534</v>
      </c>
      <c r="O497" s="21" t="s">
        <v>1844</v>
      </c>
    </row>
    <row r="498" spans="2:15" x14ac:dyDescent="0.25">
      <c r="B498"/>
      <c r="C498"/>
      <c r="D498"/>
      <c r="E498"/>
      <c r="F498"/>
      <c r="G498"/>
      <c r="H498"/>
      <c r="I498" s="21" t="str">
        <f>IF(B498="","",_xlfn.XLOOKUP(B498,Data!Y:Y,Data!Q:Q,"Not Found",0,1))</f>
        <v/>
      </c>
      <c r="J498" s="35" t="str">
        <f t="shared" si="7"/>
        <v/>
      </c>
      <c r="N498" s="21" t="s">
        <v>1982</v>
      </c>
      <c r="O498" s="21" t="s">
        <v>1844</v>
      </c>
    </row>
    <row r="499" spans="2:15" x14ac:dyDescent="0.25">
      <c r="B499"/>
      <c r="C499"/>
      <c r="D499"/>
      <c r="E499"/>
      <c r="F499"/>
      <c r="G499"/>
      <c r="H499"/>
      <c r="I499" s="21" t="str">
        <f>IF(B499="","",_xlfn.XLOOKUP(B499,Data!Y:Y,Data!Q:Q,"Not Found",0,1))</f>
        <v/>
      </c>
      <c r="J499" s="35" t="str">
        <f t="shared" si="7"/>
        <v/>
      </c>
      <c r="N499" s="21" t="s">
        <v>559</v>
      </c>
      <c r="O499" s="21" t="s">
        <v>1844</v>
      </c>
    </row>
    <row r="500" spans="2:15" x14ac:dyDescent="0.25">
      <c r="B500"/>
      <c r="C500"/>
      <c r="D500"/>
      <c r="E500"/>
      <c r="F500"/>
      <c r="G500"/>
      <c r="H500"/>
      <c r="I500" s="21" t="str">
        <f>IF(B500="","",_xlfn.XLOOKUP(B500,Data!Y:Y,Data!Q:Q,"Not Found",0,1))</f>
        <v/>
      </c>
      <c r="J500" s="35" t="str">
        <f t="shared" si="7"/>
        <v/>
      </c>
      <c r="N500" s="21" t="s">
        <v>592</v>
      </c>
      <c r="O500" s="21" t="s">
        <v>1844</v>
      </c>
    </row>
    <row r="501" spans="2:15" x14ac:dyDescent="0.25">
      <c r="B501"/>
      <c r="C501"/>
      <c r="D501"/>
      <c r="E501"/>
      <c r="F501"/>
      <c r="G501"/>
      <c r="H501"/>
      <c r="I501" s="21" t="str">
        <f>IF(B501="","",_xlfn.XLOOKUP(B501,Data!Y:Y,Data!Q:Q,"Not Found",0,1))</f>
        <v/>
      </c>
      <c r="J501" s="35" t="str">
        <f t="shared" si="7"/>
        <v/>
      </c>
      <c r="N501" s="21" t="s">
        <v>565</v>
      </c>
      <c r="O501" s="21" t="s">
        <v>1844</v>
      </c>
    </row>
    <row r="502" spans="2:15" x14ac:dyDescent="0.25">
      <c r="B502"/>
      <c r="C502"/>
      <c r="D502"/>
      <c r="E502"/>
      <c r="F502"/>
      <c r="G502"/>
      <c r="H502"/>
      <c r="I502" s="21" t="str">
        <f>IF(B502="","",_xlfn.XLOOKUP(B502,Data!Y:Y,Data!Q:Q,"Not Found",0,1))</f>
        <v/>
      </c>
      <c r="J502" s="35" t="str">
        <f t="shared" si="7"/>
        <v/>
      </c>
      <c r="N502" t="s">
        <v>2143</v>
      </c>
      <c r="O502" s="21" t="s">
        <v>1844</v>
      </c>
    </row>
    <row r="503" spans="2:15" x14ac:dyDescent="0.25">
      <c r="B503"/>
      <c r="C503"/>
      <c r="D503"/>
      <c r="E503"/>
      <c r="F503"/>
      <c r="G503"/>
      <c r="H503"/>
      <c r="I503" s="21" t="str">
        <f>IF(B503="","",_xlfn.XLOOKUP(B503,Data!Y:Y,Data!Q:Q,"Not Found",0,1))</f>
        <v/>
      </c>
      <c r="J503" s="35" t="str">
        <f t="shared" si="7"/>
        <v/>
      </c>
      <c r="N503" s="21" t="s">
        <v>568</v>
      </c>
      <c r="O503" s="21" t="s">
        <v>1844</v>
      </c>
    </row>
    <row r="504" spans="2:15" x14ac:dyDescent="0.25">
      <c r="B504"/>
      <c r="C504"/>
      <c r="D504"/>
      <c r="E504"/>
      <c r="F504"/>
      <c r="G504"/>
      <c r="H504"/>
      <c r="I504" s="21" t="str">
        <f>IF(B504="","",_xlfn.XLOOKUP(B504,Data!Y:Y,Data!Q:Q,"Not Found",0,1))</f>
        <v/>
      </c>
      <c r="J504" s="35" t="str">
        <f t="shared" si="7"/>
        <v/>
      </c>
      <c r="N504" s="21" t="s">
        <v>566</v>
      </c>
      <c r="O504" s="21" t="s">
        <v>1844</v>
      </c>
    </row>
    <row r="505" spans="2:15" x14ac:dyDescent="0.25">
      <c r="B505"/>
      <c r="C505"/>
      <c r="D505"/>
      <c r="E505"/>
      <c r="F505"/>
      <c r="G505"/>
      <c r="H505"/>
      <c r="I505" s="21" t="str">
        <f>IF(B505="","",_xlfn.XLOOKUP(B505,Data!Y:Y,Data!Q:Q,"Not Found",0,1))</f>
        <v/>
      </c>
      <c r="J505" s="35" t="str">
        <f t="shared" si="7"/>
        <v/>
      </c>
      <c r="N505" t="s">
        <v>3489</v>
      </c>
      <c r="O505" s="21" t="s">
        <v>1844</v>
      </c>
    </row>
    <row r="506" spans="2:15" x14ac:dyDescent="0.25">
      <c r="B506"/>
      <c r="C506"/>
      <c r="D506"/>
      <c r="E506"/>
      <c r="F506"/>
      <c r="G506"/>
      <c r="H506"/>
      <c r="I506" s="21" t="str">
        <f>IF(B506="","",_xlfn.XLOOKUP(B506,Data!Y:Y,Data!Q:Q,"Not Found",0,1))</f>
        <v/>
      </c>
      <c r="J506" s="35" t="str">
        <f t="shared" si="7"/>
        <v/>
      </c>
      <c r="N506" t="s">
        <v>3681</v>
      </c>
      <c r="O506" s="21" t="s">
        <v>1844</v>
      </c>
    </row>
    <row r="507" spans="2:15" x14ac:dyDescent="0.25">
      <c r="B507"/>
      <c r="C507"/>
      <c r="D507"/>
      <c r="E507"/>
      <c r="F507"/>
      <c r="G507"/>
      <c r="H507"/>
      <c r="I507" s="21" t="str">
        <f>IF(B507="","",_xlfn.XLOOKUP(B507,Data!Y:Y,Data!Q:Q,"Not Found",0,1))</f>
        <v/>
      </c>
      <c r="J507" s="35" t="str">
        <f t="shared" si="7"/>
        <v/>
      </c>
      <c r="N507" t="s">
        <v>3463</v>
      </c>
      <c r="O507" s="21" t="s">
        <v>2703</v>
      </c>
    </row>
    <row r="508" spans="2:15" x14ac:dyDescent="0.25">
      <c r="B508"/>
      <c r="C508"/>
      <c r="D508"/>
      <c r="E508"/>
      <c r="F508"/>
      <c r="G508"/>
      <c r="H508"/>
      <c r="I508" s="21" t="str">
        <f>IF(B508="","",_xlfn.XLOOKUP(B508,Data!Y:Y,Data!Q:Q,"Not Found",0,1))</f>
        <v/>
      </c>
      <c r="J508" s="35" t="str">
        <f t="shared" si="7"/>
        <v/>
      </c>
      <c r="N508" t="s">
        <v>3454</v>
      </c>
      <c r="O508" s="21" t="s">
        <v>2703</v>
      </c>
    </row>
    <row r="509" spans="2:15" x14ac:dyDescent="0.25">
      <c r="B509"/>
      <c r="C509"/>
      <c r="D509"/>
      <c r="E509"/>
      <c r="F509"/>
      <c r="G509"/>
      <c r="H509"/>
      <c r="I509" s="21" t="str">
        <f>IF(B509="","",_xlfn.XLOOKUP(B509,Data!Y:Y,Data!Q:Q,"Not Found",0,1))</f>
        <v/>
      </c>
      <c r="J509" s="35" t="str">
        <f t="shared" si="7"/>
        <v/>
      </c>
      <c r="N509" t="s">
        <v>3455</v>
      </c>
      <c r="O509" s="21" t="s">
        <v>2703</v>
      </c>
    </row>
    <row r="510" spans="2:15" x14ac:dyDescent="0.25">
      <c r="B510"/>
      <c r="C510"/>
      <c r="D510"/>
      <c r="E510"/>
      <c r="F510"/>
      <c r="G510"/>
      <c r="H510"/>
      <c r="I510" s="21" t="str">
        <f>IF(B510="","",_xlfn.XLOOKUP(B510,Data!Y:Y,Data!Q:Q,"Not Found",0,1))</f>
        <v/>
      </c>
      <c r="J510" s="35" t="str">
        <f t="shared" si="7"/>
        <v/>
      </c>
      <c r="N510" t="s">
        <v>2699</v>
      </c>
      <c r="O510" s="21" t="s">
        <v>2703</v>
      </c>
    </row>
    <row r="511" spans="2:15" x14ac:dyDescent="0.25">
      <c r="B511"/>
      <c r="C511"/>
      <c r="D511"/>
      <c r="E511"/>
      <c r="F511"/>
      <c r="G511"/>
      <c r="H511"/>
      <c r="I511" s="21" t="str">
        <f>IF(B511="","",_xlfn.XLOOKUP(B511,Data!Y:Y,Data!Q:Q,"Not Found",0,1))</f>
        <v/>
      </c>
      <c r="J511" s="35" t="str">
        <f t="shared" si="7"/>
        <v/>
      </c>
      <c r="N511" t="s">
        <v>2691</v>
      </c>
      <c r="O511" s="21" t="s">
        <v>2703</v>
      </c>
    </row>
    <row r="512" spans="2:15" x14ac:dyDescent="0.25">
      <c r="B512"/>
      <c r="C512"/>
      <c r="D512"/>
      <c r="E512"/>
      <c r="F512"/>
      <c r="G512"/>
      <c r="H512"/>
      <c r="I512" s="21" t="str">
        <f>IF(B512="","",_xlfn.XLOOKUP(B512,Data!Y:Y,Data!Q:Q,"Not Found",0,1))</f>
        <v/>
      </c>
      <c r="J512" s="35" t="str">
        <f t="shared" si="7"/>
        <v/>
      </c>
      <c r="N512" t="s">
        <v>2698</v>
      </c>
      <c r="O512" s="21" t="s">
        <v>2703</v>
      </c>
    </row>
    <row r="513" spans="2:15" x14ac:dyDescent="0.25">
      <c r="B513"/>
      <c r="C513"/>
      <c r="D513"/>
      <c r="E513"/>
      <c r="F513"/>
      <c r="G513"/>
      <c r="H513"/>
      <c r="I513" s="21" t="str">
        <f>IF(B513="","",_xlfn.XLOOKUP(B513,Data!Y:Y,Data!Q:Q,"Not Found",0,1))</f>
        <v/>
      </c>
      <c r="J513" s="35" t="str">
        <f t="shared" si="7"/>
        <v/>
      </c>
      <c r="N513" t="s">
        <v>3320</v>
      </c>
      <c r="O513" s="21" t="s">
        <v>2703</v>
      </c>
    </row>
    <row r="514" spans="2:15" x14ac:dyDescent="0.25">
      <c r="B514"/>
      <c r="C514"/>
      <c r="D514"/>
      <c r="E514"/>
      <c r="F514"/>
      <c r="G514"/>
      <c r="H514"/>
      <c r="I514" s="21" t="str">
        <f>IF(B514="","",_xlfn.XLOOKUP(B514,Data!Y:Y,Data!Q:Q,"Not Found",0,1))</f>
        <v/>
      </c>
      <c r="J514" s="35" t="str">
        <f t="shared" si="7"/>
        <v/>
      </c>
      <c r="N514" t="s">
        <v>2686</v>
      </c>
      <c r="O514" s="21" t="s">
        <v>2703</v>
      </c>
    </row>
    <row r="515" spans="2:15" x14ac:dyDescent="0.25">
      <c r="B515"/>
      <c r="C515"/>
      <c r="D515"/>
      <c r="E515"/>
      <c r="F515"/>
      <c r="G515"/>
      <c r="H515"/>
      <c r="I515" s="21" t="str">
        <f>IF(B515="","",_xlfn.XLOOKUP(B515,Data!Y:Y,Data!Q:Q,"Not Found",0,1))</f>
        <v/>
      </c>
      <c r="J515" s="35" t="str">
        <f t="shared" si="7"/>
        <v/>
      </c>
      <c r="N515" t="s">
        <v>2681</v>
      </c>
      <c r="O515" s="21" t="s">
        <v>2703</v>
      </c>
    </row>
    <row r="516" spans="2:15" x14ac:dyDescent="0.25">
      <c r="B516"/>
      <c r="C516"/>
      <c r="D516"/>
      <c r="E516"/>
      <c r="F516"/>
      <c r="G516"/>
      <c r="H516"/>
      <c r="I516" s="21" t="str">
        <f>IF(B516="","",_xlfn.XLOOKUP(B516,Data!Y:Y,Data!Q:Q,"Not Found",0,1))</f>
        <v/>
      </c>
      <c r="J516" s="35" t="str">
        <f t="shared" si="7"/>
        <v/>
      </c>
      <c r="N516" t="s">
        <v>3683</v>
      </c>
      <c r="O516" s="21" t="s">
        <v>2703</v>
      </c>
    </row>
    <row r="517" spans="2:15" x14ac:dyDescent="0.25">
      <c r="B517"/>
      <c r="C517"/>
      <c r="D517"/>
      <c r="E517"/>
      <c r="F517"/>
      <c r="G517"/>
      <c r="H517"/>
      <c r="I517" s="21" t="str">
        <f>IF(B517="","",_xlfn.XLOOKUP(B517,Data!Y:Y,Data!Q:Q,"Not Found",0,1))</f>
        <v/>
      </c>
      <c r="J517" s="35" t="str">
        <f t="shared" si="7"/>
        <v/>
      </c>
      <c r="N517" t="s">
        <v>2693</v>
      </c>
      <c r="O517" s="21" t="s">
        <v>2703</v>
      </c>
    </row>
    <row r="518" spans="2:15" x14ac:dyDescent="0.25">
      <c r="B518"/>
      <c r="C518"/>
      <c r="D518"/>
      <c r="E518"/>
      <c r="F518"/>
      <c r="G518"/>
      <c r="H518"/>
      <c r="I518" s="21" t="str">
        <f>IF(B518="","",_xlfn.XLOOKUP(B518,Data!Y:Y,Data!Q:Q,"Not Found",0,1))</f>
        <v/>
      </c>
      <c r="J518" s="35" t="str">
        <f t="shared" si="7"/>
        <v/>
      </c>
      <c r="N518" t="s">
        <v>2673</v>
      </c>
      <c r="O518" s="21" t="s">
        <v>2703</v>
      </c>
    </row>
    <row r="519" spans="2:15" x14ac:dyDescent="0.25">
      <c r="B519"/>
      <c r="C519"/>
      <c r="D519"/>
      <c r="E519"/>
      <c r="F519"/>
      <c r="G519"/>
      <c r="H519"/>
      <c r="I519" s="21" t="str">
        <f>IF(B519="","",_xlfn.XLOOKUP(B519,Data!Y:Y,Data!Q:Q,"Not Found",0,1))</f>
        <v/>
      </c>
      <c r="J519" s="35" t="str">
        <f t="shared" si="7"/>
        <v/>
      </c>
      <c r="N519" t="s">
        <v>3313</v>
      </c>
      <c r="O519" s="21" t="s">
        <v>2703</v>
      </c>
    </row>
    <row r="520" spans="2:15" x14ac:dyDescent="0.25">
      <c r="B520"/>
      <c r="C520"/>
      <c r="D520"/>
      <c r="E520"/>
      <c r="F520"/>
      <c r="G520"/>
      <c r="H520"/>
      <c r="I520" s="21" t="str">
        <f>IF(B520="","",_xlfn.XLOOKUP(B520,Data!Y:Y,Data!Q:Q,"Not Found",0,1))</f>
        <v/>
      </c>
      <c r="J520" s="35" t="str">
        <f t="shared" ref="J520:J583" si="8">IF(B520="","",_xlfn.XLOOKUP(B520,N:N,O:O,"Not Found",0,1))</f>
        <v/>
      </c>
      <c r="N520" t="s">
        <v>3301</v>
      </c>
      <c r="O520" s="21" t="s">
        <v>2703</v>
      </c>
    </row>
    <row r="521" spans="2:15" x14ac:dyDescent="0.25">
      <c r="B521"/>
      <c r="C521"/>
      <c r="D521"/>
      <c r="E521"/>
      <c r="F521"/>
      <c r="G521"/>
      <c r="H521"/>
      <c r="I521" s="21" t="str">
        <f>IF(B521="","",_xlfn.XLOOKUP(B521,Data!Y:Y,Data!Q:Q,"Not Found",0,1))</f>
        <v/>
      </c>
      <c r="J521" s="35" t="str">
        <f t="shared" si="8"/>
        <v/>
      </c>
      <c r="N521" t="s">
        <v>2667</v>
      </c>
      <c r="O521" s="21" t="s">
        <v>2703</v>
      </c>
    </row>
    <row r="522" spans="2:15" x14ac:dyDescent="0.25">
      <c r="B522"/>
      <c r="C522"/>
      <c r="D522"/>
      <c r="E522"/>
      <c r="F522"/>
      <c r="G522"/>
      <c r="H522"/>
      <c r="I522" s="21" t="str">
        <f>IF(B522="","",_xlfn.XLOOKUP(B522,Data!Y:Y,Data!Q:Q,"Not Found",0,1))</f>
        <v/>
      </c>
      <c r="J522" s="35" t="str">
        <f t="shared" si="8"/>
        <v/>
      </c>
      <c r="N522" t="s">
        <v>3702</v>
      </c>
      <c r="O522" s="21" t="s">
        <v>2703</v>
      </c>
    </row>
    <row r="523" spans="2:15" x14ac:dyDescent="0.25">
      <c r="B523"/>
      <c r="C523"/>
      <c r="D523"/>
      <c r="E523"/>
      <c r="F523"/>
      <c r="G523"/>
      <c r="H523"/>
      <c r="I523" s="21" t="str">
        <f>IF(B523="","",_xlfn.XLOOKUP(B523,Data!Y:Y,Data!Q:Q,"Not Found",0,1))</f>
        <v/>
      </c>
      <c r="J523" s="35" t="str">
        <f t="shared" si="8"/>
        <v/>
      </c>
      <c r="N523" t="s">
        <v>2670</v>
      </c>
      <c r="O523" s="21" t="s">
        <v>2703</v>
      </c>
    </row>
    <row r="524" spans="2:15" x14ac:dyDescent="0.25">
      <c r="B524"/>
      <c r="C524"/>
      <c r="D524"/>
      <c r="E524"/>
      <c r="F524"/>
      <c r="G524"/>
      <c r="H524"/>
      <c r="I524" s="21" t="str">
        <f>IF(B524="","",_xlfn.XLOOKUP(B524,Data!Y:Y,Data!Q:Q,"Not Found",0,1))</f>
        <v/>
      </c>
      <c r="J524" s="35" t="str">
        <f t="shared" si="8"/>
        <v/>
      </c>
      <c r="N524" t="s">
        <v>3678</v>
      </c>
      <c r="O524" s="21" t="s">
        <v>2703</v>
      </c>
    </row>
    <row r="525" spans="2:15" x14ac:dyDescent="0.25">
      <c r="B525"/>
      <c r="C525"/>
      <c r="D525"/>
      <c r="E525"/>
      <c r="F525"/>
      <c r="G525"/>
      <c r="H525"/>
      <c r="I525" s="21" t="str">
        <f>IF(B525="","",_xlfn.XLOOKUP(B525,Data!Y:Y,Data!Q:Q,"Not Found",0,1))</f>
        <v/>
      </c>
      <c r="J525" s="35" t="str">
        <f t="shared" si="8"/>
        <v/>
      </c>
      <c r="N525" t="s">
        <v>2700</v>
      </c>
      <c r="O525" s="21" t="s">
        <v>2703</v>
      </c>
    </row>
    <row r="526" spans="2:15" x14ac:dyDescent="0.25">
      <c r="B526"/>
      <c r="C526"/>
      <c r="D526"/>
      <c r="E526"/>
      <c r="F526"/>
      <c r="G526"/>
      <c r="H526"/>
      <c r="I526" s="21" t="str">
        <f>IF(B526="","",_xlfn.XLOOKUP(B526,Data!Y:Y,Data!Q:Q,"Not Found",0,1))</f>
        <v/>
      </c>
      <c r="J526" s="35" t="str">
        <f t="shared" si="8"/>
        <v/>
      </c>
      <c r="N526" t="s">
        <v>2678</v>
      </c>
      <c r="O526" s="21" t="s">
        <v>2703</v>
      </c>
    </row>
    <row r="527" spans="2:15" x14ac:dyDescent="0.25">
      <c r="B527"/>
      <c r="C527"/>
      <c r="D527"/>
      <c r="E527"/>
      <c r="F527"/>
      <c r="G527"/>
      <c r="H527"/>
      <c r="I527" s="21" t="str">
        <f>IF(B527="","",_xlfn.XLOOKUP(B527,Data!Y:Y,Data!Q:Q,"Not Found",0,1))</f>
        <v/>
      </c>
      <c r="J527" s="35" t="str">
        <f t="shared" si="8"/>
        <v/>
      </c>
      <c r="N527" t="s">
        <v>2690</v>
      </c>
      <c r="O527" s="21" t="s">
        <v>2703</v>
      </c>
    </row>
    <row r="528" spans="2:15" x14ac:dyDescent="0.25">
      <c r="B528"/>
      <c r="C528"/>
      <c r="D528"/>
      <c r="E528"/>
      <c r="F528"/>
      <c r="G528"/>
      <c r="H528"/>
      <c r="I528" s="21" t="str">
        <f>IF(B528="","",_xlfn.XLOOKUP(B528,Data!Y:Y,Data!Q:Q,"Not Found",0,1))</f>
        <v/>
      </c>
      <c r="J528" s="35" t="str">
        <f t="shared" si="8"/>
        <v/>
      </c>
      <c r="N528" t="s">
        <v>2680</v>
      </c>
      <c r="O528" s="21" t="s">
        <v>2703</v>
      </c>
    </row>
    <row r="529" spans="2:15" x14ac:dyDescent="0.25">
      <c r="B529"/>
      <c r="C529"/>
      <c r="D529"/>
      <c r="E529"/>
      <c r="F529"/>
      <c r="G529"/>
      <c r="H529"/>
      <c r="I529" s="21" t="str">
        <f>IF(B529="","",_xlfn.XLOOKUP(B529,Data!Y:Y,Data!Q:Q,"Not Found",0,1))</f>
        <v/>
      </c>
      <c r="J529" s="35" t="str">
        <f t="shared" si="8"/>
        <v/>
      </c>
      <c r="N529" t="s">
        <v>3466</v>
      </c>
      <c r="O529" s="21" t="s">
        <v>2703</v>
      </c>
    </row>
    <row r="530" spans="2:15" x14ac:dyDescent="0.25">
      <c r="B530"/>
      <c r="C530"/>
      <c r="D530"/>
      <c r="E530"/>
      <c r="F530"/>
      <c r="G530"/>
      <c r="H530"/>
      <c r="I530" s="21" t="str">
        <f>IF(B530="","",_xlfn.XLOOKUP(B530,Data!Y:Y,Data!Q:Q,"Not Found",0,1))</f>
        <v/>
      </c>
      <c r="J530" s="35" t="str">
        <f t="shared" si="8"/>
        <v/>
      </c>
      <c r="N530" t="s">
        <v>3497</v>
      </c>
      <c r="O530" s="21" t="s">
        <v>2703</v>
      </c>
    </row>
    <row r="531" spans="2:15" x14ac:dyDescent="0.25">
      <c r="B531"/>
      <c r="C531"/>
      <c r="D531"/>
      <c r="E531"/>
      <c r="F531"/>
      <c r="G531"/>
      <c r="H531"/>
      <c r="I531" s="21" t="str">
        <f>IF(B531="","",_xlfn.XLOOKUP(B531,Data!Y:Y,Data!Q:Q,"Not Found",0,1))</f>
        <v/>
      </c>
      <c r="J531" s="35" t="str">
        <f t="shared" si="8"/>
        <v/>
      </c>
      <c r="N531" t="s">
        <v>3469</v>
      </c>
      <c r="O531" s="21" t="s">
        <v>2703</v>
      </c>
    </row>
    <row r="532" spans="2:15" x14ac:dyDescent="0.25">
      <c r="B532"/>
      <c r="C532"/>
      <c r="D532"/>
      <c r="E532"/>
      <c r="F532"/>
      <c r="G532"/>
      <c r="H532"/>
      <c r="I532" s="21" t="str">
        <f>IF(B532="","",_xlfn.XLOOKUP(B532,Data!Y:Y,Data!Q:Q,"Not Found",0,1))</f>
        <v/>
      </c>
      <c r="J532" s="35" t="str">
        <f t="shared" si="8"/>
        <v/>
      </c>
      <c r="N532" t="s">
        <v>2706</v>
      </c>
      <c r="O532" s="21" t="s">
        <v>2703</v>
      </c>
    </row>
    <row r="533" spans="2:15" x14ac:dyDescent="0.25">
      <c r="B533"/>
      <c r="C533"/>
      <c r="D533"/>
      <c r="E533"/>
      <c r="F533"/>
      <c r="G533"/>
      <c r="H533"/>
      <c r="I533" s="21" t="str">
        <f>IF(B533="","",_xlfn.XLOOKUP(B533,Data!Y:Y,Data!Q:Q,"Not Found",0,1))</f>
        <v/>
      </c>
      <c r="J533" s="35" t="str">
        <f t="shared" si="8"/>
        <v/>
      </c>
      <c r="N533" t="s">
        <v>2687</v>
      </c>
      <c r="O533" s="21" t="s">
        <v>2703</v>
      </c>
    </row>
    <row r="534" spans="2:15" x14ac:dyDescent="0.25">
      <c r="B534"/>
      <c r="C534"/>
      <c r="D534"/>
      <c r="E534"/>
      <c r="F534"/>
      <c r="G534"/>
      <c r="H534"/>
      <c r="I534" s="21" t="str">
        <f>IF(B534="","",_xlfn.XLOOKUP(B534,Data!Y:Y,Data!Q:Q,"Not Found",0,1))</f>
        <v/>
      </c>
      <c r="J534" s="35" t="str">
        <f t="shared" si="8"/>
        <v/>
      </c>
      <c r="N534" s="21" t="s">
        <v>549</v>
      </c>
      <c r="O534" s="21" t="s">
        <v>1853</v>
      </c>
    </row>
    <row r="535" spans="2:15" x14ac:dyDescent="0.25">
      <c r="B535"/>
      <c r="C535"/>
      <c r="D535"/>
      <c r="E535"/>
      <c r="F535"/>
      <c r="G535"/>
      <c r="H535"/>
      <c r="I535" s="21" t="str">
        <f>IF(B535="","",_xlfn.XLOOKUP(B535,Data!Y:Y,Data!Q:Q,"Not Found",0,1))</f>
        <v/>
      </c>
      <c r="J535" s="35" t="str">
        <f t="shared" si="8"/>
        <v/>
      </c>
      <c r="N535" s="21" t="s">
        <v>594</v>
      </c>
      <c r="O535" s="21" t="s">
        <v>1853</v>
      </c>
    </row>
    <row r="536" spans="2:15" x14ac:dyDescent="0.25">
      <c r="B536"/>
      <c r="C536"/>
      <c r="D536"/>
      <c r="E536"/>
      <c r="F536"/>
      <c r="G536"/>
      <c r="H536"/>
      <c r="I536" s="21" t="str">
        <f>IF(B536="","",_xlfn.XLOOKUP(B536,Data!Y:Y,Data!Q:Q,"Not Found",0,1))</f>
        <v/>
      </c>
      <c r="J536" s="35" t="str">
        <f t="shared" si="8"/>
        <v/>
      </c>
      <c r="N536" s="21" t="s">
        <v>600</v>
      </c>
      <c r="O536" s="21" t="s">
        <v>1853</v>
      </c>
    </row>
    <row r="537" spans="2:15" x14ac:dyDescent="0.25">
      <c r="B537"/>
      <c r="C537"/>
      <c r="D537"/>
      <c r="E537"/>
      <c r="F537"/>
      <c r="G537"/>
      <c r="H537"/>
      <c r="I537" s="21" t="str">
        <f>IF(B537="","",_xlfn.XLOOKUP(B537,Data!Y:Y,Data!Q:Q,"Not Found",0,1))</f>
        <v/>
      </c>
      <c r="J537" s="35" t="str">
        <f t="shared" si="8"/>
        <v/>
      </c>
      <c r="N537" s="21" t="s">
        <v>604</v>
      </c>
      <c r="O537" s="21" t="s">
        <v>1853</v>
      </c>
    </row>
    <row r="538" spans="2:15" x14ac:dyDescent="0.25">
      <c r="B538"/>
      <c r="C538"/>
      <c r="D538"/>
      <c r="E538"/>
      <c r="F538"/>
      <c r="G538"/>
      <c r="H538"/>
      <c r="I538" s="21" t="str">
        <f>IF(B538="","",_xlfn.XLOOKUP(B538,Data!Y:Y,Data!Q:Q,"Not Found",0,1))</f>
        <v/>
      </c>
      <c r="J538" s="35" t="str">
        <f t="shared" si="8"/>
        <v/>
      </c>
      <c r="N538" s="21" t="s">
        <v>605</v>
      </c>
      <c r="O538" s="21" t="s">
        <v>1853</v>
      </c>
    </row>
    <row r="539" spans="2:15" x14ac:dyDescent="0.25">
      <c r="B539"/>
      <c r="C539"/>
      <c r="D539"/>
      <c r="E539"/>
      <c r="F539"/>
      <c r="G539"/>
      <c r="H539"/>
      <c r="I539" s="21" t="str">
        <f>IF(B539="","",_xlfn.XLOOKUP(B539,Data!Y:Y,Data!Q:Q,"Not Found",0,1))</f>
        <v/>
      </c>
      <c r="J539" s="35" t="str">
        <f t="shared" si="8"/>
        <v/>
      </c>
      <c r="N539" s="21" t="s">
        <v>51</v>
      </c>
      <c r="O539" s="21" t="s">
        <v>1853</v>
      </c>
    </row>
    <row r="540" spans="2:15" x14ac:dyDescent="0.25">
      <c r="B540"/>
      <c r="C540"/>
      <c r="D540"/>
      <c r="E540"/>
      <c r="F540"/>
      <c r="G540"/>
      <c r="H540"/>
      <c r="I540" s="21" t="str">
        <f>IF(B540="","",_xlfn.XLOOKUP(B540,Data!Y:Y,Data!Q:Q,"Not Found",0,1))</f>
        <v/>
      </c>
      <c r="J540" s="35" t="str">
        <f t="shared" si="8"/>
        <v/>
      </c>
      <c r="N540" s="21" t="s">
        <v>1994</v>
      </c>
      <c r="O540" s="21" t="s">
        <v>1853</v>
      </c>
    </row>
    <row r="541" spans="2:15" x14ac:dyDescent="0.25">
      <c r="B541"/>
      <c r="C541"/>
      <c r="D541"/>
      <c r="E541"/>
      <c r="F541"/>
      <c r="G541"/>
      <c r="H541"/>
      <c r="I541" s="21" t="str">
        <f>IF(B541="","",_xlfn.XLOOKUP(B541,Data!Y:Y,Data!Q:Q,"Not Found",0,1))</f>
        <v/>
      </c>
      <c r="J541" s="35" t="str">
        <f t="shared" si="8"/>
        <v/>
      </c>
      <c r="N541" s="21" t="s">
        <v>389</v>
      </c>
      <c r="O541" s="21" t="s">
        <v>1853</v>
      </c>
    </row>
    <row r="542" spans="2:15" x14ac:dyDescent="0.25">
      <c r="B542"/>
      <c r="C542"/>
      <c r="D542"/>
      <c r="E542"/>
      <c r="F542"/>
      <c r="G542"/>
      <c r="H542"/>
      <c r="I542" s="21" t="str">
        <f>IF(B542="","",_xlfn.XLOOKUP(B542,Data!Y:Y,Data!Q:Q,"Not Found",0,1))</f>
        <v/>
      </c>
      <c r="J542" s="35" t="str">
        <f t="shared" si="8"/>
        <v/>
      </c>
      <c r="N542" t="s">
        <v>3757</v>
      </c>
      <c r="O542" s="21" t="s">
        <v>1853</v>
      </c>
    </row>
    <row r="543" spans="2:15" x14ac:dyDescent="0.25">
      <c r="B543"/>
      <c r="C543"/>
      <c r="D543"/>
      <c r="E543"/>
      <c r="F543"/>
      <c r="G543"/>
      <c r="H543"/>
      <c r="I543" s="21" t="str">
        <f>IF(B543="","",_xlfn.XLOOKUP(B543,Data!Y:Y,Data!Q:Q,"Not Found",0,1))</f>
        <v/>
      </c>
      <c r="J543" s="35" t="str">
        <f t="shared" si="8"/>
        <v/>
      </c>
      <c r="N543" s="21" t="s">
        <v>1579</v>
      </c>
      <c r="O543" s="21" t="s">
        <v>1853</v>
      </c>
    </row>
    <row r="544" spans="2:15" x14ac:dyDescent="0.25">
      <c r="B544"/>
      <c r="C544"/>
      <c r="D544"/>
      <c r="E544"/>
      <c r="F544"/>
      <c r="G544"/>
      <c r="H544"/>
      <c r="I544" s="21" t="str">
        <f>IF(B544="","",_xlfn.XLOOKUP(B544,Data!Y:Y,Data!Q:Q,"Not Found",0,1))</f>
        <v/>
      </c>
      <c r="J544" s="35" t="str">
        <f t="shared" si="8"/>
        <v/>
      </c>
      <c r="N544" s="21" t="s">
        <v>1580</v>
      </c>
      <c r="O544" s="21" t="s">
        <v>1853</v>
      </c>
    </row>
    <row r="545" spans="2:15" x14ac:dyDescent="0.25">
      <c r="B545"/>
      <c r="C545"/>
      <c r="D545"/>
      <c r="E545"/>
      <c r="F545"/>
      <c r="G545"/>
      <c r="H545"/>
      <c r="I545" s="21" t="str">
        <f>IF(B545="","",_xlfn.XLOOKUP(B545,Data!Y:Y,Data!Q:Q,"Not Found",0,1))</f>
        <v/>
      </c>
      <c r="J545" s="35" t="str">
        <f t="shared" si="8"/>
        <v/>
      </c>
      <c r="N545" s="21" t="s">
        <v>1581</v>
      </c>
      <c r="O545" s="21" t="s">
        <v>1853</v>
      </c>
    </row>
    <row r="546" spans="2:15" x14ac:dyDescent="0.25">
      <c r="B546"/>
      <c r="C546"/>
      <c r="D546"/>
      <c r="E546"/>
      <c r="F546"/>
      <c r="G546"/>
      <c r="H546"/>
      <c r="I546" s="21" t="str">
        <f>IF(B546="","",_xlfn.XLOOKUP(B546,Data!Y:Y,Data!Q:Q,"Not Found",0,1))</f>
        <v/>
      </c>
      <c r="J546" s="35" t="str">
        <f t="shared" si="8"/>
        <v/>
      </c>
      <c r="N546" s="21" t="s">
        <v>1305</v>
      </c>
      <c r="O546" s="21" t="s">
        <v>1853</v>
      </c>
    </row>
    <row r="547" spans="2:15" x14ac:dyDescent="0.25">
      <c r="B547"/>
      <c r="C547"/>
      <c r="D547"/>
      <c r="E547"/>
      <c r="F547"/>
      <c r="G547"/>
      <c r="H547"/>
      <c r="I547" s="21" t="str">
        <f>IF(B547="","",_xlfn.XLOOKUP(B547,Data!Y:Y,Data!Q:Q,"Not Found",0,1))</f>
        <v/>
      </c>
      <c r="J547" s="35" t="str">
        <f t="shared" si="8"/>
        <v/>
      </c>
      <c r="N547" t="s">
        <v>3777</v>
      </c>
      <c r="O547" s="21" t="s">
        <v>1853</v>
      </c>
    </row>
    <row r="548" spans="2:15" x14ac:dyDescent="0.25">
      <c r="I548" s="21" t="str">
        <f>IF(B548="","",_xlfn.XLOOKUP(B548,Data!Y:Y,Data!Q:Q,"Not Found",0,1))</f>
        <v/>
      </c>
      <c r="J548" s="35" t="str">
        <f t="shared" si="8"/>
        <v/>
      </c>
      <c r="N548" t="s">
        <v>3779</v>
      </c>
      <c r="O548" s="21" t="s">
        <v>1853</v>
      </c>
    </row>
    <row r="549" spans="2:15" x14ac:dyDescent="0.25">
      <c r="I549" s="21" t="str">
        <f>IF(B549="","",_xlfn.XLOOKUP(B549,Data!Y:Y,Data!Q:Q,"Not Found",0,1))</f>
        <v/>
      </c>
      <c r="J549" s="35" t="str">
        <f t="shared" si="8"/>
        <v/>
      </c>
      <c r="N549" s="21" t="s">
        <v>1560</v>
      </c>
      <c r="O549" s="21" t="s">
        <v>1853</v>
      </c>
    </row>
    <row r="550" spans="2:15" x14ac:dyDescent="0.25">
      <c r="I550" s="21" t="str">
        <f>IF(B550="","",_xlfn.XLOOKUP(B550,Data!Y:Y,Data!Q:Q,"Not Found",0,1))</f>
        <v/>
      </c>
      <c r="J550" s="35" t="str">
        <f t="shared" si="8"/>
        <v/>
      </c>
      <c r="N550" s="21" t="s">
        <v>1564</v>
      </c>
      <c r="O550" s="21" t="s">
        <v>1853</v>
      </c>
    </row>
    <row r="551" spans="2:15" x14ac:dyDescent="0.25">
      <c r="I551" s="21" t="str">
        <f>IF(B551="","",_xlfn.XLOOKUP(B551,Data!Y:Y,Data!Q:Q,"Not Found",0,1))</f>
        <v/>
      </c>
      <c r="J551" s="35" t="str">
        <f t="shared" si="8"/>
        <v/>
      </c>
      <c r="N551" s="21" t="s">
        <v>678</v>
      </c>
      <c r="O551" s="21" t="s">
        <v>1853</v>
      </c>
    </row>
    <row r="552" spans="2:15" x14ac:dyDescent="0.25">
      <c r="I552" s="21" t="str">
        <f>IF(B552="","",_xlfn.XLOOKUP(B552,Data!Y:Y,Data!Q:Q,"Not Found",0,1))</f>
        <v/>
      </c>
      <c r="J552" s="35" t="str">
        <f t="shared" si="8"/>
        <v/>
      </c>
      <c r="N552" s="21" t="s">
        <v>477</v>
      </c>
      <c r="O552" s="21" t="s">
        <v>1853</v>
      </c>
    </row>
    <row r="553" spans="2:15" x14ac:dyDescent="0.25">
      <c r="I553" s="21" t="str">
        <f>IF(B553="","",_xlfn.XLOOKUP(B553,Data!Y:Y,Data!Q:Q,"Not Found",0,1))</f>
        <v/>
      </c>
      <c r="J553" s="35" t="str">
        <f t="shared" si="8"/>
        <v/>
      </c>
      <c r="N553" t="s">
        <v>3781</v>
      </c>
      <c r="O553" s="21" t="s">
        <v>1853</v>
      </c>
    </row>
    <row r="554" spans="2:15" x14ac:dyDescent="0.25">
      <c r="I554" s="21" t="str">
        <f>IF(B554="","",_xlfn.XLOOKUP(B554,Data!Y:Y,Data!Q:Q,"Not Found",0,1))</f>
        <v/>
      </c>
      <c r="J554" s="35" t="str">
        <f t="shared" si="8"/>
        <v/>
      </c>
      <c r="N554" s="21" t="s">
        <v>1954</v>
      </c>
      <c r="O554" s="21" t="s">
        <v>1853</v>
      </c>
    </row>
    <row r="555" spans="2:15" x14ac:dyDescent="0.25">
      <c r="I555" s="21" t="str">
        <f>IF(B555="","",_xlfn.XLOOKUP(B555,Data!Y:Y,Data!Q:Q,"Not Found",0,1))</f>
        <v/>
      </c>
      <c r="J555" s="35" t="str">
        <f t="shared" si="8"/>
        <v/>
      </c>
      <c r="N555" s="21" t="s">
        <v>1341</v>
      </c>
      <c r="O555" s="21" t="s">
        <v>1853</v>
      </c>
    </row>
    <row r="556" spans="2:15" x14ac:dyDescent="0.25">
      <c r="I556" s="21" t="str">
        <f>IF(B556="","",_xlfn.XLOOKUP(B556,Data!Y:Y,Data!Q:Q,"Not Found",0,1))</f>
        <v/>
      </c>
      <c r="J556" s="35" t="str">
        <f t="shared" si="8"/>
        <v/>
      </c>
      <c r="N556" s="21" t="s">
        <v>1349</v>
      </c>
      <c r="O556" s="21" t="s">
        <v>1853</v>
      </c>
    </row>
    <row r="557" spans="2:15" x14ac:dyDescent="0.25">
      <c r="I557" s="21" t="str">
        <f>IF(B557="","",_xlfn.XLOOKUP(B557,Data!Y:Y,Data!Q:Q,"Not Found",0,1))</f>
        <v/>
      </c>
      <c r="J557" s="35" t="str">
        <f t="shared" si="8"/>
        <v/>
      </c>
      <c r="N557" s="21" t="s">
        <v>1345</v>
      </c>
      <c r="O557" s="21" t="s">
        <v>1853</v>
      </c>
    </row>
    <row r="558" spans="2:15" x14ac:dyDescent="0.25">
      <c r="I558" s="21" t="str">
        <f>IF(B558="","",_xlfn.XLOOKUP(B558,Data!Y:Y,Data!Q:Q,"Not Found",0,1))</f>
        <v/>
      </c>
      <c r="J558" s="35" t="str">
        <f t="shared" si="8"/>
        <v/>
      </c>
      <c r="N558" s="21" t="s">
        <v>1347</v>
      </c>
      <c r="O558" s="21" t="s">
        <v>1853</v>
      </c>
    </row>
    <row r="559" spans="2:15" x14ac:dyDescent="0.25">
      <c r="I559" s="21" t="str">
        <f>IF(B559="","",_xlfn.XLOOKUP(B559,Data!Y:Y,Data!Q:Q,"Not Found",0,1))</f>
        <v/>
      </c>
      <c r="J559" s="35" t="str">
        <f t="shared" si="8"/>
        <v/>
      </c>
      <c r="N559" s="21" t="s">
        <v>1938</v>
      </c>
      <c r="O559" s="21" t="s">
        <v>1853</v>
      </c>
    </row>
    <row r="560" spans="2:15" x14ac:dyDescent="0.25">
      <c r="I560" s="21" t="str">
        <f>IF(B560="","",_xlfn.XLOOKUP(B560,Data!Y:Y,Data!Q:Q,"Not Found",0,1))</f>
        <v/>
      </c>
      <c r="J560" s="35" t="str">
        <f t="shared" si="8"/>
        <v/>
      </c>
      <c r="N560" s="21" t="s">
        <v>498</v>
      </c>
      <c r="O560" s="21" t="s">
        <v>1853</v>
      </c>
    </row>
    <row r="561" spans="9:15" x14ac:dyDescent="0.25">
      <c r="I561" s="21" t="str">
        <f>IF(B561="","",_xlfn.XLOOKUP(B561,Data!Y:Y,Data!Q:Q,"Not Found",0,1))</f>
        <v/>
      </c>
      <c r="J561" s="35" t="str">
        <f t="shared" si="8"/>
        <v/>
      </c>
      <c r="N561" s="21" t="s">
        <v>1381</v>
      </c>
      <c r="O561" s="21" t="s">
        <v>1853</v>
      </c>
    </row>
    <row r="562" spans="9:15" x14ac:dyDescent="0.25">
      <c r="I562" s="21" t="str">
        <f>IF(B562="","",_xlfn.XLOOKUP(B562,Data!Y:Y,Data!Q:Q,"Not Found",0,1))</f>
        <v/>
      </c>
      <c r="J562" s="35" t="str">
        <f t="shared" si="8"/>
        <v/>
      </c>
      <c r="N562" t="s">
        <v>1999</v>
      </c>
      <c r="O562" s="21" t="s">
        <v>1853</v>
      </c>
    </row>
    <row r="563" spans="9:15" x14ac:dyDescent="0.25">
      <c r="I563" s="21" t="str">
        <f>IF(B563="","",_xlfn.XLOOKUP(B563,Data!Y:Y,Data!Q:Q,"Not Found",0,1))</f>
        <v/>
      </c>
      <c r="J563" s="35" t="str">
        <f t="shared" si="8"/>
        <v/>
      </c>
      <c r="N563" s="21" t="s">
        <v>528</v>
      </c>
      <c r="O563" s="21" t="s">
        <v>1853</v>
      </c>
    </row>
    <row r="564" spans="9:15" x14ac:dyDescent="0.25">
      <c r="I564" s="21" t="str">
        <f>IF(B564="","",_xlfn.XLOOKUP(B564,Data!Y:Y,Data!Q:Q,"Not Found",0,1))</f>
        <v/>
      </c>
      <c r="J564" s="35" t="str">
        <f t="shared" si="8"/>
        <v/>
      </c>
      <c r="N564" s="21" t="s">
        <v>1944</v>
      </c>
      <c r="O564" s="21" t="s">
        <v>1853</v>
      </c>
    </row>
    <row r="565" spans="9:15" x14ac:dyDescent="0.25">
      <c r="I565" s="21" t="str">
        <f>IF(B565="","",_xlfn.XLOOKUP(B565,Data!Y:Y,Data!Q:Q,"Not Found",0,1))</f>
        <v/>
      </c>
      <c r="J565" s="35" t="str">
        <f t="shared" si="8"/>
        <v/>
      </c>
      <c r="N565" s="21" t="s">
        <v>1427</v>
      </c>
      <c r="O565" s="21" t="s">
        <v>1853</v>
      </c>
    </row>
    <row r="566" spans="9:15" x14ac:dyDescent="0.25">
      <c r="I566" s="21" t="str">
        <f>IF(B566="","",_xlfn.XLOOKUP(B566,Data!Y:Y,Data!Q:Q,"Not Found",0,1))</f>
        <v/>
      </c>
      <c r="J566" s="35" t="str">
        <f t="shared" si="8"/>
        <v/>
      </c>
      <c r="N566" s="21" t="s">
        <v>1433</v>
      </c>
      <c r="O566" s="21" t="s">
        <v>1853</v>
      </c>
    </row>
    <row r="567" spans="9:15" x14ac:dyDescent="0.25">
      <c r="I567" s="21" t="str">
        <f>IF(B567="","",_xlfn.XLOOKUP(B567,Data!Y:Y,Data!Q:Q,"Not Found",0,1))</f>
        <v/>
      </c>
      <c r="J567" s="35" t="str">
        <f t="shared" si="8"/>
        <v/>
      </c>
      <c r="N567" s="21" t="s">
        <v>1628</v>
      </c>
      <c r="O567" s="21" t="s">
        <v>1853</v>
      </c>
    </row>
    <row r="568" spans="9:15" x14ac:dyDescent="0.25">
      <c r="I568" s="21" t="str">
        <f>IF(B568="","",_xlfn.XLOOKUP(B568,Data!Y:Y,Data!Q:Q,"Not Found",0,1))</f>
        <v/>
      </c>
      <c r="J568" s="35" t="str">
        <f t="shared" si="8"/>
        <v/>
      </c>
      <c r="N568" t="s">
        <v>2144</v>
      </c>
      <c r="O568" s="21" t="s">
        <v>1853</v>
      </c>
    </row>
    <row r="569" spans="9:15" x14ac:dyDescent="0.25">
      <c r="I569" s="21" t="str">
        <f>IF(B569="","",_xlfn.XLOOKUP(B569,Data!Y:Y,Data!Q:Q,"Not Found",0,1))</f>
        <v/>
      </c>
      <c r="J569" s="35" t="str">
        <f t="shared" si="8"/>
        <v/>
      </c>
      <c r="N569" s="21" t="s">
        <v>1681</v>
      </c>
      <c r="O569" s="21" t="s">
        <v>1853</v>
      </c>
    </row>
    <row r="570" spans="9:15" x14ac:dyDescent="0.25">
      <c r="I570" s="21" t="str">
        <f>IF(B570="","",_xlfn.XLOOKUP(B570,Data!Y:Y,Data!Q:Q,"Not Found",0,1))</f>
        <v/>
      </c>
      <c r="J570" s="35" t="str">
        <f t="shared" si="8"/>
        <v/>
      </c>
      <c r="N570" s="21" t="s">
        <v>328</v>
      </c>
      <c r="O570" s="21" t="s">
        <v>1853</v>
      </c>
    </row>
    <row r="571" spans="9:15" x14ac:dyDescent="0.25">
      <c r="I571" s="21" t="str">
        <f>IF(B571="","",_xlfn.XLOOKUP(B571,Data!Y:Y,Data!Q:Q,"Not Found",0,1))</f>
        <v/>
      </c>
      <c r="J571" s="35" t="str">
        <f t="shared" si="8"/>
        <v/>
      </c>
      <c r="N571" s="21" t="s">
        <v>1488</v>
      </c>
      <c r="O571" s="21" t="s">
        <v>1853</v>
      </c>
    </row>
    <row r="572" spans="9:15" x14ac:dyDescent="0.25">
      <c r="I572" s="21" t="str">
        <f>IF(B572="","",_xlfn.XLOOKUP(B572,Data!Y:Y,Data!Q:Q,"Not Found",0,1))</f>
        <v/>
      </c>
      <c r="J572" s="35" t="str">
        <f t="shared" si="8"/>
        <v/>
      </c>
      <c r="N572" s="21" t="s">
        <v>1936</v>
      </c>
      <c r="O572" s="21" t="s">
        <v>1853</v>
      </c>
    </row>
    <row r="573" spans="9:15" x14ac:dyDescent="0.25">
      <c r="I573" s="21" t="str">
        <f>IF(B573="","",_xlfn.XLOOKUP(B573,Data!Y:Y,Data!Q:Q,"Not Found",0,1))</f>
        <v/>
      </c>
      <c r="J573" s="35" t="str">
        <f t="shared" si="8"/>
        <v/>
      </c>
      <c r="N573" s="21" t="s">
        <v>361</v>
      </c>
      <c r="O573" s="21" t="s">
        <v>1853</v>
      </c>
    </row>
    <row r="574" spans="9:15" x14ac:dyDescent="0.25">
      <c r="I574" s="21" t="str">
        <f>IF(B574="","",_xlfn.XLOOKUP(B574,Data!Y:Y,Data!Q:Q,"Not Found",0,1))</f>
        <v/>
      </c>
      <c r="J574" s="35" t="str">
        <f t="shared" si="8"/>
        <v/>
      </c>
      <c r="N574" t="s">
        <v>2145</v>
      </c>
      <c r="O574" s="21" t="s">
        <v>1853</v>
      </c>
    </row>
    <row r="575" spans="9:15" x14ac:dyDescent="0.25">
      <c r="I575" s="21" t="str">
        <f>IF(B575="","",_xlfn.XLOOKUP(B575,Data!Y:Y,Data!Q:Q,"Not Found",0,1))</f>
        <v/>
      </c>
      <c r="J575" s="35" t="str">
        <f t="shared" si="8"/>
        <v/>
      </c>
      <c r="N575" t="s">
        <v>3324</v>
      </c>
      <c r="O575" s="21" t="s">
        <v>3381</v>
      </c>
    </row>
    <row r="576" spans="9:15" x14ac:dyDescent="0.25">
      <c r="I576" s="21" t="str">
        <f>IF(B576="","",_xlfn.XLOOKUP(B576,Data!Y:Y,Data!Q:Q,"Not Found",0,1))</f>
        <v/>
      </c>
      <c r="J576" s="35" t="str">
        <f t="shared" si="8"/>
        <v/>
      </c>
      <c r="N576" t="s">
        <v>3339</v>
      </c>
      <c r="O576" s="21" t="s">
        <v>3381</v>
      </c>
    </row>
    <row r="577" spans="9:15" x14ac:dyDescent="0.25">
      <c r="I577" s="21" t="str">
        <f>IF(B577="","",_xlfn.XLOOKUP(B577,Data!Y:Y,Data!Q:Q,"Not Found",0,1))</f>
        <v/>
      </c>
      <c r="J577" s="35" t="str">
        <f t="shared" si="8"/>
        <v/>
      </c>
      <c r="N577" t="s">
        <v>3336</v>
      </c>
      <c r="O577" s="21" t="s">
        <v>3381</v>
      </c>
    </row>
    <row r="578" spans="9:15" x14ac:dyDescent="0.25">
      <c r="I578" s="21" t="str">
        <f>IF(B578="","",_xlfn.XLOOKUP(B578,Data!Y:Y,Data!Q:Q,"Not Found",0,1))</f>
        <v/>
      </c>
      <c r="J578" s="35" t="str">
        <f t="shared" si="8"/>
        <v/>
      </c>
      <c r="N578" s="21" t="s">
        <v>68</v>
      </c>
      <c r="O578" s="21" t="s">
        <v>1841</v>
      </c>
    </row>
    <row r="579" spans="9:15" x14ac:dyDescent="0.25">
      <c r="I579" s="21" t="str">
        <f>IF(B579="","",_xlfn.XLOOKUP(B579,Data!Y:Y,Data!Q:Q,"Not Found",0,1))</f>
        <v/>
      </c>
      <c r="J579" s="35" t="str">
        <f t="shared" si="8"/>
        <v/>
      </c>
      <c r="N579" t="s">
        <v>2146</v>
      </c>
      <c r="O579" s="21" t="s">
        <v>1841</v>
      </c>
    </row>
    <row r="580" spans="9:15" x14ac:dyDescent="0.25">
      <c r="I580" s="21" t="str">
        <f>IF(B580="","",_xlfn.XLOOKUP(B580,Data!Y:Y,Data!Q:Q,"Not Found",0,1))</f>
        <v/>
      </c>
      <c r="J580" s="35" t="str">
        <f t="shared" si="8"/>
        <v/>
      </c>
      <c r="N580" s="21" t="s">
        <v>385</v>
      </c>
      <c r="O580" s="21" t="s">
        <v>1841</v>
      </c>
    </row>
    <row r="581" spans="9:15" x14ac:dyDescent="0.25">
      <c r="I581" s="21" t="str">
        <f>IF(B581="","",_xlfn.XLOOKUP(B581,Data!Y:Y,Data!Q:Q,"Not Found",0,1))</f>
        <v/>
      </c>
      <c r="J581" s="35" t="str">
        <f t="shared" si="8"/>
        <v/>
      </c>
      <c r="N581" s="21" t="s">
        <v>1582</v>
      </c>
      <c r="O581" s="21" t="s">
        <v>1841</v>
      </c>
    </row>
    <row r="582" spans="9:15" x14ac:dyDescent="0.25">
      <c r="I582" s="21" t="str">
        <f>IF(B582="","",_xlfn.XLOOKUP(B582,Data!Y:Y,Data!Q:Q,"Not Found",0,1))</f>
        <v/>
      </c>
      <c r="J582" s="35" t="str">
        <f t="shared" si="8"/>
        <v/>
      </c>
      <c r="N582" s="21" t="s">
        <v>1306</v>
      </c>
      <c r="O582" s="21" t="s">
        <v>1841</v>
      </c>
    </row>
    <row r="583" spans="9:15" x14ac:dyDescent="0.25">
      <c r="I583" s="21" t="str">
        <f>IF(B583="","",_xlfn.XLOOKUP(B583,Data!Y:Y,Data!Q:Q,"Not Found",0,1))</f>
        <v/>
      </c>
      <c r="J583" s="35" t="str">
        <f t="shared" si="8"/>
        <v/>
      </c>
      <c r="N583" s="21" t="s">
        <v>1558</v>
      </c>
      <c r="O583" s="21" t="s">
        <v>1841</v>
      </c>
    </row>
    <row r="584" spans="9:15" x14ac:dyDescent="0.25">
      <c r="I584" s="21" t="str">
        <f>IF(B584="","",_xlfn.XLOOKUP(B584,Data!Y:Y,Data!Q:Q,"Not Found",0,1))</f>
        <v/>
      </c>
      <c r="J584" s="35" t="str">
        <f t="shared" ref="J584:J596" si="9">IF(B584="","",_xlfn.XLOOKUP(B584,N:N,O:O,"Not Found",0,1))</f>
        <v/>
      </c>
      <c r="N584" s="21" t="s">
        <v>679</v>
      </c>
      <c r="O584" s="21" t="s">
        <v>1841</v>
      </c>
    </row>
    <row r="585" spans="9:15" x14ac:dyDescent="0.25">
      <c r="I585" s="21" t="str">
        <f>IF(B585="","",_xlfn.XLOOKUP(B585,Data!Y:Y,Data!Q:Q,"Not Found",0,1))</f>
        <v/>
      </c>
      <c r="J585" s="35" t="str">
        <f t="shared" si="9"/>
        <v/>
      </c>
      <c r="N585" s="21" t="s">
        <v>476</v>
      </c>
      <c r="O585" s="21" t="s">
        <v>1841</v>
      </c>
    </row>
    <row r="586" spans="9:15" x14ac:dyDescent="0.25">
      <c r="I586" s="21" t="str">
        <f>IF(B586="","",_xlfn.XLOOKUP(B586,Data!Y:Y,Data!Q:Q,"Not Found",0,1))</f>
        <v/>
      </c>
      <c r="J586" s="35" t="str">
        <f t="shared" si="9"/>
        <v/>
      </c>
      <c r="N586" s="21" t="s">
        <v>1348</v>
      </c>
      <c r="O586" s="21" t="s">
        <v>1841</v>
      </c>
    </row>
    <row r="587" spans="9:15" x14ac:dyDescent="0.25">
      <c r="I587" s="21" t="str">
        <f>IF(B587="","",_xlfn.XLOOKUP(B587,Data!Y:Y,Data!Q:Q,"Not Found",0,1))</f>
        <v/>
      </c>
      <c r="J587" s="35" t="str">
        <f t="shared" si="9"/>
        <v/>
      </c>
      <c r="N587" t="s">
        <v>2147</v>
      </c>
      <c r="O587" s="21" t="s">
        <v>1841</v>
      </c>
    </row>
    <row r="588" spans="9:15" x14ac:dyDescent="0.25">
      <c r="I588" s="21" t="str">
        <f>IF(B588="","",_xlfn.XLOOKUP(B588,Data!Y:Y,Data!Q:Q,"Not Found",0,1))</f>
        <v/>
      </c>
      <c r="J588" s="35" t="str">
        <f t="shared" si="9"/>
        <v/>
      </c>
      <c r="N588" s="21" t="s">
        <v>497</v>
      </c>
      <c r="O588" s="21" t="s">
        <v>1841</v>
      </c>
    </row>
    <row r="589" spans="9:15" x14ac:dyDescent="0.25">
      <c r="I589" s="21" t="str">
        <f>IF(B589="","",_xlfn.XLOOKUP(B589,Data!Y:Y,Data!Q:Q,"Not Found",0,1))</f>
        <v/>
      </c>
      <c r="J589" s="35" t="str">
        <f t="shared" si="9"/>
        <v/>
      </c>
      <c r="N589" t="s">
        <v>2148</v>
      </c>
      <c r="O589" s="21" t="s">
        <v>1841</v>
      </c>
    </row>
    <row r="590" spans="9:15" x14ac:dyDescent="0.25">
      <c r="I590" s="21" t="str">
        <f>IF(B590="","",_xlfn.XLOOKUP(B590,Data!Y:Y,Data!Q:Q,"Not Found",0,1))</f>
        <v/>
      </c>
      <c r="J590" s="35" t="str">
        <f t="shared" si="9"/>
        <v/>
      </c>
      <c r="N590" t="s">
        <v>2149</v>
      </c>
      <c r="O590" s="21" t="s">
        <v>1841</v>
      </c>
    </row>
    <row r="591" spans="9:15" x14ac:dyDescent="0.25">
      <c r="I591" s="21" t="str">
        <f>IF(B591="","",_xlfn.XLOOKUP(B591,Data!Y:Y,Data!Q:Q,"Not Found",0,1))</f>
        <v/>
      </c>
      <c r="J591" s="35" t="str">
        <f t="shared" si="9"/>
        <v/>
      </c>
      <c r="N591" s="21" t="s">
        <v>527</v>
      </c>
      <c r="O591" s="21" t="s">
        <v>1841</v>
      </c>
    </row>
    <row r="592" spans="9:15" x14ac:dyDescent="0.25">
      <c r="I592" s="21" t="str">
        <f>IF(B592="","",_xlfn.XLOOKUP(B592,Data!Y:Y,Data!Q:Q,"Not Found",0,1))</f>
        <v/>
      </c>
      <c r="J592" s="35" t="str">
        <f t="shared" si="9"/>
        <v/>
      </c>
      <c r="N592" t="s">
        <v>2150</v>
      </c>
      <c r="O592" s="21" t="s">
        <v>1841</v>
      </c>
    </row>
    <row r="593" spans="9:15" x14ac:dyDescent="0.25">
      <c r="I593" s="21" t="str">
        <f>IF(B593="","",_xlfn.XLOOKUP(B593,Data!Y:Y,Data!Q:Q,"Not Found",0,1))</f>
        <v/>
      </c>
      <c r="J593" s="35" t="str">
        <f t="shared" si="9"/>
        <v/>
      </c>
      <c r="N593" t="s">
        <v>2151</v>
      </c>
      <c r="O593" s="21" t="s">
        <v>1841</v>
      </c>
    </row>
    <row r="594" spans="9:15" x14ac:dyDescent="0.25">
      <c r="I594" s="21" t="str">
        <f>IF(B594="","",_xlfn.XLOOKUP(B594,Data!Y:Y,Data!Q:Q,"Not Found",0,1))</f>
        <v/>
      </c>
      <c r="J594" s="35" t="str">
        <f t="shared" si="9"/>
        <v/>
      </c>
      <c r="N594" s="21" t="s">
        <v>1434</v>
      </c>
      <c r="O594" s="21" t="s">
        <v>1841</v>
      </c>
    </row>
    <row r="595" spans="9:15" x14ac:dyDescent="0.25">
      <c r="I595" s="21" t="str">
        <f>IF(B595="","",_xlfn.XLOOKUP(B595,Data!Y:Y,Data!Q:Q,"Not Found",0,1))</f>
        <v/>
      </c>
      <c r="J595" s="35" t="str">
        <f t="shared" si="9"/>
        <v/>
      </c>
      <c r="N595" t="s">
        <v>3703</v>
      </c>
      <c r="O595" s="21" t="s">
        <v>1841</v>
      </c>
    </row>
    <row r="596" spans="9:15" x14ac:dyDescent="0.25">
      <c r="I596" s="21" t="str">
        <f>IF(B596="","",_xlfn.XLOOKUP(B596,Data!Y:Y,Data!Q:Q,"Not Found",0,1))</f>
        <v/>
      </c>
      <c r="J596" s="35" t="str">
        <f t="shared" si="9"/>
        <v/>
      </c>
      <c r="N596" s="21" t="s">
        <v>551</v>
      </c>
      <c r="O596" s="21" t="s">
        <v>1841</v>
      </c>
    </row>
    <row r="597" spans="9:15" x14ac:dyDescent="0.25">
      <c r="N597" s="21" t="s">
        <v>1631</v>
      </c>
      <c r="O597" s="21" t="s">
        <v>1841</v>
      </c>
    </row>
    <row r="598" spans="9:15" x14ac:dyDescent="0.25">
      <c r="N598" s="21" t="s">
        <v>330</v>
      </c>
      <c r="O598" s="21" t="s">
        <v>1841</v>
      </c>
    </row>
    <row r="599" spans="9:15" x14ac:dyDescent="0.25">
      <c r="N599" s="21" t="s">
        <v>1499</v>
      </c>
      <c r="O599" s="21" t="s">
        <v>1841</v>
      </c>
    </row>
    <row r="600" spans="9:15" x14ac:dyDescent="0.25">
      <c r="N600" s="21" t="s">
        <v>362</v>
      </c>
      <c r="O600" s="21" t="s">
        <v>1841</v>
      </c>
    </row>
    <row r="601" spans="9:15" x14ac:dyDescent="0.25">
      <c r="N601" s="21" t="s">
        <v>1438</v>
      </c>
      <c r="O601" s="21" t="s">
        <v>1842</v>
      </c>
    </row>
    <row r="602" spans="9:15" x14ac:dyDescent="0.25">
      <c r="N602" s="21" t="s">
        <v>1590</v>
      </c>
      <c r="O602" s="21" t="s">
        <v>1843</v>
      </c>
    </row>
    <row r="603" spans="9:15" x14ac:dyDescent="0.25">
      <c r="N603" s="21" t="s">
        <v>1815</v>
      </c>
      <c r="O603" s="21" t="s">
        <v>1857</v>
      </c>
    </row>
    <row r="604" spans="9:15" x14ac:dyDescent="0.25">
      <c r="N604" t="s">
        <v>2152</v>
      </c>
      <c r="O604" s="21" t="s">
        <v>1857</v>
      </c>
    </row>
    <row r="605" spans="9:15" x14ac:dyDescent="0.25">
      <c r="N605" s="21" t="s">
        <v>1818</v>
      </c>
      <c r="O605" s="21" t="s">
        <v>1857</v>
      </c>
    </row>
    <row r="606" spans="9:15" x14ac:dyDescent="0.25">
      <c r="N606" t="s">
        <v>2153</v>
      </c>
      <c r="O606" s="21" t="s">
        <v>1857</v>
      </c>
    </row>
    <row r="607" spans="9:15" x14ac:dyDescent="0.25">
      <c r="N607" t="s">
        <v>3379</v>
      </c>
      <c r="O607" s="21" t="s">
        <v>3329</v>
      </c>
    </row>
    <row r="608" spans="9:15" x14ac:dyDescent="0.25">
      <c r="N608" s="21" t="s">
        <v>1376</v>
      </c>
      <c r="O608" s="21" t="s">
        <v>1853</v>
      </c>
    </row>
    <row r="609" spans="14:15" x14ac:dyDescent="0.25">
      <c r="N609" t="s">
        <v>2460</v>
      </c>
      <c r="O609" s="21" t="s">
        <v>1853</v>
      </c>
    </row>
    <row r="610" spans="14:15" x14ac:dyDescent="0.25">
      <c r="N610" s="21" t="s">
        <v>1983</v>
      </c>
      <c r="O610" s="21" t="s">
        <v>1853</v>
      </c>
    </row>
    <row r="611" spans="14:15" x14ac:dyDescent="0.25">
      <c r="N611" t="s">
        <v>2461</v>
      </c>
      <c r="O611" s="21" t="s">
        <v>1853</v>
      </c>
    </row>
    <row r="612" spans="14:15" x14ac:dyDescent="0.25">
      <c r="N612" t="s">
        <v>3449</v>
      </c>
      <c r="O612" s="21" t="s">
        <v>3450</v>
      </c>
    </row>
    <row r="613" spans="14:15" x14ac:dyDescent="0.25">
      <c r="N613" s="21" t="s">
        <v>74</v>
      </c>
      <c r="O613" s="21" t="s">
        <v>1844</v>
      </c>
    </row>
    <row r="614" spans="14:15" x14ac:dyDescent="0.25">
      <c r="N614" t="s">
        <v>2154</v>
      </c>
      <c r="O614" s="21" t="s">
        <v>1844</v>
      </c>
    </row>
    <row r="615" spans="14:15" x14ac:dyDescent="0.25">
      <c r="N615" s="21" t="s">
        <v>180</v>
      </c>
      <c r="O615" s="21" t="s">
        <v>1844</v>
      </c>
    </row>
    <row r="616" spans="14:15" x14ac:dyDescent="0.25">
      <c r="N616" s="21" t="s">
        <v>1592</v>
      </c>
      <c r="O616" s="21" t="s">
        <v>1844</v>
      </c>
    </row>
    <row r="617" spans="14:15" x14ac:dyDescent="0.25">
      <c r="N617" s="21" t="s">
        <v>220</v>
      </c>
      <c r="O617" s="21" t="s">
        <v>1844</v>
      </c>
    </row>
    <row r="618" spans="14:15" x14ac:dyDescent="0.25">
      <c r="N618" t="s">
        <v>2155</v>
      </c>
      <c r="O618" s="21" t="s">
        <v>1845</v>
      </c>
    </row>
    <row r="619" spans="14:15" x14ac:dyDescent="0.25">
      <c r="N619" t="s">
        <v>2156</v>
      </c>
      <c r="O619" s="21" t="s">
        <v>1845</v>
      </c>
    </row>
    <row r="620" spans="14:15" x14ac:dyDescent="0.25">
      <c r="N620" s="21" t="s">
        <v>242</v>
      </c>
      <c r="O620" s="21" t="s">
        <v>1845</v>
      </c>
    </row>
    <row r="621" spans="14:15" x14ac:dyDescent="0.25">
      <c r="N621" t="s">
        <v>2157</v>
      </c>
      <c r="O621" s="21" t="s">
        <v>1845</v>
      </c>
    </row>
    <row r="622" spans="14:15" x14ac:dyDescent="0.25">
      <c r="N622" t="s">
        <v>2158</v>
      </c>
      <c r="O622" s="21" t="s">
        <v>1845</v>
      </c>
    </row>
    <row r="623" spans="14:15" x14ac:dyDescent="0.25">
      <c r="N623" t="s">
        <v>2159</v>
      </c>
      <c r="O623" s="21" t="s">
        <v>1845</v>
      </c>
    </row>
    <row r="624" spans="14:15" x14ac:dyDescent="0.25">
      <c r="N624" t="s">
        <v>2160</v>
      </c>
      <c r="O624" s="21" t="s">
        <v>1845</v>
      </c>
    </row>
    <row r="625" spans="14:15" x14ac:dyDescent="0.25">
      <c r="N625" s="21" t="s">
        <v>1309</v>
      </c>
      <c r="O625" s="21" t="s">
        <v>1844</v>
      </c>
    </row>
    <row r="626" spans="14:15" x14ac:dyDescent="0.25">
      <c r="N626" t="s">
        <v>2452</v>
      </c>
      <c r="O626" s="21" t="s">
        <v>1844</v>
      </c>
    </row>
    <row r="627" spans="14:15" x14ac:dyDescent="0.25">
      <c r="N627" t="s">
        <v>2454</v>
      </c>
      <c r="O627" s="21" t="s">
        <v>1844</v>
      </c>
    </row>
    <row r="628" spans="14:15" x14ac:dyDescent="0.25">
      <c r="N628" s="21" t="s">
        <v>680</v>
      </c>
      <c r="O628" s="21" t="s">
        <v>1844</v>
      </c>
    </row>
    <row r="629" spans="14:15" x14ac:dyDescent="0.25">
      <c r="N629" s="21" t="s">
        <v>1351</v>
      </c>
      <c r="O629" s="21" t="s">
        <v>1844</v>
      </c>
    </row>
    <row r="630" spans="14:15" x14ac:dyDescent="0.25">
      <c r="N630" t="s">
        <v>3778</v>
      </c>
      <c r="O630" s="21" t="s">
        <v>1844</v>
      </c>
    </row>
    <row r="631" spans="14:15" x14ac:dyDescent="0.25">
      <c r="N631" t="s">
        <v>2332</v>
      </c>
      <c r="O631" s="21" t="s">
        <v>1844</v>
      </c>
    </row>
    <row r="632" spans="14:15" x14ac:dyDescent="0.25">
      <c r="N632" t="s">
        <v>2161</v>
      </c>
      <c r="O632" s="21" t="s">
        <v>1844</v>
      </c>
    </row>
    <row r="633" spans="14:15" x14ac:dyDescent="0.25">
      <c r="N633" s="21" t="s">
        <v>1355</v>
      </c>
      <c r="O633" s="21" t="s">
        <v>1844</v>
      </c>
    </row>
    <row r="634" spans="14:15" x14ac:dyDescent="0.25">
      <c r="N634" t="s">
        <v>2162</v>
      </c>
      <c r="O634" s="21" t="s">
        <v>1844</v>
      </c>
    </row>
    <row r="635" spans="14:15" x14ac:dyDescent="0.25">
      <c r="N635" t="s">
        <v>3319</v>
      </c>
      <c r="O635" s="21" t="s">
        <v>1844</v>
      </c>
    </row>
    <row r="636" spans="14:15" x14ac:dyDescent="0.25">
      <c r="N636" s="21" t="s">
        <v>1386</v>
      </c>
      <c r="O636" s="21" t="s">
        <v>1844</v>
      </c>
    </row>
    <row r="637" spans="14:15" x14ac:dyDescent="0.25">
      <c r="N637" t="s">
        <v>2000</v>
      </c>
      <c r="O637" s="21" t="s">
        <v>1844</v>
      </c>
    </row>
    <row r="638" spans="14:15" x14ac:dyDescent="0.25">
      <c r="N638" s="21" t="s">
        <v>637</v>
      </c>
      <c r="O638" s="21" t="s">
        <v>1844</v>
      </c>
    </row>
    <row r="639" spans="14:15" x14ac:dyDescent="0.25">
      <c r="N639" t="s">
        <v>2329</v>
      </c>
      <c r="O639" s="21" t="s">
        <v>1844</v>
      </c>
    </row>
    <row r="640" spans="14:15" x14ac:dyDescent="0.25">
      <c r="N640" t="s">
        <v>2330</v>
      </c>
      <c r="O640" s="21" t="s">
        <v>1844</v>
      </c>
    </row>
    <row r="641" spans="14:15" x14ac:dyDescent="0.25">
      <c r="N641" s="21" t="s">
        <v>1435</v>
      </c>
      <c r="O641" s="21" t="s">
        <v>1844</v>
      </c>
    </row>
    <row r="642" spans="14:15" x14ac:dyDescent="0.25">
      <c r="N642" t="s">
        <v>3490</v>
      </c>
      <c r="O642" s="21" t="s">
        <v>1844</v>
      </c>
    </row>
    <row r="643" spans="14:15" x14ac:dyDescent="0.25">
      <c r="N643" s="21" t="s">
        <v>261</v>
      </c>
      <c r="O643" s="21" t="s">
        <v>1844</v>
      </c>
    </row>
    <row r="644" spans="14:15" x14ac:dyDescent="0.25">
      <c r="N644" s="21" t="s">
        <v>294</v>
      </c>
      <c r="O644" s="21" t="s">
        <v>1845</v>
      </c>
    </row>
    <row r="645" spans="14:15" x14ac:dyDescent="0.25">
      <c r="N645" s="21" t="s">
        <v>306</v>
      </c>
      <c r="O645" s="21" t="s">
        <v>1845</v>
      </c>
    </row>
    <row r="646" spans="14:15" x14ac:dyDescent="0.25">
      <c r="N646" s="21" t="s">
        <v>1632</v>
      </c>
      <c r="O646" s="21" t="s">
        <v>1844</v>
      </c>
    </row>
    <row r="647" spans="14:15" x14ac:dyDescent="0.25">
      <c r="N647" s="21" t="s">
        <v>332</v>
      </c>
      <c r="O647" s="21" t="s">
        <v>1844</v>
      </c>
    </row>
    <row r="648" spans="14:15" x14ac:dyDescent="0.25">
      <c r="N648" s="21" t="s">
        <v>341</v>
      </c>
      <c r="O648" s="21" t="s">
        <v>1844</v>
      </c>
    </row>
    <row r="649" spans="14:15" x14ac:dyDescent="0.25">
      <c r="N649" s="21" t="s">
        <v>1500</v>
      </c>
      <c r="O649" s="21" t="s">
        <v>1844</v>
      </c>
    </row>
    <row r="650" spans="14:15" x14ac:dyDescent="0.25">
      <c r="N650" s="21" t="s">
        <v>363</v>
      </c>
      <c r="O650" s="21" t="s">
        <v>1844</v>
      </c>
    </row>
    <row r="651" spans="14:15" x14ac:dyDescent="0.25">
      <c r="N651" s="21" t="s">
        <v>1383</v>
      </c>
      <c r="O651" s="21" t="s">
        <v>1841</v>
      </c>
    </row>
    <row r="652" spans="14:15" x14ac:dyDescent="0.25">
      <c r="N652" t="s">
        <v>3322</v>
      </c>
      <c r="O652" s="21" t="s">
        <v>1841</v>
      </c>
    </row>
    <row r="653" spans="14:15" x14ac:dyDescent="0.25">
      <c r="N653" t="s">
        <v>3471</v>
      </c>
      <c r="O653" s="21" t="s">
        <v>3499</v>
      </c>
    </row>
    <row r="654" spans="14:15" x14ac:dyDescent="0.25">
      <c r="N654" t="s">
        <v>2474</v>
      </c>
      <c r="O654" t="s">
        <v>2482</v>
      </c>
    </row>
    <row r="655" spans="14:15" x14ac:dyDescent="0.25">
      <c r="N655" t="s">
        <v>3333</v>
      </c>
      <c r="O655" t="s">
        <v>2482</v>
      </c>
    </row>
    <row r="656" spans="14:15" x14ac:dyDescent="0.25">
      <c r="N656" t="s">
        <v>3482</v>
      </c>
      <c r="O656" s="21" t="s">
        <v>3317</v>
      </c>
    </row>
    <row r="657" spans="14:15" x14ac:dyDescent="0.25">
      <c r="N657" t="s">
        <v>3484</v>
      </c>
      <c r="O657" s="21" t="s">
        <v>3317</v>
      </c>
    </row>
    <row r="658" spans="14:15" x14ac:dyDescent="0.25">
      <c r="N658" t="s">
        <v>3701</v>
      </c>
      <c r="O658" s="21" t="s">
        <v>3317</v>
      </c>
    </row>
    <row r="659" spans="14:15" x14ac:dyDescent="0.25">
      <c r="N659" t="s">
        <v>3485</v>
      </c>
      <c r="O659" s="21" t="s">
        <v>3317</v>
      </c>
    </row>
    <row r="660" spans="14:15" x14ac:dyDescent="0.25">
      <c r="N660" t="s">
        <v>3713</v>
      </c>
      <c r="O660" s="21" t="s">
        <v>1860</v>
      </c>
    </row>
    <row r="661" spans="14:15" x14ac:dyDescent="0.25">
      <c r="N661" t="s">
        <v>3303</v>
      </c>
      <c r="O661" t="s">
        <v>2482</v>
      </c>
    </row>
    <row r="662" spans="14:15" x14ac:dyDescent="0.25">
      <c r="N662" s="21" t="s">
        <v>1756</v>
      </c>
      <c r="O662" s="21" t="s">
        <v>1852</v>
      </c>
    </row>
    <row r="663" spans="14:15" x14ac:dyDescent="0.25">
      <c r="N663" s="21" t="s">
        <v>1762</v>
      </c>
      <c r="O663" s="21" t="s">
        <v>1687</v>
      </c>
    </row>
    <row r="664" spans="14:15" x14ac:dyDescent="0.25">
      <c r="N664" s="21" t="s">
        <v>1767</v>
      </c>
      <c r="O664" s="21" t="s">
        <v>1687</v>
      </c>
    </row>
    <row r="665" spans="14:15" x14ac:dyDescent="0.25">
      <c r="N665" s="21" t="s">
        <v>1781</v>
      </c>
      <c r="O665" s="21" t="s">
        <v>1687</v>
      </c>
    </row>
    <row r="666" spans="14:15" x14ac:dyDescent="0.25">
      <c r="N666" s="21" t="s">
        <v>1912</v>
      </c>
      <c r="O666" s="21" t="s">
        <v>1852</v>
      </c>
    </row>
    <row r="667" spans="14:15" x14ac:dyDescent="0.25">
      <c r="N667" s="21" t="s">
        <v>1916</v>
      </c>
      <c r="O667" s="21" t="s">
        <v>1687</v>
      </c>
    </row>
    <row r="668" spans="14:15" x14ac:dyDescent="0.25">
      <c r="N668" s="21" t="s">
        <v>1935</v>
      </c>
      <c r="O668" s="21" t="s">
        <v>1687</v>
      </c>
    </row>
    <row r="669" spans="14:15" x14ac:dyDescent="0.25">
      <c r="N669" t="s">
        <v>3720</v>
      </c>
      <c r="O669" s="21" t="s">
        <v>1852</v>
      </c>
    </row>
    <row r="670" spans="14:15" x14ac:dyDescent="0.25">
      <c r="N670" t="s">
        <v>3735</v>
      </c>
      <c r="O670" s="21" t="s">
        <v>1687</v>
      </c>
    </row>
    <row r="671" spans="14:15" x14ac:dyDescent="0.25">
      <c r="N671" t="s">
        <v>3752</v>
      </c>
      <c r="O671" s="21" t="s">
        <v>1687</v>
      </c>
    </row>
    <row r="672" spans="14:15" x14ac:dyDescent="0.25">
      <c r="N672" t="s">
        <v>2163</v>
      </c>
      <c r="O672" s="21" t="s">
        <v>1860</v>
      </c>
    </row>
    <row r="673" spans="14:15" x14ac:dyDescent="0.25">
      <c r="N673" s="21" t="s">
        <v>1816</v>
      </c>
      <c r="O673" s="21" t="s">
        <v>1860</v>
      </c>
    </row>
    <row r="674" spans="14:15" x14ac:dyDescent="0.25">
      <c r="N674" s="21" t="s">
        <v>1817</v>
      </c>
      <c r="O674" s="21" t="s">
        <v>1860</v>
      </c>
    </row>
    <row r="675" spans="14:15" x14ac:dyDescent="0.25">
      <c r="N675" s="21" t="s">
        <v>1819</v>
      </c>
      <c r="O675" s="21" t="s">
        <v>1860</v>
      </c>
    </row>
    <row r="676" spans="14:15" x14ac:dyDescent="0.25">
      <c r="N676" s="21" t="s">
        <v>1820</v>
      </c>
      <c r="O676" s="21" t="s">
        <v>1860</v>
      </c>
    </row>
    <row r="677" spans="14:15" x14ac:dyDescent="0.25">
      <c r="N677" t="s">
        <v>2684</v>
      </c>
      <c r="O677" s="21" t="s">
        <v>1860</v>
      </c>
    </row>
    <row r="678" spans="14:15" x14ac:dyDescent="0.25">
      <c r="N678" s="21" t="s">
        <v>446</v>
      </c>
      <c r="O678" s="21" t="s">
        <v>1860</v>
      </c>
    </row>
    <row r="679" spans="14:15" x14ac:dyDescent="0.25">
      <c r="N679" t="s">
        <v>3684</v>
      </c>
      <c r="O679" s="21" t="s">
        <v>1860</v>
      </c>
    </row>
    <row r="680" spans="14:15" x14ac:dyDescent="0.25">
      <c r="N680" s="21" t="s">
        <v>1973</v>
      </c>
      <c r="O680" s="21" t="s">
        <v>1860</v>
      </c>
    </row>
    <row r="681" spans="14:15" x14ac:dyDescent="0.25">
      <c r="N681" s="21" t="s">
        <v>581</v>
      </c>
      <c r="O681" s="21" t="s">
        <v>1860</v>
      </c>
    </row>
    <row r="682" spans="14:15" x14ac:dyDescent="0.25">
      <c r="N682" t="s">
        <v>3695</v>
      </c>
      <c r="O682" s="21" t="s">
        <v>1860</v>
      </c>
    </row>
    <row r="683" spans="14:15" x14ac:dyDescent="0.25">
      <c r="N683" s="21" t="s">
        <v>1570</v>
      </c>
      <c r="O683" s="21" t="s">
        <v>1860</v>
      </c>
    </row>
    <row r="684" spans="14:15" x14ac:dyDescent="0.25">
      <c r="N684" t="s">
        <v>3680</v>
      </c>
      <c r="O684" s="21" t="s">
        <v>1860</v>
      </c>
    </row>
    <row r="685" spans="14:15" x14ac:dyDescent="0.25">
      <c r="N685" t="s">
        <v>3493</v>
      </c>
      <c r="O685" s="21" t="s">
        <v>1860</v>
      </c>
    </row>
    <row r="686" spans="14:15" x14ac:dyDescent="0.25">
      <c r="N686" s="21" t="s">
        <v>488</v>
      </c>
      <c r="O686" s="21" t="s">
        <v>1860</v>
      </c>
    </row>
    <row r="687" spans="14:15" x14ac:dyDescent="0.25">
      <c r="N687" s="21" t="s">
        <v>1977</v>
      </c>
      <c r="O687" s="21" t="s">
        <v>1860</v>
      </c>
    </row>
    <row r="688" spans="14:15" x14ac:dyDescent="0.25">
      <c r="N688" s="21" t="s">
        <v>521</v>
      </c>
      <c r="O688" s="21" t="s">
        <v>1860</v>
      </c>
    </row>
    <row r="689" spans="14:15" x14ac:dyDescent="0.25">
      <c r="N689" s="21" t="s">
        <v>1965</v>
      </c>
      <c r="O689" s="21" t="s">
        <v>1860</v>
      </c>
    </row>
    <row r="690" spans="14:15" x14ac:dyDescent="0.25">
      <c r="N690" s="21" t="s">
        <v>1961</v>
      </c>
      <c r="O690" s="21" t="s">
        <v>1860</v>
      </c>
    </row>
    <row r="691" spans="14:15" x14ac:dyDescent="0.25">
      <c r="N691" t="s">
        <v>2164</v>
      </c>
      <c r="O691" s="21" t="s">
        <v>1860</v>
      </c>
    </row>
    <row r="692" spans="14:15" x14ac:dyDescent="0.25">
      <c r="N692" t="s">
        <v>2165</v>
      </c>
      <c r="O692" s="21" t="s">
        <v>1860</v>
      </c>
    </row>
    <row r="693" spans="14:15" x14ac:dyDescent="0.25">
      <c r="N693" s="21" t="s">
        <v>543</v>
      </c>
      <c r="O693" s="21" t="s">
        <v>1860</v>
      </c>
    </row>
    <row r="694" spans="14:15" x14ac:dyDescent="0.25">
      <c r="N694" s="21" t="s">
        <v>1964</v>
      </c>
      <c r="O694" s="21" t="s">
        <v>1860</v>
      </c>
    </row>
    <row r="695" spans="14:15" x14ac:dyDescent="0.25">
      <c r="N695" s="21" t="s">
        <v>1962</v>
      </c>
      <c r="O695" s="21" t="s">
        <v>1860</v>
      </c>
    </row>
    <row r="696" spans="14:15" x14ac:dyDescent="0.25">
      <c r="N696" t="s">
        <v>3788</v>
      </c>
      <c r="O696" s="21" t="s">
        <v>1860</v>
      </c>
    </row>
    <row r="697" spans="14:15" x14ac:dyDescent="0.25">
      <c r="N697" t="s">
        <v>3789</v>
      </c>
      <c r="O697" s="21" t="s">
        <v>1860</v>
      </c>
    </row>
    <row r="698" spans="14:15" x14ac:dyDescent="0.25">
      <c r="N698" t="s">
        <v>3791</v>
      </c>
      <c r="O698" s="21" t="s">
        <v>1860</v>
      </c>
    </row>
    <row r="699" spans="14:15" x14ac:dyDescent="0.25">
      <c r="N699" s="21" t="s">
        <v>647</v>
      </c>
      <c r="O699" s="21" t="s">
        <v>1860</v>
      </c>
    </row>
    <row r="700" spans="14:15" x14ac:dyDescent="0.25">
      <c r="N700" t="s">
        <v>2464</v>
      </c>
      <c r="O700" s="21" t="s">
        <v>1860</v>
      </c>
    </row>
    <row r="701" spans="14:15" x14ac:dyDescent="0.25">
      <c r="N701" s="21" t="s">
        <v>608</v>
      </c>
      <c r="O701" s="21" t="s">
        <v>1860</v>
      </c>
    </row>
    <row r="702" spans="14:15" x14ac:dyDescent="0.25">
      <c r="N702" s="21" t="s">
        <v>676</v>
      </c>
      <c r="O702" s="21" t="s">
        <v>1860</v>
      </c>
    </row>
    <row r="703" spans="14:15" x14ac:dyDescent="0.25">
      <c r="N703" s="21" t="s">
        <v>628</v>
      </c>
      <c r="O703" s="21" t="s">
        <v>1860</v>
      </c>
    </row>
    <row r="704" spans="14:15" x14ac:dyDescent="0.25">
      <c r="N704" t="s">
        <v>2455</v>
      </c>
      <c r="O704" s="21" t="s">
        <v>1860</v>
      </c>
    </row>
    <row r="705" spans="14:15" x14ac:dyDescent="0.25">
      <c r="N705" t="s">
        <v>2688</v>
      </c>
      <c r="O705" s="21" t="s">
        <v>1860</v>
      </c>
    </row>
    <row r="706" spans="14:15" x14ac:dyDescent="0.25">
      <c r="N706" t="s">
        <v>2247</v>
      </c>
      <c r="O706" s="21" t="s">
        <v>1860</v>
      </c>
    </row>
    <row r="707" spans="14:15" x14ac:dyDescent="0.25">
      <c r="N707" s="21" t="s">
        <v>631</v>
      </c>
      <c r="O707" s="21" t="s">
        <v>1860</v>
      </c>
    </row>
    <row r="708" spans="14:15" x14ac:dyDescent="0.25">
      <c r="N708" s="21" t="s">
        <v>632</v>
      </c>
      <c r="O708" s="21" t="s">
        <v>1860</v>
      </c>
    </row>
    <row r="709" spans="14:15" x14ac:dyDescent="0.25">
      <c r="N709" s="21" t="s">
        <v>669</v>
      </c>
      <c r="O709" s="21" t="s">
        <v>1860</v>
      </c>
    </row>
    <row r="710" spans="14:15" x14ac:dyDescent="0.25">
      <c r="N710" s="21" t="s">
        <v>672</v>
      </c>
      <c r="O710" s="21" t="s">
        <v>1860</v>
      </c>
    </row>
    <row r="711" spans="14:15" x14ac:dyDescent="0.25">
      <c r="N711" t="s">
        <v>3714</v>
      </c>
      <c r="O711" s="21" t="s">
        <v>1907</v>
      </c>
    </row>
    <row r="712" spans="14:15" x14ac:dyDescent="0.25">
      <c r="N712" t="s">
        <v>3751</v>
      </c>
      <c r="O712" s="21" t="s">
        <v>1907</v>
      </c>
    </row>
    <row r="713" spans="14:15" x14ac:dyDescent="0.25">
      <c r="N713" t="s">
        <v>2166</v>
      </c>
      <c r="O713" s="21" t="s">
        <v>1907</v>
      </c>
    </row>
    <row r="714" spans="14:15" x14ac:dyDescent="0.25">
      <c r="N714" t="s">
        <v>2167</v>
      </c>
      <c r="O714" s="21" t="s">
        <v>1907</v>
      </c>
    </row>
    <row r="715" spans="14:15" x14ac:dyDescent="0.25">
      <c r="N715" s="21" t="s">
        <v>2168</v>
      </c>
      <c r="O715" s="21" t="s">
        <v>1907</v>
      </c>
    </row>
    <row r="716" spans="14:15" x14ac:dyDescent="0.25">
      <c r="N716" s="21" t="s">
        <v>2169</v>
      </c>
      <c r="O716" s="21" t="s">
        <v>1907</v>
      </c>
    </row>
    <row r="717" spans="14:15" x14ac:dyDescent="0.25">
      <c r="N717" t="s">
        <v>2170</v>
      </c>
      <c r="O717" s="21" t="s">
        <v>1907</v>
      </c>
    </row>
    <row r="718" spans="14:15" x14ac:dyDescent="0.25">
      <c r="N718" t="s">
        <v>2171</v>
      </c>
      <c r="O718" s="21" t="s">
        <v>1907</v>
      </c>
    </row>
    <row r="719" spans="14:15" x14ac:dyDescent="0.25">
      <c r="N719" t="s">
        <v>2172</v>
      </c>
      <c r="O719" s="21" t="s">
        <v>1907</v>
      </c>
    </row>
    <row r="720" spans="14:15" x14ac:dyDescent="0.25">
      <c r="N720" t="s">
        <v>2173</v>
      </c>
      <c r="O720" s="21" t="s">
        <v>1907</v>
      </c>
    </row>
    <row r="721" spans="14:15" x14ac:dyDescent="0.25">
      <c r="N721" s="21" t="s">
        <v>1909</v>
      </c>
      <c r="O721" s="21" t="s">
        <v>1907</v>
      </c>
    </row>
    <row r="722" spans="14:15" x14ac:dyDescent="0.25">
      <c r="N722" s="21" t="s">
        <v>1908</v>
      </c>
      <c r="O722" s="21" t="s">
        <v>1907</v>
      </c>
    </row>
    <row r="723" spans="14:15" x14ac:dyDescent="0.25">
      <c r="N723" s="21" t="s">
        <v>1928</v>
      </c>
      <c r="O723" s="21" t="s">
        <v>1907</v>
      </c>
    </row>
    <row r="724" spans="14:15" x14ac:dyDescent="0.25">
      <c r="N724" s="21" t="s">
        <v>1929</v>
      </c>
      <c r="O724" s="21" t="s">
        <v>1907</v>
      </c>
    </row>
    <row r="725" spans="14:15" x14ac:dyDescent="0.25">
      <c r="N725" s="21" t="s">
        <v>1925</v>
      </c>
      <c r="O725" s="21" t="s">
        <v>1907</v>
      </c>
    </row>
    <row r="726" spans="14:15" x14ac:dyDescent="0.25">
      <c r="N726" s="241" t="s">
        <v>3507</v>
      </c>
      <c r="O726" s="241" t="s">
        <v>3507</v>
      </c>
    </row>
    <row r="727" spans="14:15" x14ac:dyDescent="0.25">
      <c r="N727" t="s">
        <v>2174</v>
      </c>
      <c r="O727" t="s">
        <v>2242</v>
      </c>
    </row>
    <row r="728" spans="14:15" x14ac:dyDescent="0.25">
      <c r="N728" t="s">
        <v>2175</v>
      </c>
      <c r="O728" t="s">
        <v>2242</v>
      </c>
    </row>
    <row r="729" spans="14:15" x14ac:dyDescent="0.25">
      <c r="N729" t="s">
        <v>2176</v>
      </c>
      <c r="O729" t="s">
        <v>2242</v>
      </c>
    </row>
    <row r="730" spans="14:15" x14ac:dyDescent="0.25">
      <c r="N730" t="s">
        <v>2177</v>
      </c>
      <c r="O730" t="s">
        <v>2242</v>
      </c>
    </row>
    <row r="731" spans="14:15" x14ac:dyDescent="0.25">
      <c r="N731" t="s">
        <v>2178</v>
      </c>
      <c r="O731" t="s">
        <v>2242</v>
      </c>
    </row>
    <row r="732" spans="14:15" x14ac:dyDescent="0.25">
      <c r="N732" t="s">
        <v>2179</v>
      </c>
      <c r="O732" t="s">
        <v>2242</v>
      </c>
    </row>
    <row r="733" spans="14:15" x14ac:dyDescent="0.25">
      <c r="N733" t="s">
        <v>2180</v>
      </c>
      <c r="O733" t="s">
        <v>2242</v>
      </c>
    </row>
    <row r="734" spans="14:15" x14ac:dyDescent="0.25">
      <c r="N734" t="s">
        <v>2181</v>
      </c>
      <c r="O734" t="s">
        <v>2242</v>
      </c>
    </row>
    <row r="735" spans="14:15" x14ac:dyDescent="0.25">
      <c r="N735" t="s">
        <v>2182</v>
      </c>
      <c r="O735" t="s">
        <v>2242</v>
      </c>
    </row>
    <row r="736" spans="14:15" x14ac:dyDescent="0.25">
      <c r="N736" s="21" t="s">
        <v>2183</v>
      </c>
      <c r="O736" t="s">
        <v>2242</v>
      </c>
    </row>
    <row r="737" spans="14:15" x14ac:dyDescent="0.25">
      <c r="N737" s="21" t="s">
        <v>2184</v>
      </c>
      <c r="O737" t="s">
        <v>2242</v>
      </c>
    </row>
    <row r="738" spans="14:15" x14ac:dyDescent="0.25">
      <c r="N738" s="21" t="s">
        <v>2185</v>
      </c>
      <c r="O738" t="s">
        <v>2242</v>
      </c>
    </row>
    <row r="739" spans="14:15" x14ac:dyDescent="0.25">
      <c r="N739" t="s">
        <v>3815</v>
      </c>
      <c r="O739" t="s">
        <v>2242</v>
      </c>
    </row>
    <row r="740" spans="14:15" x14ac:dyDescent="0.25">
      <c r="N740" t="s">
        <v>3819</v>
      </c>
      <c r="O740" t="s">
        <v>2242</v>
      </c>
    </row>
    <row r="741" spans="14:15" x14ac:dyDescent="0.25">
      <c r="N741" s="21" t="s">
        <v>2186</v>
      </c>
      <c r="O741" t="s">
        <v>2242</v>
      </c>
    </row>
    <row r="742" spans="14:15" x14ac:dyDescent="0.25">
      <c r="N742" t="s">
        <v>2187</v>
      </c>
      <c r="O742" t="s">
        <v>2242</v>
      </c>
    </row>
    <row r="743" spans="14:15" x14ac:dyDescent="0.25">
      <c r="N743" t="s">
        <v>2188</v>
      </c>
      <c r="O743" t="s">
        <v>2242</v>
      </c>
    </row>
    <row r="744" spans="14:15" x14ac:dyDescent="0.25">
      <c r="N744" t="s">
        <v>2189</v>
      </c>
      <c r="O744" t="s">
        <v>2242</v>
      </c>
    </row>
    <row r="745" spans="14:15" x14ac:dyDescent="0.25">
      <c r="N745" t="s">
        <v>2190</v>
      </c>
      <c r="O745" t="s">
        <v>2242</v>
      </c>
    </row>
    <row r="746" spans="14:15" x14ac:dyDescent="0.25">
      <c r="N746" s="21" t="s">
        <v>160</v>
      </c>
      <c r="O746" s="21" t="s">
        <v>1827</v>
      </c>
    </row>
    <row r="747" spans="14:15" x14ac:dyDescent="0.25">
      <c r="N747" s="21" t="s">
        <v>441</v>
      </c>
      <c r="O747" s="21" t="s">
        <v>1827</v>
      </c>
    </row>
    <row r="748" spans="14:15" x14ac:dyDescent="0.25">
      <c r="N748" s="21" t="s">
        <v>1967</v>
      </c>
      <c r="O748" s="21" t="s">
        <v>1827</v>
      </c>
    </row>
    <row r="749" spans="14:15" x14ac:dyDescent="0.25">
      <c r="N749" s="21" t="s">
        <v>189</v>
      </c>
      <c r="O749" s="21" t="s">
        <v>1827</v>
      </c>
    </row>
    <row r="750" spans="14:15" x14ac:dyDescent="0.25">
      <c r="N750" t="s">
        <v>3305</v>
      </c>
      <c r="O750" s="21" t="s">
        <v>1827</v>
      </c>
    </row>
    <row r="751" spans="14:15" x14ac:dyDescent="0.25">
      <c r="N751" t="s">
        <v>2191</v>
      </c>
      <c r="O751" s="21" t="s">
        <v>1827</v>
      </c>
    </row>
    <row r="752" spans="14:15" x14ac:dyDescent="0.25">
      <c r="N752" t="s">
        <v>2192</v>
      </c>
      <c r="O752" s="21" t="s">
        <v>1827</v>
      </c>
    </row>
    <row r="753" spans="14:15" x14ac:dyDescent="0.25">
      <c r="N753" s="21" t="s">
        <v>1971</v>
      </c>
      <c r="O753" s="21" t="s">
        <v>1827</v>
      </c>
    </row>
    <row r="754" spans="14:15" x14ac:dyDescent="0.25">
      <c r="N754" s="21" t="s">
        <v>1956</v>
      </c>
      <c r="O754" s="21" t="s">
        <v>1827</v>
      </c>
    </row>
    <row r="755" spans="14:15" x14ac:dyDescent="0.25">
      <c r="N755" s="21" t="s">
        <v>1978</v>
      </c>
      <c r="O755" s="21" t="s">
        <v>1827</v>
      </c>
    </row>
    <row r="756" spans="14:15" x14ac:dyDescent="0.25">
      <c r="N756" s="21" t="s">
        <v>1995</v>
      </c>
      <c r="O756" s="21" t="s">
        <v>1827</v>
      </c>
    </row>
    <row r="757" spans="14:15" x14ac:dyDescent="0.25">
      <c r="N757" t="s">
        <v>2333</v>
      </c>
      <c r="O757" s="21" t="s">
        <v>1827</v>
      </c>
    </row>
    <row r="758" spans="14:15" x14ac:dyDescent="0.25">
      <c r="N758" s="21" t="s">
        <v>578</v>
      </c>
      <c r="O758" s="21" t="s">
        <v>1827</v>
      </c>
    </row>
    <row r="759" spans="14:15" x14ac:dyDescent="0.25">
      <c r="N759" s="21" t="s">
        <v>675</v>
      </c>
      <c r="O759" s="21" t="s">
        <v>1827</v>
      </c>
    </row>
    <row r="760" spans="14:15" x14ac:dyDescent="0.25">
      <c r="N760" t="s">
        <v>3694</v>
      </c>
      <c r="O760" s="21" t="s">
        <v>1827</v>
      </c>
    </row>
    <row r="761" spans="14:15" x14ac:dyDescent="0.25">
      <c r="N761" s="21" t="s">
        <v>1605</v>
      </c>
      <c r="O761" s="21" t="s">
        <v>1827</v>
      </c>
    </row>
    <row r="762" spans="14:15" x14ac:dyDescent="0.25">
      <c r="N762" t="s">
        <v>2709</v>
      </c>
      <c r="O762" s="21" t="s">
        <v>1827</v>
      </c>
    </row>
    <row r="763" spans="14:15" x14ac:dyDescent="0.25">
      <c r="N763" t="s">
        <v>3491</v>
      </c>
      <c r="O763" s="21" t="s">
        <v>1827</v>
      </c>
    </row>
    <row r="764" spans="14:15" x14ac:dyDescent="0.25">
      <c r="N764" s="21" t="s">
        <v>1610</v>
      </c>
      <c r="O764" s="21" t="s">
        <v>1827</v>
      </c>
    </row>
    <row r="765" spans="14:15" x14ac:dyDescent="0.25">
      <c r="N765" s="21" t="s">
        <v>1615</v>
      </c>
      <c r="O765" s="21" t="s">
        <v>1827</v>
      </c>
    </row>
    <row r="766" spans="14:15" x14ac:dyDescent="0.25">
      <c r="N766" s="21" t="s">
        <v>1622</v>
      </c>
      <c r="O766" s="21" t="s">
        <v>1827</v>
      </c>
    </row>
    <row r="767" spans="14:15" x14ac:dyDescent="0.25">
      <c r="N767" t="s">
        <v>2193</v>
      </c>
      <c r="O767" s="21" t="s">
        <v>1827</v>
      </c>
    </row>
    <row r="768" spans="14:15" x14ac:dyDescent="0.25">
      <c r="N768" s="21" t="s">
        <v>227</v>
      </c>
      <c r="O768" s="21" t="s">
        <v>1827</v>
      </c>
    </row>
    <row r="769" spans="14:15" x14ac:dyDescent="0.25">
      <c r="N769" t="s">
        <v>2705</v>
      </c>
      <c r="O769" s="21" t="s">
        <v>1827</v>
      </c>
    </row>
    <row r="770" spans="14:15" x14ac:dyDescent="0.25">
      <c r="N770" t="s">
        <v>2194</v>
      </c>
      <c r="O770" s="21" t="s">
        <v>1872</v>
      </c>
    </row>
    <row r="771" spans="14:15" x14ac:dyDescent="0.25">
      <c r="N771" t="s">
        <v>2195</v>
      </c>
      <c r="O771" s="21" t="s">
        <v>1827</v>
      </c>
    </row>
    <row r="772" spans="14:15" x14ac:dyDescent="0.25">
      <c r="N772" t="s">
        <v>2196</v>
      </c>
      <c r="O772" s="21" t="s">
        <v>1827</v>
      </c>
    </row>
    <row r="773" spans="14:15" x14ac:dyDescent="0.25">
      <c r="N773" t="s">
        <v>2197</v>
      </c>
      <c r="O773" s="21" t="s">
        <v>1827</v>
      </c>
    </row>
    <row r="774" spans="14:15" x14ac:dyDescent="0.25">
      <c r="N774" t="s">
        <v>2198</v>
      </c>
      <c r="O774" s="21" t="s">
        <v>1827</v>
      </c>
    </row>
    <row r="775" spans="14:15" x14ac:dyDescent="0.25">
      <c r="N775" t="s">
        <v>2199</v>
      </c>
      <c r="O775" s="21" t="s">
        <v>1827</v>
      </c>
    </row>
    <row r="776" spans="14:15" x14ac:dyDescent="0.25">
      <c r="N776" t="s">
        <v>2200</v>
      </c>
      <c r="O776" s="21" t="s">
        <v>1827</v>
      </c>
    </row>
    <row r="777" spans="14:15" x14ac:dyDescent="0.25">
      <c r="N777" t="s">
        <v>2201</v>
      </c>
      <c r="O777" s="21" t="s">
        <v>1827</v>
      </c>
    </row>
    <row r="778" spans="14:15" x14ac:dyDescent="0.25">
      <c r="N778" t="s">
        <v>2202</v>
      </c>
      <c r="O778" s="21" t="s">
        <v>1827</v>
      </c>
    </row>
    <row r="779" spans="14:15" x14ac:dyDescent="0.25">
      <c r="N779" t="s">
        <v>2203</v>
      </c>
      <c r="O779" s="21" t="s">
        <v>1827</v>
      </c>
    </row>
    <row r="780" spans="14:15" x14ac:dyDescent="0.25">
      <c r="N780" t="s">
        <v>3337</v>
      </c>
      <c r="O780" s="21" t="s">
        <v>1827</v>
      </c>
    </row>
    <row r="781" spans="14:15" x14ac:dyDescent="0.25">
      <c r="N781" t="s">
        <v>2463</v>
      </c>
      <c r="O781" s="21" t="s">
        <v>1827</v>
      </c>
    </row>
    <row r="782" spans="14:15" x14ac:dyDescent="0.25">
      <c r="N782" s="21" t="s">
        <v>1972</v>
      </c>
      <c r="O782" s="21" t="s">
        <v>1827</v>
      </c>
    </row>
    <row r="783" spans="14:15" x14ac:dyDescent="0.25">
      <c r="N783" t="s">
        <v>3474</v>
      </c>
      <c r="O783" s="21" t="s">
        <v>1827</v>
      </c>
    </row>
    <row r="784" spans="14:15" x14ac:dyDescent="0.25">
      <c r="N784" t="s">
        <v>3472</v>
      </c>
      <c r="O784" s="21" t="s">
        <v>1827</v>
      </c>
    </row>
    <row r="785" spans="14:15" x14ac:dyDescent="0.25">
      <c r="N785" t="s">
        <v>3483</v>
      </c>
      <c r="O785" s="21" t="s">
        <v>1872</v>
      </c>
    </row>
    <row r="786" spans="14:15" x14ac:dyDescent="0.25">
      <c r="N786" s="21" t="s">
        <v>248</v>
      </c>
      <c r="O786" s="21" t="s">
        <v>1872</v>
      </c>
    </row>
    <row r="787" spans="14:15" x14ac:dyDescent="0.25">
      <c r="N787" t="s">
        <v>2204</v>
      </c>
      <c r="O787" s="21" t="s">
        <v>1872</v>
      </c>
    </row>
    <row r="788" spans="14:15" x14ac:dyDescent="0.25">
      <c r="N788" s="21" t="s">
        <v>254</v>
      </c>
      <c r="O788" s="21" t="s">
        <v>1872</v>
      </c>
    </row>
    <row r="789" spans="14:15" x14ac:dyDescent="0.25">
      <c r="N789" t="s">
        <v>2205</v>
      </c>
      <c r="O789" s="21" t="s">
        <v>1872</v>
      </c>
    </row>
    <row r="790" spans="14:15" x14ac:dyDescent="0.25">
      <c r="N790" t="s">
        <v>2206</v>
      </c>
      <c r="O790" s="21" t="s">
        <v>1872</v>
      </c>
    </row>
    <row r="791" spans="14:15" x14ac:dyDescent="0.25">
      <c r="N791" s="21" t="s">
        <v>259</v>
      </c>
      <c r="O791" s="21" t="s">
        <v>1872</v>
      </c>
    </row>
    <row r="792" spans="14:15" x14ac:dyDescent="0.25">
      <c r="N792" t="s">
        <v>3487</v>
      </c>
      <c r="O792" s="21" t="s">
        <v>1872</v>
      </c>
    </row>
    <row r="793" spans="14:15" x14ac:dyDescent="0.25">
      <c r="N793" s="21" t="s">
        <v>1336</v>
      </c>
      <c r="O793" s="21" t="s">
        <v>1827</v>
      </c>
    </row>
    <row r="794" spans="14:15" x14ac:dyDescent="0.25">
      <c r="N794" t="s">
        <v>2207</v>
      </c>
      <c r="O794" s="21" t="s">
        <v>1827</v>
      </c>
    </row>
    <row r="795" spans="14:15" x14ac:dyDescent="0.25">
      <c r="N795" t="s">
        <v>2208</v>
      </c>
      <c r="O795" s="21" t="s">
        <v>1827</v>
      </c>
    </row>
    <row r="796" spans="14:15" x14ac:dyDescent="0.25">
      <c r="N796" s="21" t="s">
        <v>698</v>
      </c>
      <c r="O796" s="21" t="s">
        <v>1827</v>
      </c>
    </row>
    <row r="797" spans="14:15" x14ac:dyDescent="0.25">
      <c r="N797" s="21" t="s">
        <v>1993</v>
      </c>
      <c r="O797" s="21" t="s">
        <v>1827</v>
      </c>
    </row>
    <row r="798" spans="14:15" x14ac:dyDescent="0.25">
      <c r="N798" s="21" t="s">
        <v>703</v>
      </c>
      <c r="O798" s="21" t="s">
        <v>1827</v>
      </c>
    </row>
    <row r="799" spans="14:15" x14ac:dyDescent="0.25">
      <c r="N799" s="21" t="s">
        <v>710</v>
      </c>
      <c r="O799" s="21" t="s">
        <v>1827</v>
      </c>
    </row>
    <row r="800" spans="14:15" x14ac:dyDescent="0.25">
      <c r="N800" s="21" t="s">
        <v>707</v>
      </c>
      <c r="O800" s="21" t="s">
        <v>1827</v>
      </c>
    </row>
    <row r="801" spans="14:15" x14ac:dyDescent="0.25">
      <c r="N801" s="21" t="s">
        <v>1365</v>
      </c>
      <c r="O801" s="21" t="s">
        <v>1827</v>
      </c>
    </row>
    <row r="802" spans="14:15" x14ac:dyDescent="0.25">
      <c r="N802" s="21" t="s">
        <v>1370</v>
      </c>
      <c r="O802" s="21" t="s">
        <v>1827</v>
      </c>
    </row>
    <row r="803" spans="14:15" x14ac:dyDescent="0.25">
      <c r="N803" s="21" t="s">
        <v>519</v>
      </c>
      <c r="O803" s="21" t="s">
        <v>1827</v>
      </c>
    </row>
    <row r="804" spans="14:15" x14ac:dyDescent="0.25">
      <c r="N804" t="s">
        <v>2209</v>
      </c>
      <c r="O804" s="21" t="s">
        <v>1827</v>
      </c>
    </row>
    <row r="805" spans="14:15" x14ac:dyDescent="0.25">
      <c r="N805" s="21" t="s">
        <v>542</v>
      </c>
      <c r="O805" s="21" t="s">
        <v>1827</v>
      </c>
    </row>
    <row r="806" spans="14:15" x14ac:dyDescent="0.25">
      <c r="N806" s="21" t="s">
        <v>1416</v>
      </c>
      <c r="O806" s="21" t="s">
        <v>1827</v>
      </c>
    </row>
    <row r="807" spans="14:15" x14ac:dyDescent="0.25">
      <c r="N807" t="s">
        <v>2248</v>
      </c>
      <c r="O807" s="21" t="s">
        <v>1827</v>
      </c>
    </row>
    <row r="808" spans="14:15" x14ac:dyDescent="0.25">
      <c r="N808" s="21" t="s">
        <v>1539</v>
      </c>
      <c r="O808" s="21" t="s">
        <v>1827</v>
      </c>
    </row>
    <row r="809" spans="14:15" x14ac:dyDescent="0.25">
      <c r="N809" s="21" t="s">
        <v>1540</v>
      </c>
      <c r="O809" s="21" t="s">
        <v>1827</v>
      </c>
    </row>
    <row r="810" spans="14:15" x14ac:dyDescent="0.25">
      <c r="N810" s="21" t="s">
        <v>1417</v>
      </c>
      <c r="O810" s="21" t="s">
        <v>1827</v>
      </c>
    </row>
    <row r="811" spans="14:15" x14ac:dyDescent="0.25">
      <c r="N811" s="21" t="s">
        <v>1542</v>
      </c>
      <c r="O811" s="21" t="s">
        <v>1827</v>
      </c>
    </row>
    <row r="812" spans="14:15" x14ac:dyDescent="0.25">
      <c r="N812" t="s">
        <v>2210</v>
      </c>
      <c r="O812" s="21" t="s">
        <v>1827</v>
      </c>
    </row>
    <row r="813" spans="14:15" x14ac:dyDescent="0.25">
      <c r="N813" s="21" t="s">
        <v>280</v>
      </c>
      <c r="O813" s="21" t="s">
        <v>1827</v>
      </c>
    </row>
    <row r="814" spans="14:15" x14ac:dyDescent="0.25">
      <c r="N814" t="s">
        <v>2211</v>
      </c>
      <c r="O814" s="21" t="s">
        <v>1827</v>
      </c>
    </row>
    <row r="815" spans="14:15" x14ac:dyDescent="0.25">
      <c r="N815" t="s">
        <v>2212</v>
      </c>
      <c r="O815" s="21" t="s">
        <v>1827</v>
      </c>
    </row>
    <row r="816" spans="14:15" x14ac:dyDescent="0.25">
      <c r="N816" t="s">
        <v>2213</v>
      </c>
      <c r="O816" s="21" t="s">
        <v>1827</v>
      </c>
    </row>
    <row r="817" spans="14:15" x14ac:dyDescent="0.25">
      <c r="N817" t="s">
        <v>2214</v>
      </c>
      <c r="O817" s="21" t="s">
        <v>1827</v>
      </c>
    </row>
    <row r="818" spans="14:15" x14ac:dyDescent="0.25">
      <c r="N818" t="s">
        <v>2215</v>
      </c>
      <c r="O818" s="21" t="s">
        <v>1827</v>
      </c>
    </row>
    <row r="819" spans="14:15" x14ac:dyDescent="0.25">
      <c r="N819" t="s">
        <v>2216</v>
      </c>
      <c r="O819" s="21" t="s">
        <v>1827</v>
      </c>
    </row>
    <row r="820" spans="14:15" x14ac:dyDescent="0.25">
      <c r="N820" t="s">
        <v>3338</v>
      </c>
      <c r="O820" s="21" t="s">
        <v>1827</v>
      </c>
    </row>
    <row r="821" spans="14:15" x14ac:dyDescent="0.25">
      <c r="N821" t="s">
        <v>3835</v>
      </c>
      <c r="O821" s="21" t="s">
        <v>1827</v>
      </c>
    </row>
    <row r="822" spans="14:15" x14ac:dyDescent="0.25">
      <c r="N822" t="s">
        <v>3801</v>
      </c>
      <c r="O822" s="21" t="s">
        <v>1827</v>
      </c>
    </row>
    <row r="823" spans="14:15" x14ac:dyDescent="0.25">
      <c r="N823" t="s">
        <v>3306</v>
      </c>
      <c r="O823" s="21" t="s">
        <v>1827</v>
      </c>
    </row>
    <row r="824" spans="14:15" x14ac:dyDescent="0.25">
      <c r="N824" s="21" t="s">
        <v>318</v>
      </c>
      <c r="O824" s="21" t="s">
        <v>1872</v>
      </c>
    </row>
    <row r="825" spans="14:15" x14ac:dyDescent="0.25">
      <c r="N825" t="s">
        <v>3492</v>
      </c>
      <c r="O825" s="21" t="s">
        <v>1872</v>
      </c>
    </row>
    <row r="826" spans="14:15" x14ac:dyDescent="0.25">
      <c r="N826" t="s">
        <v>3496</v>
      </c>
      <c r="O826" s="21" t="s">
        <v>1872</v>
      </c>
    </row>
    <row r="827" spans="14:15" x14ac:dyDescent="0.25">
      <c r="N827" s="21" t="s">
        <v>1648</v>
      </c>
      <c r="O827" s="21" t="s">
        <v>1827</v>
      </c>
    </row>
    <row r="828" spans="14:15" x14ac:dyDescent="0.25">
      <c r="N828" s="21" t="s">
        <v>1686</v>
      </c>
      <c r="O828" s="21" t="s">
        <v>1827</v>
      </c>
    </row>
    <row r="829" spans="14:15" x14ac:dyDescent="0.25">
      <c r="N829" t="s">
        <v>2217</v>
      </c>
      <c r="O829" s="21" t="s">
        <v>1827</v>
      </c>
    </row>
    <row r="830" spans="14:15" x14ac:dyDescent="0.25">
      <c r="N830" s="21" t="s">
        <v>1651</v>
      </c>
      <c r="O830" s="21" t="s">
        <v>1827</v>
      </c>
    </row>
    <row r="831" spans="14:15" x14ac:dyDescent="0.25">
      <c r="N831" t="s">
        <v>2218</v>
      </c>
      <c r="O831" s="21" t="s">
        <v>1827</v>
      </c>
    </row>
    <row r="832" spans="14:15" x14ac:dyDescent="0.25">
      <c r="N832" t="s">
        <v>2219</v>
      </c>
      <c r="O832" s="21" t="s">
        <v>1827</v>
      </c>
    </row>
    <row r="833" spans="14:15" x14ac:dyDescent="0.25">
      <c r="N833" t="s">
        <v>2220</v>
      </c>
      <c r="O833" s="21" t="s">
        <v>1827</v>
      </c>
    </row>
    <row r="834" spans="14:15" x14ac:dyDescent="0.25">
      <c r="N834" t="s">
        <v>2221</v>
      </c>
      <c r="O834" s="21" t="s">
        <v>1827</v>
      </c>
    </row>
    <row r="835" spans="14:15" x14ac:dyDescent="0.25">
      <c r="N835" s="21" t="s">
        <v>357</v>
      </c>
      <c r="O835" s="21" t="s">
        <v>1827</v>
      </c>
    </row>
    <row r="836" spans="14:15" x14ac:dyDescent="0.25">
      <c r="N836" t="s">
        <v>2222</v>
      </c>
      <c r="O836" s="21" t="s">
        <v>1827</v>
      </c>
    </row>
    <row r="837" spans="14:15" x14ac:dyDescent="0.25">
      <c r="N837" t="s">
        <v>2223</v>
      </c>
      <c r="O837" s="21" t="s">
        <v>1827</v>
      </c>
    </row>
    <row r="838" spans="14:15" x14ac:dyDescent="0.25">
      <c r="N838" t="s">
        <v>2224</v>
      </c>
      <c r="O838" s="21" t="s">
        <v>1827</v>
      </c>
    </row>
    <row r="839" spans="14:15" x14ac:dyDescent="0.25">
      <c r="N839" t="s">
        <v>2225</v>
      </c>
      <c r="O839" s="21" t="s">
        <v>1827</v>
      </c>
    </row>
    <row r="840" spans="14:15" x14ac:dyDescent="0.25">
      <c r="N840" s="21" t="s">
        <v>1529</v>
      </c>
      <c r="O840" s="21" t="s">
        <v>1827</v>
      </c>
    </row>
    <row r="841" spans="14:15" x14ac:dyDescent="0.25">
      <c r="N841" s="21" t="s">
        <v>380</v>
      </c>
      <c r="O841" s="21" t="s">
        <v>1827</v>
      </c>
    </row>
    <row r="842" spans="14:15" x14ac:dyDescent="0.25">
      <c r="N842" t="s">
        <v>2475</v>
      </c>
      <c r="O842" t="s">
        <v>2482</v>
      </c>
    </row>
    <row r="843" spans="14:15" x14ac:dyDescent="0.25">
      <c r="N843" s="21" t="s">
        <v>1392</v>
      </c>
      <c r="O843" s="21" t="s">
        <v>1863</v>
      </c>
    </row>
    <row r="844" spans="14:15" x14ac:dyDescent="0.25">
      <c r="N844" t="s">
        <v>2457</v>
      </c>
      <c r="O844" t="s">
        <v>1837</v>
      </c>
    </row>
    <row r="845" spans="14:15" x14ac:dyDescent="0.25">
      <c r="N845" t="s">
        <v>2458</v>
      </c>
      <c r="O845" t="s">
        <v>1837</v>
      </c>
    </row>
    <row r="846" spans="14:15" x14ac:dyDescent="0.25">
      <c r="N846" t="s">
        <v>2466</v>
      </c>
      <c r="O846" t="s">
        <v>1837</v>
      </c>
    </row>
    <row r="847" spans="14:15" x14ac:dyDescent="0.25">
      <c r="N847" t="s">
        <v>2478</v>
      </c>
      <c r="O847" t="s">
        <v>1837</v>
      </c>
    </row>
    <row r="848" spans="14:15" x14ac:dyDescent="0.25">
      <c r="N848" t="s">
        <v>2226</v>
      </c>
      <c r="O848" t="s">
        <v>2244</v>
      </c>
    </row>
    <row r="849" spans="14:15" x14ac:dyDescent="0.25">
      <c r="N849" t="s">
        <v>2469</v>
      </c>
      <c r="O849" t="s">
        <v>2482</v>
      </c>
    </row>
    <row r="850" spans="14:15" x14ac:dyDescent="0.25">
      <c r="N850" s="21" t="s">
        <v>1481</v>
      </c>
      <c r="O850" s="21" t="s">
        <v>1846</v>
      </c>
    </row>
    <row r="851" spans="14:15" x14ac:dyDescent="0.25">
      <c r="N851" s="21" t="s">
        <v>1664</v>
      </c>
      <c r="O851" s="21" t="s">
        <v>1847</v>
      </c>
    </row>
    <row r="852" spans="14:15" x14ac:dyDescent="0.25">
      <c r="N852" s="21" t="s">
        <v>1677</v>
      </c>
      <c r="O852" s="21" t="s">
        <v>1864</v>
      </c>
    </row>
    <row r="853" spans="14:15" x14ac:dyDescent="0.25">
      <c r="N853" s="21" t="s">
        <v>1798</v>
      </c>
      <c r="O853" s="21" t="s">
        <v>1864</v>
      </c>
    </row>
    <row r="854" spans="14:15" x14ac:dyDescent="0.25">
      <c r="N854" s="21" t="s">
        <v>1793</v>
      </c>
      <c r="O854" s="21" t="s">
        <v>1794</v>
      </c>
    </row>
    <row r="855" spans="14:15" x14ac:dyDescent="0.25">
      <c r="N855" s="21" t="s">
        <v>1801</v>
      </c>
      <c r="O855" s="21" t="s">
        <v>1794</v>
      </c>
    </row>
    <row r="856" spans="14:15" x14ac:dyDescent="0.25">
      <c r="N856" s="21" t="s">
        <v>1813</v>
      </c>
      <c r="O856" s="21" t="s">
        <v>1794</v>
      </c>
    </row>
    <row r="857" spans="14:15" x14ac:dyDescent="0.25">
      <c r="N857" t="s">
        <v>2468</v>
      </c>
      <c r="O857" t="s">
        <v>2482</v>
      </c>
    </row>
    <row r="858" spans="14:15" x14ac:dyDescent="0.25">
      <c r="N858" s="21" t="s">
        <v>177</v>
      </c>
      <c r="O858" s="21" t="s">
        <v>1848</v>
      </c>
    </row>
    <row r="859" spans="14:15" x14ac:dyDescent="0.25">
      <c r="N859" s="21" t="s">
        <v>429</v>
      </c>
      <c r="O859" s="21" t="s">
        <v>1861</v>
      </c>
    </row>
    <row r="860" spans="14:15" x14ac:dyDescent="0.25">
      <c r="N860" s="21" t="s">
        <v>430</v>
      </c>
      <c r="O860" s="21" t="s">
        <v>1861</v>
      </c>
    </row>
    <row r="861" spans="14:15" x14ac:dyDescent="0.25">
      <c r="N861" s="21" t="s">
        <v>623</v>
      </c>
      <c r="O861" s="21" t="s">
        <v>1861</v>
      </c>
    </row>
    <row r="862" spans="14:15" x14ac:dyDescent="0.25">
      <c r="N862" s="21" t="s">
        <v>626</v>
      </c>
      <c r="O862" s="21" t="s">
        <v>1861</v>
      </c>
    </row>
    <row r="863" spans="14:15" x14ac:dyDescent="0.25">
      <c r="N863" s="21" t="s">
        <v>2227</v>
      </c>
      <c r="O863" s="21" t="s">
        <v>1861</v>
      </c>
    </row>
    <row r="864" spans="14:15" x14ac:dyDescent="0.25">
      <c r="N864" s="21" t="s">
        <v>668</v>
      </c>
      <c r="O864" s="21" t="s">
        <v>1861</v>
      </c>
    </row>
    <row r="865" spans="14:15" x14ac:dyDescent="0.25">
      <c r="N865" s="21" t="s">
        <v>670</v>
      </c>
      <c r="O865" s="21" t="s">
        <v>1861</v>
      </c>
    </row>
    <row r="866" spans="14:15" x14ac:dyDescent="0.25">
      <c r="N866" s="21" t="s">
        <v>1567</v>
      </c>
      <c r="O866" s="21" t="s">
        <v>1861</v>
      </c>
    </row>
    <row r="867" spans="14:15" x14ac:dyDescent="0.25">
      <c r="N867" s="21" t="s">
        <v>484</v>
      </c>
      <c r="O867" s="21" t="s">
        <v>1861</v>
      </c>
    </row>
    <row r="868" spans="14:15" x14ac:dyDescent="0.25">
      <c r="N868" s="21" t="s">
        <v>513</v>
      </c>
      <c r="O868" s="21" t="s">
        <v>1861</v>
      </c>
    </row>
    <row r="869" spans="14:15" x14ac:dyDescent="0.25">
      <c r="N869" s="21" t="s">
        <v>537</v>
      </c>
      <c r="O869" s="21" t="s">
        <v>1861</v>
      </c>
    </row>
    <row r="870" spans="14:15" x14ac:dyDescent="0.25">
      <c r="N870" s="21" t="s">
        <v>642</v>
      </c>
      <c r="O870" s="21" t="s">
        <v>1861</v>
      </c>
    </row>
    <row r="871" spans="14:15" x14ac:dyDescent="0.25">
      <c r="N871" s="21" t="s">
        <v>573</v>
      </c>
      <c r="O871" s="21" t="s">
        <v>1862</v>
      </c>
    </row>
    <row r="872" spans="14:15" x14ac:dyDescent="0.25">
      <c r="N872" s="21" t="s">
        <v>674</v>
      </c>
      <c r="O872" s="21" t="s">
        <v>1862</v>
      </c>
    </row>
    <row r="873" spans="14:15" x14ac:dyDescent="0.25">
      <c r="N873" t="s">
        <v>3693</v>
      </c>
      <c r="O873" s="21" t="s">
        <v>1862</v>
      </c>
    </row>
    <row r="874" spans="14:15" x14ac:dyDescent="0.25">
      <c r="N874" t="s">
        <v>2228</v>
      </c>
      <c r="O874" s="21" t="s">
        <v>1849</v>
      </c>
    </row>
    <row r="875" spans="14:15" x14ac:dyDescent="0.25">
      <c r="N875" s="21" t="s">
        <v>1548</v>
      </c>
      <c r="O875" s="21" t="s">
        <v>1849</v>
      </c>
    </row>
    <row r="876" spans="14:15" x14ac:dyDescent="0.25">
      <c r="N876" s="21" t="s">
        <v>1601</v>
      </c>
      <c r="O876" s="21" t="s">
        <v>1849</v>
      </c>
    </row>
    <row r="877" spans="14:15" x14ac:dyDescent="0.25">
      <c r="N877" s="21" t="s">
        <v>1337</v>
      </c>
      <c r="O877" s="21" t="s">
        <v>1849</v>
      </c>
    </row>
    <row r="878" spans="14:15" x14ac:dyDescent="0.25">
      <c r="N878" s="21" t="s">
        <v>695</v>
      </c>
      <c r="O878" s="21" t="s">
        <v>1849</v>
      </c>
    </row>
    <row r="879" spans="14:15" x14ac:dyDescent="0.25">
      <c r="N879" t="s">
        <v>2229</v>
      </c>
      <c r="O879" s="21" t="s">
        <v>1849</v>
      </c>
    </row>
    <row r="880" spans="14:15" x14ac:dyDescent="0.25">
      <c r="N880" t="s">
        <v>2230</v>
      </c>
      <c r="O880" s="21" t="s">
        <v>1849</v>
      </c>
    </row>
    <row r="881" spans="14:15" x14ac:dyDescent="0.25">
      <c r="N881" s="21" t="s">
        <v>1362</v>
      </c>
      <c r="O881" s="21" t="s">
        <v>1849</v>
      </c>
    </row>
    <row r="882" spans="14:15" x14ac:dyDescent="0.25">
      <c r="N882" t="s">
        <v>2231</v>
      </c>
      <c r="O882" s="21" t="s">
        <v>1849</v>
      </c>
    </row>
    <row r="883" spans="14:15" x14ac:dyDescent="0.25">
      <c r="N883" t="s">
        <v>2232</v>
      </c>
      <c r="O883" s="21" t="s">
        <v>1849</v>
      </c>
    </row>
    <row r="884" spans="14:15" x14ac:dyDescent="0.25">
      <c r="N884" s="21" t="s">
        <v>1400</v>
      </c>
      <c r="O884" s="21" t="s">
        <v>1849</v>
      </c>
    </row>
    <row r="885" spans="14:15" x14ac:dyDescent="0.25">
      <c r="N885" s="21" t="s">
        <v>1465</v>
      </c>
      <c r="O885" s="21" t="s">
        <v>1849</v>
      </c>
    </row>
    <row r="886" spans="14:15" x14ac:dyDescent="0.25">
      <c r="N886" s="21" t="s">
        <v>1643</v>
      </c>
      <c r="O886" s="21" t="s">
        <v>1849</v>
      </c>
    </row>
    <row r="887" spans="14:15" x14ac:dyDescent="0.25">
      <c r="N887" s="21" t="s">
        <v>1526</v>
      </c>
      <c r="O887" s="21" t="s">
        <v>1849</v>
      </c>
    </row>
    <row r="888" spans="14:15" x14ac:dyDescent="0.25">
      <c r="N888" s="21" t="s">
        <v>377</v>
      </c>
      <c r="O888" s="21" t="s">
        <v>1849</v>
      </c>
    </row>
    <row r="889" spans="14:15" x14ac:dyDescent="0.25">
      <c r="N889" s="21" t="s">
        <v>87</v>
      </c>
      <c r="O889" s="21" t="s">
        <v>1850</v>
      </c>
    </row>
    <row r="890" spans="14:15" x14ac:dyDescent="0.25">
      <c r="N890" t="s">
        <v>2233</v>
      </c>
      <c r="O890" s="21" t="s">
        <v>1850</v>
      </c>
    </row>
    <row r="891" spans="14:15" x14ac:dyDescent="0.25">
      <c r="N891" s="21" t="s">
        <v>181</v>
      </c>
      <c r="O891" s="21" t="s">
        <v>1850</v>
      </c>
    </row>
    <row r="892" spans="14:15" x14ac:dyDescent="0.25">
      <c r="N892" s="21" t="s">
        <v>1593</v>
      </c>
      <c r="O892" s="21" t="s">
        <v>1850</v>
      </c>
    </row>
    <row r="893" spans="14:15" x14ac:dyDescent="0.25">
      <c r="N893" s="21" t="s">
        <v>1623</v>
      </c>
      <c r="O893" s="21" t="s">
        <v>1850</v>
      </c>
    </row>
    <row r="894" spans="14:15" x14ac:dyDescent="0.25">
      <c r="N894" s="21" t="s">
        <v>1952</v>
      </c>
      <c r="O894" s="21" t="s">
        <v>1850</v>
      </c>
    </row>
    <row r="895" spans="14:15" x14ac:dyDescent="0.25">
      <c r="N895" s="21" t="s">
        <v>222</v>
      </c>
      <c r="O895" s="21" t="s">
        <v>1850</v>
      </c>
    </row>
    <row r="896" spans="14:15" x14ac:dyDescent="0.25">
      <c r="N896" t="s">
        <v>2704</v>
      </c>
      <c r="O896" s="21" t="s">
        <v>1850</v>
      </c>
    </row>
    <row r="897" spans="14:15" x14ac:dyDescent="0.25">
      <c r="N897" s="21" t="s">
        <v>1316</v>
      </c>
      <c r="O897" s="21" t="s">
        <v>1850</v>
      </c>
    </row>
    <row r="898" spans="14:15" x14ac:dyDescent="0.25">
      <c r="N898" t="s">
        <v>2234</v>
      </c>
      <c r="O898" s="21" t="s">
        <v>1850</v>
      </c>
    </row>
    <row r="899" spans="14:15" x14ac:dyDescent="0.25">
      <c r="N899" t="s">
        <v>2235</v>
      </c>
      <c r="O899" s="21" t="s">
        <v>1850</v>
      </c>
    </row>
    <row r="900" spans="14:15" x14ac:dyDescent="0.25">
      <c r="N900" t="s">
        <v>2462</v>
      </c>
      <c r="O900" s="21" t="s">
        <v>1850</v>
      </c>
    </row>
    <row r="901" spans="14:15" x14ac:dyDescent="0.25">
      <c r="N901" t="s">
        <v>3323</v>
      </c>
      <c r="O901" s="21" t="s">
        <v>1850</v>
      </c>
    </row>
    <row r="902" spans="14:15" x14ac:dyDescent="0.25">
      <c r="N902" s="21" t="s">
        <v>681</v>
      </c>
      <c r="O902" s="21" t="s">
        <v>1850</v>
      </c>
    </row>
    <row r="903" spans="14:15" x14ac:dyDescent="0.25">
      <c r="N903" t="s">
        <v>2236</v>
      </c>
      <c r="O903" s="21" t="s">
        <v>1850</v>
      </c>
    </row>
    <row r="904" spans="14:15" x14ac:dyDescent="0.25">
      <c r="N904" t="s">
        <v>3494</v>
      </c>
      <c r="O904" s="21" t="s">
        <v>1850</v>
      </c>
    </row>
    <row r="905" spans="14:15" x14ac:dyDescent="0.25">
      <c r="N905" s="21" t="s">
        <v>1356</v>
      </c>
      <c r="O905" s="21" t="s">
        <v>1850</v>
      </c>
    </row>
    <row r="906" spans="14:15" x14ac:dyDescent="0.25">
      <c r="N906" t="s">
        <v>3691</v>
      </c>
      <c r="O906" s="21" t="s">
        <v>1850</v>
      </c>
    </row>
    <row r="907" spans="14:15" x14ac:dyDescent="0.25">
      <c r="N907" t="s">
        <v>2237</v>
      </c>
      <c r="O907" s="21" t="s">
        <v>1850</v>
      </c>
    </row>
    <row r="908" spans="14:15" x14ac:dyDescent="0.25">
      <c r="N908" t="s">
        <v>2238</v>
      </c>
      <c r="O908" s="21" t="s">
        <v>1850</v>
      </c>
    </row>
    <row r="909" spans="14:15" x14ac:dyDescent="0.25">
      <c r="N909" s="21" t="s">
        <v>1393</v>
      </c>
      <c r="O909" s="21" t="s">
        <v>1850</v>
      </c>
    </row>
    <row r="910" spans="14:15" x14ac:dyDescent="0.25">
      <c r="N910" s="21" t="s">
        <v>1532</v>
      </c>
      <c r="O910" s="21" t="s">
        <v>1850</v>
      </c>
    </row>
    <row r="911" spans="14:15" x14ac:dyDescent="0.25">
      <c r="N911" s="21" t="s">
        <v>1984</v>
      </c>
      <c r="O911" s="21" t="s">
        <v>1850</v>
      </c>
    </row>
    <row r="912" spans="14:15" x14ac:dyDescent="0.25">
      <c r="N912" s="21" t="s">
        <v>1394</v>
      </c>
      <c r="O912" s="21" t="s">
        <v>1850</v>
      </c>
    </row>
    <row r="913" spans="14:15" x14ac:dyDescent="0.25">
      <c r="N913" t="s">
        <v>2479</v>
      </c>
      <c r="O913" s="21" t="s">
        <v>1850</v>
      </c>
    </row>
    <row r="914" spans="14:15" x14ac:dyDescent="0.25">
      <c r="N914" s="21" t="s">
        <v>1985</v>
      </c>
      <c r="O914" s="21" t="s">
        <v>1850</v>
      </c>
    </row>
    <row r="915" spans="14:15" x14ac:dyDescent="0.25">
      <c r="N915" s="21" t="s">
        <v>1421</v>
      </c>
      <c r="O915" s="21" t="s">
        <v>1850</v>
      </c>
    </row>
    <row r="916" spans="14:15" x14ac:dyDescent="0.25">
      <c r="N916" t="s">
        <v>3307</v>
      </c>
      <c r="O916" s="21" t="s">
        <v>1850</v>
      </c>
    </row>
    <row r="917" spans="14:15" x14ac:dyDescent="0.25">
      <c r="N917" s="21" t="s">
        <v>1440</v>
      </c>
      <c r="O917" s="21" t="s">
        <v>1850</v>
      </c>
    </row>
    <row r="918" spans="14:15" x14ac:dyDescent="0.25">
      <c r="N918" t="s">
        <v>3685</v>
      </c>
      <c r="O918" s="21" t="s">
        <v>1850</v>
      </c>
    </row>
    <row r="919" spans="14:15" x14ac:dyDescent="0.25">
      <c r="N919" s="21" t="s">
        <v>263</v>
      </c>
      <c r="O919" s="21" t="s">
        <v>1850</v>
      </c>
    </row>
    <row r="920" spans="14:15" x14ac:dyDescent="0.25">
      <c r="N920" s="21" t="s">
        <v>309</v>
      </c>
      <c r="O920" s="21" t="s">
        <v>1851</v>
      </c>
    </row>
    <row r="921" spans="14:15" x14ac:dyDescent="0.25">
      <c r="N921" s="21" t="s">
        <v>1633</v>
      </c>
      <c r="O921" s="21" t="s">
        <v>1850</v>
      </c>
    </row>
    <row r="922" spans="14:15" x14ac:dyDescent="0.25">
      <c r="N922" s="21" t="s">
        <v>1682</v>
      </c>
      <c r="O922" s="21" t="s">
        <v>1850</v>
      </c>
    </row>
    <row r="923" spans="14:15" x14ac:dyDescent="0.25">
      <c r="N923" t="s">
        <v>2239</v>
      </c>
      <c r="O923" t="s">
        <v>1850</v>
      </c>
    </row>
    <row r="924" spans="14:15" x14ac:dyDescent="0.25">
      <c r="N924" s="21" t="s">
        <v>342</v>
      </c>
      <c r="O924" s="21" t="s">
        <v>1850</v>
      </c>
    </row>
    <row r="925" spans="14:15" x14ac:dyDescent="0.25">
      <c r="N925" s="21" t="s">
        <v>1502</v>
      </c>
      <c r="O925" s="21" t="s">
        <v>1850</v>
      </c>
    </row>
    <row r="926" spans="14:15" x14ac:dyDescent="0.25">
      <c r="N926" t="s">
        <v>2240</v>
      </c>
      <c r="O926" s="21" t="s">
        <v>1850</v>
      </c>
    </row>
    <row r="927" spans="14:15" x14ac:dyDescent="0.25">
      <c r="N927" s="21" t="s">
        <v>1514</v>
      </c>
      <c r="O927" s="21" t="s">
        <v>1850</v>
      </c>
    </row>
    <row r="928" spans="14:15" x14ac:dyDescent="0.25">
      <c r="N928" s="21" t="s">
        <v>1506</v>
      </c>
      <c r="O928" s="21" t="s">
        <v>1850</v>
      </c>
    </row>
    <row r="929" spans="14:15" x14ac:dyDescent="0.25">
      <c r="N929" s="21" t="s">
        <v>1987</v>
      </c>
      <c r="O929" s="21" t="s">
        <v>1850</v>
      </c>
    </row>
    <row r="930" spans="14:15" x14ac:dyDescent="0.25">
      <c r="N930" s="21" t="s">
        <v>370</v>
      </c>
      <c r="O930" s="21" t="s">
        <v>1850</v>
      </c>
    </row>
    <row r="931" spans="14:15" x14ac:dyDescent="0.25">
      <c r="N931" t="s">
        <v>3481</v>
      </c>
      <c r="O931" s="21" t="s">
        <v>3500</v>
      </c>
    </row>
    <row r="932" spans="14:15" x14ac:dyDescent="0.25">
      <c r="N932" t="s">
        <v>3486</v>
      </c>
      <c r="O932" s="21" t="s">
        <v>3500</v>
      </c>
    </row>
    <row r="933" spans="14:15" x14ac:dyDescent="0.25">
      <c r="N933" t="s">
        <v>2470</v>
      </c>
      <c r="O933" t="s">
        <v>2482</v>
      </c>
    </row>
    <row r="934" spans="14:15" x14ac:dyDescent="0.25">
      <c r="N934" s="21" t="s">
        <v>1751</v>
      </c>
      <c r="O934" s="21" t="s">
        <v>1852</v>
      </c>
    </row>
    <row r="935" spans="14:15" x14ac:dyDescent="0.25">
      <c r="N935" s="21" t="s">
        <v>1754</v>
      </c>
      <c r="O935" s="21" t="s">
        <v>1687</v>
      </c>
    </row>
    <row r="936" spans="14:15" x14ac:dyDescent="0.25">
      <c r="N936" s="21" t="s">
        <v>1915</v>
      </c>
      <c r="O936" s="21" t="s">
        <v>1852</v>
      </c>
    </row>
    <row r="937" spans="14:15" x14ac:dyDescent="0.25">
      <c r="N937" s="21" t="s">
        <v>1920</v>
      </c>
      <c r="O937" s="21" t="s">
        <v>1687</v>
      </c>
    </row>
    <row r="938" spans="14:15" x14ac:dyDescent="0.25">
      <c r="N938" s="21" t="s">
        <v>1924</v>
      </c>
      <c r="O938" s="21" t="s">
        <v>1687</v>
      </c>
    </row>
    <row r="939" spans="14:15" x14ac:dyDescent="0.25">
      <c r="N939" t="s">
        <v>3723</v>
      </c>
      <c r="O939" s="21" t="s">
        <v>1852</v>
      </c>
    </row>
    <row r="940" spans="14:15" x14ac:dyDescent="0.25">
      <c r="N940" t="s">
        <v>3727</v>
      </c>
      <c r="O940" s="21" t="s">
        <v>1687</v>
      </c>
    </row>
    <row r="941" spans="14:15" x14ac:dyDescent="0.25">
      <c r="N941" t="s">
        <v>3737</v>
      </c>
      <c r="O941" s="21" t="s">
        <v>1687</v>
      </c>
    </row>
    <row r="942" spans="14:15" x14ac:dyDescent="0.25">
      <c r="N942"/>
      <c r="O942"/>
    </row>
    <row r="943" spans="14:15" x14ac:dyDescent="0.25">
      <c r="N943"/>
      <c r="O943"/>
    </row>
    <row r="944" spans="14:15" x14ac:dyDescent="0.25">
      <c r="N944"/>
      <c r="O944"/>
    </row>
    <row r="945" spans="14:15" x14ac:dyDescent="0.25">
      <c r="N945"/>
      <c r="O945"/>
    </row>
    <row r="946" spans="14:15" x14ac:dyDescent="0.25">
      <c r="N946"/>
      <c r="O946"/>
    </row>
    <row r="947" spans="14:15" x14ac:dyDescent="0.25">
      <c r="N947"/>
      <c r="O947"/>
    </row>
    <row r="948" spans="14:15" x14ac:dyDescent="0.25">
      <c r="N948"/>
      <c r="O948"/>
    </row>
    <row r="949" spans="14:15" x14ac:dyDescent="0.25">
      <c r="N949"/>
      <c r="O949"/>
    </row>
    <row r="950" spans="14:15" x14ac:dyDescent="0.25">
      <c r="N950"/>
      <c r="O950"/>
    </row>
    <row r="951" spans="14:15" x14ac:dyDescent="0.25">
      <c r="N951"/>
      <c r="O951"/>
    </row>
    <row r="952" spans="14:15" x14ac:dyDescent="0.25">
      <c r="N952"/>
      <c r="O952"/>
    </row>
    <row r="953" spans="14:15" x14ac:dyDescent="0.25">
      <c r="N953"/>
      <c r="O953"/>
    </row>
    <row r="954" spans="14:15" x14ac:dyDescent="0.25">
      <c r="N954"/>
      <c r="O954"/>
    </row>
    <row r="955" spans="14:15" x14ac:dyDescent="0.25">
      <c r="N955"/>
      <c r="O955"/>
    </row>
    <row r="956" spans="14:15" x14ac:dyDescent="0.25">
      <c r="N956"/>
      <c r="O956"/>
    </row>
    <row r="957" spans="14:15" x14ac:dyDescent="0.25">
      <c r="N957"/>
      <c r="O957"/>
    </row>
    <row r="958" spans="14:15" x14ac:dyDescent="0.25">
      <c r="N958"/>
      <c r="O958"/>
    </row>
    <row r="959" spans="14:15" x14ac:dyDescent="0.25">
      <c r="N959"/>
      <c r="O959"/>
    </row>
    <row r="960" spans="14:15" x14ac:dyDescent="0.25">
      <c r="N960"/>
      <c r="O960"/>
    </row>
    <row r="961" spans="14:15" x14ac:dyDescent="0.25">
      <c r="N961"/>
      <c r="O961"/>
    </row>
    <row r="962" spans="14:15" x14ac:dyDescent="0.25">
      <c r="N962"/>
      <c r="O962"/>
    </row>
    <row r="963" spans="14:15" x14ac:dyDescent="0.25">
      <c r="N963"/>
      <c r="O963"/>
    </row>
    <row r="964" spans="14:15" x14ac:dyDescent="0.25">
      <c r="N964"/>
      <c r="O964"/>
    </row>
    <row r="965" spans="14:15" x14ac:dyDescent="0.25">
      <c r="N965"/>
      <c r="O965"/>
    </row>
    <row r="966" spans="14:15" x14ac:dyDescent="0.25">
      <c r="N966"/>
      <c r="O966"/>
    </row>
    <row r="967" spans="14:15" x14ac:dyDescent="0.25">
      <c r="N967"/>
      <c r="O967"/>
    </row>
    <row r="968" spans="14:15" x14ac:dyDescent="0.25">
      <c r="N968"/>
      <c r="O968"/>
    </row>
    <row r="969" spans="14:15" x14ac:dyDescent="0.25">
      <c r="N969"/>
      <c r="O969"/>
    </row>
    <row r="970" spans="14:15" x14ac:dyDescent="0.25">
      <c r="N970"/>
      <c r="O970"/>
    </row>
    <row r="971" spans="14:15" x14ac:dyDescent="0.25">
      <c r="N971"/>
      <c r="O971"/>
    </row>
    <row r="972" spans="14:15" x14ac:dyDescent="0.25">
      <c r="N972"/>
      <c r="O972"/>
    </row>
    <row r="973" spans="14:15" x14ac:dyDescent="0.25">
      <c r="N973"/>
      <c r="O973"/>
    </row>
    <row r="974" spans="14:15" x14ac:dyDescent="0.25">
      <c r="N974"/>
      <c r="O974"/>
    </row>
    <row r="975" spans="14:15" x14ac:dyDescent="0.25">
      <c r="N975"/>
      <c r="O975"/>
    </row>
    <row r="976" spans="14:15" x14ac:dyDescent="0.25">
      <c r="N976"/>
      <c r="O976"/>
    </row>
    <row r="977" spans="14:15" x14ac:dyDescent="0.25">
      <c r="N977"/>
      <c r="O977"/>
    </row>
    <row r="978" spans="14:15" x14ac:dyDescent="0.25">
      <c r="N978"/>
      <c r="O978"/>
    </row>
    <row r="979" spans="14:15" x14ac:dyDescent="0.25">
      <c r="N979"/>
      <c r="O979"/>
    </row>
    <row r="980" spans="14:15" x14ac:dyDescent="0.25">
      <c r="N980"/>
      <c r="O980"/>
    </row>
    <row r="981" spans="14:15" x14ac:dyDescent="0.25">
      <c r="N981"/>
      <c r="O981"/>
    </row>
    <row r="982" spans="14:15" x14ac:dyDescent="0.25">
      <c r="N982"/>
      <c r="O982"/>
    </row>
    <row r="983" spans="14:15" x14ac:dyDescent="0.25">
      <c r="N983"/>
      <c r="O983"/>
    </row>
    <row r="984" spans="14:15" x14ac:dyDescent="0.25">
      <c r="N984"/>
      <c r="O984"/>
    </row>
    <row r="985" spans="14:15" x14ac:dyDescent="0.25">
      <c r="N985"/>
      <c r="O985"/>
    </row>
    <row r="986" spans="14:15" x14ac:dyDescent="0.25">
      <c r="N986"/>
      <c r="O986"/>
    </row>
    <row r="987" spans="14:15" x14ac:dyDescent="0.25">
      <c r="N987"/>
      <c r="O987"/>
    </row>
    <row r="988" spans="14:15" x14ac:dyDescent="0.25">
      <c r="N988"/>
      <c r="O988"/>
    </row>
    <row r="989" spans="14:15" x14ac:dyDescent="0.25">
      <c r="N989"/>
      <c r="O989"/>
    </row>
    <row r="990" spans="14:15" x14ac:dyDescent="0.25">
      <c r="N990"/>
      <c r="O990"/>
    </row>
    <row r="991" spans="14:15" x14ac:dyDescent="0.25">
      <c r="N991"/>
      <c r="O991"/>
    </row>
    <row r="992" spans="14:15" x14ac:dyDescent="0.25">
      <c r="N992"/>
      <c r="O992"/>
    </row>
    <row r="993" spans="14:15" x14ac:dyDescent="0.25">
      <c r="N993"/>
      <c r="O993"/>
    </row>
    <row r="994" spans="14:15" x14ac:dyDescent="0.25">
      <c r="N994"/>
      <c r="O994"/>
    </row>
    <row r="995" spans="14:15" x14ac:dyDescent="0.25">
      <c r="N995"/>
      <c r="O995"/>
    </row>
    <row r="996" spans="14:15" x14ac:dyDescent="0.25">
      <c r="N996"/>
      <c r="O996"/>
    </row>
    <row r="997" spans="14:15" x14ac:dyDescent="0.25">
      <c r="N997"/>
      <c r="O997"/>
    </row>
    <row r="998" spans="14:15" x14ac:dyDescent="0.25">
      <c r="N998"/>
      <c r="O998"/>
    </row>
    <row r="999" spans="14:15" x14ac:dyDescent="0.25">
      <c r="N999"/>
      <c r="O999"/>
    </row>
    <row r="1000" spans="14:15" x14ac:dyDescent="0.25">
      <c r="N1000"/>
      <c r="O1000"/>
    </row>
    <row r="1001" spans="14:15" x14ac:dyDescent="0.25">
      <c r="N1001"/>
      <c r="O1001"/>
    </row>
    <row r="1002" spans="14:15" x14ac:dyDescent="0.25">
      <c r="N1002"/>
      <c r="O1002"/>
    </row>
    <row r="1003" spans="14:15" x14ac:dyDescent="0.25">
      <c r="N1003"/>
      <c r="O1003"/>
    </row>
    <row r="1004" spans="14:15" x14ac:dyDescent="0.25">
      <c r="N1004"/>
      <c r="O1004"/>
    </row>
    <row r="1005" spans="14:15" x14ac:dyDescent="0.25">
      <c r="N1005"/>
      <c r="O1005"/>
    </row>
    <row r="1006" spans="14:15" x14ac:dyDescent="0.25">
      <c r="N1006"/>
      <c r="O1006"/>
    </row>
    <row r="1007" spans="14:15" x14ac:dyDescent="0.25">
      <c r="N1007"/>
      <c r="O1007"/>
    </row>
    <row r="1008" spans="14:15" x14ac:dyDescent="0.25">
      <c r="N1008"/>
      <c r="O1008"/>
    </row>
    <row r="1009" spans="14:15" x14ac:dyDescent="0.25">
      <c r="N1009"/>
      <c r="O1009"/>
    </row>
    <row r="1010" spans="14:15" x14ac:dyDescent="0.25">
      <c r="N1010"/>
      <c r="O1010"/>
    </row>
    <row r="1011" spans="14:15" x14ac:dyDescent="0.25">
      <c r="N1011"/>
      <c r="O1011"/>
    </row>
    <row r="1012" spans="14:15" x14ac:dyDescent="0.25">
      <c r="N1012"/>
      <c r="O1012"/>
    </row>
    <row r="1013" spans="14:15" x14ac:dyDescent="0.25">
      <c r="N1013"/>
      <c r="O1013"/>
    </row>
    <row r="1014" spans="14:15" x14ac:dyDescent="0.25">
      <c r="N1014"/>
      <c r="O1014"/>
    </row>
    <row r="1015" spans="14:15" x14ac:dyDescent="0.25">
      <c r="N1015"/>
      <c r="O1015"/>
    </row>
    <row r="1016" spans="14:15" x14ac:dyDescent="0.25">
      <c r="N1016"/>
      <c r="O1016"/>
    </row>
    <row r="1017" spans="14:15" x14ac:dyDescent="0.25">
      <c r="N1017"/>
      <c r="O1017"/>
    </row>
    <row r="1018" spans="14:15" x14ac:dyDescent="0.25">
      <c r="N1018"/>
      <c r="O1018"/>
    </row>
    <row r="1019" spans="14:15" x14ac:dyDescent="0.25">
      <c r="N1019"/>
      <c r="O1019"/>
    </row>
    <row r="1020" spans="14:15" x14ac:dyDescent="0.25">
      <c r="N1020"/>
      <c r="O1020"/>
    </row>
    <row r="1021" spans="14:15" x14ac:dyDescent="0.25">
      <c r="N1021"/>
      <c r="O1021"/>
    </row>
    <row r="1022" spans="14:15" x14ac:dyDescent="0.25">
      <c r="N1022"/>
      <c r="O1022"/>
    </row>
    <row r="1023" spans="14:15" x14ac:dyDescent="0.25">
      <c r="N1023"/>
      <c r="O1023"/>
    </row>
    <row r="1024" spans="14:15" x14ac:dyDescent="0.25">
      <c r="N1024"/>
      <c r="O1024"/>
    </row>
    <row r="1025" spans="14:15" x14ac:dyDescent="0.25">
      <c r="N1025"/>
      <c r="O1025"/>
    </row>
    <row r="1026" spans="14:15" x14ac:dyDescent="0.25">
      <c r="N1026"/>
      <c r="O1026"/>
    </row>
    <row r="1027" spans="14:15" x14ac:dyDescent="0.25">
      <c r="N1027"/>
      <c r="O1027"/>
    </row>
    <row r="1028" spans="14:15" x14ac:dyDescent="0.25">
      <c r="N1028"/>
      <c r="O1028"/>
    </row>
    <row r="1029" spans="14:15" x14ac:dyDescent="0.25">
      <c r="N1029"/>
      <c r="O1029"/>
    </row>
    <row r="1030" spans="14:15" x14ac:dyDescent="0.25">
      <c r="N1030"/>
      <c r="O1030"/>
    </row>
    <row r="1031" spans="14:15" x14ac:dyDescent="0.25">
      <c r="N1031"/>
      <c r="O1031"/>
    </row>
    <row r="1032" spans="14:15" x14ac:dyDescent="0.25">
      <c r="N1032"/>
      <c r="O1032"/>
    </row>
    <row r="1033" spans="14:15" x14ac:dyDescent="0.25">
      <c r="N1033"/>
      <c r="O1033"/>
    </row>
    <row r="1034" spans="14:15" x14ac:dyDescent="0.25">
      <c r="N1034"/>
      <c r="O1034"/>
    </row>
    <row r="1035" spans="14:15" x14ac:dyDescent="0.25">
      <c r="N1035"/>
      <c r="O1035"/>
    </row>
    <row r="1036" spans="14:15" x14ac:dyDescent="0.25">
      <c r="N1036"/>
      <c r="O1036"/>
    </row>
    <row r="1037" spans="14:15" x14ac:dyDescent="0.25">
      <c r="N1037"/>
      <c r="O1037"/>
    </row>
    <row r="1038" spans="14:15" x14ac:dyDescent="0.25">
      <c r="N1038"/>
      <c r="O1038"/>
    </row>
    <row r="1039" spans="14:15" x14ac:dyDescent="0.25">
      <c r="N1039"/>
      <c r="O1039"/>
    </row>
    <row r="1040" spans="14:15" x14ac:dyDescent="0.25">
      <c r="N1040"/>
      <c r="O1040"/>
    </row>
    <row r="1041" spans="14:15" x14ac:dyDescent="0.25">
      <c r="N1041"/>
      <c r="O1041"/>
    </row>
    <row r="1042" spans="14:15" x14ac:dyDescent="0.25">
      <c r="N1042"/>
      <c r="O1042"/>
    </row>
    <row r="1043" spans="14:15" x14ac:dyDescent="0.25">
      <c r="N1043"/>
      <c r="O1043"/>
    </row>
    <row r="1044" spans="14:15" x14ac:dyDescent="0.25">
      <c r="N1044"/>
      <c r="O1044"/>
    </row>
    <row r="1045" spans="14:15" x14ac:dyDescent="0.25">
      <c r="N1045"/>
      <c r="O1045"/>
    </row>
    <row r="1046" spans="14:15" x14ac:dyDescent="0.25">
      <c r="N1046"/>
      <c r="O1046"/>
    </row>
    <row r="1047" spans="14:15" x14ac:dyDescent="0.25">
      <c r="N1047"/>
      <c r="O1047"/>
    </row>
    <row r="1048" spans="14:15" x14ac:dyDescent="0.25">
      <c r="N1048"/>
      <c r="O1048"/>
    </row>
    <row r="1049" spans="14:15" x14ac:dyDescent="0.25">
      <c r="N1049"/>
      <c r="O1049"/>
    </row>
    <row r="1050" spans="14:15" x14ac:dyDescent="0.25">
      <c r="N1050"/>
      <c r="O1050"/>
    </row>
    <row r="1051" spans="14:15" x14ac:dyDescent="0.25">
      <c r="N1051"/>
      <c r="O1051"/>
    </row>
    <row r="1052" spans="14:15" x14ac:dyDescent="0.25">
      <c r="N1052"/>
      <c r="O1052"/>
    </row>
    <row r="1053" spans="14:15" x14ac:dyDescent="0.25">
      <c r="N1053"/>
      <c r="O1053"/>
    </row>
    <row r="1054" spans="14:15" x14ac:dyDescent="0.25">
      <c r="N1054"/>
      <c r="O1054"/>
    </row>
    <row r="1055" spans="14:15" x14ac:dyDescent="0.25">
      <c r="N1055"/>
      <c r="O1055"/>
    </row>
    <row r="1056" spans="14:15" x14ac:dyDescent="0.25">
      <c r="N1056"/>
      <c r="O1056"/>
    </row>
    <row r="1057" spans="14:15" x14ac:dyDescent="0.25">
      <c r="N1057"/>
      <c r="O1057"/>
    </row>
    <row r="1058" spans="14:15" x14ac:dyDescent="0.25">
      <c r="N1058"/>
      <c r="O1058"/>
    </row>
    <row r="1059" spans="14:15" x14ac:dyDescent="0.25">
      <c r="N1059"/>
      <c r="O1059"/>
    </row>
    <row r="1060" spans="14:15" x14ac:dyDescent="0.25">
      <c r="N1060"/>
      <c r="O1060"/>
    </row>
    <row r="1061" spans="14:15" x14ac:dyDescent="0.25">
      <c r="N1061"/>
      <c r="O1061"/>
    </row>
    <row r="1062" spans="14:15" x14ac:dyDescent="0.25">
      <c r="N1062"/>
      <c r="O1062"/>
    </row>
    <row r="1063" spans="14:15" x14ac:dyDescent="0.25">
      <c r="N1063"/>
      <c r="O1063"/>
    </row>
    <row r="1064" spans="14:15" x14ac:dyDescent="0.25">
      <c r="N1064"/>
      <c r="O1064"/>
    </row>
    <row r="1065" spans="14:15" x14ac:dyDescent="0.25">
      <c r="N1065"/>
      <c r="O1065"/>
    </row>
    <row r="1066" spans="14:15" x14ac:dyDescent="0.25">
      <c r="N1066"/>
      <c r="O1066"/>
    </row>
    <row r="1067" spans="14:15" x14ac:dyDescent="0.25">
      <c r="N1067"/>
      <c r="O1067"/>
    </row>
    <row r="1068" spans="14:15" x14ac:dyDescent="0.25">
      <c r="N1068"/>
      <c r="O1068"/>
    </row>
    <row r="1069" spans="14:15" x14ac:dyDescent="0.25">
      <c r="N1069"/>
      <c r="O1069"/>
    </row>
    <row r="1070" spans="14:15" x14ac:dyDescent="0.25">
      <c r="N1070"/>
      <c r="O1070"/>
    </row>
    <row r="1071" spans="14:15" x14ac:dyDescent="0.25">
      <c r="N1071"/>
      <c r="O1071"/>
    </row>
    <row r="1072" spans="14:15" x14ac:dyDescent="0.25">
      <c r="N1072"/>
      <c r="O1072"/>
    </row>
    <row r="1073" spans="14:15" x14ac:dyDescent="0.25">
      <c r="N1073"/>
      <c r="O1073"/>
    </row>
    <row r="1074" spans="14:15" x14ac:dyDescent="0.25">
      <c r="N1074"/>
      <c r="O1074"/>
    </row>
    <row r="1075" spans="14:15" x14ac:dyDescent="0.25">
      <c r="N1075"/>
      <c r="O1075"/>
    </row>
    <row r="1076" spans="14:15" x14ac:dyDescent="0.25">
      <c r="N1076"/>
      <c r="O1076"/>
    </row>
    <row r="1077" spans="14:15" x14ac:dyDescent="0.25">
      <c r="N1077"/>
      <c r="O1077"/>
    </row>
    <row r="1078" spans="14:15" x14ac:dyDescent="0.25">
      <c r="N1078"/>
      <c r="O1078"/>
    </row>
    <row r="1079" spans="14:15" x14ac:dyDescent="0.25">
      <c r="N1079"/>
      <c r="O1079"/>
    </row>
    <row r="1080" spans="14:15" x14ac:dyDescent="0.25">
      <c r="N1080"/>
      <c r="O1080"/>
    </row>
    <row r="1081" spans="14:15" x14ac:dyDescent="0.25">
      <c r="N1081"/>
      <c r="O1081"/>
    </row>
    <row r="1082" spans="14:15" x14ac:dyDescent="0.25">
      <c r="N1082"/>
      <c r="O1082"/>
    </row>
    <row r="1083" spans="14:15" x14ac:dyDescent="0.25">
      <c r="N1083"/>
      <c r="O1083"/>
    </row>
    <row r="1084" spans="14:15" x14ac:dyDescent="0.25">
      <c r="N1084"/>
      <c r="O1084"/>
    </row>
    <row r="1085" spans="14:15" x14ac:dyDescent="0.25">
      <c r="N1085"/>
      <c r="O1085"/>
    </row>
    <row r="1086" spans="14:15" x14ac:dyDescent="0.25">
      <c r="N1086"/>
      <c r="O1086"/>
    </row>
    <row r="1087" spans="14:15" x14ac:dyDescent="0.25">
      <c r="N1087"/>
      <c r="O1087"/>
    </row>
    <row r="1088" spans="14:15" x14ac:dyDescent="0.25">
      <c r="N1088"/>
      <c r="O1088"/>
    </row>
    <row r="1089" spans="14:15" x14ac:dyDescent="0.25">
      <c r="N1089"/>
      <c r="O1089"/>
    </row>
    <row r="1090" spans="14:15" x14ac:dyDescent="0.25">
      <c r="N1090"/>
      <c r="O1090"/>
    </row>
    <row r="1091" spans="14:15" x14ac:dyDescent="0.25">
      <c r="N1091"/>
      <c r="O1091"/>
    </row>
    <row r="1092" spans="14:15" x14ac:dyDescent="0.25">
      <c r="N1092"/>
      <c r="O1092"/>
    </row>
    <row r="1093" spans="14:15" x14ac:dyDescent="0.25">
      <c r="N1093"/>
      <c r="O1093"/>
    </row>
    <row r="1094" spans="14:15" x14ac:dyDescent="0.25">
      <c r="N1094"/>
      <c r="O1094"/>
    </row>
    <row r="1095" spans="14:15" x14ac:dyDescent="0.25">
      <c r="N1095"/>
      <c r="O1095"/>
    </row>
    <row r="1096" spans="14:15" x14ac:dyDescent="0.25">
      <c r="N1096"/>
      <c r="O1096"/>
    </row>
    <row r="1097" spans="14:15" x14ac:dyDescent="0.25">
      <c r="N1097"/>
      <c r="O1097"/>
    </row>
    <row r="1098" spans="14:15" x14ac:dyDescent="0.25">
      <c r="N1098"/>
      <c r="O1098"/>
    </row>
    <row r="1099" spans="14:15" x14ac:dyDescent="0.25">
      <c r="N1099"/>
      <c r="O1099"/>
    </row>
    <row r="1100" spans="14:15" x14ac:dyDescent="0.25">
      <c r="N1100"/>
      <c r="O1100"/>
    </row>
    <row r="1101" spans="14:15" x14ac:dyDescent="0.25">
      <c r="N1101"/>
      <c r="O1101"/>
    </row>
    <row r="1102" spans="14:15" x14ac:dyDescent="0.25">
      <c r="N1102"/>
      <c r="O1102"/>
    </row>
    <row r="1103" spans="14:15" x14ac:dyDescent="0.25">
      <c r="N1103"/>
      <c r="O1103"/>
    </row>
    <row r="1104" spans="14:15" x14ac:dyDescent="0.25">
      <c r="N1104"/>
      <c r="O1104"/>
    </row>
    <row r="1105" spans="14:15" x14ac:dyDescent="0.25">
      <c r="N1105"/>
      <c r="O1105"/>
    </row>
    <row r="1106" spans="14:15" x14ac:dyDescent="0.25">
      <c r="N1106"/>
      <c r="O1106"/>
    </row>
    <row r="1107" spans="14:15" x14ac:dyDescent="0.25">
      <c r="N1107"/>
      <c r="O1107"/>
    </row>
    <row r="1108" spans="14:15" x14ac:dyDescent="0.25">
      <c r="N1108"/>
      <c r="O1108"/>
    </row>
    <row r="1109" spans="14:15" x14ac:dyDescent="0.25">
      <c r="N1109"/>
      <c r="O1109"/>
    </row>
    <row r="1110" spans="14:15" x14ac:dyDescent="0.25">
      <c r="N1110"/>
      <c r="O1110"/>
    </row>
    <row r="1111" spans="14:15" x14ac:dyDescent="0.25">
      <c r="N1111"/>
      <c r="O1111"/>
    </row>
    <row r="1112" spans="14:15" x14ac:dyDescent="0.25">
      <c r="N1112"/>
      <c r="O1112"/>
    </row>
    <row r="1113" spans="14:15" x14ac:dyDescent="0.25">
      <c r="N1113"/>
      <c r="O1113"/>
    </row>
    <row r="1114" spans="14:15" x14ac:dyDescent="0.25">
      <c r="N1114"/>
      <c r="O1114"/>
    </row>
    <row r="1115" spans="14:15" x14ac:dyDescent="0.25">
      <c r="N1115"/>
      <c r="O1115"/>
    </row>
    <row r="1116" spans="14:15" x14ac:dyDescent="0.25">
      <c r="N1116"/>
      <c r="O1116"/>
    </row>
    <row r="1117" spans="14:15" x14ac:dyDescent="0.25">
      <c r="N1117"/>
      <c r="O1117"/>
    </row>
    <row r="1118" spans="14:15" x14ac:dyDescent="0.25">
      <c r="N1118"/>
      <c r="O1118"/>
    </row>
    <row r="1119" spans="14:15" x14ac:dyDescent="0.25">
      <c r="N1119"/>
      <c r="O1119"/>
    </row>
    <row r="1120" spans="14:15" x14ac:dyDescent="0.25">
      <c r="N1120"/>
      <c r="O1120"/>
    </row>
    <row r="1121" spans="14:15" x14ac:dyDescent="0.25">
      <c r="N1121"/>
      <c r="O1121"/>
    </row>
    <row r="1122" spans="14:15" x14ac:dyDescent="0.25">
      <c r="N1122"/>
      <c r="O1122"/>
    </row>
    <row r="1123" spans="14:15" x14ac:dyDescent="0.25">
      <c r="N1123"/>
      <c r="O1123"/>
    </row>
    <row r="1124" spans="14:15" x14ac:dyDescent="0.25">
      <c r="N1124"/>
      <c r="O1124"/>
    </row>
    <row r="1125" spans="14:15" x14ac:dyDescent="0.25">
      <c r="N1125"/>
      <c r="O1125"/>
    </row>
    <row r="1126" spans="14:15" x14ac:dyDescent="0.25">
      <c r="N1126"/>
      <c r="O1126"/>
    </row>
    <row r="1127" spans="14:15" x14ac:dyDescent="0.25">
      <c r="N1127"/>
      <c r="O1127"/>
    </row>
    <row r="1128" spans="14:15" x14ac:dyDescent="0.25">
      <c r="N1128"/>
      <c r="O1128"/>
    </row>
    <row r="1129" spans="14:15" x14ac:dyDescent="0.25">
      <c r="N1129"/>
      <c r="O1129"/>
    </row>
    <row r="1130" spans="14:15" x14ac:dyDescent="0.25">
      <c r="N1130"/>
      <c r="O1130"/>
    </row>
    <row r="1131" spans="14:15" x14ac:dyDescent="0.25">
      <c r="N1131"/>
      <c r="O1131"/>
    </row>
    <row r="1132" spans="14:15" x14ac:dyDescent="0.25">
      <c r="N1132"/>
      <c r="O1132"/>
    </row>
    <row r="1133" spans="14:15" x14ac:dyDescent="0.25">
      <c r="N1133"/>
      <c r="O1133"/>
    </row>
    <row r="1134" spans="14:15" x14ac:dyDescent="0.25">
      <c r="N1134"/>
      <c r="O1134"/>
    </row>
    <row r="1135" spans="14:15" x14ac:dyDescent="0.25">
      <c r="N1135"/>
      <c r="O1135"/>
    </row>
    <row r="1136" spans="14:15" x14ac:dyDescent="0.25">
      <c r="N1136"/>
      <c r="O1136"/>
    </row>
    <row r="1137" spans="14:15" x14ac:dyDescent="0.25">
      <c r="N1137"/>
      <c r="O1137"/>
    </row>
    <row r="1138" spans="14:15" x14ac:dyDescent="0.25">
      <c r="N1138"/>
      <c r="O1138"/>
    </row>
    <row r="1139" spans="14:15" x14ac:dyDescent="0.25">
      <c r="N1139"/>
      <c r="O1139"/>
    </row>
    <row r="1140" spans="14:15" x14ac:dyDescent="0.25">
      <c r="N1140"/>
      <c r="O1140"/>
    </row>
    <row r="1141" spans="14:15" x14ac:dyDescent="0.25">
      <c r="N1141"/>
      <c r="O1141"/>
    </row>
    <row r="1142" spans="14:15" x14ac:dyDescent="0.25">
      <c r="N1142"/>
      <c r="O1142"/>
    </row>
    <row r="1143" spans="14:15" x14ac:dyDescent="0.25">
      <c r="N1143"/>
      <c r="O1143"/>
    </row>
    <row r="1144" spans="14:15" x14ac:dyDescent="0.25">
      <c r="N1144"/>
      <c r="O1144"/>
    </row>
    <row r="1145" spans="14:15" x14ac:dyDescent="0.25">
      <c r="N1145"/>
      <c r="O1145"/>
    </row>
    <row r="1146" spans="14:15" x14ac:dyDescent="0.25">
      <c r="N1146"/>
      <c r="O1146"/>
    </row>
    <row r="1147" spans="14:15" x14ac:dyDescent="0.25">
      <c r="N1147"/>
      <c r="O1147"/>
    </row>
    <row r="1148" spans="14:15" x14ac:dyDescent="0.25">
      <c r="N1148"/>
      <c r="O1148"/>
    </row>
    <row r="1149" spans="14:15" x14ac:dyDescent="0.25">
      <c r="N1149"/>
      <c r="O1149"/>
    </row>
    <row r="1150" spans="14:15" x14ac:dyDescent="0.25">
      <c r="N1150"/>
      <c r="O1150"/>
    </row>
    <row r="1151" spans="14:15" x14ac:dyDescent="0.25">
      <c r="N1151"/>
      <c r="O1151"/>
    </row>
    <row r="1152" spans="14:15" x14ac:dyDescent="0.25">
      <c r="N1152"/>
      <c r="O1152"/>
    </row>
    <row r="1153" spans="14:15" x14ac:dyDescent="0.25">
      <c r="N1153"/>
      <c r="O1153"/>
    </row>
    <row r="1154" spans="14:15" x14ac:dyDescent="0.25">
      <c r="N1154"/>
      <c r="O1154"/>
    </row>
    <row r="1155" spans="14:15" x14ac:dyDescent="0.25">
      <c r="N1155"/>
      <c r="O1155"/>
    </row>
    <row r="1156" spans="14:15" x14ac:dyDescent="0.25">
      <c r="N1156"/>
      <c r="O1156"/>
    </row>
    <row r="1157" spans="14:15" x14ac:dyDescent="0.25">
      <c r="N1157"/>
      <c r="O1157"/>
    </row>
    <row r="1158" spans="14:15" x14ac:dyDescent="0.25">
      <c r="N1158"/>
      <c r="O1158"/>
    </row>
    <row r="1159" spans="14:15" x14ac:dyDescent="0.25">
      <c r="N1159"/>
      <c r="O1159"/>
    </row>
    <row r="1160" spans="14:15" x14ac:dyDescent="0.25">
      <c r="N1160"/>
      <c r="O1160"/>
    </row>
    <row r="1161" spans="14:15" x14ac:dyDescent="0.25">
      <c r="N1161"/>
      <c r="O1161"/>
    </row>
    <row r="1162" spans="14:15" x14ac:dyDescent="0.25">
      <c r="N1162"/>
      <c r="O1162"/>
    </row>
    <row r="1163" spans="14:15" x14ac:dyDescent="0.25">
      <c r="N1163"/>
      <c r="O1163"/>
    </row>
    <row r="1164" spans="14:15" x14ac:dyDescent="0.25">
      <c r="N1164"/>
      <c r="O1164"/>
    </row>
    <row r="1165" spans="14:15" x14ac:dyDescent="0.25">
      <c r="N1165"/>
      <c r="O1165"/>
    </row>
    <row r="1166" spans="14:15" x14ac:dyDescent="0.25">
      <c r="N1166"/>
      <c r="O1166"/>
    </row>
    <row r="1167" spans="14:15" x14ac:dyDescent="0.25">
      <c r="N1167"/>
      <c r="O1167"/>
    </row>
    <row r="1168" spans="14:15" x14ac:dyDescent="0.25">
      <c r="N1168"/>
      <c r="O1168"/>
    </row>
    <row r="1169" spans="14:15" x14ac:dyDescent="0.25">
      <c r="N1169"/>
      <c r="O1169"/>
    </row>
    <row r="1170" spans="14:15" x14ac:dyDescent="0.25">
      <c r="N1170"/>
      <c r="O1170"/>
    </row>
    <row r="1171" spans="14:15" x14ac:dyDescent="0.25">
      <c r="N1171"/>
      <c r="O1171"/>
    </row>
    <row r="1172" spans="14:15" x14ac:dyDescent="0.25">
      <c r="N1172"/>
      <c r="O1172"/>
    </row>
    <row r="1173" spans="14:15" x14ac:dyDescent="0.25">
      <c r="N1173"/>
      <c r="O1173"/>
    </row>
    <row r="1174" spans="14:15" x14ac:dyDescent="0.25">
      <c r="N1174"/>
      <c r="O1174"/>
    </row>
    <row r="1175" spans="14:15" x14ac:dyDescent="0.25">
      <c r="N1175"/>
      <c r="O1175"/>
    </row>
    <row r="1176" spans="14:15" x14ac:dyDescent="0.25">
      <c r="N1176"/>
      <c r="O1176"/>
    </row>
    <row r="1177" spans="14:15" x14ac:dyDescent="0.25">
      <c r="N1177"/>
      <c r="O1177"/>
    </row>
    <row r="1178" spans="14:15" x14ac:dyDescent="0.25">
      <c r="N1178"/>
      <c r="O1178"/>
    </row>
    <row r="1179" spans="14:15" x14ac:dyDescent="0.25">
      <c r="N1179"/>
      <c r="O1179"/>
    </row>
    <row r="1180" spans="14:15" x14ac:dyDescent="0.25">
      <c r="N1180"/>
      <c r="O1180"/>
    </row>
    <row r="1181" spans="14:15" x14ac:dyDescent="0.25">
      <c r="N1181"/>
      <c r="O1181"/>
    </row>
    <row r="1182" spans="14:15" x14ac:dyDescent="0.25">
      <c r="N1182"/>
      <c r="O1182"/>
    </row>
    <row r="1183" spans="14:15" x14ac:dyDescent="0.25">
      <c r="N1183"/>
      <c r="O1183"/>
    </row>
    <row r="1184" spans="14:15" x14ac:dyDescent="0.25">
      <c r="N1184"/>
      <c r="O1184"/>
    </row>
    <row r="1185" spans="14:15" x14ac:dyDescent="0.25">
      <c r="N1185"/>
      <c r="O1185"/>
    </row>
    <row r="1186" spans="14:15" x14ac:dyDescent="0.25">
      <c r="N1186"/>
      <c r="O1186"/>
    </row>
    <row r="1187" spans="14:15" x14ac:dyDescent="0.25">
      <c r="N1187"/>
      <c r="O1187"/>
    </row>
    <row r="1188" spans="14:15" x14ac:dyDescent="0.25">
      <c r="N1188"/>
      <c r="O1188"/>
    </row>
    <row r="1189" spans="14:15" x14ac:dyDescent="0.25">
      <c r="N1189"/>
      <c r="O1189"/>
    </row>
    <row r="1190" spans="14:15" x14ac:dyDescent="0.25">
      <c r="N1190"/>
      <c r="O1190"/>
    </row>
    <row r="1191" spans="14:15" x14ac:dyDescent="0.25">
      <c r="N1191"/>
      <c r="O1191"/>
    </row>
    <row r="1192" spans="14:15" x14ac:dyDescent="0.25">
      <c r="N1192"/>
      <c r="O1192"/>
    </row>
    <row r="1193" spans="14:15" x14ac:dyDescent="0.25">
      <c r="N1193"/>
      <c r="O1193"/>
    </row>
    <row r="1194" spans="14:15" x14ac:dyDescent="0.25">
      <c r="N1194"/>
      <c r="O1194"/>
    </row>
    <row r="1195" spans="14:15" x14ac:dyDescent="0.25">
      <c r="N1195"/>
      <c r="O1195"/>
    </row>
    <row r="1196" spans="14:15" x14ac:dyDescent="0.25">
      <c r="N1196"/>
      <c r="O1196"/>
    </row>
    <row r="1197" spans="14:15" x14ac:dyDescent="0.25">
      <c r="N1197"/>
      <c r="O1197"/>
    </row>
    <row r="1198" spans="14:15" x14ac:dyDescent="0.25">
      <c r="N1198"/>
      <c r="O1198"/>
    </row>
    <row r="1199" spans="14:15" x14ac:dyDescent="0.25">
      <c r="N1199"/>
      <c r="O1199"/>
    </row>
    <row r="1200" spans="14:15" x14ac:dyDescent="0.25">
      <c r="N1200"/>
      <c r="O1200"/>
    </row>
    <row r="1201" spans="14:15" x14ac:dyDescent="0.25">
      <c r="N1201"/>
      <c r="O1201"/>
    </row>
    <row r="1202" spans="14:15" x14ac:dyDescent="0.25">
      <c r="N1202"/>
      <c r="O1202"/>
    </row>
    <row r="1203" spans="14:15" x14ac:dyDescent="0.25">
      <c r="N1203"/>
      <c r="O1203"/>
    </row>
    <row r="1204" spans="14:15" x14ac:dyDescent="0.25">
      <c r="N1204"/>
      <c r="O1204"/>
    </row>
    <row r="1205" spans="14:15" x14ac:dyDescent="0.25">
      <c r="N1205"/>
      <c r="O1205"/>
    </row>
    <row r="1206" spans="14:15" x14ac:dyDescent="0.25">
      <c r="N1206"/>
      <c r="O1206"/>
    </row>
    <row r="1207" spans="14:15" x14ac:dyDescent="0.25">
      <c r="N1207"/>
      <c r="O1207"/>
    </row>
    <row r="1208" spans="14:15" x14ac:dyDescent="0.25">
      <c r="N1208"/>
      <c r="O1208"/>
    </row>
    <row r="1209" spans="14:15" x14ac:dyDescent="0.25">
      <c r="N1209"/>
      <c r="O1209"/>
    </row>
    <row r="1210" spans="14:15" x14ac:dyDescent="0.25">
      <c r="N1210"/>
      <c r="O1210"/>
    </row>
    <row r="1211" spans="14:15" x14ac:dyDescent="0.25">
      <c r="N1211"/>
      <c r="O1211"/>
    </row>
    <row r="1212" spans="14:15" x14ac:dyDescent="0.25">
      <c r="N1212"/>
      <c r="O1212"/>
    </row>
    <row r="1213" spans="14:15" x14ac:dyDescent="0.25">
      <c r="N1213"/>
      <c r="O1213"/>
    </row>
    <row r="1214" spans="14:15" x14ac:dyDescent="0.25">
      <c r="N1214"/>
      <c r="O1214"/>
    </row>
    <row r="1215" spans="14:15" x14ac:dyDescent="0.25">
      <c r="N1215"/>
      <c r="O1215"/>
    </row>
    <row r="1216" spans="14:15" x14ac:dyDescent="0.25">
      <c r="N1216"/>
      <c r="O1216"/>
    </row>
    <row r="1217" spans="14:15" x14ac:dyDescent="0.25">
      <c r="N1217"/>
      <c r="O1217"/>
    </row>
    <row r="1218" spans="14:15" x14ac:dyDescent="0.25">
      <c r="N1218"/>
      <c r="O1218"/>
    </row>
    <row r="1219" spans="14:15" x14ac:dyDescent="0.25">
      <c r="N1219"/>
      <c r="O1219"/>
    </row>
    <row r="1220" spans="14:15" x14ac:dyDescent="0.25">
      <c r="N1220"/>
      <c r="O1220"/>
    </row>
    <row r="1221" spans="14:15" x14ac:dyDescent="0.25">
      <c r="N1221"/>
      <c r="O1221"/>
    </row>
    <row r="1222" spans="14:15" x14ac:dyDescent="0.25">
      <c r="N1222"/>
      <c r="O1222"/>
    </row>
    <row r="1223" spans="14:15" x14ac:dyDescent="0.25">
      <c r="N1223"/>
      <c r="O1223"/>
    </row>
    <row r="1224" spans="14:15" x14ac:dyDescent="0.25">
      <c r="N1224"/>
      <c r="O1224"/>
    </row>
    <row r="1225" spans="14:15" x14ac:dyDescent="0.25">
      <c r="N1225"/>
      <c r="O1225"/>
    </row>
    <row r="1226" spans="14:15" x14ac:dyDescent="0.25">
      <c r="N1226"/>
      <c r="O1226"/>
    </row>
    <row r="1227" spans="14:15" x14ac:dyDescent="0.25">
      <c r="N1227"/>
      <c r="O1227"/>
    </row>
    <row r="1228" spans="14:15" x14ac:dyDescent="0.25">
      <c r="N1228"/>
      <c r="O1228"/>
    </row>
    <row r="1229" spans="14:15" x14ac:dyDescent="0.25">
      <c r="N1229"/>
      <c r="O1229"/>
    </row>
    <row r="1230" spans="14:15" x14ac:dyDescent="0.25">
      <c r="N1230"/>
      <c r="O1230"/>
    </row>
    <row r="1231" spans="14:15" x14ac:dyDescent="0.25">
      <c r="N1231"/>
      <c r="O1231"/>
    </row>
    <row r="1232" spans="14:15" x14ac:dyDescent="0.25">
      <c r="N1232"/>
      <c r="O1232"/>
    </row>
    <row r="1233" spans="14:15" x14ac:dyDescent="0.25">
      <c r="N1233"/>
      <c r="O1233"/>
    </row>
    <row r="1234" spans="14:15" x14ac:dyDescent="0.25">
      <c r="N1234"/>
      <c r="O1234"/>
    </row>
    <row r="1235" spans="14:15" x14ac:dyDescent="0.25">
      <c r="N1235"/>
      <c r="O1235"/>
    </row>
    <row r="1236" spans="14:15" x14ac:dyDescent="0.25">
      <c r="N1236"/>
      <c r="O1236"/>
    </row>
    <row r="1237" spans="14:15" x14ac:dyDescent="0.25">
      <c r="N1237"/>
      <c r="O1237"/>
    </row>
    <row r="1238" spans="14:15" x14ac:dyDescent="0.25">
      <c r="N1238"/>
      <c r="O1238"/>
    </row>
    <row r="1239" spans="14:15" x14ac:dyDescent="0.25">
      <c r="N1239"/>
      <c r="O1239"/>
    </row>
    <row r="1240" spans="14:15" x14ac:dyDescent="0.25">
      <c r="N1240"/>
      <c r="O1240"/>
    </row>
    <row r="1241" spans="14:15" x14ac:dyDescent="0.25">
      <c r="N1241"/>
      <c r="O1241"/>
    </row>
    <row r="1242" spans="14:15" x14ac:dyDescent="0.25">
      <c r="N1242"/>
      <c r="O1242"/>
    </row>
    <row r="1243" spans="14:15" x14ac:dyDescent="0.25">
      <c r="N1243"/>
      <c r="O1243"/>
    </row>
    <row r="1244" spans="14:15" x14ac:dyDescent="0.25">
      <c r="N1244"/>
      <c r="O1244"/>
    </row>
    <row r="1245" spans="14:15" x14ac:dyDescent="0.25">
      <c r="N1245"/>
      <c r="O1245"/>
    </row>
    <row r="1246" spans="14:15" x14ac:dyDescent="0.25">
      <c r="N1246"/>
      <c r="O1246"/>
    </row>
    <row r="1247" spans="14:15" x14ac:dyDescent="0.25">
      <c r="N1247"/>
      <c r="O1247"/>
    </row>
    <row r="1248" spans="14:15" x14ac:dyDescent="0.25">
      <c r="N1248"/>
      <c r="O1248"/>
    </row>
    <row r="1249" spans="14:15" x14ac:dyDescent="0.25">
      <c r="N1249"/>
      <c r="O1249"/>
    </row>
    <row r="1250" spans="14:15" x14ac:dyDescent="0.25">
      <c r="N1250"/>
      <c r="O1250"/>
    </row>
    <row r="1251" spans="14:15" x14ac:dyDescent="0.25">
      <c r="N1251"/>
      <c r="O1251"/>
    </row>
    <row r="1252" spans="14:15" x14ac:dyDescent="0.25">
      <c r="N1252"/>
      <c r="O1252"/>
    </row>
    <row r="1253" spans="14:15" x14ac:dyDescent="0.25">
      <c r="N1253"/>
      <c r="O1253"/>
    </row>
    <row r="1254" spans="14:15" x14ac:dyDescent="0.25">
      <c r="N1254"/>
      <c r="O1254"/>
    </row>
    <row r="1255" spans="14:15" x14ac:dyDescent="0.25">
      <c r="N1255"/>
      <c r="O1255"/>
    </row>
    <row r="1256" spans="14:15" x14ac:dyDescent="0.25">
      <c r="N1256"/>
      <c r="O1256"/>
    </row>
    <row r="1257" spans="14:15" x14ac:dyDescent="0.25">
      <c r="N1257"/>
      <c r="O1257"/>
    </row>
    <row r="1258" spans="14:15" x14ac:dyDescent="0.25">
      <c r="N1258"/>
      <c r="O1258"/>
    </row>
    <row r="1259" spans="14:15" x14ac:dyDescent="0.25">
      <c r="N1259"/>
      <c r="O1259"/>
    </row>
    <row r="1260" spans="14:15" x14ac:dyDescent="0.25">
      <c r="N1260"/>
      <c r="O1260"/>
    </row>
    <row r="1261" spans="14:15" x14ac:dyDescent="0.25">
      <c r="N1261"/>
      <c r="O1261"/>
    </row>
    <row r="1262" spans="14:15" x14ac:dyDescent="0.25">
      <c r="N1262"/>
      <c r="O1262"/>
    </row>
    <row r="1263" spans="14:15" x14ac:dyDescent="0.25">
      <c r="N1263"/>
      <c r="O1263"/>
    </row>
    <row r="1264" spans="14:15" x14ac:dyDescent="0.25">
      <c r="N1264"/>
      <c r="O1264"/>
    </row>
    <row r="1265" spans="14:15" x14ac:dyDescent="0.25">
      <c r="N1265"/>
      <c r="O1265"/>
    </row>
    <row r="1266" spans="14:15" x14ac:dyDescent="0.25">
      <c r="N1266"/>
      <c r="O1266"/>
    </row>
    <row r="1267" spans="14:15" x14ac:dyDescent="0.25">
      <c r="N1267"/>
      <c r="O1267"/>
    </row>
    <row r="1268" spans="14:15" x14ac:dyDescent="0.25">
      <c r="N1268"/>
      <c r="O1268"/>
    </row>
    <row r="1269" spans="14:15" x14ac:dyDescent="0.25">
      <c r="N1269"/>
      <c r="O1269"/>
    </row>
    <row r="1270" spans="14:15" x14ac:dyDescent="0.25">
      <c r="N1270"/>
      <c r="O1270"/>
    </row>
    <row r="1271" spans="14:15" x14ac:dyDescent="0.25">
      <c r="N1271"/>
      <c r="O1271"/>
    </row>
    <row r="1272" spans="14:15" x14ac:dyDescent="0.25">
      <c r="N1272"/>
      <c r="O1272"/>
    </row>
    <row r="1273" spans="14:15" x14ac:dyDescent="0.25">
      <c r="N1273"/>
      <c r="O1273"/>
    </row>
    <row r="1274" spans="14:15" x14ac:dyDescent="0.25">
      <c r="N1274"/>
      <c r="O1274"/>
    </row>
    <row r="1275" spans="14:15" x14ac:dyDescent="0.25">
      <c r="N1275"/>
      <c r="O1275"/>
    </row>
    <row r="1276" spans="14:15" x14ac:dyDescent="0.25">
      <c r="N1276"/>
      <c r="O1276"/>
    </row>
    <row r="1277" spans="14:15" x14ac:dyDescent="0.25">
      <c r="N1277"/>
      <c r="O1277"/>
    </row>
    <row r="1278" spans="14:15" x14ac:dyDescent="0.25">
      <c r="N1278"/>
      <c r="O1278"/>
    </row>
    <row r="1279" spans="14:15" x14ac:dyDescent="0.25">
      <c r="N1279"/>
      <c r="O1279"/>
    </row>
    <row r="1280" spans="14:15" x14ac:dyDescent="0.25">
      <c r="N1280"/>
      <c r="O1280"/>
    </row>
    <row r="1281" spans="14:15" x14ac:dyDescent="0.25">
      <c r="N1281"/>
      <c r="O1281"/>
    </row>
    <row r="1282" spans="14:15" x14ac:dyDescent="0.25">
      <c r="N1282"/>
      <c r="O1282"/>
    </row>
    <row r="1283" spans="14:15" x14ac:dyDescent="0.25">
      <c r="N1283"/>
      <c r="O1283"/>
    </row>
    <row r="1284" spans="14:15" x14ac:dyDescent="0.25">
      <c r="N1284"/>
      <c r="O1284"/>
    </row>
    <row r="1285" spans="14:15" x14ac:dyDescent="0.25">
      <c r="N1285"/>
      <c r="O1285"/>
    </row>
    <row r="1286" spans="14:15" x14ac:dyDescent="0.25">
      <c r="N1286"/>
      <c r="O1286"/>
    </row>
    <row r="1287" spans="14:15" x14ac:dyDescent="0.25">
      <c r="N1287"/>
      <c r="O1287"/>
    </row>
    <row r="1288" spans="14:15" x14ac:dyDescent="0.25">
      <c r="N1288"/>
      <c r="O1288"/>
    </row>
    <row r="1289" spans="14:15" x14ac:dyDescent="0.25">
      <c r="N1289"/>
      <c r="O1289"/>
    </row>
    <row r="1290" spans="14:15" x14ac:dyDescent="0.25">
      <c r="N1290"/>
      <c r="O1290"/>
    </row>
    <row r="1291" spans="14:15" x14ac:dyDescent="0.25">
      <c r="N1291"/>
      <c r="O1291"/>
    </row>
    <row r="1292" spans="14:15" x14ac:dyDescent="0.25">
      <c r="N1292"/>
      <c r="O1292"/>
    </row>
    <row r="1293" spans="14:15" x14ac:dyDescent="0.25">
      <c r="N1293"/>
      <c r="O1293"/>
    </row>
    <row r="1294" spans="14:15" x14ac:dyDescent="0.25">
      <c r="N1294"/>
      <c r="O1294"/>
    </row>
    <row r="1295" spans="14:15" x14ac:dyDescent="0.25">
      <c r="N1295"/>
      <c r="O1295"/>
    </row>
    <row r="1296" spans="14:15" x14ac:dyDescent="0.25">
      <c r="N1296"/>
      <c r="O1296"/>
    </row>
    <row r="1297" spans="14:15" x14ac:dyDescent="0.25">
      <c r="N1297"/>
      <c r="O1297"/>
    </row>
    <row r="1298" spans="14:15" x14ac:dyDescent="0.25">
      <c r="N1298"/>
      <c r="O1298"/>
    </row>
    <row r="1299" spans="14:15" x14ac:dyDescent="0.25">
      <c r="N1299"/>
      <c r="O1299"/>
    </row>
    <row r="1300" spans="14:15" x14ac:dyDescent="0.25">
      <c r="N1300"/>
      <c r="O1300"/>
    </row>
    <row r="1301" spans="14:15" x14ac:dyDescent="0.25">
      <c r="N1301"/>
      <c r="O1301"/>
    </row>
    <row r="1302" spans="14:15" x14ac:dyDescent="0.25">
      <c r="N1302"/>
      <c r="O1302"/>
    </row>
    <row r="1303" spans="14:15" x14ac:dyDescent="0.25">
      <c r="N1303"/>
      <c r="O1303"/>
    </row>
    <row r="1304" spans="14:15" x14ac:dyDescent="0.25">
      <c r="N1304"/>
      <c r="O1304"/>
    </row>
    <row r="1305" spans="14:15" x14ac:dyDescent="0.25">
      <c r="N1305"/>
      <c r="O1305"/>
    </row>
    <row r="1306" spans="14:15" x14ac:dyDescent="0.25">
      <c r="N1306"/>
      <c r="O1306"/>
    </row>
    <row r="1307" spans="14:15" x14ac:dyDescent="0.25">
      <c r="N1307"/>
      <c r="O1307"/>
    </row>
    <row r="1308" spans="14:15" x14ac:dyDescent="0.25">
      <c r="N1308"/>
      <c r="O1308"/>
    </row>
    <row r="1309" spans="14:15" x14ac:dyDescent="0.25">
      <c r="N1309"/>
      <c r="O1309"/>
    </row>
    <row r="1310" spans="14:15" x14ac:dyDescent="0.25">
      <c r="N1310"/>
      <c r="O1310"/>
    </row>
    <row r="1311" spans="14:15" x14ac:dyDescent="0.25">
      <c r="N1311"/>
      <c r="O1311"/>
    </row>
    <row r="1312" spans="14:15" x14ac:dyDescent="0.25">
      <c r="N1312"/>
      <c r="O1312"/>
    </row>
    <row r="1313" spans="14:15" x14ac:dyDescent="0.25">
      <c r="N1313"/>
      <c r="O1313"/>
    </row>
    <row r="1314" spans="14:15" x14ac:dyDescent="0.25">
      <c r="N1314"/>
      <c r="O1314"/>
    </row>
    <row r="1315" spans="14:15" x14ac:dyDescent="0.25">
      <c r="N1315"/>
      <c r="O1315"/>
    </row>
    <row r="1316" spans="14:15" x14ac:dyDescent="0.25">
      <c r="N1316"/>
      <c r="O1316"/>
    </row>
    <row r="1317" spans="14:15" x14ac:dyDescent="0.25">
      <c r="N1317"/>
      <c r="O1317"/>
    </row>
    <row r="1318" spans="14:15" x14ac:dyDescent="0.25">
      <c r="N1318"/>
      <c r="O1318"/>
    </row>
    <row r="1319" spans="14:15" x14ac:dyDescent="0.25">
      <c r="N1319"/>
      <c r="O1319"/>
    </row>
    <row r="1320" spans="14:15" x14ac:dyDescent="0.25">
      <c r="N1320"/>
      <c r="O1320"/>
    </row>
    <row r="1321" spans="14:15" x14ac:dyDescent="0.25">
      <c r="N1321"/>
      <c r="O1321"/>
    </row>
    <row r="1322" spans="14:15" x14ac:dyDescent="0.25">
      <c r="N1322"/>
      <c r="O1322"/>
    </row>
    <row r="1323" spans="14:15" x14ac:dyDescent="0.25">
      <c r="N1323"/>
      <c r="O1323"/>
    </row>
    <row r="1324" spans="14:15" x14ac:dyDescent="0.25">
      <c r="N1324"/>
      <c r="O1324"/>
    </row>
    <row r="1325" spans="14:15" x14ac:dyDescent="0.25">
      <c r="N1325"/>
      <c r="O1325"/>
    </row>
    <row r="1326" spans="14:15" x14ac:dyDescent="0.25">
      <c r="N1326"/>
      <c r="O1326"/>
    </row>
    <row r="1327" spans="14:15" x14ac:dyDescent="0.25">
      <c r="N1327"/>
      <c r="O1327"/>
    </row>
    <row r="1328" spans="14:15" x14ac:dyDescent="0.25">
      <c r="N1328"/>
      <c r="O1328"/>
    </row>
    <row r="1329" spans="14:14" x14ac:dyDescent="0.25">
      <c r="N1329"/>
    </row>
    <row r="1330" spans="14:14" x14ac:dyDescent="0.25">
      <c r="N1330"/>
    </row>
    <row r="1331" spans="14:14" x14ac:dyDescent="0.25">
      <c r="N1331"/>
    </row>
    <row r="1332" spans="14:14" x14ac:dyDescent="0.25">
      <c r="N1332"/>
    </row>
    <row r="1333" spans="14:14" x14ac:dyDescent="0.25">
      <c r="N1333"/>
    </row>
    <row r="1334" spans="14:14" x14ac:dyDescent="0.25">
      <c r="N1334"/>
    </row>
    <row r="1335" spans="14:14" x14ac:dyDescent="0.25">
      <c r="N1335"/>
    </row>
    <row r="1336" spans="14:14" x14ac:dyDescent="0.25">
      <c r="N1336"/>
    </row>
    <row r="1337" spans="14:14" x14ac:dyDescent="0.25">
      <c r="N1337"/>
    </row>
  </sheetData>
  <autoFilter ref="J7:J596" xr:uid="{0551AF95-912C-41B8-9A6E-C0897DA10C42}"/>
  <sortState xmlns:xlrd2="http://schemas.microsoft.com/office/spreadsheetml/2017/richdata2" ref="N8:O941">
    <sortCondition ref="N8:N941"/>
  </sortState>
  <conditionalFormatting sqref="AH8">
    <cfRule type="cellIs" dxfId="3314" priority="1" operator="equal">
      <formula>"↻"</formula>
    </cfRule>
    <cfRule type="cellIs" dxfId="3313" priority="4" operator="equal">
      <formula>"■"</formula>
    </cfRule>
    <cfRule type="cellIs" dxfId="3312" priority="5" operator="equal">
      <formula>"▶"</formula>
    </cfRule>
    <cfRule type="cellIs" dxfId="3311" priority="6" operator="equal">
      <formula>"✘"</formula>
    </cfRule>
    <cfRule type="cellIs" dxfId="3310" priority="7" operator="equal">
      <formula>"✔✘"</formula>
    </cfRule>
    <cfRule type="cellIs" dxfId="3309" priority="8" operator="equal">
      <formula>"✔"</formula>
    </cfRule>
  </conditionalFormatting>
  <conditionalFormatting sqref="AH8">
    <cfRule type="cellIs" dxfId="3308" priority="2" operator="equal">
      <formula>"Ø"</formula>
    </cfRule>
    <cfRule type="cellIs" dxfId="3307" priority="3" operator="equal">
      <formula>"◯"</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1A005-D519-49C8-82CF-99ED0E8D13D4}">
  <sheetPr codeName="Sheet26">
    <tabColor rgb="FFFFC000"/>
    <outlinePr summaryBelow="0" summaryRight="0"/>
  </sheetPr>
  <dimension ref="D1:GU32"/>
  <sheetViews>
    <sheetView showGridLines="0" zoomScaleNormal="100" workbookViewId="0">
      <selection activeCell="D33" sqref="D33"/>
    </sheetView>
  </sheetViews>
  <sheetFormatPr defaultColWidth="5.625" defaultRowHeight="15" customHeight="1" x14ac:dyDescent="0.25"/>
  <cols>
    <col min="1" max="3" width="0.25" style="55" customWidth="1"/>
    <col min="4" max="4" width="12.5" style="55" customWidth="1"/>
    <col min="5" max="5" width="15.375" style="55" customWidth="1"/>
    <col min="6" max="6" width="16.375" style="55" customWidth="1"/>
    <col min="7" max="7" width="1.5" style="55" customWidth="1"/>
    <col min="8" max="8" width="12.375" style="55" customWidth="1"/>
    <col min="9" max="9" width="12.125" style="55" customWidth="1"/>
    <col min="10" max="10" width="1.5" style="55" customWidth="1"/>
    <col min="11" max="11" width="12.375" style="55" customWidth="1"/>
    <col min="12" max="12" width="12.125" style="55" customWidth="1"/>
    <col min="13" max="16384" width="5.625" style="55"/>
  </cols>
  <sheetData>
    <row r="1" spans="4:203" ht="5.25" customHeight="1" x14ac:dyDescent="0.25"/>
    <row r="2" spans="4:203" s="211" customFormat="1" ht="38.25" customHeight="1" x14ac:dyDescent="0.25">
      <c r="D2" s="233" t="s">
        <v>3514</v>
      </c>
      <c r="E2" s="233"/>
    </row>
    <row r="3" spans="4:203" ht="5.25" customHeight="1" x14ac:dyDescent="0.25">
      <c r="AC3"/>
      <c r="BU3" s="223"/>
      <c r="BW3" s="223"/>
      <c r="BY3" s="223"/>
      <c r="CA3" s="223"/>
      <c r="CC3" s="223"/>
      <c r="CE3" s="223"/>
      <c r="CG3" s="223"/>
      <c r="CI3" s="223"/>
      <c r="CK3" s="223"/>
      <c r="CM3" s="223"/>
      <c r="CO3" s="223"/>
      <c r="CQ3" s="223"/>
      <c r="CS3" s="223"/>
      <c r="CU3" s="223"/>
      <c r="CW3" s="223"/>
      <c r="CY3" s="223"/>
      <c r="DA3" s="223"/>
      <c r="DC3" s="223"/>
      <c r="DE3" s="223"/>
      <c r="DG3" s="223"/>
      <c r="DI3" s="223"/>
      <c r="DK3" s="223"/>
      <c r="DM3" s="223"/>
      <c r="DO3" s="223"/>
      <c r="DQ3" s="223"/>
      <c r="DS3" s="223"/>
      <c r="DU3" s="223"/>
      <c r="DW3" s="223"/>
      <c r="DY3" s="223"/>
      <c r="EA3" s="223"/>
      <c r="EC3" s="223"/>
      <c r="EE3" s="223"/>
      <c r="EG3" s="223"/>
      <c r="EI3" s="229"/>
      <c r="EJ3" s="229"/>
      <c r="EK3" s="229"/>
      <c r="EL3" s="229"/>
      <c r="EM3" s="229"/>
      <c r="EN3" s="229"/>
      <c r="EO3" s="229"/>
      <c r="EP3" s="229"/>
      <c r="EQ3" s="229"/>
      <c r="ER3" s="229"/>
      <c r="ES3" s="229"/>
      <c r="ET3" s="229"/>
      <c r="EU3" s="229"/>
      <c r="EV3" s="229"/>
      <c r="EW3" s="229"/>
      <c r="EX3" s="229"/>
      <c r="EY3" s="229"/>
      <c r="EZ3" s="229"/>
      <c r="FA3" s="229"/>
      <c r="FB3" s="229"/>
      <c r="FC3" s="229"/>
      <c r="FD3" s="229"/>
      <c r="FE3" s="229"/>
      <c r="FF3" s="229"/>
      <c r="FG3" s="229"/>
      <c r="FH3" s="229"/>
      <c r="FI3" s="229"/>
      <c r="FJ3" s="229"/>
      <c r="FK3" s="229"/>
      <c r="FL3" s="229"/>
      <c r="FM3" s="229"/>
      <c r="FN3" s="229"/>
      <c r="FO3" s="229"/>
      <c r="FP3" s="229"/>
      <c r="FQ3" s="229"/>
      <c r="FR3" s="229"/>
      <c r="FS3" s="229"/>
      <c r="FT3" s="229"/>
      <c r="FU3" s="229"/>
      <c r="FV3" s="229"/>
      <c r="FW3" s="229"/>
      <c r="FX3" s="229"/>
      <c r="FY3" s="229"/>
      <c r="FZ3" s="229"/>
      <c r="GA3" s="229"/>
      <c r="GB3" s="229"/>
      <c r="GC3" s="229"/>
      <c r="GD3" s="229"/>
      <c r="GE3" s="229"/>
      <c r="GF3" s="229"/>
      <c r="GG3" s="229"/>
      <c r="GH3" s="229"/>
      <c r="GI3" s="229"/>
      <c r="GJ3" s="229"/>
      <c r="GK3" s="229"/>
      <c r="GL3" s="229"/>
      <c r="GM3" s="229"/>
      <c r="GN3" s="229"/>
      <c r="GO3" s="229"/>
      <c r="GP3" s="229"/>
      <c r="GQ3" s="229"/>
      <c r="GR3" s="229"/>
      <c r="GS3" s="229"/>
      <c r="GT3" s="229"/>
      <c r="GU3" s="232"/>
    </row>
    <row r="4" spans="4:203" ht="15" customHeight="1" x14ac:dyDescent="0.25">
      <c r="D4" s="249" t="s">
        <v>3521</v>
      </c>
      <c r="E4" s="249"/>
      <c r="H4" s="249" t="s">
        <v>3520</v>
      </c>
      <c r="K4" s="249" t="s">
        <v>3522</v>
      </c>
    </row>
    <row r="5" spans="4:203" ht="5.25" customHeight="1" x14ac:dyDescent="0.25">
      <c r="AC5"/>
      <c r="BU5" s="223"/>
      <c r="BW5" s="223"/>
      <c r="BY5" s="223"/>
      <c r="CA5" s="223"/>
      <c r="CC5" s="223"/>
      <c r="CE5" s="223"/>
      <c r="CG5" s="223"/>
      <c r="CI5" s="223"/>
      <c r="CK5" s="223"/>
      <c r="CM5" s="223"/>
      <c r="CO5" s="223"/>
      <c r="CQ5" s="223"/>
      <c r="CS5" s="223"/>
      <c r="CU5" s="223"/>
      <c r="CW5" s="223"/>
      <c r="CY5" s="223"/>
      <c r="DA5" s="223"/>
      <c r="DC5" s="223"/>
      <c r="DE5" s="223"/>
      <c r="DG5" s="223"/>
      <c r="DI5" s="223"/>
      <c r="DK5" s="223"/>
      <c r="DM5" s="223"/>
      <c r="DO5" s="223"/>
      <c r="DQ5" s="223"/>
      <c r="DS5" s="223"/>
      <c r="DU5" s="223"/>
      <c r="DW5" s="223"/>
      <c r="DY5" s="223"/>
      <c r="EA5" s="223"/>
      <c r="EC5" s="223"/>
      <c r="EE5" s="223"/>
      <c r="EG5" s="223"/>
      <c r="EI5" s="229"/>
      <c r="EJ5" s="229"/>
      <c r="EK5" s="229"/>
      <c r="EL5" s="229"/>
      <c r="EM5" s="229"/>
      <c r="EN5" s="229"/>
      <c r="EO5" s="229"/>
      <c r="EP5" s="229"/>
      <c r="EQ5" s="229"/>
      <c r="ER5" s="229"/>
      <c r="ES5" s="229"/>
      <c r="ET5" s="229"/>
      <c r="EU5" s="229"/>
      <c r="EV5" s="229"/>
      <c r="EW5" s="229"/>
      <c r="EX5" s="229"/>
      <c r="EY5" s="229"/>
      <c r="EZ5" s="229"/>
      <c r="FA5" s="229"/>
      <c r="FB5" s="229"/>
      <c r="FC5" s="229"/>
      <c r="FD5" s="229"/>
      <c r="FE5" s="229"/>
      <c r="FF5" s="229"/>
      <c r="FG5" s="229"/>
      <c r="FH5" s="229"/>
      <c r="FI5" s="229"/>
      <c r="FJ5" s="229"/>
      <c r="FK5" s="229"/>
      <c r="FL5" s="229"/>
      <c r="FM5" s="229"/>
      <c r="FN5" s="229"/>
      <c r="FO5" s="229"/>
      <c r="FP5" s="229"/>
      <c r="FQ5" s="229"/>
      <c r="FR5" s="229"/>
      <c r="FS5" s="229"/>
      <c r="FT5" s="229"/>
      <c r="FU5" s="229"/>
      <c r="FV5" s="229"/>
      <c r="FW5" s="229"/>
      <c r="FX5" s="229"/>
      <c r="FY5" s="229"/>
      <c r="FZ5" s="229"/>
      <c r="GA5" s="229"/>
      <c r="GB5" s="229"/>
      <c r="GC5" s="229"/>
      <c r="GD5" s="229"/>
      <c r="GE5" s="229"/>
      <c r="GF5" s="229"/>
      <c r="GG5" s="229"/>
      <c r="GH5" s="229"/>
      <c r="GI5" s="229"/>
      <c r="GJ5" s="229"/>
      <c r="GK5" s="229"/>
      <c r="GL5" s="229"/>
      <c r="GM5" s="229"/>
      <c r="GN5" s="229"/>
      <c r="GO5" s="229"/>
      <c r="GP5" s="229"/>
      <c r="GQ5" s="229"/>
      <c r="GR5" s="229"/>
      <c r="GS5" s="229"/>
      <c r="GT5" s="229"/>
      <c r="GU5" s="232"/>
    </row>
    <row r="6" spans="4:203" ht="15" customHeight="1" x14ac:dyDescent="0.2">
      <c r="D6" s="248" t="s">
        <v>3512</v>
      </c>
      <c r="E6" s="248" t="s">
        <v>3515</v>
      </c>
      <c r="F6" s="248" t="s">
        <v>3513</v>
      </c>
      <c r="H6" s="248" t="s">
        <v>3518</v>
      </c>
      <c r="I6" s="247" t="str">
        <f>TEXT(I7,"Mmmm")</f>
        <v>April</v>
      </c>
      <c r="K6" s="248" t="s">
        <v>3518</v>
      </c>
      <c r="L6" s="247" t="str">
        <f>TEXT(L7,"Mmmm")</f>
        <v>March</v>
      </c>
    </row>
    <row r="7" spans="4:203" ht="15" customHeight="1" x14ac:dyDescent="0.2">
      <c r="D7" s="247">
        <v>46023</v>
      </c>
      <c r="E7" s="247" t="str">
        <f t="shared" ref="E7:E14" si="0">TEXT(D7,"Dddd")</f>
        <v>Thursday</v>
      </c>
      <c r="F7" s="246" t="s">
        <v>2340</v>
      </c>
      <c r="H7" s="248" t="s">
        <v>3519</v>
      </c>
      <c r="I7" s="247">
        <f>EOMONTH(L7,1)</f>
        <v>46142</v>
      </c>
      <c r="K7" s="248" t="s">
        <v>3519</v>
      </c>
      <c r="L7" s="247">
        <f>Dt_EOM_M</f>
        <v>46112</v>
      </c>
    </row>
    <row r="8" spans="4:203" ht="15" customHeight="1" x14ac:dyDescent="0.2">
      <c r="D8" s="247">
        <v>46118</v>
      </c>
      <c r="E8" s="247" t="str">
        <f t="shared" si="0"/>
        <v>Monday</v>
      </c>
      <c r="F8" s="246" t="s">
        <v>2350</v>
      </c>
    </row>
    <row r="9" spans="4:203" ht="15" customHeight="1" x14ac:dyDescent="0.2">
      <c r="D9" s="247">
        <v>46139</v>
      </c>
      <c r="E9" s="247" t="str">
        <f t="shared" si="0"/>
        <v>Monday</v>
      </c>
      <c r="F9" s="246" t="s">
        <v>2353</v>
      </c>
      <c r="H9" s="248" t="s">
        <v>3517</v>
      </c>
      <c r="I9" s="248" t="s">
        <v>3512</v>
      </c>
      <c r="K9" s="248" t="s">
        <v>3517</v>
      </c>
      <c r="L9" s="248" t="s">
        <v>3512</v>
      </c>
    </row>
    <row r="10" spans="4:203" ht="15" customHeight="1" x14ac:dyDescent="0.2">
      <c r="D10" s="247">
        <v>46147</v>
      </c>
      <c r="E10" s="247" t="str">
        <f t="shared" si="0"/>
        <v>Tuesday</v>
      </c>
      <c r="F10" s="246" t="s">
        <v>2357</v>
      </c>
      <c r="H10" s="246">
        <v>1</v>
      </c>
      <c r="I10" s="247">
        <f>IF(TEXT(WORKDAY(EOMONTH($I$7,-1),H10,$D$7:$D$30),"Mmmm")&lt;&gt;$I$6,"",WORKDAY(EOMONTH($I$7,-1),H10,$D$7:$D$30))</f>
        <v>46113</v>
      </c>
      <c r="K10" s="246">
        <v>1</v>
      </c>
      <c r="L10" s="247">
        <f>IF(TEXT(WORKDAY(EOMONTH($L$7,-1),K10,$D$7:$D$30),"Mmmm")&lt;&gt;$L$6,"",WORKDAY(EOMONTH($L$7,-1),K10,$D$7:$D$30))</f>
        <v>46083</v>
      </c>
    </row>
    <row r="11" spans="4:203" ht="15" customHeight="1" x14ac:dyDescent="0.2">
      <c r="D11" s="247">
        <v>46156</v>
      </c>
      <c r="E11" s="247" t="str">
        <f t="shared" si="0"/>
        <v>Thursday</v>
      </c>
      <c r="F11" s="246" t="s">
        <v>2360</v>
      </c>
      <c r="H11" s="246">
        <f t="shared" ref="H11:H32" si="1">H10+1</f>
        <v>2</v>
      </c>
      <c r="I11" s="247">
        <f t="shared" ref="I11:I32" si="2">IF(TEXT(WORKDAY(EOMONTH($I$7,-1),H11,$D$7:$D$30),"Mmmm")&lt;&gt;$I$6,"",WORKDAY(EOMONTH($I$7,-1),H11,$D$7:$D$30))</f>
        <v>46114</v>
      </c>
      <c r="K11" s="246">
        <f t="shared" ref="K11:K32" si="3">K10+1</f>
        <v>2</v>
      </c>
      <c r="L11" s="247">
        <f t="shared" ref="L11:L32" si="4">IF(TEXT(WORKDAY(EOMONTH($L$7,-1),K11,$D$7:$D$30),"Mmmm")&lt;&gt;$L$6,"",WORKDAY(EOMONTH($L$7,-1),K11,$D$7:$D$30))</f>
        <v>46084</v>
      </c>
    </row>
    <row r="12" spans="4:203" ht="15" customHeight="1" x14ac:dyDescent="0.2">
      <c r="D12" s="247">
        <v>46167</v>
      </c>
      <c r="E12" s="247" t="str">
        <f t="shared" si="0"/>
        <v>Monday</v>
      </c>
      <c r="F12" s="246" t="s">
        <v>2364</v>
      </c>
      <c r="H12" s="246">
        <f t="shared" si="1"/>
        <v>3</v>
      </c>
      <c r="I12" s="247">
        <f t="shared" si="2"/>
        <v>46115</v>
      </c>
      <c r="K12" s="246">
        <f t="shared" si="3"/>
        <v>3</v>
      </c>
      <c r="L12" s="247">
        <f t="shared" si="4"/>
        <v>46085</v>
      </c>
    </row>
    <row r="13" spans="4:203" ht="15" customHeight="1" x14ac:dyDescent="0.2">
      <c r="D13" s="247">
        <v>46381</v>
      </c>
      <c r="E13" s="247" t="str">
        <f t="shared" si="0"/>
        <v>Friday</v>
      </c>
      <c r="F13" s="246" t="s">
        <v>2368</v>
      </c>
      <c r="H13" s="246">
        <f t="shared" si="1"/>
        <v>4</v>
      </c>
      <c r="I13" s="247">
        <f t="shared" si="2"/>
        <v>46119</v>
      </c>
      <c r="K13" s="246">
        <f t="shared" si="3"/>
        <v>4</v>
      </c>
      <c r="L13" s="247">
        <f t="shared" si="4"/>
        <v>46086</v>
      </c>
    </row>
    <row r="14" spans="4:203" ht="15" customHeight="1" x14ac:dyDescent="0.2">
      <c r="D14" s="247">
        <v>46382</v>
      </c>
      <c r="E14" s="247" t="str">
        <f t="shared" si="0"/>
        <v>Saturday</v>
      </c>
      <c r="F14" s="246" t="s">
        <v>2369</v>
      </c>
      <c r="H14" s="246">
        <f t="shared" si="1"/>
        <v>5</v>
      </c>
      <c r="I14" s="247">
        <f t="shared" si="2"/>
        <v>46120</v>
      </c>
      <c r="K14" s="246">
        <f t="shared" si="3"/>
        <v>5</v>
      </c>
      <c r="L14" s="247">
        <f t="shared" si="4"/>
        <v>46087</v>
      </c>
    </row>
    <row r="15" spans="4:203" ht="15" customHeight="1" x14ac:dyDescent="0.2">
      <c r="D15" s="247"/>
      <c r="E15" s="247"/>
      <c r="F15" s="246"/>
      <c r="H15" s="246">
        <f t="shared" si="1"/>
        <v>6</v>
      </c>
      <c r="I15" s="247">
        <f t="shared" si="2"/>
        <v>46121</v>
      </c>
      <c r="K15" s="246">
        <f t="shared" si="3"/>
        <v>6</v>
      </c>
      <c r="L15" s="247">
        <f t="shared" si="4"/>
        <v>46090</v>
      </c>
    </row>
    <row r="16" spans="4:203" ht="15" customHeight="1" x14ac:dyDescent="0.2">
      <c r="D16" s="247"/>
      <c r="E16" s="247"/>
      <c r="F16" s="246"/>
      <c r="H16" s="246">
        <f t="shared" si="1"/>
        <v>7</v>
      </c>
      <c r="I16" s="247">
        <f t="shared" si="2"/>
        <v>46122</v>
      </c>
      <c r="K16" s="246">
        <f t="shared" si="3"/>
        <v>7</v>
      </c>
      <c r="L16" s="247">
        <f t="shared" si="4"/>
        <v>46091</v>
      </c>
    </row>
    <row r="17" spans="4:12" ht="15" customHeight="1" x14ac:dyDescent="0.2">
      <c r="D17" s="247"/>
      <c r="E17" s="247"/>
      <c r="F17" s="246"/>
      <c r="H17" s="246">
        <f t="shared" si="1"/>
        <v>8</v>
      </c>
      <c r="I17" s="247">
        <f t="shared" si="2"/>
        <v>46125</v>
      </c>
      <c r="K17" s="246">
        <f t="shared" si="3"/>
        <v>8</v>
      </c>
      <c r="L17" s="247">
        <f t="shared" si="4"/>
        <v>46092</v>
      </c>
    </row>
    <row r="18" spans="4:12" ht="15" customHeight="1" x14ac:dyDescent="0.2">
      <c r="D18" s="247"/>
      <c r="E18" s="247"/>
      <c r="F18" s="246"/>
      <c r="H18" s="246">
        <f t="shared" si="1"/>
        <v>9</v>
      </c>
      <c r="I18" s="247">
        <f t="shared" si="2"/>
        <v>46126</v>
      </c>
      <c r="K18" s="246">
        <f t="shared" si="3"/>
        <v>9</v>
      </c>
      <c r="L18" s="247">
        <f t="shared" si="4"/>
        <v>46093</v>
      </c>
    </row>
    <row r="19" spans="4:12" ht="15" customHeight="1" x14ac:dyDescent="0.2">
      <c r="D19" s="247"/>
      <c r="E19" s="247"/>
      <c r="F19" s="246"/>
      <c r="H19" s="246">
        <f t="shared" si="1"/>
        <v>10</v>
      </c>
      <c r="I19" s="247">
        <f t="shared" si="2"/>
        <v>46127</v>
      </c>
      <c r="K19" s="246">
        <f t="shared" si="3"/>
        <v>10</v>
      </c>
      <c r="L19" s="247">
        <f t="shared" si="4"/>
        <v>46094</v>
      </c>
    </row>
    <row r="20" spans="4:12" ht="15" customHeight="1" x14ac:dyDescent="0.2">
      <c r="D20" s="247"/>
      <c r="E20" s="247"/>
      <c r="F20" s="246"/>
      <c r="H20" s="246">
        <f t="shared" si="1"/>
        <v>11</v>
      </c>
      <c r="I20" s="247">
        <f t="shared" si="2"/>
        <v>46128</v>
      </c>
      <c r="K20" s="246">
        <f t="shared" si="3"/>
        <v>11</v>
      </c>
      <c r="L20" s="247">
        <f t="shared" si="4"/>
        <v>46097</v>
      </c>
    </row>
    <row r="21" spans="4:12" ht="15" customHeight="1" x14ac:dyDescent="0.2">
      <c r="D21" s="247"/>
      <c r="E21" s="247"/>
      <c r="F21" s="246"/>
      <c r="H21" s="246">
        <f t="shared" si="1"/>
        <v>12</v>
      </c>
      <c r="I21" s="247">
        <f t="shared" si="2"/>
        <v>46129</v>
      </c>
      <c r="K21" s="246">
        <f t="shared" si="3"/>
        <v>12</v>
      </c>
      <c r="L21" s="247">
        <f t="shared" si="4"/>
        <v>46098</v>
      </c>
    </row>
    <row r="22" spans="4:12" ht="15" customHeight="1" x14ac:dyDescent="0.2">
      <c r="D22" s="247"/>
      <c r="E22" s="247"/>
      <c r="F22" s="246"/>
      <c r="H22" s="246">
        <f t="shared" si="1"/>
        <v>13</v>
      </c>
      <c r="I22" s="247">
        <f t="shared" si="2"/>
        <v>46132</v>
      </c>
      <c r="K22" s="246">
        <f t="shared" si="3"/>
        <v>13</v>
      </c>
      <c r="L22" s="247">
        <f t="shared" si="4"/>
        <v>46099</v>
      </c>
    </row>
    <row r="23" spans="4:12" ht="15" customHeight="1" x14ac:dyDescent="0.2">
      <c r="D23" s="247"/>
      <c r="E23" s="247"/>
      <c r="F23" s="246"/>
      <c r="H23" s="246">
        <f t="shared" si="1"/>
        <v>14</v>
      </c>
      <c r="I23" s="247">
        <f t="shared" si="2"/>
        <v>46133</v>
      </c>
      <c r="K23" s="246">
        <f t="shared" si="3"/>
        <v>14</v>
      </c>
      <c r="L23" s="247">
        <f t="shared" si="4"/>
        <v>46100</v>
      </c>
    </row>
    <row r="24" spans="4:12" ht="15" customHeight="1" x14ac:dyDescent="0.2">
      <c r="D24" s="247"/>
      <c r="E24" s="247"/>
      <c r="F24" s="246"/>
      <c r="H24" s="246">
        <f t="shared" si="1"/>
        <v>15</v>
      </c>
      <c r="I24" s="247">
        <f t="shared" si="2"/>
        <v>46134</v>
      </c>
      <c r="K24" s="246">
        <f t="shared" si="3"/>
        <v>15</v>
      </c>
      <c r="L24" s="247">
        <f t="shared" si="4"/>
        <v>46101</v>
      </c>
    </row>
    <row r="25" spans="4:12" ht="15" customHeight="1" x14ac:dyDescent="0.2">
      <c r="D25" s="247"/>
      <c r="E25" s="247"/>
      <c r="F25" s="246"/>
      <c r="H25" s="246">
        <f t="shared" si="1"/>
        <v>16</v>
      </c>
      <c r="I25" s="247">
        <f t="shared" si="2"/>
        <v>46135</v>
      </c>
      <c r="K25" s="246">
        <f t="shared" si="3"/>
        <v>16</v>
      </c>
      <c r="L25" s="247">
        <f t="shared" si="4"/>
        <v>46104</v>
      </c>
    </row>
    <row r="26" spans="4:12" ht="15" customHeight="1" x14ac:dyDescent="0.2">
      <c r="D26" s="247"/>
      <c r="E26" s="247"/>
      <c r="F26" s="246"/>
      <c r="H26" s="246">
        <f t="shared" si="1"/>
        <v>17</v>
      </c>
      <c r="I26" s="247">
        <f t="shared" si="2"/>
        <v>46136</v>
      </c>
      <c r="K26" s="246">
        <f t="shared" si="3"/>
        <v>17</v>
      </c>
      <c r="L26" s="247">
        <f t="shared" si="4"/>
        <v>46105</v>
      </c>
    </row>
    <row r="27" spans="4:12" ht="15" customHeight="1" x14ac:dyDescent="0.2">
      <c r="D27" s="247"/>
      <c r="E27" s="247"/>
      <c r="F27" s="246"/>
      <c r="H27" s="246">
        <f t="shared" si="1"/>
        <v>18</v>
      </c>
      <c r="I27" s="247">
        <f t="shared" si="2"/>
        <v>46140</v>
      </c>
      <c r="K27" s="246">
        <f t="shared" si="3"/>
        <v>18</v>
      </c>
      <c r="L27" s="247">
        <f t="shared" si="4"/>
        <v>46106</v>
      </c>
    </row>
    <row r="28" spans="4:12" ht="15" customHeight="1" x14ac:dyDescent="0.2">
      <c r="D28" s="247"/>
      <c r="E28" s="247"/>
      <c r="F28" s="246"/>
      <c r="H28" s="246">
        <f t="shared" si="1"/>
        <v>19</v>
      </c>
      <c r="I28" s="247">
        <f t="shared" si="2"/>
        <v>46141</v>
      </c>
      <c r="K28" s="246">
        <f t="shared" si="3"/>
        <v>19</v>
      </c>
      <c r="L28" s="247">
        <f t="shared" si="4"/>
        <v>46107</v>
      </c>
    </row>
    <row r="29" spans="4:12" ht="15" customHeight="1" x14ac:dyDescent="0.2">
      <c r="D29" s="247"/>
      <c r="E29" s="247"/>
      <c r="F29" s="246"/>
      <c r="H29" s="246">
        <f t="shared" si="1"/>
        <v>20</v>
      </c>
      <c r="I29" s="247">
        <f t="shared" si="2"/>
        <v>46142</v>
      </c>
      <c r="K29" s="246">
        <f t="shared" si="3"/>
        <v>20</v>
      </c>
      <c r="L29" s="247">
        <f t="shared" si="4"/>
        <v>46108</v>
      </c>
    </row>
    <row r="30" spans="4:12" ht="15" customHeight="1" x14ac:dyDescent="0.2">
      <c r="D30" s="247"/>
      <c r="E30" s="247"/>
      <c r="F30" s="246"/>
      <c r="H30" s="246">
        <f t="shared" si="1"/>
        <v>21</v>
      </c>
      <c r="I30" s="247" t="str">
        <f t="shared" si="2"/>
        <v/>
      </c>
      <c r="K30" s="246">
        <f t="shared" si="3"/>
        <v>21</v>
      </c>
      <c r="L30" s="247">
        <f t="shared" si="4"/>
        <v>46111</v>
      </c>
    </row>
    <row r="31" spans="4:12" ht="15" customHeight="1" x14ac:dyDescent="0.2">
      <c r="H31" s="246">
        <f t="shared" si="1"/>
        <v>22</v>
      </c>
      <c r="I31" s="247" t="str">
        <f t="shared" si="2"/>
        <v/>
      </c>
      <c r="K31" s="246">
        <f t="shared" si="3"/>
        <v>22</v>
      </c>
      <c r="L31" s="247">
        <f t="shared" si="4"/>
        <v>46112</v>
      </c>
    </row>
    <row r="32" spans="4:12" ht="15" customHeight="1" x14ac:dyDescent="0.2">
      <c r="D32" s="250" t="s">
        <v>3516</v>
      </c>
      <c r="H32" s="246">
        <f t="shared" si="1"/>
        <v>23</v>
      </c>
      <c r="I32" s="247" t="str">
        <f t="shared" si="2"/>
        <v/>
      </c>
      <c r="K32" s="246">
        <f t="shared" si="3"/>
        <v>23</v>
      </c>
      <c r="L32" s="247" t="str">
        <f t="shared" si="4"/>
        <v/>
      </c>
    </row>
  </sheetData>
  <sortState xmlns:xlrd2="http://schemas.microsoft.com/office/spreadsheetml/2017/richdata2" ref="D7:F14">
    <sortCondition ref="D7:D14"/>
  </sortState>
  <hyperlinks>
    <hyperlink ref="D32" r:id="rId1" xr:uid="{9D19C424-2DB7-4B03-A8E3-D74A64EA974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197B8-EFC6-40B3-BEAC-F63F95A70854}">
  <sheetPr codeName="Sheet27" filterMode="1">
    <tabColor rgb="FFFFC000"/>
    <outlinePr summaryBelow="0" summaryRight="0"/>
  </sheetPr>
  <dimension ref="D1:DA502"/>
  <sheetViews>
    <sheetView showGridLines="0" zoomScale="99" zoomScaleNormal="100" workbookViewId="0">
      <pane ySplit="4" topLeftCell="A5" activePane="bottomLeft" state="frozen"/>
      <selection activeCell="L27" sqref="L27"/>
      <selection pane="bottomLeft" activeCell="F4" sqref="F4"/>
    </sheetView>
  </sheetViews>
  <sheetFormatPr defaultColWidth="5.625" defaultRowHeight="15" customHeight="1" x14ac:dyDescent="0.25"/>
  <cols>
    <col min="1" max="3" width="0.25" style="55" customWidth="1"/>
    <col min="4" max="5" width="10" style="55" customWidth="1"/>
    <col min="6" max="6" width="24.5" style="211" customWidth="1"/>
    <col min="7" max="9" width="8.375" style="55" customWidth="1"/>
    <col min="10" max="10" width="16.875" style="55" customWidth="1"/>
    <col min="11" max="11" width="2.375" style="55" customWidth="1"/>
    <col min="12" max="12" width="2" style="55" customWidth="1"/>
    <col min="13" max="14" width="23.375" style="211" customWidth="1"/>
    <col min="15" max="15" width="13.125" style="55" customWidth="1"/>
    <col min="16" max="16" width="18.125" style="55" customWidth="1"/>
    <col min="17" max="19" width="12.5" style="55" bestFit="1" customWidth="1"/>
    <col min="20" max="16384" width="5.625" style="55"/>
  </cols>
  <sheetData>
    <row r="1" spans="4:105" ht="5.25" customHeight="1" x14ac:dyDescent="0.25"/>
    <row r="2" spans="4:105" s="211" customFormat="1" ht="38.25" customHeight="1" x14ac:dyDescent="0.25">
      <c r="D2" s="233" t="s">
        <v>3523</v>
      </c>
      <c r="E2" s="233"/>
      <c r="Q2" s="55"/>
      <c r="R2" s="55"/>
      <c r="S2" s="55"/>
    </row>
    <row r="3" spans="4:105" ht="5.25" customHeight="1" x14ac:dyDescent="0.25">
      <c r="U3" s="223"/>
      <c r="W3" s="223"/>
      <c r="Y3" s="223"/>
      <c r="AA3" s="223"/>
      <c r="AC3" s="223"/>
      <c r="AE3" s="223"/>
      <c r="AG3" s="223"/>
      <c r="AI3" s="223"/>
      <c r="AK3" s="223"/>
      <c r="AM3" s="223"/>
      <c r="AO3" s="229"/>
      <c r="AP3" s="229"/>
      <c r="AQ3" s="229"/>
      <c r="AR3" s="229"/>
      <c r="AS3" s="229"/>
      <c r="AT3" s="229"/>
      <c r="AU3" s="229"/>
      <c r="AV3" s="229"/>
      <c r="AW3" s="229"/>
      <c r="AX3" s="229"/>
      <c r="AY3" s="229"/>
      <c r="AZ3" s="229"/>
      <c r="BA3" s="229"/>
      <c r="BB3" s="229"/>
      <c r="BC3" s="229"/>
      <c r="BD3" s="229"/>
      <c r="BE3" s="229"/>
      <c r="BF3" s="229"/>
      <c r="BG3" s="229"/>
      <c r="BH3" s="229"/>
      <c r="BI3" s="229"/>
      <c r="BJ3" s="229"/>
      <c r="BK3" s="229"/>
      <c r="BL3" s="229"/>
      <c r="BM3" s="229"/>
      <c r="BN3" s="229"/>
      <c r="BO3" s="229"/>
      <c r="BP3" s="229"/>
      <c r="BQ3" s="229"/>
      <c r="BR3" s="229"/>
      <c r="BS3" s="229"/>
      <c r="BT3" s="229"/>
      <c r="BU3" s="229"/>
      <c r="BV3" s="229"/>
      <c r="BW3" s="229"/>
      <c r="BX3" s="229"/>
      <c r="BY3" s="229"/>
      <c r="BZ3" s="229"/>
      <c r="CA3" s="229"/>
      <c r="CB3" s="229"/>
      <c r="CC3" s="229"/>
      <c r="CD3" s="229"/>
      <c r="CE3" s="229"/>
      <c r="CF3" s="229"/>
      <c r="CG3" s="229"/>
      <c r="CH3" s="229"/>
      <c r="CI3" s="229"/>
      <c r="CJ3" s="229"/>
      <c r="CK3" s="229"/>
      <c r="CL3" s="229"/>
      <c r="CM3" s="229"/>
      <c r="CN3" s="229"/>
      <c r="CO3" s="229"/>
      <c r="CP3" s="229"/>
      <c r="CQ3" s="229"/>
      <c r="CR3" s="229"/>
      <c r="CS3" s="229"/>
      <c r="CT3" s="229"/>
      <c r="CU3" s="229"/>
      <c r="CV3" s="229"/>
      <c r="CW3" s="229"/>
      <c r="CX3" s="229"/>
      <c r="CY3" s="229"/>
      <c r="CZ3" s="229"/>
      <c r="DA3" s="232"/>
    </row>
    <row r="4" spans="4:105" s="251" customFormat="1" ht="42" customHeight="1" x14ac:dyDescent="0.25">
      <c r="D4" s="264" t="s">
        <v>1</v>
      </c>
      <c r="E4" s="252" t="s">
        <v>3527</v>
      </c>
      <c r="F4" s="264" t="s">
        <v>3524</v>
      </c>
      <c r="G4" s="264" t="s">
        <v>3525</v>
      </c>
      <c r="H4" s="264" t="s">
        <v>2338</v>
      </c>
      <c r="I4" s="252" t="s">
        <v>3517</v>
      </c>
      <c r="J4" s="252" t="s">
        <v>3526</v>
      </c>
      <c r="M4" s="252" t="s">
        <v>1871</v>
      </c>
      <c r="N4" s="252" t="s">
        <v>3544</v>
      </c>
      <c r="O4" s="252" t="s">
        <v>3543</v>
      </c>
      <c r="P4" s="252" t="s">
        <v>3539</v>
      </c>
      <c r="Q4" s="252" t="s">
        <v>3540</v>
      </c>
      <c r="R4" s="252" t="s">
        <v>3541</v>
      </c>
      <c r="S4" s="252" t="s">
        <v>3542</v>
      </c>
    </row>
    <row r="5" spans="4:105" ht="15" hidden="1" customHeight="1" x14ac:dyDescent="0.2">
      <c r="D5" s="246" t="s">
        <v>2417</v>
      </c>
      <c r="E5" s="246" t="str">
        <f>IF(D5="NL","NLRB",IF(OR(D5="BEGT",D5="DEGT",D5="NLBTR",D5="ICDB",D5="WBUS"),D5,D5&amp;"DB"))</f>
        <v>AUDB</v>
      </c>
      <c r="F5" s="253" t="s">
        <v>596</v>
      </c>
      <c r="G5" s="246" t="s">
        <v>3528</v>
      </c>
      <c r="H5" s="246" t="s">
        <v>2346</v>
      </c>
      <c r="I5" s="246">
        <f>IF(H5="","",VALUE(RIGHT(H5,LEN(H5)-2)))</f>
        <v>7</v>
      </c>
      <c r="J5" s="262">
        <f>IFERROR(VLOOKUP(I5,Calendar!H:I,2,0)+23/24+59/60/24,"")</f>
        <v>46122.999305555561</v>
      </c>
      <c r="M5" s="263" t="str">
        <f>"MCP"&amp;E5&amp;N5</f>
        <v>MCPAUDBLoad Compare MP</v>
      </c>
      <c r="N5" s="263" t="str">
        <f>_xlfn.XLOOKUP(F5,Mapping!AY:AY,Mapping!AX:AX,"Unmapped",0,1)</f>
        <v>Load Compare MP</v>
      </c>
      <c r="O5" s="247" t="str">
        <f>_xlfn.XLOOKUP(M5,Data!F:F,Data!H:H,_xlfn.XLOOKUP(M5,'Data M-1'!F:F,'Data M-1'!G:G,"Not Found",0,-1),0,-1)</f>
        <v>Completed</v>
      </c>
      <c r="P5" s="262">
        <f>_xlfn.XLOOKUP(M5,Data!F:F,Data!U:U,"Not Found",0,-1)</f>
        <v>46121.445138888892</v>
      </c>
      <c r="Q5" s="266">
        <f>IF(OR(J5="",P5="",P5="Not Found"),"",J5-P5)</f>
        <v>1.5541666666686069</v>
      </c>
      <c r="R5" s="265" t="str">
        <f>IF(Q5="","",INT(Q5) &amp; "d " &amp; INT((Q5 - INT(Q5)) * 24) &amp; "hr")</f>
        <v>1d 13hr</v>
      </c>
      <c r="S5" s="246">
        <f>IF(Q5="",0,IF(Q5&gt;=0,0,1))</f>
        <v>0</v>
      </c>
    </row>
    <row r="6" spans="4:105" ht="15" hidden="1" customHeight="1" x14ac:dyDescent="0.2">
      <c r="D6" s="246" t="s">
        <v>2394</v>
      </c>
      <c r="E6" s="246" t="str">
        <f t="shared" ref="E6:E69" si="0">IF(D6="NL","NLRB",IF(OR(D6="BEGT",D6="DEGT",D6="NLBTR",D6="ICDB",D6="WBUS"),D6,D6&amp;"DB"))</f>
        <v>BEDB</v>
      </c>
      <c r="F6" s="253" t="s">
        <v>596</v>
      </c>
      <c r="G6" s="246" t="s">
        <v>3528</v>
      </c>
      <c r="H6" s="246" t="s">
        <v>2346</v>
      </c>
      <c r="I6" s="246">
        <f t="shared" ref="I6:I69" si="1">IF(H6="","",VALUE(RIGHT(H6,LEN(H6)-2)))</f>
        <v>7</v>
      </c>
      <c r="J6" s="262">
        <f>IFERROR(VLOOKUP(I6,Calendar!H:I,2,0)+23/24+59/60/24,"")</f>
        <v>46122.999305555561</v>
      </c>
      <c r="M6" s="263" t="str">
        <f t="shared" ref="M6:M69" si="2">"MCP"&amp;E6&amp;N6</f>
        <v>MCPBEDBLoad Compare MP</v>
      </c>
      <c r="N6" s="263" t="str">
        <f>_xlfn.XLOOKUP(F6,Mapping!AY:AY,Mapping!AX:AX,"Unmapped",0,1)</f>
        <v>Load Compare MP</v>
      </c>
      <c r="O6" s="247" t="str">
        <f>_xlfn.XLOOKUP(M6,Data!F:F,Data!H:H,_xlfn.XLOOKUP(M6,'Data M-1'!F:F,'Data M-1'!G:G,"Not Found",0,-1),0,-1)</f>
        <v>Completed</v>
      </c>
      <c r="P6" s="262">
        <f>_xlfn.XLOOKUP(M6,Data!F:F,Data!U:U,"Not Found",0,-1)</f>
        <v>46121.711111111108</v>
      </c>
      <c r="Q6" s="266">
        <f t="shared" ref="Q6:Q69" si="3">IF(OR(J6="",P6="",P6="Not Found"),"",J6-P6)</f>
        <v>1.2881944444525288</v>
      </c>
      <c r="R6" s="265" t="str">
        <f t="shared" ref="R6:R69" si="4">IF(Q6="","",INT(Q6) &amp; "d " &amp; INT((Q6 - INT(Q6)) * 24) &amp; "hr")</f>
        <v>1d 6hr</v>
      </c>
      <c r="S6" s="246">
        <f t="shared" ref="S6:S69" si="5">IF(Q6="",0,IF(Q6&gt;=0,0,1))</f>
        <v>0</v>
      </c>
    </row>
    <row r="7" spans="4:105" ht="15" hidden="1" customHeight="1" x14ac:dyDescent="0.2">
      <c r="D7" s="246" t="s">
        <v>2389</v>
      </c>
      <c r="E7" s="246" t="str">
        <f t="shared" si="0"/>
        <v>DEDB</v>
      </c>
      <c r="F7" s="253" t="s">
        <v>596</v>
      </c>
      <c r="G7" s="246" t="s">
        <v>3528</v>
      </c>
      <c r="H7" s="246" t="s">
        <v>2346</v>
      </c>
      <c r="I7" s="246">
        <f t="shared" si="1"/>
        <v>7</v>
      </c>
      <c r="J7" s="262">
        <f>IFERROR(VLOOKUP(I7,Calendar!H:I,2,0)+23/24+59/60/24,"")</f>
        <v>46122.999305555561</v>
      </c>
      <c r="M7" s="263" t="str">
        <f t="shared" si="2"/>
        <v>MCPDEDBLoad Compare MP</v>
      </c>
      <c r="N7" s="263" t="str">
        <f>_xlfn.XLOOKUP(F7,Mapping!AY:AY,Mapping!AX:AX,"Unmapped",0,1)</f>
        <v>Load Compare MP</v>
      </c>
      <c r="O7" s="247" t="str">
        <f>_xlfn.XLOOKUP(M7,Data!F:F,Data!H:H,_xlfn.XLOOKUP(M7,'Data M-1'!F:F,'Data M-1'!G:G,"Not Found",0,-1),0,-1)</f>
        <v>Completed</v>
      </c>
      <c r="P7" s="262">
        <f>_xlfn.XLOOKUP(M7,Data!F:F,Data!U:U,"Not Found",0,-1)</f>
        <v>46120.55972222222</v>
      </c>
      <c r="Q7" s="266">
        <f t="shared" si="3"/>
        <v>2.4395833333401242</v>
      </c>
      <c r="R7" s="265" t="str">
        <f t="shared" si="4"/>
        <v>2d 10hr</v>
      </c>
      <c r="S7" s="246">
        <f t="shared" si="5"/>
        <v>0</v>
      </c>
    </row>
    <row r="8" spans="4:105" ht="15" hidden="1" customHeight="1" x14ac:dyDescent="0.2">
      <c r="D8" s="246" t="s">
        <v>2422</v>
      </c>
      <c r="E8" s="246" t="str">
        <f t="shared" si="0"/>
        <v>ESDB</v>
      </c>
      <c r="F8" s="253" t="s">
        <v>596</v>
      </c>
      <c r="G8" s="246" t="s">
        <v>3528</v>
      </c>
      <c r="H8" s="246" t="s">
        <v>2346</v>
      </c>
      <c r="I8" s="246">
        <f t="shared" si="1"/>
        <v>7</v>
      </c>
      <c r="J8" s="262">
        <f>IFERROR(VLOOKUP(I8,Calendar!H:I,2,0)+23/24+59/60/24,"")</f>
        <v>46122.999305555561</v>
      </c>
      <c r="M8" s="263" t="str">
        <f t="shared" si="2"/>
        <v>MCPESDBLoad Compare MP</v>
      </c>
      <c r="N8" s="263" t="str">
        <f>_xlfn.XLOOKUP(F8,Mapping!AY:AY,Mapping!AX:AX,"Unmapped",0,1)</f>
        <v>Load Compare MP</v>
      </c>
      <c r="O8" s="247" t="str">
        <f>_xlfn.XLOOKUP(M8,Data!F:F,Data!H:H,_xlfn.XLOOKUP(M8,'Data M-1'!F:F,'Data M-1'!G:G,"Not Found",0,-1),0,-1)</f>
        <v>Completed</v>
      </c>
      <c r="P8" s="262">
        <f>_xlfn.XLOOKUP(M8,Data!F:F,Data!U:U,"Not Found",0,-1)</f>
        <v>46120.578472222223</v>
      </c>
      <c r="Q8" s="266">
        <f t="shared" si="3"/>
        <v>2.4208333333372138</v>
      </c>
      <c r="R8" s="265" t="str">
        <f t="shared" si="4"/>
        <v>2d 10hr</v>
      </c>
      <c r="S8" s="246">
        <f t="shared" si="5"/>
        <v>0</v>
      </c>
    </row>
    <row r="9" spans="4:105" ht="15" hidden="1" customHeight="1" x14ac:dyDescent="0.2">
      <c r="D9" s="246" t="s">
        <v>2426</v>
      </c>
      <c r="E9" s="246" t="str">
        <f t="shared" si="0"/>
        <v>FRDB</v>
      </c>
      <c r="F9" s="253" t="s">
        <v>596</v>
      </c>
      <c r="G9" s="246" t="s">
        <v>3528</v>
      </c>
      <c r="H9" s="246" t="s">
        <v>2346</v>
      </c>
      <c r="I9" s="246">
        <f t="shared" si="1"/>
        <v>7</v>
      </c>
      <c r="J9" s="262">
        <f>IFERROR(VLOOKUP(I9,Calendar!H:I,2,0)+23/24+59/60/24,"")</f>
        <v>46122.999305555561</v>
      </c>
      <c r="M9" s="263" t="str">
        <f t="shared" si="2"/>
        <v>MCPFRDBLoad Compare MP</v>
      </c>
      <c r="N9" s="263" t="str">
        <f>_xlfn.XLOOKUP(F9,Mapping!AY:AY,Mapping!AX:AX,"Unmapped",0,1)</f>
        <v>Load Compare MP</v>
      </c>
      <c r="O9" s="247" t="str">
        <f>_xlfn.XLOOKUP(M9,Data!F:F,Data!H:H,_xlfn.XLOOKUP(M9,'Data M-1'!F:F,'Data M-1'!G:G,"Not Found",0,-1),0,-1)</f>
        <v>Completed</v>
      </c>
      <c r="P9" s="262">
        <f>_xlfn.XLOOKUP(M9,Data!F:F,Data!U:U,"Not Found",0,-1)</f>
        <v>46120.530555555553</v>
      </c>
      <c r="Q9" s="266">
        <f t="shared" si="3"/>
        <v>2.468750000007276</v>
      </c>
      <c r="R9" s="265" t="str">
        <f t="shared" si="4"/>
        <v>2d 11hr</v>
      </c>
      <c r="S9" s="246">
        <f t="shared" si="5"/>
        <v>0</v>
      </c>
    </row>
    <row r="10" spans="4:105" ht="15" hidden="1" customHeight="1" x14ac:dyDescent="0.2">
      <c r="D10" s="246" t="s">
        <v>2362</v>
      </c>
      <c r="E10" s="246" t="str">
        <f t="shared" si="0"/>
        <v>ITDB</v>
      </c>
      <c r="F10" s="253" t="s">
        <v>596</v>
      </c>
      <c r="G10" s="246" t="s">
        <v>3528</v>
      </c>
      <c r="H10" s="246" t="s">
        <v>2346</v>
      </c>
      <c r="I10" s="246">
        <f t="shared" si="1"/>
        <v>7</v>
      </c>
      <c r="J10" s="262">
        <f>IFERROR(VLOOKUP(I10,Calendar!H:I,2,0)+23/24+59/60/24,"")</f>
        <v>46122.999305555561</v>
      </c>
      <c r="M10" s="263" t="str">
        <f t="shared" si="2"/>
        <v>MCPITDBLoad Compare MP</v>
      </c>
      <c r="N10" s="263" t="str">
        <f>_xlfn.XLOOKUP(F10,Mapping!AY:AY,Mapping!AX:AX,"Unmapped",0,1)</f>
        <v>Load Compare MP</v>
      </c>
      <c r="O10" s="247" t="str">
        <f>_xlfn.XLOOKUP(M10,Data!F:F,Data!H:H,_xlfn.XLOOKUP(M10,'Data M-1'!F:F,'Data M-1'!G:G,"Not Found",0,-1),0,-1)</f>
        <v>Completed</v>
      </c>
      <c r="P10" s="262">
        <f>_xlfn.XLOOKUP(M10,Data!F:F,Data!U:U,"Not Found",0,-1)</f>
        <v>46120.595833333333</v>
      </c>
      <c r="Q10" s="266">
        <f t="shared" si="3"/>
        <v>2.4034722222277196</v>
      </c>
      <c r="R10" s="265" t="str">
        <f t="shared" si="4"/>
        <v>2d 9hr</v>
      </c>
      <c r="S10" s="246">
        <f t="shared" si="5"/>
        <v>0</v>
      </c>
    </row>
    <row r="11" spans="4:105" ht="15" hidden="1" customHeight="1" x14ac:dyDescent="0.2">
      <c r="D11" s="246" t="s">
        <v>2392</v>
      </c>
      <c r="E11" s="246" t="str">
        <f t="shared" si="0"/>
        <v>LUDB</v>
      </c>
      <c r="F11" s="253" t="s">
        <v>596</v>
      </c>
      <c r="G11" s="246" t="s">
        <v>3528</v>
      </c>
      <c r="H11" s="246" t="s">
        <v>2346</v>
      </c>
      <c r="I11" s="246">
        <f t="shared" si="1"/>
        <v>7</v>
      </c>
      <c r="J11" s="262">
        <f>IFERROR(VLOOKUP(I11,Calendar!H:I,2,0)+23/24+59/60/24,"")</f>
        <v>46122.999305555561</v>
      </c>
      <c r="M11" s="263" t="str">
        <f t="shared" si="2"/>
        <v>MCPLUDBLoad Compare MP</v>
      </c>
      <c r="N11" s="263" t="str">
        <f>_xlfn.XLOOKUP(F11,Mapping!AY:AY,Mapping!AX:AX,"Unmapped",0,1)</f>
        <v>Load Compare MP</v>
      </c>
      <c r="O11" s="247" t="str">
        <f>_xlfn.XLOOKUP(M11,Data!F:F,Data!H:H,_xlfn.XLOOKUP(M11,'Data M-1'!F:F,'Data M-1'!G:G,"Not Found",0,-1),0,-1)</f>
        <v>Completed</v>
      </c>
      <c r="P11" s="262">
        <f>_xlfn.XLOOKUP(M11,Data!F:F,Data!U:U,"Not Found",0,-1)</f>
        <v>46121.414583333331</v>
      </c>
      <c r="Q11" s="266">
        <f t="shared" si="3"/>
        <v>1.5847222222291748</v>
      </c>
      <c r="R11" s="265" t="str">
        <f t="shared" si="4"/>
        <v>1d 14hr</v>
      </c>
      <c r="S11" s="246">
        <f t="shared" si="5"/>
        <v>0</v>
      </c>
    </row>
    <row r="12" spans="4:105" ht="15" hidden="1" customHeight="1" x14ac:dyDescent="0.2">
      <c r="D12" s="246" t="s">
        <v>2385</v>
      </c>
      <c r="E12" s="246" t="str">
        <f t="shared" si="0"/>
        <v>NLRB</v>
      </c>
      <c r="F12" s="253" t="s">
        <v>596</v>
      </c>
      <c r="G12" s="246" t="s">
        <v>3528</v>
      </c>
      <c r="H12" s="246" t="s">
        <v>2346</v>
      </c>
      <c r="I12" s="246">
        <f t="shared" si="1"/>
        <v>7</v>
      </c>
      <c r="J12" s="262">
        <f>IFERROR(VLOOKUP(I12,Calendar!H:I,2,0)+23/24+59/60/24,"")</f>
        <v>46122.999305555561</v>
      </c>
      <c r="M12" s="263" t="str">
        <f t="shared" si="2"/>
        <v>MCPNLRBLoad Compare MP</v>
      </c>
      <c r="N12" s="263" t="str">
        <f>_xlfn.XLOOKUP(F12,Mapping!AY:AY,Mapping!AX:AX,"Unmapped",0,1)</f>
        <v>Load Compare MP</v>
      </c>
      <c r="O12" s="247" t="str">
        <f>_xlfn.XLOOKUP(M12,Data!F:F,Data!H:H,_xlfn.XLOOKUP(M12,'Data M-1'!F:F,'Data M-1'!G:G,"Not Found",0,-1),0,-1)</f>
        <v>Completed</v>
      </c>
      <c r="P12" s="262">
        <f>_xlfn.XLOOKUP(M12,Data!F:F,Data!U:U,"Not Found",0,-1)</f>
        <v>46121.592361111114</v>
      </c>
      <c r="Q12" s="266">
        <f t="shared" si="3"/>
        <v>1.4069444444467081</v>
      </c>
      <c r="R12" s="265" t="str">
        <f t="shared" si="4"/>
        <v>1d 9hr</v>
      </c>
      <c r="S12" s="246">
        <f t="shared" si="5"/>
        <v>0</v>
      </c>
    </row>
    <row r="13" spans="4:105" ht="15" hidden="1" customHeight="1" x14ac:dyDescent="0.2">
      <c r="D13" s="246" t="s">
        <v>2386</v>
      </c>
      <c r="E13" s="246" t="str">
        <f t="shared" si="0"/>
        <v>PLDB</v>
      </c>
      <c r="F13" s="253" t="s">
        <v>596</v>
      </c>
      <c r="G13" s="246" t="s">
        <v>3528</v>
      </c>
      <c r="H13" s="246" t="s">
        <v>2346</v>
      </c>
      <c r="I13" s="246">
        <f t="shared" si="1"/>
        <v>7</v>
      </c>
      <c r="J13" s="262">
        <f>IFERROR(VLOOKUP(I13,Calendar!H:I,2,0)+23/24+59/60/24,"")</f>
        <v>46122.999305555561</v>
      </c>
      <c r="M13" s="263" t="str">
        <f t="shared" si="2"/>
        <v>MCPPLDBLoad Compare MP</v>
      </c>
      <c r="N13" s="263" t="str">
        <f>_xlfn.XLOOKUP(F13,Mapping!AY:AY,Mapping!AX:AX,"Unmapped",0,1)</f>
        <v>Load Compare MP</v>
      </c>
      <c r="O13" s="247" t="str">
        <f>_xlfn.XLOOKUP(M13,Data!F:F,Data!H:H,_xlfn.XLOOKUP(M13,'Data M-1'!F:F,'Data M-1'!G:G,"Not Found",0,-1),0,-1)</f>
        <v>Completed</v>
      </c>
      <c r="P13" s="262">
        <f>_xlfn.XLOOKUP(M13,Data!F:F,Data!U:U,"Not Found",0,-1)</f>
        <v>46121.495833333334</v>
      </c>
      <c r="Q13" s="266">
        <f t="shared" si="3"/>
        <v>1.5034722222262644</v>
      </c>
      <c r="R13" s="265" t="str">
        <f t="shared" si="4"/>
        <v>1d 12hr</v>
      </c>
      <c r="S13" s="246">
        <f t="shared" si="5"/>
        <v>0</v>
      </c>
    </row>
    <row r="14" spans="4:105" ht="15" hidden="1" customHeight="1" x14ac:dyDescent="0.2">
      <c r="D14" s="246" t="s">
        <v>3529</v>
      </c>
      <c r="E14" s="246" t="str">
        <f t="shared" si="0"/>
        <v>RODB</v>
      </c>
      <c r="F14" s="253" t="s">
        <v>596</v>
      </c>
      <c r="G14" s="246" t="s">
        <v>3528</v>
      </c>
      <c r="H14" s="246" t="s">
        <v>2346</v>
      </c>
      <c r="I14" s="246">
        <f t="shared" si="1"/>
        <v>7</v>
      </c>
      <c r="J14" s="262">
        <f>IFERROR(VLOOKUP(I14,Calendar!H:I,2,0)+23/24+59/60/24,"")</f>
        <v>46122.999305555561</v>
      </c>
      <c r="M14" s="263" t="str">
        <f t="shared" si="2"/>
        <v>MCPRODBLoad Compare MP</v>
      </c>
      <c r="N14" s="263" t="str">
        <f>_xlfn.XLOOKUP(F14,Mapping!AY:AY,Mapping!AX:AX,"Unmapped",0,1)</f>
        <v>Load Compare MP</v>
      </c>
      <c r="O14" s="247" t="str">
        <f>_xlfn.XLOOKUP(M14,Data!F:F,Data!H:H,_xlfn.XLOOKUP(M14,'Data M-1'!F:F,'Data M-1'!G:G,"Not Found",0,-1),0,-1)</f>
        <v>Completed</v>
      </c>
      <c r="P14" s="262">
        <f>_xlfn.XLOOKUP(M14,Data!F:F,Data!U:U,"Not Found",0,-1)</f>
        <v>46120.561111111114</v>
      </c>
      <c r="Q14" s="266">
        <f t="shared" si="3"/>
        <v>2.4381944444467081</v>
      </c>
      <c r="R14" s="265" t="str">
        <f t="shared" si="4"/>
        <v>2d 10hr</v>
      </c>
      <c r="S14" s="246">
        <f t="shared" si="5"/>
        <v>0</v>
      </c>
    </row>
    <row r="15" spans="4:105" ht="15" hidden="1" customHeight="1" x14ac:dyDescent="0.2">
      <c r="D15" s="246" t="s">
        <v>2381</v>
      </c>
      <c r="E15" s="246" t="str">
        <f t="shared" si="0"/>
        <v>TRDB</v>
      </c>
      <c r="F15" s="253" t="s">
        <v>596</v>
      </c>
      <c r="G15" s="246" t="s">
        <v>3528</v>
      </c>
      <c r="H15" s="246" t="s">
        <v>2346</v>
      </c>
      <c r="I15" s="246">
        <f t="shared" si="1"/>
        <v>7</v>
      </c>
      <c r="J15" s="262">
        <f>IFERROR(VLOOKUP(I15,Calendar!H:I,2,0)+23/24+59/60/24,"")</f>
        <v>46122.999305555561</v>
      </c>
      <c r="M15" s="263" t="str">
        <f t="shared" si="2"/>
        <v>MCPTRDBLoad Compare MP</v>
      </c>
      <c r="N15" s="263" t="str">
        <f>_xlfn.XLOOKUP(F15,Mapping!AY:AY,Mapping!AX:AX,"Unmapped",0,1)</f>
        <v>Load Compare MP</v>
      </c>
      <c r="O15" s="247" t="str">
        <f>_xlfn.XLOOKUP(M15,Data!F:F,Data!H:H,_xlfn.XLOOKUP(M15,'Data M-1'!F:F,'Data M-1'!G:G,"Not Found",0,-1),0,-1)</f>
        <v>Completed</v>
      </c>
      <c r="P15" s="262">
        <f>_xlfn.XLOOKUP(M15,Data!F:F,Data!U:U,"Not Found",0,-1)</f>
        <v>46120.553472222222</v>
      </c>
      <c r="Q15" s="266">
        <f t="shared" si="3"/>
        <v>2.445833333338669</v>
      </c>
      <c r="R15" s="265" t="str">
        <f t="shared" si="4"/>
        <v>2d 10hr</v>
      </c>
      <c r="S15" s="246">
        <f t="shared" si="5"/>
        <v>0</v>
      </c>
    </row>
    <row r="16" spans="4:105" ht="15" hidden="1" customHeight="1" x14ac:dyDescent="0.2">
      <c r="D16" s="246" t="s">
        <v>358</v>
      </c>
      <c r="E16" s="246" t="str">
        <f t="shared" si="0"/>
        <v>WBUS</v>
      </c>
      <c r="F16" s="253" t="s">
        <v>596</v>
      </c>
      <c r="G16" s="246" t="s">
        <v>3528</v>
      </c>
      <c r="H16" s="246" t="s">
        <v>2346</v>
      </c>
      <c r="I16" s="246">
        <f t="shared" si="1"/>
        <v>7</v>
      </c>
      <c r="J16" s="262">
        <f>IFERROR(VLOOKUP(I16,Calendar!H:I,2,0)+23/24+59/60/24,"")</f>
        <v>46122.999305555561</v>
      </c>
      <c r="M16" s="263" t="str">
        <f t="shared" si="2"/>
        <v>MCPWBUSLoad Compare MP</v>
      </c>
      <c r="N16" s="263" t="str">
        <f>_xlfn.XLOOKUP(F16,Mapping!AY:AY,Mapping!AX:AX,"Unmapped",0,1)</f>
        <v>Load Compare MP</v>
      </c>
      <c r="O16" s="247" t="str">
        <f>_xlfn.XLOOKUP(M16,Data!F:F,Data!H:H,_xlfn.XLOOKUP(M16,'Data M-1'!F:F,'Data M-1'!G:G,"Not Found",0,-1),0,-1)</f>
        <v>Not Started</v>
      </c>
      <c r="P16" s="262" t="str">
        <f>_xlfn.XLOOKUP(M16,Data!F:F,Data!U:U,"Not Found",0,-1)</f>
        <v>Not Found</v>
      </c>
      <c r="Q16" s="266" t="str">
        <f t="shared" si="3"/>
        <v/>
      </c>
      <c r="R16" s="265" t="str">
        <f t="shared" si="4"/>
        <v/>
      </c>
      <c r="S16" s="246">
        <f t="shared" si="5"/>
        <v>0</v>
      </c>
    </row>
    <row r="17" spans="4:19" ht="15" hidden="1" customHeight="1" x14ac:dyDescent="0.2">
      <c r="D17" s="246" t="s">
        <v>715</v>
      </c>
      <c r="E17" s="246" t="str">
        <f t="shared" si="0"/>
        <v>ICDB</v>
      </c>
      <c r="F17" s="253" t="s">
        <v>596</v>
      </c>
      <c r="G17" s="246" t="s">
        <v>3528</v>
      </c>
      <c r="H17" s="246" t="s">
        <v>2346</v>
      </c>
      <c r="I17" s="246">
        <f t="shared" si="1"/>
        <v>7</v>
      </c>
      <c r="J17" s="262">
        <f>IFERROR(VLOOKUP(I17,Calendar!H:I,2,0)+23/24+59/60/24,"")</f>
        <v>46122.999305555561</v>
      </c>
      <c r="M17" s="263" t="str">
        <f t="shared" si="2"/>
        <v>MCPICDBLoad Compare MP</v>
      </c>
      <c r="N17" s="263" t="str">
        <f>_xlfn.XLOOKUP(F17,Mapping!AY:AY,Mapping!AX:AX,"Unmapped",0,1)</f>
        <v>Load Compare MP</v>
      </c>
      <c r="O17" s="247" t="str">
        <f>_xlfn.XLOOKUP(M17,Data!F:F,Data!H:H,_xlfn.XLOOKUP(M17,'Data M-1'!F:F,'Data M-1'!G:G,"Not Found",0,-1),0,-1)</f>
        <v>Not Found</v>
      </c>
      <c r="P17" s="262" t="str">
        <f>_xlfn.XLOOKUP(M17,Data!F:F,Data!U:U,"Not Found",0,-1)</f>
        <v>Not Found</v>
      </c>
      <c r="Q17" s="266" t="str">
        <f t="shared" si="3"/>
        <v/>
      </c>
      <c r="R17" s="265" t="str">
        <f t="shared" si="4"/>
        <v/>
      </c>
      <c r="S17" s="246">
        <f t="shared" si="5"/>
        <v>0</v>
      </c>
    </row>
    <row r="18" spans="4:19" ht="15" hidden="1" customHeight="1" x14ac:dyDescent="0.2">
      <c r="D18" s="246" t="s">
        <v>2381</v>
      </c>
      <c r="E18" s="246" t="str">
        <f t="shared" si="0"/>
        <v>TRDB</v>
      </c>
      <c r="F18" s="253" t="s">
        <v>1829</v>
      </c>
      <c r="G18" s="246" t="s">
        <v>3528</v>
      </c>
      <c r="H18" s="246" t="s">
        <v>2354</v>
      </c>
      <c r="I18" s="246">
        <f t="shared" si="1"/>
        <v>5</v>
      </c>
      <c r="J18" s="262">
        <f>IFERROR(VLOOKUP(I18,Calendar!H:I,2,0)+23/24+59/60/24,"")</f>
        <v>46120.999305555561</v>
      </c>
      <c r="M18" s="263" t="str">
        <f t="shared" si="2"/>
        <v>MCPTRDBCost Pricing</v>
      </c>
      <c r="N18" s="263" t="str">
        <f>_xlfn.XLOOKUP(F18,Mapping!AY:AY,Mapping!AX:AX,"Unmapped",0,1)</f>
        <v>Cost Pricing</v>
      </c>
      <c r="O18" s="247" t="str">
        <f>_xlfn.XLOOKUP(M18,Data!F:F,Data!H:H,_xlfn.XLOOKUP(M18,'Data M-1'!F:F,'Data M-1'!G:G,"Not Found",0,-1),0,-1)</f>
        <v>Completed</v>
      </c>
      <c r="P18" s="262">
        <f>_xlfn.XLOOKUP(M18,Data!F:F,Data!U:U,"Not Found",0,-1)</f>
        <v>46120.571527777778</v>
      </c>
      <c r="Q18" s="266">
        <f t="shared" si="3"/>
        <v>0.42777777778246673</v>
      </c>
      <c r="R18" s="265" t="str">
        <f t="shared" si="4"/>
        <v>0d 10hr</v>
      </c>
      <c r="S18" s="246">
        <f t="shared" si="5"/>
        <v>0</v>
      </c>
    </row>
    <row r="19" spans="4:19" ht="15" hidden="1" customHeight="1" x14ac:dyDescent="0.2">
      <c r="D19" s="246" t="s">
        <v>2394</v>
      </c>
      <c r="E19" s="246" t="str">
        <f t="shared" si="0"/>
        <v>BEDB</v>
      </c>
      <c r="F19" s="253" t="s">
        <v>1584</v>
      </c>
      <c r="G19" s="246" t="s">
        <v>3528</v>
      </c>
      <c r="H19" s="246" t="s">
        <v>2346</v>
      </c>
      <c r="I19" s="246">
        <f t="shared" si="1"/>
        <v>7</v>
      </c>
      <c r="J19" s="262">
        <f>IFERROR(VLOOKUP(I19,Calendar!H:I,2,0)+23/24+59/60/24,"")</f>
        <v>46122.999305555561</v>
      </c>
      <c r="M19" s="263" t="str">
        <f t="shared" si="2"/>
        <v>MCPBEDBLoad Compare Spreads</v>
      </c>
      <c r="N19" s="263" t="str">
        <f>_xlfn.XLOOKUP(F19,Mapping!AY:AY,Mapping!AX:AX,"Unmapped",0,1)</f>
        <v>Load Compare Spreads</v>
      </c>
      <c r="O19" s="247" t="str">
        <f>_xlfn.XLOOKUP(M19,Data!F:F,Data!H:H,_xlfn.XLOOKUP(M19,'Data M-1'!F:F,'Data M-1'!G:G,"Not Found",0,-1),0,-1)</f>
        <v>Completed</v>
      </c>
      <c r="P19" s="262">
        <f>_xlfn.XLOOKUP(M19,Data!F:F,Data!U:U,"Not Found",0,-1)</f>
        <v>46121.719444444447</v>
      </c>
      <c r="Q19" s="266">
        <f t="shared" si="3"/>
        <v>1.2798611111138598</v>
      </c>
      <c r="R19" s="265" t="str">
        <f t="shared" si="4"/>
        <v>1d 6hr</v>
      </c>
      <c r="S19" s="246">
        <f t="shared" si="5"/>
        <v>0</v>
      </c>
    </row>
    <row r="20" spans="4:19" ht="15" hidden="1" customHeight="1" x14ac:dyDescent="0.2">
      <c r="D20" s="246" t="s">
        <v>2389</v>
      </c>
      <c r="E20" s="246" t="str">
        <f t="shared" si="0"/>
        <v>DEDB</v>
      </c>
      <c r="F20" s="253" t="s">
        <v>1584</v>
      </c>
      <c r="G20" s="246" t="s">
        <v>3528</v>
      </c>
      <c r="H20" s="246" t="s">
        <v>2346</v>
      </c>
      <c r="I20" s="246">
        <f t="shared" si="1"/>
        <v>7</v>
      </c>
      <c r="J20" s="262">
        <f>IFERROR(VLOOKUP(I20,Calendar!H:I,2,0)+23/24+59/60/24,"")</f>
        <v>46122.999305555561</v>
      </c>
      <c r="M20" s="263" t="str">
        <f t="shared" si="2"/>
        <v>MCPDEDBLoad Compare Spreads</v>
      </c>
      <c r="N20" s="263" t="str">
        <f>_xlfn.XLOOKUP(F20,Mapping!AY:AY,Mapping!AX:AX,"Unmapped",0,1)</f>
        <v>Load Compare Spreads</v>
      </c>
      <c r="O20" s="247" t="str">
        <f>_xlfn.XLOOKUP(M20,Data!F:F,Data!H:H,_xlfn.XLOOKUP(M20,'Data M-1'!F:F,'Data M-1'!G:G,"Not Found",0,-1),0,-1)</f>
        <v>Completed</v>
      </c>
      <c r="P20" s="262">
        <f>_xlfn.XLOOKUP(M20,Data!F:F,Data!U:U,"Not Found",0,-1)</f>
        <v>46121.459722222222</v>
      </c>
      <c r="Q20" s="266">
        <f t="shared" si="3"/>
        <v>1.539583333338669</v>
      </c>
      <c r="R20" s="265" t="str">
        <f t="shared" si="4"/>
        <v>1d 12hr</v>
      </c>
      <c r="S20" s="246">
        <f t="shared" si="5"/>
        <v>0</v>
      </c>
    </row>
    <row r="21" spans="4:19" ht="15" hidden="1" customHeight="1" x14ac:dyDescent="0.2">
      <c r="D21" s="246" t="s">
        <v>2422</v>
      </c>
      <c r="E21" s="246" t="str">
        <f t="shared" si="0"/>
        <v>ESDB</v>
      </c>
      <c r="F21" s="253" t="s">
        <v>1584</v>
      </c>
      <c r="G21" s="246" t="s">
        <v>3528</v>
      </c>
      <c r="H21" s="246" t="s">
        <v>2346</v>
      </c>
      <c r="I21" s="246">
        <f t="shared" si="1"/>
        <v>7</v>
      </c>
      <c r="J21" s="262">
        <f>IFERROR(VLOOKUP(I21,Calendar!H:I,2,0)+23/24+59/60/24,"")</f>
        <v>46122.999305555561</v>
      </c>
      <c r="M21" s="263" t="str">
        <f t="shared" si="2"/>
        <v>MCPESDBLoad Compare Spreads</v>
      </c>
      <c r="N21" s="263" t="str">
        <f>_xlfn.XLOOKUP(F21,Mapping!AY:AY,Mapping!AX:AX,"Unmapped",0,1)</f>
        <v>Load Compare Spreads</v>
      </c>
      <c r="O21" s="247" t="str">
        <f>_xlfn.XLOOKUP(M21,Data!F:F,Data!H:H,_xlfn.XLOOKUP(M21,'Data M-1'!F:F,'Data M-1'!G:G,"Not Found",0,-1),0,-1)</f>
        <v>Completed</v>
      </c>
      <c r="P21" s="262">
        <f>_xlfn.XLOOKUP(M21,Data!F:F,Data!U:U,"Not Found",0,-1)</f>
        <v>46120.484027777777</v>
      </c>
      <c r="Q21" s="266">
        <f t="shared" si="3"/>
        <v>2.5152777777839219</v>
      </c>
      <c r="R21" s="265" t="str">
        <f t="shared" si="4"/>
        <v>2d 12hr</v>
      </c>
      <c r="S21" s="246">
        <f t="shared" si="5"/>
        <v>0</v>
      </c>
    </row>
    <row r="22" spans="4:19" ht="15" hidden="1" customHeight="1" x14ac:dyDescent="0.2">
      <c r="D22" s="246" t="s">
        <v>2426</v>
      </c>
      <c r="E22" s="246" t="str">
        <f t="shared" si="0"/>
        <v>FRDB</v>
      </c>
      <c r="F22" s="253" t="s">
        <v>1584</v>
      </c>
      <c r="G22" s="246" t="s">
        <v>3528</v>
      </c>
      <c r="H22" s="246" t="s">
        <v>2346</v>
      </c>
      <c r="I22" s="246">
        <f t="shared" si="1"/>
        <v>7</v>
      </c>
      <c r="J22" s="262">
        <f>IFERROR(VLOOKUP(I22,Calendar!H:I,2,0)+23/24+59/60/24,"")</f>
        <v>46122.999305555561</v>
      </c>
      <c r="M22" s="263" t="str">
        <f t="shared" si="2"/>
        <v>MCPFRDBLoad Compare Spreads</v>
      </c>
      <c r="N22" s="263" t="str">
        <f>_xlfn.XLOOKUP(F22,Mapping!AY:AY,Mapping!AX:AX,"Unmapped",0,1)</f>
        <v>Load Compare Spreads</v>
      </c>
      <c r="O22" s="247" t="str">
        <f>_xlfn.XLOOKUP(M22,Data!F:F,Data!H:H,_xlfn.XLOOKUP(M22,'Data M-1'!F:F,'Data M-1'!G:G,"Not Found",0,-1),0,-1)</f>
        <v>Completed</v>
      </c>
      <c r="P22" s="262">
        <f>_xlfn.XLOOKUP(M22,Data!F:F,Data!U:U,"Not Found",0,-1)</f>
        <v>46120.539583333331</v>
      </c>
      <c r="Q22" s="266">
        <f t="shared" si="3"/>
        <v>2.4597222222291748</v>
      </c>
      <c r="R22" s="265" t="str">
        <f t="shared" si="4"/>
        <v>2d 11hr</v>
      </c>
      <c r="S22" s="246">
        <f t="shared" si="5"/>
        <v>0</v>
      </c>
    </row>
    <row r="23" spans="4:19" ht="15" hidden="1" customHeight="1" x14ac:dyDescent="0.2">
      <c r="D23" s="246" t="s">
        <v>2362</v>
      </c>
      <c r="E23" s="246" t="str">
        <f t="shared" si="0"/>
        <v>ITDB</v>
      </c>
      <c r="F23" s="253" t="s">
        <v>1584</v>
      </c>
      <c r="G23" s="246" t="s">
        <v>3528</v>
      </c>
      <c r="H23" s="246" t="s">
        <v>2346</v>
      </c>
      <c r="I23" s="246">
        <f t="shared" si="1"/>
        <v>7</v>
      </c>
      <c r="J23" s="262">
        <f>IFERROR(VLOOKUP(I23,Calendar!H:I,2,0)+23/24+59/60/24,"")</f>
        <v>46122.999305555561</v>
      </c>
      <c r="M23" s="263" t="str">
        <f t="shared" si="2"/>
        <v>MCPITDBLoad Compare Spreads</v>
      </c>
      <c r="N23" s="263" t="str">
        <f>_xlfn.XLOOKUP(F23,Mapping!AY:AY,Mapping!AX:AX,"Unmapped",0,1)</f>
        <v>Load Compare Spreads</v>
      </c>
      <c r="O23" s="247" t="str">
        <f>_xlfn.XLOOKUP(M23,Data!F:F,Data!H:H,_xlfn.XLOOKUP(M23,'Data M-1'!F:F,'Data M-1'!G:G,"Not Found",0,-1),0,-1)</f>
        <v>Completed</v>
      </c>
      <c r="P23" s="262">
        <f>_xlfn.XLOOKUP(M23,Data!F:F,Data!U:U,"Not Found",0,-1)</f>
        <v>46120.527083333334</v>
      </c>
      <c r="Q23" s="266">
        <f t="shared" si="3"/>
        <v>2.4722222222262644</v>
      </c>
      <c r="R23" s="265" t="str">
        <f t="shared" si="4"/>
        <v>2d 11hr</v>
      </c>
      <c r="S23" s="246">
        <f t="shared" si="5"/>
        <v>0</v>
      </c>
    </row>
    <row r="24" spans="4:19" ht="15" hidden="1" customHeight="1" x14ac:dyDescent="0.2">
      <c r="D24" s="246" t="s">
        <v>2392</v>
      </c>
      <c r="E24" s="246" t="str">
        <f t="shared" si="0"/>
        <v>LUDB</v>
      </c>
      <c r="F24" s="253" t="s">
        <v>1584</v>
      </c>
      <c r="G24" s="246" t="s">
        <v>3528</v>
      </c>
      <c r="H24" s="246" t="s">
        <v>2346</v>
      </c>
      <c r="I24" s="246">
        <f t="shared" si="1"/>
        <v>7</v>
      </c>
      <c r="J24" s="262">
        <f>IFERROR(VLOOKUP(I24,Calendar!H:I,2,0)+23/24+59/60/24,"")</f>
        <v>46122.999305555561</v>
      </c>
      <c r="M24" s="263" t="str">
        <f t="shared" si="2"/>
        <v>MCPLUDBLoad Compare Spreads</v>
      </c>
      <c r="N24" s="263" t="str">
        <f>_xlfn.XLOOKUP(F24,Mapping!AY:AY,Mapping!AX:AX,"Unmapped",0,1)</f>
        <v>Load Compare Spreads</v>
      </c>
      <c r="O24" s="247" t="str">
        <f>_xlfn.XLOOKUP(M24,Data!F:F,Data!H:H,_xlfn.XLOOKUP(M24,'Data M-1'!F:F,'Data M-1'!G:G,"Not Found",0,-1),0,-1)</f>
        <v>Completed</v>
      </c>
      <c r="P24" s="262">
        <f>_xlfn.XLOOKUP(M24,Data!F:F,Data!U:U,"Not Found",0,-1)</f>
        <v>46121.422222222223</v>
      </c>
      <c r="Q24" s="266">
        <f t="shared" si="3"/>
        <v>1.5770833333372138</v>
      </c>
      <c r="R24" s="265" t="str">
        <f t="shared" si="4"/>
        <v>1d 13hr</v>
      </c>
      <c r="S24" s="246">
        <f t="shared" si="5"/>
        <v>0</v>
      </c>
    </row>
    <row r="25" spans="4:19" ht="15" hidden="1" customHeight="1" x14ac:dyDescent="0.2">
      <c r="D25" s="246" t="s">
        <v>2385</v>
      </c>
      <c r="E25" s="246" t="str">
        <f t="shared" si="0"/>
        <v>NLRB</v>
      </c>
      <c r="F25" s="253" t="s">
        <v>1584</v>
      </c>
      <c r="G25" s="246" t="s">
        <v>3528</v>
      </c>
      <c r="H25" s="246" t="s">
        <v>2346</v>
      </c>
      <c r="I25" s="246">
        <f t="shared" si="1"/>
        <v>7</v>
      </c>
      <c r="J25" s="262">
        <f>IFERROR(VLOOKUP(I25,Calendar!H:I,2,0)+23/24+59/60/24,"")</f>
        <v>46122.999305555561</v>
      </c>
      <c r="M25" s="263" t="str">
        <f t="shared" si="2"/>
        <v>MCPNLRBLoad Compare Spreads</v>
      </c>
      <c r="N25" s="263" t="str">
        <f>_xlfn.XLOOKUP(F25,Mapping!AY:AY,Mapping!AX:AX,"Unmapped",0,1)</f>
        <v>Load Compare Spreads</v>
      </c>
      <c r="O25" s="247" t="str">
        <f>_xlfn.XLOOKUP(M25,Data!F:F,Data!H:H,_xlfn.XLOOKUP(M25,'Data M-1'!F:F,'Data M-1'!G:G,"Not Found",0,-1),0,-1)</f>
        <v>Completed</v>
      </c>
      <c r="P25" s="262">
        <f>_xlfn.XLOOKUP(M25,Data!F:F,Data!U:U,"Not Found",0,-1)</f>
        <v>46121.584027777775</v>
      </c>
      <c r="Q25" s="266">
        <f t="shared" si="3"/>
        <v>1.4152777777853771</v>
      </c>
      <c r="R25" s="265" t="str">
        <f t="shared" si="4"/>
        <v>1d 9hr</v>
      </c>
      <c r="S25" s="246">
        <f t="shared" si="5"/>
        <v>0</v>
      </c>
    </row>
    <row r="26" spans="4:19" ht="15" hidden="1" customHeight="1" x14ac:dyDescent="0.2">
      <c r="D26" s="246" t="s">
        <v>2386</v>
      </c>
      <c r="E26" s="246" t="str">
        <f t="shared" si="0"/>
        <v>PLDB</v>
      </c>
      <c r="F26" s="253" t="s">
        <v>1584</v>
      </c>
      <c r="G26" s="246" t="s">
        <v>3528</v>
      </c>
      <c r="H26" s="246" t="s">
        <v>2346</v>
      </c>
      <c r="I26" s="246">
        <f t="shared" si="1"/>
        <v>7</v>
      </c>
      <c r="J26" s="262">
        <f>IFERROR(VLOOKUP(I26,Calendar!H:I,2,0)+23/24+59/60/24,"")</f>
        <v>46122.999305555561</v>
      </c>
      <c r="M26" s="263" t="str">
        <f t="shared" si="2"/>
        <v>MCPPLDBLoad Compare Spreads</v>
      </c>
      <c r="N26" s="263" t="str">
        <f>_xlfn.XLOOKUP(F26,Mapping!AY:AY,Mapping!AX:AX,"Unmapped",0,1)</f>
        <v>Load Compare Spreads</v>
      </c>
      <c r="O26" s="247" t="str">
        <f>_xlfn.XLOOKUP(M26,Data!F:F,Data!H:H,_xlfn.XLOOKUP(M26,'Data M-1'!F:F,'Data M-1'!G:G,"Not Found",0,-1),0,-1)</f>
        <v>Completed</v>
      </c>
      <c r="P26" s="262">
        <f>_xlfn.XLOOKUP(M26,Data!F:F,Data!U:U,"Not Found",0,-1)</f>
        <v>46121.556944444441</v>
      </c>
      <c r="Q26" s="266">
        <f t="shared" si="3"/>
        <v>1.4423611111196806</v>
      </c>
      <c r="R26" s="265" t="str">
        <f t="shared" si="4"/>
        <v>1d 10hr</v>
      </c>
      <c r="S26" s="246">
        <f t="shared" si="5"/>
        <v>0</v>
      </c>
    </row>
    <row r="27" spans="4:19" ht="15" hidden="1" customHeight="1" x14ac:dyDescent="0.2">
      <c r="D27" s="246" t="s">
        <v>3529</v>
      </c>
      <c r="E27" s="246" t="str">
        <f t="shared" si="0"/>
        <v>RODB</v>
      </c>
      <c r="F27" s="253" t="s">
        <v>1584</v>
      </c>
      <c r="G27" s="246" t="s">
        <v>3528</v>
      </c>
      <c r="H27" s="246" t="s">
        <v>2346</v>
      </c>
      <c r="I27" s="246">
        <f t="shared" si="1"/>
        <v>7</v>
      </c>
      <c r="J27" s="262">
        <f>IFERROR(VLOOKUP(I27,Calendar!H:I,2,0)+23/24+59/60/24,"")</f>
        <v>46122.999305555561</v>
      </c>
      <c r="M27" s="263" t="str">
        <f t="shared" si="2"/>
        <v>MCPRODBLoad Compare Spreads</v>
      </c>
      <c r="N27" s="263" t="str">
        <f>_xlfn.XLOOKUP(F27,Mapping!AY:AY,Mapping!AX:AX,"Unmapped",0,1)</f>
        <v>Load Compare Spreads</v>
      </c>
      <c r="O27" s="247" t="str">
        <f>_xlfn.XLOOKUP(M27,Data!F:F,Data!H:H,_xlfn.XLOOKUP(M27,'Data M-1'!F:F,'Data M-1'!G:G,"Not Found",0,-1),0,-1)</f>
        <v>Completed</v>
      </c>
      <c r="P27" s="262">
        <f>_xlfn.XLOOKUP(M27,Data!F:F,Data!U:U,"Not Found",0,-1)</f>
        <v>46120.569444444445</v>
      </c>
      <c r="Q27" s="266">
        <f t="shared" si="3"/>
        <v>2.429861111115315</v>
      </c>
      <c r="R27" s="265" t="str">
        <f t="shared" si="4"/>
        <v>2d 10hr</v>
      </c>
      <c r="S27" s="246">
        <f t="shared" si="5"/>
        <v>0</v>
      </c>
    </row>
    <row r="28" spans="4:19" ht="15" hidden="1" customHeight="1" x14ac:dyDescent="0.2">
      <c r="D28" s="246" t="s">
        <v>2381</v>
      </c>
      <c r="E28" s="246" t="str">
        <f t="shared" si="0"/>
        <v>TRDB</v>
      </c>
      <c r="F28" s="253" t="s">
        <v>1584</v>
      </c>
      <c r="G28" s="246" t="s">
        <v>3528</v>
      </c>
      <c r="H28" s="246" t="s">
        <v>2346</v>
      </c>
      <c r="I28" s="246">
        <f t="shared" si="1"/>
        <v>7</v>
      </c>
      <c r="J28" s="262">
        <f>IFERROR(VLOOKUP(I28,Calendar!H:I,2,0)+23/24+59/60/24,"")</f>
        <v>46122.999305555561</v>
      </c>
      <c r="M28" s="263" t="str">
        <f t="shared" si="2"/>
        <v>MCPTRDBLoad Compare Spreads</v>
      </c>
      <c r="N28" s="263" t="str">
        <f>_xlfn.XLOOKUP(F28,Mapping!AY:AY,Mapping!AX:AX,"Unmapped",0,1)</f>
        <v>Load Compare Spreads</v>
      </c>
      <c r="O28" s="247" t="str">
        <f>_xlfn.XLOOKUP(M28,Data!F:F,Data!H:H,_xlfn.XLOOKUP(M28,'Data M-1'!F:F,'Data M-1'!G:G,"Not Found",0,-1),0,-1)</f>
        <v>Completed</v>
      </c>
      <c r="P28" s="262">
        <f>_xlfn.XLOOKUP(M28,Data!F:F,Data!U:U,"Not Found",0,-1)</f>
        <v>46120.603472222225</v>
      </c>
      <c r="Q28" s="266">
        <f t="shared" si="3"/>
        <v>2.3958333333357587</v>
      </c>
      <c r="R28" s="265" t="str">
        <f t="shared" si="4"/>
        <v>2d 9hr</v>
      </c>
      <c r="S28" s="246">
        <f t="shared" si="5"/>
        <v>0</v>
      </c>
    </row>
    <row r="29" spans="4:19" ht="15" hidden="1" customHeight="1" x14ac:dyDescent="0.2">
      <c r="D29" s="246" t="s">
        <v>358</v>
      </c>
      <c r="E29" s="246" t="str">
        <f t="shared" si="0"/>
        <v>WBUS</v>
      </c>
      <c r="F29" s="253" t="s">
        <v>1584</v>
      </c>
      <c r="G29" s="246" t="s">
        <v>3528</v>
      </c>
      <c r="H29" s="246" t="s">
        <v>2346</v>
      </c>
      <c r="I29" s="246">
        <f t="shared" si="1"/>
        <v>7</v>
      </c>
      <c r="J29" s="262">
        <f>IFERROR(VLOOKUP(I29,Calendar!H:I,2,0)+23/24+59/60/24,"")</f>
        <v>46122.999305555561</v>
      </c>
      <c r="M29" s="263" t="str">
        <f t="shared" si="2"/>
        <v>MCPWBUSLoad Compare Spreads</v>
      </c>
      <c r="N29" s="263" t="str">
        <f>_xlfn.XLOOKUP(F29,Mapping!AY:AY,Mapping!AX:AX,"Unmapped",0,1)</f>
        <v>Load Compare Spreads</v>
      </c>
      <c r="O29" s="247" t="str">
        <f>_xlfn.XLOOKUP(M29,Data!F:F,Data!H:H,_xlfn.XLOOKUP(M29,'Data M-1'!F:F,'Data M-1'!G:G,"Not Found",0,-1),0,-1)</f>
        <v>Not Started</v>
      </c>
      <c r="P29" s="262" t="str">
        <f>_xlfn.XLOOKUP(M29,Data!F:F,Data!U:U,"Not Found",0,-1)</f>
        <v>Not Found</v>
      </c>
      <c r="Q29" s="266" t="str">
        <f t="shared" si="3"/>
        <v/>
      </c>
      <c r="R29" s="265" t="str">
        <f t="shared" si="4"/>
        <v/>
      </c>
      <c r="S29" s="246">
        <f t="shared" si="5"/>
        <v>0</v>
      </c>
    </row>
    <row r="30" spans="4:19" ht="15" hidden="1" customHeight="1" x14ac:dyDescent="0.2">
      <c r="D30" s="246" t="s">
        <v>2417</v>
      </c>
      <c r="E30" s="246" t="str">
        <f t="shared" si="0"/>
        <v>AUDB</v>
      </c>
      <c r="F30" s="253" t="s">
        <v>1584</v>
      </c>
      <c r="G30" s="246" t="s">
        <v>3528</v>
      </c>
      <c r="H30" s="246" t="s">
        <v>2346</v>
      </c>
      <c r="I30" s="246">
        <f t="shared" si="1"/>
        <v>7</v>
      </c>
      <c r="J30" s="262">
        <f>IFERROR(VLOOKUP(I30,Calendar!H:I,2,0)+23/24+59/60/24,"")</f>
        <v>46122.999305555561</v>
      </c>
      <c r="M30" s="263" t="str">
        <f t="shared" si="2"/>
        <v>MCPAUDBLoad Compare Spreads</v>
      </c>
      <c r="N30" s="263" t="str">
        <f>_xlfn.XLOOKUP(F30,Mapping!AY:AY,Mapping!AX:AX,"Unmapped",0,1)</f>
        <v>Load Compare Spreads</v>
      </c>
      <c r="O30" s="247" t="str">
        <f>_xlfn.XLOOKUP(M30,Data!F:F,Data!H:H,_xlfn.XLOOKUP(M30,'Data M-1'!F:F,'Data M-1'!G:G,"Not Found",0,-1),0,-1)</f>
        <v>Completed</v>
      </c>
      <c r="P30" s="262">
        <f>_xlfn.XLOOKUP(M30,Data!F:F,Data!U:U,"Not Found",0,-1)</f>
        <v>46121.449305555558</v>
      </c>
      <c r="Q30" s="266">
        <f t="shared" si="3"/>
        <v>1.5500000000029104</v>
      </c>
      <c r="R30" s="265" t="str">
        <f t="shared" si="4"/>
        <v>1d 13hr</v>
      </c>
      <c r="S30" s="246">
        <f t="shared" si="5"/>
        <v>0</v>
      </c>
    </row>
    <row r="31" spans="4:19" ht="15" hidden="1" customHeight="1" x14ac:dyDescent="0.2">
      <c r="D31" s="246" t="s">
        <v>715</v>
      </c>
      <c r="E31" s="246" t="str">
        <f t="shared" si="0"/>
        <v>ICDB</v>
      </c>
      <c r="F31" s="253" t="s">
        <v>1584</v>
      </c>
      <c r="G31" s="246" t="s">
        <v>3528</v>
      </c>
      <c r="H31" s="246" t="s">
        <v>2346</v>
      </c>
      <c r="I31" s="246">
        <f t="shared" si="1"/>
        <v>7</v>
      </c>
      <c r="J31" s="262">
        <f>IFERROR(VLOOKUP(I31,Calendar!H:I,2,0)+23/24+59/60/24,"")</f>
        <v>46122.999305555561</v>
      </c>
      <c r="M31" s="263" t="str">
        <f t="shared" si="2"/>
        <v>MCPICDBLoad Compare Spreads</v>
      </c>
      <c r="N31" s="263" t="str">
        <f>_xlfn.XLOOKUP(F31,Mapping!AY:AY,Mapping!AX:AX,"Unmapped",0,1)</f>
        <v>Load Compare Spreads</v>
      </c>
      <c r="O31" s="247" t="str">
        <f>_xlfn.XLOOKUP(M31,Data!F:F,Data!H:H,_xlfn.XLOOKUP(M31,'Data M-1'!F:F,'Data M-1'!G:G,"Not Found",0,-1),0,-1)</f>
        <v>Not Found</v>
      </c>
      <c r="P31" s="262" t="str">
        <f>_xlfn.XLOOKUP(M31,Data!F:F,Data!U:U,"Not Found",0,-1)</f>
        <v>Not Found</v>
      </c>
      <c r="Q31" s="266" t="str">
        <f t="shared" si="3"/>
        <v/>
      </c>
      <c r="R31" s="265" t="str">
        <f t="shared" si="4"/>
        <v/>
      </c>
      <c r="S31" s="246">
        <f t="shared" si="5"/>
        <v>0</v>
      </c>
    </row>
    <row r="32" spans="4:19" ht="15" hidden="1" customHeight="1" x14ac:dyDescent="0.2">
      <c r="D32" s="246" t="s">
        <v>2394</v>
      </c>
      <c r="E32" s="246" t="str">
        <f t="shared" si="0"/>
        <v>BEDB</v>
      </c>
      <c r="F32" s="253" t="s">
        <v>2017</v>
      </c>
      <c r="G32" s="246" t="s">
        <v>3528</v>
      </c>
      <c r="H32" s="246"/>
      <c r="I32" s="246" t="str">
        <f t="shared" si="1"/>
        <v/>
      </c>
      <c r="J32" s="262" t="str">
        <f>IFERROR(VLOOKUP(I32,Calendar!H:I,2,0)+23/24+59/60/24,"")</f>
        <v/>
      </c>
      <c r="M32" s="263" t="str">
        <f t="shared" si="2"/>
        <v>MCPBEDBLoad Pos</v>
      </c>
      <c r="N32" s="263" t="str">
        <f>_xlfn.XLOOKUP(F32,Mapping!AY:AY,Mapping!AX:AX,"Unmapped",0,1)</f>
        <v>Load Pos</v>
      </c>
      <c r="O32" s="247" t="str">
        <f>_xlfn.XLOOKUP(M32,Data!F:F,Data!H:H,_xlfn.XLOOKUP(M32,'Data M-1'!F:F,'Data M-1'!G:G,"Not Found",0,-1),0,-1)</f>
        <v>Completed</v>
      </c>
      <c r="P32" s="262">
        <f>_xlfn.XLOOKUP(M32,Data!F:F,Data!U:U,"Not Found",0,-1)</f>
        <v>46121.762499999997</v>
      </c>
      <c r="Q32" s="266" t="str">
        <f t="shared" si="3"/>
        <v/>
      </c>
      <c r="R32" s="265" t="str">
        <f t="shared" si="4"/>
        <v/>
      </c>
      <c r="S32" s="246">
        <f t="shared" si="5"/>
        <v>0</v>
      </c>
    </row>
    <row r="33" spans="4:19" ht="15" customHeight="1" x14ac:dyDescent="0.2">
      <c r="D33" s="246" t="s">
        <v>179</v>
      </c>
      <c r="E33" s="246" t="str">
        <f t="shared" si="0"/>
        <v>BEGT</v>
      </c>
      <c r="F33" s="253" t="s">
        <v>2017</v>
      </c>
      <c r="G33" s="246" t="s">
        <v>3528</v>
      </c>
      <c r="H33" s="246" t="s">
        <v>2349</v>
      </c>
      <c r="I33" s="246">
        <f t="shared" si="1"/>
        <v>3</v>
      </c>
      <c r="J33" s="262">
        <f>IFERROR(VLOOKUP(I33,Calendar!H:I,2,0)+23/24+59/60/24,"")</f>
        <v>46115.999305555561</v>
      </c>
      <c r="M33" s="263" t="str">
        <f t="shared" si="2"/>
        <v>MCPBEGTLoad Pos</v>
      </c>
      <c r="N33" s="263" t="str">
        <f>_xlfn.XLOOKUP(F33,Mapping!AY:AY,Mapping!AX:AX,"Unmapped",0,1)</f>
        <v>Load Pos</v>
      </c>
      <c r="O33" s="247" t="str">
        <f>_xlfn.XLOOKUP(M33,Data!F:F,Data!H:H,_xlfn.XLOOKUP(M33,'Data M-1'!F:F,'Data M-1'!G:G,"Not Found",0,-1),0,-1)</f>
        <v>Completed</v>
      </c>
      <c r="P33" s="262">
        <f>_xlfn.XLOOKUP(M33,Data!F:F,Data!U:U,"Not Found",0,-1)</f>
        <v>46118.257638888892</v>
      </c>
      <c r="Q33" s="266">
        <f t="shared" si="3"/>
        <v>-2.2583333333313931</v>
      </c>
      <c r="R33" s="265" t="str">
        <f t="shared" si="4"/>
        <v>-3d 17hr</v>
      </c>
      <c r="S33" s="246">
        <f t="shared" si="5"/>
        <v>1</v>
      </c>
    </row>
    <row r="34" spans="4:19" ht="15" hidden="1" customHeight="1" x14ac:dyDescent="0.2">
      <c r="D34" s="246" t="s">
        <v>2389</v>
      </c>
      <c r="E34" s="246" t="str">
        <f t="shared" si="0"/>
        <v>DEDB</v>
      </c>
      <c r="F34" s="253" t="s">
        <v>2017</v>
      </c>
      <c r="G34" s="246" t="s">
        <v>3528</v>
      </c>
      <c r="H34" s="246"/>
      <c r="I34" s="246" t="str">
        <f t="shared" si="1"/>
        <v/>
      </c>
      <c r="J34" s="262" t="str">
        <f>IFERROR(VLOOKUP(I34,Calendar!H:I,2,0)+23/24+59/60/24,"")</f>
        <v/>
      </c>
      <c r="M34" s="263" t="str">
        <f t="shared" si="2"/>
        <v>MCPDEDBLoad Pos</v>
      </c>
      <c r="N34" s="263" t="str">
        <f>_xlfn.XLOOKUP(F34,Mapping!AY:AY,Mapping!AX:AX,"Unmapped",0,1)</f>
        <v>Load Pos</v>
      </c>
      <c r="O34" s="247" t="str">
        <f>_xlfn.XLOOKUP(M34,Data!F:F,Data!H:H,_xlfn.XLOOKUP(M34,'Data M-1'!F:F,'Data M-1'!G:G,"Not Found",0,-1),0,-1)</f>
        <v>Completed</v>
      </c>
      <c r="P34" s="262">
        <f>_xlfn.XLOOKUP(M34,Data!F:F,Data!U:U,"Not Found",0,-1)</f>
        <v>46121.529166666667</v>
      </c>
      <c r="Q34" s="266" t="str">
        <f t="shared" si="3"/>
        <v/>
      </c>
      <c r="R34" s="265" t="str">
        <f t="shared" si="4"/>
        <v/>
      </c>
      <c r="S34" s="246">
        <f t="shared" si="5"/>
        <v>0</v>
      </c>
    </row>
    <row r="35" spans="4:19" ht="15" customHeight="1" x14ac:dyDescent="0.2">
      <c r="D35" s="246" t="s">
        <v>219</v>
      </c>
      <c r="E35" s="246" t="str">
        <f t="shared" si="0"/>
        <v>DEGT</v>
      </c>
      <c r="F35" s="253" t="s">
        <v>2017</v>
      </c>
      <c r="G35" s="246" t="s">
        <v>3528</v>
      </c>
      <c r="H35" s="246" t="s">
        <v>2349</v>
      </c>
      <c r="I35" s="246">
        <f t="shared" si="1"/>
        <v>3</v>
      </c>
      <c r="J35" s="262">
        <f>IFERROR(VLOOKUP(I35,Calendar!H:I,2,0)+23/24+59/60/24,"")</f>
        <v>46115.999305555561</v>
      </c>
      <c r="M35" s="263" t="str">
        <f t="shared" si="2"/>
        <v>MCPDEGTLoad Pos</v>
      </c>
      <c r="N35" s="263" t="str">
        <f>_xlfn.XLOOKUP(F35,Mapping!AY:AY,Mapping!AX:AX,"Unmapped",0,1)</f>
        <v>Load Pos</v>
      </c>
      <c r="O35" s="247" t="str">
        <f>_xlfn.XLOOKUP(M35,Data!F:F,Data!H:H,_xlfn.XLOOKUP(M35,'Data M-1'!F:F,'Data M-1'!G:G,"Not Found",0,-1),0,-1)</f>
        <v>Completed</v>
      </c>
      <c r="P35" s="262">
        <f>_xlfn.XLOOKUP(M35,Data!F:F,Data!U:U,"Not Found",0,-1)</f>
        <v>46119.490277777775</v>
      </c>
      <c r="Q35" s="266">
        <f t="shared" si="3"/>
        <v>-3.4909722222146229</v>
      </c>
      <c r="R35" s="265" t="str">
        <f t="shared" si="4"/>
        <v>-4d 12hr</v>
      </c>
      <c r="S35" s="246">
        <f t="shared" si="5"/>
        <v>1</v>
      </c>
    </row>
    <row r="36" spans="4:19" ht="15" hidden="1" customHeight="1" x14ac:dyDescent="0.2">
      <c r="D36" s="246" t="s">
        <v>2422</v>
      </c>
      <c r="E36" s="246" t="str">
        <f t="shared" si="0"/>
        <v>ESDB</v>
      </c>
      <c r="F36" s="253" t="s">
        <v>2017</v>
      </c>
      <c r="G36" s="246" t="s">
        <v>3528</v>
      </c>
      <c r="H36" s="246"/>
      <c r="I36" s="246" t="str">
        <f t="shared" si="1"/>
        <v/>
      </c>
      <c r="J36" s="262" t="str">
        <f>IFERROR(VLOOKUP(I36,Calendar!H:I,2,0)+23/24+59/60/24,"")</f>
        <v/>
      </c>
      <c r="M36" s="263" t="str">
        <f t="shared" si="2"/>
        <v>MCPESDBLoad Pos</v>
      </c>
      <c r="N36" s="263" t="str">
        <f>_xlfn.XLOOKUP(F36,Mapping!AY:AY,Mapping!AX:AX,"Unmapped",0,1)</f>
        <v>Load Pos</v>
      </c>
      <c r="O36" s="247" t="str">
        <f>_xlfn.XLOOKUP(M36,Data!F:F,Data!H:H,_xlfn.XLOOKUP(M36,'Data M-1'!F:F,'Data M-1'!G:G,"Not Found",0,-1),0,-1)</f>
        <v>Not Started</v>
      </c>
      <c r="P36" s="262" t="str">
        <f>_xlfn.XLOOKUP(M36,Data!F:F,Data!U:U,"Not Found",0,-1)</f>
        <v>Not Found</v>
      </c>
      <c r="Q36" s="266" t="str">
        <f t="shared" si="3"/>
        <v/>
      </c>
      <c r="R36" s="265" t="str">
        <f t="shared" si="4"/>
        <v/>
      </c>
      <c r="S36" s="246">
        <f t="shared" si="5"/>
        <v>0</v>
      </c>
    </row>
    <row r="37" spans="4:19" ht="15" hidden="1" customHeight="1" x14ac:dyDescent="0.2">
      <c r="D37" s="246" t="s">
        <v>2426</v>
      </c>
      <c r="E37" s="246" t="str">
        <f t="shared" si="0"/>
        <v>FRDB</v>
      </c>
      <c r="F37" s="253" t="s">
        <v>2017</v>
      </c>
      <c r="G37" s="246" t="s">
        <v>3528</v>
      </c>
      <c r="H37" s="246"/>
      <c r="I37" s="246" t="str">
        <f t="shared" si="1"/>
        <v/>
      </c>
      <c r="J37" s="262" t="str">
        <f>IFERROR(VLOOKUP(I37,Calendar!H:I,2,0)+23/24+59/60/24,"")</f>
        <v/>
      </c>
      <c r="M37" s="263" t="str">
        <f t="shared" si="2"/>
        <v>MCPFRDBLoad Pos</v>
      </c>
      <c r="N37" s="263" t="str">
        <f>_xlfn.XLOOKUP(F37,Mapping!AY:AY,Mapping!AX:AX,"Unmapped",0,1)</f>
        <v>Load Pos</v>
      </c>
      <c r="O37" s="247" t="str">
        <f>_xlfn.XLOOKUP(M37,Data!F:F,Data!H:H,_xlfn.XLOOKUP(M37,'Data M-1'!F:F,'Data M-1'!G:G,"Not Found",0,-1),0,-1)</f>
        <v>Completed</v>
      </c>
      <c r="P37" s="262">
        <f>_xlfn.XLOOKUP(M37,Data!F:F,Data!U:U,"Not Found",0,-1)</f>
        <v>46121.817361111112</v>
      </c>
      <c r="Q37" s="266" t="str">
        <f t="shared" si="3"/>
        <v/>
      </c>
      <c r="R37" s="265" t="str">
        <f t="shared" si="4"/>
        <v/>
      </c>
      <c r="S37" s="246">
        <f t="shared" si="5"/>
        <v>0</v>
      </c>
    </row>
    <row r="38" spans="4:19" ht="15" hidden="1" customHeight="1" x14ac:dyDescent="0.2">
      <c r="D38" s="246" t="s">
        <v>2362</v>
      </c>
      <c r="E38" s="246" t="str">
        <f t="shared" si="0"/>
        <v>ITDB</v>
      </c>
      <c r="F38" s="253" t="s">
        <v>2017</v>
      </c>
      <c r="G38" s="246" t="s">
        <v>3528</v>
      </c>
      <c r="H38" s="246"/>
      <c r="I38" s="246" t="str">
        <f t="shared" si="1"/>
        <v/>
      </c>
      <c r="J38" s="262" t="str">
        <f>IFERROR(VLOOKUP(I38,Calendar!H:I,2,0)+23/24+59/60/24,"")</f>
        <v/>
      </c>
      <c r="M38" s="263" t="str">
        <f t="shared" si="2"/>
        <v>MCPITDBLoad Pos</v>
      </c>
      <c r="N38" s="263" t="str">
        <f>_xlfn.XLOOKUP(F38,Mapping!AY:AY,Mapping!AX:AX,"Unmapped",0,1)</f>
        <v>Load Pos</v>
      </c>
      <c r="O38" s="247" t="str">
        <f>_xlfn.XLOOKUP(M38,Data!F:F,Data!H:H,_xlfn.XLOOKUP(M38,'Data M-1'!F:F,'Data M-1'!G:G,"Not Found",0,-1),0,-1)</f>
        <v>Completed</v>
      </c>
      <c r="P38" s="262">
        <f>_xlfn.XLOOKUP(M38,Data!F:F,Data!U:U,"Not Found",0,-1)</f>
        <v>46120.600694444445</v>
      </c>
      <c r="Q38" s="266" t="str">
        <f t="shared" si="3"/>
        <v/>
      </c>
      <c r="R38" s="265" t="str">
        <f t="shared" si="4"/>
        <v/>
      </c>
      <c r="S38" s="246">
        <f t="shared" si="5"/>
        <v>0</v>
      </c>
    </row>
    <row r="39" spans="4:19" ht="15" hidden="1" customHeight="1" x14ac:dyDescent="0.2">
      <c r="D39" s="246" t="s">
        <v>2392</v>
      </c>
      <c r="E39" s="246" t="str">
        <f t="shared" si="0"/>
        <v>LUDB</v>
      </c>
      <c r="F39" s="253" t="s">
        <v>2017</v>
      </c>
      <c r="G39" s="246" t="s">
        <v>3528</v>
      </c>
      <c r="H39" s="246"/>
      <c r="I39" s="246" t="str">
        <f t="shared" si="1"/>
        <v/>
      </c>
      <c r="J39" s="262" t="str">
        <f>IFERROR(VLOOKUP(I39,Calendar!H:I,2,0)+23/24+59/60/24,"")</f>
        <v/>
      </c>
      <c r="M39" s="263" t="str">
        <f t="shared" si="2"/>
        <v>MCPLUDBLoad Pos</v>
      </c>
      <c r="N39" s="263" t="str">
        <f>_xlfn.XLOOKUP(F39,Mapping!AY:AY,Mapping!AX:AX,"Unmapped",0,1)</f>
        <v>Load Pos</v>
      </c>
      <c r="O39" s="247" t="str">
        <f>_xlfn.XLOOKUP(M39,Data!F:F,Data!H:H,_xlfn.XLOOKUP(M39,'Data M-1'!F:F,'Data M-1'!G:G,"Not Found",0,-1),0,-1)</f>
        <v>Completed</v>
      </c>
      <c r="P39" s="262">
        <f>_xlfn.XLOOKUP(M39,Data!F:F,Data!U:U,"Not Found",0,-1)</f>
        <v>46121.486111111109</v>
      </c>
      <c r="Q39" s="266" t="str">
        <f t="shared" si="3"/>
        <v/>
      </c>
      <c r="R39" s="265" t="str">
        <f t="shared" si="4"/>
        <v/>
      </c>
      <c r="S39" s="246">
        <f t="shared" si="5"/>
        <v>0</v>
      </c>
    </row>
    <row r="40" spans="4:19" ht="15" hidden="1" customHeight="1" x14ac:dyDescent="0.2">
      <c r="D40" s="246" t="s">
        <v>2385</v>
      </c>
      <c r="E40" s="246" t="str">
        <f t="shared" si="0"/>
        <v>NLRB</v>
      </c>
      <c r="F40" s="253" t="s">
        <v>2017</v>
      </c>
      <c r="G40" s="246" t="s">
        <v>3528</v>
      </c>
      <c r="H40" s="246"/>
      <c r="I40" s="246" t="str">
        <f t="shared" si="1"/>
        <v/>
      </c>
      <c r="J40" s="262" t="str">
        <f>IFERROR(VLOOKUP(I40,Calendar!H:I,2,0)+23/24+59/60/24,"")</f>
        <v/>
      </c>
      <c r="M40" s="263" t="str">
        <f t="shared" si="2"/>
        <v>MCPNLRBLoad Pos</v>
      </c>
      <c r="N40" s="263" t="str">
        <f>_xlfn.XLOOKUP(F40,Mapping!AY:AY,Mapping!AX:AX,"Unmapped",0,1)</f>
        <v>Load Pos</v>
      </c>
      <c r="O40" s="247" t="str">
        <f>_xlfn.XLOOKUP(M40,Data!F:F,Data!H:H,_xlfn.XLOOKUP(M40,'Data M-1'!F:F,'Data M-1'!G:G,"Not Found",0,-1),0,-1)</f>
        <v>Completed</v>
      </c>
      <c r="P40" s="262">
        <f>_xlfn.XLOOKUP(M40,Data!F:F,Data!U:U,"Not Found",0,-1)</f>
        <v>46121.759722222225</v>
      </c>
      <c r="Q40" s="266" t="str">
        <f t="shared" si="3"/>
        <v/>
      </c>
      <c r="R40" s="265" t="str">
        <f t="shared" si="4"/>
        <v/>
      </c>
      <c r="S40" s="246">
        <f t="shared" si="5"/>
        <v>0</v>
      </c>
    </row>
    <row r="41" spans="4:19" ht="15" hidden="1" customHeight="1" x14ac:dyDescent="0.2">
      <c r="D41" s="246" t="s">
        <v>260</v>
      </c>
      <c r="E41" s="246" t="str">
        <f t="shared" si="0"/>
        <v>NLBTR</v>
      </c>
      <c r="F41" s="253" t="s">
        <v>2017</v>
      </c>
      <c r="G41" s="246" t="s">
        <v>3528</v>
      </c>
      <c r="H41" s="246" t="s">
        <v>2345</v>
      </c>
      <c r="I41" s="246">
        <f t="shared" si="1"/>
        <v>2</v>
      </c>
      <c r="J41" s="262">
        <f>IFERROR(VLOOKUP(I41,Calendar!H:I,2,0)+23/24+59/60/24,"")</f>
        <v>46114.999305555561</v>
      </c>
      <c r="M41" s="263" t="str">
        <f t="shared" si="2"/>
        <v>MCPNLBTRLoad Pos</v>
      </c>
      <c r="N41" s="263" t="str">
        <f>_xlfn.XLOOKUP(F41,Mapping!AY:AY,Mapping!AX:AX,"Unmapped",0,1)</f>
        <v>Load Pos</v>
      </c>
      <c r="O41" s="247" t="str">
        <f>_xlfn.XLOOKUP(M41,Data!F:F,Data!H:H,_xlfn.XLOOKUP(M41,'Data M-1'!F:F,'Data M-1'!G:G,"Not Found",0,-1),0,-1)</f>
        <v>Completed</v>
      </c>
      <c r="P41" s="262">
        <f>_xlfn.XLOOKUP(M41,Data!F:F,Data!U:U,"Not Found",0,-1)</f>
        <v>46119.319444444445</v>
      </c>
      <c r="Q41" s="266">
        <f t="shared" si="3"/>
        <v>-4.320138888884685</v>
      </c>
      <c r="R41" s="265" t="str">
        <f t="shared" si="4"/>
        <v>-5d 16hr</v>
      </c>
      <c r="S41" s="246">
        <f t="shared" si="5"/>
        <v>1</v>
      </c>
    </row>
    <row r="42" spans="4:19" ht="15" hidden="1" customHeight="1" x14ac:dyDescent="0.2">
      <c r="D42" s="246" t="s">
        <v>2386</v>
      </c>
      <c r="E42" s="246" t="str">
        <f t="shared" si="0"/>
        <v>PLDB</v>
      </c>
      <c r="F42" s="253" t="s">
        <v>2017</v>
      </c>
      <c r="G42" s="246" t="s">
        <v>3528</v>
      </c>
      <c r="H42" s="246"/>
      <c r="I42" s="246" t="str">
        <f t="shared" si="1"/>
        <v/>
      </c>
      <c r="J42" s="262" t="str">
        <f>IFERROR(VLOOKUP(I42,Calendar!H:I,2,0)+23/24+59/60/24,"")</f>
        <v/>
      </c>
      <c r="M42" s="263" t="str">
        <f t="shared" si="2"/>
        <v>MCPPLDBLoad Pos</v>
      </c>
      <c r="N42" s="263" t="str">
        <f>_xlfn.XLOOKUP(F42,Mapping!AY:AY,Mapping!AX:AX,"Unmapped",0,1)</f>
        <v>Load Pos</v>
      </c>
      <c r="O42" s="247" t="str">
        <f>_xlfn.XLOOKUP(M42,Data!F:F,Data!H:H,_xlfn.XLOOKUP(M42,'Data M-1'!F:F,'Data M-1'!G:G,"Not Found",0,-1),0,-1)</f>
        <v>Completed</v>
      </c>
      <c r="P42" s="262">
        <f>_xlfn.XLOOKUP(M42,Data!F:F,Data!U:U,"Not Found",0,-1)</f>
        <v>46121.60833333333</v>
      </c>
      <c r="Q42" s="266" t="str">
        <f t="shared" si="3"/>
        <v/>
      </c>
      <c r="R42" s="265" t="str">
        <f t="shared" si="4"/>
        <v/>
      </c>
      <c r="S42" s="246">
        <f t="shared" si="5"/>
        <v>0</v>
      </c>
    </row>
    <row r="43" spans="4:19" ht="15" hidden="1" customHeight="1" x14ac:dyDescent="0.2">
      <c r="D43" s="246" t="s">
        <v>3529</v>
      </c>
      <c r="E43" s="246" t="str">
        <f t="shared" si="0"/>
        <v>RODB</v>
      </c>
      <c r="F43" s="253" t="s">
        <v>2017</v>
      </c>
      <c r="G43" s="246" t="s">
        <v>3528</v>
      </c>
      <c r="H43" s="246"/>
      <c r="I43" s="246" t="str">
        <f t="shared" si="1"/>
        <v/>
      </c>
      <c r="J43" s="262" t="str">
        <f>IFERROR(VLOOKUP(I43,Calendar!H:I,2,0)+23/24+59/60/24,"")</f>
        <v/>
      </c>
      <c r="M43" s="263" t="str">
        <f t="shared" si="2"/>
        <v>MCPRODBLoad Pos</v>
      </c>
      <c r="N43" s="263" t="str">
        <f>_xlfn.XLOOKUP(F43,Mapping!AY:AY,Mapping!AX:AX,"Unmapped",0,1)</f>
        <v>Load Pos</v>
      </c>
      <c r="O43" s="247" t="str">
        <f>_xlfn.XLOOKUP(M43,Data!F:F,Data!H:H,_xlfn.XLOOKUP(M43,'Data M-1'!F:F,'Data M-1'!G:G,"Not Found",0,-1),0,-1)</f>
        <v>Completed</v>
      </c>
      <c r="P43" s="262">
        <f>_xlfn.XLOOKUP(M43,Data!F:F,Data!U:U,"Not Found",0,-1)</f>
        <v>46121.504166666666</v>
      </c>
      <c r="Q43" s="266" t="str">
        <f t="shared" si="3"/>
        <v/>
      </c>
      <c r="R43" s="265" t="str">
        <f t="shared" si="4"/>
        <v/>
      </c>
      <c r="S43" s="246">
        <f t="shared" si="5"/>
        <v>0</v>
      </c>
    </row>
    <row r="44" spans="4:19" ht="15" hidden="1" customHeight="1" x14ac:dyDescent="0.2">
      <c r="D44" s="246" t="s">
        <v>2381</v>
      </c>
      <c r="E44" s="246" t="str">
        <f t="shared" si="0"/>
        <v>TRDB</v>
      </c>
      <c r="F44" s="253" t="s">
        <v>2017</v>
      </c>
      <c r="G44" s="246" t="s">
        <v>3528</v>
      </c>
      <c r="H44" s="246"/>
      <c r="I44" s="246" t="str">
        <f t="shared" si="1"/>
        <v/>
      </c>
      <c r="J44" s="262" t="str">
        <f>IFERROR(VLOOKUP(I44,Calendar!H:I,2,0)+23/24+59/60/24,"")</f>
        <v/>
      </c>
      <c r="M44" s="263" t="str">
        <f t="shared" si="2"/>
        <v>MCPTRDBLoad Pos</v>
      </c>
      <c r="N44" s="263" t="str">
        <f>_xlfn.XLOOKUP(F44,Mapping!AY:AY,Mapping!AX:AX,"Unmapped",0,1)</f>
        <v>Load Pos</v>
      </c>
      <c r="O44" s="247" t="str">
        <f>_xlfn.XLOOKUP(M44,Data!F:F,Data!H:H,_xlfn.XLOOKUP(M44,'Data M-1'!F:F,'Data M-1'!G:G,"Not Found",0,-1),0,-1)</f>
        <v>Not Started</v>
      </c>
      <c r="P44" s="262" t="str">
        <f>_xlfn.XLOOKUP(M44,Data!F:F,Data!U:U,"Not Found",0,-1)</f>
        <v>Not Found</v>
      </c>
      <c r="Q44" s="266" t="str">
        <f t="shared" si="3"/>
        <v/>
      </c>
      <c r="R44" s="265" t="str">
        <f t="shared" si="4"/>
        <v/>
      </c>
      <c r="S44" s="246">
        <f t="shared" si="5"/>
        <v>0</v>
      </c>
    </row>
    <row r="45" spans="4:19" ht="15" hidden="1" customHeight="1" x14ac:dyDescent="0.2">
      <c r="D45" s="246" t="s">
        <v>358</v>
      </c>
      <c r="E45" s="246" t="str">
        <f t="shared" si="0"/>
        <v>WBUS</v>
      </c>
      <c r="F45" s="253" t="s">
        <v>2017</v>
      </c>
      <c r="G45" s="246" t="s">
        <v>3528</v>
      </c>
      <c r="H45" s="246"/>
      <c r="I45" s="246" t="str">
        <f t="shared" si="1"/>
        <v/>
      </c>
      <c r="J45" s="262" t="str">
        <f>IFERROR(VLOOKUP(I45,Calendar!H:I,2,0)+23/24+59/60/24,"")</f>
        <v/>
      </c>
      <c r="M45" s="263" t="str">
        <f t="shared" si="2"/>
        <v>MCPWBUSLoad Pos</v>
      </c>
      <c r="N45" s="263" t="str">
        <f>_xlfn.XLOOKUP(F45,Mapping!AY:AY,Mapping!AX:AX,"Unmapped",0,1)</f>
        <v>Load Pos</v>
      </c>
      <c r="O45" s="247" t="str">
        <f>_xlfn.XLOOKUP(M45,Data!F:F,Data!H:H,_xlfn.XLOOKUP(M45,'Data M-1'!F:F,'Data M-1'!G:G,"Not Found",0,-1),0,-1)</f>
        <v>Not Started</v>
      </c>
      <c r="P45" s="262" t="str">
        <f>_xlfn.XLOOKUP(M45,Data!F:F,Data!U:U,"Not Found",0,-1)</f>
        <v>Not Found</v>
      </c>
      <c r="Q45" s="266" t="str">
        <f t="shared" si="3"/>
        <v/>
      </c>
      <c r="R45" s="265" t="str">
        <f t="shared" si="4"/>
        <v/>
      </c>
      <c r="S45" s="246">
        <f t="shared" si="5"/>
        <v>0</v>
      </c>
    </row>
    <row r="46" spans="4:19" ht="15" hidden="1" customHeight="1" x14ac:dyDescent="0.2">
      <c r="D46" s="246" t="s">
        <v>2417</v>
      </c>
      <c r="E46" s="246" t="str">
        <f t="shared" si="0"/>
        <v>AUDB</v>
      </c>
      <c r="F46" s="253" t="s">
        <v>2017</v>
      </c>
      <c r="G46" s="246" t="s">
        <v>3528</v>
      </c>
      <c r="H46" s="246"/>
      <c r="I46" s="246" t="str">
        <f t="shared" si="1"/>
        <v/>
      </c>
      <c r="J46" s="262" t="str">
        <f>IFERROR(VLOOKUP(I46,Calendar!H:I,2,0)+23/24+59/60/24,"")</f>
        <v/>
      </c>
      <c r="M46" s="263" t="str">
        <f t="shared" si="2"/>
        <v>MCPAUDBLoad Pos</v>
      </c>
      <c r="N46" s="263" t="str">
        <f>_xlfn.XLOOKUP(F46,Mapping!AY:AY,Mapping!AX:AX,"Unmapped",0,1)</f>
        <v>Load Pos</v>
      </c>
      <c r="O46" s="247" t="str">
        <f>_xlfn.XLOOKUP(M46,Data!F:F,Data!H:H,_xlfn.XLOOKUP(M46,'Data M-1'!F:F,'Data M-1'!G:G,"Not Found",0,-1),0,-1)</f>
        <v>Completed</v>
      </c>
      <c r="P46" s="262">
        <f>_xlfn.XLOOKUP(M46,Data!F:F,Data!U:U,"Not Found",0,-1)</f>
        <v>46121.479861111111</v>
      </c>
      <c r="Q46" s="266" t="str">
        <f t="shared" si="3"/>
        <v/>
      </c>
      <c r="R46" s="265" t="str">
        <f t="shared" si="4"/>
        <v/>
      </c>
      <c r="S46" s="246">
        <f t="shared" si="5"/>
        <v>0</v>
      </c>
    </row>
    <row r="47" spans="4:19" ht="15" hidden="1" customHeight="1" x14ac:dyDescent="0.2">
      <c r="D47" s="246" t="s">
        <v>715</v>
      </c>
      <c r="E47" s="246" t="str">
        <f t="shared" si="0"/>
        <v>ICDB</v>
      </c>
      <c r="F47" s="253" t="s">
        <v>2017</v>
      </c>
      <c r="G47" s="246" t="s">
        <v>3528</v>
      </c>
      <c r="H47" s="246"/>
      <c r="I47" s="246" t="str">
        <f t="shared" si="1"/>
        <v/>
      </c>
      <c r="J47" s="262" t="str">
        <f>IFERROR(VLOOKUP(I47,Calendar!H:I,2,0)+23/24+59/60/24,"")</f>
        <v/>
      </c>
      <c r="M47" s="263" t="str">
        <f t="shared" si="2"/>
        <v>MCPICDBLoad Pos</v>
      </c>
      <c r="N47" s="263" t="str">
        <f>_xlfn.XLOOKUP(F47,Mapping!AY:AY,Mapping!AX:AX,"Unmapped",0,1)</f>
        <v>Load Pos</v>
      </c>
      <c r="O47" s="247" t="str">
        <f>_xlfn.XLOOKUP(M47,Data!F:F,Data!H:H,_xlfn.XLOOKUP(M47,'Data M-1'!F:F,'Data M-1'!G:G,"Not Found",0,-1),0,-1)</f>
        <v>Not Found</v>
      </c>
      <c r="P47" s="262" t="str">
        <f>_xlfn.XLOOKUP(M47,Data!F:F,Data!U:U,"Not Found",0,-1)</f>
        <v>Not Found</v>
      </c>
      <c r="Q47" s="266" t="str">
        <f t="shared" si="3"/>
        <v/>
      </c>
      <c r="R47" s="265" t="str">
        <f t="shared" si="4"/>
        <v/>
      </c>
      <c r="S47" s="246">
        <f t="shared" si="5"/>
        <v>0</v>
      </c>
    </row>
    <row r="48" spans="4:19" ht="15" hidden="1" customHeight="1" x14ac:dyDescent="0.2">
      <c r="D48" s="246" t="s">
        <v>2389</v>
      </c>
      <c r="E48" s="246" t="str">
        <f t="shared" si="0"/>
        <v>DEDB</v>
      </c>
      <c r="F48" s="253" t="s">
        <v>2371</v>
      </c>
      <c r="G48" s="246" t="s">
        <v>3530</v>
      </c>
      <c r="H48" s="246" t="s">
        <v>2366</v>
      </c>
      <c r="I48" s="246">
        <f t="shared" si="1"/>
        <v>13</v>
      </c>
      <c r="J48" s="262">
        <f>IFERROR(VLOOKUP(I48,Calendar!H:I,2,0)+23/24+59/60/24,"")</f>
        <v>46132.999305555561</v>
      </c>
      <c r="M48" s="263" t="str">
        <f t="shared" si="2"/>
        <v>MCPDEDBPDCE Planning</v>
      </c>
      <c r="N48" s="263" t="str">
        <f>_xlfn.XLOOKUP(F48,Mapping!AY:AY,Mapping!AX:AX,"Unmapped",0,1)</f>
        <v>PDCE Planning</v>
      </c>
      <c r="O48" s="247" t="str">
        <f>_xlfn.XLOOKUP(M48,Data!F:F,Data!H:H,_xlfn.XLOOKUP(M48,'Data M-1'!F:F,'Data M-1'!G:G,"Not Found",0,-1),0,-1)</f>
        <v>Not Started</v>
      </c>
      <c r="P48" s="262" t="str">
        <f>_xlfn.XLOOKUP(M48,Data!F:F,Data!U:U,"Not Found",0,-1)</f>
        <v>Not Found</v>
      </c>
      <c r="Q48" s="266" t="str">
        <f t="shared" si="3"/>
        <v/>
      </c>
      <c r="R48" s="265" t="str">
        <f t="shared" si="4"/>
        <v/>
      </c>
      <c r="S48" s="246">
        <f t="shared" si="5"/>
        <v>0</v>
      </c>
    </row>
    <row r="49" spans="4:19" ht="15" hidden="1" customHeight="1" x14ac:dyDescent="0.2">
      <c r="D49" s="246" t="s">
        <v>2422</v>
      </c>
      <c r="E49" s="246" t="str">
        <f t="shared" si="0"/>
        <v>ESDB</v>
      </c>
      <c r="F49" s="253" t="s">
        <v>2371</v>
      </c>
      <c r="G49" s="246" t="s">
        <v>3530</v>
      </c>
      <c r="H49" s="246" t="s">
        <v>2366</v>
      </c>
      <c r="I49" s="246">
        <f t="shared" si="1"/>
        <v>13</v>
      </c>
      <c r="J49" s="262">
        <f>IFERROR(VLOOKUP(I49,Calendar!H:I,2,0)+23/24+59/60/24,"")</f>
        <v>46132.999305555561</v>
      </c>
      <c r="M49" s="263" t="str">
        <f t="shared" si="2"/>
        <v>MCPESDBPDCE Planning</v>
      </c>
      <c r="N49" s="263" t="str">
        <f>_xlfn.XLOOKUP(F49,Mapping!AY:AY,Mapping!AX:AX,"Unmapped",0,1)</f>
        <v>PDCE Planning</v>
      </c>
      <c r="O49" s="247" t="str">
        <f>_xlfn.XLOOKUP(M49,Data!F:F,Data!H:H,_xlfn.XLOOKUP(M49,'Data M-1'!F:F,'Data M-1'!G:G,"Not Found",0,-1),0,-1)</f>
        <v>Not Started</v>
      </c>
      <c r="P49" s="262" t="str">
        <f>_xlfn.XLOOKUP(M49,Data!F:F,Data!U:U,"Not Found",0,-1)</f>
        <v>Not Found</v>
      </c>
      <c r="Q49" s="266" t="str">
        <f t="shared" si="3"/>
        <v/>
      </c>
      <c r="R49" s="265" t="str">
        <f t="shared" si="4"/>
        <v/>
      </c>
      <c r="S49" s="246">
        <f t="shared" si="5"/>
        <v>0</v>
      </c>
    </row>
    <row r="50" spans="4:19" ht="15" hidden="1" customHeight="1" x14ac:dyDescent="0.2">
      <c r="D50" s="246" t="s">
        <v>2426</v>
      </c>
      <c r="E50" s="246" t="str">
        <f t="shared" si="0"/>
        <v>FRDB</v>
      </c>
      <c r="F50" s="253" t="s">
        <v>2371</v>
      </c>
      <c r="G50" s="246" t="s">
        <v>3530</v>
      </c>
      <c r="H50" s="246" t="s">
        <v>2366</v>
      </c>
      <c r="I50" s="246">
        <f t="shared" si="1"/>
        <v>13</v>
      </c>
      <c r="J50" s="262">
        <f>IFERROR(VLOOKUP(I50,Calendar!H:I,2,0)+23/24+59/60/24,"")</f>
        <v>46132.999305555561</v>
      </c>
      <c r="M50" s="263" t="str">
        <f t="shared" si="2"/>
        <v>MCPFRDBPDCE Planning</v>
      </c>
      <c r="N50" s="263" t="str">
        <f>_xlfn.XLOOKUP(F50,Mapping!AY:AY,Mapping!AX:AX,"Unmapped",0,1)</f>
        <v>PDCE Planning</v>
      </c>
      <c r="O50" s="247" t="str">
        <f>_xlfn.XLOOKUP(M50,Data!F:F,Data!H:H,_xlfn.XLOOKUP(M50,'Data M-1'!F:F,'Data M-1'!G:G,"Not Found",0,-1),0,-1)</f>
        <v>Not Started</v>
      </c>
      <c r="P50" s="262" t="str">
        <f>_xlfn.XLOOKUP(M50,Data!F:F,Data!U:U,"Not Found",0,-1)</f>
        <v>Not Found</v>
      </c>
      <c r="Q50" s="266" t="str">
        <f t="shared" si="3"/>
        <v/>
      </c>
      <c r="R50" s="265" t="str">
        <f t="shared" si="4"/>
        <v/>
      </c>
      <c r="S50" s="246">
        <f t="shared" si="5"/>
        <v>0</v>
      </c>
    </row>
    <row r="51" spans="4:19" ht="15" hidden="1" customHeight="1" x14ac:dyDescent="0.2">
      <c r="D51" s="246" t="s">
        <v>2362</v>
      </c>
      <c r="E51" s="246" t="str">
        <f t="shared" si="0"/>
        <v>ITDB</v>
      </c>
      <c r="F51" s="253" t="s">
        <v>2371</v>
      </c>
      <c r="G51" s="246" t="s">
        <v>3530</v>
      </c>
      <c r="H51" s="246" t="s">
        <v>2366</v>
      </c>
      <c r="I51" s="246">
        <f t="shared" si="1"/>
        <v>13</v>
      </c>
      <c r="J51" s="262">
        <f>IFERROR(VLOOKUP(I51,Calendar!H:I,2,0)+23/24+59/60/24,"")</f>
        <v>46132.999305555561</v>
      </c>
      <c r="M51" s="263" t="str">
        <f t="shared" si="2"/>
        <v>MCPITDBPDCE Planning</v>
      </c>
      <c r="N51" s="263" t="str">
        <f>_xlfn.XLOOKUP(F51,Mapping!AY:AY,Mapping!AX:AX,"Unmapped",0,1)</f>
        <v>PDCE Planning</v>
      </c>
      <c r="O51" s="247" t="str">
        <f>_xlfn.XLOOKUP(M51,Data!F:F,Data!H:H,_xlfn.XLOOKUP(M51,'Data M-1'!F:F,'Data M-1'!G:G,"Not Found",0,-1),0,-1)</f>
        <v>Not Started</v>
      </c>
      <c r="P51" s="262" t="str">
        <f>_xlfn.XLOOKUP(M51,Data!F:F,Data!U:U,"Not Found",0,-1)</f>
        <v>Not Found</v>
      </c>
      <c r="Q51" s="266" t="str">
        <f t="shared" si="3"/>
        <v/>
      </c>
      <c r="R51" s="265" t="str">
        <f t="shared" si="4"/>
        <v/>
      </c>
      <c r="S51" s="246">
        <f t="shared" si="5"/>
        <v>0</v>
      </c>
    </row>
    <row r="52" spans="4:19" ht="15" hidden="1" customHeight="1" x14ac:dyDescent="0.2">
      <c r="D52" s="246" t="s">
        <v>2392</v>
      </c>
      <c r="E52" s="246" t="str">
        <f t="shared" si="0"/>
        <v>LUDB</v>
      </c>
      <c r="F52" s="253" t="s">
        <v>2371</v>
      </c>
      <c r="G52" s="246" t="s">
        <v>3530</v>
      </c>
      <c r="H52" s="246" t="s">
        <v>2366</v>
      </c>
      <c r="I52" s="246">
        <f t="shared" si="1"/>
        <v>13</v>
      </c>
      <c r="J52" s="262">
        <f>IFERROR(VLOOKUP(I52,Calendar!H:I,2,0)+23/24+59/60/24,"")</f>
        <v>46132.999305555561</v>
      </c>
      <c r="M52" s="263" t="str">
        <f t="shared" si="2"/>
        <v>MCPLUDBPDCE Planning</v>
      </c>
      <c r="N52" s="263" t="str">
        <f>_xlfn.XLOOKUP(F52,Mapping!AY:AY,Mapping!AX:AX,"Unmapped",0,1)</f>
        <v>PDCE Planning</v>
      </c>
      <c r="O52" s="247" t="str">
        <f>_xlfn.XLOOKUP(M52,Data!F:F,Data!H:H,_xlfn.XLOOKUP(M52,'Data M-1'!F:F,'Data M-1'!G:G,"Not Found",0,-1),0,-1)</f>
        <v>Not Started</v>
      </c>
      <c r="P52" s="262" t="str">
        <f>_xlfn.XLOOKUP(M52,Data!F:F,Data!U:U,"Not Found",0,-1)</f>
        <v>Not Found</v>
      </c>
      <c r="Q52" s="266" t="str">
        <f t="shared" si="3"/>
        <v/>
      </c>
      <c r="R52" s="265" t="str">
        <f t="shared" si="4"/>
        <v/>
      </c>
      <c r="S52" s="246">
        <f t="shared" si="5"/>
        <v>0</v>
      </c>
    </row>
    <row r="53" spans="4:19" ht="15" hidden="1" customHeight="1" x14ac:dyDescent="0.2">
      <c r="D53" s="246" t="s">
        <v>2385</v>
      </c>
      <c r="E53" s="246" t="str">
        <f t="shared" si="0"/>
        <v>NLRB</v>
      </c>
      <c r="F53" s="253" t="s">
        <v>2371</v>
      </c>
      <c r="G53" s="246" t="s">
        <v>3530</v>
      </c>
      <c r="H53" s="246" t="s">
        <v>2366</v>
      </c>
      <c r="I53" s="246">
        <f t="shared" si="1"/>
        <v>13</v>
      </c>
      <c r="J53" s="262">
        <f>IFERROR(VLOOKUP(I53,Calendar!H:I,2,0)+23/24+59/60/24,"")</f>
        <v>46132.999305555561</v>
      </c>
      <c r="M53" s="263" t="str">
        <f t="shared" si="2"/>
        <v>MCPNLRBPDCE Planning</v>
      </c>
      <c r="N53" s="263" t="str">
        <f>_xlfn.XLOOKUP(F53,Mapping!AY:AY,Mapping!AX:AX,"Unmapped",0,1)</f>
        <v>PDCE Planning</v>
      </c>
      <c r="O53" s="247" t="str">
        <f>_xlfn.XLOOKUP(M53,Data!F:F,Data!H:H,_xlfn.XLOOKUP(M53,'Data M-1'!F:F,'Data M-1'!G:G,"Not Found",0,-1),0,-1)</f>
        <v>Not Started</v>
      </c>
      <c r="P53" s="262" t="str">
        <f>_xlfn.XLOOKUP(M53,Data!F:F,Data!U:U,"Not Found",0,-1)</f>
        <v>Not Found</v>
      </c>
      <c r="Q53" s="266" t="str">
        <f t="shared" si="3"/>
        <v/>
      </c>
      <c r="R53" s="265" t="str">
        <f t="shared" si="4"/>
        <v/>
      </c>
      <c r="S53" s="246">
        <f t="shared" si="5"/>
        <v>0</v>
      </c>
    </row>
    <row r="54" spans="4:19" ht="15" hidden="1" customHeight="1" x14ac:dyDescent="0.2">
      <c r="D54" s="246" t="s">
        <v>2386</v>
      </c>
      <c r="E54" s="246" t="str">
        <f t="shared" si="0"/>
        <v>PLDB</v>
      </c>
      <c r="F54" s="253" t="s">
        <v>2371</v>
      </c>
      <c r="G54" s="246" t="s">
        <v>3530</v>
      </c>
      <c r="H54" s="246" t="s">
        <v>2366</v>
      </c>
      <c r="I54" s="246">
        <f t="shared" si="1"/>
        <v>13</v>
      </c>
      <c r="J54" s="262">
        <f>IFERROR(VLOOKUP(I54,Calendar!H:I,2,0)+23/24+59/60/24,"")</f>
        <v>46132.999305555561</v>
      </c>
      <c r="M54" s="263" t="str">
        <f t="shared" si="2"/>
        <v>MCPPLDBPDCE Planning</v>
      </c>
      <c r="N54" s="263" t="str">
        <f>_xlfn.XLOOKUP(F54,Mapping!AY:AY,Mapping!AX:AX,"Unmapped",0,1)</f>
        <v>PDCE Planning</v>
      </c>
      <c r="O54" s="247" t="str">
        <f>_xlfn.XLOOKUP(M54,Data!F:F,Data!H:H,_xlfn.XLOOKUP(M54,'Data M-1'!F:F,'Data M-1'!G:G,"Not Found",0,-1),0,-1)</f>
        <v>Not Started</v>
      </c>
      <c r="P54" s="262" t="str">
        <f>_xlfn.XLOOKUP(M54,Data!F:F,Data!U:U,"Not Found",0,-1)</f>
        <v>Not Found</v>
      </c>
      <c r="Q54" s="266" t="str">
        <f t="shared" si="3"/>
        <v/>
      </c>
      <c r="R54" s="265" t="str">
        <f t="shared" si="4"/>
        <v/>
      </c>
      <c r="S54" s="246">
        <f t="shared" si="5"/>
        <v>0</v>
      </c>
    </row>
    <row r="55" spans="4:19" ht="15" hidden="1" customHeight="1" x14ac:dyDescent="0.2">
      <c r="D55" s="246" t="s">
        <v>2381</v>
      </c>
      <c r="E55" s="246" t="str">
        <f t="shared" si="0"/>
        <v>TRDB</v>
      </c>
      <c r="F55" s="253" t="s">
        <v>2371</v>
      </c>
      <c r="G55" s="246" t="s">
        <v>3530</v>
      </c>
      <c r="H55" s="246" t="s">
        <v>2366</v>
      </c>
      <c r="I55" s="246">
        <f t="shared" si="1"/>
        <v>13</v>
      </c>
      <c r="J55" s="262">
        <f>IFERROR(VLOOKUP(I55,Calendar!H:I,2,0)+23/24+59/60/24,"")</f>
        <v>46132.999305555561</v>
      </c>
      <c r="M55" s="263" t="str">
        <f t="shared" si="2"/>
        <v>MCPTRDBPDCE Planning</v>
      </c>
      <c r="N55" s="263" t="str">
        <f>_xlfn.XLOOKUP(F55,Mapping!AY:AY,Mapping!AX:AX,"Unmapped",0,1)</f>
        <v>PDCE Planning</v>
      </c>
      <c r="O55" s="247" t="str">
        <f>_xlfn.XLOOKUP(M55,Data!F:F,Data!H:H,_xlfn.XLOOKUP(M55,'Data M-1'!F:F,'Data M-1'!G:G,"Not Found",0,-1),0,-1)</f>
        <v>Not Started</v>
      </c>
      <c r="P55" s="262" t="str">
        <f>_xlfn.XLOOKUP(M55,Data!F:F,Data!U:U,"Not Found",0,-1)</f>
        <v>Not Found</v>
      </c>
      <c r="Q55" s="266" t="str">
        <f t="shared" si="3"/>
        <v/>
      </c>
      <c r="R55" s="265" t="str">
        <f t="shared" si="4"/>
        <v/>
      </c>
      <c r="S55" s="246">
        <f t="shared" si="5"/>
        <v>0</v>
      </c>
    </row>
    <row r="56" spans="4:19" ht="15" hidden="1" customHeight="1" x14ac:dyDescent="0.2">
      <c r="D56" s="246" t="s">
        <v>2394</v>
      </c>
      <c r="E56" s="246" t="str">
        <f t="shared" si="0"/>
        <v>BEDB</v>
      </c>
      <c r="F56" s="253" t="s">
        <v>2018</v>
      </c>
      <c r="G56" s="246" t="s">
        <v>3528</v>
      </c>
      <c r="H56" s="246" t="s">
        <v>2352</v>
      </c>
      <c r="I56" s="246">
        <f t="shared" si="1"/>
        <v>8</v>
      </c>
      <c r="J56" s="262">
        <f>IFERROR(VLOOKUP(I56,Calendar!H:I,2,0)+23/24+59/60/24,"")</f>
        <v>46125.999305555561</v>
      </c>
      <c r="M56" s="263" t="str">
        <f t="shared" si="2"/>
        <v>MCPBEDBValuation (NPV)</v>
      </c>
      <c r="N56" s="263" t="str">
        <f>_xlfn.XLOOKUP(F56,Mapping!AY:AY,Mapping!AX:AX,"Unmapped",0,1)</f>
        <v>Valuation (NPV)</v>
      </c>
      <c r="O56" s="247" t="str">
        <f>_xlfn.XLOOKUP(M56,Data!F:F,Data!H:H,_xlfn.XLOOKUP(M56,'Data M-1'!F:F,'Data M-1'!G:G,"Not Found",0,-1),0,-1)</f>
        <v>Completed</v>
      </c>
      <c r="P56" s="262">
        <f>_xlfn.XLOOKUP(M56,Data!F:F,Data!U:U,"Not Found",0,-1)</f>
        <v>46122.242361111108</v>
      </c>
      <c r="Q56" s="266">
        <f t="shared" si="3"/>
        <v>3.7569444444525288</v>
      </c>
      <c r="R56" s="265" t="str">
        <f t="shared" si="4"/>
        <v>3d 18hr</v>
      </c>
      <c r="S56" s="246">
        <f t="shared" si="5"/>
        <v>0</v>
      </c>
    </row>
    <row r="57" spans="4:19" ht="15" hidden="1" customHeight="1" x14ac:dyDescent="0.2">
      <c r="D57" s="246" t="s">
        <v>179</v>
      </c>
      <c r="E57" s="246" t="str">
        <f t="shared" si="0"/>
        <v>BEGT</v>
      </c>
      <c r="F57" s="253" t="s">
        <v>2018</v>
      </c>
      <c r="G57" s="246" t="s">
        <v>3528</v>
      </c>
      <c r="H57" s="246" t="s">
        <v>2342</v>
      </c>
      <c r="I57" s="246">
        <f t="shared" si="1"/>
        <v>6</v>
      </c>
      <c r="J57" s="262">
        <f>IFERROR(VLOOKUP(I57,Calendar!H:I,2,0)+23/24+59/60/24,"")</f>
        <v>46121.999305555561</v>
      </c>
      <c r="M57" s="263" t="str">
        <f t="shared" si="2"/>
        <v>MCPBEGTValuation (NPV)</v>
      </c>
      <c r="N57" s="263" t="str">
        <f>_xlfn.XLOOKUP(F57,Mapping!AY:AY,Mapping!AX:AX,"Unmapped",0,1)</f>
        <v>Valuation (NPV)</v>
      </c>
      <c r="O57" s="247" t="str">
        <f>_xlfn.XLOOKUP(M57,Data!F:F,Data!H:H,_xlfn.XLOOKUP(M57,'Data M-1'!F:F,'Data M-1'!G:G,"Not Found",0,-1),0,-1)</f>
        <v>Completed</v>
      </c>
      <c r="P57" s="262">
        <f>_xlfn.XLOOKUP(M57,Data!F:F,Data!U:U,"Not Found",0,-1)</f>
        <v>46118.534722222219</v>
      </c>
      <c r="Q57" s="266">
        <f t="shared" si="3"/>
        <v>3.4645833333415794</v>
      </c>
      <c r="R57" s="265" t="str">
        <f t="shared" si="4"/>
        <v>3d 11hr</v>
      </c>
      <c r="S57" s="246">
        <f t="shared" si="5"/>
        <v>0</v>
      </c>
    </row>
    <row r="58" spans="4:19" ht="15" hidden="1" customHeight="1" x14ac:dyDescent="0.2">
      <c r="D58" s="246" t="s">
        <v>2389</v>
      </c>
      <c r="E58" s="246" t="str">
        <f t="shared" si="0"/>
        <v>DEDB</v>
      </c>
      <c r="F58" s="253" t="s">
        <v>2018</v>
      </c>
      <c r="G58" s="246" t="s">
        <v>3528</v>
      </c>
      <c r="H58" s="246" t="s">
        <v>2352</v>
      </c>
      <c r="I58" s="246">
        <f t="shared" si="1"/>
        <v>8</v>
      </c>
      <c r="J58" s="262">
        <f>IFERROR(VLOOKUP(I58,Calendar!H:I,2,0)+23/24+59/60/24,"")</f>
        <v>46125.999305555561</v>
      </c>
      <c r="M58" s="263" t="str">
        <f t="shared" si="2"/>
        <v>MCPDEDBValuation (NPV)</v>
      </c>
      <c r="N58" s="263" t="str">
        <f>_xlfn.XLOOKUP(F58,Mapping!AY:AY,Mapping!AX:AX,"Unmapped",0,1)</f>
        <v>Valuation (NPV)</v>
      </c>
      <c r="O58" s="247" t="str">
        <f>_xlfn.XLOOKUP(M58,Data!F:F,Data!H:H,_xlfn.XLOOKUP(M58,'Data M-1'!F:F,'Data M-1'!G:G,"Not Found",0,-1),0,-1)</f>
        <v>Running</v>
      </c>
      <c r="P58" s="262" t="str">
        <f>_xlfn.XLOOKUP(M58,Data!F:F,Data!U:U,"Not Found",0,-1)</f>
        <v>NULL</v>
      </c>
      <c r="Q58" s="266" t="e">
        <f t="shared" si="3"/>
        <v>#VALUE!</v>
      </c>
      <c r="R58" s="265" t="e">
        <f t="shared" si="4"/>
        <v>#VALUE!</v>
      </c>
      <c r="S58" s="246" t="e">
        <f t="shared" si="5"/>
        <v>#VALUE!</v>
      </c>
    </row>
    <row r="59" spans="4:19" ht="15" hidden="1" customHeight="1" x14ac:dyDescent="0.2">
      <c r="D59" s="246" t="s">
        <v>219</v>
      </c>
      <c r="E59" s="246" t="str">
        <f t="shared" si="0"/>
        <v>DEGT</v>
      </c>
      <c r="F59" s="253" t="s">
        <v>2018</v>
      </c>
      <c r="G59" s="246" t="s">
        <v>3528</v>
      </c>
      <c r="H59" s="246" t="s">
        <v>2342</v>
      </c>
      <c r="I59" s="246">
        <f t="shared" si="1"/>
        <v>6</v>
      </c>
      <c r="J59" s="262">
        <f>IFERROR(VLOOKUP(I59,Calendar!H:I,2,0)+23/24+59/60/24,"")</f>
        <v>46121.999305555561</v>
      </c>
      <c r="M59" s="263" t="str">
        <f t="shared" si="2"/>
        <v>MCPDEGTValuation (NPV)</v>
      </c>
      <c r="N59" s="263" t="str">
        <f>_xlfn.XLOOKUP(F59,Mapping!AY:AY,Mapping!AX:AX,"Unmapped",0,1)</f>
        <v>Valuation (NPV)</v>
      </c>
      <c r="O59" s="247" t="str">
        <f>_xlfn.XLOOKUP(M59,Data!F:F,Data!H:H,_xlfn.XLOOKUP(M59,'Data M-1'!F:F,'Data M-1'!G:G,"Not Found",0,-1),0,-1)</f>
        <v>Completed</v>
      </c>
      <c r="P59" s="262">
        <f>_xlfn.XLOOKUP(M59,Data!F:F,Data!U:U,"Not Found",0,-1)</f>
        <v>46119.57708333333</v>
      </c>
      <c r="Q59" s="266">
        <f t="shared" si="3"/>
        <v>2.42222222223063</v>
      </c>
      <c r="R59" s="265" t="str">
        <f t="shared" si="4"/>
        <v>2d 10hr</v>
      </c>
      <c r="S59" s="246">
        <f t="shared" si="5"/>
        <v>0</v>
      </c>
    </row>
    <row r="60" spans="4:19" ht="15" hidden="1" customHeight="1" x14ac:dyDescent="0.2">
      <c r="D60" s="246" t="s">
        <v>2422</v>
      </c>
      <c r="E60" s="246" t="str">
        <f t="shared" si="0"/>
        <v>ESDB</v>
      </c>
      <c r="F60" s="253" t="s">
        <v>2018</v>
      </c>
      <c r="G60" s="246" t="s">
        <v>3528</v>
      </c>
      <c r="H60" s="246" t="s">
        <v>2352</v>
      </c>
      <c r="I60" s="246">
        <f t="shared" si="1"/>
        <v>8</v>
      </c>
      <c r="J60" s="262">
        <f>IFERROR(VLOOKUP(I60,Calendar!H:I,2,0)+23/24+59/60/24,"")</f>
        <v>46125.999305555561</v>
      </c>
      <c r="M60" s="263" t="str">
        <f t="shared" si="2"/>
        <v>MCPESDBValuation (NPV)</v>
      </c>
      <c r="N60" s="263" t="str">
        <f>_xlfn.XLOOKUP(F60,Mapping!AY:AY,Mapping!AX:AX,"Unmapped",0,1)</f>
        <v>Valuation (NPV)</v>
      </c>
      <c r="O60" s="247" t="str">
        <f>_xlfn.XLOOKUP(M60,Data!F:F,Data!H:H,_xlfn.XLOOKUP(M60,'Data M-1'!F:F,'Data M-1'!G:G,"Not Found",0,-1),0,-1)</f>
        <v>Not Started</v>
      </c>
      <c r="P60" s="262" t="str">
        <f>_xlfn.XLOOKUP(M60,Data!F:F,Data!U:U,"Not Found",0,-1)</f>
        <v>Not Found</v>
      </c>
      <c r="Q60" s="266" t="str">
        <f t="shared" si="3"/>
        <v/>
      </c>
      <c r="R60" s="265" t="str">
        <f t="shared" si="4"/>
        <v/>
      </c>
      <c r="S60" s="246">
        <f t="shared" si="5"/>
        <v>0</v>
      </c>
    </row>
    <row r="61" spans="4:19" ht="15" hidden="1" customHeight="1" x14ac:dyDescent="0.2">
      <c r="D61" s="246" t="s">
        <v>2426</v>
      </c>
      <c r="E61" s="246" t="str">
        <f t="shared" si="0"/>
        <v>FRDB</v>
      </c>
      <c r="F61" s="253" t="s">
        <v>2018</v>
      </c>
      <c r="G61" s="246" t="s">
        <v>3528</v>
      </c>
      <c r="H61" s="246" t="s">
        <v>2352</v>
      </c>
      <c r="I61" s="246">
        <f t="shared" si="1"/>
        <v>8</v>
      </c>
      <c r="J61" s="262">
        <f>IFERROR(VLOOKUP(I61,Calendar!H:I,2,0)+23/24+59/60/24,"")</f>
        <v>46125.999305555561</v>
      </c>
      <c r="M61" s="263" t="str">
        <f t="shared" si="2"/>
        <v>MCPFRDBValuation (NPV)</v>
      </c>
      <c r="N61" s="263" t="str">
        <f>_xlfn.XLOOKUP(F61,Mapping!AY:AY,Mapping!AX:AX,"Unmapped",0,1)</f>
        <v>Valuation (NPV)</v>
      </c>
      <c r="O61" s="247" t="str">
        <f>_xlfn.XLOOKUP(M61,Data!F:F,Data!H:H,_xlfn.XLOOKUP(M61,'Data M-1'!F:F,'Data M-1'!G:G,"Not Found",0,-1),0,-1)</f>
        <v>Completed</v>
      </c>
      <c r="P61" s="262">
        <f>_xlfn.XLOOKUP(M61,Data!F:F,Data!U:U,"Not Found",0,-1)</f>
        <v>46121.868750000001</v>
      </c>
      <c r="Q61" s="266">
        <f t="shared" si="3"/>
        <v>4.1305555555591127</v>
      </c>
      <c r="R61" s="265" t="str">
        <f t="shared" si="4"/>
        <v>4d 3hr</v>
      </c>
      <c r="S61" s="246">
        <f t="shared" si="5"/>
        <v>0</v>
      </c>
    </row>
    <row r="62" spans="4:19" ht="15" hidden="1" customHeight="1" x14ac:dyDescent="0.2">
      <c r="D62" s="246" t="s">
        <v>2362</v>
      </c>
      <c r="E62" s="246" t="str">
        <f t="shared" si="0"/>
        <v>ITDB</v>
      </c>
      <c r="F62" s="253" t="s">
        <v>2018</v>
      </c>
      <c r="G62" s="246" t="s">
        <v>3528</v>
      </c>
      <c r="H62" s="246" t="s">
        <v>2352</v>
      </c>
      <c r="I62" s="246">
        <f t="shared" si="1"/>
        <v>8</v>
      </c>
      <c r="J62" s="262">
        <f>IFERROR(VLOOKUP(I62,Calendar!H:I,2,0)+23/24+59/60/24,"")</f>
        <v>46125.999305555561</v>
      </c>
      <c r="M62" s="263" t="str">
        <f t="shared" si="2"/>
        <v>MCPITDBValuation (NPV)</v>
      </c>
      <c r="N62" s="263" t="str">
        <f>_xlfn.XLOOKUP(F62,Mapping!AY:AY,Mapping!AX:AX,"Unmapped",0,1)</f>
        <v>Valuation (NPV)</v>
      </c>
      <c r="O62" s="247" t="str">
        <f>_xlfn.XLOOKUP(M62,Data!F:F,Data!H:H,_xlfn.XLOOKUP(M62,'Data M-1'!F:F,'Data M-1'!G:G,"Not Found",0,-1),0,-1)</f>
        <v>Not Started</v>
      </c>
      <c r="P62" s="262" t="str">
        <f>_xlfn.XLOOKUP(M62,Data!F:F,Data!U:U,"Not Found",0,-1)</f>
        <v>Not Found</v>
      </c>
      <c r="Q62" s="266" t="str">
        <f t="shared" si="3"/>
        <v/>
      </c>
      <c r="R62" s="265" t="str">
        <f t="shared" si="4"/>
        <v/>
      </c>
      <c r="S62" s="246">
        <f t="shared" si="5"/>
        <v>0</v>
      </c>
    </row>
    <row r="63" spans="4:19" ht="15" hidden="1" customHeight="1" x14ac:dyDescent="0.2">
      <c r="D63" s="246" t="s">
        <v>2392</v>
      </c>
      <c r="E63" s="246" t="str">
        <f t="shared" si="0"/>
        <v>LUDB</v>
      </c>
      <c r="F63" s="253" t="s">
        <v>2018</v>
      </c>
      <c r="G63" s="246" t="s">
        <v>3528</v>
      </c>
      <c r="H63" s="246" t="s">
        <v>2352</v>
      </c>
      <c r="I63" s="246">
        <f t="shared" si="1"/>
        <v>8</v>
      </c>
      <c r="J63" s="262">
        <f>IFERROR(VLOOKUP(I63,Calendar!H:I,2,0)+23/24+59/60/24,"")</f>
        <v>46125.999305555561</v>
      </c>
      <c r="M63" s="263" t="str">
        <f t="shared" si="2"/>
        <v>MCPLUDBValuation (NPV)</v>
      </c>
      <c r="N63" s="263" t="str">
        <f>_xlfn.XLOOKUP(F63,Mapping!AY:AY,Mapping!AX:AX,"Unmapped",0,1)</f>
        <v>Valuation (NPV)</v>
      </c>
      <c r="O63" s="247" t="str">
        <f>_xlfn.XLOOKUP(M63,Data!F:F,Data!H:H,_xlfn.XLOOKUP(M63,'Data M-1'!F:F,'Data M-1'!G:G,"Not Found",0,-1),0,-1)</f>
        <v>Completed</v>
      </c>
      <c r="P63" s="262">
        <f>_xlfn.XLOOKUP(M63,Data!F:F,Data!U:U,"Not Found",0,-1)</f>
        <v>46121.794444444444</v>
      </c>
      <c r="Q63" s="266">
        <f t="shared" si="3"/>
        <v>4.2048611111167702</v>
      </c>
      <c r="R63" s="265" t="str">
        <f t="shared" si="4"/>
        <v>4d 4hr</v>
      </c>
      <c r="S63" s="246">
        <f t="shared" si="5"/>
        <v>0</v>
      </c>
    </row>
    <row r="64" spans="4:19" ht="15" hidden="1" customHeight="1" x14ac:dyDescent="0.2">
      <c r="D64" s="246" t="s">
        <v>2385</v>
      </c>
      <c r="E64" s="246" t="str">
        <f t="shared" si="0"/>
        <v>NLRB</v>
      </c>
      <c r="F64" s="253" t="s">
        <v>2018</v>
      </c>
      <c r="G64" s="246" t="s">
        <v>3528</v>
      </c>
      <c r="H64" s="246" t="s">
        <v>2352</v>
      </c>
      <c r="I64" s="246">
        <f t="shared" si="1"/>
        <v>8</v>
      </c>
      <c r="J64" s="262">
        <f>IFERROR(VLOOKUP(I64,Calendar!H:I,2,0)+23/24+59/60/24,"")</f>
        <v>46125.999305555561</v>
      </c>
      <c r="M64" s="263" t="str">
        <f t="shared" si="2"/>
        <v>MCPNLRBValuation (NPV)</v>
      </c>
      <c r="N64" s="263" t="str">
        <f>_xlfn.XLOOKUP(F64,Mapping!AY:AY,Mapping!AX:AX,"Unmapped",0,1)</f>
        <v>Valuation (NPV)</v>
      </c>
      <c r="O64" s="247" t="str">
        <f>_xlfn.XLOOKUP(M64,Data!F:F,Data!H:H,_xlfn.XLOOKUP(M64,'Data M-1'!F:F,'Data M-1'!G:G,"Not Found",0,-1),0,-1)</f>
        <v>Completed</v>
      </c>
      <c r="P64" s="262">
        <f>_xlfn.XLOOKUP(M64,Data!F:F,Data!U:U,"Not Found",0,-1)</f>
        <v>46122.063194444447</v>
      </c>
      <c r="Q64" s="266">
        <f t="shared" si="3"/>
        <v>3.9361111111138598</v>
      </c>
      <c r="R64" s="265" t="str">
        <f t="shared" si="4"/>
        <v>3d 22hr</v>
      </c>
      <c r="S64" s="246">
        <f t="shared" si="5"/>
        <v>0</v>
      </c>
    </row>
    <row r="65" spans="4:19" ht="15" hidden="1" customHeight="1" x14ac:dyDescent="0.2">
      <c r="D65" s="246" t="s">
        <v>260</v>
      </c>
      <c r="E65" s="246" t="str">
        <f t="shared" si="0"/>
        <v>NLBTR</v>
      </c>
      <c r="F65" s="253" t="s">
        <v>2018</v>
      </c>
      <c r="G65" s="246" t="s">
        <v>3528</v>
      </c>
      <c r="H65" s="246" t="s">
        <v>2342</v>
      </c>
      <c r="I65" s="246">
        <f t="shared" si="1"/>
        <v>6</v>
      </c>
      <c r="J65" s="262">
        <f>IFERROR(VLOOKUP(I65,Calendar!H:I,2,0)+23/24+59/60/24,"")</f>
        <v>46121.999305555561</v>
      </c>
      <c r="M65" s="263" t="str">
        <f t="shared" si="2"/>
        <v>MCPNLBTRValuation (NPV)</v>
      </c>
      <c r="N65" s="263" t="str">
        <f>_xlfn.XLOOKUP(F65,Mapping!AY:AY,Mapping!AX:AX,"Unmapped",0,1)</f>
        <v>Valuation (NPV)</v>
      </c>
      <c r="O65" s="247" t="str">
        <f>_xlfn.XLOOKUP(M65,Data!F:F,Data!H:H,_xlfn.XLOOKUP(M65,'Data M-1'!F:F,'Data M-1'!G:G,"Not Found",0,-1),0,-1)</f>
        <v>Completed</v>
      </c>
      <c r="P65" s="262">
        <f>_xlfn.XLOOKUP(M65,Data!F:F,Data!U:U,"Not Found",0,-1)</f>
        <v>46119.434027777781</v>
      </c>
      <c r="Q65" s="266">
        <f t="shared" si="3"/>
        <v>2.5652777777795563</v>
      </c>
      <c r="R65" s="265" t="str">
        <f t="shared" si="4"/>
        <v>2d 13hr</v>
      </c>
      <c r="S65" s="246">
        <f t="shared" si="5"/>
        <v>0</v>
      </c>
    </row>
    <row r="66" spans="4:19" ht="15" hidden="1" customHeight="1" x14ac:dyDescent="0.2">
      <c r="D66" s="246" t="s">
        <v>2386</v>
      </c>
      <c r="E66" s="246" t="str">
        <f t="shared" si="0"/>
        <v>PLDB</v>
      </c>
      <c r="F66" s="253" t="s">
        <v>2018</v>
      </c>
      <c r="G66" s="246" t="s">
        <v>3528</v>
      </c>
      <c r="H66" s="246" t="s">
        <v>2352</v>
      </c>
      <c r="I66" s="246">
        <f t="shared" si="1"/>
        <v>8</v>
      </c>
      <c r="J66" s="262">
        <f>IFERROR(VLOOKUP(I66,Calendar!H:I,2,0)+23/24+59/60/24,"")</f>
        <v>46125.999305555561</v>
      </c>
      <c r="M66" s="263" t="str">
        <f t="shared" si="2"/>
        <v>MCPPLDBValuation (NPV)</v>
      </c>
      <c r="N66" s="263" t="str">
        <f>_xlfn.XLOOKUP(F66,Mapping!AY:AY,Mapping!AX:AX,"Unmapped",0,1)</f>
        <v>Valuation (NPV)</v>
      </c>
      <c r="O66" s="247" t="str">
        <f>_xlfn.XLOOKUP(M66,Data!F:F,Data!H:H,_xlfn.XLOOKUP(M66,'Data M-1'!F:F,'Data M-1'!G:G,"Not Found",0,-1),0,-1)</f>
        <v>Completed</v>
      </c>
      <c r="P66" s="262">
        <f>_xlfn.XLOOKUP(M66,Data!F:F,Data!U:U,"Not Found",0,-1)</f>
        <v>46121.826388888891</v>
      </c>
      <c r="Q66" s="266">
        <f t="shared" si="3"/>
        <v>4.1729166666700621</v>
      </c>
      <c r="R66" s="265" t="str">
        <f t="shared" si="4"/>
        <v>4d 4hr</v>
      </c>
      <c r="S66" s="246">
        <f t="shared" si="5"/>
        <v>0</v>
      </c>
    </row>
    <row r="67" spans="4:19" ht="15" hidden="1" customHeight="1" x14ac:dyDescent="0.2">
      <c r="D67" s="246" t="s">
        <v>3529</v>
      </c>
      <c r="E67" s="246" t="str">
        <f t="shared" si="0"/>
        <v>RODB</v>
      </c>
      <c r="F67" s="253" t="s">
        <v>2018</v>
      </c>
      <c r="G67" s="246" t="s">
        <v>3528</v>
      </c>
      <c r="H67" s="246" t="s">
        <v>2352</v>
      </c>
      <c r="I67" s="246">
        <f t="shared" si="1"/>
        <v>8</v>
      </c>
      <c r="J67" s="262">
        <f>IFERROR(VLOOKUP(I67,Calendar!H:I,2,0)+23/24+59/60/24,"")</f>
        <v>46125.999305555561</v>
      </c>
      <c r="M67" s="263" t="str">
        <f t="shared" si="2"/>
        <v>MCPRODBValuation (NPV)</v>
      </c>
      <c r="N67" s="263" t="str">
        <f>_xlfn.XLOOKUP(F67,Mapping!AY:AY,Mapping!AX:AX,"Unmapped",0,1)</f>
        <v>Valuation (NPV)</v>
      </c>
      <c r="O67" s="247" t="str">
        <f>_xlfn.XLOOKUP(M67,Data!F:F,Data!H:H,_xlfn.XLOOKUP(M67,'Data M-1'!F:F,'Data M-1'!G:G,"Not Found",0,-1),0,-1)</f>
        <v>Completed</v>
      </c>
      <c r="P67" s="262">
        <f>_xlfn.XLOOKUP(M67,Data!F:F,Data!U:U,"Not Found",0,-1)</f>
        <v>46121.613888888889</v>
      </c>
      <c r="Q67" s="266">
        <f t="shared" si="3"/>
        <v>4.3854166666715173</v>
      </c>
      <c r="R67" s="265" t="str">
        <f t="shared" si="4"/>
        <v>4d 9hr</v>
      </c>
      <c r="S67" s="246">
        <f t="shared" si="5"/>
        <v>0</v>
      </c>
    </row>
    <row r="68" spans="4:19" ht="15" hidden="1" customHeight="1" x14ac:dyDescent="0.2">
      <c r="D68" s="246" t="s">
        <v>2381</v>
      </c>
      <c r="E68" s="246" t="str">
        <f t="shared" si="0"/>
        <v>TRDB</v>
      </c>
      <c r="F68" s="253" t="s">
        <v>2018</v>
      </c>
      <c r="G68" s="246" t="s">
        <v>3528</v>
      </c>
      <c r="H68" s="246" t="s">
        <v>2352</v>
      </c>
      <c r="I68" s="246">
        <f t="shared" si="1"/>
        <v>8</v>
      </c>
      <c r="J68" s="262">
        <f>IFERROR(VLOOKUP(I68,Calendar!H:I,2,0)+23/24+59/60/24,"")</f>
        <v>46125.999305555561</v>
      </c>
      <c r="M68" s="263" t="str">
        <f t="shared" si="2"/>
        <v>MCPTRDBValuation (NPV)</v>
      </c>
      <c r="N68" s="263" t="str">
        <f>_xlfn.XLOOKUP(F68,Mapping!AY:AY,Mapping!AX:AX,"Unmapped",0,1)</f>
        <v>Valuation (NPV)</v>
      </c>
      <c r="O68" s="247" t="str">
        <f>_xlfn.XLOOKUP(M68,Data!F:F,Data!H:H,_xlfn.XLOOKUP(M68,'Data M-1'!F:F,'Data M-1'!G:G,"Not Found",0,-1),0,-1)</f>
        <v>Not Started</v>
      </c>
      <c r="P68" s="262" t="str">
        <f>_xlfn.XLOOKUP(M68,Data!F:F,Data!U:U,"Not Found",0,-1)</f>
        <v>Not Found</v>
      </c>
      <c r="Q68" s="266" t="str">
        <f t="shared" si="3"/>
        <v/>
      </c>
      <c r="R68" s="265" t="str">
        <f t="shared" si="4"/>
        <v/>
      </c>
      <c r="S68" s="246">
        <f t="shared" si="5"/>
        <v>0</v>
      </c>
    </row>
    <row r="69" spans="4:19" ht="15" hidden="1" customHeight="1" x14ac:dyDescent="0.2">
      <c r="D69" s="246" t="s">
        <v>358</v>
      </c>
      <c r="E69" s="246" t="str">
        <f t="shared" si="0"/>
        <v>WBUS</v>
      </c>
      <c r="F69" s="253" t="s">
        <v>2018</v>
      </c>
      <c r="G69" s="246" t="s">
        <v>3528</v>
      </c>
      <c r="H69" s="246" t="s">
        <v>2352</v>
      </c>
      <c r="I69" s="246">
        <f t="shared" si="1"/>
        <v>8</v>
      </c>
      <c r="J69" s="262">
        <f>IFERROR(VLOOKUP(I69,Calendar!H:I,2,0)+23/24+59/60/24,"")</f>
        <v>46125.999305555561</v>
      </c>
      <c r="M69" s="263" t="str">
        <f t="shared" si="2"/>
        <v>MCPWBUSValuation (NPV)</v>
      </c>
      <c r="N69" s="263" t="str">
        <f>_xlfn.XLOOKUP(F69,Mapping!AY:AY,Mapping!AX:AX,"Unmapped",0,1)</f>
        <v>Valuation (NPV)</v>
      </c>
      <c r="O69" s="247" t="str">
        <f>_xlfn.XLOOKUP(M69,Data!F:F,Data!H:H,_xlfn.XLOOKUP(M69,'Data M-1'!F:F,'Data M-1'!G:G,"Not Found",0,-1),0,-1)</f>
        <v>Not Started</v>
      </c>
      <c r="P69" s="262" t="str">
        <f>_xlfn.XLOOKUP(M69,Data!F:F,Data!U:U,"Not Found",0,-1)</f>
        <v>Not Found</v>
      </c>
      <c r="Q69" s="266" t="str">
        <f t="shared" si="3"/>
        <v/>
      </c>
      <c r="R69" s="265" t="str">
        <f t="shared" si="4"/>
        <v/>
      </c>
      <c r="S69" s="246">
        <f t="shared" si="5"/>
        <v>0</v>
      </c>
    </row>
    <row r="70" spans="4:19" ht="15" hidden="1" customHeight="1" x14ac:dyDescent="0.2">
      <c r="D70" s="246" t="s">
        <v>2417</v>
      </c>
      <c r="E70" s="246" t="str">
        <f t="shared" ref="E70:E133" si="6">IF(D70="NL","NLRB",IF(OR(D70="BEGT",D70="DEGT",D70="NLBTR",D70="ICDB",D70="WBUS"),D70,D70&amp;"DB"))</f>
        <v>AUDB</v>
      </c>
      <c r="F70" s="253" t="s">
        <v>2018</v>
      </c>
      <c r="G70" s="246" t="s">
        <v>3528</v>
      </c>
      <c r="H70" s="246" t="s">
        <v>2352</v>
      </c>
      <c r="I70" s="246">
        <f t="shared" ref="I70:I133" si="7">IF(H70="","",VALUE(RIGHT(H70,LEN(H70)-2)))</f>
        <v>8</v>
      </c>
      <c r="J70" s="262">
        <f>IFERROR(VLOOKUP(I70,Calendar!H:I,2,0)+23/24+59/60/24,"")</f>
        <v>46125.999305555561</v>
      </c>
      <c r="M70" s="263" t="str">
        <f t="shared" ref="M70:M133" si="8">"MCP"&amp;E70&amp;N70</f>
        <v>MCPAUDBValuation (NPV)</v>
      </c>
      <c r="N70" s="263" t="str">
        <f>_xlfn.XLOOKUP(F70,Mapping!AY:AY,Mapping!AX:AX,"Unmapped",0,1)</f>
        <v>Valuation (NPV)</v>
      </c>
      <c r="O70" s="247" t="str">
        <f>_xlfn.XLOOKUP(M70,Data!F:F,Data!H:H,_xlfn.XLOOKUP(M70,'Data M-1'!F:F,'Data M-1'!G:G,"Not Found",0,-1),0,-1)</f>
        <v>Completed</v>
      </c>
      <c r="P70" s="262">
        <f>_xlfn.XLOOKUP(M70,Data!F:F,Data!U:U,"Not Found",0,-1)</f>
        <v>46121.554861111108</v>
      </c>
      <c r="Q70" s="266">
        <f t="shared" ref="Q70:Q133" si="9">IF(OR(J70="",P70="",P70="Not Found"),"",J70-P70)</f>
        <v>4.4444444444525288</v>
      </c>
      <c r="R70" s="265" t="str">
        <f t="shared" ref="R70:R133" si="10">IF(Q70="","",INT(Q70) &amp; "d " &amp; INT((Q70 - INT(Q70)) * 24) &amp; "hr")</f>
        <v>4d 10hr</v>
      </c>
      <c r="S70" s="246">
        <f t="shared" ref="S70:S133" si="11">IF(Q70="",0,IF(Q70&gt;=0,0,1))</f>
        <v>0</v>
      </c>
    </row>
    <row r="71" spans="4:19" ht="15" hidden="1" customHeight="1" x14ac:dyDescent="0.2">
      <c r="D71" s="246" t="s">
        <v>715</v>
      </c>
      <c r="E71" s="246" t="str">
        <f t="shared" si="6"/>
        <v>ICDB</v>
      </c>
      <c r="F71" s="253" t="s">
        <v>2018</v>
      </c>
      <c r="G71" s="246" t="s">
        <v>3528</v>
      </c>
      <c r="H71" s="246" t="s">
        <v>2352</v>
      </c>
      <c r="I71" s="246">
        <f t="shared" si="7"/>
        <v>8</v>
      </c>
      <c r="J71" s="262">
        <f>IFERROR(VLOOKUP(I71,Calendar!H:I,2,0)+23/24+59/60/24,"")</f>
        <v>46125.999305555561</v>
      </c>
      <c r="M71" s="263" t="str">
        <f t="shared" si="8"/>
        <v>MCPICDBValuation (NPV)</v>
      </c>
      <c r="N71" s="263" t="str">
        <f>_xlfn.XLOOKUP(F71,Mapping!AY:AY,Mapping!AX:AX,"Unmapped",0,1)</f>
        <v>Valuation (NPV)</v>
      </c>
      <c r="O71" s="247" t="str">
        <f>_xlfn.XLOOKUP(M71,Data!F:F,Data!H:H,_xlfn.XLOOKUP(M71,'Data M-1'!F:F,'Data M-1'!G:G,"Not Found",0,-1),0,-1)</f>
        <v>Not Found</v>
      </c>
      <c r="P71" s="262" t="str">
        <f>_xlfn.XLOOKUP(M71,Data!F:F,Data!U:U,"Not Found",0,-1)</f>
        <v>Not Found</v>
      </c>
      <c r="Q71" s="266" t="str">
        <f t="shared" si="9"/>
        <v/>
      </c>
      <c r="R71" s="265" t="str">
        <f t="shared" si="10"/>
        <v/>
      </c>
      <c r="S71" s="246">
        <f t="shared" si="11"/>
        <v>0</v>
      </c>
    </row>
    <row r="72" spans="4:19" ht="15" hidden="1" customHeight="1" x14ac:dyDescent="0.2">
      <c r="D72" s="246" t="s">
        <v>179</v>
      </c>
      <c r="E72" s="246" t="str">
        <f t="shared" si="6"/>
        <v>BEGT</v>
      </c>
      <c r="F72" s="253" t="s">
        <v>2019</v>
      </c>
      <c r="G72" s="246" t="s">
        <v>3528</v>
      </c>
      <c r="H72" s="246" t="s">
        <v>2355</v>
      </c>
      <c r="I72" s="246">
        <f t="shared" si="7"/>
        <v>10</v>
      </c>
      <c r="J72" s="262">
        <f>IFERROR(VLOOKUP(I72,Calendar!H:I,2,0)+23/24+59/60/24,"")</f>
        <v>46127.999305555561</v>
      </c>
      <c r="M72" s="263" t="str">
        <f t="shared" si="8"/>
        <v>MCPBEGTCSRBB Valuation</v>
      </c>
      <c r="N72" s="263" t="str">
        <f>_xlfn.XLOOKUP(F72,Mapping!AY:AY,Mapping!AX:AX,"Unmapped",0,1)</f>
        <v>CSRBB Valuation</v>
      </c>
      <c r="O72" s="247" t="str">
        <f>_xlfn.XLOOKUP(M72,Data!F:F,Data!H:H,_xlfn.XLOOKUP(M72,'Data M-1'!F:F,'Data M-1'!G:G,"Not Found",0,-1),0,-1)</f>
        <v>Completed</v>
      </c>
      <c r="P72" s="262">
        <f>_xlfn.XLOOKUP(M72,Data!F:F,Data!U:U,"Not Found",0,-1)</f>
        <v>46119.679166666669</v>
      </c>
      <c r="Q72" s="266">
        <f t="shared" si="9"/>
        <v>8.320138888891961</v>
      </c>
      <c r="R72" s="265" t="str">
        <f t="shared" si="10"/>
        <v>8d 7hr</v>
      </c>
      <c r="S72" s="246">
        <f t="shared" si="11"/>
        <v>0</v>
      </c>
    </row>
    <row r="73" spans="4:19" ht="15" hidden="1" customHeight="1" x14ac:dyDescent="0.2">
      <c r="D73" s="246" t="s">
        <v>2389</v>
      </c>
      <c r="E73" s="246" t="str">
        <f t="shared" si="6"/>
        <v>DEDB</v>
      </c>
      <c r="F73" s="253" t="s">
        <v>2019</v>
      </c>
      <c r="G73" s="246" t="s">
        <v>3528</v>
      </c>
      <c r="H73" s="246" t="s">
        <v>2355</v>
      </c>
      <c r="I73" s="246">
        <f t="shared" si="7"/>
        <v>10</v>
      </c>
      <c r="J73" s="262">
        <f>IFERROR(VLOOKUP(I73,Calendar!H:I,2,0)+23/24+59/60/24,"")</f>
        <v>46127.999305555561</v>
      </c>
      <c r="M73" s="263" t="str">
        <f t="shared" si="8"/>
        <v>MCPDEDBCSRBB Valuation</v>
      </c>
      <c r="N73" s="263" t="str">
        <f>_xlfn.XLOOKUP(F73,Mapping!AY:AY,Mapping!AX:AX,"Unmapped",0,1)</f>
        <v>CSRBB Valuation</v>
      </c>
      <c r="O73" s="247" t="str">
        <f>_xlfn.XLOOKUP(M73,Data!F:F,Data!H:H,_xlfn.XLOOKUP(M73,'Data M-1'!F:F,'Data M-1'!G:G,"Not Found",0,-1),0,-1)</f>
        <v>Not Started</v>
      </c>
      <c r="P73" s="262" t="str">
        <f>_xlfn.XLOOKUP(M73,Data!F:F,Data!U:U,"Not Found",0,-1)</f>
        <v>Not Found</v>
      </c>
      <c r="Q73" s="266" t="str">
        <f t="shared" si="9"/>
        <v/>
      </c>
      <c r="R73" s="265" t="str">
        <f t="shared" si="10"/>
        <v/>
      </c>
      <c r="S73" s="246">
        <f t="shared" si="11"/>
        <v>0</v>
      </c>
    </row>
    <row r="74" spans="4:19" ht="15" hidden="1" customHeight="1" x14ac:dyDescent="0.2">
      <c r="D74" s="246" t="s">
        <v>2422</v>
      </c>
      <c r="E74" s="246" t="str">
        <f t="shared" si="6"/>
        <v>ESDB</v>
      </c>
      <c r="F74" s="253" t="s">
        <v>2019</v>
      </c>
      <c r="G74" s="246" t="s">
        <v>3528</v>
      </c>
      <c r="H74" s="246" t="s">
        <v>2355</v>
      </c>
      <c r="I74" s="246">
        <f t="shared" si="7"/>
        <v>10</v>
      </c>
      <c r="J74" s="262">
        <f>IFERROR(VLOOKUP(I74,Calendar!H:I,2,0)+23/24+59/60/24,"")</f>
        <v>46127.999305555561</v>
      </c>
      <c r="M74" s="263" t="str">
        <f t="shared" si="8"/>
        <v>MCPESDBCSRBB Valuation</v>
      </c>
      <c r="N74" s="263" t="str">
        <f>_xlfn.XLOOKUP(F74,Mapping!AY:AY,Mapping!AX:AX,"Unmapped",0,1)</f>
        <v>CSRBB Valuation</v>
      </c>
      <c r="O74" s="247" t="str">
        <f>_xlfn.XLOOKUP(M74,Data!F:F,Data!H:H,_xlfn.XLOOKUP(M74,'Data M-1'!F:F,'Data M-1'!G:G,"Not Found",0,-1),0,-1)</f>
        <v>Not Started</v>
      </c>
      <c r="P74" s="262" t="str">
        <f>_xlfn.XLOOKUP(M74,Data!F:F,Data!U:U,"Not Found",0,-1)</f>
        <v>Not Found</v>
      </c>
      <c r="Q74" s="266" t="str">
        <f t="shared" si="9"/>
        <v/>
      </c>
      <c r="R74" s="265" t="str">
        <f t="shared" si="10"/>
        <v/>
      </c>
      <c r="S74" s="246">
        <f t="shared" si="11"/>
        <v>0</v>
      </c>
    </row>
    <row r="75" spans="4:19" ht="15" hidden="1" customHeight="1" x14ac:dyDescent="0.2">
      <c r="D75" s="246" t="s">
        <v>2426</v>
      </c>
      <c r="E75" s="246" t="str">
        <f t="shared" si="6"/>
        <v>FRDB</v>
      </c>
      <c r="F75" s="253" t="s">
        <v>2019</v>
      </c>
      <c r="G75" s="246" t="s">
        <v>3528</v>
      </c>
      <c r="H75" s="246" t="s">
        <v>2355</v>
      </c>
      <c r="I75" s="246">
        <f t="shared" si="7"/>
        <v>10</v>
      </c>
      <c r="J75" s="262">
        <f>IFERROR(VLOOKUP(I75,Calendar!H:I,2,0)+23/24+59/60/24,"")</f>
        <v>46127.999305555561</v>
      </c>
      <c r="M75" s="263" t="str">
        <f t="shared" si="8"/>
        <v>MCPFRDBCSRBB Valuation</v>
      </c>
      <c r="N75" s="263" t="str">
        <f>_xlfn.XLOOKUP(F75,Mapping!AY:AY,Mapping!AX:AX,"Unmapped",0,1)</f>
        <v>CSRBB Valuation</v>
      </c>
      <c r="O75" s="247" t="str">
        <f>_xlfn.XLOOKUP(M75,Data!F:F,Data!H:H,_xlfn.XLOOKUP(M75,'Data M-1'!F:F,'Data M-1'!G:G,"Not Found",0,-1),0,-1)</f>
        <v>Completed</v>
      </c>
      <c r="P75" s="262">
        <f>_xlfn.XLOOKUP(M75,Data!F:F,Data!U:U,"Not Found",0,-1)</f>
        <v>46122.091666666667</v>
      </c>
      <c r="Q75" s="266">
        <f t="shared" si="9"/>
        <v>5.9076388888934162</v>
      </c>
      <c r="R75" s="265" t="str">
        <f t="shared" si="10"/>
        <v>5d 21hr</v>
      </c>
      <c r="S75" s="246">
        <f t="shared" si="11"/>
        <v>0</v>
      </c>
    </row>
    <row r="76" spans="4:19" ht="15" hidden="1" customHeight="1" x14ac:dyDescent="0.2">
      <c r="D76" s="246" t="s">
        <v>2392</v>
      </c>
      <c r="E76" s="246" t="str">
        <f t="shared" si="6"/>
        <v>LUDB</v>
      </c>
      <c r="F76" s="253" t="s">
        <v>2019</v>
      </c>
      <c r="G76" s="246" t="s">
        <v>3528</v>
      </c>
      <c r="H76" s="246" t="s">
        <v>2355</v>
      </c>
      <c r="I76" s="246">
        <f t="shared" si="7"/>
        <v>10</v>
      </c>
      <c r="J76" s="262">
        <f>IFERROR(VLOOKUP(I76,Calendar!H:I,2,0)+23/24+59/60/24,"")</f>
        <v>46127.999305555561</v>
      </c>
      <c r="M76" s="263" t="str">
        <f t="shared" si="8"/>
        <v>MCPLUDBCSRBB Valuation</v>
      </c>
      <c r="N76" s="263" t="str">
        <f>_xlfn.XLOOKUP(F76,Mapping!AY:AY,Mapping!AX:AX,"Unmapped",0,1)</f>
        <v>CSRBB Valuation</v>
      </c>
      <c r="O76" s="247" t="str">
        <f>_xlfn.XLOOKUP(M76,Data!F:F,Data!H:H,_xlfn.XLOOKUP(M76,'Data M-1'!F:F,'Data M-1'!G:G,"Not Found",0,-1),0,-1)</f>
        <v>Completed</v>
      </c>
      <c r="P76" s="262">
        <f>_xlfn.XLOOKUP(M76,Data!F:F,Data!U:U,"Not Found",0,-1)</f>
        <v>46121.925694444442</v>
      </c>
      <c r="Q76" s="266">
        <f t="shared" si="9"/>
        <v>6.0736111111182254</v>
      </c>
      <c r="R76" s="265" t="str">
        <f t="shared" si="10"/>
        <v>6d 1hr</v>
      </c>
      <c r="S76" s="246">
        <f t="shared" si="11"/>
        <v>0</v>
      </c>
    </row>
    <row r="77" spans="4:19" ht="15" hidden="1" customHeight="1" x14ac:dyDescent="0.2">
      <c r="D77" s="246" t="s">
        <v>2362</v>
      </c>
      <c r="E77" s="246" t="str">
        <f t="shared" si="6"/>
        <v>ITDB</v>
      </c>
      <c r="F77" s="253" t="s">
        <v>2019</v>
      </c>
      <c r="G77" s="246" t="s">
        <v>3528</v>
      </c>
      <c r="H77" s="246" t="s">
        <v>2355</v>
      </c>
      <c r="I77" s="246">
        <f t="shared" si="7"/>
        <v>10</v>
      </c>
      <c r="J77" s="262">
        <f>IFERROR(VLOOKUP(I77,Calendar!H:I,2,0)+23/24+59/60/24,"")</f>
        <v>46127.999305555561</v>
      </c>
      <c r="M77" s="263" t="str">
        <f t="shared" si="8"/>
        <v>MCPITDBCSRBB Valuation</v>
      </c>
      <c r="N77" s="263" t="str">
        <f>_xlfn.XLOOKUP(F77,Mapping!AY:AY,Mapping!AX:AX,"Unmapped",0,1)</f>
        <v>CSRBB Valuation</v>
      </c>
      <c r="O77" s="247" t="str">
        <f>_xlfn.XLOOKUP(M77,Data!F:F,Data!H:H,_xlfn.XLOOKUP(M77,'Data M-1'!F:F,'Data M-1'!G:G,"Not Found",0,-1),0,-1)</f>
        <v>Not Started</v>
      </c>
      <c r="P77" s="262" t="str">
        <f>_xlfn.XLOOKUP(M77,Data!F:F,Data!U:U,"Not Found",0,-1)</f>
        <v>Not Found</v>
      </c>
      <c r="Q77" s="266" t="str">
        <f t="shared" si="9"/>
        <v/>
      </c>
      <c r="R77" s="265" t="str">
        <f t="shared" si="10"/>
        <v/>
      </c>
      <c r="S77" s="246">
        <f t="shared" si="11"/>
        <v>0</v>
      </c>
    </row>
    <row r="78" spans="4:19" ht="15" hidden="1" customHeight="1" x14ac:dyDescent="0.2">
      <c r="D78" s="246" t="s">
        <v>260</v>
      </c>
      <c r="E78" s="246" t="str">
        <f t="shared" si="6"/>
        <v>NLBTR</v>
      </c>
      <c r="F78" s="253" t="s">
        <v>2019</v>
      </c>
      <c r="G78" s="246" t="s">
        <v>3528</v>
      </c>
      <c r="H78" s="246" t="s">
        <v>2355</v>
      </c>
      <c r="I78" s="246">
        <f t="shared" si="7"/>
        <v>10</v>
      </c>
      <c r="J78" s="262">
        <f>IFERROR(VLOOKUP(I78,Calendar!H:I,2,0)+23/24+59/60/24,"")</f>
        <v>46127.999305555561</v>
      </c>
      <c r="M78" s="263" t="str">
        <f t="shared" si="8"/>
        <v>MCPNLBTRCSRBB Valuation</v>
      </c>
      <c r="N78" s="263" t="str">
        <f>_xlfn.XLOOKUP(F78,Mapping!AY:AY,Mapping!AX:AX,"Unmapped",0,1)</f>
        <v>CSRBB Valuation</v>
      </c>
      <c r="O78" s="247" t="str">
        <f>_xlfn.XLOOKUP(M78,Data!F:F,Data!H:H,_xlfn.XLOOKUP(M78,'Data M-1'!F:F,'Data M-1'!G:G,"Not Found",0,-1),0,-1)</f>
        <v>Completed</v>
      </c>
      <c r="P78" s="262">
        <f>_xlfn.XLOOKUP(M78,Data!F:F,Data!U:U,"Not Found",0,-1)</f>
        <v>46119.512499999997</v>
      </c>
      <c r="Q78" s="266">
        <f t="shared" si="9"/>
        <v>8.4868055555634783</v>
      </c>
      <c r="R78" s="265" t="str">
        <f t="shared" si="10"/>
        <v>8d 11hr</v>
      </c>
      <c r="S78" s="246">
        <f t="shared" si="11"/>
        <v>0</v>
      </c>
    </row>
    <row r="79" spans="4:19" ht="15" hidden="1" customHeight="1" x14ac:dyDescent="0.2">
      <c r="D79" s="246" t="s">
        <v>2386</v>
      </c>
      <c r="E79" s="246" t="str">
        <f t="shared" si="6"/>
        <v>PLDB</v>
      </c>
      <c r="F79" s="253" t="s">
        <v>2019</v>
      </c>
      <c r="G79" s="246" t="s">
        <v>3528</v>
      </c>
      <c r="H79" s="246" t="s">
        <v>2355</v>
      </c>
      <c r="I79" s="246">
        <f t="shared" si="7"/>
        <v>10</v>
      </c>
      <c r="J79" s="262">
        <f>IFERROR(VLOOKUP(I79,Calendar!H:I,2,0)+23/24+59/60/24,"")</f>
        <v>46127.999305555561</v>
      </c>
      <c r="M79" s="263" t="str">
        <f t="shared" si="8"/>
        <v>MCPPLDBCSRBB Valuation</v>
      </c>
      <c r="N79" s="263" t="str">
        <f>_xlfn.XLOOKUP(F79,Mapping!AY:AY,Mapping!AX:AX,"Unmapped",0,1)</f>
        <v>CSRBB Valuation</v>
      </c>
      <c r="O79" s="247" t="str">
        <f>_xlfn.XLOOKUP(M79,Data!F:F,Data!H:H,_xlfn.XLOOKUP(M79,'Data M-1'!F:F,'Data M-1'!G:G,"Not Found",0,-1),0,-1)</f>
        <v>Completed</v>
      </c>
      <c r="P79" s="262">
        <f>_xlfn.XLOOKUP(M79,Data!F:F,Data!U:U,"Not Found",0,-1)</f>
        <v>46122.117361111108</v>
      </c>
      <c r="Q79" s="266">
        <f t="shared" si="9"/>
        <v>5.8819444444525288</v>
      </c>
      <c r="R79" s="265" t="str">
        <f t="shared" si="10"/>
        <v>5d 21hr</v>
      </c>
      <c r="S79" s="246">
        <f t="shared" si="11"/>
        <v>0</v>
      </c>
    </row>
    <row r="80" spans="4:19" ht="15" hidden="1" customHeight="1" x14ac:dyDescent="0.2">
      <c r="D80" s="246" t="s">
        <v>3529</v>
      </c>
      <c r="E80" s="246" t="str">
        <f t="shared" si="6"/>
        <v>RODB</v>
      </c>
      <c r="F80" s="253" t="s">
        <v>2019</v>
      </c>
      <c r="G80" s="246" t="s">
        <v>3528</v>
      </c>
      <c r="H80" s="246" t="s">
        <v>2355</v>
      </c>
      <c r="I80" s="246">
        <f t="shared" si="7"/>
        <v>10</v>
      </c>
      <c r="J80" s="262">
        <f>IFERROR(VLOOKUP(I80,Calendar!H:I,2,0)+23/24+59/60/24,"")</f>
        <v>46127.999305555561</v>
      </c>
      <c r="M80" s="263" t="str">
        <f t="shared" si="8"/>
        <v>MCPRODBCSRBB Valuation</v>
      </c>
      <c r="N80" s="263" t="str">
        <f>_xlfn.XLOOKUP(F80,Mapping!AY:AY,Mapping!AX:AX,"Unmapped",0,1)</f>
        <v>CSRBB Valuation</v>
      </c>
      <c r="O80" s="247" t="str">
        <f>_xlfn.XLOOKUP(M80,Data!F:F,Data!H:H,_xlfn.XLOOKUP(M80,'Data M-1'!F:F,'Data M-1'!G:G,"Not Found",0,-1),0,-1)</f>
        <v>Completed</v>
      </c>
      <c r="P80" s="262">
        <f>_xlfn.XLOOKUP(M80,Data!F:F,Data!U:U,"Not Found",0,-1)</f>
        <v>46121.634722222225</v>
      </c>
      <c r="Q80" s="266">
        <f t="shared" si="9"/>
        <v>6.3645833333357587</v>
      </c>
      <c r="R80" s="265" t="str">
        <f t="shared" si="10"/>
        <v>6d 8hr</v>
      </c>
      <c r="S80" s="246">
        <f t="shared" si="11"/>
        <v>0</v>
      </c>
    </row>
    <row r="81" spans="4:19" ht="15" hidden="1" customHeight="1" x14ac:dyDescent="0.2">
      <c r="D81" s="246" t="s">
        <v>2381</v>
      </c>
      <c r="E81" s="246" t="str">
        <f t="shared" si="6"/>
        <v>TRDB</v>
      </c>
      <c r="F81" s="253" t="s">
        <v>2019</v>
      </c>
      <c r="G81" s="246" t="s">
        <v>3528</v>
      </c>
      <c r="H81" s="246" t="s">
        <v>2355</v>
      </c>
      <c r="I81" s="246">
        <f t="shared" si="7"/>
        <v>10</v>
      </c>
      <c r="J81" s="262">
        <f>IFERROR(VLOOKUP(I81,Calendar!H:I,2,0)+23/24+59/60/24,"")</f>
        <v>46127.999305555561</v>
      </c>
      <c r="M81" s="263" t="str">
        <f t="shared" si="8"/>
        <v>MCPTRDBCSRBB Valuation</v>
      </c>
      <c r="N81" s="263" t="str">
        <f>_xlfn.XLOOKUP(F81,Mapping!AY:AY,Mapping!AX:AX,"Unmapped",0,1)</f>
        <v>CSRBB Valuation</v>
      </c>
      <c r="O81" s="247" t="str">
        <f>_xlfn.XLOOKUP(M81,Data!F:F,Data!H:H,_xlfn.XLOOKUP(M81,'Data M-1'!F:F,'Data M-1'!G:G,"Not Found",0,-1),0,-1)</f>
        <v>Not Started</v>
      </c>
      <c r="P81" s="262" t="str">
        <f>_xlfn.XLOOKUP(M81,Data!F:F,Data!U:U,"Not Found",0,-1)</f>
        <v>Not Found</v>
      </c>
      <c r="Q81" s="266" t="str">
        <f t="shared" si="9"/>
        <v/>
      </c>
      <c r="R81" s="265" t="str">
        <f t="shared" si="10"/>
        <v/>
      </c>
      <c r="S81" s="246">
        <f t="shared" si="11"/>
        <v>0</v>
      </c>
    </row>
    <row r="82" spans="4:19" ht="15" hidden="1" customHeight="1" x14ac:dyDescent="0.2">
      <c r="D82" s="246" t="s">
        <v>358</v>
      </c>
      <c r="E82" s="246" t="str">
        <f t="shared" si="6"/>
        <v>WBUS</v>
      </c>
      <c r="F82" s="253" t="s">
        <v>2019</v>
      </c>
      <c r="G82" s="246" t="s">
        <v>3528</v>
      </c>
      <c r="H82" s="246" t="s">
        <v>2355</v>
      </c>
      <c r="I82" s="246">
        <f t="shared" si="7"/>
        <v>10</v>
      </c>
      <c r="J82" s="262">
        <f>IFERROR(VLOOKUP(I82,Calendar!H:I,2,0)+23/24+59/60/24,"")</f>
        <v>46127.999305555561</v>
      </c>
      <c r="M82" s="263" t="str">
        <f t="shared" si="8"/>
        <v>MCPWBUSCSRBB Valuation</v>
      </c>
      <c r="N82" s="263" t="str">
        <f>_xlfn.XLOOKUP(F82,Mapping!AY:AY,Mapping!AX:AX,"Unmapped",0,1)</f>
        <v>CSRBB Valuation</v>
      </c>
      <c r="O82" s="247" t="str">
        <f>_xlfn.XLOOKUP(M82,Data!F:F,Data!H:H,_xlfn.XLOOKUP(M82,'Data M-1'!F:F,'Data M-1'!G:G,"Not Found",0,-1),0,-1)</f>
        <v>Not Started</v>
      </c>
      <c r="P82" s="262" t="str">
        <f>_xlfn.XLOOKUP(M82,Data!F:F,Data!U:U,"Not Found",0,-1)</f>
        <v>Not Found</v>
      </c>
      <c r="Q82" s="266" t="str">
        <f t="shared" si="9"/>
        <v/>
      </c>
      <c r="R82" s="265" t="str">
        <f t="shared" si="10"/>
        <v/>
      </c>
      <c r="S82" s="246">
        <f t="shared" si="11"/>
        <v>0</v>
      </c>
    </row>
    <row r="83" spans="4:19" ht="15" hidden="1" customHeight="1" x14ac:dyDescent="0.2">
      <c r="D83" s="246" t="s">
        <v>2417</v>
      </c>
      <c r="E83" s="246" t="str">
        <f t="shared" si="6"/>
        <v>AUDB</v>
      </c>
      <c r="F83" s="253" t="s">
        <v>2019</v>
      </c>
      <c r="G83" s="246" t="s">
        <v>3528</v>
      </c>
      <c r="H83" s="246" t="s">
        <v>2355</v>
      </c>
      <c r="I83" s="246">
        <f t="shared" si="7"/>
        <v>10</v>
      </c>
      <c r="J83" s="262">
        <f>IFERROR(VLOOKUP(I83,Calendar!H:I,2,0)+23/24+59/60/24,"")</f>
        <v>46127.999305555561</v>
      </c>
      <c r="M83" s="263" t="str">
        <f t="shared" si="8"/>
        <v>MCPAUDBCSRBB Valuation</v>
      </c>
      <c r="N83" s="263" t="str">
        <f>_xlfn.XLOOKUP(F83,Mapping!AY:AY,Mapping!AX:AX,"Unmapped",0,1)</f>
        <v>CSRBB Valuation</v>
      </c>
      <c r="O83" s="247" t="str">
        <f>_xlfn.XLOOKUP(M83,Data!F:F,Data!H:H,_xlfn.XLOOKUP(M83,'Data M-1'!F:F,'Data M-1'!G:G,"Not Found",0,-1),0,-1)</f>
        <v>Completed</v>
      </c>
      <c r="P83" s="262">
        <f>_xlfn.XLOOKUP(M83,Data!F:F,Data!U:U,"Not Found",0,-1)</f>
        <v>46121.568749999999</v>
      </c>
      <c r="Q83" s="266">
        <f t="shared" si="9"/>
        <v>6.4305555555620231</v>
      </c>
      <c r="R83" s="265" t="str">
        <f t="shared" si="10"/>
        <v>6d 10hr</v>
      </c>
      <c r="S83" s="246">
        <f t="shared" si="11"/>
        <v>0</v>
      </c>
    </row>
    <row r="84" spans="4:19" ht="15" hidden="1" customHeight="1" x14ac:dyDescent="0.2">
      <c r="D84" s="246" t="s">
        <v>715</v>
      </c>
      <c r="E84" s="246" t="str">
        <f t="shared" si="6"/>
        <v>ICDB</v>
      </c>
      <c r="F84" s="253" t="s">
        <v>2019</v>
      </c>
      <c r="G84" s="246" t="s">
        <v>3528</v>
      </c>
      <c r="H84" s="246" t="s">
        <v>2355</v>
      </c>
      <c r="I84" s="246">
        <f t="shared" si="7"/>
        <v>10</v>
      </c>
      <c r="J84" s="262">
        <f>IFERROR(VLOOKUP(I84,Calendar!H:I,2,0)+23/24+59/60/24,"")</f>
        <v>46127.999305555561</v>
      </c>
      <c r="M84" s="263" t="str">
        <f t="shared" si="8"/>
        <v>MCPICDBCSRBB Valuation</v>
      </c>
      <c r="N84" s="263" t="str">
        <f>_xlfn.XLOOKUP(F84,Mapping!AY:AY,Mapping!AX:AX,"Unmapped",0,1)</f>
        <v>CSRBB Valuation</v>
      </c>
      <c r="O84" s="247" t="str">
        <f>_xlfn.XLOOKUP(M84,Data!F:F,Data!H:H,_xlfn.XLOOKUP(M84,'Data M-1'!F:F,'Data M-1'!G:G,"Not Found",0,-1),0,-1)</f>
        <v>Not Found</v>
      </c>
      <c r="P84" s="262" t="str">
        <f>_xlfn.XLOOKUP(M84,Data!F:F,Data!U:U,"Not Found",0,-1)</f>
        <v>Not Found</v>
      </c>
      <c r="Q84" s="266" t="str">
        <f t="shared" si="9"/>
        <v/>
      </c>
      <c r="R84" s="265" t="str">
        <f t="shared" si="10"/>
        <v/>
      </c>
      <c r="S84" s="246">
        <f t="shared" si="11"/>
        <v>0</v>
      </c>
    </row>
    <row r="85" spans="4:19" ht="15" hidden="1" customHeight="1" x14ac:dyDescent="0.2">
      <c r="D85" s="246" t="s">
        <v>179</v>
      </c>
      <c r="E85" s="246" t="str">
        <f t="shared" si="6"/>
        <v>BEGT</v>
      </c>
      <c r="F85" s="253" t="s">
        <v>2020</v>
      </c>
      <c r="G85" s="246" t="s">
        <v>3528</v>
      </c>
      <c r="H85" s="246" t="s">
        <v>2355</v>
      </c>
      <c r="I85" s="246">
        <f t="shared" si="7"/>
        <v>10</v>
      </c>
      <c r="J85" s="262">
        <f>IFERROR(VLOOKUP(I85,Calendar!H:I,2,0)+23/24+59/60/24,"")</f>
        <v>46127.999305555561</v>
      </c>
      <c r="M85" s="263" t="str">
        <f t="shared" si="8"/>
        <v>MCPBEGTCSRBB Planning</v>
      </c>
      <c r="N85" s="263" t="str">
        <f>_xlfn.XLOOKUP(F85,Mapping!AY:AY,Mapping!AX:AX,"Unmapped",0,1)</f>
        <v>CSRBB Planning</v>
      </c>
      <c r="O85" s="247" t="str">
        <f>_xlfn.XLOOKUP(M85,Data!F:F,Data!H:H,_xlfn.XLOOKUP(M85,'Data M-1'!F:F,'Data M-1'!G:G,"Not Found",0,-1),0,-1)</f>
        <v>Completed</v>
      </c>
      <c r="P85" s="262">
        <f>_xlfn.XLOOKUP(M85,Data!F:F,Data!U:U,"Not Found",0,-1)</f>
        <v>46119.894444444442</v>
      </c>
      <c r="Q85" s="266">
        <f t="shared" si="9"/>
        <v>8.1048611111182254</v>
      </c>
      <c r="R85" s="265" t="str">
        <f t="shared" si="10"/>
        <v>8d 2hr</v>
      </c>
      <c r="S85" s="246">
        <f t="shared" si="11"/>
        <v>0</v>
      </c>
    </row>
    <row r="86" spans="4:19" ht="15" hidden="1" customHeight="1" x14ac:dyDescent="0.2">
      <c r="D86" s="246" t="s">
        <v>2389</v>
      </c>
      <c r="E86" s="246" t="str">
        <f t="shared" si="6"/>
        <v>DEDB</v>
      </c>
      <c r="F86" s="253" t="s">
        <v>2020</v>
      </c>
      <c r="G86" s="246" t="s">
        <v>3528</v>
      </c>
      <c r="H86" s="246" t="s">
        <v>2355</v>
      </c>
      <c r="I86" s="246">
        <f t="shared" si="7"/>
        <v>10</v>
      </c>
      <c r="J86" s="262">
        <f>IFERROR(VLOOKUP(I86,Calendar!H:I,2,0)+23/24+59/60/24,"")</f>
        <v>46127.999305555561</v>
      </c>
      <c r="M86" s="263" t="str">
        <f t="shared" si="8"/>
        <v>MCPDEDBCSRBB Planning</v>
      </c>
      <c r="N86" s="263" t="str">
        <f>_xlfn.XLOOKUP(F86,Mapping!AY:AY,Mapping!AX:AX,"Unmapped",0,1)</f>
        <v>CSRBB Planning</v>
      </c>
      <c r="O86" s="247" t="str">
        <f>_xlfn.XLOOKUP(M86,Data!F:F,Data!H:H,_xlfn.XLOOKUP(M86,'Data M-1'!F:F,'Data M-1'!G:G,"Not Found",0,-1),0,-1)</f>
        <v>Not Started</v>
      </c>
      <c r="P86" s="262" t="str">
        <f>_xlfn.XLOOKUP(M86,Data!F:F,Data!U:U,"Not Found",0,-1)</f>
        <v>Not Found</v>
      </c>
      <c r="Q86" s="266" t="str">
        <f t="shared" si="9"/>
        <v/>
      </c>
      <c r="R86" s="265" t="str">
        <f t="shared" si="10"/>
        <v/>
      </c>
      <c r="S86" s="246">
        <f t="shared" si="11"/>
        <v>0</v>
      </c>
    </row>
    <row r="87" spans="4:19" ht="15" hidden="1" customHeight="1" x14ac:dyDescent="0.2">
      <c r="D87" s="246" t="s">
        <v>2422</v>
      </c>
      <c r="E87" s="246" t="str">
        <f t="shared" si="6"/>
        <v>ESDB</v>
      </c>
      <c r="F87" s="253" t="s">
        <v>2020</v>
      </c>
      <c r="G87" s="246" t="s">
        <v>3528</v>
      </c>
      <c r="H87" s="246" t="s">
        <v>2355</v>
      </c>
      <c r="I87" s="246">
        <f t="shared" si="7"/>
        <v>10</v>
      </c>
      <c r="J87" s="262">
        <f>IFERROR(VLOOKUP(I87,Calendar!H:I,2,0)+23/24+59/60/24,"")</f>
        <v>46127.999305555561</v>
      </c>
      <c r="M87" s="263" t="str">
        <f t="shared" si="8"/>
        <v>MCPESDBCSRBB Planning</v>
      </c>
      <c r="N87" s="263" t="str">
        <f>_xlfn.XLOOKUP(F87,Mapping!AY:AY,Mapping!AX:AX,"Unmapped",0,1)</f>
        <v>CSRBB Planning</v>
      </c>
      <c r="O87" s="247" t="str">
        <f>_xlfn.XLOOKUP(M87,Data!F:F,Data!H:H,_xlfn.XLOOKUP(M87,'Data M-1'!F:F,'Data M-1'!G:G,"Not Found",0,-1),0,-1)</f>
        <v>Not Started</v>
      </c>
      <c r="P87" s="262" t="str">
        <f>_xlfn.XLOOKUP(M87,Data!F:F,Data!U:U,"Not Found",0,-1)</f>
        <v>Not Found</v>
      </c>
      <c r="Q87" s="266" t="str">
        <f t="shared" si="9"/>
        <v/>
      </c>
      <c r="R87" s="265" t="str">
        <f t="shared" si="10"/>
        <v/>
      </c>
      <c r="S87" s="246">
        <f t="shared" si="11"/>
        <v>0</v>
      </c>
    </row>
    <row r="88" spans="4:19" ht="15" hidden="1" customHeight="1" x14ac:dyDescent="0.2">
      <c r="D88" s="246" t="s">
        <v>2426</v>
      </c>
      <c r="E88" s="246" t="str">
        <f t="shared" si="6"/>
        <v>FRDB</v>
      </c>
      <c r="F88" s="253" t="s">
        <v>2020</v>
      </c>
      <c r="G88" s="246" t="s">
        <v>3528</v>
      </c>
      <c r="H88" s="246" t="s">
        <v>2355</v>
      </c>
      <c r="I88" s="246">
        <f t="shared" si="7"/>
        <v>10</v>
      </c>
      <c r="J88" s="262">
        <f>IFERROR(VLOOKUP(I88,Calendar!H:I,2,0)+23/24+59/60/24,"")</f>
        <v>46127.999305555561</v>
      </c>
      <c r="M88" s="263" t="str">
        <f t="shared" si="8"/>
        <v>MCPFRDBCSRBB Planning</v>
      </c>
      <c r="N88" s="263" t="str">
        <f>_xlfn.XLOOKUP(F88,Mapping!AY:AY,Mapping!AX:AX,"Unmapped",0,1)</f>
        <v>CSRBB Planning</v>
      </c>
      <c r="O88" s="247" t="str">
        <f>_xlfn.XLOOKUP(M88,Data!F:F,Data!H:H,_xlfn.XLOOKUP(M88,'Data M-1'!F:F,'Data M-1'!G:G,"Not Found",0,-1),0,-1)</f>
        <v>Completed</v>
      </c>
      <c r="P88" s="262">
        <f>_xlfn.XLOOKUP(M88,Data!F:F,Data!U:U,"Not Found",0,-1)</f>
        <v>46122.169444444444</v>
      </c>
      <c r="Q88" s="266">
        <f t="shared" si="9"/>
        <v>5.8298611111167702</v>
      </c>
      <c r="R88" s="265" t="str">
        <f t="shared" si="10"/>
        <v>5d 19hr</v>
      </c>
      <c r="S88" s="246">
        <f t="shared" si="11"/>
        <v>0</v>
      </c>
    </row>
    <row r="89" spans="4:19" ht="15" hidden="1" customHeight="1" x14ac:dyDescent="0.2">
      <c r="D89" s="246" t="s">
        <v>2392</v>
      </c>
      <c r="E89" s="246" t="str">
        <f t="shared" si="6"/>
        <v>LUDB</v>
      </c>
      <c r="F89" s="253" t="s">
        <v>2020</v>
      </c>
      <c r="G89" s="246" t="s">
        <v>3528</v>
      </c>
      <c r="H89" s="246" t="s">
        <v>2355</v>
      </c>
      <c r="I89" s="246">
        <f t="shared" si="7"/>
        <v>10</v>
      </c>
      <c r="J89" s="262">
        <f>IFERROR(VLOOKUP(I89,Calendar!H:I,2,0)+23/24+59/60/24,"")</f>
        <v>46127.999305555561</v>
      </c>
      <c r="M89" s="263" t="str">
        <f t="shared" si="8"/>
        <v>MCPLUDBCSRBB Planning</v>
      </c>
      <c r="N89" s="263" t="str">
        <f>_xlfn.XLOOKUP(F89,Mapping!AY:AY,Mapping!AX:AX,"Unmapped",0,1)</f>
        <v>CSRBB Planning</v>
      </c>
      <c r="O89" s="247" t="str">
        <f>_xlfn.XLOOKUP(M89,Data!F:F,Data!H:H,_xlfn.XLOOKUP(M89,'Data M-1'!F:F,'Data M-1'!G:G,"Not Found",0,-1),0,-1)</f>
        <v>Completed</v>
      </c>
      <c r="P89" s="262">
        <f>_xlfn.XLOOKUP(M89,Data!F:F,Data!U:U,"Not Found",0,-1)</f>
        <v>46122.143055555556</v>
      </c>
      <c r="Q89" s="266">
        <f t="shared" si="9"/>
        <v>5.8562500000043656</v>
      </c>
      <c r="R89" s="265" t="str">
        <f t="shared" si="10"/>
        <v>5d 20hr</v>
      </c>
      <c r="S89" s="246">
        <f t="shared" si="11"/>
        <v>0</v>
      </c>
    </row>
    <row r="90" spans="4:19" ht="15" hidden="1" customHeight="1" x14ac:dyDescent="0.2">
      <c r="D90" s="246" t="s">
        <v>260</v>
      </c>
      <c r="E90" s="246" t="str">
        <f t="shared" si="6"/>
        <v>NLBTR</v>
      </c>
      <c r="F90" s="253" t="s">
        <v>2020</v>
      </c>
      <c r="G90" s="246" t="s">
        <v>3528</v>
      </c>
      <c r="H90" s="246" t="s">
        <v>2355</v>
      </c>
      <c r="I90" s="246">
        <f t="shared" si="7"/>
        <v>10</v>
      </c>
      <c r="J90" s="262">
        <f>IFERROR(VLOOKUP(I90,Calendar!H:I,2,0)+23/24+59/60/24,"")</f>
        <v>46127.999305555561</v>
      </c>
      <c r="M90" s="263" t="str">
        <f t="shared" si="8"/>
        <v>MCPNLBTRCSRBB Planning</v>
      </c>
      <c r="N90" s="263" t="str">
        <f>_xlfn.XLOOKUP(F90,Mapping!AY:AY,Mapping!AX:AX,"Unmapped",0,1)</f>
        <v>CSRBB Planning</v>
      </c>
      <c r="O90" s="247" t="str">
        <f>_xlfn.XLOOKUP(M90,Data!F:F,Data!H:H,_xlfn.XLOOKUP(M90,'Data M-1'!F:F,'Data M-1'!G:G,"Not Found",0,-1),0,-1)</f>
        <v>Completed</v>
      </c>
      <c r="P90" s="262">
        <f>_xlfn.XLOOKUP(M90,Data!F:F,Data!U:U,"Not Found",0,-1)</f>
        <v>46120.410416666666</v>
      </c>
      <c r="Q90" s="266">
        <f t="shared" si="9"/>
        <v>7.5888888888948713</v>
      </c>
      <c r="R90" s="265" t="str">
        <f t="shared" si="10"/>
        <v>7d 14hr</v>
      </c>
      <c r="S90" s="246">
        <f t="shared" si="11"/>
        <v>0</v>
      </c>
    </row>
    <row r="91" spans="4:19" ht="15" hidden="1" customHeight="1" x14ac:dyDescent="0.2">
      <c r="D91" s="246" t="s">
        <v>2386</v>
      </c>
      <c r="E91" s="246" t="str">
        <f t="shared" si="6"/>
        <v>PLDB</v>
      </c>
      <c r="F91" s="253" t="s">
        <v>2020</v>
      </c>
      <c r="G91" s="246" t="s">
        <v>3528</v>
      </c>
      <c r="H91" s="246" t="s">
        <v>2355</v>
      </c>
      <c r="I91" s="246">
        <f t="shared" si="7"/>
        <v>10</v>
      </c>
      <c r="J91" s="262">
        <f>IFERROR(VLOOKUP(I91,Calendar!H:I,2,0)+23/24+59/60/24,"")</f>
        <v>46127.999305555561</v>
      </c>
      <c r="M91" s="263" t="str">
        <f t="shared" si="8"/>
        <v>MCPPLDBCSRBB Planning</v>
      </c>
      <c r="N91" s="263" t="str">
        <f>_xlfn.XLOOKUP(F91,Mapping!AY:AY,Mapping!AX:AX,"Unmapped",0,1)</f>
        <v>CSRBB Planning</v>
      </c>
      <c r="O91" s="247" t="str">
        <f>_xlfn.XLOOKUP(M91,Data!F:F,Data!H:H,_xlfn.XLOOKUP(M91,'Data M-1'!F:F,'Data M-1'!G:G,"Not Found",0,-1),0,-1)</f>
        <v>Not Started</v>
      </c>
      <c r="P91" s="262" t="str">
        <f>_xlfn.XLOOKUP(M91,Data!F:F,Data!U:U,"Not Found",0,-1)</f>
        <v>Not Found</v>
      </c>
      <c r="Q91" s="266" t="str">
        <f t="shared" si="9"/>
        <v/>
      </c>
      <c r="R91" s="265" t="str">
        <f t="shared" si="10"/>
        <v/>
      </c>
      <c r="S91" s="246">
        <f t="shared" si="11"/>
        <v>0</v>
      </c>
    </row>
    <row r="92" spans="4:19" ht="15" hidden="1" customHeight="1" x14ac:dyDescent="0.2">
      <c r="D92" s="246" t="s">
        <v>3529</v>
      </c>
      <c r="E92" s="246" t="str">
        <f t="shared" si="6"/>
        <v>RODB</v>
      </c>
      <c r="F92" s="253" t="s">
        <v>2020</v>
      </c>
      <c r="G92" s="246" t="s">
        <v>3528</v>
      </c>
      <c r="H92" s="246" t="s">
        <v>2355</v>
      </c>
      <c r="I92" s="246">
        <f t="shared" si="7"/>
        <v>10</v>
      </c>
      <c r="J92" s="262">
        <f>IFERROR(VLOOKUP(I92,Calendar!H:I,2,0)+23/24+59/60/24,"")</f>
        <v>46127.999305555561</v>
      </c>
      <c r="M92" s="263" t="str">
        <f t="shared" si="8"/>
        <v>MCPRODBCSRBB Planning</v>
      </c>
      <c r="N92" s="263" t="str">
        <f>_xlfn.XLOOKUP(F92,Mapping!AY:AY,Mapping!AX:AX,"Unmapped",0,1)</f>
        <v>CSRBB Planning</v>
      </c>
      <c r="O92" s="247" t="str">
        <f>_xlfn.XLOOKUP(M92,Data!F:F,Data!H:H,_xlfn.XLOOKUP(M92,'Data M-1'!F:F,'Data M-1'!G:G,"Not Found",0,-1),0,-1)</f>
        <v>Completed</v>
      </c>
      <c r="P92" s="262">
        <f>_xlfn.XLOOKUP(M92,Data!F:F,Data!U:U,"Not Found",0,-1)</f>
        <v>46121.749305555553</v>
      </c>
      <c r="Q92" s="266">
        <f t="shared" si="9"/>
        <v>6.250000000007276</v>
      </c>
      <c r="R92" s="265" t="str">
        <f t="shared" si="10"/>
        <v>6d 6hr</v>
      </c>
      <c r="S92" s="246">
        <f t="shared" si="11"/>
        <v>0</v>
      </c>
    </row>
    <row r="93" spans="4:19" ht="15" hidden="1" customHeight="1" x14ac:dyDescent="0.2">
      <c r="D93" s="246" t="s">
        <v>2381</v>
      </c>
      <c r="E93" s="246" t="str">
        <f t="shared" si="6"/>
        <v>TRDB</v>
      </c>
      <c r="F93" s="253" t="s">
        <v>2020</v>
      </c>
      <c r="G93" s="246" t="s">
        <v>3528</v>
      </c>
      <c r="H93" s="246" t="s">
        <v>2355</v>
      </c>
      <c r="I93" s="246">
        <f t="shared" si="7"/>
        <v>10</v>
      </c>
      <c r="J93" s="262">
        <f>IFERROR(VLOOKUP(I93,Calendar!H:I,2,0)+23/24+59/60/24,"")</f>
        <v>46127.999305555561</v>
      </c>
      <c r="M93" s="263" t="str">
        <f t="shared" si="8"/>
        <v>MCPTRDBCSRBB Planning</v>
      </c>
      <c r="N93" s="263" t="str">
        <f>_xlfn.XLOOKUP(F93,Mapping!AY:AY,Mapping!AX:AX,"Unmapped",0,1)</f>
        <v>CSRBB Planning</v>
      </c>
      <c r="O93" s="247" t="str">
        <f>_xlfn.XLOOKUP(M93,Data!F:F,Data!H:H,_xlfn.XLOOKUP(M93,'Data M-1'!F:F,'Data M-1'!G:G,"Not Found",0,-1),0,-1)</f>
        <v>Not Started</v>
      </c>
      <c r="P93" s="262" t="str">
        <f>_xlfn.XLOOKUP(M93,Data!F:F,Data!U:U,"Not Found",0,-1)</f>
        <v>Not Found</v>
      </c>
      <c r="Q93" s="266" t="str">
        <f t="shared" si="9"/>
        <v/>
      </c>
      <c r="R93" s="265" t="str">
        <f t="shared" si="10"/>
        <v/>
      </c>
      <c r="S93" s="246">
        <f t="shared" si="11"/>
        <v>0</v>
      </c>
    </row>
    <row r="94" spans="4:19" ht="15" hidden="1" customHeight="1" x14ac:dyDescent="0.2">
      <c r="D94" s="246" t="s">
        <v>358</v>
      </c>
      <c r="E94" s="246" t="str">
        <f t="shared" si="6"/>
        <v>WBUS</v>
      </c>
      <c r="F94" s="253" t="s">
        <v>2020</v>
      </c>
      <c r="G94" s="246" t="s">
        <v>3528</v>
      </c>
      <c r="H94" s="246" t="s">
        <v>2355</v>
      </c>
      <c r="I94" s="246">
        <f t="shared" si="7"/>
        <v>10</v>
      </c>
      <c r="J94" s="262">
        <f>IFERROR(VLOOKUP(I94,Calendar!H:I,2,0)+23/24+59/60/24,"")</f>
        <v>46127.999305555561</v>
      </c>
      <c r="M94" s="263" t="str">
        <f t="shared" si="8"/>
        <v>MCPWBUSCSRBB Planning</v>
      </c>
      <c r="N94" s="263" t="str">
        <f>_xlfn.XLOOKUP(F94,Mapping!AY:AY,Mapping!AX:AX,"Unmapped",0,1)</f>
        <v>CSRBB Planning</v>
      </c>
      <c r="O94" s="247" t="str">
        <f>_xlfn.XLOOKUP(M94,Data!F:F,Data!H:H,_xlfn.XLOOKUP(M94,'Data M-1'!F:F,'Data M-1'!G:G,"Not Found",0,-1),0,-1)</f>
        <v>Not Started</v>
      </c>
      <c r="P94" s="262" t="str">
        <f>_xlfn.XLOOKUP(M94,Data!F:F,Data!U:U,"Not Found",0,-1)</f>
        <v>Not Found</v>
      </c>
      <c r="Q94" s="266" t="str">
        <f t="shared" si="9"/>
        <v/>
      </c>
      <c r="R94" s="265" t="str">
        <f t="shared" si="10"/>
        <v/>
      </c>
      <c r="S94" s="246">
        <f t="shared" si="11"/>
        <v>0</v>
      </c>
    </row>
    <row r="95" spans="4:19" ht="15" hidden="1" customHeight="1" x14ac:dyDescent="0.2">
      <c r="D95" s="246" t="s">
        <v>2417</v>
      </c>
      <c r="E95" s="246" t="str">
        <f t="shared" si="6"/>
        <v>AUDB</v>
      </c>
      <c r="F95" s="253" t="s">
        <v>2020</v>
      </c>
      <c r="G95" s="246" t="s">
        <v>3528</v>
      </c>
      <c r="H95" s="246" t="s">
        <v>2355</v>
      </c>
      <c r="I95" s="246">
        <f t="shared" si="7"/>
        <v>10</v>
      </c>
      <c r="J95" s="262">
        <f>IFERROR(VLOOKUP(I95,Calendar!H:I,2,0)+23/24+59/60/24,"")</f>
        <v>46127.999305555561</v>
      </c>
      <c r="M95" s="263" t="str">
        <f t="shared" si="8"/>
        <v>MCPAUDBCSRBB Planning</v>
      </c>
      <c r="N95" s="263" t="str">
        <f>_xlfn.XLOOKUP(F95,Mapping!AY:AY,Mapping!AX:AX,"Unmapped",0,1)</f>
        <v>CSRBB Planning</v>
      </c>
      <c r="O95" s="247" t="str">
        <f>_xlfn.XLOOKUP(M95,Data!F:F,Data!H:H,_xlfn.XLOOKUP(M95,'Data M-1'!F:F,'Data M-1'!G:G,"Not Found",0,-1),0,-1)</f>
        <v>Completed</v>
      </c>
      <c r="P95" s="262">
        <f>_xlfn.XLOOKUP(M95,Data!F:F,Data!U:U,"Not Found",0,-1)</f>
        <v>46121.64166666667</v>
      </c>
      <c r="Q95" s="266">
        <f t="shared" si="9"/>
        <v>6.3576388888905058</v>
      </c>
      <c r="R95" s="265" t="str">
        <f t="shared" si="10"/>
        <v>6d 8hr</v>
      </c>
      <c r="S95" s="246">
        <f t="shared" si="11"/>
        <v>0</v>
      </c>
    </row>
    <row r="96" spans="4:19" ht="15" hidden="1" customHeight="1" x14ac:dyDescent="0.2">
      <c r="D96" s="246" t="s">
        <v>715</v>
      </c>
      <c r="E96" s="246" t="str">
        <f t="shared" si="6"/>
        <v>ICDB</v>
      </c>
      <c r="F96" s="253" t="s">
        <v>2020</v>
      </c>
      <c r="G96" s="246" t="s">
        <v>3528</v>
      </c>
      <c r="H96" s="246" t="s">
        <v>2355</v>
      </c>
      <c r="I96" s="246">
        <f t="shared" si="7"/>
        <v>10</v>
      </c>
      <c r="J96" s="262">
        <f>IFERROR(VLOOKUP(I96,Calendar!H:I,2,0)+23/24+59/60/24,"")</f>
        <v>46127.999305555561</v>
      </c>
      <c r="M96" s="263" t="str">
        <f t="shared" si="8"/>
        <v>MCPICDBCSRBB Planning</v>
      </c>
      <c r="N96" s="263" t="str">
        <f>_xlfn.XLOOKUP(F96,Mapping!AY:AY,Mapping!AX:AX,"Unmapped",0,1)</f>
        <v>CSRBB Planning</v>
      </c>
      <c r="O96" s="247" t="str">
        <f>_xlfn.XLOOKUP(M96,Data!F:F,Data!H:H,_xlfn.XLOOKUP(M96,'Data M-1'!F:F,'Data M-1'!G:G,"Not Found",0,-1),0,-1)</f>
        <v>Not Found</v>
      </c>
      <c r="P96" s="262" t="str">
        <f>_xlfn.XLOOKUP(M96,Data!F:F,Data!U:U,"Not Found",0,-1)</f>
        <v>Not Found</v>
      </c>
      <c r="Q96" s="266" t="str">
        <f t="shared" si="9"/>
        <v/>
      </c>
      <c r="R96" s="265" t="str">
        <f t="shared" si="10"/>
        <v/>
      </c>
      <c r="S96" s="246">
        <f t="shared" si="11"/>
        <v>0</v>
      </c>
    </row>
    <row r="97" spans="4:19" ht="15" hidden="1" customHeight="1" x14ac:dyDescent="0.2">
      <c r="D97" s="246" t="s">
        <v>2362</v>
      </c>
      <c r="E97" s="246" t="str">
        <f t="shared" si="6"/>
        <v>ITDB</v>
      </c>
      <c r="F97" s="253" t="s">
        <v>2020</v>
      </c>
      <c r="G97" s="246" t="s">
        <v>3528</v>
      </c>
      <c r="H97" s="246" t="s">
        <v>2355</v>
      </c>
      <c r="I97" s="246">
        <f t="shared" si="7"/>
        <v>10</v>
      </c>
      <c r="J97" s="262">
        <f>IFERROR(VLOOKUP(I97,Calendar!H:I,2,0)+23/24+59/60/24,"")</f>
        <v>46127.999305555561</v>
      </c>
      <c r="M97" s="263" t="str">
        <f t="shared" si="8"/>
        <v>MCPITDBCSRBB Planning</v>
      </c>
      <c r="N97" s="263" t="str">
        <f>_xlfn.XLOOKUP(F97,Mapping!AY:AY,Mapping!AX:AX,"Unmapped",0,1)</f>
        <v>CSRBB Planning</v>
      </c>
      <c r="O97" s="247" t="str">
        <f>_xlfn.XLOOKUP(M97,Data!F:F,Data!H:H,_xlfn.XLOOKUP(M97,'Data M-1'!F:F,'Data M-1'!G:G,"Not Found",0,-1),0,-1)</f>
        <v>Not Started</v>
      </c>
      <c r="P97" s="262" t="str">
        <f>_xlfn.XLOOKUP(M97,Data!F:F,Data!U:U,"Not Found",0,-1)</f>
        <v>Not Found</v>
      </c>
      <c r="Q97" s="266" t="str">
        <f t="shared" si="9"/>
        <v/>
      </c>
      <c r="R97" s="265" t="str">
        <f t="shared" si="10"/>
        <v/>
      </c>
      <c r="S97" s="246">
        <f t="shared" si="11"/>
        <v>0</v>
      </c>
    </row>
    <row r="98" spans="4:19" ht="15" hidden="1" customHeight="1" x14ac:dyDescent="0.2">
      <c r="D98" s="246" t="s">
        <v>179</v>
      </c>
      <c r="E98" s="246" t="str">
        <f t="shared" si="6"/>
        <v>BEGT</v>
      </c>
      <c r="F98" s="253" t="s">
        <v>3531</v>
      </c>
      <c r="G98" s="246" t="s">
        <v>3530</v>
      </c>
      <c r="H98" s="246" t="s">
        <v>2375</v>
      </c>
      <c r="I98" s="246">
        <f t="shared" si="7"/>
        <v>15</v>
      </c>
      <c r="J98" s="262">
        <f>IFERROR(VLOOKUP(I98,Calendar!H:I,2,0)+23/24+59/60/24,"")</f>
        <v>46134.999305555561</v>
      </c>
      <c r="M98" s="263" t="str">
        <f t="shared" si="8"/>
        <v>MCPBEGTCSRBB Valuation Qtr</v>
      </c>
      <c r="N98" s="263" t="str">
        <f>_xlfn.XLOOKUP(F98,Mapping!AY:AY,Mapping!AX:AX,"Unmapped",0,1)</f>
        <v>CSRBB Valuation Qtr</v>
      </c>
      <c r="O98" s="247" t="str">
        <f>_xlfn.XLOOKUP(M98,Data!F:F,Data!H:H,_xlfn.XLOOKUP(M98,'Data M-1'!F:F,'Data M-1'!G:G,"Not Found",0,-1),0,-1)</f>
        <v>Not Started</v>
      </c>
      <c r="P98" s="262" t="str">
        <f>_xlfn.XLOOKUP(M98,Data!F:F,Data!U:U,"Not Found",0,-1)</f>
        <v>Not Found</v>
      </c>
      <c r="Q98" s="266" t="str">
        <f t="shared" si="9"/>
        <v/>
      </c>
      <c r="R98" s="265" t="str">
        <f t="shared" si="10"/>
        <v/>
      </c>
      <c r="S98" s="246">
        <f t="shared" si="11"/>
        <v>0</v>
      </c>
    </row>
    <row r="99" spans="4:19" ht="15" hidden="1" customHeight="1" x14ac:dyDescent="0.2">
      <c r="D99" s="246" t="s">
        <v>2389</v>
      </c>
      <c r="E99" s="246" t="str">
        <f t="shared" si="6"/>
        <v>DEDB</v>
      </c>
      <c r="F99" s="253" t="s">
        <v>3531</v>
      </c>
      <c r="G99" s="246" t="s">
        <v>3530</v>
      </c>
      <c r="H99" s="246" t="s">
        <v>2375</v>
      </c>
      <c r="I99" s="246">
        <f t="shared" si="7"/>
        <v>15</v>
      </c>
      <c r="J99" s="262">
        <f>IFERROR(VLOOKUP(I99,Calendar!H:I,2,0)+23/24+59/60/24,"")</f>
        <v>46134.999305555561</v>
      </c>
      <c r="M99" s="263" t="str">
        <f t="shared" si="8"/>
        <v>MCPDEDBCSRBB Valuation Qtr</v>
      </c>
      <c r="N99" s="263" t="str">
        <f>_xlfn.XLOOKUP(F99,Mapping!AY:AY,Mapping!AX:AX,"Unmapped",0,1)</f>
        <v>CSRBB Valuation Qtr</v>
      </c>
      <c r="O99" s="247" t="str">
        <f>_xlfn.XLOOKUP(M99,Data!F:F,Data!H:H,_xlfn.XLOOKUP(M99,'Data M-1'!F:F,'Data M-1'!G:G,"Not Found",0,-1),0,-1)</f>
        <v>Not Started</v>
      </c>
      <c r="P99" s="262" t="str">
        <f>_xlfn.XLOOKUP(M99,Data!F:F,Data!U:U,"Not Found",0,-1)</f>
        <v>Not Found</v>
      </c>
      <c r="Q99" s="266" t="str">
        <f t="shared" si="9"/>
        <v/>
      </c>
      <c r="R99" s="265" t="str">
        <f t="shared" si="10"/>
        <v/>
      </c>
      <c r="S99" s="246">
        <f t="shared" si="11"/>
        <v>0</v>
      </c>
    </row>
    <row r="100" spans="4:19" ht="15" hidden="1" customHeight="1" x14ac:dyDescent="0.2">
      <c r="D100" s="246" t="s">
        <v>2422</v>
      </c>
      <c r="E100" s="246" t="str">
        <f t="shared" si="6"/>
        <v>ESDB</v>
      </c>
      <c r="F100" s="253" t="s">
        <v>3531</v>
      </c>
      <c r="G100" s="246" t="s">
        <v>3530</v>
      </c>
      <c r="H100" s="246" t="s">
        <v>2375</v>
      </c>
      <c r="I100" s="246">
        <f t="shared" si="7"/>
        <v>15</v>
      </c>
      <c r="J100" s="262">
        <f>IFERROR(VLOOKUP(I100,Calendar!H:I,2,0)+23/24+59/60/24,"")</f>
        <v>46134.999305555561</v>
      </c>
      <c r="M100" s="263" t="str">
        <f t="shared" si="8"/>
        <v>MCPESDBCSRBB Valuation Qtr</v>
      </c>
      <c r="N100" s="263" t="str">
        <f>_xlfn.XLOOKUP(F100,Mapping!AY:AY,Mapping!AX:AX,"Unmapped",0,1)</f>
        <v>CSRBB Valuation Qtr</v>
      </c>
      <c r="O100" s="247" t="str">
        <f>_xlfn.XLOOKUP(M100,Data!F:F,Data!H:H,_xlfn.XLOOKUP(M100,'Data M-1'!F:F,'Data M-1'!G:G,"Not Found",0,-1),0,-1)</f>
        <v>Not Started</v>
      </c>
      <c r="P100" s="262" t="str">
        <f>_xlfn.XLOOKUP(M100,Data!F:F,Data!U:U,"Not Found",0,-1)</f>
        <v>Not Found</v>
      </c>
      <c r="Q100" s="266" t="str">
        <f t="shared" si="9"/>
        <v/>
      </c>
      <c r="R100" s="265" t="str">
        <f t="shared" si="10"/>
        <v/>
      </c>
      <c r="S100" s="246">
        <f t="shared" si="11"/>
        <v>0</v>
      </c>
    </row>
    <row r="101" spans="4:19" ht="15" hidden="1" customHeight="1" x14ac:dyDescent="0.2">
      <c r="D101" s="246" t="s">
        <v>2426</v>
      </c>
      <c r="E101" s="246" t="str">
        <f t="shared" si="6"/>
        <v>FRDB</v>
      </c>
      <c r="F101" s="253" t="s">
        <v>3531</v>
      </c>
      <c r="G101" s="246" t="s">
        <v>3530</v>
      </c>
      <c r="H101" s="246" t="s">
        <v>2375</v>
      </c>
      <c r="I101" s="246">
        <f t="shared" si="7"/>
        <v>15</v>
      </c>
      <c r="J101" s="262">
        <f>IFERROR(VLOOKUP(I101,Calendar!H:I,2,0)+23/24+59/60/24,"")</f>
        <v>46134.999305555561</v>
      </c>
      <c r="M101" s="263" t="str">
        <f t="shared" si="8"/>
        <v>MCPFRDBCSRBB Valuation Qtr</v>
      </c>
      <c r="N101" s="263" t="str">
        <f>_xlfn.XLOOKUP(F101,Mapping!AY:AY,Mapping!AX:AX,"Unmapped",0,1)</f>
        <v>CSRBB Valuation Qtr</v>
      </c>
      <c r="O101" s="247" t="str">
        <f>_xlfn.XLOOKUP(M101,Data!F:F,Data!H:H,_xlfn.XLOOKUP(M101,'Data M-1'!F:F,'Data M-1'!G:G,"Not Found",0,-1),0,-1)</f>
        <v>Not Started</v>
      </c>
      <c r="P101" s="262" t="str">
        <f>_xlfn.XLOOKUP(M101,Data!F:F,Data!U:U,"Not Found",0,-1)</f>
        <v>Not Found</v>
      </c>
      <c r="Q101" s="266" t="str">
        <f t="shared" si="9"/>
        <v/>
      </c>
      <c r="R101" s="265" t="str">
        <f t="shared" si="10"/>
        <v/>
      </c>
      <c r="S101" s="246">
        <f t="shared" si="11"/>
        <v>0</v>
      </c>
    </row>
    <row r="102" spans="4:19" ht="15" hidden="1" customHeight="1" x14ac:dyDescent="0.2">
      <c r="D102" s="246" t="s">
        <v>2392</v>
      </c>
      <c r="E102" s="246" t="str">
        <f t="shared" si="6"/>
        <v>LUDB</v>
      </c>
      <c r="F102" s="253" t="s">
        <v>3531</v>
      </c>
      <c r="G102" s="246" t="s">
        <v>3530</v>
      </c>
      <c r="H102" s="246" t="s">
        <v>2375</v>
      </c>
      <c r="I102" s="246">
        <f t="shared" si="7"/>
        <v>15</v>
      </c>
      <c r="J102" s="262">
        <f>IFERROR(VLOOKUP(I102,Calendar!H:I,2,0)+23/24+59/60/24,"")</f>
        <v>46134.999305555561</v>
      </c>
      <c r="M102" s="263" t="str">
        <f t="shared" si="8"/>
        <v>MCPLUDBCSRBB Valuation Qtr</v>
      </c>
      <c r="N102" s="263" t="str">
        <f>_xlfn.XLOOKUP(F102,Mapping!AY:AY,Mapping!AX:AX,"Unmapped",0,1)</f>
        <v>CSRBB Valuation Qtr</v>
      </c>
      <c r="O102" s="247" t="str">
        <f>_xlfn.XLOOKUP(M102,Data!F:F,Data!H:H,_xlfn.XLOOKUP(M102,'Data M-1'!F:F,'Data M-1'!G:G,"Not Found",0,-1),0,-1)</f>
        <v>Not Started</v>
      </c>
      <c r="P102" s="262" t="str">
        <f>_xlfn.XLOOKUP(M102,Data!F:F,Data!U:U,"Not Found",0,-1)</f>
        <v>Not Found</v>
      </c>
      <c r="Q102" s="266" t="str">
        <f t="shared" si="9"/>
        <v/>
      </c>
      <c r="R102" s="265" t="str">
        <f t="shared" si="10"/>
        <v/>
      </c>
      <c r="S102" s="246">
        <f t="shared" si="11"/>
        <v>0</v>
      </c>
    </row>
    <row r="103" spans="4:19" ht="15" hidden="1" customHeight="1" x14ac:dyDescent="0.2">
      <c r="D103" s="246" t="s">
        <v>260</v>
      </c>
      <c r="E103" s="246" t="str">
        <f t="shared" si="6"/>
        <v>NLBTR</v>
      </c>
      <c r="F103" s="253" t="s">
        <v>3531</v>
      </c>
      <c r="G103" s="246" t="s">
        <v>3530</v>
      </c>
      <c r="H103" s="246" t="s">
        <v>2375</v>
      </c>
      <c r="I103" s="246">
        <f t="shared" si="7"/>
        <v>15</v>
      </c>
      <c r="J103" s="262">
        <f>IFERROR(VLOOKUP(I103,Calendar!H:I,2,0)+23/24+59/60/24,"")</f>
        <v>46134.999305555561</v>
      </c>
      <c r="M103" s="263" t="str">
        <f t="shared" si="8"/>
        <v>MCPNLBTRCSRBB Valuation Qtr</v>
      </c>
      <c r="N103" s="263" t="str">
        <f>_xlfn.XLOOKUP(F103,Mapping!AY:AY,Mapping!AX:AX,"Unmapped",0,1)</f>
        <v>CSRBB Valuation Qtr</v>
      </c>
      <c r="O103" s="247" t="str">
        <f>_xlfn.XLOOKUP(M103,Data!F:F,Data!H:H,_xlfn.XLOOKUP(M103,'Data M-1'!F:F,'Data M-1'!G:G,"Not Found",0,-1),0,-1)</f>
        <v>Not Started</v>
      </c>
      <c r="P103" s="262" t="str">
        <f>_xlfn.XLOOKUP(M103,Data!F:F,Data!U:U,"Not Found",0,-1)</f>
        <v>Not Found</v>
      </c>
      <c r="Q103" s="266" t="str">
        <f t="shared" si="9"/>
        <v/>
      </c>
      <c r="R103" s="265" t="str">
        <f t="shared" si="10"/>
        <v/>
      </c>
      <c r="S103" s="246">
        <f t="shared" si="11"/>
        <v>0</v>
      </c>
    </row>
    <row r="104" spans="4:19" ht="15" hidden="1" customHeight="1" x14ac:dyDescent="0.2">
      <c r="D104" s="246" t="s">
        <v>2386</v>
      </c>
      <c r="E104" s="246" t="str">
        <f t="shared" si="6"/>
        <v>PLDB</v>
      </c>
      <c r="F104" s="253" t="s">
        <v>3531</v>
      </c>
      <c r="G104" s="246" t="s">
        <v>3530</v>
      </c>
      <c r="H104" s="246" t="s">
        <v>2375</v>
      </c>
      <c r="I104" s="246">
        <f t="shared" si="7"/>
        <v>15</v>
      </c>
      <c r="J104" s="262">
        <f>IFERROR(VLOOKUP(I104,Calendar!H:I,2,0)+23/24+59/60/24,"")</f>
        <v>46134.999305555561</v>
      </c>
      <c r="M104" s="263" t="str">
        <f t="shared" si="8"/>
        <v>MCPPLDBCSRBB Valuation Qtr</v>
      </c>
      <c r="N104" s="263" t="str">
        <f>_xlfn.XLOOKUP(F104,Mapping!AY:AY,Mapping!AX:AX,"Unmapped",0,1)</f>
        <v>CSRBB Valuation Qtr</v>
      </c>
      <c r="O104" s="247" t="str">
        <f>_xlfn.XLOOKUP(M104,Data!F:F,Data!H:H,_xlfn.XLOOKUP(M104,'Data M-1'!F:F,'Data M-1'!G:G,"Not Found",0,-1),0,-1)</f>
        <v>Not Started</v>
      </c>
      <c r="P104" s="262" t="str">
        <f>_xlfn.XLOOKUP(M104,Data!F:F,Data!U:U,"Not Found",0,-1)</f>
        <v>Not Found</v>
      </c>
      <c r="Q104" s="266" t="str">
        <f t="shared" si="9"/>
        <v/>
      </c>
      <c r="R104" s="265" t="str">
        <f t="shared" si="10"/>
        <v/>
      </c>
      <c r="S104" s="246">
        <f t="shared" si="11"/>
        <v>0</v>
      </c>
    </row>
    <row r="105" spans="4:19" ht="15" hidden="1" customHeight="1" x14ac:dyDescent="0.2">
      <c r="D105" s="246" t="s">
        <v>3529</v>
      </c>
      <c r="E105" s="246" t="str">
        <f t="shared" si="6"/>
        <v>RODB</v>
      </c>
      <c r="F105" s="253" t="s">
        <v>3531</v>
      </c>
      <c r="G105" s="246" t="s">
        <v>3530</v>
      </c>
      <c r="H105" s="246" t="s">
        <v>2375</v>
      </c>
      <c r="I105" s="246">
        <f t="shared" si="7"/>
        <v>15</v>
      </c>
      <c r="J105" s="262">
        <f>IFERROR(VLOOKUP(I105,Calendar!H:I,2,0)+23/24+59/60/24,"")</f>
        <v>46134.999305555561</v>
      </c>
      <c r="M105" s="263" t="str">
        <f t="shared" si="8"/>
        <v>MCPRODBCSRBB Valuation Qtr</v>
      </c>
      <c r="N105" s="263" t="str">
        <f>_xlfn.XLOOKUP(F105,Mapping!AY:AY,Mapping!AX:AX,"Unmapped",0,1)</f>
        <v>CSRBB Valuation Qtr</v>
      </c>
      <c r="O105" s="247" t="str">
        <f>_xlfn.XLOOKUP(M105,Data!F:F,Data!H:H,_xlfn.XLOOKUP(M105,'Data M-1'!F:F,'Data M-1'!G:G,"Not Found",0,-1),0,-1)</f>
        <v>Not Started</v>
      </c>
      <c r="P105" s="262" t="str">
        <f>_xlfn.XLOOKUP(M105,Data!F:F,Data!U:U,"Not Found",0,-1)</f>
        <v>Not Found</v>
      </c>
      <c r="Q105" s="266" t="str">
        <f t="shared" si="9"/>
        <v/>
      </c>
      <c r="R105" s="265" t="str">
        <f t="shared" si="10"/>
        <v/>
      </c>
      <c r="S105" s="246">
        <f t="shared" si="11"/>
        <v>0</v>
      </c>
    </row>
    <row r="106" spans="4:19" ht="15" hidden="1" customHeight="1" x14ac:dyDescent="0.2">
      <c r="D106" s="246" t="s">
        <v>2381</v>
      </c>
      <c r="E106" s="246" t="str">
        <f t="shared" si="6"/>
        <v>TRDB</v>
      </c>
      <c r="F106" s="253" t="s">
        <v>3531</v>
      </c>
      <c r="G106" s="246" t="s">
        <v>3530</v>
      </c>
      <c r="H106" s="246" t="s">
        <v>2375</v>
      </c>
      <c r="I106" s="246">
        <f t="shared" si="7"/>
        <v>15</v>
      </c>
      <c r="J106" s="262">
        <f>IFERROR(VLOOKUP(I106,Calendar!H:I,2,0)+23/24+59/60/24,"")</f>
        <v>46134.999305555561</v>
      </c>
      <c r="M106" s="263" t="str">
        <f t="shared" si="8"/>
        <v>MCPTRDBCSRBB Valuation Qtr</v>
      </c>
      <c r="N106" s="263" t="str">
        <f>_xlfn.XLOOKUP(F106,Mapping!AY:AY,Mapping!AX:AX,"Unmapped",0,1)</f>
        <v>CSRBB Valuation Qtr</v>
      </c>
      <c r="O106" s="247" t="str">
        <f>_xlfn.XLOOKUP(M106,Data!F:F,Data!H:H,_xlfn.XLOOKUP(M106,'Data M-1'!F:F,'Data M-1'!G:G,"Not Found",0,-1),0,-1)</f>
        <v>Not Started</v>
      </c>
      <c r="P106" s="262" t="str">
        <f>_xlfn.XLOOKUP(M106,Data!F:F,Data!U:U,"Not Found",0,-1)</f>
        <v>Not Found</v>
      </c>
      <c r="Q106" s="266" t="str">
        <f t="shared" si="9"/>
        <v/>
      </c>
      <c r="R106" s="265" t="str">
        <f t="shared" si="10"/>
        <v/>
      </c>
      <c r="S106" s="246">
        <f t="shared" si="11"/>
        <v>0</v>
      </c>
    </row>
    <row r="107" spans="4:19" ht="15" hidden="1" customHeight="1" x14ac:dyDescent="0.2">
      <c r="D107" s="246" t="s">
        <v>358</v>
      </c>
      <c r="E107" s="246" t="str">
        <f t="shared" si="6"/>
        <v>WBUS</v>
      </c>
      <c r="F107" s="253" t="s">
        <v>3531</v>
      </c>
      <c r="G107" s="246" t="s">
        <v>3530</v>
      </c>
      <c r="H107" s="246" t="s">
        <v>2375</v>
      </c>
      <c r="I107" s="246">
        <f t="shared" si="7"/>
        <v>15</v>
      </c>
      <c r="J107" s="262">
        <f>IFERROR(VLOOKUP(I107,Calendar!H:I,2,0)+23/24+59/60/24,"")</f>
        <v>46134.999305555561</v>
      </c>
      <c r="M107" s="263" t="str">
        <f t="shared" si="8"/>
        <v>MCPWBUSCSRBB Valuation Qtr</v>
      </c>
      <c r="N107" s="263" t="str">
        <f>_xlfn.XLOOKUP(F107,Mapping!AY:AY,Mapping!AX:AX,"Unmapped",0,1)</f>
        <v>CSRBB Valuation Qtr</v>
      </c>
      <c r="O107" s="247" t="str">
        <f>_xlfn.XLOOKUP(M107,Data!F:F,Data!H:H,_xlfn.XLOOKUP(M107,'Data M-1'!F:F,'Data M-1'!G:G,"Not Found",0,-1),0,-1)</f>
        <v>Not Started</v>
      </c>
      <c r="P107" s="262" t="str">
        <f>_xlfn.XLOOKUP(M107,Data!F:F,Data!U:U,"Not Found",0,-1)</f>
        <v>Not Found</v>
      </c>
      <c r="Q107" s="266" t="str">
        <f t="shared" si="9"/>
        <v/>
      </c>
      <c r="R107" s="265" t="str">
        <f t="shared" si="10"/>
        <v/>
      </c>
      <c r="S107" s="246">
        <f t="shared" si="11"/>
        <v>0</v>
      </c>
    </row>
    <row r="108" spans="4:19" ht="15" hidden="1" customHeight="1" x14ac:dyDescent="0.2">
      <c r="D108" s="246" t="s">
        <v>2417</v>
      </c>
      <c r="E108" s="246" t="str">
        <f t="shared" si="6"/>
        <v>AUDB</v>
      </c>
      <c r="F108" s="253" t="s">
        <v>3531</v>
      </c>
      <c r="G108" s="246" t="s">
        <v>3530</v>
      </c>
      <c r="H108" s="246" t="s">
        <v>2375</v>
      </c>
      <c r="I108" s="246">
        <f t="shared" si="7"/>
        <v>15</v>
      </c>
      <c r="J108" s="262">
        <f>IFERROR(VLOOKUP(I108,Calendar!H:I,2,0)+23/24+59/60/24,"")</f>
        <v>46134.999305555561</v>
      </c>
      <c r="M108" s="263" t="str">
        <f t="shared" si="8"/>
        <v>MCPAUDBCSRBB Valuation Qtr</v>
      </c>
      <c r="N108" s="263" t="str">
        <f>_xlfn.XLOOKUP(F108,Mapping!AY:AY,Mapping!AX:AX,"Unmapped",0,1)</f>
        <v>CSRBB Valuation Qtr</v>
      </c>
      <c r="O108" s="247" t="str">
        <f>_xlfn.XLOOKUP(M108,Data!F:F,Data!H:H,_xlfn.XLOOKUP(M108,'Data M-1'!F:F,'Data M-1'!G:G,"Not Found",0,-1),0,-1)</f>
        <v>Not Started</v>
      </c>
      <c r="P108" s="262" t="str">
        <f>_xlfn.XLOOKUP(M108,Data!F:F,Data!U:U,"Not Found",0,-1)</f>
        <v>Not Found</v>
      </c>
      <c r="Q108" s="266" t="str">
        <f t="shared" si="9"/>
        <v/>
      </c>
      <c r="R108" s="265" t="str">
        <f t="shared" si="10"/>
        <v/>
      </c>
      <c r="S108" s="246">
        <f t="shared" si="11"/>
        <v>0</v>
      </c>
    </row>
    <row r="109" spans="4:19" ht="15" hidden="1" customHeight="1" x14ac:dyDescent="0.2">
      <c r="D109" s="246" t="s">
        <v>715</v>
      </c>
      <c r="E109" s="246" t="str">
        <f t="shared" si="6"/>
        <v>ICDB</v>
      </c>
      <c r="F109" s="253" t="s">
        <v>3531</v>
      </c>
      <c r="G109" s="246" t="s">
        <v>3530</v>
      </c>
      <c r="H109" s="246" t="s">
        <v>2375</v>
      </c>
      <c r="I109" s="246">
        <f t="shared" si="7"/>
        <v>15</v>
      </c>
      <c r="J109" s="262">
        <f>IFERROR(VLOOKUP(I109,Calendar!H:I,2,0)+23/24+59/60/24,"")</f>
        <v>46134.999305555561</v>
      </c>
      <c r="M109" s="263" t="str">
        <f t="shared" si="8"/>
        <v>MCPICDBCSRBB Valuation Qtr</v>
      </c>
      <c r="N109" s="263" t="str">
        <f>_xlfn.XLOOKUP(F109,Mapping!AY:AY,Mapping!AX:AX,"Unmapped",0,1)</f>
        <v>CSRBB Valuation Qtr</v>
      </c>
      <c r="O109" s="247" t="str">
        <f>_xlfn.XLOOKUP(M109,Data!F:F,Data!H:H,_xlfn.XLOOKUP(M109,'Data M-1'!F:F,'Data M-1'!G:G,"Not Found",0,-1),0,-1)</f>
        <v>Not Started</v>
      </c>
      <c r="P109" s="262" t="str">
        <f>_xlfn.XLOOKUP(M109,Data!F:F,Data!U:U,"Not Found",0,-1)</f>
        <v>Not Found</v>
      </c>
      <c r="Q109" s="266" t="str">
        <f t="shared" si="9"/>
        <v/>
      </c>
      <c r="R109" s="265" t="str">
        <f t="shared" si="10"/>
        <v/>
      </c>
      <c r="S109" s="246">
        <f t="shared" si="11"/>
        <v>0</v>
      </c>
    </row>
    <row r="110" spans="4:19" ht="15" hidden="1" customHeight="1" x14ac:dyDescent="0.2">
      <c r="D110" s="246" t="s">
        <v>2362</v>
      </c>
      <c r="E110" s="246" t="str">
        <f t="shared" si="6"/>
        <v>ITDB</v>
      </c>
      <c r="F110" s="253" t="s">
        <v>3531</v>
      </c>
      <c r="G110" s="246" t="s">
        <v>3530</v>
      </c>
      <c r="H110" s="246" t="s">
        <v>2375</v>
      </c>
      <c r="I110" s="246">
        <f t="shared" si="7"/>
        <v>15</v>
      </c>
      <c r="J110" s="262">
        <f>IFERROR(VLOOKUP(I110,Calendar!H:I,2,0)+23/24+59/60/24,"")</f>
        <v>46134.999305555561</v>
      </c>
      <c r="M110" s="263" t="str">
        <f t="shared" si="8"/>
        <v>MCPITDBCSRBB Valuation Qtr</v>
      </c>
      <c r="N110" s="263" t="str">
        <f>_xlfn.XLOOKUP(F110,Mapping!AY:AY,Mapping!AX:AX,"Unmapped",0,1)</f>
        <v>CSRBB Valuation Qtr</v>
      </c>
      <c r="O110" s="247" t="str">
        <f>_xlfn.XLOOKUP(M110,Data!F:F,Data!H:H,_xlfn.XLOOKUP(M110,'Data M-1'!F:F,'Data M-1'!G:G,"Not Found",0,-1),0,-1)</f>
        <v>Not Started</v>
      </c>
      <c r="P110" s="262" t="str">
        <f>_xlfn.XLOOKUP(M110,Data!F:F,Data!U:U,"Not Found",0,-1)</f>
        <v>Not Found</v>
      </c>
      <c r="Q110" s="266" t="str">
        <f t="shared" si="9"/>
        <v/>
      </c>
      <c r="R110" s="265" t="str">
        <f t="shared" si="10"/>
        <v/>
      </c>
      <c r="S110" s="246">
        <f t="shared" si="11"/>
        <v>0</v>
      </c>
    </row>
    <row r="111" spans="4:19" ht="15" hidden="1" customHeight="1" x14ac:dyDescent="0.2">
      <c r="D111" s="246" t="s">
        <v>179</v>
      </c>
      <c r="E111" s="246" t="str">
        <f t="shared" si="6"/>
        <v>BEGT</v>
      </c>
      <c r="F111" s="253" t="s">
        <v>3532</v>
      </c>
      <c r="G111" s="246" t="s">
        <v>3530</v>
      </c>
      <c r="H111" s="246" t="s">
        <v>2375</v>
      </c>
      <c r="I111" s="246">
        <f t="shared" si="7"/>
        <v>15</v>
      </c>
      <c r="J111" s="262">
        <f>IFERROR(VLOOKUP(I111,Calendar!H:I,2,0)+23/24+59/60/24,"")</f>
        <v>46134.999305555561</v>
      </c>
      <c r="M111" s="263" t="str">
        <f t="shared" si="8"/>
        <v>MCPBEGTCSRBB Planning Qtr</v>
      </c>
      <c r="N111" s="263" t="str">
        <f>_xlfn.XLOOKUP(F111,Mapping!AY:AY,Mapping!AX:AX,"Unmapped",0,1)</f>
        <v>CSRBB Planning Qtr</v>
      </c>
      <c r="O111" s="247" t="str">
        <f>_xlfn.XLOOKUP(M111,Data!F:F,Data!H:H,_xlfn.XLOOKUP(M111,'Data M-1'!F:F,'Data M-1'!G:G,"Not Found",0,-1),0,-1)</f>
        <v>Not Started</v>
      </c>
      <c r="P111" s="262" t="str">
        <f>_xlfn.XLOOKUP(M111,Data!F:F,Data!U:U,"Not Found",0,-1)</f>
        <v>Not Found</v>
      </c>
      <c r="Q111" s="266" t="str">
        <f t="shared" si="9"/>
        <v/>
      </c>
      <c r="R111" s="265" t="str">
        <f t="shared" si="10"/>
        <v/>
      </c>
      <c r="S111" s="246">
        <f t="shared" si="11"/>
        <v>0</v>
      </c>
    </row>
    <row r="112" spans="4:19" ht="15" hidden="1" customHeight="1" x14ac:dyDescent="0.2">
      <c r="D112" s="246" t="s">
        <v>2389</v>
      </c>
      <c r="E112" s="246" t="str">
        <f t="shared" si="6"/>
        <v>DEDB</v>
      </c>
      <c r="F112" s="253" t="s">
        <v>3532</v>
      </c>
      <c r="G112" s="246" t="s">
        <v>3530</v>
      </c>
      <c r="H112" s="246" t="s">
        <v>2375</v>
      </c>
      <c r="I112" s="246">
        <f t="shared" si="7"/>
        <v>15</v>
      </c>
      <c r="J112" s="262">
        <f>IFERROR(VLOOKUP(I112,Calendar!H:I,2,0)+23/24+59/60/24,"")</f>
        <v>46134.999305555561</v>
      </c>
      <c r="M112" s="263" t="str">
        <f t="shared" si="8"/>
        <v>MCPDEDBCSRBB Planning Qtr</v>
      </c>
      <c r="N112" s="263" t="str">
        <f>_xlfn.XLOOKUP(F112,Mapping!AY:AY,Mapping!AX:AX,"Unmapped",0,1)</f>
        <v>CSRBB Planning Qtr</v>
      </c>
      <c r="O112" s="247" t="str">
        <f>_xlfn.XLOOKUP(M112,Data!F:F,Data!H:H,_xlfn.XLOOKUP(M112,'Data M-1'!F:F,'Data M-1'!G:G,"Not Found",0,-1),0,-1)</f>
        <v>Not Started</v>
      </c>
      <c r="P112" s="262" t="str">
        <f>_xlfn.XLOOKUP(M112,Data!F:F,Data!U:U,"Not Found",0,-1)</f>
        <v>Not Found</v>
      </c>
      <c r="Q112" s="266" t="str">
        <f t="shared" si="9"/>
        <v/>
      </c>
      <c r="R112" s="265" t="str">
        <f t="shared" si="10"/>
        <v/>
      </c>
      <c r="S112" s="246">
        <f t="shared" si="11"/>
        <v>0</v>
      </c>
    </row>
    <row r="113" spans="4:19" ht="15" hidden="1" customHeight="1" x14ac:dyDescent="0.2">
      <c r="D113" s="246" t="s">
        <v>2422</v>
      </c>
      <c r="E113" s="246" t="str">
        <f t="shared" si="6"/>
        <v>ESDB</v>
      </c>
      <c r="F113" s="253" t="s">
        <v>3532</v>
      </c>
      <c r="G113" s="246" t="s">
        <v>3530</v>
      </c>
      <c r="H113" s="246" t="s">
        <v>2375</v>
      </c>
      <c r="I113" s="246">
        <f t="shared" si="7"/>
        <v>15</v>
      </c>
      <c r="J113" s="262">
        <f>IFERROR(VLOOKUP(I113,Calendar!H:I,2,0)+23/24+59/60/24,"")</f>
        <v>46134.999305555561</v>
      </c>
      <c r="M113" s="263" t="str">
        <f t="shared" si="8"/>
        <v>MCPESDBCSRBB Planning Qtr</v>
      </c>
      <c r="N113" s="263" t="str">
        <f>_xlfn.XLOOKUP(F113,Mapping!AY:AY,Mapping!AX:AX,"Unmapped",0,1)</f>
        <v>CSRBB Planning Qtr</v>
      </c>
      <c r="O113" s="247" t="str">
        <f>_xlfn.XLOOKUP(M113,Data!F:F,Data!H:H,_xlfn.XLOOKUP(M113,'Data M-1'!F:F,'Data M-1'!G:G,"Not Found",0,-1),0,-1)</f>
        <v>Not Started</v>
      </c>
      <c r="P113" s="262" t="str">
        <f>_xlfn.XLOOKUP(M113,Data!F:F,Data!U:U,"Not Found",0,-1)</f>
        <v>Not Found</v>
      </c>
      <c r="Q113" s="266" t="str">
        <f t="shared" si="9"/>
        <v/>
      </c>
      <c r="R113" s="265" t="str">
        <f t="shared" si="10"/>
        <v/>
      </c>
      <c r="S113" s="246">
        <f t="shared" si="11"/>
        <v>0</v>
      </c>
    </row>
    <row r="114" spans="4:19" ht="15" hidden="1" customHeight="1" x14ac:dyDescent="0.2">
      <c r="D114" s="246" t="s">
        <v>2426</v>
      </c>
      <c r="E114" s="246" t="str">
        <f t="shared" si="6"/>
        <v>FRDB</v>
      </c>
      <c r="F114" s="253" t="s">
        <v>3532</v>
      </c>
      <c r="G114" s="246" t="s">
        <v>3530</v>
      </c>
      <c r="H114" s="246" t="s">
        <v>2375</v>
      </c>
      <c r="I114" s="246">
        <f t="shared" si="7"/>
        <v>15</v>
      </c>
      <c r="J114" s="262">
        <f>IFERROR(VLOOKUP(I114,Calendar!H:I,2,0)+23/24+59/60/24,"")</f>
        <v>46134.999305555561</v>
      </c>
      <c r="M114" s="263" t="str">
        <f t="shared" si="8"/>
        <v>MCPFRDBCSRBB Planning Qtr</v>
      </c>
      <c r="N114" s="263" t="str">
        <f>_xlfn.XLOOKUP(F114,Mapping!AY:AY,Mapping!AX:AX,"Unmapped",0,1)</f>
        <v>CSRBB Planning Qtr</v>
      </c>
      <c r="O114" s="247" t="str">
        <f>_xlfn.XLOOKUP(M114,Data!F:F,Data!H:H,_xlfn.XLOOKUP(M114,'Data M-1'!F:F,'Data M-1'!G:G,"Not Found",0,-1),0,-1)</f>
        <v>Not Started</v>
      </c>
      <c r="P114" s="262" t="str">
        <f>_xlfn.XLOOKUP(M114,Data!F:F,Data!U:U,"Not Found",0,-1)</f>
        <v>Not Found</v>
      </c>
      <c r="Q114" s="266" t="str">
        <f t="shared" si="9"/>
        <v/>
      </c>
      <c r="R114" s="265" t="str">
        <f t="shared" si="10"/>
        <v/>
      </c>
      <c r="S114" s="246">
        <f t="shared" si="11"/>
        <v>0</v>
      </c>
    </row>
    <row r="115" spans="4:19" ht="15" hidden="1" customHeight="1" x14ac:dyDescent="0.2">
      <c r="D115" s="246" t="s">
        <v>2392</v>
      </c>
      <c r="E115" s="246" t="str">
        <f t="shared" si="6"/>
        <v>LUDB</v>
      </c>
      <c r="F115" s="253" t="s">
        <v>3532</v>
      </c>
      <c r="G115" s="246" t="s">
        <v>3530</v>
      </c>
      <c r="H115" s="246" t="s">
        <v>2375</v>
      </c>
      <c r="I115" s="246">
        <f t="shared" si="7"/>
        <v>15</v>
      </c>
      <c r="J115" s="262">
        <f>IFERROR(VLOOKUP(I115,Calendar!H:I,2,0)+23/24+59/60/24,"")</f>
        <v>46134.999305555561</v>
      </c>
      <c r="M115" s="263" t="str">
        <f t="shared" si="8"/>
        <v>MCPLUDBCSRBB Planning Qtr</v>
      </c>
      <c r="N115" s="263" t="str">
        <f>_xlfn.XLOOKUP(F115,Mapping!AY:AY,Mapping!AX:AX,"Unmapped",0,1)</f>
        <v>CSRBB Planning Qtr</v>
      </c>
      <c r="O115" s="247" t="str">
        <f>_xlfn.XLOOKUP(M115,Data!F:F,Data!H:H,_xlfn.XLOOKUP(M115,'Data M-1'!F:F,'Data M-1'!G:G,"Not Found",0,-1),0,-1)</f>
        <v>Not Started</v>
      </c>
      <c r="P115" s="262" t="str">
        <f>_xlfn.XLOOKUP(M115,Data!F:F,Data!U:U,"Not Found",0,-1)</f>
        <v>Not Found</v>
      </c>
      <c r="Q115" s="266" t="str">
        <f t="shared" si="9"/>
        <v/>
      </c>
      <c r="R115" s="265" t="str">
        <f t="shared" si="10"/>
        <v/>
      </c>
      <c r="S115" s="246">
        <f t="shared" si="11"/>
        <v>0</v>
      </c>
    </row>
    <row r="116" spans="4:19" ht="15" hidden="1" customHeight="1" x14ac:dyDescent="0.2">
      <c r="D116" s="246" t="s">
        <v>260</v>
      </c>
      <c r="E116" s="246" t="str">
        <f t="shared" si="6"/>
        <v>NLBTR</v>
      </c>
      <c r="F116" s="253" t="s">
        <v>3532</v>
      </c>
      <c r="G116" s="246" t="s">
        <v>3530</v>
      </c>
      <c r="H116" s="246" t="s">
        <v>2375</v>
      </c>
      <c r="I116" s="246">
        <f t="shared" si="7"/>
        <v>15</v>
      </c>
      <c r="J116" s="262">
        <f>IFERROR(VLOOKUP(I116,Calendar!H:I,2,0)+23/24+59/60/24,"")</f>
        <v>46134.999305555561</v>
      </c>
      <c r="M116" s="263" t="str">
        <f t="shared" si="8"/>
        <v>MCPNLBTRCSRBB Planning Qtr</v>
      </c>
      <c r="N116" s="263" t="str">
        <f>_xlfn.XLOOKUP(F116,Mapping!AY:AY,Mapping!AX:AX,"Unmapped",0,1)</f>
        <v>CSRBB Planning Qtr</v>
      </c>
      <c r="O116" s="247" t="str">
        <f>_xlfn.XLOOKUP(M116,Data!F:F,Data!H:H,_xlfn.XLOOKUP(M116,'Data M-1'!F:F,'Data M-1'!G:G,"Not Found",0,-1),0,-1)</f>
        <v>Not Started</v>
      </c>
      <c r="P116" s="262" t="str">
        <f>_xlfn.XLOOKUP(M116,Data!F:F,Data!U:U,"Not Found",0,-1)</f>
        <v>Not Found</v>
      </c>
      <c r="Q116" s="266" t="str">
        <f t="shared" si="9"/>
        <v/>
      </c>
      <c r="R116" s="265" t="str">
        <f t="shared" si="10"/>
        <v/>
      </c>
      <c r="S116" s="246">
        <f t="shared" si="11"/>
        <v>0</v>
      </c>
    </row>
    <row r="117" spans="4:19" ht="15" hidden="1" customHeight="1" x14ac:dyDescent="0.2">
      <c r="D117" s="246" t="s">
        <v>2386</v>
      </c>
      <c r="E117" s="246" t="str">
        <f t="shared" si="6"/>
        <v>PLDB</v>
      </c>
      <c r="F117" s="253" t="s">
        <v>3532</v>
      </c>
      <c r="G117" s="246" t="s">
        <v>3530</v>
      </c>
      <c r="H117" s="246" t="s">
        <v>2375</v>
      </c>
      <c r="I117" s="246">
        <f t="shared" si="7"/>
        <v>15</v>
      </c>
      <c r="J117" s="262">
        <f>IFERROR(VLOOKUP(I117,Calendar!H:I,2,0)+23/24+59/60/24,"")</f>
        <v>46134.999305555561</v>
      </c>
      <c r="M117" s="263" t="str">
        <f t="shared" si="8"/>
        <v>MCPPLDBCSRBB Planning Qtr</v>
      </c>
      <c r="N117" s="263" t="str">
        <f>_xlfn.XLOOKUP(F117,Mapping!AY:AY,Mapping!AX:AX,"Unmapped",0,1)</f>
        <v>CSRBB Planning Qtr</v>
      </c>
      <c r="O117" s="247" t="str">
        <f>_xlfn.XLOOKUP(M117,Data!F:F,Data!H:H,_xlfn.XLOOKUP(M117,'Data M-1'!F:F,'Data M-1'!G:G,"Not Found",0,-1),0,-1)</f>
        <v>Not Started</v>
      </c>
      <c r="P117" s="262" t="str">
        <f>_xlfn.XLOOKUP(M117,Data!F:F,Data!U:U,"Not Found",0,-1)</f>
        <v>Not Found</v>
      </c>
      <c r="Q117" s="266" t="str">
        <f t="shared" si="9"/>
        <v/>
      </c>
      <c r="R117" s="265" t="str">
        <f t="shared" si="10"/>
        <v/>
      </c>
      <c r="S117" s="246">
        <f t="shared" si="11"/>
        <v>0</v>
      </c>
    </row>
    <row r="118" spans="4:19" ht="15" hidden="1" customHeight="1" x14ac:dyDescent="0.2">
      <c r="D118" s="246" t="s">
        <v>3529</v>
      </c>
      <c r="E118" s="246" t="str">
        <f t="shared" si="6"/>
        <v>RODB</v>
      </c>
      <c r="F118" s="253" t="s">
        <v>3532</v>
      </c>
      <c r="G118" s="246" t="s">
        <v>3530</v>
      </c>
      <c r="H118" s="246" t="s">
        <v>2375</v>
      </c>
      <c r="I118" s="246">
        <f t="shared" si="7"/>
        <v>15</v>
      </c>
      <c r="J118" s="262">
        <f>IFERROR(VLOOKUP(I118,Calendar!H:I,2,0)+23/24+59/60/24,"")</f>
        <v>46134.999305555561</v>
      </c>
      <c r="M118" s="263" t="str">
        <f t="shared" si="8"/>
        <v>MCPRODBCSRBB Planning Qtr</v>
      </c>
      <c r="N118" s="263" t="str">
        <f>_xlfn.XLOOKUP(F118,Mapping!AY:AY,Mapping!AX:AX,"Unmapped",0,1)</f>
        <v>CSRBB Planning Qtr</v>
      </c>
      <c r="O118" s="247" t="str">
        <f>_xlfn.XLOOKUP(M118,Data!F:F,Data!H:H,_xlfn.XLOOKUP(M118,'Data M-1'!F:F,'Data M-1'!G:G,"Not Found",0,-1),0,-1)</f>
        <v>Not Started</v>
      </c>
      <c r="P118" s="262" t="str">
        <f>_xlfn.XLOOKUP(M118,Data!F:F,Data!U:U,"Not Found",0,-1)</f>
        <v>Not Found</v>
      </c>
      <c r="Q118" s="266" t="str">
        <f t="shared" si="9"/>
        <v/>
      </c>
      <c r="R118" s="265" t="str">
        <f t="shared" si="10"/>
        <v/>
      </c>
      <c r="S118" s="246">
        <f t="shared" si="11"/>
        <v>0</v>
      </c>
    </row>
    <row r="119" spans="4:19" ht="15" hidden="1" customHeight="1" x14ac:dyDescent="0.2">
      <c r="D119" s="246" t="s">
        <v>2381</v>
      </c>
      <c r="E119" s="246" t="str">
        <f t="shared" si="6"/>
        <v>TRDB</v>
      </c>
      <c r="F119" s="253" t="s">
        <v>3532</v>
      </c>
      <c r="G119" s="246" t="s">
        <v>3530</v>
      </c>
      <c r="H119" s="246" t="s">
        <v>2375</v>
      </c>
      <c r="I119" s="246">
        <f t="shared" si="7"/>
        <v>15</v>
      </c>
      <c r="J119" s="262">
        <f>IFERROR(VLOOKUP(I119,Calendar!H:I,2,0)+23/24+59/60/24,"")</f>
        <v>46134.999305555561</v>
      </c>
      <c r="M119" s="263" t="str">
        <f t="shared" si="8"/>
        <v>MCPTRDBCSRBB Planning Qtr</v>
      </c>
      <c r="N119" s="263" t="str">
        <f>_xlfn.XLOOKUP(F119,Mapping!AY:AY,Mapping!AX:AX,"Unmapped",0,1)</f>
        <v>CSRBB Planning Qtr</v>
      </c>
      <c r="O119" s="247" t="str">
        <f>_xlfn.XLOOKUP(M119,Data!F:F,Data!H:H,_xlfn.XLOOKUP(M119,'Data M-1'!F:F,'Data M-1'!G:G,"Not Found",0,-1),0,-1)</f>
        <v>Not Started</v>
      </c>
      <c r="P119" s="262" t="str">
        <f>_xlfn.XLOOKUP(M119,Data!F:F,Data!U:U,"Not Found",0,-1)</f>
        <v>Not Found</v>
      </c>
      <c r="Q119" s="266" t="str">
        <f t="shared" si="9"/>
        <v/>
      </c>
      <c r="R119" s="265" t="str">
        <f t="shared" si="10"/>
        <v/>
      </c>
      <c r="S119" s="246">
        <f t="shared" si="11"/>
        <v>0</v>
      </c>
    </row>
    <row r="120" spans="4:19" ht="15" hidden="1" customHeight="1" x14ac:dyDescent="0.2">
      <c r="D120" s="246" t="s">
        <v>358</v>
      </c>
      <c r="E120" s="246" t="str">
        <f t="shared" si="6"/>
        <v>WBUS</v>
      </c>
      <c r="F120" s="253" t="s">
        <v>3532</v>
      </c>
      <c r="G120" s="246" t="s">
        <v>3530</v>
      </c>
      <c r="H120" s="246" t="s">
        <v>2375</v>
      </c>
      <c r="I120" s="246">
        <f t="shared" si="7"/>
        <v>15</v>
      </c>
      <c r="J120" s="262">
        <f>IFERROR(VLOOKUP(I120,Calendar!H:I,2,0)+23/24+59/60/24,"")</f>
        <v>46134.999305555561</v>
      </c>
      <c r="M120" s="263" t="str">
        <f t="shared" si="8"/>
        <v>MCPWBUSCSRBB Planning Qtr</v>
      </c>
      <c r="N120" s="263" t="str">
        <f>_xlfn.XLOOKUP(F120,Mapping!AY:AY,Mapping!AX:AX,"Unmapped",0,1)</f>
        <v>CSRBB Planning Qtr</v>
      </c>
      <c r="O120" s="247" t="str">
        <f>_xlfn.XLOOKUP(M120,Data!F:F,Data!H:H,_xlfn.XLOOKUP(M120,'Data M-1'!F:F,'Data M-1'!G:G,"Not Found",0,-1),0,-1)</f>
        <v>Not Started</v>
      </c>
      <c r="P120" s="262" t="str">
        <f>_xlfn.XLOOKUP(M120,Data!F:F,Data!U:U,"Not Found",0,-1)</f>
        <v>Not Found</v>
      </c>
      <c r="Q120" s="266" t="str">
        <f t="shared" si="9"/>
        <v/>
      </c>
      <c r="R120" s="265" t="str">
        <f t="shared" si="10"/>
        <v/>
      </c>
      <c r="S120" s="246">
        <f t="shared" si="11"/>
        <v>0</v>
      </c>
    </row>
    <row r="121" spans="4:19" ht="15" hidden="1" customHeight="1" x14ac:dyDescent="0.2">
      <c r="D121" s="246" t="s">
        <v>2417</v>
      </c>
      <c r="E121" s="246" t="str">
        <f t="shared" si="6"/>
        <v>AUDB</v>
      </c>
      <c r="F121" s="253" t="s">
        <v>3532</v>
      </c>
      <c r="G121" s="246" t="s">
        <v>3530</v>
      </c>
      <c r="H121" s="246" t="s">
        <v>2375</v>
      </c>
      <c r="I121" s="246">
        <f t="shared" si="7"/>
        <v>15</v>
      </c>
      <c r="J121" s="262">
        <f>IFERROR(VLOOKUP(I121,Calendar!H:I,2,0)+23/24+59/60/24,"")</f>
        <v>46134.999305555561</v>
      </c>
      <c r="M121" s="263" t="str">
        <f t="shared" si="8"/>
        <v>MCPAUDBCSRBB Planning Qtr</v>
      </c>
      <c r="N121" s="263" t="str">
        <f>_xlfn.XLOOKUP(F121,Mapping!AY:AY,Mapping!AX:AX,"Unmapped",0,1)</f>
        <v>CSRBB Planning Qtr</v>
      </c>
      <c r="O121" s="247" t="str">
        <f>_xlfn.XLOOKUP(M121,Data!F:F,Data!H:H,_xlfn.XLOOKUP(M121,'Data M-1'!F:F,'Data M-1'!G:G,"Not Found",0,-1),0,-1)</f>
        <v>Not Started</v>
      </c>
      <c r="P121" s="262" t="str">
        <f>_xlfn.XLOOKUP(M121,Data!F:F,Data!U:U,"Not Found",0,-1)</f>
        <v>Not Found</v>
      </c>
      <c r="Q121" s="266" t="str">
        <f t="shared" si="9"/>
        <v/>
      </c>
      <c r="R121" s="265" t="str">
        <f t="shared" si="10"/>
        <v/>
      </c>
      <c r="S121" s="246">
        <f t="shared" si="11"/>
        <v>0</v>
      </c>
    </row>
    <row r="122" spans="4:19" ht="15" hidden="1" customHeight="1" x14ac:dyDescent="0.2">
      <c r="D122" s="246" t="s">
        <v>715</v>
      </c>
      <c r="E122" s="246" t="str">
        <f t="shared" si="6"/>
        <v>ICDB</v>
      </c>
      <c r="F122" s="253" t="s">
        <v>3532</v>
      </c>
      <c r="G122" s="246" t="s">
        <v>3530</v>
      </c>
      <c r="H122" s="246" t="s">
        <v>2375</v>
      </c>
      <c r="I122" s="246">
        <f t="shared" si="7"/>
        <v>15</v>
      </c>
      <c r="J122" s="262">
        <f>IFERROR(VLOOKUP(I122,Calendar!H:I,2,0)+23/24+59/60/24,"")</f>
        <v>46134.999305555561</v>
      </c>
      <c r="M122" s="263" t="str">
        <f t="shared" si="8"/>
        <v>MCPICDBCSRBB Planning Qtr</v>
      </c>
      <c r="N122" s="263" t="str">
        <f>_xlfn.XLOOKUP(F122,Mapping!AY:AY,Mapping!AX:AX,"Unmapped",0,1)</f>
        <v>CSRBB Planning Qtr</v>
      </c>
      <c r="O122" s="247" t="str">
        <f>_xlfn.XLOOKUP(M122,Data!F:F,Data!H:H,_xlfn.XLOOKUP(M122,'Data M-1'!F:F,'Data M-1'!G:G,"Not Found",0,-1),0,-1)</f>
        <v>Not Started</v>
      </c>
      <c r="P122" s="262" t="str">
        <f>_xlfn.XLOOKUP(M122,Data!F:F,Data!U:U,"Not Found",0,-1)</f>
        <v>Not Found</v>
      </c>
      <c r="Q122" s="266" t="str">
        <f t="shared" si="9"/>
        <v/>
      </c>
      <c r="R122" s="265" t="str">
        <f t="shared" si="10"/>
        <v/>
      </c>
      <c r="S122" s="246">
        <f t="shared" si="11"/>
        <v>0</v>
      </c>
    </row>
    <row r="123" spans="4:19" ht="15" hidden="1" customHeight="1" x14ac:dyDescent="0.2">
      <c r="D123" s="246" t="s">
        <v>2362</v>
      </c>
      <c r="E123" s="246" t="str">
        <f t="shared" si="6"/>
        <v>ITDB</v>
      </c>
      <c r="F123" s="253" t="s">
        <v>3532</v>
      </c>
      <c r="G123" s="246" t="s">
        <v>3530</v>
      </c>
      <c r="H123" s="246" t="s">
        <v>2375</v>
      </c>
      <c r="I123" s="246">
        <f t="shared" si="7"/>
        <v>15</v>
      </c>
      <c r="J123" s="262">
        <f>IFERROR(VLOOKUP(I123,Calendar!H:I,2,0)+23/24+59/60/24,"")</f>
        <v>46134.999305555561</v>
      </c>
      <c r="M123" s="263" t="str">
        <f t="shared" si="8"/>
        <v>MCPITDBCSRBB Planning Qtr</v>
      </c>
      <c r="N123" s="263" t="str">
        <f>_xlfn.XLOOKUP(F123,Mapping!AY:AY,Mapping!AX:AX,"Unmapped",0,1)</f>
        <v>CSRBB Planning Qtr</v>
      </c>
      <c r="O123" s="247" t="str">
        <f>_xlfn.XLOOKUP(M123,Data!F:F,Data!H:H,_xlfn.XLOOKUP(M123,'Data M-1'!F:F,'Data M-1'!G:G,"Not Found",0,-1),0,-1)</f>
        <v>Not Started</v>
      </c>
      <c r="P123" s="262" t="str">
        <f>_xlfn.XLOOKUP(M123,Data!F:F,Data!U:U,"Not Found",0,-1)</f>
        <v>Not Found</v>
      </c>
      <c r="Q123" s="266" t="str">
        <f t="shared" si="9"/>
        <v/>
      </c>
      <c r="R123" s="265" t="str">
        <f t="shared" si="10"/>
        <v/>
      </c>
      <c r="S123" s="246">
        <f t="shared" si="11"/>
        <v>0</v>
      </c>
    </row>
    <row r="124" spans="4:19" ht="15" hidden="1" customHeight="1" x14ac:dyDescent="0.2">
      <c r="D124" s="246" t="s">
        <v>2417</v>
      </c>
      <c r="E124" s="246" t="str">
        <f t="shared" si="6"/>
        <v>AUDB</v>
      </c>
      <c r="F124" s="253" t="s">
        <v>2022</v>
      </c>
      <c r="G124" s="246" t="s">
        <v>3528</v>
      </c>
      <c r="H124" s="246" t="s">
        <v>2358</v>
      </c>
      <c r="I124" s="246">
        <f t="shared" si="7"/>
        <v>12</v>
      </c>
      <c r="J124" s="262">
        <f>IFERROR(VLOOKUP(I124,Calendar!H:I,2,0)+23/24+59/60/24,"")</f>
        <v>46129.999305555561</v>
      </c>
      <c r="M124" s="263" t="str">
        <f t="shared" si="8"/>
        <v>MCPAUDBPlanning (NII)</v>
      </c>
      <c r="N124" s="263" t="str">
        <f>_xlfn.XLOOKUP(F124,Mapping!AY:AY,Mapping!AX:AX,"Unmapped",0,1)</f>
        <v>Planning (NII)</v>
      </c>
      <c r="O124" s="247" t="str">
        <f>_xlfn.XLOOKUP(M124,Data!F:F,Data!H:H,_xlfn.XLOOKUP(M124,'Data M-1'!F:F,'Data M-1'!G:G,"Not Found",0,-1),0,-1)</f>
        <v>Not Started</v>
      </c>
      <c r="P124" s="262" t="str">
        <f>_xlfn.XLOOKUP(M124,Data!F:F,Data!U:U,"Not Found",0,-1)</f>
        <v>Not Found</v>
      </c>
      <c r="Q124" s="266" t="str">
        <f t="shared" si="9"/>
        <v/>
      </c>
      <c r="R124" s="265" t="str">
        <f t="shared" si="10"/>
        <v/>
      </c>
      <c r="S124" s="246">
        <f t="shared" si="11"/>
        <v>0</v>
      </c>
    </row>
    <row r="125" spans="4:19" ht="15" hidden="1" customHeight="1" x14ac:dyDescent="0.2">
      <c r="D125" s="246" t="s">
        <v>2394</v>
      </c>
      <c r="E125" s="246" t="str">
        <f t="shared" si="6"/>
        <v>BEDB</v>
      </c>
      <c r="F125" s="253" t="s">
        <v>2022</v>
      </c>
      <c r="G125" s="246" t="s">
        <v>3528</v>
      </c>
      <c r="H125" s="246" t="s">
        <v>2358</v>
      </c>
      <c r="I125" s="246">
        <f t="shared" si="7"/>
        <v>12</v>
      </c>
      <c r="J125" s="262">
        <f>IFERROR(VLOOKUP(I125,Calendar!H:I,2,0)+23/24+59/60/24,"")</f>
        <v>46129.999305555561</v>
      </c>
      <c r="M125" s="263" t="str">
        <f t="shared" si="8"/>
        <v>MCPBEDBPlanning (NII)</v>
      </c>
      <c r="N125" s="263" t="str">
        <f>_xlfn.XLOOKUP(F125,Mapping!AY:AY,Mapping!AX:AX,"Unmapped",0,1)</f>
        <v>Planning (NII)</v>
      </c>
      <c r="O125" s="247" t="str">
        <f>_xlfn.XLOOKUP(M125,Data!F:F,Data!H:H,_xlfn.XLOOKUP(M125,'Data M-1'!F:F,'Data M-1'!G:G,"Not Found",0,-1),0,-1)</f>
        <v>Not Started</v>
      </c>
      <c r="P125" s="262" t="str">
        <f>_xlfn.XLOOKUP(M125,Data!F:F,Data!U:U,"Not Found",0,-1)</f>
        <v>Not Found</v>
      </c>
      <c r="Q125" s="266" t="str">
        <f t="shared" si="9"/>
        <v/>
      </c>
      <c r="R125" s="265" t="str">
        <f t="shared" si="10"/>
        <v/>
      </c>
      <c r="S125" s="246">
        <f t="shared" si="11"/>
        <v>0</v>
      </c>
    </row>
    <row r="126" spans="4:19" ht="15" hidden="1" customHeight="1" x14ac:dyDescent="0.2">
      <c r="D126" s="246" t="s">
        <v>179</v>
      </c>
      <c r="E126" s="246" t="str">
        <f t="shared" si="6"/>
        <v>BEGT</v>
      </c>
      <c r="F126" s="253" t="s">
        <v>2022</v>
      </c>
      <c r="G126" s="246" t="s">
        <v>3528</v>
      </c>
      <c r="H126" s="246" t="s">
        <v>2342</v>
      </c>
      <c r="I126" s="246">
        <f t="shared" si="7"/>
        <v>6</v>
      </c>
      <c r="J126" s="262">
        <f>IFERROR(VLOOKUP(I126,Calendar!H:I,2,0)+23/24+59/60/24,"")</f>
        <v>46121.999305555561</v>
      </c>
      <c r="M126" s="263" t="str">
        <f t="shared" si="8"/>
        <v>MCPBEGTPlanning (NII)</v>
      </c>
      <c r="N126" s="263" t="str">
        <f>_xlfn.XLOOKUP(F126,Mapping!AY:AY,Mapping!AX:AX,"Unmapped",0,1)</f>
        <v>Planning (NII)</v>
      </c>
      <c r="O126" s="247" t="str">
        <f>_xlfn.XLOOKUP(M126,Data!F:F,Data!H:H,_xlfn.XLOOKUP(M126,'Data M-1'!F:F,'Data M-1'!G:G,"Not Found",0,-1),0,-1)</f>
        <v>Completed</v>
      </c>
      <c r="P126" s="262">
        <f>_xlfn.XLOOKUP(M126,Data!F:F,Data!U:U,"Not Found",0,-1)</f>
        <v>46120.288888888892</v>
      </c>
      <c r="Q126" s="266">
        <f t="shared" si="9"/>
        <v>1.7104166666686069</v>
      </c>
      <c r="R126" s="265" t="str">
        <f t="shared" si="10"/>
        <v>1d 17hr</v>
      </c>
      <c r="S126" s="246">
        <f t="shared" si="11"/>
        <v>0</v>
      </c>
    </row>
    <row r="127" spans="4:19" ht="15" hidden="1" customHeight="1" x14ac:dyDescent="0.2">
      <c r="D127" s="246" t="s">
        <v>2389</v>
      </c>
      <c r="E127" s="246" t="str">
        <f t="shared" si="6"/>
        <v>DEDB</v>
      </c>
      <c r="F127" s="253" t="s">
        <v>2022</v>
      </c>
      <c r="G127" s="246" t="s">
        <v>3528</v>
      </c>
      <c r="H127" s="246" t="s">
        <v>2358</v>
      </c>
      <c r="I127" s="246">
        <f t="shared" si="7"/>
        <v>12</v>
      </c>
      <c r="J127" s="262">
        <f>IFERROR(VLOOKUP(I127,Calendar!H:I,2,0)+23/24+59/60/24,"")</f>
        <v>46129.999305555561</v>
      </c>
      <c r="M127" s="263" t="str">
        <f t="shared" si="8"/>
        <v>MCPDEDBPlanning (NII)</v>
      </c>
      <c r="N127" s="263" t="str">
        <f>_xlfn.XLOOKUP(F127,Mapping!AY:AY,Mapping!AX:AX,"Unmapped",0,1)</f>
        <v>Planning (NII)</v>
      </c>
      <c r="O127" s="247" t="str">
        <f>_xlfn.XLOOKUP(M127,Data!F:F,Data!H:H,_xlfn.XLOOKUP(M127,'Data M-1'!F:F,'Data M-1'!G:G,"Not Found",0,-1),0,-1)</f>
        <v>Not Started</v>
      </c>
      <c r="P127" s="262" t="str">
        <f>_xlfn.XLOOKUP(M127,Data!F:F,Data!U:U,"Not Found",0,-1)</f>
        <v>Not Found</v>
      </c>
      <c r="Q127" s="266" t="str">
        <f t="shared" si="9"/>
        <v/>
      </c>
      <c r="R127" s="265" t="str">
        <f t="shared" si="10"/>
        <v/>
      </c>
      <c r="S127" s="246">
        <f t="shared" si="11"/>
        <v>0</v>
      </c>
    </row>
    <row r="128" spans="4:19" ht="15" hidden="1" customHeight="1" x14ac:dyDescent="0.2">
      <c r="D128" s="246" t="s">
        <v>219</v>
      </c>
      <c r="E128" s="246" t="str">
        <f t="shared" si="6"/>
        <v>DEGT</v>
      </c>
      <c r="F128" s="253" t="s">
        <v>2022</v>
      </c>
      <c r="G128" s="246" t="s">
        <v>3528</v>
      </c>
      <c r="H128" s="246" t="s">
        <v>2342</v>
      </c>
      <c r="I128" s="246">
        <f t="shared" si="7"/>
        <v>6</v>
      </c>
      <c r="J128" s="262">
        <f>IFERROR(VLOOKUP(I128,Calendar!H:I,2,0)+23/24+59/60/24,"")</f>
        <v>46121.999305555561</v>
      </c>
      <c r="M128" s="263" t="str">
        <f t="shared" si="8"/>
        <v>MCPDEGTPlanning (NII)</v>
      </c>
      <c r="N128" s="263" t="str">
        <f>_xlfn.XLOOKUP(F128,Mapping!AY:AY,Mapping!AX:AX,"Unmapped",0,1)</f>
        <v>Planning (NII)</v>
      </c>
      <c r="O128" s="247" t="str">
        <f>_xlfn.XLOOKUP(M128,Data!F:F,Data!H:H,_xlfn.XLOOKUP(M128,'Data M-1'!F:F,'Data M-1'!G:G,"Not Found",0,-1),0,-1)</f>
        <v>Completed</v>
      </c>
      <c r="P128" s="262">
        <f>_xlfn.XLOOKUP(M128,Data!F:F,Data!U:U,"Not Found",0,-1)</f>
        <v>46120.487500000003</v>
      </c>
      <c r="Q128" s="266">
        <f t="shared" si="9"/>
        <v>1.5118055555576575</v>
      </c>
      <c r="R128" s="265" t="str">
        <f t="shared" si="10"/>
        <v>1d 12hr</v>
      </c>
      <c r="S128" s="246">
        <f t="shared" si="11"/>
        <v>0</v>
      </c>
    </row>
    <row r="129" spans="4:19" ht="15" hidden="1" customHeight="1" x14ac:dyDescent="0.2">
      <c r="D129" s="246" t="s">
        <v>2422</v>
      </c>
      <c r="E129" s="246" t="str">
        <f t="shared" si="6"/>
        <v>ESDB</v>
      </c>
      <c r="F129" s="253" t="s">
        <v>2022</v>
      </c>
      <c r="G129" s="246" t="s">
        <v>3528</v>
      </c>
      <c r="H129" s="246" t="s">
        <v>2358</v>
      </c>
      <c r="I129" s="246">
        <f t="shared" si="7"/>
        <v>12</v>
      </c>
      <c r="J129" s="262">
        <f>IFERROR(VLOOKUP(I129,Calendar!H:I,2,0)+23/24+59/60/24,"")</f>
        <v>46129.999305555561</v>
      </c>
      <c r="M129" s="263" t="str">
        <f t="shared" si="8"/>
        <v>MCPESDBPlanning (NII)</v>
      </c>
      <c r="N129" s="263" t="str">
        <f>_xlfn.XLOOKUP(F129,Mapping!AY:AY,Mapping!AX:AX,"Unmapped",0,1)</f>
        <v>Planning (NII)</v>
      </c>
      <c r="O129" s="247" t="str">
        <f>_xlfn.XLOOKUP(M129,Data!F:F,Data!H:H,_xlfn.XLOOKUP(M129,'Data M-1'!F:F,'Data M-1'!G:G,"Not Found",0,-1),0,-1)</f>
        <v>Not Started</v>
      </c>
      <c r="P129" s="262" t="str">
        <f>_xlfn.XLOOKUP(M129,Data!F:F,Data!U:U,"Not Found",0,-1)</f>
        <v>Not Found</v>
      </c>
      <c r="Q129" s="266" t="str">
        <f t="shared" si="9"/>
        <v/>
      </c>
      <c r="R129" s="265" t="str">
        <f t="shared" si="10"/>
        <v/>
      </c>
      <c r="S129" s="246">
        <f t="shared" si="11"/>
        <v>0</v>
      </c>
    </row>
    <row r="130" spans="4:19" ht="15" hidden="1" customHeight="1" x14ac:dyDescent="0.2">
      <c r="D130" s="246" t="s">
        <v>2426</v>
      </c>
      <c r="E130" s="246" t="str">
        <f t="shared" si="6"/>
        <v>FRDB</v>
      </c>
      <c r="F130" s="253" t="s">
        <v>2022</v>
      </c>
      <c r="G130" s="246" t="s">
        <v>3528</v>
      </c>
      <c r="H130" s="246" t="s">
        <v>2358</v>
      </c>
      <c r="I130" s="246">
        <f t="shared" si="7"/>
        <v>12</v>
      </c>
      <c r="J130" s="262">
        <f>IFERROR(VLOOKUP(I130,Calendar!H:I,2,0)+23/24+59/60/24,"")</f>
        <v>46129.999305555561</v>
      </c>
      <c r="M130" s="263" t="str">
        <f t="shared" si="8"/>
        <v>MCPFRDBPlanning (NII)</v>
      </c>
      <c r="N130" s="263" t="str">
        <f>_xlfn.XLOOKUP(F130,Mapping!AY:AY,Mapping!AX:AX,"Unmapped",0,1)</f>
        <v>Planning (NII)</v>
      </c>
      <c r="O130" s="247" t="str">
        <f>_xlfn.XLOOKUP(M130,Data!F:F,Data!H:H,_xlfn.XLOOKUP(M130,'Data M-1'!F:F,'Data M-1'!G:G,"Not Found",0,-1),0,-1)</f>
        <v>Not Started</v>
      </c>
      <c r="P130" s="262" t="str">
        <f>_xlfn.XLOOKUP(M130,Data!F:F,Data!U:U,"Not Found",0,-1)</f>
        <v>Not Found</v>
      </c>
      <c r="Q130" s="266" t="str">
        <f t="shared" si="9"/>
        <v/>
      </c>
      <c r="R130" s="265" t="str">
        <f t="shared" si="10"/>
        <v/>
      </c>
      <c r="S130" s="246">
        <f t="shared" si="11"/>
        <v>0</v>
      </c>
    </row>
    <row r="131" spans="4:19" ht="15" hidden="1" customHeight="1" x14ac:dyDescent="0.2">
      <c r="D131" s="246" t="s">
        <v>2362</v>
      </c>
      <c r="E131" s="246" t="str">
        <f t="shared" si="6"/>
        <v>ITDB</v>
      </c>
      <c r="F131" s="253" t="s">
        <v>2022</v>
      </c>
      <c r="G131" s="246" t="s">
        <v>3528</v>
      </c>
      <c r="H131" s="246" t="s">
        <v>2358</v>
      </c>
      <c r="I131" s="246">
        <f t="shared" si="7"/>
        <v>12</v>
      </c>
      <c r="J131" s="262">
        <f>IFERROR(VLOOKUP(I131,Calendar!H:I,2,0)+23/24+59/60/24,"")</f>
        <v>46129.999305555561</v>
      </c>
      <c r="M131" s="263" t="str">
        <f t="shared" si="8"/>
        <v>MCPITDBPlanning (NII)</v>
      </c>
      <c r="N131" s="263" t="str">
        <f>_xlfn.XLOOKUP(F131,Mapping!AY:AY,Mapping!AX:AX,"Unmapped",0,1)</f>
        <v>Planning (NII)</v>
      </c>
      <c r="O131" s="247" t="str">
        <f>_xlfn.XLOOKUP(M131,Data!F:F,Data!H:H,_xlfn.XLOOKUP(M131,'Data M-1'!F:F,'Data M-1'!G:G,"Not Found",0,-1),0,-1)</f>
        <v>Not Started</v>
      </c>
      <c r="P131" s="262" t="str">
        <f>_xlfn.XLOOKUP(M131,Data!F:F,Data!U:U,"Not Found",0,-1)</f>
        <v>Not Found</v>
      </c>
      <c r="Q131" s="266" t="str">
        <f t="shared" si="9"/>
        <v/>
      </c>
      <c r="R131" s="265" t="str">
        <f t="shared" si="10"/>
        <v/>
      </c>
      <c r="S131" s="246">
        <f t="shared" si="11"/>
        <v>0</v>
      </c>
    </row>
    <row r="132" spans="4:19" ht="15" hidden="1" customHeight="1" x14ac:dyDescent="0.2">
      <c r="D132" s="246" t="s">
        <v>2392</v>
      </c>
      <c r="E132" s="246" t="str">
        <f t="shared" si="6"/>
        <v>LUDB</v>
      </c>
      <c r="F132" s="253" t="s">
        <v>2022</v>
      </c>
      <c r="G132" s="246" t="s">
        <v>3528</v>
      </c>
      <c r="H132" s="246" t="s">
        <v>2358</v>
      </c>
      <c r="I132" s="246">
        <f t="shared" si="7"/>
        <v>12</v>
      </c>
      <c r="J132" s="262">
        <f>IFERROR(VLOOKUP(I132,Calendar!H:I,2,0)+23/24+59/60/24,"")</f>
        <v>46129.999305555561</v>
      </c>
      <c r="M132" s="263" t="str">
        <f t="shared" si="8"/>
        <v>MCPLUDBPlanning (NII)</v>
      </c>
      <c r="N132" s="263" t="str">
        <f>_xlfn.XLOOKUP(F132,Mapping!AY:AY,Mapping!AX:AX,"Unmapped",0,1)</f>
        <v>Planning (NII)</v>
      </c>
      <c r="O132" s="247" t="str">
        <f>_xlfn.XLOOKUP(M132,Data!F:F,Data!H:H,_xlfn.XLOOKUP(M132,'Data M-1'!F:F,'Data M-1'!G:G,"Not Found",0,-1),0,-1)</f>
        <v>Not Started</v>
      </c>
      <c r="P132" s="262" t="str">
        <f>_xlfn.XLOOKUP(M132,Data!F:F,Data!U:U,"Not Found",0,-1)</f>
        <v>Not Found</v>
      </c>
      <c r="Q132" s="266" t="str">
        <f t="shared" si="9"/>
        <v/>
      </c>
      <c r="R132" s="265" t="str">
        <f t="shared" si="10"/>
        <v/>
      </c>
      <c r="S132" s="246">
        <f t="shared" si="11"/>
        <v>0</v>
      </c>
    </row>
    <row r="133" spans="4:19" ht="15" hidden="1" customHeight="1" x14ac:dyDescent="0.2">
      <c r="D133" s="246" t="s">
        <v>2385</v>
      </c>
      <c r="E133" s="246" t="str">
        <f t="shared" si="6"/>
        <v>NLRB</v>
      </c>
      <c r="F133" s="253" t="s">
        <v>2022</v>
      </c>
      <c r="G133" s="246" t="s">
        <v>3528</v>
      </c>
      <c r="H133" s="246" t="s">
        <v>2358</v>
      </c>
      <c r="I133" s="246">
        <f t="shared" si="7"/>
        <v>12</v>
      </c>
      <c r="J133" s="262">
        <f>IFERROR(VLOOKUP(I133,Calendar!H:I,2,0)+23/24+59/60/24,"")</f>
        <v>46129.999305555561</v>
      </c>
      <c r="M133" s="263" t="str">
        <f t="shared" si="8"/>
        <v>MCPNLRBPlanning (NII)</v>
      </c>
      <c r="N133" s="263" t="str">
        <f>_xlfn.XLOOKUP(F133,Mapping!AY:AY,Mapping!AX:AX,"Unmapped",0,1)</f>
        <v>Planning (NII)</v>
      </c>
      <c r="O133" s="247" t="str">
        <f>_xlfn.XLOOKUP(M133,Data!F:F,Data!H:H,_xlfn.XLOOKUP(M133,'Data M-1'!F:F,'Data M-1'!G:G,"Not Found",0,-1),0,-1)</f>
        <v>Not Started</v>
      </c>
      <c r="P133" s="262" t="str">
        <f>_xlfn.XLOOKUP(M133,Data!F:F,Data!U:U,"Not Found",0,-1)</f>
        <v>Not Found</v>
      </c>
      <c r="Q133" s="266" t="str">
        <f t="shared" si="9"/>
        <v/>
      </c>
      <c r="R133" s="265" t="str">
        <f t="shared" si="10"/>
        <v/>
      </c>
      <c r="S133" s="246">
        <f t="shared" si="11"/>
        <v>0</v>
      </c>
    </row>
    <row r="134" spans="4:19" ht="15" hidden="1" customHeight="1" x14ac:dyDescent="0.2">
      <c r="D134" s="246" t="s">
        <v>260</v>
      </c>
      <c r="E134" s="246" t="str">
        <f t="shared" ref="E134:E197" si="12">IF(D134="NL","NLRB",IF(OR(D134="BEGT",D134="DEGT",D134="NLBTR",D134="ICDB",D134="WBUS"),D134,D134&amp;"DB"))</f>
        <v>NLBTR</v>
      </c>
      <c r="F134" s="253" t="s">
        <v>2022</v>
      </c>
      <c r="G134" s="246" t="s">
        <v>3528</v>
      </c>
      <c r="H134" s="246" t="s">
        <v>2342</v>
      </c>
      <c r="I134" s="246">
        <f t="shared" ref="I134:I197" si="13">IF(H134="","",VALUE(RIGHT(H134,LEN(H134)-2)))</f>
        <v>6</v>
      </c>
      <c r="J134" s="262">
        <f>IFERROR(VLOOKUP(I134,Calendar!H:I,2,0)+23/24+59/60/24,"")</f>
        <v>46121.999305555561</v>
      </c>
      <c r="M134" s="263" t="str">
        <f t="shared" ref="M134:M197" si="14">"MCP"&amp;E134&amp;N134</f>
        <v>MCPNLBTRPlanning (NII)</v>
      </c>
      <c r="N134" s="263" t="str">
        <f>_xlfn.XLOOKUP(F134,Mapping!AY:AY,Mapping!AX:AX,"Unmapped",0,1)</f>
        <v>Planning (NII)</v>
      </c>
      <c r="O134" s="247" t="str">
        <f>_xlfn.XLOOKUP(M134,Data!F:F,Data!H:H,_xlfn.XLOOKUP(M134,'Data M-1'!F:F,'Data M-1'!G:G,"Not Found",0,-1),0,-1)</f>
        <v>Running</v>
      </c>
      <c r="P134" s="262" t="str">
        <f>_xlfn.XLOOKUP(M134,Data!F:F,Data!U:U,"Not Found",0,-1)</f>
        <v>NULL</v>
      </c>
      <c r="Q134" s="266" t="e">
        <f t="shared" ref="Q134:Q197" si="15">IF(OR(J134="",P134="",P134="Not Found"),"",J134-P134)</f>
        <v>#VALUE!</v>
      </c>
      <c r="R134" s="265" t="e">
        <f t="shared" ref="R134:R197" si="16">IF(Q134="","",INT(Q134) &amp; "d " &amp; INT((Q134 - INT(Q134)) * 24) &amp; "hr")</f>
        <v>#VALUE!</v>
      </c>
      <c r="S134" s="246" t="e">
        <f t="shared" ref="S134:S197" si="17">IF(Q134="",0,IF(Q134&gt;=0,0,1))</f>
        <v>#VALUE!</v>
      </c>
    </row>
    <row r="135" spans="4:19" ht="15" hidden="1" customHeight="1" x14ac:dyDescent="0.2">
      <c r="D135" s="246" t="s">
        <v>2386</v>
      </c>
      <c r="E135" s="246" t="str">
        <f t="shared" si="12"/>
        <v>PLDB</v>
      </c>
      <c r="F135" s="253" t="s">
        <v>2022</v>
      </c>
      <c r="G135" s="246" t="s">
        <v>3528</v>
      </c>
      <c r="H135" s="246" t="s">
        <v>2358</v>
      </c>
      <c r="I135" s="246">
        <f t="shared" si="13"/>
        <v>12</v>
      </c>
      <c r="J135" s="262">
        <f>IFERROR(VLOOKUP(I135,Calendar!H:I,2,0)+23/24+59/60/24,"")</f>
        <v>46129.999305555561</v>
      </c>
      <c r="M135" s="263" t="str">
        <f t="shared" si="14"/>
        <v>MCPPLDBPlanning (NII)</v>
      </c>
      <c r="N135" s="263" t="str">
        <f>_xlfn.XLOOKUP(F135,Mapping!AY:AY,Mapping!AX:AX,"Unmapped",0,1)</f>
        <v>Planning (NII)</v>
      </c>
      <c r="O135" s="247" t="str">
        <f>_xlfn.XLOOKUP(M135,Data!F:F,Data!H:H,_xlfn.XLOOKUP(M135,'Data M-1'!F:F,'Data M-1'!G:G,"Not Found",0,-1),0,-1)</f>
        <v>Not Started</v>
      </c>
      <c r="P135" s="262" t="str">
        <f>_xlfn.XLOOKUP(M135,Data!F:F,Data!U:U,"Not Found",0,-1)</f>
        <v>Not Found</v>
      </c>
      <c r="Q135" s="266" t="str">
        <f t="shared" si="15"/>
        <v/>
      </c>
      <c r="R135" s="265" t="str">
        <f t="shared" si="16"/>
        <v/>
      </c>
      <c r="S135" s="246">
        <f t="shared" si="17"/>
        <v>0</v>
      </c>
    </row>
    <row r="136" spans="4:19" ht="15" hidden="1" customHeight="1" x14ac:dyDescent="0.2">
      <c r="D136" s="246" t="s">
        <v>3529</v>
      </c>
      <c r="E136" s="246" t="str">
        <f t="shared" si="12"/>
        <v>RODB</v>
      </c>
      <c r="F136" s="253" t="s">
        <v>2022</v>
      </c>
      <c r="G136" s="246" t="s">
        <v>3528</v>
      </c>
      <c r="H136" s="246" t="s">
        <v>2358</v>
      </c>
      <c r="I136" s="246">
        <f t="shared" si="13"/>
        <v>12</v>
      </c>
      <c r="J136" s="262">
        <f>IFERROR(VLOOKUP(I136,Calendar!H:I,2,0)+23/24+59/60/24,"")</f>
        <v>46129.999305555561</v>
      </c>
      <c r="M136" s="263" t="str">
        <f t="shared" si="14"/>
        <v>MCPRODBPlanning (NII)</v>
      </c>
      <c r="N136" s="263" t="str">
        <f>_xlfn.XLOOKUP(F136,Mapping!AY:AY,Mapping!AX:AX,"Unmapped",0,1)</f>
        <v>Planning (NII)</v>
      </c>
      <c r="O136" s="247" t="str">
        <f>_xlfn.XLOOKUP(M136,Data!F:F,Data!H:H,_xlfn.XLOOKUP(M136,'Data M-1'!F:F,'Data M-1'!G:G,"Not Found",0,-1),0,-1)</f>
        <v>Not Started</v>
      </c>
      <c r="P136" s="262" t="str">
        <f>_xlfn.XLOOKUP(M136,Data!F:F,Data!U:U,"Not Found",0,-1)</f>
        <v>Not Found</v>
      </c>
      <c r="Q136" s="266" t="str">
        <f t="shared" si="15"/>
        <v/>
      </c>
      <c r="R136" s="265" t="str">
        <f t="shared" si="16"/>
        <v/>
      </c>
      <c r="S136" s="246">
        <f t="shared" si="17"/>
        <v>0</v>
      </c>
    </row>
    <row r="137" spans="4:19" ht="15" hidden="1" customHeight="1" x14ac:dyDescent="0.2">
      <c r="D137" s="246" t="s">
        <v>2381</v>
      </c>
      <c r="E137" s="246" t="str">
        <f t="shared" si="12"/>
        <v>TRDB</v>
      </c>
      <c r="F137" s="253" t="s">
        <v>2022</v>
      </c>
      <c r="G137" s="246" t="s">
        <v>3528</v>
      </c>
      <c r="H137" s="246" t="s">
        <v>2358</v>
      </c>
      <c r="I137" s="246">
        <f t="shared" si="13"/>
        <v>12</v>
      </c>
      <c r="J137" s="262">
        <f>IFERROR(VLOOKUP(I137,Calendar!H:I,2,0)+23/24+59/60/24,"")</f>
        <v>46129.999305555561</v>
      </c>
      <c r="M137" s="263" t="str">
        <f t="shared" si="14"/>
        <v>MCPTRDBPlanning (NII)</v>
      </c>
      <c r="N137" s="263" t="str">
        <f>_xlfn.XLOOKUP(F137,Mapping!AY:AY,Mapping!AX:AX,"Unmapped",0,1)</f>
        <v>Planning (NII)</v>
      </c>
      <c r="O137" s="247" t="str">
        <f>_xlfn.XLOOKUP(M137,Data!F:F,Data!H:H,_xlfn.XLOOKUP(M137,'Data M-1'!F:F,'Data M-1'!G:G,"Not Found",0,-1),0,-1)</f>
        <v>Not Started</v>
      </c>
      <c r="P137" s="262" t="str">
        <f>_xlfn.XLOOKUP(M137,Data!F:F,Data!U:U,"Not Found",0,-1)</f>
        <v>Not Found</v>
      </c>
      <c r="Q137" s="266" t="str">
        <f t="shared" si="15"/>
        <v/>
      </c>
      <c r="R137" s="265" t="str">
        <f t="shared" si="16"/>
        <v/>
      </c>
      <c r="S137" s="246">
        <f t="shared" si="17"/>
        <v>0</v>
      </c>
    </row>
    <row r="138" spans="4:19" ht="15" hidden="1" customHeight="1" x14ac:dyDescent="0.2">
      <c r="D138" s="246" t="s">
        <v>358</v>
      </c>
      <c r="E138" s="246" t="str">
        <f t="shared" si="12"/>
        <v>WBUS</v>
      </c>
      <c r="F138" s="253" t="s">
        <v>2022</v>
      </c>
      <c r="G138" s="246" t="s">
        <v>3528</v>
      </c>
      <c r="H138" s="246" t="s">
        <v>2373</v>
      </c>
      <c r="I138" s="246">
        <f t="shared" si="13"/>
        <v>17</v>
      </c>
      <c r="J138" s="262">
        <f>IFERROR(VLOOKUP(I138,Calendar!H:I,2,0)+23/24+59/60/24,"")</f>
        <v>46136.999305555561</v>
      </c>
      <c r="M138" s="263" t="str">
        <f t="shared" si="14"/>
        <v>MCPWBUSPlanning (NII)</v>
      </c>
      <c r="N138" s="263" t="str">
        <f>_xlfn.XLOOKUP(F138,Mapping!AY:AY,Mapping!AX:AX,"Unmapped",0,1)</f>
        <v>Planning (NII)</v>
      </c>
      <c r="O138" s="247" t="str">
        <f>_xlfn.XLOOKUP(M138,Data!F:F,Data!H:H,_xlfn.XLOOKUP(M138,'Data M-1'!F:F,'Data M-1'!G:G,"Not Found",0,-1),0,-1)</f>
        <v>Not Started</v>
      </c>
      <c r="P138" s="262" t="str">
        <f>_xlfn.XLOOKUP(M138,Data!F:F,Data!U:U,"Not Found",0,-1)</f>
        <v>Not Found</v>
      </c>
      <c r="Q138" s="266" t="str">
        <f t="shared" si="15"/>
        <v/>
      </c>
      <c r="R138" s="265" t="str">
        <f t="shared" si="16"/>
        <v/>
      </c>
      <c r="S138" s="246">
        <f t="shared" si="17"/>
        <v>0</v>
      </c>
    </row>
    <row r="139" spans="4:19" ht="15" hidden="1" customHeight="1" x14ac:dyDescent="0.2">
      <c r="D139" s="246" t="s">
        <v>715</v>
      </c>
      <c r="E139" s="246" t="str">
        <f t="shared" si="12"/>
        <v>ICDB</v>
      </c>
      <c r="F139" s="253" t="s">
        <v>2022</v>
      </c>
      <c r="G139" s="246" t="s">
        <v>3528</v>
      </c>
      <c r="H139" s="246" t="s">
        <v>2358</v>
      </c>
      <c r="I139" s="246">
        <f t="shared" si="13"/>
        <v>12</v>
      </c>
      <c r="J139" s="262">
        <f>IFERROR(VLOOKUP(I139,Calendar!H:I,2,0)+23/24+59/60/24,"")</f>
        <v>46129.999305555561</v>
      </c>
      <c r="M139" s="263" t="str">
        <f t="shared" si="14"/>
        <v>MCPICDBPlanning (NII)</v>
      </c>
      <c r="N139" s="263" t="str">
        <f>_xlfn.XLOOKUP(F139,Mapping!AY:AY,Mapping!AX:AX,"Unmapped",0,1)</f>
        <v>Planning (NII)</v>
      </c>
      <c r="O139" s="247" t="str">
        <f>_xlfn.XLOOKUP(M139,Data!F:F,Data!H:H,_xlfn.XLOOKUP(M139,'Data M-1'!F:F,'Data M-1'!G:G,"Not Found",0,-1),0,-1)</f>
        <v>Not Found</v>
      </c>
      <c r="P139" s="262" t="str">
        <f>_xlfn.XLOOKUP(M139,Data!F:F,Data!U:U,"Not Found",0,-1)</f>
        <v>Not Found</v>
      </c>
      <c r="Q139" s="266" t="str">
        <f t="shared" si="15"/>
        <v/>
      </c>
      <c r="R139" s="265" t="str">
        <f t="shared" si="16"/>
        <v/>
      </c>
      <c r="S139" s="246">
        <f t="shared" si="17"/>
        <v>0</v>
      </c>
    </row>
    <row r="140" spans="4:19" ht="15" hidden="1" customHeight="1" x14ac:dyDescent="0.2">
      <c r="D140" s="246" t="s">
        <v>2394</v>
      </c>
      <c r="E140" s="246" t="str">
        <f t="shared" si="12"/>
        <v>BEDB</v>
      </c>
      <c r="F140" s="253" t="s">
        <v>3533</v>
      </c>
      <c r="G140" s="246" t="s">
        <v>3528</v>
      </c>
      <c r="H140" s="246" t="s">
        <v>2366</v>
      </c>
      <c r="I140" s="246">
        <f t="shared" si="13"/>
        <v>13</v>
      </c>
      <c r="J140" s="262">
        <f>IFERROR(VLOOKUP(I140,Calendar!H:I,2,0)+23/24+59/60/24,"")</f>
        <v>46132.999305555561</v>
      </c>
      <c r="M140" s="263" t="str">
        <f t="shared" si="14"/>
        <v>MCPBEDBValuation AIC</v>
      </c>
      <c r="N140" s="263" t="str">
        <f>_xlfn.XLOOKUP(F140,Mapping!AY:AY,Mapping!AX:AX,"Unmapped",0,1)</f>
        <v>Valuation AIC</v>
      </c>
      <c r="O140" s="247" t="str">
        <f>_xlfn.XLOOKUP(M140,Data!F:F,Data!H:H,_xlfn.XLOOKUP(M140,'Data M-1'!F:F,'Data M-1'!G:G,"Not Found",0,-1),0,-1)</f>
        <v>Not Started</v>
      </c>
      <c r="P140" s="262" t="str">
        <f>_xlfn.XLOOKUP(M140,Data!F:F,Data!U:U,"Not Found",0,-1)</f>
        <v>Not Found</v>
      </c>
      <c r="Q140" s="266" t="str">
        <f t="shared" si="15"/>
        <v/>
      </c>
      <c r="R140" s="265" t="str">
        <f t="shared" si="16"/>
        <v/>
      </c>
      <c r="S140" s="246">
        <f t="shared" si="17"/>
        <v>0</v>
      </c>
    </row>
    <row r="141" spans="4:19" ht="15" hidden="1" customHeight="1" x14ac:dyDescent="0.2">
      <c r="D141" s="246" t="s">
        <v>179</v>
      </c>
      <c r="E141" s="246" t="str">
        <f t="shared" si="12"/>
        <v>BEGT</v>
      </c>
      <c r="F141" s="253" t="s">
        <v>3533</v>
      </c>
      <c r="G141" s="246" t="s">
        <v>3528</v>
      </c>
      <c r="H141" s="246" t="s">
        <v>2366</v>
      </c>
      <c r="I141" s="246">
        <f t="shared" si="13"/>
        <v>13</v>
      </c>
      <c r="J141" s="262">
        <f>IFERROR(VLOOKUP(I141,Calendar!H:I,2,0)+23/24+59/60/24,"")</f>
        <v>46132.999305555561</v>
      </c>
      <c r="M141" s="263" t="str">
        <f t="shared" si="14"/>
        <v>MCPBEGTValuation AIC</v>
      </c>
      <c r="N141" s="263" t="str">
        <f>_xlfn.XLOOKUP(F141,Mapping!AY:AY,Mapping!AX:AX,"Unmapped",0,1)</f>
        <v>Valuation AIC</v>
      </c>
      <c r="O141" s="247" t="str">
        <f>_xlfn.XLOOKUP(M141,Data!F:F,Data!H:H,_xlfn.XLOOKUP(M141,'Data M-1'!F:F,'Data M-1'!G:G,"Not Found",0,-1),0,-1)</f>
        <v>Not Found</v>
      </c>
      <c r="P141" s="262" t="str">
        <f>_xlfn.XLOOKUP(M141,Data!F:F,Data!U:U,"Not Found",0,-1)</f>
        <v>Not Found</v>
      </c>
      <c r="Q141" s="266" t="str">
        <f t="shared" si="15"/>
        <v/>
      </c>
      <c r="R141" s="265" t="str">
        <f t="shared" si="16"/>
        <v/>
      </c>
      <c r="S141" s="246">
        <f t="shared" si="17"/>
        <v>0</v>
      </c>
    </row>
    <row r="142" spans="4:19" ht="15" hidden="1" customHeight="1" x14ac:dyDescent="0.2">
      <c r="D142" s="246" t="s">
        <v>2389</v>
      </c>
      <c r="E142" s="246" t="str">
        <f t="shared" si="12"/>
        <v>DEDB</v>
      </c>
      <c r="F142" s="253" t="s">
        <v>3533</v>
      </c>
      <c r="G142" s="246" t="s">
        <v>3528</v>
      </c>
      <c r="H142" s="246" t="s">
        <v>2366</v>
      </c>
      <c r="I142" s="246">
        <f t="shared" si="13"/>
        <v>13</v>
      </c>
      <c r="J142" s="262">
        <f>IFERROR(VLOOKUP(I142,Calendar!H:I,2,0)+23/24+59/60/24,"")</f>
        <v>46132.999305555561</v>
      </c>
      <c r="M142" s="263" t="str">
        <f t="shared" si="14"/>
        <v>MCPDEDBValuation AIC</v>
      </c>
      <c r="N142" s="263" t="str">
        <f>_xlfn.XLOOKUP(F142,Mapping!AY:AY,Mapping!AX:AX,"Unmapped",0,1)</f>
        <v>Valuation AIC</v>
      </c>
      <c r="O142" s="247" t="str">
        <f>_xlfn.XLOOKUP(M142,Data!F:F,Data!H:H,_xlfn.XLOOKUP(M142,'Data M-1'!F:F,'Data M-1'!G:G,"Not Found",0,-1),0,-1)</f>
        <v>Not Started</v>
      </c>
      <c r="P142" s="262" t="str">
        <f>_xlfn.XLOOKUP(M142,Data!F:F,Data!U:U,"Not Found",0,-1)</f>
        <v>Not Found</v>
      </c>
      <c r="Q142" s="266" t="str">
        <f t="shared" si="15"/>
        <v/>
      </c>
      <c r="R142" s="265" t="str">
        <f t="shared" si="16"/>
        <v/>
      </c>
      <c r="S142" s="246">
        <f t="shared" si="17"/>
        <v>0</v>
      </c>
    </row>
    <row r="143" spans="4:19" ht="15" hidden="1" customHeight="1" x14ac:dyDescent="0.2">
      <c r="D143" s="246" t="s">
        <v>2422</v>
      </c>
      <c r="E143" s="246" t="str">
        <f t="shared" si="12"/>
        <v>ESDB</v>
      </c>
      <c r="F143" s="253" t="s">
        <v>3533</v>
      </c>
      <c r="G143" s="246" t="s">
        <v>3528</v>
      </c>
      <c r="H143" s="246" t="s">
        <v>2366</v>
      </c>
      <c r="I143" s="246">
        <f t="shared" si="13"/>
        <v>13</v>
      </c>
      <c r="J143" s="262">
        <f>IFERROR(VLOOKUP(I143,Calendar!H:I,2,0)+23/24+59/60/24,"")</f>
        <v>46132.999305555561</v>
      </c>
      <c r="M143" s="263" t="str">
        <f t="shared" si="14"/>
        <v>MCPESDBValuation AIC</v>
      </c>
      <c r="N143" s="263" t="str">
        <f>_xlfn.XLOOKUP(F143,Mapping!AY:AY,Mapping!AX:AX,"Unmapped",0,1)</f>
        <v>Valuation AIC</v>
      </c>
      <c r="O143" s="247" t="str">
        <f>_xlfn.XLOOKUP(M143,Data!F:F,Data!H:H,_xlfn.XLOOKUP(M143,'Data M-1'!F:F,'Data M-1'!G:G,"Not Found",0,-1),0,-1)</f>
        <v>Not Started</v>
      </c>
      <c r="P143" s="262" t="str">
        <f>_xlfn.XLOOKUP(M143,Data!F:F,Data!U:U,"Not Found",0,-1)</f>
        <v>Not Found</v>
      </c>
      <c r="Q143" s="266" t="str">
        <f t="shared" si="15"/>
        <v/>
      </c>
      <c r="R143" s="265" t="str">
        <f t="shared" si="16"/>
        <v/>
      </c>
      <c r="S143" s="246">
        <f t="shared" si="17"/>
        <v>0</v>
      </c>
    </row>
    <row r="144" spans="4:19" ht="15" hidden="1" customHeight="1" x14ac:dyDescent="0.2">
      <c r="D144" s="246" t="s">
        <v>2426</v>
      </c>
      <c r="E144" s="246" t="str">
        <f t="shared" si="12"/>
        <v>FRDB</v>
      </c>
      <c r="F144" s="253" t="s">
        <v>3533</v>
      </c>
      <c r="G144" s="246" t="s">
        <v>3528</v>
      </c>
      <c r="H144" s="246" t="s">
        <v>2366</v>
      </c>
      <c r="I144" s="246">
        <f t="shared" si="13"/>
        <v>13</v>
      </c>
      <c r="J144" s="262">
        <f>IFERROR(VLOOKUP(I144,Calendar!H:I,2,0)+23/24+59/60/24,"")</f>
        <v>46132.999305555561</v>
      </c>
      <c r="M144" s="263" t="str">
        <f t="shared" si="14"/>
        <v>MCPFRDBValuation AIC</v>
      </c>
      <c r="N144" s="263" t="str">
        <f>_xlfn.XLOOKUP(F144,Mapping!AY:AY,Mapping!AX:AX,"Unmapped",0,1)</f>
        <v>Valuation AIC</v>
      </c>
      <c r="O144" s="247" t="str">
        <f>_xlfn.XLOOKUP(M144,Data!F:F,Data!H:H,_xlfn.XLOOKUP(M144,'Data M-1'!F:F,'Data M-1'!G:G,"Not Found",0,-1),0,-1)</f>
        <v>Not Started</v>
      </c>
      <c r="P144" s="262" t="str">
        <f>_xlfn.XLOOKUP(M144,Data!F:F,Data!U:U,"Not Found",0,-1)</f>
        <v>Not Found</v>
      </c>
      <c r="Q144" s="266" t="str">
        <f t="shared" si="15"/>
        <v/>
      </c>
      <c r="R144" s="265" t="str">
        <f t="shared" si="16"/>
        <v/>
      </c>
      <c r="S144" s="246">
        <f t="shared" si="17"/>
        <v>0</v>
      </c>
    </row>
    <row r="145" spans="4:19" ht="15" hidden="1" customHeight="1" x14ac:dyDescent="0.2">
      <c r="D145" s="246" t="s">
        <v>2362</v>
      </c>
      <c r="E145" s="246" t="str">
        <f t="shared" si="12"/>
        <v>ITDB</v>
      </c>
      <c r="F145" s="253" t="s">
        <v>3533</v>
      </c>
      <c r="G145" s="246" t="s">
        <v>3528</v>
      </c>
      <c r="H145" s="246" t="s">
        <v>2366</v>
      </c>
      <c r="I145" s="246">
        <f t="shared" si="13"/>
        <v>13</v>
      </c>
      <c r="J145" s="262">
        <f>IFERROR(VLOOKUP(I145,Calendar!H:I,2,0)+23/24+59/60/24,"")</f>
        <v>46132.999305555561</v>
      </c>
      <c r="M145" s="263" t="str">
        <f t="shared" si="14"/>
        <v>MCPITDBValuation AIC</v>
      </c>
      <c r="N145" s="263" t="str">
        <f>_xlfn.XLOOKUP(F145,Mapping!AY:AY,Mapping!AX:AX,"Unmapped",0,1)</f>
        <v>Valuation AIC</v>
      </c>
      <c r="O145" s="247" t="str">
        <f>_xlfn.XLOOKUP(M145,Data!F:F,Data!H:H,_xlfn.XLOOKUP(M145,'Data M-1'!F:F,'Data M-1'!G:G,"Not Found",0,-1),0,-1)</f>
        <v>Not Started</v>
      </c>
      <c r="P145" s="262" t="str">
        <f>_xlfn.XLOOKUP(M145,Data!F:F,Data!U:U,"Not Found",0,-1)</f>
        <v>Not Found</v>
      </c>
      <c r="Q145" s="266" t="str">
        <f t="shared" si="15"/>
        <v/>
      </c>
      <c r="R145" s="265" t="str">
        <f t="shared" si="16"/>
        <v/>
      </c>
      <c r="S145" s="246">
        <f t="shared" si="17"/>
        <v>0</v>
      </c>
    </row>
    <row r="146" spans="4:19" ht="15" hidden="1" customHeight="1" x14ac:dyDescent="0.2">
      <c r="D146" s="246" t="s">
        <v>2385</v>
      </c>
      <c r="E146" s="246" t="str">
        <f t="shared" si="12"/>
        <v>NLRB</v>
      </c>
      <c r="F146" s="253" t="s">
        <v>3533</v>
      </c>
      <c r="G146" s="246" t="s">
        <v>3528</v>
      </c>
      <c r="H146" s="246" t="s">
        <v>2366</v>
      </c>
      <c r="I146" s="246">
        <f t="shared" si="13"/>
        <v>13</v>
      </c>
      <c r="J146" s="262">
        <f>IFERROR(VLOOKUP(I146,Calendar!H:I,2,0)+23/24+59/60/24,"")</f>
        <v>46132.999305555561</v>
      </c>
      <c r="M146" s="263" t="str">
        <f t="shared" si="14"/>
        <v>MCPNLRBValuation AIC</v>
      </c>
      <c r="N146" s="263" t="str">
        <f>_xlfn.XLOOKUP(F146,Mapping!AY:AY,Mapping!AX:AX,"Unmapped",0,1)</f>
        <v>Valuation AIC</v>
      </c>
      <c r="O146" s="247" t="str">
        <f>_xlfn.XLOOKUP(M146,Data!F:F,Data!H:H,_xlfn.XLOOKUP(M146,'Data M-1'!F:F,'Data M-1'!G:G,"Not Found",0,-1),0,-1)</f>
        <v>Not Started</v>
      </c>
      <c r="P146" s="262" t="str">
        <f>_xlfn.XLOOKUP(M146,Data!F:F,Data!U:U,"Not Found",0,-1)</f>
        <v>Not Found</v>
      </c>
      <c r="Q146" s="266" t="str">
        <f t="shared" si="15"/>
        <v/>
      </c>
      <c r="R146" s="265" t="str">
        <f t="shared" si="16"/>
        <v/>
      </c>
      <c r="S146" s="246">
        <f t="shared" si="17"/>
        <v>0</v>
      </c>
    </row>
    <row r="147" spans="4:19" ht="15" hidden="1" customHeight="1" x14ac:dyDescent="0.2">
      <c r="D147" s="246" t="s">
        <v>260</v>
      </c>
      <c r="E147" s="246" t="str">
        <f t="shared" si="12"/>
        <v>NLBTR</v>
      </c>
      <c r="F147" s="253" t="s">
        <v>3533</v>
      </c>
      <c r="G147" s="246" t="s">
        <v>3528</v>
      </c>
      <c r="H147" s="246" t="s">
        <v>2366</v>
      </c>
      <c r="I147" s="246">
        <f t="shared" si="13"/>
        <v>13</v>
      </c>
      <c r="J147" s="262">
        <f>IFERROR(VLOOKUP(I147,Calendar!H:I,2,0)+23/24+59/60/24,"")</f>
        <v>46132.999305555561</v>
      </c>
      <c r="M147" s="263" t="str">
        <f t="shared" si="14"/>
        <v>MCPNLBTRValuation AIC</v>
      </c>
      <c r="N147" s="263" t="str">
        <f>_xlfn.XLOOKUP(F147,Mapping!AY:AY,Mapping!AX:AX,"Unmapped",0,1)</f>
        <v>Valuation AIC</v>
      </c>
      <c r="O147" s="247" t="str">
        <f>_xlfn.XLOOKUP(M147,Data!F:F,Data!H:H,_xlfn.XLOOKUP(M147,'Data M-1'!F:F,'Data M-1'!G:G,"Not Found",0,-1),0,-1)</f>
        <v>Not Found</v>
      </c>
      <c r="P147" s="262" t="str">
        <f>_xlfn.XLOOKUP(M147,Data!F:F,Data!U:U,"Not Found",0,-1)</f>
        <v>Not Found</v>
      </c>
      <c r="Q147" s="266" t="str">
        <f t="shared" si="15"/>
        <v/>
      </c>
      <c r="R147" s="265" t="str">
        <f t="shared" si="16"/>
        <v/>
      </c>
      <c r="S147" s="246">
        <f t="shared" si="17"/>
        <v>0</v>
      </c>
    </row>
    <row r="148" spans="4:19" ht="15" hidden="1" customHeight="1" x14ac:dyDescent="0.2">
      <c r="D148" s="246" t="s">
        <v>2386</v>
      </c>
      <c r="E148" s="246" t="str">
        <f t="shared" si="12"/>
        <v>PLDB</v>
      </c>
      <c r="F148" s="253" t="s">
        <v>3533</v>
      </c>
      <c r="G148" s="246" t="s">
        <v>3528</v>
      </c>
      <c r="H148" s="246" t="s">
        <v>2366</v>
      </c>
      <c r="I148" s="246">
        <f t="shared" si="13"/>
        <v>13</v>
      </c>
      <c r="J148" s="262">
        <f>IFERROR(VLOOKUP(I148,Calendar!H:I,2,0)+23/24+59/60/24,"")</f>
        <v>46132.999305555561</v>
      </c>
      <c r="M148" s="263" t="str">
        <f t="shared" si="14"/>
        <v>MCPPLDBValuation AIC</v>
      </c>
      <c r="N148" s="263" t="str">
        <f>_xlfn.XLOOKUP(F148,Mapping!AY:AY,Mapping!AX:AX,"Unmapped",0,1)</f>
        <v>Valuation AIC</v>
      </c>
      <c r="O148" s="247" t="str">
        <f>_xlfn.XLOOKUP(M148,Data!F:F,Data!H:H,_xlfn.XLOOKUP(M148,'Data M-1'!F:F,'Data M-1'!G:G,"Not Found",0,-1),0,-1)</f>
        <v>Not Started</v>
      </c>
      <c r="P148" s="262" t="str">
        <f>_xlfn.XLOOKUP(M148,Data!F:F,Data!U:U,"Not Found",0,-1)</f>
        <v>Not Found</v>
      </c>
      <c r="Q148" s="266" t="str">
        <f t="shared" si="15"/>
        <v/>
      </c>
      <c r="R148" s="265" t="str">
        <f t="shared" si="16"/>
        <v/>
      </c>
      <c r="S148" s="246">
        <f t="shared" si="17"/>
        <v>0</v>
      </c>
    </row>
    <row r="149" spans="4:19" ht="15" hidden="1" customHeight="1" x14ac:dyDescent="0.2">
      <c r="D149" s="246" t="s">
        <v>2381</v>
      </c>
      <c r="E149" s="246" t="str">
        <f t="shared" si="12"/>
        <v>TRDB</v>
      </c>
      <c r="F149" s="253" t="s">
        <v>3533</v>
      </c>
      <c r="G149" s="246" t="s">
        <v>3528</v>
      </c>
      <c r="H149" s="246" t="s">
        <v>2366</v>
      </c>
      <c r="I149" s="246">
        <f t="shared" si="13"/>
        <v>13</v>
      </c>
      <c r="J149" s="262">
        <f>IFERROR(VLOOKUP(I149,Calendar!H:I,2,0)+23/24+59/60/24,"")</f>
        <v>46132.999305555561</v>
      </c>
      <c r="M149" s="263" t="str">
        <f t="shared" si="14"/>
        <v>MCPTRDBValuation AIC</v>
      </c>
      <c r="N149" s="263" t="str">
        <f>_xlfn.XLOOKUP(F149,Mapping!AY:AY,Mapping!AX:AX,"Unmapped",0,1)</f>
        <v>Valuation AIC</v>
      </c>
      <c r="O149" s="247" t="str">
        <f>_xlfn.XLOOKUP(M149,Data!F:F,Data!H:H,_xlfn.XLOOKUP(M149,'Data M-1'!F:F,'Data M-1'!G:G,"Not Found",0,-1),0,-1)</f>
        <v>Not Started</v>
      </c>
      <c r="P149" s="262" t="str">
        <f>_xlfn.XLOOKUP(M149,Data!F:F,Data!U:U,"Not Found",0,-1)</f>
        <v>Not Found</v>
      </c>
      <c r="Q149" s="266" t="str">
        <f t="shared" si="15"/>
        <v/>
      </c>
      <c r="R149" s="265" t="str">
        <f t="shared" si="16"/>
        <v/>
      </c>
      <c r="S149" s="246">
        <f t="shared" si="17"/>
        <v>0</v>
      </c>
    </row>
    <row r="150" spans="4:19" ht="15" hidden="1" customHeight="1" x14ac:dyDescent="0.2">
      <c r="D150" s="246" t="s">
        <v>358</v>
      </c>
      <c r="E150" s="246" t="str">
        <f t="shared" si="12"/>
        <v>WBUS</v>
      </c>
      <c r="F150" s="253" t="s">
        <v>3533</v>
      </c>
      <c r="G150" s="246" t="s">
        <v>3528</v>
      </c>
      <c r="H150" s="246" t="s">
        <v>2366</v>
      </c>
      <c r="I150" s="246">
        <f t="shared" si="13"/>
        <v>13</v>
      </c>
      <c r="J150" s="262">
        <f>IFERROR(VLOOKUP(I150,Calendar!H:I,2,0)+23/24+59/60/24,"")</f>
        <v>46132.999305555561</v>
      </c>
      <c r="M150" s="263" t="str">
        <f t="shared" si="14"/>
        <v>MCPWBUSValuation AIC</v>
      </c>
      <c r="N150" s="263" t="str">
        <f>_xlfn.XLOOKUP(F150,Mapping!AY:AY,Mapping!AX:AX,"Unmapped",0,1)</f>
        <v>Valuation AIC</v>
      </c>
      <c r="O150" s="247" t="str">
        <f>_xlfn.XLOOKUP(M150,Data!F:F,Data!H:H,_xlfn.XLOOKUP(M150,'Data M-1'!F:F,'Data M-1'!G:G,"Not Found",0,-1),0,-1)</f>
        <v>Not Started</v>
      </c>
      <c r="P150" s="262" t="str">
        <f>_xlfn.XLOOKUP(M150,Data!F:F,Data!U:U,"Not Found",0,-1)</f>
        <v>Not Found</v>
      </c>
      <c r="Q150" s="266" t="str">
        <f t="shared" si="15"/>
        <v/>
      </c>
      <c r="R150" s="265" t="str">
        <f t="shared" si="16"/>
        <v/>
      </c>
      <c r="S150" s="246">
        <f t="shared" si="17"/>
        <v>0</v>
      </c>
    </row>
    <row r="151" spans="4:19" ht="15" hidden="1" customHeight="1" x14ac:dyDescent="0.2">
      <c r="D151" s="246" t="s">
        <v>2417</v>
      </c>
      <c r="E151" s="246" t="str">
        <f t="shared" si="12"/>
        <v>AUDB</v>
      </c>
      <c r="F151" s="253" t="s">
        <v>3533</v>
      </c>
      <c r="G151" s="246" t="s">
        <v>3528</v>
      </c>
      <c r="H151" s="246" t="s">
        <v>2366</v>
      </c>
      <c r="I151" s="246">
        <f t="shared" si="13"/>
        <v>13</v>
      </c>
      <c r="J151" s="262">
        <f>IFERROR(VLOOKUP(I151,Calendar!H:I,2,0)+23/24+59/60/24,"")</f>
        <v>46132.999305555561</v>
      </c>
      <c r="M151" s="263" t="str">
        <f t="shared" si="14"/>
        <v>MCPAUDBValuation AIC</v>
      </c>
      <c r="N151" s="263" t="str">
        <f>_xlfn.XLOOKUP(F151,Mapping!AY:AY,Mapping!AX:AX,"Unmapped",0,1)</f>
        <v>Valuation AIC</v>
      </c>
      <c r="O151" s="247" t="str">
        <f>_xlfn.XLOOKUP(M151,Data!F:F,Data!H:H,_xlfn.XLOOKUP(M151,'Data M-1'!F:F,'Data M-1'!G:G,"Not Found",0,-1),0,-1)</f>
        <v>Not Found</v>
      </c>
      <c r="P151" s="262" t="str">
        <f>_xlfn.XLOOKUP(M151,Data!F:F,Data!U:U,"Not Found",0,-1)</f>
        <v>Not Found</v>
      </c>
      <c r="Q151" s="266" t="str">
        <f t="shared" si="15"/>
        <v/>
      </c>
      <c r="R151" s="265" t="str">
        <f t="shared" si="16"/>
        <v/>
      </c>
      <c r="S151" s="246">
        <f t="shared" si="17"/>
        <v>0</v>
      </c>
    </row>
    <row r="152" spans="4:19" ht="15" hidden="1" customHeight="1" x14ac:dyDescent="0.2">
      <c r="D152" s="246" t="s">
        <v>715</v>
      </c>
      <c r="E152" s="246" t="str">
        <f t="shared" si="12"/>
        <v>ICDB</v>
      </c>
      <c r="F152" s="253" t="s">
        <v>3533</v>
      </c>
      <c r="G152" s="246" t="s">
        <v>3528</v>
      </c>
      <c r="H152" s="246" t="s">
        <v>2366</v>
      </c>
      <c r="I152" s="246">
        <f t="shared" si="13"/>
        <v>13</v>
      </c>
      <c r="J152" s="262">
        <f>IFERROR(VLOOKUP(I152,Calendar!H:I,2,0)+23/24+59/60/24,"")</f>
        <v>46132.999305555561</v>
      </c>
      <c r="M152" s="263" t="str">
        <f t="shared" si="14"/>
        <v>MCPICDBValuation AIC</v>
      </c>
      <c r="N152" s="263" t="str">
        <f>_xlfn.XLOOKUP(F152,Mapping!AY:AY,Mapping!AX:AX,"Unmapped",0,1)</f>
        <v>Valuation AIC</v>
      </c>
      <c r="O152" s="247" t="str">
        <f>_xlfn.XLOOKUP(M152,Data!F:F,Data!H:H,_xlfn.XLOOKUP(M152,'Data M-1'!F:F,'Data M-1'!G:G,"Not Found",0,-1),0,-1)</f>
        <v>Not Found</v>
      </c>
      <c r="P152" s="262" t="str">
        <f>_xlfn.XLOOKUP(M152,Data!F:F,Data!U:U,"Not Found",0,-1)</f>
        <v>Not Found</v>
      </c>
      <c r="Q152" s="266" t="str">
        <f t="shared" si="15"/>
        <v/>
      </c>
      <c r="R152" s="265" t="str">
        <f t="shared" si="16"/>
        <v/>
      </c>
      <c r="S152" s="246">
        <f t="shared" si="17"/>
        <v>0</v>
      </c>
    </row>
    <row r="153" spans="4:19" ht="15" hidden="1" customHeight="1" x14ac:dyDescent="0.2">
      <c r="D153" s="246" t="s">
        <v>2417</v>
      </c>
      <c r="E153" s="246" t="str">
        <f t="shared" si="12"/>
        <v>AUDB</v>
      </c>
      <c r="F153" s="253" t="s">
        <v>1833</v>
      </c>
      <c r="G153" s="246" t="s">
        <v>3528</v>
      </c>
      <c r="H153" s="246" t="s">
        <v>2366</v>
      </c>
      <c r="I153" s="246">
        <f t="shared" si="13"/>
        <v>13</v>
      </c>
      <c r="J153" s="262">
        <f>IFERROR(VLOOKUP(I153,Calendar!H:I,2,0)+23/24+59/60/24,"")</f>
        <v>46132.999305555561</v>
      </c>
      <c r="M153" s="263" t="str">
        <f t="shared" si="14"/>
        <v>MCPAUDBEC</v>
      </c>
      <c r="N153" s="263" t="str">
        <f>_xlfn.XLOOKUP(F153,Mapping!AY:AY,Mapping!AX:AX,"Unmapped",0,1)</f>
        <v>EC</v>
      </c>
      <c r="O153" s="247" t="str">
        <f>_xlfn.XLOOKUP(M153,Data!F:F,Data!H:H,_xlfn.XLOOKUP(M153,'Data M-1'!F:F,'Data M-1'!G:G,"Not Found",0,-1),0,-1)</f>
        <v>Completed</v>
      </c>
      <c r="P153" s="262">
        <f>_xlfn.XLOOKUP(M153,Data!F:F,Data!U:U,"Not Found",0,-1)</f>
        <v>46121.703472222223</v>
      </c>
      <c r="Q153" s="266">
        <f t="shared" si="15"/>
        <v>11.295833333337214</v>
      </c>
      <c r="R153" s="265" t="str">
        <f t="shared" si="16"/>
        <v>11d 7hr</v>
      </c>
      <c r="S153" s="246">
        <f t="shared" si="17"/>
        <v>0</v>
      </c>
    </row>
    <row r="154" spans="4:19" ht="15" hidden="1" customHeight="1" x14ac:dyDescent="0.2">
      <c r="D154" s="246" t="s">
        <v>2394</v>
      </c>
      <c r="E154" s="246" t="str">
        <f t="shared" si="12"/>
        <v>BEDB</v>
      </c>
      <c r="F154" s="253" t="s">
        <v>1833</v>
      </c>
      <c r="G154" s="246" t="s">
        <v>3528</v>
      </c>
      <c r="H154" s="246" t="s">
        <v>2355</v>
      </c>
      <c r="I154" s="246">
        <f t="shared" si="13"/>
        <v>10</v>
      </c>
      <c r="J154" s="262">
        <f>IFERROR(VLOOKUP(I154,Calendar!H:I,2,0)+23/24+59/60/24,"")</f>
        <v>46127.999305555561</v>
      </c>
      <c r="M154" s="263" t="str">
        <f t="shared" si="14"/>
        <v>MCPBEDBEC</v>
      </c>
      <c r="N154" s="263" t="str">
        <f>_xlfn.XLOOKUP(F154,Mapping!AY:AY,Mapping!AX:AX,"Unmapped",0,1)</f>
        <v>EC</v>
      </c>
      <c r="O154" s="247" t="str">
        <f>_xlfn.XLOOKUP(M154,Data!F:F,Data!H:H,_xlfn.XLOOKUP(M154,'Data M-1'!F:F,'Data M-1'!G:G,"Not Found",0,-1),0,-1)</f>
        <v>Not Started</v>
      </c>
      <c r="P154" s="262" t="str">
        <f>_xlfn.XLOOKUP(M154,Data!F:F,Data!U:U,"Not Found",0,-1)</f>
        <v>Not Found</v>
      </c>
      <c r="Q154" s="266" t="str">
        <f t="shared" si="15"/>
        <v/>
      </c>
      <c r="R154" s="265" t="str">
        <f t="shared" si="16"/>
        <v/>
      </c>
      <c r="S154" s="246">
        <f t="shared" si="17"/>
        <v>0</v>
      </c>
    </row>
    <row r="155" spans="4:19" ht="15" hidden="1" customHeight="1" x14ac:dyDescent="0.2">
      <c r="D155" s="246" t="s">
        <v>179</v>
      </c>
      <c r="E155" s="246" t="str">
        <f t="shared" si="12"/>
        <v>BEGT</v>
      </c>
      <c r="F155" s="253" t="s">
        <v>1833</v>
      </c>
      <c r="G155" s="246" t="s">
        <v>3528</v>
      </c>
      <c r="H155" s="246" t="s">
        <v>2342</v>
      </c>
      <c r="I155" s="246">
        <f t="shared" si="13"/>
        <v>6</v>
      </c>
      <c r="J155" s="262">
        <f>IFERROR(VLOOKUP(I155,Calendar!H:I,2,0)+23/24+59/60/24,"")</f>
        <v>46121.999305555561</v>
      </c>
      <c r="M155" s="263" t="str">
        <f t="shared" si="14"/>
        <v>MCPBEGTEC</v>
      </c>
      <c r="N155" s="263" t="str">
        <f>_xlfn.XLOOKUP(F155,Mapping!AY:AY,Mapping!AX:AX,"Unmapped",0,1)</f>
        <v>EC</v>
      </c>
      <c r="O155" s="247" t="str">
        <f>_xlfn.XLOOKUP(M155,Data!F:F,Data!H:H,_xlfn.XLOOKUP(M155,'Data M-1'!F:F,'Data M-1'!G:G,"Not Found",0,-1),0,-1)</f>
        <v>Completed</v>
      </c>
      <c r="P155" s="262">
        <f>_xlfn.XLOOKUP(M155,Data!F:F,Data!U:U,"Not Found",0,-1)</f>
        <v>46119.500694444447</v>
      </c>
      <c r="Q155" s="266">
        <f t="shared" si="15"/>
        <v>2.4986111111138598</v>
      </c>
      <c r="R155" s="265" t="str">
        <f t="shared" si="16"/>
        <v>2d 11hr</v>
      </c>
      <c r="S155" s="246">
        <f t="shared" si="17"/>
        <v>0</v>
      </c>
    </row>
    <row r="156" spans="4:19" ht="15" hidden="1" customHeight="1" x14ac:dyDescent="0.2">
      <c r="D156" s="246" t="s">
        <v>2389</v>
      </c>
      <c r="E156" s="246" t="str">
        <f t="shared" si="12"/>
        <v>DEDB</v>
      </c>
      <c r="F156" s="253" t="s">
        <v>1833</v>
      </c>
      <c r="G156" s="246" t="s">
        <v>3528</v>
      </c>
      <c r="H156" s="246" t="s">
        <v>2366</v>
      </c>
      <c r="I156" s="246">
        <f t="shared" si="13"/>
        <v>13</v>
      </c>
      <c r="J156" s="262">
        <f>IFERROR(VLOOKUP(I156,Calendar!H:I,2,0)+23/24+59/60/24,"")</f>
        <v>46132.999305555561</v>
      </c>
      <c r="M156" s="263" t="str">
        <f t="shared" si="14"/>
        <v>MCPDEDBEC</v>
      </c>
      <c r="N156" s="263" t="str">
        <f>_xlfn.XLOOKUP(F156,Mapping!AY:AY,Mapping!AX:AX,"Unmapped",0,1)</f>
        <v>EC</v>
      </c>
      <c r="O156" s="247" t="str">
        <f>_xlfn.XLOOKUP(M156,Data!F:F,Data!H:H,_xlfn.XLOOKUP(M156,'Data M-1'!F:F,'Data M-1'!G:G,"Not Found",0,-1),0,-1)</f>
        <v>Not Started</v>
      </c>
      <c r="P156" s="262" t="str">
        <f>_xlfn.XLOOKUP(M156,Data!F:F,Data!U:U,"Not Found",0,-1)</f>
        <v>Not Found</v>
      </c>
      <c r="Q156" s="266" t="str">
        <f t="shared" si="15"/>
        <v/>
      </c>
      <c r="R156" s="265" t="str">
        <f t="shared" si="16"/>
        <v/>
      </c>
      <c r="S156" s="246">
        <f t="shared" si="17"/>
        <v>0</v>
      </c>
    </row>
    <row r="157" spans="4:19" ht="15" hidden="1" customHeight="1" x14ac:dyDescent="0.2">
      <c r="D157" s="246" t="s">
        <v>2422</v>
      </c>
      <c r="E157" s="246" t="str">
        <f t="shared" si="12"/>
        <v>ESDB</v>
      </c>
      <c r="F157" s="253" t="s">
        <v>1833</v>
      </c>
      <c r="G157" s="246" t="s">
        <v>3528</v>
      </c>
      <c r="H157" s="246" t="s">
        <v>2355</v>
      </c>
      <c r="I157" s="246">
        <f t="shared" si="13"/>
        <v>10</v>
      </c>
      <c r="J157" s="262">
        <f>IFERROR(VLOOKUP(I157,Calendar!H:I,2,0)+23/24+59/60/24,"")</f>
        <v>46127.999305555561</v>
      </c>
      <c r="M157" s="263" t="str">
        <f t="shared" si="14"/>
        <v>MCPESDBEC</v>
      </c>
      <c r="N157" s="263" t="str">
        <f>_xlfn.XLOOKUP(F157,Mapping!AY:AY,Mapping!AX:AX,"Unmapped",0,1)</f>
        <v>EC</v>
      </c>
      <c r="O157" s="247" t="str">
        <f>_xlfn.XLOOKUP(M157,Data!F:F,Data!H:H,_xlfn.XLOOKUP(M157,'Data M-1'!F:F,'Data M-1'!G:G,"Not Found",0,-1),0,-1)</f>
        <v>Not Started</v>
      </c>
      <c r="P157" s="262" t="str">
        <f>_xlfn.XLOOKUP(M157,Data!F:F,Data!U:U,"Not Found",0,-1)</f>
        <v>Not Found</v>
      </c>
      <c r="Q157" s="266" t="str">
        <f t="shared" si="15"/>
        <v/>
      </c>
      <c r="R157" s="265" t="str">
        <f t="shared" si="16"/>
        <v/>
      </c>
      <c r="S157" s="246">
        <f t="shared" si="17"/>
        <v>0</v>
      </c>
    </row>
    <row r="158" spans="4:19" ht="15" hidden="1" customHeight="1" x14ac:dyDescent="0.2">
      <c r="D158" s="246" t="s">
        <v>2426</v>
      </c>
      <c r="E158" s="246" t="str">
        <f t="shared" si="12"/>
        <v>FRDB</v>
      </c>
      <c r="F158" s="253" t="s">
        <v>1833</v>
      </c>
      <c r="G158" s="246" t="s">
        <v>3528</v>
      </c>
      <c r="H158" s="246" t="s">
        <v>2366</v>
      </c>
      <c r="I158" s="246">
        <f t="shared" si="13"/>
        <v>13</v>
      </c>
      <c r="J158" s="262">
        <f>IFERROR(VLOOKUP(I158,Calendar!H:I,2,0)+23/24+59/60/24,"")</f>
        <v>46132.999305555561</v>
      </c>
      <c r="M158" s="263" t="str">
        <f t="shared" si="14"/>
        <v>MCPFRDBEC</v>
      </c>
      <c r="N158" s="263" t="str">
        <f>_xlfn.XLOOKUP(F158,Mapping!AY:AY,Mapping!AX:AX,"Unmapped",0,1)</f>
        <v>EC</v>
      </c>
      <c r="O158" s="247" t="str">
        <f>_xlfn.XLOOKUP(M158,Data!F:F,Data!H:H,_xlfn.XLOOKUP(M158,'Data M-1'!F:F,'Data M-1'!G:G,"Not Found",0,-1),0,-1)</f>
        <v>Completed</v>
      </c>
      <c r="P158" s="262">
        <f>_xlfn.XLOOKUP(M158,Data!F:F,Data!U:U,"Not Found",0,-1)</f>
        <v>46122.3</v>
      </c>
      <c r="Q158" s="266">
        <f t="shared" si="15"/>
        <v>10.699305555557657</v>
      </c>
      <c r="R158" s="265" t="str">
        <f t="shared" si="16"/>
        <v>10d 16hr</v>
      </c>
      <c r="S158" s="246">
        <f t="shared" si="17"/>
        <v>0</v>
      </c>
    </row>
    <row r="159" spans="4:19" ht="15" hidden="1" customHeight="1" x14ac:dyDescent="0.2">
      <c r="D159" s="246" t="s">
        <v>2362</v>
      </c>
      <c r="E159" s="246" t="str">
        <f t="shared" si="12"/>
        <v>ITDB</v>
      </c>
      <c r="F159" s="253" t="s">
        <v>1833</v>
      </c>
      <c r="G159" s="246" t="s">
        <v>3528</v>
      </c>
      <c r="H159" s="246" t="s">
        <v>2355</v>
      </c>
      <c r="I159" s="246">
        <f t="shared" si="13"/>
        <v>10</v>
      </c>
      <c r="J159" s="262">
        <f>IFERROR(VLOOKUP(I159,Calendar!H:I,2,0)+23/24+59/60/24,"")</f>
        <v>46127.999305555561</v>
      </c>
      <c r="M159" s="263" t="str">
        <f t="shared" si="14"/>
        <v>MCPITDBEC</v>
      </c>
      <c r="N159" s="263" t="str">
        <f>_xlfn.XLOOKUP(F159,Mapping!AY:AY,Mapping!AX:AX,"Unmapped",0,1)</f>
        <v>EC</v>
      </c>
      <c r="O159" s="247" t="str">
        <f>_xlfn.XLOOKUP(M159,Data!F:F,Data!H:H,_xlfn.XLOOKUP(M159,'Data M-1'!F:F,'Data M-1'!G:G,"Not Found",0,-1),0,-1)</f>
        <v>Not Started</v>
      </c>
      <c r="P159" s="262" t="str">
        <f>_xlfn.XLOOKUP(M159,Data!F:F,Data!U:U,"Not Found",0,-1)</f>
        <v>Not Found</v>
      </c>
      <c r="Q159" s="266" t="str">
        <f t="shared" si="15"/>
        <v/>
      </c>
      <c r="R159" s="265" t="str">
        <f t="shared" si="16"/>
        <v/>
      </c>
      <c r="S159" s="246">
        <f t="shared" si="17"/>
        <v>0</v>
      </c>
    </row>
    <row r="160" spans="4:19" ht="15" hidden="1" customHeight="1" x14ac:dyDescent="0.2">
      <c r="D160" s="246" t="s">
        <v>2392</v>
      </c>
      <c r="E160" s="246" t="str">
        <f t="shared" si="12"/>
        <v>LUDB</v>
      </c>
      <c r="F160" s="253" t="s">
        <v>1833</v>
      </c>
      <c r="G160" s="246" t="s">
        <v>3528</v>
      </c>
      <c r="H160" s="246" t="s">
        <v>2366</v>
      </c>
      <c r="I160" s="246">
        <f t="shared" si="13"/>
        <v>13</v>
      </c>
      <c r="J160" s="262">
        <f>IFERROR(VLOOKUP(I160,Calendar!H:I,2,0)+23/24+59/60/24,"")</f>
        <v>46132.999305555561</v>
      </c>
      <c r="M160" s="263" t="str">
        <f t="shared" si="14"/>
        <v>MCPLUDBEC</v>
      </c>
      <c r="N160" s="263" t="str">
        <f>_xlfn.XLOOKUP(F160,Mapping!AY:AY,Mapping!AX:AX,"Unmapped",0,1)</f>
        <v>EC</v>
      </c>
      <c r="O160" s="247" t="str">
        <f>_xlfn.XLOOKUP(M160,Data!F:F,Data!H:H,_xlfn.XLOOKUP(M160,'Data M-1'!F:F,'Data M-1'!G:G,"Not Found",0,-1),0,-1)</f>
        <v>Not Started</v>
      </c>
      <c r="P160" s="262" t="str">
        <f>_xlfn.XLOOKUP(M160,Data!F:F,Data!U:U,"Not Found",0,-1)</f>
        <v>Not Found</v>
      </c>
      <c r="Q160" s="266" t="str">
        <f t="shared" si="15"/>
        <v/>
      </c>
      <c r="R160" s="265" t="str">
        <f t="shared" si="16"/>
        <v/>
      </c>
      <c r="S160" s="246">
        <f t="shared" si="17"/>
        <v>0</v>
      </c>
    </row>
    <row r="161" spans="4:19" ht="15" hidden="1" customHeight="1" x14ac:dyDescent="0.2">
      <c r="D161" s="246" t="s">
        <v>2385</v>
      </c>
      <c r="E161" s="246" t="str">
        <f t="shared" si="12"/>
        <v>NLRB</v>
      </c>
      <c r="F161" s="253" t="s">
        <v>1833</v>
      </c>
      <c r="G161" s="246" t="s">
        <v>3528</v>
      </c>
      <c r="H161" s="246" t="s">
        <v>2366</v>
      </c>
      <c r="I161" s="246">
        <f t="shared" si="13"/>
        <v>13</v>
      </c>
      <c r="J161" s="262">
        <f>IFERROR(VLOOKUP(I161,Calendar!H:I,2,0)+23/24+59/60/24,"")</f>
        <v>46132.999305555561</v>
      </c>
      <c r="M161" s="263" t="str">
        <f t="shared" si="14"/>
        <v>MCPNLRBEC</v>
      </c>
      <c r="N161" s="263" t="str">
        <f>_xlfn.XLOOKUP(F161,Mapping!AY:AY,Mapping!AX:AX,"Unmapped",0,1)</f>
        <v>EC</v>
      </c>
      <c r="O161" s="247" t="str">
        <f>_xlfn.XLOOKUP(M161,Data!F:F,Data!H:H,_xlfn.XLOOKUP(M161,'Data M-1'!F:F,'Data M-1'!G:G,"Not Found",0,-1),0,-1)</f>
        <v>Not Started</v>
      </c>
      <c r="P161" s="262" t="str">
        <f>_xlfn.XLOOKUP(M161,Data!F:F,Data!U:U,"Not Found",0,-1)</f>
        <v>Not Found</v>
      </c>
      <c r="Q161" s="266" t="str">
        <f t="shared" si="15"/>
        <v/>
      </c>
      <c r="R161" s="265" t="str">
        <f t="shared" si="16"/>
        <v/>
      </c>
      <c r="S161" s="246">
        <f t="shared" si="17"/>
        <v>0</v>
      </c>
    </row>
    <row r="162" spans="4:19" ht="15" hidden="1" customHeight="1" x14ac:dyDescent="0.2">
      <c r="D162" s="246" t="s">
        <v>260</v>
      </c>
      <c r="E162" s="246" t="str">
        <f t="shared" si="12"/>
        <v>NLBTR</v>
      </c>
      <c r="F162" s="253" t="s">
        <v>1833</v>
      </c>
      <c r="G162" s="246" t="s">
        <v>3528</v>
      </c>
      <c r="H162" s="246" t="s">
        <v>2342</v>
      </c>
      <c r="I162" s="246">
        <f t="shared" si="13"/>
        <v>6</v>
      </c>
      <c r="J162" s="262">
        <f>IFERROR(VLOOKUP(I162,Calendar!H:I,2,0)+23/24+59/60/24,"")</f>
        <v>46121.999305555561</v>
      </c>
      <c r="M162" s="263" t="str">
        <f t="shared" si="14"/>
        <v>MCPNLBTREC</v>
      </c>
      <c r="N162" s="263" t="str">
        <f>_xlfn.XLOOKUP(F162,Mapping!AY:AY,Mapping!AX:AX,"Unmapped",0,1)</f>
        <v>EC</v>
      </c>
      <c r="O162" s="247" t="str">
        <f>_xlfn.XLOOKUP(M162,Data!F:F,Data!H:H,_xlfn.XLOOKUP(M162,'Data M-1'!F:F,'Data M-1'!G:G,"Not Found",0,-1),0,-1)</f>
        <v>Completed</v>
      </c>
      <c r="P162" s="262">
        <f>_xlfn.XLOOKUP(M162,Data!F:F,Data!U:U,"Not Found",0,-1)</f>
        <v>46119.690972222219</v>
      </c>
      <c r="Q162" s="266">
        <f t="shared" si="15"/>
        <v>2.3083333333415794</v>
      </c>
      <c r="R162" s="265" t="str">
        <f t="shared" si="16"/>
        <v>2d 7hr</v>
      </c>
      <c r="S162" s="246">
        <f t="shared" si="17"/>
        <v>0</v>
      </c>
    </row>
    <row r="163" spans="4:19" ht="15" hidden="1" customHeight="1" x14ac:dyDescent="0.2">
      <c r="D163" s="246" t="s">
        <v>2386</v>
      </c>
      <c r="E163" s="246" t="str">
        <f t="shared" si="12"/>
        <v>PLDB</v>
      </c>
      <c r="F163" s="253" t="s">
        <v>1833</v>
      </c>
      <c r="G163" s="246" t="s">
        <v>3528</v>
      </c>
      <c r="H163" s="246" t="s">
        <v>2366</v>
      </c>
      <c r="I163" s="246">
        <f t="shared" si="13"/>
        <v>13</v>
      </c>
      <c r="J163" s="262">
        <f>IFERROR(VLOOKUP(I163,Calendar!H:I,2,0)+23/24+59/60/24,"")</f>
        <v>46132.999305555561</v>
      </c>
      <c r="M163" s="263" t="str">
        <f t="shared" si="14"/>
        <v>MCPPLDBEC</v>
      </c>
      <c r="N163" s="263" t="str">
        <f>_xlfn.XLOOKUP(F163,Mapping!AY:AY,Mapping!AX:AX,"Unmapped",0,1)</f>
        <v>EC</v>
      </c>
      <c r="O163" s="247" t="str">
        <f>_xlfn.XLOOKUP(M163,Data!F:F,Data!H:H,_xlfn.XLOOKUP(M163,'Data M-1'!F:F,'Data M-1'!G:G,"Not Found",0,-1),0,-1)</f>
        <v>Not Started</v>
      </c>
      <c r="P163" s="262" t="str">
        <f>_xlfn.XLOOKUP(M163,Data!F:F,Data!U:U,"Not Found",0,-1)</f>
        <v>Not Found</v>
      </c>
      <c r="Q163" s="266" t="str">
        <f t="shared" si="15"/>
        <v/>
      </c>
      <c r="R163" s="265" t="str">
        <f t="shared" si="16"/>
        <v/>
      </c>
      <c r="S163" s="246">
        <f t="shared" si="17"/>
        <v>0</v>
      </c>
    </row>
    <row r="164" spans="4:19" ht="15" hidden="1" customHeight="1" x14ac:dyDescent="0.2">
      <c r="D164" s="246" t="s">
        <v>3529</v>
      </c>
      <c r="E164" s="246" t="str">
        <f t="shared" si="12"/>
        <v>RODB</v>
      </c>
      <c r="F164" s="253" t="s">
        <v>1833</v>
      </c>
      <c r="G164" s="246" t="s">
        <v>3528</v>
      </c>
      <c r="H164" s="246" t="s">
        <v>2366</v>
      </c>
      <c r="I164" s="246">
        <f t="shared" si="13"/>
        <v>13</v>
      </c>
      <c r="J164" s="262">
        <f>IFERROR(VLOOKUP(I164,Calendar!H:I,2,0)+23/24+59/60/24,"")</f>
        <v>46132.999305555561</v>
      </c>
      <c r="M164" s="263" t="str">
        <f t="shared" si="14"/>
        <v>MCPRODBEC</v>
      </c>
      <c r="N164" s="263" t="str">
        <f>_xlfn.XLOOKUP(F164,Mapping!AY:AY,Mapping!AX:AX,"Unmapped",0,1)</f>
        <v>EC</v>
      </c>
      <c r="O164" s="247" t="str">
        <f>_xlfn.XLOOKUP(M164,Data!F:F,Data!H:H,_xlfn.XLOOKUP(M164,'Data M-1'!F:F,'Data M-1'!G:G,"Not Found",0,-1),0,-1)</f>
        <v>Completed</v>
      </c>
      <c r="P164" s="262">
        <f>_xlfn.XLOOKUP(M164,Data!F:F,Data!U:U,"Not Found",0,-1)</f>
        <v>46121.898611111108</v>
      </c>
      <c r="Q164" s="266">
        <f t="shared" si="15"/>
        <v>11.100694444452529</v>
      </c>
      <c r="R164" s="265" t="str">
        <f t="shared" si="16"/>
        <v>11d 2hr</v>
      </c>
      <c r="S164" s="246">
        <f t="shared" si="17"/>
        <v>0</v>
      </c>
    </row>
    <row r="165" spans="4:19" ht="15" hidden="1" customHeight="1" x14ac:dyDescent="0.2">
      <c r="D165" s="246" t="s">
        <v>2381</v>
      </c>
      <c r="E165" s="246" t="str">
        <f t="shared" si="12"/>
        <v>TRDB</v>
      </c>
      <c r="F165" s="253" t="s">
        <v>1833</v>
      </c>
      <c r="G165" s="246" t="s">
        <v>3528</v>
      </c>
      <c r="H165" s="246" t="s">
        <v>2366</v>
      </c>
      <c r="I165" s="246">
        <f t="shared" si="13"/>
        <v>13</v>
      </c>
      <c r="J165" s="262">
        <f>IFERROR(VLOOKUP(I165,Calendar!H:I,2,0)+23/24+59/60/24,"")</f>
        <v>46132.999305555561</v>
      </c>
      <c r="M165" s="263" t="str">
        <f t="shared" si="14"/>
        <v>MCPTRDBEC</v>
      </c>
      <c r="N165" s="263" t="str">
        <f>_xlfn.XLOOKUP(F165,Mapping!AY:AY,Mapping!AX:AX,"Unmapped",0,1)</f>
        <v>EC</v>
      </c>
      <c r="O165" s="247" t="str">
        <f>_xlfn.XLOOKUP(M165,Data!F:F,Data!H:H,_xlfn.XLOOKUP(M165,'Data M-1'!F:F,'Data M-1'!G:G,"Not Found",0,-1),0,-1)</f>
        <v>Not Started</v>
      </c>
      <c r="P165" s="262" t="str">
        <f>_xlfn.XLOOKUP(M165,Data!F:F,Data!U:U,"Not Found",0,-1)</f>
        <v>Not Found</v>
      </c>
      <c r="Q165" s="266" t="str">
        <f t="shared" si="15"/>
        <v/>
      </c>
      <c r="R165" s="265" t="str">
        <f t="shared" si="16"/>
        <v/>
      </c>
      <c r="S165" s="246">
        <f t="shared" si="17"/>
        <v>0</v>
      </c>
    </row>
    <row r="166" spans="4:19" ht="15" hidden="1" customHeight="1" x14ac:dyDescent="0.2">
      <c r="D166" s="246" t="s">
        <v>715</v>
      </c>
      <c r="E166" s="246" t="str">
        <f t="shared" si="12"/>
        <v>ICDB</v>
      </c>
      <c r="F166" s="253" t="s">
        <v>1833</v>
      </c>
      <c r="G166" s="246" t="s">
        <v>3528</v>
      </c>
      <c r="H166" s="246" t="s">
        <v>2358</v>
      </c>
      <c r="I166" s="246">
        <f t="shared" si="13"/>
        <v>12</v>
      </c>
      <c r="J166" s="262">
        <f>IFERROR(VLOOKUP(I166,Calendar!H:I,2,0)+23/24+59/60/24,"")</f>
        <v>46129.999305555561</v>
      </c>
      <c r="M166" s="263" t="str">
        <f t="shared" si="14"/>
        <v>MCPICDBEC</v>
      </c>
      <c r="N166" s="263" t="str">
        <f>_xlfn.XLOOKUP(F166,Mapping!AY:AY,Mapping!AX:AX,"Unmapped",0,1)</f>
        <v>EC</v>
      </c>
      <c r="O166" s="247" t="str">
        <f>_xlfn.XLOOKUP(M166,Data!F:F,Data!H:H,_xlfn.XLOOKUP(M166,'Data M-1'!F:F,'Data M-1'!G:G,"Not Found",0,-1),0,-1)</f>
        <v>Not Found</v>
      </c>
      <c r="P166" s="262" t="str">
        <f>_xlfn.XLOOKUP(M166,Data!F:F,Data!U:U,"Not Found",0,-1)</f>
        <v>Not Found</v>
      </c>
      <c r="Q166" s="266" t="str">
        <f t="shared" si="15"/>
        <v/>
      </c>
      <c r="R166" s="265" t="str">
        <f t="shared" si="16"/>
        <v/>
      </c>
      <c r="S166" s="246">
        <f t="shared" si="17"/>
        <v>0</v>
      </c>
    </row>
    <row r="167" spans="4:19" ht="15" hidden="1" customHeight="1" x14ac:dyDescent="0.2">
      <c r="D167" s="246" t="s">
        <v>2417</v>
      </c>
      <c r="E167" s="246" t="str">
        <f t="shared" si="12"/>
        <v>AUDB</v>
      </c>
      <c r="F167" s="253" t="s">
        <v>1840</v>
      </c>
      <c r="G167" s="246" t="s">
        <v>3528</v>
      </c>
      <c r="H167" s="246" t="s">
        <v>2366</v>
      </c>
      <c r="I167" s="246">
        <f t="shared" si="13"/>
        <v>13</v>
      </c>
      <c r="J167" s="262">
        <f>IFERROR(VLOOKUP(I167,Calendar!H:I,2,0)+23/24+59/60/24,"")</f>
        <v>46132.999305555561</v>
      </c>
      <c r="M167" s="263" t="str">
        <f t="shared" si="14"/>
        <v>MCPAUDBKR</v>
      </c>
      <c r="N167" s="263" t="str">
        <f>_xlfn.XLOOKUP(F167,Mapping!AY:AY,Mapping!AX:AX,"Unmapped",0,1)</f>
        <v>KR</v>
      </c>
      <c r="O167" s="247" t="str">
        <f>_xlfn.XLOOKUP(M167,Data!F:F,Data!H:H,_xlfn.XLOOKUP(M167,'Data M-1'!F:F,'Data M-1'!G:G,"Not Found",0,-1),0,-1)</f>
        <v>Completed</v>
      </c>
      <c r="P167" s="262">
        <f>_xlfn.XLOOKUP(M167,Data!F:F,Data!U:U,"Not Found",0,-1)</f>
        <v>46121.664583333331</v>
      </c>
      <c r="Q167" s="266">
        <f t="shared" si="15"/>
        <v>11.334722222229175</v>
      </c>
      <c r="R167" s="265" t="str">
        <f t="shared" si="16"/>
        <v>11d 8hr</v>
      </c>
      <c r="S167" s="246">
        <f t="shared" si="17"/>
        <v>0</v>
      </c>
    </row>
    <row r="168" spans="4:19" ht="15" hidden="1" customHeight="1" x14ac:dyDescent="0.2">
      <c r="D168" s="246" t="s">
        <v>2394</v>
      </c>
      <c r="E168" s="246" t="str">
        <f t="shared" si="12"/>
        <v>BEDB</v>
      </c>
      <c r="F168" s="253" t="s">
        <v>1840</v>
      </c>
      <c r="G168" s="246" t="s">
        <v>3528</v>
      </c>
      <c r="H168" s="246" t="s">
        <v>2366</v>
      </c>
      <c r="I168" s="246">
        <f t="shared" si="13"/>
        <v>13</v>
      </c>
      <c r="J168" s="262">
        <f>IFERROR(VLOOKUP(I168,Calendar!H:I,2,0)+23/24+59/60/24,"")</f>
        <v>46132.999305555561</v>
      </c>
      <c r="M168" s="263" t="str">
        <f t="shared" si="14"/>
        <v>MCPBEDBKR</v>
      </c>
      <c r="N168" s="263" t="str">
        <f>_xlfn.XLOOKUP(F168,Mapping!AY:AY,Mapping!AX:AX,"Unmapped",0,1)</f>
        <v>KR</v>
      </c>
      <c r="O168" s="247" t="str">
        <f>_xlfn.XLOOKUP(M168,Data!F:F,Data!H:H,_xlfn.XLOOKUP(M168,'Data M-1'!F:F,'Data M-1'!G:G,"Not Found",0,-1),0,-1)</f>
        <v>Not Started</v>
      </c>
      <c r="P168" s="262" t="str">
        <f>_xlfn.XLOOKUP(M168,Data!F:F,Data!U:U,"Not Found",0,-1)</f>
        <v>Not Found</v>
      </c>
      <c r="Q168" s="266" t="str">
        <f t="shared" si="15"/>
        <v/>
      </c>
      <c r="R168" s="265" t="str">
        <f t="shared" si="16"/>
        <v/>
      </c>
      <c r="S168" s="246">
        <f t="shared" si="17"/>
        <v>0</v>
      </c>
    </row>
    <row r="169" spans="4:19" ht="15" hidden="1" customHeight="1" x14ac:dyDescent="0.2">
      <c r="D169" s="246" t="s">
        <v>179</v>
      </c>
      <c r="E169" s="246" t="str">
        <f t="shared" si="12"/>
        <v>BEGT</v>
      </c>
      <c r="F169" s="253" t="s">
        <v>1840</v>
      </c>
      <c r="G169" s="246" t="s">
        <v>3528</v>
      </c>
      <c r="H169" s="246" t="s">
        <v>2342</v>
      </c>
      <c r="I169" s="246">
        <f t="shared" si="13"/>
        <v>6</v>
      </c>
      <c r="J169" s="262">
        <f>IFERROR(VLOOKUP(I169,Calendar!H:I,2,0)+23/24+59/60/24,"")</f>
        <v>46121.999305555561</v>
      </c>
      <c r="M169" s="263" t="str">
        <f t="shared" si="14"/>
        <v>MCPBEGTKR</v>
      </c>
      <c r="N169" s="263" t="str">
        <f>_xlfn.XLOOKUP(F169,Mapping!AY:AY,Mapping!AX:AX,"Unmapped",0,1)</f>
        <v>KR</v>
      </c>
      <c r="O169" s="247" t="str">
        <f>_xlfn.XLOOKUP(M169,Data!F:F,Data!H:H,_xlfn.XLOOKUP(M169,'Data M-1'!F:F,'Data M-1'!G:G,"Not Found",0,-1),0,-1)</f>
        <v>Completed</v>
      </c>
      <c r="P169" s="262">
        <f>_xlfn.XLOOKUP(M169,Data!F:F,Data!U:U,"Not Found",0,-1)</f>
        <v>46119.541666666664</v>
      </c>
      <c r="Q169" s="266">
        <f t="shared" si="15"/>
        <v>2.4576388888963265</v>
      </c>
      <c r="R169" s="265" t="str">
        <f t="shared" si="16"/>
        <v>2d 10hr</v>
      </c>
      <c r="S169" s="246">
        <f t="shared" si="17"/>
        <v>0</v>
      </c>
    </row>
    <row r="170" spans="4:19" ht="15" hidden="1" customHeight="1" x14ac:dyDescent="0.2">
      <c r="D170" s="246" t="s">
        <v>2389</v>
      </c>
      <c r="E170" s="246" t="str">
        <f t="shared" si="12"/>
        <v>DEDB</v>
      </c>
      <c r="F170" s="253" t="s">
        <v>1840</v>
      </c>
      <c r="G170" s="246" t="s">
        <v>3528</v>
      </c>
      <c r="H170" s="246" t="s">
        <v>2366</v>
      </c>
      <c r="I170" s="246">
        <f t="shared" si="13"/>
        <v>13</v>
      </c>
      <c r="J170" s="262">
        <f>IFERROR(VLOOKUP(I170,Calendar!H:I,2,0)+23/24+59/60/24,"")</f>
        <v>46132.999305555561</v>
      </c>
      <c r="M170" s="263" t="str">
        <f t="shared" si="14"/>
        <v>MCPDEDBKR</v>
      </c>
      <c r="N170" s="263" t="str">
        <f>_xlfn.XLOOKUP(F170,Mapping!AY:AY,Mapping!AX:AX,"Unmapped",0,1)</f>
        <v>KR</v>
      </c>
      <c r="O170" s="247" t="str">
        <f>_xlfn.XLOOKUP(M170,Data!F:F,Data!H:H,_xlfn.XLOOKUP(M170,'Data M-1'!F:F,'Data M-1'!G:G,"Not Found",0,-1),0,-1)</f>
        <v>Not Started</v>
      </c>
      <c r="P170" s="262" t="str">
        <f>_xlfn.XLOOKUP(M170,Data!F:F,Data!U:U,"Not Found",0,-1)</f>
        <v>Not Found</v>
      </c>
      <c r="Q170" s="266" t="str">
        <f t="shared" si="15"/>
        <v/>
      </c>
      <c r="R170" s="265" t="str">
        <f t="shared" si="16"/>
        <v/>
      </c>
      <c r="S170" s="246">
        <f t="shared" si="17"/>
        <v>0</v>
      </c>
    </row>
    <row r="171" spans="4:19" ht="15" hidden="1" customHeight="1" x14ac:dyDescent="0.2">
      <c r="D171" s="246" t="s">
        <v>2422</v>
      </c>
      <c r="E171" s="246" t="str">
        <f t="shared" si="12"/>
        <v>ESDB</v>
      </c>
      <c r="F171" s="253" t="s">
        <v>1840</v>
      </c>
      <c r="G171" s="246" t="s">
        <v>3528</v>
      </c>
      <c r="H171" s="246" t="s">
        <v>2366</v>
      </c>
      <c r="I171" s="246">
        <f t="shared" si="13"/>
        <v>13</v>
      </c>
      <c r="J171" s="262">
        <f>IFERROR(VLOOKUP(I171,Calendar!H:I,2,0)+23/24+59/60/24,"")</f>
        <v>46132.999305555561</v>
      </c>
      <c r="M171" s="263" t="str">
        <f t="shared" si="14"/>
        <v>MCPESDBKR</v>
      </c>
      <c r="N171" s="263" t="str">
        <f>_xlfn.XLOOKUP(F171,Mapping!AY:AY,Mapping!AX:AX,"Unmapped",0,1)</f>
        <v>KR</v>
      </c>
      <c r="O171" s="247" t="str">
        <f>_xlfn.XLOOKUP(M171,Data!F:F,Data!H:H,_xlfn.XLOOKUP(M171,'Data M-1'!F:F,'Data M-1'!G:G,"Not Found",0,-1),0,-1)</f>
        <v>Not Started</v>
      </c>
      <c r="P171" s="262" t="str">
        <f>_xlfn.XLOOKUP(M171,Data!F:F,Data!U:U,"Not Found",0,-1)</f>
        <v>Not Found</v>
      </c>
      <c r="Q171" s="266" t="str">
        <f t="shared" si="15"/>
        <v/>
      </c>
      <c r="R171" s="265" t="str">
        <f t="shared" si="16"/>
        <v/>
      </c>
      <c r="S171" s="246">
        <f t="shared" si="17"/>
        <v>0</v>
      </c>
    </row>
    <row r="172" spans="4:19" ht="15" hidden="1" customHeight="1" x14ac:dyDescent="0.2">
      <c r="D172" s="246" t="s">
        <v>2426</v>
      </c>
      <c r="E172" s="246" t="str">
        <f t="shared" si="12"/>
        <v>FRDB</v>
      </c>
      <c r="F172" s="253" t="s">
        <v>1840</v>
      </c>
      <c r="G172" s="246" t="s">
        <v>3528</v>
      </c>
      <c r="H172" s="246" t="s">
        <v>2366</v>
      </c>
      <c r="I172" s="246">
        <f t="shared" si="13"/>
        <v>13</v>
      </c>
      <c r="J172" s="262">
        <f>IFERROR(VLOOKUP(I172,Calendar!H:I,2,0)+23/24+59/60/24,"")</f>
        <v>46132.999305555561</v>
      </c>
      <c r="M172" s="263" t="str">
        <f t="shared" si="14"/>
        <v>MCPFRDBKR</v>
      </c>
      <c r="N172" s="263" t="str">
        <f>_xlfn.XLOOKUP(F172,Mapping!AY:AY,Mapping!AX:AX,"Unmapped",0,1)</f>
        <v>KR</v>
      </c>
      <c r="O172" s="247" t="str">
        <f>_xlfn.XLOOKUP(M172,Data!F:F,Data!H:H,_xlfn.XLOOKUP(M172,'Data M-1'!F:F,'Data M-1'!G:G,"Not Found",0,-1),0,-1)</f>
        <v>Running</v>
      </c>
      <c r="P172" s="262" t="str">
        <f>_xlfn.XLOOKUP(M172,Data!F:F,Data!U:U,"Not Found",0,-1)</f>
        <v>NULL</v>
      </c>
      <c r="Q172" s="266" t="e">
        <f t="shared" si="15"/>
        <v>#VALUE!</v>
      </c>
      <c r="R172" s="265" t="e">
        <f t="shared" si="16"/>
        <v>#VALUE!</v>
      </c>
      <c r="S172" s="246" t="e">
        <f t="shared" si="17"/>
        <v>#VALUE!</v>
      </c>
    </row>
    <row r="173" spans="4:19" ht="15" hidden="1" customHeight="1" x14ac:dyDescent="0.2">
      <c r="D173" s="246" t="s">
        <v>2362</v>
      </c>
      <c r="E173" s="246" t="str">
        <f t="shared" si="12"/>
        <v>ITDB</v>
      </c>
      <c r="F173" s="253" t="s">
        <v>1840</v>
      </c>
      <c r="G173" s="246" t="s">
        <v>3528</v>
      </c>
      <c r="H173" s="246" t="s">
        <v>2366</v>
      </c>
      <c r="I173" s="246">
        <f t="shared" si="13"/>
        <v>13</v>
      </c>
      <c r="J173" s="262">
        <f>IFERROR(VLOOKUP(I173,Calendar!H:I,2,0)+23/24+59/60/24,"")</f>
        <v>46132.999305555561</v>
      </c>
      <c r="M173" s="263" t="str">
        <f t="shared" si="14"/>
        <v>MCPITDBKR</v>
      </c>
      <c r="N173" s="263" t="str">
        <f>_xlfn.XLOOKUP(F173,Mapping!AY:AY,Mapping!AX:AX,"Unmapped",0,1)</f>
        <v>KR</v>
      </c>
      <c r="O173" s="247" t="str">
        <f>_xlfn.XLOOKUP(M173,Data!F:F,Data!H:H,_xlfn.XLOOKUP(M173,'Data M-1'!F:F,'Data M-1'!G:G,"Not Found",0,-1),0,-1)</f>
        <v>Not Started</v>
      </c>
      <c r="P173" s="262" t="str">
        <f>_xlfn.XLOOKUP(M173,Data!F:F,Data!U:U,"Not Found",0,-1)</f>
        <v>Not Found</v>
      </c>
      <c r="Q173" s="266" t="str">
        <f t="shared" si="15"/>
        <v/>
      </c>
      <c r="R173" s="265" t="str">
        <f t="shared" si="16"/>
        <v/>
      </c>
      <c r="S173" s="246">
        <f t="shared" si="17"/>
        <v>0</v>
      </c>
    </row>
    <row r="174" spans="4:19" ht="15" hidden="1" customHeight="1" x14ac:dyDescent="0.2">
      <c r="D174" s="246" t="s">
        <v>2392</v>
      </c>
      <c r="E174" s="246" t="str">
        <f t="shared" si="12"/>
        <v>LUDB</v>
      </c>
      <c r="F174" s="253" t="s">
        <v>1840</v>
      </c>
      <c r="G174" s="246" t="s">
        <v>3528</v>
      </c>
      <c r="H174" s="246" t="s">
        <v>2366</v>
      </c>
      <c r="I174" s="246">
        <f t="shared" si="13"/>
        <v>13</v>
      </c>
      <c r="J174" s="262">
        <f>IFERROR(VLOOKUP(I174,Calendar!H:I,2,0)+23/24+59/60/24,"")</f>
        <v>46132.999305555561</v>
      </c>
      <c r="M174" s="263" t="str">
        <f t="shared" si="14"/>
        <v>MCPLUDBKR</v>
      </c>
      <c r="N174" s="263" t="str">
        <f>_xlfn.XLOOKUP(F174,Mapping!AY:AY,Mapping!AX:AX,"Unmapped",0,1)</f>
        <v>KR</v>
      </c>
      <c r="O174" s="247" t="str">
        <f>_xlfn.XLOOKUP(M174,Data!F:F,Data!H:H,_xlfn.XLOOKUP(M174,'Data M-1'!F:F,'Data M-1'!G:G,"Not Found",0,-1),0,-1)</f>
        <v>Not Started</v>
      </c>
      <c r="P174" s="262" t="str">
        <f>_xlfn.XLOOKUP(M174,Data!F:F,Data!U:U,"Not Found",0,-1)</f>
        <v>Not Found</v>
      </c>
      <c r="Q174" s="266" t="str">
        <f t="shared" si="15"/>
        <v/>
      </c>
      <c r="R174" s="265" t="str">
        <f t="shared" si="16"/>
        <v/>
      </c>
      <c r="S174" s="246">
        <f t="shared" si="17"/>
        <v>0</v>
      </c>
    </row>
    <row r="175" spans="4:19" ht="15" hidden="1" customHeight="1" x14ac:dyDescent="0.2">
      <c r="D175" s="246" t="s">
        <v>2385</v>
      </c>
      <c r="E175" s="246" t="str">
        <f t="shared" si="12"/>
        <v>NLRB</v>
      </c>
      <c r="F175" s="253" t="s">
        <v>1840</v>
      </c>
      <c r="G175" s="246" t="s">
        <v>3528</v>
      </c>
      <c r="H175" s="246" t="s">
        <v>2366</v>
      </c>
      <c r="I175" s="246">
        <f t="shared" si="13"/>
        <v>13</v>
      </c>
      <c r="J175" s="262">
        <f>IFERROR(VLOOKUP(I175,Calendar!H:I,2,0)+23/24+59/60/24,"")</f>
        <v>46132.999305555561</v>
      </c>
      <c r="M175" s="263" t="str">
        <f t="shared" si="14"/>
        <v>MCPNLRBKR</v>
      </c>
      <c r="N175" s="263" t="str">
        <f>_xlfn.XLOOKUP(F175,Mapping!AY:AY,Mapping!AX:AX,"Unmapped",0,1)</f>
        <v>KR</v>
      </c>
      <c r="O175" s="247" t="str">
        <f>_xlfn.XLOOKUP(M175,Data!F:F,Data!H:H,_xlfn.XLOOKUP(M175,'Data M-1'!F:F,'Data M-1'!G:G,"Not Found",0,-1),0,-1)</f>
        <v>Not Started</v>
      </c>
      <c r="P175" s="262" t="str">
        <f>_xlfn.XLOOKUP(M175,Data!F:F,Data!U:U,"Not Found",0,-1)</f>
        <v>Not Found</v>
      </c>
      <c r="Q175" s="266" t="str">
        <f t="shared" si="15"/>
        <v/>
      </c>
      <c r="R175" s="265" t="str">
        <f t="shared" si="16"/>
        <v/>
      </c>
      <c r="S175" s="246">
        <f t="shared" si="17"/>
        <v>0</v>
      </c>
    </row>
    <row r="176" spans="4:19" ht="15" hidden="1" customHeight="1" x14ac:dyDescent="0.2">
      <c r="D176" s="246" t="s">
        <v>260</v>
      </c>
      <c r="E176" s="246" t="str">
        <f t="shared" si="12"/>
        <v>NLBTR</v>
      </c>
      <c r="F176" s="253" t="s">
        <v>1840</v>
      </c>
      <c r="G176" s="246" t="s">
        <v>3528</v>
      </c>
      <c r="H176" s="246" t="s">
        <v>2342</v>
      </c>
      <c r="I176" s="246">
        <f t="shared" si="13"/>
        <v>6</v>
      </c>
      <c r="J176" s="262">
        <f>IFERROR(VLOOKUP(I176,Calendar!H:I,2,0)+23/24+59/60/24,"")</f>
        <v>46121.999305555561</v>
      </c>
      <c r="M176" s="263" t="str">
        <f t="shared" si="14"/>
        <v>MCPNLBTRKR</v>
      </c>
      <c r="N176" s="263" t="str">
        <f>_xlfn.XLOOKUP(F176,Mapping!AY:AY,Mapping!AX:AX,"Unmapped",0,1)</f>
        <v>KR</v>
      </c>
      <c r="O176" s="247" t="str">
        <f>_xlfn.XLOOKUP(M176,Data!F:F,Data!H:H,_xlfn.XLOOKUP(M176,'Data M-1'!F:F,'Data M-1'!G:G,"Not Found",0,-1),0,-1)</f>
        <v>Completed</v>
      </c>
      <c r="P176" s="262">
        <f>_xlfn.XLOOKUP(M176,Data!F:F,Data!U:U,"Not Found",0,-1)</f>
        <v>46119.785416666666</v>
      </c>
      <c r="Q176" s="266">
        <f t="shared" si="15"/>
        <v>2.2138888888948713</v>
      </c>
      <c r="R176" s="265" t="str">
        <f t="shared" si="16"/>
        <v>2d 5hr</v>
      </c>
      <c r="S176" s="246">
        <f t="shared" si="17"/>
        <v>0</v>
      </c>
    </row>
    <row r="177" spans="4:19" ht="15" hidden="1" customHeight="1" x14ac:dyDescent="0.2">
      <c r="D177" s="246" t="s">
        <v>2386</v>
      </c>
      <c r="E177" s="246" t="str">
        <f t="shared" si="12"/>
        <v>PLDB</v>
      </c>
      <c r="F177" s="253" t="s">
        <v>1840</v>
      </c>
      <c r="G177" s="246" t="s">
        <v>3528</v>
      </c>
      <c r="H177" s="246" t="s">
        <v>2366</v>
      </c>
      <c r="I177" s="246">
        <f t="shared" si="13"/>
        <v>13</v>
      </c>
      <c r="J177" s="262">
        <f>IFERROR(VLOOKUP(I177,Calendar!H:I,2,0)+23/24+59/60/24,"")</f>
        <v>46132.999305555561</v>
      </c>
      <c r="M177" s="263" t="str">
        <f t="shared" si="14"/>
        <v>MCPPLDBKR</v>
      </c>
      <c r="N177" s="263" t="str">
        <f>_xlfn.XLOOKUP(F177,Mapping!AY:AY,Mapping!AX:AX,"Unmapped",0,1)</f>
        <v>KR</v>
      </c>
      <c r="O177" s="247" t="str">
        <f>_xlfn.XLOOKUP(M177,Data!F:F,Data!H:H,_xlfn.XLOOKUP(M177,'Data M-1'!F:F,'Data M-1'!G:G,"Not Found",0,-1),0,-1)</f>
        <v>Not Started</v>
      </c>
      <c r="P177" s="262" t="str">
        <f>_xlfn.XLOOKUP(M177,Data!F:F,Data!U:U,"Not Found",0,-1)</f>
        <v>Not Found</v>
      </c>
      <c r="Q177" s="266" t="str">
        <f t="shared" si="15"/>
        <v/>
      </c>
      <c r="R177" s="265" t="str">
        <f t="shared" si="16"/>
        <v/>
      </c>
      <c r="S177" s="246">
        <f t="shared" si="17"/>
        <v>0</v>
      </c>
    </row>
    <row r="178" spans="4:19" ht="15" hidden="1" customHeight="1" x14ac:dyDescent="0.2">
      <c r="D178" s="246" t="s">
        <v>3529</v>
      </c>
      <c r="E178" s="246" t="str">
        <f t="shared" si="12"/>
        <v>RODB</v>
      </c>
      <c r="F178" s="253" t="s">
        <v>1840</v>
      </c>
      <c r="G178" s="246" t="s">
        <v>3528</v>
      </c>
      <c r="H178" s="246" t="s">
        <v>2366</v>
      </c>
      <c r="I178" s="246">
        <f t="shared" si="13"/>
        <v>13</v>
      </c>
      <c r="J178" s="262">
        <f>IFERROR(VLOOKUP(I178,Calendar!H:I,2,0)+23/24+59/60/24,"")</f>
        <v>46132.999305555561</v>
      </c>
      <c r="M178" s="263" t="str">
        <f t="shared" si="14"/>
        <v>MCPRODBKR</v>
      </c>
      <c r="N178" s="263" t="str">
        <f>_xlfn.XLOOKUP(F178,Mapping!AY:AY,Mapping!AX:AX,"Unmapped",0,1)</f>
        <v>KR</v>
      </c>
      <c r="O178" s="247" t="str">
        <f>_xlfn.XLOOKUP(M178,Data!F:F,Data!H:H,_xlfn.XLOOKUP(M178,'Data M-1'!F:F,'Data M-1'!G:G,"Not Found",0,-1),0,-1)</f>
        <v>Completed</v>
      </c>
      <c r="P178" s="262">
        <f>_xlfn.XLOOKUP(M178,Data!F:F,Data!U:U,"Not Found",0,-1)</f>
        <v>46122.04583333333</v>
      </c>
      <c r="Q178" s="266">
        <f t="shared" si="15"/>
        <v>10.95347222223063</v>
      </c>
      <c r="R178" s="265" t="str">
        <f t="shared" si="16"/>
        <v>10d 22hr</v>
      </c>
      <c r="S178" s="246">
        <f t="shared" si="17"/>
        <v>0</v>
      </c>
    </row>
    <row r="179" spans="4:19" ht="15" hidden="1" customHeight="1" x14ac:dyDescent="0.2">
      <c r="D179" s="246" t="s">
        <v>2381</v>
      </c>
      <c r="E179" s="246" t="str">
        <f t="shared" si="12"/>
        <v>TRDB</v>
      </c>
      <c r="F179" s="253" t="s">
        <v>1840</v>
      </c>
      <c r="G179" s="246" t="s">
        <v>3528</v>
      </c>
      <c r="H179" s="246" t="s">
        <v>2366</v>
      </c>
      <c r="I179" s="246">
        <f t="shared" si="13"/>
        <v>13</v>
      </c>
      <c r="J179" s="262">
        <f>IFERROR(VLOOKUP(I179,Calendar!H:I,2,0)+23/24+59/60/24,"")</f>
        <v>46132.999305555561</v>
      </c>
      <c r="M179" s="263" t="str">
        <f t="shared" si="14"/>
        <v>MCPTRDBKR</v>
      </c>
      <c r="N179" s="263" t="str">
        <f>_xlfn.XLOOKUP(F179,Mapping!AY:AY,Mapping!AX:AX,"Unmapped",0,1)</f>
        <v>KR</v>
      </c>
      <c r="O179" s="247" t="str">
        <f>_xlfn.XLOOKUP(M179,Data!F:F,Data!H:H,_xlfn.XLOOKUP(M179,'Data M-1'!F:F,'Data M-1'!G:G,"Not Found",0,-1),0,-1)</f>
        <v>Not Started</v>
      </c>
      <c r="P179" s="262" t="str">
        <f>_xlfn.XLOOKUP(M179,Data!F:F,Data!U:U,"Not Found",0,-1)</f>
        <v>Not Found</v>
      </c>
      <c r="Q179" s="266" t="str">
        <f t="shared" si="15"/>
        <v/>
      </c>
      <c r="R179" s="265" t="str">
        <f t="shared" si="16"/>
        <v/>
      </c>
      <c r="S179" s="246">
        <f t="shared" si="17"/>
        <v>0</v>
      </c>
    </row>
    <row r="180" spans="4:19" ht="15" hidden="1" customHeight="1" x14ac:dyDescent="0.2">
      <c r="D180" s="246" t="s">
        <v>358</v>
      </c>
      <c r="E180" s="246" t="str">
        <f t="shared" si="12"/>
        <v>WBUS</v>
      </c>
      <c r="F180" s="253" t="s">
        <v>1840</v>
      </c>
      <c r="G180" s="246" t="s">
        <v>3528</v>
      </c>
      <c r="H180" s="246" t="s">
        <v>2366</v>
      </c>
      <c r="I180" s="246">
        <f t="shared" si="13"/>
        <v>13</v>
      </c>
      <c r="J180" s="262">
        <f>IFERROR(VLOOKUP(I180,Calendar!H:I,2,0)+23/24+59/60/24,"")</f>
        <v>46132.999305555561</v>
      </c>
      <c r="M180" s="263" t="str">
        <f t="shared" si="14"/>
        <v>MCPWBUSKR</v>
      </c>
      <c r="N180" s="263" t="str">
        <f>_xlfn.XLOOKUP(F180,Mapping!AY:AY,Mapping!AX:AX,"Unmapped",0,1)</f>
        <v>KR</v>
      </c>
      <c r="O180" s="247" t="str">
        <f>_xlfn.XLOOKUP(M180,Data!F:F,Data!H:H,_xlfn.XLOOKUP(M180,'Data M-1'!F:F,'Data M-1'!G:G,"Not Found",0,-1),0,-1)</f>
        <v>Not Started</v>
      </c>
      <c r="P180" s="262" t="str">
        <f>_xlfn.XLOOKUP(M180,Data!F:F,Data!U:U,"Not Found",0,-1)</f>
        <v>Not Found</v>
      </c>
      <c r="Q180" s="266" t="str">
        <f t="shared" si="15"/>
        <v/>
      </c>
      <c r="R180" s="265" t="str">
        <f t="shared" si="16"/>
        <v/>
      </c>
      <c r="S180" s="246">
        <f t="shared" si="17"/>
        <v>0</v>
      </c>
    </row>
    <row r="181" spans="4:19" ht="15" hidden="1" customHeight="1" x14ac:dyDescent="0.2">
      <c r="D181" s="246" t="s">
        <v>715</v>
      </c>
      <c r="E181" s="246" t="str">
        <f t="shared" si="12"/>
        <v>ICDB</v>
      </c>
      <c r="F181" s="253" t="s">
        <v>1840</v>
      </c>
      <c r="G181" s="246" t="s">
        <v>3528</v>
      </c>
      <c r="H181" s="246" t="s">
        <v>2358</v>
      </c>
      <c r="I181" s="246">
        <f t="shared" si="13"/>
        <v>12</v>
      </c>
      <c r="J181" s="262">
        <f>IFERROR(VLOOKUP(I181,Calendar!H:I,2,0)+23/24+59/60/24,"")</f>
        <v>46129.999305555561</v>
      </c>
      <c r="M181" s="263" t="str">
        <f t="shared" si="14"/>
        <v>MCPICDBKR</v>
      </c>
      <c r="N181" s="263" t="str">
        <f>_xlfn.XLOOKUP(F181,Mapping!AY:AY,Mapping!AX:AX,"Unmapped",0,1)</f>
        <v>KR</v>
      </c>
      <c r="O181" s="247" t="str">
        <f>_xlfn.XLOOKUP(M181,Data!F:F,Data!H:H,_xlfn.XLOOKUP(M181,'Data M-1'!F:F,'Data M-1'!G:G,"Not Found",0,-1),0,-1)</f>
        <v>Not Found</v>
      </c>
      <c r="P181" s="262" t="str">
        <f>_xlfn.XLOOKUP(M181,Data!F:F,Data!U:U,"Not Found",0,-1)</f>
        <v>Not Found</v>
      </c>
      <c r="Q181" s="266" t="str">
        <f t="shared" si="15"/>
        <v/>
      </c>
      <c r="R181" s="265" t="str">
        <f t="shared" si="16"/>
        <v/>
      </c>
      <c r="S181" s="246">
        <f t="shared" si="17"/>
        <v>0</v>
      </c>
    </row>
    <row r="182" spans="4:19" ht="15" hidden="1" customHeight="1" x14ac:dyDescent="0.2">
      <c r="D182" s="246" t="s">
        <v>2417</v>
      </c>
      <c r="E182" s="246" t="str">
        <f t="shared" si="12"/>
        <v>AUDB</v>
      </c>
      <c r="F182" s="253" t="s">
        <v>3534</v>
      </c>
      <c r="G182" s="246" t="s">
        <v>3528</v>
      </c>
      <c r="H182" s="246" t="s">
        <v>2372</v>
      </c>
      <c r="I182" s="246">
        <f t="shared" si="13"/>
        <v>14</v>
      </c>
      <c r="J182" s="262">
        <f>IFERROR(VLOOKUP(I182,Calendar!H:I,2,0)+23/24+59/60/24,"")</f>
        <v>46133.999305555561</v>
      </c>
      <c r="M182" s="263" t="str">
        <f t="shared" si="14"/>
        <v>MCPAUDBITS</v>
      </c>
      <c r="N182" s="263" t="str">
        <f>_xlfn.XLOOKUP(F182,Mapping!AY:AY,Mapping!AX:AX,"Unmapped",0,1)</f>
        <v>ITS</v>
      </c>
      <c r="O182" s="247" t="str">
        <f>_xlfn.XLOOKUP(M182,Data!F:F,Data!H:H,_xlfn.XLOOKUP(M182,'Data M-1'!F:F,'Data M-1'!G:G,"Not Found",0,-1),0,-1)</f>
        <v>Not Started</v>
      </c>
      <c r="P182" s="262" t="str">
        <f>_xlfn.XLOOKUP(M182,Data!F:F,Data!U:U,"Not Found",0,-1)</f>
        <v>Not Found</v>
      </c>
      <c r="Q182" s="266" t="str">
        <f t="shared" si="15"/>
        <v/>
      </c>
      <c r="R182" s="265" t="str">
        <f t="shared" si="16"/>
        <v/>
      </c>
      <c r="S182" s="246">
        <f t="shared" si="17"/>
        <v>0</v>
      </c>
    </row>
    <row r="183" spans="4:19" ht="15" hidden="1" customHeight="1" x14ac:dyDescent="0.2">
      <c r="D183" s="246" t="s">
        <v>179</v>
      </c>
      <c r="E183" s="246" t="str">
        <f t="shared" si="12"/>
        <v>BEGT</v>
      </c>
      <c r="F183" s="253" t="s">
        <v>3534</v>
      </c>
      <c r="G183" s="246" t="s">
        <v>3528</v>
      </c>
      <c r="H183" s="246" t="s">
        <v>2342</v>
      </c>
      <c r="I183" s="246">
        <f t="shared" si="13"/>
        <v>6</v>
      </c>
      <c r="J183" s="262">
        <f>IFERROR(VLOOKUP(I183,Calendar!H:I,2,0)+23/24+59/60/24,"")</f>
        <v>46121.999305555561</v>
      </c>
      <c r="M183" s="263" t="str">
        <f t="shared" si="14"/>
        <v>MCPBEGTITS</v>
      </c>
      <c r="N183" s="263" t="str">
        <f>_xlfn.XLOOKUP(F183,Mapping!AY:AY,Mapping!AX:AX,"Unmapped",0,1)</f>
        <v>ITS</v>
      </c>
      <c r="O183" s="247" t="str">
        <f>_xlfn.XLOOKUP(M183,Data!F:F,Data!H:H,_xlfn.XLOOKUP(M183,'Data M-1'!F:F,'Data M-1'!G:G,"Not Found",0,-1),0,-1)</f>
        <v>Completed</v>
      </c>
      <c r="P183" s="262">
        <f>_xlfn.XLOOKUP(M183,Data!F:F,Data!U:U,"Not Found",0,-1)</f>
        <v>46119.287499999999</v>
      </c>
      <c r="Q183" s="266">
        <f t="shared" si="15"/>
        <v>2.7118055555620231</v>
      </c>
      <c r="R183" s="265" t="str">
        <f t="shared" si="16"/>
        <v>2d 17hr</v>
      </c>
      <c r="S183" s="246">
        <f t="shared" si="17"/>
        <v>0</v>
      </c>
    </row>
    <row r="184" spans="4:19" ht="15" hidden="1" customHeight="1" x14ac:dyDescent="0.2">
      <c r="D184" s="246" t="s">
        <v>2389</v>
      </c>
      <c r="E184" s="246" t="str">
        <f t="shared" si="12"/>
        <v>DEDB</v>
      </c>
      <c r="F184" s="253" t="s">
        <v>3534</v>
      </c>
      <c r="G184" s="246" t="s">
        <v>3528</v>
      </c>
      <c r="H184" s="246" t="s">
        <v>2372</v>
      </c>
      <c r="I184" s="246">
        <f t="shared" si="13"/>
        <v>14</v>
      </c>
      <c r="J184" s="262">
        <f>IFERROR(VLOOKUP(I184,Calendar!H:I,2,0)+23/24+59/60/24,"")</f>
        <v>46133.999305555561</v>
      </c>
      <c r="M184" s="263" t="str">
        <f t="shared" si="14"/>
        <v>MCPDEDBITS</v>
      </c>
      <c r="N184" s="263" t="str">
        <f>_xlfn.XLOOKUP(F184,Mapping!AY:AY,Mapping!AX:AX,"Unmapped",0,1)</f>
        <v>ITS</v>
      </c>
      <c r="O184" s="247" t="str">
        <f>_xlfn.XLOOKUP(M184,Data!F:F,Data!H:H,_xlfn.XLOOKUP(M184,'Data M-1'!F:F,'Data M-1'!G:G,"Not Found",0,-1),0,-1)</f>
        <v>Not Started</v>
      </c>
      <c r="P184" s="262" t="str">
        <f>_xlfn.XLOOKUP(M184,Data!F:F,Data!U:U,"Not Found",0,-1)</f>
        <v>Not Found</v>
      </c>
      <c r="Q184" s="266" t="str">
        <f t="shared" si="15"/>
        <v/>
      </c>
      <c r="R184" s="265" t="str">
        <f t="shared" si="16"/>
        <v/>
      </c>
      <c r="S184" s="246">
        <f t="shared" si="17"/>
        <v>0</v>
      </c>
    </row>
    <row r="185" spans="4:19" ht="15" hidden="1" customHeight="1" x14ac:dyDescent="0.2">
      <c r="D185" s="246" t="s">
        <v>2422</v>
      </c>
      <c r="E185" s="246" t="str">
        <f t="shared" si="12"/>
        <v>ESDB</v>
      </c>
      <c r="F185" s="253" t="s">
        <v>3534</v>
      </c>
      <c r="G185" s="246" t="s">
        <v>3528</v>
      </c>
      <c r="H185" s="246" t="s">
        <v>2372</v>
      </c>
      <c r="I185" s="246">
        <f t="shared" si="13"/>
        <v>14</v>
      </c>
      <c r="J185" s="262">
        <f>IFERROR(VLOOKUP(I185,Calendar!H:I,2,0)+23/24+59/60/24,"")</f>
        <v>46133.999305555561</v>
      </c>
      <c r="M185" s="263" t="str">
        <f t="shared" si="14"/>
        <v>MCPESDBITS</v>
      </c>
      <c r="N185" s="263" t="str">
        <f>_xlfn.XLOOKUP(F185,Mapping!AY:AY,Mapping!AX:AX,"Unmapped",0,1)</f>
        <v>ITS</v>
      </c>
      <c r="O185" s="247" t="str">
        <f>_xlfn.XLOOKUP(M185,Data!F:F,Data!H:H,_xlfn.XLOOKUP(M185,'Data M-1'!F:F,'Data M-1'!G:G,"Not Found",0,-1),0,-1)</f>
        <v>Not Started</v>
      </c>
      <c r="P185" s="262" t="str">
        <f>_xlfn.XLOOKUP(M185,Data!F:F,Data!U:U,"Not Found",0,-1)</f>
        <v>Not Found</v>
      </c>
      <c r="Q185" s="266" t="str">
        <f t="shared" si="15"/>
        <v/>
      </c>
      <c r="R185" s="265" t="str">
        <f t="shared" si="16"/>
        <v/>
      </c>
      <c r="S185" s="246">
        <f t="shared" si="17"/>
        <v>0</v>
      </c>
    </row>
    <row r="186" spans="4:19" ht="15" hidden="1" customHeight="1" x14ac:dyDescent="0.2">
      <c r="D186" s="246" t="s">
        <v>2426</v>
      </c>
      <c r="E186" s="246" t="str">
        <f t="shared" si="12"/>
        <v>FRDB</v>
      </c>
      <c r="F186" s="253" t="s">
        <v>3534</v>
      </c>
      <c r="G186" s="246" t="s">
        <v>3528</v>
      </c>
      <c r="H186" s="246" t="s">
        <v>2372</v>
      </c>
      <c r="I186" s="246">
        <f t="shared" si="13"/>
        <v>14</v>
      </c>
      <c r="J186" s="262">
        <f>IFERROR(VLOOKUP(I186,Calendar!H:I,2,0)+23/24+59/60/24,"")</f>
        <v>46133.999305555561</v>
      </c>
      <c r="M186" s="263" t="str">
        <f t="shared" si="14"/>
        <v>MCPFRDBITS</v>
      </c>
      <c r="N186" s="263" t="str">
        <f>_xlfn.XLOOKUP(F186,Mapping!AY:AY,Mapping!AX:AX,"Unmapped",0,1)</f>
        <v>ITS</v>
      </c>
      <c r="O186" s="247" t="str">
        <f>_xlfn.XLOOKUP(M186,Data!F:F,Data!H:H,_xlfn.XLOOKUP(M186,'Data M-1'!F:F,'Data M-1'!G:G,"Not Found",0,-1),0,-1)</f>
        <v>Completed</v>
      </c>
      <c r="P186" s="262">
        <f>_xlfn.XLOOKUP(M186,Data!F:F,Data!U:U,"Not Found",0,-1)</f>
        <v>46122.182638888888</v>
      </c>
      <c r="Q186" s="266">
        <f t="shared" si="15"/>
        <v>11.816666666672972</v>
      </c>
      <c r="R186" s="265" t="str">
        <f t="shared" si="16"/>
        <v>11d 19hr</v>
      </c>
      <c r="S186" s="246">
        <f t="shared" si="17"/>
        <v>0</v>
      </c>
    </row>
    <row r="187" spans="4:19" ht="15" hidden="1" customHeight="1" x14ac:dyDescent="0.2">
      <c r="D187" s="246" t="s">
        <v>2362</v>
      </c>
      <c r="E187" s="246" t="str">
        <f t="shared" si="12"/>
        <v>ITDB</v>
      </c>
      <c r="F187" s="253" t="s">
        <v>3534</v>
      </c>
      <c r="G187" s="246" t="s">
        <v>3528</v>
      </c>
      <c r="H187" s="246" t="s">
        <v>2372</v>
      </c>
      <c r="I187" s="246">
        <f t="shared" si="13"/>
        <v>14</v>
      </c>
      <c r="J187" s="262">
        <f>IFERROR(VLOOKUP(I187,Calendar!H:I,2,0)+23/24+59/60/24,"")</f>
        <v>46133.999305555561</v>
      </c>
      <c r="M187" s="263" t="str">
        <f t="shared" si="14"/>
        <v>MCPITDBITS</v>
      </c>
      <c r="N187" s="263" t="str">
        <f>_xlfn.XLOOKUP(F187,Mapping!AY:AY,Mapping!AX:AX,"Unmapped",0,1)</f>
        <v>ITS</v>
      </c>
      <c r="O187" s="247" t="str">
        <f>_xlfn.XLOOKUP(M187,Data!F:F,Data!H:H,_xlfn.XLOOKUP(M187,'Data M-1'!F:F,'Data M-1'!G:G,"Not Found",0,-1),0,-1)</f>
        <v>Not Started</v>
      </c>
      <c r="P187" s="262" t="str">
        <f>_xlfn.XLOOKUP(M187,Data!F:F,Data!U:U,"Not Found",0,-1)</f>
        <v>Not Found</v>
      </c>
      <c r="Q187" s="266" t="str">
        <f t="shared" si="15"/>
        <v/>
      </c>
      <c r="R187" s="265" t="str">
        <f t="shared" si="16"/>
        <v/>
      </c>
      <c r="S187" s="246">
        <f t="shared" si="17"/>
        <v>0</v>
      </c>
    </row>
    <row r="188" spans="4:19" ht="15" hidden="1" customHeight="1" x14ac:dyDescent="0.2">
      <c r="D188" s="246" t="s">
        <v>2386</v>
      </c>
      <c r="E188" s="246" t="str">
        <f t="shared" si="12"/>
        <v>PLDB</v>
      </c>
      <c r="F188" s="253" t="s">
        <v>3534</v>
      </c>
      <c r="G188" s="246" t="s">
        <v>3528</v>
      </c>
      <c r="H188" s="246" t="s">
        <v>2372</v>
      </c>
      <c r="I188" s="246">
        <f t="shared" si="13"/>
        <v>14</v>
      </c>
      <c r="J188" s="262">
        <f>IFERROR(VLOOKUP(I188,Calendar!H:I,2,0)+23/24+59/60/24,"")</f>
        <v>46133.999305555561</v>
      </c>
      <c r="M188" s="263" t="str">
        <f t="shared" si="14"/>
        <v>MCPPLDBITS</v>
      </c>
      <c r="N188" s="263" t="str">
        <f>_xlfn.XLOOKUP(F188,Mapping!AY:AY,Mapping!AX:AX,"Unmapped",0,1)</f>
        <v>ITS</v>
      </c>
      <c r="O188" s="247" t="str">
        <f>_xlfn.XLOOKUP(M188,Data!F:F,Data!H:H,_xlfn.XLOOKUP(M188,'Data M-1'!F:F,'Data M-1'!G:G,"Not Found",0,-1),0,-1)</f>
        <v>Not Started</v>
      </c>
      <c r="P188" s="262" t="str">
        <f>_xlfn.XLOOKUP(M188,Data!F:F,Data!U:U,"Not Found",0,-1)</f>
        <v>Not Found</v>
      </c>
      <c r="Q188" s="266" t="str">
        <f t="shared" si="15"/>
        <v/>
      </c>
      <c r="R188" s="265" t="str">
        <f t="shared" si="16"/>
        <v/>
      </c>
      <c r="S188" s="246">
        <f t="shared" si="17"/>
        <v>0</v>
      </c>
    </row>
    <row r="189" spans="4:19" ht="15" hidden="1" customHeight="1" x14ac:dyDescent="0.2">
      <c r="D189" s="246" t="s">
        <v>2385</v>
      </c>
      <c r="E189" s="246" t="str">
        <f t="shared" si="12"/>
        <v>NLRB</v>
      </c>
      <c r="F189" s="253" t="s">
        <v>3534</v>
      </c>
      <c r="G189" s="246" t="s">
        <v>3528</v>
      </c>
      <c r="H189" s="246" t="s">
        <v>2372</v>
      </c>
      <c r="I189" s="246">
        <f t="shared" si="13"/>
        <v>14</v>
      </c>
      <c r="J189" s="262">
        <f>IFERROR(VLOOKUP(I189,Calendar!H:I,2,0)+23/24+59/60/24,"")</f>
        <v>46133.999305555561</v>
      </c>
      <c r="M189" s="263" t="str">
        <f t="shared" si="14"/>
        <v>MCPNLRBITS</v>
      </c>
      <c r="N189" s="263" t="str">
        <f>_xlfn.XLOOKUP(F189,Mapping!AY:AY,Mapping!AX:AX,"Unmapped",0,1)</f>
        <v>ITS</v>
      </c>
      <c r="O189" s="247" t="str">
        <f>_xlfn.XLOOKUP(M189,Data!F:F,Data!H:H,_xlfn.XLOOKUP(M189,'Data M-1'!F:F,'Data M-1'!G:G,"Not Found",0,-1),0,-1)</f>
        <v>Not Started</v>
      </c>
      <c r="P189" s="262" t="str">
        <f>_xlfn.XLOOKUP(M189,Data!F:F,Data!U:U,"Not Found",0,-1)</f>
        <v>Not Found</v>
      </c>
      <c r="Q189" s="266" t="str">
        <f t="shared" si="15"/>
        <v/>
      </c>
      <c r="R189" s="265" t="str">
        <f t="shared" si="16"/>
        <v/>
      </c>
      <c r="S189" s="246">
        <f t="shared" si="17"/>
        <v>0</v>
      </c>
    </row>
    <row r="190" spans="4:19" ht="15" hidden="1" customHeight="1" x14ac:dyDescent="0.2">
      <c r="D190" s="246" t="s">
        <v>260</v>
      </c>
      <c r="E190" s="246" t="str">
        <f t="shared" si="12"/>
        <v>NLBTR</v>
      </c>
      <c r="F190" s="253" t="s">
        <v>3534</v>
      </c>
      <c r="G190" s="246" t="s">
        <v>3528</v>
      </c>
      <c r="H190" s="246" t="s">
        <v>2342</v>
      </c>
      <c r="I190" s="246">
        <f t="shared" si="13"/>
        <v>6</v>
      </c>
      <c r="J190" s="262">
        <f>IFERROR(VLOOKUP(I190,Calendar!H:I,2,0)+23/24+59/60/24,"")</f>
        <v>46121.999305555561</v>
      </c>
      <c r="M190" s="263" t="str">
        <f t="shared" si="14"/>
        <v>MCPNLBTRITS</v>
      </c>
      <c r="N190" s="263" t="str">
        <f>_xlfn.XLOOKUP(F190,Mapping!AY:AY,Mapping!AX:AX,"Unmapped",0,1)</f>
        <v>ITS</v>
      </c>
      <c r="O190" s="247" t="str">
        <f>_xlfn.XLOOKUP(M190,Data!F:F,Data!H:H,_xlfn.XLOOKUP(M190,'Data M-1'!F:F,'Data M-1'!G:G,"Not Found",0,-1),0,-1)</f>
        <v>Completed</v>
      </c>
      <c r="P190" s="262">
        <f>_xlfn.XLOOKUP(M190,Data!F:F,Data!U:U,"Not Found",0,-1)</f>
        <v>46119.859722222223</v>
      </c>
      <c r="Q190" s="266">
        <f t="shared" si="15"/>
        <v>2.1395833333372138</v>
      </c>
      <c r="R190" s="265" t="str">
        <f t="shared" si="16"/>
        <v>2d 3hr</v>
      </c>
      <c r="S190" s="246">
        <f t="shared" si="17"/>
        <v>0</v>
      </c>
    </row>
    <row r="191" spans="4:19" ht="15" hidden="1" customHeight="1" x14ac:dyDescent="0.2">
      <c r="D191" s="246" t="s">
        <v>3529</v>
      </c>
      <c r="E191" s="246" t="str">
        <f t="shared" si="12"/>
        <v>RODB</v>
      </c>
      <c r="F191" s="253" t="s">
        <v>3534</v>
      </c>
      <c r="G191" s="246" t="s">
        <v>3528</v>
      </c>
      <c r="H191" s="246" t="s">
        <v>2372</v>
      </c>
      <c r="I191" s="246">
        <f t="shared" si="13"/>
        <v>14</v>
      </c>
      <c r="J191" s="262">
        <f>IFERROR(VLOOKUP(I191,Calendar!H:I,2,0)+23/24+59/60/24,"")</f>
        <v>46133.999305555561</v>
      </c>
      <c r="M191" s="263" t="str">
        <f t="shared" si="14"/>
        <v>MCPRODBITS</v>
      </c>
      <c r="N191" s="263" t="str">
        <f>_xlfn.XLOOKUP(F191,Mapping!AY:AY,Mapping!AX:AX,"Unmapped",0,1)</f>
        <v>ITS</v>
      </c>
      <c r="O191" s="247" t="str">
        <f>_xlfn.XLOOKUP(M191,Data!F:F,Data!H:H,_xlfn.XLOOKUP(M191,'Data M-1'!F:F,'Data M-1'!G:G,"Not Found",0,-1),0,-1)</f>
        <v>Not Started</v>
      </c>
      <c r="P191" s="262" t="str">
        <f>_xlfn.XLOOKUP(M191,Data!F:F,Data!U:U,"Not Found",0,-1)</f>
        <v>Not Found</v>
      </c>
      <c r="Q191" s="266" t="str">
        <f t="shared" si="15"/>
        <v/>
      </c>
      <c r="R191" s="265" t="str">
        <f t="shared" si="16"/>
        <v/>
      </c>
      <c r="S191" s="246">
        <f t="shared" si="17"/>
        <v>0</v>
      </c>
    </row>
    <row r="192" spans="4:19" ht="15" hidden="1" customHeight="1" x14ac:dyDescent="0.2">
      <c r="D192" s="246" t="s">
        <v>2381</v>
      </c>
      <c r="E192" s="246" t="str">
        <f t="shared" si="12"/>
        <v>TRDB</v>
      </c>
      <c r="F192" s="253" t="s">
        <v>3534</v>
      </c>
      <c r="G192" s="246" t="s">
        <v>3528</v>
      </c>
      <c r="H192" s="246" t="s">
        <v>2372</v>
      </c>
      <c r="I192" s="246">
        <f t="shared" si="13"/>
        <v>14</v>
      </c>
      <c r="J192" s="262">
        <f>IFERROR(VLOOKUP(I192,Calendar!H:I,2,0)+23/24+59/60/24,"")</f>
        <v>46133.999305555561</v>
      </c>
      <c r="M192" s="263" t="str">
        <f t="shared" si="14"/>
        <v>MCPTRDBITS</v>
      </c>
      <c r="N192" s="263" t="str">
        <f>_xlfn.XLOOKUP(F192,Mapping!AY:AY,Mapping!AX:AX,"Unmapped",0,1)</f>
        <v>ITS</v>
      </c>
      <c r="O192" s="247" t="str">
        <f>_xlfn.XLOOKUP(M192,Data!F:F,Data!H:H,_xlfn.XLOOKUP(M192,'Data M-1'!F:F,'Data M-1'!G:G,"Not Found",0,-1),0,-1)</f>
        <v>Not Started</v>
      </c>
      <c r="P192" s="262" t="str">
        <f>_xlfn.XLOOKUP(M192,Data!F:F,Data!U:U,"Not Found",0,-1)</f>
        <v>Not Found</v>
      </c>
      <c r="Q192" s="266" t="str">
        <f t="shared" si="15"/>
        <v/>
      </c>
      <c r="R192" s="265" t="str">
        <f t="shared" si="16"/>
        <v/>
      </c>
      <c r="S192" s="246">
        <f t="shared" si="17"/>
        <v>0</v>
      </c>
    </row>
    <row r="193" spans="4:19" ht="15" hidden="1" customHeight="1" x14ac:dyDescent="0.2">
      <c r="D193" s="246" t="s">
        <v>358</v>
      </c>
      <c r="E193" s="246" t="str">
        <f t="shared" si="12"/>
        <v>WBUS</v>
      </c>
      <c r="F193" s="253" t="s">
        <v>3534</v>
      </c>
      <c r="G193" s="246" t="s">
        <v>3528</v>
      </c>
      <c r="H193" s="246" t="s">
        <v>2372</v>
      </c>
      <c r="I193" s="246">
        <f t="shared" si="13"/>
        <v>14</v>
      </c>
      <c r="J193" s="262">
        <f>IFERROR(VLOOKUP(I193,Calendar!H:I,2,0)+23/24+59/60/24,"")</f>
        <v>46133.999305555561</v>
      </c>
      <c r="M193" s="263" t="str">
        <f t="shared" si="14"/>
        <v>MCPWBUSITS</v>
      </c>
      <c r="N193" s="263" t="str">
        <f>_xlfn.XLOOKUP(F193,Mapping!AY:AY,Mapping!AX:AX,"Unmapped",0,1)</f>
        <v>ITS</v>
      </c>
      <c r="O193" s="247" t="str">
        <f>_xlfn.XLOOKUP(M193,Data!F:F,Data!H:H,_xlfn.XLOOKUP(M193,'Data M-1'!F:F,'Data M-1'!G:G,"Not Found",0,-1),0,-1)</f>
        <v>Not Started</v>
      </c>
      <c r="P193" s="262" t="str">
        <f>_xlfn.XLOOKUP(M193,Data!F:F,Data!U:U,"Not Found",0,-1)</f>
        <v>Not Found</v>
      </c>
      <c r="Q193" s="266" t="str">
        <f t="shared" si="15"/>
        <v/>
      </c>
      <c r="R193" s="265" t="str">
        <f t="shared" si="16"/>
        <v/>
      </c>
      <c r="S193" s="246">
        <f t="shared" si="17"/>
        <v>0</v>
      </c>
    </row>
    <row r="194" spans="4:19" ht="15" hidden="1" customHeight="1" x14ac:dyDescent="0.2">
      <c r="D194" s="246" t="s">
        <v>2394</v>
      </c>
      <c r="E194" s="246" t="str">
        <f t="shared" si="12"/>
        <v>BEDB</v>
      </c>
      <c r="F194" s="253" t="s">
        <v>2021</v>
      </c>
      <c r="G194" s="246" t="s">
        <v>3528</v>
      </c>
      <c r="H194" s="246" t="s">
        <v>2372</v>
      </c>
      <c r="I194" s="246">
        <f t="shared" si="13"/>
        <v>14</v>
      </c>
      <c r="J194" s="262">
        <f>IFERROR(VLOOKUP(I194,Calendar!H:I,2,0)+23/24+59/60/24,"")</f>
        <v>46133.999305555561</v>
      </c>
      <c r="M194" s="263" t="str">
        <f t="shared" si="14"/>
        <v>MCPBEDBGAP</v>
      </c>
      <c r="N194" s="263" t="str">
        <f>_xlfn.XLOOKUP(F194,Mapping!AY:AY,Mapping!AX:AX,"Unmapped",0,1)</f>
        <v>GAP</v>
      </c>
      <c r="O194" s="247" t="str">
        <f>_xlfn.XLOOKUP(M194,Data!F:F,Data!H:H,_xlfn.XLOOKUP(M194,'Data M-1'!F:F,'Data M-1'!G:G,"Not Found",0,-1),0,-1)</f>
        <v>Not Started</v>
      </c>
      <c r="P194" s="262" t="str">
        <f>_xlfn.XLOOKUP(M194,Data!F:F,Data!U:U,"Not Found",0,-1)</f>
        <v>Not Found</v>
      </c>
      <c r="Q194" s="266" t="str">
        <f t="shared" si="15"/>
        <v/>
      </c>
      <c r="R194" s="265" t="str">
        <f t="shared" si="16"/>
        <v/>
      </c>
      <c r="S194" s="246">
        <f t="shared" si="17"/>
        <v>0</v>
      </c>
    </row>
    <row r="195" spans="4:19" ht="15" hidden="1" customHeight="1" x14ac:dyDescent="0.2">
      <c r="D195" s="246" t="s">
        <v>179</v>
      </c>
      <c r="E195" s="246" t="str">
        <f t="shared" si="12"/>
        <v>BEGT</v>
      </c>
      <c r="F195" s="253" t="s">
        <v>2021</v>
      </c>
      <c r="G195" s="246" t="s">
        <v>3528</v>
      </c>
      <c r="H195" s="246" t="s">
        <v>2342</v>
      </c>
      <c r="I195" s="246">
        <f t="shared" si="13"/>
        <v>6</v>
      </c>
      <c r="J195" s="262">
        <f>IFERROR(VLOOKUP(I195,Calendar!H:I,2,0)+23/24+59/60/24,"")</f>
        <v>46121.999305555561</v>
      </c>
      <c r="M195" s="263" t="str">
        <f t="shared" si="14"/>
        <v>MCPBEGTGAP</v>
      </c>
      <c r="N195" s="263" t="str">
        <f>_xlfn.XLOOKUP(F195,Mapping!AY:AY,Mapping!AX:AX,"Unmapped",0,1)</f>
        <v>GAP</v>
      </c>
      <c r="O195" s="247" t="str">
        <f>_xlfn.XLOOKUP(M195,Data!F:F,Data!H:H,_xlfn.XLOOKUP(M195,'Data M-1'!F:F,'Data M-1'!G:G,"Not Found",0,-1),0,-1)</f>
        <v>Completed</v>
      </c>
      <c r="P195" s="262">
        <f>_xlfn.XLOOKUP(M195,Data!F:F,Data!U:U,"Not Found",0,-1)</f>
        <v>46120.461111111108</v>
      </c>
      <c r="Q195" s="266">
        <f t="shared" si="15"/>
        <v>1.5381944444525288</v>
      </c>
      <c r="R195" s="265" t="str">
        <f t="shared" si="16"/>
        <v>1d 12hr</v>
      </c>
      <c r="S195" s="246">
        <f t="shared" si="17"/>
        <v>0</v>
      </c>
    </row>
    <row r="196" spans="4:19" ht="15" hidden="1" customHeight="1" x14ac:dyDescent="0.2">
      <c r="D196" s="246" t="s">
        <v>2389</v>
      </c>
      <c r="E196" s="246" t="str">
        <f t="shared" si="12"/>
        <v>DEDB</v>
      </c>
      <c r="F196" s="253" t="s">
        <v>2021</v>
      </c>
      <c r="G196" s="246" t="s">
        <v>3528</v>
      </c>
      <c r="H196" s="246" t="s">
        <v>2372</v>
      </c>
      <c r="I196" s="246">
        <f t="shared" si="13"/>
        <v>14</v>
      </c>
      <c r="J196" s="262">
        <f>IFERROR(VLOOKUP(I196,Calendar!H:I,2,0)+23/24+59/60/24,"")</f>
        <v>46133.999305555561</v>
      </c>
      <c r="M196" s="263" t="str">
        <f t="shared" si="14"/>
        <v>MCPDEDBGAP</v>
      </c>
      <c r="N196" s="263" t="str">
        <f>_xlfn.XLOOKUP(F196,Mapping!AY:AY,Mapping!AX:AX,"Unmapped",0,1)</f>
        <v>GAP</v>
      </c>
      <c r="O196" s="247" t="str">
        <f>_xlfn.XLOOKUP(M196,Data!F:F,Data!H:H,_xlfn.XLOOKUP(M196,'Data M-1'!F:F,'Data M-1'!G:G,"Not Found",0,-1),0,-1)</f>
        <v>Not Started</v>
      </c>
      <c r="P196" s="262" t="str">
        <f>_xlfn.XLOOKUP(M196,Data!F:F,Data!U:U,"Not Found",0,-1)</f>
        <v>Not Found</v>
      </c>
      <c r="Q196" s="266" t="str">
        <f t="shared" si="15"/>
        <v/>
      </c>
      <c r="R196" s="265" t="str">
        <f t="shared" si="16"/>
        <v/>
      </c>
      <c r="S196" s="246">
        <f t="shared" si="17"/>
        <v>0</v>
      </c>
    </row>
    <row r="197" spans="4:19" ht="15" hidden="1" customHeight="1" x14ac:dyDescent="0.2">
      <c r="D197" s="246" t="s">
        <v>219</v>
      </c>
      <c r="E197" s="246" t="str">
        <f t="shared" si="12"/>
        <v>DEGT</v>
      </c>
      <c r="F197" s="253" t="s">
        <v>2021</v>
      </c>
      <c r="G197" s="246" t="s">
        <v>3528</v>
      </c>
      <c r="H197" s="246" t="s">
        <v>2342</v>
      </c>
      <c r="I197" s="246">
        <f t="shared" si="13"/>
        <v>6</v>
      </c>
      <c r="J197" s="262">
        <f>IFERROR(VLOOKUP(I197,Calendar!H:I,2,0)+23/24+59/60/24,"")</f>
        <v>46121.999305555561</v>
      </c>
      <c r="M197" s="263" t="str">
        <f t="shared" si="14"/>
        <v>MCPDEGTGAP</v>
      </c>
      <c r="N197" s="263" t="str">
        <f>_xlfn.XLOOKUP(F197,Mapping!AY:AY,Mapping!AX:AX,"Unmapped",0,1)</f>
        <v>GAP</v>
      </c>
      <c r="O197" s="247" t="str">
        <f>_xlfn.XLOOKUP(M197,Data!F:F,Data!H:H,_xlfn.XLOOKUP(M197,'Data M-1'!F:F,'Data M-1'!G:G,"Not Found",0,-1),0,-1)</f>
        <v>Completed</v>
      </c>
      <c r="P197" s="262">
        <f>_xlfn.XLOOKUP(M197,Data!F:F,Data!U:U,"Not Found",0,-1)</f>
        <v>46119.681250000001</v>
      </c>
      <c r="Q197" s="266">
        <f t="shared" si="15"/>
        <v>2.3180555555591127</v>
      </c>
      <c r="R197" s="265" t="str">
        <f t="shared" si="16"/>
        <v>2d 7hr</v>
      </c>
      <c r="S197" s="246">
        <f t="shared" si="17"/>
        <v>0</v>
      </c>
    </row>
    <row r="198" spans="4:19" ht="15" hidden="1" customHeight="1" x14ac:dyDescent="0.2">
      <c r="D198" s="246" t="s">
        <v>2422</v>
      </c>
      <c r="E198" s="246" t="str">
        <f t="shared" ref="E198:E229" si="18">IF(D198="NL","NLRB",IF(OR(D198="BEGT",D198="DEGT",D198="NLBTR",D198="ICDB",D198="WBUS"),D198,D198&amp;"DB"))</f>
        <v>ESDB</v>
      </c>
      <c r="F198" s="253" t="s">
        <v>2021</v>
      </c>
      <c r="G198" s="246" t="s">
        <v>3528</v>
      </c>
      <c r="H198" s="246" t="s">
        <v>2372</v>
      </c>
      <c r="I198" s="246">
        <f t="shared" ref="I198:I262" si="19">IF(H198="","",VALUE(RIGHT(H198,LEN(H198)-2)))</f>
        <v>14</v>
      </c>
      <c r="J198" s="262">
        <f>IFERROR(VLOOKUP(I198,Calendar!H:I,2,0)+23/24+59/60/24,"")</f>
        <v>46133.999305555561</v>
      </c>
      <c r="M198" s="263" t="str">
        <f t="shared" ref="M198:M261" si="20">"MCP"&amp;E198&amp;N198</f>
        <v>MCPESDBGAP</v>
      </c>
      <c r="N198" s="263" t="str">
        <f>_xlfn.XLOOKUP(F198,Mapping!AY:AY,Mapping!AX:AX,"Unmapped",0,1)</f>
        <v>GAP</v>
      </c>
      <c r="O198" s="247" t="str">
        <f>_xlfn.XLOOKUP(M198,Data!F:F,Data!H:H,_xlfn.XLOOKUP(M198,'Data M-1'!F:F,'Data M-1'!G:G,"Not Found",0,-1),0,-1)</f>
        <v>Not Started</v>
      </c>
      <c r="P198" s="262" t="str">
        <f>_xlfn.XLOOKUP(M198,Data!F:F,Data!U:U,"Not Found",0,-1)</f>
        <v>Not Found</v>
      </c>
      <c r="Q198" s="266" t="str">
        <f t="shared" ref="Q198:Q261" si="21">IF(OR(J198="",P198="",P198="Not Found"),"",J198-P198)</f>
        <v/>
      </c>
      <c r="R198" s="265" t="str">
        <f t="shared" ref="R198:R261" si="22">IF(Q198="","",INT(Q198) &amp; "d " &amp; INT((Q198 - INT(Q198)) * 24) &amp; "hr")</f>
        <v/>
      </c>
      <c r="S198" s="246">
        <f t="shared" ref="S198:S261" si="23">IF(Q198="",0,IF(Q198&gt;=0,0,1))</f>
        <v>0</v>
      </c>
    </row>
    <row r="199" spans="4:19" ht="15" hidden="1" customHeight="1" x14ac:dyDescent="0.2">
      <c r="D199" s="246" t="s">
        <v>2426</v>
      </c>
      <c r="E199" s="246" t="str">
        <f t="shared" si="18"/>
        <v>FRDB</v>
      </c>
      <c r="F199" s="253" t="s">
        <v>2021</v>
      </c>
      <c r="G199" s="246" t="s">
        <v>3528</v>
      </c>
      <c r="H199" s="246" t="s">
        <v>2372</v>
      </c>
      <c r="I199" s="246">
        <f t="shared" si="19"/>
        <v>14</v>
      </c>
      <c r="J199" s="262">
        <f>IFERROR(VLOOKUP(I199,Calendar!H:I,2,0)+23/24+59/60/24,"")</f>
        <v>46133.999305555561</v>
      </c>
      <c r="M199" s="263" t="str">
        <f t="shared" si="20"/>
        <v>MCPFRDBGAP</v>
      </c>
      <c r="N199" s="263" t="str">
        <f>_xlfn.XLOOKUP(F199,Mapping!AY:AY,Mapping!AX:AX,"Unmapped",0,1)</f>
        <v>GAP</v>
      </c>
      <c r="O199" s="247" t="str">
        <f>_xlfn.XLOOKUP(M199,Data!F:F,Data!H:H,_xlfn.XLOOKUP(M199,'Data M-1'!F:F,'Data M-1'!G:G,"Not Found",0,-1),0,-1)</f>
        <v>Completed</v>
      </c>
      <c r="P199" s="262">
        <f>_xlfn.XLOOKUP(M199,Data!F:F,Data!U:U,"Not Found",0,-1)</f>
        <v>46122.255555555559</v>
      </c>
      <c r="Q199" s="266">
        <f t="shared" si="21"/>
        <v>11.743750000001455</v>
      </c>
      <c r="R199" s="265" t="str">
        <f t="shared" si="22"/>
        <v>11d 17hr</v>
      </c>
      <c r="S199" s="246">
        <f t="shared" si="23"/>
        <v>0</v>
      </c>
    </row>
    <row r="200" spans="4:19" ht="15" hidden="1" customHeight="1" x14ac:dyDescent="0.2">
      <c r="D200" s="246" t="s">
        <v>2362</v>
      </c>
      <c r="E200" s="246" t="str">
        <f t="shared" si="18"/>
        <v>ITDB</v>
      </c>
      <c r="F200" s="253" t="s">
        <v>2021</v>
      </c>
      <c r="G200" s="246" t="s">
        <v>3528</v>
      </c>
      <c r="H200" s="246" t="s">
        <v>2372</v>
      </c>
      <c r="I200" s="246">
        <f t="shared" si="19"/>
        <v>14</v>
      </c>
      <c r="J200" s="262">
        <f>IFERROR(VLOOKUP(I200,Calendar!H:I,2,0)+23/24+59/60/24,"")</f>
        <v>46133.999305555561</v>
      </c>
      <c r="M200" s="263" t="str">
        <f t="shared" si="20"/>
        <v>MCPITDBGAP</v>
      </c>
      <c r="N200" s="263" t="str">
        <f>_xlfn.XLOOKUP(F200,Mapping!AY:AY,Mapping!AX:AX,"Unmapped",0,1)</f>
        <v>GAP</v>
      </c>
      <c r="O200" s="247" t="str">
        <f>_xlfn.XLOOKUP(M200,Data!F:F,Data!H:H,_xlfn.XLOOKUP(M200,'Data M-1'!F:F,'Data M-1'!G:G,"Not Found",0,-1),0,-1)</f>
        <v>Not Started</v>
      </c>
      <c r="P200" s="262" t="str">
        <f>_xlfn.XLOOKUP(M200,Data!F:F,Data!U:U,"Not Found",0,-1)</f>
        <v>Not Found</v>
      </c>
      <c r="Q200" s="266" t="str">
        <f t="shared" si="21"/>
        <v/>
      </c>
      <c r="R200" s="265" t="str">
        <f t="shared" si="22"/>
        <v/>
      </c>
      <c r="S200" s="246">
        <f t="shared" si="23"/>
        <v>0</v>
      </c>
    </row>
    <row r="201" spans="4:19" ht="15" hidden="1" customHeight="1" x14ac:dyDescent="0.2">
      <c r="D201" s="246" t="s">
        <v>2392</v>
      </c>
      <c r="E201" s="246" t="str">
        <f t="shared" si="18"/>
        <v>LUDB</v>
      </c>
      <c r="F201" s="253" t="s">
        <v>2021</v>
      </c>
      <c r="G201" s="246" t="s">
        <v>3528</v>
      </c>
      <c r="H201" s="246" t="s">
        <v>2372</v>
      </c>
      <c r="I201" s="246">
        <f t="shared" si="19"/>
        <v>14</v>
      </c>
      <c r="J201" s="262">
        <f>IFERROR(VLOOKUP(I201,Calendar!H:I,2,0)+23/24+59/60/24,"")</f>
        <v>46133.999305555561</v>
      </c>
      <c r="M201" s="263" t="str">
        <f t="shared" si="20"/>
        <v>MCPLUDBGAP</v>
      </c>
      <c r="N201" s="263" t="str">
        <f>_xlfn.XLOOKUP(F201,Mapping!AY:AY,Mapping!AX:AX,"Unmapped",0,1)</f>
        <v>GAP</v>
      </c>
      <c r="O201" s="247" t="str">
        <f>_xlfn.XLOOKUP(M201,Data!F:F,Data!H:H,_xlfn.XLOOKUP(M201,'Data M-1'!F:F,'Data M-1'!G:G,"Not Found",0,-1),0,-1)</f>
        <v>Not Started</v>
      </c>
      <c r="P201" s="262" t="str">
        <f>_xlfn.XLOOKUP(M201,Data!F:F,Data!U:U,"Not Found",0,-1)</f>
        <v>Not Found</v>
      </c>
      <c r="Q201" s="266" t="str">
        <f t="shared" si="21"/>
        <v/>
      </c>
      <c r="R201" s="265" t="str">
        <f t="shared" si="22"/>
        <v/>
      </c>
      <c r="S201" s="246">
        <f t="shared" si="23"/>
        <v>0</v>
      </c>
    </row>
    <row r="202" spans="4:19" ht="15" hidden="1" customHeight="1" x14ac:dyDescent="0.2">
      <c r="D202" s="246" t="s">
        <v>2385</v>
      </c>
      <c r="E202" s="246" t="str">
        <f t="shared" si="18"/>
        <v>NLRB</v>
      </c>
      <c r="F202" s="253" t="s">
        <v>2021</v>
      </c>
      <c r="G202" s="246" t="s">
        <v>3528</v>
      </c>
      <c r="H202" s="246" t="s">
        <v>2372</v>
      </c>
      <c r="I202" s="246">
        <f t="shared" si="19"/>
        <v>14</v>
      </c>
      <c r="J202" s="262">
        <f>IFERROR(VLOOKUP(I202,Calendar!H:I,2,0)+23/24+59/60/24,"")</f>
        <v>46133.999305555561</v>
      </c>
      <c r="M202" s="263" t="str">
        <f t="shared" si="20"/>
        <v>MCPNLRBGAP</v>
      </c>
      <c r="N202" s="263" t="str">
        <f>_xlfn.XLOOKUP(F202,Mapping!AY:AY,Mapping!AX:AX,"Unmapped",0,1)</f>
        <v>GAP</v>
      </c>
      <c r="O202" s="247" t="str">
        <f>_xlfn.XLOOKUP(M202,Data!F:F,Data!H:H,_xlfn.XLOOKUP(M202,'Data M-1'!F:F,'Data M-1'!G:G,"Not Found",0,-1),0,-1)</f>
        <v>Not Started</v>
      </c>
      <c r="P202" s="262" t="str">
        <f>_xlfn.XLOOKUP(M202,Data!F:F,Data!U:U,"Not Found",0,-1)</f>
        <v>Not Found</v>
      </c>
      <c r="Q202" s="266" t="str">
        <f t="shared" si="21"/>
        <v/>
      </c>
      <c r="R202" s="265" t="str">
        <f t="shared" si="22"/>
        <v/>
      </c>
      <c r="S202" s="246">
        <f t="shared" si="23"/>
        <v>0</v>
      </c>
    </row>
    <row r="203" spans="4:19" ht="15" hidden="1" customHeight="1" x14ac:dyDescent="0.2">
      <c r="D203" s="246" t="s">
        <v>260</v>
      </c>
      <c r="E203" s="246" t="str">
        <f t="shared" si="18"/>
        <v>NLBTR</v>
      </c>
      <c r="F203" s="253" t="s">
        <v>2021</v>
      </c>
      <c r="G203" s="246" t="s">
        <v>3528</v>
      </c>
      <c r="H203" s="246" t="s">
        <v>2342</v>
      </c>
      <c r="I203" s="246">
        <f t="shared" si="19"/>
        <v>6</v>
      </c>
      <c r="J203" s="262">
        <f>IFERROR(VLOOKUP(I203,Calendar!H:I,2,0)+23/24+59/60/24,"")</f>
        <v>46121.999305555561</v>
      </c>
      <c r="M203" s="263" t="str">
        <f t="shared" si="20"/>
        <v>MCPNLBTRGAP</v>
      </c>
      <c r="N203" s="263" t="str">
        <f>_xlfn.XLOOKUP(F203,Mapping!AY:AY,Mapping!AX:AX,"Unmapped",0,1)</f>
        <v>GAP</v>
      </c>
      <c r="O203" s="247" t="str">
        <f>_xlfn.XLOOKUP(M203,Data!F:F,Data!H:H,_xlfn.XLOOKUP(M203,'Data M-1'!F:F,'Data M-1'!G:G,"Not Found",0,-1),0,-1)</f>
        <v>Completed</v>
      </c>
      <c r="P203" s="262">
        <f>_xlfn.XLOOKUP(M203,Data!F:F,Data!U:U,"Not Found",0,-1)</f>
        <v>46120.463888888888</v>
      </c>
      <c r="Q203" s="266">
        <f t="shared" si="21"/>
        <v>1.5354166666729725</v>
      </c>
      <c r="R203" s="265" t="str">
        <f t="shared" si="22"/>
        <v>1d 12hr</v>
      </c>
      <c r="S203" s="246">
        <f t="shared" si="23"/>
        <v>0</v>
      </c>
    </row>
    <row r="204" spans="4:19" ht="15" hidden="1" customHeight="1" x14ac:dyDescent="0.2">
      <c r="D204" s="246" t="s">
        <v>3529</v>
      </c>
      <c r="E204" s="246" t="str">
        <f t="shared" si="18"/>
        <v>RODB</v>
      </c>
      <c r="F204" s="253" t="s">
        <v>2021</v>
      </c>
      <c r="G204" s="246" t="s">
        <v>3528</v>
      </c>
      <c r="H204" s="246" t="s">
        <v>2372</v>
      </c>
      <c r="I204" s="246">
        <f t="shared" si="19"/>
        <v>14</v>
      </c>
      <c r="J204" s="262">
        <f>IFERROR(VLOOKUP(I204,Calendar!H:I,2,0)+23/24+59/60/24,"")</f>
        <v>46133.999305555561</v>
      </c>
      <c r="M204" s="263" t="str">
        <f t="shared" si="20"/>
        <v>MCPRODBGAP</v>
      </c>
      <c r="N204" s="263" t="str">
        <f>_xlfn.XLOOKUP(F204,Mapping!AY:AY,Mapping!AX:AX,"Unmapped",0,1)</f>
        <v>GAP</v>
      </c>
      <c r="O204" s="247" t="str">
        <f>_xlfn.XLOOKUP(M204,Data!F:F,Data!H:H,_xlfn.XLOOKUP(M204,'Data M-1'!F:F,'Data M-1'!G:G,"Not Found",0,-1),0,-1)</f>
        <v>Not Found</v>
      </c>
      <c r="P204" s="262" t="str">
        <f>_xlfn.XLOOKUP(M204,Data!F:F,Data!U:U,"Not Found",0,-1)</f>
        <v>Not Found</v>
      </c>
      <c r="Q204" s="266" t="str">
        <f t="shared" si="21"/>
        <v/>
      </c>
      <c r="R204" s="265" t="str">
        <f t="shared" si="22"/>
        <v/>
      </c>
      <c r="S204" s="246">
        <f t="shared" si="23"/>
        <v>0</v>
      </c>
    </row>
    <row r="205" spans="4:19" ht="15" hidden="1" customHeight="1" x14ac:dyDescent="0.2">
      <c r="D205" s="246" t="s">
        <v>2386</v>
      </c>
      <c r="E205" s="246" t="str">
        <f t="shared" si="18"/>
        <v>PLDB</v>
      </c>
      <c r="F205" s="253" t="s">
        <v>2021</v>
      </c>
      <c r="G205" s="246" t="s">
        <v>3528</v>
      </c>
      <c r="H205" s="246" t="s">
        <v>2372</v>
      </c>
      <c r="I205" s="246">
        <f t="shared" si="19"/>
        <v>14</v>
      </c>
      <c r="J205" s="262">
        <f>IFERROR(VLOOKUP(I205,Calendar!H:I,2,0)+23/24+59/60/24,"")</f>
        <v>46133.999305555561</v>
      </c>
      <c r="M205" s="263" t="str">
        <f t="shared" si="20"/>
        <v>MCPPLDBGAP</v>
      </c>
      <c r="N205" s="263" t="str">
        <f>_xlfn.XLOOKUP(F205,Mapping!AY:AY,Mapping!AX:AX,"Unmapped",0,1)</f>
        <v>GAP</v>
      </c>
      <c r="O205" s="247" t="str">
        <f>_xlfn.XLOOKUP(M205,Data!F:F,Data!H:H,_xlfn.XLOOKUP(M205,'Data M-1'!F:F,'Data M-1'!G:G,"Not Found",0,-1),0,-1)</f>
        <v>Not Started</v>
      </c>
      <c r="P205" s="262" t="str">
        <f>_xlfn.XLOOKUP(M205,Data!F:F,Data!U:U,"Not Found",0,-1)</f>
        <v>Not Found</v>
      </c>
      <c r="Q205" s="266" t="str">
        <f t="shared" si="21"/>
        <v/>
      </c>
      <c r="R205" s="265" t="str">
        <f t="shared" si="22"/>
        <v/>
      </c>
      <c r="S205" s="246">
        <f t="shared" si="23"/>
        <v>0</v>
      </c>
    </row>
    <row r="206" spans="4:19" ht="15" hidden="1" customHeight="1" x14ac:dyDescent="0.2">
      <c r="D206" s="246" t="s">
        <v>2381</v>
      </c>
      <c r="E206" s="246" t="str">
        <f t="shared" si="18"/>
        <v>TRDB</v>
      </c>
      <c r="F206" s="253" t="s">
        <v>2021</v>
      </c>
      <c r="G206" s="246" t="s">
        <v>3528</v>
      </c>
      <c r="H206" s="246" t="s">
        <v>2372</v>
      </c>
      <c r="I206" s="246">
        <f t="shared" si="19"/>
        <v>14</v>
      </c>
      <c r="J206" s="262">
        <f>IFERROR(VLOOKUP(I206,Calendar!H:I,2,0)+23/24+59/60/24,"")</f>
        <v>46133.999305555561</v>
      </c>
      <c r="M206" s="263" t="str">
        <f t="shared" si="20"/>
        <v>MCPTRDBGAP</v>
      </c>
      <c r="N206" s="263" t="str">
        <f>_xlfn.XLOOKUP(F206,Mapping!AY:AY,Mapping!AX:AX,"Unmapped",0,1)</f>
        <v>GAP</v>
      </c>
      <c r="O206" s="247" t="str">
        <f>_xlfn.XLOOKUP(M206,Data!F:F,Data!H:H,_xlfn.XLOOKUP(M206,'Data M-1'!F:F,'Data M-1'!G:G,"Not Found",0,-1),0,-1)</f>
        <v>Not Started</v>
      </c>
      <c r="P206" s="262" t="str">
        <f>_xlfn.XLOOKUP(M206,Data!F:F,Data!U:U,"Not Found",0,-1)</f>
        <v>Not Found</v>
      </c>
      <c r="Q206" s="266" t="str">
        <f t="shared" si="21"/>
        <v/>
      </c>
      <c r="R206" s="265" t="str">
        <f t="shared" si="22"/>
        <v/>
      </c>
      <c r="S206" s="246">
        <f t="shared" si="23"/>
        <v>0</v>
      </c>
    </row>
    <row r="207" spans="4:19" ht="15" hidden="1" customHeight="1" x14ac:dyDescent="0.2">
      <c r="D207" s="246" t="s">
        <v>358</v>
      </c>
      <c r="E207" s="246" t="str">
        <f t="shared" si="18"/>
        <v>WBUS</v>
      </c>
      <c r="F207" s="253" t="s">
        <v>2021</v>
      </c>
      <c r="G207" s="246" t="s">
        <v>3528</v>
      </c>
      <c r="H207" s="246" t="s">
        <v>2372</v>
      </c>
      <c r="I207" s="246">
        <f t="shared" si="19"/>
        <v>14</v>
      </c>
      <c r="J207" s="262">
        <f>IFERROR(VLOOKUP(I207,Calendar!H:I,2,0)+23/24+59/60/24,"")</f>
        <v>46133.999305555561</v>
      </c>
      <c r="M207" s="263" t="str">
        <f t="shared" si="20"/>
        <v>MCPWBUSGAP</v>
      </c>
      <c r="N207" s="263" t="str">
        <f>_xlfn.XLOOKUP(F207,Mapping!AY:AY,Mapping!AX:AX,"Unmapped",0,1)</f>
        <v>GAP</v>
      </c>
      <c r="O207" s="247" t="str">
        <f>_xlfn.XLOOKUP(M207,Data!F:F,Data!H:H,_xlfn.XLOOKUP(M207,'Data M-1'!F:F,'Data M-1'!G:G,"Not Found",0,-1),0,-1)</f>
        <v>Not Started</v>
      </c>
      <c r="P207" s="262" t="str">
        <f>_xlfn.XLOOKUP(M207,Data!F:F,Data!U:U,"Not Found",0,-1)</f>
        <v>Not Found</v>
      </c>
      <c r="Q207" s="266" t="str">
        <f t="shared" si="21"/>
        <v/>
      </c>
      <c r="R207" s="265" t="str">
        <f t="shared" si="22"/>
        <v/>
      </c>
      <c r="S207" s="246">
        <f t="shared" si="23"/>
        <v>0</v>
      </c>
    </row>
    <row r="208" spans="4:19" ht="15" hidden="1" customHeight="1" x14ac:dyDescent="0.2">
      <c r="D208" s="246" t="s">
        <v>715</v>
      </c>
      <c r="E208" s="246" t="str">
        <f t="shared" si="18"/>
        <v>ICDB</v>
      </c>
      <c r="F208" s="253" t="s">
        <v>2021</v>
      </c>
      <c r="G208" s="246" t="s">
        <v>3528</v>
      </c>
      <c r="H208" s="246" t="s">
        <v>2372</v>
      </c>
      <c r="I208" s="246">
        <f t="shared" si="19"/>
        <v>14</v>
      </c>
      <c r="J208" s="262">
        <f>IFERROR(VLOOKUP(I208,Calendar!H:I,2,0)+23/24+59/60/24,"")</f>
        <v>46133.999305555561</v>
      </c>
      <c r="M208" s="263" t="str">
        <f t="shared" si="20"/>
        <v>MCPICDBGAP</v>
      </c>
      <c r="N208" s="263" t="str">
        <f>_xlfn.XLOOKUP(F208,Mapping!AY:AY,Mapping!AX:AX,"Unmapped",0,1)</f>
        <v>GAP</v>
      </c>
      <c r="O208" s="247" t="str">
        <f>_xlfn.XLOOKUP(M208,Data!F:F,Data!H:H,_xlfn.XLOOKUP(M208,'Data M-1'!F:F,'Data M-1'!G:G,"Not Found",0,-1),0,-1)</f>
        <v>Not Found</v>
      </c>
      <c r="P208" s="262" t="str">
        <f>_xlfn.XLOOKUP(M208,Data!F:F,Data!U:U,"Not Found",0,-1)</f>
        <v>Not Found</v>
      </c>
      <c r="Q208" s="266" t="str">
        <f t="shared" si="21"/>
        <v/>
      </c>
      <c r="R208" s="265" t="str">
        <f t="shared" si="22"/>
        <v/>
      </c>
      <c r="S208" s="246">
        <f t="shared" si="23"/>
        <v>0</v>
      </c>
    </row>
    <row r="209" spans="4:19" ht="15" hidden="1" customHeight="1" x14ac:dyDescent="0.2">
      <c r="D209" s="246" t="s">
        <v>2385</v>
      </c>
      <c r="E209" s="246" t="str">
        <f t="shared" si="18"/>
        <v>NLRB</v>
      </c>
      <c r="F209" s="253" t="s">
        <v>2024</v>
      </c>
      <c r="G209" s="246" t="s">
        <v>3528</v>
      </c>
      <c r="H209" s="246" t="s">
        <v>2366</v>
      </c>
      <c r="I209" s="246">
        <f t="shared" si="19"/>
        <v>13</v>
      </c>
      <c r="J209" s="262">
        <f>IFERROR(VLOOKUP(I209,Calendar!H:I,2,0)+23/24+59/60/24,"")</f>
        <v>46132.999305555561</v>
      </c>
      <c r="M209" s="263" t="str">
        <f t="shared" si="20"/>
        <v>MCPNLRBFinance Planning</v>
      </c>
      <c r="N209" s="263" t="str">
        <f>_xlfn.XLOOKUP(F209,Mapping!AY:AY,Mapping!AX:AX,"Unmapped",0,1)</f>
        <v>Finance Planning</v>
      </c>
      <c r="O209" s="247" t="str">
        <f>_xlfn.XLOOKUP(M209,Data!F:F,Data!H:H,_xlfn.XLOOKUP(M209,'Data M-1'!F:F,'Data M-1'!G:G,"Not Found",0,-1),0,-1)</f>
        <v>Not Started</v>
      </c>
      <c r="P209" s="262" t="str">
        <f>_xlfn.XLOOKUP(M209,Data!F:F,Data!U:U,"Not Found",0,-1)</f>
        <v>Not Found</v>
      </c>
      <c r="Q209" s="266" t="str">
        <f t="shared" si="21"/>
        <v/>
      </c>
      <c r="R209" s="265" t="str">
        <f t="shared" si="22"/>
        <v/>
      </c>
      <c r="S209" s="246">
        <f t="shared" si="23"/>
        <v>0</v>
      </c>
    </row>
    <row r="210" spans="4:19" ht="15" hidden="1" customHeight="1" x14ac:dyDescent="0.2">
      <c r="D210" s="246" t="s">
        <v>2386</v>
      </c>
      <c r="E210" s="246" t="str">
        <f t="shared" si="18"/>
        <v>PLDB</v>
      </c>
      <c r="F210" s="253" t="s">
        <v>2387</v>
      </c>
      <c r="G210" s="246" t="s">
        <v>3528</v>
      </c>
      <c r="H210" s="246"/>
      <c r="I210" s="246" t="str">
        <f t="shared" si="19"/>
        <v/>
      </c>
      <c r="J210" s="262" t="str">
        <f>IFERROR(VLOOKUP(I210,Calendar!H:I,2,0)+23/24+59/60/24,"")</f>
        <v/>
      </c>
      <c r="M210" s="263" t="str">
        <f t="shared" si="20"/>
        <v>MCPPLDBSOLO</v>
      </c>
      <c r="N210" s="263" t="str">
        <f>_xlfn.XLOOKUP(F210,Mapping!AY:AY,Mapping!AX:AX,"Unmapped",0,1)</f>
        <v>SOLO</v>
      </c>
      <c r="O210" s="247" t="str">
        <f>_xlfn.XLOOKUP(M210,Data!F:F,Data!H:H,_xlfn.XLOOKUP(M210,'Data M-1'!F:F,'Data M-1'!G:G,"Not Found",0,-1),0,-1)</f>
        <v>Not Started</v>
      </c>
      <c r="P210" s="262" t="str">
        <f>_xlfn.XLOOKUP(M210,Data!F:F,Data!U:U,"Not Found",0,-1)</f>
        <v>Not Found</v>
      </c>
      <c r="Q210" s="266" t="str">
        <f t="shared" si="21"/>
        <v/>
      </c>
      <c r="R210" s="265" t="str">
        <f t="shared" si="22"/>
        <v/>
      </c>
      <c r="S210" s="246">
        <f t="shared" si="23"/>
        <v>0</v>
      </c>
    </row>
    <row r="211" spans="4:19" ht="15" hidden="1" customHeight="1" x14ac:dyDescent="0.2">
      <c r="D211" s="246" t="s">
        <v>2389</v>
      </c>
      <c r="E211" s="246" t="str">
        <f t="shared" si="18"/>
        <v>DEDB</v>
      </c>
      <c r="F211" s="253" t="s">
        <v>1794</v>
      </c>
      <c r="G211" s="246" t="s">
        <v>3528</v>
      </c>
      <c r="H211" s="246"/>
      <c r="I211" s="246" t="str">
        <f t="shared" si="19"/>
        <v/>
      </c>
      <c r="J211" s="262" t="str">
        <f>IFERROR(VLOOKUP(I211,Calendar!H:I,2,0)+23/24+59/60/24,"")</f>
        <v/>
      </c>
      <c r="M211" s="263" t="str">
        <f t="shared" si="20"/>
        <v>MCPDEDBNII SOT</v>
      </c>
      <c r="N211" s="263" t="str">
        <f>_xlfn.XLOOKUP(F211,Mapping!AY:AY,Mapping!AX:AX,"Unmapped",0,1)</f>
        <v>NII SOT</v>
      </c>
      <c r="O211" s="247" t="str">
        <f>_xlfn.XLOOKUP(M211,Data!F:F,Data!H:H,_xlfn.XLOOKUP(M211,'Data M-1'!F:F,'Data M-1'!G:G,"Not Found",0,-1),0,-1)</f>
        <v>Not Started</v>
      </c>
      <c r="P211" s="262" t="str">
        <f>_xlfn.XLOOKUP(M211,Data!F:F,Data!U:U,"Not Found",0,-1)</f>
        <v>Not Found</v>
      </c>
      <c r="Q211" s="266" t="str">
        <f t="shared" si="21"/>
        <v/>
      </c>
      <c r="R211" s="265" t="str">
        <f t="shared" si="22"/>
        <v/>
      </c>
      <c r="S211" s="246">
        <f t="shared" si="23"/>
        <v>0</v>
      </c>
    </row>
    <row r="212" spans="4:19" ht="15" hidden="1" customHeight="1" x14ac:dyDescent="0.2">
      <c r="D212" s="246" t="s">
        <v>2386</v>
      </c>
      <c r="E212" s="246" t="str">
        <f t="shared" si="18"/>
        <v>PLDB</v>
      </c>
      <c r="F212" s="253" t="s">
        <v>1794</v>
      </c>
      <c r="G212" s="246" t="s">
        <v>3528</v>
      </c>
      <c r="H212" s="246"/>
      <c r="I212" s="246" t="str">
        <f t="shared" si="19"/>
        <v/>
      </c>
      <c r="J212" s="262" t="str">
        <f>IFERROR(VLOOKUP(I212,Calendar!H:I,2,0)+23/24+59/60/24,"")</f>
        <v/>
      </c>
      <c r="M212" s="263" t="str">
        <f t="shared" si="20"/>
        <v>MCPPLDBNII SOT</v>
      </c>
      <c r="N212" s="263" t="str">
        <f>_xlfn.XLOOKUP(F212,Mapping!AY:AY,Mapping!AX:AX,"Unmapped",0,1)</f>
        <v>NII SOT</v>
      </c>
      <c r="O212" s="247" t="str">
        <f>_xlfn.XLOOKUP(M212,Data!F:F,Data!H:H,_xlfn.XLOOKUP(M212,'Data M-1'!F:F,'Data M-1'!G:G,"Not Found",0,-1),0,-1)</f>
        <v>Not Started</v>
      </c>
      <c r="P212" s="262" t="str">
        <f>_xlfn.XLOOKUP(M212,Data!F:F,Data!U:U,"Not Found",0,-1)</f>
        <v>Not Found</v>
      </c>
      <c r="Q212" s="266" t="str">
        <f t="shared" si="21"/>
        <v/>
      </c>
      <c r="R212" s="265" t="str">
        <f t="shared" si="22"/>
        <v/>
      </c>
      <c r="S212" s="246">
        <f t="shared" si="23"/>
        <v>0</v>
      </c>
    </row>
    <row r="213" spans="4:19" ht="15" hidden="1" customHeight="1" x14ac:dyDescent="0.2">
      <c r="D213" s="246" t="s">
        <v>2392</v>
      </c>
      <c r="E213" s="246" t="str">
        <f t="shared" si="18"/>
        <v>LUDB</v>
      </c>
      <c r="F213" s="253" t="s">
        <v>2393</v>
      </c>
      <c r="G213" s="246" t="s">
        <v>3528</v>
      </c>
      <c r="H213" s="246"/>
      <c r="I213" s="246" t="str">
        <f t="shared" si="19"/>
        <v/>
      </c>
      <c r="J213" s="262" t="str">
        <f>IFERROR(VLOOKUP(I213,Calendar!H:I,2,0)+23/24+59/60/24,"")</f>
        <v/>
      </c>
      <c r="M213" s="263" t="str">
        <f t="shared" si="20"/>
        <v>MCPLUDB0</v>
      </c>
      <c r="N213" s="263">
        <f>_xlfn.XLOOKUP(F213,Mapping!AY:AY,Mapping!AX:AX,"Unmapped",0,1)</f>
        <v>0</v>
      </c>
      <c r="O213" s="247" t="str">
        <f>_xlfn.XLOOKUP(M213,Data!F:F,Data!H:H,_xlfn.XLOOKUP(M213,'Data M-1'!F:F,'Data M-1'!G:G,"Not Found",0,-1),0,-1)</f>
        <v>Not Found</v>
      </c>
      <c r="P213" s="262" t="str">
        <f>_xlfn.XLOOKUP(M213,Data!F:F,Data!U:U,"Not Found",0,-1)</f>
        <v>Not Found</v>
      </c>
      <c r="Q213" s="266" t="str">
        <f t="shared" si="21"/>
        <v/>
      </c>
      <c r="R213" s="265" t="str">
        <f t="shared" si="22"/>
        <v/>
      </c>
      <c r="S213" s="246">
        <f t="shared" si="23"/>
        <v>0</v>
      </c>
    </row>
    <row r="214" spans="4:19" ht="15" hidden="1" customHeight="1" x14ac:dyDescent="0.2">
      <c r="D214" s="246" t="s">
        <v>2417</v>
      </c>
      <c r="E214" s="246" t="str">
        <f t="shared" si="18"/>
        <v>AUDB</v>
      </c>
      <c r="F214" s="253" t="s">
        <v>178</v>
      </c>
      <c r="G214" s="246" t="s">
        <v>3528</v>
      </c>
      <c r="H214" s="246"/>
      <c r="I214" s="246" t="str">
        <f t="shared" si="19"/>
        <v/>
      </c>
      <c r="J214" s="262" t="str">
        <f>IFERROR(VLOOKUP(I214,Calendar!H:I,2,0)+23/24+59/60/24,"")</f>
        <v/>
      </c>
      <c r="M214" s="263" t="str">
        <f t="shared" si="20"/>
        <v>MCPAUDB0</v>
      </c>
      <c r="N214" s="263">
        <f>_xlfn.XLOOKUP(F214,Mapping!AY:AY,Mapping!AX:AX,"Unmapped",0,1)</f>
        <v>0</v>
      </c>
      <c r="O214" s="247" t="str">
        <f>_xlfn.XLOOKUP(M214,Data!F:F,Data!H:H,_xlfn.XLOOKUP(M214,'Data M-1'!F:F,'Data M-1'!G:G,"Not Found",0,-1),0,-1)</f>
        <v>Not Found</v>
      </c>
      <c r="P214" s="262" t="str">
        <f>_xlfn.XLOOKUP(M214,Data!F:F,Data!U:U,"Not Found",0,-1)</f>
        <v>Not Found</v>
      </c>
      <c r="Q214" s="266" t="str">
        <f t="shared" si="21"/>
        <v/>
      </c>
      <c r="R214" s="265" t="str">
        <f t="shared" si="22"/>
        <v/>
      </c>
      <c r="S214" s="246">
        <f t="shared" si="23"/>
        <v>0</v>
      </c>
    </row>
    <row r="215" spans="4:19" ht="15" hidden="1" customHeight="1" x14ac:dyDescent="0.2">
      <c r="D215" s="246" t="s">
        <v>2362</v>
      </c>
      <c r="E215" s="246" t="str">
        <f t="shared" si="18"/>
        <v>ITDB</v>
      </c>
      <c r="F215" s="253" t="s">
        <v>3535</v>
      </c>
      <c r="G215" s="246"/>
      <c r="H215" s="246"/>
      <c r="I215" s="246" t="str">
        <f t="shared" si="19"/>
        <v/>
      </c>
      <c r="J215" s="262" t="str">
        <f>IFERROR(VLOOKUP(I215,Calendar!H:I,2,0)+23/24+59/60/24,"")</f>
        <v/>
      </c>
      <c r="M215" s="263" t="str">
        <f t="shared" si="20"/>
        <v>MCPITDB0</v>
      </c>
      <c r="N215" s="263">
        <f>_xlfn.XLOOKUP(F215,Mapping!AY:AY,Mapping!AX:AX,"Unmapped",0,1)</f>
        <v>0</v>
      </c>
      <c r="O215" s="247" t="str">
        <f>_xlfn.XLOOKUP(M215,Data!F:F,Data!H:H,_xlfn.XLOOKUP(M215,'Data M-1'!F:F,'Data M-1'!G:G,"Not Found",0,-1),0,-1)</f>
        <v>Not Found</v>
      </c>
      <c r="P215" s="262" t="str">
        <f>_xlfn.XLOOKUP(M215,Data!F:F,Data!U:U,"Not Found",0,-1)</f>
        <v>Not Found</v>
      </c>
      <c r="Q215" s="266" t="str">
        <f t="shared" si="21"/>
        <v/>
      </c>
      <c r="R215" s="265" t="str">
        <f t="shared" si="22"/>
        <v/>
      </c>
      <c r="S215" s="246">
        <f t="shared" si="23"/>
        <v>0</v>
      </c>
    </row>
    <row r="216" spans="4:19" ht="15" hidden="1" customHeight="1" x14ac:dyDescent="0.2">
      <c r="D216" s="246" t="s">
        <v>2394</v>
      </c>
      <c r="E216" s="246" t="str">
        <f t="shared" si="18"/>
        <v>BEDB</v>
      </c>
      <c r="F216" s="253" t="s">
        <v>2380</v>
      </c>
      <c r="G216" s="246" t="s">
        <v>3528</v>
      </c>
      <c r="H216" s="246" t="s">
        <v>2379</v>
      </c>
      <c r="I216" s="246">
        <f t="shared" si="19"/>
        <v>20</v>
      </c>
      <c r="J216" s="262">
        <f>IFERROR(VLOOKUP(I216,Calendar!H:I,2,0)+23/24+59/60/24,"")</f>
        <v>46142.999305555561</v>
      </c>
      <c r="M216" s="263" t="str">
        <f t="shared" si="20"/>
        <v>MCPBEDBEVE</v>
      </c>
      <c r="N216" s="263" t="str">
        <f>_xlfn.XLOOKUP(F216,Mapping!AY:AY,Mapping!AX:AX,"Unmapped",0,1)</f>
        <v>EVE</v>
      </c>
      <c r="O216" s="247" t="str">
        <f>_xlfn.XLOOKUP(M216,Data!F:F,Data!H:H,_xlfn.XLOOKUP(M216,'Data M-1'!F:F,'Data M-1'!G:G,"Not Found",0,-1),0,-1)</f>
        <v>Not Started</v>
      </c>
      <c r="P216" s="262" t="str">
        <f>_xlfn.XLOOKUP(M216,Data!F:F,Data!U:U,"Not Found",0,-1)</f>
        <v>Not Found</v>
      </c>
      <c r="Q216" s="266" t="str">
        <f t="shared" si="21"/>
        <v/>
      </c>
      <c r="R216" s="265" t="str">
        <f t="shared" si="22"/>
        <v/>
      </c>
      <c r="S216" s="246">
        <f t="shared" si="23"/>
        <v>0</v>
      </c>
    </row>
    <row r="217" spans="4:19" ht="15" hidden="1" customHeight="1" x14ac:dyDescent="0.2">
      <c r="D217" s="246" t="s">
        <v>2389</v>
      </c>
      <c r="E217" s="246" t="str">
        <f t="shared" si="18"/>
        <v>DEDB</v>
      </c>
      <c r="F217" s="253" t="s">
        <v>2380</v>
      </c>
      <c r="G217" s="246" t="s">
        <v>3530</v>
      </c>
      <c r="H217" s="246" t="s">
        <v>2379</v>
      </c>
      <c r="I217" s="246">
        <f t="shared" si="19"/>
        <v>20</v>
      </c>
      <c r="J217" s="262">
        <f>IFERROR(VLOOKUP(I217,Calendar!H:I,2,0)+23/24+59/60/24,"")</f>
        <v>46142.999305555561</v>
      </c>
      <c r="M217" s="263" t="str">
        <f t="shared" si="20"/>
        <v>MCPDEDBEVE</v>
      </c>
      <c r="N217" s="263" t="str">
        <f>_xlfn.XLOOKUP(F217,Mapping!AY:AY,Mapping!AX:AX,"Unmapped",0,1)</f>
        <v>EVE</v>
      </c>
      <c r="O217" s="247" t="str">
        <f>_xlfn.XLOOKUP(M217,Data!F:F,Data!H:H,_xlfn.XLOOKUP(M217,'Data M-1'!F:F,'Data M-1'!G:G,"Not Found",0,-1),0,-1)</f>
        <v>Not Started</v>
      </c>
      <c r="P217" s="262" t="str">
        <f>_xlfn.XLOOKUP(M217,Data!F:F,Data!U:U,"Not Found",0,-1)</f>
        <v>Not Found</v>
      </c>
      <c r="Q217" s="266" t="str">
        <f t="shared" si="21"/>
        <v/>
      </c>
      <c r="R217" s="265" t="str">
        <f t="shared" si="22"/>
        <v/>
      </c>
      <c r="S217" s="246">
        <f t="shared" si="23"/>
        <v>0</v>
      </c>
    </row>
    <row r="218" spans="4:19" ht="15" hidden="1" customHeight="1" x14ac:dyDescent="0.2">
      <c r="D218" s="246" t="s">
        <v>2422</v>
      </c>
      <c r="E218" s="246" t="str">
        <f t="shared" si="18"/>
        <v>ESDB</v>
      </c>
      <c r="F218" s="253" t="s">
        <v>2380</v>
      </c>
      <c r="G218" s="246" t="s">
        <v>3530</v>
      </c>
      <c r="H218" s="246" t="s">
        <v>2379</v>
      </c>
      <c r="I218" s="246">
        <f t="shared" si="19"/>
        <v>20</v>
      </c>
      <c r="J218" s="262">
        <f>IFERROR(VLOOKUP(I218,Calendar!H:I,2,0)+23/24+59/60/24,"")</f>
        <v>46142.999305555561</v>
      </c>
      <c r="M218" s="263" t="str">
        <f t="shared" si="20"/>
        <v>MCPESDBEVE</v>
      </c>
      <c r="N218" s="263" t="str">
        <f>_xlfn.XLOOKUP(F218,Mapping!AY:AY,Mapping!AX:AX,"Unmapped",0,1)</f>
        <v>EVE</v>
      </c>
      <c r="O218" s="247" t="str">
        <f>_xlfn.XLOOKUP(M218,Data!F:F,Data!H:H,_xlfn.XLOOKUP(M218,'Data M-1'!F:F,'Data M-1'!G:G,"Not Found",0,-1),0,-1)</f>
        <v>Not Started</v>
      </c>
      <c r="P218" s="262" t="str">
        <f>_xlfn.XLOOKUP(M218,Data!F:F,Data!U:U,"Not Found",0,-1)</f>
        <v>Not Found</v>
      </c>
      <c r="Q218" s="266" t="str">
        <f t="shared" si="21"/>
        <v/>
      </c>
      <c r="R218" s="265" t="str">
        <f t="shared" si="22"/>
        <v/>
      </c>
      <c r="S218" s="246">
        <f t="shared" si="23"/>
        <v>0</v>
      </c>
    </row>
    <row r="219" spans="4:19" ht="15" hidden="1" customHeight="1" x14ac:dyDescent="0.2">
      <c r="D219" s="246" t="s">
        <v>2426</v>
      </c>
      <c r="E219" s="246" t="str">
        <f t="shared" si="18"/>
        <v>FRDB</v>
      </c>
      <c r="F219" s="253" t="s">
        <v>2380</v>
      </c>
      <c r="G219" s="246" t="s">
        <v>3530</v>
      </c>
      <c r="H219" s="246" t="s">
        <v>2379</v>
      </c>
      <c r="I219" s="246">
        <f t="shared" si="19"/>
        <v>20</v>
      </c>
      <c r="J219" s="262">
        <f>IFERROR(VLOOKUP(I219,Calendar!H:I,2,0)+23/24+59/60/24,"")</f>
        <v>46142.999305555561</v>
      </c>
      <c r="M219" s="263" t="str">
        <f t="shared" si="20"/>
        <v>MCPFRDBEVE</v>
      </c>
      <c r="N219" s="263" t="str">
        <f>_xlfn.XLOOKUP(F219,Mapping!AY:AY,Mapping!AX:AX,"Unmapped",0,1)</f>
        <v>EVE</v>
      </c>
      <c r="O219" s="247" t="str">
        <f>_xlfn.XLOOKUP(M219,Data!F:F,Data!H:H,_xlfn.XLOOKUP(M219,'Data M-1'!F:F,'Data M-1'!G:G,"Not Found",0,-1),0,-1)</f>
        <v>Not Started</v>
      </c>
      <c r="P219" s="262" t="str">
        <f>_xlfn.XLOOKUP(M219,Data!F:F,Data!U:U,"Not Found",0,-1)</f>
        <v>Not Found</v>
      </c>
      <c r="Q219" s="266" t="str">
        <f t="shared" si="21"/>
        <v/>
      </c>
      <c r="R219" s="265" t="str">
        <f t="shared" si="22"/>
        <v/>
      </c>
      <c r="S219" s="246">
        <f t="shared" si="23"/>
        <v>0</v>
      </c>
    </row>
    <row r="220" spans="4:19" ht="15" hidden="1" customHeight="1" x14ac:dyDescent="0.2">
      <c r="D220" s="246" t="s">
        <v>2362</v>
      </c>
      <c r="E220" s="246" t="str">
        <f t="shared" si="18"/>
        <v>ITDB</v>
      </c>
      <c r="F220" s="253" t="s">
        <v>2380</v>
      </c>
      <c r="G220" s="246" t="s">
        <v>3530</v>
      </c>
      <c r="H220" s="246" t="s">
        <v>2379</v>
      </c>
      <c r="I220" s="246">
        <f t="shared" si="19"/>
        <v>20</v>
      </c>
      <c r="J220" s="262">
        <f>IFERROR(VLOOKUP(I220,Calendar!H:I,2,0)+23/24+59/60/24,"")</f>
        <v>46142.999305555561</v>
      </c>
      <c r="M220" s="263" t="str">
        <f t="shared" si="20"/>
        <v>MCPITDBEVE</v>
      </c>
      <c r="N220" s="263" t="str">
        <f>_xlfn.XLOOKUP(F220,Mapping!AY:AY,Mapping!AX:AX,"Unmapped",0,1)</f>
        <v>EVE</v>
      </c>
      <c r="O220" s="247" t="str">
        <f>_xlfn.XLOOKUP(M220,Data!F:F,Data!H:H,_xlfn.XLOOKUP(M220,'Data M-1'!F:F,'Data M-1'!G:G,"Not Found",0,-1),0,-1)</f>
        <v>Not Started</v>
      </c>
      <c r="P220" s="262" t="str">
        <f>_xlfn.XLOOKUP(M220,Data!F:F,Data!U:U,"Not Found",0,-1)</f>
        <v>Not Found</v>
      </c>
      <c r="Q220" s="266" t="str">
        <f t="shared" si="21"/>
        <v/>
      </c>
      <c r="R220" s="265" t="str">
        <f t="shared" si="22"/>
        <v/>
      </c>
      <c r="S220" s="246">
        <f t="shared" si="23"/>
        <v>0</v>
      </c>
    </row>
    <row r="221" spans="4:19" ht="15" hidden="1" customHeight="1" x14ac:dyDescent="0.2">
      <c r="D221" s="246" t="s">
        <v>2392</v>
      </c>
      <c r="E221" s="246" t="str">
        <f t="shared" si="18"/>
        <v>LUDB</v>
      </c>
      <c r="F221" s="253" t="s">
        <v>2380</v>
      </c>
      <c r="G221" s="246" t="s">
        <v>3530</v>
      </c>
      <c r="H221" s="246" t="s">
        <v>2379</v>
      </c>
      <c r="I221" s="246">
        <f t="shared" si="19"/>
        <v>20</v>
      </c>
      <c r="J221" s="262">
        <f>IFERROR(VLOOKUP(I221,Calendar!H:I,2,0)+23/24+59/60/24,"")</f>
        <v>46142.999305555561</v>
      </c>
      <c r="M221" s="263" t="str">
        <f t="shared" si="20"/>
        <v>MCPLUDBEVE</v>
      </c>
      <c r="N221" s="263" t="str">
        <f>_xlfn.XLOOKUP(F221,Mapping!AY:AY,Mapping!AX:AX,"Unmapped",0,1)</f>
        <v>EVE</v>
      </c>
      <c r="O221" s="247" t="str">
        <f>_xlfn.XLOOKUP(M221,Data!F:F,Data!H:H,_xlfn.XLOOKUP(M221,'Data M-1'!F:F,'Data M-1'!G:G,"Not Found",0,-1),0,-1)</f>
        <v>Not Started</v>
      </c>
      <c r="P221" s="262" t="str">
        <f>_xlfn.XLOOKUP(M221,Data!F:F,Data!U:U,"Not Found",0,-1)</f>
        <v>Not Found</v>
      </c>
      <c r="Q221" s="266" t="str">
        <f t="shared" si="21"/>
        <v/>
      </c>
      <c r="R221" s="265" t="str">
        <f t="shared" si="22"/>
        <v/>
      </c>
      <c r="S221" s="246">
        <f t="shared" si="23"/>
        <v>0</v>
      </c>
    </row>
    <row r="222" spans="4:19" ht="15" hidden="1" customHeight="1" x14ac:dyDescent="0.2">
      <c r="D222" s="246" t="s">
        <v>2385</v>
      </c>
      <c r="E222" s="246" t="str">
        <f t="shared" si="18"/>
        <v>NLRB</v>
      </c>
      <c r="F222" s="253" t="s">
        <v>2380</v>
      </c>
      <c r="G222" s="246" t="s">
        <v>3530</v>
      </c>
      <c r="H222" s="246" t="s">
        <v>2379</v>
      </c>
      <c r="I222" s="246">
        <f t="shared" si="19"/>
        <v>20</v>
      </c>
      <c r="J222" s="262">
        <f>IFERROR(VLOOKUP(I222,Calendar!H:I,2,0)+23/24+59/60/24,"")</f>
        <v>46142.999305555561</v>
      </c>
      <c r="M222" s="263" t="str">
        <f t="shared" si="20"/>
        <v>MCPNLRBEVE</v>
      </c>
      <c r="N222" s="263" t="str">
        <f>_xlfn.XLOOKUP(F222,Mapping!AY:AY,Mapping!AX:AX,"Unmapped",0,1)</f>
        <v>EVE</v>
      </c>
      <c r="O222" s="247" t="str">
        <f>_xlfn.XLOOKUP(M222,Data!F:F,Data!H:H,_xlfn.XLOOKUP(M222,'Data M-1'!F:F,'Data M-1'!G:G,"Not Found",0,-1),0,-1)</f>
        <v>Not Started</v>
      </c>
      <c r="P222" s="262" t="str">
        <f>_xlfn.XLOOKUP(M222,Data!F:F,Data!U:U,"Not Found",0,-1)</f>
        <v>Not Found</v>
      </c>
      <c r="Q222" s="266" t="str">
        <f t="shared" si="21"/>
        <v/>
      </c>
      <c r="R222" s="265" t="str">
        <f t="shared" si="22"/>
        <v/>
      </c>
      <c r="S222" s="246">
        <f t="shared" si="23"/>
        <v>0</v>
      </c>
    </row>
    <row r="223" spans="4:19" ht="15" hidden="1" customHeight="1" x14ac:dyDescent="0.2">
      <c r="D223" s="246" t="s">
        <v>2386</v>
      </c>
      <c r="E223" s="246" t="str">
        <f t="shared" si="18"/>
        <v>PLDB</v>
      </c>
      <c r="F223" s="253" t="s">
        <v>2380</v>
      </c>
      <c r="G223" s="246" t="s">
        <v>3530</v>
      </c>
      <c r="H223" s="246" t="s">
        <v>2379</v>
      </c>
      <c r="I223" s="246">
        <f t="shared" si="19"/>
        <v>20</v>
      </c>
      <c r="J223" s="262">
        <f>IFERROR(VLOOKUP(I223,Calendar!H:I,2,0)+23/24+59/60/24,"")</f>
        <v>46142.999305555561</v>
      </c>
      <c r="M223" s="263" t="str">
        <f t="shared" si="20"/>
        <v>MCPPLDBEVE</v>
      </c>
      <c r="N223" s="263" t="str">
        <f>_xlfn.XLOOKUP(F223,Mapping!AY:AY,Mapping!AX:AX,"Unmapped",0,1)</f>
        <v>EVE</v>
      </c>
      <c r="O223" s="247" t="str">
        <f>_xlfn.XLOOKUP(M223,Data!F:F,Data!H:H,_xlfn.XLOOKUP(M223,'Data M-1'!F:F,'Data M-1'!G:G,"Not Found",0,-1),0,-1)</f>
        <v>Not Started</v>
      </c>
      <c r="P223" s="262" t="str">
        <f>_xlfn.XLOOKUP(M223,Data!F:F,Data!U:U,"Not Found",0,-1)</f>
        <v>Not Found</v>
      </c>
      <c r="Q223" s="266" t="str">
        <f t="shared" si="21"/>
        <v/>
      </c>
      <c r="R223" s="265" t="str">
        <f t="shared" si="22"/>
        <v/>
      </c>
      <c r="S223" s="246">
        <f t="shared" si="23"/>
        <v>0</v>
      </c>
    </row>
    <row r="224" spans="4:19" ht="15" hidden="1" customHeight="1" x14ac:dyDescent="0.2">
      <c r="D224" s="246" t="s">
        <v>2381</v>
      </c>
      <c r="E224" s="246" t="str">
        <f t="shared" si="18"/>
        <v>TRDB</v>
      </c>
      <c r="F224" s="253" t="s">
        <v>2380</v>
      </c>
      <c r="G224" s="246" t="s">
        <v>3530</v>
      </c>
      <c r="H224" s="246" t="s">
        <v>2379</v>
      </c>
      <c r="I224" s="246">
        <f t="shared" si="19"/>
        <v>20</v>
      </c>
      <c r="J224" s="262">
        <f>IFERROR(VLOOKUP(I224,Calendar!H:I,2,0)+23/24+59/60/24,"")</f>
        <v>46142.999305555561</v>
      </c>
      <c r="M224" s="263" t="str">
        <f t="shared" si="20"/>
        <v>MCPTRDBEVE</v>
      </c>
      <c r="N224" s="263" t="str">
        <f>_xlfn.XLOOKUP(F224,Mapping!AY:AY,Mapping!AX:AX,"Unmapped",0,1)</f>
        <v>EVE</v>
      </c>
      <c r="O224" s="247" t="str">
        <f>_xlfn.XLOOKUP(M224,Data!F:F,Data!H:H,_xlfn.XLOOKUP(M224,'Data M-1'!F:F,'Data M-1'!G:G,"Not Found",0,-1),0,-1)</f>
        <v>Not Started</v>
      </c>
      <c r="P224" s="262" t="str">
        <f>_xlfn.XLOOKUP(M224,Data!F:F,Data!U:U,"Not Found",0,-1)</f>
        <v>Not Found</v>
      </c>
      <c r="Q224" s="266" t="str">
        <f t="shared" si="21"/>
        <v/>
      </c>
      <c r="R224" s="265" t="str">
        <f t="shared" si="22"/>
        <v/>
      </c>
      <c r="S224" s="246">
        <f t="shared" si="23"/>
        <v>0</v>
      </c>
    </row>
    <row r="225" spans="4:19" ht="15" hidden="1" customHeight="1" x14ac:dyDescent="0.2">
      <c r="D225" s="246" t="s">
        <v>2389</v>
      </c>
      <c r="E225" s="246" t="str">
        <f t="shared" si="18"/>
        <v>DEDB</v>
      </c>
      <c r="F225" s="253" t="s">
        <v>2383</v>
      </c>
      <c r="G225" s="246" t="s">
        <v>3530</v>
      </c>
      <c r="H225" s="246"/>
      <c r="I225" s="246" t="str">
        <f t="shared" si="19"/>
        <v/>
      </c>
      <c r="J225" s="262" t="str">
        <f>IFERROR(VLOOKUP(I225,Calendar!H:I,2,0)+23/24+59/60/24,"")</f>
        <v/>
      </c>
      <c r="M225" s="263" t="str">
        <f t="shared" si="20"/>
        <v>MCPDEDB0</v>
      </c>
      <c r="N225" s="263">
        <f>_xlfn.XLOOKUP(F225,Mapping!AY:AY,Mapping!AX:AX,"Unmapped",0,1)</f>
        <v>0</v>
      </c>
      <c r="O225" s="247" t="str">
        <f>_xlfn.XLOOKUP(M225,Data!F:F,Data!H:H,_xlfn.XLOOKUP(M225,'Data M-1'!F:F,'Data M-1'!G:G,"Not Found",0,-1),0,-1)</f>
        <v>Not Found</v>
      </c>
      <c r="P225" s="262" t="str">
        <f>_xlfn.XLOOKUP(M225,Data!F:F,Data!U:U,"Not Found",0,-1)</f>
        <v>Not Found</v>
      </c>
      <c r="Q225" s="266" t="str">
        <f t="shared" si="21"/>
        <v/>
      </c>
      <c r="R225" s="265" t="str">
        <f t="shared" si="22"/>
        <v/>
      </c>
      <c r="S225" s="246">
        <f t="shared" si="23"/>
        <v>0</v>
      </c>
    </row>
    <row r="226" spans="4:19" ht="15" hidden="1" customHeight="1" x14ac:dyDescent="0.2">
      <c r="D226" s="246" t="s">
        <v>2385</v>
      </c>
      <c r="E226" s="246" t="str">
        <f t="shared" si="18"/>
        <v>NLRB</v>
      </c>
      <c r="F226" s="253" t="s">
        <v>2383</v>
      </c>
      <c r="G226" s="246" t="s">
        <v>3530</v>
      </c>
      <c r="H226" s="246"/>
      <c r="I226" s="246" t="str">
        <f t="shared" si="19"/>
        <v/>
      </c>
      <c r="J226" s="262" t="str">
        <f>IFERROR(VLOOKUP(I226,Calendar!H:I,2,0)+23/24+59/60/24,"")</f>
        <v/>
      </c>
      <c r="M226" s="263" t="str">
        <f t="shared" si="20"/>
        <v>MCPNLRB0</v>
      </c>
      <c r="N226" s="263">
        <f>_xlfn.XLOOKUP(F226,Mapping!AY:AY,Mapping!AX:AX,"Unmapped",0,1)</f>
        <v>0</v>
      </c>
      <c r="O226" s="247" t="str">
        <f>_xlfn.XLOOKUP(M226,Data!F:F,Data!H:H,_xlfn.XLOOKUP(M226,'Data M-1'!F:F,'Data M-1'!G:G,"Not Found",0,-1),0,-1)</f>
        <v>Not Found</v>
      </c>
      <c r="P226" s="262" t="str">
        <f>_xlfn.XLOOKUP(M226,Data!F:F,Data!U:U,"Not Found",0,-1)</f>
        <v>Not Found</v>
      </c>
      <c r="Q226" s="266" t="str">
        <f t="shared" si="21"/>
        <v/>
      </c>
      <c r="R226" s="265" t="str">
        <f t="shared" si="22"/>
        <v/>
      </c>
      <c r="S226" s="246">
        <f t="shared" si="23"/>
        <v>0</v>
      </c>
    </row>
    <row r="227" spans="4:19" ht="15" hidden="1" customHeight="1" x14ac:dyDescent="0.2">
      <c r="D227" s="246" t="s">
        <v>2386</v>
      </c>
      <c r="E227" s="246" t="str">
        <f t="shared" si="18"/>
        <v>PLDB</v>
      </c>
      <c r="F227" s="253" t="s">
        <v>3536</v>
      </c>
      <c r="G227" s="246" t="s">
        <v>3530</v>
      </c>
      <c r="H227" s="246"/>
      <c r="I227" s="246" t="str">
        <f t="shared" si="19"/>
        <v/>
      </c>
      <c r="J227" s="262" t="str">
        <f>IFERROR(VLOOKUP(I227,Calendar!H:I,2,0)+23/24+59/60/24,"")</f>
        <v/>
      </c>
      <c r="M227" s="263" t="str">
        <f t="shared" si="20"/>
        <v>MCPPLDB0</v>
      </c>
      <c r="N227" s="263">
        <f>_xlfn.XLOOKUP(F227,Mapping!AY:AY,Mapping!AX:AX,"Unmapped",0,1)</f>
        <v>0</v>
      </c>
      <c r="O227" s="247" t="str">
        <f>_xlfn.XLOOKUP(M227,Data!F:F,Data!H:H,_xlfn.XLOOKUP(M227,'Data M-1'!F:F,'Data M-1'!G:G,"Not Found",0,-1),0,-1)</f>
        <v>Not Found</v>
      </c>
      <c r="P227" s="262" t="str">
        <f>_xlfn.XLOOKUP(M227,Data!F:F,Data!U:U,"Not Found",0,-1)</f>
        <v>Not Found</v>
      </c>
      <c r="Q227" s="266" t="str">
        <f t="shared" si="21"/>
        <v/>
      </c>
      <c r="R227" s="265" t="str">
        <f t="shared" si="22"/>
        <v/>
      </c>
      <c r="S227" s="246">
        <f t="shared" si="23"/>
        <v>0</v>
      </c>
    </row>
    <row r="228" spans="4:19" ht="15" hidden="1" customHeight="1" x14ac:dyDescent="0.2">
      <c r="D228" s="246" t="s">
        <v>2386</v>
      </c>
      <c r="E228" s="246" t="str">
        <f t="shared" si="18"/>
        <v>PLDB</v>
      </c>
      <c r="F228" s="253" t="s">
        <v>3537</v>
      </c>
      <c r="G228" s="246" t="s">
        <v>3530</v>
      </c>
      <c r="H228" s="246"/>
      <c r="I228" s="246" t="str">
        <f t="shared" si="19"/>
        <v/>
      </c>
      <c r="J228" s="262" t="str">
        <f>IFERROR(VLOOKUP(I228,Calendar!H:I,2,0)+23/24+59/60/24,"")</f>
        <v/>
      </c>
      <c r="M228" s="263" t="str">
        <f t="shared" si="20"/>
        <v>MCPPLDB0</v>
      </c>
      <c r="N228" s="263">
        <f>_xlfn.XLOOKUP(F228,Mapping!AY:AY,Mapping!AX:AX,"Unmapped",0,1)</f>
        <v>0</v>
      </c>
      <c r="O228" s="247" t="str">
        <f>_xlfn.XLOOKUP(M228,Data!F:F,Data!H:H,_xlfn.XLOOKUP(M228,'Data M-1'!F:F,'Data M-1'!G:G,"Not Found",0,-1),0,-1)</f>
        <v>Not Found</v>
      </c>
      <c r="P228" s="262" t="str">
        <f>_xlfn.XLOOKUP(M228,Data!F:F,Data!U:U,"Not Found",0,-1)</f>
        <v>Not Found</v>
      </c>
      <c r="Q228" s="266" t="str">
        <f t="shared" si="21"/>
        <v/>
      </c>
      <c r="R228" s="265" t="str">
        <f t="shared" si="22"/>
        <v/>
      </c>
      <c r="S228" s="246">
        <f t="shared" si="23"/>
        <v>0</v>
      </c>
    </row>
    <row r="229" spans="4:19" ht="15" hidden="1" customHeight="1" x14ac:dyDescent="0.2">
      <c r="D229" s="246" t="s">
        <v>2385</v>
      </c>
      <c r="E229" s="246" t="str">
        <f t="shared" si="18"/>
        <v>NLRB</v>
      </c>
      <c r="F229" s="253" t="s">
        <v>1846</v>
      </c>
      <c r="G229" s="246" t="s">
        <v>3528</v>
      </c>
      <c r="H229" s="246"/>
      <c r="I229" s="246" t="str">
        <f t="shared" si="19"/>
        <v/>
      </c>
      <c r="J229" s="262" t="str">
        <f>IFERROR(VLOOKUP(I229,Calendar!H:I,2,0)+23/24+59/60/24,"")</f>
        <v/>
      </c>
      <c r="M229" s="263" t="str">
        <f t="shared" si="20"/>
        <v>MCPNLRBSLM</v>
      </c>
      <c r="N229" s="263" t="str">
        <f>_xlfn.XLOOKUP(F229,Mapping!AY:AY,Mapping!AX:AX,"Unmapped",0,1)</f>
        <v>SLM</v>
      </c>
      <c r="O229" s="247" t="str">
        <f>_xlfn.XLOOKUP(M229,Data!F:F,Data!H:H,_xlfn.XLOOKUP(M229,'Data M-1'!F:F,'Data M-1'!G:G,"Not Found",0,-1),0,-1)</f>
        <v>Not Started</v>
      </c>
      <c r="P229" s="262" t="str">
        <f>_xlfn.XLOOKUP(M229,Data!F:F,Data!U:U,"Not Found",0,-1)</f>
        <v>Not Found</v>
      </c>
      <c r="Q229" s="266" t="str">
        <f t="shared" si="21"/>
        <v/>
      </c>
      <c r="R229" s="265" t="str">
        <f t="shared" si="22"/>
        <v/>
      </c>
      <c r="S229" s="246">
        <f t="shared" si="23"/>
        <v>0</v>
      </c>
    </row>
    <row r="230" spans="4:19" ht="15" hidden="1" customHeight="1" x14ac:dyDescent="0.2">
      <c r="D230" s="246" t="s">
        <v>179</v>
      </c>
      <c r="E230" s="246" t="str">
        <f>IF(D230="NL","NLRB",IF(OR(D230="BEGT",D230="DEGT",D230="NLBTR",D230="ICDB",D230="WBUS"),D230,D230&amp;"DB"))</f>
        <v>BEGT</v>
      </c>
      <c r="F230" s="253" t="s">
        <v>1845</v>
      </c>
      <c r="G230" s="246" t="s">
        <v>3528</v>
      </c>
      <c r="H230" s="246" t="s">
        <v>2354</v>
      </c>
      <c r="I230" s="246">
        <f t="shared" si="19"/>
        <v>5</v>
      </c>
      <c r="J230" s="262">
        <f>IFERROR(VLOOKUP(I230,Calendar!H:I,2,0)+23/24+59/60/24,"")</f>
        <v>46120.999305555561</v>
      </c>
      <c r="M230" s="263" t="str">
        <f t="shared" si="20"/>
        <v>MCPBEGTLoad Pos (RAS)</v>
      </c>
      <c r="N230" s="263" t="str">
        <f>_xlfn.XLOOKUP(F230,Mapping!AY:AY,Mapping!AX:AX,"Unmapped",0,1)</f>
        <v>Load Pos (RAS)</v>
      </c>
      <c r="O230" s="247" t="str">
        <f>_xlfn.XLOOKUP(M230,Data!F:F,Data!H:H,_xlfn.XLOOKUP(M230,'Data M-1'!F:F,'Data M-1'!G:G,"Not Found",0,-1),0,-1)</f>
        <v>Not Found</v>
      </c>
      <c r="P230" s="262" t="str">
        <f>_xlfn.XLOOKUP(M230,Data!F:F,Data!U:U,"Not Found",0,-1)</f>
        <v>Not Found</v>
      </c>
      <c r="Q230" s="266" t="str">
        <f t="shared" si="21"/>
        <v/>
      </c>
      <c r="R230" s="265" t="str">
        <f t="shared" si="22"/>
        <v/>
      </c>
      <c r="S230" s="246">
        <f t="shared" si="23"/>
        <v>0</v>
      </c>
    </row>
    <row r="231" spans="4:19" ht="15" hidden="1" customHeight="1" x14ac:dyDescent="0.2">
      <c r="D231" s="246" t="s">
        <v>219</v>
      </c>
      <c r="E231" s="246" t="str">
        <f>IF(D231="NL","NLRB",IF(OR(D231="BEGT",D231="DEGT",D231="NLBTR",D231="ICDB",D231="WBUS"),D231,D231&amp;"DB"))</f>
        <v>DEGT</v>
      </c>
      <c r="F231" s="253" t="s">
        <v>1872</v>
      </c>
      <c r="G231" s="246" t="s">
        <v>3528</v>
      </c>
      <c r="H231" s="246" t="s">
        <v>2342</v>
      </c>
      <c r="I231" s="246">
        <f t="shared" si="19"/>
        <v>6</v>
      </c>
      <c r="J231" s="262">
        <f>IFERROR(VLOOKUP(I231,Calendar!H:I,2,0)+23/24+59/60/24,"")</f>
        <v>46121.999305555561</v>
      </c>
      <c r="M231" s="263" t="str">
        <f t="shared" si="20"/>
        <v>MCPDEGTPlanning (NII) (RAS)</v>
      </c>
      <c r="N231" s="263" t="str">
        <f>_xlfn.XLOOKUP(F231,Mapping!AY:AY,Mapping!AX:AX,"Unmapped",0,1)</f>
        <v>Planning (NII) (RAS)</v>
      </c>
      <c r="O231" s="247" t="str">
        <f>_xlfn.XLOOKUP(M231,Data!F:F,Data!H:H,_xlfn.XLOOKUP(M231,'Data M-1'!F:F,'Data M-1'!G:G,"Not Found",0,-1),0,-1)</f>
        <v>Not Started</v>
      </c>
      <c r="P231" s="262" t="str">
        <f>_xlfn.XLOOKUP(M231,Data!F:F,Data!U:U,"Not Found",0,-1)</f>
        <v>Not Found</v>
      </c>
      <c r="Q231" s="266" t="str">
        <f t="shared" si="21"/>
        <v/>
      </c>
      <c r="R231" s="265" t="str">
        <f t="shared" si="22"/>
        <v/>
      </c>
      <c r="S231" s="246">
        <f t="shared" si="23"/>
        <v>0</v>
      </c>
    </row>
    <row r="232" spans="4:19" ht="15" hidden="1" customHeight="1" x14ac:dyDescent="0.2">
      <c r="D232" s="246" t="s">
        <v>260</v>
      </c>
      <c r="E232" s="246" t="str">
        <f>IF(D232="NL","NLRB",IF(OR(D232="BEGT",D232="DEGT",D232="NLBTR",D232="ICDB",D232="WBUS"),D232,D232&amp;"DB"))</f>
        <v>NLBTR</v>
      </c>
      <c r="F232" s="253" t="s">
        <v>1851</v>
      </c>
      <c r="G232" s="246" t="s">
        <v>3528</v>
      </c>
      <c r="H232" s="246" t="s">
        <v>2342</v>
      </c>
      <c r="I232" s="246">
        <f t="shared" si="19"/>
        <v>6</v>
      </c>
      <c r="J232" s="262">
        <f>IFERROR(VLOOKUP(I232,Calendar!H:I,2,0)+23/24+59/60/24,"")</f>
        <v>46121.999305555561</v>
      </c>
      <c r="M232" s="263" t="str">
        <f t="shared" si="20"/>
        <v>MCPNLBTRValuation (NPV) (RAS)</v>
      </c>
      <c r="N232" s="263" t="str">
        <f>_xlfn.XLOOKUP(F232,Mapping!AY:AY,Mapping!AX:AX,"Unmapped",0,1)</f>
        <v>Valuation (NPV) (RAS)</v>
      </c>
      <c r="O232" s="247" t="str">
        <f>_xlfn.XLOOKUP(M232,Data!F:F,Data!H:H,_xlfn.XLOOKUP(M232,'Data M-1'!F:F,'Data M-1'!G:G,"Not Found",0,-1),0,-1)</f>
        <v>Not Started</v>
      </c>
      <c r="P232" s="262" t="str">
        <f>_xlfn.XLOOKUP(M232,Data!F:F,Data!U:U,"Not Found",0,-1)</f>
        <v>Not Found</v>
      </c>
      <c r="Q232" s="266" t="str">
        <f t="shared" si="21"/>
        <v/>
      </c>
      <c r="R232" s="265" t="str">
        <f t="shared" si="22"/>
        <v/>
      </c>
      <c r="S232" s="246">
        <f t="shared" si="23"/>
        <v>0</v>
      </c>
    </row>
    <row r="233" spans="4:19" ht="15" hidden="1" customHeight="1" x14ac:dyDescent="0.2">
      <c r="D233" s="246" t="s">
        <v>2394</v>
      </c>
      <c r="E233" s="246" t="str">
        <f>IF(D233="NL","NLRB",IF(OR(D233="BEGT",D233="DEGT",D233="NLBTR",D233="ICDB",D233="WBUS"),D233,D233&amp;"DB"))</f>
        <v>BEDB</v>
      </c>
      <c r="F233" s="253" t="s">
        <v>1834</v>
      </c>
      <c r="G233" s="246" t="s">
        <v>3528</v>
      </c>
      <c r="H233" s="246"/>
      <c r="I233" s="246" t="str">
        <f t="shared" si="19"/>
        <v/>
      </c>
      <c r="J233" s="262" t="str">
        <f>IFERROR(VLOOKUP(I233,Calendar!H:I,2,0)+23/24+59/60/24,"")</f>
        <v/>
      </c>
      <c r="M233" s="263" t="str">
        <f t="shared" si="20"/>
        <v>MCPBEDBEVE (Monthly)</v>
      </c>
      <c r="N233" s="263" t="str">
        <f>_xlfn.XLOOKUP(F233,Mapping!AY:AY,Mapping!AX:AX,"Unmapped",0,1)</f>
        <v>EVE (Monthly)</v>
      </c>
      <c r="O233" s="247" t="str">
        <f>_xlfn.XLOOKUP(M233,Data!F:F,Data!H:H,_xlfn.XLOOKUP(M233,'Data M-1'!F:F,'Data M-1'!G:G,"Not Found",0,-1),0,-1)</f>
        <v>Not Started</v>
      </c>
      <c r="P233" s="262" t="str">
        <f>_xlfn.XLOOKUP(M233,Data!F:F,Data!U:U,"Not Found",0,-1)</f>
        <v>Not Found</v>
      </c>
      <c r="Q233" s="266" t="str">
        <f t="shared" si="21"/>
        <v/>
      </c>
      <c r="R233" s="265" t="str">
        <f t="shared" si="22"/>
        <v/>
      </c>
      <c r="S233" s="246">
        <f t="shared" si="23"/>
        <v>0</v>
      </c>
    </row>
    <row r="234" spans="4:19" ht="15" hidden="1" customHeight="1" x14ac:dyDescent="0.2">
      <c r="D234" s="246" t="s">
        <v>2381</v>
      </c>
      <c r="E234" s="246" t="str">
        <f>IF(D234="NL","NLRB",IF(OR(D234="BEGT",D234="DEGT",D234="NLBTR",D234="ICDB",D234="WBUS"),D234,D234&amp;"DB"))</f>
        <v>TRDB</v>
      </c>
      <c r="F234" s="253" t="s">
        <v>3508</v>
      </c>
      <c r="G234" s="246" t="s">
        <v>3530</v>
      </c>
      <c r="H234" s="246"/>
      <c r="I234" s="246" t="str">
        <f t="shared" si="19"/>
        <v/>
      </c>
      <c r="J234" s="262" t="str">
        <f>IFERROR(VLOOKUP(I234,Calendar!H:I,2,0)+23/24+59/60/24,"")</f>
        <v/>
      </c>
      <c r="M234" s="263" t="str">
        <f t="shared" si="20"/>
        <v>MCPTRDBGAP ITS Planning</v>
      </c>
      <c r="N234" s="263" t="str">
        <f>_xlfn.XLOOKUP(F234,Mapping!AY:AY,Mapping!AX:AX,"Unmapped",0,1)</f>
        <v>GAP ITS Planning</v>
      </c>
      <c r="O234" s="247" t="str">
        <f>_xlfn.XLOOKUP(M234,Data!F:F,Data!H:H,_xlfn.XLOOKUP(M234,'Data M-1'!F:F,'Data M-1'!G:G,"Not Found",0,-1),0,-1)</f>
        <v>Not Started</v>
      </c>
      <c r="P234" s="262" t="str">
        <f>_xlfn.XLOOKUP(M234,Data!F:F,Data!U:U,"Not Found",0,-1)</f>
        <v>Not Found</v>
      </c>
      <c r="Q234" s="266" t="str">
        <f t="shared" si="21"/>
        <v/>
      </c>
      <c r="R234" s="265" t="str">
        <f t="shared" si="22"/>
        <v/>
      </c>
      <c r="S234" s="246">
        <f t="shared" si="23"/>
        <v>0</v>
      </c>
    </row>
    <row r="235" spans="4:19" ht="15" hidden="1" customHeight="1" x14ac:dyDescent="0.2">
      <c r="D235" s="246" t="s">
        <v>2417</v>
      </c>
      <c r="E235" s="246" t="str">
        <f t="shared" ref="E235:E271" si="24">IF(D235="NL","NLRB",IF(OR(D235="BEGT",D235="DEGT",D235="NLBTR",D235="ICDB",D235="WBUS"),D235,D235&amp;"DB"))</f>
        <v>AUDB</v>
      </c>
      <c r="F235" s="253" t="s">
        <v>3503</v>
      </c>
      <c r="G235" s="246" t="s">
        <v>3528</v>
      </c>
      <c r="H235" s="246"/>
      <c r="I235" s="246" t="str">
        <f t="shared" si="19"/>
        <v/>
      </c>
      <c r="J235" s="262" t="str">
        <f>IFERROR(VLOOKUP(I235,Calendar!H:I,2,0)+23/24+59/60/24,"")</f>
        <v/>
      </c>
      <c r="K235" s="245" t="s">
        <v>3538</v>
      </c>
      <c r="L235" s="261" t="s">
        <v>47</v>
      </c>
      <c r="M235" s="263" t="str">
        <f t="shared" si="20"/>
        <v>MCPAUDBImport CSRBB Strategies</v>
      </c>
      <c r="N235" s="263" t="str">
        <f>_xlfn.XLOOKUP(F235,Mapping!AY:AY,Mapping!AX:AX,"Unmapped",0,1)</f>
        <v>Import CSRBB Strategies</v>
      </c>
      <c r="O235" s="247" t="str">
        <f>_xlfn.XLOOKUP(M235,Data!F:F,Data!H:H,_xlfn.XLOOKUP(M235,'Data M-1'!F:F,'Data M-1'!G:G,"Not Found",0,-1),0,-1)</f>
        <v>Not Started</v>
      </c>
      <c r="P235" s="262" t="str">
        <f>_xlfn.XLOOKUP(M235,Data!F:F,Data!U:U,"Not Found",0,-1)</f>
        <v>Not Found</v>
      </c>
      <c r="Q235" s="266" t="str">
        <f t="shared" si="21"/>
        <v/>
      </c>
      <c r="R235" s="265" t="str">
        <f t="shared" si="22"/>
        <v/>
      </c>
      <c r="S235" s="246">
        <f t="shared" si="23"/>
        <v>0</v>
      </c>
    </row>
    <row r="236" spans="4:19" ht="15" hidden="1" customHeight="1" x14ac:dyDescent="0.2">
      <c r="D236" s="246" t="s">
        <v>179</v>
      </c>
      <c r="E236" s="246" t="str">
        <f t="shared" si="24"/>
        <v>BEGT</v>
      </c>
      <c r="F236" s="253" t="s">
        <v>3503</v>
      </c>
      <c r="G236" s="246" t="s">
        <v>3528</v>
      </c>
      <c r="H236" s="246" t="s">
        <v>2354</v>
      </c>
      <c r="I236" s="246">
        <f t="shared" si="19"/>
        <v>5</v>
      </c>
      <c r="J236" s="262">
        <f>IFERROR(VLOOKUP(I236,Calendar!H:I,2,0)+23/24+59/60/24,"")</f>
        <v>46120.999305555561</v>
      </c>
      <c r="K236" s="245" t="s">
        <v>3538</v>
      </c>
      <c r="L236" s="261" t="s">
        <v>47</v>
      </c>
      <c r="M236" s="263" t="str">
        <f t="shared" si="20"/>
        <v>MCPBEGTImport CSRBB Strategies</v>
      </c>
      <c r="N236" s="263" t="str">
        <f>_xlfn.XLOOKUP(F236,Mapping!AY:AY,Mapping!AX:AX,"Unmapped",0,1)</f>
        <v>Import CSRBB Strategies</v>
      </c>
      <c r="O236" s="247" t="str">
        <f>_xlfn.XLOOKUP(M236,Data!F:F,Data!H:H,_xlfn.XLOOKUP(M236,'Data M-1'!F:F,'Data M-1'!G:G,"Not Found",0,-1),0,-1)</f>
        <v>Not Started</v>
      </c>
      <c r="P236" s="262" t="str">
        <f>_xlfn.XLOOKUP(M236,Data!F:F,Data!U:U,"Not Found",0,-1)</f>
        <v>Not Found</v>
      </c>
      <c r="Q236" s="266" t="str">
        <f t="shared" si="21"/>
        <v/>
      </c>
      <c r="R236" s="265" t="str">
        <f t="shared" si="22"/>
        <v/>
      </c>
      <c r="S236" s="246">
        <f t="shared" si="23"/>
        <v>0</v>
      </c>
    </row>
    <row r="237" spans="4:19" ht="15" hidden="1" customHeight="1" x14ac:dyDescent="0.2">
      <c r="D237" s="246" t="s">
        <v>2389</v>
      </c>
      <c r="E237" s="246" t="str">
        <f t="shared" si="24"/>
        <v>DEDB</v>
      </c>
      <c r="F237" s="253" t="s">
        <v>3503</v>
      </c>
      <c r="G237" s="246" t="s">
        <v>3528</v>
      </c>
      <c r="H237" s="246"/>
      <c r="I237" s="246" t="str">
        <f t="shared" si="19"/>
        <v/>
      </c>
      <c r="J237" s="262" t="str">
        <f>IFERROR(VLOOKUP(I237,Calendar!H:I,2,0)+23/24+59/60/24,"")</f>
        <v/>
      </c>
      <c r="K237" s="245" t="s">
        <v>3538</v>
      </c>
      <c r="L237" s="261" t="s">
        <v>47</v>
      </c>
      <c r="M237" s="263" t="str">
        <f t="shared" si="20"/>
        <v>MCPDEDBImport CSRBB Strategies</v>
      </c>
      <c r="N237" s="263" t="str">
        <f>_xlfn.XLOOKUP(F237,Mapping!AY:AY,Mapping!AX:AX,"Unmapped",0,1)</f>
        <v>Import CSRBB Strategies</v>
      </c>
      <c r="O237" s="247" t="str">
        <f>_xlfn.XLOOKUP(M237,Data!F:F,Data!H:H,_xlfn.XLOOKUP(M237,'Data M-1'!F:F,'Data M-1'!G:G,"Not Found",0,-1),0,-1)</f>
        <v>Not Started</v>
      </c>
      <c r="P237" s="262" t="str">
        <f>_xlfn.XLOOKUP(M237,Data!F:F,Data!U:U,"Not Found",0,-1)</f>
        <v>Not Found</v>
      </c>
      <c r="Q237" s="266" t="str">
        <f t="shared" si="21"/>
        <v/>
      </c>
      <c r="R237" s="265" t="str">
        <f t="shared" si="22"/>
        <v/>
      </c>
      <c r="S237" s="246">
        <f t="shared" si="23"/>
        <v>0</v>
      </c>
    </row>
    <row r="238" spans="4:19" ht="15" hidden="1" customHeight="1" x14ac:dyDescent="0.2">
      <c r="D238" s="246" t="s">
        <v>2422</v>
      </c>
      <c r="E238" s="246" t="str">
        <f t="shared" si="24"/>
        <v>ESDB</v>
      </c>
      <c r="F238" s="253" t="s">
        <v>3503</v>
      </c>
      <c r="G238" s="246" t="s">
        <v>3528</v>
      </c>
      <c r="H238" s="246"/>
      <c r="I238" s="246" t="str">
        <f t="shared" si="19"/>
        <v/>
      </c>
      <c r="J238" s="262" t="str">
        <f>IFERROR(VLOOKUP(I238,Calendar!H:I,2,0)+23/24+59/60/24,"")</f>
        <v/>
      </c>
      <c r="K238" s="245" t="s">
        <v>3538</v>
      </c>
      <c r="L238" s="261" t="s">
        <v>47</v>
      </c>
      <c r="M238" s="263" t="str">
        <f t="shared" si="20"/>
        <v>MCPESDBImport CSRBB Strategies</v>
      </c>
      <c r="N238" s="263" t="str">
        <f>_xlfn.XLOOKUP(F238,Mapping!AY:AY,Mapping!AX:AX,"Unmapped",0,1)</f>
        <v>Import CSRBB Strategies</v>
      </c>
      <c r="O238" s="247" t="str">
        <f>_xlfn.XLOOKUP(M238,Data!F:F,Data!H:H,_xlfn.XLOOKUP(M238,'Data M-1'!F:F,'Data M-1'!G:G,"Not Found",0,-1),0,-1)</f>
        <v>Not Started</v>
      </c>
      <c r="P238" s="262" t="str">
        <f>_xlfn.XLOOKUP(M238,Data!F:F,Data!U:U,"Not Found",0,-1)</f>
        <v>Not Found</v>
      </c>
      <c r="Q238" s="266" t="str">
        <f t="shared" si="21"/>
        <v/>
      </c>
      <c r="R238" s="265" t="str">
        <f t="shared" si="22"/>
        <v/>
      </c>
      <c r="S238" s="246">
        <f t="shared" si="23"/>
        <v>0</v>
      </c>
    </row>
    <row r="239" spans="4:19" ht="15" hidden="1" customHeight="1" x14ac:dyDescent="0.2">
      <c r="D239" s="246" t="s">
        <v>2426</v>
      </c>
      <c r="E239" s="246" t="str">
        <f t="shared" si="24"/>
        <v>FRDB</v>
      </c>
      <c r="F239" s="253" t="s">
        <v>3503</v>
      </c>
      <c r="G239" s="246" t="s">
        <v>3528</v>
      </c>
      <c r="H239" s="246"/>
      <c r="I239" s="246" t="str">
        <f t="shared" si="19"/>
        <v/>
      </c>
      <c r="J239" s="262" t="str">
        <f>IFERROR(VLOOKUP(I239,Calendar!H:I,2,0)+23/24+59/60/24,"")</f>
        <v/>
      </c>
      <c r="K239" s="245" t="s">
        <v>3538</v>
      </c>
      <c r="L239" s="261" t="s">
        <v>47</v>
      </c>
      <c r="M239" s="263" t="str">
        <f t="shared" si="20"/>
        <v>MCPFRDBImport CSRBB Strategies</v>
      </c>
      <c r="N239" s="263" t="str">
        <f>_xlfn.XLOOKUP(F239,Mapping!AY:AY,Mapping!AX:AX,"Unmapped",0,1)</f>
        <v>Import CSRBB Strategies</v>
      </c>
      <c r="O239" s="247" t="str">
        <f>_xlfn.XLOOKUP(M239,Data!F:F,Data!H:H,_xlfn.XLOOKUP(M239,'Data M-1'!F:F,'Data M-1'!G:G,"Not Found",0,-1),0,-1)</f>
        <v>Not Started</v>
      </c>
      <c r="P239" s="262" t="str">
        <f>_xlfn.XLOOKUP(M239,Data!F:F,Data!U:U,"Not Found",0,-1)</f>
        <v>Not Found</v>
      </c>
      <c r="Q239" s="266" t="str">
        <f t="shared" si="21"/>
        <v/>
      </c>
      <c r="R239" s="265" t="str">
        <f t="shared" si="22"/>
        <v/>
      </c>
      <c r="S239" s="246">
        <f t="shared" si="23"/>
        <v>0</v>
      </c>
    </row>
    <row r="240" spans="4:19" ht="15" hidden="1" customHeight="1" x14ac:dyDescent="0.2">
      <c r="D240" s="246" t="s">
        <v>2362</v>
      </c>
      <c r="E240" s="246" t="str">
        <f t="shared" si="24"/>
        <v>ITDB</v>
      </c>
      <c r="F240" s="253" t="s">
        <v>3503</v>
      </c>
      <c r="G240" s="246" t="s">
        <v>3528</v>
      </c>
      <c r="H240" s="246"/>
      <c r="I240" s="246" t="str">
        <f t="shared" si="19"/>
        <v/>
      </c>
      <c r="J240" s="262" t="str">
        <f>IFERROR(VLOOKUP(I240,Calendar!H:I,2,0)+23/24+59/60/24,"")</f>
        <v/>
      </c>
      <c r="K240" s="245" t="s">
        <v>3538</v>
      </c>
      <c r="L240" s="261" t="s">
        <v>47</v>
      </c>
      <c r="M240" s="263" t="str">
        <f t="shared" si="20"/>
        <v>MCPITDBImport CSRBB Strategies</v>
      </c>
      <c r="N240" s="263" t="str">
        <f>_xlfn.XLOOKUP(F240,Mapping!AY:AY,Mapping!AX:AX,"Unmapped",0,1)</f>
        <v>Import CSRBB Strategies</v>
      </c>
      <c r="O240" s="247" t="str">
        <f>_xlfn.XLOOKUP(M240,Data!F:F,Data!H:H,_xlfn.XLOOKUP(M240,'Data M-1'!F:F,'Data M-1'!G:G,"Not Found",0,-1),0,-1)</f>
        <v>Not Started</v>
      </c>
      <c r="P240" s="262" t="str">
        <f>_xlfn.XLOOKUP(M240,Data!F:F,Data!U:U,"Not Found",0,-1)</f>
        <v>Not Found</v>
      </c>
      <c r="Q240" s="266" t="str">
        <f t="shared" si="21"/>
        <v/>
      </c>
      <c r="R240" s="265" t="str">
        <f t="shared" si="22"/>
        <v/>
      </c>
      <c r="S240" s="246">
        <f t="shared" si="23"/>
        <v>0</v>
      </c>
    </row>
    <row r="241" spans="4:19" ht="15" hidden="1" customHeight="1" x14ac:dyDescent="0.2">
      <c r="D241" s="246" t="s">
        <v>2392</v>
      </c>
      <c r="E241" s="246" t="str">
        <f t="shared" si="24"/>
        <v>LUDB</v>
      </c>
      <c r="F241" s="253" t="s">
        <v>3503</v>
      </c>
      <c r="G241" s="246" t="s">
        <v>3528</v>
      </c>
      <c r="H241" s="246"/>
      <c r="I241" s="246" t="str">
        <f t="shared" si="19"/>
        <v/>
      </c>
      <c r="J241" s="262" t="str">
        <f>IFERROR(VLOOKUP(I241,Calendar!H:I,2,0)+23/24+59/60/24,"")</f>
        <v/>
      </c>
      <c r="K241" s="245" t="s">
        <v>3538</v>
      </c>
      <c r="L241" s="261" t="s">
        <v>47</v>
      </c>
      <c r="M241" s="263" t="str">
        <f t="shared" si="20"/>
        <v>MCPLUDBImport CSRBB Strategies</v>
      </c>
      <c r="N241" s="263" t="str">
        <f>_xlfn.XLOOKUP(F241,Mapping!AY:AY,Mapping!AX:AX,"Unmapped",0,1)</f>
        <v>Import CSRBB Strategies</v>
      </c>
      <c r="O241" s="247" t="str">
        <f>_xlfn.XLOOKUP(M241,Data!F:F,Data!H:H,_xlfn.XLOOKUP(M241,'Data M-1'!F:F,'Data M-1'!G:G,"Not Found",0,-1),0,-1)</f>
        <v>Not Started</v>
      </c>
      <c r="P241" s="262" t="str">
        <f>_xlfn.XLOOKUP(M241,Data!F:F,Data!U:U,"Not Found",0,-1)</f>
        <v>Not Found</v>
      </c>
      <c r="Q241" s="266" t="str">
        <f t="shared" si="21"/>
        <v/>
      </c>
      <c r="R241" s="265" t="str">
        <f t="shared" si="22"/>
        <v/>
      </c>
      <c r="S241" s="246">
        <f t="shared" si="23"/>
        <v>0</v>
      </c>
    </row>
    <row r="242" spans="4:19" ht="15" hidden="1" customHeight="1" x14ac:dyDescent="0.2">
      <c r="D242" s="246" t="s">
        <v>260</v>
      </c>
      <c r="E242" s="246" t="str">
        <f t="shared" si="24"/>
        <v>NLBTR</v>
      </c>
      <c r="F242" s="253" t="s">
        <v>3503</v>
      </c>
      <c r="G242" s="246" t="s">
        <v>3528</v>
      </c>
      <c r="H242" s="246" t="s">
        <v>2354</v>
      </c>
      <c r="I242" s="246">
        <f t="shared" si="19"/>
        <v>5</v>
      </c>
      <c r="J242" s="262">
        <f>IFERROR(VLOOKUP(I242,Calendar!H:I,2,0)+23/24+59/60/24,"")</f>
        <v>46120.999305555561</v>
      </c>
      <c r="K242" s="245" t="s">
        <v>3538</v>
      </c>
      <c r="L242" s="261" t="s">
        <v>47</v>
      </c>
      <c r="M242" s="263" t="str">
        <f t="shared" si="20"/>
        <v>MCPNLBTRImport CSRBB Strategies</v>
      </c>
      <c r="N242" s="263" t="str">
        <f>_xlfn.XLOOKUP(F242,Mapping!AY:AY,Mapping!AX:AX,"Unmapped",0,1)</f>
        <v>Import CSRBB Strategies</v>
      </c>
      <c r="O242" s="247" t="str">
        <f>_xlfn.XLOOKUP(M242,Data!F:F,Data!H:H,_xlfn.XLOOKUP(M242,'Data M-1'!F:F,'Data M-1'!G:G,"Not Found",0,-1),0,-1)</f>
        <v>Not Started</v>
      </c>
      <c r="P242" s="262" t="str">
        <f>_xlfn.XLOOKUP(M242,Data!F:F,Data!U:U,"Not Found",0,-1)</f>
        <v>Not Found</v>
      </c>
      <c r="Q242" s="266" t="str">
        <f t="shared" si="21"/>
        <v/>
      </c>
      <c r="R242" s="265" t="str">
        <f t="shared" si="22"/>
        <v/>
      </c>
      <c r="S242" s="246">
        <f t="shared" si="23"/>
        <v>0</v>
      </c>
    </row>
    <row r="243" spans="4:19" ht="15" hidden="1" customHeight="1" x14ac:dyDescent="0.2">
      <c r="D243" s="246" t="s">
        <v>2386</v>
      </c>
      <c r="E243" s="246" t="str">
        <f t="shared" si="24"/>
        <v>PLDB</v>
      </c>
      <c r="F243" s="253" t="s">
        <v>3503</v>
      </c>
      <c r="G243" s="246" t="s">
        <v>3528</v>
      </c>
      <c r="H243" s="246"/>
      <c r="I243" s="246" t="str">
        <f t="shared" si="19"/>
        <v/>
      </c>
      <c r="J243" s="262" t="str">
        <f>IFERROR(VLOOKUP(I243,Calendar!H:I,2,0)+23/24+59/60/24,"")</f>
        <v/>
      </c>
      <c r="K243" s="245" t="s">
        <v>3538</v>
      </c>
      <c r="L243" s="261" t="s">
        <v>47</v>
      </c>
      <c r="M243" s="263" t="str">
        <f t="shared" si="20"/>
        <v>MCPPLDBImport CSRBB Strategies</v>
      </c>
      <c r="N243" s="263" t="str">
        <f>_xlfn.XLOOKUP(F243,Mapping!AY:AY,Mapping!AX:AX,"Unmapped",0,1)</f>
        <v>Import CSRBB Strategies</v>
      </c>
      <c r="O243" s="247" t="str">
        <f>_xlfn.XLOOKUP(M243,Data!F:F,Data!H:H,_xlfn.XLOOKUP(M243,'Data M-1'!F:F,'Data M-1'!G:G,"Not Found",0,-1),0,-1)</f>
        <v>Not Started</v>
      </c>
      <c r="P243" s="262" t="str">
        <f>_xlfn.XLOOKUP(M243,Data!F:F,Data!U:U,"Not Found",0,-1)</f>
        <v>Not Found</v>
      </c>
      <c r="Q243" s="266" t="str">
        <f t="shared" si="21"/>
        <v/>
      </c>
      <c r="R243" s="265" t="str">
        <f t="shared" si="22"/>
        <v/>
      </c>
      <c r="S243" s="246">
        <f t="shared" si="23"/>
        <v>0</v>
      </c>
    </row>
    <row r="244" spans="4:19" ht="15" hidden="1" customHeight="1" x14ac:dyDescent="0.2">
      <c r="D244" s="246" t="s">
        <v>3529</v>
      </c>
      <c r="E244" s="246" t="str">
        <f t="shared" si="24"/>
        <v>RODB</v>
      </c>
      <c r="F244" s="253" t="s">
        <v>3503</v>
      </c>
      <c r="G244" s="246" t="s">
        <v>3528</v>
      </c>
      <c r="H244" s="246"/>
      <c r="I244" s="246" t="str">
        <f t="shared" si="19"/>
        <v/>
      </c>
      <c r="J244" s="262" t="str">
        <f>IFERROR(VLOOKUP(I244,Calendar!H:I,2,0)+23/24+59/60/24,"")</f>
        <v/>
      </c>
      <c r="K244" s="245" t="s">
        <v>3538</v>
      </c>
      <c r="L244" s="261" t="s">
        <v>47</v>
      </c>
      <c r="M244" s="263" t="str">
        <f t="shared" si="20"/>
        <v>MCPRODBImport CSRBB Strategies</v>
      </c>
      <c r="N244" s="263" t="str">
        <f>_xlfn.XLOOKUP(F244,Mapping!AY:AY,Mapping!AX:AX,"Unmapped",0,1)</f>
        <v>Import CSRBB Strategies</v>
      </c>
      <c r="O244" s="247" t="str">
        <f>_xlfn.XLOOKUP(M244,Data!F:F,Data!H:H,_xlfn.XLOOKUP(M244,'Data M-1'!F:F,'Data M-1'!G:G,"Not Found",0,-1),0,-1)</f>
        <v>Not Started</v>
      </c>
      <c r="P244" s="262" t="str">
        <f>_xlfn.XLOOKUP(M244,Data!F:F,Data!U:U,"Not Found",0,-1)</f>
        <v>Not Found</v>
      </c>
      <c r="Q244" s="266" t="str">
        <f t="shared" si="21"/>
        <v/>
      </c>
      <c r="R244" s="265" t="str">
        <f t="shared" si="22"/>
        <v/>
      </c>
      <c r="S244" s="246">
        <f t="shared" si="23"/>
        <v>0</v>
      </c>
    </row>
    <row r="245" spans="4:19" ht="15" hidden="1" customHeight="1" x14ac:dyDescent="0.2">
      <c r="D245" s="246" t="s">
        <v>2381</v>
      </c>
      <c r="E245" s="246" t="str">
        <f t="shared" si="24"/>
        <v>TRDB</v>
      </c>
      <c r="F245" s="253" t="s">
        <v>3503</v>
      </c>
      <c r="G245" s="246" t="s">
        <v>3528</v>
      </c>
      <c r="H245" s="246"/>
      <c r="I245" s="246" t="str">
        <f t="shared" si="19"/>
        <v/>
      </c>
      <c r="J245" s="262" t="str">
        <f>IFERROR(VLOOKUP(I245,Calendar!H:I,2,0)+23/24+59/60/24,"")</f>
        <v/>
      </c>
      <c r="K245" s="245" t="s">
        <v>3538</v>
      </c>
      <c r="L245" s="261" t="s">
        <v>47</v>
      </c>
      <c r="M245" s="263" t="str">
        <f t="shared" si="20"/>
        <v>MCPTRDBImport CSRBB Strategies</v>
      </c>
      <c r="N245" s="263" t="str">
        <f>_xlfn.XLOOKUP(F245,Mapping!AY:AY,Mapping!AX:AX,"Unmapped",0,1)</f>
        <v>Import CSRBB Strategies</v>
      </c>
      <c r="O245" s="247" t="str">
        <f>_xlfn.XLOOKUP(M245,Data!F:F,Data!H:H,_xlfn.XLOOKUP(M245,'Data M-1'!F:F,'Data M-1'!G:G,"Not Found",0,-1),0,-1)</f>
        <v>Not Started</v>
      </c>
      <c r="P245" s="262" t="str">
        <f>_xlfn.XLOOKUP(M245,Data!F:F,Data!U:U,"Not Found",0,-1)</f>
        <v>Not Found</v>
      </c>
      <c r="Q245" s="266" t="str">
        <f t="shared" si="21"/>
        <v/>
      </c>
      <c r="R245" s="265" t="str">
        <f t="shared" si="22"/>
        <v/>
      </c>
      <c r="S245" s="246">
        <f t="shared" si="23"/>
        <v>0</v>
      </c>
    </row>
    <row r="246" spans="4:19" ht="15" hidden="1" customHeight="1" x14ac:dyDescent="0.2">
      <c r="D246" s="246" t="s">
        <v>358</v>
      </c>
      <c r="E246" s="246" t="str">
        <f t="shared" si="24"/>
        <v>WBUS</v>
      </c>
      <c r="F246" s="253" t="s">
        <v>3503</v>
      </c>
      <c r="G246" s="246" t="s">
        <v>3528</v>
      </c>
      <c r="H246" s="246"/>
      <c r="I246" s="246" t="str">
        <f t="shared" si="19"/>
        <v/>
      </c>
      <c r="J246" s="262" t="str">
        <f>IFERROR(VLOOKUP(I246,Calendar!H:I,2,0)+23/24+59/60/24,"")</f>
        <v/>
      </c>
      <c r="K246" s="245" t="s">
        <v>3538</v>
      </c>
      <c r="L246" s="261" t="s">
        <v>47</v>
      </c>
      <c r="M246" s="263" t="str">
        <f t="shared" si="20"/>
        <v>MCPWBUSImport CSRBB Strategies</v>
      </c>
      <c r="N246" s="263" t="str">
        <f>_xlfn.XLOOKUP(F246,Mapping!AY:AY,Mapping!AX:AX,"Unmapped",0,1)</f>
        <v>Import CSRBB Strategies</v>
      </c>
      <c r="O246" s="247" t="str">
        <f>_xlfn.XLOOKUP(M246,Data!F:F,Data!H:H,_xlfn.XLOOKUP(M246,'Data M-1'!F:F,'Data M-1'!G:G,"Not Found",0,-1),0,-1)</f>
        <v>Not Started</v>
      </c>
      <c r="P246" s="262" t="str">
        <f>_xlfn.XLOOKUP(M246,Data!F:F,Data!U:U,"Not Found",0,-1)</f>
        <v>Not Found</v>
      </c>
      <c r="Q246" s="266" t="str">
        <f t="shared" si="21"/>
        <v/>
      </c>
      <c r="R246" s="265" t="str">
        <f t="shared" si="22"/>
        <v/>
      </c>
      <c r="S246" s="246">
        <f t="shared" si="23"/>
        <v>0</v>
      </c>
    </row>
    <row r="247" spans="4:19" ht="15" hidden="1" customHeight="1" x14ac:dyDescent="0.2">
      <c r="D247" s="246" t="s">
        <v>2417</v>
      </c>
      <c r="E247" s="246" t="str">
        <f t="shared" si="24"/>
        <v>AUDB</v>
      </c>
      <c r="F247" s="253" t="s">
        <v>1838</v>
      </c>
      <c r="G247" s="246" t="s">
        <v>3528</v>
      </c>
      <c r="H247" s="246"/>
      <c r="I247" s="246" t="str">
        <f t="shared" si="19"/>
        <v/>
      </c>
      <c r="J247" s="262" t="str">
        <f>IFERROR(VLOOKUP(I247,Calendar!H:I,2,0)+23/24+59/60/24,"")</f>
        <v/>
      </c>
      <c r="M247" s="263" t="str">
        <f t="shared" si="20"/>
        <v>MCPAUDBImport Strategies</v>
      </c>
      <c r="N247" s="263" t="str">
        <f>_xlfn.XLOOKUP(F247,Mapping!AY:AY,Mapping!AX:AX,"Unmapped",0,1)</f>
        <v>Import Strategies</v>
      </c>
      <c r="O247" s="247" t="str">
        <f>_xlfn.XLOOKUP(M247,Data!F:F,Data!H:H,_xlfn.XLOOKUP(M247,'Data M-1'!F:F,'Data M-1'!G:G,"Not Found",0,-1),0,-1)</f>
        <v>Not Started</v>
      </c>
      <c r="P247" s="262" t="str">
        <f>_xlfn.XLOOKUP(M247,Data!F:F,Data!U:U,"Not Found",0,-1)</f>
        <v>Not Found</v>
      </c>
      <c r="Q247" s="266" t="str">
        <f t="shared" si="21"/>
        <v/>
      </c>
      <c r="R247" s="265" t="str">
        <f t="shared" si="22"/>
        <v/>
      </c>
      <c r="S247" s="246">
        <f t="shared" si="23"/>
        <v>0</v>
      </c>
    </row>
    <row r="248" spans="4:19" ht="15" hidden="1" customHeight="1" x14ac:dyDescent="0.2">
      <c r="D248" s="246" t="s">
        <v>2394</v>
      </c>
      <c r="E248" s="246" t="str">
        <f t="shared" si="24"/>
        <v>BEDB</v>
      </c>
      <c r="F248" s="253" t="s">
        <v>1838</v>
      </c>
      <c r="G248" s="246" t="s">
        <v>3528</v>
      </c>
      <c r="H248" s="246"/>
      <c r="I248" s="246" t="str">
        <f t="shared" si="19"/>
        <v/>
      </c>
      <c r="J248" s="262" t="str">
        <f>IFERROR(VLOOKUP(I248,Calendar!H:I,2,0)+23/24+59/60/24,"")</f>
        <v/>
      </c>
      <c r="M248" s="263" t="str">
        <f t="shared" si="20"/>
        <v>MCPBEDBImport Strategies</v>
      </c>
      <c r="N248" s="263" t="str">
        <f>_xlfn.XLOOKUP(F248,Mapping!AY:AY,Mapping!AX:AX,"Unmapped",0,1)</f>
        <v>Import Strategies</v>
      </c>
      <c r="O248" s="247" t="str">
        <f>_xlfn.XLOOKUP(M248,Data!F:F,Data!H:H,_xlfn.XLOOKUP(M248,'Data M-1'!F:F,'Data M-1'!G:G,"Not Found",0,-1),0,-1)</f>
        <v>Not Started</v>
      </c>
      <c r="P248" s="262" t="str">
        <f>_xlfn.XLOOKUP(M248,Data!F:F,Data!U:U,"Not Found",0,-1)</f>
        <v>Not Found</v>
      </c>
      <c r="Q248" s="266" t="str">
        <f t="shared" si="21"/>
        <v/>
      </c>
      <c r="R248" s="265" t="str">
        <f t="shared" si="22"/>
        <v/>
      </c>
      <c r="S248" s="246">
        <f t="shared" si="23"/>
        <v>0</v>
      </c>
    </row>
    <row r="249" spans="4:19" ht="15" customHeight="1" x14ac:dyDescent="0.2">
      <c r="D249" s="246" t="s">
        <v>179</v>
      </c>
      <c r="E249" s="246" t="str">
        <f t="shared" si="24"/>
        <v>BEGT</v>
      </c>
      <c r="F249" s="253" t="s">
        <v>1838</v>
      </c>
      <c r="G249" s="246" t="s">
        <v>3528</v>
      </c>
      <c r="H249" s="246" t="s">
        <v>2349</v>
      </c>
      <c r="I249" s="246">
        <f t="shared" si="19"/>
        <v>3</v>
      </c>
      <c r="J249" s="262">
        <f>IFERROR(VLOOKUP(I249,Calendar!H:I,2,0)+23/24+59/60/24,"")</f>
        <v>46115.999305555561</v>
      </c>
      <c r="M249" s="263" t="str">
        <f t="shared" si="20"/>
        <v>MCPBEGTImport Strategies</v>
      </c>
      <c r="N249" s="263" t="str">
        <f>_xlfn.XLOOKUP(F249,Mapping!AY:AY,Mapping!AX:AX,"Unmapped",0,1)</f>
        <v>Import Strategies</v>
      </c>
      <c r="O249" s="247" t="str">
        <f>_xlfn.XLOOKUP(M249,Data!F:F,Data!H:H,_xlfn.XLOOKUP(M249,'Data M-1'!F:F,'Data M-1'!G:G,"Not Found",0,-1),0,-1)</f>
        <v>Completed</v>
      </c>
      <c r="P249" s="262">
        <f>_xlfn.XLOOKUP(M249,Data!F:F,Data!U:U,"Not Found",0,-1)</f>
        <v>46119.92083333333</v>
      </c>
      <c r="Q249" s="266">
        <f t="shared" si="21"/>
        <v>-3.92152777776937</v>
      </c>
      <c r="R249" s="265" t="str">
        <f t="shared" si="22"/>
        <v>-4d 1hr</v>
      </c>
      <c r="S249" s="246">
        <f t="shared" si="23"/>
        <v>1</v>
      </c>
    </row>
    <row r="250" spans="4:19" ht="15" hidden="1" customHeight="1" x14ac:dyDescent="0.2">
      <c r="D250" s="246" t="s">
        <v>2389</v>
      </c>
      <c r="E250" s="246" t="str">
        <f t="shared" si="24"/>
        <v>DEDB</v>
      </c>
      <c r="F250" s="253" t="s">
        <v>1838</v>
      </c>
      <c r="G250" s="246" t="s">
        <v>3528</v>
      </c>
      <c r="H250" s="246"/>
      <c r="I250" s="246" t="str">
        <f t="shared" si="19"/>
        <v/>
      </c>
      <c r="J250" s="262" t="str">
        <f>IFERROR(VLOOKUP(I250,Calendar!H:I,2,0)+23/24+59/60/24,"")</f>
        <v/>
      </c>
      <c r="M250" s="263" t="str">
        <f t="shared" si="20"/>
        <v>MCPDEDBImport Strategies</v>
      </c>
      <c r="N250" s="263" t="str">
        <f>_xlfn.XLOOKUP(F250,Mapping!AY:AY,Mapping!AX:AX,"Unmapped",0,1)</f>
        <v>Import Strategies</v>
      </c>
      <c r="O250" s="247" t="str">
        <f>_xlfn.XLOOKUP(M250,Data!F:F,Data!H:H,_xlfn.XLOOKUP(M250,'Data M-1'!F:F,'Data M-1'!G:G,"Not Found",0,-1),0,-1)</f>
        <v>Not Started</v>
      </c>
      <c r="P250" s="262" t="str">
        <f>_xlfn.XLOOKUP(M250,Data!F:F,Data!U:U,"Not Found",0,-1)</f>
        <v>Not Found</v>
      </c>
      <c r="Q250" s="266" t="str">
        <f t="shared" si="21"/>
        <v/>
      </c>
      <c r="R250" s="265" t="str">
        <f t="shared" si="22"/>
        <v/>
      </c>
      <c r="S250" s="246">
        <f t="shared" si="23"/>
        <v>0</v>
      </c>
    </row>
    <row r="251" spans="4:19" ht="15" customHeight="1" x14ac:dyDescent="0.2">
      <c r="D251" s="246" t="s">
        <v>219</v>
      </c>
      <c r="E251" s="246" t="str">
        <f t="shared" si="24"/>
        <v>DEGT</v>
      </c>
      <c r="F251" s="253" t="s">
        <v>1838</v>
      </c>
      <c r="G251" s="246" t="s">
        <v>3528</v>
      </c>
      <c r="H251" s="246" t="s">
        <v>2349</v>
      </c>
      <c r="I251" s="246">
        <f t="shared" si="19"/>
        <v>3</v>
      </c>
      <c r="J251" s="262">
        <f>IFERROR(VLOOKUP(I251,Calendar!H:I,2,0)+23/24+59/60/24,"")</f>
        <v>46115.999305555561</v>
      </c>
      <c r="M251" s="263" t="str">
        <f t="shared" si="20"/>
        <v>MCPDEGTImport Strategies</v>
      </c>
      <c r="N251" s="263" t="str">
        <f>_xlfn.XLOOKUP(F251,Mapping!AY:AY,Mapping!AX:AX,"Unmapped",0,1)</f>
        <v>Import Strategies</v>
      </c>
      <c r="O251" s="247" t="str">
        <f>_xlfn.XLOOKUP(M251,Data!F:F,Data!H:H,_xlfn.XLOOKUP(M251,'Data M-1'!F:F,'Data M-1'!G:G,"Not Found",0,-1),0,-1)</f>
        <v>Completed</v>
      </c>
      <c r="P251" s="262">
        <f>_xlfn.XLOOKUP(M251,Data!F:F,Data!U:U,"Not Found",0,-1)</f>
        <v>46119.925694444442</v>
      </c>
      <c r="Q251" s="266">
        <f t="shared" si="21"/>
        <v>-3.9263888888817746</v>
      </c>
      <c r="R251" s="265" t="str">
        <f t="shared" si="22"/>
        <v>-4d 1hr</v>
      </c>
      <c r="S251" s="246">
        <f t="shared" si="23"/>
        <v>1</v>
      </c>
    </row>
    <row r="252" spans="4:19" ht="15" hidden="1" customHeight="1" x14ac:dyDescent="0.2">
      <c r="D252" s="246" t="s">
        <v>2422</v>
      </c>
      <c r="E252" s="246" t="str">
        <f t="shared" si="24"/>
        <v>ESDB</v>
      </c>
      <c r="F252" s="253" t="s">
        <v>1838</v>
      </c>
      <c r="G252" s="246" t="s">
        <v>3528</v>
      </c>
      <c r="H252" s="246"/>
      <c r="I252" s="246" t="str">
        <f t="shared" si="19"/>
        <v/>
      </c>
      <c r="J252" s="262" t="str">
        <f>IFERROR(VLOOKUP(I252,Calendar!H:I,2,0)+23/24+59/60/24,"")</f>
        <v/>
      </c>
      <c r="M252" s="263" t="str">
        <f t="shared" si="20"/>
        <v>MCPESDBImport Strategies</v>
      </c>
      <c r="N252" s="263" t="str">
        <f>_xlfn.XLOOKUP(F252,Mapping!AY:AY,Mapping!AX:AX,"Unmapped",0,1)</f>
        <v>Import Strategies</v>
      </c>
      <c r="O252" s="247" t="str">
        <f>_xlfn.XLOOKUP(M252,Data!F:F,Data!H:H,_xlfn.XLOOKUP(M252,'Data M-1'!F:F,'Data M-1'!G:G,"Not Found",0,-1),0,-1)</f>
        <v>Not Started</v>
      </c>
      <c r="P252" s="262" t="str">
        <f>_xlfn.XLOOKUP(M252,Data!F:F,Data!U:U,"Not Found",0,-1)</f>
        <v>Not Found</v>
      </c>
      <c r="Q252" s="266" t="str">
        <f t="shared" si="21"/>
        <v/>
      </c>
      <c r="R252" s="265" t="str">
        <f t="shared" si="22"/>
        <v/>
      </c>
      <c r="S252" s="246">
        <f t="shared" si="23"/>
        <v>0</v>
      </c>
    </row>
    <row r="253" spans="4:19" ht="15" hidden="1" customHeight="1" x14ac:dyDescent="0.2">
      <c r="D253" s="246" t="s">
        <v>2426</v>
      </c>
      <c r="E253" s="246" t="str">
        <f t="shared" si="24"/>
        <v>FRDB</v>
      </c>
      <c r="F253" s="253" t="s">
        <v>1838</v>
      </c>
      <c r="G253" s="246" t="s">
        <v>3528</v>
      </c>
      <c r="H253" s="246"/>
      <c r="I253" s="246" t="str">
        <f t="shared" si="19"/>
        <v/>
      </c>
      <c r="J253" s="262" t="str">
        <f>IFERROR(VLOOKUP(I253,Calendar!H:I,2,0)+23/24+59/60/24,"")</f>
        <v/>
      </c>
      <c r="M253" s="263" t="str">
        <f t="shared" si="20"/>
        <v>MCPFRDBImport Strategies</v>
      </c>
      <c r="N253" s="263" t="str">
        <f>_xlfn.XLOOKUP(F253,Mapping!AY:AY,Mapping!AX:AX,"Unmapped",0,1)</f>
        <v>Import Strategies</v>
      </c>
      <c r="O253" s="247" t="str">
        <f>_xlfn.XLOOKUP(M253,Data!F:F,Data!H:H,_xlfn.XLOOKUP(M253,'Data M-1'!F:F,'Data M-1'!G:G,"Not Found",0,-1),0,-1)</f>
        <v>Not Started</v>
      </c>
      <c r="P253" s="262" t="str">
        <f>_xlfn.XLOOKUP(M253,Data!F:F,Data!U:U,"Not Found",0,-1)</f>
        <v>Not Found</v>
      </c>
      <c r="Q253" s="266" t="str">
        <f t="shared" si="21"/>
        <v/>
      </c>
      <c r="R253" s="265" t="str">
        <f t="shared" si="22"/>
        <v/>
      </c>
      <c r="S253" s="246">
        <f t="shared" si="23"/>
        <v>0</v>
      </c>
    </row>
    <row r="254" spans="4:19" ht="15" hidden="1" customHeight="1" x14ac:dyDescent="0.2">
      <c r="D254" s="246" t="s">
        <v>2362</v>
      </c>
      <c r="E254" s="246" t="str">
        <f t="shared" si="24"/>
        <v>ITDB</v>
      </c>
      <c r="F254" s="253" t="s">
        <v>1838</v>
      </c>
      <c r="G254" s="246" t="s">
        <v>3528</v>
      </c>
      <c r="H254" s="246"/>
      <c r="I254" s="246" t="str">
        <f t="shared" si="19"/>
        <v/>
      </c>
      <c r="J254" s="262" t="str">
        <f>IFERROR(VLOOKUP(I254,Calendar!H:I,2,0)+23/24+59/60/24,"")</f>
        <v/>
      </c>
      <c r="M254" s="263" t="str">
        <f t="shared" si="20"/>
        <v>MCPITDBImport Strategies</v>
      </c>
      <c r="N254" s="263" t="str">
        <f>_xlfn.XLOOKUP(F254,Mapping!AY:AY,Mapping!AX:AX,"Unmapped",0,1)</f>
        <v>Import Strategies</v>
      </c>
      <c r="O254" s="247" t="str">
        <f>_xlfn.XLOOKUP(M254,Data!F:F,Data!H:H,_xlfn.XLOOKUP(M254,'Data M-1'!F:F,'Data M-1'!G:G,"Not Found",0,-1),0,-1)</f>
        <v>Not Started</v>
      </c>
      <c r="P254" s="262" t="str">
        <f>_xlfn.XLOOKUP(M254,Data!F:F,Data!U:U,"Not Found",0,-1)</f>
        <v>Not Found</v>
      </c>
      <c r="Q254" s="266" t="str">
        <f t="shared" si="21"/>
        <v/>
      </c>
      <c r="R254" s="265" t="str">
        <f t="shared" si="22"/>
        <v/>
      </c>
      <c r="S254" s="246">
        <f t="shared" si="23"/>
        <v>0</v>
      </c>
    </row>
    <row r="255" spans="4:19" ht="15" hidden="1" customHeight="1" x14ac:dyDescent="0.2">
      <c r="D255" s="246" t="s">
        <v>2392</v>
      </c>
      <c r="E255" s="246" t="str">
        <f t="shared" si="24"/>
        <v>LUDB</v>
      </c>
      <c r="F255" s="253" t="s">
        <v>1838</v>
      </c>
      <c r="G255" s="246" t="s">
        <v>3528</v>
      </c>
      <c r="H255" s="246"/>
      <c r="I255" s="246" t="str">
        <f t="shared" si="19"/>
        <v/>
      </c>
      <c r="J255" s="262" t="str">
        <f>IFERROR(VLOOKUP(I255,Calendar!H:I,2,0)+23/24+59/60/24,"")</f>
        <v/>
      </c>
      <c r="M255" s="263" t="str">
        <f t="shared" si="20"/>
        <v>MCPLUDBImport Strategies</v>
      </c>
      <c r="N255" s="263" t="str">
        <f>_xlfn.XLOOKUP(F255,Mapping!AY:AY,Mapping!AX:AX,"Unmapped",0,1)</f>
        <v>Import Strategies</v>
      </c>
      <c r="O255" s="247" t="str">
        <f>_xlfn.XLOOKUP(M255,Data!F:F,Data!H:H,_xlfn.XLOOKUP(M255,'Data M-1'!F:F,'Data M-1'!G:G,"Not Found",0,-1),0,-1)</f>
        <v>Not Started</v>
      </c>
      <c r="P255" s="262" t="str">
        <f>_xlfn.XLOOKUP(M255,Data!F:F,Data!U:U,"Not Found",0,-1)</f>
        <v>Not Found</v>
      </c>
      <c r="Q255" s="266" t="str">
        <f t="shared" si="21"/>
        <v/>
      </c>
      <c r="R255" s="265" t="str">
        <f t="shared" si="22"/>
        <v/>
      </c>
      <c r="S255" s="246">
        <f t="shared" si="23"/>
        <v>0</v>
      </c>
    </row>
    <row r="256" spans="4:19" ht="15" hidden="1" customHeight="1" x14ac:dyDescent="0.2">
      <c r="D256" s="246" t="s">
        <v>260</v>
      </c>
      <c r="E256" s="246" t="str">
        <f t="shared" si="24"/>
        <v>NLBTR</v>
      </c>
      <c r="F256" s="253" t="s">
        <v>1838</v>
      </c>
      <c r="G256" s="246" t="s">
        <v>3528</v>
      </c>
      <c r="H256" s="246" t="s">
        <v>2349</v>
      </c>
      <c r="I256" s="246">
        <f t="shared" si="19"/>
        <v>3</v>
      </c>
      <c r="J256" s="262">
        <f>IFERROR(VLOOKUP(I256,Calendar!H:I,2,0)+23/24+59/60/24,"")</f>
        <v>46115.999305555561</v>
      </c>
      <c r="M256" s="263" t="str">
        <f t="shared" si="20"/>
        <v>MCPNLBTRImport Strategies</v>
      </c>
      <c r="N256" s="263" t="str">
        <f>_xlfn.XLOOKUP(F256,Mapping!AY:AY,Mapping!AX:AX,"Unmapped",0,1)</f>
        <v>Import Strategies</v>
      </c>
      <c r="O256" s="247" t="str">
        <f>_xlfn.XLOOKUP(M256,Data!F:F,Data!H:H,_xlfn.XLOOKUP(M256,'Data M-1'!F:F,'Data M-1'!G:G,"Not Found",0,-1),0,-1)</f>
        <v>Completed</v>
      </c>
      <c r="P256" s="262">
        <f>_xlfn.XLOOKUP(M256,Data!F:F,Data!U:U,"Not Found",0,-1)</f>
        <v>46122.279861111114</v>
      </c>
      <c r="Q256" s="266">
        <f t="shared" si="21"/>
        <v>-6.2805555555532919</v>
      </c>
      <c r="R256" s="265" t="str">
        <f t="shared" si="22"/>
        <v>-7d 17hr</v>
      </c>
      <c r="S256" s="246">
        <f t="shared" si="23"/>
        <v>1</v>
      </c>
    </row>
    <row r="257" spans="4:19" ht="15" hidden="1" customHeight="1" x14ac:dyDescent="0.2">
      <c r="D257" s="246" t="s">
        <v>2385</v>
      </c>
      <c r="E257" s="246" t="str">
        <f t="shared" si="24"/>
        <v>NLRB</v>
      </c>
      <c r="F257" s="253" t="s">
        <v>1838</v>
      </c>
      <c r="G257" s="246" t="s">
        <v>3528</v>
      </c>
      <c r="H257" s="246"/>
      <c r="I257" s="246" t="str">
        <f t="shared" si="19"/>
        <v/>
      </c>
      <c r="J257" s="262" t="str">
        <f>IFERROR(VLOOKUP(I257,Calendar!H:I,2,0)+23/24+59/60/24,"")</f>
        <v/>
      </c>
      <c r="M257" s="263" t="str">
        <f t="shared" si="20"/>
        <v>MCPNLRBImport Strategies</v>
      </c>
      <c r="N257" s="263" t="str">
        <f>_xlfn.XLOOKUP(F257,Mapping!AY:AY,Mapping!AX:AX,"Unmapped",0,1)</f>
        <v>Import Strategies</v>
      </c>
      <c r="O257" s="247" t="str">
        <f>_xlfn.XLOOKUP(M257,Data!F:F,Data!H:H,_xlfn.XLOOKUP(M257,'Data M-1'!F:F,'Data M-1'!G:G,"Not Found",0,-1),0,-1)</f>
        <v>Not Started</v>
      </c>
      <c r="P257" s="262" t="str">
        <f>_xlfn.XLOOKUP(M257,Data!F:F,Data!U:U,"Not Found",0,-1)</f>
        <v>Not Found</v>
      </c>
      <c r="Q257" s="266" t="str">
        <f t="shared" si="21"/>
        <v/>
      </c>
      <c r="R257" s="265" t="str">
        <f t="shared" si="22"/>
        <v/>
      </c>
      <c r="S257" s="246">
        <f t="shared" si="23"/>
        <v>0</v>
      </c>
    </row>
    <row r="258" spans="4:19" ht="15" hidden="1" customHeight="1" x14ac:dyDescent="0.2">
      <c r="D258" s="246" t="s">
        <v>2386</v>
      </c>
      <c r="E258" s="246" t="str">
        <f t="shared" si="24"/>
        <v>PLDB</v>
      </c>
      <c r="F258" s="253" t="s">
        <v>1838</v>
      </c>
      <c r="G258" s="246" t="s">
        <v>3528</v>
      </c>
      <c r="H258" s="246"/>
      <c r="I258" s="246" t="str">
        <f t="shared" si="19"/>
        <v/>
      </c>
      <c r="J258" s="262" t="str">
        <f>IFERROR(VLOOKUP(I258,Calendar!H:I,2,0)+23/24+59/60/24,"")</f>
        <v/>
      </c>
      <c r="M258" s="263" t="str">
        <f t="shared" si="20"/>
        <v>MCPPLDBImport Strategies</v>
      </c>
      <c r="N258" s="263" t="str">
        <f>_xlfn.XLOOKUP(F258,Mapping!AY:AY,Mapping!AX:AX,"Unmapped",0,1)</f>
        <v>Import Strategies</v>
      </c>
      <c r="O258" s="247" t="str">
        <f>_xlfn.XLOOKUP(M258,Data!F:F,Data!H:H,_xlfn.XLOOKUP(M258,'Data M-1'!F:F,'Data M-1'!G:G,"Not Found",0,-1),0,-1)</f>
        <v>Not Started</v>
      </c>
      <c r="P258" s="262" t="str">
        <f>_xlfn.XLOOKUP(M258,Data!F:F,Data!U:U,"Not Found",0,-1)</f>
        <v>Not Found</v>
      </c>
      <c r="Q258" s="266" t="str">
        <f t="shared" si="21"/>
        <v/>
      </c>
      <c r="R258" s="265" t="str">
        <f t="shared" si="22"/>
        <v/>
      </c>
      <c r="S258" s="246">
        <f t="shared" si="23"/>
        <v>0</v>
      </c>
    </row>
    <row r="259" spans="4:19" ht="15" hidden="1" customHeight="1" x14ac:dyDescent="0.2">
      <c r="D259" s="246" t="s">
        <v>3529</v>
      </c>
      <c r="E259" s="246" t="str">
        <f t="shared" si="24"/>
        <v>RODB</v>
      </c>
      <c r="F259" s="253" t="s">
        <v>1838</v>
      </c>
      <c r="G259" s="246" t="s">
        <v>3528</v>
      </c>
      <c r="H259" s="246"/>
      <c r="I259" s="246" t="str">
        <f t="shared" si="19"/>
        <v/>
      </c>
      <c r="J259" s="262" t="str">
        <f>IFERROR(VLOOKUP(I259,Calendar!H:I,2,0)+23/24+59/60/24,"")</f>
        <v/>
      </c>
      <c r="M259" s="263" t="str">
        <f t="shared" si="20"/>
        <v>MCPRODBImport Strategies</v>
      </c>
      <c r="N259" s="263" t="str">
        <f>_xlfn.XLOOKUP(F259,Mapping!AY:AY,Mapping!AX:AX,"Unmapped",0,1)</f>
        <v>Import Strategies</v>
      </c>
      <c r="O259" s="247" t="str">
        <f>_xlfn.XLOOKUP(M259,Data!F:F,Data!H:H,_xlfn.XLOOKUP(M259,'Data M-1'!F:F,'Data M-1'!G:G,"Not Found",0,-1),0,-1)</f>
        <v>Not Started</v>
      </c>
      <c r="P259" s="262" t="str">
        <f>_xlfn.XLOOKUP(M259,Data!F:F,Data!U:U,"Not Found",0,-1)</f>
        <v>Not Found</v>
      </c>
      <c r="Q259" s="266" t="str">
        <f t="shared" si="21"/>
        <v/>
      </c>
      <c r="R259" s="265" t="str">
        <f t="shared" si="22"/>
        <v/>
      </c>
      <c r="S259" s="246">
        <f t="shared" si="23"/>
        <v>0</v>
      </c>
    </row>
    <row r="260" spans="4:19" ht="15" hidden="1" customHeight="1" x14ac:dyDescent="0.2">
      <c r="D260" s="246" t="s">
        <v>2381</v>
      </c>
      <c r="E260" s="246" t="str">
        <f t="shared" si="24"/>
        <v>TRDB</v>
      </c>
      <c r="F260" s="253" t="s">
        <v>1838</v>
      </c>
      <c r="G260" s="246" t="s">
        <v>3528</v>
      </c>
      <c r="H260" s="246"/>
      <c r="I260" s="246" t="str">
        <f t="shared" si="19"/>
        <v/>
      </c>
      <c r="J260" s="262" t="str">
        <f>IFERROR(VLOOKUP(I260,Calendar!H:I,2,0)+23/24+59/60/24,"")</f>
        <v/>
      </c>
      <c r="M260" s="263" t="str">
        <f t="shared" si="20"/>
        <v>MCPTRDBImport Strategies</v>
      </c>
      <c r="N260" s="263" t="str">
        <f>_xlfn.XLOOKUP(F260,Mapping!AY:AY,Mapping!AX:AX,"Unmapped",0,1)</f>
        <v>Import Strategies</v>
      </c>
      <c r="O260" s="247" t="str">
        <f>_xlfn.XLOOKUP(M260,Data!F:F,Data!H:H,_xlfn.XLOOKUP(M260,'Data M-1'!F:F,'Data M-1'!G:G,"Not Found",0,-1),0,-1)</f>
        <v>Not Started</v>
      </c>
      <c r="P260" s="262" t="str">
        <f>_xlfn.XLOOKUP(M260,Data!F:F,Data!U:U,"Not Found",0,-1)</f>
        <v>Not Found</v>
      </c>
      <c r="Q260" s="266" t="str">
        <f t="shared" si="21"/>
        <v/>
      </c>
      <c r="R260" s="265" t="str">
        <f t="shared" si="22"/>
        <v/>
      </c>
      <c r="S260" s="246">
        <f t="shared" si="23"/>
        <v>0</v>
      </c>
    </row>
    <row r="261" spans="4:19" ht="15" hidden="1" customHeight="1" x14ac:dyDescent="0.2">
      <c r="D261" s="246" t="s">
        <v>358</v>
      </c>
      <c r="E261" s="246" t="str">
        <f t="shared" si="24"/>
        <v>WBUS</v>
      </c>
      <c r="F261" s="253" t="s">
        <v>1838</v>
      </c>
      <c r="G261" s="246" t="s">
        <v>3528</v>
      </c>
      <c r="H261" s="246"/>
      <c r="I261" s="246" t="str">
        <f t="shared" si="19"/>
        <v/>
      </c>
      <c r="J261" s="262" t="str">
        <f>IFERROR(VLOOKUP(I261,Calendar!H:I,2,0)+23/24+59/60/24,"")</f>
        <v/>
      </c>
      <c r="M261" s="263" t="str">
        <f t="shared" si="20"/>
        <v>MCPWBUSImport Strategies</v>
      </c>
      <c r="N261" s="263" t="str">
        <f>_xlfn.XLOOKUP(F261,Mapping!AY:AY,Mapping!AX:AX,"Unmapped",0,1)</f>
        <v>Import Strategies</v>
      </c>
      <c r="O261" s="247" t="str">
        <f>_xlfn.XLOOKUP(M261,Data!F:F,Data!H:H,_xlfn.XLOOKUP(M261,'Data M-1'!F:F,'Data M-1'!G:G,"Not Found",0,-1),0,-1)</f>
        <v>Not Started</v>
      </c>
      <c r="P261" s="262" t="str">
        <f>_xlfn.XLOOKUP(M261,Data!F:F,Data!U:U,"Not Found",0,-1)</f>
        <v>Not Found</v>
      </c>
      <c r="Q261" s="266" t="str">
        <f t="shared" si="21"/>
        <v/>
      </c>
      <c r="R261" s="265" t="str">
        <f t="shared" si="22"/>
        <v/>
      </c>
      <c r="S261" s="246">
        <f t="shared" si="23"/>
        <v>0</v>
      </c>
    </row>
    <row r="262" spans="4:19" ht="15" hidden="1" customHeight="1" x14ac:dyDescent="0.2">
      <c r="D262" s="246" t="s">
        <v>2417</v>
      </c>
      <c r="E262" s="246" t="str">
        <f t="shared" si="24"/>
        <v>AUDB</v>
      </c>
      <c r="F262" s="253" t="s">
        <v>3501</v>
      </c>
      <c r="G262" s="246" t="s">
        <v>3528</v>
      </c>
      <c r="H262" s="246"/>
      <c r="I262" s="246" t="str">
        <f t="shared" si="19"/>
        <v/>
      </c>
      <c r="J262" s="262" t="str">
        <f>IFERROR(VLOOKUP(I262,Calendar!H:I,2,0)+23/24+59/60/24,"")</f>
        <v/>
      </c>
      <c r="M262" s="263" t="str">
        <f t="shared" ref="M262:M271" si="25">"MCP"&amp;E262&amp;N262</f>
        <v>MCPAUDBLoad AIC Spreads</v>
      </c>
      <c r="N262" s="263" t="str">
        <f>_xlfn.XLOOKUP(F262,Mapping!AY:AY,Mapping!AX:AX,"Unmapped",0,1)</f>
        <v>Load AIC Spreads</v>
      </c>
      <c r="O262" s="247" t="str">
        <f>_xlfn.XLOOKUP(M262,Data!F:F,Data!H:H,_xlfn.XLOOKUP(M262,'Data M-1'!F:F,'Data M-1'!G:G,"Not Found",0,-1),0,-1)</f>
        <v>Not Started</v>
      </c>
      <c r="P262" s="262" t="str">
        <f>_xlfn.XLOOKUP(M262,Data!F:F,Data!U:U,"Not Found",0,-1)</f>
        <v>Not Found</v>
      </c>
      <c r="Q262" s="266" t="str">
        <f t="shared" ref="Q262:Q271" si="26">IF(OR(J262="",P262="",P262="Not Found"),"",J262-P262)</f>
        <v/>
      </c>
      <c r="R262" s="265" t="str">
        <f t="shared" ref="R262:R271" si="27">IF(Q262="","",INT(Q262) &amp; "d " &amp; INT((Q262 - INT(Q262)) * 24) &amp; "hr")</f>
        <v/>
      </c>
      <c r="S262" s="246">
        <f t="shared" ref="S262:S271" si="28">IF(Q262="",0,IF(Q262&gt;=0,0,1))</f>
        <v>0</v>
      </c>
    </row>
    <row r="263" spans="4:19" ht="15" hidden="1" customHeight="1" x14ac:dyDescent="0.2">
      <c r="D263" s="246" t="s">
        <v>2394</v>
      </c>
      <c r="E263" s="246" t="str">
        <f t="shared" si="24"/>
        <v>BEDB</v>
      </c>
      <c r="F263" s="253" t="s">
        <v>3501</v>
      </c>
      <c r="G263" s="246" t="s">
        <v>3528</v>
      </c>
      <c r="H263" s="246"/>
      <c r="I263" s="246" t="str">
        <f t="shared" ref="I263:I271" si="29">IF(H263="","",VALUE(RIGHT(H263,LEN(H263)-2)))</f>
        <v/>
      </c>
      <c r="J263" s="262" t="str">
        <f>IFERROR(VLOOKUP(I263,Calendar!H:I,2,0)+23/24+59/60/24,"")</f>
        <v/>
      </c>
      <c r="M263" s="263" t="str">
        <f t="shared" si="25"/>
        <v>MCPBEDBLoad AIC Spreads</v>
      </c>
      <c r="N263" s="263" t="str">
        <f>_xlfn.XLOOKUP(F263,Mapping!AY:AY,Mapping!AX:AX,"Unmapped",0,1)</f>
        <v>Load AIC Spreads</v>
      </c>
      <c r="O263" s="247" t="str">
        <f>_xlfn.XLOOKUP(M263,Data!F:F,Data!H:H,_xlfn.XLOOKUP(M263,'Data M-1'!F:F,'Data M-1'!G:G,"Not Found",0,-1),0,-1)</f>
        <v>Not Started</v>
      </c>
      <c r="P263" s="262" t="str">
        <f>_xlfn.XLOOKUP(M263,Data!F:F,Data!U:U,"Not Found",0,-1)</f>
        <v>Not Found</v>
      </c>
      <c r="Q263" s="266" t="str">
        <f t="shared" si="26"/>
        <v/>
      </c>
      <c r="R263" s="265" t="str">
        <f t="shared" si="27"/>
        <v/>
      </c>
      <c r="S263" s="246">
        <f t="shared" si="28"/>
        <v>0</v>
      </c>
    </row>
    <row r="264" spans="4:19" ht="15" hidden="1" customHeight="1" x14ac:dyDescent="0.2">
      <c r="D264" s="246" t="s">
        <v>2389</v>
      </c>
      <c r="E264" s="246" t="str">
        <f t="shared" si="24"/>
        <v>DEDB</v>
      </c>
      <c r="F264" s="253" t="s">
        <v>3501</v>
      </c>
      <c r="G264" s="246" t="s">
        <v>3528</v>
      </c>
      <c r="H264" s="246"/>
      <c r="I264" s="246" t="str">
        <f t="shared" si="29"/>
        <v/>
      </c>
      <c r="J264" s="262" t="str">
        <f>IFERROR(VLOOKUP(I264,Calendar!H:I,2,0)+23/24+59/60/24,"")</f>
        <v/>
      </c>
      <c r="M264" s="263" t="str">
        <f t="shared" si="25"/>
        <v>MCPDEDBLoad AIC Spreads</v>
      </c>
      <c r="N264" s="263" t="str">
        <f>_xlfn.XLOOKUP(F264,Mapping!AY:AY,Mapping!AX:AX,"Unmapped",0,1)</f>
        <v>Load AIC Spreads</v>
      </c>
      <c r="O264" s="247" t="str">
        <f>_xlfn.XLOOKUP(M264,Data!F:F,Data!H:H,_xlfn.XLOOKUP(M264,'Data M-1'!F:F,'Data M-1'!G:G,"Not Found",0,-1),0,-1)</f>
        <v>Not Started</v>
      </c>
      <c r="P264" s="262" t="str">
        <f>_xlfn.XLOOKUP(M264,Data!F:F,Data!U:U,"Not Found",0,-1)</f>
        <v>Not Found</v>
      </c>
      <c r="Q264" s="266" t="str">
        <f t="shared" si="26"/>
        <v/>
      </c>
      <c r="R264" s="265" t="str">
        <f t="shared" si="27"/>
        <v/>
      </c>
      <c r="S264" s="246">
        <f t="shared" si="28"/>
        <v>0</v>
      </c>
    </row>
    <row r="265" spans="4:19" ht="15" hidden="1" customHeight="1" x14ac:dyDescent="0.2">
      <c r="D265" s="246" t="s">
        <v>2422</v>
      </c>
      <c r="E265" s="246" t="str">
        <f t="shared" si="24"/>
        <v>ESDB</v>
      </c>
      <c r="F265" s="253" t="s">
        <v>3501</v>
      </c>
      <c r="G265" s="246" t="s">
        <v>3528</v>
      </c>
      <c r="H265" s="246"/>
      <c r="I265" s="246" t="str">
        <f t="shared" si="29"/>
        <v/>
      </c>
      <c r="J265" s="262" t="str">
        <f>IFERROR(VLOOKUP(I265,Calendar!H:I,2,0)+23/24+59/60/24,"")</f>
        <v/>
      </c>
      <c r="M265" s="263" t="str">
        <f t="shared" si="25"/>
        <v>MCPESDBLoad AIC Spreads</v>
      </c>
      <c r="N265" s="263" t="str">
        <f>_xlfn.XLOOKUP(F265,Mapping!AY:AY,Mapping!AX:AX,"Unmapped",0,1)</f>
        <v>Load AIC Spreads</v>
      </c>
      <c r="O265" s="247" t="str">
        <f>_xlfn.XLOOKUP(M265,Data!F:F,Data!H:H,_xlfn.XLOOKUP(M265,'Data M-1'!F:F,'Data M-1'!G:G,"Not Found",0,-1),0,-1)</f>
        <v>Not Started</v>
      </c>
      <c r="P265" s="262" t="str">
        <f>_xlfn.XLOOKUP(M265,Data!F:F,Data!U:U,"Not Found",0,-1)</f>
        <v>Not Found</v>
      </c>
      <c r="Q265" s="266" t="str">
        <f t="shared" si="26"/>
        <v/>
      </c>
      <c r="R265" s="265" t="str">
        <f t="shared" si="27"/>
        <v/>
      </c>
      <c r="S265" s="246">
        <f t="shared" si="28"/>
        <v>0</v>
      </c>
    </row>
    <row r="266" spans="4:19" ht="15" hidden="1" customHeight="1" x14ac:dyDescent="0.2">
      <c r="D266" s="246" t="s">
        <v>2426</v>
      </c>
      <c r="E266" s="246" t="str">
        <f t="shared" si="24"/>
        <v>FRDB</v>
      </c>
      <c r="F266" s="253" t="s">
        <v>3501</v>
      </c>
      <c r="G266" s="246" t="s">
        <v>3528</v>
      </c>
      <c r="H266" s="246"/>
      <c r="I266" s="246" t="str">
        <f t="shared" si="29"/>
        <v/>
      </c>
      <c r="J266" s="262" t="str">
        <f>IFERROR(VLOOKUP(I266,Calendar!H:I,2,0)+23/24+59/60/24,"")</f>
        <v/>
      </c>
      <c r="M266" s="263" t="str">
        <f t="shared" si="25"/>
        <v>MCPFRDBLoad AIC Spreads</v>
      </c>
      <c r="N266" s="263" t="str">
        <f>_xlfn.XLOOKUP(F266,Mapping!AY:AY,Mapping!AX:AX,"Unmapped",0,1)</f>
        <v>Load AIC Spreads</v>
      </c>
      <c r="O266" s="247" t="str">
        <f>_xlfn.XLOOKUP(M266,Data!F:F,Data!H:H,_xlfn.XLOOKUP(M266,'Data M-1'!F:F,'Data M-1'!G:G,"Not Found",0,-1),0,-1)</f>
        <v>Not Started</v>
      </c>
      <c r="P266" s="262" t="str">
        <f>_xlfn.XLOOKUP(M266,Data!F:F,Data!U:U,"Not Found",0,-1)</f>
        <v>Not Found</v>
      </c>
      <c r="Q266" s="266" t="str">
        <f t="shared" si="26"/>
        <v/>
      </c>
      <c r="R266" s="265" t="str">
        <f t="shared" si="27"/>
        <v/>
      </c>
      <c r="S266" s="246">
        <f t="shared" si="28"/>
        <v>0</v>
      </c>
    </row>
    <row r="267" spans="4:19" ht="15" hidden="1" customHeight="1" x14ac:dyDescent="0.2">
      <c r="D267" s="246" t="s">
        <v>2362</v>
      </c>
      <c r="E267" s="246" t="str">
        <f t="shared" si="24"/>
        <v>ITDB</v>
      </c>
      <c r="F267" s="253" t="s">
        <v>3501</v>
      </c>
      <c r="G267" s="246" t="s">
        <v>3528</v>
      </c>
      <c r="H267" s="246"/>
      <c r="I267" s="246" t="str">
        <f t="shared" si="29"/>
        <v/>
      </c>
      <c r="J267" s="262" t="str">
        <f>IFERROR(VLOOKUP(I267,Calendar!H:I,2,0)+23/24+59/60/24,"")</f>
        <v/>
      </c>
      <c r="M267" s="263" t="str">
        <f t="shared" si="25"/>
        <v>MCPITDBLoad AIC Spreads</v>
      </c>
      <c r="N267" s="263" t="str">
        <f>_xlfn.XLOOKUP(F267,Mapping!AY:AY,Mapping!AX:AX,"Unmapped",0,1)</f>
        <v>Load AIC Spreads</v>
      </c>
      <c r="O267" s="247" t="str">
        <f>_xlfn.XLOOKUP(M267,Data!F:F,Data!H:H,_xlfn.XLOOKUP(M267,'Data M-1'!F:F,'Data M-1'!G:G,"Not Found",0,-1),0,-1)</f>
        <v>Not Started</v>
      </c>
      <c r="P267" s="262" t="str">
        <f>_xlfn.XLOOKUP(M267,Data!F:F,Data!U:U,"Not Found",0,-1)</f>
        <v>Not Found</v>
      </c>
      <c r="Q267" s="266" t="str">
        <f t="shared" si="26"/>
        <v/>
      </c>
      <c r="R267" s="265" t="str">
        <f t="shared" si="27"/>
        <v/>
      </c>
      <c r="S267" s="246">
        <f t="shared" si="28"/>
        <v>0</v>
      </c>
    </row>
    <row r="268" spans="4:19" ht="15" hidden="1" customHeight="1" x14ac:dyDescent="0.2">
      <c r="D268" s="246" t="s">
        <v>2385</v>
      </c>
      <c r="E268" s="246" t="str">
        <f t="shared" si="24"/>
        <v>NLRB</v>
      </c>
      <c r="F268" s="253" t="s">
        <v>3501</v>
      </c>
      <c r="G268" s="246" t="s">
        <v>3528</v>
      </c>
      <c r="H268" s="246"/>
      <c r="I268" s="246" t="str">
        <f t="shared" si="29"/>
        <v/>
      </c>
      <c r="J268" s="262" t="str">
        <f>IFERROR(VLOOKUP(I268,Calendar!H:I,2,0)+23/24+59/60/24,"")</f>
        <v/>
      </c>
      <c r="M268" s="263" t="str">
        <f t="shared" si="25"/>
        <v>MCPNLRBLoad AIC Spreads</v>
      </c>
      <c r="N268" s="263" t="str">
        <f>_xlfn.XLOOKUP(F268,Mapping!AY:AY,Mapping!AX:AX,"Unmapped",0,1)</f>
        <v>Load AIC Spreads</v>
      </c>
      <c r="O268" s="247" t="str">
        <f>_xlfn.XLOOKUP(M268,Data!F:F,Data!H:H,_xlfn.XLOOKUP(M268,'Data M-1'!F:F,'Data M-1'!G:G,"Not Found",0,-1),0,-1)</f>
        <v>Not Started</v>
      </c>
      <c r="P268" s="262" t="str">
        <f>_xlfn.XLOOKUP(M268,Data!F:F,Data!U:U,"Not Found",0,-1)</f>
        <v>Not Found</v>
      </c>
      <c r="Q268" s="266" t="str">
        <f t="shared" si="26"/>
        <v/>
      </c>
      <c r="R268" s="265" t="str">
        <f t="shared" si="27"/>
        <v/>
      </c>
      <c r="S268" s="246">
        <f t="shared" si="28"/>
        <v>0</v>
      </c>
    </row>
    <row r="269" spans="4:19" ht="15" hidden="1" customHeight="1" x14ac:dyDescent="0.2">
      <c r="D269" s="246" t="s">
        <v>2386</v>
      </c>
      <c r="E269" s="246" t="str">
        <f t="shared" si="24"/>
        <v>PLDB</v>
      </c>
      <c r="F269" s="253" t="s">
        <v>3501</v>
      </c>
      <c r="G269" s="246" t="s">
        <v>3528</v>
      </c>
      <c r="H269" s="246"/>
      <c r="I269" s="246" t="str">
        <f t="shared" si="29"/>
        <v/>
      </c>
      <c r="J269" s="262" t="str">
        <f>IFERROR(VLOOKUP(I269,Calendar!H:I,2,0)+23/24+59/60/24,"")</f>
        <v/>
      </c>
      <c r="M269" s="263" t="str">
        <f t="shared" si="25"/>
        <v>MCPPLDBLoad AIC Spreads</v>
      </c>
      <c r="N269" s="263" t="str">
        <f>_xlfn.XLOOKUP(F269,Mapping!AY:AY,Mapping!AX:AX,"Unmapped",0,1)</f>
        <v>Load AIC Spreads</v>
      </c>
      <c r="O269" s="247" t="str">
        <f>_xlfn.XLOOKUP(M269,Data!F:F,Data!H:H,_xlfn.XLOOKUP(M269,'Data M-1'!F:F,'Data M-1'!G:G,"Not Found",0,-1),0,-1)</f>
        <v>Not Started</v>
      </c>
      <c r="P269" s="262" t="str">
        <f>_xlfn.XLOOKUP(M269,Data!F:F,Data!U:U,"Not Found",0,-1)</f>
        <v>Not Found</v>
      </c>
      <c r="Q269" s="266" t="str">
        <f t="shared" si="26"/>
        <v/>
      </c>
      <c r="R269" s="265" t="str">
        <f t="shared" si="27"/>
        <v/>
      </c>
      <c r="S269" s="246">
        <f t="shared" si="28"/>
        <v>0</v>
      </c>
    </row>
    <row r="270" spans="4:19" ht="15" hidden="1" customHeight="1" x14ac:dyDescent="0.2">
      <c r="D270" s="246" t="s">
        <v>2381</v>
      </c>
      <c r="E270" s="246" t="str">
        <f t="shared" si="24"/>
        <v>TRDB</v>
      </c>
      <c r="F270" s="253" t="s">
        <v>3501</v>
      </c>
      <c r="G270" s="246" t="s">
        <v>3528</v>
      </c>
      <c r="H270" s="246"/>
      <c r="I270" s="246" t="str">
        <f t="shared" si="29"/>
        <v/>
      </c>
      <c r="J270" s="262" t="str">
        <f>IFERROR(VLOOKUP(I270,Calendar!H:I,2,0)+23/24+59/60/24,"")</f>
        <v/>
      </c>
      <c r="M270" s="263" t="str">
        <f t="shared" si="25"/>
        <v>MCPTRDBLoad AIC Spreads</v>
      </c>
      <c r="N270" s="263" t="str">
        <f>_xlfn.XLOOKUP(F270,Mapping!AY:AY,Mapping!AX:AX,"Unmapped",0,1)</f>
        <v>Load AIC Spreads</v>
      </c>
      <c r="O270" s="247" t="str">
        <f>_xlfn.XLOOKUP(M270,Data!F:F,Data!H:H,_xlfn.XLOOKUP(M270,'Data M-1'!F:F,'Data M-1'!G:G,"Not Found",0,-1),0,-1)</f>
        <v>Not Started</v>
      </c>
      <c r="P270" s="262" t="str">
        <f>_xlfn.XLOOKUP(M270,Data!F:F,Data!U:U,"Not Found",0,-1)</f>
        <v>Not Found</v>
      </c>
      <c r="Q270" s="266" t="str">
        <f t="shared" si="26"/>
        <v/>
      </c>
      <c r="R270" s="265" t="str">
        <f t="shared" si="27"/>
        <v/>
      </c>
      <c r="S270" s="246">
        <f t="shared" si="28"/>
        <v>0</v>
      </c>
    </row>
    <row r="271" spans="4:19" ht="15" hidden="1" customHeight="1" x14ac:dyDescent="0.2">
      <c r="D271" s="246" t="s">
        <v>358</v>
      </c>
      <c r="E271" s="246" t="str">
        <f t="shared" si="24"/>
        <v>WBUS</v>
      </c>
      <c r="F271" s="253" t="s">
        <v>3501</v>
      </c>
      <c r="G271" s="246" t="s">
        <v>3528</v>
      </c>
      <c r="H271" s="246"/>
      <c r="I271" s="246" t="str">
        <f t="shared" si="29"/>
        <v/>
      </c>
      <c r="J271" s="262" t="str">
        <f>IFERROR(VLOOKUP(I271,Calendar!H:I,2,0)+23/24+59/60/24,"")</f>
        <v/>
      </c>
      <c r="M271" s="263" t="str">
        <f t="shared" si="25"/>
        <v>MCPWBUSLoad AIC Spreads</v>
      </c>
      <c r="N271" s="263" t="str">
        <f>_xlfn.XLOOKUP(F271,Mapping!AY:AY,Mapping!AX:AX,"Unmapped",0,1)</f>
        <v>Load AIC Spreads</v>
      </c>
      <c r="O271" s="247" t="str">
        <f>_xlfn.XLOOKUP(M271,Data!F:F,Data!H:H,_xlfn.XLOOKUP(M271,'Data M-1'!F:F,'Data M-1'!G:G,"Not Found",0,-1),0,-1)</f>
        <v>Not Started</v>
      </c>
      <c r="P271" s="262" t="str">
        <f>_xlfn.XLOOKUP(M271,Data!F:F,Data!U:U,"Not Found",0,-1)</f>
        <v>Not Found</v>
      </c>
      <c r="Q271" s="266" t="str">
        <f t="shared" si="26"/>
        <v/>
      </c>
      <c r="R271" s="265" t="str">
        <f t="shared" si="27"/>
        <v/>
      </c>
      <c r="S271" s="246">
        <f t="shared" si="28"/>
        <v>0</v>
      </c>
    </row>
    <row r="272" spans="4:19" ht="15" customHeight="1" x14ac:dyDescent="0.2">
      <c r="D272" s="246"/>
      <c r="E272" s="246"/>
      <c r="F272" s="253"/>
      <c r="G272" s="246"/>
      <c r="H272" s="246"/>
      <c r="I272" s="246"/>
      <c r="J272" s="247"/>
      <c r="M272" s="263"/>
      <c r="N272" s="263"/>
      <c r="O272" s="247"/>
      <c r="P272" s="247"/>
      <c r="Q272" s="266"/>
      <c r="R272" s="246"/>
      <c r="S272" s="246"/>
    </row>
    <row r="273" spans="4:19" ht="15" customHeight="1" x14ac:dyDescent="0.2">
      <c r="D273" s="246"/>
      <c r="E273" s="246"/>
      <c r="F273" s="253"/>
      <c r="G273" s="246"/>
      <c r="H273" s="246"/>
      <c r="I273" s="246"/>
      <c r="J273" s="247"/>
      <c r="M273" s="263"/>
      <c r="N273" s="263"/>
      <c r="O273" s="247"/>
      <c r="P273" s="247"/>
      <c r="Q273" s="266"/>
      <c r="R273" s="246"/>
      <c r="S273" s="246"/>
    </row>
    <row r="274" spans="4:19" ht="15" customHeight="1" x14ac:dyDescent="0.2">
      <c r="D274" s="246"/>
      <c r="E274" s="246"/>
      <c r="F274" s="253"/>
      <c r="G274" s="246"/>
      <c r="H274" s="246"/>
      <c r="I274" s="246"/>
      <c r="J274" s="247"/>
      <c r="M274" s="263"/>
      <c r="N274" s="263"/>
      <c r="O274" s="247"/>
      <c r="P274" s="247"/>
      <c r="Q274" s="266"/>
      <c r="R274" s="246"/>
      <c r="S274" s="246"/>
    </row>
    <row r="275" spans="4:19" ht="15" customHeight="1" x14ac:dyDescent="0.2">
      <c r="D275" s="246"/>
      <c r="E275" s="246"/>
      <c r="F275" s="253"/>
      <c r="G275" s="246"/>
      <c r="H275" s="246"/>
      <c r="I275" s="246"/>
      <c r="J275" s="247"/>
      <c r="M275" s="263"/>
      <c r="N275" s="263"/>
      <c r="O275" s="247"/>
      <c r="P275" s="247"/>
      <c r="Q275" s="266"/>
      <c r="R275" s="246"/>
      <c r="S275" s="246"/>
    </row>
    <row r="276" spans="4:19" ht="15" customHeight="1" x14ac:dyDescent="0.2">
      <c r="D276" s="246"/>
      <c r="E276" s="246"/>
      <c r="F276" s="253"/>
      <c r="G276" s="246"/>
      <c r="H276" s="246"/>
      <c r="I276" s="246"/>
      <c r="J276" s="247"/>
      <c r="M276" s="263"/>
      <c r="N276" s="263"/>
      <c r="O276" s="247"/>
      <c r="P276" s="247"/>
      <c r="Q276" s="266"/>
      <c r="R276" s="246"/>
      <c r="S276" s="246"/>
    </row>
    <row r="277" spans="4:19" ht="15" customHeight="1" x14ac:dyDescent="0.2">
      <c r="D277" s="246"/>
      <c r="E277" s="246"/>
      <c r="F277" s="253"/>
      <c r="G277" s="246"/>
      <c r="H277" s="246"/>
      <c r="I277" s="246"/>
      <c r="J277" s="247"/>
      <c r="M277" s="263"/>
      <c r="N277" s="263"/>
      <c r="O277" s="247"/>
      <c r="P277" s="247"/>
      <c r="Q277" s="266"/>
      <c r="R277" s="246"/>
      <c r="S277" s="246"/>
    </row>
    <row r="278" spans="4:19" ht="15" customHeight="1" x14ac:dyDescent="0.2">
      <c r="D278" s="246"/>
      <c r="E278" s="246"/>
      <c r="F278" s="253"/>
      <c r="G278" s="246"/>
      <c r="H278" s="246"/>
      <c r="I278" s="246"/>
      <c r="J278" s="247"/>
      <c r="M278" s="263"/>
      <c r="N278" s="263"/>
      <c r="O278" s="247"/>
      <c r="P278" s="247"/>
      <c r="Q278" s="266"/>
      <c r="R278" s="246"/>
      <c r="S278" s="246"/>
    </row>
    <row r="279" spans="4:19" ht="15" customHeight="1" x14ac:dyDescent="0.2">
      <c r="D279" s="246"/>
      <c r="E279" s="246"/>
      <c r="F279" s="253"/>
      <c r="G279" s="246"/>
      <c r="H279" s="246"/>
      <c r="I279" s="246"/>
      <c r="J279" s="247"/>
      <c r="M279" s="263"/>
      <c r="N279" s="263"/>
      <c r="O279" s="247"/>
      <c r="P279" s="247"/>
      <c r="Q279" s="266"/>
      <c r="R279" s="246"/>
      <c r="S279" s="246"/>
    </row>
    <row r="280" spans="4:19" ht="15" customHeight="1" x14ac:dyDescent="0.2">
      <c r="D280" s="246"/>
      <c r="E280" s="246"/>
      <c r="F280" s="253"/>
      <c r="G280" s="246"/>
      <c r="H280" s="246"/>
      <c r="I280" s="246"/>
      <c r="J280" s="247"/>
      <c r="M280" s="263"/>
      <c r="N280" s="263"/>
      <c r="O280" s="247"/>
      <c r="P280" s="247"/>
      <c r="Q280" s="266"/>
      <c r="R280" s="246"/>
      <c r="S280" s="246"/>
    </row>
    <row r="281" spans="4:19" ht="15" customHeight="1" x14ac:dyDescent="0.2">
      <c r="D281" s="246"/>
      <c r="E281" s="246"/>
      <c r="F281" s="253"/>
      <c r="G281" s="246"/>
      <c r="H281" s="246"/>
      <c r="I281" s="246"/>
      <c r="J281" s="247"/>
      <c r="M281" s="263"/>
      <c r="N281" s="263"/>
      <c r="O281" s="247"/>
      <c r="P281" s="247"/>
      <c r="Q281" s="266"/>
      <c r="R281" s="246"/>
      <c r="S281" s="246"/>
    </row>
    <row r="282" spans="4:19" ht="15" customHeight="1" x14ac:dyDescent="0.2">
      <c r="D282" s="246"/>
      <c r="E282" s="246"/>
      <c r="F282" s="253"/>
      <c r="G282" s="246"/>
      <c r="H282" s="246"/>
      <c r="I282" s="246"/>
      <c r="J282" s="247"/>
      <c r="M282" s="263"/>
      <c r="N282" s="263"/>
      <c r="O282" s="247"/>
      <c r="P282" s="247"/>
      <c r="Q282" s="266"/>
      <c r="R282" s="246"/>
      <c r="S282" s="246"/>
    </row>
    <row r="283" spans="4:19" ht="15" customHeight="1" x14ac:dyDescent="0.2">
      <c r="D283" s="246"/>
      <c r="E283" s="246"/>
      <c r="F283" s="253"/>
      <c r="G283" s="246"/>
      <c r="H283" s="246"/>
      <c r="I283" s="246"/>
      <c r="J283" s="247"/>
      <c r="M283" s="263"/>
      <c r="N283" s="263"/>
      <c r="O283" s="247"/>
      <c r="P283" s="247"/>
      <c r="Q283" s="266"/>
      <c r="R283" s="246"/>
      <c r="S283" s="246"/>
    </row>
    <row r="284" spans="4:19" ht="15" customHeight="1" x14ac:dyDescent="0.2">
      <c r="D284" s="246"/>
      <c r="E284" s="246"/>
      <c r="F284" s="253"/>
      <c r="G284" s="246"/>
      <c r="H284" s="246"/>
      <c r="I284" s="246"/>
      <c r="J284" s="247"/>
      <c r="M284" s="263"/>
      <c r="N284" s="263"/>
      <c r="O284" s="247"/>
      <c r="P284" s="247"/>
      <c r="Q284" s="266"/>
      <c r="R284" s="246"/>
      <c r="S284" s="246"/>
    </row>
    <row r="285" spans="4:19" ht="15" customHeight="1" x14ac:dyDescent="0.2">
      <c r="D285" s="246"/>
      <c r="E285" s="246"/>
      <c r="F285" s="253"/>
      <c r="G285" s="246"/>
      <c r="H285" s="246"/>
      <c r="I285" s="246"/>
      <c r="J285" s="247"/>
      <c r="M285" s="263"/>
      <c r="N285" s="263"/>
      <c r="O285" s="247"/>
      <c r="P285" s="247"/>
      <c r="Q285" s="266"/>
      <c r="R285" s="246"/>
      <c r="S285" s="246"/>
    </row>
    <row r="286" spans="4:19" ht="15" customHeight="1" x14ac:dyDescent="0.2">
      <c r="D286" s="246"/>
      <c r="E286" s="246"/>
      <c r="F286" s="253"/>
      <c r="G286" s="246"/>
      <c r="H286" s="246"/>
      <c r="I286" s="246"/>
      <c r="J286" s="247"/>
      <c r="M286" s="263"/>
      <c r="N286" s="263"/>
      <c r="O286" s="247"/>
      <c r="P286" s="247"/>
      <c r="Q286" s="266"/>
      <c r="R286" s="246"/>
      <c r="S286" s="246"/>
    </row>
    <row r="287" spans="4:19" ht="15" customHeight="1" x14ac:dyDescent="0.2">
      <c r="D287" s="246"/>
      <c r="E287" s="246"/>
      <c r="F287" s="253"/>
      <c r="G287" s="246"/>
      <c r="H287" s="246"/>
      <c r="I287" s="246"/>
      <c r="J287" s="247"/>
      <c r="M287" s="263"/>
      <c r="N287" s="263"/>
      <c r="O287" s="247"/>
      <c r="P287" s="247"/>
      <c r="Q287" s="266"/>
      <c r="R287" s="246"/>
      <c r="S287" s="246"/>
    </row>
    <row r="288" spans="4:19" ht="15" customHeight="1" x14ac:dyDescent="0.2">
      <c r="D288" s="246"/>
      <c r="E288" s="246"/>
      <c r="F288" s="253"/>
      <c r="G288" s="246"/>
      <c r="H288" s="246"/>
      <c r="I288" s="246"/>
      <c r="J288" s="247"/>
      <c r="M288" s="263"/>
      <c r="N288" s="263"/>
      <c r="O288" s="247"/>
      <c r="P288" s="247"/>
      <c r="Q288" s="266"/>
      <c r="R288" s="246"/>
      <c r="S288" s="246"/>
    </row>
    <row r="289" spans="4:19" ht="15" customHeight="1" x14ac:dyDescent="0.2">
      <c r="D289" s="246"/>
      <c r="E289" s="246"/>
      <c r="F289" s="253"/>
      <c r="G289" s="246"/>
      <c r="H289" s="246"/>
      <c r="I289" s="246"/>
      <c r="J289" s="247"/>
      <c r="M289" s="263"/>
      <c r="N289" s="263"/>
      <c r="O289" s="247"/>
      <c r="P289" s="247"/>
      <c r="Q289" s="266"/>
      <c r="R289" s="246"/>
      <c r="S289" s="246"/>
    </row>
    <row r="290" spans="4:19" ht="15" customHeight="1" x14ac:dyDescent="0.2">
      <c r="D290" s="246"/>
      <c r="E290" s="246"/>
      <c r="F290" s="253"/>
      <c r="G290" s="246"/>
      <c r="H290" s="246"/>
      <c r="I290" s="246"/>
      <c r="J290" s="247"/>
      <c r="M290" s="263"/>
      <c r="N290" s="263"/>
      <c r="O290" s="247"/>
      <c r="P290" s="247"/>
      <c r="Q290" s="266"/>
      <c r="R290" s="246"/>
      <c r="S290" s="246"/>
    </row>
    <row r="291" spans="4:19" ht="15" customHeight="1" x14ac:dyDescent="0.2">
      <c r="D291" s="246"/>
      <c r="E291" s="246"/>
      <c r="F291" s="253"/>
      <c r="G291" s="246"/>
      <c r="H291" s="246"/>
      <c r="I291" s="246"/>
      <c r="J291" s="247"/>
      <c r="M291" s="263"/>
      <c r="N291" s="263"/>
      <c r="O291" s="247"/>
      <c r="P291" s="247"/>
      <c r="Q291" s="266"/>
      <c r="R291" s="246"/>
      <c r="S291" s="246"/>
    </row>
    <row r="292" spans="4:19" ht="15" customHeight="1" x14ac:dyDescent="0.2">
      <c r="D292" s="246"/>
      <c r="E292" s="246"/>
      <c r="F292" s="253"/>
      <c r="G292" s="246"/>
      <c r="H292" s="246"/>
      <c r="I292" s="246"/>
      <c r="J292" s="247"/>
      <c r="M292" s="263"/>
      <c r="N292" s="263"/>
      <c r="O292" s="247"/>
      <c r="P292" s="247"/>
      <c r="Q292" s="266"/>
      <c r="R292" s="246"/>
      <c r="S292" s="246"/>
    </row>
    <row r="293" spans="4:19" ht="15" customHeight="1" x14ac:dyDescent="0.2">
      <c r="D293" s="246"/>
      <c r="E293" s="246"/>
      <c r="F293" s="253"/>
      <c r="G293" s="246"/>
      <c r="H293" s="246"/>
      <c r="I293" s="246"/>
      <c r="J293" s="247"/>
      <c r="M293" s="263"/>
      <c r="N293" s="263"/>
      <c r="O293" s="247"/>
      <c r="P293" s="247"/>
      <c r="Q293" s="266"/>
      <c r="R293" s="246"/>
      <c r="S293" s="246"/>
    </row>
    <row r="294" spans="4:19" ht="15" customHeight="1" x14ac:dyDescent="0.2">
      <c r="D294" s="246"/>
      <c r="E294" s="246"/>
      <c r="F294" s="253"/>
      <c r="G294" s="246"/>
      <c r="H294" s="246"/>
      <c r="I294" s="246"/>
      <c r="J294" s="247"/>
      <c r="M294" s="263"/>
      <c r="N294" s="263"/>
      <c r="O294" s="247"/>
      <c r="P294" s="247"/>
      <c r="Q294" s="266"/>
      <c r="R294" s="246"/>
      <c r="S294" s="246"/>
    </row>
    <row r="295" spans="4:19" ht="15" customHeight="1" x14ac:dyDescent="0.2">
      <c r="D295" s="246"/>
      <c r="E295" s="246"/>
      <c r="F295" s="253"/>
      <c r="G295" s="246"/>
      <c r="H295" s="246"/>
      <c r="I295" s="246"/>
      <c r="J295" s="247"/>
      <c r="M295" s="263"/>
      <c r="N295" s="263"/>
      <c r="O295" s="247"/>
      <c r="P295" s="247"/>
      <c r="Q295" s="266"/>
      <c r="R295" s="246"/>
      <c r="S295" s="246"/>
    </row>
    <row r="296" spans="4:19" ht="15" customHeight="1" x14ac:dyDescent="0.2">
      <c r="D296" s="246"/>
      <c r="E296" s="246"/>
      <c r="F296" s="253"/>
      <c r="G296" s="246"/>
      <c r="H296" s="246"/>
      <c r="I296" s="246"/>
      <c r="J296" s="247"/>
      <c r="M296" s="263"/>
      <c r="N296" s="263"/>
      <c r="O296" s="247"/>
      <c r="P296" s="247"/>
      <c r="Q296" s="266"/>
      <c r="R296" s="246"/>
      <c r="S296" s="246"/>
    </row>
    <row r="297" spans="4:19" ht="15" customHeight="1" x14ac:dyDescent="0.2">
      <c r="D297" s="246"/>
      <c r="E297" s="246"/>
      <c r="F297" s="253"/>
      <c r="G297" s="246"/>
      <c r="H297" s="246"/>
      <c r="I297" s="246"/>
      <c r="J297" s="247"/>
      <c r="M297" s="263"/>
      <c r="N297" s="263"/>
      <c r="O297" s="247"/>
      <c r="P297" s="247"/>
      <c r="Q297" s="266"/>
      <c r="R297" s="246"/>
      <c r="S297" s="246"/>
    </row>
    <row r="298" spans="4:19" ht="15" customHeight="1" x14ac:dyDescent="0.2">
      <c r="D298" s="246"/>
      <c r="E298" s="246"/>
      <c r="F298" s="253"/>
      <c r="G298" s="246"/>
      <c r="H298" s="246"/>
      <c r="I298" s="246"/>
      <c r="J298" s="247"/>
      <c r="M298" s="263"/>
      <c r="N298" s="263"/>
      <c r="O298" s="247"/>
      <c r="P298" s="247"/>
      <c r="Q298" s="266"/>
      <c r="R298" s="246"/>
      <c r="S298" s="246"/>
    </row>
    <row r="299" spans="4:19" ht="15" customHeight="1" x14ac:dyDescent="0.2">
      <c r="D299" s="246"/>
      <c r="E299" s="246"/>
      <c r="F299" s="253"/>
      <c r="G299" s="246"/>
      <c r="H299" s="246"/>
      <c r="I299" s="246"/>
      <c r="J299" s="247"/>
      <c r="M299" s="263"/>
      <c r="N299" s="263"/>
      <c r="O299" s="247"/>
      <c r="P299" s="247"/>
      <c r="Q299" s="266"/>
      <c r="R299" s="246"/>
      <c r="S299" s="246"/>
    </row>
    <row r="300" spans="4:19" ht="15" customHeight="1" x14ac:dyDescent="0.2">
      <c r="D300" s="246"/>
      <c r="E300" s="246"/>
      <c r="F300" s="253"/>
      <c r="G300" s="246"/>
      <c r="H300" s="246"/>
      <c r="I300" s="246"/>
      <c r="J300" s="247"/>
      <c r="M300" s="263"/>
      <c r="N300" s="263"/>
      <c r="O300" s="247"/>
      <c r="P300" s="247"/>
      <c r="Q300" s="266"/>
      <c r="R300" s="246"/>
      <c r="S300" s="246"/>
    </row>
    <row r="301" spans="4:19" ht="15" customHeight="1" x14ac:dyDescent="0.2">
      <c r="D301" s="246"/>
      <c r="E301" s="246"/>
      <c r="F301" s="253"/>
      <c r="G301" s="246"/>
      <c r="H301" s="246"/>
      <c r="I301" s="246"/>
      <c r="J301" s="247"/>
      <c r="M301" s="263"/>
      <c r="N301" s="263"/>
      <c r="O301" s="247"/>
      <c r="P301" s="247"/>
      <c r="Q301" s="266"/>
      <c r="R301" s="246"/>
      <c r="S301" s="246"/>
    </row>
    <row r="302" spans="4:19" ht="15" customHeight="1" x14ac:dyDescent="0.2">
      <c r="D302" s="246"/>
      <c r="E302" s="246"/>
      <c r="F302" s="253"/>
      <c r="G302" s="246"/>
      <c r="H302" s="246"/>
      <c r="I302" s="246"/>
      <c r="J302" s="247"/>
      <c r="M302" s="263"/>
      <c r="N302" s="263"/>
      <c r="O302" s="247"/>
      <c r="P302" s="247"/>
      <c r="Q302" s="266"/>
      <c r="R302" s="246"/>
      <c r="S302" s="246"/>
    </row>
    <row r="303" spans="4:19" ht="15" customHeight="1" x14ac:dyDescent="0.2">
      <c r="D303" s="246"/>
      <c r="E303" s="246"/>
      <c r="F303" s="253"/>
      <c r="G303" s="246"/>
      <c r="H303" s="246"/>
      <c r="I303" s="246"/>
      <c r="J303" s="247"/>
      <c r="M303" s="263"/>
      <c r="N303" s="263"/>
      <c r="O303" s="247"/>
      <c r="P303" s="247"/>
      <c r="Q303" s="266"/>
      <c r="R303" s="246"/>
      <c r="S303" s="246"/>
    </row>
    <row r="304" spans="4:19" ht="15" customHeight="1" x14ac:dyDescent="0.2">
      <c r="D304" s="246"/>
      <c r="E304" s="246"/>
      <c r="F304" s="253"/>
      <c r="G304" s="246"/>
      <c r="H304" s="246"/>
      <c r="I304" s="246"/>
      <c r="J304" s="247"/>
      <c r="M304" s="263"/>
      <c r="N304" s="263"/>
      <c r="O304" s="247"/>
      <c r="P304" s="247"/>
      <c r="Q304" s="266"/>
      <c r="R304" s="246"/>
      <c r="S304" s="246"/>
    </row>
    <row r="305" spans="4:19" ht="15" customHeight="1" x14ac:dyDescent="0.2">
      <c r="D305" s="246"/>
      <c r="E305" s="246"/>
      <c r="F305" s="253"/>
      <c r="G305" s="246"/>
      <c r="H305" s="246"/>
      <c r="I305" s="246"/>
      <c r="J305" s="247"/>
      <c r="M305" s="263"/>
      <c r="N305" s="263"/>
      <c r="O305" s="247"/>
      <c r="P305" s="247"/>
      <c r="Q305" s="266"/>
      <c r="R305" s="246"/>
      <c r="S305" s="246"/>
    </row>
    <row r="306" spans="4:19" ht="15" customHeight="1" x14ac:dyDescent="0.2">
      <c r="D306" s="246"/>
      <c r="E306" s="246"/>
      <c r="F306" s="253"/>
      <c r="G306" s="246"/>
      <c r="H306" s="246"/>
      <c r="I306" s="246"/>
      <c r="J306" s="247"/>
      <c r="M306" s="263"/>
      <c r="N306" s="263"/>
      <c r="O306" s="247"/>
      <c r="P306" s="247"/>
      <c r="Q306" s="266"/>
      <c r="R306" s="246"/>
      <c r="S306" s="246"/>
    </row>
    <row r="307" spans="4:19" ht="15" customHeight="1" x14ac:dyDescent="0.2">
      <c r="D307" s="246"/>
      <c r="E307" s="246"/>
      <c r="F307" s="253"/>
      <c r="G307" s="246"/>
      <c r="H307" s="246"/>
      <c r="I307" s="246"/>
      <c r="J307" s="247"/>
      <c r="M307" s="263"/>
      <c r="N307" s="263"/>
      <c r="O307" s="247"/>
      <c r="P307" s="247"/>
      <c r="Q307" s="266"/>
      <c r="R307" s="246"/>
      <c r="S307" s="246"/>
    </row>
    <row r="308" spans="4:19" ht="15" customHeight="1" x14ac:dyDescent="0.2">
      <c r="D308" s="246"/>
      <c r="E308" s="246"/>
      <c r="F308" s="253"/>
      <c r="G308" s="246"/>
      <c r="H308" s="246"/>
      <c r="I308" s="246"/>
      <c r="J308" s="247"/>
      <c r="M308" s="263"/>
      <c r="N308" s="263"/>
      <c r="O308" s="247"/>
      <c r="P308" s="247"/>
      <c r="Q308" s="266"/>
      <c r="R308" s="246"/>
      <c r="S308" s="246"/>
    </row>
    <row r="309" spans="4:19" ht="15" customHeight="1" x14ac:dyDescent="0.2">
      <c r="D309" s="246"/>
      <c r="E309" s="246"/>
      <c r="F309" s="253"/>
      <c r="G309" s="246"/>
      <c r="H309" s="246"/>
      <c r="I309" s="246"/>
      <c r="J309" s="247"/>
      <c r="M309" s="263"/>
      <c r="N309" s="263"/>
      <c r="O309" s="247"/>
      <c r="P309" s="247"/>
      <c r="Q309" s="266"/>
      <c r="R309" s="246"/>
      <c r="S309" s="246"/>
    </row>
    <row r="310" spans="4:19" ht="15" customHeight="1" x14ac:dyDescent="0.2">
      <c r="D310" s="246"/>
      <c r="E310" s="246"/>
      <c r="F310" s="253"/>
      <c r="G310" s="246"/>
      <c r="H310" s="246"/>
      <c r="I310" s="246"/>
      <c r="J310" s="247"/>
      <c r="M310" s="263"/>
      <c r="N310" s="263"/>
      <c r="O310" s="247"/>
      <c r="P310" s="247"/>
      <c r="Q310" s="266"/>
      <c r="R310" s="246"/>
      <c r="S310" s="246"/>
    </row>
    <row r="311" spans="4:19" ht="15" customHeight="1" x14ac:dyDescent="0.2">
      <c r="D311" s="246"/>
      <c r="E311" s="246"/>
      <c r="F311" s="253"/>
      <c r="G311" s="246"/>
      <c r="H311" s="246"/>
      <c r="I311" s="246"/>
      <c r="J311" s="247"/>
      <c r="M311" s="263"/>
      <c r="N311" s="263"/>
      <c r="O311" s="247"/>
      <c r="P311" s="247"/>
      <c r="Q311" s="266"/>
      <c r="R311" s="246"/>
      <c r="S311" s="246"/>
    </row>
    <row r="312" spans="4:19" ht="15" customHeight="1" x14ac:dyDescent="0.2">
      <c r="D312" s="246"/>
      <c r="E312" s="246"/>
      <c r="F312" s="253"/>
      <c r="G312" s="246"/>
      <c r="H312" s="246"/>
      <c r="I312" s="246"/>
      <c r="J312" s="247"/>
      <c r="M312" s="263"/>
      <c r="N312" s="263"/>
      <c r="O312" s="247"/>
      <c r="P312" s="247"/>
      <c r="Q312" s="266"/>
      <c r="R312" s="246"/>
      <c r="S312" s="246"/>
    </row>
    <row r="313" spans="4:19" ht="15" customHeight="1" x14ac:dyDescent="0.2">
      <c r="D313" s="246"/>
      <c r="E313" s="246"/>
      <c r="F313" s="253"/>
      <c r="G313" s="246"/>
      <c r="H313" s="246"/>
      <c r="I313" s="246"/>
      <c r="J313" s="247"/>
      <c r="M313" s="263"/>
      <c r="N313" s="263"/>
      <c r="O313" s="247"/>
      <c r="P313" s="247"/>
      <c r="Q313" s="266"/>
      <c r="R313" s="246"/>
      <c r="S313" s="246"/>
    </row>
    <row r="314" spans="4:19" ht="15" customHeight="1" x14ac:dyDescent="0.2">
      <c r="D314" s="246"/>
      <c r="E314" s="246"/>
      <c r="F314" s="253"/>
      <c r="G314" s="246"/>
      <c r="H314" s="246"/>
      <c r="I314" s="246"/>
      <c r="J314" s="247"/>
      <c r="M314" s="263"/>
      <c r="N314" s="263"/>
      <c r="O314" s="247"/>
      <c r="P314" s="247"/>
      <c r="Q314" s="266"/>
      <c r="R314" s="246"/>
      <c r="S314" s="246"/>
    </row>
    <row r="315" spans="4:19" ht="15" customHeight="1" x14ac:dyDescent="0.2">
      <c r="D315" s="246"/>
      <c r="E315" s="246"/>
      <c r="F315" s="253"/>
      <c r="G315" s="246"/>
      <c r="H315" s="246"/>
      <c r="I315" s="246"/>
      <c r="J315" s="247"/>
      <c r="M315" s="263"/>
      <c r="N315" s="263"/>
      <c r="O315" s="247"/>
      <c r="P315" s="247"/>
      <c r="Q315" s="266"/>
      <c r="R315" s="246"/>
      <c r="S315" s="246"/>
    </row>
    <row r="316" spans="4:19" ht="15" customHeight="1" x14ac:dyDescent="0.2">
      <c r="D316" s="246"/>
      <c r="E316" s="246"/>
      <c r="F316" s="253"/>
      <c r="G316" s="246"/>
      <c r="H316" s="246"/>
      <c r="I316" s="246"/>
      <c r="J316" s="247"/>
      <c r="M316" s="263"/>
      <c r="N316" s="263"/>
      <c r="O316" s="247"/>
      <c r="P316" s="247"/>
      <c r="Q316" s="266"/>
      <c r="R316" s="246"/>
      <c r="S316" s="246"/>
    </row>
    <row r="317" spans="4:19" ht="15" customHeight="1" x14ac:dyDescent="0.2">
      <c r="D317" s="246"/>
      <c r="E317" s="246"/>
      <c r="F317" s="253"/>
      <c r="G317" s="246"/>
      <c r="H317" s="246"/>
      <c r="I317" s="246"/>
      <c r="J317" s="247"/>
      <c r="M317" s="263"/>
      <c r="N317" s="263"/>
      <c r="O317" s="247"/>
      <c r="P317" s="247"/>
      <c r="Q317" s="266"/>
      <c r="R317" s="246"/>
      <c r="S317" s="246"/>
    </row>
    <row r="318" spans="4:19" ht="15" customHeight="1" x14ac:dyDescent="0.2">
      <c r="D318" s="246"/>
      <c r="E318" s="246"/>
      <c r="F318" s="253"/>
      <c r="G318" s="246"/>
      <c r="H318" s="246"/>
      <c r="I318" s="246"/>
      <c r="J318" s="247"/>
      <c r="M318" s="263"/>
      <c r="N318" s="263"/>
      <c r="O318" s="247"/>
      <c r="P318" s="247"/>
      <c r="Q318" s="266"/>
      <c r="R318" s="246"/>
      <c r="S318" s="246"/>
    </row>
    <row r="319" spans="4:19" ht="15" customHeight="1" x14ac:dyDescent="0.2">
      <c r="D319" s="246"/>
      <c r="E319" s="246"/>
      <c r="F319" s="253"/>
      <c r="G319" s="246"/>
      <c r="H319" s="246"/>
      <c r="I319" s="246"/>
      <c r="J319" s="247"/>
      <c r="M319" s="263"/>
      <c r="N319" s="263"/>
      <c r="O319" s="247"/>
      <c r="P319" s="247"/>
      <c r="Q319" s="266"/>
      <c r="R319" s="246"/>
      <c r="S319" s="246"/>
    </row>
    <row r="320" spans="4:19" ht="15" customHeight="1" x14ac:dyDescent="0.2">
      <c r="D320" s="246"/>
      <c r="E320" s="246"/>
      <c r="F320" s="253"/>
      <c r="G320" s="246"/>
      <c r="H320" s="246"/>
      <c r="I320" s="246"/>
      <c r="J320" s="247"/>
      <c r="M320" s="263"/>
      <c r="N320" s="263"/>
      <c r="O320" s="247"/>
      <c r="P320" s="247"/>
      <c r="Q320" s="266"/>
      <c r="R320" s="246"/>
      <c r="S320" s="246"/>
    </row>
    <row r="321" spans="4:19" ht="15" customHeight="1" x14ac:dyDescent="0.2">
      <c r="D321" s="246"/>
      <c r="E321" s="246"/>
      <c r="F321" s="253"/>
      <c r="G321" s="246"/>
      <c r="H321" s="246"/>
      <c r="I321" s="246"/>
      <c r="J321" s="247"/>
      <c r="M321" s="263"/>
      <c r="N321" s="263"/>
      <c r="O321" s="247"/>
      <c r="P321" s="247"/>
      <c r="Q321" s="266"/>
      <c r="R321" s="246"/>
      <c r="S321" s="246"/>
    </row>
    <row r="322" spans="4:19" ht="15" customHeight="1" x14ac:dyDescent="0.2">
      <c r="D322" s="246"/>
      <c r="E322" s="246"/>
      <c r="F322" s="253"/>
      <c r="G322" s="246"/>
      <c r="H322" s="246"/>
      <c r="I322" s="246"/>
      <c r="J322" s="247"/>
      <c r="M322" s="263"/>
      <c r="N322" s="263"/>
      <c r="O322" s="247"/>
      <c r="P322" s="247"/>
      <c r="Q322" s="266"/>
      <c r="R322" s="246"/>
      <c r="S322" s="246"/>
    </row>
    <row r="323" spans="4:19" ht="15" customHeight="1" x14ac:dyDescent="0.2">
      <c r="D323" s="246"/>
      <c r="E323" s="246"/>
      <c r="F323" s="253"/>
      <c r="G323" s="246"/>
      <c r="H323" s="246"/>
      <c r="I323" s="246"/>
      <c r="J323" s="247"/>
      <c r="M323" s="263"/>
      <c r="N323" s="263"/>
      <c r="O323" s="247"/>
      <c r="P323" s="247"/>
      <c r="Q323" s="266"/>
      <c r="R323" s="246"/>
      <c r="S323" s="246"/>
    </row>
    <row r="324" spans="4:19" ht="15" customHeight="1" x14ac:dyDescent="0.2">
      <c r="D324" s="246"/>
      <c r="E324" s="246"/>
      <c r="F324" s="253"/>
      <c r="G324" s="246"/>
      <c r="H324" s="246"/>
      <c r="I324" s="246"/>
      <c r="J324" s="247"/>
      <c r="M324" s="263"/>
      <c r="N324" s="263"/>
      <c r="O324" s="247"/>
      <c r="P324" s="247"/>
      <c r="Q324" s="266"/>
      <c r="R324" s="246"/>
      <c r="S324" s="246"/>
    </row>
    <row r="325" spans="4:19" ht="15" customHeight="1" x14ac:dyDescent="0.2">
      <c r="D325" s="246"/>
      <c r="E325" s="246"/>
      <c r="F325" s="253"/>
      <c r="G325" s="246"/>
      <c r="H325" s="246"/>
      <c r="I325" s="246"/>
      <c r="J325" s="247"/>
      <c r="M325" s="263"/>
      <c r="N325" s="263"/>
      <c r="O325" s="247"/>
      <c r="P325" s="247"/>
      <c r="Q325" s="266"/>
      <c r="R325" s="246"/>
      <c r="S325" s="246"/>
    </row>
    <row r="326" spans="4:19" ht="15" customHeight="1" x14ac:dyDescent="0.2">
      <c r="D326" s="246"/>
      <c r="E326" s="246"/>
      <c r="F326" s="253"/>
      <c r="G326" s="246"/>
      <c r="H326" s="246"/>
      <c r="I326" s="246"/>
      <c r="J326" s="247"/>
      <c r="M326" s="263"/>
      <c r="N326" s="263"/>
      <c r="O326" s="247"/>
      <c r="P326" s="247"/>
      <c r="Q326" s="266"/>
      <c r="R326" s="246"/>
      <c r="S326" s="246"/>
    </row>
    <row r="327" spans="4:19" ht="15" customHeight="1" x14ac:dyDescent="0.2">
      <c r="D327" s="246"/>
      <c r="E327" s="246"/>
      <c r="F327" s="253"/>
      <c r="G327" s="246"/>
      <c r="H327" s="246"/>
      <c r="I327" s="246"/>
      <c r="J327" s="247"/>
      <c r="M327" s="263"/>
      <c r="N327" s="263"/>
      <c r="O327" s="247"/>
      <c r="P327" s="247"/>
      <c r="Q327" s="266"/>
      <c r="R327" s="246"/>
      <c r="S327" s="246"/>
    </row>
    <row r="328" spans="4:19" ht="15" customHeight="1" x14ac:dyDescent="0.2">
      <c r="D328" s="246"/>
      <c r="E328" s="246"/>
      <c r="F328" s="253"/>
      <c r="G328" s="246"/>
      <c r="H328" s="246"/>
      <c r="I328" s="246"/>
      <c r="J328" s="247"/>
      <c r="M328" s="263"/>
      <c r="N328" s="263"/>
      <c r="O328" s="247"/>
      <c r="P328" s="247"/>
      <c r="Q328" s="266"/>
      <c r="R328" s="246"/>
      <c r="S328" s="246"/>
    </row>
    <row r="329" spans="4:19" ht="15" customHeight="1" x14ac:dyDescent="0.2">
      <c r="D329" s="246"/>
      <c r="E329" s="246"/>
      <c r="F329" s="253"/>
      <c r="G329" s="246"/>
      <c r="H329" s="246"/>
      <c r="I329" s="246"/>
      <c r="J329" s="247"/>
      <c r="M329" s="263"/>
      <c r="N329" s="263"/>
      <c r="O329" s="247"/>
      <c r="P329" s="247"/>
      <c r="Q329" s="266"/>
      <c r="R329" s="246"/>
      <c r="S329" s="246"/>
    </row>
    <row r="330" spans="4:19" ht="15" customHeight="1" x14ac:dyDescent="0.2">
      <c r="D330" s="246"/>
      <c r="E330" s="246"/>
      <c r="F330" s="253"/>
      <c r="G330" s="246"/>
      <c r="H330" s="246"/>
      <c r="I330" s="246"/>
      <c r="J330" s="247"/>
      <c r="M330" s="263"/>
      <c r="N330" s="263"/>
      <c r="O330" s="247"/>
      <c r="P330" s="247"/>
      <c r="Q330" s="266"/>
      <c r="R330" s="246"/>
      <c r="S330" s="246"/>
    </row>
    <row r="331" spans="4:19" ht="15" customHeight="1" x14ac:dyDescent="0.2">
      <c r="D331" s="246"/>
      <c r="E331" s="246"/>
      <c r="F331" s="253"/>
      <c r="G331" s="246"/>
      <c r="H331" s="246"/>
      <c r="I331" s="246"/>
      <c r="J331" s="247"/>
      <c r="M331" s="263"/>
      <c r="N331" s="263"/>
      <c r="O331" s="247"/>
      <c r="P331" s="247"/>
      <c r="Q331" s="266"/>
      <c r="R331" s="246"/>
      <c r="S331" s="246"/>
    </row>
    <row r="332" spans="4:19" ht="15" customHeight="1" x14ac:dyDescent="0.2">
      <c r="D332" s="246"/>
      <c r="E332" s="246"/>
      <c r="F332" s="253"/>
      <c r="G332" s="246"/>
      <c r="H332" s="246"/>
      <c r="I332" s="246"/>
      <c r="J332" s="247"/>
      <c r="M332" s="263"/>
      <c r="N332" s="263"/>
      <c r="O332" s="247"/>
      <c r="P332" s="247"/>
      <c r="Q332" s="266"/>
      <c r="R332" s="246"/>
      <c r="S332" s="246"/>
    </row>
    <row r="333" spans="4:19" ht="15" customHeight="1" x14ac:dyDescent="0.2">
      <c r="D333" s="246"/>
      <c r="E333" s="246"/>
      <c r="F333" s="253"/>
      <c r="G333" s="246"/>
      <c r="H333" s="246"/>
      <c r="I333" s="246"/>
      <c r="J333" s="247"/>
      <c r="M333" s="263"/>
      <c r="N333" s="263"/>
      <c r="O333" s="247"/>
      <c r="P333" s="247"/>
      <c r="Q333" s="266"/>
      <c r="R333" s="246"/>
      <c r="S333" s="246"/>
    </row>
    <row r="334" spans="4:19" ht="15" customHeight="1" x14ac:dyDescent="0.2">
      <c r="D334" s="246"/>
      <c r="E334" s="246"/>
      <c r="F334" s="253"/>
      <c r="G334" s="246"/>
      <c r="H334" s="246"/>
      <c r="I334" s="246"/>
      <c r="J334" s="247"/>
      <c r="M334" s="263"/>
      <c r="N334" s="263"/>
      <c r="O334" s="247"/>
      <c r="P334" s="247"/>
      <c r="Q334" s="266"/>
      <c r="R334" s="246"/>
      <c r="S334" s="246"/>
    </row>
    <row r="335" spans="4:19" ht="15" customHeight="1" x14ac:dyDescent="0.2">
      <c r="D335" s="246"/>
      <c r="E335" s="246"/>
      <c r="F335" s="253"/>
      <c r="G335" s="246"/>
      <c r="H335" s="246"/>
      <c r="I335" s="246"/>
      <c r="J335" s="247"/>
      <c r="M335" s="263"/>
      <c r="N335" s="263"/>
      <c r="O335" s="247"/>
      <c r="P335" s="247"/>
      <c r="Q335" s="266"/>
      <c r="R335" s="246"/>
      <c r="S335" s="246"/>
    </row>
    <row r="336" spans="4:19" ht="15" customHeight="1" x14ac:dyDescent="0.2">
      <c r="D336" s="246"/>
      <c r="E336" s="246"/>
      <c r="F336" s="253"/>
      <c r="G336" s="246"/>
      <c r="H336" s="246"/>
      <c r="I336" s="246"/>
      <c r="J336" s="247"/>
      <c r="M336" s="263"/>
      <c r="N336" s="263"/>
      <c r="O336" s="247"/>
      <c r="P336" s="247"/>
      <c r="Q336" s="266"/>
      <c r="R336" s="246"/>
      <c r="S336" s="246"/>
    </row>
    <row r="337" spans="4:19" ht="15" customHeight="1" x14ac:dyDescent="0.2">
      <c r="D337" s="246"/>
      <c r="E337" s="246"/>
      <c r="F337" s="253"/>
      <c r="G337" s="246"/>
      <c r="H337" s="246"/>
      <c r="I337" s="246"/>
      <c r="J337" s="247"/>
      <c r="M337" s="263"/>
      <c r="N337" s="263"/>
      <c r="O337" s="247"/>
      <c r="P337" s="247"/>
      <c r="Q337" s="266"/>
      <c r="R337" s="246"/>
      <c r="S337" s="246"/>
    </row>
    <row r="338" spans="4:19" ht="15" customHeight="1" x14ac:dyDescent="0.2">
      <c r="D338" s="246"/>
      <c r="E338" s="246"/>
      <c r="F338" s="253"/>
      <c r="G338" s="246"/>
      <c r="H338" s="246"/>
      <c r="I338" s="246"/>
      <c r="J338" s="247"/>
      <c r="M338" s="263"/>
      <c r="N338" s="263"/>
      <c r="O338" s="247"/>
      <c r="P338" s="247"/>
      <c r="Q338" s="266"/>
      <c r="R338" s="246"/>
      <c r="S338" s="246"/>
    </row>
    <row r="339" spans="4:19" ht="15" customHeight="1" x14ac:dyDescent="0.2">
      <c r="D339" s="246"/>
      <c r="E339" s="246"/>
      <c r="F339" s="253"/>
      <c r="G339" s="246"/>
      <c r="H339" s="246"/>
      <c r="I339" s="246"/>
      <c r="J339" s="247"/>
      <c r="M339" s="263"/>
      <c r="N339" s="263"/>
      <c r="O339" s="247"/>
      <c r="P339" s="247"/>
      <c r="Q339" s="266"/>
      <c r="R339" s="246"/>
      <c r="S339" s="246"/>
    </row>
    <row r="340" spans="4:19" ht="15" customHeight="1" x14ac:dyDescent="0.2">
      <c r="D340" s="246"/>
      <c r="E340" s="246"/>
      <c r="F340" s="253"/>
      <c r="G340" s="246"/>
      <c r="H340" s="246"/>
      <c r="I340" s="246"/>
      <c r="J340" s="247"/>
      <c r="M340" s="263"/>
      <c r="N340" s="263"/>
      <c r="O340" s="247"/>
      <c r="P340" s="247"/>
      <c r="Q340" s="266"/>
      <c r="R340" s="246"/>
      <c r="S340" s="246"/>
    </row>
    <row r="341" spans="4:19" ht="15" customHeight="1" x14ac:dyDescent="0.2">
      <c r="D341" s="246"/>
      <c r="E341" s="246"/>
      <c r="F341" s="253"/>
      <c r="G341" s="246"/>
      <c r="H341" s="246"/>
      <c r="I341" s="246"/>
      <c r="J341" s="247"/>
      <c r="M341" s="263"/>
      <c r="N341" s="263"/>
      <c r="O341" s="247"/>
      <c r="P341" s="247"/>
      <c r="Q341" s="266"/>
      <c r="R341" s="246"/>
      <c r="S341" s="246"/>
    </row>
    <row r="342" spans="4:19" ht="15" customHeight="1" x14ac:dyDescent="0.2">
      <c r="D342" s="246"/>
      <c r="E342" s="246"/>
      <c r="F342" s="253"/>
      <c r="G342" s="246"/>
      <c r="H342" s="246"/>
      <c r="I342" s="246"/>
      <c r="J342" s="247"/>
      <c r="M342" s="263"/>
      <c r="N342" s="263"/>
      <c r="O342" s="247"/>
      <c r="P342" s="247"/>
      <c r="Q342" s="266"/>
      <c r="R342" s="246"/>
      <c r="S342" s="246"/>
    </row>
    <row r="343" spans="4:19" ht="15" customHeight="1" x14ac:dyDescent="0.2">
      <c r="D343" s="246"/>
      <c r="E343" s="246"/>
      <c r="F343" s="253"/>
      <c r="G343" s="246"/>
      <c r="H343" s="246"/>
      <c r="I343" s="246"/>
      <c r="J343" s="247"/>
      <c r="M343" s="263"/>
      <c r="N343" s="263"/>
      <c r="O343" s="247"/>
      <c r="P343" s="247"/>
      <c r="Q343" s="266"/>
      <c r="R343" s="246"/>
      <c r="S343" s="246"/>
    </row>
    <row r="344" spans="4:19" ht="15" customHeight="1" x14ac:dyDescent="0.2">
      <c r="D344" s="246"/>
      <c r="E344" s="246"/>
      <c r="F344" s="253"/>
      <c r="G344" s="246"/>
      <c r="H344" s="246"/>
      <c r="I344" s="246"/>
      <c r="J344" s="247"/>
      <c r="M344" s="263"/>
      <c r="N344" s="263"/>
      <c r="O344" s="247"/>
      <c r="P344" s="247"/>
      <c r="Q344" s="266"/>
      <c r="R344" s="246"/>
      <c r="S344" s="246"/>
    </row>
    <row r="345" spans="4:19" ht="15" customHeight="1" x14ac:dyDescent="0.2">
      <c r="D345" s="246"/>
      <c r="E345" s="246"/>
      <c r="F345" s="253"/>
      <c r="G345" s="246"/>
      <c r="H345" s="246"/>
      <c r="I345" s="246"/>
      <c r="J345" s="247"/>
      <c r="M345" s="263"/>
      <c r="N345" s="263"/>
      <c r="O345" s="247"/>
      <c r="P345" s="247"/>
      <c r="Q345" s="266"/>
      <c r="R345" s="246"/>
      <c r="S345" s="246"/>
    </row>
    <row r="346" spans="4:19" ht="15" customHeight="1" x14ac:dyDescent="0.2">
      <c r="D346" s="246"/>
      <c r="E346" s="246"/>
      <c r="F346" s="253"/>
      <c r="G346" s="246"/>
      <c r="H346" s="246"/>
      <c r="I346" s="246"/>
      <c r="J346" s="247"/>
      <c r="M346" s="263"/>
      <c r="N346" s="263"/>
      <c r="O346" s="247"/>
      <c r="P346" s="247"/>
      <c r="Q346" s="266"/>
      <c r="R346" s="246"/>
      <c r="S346" s="246"/>
    </row>
    <row r="347" spans="4:19" ht="15" customHeight="1" x14ac:dyDescent="0.2">
      <c r="D347" s="246"/>
      <c r="E347" s="246"/>
      <c r="F347" s="253"/>
      <c r="G347" s="246"/>
      <c r="H347" s="246"/>
      <c r="I347" s="246"/>
      <c r="J347" s="247"/>
      <c r="M347" s="263"/>
      <c r="N347" s="263"/>
      <c r="O347" s="247"/>
      <c r="P347" s="247"/>
      <c r="Q347" s="266"/>
      <c r="R347" s="246"/>
      <c r="S347" s="246"/>
    </row>
    <row r="348" spans="4:19" ht="15" customHeight="1" x14ac:dyDescent="0.2">
      <c r="D348" s="246"/>
      <c r="E348" s="246"/>
      <c r="F348" s="253"/>
      <c r="G348" s="246"/>
      <c r="H348" s="246"/>
      <c r="I348" s="246"/>
      <c r="J348" s="247"/>
      <c r="M348" s="263"/>
      <c r="N348" s="263"/>
      <c r="O348" s="247"/>
      <c r="P348" s="247"/>
      <c r="Q348" s="266"/>
      <c r="R348" s="246"/>
      <c r="S348" s="246"/>
    </row>
    <row r="349" spans="4:19" ht="15" customHeight="1" x14ac:dyDescent="0.2">
      <c r="D349" s="246"/>
      <c r="E349" s="246"/>
      <c r="F349" s="253"/>
      <c r="G349" s="246"/>
      <c r="H349" s="246"/>
      <c r="I349" s="246"/>
      <c r="J349" s="247"/>
      <c r="M349" s="263"/>
      <c r="N349" s="263"/>
      <c r="O349" s="247"/>
      <c r="P349" s="247"/>
      <c r="Q349" s="266"/>
      <c r="R349" s="246"/>
      <c r="S349" s="246"/>
    </row>
    <row r="350" spans="4:19" ht="15" customHeight="1" x14ac:dyDescent="0.2">
      <c r="D350" s="246"/>
      <c r="E350" s="246"/>
      <c r="F350" s="253"/>
      <c r="G350" s="246"/>
      <c r="H350" s="246"/>
      <c r="I350" s="246"/>
      <c r="J350" s="247"/>
      <c r="M350" s="263"/>
      <c r="N350" s="263"/>
      <c r="O350" s="247"/>
      <c r="P350" s="247"/>
      <c r="Q350" s="266"/>
      <c r="R350" s="246"/>
      <c r="S350" s="246"/>
    </row>
    <row r="351" spans="4:19" ht="15" customHeight="1" x14ac:dyDescent="0.2">
      <c r="D351" s="246"/>
      <c r="E351" s="246"/>
      <c r="F351" s="253"/>
      <c r="G351" s="246"/>
      <c r="H351" s="246"/>
      <c r="I351" s="246"/>
      <c r="J351" s="247"/>
      <c r="M351" s="263"/>
      <c r="N351" s="263"/>
      <c r="O351" s="247"/>
      <c r="P351" s="247"/>
      <c r="Q351" s="266"/>
      <c r="R351" s="246"/>
      <c r="S351" s="246"/>
    </row>
    <row r="352" spans="4:19" ht="15" customHeight="1" x14ac:dyDescent="0.2">
      <c r="D352" s="246"/>
      <c r="E352" s="246"/>
      <c r="F352" s="253"/>
      <c r="G352" s="246"/>
      <c r="H352" s="246"/>
      <c r="I352" s="246"/>
      <c r="J352" s="247"/>
      <c r="M352" s="263"/>
      <c r="N352" s="263"/>
      <c r="O352" s="247"/>
      <c r="P352" s="247"/>
      <c r="Q352" s="266"/>
      <c r="R352" s="246"/>
      <c r="S352" s="246"/>
    </row>
    <row r="353" spans="4:19" ht="15" customHeight="1" x14ac:dyDescent="0.2">
      <c r="D353" s="246"/>
      <c r="E353" s="246"/>
      <c r="F353" s="253"/>
      <c r="G353" s="246"/>
      <c r="H353" s="246"/>
      <c r="I353" s="246"/>
      <c r="J353" s="247"/>
      <c r="M353" s="263"/>
      <c r="N353" s="263"/>
      <c r="O353" s="247"/>
      <c r="P353" s="247"/>
      <c r="Q353" s="266"/>
      <c r="R353" s="246"/>
      <c r="S353" s="246"/>
    </row>
    <row r="354" spans="4:19" ht="15" customHeight="1" x14ac:dyDescent="0.2">
      <c r="D354" s="246"/>
      <c r="E354" s="246"/>
      <c r="F354" s="253"/>
      <c r="G354" s="246"/>
      <c r="H354" s="246"/>
      <c r="I354" s="246"/>
      <c r="J354" s="247"/>
      <c r="M354" s="263"/>
      <c r="N354" s="263"/>
      <c r="O354" s="247"/>
      <c r="P354" s="247"/>
      <c r="Q354" s="266"/>
      <c r="R354" s="246"/>
      <c r="S354" s="246"/>
    </row>
    <row r="355" spans="4:19" ht="15" customHeight="1" x14ac:dyDescent="0.2">
      <c r="D355" s="246"/>
      <c r="E355" s="246"/>
      <c r="F355" s="253"/>
      <c r="G355" s="246"/>
      <c r="H355" s="246"/>
      <c r="I355" s="246"/>
      <c r="J355" s="247"/>
      <c r="M355" s="263"/>
      <c r="N355" s="263"/>
      <c r="O355" s="247"/>
      <c r="P355" s="247"/>
      <c r="Q355" s="266"/>
      <c r="R355" s="246"/>
      <c r="S355" s="246"/>
    </row>
    <row r="356" spans="4:19" ht="15" customHeight="1" x14ac:dyDescent="0.2">
      <c r="D356" s="246"/>
      <c r="E356" s="246"/>
      <c r="F356" s="253"/>
      <c r="G356" s="246"/>
      <c r="H356" s="246"/>
      <c r="I356" s="246"/>
      <c r="J356" s="247"/>
      <c r="M356" s="263"/>
      <c r="N356" s="263"/>
      <c r="O356" s="247"/>
      <c r="P356" s="247"/>
      <c r="Q356" s="266"/>
      <c r="R356" s="246"/>
      <c r="S356" s="246"/>
    </row>
    <row r="357" spans="4:19" ht="15" customHeight="1" x14ac:dyDescent="0.2">
      <c r="D357" s="246"/>
      <c r="E357" s="246"/>
      <c r="F357" s="253"/>
      <c r="G357" s="246"/>
      <c r="H357" s="246"/>
      <c r="I357" s="246"/>
      <c r="J357" s="247"/>
      <c r="M357" s="263"/>
      <c r="N357" s="263"/>
      <c r="O357" s="247"/>
      <c r="P357" s="247"/>
      <c r="Q357" s="266"/>
      <c r="R357" s="246"/>
      <c r="S357" s="246"/>
    </row>
    <row r="358" spans="4:19" ht="15" customHeight="1" x14ac:dyDescent="0.2">
      <c r="D358" s="246"/>
      <c r="E358" s="246"/>
      <c r="F358" s="253"/>
      <c r="G358" s="246"/>
      <c r="H358" s="246"/>
      <c r="I358" s="246"/>
      <c r="J358" s="247"/>
      <c r="M358" s="263"/>
      <c r="N358" s="263"/>
      <c r="O358" s="247"/>
      <c r="P358" s="247"/>
      <c r="Q358" s="266"/>
      <c r="R358" s="246"/>
      <c r="S358" s="246"/>
    </row>
    <row r="359" spans="4:19" ht="15" customHeight="1" x14ac:dyDescent="0.2">
      <c r="D359" s="246"/>
      <c r="E359" s="246"/>
      <c r="F359" s="253"/>
      <c r="G359" s="246"/>
      <c r="H359" s="246"/>
      <c r="I359" s="246"/>
      <c r="J359" s="247"/>
      <c r="M359" s="263"/>
      <c r="N359" s="263"/>
      <c r="O359" s="247"/>
      <c r="P359" s="247"/>
      <c r="Q359" s="266"/>
      <c r="R359" s="246"/>
      <c r="S359" s="246"/>
    </row>
    <row r="360" spans="4:19" ht="15" customHeight="1" x14ac:dyDescent="0.2">
      <c r="D360" s="246"/>
      <c r="E360" s="246"/>
      <c r="F360" s="253"/>
      <c r="G360" s="246"/>
      <c r="H360" s="246"/>
      <c r="I360" s="246"/>
      <c r="J360" s="247"/>
      <c r="M360" s="263"/>
      <c r="N360" s="263"/>
      <c r="O360" s="247"/>
      <c r="P360" s="247"/>
      <c r="Q360" s="266"/>
      <c r="R360" s="246"/>
      <c r="S360" s="246"/>
    </row>
    <row r="361" spans="4:19" ht="15" customHeight="1" x14ac:dyDescent="0.2">
      <c r="D361" s="246"/>
      <c r="E361" s="246"/>
      <c r="F361" s="253"/>
      <c r="G361" s="246"/>
      <c r="H361" s="246"/>
      <c r="I361" s="246"/>
      <c r="J361" s="247"/>
      <c r="M361" s="263"/>
      <c r="N361" s="263"/>
      <c r="O361" s="247"/>
      <c r="P361" s="247"/>
      <c r="Q361" s="266"/>
      <c r="R361" s="246"/>
      <c r="S361" s="246"/>
    </row>
    <row r="362" spans="4:19" ht="15" customHeight="1" x14ac:dyDescent="0.2">
      <c r="D362" s="246"/>
      <c r="E362" s="246"/>
      <c r="F362" s="253"/>
      <c r="G362" s="246"/>
      <c r="H362" s="246"/>
      <c r="I362" s="246"/>
      <c r="J362" s="247"/>
      <c r="M362" s="263"/>
      <c r="N362" s="263"/>
      <c r="O362" s="247"/>
      <c r="P362" s="247"/>
      <c r="Q362" s="266"/>
      <c r="R362" s="246"/>
      <c r="S362" s="246"/>
    </row>
    <row r="363" spans="4:19" ht="15" customHeight="1" x14ac:dyDescent="0.2">
      <c r="D363" s="246"/>
      <c r="E363" s="246"/>
      <c r="F363" s="253"/>
      <c r="G363" s="246"/>
      <c r="H363" s="246"/>
      <c r="I363" s="246"/>
      <c r="J363" s="247"/>
      <c r="M363" s="263"/>
      <c r="N363" s="263"/>
      <c r="O363" s="247"/>
      <c r="P363" s="247"/>
      <c r="Q363" s="266"/>
      <c r="R363" s="246"/>
      <c r="S363" s="246"/>
    </row>
    <row r="364" spans="4:19" ht="15" customHeight="1" x14ac:dyDescent="0.2">
      <c r="D364" s="246"/>
      <c r="E364" s="246"/>
      <c r="F364" s="253"/>
      <c r="G364" s="246"/>
      <c r="H364" s="246"/>
      <c r="I364" s="246"/>
      <c r="J364" s="247"/>
      <c r="M364" s="263"/>
      <c r="N364" s="263"/>
      <c r="O364" s="247"/>
      <c r="P364" s="247"/>
      <c r="Q364" s="266"/>
      <c r="R364" s="246"/>
      <c r="S364" s="246"/>
    </row>
    <row r="365" spans="4:19" ht="15" customHeight="1" x14ac:dyDescent="0.2">
      <c r="D365" s="246"/>
      <c r="E365" s="246"/>
      <c r="F365" s="253"/>
      <c r="G365" s="246"/>
      <c r="H365" s="246"/>
      <c r="I365" s="246"/>
      <c r="J365" s="247"/>
      <c r="M365" s="263"/>
      <c r="N365" s="263"/>
      <c r="O365" s="247"/>
      <c r="P365" s="247"/>
      <c r="Q365" s="266"/>
      <c r="R365" s="246"/>
      <c r="S365" s="246"/>
    </row>
    <row r="366" spans="4:19" ht="15" customHeight="1" x14ac:dyDescent="0.2">
      <c r="D366" s="246"/>
      <c r="E366" s="246"/>
      <c r="F366" s="253"/>
      <c r="G366" s="246"/>
      <c r="H366" s="246"/>
      <c r="I366" s="246"/>
      <c r="J366" s="247"/>
      <c r="M366" s="263"/>
      <c r="N366" s="263"/>
      <c r="O366" s="247"/>
      <c r="P366" s="247"/>
      <c r="Q366" s="266"/>
      <c r="R366" s="246"/>
      <c r="S366" s="246"/>
    </row>
    <row r="367" spans="4:19" ht="15" customHeight="1" x14ac:dyDescent="0.2">
      <c r="D367" s="246"/>
      <c r="E367" s="246"/>
      <c r="F367" s="253"/>
      <c r="G367" s="246"/>
      <c r="H367" s="246"/>
      <c r="I367" s="246"/>
      <c r="J367" s="247"/>
      <c r="M367" s="263"/>
      <c r="N367" s="263"/>
      <c r="O367" s="247"/>
      <c r="P367" s="247"/>
      <c r="Q367" s="266"/>
      <c r="R367" s="246"/>
      <c r="S367" s="246"/>
    </row>
    <row r="368" spans="4:19" ht="15" customHeight="1" x14ac:dyDescent="0.2">
      <c r="D368" s="246"/>
      <c r="E368" s="246"/>
      <c r="F368" s="253"/>
      <c r="G368" s="246"/>
      <c r="H368" s="246"/>
      <c r="I368" s="246"/>
      <c r="J368" s="247"/>
      <c r="M368" s="263"/>
      <c r="N368" s="263"/>
      <c r="O368" s="247"/>
      <c r="P368" s="247"/>
      <c r="Q368" s="266"/>
      <c r="R368" s="246"/>
      <c r="S368" s="246"/>
    </row>
    <row r="369" spans="4:19" ht="15" customHeight="1" x14ac:dyDescent="0.2">
      <c r="D369" s="246"/>
      <c r="E369" s="246"/>
      <c r="F369" s="253"/>
      <c r="G369" s="246"/>
      <c r="H369" s="246"/>
      <c r="I369" s="246"/>
      <c r="J369" s="247"/>
      <c r="M369" s="263"/>
      <c r="N369" s="263"/>
      <c r="O369" s="247"/>
      <c r="P369" s="247"/>
      <c r="Q369" s="266"/>
      <c r="R369" s="246"/>
      <c r="S369" s="246"/>
    </row>
    <row r="370" spans="4:19" ht="15" customHeight="1" x14ac:dyDescent="0.2">
      <c r="D370" s="246"/>
      <c r="E370" s="246"/>
      <c r="F370" s="253"/>
      <c r="G370" s="246"/>
      <c r="H370" s="246"/>
      <c r="I370" s="246"/>
      <c r="J370" s="247"/>
      <c r="M370" s="263"/>
      <c r="N370" s="263"/>
      <c r="O370" s="247"/>
      <c r="P370" s="247"/>
      <c r="Q370" s="266"/>
      <c r="R370" s="246"/>
      <c r="S370" s="246"/>
    </row>
    <row r="371" spans="4:19" ht="15" customHeight="1" x14ac:dyDescent="0.2">
      <c r="D371" s="246"/>
      <c r="E371" s="246"/>
      <c r="F371" s="253"/>
      <c r="G371" s="246"/>
      <c r="H371" s="246"/>
      <c r="I371" s="246"/>
      <c r="J371" s="247"/>
      <c r="M371" s="263"/>
      <c r="N371" s="263"/>
      <c r="O371" s="247"/>
      <c r="P371" s="247"/>
      <c r="Q371" s="266"/>
      <c r="R371" s="246"/>
      <c r="S371" s="246"/>
    </row>
    <row r="372" spans="4:19" ht="15" customHeight="1" x14ac:dyDescent="0.2">
      <c r="D372" s="246"/>
      <c r="E372" s="246"/>
      <c r="F372" s="253"/>
      <c r="G372" s="246"/>
      <c r="H372" s="246"/>
      <c r="I372" s="246"/>
      <c r="J372" s="247"/>
      <c r="M372" s="263"/>
      <c r="N372" s="263"/>
      <c r="O372" s="247"/>
      <c r="P372" s="247"/>
      <c r="Q372" s="266"/>
      <c r="R372" s="246"/>
      <c r="S372" s="246"/>
    </row>
    <row r="373" spans="4:19" ht="15" customHeight="1" x14ac:dyDescent="0.2">
      <c r="D373" s="246"/>
      <c r="E373" s="246"/>
      <c r="F373" s="253"/>
      <c r="G373" s="246"/>
      <c r="H373" s="246"/>
      <c r="I373" s="246"/>
      <c r="J373" s="247"/>
      <c r="M373" s="263"/>
      <c r="N373" s="263"/>
      <c r="O373" s="247"/>
      <c r="P373" s="247"/>
      <c r="Q373" s="266"/>
      <c r="R373" s="246"/>
      <c r="S373" s="246"/>
    </row>
    <row r="374" spans="4:19" ht="15" customHeight="1" x14ac:dyDescent="0.2">
      <c r="D374" s="246"/>
      <c r="E374" s="246"/>
      <c r="F374" s="253"/>
      <c r="G374" s="246"/>
      <c r="H374" s="246"/>
      <c r="I374" s="246"/>
      <c r="J374" s="247"/>
      <c r="M374" s="263"/>
      <c r="N374" s="263"/>
      <c r="O374" s="247"/>
      <c r="P374" s="247"/>
      <c r="Q374" s="266"/>
      <c r="R374" s="246"/>
      <c r="S374" s="246"/>
    </row>
    <row r="375" spans="4:19" ht="15" customHeight="1" x14ac:dyDescent="0.2">
      <c r="D375" s="246"/>
      <c r="E375" s="246"/>
      <c r="F375" s="253"/>
      <c r="G375" s="246"/>
      <c r="H375" s="246"/>
      <c r="I375" s="246"/>
      <c r="J375" s="247"/>
      <c r="M375" s="263"/>
      <c r="N375" s="263"/>
      <c r="O375" s="247"/>
      <c r="P375" s="247"/>
      <c r="Q375" s="266"/>
      <c r="R375" s="246"/>
      <c r="S375" s="246"/>
    </row>
    <row r="376" spans="4:19" ht="15" customHeight="1" x14ac:dyDescent="0.2">
      <c r="D376" s="246"/>
      <c r="E376" s="246"/>
      <c r="F376" s="253"/>
      <c r="G376" s="246"/>
      <c r="H376" s="246"/>
      <c r="I376" s="246"/>
      <c r="J376" s="247"/>
      <c r="M376" s="263"/>
      <c r="N376" s="263"/>
      <c r="O376" s="247"/>
      <c r="P376" s="247"/>
      <c r="Q376" s="266"/>
      <c r="R376" s="246"/>
      <c r="S376" s="246"/>
    </row>
    <row r="377" spans="4:19" ht="15" customHeight="1" x14ac:dyDescent="0.2">
      <c r="D377" s="246"/>
      <c r="E377" s="246"/>
      <c r="F377" s="253"/>
      <c r="G377" s="246"/>
      <c r="H377" s="246"/>
      <c r="I377" s="246"/>
      <c r="J377" s="247"/>
      <c r="M377" s="263"/>
      <c r="N377" s="263"/>
      <c r="O377" s="247"/>
      <c r="P377" s="247"/>
      <c r="Q377" s="266"/>
      <c r="R377" s="246"/>
      <c r="S377" s="246"/>
    </row>
    <row r="378" spans="4:19" ht="15" customHeight="1" x14ac:dyDescent="0.2">
      <c r="D378" s="246"/>
      <c r="E378" s="246"/>
      <c r="F378" s="253"/>
      <c r="G378" s="246"/>
      <c r="H378" s="246"/>
      <c r="I378" s="246"/>
      <c r="J378" s="247"/>
      <c r="M378" s="263"/>
      <c r="N378" s="263"/>
      <c r="O378" s="247"/>
      <c r="P378" s="247"/>
      <c r="Q378" s="266"/>
      <c r="R378" s="246"/>
      <c r="S378" s="246"/>
    </row>
    <row r="379" spans="4:19" ht="15" customHeight="1" x14ac:dyDescent="0.2">
      <c r="D379" s="246"/>
      <c r="E379" s="246"/>
      <c r="F379" s="253"/>
      <c r="G379" s="246"/>
      <c r="H379" s="246"/>
      <c r="I379" s="246"/>
      <c r="J379" s="247"/>
      <c r="M379" s="263"/>
      <c r="N379" s="263"/>
      <c r="O379" s="247"/>
      <c r="P379" s="247"/>
      <c r="Q379" s="266"/>
      <c r="R379" s="246"/>
      <c r="S379" s="246"/>
    </row>
    <row r="380" spans="4:19" ht="15" customHeight="1" x14ac:dyDescent="0.2">
      <c r="D380" s="246"/>
      <c r="E380" s="246"/>
      <c r="F380" s="253"/>
      <c r="G380" s="246"/>
      <c r="H380" s="246"/>
      <c r="I380" s="246"/>
      <c r="J380" s="247"/>
      <c r="M380" s="263"/>
      <c r="N380" s="263"/>
      <c r="O380" s="247"/>
      <c r="P380" s="247"/>
      <c r="Q380" s="266"/>
      <c r="R380" s="246"/>
      <c r="S380" s="246"/>
    </row>
    <row r="381" spans="4:19" ht="15" customHeight="1" x14ac:dyDescent="0.2">
      <c r="D381" s="246"/>
      <c r="E381" s="246"/>
      <c r="F381" s="253"/>
      <c r="G381" s="246"/>
      <c r="H381" s="246"/>
      <c r="I381" s="246"/>
      <c r="J381" s="247"/>
      <c r="M381" s="263"/>
      <c r="N381" s="263"/>
      <c r="O381" s="247"/>
      <c r="P381" s="247"/>
      <c r="Q381" s="266"/>
      <c r="R381" s="246"/>
      <c r="S381" s="246"/>
    </row>
    <row r="382" spans="4:19" ht="15" customHeight="1" x14ac:dyDescent="0.2">
      <c r="D382" s="246"/>
      <c r="E382" s="246"/>
      <c r="F382" s="253"/>
      <c r="G382" s="246"/>
      <c r="H382" s="246"/>
      <c r="I382" s="246"/>
      <c r="J382" s="247"/>
      <c r="M382" s="263"/>
      <c r="N382" s="263"/>
      <c r="O382" s="247"/>
      <c r="P382" s="247"/>
      <c r="Q382" s="266"/>
      <c r="R382" s="246"/>
      <c r="S382" s="246"/>
    </row>
    <row r="383" spans="4:19" ht="15" customHeight="1" x14ac:dyDescent="0.2">
      <c r="D383" s="246"/>
      <c r="E383" s="246"/>
      <c r="F383" s="253"/>
      <c r="G383" s="246"/>
      <c r="H383" s="246"/>
      <c r="I383" s="246"/>
      <c r="J383" s="247"/>
      <c r="M383" s="263"/>
      <c r="N383" s="263"/>
      <c r="O383" s="247"/>
      <c r="P383" s="247"/>
      <c r="Q383" s="266"/>
      <c r="R383" s="246"/>
      <c r="S383" s="246"/>
    </row>
    <row r="384" spans="4:19" ht="15" customHeight="1" x14ac:dyDescent="0.2">
      <c r="D384" s="246"/>
      <c r="E384" s="246"/>
      <c r="F384" s="253"/>
      <c r="G384" s="246"/>
      <c r="H384" s="246"/>
      <c r="I384" s="246"/>
      <c r="J384" s="247"/>
      <c r="M384" s="263"/>
      <c r="N384" s="263"/>
      <c r="O384" s="247"/>
      <c r="P384" s="247"/>
      <c r="Q384" s="266"/>
      <c r="R384" s="246"/>
      <c r="S384" s="246"/>
    </row>
    <row r="385" spans="4:19" ht="15" customHeight="1" x14ac:dyDescent="0.2">
      <c r="D385" s="246"/>
      <c r="E385" s="246"/>
      <c r="F385" s="253"/>
      <c r="G385" s="246"/>
      <c r="H385" s="246"/>
      <c r="I385" s="246"/>
      <c r="J385" s="247"/>
      <c r="M385" s="263"/>
      <c r="N385" s="263"/>
      <c r="O385" s="247"/>
      <c r="P385" s="247"/>
      <c r="Q385" s="266"/>
      <c r="R385" s="246"/>
      <c r="S385" s="246"/>
    </row>
    <row r="386" spans="4:19" ht="15" customHeight="1" x14ac:dyDescent="0.2">
      <c r="D386" s="246"/>
      <c r="E386" s="246"/>
      <c r="F386" s="253"/>
      <c r="G386" s="246"/>
      <c r="H386" s="246"/>
      <c r="I386" s="246"/>
      <c r="J386" s="247"/>
      <c r="M386" s="263"/>
      <c r="N386" s="263"/>
      <c r="O386" s="247"/>
      <c r="P386" s="247"/>
      <c r="Q386" s="266"/>
      <c r="R386" s="246"/>
      <c r="S386" s="246"/>
    </row>
    <row r="387" spans="4:19" ht="15" customHeight="1" x14ac:dyDescent="0.2">
      <c r="D387" s="246"/>
      <c r="E387" s="246"/>
      <c r="F387" s="253"/>
      <c r="G387" s="246"/>
      <c r="H387" s="246"/>
      <c r="I387" s="246"/>
      <c r="J387" s="247"/>
      <c r="M387" s="263"/>
      <c r="N387" s="263"/>
      <c r="O387" s="247"/>
      <c r="P387" s="247"/>
      <c r="Q387" s="266"/>
      <c r="R387" s="246"/>
      <c r="S387" s="246"/>
    </row>
    <row r="388" spans="4:19" ht="15" customHeight="1" x14ac:dyDescent="0.2">
      <c r="D388" s="246"/>
      <c r="E388" s="246"/>
      <c r="F388" s="253"/>
      <c r="G388" s="246"/>
      <c r="H388" s="246"/>
      <c r="I388" s="246"/>
      <c r="J388" s="247"/>
      <c r="M388" s="263"/>
      <c r="N388" s="263"/>
      <c r="O388" s="247"/>
      <c r="P388" s="247"/>
      <c r="Q388" s="266"/>
      <c r="R388" s="246"/>
      <c r="S388" s="246"/>
    </row>
    <row r="389" spans="4:19" ht="15" customHeight="1" x14ac:dyDescent="0.2">
      <c r="D389" s="246"/>
      <c r="E389" s="246"/>
      <c r="F389" s="253"/>
      <c r="G389" s="246"/>
      <c r="H389" s="246"/>
      <c r="I389" s="246"/>
      <c r="J389" s="247"/>
      <c r="M389" s="263"/>
      <c r="N389" s="263"/>
      <c r="O389" s="247"/>
      <c r="P389" s="247"/>
      <c r="Q389" s="266"/>
      <c r="R389" s="246"/>
      <c r="S389" s="246"/>
    </row>
    <row r="390" spans="4:19" ht="15" customHeight="1" x14ac:dyDescent="0.2">
      <c r="D390" s="246"/>
      <c r="E390" s="246"/>
      <c r="F390" s="253"/>
      <c r="G390" s="246"/>
      <c r="H390" s="246"/>
      <c r="I390" s="246"/>
      <c r="J390" s="247"/>
      <c r="M390" s="263"/>
      <c r="N390" s="263"/>
      <c r="O390" s="247"/>
      <c r="P390" s="247"/>
      <c r="Q390" s="266"/>
      <c r="R390" s="246"/>
      <c r="S390" s="246"/>
    </row>
    <row r="391" spans="4:19" ht="15" customHeight="1" x14ac:dyDescent="0.2">
      <c r="D391" s="246"/>
      <c r="E391" s="246"/>
      <c r="F391" s="253"/>
      <c r="G391" s="246"/>
      <c r="H391" s="246"/>
      <c r="I391" s="246"/>
      <c r="J391" s="247"/>
      <c r="M391" s="263"/>
      <c r="N391" s="263"/>
      <c r="O391" s="247"/>
      <c r="P391" s="247"/>
      <c r="Q391" s="266"/>
      <c r="R391" s="246"/>
      <c r="S391" s="246"/>
    </row>
    <row r="392" spans="4:19" ht="15" customHeight="1" x14ac:dyDescent="0.2">
      <c r="D392" s="246"/>
      <c r="E392" s="246"/>
      <c r="F392" s="253"/>
      <c r="G392" s="246"/>
      <c r="H392" s="246"/>
      <c r="I392" s="246"/>
      <c r="J392" s="247"/>
      <c r="M392" s="263"/>
      <c r="N392" s="263"/>
      <c r="O392" s="247"/>
      <c r="P392" s="247"/>
      <c r="Q392" s="266"/>
      <c r="R392" s="246"/>
      <c r="S392" s="246"/>
    </row>
    <row r="393" spans="4:19" ht="15" customHeight="1" x14ac:dyDescent="0.2">
      <c r="D393" s="246"/>
      <c r="E393" s="246"/>
      <c r="F393" s="253"/>
      <c r="G393" s="246"/>
      <c r="H393" s="246"/>
      <c r="I393" s="246"/>
      <c r="J393" s="247"/>
      <c r="M393" s="263"/>
      <c r="N393" s="263"/>
      <c r="O393" s="247"/>
      <c r="P393" s="247"/>
      <c r="Q393" s="266"/>
      <c r="R393" s="246"/>
      <c r="S393" s="246"/>
    </row>
    <row r="394" spans="4:19" ht="15" customHeight="1" x14ac:dyDescent="0.2">
      <c r="D394" s="246"/>
      <c r="E394" s="246"/>
      <c r="F394" s="253"/>
      <c r="G394" s="246"/>
      <c r="H394" s="246"/>
      <c r="I394" s="246"/>
      <c r="J394" s="247"/>
      <c r="M394" s="263"/>
      <c r="N394" s="263"/>
      <c r="O394" s="247"/>
      <c r="P394" s="247"/>
      <c r="Q394" s="266"/>
      <c r="R394" s="246"/>
      <c r="S394" s="246"/>
    </row>
    <row r="395" spans="4:19" ht="15" customHeight="1" x14ac:dyDescent="0.2">
      <c r="D395" s="246"/>
      <c r="E395" s="246"/>
      <c r="F395" s="253"/>
      <c r="G395" s="246"/>
      <c r="H395" s="246"/>
      <c r="I395" s="246"/>
      <c r="J395" s="247"/>
      <c r="M395" s="263"/>
      <c r="N395" s="263"/>
      <c r="O395" s="247"/>
      <c r="P395" s="247"/>
      <c r="Q395" s="266"/>
      <c r="R395" s="246"/>
      <c r="S395" s="246"/>
    </row>
    <row r="396" spans="4:19" ht="15" customHeight="1" x14ac:dyDescent="0.2">
      <c r="D396" s="246"/>
      <c r="E396" s="246"/>
      <c r="F396" s="253"/>
      <c r="G396" s="246"/>
      <c r="H396" s="246"/>
      <c r="I396" s="246"/>
      <c r="J396" s="247"/>
      <c r="M396" s="263"/>
      <c r="N396" s="263"/>
      <c r="O396" s="247"/>
      <c r="P396" s="247"/>
      <c r="Q396" s="266"/>
      <c r="R396" s="246"/>
      <c r="S396" s="246"/>
    </row>
    <row r="397" spans="4:19" ht="15" customHeight="1" x14ac:dyDescent="0.2">
      <c r="D397" s="246"/>
      <c r="E397" s="246"/>
      <c r="F397" s="253"/>
      <c r="G397" s="246"/>
      <c r="H397" s="246"/>
      <c r="I397" s="246"/>
      <c r="J397" s="247"/>
      <c r="M397" s="263"/>
      <c r="N397" s="263"/>
      <c r="O397" s="247"/>
      <c r="P397" s="247"/>
      <c r="Q397" s="266"/>
      <c r="R397" s="246"/>
      <c r="S397" s="246"/>
    </row>
    <row r="398" spans="4:19" ht="15" customHeight="1" x14ac:dyDescent="0.2">
      <c r="D398" s="246"/>
      <c r="E398" s="246"/>
      <c r="F398" s="253"/>
      <c r="G398" s="246"/>
      <c r="H398" s="246"/>
      <c r="I398" s="246"/>
      <c r="J398" s="247"/>
      <c r="M398" s="263"/>
      <c r="N398" s="263"/>
      <c r="O398" s="247"/>
      <c r="P398" s="247"/>
      <c r="Q398" s="266"/>
      <c r="R398" s="246"/>
      <c r="S398" s="246"/>
    </row>
    <row r="399" spans="4:19" ht="15" customHeight="1" x14ac:dyDescent="0.2">
      <c r="D399" s="246"/>
      <c r="E399" s="246"/>
      <c r="F399" s="253"/>
      <c r="G399" s="246"/>
      <c r="H399" s="246"/>
      <c r="I399" s="246"/>
      <c r="J399" s="247"/>
      <c r="M399" s="263"/>
      <c r="N399" s="263"/>
      <c r="O399" s="247"/>
      <c r="P399" s="247"/>
      <c r="Q399" s="266"/>
      <c r="R399" s="246"/>
      <c r="S399" s="246"/>
    </row>
    <row r="400" spans="4:19" ht="15" customHeight="1" x14ac:dyDescent="0.2">
      <c r="D400" s="246"/>
      <c r="E400" s="246"/>
      <c r="F400" s="253"/>
      <c r="G400" s="246"/>
      <c r="H400" s="246"/>
      <c r="I400" s="246"/>
      <c r="J400" s="247"/>
      <c r="M400" s="263"/>
      <c r="N400" s="263"/>
      <c r="O400" s="247"/>
      <c r="P400" s="247"/>
      <c r="Q400" s="266"/>
      <c r="R400" s="246"/>
      <c r="S400" s="246"/>
    </row>
    <row r="401" spans="4:19" ht="15" customHeight="1" x14ac:dyDescent="0.2">
      <c r="D401" s="246"/>
      <c r="E401" s="246"/>
      <c r="F401" s="253"/>
      <c r="G401" s="246"/>
      <c r="H401" s="246"/>
      <c r="I401" s="246"/>
      <c r="J401" s="247"/>
      <c r="M401" s="263"/>
      <c r="N401" s="263"/>
      <c r="O401" s="247"/>
      <c r="P401" s="247"/>
      <c r="Q401" s="266"/>
      <c r="R401" s="246"/>
      <c r="S401" s="246"/>
    </row>
    <row r="402" spans="4:19" ht="15" customHeight="1" x14ac:dyDescent="0.2">
      <c r="D402" s="246"/>
      <c r="E402" s="246"/>
      <c r="F402" s="253"/>
      <c r="G402" s="246"/>
      <c r="H402" s="246"/>
      <c r="I402" s="246"/>
      <c r="J402" s="247"/>
      <c r="M402" s="263"/>
      <c r="N402" s="263"/>
      <c r="O402" s="247"/>
      <c r="P402" s="247"/>
      <c r="Q402" s="266"/>
      <c r="R402" s="246"/>
      <c r="S402" s="246"/>
    </row>
    <row r="403" spans="4:19" ht="15" customHeight="1" x14ac:dyDescent="0.2">
      <c r="D403" s="246"/>
      <c r="E403" s="246"/>
      <c r="F403" s="253"/>
      <c r="G403" s="246"/>
      <c r="H403" s="246"/>
      <c r="I403" s="246"/>
      <c r="J403" s="247"/>
      <c r="M403" s="263"/>
      <c r="N403" s="263"/>
      <c r="O403" s="247"/>
      <c r="P403" s="247"/>
      <c r="Q403" s="266"/>
      <c r="R403" s="246"/>
      <c r="S403" s="246"/>
    </row>
    <row r="404" spans="4:19" ht="15" customHeight="1" x14ac:dyDescent="0.2">
      <c r="D404" s="246"/>
      <c r="E404" s="246"/>
      <c r="F404" s="253"/>
      <c r="G404" s="246"/>
      <c r="H404" s="246"/>
      <c r="I404" s="246"/>
      <c r="J404" s="247"/>
      <c r="M404" s="263"/>
      <c r="N404" s="263"/>
      <c r="O404" s="247"/>
      <c r="P404" s="247"/>
      <c r="Q404" s="266"/>
      <c r="R404" s="246"/>
      <c r="S404" s="246"/>
    </row>
    <row r="405" spans="4:19" ht="15" customHeight="1" x14ac:dyDescent="0.2">
      <c r="D405" s="246"/>
      <c r="E405" s="246"/>
      <c r="F405" s="253"/>
      <c r="G405" s="246"/>
      <c r="H405" s="246"/>
      <c r="I405" s="246"/>
      <c r="J405" s="247"/>
      <c r="M405" s="263"/>
      <c r="N405" s="263"/>
      <c r="O405" s="247"/>
      <c r="P405" s="247"/>
      <c r="Q405" s="266"/>
      <c r="R405" s="246"/>
      <c r="S405" s="246"/>
    </row>
    <row r="406" spans="4:19" ht="15" customHeight="1" x14ac:dyDescent="0.2">
      <c r="D406" s="246"/>
      <c r="E406" s="246"/>
      <c r="F406" s="253"/>
      <c r="G406" s="246"/>
      <c r="H406" s="246"/>
      <c r="I406" s="246"/>
      <c r="J406" s="247"/>
      <c r="M406" s="263"/>
      <c r="N406" s="263"/>
      <c r="O406" s="247"/>
      <c r="P406" s="247"/>
      <c r="Q406" s="266"/>
      <c r="R406" s="246"/>
      <c r="S406" s="246"/>
    </row>
    <row r="407" spans="4:19" ht="15" customHeight="1" x14ac:dyDescent="0.2">
      <c r="D407" s="246"/>
      <c r="E407" s="246"/>
      <c r="F407" s="253"/>
      <c r="G407" s="246"/>
      <c r="H407" s="246"/>
      <c r="I407" s="246"/>
      <c r="J407" s="247"/>
      <c r="M407" s="263"/>
      <c r="N407" s="263"/>
      <c r="O407" s="247"/>
      <c r="P407" s="247"/>
      <c r="Q407" s="266"/>
      <c r="R407" s="246"/>
      <c r="S407" s="246"/>
    </row>
    <row r="408" spans="4:19" ht="15" customHeight="1" x14ac:dyDescent="0.2">
      <c r="D408" s="246"/>
      <c r="E408" s="246"/>
      <c r="F408" s="253"/>
      <c r="G408" s="246"/>
      <c r="H408" s="246"/>
      <c r="I408" s="246"/>
      <c r="J408" s="247"/>
      <c r="M408" s="263"/>
      <c r="N408" s="263"/>
      <c r="O408" s="247"/>
      <c r="P408" s="247"/>
      <c r="Q408" s="266"/>
      <c r="R408" s="246"/>
      <c r="S408" s="246"/>
    </row>
    <row r="409" spans="4:19" ht="15" customHeight="1" x14ac:dyDescent="0.2">
      <c r="D409" s="246"/>
      <c r="E409" s="246"/>
      <c r="F409" s="253"/>
      <c r="G409" s="246"/>
      <c r="H409" s="246"/>
      <c r="I409" s="246"/>
      <c r="J409" s="247"/>
      <c r="M409" s="263"/>
      <c r="N409" s="263"/>
      <c r="O409" s="247"/>
      <c r="P409" s="247"/>
      <c r="Q409" s="266"/>
      <c r="R409" s="246"/>
      <c r="S409" s="246"/>
    </row>
    <row r="410" spans="4:19" ht="15" customHeight="1" x14ac:dyDescent="0.2">
      <c r="D410" s="246"/>
      <c r="E410" s="246"/>
      <c r="F410" s="253"/>
      <c r="G410" s="246"/>
      <c r="H410" s="246"/>
      <c r="I410" s="246"/>
      <c r="J410" s="247"/>
      <c r="M410" s="263"/>
      <c r="N410" s="263"/>
      <c r="O410" s="247"/>
      <c r="P410" s="247"/>
      <c r="Q410" s="266"/>
      <c r="R410" s="246"/>
      <c r="S410" s="246"/>
    </row>
    <row r="411" spans="4:19" ht="15" customHeight="1" x14ac:dyDescent="0.2">
      <c r="D411" s="246"/>
      <c r="E411" s="246"/>
      <c r="F411" s="253"/>
      <c r="G411" s="246"/>
      <c r="H411" s="246"/>
      <c r="I411" s="246"/>
      <c r="J411" s="247"/>
      <c r="M411" s="263"/>
      <c r="N411" s="263"/>
      <c r="O411" s="247"/>
      <c r="P411" s="247"/>
      <c r="Q411" s="266"/>
      <c r="R411" s="246"/>
      <c r="S411" s="246"/>
    </row>
    <row r="412" spans="4:19" ht="15" customHeight="1" x14ac:dyDescent="0.2">
      <c r="D412" s="246"/>
      <c r="E412" s="246"/>
      <c r="F412" s="253"/>
      <c r="G412" s="246"/>
      <c r="H412" s="246"/>
      <c r="I412" s="246"/>
      <c r="J412" s="247"/>
      <c r="M412" s="263"/>
      <c r="N412" s="263"/>
      <c r="O412" s="247"/>
      <c r="P412" s="247"/>
      <c r="Q412" s="266"/>
      <c r="R412" s="246"/>
      <c r="S412" s="246"/>
    </row>
    <row r="413" spans="4:19" ht="15" customHeight="1" x14ac:dyDescent="0.2">
      <c r="D413" s="246"/>
      <c r="E413" s="246"/>
      <c r="F413" s="253"/>
      <c r="G413" s="246"/>
      <c r="H413" s="246"/>
      <c r="I413" s="246"/>
      <c r="J413" s="247"/>
      <c r="M413" s="263"/>
      <c r="N413" s="263"/>
      <c r="O413" s="247"/>
      <c r="P413" s="247"/>
      <c r="Q413" s="266"/>
      <c r="R413" s="246"/>
      <c r="S413" s="246"/>
    </row>
    <row r="414" spans="4:19" ht="15" customHeight="1" x14ac:dyDescent="0.2">
      <c r="D414" s="246"/>
      <c r="E414" s="246"/>
      <c r="F414" s="253"/>
      <c r="G414" s="246"/>
      <c r="H414" s="246"/>
      <c r="I414" s="246"/>
      <c r="J414" s="247"/>
      <c r="M414" s="263"/>
      <c r="N414" s="263"/>
      <c r="O414" s="247"/>
      <c r="P414" s="247"/>
      <c r="Q414" s="266"/>
      <c r="R414" s="246"/>
      <c r="S414" s="246"/>
    </row>
    <row r="415" spans="4:19" ht="15" customHeight="1" x14ac:dyDescent="0.2">
      <c r="D415" s="246"/>
      <c r="E415" s="246"/>
      <c r="F415" s="253"/>
      <c r="G415" s="246"/>
      <c r="H415" s="246"/>
      <c r="I415" s="246"/>
      <c r="J415" s="247"/>
      <c r="M415" s="263"/>
      <c r="N415" s="263"/>
      <c r="O415" s="247"/>
      <c r="P415" s="247"/>
      <c r="Q415" s="266"/>
      <c r="R415" s="246"/>
      <c r="S415" s="246"/>
    </row>
    <row r="416" spans="4:19" ht="15" customHeight="1" x14ac:dyDescent="0.2">
      <c r="D416" s="246"/>
      <c r="E416" s="246"/>
      <c r="F416" s="253"/>
      <c r="G416" s="246"/>
      <c r="H416" s="246"/>
      <c r="I416" s="246"/>
      <c r="J416" s="247"/>
      <c r="M416" s="263"/>
      <c r="N416" s="263"/>
      <c r="O416" s="247"/>
      <c r="P416" s="247"/>
      <c r="Q416" s="266"/>
      <c r="R416" s="246"/>
      <c r="S416" s="246"/>
    </row>
    <row r="417" spans="4:19" ht="15" customHeight="1" x14ac:dyDescent="0.2">
      <c r="D417" s="246"/>
      <c r="E417" s="246"/>
      <c r="F417" s="253"/>
      <c r="G417" s="246"/>
      <c r="H417" s="246"/>
      <c r="I417" s="246"/>
      <c r="J417" s="247"/>
      <c r="M417" s="263"/>
      <c r="N417" s="263"/>
      <c r="O417" s="247"/>
      <c r="P417" s="247"/>
      <c r="Q417" s="266"/>
      <c r="R417" s="246"/>
      <c r="S417" s="246"/>
    </row>
    <row r="418" spans="4:19" ht="15" customHeight="1" x14ac:dyDescent="0.2">
      <c r="D418" s="246"/>
      <c r="E418" s="246"/>
      <c r="F418" s="253"/>
      <c r="G418" s="246"/>
      <c r="H418" s="246"/>
      <c r="I418" s="246"/>
      <c r="J418" s="247"/>
      <c r="M418" s="263"/>
      <c r="N418" s="263"/>
      <c r="O418" s="247"/>
      <c r="P418" s="247"/>
      <c r="Q418" s="266"/>
      <c r="R418" s="246"/>
      <c r="S418" s="246"/>
    </row>
    <row r="419" spans="4:19" ht="15" customHeight="1" x14ac:dyDescent="0.2">
      <c r="D419" s="246"/>
      <c r="E419" s="246"/>
      <c r="F419" s="253"/>
      <c r="G419" s="246"/>
      <c r="H419" s="246"/>
      <c r="I419" s="246"/>
      <c r="J419" s="247"/>
      <c r="M419" s="263"/>
      <c r="N419" s="263"/>
      <c r="O419" s="247"/>
      <c r="P419" s="247"/>
      <c r="Q419" s="266"/>
      <c r="R419" s="246"/>
      <c r="S419" s="246"/>
    </row>
    <row r="420" spans="4:19" ht="15" customHeight="1" x14ac:dyDescent="0.2">
      <c r="D420" s="246"/>
      <c r="E420" s="246"/>
      <c r="F420" s="253"/>
      <c r="G420" s="246"/>
      <c r="H420" s="246"/>
      <c r="I420" s="246"/>
      <c r="J420" s="247"/>
      <c r="M420" s="263"/>
      <c r="N420" s="263"/>
      <c r="O420" s="247"/>
      <c r="P420" s="247"/>
      <c r="Q420" s="266"/>
      <c r="R420" s="246"/>
      <c r="S420" s="246"/>
    </row>
    <row r="421" spans="4:19" ht="15" customHeight="1" x14ac:dyDescent="0.2">
      <c r="D421" s="246"/>
      <c r="E421" s="246"/>
      <c r="F421" s="253"/>
      <c r="G421" s="246"/>
      <c r="H421" s="246"/>
      <c r="I421" s="246"/>
      <c r="J421" s="247"/>
      <c r="M421" s="263"/>
      <c r="N421" s="263"/>
      <c r="O421" s="247"/>
      <c r="P421" s="247"/>
      <c r="Q421" s="266"/>
      <c r="R421" s="246"/>
      <c r="S421" s="246"/>
    </row>
    <row r="422" spans="4:19" ht="15" customHeight="1" x14ac:dyDescent="0.2">
      <c r="D422" s="246"/>
      <c r="E422" s="246"/>
      <c r="F422" s="253"/>
      <c r="G422" s="246"/>
      <c r="H422" s="246"/>
      <c r="I422" s="246"/>
      <c r="J422" s="247"/>
      <c r="M422" s="263"/>
      <c r="N422" s="263"/>
      <c r="O422" s="247"/>
      <c r="P422" s="247"/>
      <c r="Q422" s="266"/>
      <c r="R422" s="246"/>
      <c r="S422" s="246"/>
    </row>
    <row r="423" spans="4:19" ht="15" customHeight="1" x14ac:dyDescent="0.2">
      <c r="D423" s="246"/>
      <c r="E423" s="246"/>
      <c r="F423" s="253"/>
      <c r="G423" s="246"/>
      <c r="H423" s="246"/>
      <c r="I423" s="246"/>
      <c r="J423" s="247"/>
      <c r="M423" s="263"/>
      <c r="N423" s="263"/>
      <c r="O423" s="247"/>
      <c r="P423" s="247"/>
      <c r="Q423" s="266"/>
      <c r="R423" s="246"/>
      <c r="S423" s="246"/>
    </row>
    <row r="424" spans="4:19" ht="15" customHeight="1" x14ac:dyDescent="0.2">
      <c r="D424" s="246"/>
      <c r="E424" s="246"/>
      <c r="F424" s="253"/>
      <c r="G424" s="246"/>
      <c r="H424" s="246"/>
      <c r="I424" s="246"/>
      <c r="J424" s="247"/>
      <c r="M424" s="263"/>
      <c r="N424" s="263"/>
      <c r="O424" s="247"/>
      <c r="P424" s="247"/>
      <c r="Q424" s="266"/>
      <c r="R424" s="246"/>
      <c r="S424" s="246"/>
    </row>
    <row r="425" spans="4:19" ht="15" customHeight="1" x14ac:dyDescent="0.2">
      <c r="D425" s="246"/>
      <c r="E425" s="246"/>
      <c r="F425" s="253"/>
      <c r="G425" s="246"/>
      <c r="H425" s="246"/>
      <c r="I425" s="246"/>
      <c r="J425" s="247"/>
      <c r="M425" s="263"/>
      <c r="N425" s="263"/>
      <c r="O425" s="247"/>
      <c r="P425" s="247"/>
      <c r="Q425" s="266"/>
      <c r="R425" s="246"/>
      <c r="S425" s="246"/>
    </row>
    <row r="426" spans="4:19" ht="15" customHeight="1" x14ac:dyDescent="0.2">
      <c r="D426" s="246"/>
      <c r="E426" s="246"/>
      <c r="F426" s="253"/>
      <c r="G426" s="246"/>
      <c r="H426" s="246"/>
      <c r="I426" s="246"/>
      <c r="J426" s="247"/>
      <c r="M426" s="263"/>
      <c r="N426" s="263"/>
      <c r="O426" s="247"/>
      <c r="P426" s="247"/>
      <c r="Q426" s="266"/>
      <c r="R426" s="246"/>
      <c r="S426" s="246"/>
    </row>
    <row r="427" spans="4:19" ht="15" customHeight="1" x14ac:dyDescent="0.2">
      <c r="D427" s="246"/>
      <c r="E427" s="246"/>
      <c r="F427" s="253"/>
      <c r="G427" s="246"/>
      <c r="H427" s="246"/>
      <c r="I427" s="246"/>
      <c r="J427" s="247"/>
      <c r="M427" s="263"/>
      <c r="N427" s="263"/>
      <c r="O427" s="247"/>
      <c r="P427" s="247"/>
      <c r="Q427" s="266"/>
      <c r="R427" s="246"/>
      <c r="S427" s="246"/>
    </row>
    <row r="428" spans="4:19" ht="15" customHeight="1" x14ac:dyDescent="0.2">
      <c r="D428" s="246"/>
      <c r="E428" s="246"/>
      <c r="F428" s="253"/>
      <c r="G428" s="246"/>
      <c r="H428" s="246"/>
      <c r="I428" s="246"/>
      <c r="J428" s="247"/>
      <c r="M428" s="263"/>
      <c r="N428" s="263"/>
      <c r="O428" s="247"/>
      <c r="P428" s="247"/>
      <c r="Q428" s="266"/>
      <c r="R428" s="246"/>
      <c r="S428" s="246"/>
    </row>
    <row r="429" spans="4:19" ht="15" customHeight="1" x14ac:dyDescent="0.2">
      <c r="D429" s="246"/>
      <c r="E429" s="246"/>
      <c r="F429" s="253"/>
      <c r="G429" s="246"/>
      <c r="H429" s="246"/>
      <c r="I429" s="246"/>
      <c r="J429" s="247"/>
      <c r="M429" s="263"/>
      <c r="N429" s="263"/>
      <c r="O429" s="247"/>
      <c r="P429" s="247"/>
      <c r="Q429" s="266"/>
      <c r="R429" s="246"/>
      <c r="S429" s="246"/>
    </row>
    <row r="430" spans="4:19" ht="15" customHeight="1" x14ac:dyDescent="0.2">
      <c r="D430" s="246"/>
      <c r="E430" s="246"/>
      <c r="F430" s="253"/>
      <c r="G430" s="246"/>
      <c r="H430" s="246"/>
      <c r="I430" s="246"/>
      <c r="J430" s="247"/>
      <c r="M430" s="263"/>
      <c r="N430" s="263"/>
      <c r="O430" s="247"/>
      <c r="P430" s="247"/>
      <c r="Q430" s="266"/>
      <c r="R430" s="246"/>
      <c r="S430" s="246"/>
    </row>
    <row r="431" spans="4:19" ht="15" customHeight="1" x14ac:dyDescent="0.2">
      <c r="D431" s="246"/>
      <c r="E431" s="246"/>
      <c r="F431" s="253"/>
      <c r="G431" s="246"/>
      <c r="H431" s="246"/>
      <c r="I431" s="246"/>
      <c r="J431" s="247"/>
      <c r="M431" s="263"/>
      <c r="N431" s="263"/>
      <c r="O431" s="247"/>
      <c r="P431" s="247"/>
      <c r="Q431" s="266"/>
      <c r="R431" s="246"/>
      <c r="S431" s="246"/>
    </row>
    <row r="432" spans="4:19" ht="15" customHeight="1" x14ac:dyDescent="0.2">
      <c r="D432" s="246"/>
      <c r="E432" s="246"/>
      <c r="F432" s="253"/>
      <c r="G432" s="246"/>
      <c r="H432" s="246"/>
      <c r="I432" s="246"/>
      <c r="J432" s="247"/>
      <c r="M432" s="263"/>
      <c r="N432" s="263"/>
      <c r="O432" s="247"/>
      <c r="P432" s="247"/>
      <c r="Q432" s="266"/>
      <c r="R432" s="246"/>
      <c r="S432" s="246"/>
    </row>
    <row r="433" spans="4:19" ht="15" customHeight="1" x14ac:dyDescent="0.2">
      <c r="D433" s="246"/>
      <c r="E433" s="246"/>
      <c r="F433" s="253"/>
      <c r="G433" s="246"/>
      <c r="H433" s="246"/>
      <c r="I433" s="246"/>
      <c r="J433" s="247"/>
      <c r="M433" s="263"/>
      <c r="N433" s="263"/>
      <c r="O433" s="247"/>
      <c r="P433" s="247"/>
      <c r="Q433" s="266"/>
      <c r="R433" s="246"/>
      <c r="S433" s="246"/>
    </row>
    <row r="434" spans="4:19" ht="15" customHeight="1" x14ac:dyDescent="0.2">
      <c r="D434" s="246"/>
      <c r="E434" s="246"/>
      <c r="F434" s="253"/>
      <c r="G434" s="246"/>
      <c r="H434" s="246"/>
      <c r="I434" s="246"/>
      <c r="J434" s="247"/>
      <c r="M434" s="263"/>
      <c r="N434" s="263"/>
      <c r="O434" s="247"/>
      <c r="P434" s="247"/>
      <c r="Q434" s="266"/>
      <c r="R434" s="246"/>
      <c r="S434" s="246"/>
    </row>
    <row r="435" spans="4:19" ht="15" customHeight="1" x14ac:dyDescent="0.2">
      <c r="D435" s="246"/>
      <c r="E435" s="246"/>
      <c r="F435" s="253"/>
      <c r="G435" s="246"/>
      <c r="H435" s="246"/>
      <c r="I435" s="246"/>
      <c r="J435" s="247"/>
      <c r="M435" s="263"/>
      <c r="N435" s="263"/>
      <c r="O435" s="247"/>
      <c r="P435" s="247"/>
      <c r="Q435" s="266"/>
      <c r="R435" s="246"/>
      <c r="S435" s="246"/>
    </row>
    <row r="436" spans="4:19" ht="15" customHeight="1" x14ac:dyDescent="0.2">
      <c r="D436" s="246"/>
      <c r="E436" s="246"/>
      <c r="F436" s="253"/>
      <c r="G436" s="246"/>
      <c r="H436" s="246"/>
      <c r="I436" s="246"/>
      <c r="J436" s="247"/>
      <c r="M436" s="263"/>
      <c r="N436" s="263"/>
      <c r="O436" s="247"/>
      <c r="P436" s="247"/>
      <c r="Q436" s="266"/>
      <c r="R436" s="246"/>
      <c r="S436" s="246"/>
    </row>
    <row r="437" spans="4:19" ht="15" customHeight="1" x14ac:dyDescent="0.2">
      <c r="D437" s="246"/>
      <c r="E437" s="246"/>
      <c r="F437" s="253"/>
      <c r="G437" s="246"/>
      <c r="H437" s="246"/>
      <c r="I437" s="246"/>
      <c r="J437" s="247"/>
      <c r="M437" s="263"/>
      <c r="N437" s="263"/>
      <c r="O437" s="247"/>
      <c r="P437" s="247"/>
      <c r="Q437" s="266"/>
      <c r="R437" s="246"/>
      <c r="S437" s="246"/>
    </row>
    <row r="438" spans="4:19" ht="15" customHeight="1" x14ac:dyDescent="0.2">
      <c r="D438" s="246"/>
      <c r="E438" s="246"/>
      <c r="F438" s="253"/>
      <c r="G438" s="246"/>
      <c r="H438" s="246"/>
      <c r="I438" s="246"/>
      <c r="J438" s="247"/>
      <c r="M438" s="263"/>
      <c r="N438" s="263"/>
      <c r="O438" s="247"/>
      <c r="P438" s="247"/>
      <c r="Q438" s="266"/>
      <c r="R438" s="246"/>
      <c r="S438" s="246"/>
    </row>
    <row r="439" spans="4:19" ht="15" customHeight="1" x14ac:dyDescent="0.2">
      <c r="D439" s="246"/>
      <c r="E439" s="246"/>
      <c r="F439" s="253"/>
      <c r="G439" s="246"/>
      <c r="H439" s="246"/>
      <c r="I439" s="246"/>
      <c r="J439" s="247"/>
      <c r="M439" s="263"/>
      <c r="N439" s="263"/>
      <c r="O439" s="247"/>
      <c r="P439" s="247"/>
      <c r="Q439" s="266"/>
      <c r="R439" s="246"/>
      <c r="S439" s="246"/>
    </row>
    <row r="440" spans="4:19" ht="15" customHeight="1" x14ac:dyDescent="0.2">
      <c r="D440" s="246"/>
      <c r="E440" s="246"/>
      <c r="F440" s="253"/>
      <c r="G440" s="246"/>
      <c r="H440" s="246"/>
      <c r="I440" s="246"/>
      <c r="J440" s="247"/>
      <c r="M440" s="263"/>
      <c r="N440" s="263"/>
      <c r="O440" s="247"/>
      <c r="P440" s="247"/>
      <c r="Q440" s="266"/>
      <c r="R440" s="246"/>
      <c r="S440" s="246"/>
    </row>
    <row r="441" spans="4:19" ht="15" customHeight="1" x14ac:dyDescent="0.2">
      <c r="D441" s="246"/>
      <c r="E441" s="246"/>
      <c r="F441" s="253"/>
      <c r="G441" s="246"/>
      <c r="H441" s="246"/>
      <c r="I441" s="246"/>
      <c r="J441" s="247"/>
      <c r="M441" s="263"/>
      <c r="N441" s="263"/>
      <c r="O441" s="247"/>
      <c r="P441" s="247"/>
      <c r="Q441" s="266"/>
      <c r="R441" s="246"/>
      <c r="S441" s="246"/>
    </row>
    <row r="442" spans="4:19" ht="15" customHeight="1" x14ac:dyDescent="0.2">
      <c r="D442" s="246"/>
      <c r="E442" s="246"/>
      <c r="F442" s="253"/>
      <c r="G442" s="246"/>
      <c r="H442" s="246"/>
      <c r="I442" s="246"/>
      <c r="J442" s="247"/>
      <c r="M442" s="263"/>
      <c r="N442" s="263"/>
      <c r="O442" s="247"/>
      <c r="P442" s="247"/>
      <c r="Q442" s="266"/>
      <c r="R442" s="246"/>
      <c r="S442" s="246"/>
    </row>
    <row r="443" spans="4:19" ht="15" customHeight="1" x14ac:dyDescent="0.2">
      <c r="D443" s="246"/>
      <c r="E443" s="246"/>
      <c r="F443" s="253"/>
      <c r="G443" s="246"/>
      <c r="H443" s="246"/>
      <c r="I443" s="246"/>
      <c r="J443" s="247"/>
      <c r="M443" s="263"/>
      <c r="N443" s="263"/>
      <c r="O443" s="247"/>
      <c r="P443" s="247"/>
      <c r="Q443" s="266"/>
      <c r="R443" s="246"/>
      <c r="S443" s="246"/>
    </row>
    <row r="444" spans="4:19" ht="15" customHeight="1" x14ac:dyDescent="0.2">
      <c r="D444" s="246"/>
      <c r="E444" s="246"/>
      <c r="F444" s="253"/>
      <c r="G444" s="246"/>
      <c r="H444" s="246"/>
      <c r="I444" s="246"/>
      <c r="J444" s="247"/>
      <c r="M444" s="263"/>
      <c r="N444" s="263"/>
      <c r="O444" s="247"/>
      <c r="P444" s="247"/>
      <c r="Q444" s="266"/>
      <c r="R444" s="246"/>
      <c r="S444" s="246"/>
    </row>
    <row r="445" spans="4:19" ht="15" customHeight="1" x14ac:dyDescent="0.2">
      <c r="D445" s="246"/>
      <c r="E445" s="246"/>
      <c r="F445" s="253"/>
      <c r="G445" s="246"/>
      <c r="H445" s="246"/>
      <c r="I445" s="246"/>
      <c r="J445" s="247"/>
      <c r="M445" s="263"/>
      <c r="N445" s="263"/>
      <c r="O445" s="247"/>
      <c r="P445" s="247"/>
      <c r="Q445" s="266"/>
      <c r="R445" s="246"/>
      <c r="S445" s="246"/>
    </row>
    <row r="446" spans="4:19" ht="15" customHeight="1" x14ac:dyDescent="0.2">
      <c r="D446" s="246"/>
      <c r="E446" s="246"/>
      <c r="F446" s="253"/>
      <c r="G446" s="246"/>
      <c r="H446" s="246"/>
      <c r="I446" s="246"/>
      <c r="J446" s="247"/>
      <c r="M446" s="263"/>
      <c r="N446" s="263"/>
      <c r="O446" s="247"/>
      <c r="P446" s="247"/>
      <c r="Q446" s="266"/>
      <c r="R446" s="246"/>
      <c r="S446" s="246"/>
    </row>
    <row r="447" spans="4:19" ht="15" customHeight="1" x14ac:dyDescent="0.2">
      <c r="D447" s="246"/>
      <c r="E447" s="246"/>
      <c r="F447" s="253"/>
      <c r="G447" s="246"/>
      <c r="H447" s="246"/>
      <c r="I447" s="246"/>
      <c r="J447" s="247"/>
      <c r="M447" s="263"/>
      <c r="N447" s="263"/>
      <c r="O447" s="247"/>
      <c r="P447" s="247"/>
      <c r="Q447" s="266"/>
      <c r="R447" s="246"/>
      <c r="S447" s="246"/>
    </row>
    <row r="448" spans="4:19" ht="15" customHeight="1" x14ac:dyDescent="0.2">
      <c r="D448" s="246"/>
      <c r="E448" s="246"/>
      <c r="F448" s="253"/>
      <c r="G448" s="246"/>
      <c r="H448" s="246"/>
      <c r="I448" s="246"/>
      <c r="J448" s="247"/>
      <c r="M448" s="263"/>
      <c r="N448" s="263"/>
      <c r="O448" s="247"/>
      <c r="P448" s="247"/>
      <c r="Q448" s="266"/>
      <c r="R448" s="246"/>
      <c r="S448" s="246"/>
    </row>
    <row r="449" spans="4:19" ht="15" customHeight="1" x14ac:dyDescent="0.2">
      <c r="D449" s="246"/>
      <c r="E449" s="246"/>
      <c r="F449" s="253"/>
      <c r="G449" s="246"/>
      <c r="H449" s="246"/>
      <c r="I449" s="246"/>
      <c r="J449" s="247"/>
      <c r="M449" s="263"/>
      <c r="N449" s="263"/>
      <c r="O449" s="247"/>
      <c r="P449" s="247"/>
      <c r="Q449" s="266"/>
      <c r="R449" s="246"/>
      <c r="S449" s="246"/>
    </row>
    <row r="450" spans="4:19" ht="15" customHeight="1" x14ac:dyDescent="0.2">
      <c r="D450" s="246"/>
      <c r="E450" s="246"/>
      <c r="F450" s="253"/>
      <c r="G450" s="246"/>
      <c r="H450" s="246"/>
      <c r="I450" s="246"/>
      <c r="J450" s="247"/>
      <c r="M450" s="263"/>
      <c r="N450" s="263"/>
      <c r="O450" s="247"/>
      <c r="P450" s="247"/>
      <c r="Q450" s="266"/>
      <c r="R450" s="246"/>
      <c r="S450" s="246"/>
    </row>
    <row r="451" spans="4:19" ht="15" customHeight="1" x14ac:dyDescent="0.2">
      <c r="D451" s="246"/>
      <c r="E451" s="246"/>
      <c r="F451" s="253"/>
      <c r="G451" s="246"/>
      <c r="H451" s="246"/>
      <c r="I451" s="246"/>
      <c r="J451" s="247"/>
      <c r="M451" s="263"/>
      <c r="N451" s="263"/>
      <c r="O451" s="247"/>
      <c r="P451" s="247"/>
      <c r="Q451" s="266"/>
      <c r="R451" s="246"/>
      <c r="S451" s="246"/>
    </row>
    <row r="452" spans="4:19" ht="15" customHeight="1" x14ac:dyDescent="0.2">
      <c r="D452" s="246"/>
      <c r="E452" s="246"/>
      <c r="F452" s="253"/>
      <c r="G452" s="246"/>
      <c r="H452" s="246"/>
      <c r="I452" s="246"/>
      <c r="J452" s="247"/>
      <c r="M452" s="263"/>
      <c r="N452" s="263"/>
      <c r="O452" s="247"/>
      <c r="P452" s="247"/>
      <c r="Q452" s="266"/>
      <c r="R452" s="246"/>
      <c r="S452" s="246"/>
    </row>
    <row r="453" spans="4:19" ht="15" customHeight="1" x14ac:dyDescent="0.2">
      <c r="D453" s="246"/>
      <c r="E453" s="246"/>
      <c r="F453" s="253"/>
      <c r="G453" s="246"/>
      <c r="H453" s="246"/>
      <c r="I453" s="246"/>
      <c r="J453" s="247"/>
      <c r="M453" s="263"/>
      <c r="N453" s="263"/>
      <c r="O453" s="247"/>
      <c r="P453" s="247"/>
      <c r="Q453" s="266"/>
      <c r="R453" s="246"/>
      <c r="S453" s="246"/>
    </row>
    <row r="454" spans="4:19" ht="15" customHeight="1" x14ac:dyDescent="0.2">
      <c r="D454" s="246"/>
      <c r="E454" s="246"/>
      <c r="F454" s="253"/>
      <c r="G454" s="246"/>
      <c r="H454" s="246"/>
      <c r="I454" s="246"/>
      <c r="J454" s="247"/>
      <c r="M454" s="263"/>
      <c r="N454" s="263"/>
      <c r="O454" s="247"/>
      <c r="P454" s="247"/>
      <c r="Q454" s="266"/>
      <c r="R454" s="246"/>
      <c r="S454" s="246"/>
    </row>
    <row r="455" spans="4:19" ht="15" customHeight="1" x14ac:dyDescent="0.2">
      <c r="D455" s="246"/>
      <c r="E455" s="246"/>
      <c r="F455" s="253"/>
      <c r="G455" s="246"/>
      <c r="H455" s="246"/>
      <c r="I455" s="246"/>
      <c r="J455" s="247"/>
      <c r="M455" s="263"/>
      <c r="N455" s="263"/>
      <c r="O455" s="247"/>
      <c r="P455" s="247"/>
      <c r="Q455" s="266"/>
      <c r="R455" s="246"/>
      <c r="S455" s="246"/>
    </row>
    <row r="456" spans="4:19" ht="15" customHeight="1" x14ac:dyDescent="0.2">
      <c r="D456" s="246"/>
      <c r="E456" s="246"/>
      <c r="F456" s="253"/>
      <c r="G456" s="246"/>
      <c r="H456" s="246"/>
      <c r="I456" s="246"/>
      <c r="J456" s="247"/>
      <c r="M456" s="263"/>
      <c r="N456" s="263"/>
      <c r="O456" s="247"/>
      <c r="P456" s="247"/>
      <c r="Q456" s="266"/>
      <c r="R456" s="246"/>
      <c r="S456" s="246"/>
    </row>
    <row r="457" spans="4:19" ht="15" customHeight="1" x14ac:dyDescent="0.2">
      <c r="D457" s="246"/>
      <c r="E457" s="246"/>
      <c r="F457" s="253"/>
      <c r="G457" s="246"/>
      <c r="H457" s="246"/>
      <c r="I457" s="246"/>
      <c r="J457" s="247"/>
      <c r="M457" s="263"/>
      <c r="N457" s="263"/>
      <c r="O457" s="247"/>
      <c r="P457" s="247"/>
      <c r="Q457" s="266"/>
      <c r="R457" s="246"/>
      <c r="S457" s="246"/>
    </row>
    <row r="458" spans="4:19" ht="15" customHeight="1" x14ac:dyDescent="0.2">
      <c r="D458" s="246"/>
      <c r="E458" s="246"/>
      <c r="F458" s="253"/>
      <c r="G458" s="246"/>
      <c r="H458" s="246"/>
      <c r="I458" s="246"/>
      <c r="J458" s="247"/>
      <c r="M458" s="263"/>
      <c r="N458" s="263"/>
      <c r="O458" s="247"/>
      <c r="P458" s="247"/>
      <c r="Q458" s="266"/>
      <c r="R458" s="246"/>
      <c r="S458" s="246"/>
    </row>
    <row r="459" spans="4:19" ht="15" customHeight="1" x14ac:dyDescent="0.2">
      <c r="D459" s="246"/>
      <c r="E459" s="246"/>
      <c r="F459" s="253"/>
      <c r="G459" s="246"/>
      <c r="H459" s="246"/>
      <c r="I459" s="246"/>
      <c r="J459" s="247"/>
      <c r="M459" s="263"/>
      <c r="N459" s="263"/>
      <c r="O459" s="247"/>
      <c r="P459" s="247"/>
      <c r="Q459" s="266"/>
      <c r="R459" s="246"/>
      <c r="S459" s="246"/>
    </row>
    <row r="460" spans="4:19" ht="15" customHeight="1" x14ac:dyDescent="0.2">
      <c r="D460" s="246"/>
      <c r="E460" s="246"/>
      <c r="F460" s="253"/>
      <c r="G460" s="246"/>
      <c r="H460" s="246"/>
      <c r="I460" s="246"/>
      <c r="J460" s="247"/>
      <c r="M460" s="263"/>
      <c r="N460" s="263"/>
      <c r="O460" s="247"/>
      <c r="P460" s="247"/>
      <c r="Q460" s="266"/>
      <c r="R460" s="246"/>
      <c r="S460" s="246"/>
    </row>
    <row r="461" spans="4:19" ht="15" customHeight="1" x14ac:dyDescent="0.2">
      <c r="D461" s="246"/>
      <c r="E461" s="246"/>
      <c r="F461" s="253"/>
      <c r="G461" s="246"/>
      <c r="H461" s="246"/>
      <c r="I461" s="246"/>
      <c r="J461" s="247"/>
      <c r="M461" s="263"/>
      <c r="N461" s="263"/>
      <c r="O461" s="247"/>
      <c r="P461" s="247"/>
      <c r="Q461" s="266"/>
      <c r="R461" s="246"/>
      <c r="S461" s="246"/>
    </row>
    <row r="462" spans="4:19" ht="15" customHeight="1" x14ac:dyDescent="0.2">
      <c r="D462" s="246"/>
      <c r="E462" s="246"/>
      <c r="F462" s="253"/>
      <c r="G462" s="246"/>
      <c r="H462" s="246"/>
      <c r="I462" s="246"/>
      <c r="J462" s="247"/>
      <c r="M462" s="263"/>
      <c r="N462" s="263"/>
      <c r="O462" s="247"/>
      <c r="P462" s="247"/>
      <c r="Q462" s="266"/>
      <c r="R462" s="246"/>
      <c r="S462" s="246"/>
    </row>
    <row r="463" spans="4:19" ht="15" customHeight="1" x14ac:dyDescent="0.2">
      <c r="D463" s="246"/>
      <c r="E463" s="246"/>
      <c r="F463" s="253"/>
      <c r="G463" s="246"/>
      <c r="H463" s="246"/>
      <c r="I463" s="246"/>
      <c r="J463" s="247"/>
      <c r="M463" s="263"/>
      <c r="N463" s="263"/>
      <c r="O463" s="247"/>
      <c r="P463" s="247"/>
      <c r="Q463" s="266"/>
      <c r="R463" s="246"/>
      <c r="S463" s="246"/>
    </row>
    <row r="464" spans="4:19" ht="15" customHeight="1" x14ac:dyDescent="0.2">
      <c r="D464" s="246"/>
      <c r="E464" s="246"/>
      <c r="F464" s="253"/>
      <c r="G464" s="246"/>
      <c r="H464" s="246"/>
      <c r="I464" s="246"/>
      <c r="J464" s="247"/>
      <c r="M464" s="263"/>
      <c r="N464" s="263"/>
      <c r="O464" s="247"/>
      <c r="P464" s="247"/>
      <c r="Q464" s="266"/>
      <c r="R464" s="246"/>
      <c r="S464" s="246"/>
    </row>
    <row r="465" spans="4:19" ht="15" customHeight="1" x14ac:dyDescent="0.2">
      <c r="D465" s="246"/>
      <c r="E465" s="246"/>
      <c r="F465" s="253"/>
      <c r="G465" s="246"/>
      <c r="H465" s="246"/>
      <c r="I465" s="246"/>
      <c r="J465" s="247"/>
      <c r="M465" s="263"/>
      <c r="N465" s="263"/>
      <c r="O465" s="247"/>
      <c r="P465" s="247"/>
      <c r="Q465" s="266"/>
      <c r="R465" s="246"/>
      <c r="S465" s="246"/>
    </row>
    <row r="466" spans="4:19" ht="15" customHeight="1" x14ac:dyDescent="0.2">
      <c r="D466" s="246"/>
      <c r="E466" s="246"/>
      <c r="F466" s="253"/>
      <c r="G466" s="246"/>
      <c r="H466" s="246"/>
      <c r="I466" s="246"/>
      <c r="J466" s="247"/>
      <c r="M466" s="263"/>
      <c r="N466" s="263"/>
      <c r="O466" s="247"/>
      <c r="P466" s="247"/>
      <c r="Q466" s="266"/>
      <c r="R466" s="246"/>
      <c r="S466" s="246"/>
    </row>
    <row r="467" spans="4:19" ht="15" customHeight="1" x14ac:dyDescent="0.2">
      <c r="D467" s="246"/>
      <c r="E467" s="246"/>
      <c r="F467" s="253"/>
      <c r="G467" s="246"/>
      <c r="H467" s="246"/>
      <c r="I467" s="246"/>
      <c r="J467" s="247"/>
      <c r="M467" s="263"/>
      <c r="N467" s="263"/>
      <c r="O467" s="247"/>
      <c r="P467" s="247"/>
      <c r="Q467" s="266"/>
      <c r="R467" s="246"/>
      <c r="S467" s="246"/>
    </row>
    <row r="468" spans="4:19" ht="15" customHeight="1" x14ac:dyDescent="0.2">
      <c r="D468" s="246"/>
      <c r="E468" s="246"/>
      <c r="F468" s="253"/>
      <c r="G468" s="246"/>
      <c r="H468" s="246"/>
      <c r="I468" s="246"/>
      <c r="J468" s="247"/>
      <c r="M468" s="263"/>
      <c r="N468" s="263"/>
      <c r="O468" s="247"/>
      <c r="P468" s="247"/>
      <c r="Q468" s="266"/>
      <c r="R468" s="246"/>
      <c r="S468" s="246"/>
    </row>
    <row r="469" spans="4:19" ht="15" customHeight="1" x14ac:dyDescent="0.2">
      <c r="D469" s="246"/>
      <c r="E469" s="246"/>
      <c r="F469" s="253"/>
      <c r="G469" s="246"/>
      <c r="H469" s="246"/>
      <c r="I469" s="246"/>
      <c r="J469" s="247"/>
      <c r="M469" s="263"/>
      <c r="N469" s="263"/>
      <c r="O469" s="247"/>
      <c r="P469" s="247"/>
      <c r="Q469" s="266"/>
      <c r="R469" s="246"/>
      <c r="S469" s="246"/>
    </row>
    <row r="470" spans="4:19" ht="15" customHeight="1" x14ac:dyDescent="0.2">
      <c r="D470" s="246"/>
      <c r="E470" s="246"/>
      <c r="F470" s="253"/>
      <c r="G470" s="246"/>
      <c r="H470" s="246"/>
      <c r="I470" s="246"/>
      <c r="J470" s="247"/>
      <c r="M470" s="263"/>
      <c r="N470" s="263"/>
      <c r="O470" s="247"/>
      <c r="P470" s="247"/>
      <c r="Q470" s="266"/>
      <c r="R470" s="246"/>
      <c r="S470" s="246"/>
    </row>
    <row r="471" spans="4:19" ht="15" customHeight="1" x14ac:dyDescent="0.2">
      <c r="D471" s="246"/>
      <c r="E471" s="246"/>
      <c r="F471" s="253"/>
      <c r="G471" s="246"/>
      <c r="H471" s="246"/>
      <c r="I471" s="246"/>
      <c r="J471" s="247"/>
      <c r="M471" s="263"/>
      <c r="N471" s="263"/>
      <c r="O471" s="247"/>
      <c r="P471" s="247"/>
      <c r="Q471" s="266"/>
      <c r="R471" s="246"/>
      <c r="S471" s="246"/>
    </row>
    <row r="472" spans="4:19" ht="15" customHeight="1" x14ac:dyDescent="0.2">
      <c r="D472" s="246"/>
      <c r="E472" s="246"/>
      <c r="F472" s="253"/>
      <c r="G472" s="246"/>
      <c r="H472" s="246"/>
      <c r="I472" s="246"/>
      <c r="J472" s="247"/>
      <c r="M472" s="263"/>
      <c r="N472" s="263"/>
      <c r="O472" s="247"/>
      <c r="P472" s="247"/>
      <c r="Q472" s="266"/>
      <c r="R472" s="246"/>
      <c r="S472" s="246"/>
    </row>
    <row r="473" spans="4:19" ht="15" customHeight="1" x14ac:dyDescent="0.2">
      <c r="D473" s="246"/>
      <c r="E473" s="246"/>
      <c r="F473" s="253"/>
      <c r="G473" s="246"/>
      <c r="H473" s="246"/>
      <c r="I473" s="246"/>
      <c r="J473" s="247"/>
      <c r="M473" s="263"/>
      <c r="N473" s="263"/>
      <c r="O473" s="247"/>
      <c r="P473" s="247"/>
      <c r="Q473" s="266"/>
      <c r="R473" s="246"/>
      <c r="S473" s="246"/>
    </row>
    <row r="474" spans="4:19" ht="15" customHeight="1" x14ac:dyDescent="0.2">
      <c r="D474" s="246"/>
      <c r="E474" s="246"/>
      <c r="F474" s="253"/>
      <c r="G474" s="246"/>
      <c r="H474" s="246"/>
      <c r="I474" s="246"/>
      <c r="J474" s="247"/>
      <c r="M474" s="263"/>
      <c r="N474" s="263"/>
      <c r="O474" s="247"/>
      <c r="P474" s="247"/>
      <c r="Q474" s="266"/>
      <c r="R474" s="246"/>
      <c r="S474" s="246"/>
    </row>
    <row r="475" spans="4:19" ht="15" customHeight="1" x14ac:dyDescent="0.2">
      <c r="D475" s="246"/>
      <c r="E475" s="246"/>
      <c r="F475" s="253"/>
      <c r="G475" s="246"/>
      <c r="H475" s="246"/>
      <c r="I475" s="246"/>
      <c r="J475" s="247"/>
      <c r="M475" s="263"/>
      <c r="N475" s="263"/>
      <c r="O475" s="247"/>
      <c r="P475" s="247"/>
      <c r="Q475" s="266"/>
      <c r="R475" s="246"/>
      <c r="S475" s="246"/>
    </row>
    <row r="476" spans="4:19" ht="15" customHeight="1" x14ac:dyDescent="0.2">
      <c r="D476" s="246"/>
      <c r="E476" s="246"/>
      <c r="F476" s="253"/>
      <c r="G476" s="246"/>
      <c r="H476" s="246"/>
      <c r="I476" s="246"/>
      <c r="J476" s="247"/>
      <c r="M476" s="263"/>
      <c r="N476" s="263"/>
      <c r="O476" s="247"/>
      <c r="P476" s="247"/>
      <c r="Q476" s="266"/>
      <c r="R476" s="246"/>
      <c r="S476" s="246"/>
    </row>
    <row r="477" spans="4:19" ht="15" customHeight="1" x14ac:dyDescent="0.2">
      <c r="D477" s="246"/>
      <c r="E477" s="246"/>
      <c r="F477" s="253"/>
      <c r="G477" s="246"/>
      <c r="H477" s="246"/>
      <c r="I477" s="246"/>
      <c r="J477" s="247"/>
      <c r="M477" s="263"/>
      <c r="N477" s="263"/>
      <c r="O477" s="247"/>
      <c r="P477" s="247"/>
      <c r="Q477" s="266"/>
      <c r="R477" s="246"/>
      <c r="S477" s="246"/>
    </row>
    <row r="478" spans="4:19" ht="15" customHeight="1" x14ac:dyDescent="0.2">
      <c r="D478" s="246"/>
      <c r="E478" s="246"/>
      <c r="F478" s="253"/>
      <c r="G478" s="246"/>
      <c r="H478" s="246"/>
      <c r="I478" s="246"/>
      <c r="J478" s="247"/>
      <c r="M478" s="263"/>
      <c r="N478" s="263"/>
      <c r="O478" s="247"/>
      <c r="P478" s="247"/>
      <c r="Q478" s="266"/>
      <c r="R478" s="246"/>
      <c r="S478" s="246"/>
    </row>
    <row r="479" spans="4:19" ht="15" customHeight="1" x14ac:dyDescent="0.2">
      <c r="D479" s="246"/>
      <c r="E479" s="246"/>
      <c r="F479" s="253"/>
      <c r="G479" s="246"/>
      <c r="H479" s="246"/>
      <c r="I479" s="246"/>
      <c r="J479" s="247"/>
      <c r="M479" s="263"/>
      <c r="N479" s="263"/>
      <c r="O479" s="247"/>
      <c r="P479" s="247"/>
      <c r="Q479" s="266"/>
      <c r="R479" s="246"/>
      <c r="S479" s="246"/>
    </row>
    <row r="480" spans="4:19" ht="15" customHeight="1" x14ac:dyDescent="0.2">
      <c r="D480" s="246"/>
      <c r="E480" s="246"/>
      <c r="F480" s="253"/>
      <c r="G480" s="246"/>
      <c r="H480" s="246"/>
      <c r="I480" s="246"/>
      <c r="J480" s="247"/>
      <c r="M480" s="263"/>
      <c r="N480" s="263"/>
      <c r="O480" s="247"/>
      <c r="P480" s="247"/>
      <c r="Q480" s="266"/>
      <c r="R480" s="246"/>
      <c r="S480" s="246"/>
    </row>
    <row r="481" spans="4:19" ht="15" customHeight="1" x14ac:dyDescent="0.2">
      <c r="D481" s="246"/>
      <c r="E481" s="246"/>
      <c r="F481" s="253"/>
      <c r="G481" s="246"/>
      <c r="H481" s="246"/>
      <c r="I481" s="246"/>
      <c r="J481" s="247"/>
      <c r="M481" s="263"/>
      <c r="N481" s="263"/>
      <c r="O481" s="247"/>
      <c r="P481" s="247"/>
      <c r="Q481" s="266"/>
      <c r="R481" s="246"/>
      <c r="S481" s="246"/>
    </row>
    <row r="482" spans="4:19" ht="15" customHeight="1" x14ac:dyDescent="0.2">
      <c r="D482" s="246"/>
      <c r="E482" s="246"/>
      <c r="F482" s="253"/>
      <c r="G482" s="246"/>
      <c r="H482" s="246"/>
      <c r="I482" s="246"/>
      <c r="J482" s="247"/>
      <c r="M482" s="263"/>
      <c r="N482" s="263"/>
      <c r="O482" s="247"/>
      <c r="P482" s="247"/>
      <c r="Q482" s="266"/>
      <c r="R482" s="246"/>
      <c r="S482" s="246"/>
    </row>
    <row r="483" spans="4:19" ht="15" customHeight="1" x14ac:dyDescent="0.2">
      <c r="D483" s="246"/>
      <c r="E483" s="246"/>
      <c r="F483" s="253"/>
      <c r="G483" s="246"/>
      <c r="H483" s="246"/>
      <c r="I483" s="246"/>
      <c r="J483" s="247"/>
      <c r="M483" s="263"/>
      <c r="N483" s="263"/>
      <c r="O483" s="247"/>
      <c r="P483" s="247"/>
      <c r="Q483" s="266"/>
      <c r="R483" s="246"/>
      <c r="S483" s="246"/>
    </row>
    <row r="484" spans="4:19" ht="15" customHeight="1" x14ac:dyDescent="0.2">
      <c r="D484" s="246"/>
      <c r="E484" s="246"/>
      <c r="F484" s="253"/>
      <c r="G484" s="246"/>
      <c r="H484" s="246"/>
      <c r="I484" s="246"/>
      <c r="J484" s="247"/>
      <c r="M484" s="263"/>
      <c r="N484" s="263"/>
      <c r="O484" s="247"/>
      <c r="P484" s="247"/>
      <c r="Q484" s="266"/>
      <c r="R484" s="246"/>
      <c r="S484" s="246"/>
    </row>
    <row r="485" spans="4:19" ht="15" customHeight="1" x14ac:dyDescent="0.2">
      <c r="D485" s="246"/>
      <c r="E485" s="246"/>
      <c r="F485" s="253"/>
      <c r="G485" s="246"/>
      <c r="H485" s="246"/>
      <c r="I485" s="246"/>
      <c r="J485" s="247"/>
      <c r="M485" s="263"/>
      <c r="N485" s="263"/>
      <c r="O485" s="247"/>
      <c r="P485" s="247"/>
      <c r="Q485" s="266"/>
      <c r="R485" s="246"/>
      <c r="S485" s="246"/>
    </row>
    <row r="486" spans="4:19" ht="15" customHeight="1" x14ac:dyDescent="0.2">
      <c r="D486" s="246"/>
      <c r="E486" s="246"/>
      <c r="F486" s="253"/>
      <c r="G486" s="246"/>
      <c r="H486" s="246"/>
      <c r="I486" s="246"/>
      <c r="J486" s="247"/>
      <c r="M486" s="263"/>
      <c r="N486" s="263"/>
      <c r="O486" s="247"/>
      <c r="P486" s="247"/>
      <c r="Q486" s="266"/>
      <c r="R486" s="246"/>
      <c r="S486" s="246"/>
    </row>
    <row r="487" spans="4:19" ht="15" customHeight="1" x14ac:dyDescent="0.2">
      <c r="D487" s="246"/>
      <c r="E487" s="246"/>
      <c r="F487" s="253"/>
      <c r="G487" s="246"/>
      <c r="H487" s="246"/>
      <c r="I487" s="246"/>
      <c r="J487" s="247"/>
      <c r="M487" s="263"/>
      <c r="N487" s="263"/>
      <c r="O487" s="247"/>
      <c r="P487" s="247"/>
      <c r="Q487" s="266"/>
      <c r="R487" s="246"/>
      <c r="S487" s="246"/>
    </row>
    <row r="488" spans="4:19" ht="15" customHeight="1" x14ac:dyDescent="0.2">
      <c r="D488" s="246"/>
      <c r="E488" s="246"/>
      <c r="F488" s="253"/>
      <c r="G488" s="246"/>
      <c r="H488" s="246"/>
      <c r="I488" s="246"/>
      <c r="J488" s="247"/>
      <c r="M488" s="263"/>
      <c r="N488" s="263"/>
      <c r="O488" s="247"/>
      <c r="P488" s="247"/>
      <c r="Q488" s="266"/>
      <c r="R488" s="246"/>
      <c r="S488" s="246"/>
    </row>
    <row r="489" spans="4:19" ht="15" customHeight="1" x14ac:dyDescent="0.2">
      <c r="D489" s="246"/>
      <c r="E489" s="246"/>
      <c r="F489" s="253"/>
      <c r="G489" s="246"/>
      <c r="H489" s="246"/>
      <c r="I489" s="246"/>
      <c r="J489" s="247"/>
      <c r="M489" s="263"/>
      <c r="N489" s="263"/>
      <c r="O489" s="247"/>
      <c r="P489" s="247"/>
      <c r="Q489" s="266"/>
      <c r="R489" s="246"/>
      <c r="S489" s="246"/>
    </row>
    <row r="490" spans="4:19" ht="15" customHeight="1" x14ac:dyDescent="0.2">
      <c r="D490" s="246"/>
      <c r="E490" s="246"/>
      <c r="F490" s="253"/>
      <c r="G490" s="246"/>
      <c r="H490" s="246"/>
      <c r="I490" s="246"/>
      <c r="J490" s="247"/>
      <c r="M490" s="263"/>
      <c r="N490" s="263"/>
      <c r="O490" s="247"/>
      <c r="P490" s="247"/>
      <c r="Q490" s="266"/>
      <c r="R490" s="246"/>
      <c r="S490" s="246"/>
    </row>
    <row r="491" spans="4:19" ht="15" customHeight="1" x14ac:dyDescent="0.2">
      <c r="D491" s="246"/>
      <c r="E491" s="246"/>
      <c r="F491" s="253"/>
      <c r="G491" s="246"/>
      <c r="H491" s="246"/>
      <c r="I491" s="246"/>
      <c r="J491" s="247"/>
      <c r="M491" s="263"/>
      <c r="N491" s="263"/>
      <c r="O491" s="247"/>
      <c r="P491" s="247"/>
      <c r="Q491" s="266"/>
      <c r="R491" s="246"/>
      <c r="S491" s="246"/>
    </row>
    <row r="492" spans="4:19" ht="15" customHeight="1" x14ac:dyDescent="0.2">
      <c r="D492" s="246"/>
      <c r="E492" s="246"/>
      <c r="F492" s="253"/>
      <c r="G492" s="246"/>
      <c r="H492" s="246"/>
      <c r="I492" s="246"/>
      <c r="J492" s="247"/>
      <c r="M492" s="263"/>
      <c r="N492" s="263"/>
      <c r="O492" s="247"/>
      <c r="P492" s="247"/>
      <c r="Q492" s="266"/>
      <c r="R492" s="246"/>
      <c r="S492" s="246"/>
    </row>
    <row r="493" spans="4:19" ht="15" customHeight="1" x14ac:dyDescent="0.2">
      <c r="D493" s="246"/>
      <c r="E493" s="246"/>
      <c r="F493" s="253"/>
      <c r="G493" s="246"/>
      <c r="H493" s="246"/>
      <c r="I493" s="246"/>
      <c r="J493" s="247"/>
      <c r="M493" s="263"/>
      <c r="N493" s="263"/>
      <c r="O493" s="247"/>
      <c r="P493" s="247"/>
      <c r="Q493" s="266"/>
      <c r="R493" s="246"/>
      <c r="S493" s="246"/>
    </row>
    <row r="494" spans="4:19" ht="15" customHeight="1" x14ac:dyDescent="0.2">
      <c r="D494" s="246"/>
      <c r="E494" s="246"/>
      <c r="F494" s="253"/>
      <c r="G494" s="246"/>
      <c r="H494" s="246"/>
      <c r="I494" s="246"/>
      <c r="J494" s="247"/>
      <c r="M494" s="263"/>
      <c r="N494" s="263"/>
      <c r="O494" s="247"/>
      <c r="P494" s="247"/>
      <c r="Q494" s="266"/>
      <c r="R494" s="246"/>
      <c r="S494" s="246"/>
    </row>
    <row r="495" spans="4:19" ht="15" customHeight="1" x14ac:dyDescent="0.2">
      <c r="D495" s="246"/>
      <c r="E495" s="246"/>
      <c r="F495" s="253"/>
      <c r="G495" s="246"/>
      <c r="H495" s="246"/>
      <c r="I495" s="246"/>
      <c r="J495" s="247"/>
      <c r="M495" s="263"/>
      <c r="N495" s="263"/>
      <c r="O495" s="247"/>
      <c r="P495" s="247"/>
      <c r="Q495" s="266"/>
      <c r="R495" s="246"/>
      <c r="S495" s="246"/>
    </row>
    <row r="496" spans="4:19" ht="15" customHeight="1" x14ac:dyDescent="0.2">
      <c r="D496" s="246"/>
      <c r="E496" s="246"/>
      <c r="F496" s="253"/>
      <c r="G496" s="246"/>
      <c r="H496" s="246"/>
      <c r="I496" s="246"/>
      <c r="J496" s="247"/>
      <c r="M496" s="263"/>
      <c r="N496" s="263"/>
      <c r="O496" s="247"/>
      <c r="P496" s="247"/>
      <c r="Q496" s="266"/>
      <c r="R496" s="246"/>
      <c r="S496" s="246"/>
    </row>
    <row r="497" spans="4:19" ht="15" customHeight="1" x14ac:dyDescent="0.2">
      <c r="D497" s="246"/>
      <c r="E497" s="246"/>
      <c r="F497" s="253"/>
      <c r="G497" s="246"/>
      <c r="H497" s="246"/>
      <c r="I497" s="246"/>
      <c r="J497" s="247"/>
      <c r="M497" s="263"/>
      <c r="N497" s="263"/>
      <c r="O497" s="247"/>
      <c r="P497" s="247"/>
      <c r="Q497" s="266"/>
      <c r="R497" s="246"/>
      <c r="S497" s="246"/>
    </row>
    <row r="498" spans="4:19" ht="15" customHeight="1" x14ac:dyDescent="0.2">
      <c r="D498" s="246"/>
      <c r="E498" s="246"/>
      <c r="F498" s="253"/>
      <c r="G498" s="246"/>
      <c r="H498" s="246"/>
      <c r="I498" s="246"/>
      <c r="J498" s="247"/>
      <c r="M498" s="263"/>
      <c r="N498" s="263"/>
      <c r="O498" s="247"/>
      <c r="P498" s="247"/>
      <c r="Q498" s="266"/>
      <c r="R498" s="246"/>
      <c r="S498" s="246"/>
    </row>
    <row r="499" spans="4:19" ht="15" customHeight="1" x14ac:dyDescent="0.2">
      <c r="D499" s="246"/>
      <c r="E499" s="246"/>
      <c r="F499" s="253"/>
      <c r="G499" s="246"/>
      <c r="H499" s="246"/>
      <c r="I499" s="246"/>
      <c r="J499" s="247"/>
      <c r="M499" s="263"/>
      <c r="N499" s="263"/>
      <c r="O499" s="247"/>
      <c r="P499" s="247"/>
      <c r="Q499" s="266"/>
      <c r="R499" s="246"/>
      <c r="S499" s="246"/>
    </row>
    <row r="500" spans="4:19" ht="15" customHeight="1" x14ac:dyDescent="0.2">
      <c r="D500" s="246"/>
      <c r="E500" s="246"/>
      <c r="F500" s="253"/>
      <c r="G500" s="246"/>
      <c r="H500" s="246"/>
      <c r="I500" s="246"/>
      <c r="J500" s="247"/>
      <c r="M500" s="263"/>
      <c r="N500" s="263"/>
      <c r="O500" s="247"/>
      <c r="P500" s="247"/>
      <c r="Q500" s="266"/>
      <c r="R500" s="246"/>
      <c r="S500" s="246"/>
    </row>
    <row r="501" spans="4:19" ht="15" customHeight="1" x14ac:dyDescent="0.2">
      <c r="D501" s="246"/>
      <c r="E501" s="246"/>
      <c r="F501" s="253"/>
      <c r="G501" s="246"/>
      <c r="H501" s="246"/>
      <c r="I501" s="246"/>
      <c r="J501" s="247"/>
      <c r="M501" s="263"/>
      <c r="N501" s="263"/>
      <c r="O501" s="247"/>
      <c r="P501" s="247"/>
      <c r="Q501" s="266"/>
      <c r="R501" s="246"/>
      <c r="S501" s="246"/>
    </row>
    <row r="502" spans="4:19" ht="15" customHeight="1" x14ac:dyDescent="0.2">
      <c r="D502" s="246"/>
      <c r="E502" s="246"/>
      <c r="F502" s="253"/>
      <c r="G502" s="246"/>
      <c r="H502" s="246"/>
      <c r="I502" s="246"/>
      <c r="J502" s="247"/>
      <c r="M502" s="263"/>
      <c r="N502" s="263"/>
      <c r="O502" s="247"/>
      <c r="P502" s="247"/>
      <c r="Q502" s="266"/>
      <c r="R502" s="246"/>
      <c r="S502" s="246"/>
    </row>
  </sheetData>
  <autoFilter ref="D4:S271" xr:uid="{4CF197B8-EFC6-40B3-BEAC-F63F95A70854}">
    <filterColumn colId="1">
      <customFilters>
        <customFilter val="*gt*"/>
      </customFilters>
    </filterColumn>
    <filterColumn colId="2">
      <filters>
        <filter val="Import Strategies"/>
        <filter val="Load Position"/>
      </filters>
    </filterColumn>
  </autoFilter>
  <sortState xmlns:xlrd2="http://schemas.microsoft.com/office/spreadsheetml/2017/richdata2" ref="E247:E270">
    <sortCondition ref="E247:E27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6539E-774F-4D34-82C1-E336D87C703B}">
  <sheetPr codeName="Sheet24">
    <outlinePr summaryBelow="0" summaryRight="0"/>
  </sheetPr>
  <dimension ref="D1:GT866"/>
  <sheetViews>
    <sheetView showGridLines="0" zoomScaleNormal="100" workbookViewId="0">
      <selection activeCell="D3" sqref="D3:E3"/>
    </sheetView>
  </sheetViews>
  <sheetFormatPr defaultColWidth="5.625" defaultRowHeight="23.25" customHeight="1" outlineLevelRow="1" outlineLevelCol="1" x14ac:dyDescent="0.25"/>
  <cols>
    <col min="1" max="3" width="0.25" style="55" customWidth="1"/>
    <col min="4" max="4" width="8.375" style="55" customWidth="1"/>
    <col min="5" max="5" width="0.875" style="55" customWidth="1"/>
    <col min="6" max="6" width="5.875" style="55" customWidth="1" outlineLevel="1"/>
    <col min="7" max="7" width="0.625" style="55" customWidth="1" outlineLevel="1"/>
    <col min="8" max="8" width="5.875" style="55" customWidth="1" outlineLevel="1"/>
    <col min="9" max="9" width="0.625" style="55" customWidth="1" outlineLevel="1"/>
    <col min="10" max="10" width="5.875" style="55" customWidth="1" outlineLevel="1"/>
    <col min="11" max="11" width="0.625" style="55" customWidth="1" outlineLevel="1"/>
    <col min="12" max="12" width="5.875" style="55" customWidth="1" outlineLevel="1"/>
    <col min="13" max="13" width="0.625" style="55" customWidth="1" outlineLevel="1"/>
    <col min="14" max="14" width="5.875" style="55" customWidth="1" outlineLevel="1"/>
    <col min="15" max="15" width="0.625" style="55" customWidth="1" outlineLevel="1"/>
    <col min="16" max="16" width="5.875" style="55" customWidth="1" outlineLevel="1"/>
    <col min="17" max="17" width="0.875" style="55" customWidth="1"/>
    <col min="18" max="18" width="5.875" style="55" customWidth="1"/>
    <col min="19" max="19" width="0.625" style="55" customWidth="1"/>
    <col min="20" max="20" width="5.875" style="55" customWidth="1"/>
    <col min="21" max="21" width="0.625" style="55" customWidth="1"/>
    <col min="22" max="22" width="5.875" style="55" customWidth="1"/>
    <col min="23" max="23" width="0.625" style="55" customWidth="1"/>
    <col min="24" max="24" width="5.875" style="55" customWidth="1"/>
    <col min="25" max="25" width="0.625" style="55" customWidth="1"/>
    <col min="26" max="26" width="5.875" style="55" customWidth="1"/>
    <col min="27" max="27" width="0.625" style="55" customWidth="1"/>
    <col min="28" max="28" width="5.875" style="55" customWidth="1"/>
    <col min="29" max="29" width="0.625" style="55" customWidth="1"/>
    <col min="30" max="30" width="5.875" style="55" customWidth="1"/>
    <col min="31" max="31" width="0.625" style="55" customWidth="1"/>
    <col min="32" max="32" width="5.875" style="55" customWidth="1"/>
    <col min="33" max="33" width="0.625" style="55" customWidth="1"/>
    <col min="34" max="34" width="5.875" style="55" customWidth="1"/>
    <col min="35" max="35" width="0.625" style="55" customWidth="1"/>
    <col min="36" max="36" width="5.875" style="55" customWidth="1"/>
    <col min="37" max="37" width="0.625" style="55" customWidth="1"/>
    <col min="38" max="38" width="5.875" style="55" customWidth="1"/>
    <col min="39" max="39" width="0.875" style="55" customWidth="1"/>
    <col min="40" max="40" width="5.875" style="55" customWidth="1" outlineLevel="1"/>
    <col min="41" max="41" width="0.625" style="55" customWidth="1" outlineLevel="1"/>
    <col min="42" max="42" width="5.875" style="55" customWidth="1" outlineLevel="1"/>
    <col min="43" max="43" width="0.625" style="55" customWidth="1" outlineLevel="1"/>
    <col min="44" max="44" width="5.875" style="55" customWidth="1" outlineLevel="1"/>
    <col min="45" max="45" width="0.625" style="55" customWidth="1" outlineLevel="1"/>
    <col min="46" max="46" width="5.875" style="55" customWidth="1" outlineLevel="1"/>
    <col min="47" max="47" width="0.625" style="55" customWidth="1" outlineLevel="1"/>
    <col min="48" max="48" width="5.875" style="55" customWidth="1" outlineLevel="1"/>
    <col min="49" max="49" width="0.625" style="55" customWidth="1" outlineLevel="1"/>
    <col min="50" max="50" width="5.875" style="55" customWidth="1" outlineLevel="1"/>
    <col min="51" max="51" width="0.625" style="55" customWidth="1" outlineLevel="1"/>
    <col min="52" max="52" width="5.875" style="55" customWidth="1" outlineLevel="1"/>
    <col min="53" max="53" width="0.625" style="55" customWidth="1" outlineLevel="1"/>
    <col min="54" max="54" width="5.875" style="55" customWidth="1" outlineLevel="1"/>
    <col min="55" max="55" width="0.625" style="55" customWidth="1" outlineLevel="1"/>
    <col min="56" max="56" width="5.875" style="55" customWidth="1" outlineLevel="1"/>
    <col min="57" max="57" width="0.875" style="55" customWidth="1"/>
    <col min="58" max="58" width="5.875" style="55" customWidth="1" outlineLevel="1"/>
    <col min="59" max="59" width="0.875" style="55" customWidth="1" outlineLevel="1"/>
    <col min="60" max="60" width="5.875" style="55" customWidth="1" outlineLevel="1"/>
    <col min="61" max="61" width="0.875" style="55" customWidth="1" outlineLevel="1"/>
    <col min="62" max="62" width="5.875" style="55" customWidth="1" outlineLevel="1"/>
    <col min="63" max="63" width="0.875" style="55" customWidth="1" outlineLevel="1"/>
    <col min="64" max="64" width="5.875" style="55" customWidth="1" outlineLevel="1"/>
    <col min="65" max="65" width="0.875" style="55" customWidth="1" outlineLevel="1"/>
    <col min="66" max="66" width="5.875" style="55" customWidth="1" outlineLevel="1"/>
    <col min="67" max="67" width="0.875" style="55" customWidth="1" collapsed="1"/>
    <col min="68" max="68" width="29.75" style="55" hidden="1" customWidth="1" outlineLevel="1"/>
    <col min="69" max="69" width="0.875" style="55" hidden="1" customWidth="1" outlineLevel="1"/>
    <col min="70" max="70" width="35.75" style="55" hidden="1" customWidth="1" outlineLevel="1"/>
    <col min="71" max="71" width="2.25" style="55" customWidth="1"/>
    <col min="72" max="72" width="5.875" style="223" customWidth="1" outlineLevel="1"/>
    <col min="73" max="73" width="0.875" style="55" customWidth="1" outlineLevel="1"/>
    <col min="74" max="74" width="5.875" style="223" customWidth="1" outlineLevel="1"/>
    <col min="75" max="75" width="0.875" style="55" customWidth="1" outlineLevel="1"/>
    <col min="76" max="76" width="5.875" style="223" customWidth="1" outlineLevel="1"/>
    <col min="77" max="77" width="0.875" style="55" customWidth="1" outlineLevel="1"/>
    <col min="78" max="78" width="5.875" style="223" customWidth="1" outlineLevel="1"/>
    <col min="79" max="79" width="0.875" style="55" customWidth="1" outlineLevel="1"/>
    <col min="80" max="80" width="5.875" style="223" customWidth="1" outlineLevel="1"/>
    <col min="81" max="81" width="0.875" style="55" customWidth="1" outlineLevel="1"/>
    <col min="82" max="82" width="5.875" style="223" customWidth="1" outlineLevel="1"/>
    <col min="83" max="83" width="0.875" style="55" customWidth="1" outlineLevel="1"/>
    <col min="84" max="84" width="5.875" style="223" customWidth="1" outlineLevel="1"/>
    <col min="85" max="85" width="0.875" style="55" customWidth="1" outlineLevel="1"/>
    <col min="86" max="86" width="5.875" style="223" customWidth="1" outlineLevel="1"/>
    <col min="87" max="87" width="0.875" style="55" customWidth="1" outlineLevel="1"/>
    <col min="88" max="88" width="5.875" style="223" customWidth="1" outlineLevel="1"/>
    <col min="89" max="89" width="0.875" style="55" customWidth="1" outlineLevel="1"/>
    <col min="90" max="90" width="5.875" style="223" customWidth="1" outlineLevel="1"/>
    <col min="91" max="91" width="0.875" style="55" customWidth="1" outlineLevel="1"/>
    <col min="92" max="92" width="5.875" style="223" customWidth="1" outlineLevel="1"/>
    <col min="93" max="93" width="0.875" style="55" customWidth="1" outlineLevel="1"/>
    <col min="94" max="94" width="5.875" style="223" customWidth="1" outlineLevel="1"/>
    <col min="95" max="95" width="0.875" style="55" customWidth="1" outlineLevel="1"/>
    <col min="96" max="96" width="5.875" style="223" customWidth="1" outlineLevel="1"/>
    <col min="97" max="97" width="0.875" style="55" customWidth="1" outlineLevel="1"/>
    <col min="98" max="98" width="5.875" style="223" customWidth="1" outlineLevel="1"/>
    <col min="99" max="99" width="0.875" style="55" customWidth="1" outlineLevel="1"/>
    <col min="100" max="100" width="5.875" style="223" customWidth="1" outlineLevel="1"/>
    <col min="101" max="101" width="0.875" style="55" customWidth="1" outlineLevel="1"/>
    <col min="102" max="102" width="5.875" style="223" customWidth="1" outlineLevel="1"/>
    <col min="103" max="103" width="0.875" style="55" customWidth="1" outlineLevel="1"/>
    <col min="104" max="104" width="5.875" style="223" customWidth="1" outlineLevel="1"/>
    <col min="105" max="105" width="0.875" style="55" customWidth="1" outlineLevel="1"/>
    <col min="106" max="106" width="5.875" style="223" customWidth="1" outlineLevel="1"/>
    <col min="107" max="107" width="0.875" style="55" customWidth="1" outlineLevel="1"/>
    <col min="108" max="108" width="5.875" style="223" customWidth="1" outlineLevel="1"/>
    <col min="109" max="109" width="0.875" style="55" customWidth="1" outlineLevel="1"/>
    <col min="110" max="110" width="5.875" style="223" customWidth="1" outlineLevel="1"/>
    <col min="111" max="111" width="0.875" style="55" customWidth="1" outlineLevel="1"/>
    <col min="112" max="112" width="5.875" style="223" customWidth="1" outlineLevel="1"/>
    <col min="113" max="113" width="0.875" style="55" customWidth="1" outlineLevel="1"/>
    <col min="114" max="114" width="5.875" style="223" customWidth="1" outlineLevel="1"/>
    <col min="115" max="115" width="0.875" style="55" customWidth="1" outlineLevel="1"/>
    <col min="116" max="116" width="5.875" style="223" customWidth="1" outlineLevel="1"/>
    <col min="117" max="117" width="0.875" style="55" customWidth="1" outlineLevel="1"/>
    <col min="118" max="118" width="5.875" style="223" customWidth="1" outlineLevel="1"/>
    <col min="119" max="119" width="0.875" style="55" customWidth="1" outlineLevel="1"/>
    <col min="120" max="120" width="5.875" style="223" customWidth="1" outlineLevel="1"/>
    <col min="121" max="121" width="0.875" style="55" customWidth="1" outlineLevel="1"/>
    <col min="122" max="122" width="5.875" style="223" customWidth="1" outlineLevel="1"/>
    <col min="123" max="123" width="0.875" style="55" customWidth="1" outlineLevel="1"/>
    <col min="124" max="124" width="5.875" style="223" customWidth="1" outlineLevel="1"/>
    <col min="125" max="125" width="0.875" style="55" customWidth="1" outlineLevel="1"/>
    <col min="126" max="126" width="5.875" style="223" customWidth="1" outlineLevel="1"/>
    <col min="127" max="127" width="0.875" style="55" customWidth="1" outlineLevel="1"/>
    <col min="128" max="128" width="5.875" style="223" customWidth="1" outlineLevel="1"/>
    <col min="129" max="129" width="0.875" style="55" customWidth="1" outlineLevel="1"/>
    <col min="130" max="130" width="5.875" style="223" customWidth="1" outlineLevel="1"/>
    <col min="131" max="131" width="0.875" style="55" customWidth="1" outlineLevel="1"/>
    <col min="132" max="132" width="5.875" style="223" customWidth="1" outlineLevel="1"/>
    <col min="133" max="133" width="0.875" style="55" customWidth="1" outlineLevel="1"/>
    <col min="134" max="134" width="5.875" style="223" customWidth="1" outlineLevel="1"/>
    <col min="135" max="135" width="0.875" style="55" customWidth="1" outlineLevel="1"/>
    <col min="136" max="136" width="5.875" style="223" customWidth="1" outlineLevel="1"/>
    <col min="137" max="137" width="2.625" style="55" customWidth="1"/>
    <col min="138" max="138" width="5.875" style="229" customWidth="1" outlineLevel="1"/>
    <col min="139" max="139" width="0.875" style="229" customWidth="1" outlineLevel="1"/>
    <col min="140" max="140" width="5.875" style="229" customWidth="1" outlineLevel="1"/>
    <col min="141" max="141" width="0.875" style="229" customWidth="1" outlineLevel="1"/>
    <col min="142" max="142" width="5.875" style="229" customWidth="1" outlineLevel="1"/>
    <col min="143" max="143" width="0.875" style="229" customWidth="1" outlineLevel="1"/>
    <col min="144" max="144" width="5.875" style="229" customWidth="1" outlineLevel="1"/>
    <col min="145" max="145" width="0.875" style="229" customWidth="1" outlineLevel="1"/>
    <col min="146" max="146" width="5.875" style="229" customWidth="1" outlineLevel="1"/>
    <col min="147" max="147" width="0.875" style="229" customWidth="1" outlineLevel="1"/>
    <col min="148" max="148" width="5.875" style="229" customWidth="1" outlineLevel="1"/>
    <col min="149" max="149" width="0.875" style="229" customWidth="1" outlineLevel="1"/>
    <col min="150" max="150" width="5.875" style="229" customWidth="1" outlineLevel="1"/>
    <col min="151" max="151" width="0.875" style="229" customWidth="1" outlineLevel="1"/>
    <col min="152" max="152" width="5.875" style="229" customWidth="1" outlineLevel="1"/>
    <col min="153" max="153" width="0.875" style="229" customWidth="1" outlineLevel="1"/>
    <col min="154" max="154" width="5.875" style="229" customWidth="1" outlineLevel="1"/>
    <col min="155" max="155" width="0.875" style="229" customWidth="1" outlineLevel="1"/>
    <col min="156" max="156" width="5.875" style="229" customWidth="1" outlineLevel="1"/>
    <col min="157" max="157" width="0.875" style="229" customWidth="1" outlineLevel="1"/>
    <col min="158" max="158" width="5.875" style="229" customWidth="1" outlineLevel="1"/>
    <col min="159" max="159" width="0.875" style="229" customWidth="1" outlineLevel="1"/>
    <col min="160" max="160" width="5.875" style="229" customWidth="1" outlineLevel="1"/>
    <col min="161" max="161" width="0.875" style="229" customWidth="1" outlineLevel="1"/>
    <col min="162" max="162" width="5.875" style="229" customWidth="1" outlineLevel="1"/>
    <col min="163" max="163" width="0.875" style="229" customWidth="1" outlineLevel="1"/>
    <col min="164" max="164" width="5.875" style="229" customWidth="1" outlineLevel="1"/>
    <col min="165" max="165" width="0.875" style="229" customWidth="1" outlineLevel="1"/>
    <col min="166" max="166" width="5.875" style="229" customWidth="1" outlineLevel="1"/>
    <col min="167" max="167" width="0.875" style="229" customWidth="1" outlineLevel="1"/>
    <col min="168" max="168" width="5.875" style="229" customWidth="1" outlineLevel="1"/>
    <col min="169" max="169" width="0.875" style="229" customWidth="1" outlineLevel="1"/>
    <col min="170" max="170" width="5.875" style="229" customWidth="1" outlineLevel="1"/>
    <col min="171" max="171" width="0.875" style="229" customWidth="1" outlineLevel="1"/>
    <col min="172" max="172" width="5.875" style="229" customWidth="1" outlineLevel="1"/>
    <col min="173" max="173" width="0.875" style="229" customWidth="1" outlineLevel="1"/>
    <col min="174" max="174" width="5.875" style="229" customWidth="1" outlineLevel="1"/>
    <col min="175" max="175" width="0.875" style="229" customWidth="1" outlineLevel="1"/>
    <col min="176" max="176" width="5.875" style="229" customWidth="1" outlineLevel="1"/>
    <col min="177" max="177" width="0.875" style="229" customWidth="1" outlineLevel="1"/>
    <col min="178" max="178" width="5.875" style="229" customWidth="1" outlineLevel="1"/>
    <col min="179" max="179" width="0.875" style="229" customWidth="1" outlineLevel="1"/>
    <col min="180" max="180" width="5.875" style="229" customWidth="1" outlineLevel="1"/>
    <col min="181" max="181" width="0.875" style="229" customWidth="1" outlineLevel="1"/>
    <col min="182" max="182" width="5.875" style="229" customWidth="1" outlineLevel="1"/>
    <col min="183" max="183" width="0.875" style="229" customWidth="1" outlineLevel="1"/>
    <col min="184" max="184" width="5.875" style="229" customWidth="1" outlineLevel="1"/>
    <col min="185" max="185" width="0.875" style="229" customWidth="1" outlineLevel="1"/>
    <col min="186" max="186" width="5.875" style="229" customWidth="1" outlineLevel="1"/>
    <col min="187" max="187" width="0.875" style="229" customWidth="1" outlineLevel="1"/>
    <col min="188" max="188" width="5.875" style="229" customWidth="1" outlineLevel="1"/>
    <col min="189" max="189" width="0.875" style="229" customWidth="1" outlineLevel="1"/>
    <col min="190" max="190" width="5.875" style="229" customWidth="1" outlineLevel="1"/>
    <col min="191" max="191" width="0.875" style="229" customWidth="1" outlineLevel="1"/>
    <col min="192" max="192" width="5.875" style="229" customWidth="1" outlineLevel="1"/>
    <col min="193" max="193" width="0.875" style="229" customWidth="1" outlineLevel="1"/>
    <col min="194" max="194" width="5.875" style="229" customWidth="1" outlineLevel="1"/>
    <col min="195" max="195" width="0.875" style="229" customWidth="1" outlineLevel="1"/>
    <col min="196" max="196" width="5.875" style="229" customWidth="1" outlineLevel="1"/>
    <col min="197" max="197" width="0.875" style="229" customWidth="1" outlineLevel="1"/>
    <col min="198" max="198" width="5.875" style="229" customWidth="1" outlineLevel="1"/>
    <col min="199" max="199" width="0.875" style="229" customWidth="1" outlineLevel="1"/>
    <col min="200" max="200" width="5.875" style="229" customWidth="1" outlineLevel="1"/>
    <col min="201" max="201" width="0.875" style="229" customWidth="1" outlineLevel="1"/>
    <col min="202" max="202" width="5.875" style="229" customWidth="1" outlineLevel="1"/>
    <col min="203" max="16384" width="5.625" style="55"/>
  </cols>
  <sheetData>
    <row r="1" spans="4:202" ht="7.5" customHeight="1" x14ac:dyDescent="0.25">
      <c r="AB1"/>
    </row>
    <row r="2" spans="4:202" s="211" customFormat="1" ht="33" customHeight="1" x14ac:dyDescent="0.25">
      <c r="D2" s="233" t="s">
        <v>2485</v>
      </c>
      <c r="F2" s="210"/>
      <c r="AF2" s="221"/>
      <c r="BT2" s="224"/>
      <c r="BV2" s="224"/>
      <c r="BX2" s="224"/>
      <c r="BZ2" s="224"/>
      <c r="CB2" s="224"/>
      <c r="CD2" s="224"/>
      <c r="CF2" s="224"/>
      <c r="CH2" s="224"/>
      <c r="CJ2" s="224"/>
      <c r="CL2" s="224"/>
      <c r="CN2" s="224"/>
      <c r="CP2" s="224"/>
      <c r="CR2" s="224"/>
      <c r="CT2" s="224"/>
      <c r="CV2" s="224"/>
      <c r="CX2" s="224"/>
      <c r="CZ2" s="224"/>
      <c r="DB2" s="224"/>
      <c r="DD2" s="224"/>
      <c r="DF2" s="224"/>
      <c r="DH2" s="224"/>
      <c r="DJ2" s="224"/>
      <c r="DL2" s="224"/>
      <c r="DN2" s="224"/>
      <c r="DP2" s="224"/>
      <c r="DR2" s="224"/>
      <c r="DT2" s="224"/>
      <c r="DV2" s="224"/>
      <c r="DX2" s="224"/>
      <c r="DZ2" s="224"/>
      <c r="EB2" s="224"/>
      <c r="ED2" s="224"/>
      <c r="EF2" s="224"/>
      <c r="EH2" s="230"/>
      <c r="EI2" s="230"/>
      <c r="EJ2" s="230"/>
      <c r="EK2" s="230"/>
      <c r="EL2" s="230"/>
      <c r="EM2" s="230"/>
      <c r="EN2" s="230"/>
      <c r="EO2" s="230"/>
      <c r="EP2" s="230"/>
      <c r="EQ2" s="230"/>
      <c r="ER2" s="230"/>
      <c r="ES2" s="230"/>
      <c r="ET2" s="230"/>
      <c r="EU2" s="230"/>
      <c r="EV2" s="230"/>
      <c r="EW2" s="230"/>
      <c r="EX2" s="230"/>
      <c r="EY2" s="230"/>
      <c r="EZ2" s="230"/>
      <c r="FA2" s="230"/>
      <c r="FB2" s="230"/>
      <c r="FC2" s="230"/>
      <c r="FD2" s="230"/>
      <c r="FE2" s="230"/>
      <c r="FF2" s="230"/>
      <c r="FG2" s="230"/>
      <c r="FH2" s="230"/>
      <c r="FI2" s="230"/>
      <c r="FJ2" s="230"/>
      <c r="FK2" s="230"/>
      <c r="FL2" s="230"/>
      <c r="FM2" s="230"/>
      <c r="FN2" s="230"/>
      <c r="FO2" s="230"/>
      <c r="FP2" s="230"/>
      <c r="FQ2" s="230"/>
      <c r="FR2" s="230"/>
      <c r="FS2" s="230"/>
      <c r="FT2" s="230"/>
      <c r="FU2" s="230"/>
      <c r="FV2" s="230"/>
      <c r="FW2" s="230"/>
      <c r="FX2" s="230"/>
      <c r="FY2" s="230"/>
      <c r="FZ2" s="230"/>
      <c r="GA2" s="230"/>
      <c r="GB2" s="230"/>
      <c r="GC2" s="230"/>
      <c r="GD2" s="230"/>
      <c r="GE2" s="230"/>
      <c r="GF2" s="230"/>
      <c r="GG2" s="230"/>
      <c r="GH2" s="230"/>
      <c r="GI2" s="230"/>
      <c r="GJ2" s="230"/>
      <c r="GK2" s="230"/>
      <c r="GL2" s="230"/>
      <c r="GM2" s="230"/>
      <c r="GN2" s="230"/>
      <c r="GO2" s="230"/>
      <c r="GP2" s="230"/>
      <c r="GQ2" s="230"/>
      <c r="GR2" s="230"/>
      <c r="GS2" s="230"/>
      <c r="GT2" s="232"/>
    </row>
    <row r="3" spans="4:202" ht="14.25" customHeight="1" x14ac:dyDescent="0.25">
      <c r="D3" s="287" t="s">
        <v>2015</v>
      </c>
      <c r="E3" s="288"/>
      <c r="F3" s="285">
        <v>46081</v>
      </c>
      <c r="G3" s="285"/>
      <c r="H3" s="286"/>
      <c r="I3" s="143"/>
      <c r="J3" s="143"/>
      <c r="K3" s="143"/>
      <c r="L3" s="143"/>
      <c r="M3" s="143"/>
      <c r="N3" s="289" t="s">
        <v>2486</v>
      </c>
      <c r="O3" s="290"/>
      <c r="P3" s="290"/>
      <c r="Q3" s="291"/>
      <c r="R3" s="291"/>
      <c r="S3" s="291"/>
      <c r="GT3" s="232"/>
    </row>
    <row r="4" spans="4:202" ht="6.75" customHeight="1" x14ac:dyDescent="0.25">
      <c r="AB4"/>
      <c r="GT4" s="232"/>
    </row>
    <row r="5" spans="4:202" ht="7.5" customHeight="1" x14ac:dyDescent="0.25">
      <c r="AB5"/>
      <c r="GT5" s="232"/>
    </row>
    <row r="6" spans="4:202" ht="30.75" customHeight="1" x14ac:dyDescent="0.25">
      <c r="D6" s="279" t="s">
        <v>1</v>
      </c>
      <c r="F6" s="292" t="s">
        <v>1893</v>
      </c>
      <c r="G6" s="293"/>
      <c r="H6" s="293"/>
      <c r="I6" s="293"/>
      <c r="J6" s="293"/>
      <c r="K6" s="293"/>
      <c r="L6" s="293"/>
      <c r="M6" s="293"/>
      <c r="N6" s="293"/>
      <c r="O6" s="293"/>
      <c r="P6" s="293"/>
      <c r="Q6" s="90"/>
      <c r="R6" s="292" t="s">
        <v>1879</v>
      </c>
      <c r="S6" s="293"/>
      <c r="T6" s="293"/>
      <c r="U6" s="293"/>
      <c r="V6" s="293"/>
      <c r="W6" s="293"/>
      <c r="X6" s="293"/>
      <c r="Y6" s="293"/>
      <c r="Z6" s="293"/>
      <c r="AA6" s="293"/>
      <c r="AB6" s="293"/>
      <c r="AC6" s="293"/>
      <c r="AD6" s="293"/>
      <c r="AE6" s="293"/>
      <c r="AF6" s="293"/>
      <c r="AG6" s="293"/>
      <c r="AH6" s="293"/>
      <c r="AI6" s="293"/>
      <c r="AJ6" s="293"/>
      <c r="AK6" s="293"/>
      <c r="AL6" s="294"/>
      <c r="AM6" s="90"/>
      <c r="AN6" s="292" t="s">
        <v>2260</v>
      </c>
      <c r="AO6" s="293"/>
      <c r="AP6" s="293"/>
      <c r="AQ6" s="293"/>
      <c r="AR6" s="293"/>
      <c r="AS6" s="293"/>
      <c r="AT6" s="293"/>
      <c r="AU6" s="293"/>
      <c r="AV6" s="293"/>
      <c r="AW6" s="293"/>
      <c r="AX6" s="293"/>
      <c r="AY6" s="293"/>
      <c r="AZ6" s="293"/>
      <c r="BA6" s="293"/>
      <c r="BB6" s="293"/>
      <c r="BC6" s="293"/>
      <c r="BD6" s="294"/>
      <c r="BE6" s="90"/>
      <c r="BF6" s="298" t="s">
        <v>3504</v>
      </c>
      <c r="BG6" s="299"/>
      <c r="BH6" s="299"/>
      <c r="BI6" s="299"/>
      <c r="BJ6" s="299"/>
      <c r="BK6" s="299"/>
      <c r="BL6" s="299"/>
      <c r="BM6" s="299"/>
      <c r="BN6" s="300"/>
      <c r="BO6" s="90"/>
      <c r="BP6" s="282" t="s">
        <v>1891</v>
      </c>
      <c r="BR6" s="282" t="s">
        <v>2253</v>
      </c>
      <c r="GT6" s="232"/>
    </row>
    <row r="7" spans="4:202" ht="2.25" customHeight="1" x14ac:dyDescent="0.25">
      <c r="D7" s="280"/>
      <c r="F7" s="295"/>
      <c r="G7" s="296"/>
      <c r="H7" s="296"/>
      <c r="I7" s="296"/>
      <c r="J7" s="296"/>
      <c r="K7" s="296"/>
      <c r="L7" s="296"/>
      <c r="M7" s="296"/>
      <c r="N7" s="296"/>
      <c r="O7" s="296"/>
      <c r="P7" s="296"/>
      <c r="Q7" s="90"/>
      <c r="R7" s="295"/>
      <c r="S7" s="296"/>
      <c r="T7" s="296"/>
      <c r="U7" s="296"/>
      <c r="V7" s="296"/>
      <c r="W7" s="296"/>
      <c r="X7" s="296"/>
      <c r="Y7" s="296"/>
      <c r="Z7" s="296"/>
      <c r="AA7" s="296"/>
      <c r="AB7" s="296"/>
      <c r="AC7" s="296"/>
      <c r="AD7" s="296"/>
      <c r="AE7" s="296"/>
      <c r="AF7" s="296"/>
      <c r="AG7" s="296"/>
      <c r="AH7" s="296"/>
      <c r="AI7" s="296"/>
      <c r="AJ7" s="296"/>
      <c r="AK7" s="296"/>
      <c r="AL7" s="297"/>
      <c r="AM7" s="90"/>
      <c r="AN7" s="295"/>
      <c r="AO7" s="296"/>
      <c r="AP7" s="296"/>
      <c r="AQ7" s="296"/>
      <c r="AR7" s="296"/>
      <c r="AS7" s="296"/>
      <c r="AT7" s="296"/>
      <c r="AU7" s="296"/>
      <c r="AV7" s="296"/>
      <c r="AW7" s="296"/>
      <c r="AX7" s="296"/>
      <c r="AY7" s="296"/>
      <c r="AZ7" s="296"/>
      <c r="BA7" s="296"/>
      <c r="BB7" s="296"/>
      <c r="BC7" s="296"/>
      <c r="BD7" s="297"/>
      <c r="BE7" s="90"/>
      <c r="BF7" s="301"/>
      <c r="BG7" s="302"/>
      <c r="BH7" s="302"/>
      <c r="BI7" s="302"/>
      <c r="BJ7" s="302"/>
      <c r="BK7" s="302"/>
      <c r="BL7" s="302"/>
      <c r="BM7" s="302"/>
      <c r="BN7" s="303"/>
      <c r="BO7" s="90"/>
      <c r="BP7" s="283"/>
      <c r="BR7" s="283"/>
      <c r="GT7" s="232"/>
    </row>
    <row r="8" spans="4:202" s="59" customFormat="1" ht="39.75" customHeight="1" x14ac:dyDescent="0.25">
      <c r="D8" s="281"/>
      <c r="E8" s="84"/>
      <c r="F8" s="144" t="s">
        <v>596</v>
      </c>
      <c r="G8" s="145"/>
      <c r="H8" s="144" t="s">
        <v>1584</v>
      </c>
      <c r="I8" s="145"/>
      <c r="J8" s="144" t="s">
        <v>3502</v>
      </c>
      <c r="K8" s="145"/>
      <c r="L8" s="144" t="s">
        <v>3511</v>
      </c>
      <c r="M8" s="145"/>
      <c r="N8" s="144" t="s">
        <v>2017</v>
      </c>
      <c r="O8" s="145"/>
      <c r="P8" s="144" t="s">
        <v>1838</v>
      </c>
      <c r="Q8" s="145"/>
      <c r="R8" s="146" t="s">
        <v>2018</v>
      </c>
      <c r="S8" s="145"/>
      <c r="T8" s="146" t="s">
        <v>2019</v>
      </c>
      <c r="U8" s="145"/>
      <c r="V8" s="146" t="s">
        <v>2020</v>
      </c>
      <c r="W8" s="145"/>
      <c r="X8" s="146" t="s">
        <v>1833</v>
      </c>
      <c r="Y8" s="145"/>
      <c r="Z8" s="146" t="s">
        <v>1840</v>
      </c>
      <c r="AA8" s="145"/>
      <c r="AB8" s="146" t="s">
        <v>2021</v>
      </c>
      <c r="AC8" s="145"/>
      <c r="AD8" s="146" t="s">
        <v>2022</v>
      </c>
      <c r="AE8" s="145"/>
      <c r="AF8" s="146" t="s">
        <v>1880</v>
      </c>
      <c r="AG8" s="145"/>
      <c r="AH8" s="146" t="s">
        <v>2023</v>
      </c>
      <c r="AI8" s="145"/>
      <c r="AJ8" s="144" t="s">
        <v>1855</v>
      </c>
      <c r="AK8" s="145"/>
      <c r="AL8" s="144" t="s">
        <v>3317</v>
      </c>
      <c r="AM8" s="145"/>
      <c r="AN8" s="144" t="s">
        <v>3383</v>
      </c>
      <c r="AO8" s="145"/>
      <c r="AP8" s="144" t="s">
        <v>3505</v>
      </c>
      <c r="AQ8" s="145"/>
      <c r="AR8" s="144" t="s">
        <v>3506</v>
      </c>
      <c r="AS8" s="145"/>
      <c r="AT8" s="144" t="s">
        <v>1881</v>
      </c>
      <c r="AU8" s="145"/>
      <c r="AV8" s="144" t="s">
        <v>2024</v>
      </c>
      <c r="AW8" s="145"/>
      <c r="AX8" s="144" t="s">
        <v>1829</v>
      </c>
      <c r="AY8" s="145"/>
      <c r="AZ8" s="144" t="s">
        <v>1847</v>
      </c>
      <c r="BA8" s="145"/>
      <c r="BB8" s="144" t="s">
        <v>1794</v>
      </c>
      <c r="BC8" s="145"/>
      <c r="BD8" s="144" t="s">
        <v>1846</v>
      </c>
      <c r="BE8" s="145"/>
      <c r="BF8" s="144" t="s">
        <v>2019</v>
      </c>
      <c r="BG8" s="145"/>
      <c r="BH8" s="144" t="s">
        <v>2020</v>
      </c>
      <c r="BI8" s="145"/>
      <c r="BJ8" s="144" t="s">
        <v>3507</v>
      </c>
      <c r="BK8" s="145"/>
      <c r="BL8" s="144" t="s">
        <v>3508</v>
      </c>
      <c r="BM8" s="145"/>
      <c r="BN8" s="144" t="s">
        <v>2380</v>
      </c>
      <c r="BO8" s="145"/>
      <c r="BP8" s="284"/>
      <c r="BQ8" s="84"/>
      <c r="BR8" s="284"/>
      <c r="BT8" s="225"/>
      <c r="BV8" s="225"/>
      <c r="BX8" s="225"/>
      <c r="BZ8" s="225"/>
      <c r="CB8" s="225"/>
      <c r="CD8" s="225"/>
      <c r="CF8" s="225"/>
      <c r="CH8" s="225"/>
      <c r="CJ8" s="225"/>
      <c r="CL8" s="225"/>
      <c r="CN8" s="225"/>
      <c r="CP8" s="225"/>
      <c r="CR8" s="225"/>
      <c r="CT8" s="225"/>
      <c r="CV8" s="225"/>
      <c r="CX8" s="225"/>
      <c r="CZ8" s="225"/>
      <c r="DB8" s="225"/>
      <c r="DD8" s="225"/>
      <c r="DF8" s="225"/>
      <c r="DH8" s="225"/>
      <c r="DJ8" s="225"/>
      <c r="DL8" s="225"/>
      <c r="DN8" s="225"/>
      <c r="DP8" s="225"/>
      <c r="DR8" s="225"/>
      <c r="DT8" s="225"/>
      <c r="DV8" s="225"/>
      <c r="DX8" s="225"/>
      <c r="DZ8" s="225"/>
      <c r="EB8" s="225"/>
      <c r="ED8" s="225"/>
      <c r="EF8" s="225"/>
      <c r="EH8" s="231"/>
      <c r="EI8" s="231"/>
      <c r="EJ8" s="231"/>
      <c r="EK8" s="231"/>
      <c r="EL8" s="231"/>
      <c r="EM8" s="231"/>
      <c r="EN8" s="231"/>
      <c r="EO8" s="231"/>
      <c r="EP8" s="231"/>
      <c r="EQ8" s="231"/>
      <c r="ER8" s="231"/>
      <c r="ES8" s="231"/>
      <c r="ET8" s="231"/>
      <c r="EU8" s="231"/>
      <c r="EV8" s="231"/>
      <c r="EW8" s="231"/>
      <c r="EX8" s="231"/>
      <c r="EY8" s="231"/>
      <c r="EZ8" s="231"/>
      <c r="FA8" s="231"/>
      <c r="FB8" s="231"/>
      <c r="FC8" s="231"/>
      <c r="FD8" s="231"/>
      <c r="FE8" s="231"/>
      <c r="FF8" s="231"/>
      <c r="FG8" s="231"/>
      <c r="FH8" s="231"/>
      <c r="FI8" s="231"/>
      <c r="FJ8" s="231"/>
      <c r="FK8" s="231"/>
      <c r="FL8" s="231"/>
      <c r="FM8" s="231"/>
      <c r="FN8" s="231"/>
      <c r="FO8" s="231"/>
      <c r="FP8" s="231"/>
      <c r="FQ8" s="231"/>
      <c r="FR8" s="231"/>
      <c r="FS8" s="231"/>
      <c r="FT8" s="231"/>
      <c r="FU8" s="231"/>
      <c r="FV8" s="231"/>
      <c r="FW8" s="231"/>
      <c r="FX8" s="231"/>
      <c r="FY8" s="231"/>
      <c r="FZ8" s="231"/>
      <c r="GA8" s="231"/>
      <c r="GB8" s="231"/>
      <c r="GC8" s="231"/>
      <c r="GD8" s="231"/>
      <c r="GE8" s="231"/>
      <c r="GF8" s="231"/>
      <c r="GG8" s="231"/>
      <c r="GH8" s="231"/>
      <c r="GI8" s="231"/>
      <c r="GJ8" s="231"/>
      <c r="GK8" s="231"/>
      <c r="GL8" s="231"/>
      <c r="GM8" s="231"/>
      <c r="GN8" s="231"/>
      <c r="GO8" s="231"/>
      <c r="GP8" s="231"/>
      <c r="GQ8" s="231"/>
      <c r="GR8" s="231"/>
      <c r="GS8" s="231"/>
      <c r="GT8" s="232"/>
    </row>
    <row r="9" spans="4:202" s="56" customFormat="1" ht="9" customHeight="1" outlineLevel="1" x14ac:dyDescent="0.25">
      <c r="F9" s="85"/>
      <c r="H9" s="85"/>
      <c r="J9" s="85"/>
      <c r="L9" s="85"/>
      <c r="N9" s="85"/>
      <c r="P9" s="85"/>
      <c r="R9" s="85"/>
      <c r="T9" s="85"/>
      <c r="V9" s="85"/>
      <c r="X9" s="85"/>
      <c r="Z9" s="85"/>
      <c r="AB9" s="85"/>
      <c r="AD9" s="85"/>
      <c r="AF9" s="85"/>
      <c r="AH9" s="85"/>
      <c r="AJ9" s="85"/>
      <c r="AL9" s="85"/>
      <c r="AN9" s="85"/>
      <c r="AP9" s="85"/>
      <c r="AR9" s="85"/>
      <c r="AT9" s="85"/>
      <c r="AV9" s="85"/>
      <c r="AX9" s="85"/>
      <c r="AZ9" s="85"/>
      <c r="BB9" s="85"/>
      <c r="BD9" s="85"/>
      <c r="BF9" s="85"/>
      <c r="BH9" s="85"/>
      <c r="BJ9" s="85"/>
      <c r="BL9" s="85"/>
      <c r="BN9" s="85"/>
      <c r="BP9" s="80"/>
      <c r="BR9" s="80"/>
      <c r="BT9" s="226"/>
      <c r="BV9" s="226"/>
      <c r="BX9" s="226"/>
      <c r="BZ9" s="226"/>
      <c r="CB9" s="226"/>
      <c r="CD9" s="226"/>
      <c r="CF9" s="226"/>
      <c r="CH9" s="226"/>
      <c r="CJ9" s="226"/>
      <c r="CL9" s="226"/>
      <c r="CN9" s="226"/>
      <c r="CP9" s="226"/>
      <c r="CR9" s="226"/>
      <c r="CT9" s="226"/>
      <c r="CV9" s="226"/>
      <c r="CX9" s="226"/>
      <c r="CZ9" s="226"/>
      <c r="DB9" s="226"/>
      <c r="DD9" s="226"/>
      <c r="DF9" s="226"/>
      <c r="DH9" s="226"/>
      <c r="DJ9" s="226"/>
      <c r="DL9" s="226"/>
      <c r="DN9" s="226"/>
      <c r="DP9" s="226"/>
      <c r="DR9" s="226"/>
      <c r="DT9" s="226"/>
      <c r="DV9" s="226"/>
      <c r="DX9" s="226"/>
      <c r="DZ9" s="226"/>
      <c r="EB9" s="226"/>
      <c r="ED9" s="226"/>
      <c r="EF9" s="226"/>
      <c r="EH9" s="232"/>
      <c r="EI9" s="232"/>
      <c r="EJ9" s="232"/>
      <c r="EK9" s="232"/>
      <c r="EL9" s="232"/>
      <c r="EM9" s="232"/>
      <c r="EN9" s="232"/>
      <c r="EO9" s="232"/>
      <c r="EP9" s="232"/>
      <c r="EQ9" s="232"/>
      <c r="ER9" s="232"/>
      <c r="ES9" s="232"/>
      <c r="ET9" s="232"/>
      <c r="EU9" s="232"/>
      <c r="EV9" s="232"/>
      <c r="EW9" s="232"/>
      <c r="EX9" s="232"/>
      <c r="EY9" s="232"/>
      <c r="EZ9" s="232"/>
      <c r="FA9" s="232"/>
      <c r="FB9" s="232"/>
      <c r="FC9" s="232"/>
      <c r="FD9" s="232"/>
      <c r="FE9" s="232"/>
      <c r="FF9" s="232"/>
      <c r="FG9" s="232"/>
      <c r="FH9" s="232"/>
      <c r="FI9" s="232"/>
      <c r="FJ9" s="232"/>
      <c r="FK9" s="232"/>
      <c r="FL9" s="232"/>
      <c r="FM9" s="232"/>
      <c r="FN9" s="232"/>
      <c r="FO9" s="232"/>
      <c r="FP9" s="232"/>
      <c r="FQ9" s="232"/>
      <c r="FR9" s="232"/>
      <c r="FS9" s="232"/>
      <c r="FT9" s="232"/>
      <c r="FU9" s="232"/>
      <c r="FV9" s="232"/>
      <c r="FW9" s="232"/>
      <c r="FX9" s="232"/>
      <c r="FY9" s="232"/>
      <c r="FZ9" s="232"/>
      <c r="GA9" s="232"/>
      <c r="GB9" s="232"/>
      <c r="GC9" s="232"/>
      <c r="GD9" s="232"/>
      <c r="GE9" s="232"/>
      <c r="GF9" s="232"/>
      <c r="GG9" s="232"/>
      <c r="GH9" s="232"/>
      <c r="GI9" s="232"/>
      <c r="GJ9" s="232"/>
      <c r="GK9" s="232"/>
      <c r="GL9" s="232"/>
      <c r="GM9" s="232"/>
      <c r="GN9" s="232"/>
      <c r="GO9" s="232"/>
      <c r="GP9" s="232"/>
      <c r="GQ9" s="232"/>
      <c r="GR9" s="232"/>
      <c r="GS9" s="232"/>
      <c r="GT9" s="232"/>
    </row>
    <row r="10" spans="4:202" s="56" customFormat="1" ht="31.5" customHeight="1" outlineLevel="1" x14ac:dyDescent="0.25">
      <c r="F10" s="85" t="s">
        <v>1853</v>
      </c>
      <c r="H10" s="85" t="s">
        <v>1841</v>
      </c>
      <c r="J10" s="85" t="s">
        <v>3501</v>
      </c>
      <c r="L10" s="85" t="s">
        <v>3503</v>
      </c>
      <c r="N10" s="85" t="s">
        <v>1844</v>
      </c>
      <c r="P10" s="85" t="s">
        <v>1838</v>
      </c>
      <c r="R10" s="85" t="s">
        <v>1850</v>
      </c>
      <c r="T10" s="85" t="s">
        <v>1831</v>
      </c>
      <c r="V10" s="85" t="s">
        <v>1830</v>
      </c>
      <c r="X10" s="85" t="s">
        <v>1833</v>
      </c>
      <c r="Z10" s="85" t="s">
        <v>1840</v>
      </c>
      <c r="AB10" s="85" t="s">
        <v>1837</v>
      </c>
      <c r="AD10" s="85" t="s">
        <v>1827</v>
      </c>
      <c r="AF10" s="85" t="s">
        <v>1849</v>
      </c>
      <c r="AH10" s="85" t="s">
        <v>1839</v>
      </c>
      <c r="AJ10" s="85" t="s">
        <v>1855</v>
      </c>
      <c r="AL10" s="85" t="s">
        <v>3317</v>
      </c>
      <c r="AN10" s="85" t="s">
        <v>1845</v>
      </c>
      <c r="AP10" s="85" t="s">
        <v>1851</v>
      </c>
      <c r="AR10" s="85" t="s">
        <v>1872</v>
      </c>
      <c r="AT10" s="85" t="s">
        <v>1834</v>
      </c>
      <c r="AV10" s="85" t="s">
        <v>1835</v>
      </c>
      <c r="AX10" s="85" t="s">
        <v>1829</v>
      </c>
      <c r="AZ10" s="85" t="s">
        <v>1847</v>
      </c>
      <c r="BB10" s="85" t="s">
        <v>1794</v>
      </c>
      <c r="BD10" s="85" t="s">
        <v>1846</v>
      </c>
      <c r="BF10" s="85" t="s">
        <v>3509</v>
      </c>
      <c r="BH10" s="85" t="s">
        <v>3510</v>
      </c>
      <c r="BJ10" s="85" t="s">
        <v>3507</v>
      </c>
      <c r="BL10" s="85" t="s">
        <v>3508</v>
      </c>
      <c r="BN10" s="85" t="s">
        <v>1881</v>
      </c>
      <c r="BP10" s="80" t="s">
        <v>1892</v>
      </c>
      <c r="BR10" s="80" t="s">
        <v>1892</v>
      </c>
      <c r="BT10" s="226"/>
      <c r="BV10" s="226"/>
      <c r="BX10" s="226"/>
      <c r="BZ10" s="226"/>
      <c r="CB10" s="226"/>
      <c r="CD10" s="226"/>
      <c r="CF10" s="226"/>
      <c r="CH10" s="226"/>
      <c r="CJ10" s="226"/>
      <c r="CL10" s="226"/>
      <c r="CN10" s="226"/>
      <c r="CP10" s="226"/>
      <c r="CR10" s="226"/>
      <c r="CT10" s="226"/>
      <c r="CV10" s="226"/>
      <c r="CX10" s="226"/>
      <c r="CZ10" s="226"/>
      <c r="DB10" s="226"/>
      <c r="DD10" s="226"/>
      <c r="DF10" s="226"/>
      <c r="DH10" s="226"/>
      <c r="DJ10" s="226"/>
      <c r="DL10" s="226"/>
      <c r="DN10" s="226"/>
      <c r="DP10" s="226"/>
      <c r="DR10" s="226"/>
      <c r="DT10" s="226"/>
      <c r="DV10" s="226"/>
      <c r="DX10" s="226"/>
      <c r="DZ10" s="226"/>
      <c r="EB10" s="226"/>
      <c r="ED10" s="226"/>
      <c r="EF10" s="226"/>
      <c r="EH10" s="232"/>
      <c r="EI10" s="232"/>
      <c r="EJ10" s="232"/>
      <c r="EK10" s="232"/>
      <c r="EL10" s="232"/>
      <c r="EM10" s="232"/>
      <c r="EN10" s="232"/>
      <c r="EO10" s="232"/>
      <c r="EP10" s="232"/>
      <c r="EQ10" s="232"/>
      <c r="ER10" s="232"/>
      <c r="ES10" s="232"/>
      <c r="ET10" s="232"/>
      <c r="EU10" s="232"/>
      <c r="EV10" s="232"/>
      <c r="EW10" s="232"/>
      <c r="EX10" s="232"/>
      <c r="EY10" s="232"/>
      <c r="EZ10" s="232"/>
      <c r="FA10" s="232"/>
      <c r="FB10" s="232"/>
      <c r="FC10" s="232"/>
      <c r="FD10" s="232"/>
      <c r="FE10" s="232"/>
      <c r="FF10" s="232"/>
      <c r="FG10" s="232"/>
      <c r="FH10" s="232"/>
      <c r="FI10" s="232"/>
      <c r="FJ10" s="232"/>
      <c r="FK10" s="232"/>
      <c r="FL10" s="232"/>
      <c r="FM10" s="232"/>
      <c r="FN10" s="232"/>
      <c r="FO10" s="232"/>
      <c r="FP10" s="232"/>
      <c r="FQ10" s="232"/>
      <c r="FR10" s="232"/>
      <c r="FS10" s="232"/>
      <c r="FT10" s="232"/>
      <c r="FU10" s="232"/>
      <c r="FV10" s="232"/>
      <c r="FW10" s="232"/>
      <c r="FX10" s="232"/>
      <c r="FY10" s="232"/>
      <c r="FZ10" s="232"/>
      <c r="GA10" s="232"/>
      <c r="GB10" s="232"/>
      <c r="GC10" s="232"/>
      <c r="GD10" s="232"/>
      <c r="GE10" s="232"/>
      <c r="GF10" s="232"/>
      <c r="GG10" s="232"/>
      <c r="GH10" s="232"/>
      <c r="GI10" s="232"/>
      <c r="GJ10" s="232"/>
      <c r="GK10" s="232"/>
      <c r="GL10" s="232"/>
      <c r="GM10" s="232"/>
      <c r="GN10" s="232"/>
      <c r="GO10" s="232"/>
      <c r="GP10" s="232"/>
      <c r="GQ10" s="232"/>
      <c r="GR10" s="232"/>
      <c r="GS10" s="232"/>
      <c r="GT10" s="232"/>
    </row>
    <row r="11" spans="4:202" s="56" customFormat="1" ht="17.25" customHeight="1" outlineLevel="1" x14ac:dyDescent="0.25">
      <c r="F11" s="220">
        <v>46086.999305555553</v>
      </c>
      <c r="H11" s="220">
        <v>46086.999305555553</v>
      </c>
      <c r="J11" s="220">
        <v>46092.999305555553</v>
      </c>
      <c r="L11" s="220">
        <v>46094.999305555553</v>
      </c>
      <c r="N11" s="220">
        <v>46090.999305555553</v>
      </c>
      <c r="P11" s="220">
        <v>46092.999305555553</v>
      </c>
      <c r="R11" s="220">
        <v>46092.999305555553</v>
      </c>
      <c r="T11" s="220">
        <v>46094.978472222225</v>
      </c>
      <c r="V11" s="220">
        <v>46094.978472222225</v>
      </c>
      <c r="X11" s="220">
        <v>46099.999305555553</v>
      </c>
      <c r="Z11" s="220">
        <v>46099.999305555553</v>
      </c>
      <c r="AB11" s="220">
        <v>46100.999305555553</v>
      </c>
      <c r="AD11" s="220">
        <v>46098.999305555553</v>
      </c>
      <c r="AF11" s="220">
        <v>46092.999305555553</v>
      </c>
      <c r="AH11" s="220">
        <v>46100.999305555553</v>
      </c>
      <c r="AJ11" s="220">
        <v>46108.999305555553</v>
      </c>
      <c r="AL11" s="220">
        <v>46108.999305555553</v>
      </c>
      <c r="AN11" s="220">
        <v>46108.999305555553</v>
      </c>
      <c r="AP11" s="220">
        <v>46108.999305555553</v>
      </c>
      <c r="AR11" s="220">
        <v>46108.999305555553</v>
      </c>
      <c r="AT11" s="220">
        <v>46108.999305555553</v>
      </c>
      <c r="AV11" s="220">
        <v>46108.999305555553</v>
      </c>
      <c r="AX11" s="220">
        <v>46108.999305555553</v>
      </c>
      <c r="AZ11" s="220">
        <v>46108.999305555553</v>
      </c>
      <c r="BB11" s="220">
        <v>46108.999305555553</v>
      </c>
      <c r="BD11" s="220">
        <v>46108.999305555553</v>
      </c>
      <c r="BF11" s="220">
        <v>46134.999305555553</v>
      </c>
      <c r="BH11" s="220">
        <v>46134.999305555553</v>
      </c>
      <c r="BJ11" s="220">
        <v>45036.999305555553</v>
      </c>
      <c r="BL11" s="220">
        <v>45036.999305555553</v>
      </c>
      <c r="BN11" s="220">
        <v>46141.999305555553</v>
      </c>
      <c r="BP11" s="80"/>
      <c r="BR11" s="80"/>
      <c r="BT11" s="226"/>
      <c r="BV11" s="226"/>
      <c r="BX11" s="226"/>
      <c r="BZ11" s="226"/>
      <c r="CB11" s="226"/>
      <c r="CD11" s="226"/>
      <c r="CF11" s="226"/>
      <c r="CH11" s="226"/>
      <c r="CJ11" s="226"/>
      <c r="CL11" s="226"/>
      <c r="CN11" s="226"/>
      <c r="CP11" s="226"/>
      <c r="CR11" s="226"/>
      <c r="CT11" s="226"/>
      <c r="CV11" s="226"/>
      <c r="CX11" s="226"/>
      <c r="CZ11" s="226"/>
      <c r="DB11" s="226"/>
      <c r="DD11" s="226"/>
      <c r="DF11" s="226"/>
      <c r="DH11" s="226"/>
      <c r="DJ11" s="226"/>
      <c r="DL11" s="226"/>
      <c r="DN11" s="226"/>
      <c r="DP11" s="226"/>
      <c r="DR11" s="226"/>
      <c r="DT11" s="226"/>
      <c r="DV11" s="226"/>
      <c r="DX11" s="226"/>
      <c r="DZ11" s="226"/>
      <c r="EB11" s="226"/>
      <c r="ED11" s="226"/>
      <c r="EF11" s="226"/>
      <c r="EH11" s="232"/>
      <c r="EI11" s="232"/>
      <c r="EJ11" s="232"/>
      <c r="EK11" s="232"/>
      <c r="EL11" s="232"/>
      <c r="EM11" s="232"/>
      <c r="EN11" s="232"/>
      <c r="EO11" s="232"/>
      <c r="EP11" s="232"/>
      <c r="EQ11" s="232"/>
      <c r="ER11" s="232"/>
      <c r="ES11" s="232"/>
      <c r="ET11" s="232"/>
      <c r="EU11" s="232"/>
      <c r="EV11" s="232"/>
      <c r="EW11" s="232"/>
      <c r="EX11" s="232"/>
      <c r="EY11" s="232"/>
      <c r="EZ11" s="232"/>
      <c r="FA11" s="232"/>
      <c r="FB11" s="232"/>
      <c r="FC11" s="232"/>
      <c r="FD11" s="232"/>
      <c r="FE11" s="232"/>
      <c r="FF11" s="232"/>
      <c r="FG11" s="232"/>
      <c r="FH11" s="232"/>
      <c r="FI11" s="232"/>
      <c r="FJ11" s="232"/>
      <c r="FK11" s="232"/>
      <c r="FL11" s="232"/>
      <c r="FM11" s="232"/>
      <c r="FN11" s="232"/>
      <c r="FO11" s="232"/>
      <c r="FP11" s="232"/>
      <c r="FQ11" s="232"/>
      <c r="FR11" s="232"/>
      <c r="FS11" s="232"/>
      <c r="FT11" s="232"/>
      <c r="FU11" s="232"/>
      <c r="FV11" s="232"/>
      <c r="FW11" s="232"/>
      <c r="FX11" s="232"/>
      <c r="FY11" s="232"/>
      <c r="FZ11" s="232"/>
      <c r="GA11" s="232"/>
      <c r="GB11" s="232"/>
      <c r="GC11" s="232"/>
      <c r="GD11" s="232"/>
      <c r="GE11" s="232"/>
      <c r="GF11" s="232"/>
      <c r="GG11" s="232"/>
      <c r="GH11" s="232"/>
      <c r="GI11" s="232"/>
      <c r="GJ11" s="232"/>
      <c r="GK11" s="232"/>
      <c r="GL11" s="232"/>
      <c r="GM11" s="232"/>
      <c r="GN11" s="232"/>
      <c r="GO11" s="232"/>
      <c r="GP11" s="232"/>
      <c r="GQ11" s="232"/>
      <c r="GR11" s="232"/>
      <c r="GS11" s="232"/>
      <c r="GT11" s="232"/>
    </row>
    <row r="12" spans="4:202" ht="4.5" customHeight="1" x14ac:dyDescent="0.25"/>
    <row r="13" spans="4:202" ht="22.5" customHeight="1" x14ac:dyDescent="0.25">
      <c r="D13" s="166" t="s">
        <v>179</v>
      </c>
      <c r="E13" s="57"/>
      <c r="F13" s="58" t="str">
        <f>INDEX('MCP-Data'!$B$17:$BW$40,MATCH($D13,'MCP-Data'!$B$17:$B$40,0),MATCH(F$10,'MCP-Data'!$B$17:$BW$17,0),1)</f>
        <v>Ø</v>
      </c>
      <c r="G13" s="222"/>
      <c r="H13" s="58" t="str">
        <f>INDEX('MCP-Data'!$B$17:$BW$40,MATCH($D13,'MCP-Data'!$B$17:$B$40,0),MATCH(H$10,'MCP-Data'!$B$17:$BW$17,0),1)</f>
        <v>Ø</v>
      </c>
      <c r="I13" s="222"/>
      <c r="J13" s="58" t="str">
        <f>INDEX('MCP-Data'!$B$17:$BW$40,MATCH($D13,'MCP-Data'!$B$17:$B$40,0),MATCH(J$10,'MCP-Data'!$B$17:$BW$17,0),1)</f>
        <v>Ø</v>
      </c>
      <c r="K13" s="222"/>
      <c r="L13" s="58" t="str">
        <f>INDEX('MCP-Data'!$B$17:$BW$40,MATCH($D13,'MCP-Data'!$B$17:$B$40,0),MATCH(L$10,'MCP-Data'!$B$17:$BW$17,0),1)</f>
        <v>◯</v>
      </c>
      <c r="M13" s="222"/>
      <c r="N13" s="58" t="str">
        <f>INDEX('MCP-Data'!$B$17:$BW$40,MATCH($D13,'MCP-Data'!$B$17:$B$40,0),MATCH(N$10,'MCP-Data'!$B$17:$BW$17,0),1)</f>
        <v>✔</v>
      </c>
      <c r="O13" s="222"/>
      <c r="P13" s="58" t="str">
        <f>INDEX('MCP-Data'!$B$17:$BW$40,MATCH($D13,'MCP-Data'!$B$17:$B$40,0),MATCH(P$10,'MCP-Data'!$B$17:$BW$17,0),1)</f>
        <v>✔</v>
      </c>
      <c r="Q13" s="222"/>
      <c r="R13" s="58" t="str">
        <f>INDEX('MCP-Data'!$B$17:$BW$40,MATCH($D13,'MCP-Data'!$B$17:$B$40,0),MATCH(R$10,'MCP-Data'!$B$17:$BW$17,0),1)</f>
        <v>✔</v>
      </c>
      <c r="S13" s="222"/>
      <c r="T13" s="58" t="str">
        <f>INDEX('MCP-Data'!$B$17:$BW$40,MATCH($D13,'MCP-Data'!$B$17:$B$40,0),MATCH(T$10,'MCP-Data'!$B$17:$BW$17,0),1)</f>
        <v>✔</v>
      </c>
      <c r="U13" s="222"/>
      <c r="V13" s="58" t="str">
        <f>INDEX('MCP-Data'!$B$17:$BW$40,MATCH($D13,'MCP-Data'!$B$17:$B$40,0),MATCH(V$10,'MCP-Data'!$B$17:$BW$17,0),1)</f>
        <v>✔</v>
      </c>
      <c r="W13" s="222"/>
      <c r="X13" s="58" t="str">
        <f>INDEX('MCP-Data'!$B$17:$BW$40,MATCH($D13,'MCP-Data'!$B$17:$B$40,0),MATCH(X$10,'MCP-Data'!$B$17:$BW$17,0),1)</f>
        <v>✔</v>
      </c>
      <c r="Y13" s="222"/>
      <c r="Z13" s="58" t="str">
        <f>INDEX('MCP-Data'!$B$17:$BW$40,MATCH($D13,'MCP-Data'!$B$17:$B$40,0),MATCH(Z$10,'MCP-Data'!$B$17:$BW$17,0),1)</f>
        <v>✔</v>
      </c>
      <c r="AA13" s="222"/>
      <c r="AB13" s="58" t="str">
        <f>INDEX('MCP-Data'!$B$17:$BW$40,MATCH($D13,'MCP-Data'!$B$17:$B$40,0),MATCH(AB$10,'MCP-Data'!$B$17:$BW$17,0),1)</f>
        <v>✔</v>
      </c>
      <c r="AC13" s="222"/>
      <c r="AD13" s="58" t="str">
        <f>INDEX('MCP-Data'!$B$17:$BW$40,MATCH($D13,'MCP-Data'!$B$17:$B$40,0),MATCH(AD$10,'MCP-Data'!$B$17:$BW$17,0),1)</f>
        <v>✔</v>
      </c>
      <c r="AE13" s="222"/>
      <c r="AF13" s="58" t="str">
        <f>INDEX('MCP-Data'!$B$17:$BW$40,MATCH($D13,'MCP-Data'!$B$17:$B$40,0),MATCH(AF$10,'MCP-Data'!$B$17:$BW$17,0),1)</f>
        <v>Ø</v>
      </c>
      <c r="AG13" s="222"/>
      <c r="AH13" s="58" t="str">
        <f>INDEX('MCP-Data'!$B$17:$BW$40,MATCH($D13,'MCP-Data'!$B$17:$B$40,0),MATCH(AH$10,'MCP-Data'!$B$17:$BW$17,0),1)</f>
        <v>✔</v>
      </c>
      <c r="AI13" s="222"/>
      <c r="AJ13" s="58" t="str">
        <f>INDEX('MCP-Data'!$B$17:$BW$40,MATCH($D13,'MCP-Data'!$B$17:$B$40,0),MATCH(AJ$10,'MCP-Data'!$B$17:$BW$17,0),1)</f>
        <v>Ø</v>
      </c>
      <c r="AK13" s="222"/>
      <c r="AL13" s="58" t="str">
        <f>INDEX('MCP-Data'!$B$17:$BW$40,MATCH($D13,'MCP-Data'!$B$17:$B$40,0),MATCH(AL$10,'MCP-Data'!$B$17:$BW$17,0),1)</f>
        <v>Ø</v>
      </c>
      <c r="AM13" s="222"/>
      <c r="AN13" s="58" t="str">
        <f>INDEX('MCP-Data'!$B$17:$BW$40,MATCH($D13,'MCP-Data'!$B$17:$B$40,0),MATCH(AN$10,'MCP-Data'!$B$17:$BW$17,0),1)</f>
        <v>Ø</v>
      </c>
      <c r="AO13" s="222"/>
      <c r="AP13" s="58" t="str">
        <f>INDEX('MCP-Data'!$B$17:$BW$40,MATCH($D13,'MCP-Data'!$B$17:$B$40,0),MATCH(AP$10,'MCP-Data'!$B$17:$BW$17,0),1)</f>
        <v>Ø</v>
      </c>
      <c r="AQ13" s="222"/>
      <c r="AR13" s="58" t="str">
        <f>INDEX('MCP-Data'!$B$17:$BW$40,MATCH($D13,'MCP-Data'!$B$17:$B$40,0),MATCH(AR$10,'MCP-Data'!$B$17:$BW$17,0),1)</f>
        <v>Ø</v>
      </c>
      <c r="AS13" s="222"/>
      <c r="AT13" s="58" t="str">
        <f>INDEX('MCP-Data'!$B$17:$BW$40,MATCH($D13,'MCP-Data'!$B$17:$B$40,0),MATCH(AT$10,'MCP-Data'!$B$17:$BW$17,0),1)</f>
        <v>Ø</v>
      </c>
      <c r="AU13" s="222"/>
      <c r="AV13" s="58" t="str">
        <f>INDEX('MCP-Data'!$B$17:$BW$40,MATCH($D13,'MCP-Data'!$B$17:$B$40,0),MATCH(AV$10,'MCP-Data'!$B$17:$BW$17,0),1)</f>
        <v>Ø</v>
      </c>
      <c r="AW13" s="222"/>
      <c r="AX13" s="58" t="str">
        <f>INDEX('MCP-Data'!$B$17:$BW$40,MATCH($D13,'MCP-Data'!$B$17:$B$40,0),MATCH(AX$10,'MCP-Data'!$B$17:$BW$17,0),1)</f>
        <v>Ø</v>
      </c>
      <c r="AY13" s="222"/>
      <c r="AZ13" s="58" t="str">
        <f>INDEX('MCP-Data'!$B$17:$BW$40,MATCH($D13,'MCP-Data'!$B$17:$B$40,0),MATCH(AZ$10,'MCP-Data'!$B$17:$BW$17,0),1)</f>
        <v>Ø</v>
      </c>
      <c r="BA13" s="222"/>
      <c r="BB13" s="58" t="str">
        <f>INDEX('MCP-Data'!$B$17:$BW$40,MATCH($D13,'MCP-Data'!$B$17:$B$40,0),MATCH(BB$10,'MCP-Data'!$B$17:$BW$17,0),1)</f>
        <v>Ø</v>
      </c>
      <c r="BC13" s="222"/>
      <c r="BD13" s="58" t="str">
        <f>INDEX('MCP-Data'!$B$17:$BW$40,MATCH($D13,'MCP-Data'!$B$17:$B$40,0),MATCH(BD$10,'MCP-Data'!$B$17:$BW$17,0),1)</f>
        <v>Ø</v>
      </c>
      <c r="BE13" s="222"/>
      <c r="BF13" s="58" t="str">
        <f>INDEX('MCP-Data'!$B$17:$BW$40,MATCH($D13,'MCP-Data'!$B$17:$B$40,0),MATCH(BF$10,'MCP-Data'!$B$17:$BW$17,0),1)</f>
        <v>◯</v>
      </c>
      <c r="BG13" s="222"/>
      <c r="BH13" s="58" t="str">
        <f>INDEX('MCP-Data'!$B$17:$BW$40,MATCH($D13,'MCP-Data'!$B$17:$B$40,0),MATCH(BH$10,'MCP-Data'!$B$17:$BW$17,0),1)</f>
        <v>◯</v>
      </c>
      <c r="BI13" s="222"/>
      <c r="BJ13" s="58" t="str">
        <f>INDEX('MCP-Data'!$B$17:$BW$40,MATCH($D13,'MCP-Data'!$B$17:$B$40,0),MATCH(BJ$10,'MCP-Data'!$B$17:$BW$17,0),1)</f>
        <v>Ø</v>
      </c>
      <c r="BK13" s="222"/>
      <c r="BL13" s="58" t="str">
        <f>INDEX('MCP-Data'!$B$17:$BW$40,MATCH($D13,'MCP-Data'!$B$17:$B$40,0),MATCH(BL$10,'MCP-Data'!$B$17:$BW$17,0),1)</f>
        <v>Ø</v>
      </c>
      <c r="BM13" s="222"/>
      <c r="BN13" s="58" t="str">
        <f>INDEX('MCP-Data'!$B$17:$BW$40,MATCH($D13,'MCP-Data'!$B$17:$B$40,0),MATCH(BN$10,'MCP-Data'!$B$17:$BW$17,0),1)</f>
        <v>Ø</v>
      </c>
      <c r="BO13" s="57"/>
      <c r="BP13" s="167"/>
      <c r="BQ13" s="57"/>
      <c r="BR13" s="165"/>
      <c r="BT13" s="227">
        <f>IF(F13="▶",#REF!,IF(F13="■",_xlfn.XLOOKUP("MCP"&amp;$D13&amp;F$10,Data!$F:$F,Data!$T:$T,F$11,0,-1),_xlfn.XLOOKUP("MCP"&amp;$D13&amp;F$10,Data!$F:$F,Data!$U:$U,F$11,0,-1)))</f>
        <v>46086.999305555553</v>
      </c>
      <c r="BV13" s="227">
        <f>IF(H13="▶",#REF!,IF(H13="■",_xlfn.XLOOKUP("MCP"&amp;$D13&amp;H$10,Data!$F:$F,Data!$T:$T,H$11,0,-1),_xlfn.XLOOKUP("MCP"&amp;$D13&amp;H$10,Data!$F:$F,Data!$U:$U,H$11,0,-1)))</f>
        <v>46086.999305555553</v>
      </c>
      <c r="BX13" s="227">
        <f>IF(J13="▶",#REF!,IF(J13="■",_xlfn.XLOOKUP("MCP"&amp;$D13&amp;J$10,Data!$F:$F,Data!$T:$T,J$11,0,-1),_xlfn.XLOOKUP("MCP"&amp;$D13&amp;J$10,Data!$F:$F,Data!$U:$U,J$11,0,-1)))</f>
        <v>46092.999305555553</v>
      </c>
      <c r="BZ13" s="227">
        <f>IF(L13="▶",#REF!,IF(L13="■",_xlfn.XLOOKUP("MCP"&amp;$D13&amp;L$10,Data!$F:$F,Data!$T:$T,L$11,0,-1),_xlfn.XLOOKUP("MCP"&amp;$D13&amp;L$10,Data!$F:$F,Data!$U:$U,L$11,0,-1)))</f>
        <v>46094.999305555553</v>
      </c>
      <c r="CB13" s="227">
        <f>IF(N13="▶",#REF!,IF(N13="■",_xlfn.XLOOKUP("MCP"&amp;$D13&amp;N$10,Data!$F:$F,Data!$T:$T,N$11,0,-1),_xlfn.XLOOKUP("MCP"&amp;$D13&amp;N$10,Data!$F:$F,Data!$U:$U,N$11,0,-1)))</f>
        <v>46118.257638888892</v>
      </c>
      <c r="CD13" s="227">
        <f>IF(P13="▶",#REF!,IF(P13="■",_xlfn.XLOOKUP("MCP"&amp;$D13&amp;P$10,Data!$F:$F,Data!$T:$T,P$11,0,-1),_xlfn.XLOOKUP("MCP"&amp;$D13&amp;P$10,Data!$F:$F,Data!$U:$U,P$11,0,-1)))</f>
        <v>46119.92083333333</v>
      </c>
      <c r="CF13" s="227" t="e">
        <f>IF(#REF!="▶",#REF!,IF(#REF!="■",_xlfn.XLOOKUP("MCP"&amp;$D13&amp;#REF!,Data!$F:$F,Data!$T:$T,#REF!,0,-1),_xlfn.XLOOKUP("MCP"&amp;$D13&amp;#REF!,Data!$F:$F,Data!$U:$U,#REF!,0,-1)))</f>
        <v>#REF!</v>
      </c>
      <c r="CH13" s="227">
        <f>IF(R13="▶",#REF!,IF(R13="■",_xlfn.XLOOKUP("MCP"&amp;$D13&amp;R$10,Data!$F:$F,Data!$T:$T,R$11,0,-1),_xlfn.XLOOKUP("MCP"&amp;$D13&amp;R$10,Data!$F:$F,Data!$U:$U,R$11,0,-1)))</f>
        <v>46118.534722222219</v>
      </c>
      <c r="CJ13" s="227">
        <f>IF(T13="▶",#REF!,IF(T13="■",_xlfn.XLOOKUP("MCP"&amp;$D13&amp;T$10,Data!$F:$F,Data!$T:$T,T$11,0,-1),_xlfn.XLOOKUP("MCP"&amp;$D13&amp;T$10,Data!$F:$F,Data!$U:$U,T$11,0,-1)))</f>
        <v>46119.679166666669</v>
      </c>
      <c r="CL13" s="227">
        <f>IF(V13="▶",#REF!,IF(V13="■",_xlfn.XLOOKUP("MCP"&amp;$D13&amp;V$10,Data!$F:$F,Data!$T:$T,V$11,0,-1),_xlfn.XLOOKUP("MCP"&amp;$D13&amp;V$10,Data!$F:$F,Data!$U:$U,V$11,0,-1)))</f>
        <v>46119.894444444442</v>
      </c>
      <c r="CN13" s="227">
        <f>IF(X13="▶",#REF!,IF(X13="■",_xlfn.XLOOKUP("MCP"&amp;$D13&amp;X$10,Data!$F:$F,Data!$T:$T,X$11,0,-1),_xlfn.XLOOKUP("MCP"&amp;$D13&amp;X$10,Data!$F:$F,Data!$U:$U,X$11,0,-1)))</f>
        <v>46119.500694444447</v>
      </c>
      <c r="CP13" s="227">
        <f>IF(Z13="▶",#REF!,IF(Z13="■",_xlfn.XLOOKUP("MCP"&amp;$D13&amp;Z$10,Data!$F:$F,Data!$T:$T,Z$11,0,-1),_xlfn.XLOOKUP("MCP"&amp;$D13&amp;Z$10,Data!$F:$F,Data!$U:$U,Z$11,0,-1)))</f>
        <v>46119.541666666664</v>
      </c>
      <c r="CR13" s="227">
        <f>IF(AB13="▶",#REF!,IF(AB13="■",_xlfn.XLOOKUP("MCP"&amp;$D13&amp;AB$10,Data!$F:$F,Data!$T:$T,AB$11,0,-1),_xlfn.XLOOKUP("MCP"&amp;$D13&amp;AB$10,Data!$F:$F,Data!$U:$U,AB$11,0,-1)))</f>
        <v>46120.461111111108</v>
      </c>
      <c r="CT13" s="227">
        <f>IF(AD13="▶",#REF!,IF(AD13="■",_xlfn.XLOOKUP("MCP"&amp;$D13&amp;AD$10,Data!$F:$F,Data!$T:$T,AD$11,0,-1),_xlfn.XLOOKUP("MCP"&amp;$D13&amp;AD$10,Data!$F:$F,Data!$U:$U,AD$11,0,-1)))</f>
        <v>46120.288888888892</v>
      </c>
      <c r="CV13" s="227">
        <f>IF(AF13="▶",#REF!,IF(AF13="■",_xlfn.XLOOKUP("MCP"&amp;$D13&amp;AF$10,Data!$F:$F,Data!$T:$T,AF$11,0,-1),_xlfn.XLOOKUP("MCP"&amp;$D13&amp;AF$10,Data!$F:$F,Data!$U:$U,AF$11,0,-1)))</f>
        <v>46092.999305555553</v>
      </c>
      <c r="CX13" s="227">
        <f>IF(AH13="▶",#REF!,IF(AH13="■",_xlfn.XLOOKUP("MCP"&amp;$D13&amp;AH$10,Data!$F:$F,Data!$T:$T,AH$11,0,-1),_xlfn.XLOOKUP("MCP"&amp;$D13&amp;AH$10,Data!$F:$F,Data!$U:$U,AH$11,0,-1)))</f>
        <v>46119.287499999999</v>
      </c>
      <c r="CZ13" s="227" t="e">
        <f>IF(#REF!="▶",#REF!,IF(#REF!="■",_xlfn.XLOOKUP("MCP"&amp;$D13&amp;#REF!,Data!$F:$F,Data!$T:$T,#REF!,0,-1),_xlfn.XLOOKUP("MCP"&amp;$D13&amp;#REF!,Data!$F:$F,Data!$U:$U,#REF!,0,-1)))</f>
        <v>#REF!</v>
      </c>
      <c r="DB13" s="227">
        <f>IF(AJ13="▶",#REF!,IF(AJ13="■",_xlfn.XLOOKUP("MCP"&amp;$D13&amp;AJ$10,Data!$F:$F,Data!$T:$T,AJ$11,0,-1),_xlfn.XLOOKUP("MCP"&amp;$D13&amp;AJ$10,Data!$F:$F,Data!$U:$U,AJ$11,0,-1)))</f>
        <v>46108.999305555553</v>
      </c>
      <c r="DD13" s="227">
        <f>IF(AL13="▶",#REF!,IF(AL13="■",_xlfn.XLOOKUP("MCP"&amp;$D13&amp;AL$10,Data!$F:$F,Data!$T:$T,AL$11,0,-1),_xlfn.XLOOKUP("MCP"&amp;$D13&amp;AL$10,Data!$F:$F,Data!$U:$U,AL$11,0,-1)))</f>
        <v>46108.999305555553</v>
      </c>
      <c r="DF13" s="227">
        <f>IF(AN13="▶",#REF!,IF(AN13="■",_xlfn.XLOOKUP("MCP"&amp;$D13&amp;AN$10,Data!$F:$F,Data!$T:$T,AN$11,0,-1),_xlfn.XLOOKUP("MCP"&amp;$D13&amp;AN$10,Data!$F:$F,Data!$U:$U,AN$11,0,-1)))</f>
        <v>46108.999305555553</v>
      </c>
      <c r="DH13" s="227">
        <f>IF(AP13="▶",#REF!,IF(AP13="■",_xlfn.XLOOKUP("MCP"&amp;$D13&amp;AP$10,Data!$F:$F,Data!$T:$T,AP$11,0,-1),_xlfn.XLOOKUP("MCP"&amp;$D13&amp;AP$10,Data!$F:$F,Data!$U:$U,AP$11,0,-1)))</f>
        <v>46108.999305555553</v>
      </c>
      <c r="DJ13" s="227">
        <f>IF(AR13="▶",#REF!,IF(AR13="■",_xlfn.XLOOKUP("MCP"&amp;$D13&amp;AR$10,Data!$F:$F,Data!$T:$T,AR$11,0,-1),_xlfn.XLOOKUP("MCP"&amp;$D13&amp;AR$10,Data!$F:$F,Data!$U:$U,AR$11,0,-1)))</f>
        <v>46108.999305555553</v>
      </c>
      <c r="DL13" s="227">
        <f>IF(AT13="▶",#REF!,IF(AT13="■",_xlfn.XLOOKUP("MCP"&amp;$D13&amp;AT$10,Data!$F:$F,Data!$T:$T,AT$11,0,-1),_xlfn.XLOOKUP("MCP"&amp;$D13&amp;AT$10,Data!$F:$F,Data!$U:$U,AT$11,0,-1)))</f>
        <v>46108.999305555553</v>
      </c>
      <c r="DN13" s="227">
        <f>IF(AV13="▶",#REF!,IF(AV13="■",_xlfn.XLOOKUP("MCP"&amp;$D13&amp;AV$10,Data!$F:$F,Data!$T:$T,AV$11,0,-1),_xlfn.XLOOKUP("MCP"&amp;$D13&amp;AV$10,Data!$F:$F,Data!$U:$U,AV$11,0,-1)))</f>
        <v>46108.999305555553</v>
      </c>
      <c r="DP13" s="227">
        <f>IF(AX13="▶",#REF!,IF(AX13="■",_xlfn.XLOOKUP("MCP"&amp;$D13&amp;AX$10,Data!$F:$F,Data!$T:$T,AX$11,0,-1),_xlfn.XLOOKUP("MCP"&amp;$D13&amp;AX$10,Data!$F:$F,Data!$U:$U,AX$11,0,-1)))</f>
        <v>46108.999305555553</v>
      </c>
      <c r="DR13" s="227">
        <f>IF(AZ13="▶",#REF!,IF(AZ13="■",_xlfn.XLOOKUP("MCP"&amp;$D13&amp;AZ$10,Data!$F:$F,Data!$T:$T,AZ$11,0,-1),_xlfn.XLOOKUP("MCP"&amp;$D13&amp;AZ$10,Data!$F:$F,Data!$U:$U,AZ$11,0,-1)))</f>
        <v>46108.999305555553</v>
      </c>
      <c r="DT13" s="227">
        <f>IF(BB13="▶",#REF!,IF(BB13="■",_xlfn.XLOOKUP("MCP"&amp;$D13&amp;BB$10,Data!$F:$F,Data!$T:$T,BB$11,0,-1),_xlfn.XLOOKUP("MCP"&amp;$D13&amp;BB$10,Data!$F:$F,Data!$U:$U,BB$11,0,-1)))</f>
        <v>46108.999305555553</v>
      </c>
      <c r="DV13" s="227">
        <f>IF(BD13="▶",#REF!,IF(BD13="■",_xlfn.XLOOKUP("MCP"&amp;$D13&amp;BD$10,Data!$F:$F,Data!$T:$T,BD$11,0,-1),_xlfn.XLOOKUP("MCP"&amp;$D13&amp;BD$10,Data!$F:$F,Data!$U:$U,BD$11,0,-1)))</f>
        <v>46108.999305555553</v>
      </c>
      <c r="DX13" s="227">
        <f>IF(BF13="▶",#REF!,IF(BF13="■",_xlfn.XLOOKUP("MCP"&amp;$D13&amp;BF$10,Data!$F:$F,Data!$T:$T,BF$11,0,-1),_xlfn.XLOOKUP("MCP"&amp;$D13&amp;BF$10,Data!$F:$F,Data!$U:$U,BF$11,0,-1)))</f>
        <v>46134.999305555553</v>
      </c>
      <c r="DZ13" s="227">
        <f>IF(BH13="▶",#REF!,IF(BH13="■",_xlfn.XLOOKUP("MCP"&amp;$D13&amp;BH$10,Data!$F:$F,Data!$T:$T,BH$11,0,-1),_xlfn.XLOOKUP("MCP"&amp;$D13&amp;BH$10,Data!$F:$F,Data!$U:$U,BH$11,0,-1)))</f>
        <v>46134.999305555553</v>
      </c>
      <c r="EB13" s="227">
        <f>IF(BJ13="▶",#REF!,IF(BJ13="■",_xlfn.XLOOKUP("MCP"&amp;$D13&amp;BJ$10,Data!$F:$F,Data!$T:$T,BJ$11,0,-1),_xlfn.XLOOKUP("MCP"&amp;$D13&amp;BJ$10,Data!$F:$F,Data!$U:$U,BJ$11,0,-1)))</f>
        <v>45036.999305555553</v>
      </c>
      <c r="ED13" s="227">
        <f>IF(BL13="▶",#REF!,IF(BL13="■",_xlfn.XLOOKUP("MCP"&amp;$D13&amp;BL$10,Data!$F:$F,Data!$T:$T,BL$11,0,-1),_xlfn.XLOOKUP("MCP"&amp;$D13&amp;BL$10,Data!$F:$F,Data!$U:$U,BL$11,0,-1)))</f>
        <v>45036.999305555553</v>
      </c>
      <c r="EF13" s="227">
        <f>IF(BN13="▶",#REF!,IF(BN13="■",_xlfn.XLOOKUP("MCP"&amp;$D13&amp;BN$10,Data!$F:$F,Data!$T:$T,BN$11,0,-1),_xlfn.XLOOKUP("MCP"&amp;$D13&amp;BN$10,Data!$F:$F,Data!$U:$U,BN$11,0,-1)))</f>
        <v>46141.999305555553</v>
      </c>
      <c r="EH13" s="228" t="e">
        <f>IF(F13&lt;&gt;"✔",BT13-#REF!,BT13-F$11)</f>
        <v>#REF!</v>
      </c>
      <c r="EJ13" s="228" t="e">
        <f>IF(H13&lt;&gt;"✔",BV13-#REF!,BV13-H$11)</f>
        <v>#REF!</v>
      </c>
      <c r="EL13" s="228" t="e">
        <f>IF(J13&lt;&gt;"✔",BX13-#REF!,BX13-J$11)</f>
        <v>#REF!</v>
      </c>
      <c r="EN13" s="228" t="e">
        <f>IF(L13&lt;&gt;"✔",BZ13-#REF!,BZ13-L$11)</f>
        <v>#REF!</v>
      </c>
      <c r="EP13" s="228">
        <f>IF(N13&lt;&gt;"✔",CB13-#REF!,CB13-N$11)</f>
        <v>27.258333333338669</v>
      </c>
      <c r="ER13" s="228">
        <f>IF(P13&lt;&gt;"✔",CD13-#REF!,CD13-P$11)</f>
        <v>26.921527777776646</v>
      </c>
      <c r="ET13" s="228" t="e">
        <f>IF(#REF!&lt;&gt;"✔",CF13-#REF!,CF13-#REF!)</f>
        <v>#REF!</v>
      </c>
      <c r="EV13" s="228">
        <f>IF(R13&lt;&gt;"✔",CH13-#REF!,CH13-R$11)</f>
        <v>25.535416666665697</v>
      </c>
      <c r="EX13" s="228">
        <f>IF(T13&lt;&gt;"✔",CJ13-#REF!,CJ13-T$11)</f>
        <v>24.700694444443798</v>
      </c>
      <c r="EZ13" s="228">
        <f>IF(V13&lt;&gt;"✔",CL13-#REF!,CL13-V$11)</f>
        <v>24.915972222217533</v>
      </c>
      <c r="FB13" s="228">
        <f>IF(X13&lt;&gt;"✔",CN13-#REF!,CN13-X$11)</f>
        <v>19.501388888893416</v>
      </c>
      <c r="FD13" s="228">
        <f>IF(Z13&lt;&gt;"✔",CP13-#REF!,CP13-Z$11)</f>
        <v>19.542361111110949</v>
      </c>
      <c r="FF13" s="228">
        <f>IF(AB13&lt;&gt;"✔",CR13-#REF!,CR13-AB$11)</f>
        <v>19.461805555554747</v>
      </c>
      <c r="FH13" s="228">
        <f>IF(AD13&lt;&gt;"✔",CT13-#REF!,CT13-AD$11)</f>
        <v>21.289583333338669</v>
      </c>
      <c r="FJ13" s="228" t="e">
        <f>IF(AF13&lt;&gt;"✔",CV13-#REF!,CV13-AF$11)</f>
        <v>#REF!</v>
      </c>
      <c r="FL13" s="228">
        <f>IF(AH13&lt;&gt;"✔",CX13-#REF!,CX13-AH$11)</f>
        <v>18.288194444445253</v>
      </c>
      <c r="FN13" s="228" t="e">
        <f>IF(#REF!&lt;&gt;"✔",CZ13-#REF!,CZ13-#REF!)</f>
        <v>#REF!</v>
      </c>
      <c r="FP13" s="228" t="e">
        <f>IF(AJ13&lt;&gt;"✔",DB13-#REF!,DB13-AJ$11)</f>
        <v>#REF!</v>
      </c>
      <c r="FR13" s="228" t="e">
        <f>IF(AL13&lt;&gt;"✔",DD13-#REF!,DD13-AL$11)</f>
        <v>#REF!</v>
      </c>
      <c r="FT13" s="228" t="e">
        <f>IF(AN13&lt;&gt;"✔",DF13-#REF!,DF13-AN$11)</f>
        <v>#REF!</v>
      </c>
      <c r="FV13" s="228" t="e">
        <f>IF(AP13&lt;&gt;"✔",DH13-#REF!,DH13-AP$11)</f>
        <v>#REF!</v>
      </c>
      <c r="FX13" s="228" t="e">
        <f>IF(AR13&lt;&gt;"✔",DJ13-#REF!,DJ13-AR$11)</f>
        <v>#REF!</v>
      </c>
      <c r="FZ13" s="228" t="e">
        <f>IF(AT13&lt;&gt;"✔",DL13-#REF!,DL13-AT$11)</f>
        <v>#REF!</v>
      </c>
      <c r="GB13" s="228" t="e">
        <f>IF(AV13&lt;&gt;"✔",DN13-#REF!,DN13-AV$11)</f>
        <v>#REF!</v>
      </c>
      <c r="GD13" s="228" t="e">
        <f>IF(AX13&lt;&gt;"✔",DP13-#REF!,DP13-AX$11)</f>
        <v>#REF!</v>
      </c>
      <c r="GF13" s="228" t="e">
        <f>IF(AZ13&lt;&gt;"✔",DR13-#REF!,DR13-AZ$11)</f>
        <v>#REF!</v>
      </c>
      <c r="GH13" s="228" t="e">
        <f>IF(BB13&lt;&gt;"✔",DT13-#REF!,DT13-BB$11)</f>
        <v>#REF!</v>
      </c>
      <c r="GJ13" s="228" t="e">
        <f>IF(BD13&lt;&gt;"✔",DV13-#REF!,DV13-BD$11)</f>
        <v>#REF!</v>
      </c>
      <c r="GL13" s="228" t="e">
        <f>IF(BF13&lt;&gt;"✔",DX13-#REF!,DX13-BF$11)</f>
        <v>#REF!</v>
      </c>
      <c r="GN13" s="228" t="e">
        <f>IF(BH13&lt;&gt;"✔",DZ13-#REF!,DZ13-BH$11)</f>
        <v>#REF!</v>
      </c>
      <c r="GP13" s="228" t="e">
        <f>IF(BJ13&lt;&gt;"✔",EB13-#REF!,EB13-BJ$11)</f>
        <v>#REF!</v>
      </c>
      <c r="GR13" s="228" t="e">
        <f>IF(BL13&lt;&gt;"✔",ED13-#REF!,ED13-BL$11)</f>
        <v>#REF!</v>
      </c>
      <c r="GT13" s="228" t="e">
        <f>IF(BN13&lt;&gt;"✔",EF13-#REF!,EF13-BN$11)</f>
        <v>#REF!</v>
      </c>
    </row>
    <row r="14" spans="4:202" ht="4.5" customHeight="1" x14ac:dyDescent="0.25"/>
    <row r="15" spans="4:202" ht="22.5" customHeight="1" x14ac:dyDescent="0.25">
      <c r="D15" s="166" t="s">
        <v>219</v>
      </c>
      <c r="E15" s="57"/>
      <c r="F15" s="58" t="str">
        <f>INDEX('MCP-Data'!$B$17:$BW$40,MATCH($D15,'MCP-Data'!$B$17:$B$40,0),MATCH(F$10,'MCP-Data'!$B$17:$BW$17,0),1)</f>
        <v>Ø</v>
      </c>
      <c r="G15" s="222"/>
      <c r="H15" s="58" t="str">
        <f>INDEX('MCP-Data'!$B$17:$BW$40,MATCH($D15,'MCP-Data'!$B$17:$B$40,0),MATCH(H$10,'MCP-Data'!$B$17:$BW$17,0),1)</f>
        <v>Ø</v>
      </c>
      <c r="I15" s="222"/>
      <c r="J15" s="58" t="str">
        <f>INDEX('MCP-Data'!$B$17:$BW$40,MATCH($D15,'MCP-Data'!$B$17:$B$40,0),MATCH(J$10,'MCP-Data'!$B$17:$BW$17,0),1)</f>
        <v>Ø</v>
      </c>
      <c r="K15" s="222"/>
      <c r="L15" s="58" t="str">
        <f>INDEX('MCP-Data'!$B$17:$BW$40,MATCH($D15,'MCP-Data'!$B$17:$B$40,0),MATCH(L$10,'MCP-Data'!$B$17:$BW$17,0),1)</f>
        <v>Ø</v>
      </c>
      <c r="M15" s="222"/>
      <c r="N15" s="58" t="str">
        <f>INDEX('MCP-Data'!$B$17:$BW$40,MATCH($D15,'MCP-Data'!$B$17:$B$40,0),MATCH(N$10,'MCP-Data'!$B$17:$BW$17,0),1)</f>
        <v>✔</v>
      </c>
      <c r="O15" s="222"/>
      <c r="P15" s="58" t="str">
        <f>INDEX('MCP-Data'!$B$17:$BW$40,MATCH($D15,'MCP-Data'!$B$17:$B$40,0),MATCH(P$10,'MCP-Data'!$B$17:$BW$17,0),1)</f>
        <v>✔</v>
      </c>
      <c r="Q15" s="222"/>
      <c r="R15" s="58" t="str">
        <f>INDEX('MCP-Data'!$B$17:$BW$40,MATCH($D15,'MCP-Data'!$B$17:$B$40,0),MATCH(R$10,'MCP-Data'!$B$17:$BW$17,0),1)</f>
        <v>✔</v>
      </c>
      <c r="S15" s="222"/>
      <c r="T15" s="58" t="str">
        <f>INDEX('MCP-Data'!$B$17:$BW$40,MATCH($D15,'MCP-Data'!$B$17:$B$40,0),MATCH(T$10,'MCP-Data'!$B$17:$BW$17,0),1)</f>
        <v>Ø</v>
      </c>
      <c r="U15" s="222"/>
      <c r="V15" s="58" t="str">
        <f>INDEX('MCP-Data'!$B$17:$BW$40,MATCH($D15,'MCP-Data'!$B$17:$B$40,0),MATCH(V$10,'MCP-Data'!$B$17:$BW$17,0),1)</f>
        <v>Ø</v>
      </c>
      <c r="W15" s="222"/>
      <c r="X15" s="58" t="str">
        <f>INDEX('MCP-Data'!$B$17:$BW$40,MATCH($D15,'MCP-Data'!$B$17:$B$40,0),MATCH(X$10,'MCP-Data'!$B$17:$BW$17,0),1)</f>
        <v>Ø</v>
      </c>
      <c r="Y15" s="222"/>
      <c r="Z15" s="58" t="str">
        <f>INDEX('MCP-Data'!$B$17:$BW$40,MATCH($D15,'MCP-Data'!$B$17:$B$40,0),MATCH(Z$10,'MCP-Data'!$B$17:$BW$17,0),1)</f>
        <v>Ø</v>
      </c>
      <c r="AA15" s="222"/>
      <c r="AB15" s="58" t="str">
        <f>INDEX('MCP-Data'!$B$17:$BW$40,MATCH($D15,'MCP-Data'!$B$17:$B$40,0),MATCH(AB$10,'MCP-Data'!$B$17:$BW$17,0),1)</f>
        <v>✔</v>
      </c>
      <c r="AC15" s="222"/>
      <c r="AD15" s="58" t="str">
        <f>INDEX('MCP-Data'!$B$17:$BW$40,MATCH($D15,'MCP-Data'!$B$17:$B$40,0),MATCH(AD$10,'MCP-Data'!$B$17:$BW$17,0),1)</f>
        <v>✔</v>
      </c>
      <c r="AE15" s="222"/>
      <c r="AF15" s="58" t="str">
        <f>INDEX('MCP-Data'!$B$17:$BW$40,MATCH($D15,'MCP-Data'!$B$17:$B$40,0),MATCH(AF$10,'MCP-Data'!$B$17:$BW$17,0),1)</f>
        <v>Ø</v>
      </c>
      <c r="AG15" s="222"/>
      <c r="AH15" s="58" t="str">
        <f>INDEX('MCP-Data'!$B$17:$BW$40,MATCH($D15,'MCP-Data'!$B$17:$B$40,0),MATCH(AH$10,'MCP-Data'!$B$17:$BW$17,0),1)</f>
        <v>Ø</v>
      </c>
      <c r="AI15" s="222"/>
      <c r="AJ15" s="58" t="str">
        <f>INDEX('MCP-Data'!$B$17:$BW$40,MATCH($D15,'MCP-Data'!$B$17:$B$40,0),MATCH(AJ$10,'MCP-Data'!$B$17:$BW$17,0),1)</f>
        <v>Ø</v>
      </c>
      <c r="AK15" s="222"/>
      <c r="AL15" s="58" t="str">
        <f>INDEX('MCP-Data'!$B$17:$BW$40,MATCH($D15,'MCP-Data'!$B$17:$B$40,0),MATCH(AL$10,'MCP-Data'!$B$17:$BW$17,0),1)</f>
        <v>Ø</v>
      </c>
      <c r="AM15" s="222"/>
      <c r="AN15" s="58" t="str">
        <f>INDEX('MCP-Data'!$B$17:$BW$40,MATCH($D15,'MCP-Data'!$B$17:$B$40,0),MATCH(AN$10,'MCP-Data'!$B$17:$BW$17,0),1)</f>
        <v>◯</v>
      </c>
      <c r="AO15" s="222"/>
      <c r="AP15" s="58" t="str">
        <f>INDEX('MCP-Data'!$B$17:$BW$40,MATCH($D15,'MCP-Data'!$B$17:$B$40,0),MATCH(AP$10,'MCP-Data'!$B$17:$BW$17,0),1)</f>
        <v>Ø</v>
      </c>
      <c r="AQ15" s="222"/>
      <c r="AR15" s="58" t="str">
        <f>INDEX('MCP-Data'!$B$17:$BW$40,MATCH($D15,'MCP-Data'!$B$17:$B$40,0),MATCH(AR$10,'MCP-Data'!$B$17:$BW$17,0),1)</f>
        <v>◯</v>
      </c>
      <c r="AS15" s="222"/>
      <c r="AT15" s="58" t="str">
        <f>INDEX('MCP-Data'!$B$17:$BW$40,MATCH($D15,'MCP-Data'!$B$17:$B$40,0),MATCH(AT$10,'MCP-Data'!$B$17:$BW$17,0),1)</f>
        <v>Ø</v>
      </c>
      <c r="AU15" s="222"/>
      <c r="AV15" s="58" t="str">
        <f>INDEX('MCP-Data'!$B$17:$BW$40,MATCH($D15,'MCP-Data'!$B$17:$B$40,0),MATCH(AV$10,'MCP-Data'!$B$17:$BW$17,0),1)</f>
        <v>Ø</v>
      </c>
      <c r="AW15" s="222"/>
      <c r="AX15" s="58" t="str">
        <f>INDEX('MCP-Data'!$B$17:$BW$40,MATCH($D15,'MCP-Data'!$B$17:$B$40,0),MATCH(AX$10,'MCP-Data'!$B$17:$BW$17,0),1)</f>
        <v>Ø</v>
      </c>
      <c r="AY15" s="222"/>
      <c r="AZ15" s="58" t="str">
        <f>INDEX('MCP-Data'!$B$17:$BW$40,MATCH($D15,'MCP-Data'!$B$17:$B$40,0),MATCH(AZ$10,'MCP-Data'!$B$17:$BW$17,0),1)</f>
        <v>Ø</v>
      </c>
      <c r="BA15" s="222"/>
      <c r="BB15" s="58" t="str">
        <f>INDEX('MCP-Data'!$B$17:$BW$40,MATCH($D15,'MCP-Data'!$B$17:$B$40,0),MATCH(BB$10,'MCP-Data'!$B$17:$BW$17,0),1)</f>
        <v>Ø</v>
      </c>
      <c r="BC15" s="222"/>
      <c r="BD15" s="58" t="str">
        <f>INDEX('MCP-Data'!$B$17:$BW$40,MATCH($D15,'MCP-Data'!$B$17:$B$40,0),MATCH(BD$10,'MCP-Data'!$B$17:$BW$17,0),1)</f>
        <v>Ø</v>
      </c>
      <c r="BE15" s="222"/>
      <c r="BF15" s="58" t="str">
        <f>INDEX('MCP-Data'!$B$17:$BW$40,MATCH($D15,'MCP-Data'!$B$17:$B$40,0),MATCH(BF$10,'MCP-Data'!$B$17:$BW$17,0),1)</f>
        <v>Ø</v>
      </c>
      <c r="BG15" s="222"/>
      <c r="BH15" s="58" t="str">
        <f>INDEX('MCP-Data'!$B$17:$BW$40,MATCH($D15,'MCP-Data'!$B$17:$B$40,0),MATCH(BH$10,'MCP-Data'!$B$17:$BW$17,0),1)</f>
        <v>Ø</v>
      </c>
      <c r="BI15" s="222"/>
      <c r="BJ15" s="58" t="str">
        <f>INDEX('MCP-Data'!$B$17:$BW$40,MATCH($D15,'MCP-Data'!$B$17:$B$40,0),MATCH(BJ$10,'MCP-Data'!$B$17:$BW$17,0),1)</f>
        <v>Ø</v>
      </c>
      <c r="BK15" s="222"/>
      <c r="BL15" s="58" t="str">
        <f>INDEX('MCP-Data'!$B$17:$BW$40,MATCH($D15,'MCP-Data'!$B$17:$B$40,0),MATCH(BL$10,'MCP-Data'!$B$17:$BW$17,0),1)</f>
        <v>Ø</v>
      </c>
      <c r="BM15" s="222"/>
      <c r="BN15" s="58" t="str">
        <f>INDEX('MCP-Data'!$B$17:$BW$40,MATCH($D15,'MCP-Data'!$B$17:$B$40,0),MATCH(BN$10,'MCP-Data'!$B$17:$BW$17,0),1)</f>
        <v>Ø</v>
      </c>
      <c r="BO15" s="57"/>
      <c r="BP15" s="167"/>
      <c r="BQ15" s="57"/>
      <c r="BR15" s="165"/>
      <c r="BT15" s="227">
        <f>IF(F15="▶",#REF!,IF(F15="■",_xlfn.XLOOKUP("MCP"&amp;$D15&amp;F$10,Data!$F:$F,Data!$T:$T,F$11,0,-1),_xlfn.XLOOKUP("MCP"&amp;$D15&amp;F$10,Data!$F:$F,Data!$U:$U,F$11,0,-1)))</f>
        <v>46086.999305555553</v>
      </c>
      <c r="BV15" s="227">
        <f>IF(H15="▶",#REF!,IF(H15="■",_xlfn.XLOOKUP("MCP"&amp;$D15&amp;H$10,Data!$F:$F,Data!$T:$T,H$11,0,-1),_xlfn.XLOOKUP("MCP"&amp;$D15&amp;H$10,Data!$F:$F,Data!$U:$U,H$11,0,-1)))</f>
        <v>46086.999305555553</v>
      </c>
      <c r="BX15" s="227">
        <f>IF(J15="▶",#REF!,IF(J15="■",_xlfn.XLOOKUP("MCP"&amp;$D15&amp;J$10,Data!$F:$F,Data!$T:$T,J$11,0,-1),_xlfn.XLOOKUP("MCP"&amp;$D15&amp;J$10,Data!$F:$F,Data!$U:$U,J$11,0,-1)))</f>
        <v>46092.999305555553</v>
      </c>
      <c r="BZ15" s="227">
        <f>IF(L15="▶",#REF!,IF(L15="■",_xlfn.XLOOKUP("MCP"&amp;$D15&amp;L$10,Data!$F:$F,Data!$T:$T,L$11,0,-1),_xlfn.XLOOKUP("MCP"&amp;$D15&amp;L$10,Data!$F:$F,Data!$U:$U,L$11,0,-1)))</f>
        <v>46094.999305555553</v>
      </c>
      <c r="CB15" s="227">
        <f>IF(N15="▶",#REF!,IF(N15="■",_xlfn.XLOOKUP("MCP"&amp;$D15&amp;N$10,Data!$F:$F,Data!$T:$T,N$11,0,-1),_xlfn.XLOOKUP("MCP"&amp;$D15&amp;N$10,Data!$F:$F,Data!$U:$U,N$11,0,-1)))</f>
        <v>46119.490277777775</v>
      </c>
      <c r="CD15" s="227">
        <f>IF(P15="▶",#REF!,IF(P15="■",_xlfn.XLOOKUP("MCP"&amp;$D15&amp;P$10,Data!$F:$F,Data!$T:$T,P$11,0,-1),_xlfn.XLOOKUP("MCP"&amp;$D15&amp;P$10,Data!$F:$F,Data!$U:$U,P$11,0,-1)))</f>
        <v>46119.925694444442</v>
      </c>
      <c r="CF15" s="227" t="e">
        <f>IF(#REF!="▶",#REF!,IF(#REF!="■",_xlfn.XLOOKUP("MCP"&amp;$D15&amp;#REF!,Data!$F:$F,Data!$T:$T,#REF!,0,-1),_xlfn.XLOOKUP("MCP"&amp;$D15&amp;#REF!,Data!$F:$F,Data!$U:$U,#REF!,0,-1)))</f>
        <v>#REF!</v>
      </c>
      <c r="CH15" s="227">
        <f>IF(R15="▶",#REF!,IF(R15="■",_xlfn.XLOOKUP("MCP"&amp;$D15&amp;R$10,Data!$F:$F,Data!$T:$T,R$11,0,-1),_xlfn.XLOOKUP("MCP"&amp;$D15&amp;R$10,Data!$F:$F,Data!$U:$U,R$11,0,-1)))</f>
        <v>46119.57708333333</v>
      </c>
      <c r="CJ15" s="227">
        <f>IF(T15="▶",#REF!,IF(T15="■",_xlfn.XLOOKUP("MCP"&amp;$D15&amp;T$10,Data!$F:$F,Data!$T:$T,T$11,0,-1),_xlfn.XLOOKUP("MCP"&amp;$D15&amp;T$10,Data!$F:$F,Data!$U:$U,T$11,0,-1)))</f>
        <v>46094.978472222225</v>
      </c>
      <c r="CL15" s="227">
        <f>IF(V15="▶",#REF!,IF(V15="■",_xlfn.XLOOKUP("MCP"&amp;$D15&amp;V$10,Data!$F:$F,Data!$T:$T,V$11,0,-1),_xlfn.XLOOKUP("MCP"&amp;$D15&amp;V$10,Data!$F:$F,Data!$U:$U,V$11,0,-1)))</f>
        <v>46094.978472222225</v>
      </c>
      <c r="CN15" s="227">
        <f>IF(X15="▶",#REF!,IF(X15="■",_xlfn.XLOOKUP("MCP"&amp;$D15&amp;X$10,Data!$F:$F,Data!$T:$T,X$11,0,-1),_xlfn.XLOOKUP("MCP"&amp;$D15&amp;X$10,Data!$F:$F,Data!$U:$U,X$11,0,-1)))</f>
        <v>46099.999305555553</v>
      </c>
      <c r="CP15" s="227">
        <f>IF(Z15="▶",#REF!,IF(Z15="■",_xlfn.XLOOKUP("MCP"&amp;$D15&amp;Z$10,Data!$F:$F,Data!$T:$T,Z$11,0,-1),_xlfn.XLOOKUP("MCP"&amp;$D15&amp;Z$10,Data!$F:$F,Data!$U:$U,Z$11,0,-1)))</f>
        <v>46099.999305555553</v>
      </c>
      <c r="CR15" s="227">
        <f>IF(AB15="▶",#REF!,IF(AB15="■",_xlfn.XLOOKUP("MCP"&amp;$D15&amp;AB$10,Data!$F:$F,Data!$T:$T,AB$11,0,-1),_xlfn.XLOOKUP("MCP"&amp;$D15&amp;AB$10,Data!$F:$F,Data!$U:$U,AB$11,0,-1)))</f>
        <v>46119.681250000001</v>
      </c>
      <c r="CT15" s="227">
        <f>IF(AD15="▶",#REF!,IF(AD15="■",_xlfn.XLOOKUP("MCP"&amp;$D15&amp;AD$10,Data!$F:$F,Data!$T:$T,AD$11,0,-1),_xlfn.XLOOKUP("MCP"&amp;$D15&amp;AD$10,Data!$F:$F,Data!$U:$U,AD$11,0,-1)))</f>
        <v>46120.487500000003</v>
      </c>
      <c r="CV15" s="227">
        <f>IF(AF15="▶",#REF!,IF(AF15="■",_xlfn.XLOOKUP("MCP"&amp;$D15&amp;AF$10,Data!$F:$F,Data!$T:$T,AF$11,0,-1),_xlfn.XLOOKUP("MCP"&amp;$D15&amp;AF$10,Data!$F:$F,Data!$U:$U,AF$11,0,-1)))</f>
        <v>46092.999305555553</v>
      </c>
      <c r="CX15" s="227">
        <f>IF(AH15="▶",#REF!,IF(AH15="■",_xlfn.XLOOKUP("MCP"&amp;$D15&amp;AH$10,Data!$F:$F,Data!$T:$T,AH$11,0,-1),_xlfn.XLOOKUP("MCP"&amp;$D15&amp;AH$10,Data!$F:$F,Data!$U:$U,AH$11,0,-1)))</f>
        <v>46100.999305555553</v>
      </c>
      <c r="CZ15" s="227" t="e">
        <f>IF(#REF!="▶",#REF!,IF(#REF!="■",_xlfn.XLOOKUP("MCP"&amp;$D15&amp;#REF!,Data!$F:$F,Data!$T:$T,#REF!,0,-1),_xlfn.XLOOKUP("MCP"&amp;$D15&amp;#REF!,Data!$F:$F,Data!$U:$U,#REF!,0,-1)))</f>
        <v>#REF!</v>
      </c>
      <c r="DB15" s="227">
        <f>IF(AJ15="▶",#REF!,IF(AJ15="■",_xlfn.XLOOKUP("MCP"&amp;$D15&amp;AJ$10,Data!$F:$F,Data!$T:$T,AJ$11,0,-1),_xlfn.XLOOKUP("MCP"&amp;$D15&amp;AJ$10,Data!$F:$F,Data!$U:$U,AJ$11,0,-1)))</f>
        <v>46108.999305555553</v>
      </c>
      <c r="DD15" s="227">
        <f>IF(AL15="▶",#REF!,IF(AL15="■",_xlfn.XLOOKUP("MCP"&amp;$D15&amp;AL$10,Data!$F:$F,Data!$T:$T,AL$11,0,-1),_xlfn.XLOOKUP("MCP"&amp;$D15&amp;AL$10,Data!$F:$F,Data!$U:$U,AL$11,0,-1)))</f>
        <v>46108.999305555553</v>
      </c>
      <c r="DF15" s="227">
        <f>IF(AN15="▶",#REF!,IF(AN15="■",_xlfn.XLOOKUP("MCP"&amp;$D15&amp;AN$10,Data!$F:$F,Data!$T:$T,AN$11,0,-1),_xlfn.XLOOKUP("MCP"&amp;$D15&amp;AN$10,Data!$F:$F,Data!$U:$U,AN$11,0,-1)))</f>
        <v>46108.999305555553</v>
      </c>
      <c r="DH15" s="227">
        <f>IF(AP15="▶",#REF!,IF(AP15="■",_xlfn.XLOOKUP("MCP"&amp;$D15&amp;AP$10,Data!$F:$F,Data!$T:$T,AP$11,0,-1),_xlfn.XLOOKUP("MCP"&amp;$D15&amp;AP$10,Data!$F:$F,Data!$U:$U,AP$11,0,-1)))</f>
        <v>46108.999305555553</v>
      </c>
      <c r="DJ15" s="227">
        <f>IF(AR15="▶",#REF!,IF(AR15="■",_xlfn.XLOOKUP("MCP"&amp;$D15&amp;AR$10,Data!$F:$F,Data!$T:$T,AR$11,0,-1),_xlfn.XLOOKUP("MCP"&amp;$D15&amp;AR$10,Data!$F:$F,Data!$U:$U,AR$11,0,-1)))</f>
        <v>46108.999305555553</v>
      </c>
      <c r="DL15" s="227">
        <f>IF(AT15="▶",#REF!,IF(AT15="■",_xlfn.XLOOKUP("MCP"&amp;$D15&amp;AT$10,Data!$F:$F,Data!$T:$T,AT$11,0,-1),_xlfn.XLOOKUP("MCP"&amp;$D15&amp;AT$10,Data!$F:$F,Data!$U:$U,AT$11,0,-1)))</f>
        <v>46108.999305555553</v>
      </c>
      <c r="DN15" s="227">
        <f>IF(AV15="▶",#REF!,IF(AV15="■",_xlfn.XLOOKUP("MCP"&amp;$D15&amp;AV$10,Data!$F:$F,Data!$T:$T,AV$11,0,-1),_xlfn.XLOOKUP("MCP"&amp;$D15&amp;AV$10,Data!$F:$F,Data!$U:$U,AV$11,0,-1)))</f>
        <v>46108.999305555553</v>
      </c>
      <c r="DP15" s="227">
        <f>IF(AX15="▶",#REF!,IF(AX15="■",_xlfn.XLOOKUP("MCP"&amp;$D15&amp;AX$10,Data!$F:$F,Data!$T:$T,AX$11,0,-1),_xlfn.XLOOKUP("MCP"&amp;$D15&amp;AX$10,Data!$F:$F,Data!$U:$U,AX$11,0,-1)))</f>
        <v>46108.999305555553</v>
      </c>
      <c r="DR15" s="227">
        <f>IF(AZ15="▶",#REF!,IF(AZ15="■",_xlfn.XLOOKUP("MCP"&amp;$D15&amp;AZ$10,Data!$F:$F,Data!$T:$T,AZ$11,0,-1),_xlfn.XLOOKUP("MCP"&amp;$D15&amp;AZ$10,Data!$F:$F,Data!$U:$U,AZ$11,0,-1)))</f>
        <v>46108.999305555553</v>
      </c>
      <c r="DT15" s="227">
        <f>IF(BB15="▶",#REF!,IF(BB15="■",_xlfn.XLOOKUP("MCP"&amp;$D15&amp;BB$10,Data!$F:$F,Data!$T:$T,BB$11,0,-1),_xlfn.XLOOKUP("MCP"&amp;$D15&amp;BB$10,Data!$F:$F,Data!$U:$U,BB$11,0,-1)))</f>
        <v>46108.999305555553</v>
      </c>
      <c r="DV15" s="227">
        <f>IF(BD15="▶",#REF!,IF(BD15="■",_xlfn.XLOOKUP("MCP"&amp;$D15&amp;BD$10,Data!$F:$F,Data!$T:$T,BD$11,0,-1),_xlfn.XLOOKUP("MCP"&amp;$D15&amp;BD$10,Data!$F:$F,Data!$U:$U,BD$11,0,-1)))</f>
        <v>46108.999305555553</v>
      </c>
      <c r="DX15" s="227">
        <f>IF(BF15="▶",#REF!,IF(BF15="■",_xlfn.XLOOKUP("MCP"&amp;$D15&amp;BF$10,Data!$F:$F,Data!$T:$T,BF$11,0,-1),_xlfn.XLOOKUP("MCP"&amp;$D15&amp;BF$10,Data!$F:$F,Data!$U:$U,BF$11,0,-1)))</f>
        <v>46134.999305555553</v>
      </c>
      <c r="DZ15" s="227">
        <f>IF(BH15="▶",#REF!,IF(BH15="■",_xlfn.XLOOKUP("MCP"&amp;$D15&amp;BH$10,Data!$F:$F,Data!$T:$T,BH$11,0,-1),_xlfn.XLOOKUP("MCP"&amp;$D15&amp;BH$10,Data!$F:$F,Data!$U:$U,BH$11,0,-1)))</f>
        <v>46134.999305555553</v>
      </c>
      <c r="EB15" s="227">
        <f>IF(BJ15="▶",#REF!,IF(BJ15="■",_xlfn.XLOOKUP("MCP"&amp;$D15&amp;BJ$10,Data!$F:$F,Data!$T:$T,BJ$11,0,-1),_xlfn.XLOOKUP("MCP"&amp;$D15&amp;BJ$10,Data!$F:$F,Data!$U:$U,BJ$11,0,-1)))</f>
        <v>45036.999305555553</v>
      </c>
      <c r="ED15" s="227">
        <f>IF(BL15="▶",#REF!,IF(BL15="■",_xlfn.XLOOKUP("MCP"&amp;$D15&amp;BL$10,Data!$F:$F,Data!$T:$T,BL$11,0,-1),_xlfn.XLOOKUP("MCP"&amp;$D15&amp;BL$10,Data!$F:$F,Data!$U:$U,BL$11,0,-1)))</f>
        <v>45036.999305555553</v>
      </c>
      <c r="EF15" s="227">
        <f>IF(BN15="▶",#REF!,IF(BN15="■",_xlfn.XLOOKUP("MCP"&amp;$D15&amp;BN$10,Data!$F:$F,Data!$T:$T,BN$11,0,-1),_xlfn.XLOOKUP("MCP"&amp;$D15&amp;BN$10,Data!$F:$F,Data!$U:$U,BN$11,0,-1)))</f>
        <v>46141.999305555553</v>
      </c>
      <c r="EH15" s="228" t="e">
        <f>IF(F15&lt;&gt;"✔",BT15-#REF!,BT15-F$11)</f>
        <v>#REF!</v>
      </c>
      <c r="EJ15" s="228" t="e">
        <f>IF(H15&lt;&gt;"✔",BV15-#REF!,BV15-H$11)</f>
        <v>#REF!</v>
      </c>
      <c r="EL15" s="228" t="e">
        <f>IF(J15&lt;&gt;"✔",BX15-#REF!,BX15-J$11)</f>
        <v>#REF!</v>
      </c>
      <c r="EN15" s="228" t="e">
        <f>IF(L15&lt;&gt;"✔",BZ15-#REF!,BZ15-L$11)</f>
        <v>#REF!</v>
      </c>
      <c r="EP15" s="228">
        <f>IF(N15&lt;&gt;"✔",CB15-#REF!,CB15-N$11)</f>
        <v>28.490972222221899</v>
      </c>
      <c r="ER15" s="228">
        <f>IF(P15&lt;&gt;"✔",CD15-#REF!,CD15-P$11)</f>
        <v>26.926388888889051</v>
      </c>
      <c r="ET15" s="228" t="e">
        <f>IF(#REF!&lt;&gt;"✔",CF15-#REF!,CF15-#REF!)</f>
        <v>#REF!</v>
      </c>
      <c r="EV15" s="228">
        <f>IF(R15&lt;&gt;"✔",CH15-#REF!,CH15-R$11)</f>
        <v>26.577777777776646</v>
      </c>
      <c r="EX15" s="228" t="e">
        <f>IF(T15&lt;&gt;"✔",CJ15-#REF!,CJ15-T$11)</f>
        <v>#REF!</v>
      </c>
      <c r="EZ15" s="228" t="e">
        <f>IF(V15&lt;&gt;"✔",CL15-#REF!,CL15-V$11)</f>
        <v>#REF!</v>
      </c>
      <c r="FB15" s="228" t="e">
        <f>IF(X15&lt;&gt;"✔",CN15-#REF!,CN15-X$11)</f>
        <v>#REF!</v>
      </c>
      <c r="FD15" s="228" t="e">
        <f>IF(Z15&lt;&gt;"✔",CP15-#REF!,CP15-Z$11)</f>
        <v>#REF!</v>
      </c>
      <c r="FF15" s="228">
        <f>IF(AB15&lt;&gt;"✔",CR15-#REF!,CR15-AB$11)</f>
        <v>18.681944444448163</v>
      </c>
      <c r="FH15" s="228">
        <f>IF(AD15&lt;&gt;"✔",CT15-#REF!,CT15-AD$11)</f>
        <v>21.488194444449618</v>
      </c>
      <c r="FJ15" s="228" t="e">
        <f>IF(AF15&lt;&gt;"✔",CV15-#REF!,CV15-AF$11)</f>
        <v>#REF!</v>
      </c>
      <c r="FL15" s="228" t="e">
        <f>IF(AH15&lt;&gt;"✔",CX15-#REF!,CX15-AH$11)</f>
        <v>#REF!</v>
      </c>
      <c r="FN15" s="228" t="e">
        <f>IF(#REF!&lt;&gt;"✔",CZ15-#REF!,CZ15-#REF!)</f>
        <v>#REF!</v>
      </c>
      <c r="FP15" s="228" t="e">
        <f>IF(AJ15&lt;&gt;"✔",DB15-#REF!,DB15-AJ$11)</f>
        <v>#REF!</v>
      </c>
      <c r="FR15" s="228" t="e">
        <f>IF(AL15&lt;&gt;"✔",DD15-#REF!,DD15-AL$11)</f>
        <v>#REF!</v>
      </c>
      <c r="FT15" s="228" t="e">
        <f>IF(AN15&lt;&gt;"✔",DF15-#REF!,DF15-AN$11)</f>
        <v>#REF!</v>
      </c>
      <c r="FV15" s="228" t="e">
        <f>IF(AP15&lt;&gt;"✔",DH15-#REF!,DH15-AP$11)</f>
        <v>#REF!</v>
      </c>
      <c r="FX15" s="228" t="e">
        <f>IF(AR15&lt;&gt;"✔",DJ15-#REF!,DJ15-AR$11)</f>
        <v>#REF!</v>
      </c>
      <c r="FZ15" s="228" t="e">
        <f>IF(AT15&lt;&gt;"✔",DL15-#REF!,DL15-AT$11)</f>
        <v>#REF!</v>
      </c>
      <c r="GB15" s="228" t="e">
        <f>IF(AV15&lt;&gt;"✔",DN15-#REF!,DN15-AV$11)</f>
        <v>#REF!</v>
      </c>
      <c r="GD15" s="228" t="e">
        <f>IF(AX15&lt;&gt;"✔",DP15-#REF!,DP15-AX$11)</f>
        <v>#REF!</v>
      </c>
      <c r="GF15" s="228" t="e">
        <f>IF(AZ15&lt;&gt;"✔",DR15-#REF!,DR15-AZ$11)</f>
        <v>#REF!</v>
      </c>
      <c r="GH15" s="228" t="e">
        <f>IF(BB15&lt;&gt;"✔",DT15-#REF!,DT15-BB$11)</f>
        <v>#REF!</v>
      </c>
      <c r="GJ15" s="228" t="e">
        <f>IF(BD15&lt;&gt;"✔",DV15-#REF!,DV15-BD$11)</f>
        <v>#REF!</v>
      </c>
      <c r="GL15" s="228" t="e">
        <f>IF(BF15&lt;&gt;"✔",DX15-#REF!,DX15-BF$11)</f>
        <v>#REF!</v>
      </c>
      <c r="GN15" s="228" t="e">
        <f>IF(BH15&lt;&gt;"✔",DZ15-#REF!,DZ15-BH$11)</f>
        <v>#REF!</v>
      </c>
      <c r="GP15" s="228" t="e">
        <f>IF(BJ15&lt;&gt;"✔",EB15-#REF!,EB15-BJ$11)</f>
        <v>#REF!</v>
      </c>
      <c r="GR15" s="228" t="e">
        <f>IF(BL15&lt;&gt;"✔",ED15-#REF!,ED15-BL$11)</f>
        <v>#REF!</v>
      </c>
      <c r="GT15" s="228" t="e">
        <f>IF(BN15&lt;&gt;"✔",EF15-#REF!,EF15-BN$11)</f>
        <v>#REF!</v>
      </c>
    </row>
    <row r="16" spans="4:202" ht="4.5" customHeight="1" x14ac:dyDescent="0.25"/>
    <row r="17" spans="4:202" ht="22.5" customHeight="1" x14ac:dyDescent="0.25">
      <c r="D17" s="166" t="s">
        <v>260</v>
      </c>
      <c r="E17" s="57"/>
      <c r="F17" s="58" t="str">
        <f>INDEX('MCP-Data'!$B$17:$BW$40,MATCH($D17,'MCP-Data'!$B$17:$B$40,0),MATCH(F$10,'MCP-Data'!$B$17:$BW$17,0),1)</f>
        <v>Ø</v>
      </c>
      <c r="G17" s="222"/>
      <c r="H17" s="58" t="str">
        <f>INDEX('MCP-Data'!$B$17:$BW$40,MATCH($D17,'MCP-Data'!$B$17:$B$40,0),MATCH(H$10,'MCP-Data'!$B$17:$BW$17,0),1)</f>
        <v>Ø</v>
      </c>
      <c r="I17" s="222"/>
      <c r="J17" s="58" t="str">
        <f>INDEX('MCP-Data'!$B$17:$BW$40,MATCH($D17,'MCP-Data'!$B$17:$B$40,0),MATCH(J$10,'MCP-Data'!$B$17:$BW$17,0),1)</f>
        <v>Ø</v>
      </c>
      <c r="K17" s="222"/>
      <c r="L17" s="58" t="str">
        <f>INDEX('MCP-Data'!$B$17:$BW$40,MATCH($D17,'MCP-Data'!$B$17:$B$40,0),MATCH(L$10,'MCP-Data'!$B$17:$BW$17,0),1)</f>
        <v>◯</v>
      </c>
      <c r="M17" s="222"/>
      <c r="N17" s="58" t="str">
        <f>INDEX('MCP-Data'!$B$17:$BW$40,MATCH($D17,'MCP-Data'!$B$17:$B$40,0),MATCH(N$10,'MCP-Data'!$B$17:$BW$17,0),1)</f>
        <v>✔</v>
      </c>
      <c r="O17" s="222"/>
      <c r="P17" s="58" t="str">
        <f>INDEX('MCP-Data'!$B$17:$BW$40,MATCH($D17,'MCP-Data'!$B$17:$B$40,0),MATCH(P$10,'MCP-Data'!$B$17:$BW$17,0),1)</f>
        <v>✔</v>
      </c>
      <c r="Q17" s="222"/>
      <c r="R17" s="58" t="str">
        <f>INDEX('MCP-Data'!$B$17:$BW$40,MATCH($D17,'MCP-Data'!$B$17:$B$40,0),MATCH(R$10,'MCP-Data'!$B$17:$BW$17,0),1)</f>
        <v>✔</v>
      </c>
      <c r="S17" s="222"/>
      <c r="T17" s="58" t="str">
        <f>INDEX('MCP-Data'!$B$17:$BW$40,MATCH($D17,'MCP-Data'!$B$17:$B$40,0),MATCH(T$10,'MCP-Data'!$B$17:$BW$17,0),1)</f>
        <v>✔</v>
      </c>
      <c r="U17" s="222"/>
      <c r="V17" s="58" t="str">
        <f>INDEX('MCP-Data'!$B$17:$BW$40,MATCH($D17,'MCP-Data'!$B$17:$B$40,0),MATCH(V$10,'MCP-Data'!$B$17:$BW$17,0),1)</f>
        <v>✔</v>
      </c>
      <c r="W17" s="222"/>
      <c r="X17" s="58" t="str">
        <f>INDEX('MCP-Data'!$B$17:$BW$40,MATCH($D17,'MCP-Data'!$B$17:$B$40,0),MATCH(X$10,'MCP-Data'!$B$17:$BW$17,0),1)</f>
        <v>✔</v>
      </c>
      <c r="Y17" s="222"/>
      <c r="Z17" s="58" t="str">
        <f>INDEX('MCP-Data'!$B$17:$BW$40,MATCH($D17,'MCP-Data'!$B$17:$B$40,0),MATCH(Z$10,'MCP-Data'!$B$17:$BW$17,0),1)</f>
        <v>✔</v>
      </c>
      <c r="AA17" s="222"/>
      <c r="AB17" s="58" t="str">
        <f>INDEX('MCP-Data'!$B$17:$BW$40,MATCH($D17,'MCP-Data'!$B$17:$B$40,0),MATCH(AB$10,'MCP-Data'!$B$17:$BW$17,0),1)</f>
        <v>✔</v>
      </c>
      <c r="AC17" s="222"/>
      <c r="AD17" s="58" t="str">
        <f>INDEX('MCP-Data'!$B$17:$BW$40,MATCH($D17,'MCP-Data'!$B$17:$B$40,0),MATCH(AD$10,'MCP-Data'!$B$17:$BW$17,0),1)</f>
        <v>▶</v>
      </c>
      <c r="AE17" s="222"/>
      <c r="AF17" s="58" t="str">
        <f>INDEX('MCP-Data'!$B$17:$BW$40,MATCH($D17,'MCP-Data'!$B$17:$B$40,0),MATCH(AF$10,'MCP-Data'!$B$17:$BW$17,0),1)</f>
        <v>Ø</v>
      </c>
      <c r="AG17" s="222"/>
      <c r="AH17" s="58" t="str">
        <f>INDEX('MCP-Data'!$B$17:$BW$40,MATCH($D17,'MCP-Data'!$B$17:$B$40,0),MATCH(AH$10,'MCP-Data'!$B$17:$BW$17,0),1)</f>
        <v>✔</v>
      </c>
      <c r="AI17" s="222"/>
      <c r="AJ17" s="58" t="str">
        <f>INDEX('MCP-Data'!$B$17:$BW$40,MATCH($D17,'MCP-Data'!$B$17:$B$40,0),MATCH(AJ$10,'MCP-Data'!$B$17:$BW$17,0),1)</f>
        <v>Ø</v>
      </c>
      <c r="AK17" s="222"/>
      <c r="AL17" s="58" t="str">
        <f>INDEX('MCP-Data'!$B$17:$BW$40,MATCH($D17,'MCP-Data'!$B$17:$B$40,0),MATCH(AL$10,'MCP-Data'!$B$17:$BW$17,0),1)</f>
        <v>Ø</v>
      </c>
      <c r="AM17" s="222"/>
      <c r="AN17" s="58" t="str">
        <f>INDEX('MCP-Data'!$B$17:$BW$40,MATCH($D17,'MCP-Data'!$B$17:$B$40,0),MATCH(AN$10,'MCP-Data'!$B$17:$BW$17,0),1)</f>
        <v>◯</v>
      </c>
      <c r="AO17" s="222"/>
      <c r="AP17" s="58" t="str">
        <f>INDEX('MCP-Data'!$B$17:$BW$40,MATCH($D17,'MCP-Data'!$B$17:$B$40,0),MATCH(AP$10,'MCP-Data'!$B$17:$BW$17,0),1)</f>
        <v>◯</v>
      </c>
      <c r="AQ17" s="222"/>
      <c r="AR17" s="58" t="str">
        <f>INDEX('MCP-Data'!$B$17:$BW$40,MATCH($D17,'MCP-Data'!$B$17:$B$40,0),MATCH(AR$10,'MCP-Data'!$B$17:$BW$17,0),1)</f>
        <v>◯</v>
      </c>
      <c r="AS17" s="222"/>
      <c r="AT17" s="58" t="str">
        <f>INDEX('MCP-Data'!$B$17:$BW$40,MATCH($D17,'MCP-Data'!$B$17:$B$40,0),MATCH(AT$10,'MCP-Data'!$B$17:$BW$17,0),1)</f>
        <v>Ø</v>
      </c>
      <c r="AU17" s="222"/>
      <c r="AV17" s="58" t="str">
        <f>INDEX('MCP-Data'!$B$17:$BW$40,MATCH($D17,'MCP-Data'!$B$17:$B$40,0),MATCH(AV$10,'MCP-Data'!$B$17:$BW$17,0),1)</f>
        <v>Ø</v>
      </c>
      <c r="AW17" s="222"/>
      <c r="AX17" s="58" t="str">
        <f>INDEX('MCP-Data'!$B$17:$BW$40,MATCH($D17,'MCP-Data'!$B$17:$B$40,0),MATCH(AX$10,'MCP-Data'!$B$17:$BW$17,0),1)</f>
        <v>Ø</v>
      </c>
      <c r="AY17" s="222"/>
      <c r="AZ17" s="58" t="str">
        <f>INDEX('MCP-Data'!$B$17:$BW$40,MATCH($D17,'MCP-Data'!$B$17:$B$40,0),MATCH(AZ$10,'MCP-Data'!$B$17:$BW$17,0),1)</f>
        <v>Ø</v>
      </c>
      <c r="BA17" s="222"/>
      <c r="BB17" s="58" t="str">
        <f>INDEX('MCP-Data'!$B$17:$BW$40,MATCH($D17,'MCP-Data'!$B$17:$B$40,0),MATCH(BB$10,'MCP-Data'!$B$17:$BW$17,0),1)</f>
        <v>Ø</v>
      </c>
      <c r="BC17" s="222"/>
      <c r="BD17" s="58" t="str">
        <f>INDEX('MCP-Data'!$B$17:$BW$40,MATCH($D17,'MCP-Data'!$B$17:$B$40,0),MATCH(BD$10,'MCP-Data'!$B$17:$BW$17,0),1)</f>
        <v>Ø</v>
      </c>
      <c r="BE17" s="222"/>
      <c r="BF17" s="58" t="str">
        <f>INDEX('MCP-Data'!$B$17:$BW$40,MATCH($D17,'MCP-Data'!$B$17:$B$40,0),MATCH(BF$10,'MCP-Data'!$B$17:$BW$17,0),1)</f>
        <v>◯</v>
      </c>
      <c r="BG17" s="222"/>
      <c r="BH17" s="58" t="str">
        <f>INDEX('MCP-Data'!$B$17:$BW$40,MATCH($D17,'MCP-Data'!$B$17:$B$40,0),MATCH(BH$10,'MCP-Data'!$B$17:$BW$17,0),1)</f>
        <v>◯</v>
      </c>
      <c r="BI17" s="222"/>
      <c r="BJ17" s="58" t="str">
        <f>INDEX('MCP-Data'!$B$17:$BW$40,MATCH($D17,'MCP-Data'!$B$17:$B$40,0),MATCH(BJ$10,'MCP-Data'!$B$17:$BW$17,0),1)</f>
        <v>Ø</v>
      </c>
      <c r="BK17" s="222"/>
      <c r="BL17" s="58" t="str">
        <f>INDEX('MCP-Data'!$B$17:$BW$40,MATCH($D17,'MCP-Data'!$B$17:$B$40,0),MATCH(BL$10,'MCP-Data'!$B$17:$BW$17,0),1)</f>
        <v>Ø</v>
      </c>
      <c r="BM17" s="222"/>
      <c r="BN17" s="58" t="str">
        <f>INDEX('MCP-Data'!$B$17:$BW$40,MATCH($D17,'MCP-Data'!$B$17:$B$40,0),MATCH(BN$10,'MCP-Data'!$B$17:$BW$17,0),1)</f>
        <v>Ø</v>
      </c>
      <c r="BO17" s="57"/>
      <c r="BP17" s="167"/>
      <c r="BQ17" s="57"/>
      <c r="BR17" s="165"/>
      <c r="BT17" s="227">
        <f>IF(F17="▶",#REF!,IF(F17="■",_xlfn.XLOOKUP("MCP"&amp;$D17&amp;F$10,Data!$F:$F,Data!$T:$T,F$11,0,-1),_xlfn.XLOOKUP("MCP"&amp;$D17&amp;F$10,Data!$F:$F,Data!$U:$U,F$11,0,-1)))</f>
        <v>46086.999305555553</v>
      </c>
      <c r="BV17" s="227">
        <f>IF(H17="▶",#REF!,IF(H17="■",_xlfn.XLOOKUP("MCP"&amp;$D17&amp;H$10,Data!$F:$F,Data!$T:$T,H$11,0,-1),_xlfn.XLOOKUP("MCP"&amp;$D17&amp;H$10,Data!$F:$F,Data!$U:$U,H$11,0,-1)))</f>
        <v>46086.999305555553</v>
      </c>
      <c r="BX17" s="227">
        <f>IF(J17="▶",#REF!,IF(J17="■",_xlfn.XLOOKUP("MCP"&amp;$D17&amp;J$10,Data!$F:$F,Data!$T:$T,J$11,0,-1),_xlfn.XLOOKUP("MCP"&amp;$D17&amp;J$10,Data!$F:$F,Data!$U:$U,J$11,0,-1)))</f>
        <v>46092.999305555553</v>
      </c>
      <c r="BZ17" s="227">
        <f>IF(L17="▶",#REF!,IF(L17="■",_xlfn.XLOOKUP("MCP"&amp;$D17&amp;L$10,Data!$F:$F,Data!$T:$T,L$11,0,-1),_xlfn.XLOOKUP("MCP"&amp;$D17&amp;L$10,Data!$F:$F,Data!$U:$U,L$11,0,-1)))</f>
        <v>46094.999305555553</v>
      </c>
      <c r="CB17" s="227">
        <f>IF(N17="▶",#REF!,IF(N17="■",_xlfn.XLOOKUP("MCP"&amp;$D17&amp;N$10,Data!$F:$F,Data!$T:$T,N$11,0,-1),_xlfn.XLOOKUP("MCP"&amp;$D17&amp;N$10,Data!$F:$F,Data!$U:$U,N$11,0,-1)))</f>
        <v>46119.319444444445</v>
      </c>
      <c r="CD17" s="227">
        <f>IF(P17="▶",#REF!,IF(P17="■",_xlfn.XLOOKUP("MCP"&amp;$D17&amp;P$10,Data!$F:$F,Data!$T:$T,P$11,0,-1),_xlfn.XLOOKUP("MCP"&amp;$D17&amp;P$10,Data!$F:$F,Data!$U:$U,P$11,0,-1)))</f>
        <v>46122.279861111114</v>
      </c>
      <c r="CF17" s="227" t="e">
        <f>IF(#REF!="▶",#REF!,IF(#REF!="■",_xlfn.XLOOKUP("MCP"&amp;$D17&amp;#REF!,Data!$F:$F,Data!$T:$T,#REF!,0,-1),_xlfn.XLOOKUP("MCP"&amp;$D17&amp;#REF!,Data!$F:$F,Data!$U:$U,#REF!,0,-1)))</f>
        <v>#REF!</v>
      </c>
      <c r="CH17" s="227">
        <f>IF(R17="▶",#REF!,IF(R17="■",_xlfn.XLOOKUP("MCP"&amp;$D17&amp;R$10,Data!$F:$F,Data!$T:$T,R$11,0,-1),_xlfn.XLOOKUP("MCP"&amp;$D17&amp;R$10,Data!$F:$F,Data!$U:$U,R$11,0,-1)))</f>
        <v>46119.434027777781</v>
      </c>
      <c r="CJ17" s="227">
        <f>IF(T17="▶",#REF!,IF(T17="■",_xlfn.XLOOKUP("MCP"&amp;$D17&amp;T$10,Data!$F:$F,Data!$T:$T,T$11,0,-1),_xlfn.XLOOKUP("MCP"&amp;$D17&amp;T$10,Data!$F:$F,Data!$U:$U,T$11,0,-1)))</f>
        <v>46119.512499999997</v>
      </c>
      <c r="CL17" s="227">
        <f>IF(V17="▶",#REF!,IF(V17="■",_xlfn.XLOOKUP("MCP"&amp;$D17&amp;V$10,Data!$F:$F,Data!$T:$T,V$11,0,-1),_xlfn.XLOOKUP("MCP"&amp;$D17&amp;V$10,Data!$F:$F,Data!$U:$U,V$11,0,-1)))</f>
        <v>46120.410416666666</v>
      </c>
      <c r="CN17" s="227">
        <f>IF(X17="▶",#REF!,IF(X17="■",_xlfn.XLOOKUP("MCP"&amp;$D17&amp;X$10,Data!$F:$F,Data!$T:$T,X$11,0,-1),_xlfn.XLOOKUP("MCP"&amp;$D17&amp;X$10,Data!$F:$F,Data!$U:$U,X$11,0,-1)))</f>
        <v>46119.690972222219</v>
      </c>
      <c r="CP17" s="227">
        <f>IF(Z17="▶",#REF!,IF(Z17="■",_xlfn.XLOOKUP("MCP"&amp;$D17&amp;Z$10,Data!$F:$F,Data!$T:$T,Z$11,0,-1),_xlfn.XLOOKUP("MCP"&amp;$D17&amp;Z$10,Data!$F:$F,Data!$U:$U,Z$11,0,-1)))</f>
        <v>46119.785416666666</v>
      </c>
      <c r="CR17" s="227">
        <f>IF(AB17="▶",#REF!,IF(AB17="■",_xlfn.XLOOKUP("MCP"&amp;$D17&amp;AB$10,Data!$F:$F,Data!$T:$T,AB$11,0,-1),_xlfn.XLOOKUP("MCP"&amp;$D17&amp;AB$10,Data!$F:$F,Data!$U:$U,AB$11,0,-1)))</f>
        <v>46120.463888888888</v>
      </c>
      <c r="CT17" s="227" t="e">
        <f>IF(AD17="▶",#REF!,IF(AD17="■",_xlfn.XLOOKUP("MCP"&amp;$D17&amp;AD$10,Data!$F:$F,Data!$T:$T,AD$11,0,-1),_xlfn.XLOOKUP("MCP"&amp;$D17&amp;AD$10,Data!$F:$F,Data!$U:$U,AD$11,0,-1)))</f>
        <v>#REF!</v>
      </c>
      <c r="CV17" s="227">
        <f>IF(AF17="▶",#REF!,IF(AF17="■",_xlfn.XLOOKUP("MCP"&amp;$D17&amp;AF$10,Data!$F:$F,Data!$T:$T,AF$11,0,-1),_xlfn.XLOOKUP("MCP"&amp;$D17&amp;AF$10,Data!$F:$F,Data!$U:$U,AF$11,0,-1)))</f>
        <v>46092.999305555553</v>
      </c>
      <c r="CX17" s="227">
        <f>IF(AH17="▶",#REF!,IF(AH17="■",_xlfn.XLOOKUP("MCP"&amp;$D17&amp;AH$10,Data!$F:$F,Data!$T:$T,AH$11,0,-1),_xlfn.XLOOKUP("MCP"&amp;$D17&amp;AH$10,Data!$F:$F,Data!$U:$U,AH$11,0,-1)))</f>
        <v>46119.859722222223</v>
      </c>
      <c r="CZ17" s="227" t="e">
        <f>IF(#REF!="▶",#REF!,IF(#REF!="■",_xlfn.XLOOKUP("MCP"&amp;$D17&amp;#REF!,Data!$F:$F,Data!$T:$T,#REF!,0,-1),_xlfn.XLOOKUP("MCP"&amp;$D17&amp;#REF!,Data!$F:$F,Data!$U:$U,#REF!,0,-1)))</f>
        <v>#REF!</v>
      </c>
      <c r="DB17" s="227">
        <f>IF(AJ17="▶",#REF!,IF(AJ17="■",_xlfn.XLOOKUP("MCP"&amp;$D17&amp;AJ$10,Data!$F:$F,Data!$T:$T,AJ$11,0,-1),_xlfn.XLOOKUP("MCP"&amp;$D17&amp;AJ$10,Data!$F:$F,Data!$U:$U,AJ$11,0,-1)))</f>
        <v>46108.999305555553</v>
      </c>
      <c r="DD17" s="227">
        <f>IF(AL17="▶",#REF!,IF(AL17="■",_xlfn.XLOOKUP("MCP"&amp;$D17&amp;AL$10,Data!$F:$F,Data!$T:$T,AL$11,0,-1),_xlfn.XLOOKUP("MCP"&amp;$D17&amp;AL$10,Data!$F:$F,Data!$U:$U,AL$11,0,-1)))</f>
        <v>46108.999305555553</v>
      </c>
      <c r="DF17" s="227">
        <f>IF(AN17="▶",#REF!,IF(AN17="■",_xlfn.XLOOKUP("MCP"&amp;$D17&amp;AN$10,Data!$F:$F,Data!$T:$T,AN$11,0,-1),_xlfn.XLOOKUP("MCP"&amp;$D17&amp;AN$10,Data!$F:$F,Data!$U:$U,AN$11,0,-1)))</f>
        <v>46108.999305555553</v>
      </c>
      <c r="DH17" s="227">
        <f>IF(AP17="▶",#REF!,IF(AP17="■",_xlfn.XLOOKUP("MCP"&amp;$D17&amp;AP$10,Data!$F:$F,Data!$T:$T,AP$11,0,-1),_xlfn.XLOOKUP("MCP"&amp;$D17&amp;AP$10,Data!$F:$F,Data!$U:$U,AP$11,0,-1)))</f>
        <v>46108.999305555553</v>
      </c>
      <c r="DJ17" s="227">
        <f>IF(AR17="▶",#REF!,IF(AR17="■",_xlfn.XLOOKUP("MCP"&amp;$D17&amp;AR$10,Data!$F:$F,Data!$T:$T,AR$11,0,-1),_xlfn.XLOOKUP("MCP"&amp;$D17&amp;AR$10,Data!$F:$F,Data!$U:$U,AR$11,0,-1)))</f>
        <v>46108.999305555553</v>
      </c>
      <c r="DL17" s="227">
        <f>IF(AT17="▶",#REF!,IF(AT17="■",_xlfn.XLOOKUP("MCP"&amp;$D17&amp;AT$10,Data!$F:$F,Data!$T:$T,AT$11,0,-1),_xlfn.XLOOKUP("MCP"&amp;$D17&amp;AT$10,Data!$F:$F,Data!$U:$U,AT$11,0,-1)))</f>
        <v>46108.999305555553</v>
      </c>
      <c r="DN17" s="227">
        <f>IF(AV17="▶",#REF!,IF(AV17="■",_xlfn.XLOOKUP("MCP"&amp;$D17&amp;AV$10,Data!$F:$F,Data!$T:$T,AV$11,0,-1),_xlfn.XLOOKUP("MCP"&amp;$D17&amp;AV$10,Data!$F:$F,Data!$U:$U,AV$11,0,-1)))</f>
        <v>46108.999305555553</v>
      </c>
      <c r="DP17" s="227">
        <f>IF(AX17="▶",#REF!,IF(AX17="■",_xlfn.XLOOKUP("MCP"&amp;$D17&amp;AX$10,Data!$F:$F,Data!$T:$T,AX$11,0,-1),_xlfn.XLOOKUP("MCP"&amp;$D17&amp;AX$10,Data!$F:$F,Data!$U:$U,AX$11,0,-1)))</f>
        <v>46108.999305555553</v>
      </c>
      <c r="DR17" s="227">
        <f>IF(AZ17="▶",#REF!,IF(AZ17="■",_xlfn.XLOOKUP("MCP"&amp;$D17&amp;AZ$10,Data!$F:$F,Data!$T:$T,AZ$11,0,-1),_xlfn.XLOOKUP("MCP"&amp;$D17&amp;AZ$10,Data!$F:$F,Data!$U:$U,AZ$11,0,-1)))</f>
        <v>46108.999305555553</v>
      </c>
      <c r="DT17" s="227">
        <f>IF(BB17="▶",#REF!,IF(BB17="■",_xlfn.XLOOKUP("MCP"&amp;$D17&amp;BB$10,Data!$F:$F,Data!$T:$T,BB$11,0,-1),_xlfn.XLOOKUP("MCP"&amp;$D17&amp;BB$10,Data!$F:$F,Data!$U:$U,BB$11,0,-1)))</f>
        <v>46108.999305555553</v>
      </c>
      <c r="DV17" s="227">
        <f>IF(BD17="▶",#REF!,IF(BD17="■",_xlfn.XLOOKUP("MCP"&amp;$D17&amp;BD$10,Data!$F:$F,Data!$T:$T,BD$11,0,-1),_xlfn.XLOOKUP("MCP"&amp;$D17&amp;BD$10,Data!$F:$F,Data!$U:$U,BD$11,0,-1)))</f>
        <v>46108.999305555553</v>
      </c>
      <c r="DX17" s="227">
        <f>IF(BF17="▶",#REF!,IF(BF17="■",_xlfn.XLOOKUP("MCP"&amp;$D17&amp;BF$10,Data!$F:$F,Data!$T:$T,BF$11,0,-1),_xlfn.XLOOKUP("MCP"&amp;$D17&amp;BF$10,Data!$F:$F,Data!$U:$U,BF$11,0,-1)))</f>
        <v>46134.999305555553</v>
      </c>
      <c r="DZ17" s="227">
        <f>IF(BH17="▶",#REF!,IF(BH17="■",_xlfn.XLOOKUP("MCP"&amp;$D17&amp;BH$10,Data!$F:$F,Data!$T:$T,BH$11,0,-1),_xlfn.XLOOKUP("MCP"&amp;$D17&amp;BH$10,Data!$F:$F,Data!$U:$U,BH$11,0,-1)))</f>
        <v>46134.999305555553</v>
      </c>
      <c r="EB17" s="227">
        <f>IF(BJ17="▶",#REF!,IF(BJ17="■",_xlfn.XLOOKUP("MCP"&amp;$D17&amp;BJ$10,Data!$F:$F,Data!$T:$T,BJ$11,0,-1),_xlfn.XLOOKUP("MCP"&amp;$D17&amp;BJ$10,Data!$F:$F,Data!$U:$U,BJ$11,0,-1)))</f>
        <v>45036.999305555553</v>
      </c>
      <c r="ED17" s="227">
        <f>IF(BL17="▶",#REF!,IF(BL17="■",_xlfn.XLOOKUP("MCP"&amp;$D17&amp;BL$10,Data!$F:$F,Data!$T:$T,BL$11,0,-1),_xlfn.XLOOKUP("MCP"&amp;$D17&amp;BL$10,Data!$F:$F,Data!$U:$U,BL$11,0,-1)))</f>
        <v>45036.999305555553</v>
      </c>
      <c r="EF17" s="227">
        <f>IF(BN17="▶",#REF!,IF(BN17="■",_xlfn.XLOOKUP("MCP"&amp;$D17&amp;BN$10,Data!$F:$F,Data!$T:$T,BN$11,0,-1),_xlfn.XLOOKUP("MCP"&amp;$D17&amp;BN$10,Data!$F:$F,Data!$U:$U,BN$11,0,-1)))</f>
        <v>46141.999305555553</v>
      </c>
      <c r="EH17" s="228" t="e">
        <f>IF(F17&lt;&gt;"✔",BT17-#REF!,BT17-F$11)</f>
        <v>#REF!</v>
      </c>
      <c r="EJ17" s="228" t="e">
        <f>IF(H17&lt;&gt;"✔",BV17-#REF!,BV17-H$11)</f>
        <v>#REF!</v>
      </c>
      <c r="EL17" s="228" t="e">
        <f>IF(J17&lt;&gt;"✔",BX17-#REF!,BX17-J$11)</f>
        <v>#REF!</v>
      </c>
      <c r="EN17" s="228" t="e">
        <f>IF(L17&lt;&gt;"✔",BZ17-#REF!,BZ17-L$11)</f>
        <v>#REF!</v>
      </c>
      <c r="EP17" s="228">
        <f>IF(N17&lt;&gt;"✔",CB17-#REF!,CB17-N$11)</f>
        <v>28.320138888891961</v>
      </c>
      <c r="ER17" s="228">
        <f>IF(P17&lt;&gt;"✔",CD17-#REF!,CD17-P$11)</f>
        <v>29.280555555560568</v>
      </c>
      <c r="ET17" s="228" t="e">
        <f>IF(#REF!&lt;&gt;"✔",CF17-#REF!,CF17-#REF!)</f>
        <v>#REF!</v>
      </c>
      <c r="EV17" s="228">
        <f>IF(R17&lt;&gt;"✔",CH17-#REF!,CH17-R$11)</f>
        <v>26.43472222222772</v>
      </c>
      <c r="EX17" s="228">
        <f>IF(T17&lt;&gt;"✔",CJ17-#REF!,CJ17-T$11)</f>
        <v>24.53402777777228</v>
      </c>
      <c r="EZ17" s="228">
        <f>IF(V17&lt;&gt;"✔",CL17-#REF!,CL17-V$11)</f>
        <v>25.431944444440887</v>
      </c>
      <c r="FB17" s="228">
        <f>IF(X17&lt;&gt;"✔",CN17-#REF!,CN17-X$11)</f>
        <v>19.691666666665697</v>
      </c>
      <c r="FD17" s="228">
        <f>IF(Z17&lt;&gt;"✔",CP17-#REF!,CP17-Z$11)</f>
        <v>19.786111111112405</v>
      </c>
      <c r="FF17" s="228">
        <f>IF(AB17&lt;&gt;"✔",CR17-#REF!,CR17-AB$11)</f>
        <v>19.464583333334303</v>
      </c>
      <c r="FH17" s="228" t="e">
        <f>IF(AD17&lt;&gt;"✔",CT17-#REF!,CT17-AD$11)</f>
        <v>#REF!</v>
      </c>
      <c r="FJ17" s="228" t="e">
        <f>IF(AF17&lt;&gt;"✔",CV17-#REF!,CV17-AF$11)</f>
        <v>#REF!</v>
      </c>
      <c r="FL17" s="228">
        <f>IF(AH17&lt;&gt;"✔",CX17-#REF!,CX17-AH$11)</f>
        <v>18.860416666670062</v>
      </c>
      <c r="FN17" s="228" t="e">
        <f>IF(#REF!&lt;&gt;"✔",CZ17-#REF!,CZ17-#REF!)</f>
        <v>#REF!</v>
      </c>
      <c r="FP17" s="228" t="e">
        <f>IF(AJ17&lt;&gt;"✔",DB17-#REF!,DB17-AJ$11)</f>
        <v>#REF!</v>
      </c>
      <c r="FR17" s="228" t="e">
        <f>IF(AL17&lt;&gt;"✔",DD17-#REF!,DD17-AL$11)</f>
        <v>#REF!</v>
      </c>
      <c r="FT17" s="228" t="e">
        <f>IF(AN17&lt;&gt;"✔",DF17-#REF!,DF17-AN$11)</f>
        <v>#REF!</v>
      </c>
      <c r="FV17" s="228" t="e">
        <f>IF(AP17&lt;&gt;"✔",DH17-#REF!,DH17-AP$11)</f>
        <v>#REF!</v>
      </c>
      <c r="FX17" s="228" t="e">
        <f>IF(AR17&lt;&gt;"✔",DJ17-#REF!,DJ17-AR$11)</f>
        <v>#REF!</v>
      </c>
      <c r="FZ17" s="228" t="e">
        <f>IF(AT17&lt;&gt;"✔",DL17-#REF!,DL17-AT$11)</f>
        <v>#REF!</v>
      </c>
      <c r="GB17" s="228" t="e">
        <f>IF(AV17&lt;&gt;"✔",DN17-#REF!,DN17-AV$11)</f>
        <v>#REF!</v>
      </c>
      <c r="GD17" s="228" t="e">
        <f>IF(AX17&lt;&gt;"✔",DP17-#REF!,DP17-AX$11)</f>
        <v>#REF!</v>
      </c>
      <c r="GF17" s="228" t="e">
        <f>IF(AZ17&lt;&gt;"✔",DR17-#REF!,DR17-AZ$11)</f>
        <v>#REF!</v>
      </c>
      <c r="GH17" s="228" t="e">
        <f>IF(BB17&lt;&gt;"✔",DT17-#REF!,DT17-BB$11)</f>
        <v>#REF!</v>
      </c>
      <c r="GJ17" s="228" t="e">
        <f>IF(BD17&lt;&gt;"✔",DV17-#REF!,DV17-BD$11)</f>
        <v>#REF!</v>
      </c>
      <c r="GL17" s="228" t="e">
        <f>IF(BF17&lt;&gt;"✔",DX17-#REF!,DX17-BF$11)</f>
        <v>#REF!</v>
      </c>
      <c r="GN17" s="228" t="e">
        <f>IF(BH17&lt;&gt;"✔",DZ17-#REF!,DZ17-BH$11)</f>
        <v>#REF!</v>
      </c>
      <c r="GP17" s="228" t="e">
        <f>IF(BJ17&lt;&gt;"✔",EB17-#REF!,EB17-BJ$11)</f>
        <v>#REF!</v>
      </c>
      <c r="GR17" s="228" t="e">
        <f>IF(BL17&lt;&gt;"✔",ED17-#REF!,ED17-BL$11)</f>
        <v>#REF!</v>
      </c>
      <c r="GT17" s="228" t="e">
        <f>IF(BN17&lt;&gt;"✔",EF17-#REF!,EF17-BN$11)</f>
        <v>#REF!</v>
      </c>
    </row>
    <row r="18" spans="4:202" ht="4.5" customHeight="1" x14ac:dyDescent="0.25"/>
    <row r="19" spans="4:202" ht="22.5" customHeight="1" x14ac:dyDescent="0.25">
      <c r="D19" s="166" t="s">
        <v>38</v>
      </c>
      <c r="E19" s="57"/>
      <c r="F19" s="58" t="str">
        <f>INDEX('MCP-Data'!$B$17:$BW$40,MATCH($D19,'MCP-Data'!$B$17:$B$40,0),MATCH(F$10,'MCP-Data'!$B$17:$BW$17,0),1)</f>
        <v>✔</v>
      </c>
      <c r="G19" s="222"/>
      <c r="H19" s="58" t="str">
        <f>INDEX('MCP-Data'!$B$17:$BW$40,MATCH($D19,'MCP-Data'!$B$17:$B$40,0),MATCH(H$10,'MCP-Data'!$B$17:$BW$17,0),1)</f>
        <v>✔</v>
      </c>
      <c r="I19" s="222"/>
      <c r="J19" s="58" t="str">
        <f>INDEX('MCP-Data'!$B$17:$BW$40,MATCH($D19,'MCP-Data'!$B$17:$B$40,0),MATCH(J$10,'MCP-Data'!$B$17:$BW$17,0),1)</f>
        <v>◯</v>
      </c>
      <c r="K19" s="222"/>
      <c r="L19" s="58" t="str">
        <f>INDEX('MCP-Data'!$B$17:$BW$40,MATCH($D19,'MCP-Data'!$B$17:$B$40,0),MATCH(L$10,'MCP-Data'!$B$17:$BW$17,0),1)</f>
        <v>◯</v>
      </c>
      <c r="M19" s="222"/>
      <c r="N19" s="58" t="str">
        <f>INDEX('MCP-Data'!$B$17:$BW$40,MATCH($D19,'MCP-Data'!$B$17:$B$40,0),MATCH(N$10,'MCP-Data'!$B$17:$BW$17,0),1)</f>
        <v>✔</v>
      </c>
      <c r="O19" s="222"/>
      <c r="P19" s="58" t="str">
        <f>INDEX('MCP-Data'!$B$17:$BW$40,MATCH($D19,'MCP-Data'!$B$17:$B$40,0),MATCH(P$10,'MCP-Data'!$B$17:$BW$17,0),1)</f>
        <v>◯</v>
      </c>
      <c r="Q19" s="222"/>
      <c r="R19" s="58" t="str">
        <f>INDEX('MCP-Data'!$B$17:$BW$40,MATCH($D19,'MCP-Data'!$B$17:$B$40,0),MATCH(R$10,'MCP-Data'!$B$17:$BW$17,0),1)</f>
        <v>✔</v>
      </c>
      <c r="S19" s="222"/>
      <c r="T19" s="58" t="str">
        <f>INDEX('MCP-Data'!$B$17:$BW$40,MATCH($D19,'MCP-Data'!$B$17:$B$40,0),MATCH(T$10,'MCP-Data'!$B$17:$BW$17,0),1)</f>
        <v>✔</v>
      </c>
      <c r="U19" s="222"/>
      <c r="V19" s="58" t="str">
        <f>INDEX('MCP-Data'!$B$17:$BW$40,MATCH($D19,'MCP-Data'!$B$17:$B$40,0),MATCH(V$10,'MCP-Data'!$B$17:$BW$17,0),1)</f>
        <v>✔</v>
      </c>
      <c r="W19" s="222"/>
      <c r="X19" s="58" t="str">
        <f>INDEX('MCP-Data'!$B$17:$BW$40,MATCH($D19,'MCP-Data'!$B$17:$B$40,0),MATCH(X$10,'MCP-Data'!$B$17:$BW$17,0),1)</f>
        <v>✔</v>
      </c>
      <c r="Y19" s="222"/>
      <c r="Z19" s="58" t="str">
        <f>INDEX('MCP-Data'!$B$17:$BW$40,MATCH($D19,'MCP-Data'!$B$17:$B$40,0),MATCH(Z$10,'MCP-Data'!$B$17:$BW$17,0),1)</f>
        <v>✔</v>
      </c>
      <c r="AA19" s="222"/>
      <c r="AB19" s="58" t="str">
        <f>INDEX('MCP-Data'!$B$17:$BW$40,MATCH($D19,'MCP-Data'!$B$17:$B$40,0),MATCH(AB$10,'MCP-Data'!$B$17:$BW$17,0),1)</f>
        <v>Ø</v>
      </c>
      <c r="AC19" s="222"/>
      <c r="AD19" s="58" t="str">
        <f>INDEX('MCP-Data'!$B$17:$BW$40,MATCH($D19,'MCP-Data'!$B$17:$B$40,0),MATCH(AD$10,'MCP-Data'!$B$17:$BW$17,0),1)</f>
        <v>◯</v>
      </c>
      <c r="AE19" s="222"/>
      <c r="AF19" s="58" t="str">
        <f>INDEX('MCP-Data'!$B$17:$BW$40,MATCH($D19,'MCP-Data'!$B$17:$B$40,0),MATCH(AF$10,'MCP-Data'!$B$17:$BW$17,0),1)</f>
        <v>Ø</v>
      </c>
      <c r="AG19" s="222"/>
      <c r="AH19" s="58" t="str">
        <f>INDEX('MCP-Data'!$B$17:$BW$40,MATCH($D19,'MCP-Data'!$B$17:$B$40,0),MATCH(AH$10,'MCP-Data'!$B$17:$BW$17,0),1)</f>
        <v>◯</v>
      </c>
      <c r="AI19" s="222"/>
      <c r="AJ19" s="58" t="str">
        <f>INDEX('MCP-Data'!$B$17:$BW$40,MATCH($D19,'MCP-Data'!$B$17:$B$40,0),MATCH(AJ$10,'MCP-Data'!$B$17:$BW$17,0),1)</f>
        <v>Ø</v>
      </c>
      <c r="AK19" s="222"/>
      <c r="AL19" s="58" t="str">
        <f>INDEX('MCP-Data'!$B$17:$BW$40,MATCH($D19,'MCP-Data'!$B$17:$B$40,0),MATCH(AL$10,'MCP-Data'!$B$17:$BW$17,0),1)</f>
        <v>Ø</v>
      </c>
      <c r="AM19" s="222"/>
      <c r="AN19" s="58" t="str">
        <f>INDEX('MCP-Data'!$B$17:$BW$40,MATCH($D19,'MCP-Data'!$B$17:$B$40,0),MATCH(AN$10,'MCP-Data'!$B$17:$BW$17,0),1)</f>
        <v>Ø</v>
      </c>
      <c r="AO19" s="222"/>
      <c r="AP19" s="58" t="str">
        <f>INDEX('MCP-Data'!$B$17:$BW$40,MATCH($D19,'MCP-Data'!$B$17:$B$40,0),MATCH(AP$10,'MCP-Data'!$B$17:$BW$17,0),1)</f>
        <v>Ø</v>
      </c>
      <c r="AQ19" s="222"/>
      <c r="AR19" s="58" t="str">
        <f>INDEX('MCP-Data'!$B$17:$BW$40,MATCH($D19,'MCP-Data'!$B$17:$B$40,0),MATCH(AR$10,'MCP-Data'!$B$17:$BW$17,0),1)</f>
        <v>Ø</v>
      </c>
      <c r="AS19" s="222"/>
      <c r="AT19" s="58" t="str">
        <f>INDEX('MCP-Data'!$B$17:$BW$40,MATCH($D19,'MCP-Data'!$B$17:$B$40,0),MATCH(AT$10,'MCP-Data'!$B$17:$BW$17,0),1)</f>
        <v>Ø</v>
      </c>
      <c r="AU19" s="222"/>
      <c r="AV19" s="58" t="str">
        <f>INDEX('MCP-Data'!$B$17:$BW$40,MATCH($D19,'MCP-Data'!$B$17:$B$40,0),MATCH(AV$10,'MCP-Data'!$B$17:$BW$17,0),1)</f>
        <v>Ø</v>
      </c>
      <c r="AW19" s="222"/>
      <c r="AX19" s="58" t="str">
        <f>INDEX('MCP-Data'!$B$17:$BW$40,MATCH($D19,'MCP-Data'!$B$17:$B$40,0),MATCH(AX$10,'MCP-Data'!$B$17:$BW$17,0),1)</f>
        <v>Ø</v>
      </c>
      <c r="AY19" s="222"/>
      <c r="AZ19" s="58" t="str">
        <f>INDEX('MCP-Data'!$B$17:$BW$40,MATCH($D19,'MCP-Data'!$B$17:$B$40,0),MATCH(AZ$10,'MCP-Data'!$B$17:$BW$17,0),1)</f>
        <v>Ø</v>
      </c>
      <c r="BA19" s="222"/>
      <c r="BB19" s="58" t="str">
        <f>INDEX('MCP-Data'!$B$17:$BW$40,MATCH($D19,'MCP-Data'!$B$17:$B$40,0),MATCH(BB$10,'MCP-Data'!$B$17:$BW$17,0),1)</f>
        <v>Ø</v>
      </c>
      <c r="BC19" s="222"/>
      <c r="BD19" s="58" t="str">
        <f>INDEX('MCP-Data'!$B$17:$BW$40,MATCH($D19,'MCP-Data'!$B$17:$B$40,0),MATCH(BD$10,'MCP-Data'!$B$17:$BW$17,0),1)</f>
        <v>Ø</v>
      </c>
      <c r="BE19" s="222"/>
      <c r="BF19" s="58" t="str">
        <f>INDEX('MCP-Data'!$B$17:$BW$40,MATCH($D19,'MCP-Data'!$B$17:$B$40,0),MATCH(BF$10,'MCP-Data'!$B$17:$BW$17,0),1)</f>
        <v>◯</v>
      </c>
      <c r="BG19" s="222"/>
      <c r="BH19" s="58" t="str">
        <f>INDEX('MCP-Data'!$B$17:$BW$40,MATCH($D19,'MCP-Data'!$B$17:$B$40,0),MATCH(BH$10,'MCP-Data'!$B$17:$BW$17,0),1)</f>
        <v>◯</v>
      </c>
      <c r="BI19" s="222"/>
      <c r="BJ19" s="58" t="str">
        <f>INDEX('MCP-Data'!$B$17:$BW$40,MATCH($D19,'MCP-Data'!$B$17:$B$40,0),MATCH(BJ$10,'MCP-Data'!$B$17:$BW$17,0),1)</f>
        <v>Ø</v>
      </c>
      <c r="BK19" s="222"/>
      <c r="BL19" s="58" t="str">
        <f>INDEX('MCP-Data'!$B$17:$BW$40,MATCH($D19,'MCP-Data'!$B$17:$B$40,0),MATCH(BL$10,'MCP-Data'!$B$17:$BW$17,0),1)</f>
        <v>Ø</v>
      </c>
      <c r="BM19" s="222"/>
      <c r="BN19" s="58" t="str">
        <f>INDEX('MCP-Data'!$B$17:$BW$40,MATCH($D19,'MCP-Data'!$B$17:$B$40,0),MATCH(BN$10,'MCP-Data'!$B$17:$BW$17,0),1)</f>
        <v>Ø</v>
      </c>
      <c r="BO19" s="57"/>
      <c r="BP19" s="167"/>
      <c r="BQ19" s="57"/>
      <c r="BR19" s="165"/>
      <c r="BT19" s="227">
        <f>IF(F19="▶",#REF!,IF(F19="■",_xlfn.XLOOKUP("MCP"&amp;$D19&amp;F$10,Data!$F:$F,Data!$T:$T,F$11,0,-1),_xlfn.XLOOKUP("MCP"&amp;$D19&amp;F$10,Data!$F:$F,Data!$U:$U,F$11,0,-1)))</f>
        <v>46121.445138888892</v>
      </c>
      <c r="BV19" s="227">
        <f>IF(H19="▶",#REF!,IF(H19="■",_xlfn.XLOOKUP("MCP"&amp;$D19&amp;H$10,Data!$F:$F,Data!$T:$T,H$11,0,-1),_xlfn.XLOOKUP("MCP"&amp;$D19&amp;H$10,Data!$F:$F,Data!$U:$U,H$11,0,-1)))</f>
        <v>46121.449305555558</v>
      </c>
      <c r="BX19" s="227">
        <f>IF(J19="▶",#REF!,IF(J19="■",_xlfn.XLOOKUP("MCP"&amp;$D19&amp;J$10,Data!$F:$F,Data!$T:$T,J$11,0,-1),_xlfn.XLOOKUP("MCP"&amp;$D19&amp;J$10,Data!$F:$F,Data!$U:$U,J$11,0,-1)))</f>
        <v>46092.999305555553</v>
      </c>
      <c r="BZ19" s="227">
        <f>IF(L19="▶",#REF!,IF(L19="■",_xlfn.XLOOKUP("MCP"&amp;$D19&amp;L$10,Data!$F:$F,Data!$T:$T,L$11,0,-1),_xlfn.XLOOKUP("MCP"&amp;$D19&amp;L$10,Data!$F:$F,Data!$U:$U,L$11,0,-1)))</f>
        <v>46094.999305555553</v>
      </c>
      <c r="CB19" s="227">
        <f>IF(N19="▶",#REF!,IF(N19="■",_xlfn.XLOOKUP("MCP"&amp;$D19&amp;N$10,Data!$F:$F,Data!$T:$T,N$11,0,-1),_xlfn.XLOOKUP("MCP"&amp;$D19&amp;N$10,Data!$F:$F,Data!$U:$U,N$11,0,-1)))</f>
        <v>46121.479861111111</v>
      </c>
      <c r="CD19" s="227">
        <f>IF(P19="▶",#REF!,IF(P19="■",_xlfn.XLOOKUP("MCP"&amp;$D19&amp;P$10,Data!$F:$F,Data!$T:$T,P$11,0,-1),_xlfn.XLOOKUP("MCP"&amp;$D19&amp;P$10,Data!$F:$F,Data!$U:$U,P$11,0,-1)))</f>
        <v>46092.999305555553</v>
      </c>
      <c r="CF19" s="227" t="e">
        <f>IF(#REF!="▶",#REF!,IF(#REF!="■",_xlfn.XLOOKUP("MCP"&amp;$D19&amp;#REF!,Data!$F:$F,Data!$T:$T,#REF!,0,-1),_xlfn.XLOOKUP("MCP"&amp;$D19&amp;#REF!,Data!$F:$F,Data!$U:$U,#REF!,0,-1)))</f>
        <v>#REF!</v>
      </c>
      <c r="CH19" s="227">
        <f>IF(R19="▶",#REF!,IF(R19="■",_xlfn.XLOOKUP("MCP"&amp;$D19&amp;R$10,Data!$F:$F,Data!$T:$T,R$11,0,-1),_xlfn.XLOOKUP("MCP"&amp;$D19&amp;R$10,Data!$F:$F,Data!$U:$U,R$11,0,-1)))</f>
        <v>46121.554861111108</v>
      </c>
      <c r="CJ19" s="227">
        <f>IF(T19="▶",#REF!,IF(T19="■",_xlfn.XLOOKUP("MCP"&amp;$D19&amp;T$10,Data!$F:$F,Data!$T:$T,T$11,0,-1),_xlfn.XLOOKUP("MCP"&amp;$D19&amp;T$10,Data!$F:$F,Data!$U:$U,T$11,0,-1)))</f>
        <v>46121.568749999999</v>
      </c>
      <c r="CL19" s="227">
        <f>IF(V19="▶",#REF!,IF(V19="■",_xlfn.XLOOKUP("MCP"&amp;$D19&amp;V$10,Data!$F:$F,Data!$T:$T,V$11,0,-1),_xlfn.XLOOKUP("MCP"&amp;$D19&amp;V$10,Data!$F:$F,Data!$U:$U,V$11,0,-1)))</f>
        <v>46121.64166666667</v>
      </c>
      <c r="CN19" s="227">
        <f>IF(X19="▶",#REF!,IF(X19="■",_xlfn.XLOOKUP("MCP"&amp;$D19&amp;X$10,Data!$F:$F,Data!$T:$T,X$11,0,-1),_xlfn.XLOOKUP("MCP"&amp;$D19&amp;X$10,Data!$F:$F,Data!$U:$U,X$11,0,-1)))</f>
        <v>46121.703472222223</v>
      </c>
      <c r="CP19" s="227">
        <f>IF(Z19="▶",#REF!,IF(Z19="■",_xlfn.XLOOKUP("MCP"&amp;$D19&amp;Z$10,Data!$F:$F,Data!$T:$T,Z$11,0,-1),_xlfn.XLOOKUP("MCP"&amp;$D19&amp;Z$10,Data!$F:$F,Data!$U:$U,Z$11,0,-1)))</f>
        <v>46121.664583333331</v>
      </c>
      <c r="CR19" s="227">
        <f>IF(AB19="▶",#REF!,IF(AB19="■",_xlfn.XLOOKUP("MCP"&amp;$D19&amp;AB$10,Data!$F:$F,Data!$T:$T,AB$11,0,-1),_xlfn.XLOOKUP("MCP"&amp;$D19&amp;AB$10,Data!$F:$F,Data!$U:$U,AB$11,0,-1)))</f>
        <v>46100.999305555553</v>
      </c>
      <c r="CT19" s="227">
        <f>IF(AD19="▶",#REF!,IF(AD19="■",_xlfn.XLOOKUP("MCP"&amp;$D19&amp;AD$10,Data!$F:$F,Data!$T:$T,AD$11,0,-1),_xlfn.XLOOKUP("MCP"&amp;$D19&amp;AD$10,Data!$F:$F,Data!$U:$U,AD$11,0,-1)))</f>
        <v>46098.999305555553</v>
      </c>
      <c r="CV19" s="227">
        <f>IF(AF19="▶",#REF!,IF(AF19="■",_xlfn.XLOOKUP("MCP"&amp;$D19&amp;AF$10,Data!$F:$F,Data!$T:$T,AF$11,0,-1),_xlfn.XLOOKUP("MCP"&amp;$D19&amp;AF$10,Data!$F:$F,Data!$U:$U,AF$11,0,-1)))</f>
        <v>46092.999305555553</v>
      </c>
      <c r="CX19" s="227">
        <f>IF(AH19="▶",#REF!,IF(AH19="■",_xlfn.XLOOKUP("MCP"&amp;$D19&amp;AH$10,Data!$F:$F,Data!$T:$T,AH$11,0,-1),_xlfn.XLOOKUP("MCP"&amp;$D19&amp;AH$10,Data!$F:$F,Data!$U:$U,AH$11,0,-1)))</f>
        <v>46100.999305555553</v>
      </c>
      <c r="CZ19" s="227" t="e">
        <f>IF(#REF!="▶",#REF!,IF(#REF!="■",_xlfn.XLOOKUP("MCP"&amp;$D19&amp;#REF!,Data!$F:$F,Data!$T:$T,#REF!,0,-1),_xlfn.XLOOKUP("MCP"&amp;$D19&amp;#REF!,Data!$F:$F,Data!$U:$U,#REF!,0,-1)))</f>
        <v>#REF!</v>
      </c>
      <c r="DB19" s="227">
        <f>IF(AJ19="▶",#REF!,IF(AJ19="■",_xlfn.XLOOKUP("MCP"&amp;$D19&amp;AJ$10,Data!$F:$F,Data!$T:$T,AJ$11,0,-1),_xlfn.XLOOKUP("MCP"&amp;$D19&amp;AJ$10,Data!$F:$F,Data!$U:$U,AJ$11,0,-1)))</f>
        <v>46108.999305555553</v>
      </c>
      <c r="DD19" s="227">
        <f>IF(AL19="▶",#REF!,IF(AL19="■",_xlfn.XLOOKUP("MCP"&amp;$D19&amp;AL$10,Data!$F:$F,Data!$T:$T,AL$11,0,-1),_xlfn.XLOOKUP("MCP"&amp;$D19&amp;AL$10,Data!$F:$F,Data!$U:$U,AL$11,0,-1)))</f>
        <v>46108.999305555553</v>
      </c>
      <c r="DF19" s="227">
        <f>IF(AN19="▶",#REF!,IF(AN19="■",_xlfn.XLOOKUP("MCP"&amp;$D19&amp;AN$10,Data!$F:$F,Data!$T:$T,AN$11,0,-1),_xlfn.XLOOKUP("MCP"&amp;$D19&amp;AN$10,Data!$F:$F,Data!$U:$U,AN$11,0,-1)))</f>
        <v>46108.999305555553</v>
      </c>
      <c r="DH19" s="227">
        <f>IF(AP19="▶",#REF!,IF(AP19="■",_xlfn.XLOOKUP("MCP"&amp;$D19&amp;AP$10,Data!$F:$F,Data!$T:$T,AP$11,0,-1),_xlfn.XLOOKUP("MCP"&amp;$D19&amp;AP$10,Data!$F:$F,Data!$U:$U,AP$11,0,-1)))</f>
        <v>46108.999305555553</v>
      </c>
      <c r="DJ19" s="227">
        <f>IF(AR19="▶",#REF!,IF(AR19="■",_xlfn.XLOOKUP("MCP"&amp;$D19&amp;AR$10,Data!$F:$F,Data!$T:$T,AR$11,0,-1),_xlfn.XLOOKUP("MCP"&amp;$D19&amp;AR$10,Data!$F:$F,Data!$U:$U,AR$11,0,-1)))</f>
        <v>46108.999305555553</v>
      </c>
      <c r="DL19" s="227">
        <f>IF(AT19="▶",#REF!,IF(AT19="■",_xlfn.XLOOKUP("MCP"&amp;$D19&amp;AT$10,Data!$F:$F,Data!$T:$T,AT$11,0,-1),_xlfn.XLOOKUP("MCP"&amp;$D19&amp;AT$10,Data!$F:$F,Data!$U:$U,AT$11,0,-1)))</f>
        <v>46108.999305555553</v>
      </c>
      <c r="DN19" s="227">
        <f>IF(AV19="▶",#REF!,IF(AV19="■",_xlfn.XLOOKUP("MCP"&amp;$D19&amp;AV$10,Data!$F:$F,Data!$T:$T,AV$11,0,-1),_xlfn.XLOOKUP("MCP"&amp;$D19&amp;AV$10,Data!$F:$F,Data!$U:$U,AV$11,0,-1)))</f>
        <v>46108.999305555553</v>
      </c>
      <c r="DP19" s="227">
        <f>IF(AX19="▶",#REF!,IF(AX19="■",_xlfn.XLOOKUP("MCP"&amp;$D19&amp;AX$10,Data!$F:$F,Data!$T:$T,AX$11,0,-1),_xlfn.XLOOKUP("MCP"&amp;$D19&amp;AX$10,Data!$F:$F,Data!$U:$U,AX$11,0,-1)))</f>
        <v>46108.999305555553</v>
      </c>
      <c r="DR19" s="227">
        <f>IF(AZ19="▶",#REF!,IF(AZ19="■",_xlfn.XLOOKUP("MCP"&amp;$D19&amp;AZ$10,Data!$F:$F,Data!$T:$T,AZ$11,0,-1),_xlfn.XLOOKUP("MCP"&amp;$D19&amp;AZ$10,Data!$F:$F,Data!$U:$U,AZ$11,0,-1)))</f>
        <v>46108.999305555553</v>
      </c>
      <c r="DT19" s="227">
        <f>IF(BB19="▶",#REF!,IF(BB19="■",_xlfn.XLOOKUP("MCP"&amp;$D19&amp;BB$10,Data!$F:$F,Data!$T:$T,BB$11,0,-1),_xlfn.XLOOKUP("MCP"&amp;$D19&amp;BB$10,Data!$F:$F,Data!$U:$U,BB$11,0,-1)))</f>
        <v>46108.999305555553</v>
      </c>
      <c r="DV19" s="227">
        <f>IF(BD19="▶",#REF!,IF(BD19="■",_xlfn.XLOOKUP("MCP"&amp;$D19&amp;BD$10,Data!$F:$F,Data!$T:$T,BD$11,0,-1),_xlfn.XLOOKUP("MCP"&amp;$D19&amp;BD$10,Data!$F:$F,Data!$U:$U,BD$11,0,-1)))</f>
        <v>46108.999305555553</v>
      </c>
      <c r="DX19" s="227">
        <f>IF(BF19="▶",#REF!,IF(BF19="■",_xlfn.XLOOKUP("MCP"&amp;$D19&amp;BF$10,Data!$F:$F,Data!$T:$T,BF$11,0,-1),_xlfn.XLOOKUP("MCP"&amp;$D19&amp;BF$10,Data!$F:$F,Data!$U:$U,BF$11,0,-1)))</f>
        <v>46134.999305555553</v>
      </c>
      <c r="DZ19" s="227">
        <f>IF(BH19="▶",#REF!,IF(BH19="■",_xlfn.XLOOKUP("MCP"&amp;$D19&amp;BH$10,Data!$F:$F,Data!$T:$T,BH$11,0,-1),_xlfn.XLOOKUP("MCP"&amp;$D19&amp;BH$10,Data!$F:$F,Data!$U:$U,BH$11,0,-1)))</f>
        <v>46134.999305555553</v>
      </c>
      <c r="EB19" s="227">
        <f>IF(BJ19="▶",#REF!,IF(BJ19="■",_xlfn.XLOOKUP("MCP"&amp;$D19&amp;BJ$10,Data!$F:$F,Data!$T:$T,BJ$11,0,-1),_xlfn.XLOOKUP("MCP"&amp;$D19&amp;BJ$10,Data!$F:$F,Data!$U:$U,BJ$11,0,-1)))</f>
        <v>45036.999305555553</v>
      </c>
      <c r="ED19" s="227">
        <f>IF(BL19="▶",#REF!,IF(BL19="■",_xlfn.XLOOKUP("MCP"&amp;$D19&amp;BL$10,Data!$F:$F,Data!$T:$T,BL$11,0,-1),_xlfn.XLOOKUP("MCP"&amp;$D19&amp;BL$10,Data!$F:$F,Data!$U:$U,BL$11,0,-1)))</f>
        <v>45036.999305555553</v>
      </c>
      <c r="EF19" s="227">
        <f>IF(BN19="▶",#REF!,IF(BN19="■",_xlfn.XLOOKUP("MCP"&amp;$D19&amp;BN$10,Data!$F:$F,Data!$T:$T,BN$11,0,-1),_xlfn.XLOOKUP("MCP"&amp;$D19&amp;BN$10,Data!$F:$F,Data!$U:$U,BN$11,0,-1)))</f>
        <v>46141.999305555553</v>
      </c>
      <c r="EH19" s="228">
        <f>IF(F19&lt;&gt;"✔",BT19-#REF!,BT19-F$11)</f>
        <v>34.445833333338669</v>
      </c>
      <c r="EJ19" s="228">
        <f>IF(H19&lt;&gt;"✔",BV19-#REF!,BV19-H$11)</f>
        <v>34.450000000004366</v>
      </c>
      <c r="EL19" s="228" t="e">
        <f>IF(J19&lt;&gt;"✔",BX19-#REF!,BX19-J$11)</f>
        <v>#REF!</v>
      </c>
      <c r="EN19" s="228" t="e">
        <f>IF(L19&lt;&gt;"✔",BZ19-#REF!,BZ19-L$11)</f>
        <v>#REF!</v>
      </c>
      <c r="EP19" s="228">
        <f>IF(N19&lt;&gt;"✔",CB19-#REF!,CB19-N$11)</f>
        <v>30.480555555557657</v>
      </c>
      <c r="ER19" s="228" t="e">
        <f>IF(P19&lt;&gt;"✔",CD19-#REF!,CD19-P$11)</f>
        <v>#REF!</v>
      </c>
      <c r="ET19" s="228" t="e">
        <f>IF(#REF!&lt;&gt;"✔",CF19-#REF!,CF19-#REF!)</f>
        <v>#REF!</v>
      </c>
      <c r="EV19" s="228">
        <f>IF(R19&lt;&gt;"✔",CH19-#REF!,CH19-R$11)</f>
        <v>28.555555555554747</v>
      </c>
      <c r="EX19" s="228">
        <f>IF(T19&lt;&gt;"✔",CJ19-#REF!,CJ19-T$11)</f>
        <v>26.590277777773736</v>
      </c>
      <c r="EZ19" s="228">
        <f>IF(V19&lt;&gt;"✔",CL19-#REF!,CL19-V$11)</f>
        <v>26.663194444445253</v>
      </c>
      <c r="FB19" s="228">
        <f>IF(X19&lt;&gt;"✔",CN19-#REF!,CN19-X$11)</f>
        <v>21.704166666670062</v>
      </c>
      <c r="FD19" s="228">
        <f>IF(Z19&lt;&gt;"✔",CP19-#REF!,CP19-Z$11)</f>
        <v>21.665277777778101</v>
      </c>
      <c r="FF19" s="228" t="e">
        <f>IF(AB19&lt;&gt;"✔",CR19-#REF!,CR19-AB$11)</f>
        <v>#REF!</v>
      </c>
      <c r="FH19" s="228" t="e">
        <f>IF(AD19&lt;&gt;"✔",CT19-#REF!,CT19-AD$11)</f>
        <v>#REF!</v>
      </c>
      <c r="FJ19" s="228" t="e">
        <f>IF(AF19&lt;&gt;"✔",CV19-#REF!,CV19-AF$11)</f>
        <v>#REF!</v>
      </c>
      <c r="FL19" s="228" t="e">
        <f>IF(AH19&lt;&gt;"✔",CX19-#REF!,CX19-AH$11)</f>
        <v>#REF!</v>
      </c>
      <c r="FN19" s="228" t="e">
        <f>IF(#REF!&lt;&gt;"✔",CZ19-#REF!,CZ19-#REF!)</f>
        <v>#REF!</v>
      </c>
      <c r="FP19" s="228" t="e">
        <f>IF(AJ19&lt;&gt;"✔",DB19-#REF!,DB19-AJ$11)</f>
        <v>#REF!</v>
      </c>
      <c r="FR19" s="228" t="e">
        <f>IF(AL19&lt;&gt;"✔",DD19-#REF!,DD19-AL$11)</f>
        <v>#REF!</v>
      </c>
      <c r="FT19" s="228" t="e">
        <f>IF(AN19&lt;&gt;"✔",DF19-#REF!,DF19-AN$11)</f>
        <v>#REF!</v>
      </c>
      <c r="FV19" s="228" t="e">
        <f>IF(AP19&lt;&gt;"✔",DH19-#REF!,DH19-AP$11)</f>
        <v>#REF!</v>
      </c>
      <c r="FX19" s="228" t="e">
        <f>IF(AR19&lt;&gt;"✔",DJ19-#REF!,DJ19-AR$11)</f>
        <v>#REF!</v>
      </c>
      <c r="FZ19" s="228" t="e">
        <f>IF(AT19&lt;&gt;"✔",DL19-#REF!,DL19-AT$11)</f>
        <v>#REF!</v>
      </c>
      <c r="GB19" s="228" t="e">
        <f>IF(AV19&lt;&gt;"✔",DN19-#REF!,DN19-AV$11)</f>
        <v>#REF!</v>
      </c>
      <c r="GD19" s="228" t="e">
        <f>IF(AX19&lt;&gt;"✔",DP19-#REF!,DP19-AX$11)</f>
        <v>#REF!</v>
      </c>
      <c r="GF19" s="228" t="e">
        <f>IF(AZ19&lt;&gt;"✔",DR19-#REF!,DR19-AZ$11)</f>
        <v>#REF!</v>
      </c>
      <c r="GH19" s="228" t="e">
        <f>IF(BB19&lt;&gt;"✔",DT19-#REF!,DT19-BB$11)</f>
        <v>#REF!</v>
      </c>
      <c r="GJ19" s="228" t="e">
        <f>IF(BD19&lt;&gt;"✔",DV19-#REF!,DV19-BD$11)</f>
        <v>#REF!</v>
      </c>
      <c r="GL19" s="228" t="e">
        <f>IF(BF19&lt;&gt;"✔",DX19-#REF!,DX19-BF$11)</f>
        <v>#REF!</v>
      </c>
      <c r="GN19" s="228" t="e">
        <f>IF(BH19&lt;&gt;"✔",DZ19-#REF!,DZ19-BH$11)</f>
        <v>#REF!</v>
      </c>
      <c r="GP19" s="228" t="e">
        <f>IF(BJ19&lt;&gt;"✔",EB19-#REF!,EB19-BJ$11)</f>
        <v>#REF!</v>
      </c>
      <c r="GR19" s="228" t="e">
        <f>IF(BL19&lt;&gt;"✔",ED19-#REF!,ED19-BL$11)</f>
        <v>#REF!</v>
      </c>
      <c r="GT19" s="228" t="e">
        <f>IF(BN19&lt;&gt;"✔",EF19-#REF!,EF19-BN$11)</f>
        <v>#REF!</v>
      </c>
    </row>
    <row r="20" spans="4:202" ht="4.5" customHeight="1" x14ac:dyDescent="0.25"/>
    <row r="21" spans="4:202" ht="22.5" customHeight="1" x14ac:dyDescent="0.25">
      <c r="D21" s="166" t="s">
        <v>382</v>
      </c>
      <c r="E21" s="57"/>
      <c r="F21" s="58" t="str">
        <f>INDEX('MCP-Data'!$B$17:$BW$40,MATCH($D21,'MCP-Data'!$B$17:$B$40,0),MATCH(F$10,'MCP-Data'!$B$17:$BW$17,0),1)</f>
        <v>✔</v>
      </c>
      <c r="G21" s="222"/>
      <c r="H21" s="58" t="str">
        <f>INDEX('MCP-Data'!$B$17:$BW$40,MATCH($D21,'MCP-Data'!$B$17:$B$40,0),MATCH(H$10,'MCP-Data'!$B$17:$BW$17,0),1)</f>
        <v>✔</v>
      </c>
      <c r="I21" s="222"/>
      <c r="J21" s="58" t="str">
        <f>INDEX('MCP-Data'!$B$17:$BW$40,MATCH($D21,'MCP-Data'!$B$17:$B$40,0),MATCH(J$10,'MCP-Data'!$B$17:$BW$17,0),1)</f>
        <v>◯</v>
      </c>
      <c r="K21" s="222"/>
      <c r="L21" s="58" t="str">
        <f>INDEX('MCP-Data'!$B$17:$BW$40,MATCH($D21,'MCP-Data'!$B$17:$B$40,0),MATCH(L$10,'MCP-Data'!$B$17:$BW$17,0),1)</f>
        <v>Ø</v>
      </c>
      <c r="M21" s="222"/>
      <c r="N21" s="58" t="str">
        <f>INDEX('MCP-Data'!$B$17:$BW$40,MATCH($D21,'MCP-Data'!$B$17:$B$40,0),MATCH(N$10,'MCP-Data'!$B$17:$BW$17,0),1)</f>
        <v>✔</v>
      </c>
      <c r="O21" s="222"/>
      <c r="P21" s="58" t="str">
        <f>INDEX('MCP-Data'!$B$17:$BW$40,MATCH($D21,'MCP-Data'!$B$17:$B$40,0),MATCH(P$10,'MCP-Data'!$B$17:$BW$17,0),1)</f>
        <v>◯</v>
      </c>
      <c r="Q21" s="222"/>
      <c r="R21" s="58" t="str">
        <f>INDEX('MCP-Data'!$B$17:$BW$40,MATCH($D21,'MCP-Data'!$B$17:$B$40,0),MATCH(R$10,'MCP-Data'!$B$17:$BW$17,0),1)</f>
        <v>✔</v>
      </c>
      <c r="S21" s="222"/>
      <c r="T21" s="58" t="str">
        <f>INDEX('MCP-Data'!$B$17:$BW$40,MATCH($D21,'MCP-Data'!$B$17:$B$40,0),MATCH(T$10,'MCP-Data'!$B$17:$BW$17,0),1)</f>
        <v>Ø</v>
      </c>
      <c r="U21" s="222"/>
      <c r="V21" s="58" t="str">
        <f>INDEX('MCP-Data'!$B$17:$BW$40,MATCH($D21,'MCP-Data'!$B$17:$B$40,0),MATCH(V$10,'MCP-Data'!$B$17:$BW$17,0),1)</f>
        <v>Ø</v>
      </c>
      <c r="W21" s="222"/>
      <c r="X21" s="58" t="str">
        <f>INDEX('MCP-Data'!$B$17:$BW$40,MATCH($D21,'MCP-Data'!$B$17:$B$40,0),MATCH(X$10,'MCP-Data'!$B$17:$BW$17,0),1)</f>
        <v>◯</v>
      </c>
      <c r="Y21" s="222"/>
      <c r="Z21" s="58" t="str">
        <f>INDEX('MCP-Data'!$B$17:$BW$40,MATCH($D21,'MCP-Data'!$B$17:$B$40,0),MATCH(Z$10,'MCP-Data'!$B$17:$BW$17,0),1)</f>
        <v>◯</v>
      </c>
      <c r="AA21" s="222"/>
      <c r="AB21" s="58" t="str">
        <f>INDEX('MCP-Data'!$B$17:$BW$40,MATCH($D21,'MCP-Data'!$B$17:$B$40,0),MATCH(AB$10,'MCP-Data'!$B$17:$BW$17,0),1)</f>
        <v>◯</v>
      </c>
      <c r="AC21" s="222"/>
      <c r="AD21" s="58" t="str">
        <f>INDEX('MCP-Data'!$B$17:$BW$40,MATCH($D21,'MCP-Data'!$B$17:$B$40,0),MATCH(AD$10,'MCP-Data'!$B$17:$BW$17,0),1)</f>
        <v>◯</v>
      </c>
      <c r="AE21" s="222"/>
      <c r="AF21" s="58" t="str">
        <f>INDEX('MCP-Data'!$B$17:$BW$40,MATCH($D21,'MCP-Data'!$B$17:$B$40,0),MATCH(AF$10,'MCP-Data'!$B$17:$BW$17,0),1)</f>
        <v>◯</v>
      </c>
      <c r="AG21" s="222"/>
      <c r="AH21" s="58" t="str">
        <f>INDEX('MCP-Data'!$B$17:$BW$40,MATCH($D21,'MCP-Data'!$B$17:$B$40,0),MATCH(AH$10,'MCP-Data'!$B$17:$BW$17,0),1)</f>
        <v>Ø</v>
      </c>
      <c r="AI21" s="222"/>
      <c r="AJ21" s="58" t="str">
        <f>INDEX('MCP-Data'!$B$17:$BW$40,MATCH($D21,'MCP-Data'!$B$17:$B$40,0),MATCH(AJ$10,'MCP-Data'!$B$17:$BW$17,0),1)</f>
        <v>◯</v>
      </c>
      <c r="AK21" s="222"/>
      <c r="AL21" s="58" t="str">
        <f>INDEX('MCP-Data'!$B$17:$BW$40,MATCH($D21,'MCP-Data'!$B$17:$B$40,0),MATCH(AL$10,'MCP-Data'!$B$17:$BW$17,0),1)</f>
        <v>◯</v>
      </c>
      <c r="AM21" s="222"/>
      <c r="AN21" s="58" t="str">
        <f>INDEX('MCP-Data'!$B$17:$BW$40,MATCH($D21,'MCP-Data'!$B$17:$B$40,0),MATCH(AN$10,'MCP-Data'!$B$17:$BW$17,0),1)</f>
        <v>Ø</v>
      </c>
      <c r="AO21" s="222"/>
      <c r="AP21" s="58" t="str">
        <f>INDEX('MCP-Data'!$B$17:$BW$40,MATCH($D21,'MCP-Data'!$B$17:$B$40,0),MATCH(AP$10,'MCP-Data'!$B$17:$BW$17,0),1)</f>
        <v>Ø</v>
      </c>
      <c r="AQ21" s="222"/>
      <c r="AR21" s="58" t="str">
        <f>INDEX('MCP-Data'!$B$17:$BW$40,MATCH($D21,'MCP-Data'!$B$17:$B$40,0),MATCH(AR$10,'MCP-Data'!$B$17:$BW$17,0),1)</f>
        <v>Ø</v>
      </c>
      <c r="AS21" s="222"/>
      <c r="AT21" s="58" t="str">
        <f>INDEX('MCP-Data'!$B$17:$BW$40,MATCH($D21,'MCP-Data'!$B$17:$B$40,0),MATCH(AT$10,'MCP-Data'!$B$17:$BW$17,0),1)</f>
        <v>◯</v>
      </c>
      <c r="AU21" s="222"/>
      <c r="AV21" s="58" t="str">
        <f>INDEX('MCP-Data'!$B$17:$BW$40,MATCH($D21,'MCP-Data'!$B$17:$B$40,0),MATCH(AV$10,'MCP-Data'!$B$17:$BW$17,0),1)</f>
        <v>Ø</v>
      </c>
      <c r="AW21" s="222"/>
      <c r="AX21" s="58" t="str">
        <f>INDEX('MCP-Data'!$B$17:$BW$40,MATCH($D21,'MCP-Data'!$B$17:$B$40,0),MATCH(AX$10,'MCP-Data'!$B$17:$BW$17,0),1)</f>
        <v>Ø</v>
      </c>
      <c r="AY21" s="222"/>
      <c r="AZ21" s="58" t="str">
        <f>INDEX('MCP-Data'!$B$17:$BW$40,MATCH($D21,'MCP-Data'!$B$17:$B$40,0),MATCH(AZ$10,'MCP-Data'!$B$17:$BW$17,0),1)</f>
        <v>Ø</v>
      </c>
      <c r="BA21" s="222"/>
      <c r="BB21" s="58" t="str">
        <f>INDEX('MCP-Data'!$B$17:$BW$40,MATCH($D21,'MCP-Data'!$B$17:$B$40,0),MATCH(BB$10,'MCP-Data'!$B$17:$BW$17,0),1)</f>
        <v>Ø</v>
      </c>
      <c r="BC21" s="222"/>
      <c r="BD21" s="58" t="str">
        <f>INDEX('MCP-Data'!$B$17:$BW$40,MATCH($D21,'MCP-Data'!$B$17:$B$40,0),MATCH(BD$10,'MCP-Data'!$B$17:$BW$17,0),1)</f>
        <v>Ø</v>
      </c>
      <c r="BE21" s="222"/>
      <c r="BF21" s="58" t="str">
        <f>INDEX('MCP-Data'!$B$17:$BW$40,MATCH($D21,'MCP-Data'!$B$17:$B$40,0),MATCH(BF$10,'MCP-Data'!$B$17:$BW$17,0),1)</f>
        <v>Ø</v>
      </c>
      <c r="BG21" s="222"/>
      <c r="BH21" s="58" t="str">
        <f>INDEX('MCP-Data'!$B$17:$BW$40,MATCH($D21,'MCP-Data'!$B$17:$B$40,0),MATCH(BH$10,'MCP-Data'!$B$17:$BW$17,0),1)</f>
        <v>Ø</v>
      </c>
      <c r="BI21" s="222"/>
      <c r="BJ21" s="58" t="str">
        <f>INDEX('MCP-Data'!$B$17:$BW$40,MATCH($D21,'MCP-Data'!$B$17:$B$40,0),MATCH(BJ$10,'MCP-Data'!$B$17:$BW$17,0),1)</f>
        <v>◯</v>
      </c>
      <c r="BK21" s="222"/>
      <c r="BL21" s="58" t="str">
        <f>INDEX('MCP-Data'!$B$17:$BW$40,MATCH($D21,'MCP-Data'!$B$17:$B$40,0),MATCH(BL$10,'MCP-Data'!$B$17:$BW$17,0),1)</f>
        <v>Ø</v>
      </c>
      <c r="BM21" s="222"/>
      <c r="BN21" s="58" t="str">
        <f>INDEX('MCP-Data'!$B$17:$BW$40,MATCH($D21,'MCP-Data'!$B$17:$B$40,0),MATCH(BN$10,'MCP-Data'!$B$17:$BW$17,0),1)</f>
        <v>◯</v>
      </c>
      <c r="BO21" s="57"/>
      <c r="BP21" s="167"/>
      <c r="BQ21" s="57"/>
      <c r="BR21" s="165"/>
      <c r="BT21" s="227">
        <f>IF(F21="▶",#REF!,IF(F21="■",_xlfn.XLOOKUP("MCP"&amp;$D21&amp;F$10,Data!$F:$F,Data!$T:$T,F$11,0,-1),_xlfn.XLOOKUP("MCP"&amp;$D21&amp;F$10,Data!$F:$F,Data!$U:$U,F$11,0,-1)))</f>
        <v>46121.711111111108</v>
      </c>
      <c r="BV21" s="227">
        <f>IF(H21="▶",#REF!,IF(H21="■",_xlfn.XLOOKUP("MCP"&amp;$D21&amp;H$10,Data!$F:$F,Data!$T:$T,H$11,0,-1),_xlfn.XLOOKUP("MCP"&amp;$D21&amp;H$10,Data!$F:$F,Data!$U:$U,H$11,0,-1)))</f>
        <v>46121.719444444447</v>
      </c>
      <c r="BX21" s="227">
        <f>IF(J21="▶",#REF!,IF(J21="■",_xlfn.XLOOKUP("MCP"&amp;$D21&amp;J$10,Data!$F:$F,Data!$T:$T,J$11,0,-1),_xlfn.XLOOKUP("MCP"&amp;$D21&amp;J$10,Data!$F:$F,Data!$U:$U,J$11,0,-1)))</f>
        <v>46092.999305555553</v>
      </c>
      <c r="BZ21" s="227">
        <f>IF(L21="▶",#REF!,IF(L21="■",_xlfn.XLOOKUP("MCP"&amp;$D21&amp;L$10,Data!$F:$F,Data!$T:$T,L$11,0,-1),_xlfn.XLOOKUP("MCP"&amp;$D21&amp;L$10,Data!$F:$F,Data!$U:$U,L$11,0,-1)))</f>
        <v>46094.999305555553</v>
      </c>
      <c r="CB21" s="227">
        <f>IF(N21="▶",#REF!,IF(N21="■",_xlfn.XLOOKUP("MCP"&amp;$D21&amp;N$10,Data!$F:$F,Data!$T:$T,N$11,0,-1),_xlfn.XLOOKUP("MCP"&amp;$D21&amp;N$10,Data!$F:$F,Data!$U:$U,N$11,0,-1)))</f>
        <v>46121.762499999997</v>
      </c>
      <c r="CD21" s="227">
        <f>IF(P21="▶",#REF!,IF(P21="■",_xlfn.XLOOKUP("MCP"&amp;$D21&amp;P$10,Data!$F:$F,Data!$T:$T,P$11,0,-1),_xlfn.XLOOKUP("MCP"&amp;$D21&amp;P$10,Data!$F:$F,Data!$U:$U,P$11,0,-1)))</f>
        <v>46092.999305555553</v>
      </c>
      <c r="CF21" s="227" t="e">
        <f>IF(#REF!="▶",#REF!,IF(#REF!="■",_xlfn.XLOOKUP("MCP"&amp;$D21&amp;#REF!,Data!$F:$F,Data!$T:$T,#REF!,0,-1),_xlfn.XLOOKUP("MCP"&amp;$D21&amp;#REF!,Data!$F:$F,Data!$U:$U,#REF!,0,-1)))</f>
        <v>#REF!</v>
      </c>
      <c r="CH21" s="227">
        <f>IF(R21="▶",#REF!,IF(R21="■",_xlfn.XLOOKUP("MCP"&amp;$D21&amp;R$10,Data!$F:$F,Data!$T:$T,R$11,0,-1),_xlfn.XLOOKUP("MCP"&amp;$D21&amp;R$10,Data!$F:$F,Data!$U:$U,R$11,0,-1)))</f>
        <v>46122.242361111108</v>
      </c>
      <c r="CJ21" s="227">
        <f>IF(T21="▶",#REF!,IF(T21="■",_xlfn.XLOOKUP("MCP"&amp;$D21&amp;T$10,Data!$F:$F,Data!$T:$T,T$11,0,-1),_xlfn.XLOOKUP("MCP"&amp;$D21&amp;T$10,Data!$F:$F,Data!$U:$U,T$11,0,-1)))</f>
        <v>46094.978472222225</v>
      </c>
      <c r="CL21" s="227">
        <f>IF(V21="▶",#REF!,IF(V21="■",_xlfn.XLOOKUP("MCP"&amp;$D21&amp;V$10,Data!$F:$F,Data!$T:$T,V$11,0,-1),_xlfn.XLOOKUP("MCP"&amp;$D21&amp;V$10,Data!$F:$F,Data!$U:$U,V$11,0,-1)))</f>
        <v>46094.978472222225</v>
      </c>
      <c r="CN21" s="227">
        <f>IF(X21="▶",#REF!,IF(X21="■",_xlfn.XLOOKUP("MCP"&amp;$D21&amp;X$10,Data!$F:$F,Data!$T:$T,X$11,0,-1),_xlfn.XLOOKUP("MCP"&amp;$D21&amp;X$10,Data!$F:$F,Data!$U:$U,X$11,0,-1)))</f>
        <v>46099.999305555553</v>
      </c>
      <c r="CP21" s="227">
        <f>IF(Z21="▶",#REF!,IF(Z21="■",_xlfn.XLOOKUP("MCP"&amp;$D21&amp;Z$10,Data!$F:$F,Data!$T:$T,Z$11,0,-1),_xlfn.XLOOKUP("MCP"&amp;$D21&amp;Z$10,Data!$F:$F,Data!$U:$U,Z$11,0,-1)))</f>
        <v>46099.999305555553</v>
      </c>
      <c r="CR21" s="227">
        <f>IF(AB21="▶",#REF!,IF(AB21="■",_xlfn.XLOOKUP("MCP"&amp;$D21&amp;AB$10,Data!$F:$F,Data!$T:$T,AB$11,0,-1),_xlfn.XLOOKUP("MCP"&amp;$D21&amp;AB$10,Data!$F:$F,Data!$U:$U,AB$11,0,-1)))</f>
        <v>46100.999305555553</v>
      </c>
      <c r="CT21" s="227">
        <f>IF(AD21="▶",#REF!,IF(AD21="■",_xlfn.XLOOKUP("MCP"&amp;$D21&amp;AD$10,Data!$F:$F,Data!$T:$T,AD$11,0,-1),_xlfn.XLOOKUP("MCP"&amp;$D21&amp;AD$10,Data!$F:$F,Data!$U:$U,AD$11,0,-1)))</f>
        <v>46098.999305555553</v>
      </c>
      <c r="CV21" s="227">
        <f>IF(AF21="▶",#REF!,IF(AF21="■",_xlfn.XLOOKUP("MCP"&amp;$D21&amp;AF$10,Data!$F:$F,Data!$T:$T,AF$11,0,-1),_xlfn.XLOOKUP("MCP"&amp;$D21&amp;AF$10,Data!$F:$F,Data!$U:$U,AF$11,0,-1)))</f>
        <v>46092.999305555553</v>
      </c>
      <c r="CX21" s="227">
        <f>IF(AH21="▶",#REF!,IF(AH21="■",_xlfn.XLOOKUP("MCP"&amp;$D21&amp;AH$10,Data!$F:$F,Data!$T:$T,AH$11,0,-1),_xlfn.XLOOKUP("MCP"&amp;$D21&amp;AH$10,Data!$F:$F,Data!$U:$U,AH$11,0,-1)))</f>
        <v>46100.999305555553</v>
      </c>
      <c r="CZ21" s="227" t="e">
        <f>IF(#REF!="▶",#REF!,IF(#REF!="■",_xlfn.XLOOKUP("MCP"&amp;$D21&amp;#REF!,Data!$F:$F,Data!$T:$T,#REF!,0,-1),_xlfn.XLOOKUP("MCP"&amp;$D21&amp;#REF!,Data!$F:$F,Data!$U:$U,#REF!,0,-1)))</f>
        <v>#REF!</v>
      </c>
      <c r="DB21" s="227">
        <f>IF(AJ21="▶",#REF!,IF(AJ21="■",_xlfn.XLOOKUP("MCP"&amp;$D21&amp;AJ$10,Data!$F:$F,Data!$T:$T,AJ$11,0,-1),_xlfn.XLOOKUP("MCP"&amp;$D21&amp;AJ$10,Data!$F:$F,Data!$U:$U,AJ$11,0,-1)))</f>
        <v>46108.999305555553</v>
      </c>
      <c r="DD21" s="227">
        <f>IF(AL21="▶",#REF!,IF(AL21="■",_xlfn.XLOOKUP("MCP"&amp;$D21&amp;AL$10,Data!$F:$F,Data!$T:$T,AL$11,0,-1),_xlfn.XLOOKUP("MCP"&amp;$D21&amp;AL$10,Data!$F:$F,Data!$U:$U,AL$11,0,-1)))</f>
        <v>46108.999305555553</v>
      </c>
      <c r="DF21" s="227">
        <f>IF(AN21="▶",#REF!,IF(AN21="■",_xlfn.XLOOKUP("MCP"&amp;$D21&amp;AN$10,Data!$F:$F,Data!$T:$T,AN$11,0,-1),_xlfn.XLOOKUP("MCP"&amp;$D21&amp;AN$10,Data!$F:$F,Data!$U:$U,AN$11,0,-1)))</f>
        <v>46108.999305555553</v>
      </c>
      <c r="DH21" s="227">
        <f>IF(AP21="▶",#REF!,IF(AP21="■",_xlfn.XLOOKUP("MCP"&amp;$D21&amp;AP$10,Data!$F:$F,Data!$T:$T,AP$11,0,-1),_xlfn.XLOOKUP("MCP"&amp;$D21&amp;AP$10,Data!$F:$F,Data!$U:$U,AP$11,0,-1)))</f>
        <v>46108.999305555553</v>
      </c>
      <c r="DJ21" s="227">
        <f>IF(AR21="▶",#REF!,IF(AR21="■",_xlfn.XLOOKUP("MCP"&amp;$D21&amp;AR$10,Data!$F:$F,Data!$T:$T,AR$11,0,-1),_xlfn.XLOOKUP("MCP"&amp;$D21&amp;AR$10,Data!$F:$F,Data!$U:$U,AR$11,0,-1)))</f>
        <v>46108.999305555553</v>
      </c>
      <c r="DL21" s="227">
        <f>IF(AT21="▶",#REF!,IF(AT21="■",_xlfn.XLOOKUP("MCP"&amp;$D21&amp;AT$10,Data!$F:$F,Data!$T:$T,AT$11,0,-1),_xlfn.XLOOKUP("MCP"&amp;$D21&amp;AT$10,Data!$F:$F,Data!$U:$U,AT$11,0,-1)))</f>
        <v>46108.999305555553</v>
      </c>
      <c r="DN21" s="227">
        <f>IF(AV21="▶",#REF!,IF(AV21="■",_xlfn.XLOOKUP("MCP"&amp;$D21&amp;AV$10,Data!$F:$F,Data!$T:$T,AV$11,0,-1),_xlfn.XLOOKUP("MCP"&amp;$D21&amp;AV$10,Data!$F:$F,Data!$U:$U,AV$11,0,-1)))</f>
        <v>46108.999305555553</v>
      </c>
      <c r="DP21" s="227">
        <f>IF(AX21="▶",#REF!,IF(AX21="■",_xlfn.XLOOKUP("MCP"&amp;$D21&amp;AX$10,Data!$F:$F,Data!$T:$T,AX$11,0,-1),_xlfn.XLOOKUP("MCP"&amp;$D21&amp;AX$10,Data!$F:$F,Data!$U:$U,AX$11,0,-1)))</f>
        <v>46108.999305555553</v>
      </c>
      <c r="DR21" s="227">
        <f>IF(AZ21="▶",#REF!,IF(AZ21="■",_xlfn.XLOOKUP("MCP"&amp;$D21&amp;AZ$10,Data!$F:$F,Data!$T:$T,AZ$11,0,-1),_xlfn.XLOOKUP("MCP"&amp;$D21&amp;AZ$10,Data!$F:$F,Data!$U:$U,AZ$11,0,-1)))</f>
        <v>46108.999305555553</v>
      </c>
      <c r="DT21" s="227">
        <f>IF(BB21="▶",#REF!,IF(BB21="■",_xlfn.XLOOKUP("MCP"&amp;$D21&amp;BB$10,Data!$F:$F,Data!$T:$T,BB$11,0,-1),_xlfn.XLOOKUP("MCP"&amp;$D21&amp;BB$10,Data!$F:$F,Data!$U:$U,BB$11,0,-1)))</f>
        <v>46108.999305555553</v>
      </c>
      <c r="DV21" s="227">
        <f>IF(BD21="▶",#REF!,IF(BD21="■",_xlfn.XLOOKUP("MCP"&amp;$D21&amp;BD$10,Data!$F:$F,Data!$T:$T,BD$11,0,-1),_xlfn.XLOOKUP("MCP"&amp;$D21&amp;BD$10,Data!$F:$F,Data!$U:$U,BD$11,0,-1)))</f>
        <v>46108.999305555553</v>
      </c>
      <c r="DX21" s="227">
        <f>IF(BF21="▶",#REF!,IF(BF21="■",_xlfn.XLOOKUP("MCP"&amp;$D21&amp;BF$10,Data!$F:$F,Data!$T:$T,BF$11,0,-1),_xlfn.XLOOKUP("MCP"&amp;$D21&amp;BF$10,Data!$F:$F,Data!$U:$U,BF$11,0,-1)))</f>
        <v>46134.999305555553</v>
      </c>
      <c r="DZ21" s="227">
        <f>IF(BH21="▶",#REF!,IF(BH21="■",_xlfn.XLOOKUP("MCP"&amp;$D21&amp;BH$10,Data!$F:$F,Data!$T:$T,BH$11,0,-1),_xlfn.XLOOKUP("MCP"&amp;$D21&amp;BH$10,Data!$F:$F,Data!$U:$U,BH$11,0,-1)))</f>
        <v>46134.999305555553</v>
      </c>
      <c r="EB21" s="227">
        <f>IF(BJ21="▶",#REF!,IF(BJ21="■",_xlfn.XLOOKUP("MCP"&amp;$D21&amp;BJ$10,Data!$F:$F,Data!$T:$T,BJ$11,0,-1),_xlfn.XLOOKUP("MCP"&amp;$D21&amp;BJ$10,Data!$F:$F,Data!$U:$U,BJ$11,0,-1)))</f>
        <v>45036.999305555553</v>
      </c>
      <c r="ED21" s="227">
        <f>IF(BL21="▶",#REF!,IF(BL21="■",_xlfn.XLOOKUP("MCP"&amp;$D21&amp;BL$10,Data!$F:$F,Data!$T:$T,BL$11,0,-1),_xlfn.XLOOKUP("MCP"&amp;$D21&amp;BL$10,Data!$F:$F,Data!$U:$U,BL$11,0,-1)))</f>
        <v>45036.999305555553</v>
      </c>
      <c r="EF21" s="227">
        <f>IF(BN21="▶",#REF!,IF(BN21="■",_xlfn.XLOOKUP("MCP"&amp;$D21&amp;BN$10,Data!$F:$F,Data!$T:$T,BN$11,0,-1),_xlfn.XLOOKUP("MCP"&amp;$D21&amp;BN$10,Data!$F:$F,Data!$U:$U,BN$11,0,-1)))</f>
        <v>46141.999305555553</v>
      </c>
      <c r="EH21" s="228">
        <f>IF(F21&lt;&gt;"✔",BT21-#REF!,BT21-F$11)</f>
        <v>34.711805555554747</v>
      </c>
      <c r="EJ21" s="228">
        <f>IF(H21&lt;&gt;"✔",BV21-#REF!,BV21-H$11)</f>
        <v>34.720138888893416</v>
      </c>
      <c r="EL21" s="228" t="e">
        <f>IF(J21&lt;&gt;"✔",BX21-#REF!,BX21-J$11)</f>
        <v>#REF!</v>
      </c>
      <c r="EN21" s="228" t="e">
        <f>IF(L21&lt;&gt;"✔",BZ21-#REF!,BZ21-L$11)</f>
        <v>#REF!</v>
      </c>
      <c r="EP21" s="228">
        <f>IF(N21&lt;&gt;"✔",CB21-#REF!,CB21-N$11)</f>
        <v>30.763194444443798</v>
      </c>
      <c r="ER21" s="228" t="e">
        <f>IF(P21&lt;&gt;"✔",CD21-#REF!,CD21-P$11)</f>
        <v>#REF!</v>
      </c>
      <c r="ET21" s="228" t="e">
        <f>IF(#REF!&lt;&gt;"✔",CF21-#REF!,CF21-#REF!)</f>
        <v>#REF!</v>
      </c>
      <c r="EV21" s="228">
        <f>IF(R21&lt;&gt;"✔",CH21-#REF!,CH21-R$11)</f>
        <v>29.243055555554747</v>
      </c>
      <c r="EX21" s="228" t="e">
        <f>IF(T21&lt;&gt;"✔",CJ21-#REF!,CJ21-T$11)</f>
        <v>#REF!</v>
      </c>
      <c r="EZ21" s="228" t="e">
        <f>IF(V21&lt;&gt;"✔",CL21-#REF!,CL21-V$11)</f>
        <v>#REF!</v>
      </c>
      <c r="FB21" s="228" t="e">
        <f>IF(X21&lt;&gt;"✔",CN21-#REF!,CN21-X$11)</f>
        <v>#REF!</v>
      </c>
      <c r="FD21" s="228" t="e">
        <f>IF(Z21&lt;&gt;"✔",CP21-#REF!,CP21-Z$11)</f>
        <v>#REF!</v>
      </c>
      <c r="FF21" s="228" t="e">
        <f>IF(AB21&lt;&gt;"✔",CR21-#REF!,CR21-AB$11)</f>
        <v>#REF!</v>
      </c>
      <c r="FH21" s="228" t="e">
        <f>IF(AD21&lt;&gt;"✔",CT21-#REF!,CT21-AD$11)</f>
        <v>#REF!</v>
      </c>
      <c r="FJ21" s="228" t="e">
        <f>IF(AF21&lt;&gt;"✔",CV21-#REF!,CV21-AF$11)</f>
        <v>#REF!</v>
      </c>
      <c r="FL21" s="228" t="e">
        <f>IF(AH21&lt;&gt;"✔",CX21-#REF!,CX21-AH$11)</f>
        <v>#REF!</v>
      </c>
      <c r="FN21" s="228" t="e">
        <f>IF(#REF!&lt;&gt;"✔",CZ21-#REF!,CZ21-#REF!)</f>
        <v>#REF!</v>
      </c>
      <c r="FP21" s="228" t="e">
        <f>IF(AJ21&lt;&gt;"✔",DB21-#REF!,DB21-AJ$11)</f>
        <v>#REF!</v>
      </c>
      <c r="FR21" s="228" t="e">
        <f>IF(AL21&lt;&gt;"✔",DD21-#REF!,DD21-AL$11)</f>
        <v>#REF!</v>
      </c>
      <c r="FT21" s="228" t="e">
        <f>IF(AN21&lt;&gt;"✔",DF21-#REF!,DF21-AN$11)</f>
        <v>#REF!</v>
      </c>
      <c r="FV21" s="228" t="e">
        <f>IF(AP21&lt;&gt;"✔",DH21-#REF!,DH21-AP$11)</f>
        <v>#REF!</v>
      </c>
      <c r="FX21" s="228" t="e">
        <f>IF(AR21&lt;&gt;"✔",DJ21-#REF!,DJ21-AR$11)</f>
        <v>#REF!</v>
      </c>
      <c r="FZ21" s="228" t="e">
        <f>IF(AT21&lt;&gt;"✔",DL21-#REF!,DL21-AT$11)</f>
        <v>#REF!</v>
      </c>
      <c r="GB21" s="228" t="e">
        <f>IF(AV21&lt;&gt;"✔",DN21-#REF!,DN21-AV$11)</f>
        <v>#REF!</v>
      </c>
      <c r="GD21" s="228" t="e">
        <f>IF(AX21&lt;&gt;"✔",DP21-#REF!,DP21-AX$11)</f>
        <v>#REF!</v>
      </c>
      <c r="GF21" s="228" t="e">
        <f>IF(AZ21&lt;&gt;"✔",DR21-#REF!,DR21-AZ$11)</f>
        <v>#REF!</v>
      </c>
      <c r="GH21" s="228" t="e">
        <f>IF(BB21&lt;&gt;"✔",DT21-#REF!,DT21-BB$11)</f>
        <v>#REF!</v>
      </c>
      <c r="GJ21" s="228" t="e">
        <f>IF(BD21&lt;&gt;"✔",DV21-#REF!,DV21-BD$11)</f>
        <v>#REF!</v>
      </c>
      <c r="GL21" s="228" t="e">
        <f>IF(BF21&lt;&gt;"✔",DX21-#REF!,DX21-BF$11)</f>
        <v>#REF!</v>
      </c>
      <c r="GN21" s="228" t="e">
        <f>IF(BH21&lt;&gt;"✔",DZ21-#REF!,DZ21-BH$11)</f>
        <v>#REF!</v>
      </c>
      <c r="GP21" s="228" t="e">
        <f>IF(BJ21&lt;&gt;"✔",EB21-#REF!,EB21-BJ$11)</f>
        <v>#REF!</v>
      </c>
      <c r="GR21" s="228" t="e">
        <f>IF(BL21&lt;&gt;"✔",ED21-#REF!,ED21-BL$11)</f>
        <v>#REF!</v>
      </c>
      <c r="GT21" s="228" t="e">
        <f>IF(BN21&lt;&gt;"✔",EF21-#REF!,EF21-BN$11)</f>
        <v>#REF!</v>
      </c>
    </row>
    <row r="22" spans="4:202" ht="4.5" customHeight="1" x14ac:dyDescent="0.25"/>
    <row r="23" spans="4:202" ht="22.5" customHeight="1" x14ac:dyDescent="0.25">
      <c r="D23" s="166" t="s">
        <v>1576</v>
      </c>
      <c r="E23" s="57"/>
      <c r="F23" s="58" t="str">
        <f>INDEX('MCP-Data'!$B$17:$BW$40,MATCH($D23,'MCP-Data'!$B$17:$B$40,0),MATCH(F$10,'MCP-Data'!$B$17:$BW$17,0),1)</f>
        <v>✔</v>
      </c>
      <c r="G23" s="222"/>
      <c r="H23" s="58" t="str">
        <f>INDEX('MCP-Data'!$B$17:$BW$40,MATCH($D23,'MCP-Data'!$B$17:$B$40,0),MATCH(H$10,'MCP-Data'!$B$17:$BW$17,0),1)</f>
        <v>✔</v>
      </c>
      <c r="I23" s="222"/>
      <c r="J23" s="58" t="str">
        <f>INDEX('MCP-Data'!$B$17:$BW$40,MATCH($D23,'MCP-Data'!$B$17:$B$40,0),MATCH(J$10,'MCP-Data'!$B$17:$BW$17,0),1)</f>
        <v>◯</v>
      </c>
      <c r="K23" s="222"/>
      <c r="L23" s="58" t="str">
        <f>INDEX('MCP-Data'!$B$17:$BW$40,MATCH($D23,'MCP-Data'!$B$17:$B$40,0),MATCH(L$10,'MCP-Data'!$B$17:$BW$17,0),1)</f>
        <v>◯</v>
      </c>
      <c r="M23" s="222"/>
      <c r="N23" s="58" t="str">
        <f>INDEX('MCP-Data'!$B$17:$BW$40,MATCH($D23,'MCP-Data'!$B$17:$B$40,0),MATCH(N$10,'MCP-Data'!$B$17:$BW$17,0),1)</f>
        <v>✔</v>
      </c>
      <c r="O23" s="222"/>
      <c r="P23" s="58" t="str">
        <f>INDEX('MCP-Data'!$B$17:$BW$40,MATCH($D23,'MCP-Data'!$B$17:$B$40,0),MATCH(P$10,'MCP-Data'!$B$17:$BW$17,0),1)</f>
        <v>◯</v>
      </c>
      <c r="Q23" s="222"/>
      <c r="R23" s="58" t="str">
        <f>INDEX('MCP-Data'!$B$17:$BW$40,MATCH($D23,'MCP-Data'!$B$17:$B$40,0),MATCH(R$10,'MCP-Data'!$B$17:$BW$17,0),1)</f>
        <v>▶</v>
      </c>
      <c r="S23" s="222"/>
      <c r="T23" s="58" t="str">
        <f>INDEX('MCP-Data'!$B$17:$BW$40,MATCH($D23,'MCP-Data'!$B$17:$B$40,0),MATCH(T$10,'MCP-Data'!$B$17:$BW$17,0),1)</f>
        <v>◯</v>
      </c>
      <c r="U23" s="222"/>
      <c r="V23" s="58" t="str">
        <f>INDEX('MCP-Data'!$B$17:$BW$40,MATCH($D23,'MCP-Data'!$B$17:$B$40,0),MATCH(V$10,'MCP-Data'!$B$17:$BW$17,0),1)</f>
        <v>◯</v>
      </c>
      <c r="W23" s="222"/>
      <c r="X23" s="58" t="str">
        <f>INDEX('MCP-Data'!$B$17:$BW$40,MATCH($D23,'MCP-Data'!$B$17:$B$40,0),MATCH(X$10,'MCP-Data'!$B$17:$BW$17,0),1)</f>
        <v>◯</v>
      </c>
      <c r="Y23" s="222"/>
      <c r="Z23" s="58" t="str">
        <f>INDEX('MCP-Data'!$B$17:$BW$40,MATCH($D23,'MCP-Data'!$B$17:$B$40,0),MATCH(Z$10,'MCP-Data'!$B$17:$BW$17,0),1)</f>
        <v>◯</v>
      </c>
      <c r="AA23" s="222"/>
      <c r="AB23" s="58" t="str">
        <f>INDEX('MCP-Data'!$B$17:$BW$40,MATCH($D23,'MCP-Data'!$B$17:$B$40,0),MATCH(AB$10,'MCP-Data'!$B$17:$BW$17,0),1)</f>
        <v>◯</v>
      </c>
      <c r="AC23" s="222"/>
      <c r="AD23" s="58" t="str">
        <f>INDEX('MCP-Data'!$B$17:$BW$40,MATCH($D23,'MCP-Data'!$B$17:$B$40,0),MATCH(AD$10,'MCP-Data'!$B$17:$BW$17,0),1)</f>
        <v>◯</v>
      </c>
      <c r="AE23" s="222"/>
      <c r="AF23" s="58" t="str">
        <f>INDEX('MCP-Data'!$B$17:$BW$40,MATCH($D23,'MCP-Data'!$B$17:$B$40,0),MATCH(AF$10,'MCP-Data'!$B$17:$BW$17,0),1)</f>
        <v>◯</v>
      </c>
      <c r="AG23" s="222"/>
      <c r="AH23" s="58" t="str">
        <f>INDEX('MCP-Data'!$B$17:$BW$40,MATCH($D23,'MCP-Data'!$B$17:$B$40,0),MATCH(AH$10,'MCP-Data'!$B$17:$BW$17,0),1)</f>
        <v>◯</v>
      </c>
      <c r="AI23" s="222"/>
      <c r="AJ23" s="58" t="str">
        <f>INDEX('MCP-Data'!$B$17:$BW$40,MATCH($D23,'MCP-Data'!$B$17:$B$40,0),MATCH(AJ$10,'MCP-Data'!$B$17:$BW$17,0),1)</f>
        <v>◯</v>
      </c>
      <c r="AK23" s="222"/>
      <c r="AL23" s="58" t="str">
        <f>INDEX('MCP-Data'!$B$17:$BW$40,MATCH($D23,'MCP-Data'!$B$17:$B$40,0),MATCH(AL$10,'MCP-Data'!$B$17:$BW$17,0),1)</f>
        <v>◯</v>
      </c>
      <c r="AM23" s="222"/>
      <c r="AN23" s="58" t="str">
        <f>INDEX('MCP-Data'!$B$17:$BW$40,MATCH($D23,'MCP-Data'!$B$17:$B$40,0),MATCH(AN$10,'MCP-Data'!$B$17:$BW$17,0),1)</f>
        <v>Ø</v>
      </c>
      <c r="AO23" s="222"/>
      <c r="AP23" s="58" t="str">
        <f>INDEX('MCP-Data'!$B$17:$BW$40,MATCH($D23,'MCP-Data'!$B$17:$B$40,0),MATCH(AP$10,'MCP-Data'!$B$17:$BW$17,0),1)</f>
        <v>Ø</v>
      </c>
      <c r="AQ23" s="222"/>
      <c r="AR23" s="58" t="str">
        <f>INDEX('MCP-Data'!$B$17:$BW$40,MATCH($D23,'MCP-Data'!$B$17:$B$40,0),MATCH(AR$10,'MCP-Data'!$B$17:$BW$17,0),1)</f>
        <v>Ø</v>
      </c>
      <c r="AS23" s="222"/>
      <c r="AT23" s="58" t="str">
        <f>INDEX('MCP-Data'!$B$17:$BW$40,MATCH($D23,'MCP-Data'!$B$17:$B$40,0),MATCH(AT$10,'MCP-Data'!$B$17:$BW$17,0),1)</f>
        <v>Ø</v>
      </c>
      <c r="AU23" s="222"/>
      <c r="AV23" s="58" t="str">
        <f>INDEX('MCP-Data'!$B$17:$BW$40,MATCH($D23,'MCP-Data'!$B$17:$B$40,0),MATCH(AV$10,'MCP-Data'!$B$17:$BW$17,0),1)</f>
        <v>Ø</v>
      </c>
      <c r="AW23" s="222"/>
      <c r="AX23" s="58" t="str">
        <f>INDEX('MCP-Data'!$B$17:$BW$40,MATCH($D23,'MCP-Data'!$B$17:$B$40,0),MATCH(AX$10,'MCP-Data'!$B$17:$BW$17,0),1)</f>
        <v>Ø</v>
      </c>
      <c r="AY23" s="222"/>
      <c r="AZ23" s="58" t="str">
        <f>INDEX('MCP-Data'!$B$17:$BW$40,MATCH($D23,'MCP-Data'!$B$17:$B$40,0),MATCH(AZ$10,'MCP-Data'!$B$17:$BW$17,0),1)</f>
        <v>Ø</v>
      </c>
      <c r="BA23" s="222"/>
      <c r="BB23" s="58" t="str">
        <f>INDEX('MCP-Data'!$B$17:$BW$40,MATCH($D23,'MCP-Data'!$B$17:$B$40,0),MATCH(BB$10,'MCP-Data'!$B$17:$BW$17,0),1)</f>
        <v>◯</v>
      </c>
      <c r="BC23" s="222"/>
      <c r="BD23" s="58" t="str">
        <f>INDEX('MCP-Data'!$B$17:$BW$40,MATCH($D23,'MCP-Data'!$B$17:$B$40,0),MATCH(BD$10,'MCP-Data'!$B$17:$BW$17,0),1)</f>
        <v>Ø</v>
      </c>
      <c r="BE23" s="222"/>
      <c r="BF23" s="58" t="str">
        <f>INDEX('MCP-Data'!$B$17:$BW$40,MATCH($D23,'MCP-Data'!$B$17:$B$40,0),MATCH(BF$10,'MCP-Data'!$B$17:$BW$17,0),1)</f>
        <v>◯</v>
      </c>
      <c r="BG23" s="222"/>
      <c r="BH23" s="58" t="str">
        <f>INDEX('MCP-Data'!$B$17:$BW$40,MATCH($D23,'MCP-Data'!$B$17:$B$40,0),MATCH(BH$10,'MCP-Data'!$B$17:$BW$17,0),1)</f>
        <v>◯</v>
      </c>
      <c r="BI23" s="222"/>
      <c r="BJ23" s="58" t="str">
        <f>INDEX('MCP-Data'!$B$17:$BW$40,MATCH($D23,'MCP-Data'!$B$17:$B$40,0),MATCH(BJ$10,'MCP-Data'!$B$17:$BW$17,0),1)</f>
        <v>◯</v>
      </c>
      <c r="BK23" s="222"/>
      <c r="BL23" s="58" t="str">
        <f>INDEX('MCP-Data'!$B$17:$BW$40,MATCH($D23,'MCP-Data'!$B$17:$B$40,0),MATCH(BL$10,'MCP-Data'!$B$17:$BW$17,0),1)</f>
        <v>Ø</v>
      </c>
      <c r="BM23" s="222"/>
      <c r="BN23" s="58" t="str">
        <f>INDEX('MCP-Data'!$B$17:$BW$40,MATCH($D23,'MCP-Data'!$B$17:$B$40,0),MATCH(BN$10,'MCP-Data'!$B$17:$BW$17,0),1)</f>
        <v>◯</v>
      </c>
      <c r="BO23" s="57"/>
      <c r="BP23" s="167"/>
      <c r="BQ23" s="57"/>
      <c r="BR23" s="165"/>
      <c r="BT23" s="227">
        <f>IF(F23="▶",#REF!,IF(F23="■",_xlfn.XLOOKUP("MCP"&amp;$D23&amp;F$10,Data!$F:$F,Data!$T:$T,F$11,0,-1),_xlfn.XLOOKUP("MCP"&amp;$D23&amp;F$10,Data!$F:$F,Data!$U:$U,F$11,0,-1)))</f>
        <v>46120.55972222222</v>
      </c>
      <c r="BV23" s="227">
        <f>IF(H23="▶",#REF!,IF(H23="■",_xlfn.XLOOKUP("MCP"&amp;$D23&amp;H$10,Data!$F:$F,Data!$T:$T,H$11,0,-1),_xlfn.XLOOKUP("MCP"&amp;$D23&amp;H$10,Data!$F:$F,Data!$U:$U,H$11,0,-1)))</f>
        <v>46121.459722222222</v>
      </c>
      <c r="BX23" s="227">
        <f>IF(J23="▶",#REF!,IF(J23="■",_xlfn.XLOOKUP("MCP"&amp;$D23&amp;J$10,Data!$F:$F,Data!$T:$T,J$11,0,-1),_xlfn.XLOOKUP("MCP"&amp;$D23&amp;J$10,Data!$F:$F,Data!$U:$U,J$11,0,-1)))</f>
        <v>46092.999305555553</v>
      </c>
      <c r="BZ23" s="227">
        <f>IF(L23="▶",#REF!,IF(L23="■",_xlfn.XLOOKUP("MCP"&amp;$D23&amp;L$10,Data!$F:$F,Data!$T:$T,L$11,0,-1),_xlfn.XLOOKUP("MCP"&amp;$D23&amp;L$10,Data!$F:$F,Data!$U:$U,L$11,0,-1)))</f>
        <v>46094.999305555553</v>
      </c>
      <c r="CB23" s="227">
        <f>IF(N23="▶",#REF!,IF(N23="■",_xlfn.XLOOKUP("MCP"&amp;$D23&amp;N$10,Data!$F:$F,Data!$T:$T,N$11,0,-1),_xlfn.XLOOKUP("MCP"&amp;$D23&amp;N$10,Data!$F:$F,Data!$U:$U,N$11,0,-1)))</f>
        <v>46121.529166666667</v>
      </c>
      <c r="CD23" s="227">
        <f>IF(P23="▶",#REF!,IF(P23="■",_xlfn.XLOOKUP("MCP"&amp;$D23&amp;P$10,Data!$F:$F,Data!$T:$T,P$11,0,-1),_xlfn.XLOOKUP("MCP"&amp;$D23&amp;P$10,Data!$F:$F,Data!$U:$U,P$11,0,-1)))</f>
        <v>46092.999305555553</v>
      </c>
      <c r="CF23" s="227" t="e">
        <f>IF(#REF!="▶",#REF!,IF(#REF!="■",_xlfn.XLOOKUP("MCP"&amp;$D23&amp;#REF!,Data!$F:$F,Data!$T:$T,#REF!,0,-1),_xlfn.XLOOKUP("MCP"&amp;$D23&amp;#REF!,Data!$F:$F,Data!$U:$U,#REF!,0,-1)))</f>
        <v>#REF!</v>
      </c>
      <c r="CH23" s="227" t="e">
        <f>IF(R23="▶",#REF!,IF(R23="■",_xlfn.XLOOKUP("MCP"&amp;$D23&amp;R$10,Data!$F:$F,Data!$T:$T,R$11,0,-1),_xlfn.XLOOKUP("MCP"&amp;$D23&amp;R$10,Data!$F:$F,Data!$U:$U,R$11,0,-1)))</f>
        <v>#REF!</v>
      </c>
      <c r="CJ23" s="227">
        <f>IF(T23="▶",#REF!,IF(T23="■",_xlfn.XLOOKUP("MCP"&amp;$D23&amp;T$10,Data!$F:$F,Data!$T:$T,T$11,0,-1),_xlfn.XLOOKUP("MCP"&amp;$D23&amp;T$10,Data!$F:$F,Data!$U:$U,T$11,0,-1)))</f>
        <v>46094.978472222225</v>
      </c>
      <c r="CL23" s="227">
        <f>IF(V23="▶",#REF!,IF(V23="■",_xlfn.XLOOKUP("MCP"&amp;$D23&amp;V$10,Data!$F:$F,Data!$T:$T,V$11,0,-1),_xlfn.XLOOKUP("MCP"&amp;$D23&amp;V$10,Data!$F:$F,Data!$U:$U,V$11,0,-1)))</f>
        <v>46094.978472222225</v>
      </c>
      <c r="CN23" s="227">
        <f>IF(X23="▶",#REF!,IF(X23="■",_xlfn.XLOOKUP("MCP"&amp;$D23&amp;X$10,Data!$F:$F,Data!$T:$T,X$11,0,-1),_xlfn.XLOOKUP("MCP"&amp;$D23&amp;X$10,Data!$F:$F,Data!$U:$U,X$11,0,-1)))</f>
        <v>46099.999305555553</v>
      </c>
      <c r="CP23" s="227">
        <f>IF(Z23="▶",#REF!,IF(Z23="■",_xlfn.XLOOKUP("MCP"&amp;$D23&amp;Z$10,Data!$F:$F,Data!$T:$T,Z$11,0,-1),_xlfn.XLOOKUP("MCP"&amp;$D23&amp;Z$10,Data!$F:$F,Data!$U:$U,Z$11,0,-1)))</f>
        <v>46099.999305555553</v>
      </c>
      <c r="CR23" s="227">
        <f>IF(AB23="▶",#REF!,IF(AB23="■",_xlfn.XLOOKUP("MCP"&amp;$D23&amp;AB$10,Data!$F:$F,Data!$T:$T,AB$11,0,-1),_xlfn.XLOOKUP("MCP"&amp;$D23&amp;AB$10,Data!$F:$F,Data!$U:$U,AB$11,0,-1)))</f>
        <v>46100.999305555553</v>
      </c>
      <c r="CT23" s="227">
        <f>IF(AD23="▶",#REF!,IF(AD23="■",_xlfn.XLOOKUP("MCP"&amp;$D23&amp;AD$10,Data!$F:$F,Data!$T:$T,AD$11,0,-1),_xlfn.XLOOKUP("MCP"&amp;$D23&amp;AD$10,Data!$F:$F,Data!$U:$U,AD$11,0,-1)))</f>
        <v>46098.999305555553</v>
      </c>
      <c r="CV23" s="227">
        <f>IF(AF23="▶",#REF!,IF(AF23="■",_xlfn.XLOOKUP("MCP"&amp;$D23&amp;AF$10,Data!$F:$F,Data!$T:$T,AF$11,0,-1),_xlfn.XLOOKUP("MCP"&amp;$D23&amp;AF$10,Data!$F:$F,Data!$U:$U,AF$11,0,-1)))</f>
        <v>46092.999305555553</v>
      </c>
      <c r="CX23" s="227">
        <f>IF(AH23="▶",#REF!,IF(AH23="■",_xlfn.XLOOKUP("MCP"&amp;$D23&amp;AH$10,Data!$F:$F,Data!$T:$T,AH$11,0,-1),_xlfn.XLOOKUP("MCP"&amp;$D23&amp;AH$10,Data!$F:$F,Data!$U:$U,AH$11,0,-1)))</f>
        <v>46100.999305555553</v>
      </c>
      <c r="CZ23" s="227" t="e">
        <f>IF(#REF!="▶",#REF!,IF(#REF!="■",_xlfn.XLOOKUP("MCP"&amp;$D23&amp;#REF!,Data!$F:$F,Data!$T:$T,#REF!,0,-1),_xlfn.XLOOKUP("MCP"&amp;$D23&amp;#REF!,Data!$F:$F,Data!$U:$U,#REF!,0,-1)))</f>
        <v>#REF!</v>
      </c>
      <c r="DB23" s="227">
        <f>IF(AJ23="▶",#REF!,IF(AJ23="■",_xlfn.XLOOKUP("MCP"&amp;$D23&amp;AJ$10,Data!$F:$F,Data!$T:$T,AJ$11,0,-1),_xlfn.XLOOKUP("MCP"&amp;$D23&amp;AJ$10,Data!$F:$F,Data!$U:$U,AJ$11,0,-1)))</f>
        <v>46108.999305555553</v>
      </c>
      <c r="DD23" s="227">
        <f>IF(AL23="▶",#REF!,IF(AL23="■",_xlfn.XLOOKUP("MCP"&amp;$D23&amp;AL$10,Data!$F:$F,Data!$T:$T,AL$11,0,-1),_xlfn.XLOOKUP("MCP"&amp;$D23&amp;AL$10,Data!$F:$F,Data!$U:$U,AL$11,0,-1)))</f>
        <v>46108.999305555553</v>
      </c>
      <c r="DF23" s="227">
        <f>IF(AN23="▶",#REF!,IF(AN23="■",_xlfn.XLOOKUP("MCP"&amp;$D23&amp;AN$10,Data!$F:$F,Data!$T:$T,AN$11,0,-1),_xlfn.XLOOKUP("MCP"&amp;$D23&amp;AN$10,Data!$F:$F,Data!$U:$U,AN$11,0,-1)))</f>
        <v>46108.999305555553</v>
      </c>
      <c r="DH23" s="227">
        <f>IF(AP23="▶",#REF!,IF(AP23="■",_xlfn.XLOOKUP("MCP"&amp;$D23&amp;AP$10,Data!$F:$F,Data!$T:$T,AP$11,0,-1),_xlfn.XLOOKUP("MCP"&amp;$D23&amp;AP$10,Data!$F:$F,Data!$U:$U,AP$11,0,-1)))</f>
        <v>46108.999305555553</v>
      </c>
      <c r="DJ23" s="227">
        <f>IF(AR23="▶",#REF!,IF(AR23="■",_xlfn.XLOOKUP("MCP"&amp;$D23&amp;AR$10,Data!$F:$F,Data!$T:$T,AR$11,0,-1),_xlfn.XLOOKUP("MCP"&amp;$D23&amp;AR$10,Data!$F:$F,Data!$U:$U,AR$11,0,-1)))</f>
        <v>46108.999305555553</v>
      </c>
      <c r="DL23" s="227">
        <f>IF(AT23="▶",#REF!,IF(AT23="■",_xlfn.XLOOKUP("MCP"&amp;$D23&amp;AT$10,Data!$F:$F,Data!$T:$T,AT$11,0,-1),_xlfn.XLOOKUP("MCP"&amp;$D23&amp;AT$10,Data!$F:$F,Data!$U:$U,AT$11,0,-1)))</f>
        <v>46108.999305555553</v>
      </c>
      <c r="DN23" s="227">
        <f>IF(AV23="▶",#REF!,IF(AV23="■",_xlfn.XLOOKUP("MCP"&amp;$D23&amp;AV$10,Data!$F:$F,Data!$T:$T,AV$11,0,-1),_xlfn.XLOOKUP("MCP"&amp;$D23&amp;AV$10,Data!$F:$F,Data!$U:$U,AV$11,0,-1)))</f>
        <v>46108.999305555553</v>
      </c>
      <c r="DP23" s="227">
        <f>IF(AX23="▶",#REF!,IF(AX23="■",_xlfn.XLOOKUP("MCP"&amp;$D23&amp;AX$10,Data!$F:$F,Data!$T:$T,AX$11,0,-1),_xlfn.XLOOKUP("MCP"&amp;$D23&amp;AX$10,Data!$F:$F,Data!$U:$U,AX$11,0,-1)))</f>
        <v>46108.999305555553</v>
      </c>
      <c r="DR23" s="227">
        <f>IF(AZ23="▶",#REF!,IF(AZ23="■",_xlfn.XLOOKUP("MCP"&amp;$D23&amp;AZ$10,Data!$F:$F,Data!$T:$T,AZ$11,0,-1),_xlfn.XLOOKUP("MCP"&amp;$D23&amp;AZ$10,Data!$F:$F,Data!$U:$U,AZ$11,0,-1)))</f>
        <v>46108.999305555553</v>
      </c>
      <c r="DT23" s="227">
        <f>IF(BB23="▶",#REF!,IF(BB23="■",_xlfn.XLOOKUP("MCP"&amp;$D23&amp;BB$10,Data!$F:$F,Data!$T:$T,BB$11,0,-1),_xlfn.XLOOKUP("MCP"&amp;$D23&amp;BB$10,Data!$F:$F,Data!$U:$U,BB$11,0,-1)))</f>
        <v>46108.999305555553</v>
      </c>
      <c r="DV23" s="227">
        <f>IF(BD23="▶",#REF!,IF(BD23="■",_xlfn.XLOOKUP("MCP"&amp;$D23&amp;BD$10,Data!$F:$F,Data!$T:$T,BD$11,0,-1),_xlfn.XLOOKUP("MCP"&amp;$D23&amp;BD$10,Data!$F:$F,Data!$U:$U,BD$11,0,-1)))</f>
        <v>46108.999305555553</v>
      </c>
      <c r="DX23" s="227">
        <f>IF(BF23="▶",#REF!,IF(BF23="■",_xlfn.XLOOKUP("MCP"&amp;$D23&amp;BF$10,Data!$F:$F,Data!$T:$T,BF$11,0,-1),_xlfn.XLOOKUP("MCP"&amp;$D23&amp;BF$10,Data!$F:$F,Data!$U:$U,BF$11,0,-1)))</f>
        <v>46134.999305555553</v>
      </c>
      <c r="DZ23" s="227">
        <f>IF(BH23="▶",#REF!,IF(BH23="■",_xlfn.XLOOKUP("MCP"&amp;$D23&amp;BH$10,Data!$F:$F,Data!$T:$T,BH$11,0,-1),_xlfn.XLOOKUP("MCP"&amp;$D23&amp;BH$10,Data!$F:$F,Data!$U:$U,BH$11,0,-1)))</f>
        <v>46134.999305555553</v>
      </c>
      <c r="EB23" s="227">
        <f>IF(BJ23="▶",#REF!,IF(BJ23="■",_xlfn.XLOOKUP("MCP"&amp;$D23&amp;BJ$10,Data!$F:$F,Data!$T:$T,BJ$11,0,-1),_xlfn.XLOOKUP("MCP"&amp;$D23&amp;BJ$10,Data!$F:$F,Data!$U:$U,BJ$11,0,-1)))</f>
        <v>45036.999305555553</v>
      </c>
      <c r="ED23" s="227">
        <f>IF(BL23="▶",#REF!,IF(BL23="■",_xlfn.XLOOKUP("MCP"&amp;$D23&amp;BL$10,Data!$F:$F,Data!$T:$T,BL$11,0,-1),_xlfn.XLOOKUP("MCP"&amp;$D23&amp;BL$10,Data!$F:$F,Data!$U:$U,BL$11,0,-1)))</f>
        <v>45036.999305555553</v>
      </c>
      <c r="EF23" s="227">
        <f>IF(BN23="▶",#REF!,IF(BN23="■",_xlfn.XLOOKUP("MCP"&amp;$D23&amp;BN$10,Data!$F:$F,Data!$T:$T,BN$11,0,-1),_xlfn.XLOOKUP("MCP"&amp;$D23&amp;BN$10,Data!$F:$F,Data!$U:$U,BN$11,0,-1)))</f>
        <v>46141.999305555553</v>
      </c>
      <c r="EH23" s="228">
        <f>IF(F23&lt;&gt;"✔",BT23-#REF!,BT23-F$11)</f>
        <v>33.560416666667152</v>
      </c>
      <c r="EJ23" s="228">
        <f>IF(H23&lt;&gt;"✔",BV23-#REF!,BV23-H$11)</f>
        <v>34.460416666668607</v>
      </c>
      <c r="EL23" s="228" t="e">
        <f>IF(J23&lt;&gt;"✔",BX23-#REF!,BX23-J$11)</f>
        <v>#REF!</v>
      </c>
      <c r="EN23" s="228" t="e">
        <f>IF(L23&lt;&gt;"✔",BZ23-#REF!,BZ23-L$11)</f>
        <v>#REF!</v>
      </c>
      <c r="EP23" s="228">
        <f>IF(N23&lt;&gt;"✔",CB23-#REF!,CB23-N$11)</f>
        <v>30.52986111111386</v>
      </c>
      <c r="ER23" s="228" t="e">
        <f>IF(P23&lt;&gt;"✔",CD23-#REF!,CD23-P$11)</f>
        <v>#REF!</v>
      </c>
      <c r="ET23" s="228" t="e">
        <f>IF(#REF!&lt;&gt;"✔",CF23-#REF!,CF23-#REF!)</f>
        <v>#REF!</v>
      </c>
      <c r="EV23" s="228" t="e">
        <f>IF(R23&lt;&gt;"✔",CH23-#REF!,CH23-R$11)</f>
        <v>#REF!</v>
      </c>
      <c r="EX23" s="228" t="e">
        <f>IF(T23&lt;&gt;"✔",CJ23-#REF!,CJ23-T$11)</f>
        <v>#REF!</v>
      </c>
      <c r="EZ23" s="228" t="e">
        <f>IF(V23&lt;&gt;"✔",CL23-#REF!,CL23-V$11)</f>
        <v>#REF!</v>
      </c>
      <c r="FB23" s="228" t="e">
        <f>IF(X23&lt;&gt;"✔",CN23-#REF!,CN23-X$11)</f>
        <v>#REF!</v>
      </c>
      <c r="FD23" s="228" t="e">
        <f>IF(Z23&lt;&gt;"✔",CP23-#REF!,CP23-Z$11)</f>
        <v>#REF!</v>
      </c>
      <c r="FF23" s="228" t="e">
        <f>IF(AB23&lt;&gt;"✔",CR23-#REF!,CR23-AB$11)</f>
        <v>#REF!</v>
      </c>
      <c r="FH23" s="228" t="e">
        <f>IF(AD23&lt;&gt;"✔",CT23-#REF!,CT23-AD$11)</f>
        <v>#REF!</v>
      </c>
      <c r="FJ23" s="228" t="e">
        <f>IF(AF23&lt;&gt;"✔",CV23-#REF!,CV23-AF$11)</f>
        <v>#REF!</v>
      </c>
      <c r="FL23" s="228" t="e">
        <f>IF(AH23&lt;&gt;"✔",CX23-#REF!,CX23-AH$11)</f>
        <v>#REF!</v>
      </c>
      <c r="FN23" s="228" t="e">
        <f>IF(#REF!&lt;&gt;"✔",CZ23-#REF!,CZ23-#REF!)</f>
        <v>#REF!</v>
      </c>
      <c r="FP23" s="228" t="e">
        <f>IF(AJ23&lt;&gt;"✔",DB23-#REF!,DB23-AJ$11)</f>
        <v>#REF!</v>
      </c>
      <c r="FR23" s="228" t="e">
        <f>IF(AL23&lt;&gt;"✔",DD23-#REF!,DD23-AL$11)</f>
        <v>#REF!</v>
      </c>
      <c r="FT23" s="228" t="e">
        <f>IF(AN23&lt;&gt;"✔",DF23-#REF!,DF23-AN$11)</f>
        <v>#REF!</v>
      </c>
      <c r="FV23" s="228" t="e">
        <f>IF(AP23&lt;&gt;"✔",DH23-#REF!,DH23-AP$11)</f>
        <v>#REF!</v>
      </c>
      <c r="FX23" s="228" t="e">
        <f>IF(AR23&lt;&gt;"✔",DJ23-#REF!,DJ23-AR$11)</f>
        <v>#REF!</v>
      </c>
      <c r="FZ23" s="228" t="e">
        <f>IF(AT23&lt;&gt;"✔",DL23-#REF!,DL23-AT$11)</f>
        <v>#REF!</v>
      </c>
      <c r="GB23" s="228" t="e">
        <f>IF(AV23&lt;&gt;"✔",DN23-#REF!,DN23-AV$11)</f>
        <v>#REF!</v>
      </c>
      <c r="GD23" s="228" t="e">
        <f>IF(AX23&lt;&gt;"✔",DP23-#REF!,DP23-AX$11)</f>
        <v>#REF!</v>
      </c>
      <c r="GF23" s="228" t="e">
        <f>IF(AZ23&lt;&gt;"✔",DR23-#REF!,DR23-AZ$11)</f>
        <v>#REF!</v>
      </c>
      <c r="GH23" s="228" t="e">
        <f>IF(BB23&lt;&gt;"✔",DT23-#REF!,DT23-BB$11)</f>
        <v>#REF!</v>
      </c>
      <c r="GJ23" s="228" t="e">
        <f>IF(BD23&lt;&gt;"✔",DV23-#REF!,DV23-BD$11)</f>
        <v>#REF!</v>
      </c>
      <c r="GL23" s="228" t="e">
        <f>IF(BF23&lt;&gt;"✔",DX23-#REF!,DX23-BF$11)</f>
        <v>#REF!</v>
      </c>
      <c r="GN23" s="228" t="e">
        <f>IF(BH23&lt;&gt;"✔",DZ23-#REF!,DZ23-BH$11)</f>
        <v>#REF!</v>
      </c>
      <c r="GP23" s="228" t="e">
        <f>IF(BJ23&lt;&gt;"✔",EB23-#REF!,EB23-BJ$11)</f>
        <v>#REF!</v>
      </c>
      <c r="GR23" s="228" t="e">
        <f>IF(BL23&lt;&gt;"✔",ED23-#REF!,ED23-BL$11)</f>
        <v>#REF!</v>
      </c>
      <c r="GT23" s="228" t="e">
        <f>IF(BN23&lt;&gt;"✔",EF23-#REF!,EF23-BN$11)</f>
        <v>#REF!</v>
      </c>
    </row>
    <row r="24" spans="4:202" ht="4.5" customHeight="1" x14ac:dyDescent="0.25"/>
    <row r="25" spans="4:202" ht="22.5" customHeight="1" x14ac:dyDescent="0.25">
      <c r="D25" s="166" t="s">
        <v>1303</v>
      </c>
      <c r="E25" s="57"/>
      <c r="F25" s="58" t="str">
        <f>INDEX('MCP-Data'!$B$17:$BW$40,MATCH($D25,'MCP-Data'!$B$17:$B$40,0),MATCH(F$10,'MCP-Data'!$B$17:$BW$17,0),1)</f>
        <v>✔</v>
      </c>
      <c r="G25" s="222"/>
      <c r="H25" s="58" t="str">
        <f>INDEX('MCP-Data'!$B$17:$BW$40,MATCH($D25,'MCP-Data'!$B$17:$B$40,0),MATCH(H$10,'MCP-Data'!$B$17:$BW$17,0),1)</f>
        <v>✔</v>
      </c>
      <c r="I25" s="222"/>
      <c r="J25" s="58" t="str">
        <f>INDEX('MCP-Data'!$B$17:$BW$40,MATCH($D25,'MCP-Data'!$B$17:$B$40,0),MATCH(J$10,'MCP-Data'!$B$17:$BW$17,0),1)</f>
        <v>◯</v>
      </c>
      <c r="K25" s="222"/>
      <c r="L25" s="58" t="str">
        <f>INDEX('MCP-Data'!$B$17:$BW$40,MATCH($D25,'MCP-Data'!$B$17:$B$40,0),MATCH(L$10,'MCP-Data'!$B$17:$BW$17,0),1)</f>
        <v>◯</v>
      </c>
      <c r="M25" s="222"/>
      <c r="N25" s="58" t="str">
        <f>INDEX('MCP-Data'!$B$17:$BW$40,MATCH($D25,'MCP-Data'!$B$17:$B$40,0),MATCH(N$10,'MCP-Data'!$B$17:$BW$17,0),1)</f>
        <v>◯</v>
      </c>
      <c r="O25" s="222"/>
      <c r="P25" s="58" t="str">
        <f>INDEX('MCP-Data'!$B$17:$BW$40,MATCH($D25,'MCP-Data'!$B$17:$B$40,0),MATCH(P$10,'MCP-Data'!$B$17:$BW$17,0),1)</f>
        <v>◯</v>
      </c>
      <c r="Q25" s="222"/>
      <c r="R25" s="58" t="str">
        <f>INDEX('MCP-Data'!$B$17:$BW$40,MATCH($D25,'MCP-Data'!$B$17:$B$40,0),MATCH(R$10,'MCP-Data'!$B$17:$BW$17,0),1)</f>
        <v>◯</v>
      </c>
      <c r="S25" s="222"/>
      <c r="T25" s="58" t="str">
        <f>INDEX('MCP-Data'!$B$17:$BW$40,MATCH($D25,'MCP-Data'!$B$17:$B$40,0),MATCH(T$10,'MCP-Data'!$B$17:$BW$17,0),1)</f>
        <v>◯</v>
      </c>
      <c r="U25" s="222"/>
      <c r="V25" s="58" t="str">
        <f>INDEX('MCP-Data'!$B$17:$BW$40,MATCH($D25,'MCP-Data'!$B$17:$B$40,0),MATCH(V$10,'MCP-Data'!$B$17:$BW$17,0),1)</f>
        <v>◯</v>
      </c>
      <c r="W25" s="222"/>
      <c r="X25" s="58" t="str">
        <f>INDEX('MCP-Data'!$B$17:$BW$40,MATCH($D25,'MCP-Data'!$B$17:$B$40,0),MATCH(X$10,'MCP-Data'!$B$17:$BW$17,0),1)</f>
        <v>◯</v>
      </c>
      <c r="Y25" s="222"/>
      <c r="Z25" s="58" t="str">
        <f>INDEX('MCP-Data'!$B$17:$BW$40,MATCH($D25,'MCP-Data'!$B$17:$B$40,0),MATCH(Z$10,'MCP-Data'!$B$17:$BW$17,0),1)</f>
        <v>◯</v>
      </c>
      <c r="AA25" s="222"/>
      <c r="AB25" s="58" t="str">
        <f>INDEX('MCP-Data'!$B$17:$BW$40,MATCH($D25,'MCP-Data'!$B$17:$B$40,0),MATCH(AB$10,'MCP-Data'!$B$17:$BW$17,0),1)</f>
        <v>◯</v>
      </c>
      <c r="AC25" s="222"/>
      <c r="AD25" s="58" t="str">
        <f>INDEX('MCP-Data'!$B$17:$BW$40,MATCH($D25,'MCP-Data'!$B$17:$B$40,0),MATCH(AD$10,'MCP-Data'!$B$17:$BW$17,0),1)</f>
        <v>◯</v>
      </c>
      <c r="AE25" s="222"/>
      <c r="AF25" s="58" t="str">
        <f>INDEX('MCP-Data'!$B$17:$BW$40,MATCH($D25,'MCP-Data'!$B$17:$B$40,0),MATCH(AF$10,'MCP-Data'!$B$17:$BW$17,0),1)</f>
        <v>◯</v>
      </c>
      <c r="AG25" s="222"/>
      <c r="AH25" s="58" t="str">
        <f>INDEX('MCP-Data'!$B$17:$BW$40,MATCH($D25,'MCP-Data'!$B$17:$B$40,0),MATCH(AH$10,'MCP-Data'!$B$17:$BW$17,0),1)</f>
        <v>◯</v>
      </c>
      <c r="AI25" s="222"/>
      <c r="AJ25" s="58" t="str">
        <f>INDEX('MCP-Data'!$B$17:$BW$40,MATCH($D25,'MCP-Data'!$B$17:$B$40,0),MATCH(AJ$10,'MCP-Data'!$B$17:$BW$17,0),1)</f>
        <v>Ø</v>
      </c>
      <c r="AK25" s="222"/>
      <c r="AL25" s="58" t="str">
        <f>INDEX('MCP-Data'!$B$17:$BW$40,MATCH($D25,'MCP-Data'!$B$17:$B$40,0),MATCH(AL$10,'MCP-Data'!$B$17:$BW$17,0),1)</f>
        <v>Ø</v>
      </c>
      <c r="AM25" s="222"/>
      <c r="AN25" s="58" t="str">
        <f>INDEX('MCP-Data'!$B$17:$BW$40,MATCH($D25,'MCP-Data'!$B$17:$B$40,0),MATCH(AN$10,'MCP-Data'!$B$17:$BW$17,0),1)</f>
        <v>Ø</v>
      </c>
      <c r="AO25" s="222"/>
      <c r="AP25" s="58" t="str">
        <f>INDEX('MCP-Data'!$B$17:$BW$40,MATCH($D25,'MCP-Data'!$B$17:$B$40,0),MATCH(AP$10,'MCP-Data'!$B$17:$BW$17,0),1)</f>
        <v>Ø</v>
      </c>
      <c r="AQ25" s="222"/>
      <c r="AR25" s="58" t="str">
        <f>INDEX('MCP-Data'!$B$17:$BW$40,MATCH($D25,'MCP-Data'!$B$17:$B$40,0),MATCH(AR$10,'MCP-Data'!$B$17:$BW$17,0),1)</f>
        <v>Ø</v>
      </c>
      <c r="AS25" s="222"/>
      <c r="AT25" s="58" t="str">
        <f>INDEX('MCP-Data'!$B$17:$BW$40,MATCH($D25,'MCP-Data'!$B$17:$B$40,0),MATCH(AT$10,'MCP-Data'!$B$17:$BW$17,0),1)</f>
        <v>Ø</v>
      </c>
      <c r="AU25" s="222"/>
      <c r="AV25" s="58" t="str">
        <f>INDEX('MCP-Data'!$B$17:$BW$40,MATCH($D25,'MCP-Data'!$B$17:$B$40,0),MATCH(AV$10,'MCP-Data'!$B$17:$BW$17,0),1)</f>
        <v>Ø</v>
      </c>
      <c r="AW25" s="222"/>
      <c r="AX25" s="58" t="str">
        <f>INDEX('MCP-Data'!$B$17:$BW$40,MATCH($D25,'MCP-Data'!$B$17:$B$40,0),MATCH(AX$10,'MCP-Data'!$B$17:$BW$17,0),1)</f>
        <v>Ø</v>
      </c>
      <c r="AY25" s="222"/>
      <c r="AZ25" s="58" t="str">
        <f>INDEX('MCP-Data'!$B$17:$BW$40,MATCH($D25,'MCP-Data'!$B$17:$B$40,0),MATCH(AZ$10,'MCP-Data'!$B$17:$BW$17,0),1)</f>
        <v>Ø</v>
      </c>
      <c r="BA25" s="222"/>
      <c r="BB25" s="58" t="str">
        <f>INDEX('MCP-Data'!$B$17:$BW$40,MATCH($D25,'MCP-Data'!$B$17:$B$40,0),MATCH(BB$10,'MCP-Data'!$B$17:$BW$17,0),1)</f>
        <v>Ø</v>
      </c>
      <c r="BC25" s="222"/>
      <c r="BD25" s="58" t="str">
        <f>INDEX('MCP-Data'!$B$17:$BW$40,MATCH($D25,'MCP-Data'!$B$17:$B$40,0),MATCH(BD$10,'MCP-Data'!$B$17:$BW$17,0),1)</f>
        <v>Ø</v>
      </c>
      <c r="BE25" s="222"/>
      <c r="BF25" s="58" t="str">
        <f>INDEX('MCP-Data'!$B$17:$BW$40,MATCH($D25,'MCP-Data'!$B$17:$B$40,0),MATCH(BF$10,'MCP-Data'!$B$17:$BW$17,0),1)</f>
        <v>◯</v>
      </c>
      <c r="BG25" s="222"/>
      <c r="BH25" s="58" t="str">
        <f>INDEX('MCP-Data'!$B$17:$BW$40,MATCH($D25,'MCP-Data'!$B$17:$B$40,0),MATCH(BH$10,'MCP-Data'!$B$17:$BW$17,0),1)</f>
        <v>◯</v>
      </c>
      <c r="BI25" s="222"/>
      <c r="BJ25" s="58" t="str">
        <f>INDEX('MCP-Data'!$B$17:$BW$40,MATCH($D25,'MCP-Data'!$B$17:$B$40,0),MATCH(BJ$10,'MCP-Data'!$B$17:$BW$17,0),1)</f>
        <v>◯</v>
      </c>
      <c r="BK25" s="222"/>
      <c r="BL25" s="58" t="str">
        <f>INDEX('MCP-Data'!$B$17:$BW$40,MATCH($D25,'MCP-Data'!$B$17:$B$40,0),MATCH(BL$10,'MCP-Data'!$B$17:$BW$17,0),1)</f>
        <v>Ø</v>
      </c>
      <c r="BM25" s="222"/>
      <c r="BN25" s="58" t="str">
        <f>INDEX('MCP-Data'!$B$17:$BW$40,MATCH($D25,'MCP-Data'!$B$17:$B$40,0),MATCH(BN$10,'MCP-Data'!$B$17:$BW$17,0),1)</f>
        <v>◯</v>
      </c>
      <c r="BO25" s="57"/>
      <c r="BP25" s="167"/>
      <c r="BQ25" s="57"/>
      <c r="BR25" s="165"/>
      <c r="BT25" s="227">
        <f>IF(F25="▶",#REF!,IF(F25="■",_xlfn.XLOOKUP("MCP"&amp;$D25&amp;F$10,Data!$F:$F,Data!$T:$T,F$11,0,-1),_xlfn.XLOOKUP("MCP"&amp;$D25&amp;F$10,Data!$F:$F,Data!$U:$U,F$11,0,-1)))</f>
        <v>46120.578472222223</v>
      </c>
      <c r="BV25" s="227">
        <f>IF(H25="▶",#REF!,IF(H25="■",_xlfn.XLOOKUP("MCP"&amp;$D25&amp;H$10,Data!$F:$F,Data!$T:$T,H$11,0,-1),_xlfn.XLOOKUP("MCP"&amp;$D25&amp;H$10,Data!$F:$F,Data!$U:$U,H$11,0,-1)))</f>
        <v>46120.484027777777</v>
      </c>
      <c r="BX25" s="227">
        <f>IF(J25="▶",#REF!,IF(J25="■",_xlfn.XLOOKUP("MCP"&amp;$D25&amp;J$10,Data!$F:$F,Data!$T:$T,J$11,0,-1),_xlfn.XLOOKUP("MCP"&amp;$D25&amp;J$10,Data!$F:$F,Data!$U:$U,J$11,0,-1)))</f>
        <v>46092.999305555553</v>
      </c>
      <c r="BZ25" s="227">
        <f>IF(L25="▶",#REF!,IF(L25="■",_xlfn.XLOOKUP("MCP"&amp;$D25&amp;L$10,Data!$F:$F,Data!$T:$T,L$11,0,-1),_xlfn.XLOOKUP("MCP"&amp;$D25&amp;L$10,Data!$F:$F,Data!$U:$U,L$11,0,-1)))</f>
        <v>46094.999305555553</v>
      </c>
      <c r="CB25" s="227">
        <f>IF(N25="▶",#REF!,IF(N25="■",_xlfn.XLOOKUP("MCP"&amp;$D25&amp;N$10,Data!$F:$F,Data!$T:$T,N$11,0,-1),_xlfn.XLOOKUP("MCP"&amp;$D25&amp;N$10,Data!$F:$F,Data!$U:$U,N$11,0,-1)))</f>
        <v>46090.999305555553</v>
      </c>
      <c r="CD25" s="227">
        <f>IF(P25="▶",#REF!,IF(P25="■",_xlfn.XLOOKUP("MCP"&amp;$D25&amp;P$10,Data!$F:$F,Data!$T:$T,P$11,0,-1),_xlfn.XLOOKUP("MCP"&amp;$D25&amp;P$10,Data!$F:$F,Data!$U:$U,P$11,0,-1)))</f>
        <v>46092.999305555553</v>
      </c>
      <c r="CF25" s="227" t="e">
        <f>IF(#REF!="▶",#REF!,IF(#REF!="■",_xlfn.XLOOKUP("MCP"&amp;$D25&amp;#REF!,Data!$F:$F,Data!$T:$T,#REF!,0,-1),_xlfn.XLOOKUP("MCP"&amp;$D25&amp;#REF!,Data!$F:$F,Data!$U:$U,#REF!,0,-1)))</f>
        <v>#REF!</v>
      </c>
      <c r="CH25" s="227">
        <f>IF(R25="▶",#REF!,IF(R25="■",_xlfn.XLOOKUP("MCP"&amp;$D25&amp;R$10,Data!$F:$F,Data!$T:$T,R$11,0,-1),_xlfn.XLOOKUP("MCP"&amp;$D25&amp;R$10,Data!$F:$F,Data!$U:$U,R$11,0,-1)))</f>
        <v>46092.999305555553</v>
      </c>
      <c r="CJ25" s="227">
        <f>IF(T25="▶",#REF!,IF(T25="■",_xlfn.XLOOKUP("MCP"&amp;$D25&amp;T$10,Data!$F:$F,Data!$T:$T,T$11,0,-1),_xlfn.XLOOKUP("MCP"&amp;$D25&amp;T$10,Data!$F:$F,Data!$U:$U,T$11,0,-1)))</f>
        <v>46094.978472222225</v>
      </c>
      <c r="CL25" s="227">
        <f>IF(V25="▶",#REF!,IF(V25="■",_xlfn.XLOOKUP("MCP"&amp;$D25&amp;V$10,Data!$F:$F,Data!$T:$T,V$11,0,-1),_xlfn.XLOOKUP("MCP"&amp;$D25&amp;V$10,Data!$F:$F,Data!$U:$U,V$11,0,-1)))</f>
        <v>46094.978472222225</v>
      </c>
      <c r="CN25" s="227">
        <f>IF(X25="▶",#REF!,IF(X25="■",_xlfn.XLOOKUP("MCP"&amp;$D25&amp;X$10,Data!$F:$F,Data!$T:$T,X$11,0,-1),_xlfn.XLOOKUP("MCP"&amp;$D25&amp;X$10,Data!$F:$F,Data!$U:$U,X$11,0,-1)))</f>
        <v>46099.999305555553</v>
      </c>
      <c r="CP25" s="227">
        <f>IF(Z25="▶",#REF!,IF(Z25="■",_xlfn.XLOOKUP("MCP"&amp;$D25&amp;Z$10,Data!$F:$F,Data!$T:$T,Z$11,0,-1),_xlfn.XLOOKUP("MCP"&amp;$D25&amp;Z$10,Data!$F:$F,Data!$U:$U,Z$11,0,-1)))</f>
        <v>46099.999305555553</v>
      </c>
      <c r="CR25" s="227">
        <f>IF(AB25="▶",#REF!,IF(AB25="■",_xlfn.XLOOKUP("MCP"&amp;$D25&amp;AB$10,Data!$F:$F,Data!$T:$T,AB$11,0,-1),_xlfn.XLOOKUP("MCP"&amp;$D25&amp;AB$10,Data!$F:$F,Data!$U:$U,AB$11,0,-1)))</f>
        <v>46100.999305555553</v>
      </c>
      <c r="CT25" s="227">
        <f>IF(AD25="▶",#REF!,IF(AD25="■",_xlfn.XLOOKUP("MCP"&amp;$D25&amp;AD$10,Data!$F:$F,Data!$T:$T,AD$11,0,-1),_xlfn.XLOOKUP("MCP"&amp;$D25&amp;AD$10,Data!$F:$F,Data!$U:$U,AD$11,0,-1)))</f>
        <v>46098.999305555553</v>
      </c>
      <c r="CV25" s="227">
        <f>IF(AF25="▶",#REF!,IF(AF25="■",_xlfn.XLOOKUP("MCP"&amp;$D25&amp;AF$10,Data!$F:$F,Data!$T:$T,AF$11,0,-1),_xlfn.XLOOKUP("MCP"&amp;$D25&amp;AF$10,Data!$F:$F,Data!$U:$U,AF$11,0,-1)))</f>
        <v>46092.999305555553</v>
      </c>
      <c r="CX25" s="227">
        <f>IF(AH25="▶",#REF!,IF(AH25="■",_xlfn.XLOOKUP("MCP"&amp;$D25&amp;AH$10,Data!$F:$F,Data!$T:$T,AH$11,0,-1),_xlfn.XLOOKUP("MCP"&amp;$D25&amp;AH$10,Data!$F:$F,Data!$U:$U,AH$11,0,-1)))</f>
        <v>46100.999305555553</v>
      </c>
      <c r="CZ25" s="227" t="e">
        <f>IF(#REF!="▶",#REF!,IF(#REF!="■",_xlfn.XLOOKUP("MCP"&amp;$D25&amp;#REF!,Data!$F:$F,Data!$T:$T,#REF!,0,-1),_xlfn.XLOOKUP("MCP"&amp;$D25&amp;#REF!,Data!$F:$F,Data!$U:$U,#REF!,0,-1)))</f>
        <v>#REF!</v>
      </c>
      <c r="DB25" s="227">
        <f>IF(AJ25="▶",#REF!,IF(AJ25="■",_xlfn.XLOOKUP("MCP"&amp;$D25&amp;AJ$10,Data!$F:$F,Data!$T:$T,AJ$11,0,-1),_xlfn.XLOOKUP("MCP"&amp;$D25&amp;AJ$10,Data!$F:$F,Data!$U:$U,AJ$11,0,-1)))</f>
        <v>46108.999305555553</v>
      </c>
      <c r="DD25" s="227">
        <f>IF(AL25="▶",#REF!,IF(AL25="■",_xlfn.XLOOKUP("MCP"&amp;$D25&amp;AL$10,Data!$F:$F,Data!$T:$T,AL$11,0,-1),_xlfn.XLOOKUP("MCP"&amp;$D25&amp;AL$10,Data!$F:$F,Data!$U:$U,AL$11,0,-1)))</f>
        <v>46108.999305555553</v>
      </c>
      <c r="DF25" s="227">
        <f>IF(AN25="▶",#REF!,IF(AN25="■",_xlfn.XLOOKUP("MCP"&amp;$D25&amp;AN$10,Data!$F:$F,Data!$T:$T,AN$11,0,-1),_xlfn.XLOOKUP("MCP"&amp;$D25&amp;AN$10,Data!$F:$F,Data!$U:$U,AN$11,0,-1)))</f>
        <v>46108.999305555553</v>
      </c>
      <c r="DH25" s="227">
        <f>IF(AP25="▶",#REF!,IF(AP25="■",_xlfn.XLOOKUP("MCP"&amp;$D25&amp;AP$10,Data!$F:$F,Data!$T:$T,AP$11,0,-1),_xlfn.XLOOKUP("MCP"&amp;$D25&amp;AP$10,Data!$F:$F,Data!$U:$U,AP$11,0,-1)))</f>
        <v>46108.999305555553</v>
      </c>
      <c r="DJ25" s="227">
        <f>IF(AR25="▶",#REF!,IF(AR25="■",_xlfn.XLOOKUP("MCP"&amp;$D25&amp;AR$10,Data!$F:$F,Data!$T:$T,AR$11,0,-1),_xlfn.XLOOKUP("MCP"&amp;$D25&amp;AR$10,Data!$F:$F,Data!$U:$U,AR$11,0,-1)))</f>
        <v>46108.999305555553</v>
      </c>
      <c r="DL25" s="227">
        <f>IF(AT25="▶",#REF!,IF(AT25="■",_xlfn.XLOOKUP("MCP"&amp;$D25&amp;AT$10,Data!$F:$F,Data!$T:$T,AT$11,0,-1),_xlfn.XLOOKUP("MCP"&amp;$D25&amp;AT$10,Data!$F:$F,Data!$U:$U,AT$11,0,-1)))</f>
        <v>46108.999305555553</v>
      </c>
      <c r="DN25" s="227">
        <f>IF(AV25="▶",#REF!,IF(AV25="■",_xlfn.XLOOKUP("MCP"&amp;$D25&amp;AV$10,Data!$F:$F,Data!$T:$T,AV$11,0,-1),_xlfn.XLOOKUP("MCP"&amp;$D25&amp;AV$10,Data!$F:$F,Data!$U:$U,AV$11,0,-1)))</f>
        <v>46108.999305555553</v>
      </c>
      <c r="DP25" s="227">
        <f>IF(AX25="▶",#REF!,IF(AX25="■",_xlfn.XLOOKUP("MCP"&amp;$D25&amp;AX$10,Data!$F:$F,Data!$T:$T,AX$11,0,-1),_xlfn.XLOOKUP("MCP"&amp;$D25&amp;AX$10,Data!$F:$F,Data!$U:$U,AX$11,0,-1)))</f>
        <v>46108.999305555553</v>
      </c>
      <c r="DR25" s="227">
        <f>IF(AZ25="▶",#REF!,IF(AZ25="■",_xlfn.XLOOKUP("MCP"&amp;$D25&amp;AZ$10,Data!$F:$F,Data!$T:$T,AZ$11,0,-1),_xlfn.XLOOKUP("MCP"&amp;$D25&amp;AZ$10,Data!$F:$F,Data!$U:$U,AZ$11,0,-1)))</f>
        <v>46108.999305555553</v>
      </c>
      <c r="DT25" s="227">
        <f>IF(BB25="▶",#REF!,IF(BB25="■",_xlfn.XLOOKUP("MCP"&amp;$D25&amp;BB$10,Data!$F:$F,Data!$T:$T,BB$11,0,-1),_xlfn.XLOOKUP("MCP"&amp;$D25&amp;BB$10,Data!$F:$F,Data!$U:$U,BB$11,0,-1)))</f>
        <v>46108.999305555553</v>
      </c>
      <c r="DV25" s="227">
        <f>IF(BD25="▶",#REF!,IF(BD25="■",_xlfn.XLOOKUP("MCP"&amp;$D25&amp;BD$10,Data!$F:$F,Data!$T:$T,BD$11,0,-1),_xlfn.XLOOKUP("MCP"&amp;$D25&amp;BD$10,Data!$F:$F,Data!$U:$U,BD$11,0,-1)))</f>
        <v>46108.999305555553</v>
      </c>
      <c r="DX25" s="227">
        <f>IF(BF25="▶",#REF!,IF(BF25="■",_xlfn.XLOOKUP("MCP"&amp;$D25&amp;BF$10,Data!$F:$F,Data!$T:$T,BF$11,0,-1),_xlfn.XLOOKUP("MCP"&amp;$D25&amp;BF$10,Data!$F:$F,Data!$U:$U,BF$11,0,-1)))</f>
        <v>46134.999305555553</v>
      </c>
      <c r="DZ25" s="227">
        <f>IF(BH25="▶",#REF!,IF(BH25="■",_xlfn.XLOOKUP("MCP"&amp;$D25&amp;BH$10,Data!$F:$F,Data!$T:$T,BH$11,0,-1),_xlfn.XLOOKUP("MCP"&amp;$D25&amp;BH$10,Data!$F:$F,Data!$U:$U,BH$11,0,-1)))</f>
        <v>46134.999305555553</v>
      </c>
      <c r="EB25" s="227">
        <f>IF(BJ25="▶",#REF!,IF(BJ25="■",_xlfn.XLOOKUP("MCP"&amp;$D25&amp;BJ$10,Data!$F:$F,Data!$T:$T,BJ$11,0,-1),_xlfn.XLOOKUP("MCP"&amp;$D25&amp;BJ$10,Data!$F:$F,Data!$U:$U,BJ$11,0,-1)))</f>
        <v>45036.999305555553</v>
      </c>
      <c r="ED25" s="227">
        <f>IF(BL25="▶",#REF!,IF(BL25="■",_xlfn.XLOOKUP("MCP"&amp;$D25&amp;BL$10,Data!$F:$F,Data!$T:$T,BL$11,0,-1),_xlfn.XLOOKUP("MCP"&amp;$D25&amp;BL$10,Data!$F:$F,Data!$U:$U,BL$11,0,-1)))</f>
        <v>45036.999305555553</v>
      </c>
      <c r="EF25" s="227">
        <f>IF(BN25="▶",#REF!,IF(BN25="■",_xlfn.XLOOKUP("MCP"&amp;$D25&amp;BN$10,Data!$F:$F,Data!$T:$T,BN$11,0,-1),_xlfn.XLOOKUP("MCP"&amp;$D25&amp;BN$10,Data!$F:$F,Data!$U:$U,BN$11,0,-1)))</f>
        <v>46141.999305555553</v>
      </c>
      <c r="EH25" s="228">
        <f>IF(F25&lt;&gt;"✔",BT25-#REF!,BT25-F$11)</f>
        <v>33.579166666670062</v>
      </c>
      <c r="EJ25" s="228">
        <f>IF(H25&lt;&gt;"✔",BV25-#REF!,BV25-H$11)</f>
        <v>33.484722222223354</v>
      </c>
      <c r="EL25" s="228" t="e">
        <f>IF(J25&lt;&gt;"✔",BX25-#REF!,BX25-J$11)</f>
        <v>#REF!</v>
      </c>
      <c r="EN25" s="228" t="e">
        <f>IF(L25&lt;&gt;"✔",BZ25-#REF!,BZ25-L$11)</f>
        <v>#REF!</v>
      </c>
      <c r="EP25" s="228" t="e">
        <f>IF(N25&lt;&gt;"✔",CB25-#REF!,CB25-N$11)</f>
        <v>#REF!</v>
      </c>
      <c r="ER25" s="228" t="e">
        <f>IF(P25&lt;&gt;"✔",CD25-#REF!,CD25-P$11)</f>
        <v>#REF!</v>
      </c>
      <c r="ET25" s="228" t="e">
        <f>IF(#REF!&lt;&gt;"✔",CF25-#REF!,CF25-#REF!)</f>
        <v>#REF!</v>
      </c>
      <c r="EV25" s="228" t="e">
        <f>IF(R25&lt;&gt;"✔",CH25-#REF!,CH25-R$11)</f>
        <v>#REF!</v>
      </c>
      <c r="EX25" s="228" t="e">
        <f>IF(T25&lt;&gt;"✔",CJ25-#REF!,CJ25-T$11)</f>
        <v>#REF!</v>
      </c>
      <c r="EZ25" s="228" t="e">
        <f>IF(V25&lt;&gt;"✔",CL25-#REF!,CL25-V$11)</f>
        <v>#REF!</v>
      </c>
      <c r="FB25" s="228" t="e">
        <f>IF(X25&lt;&gt;"✔",CN25-#REF!,CN25-X$11)</f>
        <v>#REF!</v>
      </c>
      <c r="FD25" s="228" t="e">
        <f>IF(Z25&lt;&gt;"✔",CP25-#REF!,CP25-Z$11)</f>
        <v>#REF!</v>
      </c>
      <c r="FF25" s="228" t="e">
        <f>IF(AB25&lt;&gt;"✔",CR25-#REF!,CR25-AB$11)</f>
        <v>#REF!</v>
      </c>
      <c r="FH25" s="228" t="e">
        <f>IF(AD25&lt;&gt;"✔",CT25-#REF!,CT25-AD$11)</f>
        <v>#REF!</v>
      </c>
      <c r="FJ25" s="228" t="e">
        <f>IF(AF25&lt;&gt;"✔",CV25-#REF!,CV25-AF$11)</f>
        <v>#REF!</v>
      </c>
      <c r="FL25" s="228" t="e">
        <f>IF(AH25&lt;&gt;"✔",CX25-#REF!,CX25-AH$11)</f>
        <v>#REF!</v>
      </c>
      <c r="FN25" s="228" t="e">
        <f>IF(#REF!&lt;&gt;"✔",CZ25-#REF!,CZ25-#REF!)</f>
        <v>#REF!</v>
      </c>
      <c r="FP25" s="228" t="e">
        <f>IF(AJ25&lt;&gt;"✔",DB25-#REF!,DB25-AJ$11)</f>
        <v>#REF!</v>
      </c>
      <c r="FR25" s="228" t="e">
        <f>IF(AL25&lt;&gt;"✔",DD25-#REF!,DD25-AL$11)</f>
        <v>#REF!</v>
      </c>
      <c r="FT25" s="228" t="e">
        <f>IF(AN25&lt;&gt;"✔",DF25-#REF!,DF25-AN$11)</f>
        <v>#REF!</v>
      </c>
      <c r="FV25" s="228" t="e">
        <f>IF(AP25&lt;&gt;"✔",DH25-#REF!,DH25-AP$11)</f>
        <v>#REF!</v>
      </c>
      <c r="FX25" s="228" t="e">
        <f>IF(AR25&lt;&gt;"✔",DJ25-#REF!,DJ25-AR$11)</f>
        <v>#REF!</v>
      </c>
      <c r="FZ25" s="228" t="e">
        <f>IF(AT25&lt;&gt;"✔",DL25-#REF!,DL25-AT$11)</f>
        <v>#REF!</v>
      </c>
      <c r="GB25" s="228" t="e">
        <f>IF(AV25&lt;&gt;"✔",DN25-#REF!,DN25-AV$11)</f>
        <v>#REF!</v>
      </c>
      <c r="GD25" s="228" t="e">
        <f>IF(AX25&lt;&gt;"✔",DP25-#REF!,DP25-AX$11)</f>
        <v>#REF!</v>
      </c>
      <c r="GF25" s="228" t="e">
        <f>IF(AZ25&lt;&gt;"✔",DR25-#REF!,DR25-AZ$11)</f>
        <v>#REF!</v>
      </c>
      <c r="GH25" s="228" t="e">
        <f>IF(BB25&lt;&gt;"✔",DT25-#REF!,DT25-BB$11)</f>
        <v>#REF!</v>
      </c>
      <c r="GJ25" s="228" t="e">
        <f>IF(BD25&lt;&gt;"✔",DV25-#REF!,DV25-BD$11)</f>
        <v>#REF!</v>
      </c>
      <c r="GL25" s="228" t="e">
        <f>IF(BF25&lt;&gt;"✔",DX25-#REF!,DX25-BF$11)</f>
        <v>#REF!</v>
      </c>
      <c r="GN25" s="228" t="e">
        <f>IF(BH25&lt;&gt;"✔",DZ25-#REF!,DZ25-BH$11)</f>
        <v>#REF!</v>
      </c>
      <c r="GP25" s="228" t="e">
        <f>IF(BJ25&lt;&gt;"✔",EB25-#REF!,EB25-BJ$11)</f>
        <v>#REF!</v>
      </c>
      <c r="GR25" s="228" t="e">
        <f>IF(BL25&lt;&gt;"✔",ED25-#REF!,ED25-BL$11)</f>
        <v>#REF!</v>
      </c>
      <c r="GT25" s="228" t="e">
        <f>IF(BN25&lt;&gt;"✔",EF25-#REF!,EF25-BN$11)</f>
        <v>#REF!</v>
      </c>
    </row>
    <row r="26" spans="4:202" ht="4.5" customHeight="1" x14ac:dyDescent="0.25"/>
    <row r="27" spans="4:202" ht="22.5" customHeight="1" x14ac:dyDescent="0.25">
      <c r="D27" s="166" t="s">
        <v>475</v>
      </c>
      <c r="E27" s="57"/>
      <c r="F27" s="58" t="str">
        <f>INDEX('MCP-Data'!$B$17:$BW$40,MATCH($D27,'MCP-Data'!$B$17:$B$40,0),MATCH(F$10,'MCP-Data'!$B$17:$BW$17,0),1)</f>
        <v>✔</v>
      </c>
      <c r="G27" s="222"/>
      <c r="H27" s="58" t="str">
        <f>INDEX('MCP-Data'!$B$17:$BW$40,MATCH($D27,'MCP-Data'!$B$17:$B$40,0),MATCH(H$10,'MCP-Data'!$B$17:$BW$17,0),1)</f>
        <v>✔</v>
      </c>
      <c r="I27" s="222"/>
      <c r="J27" s="58" t="str">
        <f>INDEX('MCP-Data'!$B$17:$BW$40,MATCH($D27,'MCP-Data'!$B$17:$B$40,0),MATCH(J$10,'MCP-Data'!$B$17:$BW$17,0),1)</f>
        <v>◯</v>
      </c>
      <c r="K27" s="222"/>
      <c r="L27" s="58" t="str">
        <f>INDEX('MCP-Data'!$B$17:$BW$40,MATCH($D27,'MCP-Data'!$B$17:$B$40,0),MATCH(L$10,'MCP-Data'!$B$17:$BW$17,0),1)</f>
        <v>◯</v>
      </c>
      <c r="M27" s="222"/>
      <c r="N27" s="58" t="str">
        <f>INDEX('MCP-Data'!$B$17:$BW$40,MATCH($D27,'MCP-Data'!$B$17:$B$40,0),MATCH(N$10,'MCP-Data'!$B$17:$BW$17,0),1)</f>
        <v>✔</v>
      </c>
      <c r="O27" s="222"/>
      <c r="P27" s="58" t="str">
        <f>INDEX('MCP-Data'!$B$17:$BW$40,MATCH($D27,'MCP-Data'!$B$17:$B$40,0),MATCH(P$10,'MCP-Data'!$B$17:$BW$17,0),1)</f>
        <v>◯</v>
      </c>
      <c r="Q27" s="222"/>
      <c r="R27" s="58" t="str">
        <f>INDEX('MCP-Data'!$B$17:$BW$40,MATCH($D27,'MCP-Data'!$B$17:$B$40,0),MATCH(R$10,'MCP-Data'!$B$17:$BW$17,0),1)</f>
        <v>✔</v>
      </c>
      <c r="S27" s="222"/>
      <c r="T27" s="58" t="str">
        <f>INDEX('MCP-Data'!$B$17:$BW$40,MATCH($D27,'MCP-Data'!$B$17:$B$40,0),MATCH(T$10,'MCP-Data'!$B$17:$BW$17,0),1)</f>
        <v>✔</v>
      </c>
      <c r="U27" s="222"/>
      <c r="V27" s="58" t="str">
        <f>INDEX('MCP-Data'!$B$17:$BW$40,MATCH($D27,'MCP-Data'!$B$17:$B$40,0),MATCH(V$10,'MCP-Data'!$B$17:$BW$17,0),1)</f>
        <v>✔</v>
      </c>
      <c r="W27" s="222"/>
      <c r="X27" s="58" t="str">
        <f>INDEX('MCP-Data'!$B$17:$BW$40,MATCH($D27,'MCP-Data'!$B$17:$B$40,0),MATCH(X$10,'MCP-Data'!$B$17:$BW$17,0),1)</f>
        <v>✔</v>
      </c>
      <c r="Y27" s="222"/>
      <c r="Z27" s="58" t="str">
        <f>INDEX('MCP-Data'!$B$17:$BW$40,MATCH($D27,'MCP-Data'!$B$17:$B$40,0),MATCH(Z$10,'MCP-Data'!$B$17:$BW$17,0),1)</f>
        <v>▶</v>
      </c>
      <c r="AA27" s="222"/>
      <c r="AB27" s="58" t="str">
        <f>INDEX('MCP-Data'!$B$17:$BW$40,MATCH($D27,'MCP-Data'!$B$17:$B$40,0),MATCH(AB$10,'MCP-Data'!$B$17:$BW$17,0),1)</f>
        <v>✔</v>
      </c>
      <c r="AC27" s="222"/>
      <c r="AD27" s="58" t="str">
        <f>INDEX('MCP-Data'!$B$17:$BW$40,MATCH($D27,'MCP-Data'!$B$17:$B$40,0),MATCH(AD$10,'MCP-Data'!$B$17:$BW$17,0),1)</f>
        <v>◯</v>
      </c>
      <c r="AE27" s="222"/>
      <c r="AF27" s="58" t="str">
        <f>INDEX('MCP-Data'!$B$17:$BW$40,MATCH($D27,'MCP-Data'!$B$17:$B$40,0),MATCH(AF$10,'MCP-Data'!$B$17:$BW$17,0),1)</f>
        <v>◯</v>
      </c>
      <c r="AG27" s="222"/>
      <c r="AH27" s="58" t="str">
        <f>INDEX('MCP-Data'!$B$17:$BW$40,MATCH($D27,'MCP-Data'!$B$17:$B$40,0),MATCH(AH$10,'MCP-Data'!$B$17:$BW$17,0),1)</f>
        <v>✔</v>
      </c>
      <c r="AI27" s="222"/>
      <c r="AJ27" s="58" t="str">
        <f>INDEX('MCP-Data'!$B$17:$BW$40,MATCH($D27,'MCP-Data'!$B$17:$B$40,0),MATCH(AJ$10,'MCP-Data'!$B$17:$BW$17,0),1)</f>
        <v>Ø</v>
      </c>
      <c r="AK27" s="222"/>
      <c r="AL27" s="58" t="str">
        <f>INDEX('MCP-Data'!$B$17:$BW$40,MATCH($D27,'MCP-Data'!$B$17:$B$40,0),MATCH(AL$10,'MCP-Data'!$B$17:$BW$17,0),1)</f>
        <v>Ø</v>
      </c>
      <c r="AM27" s="222"/>
      <c r="AN27" s="58" t="str">
        <f>INDEX('MCP-Data'!$B$17:$BW$40,MATCH($D27,'MCP-Data'!$B$17:$B$40,0),MATCH(AN$10,'MCP-Data'!$B$17:$BW$17,0),1)</f>
        <v>Ø</v>
      </c>
      <c r="AO27" s="222"/>
      <c r="AP27" s="58" t="str">
        <f>INDEX('MCP-Data'!$B$17:$BW$40,MATCH($D27,'MCP-Data'!$B$17:$B$40,0),MATCH(AP$10,'MCP-Data'!$B$17:$BW$17,0),1)</f>
        <v>Ø</v>
      </c>
      <c r="AQ27" s="222"/>
      <c r="AR27" s="58" t="str">
        <f>INDEX('MCP-Data'!$B$17:$BW$40,MATCH($D27,'MCP-Data'!$B$17:$B$40,0),MATCH(AR$10,'MCP-Data'!$B$17:$BW$17,0),1)</f>
        <v>Ø</v>
      </c>
      <c r="AS27" s="222"/>
      <c r="AT27" s="58" t="str">
        <f>INDEX('MCP-Data'!$B$17:$BW$40,MATCH($D27,'MCP-Data'!$B$17:$B$40,0),MATCH(AT$10,'MCP-Data'!$B$17:$BW$17,0),1)</f>
        <v>Ø</v>
      </c>
      <c r="AU27" s="222"/>
      <c r="AV27" s="58" t="str">
        <f>INDEX('MCP-Data'!$B$17:$BW$40,MATCH($D27,'MCP-Data'!$B$17:$B$40,0),MATCH(AV$10,'MCP-Data'!$B$17:$BW$17,0),1)</f>
        <v>Ø</v>
      </c>
      <c r="AW27" s="222"/>
      <c r="AX27" s="58" t="str">
        <f>INDEX('MCP-Data'!$B$17:$BW$40,MATCH($D27,'MCP-Data'!$B$17:$B$40,0),MATCH(AX$10,'MCP-Data'!$B$17:$BW$17,0),1)</f>
        <v>Ø</v>
      </c>
      <c r="AY27" s="222"/>
      <c r="AZ27" s="58" t="str">
        <f>INDEX('MCP-Data'!$B$17:$BW$40,MATCH($D27,'MCP-Data'!$B$17:$B$40,0),MATCH(AZ$10,'MCP-Data'!$B$17:$BW$17,0),1)</f>
        <v>Ø</v>
      </c>
      <c r="BA27" s="222"/>
      <c r="BB27" s="58" t="str">
        <f>INDEX('MCP-Data'!$B$17:$BW$40,MATCH($D27,'MCP-Data'!$B$17:$B$40,0),MATCH(BB$10,'MCP-Data'!$B$17:$BW$17,0),1)</f>
        <v>Ø</v>
      </c>
      <c r="BC27" s="222"/>
      <c r="BD27" s="58" t="str">
        <f>INDEX('MCP-Data'!$B$17:$BW$40,MATCH($D27,'MCP-Data'!$B$17:$B$40,0),MATCH(BD$10,'MCP-Data'!$B$17:$BW$17,0),1)</f>
        <v>Ø</v>
      </c>
      <c r="BE27" s="222"/>
      <c r="BF27" s="58" t="str">
        <f>INDEX('MCP-Data'!$B$17:$BW$40,MATCH($D27,'MCP-Data'!$B$17:$B$40,0),MATCH(BF$10,'MCP-Data'!$B$17:$BW$17,0),1)</f>
        <v>◯</v>
      </c>
      <c r="BG27" s="222"/>
      <c r="BH27" s="58" t="str">
        <f>INDEX('MCP-Data'!$B$17:$BW$40,MATCH($D27,'MCP-Data'!$B$17:$B$40,0),MATCH(BH$10,'MCP-Data'!$B$17:$BW$17,0),1)</f>
        <v>◯</v>
      </c>
      <c r="BI27" s="222"/>
      <c r="BJ27" s="58" t="str">
        <f>INDEX('MCP-Data'!$B$17:$BW$40,MATCH($D27,'MCP-Data'!$B$17:$B$40,0),MATCH(BJ$10,'MCP-Data'!$B$17:$BW$17,0),1)</f>
        <v>◯</v>
      </c>
      <c r="BK27" s="222"/>
      <c r="BL27" s="58" t="str">
        <f>INDEX('MCP-Data'!$B$17:$BW$40,MATCH($D27,'MCP-Data'!$B$17:$B$40,0),MATCH(BL$10,'MCP-Data'!$B$17:$BW$17,0),1)</f>
        <v>Ø</v>
      </c>
      <c r="BM27" s="222"/>
      <c r="BN27" s="58" t="str">
        <f>INDEX('MCP-Data'!$B$17:$BW$40,MATCH($D27,'MCP-Data'!$B$17:$B$40,0),MATCH(BN$10,'MCP-Data'!$B$17:$BW$17,0),1)</f>
        <v>◯</v>
      </c>
      <c r="BO27" s="57"/>
      <c r="BP27" s="167"/>
      <c r="BQ27" s="57"/>
      <c r="BR27" s="165"/>
      <c r="BT27" s="227">
        <f>IF(F27="▶",#REF!,IF(F27="■",_xlfn.XLOOKUP("MCP"&amp;$D27&amp;F$10,Data!$F:$F,Data!$T:$T,F$11,0,-1),_xlfn.XLOOKUP("MCP"&amp;$D27&amp;F$10,Data!$F:$F,Data!$U:$U,F$11,0,-1)))</f>
        <v>46120.530555555553</v>
      </c>
      <c r="BV27" s="227">
        <f>IF(H27="▶",#REF!,IF(H27="■",_xlfn.XLOOKUP("MCP"&amp;$D27&amp;H$10,Data!$F:$F,Data!$T:$T,H$11,0,-1),_xlfn.XLOOKUP("MCP"&amp;$D27&amp;H$10,Data!$F:$F,Data!$U:$U,H$11,0,-1)))</f>
        <v>46120.539583333331</v>
      </c>
      <c r="BX27" s="227">
        <f>IF(J27="▶",#REF!,IF(J27="■",_xlfn.XLOOKUP("MCP"&amp;$D27&amp;J$10,Data!$F:$F,Data!$T:$T,J$11,0,-1),_xlfn.XLOOKUP("MCP"&amp;$D27&amp;J$10,Data!$F:$F,Data!$U:$U,J$11,0,-1)))</f>
        <v>46092.999305555553</v>
      </c>
      <c r="BZ27" s="227">
        <f>IF(L27="▶",#REF!,IF(L27="■",_xlfn.XLOOKUP("MCP"&amp;$D27&amp;L$10,Data!$F:$F,Data!$T:$T,L$11,0,-1),_xlfn.XLOOKUP("MCP"&amp;$D27&amp;L$10,Data!$F:$F,Data!$U:$U,L$11,0,-1)))</f>
        <v>46094.999305555553</v>
      </c>
      <c r="CB27" s="227">
        <f>IF(N27="▶",#REF!,IF(N27="■",_xlfn.XLOOKUP("MCP"&amp;$D27&amp;N$10,Data!$F:$F,Data!$T:$T,N$11,0,-1),_xlfn.XLOOKUP("MCP"&amp;$D27&amp;N$10,Data!$F:$F,Data!$U:$U,N$11,0,-1)))</f>
        <v>46121.817361111112</v>
      </c>
      <c r="CD27" s="227">
        <f>IF(P27="▶",#REF!,IF(P27="■",_xlfn.XLOOKUP("MCP"&amp;$D27&amp;P$10,Data!$F:$F,Data!$T:$T,P$11,0,-1),_xlfn.XLOOKUP("MCP"&amp;$D27&amp;P$10,Data!$F:$F,Data!$U:$U,P$11,0,-1)))</f>
        <v>46092.999305555553</v>
      </c>
      <c r="CF27" s="227" t="e">
        <f>IF(#REF!="▶",#REF!,IF(#REF!="■",_xlfn.XLOOKUP("MCP"&amp;$D27&amp;#REF!,Data!$F:$F,Data!$T:$T,#REF!,0,-1),_xlfn.XLOOKUP("MCP"&amp;$D27&amp;#REF!,Data!$F:$F,Data!$U:$U,#REF!,0,-1)))</f>
        <v>#REF!</v>
      </c>
      <c r="CH27" s="227">
        <f>IF(R27="▶",#REF!,IF(R27="■",_xlfn.XLOOKUP("MCP"&amp;$D27&amp;R$10,Data!$F:$F,Data!$T:$T,R$11,0,-1),_xlfn.XLOOKUP("MCP"&amp;$D27&amp;R$10,Data!$F:$F,Data!$U:$U,R$11,0,-1)))</f>
        <v>46121.868750000001</v>
      </c>
      <c r="CJ27" s="227">
        <f>IF(T27="▶",#REF!,IF(T27="■",_xlfn.XLOOKUP("MCP"&amp;$D27&amp;T$10,Data!$F:$F,Data!$T:$T,T$11,0,-1),_xlfn.XLOOKUP("MCP"&amp;$D27&amp;T$10,Data!$F:$F,Data!$U:$U,T$11,0,-1)))</f>
        <v>46122.091666666667</v>
      </c>
      <c r="CL27" s="227">
        <f>IF(V27="▶",#REF!,IF(V27="■",_xlfn.XLOOKUP("MCP"&amp;$D27&amp;V$10,Data!$F:$F,Data!$T:$T,V$11,0,-1),_xlfn.XLOOKUP("MCP"&amp;$D27&amp;V$10,Data!$F:$F,Data!$U:$U,V$11,0,-1)))</f>
        <v>46122.169444444444</v>
      </c>
      <c r="CN27" s="227">
        <f>IF(X27="▶",#REF!,IF(X27="■",_xlfn.XLOOKUP("MCP"&amp;$D27&amp;X$10,Data!$F:$F,Data!$T:$T,X$11,0,-1),_xlfn.XLOOKUP("MCP"&amp;$D27&amp;X$10,Data!$F:$F,Data!$U:$U,X$11,0,-1)))</f>
        <v>46122.3</v>
      </c>
      <c r="CP27" s="227" t="e">
        <f>IF(Z27="▶",#REF!,IF(Z27="■",_xlfn.XLOOKUP("MCP"&amp;$D27&amp;Z$10,Data!$F:$F,Data!$T:$T,Z$11,0,-1),_xlfn.XLOOKUP("MCP"&amp;$D27&amp;Z$10,Data!$F:$F,Data!$U:$U,Z$11,0,-1)))</f>
        <v>#REF!</v>
      </c>
      <c r="CR27" s="227">
        <f>IF(AB27="▶",#REF!,IF(AB27="■",_xlfn.XLOOKUP("MCP"&amp;$D27&amp;AB$10,Data!$F:$F,Data!$T:$T,AB$11,0,-1),_xlfn.XLOOKUP("MCP"&amp;$D27&amp;AB$10,Data!$F:$F,Data!$U:$U,AB$11,0,-1)))</f>
        <v>46122.255555555559</v>
      </c>
      <c r="CT27" s="227">
        <f>IF(AD27="▶",#REF!,IF(AD27="■",_xlfn.XLOOKUP("MCP"&amp;$D27&amp;AD$10,Data!$F:$F,Data!$T:$T,AD$11,0,-1),_xlfn.XLOOKUP("MCP"&amp;$D27&amp;AD$10,Data!$F:$F,Data!$U:$U,AD$11,0,-1)))</f>
        <v>46098.999305555553</v>
      </c>
      <c r="CV27" s="227">
        <f>IF(AF27="▶",#REF!,IF(AF27="■",_xlfn.XLOOKUP("MCP"&amp;$D27&amp;AF$10,Data!$F:$F,Data!$T:$T,AF$11,0,-1),_xlfn.XLOOKUP("MCP"&amp;$D27&amp;AF$10,Data!$F:$F,Data!$U:$U,AF$11,0,-1)))</f>
        <v>46092.999305555553</v>
      </c>
      <c r="CX27" s="227">
        <f>IF(AH27="▶",#REF!,IF(AH27="■",_xlfn.XLOOKUP("MCP"&amp;$D27&amp;AH$10,Data!$F:$F,Data!$T:$T,AH$11,0,-1),_xlfn.XLOOKUP("MCP"&amp;$D27&amp;AH$10,Data!$F:$F,Data!$U:$U,AH$11,0,-1)))</f>
        <v>46122.182638888888</v>
      </c>
      <c r="CZ27" s="227" t="e">
        <f>IF(#REF!="▶",#REF!,IF(#REF!="■",_xlfn.XLOOKUP("MCP"&amp;$D27&amp;#REF!,Data!$F:$F,Data!$T:$T,#REF!,0,-1),_xlfn.XLOOKUP("MCP"&amp;$D27&amp;#REF!,Data!$F:$F,Data!$U:$U,#REF!,0,-1)))</f>
        <v>#REF!</v>
      </c>
      <c r="DB27" s="227">
        <f>IF(AJ27="▶",#REF!,IF(AJ27="■",_xlfn.XLOOKUP("MCP"&amp;$D27&amp;AJ$10,Data!$F:$F,Data!$T:$T,AJ$11,0,-1),_xlfn.XLOOKUP("MCP"&amp;$D27&amp;AJ$10,Data!$F:$F,Data!$U:$U,AJ$11,0,-1)))</f>
        <v>46108.999305555553</v>
      </c>
      <c r="DD27" s="227">
        <f>IF(AL27="▶",#REF!,IF(AL27="■",_xlfn.XLOOKUP("MCP"&amp;$D27&amp;AL$10,Data!$F:$F,Data!$T:$T,AL$11,0,-1),_xlfn.XLOOKUP("MCP"&amp;$D27&amp;AL$10,Data!$F:$F,Data!$U:$U,AL$11,0,-1)))</f>
        <v>46108.999305555553</v>
      </c>
      <c r="DF27" s="227">
        <f>IF(AN27="▶",#REF!,IF(AN27="■",_xlfn.XLOOKUP("MCP"&amp;$D27&amp;AN$10,Data!$F:$F,Data!$T:$T,AN$11,0,-1),_xlfn.XLOOKUP("MCP"&amp;$D27&amp;AN$10,Data!$F:$F,Data!$U:$U,AN$11,0,-1)))</f>
        <v>46108.999305555553</v>
      </c>
      <c r="DH27" s="227">
        <f>IF(AP27="▶",#REF!,IF(AP27="■",_xlfn.XLOOKUP("MCP"&amp;$D27&amp;AP$10,Data!$F:$F,Data!$T:$T,AP$11,0,-1),_xlfn.XLOOKUP("MCP"&amp;$D27&amp;AP$10,Data!$F:$F,Data!$U:$U,AP$11,0,-1)))</f>
        <v>46108.999305555553</v>
      </c>
      <c r="DJ27" s="227">
        <f>IF(AR27="▶",#REF!,IF(AR27="■",_xlfn.XLOOKUP("MCP"&amp;$D27&amp;AR$10,Data!$F:$F,Data!$T:$T,AR$11,0,-1),_xlfn.XLOOKUP("MCP"&amp;$D27&amp;AR$10,Data!$F:$F,Data!$U:$U,AR$11,0,-1)))</f>
        <v>46108.999305555553</v>
      </c>
      <c r="DL27" s="227">
        <f>IF(AT27="▶",#REF!,IF(AT27="■",_xlfn.XLOOKUP("MCP"&amp;$D27&amp;AT$10,Data!$F:$F,Data!$T:$T,AT$11,0,-1),_xlfn.XLOOKUP("MCP"&amp;$D27&amp;AT$10,Data!$F:$F,Data!$U:$U,AT$11,0,-1)))</f>
        <v>46108.999305555553</v>
      </c>
      <c r="DN27" s="227">
        <f>IF(AV27="▶",#REF!,IF(AV27="■",_xlfn.XLOOKUP("MCP"&amp;$D27&amp;AV$10,Data!$F:$F,Data!$T:$T,AV$11,0,-1),_xlfn.XLOOKUP("MCP"&amp;$D27&amp;AV$10,Data!$F:$F,Data!$U:$U,AV$11,0,-1)))</f>
        <v>46108.999305555553</v>
      </c>
      <c r="DP27" s="227">
        <f>IF(AX27="▶",#REF!,IF(AX27="■",_xlfn.XLOOKUP("MCP"&amp;$D27&amp;AX$10,Data!$F:$F,Data!$T:$T,AX$11,0,-1),_xlfn.XLOOKUP("MCP"&amp;$D27&amp;AX$10,Data!$F:$F,Data!$U:$U,AX$11,0,-1)))</f>
        <v>46108.999305555553</v>
      </c>
      <c r="DR27" s="227">
        <f>IF(AZ27="▶",#REF!,IF(AZ27="■",_xlfn.XLOOKUP("MCP"&amp;$D27&amp;AZ$10,Data!$F:$F,Data!$T:$T,AZ$11,0,-1),_xlfn.XLOOKUP("MCP"&amp;$D27&amp;AZ$10,Data!$F:$F,Data!$U:$U,AZ$11,0,-1)))</f>
        <v>46108.999305555553</v>
      </c>
      <c r="DT27" s="227">
        <f>IF(BB27="▶",#REF!,IF(BB27="■",_xlfn.XLOOKUP("MCP"&amp;$D27&amp;BB$10,Data!$F:$F,Data!$T:$T,BB$11,0,-1),_xlfn.XLOOKUP("MCP"&amp;$D27&amp;BB$10,Data!$F:$F,Data!$U:$U,BB$11,0,-1)))</f>
        <v>46108.999305555553</v>
      </c>
      <c r="DV27" s="227">
        <f>IF(BD27="▶",#REF!,IF(BD27="■",_xlfn.XLOOKUP("MCP"&amp;$D27&amp;BD$10,Data!$F:$F,Data!$T:$T,BD$11,0,-1),_xlfn.XLOOKUP("MCP"&amp;$D27&amp;BD$10,Data!$F:$F,Data!$U:$U,BD$11,0,-1)))</f>
        <v>46108.999305555553</v>
      </c>
      <c r="DX27" s="227">
        <f>IF(BF27="▶",#REF!,IF(BF27="■",_xlfn.XLOOKUP("MCP"&amp;$D27&amp;BF$10,Data!$F:$F,Data!$T:$T,BF$11,0,-1),_xlfn.XLOOKUP("MCP"&amp;$D27&amp;BF$10,Data!$F:$F,Data!$U:$U,BF$11,0,-1)))</f>
        <v>46134.999305555553</v>
      </c>
      <c r="DZ27" s="227">
        <f>IF(BH27="▶",#REF!,IF(BH27="■",_xlfn.XLOOKUP("MCP"&amp;$D27&amp;BH$10,Data!$F:$F,Data!$T:$T,BH$11,0,-1),_xlfn.XLOOKUP("MCP"&amp;$D27&amp;BH$10,Data!$F:$F,Data!$U:$U,BH$11,0,-1)))</f>
        <v>46134.999305555553</v>
      </c>
      <c r="EB27" s="227">
        <f>IF(BJ27="▶",#REF!,IF(BJ27="■",_xlfn.XLOOKUP("MCP"&amp;$D27&amp;BJ$10,Data!$F:$F,Data!$T:$T,BJ$11,0,-1),_xlfn.XLOOKUP("MCP"&amp;$D27&amp;BJ$10,Data!$F:$F,Data!$U:$U,BJ$11,0,-1)))</f>
        <v>45036.999305555553</v>
      </c>
      <c r="ED27" s="227">
        <f>IF(BL27="▶",#REF!,IF(BL27="■",_xlfn.XLOOKUP("MCP"&amp;$D27&amp;BL$10,Data!$F:$F,Data!$T:$T,BL$11,0,-1),_xlfn.XLOOKUP("MCP"&amp;$D27&amp;BL$10,Data!$F:$F,Data!$U:$U,BL$11,0,-1)))</f>
        <v>45036.999305555553</v>
      </c>
      <c r="EF27" s="227">
        <f>IF(BN27="▶",#REF!,IF(BN27="■",_xlfn.XLOOKUP("MCP"&amp;$D27&amp;BN$10,Data!$F:$F,Data!$T:$T,BN$11,0,-1),_xlfn.XLOOKUP("MCP"&amp;$D27&amp;BN$10,Data!$F:$F,Data!$U:$U,BN$11,0,-1)))</f>
        <v>46141.999305555553</v>
      </c>
      <c r="EH27" s="228">
        <f>IF(F27&lt;&gt;"✔",BT27-#REF!,BT27-F$11)</f>
        <v>33.53125</v>
      </c>
      <c r="EJ27" s="228">
        <f>IF(H27&lt;&gt;"✔",BV27-#REF!,BV27-H$11)</f>
        <v>33.540277777778101</v>
      </c>
      <c r="EL27" s="228" t="e">
        <f>IF(J27&lt;&gt;"✔",BX27-#REF!,BX27-J$11)</f>
        <v>#REF!</v>
      </c>
      <c r="EN27" s="228" t="e">
        <f>IF(L27&lt;&gt;"✔",BZ27-#REF!,BZ27-L$11)</f>
        <v>#REF!</v>
      </c>
      <c r="EP27" s="228">
        <f>IF(N27&lt;&gt;"✔",CB27-#REF!,CB27-N$11)</f>
        <v>30.818055555559113</v>
      </c>
      <c r="ER27" s="228" t="e">
        <f>IF(P27&lt;&gt;"✔",CD27-#REF!,CD27-P$11)</f>
        <v>#REF!</v>
      </c>
      <c r="ET27" s="228" t="e">
        <f>IF(#REF!&lt;&gt;"✔",CF27-#REF!,CF27-#REF!)</f>
        <v>#REF!</v>
      </c>
      <c r="EV27" s="228">
        <f>IF(R27&lt;&gt;"✔",CH27-#REF!,CH27-R$11)</f>
        <v>28.869444444448163</v>
      </c>
      <c r="EX27" s="228">
        <f>IF(T27&lt;&gt;"✔",CJ27-#REF!,CJ27-T$11)</f>
        <v>27.113194444442343</v>
      </c>
      <c r="EZ27" s="228">
        <f>IF(V27&lt;&gt;"✔",CL27-#REF!,CL27-V$11)</f>
        <v>27.190972222218988</v>
      </c>
      <c r="FB27" s="228">
        <f>IF(X27&lt;&gt;"✔",CN27-#REF!,CN27-X$11)</f>
        <v>22.300694444449618</v>
      </c>
      <c r="FD27" s="228" t="e">
        <f>IF(Z27&lt;&gt;"✔",CP27-#REF!,CP27-Z$11)</f>
        <v>#REF!</v>
      </c>
      <c r="FF27" s="228">
        <f>IF(AB27&lt;&gt;"✔",CR27-#REF!,CR27-AB$11)</f>
        <v>21.256250000005821</v>
      </c>
      <c r="FH27" s="228" t="e">
        <f>IF(AD27&lt;&gt;"✔",CT27-#REF!,CT27-AD$11)</f>
        <v>#REF!</v>
      </c>
      <c r="FJ27" s="228" t="e">
        <f>IF(AF27&lt;&gt;"✔",CV27-#REF!,CV27-AF$11)</f>
        <v>#REF!</v>
      </c>
      <c r="FL27" s="228">
        <f>IF(AH27&lt;&gt;"✔",CX27-#REF!,CX27-AH$11)</f>
        <v>21.183333333334303</v>
      </c>
      <c r="FN27" s="228" t="e">
        <f>IF(#REF!&lt;&gt;"✔",CZ27-#REF!,CZ27-#REF!)</f>
        <v>#REF!</v>
      </c>
      <c r="FP27" s="228" t="e">
        <f>IF(AJ27&lt;&gt;"✔",DB27-#REF!,DB27-AJ$11)</f>
        <v>#REF!</v>
      </c>
      <c r="FR27" s="228" t="e">
        <f>IF(AL27&lt;&gt;"✔",DD27-#REF!,DD27-AL$11)</f>
        <v>#REF!</v>
      </c>
      <c r="FT27" s="228" t="e">
        <f>IF(AN27&lt;&gt;"✔",DF27-#REF!,DF27-AN$11)</f>
        <v>#REF!</v>
      </c>
      <c r="FV27" s="228" t="e">
        <f>IF(AP27&lt;&gt;"✔",DH27-#REF!,DH27-AP$11)</f>
        <v>#REF!</v>
      </c>
      <c r="FX27" s="228" t="e">
        <f>IF(AR27&lt;&gt;"✔",DJ27-#REF!,DJ27-AR$11)</f>
        <v>#REF!</v>
      </c>
      <c r="FZ27" s="228" t="e">
        <f>IF(AT27&lt;&gt;"✔",DL27-#REF!,DL27-AT$11)</f>
        <v>#REF!</v>
      </c>
      <c r="GB27" s="228" t="e">
        <f>IF(AV27&lt;&gt;"✔",DN27-#REF!,DN27-AV$11)</f>
        <v>#REF!</v>
      </c>
      <c r="GD27" s="228" t="e">
        <f>IF(AX27&lt;&gt;"✔",DP27-#REF!,DP27-AX$11)</f>
        <v>#REF!</v>
      </c>
      <c r="GF27" s="228" t="e">
        <f>IF(AZ27&lt;&gt;"✔",DR27-#REF!,DR27-AZ$11)</f>
        <v>#REF!</v>
      </c>
      <c r="GH27" s="228" t="e">
        <f>IF(BB27&lt;&gt;"✔",DT27-#REF!,DT27-BB$11)</f>
        <v>#REF!</v>
      </c>
      <c r="GJ27" s="228" t="e">
        <f>IF(BD27&lt;&gt;"✔",DV27-#REF!,DV27-BD$11)</f>
        <v>#REF!</v>
      </c>
      <c r="GL27" s="228" t="e">
        <f>IF(BF27&lt;&gt;"✔",DX27-#REF!,DX27-BF$11)</f>
        <v>#REF!</v>
      </c>
      <c r="GN27" s="228" t="e">
        <f>IF(BH27&lt;&gt;"✔",DZ27-#REF!,DZ27-BH$11)</f>
        <v>#REF!</v>
      </c>
      <c r="GP27" s="228" t="e">
        <f>IF(BJ27&lt;&gt;"✔",EB27-#REF!,EB27-BJ$11)</f>
        <v>#REF!</v>
      </c>
      <c r="GR27" s="228" t="e">
        <f>IF(BL27&lt;&gt;"✔",ED27-#REF!,ED27-BL$11)</f>
        <v>#REF!</v>
      </c>
      <c r="GT27" s="228" t="e">
        <f>IF(BN27&lt;&gt;"✔",EF27-#REF!,EF27-BN$11)</f>
        <v>#REF!</v>
      </c>
    </row>
    <row r="28" spans="4:202" ht="4.5" customHeight="1" x14ac:dyDescent="0.25"/>
    <row r="29" spans="4:202" ht="22.5" customHeight="1" x14ac:dyDescent="0.25">
      <c r="D29" s="166" t="s">
        <v>496</v>
      </c>
      <c r="E29" s="57"/>
      <c r="F29" s="58" t="str">
        <f>INDEX('MCP-Data'!$B$17:$BW$40,MATCH($D29,'MCP-Data'!$B$17:$B$40,0),MATCH(F$10,'MCP-Data'!$B$17:$BW$17,0),1)</f>
        <v>✔</v>
      </c>
      <c r="G29" s="222"/>
      <c r="H29" s="58" t="str">
        <f>INDEX('MCP-Data'!$B$17:$BW$40,MATCH($D29,'MCP-Data'!$B$17:$B$40,0),MATCH(H$10,'MCP-Data'!$B$17:$BW$17,0),1)</f>
        <v>✔</v>
      </c>
      <c r="I29" s="222"/>
      <c r="J29" s="58" t="str">
        <f>INDEX('MCP-Data'!$B$17:$BW$40,MATCH($D29,'MCP-Data'!$B$17:$B$40,0),MATCH(J$10,'MCP-Data'!$B$17:$BW$17,0),1)</f>
        <v>◯</v>
      </c>
      <c r="K29" s="222"/>
      <c r="L29" s="58" t="str">
        <f>INDEX('MCP-Data'!$B$17:$BW$40,MATCH($D29,'MCP-Data'!$B$17:$B$40,0),MATCH(L$10,'MCP-Data'!$B$17:$BW$17,0),1)</f>
        <v>◯</v>
      </c>
      <c r="M29" s="222"/>
      <c r="N29" s="58" t="str">
        <f>INDEX('MCP-Data'!$B$17:$BW$40,MATCH($D29,'MCP-Data'!$B$17:$B$40,0),MATCH(N$10,'MCP-Data'!$B$17:$BW$17,0),1)</f>
        <v>✔</v>
      </c>
      <c r="O29" s="222"/>
      <c r="P29" s="58" t="str">
        <f>INDEX('MCP-Data'!$B$17:$BW$40,MATCH($D29,'MCP-Data'!$B$17:$B$40,0),MATCH(P$10,'MCP-Data'!$B$17:$BW$17,0),1)</f>
        <v>◯</v>
      </c>
      <c r="Q29" s="222"/>
      <c r="R29" s="58" t="str">
        <f>INDEX('MCP-Data'!$B$17:$BW$40,MATCH($D29,'MCP-Data'!$B$17:$B$40,0),MATCH(R$10,'MCP-Data'!$B$17:$BW$17,0),1)</f>
        <v>◯</v>
      </c>
      <c r="S29" s="222"/>
      <c r="T29" s="58" t="str">
        <f>INDEX('MCP-Data'!$B$17:$BW$40,MATCH($D29,'MCP-Data'!$B$17:$B$40,0),MATCH(T$10,'MCP-Data'!$B$17:$BW$17,0),1)</f>
        <v>◯</v>
      </c>
      <c r="U29" s="222"/>
      <c r="V29" s="58" t="str">
        <f>INDEX('MCP-Data'!$B$17:$BW$40,MATCH($D29,'MCP-Data'!$B$17:$B$40,0),MATCH(V$10,'MCP-Data'!$B$17:$BW$17,0),1)</f>
        <v>◯</v>
      </c>
      <c r="W29" s="222"/>
      <c r="X29" s="58" t="str">
        <f>INDEX('MCP-Data'!$B$17:$BW$40,MATCH($D29,'MCP-Data'!$B$17:$B$40,0),MATCH(X$10,'MCP-Data'!$B$17:$BW$17,0),1)</f>
        <v>◯</v>
      </c>
      <c r="Y29" s="222"/>
      <c r="Z29" s="58" t="str">
        <f>INDEX('MCP-Data'!$B$17:$BW$40,MATCH($D29,'MCP-Data'!$B$17:$B$40,0),MATCH(Z$10,'MCP-Data'!$B$17:$BW$17,0),1)</f>
        <v>◯</v>
      </c>
      <c r="AA29" s="222"/>
      <c r="AB29" s="58" t="str">
        <f>INDEX('MCP-Data'!$B$17:$BW$40,MATCH($D29,'MCP-Data'!$B$17:$B$40,0),MATCH(AB$10,'MCP-Data'!$B$17:$BW$17,0),1)</f>
        <v>◯</v>
      </c>
      <c r="AC29" s="222"/>
      <c r="AD29" s="58" t="str">
        <f>INDEX('MCP-Data'!$B$17:$BW$40,MATCH($D29,'MCP-Data'!$B$17:$B$40,0),MATCH(AD$10,'MCP-Data'!$B$17:$BW$17,0),1)</f>
        <v>◯</v>
      </c>
      <c r="AE29" s="222"/>
      <c r="AF29" s="58" t="str">
        <f>INDEX('MCP-Data'!$B$17:$BW$40,MATCH($D29,'MCP-Data'!$B$17:$B$40,0),MATCH(AF$10,'MCP-Data'!$B$17:$BW$17,0),1)</f>
        <v>◯</v>
      </c>
      <c r="AG29" s="222"/>
      <c r="AH29" s="58" t="str">
        <f>INDEX('MCP-Data'!$B$17:$BW$40,MATCH($D29,'MCP-Data'!$B$17:$B$40,0),MATCH(AH$10,'MCP-Data'!$B$17:$BW$17,0),1)</f>
        <v>◯</v>
      </c>
      <c r="AI29" s="222"/>
      <c r="AJ29" s="58" t="str">
        <f>INDEX('MCP-Data'!$B$17:$BW$40,MATCH($D29,'MCP-Data'!$B$17:$B$40,0),MATCH(AJ$10,'MCP-Data'!$B$17:$BW$17,0),1)</f>
        <v>Ø</v>
      </c>
      <c r="AK29" s="222"/>
      <c r="AL29" s="58" t="str">
        <f>INDEX('MCP-Data'!$B$17:$BW$40,MATCH($D29,'MCP-Data'!$B$17:$B$40,0),MATCH(AL$10,'MCP-Data'!$B$17:$BW$17,0),1)</f>
        <v>Ø</v>
      </c>
      <c r="AM29" s="222"/>
      <c r="AN29" s="58" t="str">
        <f>INDEX('MCP-Data'!$B$17:$BW$40,MATCH($D29,'MCP-Data'!$B$17:$B$40,0),MATCH(AN$10,'MCP-Data'!$B$17:$BW$17,0),1)</f>
        <v>Ø</v>
      </c>
      <c r="AO29" s="222"/>
      <c r="AP29" s="58" t="str">
        <f>INDEX('MCP-Data'!$B$17:$BW$40,MATCH($D29,'MCP-Data'!$B$17:$B$40,0),MATCH(AP$10,'MCP-Data'!$B$17:$BW$17,0),1)</f>
        <v>Ø</v>
      </c>
      <c r="AQ29" s="222"/>
      <c r="AR29" s="58" t="str">
        <f>INDEX('MCP-Data'!$B$17:$BW$40,MATCH($D29,'MCP-Data'!$B$17:$B$40,0),MATCH(AR$10,'MCP-Data'!$B$17:$BW$17,0),1)</f>
        <v>Ø</v>
      </c>
      <c r="AS29" s="222"/>
      <c r="AT29" s="58" t="str">
        <f>INDEX('MCP-Data'!$B$17:$BW$40,MATCH($D29,'MCP-Data'!$B$17:$B$40,0),MATCH(AT$10,'MCP-Data'!$B$17:$BW$17,0),1)</f>
        <v>Ø</v>
      </c>
      <c r="AU29" s="222"/>
      <c r="AV29" s="58" t="str">
        <f>INDEX('MCP-Data'!$B$17:$BW$40,MATCH($D29,'MCP-Data'!$B$17:$B$40,0),MATCH(AV$10,'MCP-Data'!$B$17:$BW$17,0),1)</f>
        <v>Ø</v>
      </c>
      <c r="AW29" s="222"/>
      <c r="AX29" s="58" t="str">
        <f>INDEX('MCP-Data'!$B$17:$BW$40,MATCH($D29,'MCP-Data'!$B$17:$B$40,0),MATCH(AX$10,'MCP-Data'!$B$17:$BW$17,0),1)</f>
        <v>Ø</v>
      </c>
      <c r="AY29" s="222"/>
      <c r="AZ29" s="58" t="str">
        <f>INDEX('MCP-Data'!$B$17:$BW$40,MATCH($D29,'MCP-Data'!$B$17:$B$40,0),MATCH(AZ$10,'MCP-Data'!$B$17:$BW$17,0),1)</f>
        <v>Ø</v>
      </c>
      <c r="BA29" s="222"/>
      <c r="BB29" s="58" t="str">
        <f>INDEX('MCP-Data'!$B$17:$BW$40,MATCH($D29,'MCP-Data'!$B$17:$B$40,0),MATCH(BB$10,'MCP-Data'!$B$17:$BW$17,0),1)</f>
        <v>Ø</v>
      </c>
      <c r="BC29" s="222"/>
      <c r="BD29" s="58" t="str">
        <f>INDEX('MCP-Data'!$B$17:$BW$40,MATCH($D29,'MCP-Data'!$B$17:$B$40,0),MATCH(BD$10,'MCP-Data'!$B$17:$BW$17,0),1)</f>
        <v>Ø</v>
      </c>
      <c r="BE29" s="222"/>
      <c r="BF29" s="58" t="str">
        <f>INDEX('MCP-Data'!$B$17:$BW$40,MATCH($D29,'MCP-Data'!$B$17:$B$40,0),MATCH(BF$10,'MCP-Data'!$B$17:$BW$17,0),1)</f>
        <v>◯</v>
      </c>
      <c r="BG29" s="222"/>
      <c r="BH29" s="58" t="str">
        <f>INDEX('MCP-Data'!$B$17:$BW$40,MATCH($D29,'MCP-Data'!$B$17:$B$40,0),MATCH(BH$10,'MCP-Data'!$B$17:$BW$17,0),1)</f>
        <v>◯</v>
      </c>
      <c r="BI29" s="222"/>
      <c r="BJ29" s="58" t="str">
        <f>INDEX('MCP-Data'!$B$17:$BW$40,MATCH($D29,'MCP-Data'!$B$17:$B$40,0),MATCH(BJ$10,'MCP-Data'!$B$17:$BW$17,0),1)</f>
        <v>◯</v>
      </c>
      <c r="BK29" s="222"/>
      <c r="BL29" s="58" t="str">
        <f>INDEX('MCP-Data'!$B$17:$BW$40,MATCH($D29,'MCP-Data'!$B$17:$B$40,0),MATCH(BL$10,'MCP-Data'!$B$17:$BW$17,0),1)</f>
        <v>Ø</v>
      </c>
      <c r="BM29" s="222"/>
      <c r="BN29" s="58" t="str">
        <f>INDEX('MCP-Data'!$B$17:$BW$40,MATCH($D29,'MCP-Data'!$B$17:$B$40,0),MATCH(BN$10,'MCP-Data'!$B$17:$BW$17,0),1)</f>
        <v>◯</v>
      </c>
      <c r="BO29" s="57"/>
      <c r="BP29" s="167"/>
      <c r="BQ29" s="57"/>
      <c r="BR29" s="165"/>
      <c r="BT29" s="227">
        <f>IF(F29="▶",#REF!,IF(F29="■",_xlfn.XLOOKUP("MCP"&amp;$D29&amp;F$10,Data!$F:$F,Data!$T:$T,F$11,0,-1),_xlfn.XLOOKUP("MCP"&amp;$D29&amp;F$10,Data!$F:$F,Data!$U:$U,F$11,0,-1)))</f>
        <v>46120.595833333333</v>
      </c>
      <c r="BV29" s="227">
        <f>IF(H29="▶",#REF!,IF(H29="■",_xlfn.XLOOKUP("MCP"&amp;$D29&amp;H$10,Data!$F:$F,Data!$T:$T,H$11,0,-1),_xlfn.XLOOKUP("MCP"&amp;$D29&amp;H$10,Data!$F:$F,Data!$U:$U,H$11,0,-1)))</f>
        <v>46120.527083333334</v>
      </c>
      <c r="BX29" s="227">
        <f>IF(J29="▶",#REF!,IF(J29="■",_xlfn.XLOOKUP("MCP"&amp;$D29&amp;J$10,Data!$F:$F,Data!$T:$T,J$11,0,-1),_xlfn.XLOOKUP("MCP"&amp;$D29&amp;J$10,Data!$F:$F,Data!$U:$U,J$11,0,-1)))</f>
        <v>46092.999305555553</v>
      </c>
      <c r="BZ29" s="227">
        <f>IF(L29="▶",#REF!,IF(L29="■",_xlfn.XLOOKUP("MCP"&amp;$D29&amp;L$10,Data!$F:$F,Data!$T:$T,L$11,0,-1),_xlfn.XLOOKUP("MCP"&amp;$D29&amp;L$10,Data!$F:$F,Data!$U:$U,L$11,0,-1)))</f>
        <v>46094.999305555553</v>
      </c>
      <c r="CB29" s="227">
        <f>IF(N29="▶",#REF!,IF(N29="■",_xlfn.XLOOKUP("MCP"&amp;$D29&amp;N$10,Data!$F:$F,Data!$T:$T,N$11,0,-1),_xlfn.XLOOKUP("MCP"&amp;$D29&amp;N$10,Data!$F:$F,Data!$U:$U,N$11,0,-1)))</f>
        <v>46120.600694444445</v>
      </c>
      <c r="CD29" s="227">
        <f>IF(P29="▶",#REF!,IF(P29="■",_xlfn.XLOOKUP("MCP"&amp;$D29&amp;P$10,Data!$F:$F,Data!$T:$T,P$11,0,-1),_xlfn.XLOOKUP("MCP"&amp;$D29&amp;P$10,Data!$F:$F,Data!$U:$U,P$11,0,-1)))</f>
        <v>46092.999305555553</v>
      </c>
      <c r="CF29" s="227" t="e">
        <f>IF(#REF!="▶",#REF!,IF(#REF!="■",_xlfn.XLOOKUP("MCP"&amp;$D29&amp;#REF!,Data!$F:$F,Data!$T:$T,#REF!,0,-1),_xlfn.XLOOKUP("MCP"&amp;$D29&amp;#REF!,Data!$F:$F,Data!$U:$U,#REF!,0,-1)))</f>
        <v>#REF!</v>
      </c>
      <c r="CH29" s="227">
        <f>IF(R29="▶",#REF!,IF(R29="■",_xlfn.XLOOKUP("MCP"&amp;$D29&amp;R$10,Data!$F:$F,Data!$T:$T,R$11,0,-1),_xlfn.XLOOKUP("MCP"&amp;$D29&amp;R$10,Data!$F:$F,Data!$U:$U,R$11,0,-1)))</f>
        <v>46092.999305555553</v>
      </c>
      <c r="CJ29" s="227">
        <f>IF(T29="▶",#REF!,IF(T29="■",_xlfn.XLOOKUP("MCP"&amp;$D29&amp;T$10,Data!$F:$F,Data!$T:$T,T$11,0,-1),_xlfn.XLOOKUP("MCP"&amp;$D29&amp;T$10,Data!$F:$F,Data!$U:$U,T$11,0,-1)))</f>
        <v>46094.978472222225</v>
      </c>
      <c r="CL29" s="227">
        <f>IF(V29="▶",#REF!,IF(V29="■",_xlfn.XLOOKUP("MCP"&amp;$D29&amp;V$10,Data!$F:$F,Data!$T:$T,V$11,0,-1),_xlfn.XLOOKUP("MCP"&amp;$D29&amp;V$10,Data!$F:$F,Data!$U:$U,V$11,0,-1)))</f>
        <v>46094.978472222225</v>
      </c>
      <c r="CN29" s="227">
        <f>IF(X29="▶",#REF!,IF(X29="■",_xlfn.XLOOKUP("MCP"&amp;$D29&amp;X$10,Data!$F:$F,Data!$T:$T,X$11,0,-1),_xlfn.XLOOKUP("MCP"&amp;$D29&amp;X$10,Data!$F:$F,Data!$U:$U,X$11,0,-1)))</f>
        <v>46099.999305555553</v>
      </c>
      <c r="CP29" s="227">
        <f>IF(Z29="▶",#REF!,IF(Z29="■",_xlfn.XLOOKUP("MCP"&amp;$D29&amp;Z$10,Data!$F:$F,Data!$T:$T,Z$11,0,-1),_xlfn.XLOOKUP("MCP"&amp;$D29&amp;Z$10,Data!$F:$F,Data!$U:$U,Z$11,0,-1)))</f>
        <v>46099.999305555553</v>
      </c>
      <c r="CR29" s="227">
        <f>IF(AB29="▶",#REF!,IF(AB29="■",_xlfn.XLOOKUP("MCP"&amp;$D29&amp;AB$10,Data!$F:$F,Data!$T:$T,AB$11,0,-1),_xlfn.XLOOKUP("MCP"&amp;$D29&amp;AB$10,Data!$F:$F,Data!$U:$U,AB$11,0,-1)))</f>
        <v>46100.999305555553</v>
      </c>
      <c r="CT29" s="227">
        <f>IF(AD29="▶",#REF!,IF(AD29="■",_xlfn.XLOOKUP("MCP"&amp;$D29&amp;AD$10,Data!$F:$F,Data!$T:$T,AD$11,0,-1),_xlfn.XLOOKUP("MCP"&amp;$D29&amp;AD$10,Data!$F:$F,Data!$U:$U,AD$11,0,-1)))</f>
        <v>46098.999305555553</v>
      </c>
      <c r="CV29" s="227">
        <f>IF(AF29="▶",#REF!,IF(AF29="■",_xlfn.XLOOKUP("MCP"&amp;$D29&amp;AF$10,Data!$F:$F,Data!$T:$T,AF$11,0,-1),_xlfn.XLOOKUP("MCP"&amp;$D29&amp;AF$10,Data!$F:$F,Data!$U:$U,AF$11,0,-1)))</f>
        <v>46092.999305555553</v>
      </c>
      <c r="CX29" s="227">
        <f>IF(AH29="▶",#REF!,IF(AH29="■",_xlfn.XLOOKUP("MCP"&amp;$D29&amp;AH$10,Data!$F:$F,Data!$T:$T,AH$11,0,-1),_xlfn.XLOOKUP("MCP"&amp;$D29&amp;AH$10,Data!$F:$F,Data!$U:$U,AH$11,0,-1)))</f>
        <v>46100.999305555553</v>
      </c>
      <c r="CZ29" s="227" t="e">
        <f>IF(#REF!="▶",#REF!,IF(#REF!="■",_xlfn.XLOOKUP("MCP"&amp;$D29&amp;#REF!,Data!$F:$F,Data!$T:$T,#REF!,0,-1),_xlfn.XLOOKUP("MCP"&amp;$D29&amp;#REF!,Data!$F:$F,Data!$U:$U,#REF!,0,-1)))</f>
        <v>#REF!</v>
      </c>
      <c r="DB29" s="227">
        <f>IF(AJ29="▶",#REF!,IF(AJ29="■",_xlfn.XLOOKUP("MCP"&amp;$D29&amp;AJ$10,Data!$F:$F,Data!$T:$T,AJ$11,0,-1),_xlfn.XLOOKUP("MCP"&amp;$D29&amp;AJ$10,Data!$F:$F,Data!$U:$U,AJ$11,0,-1)))</f>
        <v>46108.999305555553</v>
      </c>
      <c r="DD29" s="227">
        <f>IF(AL29="▶",#REF!,IF(AL29="■",_xlfn.XLOOKUP("MCP"&amp;$D29&amp;AL$10,Data!$F:$F,Data!$T:$T,AL$11,0,-1),_xlfn.XLOOKUP("MCP"&amp;$D29&amp;AL$10,Data!$F:$F,Data!$U:$U,AL$11,0,-1)))</f>
        <v>46108.999305555553</v>
      </c>
      <c r="DF29" s="227">
        <f>IF(AN29="▶",#REF!,IF(AN29="■",_xlfn.XLOOKUP("MCP"&amp;$D29&amp;AN$10,Data!$F:$F,Data!$T:$T,AN$11,0,-1),_xlfn.XLOOKUP("MCP"&amp;$D29&amp;AN$10,Data!$F:$F,Data!$U:$U,AN$11,0,-1)))</f>
        <v>46108.999305555553</v>
      </c>
      <c r="DH29" s="227">
        <f>IF(AP29="▶",#REF!,IF(AP29="■",_xlfn.XLOOKUP("MCP"&amp;$D29&amp;AP$10,Data!$F:$F,Data!$T:$T,AP$11,0,-1),_xlfn.XLOOKUP("MCP"&amp;$D29&amp;AP$10,Data!$F:$F,Data!$U:$U,AP$11,0,-1)))</f>
        <v>46108.999305555553</v>
      </c>
      <c r="DJ29" s="227">
        <f>IF(AR29="▶",#REF!,IF(AR29="■",_xlfn.XLOOKUP("MCP"&amp;$D29&amp;AR$10,Data!$F:$F,Data!$T:$T,AR$11,0,-1),_xlfn.XLOOKUP("MCP"&amp;$D29&amp;AR$10,Data!$F:$F,Data!$U:$U,AR$11,0,-1)))</f>
        <v>46108.999305555553</v>
      </c>
      <c r="DL29" s="227">
        <f>IF(AT29="▶",#REF!,IF(AT29="■",_xlfn.XLOOKUP("MCP"&amp;$D29&amp;AT$10,Data!$F:$F,Data!$T:$T,AT$11,0,-1),_xlfn.XLOOKUP("MCP"&amp;$D29&amp;AT$10,Data!$F:$F,Data!$U:$U,AT$11,0,-1)))</f>
        <v>46108.999305555553</v>
      </c>
      <c r="DN29" s="227">
        <f>IF(AV29="▶",#REF!,IF(AV29="■",_xlfn.XLOOKUP("MCP"&amp;$D29&amp;AV$10,Data!$F:$F,Data!$T:$T,AV$11,0,-1),_xlfn.XLOOKUP("MCP"&amp;$D29&amp;AV$10,Data!$F:$F,Data!$U:$U,AV$11,0,-1)))</f>
        <v>46108.999305555553</v>
      </c>
      <c r="DP29" s="227">
        <f>IF(AX29="▶",#REF!,IF(AX29="■",_xlfn.XLOOKUP("MCP"&amp;$D29&amp;AX$10,Data!$F:$F,Data!$T:$T,AX$11,0,-1),_xlfn.XLOOKUP("MCP"&amp;$D29&amp;AX$10,Data!$F:$F,Data!$U:$U,AX$11,0,-1)))</f>
        <v>46108.999305555553</v>
      </c>
      <c r="DR29" s="227">
        <f>IF(AZ29="▶",#REF!,IF(AZ29="■",_xlfn.XLOOKUP("MCP"&amp;$D29&amp;AZ$10,Data!$F:$F,Data!$T:$T,AZ$11,0,-1),_xlfn.XLOOKUP("MCP"&amp;$D29&amp;AZ$10,Data!$F:$F,Data!$U:$U,AZ$11,0,-1)))</f>
        <v>46108.999305555553</v>
      </c>
      <c r="DT29" s="227">
        <f>IF(BB29="▶",#REF!,IF(BB29="■",_xlfn.XLOOKUP("MCP"&amp;$D29&amp;BB$10,Data!$F:$F,Data!$T:$T,BB$11,0,-1),_xlfn.XLOOKUP("MCP"&amp;$D29&amp;BB$10,Data!$F:$F,Data!$U:$U,BB$11,0,-1)))</f>
        <v>46108.999305555553</v>
      </c>
      <c r="DV29" s="227">
        <f>IF(BD29="▶",#REF!,IF(BD29="■",_xlfn.XLOOKUP("MCP"&amp;$D29&amp;BD$10,Data!$F:$F,Data!$T:$T,BD$11,0,-1),_xlfn.XLOOKUP("MCP"&amp;$D29&amp;BD$10,Data!$F:$F,Data!$U:$U,BD$11,0,-1)))</f>
        <v>46108.999305555553</v>
      </c>
      <c r="DX29" s="227">
        <f>IF(BF29="▶",#REF!,IF(BF29="■",_xlfn.XLOOKUP("MCP"&amp;$D29&amp;BF$10,Data!$F:$F,Data!$T:$T,BF$11,0,-1),_xlfn.XLOOKUP("MCP"&amp;$D29&amp;BF$10,Data!$F:$F,Data!$U:$U,BF$11,0,-1)))</f>
        <v>46134.999305555553</v>
      </c>
      <c r="DZ29" s="227">
        <f>IF(BH29="▶",#REF!,IF(BH29="■",_xlfn.XLOOKUP("MCP"&amp;$D29&amp;BH$10,Data!$F:$F,Data!$T:$T,BH$11,0,-1),_xlfn.XLOOKUP("MCP"&amp;$D29&amp;BH$10,Data!$F:$F,Data!$U:$U,BH$11,0,-1)))</f>
        <v>46134.999305555553</v>
      </c>
      <c r="EB29" s="227">
        <f>IF(BJ29="▶",#REF!,IF(BJ29="■",_xlfn.XLOOKUP("MCP"&amp;$D29&amp;BJ$10,Data!$F:$F,Data!$T:$T,BJ$11,0,-1),_xlfn.XLOOKUP("MCP"&amp;$D29&amp;BJ$10,Data!$F:$F,Data!$U:$U,BJ$11,0,-1)))</f>
        <v>45036.999305555553</v>
      </c>
      <c r="ED29" s="227">
        <f>IF(BL29="▶",#REF!,IF(BL29="■",_xlfn.XLOOKUP("MCP"&amp;$D29&amp;BL$10,Data!$F:$F,Data!$T:$T,BL$11,0,-1),_xlfn.XLOOKUP("MCP"&amp;$D29&amp;BL$10,Data!$F:$F,Data!$U:$U,BL$11,0,-1)))</f>
        <v>45036.999305555553</v>
      </c>
      <c r="EF29" s="227">
        <f>IF(BN29="▶",#REF!,IF(BN29="■",_xlfn.XLOOKUP("MCP"&amp;$D29&amp;BN$10,Data!$F:$F,Data!$T:$T,BN$11,0,-1),_xlfn.XLOOKUP("MCP"&amp;$D29&amp;BN$10,Data!$F:$F,Data!$U:$U,BN$11,0,-1)))</f>
        <v>46141.999305555553</v>
      </c>
      <c r="EH29" s="228">
        <f>IF(F29&lt;&gt;"✔",BT29-#REF!,BT29-F$11)</f>
        <v>33.596527777779556</v>
      </c>
      <c r="EJ29" s="228">
        <f>IF(H29&lt;&gt;"✔",BV29-#REF!,BV29-H$11)</f>
        <v>33.527777777781012</v>
      </c>
      <c r="EL29" s="228" t="e">
        <f>IF(J29&lt;&gt;"✔",BX29-#REF!,BX29-J$11)</f>
        <v>#REF!</v>
      </c>
      <c r="EN29" s="228" t="e">
        <f>IF(L29&lt;&gt;"✔",BZ29-#REF!,BZ29-L$11)</f>
        <v>#REF!</v>
      </c>
      <c r="EP29" s="228">
        <f>IF(N29&lt;&gt;"✔",CB29-#REF!,CB29-N$11)</f>
        <v>29.601388888891961</v>
      </c>
      <c r="ER29" s="228" t="e">
        <f>IF(P29&lt;&gt;"✔",CD29-#REF!,CD29-P$11)</f>
        <v>#REF!</v>
      </c>
      <c r="ET29" s="228" t="e">
        <f>IF(#REF!&lt;&gt;"✔",CF29-#REF!,CF29-#REF!)</f>
        <v>#REF!</v>
      </c>
      <c r="EV29" s="228" t="e">
        <f>IF(R29&lt;&gt;"✔",CH29-#REF!,CH29-R$11)</f>
        <v>#REF!</v>
      </c>
      <c r="EX29" s="228" t="e">
        <f>IF(T29&lt;&gt;"✔",CJ29-#REF!,CJ29-T$11)</f>
        <v>#REF!</v>
      </c>
      <c r="EZ29" s="228" t="e">
        <f>IF(V29&lt;&gt;"✔",CL29-#REF!,CL29-V$11)</f>
        <v>#REF!</v>
      </c>
      <c r="FB29" s="228" t="e">
        <f>IF(X29&lt;&gt;"✔",CN29-#REF!,CN29-X$11)</f>
        <v>#REF!</v>
      </c>
      <c r="FD29" s="228" t="e">
        <f>IF(Z29&lt;&gt;"✔",CP29-#REF!,CP29-Z$11)</f>
        <v>#REF!</v>
      </c>
      <c r="FF29" s="228" t="e">
        <f>IF(AB29&lt;&gt;"✔",CR29-#REF!,CR29-AB$11)</f>
        <v>#REF!</v>
      </c>
      <c r="FH29" s="228" t="e">
        <f>IF(AD29&lt;&gt;"✔",CT29-#REF!,CT29-AD$11)</f>
        <v>#REF!</v>
      </c>
      <c r="FJ29" s="228" t="e">
        <f>IF(AF29&lt;&gt;"✔",CV29-#REF!,CV29-AF$11)</f>
        <v>#REF!</v>
      </c>
      <c r="FL29" s="228" t="e">
        <f>IF(AH29&lt;&gt;"✔",CX29-#REF!,CX29-AH$11)</f>
        <v>#REF!</v>
      </c>
      <c r="FN29" s="228" t="e">
        <f>IF(#REF!&lt;&gt;"✔",CZ29-#REF!,CZ29-#REF!)</f>
        <v>#REF!</v>
      </c>
      <c r="FP29" s="228" t="e">
        <f>IF(AJ29&lt;&gt;"✔",DB29-#REF!,DB29-AJ$11)</f>
        <v>#REF!</v>
      </c>
      <c r="FR29" s="228" t="e">
        <f>IF(AL29&lt;&gt;"✔",DD29-#REF!,DD29-AL$11)</f>
        <v>#REF!</v>
      </c>
      <c r="FT29" s="228" t="e">
        <f>IF(AN29&lt;&gt;"✔",DF29-#REF!,DF29-AN$11)</f>
        <v>#REF!</v>
      </c>
      <c r="FV29" s="228" t="e">
        <f>IF(AP29&lt;&gt;"✔",DH29-#REF!,DH29-AP$11)</f>
        <v>#REF!</v>
      </c>
      <c r="FX29" s="228" t="e">
        <f>IF(AR29&lt;&gt;"✔",DJ29-#REF!,DJ29-AR$11)</f>
        <v>#REF!</v>
      </c>
      <c r="FZ29" s="228" t="e">
        <f>IF(AT29&lt;&gt;"✔",DL29-#REF!,DL29-AT$11)</f>
        <v>#REF!</v>
      </c>
      <c r="GB29" s="228" t="e">
        <f>IF(AV29&lt;&gt;"✔",DN29-#REF!,DN29-AV$11)</f>
        <v>#REF!</v>
      </c>
      <c r="GD29" s="228" t="e">
        <f>IF(AX29&lt;&gt;"✔",DP29-#REF!,DP29-AX$11)</f>
        <v>#REF!</v>
      </c>
      <c r="GF29" s="228" t="e">
        <f>IF(AZ29&lt;&gt;"✔",DR29-#REF!,DR29-AZ$11)</f>
        <v>#REF!</v>
      </c>
      <c r="GH29" s="228" t="e">
        <f>IF(BB29&lt;&gt;"✔",DT29-#REF!,DT29-BB$11)</f>
        <v>#REF!</v>
      </c>
      <c r="GJ29" s="228" t="e">
        <f>IF(BD29&lt;&gt;"✔",DV29-#REF!,DV29-BD$11)</f>
        <v>#REF!</v>
      </c>
      <c r="GL29" s="228" t="e">
        <f>IF(BF29&lt;&gt;"✔",DX29-#REF!,DX29-BF$11)</f>
        <v>#REF!</v>
      </c>
      <c r="GN29" s="228" t="e">
        <f>IF(BH29&lt;&gt;"✔",DZ29-#REF!,DZ29-BH$11)</f>
        <v>#REF!</v>
      </c>
      <c r="GP29" s="228" t="e">
        <f>IF(BJ29&lt;&gt;"✔",EB29-#REF!,EB29-BJ$11)</f>
        <v>#REF!</v>
      </c>
      <c r="GR29" s="228" t="e">
        <f>IF(BL29&lt;&gt;"✔",ED29-#REF!,ED29-BL$11)</f>
        <v>#REF!</v>
      </c>
      <c r="GT29" s="228" t="e">
        <f>IF(BN29&lt;&gt;"✔",EF29-#REF!,EF29-BN$11)</f>
        <v>#REF!</v>
      </c>
    </row>
    <row r="30" spans="4:202" ht="4.5" customHeight="1" x14ac:dyDescent="0.25"/>
    <row r="31" spans="4:202" ht="22.5" customHeight="1" x14ac:dyDescent="0.25">
      <c r="D31" s="166" t="s">
        <v>526</v>
      </c>
      <c r="E31" s="57"/>
      <c r="F31" s="58" t="str">
        <f>INDEX('MCP-Data'!$B$17:$BW$40,MATCH($D31,'MCP-Data'!$B$17:$B$40,0),MATCH(F$10,'MCP-Data'!$B$17:$BW$17,0),1)</f>
        <v>✔</v>
      </c>
      <c r="G31" s="222"/>
      <c r="H31" s="58" t="str">
        <f>INDEX('MCP-Data'!$B$17:$BW$40,MATCH($D31,'MCP-Data'!$B$17:$B$40,0),MATCH(H$10,'MCP-Data'!$B$17:$BW$17,0),1)</f>
        <v>✔</v>
      </c>
      <c r="I31" s="222"/>
      <c r="J31" s="58" t="str">
        <f>INDEX('MCP-Data'!$B$17:$BW$40,MATCH($D31,'MCP-Data'!$B$17:$B$40,0),MATCH(J$10,'MCP-Data'!$B$17:$BW$17,0),1)</f>
        <v>Ø</v>
      </c>
      <c r="K31" s="222"/>
      <c r="L31" s="58" t="str">
        <f>INDEX('MCP-Data'!$B$17:$BW$40,MATCH($D31,'MCP-Data'!$B$17:$B$40,0),MATCH(L$10,'MCP-Data'!$B$17:$BW$17,0),1)</f>
        <v>◯</v>
      </c>
      <c r="M31" s="222"/>
      <c r="N31" s="58" t="str">
        <f>INDEX('MCP-Data'!$B$17:$BW$40,MATCH($D31,'MCP-Data'!$B$17:$B$40,0),MATCH(N$10,'MCP-Data'!$B$17:$BW$17,0),1)</f>
        <v>✔</v>
      </c>
      <c r="O31" s="222"/>
      <c r="P31" s="58" t="str">
        <f>INDEX('MCP-Data'!$B$17:$BW$40,MATCH($D31,'MCP-Data'!$B$17:$B$40,0),MATCH(P$10,'MCP-Data'!$B$17:$BW$17,0),1)</f>
        <v>◯</v>
      </c>
      <c r="Q31" s="222"/>
      <c r="R31" s="58" t="str">
        <f>INDEX('MCP-Data'!$B$17:$BW$40,MATCH($D31,'MCP-Data'!$B$17:$B$40,0),MATCH(R$10,'MCP-Data'!$B$17:$BW$17,0),1)</f>
        <v>✔</v>
      </c>
      <c r="S31" s="222"/>
      <c r="T31" s="58" t="str">
        <f>INDEX('MCP-Data'!$B$17:$BW$40,MATCH($D31,'MCP-Data'!$B$17:$B$40,0),MATCH(T$10,'MCP-Data'!$B$17:$BW$17,0),1)</f>
        <v>✔</v>
      </c>
      <c r="U31" s="222"/>
      <c r="V31" s="58" t="str">
        <f>INDEX('MCP-Data'!$B$17:$BW$40,MATCH($D31,'MCP-Data'!$B$17:$B$40,0),MATCH(V$10,'MCP-Data'!$B$17:$BW$17,0),1)</f>
        <v>✔</v>
      </c>
      <c r="W31" s="222"/>
      <c r="X31" s="58" t="str">
        <f>INDEX('MCP-Data'!$B$17:$BW$40,MATCH($D31,'MCP-Data'!$B$17:$B$40,0),MATCH(X$10,'MCP-Data'!$B$17:$BW$17,0),1)</f>
        <v>◯</v>
      </c>
      <c r="Y31" s="222"/>
      <c r="Z31" s="58" t="str">
        <f>INDEX('MCP-Data'!$B$17:$BW$40,MATCH($D31,'MCP-Data'!$B$17:$B$40,0),MATCH(Z$10,'MCP-Data'!$B$17:$BW$17,0),1)</f>
        <v>◯</v>
      </c>
      <c r="AA31" s="222"/>
      <c r="AB31" s="58" t="str">
        <f>INDEX('MCP-Data'!$B$17:$BW$40,MATCH($D31,'MCP-Data'!$B$17:$B$40,0),MATCH(AB$10,'MCP-Data'!$B$17:$BW$17,0),1)</f>
        <v>◯</v>
      </c>
      <c r="AC31" s="222"/>
      <c r="AD31" s="58" t="str">
        <f>INDEX('MCP-Data'!$B$17:$BW$40,MATCH($D31,'MCP-Data'!$B$17:$B$40,0),MATCH(AD$10,'MCP-Data'!$B$17:$BW$17,0),1)</f>
        <v>◯</v>
      </c>
      <c r="AE31" s="222"/>
      <c r="AF31" s="58" t="str">
        <f>INDEX('MCP-Data'!$B$17:$BW$40,MATCH($D31,'MCP-Data'!$B$17:$B$40,0),MATCH(AF$10,'MCP-Data'!$B$17:$BW$17,0),1)</f>
        <v>◯</v>
      </c>
      <c r="AG31" s="222"/>
      <c r="AH31" s="58" t="str">
        <f>INDEX('MCP-Data'!$B$17:$BW$40,MATCH($D31,'MCP-Data'!$B$17:$B$40,0),MATCH(AH$10,'MCP-Data'!$B$17:$BW$17,0),1)</f>
        <v>Ø</v>
      </c>
      <c r="AI31" s="222"/>
      <c r="AJ31" s="58" t="str">
        <f>INDEX('MCP-Data'!$B$17:$BW$40,MATCH($D31,'MCP-Data'!$B$17:$B$40,0),MATCH(AJ$10,'MCP-Data'!$B$17:$BW$17,0),1)</f>
        <v>Ø</v>
      </c>
      <c r="AK31" s="222"/>
      <c r="AL31" s="58" t="str">
        <f>INDEX('MCP-Data'!$B$17:$BW$40,MATCH($D31,'MCP-Data'!$B$17:$B$40,0),MATCH(AL$10,'MCP-Data'!$B$17:$BW$17,0),1)</f>
        <v>Ø</v>
      </c>
      <c r="AM31" s="222"/>
      <c r="AN31" s="58" t="str">
        <f>INDEX('MCP-Data'!$B$17:$BW$40,MATCH($D31,'MCP-Data'!$B$17:$B$40,0),MATCH(AN$10,'MCP-Data'!$B$17:$BW$17,0),1)</f>
        <v>Ø</v>
      </c>
      <c r="AO31" s="222"/>
      <c r="AP31" s="58" t="str">
        <f>INDEX('MCP-Data'!$B$17:$BW$40,MATCH($D31,'MCP-Data'!$B$17:$B$40,0),MATCH(AP$10,'MCP-Data'!$B$17:$BW$17,0),1)</f>
        <v>Ø</v>
      </c>
      <c r="AQ31" s="222"/>
      <c r="AR31" s="58" t="str">
        <f>INDEX('MCP-Data'!$B$17:$BW$40,MATCH($D31,'MCP-Data'!$B$17:$B$40,0),MATCH(AR$10,'MCP-Data'!$B$17:$BW$17,0),1)</f>
        <v>Ø</v>
      </c>
      <c r="AS31" s="222"/>
      <c r="AT31" s="58" t="str">
        <f>INDEX('MCP-Data'!$B$17:$BW$40,MATCH($D31,'MCP-Data'!$B$17:$B$40,0),MATCH(AT$10,'MCP-Data'!$B$17:$BW$17,0),1)</f>
        <v>Ø</v>
      </c>
      <c r="AU31" s="222"/>
      <c r="AV31" s="58" t="str">
        <f>INDEX('MCP-Data'!$B$17:$BW$40,MATCH($D31,'MCP-Data'!$B$17:$B$40,0),MATCH(AV$10,'MCP-Data'!$B$17:$BW$17,0),1)</f>
        <v>Ø</v>
      </c>
      <c r="AW31" s="222"/>
      <c r="AX31" s="58" t="str">
        <f>INDEX('MCP-Data'!$B$17:$BW$40,MATCH($D31,'MCP-Data'!$B$17:$B$40,0),MATCH(AX$10,'MCP-Data'!$B$17:$BW$17,0),1)</f>
        <v>Ø</v>
      </c>
      <c r="AY31" s="222"/>
      <c r="AZ31" s="58" t="str">
        <f>INDEX('MCP-Data'!$B$17:$BW$40,MATCH($D31,'MCP-Data'!$B$17:$B$40,0),MATCH(AZ$10,'MCP-Data'!$B$17:$BW$17,0),1)</f>
        <v>Ø</v>
      </c>
      <c r="BA31" s="222"/>
      <c r="BB31" s="58" t="str">
        <f>INDEX('MCP-Data'!$B$17:$BW$40,MATCH($D31,'MCP-Data'!$B$17:$B$40,0),MATCH(BB$10,'MCP-Data'!$B$17:$BW$17,0),1)</f>
        <v>Ø</v>
      </c>
      <c r="BC31" s="222"/>
      <c r="BD31" s="58" t="str">
        <f>INDEX('MCP-Data'!$B$17:$BW$40,MATCH($D31,'MCP-Data'!$B$17:$B$40,0),MATCH(BD$10,'MCP-Data'!$B$17:$BW$17,0),1)</f>
        <v>Ø</v>
      </c>
      <c r="BE31" s="222"/>
      <c r="BF31" s="58" t="str">
        <f>INDEX('MCP-Data'!$B$17:$BW$40,MATCH($D31,'MCP-Data'!$B$17:$B$40,0),MATCH(BF$10,'MCP-Data'!$B$17:$BW$17,0),1)</f>
        <v>◯</v>
      </c>
      <c r="BG31" s="222"/>
      <c r="BH31" s="58" t="str">
        <f>INDEX('MCP-Data'!$B$17:$BW$40,MATCH($D31,'MCP-Data'!$B$17:$B$40,0),MATCH(BH$10,'MCP-Data'!$B$17:$BW$17,0),1)</f>
        <v>◯</v>
      </c>
      <c r="BI31" s="222"/>
      <c r="BJ31" s="58" t="str">
        <f>INDEX('MCP-Data'!$B$17:$BW$40,MATCH($D31,'MCP-Data'!$B$17:$B$40,0),MATCH(BJ$10,'MCP-Data'!$B$17:$BW$17,0),1)</f>
        <v>◯</v>
      </c>
      <c r="BK31" s="222"/>
      <c r="BL31" s="58" t="str">
        <f>INDEX('MCP-Data'!$B$17:$BW$40,MATCH($D31,'MCP-Data'!$B$17:$B$40,0),MATCH(BL$10,'MCP-Data'!$B$17:$BW$17,0),1)</f>
        <v>Ø</v>
      </c>
      <c r="BM31" s="222"/>
      <c r="BN31" s="58" t="str">
        <f>INDEX('MCP-Data'!$B$17:$BW$40,MATCH($D31,'MCP-Data'!$B$17:$B$40,0),MATCH(BN$10,'MCP-Data'!$B$17:$BW$17,0),1)</f>
        <v>◯</v>
      </c>
      <c r="BO31" s="57"/>
      <c r="BP31" s="167"/>
      <c r="BQ31" s="57"/>
      <c r="BR31" s="165"/>
      <c r="BT31" s="227">
        <f>IF(F31="▶",#REF!,IF(F31="■",_xlfn.XLOOKUP("MCP"&amp;$D31&amp;F$10,Data!$F:$F,Data!$T:$T,F$11,0,-1),_xlfn.XLOOKUP("MCP"&amp;$D31&amp;F$10,Data!$F:$F,Data!$U:$U,F$11,0,-1)))</f>
        <v>46121.414583333331</v>
      </c>
      <c r="BV31" s="227">
        <f>IF(H31="▶",#REF!,IF(H31="■",_xlfn.XLOOKUP("MCP"&amp;$D31&amp;H$10,Data!$F:$F,Data!$T:$T,H$11,0,-1),_xlfn.XLOOKUP("MCP"&amp;$D31&amp;H$10,Data!$F:$F,Data!$U:$U,H$11,0,-1)))</f>
        <v>46121.422222222223</v>
      </c>
      <c r="BX31" s="227">
        <f>IF(J31="▶",#REF!,IF(J31="■",_xlfn.XLOOKUP("MCP"&amp;$D31&amp;J$10,Data!$F:$F,Data!$T:$T,J$11,0,-1),_xlfn.XLOOKUP("MCP"&amp;$D31&amp;J$10,Data!$F:$F,Data!$U:$U,J$11,0,-1)))</f>
        <v>46092.999305555553</v>
      </c>
      <c r="BZ31" s="227">
        <f>IF(L31="▶",#REF!,IF(L31="■",_xlfn.XLOOKUP("MCP"&amp;$D31&amp;L$10,Data!$F:$F,Data!$T:$T,L$11,0,-1),_xlfn.XLOOKUP("MCP"&amp;$D31&amp;L$10,Data!$F:$F,Data!$U:$U,L$11,0,-1)))</f>
        <v>46094.999305555553</v>
      </c>
      <c r="CB31" s="227">
        <f>IF(N31="▶",#REF!,IF(N31="■",_xlfn.XLOOKUP("MCP"&amp;$D31&amp;N$10,Data!$F:$F,Data!$T:$T,N$11,0,-1),_xlfn.XLOOKUP("MCP"&amp;$D31&amp;N$10,Data!$F:$F,Data!$U:$U,N$11,0,-1)))</f>
        <v>46121.486111111109</v>
      </c>
      <c r="CD31" s="227">
        <f>IF(P31="▶",#REF!,IF(P31="■",_xlfn.XLOOKUP("MCP"&amp;$D31&amp;P$10,Data!$F:$F,Data!$T:$T,P$11,0,-1),_xlfn.XLOOKUP("MCP"&amp;$D31&amp;P$10,Data!$F:$F,Data!$U:$U,P$11,0,-1)))</f>
        <v>46092.999305555553</v>
      </c>
      <c r="CF31" s="227" t="e">
        <f>IF(#REF!="▶",#REF!,IF(#REF!="■",_xlfn.XLOOKUP("MCP"&amp;$D31&amp;#REF!,Data!$F:$F,Data!$T:$T,#REF!,0,-1),_xlfn.XLOOKUP("MCP"&amp;$D31&amp;#REF!,Data!$F:$F,Data!$U:$U,#REF!,0,-1)))</f>
        <v>#REF!</v>
      </c>
      <c r="CH31" s="227">
        <f>IF(R31="▶",#REF!,IF(R31="■",_xlfn.XLOOKUP("MCP"&amp;$D31&amp;R$10,Data!$F:$F,Data!$T:$T,R$11,0,-1),_xlfn.XLOOKUP("MCP"&amp;$D31&amp;R$10,Data!$F:$F,Data!$U:$U,R$11,0,-1)))</f>
        <v>46121.794444444444</v>
      </c>
      <c r="CJ31" s="227">
        <f>IF(T31="▶",#REF!,IF(T31="■",_xlfn.XLOOKUP("MCP"&amp;$D31&amp;T$10,Data!$F:$F,Data!$T:$T,T$11,0,-1),_xlfn.XLOOKUP("MCP"&amp;$D31&amp;T$10,Data!$F:$F,Data!$U:$U,T$11,0,-1)))</f>
        <v>46121.925694444442</v>
      </c>
      <c r="CL31" s="227">
        <f>IF(V31="▶",#REF!,IF(V31="■",_xlfn.XLOOKUP("MCP"&amp;$D31&amp;V$10,Data!$F:$F,Data!$T:$T,V$11,0,-1),_xlfn.XLOOKUP("MCP"&amp;$D31&amp;V$10,Data!$F:$F,Data!$U:$U,V$11,0,-1)))</f>
        <v>46122.143055555556</v>
      </c>
      <c r="CN31" s="227">
        <f>IF(X31="▶",#REF!,IF(X31="■",_xlfn.XLOOKUP("MCP"&amp;$D31&amp;X$10,Data!$F:$F,Data!$T:$T,X$11,0,-1),_xlfn.XLOOKUP("MCP"&amp;$D31&amp;X$10,Data!$F:$F,Data!$U:$U,X$11,0,-1)))</f>
        <v>46099.999305555553</v>
      </c>
      <c r="CP31" s="227">
        <f>IF(Z31="▶",#REF!,IF(Z31="■",_xlfn.XLOOKUP("MCP"&amp;$D31&amp;Z$10,Data!$F:$F,Data!$T:$T,Z$11,0,-1),_xlfn.XLOOKUP("MCP"&amp;$D31&amp;Z$10,Data!$F:$F,Data!$U:$U,Z$11,0,-1)))</f>
        <v>46099.999305555553</v>
      </c>
      <c r="CR31" s="227">
        <f>IF(AB31="▶",#REF!,IF(AB31="■",_xlfn.XLOOKUP("MCP"&amp;$D31&amp;AB$10,Data!$F:$F,Data!$T:$T,AB$11,0,-1),_xlfn.XLOOKUP("MCP"&amp;$D31&amp;AB$10,Data!$F:$F,Data!$U:$U,AB$11,0,-1)))</f>
        <v>46100.999305555553</v>
      </c>
      <c r="CT31" s="227">
        <f>IF(AD31="▶",#REF!,IF(AD31="■",_xlfn.XLOOKUP("MCP"&amp;$D31&amp;AD$10,Data!$F:$F,Data!$T:$T,AD$11,0,-1),_xlfn.XLOOKUP("MCP"&amp;$D31&amp;AD$10,Data!$F:$F,Data!$U:$U,AD$11,0,-1)))</f>
        <v>46098.999305555553</v>
      </c>
      <c r="CV31" s="227">
        <f>IF(AF31="▶",#REF!,IF(AF31="■",_xlfn.XLOOKUP("MCP"&amp;$D31&amp;AF$10,Data!$F:$F,Data!$T:$T,AF$11,0,-1),_xlfn.XLOOKUP("MCP"&amp;$D31&amp;AF$10,Data!$F:$F,Data!$U:$U,AF$11,0,-1)))</f>
        <v>46092.999305555553</v>
      </c>
      <c r="CX31" s="227">
        <f>IF(AH31="▶",#REF!,IF(AH31="■",_xlfn.XLOOKUP("MCP"&amp;$D31&amp;AH$10,Data!$F:$F,Data!$T:$T,AH$11,0,-1),_xlfn.XLOOKUP("MCP"&amp;$D31&amp;AH$10,Data!$F:$F,Data!$U:$U,AH$11,0,-1)))</f>
        <v>46100.999305555553</v>
      </c>
      <c r="CZ31" s="227" t="e">
        <f>IF(#REF!="▶",#REF!,IF(#REF!="■",_xlfn.XLOOKUP("MCP"&amp;$D31&amp;#REF!,Data!$F:$F,Data!$T:$T,#REF!,0,-1),_xlfn.XLOOKUP("MCP"&amp;$D31&amp;#REF!,Data!$F:$F,Data!$U:$U,#REF!,0,-1)))</f>
        <v>#REF!</v>
      </c>
      <c r="DB31" s="227">
        <f>IF(AJ31="▶",#REF!,IF(AJ31="■",_xlfn.XLOOKUP("MCP"&amp;$D31&amp;AJ$10,Data!$F:$F,Data!$T:$T,AJ$11,0,-1),_xlfn.XLOOKUP("MCP"&amp;$D31&amp;AJ$10,Data!$F:$F,Data!$U:$U,AJ$11,0,-1)))</f>
        <v>46108.999305555553</v>
      </c>
      <c r="DD31" s="227">
        <f>IF(AL31="▶",#REF!,IF(AL31="■",_xlfn.XLOOKUP("MCP"&amp;$D31&amp;AL$10,Data!$F:$F,Data!$T:$T,AL$11,0,-1),_xlfn.XLOOKUP("MCP"&amp;$D31&amp;AL$10,Data!$F:$F,Data!$U:$U,AL$11,0,-1)))</f>
        <v>46108.999305555553</v>
      </c>
      <c r="DF31" s="227">
        <f>IF(AN31="▶",#REF!,IF(AN31="■",_xlfn.XLOOKUP("MCP"&amp;$D31&amp;AN$10,Data!$F:$F,Data!$T:$T,AN$11,0,-1),_xlfn.XLOOKUP("MCP"&amp;$D31&amp;AN$10,Data!$F:$F,Data!$U:$U,AN$11,0,-1)))</f>
        <v>46108.999305555553</v>
      </c>
      <c r="DH31" s="227">
        <f>IF(AP31="▶",#REF!,IF(AP31="■",_xlfn.XLOOKUP("MCP"&amp;$D31&amp;AP$10,Data!$F:$F,Data!$T:$T,AP$11,0,-1),_xlfn.XLOOKUP("MCP"&amp;$D31&amp;AP$10,Data!$F:$F,Data!$U:$U,AP$11,0,-1)))</f>
        <v>46108.999305555553</v>
      </c>
      <c r="DJ31" s="227">
        <f>IF(AR31="▶",#REF!,IF(AR31="■",_xlfn.XLOOKUP("MCP"&amp;$D31&amp;AR$10,Data!$F:$F,Data!$T:$T,AR$11,0,-1),_xlfn.XLOOKUP("MCP"&amp;$D31&amp;AR$10,Data!$F:$F,Data!$U:$U,AR$11,0,-1)))</f>
        <v>46108.999305555553</v>
      </c>
      <c r="DL31" s="227">
        <f>IF(AT31="▶",#REF!,IF(AT31="■",_xlfn.XLOOKUP("MCP"&amp;$D31&amp;AT$10,Data!$F:$F,Data!$T:$T,AT$11,0,-1),_xlfn.XLOOKUP("MCP"&amp;$D31&amp;AT$10,Data!$F:$F,Data!$U:$U,AT$11,0,-1)))</f>
        <v>46108.999305555553</v>
      </c>
      <c r="DN31" s="227">
        <f>IF(AV31="▶",#REF!,IF(AV31="■",_xlfn.XLOOKUP("MCP"&amp;$D31&amp;AV$10,Data!$F:$F,Data!$T:$T,AV$11,0,-1),_xlfn.XLOOKUP("MCP"&amp;$D31&amp;AV$10,Data!$F:$F,Data!$U:$U,AV$11,0,-1)))</f>
        <v>46108.999305555553</v>
      </c>
      <c r="DP31" s="227">
        <f>IF(AX31="▶",#REF!,IF(AX31="■",_xlfn.XLOOKUP("MCP"&amp;$D31&amp;AX$10,Data!$F:$F,Data!$T:$T,AX$11,0,-1),_xlfn.XLOOKUP("MCP"&amp;$D31&amp;AX$10,Data!$F:$F,Data!$U:$U,AX$11,0,-1)))</f>
        <v>46108.999305555553</v>
      </c>
      <c r="DR31" s="227">
        <f>IF(AZ31="▶",#REF!,IF(AZ31="■",_xlfn.XLOOKUP("MCP"&amp;$D31&amp;AZ$10,Data!$F:$F,Data!$T:$T,AZ$11,0,-1),_xlfn.XLOOKUP("MCP"&amp;$D31&amp;AZ$10,Data!$F:$F,Data!$U:$U,AZ$11,0,-1)))</f>
        <v>46108.999305555553</v>
      </c>
      <c r="DT31" s="227">
        <f>IF(BB31="▶",#REF!,IF(BB31="■",_xlfn.XLOOKUP("MCP"&amp;$D31&amp;BB$10,Data!$F:$F,Data!$T:$T,BB$11,0,-1),_xlfn.XLOOKUP("MCP"&amp;$D31&amp;BB$10,Data!$F:$F,Data!$U:$U,BB$11,0,-1)))</f>
        <v>46108.999305555553</v>
      </c>
      <c r="DV31" s="227">
        <f>IF(BD31="▶",#REF!,IF(BD31="■",_xlfn.XLOOKUP("MCP"&amp;$D31&amp;BD$10,Data!$F:$F,Data!$T:$T,BD$11,0,-1),_xlfn.XLOOKUP("MCP"&amp;$D31&amp;BD$10,Data!$F:$F,Data!$U:$U,BD$11,0,-1)))</f>
        <v>46108.999305555553</v>
      </c>
      <c r="DX31" s="227">
        <f>IF(BF31="▶",#REF!,IF(BF31="■",_xlfn.XLOOKUP("MCP"&amp;$D31&amp;BF$10,Data!$F:$F,Data!$T:$T,BF$11,0,-1),_xlfn.XLOOKUP("MCP"&amp;$D31&amp;BF$10,Data!$F:$F,Data!$U:$U,BF$11,0,-1)))</f>
        <v>46134.999305555553</v>
      </c>
      <c r="DZ31" s="227">
        <f>IF(BH31="▶",#REF!,IF(BH31="■",_xlfn.XLOOKUP("MCP"&amp;$D31&amp;BH$10,Data!$F:$F,Data!$T:$T,BH$11,0,-1),_xlfn.XLOOKUP("MCP"&amp;$D31&amp;BH$10,Data!$F:$F,Data!$U:$U,BH$11,0,-1)))</f>
        <v>46134.999305555553</v>
      </c>
      <c r="EB31" s="227">
        <f>IF(BJ31="▶",#REF!,IF(BJ31="■",_xlfn.XLOOKUP("MCP"&amp;$D31&amp;BJ$10,Data!$F:$F,Data!$T:$T,BJ$11,0,-1),_xlfn.XLOOKUP("MCP"&amp;$D31&amp;BJ$10,Data!$F:$F,Data!$U:$U,BJ$11,0,-1)))</f>
        <v>45036.999305555553</v>
      </c>
      <c r="ED31" s="227">
        <f>IF(BL31="▶",#REF!,IF(BL31="■",_xlfn.XLOOKUP("MCP"&amp;$D31&amp;BL$10,Data!$F:$F,Data!$T:$T,BL$11,0,-1),_xlfn.XLOOKUP("MCP"&amp;$D31&amp;BL$10,Data!$F:$F,Data!$U:$U,BL$11,0,-1)))</f>
        <v>45036.999305555553</v>
      </c>
      <c r="EF31" s="227">
        <f>IF(BN31="▶",#REF!,IF(BN31="■",_xlfn.XLOOKUP("MCP"&amp;$D31&amp;BN$10,Data!$F:$F,Data!$T:$T,BN$11,0,-1),_xlfn.XLOOKUP("MCP"&amp;$D31&amp;BN$10,Data!$F:$F,Data!$U:$U,BN$11,0,-1)))</f>
        <v>46141.999305555553</v>
      </c>
      <c r="EH31" s="228">
        <f>IF(F31&lt;&gt;"✔",BT31-#REF!,BT31-F$11)</f>
        <v>34.415277777778101</v>
      </c>
      <c r="EJ31" s="228">
        <f>IF(H31&lt;&gt;"✔",BV31-#REF!,BV31-H$11)</f>
        <v>34.422916666670062</v>
      </c>
      <c r="EL31" s="228" t="e">
        <f>IF(J31&lt;&gt;"✔",BX31-#REF!,BX31-J$11)</f>
        <v>#REF!</v>
      </c>
      <c r="EN31" s="228" t="e">
        <f>IF(L31&lt;&gt;"✔",BZ31-#REF!,BZ31-L$11)</f>
        <v>#REF!</v>
      </c>
      <c r="EP31" s="228">
        <f>IF(N31&lt;&gt;"✔",CB31-#REF!,CB31-N$11)</f>
        <v>30.486805555556202</v>
      </c>
      <c r="ER31" s="228" t="e">
        <f>IF(P31&lt;&gt;"✔",CD31-#REF!,CD31-P$11)</f>
        <v>#REF!</v>
      </c>
      <c r="ET31" s="228" t="e">
        <f>IF(#REF!&lt;&gt;"✔",CF31-#REF!,CF31-#REF!)</f>
        <v>#REF!</v>
      </c>
      <c r="EV31" s="228">
        <f>IF(R31&lt;&gt;"✔",CH31-#REF!,CH31-R$11)</f>
        <v>28.795138888890506</v>
      </c>
      <c r="EX31" s="228">
        <f>IF(T31&lt;&gt;"✔",CJ31-#REF!,CJ31-T$11)</f>
        <v>26.947222222217533</v>
      </c>
      <c r="EZ31" s="228">
        <f>IF(V31&lt;&gt;"✔",CL31-#REF!,CL31-V$11)</f>
        <v>27.164583333331393</v>
      </c>
      <c r="FB31" s="228" t="e">
        <f>IF(X31&lt;&gt;"✔",CN31-#REF!,CN31-X$11)</f>
        <v>#REF!</v>
      </c>
      <c r="FD31" s="228" t="e">
        <f>IF(Z31&lt;&gt;"✔",CP31-#REF!,CP31-Z$11)</f>
        <v>#REF!</v>
      </c>
      <c r="FF31" s="228" t="e">
        <f>IF(AB31&lt;&gt;"✔",CR31-#REF!,CR31-AB$11)</f>
        <v>#REF!</v>
      </c>
      <c r="FH31" s="228" t="e">
        <f>IF(AD31&lt;&gt;"✔",CT31-#REF!,CT31-AD$11)</f>
        <v>#REF!</v>
      </c>
      <c r="FJ31" s="228" t="e">
        <f>IF(AF31&lt;&gt;"✔",CV31-#REF!,CV31-AF$11)</f>
        <v>#REF!</v>
      </c>
      <c r="FL31" s="228" t="e">
        <f>IF(AH31&lt;&gt;"✔",CX31-#REF!,CX31-AH$11)</f>
        <v>#REF!</v>
      </c>
      <c r="FN31" s="228" t="e">
        <f>IF(#REF!&lt;&gt;"✔",CZ31-#REF!,CZ31-#REF!)</f>
        <v>#REF!</v>
      </c>
      <c r="FP31" s="228" t="e">
        <f>IF(AJ31&lt;&gt;"✔",DB31-#REF!,DB31-AJ$11)</f>
        <v>#REF!</v>
      </c>
      <c r="FR31" s="228" t="e">
        <f>IF(AL31&lt;&gt;"✔",DD31-#REF!,DD31-AL$11)</f>
        <v>#REF!</v>
      </c>
      <c r="FT31" s="228" t="e">
        <f>IF(AN31&lt;&gt;"✔",DF31-#REF!,DF31-AN$11)</f>
        <v>#REF!</v>
      </c>
      <c r="FV31" s="228" t="e">
        <f>IF(AP31&lt;&gt;"✔",DH31-#REF!,DH31-AP$11)</f>
        <v>#REF!</v>
      </c>
      <c r="FX31" s="228" t="e">
        <f>IF(AR31&lt;&gt;"✔",DJ31-#REF!,DJ31-AR$11)</f>
        <v>#REF!</v>
      </c>
      <c r="FZ31" s="228" t="e">
        <f>IF(AT31&lt;&gt;"✔",DL31-#REF!,DL31-AT$11)</f>
        <v>#REF!</v>
      </c>
      <c r="GB31" s="228" t="e">
        <f>IF(AV31&lt;&gt;"✔",DN31-#REF!,DN31-AV$11)</f>
        <v>#REF!</v>
      </c>
      <c r="GD31" s="228" t="e">
        <f>IF(AX31&lt;&gt;"✔",DP31-#REF!,DP31-AX$11)</f>
        <v>#REF!</v>
      </c>
      <c r="GF31" s="228" t="e">
        <f>IF(AZ31&lt;&gt;"✔",DR31-#REF!,DR31-AZ$11)</f>
        <v>#REF!</v>
      </c>
      <c r="GH31" s="228" t="e">
        <f>IF(BB31&lt;&gt;"✔",DT31-#REF!,DT31-BB$11)</f>
        <v>#REF!</v>
      </c>
      <c r="GJ31" s="228" t="e">
        <f>IF(BD31&lt;&gt;"✔",DV31-#REF!,DV31-BD$11)</f>
        <v>#REF!</v>
      </c>
      <c r="GL31" s="228" t="e">
        <f>IF(BF31&lt;&gt;"✔",DX31-#REF!,DX31-BF$11)</f>
        <v>#REF!</v>
      </c>
      <c r="GN31" s="228" t="e">
        <f>IF(BH31&lt;&gt;"✔",DZ31-#REF!,DZ31-BH$11)</f>
        <v>#REF!</v>
      </c>
      <c r="GP31" s="228" t="e">
        <f>IF(BJ31&lt;&gt;"✔",EB31-#REF!,EB31-BJ$11)</f>
        <v>#REF!</v>
      </c>
      <c r="GR31" s="228" t="e">
        <f>IF(BL31&lt;&gt;"✔",ED31-#REF!,ED31-BL$11)</f>
        <v>#REF!</v>
      </c>
      <c r="GT31" s="228" t="e">
        <f>IF(BN31&lt;&gt;"✔",EF31-#REF!,EF31-BN$11)</f>
        <v>#REF!</v>
      </c>
    </row>
    <row r="32" spans="4:202" ht="4.5" customHeight="1" x14ac:dyDescent="0.25"/>
    <row r="33" spans="4:202" ht="22.5" customHeight="1" x14ac:dyDescent="0.25">
      <c r="D33" s="166" t="s">
        <v>1423</v>
      </c>
      <c r="E33" s="57"/>
      <c r="F33" s="58" t="str">
        <f>INDEX('MCP-Data'!$B$17:$BW$40,MATCH($D33,'MCP-Data'!$B$17:$B$40,0),MATCH(F$10,'MCP-Data'!$B$17:$BW$17,0),1)</f>
        <v>✔</v>
      </c>
      <c r="G33" s="222"/>
      <c r="H33" s="58" t="str">
        <f>INDEX('MCP-Data'!$B$17:$BW$40,MATCH($D33,'MCP-Data'!$B$17:$B$40,0),MATCH(H$10,'MCP-Data'!$B$17:$BW$17,0),1)</f>
        <v>✔</v>
      </c>
      <c r="I33" s="222"/>
      <c r="J33" s="58" t="str">
        <f>INDEX('MCP-Data'!$B$17:$BW$40,MATCH($D33,'MCP-Data'!$B$17:$B$40,0),MATCH(J$10,'MCP-Data'!$B$17:$BW$17,0),1)</f>
        <v>◯</v>
      </c>
      <c r="K33" s="222"/>
      <c r="L33" s="58" t="str">
        <f>INDEX('MCP-Data'!$B$17:$BW$40,MATCH($D33,'MCP-Data'!$B$17:$B$40,0),MATCH(L$10,'MCP-Data'!$B$17:$BW$17,0),1)</f>
        <v>Ø</v>
      </c>
      <c r="M33" s="222"/>
      <c r="N33" s="58" t="str">
        <f>INDEX('MCP-Data'!$B$17:$BW$40,MATCH($D33,'MCP-Data'!$B$17:$B$40,0),MATCH(N$10,'MCP-Data'!$B$17:$BW$17,0),1)</f>
        <v>✔</v>
      </c>
      <c r="O33" s="222"/>
      <c r="P33" s="58" t="str">
        <f>INDEX('MCP-Data'!$B$17:$BW$40,MATCH($D33,'MCP-Data'!$B$17:$B$40,0),MATCH(P$10,'MCP-Data'!$B$17:$BW$17,0),1)</f>
        <v>◯</v>
      </c>
      <c r="Q33" s="222"/>
      <c r="R33" s="58" t="str">
        <f>INDEX('MCP-Data'!$B$17:$BW$40,MATCH($D33,'MCP-Data'!$B$17:$B$40,0),MATCH(R$10,'MCP-Data'!$B$17:$BW$17,0),1)</f>
        <v>✔</v>
      </c>
      <c r="S33" s="222"/>
      <c r="T33" s="58" t="str">
        <f>INDEX('MCP-Data'!$B$17:$BW$40,MATCH($D33,'MCP-Data'!$B$17:$B$40,0),MATCH(T$10,'MCP-Data'!$B$17:$BW$17,0),1)</f>
        <v>Ø</v>
      </c>
      <c r="U33" s="222"/>
      <c r="V33" s="58" t="str">
        <f>INDEX('MCP-Data'!$B$17:$BW$40,MATCH($D33,'MCP-Data'!$B$17:$B$40,0),MATCH(V$10,'MCP-Data'!$B$17:$BW$17,0),1)</f>
        <v>Ø</v>
      </c>
      <c r="W33" s="222"/>
      <c r="X33" s="58" t="str">
        <f>INDEX('MCP-Data'!$B$17:$BW$40,MATCH($D33,'MCP-Data'!$B$17:$B$40,0),MATCH(X$10,'MCP-Data'!$B$17:$BW$17,0),1)</f>
        <v>◯</v>
      </c>
      <c r="Y33" s="222"/>
      <c r="Z33" s="58" t="str">
        <f>INDEX('MCP-Data'!$B$17:$BW$40,MATCH($D33,'MCP-Data'!$B$17:$B$40,0),MATCH(Z$10,'MCP-Data'!$B$17:$BW$17,0),1)</f>
        <v>◯</v>
      </c>
      <c r="AA33" s="222"/>
      <c r="AB33" s="58" t="str">
        <f>INDEX('MCP-Data'!$B$17:$BW$40,MATCH($D33,'MCP-Data'!$B$17:$B$40,0),MATCH(AB$10,'MCP-Data'!$B$17:$BW$17,0),1)</f>
        <v>◯</v>
      </c>
      <c r="AC33" s="222"/>
      <c r="AD33" s="58" t="str">
        <f>INDEX('MCP-Data'!$B$17:$BW$40,MATCH($D33,'MCP-Data'!$B$17:$B$40,0),MATCH(AD$10,'MCP-Data'!$B$17:$BW$17,0),1)</f>
        <v>◯</v>
      </c>
      <c r="AE33" s="222"/>
      <c r="AF33" s="58" t="str">
        <f>INDEX('MCP-Data'!$B$17:$BW$40,MATCH($D33,'MCP-Data'!$B$17:$B$40,0),MATCH(AF$10,'MCP-Data'!$B$17:$BW$17,0),1)</f>
        <v>◯</v>
      </c>
      <c r="AG33" s="222"/>
      <c r="AH33" s="58" t="str">
        <f>INDEX('MCP-Data'!$B$17:$BW$40,MATCH($D33,'MCP-Data'!$B$17:$B$40,0),MATCH(AH$10,'MCP-Data'!$B$17:$BW$17,0),1)</f>
        <v>◯</v>
      </c>
      <c r="AI33" s="222"/>
      <c r="AJ33" s="58" t="str">
        <f>INDEX('MCP-Data'!$B$17:$BW$40,MATCH($D33,'MCP-Data'!$B$17:$B$40,0),MATCH(AJ$10,'MCP-Data'!$B$17:$BW$17,0),1)</f>
        <v>Ø</v>
      </c>
      <c r="AK33" s="222"/>
      <c r="AL33" s="58" t="str">
        <f>INDEX('MCP-Data'!$B$17:$BW$40,MATCH($D33,'MCP-Data'!$B$17:$B$40,0),MATCH(AL$10,'MCP-Data'!$B$17:$BW$17,0),1)</f>
        <v>Ø</v>
      </c>
      <c r="AM33" s="222"/>
      <c r="AN33" s="58" t="str">
        <f>INDEX('MCP-Data'!$B$17:$BW$40,MATCH($D33,'MCP-Data'!$B$17:$B$40,0),MATCH(AN$10,'MCP-Data'!$B$17:$BW$17,0),1)</f>
        <v>Ø</v>
      </c>
      <c r="AO33" s="222"/>
      <c r="AP33" s="58" t="str">
        <f>INDEX('MCP-Data'!$B$17:$BW$40,MATCH($D33,'MCP-Data'!$B$17:$B$40,0),MATCH(AP$10,'MCP-Data'!$B$17:$BW$17,0),1)</f>
        <v>Ø</v>
      </c>
      <c r="AQ33" s="222"/>
      <c r="AR33" s="58" t="str">
        <f>INDEX('MCP-Data'!$B$17:$BW$40,MATCH($D33,'MCP-Data'!$B$17:$B$40,0),MATCH(AR$10,'MCP-Data'!$B$17:$BW$17,0),1)</f>
        <v>Ø</v>
      </c>
      <c r="AS33" s="222"/>
      <c r="AT33" s="58" t="str">
        <f>INDEX('MCP-Data'!$B$17:$BW$40,MATCH($D33,'MCP-Data'!$B$17:$B$40,0),MATCH(AT$10,'MCP-Data'!$B$17:$BW$17,0),1)</f>
        <v>Ø</v>
      </c>
      <c r="AU33" s="222"/>
      <c r="AV33" s="58" t="str">
        <f>INDEX('MCP-Data'!$B$17:$BW$40,MATCH($D33,'MCP-Data'!$B$17:$B$40,0),MATCH(AV$10,'MCP-Data'!$B$17:$BW$17,0),1)</f>
        <v>◯</v>
      </c>
      <c r="AW33" s="222"/>
      <c r="AX33" s="58" t="str">
        <f>INDEX('MCP-Data'!$B$17:$BW$40,MATCH($D33,'MCP-Data'!$B$17:$B$40,0),MATCH(AX$10,'MCP-Data'!$B$17:$BW$17,0),1)</f>
        <v>Ø</v>
      </c>
      <c r="AY33" s="222"/>
      <c r="AZ33" s="58" t="str">
        <f>INDEX('MCP-Data'!$B$17:$BW$40,MATCH($D33,'MCP-Data'!$B$17:$B$40,0),MATCH(AZ$10,'MCP-Data'!$B$17:$BW$17,0),1)</f>
        <v>Ø</v>
      </c>
      <c r="BA33" s="222"/>
      <c r="BB33" s="58" t="str">
        <f>INDEX('MCP-Data'!$B$17:$BW$40,MATCH($D33,'MCP-Data'!$B$17:$B$40,0),MATCH(BB$10,'MCP-Data'!$B$17:$BW$17,0),1)</f>
        <v>Ø</v>
      </c>
      <c r="BC33" s="222"/>
      <c r="BD33" s="58" t="str">
        <f>INDEX('MCP-Data'!$B$17:$BW$40,MATCH($D33,'MCP-Data'!$B$17:$B$40,0),MATCH(BD$10,'MCP-Data'!$B$17:$BW$17,0),1)</f>
        <v>◯</v>
      </c>
      <c r="BE33" s="222"/>
      <c r="BF33" s="58" t="str">
        <f>INDEX('MCP-Data'!$B$17:$BW$40,MATCH($D33,'MCP-Data'!$B$17:$B$40,0),MATCH(BF$10,'MCP-Data'!$B$17:$BW$17,0),1)</f>
        <v>Ø</v>
      </c>
      <c r="BG33" s="222"/>
      <c r="BH33" s="58" t="str">
        <f>INDEX('MCP-Data'!$B$17:$BW$40,MATCH($D33,'MCP-Data'!$B$17:$B$40,0),MATCH(BH$10,'MCP-Data'!$B$17:$BW$17,0),1)</f>
        <v>Ø</v>
      </c>
      <c r="BI33" s="222"/>
      <c r="BJ33" s="58" t="str">
        <f>INDEX('MCP-Data'!$B$17:$BW$40,MATCH($D33,'MCP-Data'!$B$17:$B$40,0),MATCH(BJ$10,'MCP-Data'!$B$17:$BW$17,0),1)</f>
        <v>◯</v>
      </c>
      <c r="BK33" s="222"/>
      <c r="BL33" s="58" t="str">
        <f>INDEX('MCP-Data'!$B$17:$BW$40,MATCH($D33,'MCP-Data'!$B$17:$B$40,0),MATCH(BL$10,'MCP-Data'!$B$17:$BW$17,0),1)</f>
        <v>Ø</v>
      </c>
      <c r="BM33" s="222"/>
      <c r="BN33" s="58" t="str">
        <f>INDEX('MCP-Data'!$B$17:$BW$40,MATCH($D33,'MCP-Data'!$B$17:$B$40,0),MATCH(BN$10,'MCP-Data'!$B$17:$BW$17,0),1)</f>
        <v>◯</v>
      </c>
      <c r="BO33" s="57"/>
      <c r="BP33" s="167"/>
      <c r="BQ33" s="57"/>
      <c r="BR33" s="165"/>
      <c r="BT33" s="227">
        <f>IF(F33="▶",#REF!,IF(F33="■",_xlfn.XLOOKUP("MCP"&amp;$D33&amp;F$10,Data!$F:$F,Data!$T:$T,F$11,0,-1),_xlfn.XLOOKUP("MCP"&amp;$D33&amp;F$10,Data!$F:$F,Data!$U:$U,F$11,0,-1)))</f>
        <v>46121.592361111114</v>
      </c>
      <c r="BV33" s="227">
        <f>IF(H33="▶",#REF!,IF(H33="■",_xlfn.XLOOKUP("MCP"&amp;$D33&amp;H$10,Data!$F:$F,Data!$T:$T,H$11,0,-1),_xlfn.XLOOKUP("MCP"&amp;$D33&amp;H$10,Data!$F:$F,Data!$U:$U,H$11,0,-1)))</f>
        <v>46121.584027777775</v>
      </c>
      <c r="BX33" s="227">
        <f>IF(J33="▶",#REF!,IF(J33="■",_xlfn.XLOOKUP("MCP"&amp;$D33&amp;J$10,Data!$F:$F,Data!$T:$T,J$11,0,-1),_xlfn.XLOOKUP("MCP"&amp;$D33&amp;J$10,Data!$F:$F,Data!$U:$U,J$11,0,-1)))</f>
        <v>46092.999305555553</v>
      </c>
      <c r="BZ33" s="227">
        <f>IF(L33="▶",#REF!,IF(L33="■",_xlfn.XLOOKUP("MCP"&amp;$D33&amp;L$10,Data!$F:$F,Data!$T:$T,L$11,0,-1),_xlfn.XLOOKUP("MCP"&amp;$D33&amp;L$10,Data!$F:$F,Data!$U:$U,L$11,0,-1)))</f>
        <v>46094.999305555553</v>
      </c>
      <c r="CB33" s="227">
        <f>IF(N33="▶",#REF!,IF(N33="■",_xlfn.XLOOKUP("MCP"&amp;$D33&amp;N$10,Data!$F:$F,Data!$T:$T,N$11,0,-1),_xlfn.XLOOKUP("MCP"&amp;$D33&amp;N$10,Data!$F:$F,Data!$U:$U,N$11,0,-1)))</f>
        <v>46121.759722222225</v>
      </c>
      <c r="CD33" s="227">
        <f>IF(P33="▶",#REF!,IF(P33="■",_xlfn.XLOOKUP("MCP"&amp;$D33&amp;P$10,Data!$F:$F,Data!$T:$T,P$11,0,-1),_xlfn.XLOOKUP("MCP"&amp;$D33&amp;P$10,Data!$F:$F,Data!$U:$U,P$11,0,-1)))</f>
        <v>46092.999305555553</v>
      </c>
      <c r="CF33" s="227" t="e">
        <f>IF(#REF!="▶",#REF!,IF(#REF!="■",_xlfn.XLOOKUP("MCP"&amp;$D33&amp;#REF!,Data!$F:$F,Data!$T:$T,#REF!,0,-1),_xlfn.XLOOKUP("MCP"&amp;$D33&amp;#REF!,Data!$F:$F,Data!$U:$U,#REF!,0,-1)))</f>
        <v>#REF!</v>
      </c>
      <c r="CH33" s="227">
        <f>IF(R33="▶",#REF!,IF(R33="■",_xlfn.XLOOKUP("MCP"&amp;$D33&amp;R$10,Data!$F:$F,Data!$T:$T,R$11,0,-1),_xlfn.XLOOKUP("MCP"&amp;$D33&amp;R$10,Data!$F:$F,Data!$U:$U,R$11,0,-1)))</f>
        <v>46122.063194444447</v>
      </c>
      <c r="CJ33" s="227">
        <f>IF(T33="▶",#REF!,IF(T33="■",_xlfn.XLOOKUP("MCP"&amp;$D33&amp;T$10,Data!$F:$F,Data!$T:$T,T$11,0,-1),_xlfn.XLOOKUP("MCP"&amp;$D33&amp;T$10,Data!$F:$F,Data!$U:$U,T$11,0,-1)))</f>
        <v>46094.978472222225</v>
      </c>
      <c r="CL33" s="227">
        <f>IF(V33="▶",#REF!,IF(V33="■",_xlfn.XLOOKUP("MCP"&amp;$D33&amp;V$10,Data!$F:$F,Data!$T:$T,V$11,0,-1),_xlfn.XLOOKUP("MCP"&amp;$D33&amp;V$10,Data!$F:$F,Data!$U:$U,V$11,0,-1)))</f>
        <v>46094.978472222225</v>
      </c>
      <c r="CN33" s="227">
        <f>IF(X33="▶",#REF!,IF(X33="■",_xlfn.XLOOKUP("MCP"&amp;$D33&amp;X$10,Data!$F:$F,Data!$T:$T,X$11,0,-1),_xlfn.XLOOKUP("MCP"&amp;$D33&amp;X$10,Data!$F:$F,Data!$U:$U,X$11,0,-1)))</f>
        <v>46099.999305555553</v>
      </c>
      <c r="CP33" s="227">
        <f>IF(Z33="▶",#REF!,IF(Z33="■",_xlfn.XLOOKUP("MCP"&amp;$D33&amp;Z$10,Data!$F:$F,Data!$T:$T,Z$11,0,-1),_xlfn.XLOOKUP("MCP"&amp;$D33&amp;Z$10,Data!$F:$F,Data!$U:$U,Z$11,0,-1)))</f>
        <v>46099.999305555553</v>
      </c>
      <c r="CR33" s="227">
        <f>IF(AB33="▶",#REF!,IF(AB33="■",_xlfn.XLOOKUP("MCP"&amp;$D33&amp;AB$10,Data!$F:$F,Data!$T:$T,AB$11,0,-1),_xlfn.XLOOKUP("MCP"&amp;$D33&amp;AB$10,Data!$F:$F,Data!$U:$U,AB$11,0,-1)))</f>
        <v>46100.999305555553</v>
      </c>
      <c r="CT33" s="227">
        <f>IF(AD33="▶",#REF!,IF(AD33="■",_xlfn.XLOOKUP("MCP"&amp;$D33&amp;AD$10,Data!$F:$F,Data!$T:$T,AD$11,0,-1),_xlfn.XLOOKUP("MCP"&amp;$D33&amp;AD$10,Data!$F:$F,Data!$U:$U,AD$11,0,-1)))</f>
        <v>46098.999305555553</v>
      </c>
      <c r="CV33" s="227">
        <f>IF(AF33="▶",#REF!,IF(AF33="■",_xlfn.XLOOKUP("MCP"&amp;$D33&amp;AF$10,Data!$F:$F,Data!$T:$T,AF$11,0,-1),_xlfn.XLOOKUP("MCP"&amp;$D33&amp;AF$10,Data!$F:$F,Data!$U:$U,AF$11,0,-1)))</f>
        <v>46092.999305555553</v>
      </c>
      <c r="CX33" s="227">
        <f>IF(AH33="▶",#REF!,IF(AH33="■",_xlfn.XLOOKUP("MCP"&amp;$D33&amp;AH$10,Data!$F:$F,Data!$T:$T,AH$11,0,-1),_xlfn.XLOOKUP("MCP"&amp;$D33&amp;AH$10,Data!$F:$F,Data!$U:$U,AH$11,0,-1)))</f>
        <v>46100.999305555553</v>
      </c>
      <c r="CZ33" s="227" t="e">
        <f>IF(#REF!="▶",#REF!,IF(#REF!="■",_xlfn.XLOOKUP("MCP"&amp;$D33&amp;#REF!,Data!$F:$F,Data!$T:$T,#REF!,0,-1),_xlfn.XLOOKUP("MCP"&amp;$D33&amp;#REF!,Data!$F:$F,Data!$U:$U,#REF!,0,-1)))</f>
        <v>#REF!</v>
      </c>
      <c r="DB33" s="227">
        <f>IF(AJ33="▶",#REF!,IF(AJ33="■",_xlfn.XLOOKUP("MCP"&amp;$D33&amp;AJ$10,Data!$F:$F,Data!$T:$T,AJ$11,0,-1),_xlfn.XLOOKUP("MCP"&amp;$D33&amp;AJ$10,Data!$F:$F,Data!$U:$U,AJ$11,0,-1)))</f>
        <v>46108.999305555553</v>
      </c>
      <c r="DD33" s="227">
        <f>IF(AL33="▶",#REF!,IF(AL33="■",_xlfn.XLOOKUP("MCP"&amp;$D33&amp;AL$10,Data!$F:$F,Data!$T:$T,AL$11,0,-1),_xlfn.XLOOKUP("MCP"&amp;$D33&amp;AL$10,Data!$F:$F,Data!$U:$U,AL$11,0,-1)))</f>
        <v>46108.999305555553</v>
      </c>
      <c r="DF33" s="227">
        <f>IF(AN33="▶",#REF!,IF(AN33="■",_xlfn.XLOOKUP("MCP"&amp;$D33&amp;AN$10,Data!$F:$F,Data!$T:$T,AN$11,0,-1),_xlfn.XLOOKUP("MCP"&amp;$D33&amp;AN$10,Data!$F:$F,Data!$U:$U,AN$11,0,-1)))</f>
        <v>46108.999305555553</v>
      </c>
      <c r="DH33" s="227">
        <f>IF(AP33="▶",#REF!,IF(AP33="■",_xlfn.XLOOKUP("MCP"&amp;$D33&amp;AP$10,Data!$F:$F,Data!$T:$T,AP$11,0,-1),_xlfn.XLOOKUP("MCP"&amp;$D33&amp;AP$10,Data!$F:$F,Data!$U:$U,AP$11,0,-1)))</f>
        <v>46108.999305555553</v>
      </c>
      <c r="DJ33" s="227">
        <f>IF(AR33="▶",#REF!,IF(AR33="■",_xlfn.XLOOKUP("MCP"&amp;$D33&amp;AR$10,Data!$F:$F,Data!$T:$T,AR$11,0,-1),_xlfn.XLOOKUP("MCP"&amp;$D33&amp;AR$10,Data!$F:$F,Data!$U:$U,AR$11,0,-1)))</f>
        <v>46108.999305555553</v>
      </c>
      <c r="DL33" s="227">
        <f>IF(AT33="▶",#REF!,IF(AT33="■",_xlfn.XLOOKUP("MCP"&amp;$D33&amp;AT$10,Data!$F:$F,Data!$T:$T,AT$11,0,-1),_xlfn.XLOOKUP("MCP"&amp;$D33&amp;AT$10,Data!$F:$F,Data!$U:$U,AT$11,0,-1)))</f>
        <v>46108.999305555553</v>
      </c>
      <c r="DN33" s="227">
        <f>IF(AV33="▶",#REF!,IF(AV33="■",_xlfn.XLOOKUP("MCP"&amp;$D33&amp;AV$10,Data!$F:$F,Data!$T:$T,AV$11,0,-1),_xlfn.XLOOKUP("MCP"&amp;$D33&amp;AV$10,Data!$F:$F,Data!$U:$U,AV$11,0,-1)))</f>
        <v>46108.999305555553</v>
      </c>
      <c r="DP33" s="227">
        <f>IF(AX33="▶",#REF!,IF(AX33="■",_xlfn.XLOOKUP("MCP"&amp;$D33&amp;AX$10,Data!$F:$F,Data!$T:$T,AX$11,0,-1),_xlfn.XLOOKUP("MCP"&amp;$D33&amp;AX$10,Data!$F:$F,Data!$U:$U,AX$11,0,-1)))</f>
        <v>46108.999305555553</v>
      </c>
      <c r="DR33" s="227">
        <f>IF(AZ33="▶",#REF!,IF(AZ33="■",_xlfn.XLOOKUP("MCP"&amp;$D33&amp;AZ$10,Data!$F:$F,Data!$T:$T,AZ$11,0,-1),_xlfn.XLOOKUP("MCP"&amp;$D33&amp;AZ$10,Data!$F:$F,Data!$U:$U,AZ$11,0,-1)))</f>
        <v>46108.999305555553</v>
      </c>
      <c r="DT33" s="227">
        <f>IF(BB33="▶",#REF!,IF(BB33="■",_xlfn.XLOOKUP("MCP"&amp;$D33&amp;BB$10,Data!$F:$F,Data!$T:$T,BB$11,0,-1),_xlfn.XLOOKUP("MCP"&amp;$D33&amp;BB$10,Data!$F:$F,Data!$U:$U,BB$11,0,-1)))</f>
        <v>46108.999305555553</v>
      </c>
      <c r="DV33" s="227">
        <f>IF(BD33="▶",#REF!,IF(BD33="■",_xlfn.XLOOKUP("MCP"&amp;$D33&amp;BD$10,Data!$F:$F,Data!$T:$T,BD$11,0,-1),_xlfn.XLOOKUP("MCP"&amp;$D33&amp;BD$10,Data!$F:$F,Data!$U:$U,BD$11,0,-1)))</f>
        <v>46108.999305555553</v>
      </c>
      <c r="DX33" s="227">
        <f>IF(BF33="▶",#REF!,IF(BF33="■",_xlfn.XLOOKUP("MCP"&amp;$D33&amp;BF$10,Data!$F:$F,Data!$T:$T,BF$11,0,-1),_xlfn.XLOOKUP("MCP"&amp;$D33&amp;BF$10,Data!$F:$F,Data!$U:$U,BF$11,0,-1)))</f>
        <v>46134.999305555553</v>
      </c>
      <c r="DZ33" s="227">
        <f>IF(BH33="▶",#REF!,IF(BH33="■",_xlfn.XLOOKUP("MCP"&amp;$D33&amp;BH$10,Data!$F:$F,Data!$T:$T,BH$11,0,-1),_xlfn.XLOOKUP("MCP"&amp;$D33&amp;BH$10,Data!$F:$F,Data!$U:$U,BH$11,0,-1)))</f>
        <v>46134.999305555553</v>
      </c>
      <c r="EB33" s="227">
        <f>IF(BJ33="▶",#REF!,IF(BJ33="■",_xlfn.XLOOKUP("MCP"&amp;$D33&amp;BJ$10,Data!$F:$F,Data!$T:$T,BJ$11,0,-1),_xlfn.XLOOKUP("MCP"&amp;$D33&amp;BJ$10,Data!$F:$F,Data!$U:$U,BJ$11,0,-1)))</f>
        <v>45036.999305555553</v>
      </c>
      <c r="ED33" s="227">
        <f>IF(BL33="▶",#REF!,IF(BL33="■",_xlfn.XLOOKUP("MCP"&amp;$D33&amp;BL$10,Data!$F:$F,Data!$T:$T,BL$11,0,-1),_xlfn.XLOOKUP("MCP"&amp;$D33&amp;BL$10,Data!$F:$F,Data!$U:$U,BL$11,0,-1)))</f>
        <v>45036.999305555553</v>
      </c>
      <c r="EF33" s="227">
        <f>IF(BN33="▶",#REF!,IF(BN33="■",_xlfn.XLOOKUP("MCP"&amp;$D33&amp;BN$10,Data!$F:$F,Data!$T:$T,BN$11,0,-1),_xlfn.XLOOKUP("MCP"&amp;$D33&amp;BN$10,Data!$F:$F,Data!$U:$U,BN$11,0,-1)))</f>
        <v>46141.999305555553</v>
      </c>
      <c r="EH33" s="228">
        <f>IF(F33&lt;&gt;"✔",BT33-#REF!,BT33-F$11)</f>
        <v>34.593055555560568</v>
      </c>
      <c r="EJ33" s="228">
        <f>IF(H33&lt;&gt;"✔",BV33-#REF!,BV33-H$11)</f>
        <v>34.584722222221899</v>
      </c>
      <c r="EL33" s="228" t="e">
        <f>IF(J33&lt;&gt;"✔",BX33-#REF!,BX33-J$11)</f>
        <v>#REF!</v>
      </c>
      <c r="EN33" s="228" t="e">
        <f>IF(L33&lt;&gt;"✔",BZ33-#REF!,BZ33-L$11)</f>
        <v>#REF!</v>
      </c>
      <c r="EP33" s="228">
        <f>IF(N33&lt;&gt;"✔",CB33-#REF!,CB33-N$11)</f>
        <v>30.760416666671517</v>
      </c>
      <c r="ER33" s="228" t="e">
        <f>IF(P33&lt;&gt;"✔",CD33-#REF!,CD33-P$11)</f>
        <v>#REF!</v>
      </c>
      <c r="ET33" s="228" t="e">
        <f>IF(#REF!&lt;&gt;"✔",CF33-#REF!,CF33-#REF!)</f>
        <v>#REF!</v>
      </c>
      <c r="EV33" s="228">
        <f>IF(R33&lt;&gt;"✔",CH33-#REF!,CH33-R$11)</f>
        <v>29.063888888893416</v>
      </c>
      <c r="EX33" s="228" t="e">
        <f>IF(T33&lt;&gt;"✔",CJ33-#REF!,CJ33-T$11)</f>
        <v>#REF!</v>
      </c>
      <c r="EZ33" s="228" t="e">
        <f>IF(V33&lt;&gt;"✔",CL33-#REF!,CL33-V$11)</f>
        <v>#REF!</v>
      </c>
      <c r="FB33" s="228" t="e">
        <f>IF(X33&lt;&gt;"✔",CN33-#REF!,CN33-X$11)</f>
        <v>#REF!</v>
      </c>
      <c r="FD33" s="228" t="e">
        <f>IF(Z33&lt;&gt;"✔",CP33-#REF!,CP33-Z$11)</f>
        <v>#REF!</v>
      </c>
      <c r="FF33" s="228" t="e">
        <f>IF(AB33&lt;&gt;"✔",CR33-#REF!,CR33-AB$11)</f>
        <v>#REF!</v>
      </c>
      <c r="FH33" s="228" t="e">
        <f>IF(AD33&lt;&gt;"✔",CT33-#REF!,CT33-AD$11)</f>
        <v>#REF!</v>
      </c>
      <c r="FJ33" s="228" t="e">
        <f>IF(AF33&lt;&gt;"✔",CV33-#REF!,CV33-AF$11)</f>
        <v>#REF!</v>
      </c>
      <c r="FL33" s="228" t="e">
        <f>IF(AH33&lt;&gt;"✔",CX33-#REF!,CX33-AH$11)</f>
        <v>#REF!</v>
      </c>
      <c r="FN33" s="228" t="e">
        <f>IF(#REF!&lt;&gt;"✔",CZ33-#REF!,CZ33-#REF!)</f>
        <v>#REF!</v>
      </c>
      <c r="FP33" s="228" t="e">
        <f>IF(AJ33&lt;&gt;"✔",DB33-#REF!,DB33-AJ$11)</f>
        <v>#REF!</v>
      </c>
      <c r="FR33" s="228" t="e">
        <f>IF(AL33&lt;&gt;"✔",DD33-#REF!,DD33-AL$11)</f>
        <v>#REF!</v>
      </c>
      <c r="FT33" s="228" t="e">
        <f>IF(AN33&lt;&gt;"✔",DF33-#REF!,DF33-AN$11)</f>
        <v>#REF!</v>
      </c>
      <c r="FV33" s="228" t="e">
        <f>IF(AP33&lt;&gt;"✔",DH33-#REF!,DH33-AP$11)</f>
        <v>#REF!</v>
      </c>
      <c r="FX33" s="228" t="e">
        <f>IF(AR33&lt;&gt;"✔",DJ33-#REF!,DJ33-AR$11)</f>
        <v>#REF!</v>
      </c>
      <c r="FZ33" s="228" t="e">
        <f>IF(AT33&lt;&gt;"✔",DL33-#REF!,DL33-AT$11)</f>
        <v>#REF!</v>
      </c>
      <c r="GB33" s="228" t="e">
        <f>IF(AV33&lt;&gt;"✔",DN33-#REF!,DN33-AV$11)</f>
        <v>#REF!</v>
      </c>
      <c r="GD33" s="228" t="e">
        <f>IF(AX33&lt;&gt;"✔",DP33-#REF!,DP33-AX$11)</f>
        <v>#REF!</v>
      </c>
      <c r="GF33" s="228" t="e">
        <f>IF(AZ33&lt;&gt;"✔",DR33-#REF!,DR33-AZ$11)</f>
        <v>#REF!</v>
      </c>
      <c r="GH33" s="228" t="e">
        <f>IF(BB33&lt;&gt;"✔",DT33-#REF!,DT33-BB$11)</f>
        <v>#REF!</v>
      </c>
      <c r="GJ33" s="228" t="e">
        <f>IF(BD33&lt;&gt;"✔",DV33-#REF!,DV33-BD$11)</f>
        <v>#REF!</v>
      </c>
      <c r="GL33" s="228" t="e">
        <f>IF(BF33&lt;&gt;"✔",DX33-#REF!,DX33-BF$11)</f>
        <v>#REF!</v>
      </c>
      <c r="GN33" s="228" t="e">
        <f>IF(BH33&lt;&gt;"✔",DZ33-#REF!,DZ33-BH$11)</f>
        <v>#REF!</v>
      </c>
      <c r="GP33" s="228" t="e">
        <f>IF(BJ33&lt;&gt;"✔",EB33-#REF!,EB33-BJ$11)</f>
        <v>#REF!</v>
      </c>
      <c r="GR33" s="228" t="e">
        <f>IF(BL33&lt;&gt;"✔",ED33-#REF!,ED33-BL$11)</f>
        <v>#REF!</v>
      </c>
      <c r="GT33" s="228" t="e">
        <f>IF(BN33&lt;&gt;"✔",EF33-#REF!,EF33-BN$11)</f>
        <v>#REF!</v>
      </c>
    </row>
    <row r="34" spans="4:202" ht="4.5" customHeight="1" x14ac:dyDescent="0.25"/>
    <row r="35" spans="4:202" ht="22.5" customHeight="1" x14ac:dyDescent="0.25">
      <c r="D35" s="166" t="s">
        <v>1626</v>
      </c>
      <c r="E35" s="57"/>
      <c r="F35" s="58" t="str">
        <f>INDEX('MCP-Data'!$B$17:$BW$40,MATCH($D35,'MCP-Data'!$B$17:$B$40,0),MATCH(F$10,'MCP-Data'!$B$17:$BW$17,0),1)</f>
        <v>✔</v>
      </c>
      <c r="G35" s="222"/>
      <c r="H35" s="58" t="str">
        <f>INDEX('MCP-Data'!$B$17:$BW$40,MATCH($D35,'MCP-Data'!$B$17:$B$40,0),MATCH(H$10,'MCP-Data'!$B$17:$BW$17,0),1)</f>
        <v>✔</v>
      </c>
      <c r="I35" s="222"/>
      <c r="J35" s="58" t="str">
        <f>INDEX('MCP-Data'!$B$17:$BW$40,MATCH($D35,'MCP-Data'!$B$17:$B$40,0),MATCH(J$10,'MCP-Data'!$B$17:$BW$17,0),1)</f>
        <v>◯</v>
      </c>
      <c r="K35" s="222"/>
      <c r="L35" s="58" t="str">
        <f>INDEX('MCP-Data'!$B$17:$BW$40,MATCH($D35,'MCP-Data'!$B$17:$B$40,0),MATCH(L$10,'MCP-Data'!$B$17:$BW$17,0),1)</f>
        <v>◯</v>
      </c>
      <c r="M35" s="222"/>
      <c r="N35" s="58" t="str">
        <f>INDEX('MCP-Data'!$B$17:$BW$40,MATCH($D35,'MCP-Data'!$B$17:$B$40,0),MATCH(N$10,'MCP-Data'!$B$17:$BW$17,0),1)</f>
        <v>✔</v>
      </c>
      <c r="O35" s="222"/>
      <c r="P35" s="58" t="str">
        <f>INDEX('MCP-Data'!$B$17:$BW$40,MATCH($D35,'MCP-Data'!$B$17:$B$40,0),MATCH(P$10,'MCP-Data'!$B$17:$BW$17,0),1)</f>
        <v>◯</v>
      </c>
      <c r="Q35" s="222"/>
      <c r="R35" s="58" t="str">
        <f>INDEX('MCP-Data'!$B$17:$BW$40,MATCH($D35,'MCP-Data'!$B$17:$B$40,0),MATCH(R$10,'MCP-Data'!$B$17:$BW$17,0),1)</f>
        <v>✔</v>
      </c>
      <c r="S35" s="222"/>
      <c r="T35" s="58" t="str">
        <f>INDEX('MCP-Data'!$B$17:$BW$40,MATCH($D35,'MCP-Data'!$B$17:$B$40,0),MATCH(T$10,'MCP-Data'!$B$17:$BW$17,0),1)</f>
        <v>✔</v>
      </c>
      <c r="U35" s="222"/>
      <c r="V35" s="58" t="str">
        <f>INDEX('MCP-Data'!$B$17:$BW$40,MATCH($D35,'MCP-Data'!$B$17:$B$40,0),MATCH(V$10,'MCP-Data'!$B$17:$BW$17,0),1)</f>
        <v>◯</v>
      </c>
      <c r="W35" s="222"/>
      <c r="X35" s="58" t="str">
        <f>INDEX('MCP-Data'!$B$17:$BW$40,MATCH($D35,'MCP-Data'!$B$17:$B$40,0),MATCH(X$10,'MCP-Data'!$B$17:$BW$17,0),1)</f>
        <v>◯</v>
      </c>
      <c r="Y35" s="222"/>
      <c r="Z35" s="58" t="str">
        <f>INDEX('MCP-Data'!$B$17:$BW$40,MATCH($D35,'MCP-Data'!$B$17:$B$40,0),MATCH(Z$10,'MCP-Data'!$B$17:$BW$17,0),1)</f>
        <v>◯</v>
      </c>
      <c r="AA35" s="222"/>
      <c r="AB35" s="58" t="str">
        <f>INDEX('MCP-Data'!$B$17:$BW$40,MATCH($D35,'MCP-Data'!$B$17:$B$40,0),MATCH(AB$10,'MCP-Data'!$B$17:$BW$17,0),1)</f>
        <v>◯</v>
      </c>
      <c r="AC35" s="222"/>
      <c r="AD35" s="58" t="str">
        <f>INDEX('MCP-Data'!$B$17:$BW$40,MATCH($D35,'MCP-Data'!$B$17:$B$40,0),MATCH(AD$10,'MCP-Data'!$B$17:$BW$17,0),1)</f>
        <v>◯</v>
      </c>
      <c r="AE35" s="222"/>
      <c r="AF35" s="58" t="str">
        <f>INDEX('MCP-Data'!$B$17:$BW$40,MATCH($D35,'MCP-Data'!$B$17:$B$40,0),MATCH(AF$10,'MCP-Data'!$B$17:$BW$17,0),1)</f>
        <v>◯</v>
      </c>
      <c r="AG35" s="222"/>
      <c r="AH35" s="58" t="str">
        <f>INDEX('MCP-Data'!$B$17:$BW$40,MATCH($D35,'MCP-Data'!$B$17:$B$40,0),MATCH(AH$10,'MCP-Data'!$B$17:$BW$17,0),1)</f>
        <v>◯</v>
      </c>
      <c r="AI35" s="222"/>
      <c r="AJ35" s="58" t="str">
        <f>INDEX('MCP-Data'!$B$17:$BW$40,MATCH($D35,'MCP-Data'!$B$17:$B$40,0),MATCH(AJ$10,'MCP-Data'!$B$17:$BW$17,0),1)</f>
        <v>◯</v>
      </c>
      <c r="AK35" s="222"/>
      <c r="AL35" s="58" t="str">
        <f>INDEX('MCP-Data'!$B$17:$BW$40,MATCH($D35,'MCP-Data'!$B$17:$B$40,0),MATCH(AL$10,'MCP-Data'!$B$17:$BW$17,0),1)</f>
        <v>◯</v>
      </c>
      <c r="AM35" s="222"/>
      <c r="AN35" s="58" t="str">
        <f>INDEX('MCP-Data'!$B$17:$BW$40,MATCH($D35,'MCP-Data'!$B$17:$B$40,0),MATCH(AN$10,'MCP-Data'!$B$17:$BW$17,0),1)</f>
        <v>Ø</v>
      </c>
      <c r="AO35" s="222"/>
      <c r="AP35" s="58" t="str">
        <f>INDEX('MCP-Data'!$B$17:$BW$40,MATCH($D35,'MCP-Data'!$B$17:$B$40,0),MATCH(AP$10,'MCP-Data'!$B$17:$BW$17,0),1)</f>
        <v>Ø</v>
      </c>
      <c r="AQ35" s="222"/>
      <c r="AR35" s="58" t="str">
        <f>INDEX('MCP-Data'!$B$17:$BW$40,MATCH($D35,'MCP-Data'!$B$17:$B$40,0),MATCH(AR$10,'MCP-Data'!$B$17:$BW$17,0),1)</f>
        <v>Ø</v>
      </c>
      <c r="AS35" s="222"/>
      <c r="AT35" s="58" t="str">
        <f>INDEX('MCP-Data'!$B$17:$BW$40,MATCH($D35,'MCP-Data'!$B$17:$B$40,0),MATCH(AT$10,'MCP-Data'!$B$17:$BW$17,0),1)</f>
        <v>Ø</v>
      </c>
      <c r="AU35" s="222"/>
      <c r="AV35" s="58" t="str">
        <f>INDEX('MCP-Data'!$B$17:$BW$40,MATCH($D35,'MCP-Data'!$B$17:$B$40,0),MATCH(AV$10,'MCP-Data'!$B$17:$BW$17,0),1)</f>
        <v>Ø</v>
      </c>
      <c r="AW35" s="222"/>
      <c r="AX35" s="58" t="str">
        <f>INDEX('MCP-Data'!$B$17:$BW$40,MATCH($D35,'MCP-Data'!$B$17:$B$40,0),MATCH(AX$10,'MCP-Data'!$B$17:$BW$17,0),1)</f>
        <v>Ø</v>
      </c>
      <c r="AY35" s="222"/>
      <c r="AZ35" s="58" t="str">
        <f>INDEX('MCP-Data'!$B$17:$BW$40,MATCH($D35,'MCP-Data'!$B$17:$B$40,0),MATCH(AZ$10,'MCP-Data'!$B$17:$BW$17,0),1)</f>
        <v>◯</v>
      </c>
      <c r="BA35" s="222"/>
      <c r="BB35" s="58" t="str">
        <f>INDEX('MCP-Data'!$B$17:$BW$40,MATCH($D35,'MCP-Data'!$B$17:$B$40,0),MATCH(BB$10,'MCP-Data'!$B$17:$BW$17,0),1)</f>
        <v>◯</v>
      </c>
      <c r="BC35" s="222"/>
      <c r="BD35" s="58" t="str">
        <f>INDEX('MCP-Data'!$B$17:$BW$40,MATCH($D35,'MCP-Data'!$B$17:$B$40,0),MATCH(BD$10,'MCP-Data'!$B$17:$BW$17,0),1)</f>
        <v>Ø</v>
      </c>
      <c r="BE35" s="222"/>
      <c r="BF35" s="58" t="str">
        <f>INDEX('MCP-Data'!$B$17:$BW$40,MATCH($D35,'MCP-Data'!$B$17:$B$40,0),MATCH(BF$10,'MCP-Data'!$B$17:$BW$17,0),1)</f>
        <v>◯</v>
      </c>
      <c r="BG35" s="222"/>
      <c r="BH35" s="58" t="str">
        <f>INDEX('MCP-Data'!$B$17:$BW$40,MATCH($D35,'MCP-Data'!$B$17:$B$40,0),MATCH(BH$10,'MCP-Data'!$B$17:$BW$17,0),1)</f>
        <v>◯</v>
      </c>
      <c r="BI35" s="222"/>
      <c r="BJ35" s="58" t="str">
        <f>INDEX('MCP-Data'!$B$17:$BW$40,MATCH($D35,'MCP-Data'!$B$17:$B$40,0),MATCH(BJ$10,'MCP-Data'!$B$17:$BW$17,0),1)</f>
        <v>◯</v>
      </c>
      <c r="BK35" s="222"/>
      <c r="BL35" s="58" t="str">
        <f>INDEX('MCP-Data'!$B$17:$BW$40,MATCH($D35,'MCP-Data'!$B$17:$B$40,0),MATCH(BL$10,'MCP-Data'!$B$17:$BW$17,0),1)</f>
        <v>Ø</v>
      </c>
      <c r="BM35" s="222"/>
      <c r="BN35" s="58" t="str">
        <f>INDEX('MCP-Data'!$B$17:$BW$40,MATCH($D35,'MCP-Data'!$B$17:$B$40,0),MATCH(BN$10,'MCP-Data'!$B$17:$BW$17,0),1)</f>
        <v>◯</v>
      </c>
      <c r="BO35" s="57"/>
      <c r="BP35" s="167"/>
      <c r="BQ35" s="57"/>
      <c r="BR35" s="165"/>
      <c r="BT35" s="227">
        <f>IF(F35="▶",#REF!,IF(F35="■",_xlfn.XLOOKUP("MCP"&amp;$D35&amp;F$10,Data!$F:$F,Data!$T:$T,F$11,0,-1),_xlfn.XLOOKUP("MCP"&amp;$D35&amp;F$10,Data!$F:$F,Data!$U:$U,F$11,0,-1)))</f>
        <v>46121.495833333334</v>
      </c>
      <c r="BV35" s="227">
        <f>IF(H35="▶",#REF!,IF(H35="■",_xlfn.XLOOKUP("MCP"&amp;$D35&amp;H$10,Data!$F:$F,Data!$T:$T,H$11,0,-1),_xlfn.XLOOKUP("MCP"&amp;$D35&amp;H$10,Data!$F:$F,Data!$U:$U,H$11,0,-1)))</f>
        <v>46121.556944444441</v>
      </c>
      <c r="BX35" s="227">
        <f>IF(J35="▶",#REF!,IF(J35="■",_xlfn.XLOOKUP("MCP"&amp;$D35&amp;J$10,Data!$F:$F,Data!$T:$T,J$11,0,-1),_xlfn.XLOOKUP("MCP"&amp;$D35&amp;J$10,Data!$F:$F,Data!$U:$U,J$11,0,-1)))</f>
        <v>46092.999305555553</v>
      </c>
      <c r="BZ35" s="227">
        <f>IF(L35="▶",#REF!,IF(L35="■",_xlfn.XLOOKUP("MCP"&amp;$D35&amp;L$10,Data!$F:$F,Data!$T:$T,L$11,0,-1),_xlfn.XLOOKUP("MCP"&amp;$D35&amp;L$10,Data!$F:$F,Data!$U:$U,L$11,0,-1)))</f>
        <v>46094.999305555553</v>
      </c>
      <c r="CB35" s="227">
        <f>IF(N35="▶",#REF!,IF(N35="■",_xlfn.XLOOKUP("MCP"&amp;$D35&amp;N$10,Data!$F:$F,Data!$T:$T,N$11,0,-1),_xlfn.XLOOKUP("MCP"&amp;$D35&amp;N$10,Data!$F:$F,Data!$U:$U,N$11,0,-1)))</f>
        <v>46121.60833333333</v>
      </c>
      <c r="CD35" s="227">
        <f>IF(P35="▶",#REF!,IF(P35="■",_xlfn.XLOOKUP("MCP"&amp;$D35&amp;P$10,Data!$F:$F,Data!$T:$T,P$11,0,-1),_xlfn.XLOOKUP("MCP"&amp;$D35&amp;P$10,Data!$F:$F,Data!$U:$U,P$11,0,-1)))</f>
        <v>46092.999305555553</v>
      </c>
      <c r="CF35" s="227" t="e">
        <f>IF(#REF!="▶",#REF!,IF(#REF!="■",_xlfn.XLOOKUP("MCP"&amp;$D35&amp;#REF!,Data!$F:$F,Data!$T:$T,#REF!,0,-1),_xlfn.XLOOKUP("MCP"&amp;$D35&amp;#REF!,Data!$F:$F,Data!$U:$U,#REF!,0,-1)))</f>
        <v>#REF!</v>
      </c>
      <c r="CH35" s="227">
        <f>IF(R35="▶",#REF!,IF(R35="■",_xlfn.XLOOKUP("MCP"&amp;$D35&amp;R$10,Data!$F:$F,Data!$T:$T,R$11,0,-1),_xlfn.XLOOKUP("MCP"&amp;$D35&amp;R$10,Data!$F:$F,Data!$U:$U,R$11,0,-1)))</f>
        <v>46121.826388888891</v>
      </c>
      <c r="CJ35" s="227">
        <f>IF(T35="▶",#REF!,IF(T35="■",_xlfn.XLOOKUP("MCP"&amp;$D35&amp;T$10,Data!$F:$F,Data!$T:$T,T$11,0,-1),_xlfn.XLOOKUP("MCP"&amp;$D35&amp;T$10,Data!$F:$F,Data!$U:$U,T$11,0,-1)))</f>
        <v>46122.117361111108</v>
      </c>
      <c r="CL35" s="227">
        <f>IF(V35="▶",#REF!,IF(V35="■",_xlfn.XLOOKUP("MCP"&amp;$D35&amp;V$10,Data!$F:$F,Data!$T:$T,V$11,0,-1),_xlfn.XLOOKUP("MCP"&amp;$D35&amp;V$10,Data!$F:$F,Data!$U:$U,V$11,0,-1)))</f>
        <v>46094.978472222225</v>
      </c>
      <c r="CN35" s="227">
        <f>IF(X35="▶",#REF!,IF(X35="■",_xlfn.XLOOKUP("MCP"&amp;$D35&amp;X$10,Data!$F:$F,Data!$T:$T,X$11,0,-1),_xlfn.XLOOKUP("MCP"&amp;$D35&amp;X$10,Data!$F:$F,Data!$U:$U,X$11,0,-1)))</f>
        <v>46099.999305555553</v>
      </c>
      <c r="CP35" s="227">
        <f>IF(Z35="▶",#REF!,IF(Z35="■",_xlfn.XLOOKUP("MCP"&amp;$D35&amp;Z$10,Data!$F:$F,Data!$T:$T,Z$11,0,-1),_xlfn.XLOOKUP("MCP"&amp;$D35&amp;Z$10,Data!$F:$F,Data!$U:$U,Z$11,0,-1)))</f>
        <v>46099.999305555553</v>
      </c>
      <c r="CR35" s="227">
        <f>IF(AB35="▶",#REF!,IF(AB35="■",_xlfn.XLOOKUP("MCP"&amp;$D35&amp;AB$10,Data!$F:$F,Data!$T:$T,AB$11,0,-1),_xlfn.XLOOKUP("MCP"&amp;$D35&amp;AB$10,Data!$F:$F,Data!$U:$U,AB$11,0,-1)))</f>
        <v>46100.999305555553</v>
      </c>
      <c r="CT35" s="227">
        <f>IF(AD35="▶",#REF!,IF(AD35="■",_xlfn.XLOOKUP("MCP"&amp;$D35&amp;AD$10,Data!$F:$F,Data!$T:$T,AD$11,0,-1),_xlfn.XLOOKUP("MCP"&amp;$D35&amp;AD$10,Data!$F:$F,Data!$U:$U,AD$11,0,-1)))</f>
        <v>46098.999305555553</v>
      </c>
      <c r="CV35" s="227">
        <f>IF(AF35="▶",#REF!,IF(AF35="■",_xlfn.XLOOKUP("MCP"&amp;$D35&amp;AF$10,Data!$F:$F,Data!$T:$T,AF$11,0,-1),_xlfn.XLOOKUP("MCP"&amp;$D35&amp;AF$10,Data!$F:$F,Data!$U:$U,AF$11,0,-1)))</f>
        <v>46092.999305555553</v>
      </c>
      <c r="CX35" s="227">
        <f>IF(AH35="▶",#REF!,IF(AH35="■",_xlfn.XLOOKUP("MCP"&amp;$D35&amp;AH$10,Data!$F:$F,Data!$T:$T,AH$11,0,-1),_xlfn.XLOOKUP("MCP"&amp;$D35&amp;AH$10,Data!$F:$F,Data!$U:$U,AH$11,0,-1)))</f>
        <v>46100.999305555553</v>
      </c>
      <c r="CZ35" s="227" t="e">
        <f>IF(#REF!="▶",#REF!,IF(#REF!="■",_xlfn.XLOOKUP("MCP"&amp;$D35&amp;#REF!,Data!$F:$F,Data!$T:$T,#REF!,0,-1),_xlfn.XLOOKUP("MCP"&amp;$D35&amp;#REF!,Data!$F:$F,Data!$U:$U,#REF!,0,-1)))</f>
        <v>#REF!</v>
      </c>
      <c r="DB35" s="227">
        <f>IF(AJ35="▶",#REF!,IF(AJ35="■",_xlfn.XLOOKUP("MCP"&amp;$D35&amp;AJ$10,Data!$F:$F,Data!$T:$T,AJ$11,0,-1),_xlfn.XLOOKUP("MCP"&amp;$D35&amp;AJ$10,Data!$F:$F,Data!$U:$U,AJ$11,0,-1)))</f>
        <v>46108.999305555553</v>
      </c>
      <c r="DD35" s="227">
        <f>IF(AL35="▶",#REF!,IF(AL35="■",_xlfn.XLOOKUP("MCP"&amp;$D35&amp;AL$10,Data!$F:$F,Data!$T:$T,AL$11,0,-1),_xlfn.XLOOKUP("MCP"&amp;$D35&amp;AL$10,Data!$F:$F,Data!$U:$U,AL$11,0,-1)))</f>
        <v>46108.999305555553</v>
      </c>
      <c r="DF35" s="227">
        <f>IF(AN35="▶",#REF!,IF(AN35="■",_xlfn.XLOOKUP("MCP"&amp;$D35&amp;AN$10,Data!$F:$F,Data!$T:$T,AN$11,0,-1),_xlfn.XLOOKUP("MCP"&amp;$D35&amp;AN$10,Data!$F:$F,Data!$U:$U,AN$11,0,-1)))</f>
        <v>46108.999305555553</v>
      </c>
      <c r="DH35" s="227">
        <f>IF(AP35="▶",#REF!,IF(AP35="■",_xlfn.XLOOKUP("MCP"&amp;$D35&amp;AP$10,Data!$F:$F,Data!$T:$T,AP$11,0,-1),_xlfn.XLOOKUP("MCP"&amp;$D35&amp;AP$10,Data!$F:$F,Data!$U:$U,AP$11,0,-1)))</f>
        <v>46108.999305555553</v>
      </c>
      <c r="DJ35" s="227">
        <f>IF(AR35="▶",#REF!,IF(AR35="■",_xlfn.XLOOKUP("MCP"&amp;$D35&amp;AR$10,Data!$F:$F,Data!$T:$T,AR$11,0,-1),_xlfn.XLOOKUP("MCP"&amp;$D35&amp;AR$10,Data!$F:$F,Data!$U:$U,AR$11,0,-1)))</f>
        <v>46108.999305555553</v>
      </c>
      <c r="DL35" s="227">
        <f>IF(AT35="▶",#REF!,IF(AT35="■",_xlfn.XLOOKUP("MCP"&amp;$D35&amp;AT$10,Data!$F:$F,Data!$T:$T,AT$11,0,-1),_xlfn.XLOOKUP("MCP"&amp;$D35&amp;AT$10,Data!$F:$F,Data!$U:$U,AT$11,0,-1)))</f>
        <v>46108.999305555553</v>
      </c>
      <c r="DN35" s="227">
        <f>IF(AV35="▶",#REF!,IF(AV35="■",_xlfn.XLOOKUP("MCP"&amp;$D35&amp;AV$10,Data!$F:$F,Data!$T:$T,AV$11,0,-1),_xlfn.XLOOKUP("MCP"&amp;$D35&amp;AV$10,Data!$F:$F,Data!$U:$U,AV$11,0,-1)))</f>
        <v>46108.999305555553</v>
      </c>
      <c r="DP35" s="227">
        <f>IF(AX35="▶",#REF!,IF(AX35="■",_xlfn.XLOOKUP("MCP"&amp;$D35&amp;AX$10,Data!$F:$F,Data!$T:$T,AX$11,0,-1),_xlfn.XLOOKUP("MCP"&amp;$D35&amp;AX$10,Data!$F:$F,Data!$U:$U,AX$11,0,-1)))</f>
        <v>46108.999305555553</v>
      </c>
      <c r="DR35" s="227">
        <f>IF(AZ35="▶",#REF!,IF(AZ35="■",_xlfn.XLOOKUP("MCP"&amp;$D35&amp;AZ$10,Data!$F:$F,Data!$T:$T,AZ$11,0,-1),_xlfn.XLOOKUP("MCP"&amp;$D35&amp;AZ$10,Data!$F:$F,Data!$U:$U,AZ$11,0,-1)))</f>
        <v>46108.999305555553</v>
      </c>
      <c r="DT35" s="227">
        <f>IF(BB35="▶",#REF!,IF(BB35="■",_xlfn.XLOOKUP("MCP"&amp;$D35&amp;BB$10,Data!$F:$F,Data!$T:$T,BB$11,0,-1),_xlfn.XLOOKUP("MCP"&amp;$D35&amp;BB$10,Data!$F:$F,Data!$U:$U,BB$11,0,-1)))</f>
        <v>46108.999305555553</v>
      </c>
      <c r="DV35" s="227">
        <f>IF(BD35="▶",#REF!,IF(BD35="■",_xlfn.XLOOKUP("MCP"&amp;$D35&amp;BD$10,Data!$F:$F,Data!$T:$T,BD$11,0,-1),_xlfn.XLOOKUP("MCP"&amp;$D35&amp;BD$10,Data!$F:$F,Data!$U:$U,BD$11,0,-1)))</f>
        <v>46108.999305555553</v>
      </c>
      <c r="DX35" s="227">
        <f>IF(BF35="▶",#REF!,IF(BF35="■",_xlfn.XLOOKUP("MCP"&amp;$D35&amp;BF$10,Data!$F:$F,Data!$T:$T,BF$11,0,-1),_xlfn.XLOOKUP("MCP"&amp;$D35&amp;BF$10,Data!$F:$F,Data!$U:$U,BF$11,0,-1)))</f>
        <v>46134.999305555553</v>
      </c>
      <c r="DZ35" s="227">
        <f>IF(BH35="▶",#REF!,IF(BH35="■",_xlfn.XLOOKUP("MCP"&amp;$D35&amp;BH$10,Data!$F:$F,Data!$T:$T,BH$11,0,-1),_xlfn.XLOOKUP("MCP"&amp;$D35&amp;BH$10,Data!$F:$F,Data!$U:$U,BH$11,0,-1)))</f>
        <v>46134.999305555553</v>
      </c>
      <c r="EB35" s="227">
        <f>IF(BJ35="▶",#REF!,IF(BJ35="■",_xlfn.XLOOKUP("MCP"&amp;$D35&amp;BJ$10,Data!$F:$F,Data!$T:$T,BJ$11,0,-1),_xlfn.XLOOKUP("MCP"&amp;$D35&amp;BJ$10,Data!$F:$F,Data!$U:$U,BJ$11,0,-1)))</f>
        <v>45036.999305555553</v>
      </c>
      <c r="ED35" s="227">
        <f>IF(BL35="▶",#REF!,IF(BL35="■",_xlfn.XLOOKUP("MCP"&amp;$D35&amp;BL$10,Data!$F:$F,Data!$T:$T,BL$11,0,-1),_xlfn.XLOOKUP("MCP"&amp;$D35&amp;BL$10,Data!$F:$F,Data!$U:$U,BL$11,0,-1)))</f>
        <v>45036.999305555553</v>
      </c>
      <c r="EF35" s="227">
        <f>IF(BN35="▶",#REF!,IF(BN35="■",_xlfn.XLOOKUP("MCP"&amp;$D35&amp;BN$10,Data!$F:$F,Data!$T:$T,BN$11,0,-1),_xlfn.XLOOKUP("MCP"&amp;$D35&amp;BN$10,Data!$F:$F,Data!$U:$U,BN$11,0,-1)))</f>
        <v>46141.999305555553</v>
      </c>
      <c r="EH35" s="228">
        <f>IF(F35&lt;&gt;"✔",BT35-#REF!,BT35-F$11)</f>
        <v>34.496527777781012</v>
      </c>
      <c r="EJ35" s="228">
        <f>IF(H35&lt;&gt;"✔",BV35-#REF!,BV35-H$11)</f>
        <v>34.557638888887595</v>
      </c>
      <c r="EL35" s="228" t="e">
        <f>IF(J35&lt;&gt;"✔",BX35-#REF!,BX35-J$11)</f>
        <v>#REF!</v>
      </c>
      <c r="EN35" s="228" t="e">
        <f>IF(L35&lt;&gt;"✔",BZ35-#REF!,BZ35-L$11)</f>
        <v>#REF!</v>
      </c>
      <c r="EP35" s="228">
        <f>IF(N35&lt;&gt;"✔",CB35-#REF!,CB35-N$11)</f>
        <v>30.609027777776646</v>
      </c>
      <c r="ER35" s="228" t="e">
        <f>IF(P35&lt;&gt;"✔",CD35-#REF!,CD35-P$11)</f>
        <v>#REF!</v>
      </c>
      <c r="ET35" s="228" t="e">
        <f>IF(#REF!&lt;&gt;"✔",CF35-#REF!,CF35-#REF!)</f>
        <v>#REF!</v>
      </c>
      <c r="EV35" s="228">
        <f>IF(R35&lt;&gt;"✔",CH35-#REF!,CH35-R$11)</f>
        <v>28.827083333337214</v>
      </c>
      <c r="EX35" s="228">
        <f>IF(T35&lt;&gt;"✔",CJ35-#REF!,CJ35-T$11)</f>
        <v>27.13888888888323</v>
      </c>
      <c r="EZ35" s="228" t="e">
        <f>IF(V35&lt;&gt;"✔",CL35-#REF!,CL35-V$11)</f>
        <v>#REF!</v>
      </c>
      <c r="FB35" s="228" t="e">
        <f>IF(X35&lt;&gt;"✔",CN35-#REF!,CN35-X$11)</f>
        <v>#REF!</v>
      </c>
      <c r="FD35" s="228" t="e">
        <f>IF(Z35&lt;&gt;"✔",CP35-#REF!,CP35-Z$11)</f>
        <v>#REF!</v>
      </c>
      <c r="FF35" s="228" t="e">
        <f>IF(AB35&lt;&gt;"✔",CR35-#REF!,CR35-AB$11)</f>
        <v>#REF!</v>
      </c>
      <c r="FH35" s="228" t="e">
        <f>IF(AD35&lt;&gt;"✔",CT35-#REF!,CT35-AD$11)</f>
        <v>#REF!</v>
      </c>
      <c r="FJ35" s="228" t="e">
        <f>IF(AF35&lt;&gt;"✔",CV35-#REF!,CV35-AF$11)</f>
        <v>#REF!</v>
      </c>
      <c r="FL35" s="228" t="e">
        <f>IF(AH35&lt;&gt;"✔",CX35-#REF!,CX35-AH$11)</f>
        <v>#REF!</v>
      </c>
      <c r="FN35" s="228" t="e">
        <f>IF(#REF!&lt;&gt;"✔",CZ35-#REF!,CZ35-#REF!)</f>
        <v>#REF!</v>
      </c>
      <c r="FP35" s="228" t="e">
        <f>IF(AJ35&lt;&gt;"✔",DB35-#REF!,DB35-AJ$11)</f>
        <v>#REF!</v>
      </c>
      <c r="FR35" s="228" t="e">
        <f>IF(AL35&lt;&gt;"✔",DD35-#REF!,DD35-AL$11)</f>
        <v>#REF!</v>
      </c>
      <c r="FT35" s="228" t="e">
        <f>IF(AN35&lt;&gt;"✔",DF35-#REF!,DF35-AN$11)</f>
        <v>#REF!</v>
      </c>
      <c r="FV35" s="228" t="e">
        <f>IF(AP35&lt;&gt;"✔",DH35-#REF!,DH35-AP$11)</f>
        <v>#REF!</v>
      </c>
      <c r="FX35" s="228" t="e">
        <f>IF(AR35&lt;&gt;"✔",DJ35-#REF!,DJ35-AR$11)</f>
        <v>#REF!</v>
      </c>
      <c r="FZ35" s="228" t="e">
        <f>IF(AT35&lt;&gt;"✔",DL35-#REF!,DL35-AT$11)</f>
        <v>#REF!</v>
      </c>
      <c r="GB35" s="228" t="e">
        <f>IF(AV35&lt;&gt;"✔",DN35-#REF!,DN35-AV$11)</f>
        <v>#REF!</v>
      </c>
      <c r="GD35" s="228" t="e">
        <f>IF(AX35&lt;&gt;"✔",DP35-#REF!,DP35-AX$11)</f>
        <v>#REF!</v>
      </c>
      <c r="GF35" s="228" t="e">
        <f>IF(AZ35&lt;&gt;"✔",DR35-#REF!,DR35-AZ$11)</f>
        <v>#REF!</v>
      </c>
      <c r="GH35" s="228" t="e">
        <f>IF(BB35&lt;&gt;"✔",DT35-#REF!,DT35-BB$11)</f>
        <v>#REF!</v>
      </c>
      <c r="GJ35" s="228" t="e">
        <f>IF(BD35&lt;&gt;"✔",DV35-#REF!,DV35-BD$11)</f>
        <v>#REF!</v>
      </c>
      <c r="GL35" s="228" t="e">
        <f>IF(BF35&lt;&gt;"✔",DX35-#REF!,DX35-BF$11)</f>
        <v>#REF!</v>
      </c>
      <c r="GN35" s="228" t="e">
        <f>IF(BH35&lt;&gt;"✔",DZ35-#REF!,DZ35-BH$11)</f>
        <v>#REF!</v>
      </c>
      <c r="GP35" s="228" t="e">
        <f>IF(BJ35&lt;&gt;"✔",EB35-#REF!,EB35-BJ$11)</f>
        <v>#REF!</v>
      </c>
      <c r="GR35" s="228" t="e">
        <f>IF(BL35&lt;&gt;"✔",ED35-#REF!,ED35-BL$11)</f>
        <v>#REF!</v>
      </c>
      <c r="GT35" s="228" t="e">
        <f>IF(BN35&lt;&gt;"✔",EF35-#REF!,EF35-BN$11)</f>
        <v>#REF!</v>
      </c>
    </row>
    <row r="36" spans="4:202" ht="4.5" customHeight="1" x14ac:dyDescent="0.25"/>
    <row r="37" spans="4:202" ht="22.5" customHeight="1" x14ac:dyDescent="0.25">
      <c r="D37" s="166" t="s">
        <v>326</v>
      </c>
      <c r="E37" s="57"/>
      <c r="F37" s="58" t="str">
        <f>INDEX('MCP-Data'!$B$17:$BW$40,MATCH($D37,'MCP-Data'!$B$17:$B$40,0),MATCH(F$10,'MCP-Data'!$B$17:$BW$17,0),1)</f>
        <v>✔</v>
      </c>
      <c r="G37" s="222"/>
      <c r="H37" s="58" t="str">
        <f>INDEX('MCP-Data'!$B$17:$BW$40,MATCH($D37,'MCP-Data'!$B$17:$B$40,0),MATCH(H$10,'MCP-Data'!$B$17:$BW$17,0),1)</f>
        <v>✔</v>
      </c>
      <c r="I37" s="222"/>
      <c r="J37" s="58" t="str">
        <f>INDEX('MCP-Data'!$B$17:$BW$40,MATCH($D37,'MCP-Data'!$B$17:$B$40,0),MATCH(J$10,'MCP-Data'!$B$17:$BW$17,0),1)</f>
        <v>Ø</v>
      </c>
      <c r="K37" s="222"/>
      <c r="L37" s="58" t="str">
        <f>INDEX('MCP-Data'!$B$17:$BW$40,MATCH($D37,'MCP-Data'!$B$17:$B$40,0),MATCH(L$10,'MCP-Data'!$B$17:$BW$17,0),1)</f>
        <v>◯</v>
      </c>
      <c r="M37" s="222"/>
      <c r="N37" s="58" t="str">
        <f>INDEX('MCP-Data'!$B$17:$BW$40,MATCH($D37,'MCP-Data'!$B$17:$B$40,0),MATCH(N$10,'MCP-Data'!$B$17:$BW$17,0),1)</f>
        <v>✔</v>
      </c>
      <c r="O37" s="222"/>
      <c r="P37" s="58" t="str">
        <f>INDEX('MCP-Data'!$B$17:$BW$40,MATCH($D37,'MCP-Data'!$B$17:$B$40,0),MATCH(P$10,'MCP-Data'!$B$17:$BW$17,0),1)</f>
        <v>◯</v>
      </c>
      <c r="Q37" s="222"/>
      <c r="R37" s="58" t="str">
        <f>INDEX('MCP-Data'!$B$17:$BW$40,MATCH($D37,'MCP-Data'!$B$17:$B$40,0),MATCH(R$10,'MCP-Data'!$B$17:$BW$17,0),1)</f>
        <v>✔</v>
      </c>
      <c r="S37" s="222"/>
      <c r="T37" s="58" t="str">
        <f>INDEX('MCP-Data'!$B$17:$BW$40,MATCH($D37,'MCP-Data'!$B$17:$B$40,0),MATCH(T$10,'MCP-Data'!$B$17:$BW$17,0),1)</f>
        <v>✔</v>
      </c>
      <c r="U37" s="222"/>
      <c r="V37" s="58" t="str">
        <f>INDEX('MCP-Data'!$B$17:$BW$40,MATCH($D37,'MCP-Data'!$B$17:$B$40,0),MATCH(V$10,'MCP-Data'!$B$17:$BW$17,0),1)</f>
        <v>✔</v>
      </c>
      <c r="W37" s="222"/>
      <c r="X37" s="58" t="str">
        <f>INDEX('MCP-Data'!$B$17:$BW$40,MATCH($D37,'MCP-Data'!$B$17:$B$40,0),MATCH(X$10,'MCP-Data'!$B$17:$BW$17,0),1)</f>
        <v>✔</v>
      </c>
      <c r="Y37" s="222"/>
      <c r="Z37" s="58" t="str">
        <f>INDEX('MCP-Data'!$B$17:$BW$40,MATCH($D37,'MCP-Data'!$B$17:$B$40,0),MATCH(Z$10,'MCP-Data'!$B$17:$BW$17,0),1)</f>
        <v>✔</v>
      </c>
      <c r="AA37" s="222"/>
      <c r="AB37" s="58" t="str">
        <f>INDEX('MCP-Data'!$B$17:$BW$40,MATCH($D37,'MCP-Data'!$B$17:$B$40,0),MATCH(AB$10,'MCP-Data'!$B$17:$BW$17,0),1)</f>
        <v>Ø</v>
      </c>
      <c r="AC37" s="222"/>
      <c r="AD37" s="58" t="str">
        <f>INDEX('MCP-Data'!$B$17:$BW$40,MATCH($D37,'MCP-Data'!$B$17:$B$40,0),MATCH(AD$10,'MCP-Data'!$B$17:$BW$17,0),1)</f>
        <v>◯</v>
      </c>
      <c r="AE37" s="222"/>
      <c r="AF37" s="58" t="str">
        <f>INDEX('MCP-Data'!$B$17:$BW$40,MATCH($D37,'MCP-Data'!$B$17:$B$40,0),MATCH(AF$10,'MCP-Data'!$B$17:$BW$17,0),1)</f>
        <v>Ø</v>
      </c>
      <c r="AG37" s="222"/>
      <c r="AH37" s="58" t="str">
        <f>INDEX('MCP-Data'!$B$17:$BW$40,MATCH($D37,'MCP-Data'!$B$17:$B$40,0),MATCH(AH$10,'MCP-Data'!$B$17:$BW$17,0),1)</f>
        <v>◯</v>
      </c>
      <c r="AI37" s="222"/>
      <c r="AJ37" s="58" t="str">
        <f>INDEX('MCP-Data'!$B$17:$BW$40,MATCH($D37,'MCP-Data'!$B$17:$B$40,0),MATCH(AJ$10,'MCP-Data'!$B$17:$BW$17,0),1)</f>
        <v>Ø</v>
      </c>
      <c r="AK37" s="222"/>
      <c r="AL37" s="58" t="str">
        <f>INDEX('MCP-Data'!$B$17:$BW$40,MATCH($D37,'MCP-Data'!$B$17:$B$40,0),MATCH(AL$10,'MCP-Data'!$B$17:$BW$17,0),1)</f>
        <v>Ø</v>
      </c>
      <c r="AM37" s="222"/>
      <c r="AN37" s="58" t="str">
        <f>INDEX('MCP-Data'!$B$17:$BW$40,MATCH($D37,'MCP-Data'!$B$17:$B$40,0),MATCH(AN$10,'MCP-Data'!$B$17:$BW$17,0),1)</f>
        <v>Ø</v>
      </c>
      <c r="AO37" s="222"/>
      <c r="AP37" s="58" t="str">
        <f>INDEX('MCP-Data'!$B$17:$BW$40,MATCH($D37,'MCP-Data'!$B$17:$B$40,0),MATCH(AP$10,'MCP-Data'!$B$17:$BW$17,0),1)</f>
        <v>Ø</v>
      </c>
      <c r="AQ37" s="222"/>
      <c r="AR37" s="58" t="str">
        <f>INDEX('MCP-Data'!$B$17:$BW$40,MATCH($D37,'MCP-Data'!$B$17:$B$40,0),MATCH(AR$10,'MCP-Data'!$B$17:$BW$17,0),1)</f>
        <v>Ø</v>
      </c>
      <c r="AS37" s="222"/>
      <c r="AT37" s="58" t="str">
        <f>INDEX('MCP-Data'!$B$17:$BW$40,MATCH($D37,'MCP-Data'!$B$17:$B$40,0),MATCH(AT$10,'MCP-Data'!$B$17:$BW$17,0),1)</f>
        <v>Ø</v>
      </c>
      <c r="AU37" s="222"/>
      <c r="AV37" s="58" t="str">
        <f>INDEX('MCP-Data'!$B$17:$BW$40,MATCH($D37,'MCP-Data'!$B$17:$B$40,0),MATCH(AV$10,'MCP-Data'!$B$17:$BW$17,0),1)</f>
        <v>Ø</v>
      </c>
      <c r="AW37" s="222"/>
      <c r="AX37" s="58" t="str">
        <f>INDEX('MCP-Data'!$B$17:$BW$40,MATCH($D37,'MCP-Data'!$B$17:$B$40,0),MATCH(AX$10,'MCP-Data'!$B$17:$BW$17,0),1)</f>
        <v>Ø</v>
      </c>
      <c r="AY37" s="222"/>
      <c r="AZ37" s="58" t="str">
        <f>INDEX('MCP-Data'!$B$17:$BW$40,MATCH($D37,'MCP-Data'!$B$17:$B$40,0),MATCH(AZ$10,'MCP-Data'!$B$17:$BW$17,0),1)</f>
        <v>Ø</v>
      </c>
      <c r="BA37" s="222"/>
      <c r="BB37" s="58" t="str">
        <f>INDEX('MCP-Data'!$B$17:$BW$40,MATCH($D37,'MCP-Data'!$B$17:$B$40,0),MATCH(BB$10,'MCP-Data'!$B$17:$BW$17,0),1)</f>
        <v>Ø</v>
      </c>
      <c r="BC37" s="222"/>
      <c r="BD37" s="58" t="str">
        <f>INDEX('MCP-Data'!$B$17:$BW$40,MATCH($D37,'MCP-Data'!$B$17:$B$40,0),MATCH(BD$10,'MCP-Data'!$B$17:$BW$17,0),1)</f>
        <v>Ø</v>
      </c>
      <c r="BE37" s="222"/>
      <c r="BF37" s="58" t="str">
        <f>INDEX('MCP-Data'!$B$17:$BW$40,MATCH($D37,'MCP-Data'!$B$17:$B$40,0),MATCH(BF$10,'MCP-Data'!$B$17:$BW$17,0),1)</f>
        <v>◯</v>
      </c>
      <c r="BG37" s="222"/>
      <c r="BH37" s="58" t="str">
        <f>INDEX('MCP-Data'!$B$17:$BW$40,MATCH($D37,'MCP-Data'!$B$17:$B$40,0),MATCH(BH$10,'MCP-Data'!$B$17:$BW$17,0),1)</f>
        <v>◯</v>
      </c>
      <c r="BI37" s="222"/>
      <c r="BJ37" s="58" t="str">
        <f>INDEX('MCP-Data'!$B$17:$BW$40,MATCH($D37,'MCP-Data'!$B$17:$B$40,0),MATCH(BJ$10,'MCP-Data'!$B$17:$BW$17,0),1)</f>
        <v>Ø</v>
      </c>
      <c r="BK37" s="222"/>
      <c r="BL37" s="58" t="str">
        <f>INDEX('MCP-Data'!$B$17:$BW$40,MATCH($D37,'MCP-Data'!$B$17:$B$40,0),MATCH(BL$10,'MCP-Data'!$B$17:$BW$17,0),1)</f>
        <v>Ø</v>
      </c>
      <c r="BM37" s="222"/>
      <c r="BN37" s="58" t="str">
        <f>INDEX('MCP-Data'!$B$17:$BW$40,MATCH($D37,'MCP-Data'!$B$17:$B$40,0),MATCH(BN$10,'MCP-Data'!$B$17:$BW$17,0),1)</f>
        <v>Ø</v>
      </c>
      <c r="BO37" s="57"/>
      <c r="BP37" s="167"/>
      <c r="BQ37" s="57"/>
      <c r="BR37" s="165"/>
      <c r="BT37" s="227">
        <f>IF(F37="▶",#REF!,IF(F37="■",_xlfn.XLOOKUP("MCP"&amp;$D37&amp;F$10,Data!$F:$F,Data!$T:$T,F$11,0,-1),_xlfn.XLOOKUP("MCP"&amp;$D37&amp;F$10,Data!$F:$F,Data!$U:$U,F$11,0,-1)))</f>
        <v>46120.561111111114</v>
      </c>
      <c r="BV37" s="227">
        <f>IF(H37="▶",#REF!,IF(H37="■",_xlfn.XLOOKUP("MCP"&amp;$D37&amp;H$10,Data!$F:$F,Data!$T:$T,H$11,0,-1),_xlfn.XLOOKUP("MCP"&amp;$D37&amp;H$10,Data!$F:$F,Data!$U:$U,H$11,0,-1)))</f>
        <v>46120.569444444445</v>
      </c>
      <c r="BX37" s="227">
        <f>IF(J37="▶",#REF!,IF(J37="■",_xlfn.XLOOKUP("MCP"&amp;$D37&amp;J$10,Data!$F:$F,Data!$T:$T,J$11,0,-1),_xlfn.XLOOKUP("MCP"&amp;$D37&amp;J$10,Data!$F:$F,Data!$U:$U,J$11,0,-1)))</f>
        <v>46092.999305555553</v>
      </c>
      <c r="BZ37" s="227">
        <f>IF(L37="▶",#REF!,IF(L37="■",_xlfn.XLOOKUP("MCP"&amp;$D37&amp;L$10,Data!$F:$F,Data!$T:$T,L$11,0,-1),_xlfn.XLOOKUP("MCP"&amp;$D37&amp;L$10,Data!$F:$F,Data!$U:$U,L$11,0,-1)))</f>
        <v>46094.999305555553</v>
      </c>
      <c r="CB37" s="227">
        <f>IF(N37="▶",#REF!,IF(N37="■",_xlfn.XLOOKUP("MCP"&amp;$D37&amp;N$10,Data!$F:$F,Data!$T:$T,N$11,0,-1),_xlfn.XLOOKUP("MCP"&amp;$D37&amp;N$10,Data!$F:$F,Data!$U:$U,N$11,0,-1)))</f>
        <v>46121.504166666666</v>
      </c>
      <c r="CD37" s="227">
        <f>IF(P37="▶",#REF!,IF(P37="■",_xlfn.XLOOKUP("MCP"&amp;$D37&amp;P$10,Data!$F:$F,Data!$T:$T,P$11,0,-1),_xlfn.XLOOKUP("MCP"&amp;$D37&amp;P$10,Data!$F:$F,Data!$U:$U,P$11,0,-1)))</f>
        <v>46092.999305555553</v>
      </c>
      <c r="CF37" s="227" t="e">
        <f>IF(#REF!="▶",#REF!,IF(#REF!="■",_xlfn.XLOOKUP("MCP"&amp;$D37&amp;#REF!,Data!$F:$F,Data!$T:$T,#REF!,0,-1),_xlfn.XLOOKUP("MCP"&amp;$D37&amp;#REF!,Data!$F:$F,Data!$U:$U,#REF!,0,-1)))</f>
        <v>#REF!</v>
      </c>
      <c r="CH37" s="227">
        <f>IF(R37="▶",#REF!,IF(R37="■",_xlfn.XLOOKUP("MCP"&amp;$D37&amp;R$10,Data!$F:$F,Data!$T:$T,R$11,0,-1),_xlfn.XLOOKUP("MCP"&amp;$D37&amp;R$10,Data!$F:$F,Data!$U:$U,R$11,0,-1)))</f>
        <v>46121.613888888889</v>
      </c>
      <c r="CJ37" s="227">
        <f>IF(T37="▶",#REF!,IF(T37="■",_xlfn.XLOOKUP("MCP"&amp;$D37&amp;T$10,Data!$F:$F,Data!$T:$T,T$11,0,-1),_xlfn.XLOOKUP("MCP"&amp;$D37&amp;T$10,Data!$F:$F,Data!$U:$U,T$11,0,-1)))</f>
        <v>46121.634722222225</v>
      </c>
      <c r="CL37" s="227">
        <f>IF(V37="▶",#REF!,IF(V37="■",_xlfn.XLOOKUP("MCP"&amp;$D37&amp;V$10,Data!$F:$F,Data!$T:$T,V$11,0,-1),_xlfn.XLOOKUP("MCP"&amp;$D37&amp;V$10,Data!$F:$F,Data!$U:$U,V$11,0,-1)))</f>
        <v>46121.749305555553</v>
      </c>
      <c r="CN37" s="227">
        <f>IF(X37="▶",#REF!,IF(X37="■",_xlfn.XLOOKUP("MCP"&amp;$D37&amp;X$10,Data!$F:$F,Data!$T:$T,X$11,0,-1),_xlfn.XLOOKUP("MCP"&amp;$D37&amp;X$10,Data!$F:$F,Data!$U:$U,X$11,0,-1)))</f>
        <v>46121.898611111108</v>
      </c>
      <c r="CP37" s="227">
        <f>IF(Z37="▶",#REF!,IF(Z37="■",_xlfn.XLOOKUP("MCP"&amp;$D37&amp;Z$10,Data!$F:$F,Data!$T:$T,Z$11,0,-1),_xlfn.XLOOKUP("MCP"&amp;$D37&amp;Z$10,Data!$F:$F,Data!$U:$U,Z$11,0,-1)))</f>
        <v>46122.04583333333</v>
      </c>
      <c r="CR37" s="227">
        <f>IF(AB37="▶",#REF!,IF(AB37="■",_xlfn.XLOOKUP("MCP"&amp;$D37&amp;AB$10,Data!$F:$F,Data!$T:$T,AB$11,0,-1),_xlfn.XLOOKUP("MCP"&amp;$D37&amp;AB$10,Data!$F:$F,Data!$U:$U,AB$11,0,-1)))</f>
        <v>46100.999305555553</v>
      </c>
      <c r="CT37" s="227">
        <f>IF(AD37="▶",#REF!,IF(AD37="■",_xlfn.XLOOKUP("MCP"&amp;$D37&amp;AD$10,Data!$F:$F,Data!$T:$T,AD$11,0,-1),_xlfn.XLOOKUP("MCP"&amp;$D37&amp;AD$10,Data!$F:$F,Data!$U:$U,AD$11,0,-1)))</f>
        <v>46098.999305555553</v>
      </c>
      <c r="CV37" s="227">
        <f>IF(AF37="▶",#REF!,IF(AF37="■",_xlfn.XLOOKUP("MCP"&amp;$D37&amp;AF$10,Data!$F:$F,Data!$T:$T,AF$11,0,-1),_xlfn.XLOOKUP("MCP"&amp;$D37&amp;AF$10,Data!$F:$F,Data!$U:$U,AF$11,0,-1)))</f>
        <v>46092.999305555553</v>
      </c>
      <c r="CX37" s="227">
        <f>IF(AH37="▶",#REF!,IF(AH37="■",_xlfn.XLOOKUP("MCP"&amp;$D37&amp;AH$10,Data!$F:$F,Data!$T:$T,AH$11,0,-1),_xlfn.XLOOKUP("MCP"&amp;$D37&amp;AH$10,Data!$F:$F,Data!$U:$U,AH$11,0,-1)))</f>
        <v>46100.999305555553</v>
      </c>
      <c r="CZ37" s="227" t="e">
        <f>IF(#REF!="▶",#REF!,IF(#REF!="■",_xlfn.XLOOKUP("MCP"&amp;$D37&amp;#REF!,Data!$F:$F,Data!$T:$T,#REF!,0,-1),_xlfn.XLOOKUP("MCP"&amp;$D37&amp;#REF!,Data!$F:$F,Data!$U:$U,#REF!,0,-1)))</f>
        <v>#REF!</v>
      </c>
      <c r="DB37" s="227">
        <f>IF(AJ37="▶",#REF!,IF(AJ37="■",_xlfn.XLOOKUP("MCP"&amp;$D37&amp;AJ$10,Data!$F:$F,Data!$T:$T,AJ$11,0,-1),_xlfn.XLOOKUP("MCP"&amp;$D37&amp;AJ$10,Data!$F:$F,Data!$U:$U,AJ$11,0,-1)))</f>
        <v>46108.999305555553</v>
      </c>
      <c r="DD37" s="227">
        <f>IF(AL37="▶",#REF!,IF(AL37="■",_xlfn.XLOOKUP("MCP"&amp;$D37&amp;AL$10,Data!$F:$F,Data!$T:$T,AL$11,0,-1),_xlfn.XLOOKUP("MCP"&amp;$D37&amp;AL$10,Data!$F:$F,Data!$U:$U,AL$11,0,-1)))</f>
        <v>46108.999305555553</v>
      </c>
      <c r="DF37" s="227">
        <f>IF(AN37="▶",#REF!,IF(AN37="■",_xlfn.XLOOKUP("MCP"&amp;$D37&amp;AN$10,Data!$F:$F,Data!$T:$T,AN$11,0,-1),_xlfn.XLOOKUP("MCP"&amp;$D37&amp;AN$10,Data!$F:$F,Data!$U:$U,AN$11,0,-1)))</f>
        <v>46108.999305555553</v>
      </c>
      <c r="DH37" s="227">
        <f>IF(AP37="▶",#REF!,IF(AP37="■",_xlfn.XLOOKUP("MCP"&amp;$D37&amp;AP$10,Data!$F:$F,Data!$T:$T,AP$11,0,-1),_xlfn.XLOOKUP("MCP"&amp;$D37&amp;AP$10,Data!$F:$F,Data!$U:$U,AP$11,0,-1)))</f>
        <v>46108.999305555553</v>
      </c>
      <c r="DJ37" s="227">
        <f>IF(AR37="▶",#REF!,IF(AR37="■",_xlfn.XLOOKUP("MCP"&amp;$D37&amp;AR$10,Data!$F:$F,Data!$T:$T,AR$11,0,-1),_xlfn.XLOOKUP("MCP"&amp;$D37&amp;AR$10,Data!$F:$F,Data!$U:$U,AR$11,0,-1)))</f>
        <v>46108.999305555553</v>
      </c>
      <c r="DL37" s="227">
        <f>IF(AT37="▶",#REF!,IF(AT37="■",_xlfn.XLOOKUP("MCP"&amp;$D37&amp;AT$10,Data!$F:$F,Data!$T:$T,AT$11,0,-1),_xlfn.XLOOKUP("MCP"&amp;$D37&amp;AT$10,Data!$F:$F,Data!$U:$U,AT$11,0,-1)))</f>
        <v>46108.999305555553</v>
      </c>
      <c r="DN37" s="227">
        <f>IF(AV37="▶",#REF!,IF(AV37="■",_xlfn.XLOOKUP("MCP"&amp;$D37&amp;AV$10,Data!$F:$F,Data!$T:$T,AV$11,0,-1),_xlfn.XLOOKUP("MCP"&amp;$D37&amp;AV$10,Data!$F:$F,Data!$U:$U,AV$11,0,-1)))</f>
        <v>46108.999305555553</v>
      </c>
      <c r="DP37" s="227">
        <f>IF(AX37="▶",#REF!,IF(AX37="■",_xlfn.XLOOKUP("MCP"&amp;$D37&amp;AX$10,Data!$F:$F,Data!$T:$T,AX$11,0,-1),_xlfn.XLOOKUP("MCP"&amp;$D37&amp;AX$10,Data!$F:$F,Data!$U:$U,AX$11,0,-1)))</f>
        <v>46108.999305555553</v>
      </c>
      <c r="DR37" s="227">
        <f>IF(AZ37="▶",#REF!,IF(AZ37="■",_xlfn.XLOOKUP("MCP"&amp;$D37&amp;AZ$10,Data!$F:$F,Data!$T:$T,AZ$11,0,-1),_xlfn.XLOOKUP("MCP"&amp;$D37&amp;AZ$10,Data!$F:$F,Data!$U:$U,AZ$11,0,-1)))</f>
        <v>46108.999305555553</v>
      </c>
      <c r="DT37" s="227">
        <f>IF(BB37="▶",#REF!,IF(BB37="■",_xlfn.XLOOKUP("MCP"&amp;$D37&amp;BB$10,Data!$F:$F,Data!$T:$T,BB$11,0,-1),_xlfn.XLOOKUP("MCP"&amp;$D37&amp;BB$10,Data!$F:$F,Data!$U:$U,BB$11,0,-1)))</f>
        <v>46108.999305555553</v>
      </c>
      <c r="DV37" s="227">
        <f>IF(BD37="▶",#REF!,IF(BD37="■",_xlfn.XLOOKUP("MCP"&amp;$D37&amp;BD$10,Data!$F:$F,Data!$T:$T,BD$11,0,-1),_xlfn.XLOOKUP("MCP"&amp;$D37&amp;BD$10,Data!$F:$F,Data!$U:$U,BD$11,0,-1)))</f>
        <v>46108.999305555553</v>
      </c>
      <c r="DX37" s="227">
        <f>IF(BF37="▶",#REF!,IF(BF37="■",_xlfn.XLOOKUP("MCP"&amp;$D37&amp;BF$10,Data!$F:$F,Data!$T:$T,BF$11,0,-1),_xlfn.XLOOKUP("MCP"&amp;$D37&amp;BF$10,Data!$F:$F,Data!$U:$U,BF$11,0,-1)))</f>
        <v>46134.999305555553</v>
      </c>
      <c r="DZ37" s="227">
        <f>IF(BH37="▶",#REF!,IF(BH37="■",_xlfn.XLOOKUP("MCP"&amp;$D37&amp;BH$10,Data!$F:$F,Data!$T:$T,BH$11,0,-1),_xlfn.XLOOKUP("MCP"&amp;$D37&amp;BH$10,Data!$F:$F,Data!$U:$U,BH$11,0,-1)))</f>
        <v>46134.999305555553</v>
      </c>
      <c r="EB37" s="227">
        <f>IF(BJ37="▶",#REF!,IF(BJ37="■",_xlfn.XLOOKUP("MCP"&amp;$D37&amp;BJ$10,Data!$F:$F,Data!$T:$T,BJ$11,0,-1),_xlfn.XLOOKUP("MCP"&amp;$D37&amp;BJ$10,Data!$F:$F,Data!$U:$U,BJ$11,0,-1)))</f>
        <v>45036.999305555553</v>
      </c>
      <c r="ED37" s="227">
        <f>IF(BL37="▶",#REF!,IF(BL37="■",_xlfn.XLOOKUP("MCP"&amp;$D37&amp;BL$10,Data!$F:$F,Data!$T:$T,BL$11,0,-1),_xlfn.XLOOKUP("MCP"&amp;$D37&amp;BL$10,Data!$F:$F,Data!$U:$U,BL$11,0,-1)))</f>
        <v>45036.999305555553</v>
      </c>
      <c r="EF37" s="227">
        <f>IF(BN37="▶",#REF!,IF(BN37="■",_xlfn.XLOOKUP("MCP"&amp;$D37&amp;BN$10,Data!$F:$F,Data!$T:$T,BN$11,0,-1),_xlfn.XLOOKUP("MCP"&amp;$D37&amp;BN$10,Data!$F:$F,Data!$U:$U,BN$11,0,-1)))</f>
        <v>46141.999305555553</v>
      </c>
      <c r="EH37" s="228">
        <f>IF(F37&lt;&gt;"✔",BT37-#REF!,BT37-F$11)</f>
        <v>33.561805555560568</v>
      </c>
      <c r="EJ37" s="228">
        <f>IF(H37&lt;&gt;"✔",BV37-#REF!,BV37-H$11)</f>
        <v>33.570138888891961</v>
      </c>
      <c r="EL37" s="228" t="e">
        <f>IF(J37&lt;&gt;"✔",BX37-#REF!,BX37-J$11)</f>
        <v>#REF!</v>
      </c>
      <c r="EN37" s="228" t="e">
        <f>IF(L37&lt;&gt;"✔",BZ37-#REF!,BZ37-L$11)</f>
        <v>#REF!</v>
      </c>
      <c r="EP37" s="228">
        <f>IF(N37&lt;&gt;"✔",CB37-#REF!,CB37-N$11)</f>
        <v>30.504861111112405</v>
      </c>
      <c r="ER37" s="228" t="e">
        <f>IF(P37&lt;&gt;"✔",CD37-#REF!,CD37-P$11)</f>
        <v>#REF!</v>
      </c>
      <c r="ET37" s="228" t="e">
        <f>IF(#REF!&lt;&gt;"✔",CF37-#REF!,CF37-#REF!)</f>
        <v>#REF!</v>
      </c>
      <c r="EV37" s="228">
        <f>IF(R37&lt;&gt;"✔",CH37-#REF!,CH37-R$11)</f>
        <v>28.614583333335759</v>
      </c>
      <c r="EX37" s="228">
        <f>IF(T37&lt;&gt;"✔",CJ37-#REF!,CJ37-T$11)</f>
        <v>26.65625</v>
      </c>
      <c r="EZ37" s="228">
        <f>IF(V37&lt;&gt;"✔",CL37-#REF!,CL37-V$11)</f>
        <v>26.770833333328483</v>
      </c>
      <c r="FB37" s="228">
        <f>IF(X37&lt;&gt;"✔",CN37-#REF!,CN37-X$11)</f>
        <v>21.899305555554747</v>
      </c>
      <c r="FD37" s="228">
        <f>IF(Z37&lt;&gt;"✔",CP37-#REF!,CP37-Z$11)</f>
        <v>22.046527777776646</v>
      </c>
      <c r="FF37" s="228" t="e">
        <f>IF(AB37&lt;&gt;"✔",CR37-#REF!,CR37-AB$11)</f>
        <v>#REF!</v>
      </c>
      <c r="FH37" s="228" t="e">
        <f>IF(AD37&lt;&gt;"✔",CT37-#REF!,CT37-AD$11)</f>
        <v>#REF!</v>
      </c>
      <c r="FJ37" s="228" t="e">
        <f>IF(AF37&lt;&gt;"✔",CV37-#REF!,CV37-AF$11)</f>
        <v>#REF!</v>
      </c>
      <c r="FL37" s="228" t="e">
        <f>IF(AH37&lt;&gt;"✔",CX37-#REF!,CX37-AH$11)</f>
        <v>#REF!</v>
      </c>
      <c r="FN37" s="228" t="e">
        <f>IF(#REF!&lt;&gt;"✔",CZ37-#REF!,CZ37-#REF!)</f>
        <v>#REF!</v>
      </c>
      <c r="FP37" s="228" t="e">
        <f>IF(AJ37&lt;&gt;"✔",DB37-#REF!,DB37-AJ$11)</f>
        <v>#REF!</v>
      </c>
      <c r="FR37" s="228" t="e">
        <f>IF(AL37&lt;&gt;"✔",DD37-#REF!,DD37-AL$11)</f>
        <v>#REF!</v>
      </c>
      <c r="FT37" s="228" t="e">
        <f>IF(AN37&lt;&gt;"✔",DF37-#REF!,DF37-AN$11)</f>
        <v>#REF!</v>
      </c>
      <c r="FV37" s="228" t="e">
        <f>IF(AP37&lt;&gt;"✔",DH37-#REF!,DH37-AP$11)</f>
        <v>#REF!</v>
      </c>
      <c r="FX37" s="228" t="e">
        <f>IF(AR37&lt;&gt;"✔",DJ37-#REF!,DJ37-AR$11)</f>
        <v>#REF!</v>
      </c>
      <c r="FZ37" s="228" t="e">
        <f>IF(AT37&lt;&gt;"✔",DL37-#REF!,DL37-AT$11)</f>
        <v>#REF!</v>
      </c>
      <c r="GB37" s="228" t="e">
        <f>IF(AV37&lt;&gt;"✔",DN37-#REF!,DN37-AV$11)</f>
        <v>#REF!</v>
      </c>
      <c r="GD37" s="228" t="e">
        <f>IF(AX37&lt;&gt;"✔",DP37-#REF!,DP37-AX$11)</f>
        <v>#REF!</v>
      </c>
      <c r="GF37" s="228" t="e">
        <f>IF(AZ37&lt;&gt;"✔",DR37-#REF!,DR37-AZ$11)</f>
        <v>#REF!</v>
      </c>
      <c r="GH37" s="228" t="e">
        <f>IF(BB37&lt;&gt;"✔",DT37-#REF!,DT37-BB$11)</f>
        <v>#REF!</v>
      </c>
      <c r="GJ37" s="228" t="e">
        <f>IF(BD37&lt;&gt;"✔",DV37-#REF!,DV37-BD$11)</f>
        <v>#REF!</v>
      </c>
      <c r="GL37" s="228" t="e">
        <f>IF(BF37&lt;&gt;"✔",DX37-#REF!,DX37-BF$11)</f>
        <v>#REF!</v>
      </c>
      <c r="GN37" s="228" t="e">
        <f>IF(BH37&lt;&gt;"✔",DZ37-#REF!,DZ37-BH$11)</f>
        <v>#REF!</v>
      </c>
      <c r="GP37" s="228" t="e">
        <f>IF(BJ37&lt;&gt;"✔",EB37-#REF!,EB37-BJ$11)</f>
        <v>#REF!</v>
      </c>
      <c r="GR37" s="228" t="e">
        <f>IF(BL37&lt;&gt;"✔",ED37-#REF!,ED37-BL$11)</f>
        <v>#REF!</v>
      </c>
      <c r="GT37" s="228" t="e">
        <f>IF(BN37&lt;&gt;"✔",EF37-#REF!,EF37-BN$11)</f>
        <v>#REF!</v>
      </c>
    </row>
    <row r="38" spans="4:202" ht="4.5" customHeight="1" x14ac:dyDescent="0.25"/>
    <row r="39" spans="4:202" ht="22.5" customHeight="1" x14ac:dyDescent="0.25">
      <c r="D39" s="166" t="s">
        <v>1486</v>
      </c>
      <c r="E39" s="57"/>
      <c r="F39" s="58" t="str">
        <f>INDEX('MCP-Data'!$B$17:$BW$40,MATCH($D39,'MCP-Data'!$B$17:$B$40,0),MATCH(F$10,'MCP-Data'!$B$17:$BW$17,0),1)</f>
        <v>✔</v>
      </c>
      <c r="G39" s="222"/>
      <c r="H39" s="58" t="str">
        <f>INDEX('MCP-Data'!$B$17:$BW$40,MATCH($D39,'MCP-Data'!$B$17:$B$40,0),MATCH(H$10,'MCP-Data'!$B$17:$BW$17,0),1)</f>
        <v>✔</v>
      </c>
      <c r="I39" s="222"/>
      <c r="J39" s="58" t="str">
        <f>INDEX('MCP-Data'!$B$17:$BW$40,MATCH($D39,'MCP-Data'!$B$17:$B$40,0),MATCH(J$10,'MCP-Data'!$B$17:$BW$17,0),1)</f>
        <v>◯</v>
      </c>
      <c r="K39" s="222"/>
      <c r="L39" s="58" t="str">
        <f>INDEX('MCP-Data'!$B$17:$BW$40,MATCH($D39,'MCP-Data'!$B$17:$B$40,0),MATCH(L$10,'MCP-Data'!$B$17:$BW$17,0),1)</f>
        <v>◯</v>
      </c>
      <c r="M39" s="222"/>
      <c r="N39" s="58" t="str">
        <f>INDEX('MCP-Data'!$B$17:$BW$40,MATCH($D39,'MCP-Data'!$B$17:$B$40,0),MATCH(N$10,'MCP-Data'!$B$17:$BW$17,0),1)</f>
        <v>◯</v>
      </c>
      <c r="O39" s="222"/>
      <c r="P39" s="58" t="str">
        <f>INDEX('MCP-Data'!$B$17:$BW$40,MATCH($D39,'MCP-Data'!$B$17:$B$40,0),MATCH(P$10,'MCP-Data'!$B$17:$BW$17,0),1)</f>
        <v>◯</v>
      </c>
      <c r="Q39" s="222"/>
      <c r="R39" s="58" t="str">
        <f>INDEX('MCP-Data'!$B$17:$BW$40,MATCH($D39,'MCP-Data'!$B$17:$B$40,0),MATCH(R$10,'MCP-Data'!$B$17:$BW$17,0),1)</f>
        <v>◯</v>
      </c>
      <c r="S39" s="222"/>
      <c r="T39" s="58" t="str">
        <f>INDEX('MCP-Data'!$B$17:$BW$40,MATCH($D39,'MCP-Data'!$B$17:$B$40,0),MATCH(T$10,'MCP-Data'!$B$17:$BW$17,0),1)</f>
        <v>◯</v>
      </c>
      <c r="U39" s="222"/>
      <c r="V39" s="58" t="str">
        <f>INDEX('MCP-Data'!$B$17:$BW$40,MATCH($D39,'MCP-Data'!$B$17:$B$40,0),MATCH(V$10,'MCP-Data'!$B$17:$BW$17,0),1)</f>
        <v>◯</v>
      </c>
      <c r="W39" s="222"/>
      <c r="X39" s="58" t="str">
        <f>INDEX('MCP-Data'!$B$17:$BW$40,MATCH($D39,'MCP-Data'!$B$17:$B$40,0),MATCH(X$10,'MCP-Data'!$B$17:$BW$17,0),1)</f>
        <v>◯</v>
      </c>
      <c r="Y39" s="222"/>
      <c r="Z39" s="58" t="str">
        <f>INDEX('MCP-Data'!$B$17:$BW$40,MATCH($D39,'MCP-Data'!$B$17:$B$40,0),MATCH(Z$10,'MCP-Data'!$B$17:$BW$17,0),1)</f>
        <v>◯</v>
      </c>
      <c r="AA39" s="222"/>
      <c r="AB39" s="58" t="str">
        <f>INDEX('MCP-Data'!$B$17:$BW$40,MATCH($D39,'MCP-Data'!$B$17:$B$40,0),MATCH(AB$10,'MCP-Data'!$B$17:$BW$17,0),1)</f>
        <v>◯</v>
      </c>
      <c r="AC39" s="222"/>
      <c r="AD39" s="58" t="str">
        <f>INDEX('MCP-Data'!$B$17:$BW$40,MATCH($D39,'MCP-Data'!$B$17:$B$40,0),MATCH(AD$10,'MCP-Data'!$B$17:$BW$17,0),1)</f>
        <v>◯</v>
      </c>
      <c r="AE39" s="222"/>
      <c r="AF39" s="58" t="str">
        <f>INDEX('MCP-Data'!$B$17:$BW$40,MATCH($D39,'MCP-Data'!$B$17:$B$40,0),MATCH(AF$10,'MCP-Data'!$B$17:$BW$17,0),1)</f>
        <v>◯</v>
      </c>
      <c r="AG39" s="222"/>
      <c r="AH39" s="58" t="str">
        <f>INDEX('MCP-Data'!$B$17:$BW$40,MATCH($D39,'MCP-Data'!$B$17:$B$40,0),MATCH(AH$10,'MCP-Data'!$B$17:$BW$17,0),1)</f>
        <v>◯</v>
      </c>
      <c r="AI39" s="222"/>
      <c r="AJ39" s="58" t="str">
        <f>INDEX('MCP-Data'!$B$17:$BW$40,MATCH($D39,'MCP-Data'!$B$17:$B$40,0),MATCH(AJ$10,'MCP-Data'!$B$17:$BW$17,0),1)</f>
        <v>Ø</v>
      </c>
      <c r="AK39" s="222"/>
      <c r="AL39" s="58" t="str">
        <f>INDEX('MCP-Data'!$B$17:$BW$40,MATCH($D39,'MCP-Data'!$B$17:$B$40,0),MATCH(AL$10,'MCP-Data'!$B$17:$BW$17,0),1)</f>
        <v>Ø</v>
      </c>
      <c r="AM39" s="222"/>
      <c r="AN39" s="58" t="str">
        <f>INDEX('MCP-Data'!$B$17:$BW$40,MATCH($D39,'MCP-Data'!$B$17:$B$40,0),MATCH(AN$10,'MCP-Data'!$B$17:$BW$17,0),1)</f>
        <v>Ø</v>
      </c>
      <c r="AO39" s="222"/>
      <c r="AP39" s="58" t="str">
        <f>INDEX('MCP-Data'!$B$17:$BW$40,MATCH($D39,'MCP-Data'!$B$17:$B$40,0),MATCH(AP$10,'MCP-Data'!$B$17:$BW$17,0),1)</f>
        <v>Ø</v>
      </c>
      <c r="AQ39" s="222"/>
      <c r="AR39" s="58" t="str">
        <f>INDEX('MCP-Data'!$B$17:$BW$40,MATCH($D39,'MCP-Data'!$B$17:$B$40,0),MATCH(AR$10,'MCP-Data'!$B$17:$BW$17,0),1)</f>
        <v>Ø</v>
      </c>
      <c r="AS39" s="222"/>
      <c r="AT39" s="58" t="str">
        <f>INDEX('MCP-Data'!$B$17:$BW$40,MATCH($D39,'MCP-Data'!$B$17:$B$40,0),MATCH(AT$10,'MCP-Data'!$B$17:$BW$17,0),1)</f>
        <v>Ø</v>
      </c>
      <c r="AU39" s="222"/>
      <c r="AV39" s="58" t="str">
        <f>INDEX('MCP-Data'!$B$17:$BW$40,MATCH($D39,'MCP-Data'!$B$17:$B$40,0),MATCH(AV$10,'MCP-Data'!$B$17:$BW$17,0),1)</f>
        <v>Ø</v>
      </c>
      <c r="AW39" s="222"/>
      <c r="AX39" s="58" t="str">
        <f>INDEX('MCP-Data'!$B$17:$BW$40,MATCH($D39,'MCP-Data'!$B$17:$B$40,0),MATCH(AX$10,'MCP-Data'!$B$17:$BW$17,0),1)</f>
        <v>✔</v>
      </c>
      <c r="AY39" s="222"/>
      <c r="AZ39" s="58" t="str">
        <f>INDEX('MCP-Data'!$B$17:$BW$40,MATCH($D39,'MCP-Data'!$B$17:$B$40,0),MATCH(AZ$10,'MCP-Data'!$B$17:$BW$17,0),1)</f>
        <v>Ø</v>
      </c>
      <c r="BA39" s="222"/>
      <c r="BB39" s="58" t="str">
        <f>INDEX('MCP-Data'!$B$17:$BW$40,MATCH($D39,'MCP-Data'!$B$17:$B$40,0),MATCH(BB$10,'MCP-Data'!$B$17:$BW$17,0),1)</f>
        <v>Ø</v>
      </c>
      <c r="BC39" s="222"/>
      <c r="BD39" s="58" t="str">
        <f>INDEX('MCP-Data'!$B$17:$BW$40,MATCH($D39,'MCP-Data'!$B$17:$B$40,0),MATCH(BD$10,'MCP-Data'!$B$17:$BW$17,0),1)</f>
        <v>Ø</v>
      </c>
      <c r="BE39" s="222"/>
      <c r="BF39" s="58" t="str">
        <f>INDEX('MCP-Data'!$B$17:$BW$40,MATCH($D39,'MCP-Data'!$B$17:$B$40,0),MATCH(BF$10,'MCP-Data'!$B$17:$BW$17,0),1)</f>
        <v>◯</v>
      </c>
      <c r="BG39" s="222"/>
      <c r="BH39" s="58" t="str">
        <f>INDEX('MCP-Data'!$B$17:$BW$40,MATCH($D39,'MCP-Data'!$B$17:$B$40,0),MATCH(BH$10,'MCP-Data'!$B$17:$BW$17,0),1)</f>
        <v>◯</v>
      </c>
      <c r="BI39" s="222"/>
      <c r="BJ39" s="58" t="str">
        <f>INDEX('MCP-Data'!$B$17:$BW$40,MATCH($D39,'MCP-Data'!$B$17:$B$40,0),MATCH(BJ$10,'MCP-Data'!$B$17:$BW$17,0),1)</f>
        <v>◯</v>
      </c>
      <c r="BK39" s="222"/>
      <c r="BL39" s="58" t="str">
        <f>INDEX('MCP-Data'!$B$17:$BW$40,MATCH($D39,'MCP-Data'!$B$17:$B$40,0),MATCH(BL$10,'MCP-Data'!$B$17:$BW$17,0),1)</f>
        <v>◯</v>
      </c>
      <c r="BM39" s="222"/>
      <c r="BN39" s="58" t="str">
        <f>INDEX('MCP-Data'!$B$17:$BW$40,MATCH($D39,'MCP-Data'!$B$17:$B$40,0),MATCH(BN$10,'MCP-Data'!$B$17:$BW$17,0),1)</f>
        <v>◯</v>
      </c>
      <c r="BO39" s="57"/>
      <c r="BP39" s="167"/>
      <c r="BQ39" s="57"/>
      <c r="BR39" s="165"/>
      <c r="BT39" s="227">
        <f>IF(F39="▶",#REF!,IF(F39="■",_xlfn.XLOOKUP("MCP"&amp;$D39&amp;F$10,Data!$F:$F,Data!$T:$T,F$11,0,-1),_xlfn.XLOOKUP("MCP"&amp;$D39&amp;F$10,Data!$F:$F,Data!$U:$U,F$11,0,-1)))</f>
        <v>46120.553472222222</v>
      </c>
      <c r="BV39" s="227">
        <f>IF(H39="▶",#REF!,IF(H39="■",_xlfn.XLOOKUP("MCP"&amp;$D39&amp;H$10,Data!$F:$F,Data!$T:$T,H$11,0,-1),_xlfn.XLOOKUP("MCP"&amp;$D39&amp;H$10,Data!$F:$F,Data!$U:$U,H$11,0,-1)))</f>
        <v>46120.603472222225</v>
      </c>
      <c r="BX39" s="227">
        <f>IF(J39="▶",#REF!,IF(J39="■",_xlfn.XLOOKUP("MCP"&amp;$D39&amp;J$10,Data!$F:$F,Data!$T:$T,J$11,0,-1),_xlfn.XLOOKUP("MCP"&amp;$D39&amp;J$10,Data!$F:$F,Data!$U:$U,J$11,0,-1)))</f>
        <v>46092.999305555553</v>
      </c>
      <c r="BZ39" s="227">
        <f>IF(L39="▶",#REF!,IF(L39="■",_xlfn.XLOOKUP("MCP"&amp;$D39&amp;L$10,Data!$F:$F,Data!$T:$T,L$11,0,-1),_xlfn.XLOOKUP("MCP"&amp;$D39&amp;L$10,Data!$F:$F,Data!$U:$U,L$11,0,-1)))</f>
        <v>46094.999305555553</v>
      </c>
      <c r="CB39" s="227">
        <f>IF(N39="▶",#REF!,IF(N39="■",_xlfn.XLOOKUP("MCP"&amp;$D39&amp;N$10,Data!$F:$F,Data!$T:$T,N$11,0,-1),_xlfn.XLOOKUP("MCP"&amp;$D39&amp;N$10,Data!$F:$F,Data!$U:$U,N$11,0,-1)))</f>
        <v>46090.999305555553</v>
      </c>
      <c r="CD39" s="227">
        <f>IF(P39="▶",#REF!,IF(P39="■",_xlfn.XLOOKUP("MCP"&amp;$D39&amp;P$10,Data!$F:$F,Data!$T:$T,P$11,0,-1),_xlfn.XLOOKUP("MCP"&amp;$D39&amp;P$10,Data!$F:$F,Data!$U:$U,P$11,0,-1)))</f>
        <v>46092.999305555553</v>
      </c>
      <c r="CF39" s="227" t="e">
        <f>IF(#REF!="▶",#REF!,IF(#REF!="■",_xlfn.XLOOKUP("MCP"&amp;$D39&amp;#REF!,Data!$F:$F,Data!$T:$T,#REF!,0,-1),_xlfn.XLOOKUP("MCP"&amp;$D39&amp;#REF!,Data!$F:$F,Data!$U:$U,#REF!,0,-1)))</f>
        <v>#REF!</v>
      </c>
      <c r="CH39" s="227">
        <f>IF(R39="▶",#REF!,IF(R39="■",_xlfn.XLOOKUP("MCP"&amp;$D39&amp;R$10,Data!$F:$F,Data!$T:$T,R$11,0,-1),_xlfn.XLOOKUP("MCP"&amp;$D39&amp;R$10,Data!$F:$F,Data!$U:$U,R$11,0,-1)))</f>
        <v>46092.999305555553</v>
      </c>
      <c r="CJ39" s="227">
        <f>IF(T39="▶",#REF!,IF(T39="■",_xlfn.XLOOKUP("MCP"&amp;$D39&amp;T$10,Data!$F:$F,Data!$T:$T,T$11,0,-1),_xlfn.XLOOKUP("MCP"&amp;$D39&amp;T$10,Data!$F:$F,Data!$U:$U,T$11,0,-1)))</f>
        <v>46094.978472222225</v>
      </c>
      <c r="CL39" s="227">
        <f>IF(V39="▶",#REF!,IF(V39="■",_xlfn.XLOOKUP("MCP"&amp;$D39&amp;V$10,Data!$F:$F,Data!$T:$T,V$11,0,-1),_xlfn.XLOOKUP("MCP"&amp;$D39&amp;V$10,Data!$F:$F,Data!$U:$U,V$11,0,-1)))</f>
        <v>46094.978472222225</v>
      </c>
      <c r="CN39" s="227">
        <f>IF(X39="▶",#REF!,IF(X39="■",_xlfn.XLOOKUP("MCP"&amp;$D39&amp;X$10,Data!$F:$F,Data!$T:$T,X$11,0,-1),_xlfn.XLOOKUP("MCP"&amp;$D39&amp;X$10,Data!$F:$F,Data!$U:$U,X$11,0,-1)))</f>
        <v>46099.999305555553</v>
      </c>
      <c r="CP39" s="227">
        <f>IF(Z39="▶",#REF!,IF(Z39="■",_xlfn.XLOOKUP("MCP"&amp;$D39&amp;Z$10,Data!$F:$F,Data!$T:$T,Z$11,0,-1),_xlfn.XLOOKUP("MCP"&amp;$D39&amp;Z$10,Data!$F:$F,Data!$U:$U,Z$11,0,-1)))</f>
        <v>46099.999305555553</v>
      </c>
      <c r="CR39" s="227">
        <f>IF(AB39="▶",#REF!,IF(AB39="■",_xlfn.XLOOKUP("MCP"&amp;$D39&amp;AB$10,Data!$F:$F,Data!$T:$T,AB$11,0,-1),_xlfn.XLOOKUP("MCP"&amp;$D39&amp;AB$10,Data!$F:$F,Data!$U:$U,AB$11,0,-1)))</f>
        <v>46100.999305555553</v>
      </c>
      <c r="CT39" s="227">
        <f>IF(AD39="▶",#REF!,IF(AD39="■",_xlfn.XLOOKUP("MCP"&amp;$D39&amp;AD$10,Data!$F:$F,Data!$T:$T,AD$11,0,-1),_xlfn.XLOOKUP("MCP"&amp;$D39&amp;AD$10,Data!$F:$F,Data!$U:$U,AD$11,0,-1)))</f>
        <v>46098.999305555553</v>
      </c>
      <c r="CV39" s="227">
        <f>IF(AF39="▶",#REF!,IF(AF39="■",_xlfn.XLOOKUP("MCP"&amp;$D39&amp;AF$10,Data!$F:$F,Data!$T:$T,AF$11,0,-1),_xlfn.XLOOKUP("MCP"&amp;$D39&amp;AF$10,Data!$F:$F,Data!$U:$U,AF$11,0,-1)))</f>
        <v>46092.999305555553</v>
      </c>
      <c r="CX39" s="227">
        <f>IF(AH39="▶",#REF!,IF(AH39="■",_xlfn.XLOOKUP("MCP"&amp;$D39&amp;AH$10,Data!$F:$F,Data!$T:$T,AH$11,0,-1),_xlfn.XLOOKUP("MCP"&amp;$D39&amp;AH$10,Data!$F:$F,Data!$U:$U,AH$11,0,-1)))</f>
        <v>46100.999305555553</v>
      </c>
      <c r="CZ39" s="227" t="e">
        <f>IF(#REF!="▶",#REF!,IF(#REF!="■",_xlfn.XLOOKUP("MCP"&amp;$D39&amp;#REF!,Data!$F:$F,Data!$T:$T,#REF!,0,-1),_xlfn.XLOOKUP("MCP"&amp;$D39&amp;#REF!,Data!$F:$F,Data!$U:$U,#REF!,0,-1)))</f>
        <v>#REF!</v>
      </c>
      <c r="DB39" s="227">
        <f>IF(AJ39="▶",#REF!,IF(AJ39="■",_xlfn.XLOOKUP("MCP"&amp;$D39&amp;AJ$10,Data!$F:$F,Data!$T:$T,AJ$11,0,-1),_xlfn.XLOOKUP("MCP"&amp;$D39&amp;AJ$10,Data!$F:$F,Data!$U:$U,AJ$11,0,-1)))</f>
        <v>46108.999305555553</v>
      </c>
      <c r="DD39" s="227">
        <f>IF(AL39="▶",#REF!,IF(AL39="■",_xlfn.XLOOKUP("MCP"&amp;$D39&amp;AL$10,Data!$F:$F,Data!$T:$T,AL$11,0,-1),_xlfn.XLOOKUP("MCP"&amp;$D39&amp;AL$10,Data!$F:$F,Data!$U:$U,AL$11,0,-1)))</f>
        <v>46108.999305555553</v>
      </c>
      <c r="DF39" s="227">
        <f>IF(AN39="▶",#REF!,IF(AN39="■",_xlfn.XLOOKUP("MCP"&amp;$D39&amp;AN$10,Data!$F:$F,Data!$T:$T,AN$11,0,-1),_xlfn.XLOOKUP("MCP"&amp;$D39&amp;AN$10,Data!$F:$F,Data!$U:$U,AN$11,0,-1)))</f>
        <v>46108.999305555553</v>
      </c>
      <c r="DH39" s="227">
        <f>IF(AP39="▶",#REF!,IF(AP39="■",_xlfn.XLOOKUP("MCP"&amp;$D39&amp;AP$10,Data!$F:$F,Data!$T:$T,AP$11,0,-1),_xlfn.XLOOKUP("MCP"&amp;$D39&amp;AP$10,Data!$F:$F,Data!$U:$U,AP$11,0,-1)))</f>
        <v>46108.999305555553</v>
      </c>
      <c r="DJ39" s="227">
        <f>IF(AR39="▶",#REF!,IF(AR39="■",_xlfn.XLOOKUP("MCP"&amp;$D39&amp;AR$10,Data!$F:$F,Data!$T:$T,AR$11,0,-1),_xlfn.XLOOKUP("MCP"&amp;$D39&amp;AR$10,Data!$F:$F,Data!$U:$U,AR$11,0,-1)))</f>
        <v>46108.999305555553</v>
      </c>
      <c r="DL39" s="227">
        <f>IF(AT39="▶",#REF!,IF(AT39="■",_xlfn.XLOOKUP("MCP"&amp;$D39&amp;AT$10,Data!$F:$F,Data!$T:$T,AT$11,0,-1),_xlfn.XLOOKUP("MCP"&amp;$D39&amp;AT$10,Data!$F:$F,Data!$U:$U,AT$11,0,-1)))</f>
        <v>46108.999305555553</v>
      </c>
      <c r="DN39" s="227">
        <f>IF(AV39="▶",#REF!,IF(AV39="■",_xlfn.XLOOKUP("MCP"&amp;$D39&amp;AV$10,Data!$F:$F,Data!$T:$T,AV$11,0,-1),_xlfn.XLOOKUP("MCP"&amp;$D39&amp;AV$10,Data!$F:$F,Data!$U:$U,AV$11,0,-1)))</f>
        <v>46108.999305555553</v>
      </c>
      <c r="DP39" s="227">
        <f>IF(AX39="▶",#REF!,IF(AX39="■",_xlfn.XLOOKUP("MCP"&amp;$D39&amp;AX$10,Data!$F:$F,Data!$T:$T,AX$11,0,-1),_xlfn.XLOOKUP("MCP"&amp;$D39&amp;AX$10,Data!$F:$F,Data!$U:$U,AX$11,0,-1)))</f>
        <v>46120.571527777778</v>
      </c>
      <c r="DR39" s="227">
        <f>IF(AZ39="▶",#REF!,IF(AZ39="■",_xlfn.XLOOKUP("MCP"&amp;$D39&amp;AZ$10,Data!$F:$F,Data!$T:$T,AZ$11,0,-1),_xlfn.XLOOKUP("MCP"&amp;$D39&amp;AZ$10,Data!$F:$F,Data!$U:$U,AZ$11,0,-1)))</f>
        <v>46108.999305555553</v>
      </c>
      <c r="DT39" s="227">
        <f>IF(BB39="▶",#REF!,IF(BB39="■",_xlfn.XLOOKUP("MCP"&amp;$D39&amp;BB$10,Data!$F:$F,Data!$T:$T,BB$11,0,-1),_xlfn.XLOOKUP("MCP"&amp;$D39&amp;BB$10,Data!$F:$F,Data!$U:$U,BB$11,0,-1)))</f>
        <v>46108.999305555553</v>
      </c>
      <c r="DV39" s="227">
        <f>IF(BD39="▶",#REF!,IF(BD39="■",_xlfn.XLOOKUP("MCP"&amp;$D39&amp;BD$10,Data!$F:$F,Data!$T:$T,BD$11,0,-1),_xlfn.XLOOKUP("MCP"&amp;$D39&amp;BD$10,Data!$F:$F,Data!$U:$U,BD$11,0,-1)))</f>
        <v>46108.999305555553</v>
      </c>
      <c r="DX39" s="227">
        <f>IF(BF39="▶",#REF!,IF(BF39="■",_xlfn.XLOOKUP("MCP"&amp;$D39&amp;BF$10,Data!$F:$F,Data!$T:$T,BF$11,0,-1),_xlfn.XLOOKUP("MCP"&amp;$D39&amp;BF$10,Data!$F:$F,Data!$U:$U,BF$11,0,-1)))</f>
        <v>46134.999305555553</v>
      </c>
      <c r="DZ39" s="227">
        <f>IF(BH39="▶",#REF!,IF(BH39="■",_xlfn.XLOOKUP("MCP"&amp;$D39&amp;BH$10,Data!$F:$F,Data!$T:$T,BH$11,0,-1),_xlfn.XLOOKUP("MCP"&amp;$D39&amp;BH$10,Data!$F:$F,Data!$U:$U,BH$11,0,-1)))</f>
        <v>46134.999305555553</v>
      </c>
      <c r="EB39" s="227">
        <f>IF(BJ39="▶",#REF!,IF(BJ39="■",_xlfn.XLOOKUP("MCP"&amp;$D39&amp;BJ$10,Data!$F:$F,Data!$T:$T,BJ$11,0,-1),_xlfn.XLOOKUP("MCP"&amp;$D39&amp;BJ$10,Data!$F:$F,Data!$U:$U,BJ$11,0,-1)))</f>
        <v>45036.999305555553</v>
      </c>
      <c r="ED39" s="227">
        <f>IF(BL39="▶",#REF!,IF(BL39="■",_xlfn.XLOOKUP("MCP"&amp;$D39&amp;BL$10,Data!$F:$F,Data!$T:$T,BL$11,0,-1),_xlfn.XLOOKUP("MCP"&amp;$D39&amp;BL$10,Data!$F:$F,Data!$U:$U,BL$11,0,-1)))</f>
        <v>45036.999305555553</v>
      </c>
      <c r="EF39" s="227">
        <f>IF(BN39="▶",#REF!,IF(BN39="■",_xlfn.XLOOKUP("MCP"&amp;$D39&amp;BN$10,Data!$F:$F,Data!$T:$T,BN$11,0,-1),_xlfn.XLOOKUP("MCP"&amp;$D39&amp;BN$10,Data!$F:$F,Data!$U:$U,BN$11,0,-1)))</f>
        <v>46141.999305555553</v>
      </c>
      <c r="EH39" s="228">
        <f>IF(F39&lt;&gt;"✔",BT39-#REF!,BT39-F$11)</f>
        <v>33.554166666668607</v>
      </c>
      <c r="EJ39" s="228">
        <f>IF(H39&lt;&gt;"✔",BV39-#REF!,BV39-H$11)</f>
        <v>33.604166666671517</v>
      </c>
      <c r="EL39" s="228" t="e">
        <f>IF(J39&lt;&gt;"✔",BX39-#REF!,BX39-J$11)</f>
        <v>#REF!</v>
      </c>
      <c r="EN39" s="228" t="e">
        <f>IF(L39&lt;&gt;"✔",BZ39-#REF!,BZ39-L$11)</f>
        <v>#REF!</v>
      </c>
      <c r="EP39" s="228" t="e">
        <f>IF(N39&lt;&gt;"✔",CB39-#REF!,CB39-N$11)</f>
        <v>#REF!</v>
      </c>
      <c r="ER39" s="228" t="e">
        <f>IF(P39&lt;&gt;"✔",CD39-#REF!,CD39-P$11)</f>
        <v>#REF!</v>
      </c>
      <c r="ET39" s="228" t="e">
        <f>IF(#REF!&lt;&gt;"✔",CF39-#REF!,CF39-#REF!)</f>
        <v>#REF!</v>
      </c>
      <c r="EV39" s="228" t="e">
        <f>IF(R39&lt;&gt;"✔",CH39-#REF!,CH39-R$11)</f>
        <v>#REF!</v>
      </c>
      <c r="EX39" s="228" t="e">
        <f>IF(T39&lt;&gt;"✔",CJ39-#REF!,CJ39-T$11)</f>
        <v>#REF!</v>
      </c>
      <c r="EZ39" s="228" t="e">
        <f>IF(V39&lt;&gt;"✔",CL39-#REF!,CL39-V$11)</f>
        <v>#REF!</v>
      </c>
      <c r="FB39" s="228" t="e">
        <f>IF(X39&lt;&gt;"✔",CN39-#REF!,CN39-X$11)</f>
        <v>#REF!</v>
      </c>
      <c r="FD39" s="228" t="e">
        <f>IF(Z39&lt;&gt;"✔",CP39-#REF!,CP39-Z$11)</f>
        <v>#REF!</v>
      </c>
      <c r="FF39" s="228" t="e">
        <f>IF(AB39&lt;&gt;"✔",CR39-#REF!,CR39-AB$11)</f>
        <v>#REF!</v>
      </c>
      <c r="FH39" s="228" t="e">
        <f>IF(AD39&lt;&gt;"✔",CT39-#REF!,CT39-AD$11)</f>
        <v>#REF!</v>
      </c>
      <c r="FJ39" s="228" t="e">
        <f>IF(AF39&lt;&gt;"✔",CV39-#REF!,CV39-AF$11)</f>
        <v>#REF!</v>
      </c>
      <c r="FL39" s="228" t="e">
        <f>IF(AH39&lt;&gt;"✔",CX39-#REF!,CX39-AH$11)</f>
        <v>#REF!</v>
      </c>
      <c r="FN39" s="228" t="e">
        <f>IF(#REF!&lt;&gt;"✔",CZ39-#REF!,CZ39-#REF!)</f>
        <v>#REF!</v>
      </c>
      <c r="FP39" s="228" t="e">
        <f>IF(AJ39&lt;&gt;"✔",DB39-#REF!,DB39-AJ$11)</f>
        <v>#REF!</v>
      </c>
      <c r="FR39" s="228" t="e">
        <f>IF(AL39&lt;&gt;"✔",DD39-#REF!,DD39-AL$11)</f>
        <v>#REF!</v>
      </c>
      <c r="FT39" s="228" t="e">
        <f>IF(AN39&lt;&gt;"✔",DF39-#REF!,DF39-AN$11)</f>
        <v>#REF!</v>
      </c>
      <c r="FV39" s="228" t="e">
        <f>IF(AP39&lt;&gt;"✔",DH39-#REF!,DH39-AP$11)</f>
        <v>#REF!</v>
      </c>
      <c r="FX39" s="228" t="e">
        <f>IF(AR39&lt;&gt;"✔",DJ39-#REF!,DJ39-AR$11)</f>
        <v>#REF!</v>
      </c>
      <c r="FZ39" s="228" t="e">
        <f>IF(AT39&lt;&gt;"✔",DL39-#REF!,DL39-AT$11)</f>
        <v>#REF!</v>
      </c>
      <c r="GB39" s="228" t="e">
        <f>IF(AV39&lt;&gt;"✔",DN39-#REF!,DN39-AV$11)</f>
        <v>#REF!</v>
      </c>
      <c r="GD39" s="228">
        <f>IF(AX39&lt;&gt;"✔",DP39-#REF!,DP39-AX$11)</f>
        <v>11.572222222224809</v>
      </c>
      <c r="GF39" s="228" t="e">
        <f>IF(AZ39&lt;&gt;"✔",DR39-#REF!,DR39-AZ$11)</f>
        <v>#REF!</v>
      </c>
      <c r="GH39" s="228" t="e">
        <f>IF(BB39&lt;&gt;"✔",DT39-#REF!,DT39-BB$11)</f>
        <v>#REF!</v>
      </c>
      <c r="GJ39" s="228" t="e">
        <f>IF(BD39&lt;&gt;"✔",DV39-#REF!,DV39-BD$11)</f>
        <v>#REF!</v>
      </c>
      <c r="GL39" s="228" t="e">
        <f>IF(BF39&lt;&gt;"✔",DX39-#REF!,DX39-BF$11)</f>
        <v>#REF!</v>
      </c>
      <c r="GN39" s="228" t="e">
        <f>IF(BH39&lt;&gt;"✔",DZ39-#REF!,DZ39-BH$11)</f>
        <v>#REF!</v>
      </c>
      <c r="GP39" s="228" t="e">
        <f>IF(BJ39&lt;&gt;"✔",EB39-#REF!,EB39-BJ$11)</f>
        <v>#REF!</v>
      </c>
      <c r="GR39" s="228" t="e">
        <f>IF(BL39&lt;&gt;"✔",ED39-#REF!,ED39-BL$11)</f>
        <v>#REF!</v>
      </c>
      <c r="GT39" s="228" t="e">
        <f>IF(BN39&lt;&gt;"✔",EF39-#REF!,EF39-BN$11)</f>
        <v>#REF!</v>
      </c>
    </row>
    <row r="40" spans="4:202" ht="4.5" customHeight="1" x14ac:dyDescent="0.25"/>
    <row r="41" spans="4:202" ht="22.5" customHeight="1" x14ac:dyDescent="0.25">
      <c r="D41" s="166" t="s">
        <v>358</v>
      </c>
      <c r="E41" s="57"/>
      <c r="F41" s="58" t="str">
        <f>INDEX('MCP-Data'!$B$17:$BW$40,MATCH($D41,'MCP-Data'!$B$17:$B$40,0),MATCH(F$10,'MCP-Data'!$B$17:$BW$17,0),1)</f>
        <v>◯</v>
      </c>
      <c r="G41" s="222"/>
      <c r="H41" s="58" t="str">
        <f>INDEX('MCP-Data'!$B$17:$BW$40,MATCH($D41,'MCP-Data'!$B$17:$B$40,0),MATCH(H$10,'MCP-Data'!$B$17:$BW$17,0),1)</f>
        <v>◯</v>
      </c>
      <c r="I41" s="222"/>
      <c r="J41" s="58" t="str">
        <f>INDEX('MCP-Data'!$B$17:$BW$40,MATCH($D41,'MCP-Data'!$B$17:$B$40,0),MATCH(J$10,'MCP-Data'!$B$17:$BW$17,0),1)</f>
        <v>◯</v>
      </c>
      <c r="K41" s="222"/>
      <c r="L41" s="58" t="str">
        <f>INDEX('MCP-Data'!$B$17:$BW$40,MATCH($D41,'MCP-Data'!$B$17:$B$40,0),MATCH(L$10,'MCP-Data'!$B$17:$BW$17,0),1)</f>
        <v>◯</v>
      </c>
      <c r="M41" s="222"/>
      <c r="N41" s="58" t="str">
        <f>INDEX('MCP-Data'!$B$17:$BW$40,MATCH($D41,'MCP-Data'!$B$17:$B$40,0),MATCH(N$10,'MCP-Data'!$B$17:$BW$17,0),1)</f>
        <v>◯</v>
      </c>
      <c r="O41" s="222"/>
      <c r="P41" s="58" t="str">
        <f>INDEX('MCP-Data'!$B$17:$BW$40,MATCH($D41,'MCP-Data'!$B$17:$B$40,0),MATCH(P$10,'MCP-Data'!$B$17:$BW$17,0),1)</f>
        <v>◯</v>
      </c>
      <c r="Q41" s="222"/>
      <c r="R41" s="58" t="str">
        <f>INDEX('MCP-Data'!$B$17:$BW$40,MATCH($D41,'MCP-Data'!$B$17:$B$40,0),MATCH(R$10,'MCP-Data'!$B$17:$BW$17,0),1)</f>
        <v>◯</v>
      </c>
      <c r="S41" s="222"/>
      <c r="T41" s="58" t="str">
        <f>INDEX('MCP-Data'!$B$17:$BW$40,MATCH($D41,'MCP-Data'!$B$17:$B$40,0),MATCH(T$10,'MCP-Data'!$B$17:$BW$17,0),1)</f>
        <v>◯</v>
      </c>
      <c r="U41" s="222"/>
      <c r="V41" s="58" t="str">
        <f>INDEX('MCP-Data'!$B$17:$BW$40,MATCH($D41,'MCP-Data'!$B$17:$B$40,0),MATCH(V$10,'MCP-Data'!$B$17:$BW$17,0),1)</f>
        <v>◯</v>
      </c>
      <c r="W41" s="222"/>
      <c r="X41" s="58" t="str">
        <f>INDEX('MCP-Data'!$B$17:$BW$40,MATCH($D41,'MCP-Data'!$B$17:$B$40,0),MATCH(X$10,'MCP-Data'!$B$17:$BW$17,0),1)</f>
        <v>Ø</v>
      </c>
      <c r="Y41" s="222"/>
      <c r="Z41" s="58" t="str">
        <f>INDEX('MCP-Data'!$B$17:$BW$40,MATCH($D41,'MCP-Data'!$B$17:$B$40,0),MATCH(Z$10,'MCP-Data'!$B$17:$BW$17,0),1)</f>
        <v>◯</v>
      </c>
      <c r="AA41" s="222"/>
      <c r="AB41" s="58" t="str">
        <f>INDEX('MCP-Data'!$B$17:$BW$40,MATCH($D41,'MCP-Data'!$B$17:$B$40,0),MATCH(AB$10,'MCP-Data'!$B$17:$BW$17,0),1)</f>
        <v>◯</v>
      </c>
      <c r="AC41" s="222"/>
      <c r="AD41" s="58" t="str">
        <f>INDEX('MCP-Data'!$B$17:$BW$40,MATCH($D41,'MCP-Data'!$B$17:$B$40,0),MATCH(AD$10,'MCP-Data'!$B$17:$BW$17,0),1)</f>
        <v>◯</v>
      </c>
      <c r="AE41" s="222"/>
      <c r="AF41" s="58" t="str">
        <f>INDEX('MCP-Data'!$B$17:$BW$40,MATCH($D41,'MCP-Data'!$B$17:$B$40,0),MATCH(AF$10,'MCP-Data'!$B$17:$BW$17,0),1)</f>
        <v>◯</v>
      </c>
      <c r="AG41" s="222"/>
      <c r="AH41" s="58" t="str">
        <f>INDEX('MCP-Data'!$B$17:$BW$40,MATCH($D41,'MCP-Data'!$B$17:$B$40,0),MATCH(AH$10,'MCP-Data'!$B$17:$BW$17,0),1)</f>
        <v>◯</v>
      </c>
      <c r="AI41" s="222"/>
      <c r="AJ41" s="58" t="str">
        <f>INDEX('MCP-Data'!$B$17:$BW$40,MATCH($D41,'MCP-Data'!$B$17:$B$40,0),MATCH(AJ$10,'MCP-Data'!$B$17:$BW$17,0),1)</f>
        <v>Ø</v>
      </c>
      <c r="AK41" s="222"/>
      <c r="AL41" s="58" t="str">
        <f>INDEX('MCP-Data'!$B$17:$BW$40,MATCH($D41,'MCP-Data'!$B$17:$B$40,0),MATCH(AL$10,'MCP-Data'!$B$17:$BW$17,0),1)</f>
        <v>Ø</v>
      </c>
      <c r="AM41" s="222"/>
      <c r="AN41" s="58" t="str">
        <f>INDEX('MCP-Data'!$B$17:$BW$40,MATCH($D41,'MCP-Data'!$B$17:$B$40,0),MATCH(AN$10,'MCP-Data'!$B$17:$BW$17,0),1)</f>
        <v>Ø</v>
      </c>
      <c r="AO41" s="222"/>
      <c r="AP41" s="58" t="str">
        <f>INDEX('MCP-Data'!$B$17:$BW$40,MATCH($D41,'MCP-Data'!$B$17:$B$40,0),MATCH(AP$10,'MCP-Data'!$B$17:$BW$17,0),1)</f>
        <v>Ø</v>
      </c>
      <c r="AQ41" s="222"/>
      <c r="AR41" s="58" t="str">
        <f>INDEX('MCP-Data'!$B$17:$BW$40,MATCH($D41,'MCP-Data'!$B$17:$B$40,0),MATCH(AR$10,'MCP-Data'!$B$17:$BW$17,0),1)</f>
        <v>Ø</v>
      </c>
      <c r="AS41" s="222"/>
      <c r="AT41" s="58" t="str">
        <f>INDEX('MCP-Data'!$B$17:$BW$40,MATCH($D41,'MCP-Data'!$B$17:$B$40,0),MATCH(AT$10,'MCP-Data'!$B$17:$BW$17,0),1)</f>
        <v>Ø</v>
      </c>
      <c r="AU41" s="222"/>
      <c r="AV41" s="58" t="str">
        <f>INDEX('MCP-Data'!$B$17:$BW$40,MATCH($D41,'MCP-Data'!$B$17:$B$40,0),MATCH(AV$10,'MCP-Data'!$B$17:$BW$17,0),1)</f>
        <v>Ø</v>
      </c>
      <c r="AW41" s="222"/>
      <c r="AX41" s="58" t="str">
        <f>INDEX('MCP-Data'!$B$17:$BW$40,MATCH($D41,'MCP-Data'!$B$17:$B$40,0),MATCH(AX$10,'MCP-Data'!$B$17:$BW$17,0),1)</f>
        <v>Ø</v>
      </c>
      <c r="AY41" s="222"/>
      <c r="AZ41" s="58" t="str">
        <f>INDEX('MCP-Data'!$B$17:$BW$40,MATCH($D41,'MCP-Data'!$B$17:$B$40,0),MATCH(AZ$10,'MCP-Data'!$B$17:$BW$17,0),1)</f>
        <v>Ø</v>
      </c>
      <c r="BA41" s="222"/>
      <c r="BB41" s="58" t="str">
        <f>INDEX('MCP-Data'!$B$17:$BW$40,MATCH($D41,'MCP-Data'!$B$17:$B$40,0),MATCH(BB$10,'MCP-Data'!$B$17:$BW$17,0),1)</f>
        <v>Ø</v>
      </c>
      <c r="BC41" s="222"/>
      <c r="BD41" s="58" t="str">
        <f>INDEX('MCP-Data'!$B$17:$BW$40,MATCH($D41,'MCP-Data'!$B$17:$B$40,0),MATCH(BD$10,'MCP-Data'!$B$17:$BW$17,0),1)</f>
        <v>Ø</v>
      </c>
      <c r="BE41" s="222"/>
      <c r="BF41" s="58" t="str">
        <f>INDEX('MCP-Data'!$B$17:$BW$40,MATCH($D41,'MCP-Data'!$B$17:$B$40,0),MATCH(BF$10,'MCP-Data'!$B$17:$BW$17,0),1)</f>
        <v>◯</v>
      </c>
      <c r="BG41" s="222"/>
      <c r="BH41" s="58" t="str">
        <f>INDEX('MCP-Data'!$B$17:$BW$40,MATCH($D41,'MCP-Data'!$B$17:$B$40,0),MATCH(BH$10,'MCP-Data'!$B$17:$BW$17,0),1)</f>
        <v>◯</v>
      </c>
      <c r="BI41" s="222"/>
      <c r="BJ41" s="58" t="str">
        <f>INDEX('MCP-Data'!$B$17:$BW$40,MATCH($D41,'MCP-Data'!$B$17:$B$40,0),MATCH(BJ$10,'MCP-Data'!$B$17:$BW$17,0),1)</f>
        <v>Ø</v>
      </c>
      <c r="BK41" s="222"/>
      <c r="BL41" s="58" t="str">
        <f>INDEX('MCP-Data'!$B$17:$BW$40,MATCH($D41,'MCP-Data'!$B$17:$B$40,0),MATCH(BL$10,'MCP-Data'!$B$17:$BW$17,0),1)</f>
        <v>Ø</v>
      </c>
      <c r="BM41" s="222"/>
      <c r="BN41" s="58" t="str">
        <f>INDEX('MCP-Data'!$B$17:$BW$40,MATCH($D41,'MCP-Data'!$B$17:$B$40,0),MATCH(BN$10,'MCP-Data'!$B$17:$BW$17,0),1)</f>
        <v>Ø</v>
      </c>
      <c r="BO41" s="57"/>
      <c r="BP41" s="167"/>
      <c r="BQ41" s="57"/>
      <c r="BR41" s="165"/>
      <c r="BT41" s="227">
        <f>IF(F41="▶",#REF!,IF(F41="■",_xlfn.XLOOKUP("MCP"&amp;$D41&amp;F$10,Data!$F:$F,Data!$T:$T,F$11,0,-1),_xlfn.XLOOKUP("MCP"&amp;$D41&amp;F$10,Data!$F:$F,Data!$U:$U,F$11,0,-1)))</f>
        <v>46086.999305555553</v>
      </c>
      <c r="BV41" s="227">
        <f>IF(H41="▶",#REF!,IF(H41="■",_xlfn.XLOOKUP("MCP"&amp;$D41&amp;H$10,Data!$F:$F,Data!$T:$T,H$11,0,-1),_xlfn.XLOOKUP("MCP"&amp;$D41&amp;H$10,Data!$F:$F,Data!$U:$U,H$11,0,-1)))</f>
        <v>46086.999305555553</v>
      </c>
      <c r="BX41" s="227">
        <f>IF(J41="▶",#REF!,IF(J41="■",_xlfn.XLOOKUP("MCP"&amp;$D41&amp;J$10,Data!$F:$F,Data!$T:$T,J$11,0,-1),_xlfn.XLOOKUP("MCP"&amp;$D41&amp;J$10,Data!$F:$F,Data!$U:$U,J$11,0,-1)))</f>
        <v>46092.999305555553</v>
      </c>
      <c r="BZ41" s="227">
        <f>IF(L41="▶",#REF!,IF(L41="■",_xlfn.XLOOKUP("MCP"&amp;$D41&amp;L$10,Data!$F:$F,Data!$T:$T,L$11,0,-1),_xlfn.XLOOKUP("MCP"&amp;$D41&amp;L$10,Data!$F:$F,Data!$U:$U,L$11,0,-1)))</f>
        <v>46094.999305555553</v>
      </c>
      <c r="CB41" s="227">
        <f>IF(N41="▶",#REF!,IF(N41="■",_xlfn.XLOOKUP("MCP"&amp;$D41&amp;N$10,Data!$F:$F,Data!$T:$T,N$11,0,-1),_xlfn.XLOOKUP("MCP"&amp;$D41&amp;N$10,Data!$F:$F,Data!$U:$U,N$11,0,-1)))</f>
        <v>46090.999305555553</v>
      </c>
      <c r="CD41" s="227">
        <f>IF(P41="▶",#REF!,IF(P41="■",_xlfn.XLOOKUP("MCP"&amp;$D41&amp;P$10,Data!$F:$F,Data!$T:$T,P$11,0,-1),_xlfn.XLOOKUP("MCP"&amp;$D41&amp;P$10,Data!$F:$F,Data!$U:$U,P$11,0,-1)))</f>
        <v>46092.999305555553</v>
      </c>
      <c r="CF41" s="227" t="e">
        <f>IF(#REF!="▶",#REF!,IF(#REF!="■",_xlfn.XLOOKUP("MCP"&amp;$D41&amp;#REF!,Data!$F:$F,Data!$T:$T,#REF!,0,-1),_xlfn.XLOOKUP("MCP"&amp;$D41&amp;#REF!,Data!$F:$F,Data!$U:$U,#REF!,0,-1)))</f>
        <v>#REF!</v>
      </c>
      <c r="CH41" s="227">
        <f>IF(R41="▶",#REF!,IF(R41="■",_xlfn.XLOOKUP("MCP"&amp;$D41&amp;R$10,Data!$F:$F,Data!$T:$T,R$11,0,-1),_xlfn.XLOOKUP("MCP"&amp;$D41&amp;R$10,Data!$F:$F,Data!$U:$U,R$11,0,-1)))</f>
        <v>46092.999305555553</v>
      </c>
      <c r="CJ41" s="227">
        <f>IF(T41="▶",#REF!,IF(T41="■",_xlfn.XLOOKUP("MCP"&amp;$D41&amp;T$10,Data!$F:$F,Data!$T:$T,T$11,0,-1),_xlfn.XLOOKUP("MCP"&amp;$D41&amp;T$10,Data!$F:$F,Data!$U:$U,T$11,0,-1)))</f>
        <v>46094.978472222225</v>
      </c>
      <c r="CL41" s="227">
        <f>IF(V41="▶",#REF!,IF(V41="■",_xlfn.XLOOKUP("MCP"&amp;$D41&amp;V$10,Data!$F:$F,Data!$T:$T,V$11,0,-1),_xlfn.XLOOKUP("MCP"&amp;$D41&amp;V$10,Data!$F:$F,Data!$U:$U,V$11,0,-1)))</f>
        <v>46094.978472222225</v>
      </c>
      <c r="CN41" s="227">
        <f>IF(X41="▶",#REF!,IF(X41="■",_xlfn.XLOOKUP("MCP"&amp;$D41&amp;X$10,Data!$F:$F,Data!$T:$T,X$11,0,-1),_xlfn.XLOOKUP("MCP"&amp;$D41&amp;X$10,Data!$F:$F,Data!$U:$U,X$11,0,-1)))</f>
        <v>46099.999305555553</v>
      </c>
      <c r="CP41" s="227">
        <f>IF(Z41="▶",#REF!,IF(Z41="■",_xlfn.XLOOKUP("MCP"&amp;$D41&amp;Z$10,Data!$F:$F,Data!$T:$T,Z$11,0,-1),_xlfn.XLOOKUP("MCP"&amp;$D41&amp;Z$10,Data!$F:$F,Data!$U:$U,Z$11,0,-1)))</f>
        <v>46099.999305555553</v>
      </c>
      <c r="CR41" s="227">
        <f>IF(AB41="▶",#REF!,IF(AB41="■",_xlfn.XLOOKUP("MCP"&amp;$D41&amp;AB$10,Data!$F:$F,Data!$T:$T,AB$11,0,-1),_xlfn.XLOOKUP("MCP"&amp;$D41&amp;AB$10,Data!$F:$F,Data!$U:$U,AB$11,0,-1)))</f>
        <v>46100.999305555553</v>
      </c>
      <c r="CT41" s="227">
        <f>IF(AD41="▶",#REF!,IF(AD41="■",_xlfn.XLOOKUP("MCP"&amp;$D41&amp;AD$10,Data!$F:$F,Data!$T:$T,AD$11,0,-1),_xlfn.XLOOKUP("MCP"&amp;$D41&amp;AD$10,Data!$F:$F,Data!$U:$U,AD$11,0,-1)))</f>
        <v>46098.999305555553</v>
      </c>
      <c r="CV41" s="227">
        <f>IF(AF41="▶",#REF!,IF(AF41="■",_xlfn.XLOOKUP("MCP"&amp;$D41&amp;AF$10,Data!$F:$F,Data!$T:$T,AF$11,0,-1),_xlfn.XLOOKUP("MCP"&amp;$D41&amp;AF$10,Data!$F:$F,Data!$U:$U,AF$11,0,-1)))</f>
        <v>46092.999305555553</v>
      </c>
      <c r="CX41" s="227">
        <f>IF(AH41="▶",#REF!,IF(AH41="■",_xlfn.XLOOKUP("MCP"&amp;$D41&amp;AH$10,Data!$F:$F,Data!$T:$T,AH$11,0,-1),_xlfn.XLOOKUP("MCP"&amp;$D41&amp;AH$10,Data!$F:$F,Data!$U:$U,AH$11,0,-1)))</f>
        <v>46100.999305555553</v>
      </c>
      <c r="CZ41" s="227" t="e">
        <f>IF(#REF!="▶",#REF!,IF(#REF!="■",_xlfn.XLOOKUP("MCP"&amp;$D41&amp;#REF!,Data!$F:$F,Data!$T:$T,#REF!,0,-1),_xlfn.XLOOKUP("MCP"&amp;$D41&amp;#REF!,Data!$F:$F,Data!$U:$U,#REF!,0,-1)))</f>
        <v>#REF!</v>
      </c>
      <c r="DB41" s="227">
        <f>IF(AJ41="▶",#REF!,IF(AJ41="■",_xlfn.XLOOKUP("MCP"&amp;$D41&amp;AJ$10,Data!$F:$F,Data!$T:$T,AJ$11,0,-1),_xlfn.XLOOKUP("MCP"&amp;$D41&amp;AJ$10,Data!$F:$F,Data!$U:$U,AJ$11,0,-1)))</f>
        <v>46108.999305555553</v>
      </c>
      <c r="DD41" s="227">
        <f>IF(AL41="▶",#REF!,IF(AL41="■",_xlfn.XLOOKUP("MCP"&amp;$D41&amp;AL$10,Data!$F:$F,Data!$T:$T,AL$11,0,-1),_xlfn.XLOOKUP("MCP"&amp;$D41&amp;AL$10,Data!$F:$F,Data!$U:$U,AL$11,0,-1)))</f>
        <v>46108.999305555553</v>
      </c>
      <c r="DF41" s="227">
        <f>IF(AN41="▶",#REF!,IF(AN41="■",_xlfn.XLOOKUP("MCP"&amp;$D41&amp;AN$10,Data!$F:$F,Data!$T:$T,AN$11,0,-1),_xlfn.XLOOKUP("MCP"&amp;$D41&amp;AN$10,Data!$F:$F,Data!$U:$U,AN$11,0,-1)))</f>
        <v>46108.999305555553</v>
      </c>
      <c r="DH41" s="227">
        <f>IF(AP41="▶",#REF!,IF(AP41="■",_xlfn.XLOOKUP("MCP"&amp;$D41&amp;AP$10,Data!$F:$F,Data!$T:$T,AP$11,0,-1),_xlfn.XLOOKUP("MCP"&amp;$D41&amp;AP$10,Data!$F:$F,Data!$U:$U,AP$11,0,-1)))</f>
        <v>46108.999305555553</v>
      </c>
      <c r="DJ41" s="227">
        <f>IF(AR41="▶",#REF!,IF(AR41="■",_xlfn.XLOOKUP("MCP"&amp;$D41&amp;AR$10,Data!$F:$F,Data!$T:$T,AR$11,0,-1),_xlfn.XLOOKUP("MCP"&amp;$D41&amp;AR$10,Data!$F:$F,Data!$U:$U,AR$11,0,-1)))</f>
        <v>46108.999305555553</v>
      </c>
      <c r="DL41" s="227">
        <f>IF(AT41="▶",#REF!,IF(AT41="■",_xlfn.XLOOKUP("MCP"&amp;$D41&amp;AT$10,Data!$F:$F,Data!$T:$T,AT$11,0,-1),_xlfn.XLOOKUP("MCP"&amp;$D41&amp;AT$10,Data!$F:$F,Data!$U:$U,AT$11,0,-1)))</f>
        <v>46108.999305555553</v>
      </c>
      <c r="DN41" s="227">
        <f>IF(AV41="▶",#REF!,IF(AV41="■",_xlfn.XLOOKUP("MCP"&amp;$D41&amp;AV$10,Data!$F:$F,Data!$T:$T,AV$11,0,-1),_xlfn.XLOOKUP("MCP"&amp;$D41&amp;AV$10,Data!$F:$F,Data!$U:$U,AV$11,0,-1)))</f>
        <v>46108.999305555553</v>
      </c>
      <c r="DP41" s="227">
        <f>IF(AX41="▶",#REF!,IF(AX41="■",_xlfn.XLOOKUP("MCP"&amp;$D41&amp;AX$10,Data!$F:$F,Data!$T:$T,AX$11,0,-1),_xlfn.XLOOKUP("MCP"&amp;$D41&amp;AX$10,Data!$F:$F,Data!$U:$U,AX$11,0,-1)))</f>
        <v>46108.999305555553</v>
      </c>
      <c r="DR41" s="227">
        <f>IF(AZ41="▶",#REF!,IF(AZ41="■",_xlfn.XLOOKUP("MCP"&amp;$D41&amp;AZ$10,Data!$F:$F,Data!$T:$T,AZ$11,0,-1),_xlfn.XLOOKUP("MCP"&amp;$D41&amp;AZ$10,Data!$F:$F,Data!$U:$U,AZ$11,0,-1)))</f>
        <v>46108.999305555553</v>
      </c>
      <c r="DT41" s="227">
        <f>IF(BB41="▶",#REF!,IF(BB41="■",_xlfn.XLOOKUP("MCP"&amp;$D41&amp;BB$10,Data!$F:$F,Data!$T:$T,BB$11,0,-1),_xlfn.XLOOKUP("MCP"&amp;$D41&amp;BB$10,Data!$F:$F,Data!$U:$U,BB$11,0,-1)))</f>
        <v>46108.999305555553</v>
      </c>
      <c r="DV41" s="227">
        <f>IF(BD41="▶",#REF!,IF(BD41="■",_xlfn.XLOOKUP("MCP"&amp;$D41&amp;BD$10,Data!$F:$F,Data!$T:$T,BD$11,0,-1),_xlfn.XLOOKUP("MCP"&amp;$D41&amp;BD$10,Data!$F:$F,Data!$U:$U,BD$11,0,-1)))</f>
        <v>46108.999305555553</v>
      </c>
      <c r="DX41" s="227">
        <f>IF(BF41="▶",#REF!,IF(BF41="■",_xlfn.XLOOKUP("MCP"&amp;$D41&amp;BF$10,Data!$F:$F,Data!$T:$T,BF$11,0,-1),_xlfn.XLOOKUP("MCP"&amp;$D41&amp;BF$10,Data!$F:$F,Data!$U:$U,BF$11,0,-1)))</f>
        <v>46134.999305555553</v>
      </c>
      <c r="DZ41" s="227">
        <f>IF(BH41="▶",#REF!,IF(BH41="■",_xlfn.XLOOKUP("MCP"&amp;$D41&amp;BH$10,Data!$F:$F,Data!$T:$T,BH$11,0,-1),_xlfn.XLOOKUP("MCP"&amp;$D41&amp;BH$10,Data!$F:$F,Data!$U:$U,BH$11,0,-1)))</f>
        <v>46134.999305555553</v>
      </c>
      <c r="EB41" s="227">
        <f>IF(BJ41="▶",#REF!,IF(BJ41="■",_xlfn.XLOOKUP("MCP"&amp;$D41&amp;BJ$10,Data!$F:$F,Data!$T:$T,BJ$11,0,-1),_xlfn.XLOOKUP("MCP"&amp;$D41&amp;BJ$10,Data!$F:$F,Data!$U:$U,BJ$11,0,-1)))</f>
        <v>45036.999305555553</v>
      </c>
      <c r="ED41" s="227">
        <f>IF(BL41="▶",#REF!,IF(BL41="■",_xlfn.XLOOKUP("MCP"&amp;$D41&amp;BL$10,Data!$F:$F,Data!$T:$T,BL$11,0,-1),_xlfn.XLOOKUP("MCP"&amp;$D41&amp;BL$10,Data!$F:$F,Data!$U:$U,BL$11,0,-1)))</f>
        <v>45036.999305555553</v>
      </c>
      <c r="EF41" s="227">
        <f>IF(BN41="▶",#REF!,IF(BN41="■",_xlfn.XLOOKUP("MCP"&amp;$D41&amp;BN$10,Data!$F:$F,Data!$T:$T,BN$11,0,-1),_xlfn.XLOOKUP("MCP"&amp;$D41&amp;BN$10,Data!$F:$F,Data!$U:$U,BN$11,0,-1)))</f>
        <v>46141.999305555553</v>
      </c>
      <c r="EH41" s="228" t="e">
        <f>IF(F41&lt;&gt;"✔",BT41-#REF!,BT41-F$11)</f>
        <v>#REF!</v>
      </c>
      <c r="EJ41" s="228" t="e">
        <f>IF(H41&lt;&gt;"✔",BV41-#REF!,BV41-H$11)</f>
        <v>#REF!</v>
      </c>
      <c r="EL41" s="228" t="e">
        <f>IF(J41&lt;&gt;"✔",BX41-#REF!,BX41-J$11)</f>
        <v>#REF!</v>
      </c>
      <c r="EN41" s="228" t="e">
        <f>IF(L41&lt;&gt;"✔",BZ41-#REF!,BZ41-L$11)</f>
        <v>#REF!</v>
      </c>
      <c r="EP41" s="228" t="e">
        <f>IF(N41&lt;&gt;"✔",CB41-#REF!,CB41-N$11)</f>
        <v>#REF!</v>
      </c>
      <c r="ER41" s="228" t="e">
        <f>IF(P41&lt;&gt;"✔",CD41-#REF!,CD41-P$11)</f>
        <v>#REF!</v>
      </c>
      <c r="ET41" s="228" t="e">
        <f>IF(#REF!&lt;&gt;"✔",CF41-#REF!,CF41-#REF!)</f>
        <v>#REF!</v>
      </c>
      <c r="EV41" s="228" t="e">
        <f>IF(R41&lt;&gt;"✔",CH41-#REF!,CH41-R$11)</f>
        <v>#REF!</v>
      </c>
      <c r="EX41" s="228" t="e">
        <f>IF(T41&lt;&gt;"✔",CJ41-#REF!,CJ41-T$11)</f>
        <v>#REF!</v>
      </c>
      <c r="EZ41" s="228" t="e">
        <f>IF(V41&lt;&gt;"✔",CL41-#REF!,CL41-V$11)</f>
        <v>#REF!</v>
      </c>
      <c r="FB41" s="228" t="e">
        <f>IF(X41&lt;&gt;"✔",CN41-#REF!,CN41-X$11)</f>
        <v>#REF!</v>
      </c>
      <c r="FD41" s="228" t="e">
        <f>IF(Z41&lt;&gt;"✔",CP41-#REF!,CP41-Z$11)</f>
        <v>#REF!</v>
      </c>
      <c r="FF41" s="228" t="e">
        <f>IF(AB41&lt;&gt;"✔",CR41-#REF!,CR41-AB$11)</f>
        <v>#REF!</v>
      </c>
      <c r="FH41" s="228" t="e">
        <f>IF(AD41&lt;&gt;"✔",CT41-#REF!,CT41-AD$11)</f>
        <v>#REF!</v>
      </c>
      <c r="FJ41" s="228" t="e">
        <f>IF(AF41&lt;&gt;"✔",CV41-#REF!,CV41-AF$11)</f>
        <v>#REF!</v>
      </c>
      <c r="FL41" s="228" t="e">
        <f>IF(AH41&lt;&gt;"✔",CX41-#REF!,CX41-AH$11)</f>
        <v>#REF!</v>
      </c>
      <c r="FN41" s="228" t="e">
        <f>IF(#REF!&lt;&gt;"✔",CZ41-#REF!,CZ41-#REF!)</f>
        <v>#REF!</v>
      </c>
      <c r="FP41" s="228" t="e">
        <f>IF(AJ41&lt;&gt;"✔",DB41-#REF!,DB41-AJ$11)</f>
        <v>#REF!</v>
      </c>
      <c r="FR41" s="228" t="e">
        <f>IF(AL41&lt;&gt;"✔",DD41-#REF!,DD41-AL$11)</f>
        <v>#REF!</v>
      </c>
      <c r="FT41" s="228" t="e">
        <f>IF(AN41&lt;&gt;"✔",DF41-#REF!,DF41-AN$11)</f>
        <v>#REF!</v>
      </c>
      <c r="FV41" s="228" t="e">
        <f>IF(AP41&lt;&gt;"✔",DH41-#REF!,DH41-AP$11)</f>
        <v>#REF!</v>
      </c>
      <c r="FX41" s="228" t="e">
        <f>IF(AR41&lt;&gt;"✔",DJ41-#REF!,DJ41-AR$11)</f>
        <v>#REF!</v>
      </c>
      <c r="FZ41" s="228" t="e">
        <f>IF(AT41&lt;&gt;"✔",DL41-#REF!,DL41-AT$11)</f>
        <v>#REF!</v>
      </c>
      <c r="GB41" s="228" t="e">
        <f>IF(AV41&lt;&gt;"✔",DN41-#REF!,DN41-AV$11)</f>
        <v>#REF!</v>
      </c>
      <c r="GD41" s="228" t="e">
        <f>IF(AX41&lt;&gt;"✔",DP41-#REF!,DP41-AX$11)</f>
        <v>#REF!</v>
      </c>
      <c r="GF41" s="228" t="e">
        <f>IF(AZ41&lt;&gt;"✔",DR41-#REF!,DR41-AZ$11)</f>
        <v>#REF!</v>
      </c>
      <c r="GH41" s="228" t="e">
        <f>IF(BB41&lt;&gt;"✔",DT41-#REF!,DT41-BB$11)</f>
        <v>#REF!</v>
      </c>
      <c r="GJ41" s="228" t="e">
        <f>IF(BD41&lt;&gt;"✔",DV41-#REF!,DV41-BD$11)</f>
        <v>#REF!</v>
      </c>
      <c r="GL41" s="228" t="e">
        <f>IF(BF41&lt;&gt;"✔",DX41-#REF!,DX41-BF$11)</f>
        <v>#REF!</v>
      </c>
      <c r="GN41" s="228" t="e">
        <f>IF(BH41&lt;&gt;"✔",DZ41-#REF!,DZ41-BH$11)</f>
        <v>#REF!</v>
      </c>
      <c r="GP41" s="228" t="e">
        <f>IF(BJ41&lt;&gt;"✔",EB41-#REF!,EB41-BJ$11)</f>
        <v>#REF!</v>
      </c>
      <c r="GR41" s="228" t="e">
        <f>IF(BL41&lt;&gt;"✔",ED41-#REF!,ED41-BL$11)</f>
        <v>#REF!</v>
      </c>
      <c r="GT41" s="228" t="e">
        <f>IF(BN41&lt;&gt;"✔",EF41-#REF!,EF41-BN$11)</f>
        <v>#REF!</v>
      </c>
    </row>
    <row r="42" spans="4:202" ht="4.5" customHeight="1" x14ac:dyDescent="0.25"/>
    <row r="43" spans="4:202" ht="23.25" customHeight="1" x14ac:dyDescent="0.25">
      <c r="AB43"/>
    </row>
    <row r="44" spans="4:202" ht="23.25" customHeight="1" x14ac:dyDescent="0.25">
      <c r="AB44"/>
    </row>
    <row r="45" spans="4:202" ht="23.25" customHeight="1" x14ac:dyDescent="0.25">
      <c r="AB45"/>
      <c r="BV45" s="57" t="s">
        <v>1899</v>
      </c>
    </row>
    <row r="46" spans="4:202" ht="23.25" customHeight="1" x14ac:dyDescent="0.25">
      <c r="AB46"/>
      <c r="BV46" s="57" t="s">
        <v>1902</v>
      </c>
    </row>
    <row r="47" spans="4:202" ht="23.25" customHeight="1" x14ac:dyDescent="0.25">
      <c r="AB47"/>
      <c r="BV47" s="57" t="s">
        <v>1897</v>
      </c>
    </row>
    <row r="48" spans="4:202" ht="23.25" customHeight="1" x14ac:dyDescent="0.25">
      <c r="AB48"/>
      <c r="BV48" s="57" t="s">
        <v>1895</v>
      </c>
    </row>
    <row r="49" spans="28:74" ht="23.25" customHeight="1" x14ac:dyDescent="0.25">
      <c r="AB49"/>
      <c r="BV49" s="57" t="s">
        <v>1896</v>
      </c>
    </row>
    <row r="50" spans="28:74" ht="23.25" customHeight="1" x14ac:dyDescent="0.25">
      <c r="AB50"/>
      <c r="BV50" s="57" t="s">
        <v>2011</v>
      </c>
    </row>
    <row r="51" spans="28:74" ht="23.25" customHeight="1" x14ac:dyDescent="0.25">
      <c r="AB51"/>
      <c r="BV51" s="57" t="s">
        <v>2484</v>
      </c>
    </row>
    <row r="52" spans="28:74" ht="23.25" customHeight="1" x14ac:dyDescent="0.25">
      <c r="AB52"/>
    </row>
    <row r="53" spans="28:74" ht="23.25" customHeight="1" x14ac:dyDescent="0.25">
      <c r="AB53"/>
    </row>
    <row r="54" spans="28:74" ht="23.25" customHeight="1" x14ac:dyDescent="0.25">
      <c r="AB54"/>
    </row>
    <row r="55" spans="28:74" ht="23.25" customHeight="1" x14ac:dyDescent="0.25">
      <c r="AB55"/>
    </row>
    <row r="56" spans="28:74" ht="23.25" customHeight="1" x14ac:dyDescent="0.25">
      <c r="AB56"/>
    </row>
    <row r="57" spans="28:74" ht="23.25" customHeight="1" x14ac:dyDescent="0.25">
      <c r="AB57"/>
    </row>
    <row r="58" spans="28:74" ht="23.25" customHeight="1" x14ac:dyDescent="0.25">
      <c r="AB58"/>
    </row>
    <row r="59" spans="28:74" ht="23.25" customHeight="1" x14ac:dyDescent="0.25">
      <c r="AB59"/>
    </row>
    <row r="60" spans="28:74" ht="23.25" customHeight="1" x14ac:dyDescent="0.25">
      <c r="AB60"/>
    </row>
    <row r="61" spans="28:74" ht="23.25" customHeight="1" x14ac:dyDescent="0.25">
      <c r="AB61"/>
    </row>
    <row r="62" spans="28:74" ht="23.25" customHeight="1" x14ac:dyDescent="0.25">
      <c r="AB62"/>
    </row>
    <row r="63" spans="28:74" ht="23.25" customHeight="1" x14ac:dyDescent="0.25">
      <c r="AB63"/>
    </row>
    <row r="64" spans="28:74" ht="23.25" customHeight="1" x14ac:dyDescent="0.25">
      <c r="AB64"/>
    </row>
    <row r="65" spans="28:28" ht="23.25" customHeight="1" x14ac:dyDescent="0.25">
      <c r="AB65"/>
    </row>
    <row r="66" spans="28:28" ht="23.25" customHeight="1" x14ac:dyDescent="0.25">
      <c r="AB66"/>
    </row>
    <row r="67" spans="28:28" ht="23.25" customHeight="1" x14ac:dyDescent="0.25">
      <c r="AB67"/>
    </row>
    <row r="68" spans="28:28" ht="23.25" customHeight="1" x14ac:dyDescent="0.25">
      <c r="AB68"/>
    </row>
    <row r="69" spans="28:28" ht="23.25" customHeight="1" x14ac:dyDescent="0.25">
      <c r="AB69"/>
    </row>
    <row r="70" spans="28:28" ht="23.25" customHeight="1" x14ac:dyDescent="0.25">
      <c r="AB70"/>
    </row>
    <row r="71" spans="28:28" ht="23.25" customHeight="1" x14ac:dyDescent="0.25">
      <c r="AB71"/>
    </row>
    <row r="72" spans="28:28" ht="23.25" customHeight="1" x14ac:dyDescent="0.25">
      <c r="AB72"/>
    </row>
    <row r="73" spans="28:28" ht="23.25" customHeight="1" x14ac:dyDescent="0.25">
      <c r="AB73"/>
    </row>
    <row r="74" spans="28:28" ht="23.25" customHeight="1" x14ac:dyDescent="0.25">
      <c r="AB74"/>
    </row>
    <row r="75" spans="28:28" ht="23.25" customHeight="1" x14ac:dyDescent="0.25">
      <c r="AB75"/>
    </row>
    <row r="76" spans="28:28" ht="23.25" customHeight="1" x14ac:dyDescent="0.25">
      <c r="AB76"/>
    </row>
    <row r="77" spans="28:28" ht="23.25" customHeight="1" x14ac:dyDescent="0.25">
      <c r="AB77"/>
    </row>
    <row r="78" spans="28:28" ht="23.25" customHeight="1" x14ac:dyDescent="0.25">
      <c r="AB78"/>
    </row>
    <row r="79" spans="28:28" ht="23.25" customHeight="1" x14ac:dyDescent="0.25">
      <c r="AB79"/>
    </row>
    <row r="80" spans="28:28" ht="23.25" customHeight="1" x14ac:dyDescent="0.25">
      <c r="AB80"/>
    </row>
    <row r="81" spans="28:28" ht="23.25" customHeight="1" x14ac:dyDescent="0.25">
      <c r="AB81"/>
    </row>
    <row r="82" spans="28:28" ht="23.25" customHeight="1" x14ac:dyDescent="0.25">
      <c r="AB82"/>
    </row>
    <row r="83" spans="28:28" ht="23.25" customHeight="1" x14ac:dyDescent="0.25">
      <c r="AB83"/>
    </row>
    <row r="84" spans="28:28" ht="23.25" customHeight="1" x14ac:dyDescent="0.25">
      <c r="AB84"/>
    </row>
    <row r="85" spans="28:28" ht="23.25" customHeight="1" x14ac:dyDescent="0.25">
      <c r="AB85"/>
    </row>
    <row r="86" spans="28:28" ht="23.25" customHeight="1" x14ac:dyDescent="0.25">
      <c r="AB86"/>
    </row>
    <row r="87" spans="28:28" ht="23.25" customHeight="1" x14ac:dyDescent="0.25">
      <c r="AB87"/>
    </row>
    <row r="88" spans="28:28" ht="23.25" customHeight="1" x14ac:dyDescent="0.25">
      <c r="AB88"/>
    </row>
    <row r="89" spans="28:28" ht="23.25" customHeight="1" x14ac:dyDescent="0.25">
      <c r="AB89"/>
    </row>
    <row r="90" spans="28:28" ht="23.25" customHeight="1" x14ac:dyDescent="0.25">
      <c r="AB90"/>
    </row>
    <row r="91" spans="28:28" ht="23.25" customHeight="1" x14ac:dyDescent="0.25">
      <c r="AB91"/>
    </row>
    <row r="92" spans="28:28" ht="23.25" customHeight="1" x14ac:dyDescent="0.25">
      <c r="AB92"/>
    </row>
    <row r="93" spans="28:28" ht="23.25" customHeight="1" x14ac:dyDescent="0.25">
      <c r="AB93"/>
    </row>
    <row r="94" spans="28:28" ht="23.25" customHeight="1" x14ac:dyDescent="0.25">
      <c r="AB94"/>
    </row>
    <row r="95" spans="28:28" ht="23.25" customHeight="1" x14ac:dyDescent="0.25">
      <c r="AB95"/>
    </row>
    <row r="96" spans="28:28" ht="23.25" customHeight="1" x14ac:dyDescent="0.25">
      <c r="AB96"/>
    </row>
    <row r="97" spans="28:28" ht="23.25" customHeight="1" x14ac:dyDescent="0.25">
      <c r="AB97"/>
    </row>
    <row r="98" spans="28:28" ht="23.25" customHeight="1" x14ac:dyDescent="0.25">
      <c r="AB98"/>
    </row>
    <row r="99" spans="28:28" ht="23.25" customHeight="1" x14ac:dyDescent="0.25">
      <c r="AB99"/>
    </row>
    <row r="100" spans="28:28" ht="23.25" customHeight="1" x14ac:dyDescent="0.25">
      <c r="AB100"/>
    </row>
    <row r="101" spans="28:28" ht="23.25" customHeight="1" x14ac:dyDescent="0.25">
      <c r="AB101"/>
    </row>
    <row r="102" spans="28:28" ht="23.25" customHeight="1" x14ac:dyDescent="0.25">
      <c r="AB102"/>
    </row>
    <row r="103" spans="28:28" ht="23.25" customHeight="1" x14ac:dyDescent="0.25">
      <c r="AB103"/>
    </row>
    <row r="104" spans="28:28" ht="23.25" customHeight="1" x14ac:dyDescent="0.25">
      <c r="AB104"/>
    </row>
    <row r="105" spans="28:28" ht="23.25" customHeight="1" x14ac:dyDescent="0.25">
      <c r="AB105"/>
    </row>
    <row r="106" spans="28:28" ht="23.25" customHeight="1" x14ac:dyDescent="0.25">
      <c r="AB106"/>
    </row>
    <row r="107" spans="28:28" ht="23.25" customHeight="1" x14ac:dyDescent="0.25">
      <c r="AB107"/>
    </row>
    <row r="108" spans="28:28" ht="23.25" customHeight="1" x14ac:dyDescent="0.25">
      <c r="AB108"/>
    </row>
    <row r="109" spans="28:28" ht="23.25" customHeight="1" x14ac:dyDescent="0.25">
      <c r="AB109"/>
    </row>
    <row r="110" spans="28:28" ht="23.25" customHeight="1" x14ac:dyDescent="0.25">
      <c r="AB110"/>
    </row>
    <row r="111" spans="28:28" ht="23.25" customHeight="1" x14ac:dyDescent="0.25">
      <c r="AB111"/>
    </row>
    <row r="112" spans="28:28" ht="23.25" customHeight="1" x14ac:dyDescent="0.25">
      <c r="AB112"/>
    </row>
    <row r="113" spans="28:28" ht="23.25" customHeight="1" x14ac:dyDescent="0.25">
      <c r="AB113"/>
    </row>
    <row r="114" spans="28:28" ht="23.25" customHeight="1" x14ac:dyDescent="0.25">
      <c r="AB114"/>
    </row>
    <row r="115" spans="28:28" ht="23.25" customHeight="1" x14ac:dyDescent="0.25">
      <c r="AB115"/>
    </row>
    <row r="116" spans="28:28" ht="23.25" customHeight="1" x14ac:dyDescent="0.25">
      <c r="AB116"/>
    </row>
    <row r="117" spans="28:28" ht="23.25" customHeight="1" x14ac:dyDescent="0.25">
      <c r="AB117"/>
    </row>
    <row r="118" spans="28:28" ht="23.25" customHeight="1" x14ac:dyDescent="0.25">
      <c r="AB118"/>
    </row>
    <row r="119" spans="28:28" ht="23.25" customHeight="1" x14ac:dyDescent="0.25">
      <c r="AB119"/>
    </row>
    <row r="120" spans="28:28" ht="23.25" customHeight="1" x14ac:dyDescent="0.25">
      <c r="AB120"/>
    </row>
    <row r="121" spans="28:28" ht="23.25" customHeight="1" x14ac:dyDescent="0.25">
      <c r="AB121"/>
    </row>
    <row r="122" spans="28:28" ht="23.25" customHeight="1" x14ac:dyDescent="0.25">
      <c r="AB122"/>
    </row>
    <row r="123" spans="28:28" ht="23.25" customHeight="1" x14ac:dyDescent="0.25">
      <c r="AB123"/>
    </row>
    <row r="124" spans="28:28" ht="23.25" customHeight="1" x14ac:dyDescent="0.25">
      <c r="AB124"/>
    </row>
    <row r="125" spans="28:28" ht="23.25" customHeight="1" x14ac:dyDescent="0.25">
      <c r="AB125"/>
    </row>
    <row r="126" spans="28:28" ht="23.25" customHeight="1" x14ac:dyDescent="0.25">
      <c r="AB126"/>
    </row>
    <row r="127" spans="28:28" ht="23.25" customHeight="1" x14ac:dyDescent="0.25">
      <c r="AB127"/>
    </row>
    <row r="128" spans="28:28" ht="23.25" customHeight="1" x14ac:dyDescent="0.25">
      <c r="AB128"/>
    </row>
    <row r="129" spans="28:28" ht="23.25" customHeight="1" x14ac:dyDescent="0.25">
      <c r="AB129"/>
    </row>
    <row r="130" spans="28:28" ht="23.25" customHeight="1" x14ac:dyDescent="0.25">
      <c r="AB130"/>
    </row>
    <row r="131" spans="28:28" ht="23.25" customHeight="1" x14ac:dyDescent="0.25">
      <c r="AB131"/>
    </row>
    <row r="132" spans="28:28" ht="23.25" customHeight="1" x14ac:dyDescent="0.25">
      <c r="AB132"/>
    </row>
    <row r="133" spans="28:28" ht="23.25" customHeight="1" x14ac:dyDescent="0.25">
      <c r="AB133"/>
    </row>
    <row r="134" spans="28:28" ht="23.25" customHeight="1" x14ac:dyDescent="0.25">
      <c r="AB134"/>
    </row>
    <row r="135" spans="28:28" ht="23.25" customHeight="1" x14ac:dyDescent="0.25">
      <c r="AB135"/>
    </row>
    <row r="136" spans="28:28" ht="23.25" customHeight="1" x14ac:dyDescent="0.25">
      <c r="AB136"/>
    </row>
    <row r="137" spans="28:28" ht="23.25" customHeight="1" x14ac:dyDescent="0.25">
      <c r="AB137"/>
    </row>
    <row r="138" spans="28:28" ht="23.25" customHeight="1" x14ac:dyDescent="0.25">
      <c r="AB138"/>
    </row>
    <row r="139" spans="28:28" ht="23.25" customHeight="1" x14ac:dyDescent="0.25">
      <c r="AB139"/>
    </row>
    <row r="140" spans="28:28" ht="23.25" customHeight="1" x14ac:dyDescent="0.25">
      <c r="AB140"/>
    </row>
    <row r="141" spans="28:28" ht="23.25" customHeight="1" x14ac:dyDescent="0.25">
      <c r="AB141"/>
    </row>
    <row r="142" spans="28:28" ht="23.25" customHeight="1" x14ac:dyDescent="0.25">
      <c r="AB142"/>
    </row>
    <row r="143" spans="28:28" ht="23.25" customHeight="1" x14ac:dyDescent="0.25">
      <c r="AB143"/>
    </row>
    <row r="144" spans="28:28" ht="23.25" customHeight="1" x14ac:dyDescent="0.25">
      <c r="AB144"/>
    </row>
    <row r="145" spans="28:28" ht="23.25" customHeight="1" x14ac:dyDescent="0.25">
      <c r="AB145"/>
    </row>
    <row r="146" spans="28:28" ht="23.25" customHeight="1" x14ac:dyDescent="0.25">
      <c r="AB146"/>
    </row>
    <row r="147" spans="28:28" ht="23.25" customHeight="1" x14ac:dyDescent="0.25">
      <c r="AB147"/>
    </row>
    <row r="148" spans="28:28" ht="23.25" customHeight="1" x14ac:dyDescent="0.25">
      <c r="AB148"/>
    </row>
    <row r="149" spans="28:28" ht="23.25" customHeight="1" x14ac:dyDescent="0.25">
      <c r="AB149"/>
    </row>
    <row r="150" spans="28:28" ht="23.25" customHeight="1" x14ac:dyDescent="0.25">
      <c r="AB150"/>
    </row>
    <row r="151" spans="28:28" ht="23.25" customHeight="1" x14ac:dyDescent="0.25">
      <c r="AB151"/>
    </row>
    <row r="152" spans="28:28" ht="23.25" customHeight="1" x14ac:dyDescent="0.25">
      <c r="AB152"/>
    </row>
    <row r="153" spans="28:28" ht="23.25" customHeight="1" x14ac:dyDescent="0.25">
      <c r="AB153"/>
    </row>
    <row r="154" spans="28:28" ht="23.25" customHeight="1" x14ac:dyDescent="0.25">
      <c r="AB154"/>
    </row>
    <row r="155" spans="28:28" ht="23.25" customHeight="1" x14ac:dyDescent="0.25">
      <c r="AB155"/>
    </row>
    <row r="156" spans="28:28" ht="23.25" customHeight="1" x14ac:dyDescent="0.25">
      <c r="AB156"/>
    </row>
    <row r="157" spans="28:28" ht="23.25" customHeight="1" x14ac:dyDescent="0.25">
      <c r="AB157"/>
    </row>
    <row r="158" spans="28:28" ht="23.25" customHeight="1" x14ac:dyDescent="0.25">
      <c r="AB158"/>
    </row>
    <row r="159" spans="28:28" ht="23.25" customHeight="1" x14ac:dyDescent="0.25">
      <c r="AB159"/>
    </row>
    <row r="160" spans="28:28" ht="23.25" customHeight="1" x14ac:dyDescent="0.25">
      <c r="AB160"/>
    </row>
    <row r="161" spans="28:28" ht="23.25" customHeight="1" x14ac:dyDescent="0.25">
      <c r="AB161"/>
    </row>
    <row r="162" spans="28:28" ht="23.25" customHeight="1" x14ac:dyDescent="0.25">
      <c r="AB162"/>
    </row>
    <row r="163" spans="28:28" ht="23.25" customHeight="1" x14ac:dyDescent="0.25">
      <c r="AB163"/>
    </row>
    <row r="164" spans="28:28" ht="23.25" customHeight="1" x14ac:dyDescent="0.25">
      <c r="AB164"/>
    </row>
    <row r="165" spans="28:28" ht="23.25" customHeight="1" x14ac:dyDescent="0.25">
      <c r="AB165"/>
    </row>
    <row r="166" spans="28:28" ht="23.25" customHeight="1" x14ac:dyDescent="0.25">
      <c r="AB166"/>
    </row>
    <row r="167" spans="28:28" ht="23.25" customHeight="1" x14ac:dyDescent="0.25">
      <c r="AB167"/>
    </row>
    <row r="168" spans="28:28" ht="23.25" customHeight="1" x14ac:dyDescent="0.25">
      <c r="AB168"/>
    </row>
    <row r="169" spans="28:28" ht="23.25" customHeight="1" x14ac:dyDescent="0.25">
      <c r="AB169"/>
    </row>
    <row r="170" spans="28:28" ht="23.25" customHeight="1" x14ac:dyDescent="0.25">
      <c r="AB170"/>
    </row>
    <row r="171" spans="28:28" ht="23.25" customHeight="1" x14ac:dyDescent="0.25">
      <c r="AB171"/>
    </row>
    <row r="172" spans="28:28" ht="23.25" customHeight="1" x14ac:dyDescent="0.25">
      <c r="AB172"/>
    </row>
    <row r="173" spans="28:28" ht="23.25" customHeight="1" x14ac:dyDescent="0.25">
      <c r="AB173"/>
    </row>
    <row r="174" spans="28:28" ht="23.25" customHeight="1" x14ac:dyDescent="0.25">
      <c r="AB174"/>
    </row>
    <row r="175" spans="28:28" ht="23.25" customHeight="1" x14ac:dyDescent="0.25">
      <c r="AB175"/>
    </row>
    <row r="176" spans="28:28" ht="23.25" customHeight="1" x14ac:dyDescent="0.25">
      <c r="AB176"/>
    </row>
    <row r="177" spans="28:28" ht="23.25" customHeight="1" x14ac:dyDescent="0.25">
      <c r="AB177"/>
    </row>
    <row r="178" spans="28:28" ht="23.25" customHeight="1" x14ac:dyDescent="0.25">
      <c r="AB178"/>
    </row>
    <row r="179" spans="28:28" ht="23.25" customHeight="1" x14ac:dyDescent="0.25">
      <c r="AB179"/>
    </row>
    <row r="180" spans="28:28" ht="23.25" customHeight="1" x14ac:dyDescent="0.25">
      <c r="AB180"/>
    </row>
    <row r="181" spans="28:28" ht="23.25" customHeight="1" x14ac:dyDescent="0.25">
      <c r="AB181"/>
    </row>
    <row r="182" spans="28:28" ht="23.25" customHeight="1" x14ac:dyDescent="0.25">
      <c r="AB182"/>
    </row>
    <row r="183" spans="28:28" ht="23.25" customHeight="1" x14ac:dyDescent="0.25">
      <c r="AB183"/>
    </row>
    <row r="184" spans="28:28" ht="23.25" customHeight="1" x14ac:dyDescent="0.25">
      <c r="AB184"/>
    </row>
    <row r="185" spans="28:28" ht="23.25" customHeight="1" x14ac:dyDescent="0.25">
      <c r="AB185"/>
    </row>
    <row r="186" spans="28:28" ht="23.25" customHeight="1" x14ac:dyDescent="0.25">
      <c r="AB186"/>
    </row>
    <row r="187" spans="28:28" ht="23.25" customHeight="1" x14ac:dyDescent="0.25">
      <c r="AB187"/>
    </row>
    <row r="188" spans="28:28" ht="23.25" customHeight="1" x14ac:dyDescent="0.25">
      <c r="AB188"/>
    </row>
    <row r="189" spans="28:28" ht="23.25" customHeight="1" x14ac:dyDescent="0.25">
      <c r="AB189"/>
    </row>
    <row r="190" spans="28:28" ht="23.25" customHeight="1" x14ac:dyDescent="0.25">
      <c r="AB190"/>
    </row>
    <row r="191" spans="28:28" ht="23.25" customHeight="1" x14ac:dyDescent="0.25">
      <c r="AB191"/>
    </row>
    <row r="192" spans="28:28" ht="23.25" customHeight="1" x14ac:dyDescent="0.25">
      <c r="AB192"/>
    </row>
    <row r="193" spans="28:28" ht="23.25" customHeight="1" x14ac:dyDescent="0.25">
      <c r="AB193"/>
    </row>
    <row r="194" spans="28:28" ht="23.25" customHeight="1" x14ac:dyDescent="0.25">
      <c r="AB194"/>
    </row>
    <row r="195" spans="28:28" ht="23.25" customHeight="1" x14ac:dyDescent="0.25">
      <c r="AB195"/>
    </row>
    <row r="196" spans="28:28" ht="23.25" customHeight="1" x14ac:dyDescent="0.25">
      <c r="AB196"/>
    </row>
    <row r="197" spans="28:28" ht="23.25" customHeight="1" x14ac:dyDescent="0.25">
      <c r="AB197"/>
    </row>
    <row r="198" spans="28:28" ht="23.25" customHeight="1" x14ac:dyDescent="0.25">
      <c r="AB198"/>
    </row>
    <row r="199" spans="28:28" ht="23.25" customHeight="1" x14ac:dyDescent="0.25">
      <c r="AB199"/>
    </row>
    <row r="200" spans="28:28" ht="23.25" customHeight="1" x14ac:dyDescent="0.25">
      <c r="AB200"/>
    </row>
    <row r="201" spans="28:28" ht="23.25" customHeight="1" x14ac:dyDescent="0.25">
      <c r="AB201"/>
    </row>
    <row r="202" spans="28:28" ht="23.25" customHeight="1" x14ac:dyDescent="0.25">
      <c r="AB202"/>
    </row>
    <row r="203" spans="28:28" ht="23.25" customHeight="1" x14ac:dyDescent="0.25">
      <c r="AB203"/>
    </row>
    <row r="204" spans="28:28" ht="23.25" customHeight="1" x14ac:dyDescent="0.25">
      <c r="AB204"/>
    </row>
    <row r="205" spans="28:28" ht="23.25" customHeight="1" x14ac:dyDescent="0.25">
      <c r="AB205"/>
    </row>
    <row r="206" spans="28:28" ht="23.25" customHeight="1" x14ac:dyDescent="0.25">
      <c r="AB206"/>
    </row>
    <row r="207" spans="28:28" ht="23.25" customHeight="1" x14ac:dyDescent="0.25">
      <c r="AB207"/>
    </row>
    <row r="208" spans="28:28" ht="23.25" customHeight="1" x14ac:dyDescent="0.25">
      <c r="AB208"/>
    </row>
    <row r="209" spans="28:28" ht="23.25" customHeight="1" x14ac:dyDescent="0.25">
      <c r="AB209"/>
    </row>
    <row r="210" spans="28:28" ht="23.25" customHeight="1" x14ac:dyDescent="0.25">
      <c r="AB210"/>
    </row>
    <row r="211" spans="28:28" ht="23.25" customHeight="1" x14ac:dyDescent="0.25">
      <c r="AB211"/>
    </row>
    <row r="212" spans="28:28" ht="23.25" customHeight="1" x14ac:dyDescent="0.25">
      <c r="AB212"/>
    </row>
    <row r="213" spans="28:28" ht="23.25" customHeight="1" x14ac:dyDescent="0.25">
      <c r="AB213"/>
    </row>
    <row r="214" spans="28:28" ht="23.25" customHeight="1" x14ac:dyDescent="0.25">
      <c r="AB214"/>
    </row>
    <row r="215" spans="28:28" ht="23.25" customHeight="1" x14ac:dyDescent="0.25">
      <c r="AB215"/>
    </row>
    <row r="216" spans="28:28" ht="23.25" customHeight="1" x14ac:dyDescent="0.25">
      <c r="AB216"/>
    </row>
    <row r="217" spans="28:28" ht="23.25" customHeight="1" x14ac:dyDescent="0.25">
      <c r="AB217"/>
    </row>
    <row r="218" spans="28:28" ht="23.25" customHeight="1" x14ac:dyDescent="0.25">
      <c r="AB218"/>
    </row>
    <row r="219" spans="28:28" ht="23.25" customHeight="1" x14ac:dyDescent="0.25">
      <c r="AB219"/>
    </row>
    <row r="220" spans="28:28" ht="23.25" customHeight="1" x14ac:dyDescent="0.25">
      <c r="AB220"/>
    </row>
    <row r="221" spans="28:28" ht="23.25" customHeight="1" x14ac:dyDescent="0.25">
      <c r="AB221"/>
    </row>
    <row r="222" spans="28:28" ht="23.25" customHeight="1" x14ac:dyDescent="0.25">
      <c r="AB222"/>
    </row>
    <row r="223" spans="28:28" ht="23.25" customHeight="1" x14ac:dyDescent="0.25">
      <c r="AB223"/>
    </row>
    <row r="224" spans="28:28" ht="23.25" customHeight="1" x14ac:dyDescent="0.25">
      <c r="AB224"/>
    </row>
    <row r="225" spans="28:28" ht="23.25" customHeight="1" x14ac:dyDescent="0.25">
      <c r="AB225"/>
    </row>
    <row r="226" spans="28:28" ht="23.25" customHeight="1" x14ac:dyDescent="0.25">
      <c r="AB226"/>
    </row>
    <row r="227" spans="28:28" ht="23.25" customHeight="1" x14ac:dyDescent="0.25">
      <c r="AB227"/>
    </row>
    <row r="228" spans="28:28" ht="23.25" customHeight="1" x14ac:dyDescent="0.25">
      <c r="AB228"/>
    </row>
    <row r="229" spans="28:28" ht="23.25" customHeight="1" x14ac:dyDescent="0.25">
      <c r="AB229"/>
    </row>
    <row r="230" spans="28:28" ht="23.25" customHeight="1" x14ac:dyDescent="0.25">
      <c r="AB230"/>
    </row>
    <row r="231" spans="28:28" ht="23.25" customHeight="1" x14ac:dyDescent="0.25">
      <c r="AB231"/>
    </row>
    <row r="232" spans="28:28" ht="23.25" customHeight="1" x14ac:dyDescent="0.25">
      <c r="AB232"/>
    </row>
    <row r="233" spans="28:28" ht="23.25" customHeight="1" x14ac:dyDescent="0.25">
      <c r="AB233"/>
    </row>
    <row r="234" spans="28:28" ht="23.25" customHeight="1" x14ac:dyDescent="0.25">
      <c r="AB234"/>
    </row>
    <row r="235" spans="28:28" ht="23.25" customHeight="1" x14ac:dyDescent="0.25">
      <c r="AB235"/>
    </row>
    <row r="236" spans="28:28" ht="23.25" customHeight="1" x14ac:dyDescent="0.25">
      <c r="AB236"/>
    </row>
    <row r="237" spans="28:28" ht="23.25" customHeight="1" x14ac:dyDescent="0.25">
      <c r="AB237"/>
    </row>
    <row r="238" spans="28:28" ht="23.25" customHeight="1" x14ac:dyDescent="0.25">
      <c r="AB238"/>
    </row>
    <row r="239" spans="28:28" ht="23.25" customHeight="1" x14ac:dyDescent="0.25">
      <c r="AB239"/>
    </row>
    <row r="240" spans="28:28" ht="23.25" customHeight="1" x14ac:dyDescent="0.25">
      <c r="AB240"/>
    </row>
    <row r="241" spans="28:28" ht="23.25" customHeight="1" x14ac:dyDescent="0.25">
      <c r="AB241"/>
    </row>
    <row r="242" spans="28:28" ht="23.25" customHeight="1" x14ac:dyDescent="0.25">
      <c r="AB242"/>
    </row>
    <row r="243" spans="28:28" ht="23.25" customHeight="1" x14ac:dyDescent="0.25">
      <c r="AB243"/>
    </row>
    <row r="244" spans="28:28" ht="23.25" customHeight="1" x14ac:dyDescent="0.25">
      <c r="AB244"/>
    </row>
    <row r="245" spans="28:28" ht="23.25" customHeight="1" x14ac:dyDescent="0.25">
      <c r="AB245"/>
    </row>
    <row r="246" spans="28:28" ht="23.25" customHeight="1" x14ac:dyDescent="0.25">
      <c r="AB246"/>
    </row>
    <row r="247" spans="28:28" ht="23.25" customHeight="1" x14ac:dyDescent="0.25">
      <c r="AB247"/>
    </row>
    <row r="248" spans="28:28" ht="23.25" customHeight="1" x14ac:dyDescent="0.25">
      <c r="AB248"/>
    </row>
    <row r="249" spans="28:28" ht="23.25" customHeight="1" x14ac:dyDescent="0.25">
      <c r="AB249"/>
    </row>
    <row r="250" spans="28:28" ht="23.25" customHeight="1" x14ac:dyDescent="0.25">
      <c r="AB250"/>
    </row>
    <row r="251" spans="28:28" ht="23.25" customHeight="1" x14ac:dyDescent="0.25">
      <c r="AB251"/>
    </row>
    <row r="252" spans="28:28" ht="23.25" customHeight="1" x14ac:dyDescent="0.25">
      <c r="AB252"/>
    </row>
    <row r="253" spans="28:28" ht="23.25" customHeight="1" x14ac:dyDescent="0.25">
      <c r="AB253"/>
    </row>
    <row r="254" spans="28:28" ht="23.25" customHeight="1" x14ac:dyDescent="0.25">
      <c r="AB254"/>
    </row>
    <row r="255" spans="28:28" ht="23.25" customHeight="1" x14ac:dyDescent="0.25">
      <c r="AB255"/>
    </row>
    <row r="256" spans="28:28" ht="23.25" customHeight="1" x14ac:dyDescent="0.25">
      <c r="AB256"/>
    </row>
    <row r="257" spans="28:28" ht="23.25" customHeight="1" x14ac:dyDescent="0.25">
      <c r="AB257"/>
    </row>
    <row r="258" spans="28:28" ht="23.25" customHeight="1" x14ac:dyDescent="0.25">
      <c r="AB258"/>
    </row>
    <row r="259" spans="28:28" ht="23.25" customHeight="1" x14ac:dyDescent="0.25">
      <c r="AB259"/>
    </row>
    <row r="260" spans="28:28" ht="23.25" customHeight="1" x14ac:dyDescent="0.25">
      <c r="AB260"/>
    </row>
    <row r="261" spans="28:28" ht="23.25" customHeight="1" x14ac:dyDescent="0.25">
      <c r="AB261"/>
    </row>
    <row r="262" spans="28:28" ht="23.25" customHeight="1" x14ac:dyDescent="0.25">
      <c r="AB262"/>
    </row>
    <row r="263" spans="28:28" ht="23.25" customHeight="1" x14ac:dyDescent="0.25">
      <c r="AB263"/>
    </row>
    <row r="264" spans="28:28" ht="23.25" customHeight="1" x14ac:dyDescent="0.25">
      <c r="AB264"/>
    </row>
    <row r="265" spans="28:28" ht="23.25" customHeight="1" x14ac:dyDescent="0.25">
      <c r="AB265"/>
    </row>
    <row r="266" spans="28:28" ht="23.25" customHeight="1" x14ac:dyDescent="0.25">
      <c r="AB266"/>
    </row>
    <row r="267" spans="28:28" ht="23.25" customHeight="1" x14ac:dyDescent="0.25">
      <c r="AB267"/>
    </row>
    <row r="268" spans="28:28" ht="23.25" customHeight="1" x14ac:dyDescent="0.25">
      <c r="AB268"/>
    </row>
    <row r="269" spans="28:28" ht="23.25" customHeight="1" x14ac:dyDescent="0.25">
      <c r="AB269"/>
    </row>
    <row r="270" spans="28:28" ht="23.25" customHeight="1" x14ac:dyDescent="0.25">
      <c r="AB270"/>
    </row>
    <row r="271" spans="28:28" ht="23.25" customHeight="1" x14ac:dyDescent="0.25">
      <c r="AB271"/>
    </row>
    <row r="272" spans="28:28" ht="23.25" customHeight="1" x14ac:dyDescent="0.25">
      <c r="AB272"/>
    </row>
    <row r="273" spans="28:28" ht="23.25" customHeight="1" x14ac:dyDescent="0.25">
      <c r="AB273"/>
    </row>
    <row r="274" spans="28:28" ht="23.25" customHeight="1" x14ac:dyDescent="0.25">
      <c r="AB274"/>
    </row>
    <row r="275" spans="28:28" ht="23.25" customHeight="1" x14ac:dyDescent="0.25">
      <c r="AB275"/>
    </row>
    <row r="276" spans="28:28" ht="23.25" customHeight="1" x14ac:dyDescent="0.25">
      <c r="AB276"/>
    </row>
    <row r="277" spans="28:28" ht="23.25" customHeight="1" x14ac:dyDescent="0.25">
      <c r="AB277"/>
    </row>
    <row r="278" spans="28:28" ht="23.25" customHeight="1" x14ac:dyDescent="0.25">
      <c r="AB278"/>
    </row>
    <row r="279" spans="28:28" ht="23.25" customHeight="1" x14ac:dyDescent="0.25">
      <c r="AB279"/>
    </row>
    <row r="280" spans="28:28" ht="23.25" customHeight="1" x14ac:dyDescent="0.25">
      <c r="AB280"/>
    </row>
    <row r="281" spans="28:28" ht="23.25" customHeight="1" x14ac:dyDescent="0.25">
      <c r="AB281"/>
    </row>
    <row r="282" spans="28:28" ht="23.25" customHeight="1" x14ac:dyDescent="0.25">
      <c r="AB282"/>
    </row>
    <row r="283" spans="28:28" ht="23.25" customHeight="1" x14ac:dyDescent="0.25">
      <c r="AB283"/>
    </row>
    <row r="284" spans="28:28" ht="23.25" customHeight="1" x14ac:dyDescent="0.25">
      <c r="AB284"/>
    </row>
    <row r="285" spans="28:28" ht="23.25" customHeight="1" x14ac:dyDescent="0.25">
      <c r="AB285"/>
    </row>
    <row r="286" spans="28:28" ht="23.25" customHeight="1" x14ac:dyDescent="0.25">
      <c r="AB286"/>
    </row>
    <row r="287" spans="28:28" ht="23.25" customHeight="1" x14ac:dyDescent="0.25">
      <c r="AB287"/>
    </row>
    <row r="288" spans="28:28" ht="23.25" customHeight="1" x14ac:dyDescent="0.25">
      <c r="AB288"/>
    </row>
    <row r="289" spans="28:28" ht="23.25" customHeight="1" x14ac:dyDescent="0.25">
      <c r="AB289"/>
    </row>
    <row r="290" spans="28:28" ht="23.25" customHeight="1" x14ac:dyDescent="0.25">
      <c r="AB290"/>
    </row>
    <row r="291" spans="28:28" ht="23.25" customHeight="1" x14ac:dyDescent="0.25">
      <c r="AB291"/>
    </row>
    <row r="292" spans="28:28" ht="23.25" customHeight="1" x14ac:dyDescent="0.25">
      <c r="AB292"/>
    </row>
    <row r="293" spans="28:28" ht="23.25" customHeight="1" x14ac:dyDescent="0.25">
      <c r="AB293"/>
    </row>
    <row r="294" spans="28:28" ht="23.25" customHeight="1" x14ac:dyDescent="0.25">
      <c r="AB294"/>
    </row>
    <row r="295" spans="28:28" ht="23.25" customHeight="1" x14ac:dyDescent="0.25">
      <c r="AB295"/>
    </row>
    <row r="296" spans="28:28" ht="23.25" customHeight="1" x14ac:dyDescent="0.25">
      <c r="AB296"/>
    </row>
    <row r="297" spans="28:28" ht="23.25" customHeight="1" x14ac:dyDescent="0.25">
      <c r="AB297"/>
    </row>
    <row r="298" spans="28:28" ht="23.25" customHeight="1" x14ac:dyDescent="0.25">
      <c r="AB298"/>
    </row>
    <row r="299" spans="28:28" ht="23.25" customHeight="1" x14ac:dyDescent="0.25">
      <c r="AB299"/>
    </row>
    <row r="300" spans="28:28" ht="23.25" customHeight="1" x14ac:dyDescent="0.25">
      <c r="AB300"/>
    </row>
    <row r="301" spans="28:28" ht="23.25" customHeight="1" x14ac:dyDescent="0.25">
      <c r="AB301"/>
    </row>
    <row r="302" spans="28:28" ht="23.25" customHeight="1" x14ac:dyDescent="0.25">
      <c r="AB302"/>
    </row>
    <row r="303" spans="28:28" ht="23.25" customHeight="1" x14ac:dyDescent="0.25">
      <c r="AB303"/>
    </row>
    <row r="304" spans="28:28" ht="23.25" customHeight="1" x14ac:dyDescent="0.25">
      <c r="AB304"/>
    </row>
    <row r="305" spans="28:28" ht="23.25" customHeight="1" x14ac:dyDescent="0.25">
      <c r="AB305"/>
    </row>
    <row r="306" spans="28:28" ht="23.25" customHeight="1" x14ac:dyDescent="0.25">
      <c r="AB306"/>
    </row>
    <row r="307" spans="28:28" ht="23.25" customHeight="1" x14ac:dyDescent="0.25">
      <c r="AB307"/>
    </row>
    <row r="308" spans="28:28" ht="23.25" customHeight="1" x14ac:dyDescent="0.25">
      <c r="AB308"/>
    </row>
    <row r="309" spans="28:28" ht="23.25" customHeight="1" x14ac:dyDescent="0.25">
      <c r="AB309"/>
    </row>
    <row r="310" spans="28:28" ht="23.25" customHeight="1" x14ac:dyDescent="0.25">
      <c r="AB310"/>
    </row>
    <row r="311" spans="28:28" ht="23.25" customHeight="1" x14ac:dyDescent="0.25">
      <c r="AB311"/>
    </row>
    <row r="312" spans="28:28" ht="23.25" customHeight="1" x14ac:dyDescent="0.25">
      <c r="AB312"/>
    </row>
    <row r="313" spans="28:28" ht="23.25" customHeight="1" x14ac:dyDescent="0.25">
      <c r="AB313"/>
    </row>
    <row r="314" spans="28:28" ht="23.25" customHeight="1" x14ac:dyDescent="0.25">
      <c r="AB314"/>
    </row>
    <row r="315" spans="28:28" ht="23.25" customHeight="1" x14ac:dyDescent="0.25">
      <c r="AB315"/>
    </row>
    <row r="316" spans="28:28" ht="23.25" customHeight="1" x14ac:dyDescent="0.25">
      <c r="AB316"/>
    </row>
    <row r="317" spans="28:28" ht="23.25" customHeight="1" x14ac:dyDescent="0.25">
      <c r="AB317"/>
    </row>
    <row r="318" spans="28:28" ht="23.25" customHeight="1" x14ac:dyDescent="0.25">
      <c r="AB318"/>
    </row>
    <row r="319" spans="28:28" ht="23.25" customHeight="1" x14ac:dyDescent="0.25">
      <c r="AB319"/>
    </row>
    <row r="320" spans="28:28" ht="23.25" customHeight="1" x14ac:dyDescent="0.25">
      <c r="AB320"/>
    </row>
    <row r="321" spans="28:28" ht="23.25" customHeight="1" x14ac:dyDescent="0.25">
      <c r="AB321"/>
    </row>
    <row r="322" spans="28:28" ht="23.25" customHeight="1" x14ac:dyDescent="0.25">
      <c r="AB322"/>
    </row>
    <row r="323" spans="28:28" ht="23.25" customHeight="1" x14ac:dyDescent="0.25">
      <c r="AB323"/>
    </row>
    <row r="324" spans="28:28" ht="23.25" customHeight="1" x14ac:dyDescent="0.25">
      <c r="AB324"/>
    </row>
    <row r="325" spans="28:28" ht="23.25" customHeight="1" x14ac:dyDescent="0.25">
      <c r="AB325"/>
    </row>
    <row r="326" spans="28:28" ht="23.25" customHeight="1" x14ac:dyDescent="0.25">
      <c r="AB326"/>
    </row>
    <row r="327" spans="28:28" ht="23.25" customHeight="1" x14ac:dyDescent="0.25">
      <c r="AB327"/>
    </row>
    <row r="328" spans="28:28" ht="23.25" customHeight="1" x14ac:dyDescent="0.25">
      <c r="AB328"/>
    </row>
    <row r="329" spans="28:28" ht="23.25" customHeight="1" x14ac:dyDescent="0.25">
      <c r="AB329"/>
    </row>
    <row r="330" spans="28:28" ht="23.25" customHeight="1" x14ac:dyDescent="0.25">
      <c r="AB330"/>
    </row>
    <row r="331" spans="28:28" ht="23.25" customHeight="1" x14ac:dyDescent="0.25">
      <c r="AB331"/>
    </row>
    <row r="332" spans="28:28" ht="23.25" customHeight="1" x14ac:dyDescent="0.25">
      <c r="AB332"/>
    </row>
    <row r="333" spans="28:28" ht="23.25" customHeight="1" x14ac:dyDescent="0.25">
      <c r="AB333"/>
    </row>
    <row r="334" spans="28:28" ht="23.25" customHeight="1" x14ac:dyDescent="0.25">
      <c r="AB334"/>
    </row>
    <row r="335" spans="28:28" ht="23.25" customHeight="1" x14ac:dyDescent="0.25">
      <c r="AB335"/>
    </row>
    <row r="336" spans="28:28" ht="23.25" customHeight="1" x14ac:dyDescent="0.25">
      <c r="AB336"/>
    </row>
    <row r="337" spans="28:28" ht="23.25" customHeight="1" x14ac:dyDescent="0.25">
      <c r="AB337"/>
    </row>
    <row r="338" spans="28:28" ht="23.25" customHeight="1" x14ac:dyDescent="0.25">
      <c r="AB338"/>
    </row>
    <row r="339" spans="28:28" ht="23.25" customHeight="1" x14ac:dyDescent="0.25">
      <c r="AB339"/>
    </row>
    <row r="340" spans="28:28" ht="23.25" customHeight="1" x14ac:dyDescent="0.25">
      <c r="AB340"/>
    </row>
    <row r="341" spans="28:28" ht="23.25" customHeight="1" x14ac:dyDescent="0.25">
      <c r="AB341"/>
    </row>
    <row r="342" spans="28:28" ht="23.25" customHeight="1" x14ac:dyDescent="0.25">
      <c r="AB342"/>
    </row>
    <row r="343" spans="28:28" ht="23.25" customHeight="1" x14ac:dyDescent="0.25">
      <c r="AB343"/>
    </row>
    <row r="344" spans="28:28" ht="23.25" customHeight="1" x14ac:dyDescent="0.25">
      <c r="AB344"/>
    </row>
    <row r="345" spans="28:28" ht="23.25" customHeight="1" x14ac:dyDescent="0.25">
      <c r="AB345"/>
    </row>
    <row r="346" spans="28:28" ht="23.25" customHeight="1" x14ac:dyDescent="0.25">
      <c r="AB346"/>
    </row>
    <row r="347" spans="28:28" ht="23.25" customHeight="1" x14ac:dyDescent="0.25">
      <c r="AB347"/>
    </row>
    <row r="348" spans="28:28" ht="23.25" customHeight="1" x14ac:dyDescent="0.25">
      <c r="AB348"/>
    </row>
    <row r="349" spans="28:28" ht="23.25" customHeight="1" x14ac:dyDescent="0.25">
      <c r="AB349"/>
    </row>
    <row r="350" spans="28:28" ht="23.25" customHeight="1" x14ac:dyDescent="0.25">
      <c r="AB350"/>
    </row>
    <row r="351" spans="28:28" ht="23.25" customHeight="1" x14ac:dyDescent="0.25">
      <c r="AB351"/>
    </row>
    <row r="352" spans="28:28" ht="23.25" customHeight="1" x14ac:dyDescent="0.25">
      <c r="AB352"/>
    </row>
    <row r="353" spans="28:28" ht="23.25" customHeight="1" x14ac:dyDescent="0.25">
      <c r="AB353"/>
    </row>
    <row r="354" spans="28:28" ht="23.25" customHeight="1" x14ac:dyDescent="0.25">
      <c r="AB354"/>
    </row>
    <row r="355" spans="28:28" ht="23.25" customHeight="1" x14ac:dyDescent="0.25">
      <c r="AB355"/>
    </row>
    <row r="356" spans="28:28" ht="23.25" customHeight="1" x14ac:dyDescent="0.25">
      <c r="AB356"/>
    </row>
    <row r="357" spans="28:28" ht="23.25" customHeight="1" x14ac:dyDescent="0.25">
      <c r="AB357"/>
    </row>
    <row r="358" spans="28:28" ht="23.25" customHeight="1" x14ac:dyDescent="0.25">
      <c r="AB358"/>
    </row>
    <row r="359" spans="28:28" ht="23.25" customHeight="1" x14ac:dyDescent="0.25">
      <c r="AB359"/>
    </row>
    <row r="360" spans="28:28" ht="23.25" customHeight="1" x14ac:dyDescent="0.25">
      <c r="AB360"/>
    </row>
    <row r="361" spans="28:28" ht="23.25" customHeight="1" x14ac:dyDescent="0.25">
      <c r="AB361"/>
    </row>
    <row r="362" spans="28:28" ht="23.25" customHeight="1" x14ac:dyDescent="0.25">
      <c r="AB362"/>
    </row>
    <row r="363" spans="28:28" ht="23.25" customHeight="1" x14ac:dyDescent="0.25">
      <c r="AB363"/>
    </row>
    <row r="364" spans="28:28" ht="23.25" customHeight="1" x14ac:dyDescent="0.25">
      <c r="AB364"/>
    </row>
    <row r="365" spans="28:28" ht="23.25" customHeight="1" x14ac:dyDescent="0.25">
      <c r="AB365"/>
    </row>
    <row r="366" spans="28:28" ht="23.25" customHeight="1" x14ac:dyDescent="0.25">
      <c r="AB366"/>
    </row>
    <row r="367" spans="28:28" ht="23.25" customHeight="1" x14ac:dyDescent="0.25">
      <c r="AB367"/>
    </row>
    <row r="368" spans="28:28" ht="23.25" customHeight="1" x14ac:dyDescent="0.25">
      <c r="AB368"/>
    </row>
    <row r="369" spans="28:28" ht="23.25" customHeight="1" x14ac:dyDescent="0.25">
      <c r="AB369"/>
    </row>
    <row r="370" spans="28:28" ht="23.25" customHeight="1" x14ac:dyDescent="0.25">
      <c r="AB370"/>
    </row>
    <row r="371" spans="28:28" ht="23.25" customHeight="1" x14ac:dyDescent="0.25">
      <c r="AB371"/>
    </row>
    <row r="372" spans="28:28" ht="23.25" customHeight="1" x14ac:dyDescent="0.25">
      <c r="AB372"/>
    </row>
    <row r="373" spans="28:28" ht="23.25" customHeight="1" x14ac:dyDescent="0.25">
      <c r="AB373"/>
    </row>
    <row r="374" spans="28:28" ht="23.25" customHeight="1" x14ac:dyDescent="0.25">
      <c r="AB374"/>
    </row>
    <row r="375" spans="28:28" ht="23.25" customHeight="1" x14ac:dyDescent="0.25">
      <c r="AB375"/>
    </row>
    <row r="376" spans="28:28" ht="23.25" customHeight="1" x14ac:dyDescent="0.25">
      <c r="AB376"/>
    </row>
    <row r="377" spans="28:28" ht="23.25" customHeight="1" x14ac:dyDescent="0.25">
      <c r="AB377"/>
    </row>
    <row r="378" spans="28:28" ht="23.25" customHeight="1" x14ac:dyDescent="0.25">
      <c r="AB378"/>
    </row>
    <row r="379" spans="28:28" ht="23.25" customHeight="1" x14ac:dyDescent="0.25">
      <c r="AB379"/>
    </row>
    <row r="380" spans="28:28" ht="23.25" customHeight="1" x14ac:dyDescent="0.25">
      <c r="AB380"/>
    </row>
    <row r="381" spans="28:28" ht="23.25" customHeight="1" x14ac:dyDescent="0.25">
      <c r="AB381"/>
    </row>
    <row r="382" spans="28:28" ht="23.25" customHeight="1" x14ac:dyDescent="0.25">
      <c r="AB382"/>
    </row>
    <row r="383" spans="28:28" ht="23.25" customHeight="1" x14ac:dyDescent="0.25">
      <c r="AB383"/>
    </row>
    <row r="384" spans="28:28" ht="23.25" customHeight="1" x14ac:dyDescent="0.25">
      <c r="AB384"/>
    </row>
    <row r="385" spans="28:28" ht="23.25" customHeight="1" x14ac:dyDescent="0.25">
      <c r="AB385"/>
    </row>
    <row r="386" spans="28:28" ht="23.25" customHeight="1" x14ac:dyDescent="0.25">
      <c r="AB386"/>
    </row>
    <row r="387" spans="28:28" ht="23.25" customHeight="1" x14ac:dyDescent="0.25">
      <c r="AB387"/>
    </row>
    <row r="388" spans="28:28" ht="23.25" customHeight="1" x14ac:dyDescent="0.25">
      <c r="AB388"/>
    </row>
    <row r="389" spans="28:28" ht="23.25" customHeight="1" x14ac:dyDescent="0.25">
      <c r="AB389"/>
    </row>
    <row r="390" spans="28:28" ht="23.25" customHeight="1" x14ac:dyDescent="0.25">
      <c r="AB390"/>
    </row>
    <row r="391" spans="28:28" ht="23.25" customHeight="1" x14ac:dyDescent="0.25">
      <c r="AB391"/>
    </row>
    <row r="392" spans="28:28" ht="23.25" customHeight="1" x14ac:dyDescent="0.25">
      <c r="AB392"/>
    </row>
    <row r="393" spans="28:28" ht="23.25" customHeight="1" x14ac:dyDescent="0.25">
      <c r="AB393"/>
    </row>
    <row r="394" spans="28:28" ht="23.25" customHeight="1" x14ac:dyDescent="0.25">
      <c r="AB394"/>
    </row>
    <row r="395" spans="28:28" ht="23.25" customHeight="1" x14ac:dyDescent="0.25">
      <c r="AB395"/>
    </row>
    <row r="396" spans="28:28" ht="23.25" customHeight="1" x14ac:dyDescent="0.25">
      <c r="AB396"/>
    </row>
    <row r="397" spans="28:28" ht="23.25" customHeight="1" x14ac:dyDescent="0.25">
      <c r="AB397"/>
    </row>
    <row r="398" spans="28:28" ht="23.25" customHeight="1" x14ac:dyDescent="0.25">
      <c r="AB398"/>
    </row>
    <row r="399" spans="28:28" ht="23.25" customHeight="1" x14ac:dyDescent="0.25">
      <c r="AB399"/>
    </row>
    <row r="400" spans="28:28" ht="23.25" customHeight="1" x14ac:dyDescent="0.25">
      <c r="AB400"/>
    </row>
    <row r="401" spans="28:28" ht="23.25" customHeight="1" x14ac:dyDescent="0.25">
      <c r="AB401"/>
    </row>
    <row r="402" spans="28:28" ht="23.25" customHeight="1" x14ac:dyDescent="0.25">
      <c r="AB402"/>
    </row>
    <row r="403" spans="28:28" ht="23.25" customHeight="1" x14ac:dyDescent="0.25">
      <c r="AB403"/>
    </row>
    <row r="404" spans="28:28" ht="23.25" customHeight="1" x14ac:dyDescent="0.25">
      <c r="AB404"/>
    </row>
    <row r="405" spans="28:28" ht="23.25" customHeight="1" x14ac:dyDescent="0.25">
      <c r="AB405"/>
    </row>
    <row r="406" spans="28:28" ht="23.25" customHeight="1" x14ac:dyDescent="0.25">
      <c r="AB406"/>
    </row>
    <row r="407" spans="28:28" ht="23.25" customHeight="1" x14ac:dyDescent="0.25">
      <c r="AB407"/>
    </row>
    <row r="408" spans="28:28" ht="23.25" customHeight="1" x14ac:dyDescent="0.25">
      <c r="AB408"/>
    </row>
    <row r="409" spans="28:28" ht="23.25" customHeight="1" x14ac:dyDescent="0.25">
      <c r="AB409"/>
    </row>
    <row r="410" spans="28:28" ht="23.25" customHeight="1" x14ac:dyDescent="0.25">
      <c r="AB410"/>
    </row>
    <row r="411" spans="28:28" ht="23.25" customHeight="1" x14ac:dyDescent="0.25">
      <c r="AB411"/>
    </row>
    <row r="412" spans="28:28" ht="23.25" customHeight="1" x14ac:dyDescent="0.25">
      <c r="AB412"/>
    </row>
    <row r="413" spans="28:28" ht="23.25" customHeight="1" x14ac:dyDescent="0.25">
      <c r="AB413"/>
    </row>
    <row r="414" spans="28:28" ht="23.25" customHeight="1" x14ac:dyDescent="0.25">
      <c r="AB414"/>
    </row>
    <row r="415" spans="28:28" ht="23.25" customHeight="1" x14ac:dyDescent="0.25">
      <c r="AB415"/>
    </row>
    <row r="416" spans="28:28" ht="23.25" customHeight="1" x14ac:dyDescent="0.25">
      <c r="AB416"/>
    </row>
    <row r="417" spans="28:28" ht="23.25" customHeight="1" x14ac:dyDescent="0.25">
      <c r="AB417"/>
    </row>
    <row r="418" spans="28:28" ht="23.25" customHeight="1" x14ac:dyDescent="0.25">
      <c r="AB418"/>
    </row>
    <row r="419" spans="28:28" ht="23.25" customHeight="1" x14ac:dyDescent="0.25">
      <c r="AB419"/>
    </row>
    <row r="420" spans="28:28" ht="23.25" customHeight="1" x14ac:dyDescent="0.25">
      <c r="AB420"/>
    </row>
    <row r="421" spans="28:28" ht="23.25" customHeight="1" x14ac:dyDescent="0.25">
      <c r="AB421"/>
    </row>
    <row r="422" spans="28:28" ht="23.25" customHeight="1" x14ac:dyDescent="0.25">
      <c r="AB422"/>
    </row>
    <row r="423" spans="28:28" ht="23.25" customHeight="1" x14ac:dyDescent="0.25">
      <c r="AB423"/>
    </row>
    <row r="424" spans="28:28" ht="23.25" customHeight="1" x14ac:dyDescent="0.25">
      <c r="AB424"/>
    </row>
    <row r="425" spans="28:28" ht="23.25" customHeight="1" x14ac:dyDescent="0.25">
      <c r="AB425"/>
    </row>
    <row r="426" spans="28:28" ht="23.25" customHeight="1" x14ac:dyDescent="0.25">
      <c r="AB426"/>
    </row>
    <row r="427" spans="28:28" ht="23.25" customHeight="1" x14ac:dyDescent="0.25">
      <c r="AB427"/>
    </row>
    <row r="428" spans="28:28" ht="23.25" customHeight="1" x14ac:dyDescent="0.25">
      <c r="AB428"/>
    </row>
    <row r="429" spans="28:28" ht="23.25" customHeight="1" x14ac:dyDescent="0.25">
      <c r="AB429"/>
    </row>
    <row r="430" spans="28:28" ht="23.25" customHeight="1" x14ac:dyDescent="0.25">
      <c r="AB430"/>
    </row>
    <row r="431" spans="28:28" ht="23.25" customHeight="1" x14ac:dyDescent="0.25">
      <c r="AB431"/>
    </row>
    <row r="432" spans="28:28" ht="23.25" customHeight="1" x14ac:dyDescent="0.25">
      <c r="AB432"/>
    </row>
    <row r="433" spans="28:28" ht="23.25" customHeight="1" x14ac:dyDescent="0.25">
      <c r="AB433"/>
    </row>
    <row r="434" spans="28:28" ht="23.25" customHeight="1" x14ac:dyDescent="0.25">
      <c r="AB434"/>
    </row>
    <row r="435" spans="28:28" ht="23.25" customHeight="1" x14ac:dyDescent="0.25">
      <c r="AB435"/>
    </row>
    <row r="436" spans="28:28" ht="23.25" customHeight="1" x14ac:dyDescent="0.25">
      <c r="AB436"/>
    </row>
    <row r="437" spans="28:28" ht="23.25" customHeight="1" x14ac:dyDescent="0.25">
      <c r="AB437"/>
    </row>
    <row r="438" spans="28:28" ht="23.25" customHeight="1" x14ac:dyDescent="0.25">
      <c r="AB438"/>
    </row>
    <row r="439" spans="28:28" ht="23.25" customHeight="1" x14ac:dyDescent="0.25">
      <c r="AB439"/>
    </row>
    <row r="440" spans="28:28" ht="23.25" customHeight="1" x14ac:dyDescent="0.25">
      <c r="AB440"/>
    </row>
    <row r="441" spans="28:28" ht="23.25" customHeight="1" x14ac:dyDescent="0.25">
      <c r="AB441"/>
    </row>
    <row r="442" spans="28:28" ht="23.25" customHeight="1" x14ac:dyDescent="0.25">
      <c r="AB442"/>
    </row>
    <row r="443" spans="28:28" ht="23.25" customHeight="1" x14ac:dyDescent="0.25">
      <c r="AB443"/>
    </row>
    <row r="444" spans="28:28" ht="23.25" customHeight="1" x14ac:dyDescent="0.25">
      <c r="AB444"/>
    </row>
    <row r="445" spans="28:28" ht="23.25" customHeight="1" x14ac:dyDescent="0.25">
      <c r="AB445"/>
    </row>
    <row r="446" spans="28:28" ht="23.25" customHeight="1" x14ac:dyDescent="0.25">
      <c r="AB446"/>
    </row>
    <row r="447" spans="28:28" ht="23.25" customHeight="1" x14ac:dyDescent="0.25">
      <c r="AB447"/>
    </row>
    <row r="448" spans="28:28" ht="23.25" customHeight="1" x14ac:dyDescent="0.25">
      <c r="AB448"/>
    </row>
    <row r="449" spans="28:28" ht="23.25" customHeight="1" x14ac:dyDescent="0.25">
      <c r="AB449"/>
    </row>
    <row r="450" spans="28:28" ht="23.25" customHeight="1" x14ac:dyDescent="0.25">
      <c r="AB450"/>
    </row>
    <row r="451" spans="28:28" ht="23.25" customHeight="1" x14ac:dyDescent="0.25">
      <c r="AB451"/>
    </row>
    <row r="452" spans="28:28" ht="23.25" customHeight="1" x14ac:dyDescent="0.25">
      <c r="AB452"/>
    </row>
    <row r="453" spans="28:28" ht="23.25" customHeight="1" x14ac:dyDescent="0.25">
      <c r="AB453"/>
    </row>
    <row r="454" spans="28:28" ht="23.25" customHeight="1" x14ac:dyDescent="0.25">
      <c r="AB454"/>
    </row>
    <row r="455" spans="28:28" ht="23.25" customHeight="1" x14ac:dyDescent="0.25">
      <c r="AB455"/>
    </row>
    <row r="456" spans="28:28" ht="23.25" customHeight="1" x14ac:dyDescent="0.25">
      <c r="AB456"/>
    </row>
    <row r="457" spans="28:28" ht="23.25" customHeight="1" x14ac:dyDescent="0.25">
      <c r="AB457"/>
    </row>
    <row r="458" spans="28:28" ht="23.25" customHeight="1" x14ac:dyDescent="0.25">
      <c r="AB458"/>
    </row>
    <row r="459" spans="28:28" ht="23.25" customHeight="1" x14ac:dyDescent="0.25">
      <c r="AB459"/>
    </row>
    <row r="460" spans="28:28" ht="23.25" customHeight="1" x14ac:dyDescent="0.25">
      <c r="AB460"/>
    </row>
    <row r="461" spans="28:28" ht="23.25" customHeight="1" x14ac:dyDescent="0.25">
      <c r="AB461"/>
    </row>
    <row r="462" spans="28:28" ht="23.25" customHeight="1" x14ac:dyDescent="0.25">
      <c r="AB462"/>
    </row>
    <row r="463" spans="28:28" ht="23.25" customHeight="1" x14ac:dyDescent="0.25">
      <c r="AB463"/>
    </row>
    <row r="464" spans="28:28" ht="23.25" customHeight="1" x14ac:dyDescent="0.25">
      <c r="AB464"/>
    </row>
    <row r="465" spans="28:28" ht="23.25" customHeight="1" x14ac:dyDescent="0.25">
      <c r="AB465"/>
    </row>
    <row r="466" spans="28:28" ht="23.25" customHeight="1" x14ac:dyDescent="0.25">
      <c r="AB466"/>
    </row>
    <row r="467" spans="28:28" ht="23.25" customHeight="1" x14ac:dyDescent="0.25">
      <c r="AB467"/>
    </row>
    <row r="468" spans="28:28" ht="23.25" customHeight="1" x14ac:dyDescent="0.25">
      <c r="AB468"/>
    </row>
    <row r="469" spans="28:28" ht="23.25" customHeight="1" x14ac:dyDescent="0.25">
      <c r="AB469"/>
    </row>
    <row r="470" spans="28:28" ht="23.25" customHeight="1" x14ac:dyDescent="0.25">
      <c r="AB470"/>
    </row>
    <row r="471" spans="28:28" ht="23.25" customHeight="1" x14ac:dyDescent="0.25">
      <c r="AB471"/>
    </row>
    <row r="472" spans="28:28" ht="23.25" customHeight="1" x14ac:dyDescent="0.25">
      <c r="AB472"/>
    </row>
    <row r="473" spans="28:28" ht="23.25" customHeight="1" x14ac:dyDescent="0.25">
      <c r="AB473"/>
    </row>
    <row r="474" spans="28:28" ht="23.25" customHeight="1" x14ac:dyDescent="0.25">
      <c r="AB474"/>
    </row>
    <row r="475" spans="28:28" ht="23.25" customHeight="1" x14ac:dyDescent="0.25">
      <c r="AB475"/>
    </row>
    <row r="476" spans="28:28" ht="23.25" customHeight="1" x14ac:dyDescent="0.25">
      <c r="AB476"/>
    </row>
    <row r="477" spans="28:28" ht="23.25" customHeight="1" x14ac:dyDescent="0.25">
      <c r="AB477"/>
    </row>
    <row r="478" spans="28:28" ht="23.25" customHeight="1" x14ac:dyDescent="0.25">
      <c r="AB478"/>
    </row>
    <row r="479" spans="28:28" ht="23.25" customHeight="1" x14ac:dyDescent="0.25">
      <c r="AB479"/>
    </row>
    <row r="480" spans="28:28" ht="23.25" customHeight="1" x14ac:dyDescent="0.25">
      <c r="AB480"/>
    </row>
    <row r="481" spans="28:28" ht="23.25" customHeight="1" x14ac:dyDescent="0.25">
      <c r="AB481"/>
    </row>
    <row r="482" spans="28:28" ht="23.25" customHeight="1" x14ac:dyDescent="0.25">
      <c r="AB482"/>
    </row>
    <row r="483" spans="28:28" ht="23.25" customHeight="1" x14ac:dyDescent="0.25">
      <c r="AB483"/>
    </row>
    <row r="484" spans="28:28" ht="23.25" customHeight="1" x14ac:dyDescent="0.25">
      <c r="AB484"/>
    </row>
    <row r="485" spans="28:28" ht="23.25" customHeight="1" x14ac:dyDescent="0.25">
      <c r="AB485"/>
    </row>
    <row r="486" spans="28:28" ht="23.25" customHeight="1" x14ac:dyDescent="0.25">
      <c r="AB486"/>
    </row>
    <row r="487" spans="28:28" ht="23.25" customHeight="1" x14ac:dyDescent="0.25">
      <c r="AB487"/>
    </row>
    <row r="488" spans="28:28" ht="23.25" customHeight="1" x14ac:dyDescent="0.25">
      <c r="AB488"/>
    </row>
    <row r="489" spans="28:28" ht="23.25" customHeight="1" x14ac:dyDescent="0.25">
      <c r="AB489"/>
    </row>
    <row r="490" spans="28:28" ht="23.25" customHeight="1" x14ac:dyDescent="0.25">
      <c r="AB490"/>
    </row>
    <row r="491" spans="28:28" ht="23.25" customHeight="1" x14ac:dyDescent="0.25">
      <c r="AB491"/>
    </row>
    <row r="492" spans="28:28" ht="23.25" customHeight="1" x14ac:dyDescent="0.25">
      <c r="AB492"/>
    </row>
    <row r="493" spans="28:28" ht="23.25" customHeight="1" x14ac:dyDescent="0.25">
      <c r="AB493"/>
    </row>
    <row r="494" spans="28:28" ht="23.25" customHeight="1" x14ac:dyDescent="0.25">
      <c r="AB494"/>
    </row>
    <row r="495" spans="28:28" ht="23.25" customHeight="1" x14ac:dyDescent="0.25">
      <c r="AB495"/>
    </row>
    <row r="496" spans="28:28" ht="23.25" customHeight="1" x14ac:dyDescent="0.25">
      <c r="AB496"/>
    </row>
    <row r="497" spans="28:28" ht="23.25" customHeight="1" x14ac:dyDescent="0.25">
      <c r="AB497"/>
    </row>
    <row r="498" spans="28:28" ht="23.25" customHeight="1" x14ac:dyDescent="0.25">
      <c r="AB498"/>
    </row>
    <row r="499" spans="28:28" ht="23.25" customHeight="1" x14ac:dyDescent="0.25">
      <c r="AB499"/>
    </row>
    <row r="500" spans="28:28" ht="23.25" customHeight="1" x14ac:dyDescent="0.25">
      <c r="AB500"/>
    </row>
    <row r="501" spans="28:28" ht="23.25" customHeight="1" x14ac:dyDescent="0.25">
      <c r="AB501"/>
    </row>
    <row r="502" spans="28:28" ht="23.25" customHeight="1" x14ac:dyDescent="0.25">
      <c r="AB502"/>
    </row>
    <row r="503" spans="28:28" ht="23.25" customHeight="1" x14ac:dyDescent="0.25">
      <c r="AB503"/>
    </row>
    <row r="504" spans="28:28" ht="23.25" customHeight="1" x14ac:dyDescent="0.25">
      <c r="AB504"/>
    </row>
    <row r="505" spans="28:28" ht="23.25" customHeight="1" x14ac:dyDescent="0.25">
      <c r="AB505"/>
    </row>
    <row r="506" spans="28:28" ht="23.25" customHeight="1" x14ac:dyDescent="0.25">
      <c r="AB506"/>
    </row>
    <row r="507" spans="28:28" ht="23.25" customHeight="1" x14ac:dyDescent="0.25">
      <c r="AB507"/>
    </row>
    <row r="508" spans="28:28" ht="23.25" customHeight="1" x14ac:dyDescent="0.25">
      <c r="AB508"/>
    </row>
    <row r="509" spans="28:28" ht="23.25" customHeight="1" x14ac:dyDescent="0.25">
      <c r="AB509"/>
    </row>
    <row r="510" spans="28:28" ht="23.25" customHeight="1" x14ac:dyDescent="0.25">
      <c r="AB510"/>
    </row>
    <row r="511" spans="28:28" ht="23.25" customHeight="1" x14ac:dyDescent="0.25">
      <c r="AB511"/>
    </row>
    <row r="512" spans="28:28" ht="23.25" customHeight="1" x14ac:dyDescent="0.25">
      <c r="AB512"/>
    </row>
    <row r="513" spans="28:28" ht="23.25" customHeight="1" x14ac:dyDescent="0.25">
      <c r="AB513"/>
    </row>
    <row r="514" spans="28:28" ht="23.25" customHeight="1" x14ac:dyDescent="0.25">
      <c r="AB514"/>
    </row>
    <row r="515" spans="28:28" ht="23.25" customHeight="1" x14ac:dyDescent="0.25">
      <c r="AB515"/>
    </row>
    <row r="516" spans="28:28" ht="23.25" customHeight="1" x14ac:dyDescent="0.25">
      <c r="AB516"/>
    </row>
    <row r="517" spans="28:28" ht="23.25" customHeight="1" x14ac:dyDescent="0.25">
      <c r="AB517"/>
    </row>
    <row r="518" spans="28:28" ht="23.25" customHeight="1" x14ac:dyDescent="0.25">
      <c r="AB518"/>
    </row>
    <row r="519" spans="28:28" ht="23.25" customHeight="1" x14ac:dyDescent="0.25">
      <c r="AB519"/>
    </row>
    <row r="520" spans="28:28" ht="23.25" customHeight="1" x14ac:dyDescent="0.25">
      <c r="AB520"/>
    </row>
    <row r="521" spans="28:28" ht="23.25" customHeight="1" x14ac:dyDescent="0.25">
      <c r="AB521"/>
    </row>
    <row r="522" spans="28:28" ht="23.25" customHeight="1" x14ac:dyDescent="0.25">
      <c r="AB522"/>
    </row>
    <row r="523" spans="28:28" ht="23.25" customHeight="1" x14ac:dyDescent="0.25">
      <c r="AB523"/>
    </row>
    <row r="524" spans="28:28" ht="23.25" customHeight="1" x14ac:dyDescent="0.25">
      <c r="AB524"/>
    </row>
    <row r="525" spans="28:28" ht="23.25" customHeight="1" x14ac:dyDescent="0.25">
      <c r="AB525"/>
    </row>
    <row r="526" spans="28:28" ht="23.25" customHeight="1" x14ac:dyDescent="0.25">
      <c r="AB526"/>
    </row>
    <row r="527" spans="28:28" ht="23.25" customHeight="1" x14ac:dyDescent="0.25">
      <c r="AB527"/>
    </row>
    <row r="528" spans="28:28" ht="23.25" customHeight="1" x14ac:dyDescent="0.25">
      <c r="AB528"/>
    </row>
    <row r="529" spans="28:28" ht="23.25" customHeight="1" x14ac:dyDescent="0.25">
      <c r="AB529"/>
    </row>
    <row r="530" spans="28:28" ht="23.25" customHeight="1" x14ac:dyDescent="0.25">
      <c r="AB530"/>
    </row>
    <row r="531" spans="28:28" ht="23.25" customHeight="1" x14ac:dyDescent="0.25">
      <c r="AB531"/>
    </row>
    <row r="532" spans="28:28" ht="23.25" customHeight="1" x14ac:dyDescent="0.25">
      <c r="AB532"/>
    </row>
    <row r="533" spans="28:28" ht="23.25" customHeight="1" x14ac:dyDescent="0.25">
      <c r="AB533"/>
    </row>
    <row r="534" spans="28:28" ht="23.25" customHeight="1" x14ac:dyDescent="0.25">
      <c r="AB534"/>
    </row>
    <row r="535" spans="28:28" ht="23.25" customHeight="1" x14ac:dyDescent="0.25">
      <c r="AB535"/>
    </row>
    <row r="536" spans="28:28" ht="23.25" customHeight="1" x14ac:dyDescent="0.25">
      <c r="AB536"/>
    </row>
    <row r="537" spans="28:28" ht="23.25" customHeight="1" x14ac:dyDescent="0.25">
      <c r="AB537"/>
    </row>
    <row r="538" spans="28:28" ht="23.25" customHeight="1" x14ac:dyDescent="0.25">
      <c r="AB538"/>
    </row>
    <row r="539" spans="28:28" ht="23.25" customHeight="1" x14ac:dyDescent="0.25">
      <c r="AB539"/>
    </row>
    <row r="540" spans="28:28" ht="23.25" customHeight="1" x14ac:dyDescent="0.25">
      <c r="AB540"/>
    </row>
    <row r="541" spans="28:28" ht="23.25" customHeight="1" x14ac:dyDescent="0.25">
      <c r="AB541"/>
    </row>
    <row r="542" spans="28:28" ht="23.25" customHeight="1" x14ac:dyDescent="0.25">
      <c r="AB542"/>
    </row>
    <row r="543" spans="28:28" ht="23.25" customHeight="1" x14ac:dyDescent="0.25">
      <c r="AB543"/>
    </row>
    <row r="544" spans="28:28" ht="23.25" customHeight="1" x14ac:dyDescent="0.25">
      <c r="AB544"/>
    </row>
    <row r="545" spans="28:28" ht="23.25" customHeight="1" x14ac:dyDescent="0.25">
      <c r="AB545"/>
    </row>
    <row r="546" spans="28:28" ht="23.25" customHeight="1" x14ac:dyDescent="0.25">
      <c r="AB546"/>
    </row>
    <row r="547" spans="28:28" ht="23.25" customHeight="1" x14ac:dyDescent="0.25">
      <c r="AB547"/>
    </row>
    <row r="548" spans="28:28" ht="23.25" customHeight="1" x14ac:dyDescent="0.25">
      <c r="AB548"/>
    </row>
    <row r="549" spans="28:28" ht="23.25" customHeight="1" x14ac:dyDescent="0.25">
      <c r="AB549"/>
    </row>
    <row r="550" spans="28:28" ht="23.25" customHeight="1" x14ac:dyDescent="0.25">
      <c r="AB550"/>
    </row>
    <row r="551" spans="28:28" ht="23.25" customHeight="1" x14ac:dyDescent="0.25">
      <c r="AB551"/>
    </row>
    <row r="552" spans="28:28" ht="23.25" customHeight="1" x14ac:dyDescent="0.25">
      <c r="AB552"/>
    </row>
    <row r="553" spans="28:28" ht="23.25" customHeight="1" x14ac:dyDescent="0.25">
      <c r="AB553"/>
    </row>
    <row r="554" spans="28:28" ht="23.25" customHeight="1" x14ac:dyDescent="0.25">
      <c r="AB554"/>
    </row>
    <row r="555" spans="28:28" ht="23.25" customHeight="1" x14ac:dyDescent="0.25">
      <c r="AB555"/>
    </row>
    <row r="556" spans="28:28" ht="23.25" customHeight="1" x14ac:dyDescent="0.25">
      <c r="AB556"/>
    </row>
    <row r="557" spans="28:28" ht="23.25" customHeight="1" x14ac:dyDescent="0.25">
      <c r="AB557"/>
    </row>
    <row r="558" spans="28:28" ht="23.25" customHeight="1" x14ac:dyDescent="0.25">
      <c r="AB558"/>
    </row>
    <row r="559" spans="28:28" ht="23.25" customHeight="1" x14ac:dyDescent="0.25">
      <c r="AB559"/>
    </row>
    <row r="560" spans="28:28" ht="23.25" customHeight="1" x14ac:dyDescent="0.25">
      <c r="AB560"/>
    </row>
    <row r="561" spans="28:28" ht="23.25" customHeight="1" x14ac:dyDescent="0.25">
      <c r="AB561"/>
    </row>
    <row r="562" spans="28:28" ht="23.25" customHeight="1" x14ac:dyDescent="0.25">
      <c r="AB562"/>
    </row>
    <row r="563" spans="28:28" ht="23.25" customHeight="1" x14ac:dyDescent="0.25">
      <c r="AB563"/>
    </row>
    <row r="564" spans="28:28" ht="23.25" customHeight="1" x14ac:dyDescent="0.25">
      <c r="AB564"/>
    </row>
    <row r="565" spans="28:28" ht="23.25" customHeight="1" x14ac:dyDescent="0.25">
      <c r="AB565"/>
    </row>
    <row r="566" spans="28:28" ht="23.25" customHeight="1" x14ac:dyDescent="0.25">
      <c r="AB566"/>
    </row>
    <row r="567" spans="28:28" ht="23.25" customHeight="1" x14ac:dyDescent="0.25">
      <c r="AB567"/>
    </row>
    <row r="568" spans="28:28" ht="23.25" customHeight="1" x14ac:dyDescent="0.25">
      <c r="AB568"/>
    </row>
    <row r="569" spans="28:28" ht="23.25" customHeight="1" x14ac:dyDescent="0.25">
      <c r="AB569"/>
    </row>
    <row r="570" spans="28:28" ht="23.25" customHeight="1" x14ac:dyDescent="0.25">
      <c r="AB570"/>
    </row>
    <row r="571" spans="28:28" ht="23.25" customHeight="1" x14ac:dyDescent="0.25">
      <c r="AB571"/>
    </row>
    <row r="572" spans="28:28" ht="23.25" customHeight="1" x14ac:dyDescent="0.25">
      <c r="AB572"/>
    </row>
    <row r="573" spans="28:28" ht="23.25" customHeight="1" x14ac:dyDescent="0.25">
      <c r="AB573"/>
    </row>
    <row r="574" spans="28:28" ht="23.25" customHeight="1" x14ac:dyDescent="0.25">
      <c r="AB574"/>
    </row>
    <row r="575" spans="28:28" ht="23.25" customHeight="1" x14ac:dyDescent="0.25">
      <c r="AB575"/>
    </row>
    <row r="576" spans="28:28" ht="23.25" customHeight="1" x14ac:dyDescent="0.25">
      <c r="AB576"/>
    </row>
    <row r="577" spans="28:28" ht="23.25" customHeight="1" x14ac:dyDescent="0.25">
      <c r="AB577"/>
    </row>
    <row r="578" spans="28:28" ht="23.25" customHeight="1" x14ac:dyDescent="0.25">
      <c r="AB578"/>
    </row>
    <row r="579" spans="28:28" ht="23.25" customHeight="1" x14ac:dyDescent="0.25">
      <c r="AB579"/>
    </row>
    <row r="580" spans="28:28" ht="23.25" customHeight="1" x14ac:dyDescent="0.25">
      <c r="AB580"/>
    </row>
    <row r="581" spans="28:28" ht="23.25" customHeight="1" x14ac:dyDescent="0.25">
      <c r="AB581"/>
    </row>
    <row r="582" spans="28:28" ht="23.25" customHeight="1" x14ac:dyDescent="0.25">
      <c r="AB582"/>
    </row>
    <row r="583" spans="28:28" ht="23.25" customHeight="1" x14ac:dyDescent="0.25">
      <c r="AB583"/>
    </row>
    <row r="584" spans="28:28" ht="23.25" customHeight="1" x14ac:dyDescent="0.25">
      <c r="AB584"/>
    </row>
    <row r="585" spans="28:28" ht="23.25" customHeight="1" x14ac:dyDescent="0.25">
      <c r="AB585"/>
    </row>
    <row r="586" spans="28:28" ht="23.25" customHeight="1" x14ac:dyDescent="0.25">
      <c r="AB586"/>
    </row>
    <row r="587" spans="28:28" ht="23.25" customHeight="1" x14ac:dyDescent="0.25">
      <c r="AB587"/>
    </row>
    <row r="588" spans="28:28" ht="23.25" customHeight="1" x14ac:dyDescent="0.25">
      <c r="AB588"/>
    </row>
    <row r="589" spans="28:28" ht="23.25" customHeight="1" x14ac:dyDescent="0.25">
      <c r="AB589"/>
    </row>
    <row r="590" spans="28:28" ht="23.25" customHeight="1" x14ac:dyDescent="0.25">
      <c r="AB590"/>
    </row>
    <row r="591" spans="28:28" ht="23.25" customHeight="1" x14ac:dyDescent="0.25">
      <c r="AB591"/>
    </row>
    <row r="592" spans="28:28" ht="23.25" customHeight="1" x14ac:dyDescent="0.25">
      <c r="AB592"/>
    </row>
    <row r="593" spans="28:28" ht="23.25" customHeight="1" x14ac:dyDescent="0.25">
      <c r="AB593"/>
    </row>
    <row r="594" spans="28:28" ht="23.25" customHeight="1" x14ac:dyDescent="0.25">
      <c r="AB594"/>
    </row>
    <row r="595" spans="28:28" ht="23.25" customHeight="1" x14ac:dyDescent="0.25">
      <c r="AB595"/>
    </row>
    <row r="596" spans="28:28" ht="23.25" customHeight="1" x14ac:dyDescent="0.25">
      <c r="AB596"/>
    </row>
    <row r="597" spans="28:28" ht="23.25" customHeight="1" x14ac:dyDescent="0.25">
      <c r="AB597"/>
    </row>
    <row r="598" spans="28:28" ht="23.25" customHeight="1" x14ac:dyDescent="0.25">
      <c r="AB598"/>
    </row>
    <row r="599" spans="28:28" ht="23.25" customHeight="1" x14ac:dyDescent="0.25">
      <c r="AB599"/>
    </row>
    <row r="600" spans="28:28" ht="23.25" customHeight="1" x14ac:dyDescent="0.25">
      <c r="AB600"/>
    </row>
    <row r="601" spans="28:28" ht="23.25" customHeight="1" x14ac:dyDescent="0.25">
      <c r="AB601"/>
    </row>
    <row r="602" spans="28:28" ht="23.25" customHeight="1" x14ac:dyDescent="0.25">
      <c r="AB602"/>
    </row>
    <row r="603" spans="28:28" ht="23.25" customHeight="1" x14ac:dyDescent="0.25">
      <c r="AB603"/>
    </row>
    <row r="604" spans="28:28" ht="23.25" customHeight="1" x14ac:dyDescent="0.25">
      <c r="AB604"/>
    </row>
    <row r="605" spans="28:28" ht="23.25" customHeight="1" x14ac:dyDescent="0.25">
      <c r="AB605"/>
    </row>
    <row r="606" spans="28:28" ht="23.25" customHeight="1" x14ac:dyDescent="0.25">
      <c r="AB606"/>
    </row>
    <row r="607" spans="28:28" ht="23.25" customHeight="1" x14ac:dyDescent="0.25">
      <c r="AB607"/>
    </row>
    <row r="608" spans="28:28" ht="23.25" customHeight="1" x14ac:dyDescent="0.25">
      <c r="AB608"/>
    </row>
    <row r="609" spans="28:28" ht="23.25" customHeight="1" x14ac:dyDescent="0.25">
      <c r="AB609"/>
    </row>
    <row r="610" spans="28:28" ht="23.25" customHeight="1" x14ac:dyDescent="0.25">
      <c r="AB610"/>
    </row>
    <row r="611" spans="28:28" ht="23.25" customHeight="1" x14ac:dyDescent="0.25">
      <c r="AB611"/>
    </row>
    <row r="612" spans="28:28" ht="23.25" customHeight="1" x14ac:dyDescent="0.25">
      <c r="AB612"/>
    </row>
    <row r="613" spans="28:28" ht="23.25" customHeight="1" x14ac:dyDescent="0.25">
      <c r="AB613"/>
    </row>
    <row r="614" spans="28:28" ht="23.25" customHeight="1" x14ac:dyDescent="0.25">
      <c r="AB614"/>
    </row>
    <row r="615" spans="28:28" ht="23.25" customHeight="1" x14ac:dyDescent="0.25">
      <c r="AB615"/>
    </row>
    <row r="616" spans="28:28" ht="23.25" customHeight="1" x14ac:dyDescent="0.25">
      <c r="AB616"/>
    </row>
    <row r="617" spans="28:28" ht="23.25" customHeight="1" x14ac:dyDescent="0.25">
      <c r="AB617"/>
    </row>
    <row r="618" spans="28:28" ht="23.25" customHeight="1" x14ac:dyDescent="0.25">
      <c r="AB618"/>
    </row>
    <row r="619" spans="28:28" ht="23.25" customHeight="1" x14ac:dyDescent="0.25">
      <c r="AB619"/>
    </row>
    <row r="620" spans="28:28" ht="23.25" customHeight="1" x14ac:dyDescent="0.25">
      <c r="AB620"/>
    </row>
    <row r="621" spans="28:28" ht="23.25" customHeight="1" x14ac:dyDescent="0.25">
      <c r="AB621"/>
    </row>
    <row r="622" spans="28:28" ht="23.25" customHeight="1" x14ac:dyDescent="0.25">
      <c r="AB622"/>
    </row>
    <row r="623" spans="28:28" ht="23.25" customHeight="1" x14ac:dyDescent="0.25">
      <c r="AB623"/>
    </row>
    <row r="624" spans="28:28" ht="23.25" customHeight="1" x14ac:dyDescent="0.25">
      <c r="AB624"/>
    </row>
    <row r="625" spans="28:28" ht="23.25" customHeight="1" x14ac:dyDescent="0.25">
      <c r="AB625"/>
    </row>
    <row r="626" spans="28:28" ht="23.25" customHeight="1" x14ac:dyDescent="0.25">
      <c r="AB626"/>
    </row>
    <row r="627" spans="28:28" ht="23.25" customHeight="1" x14ac:dyDescent="0.25">
      <c r="AB627"/>
    </row>
    <row r="628" spans="28:28" ht="23.25" customHeight="1" x14ac:dyDescent="0.25">
      <c r="AB628"/>
    </row>
    <row r="629" spans="28:28" ht="23.25" customHeight="1" x14ac:dyDescent="0.25">
      <c r="AB629"/>
    </row>
    <row r="630" spans="28:28" ht="23.25" customHeight="1" x14ac:dyDescent="0.25">
      <c r="AB630"/>
    </row>
    <row r="631" spans="28:28" ht="23.25" customHeight="1" x14ac:dyDescent="0.25">
      <c r="AB631"/>
    </row>
    <row r="632" spans="28:28" ht="23.25" customHeight="1" x14ac:dyDescent="0.25">
      <c r="AB632"/>
    </row>
    <row r="633" spans="28:28" ht="23.25" customHeight="1" x14ac:dyDescent="0.25">
      <c r="AB633"/>
    </row>
    <row r="634" spans="28:28" ht="23.25" customHeight="1" x14ac:dyDescent="0.25">
      <c r="AB634"/>
    </row>
    <row r="635" spans="28:28" ht="23.25" customHeight="1" x14ac:dyDescent="0.25">
      <c r="AB635"/>
    </row>
    <row r="636" spans="28:28" ht="23.25" customHeight="1" x14ac:dyDescent="0.25">
      <c r="AB636"/>
    </row>
    <row r="637" spans="28:28" ht="23.25" customHeight="1" x14ac:dyDescent="0.25">
      <c r="AB637"/>
    </row>
    <row r="638" spans="28:28" ht="23.25" customHeight="1" x14ac:dyDescent="0.25">
      <c r="AB638"/>
    </row>
    <row r="639" spans="28:28" ht="23.25" customHeight="1" x14ac:dyDescent="0.25">
      <c r="AB639"/>
    </row>
    <row r="640" spans="28:28" ht="23.25" customHeight="1" x14ac:dyDescent="0.25">
      <c r="AB640"/>
    </row>
    <row r="641" spans="28:28" ht="23.25" customHeight="1" x14ac:dyDescent="0.25">
      <c r="AB641"/>
    </row>
    <row r="642" spans="28:28" ht="23.25" customHeight="1" x14ac:dyDescent="0.25">
      <c r="AB642"/>
    </row>
    <row r="643" spans="28:28" ht="23.25" customHeight="1" x14ac:dyDescent="0.25">
      <c r="AB643"/>
    </row>
    <row r="644" spans="28:28" ht="23.25" customHeight="1" x14ac:dyDescent="0.25">
      <c r="AB644"/>
    </row>
    <row r="645" spans="28:28" ht="23.25" customHeight="1" x14ac:dyDescent="0.25">
      <c r="AB645"/>
    </row>
    <row r="646" spans="28:28" ht="23.25" customHeight="1" x14ac:dyDescent="0.25">
      <c r="AB646"/>
    </row>
    <row r="647" spans="28:28" ht="23.25" customHeight="1" x14ac:dyDescent="0.25">
      <c r="AB647"/>
    </row>
    <row r="648" spans="28:28" ht="23.25" customHeight="1" x14ac:dyDescent="0.25">
      <c r="AB648"/>
    </row>
    <row r="649" spans="28:28" ht="23.25" customHeight="1" x14ac:dyDescent="0.25">
      <c r="AB649"/>
    </row>
    <row r="650" spans="28:28" ht="23.25" customHeight="1" x14ac:dyDescent="0.25">
      <c r="AB650"/>
    </row>
    <row r="651" spans="28:28" ht="23.25" customHeight="1" x14ac:dyDescent="0.25">
      <c r="AB651"/>
    </row>
    <row r="652" spans="28:28" ht="23.25" customHeight="1" x14ac:dyDescent="0.25">
      <c r="AB652"/>
    </row>
    <row r="653" spans="28:28" ht="23.25" customHeight="1" x14ac:dyDescent="0.25">
      <c r="AB653"/>
    </row>
    <row r="654" spans="28:28" ht="23.25" customHeight="1" x14ac:dyDescent="0.25">
      <c r="AB654"/>
    </row>
    <row r="655" spans="28:28" ht="23.25" customHeight="1" x14ac:dyDescent="0.25">
      <c r="AB655"/>
    </row>
    <row r="656" spans="28:28" ht="23.25" customHeight="1" x14ac:dyDescent="0.25">
      <c r="AB656"/>
    </row>
    <row r="657" spans="28:28" ht="23.25" customHeight="1" x14ac:dyDescent="0.25">
      <c r="AB657"/>
    </row>
    <row r="658" spans="28:28" ht="23.25" customHeight="1" x14ac:dyDescent="0.25">
      <c r="AB658"/>
    </row>
    <row r="659" spans="28:28" ht="23.25" customHeight="1" x14ac:dyDescent="0.25">
      <c r="AB659"/>
    </row>
    <row r="660" spans="28:28" ht="23.25" customHeight="1" x14ac:dyDescent="0.25">
      <c r="AB660"/>
    </row>
    <row r="661" spans="28:28" ht="23.25" customHeight="1" x14ac:dyDescent="0.25">
      <c r="AB661"/>
    </row>
    <row r="662" spans="28:28" ht="23.25" customHeight="1" x14ac:dyDescent="0.25">
      <c r="AB662"/>
    </row>
    <row r="663" spans="28:28" ht="23.25" customHeight="1" x14ac:dyDescent="0.25">
      <c r="AB663"/>
    </row>
    <row r="664" spans="28:28" ht="23.25" customHeight="1" x14ac:dyDescent="0.25">
      <c r="AB664"/>
    </row>
    <row r="665" spans="28:28" ht="23.25" customHeight="1" x14ac:dyDescent="0.25">
      <c r="AB665"/>
    </row>
    <row r="666" spans="28:28" ht="23.25" customHeight="1" x14ac:dyDescent="0.25">
      <c r="AB666"/>
    </row>
    <row r="667" spans="28:28" ht="23.25" customHeight="1" x14ac:dyDescent="0.25">
      <c r="AB667"/>
    </row>
    <row r="668" spans="28:28" ht="23.25" customHeight="1" x14ac:dyDescent="0.25">
      <c r="AB668"/>
    </row>
    <row r="669" spans="28:28" ht="23.25" customHeight="1" x14ac:dyDescent="0.25">
      <c r="AB669"/>
    </row>
    <row r="670" spans="28:28" ht="23.25" customHeight="1" x14ac:dyDescent="0.25">
      <c r="AB670"/>
    </row>
    <row r="671" spans="28:28" ht="23.25" customHeight="1" x14ac:dyDescent="0.25">
      <c r="AB671"/>
    </row>
    <row r="672" spans="28:28" ht="23.25" customHeight="1" x14ac:dyDescent="0.25">
      <c r="AB672"/>
    </row>
    <row r="673" spans="28:28" ht="23.25" customHeight="1" x14ac:dyDescent="0.25">
      <c r="AB673"/>
    </row>
    <row r="674" spans="28:28" ht="23.25" customHeight="1" x14ac:dyDescent="0.25">
      <c r="AB674"/>
    </row>
    <row r="675" spans="28:28" ht="23.25" customHeight="1" x14ac:dyDescent="0.25">
      <c r="AB675"/>
    </row>
    <row r="676" spans="28:28" ht="23.25" customHeight="1" x14ac:dyDescent="0.25">
      <c r="AB676"/>
    </row>
    <row r="677" spans="28:28" ht="23.25" customHeight="1" x14ac:dyDescent="0.25">
      <c r="AB677"/>
    </row>
    <row r="678" spans="28:28" ht="23.25" customHeight="1" x14ac:dyDescent="0.25">
      <c r="AB678"/>
    </row>
    <row r="679" spans="28:28" ht="23.25" customHeight="1" x14ac:dyDescent="0.25">
      <c r="AB679"/>
    </row>
    <row r="680" spans="28:28" ht="23.25" customHeight="1" x14ac:dyDescent="0.25">
      <c r="AB680"/>
    </row>
    <row r="681" spans="28:28" ht="23.25" customHeight="1" x14ac:dyDescent="0.25">
      <c r="AB681"/>
    </row>
    <row r="682" spans="28:28" ht="23.25" customHeight="1" x14ac:dyDescent="0.25">
      <c r="AB682"/>
    </row>
    <row r="683" spans="28:28" ht="23.25" customHeight="1" x14ac:dyDescent="0.25">
      <c r="AB683"/>
    </row>
    <row r="684" spans="28:28" ht="23.25" customHeight="1" x14ac:dyDescent="0.25">
      <c r="AB684"/>
    </row>
    <row r="685" spans="28:28" ht="23.25" customHeight="1" x14ac:dyDescent="0.25">
      <c r="AB685"/>
    </row>
    <row r="686" spans="28:28" ht="23.25" customHeight="1" x14ac:dyDescent="0.25">
      <c r="AB686"/>
    </row>
    <row r="687" spans="28:28" ht="23.25" customHeight="1" x14ac:dyDescent="0.25">
      <c r="AB687"/>
    </row>
    <row r="688" spans="28:28" ht="23.25" customHeight="1" x14ac:dyDescent="0.25">
      <c r="AB688"/>
    </row>
    <row r="689" spans="28:28" ht="23.25" customHeight="1" x14ac:dyDescent="0.25">
      <c r="AB689"/>
    </row>
    <row r="690" spans="28:28" ht="23.25" customHeight="1" x14ac:dyDescent="0.25">
      <c r="AB690"/>
    </row>
    <row r="691" spans="28:28" ht="23.25" customHeight="1" x14ac:dyDescent="0.25">
      <c r="AB691"/>
    </row>
    <row r="692" spans="28:28" ht="23.25" customHeight="1" x14ac:dyDescent="0.25">
      <c r="AB692"/>
    </row>
    <row r="693" spans="28:28" ht="23.25" customHeight="1" x14ac:dyDescent="0.25">
      <c r="AB693"/>
    </row>
    <row r="694" spans="28:28" ht="23.25" customHeight="1" x14ac:dyDescent="0.25">
      <c r="AB694"/>
    </row>
    <row r="695" spans="28:28" ht="23.25" customHeight="1" x14ac:dyDescent="0.25">
      <c r="AB695"/>
    </row>
    <row r="696" spans="28:28" ht="23.25" customHeight="1" x14ac:dyDescent="0.25">
      <c r="AB696"/>
    </row>
    <row r="697" spans="28:28" ht="23.25" customHeight="1" x14ac:dyDescent="0.25">
      <c r="AB697"/>
    </row>
    <row r="698" spans="28:28" ht="23.25" customHeight="1" x14ac:dyDescent="0.25">
      <c r="AB698"/>
    </row>
    <row r="699" spans="28:28" ht="23.25" customHeight="1" x14ac:dyDescent="0.25">
      <c r="AB699"/>
    </row>
    <row r="700" spans="28:28" ht="23.25" customHeight="1" x14ac:dyDescent="0.25">
      <c r="AB700"/>
    </row>
    <row r="701" spans="28:28" ht="23.25" customHeight="1" x14ac:dyDescent="0.25">
      <c r="AB701"/>
    </row>
    <row r="702" spans="28:28" ht="23.25" customHeight="1" x14ac:dyDescent="0.25">
      <c r="AB702"/>
    </row>
    <row r="703" spans="28:28" ht="23.25" customHeight="1" x14ac:dyDescent="0.25">
      <c r="AB703"/>
    </row>
    <row r="704" spans="28:28" ht="23.25" customHeight="1" x14ac:dyDescent="0.25">
      <c r="AB704"/>
    </row>
    <row r="705" spans="28:28" ht="23.25" customHeight="1" x14ac:dyDescent="0.25">
      <c r="AB705"/>
    </row>
    <row r="706" spans="28:28" ht="23.25" customHeight="1" x14ac:dyDescent="0.25">
      <c r="AB706"/>
    </row>
    <row r="707" spans="28:28" ht="23.25" customHeight="1" x14ac:dyDescent="0.25">
      <c r="AB707"/>
    </row>
    <row r="708" spans="28:28" ht="23.25" customHeight="1" x14ac:dyDescent="0.25">
      <c r="AB708"/>
    </row>
    <row r="709" spans="28:28" ht="23.25" customHeight="1" x14ac:dyDescent="0.25">
      <c r="AB709"/>
    </row>
    <row r="710" spans="28:28" ht="23.25" customHeight="1" x14ac:dyDescent="0.25">
      <c r="AB710"/>
    </row>
    <row r="711" spans="28:28" ht="23.25" customHeight="1" x14ac:dyDescent="0.25">
      <c r="AB711"/>
    </row>
    <row r="712" spans="28:28" ht="23.25" customHeight="1" x14ac:dyDescent="0.25">
      <c r="AB712"/>
    </row>
    <row r="713" spans="28:28" ht="23.25" customHeight="1" x14ac:dyDescent="0.25">
      <c r="AB713"/>
    </row>
    <row r="714" spans="28:28" ht="23.25" customHeight="1" x14ac:dyDescent="0.25">
      <c r="AB714"/>
    </row>
    <row r="715" spans="28:28" ht="23.25" customHeight="1" x14ac:dyDescent="0.25">
      <c r="AB715"/>
    </row>
    <row r="716" spans="28:28" ht="23.25" customHeight="1" x14ac:dyDescent="0.25">
      <c r="AB716"/>
    </row>
    <row r="717" spans="28:28" ht="23.25" customHeight="1" x14ac:dyDescent="0.25">
      <c r="AB717"/>
    </row>
    <row r="718" spans="28:28" ht="23.25" customHeight="1" x14ac:dyDescent="0.25">
      <c r="AB718"/>
    </row>
    <row r="719" spans="28:28" ht="23.25" customHeight="1" x14ac:dyDescent="0.25">
      <c r="AB719"/>
    </row>
    <row r="720" spans="28:28" ht="23.25" customHeight="1" x14ac:dyDescent="0.25">
      <c r="AB720"/>
    </row>
    <row r="721" spans="28:28" ht="23.25" customHeight="1" x14ac:dyDescent="0.25">
      <c r="AB721"/>
    </row>
    <row r="722" spans="28:28" ht="23.25" customHeight="1" x14ac:dyDescent="0.25">
      <c r="AB722"/>
    </row>
    <row r="723" spans="28:28" ht="23.25" customHeight="1" x14ac:dyDescent="0.25">
      <c r="AB723"/>
    </row>
    <row r="724" spans="28:28" ht="23.25" customHeight="1" x14ac:dyDescent="0.25">
      <c r="AB724"/>
    </row>
    <row r="725" spans="28:28" ht="23.25" customHeight="1" x14ac:dyDescent="0.25">
      <c r="AB725"/>
    </row>
    <row r="726" spans="28:28" ht="23.25" customHeight="1" x14ac:dyDescent="0.25">
      <c r="AB726"/>
    </row>
    <row r="727" spans="28:28" ht="23.25" customHeight="1" x14ac:dyDescent="0.25">
      <c r="AB727"/>
    </row>
    <row r="728" spans="28:28" ht="23.25" customHeight="1" x14ac:dyDescent="0.25">
      <c r="AB728"/>
    </row>
    <row r="729" spans="28:28" ht="23.25" customHeight="1" x14ac:dyDescent="0.25">
      <c r="AB729"/>
    </row>
    <row r="730" spans="28:28" ht="23.25" customHeight="1" x14ac:dyDescent="0.25">
      <c r="AB730"/>
    </row>
    <row r="731" spans="28:28" ht="23.25" customHeight="1" x14ac:dyDescent="0.25">
      <c r="AB731"/>
    </row>
    <row r="732" spans="28:28" ht="23.25" customHeight="1" x14ac:dyDescent="0.25">
      <c r="AB732"/>
    </row>
    <row r="733" spans="28:28" ht="23.25" customHeight="1" x14ac:dyDescent="0.25">
      <c r="AB733"/>
    </row>
    <row r="734" spans="28:28" ht="23.25" customHeight="1" x14ac:dyDescent="0.25">
      <c r="AB734"/>
    </row>
    <row r="735" spans="28:28" ht="23.25" customHeight="1" x14ac:dyDescent="0.25">
      <c r="AB735"/>
    </row>
    <row r="736" spans="28:28" ht="23.25" customHeight="1" x14ac:dyDescent="0.25">
      <c r="AB736"/>
    </row>
    <row r="737" spans="28:28" ht="23.25" customHeight="1" x14ac:dyDescent="0.25">
      <c r="AB737"/>
    </row>
    <row r="738" spans="28:28" ht="23.25" customHeight="1" x14ac:dyDescent="0.25">
      <c r="AB738"/>
    </row>
    <row r="739" spans="28:28" ht="23.25" customHeight="1" x14ac:dyDescent="0.25">
      <c r="AB739"/>
    </row>
    <row r="740" spans="28:28" ht="23.25" customHeight="1" x14ac:dyDescent="0.25">
      <c r="AB740"/>
    </row>
    <row r="741" spans="28:28" ht="23.25" customHeight="1" x14ac:dyDescent="0.25">
      <c r="AB741"/>
    </row>
    <row r="742" spans="28:28" ht="23.25" customHeight="1" x14ac:dyDescent="0.25">
      <c r="AB742"/>
    </row>
    <row r="743" spans="28:28" ht="23.25" customHeight="1" x14ac:dyDescent="0.25">
      <c r="AB743"/>
    </row>
    <row r="744" spans="28:28" ht="23.25" customHeight="1" x14ac:dyDescent="0.25">
      <c r="AB744"/>
    </row>
    <row r="745" spans="28:28" ht="23.25" customHeight="1" x14ac:dyDescent="0.25">
      <c r="AB745"/>
    </row>
    <row r="746" spans="28:28" ht="23.25" customHeight="1" x14ac:dyDescent="0.25">
      <c r="AB746"/>
    </row>
    <row r="747" spans="28:28" ht="23.25" customHeight="1" x14ac:dyDescent="0.25">
      <c r="AB747"/>
    </row>
    <row r="748" spans="28:28" ht="23.25" customHeight="1" x14ac:dyDescent="0.25">
      <c r="AB748"/>
    </row>
    <row r="749" spans="28:28" ht="23.25" customHeight="1" x14ac:dyDescent="0.25">
      <c r="AB749"/>
    </row>
    <row r="750" spans="28:28" ht="23.25" customHeight="1" x14ac:dyDescent="0.25">
      <c r="AB750"/>
    </row>
    <row r="751" spans="28:28" ht="23.25" customHeight="1" x14ac:dyDescent="0.25">
      <c r="AB751"/>
    </row>
    <row r="752" spans="28:28" ht="23.25" customHeight="1" x14ac:dyDescent="0.25">
      <c r="AB752"/>
    </row>
    <row r="753" spans="28:28" ht="23.25" customHeight="1" x14ac:dyDescent="0.25">
      <c r="AB753"/>
    </row>
    <row r="754" spans="28:28" ht="23.25" customHeight="1" x14ac:dyDescent="0.25">
      <c r="AB754"/>
    </row>
    <row r="755" spans="28:28" ht="23.25" customHeight="1" x14ac:dyDescent="0.25">
      <c r="AB755"/>
    </row>
    <row r="756" spans="28:28" ht="23.25" customHeight="1" x14ac:dyDescent="0.25">
      <c r="AB756"/>
    </row>
    <row r="757" spans="28:28" ht="23.25" customHeight="1" x14ac:dyDescent="0.25">
      <c r="AB757"/>
    </row>
    <row r="758" spans="28:28" ht="23.25" customHeight="1" x14ac:dyDescent="0.25">
      <c r="AB758"/>
    </row>
    <row r="759" spans="28:28" ht="23.25" customHeight="1" x14ac:dyDescent="0.25">
      <c r="AB759"/>
    </row>
    <row r="760" spans="28:28" ht="23.25" customHeight="1" x14ac:dyDescent="0.25">
      <c r="AB760"/>
    </row>
    <row r="761" spans="28:28" ht="23.25" customHeight="1" x14ac:dyDescent="0.25">
      <c r="AB761"/>
    </row>
    <row r="762" spans="28:28" ht="23.25" customHeight="1" x14ac:dyDescent="0.25">
      <c r="AB762"/>
    </row>
    <row r="763" spans="28:28" ht="23.25" customHeight="1" x14ac:dyDescent="0.25">
      <c r="AB763"/>
    </row>
    <row r="764" spans="28:28" ht="23.25" customHeight="1" x14ac:dyDescent="0.25">
      <c r="AB764"/>
    </row>
    <row r="765" spans="28:28" ht="23.25" customHeight="1" x14ac:dyDescent="0.25">
      <c r="AB765"/>
    </row>
    <row r="766" spans="28:28" ht="23.25" customHeight="1" x14ac:dyDescent="0.25">
      <c r="AB766"/>
    </row>
    <row r="767" spans="28:28" ht="23.25" customHeight="1" x14ac:dyDescent="0.25">
      <c r="AB767"/>
    </row>
    <row r="768" spans="28:28" ht="23.25" customHeight="1" x14ac:dyDescent="0.25">
      <c r="AB768"/>
    </row>
    <row r="769" spans="28:28" ht="23.25" customHeight="1" x14ac:dyDescent="0.25">
      <c r="AB769"/>
    </row>
    <row r="770" spans="28:28" ht="23.25" customHeight="1" x14ac:dyDescent="0.25">
      <c r="AB770"/>
    </row>
    <row r="771" spans="28:28" ht="23.25" customHeight="1" x14ac:dyDescent="0.25">
      <c r="AB771"/>
    </row>
    <row r="772" spans="28:28" ht="23.25" customHeight="1" x14ac:dyDescent="0.25">
      <c r="AB772"/>
    </row>
    <row r="773" spans="28:28" ht="23.25" customHeight="1" x14ac:dyDescent="0.25">
      <c r="AB773"/>
    </row>
    <row r="774" spans="28:28" ht="23.25" customHeight="1" x14ac:dyDescent="0.25">
      <c r="AB774"/>
    </row>
    <row r="775" spans="28:28" ht="23.25" customHeight="1" x14ac:dyDescent="0.25">
      <c r="AB775"/>
    </row>
    <row r="776" spans="28:28" ht="23.25" customHeight="1" x14ac:dyDescent="0.25">
      <c r="AB776"/>
    </row>
    <row r="777" spans="28:28" ht="23.25" customHeight="1" x14ac:dyDescent="0.25">
      <c r="AB777"/>
    </row>
    <row r="778" spans="28:28" ht="23.25" customHeight="1" x14ac:dyDescent="0.25">
      <c r="AB778"/>
    </row>
    <row r="779" spans="28:28" ht="23.25" customHeight="1" x14ac:dyDescent="0.25">
      <c r="AB779"/>
    </row>
    <row r="780" spans="28:28" ht="23.25" customHeight="1" x14ac:dyDescent="0.25">
      <c r="AB780"/>
    </row>
    <row r="781" spans="28:28" ht="23.25" customHeight="1" x14ac:dyDescent="0.25">
      <c r="AB781"/>
    </row>
    <row r="782" spans="28:28" ht="23.25" customHeight="1" x14ac:dyDescent="0.25">
      <c r="AB782"/>
    </row>
    <row r="783" spans="28:28" ht="23.25" customHeight="1" x14ac:dyDescent="0.25">
      <c r="AB783"/>
    </row>
    <row r="784" spans="28:28" ht="23.25" customHeight="1" x14ac:dyDescent="0.25">
      <c r="AB784"/>
    </row>
    <row r="785" spans="28:28" ht="23.25" customHeight="1" x14ac:dyDescent="0.25">
      <c r="AB785"/>
    </row>
    <row r="786" spans="28:28" ht="23.25" customHeight="1" x14ac:dyDescent="0.25">
      <c r="AB786"/>
    </row>
    <row r="787" spans="28:28" ht="23.25" customHeight="1" x14ac:dyDescent="0.25">
      <c r="AB787"/>
    </row>
    <row r="788" spans="28:28" ht="23.25" customHeight="1" x14ac:dyDescent="0.25">
      <c r="AB788"/>
    </row>
    <row r="789" spans="28:28" ht="23.25" customHeight="1" x14ac:dyDescent="0.25">
      <c r="AB789"/>
    </row>
    <row r="790" spans="28:28" ht="23.25" customHeight="1" x14ac:dyDescent="0.25">
      <c r="AB790"/>
    </row>
    <row r="791" spans="28:28" ht="23.25" customHeight="1" x14ac:dyDescent="0.25">
      <c r="AB791"/>
    </row>
    <row r="792" spans="28:28" ht="23.25" customHeight="1" x14ac:dyDescent="0.25">
      <c r="AB792"/>
    </row>
    <row r="793" spans="28:28" ht="23.25" customHeight="1" x14ac:dyDescent="0.25">
      <c r="AB793"/>
    </row>
    <row r="794" spans="28:28" ht="23.25" customHeight="1" x14ac:dyDescent="0.25">
      <c r="AB794"/>
    </row>
    <row r="795" spans="28:28" ht="23.25" customHeight="1" x14ac:dyDescent="0.25">
      <c r="AB795"/>
    </row>
    <row r="796" spans="28:28" ht="23.25" customHeight="1" x14ac:dyDescent="0.25">
      <c r="AB796"/>
    </row>
    <row r="797" spans="28:28" ht="23.25" customHeight="1" x14ac:dyDescent="0.25">
      <c r="AB797"/>
    </row>
    <row r="798" spans="28:28" ht="23.25" customHeight="1" x14ac:dyDescent="0.25">
      <c r="AB798"/>
    </row>
    <row r="799" spans="28:28" ht="23.25" customHeight="1" x14ac:dyDescent="0.25">
      <c r="AB799"/>
    </row>
    <row r="800" spans="28:28" ht="23.25" customHeight="1" x14ac:dyDescent="0.25">
      <c r="AB800"/>
    </row>
    <row r="801" spans="28:28" ht="23.25" customHeight="1" x14ac:dyDescent="0.25">
      <c r="AB801"/>
    </row>
    <row r="802" spans="28:28" ht="23.25" customHeight="1" x14ac:dyDescent="0.25">
      <c r="AB802"/>
    </row>
    <row r="803" spans="28:28" ht="23.25" customHeight="1" x14ac:dyDescent="0.25">
      <c r="AB803"/>
    </row>
    <row r="804" spans="28:28" ht="23.25" customHeight="1" x14ac:dyDescent="0.25">
      <c r="AB804"/>
    </row>
    <row r="805" spans="28:28" ht="23.25" customHeight="1" x14ac:dyDescent="0.25">
      <c r="AB805"/>
    </row>
    <row r="806" spans="28:28" ht="23.25" customHeight="1" x14ac:dyDescent="0.25">
      <c r="AB806"/>
    </row>
    <row r="807" spans="28:28" ht="23.25" customHeight="1" x14ac:dyDescent="0.25">
      <c r="AB807"/>
    </row>
    <row r="808" spans="28:28" ht="23.25" customHeight="1" x14ac:dyDescent="0.25">
      <c r="AB808"/>
    </row>
    <row r="809" spans="28:28" ht="23.25" customHeight="1" x14ac:dyDescent="0.25">
      <c r="AB809"/>
    </row>
    <row r="810" spans="28:28" ht="23.25" customHeight="1" x14ac:dyDescent="0.25">
      <c r="AB810"/>
    </row>
    <row r="811" spans="28:28" ht="23.25" customHeight="1" x14ac:dyDescent="0.25">
      <c r="AB811"/>
    </row>
    <row r="812" spans="28:28" ht="23.25" customHeight="1" x14ac:dyDescent="0.25">
      <c r="AB812"/>
    </row>
    <row r="813" spans="28:28" ht="23.25" customHeight="1" x14ac:dyDescent="0.25">
      <c r="AB813"/>
    </row>
    <row r="814" spans="28:28" ht="23.25" customHeight="1" x14ac:dyDescent="0.25">
      <c r="AB814"/>
    </row>
    <row r="815" spans="28:28" ht="23.25" customHeight="1" x14ac:dyDescent="0.25">
      <c r="AB815"/>
    </row>
    <row r="816" spans="28:28" ht="23.25" customHeight="1" x14ac:dyDescent="0.25">
      <c r="AB816"/>
    </row>
    <row r="817" spans="28:28" ht="23.25" customHeight="1" x14ac:dyDescent="0.25">
      <c r="AB817"/>
    </row>
    <row r="818" spans="28:28" ht="23.25" customHeight="1" x14ac:dyDescent="0.25">
      <c r="AB818"/>
    </row>
    <row r="819" spans="28:28" ht="23.25" customHeight="1" x14ac:dyDescent="0.25">
      <c r="AB819"/>
    </row>
    <row r="820" spans="28:28" ht="23.25" customHeight="1" x14ac:dyDescent="0.25">
      <c r="AB820"/>
    </row>
    <row r="821" spans="28:28" ht="23.25" customHeight="1" x14ac:dyDescent="0.25">
      <c r="AB821"/>
    </row>
    <row r="822" spans="28:28" ht="23.25" customHeight="1" x14ac:dyDescent="0.25">
      <c r="AB822"/>
    </row>
    <row r="823" spans="28:28" ht="23.25" customHeight="1" x14ac:dyDescent="0.25">
      <c r="AB823"/>
    </row>
    <row r="824" spans="28:28" ht="23.25" customHeight="1" x14ac:dyDescent="0.25">
      <c r="AB824"/>
    </row>
    <row r="825" spans="28:28" ht="23.25" customHeight="1" x14ac:dyDescent="0.25">
      <c r="AB825"/>
    </row>
    <row r="826" spans="28:28" ht="23.25" customHeight="1" x14ac:dyDescent="0.25">
      <c r="AB826"/>
    </row>
    <row r="827" spans="28:28" ht="23.25" customHeight="1" x14ac:dyDescent="0.25">
      <c r="AB827"/>
    </row>
    <row r="828" spans="28:28" ht="23.25" customHeight="1" x14ac:dyDescent="0.25">
      <c r="AB828"/>
    </row>
    <row r="829" spans="28:28" ht="23.25" customHeight="1" x14ac:dyDescent="0.25">
      <c r="AB829"/>
    </row>
    <row r="830" spans="28:28" ht="23.25" customHeight="1" x14ac:dyDescent="0.25">
      <c r="AB830"/>
    </row>
    <row r="831" spans="28:28" ht="23.25" customHeight="1" x14ac:dyDescent="0.25">
      <c r="AB831"/>
    </row>
    <row r="832" spans="28:28" ht="23.25" customHeight="1" x14ac:dyDescent="0.25">
      <c r="AB832"/>
    </row>
    <row r="833" spans="28:28" ht="23.25" customHeight="1" x14ac:dyDescent="0.25">
      <c r="AB833"/>
    </row>
    <row r="834" spans="28:28" ht="23.25" customHeight="1" x14ac:dyDescent="0.25">
      <c r="AB834"/>
    </row>
    <row r="835" spans="28:28" ht="23.25" customHeight="1" x14ac:dyDescent="0.25">
      <c r="AB835"/>
    </row>
    <row r="836" spans="28:28" ht="23.25" customHeight="1" x14ac:dyDescent="0.25">
      <c r="AB836"/>
    </row>
    <row r="837" spans="28:28" ht="23.25" customHeight="1" x14ac:dyDescent="0.25">
      <c r="AB837"/>
    </row>
    <row r="838" spans="28:28" ht="23.25" customHeight="1" x14ac:dyDescent="0.25">
      <c r="AB838"/>
    </row>
    <row r="839" spans="28:28" ht="23.25" customHeight="1" x14ac:dyDescent="0.25">
      <c r="AB839"/>
    </row>
    <row r="840" spans="28:28" ht="23.25" customHeight="1" x14ac:dyDescent="0.25">
      <c r="AB840"/>
    </row>
    <row r="841" spans="28:28" ht="23.25" customHeight="1" x14ac:dyDescent="0.25">
      <c r="AB841"/>
    </row>
    <row r="842" spans="28:28" ht="23.25" customHeight="1" x14ac:dyDescent="0.25">
      <c r="AB842"/>
    </row>
    <row r="843" spans="28:28" ht="23.25" customHeight="1" x14ac:dyDescent="0.25">
      <c r="AB843"/>
    </row>
    <row r="844" spans="28:28" ht="23.25" customHeight="1" x14ac:dyDescent="0.25">
      <c r="AB844"/>
    </row>
    <row r="845" spans="28:28" ht="23.25" customHeight="1" x14ac:dyDescent="0.25">
      <c r="AB845"/>
    </row>
    <row r="846" spans="28:28" ht="23.25" customHeight="1" x14ac:dyDescent="0.25">
      <c r="AB846"/>
    </row>
    <row r="847" spans="28:28" ht="23.25" customHeight="1" x14ac:dyDescent="0.25">
      <c r="AB847"/>
    </row>
    <row r="848" spans="28:28" ht="23.25" customHeight="1" x14ac:dyDescent="0.25">
      <c r="AB848"/>
    </row>
    <row r="849" spans="28:28" ht="23.25" customHeight="1" x14ac:dyDescent="0.25">
      <c r="AB849"/>
    </row>
    <row r="850" spans="28:28" ht="23.25" customHeight="1" x14ac:dyDescent="0.25">
      <c r="AB850"/>
    </row>
    <row r="851" spans="28:28" ht="23.25" customHeight="1" x14ac:dyDescent="0.25">
      <c r="AB851"/>
    </row>
    <row r="852" spans="28:28" ht="23.25" customHeight="1" x14ac:dyDescent="0.25">
      <c r="AB852"/>
    </row>
    <row r="853" spans="28:28" ht="23.25" customHeight="1" x14ac:dyDescent="0.25">
      <c r="AB853"/>
    </row>
    <row r="854" spans="28:28" ht="23.25" customHeight="1" x14ac:dyDescent="0.25">
      <c r="AB854"/>
    </row>
    <row r="855" spans="28:28" ht="23.25" customHeight="1" x14ac:dyDescent="0.25">
      <c r="AB855"/>
    </row>
    <row r="856" spans="28:28" ht="23.25" customHeight="1" x14ac:dyDescent="0.25">
      <c r="AB856"/>
    </row>
    <row r="857" spans="28:28" ht="23.25" customHeight="1" x14ac:dyDescent="0.25">
      <c r="AB857"/>
    </row>
    <row r="858" spans="28:28" ht="23.25" customHeight="1" x14ac:dyDescent="0.25">
      <c r="AB858"/>
    </row>
    <row r="859" spans="28:28" ht="23.25" customHeight="1" x14ac:dyDescent="0.25">
      <c r="AB859"/>
    </row>
    <row r="860" spans="28:28" ht="23.25" customHeight="1" x14ac:dyDescent="0.25">
      <c r="AB860"/>
    </row>
    <row r="861" spans="28:28" ht="23.25" customHeight="1" x14ac:dyDescent="0.25">
      <c r="AB861"/>
    </row>
    <row r="862" spans="28:28" ht="23.25" customHeight="1" x14ac:dyDescent="0.25">
      <c r="AB862"/>
    </row>
    <row r="863" spans="28:28" ht="23.25" customHeight="1" x14ac:dyDescent="0.25">
      <c r="AB863"/>
    </row>
    <row r="864" spans="28:28" ht="23.25" customHeight="1" x14ac:dyDescent="0.25">
      <c r="AB864"/>
    </row>
    <row r="865" spans="28:28" ht="23.25" customHeight="1" x14ac:dyDescent="0.25">
      <c r="AB865"/>
    </row>
    <row r="866" spans="28:28" ht="23.25" customHeight="1" x14ac:dyDescent="0.25">
      <c r="AB866"/>
    </row>
  </sheetData>
  <sortState xmlns:xlrd2="http://schemas.microsoft.com/office/spreadsheetml/2017/richdata2" ref="N46:N61">
    <sortCondition ref="N46:N61"/>
  </sortState>
  <mergeCells count="11">
    <mergeCell ref="BR6:BR8"/>
    <mergeCell ref="F3:H3"/>
    <mergeCell ref="D3:E3"/>
    <mergeCell ref="N3:P3"/>
    <mergeCell ref="D6:D8"/>
    <mergeCell ref="Q3:S3"/>
    <mergeCell ref="R6:AL7"/>
    <mergeCell ref="F6:P7"/>
    <mergeCell ref="AN6:BD7"/>
    <mergeCell ref="BP6:BP8"/>
    <mergeCell ref="BF6:BN7"/>
  </mergeCells>
  <conditionalFormatting sqref="BV45:BV51">
    <cfRule type="cellIs" dxfId="3291" priority="57355" operator="equal">
      <formula>"■"</formula>
    </cfRule>
    <cfRule type="cellIs" dxfId="3290" priority="57356" operator="equal">
      <formula>"▶"</formula>
    </cfRule>
    <cfRule type="cellIs" dxfId="3289" priority="57357" operator="equal">
      <formula>"✘"</formula>
    </cfRule>
    <cfRule type="cellIs" dxfId="3288" priority="57359" operator="equal">
      <formula>"✔"</formula>
    </cfRule>
  </conditionalFormatting>
  <conditionalFormatting sqref="BV45:BV51">
    <cfRule type="cellIs" dxfId="3287" priority="57353" operator="equal">
      <formula>"Ø"</formula>
    </cfRule>
    <cfRule type="cellIs" dxfId="3286" priority="57354" operator="equal">
      <formula>"◯"</formula>
    </cfRule>
  </conditionalFormatting>
  <conditionalFormatting sqref="BV51">
    <cfRule type="cellIs" dxfId="3285" priority="57358" operator="equal">
      <formula>"✔✘"</formula>
    </cfRule>
  </conditionalFormatting>
  <conditionalFormatting sqref="F13">
    <cfRule type="cellIs" dxfId="3284" priority="57342" operator="equal">
      <formula>"↻"</formula>
    </cfRule>
    <cfRule type="cellIs" dxfId="3283" priority="57343" operator="equal">
      <formula>"Ø"</formula>
    </cfRule>
    <cfRule type="cellIs" dxfId="3282" priority="57346" operator="equal">
      <formula>"◯"</formula>
    </cfRule>
    <cfRule type="cellIs" dxfId="3281" priority="57349" operator="equal">
      <formula>"■"</formula>
    </cfRule>
    <cfRule type="cellIs" dxfId="3280" priority="57578" operator="equal">
      <formula>"▶"</formula>
    </cfRule>
    <cfRule type="cellIs" dxfId="3279" priority="57581" operator="equal">
      <formula>"✘"</formula>
    </cfRule>
    <cfRule type="cellIs" dxfId="3278" priority="57585" operator="equal">
      <formula>"✔"</formula>
    </cfRule>
  </conditionalFormatting>
  <conditionalFormatting sqref="H13">
    <cfRule type="cellIs" dxfId="3277" priority="3242" operator="equal">
      <formula>"↻"</formula>
    </cfRule>
    <cfRule type="cellIs" dxfId="3276" priority="3243" operator="equal">
      <formula>"Ø"</formula>
    </cfRule>
    <cfRule type="cellIs" dxfId="3275" priority="3244" operator="equal">
      <formula>"◯"</formula>
    </cfRule>
    <cfRule type="cellIs" dxfId="3274" priority="3245" operator="equal">
      <formula>"■"</formula>
    </cfRule>
    <cfRule type="cellIs" dxfId="3273" priority="3246" operator="equal">
      <formula>"▶"</formula>
    </cfRule>
    <cfRule type="cellIs" dxfId="3272" priority="3247" operator="equal">
      <formula>"✘"</formula>
    </cfRule>
    <cfRule type="cellIs" dxfId="3271" priority="3248" operator="equal">
      <formula>"✔"</formula>
    </cfRule>
  </conditionalFormatting>
  <conditionalFormatting sqref="J13">
    <cfRule type="cellIs" dxfId="3270" priority="3235" operator="equal">
      <formula>"↻"</formula>
    </cfRule>
    <cfRule type="cellIs" dxfId="3269" priority="3236" operator="equal">
      <formula>"Ø"</formula>
    </cfRule>
    <cfRule type="cellIs" dxfId="3268" priority="3237" operator="equal">
      <formula>"◯"</formula>
    </cfRule>
    <cfRule type="cellIs" dxfId="3267" priority="3238" operator="equal">
      <formula>"■"</formula>
    </cfRule>
    <cfRule type="cellIs" dxfId="3266" priority="3239" operator="equal">
      <formula>"▶"</formula>
    </cfRule>
    <cfRule type="cellIs" dxfId="3265" priority="3240" operator="equal">
      <formula>"✘"</formula>
    </cfRule>
    <cfRule type="cellIs" dxfId="3264" priority="3241" operator="equal">
      <formula>"✔"</formula>
    </cfRule>
  </conditionalFormatting>
  <conditionalFormatting sqref="L13">
    <cfRule type="cellIs" dxfId="3263" priority="3228" operator="equal">
      <formula>"↻"</formula>
    </cfRule>
    <cfRule type="cellIs" dxfId="3262" priority="3229" operator="equal">
      <formula>"Ø"</formula>
    </cfRule>
    <cfRule type="cellIs" dxfId="3261" priority="3230" operator="equal">
      <formula>"◯"</formula>
    </cfRule>
    <cfRule type="cellIs" dxfId="3260" priority="3231" operator="equal">
      <formula>"■"</formula>
    </cfRule>
    <cfRule type="cellIs" dxfId="3259" priority="3232" operator="equal">
      <formula>"▶"</formula>
    </cfRule>
    <cfRule type="cellIs" dxfId="3258" priority="3233" operator="equal">
      <formula>"✘"</formula>
    </cfRule>
    <cfRule type="cellIs" dxfId="3257" priority="3234" operator="equal">
      <formula>"✔"</formula>
    </cfRule>
  </conditionalFormatting>
  <conditionalFormatting sqref="N13">
    <cfRule type="cellIs" dxfId="3256" priority="3221" operator="equal">
      <formula>"↻"</formula>
    </cfRule>
    <cfRule type="cellIs" dxfId="3255" priority="3222" operator="equal">
      <formula>"Ø"</formula>
    </cfRule>
    <cfRule type="cellIs" dxfId="3254" priority="3223" operator="equal">
      <formula>"◯"</formula>
    </cfRule>
    <cfRule type="cellIs" dxfId="3253" priority="3224" operator="equal">
      <formula>"■"</formula>
    </cfRule>
    <cfRule type="cellIs" dxfId="3252" priority="3225" operator="equal">
      <formula>"▶"</formula>
    </cfRule>
    <cfRule type="cellIs" dxfId="3251" priority="3226" operator="equal">
      <formula>"✘"</formula>
    </cfRule>
    <cfRule type="cellIs" dxfId="3250" priority="3227" operator="equal">
      <formula>"✔"</formula>
    </cfRule>
  </conditionalFormatting>
  <conditionalFormatting sqref="P13">
    <cfRule type="cellIs" dxfId="3249" priority="3214" operator="equal">
      <formula>"↻"</formula>
    </cfRule>
    <cfRule type="cellIs" dxfId="3248" priority="3215" operator="equal">
      <formula>"Ø"</formula>
    </cfRule>
    <cfRule type="cellIs" dxfId="3247" priority="3216" operator="equal">
      <formula>"◯"</formula>
    </cfRule>
    <cfRule type="cellIs" dxfId="3246" priority="3217" operator="equal">
      <formula>"■"</formula>
    </cfRule>
    <cfRule type="cellIs" dxfId="3245" priority="3218" operator="equal">
      <formula>"▶"</formula>
    </cfRule>
    <cfRule type="cellIs" dxfId="3244" priority="3219" operator="equal">
      <formula>"✘"</formula>
    </cfRule>
    <cfRule type="cellIs" dxfId="3243" priority="3220" operator="equal">
      <formula>"✔"</formula>
    </cfRule>
  </conditionalFormatting>
  <conditionalFormatting sqref="R13">
    <cfRule type="cellIs" dxfId="3242" priority="3207" operator="equal">
      <formula>"↻"</formula>
    </cfRule>
    <cfRule type="cellIs" dxfId="3241" priority="3208" operator="equal">
      <formula>"Ø"</formula>
    </cfRule>
    <cfRule type="cellIs" dxfId="3240" priority="3209" operator="equal">
      <formula>"◯"</formula>
    </cfRule>
    <cfRule type="cellIs" dxfId="3239" priority="3210" operator="equal">
      <formula>"■"</formula>
    </cfRule>
    <cfRule type="cellIs" dxfId="3238" priority="3211" operator="equal">
      <formula>"▶"</formula>
    </cfRule>
    <cfRule type="cellIs" dxfId="3237" priority="3212" operator="equal">
      <formula>"✘"</formula>
    </cfRule>
    <cfRule type="cellIs" dxfId="3236" priority="3213" operator="equal">
      <formula>"✔"</formula>
    </cfRule>
  </conditionalFormatting>
  <conditionalFormatting sqref="T13">
    <cfRule type="cellIs" dxfId="3235" priority="3200" operator="equal">
      <formula>"↻"</formula>
    </cfRule>
    <cfRule type="cellIs" dxfId="3234" priority="3201" operator="equal">
      <formula>"Ø"</formula>
    </cfRule>
    <cfRule type="cellIs" dxfId="3233" priority="3202" operator="equal">
      <formula>"◯"</formula>
    </cfRule>
    <cfRule type="cellIs" dxfId="3232" priority="3203" operator="equal">
      <formula>"■"</formula>
    </cfRule>
    <cfRule type="cellIs" dxfId="3231" priority="3204" operator="equal">
      <formula>"▶"</formula>
    </cfRule>
    <cfRule type="cellIs" dxfId="3230" priority="3205" operator="equal">
      <formula>"✘"</formula>
    </cfRule>
    <cfRule type="cellIs" dxfId="3229" priority="3206" operator="equal">
      <formula>"✔"</formula>
    </cfRule>
  </conditionalFormatting>
  <conditionalFormatting sqref="V13">
    <cfRule type="cellIs" dxfId="3228" priority="3193" operator="equal">
      <formula>"↻"</formula>
    </cfRule>
    <cfRule type="cellIs" dxfId="3227" priority="3194" operator="equal">
      <formula>"Ø"</formula>
    </cfRule>
    <cfRule type="cellIs" dxfId="3226" priority="3195" operator="equal">
      <formula>"◯"</formula>
    </cfRule>
    <cfRule type="cellIs" dxfId="3225" priority="3196" operator="equal">
      <formula>"■"</formula>
    </cfRule>
    <cfRule type="cellIs" dxfId="3224" priority="3197" operator="equal">
      <formula>"▶"</formula>
    </cfRule>
    <cfRule type="cellIs" dxfId="3223" priority="3198" operator="equal">
      <formula>"✘"</formula>
    </cfRule>
    <cfRule type="cellIs" dxfId="3222" priority="3199" operator="equal">
      <formula>"✔"</formula>
    </cfRule>
  </conditionalFormatting>
  <conditionalFormatting sqref="X13">
    <cfRule type="cellIs" dxfId="3221" priority="3186" operator="equal">
      <formula>"↻"</formula>
    </cfRule>
    <cfRule type="cellIs" dxfId="3220" priority="3187" operator="equal">
      <formula>"Ø"</formula>
    </cfRule>
    <cfRule type="cellIs" dxfId="3219" priority="3188" operator="equal">
      <formula>"◯"</formula>
    </cfRule>
    <cfRule type="cellIs" dxfId="3218" priority="3189" operator="equal">
      <formula>"■"</formula>
    </cfRule>
    <cfRule type="cellIs" dxfId="3217" priority="3190" operator="equal">
      <formula>"▶"</formula>
    </cfRule>
    <cfRule type="cellIs" dxfId="3216" priority="3191" operator="equal">
      <formula>"✘"</formula>
    </cfRule>
    <cfRule type="cellIs" dxfId="3215" priority="3192" operator="equal">
      <formula>"✔"</formula>
    </cfRule>
  </conditionalFormatting>
  <conditionalFormatting sqref="Z13">
    <cfRule type="cellIs" dxfId="3214" priority="3179" operator="equal">
      <formula>"↻"</formula>
    </cfRule>
    <cfRule type="cellIs" dxfId="3213" priority="3180" operator="equal">
      <formula>"Ø"</formula>
    </cfRule>
    <cfRule type="cellIs" dxfId="3212" priority="3181" operator="equal">
      <formula>"◯"</formula>
    </cfRule>
    <cfRule type="cellIs" dxfId="3211" priority="3182" operator="equal">
      <formula>"■"</formula>
    </cfRule>
    <cfRule type="cellIs" dxfId="3210" priority="3183" operator="equal">
      <formula>"▶"</formula>
    </cfRule>
    <cfRule type="cellIs" dxfId="3209" priority="3184" operator="equal">
      <formula>"✘"</formula>
    </cfRule>
    <cfRule type="cellIs" dxfId="3208" priority="3185" operator="equal">
      <formula>"✔"</formula>
    </cfRule>
  </conditionalFormatting>
  <conditionalFormatting sqref="AB13">
    <cfRule type="cellIs" dxfId="3207" priority="3172" operator="equal">
      <formula>"↻"</formula>
    </cfRule>
    <cfRule type="cellIs" dxfId="3206" priority="3173" operator="equal">
      <formula>"Ø"</formula>
    </cfRule>
    <cfRule type="cellIs" dxfId="3205" priority="3174" operator="equal">
      <formula>"◯"</formula>
    </cfRule>
    <cfRule type="cellIs" dxfId="3204" priority="3175" operator="equal">
      <formula>"■"</formula>
    </cfRule>
    <cfRule type="cellIs" dxfId="3203" priority="3176" operator="equal">
      <formula>"▶"</formula>
    </cfRule>
    <cfRule type="cellIs" dxfId="3202" priority="3177" operator="equal">
      <formula>"✘"</formula>
    </cfRule>
    <cfRule type="cellIs" dxfId="3201" priority="3178" operator="equal">
      <formula>"✔"</formula>
    </cfRule>
  </conditionalFormatting>
  <conditionalFormatting sqref="AD13">
    <cfRule type="cellIs" dxfId="3200" priority="3165" operator="equal">
      <formula>"↻"</formula>
    </cfRule>
    <cfRule type="cellIs" dxfId="3199" priority="3166" operator="equal">
      <formula>"Ø"</formula>
    </cfRule>
    <cfRule type="cellIs" dxfId="3198" priority="3167" operator="equal">
      <formula>"◯"</formula>
    </cfRule>
    <cfRule type="cellIs" dxfId="3197" priority="3168" operator="equal">
      <formula>"■"</formula>
    </cfRule>
    <cfRule type="cellIs" dxfId="3196" priority="3169" operator="equal">
      <formula>"▶"</formula>
    </cfRule>
    <cfRule type="cellIs" dxfId="3195" priority="3170" operator="equal">
      <formula>"✘"</formula>
    </cfRule>
    <cfRule type="cellIs" dxfId="3194" priority="3171" operator="equal">
      <formula>"✔"</formula>
    </cfRule>
  </conditionalFormatting>
  <conditionalFormatting sqref="AF13">
    <cfRule type="cellIs" dxfId="3193" priority="3158" operator="equal">
      <formula>"↻"</formula>
    </cfRule>
    <cfRule type="cellIs" dxfId="3192" priority="3159" operator="equal">
      <formula>"Ø"</formula>
    </cfRule>
    <cfRule type="cellIs" dxfId="3191" priority="3160" operator="equal">
      <formula>"◯"</formula>
    </cfRule>
    <cfRule type="cellIs" dxfId="3190" priority="3161" operator="equal">
      <formula>"■"</formula>
    </cfRule>
    <cfRule type="cellIs" dxfId="3189" priority="3162" operator="equal">
      <formula>"▶"</formula>
    </cfRule>
    <cfRule type="cellIs" dxfId="3188" priority="3163" operator="equal">
      <formula>"✘"</formula>
    </cfRule>
    <cfRule type="cellIs" dxfId="3187" priority="3164" operator="equal">
      <formula>"✔"</formula>
    </cfRule>
  </conditionalFormatting>
  <conditionalFormatting sqref="AH13">
    <cfRule type="cellIs" dxfId="3186" priority="3151" operator="equal">
      <formula>"↻"</formula>
    </cfRule>
    <cfRule type="cellIs" dxfId="3185" priority="3152" operator="equal">
      <formula>"Ø"</formula>
    </cfRule>
    <cfRule type="cellIs" dxfId="3184" priority="3153" operator="equal">
      <formula>"◯"</formula>
    </cfRule>
    <cfRule type="cellIs" dxfId="3183" priority="3154" operator="equal">
      <formula>"■"</formula>
    </cfRule>
    <cfRule type="cellIs" dxfId="3182" priority="3155" operator="equal">
      <formula>"▶"</formula>
    </cfRule>
    <cfRule type="cellIs" dxfId="3181" priority="3156" operator="equal">
      <formula>"✘"</formula>
    </cfRule>
    <cfRule type="cellIs" dxfId="3180" priority="3157" operator="equal">
      <formula>"✔"</formula>
    </cfRule>
  </conditionalFormatting>
  <conditionalFormatting sqref="AJ13">
    <cfRule type="cellIs" dxfId="3179" priority="3144" operator="equal">
      <formula>"↻"</formula>
    </cfRule>
    <cfRule type="cellIs" dxfId="3178" priority="3145" operator="equal">
      <formula>"Ø"</formula>
    </cfRule>
    <cfRule type="cellIs" dxfId="3177" priority="3146" operator="equal">
      <formula>"◯"</formula>
    </cfRule>
    <cfRule type="cellIs" dxfId="3176" priority="3147" operator="equal">
      <formula>"■"</formula>
    </cfRule>
    <cfRule type="cellIs" dxfId="3175" priority="3148" operator="equal">
      <formula>"▶"</formula>
    </cfRule>
    <cfRule type="cellIs" dxfId="3174" priority="3149" operator="equal">
      <formula>"✘"</formula>
    </cfRule>
    <cfRule type="cellIs" dxfId="3173" priority="3150" operator="equal">
      <formula>"✔"</formula>
    </cfRule>
  </conditionalFormatting>
  <conditionalFormatting sqref="AL13">
    <cfRule type="cellIs" dxfId="3172" priority="3137" operator="equal">
      <formula>"↻"</formula>
    </cfRule>
    <cfRule type="cellIs" dxfId="3171" priority="3138" operator="equal">
      <formula>"Ø"</formula>
    </cfRule>
    <cfRule type="cellIs" dxfId="3170" priority="3139" operator="equal">
      <formula>"◯"</formula>
    </cfRule>
    <cfRule type="cellIs" dxfId="3169" priority="3140" operator="equal">
      <formula>"■"</formula>
    </cfRule>
    <cfRule type="cellIs" dxfId="3168" priority="3141" operator="equal">
      <formula>"▶"</formula>
    </cfRule>
    <cfRule type="cellIs" dxfId="3167" priority="3142" operator="equal">
      <formula>"✘"</formula>
    </cfRule>
    <cfRule type="cellIs" dxfId="3166" priority="3143" operator="equal">
      <formula>"✔"</formula>
    </cfRule>
  </conditionalFormatting>
  <conditionalFormatting sqref="AN13">
    <cfRule type="cellIs" dxfId="3165" priority="3130" operator="equal">
      <formula>"↻"</formula>
    </cfRule>
    <cfRule type="cellIs" dxfId="3164" priority="3131" operator="equal">
      <formula>"Ø"</formula>
    </cfRule>
    <cfRule type="cellIs" dxfId="3163" priority="3132" operator="equal">
      <formula>"◯"</formula>
    </cfRule>
    <cfRule type="cellIs" dxfId="3162" priority="3133" operator="equal">
      <formula>"■"</formula>
    </cfRule>
    <cfRule type="cellIs" dxfId="3161" priority="3134" operator="equal">
      <formula>"▶"</formula>
    </cfRule>
    <cfRule type="cellIs" dxfId="3160" priority="3135" operator="equal">
      <formula>"✘"</formula>
    </cfRule>
    <cfRule type="cellIs" dxfId="3159" priority="3136" operator="equal">
      <formula>"✔"</formula>
    </cfRule>
  </conditionalFormatting>
  <conditionalFormatting sqref="AP13">
    <cfRule type="cellIs" dxfId="3158" priority="3123" operator="equal">
      <formula>"↻"</formula>
    </cfRule>
    <cfRule type="cellIs" dxfId="3157" priority="3124" operator="equal">
      <formula>"Ø"</formula>
    </cfRule>
    <cfRule type="cellIs" dxfId="3156" priority="3125" operator="equal">
      <formula>"◯"</formula>
    </cfRule>
    <cfRule type="cellIs" dxfId="3155" priority="3126" operator="equal">
      <formula>"■"</formula>
    </cfRule>
    <cfRule type="cellIs" dxfId="3154" priority="3127" operator="equal">
      <formula>"▶"</formula>
    </cfRule>
    <cfRule type="cellIs" dxfId="3153" priority="3128" operator="equal">
      <formula>"✘"</formula>
    </cfRule>
    <cfRule type="cellIs" dxfId="3152" priority="3129" operator="equal">
      <formula>"✔"</formula>
    </cfRule>
  </conditionalFormatting>
  <conditionalFormatting sqref="AR13">
    <cfRule type="cellIs" dxfId="3151" priority="3116" operator="equal">
      <formula>"↻"</formula>
    </cfRule>
    <cfRule type="cellIs" dxfId="3150" priority="3117" operator="equal">
      <formula>"Ø"</formula>
    </cfRule>
    <cfRule type="cellIs" dxfId="3149" priority="3118" operator="equal">
      <formula>"◯"</formula>
    </cfRule>
    <cfRule type="cellIs" dxfId="3148" priority="3119" operator="equal">
      <formula>"■"</formula>
    </cfRule>
    <cfRule type="cellIs" dxfId="3147" priority="3120" operator="equal">
      <formula>"▶"</formula>
    </cfRule>
    <cfRule type="cellIs" dxfId="3146" priority="3121" operator="equal">
      <formula>"✘"</formula>
    </cfRule>
    <cfRule type="cellIs" dxfId="3145" priority="3122" operator="equal">
      <formula>"✔"</formula>
    </cfRule>
  </conditionalFormatting>
  <conditionalFormatting sqref="AT13">
    <cfRule type="cellIs" dxfId="3144" priority="3109" operator="equal">
      <formula>"↻"</formula>
    </cfRule>
    <cfRule type="cellIs" dxfId="3143" priority="3110" operator="equal">
      <formula>"Ø"</formula>
    </cfRule>
    <cfRule type="cellIs" dxfId="3142" priority="3111" operator="equal">
      <formula>"◯"</formula>
    </cfRule>
    <cfRule type="cellIs" dxfId="3141" priority="3112" operator="equal">
      <formula>"■"</formula>
    </cfRule>
    <cfRule type="cellIs" dxfId="3140" priority="3113" operator="equal">
      <formula>"▶"</formula>
    </cfRule>
    <cfRule type="cellIs" dxfId="3139" priority="3114" operator="equal">
      <formula>"✘"</formula>
    </cfRule>
    <cfRule type="cellIs" dxfId="3138" priority="3115" operator="equal">
      <formula>"✔"</formula>
    </cfRule>
  </conditionalFormatting>
  <conditionalFormatting sqref="AV13">
    <cfRule type="cellIs" dxfId="3137" priority="3102" operator="equal">
      <formula>"↻"</formula>
    </cfRule>
    <cfRule type="cellIs" dxfId="3136" priority="3103" operator="equal">
      <formula>"Ø"</formula>
    </cfRule>
    <cfRule type="cellIs" dxfId="3135" priority="3104" operator="equal">
      <formula>"◯"</formula>
    </cfRule>
    <cfRule type="cellIs" dxfId="3134" priority="3105" operator="equal">
      <formula>"■"</formula>
    </cfRule>
    <cfRule type="cellIs" dxfId="3133" priority="3106" operator="equal">
      <formula>"▶"</formula>
    </cfRule>
    <cfRule type="cellIs" dxfId="3132" priority="3107" operator="equal">
      <formula>"✘"</formula>
    </cfRule>
    <cfRule type="cellIs" dxfId="3131" priority="3108" operator="equal">
      <formula>"✔"</formula>
    </cfRule>
  </conditionalFormatting>
  <conditionalFormatting sqref="AX13">
    <cfRule type="cellIs" dxfId="3130" priority="3095" operator="equal">
      <formula>"↻"</formula>
    </cfRule>
    <cfRule type="cellIs" dxfId="3129" priority="3096" operator="equal">
      <formula>"Ø"</formula>
    </cfRule>
    <cfRule type="cellIs" dxfId="3128" priority="3097" operator="equal">
      <formula>"◯"</formula>
    </cfRule>
    <cfRule type="cellIs" dxfId="3127" priority="3098" operator="equal">
      <formula>"■"</formula>
    </cfRule>
    <cfRule type="cellIs" dxfId="3126" priority="3099" operator="equal">
      <formula>"▶"</formula>
    </cfRule>
    <cfRule type="cellIs" dxfId="3125" priority="3100" operator="equal">
      <formula>"✘"</formula>
    </cfRule>
    <cfRule type="cellIs" dxfId="3124" priority="3101" operator="equal">
      <formula>"✔"</formula>
    </cfRule>
  </conditionalFormatting>
  <conditionalFormatting sqref="AZ13">
    <cfRule type="cellIs" dxfId="3123" priority="3088" operator="equal">
      <formula>"↻"</formula>
    </cfRule>
    <cfRule type="cellIs" dxfId="3122" priority="3089" operator="equal">
      <formula>"Ø"</formula>
    </cfRule>
    <cfRule type="cellIs" dxfId="3121" priority="3090" operator="equal">
      <formula>"◯"</formula>
    </cfRule>
    <cfRule type="cellIs" dxfId="3120" priority="3091" operator="equal">
      <formula>"■"</formula>
    </cfRule>
    <cfRule type="cellIs" dxfId="3119" priority="3092" operator="equal">
      <formula>"▶"</formula>
    </cfRule>
    <cfRule type="cellIs" dxfId="3118" priority="3093" operator="equal">
      <formula>"✘"</formula>
    </cfRule>
    <cfRule type="cellIs" dxfId="3117" priority="3094" operator="equal">
      <formula>"✔"</formula>
    </cfRule>
  </conditionalFormatting>
  <conditionalFormatting sqref="BB13">
    <cfRule type="cellIs" dxfId="3116" priority="3081" operator="equal">
      <formula>"↻"</formula>
    </cfRule>
    <cfRule type="cellIs" dxfId="3115" priority="3082" operator="equal">
      <formula>"Ø"</formula>
    </cfRule>
    <cfRule type="cellIs" dxfId="3114" priority="3083" operator="equal">
      <formula>"◯"</formula>
    </cfRule>
    <cfRule type="cellIs" dxfId="3113" priority="3084" operator="equal">
      <formula>"■"</formula>
    </cfRule>
    <cfRule type="cellIs" dxfId="3112" priority="3085" operator="equal">
      <formula>"▶"</formula>
    </cfRule>
    <cfRule type="cellIs" dxfId="3111" priority="3086" operator="equal">
      <formula>"✘"</formula>
    </cfRule>
    <cfRule type="cellIs" dxfId="3110" priority="3087" operator="equal">
      <formula>"✔"</formula>
    </cfRule>
  </conditionalFormatting>
  <conditionalFormatting sqref="BD13">
    <cfRule type="cellIs" dxfId="3109" priority="3074" operator="equal">
      <formula>"↻"</formula>
    </cfRule>
    <cfRule type="cellIs" dxfId="3108" priority="3075" operator="equal">
      <formula>"Ø"</formula>
    </cfRule>
    <cfRule type="cellIs" dxfId="3107" priority="3076" operator="equal">
      <formula>"◯"</formula>
    </cfRule>
    <cfRule type="cellIs" dxfId="3106" priority="3077" operator="equal">
      <formula>"■"</formula>
    </cfRule>
    <cfRule type="cellIs" dxfId="3105" priority="3078" operator="equal">
      <formula>"▶"</formula>
    </cfRule>
    <cfRule type="cellIs" dxfId="3104" priority="3079" operator="equal">
      <formula>"✘"</formula>
    </cfRule>
    <cfRule type="cellIs" dxfId="3103" priority="3080" operator="equal">
      <formula>"✔"</formula>
    </cfRule>
  </conditionalFormatting>
  <conditionalFormatting sqref="BF13">
    <cfRule type="cellIs" dxfId="3102" priority="3067" operator="equal">
      <formula>"↻"</formula>
    </cfRule>
    <cfRule type="cellIs" dxfId="3101" priority="3068" operator="equal">
      <formula>"Ø"</formula>
    </cfRule>
    <cfRule type="cellIs" dxfId="3100" priority="3069" operator="equal">
      <formula>"◯"</formula>
    </cfRule>
    <cfRule type="cellIs" dxfId="3099" priority="3070" operator="equal">
      <formula>"■"</formula>
    </cfRule>
    <cfRule type="cellIs" dxfId="3098" priority="3071" operator="equal">
      <formula>"▶"</formula>
    </cfRule>
    <cfRule type="cellIs" dxfId="3097" priority="3072" operator="equal">
      <formula>"✘"</formula>
    </cfRule>
    <cfRule type="cellIs" dxfId="3096" priority="3073" operator="equal">
      <formula>"✔"</formula>
    </cfRule>
  </conditionalFormatting>
  <conditionalFormatting sqref="BH13">
    <cfRule type="cellIs" dxfId="3095" priority="3060" operator="equal">
      <formula>"↻"</formula>
    </cfRule>
    <cfRule type="cellIs" dxfId="3094" priority="3061" operator="equal">
      <formula>"Ø"</formula>
    </cfRule>
    <cfRule type="cellIs" dxfId="3093" priority="3062" operator="equal">
      <formula>"◯"</formula>
    </cfRule>
    <cfRule type="cellIs" dxfId="3092" priority="3063" operator="equal">
      <formula>"■"</formula>
    </cfRule>
    <cfRule type="cellIs" dxfId="3091" priority="3064" operator="equal">
      <formula>"▶"</formula>
    </cfRule>
    <cfRule type="cellIs" dxfId="3090" priority="3065" operator="equal">
      <formula>"✘"</formula>
    </cfRule>
    <cfRule type="cellIs" dxfId="3089" priority="3066" operator="equal">
      <formula>"✔"</formula>
    </cfRule>
  </conditionalFormatting>
  <conditionalFormatting sqref="BJ13">
    <cfRule type="cellIs" dxfId="3088" priority="3053" operator="equal">
      <formula>"↻"</formula>
    </cfRule>
    <cfRule type="cellIs" dxfId="3087" priority="3054" operator="equal">
      <formula>"Ø"</formula>
    </cfRule>
    <cfRule type="cellIs" dxfId="3086" priority="3055" operator="equal">
      <formula>"◯"</formula>
    </cfRule>
    <cfRule type="cellIs" dxfId="3085" priority="3056" operator="equal">
      <formula>"■"</formula>
    </cfRule>
    <cfRule type="cellIs" dxfId="3084" priority="3057" operator="equal">
      <formula>"▶"</formula>
    </cfRule>
    <cfRule type="cellIs" dxfId="3083" priority="3058" operator="equal">
      <formula>"✘"</formula>
    </cfRule>
    <cfRule type="cellIs" dxfId="3082" priority="3059" operator="equal">
      <formula>"✔"</formula>
    </cfRule>
  </conditionalFormatting>
  <conditionalFormatting sqref="BL13">
    <cfRule type="cellIs" dxfId="3081" priority="3046" operator="equal">
      <formula>"↻"</formula>
    </cfRule>
    <cfRule type="cellIs" dxfId="3080" priority="3047" operator="equal">
      <formula>"Ø"</formula>
    </cfRule>
    <cfRule type="cellIs" dxfId="3079" priority="3048" operator="equal">
      <formula>"◯"</formula>
    </cfRule>
    <cfRule type="cellIs" dxfId="3078" priority="3049" operator="equal">
      <formula>"■"</formula>
    </cfRule>
    <cfRule type="cellIs" dxfId="3077" priority="3050" operator="equal">
      <formula>"▶"</formula>
    </cfRule>
    <cfRule type="cellIs" dxfId="3076" priority="3051" operator="equal">
      <formula>"✘"</formula>
    </cfRule>
    <cfRule type="cellIs" dxfId="3075" priority="3052" operator="equal">
      <formula>"✔"</formula>
    </cfRule>
  </conditionalFormatting>
  <conditionalFormatting sqref="BN13">
    <cfRule type="cellIs" dxfId="3074" priority="3039" operator="equal">
      <formula>"↻"</formula>
    </cfRule>
    <cfRule type="cellIs" dxfId="3073" priority="3040" operator="equal">
      <formula>"Ø"</formula>
    </cfRule>
    <cfRule type="cellIs" dxfId="3072" priority="3041" operator="equal">
      <formula>"◯"</formula>
    </cfRule>
    <cfRule type="cellIs" dxfId="3071" priority="3042" operator="equal">
      <formula>"■"</formula>
    </cfRule>
    <cfRule type="cellIs" dxfId="3070" priority="3043" operator="equal">
      <formula>"▶"</formula>
    </cfRule>
    <cfRule type="cellIs" dxfId="3069" priority="3044" operator="equal">
      <formula>"✘"</formula>
    </cfRule>
    <cfRule type="cellIs" dxfId="3068" priority="3045" operator="equal">
      <formula>"✔"</formula>
    </cfRule>
  </conditionalFormatting>
  <conditionalFormatting sqref="F15">
    <cfRule type="cellIs" dxfId="3067" priority="3032" operator="equal">
      <formula>"↻"</formula>
    </cfRule>
    <cfRule type="cellIs" dxfId="3066" priority="3033" operator="equal">
      <formula>"Ø"</formula>
    </cfRule>
    <cfRule type="cellIs" dxfId="3065" priority="3034" operator="equal">
      <formula>"◯"</formula>
    </cfRule>
    <cfRule type="cellIs" dxfId="3064" priority="3035" operator="equal">
      <formula>"■"</formula>
    </cfRule>
    <cfRule type="cellIs" dxfId="3063" priority="3036" operator="equal">
      <formula>"▶"</formula>
    </cfRule>
    <cfRule type="cellIs" dxfId="3062" priority="3037" operator="equal">
      <formula>"✘"</formula>
    </cfRule>
    <cfRule type="cellIs" dxfId="3061" priority="3038" operator="equal">
      <formula>"✔"</formula>
    </cfRule>
  </conditionalFormatting>
  <conditionalFormatting sqref="H15">
    <cfRule type="cellIs" dxfId="3060" priority="3025" operator="equal">
      <formula>"↻"</formula>
    </cfRule>
    <cfRule type="cellIs" dxfId="3059" priority="3026" operator="equal">
      <formula>"Ø"</formula>
    </cfRule>
    <cfRule type="cellIs" dxfId="3058" priority="3027" operator="equal">
      <formula>"◯"</formula>
    </cfRule>
    <cfRule type="cellIs" dxfId="3057" priority="3028" operator="equal">
      <formula>"■"</formula>
    </cfRule>
    <cfRule type="cellIs" dxfId="3056" priority="3029" operator="equal">
      <formula>"▶"</formula>
    </cfRule>
    <cfRule type="cellIs" dxfId="3055" priority="3030" operator="equal">
      <formula>"✘"</formula>
    </cfRule>
    <cfRule type="cellIs" dxfId="3054" priority="3031" operator="equal">
      <formula>"✔"</formula>
    </cfRule>
  </conditionalFormatting>
  <conditionalFormatting sqref="J15">
    <cfRule type="cellIs" dxfId="3053" priority="3018" operator="equal">
      <formula>"↻"</formula>
    </cfRule>
    <cfRule type="cellIs" dxfId="3052" priority="3019" operator="equal">
      <formula>"Ø"</formula>
    </cfRule>
    <cfRule type="cellIs" dxfId="3051" priority="3020" operator="equal">
      <formula>"◯"</formula>
    </cfRule>
    <cfRule type="cellIs" dxfId="3050" priority="3021" operator="equal">
      <formula>"■"</formula>
    </cfRule>
    <cfRule type="cellIs" dxfId="3049" priority="3022" operator="equal">
      <formula>"▶"</formula>
    </cfRule>
    <cfRule type="cellIs" dxfId="3048" priority="3023" operator="equal">
      <formula>"✘"</formula>
    </cfRule>
    <cfRule type="cellIs" dxfId="3047" priority="3024" operator="equal">
      <formula>"✔"</formula>
    </cfRule>
  </conditionalFormatting>
  <conditionalFormatting sqref="L15">
    <cfRule type="cellIs" dxfId="3046" priority="3011" operator="equal">
      <formula>"↻"</formula>
    </cfRule>
    <cfRule type="cellIs" dxfId="3045" priority="3012" operator="equal">
      <formula>"Ø"</formula>
    </cfRule>
    <cfRule type="cellIs" dxfId="3044" priority="3013" operator="equal">
      <formula>"◯"</formula>
    </cfRule>
    <cfRule type="cellIs" dxfId="3043" priority="3014" operator="equal">
      <formula>"■"</formula>
    </cfRule>
    <cfRule type="cellIs" dxfId="3042" priority="3015" operator="equal">
      <formula>"▶"</formula>
    </cfRule>
    <cfRule type="cellIs" dxfId="3041" priority="3016" operator="equal">
      <formula>"✘"</formula>
    </cfRule>
    <cfRule type="cellIs" dxfId="3040" priority="3017" operator="equal">
      <formula>"✔"</formula>
    </cfRule>
  </conditionalFormatting>
  <conditionalFormatting sqref="N15">
    <cfRule type="cellIs" dxfId="3039" priority="3004" operator="equal">
      <formula>"↻"</formula>
    </cfRule>
    <cfRule type="cellIs" dxfId="3038" priority="3005" operator="equal">
      <formula>"Ø"</formula>
    </cfRule>
    <cfRule type="cellIs" dxfId="3037" priority="3006" operator="equal">
      <formula>"◯"</formula>
    </cfRule>
    <cfRule type="cellIs" dxfId="3036" priority="3007" operator="equal">
      <formula>"■"</formula>
    </cfRule>
    <cfRule type="cellIs" dxfId="3035" priority="3008" operator="equal">
      <formula>"▶"</formula>
    </cfRule>
    <cfRule type="cellIs" dxfId="3034" priority="3009" operator="equal">
      <formula>"✘"</formula>
    </cfRule>
    <cfRule type="cellIs" dxfId="3033" priority="3010" operator="equal">
      <formula>"✔"</formula>
    </cfRule>
  </conditionalFormatting>
  <conditionalFormatting sqref="P15">
    <cfRule type="cellIs" dxfId="3032" priority="2997" operator="equal">
      <formula>"↻"</formula>
    </cfRule>
    <cfRule type="cellIs" dxfId="3031" priority="2998" operator="equal">
      <formula>"Ø"</formula>
    </cfRule>
    <cfRule type="cellIs" dxfId="3030" priority="2999" operator="equal">
      <formula>"◯"</formula>
    </cfRule>
    <cfRule type="cellIs" dxfId="3029" priority="3000" operator="equal">
      <formula>"■"</formula>
    </cfRule>
    <cfRule type="cellIs" dxfId="3028" priority="3001" operator="equal">
      <formula>"▶"</formula>
    </cfRule>
    <cfRule type="cellIs" dxfId="3027" priority="3002" operator="equal">
      <formula>"✘"</formula>
    </cfRule>
    <cfRule type="cellIs" dxfId="3026" priority="3003" operator="equal">
      <formula>"✔"</formula>
    </cfRule>
  </conditionalFormatting>
  <conditionalFormatting sqref="R15">
    <cfRule type="cellIs" dxfId="3025" priority="2990" operator="equal">
      <formula>"↻"</formula>
    </cfRule>
    <cfRule type="cellIs" dxfId="3024" priority="2991" operator="equal">
      <formula>"Ø"</formula>
    </cfRule>
    <cfRule type="cellIs" dxfId="3023" priority="2992" operator="equal">
      <formula>"◯"</formula>
    </cfRule>
    <cfRule type="cellIs" dxfId="3022" priority="2993" operator="equal">
      <formula>"■"</formula>
    </cfRule>
    <cfRule type="cellIs" dxfId="3021" priority="2994" operator="equal">
      <formula>"▶"</formula>
    </cfRule>
    <cfRule type="cellIs" dxfId="3020" priority="2995" operator="equal">
      <formula>"✘"</formula>
    </cfRule>
    <cfRule type="cellIs" dxfId="3019" priority="2996" operator="equal">
      <formula>"✔"</formula>
    </cfRule>
  </conditionalFormatting>
  <conditionalFormatting sqref="T15">
    <cfRule type="cellIs" dxfId="3018" priority="2983" operator="equal">
      <formula>"↻"</formula>
    </cfRule>
    <cfRule type="cellIs" dxfId="3017" priority="2984" operator="equal">
      <formula>"Ø"</formula>
    </cfRule>
    <cfRule type="cellIs" dxfId="3016" priority="2985" operator="equal">
      <formula>"◯"</formula>
    </cfRule>
    <cfRule type="cellIs" dxfId="3015" priority="2986" operator="equal">
      <formula>"■"</formula>
    </cfRule>
    <cfRule type="cellIs" dxfId="3014" priority="2987" operator="equal">
      <formula>"▶"</formula>
    </cfRule>
    <cfRule type="cellIs" dxfId="3013" priority="2988" operator="equal">
      <formula>"✘"</formula>
    </cfRule>
    <cfRule type="cellIs" dxfId="3012" priority="2989" operator="equal">
      <formula>"✔"</formula>
    </cfRule>
  </conditionalFormatting>
  <conditionalFormatting sqref="V15">
    <cfRule type="cellIs" dxfId="3011" priority="2976" operator="equal">
      <formula>"↻"</formula>
    </cfRule>
    <cfRule type="cellIs" dxfId="3010" priority="2977" operator="equal">
      <formula>"Ø"</formula>
    </cfRule>
    <cfRule type="cellIs" dxfId="3009" priority="2978" operator="equal">
      <formula>"◯"</formula>
    </cfRule>
    <cfRule type="cellIs" dxfId="3008" priority="2979" operator="equal">
      <formula>"■"</formula>
    </cfRule>
    <cfRule type="cellIs" dxfId="3007" priority="2980" operator="equal">
      <formula>"▶"</formula>
    </cfRule>
    <cfRule type="cellIs" dxfId="3006" priority="2981" operator="equal">
      <formula>"✘"</formula>
    </cfRule>
    <cfRule type="cellIs" dxfId="3005" priority="2982" operator="equal">
      <formula>"✔"</formula>
    </cfRule>
  </conditionalFormatting>
  <conditionalFormatting sqref="X15">
    <cfRule type="cellIs" dxfId="3004" priority="2969" operator="equal">
      <formula>"↻"</formula>
    </cfRule>
    <cfRule type="cellIs" dxfId="3003" priority="2970" operator="equal">
      <formula>"Ø"</formula>
    </cfRule>
    <cfRule type="cellIs" dxfId="3002" priority="2971" operator="equal">
      <formula>"◯"</formula>
    </cfRule>
    <cfRule type="cellIs" dxfId="3001" priority="2972" operator="equal">
      <formula>"■"</formula>
    </cfRule>
    <cfRule type="cellIs" dxfId="3000" priority="2973" operator="equal">
      <formula>"▶"</formula>
    </cfRule>
    <cfRule type="cellIs" dxfId="2999" priority="2974" operator="equal">
      <formula>"✘"</formula>
    </cfRule>
    <cfRule type="cellIs" dxfId="2998" priority="2975" operator="equal">
      <formula>"✔"</formula>
    </cfRule>
  </conditionalFormatting>
  <conditionalFormatting sqref="Z15">
    <cfRule type="cellIs" dxfId="2997" priority="2962" operator="equal">
      <formula>"↻"</formula>
    </cfRule>
    <cfRule type="cellIs" dxfId="2996" priority="2963" operator="equal">
      <formula>"Ø"</formula>
    </cfRule>
    <cfRule type="cellIs" dxfId="2995" priority="2964" operator="equal">
      <formula>"◯"</formula>
    </cfRule>
    <cfRule type="cellIs" dxfId="2994" priority="2965" operator="equal">
      <formula>"■"</formula>
    </cfRule>
    <cfRule type="cellIs" dxfId="2993" priority="2966" operator="equal">
      <formula>"▶"</formula>
    </cfRule>
    <cfRule type="cellIs" dxfId="2992" priority="2967" operator="equal">
      <formula>"✘"</formula>
    </cfRule>
    <cfRule type="cellIs" dxfId="2991" priority="2968" operator="equal">
      <formula>"✔"</formula>
    </cfRule>
  </conditionalFormatting>
  <conditionalFormatting sqref="AB15">
    <cfRule type="cellIs" dxfId="2990" priority="2955" operator="equal">
      <formula>"↻"</formula>
    </cfRule>
    <cfRule type="cellIs" dxfId="2989" priority="2956" operator="equal">
      <formula>"Ø"</formula>
    </cfRule>
    <cfRule type="cellIs" dxfId="2988" priority="2957" operator="equal">
      <formula>"◯"</formula>
    </cfRule>
    <cfRule type="cellIs" dxfId="2987" priority="2958" operator="equal">
      <formula>"■"</formula>
    </cfRule>
    <cfRule type="cellIs" dxfId="2986" priority="2959" operator="equal">
      <formula>"▶"</formula>
    </cfRule>
    <cfRule type="cellIs" dxfId="2985" priority="2960" operator="equal">
      <formula>"✘"</formula>
    </cfRule>
    <cfRule type="cellIs" dxfId="2984" priority="2961" operator="equal">
      <formula>"✔"</formula>
    </cfRule>
  </conditionalFormatting>
  <conditionalFormatting sqref="AD15">
    <cfRule type="cellIs" dxfId="2983" priority="2948" operator="equal">
      <formula>"↻"</formula>
    </cfRule>
    <cfRule type="cellIs" dxfId="2982" priority="2949" operator="equal">
      <formula>"Ø"</formula>
    </cfRule>
    <cfRule type="cellIs" dxfId="2981" priority="2950" operator="equal">
      <formula>"◯"</formula>
    </cfRule>
    <cfRule type="cellIs" dxfId="2980" priority="2951" operator="equal">
      <formula>"■"</formula>
    </cfRule>
    <cfRule type="cellIs" dxfId="2979" priority="2952" operator="equal">
      <formula>"▶"</formula>
    </cfRule>
    <cfRule type="cellIs" dxfId="2978" priority="2953" operator="equal">
      <formula>"✘"</formula>
    </cfRule>
    <cfRule type="cellIs" dxfId="2977" priority="2954" operator="equal">
      <formula>"✔"</formula>
    </cfRule>
  </conditionalFormatting>
  <conditionalFormatting sqref="AF15">
    <cfRule type="cellIs" dxfId="2976" priority="2941" operator="equal">
      <formula>"↻"</formula>
    </cfRule>
    <cfRule type="cellIs" dxfId="2975" priority="2942" operator="equal">
      <formula>"Ø"</formula>
    </cfRule>
    <cfRule type="cellIs" dxfId="2974" priority="2943" operator="equal">
      <formula>"◯"</formula>
    </cfRule>
    <cfRule type="cellIs" dxfId="2973" priority="2944" operator="equal">
      <formula>"■"</formula>
    </cfRule>
    <cfRule type="cellIs" dxfId="2972" priority="2945" operator="equal">
      <formula>"▶"</formula>
    </cfRule>
    <cfRule type="cellIs" dxfId="2971" priority="2946" operator="equal">
      <formula>"✘"</formula>
    </cfRule>
    <cfRule type="cellIs" dxfId="2970" priority="2947" operator="equal">
      <formula>"✔"</formula>
    </cfRule>
  </conditionalFormatting>
  <conditionalFormatting sqref="AH15">
    <cfRule type="cellIs" dxfId="2969" priority="2934" operator="equal">
      <formula>"↻"</formula>
    </cfRule>
    <cfRule type="cellIs" dxfId="2968" priority="2935" operator="equal">
      <formula>"Ø"</formula>
    </cfRule>
    <cfRule type="cellIs" dxfId="2967" priority="2936" operator="equal">
      <formula>"◯"</formula>
    </cfRule>
    <cfRule type="cellIs" dxfId="2966" priority="2937" operator="equal">
      <formula>"■"</formula>
    </cfRule>
    <cfRule type="cellIs" dxfId="2965" priority="2938" operator="equal">
      <formula>"▶"</formula>
    </cfRule>
    <cfRule type="cellIs" dxfId="2964" priority="2939" operator="equal">
      <formula>"✘"</formula>
    </cfRule>
    <cfRule type="cellIs" dxfId="2963" priority="2940" operator="equal">
      <formula>"✔"</formula>
    </cfRule>
  </conditionalFormatting>
  <conditionalFormatting sqref="AJ15">
    <cfRule type="cellIs" dxfId="2962" priority="2927" operator="equal">
      <formula>"↻"</formula>
    </cfRule>
    <cfRule type="cellIs" dxfId="2961" priority="2928" operator="equal">
      <formula>"Ø"</formula>
    </cfRule>
    <cfRule type="cellIs" dxfId="2960" priority="2929" operator="equal">
      <formula>"◯"</formula>
    </cfRule>
    <cfRule type="cellIs" dxfId="2959" priority="2930" operator="equal">
      <formula>"■"</formula>
    </cfRule>
    <cfRule type="cellIs" dxfId="2958" priority="2931" operator="equal">
      <formula>"▶"</formula>
    </cfRule>
    <cfRule type="cellIs" dxfId="2957" priority="2932" operator="equal">
      <formula>"✘"</formula>
    </cfRule>
    <cfRule type="cellIs" dxfId="2956" priority="2933" operator="equal">
      <formula>"✔"</formula>
    </cfRule>
  </conditionalFormatting>
  <conditionalFormatting sqref="AL15">
    <cfRule type="cellIs" dxfId="2955" priority="2920" operator="equal">
      <formula>"↻"</formula>
    </cfRule>
    <cfRule type="cellIs" dxfId="2954" priority="2921" operator="equal">
      <formula>"Ø"</formula>
    </cfRule>
    <cfRule type="cellIs" dxfId="2953" priority="2922" operator="equal">
      <formula>"◯"</formula>
    </cfRule>
    <cfRule type="cellIs" dxfId="2952" priority="2923" operator="equal">
      <formula>"■"</formula>
    </cfRule>
    <cfRule type="cellIs" dxfId="2951" priority="2924" operator="equal">
      <formula>"▶"</formula>
    </cfRule>
    <cfRule type="cellIs" dxfId="2950" priority="2925" operator="equal">
      <formula>"✘"</formula>
    </cfRule>
    <cfRule type="cellIs" dxfId="2949" priority="2926" operator="equal">
      <formula>"✔"</formula>
    </cfRule>
  </conditionalFormatting>
  <conditionalFormatting sqref="AN15">
    <cfRule type="cellIs" dxfId="2948" priority="2913" operator="equal">
      <formula>"↻"</formula>
    </cfRule>
    <cfRule type="cellIs" dxfId="2947" priority="2914" operator="equal">
      <formula>"Ø"</formula>
    </cfRule>
    <cfRule type="cellIs" dxfId="2946" priority="2915" operator="equal">
      <formula>"◯"</formula>
    </cfRule>
    <cfRule type="cellIs" dxfId="2945" priority="2916" operator="equal">
      <formula>"■"</formula>
    </cfRule>
    <cfRule type="cellIs" dxfId="2944" priority="2917" operator="equal">
      <formula>"▶"</formula>
    </cfRule>
    <cfRule type="cellIs" dxfId="2943" priority="2918" operator="equal">
      <formula>"✘"</formula>
    </cfRule>
    <cfRule type="cellIs" dxfId="2942" priority="2919" operator="equal">
      <formula>"✔"</formula>
    </cfRule>
  </conditionalFormatting>
  <conditionalFormatting sqref="AP15">
    <cfRule type="cellIs" dxfId="2941" priority="2906" operator="equal">
      <formula>"↻"</formula>
    </cfRule>
    <cfRule type="cellIs" dxfId="2940" priority="2907" operator="equal">
      <formula>"Ø"</formula>
    </cfRule>
    <cfRule type="cellIs" dxfId="2939" priority="2908" operator="equal">
      <formula>"◯"</formula>
    </cfRule>
    <cfRule type="cellIs" dxfId="2938" priority="2909" operator="equal">
      <formula>"■"</formula>
    </cfRule>
    <cfRule type="cellIs" dxfId="2937" priority="2910" operator="equal">
      <formula>"▶"</formula>
    </cfRule>
    <cfRule type="cellIs" dxfId="2936" priority="2911" operator="equal">
      <formula>"✘"</formula>
    </cfRule>
    <cfRule type="cellIs" dxfId="2935" priority="2912" operator="equal">
      <formula>"✔"</formula>
    </cfRule>
  </conditionalFormatting>
  <conditionalFormatting sqref="AR15">
    <cfRule type="cellIs" dxfId="2934" priority="2899" operator="equal">
      <formula>"↻"</formula>
    </cfRule>
    <cfRule type="cellIs" dxfId="2933" priority="2900" operator="equal">
      <formula>"Ø"</formula>
    </cfRule>
    <cfRule type="cellIs" dxfId="2932" priority="2901" operator="equal">
      <formula>"◯"</formula>
    </cfRule>
    <cfRule type="cellIs" dxfId="2931" priority="2902" operator="equal">
      <formula>"■"</formula>
    </cfRule>
    <cfRule type="cellIs" dxfId="2930" priority="2903" operator="equal">
      <formula>"▶"</formula>
    </cfRule>
    <cfRule type="cellIs" dxfId="2929" priority="2904" operator="equal">
      <formula>"✘"</formula>
    </cfRule>
    <cfRule type="cellIs" dxfId="2928" priority="2905" operator="equal">
      <formula>"✔"</formula>
    </cfRule>
  </conditionalFormatting>
  <conditionalFormatting sqref="AT15">
    <cfRule type="cellIs" dxfId="2927" priority="2892" operator="equal">
      <formula>"↻"</formula>
    </cfRule>
    <cfRule type="cellIs" dxfId="2926" priority="2893" operator="equal">
      <formula>"Ø"</formula>
    </cfRule>
    <cfRule type="cellIs" dxfId="2925" priority="2894" operator="equal">
      <formula>"◯"</formula>
    </cfRule>
    <cfRule type="cellIs" dxfId="2924" priority="2895" operator="equal">
      <formula>"■"</formula>
    </cfRule>
    <cfRule type="cellIs" dxfId="2923" priority="2896" operator="equal">
      <formula>"▶"</formula>
    </cfRule>
    <cfRule type="cellIs" dxfId="2922" priority="2897" operator="equal">
      <formula>"✘"</formula>
    </cfRule>
    <cfRule type="cellIs" dxfId="2921" priority="2898" operator="equal">
      <formula>"✔"</formula>
    </cfRule>
  </conditionalFormatting>
  <conditionalFormatting sqref="AV15">
    <cfRule type="cellIs" dxfId="2920" priority="2885" operator="equal">
      <formula>"↻"</formula>
    </cfRule>
    <cfRule type="cellIs" dxfId="2919" priority="2886" operator="equal">
      <formula>"Ø"</formula>
    </cfRule>
    <cfRule type="cellIs" dxfId="2918" priority="2887" operator="equal">
      <formula>"◯"</formula>
    </cfRule>
    <cfRule type="cellIs" dxfId="2917" priority="2888" operator="equal">
      <formula>"■"</formula>
    </cfRule>
    <cfRule type="cellIs" dxfId="2916" priority="2889" operator="equal">
      <formula>"▶"</formula>
    </cfRule>
    <cfRule type="cellIs" dxfId="2915" priority="2890" operator="equal">
      <formula>"✘"</formula>
    </cfRule>
    <cfRule type="cellIs" dxfId="2914" priority="2891" operator="equal">
      <formula>"✔"</formula>
    </cfRule>
  </conditionalFormatting>
  <conditionalFormatting sqref="AX15">
    <cfRule type="cellIs" dxfId="2913" priority="2878" operator="equal">
      <formula>"↻"</formula>
    </cfRule>
    <cfRule type="cellIs" dxfId="2912" priority="2879" operator="equal">
      <formula>"Ø"</formula>
    </cfRule>
    <cfRule type="cellIs" dxfId="2911" priority="2880" operator="equal">
      <formula>"◯"</formula>
    </cfRule>
    <cfRule type="cellIs" dxfId="2910" priority="2881" operator="equal">
      <formula>"■"</formula>
    </cfRule>
    <cfRule type="cellIs" dxfId="2909" priority="2882" operator="equal">
      <formula>"▶"</formula>
    </cfRule>
    <cfRule type="cellIs" dxfId="2908" priority="2883" operator="equal">
      <formula>"✘"</formula>
    </cfRule>
    <cfRule type="cellIs" dxfId="2907" priority="2884" operator="equal">
      <formula>"✔"</formula>
    </cfRule>
  </conditionalFormatting>
  <conditionalFormatting sqref="AZ15">
    <cfRule type="cellIs" dxfId="2906" priority="2871" operator="equal">
      <formula>"↻"</formula>
    </cfRule>
    <cfRule type="cellIs" dxfId="2905" priority="2872" operator="equal">
      <formula>"Ø"</formula>
    </cfRule>
    <cfRule type="cellIs" dxfId="2904" priority="2873" operator="equal">
      <formula>"◯"</formula>
    </cfRule>
    <cfRule type="cellIs" dxfId="2903" priority="2874" operator="equal">
      <formula>"■"</formula>
    </cfRule>
    <cfRule type="cellIs" dxfId="2902" priority="2875" operator="equal">
      <formula>"▶"</formula>
    </cfRule>
    <cfRule type="cellIs" dxfId="2901" priority="2876" operator="equal">
      <formula>"✘"</formula>
    </cfRule>
    <cfRule type="cellIs" dxfId="2900" priority="2877" operator="equal">
      <formula>"✔"</formula>
    </cfRule>
  </conditionalFormatting>
  <conditionalFormatting sqref="BB15">
    <cfRule type="cellIs" dxfId="2899" priority="2864" operator="equal">
      <formula>"↻"</formula>
    </cfRule>
    <cfRule type="cellIs" dxfId="2898" priority="2865" operator="equal">
      <formula>"Ø"</formula>
    </cfRule>
    <cfRule type="cellIs" dxfId="2897" priority="2866" operator="equal">
      <formula>"◯"</formula>
    </cfRule>
    <cfRule type="cellIs" dxfId="2896" priority="2867" operator="equal">
      <formula>"■"</formula>
    </cfRule>
    <cfRule type="cellIs" dxfId="2895" priority="2868" operator="equal">
      <formula>"▶"</formula>
    </cfRule>
    <cfRule type="cellIs" dxfId="2894" priority="2869" operator="equal">
      <formula>"✘"</formula>
    </cfRule>
    <cfRule type="cellIs" dxfId="2893" priority="2870" operator="equal">
      <formula>"✔"</formula>
    </cfRule>
  </conditionalFormatting>
  <conditionalFormatting sqref="BD15">
    <cfRule type="cellIs" dxfId="2892" priority="2857" operator="equal">
      <formula>"↻"</formula>
    </cfRule>
    <cfRule type="cellIs" dxfId="2891" priority="2858" operator="equal">
      <formula>"Ø"</formula>
    </cfRule>
    <cfRule type="cellIs" dxfId="2890" priority="2859" operator="equal">
      <formula>"◯"</formula>
    </cfRule>
    <cfRule type="cellIs" dxfId="2889" priority="2860" operator="equal">
      <formula>"■"</formula>
    </cfRule>
    <cfRule type="cellIs" dxfId="2888" priority="2861" operator="equal">
      <formula>"▶"</formula>
    </cfRule>
    <cfRule type="cellIs" dxfId="2887" priority="2862" operator="equal">
      <formula>"✘"</formula>
    </cfRule>
    <cfRule type="cellIs" dxfId="2886" priority="2863" operator="equal">
      <formula>"✔"</formula>
    </cfRule>
  </conditionalFormatting>
  <conditionalFormatting sqref="BF15">
    <cfRule type="cellIs" dxfId="2885" priority="2850" operator="equal">
      <formula>"↻"</formula>
    </cfRule>
    <cfRule type="cellIs" dxfId="2884" priority="2851" operator="equal">
      <formula>"Ø"</formula>
    </cfRule>
    <cfRule type="cellIs" dxfId="2883" priority="2852" operator="equal">
      <formula>"◯"</formula>
    </cfRule>
    <cfRule type="cellIs" dxfId="2882" priority="2853" operator="equal">
      <formula>"■"</formula>
    </cfRule>
    <cfRule type="cellIs" dxfId="2881" priority="2854" operator="equal">
      <formula>"▶"</formula>
    </cfRule>
    <cfRule type="cellIs" dxfId="2880" priority="2855" operator="equal">
      <formula>"✘"</formula>
    </cfRule>
    <cfRule type="cellIs" dxfId="2879" priority="2856" operator="equal">
      <formula>"✔"</formula>
    </cfRule>
  </conditionalFormatting>
  <conditionalFormatting sqref="BH15">
    <cfRule type="cellIs" dxfId="2878" priority="2843" operator="equal">
      <formula>"↻"</formula>
    </cfRule>
    <cfRule type="cellIs" dxfId="2877" priority="2844" operator="equal">
      <formula>"Ø"</formula>
    </cfRule>
    <cfRule type="cellIs" dxfId="2876" priority="2845" operator="equal">
      <formula>"◯"</formula>
    </cfRule>
    <cfRule type="cellIs" dxfId="2875" priority="2846" operator="equal">
      <formula>"■"</formula>
    </cfRule>
    <cfRule type="cellIs" dxfId="2874" priority="2847" operator="equal">
      <formula>"▶"</formula>
    </cfRule>
    <cfRule type="cellIs" dxfId="2873" priority="2848" operator="equal">
      <formula>"✘"</formula>
    </cfRule>
    <cfRule type="cellIs" dxfId="2872" priority="2849" operator="equal">
      <formula>"✔"</formula>
    </cfRule>
  </conditionalFormatting>
  <conditionalFormatting sqref="BJ15">
    <cfRule type="cellIs" dxfId="2871" priority="2836" operator="equal">
      <formula>"↻"</formula>
    </cfRule>
    <cfRule type="cellIs" dxfId="2870" priority="2837" operator="equal">
      <formula>"Ø"</formula>
    </cfRule>
    <cfRule type="cellIs" dxfId="2869" priority="2838" operator="equal">
      <formula>"◯"</formula>
    </cfRule>
    <cfRule type="cellIs" dxfId="2868" priority="2839" operator="equal">
      <formula>"■"</formula>
    </cfRule>
    <cfRule type="cellIs" dxfId="2867" priority="2840" operator="equal">
      <formula>"▶"</formula>
    </cfRule>
    <cfRule type="cellIs" dxfId="2866" priority="2841" operator="equal">
      <formula>"✘"</formula>
    </cfRule>
    <cfRule type="cellIs" dxfId="2865" priority="2842" operator="equal">
      <formula>"✔"</formula>
    </cfRule>
  </conditionalFormatting>
  <conditionalFormatting sqref="BL15">
    <cfRule type="cellIs" dxfId="2864" priority="2829" operator="equal">
      <formula>"↻"</formula>
    </cfRule>
    <cfRule type="cellIs" dxfId="2863" priority="2830" operator="equal">
      <formula>"Ø"</formula>
    </cfRule>
    <cfRule type="cellIs" dxfId="2862" priority="2831" operator="equal">
      <formula>"◯"</formula>
    </cfRule>
    <cfRule type="cellIs" dxfId="2861" priority="2832" operator="equal">
      <formula>"■"</formula>
    </cfRule>
    <cfRule type="cellIs" dxfId="2860" priority="2833" operator="equal">
      <formula>"▶"</formula>
    </cfRule>
    <cfRule type="cellIs" dxfId="2859" priority="2834" operator="equal">
      <formula>"✘"</formula>
    </cfRule>
    <cfRule type="cellIs" dxfId="2858" priority="2835" operator="equal">
      <formula>"✔"</formula>
    </cfRule>
  </conditionalFormatting>
  <conditionalFormatting sqref="BN15">
    <cfRule type="cellIs" dxfId="2857" priority="2822" operator="equal">
      <formula>"↻"</formula>
    </cfRule>
    <cfRule type="cellIs" dxfId="2856" priority="2823" operator="equal">
      <formula>"Ø"</formula>
    </cfRule>
    <cfRule type="cellIs" dxfId="2855" priority="2824" operator="equal">
      <formula>"◯"</formula>
    </cfRule>
    <cfRule type="cellIs" dxfId="2854" priority="2825" operator="equal">
      <formula>"■"</formula>
    </cfRule>
    <cfRule type="cellIs" dxfId="2853" priority="2826" operator="equal">
      <formula>"▶"</formula>
    </cfRule>
    <cfRule type="cellIs" dxfId="2852" priority="2827" operator="equal">
      <formula>"✘"</formula>
    </cfRule>
    <cfRule type="cellIs" dxfId="2851" priority="2828" operator="equal">
      <formula>"✔"</formula>
    </cfRule>
  </conditionalFormatting>
  <conditionalFormatting sqref="F17">
    <cfRule type="cellIs" dxfId="2850" priority="2815" operator="equal">
      <formula>"↻"</formula>
    </cfRule>
    <cfRule type="cellIs" dxfId="2849" priority="2816" operator="equal">
      <formula>"Ø"</formula>
    </cfRule>
    <cfRule type="cellIs" dxfId="2848" priority="2817" operator="equal">
      <formula>"◯"</formula>
    </cfRule>
    <cfRule type="cellIs" dxfId="2847" priority="2818" operator="equal">
      <formula>"■"</formula>
    </cfRule>
    <cfRule type="cellIs" dxfId="2846" priority="2819" operator="equal">
      <formula>"▶"</formula>
    </cfRule>
    <cfRule type="cellIs" dxfId="2845" priority="2820" operator="equal">
      <formula>"✘"</formula>
    </cfRule>
    <cfRule type="cellIs" dxfId="2844" priority="2821" operator="equal">
      <formula>"✔"</formula>
    </cfRule>
  </conditionalFormatting>
  <conditionalFormatting sqref="H17">
    <cfRule type="cellIs" dxfId="2843" priority="2808" operator="equal">
      <formula>"↻"</formula>
    </cfRule>
    <cfRule type="cellIs" dxfId="2842" priority="2809" operator="equal">
      <formula>"Ø"</formula>
    </cfRule>
    <cfRule type="cellIs" dxfId="2841" priority="2810" operator="equal">
      <formula>"◯"</formula>
    </cfRule>
    <cfRule type="cellIs" dxfId="2840" priority="2811" operator="equal">
      <formula>"■"</formula>
    </cfRule>
    <cfRule type="cellIs" dxfId="2839" priority="2812" operator="equal">
      <formula>"▶"</formula>
    </cfRule>
    <cfRule type="cellIs" dxfId="2838" priority="2813" operator="equal">
      <formula>"✘"</formula>
    </cfRule>
    <cfRule type="cellIs" dxfId="2837" priority="2814" operator="equal">
      <formula>"✔"</formula>
    </cfRule>
  </conditionalFormatting>
  <conditionalFormatting sqref="J17">
    <cfRule type="cellIs" dxfId="2836" priority="2801" operator="equal">
      <formula>"↻"</formula>
    </cfRule>
    <cfRule type="cellIs" dxfId="2835" priority="2802" operator="equal">
      <formula>"Ø"</formula>
    </cfRule>
    <cfRule type="cellIs" dxfId="2834" priority="2803" operator="equal">
      <formula>"◯"</formula>
    </cfRule>
    <cfRule type="cellIs" dxfId="2833" priority="2804" operator="equal">
      <formula>"■"</formula>
    </cfRule>
    <cfRule type="cellIs" dxfId="2832" priority="2805" operator="equal">
      <formula>"▶"</formula>
    </cfRule>
    <cfRule type="cellIs" dxfId="2831" priority="2806" operator="equal">
      <formula>"✘"</formula>
    </cfRule>
    <cfRule type="cellIs" dxfId="2830" priority="2807" operator="equal">
      <formula>"✔"</formula>
    </cfRule>
  </conditionalFormatting>
  <conditionalFormatting sqref="L17">
    <cfRule type="cellIs" dxfId="2829" priority="2794" operator="equal">
      <formula>"↻"</formula>
    </cfRule>
    <cfRule type="cellIs" dxfId="2828" priority="2795" operator="equal">
      <formula>"Ø"</formula>
    </cfRule>
    <cfRule type="cellIs" dxfId="2827" priority="2796" operator="equal">
      <formula>"◯"</formula>
    </cfRule>
    <cfRule type="cellIs" dxfId="2826" priority="2797" operator="equal">
      <formula>"■"</formula>
    </cfRule>
    <cfRule type="cellIs" dxfId="2825" priority="2798" operator="equal">
      <formula>"▶"</formula>
    </cfRule>
    <cfRule type="cellIs" dxfId="2824" priority="2799" operator="equal">
      <formula>"✘"</formula>
    </cfRule>
    <cfRule type="cellIs" dxfId="2823" priority="2800" operator="equal">
      <formula>"✔"</formula>
    </cfRule>
  </conditionalFormatting>
  <conditionalFormatting sqref="N17">
    <cfRule type="cellIs" dxfId="2822" priority="2787" operator="equal">
      <formula>"↻"</formula>
    </cfRule>
    <cfRule type="cellIs" dxfId="2821" priority="2788" operator="equal">
      <formula>"Ø"</formula>
    </cfRule>
    <cfRule type="cellIs" dxfId="2820" priority="2789" operator="equal">
      <formula>"◯"</formula>
    </cfRule>
    <cfRule type="cellIs" dxfId="2819" priority="2790" operator="equal">
      <formula>"■"</formula>
    </cfRule>
    <cfRule type="cellIs" dxfId="2818" priority="2791" operator="equal">
      <formula>"▶"</formula>
    </cfRule>
    <cfRule type="cellIs" dxfId="2817" priority="2792" operator="equal">
      <formula>"✘"</formula>
    </cfRule>
    <cfRule type="cellIs" dxfId="2816" priority="2793" operator="equal">
      <formula>"✔"</formula>
    </cfRule>
  </conditionalFormatting>
  <conditionalFormatting sqref="P17">
    <cfRule type="cellIs" dxfId="2815" priority="2780" operator="equal">
      <formula>"↻"</formula>
    </cfRule>
    <cfRule type="cellIs" dxfId="2814" priority="2781" operator="equal">
      <formula>"Ø"</formula>
    </cfRule>
    <cfRule type="cellIs" dxfId="2813" priority="2782" operator="equal">
      <formula>"◯"</formula>
    </cfRule>
    <cfRule type="cellIs" dxfId="2812" priority="2783" operator="equal">
      <formula>"■"</formula>
    </cfRule>
    <cfRule type="cellIs" dxfId="2811" priority="2784" operator="equal">
      <formula>"▶"</formula>
    </cfRule>
    <cfRule type="cellIs" dxfId="2810" priority="2785" operator="equal">
      <formula>"✘"</formula>
    </cfRule>
    <cfRule type="cellIs" dxfId="2809" priority="2786" operator="equal">
      <formula>"✔"</formula>
    </cfRule>
  </conditionalFormatting>
  <conditionalFormatting sqref="R17">
    <cfRule type="cellIs" dxfId="2808" priority="2773" operator="equal">
      <formula>"↻"</formula>
    </cfRule>
    <cfRule type="cellIs" dxfId="2807" priority="2774" operator="equal">
      <formula>"Ø"</formula>
    </cfRule>
    <cfRule type="cellIs" dxfId="2806" priority="2775" operator="equal">
      <formula>"◯"</formula>
    </cfRule>
    <cfRule type="cellIs" dxfId="2805" priority="2776" operator="equal">
      <formula>"■"</formula>
    </cfRule>
    <cfRule type="cellIs" dxfId="2804" priority="2777" operator="equal">
      <formula>"▶"</formula>
    </cfRule>
    <cfRule type="cellIs" dxfId="2803" priority="2778" operator="equal">
      <formula>"✘"</formula>
    </cfRule>
    <cfRule type="cellIs" dxfId="2802" priority="2779" operator="equal">
      <formula>"✔"</formula>
    </cfRule>
  </conditionalFormatting>
  <conditionalFormatting sqref="T17">
    <cfRule type="cellIs" dxfId="2801" priority="2766" operator="equal">
      <formula>"↻"</formula>
    </cfRule>
    <cfRule type="cellIs" dxfId="2800" priority="2767" operator="equal">
      <formula>"Ø"</formula>
    </cfRule>
    <cfRule type="cellIs" dxfId="2799" priority="2768" operator="equal">
      <formula>"◯"</formula>
    </cfRule>
    <cfRule type="cellIs" dxfId="2798" priority="2769" operator="equal">
      <formula>"■"</formula>
    </cfRule>
    <cfRule type="cellIs" dxfId="2797" priority="2770" operator="equal">
      <formula>"▶"</formula>
    </cfRule>
    <cfRule type="cellIs" dxfId="2796" priority="2771" operator="equal">
      <formula>"✘"</formula>
    </cfRule>
    <cfRule type="cellIs" dxfId="2795" priority="2772" operator="equal">
      <formula>"✔"</formula>
    </cfRule>
  </conditionalFormatting>
  <conditionalFormatting sqref="V17">
    <cfRule type="cellIs" dxfId="2794" priority="2759" operator="equal">
      <formula>"↻"</formula>
    </cfRule>
    <cfRule type="cellIs" dxfId="2793" priority="2760" operator="equal">
      <formula>"Ø"</formula>
    </cfRule>
    <cfRule type="cellIs" dxfId="2792" priority="2761" operator="equal">
      <formula>"◯"</formula>
    </cfRule>
    <cfRule type="cellIs" dxfId="2791" priority="2762" operator="equal">
      <formula>"■"</formula>
    </cfRule>
    <cfRule type="cellIs" dxfId="2790" priority="2763" operator="equal">
      <formula>"▶"</formula>
    </cfRule>
    <cfRule type="cellIs" dxfId="2789" priority="2764" operator="equal">
      <formula>"✘"</formula>
    </cfRule>
    <cfRule type="cellIs" dxfId="2788" priority="2765" operator="equal">
      <formula>"✔"</formula>
    </cfRule>
  </conditionalFormatting>
  <conditionalFormatting sqref="X17">
    <cfRule type="cellIs" dxfId="2787" priority="2752" operator="equal">
      <formula>"↻"</formula>
    </cfRule>
    <cfRule type="cellIs" dxfId="2786" priority="2753" operator="equal">
      <formula>"Ø"</formula>
    </cfRule>
    <cfRule type="cellIs" dxfId="2785" priority="2754" operator="equal">
      <formula>"◯"</formula>
    </cfRule>
    <cfRule type="cellIs" dxfId="2784" priority="2755" operator="equal">
      <formula>"■"</formula>
    </cfRule>
    <cfRule type="cellIs" dxfId="2783" priority="2756" operator="equal">
      <formula>"▶"</formula>
    </cfRule>
    <cfRule type="cellIs" dxfId="2782" priority="2757" operator="equal">
      <formula>"✘"</formula>
    </cfRule>
    <cfRule type="cellIs" dxfId="2781" priority="2758" operator="equal">
      <formula>"✔"</formula>
    </cfRule>
  </conditionalFormatting>
  <conditionalFormatting sqref="Z17">
    <cfRule type="cellIs" dxfId="2780" priority="2745" operator="equal">
      <formula>"↻"</formula>
    </cfRule>
    <cfRule type="cellIs" dxfId="2779" priority="2746" operator="equal">
      <formula>"Ø"</formula>
    </cfRule>
    <cfRule type="cellIs" dxfId="2778" priority="2747" operator="equal">
      <formula>"◯"</formula>
    </cfRule>
    <cfRule type="cellIs" dxfId="2777" priority="2748" operator="equal">
      <formula>"■"</formula>
    </cfRule>
    <cfRule type="cellIs" dxfId="2776" priority="2749" operator="equal">
      <formula>"▶"</formula>
    </cfRule>
    <cfRule type="cellIs" dxfId="2775" priority="2750" operator="equal">
      <formula>"✘"</formula>
    </cfRule>
    <cfRule type="cellIs" dxfId="2774" priority="2751" operator="equal">
      <formula>"✔"</formula>
    </cfRule>
  </conditionalFormatting>
  <conditionalFormatting sqref="AB17">
    <cfRule type="cellIs" dxfId="2773" priority="2738" operator="equal">
      <formula>"↻"</formula>
    </cfRule>
    <cfRule type="cellIs" dxfId="2772" priority="2739" operator="equal">
      <formula>"Ø"</formula>
    </cfRule>
    <cfRule type="cellIs" dxfId="2771" priority="2740" operator="equal">
      <formula>"◯"</formula>
    </cfRule>
    <cfRule type="cellIs" dxfId="2770" priority="2741" operator="equal">
      <formula>"■"</formula>
    </cfRule>
    <cfRule type="cellIs" dxfId="2769" priority="2742" operator="equal">
      <formula>"▶"</formula>
    </cfRule>
    <cfRule type="cellIs" dxfId="2768" priority="2743" operator="equal">
      <formula>"✘"</formula>
    </cfRule>
    <cfRule type="cellIs" dxfId="2767" priority="2744" operator="equal">
      <formula>"✔"</formula>
    </cfRule>
  </conditionalFormatting>
  <conditionalFormatting sqref="AD17">
    <cfRule type="cellIs" dxfId="2766" priority="2731" operator="equal">
      <formula>"↻"</formula>
    </cfRule>
    <cfRule type="cellIs" dxfId="2765" priority="2732" operator="equal">
      <formula>"Ø"</formula>
    </cfRule>
    <cfRule type="cellIs" dxfId="2764" priority="2733" operator="equal">
      <formula>"◯"</formula>
    </cfRule>
    <cfRule type="cellIs" dxfId="2763" priority="2734" operator="equal">
      <formula>"■"</formula>
    </cfRule>
    <cfRule type="cellIs" dxfId="2762" priority="2735" operator="equal">
      <formula>"▶"</formula>
    </cfRule>
    <cfRule type="cellIs" dxfId="2761" priority="2736" operator="equal">
      <formula>"✘"</formula>
    </cfRule>
    <cfRule type="cellIs" dxfId="2760" priority="2737" operator="equal">
      <formula>"✔"</formula>
    </cfRule>
  </conditionalFormatting>
  <conditionalFormatting sqref="AF17">
    <cfRule type="cellIs" dxfId="2759" priority="2724" operator="equal">
      <formula>"↻"</formula>
    </cfRule>
    <cfRule type="cellIs" dxfId="2758" priority="2725" operator="equal">
      <formula>"Ø"</formula>
    </cfRule>
    <cfRule type="cellIs" dxfId="2757" priority="2726" operator="equal">
      <formula>"◯"</formula>
    </cfRule>
    <cfRule type="cellIs" dxfId="2756" priority="2727" operator="equal">
      <formula>"■"</formula>
    </cfRule>
    <cfRule type="cellIs" dxfId="2755" priority="2728" operator="equal">
      <formula>"▶"</formula>
    </cfRule>
    <cfRule type="cellIs" dxfId="2754" priority="2729" operator="equal">
      <formula>"✘"</formula>
    </cfRule>
    <cfRule type="cellIs" dxfId="2753" priority="2730" operator="equal">
      <formula>"✔"</formula>
    </cfRule>
  </conditionalFormatting>
  <conditionalFormatting sqref="AH17">
    <cfRule type="cellIs" dxfId="2752" priority="2717" operator="equal">
      <formula>"↻"</formula>
    </cfRule>
    <cfRule type="cellIs" dxfId="2751" priority="2718" operator="equal">
      <formula>"Ø"</formula>
    </cfRule>
    <cfRule type="cellIs" dxfId="2750" priority="2719" operator="equal">
      <formula>"◯"</formula>
    </cfRule>
    <cfRule type="cellIs" dxfId="2749" priority="2720" operator="equal">
      <formula>"■"</formula>
    </cfRule>
    <cfRule type="cellIs" dxfId="2748" priority="2721" operator="equal">
      <formula>"▶"</formula>
    </cfRule>
    <cfRule type="cellIs" dxfId="2747" priority="2722" operator="equal">
      <formula>"✘"</formula>
    </cfRule>
    <cfRule type="cellIs" dxfId="2746" priority="2723" operator="equal">
      <formula>"✔"</formula>
    </cfRule>
  </conditionalFormatting>
  <conditionalFormatting sqref="AJ17">
    <cfRule type="cellIs" dxfId="2745" priority="2710" operator="equal">
      <formula>"↻"</formula>
    </cfRule>
    <cfRule type="cellIs" dxfId="2744" priority="2711" operator="equal">
      <formula>"Ø"</formula>
    </cfRule>
    <cfRule type="cellIs" dxfId="2743" priority="2712" operator="equal">
      <formula>"◯"</formula>
    </cfRule>
    <cfRule type="cellIs" dxfId="2742" priority="2713" operator="equal">
      <formula>"■"</formula>
    </cfRule>
    <cfRule type="cellIs" dxfId="2741" priority="2714" operator="equal">
      <formula>"▶"</formula>
    </cfRule>
    <cfRule type="cellIs" dxfId="2740" priority="2715" operator="equal">
      <formula>"✘"</formula>
    </cfRule>
    <cfRule type="cellIs" dxfId="2739" priority="2716" operator="equal">
      <formula>"✔"</formula>
    </cfRule>
  </conditionalFormatting>
  <conditionalFormatting sqref="AL17">
    <cfRule type="cellIs" dxfId="2738" priority="2703" operator="equal">
      <formula>"↻"</formula>
    </cfRule>
    <cfRule type="cellIs" dxfId="2737" priority="2704" operator="equal">
      <formula>"Ø"</formula>
    </cfRule>
    <cfRule type="cellIs" dxfId="2736" priority="2705" operator="equal">
      <formula>"◯"</formula>
    </cfRule>
    <cfRule type="cellIs" dxfId="2735" priority="2706" operator="equal">
      <formula>"■"</formula>
    </cfRule>
    <cfRule type="cellIs" dxfId="2734" priority="2707" operator="equal">
      <formula>"▶"</formula>
    </cfRule>
    <cfRule type="cellIs" dxfId="2733" priority="2708" operator="equal">
      <formula>"✘"</formula>
    </cfRule>
    <cfRule type="cellIs" dxfId="2732" priority="2709" operator="equal">
      <formula>"✔"</formula>
    </cfRule>
  </conditionalFormatting>
  <conditionalFormatting sqref="AN17">
    <cfRule type="cellIs" dxfId="2731" priority="2696" operator="equal">
      <formula>"↻"</formula>
    </cfRule>
    <cfRule type="cellIs" dxfId="2730" priority="2697" operator="equal">
      <formula>"Ø"</formula>
    </cfRule>
    <cfRule type="cellIs" dxfId="2729" priority="2698" operator="equal">
      <formula>"◯"</formula>
    </cfRule>
    <cfRule type="cellIs" dxfId="2728" priority="2699" operator="equal">
      <formula>"■"</formula>
    </cfRule>
    <cfRule type="cellIs" dxfId="2727" priority="2700" operator="equal">
      <formula>"▶"</formula>
    </cfRule>
    <cfRule type="cellIs" dxfId="2726" priority="2701" operator="equal">
      <formula>"✘"</formula>
    </cfRule>
    <cfRule type="cellIs" dxfId="2725" priority="2702" operator="equal">
      <formula>"✔"</formula>
    </cfRule>
  </conditionalFormatting>
  <conditionalFormatting sqref="AP17">
    <cfRule type="cellIs" dxfId="2724" priority="2689" operator="equal">
      <formula>"↻"</formula>
    </cfRule>
    <cfRule type="cellIs" dxfId="2723" priority="2690" operator="equal">
      <formula>"Ø"</formula>
    </cfRule>
    <cfRule type="cellIs" dxfId="2722" priority="2691" operator="equal">
      <formula>"◯"</formula>
    </cfRule>
    <cfRule type="cellIs" dxfId="2721" priority="2692" operator="equal">
      <formula>"■"</formula>
    </cfRule>
    <cfRule type="cellIs" dxfId="2720" priority="2693" operator="equal">
      <formula>"▶"</formula>
    </cfRule>
    <cfRule type="cellIs" dxfId="2719" priority="2694" operator="equal">
      <formula>"✘"</formula>
    </cfRule>
    <cfRule type="cellIs" dxfId="2718" priority="2695" operator="equal">
      <formula>"✔"</formula>
    </cfRule>
  </conditionalFormatting>
  <conditionalFormatting sqref="AR17">
    <cfRule type="cellIs" dxfId="2717" priority="2682" operator="equal">
      <formula>"↻"</formula>
    </cfRule>
    <cfRule type="cellIs" dxfId="2716" priority="2683" operator="equal">
      <formula>"Ø"</formula>
    </cfRule>
    <cfRule type="cellIs" dxfId="2715" priority="2684" operator="equal">
      <formula>"◯"</formula>
    </cfRule>
    <cfRule type="cellIs" dxfId="2714" priority="2685" operator="equal">
      <formula>"■"</formula>
    </cfRule>
    <cfRule type="cellIs" dxfId="2713" priority="2686" operator="equal">
      <formula>"▶"</formula>
    </cfRule>
    <cfRule type="cellIs" dxfId="2712" priority="2687" operator="equal">
      <formula>"✘"</formula>
    </cfRule>
    <cfRule type="cellIs" dxfId="2711" priority="2688" operator="equal">
      <formula>"✔"</formula>
    </cfRule>
  </conditionalFormatting>
  <conditionalFormatting sqref="AT17">
    <cfRule type="cellIs" dxfId="2710" priority="2675" operator="equal">
      <formula>"↻"</formula>
    </cfRule>
    <cfRule type="cellIs" dxfId="2709" priority="2676" operator="equal">
      <formula>"Ø"</formula>
    </cfRule>
    <cfRule type="cellIs" dxfId="2708" priority="2677" operator="equal">
      <formula>"◯"</formula>
    </cfRule>
    <cfRule type="cellIs" dxfId="2707" priority="2678" operator="equal">
      <formula>"■"</formula>
    </cfRule>
    <cfRule type="cellIs" dxfId="2706" priority="2679" operator="equal">
      <formula>"▶"</formula>
    </cfRule>
    <cfRule type="cellIs" dxfId="2705" priority="2680" operator="equal">
      <formula>"✘"</formula>
    </cfRule>
    <cfRule type="cellIs" dxfId="2704" priority="2681" operator="equal">
      <formula>"✔"</formula>
    </cfRule>
  </conditionalFormatting>
  <conditionalFormatting sqref="AV17">
    <cfRule type="cellIs" dxfId="2703" priority="2668" operator="equal">
      <formula>"↻"</formula>
    </cfRule>
    <cfRule type="cellIs" dxfId="2702" priority="2669" operator="equal">
      <formula>"Ø"</formula>
    </cfRule>
    <cfRule type="cellIs" dxfId="2701" priority="2670" operator="equal">
      <formula>"◯"</formula>
    </cfRule>
    <cfRule type="cellIs" dxfId="2700" priority="2671" operator="equal">
      <formula>"■"</formula>
    </cfRule>
    <cfRule type="cellIs" dxfId="2699" priority="2672" operator="equal">
      <formula>"▶"</formula>
    </cfRule>
    <cfRule type="cellIs" dxfId="2698" priority="2673" operator="equal">
      <formula>"✘"</formula>
    </cfRule>
    <cfRule type="cellIs" dxfId="2697" priority="2674" operator="equal">
      <formula>"✔"</formula>
    </cfRule>
  </conditionalFormatting>
  <conditionalFormatting sqref="AX17">
    <cfRule type="cellIs" dxfId="2696" priority="2661" operator="equal">
      <formula>"↻"</formula>
    </cfRule>
    <cfRule type="cellIs" dxfId="2695" priority="2662" operator="equal">
      <formula>"Ø"</formula>
    </cfRule>
    <cfRule type="cellIs" dxfId="2694" priority="2663" operator="equal">
      <formula>"◯"</formula>
    </cfRule>
    <cfRule type="cellIs" dxfId="2693" priority="2664" operator="equal">
      <formula>"■"</formula>
    </cfRule>
    <cfRule type="cellIs" dxfId="2692" priority="2665" operator="equal">
      <formula>"▶"</formula>
    </cfRule>
    <cfRule type="cellIs" dxfId="2691" priority="2666" operator="equal">
      <formula>"✘"</formula>
    </cfRule>
    <cfRule type="cellIs" dxfId="2690" priority="2667" operator="equal">
      <formula>"✔"</formula>
    </cfRule>
  </conditionalFormatting>
  <conditionalFormatting sqref="AZ17">
    <cfRule type="cellIs" dxfId="2689" priority="2654" operator="equal">
      <formula>"↻"</formula>
    </cfRule>
    <cfRule type="cellIs" dxfId="2688" priority="2655" operator="equal">
      <formula>"Ø"</formula>
    </cfRule>
    <cfRule type="cellIs" dxfId="2687" priority="2656" operator="equal">
      <formula>"◯"</formula>
    </cfRule>
    <cfRule type="cellIs" dxfId="2686" priority="2657" operator="equal">
      <formula>"■"</formula>
    </cfRule>
    <cfRule type="cellIs" dxfId="2685" priority="2658" operator="equal">
      <formula>"▶"</formula>
    </cfRule>
    <cfRule type="cellIs" dxfId="2684" priority="2659" operator="equal">
      <formula>"✘"</formula>
    </cfRule>
    <cfRule type="cellIs" dxfId="2683" priority="2660" operator="equal">
      <formula>"✔"</formula>
    </cfRule>
  </conditionalFormatting>
  <conditionalFormatting sqref="BB17">
    <cfRule type="cellIs" dxfId="2682" priority="2647" operator="equal">
      <formula>"↻"</formula>
    </cfRule>
    <cfRule type="cellIs" dxfId="2681" priority="2648" operator="equal">
      <formula>"Ø"</formula>
    </cfRule>
    <cfRule type="cellIs" dxfId="2680" priority="2649" operator="equal">
      <formula>"◯"</formula>
    </cfRule>
    <cfRule type="cellIs" dxfId="2679" priority="2650" operator="equal">
      <formula>"■"</formula>
    </cfRule>
    <cfRule type="cellIs" dxfId="2678" priority="2651" operator="equal">
      <formula>"▶"</formula>
    </cfRule>
    <cfRule type="cellIs" dxfId="2677" priority="2652" operator="equal">
      <formula>"✘"</formula>
    </cfRule>
    <cfRule type="cellIs" dxfId="2676" priority="2653" operator="equal">
      <formula>"✔"</formula>
    </cfRule>
  </conditionalFormatting>
  <conditionalFormatting sqref="BD17">
    <cfRule type="cellIs" dxfId="2675" priority="2640" operator="equal">
      <formula>"↻"</formula>
    </cfRule>
    <cfRule type="cellIs" dxfId="2674" priority="2641" operator="equal">
      <formula>"Ø"</formula>
    </cfRule>
    <cfRule type="cellIs" dxfId="2673" priority="2642" operator="equal">
      <formula>"◯"</formula>
    </cfRule>
    <cfRule type="cellIs" dxfId="2672" priority="2643" operator="equal">
      <formula>"■"</formula>
    </cfRule>
    <cfRule type="cellIs" dxfId="2671" priority="2644" operator="equal">
      <formula>"▶"</formula>
    </cfRule>
    <cfRule type="cellIs" dxfId="2670" priority="2645" operator="equal">
      <formula>"✘"</formula>
    </cfRule>
    <cfRule type="cellIs" dxfId="2669" priority="2646" operator="equal">
      <formula>"✔"</formula>
    </cfRule>
  </conditionalFormatting>
  <conditionalFormatting sqref="BF17">
    <cfRule type="cellIs" dxfId="2668" priority="2633" operator="equal">
      <formula>"↻"</formula>
    </cfRule>
    <cfRule type="cellIs" dxfId="2667" priority="2634" operator="equal">
      <formula>"Ø"</formula>
    </cfRule>
    <cfRule type="cellIs" dxfId="2666" priority="2635" operator="equal">
      <formula>"◯"</formula>
    </cfRule>
    <cfRule type="cellIs" dxfId="2665" priority="2636" operator="equal">
      <formula>"■"</formula>
    </cfRule>
    <cfRule type="cellIs" dxfId="2664" priority="2637" operator="equal">
      <formula>"▶"</formula>
    </cfRule>
    <cfRule type="cellIs" dxfId="2663" priority="2638" operator="equal">
      <formula>"✘"</formula>
    </cfRule>
    <cfRule type="cellIs" dxfId="2662" priority="2639" operator="equal">
      <formula>"✔"</formula>
    </cfRule>
  </conditionalFormatting>
  <conditionalFormatting sqref="BH17">
    <cfRule type="cellIs" dxfId="2661" priority="2626" operator="equal">
      <formula>"↻"</formula>
    </cfRule>
    <cfRule type="cellIs" dxfId="2660" priority="2627" operator="equal">
      <formula>"Ø"</formula>
    </cfRule>
    <cfRule type="cellIs" dxfId="2659" priority="2628" operator="equal">
      <formula>"◯"</formula>
    </cfRule>
    <cfRule type="cellIs" dxfId="2658" priority="2629" operator="equal">
      <formula>"■"</formula>
    </cfRule>
    <cfRule type="cellIs" dxfId="2657" priority="2630" operator="equal">
      <formula>"▶"</formula>
    </cfRule>
    <cfRule type="cellIs" dxfId="2656" priority="2631" operator="equal">
      <formula>"✘"</formula>
    </cfRule>
    <cfRule type="cellIs" dxfId="2655" priority="2632" operator="equal">
      <formula>"✔"</formula>
    </cfRule>
  </conditionalFormatting>
  <conditionalFormatting sqref="BJ17">
    <cfRule type="cellIs" dxfId="2654" priority="2619" operator="equal">
      <formula>"↻"</formula>
    </cfRule>
    <cfRule type="cellIs" dxfId="2653" priority="2620" operator="equal">
      <formula>"Ø"</formula>
    </cfRule>
    <cfRule type="cellIs" dxfId="2652" priority="2621" operator="equal">
      <formula>"◯"</formula>
    </cfRule>
    <cfRule type="cellIs" dxfId="2651" priority="2622" operator="equal">
      <formula>"■"</formula>
    </cfRule>
    <cfRule type="cellIs" dxfId="2650" priority="2623" operator="equal">
      <formula>"▶"</formula>
    </cfRule>
    <cfRule type="cellIs" dxfId="2649" priority="2624" operator="equal">
      <formula>"✘"</formula>
    </cfRule>
    <cfRule type="cellIs" dxfId="2648" priority="2625" operator="equal">
      <formula>"✔"</formula>
    </cfRule>
  </conditionalFormatting>
  <conditionalFormatting sqref="BL17">
    <cfRule type="cellIs" dxfId="2647" priority="2612" operator="equal">
      <formula>"↻"</formula>
    </cfRule>
    <cfRule type="cellIs" dxfId="2646" priority="2613" operator="equal">
      <formula>"Ø"</formula>
    </cfRule>
    <cfRule type="cellIs" dxfId="2645" priority="2614" operator="equal">
      <formula>"◯"</formula>
    </cfRule>
    <cfRule type="cellIs" dxfId="2644" priority="2615" operator="equal">
      <formula>"■"</formula>
    </cfRule>
    <cfRule type="cellIs" dxfId="2643" priority="2616" operator="equal">
      <formula>"▶"</formula>
    </cfRule>
    <cfRule type="cellIs" dxfId="2642" priority="2617" operator="equal">
      <formula>"✘"</formula>
    </cfRule>
    <cfRule type="cellIs" dxfId="2641" priority="2618" operator="equal">
      <formula>"✔"</formula>
    </cfRule>
  </conditionalFormatting>
  <conditionalFormatting sqref="BN17">
    <cfRule type="cellIs" dxfId="2640" priority="2605" operator="equal">
      <formula>"↻"</formula>
    </cfRule>
    <cfRule type="cellIs" dxfId="2639" priority="2606" operator="equal">
      <formula>"Ø"</formula>
    </cfRule>
    <cfRule type="cellIs" dxfId="2638" priority="2607" operator="equal">
      <formula>"◯"</formula>
    </cfRule>
    <cfRule type="cellIs" dxfId="2637" priority="2608" operator="equal">
      <formula>"■"</formula>
    </cfRule>
    <cfRule type="cellIs" dxfId="2636" priority="2609" operator="equal">
      <formula>"▶"</formula>
    </cfRule>
    <cfRule type="cellIs" dxfId="2635" priority="2610" operator="equal">
      <formula>"✘"</formula>
    </cfRule>
    <cfRule type="cellIs" dxfId="2634" priority="2611" operator="equal">
      <formula>"✔"</formula>
    </cfRule>
  </conditionalFormatting>
  <conditionalFormatting sqref="F19">
    <cfRule type="cellIs" dxfId="2633" priority="2598" operator="equal">
      <formula>"↻"</formula>
    </cfRule>
    <cfRule type="cellIs" dxfId="2632" priority="2599" operator="equal">
      <formula>"Ø"</formula>
    </cfRule>
    <cfRule type="cellIs" dxfId="2631" priority="2600" operator="equal">
      <formula>"◯"</formula>
    </cfRule>
    <cfRule type="cellIs" dxfId="2630" priority="2601" operator="equal">
      <formula>"■"</formula>
    </cfRule>
    <cfRule type="cellIs" dxfId="2629" priority="2602" operator="equal">
      <formula>"▶"</formula>
    </cfRule>
    <cfRule type="cellIs" dxfId="2628" priority="2603" operator="equal">
      <formula>"✘"</formula>
    </cfRule>
    <cfRule type="cellIs" dxfId="2627" priority="2604" operator="equal">
      <formula>"✔"</formula>
    </cfRule>
  </conditionalFormatting>
  <conditionalFormatting sqref="H19">
    <cfRule type="cellIs" dxfId="2626" priority="2591" operator="equal">
      <formula>"↻"</formula>
    </cfRule>
    <cfRule type="cellIs" dxfId="2625" priority="2592" operator="equal">
      <formula>"Ø"</formula>
    </cfRule>
    <cfRule type="cellIs" dxfId="2624" priority="2593" operator="equal">
      <formula>"◯"</formula>
    </cfRule>
    <cfRule type="cellIs" dxfId="2623" priority="2594" operator="equal">
      <formula>"■"</formula>
    </cfRule>
    <cfRule type="cellIs" dxfId="2622" priority="2595" operator="equal">
      <formula>"▶"</formula>
    </cfRule>
    <cfRule type="cellIs" dxfId="2621" priority="2596" operator="equal">
      <formula>"✘"</formula>
    </cfRule>
    <cfRule type="cellIs" dxfId="2620" priority="2597" operator="equal">
      <formula>"✔"</formula>
    </cfRule>
  </conditionalFormatting>
  <conditionalFormatting sqref="J19">
    <cfRule type="cellIs" dxfId="2619" priority="2584" operator="equal">
      <formula>"↻"</formula>
    </cfRule>
    <cfRule type="cellIs" dxfId="2618" priority="2585" operator="equal">
      <formula>"Ø"</formula>
    </cfRule>
    <cfRule type="cellIs" dxfId="2617" priority="2586" operator="equal">
      <formula>"◯"</formula>
    </cfRule>
    <cfRule type="cellIs" dxfId="2616" priority="2587" operator="equal">
      <formula>"■"</formula>
    </cfRule>
    <cfRule type="cellIs" dxfId="2615" priority="2588" operator="equal">
      <formula>"▶"</formula>
    </cfRule>
    <cfRule type="cellIs" dxfId="2614" priority="2589" operator="equal">
      <formula>"✘"</formula>
    </cfRule>
    <cfRule type="cellIs" dxfId="2613" priority="2590" operator="equal">
      <formula>"✔"</formula>
    </cfRule>
  </conditionalFormatting>
  <conditionalFormatting sqref="L19">
    <cfRule type="cellIs" dxfId="2612" priority="2577" operator="equal">
      <formula>"↻"</formula>
    </cfRule>
    <cfRule type="cellIs" dxfId="2611" priority="2578" operator="equal">
      <formula>"Ø"</formula>
    </cfRule>
    <cfRule type="cellIs" dxfId="2610" priority="2579" operator="equal">
      <formula>"◯"</formula>
    </cfRule>
    <cfRule type="cellIs" dxfId="2609" priority="2580" operator="equal">
      <formula>"■"</formula>
    </cfRule>
    <cfRule type="cellIs" dxfId="2608" priority="2581" operator="equal">
      <formula>"▶"</formula>
    </cfRule>
    <cfRule type="cellIs" dxfId="2607" priority="2582" operator="equal">
      <formula>"✘"</formula>
    </cfRule>
    <cfRule type="cellIs" dxfId="2606" priority="2583" operator="equal">
      <formula>"✔"</formula>
    </cfRule>
  </conditionalFormatting>
  <conditionalFormatting sqref="N19">
    <cfRule type="cellIs" dxfId="2605" priority="2570" operator="equal">
      <formula>"↻"</formula>
    </cfRule>
    <cfRule type="cellIs" dxfId="2604" priority="2571" operator="equal">
      <formula>"Ø"</formula>
    </cfRule>
    <cfRule type="cellIs" dxfId="2603" priority="2572" operator="equal">
      <formula>"◯"</formula>
    </cfRule>
    <cfRule type="cellIs" dxfId="2602" priority="2573" operator="equal">
      <formula>"■"</formula>
    </cfRule>
    <cfRule type="cellIs" dxfId="2601" priority="2574" operator="equal">
      <formula>"▶"</formula>
    </cfRule>
    <cfRule type="cellIs" dxfId="2600" priority="2575" operator="equal">
      <formula>"✘"</formula>
    </cfRule>
    <cfRule type="cellIs" dxfId="2599" priority="2576" operator="equal">
      <formula>"✔"</formula>
    </cfRule>
  </conditionalFormatting>
  <conditionalFormatting sqref="P19">
    <cfRule type="cellIs" dxfId="2598" priority="2563" operator="equal">
      <formula>"↻"</formula>
    </cfRule>
    <cfRule type="cellIs" dxfId="2597" priority="2564" operator="equal">
      <formula>"Ø"</formula>
    </cfRule>
    <cfRule type="cellIs" dxfId="2596" priority="2565" operator="equal">
      <formula>"◯"</formula>
    </cfRule>
    <cfRule type="cellIs" dxfId="2595" priority="2566" operator="equal">
      <formula>"■"</formula>
    </cfRule>
    <cfRule type="cellIs" dxfId="2594" priority="2567" operator="equal">
      <formula>"▶"</formula>
    </cfRule>
    <cfRule type="cellIs" dxfId="2593" priority="2568" operator="equal">
      <formula>"✘"</formula>
    </cfRule>
    <cfRule type="cellIs" dxfId="2592" priority="2569" operator="equal">
      <formula>"✔"</formula>
    </cfRule>
  </conditionalFormatting>
  <conditionalFormatting sqref="R19">
    <cfRule type="cellIs" dxfId="2591" priority="2556" operator="equal">
      <formula>"↻"</formula>
    </cfRule>
    <cfRule type="cellIs" dxfId="2590" priority="2557" operator="equal">
      <formula>"Ø"</formula>
    </cfRule>
    <cfRule type="cellIs" dxfId="2589" priority="2558" operator="equal">
      <formula>"◯"</formula>
    </cfRule>
    <cfRule type="cellIs" dxfId="2588" priority="2559" operator="equal">
      <formula>"■"</formula>
    </cfRule>
    <cfRule type="cellIs" dxfId="2587" priority="2560" operator="equal">
      <formula>"▶"</formula>
    </cfRule>
    <cfRule type="cellIs" dxfId="2586" priority="2561" operator="equal">
      <formula>"✘"</formula>
    </cfRule>
    <cfRule type="cellIs" dxfId="2585" priority="2562" operator="equal">
      <formula>"✔"</formula>
    </cfRule>
  </conditionalFormatting>
  <conditionalFormatting sqref="T19">
    <cfRule type="cellIs" dxfId="2584" priority="2549" operator="equal">
      <formula>"↻"</formula>
    </cfRule>
    <cfRule type="cellIs" dxfId="2583" priority="2550" operator="equal">
      <formula>"Ø"</formula>
    </cfRule>
    <cfRule type="cellIs" dxfId="2582" priority="2551" operator="equal">
      <formula>"◯"</formula>
    </cfRule>
    <cfRule type="cellIs" dxfId="2581" priority="2552" operator="equal">
      <formula>"■"</formula>
    </cfRule>
    <cfRule type="cellIs" dxfId="2580" priority="2553" operator="equal">
      <formula>"▶"</formula>
    </cfRule>
    <cfRule type="cellIs" dxfId="2579" priority="2554" operator="equal">
      <formula>"✘"</formula>
    </cfRule>
    <cfRule type="cellIs" dxfId="2578" priority="2555" operator="equal">
      <formula>"✔"</formula>
    </cfRule>
  </conditionalFormatting>
  <conditionalFormatting sqref="V19">
    <cfRule type="cellIs" dxfId="2577" priority="2542" operator="equal">
      <formula>"↻"</formula>
    </cfRule>
    <cfRule type="cellIs" dxfId="2576" priority="2543" operator="equal">
      <formula>"Ø"</formula>
    </cfRule>
    <cfRule type="cellIs" dxfId="2575" priority="2544" operator="equal">
      <formula>"◯"</formula>
    </cfRule>
    <cfRule type="cellIs" dxfId="2574" priority="2545" operator="equal">
      <formula>"■"</formula>
    </cfRule>
    <cfRule type="cellIs" dxfId="2573" priority="2546" operator="equal">
      <formula>"▶"</formula>
    </cfRule>
    <cfRule type="cellIs" dxfId="2572" priority="2547" operator="equal">
      <formula>"✘"</formula>
    </cfRule>
    <cfRule type="cellIs" dxfId="2571" priority="2548" operator="equal">
      <formula>"✔"</formula>
    </cfRule>
  </conditionalFormatting>
  <conditionalFormatting sqref="X19">
    <cfRule type="cellIs" dxfId="2570" priority="2535" operator="equal">
      <formula>"↻"</formula>
    </cfRule>
    <cfRule type="cellIs" dxfId="2569" priority="2536" operator="equal">
      <formula>"Ø"</formula>
    </cfRule>
    <cfRule type="cellIs" dxfId="2568" priority="2537" operator="equal">
      <formula>"◯"</formula>
    </cfRule>
    <cfRule type="cellIs" dxfId="2567" priority="2538" operator="equal">
      <formula>"■"</formula>
    </cfRule>
    <cfRule type="cellIs" dxfId="2566" priority="2539" operator="equal">
      <formula>"▶"</formula>
    </cfRule>
    <cfRule type="cellIs" dxfId="2565" priority="2540" operator="equal">
      <formula>"✘"</formula>
    </cfRule>
    <cfRule type="cellIs" dxfId="2564" priority="2541" operator="equal">
      <formula>"✔"</formula>
    </cfRule>
  </conditionalFormatting>
  <conditionalFormatting sqref="Z19">
    <cfRule type="cellIs" dxfId="2563" priority="2528" operator="equal">
      <formula>"↻"</formula>
    </cfRule>
    <cfRule type="cellIs" dxfId="2562" priority="2529" operator="equal">
      <formula>"Ø"</formula>
    </cfRule>
    <cfRule type="cellIs" dxfId="2561" priority="2530" operator="equal">
      <formula>"◯"</formula>
    </cfRule>
    <cfRule type="cellIs" dxfId="2560" priority="2531" operator="equal">
      <formula>"■"</formula>
    </cfRule>
    <cfRule type="cellIs" dxfId="2559" priority="2532" operator="equal">
      <formula>"▶"</formula>
    </cfRule>
    <cfRule type="cellIs" dxfId="2558" priority="2533" operator="equal">
      <formula>"✘"</formula>
    </cfRule>
    <cfRule type="cellIs" dxfId="2557" priority="2534" operator="equal">
      <formula>"✔"</formula>
    </cfRule>
  </conditionalFormatting>
  <conditionalFormatting sqref="AB19">
    <cfRule type="cellIs" dxfId="2556" priority="2521" operator="equal">
      <formula>"↻"</formula>
    </cfRule>
    <cfRule type="cellIs" dxfId="2555" priority="2522" operator="equal">
      <formula>"Ø"</formula>
    </cfRule>
    <cfRule type="cellIs" dxfId="2554" priority="2523" operator="equal">
      <formula>"◯"</formula>
    </cfRule>
    <cfRule type="cellIs" dxfId="2553" priority="2524" operator="equal">
      <formula>"■"</formula>
    </cfRule>
    <cfRule type="cellIs" dxfId="2552" priority="2525" operator="equal">
      <formula>"▶"</formula>
    </cfRule>
    <cfRule type="cellIs" dxfId="2551" priority="2526" operator="equal">
      <formula>"✘"</formula>
    </cfRule>
    <cfRule type="cellIs" dxfId="2550" priority="2527" operator="equal">
      <formula>"✔"</formula>
    </cfRule>
  </conditionalFormatting>
  <conditionalFormatting sqref="AD19">
    <cfRule type="cellIs" dxfId="2549" priority="2514" operator="equal">
      <formula>"↻"</formula>
    </cfRule>
    <cfRule type="cellIs" dxfId="2548" priority="2515" operator="equal">
      <formula>"Ø"</formula>
    </cfRule>
    <cfRule type="cellIs" dxfId="2547" priority="2516" operator="equal">
      <formula>"◯"</formula>
    </cfRule>
    <cfRule type="cellIs" dxfId="2546" priority="2517" operator="equal">
      <formula>"■"</formula>
    </cfRule>
    <cfRule type="cellIs" dxfId="2545" priority="2518" operator="equal">
      <formula>"▶"</formula>
    </cfRule>
    <cfRule type="cellIs" dxfId="2544" priority="2519" operator="equal">
      <formula>"✘"</formula>
    </cfRule>
    <cfRule type="cellIs" dxfId="2543" priority="2520" operator="equal">
      <formula>"✔"</formula>
    </cfRule>
  </conditionalFormatting>
  <conditionalFormatting sqref="AF19">
    <cfRule type="cellIs" dxfId="2542" priority="2507" operator="equal">
      <formula>"↻"</formula>
    </cfRule>
    <cfRule type="cellIs" dxfId="2541" priority="2508" operator="equal">
      <formula>"Ø"</formula>
    </cfRule>
    <cfRule type="cellIs" dxfId="2540" priority="2509" operator="equal">
      <formula>"◯"</formula>
    </cfRule>
    <cfRule type="cellIs" dxfId="2539" priority="2510" operator="equal">
      <formula>"■"</formula>
    </cfRule>
    <cfRule type="cellIs" dxfId="2538" priority="2511" operator="equal">
      <formula>"▶"</formula>
    </cfRule>
    <cfRule type="cellIs" dxfId="2537" priority="2512" operator="equal">
      <formula>"✘"</formula>
    </cfRule>
    <cfRule type="cellIs" dxfId="2536" priority="2513" operator="equal">
      <formula>"✔"</formula>
    </cfRule>
  </conditionalFormatting>
  <conditionalFormatting sqref="AH19">
    <cfRule type="cellIs" dxfId="2535" priority="2500" operator="equal">
      <formula>"↻"</formula>
    </cfRule>
    <cfRule type="cellIs" dxfId="2534" priority="2501" operator="equal">
      <formula>"Ø"</formula>
    </cfRule>
    <cfRule type="cellIs" dxfId="2533" priority="2502" operator="equal">
      <formula>"◯"</formula>
    </cfRule>
    <cfRule type="cellIs" dxfId="2532" priority="2503" operator="equal">
      <formula>"■"</formula>
    </cfRule>
    <cfRule type="cellIs" dxfId="2531" priority="2504" operator="equal">
      <formula>"▶"</formula>
    </cfRule>
    <cfRule type="cellIs" dxfId="2530" priority="2505" operator="equal">
      <formula>"✘"</formula>
    </cfRule>
    <cfRule type="cellIs" dxfId="2529" priority="2506" operator="equal">
      <formula>"✔"</formula>
    </cfRule>
  </conditionalFormatting>
  <conditionalFormatting sqref="AJ19">
    <cfRule type="cellIs" dxfId="2528" priority="2493" operator="equal">
      <formula>"↻"</formula>
    </cfRule>
    <cfRule type="cellIs" dxfId="2527" priority="2494" operator="equal">
      <formula>"Ø"</formula>
    </cfRule>
    <cfRule type="cellIs" dxfId="2526" priority="2495" operator="equal">
      <formula>"◯"</formula>
    </cfRule>
    <cfRule type="cellIs" dxfId="2525" priority="2496" operator="equal">
      <formula>"■"</formula>
    </cfRule>
    <cfRule type="cellIs" dxfId="2524" priority="2497" operator="equal">
      <formula>"▶"</formula>
    </cfRule>
    <cfRule type="cellIs" dxfId="2523" priority="2498" operator="equal">
      <formula>"✘"</formula>
    </cfRule>
    <cfRule type="cellIs" dxfId="2522" priority="2499" operator="equal">
      <formula>"✔"</formula>
    </cfRule>
  </conditionalFormatting>
  <conditionalFormatting sqref="AL19">
    <cfRule type="cellIs" dxfId="2521" priority="2486" operator="equal">
      <formula>"↻"</formula>
    </cfRule>
    <cfRule type="cellIs" dxfId="2520" priority="2487" operator="equal">
      <formula>"Ø"</formula>
    </cfRule>
    <cfRule type="cellIs" dxfId="2519" priority="2488" operator="equal">
      <formula>"◯"</formula>
    </cfRule>
    <cfRule type="cellIs" dxfId="2518" priority="2489" operator="equal">
      <formula>"■"</formula>
    </cfRule>
    <cfRule type="cellIs" dxfId="2517" priority="2490" operator="equal">
      <formula>"▶"</formula>
    </cfRule>
    <cfRule type="cellIs" dxfId="2516" priority="2491" operator="equal">
      <formula>"✘"</formula>
    </cfRule>
    <cfRule type="cellIs" dxfId="2515" priority="2492" operator="equal">
      <formula>"✔"</formula>
    </cfRule>
  </conditionalFormatting>
  <conditionalFormatting sqref="AN19">
    <cfRule type="cellIs" dxfId="2514" priority="2479" operator="equal">
      <formula>"↻"</formula>
    </cfRule>
    <cfRule type="cellIs" dxfId="2513" priority="2480" operator="equal">
      <formula>"Ø"</formula>
    </cfRule>
    <cfRule type="cellIs" dxfId="2512" priority="2481" operator="equal">
      <formula>"◯"</formula>
    </cfRule>
    <cfRule type="cellIs" dxfId="2511" priority="2482" operator="equal">
      <formula>"■"</formula>
    </cfRule>
    <cfRule type="cellIs" dxfId="2510" priority="2483" operator="equal">
      <formula>"▶"</formula>
    </cfRule>
    <cfRule type="cellIs" dxfId="2509" priority="2484" operator="equal">
      <formula>"✘"</formula>
    </cfRule>
    <cfRule type="cellIs" dxfId="2508" priority="2485" operator="equal">
      <formula>"✔"</formula>
    </cfRule>
  </conditionalFormatting>
  <conditionalFormatting sqref="AP19">
    <cfRule type="cellIs" dxfId="2507" priority="2472" operator="equal">
      <formula>"↻"</formula>
    </cfRule>
    <cfRule type="cellIs" dxfId="2506" priority="2473" operator="equal">
      <formula>"Ø"</formula>
    </cfRule>
    <cfRule type="cellIs" dxfId="2505" priority="2474" operator="equal">
      <formula>"◯"</formula>
    </cfRule>
    <cfRule type="cellIs" dxfId="2504" priority="2475" operator="equal">
      <formula>"■"</formula>
    </cfRule>
    <cfRule type="cellIs" dxfId="2503" priority="2476" operator="equal">
      <formula>"▶"</formula>
    </cfRule>
    <cfRule type="cellIs" dxfId="2502" priority="2477" operator="equal">
      <formula>"✘"</formula>
    </cfRule>
    <cfRule type="cellIs" dxfId="2501" priority="2478" operator="equal">
      <formula>"✔"</formula>
    </cfRule>
  </conditionalFormatting>
  <conditionalFormatting sqref="AR19">
    <cfRule type="cellIs" dxfId="2500" priority="2465" operator="equal">
      <formula>"↻"</formula>
    </cfRule>
    <cfRule type="cellIs" dxfId="2499" priority="2466" operator="equal">
      <formula>"Ø"</formula>
    </cfRule>
    <cfRule type="cellIs" dxfId="2498" priority="2467" operator="equal">
      <formula>"◯"</formula>
    </cfRule>
    <cfRule type="cellIs" dxfId="2497" priority="2468" operator="equal">
      <formula>"■"</formula>
    </cfRule>
    <cfRule type="cellIs" dxfId="2496" priority="2469" operator="equal">
      <formula>"▶"</formula>
    </cfRule>
    <cfRule type="cellIs" dxfId="2495" priority="2470" operator="equal">
      <formula>"✘"</formula>
    </cfRule>
    <cfRule type="cellIs" dxfId="2494" priority="2471" operator="equal">
      <formula>"✔"</formula>
    </cfRule>
  </conditionalFormatting>
  <conditionalFormatting sqref="AT19">
    <cfRule type="cellIs" dxfId="2493" priority="2458" operator="equal">
      <formula>"↻"</formula>
    </cfRule>
    <cfRule type="cellIs" dxfId="2492" priority="2459" operator="equal">
      <formula>"Ø"</formula>
    </cfRule>
    <cfRule type="cellIs" dxfId="2491" priority="2460" operator="equal">
      <formula>"◯"</formula>
    </cfRule>
    <cfRule type="cellIs" dxfId="2490" priority="2461" operator="equal">
      <formula>"■"</formula>
    </cfRule>
    <cfRule type="cellIs" dxfId="2489" priority="2462" operator="equal">
      <formula>"▶"</formula>
    </cfRule>
    <cfRule type="cellIs" dxfId="2488" priority="2463" operator="equal">
      <formula>"✘"</formula>
    </cfRule>
    <cfRule type="cellIs" dxfId="2487" priority="2464" operator="equal">
      <formula>"✔"</formula>
    </cfRule>
  </conditionalFormatting>
  <conditionalFormatting sqref="AV19">
    <cfRule type="cellIs" dxfId="2486" priority="2451" operator="equal">
      <formula>"↻"</formula>
    </cfRule>
    <cfRule type="cellIs" dxfId="2485" priority="2452" operator="equal">
      <formula>"Ø"</formula>
    </cfRule>
    <cfRule type="cellIs" dxfId="2484" priority="2453" operator="equal">
      <formula>"◯"</formula>
    </cfRule>
    <cfRule type="cellIs" dxfId="2483" priority="2454" operator="equal">
      <formula>"■"</formula>
    </cfRule>
    <cfRule type="cellIs" dxfId="2482" priority="2455" operator="equal">
      <formula>"▶"</formula>
    </cfRule>
    <cfRule type="cellIs" dxfId="2481" priority="2456" operator="equal">
      <formula>"✘"</formula>
    </cfRule>
    <cfRule type="cellIs" dxfId="2480" priority="2457" operator="equal">
      <formula>"✔"</formula>
    </cfRule>
  </conditionalFormatting>
  <conditionalFormatting sqref="AX19">
    <cfRule type="cellIs" dxfId="2479" priority="2444" operator="equal">
      <formula>"↻"</formula>
    </cfRule>
    <cfRule type="cellIs" dxfId="2478" priority="2445" operator="equal">
      <formula>"Ø"</formula>
    </cfRule>
    <cfRule type="cellIs" dxfId="2477" priority="2446" operator="equal">
      <formula>"◯"</formula>
    </cfRule>
    <cfRule type="cellIs" dxfId="2476" priority="2447" operator="equal">
      <formula>"■"</formula>
    </cfRule>
    <cfRule type="cellIs" dxfId="2475" priority="2448" operator="equal">
      <formula>"▶"</formula>
    </cfRule>
    <cfRule type="cellIs" dxfId="2474" priority="2449" operator="equal">
      <formula>"✘"</formula>
    </cfRule>
    <cfRule type="cellIs" dxfId="2473" priority="2450" operator="equal">
      <formula>"✔"</formula>
    </cfRule>
  </conditionalFormatting>
  <conditionalFormatting sqref="AZ19">
    <cfRule type="cellIs" dxfId="2472" priority="2437" operator="equal">
      <formula>"↻"</formula>
    </cfRule>
    <cfRule type="cellIs" dxfId="2471" priority="2438" operator="equal">
      <formula>"Ø"</formula>
    </cfRule>
    <cfRule type="cellIs" dxfId="2470" priority="2439" operator="equal">
      <formula>"◯"</formula>
    </cfRule>
    <cfRule type="cellIs" dxfId="2469" priority="2440" operator="equal">
      <formula>"■"</formula>
    </cfRule>
    <cfRule type="cellIs" dxfId="2468" priority="2441" operator="equal">
      <formula>"▶"</formula>
    </cfRule>
    <cfRule type="cellIs" dxfId="2467" priority="2442" operator="equal">
      <formula>"✘"</formula>
    </cfRule>
    <cfRule type="cellIs" dxfId="2466" priority="2443" operator="equal">
      <formula>"✔"</formula>
    </cfRule>
  </conditionalFormatting>
  <conditionalFormatting sqref="BB19">
    <cfRule type="cellIs" dxfId="2465" priority="2430" operator="equal">
      <formula>"↻"</formula>
    </cfRule>
    <cfRule type="cellIs" dxfId="2464" priority="2431" operator="equal">
      <formula>"Ø"</formula>
    </cfRule>
    <cfRule type="cellIs" dxfId="2463" priority="2432" operator="equal">
      <formula>"◯"</formula>
    </cfRule>
    <cfRule type="cellIs" dxfId="2462" priority="2433" operator="equal">
      <formula>"■"</formula>
    </cfRule>
    <cfRule type="cellIs" dxfId="2461" priority="2434" operator="equal">
      <formula>"▶"</formula>
    </cfRule>
    <cfRule type="cellIs" dxfId="2460" priority="2435" operator="equal">
      <formula>"✘"</formula>
    </cfRule>
    <cfRule type="cellIs" dxfId="2459" priority="2436" operator="equal">
      <formula>"✔"</formula>
    </cfRule>
  </conditionalFormatting>
  <conditionalFormatting sqref="BD19">
    <cfRule type="cellIs" dxfId="2458" priority="2423" operator="equal">
      <formula>"↻"</formula>
    </cfRule>
    <cfRule type="cellIs" dxfId="2457" priority="2424" operator="equal">
      <formula>"Ø"</formula>
    </cfRule>
    <cfRule type="cellIs" dxfId="2456" priority="2425" operator="equal">
      <formula>"◯"</formula>
    </cfRule>
    <cfRule type="cellIs" dxfId="2455" priority="2426" operator="equal">
      <formula>"■"</formula>
    </cfRule>
    <cfRule type="cellIs" dxfId="2454" priority="2427" operator="equal">
      <formula>"▶"</formula>
    </cfRule>
    <cfRule type="cellIs" dxfId="2453" priority="2428" operator="equal">
      <formula>"✘"</formula>
    </cfRule>
    <cfRule type="cellIs" dxfId="2452" priority="2429" operator="equal">
      <formula>"✔"</formula>
    </cfRule>
  </conditionalFormatting>
  <conditionalFormatting sqref="BF19">
    <cfRule type="cellIs" dxfId="2451" priority="2416" operator="equal">
      <formula>"↻"</formula>
    </cfRule>
    <cfRule type="cellIs" dxfId="2450" priority="2417" operator="equal">
      <formula>"Ø"</formula>
    </cfRule>
    <cfRule type="cellIs" dxfId="2449" priority="2418" operator="equal">
      <formula>"◯"</formula>
    </cfRule>
    <cfRule type="cellIs" dxfId="2448" priority="2419" operator="equal">
      <formula>"■"</formula>
    </cfRule>
    <cfRule type="cellIs" dxfId="2447" priority="2420" operator="equal">
      <formula>"▶"</formula>
    </cfRule>
    <cfRule type="cellIs" dxfId="2446" priority="2421" operator="equal">
      <formula>"✘"</formula>
    </cfRule>
    <cfRule type="cellIs" dxfId="2445" priority="2422" operator="equal">
      <formula>"✔"</formula>
    </cfRule>
  </conditionalFormatting>
  <conditionalFormatting sqref="BH19">
    <cfRule type="cellIs" dxfId="2444" priority="2409" operator="equal">
      <formula>"↻"</formula>
    </cfRule>
    <cfRule type="cellIs" dxfId="2443" priority="2410" operator="equal">
      <formula>"Ø"</formula>
    </cfRule>
    <cfRule type="cellIs" dxfId="2442" priority="2411" operator="equal">
      <formula>"◯"</formula>
    </cfRule>
    <cfRule type="cellIs" dxfId="2441" priority="2412" operator="equal">
      <formula>"■"</formula>
    </cfRule>
    <cfRule type="cellIs" dxfId="2440" priority="2413" operator="equal">
      <formula>"▶"</formula>
    </cfRule>
    <cfRule type="cellIs" dxfId="2439" priority="2414" operator="equal">
      <formula>"✘"</formula>
    </cfRule>
    <cfRule type="cellIs" dxfId="2438" priority="2415" operator="equal">
      <formula>"✔"</formula>
    </cfRule>
  </conditionalFormatting>
  <conditionalFormatting sqref="BJ19">
    <cfRule type="cellIs" dxfId="2437" priority="2402" operator="equal">
      <formula>"↻"</formula>
    </cfRule>
    <cfRule type="cellIs" dxfId="2436" priority="2403" operator="equal">
      <formula>"Ø"</formula>
    </cfRule>
    <cfRule type="cellIs" dxfId="2435" priority="2404" operator="equal">
      <formula>"◯"</formula>
    </cfRule>
    <cfRule type="cellIs" dxfId="2434" priority="2405" operator="equal">
      <formula>"■"</formula>
    </cfRule>
    <cfRule type="cellIs" dxfId="2433" priority="2406" operator="equal">
      <formula>"▶"</formula>
    </cfRule>
    <cfRule type="cellIs" dxfId="2432" priority="2407" operator="equal">
      <formula>"✘"</formula>
    </cfRule>
    <cfRule type="cellIs" dxfId="2431" priority="2408" operator="equal">
      <formula>"✔"</formula>
    </cfRule>
  </conditionalFormatting>
  <conditionalFormatting sqref="BL19">
    <cfRule type="cellIs" dxfId="2430" priority="2395" operator="equal">
      <formula>"↻"</formula>
    </cfRule>
    <cfRule type="cellIs" dxfId="2429" priority="2396" operator="equal">
      <formula>"Ø"</formula>
    </cfRule>
    <cfRule type="cellIs" dxfId="2428" priority="2397" operator="equal">
      <formula>"◯"</formula>
    </cfRule>
    <cfRule type="cellIs" dxfId="2427" priority="2398" operator="equal">
      <formula>"■"</formula>
    </cfRule>
    <cfRule type="cellIs" dxfId="2426" priority="2399" operator="equal">
      <formula>"▶"</formula>
    </cfRule>
    <cfRule type="cellIs" dxfId="2425" priority="2400" operator="equal">
      <formula>"✘"</formula>
    </cfRule>
    <cfRule type="cellIs" dxfId="2424" priority="2401" operator="equal">
      <formula>"✔"</formula>
    </cfRule>
  </conditionalFormatting>
  <conditionalFormatting sqref="BN19">
    <cfRule type="cellIs" dxfId="2423" priority="2388" operator="equal">
      <formula>"↻"</formula>
    </cfRule>
    <cfRule type="cellIs" dxfId="2422" priority="2389" operator="equal">
      <formula>"Ø"</formula>
    </cfRule>
    <cfRule type="cellIs" dxfId="2421" priority="2390" operator="equal">
      <formula>"◯"</formula>
    </cfRule>
    <cfRule type="cellIs" dxfId="2420" priority="2391" operator="equal">
      <formula>"■"</formula>
    </cfRule>
    <cfRule type="cellIs" dxfId="2419" priority="2392" operator="equal">
      <formula>"▶"</formula>
    </cfRule>
    <cfRule type="cellIs" dxfId="2418" priority="2393" operator="equal">
      <formula>"✘"</formula>
    </cfRule>
    <cfRule type="cellIs" dxfId="2417" priority="2394" operator="equal">
      <formula>"✔"</formula>
    </cfRule>
  </conditionalFormatting>
  <conditionalFormatting sqref="F21">
    <cfRule type="cellIs" dxfId="2416" priority="2381" operator="equal">
      <formula>"↻"</formula>
    </cfRule>
    <cfRule type="cellIs" dxfId="2415" priority="2382" operator="equal">
      <formula>"Ø"</formula>
    </cfRule>
    <cfRule type="cellIs" dxfId="2414" priority="2383" operator="equal">
      <formula>"◯"</formula>
    </cfRule>
    <cfRule type="cellIs" dxfId="2413" priority="2384" operator="equal">
      <formula>"■"</formula>
    </cfRule>
    <cfRule type="cellIs" dxfId="2412" priority="2385" operator="equal">
      <formula>"▶"</formula>
    </cfRule>
    <cfRule type="cellIs" dxfId="2411" priority="2386" operator="equal">
      <formula>"✘"</formula>
    </cfRule>
    <cfRule type="cellIs" dxfId="2410" priority="2387" operator="equal">
      <formula>"✔"</formula>
    </cfRule>
  </conditionalFormatting>
  <conditionalFormatting sqref="H21">
    <cfRule type="cellIs" dxfId="2409" priority="2374" operator="equal">
      <formula>"↻"</formula>
    </cfRule>
    <cfRule type="cellIs" dxfId="2408" priority="2375" operator="equal">
      <formula>"Ø"</formula>
    </cfRule>
    <cfRule type="cellIs" dxfId="2407" priority="2376" operator="equal">
      <formula>"◯"</formula>
    </cfRule>
    <cfRule type="cellIs" dxfId="2406" priority="2377" operator="equal">
      <formula>"■"</formula>
    </cfRule>
    <cfRule type="cellIs" dxfId="2405" priority="2378" operator="equal">
      <formula>"▶"</formula>
    </cfRule>
    <cfRule type="cellIs" dxfId="2404" priority="2379" operator="equal">
      <formula>"✘"</formula>
    </cfRule>
    <cfRule type="cellIs" dxfId="2403" priority="2380" operator="equal">
      <formula>"✔"</formula>
    </cfRule>
  </conditionalFormatting>
  <conditionalFormatting sqref="J21">
    <cfRule type="cellIs" dxfId="2402" priority="2367" operator="equal">
      <formula>"↻"</formula>
    </cfRule>
    <cfRule type="cellIs" dxfId="2401" priority="2368" operator="equal">
      <formula>"Ø"</formula>
    </cfRule>
    <cfRule type="cellIs" dxfId="2400" priority="2369" operator="equal">
      <formula>"◯"</formula>
    </cfRule>
    <cfRule type="cellIs" dxfId="2399" priority="2370" operator="equal">
      <formula>"■"</formula>
    </cfRule>
    <cfRule type="cellIs" dxfId="2398" priority="2371" operator="equal">
      <formula>"▶"</formula>
    </cfRule>
    <cfRule type="cellIs" dxfId="2397" priority="2372" operator="equal">
      <formula>"✘"</formula>
    </cfRule>
    <cfRule type="cellIs" dxfId="2396" priority="2373" operator="equal">
      <formula>"✔"</formula>
    </cfRule>
  </conditionalFormatting>
  <conditionalFormatting sqref="L21">
    <cfRule type="cellIs" dxfId="2395" priority="2360" operator="equal">
      <formula>"↻"</formula>
    </cfRule>
    <cfRule type="cellIs" dxfId="2394" priority="2361" operator="equal">
      <formula>"Ø"</formula>
    </cfRule>
    <cfRule type="cellIs" dxfId="2393" priority="2362" operator="equal">
      <formula>"◯"</formula>
    </cfRule>
    <cfRule type="cellIs" dxfId="2392" priority="2363" operator="equal">
      <formula>"■"</formula>
    </cfRule>
    <cfRule type="cellIs" dxfId="2391" priority="2364" operator="equal">
      <formula>"▶"</formula>
    </cfRule>
    <cfRule type="cellIs" dxfId="2390" priority="2365" operator="equal">
      <formula>"✘"</formula>
    </cfRule>
    <cfRule type="cellIs" dxfId="2389" priority="2366" operator="equal">
      <formula>"✔"</formula>
    </cfRule>
  </conditionalFormatting>
  <conditionalFormatting sqref="N21">
    <cfRule type="cellIs" dxfId="2388" priority="2353" operator="equal">
      <formula>"↻"</formula>
    </cfRule>
    <cfRule type="cellIs" dxfId="2387" priority="2354" operator="equal">
      <formula>"Ø"</formula>
    </cfRule>
    <cfRule type="cellIs" dxfId="2386" priority="2355" operator="equal">
      <formula>"◯"</formula>
    </cfRule>
    <cfRule type="cellIs" dxfId="2385" priority="2356" operator="equal">
      <formula>"■"</formula>
    </cfRule>
    <cfRule type="cellIs" dxfId="2384" priority="2357" operator="equal">
      <formula>"▶"</formula>
    </cfRule>
    <cfRule type="cellIs" dxfId="2383" priority="2358" operator="equal">
      <formula>"✘"</formula>
    </cfRule>
    <cfRule type="cellIs" dxfId="2382" priority="2359" operator="equal">
      <formula>"✔"</formula>
    </cfRule>
  </conditionalFormatting>
  <conditionalFormatting sqref="P21">
    <cfRule type="cellIs" dxfId="2381" priority="2346" operator="equal">
      <formula>"↻"</formula>
    </cfRule>
    <cfRule type="cellIs" dxfId="2380" priority="2347" operator="equal">
      <formula>"Ø"</formula>
    </cfRule>
    <cfRule type="cellIs" dxfId="2379" priority="2348" operator="equal">
      <formula>"◯"</formula>
    </cfRule>
    <cfRule type="cellIs" dxfId="2378" priority="2349" operator="equal">
      <formula>"■"</formula>
    </cfRule>
    <cfRule type="cellIs" dxfId="2377" priority="2350" operator="equal">
      <formula>"▶"</formula>
    </cfRule>
    <cfRule type="cellIs" dxfId="2376" priority="2351" operator="equal">
      <formula>"✘"</formula>
    </cfRule>
    <cfRule type="cellIs" dxfId="2375" priority="2352" operator="equal">
      <formula>"✔"</formula>
    </cfRule>
  </conditionalFormatting>
  <conditionalFormatting sqref="R21">
    <cfRule type="cellIs" dxfId="2374" priority="2339" operator="equal">
      <formula>"↻"</formula>
    </cfRule>
    <cfRule type="cellIs" dxfId="2373" priority="2340" operator="equal">
      <formula>"Ø"</formula>
    </cfRule>
    <cfRule type="cellIs" dxfId="2372" priority="2341" operator="equal">
      <formula>"◯"</formula>
    </cfRule>
    <cfRule type="cellIs" dxfId="2371" priority="2342" operator="equal">
      <formula>"■"</formula>
    </cfRule>
    <cfRule type="cellIs" dxfId="2370" priority="2343" operator="equal">
      <formula>"▶"</formula>
    </cfRule>
    <cfRule type="cellIs" dxfId="2369" priority="2344" operator="equal">
      <formula>"✘"</formula>
    </cfRule>
    <cfRule type="cellIs" dxfId="2368" priority="2345" operator="equal">
      <formula>"✔"</formula>
    </cfRule>
  </conditionalFormatting>
  <conditionalFormatting sqref="T21">
    <cfRule type="cellIs" dxfId="2367" priority="2332" operator="equal">
      <formula>"↻"</formula>
    </cfRule>
    <cfRule type="cellIs" dxfId="2366" priority="2333" operator="equal">
      <formula>"Ø"</formula>
    </cfRule>
    <cfRule type="cellIs" dxfId="2365" priority="2334" operator="equal">
      <formula>"◯"</formula>
    </cfRule>
    <cfRule type="cellIs" dxfId="2364" priority="2335" operator="equal">
      <formula>"■"</formula>
    </cfRule>
    <cfRule type="cellIs" dxfId="2363" priority="2336" operator="equal">
      <formula>"▶"</formula>
    </cfRule>
    <cfRule type="cellIs" dxfId="2362" priority="2337" operator="equal">
      <formula>"✘"</formula>
    </cfRule>
    <cfRule type="cellIs" dxfId="2361" priority="2338" operator="equal">
      <formula>"✔"</formula>
    </cfRule>
  </conditionalFormatting>
  <conditionalFormatting sqref="V21">
    <cfRule type="cellIs" dxfId="2360" priority="2325" operator="equal">
      <formula>"↻"</formula>
    </cfRule>
    <cfRule type="cellIs" dxfId="2359" priority="2326" operator="equal">
      <formula>"Ø"</formula>
    </cfRule>
    <cfRule type="cellIs" dxfId="2358" priority="2327" operator="equal">
      <formula>"◯"</formula>
    </cfRule>
    <cfRule type="cellIs" dxfId="2357" priority="2328" operator="equal">
      <formula>"■"</formula>
    </cfRule>
    <cfRule type="cellIs" dxfId="2356" priority="2329" operator="equal">
      <formula>"▶"</formula>
    </cfRule>
    <cfRule type="cellIs" dxfId="2355" priority="2330" operator="equal">
      <formula>"✘"</formula>
    </cfRule>
    <cfRule type="cellIs" dxfId="2354" priority="2331" operator="equal">
      <formula>"✔"</formula>
    </cfRule>
  </conditionalFormatting>
  <conditionalFormatting sqref="X21">
    <cfRule type="cellIs" dxfId="2353" priority="2318" operator="equal">
      <formula>"↻"</formula>
    </cfRule>
    <cfRule type="cellIs" dxfId="2352" priority="2319" operator="equal">
      <formula>"Ø"</formula>
    </cfRule>
    <cfRule type="cellIs" dxfId="2351" priority="2320" operator="equal">
      <formula>"◯"</formula>
    </cfRule>
    <cfRule type="cellIs" dxfId="2350" priority="2321" operator="equal">
      <formula>"■"</formula>
    </cfRule>
    <cfRule type="cellIs" dxfId="2349" priority="2322" operator="equal">
      <formula>"▶"</formula>
    </cfRule>
    <cfRule type="cellIs" dxfId="2348" priority="2323" operator="equal">
      <formula>"✘"</formula>
    </cfRule>
    <cfRule type="cellIs" dxfId="2347" priority="2324" operator="equal">
      <formula>"✔"</formula>
    </cfRule>
  </conditionalFormatting>
  <conditionalFormatting sqref="Z21">
    <cfRule type="cellIs" dxfId="2346" priority="2311" operator="equal">
      <formula>"↻"</formula>
    </cfRule>
    <cfRule type="cellIs" dxfId="2345" priority="2312" operator="equal">
      <formula>"Ø"</formula>
    </cfRule>
    <cfRule type="cellIs" dxfId="2344" priority="2313" operator="equal">
      <formula>"◯"</formula>
    </cfRule>
    <cfRule type="cellIs" dxfId="2343" priority="2314" operator="equal">
      <formula>"■"</formula>
    </cfRule>
    <cfRule type="cellIs" dxfId="2342" priority="2315" operator="equal">
      <formula>"▶"</formula>
    </cfRule>
    <cfRule type="cellIs" dxfId="2341" priority="2316" operator="equal">
      <formula>"✘"</formula>
    </cfRule>
    <cfRule type="cellIs" dxfId="2340" priority="2317" operator="equal">
      <formula>"✔"</formula>
    </cfRule>
  </conditionalFormatting>
  <conditionalFormatting sqref="AB21">
    <cfRule type="cellIs" dxfId="2339" priority="2304" operator="equal">
      <formula>"↻"</formula>
    </cfRule>
    <cfRule type="cellIs" dxfId="2338" priority="2305" operator="equal">
      <formula>"Ø"</formula>
    </cfRule>
    <cfRule type="cellIs" dxfId="2337" priority="2306" operator="equal">
      <formula>"◯"</formula>
    </cfRule>
    <cfRule type="cellIs" dxfId="2336" priority="2307" operator="equal">
      <formula>"■"</formula>
    </cfRule>
    <cfRule type="cellIs" dxfId="2335" priority="2308" operator="equal">
      <formula>"▶"</formula>
    </cfRule>
    <cfRule type="cellIs" dxfId="2334" priority="2309" operator="equal">
      <formula>"✘"</formula>
    </cfRule>
    <cfRule type="cellIs" dxfId="2333" priority="2310" operator="equal">
      <formula>"✔"</formula>
    </cfRule>
  </conditionalFormatting>
  <conditionalFormatting sqref="AD21">
    <cfRule type="cellIs" dxfId="2332" priority="2297" operator="equal">
      <formula>"↻"</formula>
    </cfRule>
    <cfRule type="cellIs" dxfId="2331" priority="2298" operator="equal">
      <formula>"Ø"</formula>
    </cfRule>
    <cfRule type="cellIs" dxfId="2330" priority="2299" operator="equal">
      <formula>"◯"</formula>
    </cfRule>
    <cfRule type="cellIs" dxfId="2329" priority="2300" operator="equal">
      <formula>"■"</formula>
    </cfRule>
    <cfRule type="cellIs" dxfId="2328" priority="2301" operator="equal">
      <formula>"▶"</formula>
    </cfRule>
    <cfRule type="cellIs" dxfId="2327" priority="2302" operator="equal">
      <formula>"✘"</formula>
    </cfRule>
    <cfRule type="cellIs" dxfId="2326" priority="2303" operator="equal">
      <formula>"✔"</formula>
    </cfRule>
  </conditionalFormatting>
  <conditionalFormatting sqref="AF21">
    <cfRule type="cellIs" dxfId="2325" priority="2290" operator="equal">
      <formula>"↻"</formula>
    </cfRule>
    <cfRule type="cellIs" dxfId="2324" priority="2291" operator="equal">
      <formula>"Ø"</formula>
    </cfRule>
    <cfRule type="cellIs" dxfId="2323" priority="2292" operator="equal">
      <formula>"◯"</formula>
    </cfRule>
    <cfRule type="cellIs" dxfId="2322" priority="2293" operator="equal">
      <formula>"■"</formula>
    </cfRule>
    <cfRule type="cellIs" dxfId="2321" priority="2294" operator="equal">
      <formula>"▶"</formula>
    </cfRule>
    <cfRule type="cellIs" dxfId="2320" priority="2295" operator="equal">
      <formula>"✘"</formula>
    </cfRule>
    <cfRule type="cellIs" dxfId="2319" priority="2296" operator="equal">
      <formula>"✔"</formula>
    </cfRule>
  </conditionalFormatting>
  <conditionalFormatting sqref="AH21">
    <cfRule type="cellIs" dxfId="2318" priority="2283" operator="equal">
      <formula>"↻"</formula>
    </cfRule>
    <cfRule type="cellIs" dxfId="2317" priority="2284" operator="equal">
      <formula>"Ø"</formula>
    </cfRule>
    <cfRule type="cellIs" dxfId="2316" priority="2285" operator="equal">
      <formula>"◯"</formula>
    </cfRule>
    <cfRule type="cellIs" dxfId="2315" priority="2286" operator="equal">
      <formula>"■"</formula>
    </cfRule>
    <cfRule type="cellIs" dxfId="2314" priority="2287" operator="equal">
      <formula>"▶"</formula>
    </cfRule>
    <cfRule type="cellIs" dxfId="2313" priority="2288" operator="equal">
      <formula>"✘"</formula>
    </cfRule>
    <cfRule type="cellIs" dxfId="2312" priority="2289" operator="equal">
      <formula>"✔"</formula>
    </cfRule>
  </conditionalFormatting>
  <conditionalFormatting sqref="AJ21">
    <cfRule type="cellIs" dxfId="2311" priority="2276" operator="equal">
      <formula>"↻"</formula>
    </cfRule>
    <cfRule type="cellIs" dxfId="2310" priority="2277" operator="equal">
      <formula>"Ø"</formula>
    </cfRule>
    <cfRule type="cellIs" dxfId="2309" priority="2278" operator="equal">
      <formula>"◯"</formula>
    </cfRule>
    <cfRule type="cellIs" dxfId="2308" priority="2279" operator="equal">
      <formula>"■"</formula>
    </cfRule>
    <cfRule type="cellIs" dxfId="2307" priority="2280" operator="equal">
      <formula>"▶"</formula>
    </cfRule>
    <cfRule type="cellIs" dxfId="2306" priority="2281" operator="equal">
      <formula>"✘"</formula>
    </cfRule>
    <cfRule type="cellIs" dxfId="2305" priority="2282" operator="equal">
      <formula>"✔"</formula>
    </cfRule>
  </conditionalFormatting>
  <conditionalFormatting sqref="AL21">
    <cfRule type="cellIs" dxfId="2304" priority="2269" operator="equal">
      <formula>"↻"</formula>
    </cfRule>
    <cfRule type="cellIs" dxfId="2303" priority="2270" operator="equal">
      <formula>"Ø"</formula>
    </cfRule>
    <cfRule type="cellIs" dxfId="2302" priority="2271" operator="equal">
      <formula>"◯"</formula>
    </cfRule>
    <cfRule type="cellIs" dxfId="2301" priority="2272" operator="equal">
      <formula>"■"</formula>
    </cfRule>
    <cfRule type="cellIs" dxfId="2300" priority="2273" operator="equal">
      <formula>"▶"</formula>
    </cfRule>
    <cfRule type="cellIs" dxfId="2299" priority="2274" operator="equal">
      <formula>"✘"</formula>
    </cfRule>
    <cfRule type="cellIs" dxfId="2298" priority="2275" operator="equal">
      <formula>"✔"</formula>
    </cfRule>
  </conditionalFormatting>
  <conditionalFormatting sqref="AN21">
    <cfRule type="cellIs" dxfId="2297" priority="2262" operator="equal">
      <formula>"↻"</formula>
    </cfRule>
    <cfRule type="cellIs" dxfId="2296" priority="2263" operator="equal">
      <formula>"Ø"</formula>
    </cfRule>
    <cfRule type="cellIs" dxfId="2295" priority="2264" operator="equal">
      <formula>"◯"</formula>
    </cfRule>
    <cfRule type="cellIs" dxfId="2294" priority="2265" operator="equal">
      <formula>"■"</formula>
    </cfRule>
    <cfRule type="cellIs" dxfId="2293" priority="2266" operator="equal">
      <formula>"▶"</formula>
    </cfRule>
    <cfRule type="cellIs" dxfId="2292" priority="2267" operator="equal">
      <formula>"✘"</formula>
    </cfRule>
    <cfRule type="cellIs" dxfId="2291" priority="2268" operator="equal">
      <formula>"✔"</formula>
    </cfRule>
  </conditionalFormatting>
  <conditionalFormatting sqref="AP21">
    <cfRule type="cellIs" dxfId="2290" priority="2255" operator="equal">
      <formula>"↻"</formula>
    </cfRule>
    <cfRule type="cellIs" dxfId="2289" priority="2256" operator="equal">
      <formula>"Ø"</formula>
    </cfRule>
    <cfRule type="cellIs" dxfId="2288" priority="2257" operator="equal">
      <formula>"◯"</formula>
    </cfRule>
    <cfRule type="cellIs" dxfId="2287" priority="2258" operator="equal">
      <formula>"■"</formula>
    </cfRule>
    <cfRule type="cellIs" dxfId="2286" priority="2259" operator="equal">
      <formula>"▶"</formula>
    </cfRule>
    <cfRule type="cellIs" dxfId="2285" priority="2260" operator="equal">
      <formula>"✘"</formula>
    </cfRule>
    <cfRule type="cellIs" dxfId="2284" priority="2261" operator="equal">
      <formula>"✔"</formula>
    </cfRule>
  </conditionalFormatting>
  <conditionalFormatting sqref="AR21">
    <cfRule type="cellIs" dxfId="2283" priority="2248" operator="equal">
      <formula>"↻"</formula>
    </cfRule>
    <cfRule type="cellIs" dxfId="2282" priority="2249" operator="equal">
      <formula>"Ø"</formula>
    </cfRule>
    <cfRule type="cellIs" dxfId="2281" priority="2250" operator="equal">
      <formula>"◯"</formula>
    </cfRule>
    <cfRule type="cellIs" dxfId="2280" priority="2251" operator="equal">
      <formula>"■"</formula>
    </cfRule>
    <cfRule type="cellIs" dxfId="2279" priority="2252" operator="equal">
      <formula>"▶"</formula>
    </cfRule>
    <cfRule type="cellIs" dxfId="2278" priority="2253" operator="equal">
      <formula>"✘"</formula>
    </cfRule>
    <cfRule type="cellIs" dxfId="2277" priority="2254" operator="equal">
      <formula>"✔"</formula>
    </cfRule>
  </conditionalFormatting>
  <conditionalFormatting sqref="AT21">
    <cfRule type="cellIs" dxfId="2276" priority="2241" operator="equal">
      <formula>"↻"</formula>
    </cfRule>
    <cfRule type="cellIs" dxfId="2275" priority="2242" operator="equal">
      <formula>"Ø"</formula>
    </cfRule>
    <cfRule type="cellIs" dxfId="2274" priority="2243" operator="equal">
      <formula>"◯"</formula>
    </cfRule>
    <cfRule type="cellIs" dxfId="2273" priority="2244" operator="equal">
      <formula>"■"</formula>
    </cfRule>
    <cfRule type="cellIs" dxfId="2272" priority="2245" operator="equal">
      <formula>"▶"</formula>
    </cfRule>
    <cfRule type="cellIs" dxfId="2271" priority="2246" operator="equal">
      <formula>"✘"</formula>
    </cfRule>
    <cfRule type="cellIs" dxfId="2270" priority="2247" operator="equal">
      <formula>"✔"</formula>
    </cfRule>
  </conditionalFormatting>
  <conditionalFormatting sqref="AV21">
    <cfRule type="cellIs" dxfId="2269" priority="2234" operator="equal">
      <formula>"↻"</formula>
    </cfRule>
    <cfRule type="cellIs" dxfId="2268" priority="2235" operator="equal">
      <formula>"Ø"</formula>
    </cfRule>
    <cfRule type="cellIs" dxfId="2267" priority="2236" operator="equal">
      <formula>"◯"</formula>
    </cfRule>
    <cfRule type="cellIs" dxfId="2266" priority="2237" operator="equal">
      <formula>"■"</formula>
    </cfRule>
    <cfRule type="cellIs" dxfId="2265" priority="2238" operator="equal">
      <formula>"▶"</formula>
    </cfRule>
    <cfRule type="cellIs" dxfId="2264" priority="2239" operator="equal">
      <formula>"✘"</formula>
    </cfRule>
    <cfRule type="cellIs" dxfId="2263" priority="2240" operator="equal">
      <formula>"✔"</formula>
    </cfRule>
  </conditionalFormatting>
  <conditionalFormatting sqref="AX21">
    <cfRule type="cellIs" dxfId="2262" priority="2227" operator="equal">
      <formula>"↻"</formula>
    </cfRule>
    <cfRule type="cellIs" dxfId="2261" priority="2228" operator="equal">
      <formula>"Ø"</formula>
    </cfRule>
    <cfRule type="cellIs" dxfId="2260" priority="2229" operator="equal">
      <formula>"◯"</formula>
    </cfRule>
    <cfRule type="cellIs" dxfId="2259" priority="2230" operator="equal">
      <formula>"■"</formula>
    </cfRule>
    <cfRule type="cellIs" dxfId="2258" priority="2231" operator="equal">
      <formula>"▶"</formula>
    </cfRule>
    <cfRule type="cellIs" dxfId="2257" priority="2232" operator="equal">
      <formula>"✘"</formula>
    </cfRule>
    <cfRule type="cellIs" dxfId="2256" priority="2233" operator="equal">
      <formula>"✔"</formula>
    </cfRule>
  </conditionalFormatting>
  <conditionalFormatting sqref="AZ21">
    <cfRule type="cellIs" dxfId="2255" priority="2220" operator="equal">
      <formula>"↻"</formula>
    </cfRule>
    <cfRule type="cellIs" dxfId="2254" priority="2221" operator="equal">
      <formula>"Ø"</formula>
    </cfRule>
    <cfRule type="cellIs" dxfId="2253" priority="2222" operator="equal">
      <formula>"◯"</formula>
    </cfRule>
    <cfRule type="cellIs" dxfId="2252" priority="2223" operator="equal">
      <formula>"■"</formula>
    </cfRule>
    <cfRule type="cellIs" dxfId="2251" priority="2224" operator="equal">
      <formula>"▶"</formula>
    </cfRule>
    <cfRule type="cellIs" dxfId="2250" priority="2225" operator="equal">
      <formula>"✘"</formula>
    </cfRule>
    <cfRule type="cellIs" dxfId="2249" priority="2226" operator="equal">
      <formula>"✔"</formula>
    </cfRule>
  </conditionalFormatting>
  <conditionalFormatting sqref="BB21">
    <cfRule type="cellIs" dxfId="2248" priority="2213" operator="equal">
      <formula>"↻"</formula>
    </cfRule>
    <cfRule type="cellIs" dxfId="2247" priority="2214" operator="equal">
      <formula>"Ø"</formula>
    </cfRule>
    <cfRule type="cellIs" dxfId="2246" priority="2215" operator="equal">
      <formula>"◯"</formula>
    </cfRule>
    <cfRule type="cellIs" dxfId="2245" priority="2216" operator="equal">
      <formula>"■"</formula>
    </cfRule>
    <cfRule type="cellIs" dxfId="2244" priority="2217" operator="equal">
      <formula>"▶"</formula>
    </cfRule>
    <cfRule type="cellIs" dxfId="2243" priority="2218" operator="equal">
      <formula>"✘"</formula>
    </cfRule>
    <cfRule type="cellIs" dxfId="2242" priority="2219" operator="equal">
      <formula>"✔"</formula>
    </cfRule>
  </conditionalFormatting>
  <conditionalFormatting sqref="BD21">
    <cfRule type="cellIs" dxfId="2241" priority="2206" operator="equal">
      <formula>"↻"</formula>
    </cfRule>
    <cfRule type="cellIs" dxfId="2240" priority="2207" operator="equal">
      <formula>"Ø"</formula>
    </cfRule>
    <cfRule type="cellIs" dxfId="2239" priority="2208" operator="equal">
      <formula>"◯"</formula>
    </cfRule>
    <cfRule type="cellIs" dxfId="2238" priority="2209" operator="equal">
      <formula>"■"</formula>
    </cfRule>
    <cfRule type="cellIs" dxfId="2237" priority="2210" operator="equal">
      <formula>"▶"</formula>
    </cfRule>
    <cfRule type="cellIs" dxfId="2236" priority="2211" operator="equal">
      <formula>"✘"</formula>
    </cfRule>
    <cfRule type="cellIs" dxfId="2235" priority="2212" operator="equal">
      <formula>"✔"</formula>
    </cfRule>
  </conditionalFormatting>
  <conditionalFormatting sqref="BF21">
    <cfRule type="cellIs" dxfId="2234" priority="2199" operator="equal">
      <formula>"↻"</formula>
    </cfRule>
    <cfRule type="cellIs" dxfId="2233" priority="2200" operator="equal">
      <formula>"Ø"</formula>
    </cfRule>
    <cfRule type="cellIs" dxfId="2232" priority="2201" operator="equal">
      <formula>"◯"</formula>
    </cfRule>
    <cfRule type="cellIs" dxfId="2231" priority="2202" operator="equal">
      <formula>"■"</formula>
    </cfRule>
    <cfRule type="cellIs" dxfId="2230" priority="2203" operator="equal">
      <formula>"▶"</formula>
    </cfRule>
    <cfRule type="cellIs" dxfId="2229" priority="2204" operator="equal">
      <formula>"✘"</formula>
    </cfRule>
    <cfRule type="cellIs" dxfId="2228" priority="2205" operator="equal">
      <formula>"✔"</formula>
    </cfRule>
  </conditionalFormatting>
  <conditionalFormatting sqref="BH21">
    <cfRule type="cellIs" dxfId="2227" priority="2192" operator="equal">
      <formula>"↻"</formula>
    </cfRule>
    <cfRule type="cellIs" dxfId="2226" priority="2193" operator="equal">
      <formula>"Ø"</formula>
    </cfRule>
    <cfRule type="cellIs" dxfId="2225" priority="2194" operator="equal">
      <formula>"◯"</formula>
    </cfRule>
    <cfRule type="cellIs" dxfId="2224" priority="2195" operator="equal">
      <formula>"■"</formula>
    </cfRule>
    <cfRule type="cellIs" dxfId="2223" priority="2196" operator="equal">
      <formula>"▶"</formula>
    </cfRule>
    <cfRule type="cellIs" dxfId="2222" priority="2197" operator="equal">
      <formula>"✘"</formula>
    </cfRule>
    <cfRule type="cellIs" dxfId="2221" priority="2198" operator="equal">
      <formula>"✔"</formula>
    </cfRule>
  </conditionalFormatting>
  <conditionalFormatting sqref="BJ21">
    <cfRule type="cellIs" dxfId="2220" priority="2185" operator="equal">
      <formula>"↻"</formula>
    </cfRule>
    <cfRule type="cellIs" dxfId="2219" priority="2186" operator="equal">
      <formula>"Ø"</formula>
    </cfRule>
    <cfRule type="cellIs" dxfId="2218" priority="2187" operator="equal">
      <formula>"◯"</formula>
    </cfRule>
    <cfRule type="cellIs" dxfId="2217" priority="2188" operator="equal">
      <formula>"■"</formula>
    </cfRule>
    <cfRule type="cellIs" dxfId="2216" priority="2189" operator="equal">
      <formula>"▶"</formula>
    </cfRule>
    <cfRule type="cellIs" dxfId="2215" priority="2190" operator="equal">
      <formula>"✘"</formula>
    </cfRule>
    <cfRule type="cellIs" dxfId="2214" priority="2191" operator="equal">
      <formula>"✔"</formula>
    </cfRule>
  </conditionalFormatting>
  <conditionalFormatting sqref="BL21">
    <cfRule type="cellIs" dxfId="2213" priority="2178" operator="equal">
      <formula>"↻"</formula>
    </cfRule>
    <cfRule type="cellIs" dxfId="2212" priority="2179" operator="equal">
      <formula>"Ø"</formula>
    </cfRule>
    <cfRule type="cellIs" dxfId="2211" priority="2180" operator="equal">
      <formula>"◯"</formula>
    </cfRule>
    <cfRule type="cellIs" dxfId="2210" priority="2181" operator="equal">
      <formula>"■"</formula>
    </cfRule>
    <cfRule type="cellIs" dxfId="2209" priority="2182" operator="equal">
      <formula>"▶"</formula>
    </cfRule>
    <cfRule type="cellIs" dxfId="2208" priority="2183" operator="equal">
      <formula>"✘"</formula>
    </cfRule>
    <cfRule type="cellIs" dxfId="2207" priority="2184" operator="equal">
      <formula>"✔"</formula>
    </cfRule>
  </conditionalFormatting>
  <conditionalFormatting sqref="BN21">
    <cfRule type="cellIs" dxfId="2206" priority="2171" operator="equal">
      <formula>"↻"</formula>
    </cfRule>
    <cfRule type="cellIs" dxfId="2205" priority="2172" operator="equal">
      <formula>"Ø"</formula>
    </cfRule>
    <cfRule type="cellIs" dxfId="2204" priority="2173" operator="equal">
      <formula>"◯"</formula>
    </cfRule>
    <cfRule type="cellIs" dxfId="2203" priority="2174" operator="equal">
      <formula>"■"</formula>
    </cfRule>
    <cfRule type="cellIs" dxfId="2202" priority="2175" operator="equal">
      <formula>"▶"</formula>
    </cfRule>
    <cfRule type="cellIs" dxfId="2201" priority="2176" operator="equal">
      <formula>"✘"</formula>
    </cfRule>
    <cfRule type="cellIs" dxfId="2200" priority="2177" operator="equal">
      <formula>"✔"</formula>
    </cfRule>
  </conditionalFormatting>
  <conditionalFormatting sqref="F23">
    <cfRule type="cellIs" dxfId="2199" priority="2164" operator="equal">
      <formula>"↻"</formula>
    </cfRule>
    <cfRule type="cellIs" dxfId="2198" priority="2165" operator="equal">
      <formula>"Ø"</formula>
    </cfRule>
    <cfRule type="cellIs" dxfId="2197" priority="2166" operator="equal">
      <formula>"◯"</formula>
    </cfRule>
    <cfRule type="cellIs" dxfId="2196" priority="2167" operator="equal">
      <formula>"■"</formula>
    </cfRule>
    <cfRule type="cellIs" dxfId="2195" priority="2168" operator="equal">
      <formula>"▶"</formula>
    </cfRule>
    <cfRule type="cellIs" dxfId="2194" priority="2169" operator="equal">
      <formula>"✘"</formula>
    </cfRule>
    <cfRule type="cellIs" dxfId="2193" priority="2170" operator="equal">
      <formula>"✔"</formula>
    </cfRule>
  </conditionalFormatting>
  <conditionalFormatting sqref="H23">
    <cfRule type="cellIs" dxfId="2192" priority="2157" operator="equal">
      <formula>"↻"</formula>
    </cfRule>
    <cfRule type="cellIs" dxfId="2191" priority="2158" operator="equal">
      <formula>"Ø"</formula>
    </cfRule>
    <cfRule type="cellIs" dxfId="2190" priority="2159" operator="equal">
      <formula>"◯"</formula>
    </cfRule>
    <cfRule type="cellIs" dxfId="2189" priority="2160" operator="equal">
      <formula>"■"</formula>
    </cfRule>
    <cfRule type="cellIs" dxfId="2188" priority="2161" operator="equal">
      <formula>"▶"</formula>
    </cfRule>
    <cfRule type="cellIs" dxfId="2187" priority="2162" operator="equal">
      <formula>"✘"</formula>
    </cfRule>
    <cfRule type="cellIs" dxfId="2186" priority="2163" operator="equal">
      <formula>"✔"</formula>
    </cfRule>
  </conditionalFormatting>
  <conditionalFormatting sqref="J23">
    <cfRule type="cellIs" dxfId="2185" priority="2150" operator="equal">
      <formula>"↻"</formula>
    </cfRule>
    <cfRule type="cellIs" dxfId="2184" priority="2151" operator="equal">
      <formula>"Ø"</formula>
    </cfRule>
    <cfRule type="cellIs" dxfId="2183" priority="2152" operator="equal">
      <formula>"◯"</formula>
    </cfRule>
    <cfRule type="cellIs" dxfId="2182" priority="2153" operator="equal">
      <formula>"■"</formula>
    </cfRule>
    <cfRule type="cellIs" dxfId="2181" priority="2154" operator="equal">
      <formula>"▶"</formula>
    </cfRule>
    <cfRule type="cellIs" dxfId="2180" priority="2155" operator="equal">
      <formula>"✘"</formula>
    </cfRule>
    <cfRule type="cellIs" dxfId="2179" priority="2156" operator="equal">
      <formula>"✔"</formula>
    </cfRule>
  </conditionalFormatting>
  <conditionalFormatting sqref="L23">
    <cfRule type="cellIs" dxfId="2178" priority="2143" operator="equal">
      <formula>"↻"</formula>
    </cfRule>
    <cfRule type="cellIs" dxfId="2177" priority="2144" operator="equal">
      <formula>"Ø"</formula>
    </cfRule>
    <cfRule type="cellIs" dxfId="2176" priority="2145" operator="equal">
      <formula>"◯"</formula>
    </cfRule>
    <cfRule type="cellIs" dxfId="2175" priority="2146" operator="equal">
      <formula>"■"</formula>
    </cfRule>
    <cfRule type="cellIs" dxfId="2174" priority="2147" operator="equal">
      <formula>"▶"</formula>
    </cfRule>
    <cfRule type="cellIs" dxfId="2173" priority="2148" operator="equal">
      <formula>"✘"</formula>
    </cfRule>
    <cfRule type="cellIs" dxfId="2172" priority="2149" operator="equal">
      <formula>"✔"</formula>
    </cfRule>
  </conditionalFormatting>
  <conditionalFormatting sqref="N23">
    <cfRule type="cellIs" dxfId="2171" priority="2136" operator="equal">
      <formula>"↻"</formula>
    </cfRule>
    <cfRule type="cellIs" dxfId="2170" priority="2137" operator="equal">
      <formula>"Ø"</formula>
    </cfRule>
    <cfRule type="cellIs" dxfId="2169" priority="2138" operator="equal">
      <formula>"◯"</formula>
    </cfRule>
    <cfRule type="cellIs" dxfId="2168" priority="2139" operator="equal">
      <formula>"■"</formula>
    </cfRule>
    <cfRule type="cellIs" dxfId="2167" priority="2140" operator="equal">
      <formula>"▶"</formula>
    </cfRule>
    <cfRule type="cellIs" dxfId="2166" priority="2141" operator="equal">
      <formula>"✘"</formula>
    </cfRule>
    <cfRule type="cellIs" dxfId="2165" priority="2142" operator="equal">
      <formula>"✔"</formula>
    </cfRule>
  </conditionalFormatting>
  <conditionalFormatting sqref="P23">
    <cfRule type="cellIs" dxfId="2164" priority="2129" operator="equal">
      <formula>"↻"</formula>
    </cfRule>
    <cfRule type="cellIs" dxfId="2163" priority="2130" operator="equal">
      <formula>"Ø"</formula>
    </cfRule>
    <cfRule type="cellIs" dxfId="2162" priority="2131" operator="equal">
      <formula>"◯"</formula>
    </cfRule>
    <cfRule type="cellIs" dxfId="2161" priority="2132" operator="equal">
      <formula>"■"</formula>
    </cfRule>
    <cfRule type="cellIs" dxfId="2160" priority="2133" operator="equal">
      <formula>"▶"</formula>
    </cfRule>
    <cfRule type="cellIs" dxfId="2159" priority="2134" operator="equal">
      <formula>"✘"</formula>
    </cfRule>
    <cfRule type="cellIs" dxfId="2158" priority="2135" operator="equal">
      <formula>"✔"</formula>
    </cfRule>
  </conditionalFormatting>
  <conditionalFormatting sqref="R23">
    <cfRule type="cellIs" dxfId="2157" priority="2122" operator="equal">
      <formula>"↻"</formula>
    </cfRule>
    <cfRule type="cellIs" dxfId="2156" priority="2123" operator="equal">
      <formula>"Ø"</formula>
    </cfRule>
    <cfRule type="cellIs" dxfId="2155" priority="2124" operator="equal">
      <formula>"◯"</formula>
    </cfRule>
    <cfRule type="cellIs" dxfId="2154" priority="2125" operator="equal">
      <formula>"■"</formula>
    </cfRule>
    <cfRule type="cellIs" dxfId="2153" priority="2126" operator="equal">
      <formula>"▶"</formula>
    </cfRule>
    <cfRule type="cellIs" dxfId="2152" priority="2127" operator="equal">
      <formula>"✘"</formula>
    </cfRule>
    <cfRule type="cellIs" dxfId="2151" priority="2128" operator="equal">
      <formula>"✔"</formula>
    </cfRule>
  </conditionalFormatting>
  <conditionalFormatting sqref="T23">
    <cfRule type="cellIs" dxfId="2150" priority="2115" operator="equal">
      <formula>"↻"</formula>
    </cfRule>
    <cfRule type="cellIs" dxfId="2149" priority="2116" operator="equal">
      <formula>"Ø"</formula>
    </cfRule>
    <cfRule type="cellIs" dxfId="2148" priority="2117" operator="equal">
      <formula>"◯"</formula>
    </cfRule>
    <cfRule type="cellIs" dxfId="2147" priority="2118" operator="equal">
      <formula>"■"</formula>
    </cfRule>
    <cfRule type="cellIs" dxfId="2146" priority="2119" operator="equal">
      <formula>"▶"</formula>
    </cfRule>
    <cfRule type="cellIs" dxfId="2145" priority="2120" operator="equal">
      <formula>"✘"</formula>
    </cfRule>
    <cfRule type="cellIs" dxfId="2144" priority="2121" operator="equal">
      <formula>"✔"</formula>
    </cfRule>
  </conditionalFormatting>
  <conditionalFormatting sqref="V23">
    <cfRule type="cellIs" dxfId="2143" priority="2108" operator="equal">
      <formula>"↻"</formula>
    </cfRule>
    <cfRule type="cellIs" dxfId="2142" priority="2109" operator="equal">
      <formula>"Ø"</formula>
    </cfRule>
    <cfRule type="cellIs" dxfId="2141" priority="2110" operator="equal">
      <formula>"◯"</formula>
    </cfRule>
    <cfRule type="cellIs" dxfId="2140" priority="2111" operator="equal">
      <formula>"■"</formula>
    </cfRule>
    <cfRule type="cellIs" dxfId="2139" priority="2112" operator="equal">
      <formula>"▶"</formula>
    </cfRule>
    <cfRule type="cellIs" dxfId="2138" priority="2113" operator="equal">
      <formula>"✘"</formula>
    </cfRule>
    <cfRule type="cellIs" dxfId="2137" priority="2114" operator="equal">
      <formula>"✔"</formula>
    </cfRule>
  </conditionalFormatting>
  <conditionalFormatting sqref="X23">
    <cfRule type="cellIs" dxfId="2136" priority="2101" operator="equal">
      <formula>"↻"</formula>
    </cfRule>
    <cfRule type="cellIs" dxfId="2135" priority="2102" operator="equal">
      <formula>"Ø"</formula>
    </cfRule>
    <cfRule type="cellIs" dxfId="2134" priority="2103" operator="equal">
      <formula>"◯"</formula>
    </cfRule>
    <cfRule type="cellIs" dxfId="2133" priority="2104" operator="equal">
      <formula>"■"</formula>
    </cfRule>
    <cfRule type="cellIs" dxfId="2132" priority="2105" operator="equal">
      <formula>"▶"</formula>
    </cfRule>
    <cfRule type="cellIs" dxfId="2131" priority="2106" operator="equal">
      <formula>"✘"</formula>
    </cfRule>
    <cfRule type="cellIs" dxfId="2130" priority="2107" operator="equal">
      <formula>"✔"</formula>
    </cfRule>
  </conditionalFormatting>
  <conditionalFormatting sqref="Z23">
    <cfRule type="cellIs" dxfId="2129" priority="2094" operator="equal">
      <formula>"↻"</formula>
    </cfRule>
    <cfRule type="cellIs" dxfId="2128" priority="2095" operator="equal">
      <formula>"Ø"</formula>
    </cfRule>
    <cfRule type="cellIs" dxfId="2127" priority="2096" operator="equal">
      <formula>"◯"</formula>
    </cfRule>
    <cfRule type="cellIs" dxfId="2126" priority="2097" operator="equal">
      <formula>"■"</formula>
    </cfRule>
    <cfRule type="cellIs" dxfId="2125" priority="2098" operator="equal">
      <formula>"▶"</formula>
    </cfRule>
    <cfRule type="cellIs" dxfId="2124" priority="2099" operator="equal">
      <formula>"✘"</formula>
    </cfRule>
    <cfRule type="cellIs" dxfId="2123" priority="2100" operator="equal">
      <formula>"✔"</formula>
    </cfRule>
  </conditionalFormatting>
  <conditionalFormatting sqref="AB23">
    <cfRule type="cellIs" dxfId="2122" priority="2087" operator="equal">
      <formula>"↻"</formula>
    </cfRule>
    <cfRule type="cellIs" dxfId="2121" priority="2088" operator="equal">
      <formula>"Ø"</formula>
    </cfRule>
    <cfRule type="cellIs" dxfId="2120" priority="2089" operator="equal">
      <formula>"◯"</formula>
    </cfRule>
    <cfRule type="cellIs" dxfId="2119" priority="2090" operator="equal">
      <formula>"■"</formula>
    </cfRule>
    <cfRule type="cellIs" dxfId="2118" priority="2091" operator="equal">
      <formula>"▶"</formula>
    </cfRule>
    <cfRule type="cellIs" dxfId="2117" priority="2092" operator="equal">
      <formula>"✘"</formula>
    </cfRule>
    <cfRule type="cellIs" dxfId="2116" priority="2093" operator="equal">
      <formula>"✔"</formula>
    </cfRule>
  </conditionalFormatting>
  <conditionalFormatting sqref="AD23">
    <cfRule type="cellIs" dxfId="2115" priority="2080" operator="equal">
      <formula>"↻"</formula>
    </cfRule>
    <cfRule type="cellIs" dxfId="2114" priority="2081" operator="equal">
      <formula>"Ø"</formula>
    </cfRule>
    <cfRule type="cellIs" dxfId="2113" priority="2082" operator="equal">
      <formula>"◯"</formula>
    </cfRule>
    <cfRule type="cellIs" dxfId="2112" priority="2083" operator="equal">
      <formula>"■"</formula>
    </cfRule>
    <cfRule type="cellIs" dxfId="2111" priority="2084" operator="equal">
      <formula>"▶"</formula>
    </cfRule>
    <cfRule type="cellIs" dxfId="2110" priority="2085" operator="equal">
      <formula>"✘"</formula>
    </cfRule>
    <cfRule type="cellIs" dxfId="2109" priority="2086" operator="equal">
      <formula>"✔"</formula>
    </cfRule>
  </conditionalFormatting>
  <conditionalFormatting sqref="AF23">
    <cfRule type="cellIs" dxfId="2108" priority="2073" operator="equal">
      <formula>"↻"</formula>
    </cfRule>
    <cfRule type="cellIs" dxfId="2107" priority="2074" operator="equal">
      <formula>"Ø"</formula>
    </cfRule>
    <cfRule type="cellIs" dxfId="2106" priority="2075" operator="equal">
      <formula>"◯"</formula>
    </cfRule>
    <cfRule type="cellIs" dxfId="2105" priority="2076" operator="equal">
      <formula>"■"</formula>
    </cfRule>
    <cfRule type="cellIs" dxfId="2104" priority="2077" operator="equal">
      <formula>"▶"</formula>
    </cfRule>
    <cfRule type="cellIs" dxfId="2103" priority="2078" operator="equal">
      <formula>"✘"</formula>
    </cfRule>
    <cfRule type="cellIs" dxfId="2102" priority="2079" operator="equal">
      <formula>"✔"</formula>
    </cfRule>
  </conditionalFormatting>
  <conditionalFormatting sqref="AH23">
    <cfRule type="cellIs" dxfId="2101" priority="2066" operator="equal">
      <formula>"↻"</formula>
    </cfRule>
    <cfRule type="cellIs" dxfId="2100" priority="2067" operator="equal">
      <formula>"Ø"</formula>
    </cfRule>
    <cfRule type="cellIs" dxfId="2099" priority="2068" operator="equal">
      <formula>"◯"</formula>
    </cfRule>
    <cfRule type="cellIs" dxfId="2098" priority="2069" operator="equal">
      <formula>"■"</formula>
    </cfRule>
    <cfRule type="cellIs" dxfId="2097" priority="2070" operator="equal">
      <formula>"▶"</formula>
    </cfRule>
    <cfRule type="cellIs" dxfId="2096" priority="2071" operator="equal">
      <formula>"✘"</formula>
    </cfRule>
    <cfRule type="cellIs" dxfId="2095" priority="2072" operator="equal">
      <formula>"✔"</formula>
    </cfRule>
  </conditionalFormatting>
  <conditionalFormatting sqref="AJ23">
    <cfRule type="cellIs" dxfId="2094" priority="2059" operator="equal">
      <formula>"↻"</formula>
    </cfRule>
    <cfRule type="cellIs" dxfId="2093" priority="2060" operator="equal">
      <formula>"Ø"</formula>
    </cfRule>
    <cfRule type="cellIs" dxfId="2092" priority="2061" operator="equal">
      <formula>"◯"</formula>
    </cfRule>
    <cfRule type="cellIs" dxfId="2091" priority="2062" operator="equal">
      <formula>"■"</formula>
    </cfRule>
    <cfRule type="cellIs" dxfId="2090" priority="2063" operator="equal">
      <formula>"▶"</formula>
    </cfRule>
    <cfRule type="cellIs" dxfId="2089" priority="2064" operator="equal">
      <formula>"✘"</formula>
    </cfRule>
    <cfRule type="cellIs" dxfId="2088" priority="2065" operator="equal">
      <formula>"✔"</formula>
    </cfRule>
  </conditionalFormatting>
  <conditionalFormatting sqref="AL23">
    <cfRule type="cellIs" dxfId="2087" priority="2052" operator="equal">
      <formula>"↻"</formula>
    </cfRule>
    <cfRule type="cellIs" dxfId="2086" priority="2053" operator="equal">
      <formula>"Ø"</formula>
    </cfRule>
    <cfRule type="cellIs" dxfId="2085" priority="2054" operator="equal">
      <formula>"◯"</formula>
    </cfRule>
    <cfRule type="cellIs" dxfId="2084" priority="2055" operator="equal">
      <formula>"■"</formula>
    </cfRule>
    <cfRule type="cellIs" dxfId="2083" priority="2056" operator="equal">
      <formula>"▶"</formula>
    </cfRule>
    <cfRule type="cellIs" dxfId="2082" priority="2057" operator="equal">
      <formula>"✘"</formula>
    </cfRule>
    <cfRule type="cellIs" dxfId="2081" priority="2058" operator="equal">
      <formula>"✔"</formula>
    </cfRule>
  </conditionalFormatting>
  <conditionalFormatting sqref="AN23">
    <cfRule type="cellIs" dxfId="2080" priority="2045" operator="equal">
      <formula>"↻"</formula>
    </cfRule>
    <cfRule type="cellIs" dxfId="2079" priority="2046" operator="equal">
      <formula>"Ø"</formula>
    </cfRule>
    <cfRule type="cellIs" dxfId="2078" priority="2047" operator="equal">
      <formula>"◯"</formula>
    </cfRule>
    <cfRule type="cellIs" dxfId="2077" priority="2048" operator="equal">
      <formula>"■"</formula>
    </cfRule>
    <cfRule type="cellIs" dxfId="2076" priority="2049" operator="equal">
      <formula>"▶"</formula>
    </cfRule>
    <cfRule type="cellIs" dxfId="2075" priority="2050" operator="equal">
      <formula>"✘"</formula>
    </cfRule>
    <cfRule type="cellIs" dxfId="2074" priority="2051" operator="equal">
      <formula>"✔"</formula>
    </cfRule>
  </conditionalFormatting>
  <conditionalFormatting sqref="AP23">
    <cfRule type="cellIs" dxfId="2073" priority="2038" operator="equal">
      <formula>"↻"</formula>
    </cfRule>
    <cfRule type="cellIs" dxfId="2072" priority="2039" operator="equal">
      <formula>"Ø"</formula>
    </cfRule>
    <cfRule type="cellIs" dxfId="2071" priority="2040" operator="equal">
      <formula>"◯"</formula>
    </cfRule>
    <cfRule type="cellIs" dxfId="2070" priority="2041" operator="equal">
      <formula>"■"</formula>
    </cfRule>
    <cfRule type="cellIs" dxfId="2069" priority="2042" operator="equal">
      <formula>"▶"</formula>
    </cfRule>
    <cfRule type="cellIs" dxfId="2068" priority="2043" operator="equal">
      <formula>"✘"</formula>
    </cfRule>
    <cfRule type="cellIs" dxfId="2067" priority="2044" operator="equal">
      <formula>"✔"</formula>
    </cfRule>
  </conditionalFormatting>
  <conditionalFormatting sqref="AR23">
    <cfRule type="cellIs" dxfId="2066" priority="2031" operator="equal">
      <formula>"↻"</formula>
    </cfRule>
    <cfRule type="cellIs" dxfId="2065" priority="2032" operator="equal">
      <formula>"Ø"</formula>
    </cfRule>
    <cfRule type="cellIs" dxfId="2064" priority="2033" operator="equal">
      <formula>"◯"</formula>
    </cfRule>
    <cfRule type="cellIs" dxfId="2063" priority="2034" operator="equal">
      <formula>"■"</formula>
    </cfRule>
    <cfRule type="cellIs" dxfId="2062" priority="2035" operator="equal">
      <formula>"▶"</formula>
    </cfRule>
    <cfRule type="cellIs" dxfId="2061" priority="2036" operator="equal">
      <formula>"✘"</formula>
    </cfRule>
    <cfRule type="cellIs" dxfId="2060" priority="2037" operator="equal">
      <formula>"✔"</formula>
    </cfRule>
  </conditionalFormatting>
  <conditionalFormatting sqref="AT23">
    <cfRule type="cellIs" dxfId="2059" priority="2024" operator="equal">
      <formula>"↻"</formula>
    </cfRule>
    <cfRule type="cellIs" dxfId="2058" priority="2025" operator="equal">
      <formula>"Ø"</formula>
    </cfRule>
    <cfRule type="cellIs" dxfId="2057" priority="2026" operator="equal">
      <formula>"◯"</formula>
    </cfRule>
    <cfRule type="cellIs" dxfId="2056" priority="2027" operator="equal">
      <formula>"■"</formula>
    </cfRule>
    <cfRule type="cellIs" dxfId="2055" priority="2028" operator="equal">
      <formula>"▶"</formula>
    </cfRule>
    <cfRule type="cellIs" dxfId="2054" priority="2029" operator="equal">
      <formula>"✘"</formula>
    </cfRule>
    <cfRule type="cellIs" dxfId="2053" priority="2030" operator="equal">
      <formula>"✔"</formula>
    </cfRule>
  </conditionalFormatting>
  <conditionalFormatting sqref="AV23">
    <cfRule type="cellIs" dxfId="2052" priority="2017" operator="equal">
      <formula>"↻"</formula>
    </cfRule>
    <cfRule type="cellIs" dxfId="2051" priority="2018" operator="equal">
      <formula>"Ø"</formula>
    </cfRule>
    <cfRule type="cellIs" dxfId="2050" priority="2019" operator="equal">
      <formula>"◯"</formula>
    </cfRule>
    <cfRule type="cellIs" dxfId="2049" priority="2020" operator="equal">
      <formula>"■"</formula>
    </cfRule>
    <cfRule type="cellIs" dxfId="2048" priority="2021" operator="equal">
      <formula>"▶"</formula>
    </cfRule>
    <cfRule type="cellIs" dxfId="2047" priority="2022" operator="equal">
      <formula>"✘"</formula>
    </cfRule>
    <cfRule type="cellIs" dxfId="2046" priority="2023" operator="equal">
      <formula>"✔"</formula>
    </cfRule>
  </conditionalFormatting>
  <conditionalFormatting sqref="AX23">
    <cfRule type="cellIs" dxfId="2045" priority="2010" operator="equal">
      <formula>"↻"</formula>
    </cfRule>
    <cfRule type="cellIs" dxfId="2044" priority="2011" operator="equal">
      <formula>"Ø"</formula>
    </cfRule>
    <cfRule type="cellIs" dxfId="2043" priority="2012" operator="equal">
      <formula>"◯"</formula>
    </cfRule>
    <cfRule type="cellIs" dxfId="2042" priority="2013" operator="equal">
      <formula>"■"</formula>
    </cfRule>
    <cfRule type="cellIs" dxfId="2041" priority="2014" operator="equal">
      <formula>"▶"</formula>
    </cfRule>
    <cfRule type="cellIs" dxfId="2040" priority="2015" operator="equal">
      <formula>"✘"</formula>
    </cfRule>
    <cfRule type="cellIs" dxfId="2039" priority="2016" operator="equal">
      <formula>"✔"</formula>
    </cfRule>
  </conditionalFormatting>
  <conditionalFormatting sqref="AZ23">
    <cfRule type="cellIs" dxfId="2038" priority="2003" operator="equal">
      <formula>"↻"</formula>
    </cfRule>
    <cfRule type="cellIs" dxfId="2037" priority="2004" operator="equal">
      <formula>"Ø"</formula>
    </cfRule>
    <cfRule type="cellIs" dxfId="2036" priority="2005" operator="equal">
      <formula>"◯"</formula>
    </cfRule>
    <cfRule type="cellIs" dxfId="2035" priority="2006" operator="equal">
      <formula>"■"</formula>
    </cfRule>
    <cfRule type="cellIs" dxfId="2034" priority="2007" operator="equal">
      <formula>"▶"</formula>
    </cfRule>
    <cfRule type="cellIs" dxfId="2033" priority="2008" operator="equal">
      <formula>"✘"</formula>
    </cfRule>
    <cfRule type="cellIs" dxfId="2032" priority="2009" operator="equal">
      <formula>"✔"</formula>
    </cfRule>
  </conditionalFormatting>
  <conditionalFormatting sqref="BB23">
    <cfRule type="cellIs" dxfId="2031" priority="1996" operator="equal">
      <formula>"↻"</formula>
    </cfRule>
    <cfRule type="cellIs" dxfId="2030" priority="1997" operator="equal">
      <formula>"Ø"</formula>
    </cfRule>
    <cfRule type="cellIs" dxfId="2029" priority="1998" operator="equal">
      <formula>"◯"</formula>
    </cfRule>
    <cfRule type="cellIs" dxfId="2028" priority="1999" operator="equal">
      <formula>"■"</formula>
    </cfRule>
    <cfRule type="cellIs" dxfId="2027" priority="2000" operator="equal">
      <formula>"▶"</formula>
    </cfRule>
    <cfRule type="cellIs" dxfId="2026" priority="2001" operator="equal">
      <formula>"✘"</formula>
    </cfRule>
    <cfRule type="cellIs" dxfId="2025" priority="2002" operator="equal">
      <formula>"✔"</formula>
    </cfRule>
  </conditionalFormatting>
  <conditionalFormatting sqref="BD23">
    <cfRule type="cellIs" dxfId="2024" priority="1989" operator="equal">
      <formula>"↻"</formula>
    </cfRule>
    <cfRule type="cellIs" dxfId="2023" priority="1990" operator="equal">
      <formula>"Ø"</formula>
    </cfRule>
    <cfRule type="cellIs" dxfId="2022" priority="1991" operator="equal">
      <formula>"◯"</formula>
    </cfRule>
    <cfRule type="cellIs" dxfId="2021" priority="1992" operator="equal">
      <formula>"■"</formula>
    </cfRule>
    <cfRule type="cellIs" dxfId="2020" priority="1993" operator="equal">
      <formula>"▶"</formula>
    </cfRule>
    <cfRule type="cellIs" dxfId="2019" priority="1994" operator="equal">
      <formula>"✘"</formula>
    </cfRule>
    <cfRule type="cellIs" dxfId="2018" priority="1995" operator="equal">
      <formula>"✔"</formula>
    </cfRule>
  </conditionalFormatting>
  <conditionalFormatting sqref="BF23">
    <cfRule type="cellIs" dxfId="2017" priority="1982" operator="equal">
      <formula>"↻"</formula>
    </cfRule>
    <cfRule type="cellIs" dxfId="2016" priority="1983" operator="equal">
      <formula>"Ø"</formula>
    </cfRule>
    <cfRule type="cellIs" dxfId="2015" priority="1984" operator="equal">
      <formula>"◯"</formula>
    </cfRule>
    <cfRule type="cellIs" dxfId="2014" priority="1985" operator="equal">
      <formula>"■"</formula>
    </cfRule>
    <cfRule type="cellIs" dxfId="2013" priority="1986" operator="equal">
      <formula>"▶"</formula>
    </cfRule>
    <cfRule type="cellIs" dxfId="2012" priority="1987" operator="equal">
      <formula>"✘"</formula>
    </cfRule>
    <cfRule type="cellIs" dxfId="2011" priority="1988" operator="equal">
      <formula>"✔"</formula>
    </cfRule>
  </conditionalFormatting>
  <conditionalFormatting sqref="BH23">
    <cfRule type="cellIs" dxfId="2010" priority="1975" operator="equal">
      <formula>"↻"</formula>
    </cfRule>
    <cfRule type="cellIs" dxfId="2009" priority="1976" operator="equal">
      <formula>"Ø"</formula>
    </cfRule>
    <cfRule type="cellIs" dxfId="2008" priority="1977" operator="equal">
      <formula>"◯"</formula>
    </cfRule>
    <cfRule type="cellIs" dxfId="2007" priority="1978" operator="equal">
      <formula>"■"</formula>
    </cfRule>
    <cfRule type="cellIs" dxfId="2006" priority="1979" operator="equal">
      <formula>"▶"</formula>
    </cfRule>
    <cfRule type="cellIs" dxfId="2005" priority="1980" operator="equal">
      <formula>"✘"</formula>
    </cfRule>
    <cfRule type="cellIs" dxfId="2004" priority="1981" operator="equal">
      <formula>"✔"</formula>
    </cfRule>
  </conditionalFormatting>
  <conditionalFormatting sqref="BJ23">
    <cfRule type="cellIs" dxfId="2003" priority="1968" operator="equal">
      <formula>"↻"</formula>
    </cfRule>
    <cfRule type="cellIs" dxfId="2002" priority="1969" operator="equal">
      <formula>"Ø"</formula>
    </cfRule>
    <cfRule type="cellIs" dxfId="2001" priority="1970" operator="equal">
      <formula>"◯"</formula>
    </cfRule>
    <cfRule type="cellIs" dxfId="2000" priority="1971" operator="equal">
      <formula>"■"</formula>
    </cfRule>
    <cfRule type="cellIs" dxfId="1999" priority="1972" operator="equal">
      <formula>"▶"</formula>
    </cfRule>
    <cfRule type="cellIs" dxfId="1998" priority="1973" operator="equal">
      <formula>"✘"</formula>
    </cfRule>
    <cfRule type="cellIs" dxfId="1997" priority="1974" operator="equal">
      <formula>"✔"</formula>
    </cfRule>
  </conditionalFormatting>
  <conditionalFormatting sqref="BL23">
    <cfRule type="cellIs" dxfId="1996" priority="1961" operator="equal">
      <formula>"↻"</formula>
    </cfRule>
    <cfRule type="cellIs" dxfId="1995" priority="1962" operator="equal">
      <formula>"Ø"</formula>
    </cfRule>
    <cfRule type="cellIs" dxfId="1994" priority="1963" operator="equal">
      <formula>"◯"</formula>
    </cfRule>
    <cfRule type="cellIs" dxfId="1993" priority="1964" operator="equal">
      <formula>"■"</formula>
    </cfRule>
    <cfRule type="cellIs" dxfId="1992" priority="1965" operator="equal">
      <formula>"▶"</formula>
    </cfRule>
    <cfRule type="cellIs" dxfId="1991" priority="1966" operator="equal">
      <formula>"✘"</formula>
    </cfRule>
    <cfRule type="cellIs" dxfId="1990" priority="1967" operator="equal">
      <formula>"✔"</formula>
    </cfRule>
  </conditionalFormatting>
  <conditionalFormatting sqref="BN23">
    <cfRule type="cellIs" dxfId="1989" priority="1954" operator="equal">
      <formula>"↻"</formula>
    </cfRule>
    <cfRule type="cellIs" dxfId="1988" priority="1955" operator="equal">
      <formula>"Ø"</formula>
    </cfRule>
    <cfRule type="cellIs" dxfId="1987" priority="1956" operator="equal">
      <formula>"◯"</formula>
    </cfRule>
    <cfRule type="cellIs" dxfId="1986" priority="1957" operator="equal">
      <formula>"■"</formula>
    </cfRule>
    <cfRule type="cellIs" dxfId="1985" priority="1958" operator="equal">
      <formula>"▶"</formula>
    </cfRule>
    <cfRule type="cellIs" dxfId="1984" priority="1959" operator="equal">
      <formula>"✘"</formula>
    </cfRule>
    <cfRule type="cellIs" dxfId="1983" priority="1960" operator="equal">
      <formula>"✔"</formula>
    </cfRule>
  </conditionalFormatting>
  <conditionalFormatting sqref="F25">
    <cfRule type="cellIs" dxfId="1982" priority="1947" operator="equal">
      <formula>"↻"</formula>
    </cfRule>
    <cfRule type="cellIs" dxfId="1981" priority="1948" operator="equal">
      <formula>"Ø"</formula>
    </cfRule>
    <cfRule type="cellIs" dxfId="1980" priority="1949" operator="equal">
      <formula>"◯"</formula>
    </cfRule>
    <cfRule type="cellIs" dxfId="1979" priority="1950" operator="equal">
      <formula>"■"</formula>
    </cfRule>
    <cfRule type="cellIs" dxfId="1978" priority="1951" operator="equal">
      <formula>"▶"</formula>
    </cfRule>
    <cfRule type="cellIs" dxfId="1977" priority="1952" operator="equal">
      <formula>"✘"</formula>
    </cfRule>
    <cfRule type="cellIs" dxfId="1976" priority="1953" operator="equal">
      <formula>"✔"</formula>
    </cfRule>
  </conditionalFormatting>
  <conditionalFormatting sqref="H25">
    <cfRule type="cellIs" dxfId="1975" priority="1940" operator="equal">
      <formula>"↻"</formula>
    </cfRule>
    <cfRule type="cellIs" dxfId="1974" priority="1941" operator="equal">
      <formula>"Ø"</formula>
    </cfRule>
    <cfRule type="cellIs" dxfId="1973" priority="1942" operator="equal">
      <formula>"◯"</formula>
    </cfRule>
    <cfRule type="cellIs" dxfId="1972" priority="1943" operator="equal">
      <formula>"■"</formula>
    </cfRule>
    <cfRule type="cellIs" dxfId="1971" priority="1944" operator="equal">
      <formula>"▶"</formula>
    </cfRule>
    <cfRule type="cellIs" dxfId="1970" priority="1945" operator="equal">
      <formula>"✘"</formula>
    </cfRule>
    <cfRule type="cellIs" dxfId="1969" priority="1946" operator="equal">
      <formula>"✔"</formula>
    </cfRule>
  </conditionalFormatting>
  <conditionalFormatting sqref="J25">
    <cfRule type="cellIs" dxfId="1968" priority="1933" operator="equal">
      <formula>"↻"</formula>
    </cfRule>
    <cfRule type="cellIs" dxfId="1967" priority="1934" operator="equal">
      <formula>"Ø"</formula>
    </cfRule>
    <cfRule type="cellIs" dxfId="1966" priority="1935" operator="equal">
      <formula>"◯"</formula>
    </cfRule>
    <cfRule type="cellIs" dxfId="1965" priority="1936" operator="equal">
      <formula>"■"</formula>
    </cfRule>
    <cfRule type="cellIs" dxfId="1964" priority="1937" operator="equal">
      <formula>"▶"</formula>
    </cfRule>
    <cfRule type="cellIs" dxfId="1963" priority="1938" operator="equal">
      <formula>"✘"</formula>
    </cfRule>
    <cfRule type="cellIs" dxfId="1962" priority="1939" operator="equal">
      <formula>"✔"</formula>
    </cfRule>
  </conditionalFormatting>
  <conditionalFormatting sqref="L25">
    <cfRule type="cellIs" dxfId="1961" priority="1926" operator="equal">
      <formula>"↻"</formula>
    </cfRule>
    <cfRule type="cellIs" dxfId="1960" priority="1927" operator="equal">
      <formula>"Ø"</formula>
    </cfRule>
    <cfRule type="cellIs" dxfId="1959" priority="1928" operator="equal">
      <formula>"◯"</formula>
    </cfRule>
    <cfRule type="cellIs" dxfId="1958" priority="1929" operator="equal">
      <formula>"■"</formula>
    </cfRule>
    <cfRule type="cellIs" dxfId="1957" priority="1930" operator="equal">
      <formula>"▶"</formula>
    </cfRule>
    <cfRule type="cellIs" dxfId="1956" priority="1931" operator="equal">
      <formula>"✘"</formula>
    </cfRule>
    <cfRule type="cellIs" dxfId="1955" priority="1932" operator="equal">
      <formula>"✔"</formula>
    </cfRule>
  </conditionalFormatting>
  <conditionalFormatting sqref="N25">
    <cfRule type="cellIs" dxfId="1954" priority="1919" operator="equal">
      <formula>"↻"</formula>
    </cfRule>
    <cfRule type="cellIs" dxfId="1953" priority="1920" operator="equal">
      <formula>"Ø"</formula>
    </cfRule>
    <cfRule type="cellIs" dxfId="1952" priority="1921" operator="equal">
      <formula>"◯"</formula>
    </cfRule>
    <cfRule type="cellIs" dxfId="1951" priority="1922" operator="equal">
      <formula>"■"</formula>
    </cfRule>
    <cfRule type="cellIs" dxfId="1950" priority="1923" operator="equal">
      <formula>"▶"</formula>
    </cfRule>
    <cfRule type="cellIs" dxfId="1949" priority="1924" operator="equal">
      <formula>"✘"</formula>
    </cfRule>
    <cfRule type="cellIs" dxfId="1948" priority="1925" operator="equal">
      <formula>"✔"</formula>
    </cfRule>
  </conditionalFormatting>
  <conditionalFormatting sqref="P25">
    <cfRule type="cellIs" dxfId="1947" priority="1912" operator="equal">
      <formula>"↻"</formula>
    </cfRule>
    <cfRule type="cellIs" dxfId="1946" priority="1913" operator="equal">
      <formula>"Ø"</formula>
    </cfRule>
    <cfRule type="cellIs" dxfId="1945" priority="1914" operator="equal">
      <formula>"◯"</formula>
    </cfRule>
    <cfRule type="cellIs" dxfId="1944" priority="1915" operator="equal">
      <formula>"■"</formula>
    </cfRule>
    <cfRule type="cellIs" dxfId="1943" priority="1916" operator="equal">
      <formula>"▶"</formula>
    </cfRule>
    <cfRule type="cellIs" dxfId="1942" priority="1917" operator="equal">
      <formula>"✘"</formula>
    </cfRule>
    <cfRule type="cellIs" dxfId="1941" priority="1918" operator="equal">
      <formula>"✔"</formula>
    </cfRule>
  </conditionalFormatting>
  <conditionalFormatting sqref="R25">
    <cfRule type="cellIs" dxfId="1940" priority="1905" operator="equal">
      <formula>"↻"</formula>
    </cfRule>
    <cfRule type="cellIs" dxfId="1939" priority="1906" operator="equal">
      <formula>"Ø"</formula>
    </cfRule>
    <cfRule type="cellIs" dxfId="1938" priority="1907" operator="equal">
      <formula>"◯"</formula>
    </cfRule>
    <cfRule type="cellIs" dxfId="1937" priority="1908" operator="equal">
      <formula>"■"</formula>
    </cfRule>
    <cfRule type="cellIs" dxfId="1936" priority="1909" operator="equal">
      <formula>"▶"</formula>
    </cfRule>
    <cfRule type="cellIs" dxfId="1935" priority="1910" operator="equal">
      <formula>"✘"</formula>
    </cfRule>
    <cfRule type="cellIs" dxfId="1934" priority="1911" operator="equal">
      <formula>"✔"</formula>
    </cfRule>
  </conditionalFormatting>
  <conditionalFormatting sqref="T25">
    <cfRule type="cellIs" dxfId="1933" priority="1898" operator="equal">
      <formula>"↻"</formula>
    </cfRule>
    <cfRule type="cellIs" dxfId="1932" priority="1899" operator="equal">
      <formula>"Ø"</formula>
    </cfRule>
    <cfRule type="cellIs" dxfId="1931" priority="1900" operator="equal">
      <formula>"◯"</formula>
    </cfRule>
    <cfRule type="cellIs" dxfId="1930" priority="1901" operator="equal">
      <formula>"■"</formula>
    </cfRule>
    <cfRule type="cellIs" dxfId="1929" priority="1902" operator="equal">
      <formula>"▶"</formula>
    </cfRule>
    <cfRule type="cellIs" dxfId="1928" priority="1903" operator="equal">
      <formula>"✘"</formula>
    </cfRule>
    <cfRule type="cellIs" dxfId="1927" priority="1904" operator="equal">
      <formula>"✔"</formula>
    </cfRule>
  </conditionalFormatting>
  <conditionalFormatting sqref="V25">
    <cfRule type="cellIs" dxfId="1926" priority="1891" operator="equal">
      <formula>"↻"</formula>
    </cfRule>
    <cfRule type="cellIs" dxfId="1925" priority="1892" operator="equal">
      <formula>"Ø"</formula>
    </cfRule>
    <cfRule type="cellIs" dxfId="1924" priority="1893" operator="equal">
      <formula>"◯"</formula>
    </cfRule>
    <cfRule type="cellIs" dxfId="1923" priority="1894" operator="equal">
      <formula>"■"</formula>
    </cfRule>
    <cfRule type="cellIs" dxfId="1922" priority="1895" operator="equal">
      <formula>"▶"</formula>
    </cfRule>
    <cfRule type="cellIs" dxfId="1921" priority="1896" operator="equal">
      <formula>"✘"</formula>
    </cfRule>
    <cfRule type="cellIs" dxfId="1920" priority="1897" operator="equal">
      <formula>"✔"</formula>
    </cfRule>
  </conditionalFormatting>
  <conditionalFormatting sqref="X25">
    <cfRule type="cellIs" dxfId="1919" priority="1884" operator="equal">
      <formula>"↻"</formula>
    </cfRule>
    <cfRule type="cellIs" dxfId="1918" priority="1885" operator="equal">
      <formula>"Ø"</formula>
    </cfRule>
    <cfRule type="cellIs" dxfId="1917" priority="1886" operator="equal">
      <formula>"◯"</formula>
    </cfRule>
    <cfRule type="cellIs" dxfId="1916" priority="1887" operator="equal">
      <formula>"■"</formula>
    </cfRule>
    <cfRule type="cellIs" dxfId="1915" priority="1888" operator="equal">
      <formula>"▶"</formula>
    </cfRule>
    <cfRule type="cellIs" dxfId="1914" priority="1889" operator="equal">
      <formula>"✘"</formula>
    </cfRule>
    <cfRule type="cellIs" dxfId="1913" priority="1890" operator="equal">
      <formula>"✔"</formula>
    </cfRule>
  </conditionalFormatting>
  <conditionalFormatting sqref="Z25">
    <cfRule type="cellIs" dxfId="1912" priority="1877" operator="equal">
      <formula>"↻"</formula>
    </cfRule>
    <cfRule type="cellIs" dxfId="1911" priority="1878" operator="equal">
      <formula>"Ø"</formula>
    </cfRule>
    <cfRule type="cellIs" dxfId="1910" priority="1879" operator="equal">
      <formula>"◯"</formula>
    </cfRule>
    <cfRule type="cellIs" dxfId="1909" priority="1880" operator="equal">
      <formula>"■"</formula>
    </cfRule>
    <cfRule type="cellIs" dxfId="1908" priority="1881" operator="equal">
      <formula>"▶"</formula>
    </cfRule>
    <cfRule type="cellIs" dxfId="1907" priority="1882" operator="equal">
      <formula>"✘"</formula>
    </cfRule>
    <cfRule type="cellIs" dxfId="1906" priority="1883" operator="equal">
      <formula>"✔"</formula>
    </cfRule>
  </conditionalFormatting>
  <conditionalFormatting sqref="AB25">
    <cfRule type="cellIs" dxfId="1905" priority="1870" operator="equal">
      <formula>"↻"</formula>
    </cfRule>
    <cfRule type="cellIs" dxfId="1904" priority="1871" operator="equal">
      <formula>"Ø"</formula>
    </cfRule>
    <cfRule type="cellIs" dxfId="1903" priority="1872" operator="equal">
      <formula>"◯"</formula>
    </cfRule>
    <cfRule type="cellIs" dxfId="1902" priority="1873" operator="equal">
      <formula>"■"</formula>
    </cfRule>
    <cfRule type="cellIs" dxfId="1901" priority="1874" operator="equal">
      <formula>"▶"</formula>
    </cfRule>
    <cfRule type="cellIs" dxfId="1900" priority="1875" operator="equal">
      <formula>"✘"</formula>
    </cfRule>
    <cfRule type="cellIs" dxfId="1899" priority="1876" operator="equal">
      <formula>"✔"</formula>
    </cfRule>
  </conditionalFormatting>
  <conditionalFormatting sqref="AD25">
    <cfRule type="cellIs" dxfId="1898" priority="1863" operator="equal">
      <formula>"↻"</formula>
    </cfRule>
    <cfRule type="cellIs" dxfId="1897" priority="1864" operator="equal">
      <formula>"Ø"</formula>
    </cfRule>
    <cfRule type="cellIs" dxfId="1896" priority="1865" operator="equal">
      <formula>"◯"</formula>
    </cfRule>
    <cfRule type="cellIs" dxfId="1895" priority="1866" operator="equal">
      <formula>"■"</formula>
    </cfRule>
    <cfRule type="cellIs" dxfId="1894" priority="1867" operator="equal">
      <formula>"▶"</formula>
    </cfRule>
    <cfRule type="cellIs" dxfId="1893" priority="1868" operator="equal">
      <formula>"✘"</formula>
    </cfRule>
    <cfRule type="cellIs" dxfId="1892" priority="1869" operator="equal">
      <formula>"✔"</formula>
    </cfRule>
  </conditionalFormatting>
  <conditionalFormatting sqref="AF25">
    <cfRule type="cellIs" dxfId="1891" priority="1856" operator="equal">
      <formula>"↻"</formula>
    </cfRule>
    <cfRule type="cellIs" dxfId="1890" priority="1857" operator="equal">
      <formula>"Ø"</formula>
    </cfRule>
    <cfRule type="cellIs" dxfId="1889" priority="1858" operator="equal">
      <formula>"◯"</formula>
    </cfRule>
    <cfRule type="cellIs" dxfId="1888" priority="1859" operator="equal">
      <formula>"■"</formula>
    </cfRule>
    <cfRule type="cellIs" dxfId="1887" priority="1860" operator="equal">
      <formula>"▶"</formula>
    </cfRule>
    <cfRule type="cellIs" dxfId="1886" priority="1861" operator="equal">
      <formula>"✘"</formula>
    </cfRule>
    <cfRule type="cellIs" dxfId="1885" priority="1862" operator="equal">
      <formula>"✔"</formula>
    </cfRule>
  </conditionalFormatting>
  <conditionalFormatting sqref="AH25">
    <cfRule type="cellIs" dxfId="1884" priority="1849" operator="equal">
      <formula>"↻"</formula>
    </cfRule>
    <cfRule type="cellIs" dxfId="1883" priority="1850" operator="equal">
      <formula>"Ø"</formula>
    </cfRule>
    <cfRule type="cellIs" dxfId="1882" priority="1851" operator="equal">
      <formula>"◯"</formula>
    </cfRule>
    <cfRule type="cellIs" dxfId="1881" priority="1852" operator="equal">
      <formula>"■"</formula>
    </cfRule>
    <cfRule type="cellIs" dxfId="1880" priority="1853" operator="equal">
      <formula>"▶"</formula>
    </cfRule>
    <cfRule type="cellIs" dxfId="1879" priority="1854" operator="equal">
      <formula>"✘"</formula>
    </cfRule>
    <cfRule type="cellIs" dxfId="1878" priority="1855" operator="equal">
      <formula>"✔"</formula>
    </cfRule>
  </conditionalFormatting>
  <conditionalFormatting sqref="AJ25">
    <cfRule type="cellIs" dxfId="1877" priority="1842" operator="equal">
      <formula>"↻"</formula>
    </cfRule>
    <cfRule type="cellIs" dxfId="1876" priority="1843" operator="equal">
      <formula>"Ø"</formula>
    </cfRule>
    <cfRule type="cellIs" dxfId="1875" priority="1844" operator="equal">
      <formula>"◯"</formula>
    </cfRule>
    <cfRule type="cellIs" dxfId="1874" priority="1845" operator="equal">
      <formula>"■"</formula>
    </cfRule>
    <cfRule type="cellIs" dxfId="1873" priority="1846" operator="equal">
      <formula>"▶"</formula>
    </cfRule>
    <cfRule type="cellIs" dxfId="1872" priority="1847" operator="equal">
      <formula>"✘"</formula>
    </cfRule>
    <cfRule type="cellIs" dxfId="1871" priority="1848" operator="equal">
      <formula>"✔"</formula>
    </cfRule>
  </conditionalFormatting>
  <conditionalFormatting sqref="AL25">
    <cfRule type="cellIs" dxfId="1870" priority="1835" operator="equal">
      <formula>"↻"</formula>
    </cfRule>
    <cfRule type="cellIs" dxfId="1869" priority="1836" operator="equal">
      <formula>"Ø"</formula>
    </cfRule>
    <cfRule type="cellIs" dxfId="1868" priority="1837" operator="equal">
      <formula>"◯"</formula>
    </cfRule>
    <cfRule type="cellIs" dxfId="1867" priority="1838" operator="equal">
      <formula>"■"</formula>
    </cfRule>
    <cfRule type="cellIs" dxfId="1866" priority="1839" operator="equal">
      <formula>"▶"</formula>
    </cfRule>
    <cfRule type="cellIs" dxfId="1865" priority="1840" operator="equal">
      <formula>"✘"</formula>
    </cfRule>
    <cfRule type="cellIs" dxfId="1864" priority="1841" operator="equal">
      <formula>"✔"</formula>
    </cfRule>
  </conditionalFormatting>
  <conditionalFormatting sqref="AN25">
    <cfRule type="cellIs" dxfId="1863" priority="1828" operator="equal">
      <formula>"↻"</formula>
    </cfRule>
    <cfRule type="cellIs" dxfId="1862" priority="1829" operator="equal">
      <formula>"Ø"</formula>
    </cfRule>
    <cfRule type="cellIs" dxfId="1861" priority="1830" operator="equal">
      <formula>"◯"</formula>
    </cfRule>
    <cfRule type="cellIs" dxfId="1860" priority="1831" operator="equal">
      <formula>"■"</formula>
    </cfRule>
    <cfRule type="cellIs" dxfId="1859" priority="1832" operator="equal">
      <formula>"▶"</formula>
    </cfRule>
    <cfRule type="cellIs" dxfId="1858" priority="1833" operator="equal">
      <formula>"✘"</formula>
    </cfRule>
    <cfRule type="cellIs" dxfId="1857" priority="1834" operator="equal">
      <formula>"✔"</formula>
    </cfRule>
  </conditionalFormatting>
  <conditionalFormatting sqref="AP25">
    <cfRule type="cellIs" dxfId="1856" priority="1821" operator="equal">
      <formula>"↻"</formula>
    </cfRule>
    <cfRule type="cellIs" dxfId="1855" priority="1822" operator="equal">
      <formula>"Ø"</formula>
    </cfRule>
    <cfRule type="cellIs" dxfId="1854" priority="1823" operator="equal">
      <formula>"◯"</formula>
    </cfRule>
    <cfRule type="cellIs" dxfId="1853" priority="1824" operator="equal">
      <formula>"■"</formula>
    </cfRule>
    <cfRule type="cellIs" dxfId="1852" priority="1825" operator="equal">
      <formula>"▶"</formula>
    </cfRule>
    <cfRule type="cellIs" dxfId="1851" priority="1826" operator="equal">
      <formula>"✘"</formula>
    </cfRule>
    <cfRule type="cellIs" dxfId="1850" priority="1827" operator="equal">
      <formula>"✔"</formula>
    </cfRule>
  </conditionalFormatting>
  <conditionalFormatting sqref="AR25">
    <cfRule type="cellIs" dxfId="1849" priority="1814" operator="equal">
      <formula>"↻"</formula>
    </cfRule>
    <cfRule type="cellIs" dxfId="1848" priority="1815" operator="equal">
      <formula>"Ø"</formula>
    </cfRule>
    <cfRule type="cellIs" dxfId="1847" priority="1816" operator="equal">
      <formula>"◯"</formula>
    </cfRule>
    <cfRule type="cellIs" dxfId="1846" priority="1817" operator="equal">
      <formula>"■"</formula>
    </cfRule>
    <cfRule type="cellIs" dxfId="1845" priority="1818" operator="equal">
      <formula>"▶"</formula>
    </cfRule>
    <cfRule type="cellIs" dxfId="1844" priority="1819" operator="equal">
      <formula>"✘"</formula>
    </cfRule>
    <cfRule type="cellIs" dxfId="1843" priority="1820" operator="equal">
      <formula>"✔"</formula>
    </cfRule>
  </conditionalFormatting>
  <conditionalFormatting sqref="AT25">
    <cfRule type="cellIs" dxfId="1842" priority="1807" operator="equal">
      <formula>"↻"</formula>
    </cfRule>
    <cfRule type="cellIs" dxfId="1841" priority="1808" operator="equal">
      <formula>"Ø"</formula>
    </cfRule>
    <cfRule type="cellIs" dxfId="1840" priority="1809" operator="equal">
      <formula>"◯"</formula>
    </cfRule>
    <cfRule type="cellIs" dxfId="1839" priority="1810" operator="equal">
      <formula>"■"</formula>
    </cfRule>
    <cfRule type="cellIs" dxfId="1838" priority="1811" operator="equal">
      <formula>"▶"</formula>
    </cfRule>
    <cfRule type="cellIs" dxfId="1837" priority="1812" operator="equal">
      <formula>"✘"</formula>
    </cfRule>
    <cfRule type="cellIs" dxfId="1836" priority="1813" operator="equal">
      <formula>"✔"</formula>
    </cfRule>
  </conditionalFormatting>
  <conditionalFormatting sqref="AV25">
    <cfRule type="cellIs" dxfId="1835" priority="1800" operator="equal">
      <formula>"↻"</formula>
    </cfRule>
    <cfRule type="cellIs" dxfId="1834" priority="1801" operator="equal">
      <formula>"Ø"</formula>
    </cfRule>
    <cfRule type="cellIs" dxfId="1833" priority="1802" operator="equal">
      <formula>"◯"</formula>
    </cfRule>
    <cfRule type="cellIs" dxfId="1832" priority="1803" operator="equal">
      <formula>"■"</formula>
    </cfRule>
    <cfRule type="cellIs" dxfId="1831" priority="1804" operator="equal">
      <formula>"▶"</formula>
    </cfRule>
    <cfRule type="cellIs" dxfId="1830" priority="1805" operator="equal">
      <formula>"✘"</formula>
    </cfRule>
    <cfRule type="cellIs" dxfId="1829" priority="1806" operator="equal">
      <formula>"✔"</formula>
    </cfRule>
  </conditionalFormatting>
  <conditionalFormatting sqref="AX25">
    <cfRule type="cellIs" dxfId="1828" priority="1793" operator="equal">
      <formula>"↻"</formula>
    </cfRule>
    <cfRule type="cellIs" dxfId="1827" priority="1794" operator="equal">
      <formula>"Ø"</formula>
    </cfRule>
    <cfRule type="cellIs" dxfId="1826" priority="1795" operator="equal">
      <formula>"◯"</formula>
    </cfRule>
    <cfRule type="cellIs" dxfId="1825" priority="1796" operator="equal">
      <formula>"■"</formula>
    </cfRule>
    <cfRule type="cellIs" dxfId="1824" priority="1797" operator="equal">
      <formula>"▶"</formula>
    </cfRule>
    <cfRule type="cellIs" dxfId="1823" priority="1798" operator="equal">
      <formula>"✘"</formula>
    </cfRule>
    <cfRule type="cellIs" dxfId="1822" priority="1799" operator="equal">
      <formula>"✔"</formula>
    </cfRule>
  </conditionalFormatting>
  <conditionalFormatting sqref="AZ25">
    <cfRule type="cellIs" dxfId="1821" priority="1786" operator="equal">
      <formula>"↻"</formula>
    </cfRule>
    <cfRule type="cellIs" dxfId="1820" priority="1787" operator="equal">
      <formula>"Ø"</formula>
    </cfRule>
    <cfRule type="cellIs" dxfId="1819" priority="1788" operator="equal">
      <formula>"◯"</formula>
    </cfRule>
    <cfRule type="cellIs" dxfId="1818" priority="1789" operator="equal">
      <formula>"■"</formula>
    </cfRule>
    <cfRule type="cellIs" dxfId="1817" priority="1790" operator="equal">
      <formula>"▶"</formula>
    </cfRule>
    <cfRule type="cellIs" dxfId="1816" priority="1791" operator="equal">
      <formula>"✘"</formula>
    </cfRule>
    <cfRule type="cellIs" dxfId="1815" priority="1792" operator="equal">
      <formula>"✔"</formula>
    </cfRule>
  </conditionalFormatting>
  <conditionalFormatting sqref="BB25">
    <cfRule type="cellIs" dxfId="1814" priority="1779" operator="equal">
      <formula>"↻"</formula>
    </cfRule>
    <cfRule type="cellIs" dxfId="1813" priority="1780" operator="equal">
      <formula>"Ø"</formula>
    </cfRule>
    <cfRule type="cellIs" dxfId="1812" priority="1781" operator="equal">
      <formula>"◯"</formula>
    </cfRule>
    <cfRule type="cellIs" dxfId="1811" priority="1782" operator="equal">
      <formula>"■"</formula>
    </cfRule>
    <cfRule type="cellIs" dxfId="1810" priority="1783" operator="equal">
      <formula>"▶"</formula>
    </cfRule>
    <cfRule type="cellIs" dxfId="1809" priority="1784" operator="equal">
      <formula>"✘"</formula>
    </cfRule>
    <cfRule type="cellIs" dxfId="1808" priority="1785" operator="equal">
      <formula>"✔"</formula>
    </cfRule>
  </conditionalFormatting>
  <conditionalFormatting sqref="BD25">
    <cfRule type="cellIs" dxfId="1807" priority="1772" operator="equal">
      <formula>"↻"</formula>
    </cfRule>
    <cfRule type="cellIs" dxfId="1806" priority="1773" operator="equal">
      <formula>"Ø"</formula>
    </cfRule>
    <cfRule type="cellIs" dxfId="1805" priority="1774" operator="equal">
      <formula>"◯"</formula>
    </cfRule>
    <cfRule type="cellIs" dxfId="1804" priority="1775" operator="equal">
      <formula>"■"</formula>
    </cfRule>
    <cfRule type="cellIs" dxfId="1803" priority="1776" operator="equal">
      <formula>"▶"</formula>
    </cfRule>
    <cfRule type="cellIs" dxfId="1802" priority="1777" operator="equal">
      <formula>"✘"</formula>
    </cfRule>
    <cfRule type="cellIs" dxfId="1801" priority="1778" operator="equal">
      <formula>"✔"</formula>
    </cfRule>
  </conditionalFormatting>
  <conditionalFormatting sqref="BF25">
    <cfRule type="cellIs" dxfId="1800" priority="1765" operator="equal">
      <formula>"↻"</formula>
    </cfRule>
    <cfRule type="cellIs" dxfId="1799" priority="1766" operator="equal">
      <formula>"Ø"</formula>
    </cfRule>
    <cfRule type="cellIs" dxfId="1798" priority="1767" operator="equal">
      <formula>"◯"</formula>
    </cfRule>
    <cfRule type="cellIs" dxfId="1797" priority="1768" operator="equal">
      <formula>"■"</formula>
    </cfRule>
    <cfRule type="cellIs" dxfId="1796" priority="1769" operator="equal">
      <formula>"▶"</formula>
    </cfRule>
    <cfRule type="cellIs" dxfId="1795" priority="1770" operator="equal">
      <formula>"✘"</formula>
    </cfRule>
    <cfRule type="cellIs" dxfId="1794" priority="1771" operator="equal">
      <formula>"✔"</formula>
    </cfRule>
  </conditionalFormatting>
  <conditionalFormatting sqref="BH25">
    <cfRule type="cellIs" dxfId="1793" priority="1758" operator="equal">
      <formula>"↻"</formula>
    </cfRule>
    <cfRule type="cellIs" dxfId="1792" priority="1759" operator="equal">
      <formula>"Ø"</formula>
    </cfRule>
    <cfRule type="cellIs" dxfId="1791" priority="1760" operator="equal">
      <formula>"◯"</formula>
    </cfRule>
    <cfRule type="cellIs" dxfId="1790" priority="1761" operator="equal">
      <formula>"■"</formula>
    </cfRule>
    <cfRule type="cellIs" dxfId="1789" priority="1762" operator="equal">
      <formula>"▶"</formula>
    </cfRule>
    <cfRule type="cellIs" dxfId="1788" priority="1763" operator="equal">
      <formula>"✘"</formula>
    </cfRule>
    <cfRule type="cellIs" dxfId="1787" priority="1764" operator="equal">
      <formula>"✔"</formula>
    </cfRule>
  </conditionalFormatting>
  <conditionalFormatting sqref="BJ25">
    <cfRule type="cellIs" dxfId="1786" priority="1751" operator="equal">
      <formula>"↻"</formula>
    </cfRule>
    <cfRule type="cellIs" dxfId="1785" priority="1752" operator="equal">
      <formula>"Ø"</formula>
    </cfRule>
    <cfRule type="cellIs" dxfId="1784" priority="1753" operator="equal">
      <formula>"◯"</formula>
    </cfRule>
    <cfRule type="cellIs" dxfId="1783" priority="1754" operator="equal">
      <formula>"■"</formula>
    </cfRule>
    <cfRule type="cellIs" dxfId="1782" priority="1755" operator="equal">
      <formula>"▶"</formula>
    </cfRule>
    <cfRule type="cellIs" dxfId="1781" priority="1756" operator="equal">
      <formula>"✘"</formula>
    </cfRule>
    <cfRule type="cellIs" dxfId="1780" priority="1757" operator="equal">
      <formula>"✔"</formula>
    </cfRule>
  </conditionalFormatting>
  <conditionalFormatting sqref="BL25">
    <cfRule type="cellIs" dxfId="1779" priority="1744" operator="equal">
      <formula>"↻"</formula>
    </cfRule>
    <cfRule type="cellIs" dxfId="1778" priority="1745" operator="equal">
      <formula>"Ø"</formula>
    </cfRule>
    <cfRule type="cellIs" dxfId="1777" priority="1746" operator="equal">
      <formula>"◯"</formula>
    </cfRule>
    <cfRule type="cellIs" dxfId="1776" priority="1747" operator="equal">
      <formula>"■"</formula>
    </cfRule>
    <cfRule type="cellIs" dxfId="1775" priority="1748" operator="equal">
      <formula>"▶"</formula>
    </cfRule>
    <cfRule type="cellIs" dxfId="1774" priority="1749" operator="equal">
      <formula>"✘"</formula>
    </cfRule>
    <cfRule type="cellIs" dxfId="1773" priority="1750" operator="equal">
      <formula>"✔"</formula>
    </cfRule>
  </conditionalFormatting>
  <conditionalFormatting sqref="BN25">
    <cfRule type="cellIs" dxfId="1772" priority="1737" operator="equal">
      <formula>"↻"</formula>
    </cfRule>
    <cfRule type="cellIs" dxfId="1771" priority="1738" operator="equal">
      <formula>"Ø"</formula>
    </cfRule>
    <cfRule type="cellIs" dxfId="1770" priority="1739" operator="equal">
      <formula>"◯"</formula>
    </cfRule>
    <cfRule type="cellIs" dxfId="1769" priority="1740" operator="equal">
      <formula>"■"</formula>
    </cfRule>
    <cfRule type="cellIs" dxfId="1768" priority="1741" operator="equal">
      <formula>"▶"</formula>
    </cfRule>
    <cfRule type="cellIs" dxfId="1767" priority="1742" operator="equal">
      <formula>"✘"</formula>
    </cfRule>
    <cfRule type="cellIs" dxfId="1766" priority="1743" operator="equal">
      <formula>"✔"</formula>
    </cfRule>
  </conditionalFormatting>
  <conditionalFormatting sqref="F27">
    <cfRule type="cellIs" dxfId="1765" priority="1730" operator="equal">
      <formula>"↻"</formula>
    </cfRule>
    <cfRule type="cellIs" dxfId="1764" priority="1731" operator="equal">
      <formula>"Ø"</formula>
    </cfRule>
    <cfRule type="cellIs" dxfId="1763" priority="1732" operator="equal">
      <formula>"◯"</formula>
    </cfRule>
    <cfRule type="cellIs" dxfId="1762" priority="1733" operator="equal">
      <formula>"■"</formula>
    </cfRule>
    <cfRule type="cellIs" dxfId="1761" priority="1734" operator="equal">
      <formula>"▶"</formula>
    </cfRule>
    <cfRule type="cellIs" dxfId="1760" priority="1735" operator="equal">
      <formula>"✘"</formula>
    </cfRule>
    <cfRule type="cellIs" dxfId="1759" priority="1736" operator="equal">
      <formula>"✔"</formula>
    </cfRule>
  </conditionalFormatting>
  <conditionalFormatting sqref="H27">
    <cfRule type="cellIs" dxfId="1758" priority="1723" operator="equal">
      <formula>"↻"</formula>
    </cfRule>
    <cfRule type="cellIs" dxfId="1757" priority="1724" operator="equal">
      <formula>"Ø"</formula>
    </cfRule>
    <cfRule type="cellIs" dxfId="1756" priority="1725" operator="equal">
      <formula>"◯"</formula>
    </cfRule>
    <cfRule type="cellIs" dxfId="1755" priority="1726" operator="equal">
      <formula>"■"</formula>
    </cfRule>
    <cfRule type="cellIs" dxfId="1754" priority="1727" operator="equal">
      <formula>"▶"</formula>
    </cfRule>
    <cfRule type="cellIs" dxfId="1753" priority="1728" operator="equal">
      <formula>"✘"</formula>
    </cfRule>
    <cfRule type="cellIs" dxfId="1752" priority="1729" operator="equal">
      <formula>"✔"</formula>
    </cfRule>
  </conditionalFormatting>
  <conditionalFormatting sqref="J27">
    <cfRule type="cellIs" dxfId="1751" priority="1716" operator="equal">
      <formula>"↻"</formula>
    </cfRule>
    <cfRule type="cellIs" dxfId="1750" priority="1717" operator="equal">
      <formula>"Ø"</formula>
    </cfRule>
    <cfRule type="cellIs" dxfId="1749" priority="1718" operator="equal">
      <formula>"◯"</formula>
    </cfRule>
    <cfRule type="cellIs" dxfId="1748" priority="1719" operator="equal">
      <formula>"■"</formula>
    </cfRule>
    <cfRule type="cellIs" dxfId="1747" priority="1720" operator="equal">
      <formula>"▶"</formula>
    </cfRule>
    <cfRule type="cellIs" dxfId="1746" priority="1721" operator="equal">
      <formula>"✘"</formula>
    </cfRule>
    <cfRule type="cellIs" dxfId="1745" priority="1722" operator="equal">
      <formula>"✔"</formula>
    </cfRule>
  </conditionalFormatting>
  <conditionalFormatting sqref="L27">
    <cfRule type="cellIs" dxfId="1744" priority="1709" operator="equal">
      <formula>"↻"</formula>
    </cfRule>
    <cfRule type="cellIs" dxfId="1743" priority="1710" operator="equal">
      <formula>"Ø"</formula>
    </cfRule>
    <cfRule type="cellIs" dxfId="1742" priority="1711" operator="equal">
      <formula>"◯"</formula>
    </cfRule>
    <cfRule type="cellIs" dxfId="1741" priority="1712" operator="equal">
      <formula>"■"</formula>
    </cfRule>
    <cfRule type="cellIs" dxfId="1740" priority="1713" operator="equal">
      <formula>"▶"</formula>
    </cfRule>
    <cfRule type="cellIs" dxfId="1739" priority="1714" operator="equal">
      <formula>"✘"</formula>
    </cfRule>
    <cfRule type="cellIs" dxfId="1738" priority="1715" operator="equal">
      <formula>"✔"</formula>
    </cfRule>
  </conditionalFormatting>
  <conditionalFormatting sqref="N27">
    <cfRule type="cellIs" dxfId="1737" priority="1702" operator="equal">
      <formula>"↻"</formula>
    </cfRule>
    <cfRule type="cellIs" dxfId="1736" priority="1703" operator="equal">
      <formula>"Ø"</formula>
    </cfRule>
    <cfRule type="cellIs" dxfId="1735" priority="1704" operator="equal">
      <formula>"◯"</formula>
    </cfRule>
    <cfRule type="cellIs" dxfId="1734" priority="1705" operator="equal">
      <formula>"■"</formula>
    </cfRule>
    <cfRule type="cellIs" dxfId="1733" priority="1706" operator="equal">
      <formula>"▶"</formula>
    </cfRule>
    <cfRule type="cellIs" dxfId="1732" priority="1707" operator="equal">
      <formula>"✘"</formula>
    </cfRule>
    <cfRule type="cellIs" dxfId="1731" priority="1708" operator="equal">
      <formula>"✔"</formula>
    </cfRule>
  </conditionalFormatting>
  <conditionalFormatting sqref="P27">
    <cfRule type="cellIs" dxfId="1730" priority="1695" operator="equal">
      <formula>"↻"</formula>
    </cfRule>
    <cfRule type="cellIs" dxfId="1729" priority="1696" operator="equal">
      <formula>"Ø"</formula>
    </cfRule>
    <cfRule type="cellIs" dxfId="1728" priority="1697" operator="equal">
      <formula>"◯"</formula>
    </cfRule>
    <cfRule type="cellIs" dxfId="1727" priority="1698" operator="equal">
      <formula>"■"</formula>
    </cfRule>
    <cfRule type="cellIs" dxfId="1726" priority="1699" operator="equal">
      <formula>"▶"</formula>
    </cfRule>
    <cfRule type="cellIs" dxfId="1725" priority="1700" operator="equal">
      <formula>"✘"</formula>
    </cfRule>
    <cfRule type="cellIs" dxfId="1724" priority="1701" operator="equal">
      <formula>"✔"</formula>
    </cfRule>
  </conditionalFormatting>
  <conditionalFormatting sqref="R27">
    <cfRule type="cellIs" dxfId="1723" priority="1688" operator="equal">
      <formula>"↻"</formula>
    </cfRule>
    <cfRule type="cellIs" dxfId="1722" priority="1689" operator="equal">
      <formula>"Ø"</formula>
    </cfRule>
    <cfRule type="cellIs" dxfId="1721" priority="1690" operator="equal">
      <formula>"◯"</formula>
    </cfRule>
    <cfRule type="cellIs" dxfId="1720" priority="1691" operator="equal">
      <formula>"■"</formula>
    </cfRule>
    <cfRule type="cellIs" dxfId="1719" priority="1692" operator="equal">
      <formula>"▶"</formula>
    </cfRule>
    <cfRule type="cellIs" dxfId="1718" priority="1693" operator="equal">
      <formula>"✘"</formula>
    </cfRule>
    <cfRule type="cellIs" dxfId="1717" priority="1694" operator="equal">
      <formula>"✔"</formula>
    </cfRule>
  </conditionalFormatting>
  <conditionalFormatting sqref="T27">
    <cfRule type="cellIs" dxfId="1716" priority="1681" operator="equal">
      <formula>"↻"</formula>
    </cfRule>
    <cfRule type="cellIs" dxfId="1715" priority="1682" operator="equal">
      <formula>"Ø"</formula>
    </cfRule>
    <cfRule type="cellIs" dxfId="1714" priority="1683" operator="equal">
      <formula>"◯"</formula>
    </cfRule>
    <cfRule type="cellIs" dxfId="1713" priority="1684" operator="equal">
      <formula>"■"</formula>
    </cfRule>
    <cfRule type="cellIs" dxfId="1712" priority="1685" operator="equal">
      <formula>"▶"</formula>
    </cfRule>
    <cfRule type="cellIs" dxfId="1711" priority="1686" operator="equal">
      <formula>"✘"</formula>
    </cfRule>
    <cfRule type="cellIs" dxfId="1710" priority="1687" operator="equal">
      <formula>"✔"</formula>
    </cfRule>
  </conditionalFormatting>
  <conditionalFormatting sqref="V27">
    <cfRule type="cellIs" dxfId="1709" priority="1674" operator="equal">
      <formula>"↻"</formula>
    </cfRule>
    <cfRule type="cellIs" dxfId="1708" priority="1675" operator="equal">
      <formula>"Ø"</formula>
    </cfRule>
    <cfRule type="cellIs" dxfId="1707" priority="1676" operator="equal">
      <formula>"◯"</formula>
    </cfRule>
    <cfRule type="cellIs" dxfId="1706" priority="1677" operator="equal">
      <formula>"■"</formula>
    </cfRule>
    <cfRule type="cellIs" dxfId="1705" priority="1678" operator="equal">
      <formula>"▶"</formula>
    </cfRule>
    <cfRule type="cellIs" dxfId="1704" priority="1679" operator="equal">
      <formula>"✘"</formula>
    </cfRule>
    <cfRule type="cellIs" dxfId="1703" priority="1680" operator="equal">
      <formula>"✔"</formula>
    </cfRule>
  </conditionalFormatting>
  <conditionalFormatting sqref="X27">
    <cfRule type="cellIs" dxfId="1702" priority="1667" operator="equal">
      <formula>"↻"</formula>
    </cfRule>
    <cfRule type="cellIs" dxfId="1701" priority="1668" operator="equal">
      <formula>"Ø"</formula>
    </cfRule>
    <cfRule type="cellIs" dxfId="1700" priority="1669" operator="equal">
      <formula>"◯"</formula>
    </cfRule>
    <cfRule type="cellIs" dxfId="1699" priority="1670" operator="equal">
      <formula>"■"</formula>
    </cfRule>
    <cfRule type="cellIs" dxfId="1698" priority="1671" operator="equal">
      <formula>"▶"</formula>
    </cfRule>
    <cfRule type="cellIs" dxfId="1697" priority="1672" operator="equal">
      <formula>"✘"</formula>
    </cfRule>
    <cfRule type="cellIs" dxfId="1696" priority="1673" operator="equal">
      <formula>"✔"</formula>
    </cfRule>
  </conditionalFormatting>
  <conditionalFormatting sqref="Z27">
    <cfRule type="cellIs" dxfId="1695" priority="1660" operator="equal">
      <formula>"↻"</formula>
    </cfRule>
    <cfRule type="cellIs" dxfId="1694" priority="1661" operator="equal">
      <formula>"Ø"</formula>
    </cfRule>
    <cfRule type="cellIs" dxfId="1693" priority="1662" operator="equal">
      <formula>"◯"</formula>
    </cfRule>
    <cfRule type="cellIs" dxfId="1692" priority="1663" operator="equal">
      <formula>"■"</formula>
    </cfRule>
    <cfRule type="cellIs" dxfId="1691" priority="1664" operator="equal">
      <formula>"▶"</formula>
    </cfRule>
    <cfRule type="cellIs" dxfId="1690" priority="1665" operator="equal">
      <formula>"✘"</formula>
    </cfRule>
    <cfRule type="cellIs" dxfId="1689" priority="1666" operator="equal">
      <formula>"✔"</formula>
    </cfRule>
  </conditionalFormatting>
  <conditionalFormatting sqref="AB27">
    <cfRule type="cellIs" dxfId="1688" priority="1653" operator="equal">
      <formula>"↻"</formula>
    </cfRule>
    <cfRule type="cellIs" dxfId="1687" priority="1654" operator="equal">
      <formula>"Ø"</formula>
    </cfRule>
    <cfRule type="cellIs" dxfId="1686" priority="1655" operator="equal">
      <formula>"◯"</formula>
    </cfRule>
    <cfRule type="cellIs" dxfId="1685" priority="1656" operator="equal">
      <formula>"■"</formula>
    </cfRule>
    <cfRule type="cellIs" dxfId="1684" priority="1657" operator="equal">
      <formula>"▶"</formula>
    </cfRule>
    <cfRule type="cellIs" dxfId="1683" priority="1658" operator="equal">
      <formula>"✘"</formula>
    </cfRule>
    <cfRule type="cellIs" dxfId="1682" priority="1659" operator="equal">
      <formula>"✔"</formula>
    </cfRule>
  </conditionalFormatting>
  <conditionalFormatting sqref="AD27">
    <cfRule type="cellIs" dxfId="1681" priority="1646" operator="equal">
      <formula>"↻"</formula>
    </cfRule>
    <cfRule type="cellIs" dxfId="1680" priority="1647" operator="equal">
      <formula>"Ø"</formula>
    </cfRule>
    <cfRule type="cellIs" dxfId="1679" priority="1648" operator="equal">
      <formula>"◯"</formula>
    </cfRule>
    <cfRule type="cellIs" dxfId="1678" priority="1649" operator="equal">
      <formula>"■"</formula>
    </cfRule>
    <cfRule type="cellIs" dxfId="1677" priority="1650" operator="equal">
      <formula>"▶"</formula>
    </cfRule>
    <cfRule type="cellIs" dxfId="1676" priority="1651" operator="equal">
      <formula>"✘"</formula>
    </cfRule>
    <cfRule type="cellIs" dxfId="1675" priority="1652" operator="equal">
      <formula>"✔"</formula>
    </cfRule>
  </conditionalFormatting>
  <conditionalFormatting sqref="AF27">
    <cfRule type="cellIs" dxfId="1674" priority="1639" operator="equal">
      <formula>"↻"</formula>
    </cfRule>
    <cfRule type="cellIs" dxfId="1673" priority="1640" operator="equal">
      <formula>"Ø"</formula>
    </cfRule>
    <cfRule type="cellIs" dxfId="1672" priority="1641" operator="equal">
      <formula>"◯"</formula>
    </cfRule>
    <cfRule type="cellIs" dxfId="1671" priority="1642" operator="equal">
      <formula>"■"</formula>
    </cfRule>
    <cfRule type="cellIs" dxfId="1670" priority="1643" operator="equal">
      <formula>"▶"</formula>
    </cfRule>
    <cfRule type="cellIs" dxfId="1669" priority="1644" operator="equal">
      <formula>"✘"</formula>
    </cfRule>
    <cfRule type="cellIs" dxfId="1668" priority="1645" operator="equal">
      <formula>"✔"</formula>
    </cfRule>
  </conditionalFormatting>
  <conditionalFormatting sqref="AH27">
    <cfRule type="cellIs" dxfId="1667" priority="1632" operator="equal">
      <formula>"↻"</formula>
    </cfRule>
    <cfRule type="cellIs" dxfId="1666" priority="1633" operator="equal">
      <formula>"Ø"</formula>
    </cfRule>
    <cfRule type="cellIs" dxfId="1665" priority="1634" operator="equal">
      <formula>"◯"</formula>
    </cfRule>
    <cfRule type="cellIs" dxfId="1664" priority="1635" operator="equal">
      <formula>"■"</formula>
    </cfRule>
    <cfRule type="cellIs" dxfId="1663" priority="1636" operator="equal">
      <formula>"▶"</formula>
    </cfRule>
    <cfRule type="cellIs" dxfId="1662" priority="1637" operator="equal">
      <formula>"✘"</formula>
    </cfRule>
    <cfRule type="cellIs" dxfId="1661" priority="1638" operator="equal">
      <formula>"✔"</formula>
    </cfRule>
  </conditionalFormatting>
  <conditionalFormatting sqref="AJ27">
    <cfRule type="cellIs" dxfId="1660" priority="1625" operator="equal">
      <formula>"↻"</formula>
    </cfRule>
    <cfRule type="cellIs" dxfId="1659" priority="1626" operator="equal">
      <formula>"Ø"</formula>
    </cfRule>
    <cfRule type="cellIs" dxfId="1658" priority="1627" operator="equal">
      <formula>"◯"</formula>
    </cfRule>
    <cfRule type="cellIs" dxfId="1657" priority="1628" operator="equal">
      <formula>"■"</formula>
    </cfRule>
    <cfRule type="cellIs" dxfId="1656" priority="1629" operator="equal">
      <formula>"▶"</formula>
    </cfRule>
    <cfRule type="cellIs" dxfId="1655" priority="1630" operator="equal">
      <formula>"✘"</formula>
    </cfRule>
    <cfRule type="cellIs" dxfId="1654" priority="1631" operator="equal">
      <formula>"✔"</formula>
    </cfRule>
  </conditionalFormatting>
  <conditionalFormatting sqref="AL27">
    <cfRule type="cellIs" dxfId="1653" priority="1618" operator="equal">
      <formula>"↻"</formula>
    </cfRule>
    <cfRule type="cellIs" dxfId="1652" priority="1619" operator="equal">
      <formula>"Ø"</formula>
    </cfRule>
    <cfRule type="cellIs" dxfId="1651" priority="1620" operator="equal">
      <formula>"◯"</formula>
    </cfRule>
    <cfRule type="cellIs" dxfId="1650" priority="1621" operator="equal">
      <formula>"■"</formula>
    </cfRule>
    <cfRule type="cellIs" dxfId="1649" priority="1622" operator="equal">
      <formula>"▶"</formula>
    </cfRule>
    <cfRule type="cellIs" dxfId="1648" priority="1623" operator="equal">
      <formula>"✘"</formula>
    </cfRule>
    <cfRule type="cellIs" dxfId="1647" priority="1624" operator="equal">
      <formula>"✔"</formula>
    </cfRule>
  </conditionalFormatting>
  <conditionalFormatting sqref="AN27">
    <cfRule type="cellIs" dxfId="1646" priority="1611" operator="equal">
      <formula>"↻"</formula>
    </cfRule>
    <cfRule type="cellIs" dxfId="1645" priority="1612" operator="equal">
      <formula>"Ø"</formula>
    </cfRule>
    <cfRule type="cellIs" dxfId="1644" priority="1613" operator="equal">
      <formula>"◯"</formula>
    </cfRule>
    <cfRule type="cellIs" dxfId="1643" priority="1614" operator="equal">
      <formula>"■"</formula>
    </cfRule>
    <cfRule type="cellIs" dxfId="1642" priority="1615" operator="equal">
      <formula>"▶"</formula>
    </cfRule>
    <cfRule type="cellIs" dxfId="1641" priority="1616" operator="equal">
      <formula>"✘"</formula>
    </cfRule>
    <cfRule type="cellIs" dxfId="1640" priority="1617" operator="equal">
      <formula>"✔"</formula>
    </cfRule>
  </conditionalFormatting>
  <conditionalFormatting sqref="AP27">
    <cfRule type="cellIs" dxfId="1639" priority="1604" operator="equal">
      <formula>"↻"</formula>
    </cfRule>
    <cfRule type="cellIs" dxfId="1638" priority="1605" operator="equal">
      <formula>"Ø"</formula>
    </cfRule>
    <cfRule type="cellIs" dxfId="1637" priority="1606" operator="equal">
      <formula>"◯"</formula>
    </cfRule>
    <cfRule type="cellIs" dxfId="1636" priority="1607" operator="equal">
      <formula>"■"</formula>
    </cfRule>
    <cfRule type="cellIs" dxfId="1635" priority="1608" operator="equal">
      <formula>"▶"</formula>
    </cfRule>
    <cfRule type="cellIs" dxfId="1634" priority="1609" operator="equal">
      <formula>"✘"</formula>
    </cfRule>
    <cfRule type="cellIs" dxfId="1633" priority="1610" operator="equal">
      <formula>"✔"</formula>
    </cfRule>
  </conditionalFormatting>
  <conditionalFormatting sqref="AR27">
    <cfRule type="cellIs" dxfId="1632" priority="1597" operator="equal">
      <formula>"↻"</formula>
    </cfRule>
    <cfRule type="cellIs" dxfId="1631" priority="1598" operator="equal">
      <formula>"Ø"</formula>
    </cfRule>
    <cfRule type="cellIs" dxfId="1630" priority="1599" operator="equal">
      <formula>"◯"</formula>
    </cfRule>
    <cfRule type="cellIs" dxfId="1629" priority="1600" operator="equal">
      <formula>"■"</formula>
    </cfRule>
    <cfRule type="cellIs" dxfId="1628" priority="1601" operator="equal">
      <formula>"▶"</formula>
    </cfRule>
    <cfRule type="cellIs" dxfId="1627" priority="1602" operator="equal">
      <formula>"✘"</formula>
    </cfRule>
    <cfRule type="cellIs" dxfId="1626" priority="1603" operator="equal">
      <formula>"✔"</formula>
    </cfRule>
  </conditionalFormatting>
  <conditionalFormatting sqref="AT27">
    <cfRule type="cellIs" dxfId="1625" priority="1590" operator="equal">
      <formula>"↻"</formula>
    </cfRule>
    <cfRule type="cellIs" dxfId="1624" priority="1591" operator="equal">
      <formula>"Ø"</formula>
    </cfRule>
    <cfRule type="cellIs" dxfId="1623" priority="1592" operator="equal">
      <formula>"◯"</formula>
    </cfRule>
    <cfRule type="cellIs" dxfId="1622" priority="1593" operator="equal">
      <formula>"■"</formula>
    </cfRule>
    <cfRule type="cellIs" dxfId="1621" priority="1594" operator="equal">
      <formula>"▶"</formula>
    </cfRule>
    <cfRule type="cellIs" dxfId="1620" priority="1595" operator="equal">
      <formula>"✘"</formula>
    </cfRule>
    <cfRule type="cellIs" dxfId="1619" priority="1596" operator="equal">
      <formula>"✔"</formula>
    </cfRule>
  </conditionalFormatting>
  <conditionalFormatting sqref="AV27">
    <cfRule type="cellIs" dxfId="1618" priority="1583" operator="equal">
      <formula>"↻"</formula>
    </cfRule>
    <cfRule type="cellIs" dxfId="1617" priority="1584" operator="equal">
      <formula>"Ø"</formula>
    </cfRule>
    <cfRule type="cellIs" dxfId="1616" priority="1585" operator="equal">
      <formula>"◯"</formula>
    </cfRule>
    <cfRule type="cellIs" dxfId="1615" priority="1586" operator="equal">
      <formula>"■"</formula>
    </cfRule>
    <cfRule type="cellIs" dxfId="1614" priority="1587" operator="equal">
      <formula>"▶"</formula>
    </cfRule>
    <cfRule type="cellIs" dxfId="1613" priority="1588" operator="equal">
      <formula>"✘"</formula>
    </cfRule>
    <cfRule type="cellIs" dxfId="1612" priority="1589" operator="equal">
      <formula>"✔"</formula>
    </cfRule>
  </conditionalFormatting>
  <conditionalFormatting sqref="AX27">
    <cfRule type="cellIs" dxfId="1611" priority="1576" operator="equal">
      <formula>"↻"</formula>
    </cfRule>
    <cfRule type="cellIs" dxfId="1610" priority="1577" operator="equal">
      <formula>"Ø"</formula>
    </cfRule>
    <cfRule type="cellIs" dxfId="1609" priority="1578" operator="equal">
      <formula>"◯"</formula>
    </cfRule>
    <cfRule type="cellIs" dxfId="1608" priority="1579" operator="equal">
      <formula>"■"</formula>
    </cfRule>
    <cfRule type="cellIs" dxfId="1607" priority="1580" operator="equal">
      <formula>"▶"</formula>
    </cfRule>
    <cfRule type="cellIs" dxfId="1606" priority="1581" operator="equal">
      <formula>"✘"</formula>
    </cfRule>
    <cfRule type="cellIs" dxfId="1605" priority="1582" operator="equal">
      <formula>"✔"</formula>
    </cfRule>
  </conditionalFormatting>
  <conditionalFormatting sqref="AZ27">
    <cfRule type="cellIs" dxfId="1604" priority="1569" operator="equal">
      <formula>"↻"</formula>
    </cfRule>
    <cfRule type="cellIs" dxfId="1603" priority="1570" operator="equal">
      <formula>"Ø"</formula>
    </cfRule>
    <cfRule type="cellIs" dxfId="1602" priority="1571" operator="equal">
      <formula>"◯"</formula>
    </cfRule>
    <cfRule type="cellIs" dxfId="1601" priority="1572" operator="equal">
      <formula>"■"</formula>
    </cfRule>
    <cfRule type="cellIs" dxfId="1600" priority="1573" operator="equal">
      <formula>"▶"</formula>
    </cfRule>
    <cfRule type="cellIs" dxfId="1599" priority="1574" operator="equal">
      <formula>"✘"</formula>
    </cfRule>
    <cfRule type="cellIs" dxfId="1598" priority="1575" operator="equal">
      <formula>"✔"</formula>
    </cfRule>
  </conditionalFormatting>
  <conditionalFormatting sqref="BB27">
    <cfRule type="cellIs" dxfId="1597" priority="1562" operator="equal">
      <formula>"↻"</formula>
    </cfRule>
    <cfRule type="cellIs" dxfId="1596" priority="1563" operator="equal">
      <formula>"Ø"</formula>
    </cfRule>
    <cfRule type="cellIs" dxfId="1595" priority="1564" operator="equal">
      <formula>"◯"</formula>
    </cfRule>
    <cfRule type="cellIs" dxfId="1594" priority="1565" operator="equal">
      <formula>"■"</formula>
    </cfRule>
    <cfRule type="cellIs" dxfId="1593" priority="1566" operator="equal">
      <formula>"▶"</formula>
    </cfRule>
    <cfRule type="cellIs" dxfId="1592" priority="1567" operator="equal">
      <formula>"✘"</formula>
    </cfRule>
    <cfRule type="cellIs" dxfId="1591" priority="1568" operator="equal">
      <formula>"✔"</formula>
    </cfRule>
  </conditionalFormatting>
  <conditionalFormatting sqref="BD27">
    <cfRule type="cellIs" dxfId="1590" priority="1555" operator="equal">
      <formula>"↻"</formula>
    </cfRule>
    <cfRule type="cellIs" dxfId="1589" priority="1556" operator="equal">
      <formula>"Ø"</formula>
    </cfRule>
    <cfRule type="cellIs" dxfId="1588" priority="1557" operator="equal">
      <formula>"◯"</formula>
    </cfRule>
    <cfRule type="cellIs" dxfId="1587" priority="1558" operator="equal">
      <formula>"■"</formula>
    </cfRule>
    <cfRule type="cellIs" dxfId="1586" priority="1559" operator="equal">
      <formula>"▶"</formula>
    </cfRule>
    <cfRule type="cellIs" dxfId="1585" priority="1560" operator="equal">
      <formula>"✘"</formula>
    </cfRule>
    <cfRule type="cellIs" dxfId="1584" priority="1561" operator="equal">
      <formula>"✔"</formula>
    </cfRule>
  </conditionalFormatting>
  <conditionalFormatting sqref="BF27">
    <cfRule type="cellIs" dxfId="1583" priority="1548" operator="equal">
      <formula>"↻"</formula>
    </cfRule>
    <cfRule type="cellIs" dxfId="1582" priority="1549" operator="equal">
      <formula>"Ø"</formula>
    </cfRule>
    <cfRule type="cellIs" dxfId="1581" priority="1550" operator="equal">
      <formula>"◯"</formula>
    </cfRule>
    <cfRule type="cellIs" dxfId="1580" priority="1551" operator="equal">
      <formula>"■"</formula>
    </cfRule>
    <cfRule type="cellIs" dxfId="1579" priority="1552" operator="equal">
      <formula>"▶"</formula>
    </cfRule>
    <cfRule type="cellIs" dxfId="1578" priority="1553" operator="equal">
      <formula>"✘"</formula>
    </cfRule>
    <cfRule type="cellIs" dxfId="1577" priority="1554" operator="equal">
      <formula>"✔"</formula>
    </cfRule>
  </conditionalFormatting>
  <conditionalFormatting sqref="BH27">
    <cfRule type="cellIs" dxfId="1576" priority="1541" operator="equal">
      <formula>"↻"</formula>
    </cfRule>
    <cfRule type="cellIs" dxfId="1575" priority="1542" operator="equal">
      <formula>"Ø"</formula>
    </cfRule>
    <cfRule type="cellIs" dxfId="1574" priority="1543" operator="equal">
      <formula>"◯"</formula>
    </cfRule>
    <cfRule type="cellIs" dxfId="1573" priority="1544" operator="equal">
      <formula>"■"</formula>
    </cfRule>
    <cfRule type="cellIs" dxfId="1572" priority="1545" operator="equal">
      <formula>"▶"</formula>
    </cfRule>
    <cfRule type="cellIs" dxfId="1571" priority="1546" operator="equal">
      <formula>"✘"</formula>
    </cfRule>
    <cfRule type="cellIs" dxfId="1570" priority="1547" operator="equal">
      <formula>"✔"</formula>
    </cfRule>
  </conditionalFormatting>
  <conditionalFormatting sqref="BJ27">
    <cfRule type="cellIs" dxfId="1569" priority="1534" operator="equal">
      <formula>"↻"</formula>
    </cfRule>
    <cfRule type="cellIs" dxfId="1568" priority="1535" operator="equal">
      <formula>"Ø"</formula>
    </cfRule>
    <cfRule type="cellIs" dxfId="1567" priority="1536" operator="equal">
      <formula>"◯"</formula>
    </cfRule>
    <cfRule type="cellIs" dxfId="1566" priority="1537" operator="equal">
      <formula>"■"</formula>
    </cfRule>
    <cfRule type="cellIs" dxfId="1565" priority="1538" operator="equal">
      <formula>"▶"</formula>
    </cfRule>
    <cfRule type="cellIs" dxfId="1564" priority="1539" operator="equal">
      <formula>"✘"</formula>
    </cfRule>
    <cfRule type="cellIs" dxfId="1563" priority="1540" operator="equal">
      <formula>"✔"</formula>
    </cfRule>
  </conditionalFormatting>
  <conditionalFormatting sqref="BL27">
    <cfRule type="cellIs" dxfId="1562" priority="1527" operator="equal">
      <formula>"↻"</formula>
    </cfRule>
    <cfRule type="cellIs" dxfId="1561" priority="1528" operator="equal">
      <formula>"Ø"</formula>
    </cfRule>
    <cfRule type="cellIs" dxfId="1560" priority="1529" operator="equal">
      <formula>"◯"</formula>
    </cfRule>
    <cfRule type="cellIs" dxfId="1559" priority="1530" operator="equal">
      <formula>"■"</formula>
    </cfRule>
    <cfRule type="cellIs" dxfId="1558" priority="1531" operator="equal">
      <formula>"▶"</formula>
    </cfRule>
    <cfRule type="cellIs" dxfId="1557" priority="1532" operator="equal">
      <formula>"✘"</formula>
    </cfRule>
    <cfRule type="cellIs" dxfId="1556" priority="1533" operator="equal">
      <formula>"✔"</formula>
    </cfRule>
  </conditionalFormatting>
  <conditionalFormatting sqref="BN27">
    <cfRule type="cellIs" dxfId="1555" priority="1520" operator="equal">
      <formula>"↻"</formula>
    </cfRule>
    <cfRule type="cellIs" dxfId="1554" priority="1521" operator="equal">
      <formula>"Ø"</formula>
    </cfRule>
    <cfRule type="cellIs" dxfId="1553" priority="1522" operator="equal">
      <formula>"◯"</formula>
    </cfRule>
    <cfRule type="cellIs" dxfId="1552" priority="1523" operator="equal">
      <formula>"■"</formula>
    </cfRule>
    <cfRule type="cellIs" dxfId="1551" priority="1524" operator="equal">
      <formula>"▶"</formula>
    </cfRule>
    <cfRule type="cellIs" dxfId="1550" priority="1525" operator="equal">
      <formula>"✘"</formula>
    </cfRule>
    <cfRule type="cellIs" dxfId="1549" priority="1526" operator="equal">
      <formula>"✔"</formula>
    </cfRule>
  </conditionalFormatting>
  <conditionalFormatting sqref="F29">
    <cfRule type="cellIs" dxfId="1548" priority="1513" operator="equal">
      <formula>"↻"</formula>
    </cfRule>
    <cfRule type="cellIs" dxfId="1547" priority="1514" operator="equal">
      <formula>"Ø"</formula>
    </cfRule>
    <cfRule type="cellIs" dxfId="1546" priority="1515" operator="equal">
      <formula>"◯"</formula>
    </cfRule>
    <cfRule type="cellIs" dxfId="1545" priority="1516" operator="equal">
      <formula>"■"</formula>
    </cfRule>
    <cfRule type="cellIs" dxfId="1544" priority="1517" operator="equal">
      <formula>"▶"</formula>
    </cfRule>
    <cfRule type="cellIs" dxfId="1543" priority="1518" operator="equal">
      <formula>"✘"</formula>
    </cfRule>
    <cfRule type="cellIs" dxfId="1542" priority="1519" operator="equal">
      <formula>"✔"</formula>
    </cfRule>
  </conditionalFormatting>
  <conditionalFormatting sqref="H29">
    <cfRule type="cellIs" dxfId="1541" priority="1506" operator="equal">
      <formula>"↻"</formula>
    </cfRule>
    <cfRule type="cellIs" dxfId="1540" priority="1507" operator="equal">
      <formula>"Ø"</formula>
    </cfRule>
    <cfRule type="cellIs" dxfId="1539" priority="1508" operator="equal">
      <formula>"◯"</formula>
    </cfRule>
    <cfRule type="cellIs" dxfId="1538" priority="1509" operator="equal">
      <formula>"■"</formula>
    </cfRule>
    <cfRule type="cellIs" dxfId="1537" priority="1510" operator="equal">
      <formula>"▶"</formula>
    </cfRule>
    <cfRule type="cellIs" dxfId="1536" priority="1511" operator="equal">
      <formula>"✘"</formula>
    </cfRule>
    <cfRule type="cellIs" dxfId="1535" priority="1512" operator="equal">
      <formula>"✔"</formula>
    </cfRule>
  </conditionalFormatting>
  <conditionalFormatting sqref="J29">
    <cfRule type="cellIs" dxfId="1534" priority="1499" operator="equal">
      <formula>"↻"</formula>
    </cfRule>
    <cfRule type="cellIs" dxfId="1533" priority="1500" operator="equal">
      <formula>"Ø"</formula>
    </cfRule>
    <cfRule type="cellIs" dxfId="1532" priority="1501" operator="equal">
      <formula>"◯"</formula>
    </cfRule>
    <cfRule type="cellIs" dxfId="1531" priority="1502" operator="equal">
      <formula>"■"</formula>
    </cfRule>
    <cfRule type="cellIs" dxfId="1530" priority="1503" operator="equal">
      <formula>"▶"</formula>
    </cfRule>
    <cfRule type="cellIs" dxfId="1529" priority="1504" operator="equal">
      <formula>"✘"</formula>
    </cfRule>
    <cfRule type="cellIs" dxfId="1528" priority="1505" operator="equal">
      <formula>"✔"</formula>
    </cfRule>
  </conditionalFormatting>
  <conditionalFormatting sqref="L29">
    <cfRule type="cellIs" dxfId="1527" priority="1492" operator="equal">
      <formula>"↻"</formula>
    </cfRule>
    <cfRule type="cellIs" dxfId="1526" priority="1493" operator="equal">
      <formula>"Ø"</formula>
    </cfRule>
    <cfRule type="cellIs" dxfId="1525" priority="1494" operator="equal">
      <formula>"◯"</formula>
    </cfRule>
    <cfRule type="cellIs" dxfId="1524" priority="1495" operator="equal">
      <formula>"■"</formula>
    </cfRule>
    <cfRule type="cellIs" dxfId="1523" priority="1496" operator="equal">
      <formula>"▶"</formula>
    </cfRule>
    <cfRule type="cellIs" dxfId="1522" priority="1497" operator="equal">
      <formula>"✘"</formula>
    </cfRule>
    <cfRule type="cellIs" dxfId="1521" priority="1498" operator="equal">
      <formula>"✔"</formula>
    </cfRule>
  </conditionalFormatting>
  <conditionalFormatting sqref="N29">
    <cfRule type="cellIs" dxfId="1520" priority="1485" operator="equal">
      <formula>"↻"</formula>
    </cfRule>
    <cfRule type="cellIs" dxfId="1519" priority="1486" operator="equal">
      <formula>"Ø"</formula>
    </cfRule>
    <cfRule type="cellIs" dxfId="1518" priority="1487" operator="equal">
      <formula>"◯"</formula>
    </cfRule>
    <cfRule type="cellIs" dxfId="1517" priority="1488" operator="equal">
      <formula>"■"</formula>
    </cfRule>
    <cfRule type="cellIs" dxfId="1516" priority="1489" operator="equal">
      <formula>"▶"</formula>
    </cfRule>
    <cfRule type="cellIs" dxfId="1515" priority="1490" operator="equal">
      <formula>"✘"</formula>
    </cfRule>
    <cfRule type="cellIs" dxfId="1514" priority="1491" operator="equal">
      <formula>"✔"</formula>
    </cfRule>
  </conditionalFormatting>
  <conditionalFormatting sqref="P29">
    <cfRule type="cellIs" dxfId="1513" priority="1478" operator="equal">
      <formula>"↻"</formula>
    </cfRule>
    <cfRule type="cellIs" dxfId="1512" priority="1479" operator="equal">
      <formula>"Ø"</formula>
    </cfRule>
    <cfRule type="cellIs" dxfId="1511" priority="1480" operator="equal">
      <formula>"◯"</formula>
    </cfRule>
    <cfRule type="cellIs" dxfId="1510" priority="1481" operator="equal">
      <formula>"■"</formula>
    </cfRule>
    <cfRule type="cellIs" dxfId="1509" priority="1482" operator="equal">
      <formula>"▶"</formula>
    </cfRule>
    <cfRule type="cellIs" dxfId="1508" priority="1483" operator="equal">
      <formula>"✘"</formula>
    </cfRule>
    <cfRule type="cellIs" dxfId="1507" priority="1484" operator="equal">
      <formula>"✔"</formula>
    </cfRule>
  </conditionalFormatting>
  <conditionalFormatting sqref="R29">
    <cfRule type="cellIs" dxfId="1506" priority="1471" operator="equal">
      <formula>"↻"</formula>
    </cfRule>
    <cfRule type="cellIs" dxfId="1505" priority="1472" operator="equal">
      <formula>"Ø"</formula>
    </cfRule>
    <cfRule type="cellIs" dxfId="1504" priority="1473" operator="equal">
      <formula>"◯"</formula>
    </cfRule>
    <cfRule type="cellIs" dxfId="1503" priority="1474" operator="equal">
      <formula>"■"</formula>
    </cfRule>
    <cfRule type="cellIs" dxfId="1502" priority="1475" operator="equal">
      <formula>"▶"</formula>
    </cfRule>
    <cfRule type="cellIs" dxfId="1501" priority="1476" operator="equal">
      <formula>"✘"</formula>
    </cfRule>
    <cfRule type="cellIs" dxfId="1500" priority="1477" operator="equal">
      <formula>"✔"</formula>
    </cfRule>
  </conditionalFormatting>
  <conditionalFormatting sqref="T29">
    <cfRule type="cellIs" dxfId="1499" priority="1464" operator="equal">
      <formula>"↻"</formula>
    </cfRule>
    <cfRule type="cellIs" dxfId="1498" priority="1465" operator="equal">
      <formula>"Ø"</formula>
    </cfRule>
    <cfRule type="cellIs" dxfId="1497" priority="1466" operator="equal">
      <formula>"◯"</formula>
    </cfRule>
    <cfRule type="cellIs" dxfId="1496" priority="1467" operator="equal">
      <formula>"■"</formula>
    </cfRule>
    <cfRule type="cellIs" dxfId="1495" priority="1468" operator="equal">
      <formula>"▶"</formula>
    </cfRule>
    <cfRule type="cellIs" dxfId="1494" priority="1469" operator="equal">
      <formula>"✘"</formula>
    </cfRule>
    <cfRule type="cellIs" dxfId="1493" priority="1470" operator="equal">
      <formula>"✔"</formula>
    </cfRule>
  </conditionalFormatting>
  <conditionalFormatting sqref="V29">
    <cfRule type="cellIs" dxfId="1492" priority="1457" operator="equal">
      <formula>"↻"</formula>
    </cfRule>
    <cfRule type="cellIs" dxfId="1491" priority="1458" operator="equal">
      <formula>"Ø"</formula>
    </cfRule>
    <cfRule type="cellIs" dxfId="1490" priority="1459" operator="equal">
      <formula>"◯"</formula>
    </cfRule>
    <cfRule type="cellIs" dxfId="1489" priority="1460" operator="equal">
      <formula>"■"</formula>
    </cfRule>
    <cfRule type="cellIs" dxfId="1488" priority="1461" operator="equal">
      <formula>"▶"</formula>
    </cfRule>
    <cfRule type="cellIs" dxfId="1487" priority="1462" operator="equal">
      <formula>"✘"</formula>
    </cfRule>
    <cfRule type="cellIs" dxfId="1486" priority="1463" operator="equal">
      <formula>"✔"</formula>
    </cfRule>
  </conditionalFormatting>
  <conditionalFormatting sqref="X29">
    <cfRule type="cellIs" dxfId="1485" priority="1450" operator="equal">
      <formula>"↻"</formula>
    </cfRule>
    <cfRule type="cellIs" dxfId="1484" priority="1451" operator="equal">
      <formula>"Ø"</formula>
    </cfRule>
    <cfRule type="cellIs" dxfId="1483" priority="1452" operator="equal">
      <formula>"◯"</formula>
    </cfRule>
    <cfRule type="cellIs" dxfId="1482" priority="1453" operator="equal">
      <formula>"■"</formula>
    </cfRule>
    <cfRule type="cellIs" dxfId="1481" priority="1454" operator="equal">
      <formula>"▶"</formula>
    </cfRule>
    <cfRule type="cellIs" dxfId="1480" priority="1455" operator="equal">
      <formula>"✘"</formula>
    </cfRule>
    <cfRule type="cellIs" dxfId="1479" priority="1456" operator="equal">
      <formula>"✔"</formula>
    </cfRule>
  </conditionalFormatting>
  <conditionalFormatting sqref="Z29">
    <cfRule type="cellIs" dxfId="1478" priority="1443" operator="equal">
      <formula>"↻"</formula>
    </cfRule>
    <cfRule type="cellIs" dxfId="1477" priority="1444" operator="equal">
      <formula>"Ø"</formula>
    </cfRule>
    <cfRule type="cellIs" dxfId="1476" priority="1445" operator="equal">
      <formula>"◯"</formula>
    </cfRule>
    <cfRule type="cellIs" dxfId="1475" priority="1446" operator="equal">
      <formula>"■"</formula>
    </cfRule>
    <cfRule type="cellIs" dxfId="1474" priority="1447" operator="equal">
      <formula>"▶"</formula>
    </cfRule>
    <cfRule type="cellIs" dxfId="1473" priority="1448" operator="equal">
      <formula>"✘"</formula>
    </cfRule>
    <cfRule type="cellIs" dxfId="1472" priority="1449" operator="equal">
      <formula>"✔"</formula>
    </cfRule>
  </conditionalFormatting>
  <conditionalFormatting sqref="AB29">
    <cfRule type="cellIs" dxfId="1471" priority="1436" operator="equal">
      <formula>"↻"</formula>
    </cfRule>
    <cfRule type="cellIs" dxfId="1470" priority="1437" operator="equal">
      <formula>"Ø"</formula>
    </cfRule>
    <cfRule type="cellIs" dxfId="1469" priority="1438" operator="equal">
      <formula>"◯"</formula>
    </cfRule>
    <cfRule type="cellIs" dxfId="1468" priority="1439" operator="equal">
      <formula>"■"</formula>
    </cfRule>
    <cfRule type="cellIs" dxfId="1467" priority="1440" operator="equal">
      <formula>"▶"</formula>
    </cfRule>
    <cfRule type="cellIs" dxfId="1466" priority="1441" operator="equal">
      <formula>"✘"</formula>
    </cfRule>
    <cfRule type="cellIs" dxfId="1465" priority="1442" operator="equal">
      <formula>"✔"</formula>
    </cfRule>
  </conditionalFormatting>
  <conditionalFormatting sqref="AD29">
    <cfRule type="cellIs" dxfId="1464" priority="1429" operator="equal">
      <formula>"↻"</formula>
    </cfRule>
    <cfRule type="cellIs" dxfId="1463" priority="1430" operator="equal">
      <formula>"Ø"</formula>
    </cfRule>
    <cfRule type="cellIs" dxfId="1462" priority="1431" operator="equal">
      <formula>"◯"</formula>
    </cfRule>
    <cfRule type="cellIs" dxfId="1461" priority="1432" operator="equal">
      <formula>"■"</formula>
    </cfRule>
    <cfRule type="cellIs" dxfId="1460" priority="1433" operator="equal">
      <formula>"▶"</formula>
    </cfRule>
    <cfRule type="cellIs" dxfId="1459" priority="1434" operator="equal">
      <formula>"✘"</formula>
    </cfRule>
    <cfRule type="cellIs" dxfId="1458" priority="1435" operator="equal">
      <formula>"✔"</formula>
    </cfRule>
  </conditionalFormatting>
  <conditionalFormatting sqref="AF29">
    <cfRule type="cellIs" dxfId="1457" priority="1422" operator="equal">
      <formula>"↻"</formula>
    </cfRule>
    <cfRule type="cellIs" dxfId="1456" priority="1423" operator="equal">
      <formula>"Ø"</formula>
    </cfRule>
    <cfRule type="cellIs" dxfId="1455" priority="1424" operator="equal">
      <formula>"◯"</formula>
    </cfRule>
    <cfRule type="cellIs" dxfId="1454" priority="1425" operator="equal">
      <formula>"■"</formula>
    </cfRule>
    <cfRule type="cellIs" dxfId="1453" priority="1426" operator="equal">
      <formula>"▶"</formula>
    </cfRule>
    <cfRule type="cellIs" dxfId="1452" priority="1427" operator="equal">
      <formula>"✘"</formula>
    </cfRule>
    <cfRule type="cellIs" dxfId="1451" priority="1428" operator="equal">
      <formula>"✔"</formula>
    </cfRule>
  </conditionalFormatting>
  <conditionalFormatting sqref="AH29">
    <cfRule type="cellIs" dxfId="1450" priority="1415" operator="equal">
      <formula>"↻"</formula>
    </cfRule>
    <cfRule type="cellIs" dxfId="1449" priority="1416" operator="equal">
      <formula>"Ø"</formula>
    </cfRule>
    <cfRule type="cellIs" dxfId="1448" priority="1417" operator="equal">
      <formula>"◯"</formula>
    </cfRule>
    <cfRule type="cellIs" dxfId="1447" priority="1418" operator="equal">
      <formula>"■"</formula>
    </cfRule>
    <cfRule type="cellIs" dxfId="1446" priority="1419" operator="equal">
      <formula>"▶"</formula>
    </cfRule>
    <cfRule type="cellIs" dxfId="1445" priority="1420" operator="equal">
      <formula>"✘"</formula>
    </cfRule>
    <cfRule type="cellIs" dxfId="1444" priority="1421" operator="equal">
      <formula>"✔"</formula>
    </cfRule>
  </conditionalFormatting>
  <conditionalFormatting sqref="AJ29">
    <cfRule type="cellIs" dxfId="1443" priority="1408" operator="equal">
      <formula>"↻"</formula>
    </cfRule>
    <cfRule type="cellIs" dxfId="1442" priority="1409" operator="equal">
      <formula>"Ø"</formula>
    </cfRule>
    <cfRule type="cellIs" dxfId="1441" priority="1410" operator="equal">
      <formula>"◯"</formula>
    </cfRule>
    <cfRule type="cellIs" dxfId="1440" priority="1411" operator="equal">
      <formula>"■"</formula>
    </cfRule>
    <cfRule type="cellIs" dxfId="1439" priority="1412" operator="equal">
      <formula>"▶"</formula>
    </cfRule>
    <cfRule type="cellIs" dxfId="1438" priority="1413" operator="equal">
      <formula>"✘"</formula>
    </cfRule>
    <cfRule type="cellIs" dxfId="1437" priority="1414" operator="equal">
      <formula>"✔"</formula>
    </cfRule>
  </conditionalFormatting>
  <conditionalFormatting sqref="AL29">
    <cfRule type="cellIs" dxfId="1436" priority="1401" operator="equal">
      <formula>"↻"</formula>
    </cfRule>
    <cfRule type="cellIs" dxfId="1435" priority="1402" operator="equal">
      <formula>"Ø"</formula>
    </cfRule>
    <cfRule type="cellIs" dxfId="1434" priority="1403" operator="equal">
      <formula>"◯"</formula>
    </cfRule>
    <cfRule type="cellIs" dxfId="1433" priority="1404" operator="equal">
      <formula>"■"</formula>
    </cfRule>
    <cfRule type="cellIs" dxfId="1432" priority="1405" operator="equal">
      <formula>"▶"</formula>
    </cfRule>
    <cfRule type="cellIs" dxfId="1431" priority="1406" operator="equal">
      <formula>"✘"</formula>
    </cfRule>
    <cfRule type="cellIs" dxfId="1430" priority="1407" operator="equal">
      <formula>"✔"</formula>
    </cfRule>
  </conditionalFormatting>
  <conditionalFormatting sqref="AN29">
    <cfRule type="cellIs" dxfId="1429" priority="1394" operator="equal">
      <formula>"↻"</formula>
    </cfRule>
    <cfRule type="cellIs" dxfId="1428" priority="1395" operator="equal">
      <formula>"Ø"</formula>
    </cfRule>
    <cfRule type="cellIs" dxfId="1427" priority="1396" operator="equal">
      <formula>"◯"</formula>
    </cfRule>
    <cfRule type="cellIs" dxfId="1426" priority="1397" operator="equal">
      <formula>"■"</formula>
    </cfRule>
    <cfRule type="cellIs" dxfId="1425" priority="1398" operator="equal">
      <formula>"▶"</formula>
    </cfRule>
    <cfRule type="cellIs" dxfId="1424" priority="1399" operator="equal">
      <formula>"✘"</formula>
    </cfRule>
    <cfRule type="cellIs" dxfId="1423" priority="1400" operator="equal">
      <formula>"✔"</formula>
    </cfRule>
  </conditionalFormatting>
  <conditionalFormatting sqref="AP29">
    <cfRule type="cellIs" dxfId="1422" priority="1387" operator="equal">
      <formula>"↻"</formula>
    </cfRule>
    <cfRule type="cellIs" dxfId="1421" priority="1388" operator="equal">
      <formula>"Ø"</formula>
    </cfRule>
    <cfRule type="cellIs" dxfId="1420" priority="1389" operator="equal">
      <formula>"◯"</formula>
    </cfRule>
    <cfRule type="cellIs" dxfId="1419" priority="1390" operator="equal">
      <formula>"■"</formula>
    </cfRule>
    <cfRule type="cellIs" dxfId="1418" priority="1391" operator="equal">
      <formula>"▶"</formula>
    </cfRule>
    <cfRule type="cellIs" dxfId="1417" priority="1392" operator="equal">
      <formula>"✘"</formula>
    </cfRule>
    <cfRule type="cellIs" dxfId="1416" priority="1393" operator="equal">
      <formula>"✔"</formula>
    </cfRule>
  </conditionalFormatting>
  <conditionalFormatting sqref="AR29">
    <cfRule type="cellIs" dxfId="1415" priority="1380" operator="equal">
      <formula>"↻"</formula>
    </cfRule>
    <cfRule type="cellIs" dxfId="1414" priority="1381" operator="equal">
      <formula>"Ø"</formula>
    </cfRule>
    <cfRule type="cellIs" dxfId="1413" priority="1382" operator="equal">
      <formula>"◯"</formula>
    </cfRule>
    <cfRule type="cellIs" dxfId="1412" priority="1383" operator="equal">
      <formula>"■"</formula>
    </cfRule>
    <cfRule type="cellIs" dxfId="1411" priority="1384" operator="equal">
      <formula>"▶"</formula>
    </cfRule>
    <cfRule type="cellIs" dxfId="1410" priority="1385" operator="equal">
      <formula>"✘"</formula>
    </cfRule>
    <cfRule type="cellIs" dxfId="1409" priority="1386" operator="equal">
      <formula>"✔"</formula>
    </cfRule>
  </conditionalFormatting>
  <conditionalFormatting sqref="AT29">
    <cfRule type="cellIs" dxfId="1408" priority="1373" operator="equal">
      <formula>"↻"</formula>
    </cfRule>
    <cfRule type="cellIs" dxfId="1407" priority="1374" operator="equal">
      <formula>"Ø"</formula>
    </cfRule>
    <cfRule type="cellIs" dxfId="1406" priority="1375" operator="equal">
      <formula>"◯"</formula>
    </cfRule>
    <cfRule type="cellIs" dxfId="1405" priority="1376" operator="equal">
      <formula>"■"</formula>
    </cfRule>
    <cfRule type="cellIs" dxfId="1404" priority="1377" operator="equal">
      <formula>"▶"</formula>
    </cfRule>
    <cfRule type="cellIs" dxfId="1403" priority="1378" operator="equal">
      <formula>"✘"</formula>
    </cfRule>
    <cfRule type="cellIs" dxfId="1402" priority="1379" operator="equal">
      <formula>"✔"</formula>
    </cfRule>
  </conditionalFormatting>
  <conditionalFormatting sqref="AV29">
    <cfRule type="cellIs" dxfId="1401" priority="1366" operator="equal">
      <formula>"↻"</formula>
    </cfRule>
    <cfRule type="cellIs" dxfId="1400" priority="1367" operator="equal">
      <formula>"Ø"</formula>
    </cfRule>
    <cfRule type="cellIs" dxfId="1399" priority="1368" operator="equal">
      <formula>"◯"</formula>
    </cfRule>
    <cfRule type="cellIs" dxfId="1398" priority="1369" operator="equal">
      <formula>"■"</formula>
    </cfRule>
    <cfRule type="cellIs" dxfId="1397" priority="1370" operator="equal">
      <formula>"▶"</formula>
    </cfRule>
    <cfRule type="cellIs" dxfId="1396" priority="1371" operator="equal">
      <formula>"✘"</formula>
    </cfRule>
    <cfRule type="cellIs" dxfId="1395" priority="1372" operator="equal">
      <formula>"✔"</formula>
    </cfRule>
  </conditionalFormatting>
  <conditionalFormatting sqref="AX29">
    <cfRule type="cellIs" dxfId="1394" priority="1359" operator="equal">
      <formula>"↻"</formula>
    </cfRule>
    <cfRule type="cellIs" dxfId="1393" priority="1360" operator="equal">
      <formula>"Ø"</formula>
    </cfRule>
    <cfRule type="cellIs" dxfId="1392" priority="1361" operator="equal">
      <formula>"◯"</formula>
    </cfRule>
    <cfRule type="cellIs" dxfId="1391" priority="1362" operator="equal">
      <formula>"■"</formula>
    </cfRule>
    <cfRule type="cellIs" dxfId="1390" priority="1363" operator="equal">
      <formula>"▶"</formula>
    </cfRule>
    <cfRule type="cellIs" dxfId="1389" priority="1364" operator="equal">
      <formula>"✘"</formula>
    </cfRule>
    <cfRule type="cellIs" dxfId="1388" priority="1365" operator="equal">
      <formula>"✔"</formula>
    </cfRule>
  </conditionalFormatting>
  <conditionalFormatting sqref="AZ29">
    <cfRule type="cellIs" dxfId="1387" priority="1352" operator="equal">
      <formula>"↻"</formula>
    </cfRule>
    <cfRule type="cellIs" dxfId="1386" priority="1353" operator="equal">
      <formula>"Ø"</formula>
    </cfRule>
    <cfRule type="cellIs" dxfId="1385" priority="1354" operator="equal">
      <formula>"◯"</formula>
    </cfRule>
    <cfRule type="cellIs" dxfId="1384" priority="1355" operator="equal">
      <formula>"■"</formula>
    </cfRule>
    <cfRule type="cellIs" dxfId="1383" priority="1356" operator="equal">
      <formula>"▶"</formula>
    </cfRule>
    <cfRule type="cellIs" dxfId="1382" priority="1357" operator="equal">
      <formula>"✘"</formula>
    </cfRule>
    <cfRule type="cellIs" dxfId="1381" priority="1358" operator="equal">
      <formula>"✔"</formula>
    </cfRule>
  </conditionalFormatting>
  <conditionalFormatting sqref="BB29">
    <cfRule type="cellIs" dxfId="1380" priority="1345" operator="equal">
      <formula>"↻"</formula>
    </cfRule>
    <cfRule type="cellIs" dxfId="1379" priority="1346" operator="equal">
      <formula>"Ø"</formula>
    </cfRule>
    <cfRule type="cellIs" dxfId="1378" priority="1347" operator="equal">
      <formula>"◯"</formula>
    </cfRule>
    <cfRule type="cellIs" dxfId="1377" priority="1348" operator="equal">
      <formula>"■"</formula>
    </cfRule>
    <cfRule type="cellIs" dxfId="1376" priority="1349" operator="equal">
      <formula>"▶"</formula>
    </cfRule>
    <cfRule type="cellIs" dxfId="1375" priority="1350" operator="equal">
      <formula>"✘"</formula>
    </cfRule>
    <cfRule type="cellIs" dxfId="1374" priority="1351" operator="equal">
      <formula>"✔"</formula>
    </cfRule>
  </conditionalFormatting>
  <conditionalFormatting sqref="BD29">
    <cfRule type="cellIs" dxfId="1373" priority="1338" operator="equal">
      <formula>"↻"</formula>
    </cfRule>
    <cfRule type="cellIs" dxfId="1372" priority="1339" operator="equal">
      <formula>"Ø"</formula>
    </cfRule>
    <cfRule type="cellIs" dxfId="1371" priority="1340" operator="equal">
      <formula>"◯"</formula>
    </cfRule>
    <cfRule type="cellIs" dxfId="1370" priority="1341" operator="equal">
      <formula>"■"</formula>
    </cfRule>
    <cfRule type="cellIs" dxfId="1369" priority="1342" operator="equal">
      <formula>"▶"</formula>
    </cfRule>
    <cfRule type="cellIs" dxfId="1368" priority="1343" operator="equal">
      <formula>"✘"</formula>
    </cfRule>
    <cfRule type="cellIs" dxfId="1367" priority="1344" operator="equal">
      <formula>"✔"</formula>
    </cfRule>
  </conditionalFormatting>
  <conditionalFormatting sqref="BF29">
    <cfRule type="cellIs" dxfId="1366" priority="1331" operator="equal">
      <formula>"↻"</formula>
    </cfRule>
    <cfRule type="cellIs" dxfId="1365" priority="1332" operator="equal">
      <formula>"Ø"</formula>
    </cfRule>
    <cfRule type="cellIs" dxfId="1364" priority="1333" operator="equal">
      <formula>"◯"</formula>
    </cfRule>
    <cfRule type="cellIs" dxfId="1363" priority="1334" operator="equal">
      <formula>"■"</formula>
    </cfRule>
    <cfRule type="cellIs" dxfId="1362" priority="1335" operator="equal">
      <formula>"▶"</formula>
    </cfRule>
    <cfRule type="cellIs" dxfId="1361" priority="1336" operator="equal">
      <formula>"✘"</formula>
    </cfRule>
    <cfRule type="cellIs" dxfId="1360" priority="1337" operator="equal">
      <formula>"✔"</formula>
    </cfRule>
  </conditionalFormatting>
  <conditionalFormatting sqref="BH29">
    <cfRule type="cellIs" dxfId="1359" priority="1324" operator="equal">
      <formula>"↻"</formula>
    </cfRule>
    <cfRule type="cellIs" dxfId="1358" priority="1325" operator="equal">
      <formula>"Ø"</formula>
    </cfRule>
    <cfRule type="cellIs" dxfId="1357" priority="1326" operator="equal">
      <formula>"◯"</formula>
    </cfRule>
    <cfRule type="cellIs" dxfId="1356" priority="1327" operator="equal">
      <formula>"■"</formula>
    </cfRule>
    <cfRule type="cellIs" dxfId="1355" priority="1328" operator="equal">
      <formula>"▶"</formula>
    </cfRule>
    <cfRule type="cellIs" dxfId="1354" priority="1329" operator="equal">
      <formula>"✘"</formula>
    </cfRule>
    <cfRule type="cellIs" dxfId="1353" priority="1330" operator="equal">
      <formula>"✔"</formula>
    </cfRule>
  </conditionalFormatting>
  <conditionalFormatting sqref="BJ29">
    <cfRule type="cellIs" dxfId="1352" priority="1317" operator="equal">
      <formula>"↻"</formula>
    </cfRule>
    <cfRule type="cellIs" dxfId="1351" priority="1318" operator="equal">
      <formula>"Ø"</formula>
    </cfRule>
    <cfRule type="cellIs" dxfId="1350" priority="1319" operator="equal">
      <formula>"◯"</formula>
    </cfRule>
    <cfRule type="cellIs" dxfId="1349" priority="1320" operator="equal">
      <formula>"■"</formula>
    </cfRule>
    <cfRule type="cellIs" dxfId="1348" priority="1321" operator="equal">
      <formula>"▶"</formula>
    </cfRule>
    <cfRule type="cellIs" dxfId="1347" priority="1322" operator="equal">
      <formula>"✘"</formula>
    </cfRule>
    <cfRule type="cellIs" dxfId="1346" priority="1323" operator="equal">
      <formula>"✔"</formula>
    </cfRule>
  </conditionalFormatting>
  <conditionalFormatting sqref="BL29">
    <cfRule type="cellIs" dxfId="1345" priority="1310" operator="equal">
      <formula>"↻"</formula>
    </cfRule>
    <cfRule type="cellIs" dxfId="1344" priority="1311" operator="equal">
      <formula>"Ø"</formula>
    </cfRule>
    <cfRule type="cellIs" dxfId="1343" priority="1312" operator="equal">
      <formula>"◯"</formula>
    </cfRule>
    <cfRule type="cellIs" dxfId="1342" priority="1313" operator="equal">
      <formula>"■"</formula>
    </cfRule>
    <cfRule type="cellIs" dxfId="1341" priority="1314" operator="equal">
      <formula>"▶"</formula>
    </cfRule>
    <cfRule type="cellIs" dxfId="1340" priority="1315" operator="equal">
      <formula>"✘"</formula>
    </cfRule>
    <cfRule type="cellIs" dxfId="1339" priority="1316" operator="equal">
      <formula>"✔"</formula>
    </cfRule>
  </conditionalFormatting>
  <conditionalFormatting sqref="BN29">
    <cfRule type="cellIs" dxfId="1338" priority="1303" operator="equal">
      <formula>"↻"</formula>
    </cfRule>
    <cfRule type="cellIs" dxfId="1337" priority="1304" operator="equal">
      <formula>"Ø"</formula>
    </cfRule>
    <cfRule type="cellIs" dxfId="1336" priority="1305" operator="equal">
      <formula>"◯"</formula>
    </cfRule>
    <cfRule type="cellIs" dxfId="1335" priority="1306" operator="equal">
      <formula>"■"</formula>
    </cfRule>
    <cfRule type="cellIs" dxfId="1334" priority="1307" operator="equal">
      <formula>"▶"</formula>
    </cfRule>
    <cfRule type="cellIs" dxfId="1333" priority="1308" operator="equal">
      <formula>"✘"</formula>
    </cfRule>
    <cfRule type="cellIs" dxfId="1332" priority="1309" operator="equal">
      <formula>"✔"</formula>
    </cfRule>
  </conditionalFormatting>
  <conditionalFormatting sqref="F31">
    <cfRule type="cellIs" dxfId="1331" priority="1296" operator="equal">
      <formula>"↻"</formula>
    </cfRule>
    <cfRule type="cellIs" dxfId="1330" priority="1297" operator="equal">
      <formula>"Ø"</formula>
    </cfRule>
    <cfRule type="cellIs" dxfId="1329" priority="1298" operator="equal">
      <formula>"◯"</formula>
    </cfRule>
    <cfRule type="cellIs" dxfId="1328" priority="1299" operator="equal">
      <formula>"■"</formula>
    </cfRule>
    <cfRule type="cellIs" dxfId="1327" priority="1300" operator="equal">
      <formula>"▶"</formula>
    </cfRule>
    <cfRule type="cellIs" dxfId="1326" priority="1301" operator="equal">
      <formula>"✘"</formula>
    </cfRule>
    <cfRule type="cellIs" dxfId="1325" priority="1302" operator="equal">
      <formula>"✔"</formula>
    </cfRule>
  </conditionalFormatting>
  <conditionalFormatting sqref="H31">
    <cfRule type="cellIs" dxfId="1324" priority="1289" operator="equal">
      <formula>"↻"</formula>
    </cfRule>
    <cfRule type="cellIs" dxfId="1323" priority="1290" operator="equal">
      <formula>"Ø"</formula>
    </cfRule>
    <cfRule type="cellIs" dxfId="1322" priority="1291" operator="equal">
      <formula>"◯"</formula>
    </cfRule>
    <cfRule type="cellIs" dxfId="1321" priority="1292" operator="equal">
      <formula>"■"</formula>
    </cfRule>
    <cfRule type="cellIs" dxfId="1320" priority="1293" operator="equal">
      <formula>"▶"</formula>
    </cfRule>
    <cfRule type="cellIs" dxfId="1319" priority="1294" operator="equal">
      <formula>"✘"</formula>
    </cfRule>
    <cfRule type="cellIs" dxfId="1318" priority="1295" operator="equal">
      <formula>"✔"</formula>
    </cfRule>
  </conditionalFormatting>
  <conditionalFormatting sqref="J31">
    <cfRule type="cellIs" dxfId="1317" priority="1282" operator="equal">
      <formula>"↻"</formula>
    </cfRule>
    <cfRule type="cellIs" dxfId="1316" priority="1283" operator="equal">
      <formula>"Ø"</formula>
    </cfRule>
    <cfRule type="cellIs" dxfId="1315" priority="1284" operator="equal">
      <formula>"◯"</formula>
    </cfRule>
    <cfRule type="cellIs" dxfId="1314" priority="1285" operator="equal">
      <formula>"■"</formula>
    </cfRule>
    <cfRule type="cellIs" dxfId="1313" priority="1286" operator="equal">
      <formula>"▶"</formula>
    </cfRule>
    <cfRule type="cellIs" dxfId="1312" priority="1287" operator="equal">
      <formula>"✘"</formula>
    </cfRule>
    <cfRule type="cellIs" dxfId="1311" priority="1288" operator="equal">
      <formula>"✔"</formula>
    </cfRule>
  </conditionalFormatting>
  <conditionalFormatting sqref="L31">
    <cfRule type="cellIs" dxfId="1310" priority="1275" operator="equal">
      <formula>"↻"</formula>
    </cfRule>
    <cfRule type="cellIs" dxfId="1309" priority="1276" operator="equal">
      <formula>"Ø"</formula>
    </cfRule>
    <cfRule type="cellIs" dxfId="1308" priority="1277" operator="equal">
      <formula>"◯"</formula>
    </cfRule>
    <cfRule type="cellIs" dxfId="1307" priority="1278" operator="equal">
      <formula>"■"</formula>
    </cfRule>
    <cfRule type="cellIs" dxfId="1306" priority="1279" operator="equal">
      <formula>"▶"</formula>
    </cfRule>
    <cfRule type="cellIs" dxfId="1305" priority="1280" operator="equal">
      <formula>"✘"</formula>
    </cfRule>
    <cfRule type="cellIs" dxfId="1304" priority="1281" operator="equal">
      <formula>"✔"</formula>
    </cfRule>
  </conditionalFormatting>
  <conditionalFormatting sqref="N31">
    <cfRule type="cellIs" dxfId="1303" priority="1268" operator="equal">
      <formula>"↻"</formula>
    </cfRule>
    <cfRule type="cellIs" dxfId="1302" priority="1269" operator="equal">
      <formula>"Ø"</formula>
    </cfRule>
    <cfRule type="cellIs" dxfId="1301" priority="1270" operator="equal">
      <formula>"◯"</formula>
    </cfRule>
    <cfRule type="cellIs" dxfId="1300" priority="1271" operator="equal">
      <formula>"■"</formula>
    </cfRule>
    <cfRule type="cellIs" dxfId="1299" priority="1272" operator="equal">
      <formula>"▶"</formula>
    </cfRule>
    <cfRule type="cellIs" dxfId="1298" priority="1273" operator="equal">
      <formula>"✘"</formula>
    </cfRule>
    <cfRule type="cellIs" dxfId="1297" priority="1274" operator="equal">
      <formula>"✔"</formula>
    </cfRule>
  </conditionalFormatting>
  <conditionalFormatting sqref="P31">
    <cfRule type="cellIs" dxfId="1296" priority="1261" operator="equal">
      <formula>"↻"</formula>
    </cfRule>
    <cfRule type="cellIs" dxfId="1295" priority="1262" operator="equal">
      <formula>"Ø"</formula>
    </cfRule>
    <cfRule type="cellIs" dxfId="1294" priority="1263" operator="equal">
      <formula>"◯"</formula>
    </cfRule>
    <cfRule type="cellIs" dxfId="1293" priority="1264" operator="equal">
      <formula>"■"</formula>
    </cfRule>
    <cfRule type="cellIs" dxfId="1292" priority="1265" operator="equal">
      <formula>"▶"</formula>
    </cfRule>
    <cfRule type="cellIs" dxfId="1291" priority="1266" operator="equal">
      <formula>"✘"</formula>
    </cfRule>
    <cfRule type="cellIs" dxfId="1290" priority="1267" operator="equal">
      <formula>"✔"</formula>
    </cfRule>
  </conditionalFormatting>
  <conditionalFormatting sqref="R31">
    <cfRule type="cellIs" dxfId="1289" priority="1254" operator="equal">
      <formula>"↻"</formula>
    </cfRule>
    <cfRule type="cellIs" dxfId="1288" priority="1255" operator="equal">
      <formula>"Ø"</formula>
    </cfRule>
    <cfRule type="cellIs" dxfId="1287" priority="1256" operator="equal">
      <formula>"◯"</formula>
    </cfRule>
    <cfRule type="cellIs" dxfId="1286" priority="1257" operator="equal">
      <formula>"■"</formula>
    </cfRule>
    <cfRule type="cellIs" dxfId="1285" priority="1258" operator="equal">
      <formula>"▶"</formula>
    </cfRule>
    <cfRule type="cellIs" dxfId="1284" priority="1259" operator="equal">
      <formula>"✘"</formula>
    </cfRule>
    <cfRule type="cellIs" dxfId="1283" priority="1260" operator="equal">
      <formula>"✔"</formula>
    </cfRule>
  </conditionalFormatting>
  <conditionalFormatting sqref="T31">
    <cfRule type="cellIs" dxfId="1282" priority="1247" operator="equal">
      <formula>"↻"</formula>
    </cfRule>
    <cfRule type="cellIs" dxfId="1281" priority="1248" operator="equal">
      <formula>"Ø"</formula>
    </cfRule>
    <cfRule type="cellIs" dxfId="1280" priority="1249" operator="equal">
      <formula>"◯"</formula>
    </cfRule>
    <cfRule type="cellIs" dxfId="1279" priority="1250" operator="equal">
      <formula>"■"</formula>
    </cfRule>
    <cfRule type="cellIs" dxfId="1278" priority="1251" operator="equal">
      <formula>"▶"</formula>
    </cfRule>
    <cfRule type="cellIs" dxfId="1277" priority="1252" operator="equal">
      <formula>"✘"</formula>
    </cfRule>
    <cfRule type="cellIs" dxfId="1276" priority="1253" operator="equal">
      <formula>"✔"</formula>
    </cfRule>
  </conditionalFormatting>
  <conditionalFormatting sqref="V31">
    <cfRule type="cellIs" dxfId="1275" priority="1240" operator="equal">
      <formula>"↻"</formula>
    </cfRule>
    <cfRule type="cellIs" dxfId="1274" priority="1241" operator="equal">
      <formula>"Ø"</formula>
    </cfRule>
    <cfRule type="cellIs" dxfId="1273" priority="1242" operator="equal">
      <formula>"◯"</formula>
    </cfRule>
    <cfRule type="cellIs" dxfId="1272" priority="1243" operator="equal">
      <formula>"■"</formula>
    </cfRule>
    <cfRule type="cellIs" dxfId="1271" priority="1244" operator="equal">
      <formula>"▶"</formula>
    </cfRule>
    <cfRule type="cellIs" dxfId="1270" priority="1245" operator="equal">
      <formula>"✘"</formula>
    </cfRule>
    <cfRule type="cellIs" dxfId="1269" priority="1246" operator="equal">
      <formula>"✔"</formula>
    </cfRule>
  </conditionalFormatting>
  <conditionalFormatting sqref="X31">
    <cfRule type="cellIs" dxfId="1268" priority="1233" operator="equal">
      <formula>"↻"</formula>
    </cfRule>
    <cfRule type="cellIs" dxfId="1267" priority="1234" operator="equal">
      <formula>"Ø"</formula>
    </cfRule>
    <cfRule type="cellIs" dxfId="1266" priority="1235" operator="equal">
      <formula>"◯"</formula>
    </cfRule>
    <cfRule type="cellIs" dxfId="1265" priority="1236" operator="equal">
      <formula>"■"</formula>
    </cfRule>
    <cfRule type="cellIs" dxfId="1264" priority="1237" operator="equal">
      <formula>"▶"</formula>
    </cfRule>
    <cfRule type="cellIs" dxfId="1263" priority="1238" operator="equal">
      <formula>"✘"</formula>
    </cfRule>
    <cfRule type="cellIs" dxfId="1262" priority="1239" operator="equal">
      <formula>"✔"</formula>
    </cfRule>
  </conditionalFormatting>
  <conditionalFormatting sqref="Z31">
    <cfRule type="cellIs" dxfId="1261" priority="1226" operator="equal">
      <formula>"↻"</formula>
    </cfRule>
    <cfRule type="cellIs" dxfId="1260" priority="1227" operator="equal">
      <formula>"Ø"</formula>
    </cfRule>
    <cfRule type="cellIs" dxfId="1259" priority="1228" operator="equal">
      <formula>"◯"</formula>
    </cfRule>
    <cfRule type="cellIs" dxfId="1258" priority="1229" operator="equal">
      <formula>"■"</formula>
    </cfRule>
    <cfRule type="cellIs" dxfId="1257" priority="1230" operator="equal">
      <formula>"▶"</formula>
    </cfRule>
    <cfRule type="cellIs" dxfId="1256" priority="1231" operator="equal">
      <formula>"✘"</formula>
    </cfRule>
    <cfRule type="cellIs" dxfId="1255" priority="1232" operator="equal">
      <formula>"✔"</formula>
    </cfRule>
  </conditionalFormatting>
  <conditionalFormatting sqref="AB31">
    <cfRule type="cellIs" dxfId="1254" priority="1219" operator="equal">
      <formula>"↻"</formula>
    </cfRule>
    <cfRule type="cellIs" dxfId="1253" priority="1220" operator="equal">
      <formula>"Ø"</formula>
    </cfRule>
    <cfRule type="cellIs" dxfId="1252" priority="1221" operator="equal">
      <formula>"◯"</formula>
    </cfRule>
    <cfRule type="cellIs" dxfId="1251" priority="1222" operator="equal">
      <formula>"■"</formula>
    </cfRule>
    <cfRule type="cellIs" dxfId="1250" priority="1223" operator="equal">
      <formula>"▶"</formula>
    </cfRule>
    <cfRule type="cellIs" dxfId="1249" priority="1224" operator="equal">
      <formula>"✘"</formula>
    </cfRule>
    <cfRule type="cellIs" dxfId="1248" priority="1225" operator="equal">
      <formula>"✔"</formula>
    </cfRule>
  </conditionalFormatting>
  <conditionalFormatting sqref="AD31">
    <cfRule type="cellIs" dxfId="1247" priority="1212" operator="equal">
      <formula>"↻"</formula>
    </cfRule>
    <cfRule type="cellIs" dxfId="1246" priority="1213" operator="equal">
      <formula>"Ø"</formula>
    </cfRule>
    <cfRule type="cellIs" dxfId="1245" priority="1214" operator="equal">
      <formula>"◯"</formula>
    </cfRule>
    <cfRule type="cellIs" dxfId="1244" priority="1215" operator="equal">
      <formula>"■"</formula>
    </cfRule>
    <cfRule type="cellIs" dxfId="1243" priority="1216" operator="equal">
      <formula>"▶"</formula>
    </cfRule>
    <cfRule type="cellIs" dxfId="1242" priority="1217" operator="equal">
      <formula>"✘"</formula>
    </cfRule>
    <cfRule type="cellIs" dxfId="1241" priority="1218" operator="equal">
      <formula>"✔"</formula>
    </cfRule>
  </conditionalFormatting>
  <conditionalFormatting sqref="AF31">
    <cfRule type="cellIs" dxfId="1240" priority="1205" operator="equal">
      <formula>"↻"</formula>
    </cfRule>
    <cfRule type="cellIs" dxfId="1239" priority="1206" operator="equal">
      <formula>"Ø"</formula>
    </cfRule>
    <cfRule type="cellIs" dxfId="1238" priority="1207" operator="equal">
      <formula>"◯"</formula>
    </cfRule>
    <cfRule type="cellIs" dxfId="1237" priority="1208" operator="equal">
      <formula>"■"</formula>
    </cfRule>
    <cfRule type="cellIs" dxfId="1236" priority="1209" operator="equal">
      <formula>"▶"</formula>
    </cfRule>
    <cfRule type="cellIs" dxfId="1235" priority="1210" operator="equal">
      <formula>"✘"</formula>
    </cfRule>
    <cfRule type="cellIs" dxfId="1234" priority="1211" operator="equal">
      <formula>"✔"</formula>
    </cfRule>
  </conditionalFormatting>
  <conditionalFormatting sqref="AH31">
    <cfRule type="cellIs" dxfId="1233" priority="1198" operator="equal">
      <formula>"↻"</formula>
    </cfRule>
    <cfRule type="cellIs" dxfId="1232" priority="1199" operator="equal">
      <formula>"Ø"</formula>
    </cfRule>
    <cfRule type="cellIs" dxfId="1231" priority="1200" operator="equal">
      <formula>"◯"</formula>
    </cfRule>
    <cfRule type="cellIs" dxfId="1230" priority="1201" operator="equal">
      <formula>"■"</formula>
    </cfRule>
    <cfRule type="cellIs" dxfId="1229" priority="1202" operator="equal">
      <formula>"▶"</formula>
    </cfRule>
    <cfRule type="cellIs" dxfId="1228" priority="1203" operator="equal">
      <formula>"✘"</formula>
    </cfRule>
    <cfRule type="cellIs" dxfId="1227" priority="1204" operator="equal">
      <formula>"✔"</formula>
    </cfRule>
  </conditionalFormatting>
  <conditionalFormatting sqref="AJ31">
    <cfRule type="cellIs" dxfId="1226" priority="1191" operator="equal">
      <formula>"↻"</formula>
    </cfRule>
    <cfRule type="cellIs" dxfId="1225" priority="1192" operator="equal">
      <formula>"Ø"</formula>
    </cfRule>
    <cfRule type="cellIs" dxfId="1224" priority="1193" operator="equal">
      <formula>"◯"</formula>
    </cfRule>
    <cfRule type="cellIs" dxfId="1223" priority="1194" operator="equal">
      <formula>"■"</formula>
    </cfRule>
    <cfRule type="cellIs" dxfId="1222" priority="1195" operator="equal">
      <formula>"▶"</formula>
    </cfRule>
    <cfRule type="cellIs" dxfId="1221" priority="1196" operator="equal">
      <formula>"✘"</formula>
    </cfRule>
    <cfRule type="cellIs" dxfId="1220" priority="1197" operator="equal">
      <formula>"✔"</formula>
    </cfRule>
  </conditionalFormatting>
  <conditionalFormatting sqref="AL31">
    <cfRule type="cellIs" dxfId="1219" priority="1184" operator="equal">
      <formula>"↻"</formula>
    </cfRule>
    <cfRule type="cellIs" dxfId="1218" priority="1185" operator="equal">
      <formula>"Ø"</formula>
    </cfRule>
    <cfRule type="cellIs" dxfId="1217" priority="1186" operator="equal">
      <formula>"◯"</formula>
    </cfRule>
    <cfRule type="cellIs" dxfId="1216" priority="1187" operator="equal">
      <formula>"■"</formula>
    </cfRule>
    <cfRule type="cellIs" dxfId="1215" priority="1188" operator="equal">
      <formula>"▶"</formula>
    </cfRule>
    <cfRule type="cellIs" dxfId="1214" priority="1189" operator="equal">
      <formula>"✘"</formula>
    </cfRule>
    <cfRule type="cellIs" dxfId="1213" priority="1190" operator="equal">
      <formula>"✔"</formula>
    </cfRule>
  </conditionalFormatting>
  <conditionalFormatting sqref="AN31">
    <cfRule type="cellIs" dxfId="1212" priority="1177" operator="equal">
      <formula>"↻"</formula>
    </cfRule>
    <cfRule type="cellIs" dxfId="1211" priority="1178" operator="equal">
      <formula>"Ø"</formula>
    </cfRule>
    <cfRule type="cellIs" dxfId="1210" priority="1179" operator="equal">
      <formula>"◯"</formula>
    </cfRule>
    <cfRule type="cellIs" dxfId="1209" priority="1180" operator="equal">
      <formula>"■"</formula>
    </cfRule>
    <cfRule type="cellIs" dxfId="1208" priority="1181" operator="equal">
      <formula>"▶"</formula>
    </cfRule>
    <cfRule type="cellIs" dxfId="1207" priority="1182" operator="equal">
      <formula>"✘"</formula>
    </cfRule>
    <cfRule type="cellIs" dxfId="1206" priority="1183" operator="equal">
      <formula>"✔"</formula>
    </cfRule>
  </conditionalFormatting>
  <conditionalFormatting sqref="AP31">
    <cfRule type="cellIs" dxfId="1205" priority="1170" operator="equal">
      <formula>"↻"</formula>
    </cfRule>
    <cfRule type="cellIs" dxfId="1204" priority="1171" operator="equal">
      <formula>"Ø"</formula>
    </cfRule>
    <cfRule type="cellIs" dxfId="1203" priority="1172" operator="equal">
      <formula>"◯"</formula>
    </cfRule>
    <cfRule type="cellIs" dxfId="1202" priority="1173" operator="equal">
      <formula>"■"</formula>
    </cfRule>
    <cfRule type="cellIs" dxfId="1201" priority="1174" operator="equal">
      <formula>"▶"</formula>
    </cfRule>
    <cfRule type="cellIs" dxfId="1200" priority="1175" operator="equal">
      <formula>"✘"</formula>
    </cfRule>
    <cfRule type="cellIs" dxfId="1199" priority="1176" operator="equal">
      <formula>"✔"</formula>
    </cfRule>
  </conditionalFormatting>
  <conditionalFormatting sqref="AR31">
    <cfRule type="cellIs" dxfId="1198" priority="1163" operator="equal">
      <formula>"↻"</formula>
    </cfRule>
    <cfRule type="cellIs" dxfId="1197" priority="1164" operator="equal">
      <formula>"Ø"</formula>
    </cfRule>
    <cfRule type="cellIs" dxfId="1196" priority="1165" operator="equal">
      <formula>"◯"</formula>
    </cfRule>
    <cfRule type="cellIs" dxfId="1195" priority="1166" operator="equal">
      <formula>"■"</formula>
    </cfRule>
    <cfRule type="cellIs" dxfId="1194" priority="1167" operator="equal">
      <formula>"▶"</formula>
    </cfRule>
    <cfRule type="cellIs" dxfId="1193" priority="1168" operator="equal">
      <formula>"✘"</formula>
    </cfRule>
    <cfRule type="cellIs" dxfId="1192" priority="1169" operator="equal">
      <formula>"✔"</formula>
    </cfRule>
  </conditionalFormatting>
  <conditionalFormatting sqref="AT31">
    <cfRule type="cellIs" dxfId="1191" priority="1156" operator="equal">
      <formula>"↻"</formula>
    </cfRule>
    <cfRule type="cellIs" dxfId="1190" priority="1157" operator="equal">
      <formula>"Ø"</formula>
    </cfRule>
    <cfRule type="cellIs" dxfId="1189" priority="1158" operator="equal">
      <formula>"◯"</formula>
    </cfRule>
    <cfRule type="cellIs" dxfId="1188" priority="1159" operator="equal">
      <formula>"■"</formula>
    </cfRule>
    <cfRule type="cellIs" dxfId="1187" priority="1160" operator="equal">
      <formula>"▶"</formula>
    </cfRule>
    <cfRule type="cellIs" dxfId="1186" priority="1161" operator="equal">
      <formula>"✘"</formula>
    </cfRule>
    <cfRule type="cellIs" dxfId="1185" priority="1162" operator="equal">
      <formula>"✔"</formula>
    </cfRule>
  </conditionalFormatting>
  <conditionalFormatting sqref="AV31">
    <cfRule type="cellIs" dxfId="1184" priority="1149" operator="equal">
      <formula>"↻"</formula>
    </cfRule>
    <cfRule type="cellIs" dxfId="1183" priority="1150" operator="equal">
      <formula>"Ø"</formula>
    </cfRule>
    <cfRule type="cellIs" dxfId="1182" priority="1151" operator="equal">
      <formula>"◯"</formula>
    </cfRule>
    <cfRule type="cellIs" dxfId="1181" priority="1152" operator="equal">
      <formula>"■"</formula>
    </cfRule>
    <cfRule type="cellIs" dxfId="1180" priority="1153" operator="equal">
      <formula>"▶"</formula>
    </cfRule>
    <cfRule type="cellIs" dxfId="1179" priority="1154" operator="equal">
      <formula>"✘"</formula>
    </cfRule>
    <cfRule type="cellIs" dxfId="1178" priority="1155" operator="equal">
      <formula>"✔"</formula>
    </cfRule>
  </conditionalFormatting>
  <conditionalFormatting sqref="AX31">
    <cfRule type="cellIs" dxfId="1177" priority="1142" operator="equal">
      <formula>"↻"</formula>
    </cfRule>
    <cfRule type="cellIs" dxfId="1176" priority="1143" operator="equal">
      <formula>"Ø"</formula>
    </cfRule>
    <cfRule type="cellIs" dxfId="1175" priority="1144" operator="equal">
      <formula>"◯"</formula>
    </cfRule>
    <cfRule type="cellIs" dxfId="1174" priority="1145" operator="equal">
      <formula>"■"</formula>
    </cfRule>
    <cfRule type="cellIs" dxfId="1173" priority="1146" operator="equal">
      <formula>"▶"</formula>
    </cfRule>
    <cfRule type="cellIs" dxfId="1172" priority="1147" operator="equal">
      <formula>"✘"</formula>
    </cfRule>
    <cfRule type="cellIs" dxfId="1171" priority="1148" operator="equal">
      <formula>"✔"</formula>
    </cfRule>
  </conditionalFormatting>
  <conditionalFormatting sqref="AZ31">
    <cfRule type="cellIs" dxfId="1170" priority="1135" operator="equal">
      <formula>"↻"</formula>
    </cfRule>
    <cfRule type="cellIs" dxfId="1169" priority="1136" operator="equal">
      <formula>"Ø"</formula>
    </cfRule>
    <cfRule type="cellIs" dxfId="1168" priority="1137" operator="equal">
      <formula>"◯"</formula>
    </cfRule>
    <cfRule type="cellIs" dxfId="1167" priority="1138" operator="equal">
      <formula>"■"</formula>
    </cfRule>
    <cfRule type="cellIs" dxfId="1166" priority="1139" operator="equal">
      <formula>"▶"</formula>
    </cfRule>
    <cfRule type="cellIs" dxfId="1165" priority="1140" operator="equal">
      <formula>"✘"</formula>
    </cfRule>
    <cfRule type="cellIs" dxfId="1164" priority="1141" operator="equal">
      <formula>"✔"</formula>
    </cfRule>
  </conditionalFormatting>
  <conditionalFormatting sqref="BB31">
    <cfRule type="cellIs" dxfId="1163" priority="1128" operator="equal">
      <formula>"↻"</formula>
    </cfRule>
    <cfRule type="cellIs" dxfId="1162" priority="1129" operator="equal">
      <formula>"Ø"</formula>
    </cfRule>
    <cfRule type="cellIs" dxfId="1161" priority="1130" operator="equal">
      <formula>"◯"</formula>
    </cfRule>
    <cfRule type="cellIs" dxfId="1160" priority="1131" operator="equal">
      <formula>"■"</formula>
    </cfRule>
    <cfRule type="cellIs" dxfId="1159" priority="1132" operator="equal">
      <formula>"▶"</formula>
    </cfRule>
    <cfRule type="cellIs" dxfId="1158" priority="1133" operator="equal">
      <formula>"✘"</formula>
    </cfRule>
    <cfRule type="cellIs" dxfId="1157" priority="1134" operator="equal">
      <formula>"✔"</formula>
    </cfRule>
  </conditionalFormatting>
  <conditionalFormatting sqref="BD31">
    <cfRule type="cellIs" dxfId="1156" priority="1121" operator="equal">
      <formula>"↻"</formula>
    </cfRule>
    <cfRule type="cellIs" dxfId="1155" priority="1122" operator="equal">
      <formula>"Ø"</formula>
    </cfRule>
    <cfRule type="cellIs" dxfId="1154" priority="1123" operator="equal">
      <formula>"◯"</formula>
    </cfRule>
    <cfRule type="cellIs" dxfId="1153" priority="1124" operator="equal">
      <formula>"■"</formula>
    </cfRule>
    <cfRule type="cellIs" dxfId="1152" priority="1125" operator="equal">
      <formula>"▶"</formula>
    </cfRule>
    <cfRule type="cellIs" dxfId="1151" priority="1126" operator="equal">
      <formula>"✘"</formula>
    </cfRule>
    <cfRule type="cellIs" dxfId="1150" priority="1127" operator="equal">
      <formula>"✔"</formula>
    </cfRule>
  </conditionalFormatting>
  <conditionalFormatting sqref="BF31">
    <cfRule type="cellIs" dxfId="1149" priority="1114" operator="equal">
      <formula>"↻"</formula>
    </cfRule>
    <cfRule type="cellIs" dxfId="1148" priority="1115" operator="equal">
      <formula>"Ø"</formula>
    </cfRule>
    <cfRule type="cellIs" dxfId="1147" priority="1116" operator="equal">
      <formula>"◯"</formula>
    </cfRule>
    <cfRule type="cellIs" dxfId="1146" priority="1117" operator="equal">
      <formula>"■"</formula>
    </cfRule>
    <cfRule type="cellIs" dxfId="1145" priority="1118" operator="equal">
      <formula>"▶"</formula>
    </cfRule>
    <cfRule type="cellIs" dxfId="1144" priority="1119" operator="equal">
      <formula>"✘"</formula>
    </cfRule>
    <cfRule type="cellIs" dxfId="1143" priority="1120" operator="equal">
      <formula>"✔"</formula>
    </cfRule>
  </conditionalFormatting>
  <conditionalFormatting sqref="BH31">
    <cfRule type="cellIs" dxfId="1142" priority="1107" operator="equal">
      <formula>"↻"</formula>
    </cfRule>
    <cfRule type="cellIs" dxfId="1141" priority="1108" operator="equal">
      <formula>"Ø"</formula>
    </cfRule>
    <cfRule type="cellIs" dxfId="1140" priority="1109" operator="equal">
      <formula>"◯"</formula>
    </cfRule>
    <cfRule type="cellIs" dxfId="1139" priority="1110" operator="equal">
      <formula>"■"</formula>
    </cfRule>
    <cfRule type="cellIs" dxfId="1138" priority="1111" operator="equal">
      <formula>"▶"</formula>
    </cfRule>
    <cfRule type="cellIs" dxfId="1137" priority="1112" operator="equal">
      <formula>"✘"</formula>
    </cfRule>
    <cfRule type="cellIs" dxfId="1136" priority="1113" operator="equal">
      <formula>"✔"</formula>
    </cfRule>
  </conditionalFormatting>
  <conditionalFormatting sqref="BJ31">
    <cfRule type="cellIs" dxfId="1135" priority="1100" operator="equal">
      <formula>"↻"</formula>
    </cfRule>
    <cfRule type="cellIs" dxfId="1134" priority="1101" operator="equal">
      <formula>"Ø"</formula>
    </cfRule>
    <cfRule type="cellIs" dxfId="1133" priority="1102" operator="equal">
      <formula>"◯"</formula>
    </cfRule>
    <cfRule type="cellIs" dxfId="1132" priority="1103" operator="equal">
      <formula>"■"</formula>
    </cfRule>
    <cfRule type="cellIs" dxfId="1131" priority="1104" operator="equal">
      <formula>"▶"</formula>
    </cfRule>
    <cfRule type="cellIs" dxfId="1130" priority="1105" operator="equal">
      <formula>"✘"</formula>
    </cfRule>
    <cfRule type="cellIs" dxfId="1129" priority="1106" operator="equal">
      <formula>"✔"</formula>
    </cfRule>
  </conditionalFormatting>
  <conditionalFormatting sqref="BL31">
    <cfRule type="cellIs" dxfId="1128" priority="1093" operator="equal">
      <formula>"↻"</formula>
    </cfRule>
    <cfRule type="cellIs" dxfId="1127" priority="1094" operator="equal">
      <formula>"Ø"</formula>
    </cfRule>
    <cfRule type="cellIs" dxfId="1126" priority="1095" operator="equal">
      <formula>"◯"</formula>
    </cfRule>
    <cfRule type="cellIs" dxfId="1125" priority="1096" operator="equal">
      <formula>"■"</formula>
    </cfRule>
    <cfRule type="cellIs" dxfId="1124" priority="1097" operator="equal">
      <formula>"▶"</formula>
    </cfRule>
    <cfRule type="cellIs" dxfId="1123" priority="1098" operator="equal">
      <formula>"✘"</formula>
    </cfRule>
    <cfRule type="cellIs" dxfId="1122" priority="1099" operator="equal">
      <formula>"✔"</formula>
    </cfRule>
  </conditionalFormatting>
  <conditionalFormatting sqref="BN31">
    <cfRule type="cellIs" dxfId="1121" priority="1086" operator="equal">
      <formula>"↻"</formula>
    </cfRule>
    <cfRule type="cellIs" dxfId="1120" priority="1087" operator="equal">
      <formula>"Ø"</formula>
    </cfRule>
    <cfRule type="cellIs" dxfId="1119" priority="1088" operator="equal">
      <formula>"◯"</formula>
    </cfRule>
    <cfRule type="cellIs" dxfId="1118" priority="1089" operator="equal">
      <formula>"■"</formula>
    </cfRule>
    <cfRule type="cellIs" dxfId="1117" priority="1090" operator="equal">
      <formula>"▶"</formula>
    </cfRule>
    <cfRule type="cellIs" dxfId="1116" priority="1091" operator="equal">
      <formula>"✘"</formula>
    </cfRule>
    <cfRule type="cellIs" dxfId="1115" priority="1092" operator="equal">
      <formula>"✔"</formula>
    </cfRule>
  </conditionalFormatting>
  <conditionalFormatting sqref="F33">
    <cfRule type="cellIs" dxfId="1114" priority="1079" operator="equal">
      <formula>"↻"</formula>
    </cfRule>
    <cfRule type="cellIs" dxfId="1113" priority="1080" operator="equal">
      <formula>"Ø"</formula>
    </cfRule>
    <cfRule type="cellIs" dxfId="1112" priority="1081" operator="equal">
      <formula>"◯"</formula>
    </cfRule>
    <cfRule type="cellIs" dxfId="1111" priority="1082" operator="equal">
      <formula>"■"</formula>
    </cfRule>
    <cfRule type="cellIs" dxfId="1110" priority="1083" operator="equal">
      <formula>"▶"</formula>
    </cfRule>
    <cfRule type="cellIs" dxfId="1109" priority="1084" operator="equal">
      <formula>"✘"</formula>
    </cfRule>
    <cfRule type="cellIs" dxfId="1108" priority="1085" operator="equal">
      <formula>"✔"</formula>
    </cfRule>
  </conditionalFormatting>
  <conditionalFormatting sqref="H33">
    <cfRule type="cellIs" dxfId="1107" priority="1072" operator="equal">
      <formula>"↻"</formula>
    </cfRule>
    <cfRule type="cellIs" dxfId="1106" priority="1073" operator="equal">
      <formula>"Ø"</formula>
    </cfRule>
    <cfRule type="cellIs" dxfId="1105" priority="1074" operator="equal">
      <formula>"◯"</formula>
    </cfRule>
    <cfRule type="cellIs" dxfId="1104" priority="1075" operator="equal">
      <formula>"■"</formula>
    </cfRule>
    <cfRule type="cellIs" dxfId="1103" priority="1076" operator="equal">
      <formula>"▶"</formula>
    </cfRule>
    <cfRule type="cellIs" dxfId="1102" priority="1077" operator="equal">
      <formula>"✘"</formula>
    </cfRule>
    <cfRule type="cellIs" dxfId="1101" priority="1078" operator="equal">
      <formula>"✔"</formula>
    </cfRule>
  </conditionalFormatting>
  <conditionalFormatting sqref="J33">
    <cfRule type="cellIs" dxfId="1100" priority="1065" operator="equal">
      <formula>"↻"</formula>
    </cfRule>
    <cfRule type="cellIs" dxfId="1099" priority="1066" operator="equal">
      <formula>"Ø"</formula>
    </cfRule>
    <cfRule type="cellIs" dxfId="1098" priority="1067" operator="equal">
      <formula>"◯"</formula>
    </cfRule>
    <cfRule type="cellIs" dxfId="1097" priority="1068" operator="equal">
      <formula>"■"</formula>
    </cfRule>
    <cfRule type="cellIs" dxfId="1096" priority="1069" operator="equal">
      <formula>"▶"</formula>
    </cfRule>
    <cfRule type="cellIs" dxfId="1095" priority="1070" operator="equal">
      <formula>"✘"</formula>
    </cfRule>
    <cfRule type="cellIs" dxfId="1094" priority="1071" operator="equal">
      <formula>"✔"</formula>
    </cfRule>
  </conditionalFormatting>
  <conditionalFormatting sqref="L33">
    <cfRule type="cellIs" dxfId="1093" priority="1058" operator="equal">
      <formula>"↻"</formula>
    </cfRule>
    <cfRule type="cellIs" dxfId="1092" priority="1059" operator="equal">
      <formula>"Ø"</formula>
    </cfRule>
    <cfRule type="cellIs" dxfId="1091" priority="1060" operator="equal">
      <formula>"◯"</formula>
    </cfRule>
    <cfRule type="cellIs" dxfId="1090" priority="1061" operator="equal">
      <formula>"■"</formula>
    </cfRule>
    <cfRule type="cellIs" dxfId="1089" priority="1062" operator="equal">
      <formula>"▶"</formula>
    </cfRule>
    <cfRule type="cellIs" dxfId="1088" priority="1063" operator="equal">
      <formula>"✘"</formula>
    </cfRule>
    <cfRule type="cellIs" dxfId="1087" priority="1064" operator="equal">
      <formula>"✔"</formula>
    </cfRule>
  </conditionalFormatting>
  <conditionalFormatting sqref="N33">
    <cfRule type="cellIs" dxfId="1086" priority="1051" operator="equal">
      <formula>"↻"</formula>
    </cfRule>
    <cfRule type="cellIs" dxfId="1085" priority="1052" operator="equal">
      <formula>"Ø"</formula>
    </cfRule>
    <cfRule type="cellIs" dxfId="1084" priority="1053" operator="equal">
      <formula>"◯"</formula>
    </cfRule>
    <cfRule type="cellIs" dxfId="1083" priority="1054" operator="equal">
      <formula>"■"</formula>
    </cfRule>
    <cfRule type="cellIs" dxfId="1082" priority="1055" operator="equal">
      <formula>"▶"</formula>
    </cfRule>
    <cfRule type="cellIs" dxfId="1081" priority="1056" operator="equal">
      <formula>"✘"</formula>
    </cfRule>
    <cfRule type="cellIs" dxfId="1080" priority="1057" operator="equal">
      <formula>"✔"</formula>
    </cfRule>
  </conditionalFormatting>
  <conditionalFormatting sqref="P33">
    <cfRule type="cellIs" dxfId="1079" priority="1044" operator="equal">
      <formula>"↻"</formula>
    </cfRule>
    <cfRule type="cellIs" dxfId="1078" priority="1045" operator="equal">
      <formula>"Ø"</formula>
    </cfRule>
    <cfRule type="cellIs" dxfId="1077" priority="1046" operator="equal">
      <formula>"◯"</formula>
    </cfRule>
    <cfRule type="cellIs" dxfId="1076" priority="1047" operator="equal">
      <formula>"■"</formula>
    </cfRule>
    <cfRule type="cellIs" dxfId="1075" priority="1048" operator="equal">
      <formula>"▶"</formula>
    </cfRule>
    <cfRule type="cellIs" dxfId="1074" priority="1049" operator="equal">
      <formula>"✘"</formula>
    </cfRule>
    <cfRule type="cellIs" dxfId="1073" priority="1050" operator="equal">
      <formula>"✔"</formula>
    </cfRule>
  </conditionalFormatting>
  <conditionalFormatting sqref="R33">
    <cfRule type="cellIs" dxfId="1072" priority="1037" operator="equal">
      <formula>"↻"</formula>
    </cfRule>
    <cfRule type="cellIs" dxfId="1071" priority="1038" operator="equal">
      <formula>"Ø"</formula>
    </cfRule>
    <cfRule type="cellIs" dxfId="1070" priority="1039" operator="equal">
      <formula>"◯"</formula>
    </cfRule>
    <cfRule type="cellIs" dxfId="1069" priority="1040" operator="equal">
      <formula>"■"</formula>
    </cfRule>
    <cfRule type="cellIs" dxfId="1068" priority="1041" operator="equal">
      <formula>"▶"</formula>
    </cfRule>
    <cfRule type="cellIs" dxfId="1067" priority="1042" operator="equal">
      <formula>"✘"</formula>
    </cfRule>
    <cfRule type="cellIs" dxfId="1066" priority="1043" operator="equal">
      <formula>"✔"</formula>
    </cfRule>
  </conditionalFormatting>
  <conditionalFormatting sqref="T33">
    <cfRule type="cellIs" dxfId="1065" priority="1030" operator="equal">
      <formula>"↻"</formula>
    </cfRule>
    <cfRule type="cellIs" dxfId="1064" priority="1031" operator="equal">
      <formula>"Ø"</formula>
    </cfRule>
    <cfRule type="cellIs" dxfId="1063" priority="1032" operator="equal">
      <formula>"◯"</formula>
    </cfRule>
    <cfRule type="cellIs" dxfId="1062" priority="1033" operator="equal">
      <formula>"■"</formula>
    </cfRule>
    <cfRule type="cellIs" dxfId="1061" priority="1034" operator="equal">
      <formula>"▶"</formula>
    </cfRule>
    <cfRule type="cellIs" dxfId="1060" priority="1035" operator="equal">
      <formula>"✘"</formula>
    </cfRule>
    <cfRule type="cellIs" dxfId="1059" priority="1036" operator="equal">
      <formula>"✔"</formula>
    </cfRule>
  </conditionalFormatting>
  <conditionalFormatting sqref="V33">
    <cfRule type="cellIs" dxfId="1058" priority="1023" operator="equal">
      <formula>"↻"</formula>
    </cfRule>
    <cfRule type="cellIs" dxfId="1057" priority="1024" operator="equal">
      <formula>"Ø"</formula>
    </cfRule>
    <cfRule type="cellIs" dxfId="1056" priority="1025" operator="equal">
      <formula>"◯"</formula>
    </cfRule>
    <cfRule type="cellIs" dxfId="1055" priority="1026" operator="equal">
      <formula>"■"</formula>
    </cfRule>
    <cfRule type="cellIs" dxfId="1054" priority="1027" operator="equal">
      <formula>"▶"</formula>
    </cfRule>
    <cfRule type="cellIs" dxfId="1053" priority="1028" operator="equal">
      <formula>"✘"</formula>
    </cfRule>
    <cfRule type="cellIs" dxfId="1052" priority="1029" operator="equal">
      <formula>"✔"</formula>
    </cfRule>
  </conditionalFormatting>
  <conditionalFormatting sqref="X33">
    <cfRule type="cellIs" dxfId="1051" priority="1016" operator="equal">
      <formula>"↻"</formula>
    </cfRule>
    <cfRule type="cellIs" dxfId="1050" priority="1017" operator="equal">
      <formula>"Ø"</formula>
    </cfRule>
    <cfRule type="cellIs" dxfId="1049" priority="1018" operator="equal">
      <formula>"◯"</formula>
    </cfRule>
    <cfRule type="cellIs" dxfId="1048" priority="1019" operator="equal">
      <formula>"■"</formula>
    </cfRule>
    <cfRule type="cellIs" dxfId="1047" priority="1020" operator="equal">
      <formula>"▶"</formula>
    </cfRule>
    <cfRule type="cellIs" dxfId="1046" priority="1021" operator="equal">
      <formula>"✘"</formula>
    </cfRule>
    <cfRule type="cellIs" dxfId="1045" priority="1022" operator="equal">
      <formula>"✔"</formula>
    </cfRule>
  </conditionalFormatting>
  <conditionalFormatting sqref="Z33">
    <cfRule type="cellIs" dxfId="1044" priority="1009" operator="equal">
      <formula>"↻"</formula>
    </cfRule>
    <cfRule type="cellIs" dxfId="1043" priority="1010" operator="equal">
      <formula>"Ø"</formula>
    </cfRule>
    <cfRule type="cellIs" dxfId="1042" priority="1011" operator="equal">
      <formula>"◯"</formula>
    </cfRule>
    <cfRule type="cellIs" dxfId="1041" priority="1012" operator="equal">
      <formula>"■"</formula>
    </cfRule>
    <cfRule type="cellIs" dxfId="1040" priority="1013" operator="equal">
      <formula>"▶"</formula>
    </cfRule>
    <cfRule type="cellIs" dxfId="1039" priority="1014" operator="equal">
      <formula>"✘"</formula>
    </cfRule>
    <cfRule type="cellIs" dxfId="1038" priority="1015" operator="equal">
      <formula>"✔"</formula>
    </cfRule>
  </conditionalFormatting>
  <conditionalFormatting sqref="AB33">
    <cfRule type="cellIs" dxfId="1037" priority="1002" operator="equal">
      <formula>"↻"</formula>
    </cfRule>
    <cfRule type="cellIs" dxfId="1036" priority="1003" operator="equal">
      <formula>"Ø"</formula>
    </cfRule>
    <cfRule type="cellIs" dxfId="1035" priority="1004" operator="equal">
      <formula>"◯"</formula>
    </cfRule>
    <cfRule type="cellIs" dxfId="1034" priority="1005" operator="equal">
      <formula>"■"</formula>
    </cfRule>
    <cfRule type="cellIs" dxfId="1033" priority="1006" operator="equal">
      <formula>"▶"</formula>
    </cfRule>
    <cfRule type="cellIs" dxfId="1032" priority="1007" operator="equal">
      <formula>"✘"</formula>
    </cfRule>
    <cfRule type="cellIs" dxfId="1031" priority="1008" operator="equal">
      <formula>"✔"</formula>
    </cfRule>
  </conditionalFormatting>
  <conditionalFormatting sqref="AD33">
    <cfRule type="cellIs" dxfId="1030" priority="995" operator="equal">
      <formula>"↻"</formula>
    </cfRule>
    <cfRule type="cellIs" dxfId="1029" priority="996" operator="equal">
      <formula>"Ø"</formula>
    </cfRule>
    <cfRule type="cellIs" dxfId="1028" priority="997" operator="equal">
      <formula>"◯"</formula>
    </cfRule>
    <cfRule type="cellIs" dxfId="1027" priority="998" operator="equal">
      <formula>"■"</formula>
    </cfRule>
    <cfRule type="cellIs" dxfId="1026" priority="999" operator="equal">
      <formula>"▶"</formula>
    </cfRule>
    <cfRule type="cellIs" dxfId="1025" priority="1000" operator="equal">
      <formula>"✘"</formula>
    </cfRule>
    <cfRule type="cellIs" dxfId="1024" priority="1001" operator="equal">
      <formula>"✔"</formula>
    </cfRule>
  </conditionalFormatting>
  <conditionalFormatting sqref="AF33">
    <cfRule type="cellIs" dxfId="1023" priority="988" operator="equal">
      <formula>"↻"</formula>
    </cfRule>
    <cfRule type="cellIs" dxfId="1022" priority="989" operator="equal">
      <formula>"Ø"</formula>
    </cfRule>
    <cfRule type="cellIs" dxfId="1021" priority="990" operator="equal">
      <formula>"◯"</formula>
    </cfRule>
    <cfRule type="cellIs" dxfId="1020" priority="991" operator="equal">
      <formula>"■"</formula>
    </cfRule>
    <cfRule type="cellIs" dxfId="1019" priority="992" operator="equal">
      <formula>"▶"</formula>
    </cfRule>
    <cfRule type="cellIs" dxfId="1018" priority="993" operator="equal">
      <formula>"✘"</formula>
    </cfRule>
    <cfRule type="cellIs" dxfId="1017" priority="994" operator="equal">
      <formula>"✔"</formula>
    </cfRule>
  </conditionalFormatting>
  <conditionalFormatting sqref="AH33">
    <cfRule type="cellIs" dxfId="1016" priority="981" operator="equal">
      <formula>"↻"</formula>
    </cfRule>
    <cfRule type="cellIs" dxfId="1015" priority="982" operator="equal">
      <formula>"Ø"</formula>
    </cfRule>
    <cfRule type="cellIs" dxfId="1014" priority="983" operator="equal">
      <formula>"◯"</formula>
    </cfRule>
    <cfRule type="cellIs" dxfId="1013" priority="984" operator="equal">
      <formula>"■"</formula>
    </cfRule>
    <cfRule type="cellIs" dxfId="1012" priority="985" operator="equal">
      <formula>"▶"</formula>
    </cfRule>
    <cfRule type="cellIs" dxfId="1011" priority="986" operator="equal">
      <formula>"✘"</formula>
    </cfRule>
    <cfRule type="cellIs" dxfId="1010" priority="987" operator="equal">
      <formula>"✔"</formula>
    </cfRule>
  </conditionalFormatting>
  <conditionalFormatting sqref="AJ33">
    <cfRule type="cellIs" dxfId="1009" priority="974" operator="equal">
      <formula>"↻"</formula>
    </cfRule>
    <cfRule type="cellIs" dxfId="1008" priority="975" operator="equal">
      <formula>"Ø"</formula>
    </cfRule>
    <cfRule type="cellIs" dxfId="1007" priority="976" operator="equal">
      <formula>"◯"</formula>
    </cfRule>
    <cfRule type="cellIs" dxfId="1006" priority="977" operator="equal">
      <formula>"■"</formula>
    </cfRule>
    <cfRule type="cellIs" dxfId="1005" priority="978" operator="equal">
      <formula>"▶"</formula>
    </cfRule>
    <cfRule type="cellIs" dxfId="1004" priority="979" operator="equal">
      <formula>"✘"</formula>
    </cfRule>
    <cfRule type="cellIs" dxfId="1003" priority="980" operator="equal">
      <formula>"✔"</formula>
    </cfRule>
  </conditionalFormatting>
  <conditionalFormatting sqref="AL33">
    <cfRule type="cellIs" dxfId="1002" priority="967" operator="equal">
      <formula>"↻"</formula>
    </cfRule>
    <cfRule type="cellIs" dxfId="1001" priority="968" operator="equal">
      <formula>"Ø"</formula>
    </cfRule>
    <cfRule type="cellIs" dxfId="1000" priority="969" operator="equal">
      <formula>"◯"</formula>
    </cfRule>
    <cfRule type="cellIs" dxfId="999" priority="970" operator="equal">
      <formula>"■"</formula>
    </cfRule>
    <cfRule type="cellIs" dxfId="998" priority="971" operator="equal">
      <formula>"▶"</formula>
    </cfRule>
    <cfRule type="cellIs" dxfId="997" priority="972" operator="equal">
      <formula>"✘"</formula>
    </cfRule>
    <cfRule type="cellIs" dxfId="996" priority="973" operator="equal">
      <formula>"✔"</formula>
    </cfRule>
  </conditionalFormatting>
  <conditionalFormatting sqref="AN33">
    <cfRule type="cellIs" dxfId="995" priority="960" operator="equal">
      <formula>"↻"</formula>
    </cfRule>
    <cfRule type="cellIs" dxfId="994" priority="961" operator="equal">
      <formula>"Ø"</formula>
    </cfRule>
    <cfRule type="cellIs" dxfId="993" priority="962" operator="equal">
      <formula>"◯"</formula>
    </cfRule>
    <cfRule type="cellIs" dxfId="992" priority="963" operator="equal">
      <formula>"■"</formula>
    </cfRule>
    <cfRule type="cellIs" dxfId="991" priority="964" operator="equal">
      <formula>"▶"</formula>
    </cfRule>
    <cfRule type="cellIs" dxfId="990" priority="965" operator="equal">
      <formula>"✘"</formula>
    </cfRule>
    <cfRule type="cellIs" dxfId="989" priority="966" operator="equal">
      <formula>"✔"</formula>
    </cfRule>
  </conditionalFormatting>
  <conditionalFormatting sqref="AP33">
    <cfRule type="cellIs" dxfId="988" priority="953" operator="equal">
      <formula>"↻"</formula>
    </cfRule>
    <cfRule type="cellIs" dxfId="987" priority="954" operator="equal">
      <formula>"Ø"</formula>
    </cfRule>
    <cfRule type="cellIs" dxfId="986" priority="955" operator="equal">
      <formula>"◯"</formula>
    </cfRule>
    <cfRule type="cellIs" dxfId="985" priority="956" operator="equal">
      <formula>"■"</formula>
    </cfRule>
    <cfRule type="cellIs" dxfId="984" priority="957" operator="equal">
      <formula>"▶"</formula>
    </cfRule>
    <cfRule type="cellIs" dxfId="983" priority="958" operator="equal">
      <formula>"✘"</formula>
    </cfRule>
    <cfRule type="cellIs" dxfId="982" priority="959" operator="equal">
      <formula>"✔"</formula>
    </cfRule>
  </conditionalFormatting>
  <conditionalFormatting sqref="AR33">
    <cfRule type="cellIs" dxfId="981" priority="946" operator="equal">
      <formula>"↻"</formula>
    </cfRule>
    <cfRule type="cellIs" dxfId="980" priority="947" operator="equal">
      <formula>"Ø"</formula>
    </cfRule>
    <cfRule type="cellIs" dxfId="979" priority="948" operator="equal">
      <formula>"◯"</formula>
    </cfRule>
    <cfRule type="cellIs" dxfId="978" priority="949" operator="equal">
      <formula>"■"</formula>
    </cfRule>
    <cfRule type="cellIs" dxfId="977" priority="950" operator="equal">
      <formula>"▶"</formula>
    </cfRule>
    <cfRule type="cellIs" dxfId="976" priority="951" operator="equal">
      <formula>"✘"</formula>
    </cfRule>
    <cfRule type="cellIs" dxfId="975" priority="952" operator="equal">
      <formula>"✔"</formula>
    </cfRule>
  </conditionalFormatting>
  <conditionalFormatting sqref="AT33">
    <cfRule type="cellIs" dxfId="974" priority="939" operator="equal">
      <formula>"↻"</formula>
    </cfRule>
    <cfRule type="cellIs" dxfId="973" priority="940" operator="equal">
      <formula>"Ø"</formula>
    </cfRule>
    <cfRule type="cellIs" dxfId="972" priority="941" operator="equal">
      <formula>"◯"</formula>
    </cfRule>
    <cfRule type="cellIs" dxfId="971" priority="942" operator="equal">
      <formula>"■"</formula>
    </cfRule>
    <cfRule type="cellIs" dxfId="970" priority="943" operator="equal">
      <formula>"▶"</formula>
    </cfRule>
    <cfRule type="cellIs" dxfId="969" priority="944" operator="equal">
      <formula>"✘"</formula>
    </cfRule>
    <cfRule type="cellIs" dxfId="968" priority="945" operator="equal">
      <formula>"✔"</formula>
    </cfRule>
  </conditionalFormatting>
  <conditionalFormatting sqref="AV33">
    <cfRule type="cellIs" dxfId="967" priority="932" operator="equal">
      <formula>"↻"</formula>
    </cfRule>
    <cfRule type="cellIs" dxfId="966" priority="933" operator="equal">
      <formula>"Ø"</formula>
    </cfRule>
    <cfRule type="cellIs" dxfId="965" priority="934" operator="equal">
      <formula>"◯"</formula>
    </cfRule>
    <cfRule type="cellIs" dxfId="964" priority="935" operator="equal">
      <formula>"■"</formula>
    </cfRule>
    <cfRule type="cellIs" dxfId="963" priority="936" operator="equal">
      <formula>"▶"</formula>
    </cfRule>
    <cfRule type="cellIs" dxfId="962" priority="937" operator="equal">
      <formula>"✘"</formula>
    </cfRule>
    <cfRule type="cellIs" dxfId="961" priority="938" operator="equal">
      <formula>"✔"</formula>
    </cfRule>
  </conditionalFormatting>
  <conditionalFormatting sqref="AX33">
    <cfRule type="cellIs" dxfId="960" priority="925" operator="equal">
      <formula>"↻"</formula>
    </cfRule>
    <cfRule type="cellIs" dxfId="959" priority="926" operator="equal">
      <formula>"Ø"</formula>
    </cfRule>
    <cfRule type="cellIs" dxfId="958" priority="927" operator="equal">
      <formula>"◯"</formula>
    </cfRule>
    <cfRule type="cellIs" dxfId="957" priority="928" operator="equal">
      <formula>"■"</formula>
    </cfRule>
    <cfRule type="cellIs" dxfId="956" priority="929" operator="equal">
      <formula>"▶"</formula>
    </cfRule>
    <cfRule type="cellIs" dxfId="955" priority="930" operator="equal">
      <formula>"✘"</formula>
    </cfRule>
    <cfRule type="cellIs" dxfId="954" priority="931" operator="equal">
      <formula>"✔"</formula>
    </cfRule>
  </conditionalFormatting>
  <conditionalFormatting sqref="AZ33">
    <cfRule type="cellIs" dxfId="953" priority="918" operator="equal">
      <formula>"↻"</formula>
    </cfRule>
    <cfRule type="cellIs" dxfId="952" priority="919" operator="equal">
      <formula>"Ø"</formula>
    </cfRule>
    <cfRule type="cellIs" dxfId="951" priority="920" operator="equal">
      <formula>"◯"</formula>
    </cfRule>
    <cfRule type="cellIs" dxfId="950" priority="921" operator="equal">
      <formula>"■"</formula>
    </cfRule>
    <cfRule type="cellIs" dxfId="949" priority="922" operator="equal">
      <formula>"▶"</formula>
    </cfRule>
    <cfRule type="cellIs" dxfId="948" priority="923" operator="equal">
      <formula>"✘"</formula>
    </cfRule>
    <cfRule type="cellIs" dxfId="947" priority="924" operator="equal">
      <formula>"✔"</formula>
    </cfRule>
  </conditionalFormatting>
  <conditionalFormatting sqref="BB33">
    <cfRule type="cellIs" dxfId="946" priority="911" operator="equal">
      <formula>"↻"</formula>
    </cfRule>
    <cfRule type="cellIs" dxfId="945" priority="912" operator="equal">
      <formula>"Ø"</formula>
    </cfRule>
    <cfRule type="cellIs" dxfId="944" priority="913" operator="equal">
      <formula>"◯"</formula>
    </cfRule>
    <cfRule type="cellIs" dxfId="943" priority="914" operator="equal">
      <formula>"■"</formula>
    </cfRule>
    <cfRule type="cellIs" dxfId="942" priority="915" operator="equal">
      <formula>"▶"</formula>
    </cfRule>
    <cfRule type="cellIs" dxfId="941" priority="916" operator="equal">
      <formula>"✘"</formula>
    </cfRule>
    <cfRule type="cellIs" dxfId="940" priority="917" operator="equal">
      <formula>"✔"</formula>
    </cfRule>
  </conditionalFormatting>
  <conditionalFormatting sqref="BD33">
    <cfRule type="cellIs" dxfId="939" priority="904" operator="equal">
      <formula>"↻"</formula>
    </cfRule>
    <cfRule type="cellIs" dxfId="938" priority="905" operator="equal">
      <formula>"Ø"</formula>
    </cfRule>
    <cfRule type="cellIs" dxfId="937" priority="906" operator="equal">
      <formula>"◯"</formula>
    </cfRule>
    <cfRule type="cellIs" dxfId="936" priority="907" operator="equal">
      <formula>"■"</formula>
    </cfRule>
    <cfRule type="cellIs" dxfId="935" priority="908" operator="equal">
      <formula>"▶"</formula>
    </cfRule>
    <cfRule type="cellIs" dxfId="934" priority="909" operator="equal">
      <formula>"✘"</formula>
    </cfRule>
    <cfRule type="cellIs" dxfId="933" priority="910" operator="equal">
      <formula>"✔"</formula>
    </cfRule>
  </conditionalFormatting>
  <conditionalFormatting sqref="BF33">
    <cfRule type="cellIs" dxfId="932" priority="897" operator="equal">
      <formula>"↻"</formula>
    </cfRule>
    <cfRule type="cellIs" dxfId="931" priority="898" operator="equal">
      <formula>"Ø"</formula>
    </cfRule>
    <cfRule type="cellIs" dxfId="930" priority="899" operator="equal">
      <formula>"◯"</formula>
    </cfRule>
    <cfRule type="cellIs" dxfId="929" priority="900" operator="equal">
      <formula>"■"</formula>
    </cfRule>
    <cfRule type="cellIs" dxfId="928" priority="901" operator="equal">
      <formula>"▶"</formula>
    </cfRule>
    <cfRule type="cellIs" dxfId="927" priority="902" operator="equal">
      <formula>"✘"</formula>
    </cfRule>
    <cfRule type="cellIs" dxfId="926" priority="903" operator="equal">
      <formula>"✔"</formula>
    </cfRule>
  </conditionalFormatting>
  <conditionalFormatting sqref="BH33">
    <cfRule type="cellIs" dxfId="925" priority="890" operator="equal">
      <formula>"↻"</formula>
    </cfRule>
    <cfRule type="cellIs" dxfId="924" priority="891" operator="equal">
      <formula>"Ø"</formula>
    </cfRule>
    <cfRule type="cellIs" dxfId="923" priority="892" operator="equal">
      <formula>"◯"</formula>
    </cfRule>
    <cfRule type="cellIs" dxfId="922" priority="893" operator="equal">
      <formula>"■"</formula>
    </cfRule>
    <cfRule type="cellIs" dxfId="921" priority="894" operator="equal">
      <formula>"▶"</formula>
    </cfRule>
    <cfRule type="cellIs" dxfId="920" priority="895" operator="equal">
      <formula>"✘"</formula>
    </cfRule>
    <cfRule type="cellIs" dxfId="919" priority="896" operator="equal">
      <formula>"✔"</formula>
    </cfRule>
  </conditionalFormatting>
  <conditionalFormatting sqref="BJ33">
    <cfRule type="cellIs" dxfId="918" priority="883" operator="equal">
      <formula>"↻"</formula>
    </cfRule>
    <cfRule type="cellIs" dxfId="917" priority="884" operator="equal">
      <formula>"Ø"</formula>
    </cfRule>
    <cfRule type="cellIs" dxfId="916" priority="885" operator="equal">
      <formula>"◯"</formula>
    </cfRule>
    <cfRule type="cellIs" dxfId="915" priority="886" operator="equal">
      <formula>"■"</formula>
    </cfRule>
    <cfRule type="cellIs" dxfId="914" priority="887" operator="equal">
      <formula>"▶"</formula>
    </cfRule>
    <cfRule type="cellIs" dxfId="913" priority="888" operator="equal">
      <formula>"✘"</formula>
    </cfRule>
    <cfRule type="cellIs" dxfId="912" priority="889" operator="equal">
      <formula>"✔"</formula>
    </cfRule>
  </conditionalFormatting>
  <conditionalFormatting sqref="BL33">
    <cfRule type="cellIs" dxfId="911" priority="876" operator="equal">
      <formula>"↻"</formula>
    </cfRule>
    <cfRule type="cellIs" dxfId="910" priority="877" operator="equal">
      <formula>"Ø"</formula>
    </cfRule>
    <cfRule type="cellIs" dxfId="909" priority="878" operator="equal">
      <formula>"◯"</formula>
    </cfRule>
    <cfRule type="cellIs" dxfId="908" priority="879" operator="equal">
      <formula>"■"</formula>
    </cfRule>
    <cfRule type="cellIs" dxfId="907" priority="880" operator="equal">
      <formula>"▶"</formula>
    </cfRule>
    <cfRule type="cellIs" dxfId="906" priority="881" operator="equal">
      <formula>"✘"</formula>
    </cfRule>
    <cfRule type="cellIs" dxfId="905" priority="882" operator="equal">
      <formula>"✔"</formula>
    </cfRule>
  </conditionalFormatting>
  <conditionalFormatting sqref="BN33">
    <cfRule type="cellIs" dxfId="904" priority="869" operator="equal">
      <formula>"↻"</formula>
    </cfRule>
    <cfRule type="cellIs" dxfId="903" priority="870" operator="equal">
      <formula>"Ø"</formula>
    </cfRule>
    <cfRule type="cellIs" dxfId="902" priority="871" operator="equal">
      <formula>"◯"</formula>
    </cfRule>
    <cfRule type="cellIs" dxfId="901" priority="872" operator="equal">
      <formula>"■"</formula>
    </cfRule>
    <cfRule type="cellIs" dxfId="900" priority="873" operator="equal">
      <formula>"▶"</formula>
    </cfRule>
    <cfRule type="cellIs" dxfId="899" priority="874" operator="equal">
      <formula>"✘"</formula>
    </cfRule>
    <cfRule type="cellIs" dxfId="898" priority="875" operator="equal">
      <formula>"✔"</formula>
    </cfRule>
  </conditionalFormatting>
  <conditionalFormatting sqref="F35">
    <cfRule type="cellIs" dxfId="897" priority="862" operator="equal">
      <formula>"↻"</formula>
    </cfRule>
    <cfRule type="cellIs" dxfId="896" priority="863" operator="equal">
      <formula>"Ø"</formula>
    </cfRule>
    <cfRule type="cellIs" dxfId="895" priority="864" operator="equal">
      <formula>"◯"</formula>
    </cfRule>
    <cfRule type="cellIs" dxfId="894" priority="865" operator="equal">
      <formula>"■"</formula>
    </cfRule>
    <cfRule type="cellIs" dxfId="893" priority="866" operator="equal">
      <formula>"▶"</formula>
    </cfRule>
    <cfRule type="cellIs" dxfId="892" priority="867" operator="equal">
      <formula>"✘"</formula>
    </cfRule>
    <cfRule type="cellIs" dxfId="891" priority="868" operator="equal">
      <formula>"✔"</formula>
    </cfRule>
  </conditionalFormatting>
  <conditionalFormatting sqref="H35">
    <cfRule type="cellIs" dxfId="890" priority="855" operator="equal">
      <formula>"↻"</formula>
    </cfRule>
    <cfRule type="cellIs" dxfId="889" priority="856" operator="equal">
      <formula>"Ø"</formula>
    </cfRule>
    <cfRule type="cellIs" dxfId="888" priority="857" operator="equal">
      <formula>"◯"</formula>
    </cfRule>
    <cfRule type="cellIs" dxfId="887" priority="858" operator="equal">
      <formula>"■"</formula>
    </cfRule>
    <cfRule type="cellIs" dxfId="886" priority="859" operator="equal">
      <formula>"▶"</formula>
    </cfRule>
    <cfRule type="cellIs" dxfId="885" priority="860" operator="equal">
      <formula>"✘"</formula>
    </cfRule>
    <cfRule type="cellIs" dxfId="884" priority="861" operator="equal">
      <formula>"✔"</formula>
    </cfRule>
  </conditionalFormatting>
  <conditionalFormatting sqref="J35">
    <cfRule type="cellIs" dxfId="883" priority="848" operator="equal">
      <formula>"↻"</formula>
    </cfRule>
    <cfRule type="cellIs" dxfId="882" priority="849" operator="equal">
      <formula>"Ø"</formula>
    </cfRule>
    <cfRule type="cellIs" dxfId="881" priority="850" operator="equal">
      <formula>"◯"</formula>
    </cfRule>
    <cfRule type="cellIs" dxfId="880" priority="851" operator="equal">
      <formula>"■"</formula>
    </cfRule>
    <cfRule type="cellIs" dxfId="879" priority="852" operator="equal">
      <formula>"▶"</formula>
    </cfRule>
    <cfRule type="cellIs" dxfId="878" priority="853" operator="equal">
      <formula>"✘"</formula>
    </cfRule>
    <cfRule type="cellIs" dxfId="877" priority="854" operator="equal">
      <formula>"✔"</formula>
    </cfRule>
  </conditionalFormatting>
  <conditionalFormatting sqref="L35">
    <cfRule type="cellIs" dxfId="876" priority="841" operator="equal">
      <formula>"↻"</formula>
    </cfRule>
    <cfRule type="cellIs" dxfId="875" priority="842" operator="equal">
      <formula>"Ø"</formula>
    </cfRule>
    <cfRule type="cellIs" dxfId="874" priority="843" operator="equal">
      <formula>"◯"</formula>
    </cfRule>
    <cfRule type="cellIs" dxfId="873" priority="844" operator="equal">
      <formula>"■"</formula>
    </cfRule>
    <cfRule type="cellIs" dxfId="872" priority="845" operator="equal">
      <formula>"▶"</formula>
    </cfRule>
    <cfRule type="cellIs" dxfId="871" priority="846" operator="equal">
      <formula>"✘"</formula>
    </cfRule>
    <cfRule type="cellIs" dxfId="870" priority="847" operator="equal">
      <formula>"✔"</formula>
    </cfRule>
  </conditionalFormatting>
  <conditionalFormatting sqref="N35">
    <cfRule type="cellIs" dxfId="869" priority="834" operator="equal">
      <formula>"↻"</formula>
    </cfRule>
    <cfRule type="cellIs" dxfId="868" priority="835" operator="equal">
      <formula>"Ø"</formula>
    </cfRule>
    <cfRule type="cellIs" dxfId="867" priority="836" operator="equal">
      <formula>"◯"</formula>
    </cfRule>
    <cfRule type="cellIs" dxfId="866" priority="837" operator="equal">
      <formula>"■"</formula>
    </cfRule>
    <cfRule type="cellIs" dxfId="865" priority="838" operator="equal">
      <formula>"▶"</formula>
    </cfRule>
    <cfRule type="cellIs" dxfId="864" priority="839" operator="equal">
      <formula>"✘"</formula>
    </cfRule>
    <cfRule type="cellIs" dxfId="863" priority="840" operator="equal">
      <formula>"✔"</formula>
    </cfRule>
  </conditionalFormatting>
  <conditionalFormatting sqref="P35">
    <cfRule type="cellIs" dxfId="862" priority="827" operator="equal">
      <formula>"↻"</formula>
    </cfRule>
    <cfRule type="cellIs" dxfId="861" priority="828" operator="equal">
      <formula>"Ø"</formula>
    </cfRule>
    <cfRule type="cellIs" dxfId="860" priority="829" operator="equal">
      <formula>"◯"</formula>
    </cfRule>
    <cfRule type="cellIs" dxfId="859" priority="830" operator="equal">
      <formula>"■"</formula>
    </cfRule>
    <cfRule type="cellIs" dxfId="858" priority="831" operator="equal">
      <formula>"▶"</formula>
    </cfRule>
    <cfRule type="cellIs" dxfId="857" priority="832" operator="equal">
      <formula>"✘"</formula>
    </cfRule>
    <cfRule type="cellIs" dxfId="856" priority="833" operator="equal">
      <formula>"✔"</formula>
    </cfRule>
  </conditionalFormatting>
  <conditionalFormatting sqref="R35">
    <cfRule type="cellIs" dxfId="855" priority="820" operator="equal">
      <formula>"↻"</formula>
    </cfRule>
    <cfRule type="cellIs" dxfId="854" priority="821" operator="equal">
      <formula>"Ø"</formula>
    </cfRule>
    <cfRule type="cellIs" dxfId="853" priority="822" operator="equal">
      <formula>"◯"</formula>
    </cfRule>
    <cfRule type="cellIs" dxfId="852" priority="823" operator="equal">
      <formula>"■"</formula>
    </cfRule>
    <cfRule type="cellIs" dxfId="851" priority="824" operator="equal">
      <formula>"▶"</formula>
    </cfRule>
    <cfRule type="cellIs" dxfId="850" priority="825" operator="equal">
      <formula>"✘"</formula>
    </cfRule>
    <cfRule type="cellIs" dxfId="849" priority="826" operator="equal">
      <formula>"✔"</formula>
    </cfRule>
  </conditionalFormatting>
  <conditionalFormatting sqref="T35">
    <cfRule type="cellIs" dxfId="848" priority="813" operator="equal">
      <formula>"↻"</formula>
    </cfRule>
    <cfRule type="cellIs" dxfId="847" priority="814" operator="equal">
      <formula>"Ø"</formula>
    </cfRule>
    <cfRule type="cellIs" dxfId="846" priority="815" operator="equal">
      <formula>"◯"</formula>
    </cfRule>
    <cfRule type="cellIs" dxfId="845" priority="816" operator="equal">
      <formula>"■"</formula>
    </cfRule>
    <cfRule type="cellIs" dxfId="844" priority="817" operator="equal">
      <formula>"▶"</formula>
    </cfRule>
    <cfRule type="cellIs" dxfId="843" priority="818" operator="equal">
      <formula>"✘"</formula>
    </cfRule>
    <cfRule type="cellIs" dxfId="842" priority="819" operator="equal">
      <formula>"✔"</formula>
    </cfRule>
  </conditionalFormatting>
  <conditionalFormatting sqref="V35">
    <cfRule type="cellIs" dxfId="841" priority="806" operator="equal">
      <formula>"↻"</formula>
    </cfRule>
    <cfRule type="cellIs" dxfId="840" priority="807" operator="equal">
      <formula>"Ø"</formula>
    </cfRule>
    <cfRule type="cellIs" dxfId="839" priority="808" operator="equal">
      <formula>"◯"</formula>
    </cfRule>
    <cfRule type="cellIs" dxfId="838" priority="809" operator="equal">
      <formula>"■"</formula>
    </cfRule>
    <cfRule type="cellIs" dxfId="837" priority="810" operator="equal">
      <formula>"▶"</formula>
    </cfRule>
    <cfRule type="cellIs" dxfId="836" priority="811" operator="equal">
      <formula>"✘"</formula>
    </cfRule>
    <cfRule type="cellIs" dxfId="835" priority="812" operator="equal">
      <formula>"✔"</formula>
    </cfRule>
  </conditionalFormatting>
  <conditionalFormatting sqref="X35">
    <cfRule type="cellIs" dxfId="834" priority="799" operator="equal">
      <formula>"↻"</formula>
    </cfRule>
    <cfRule type="cellIs" dxfId="833" priority="800" operator="equal">
      <formula>"Ø"</formula>
    </cfRule>
    <cfRule type="cellIs" dxfId="832" priority="801" operator="equal">
      <formula>"◯"</formula>
    </cfRule>
    <cfRule type="cellIs" dxfId="831" priority="802" operator="equal">
      <formula>"■"</formula>
    </cfRule>
    <cfRule type="cellIs" dxfId="830" priority="803" operator="equal">
      <formula>"▶"</formula>
    </cfRule>
    <cfRule type="cellIs" dxfId="829" priority="804" operator="equal">
      <formula>"✘"</formula>
    </cfRule>
    <cfRule type="cellIs" dxfId="828" priority="805" operator="equal">
      <formula>"✔"</formula>
    </cfRule>
  </conditionalFormatting>
  <conditionalFormatting sqref="Z35">
    <cfRule type="cellIs" dxfId="827" priority="792" operator="equal">
      <formula>"↻"</formula>
    </cfRule>
    <cfRule type="cellIs" dxfId="826" priority="793" operator="equal">
      <formula>"Ø"</formula>
    </cfRule>
    <cfRule type="cellIs" dxfId="825" priority="794" operator="equal">
      <formula>"◯"</formula>
    </cfRule>
    <cfRule type="cellIs" dxfId="824" priority="795" operator="equal">
      <formula>"■"</formula>
    </cfRule>
    <cfRule type="cellIs" dxfId="823" priority="796" operator="equal">
      <formula>"▶"</formula>
    </cfRule>
    <cfRule type="cellIs" dxfId="822" priority="797" operator="equal">
      <formula>"✘"</formula>
    </cfRule>
    <cfRule type="cellIs" dxfId="821" priority="798" operator="equal">
      <formula>"✔"</formula>
    </cfRule>
  </conditionalFormatting>
  <conditionalFormatting sqref="AB35">
    <cfRule type="cellIs" dxfId="820" priority="785" operator="equal">
      <formula>"↻"</formula>
    </cfRule>
    <cfRule type="cellIs" dxfId="819" priority="786" operator="equal">
      <formula>"Ø"</formula>
    </cfRule>
    <cfRule type="cellIs" dxfId="818" priority="787" operator="equal">
      <formula>"◯"</formula>
    </cfRule>
    <cfRule type="cellIs" dxfId="817" priority="788" operator="equal">
      <formula>"■"</formula>
    </cfRule>
    <cfRule type="cellIs" dxfId="816" priority="789" operator="equal">
      <formula>"▶"</formula>
    </cfRule>
    <cfRule type="cellIs" dxfId="815" priority="790" operator="equal">
      <formula>"✘"</formula>
    </cfRule>
    <cfRule type="cellIs" dxfId="814" priority="791" operator="equal">
      <formula>"✔"</formula>
    </cfRule>
  </conditionalFormatting>
  <conditionalFormatting sqref="AD35">
    <cfRule type="cellIs" dxfId="813" priority="778" operator="equal">
      <formula>"↻"</formula>
    </cfRule>
    <cfRule type="cellIs" dxfId="812" priority="779" operator="equal">
      <formula>"Ø"</formula>
    </cfRule>
    <cfRule type="cellIs" dxfId="811" priority="780" operator="equal">
      <formula>"◯"</formula>
    </cfRule>
    <cfRule type="cellIs" dxfId="810" priority="781" operator="equal">
      <formula>"■"</formula>
    </cfRule>
    <cfRule type="cellIs" dxfId="809" priority="782" operator="equal">
      <formula>"▶"</formula>
    </cfRule>
    <cfRule type="cellIs" dxfId="808" priority="783" operator="equal">
      <formula>"✘"</formula>
    </cfRule>
    <cfRule type="cellIs" dxfId="807" priority="784" operator="equal">
      <formula>"✔"</formula>
    </cfRule>
  </conditionalFormatting>
  <conditionalFormatting sqref="AF35">
    <cfRule type="cellIs" dxfId="806" priority="771" operator="equal">
      <formula>"↻"</formula>
    </cfRule>
    <cfRule type="cellIs" dxfId="805" priority="772" operator="equal">
      <formula>"Ø"</formula>
    </cfRule>
    <cfRule type="cellIs" dxfId="804" priority="773" operator="equal">
      <formula>"◯"</formula>
    </cfRule>
    <cfRule type="cellIs" dxfId="803" priority="774" operator="equal">
      <formula>"■"</formula>
    </cfRule>
    <cfRule type="cellIs" dxfId="802" priority="775" operator="equal">
      <formula>"▶"</formula>
    </cfRule>
    <cfRule type="cellIs" dxfId="801" priority="776" operator="equal">
      <formula>"✘"</formula>
    </cfRule>
    <cfRule type="cellIs" dxfId="800" priority="777" operator="equal">
      <formula>"✔"</formula>
    </cfRule>
  </conditionalFormatting>
  <conditionalFormatting sqref="AH35">
    <cfRule type="cellIs" dxfId="799" priority="764" operator="equal">
      <formula>"↻"</formula>
    </cfRule>
    <cfRule type="cellIs" dxfId="798" priority="765" operator="equal">
      <formula>"Ø"</formula>
    </cfRule>
    <cfRule type="cellIs" dxfId="797" priority="766" operator="equal">
      <formula>"◯"</formula>
    </cfRule>
    <cfRule type="cellIs" dxfId="796" priority="767" operator="equal">
      <formula>"■"</formula>
    </cfRule>
    <cfRule type="cellIs" dxfId="795" priority="768" operator="equal">
      <formula>"▶"</formula>
    </cfRule>
    <cfRule type="cellIs" dxfId="794" priority="769" operator="equal">
      <formula>"✘"</formula>
    </cfRule>
    <cfRule type="cellIs" dxfId="793" priority="770" operator="equal">
      <formula>"✔"</formula>
    </cfRule>
  </conditionalFormatting>
  <conditionalFormatting sqref="AJ35">
    <cfRule type="cellIs" dxfId="792" priority="757" operator="equal">
      <formula>"↻"</formula>
    </cfRule>
    <cfRule type="cellIs" dxfId="791" priority="758" operator="equal">
      <formula>"Ø"</formula>
    </cfRule>
    <cfRule type="cellIs" dxfId="790" priority="759" operator="equal">
      <formula>"◯"</formula>
    </cfRule>
    <cfRule type="cellIs" dxfId="789" priority="760" operator="equal">
      <formula>"■"</formula>
    </cfRule>
    <cfRule type="cellIs" dxfId="788" priority="761" operator="equal">
      <formula>"▶"</formula>
    </cfRule>
    <cfRule type="cellIs" dxfId="787" priority="762" operator="equal">
      <formula>"✘"</formula>
    </cfRule>
    <cfRule type="cellIs" dxfId="786" priority="763" operator="equal">
      <formula>"✔"</formula>
    </cfRule>
  </conditionalFormatting>
  <conditionalFormatting sqref="AL35">
    <cfRule type="cellIs" dxfId="785" priority="750" operator="equal">
      <formula>"↻"</formula>
    </cfRule>
    <cfRule type="cellIs" dxfId="784" priority="751" operator="equal">
      <formula>"Ø"</formula>
    </cfRule>
    <cfRule type="cellIs" dxfId="783" priority="752" operator="equal">
      <formula>"◯"</formula>
    </cfRule>
    <cfRule type="cellIs" dxfId="782" priority="753" operator="equal">
      <formula>"■"</formula>
    </cfRule>
    <cfRule type="cellIs" dxfId="781" priority="754" operator="equal">
      <formula>"▶"</formula>
    </cfRule>
    <cfRule type="cellIs" dxfId="780" priority="755" operator="equal">
      <formula>"✘"</formula>
    </cfRule>
    <cfRule type="cellIs" dxfId="779" priority="756" operator="equal">
      <formula>"✔"</formula>
    </cfRule>
  </conditionalFormatting>
  <conditionalFormatting sqref="AN35">
    <cfRule type="cellIs" dxfId="778" priority="743" operator="equal">
      <formula>"↻"</formula>
    </cfRule>
    <cfRule type="cellIs" dxfId="777" priority="744" operator="equal">
      <formula>"Ø"</formula>
    </cfRule>
    <cfRule type="cellIs" dxfId="776" priority="745" operator="equal">
      <formula>"◯"</formula>
    </cfRule>
    <cfRule type="cellIs" dxfId="775" priority="746" operator="equal">
      <formula>"■"</formula>
    </cfRule>
    <cfRule type="cellIs" dxfId="774" priority="747" operator="equal">
      <formula>"▶"</formula>
    </cfRule>
    <cfRule type="cellIs" dxfId="773" priority="748" operator="equal">
      <formula>"✘"</formula>
    </cfRule>
    <cfRule type="cellIs" dxfId="772" priority="749" operator="equal">
      <formula>"✔"</formula>
    </cfRule>
  </conditionalFormatting>
  <conditionalFormatting sqref="AP35">
    <cfRule type="cellIs" dxfId="771" priority="736" operator="equal">
      <formula>"↻"</formula>
    </cfRule>
    <cfRule type="cellIs" dxfId="770" priority="737" operator="equal">
      <formula>"Ø"</formula>
    </cfRule>
    <cfRule type="cellIs" dxfId="769" priority="738" operator="equal">
      <formula>"◯"</formula>
    </cfRule>
    <cfRule type="cellIs" dxfId="768" priority="739" operator="equal">
      <formula>"■"</formula>
    </cfRule>
    <cfRule type="cellIs" dxfId="767" priority="740" operator="equal">
      <formula>"▶"</formula>
    </cfRule>
    <cfRule type="cellIs" dxfId="766" priority="741" operator="equal">
      <formula>"✘"</formula>
    </cfRule>
    <cfRule type="cellIs" dxfId="765" priority="742" operator="equal">
      <formula>"✔"</formula>
    </cfRule>
  </conditionalFormatting>
  <conditionalFormatting sqref="AR35">
    <cfRule type="cellIs" dxfId="764" priority="729" operator="equal">
      <formula>"↻"</formula>
    </cfRule>
    <cfRule type="cellIs" dxfId="763" priority="730" operator="equal">
      <formula>"Ø"</formula>
    </cfRule>
    <cfRule type="cellIs" dxfId="762" priority="731" operator="equal">
      <formula>"◯"</formula>
    </cfRule>
    <cfRule type="cellIs" dxfId="761" priority="732" operator="equal">
      <formula>"■"</formula>
    </cfRule>
    <cfRule type="cellIs" dxfId="760" priority="733" operator="equal">
      <formula>"▶"</formula>
    </cfRule>
    <cfRule type="cellIs" dxfId="759" priority="734" operator="equal">
      <formula>"✘"</formula>
    </cfRule>
    <cfRule type="cellIs" dxfId="758" priority="735" operator="equal">
      <formula>"✔"</formula>
    </cfRule>
  </conditionalFormatting>
  <conditionalFormatting sqref="AT35">
    <cfRule type="cellIs" dxfId="757" priority="722" operator="equal">
      <formula>"↻"</formula>
    </cfRule>
    <cfRule type="cellIs" dxfId="756" priority="723" operator="equal">
      <formula>"Ø"</formula>
    </cfRule>
    <cfRule type="cellIs" dxfId="755" priority="724" operator="equal">
      <formula>"◯"</formula>
    </cfRule>
    <cfRule type="cellIs" dxfId="754" priority="725" operator="equal">
      <formula>"■"</formula>
    </cfRule>
    <cfRule type="cellIs" dxfId="753" priority="726" operator="equal">
      <formula>"▶"</formula>
    </cfRule>
    <cfRule type="cellIs" dxfId="752" priority="727" operator="equal">
      <formula>"✘"</formula>
    </cfRule>
    <cfRule type="cellIs" dxfId="751" priority="728" operator="equal">
      <formula>"✔"</formula>
    </cfRule>
  </conditionalFormatting>
  <conditionalFormatting sqref="AV35">
    <cfRule type="cellIs" dxfId="750" priority="715" operator="equal">
      <formula>"↻"</formula>
    </cfRule>
    <cfRule type="cellIs" dxfId="749" priority="716" operator="equal">
      <formula>"Ø"</formula>
    </cfRule>
    <cfRule type="cellIs" dxfId="748" priority="717" operator="equal">
      <formula>"◯"</formula>
    </cfRule>
    <cfRule type="cellIs" dxfId="747" priority="718" operator="equal">
      <formula>"■"</formula>
    </cfRule>
    <cfRule type="cellIs" dxfId="746" priority="719" operator="equal">
      <formula>"▶"</formula>
    </cfRule>
    <cfRule type="cellIs" dxfId="745" priority="720" operator="equal">
      <formula>"✘"</formula>
    </cfRule>
    <cfRule type="cellIs" dxfId="744" priority="721" operator="equal">
      <formula>"✔"</formula>
    </cfRule>
  </conditionalFormatting>
  <conditionalFormatting sqref="AX35">
    <cfRule type="cellIs" dxfId="743" priority="708" operator="equal">
      <formula>"↻"</formula>
    </cfRule>
    <cfRule type="cellIs" dxfId="742" priority="709" operator="equal">
      <formula>"Ø"</formula>
    </cfRule>
    <cfRule type="cellIs" dxfId="741" priority="710" operator="equal">
      <formula>"◯"</formula>
    </cfRule>
    <cfRule type="cellIs" dxfId="740" priority="711" operator="equal">
      <formula>"■"</formula>
    </cfRule>
    <cfRule type="cellIs" dxfId="739" priority="712" operator="equal">
      <formula>"▶"</formula>
    </cfRule>
    <cfRule type="cellIs" dxfId="738" priority="713" operator="equal">
      <formula>"✘"</formula>
    </cfRule>
    <cfRule type="cellIs" dxfId="737" priority="714" operator="equal">
      <formula>"✔"</formula>
    </cfRule>
  </conditionalFormatting>
  <conditionalFormatting sqref="AZ35">
    <cfRule type="cellIs" dxfId="736" priority="701" operator="equal">
      <formula>"↻"</formula>
    </cfRule>
    <cfRule type="cellIs" dxfId="735" priority="702" operator="equal">
      <formula>"Ø"</formula>
    </cfRule>
    <cfRule type="cellIs" dxfId="734" priority="703" operator="equal">
      <formula>"◯"</formula>
    </cfRule>
    <cfRule type="cellIs" dxfId="733" priority="704" operator="equal">
      <formula>"■"</formula>
    </cfRule>
    <cfRule type="cellIs" dxfId="732" priority="705" operator="equal">
      <formula>"▶"</formula>
    </cfRule>
    <cfRule type="cellIs" dxfId="731" priority="706" operator="equal">
      <formula>"✘"</formula>
    </cfRule>
    <cfRule type="cellIs" dxfId="730" priority="707" operator="equal">
      <formula>"✔"</formula>
    </cfRule>
  </conditionalFormatting>
  <conditionalFormatting sqref="BB35">
    <cfRule type="cellIs" dxfId="729" priority="694" operator="equal">
      <formula>"↻"</formula>
    </cfRule>
    <cfRule type="cellIs" dxfId="728" priority="695" operator="equal">
      <formula>"Ø"</formula>
    </cfRule>
    <cfRule type="cellIs" dxfId="727" priority="696" operator="equal">
      <formula>"◯"</formula>
    </cfRule>
    <cfRule type="cellIs" dxfId="726" priority="697" operator="equal">
      <formula>"■"</formula>
    </cfRule>
    <cfRule type="cellIs" dxfId="725" priority="698" operator="equal">
      <formula>"▶"</formula>
    </cfRule>
    <cfRule type="cellIs" dxfId="724" priority="699" operator="equal">
      <formula>"✘"</formula>
    </cfRule>
    <cfRule type="cellIs" dxfId="723" priority="700" operator="equal">
      <formula>"✔"</formula>
    </cfRule>
  </conditionalFormatting>
  <conditionalFormatting sqref="BD35">
    <cfRule type="cellIs" dxfId="722" priority="687" operator="equal">
      <formula>"↻"</formula>
    </cfRule>
    <cfRule type="cellIs" dxfId="721" priority="688" operator="equal">
      <formula>"Ø"</formula>
    </cfRule>
    <cfRule type="cellIs" dxfId="720" priority="689" operator="equal">
      <formula>"◯"</formula>
    </cfRule>
    <cfRule type="cellIs" dxfId="719" priority="690" operator="equal">
      <formula>"■"</formula>
    </cfRule>
    <cfRule type="cellIs" dxfId="718" priority="691" operator="equal">
      <formula>"▶"</formula>
    </cfRule>
    <cfRule type="cellIs" dxfId="717" priority="692" operator="equal">
      <formula>"✘"</formula>
    </cfRule>
    <cfRule type="cellIs" dxfId="716" priority="693" operator="equal">
      <formula>"✔"</formula>
    </cfRule>
  </conditionalFormatting>
  <conditionalFormatting sqref="BF35">
    <cfRule type="cellIs" dxfId="715" priority="680" operator="equal">
      <formula>"↻"</formula>
    </cfRule>
    <cfRule type="cellIs" dxfId="714" priority="681" operator="equal">
      <formula>"Ø"</formula>
    </cfRule>
    <cfRule type="cellIs" dxfId="713" priority="682" operator="equal">
      <formula>"◯"</formula>
    </cfRule>
    <cfRule type="cellIs" dxfId="712" priority="683" operator="equal">
      <formula>"■"</formula>
    </cfRule>
    <cfRule type="cellIs" dxfId="711" priority="684" operator="equal">
      <formula>"▶"</formula>
    </cfRule>
    <cfRule type="cellIs" dxfId="710" priority="685" operator="equal">
      <formula>"✘"</formula>
    </cfRule>
    <cfRule type="cellIs" dxfId="709" priority="686" operator="equal">
      <formula>"✔"</formula>
    </cfRule>
  </conditionalFormatting>
  <conditionalFormatting sqref="BH35">
    <cfRule type="cellIs" dxfId="708" priority="673" operator="equal">
      <formula>"↻"</formula>
    </cfRule>
    <cfRule type="cellIs" dxfId="707" priority="674" operator="equal">
      <formula>"Ø"</formula>
    </cfRule>
    <cfRule type="cellIs" dxfId="706" priority="675" operator="equal">
      <formula>"◯"</formula>
    </cfRule>
    <cfRule type="cellIs" dxfId="705" priority="676" operator="equal">
      <formula>"■"</formula>
    </cfRule>
    <cfRule type="cellIs" dxfId="704" priority="677" operator="equal">
      <formula>"▶"</formula>
    </cfRule>
    <cfRule type="cellIs" dxfId="703" priority="678" operator="equal">
      <formula>"✘"</formula>
    </cfRule>
    <cfRule type="cellIs" dxfId="702" priority="679" operator="equal">
      <formula>"✔"</formula>
    </cfRule>
  </conditionalFormatting>
  <conditionalFormatting sqref="BJ35">
    <cfRule type="cellIs" dxfId="701" priority="666" operator="equal">
      <formula>"↻"</formula>
    </cfRule>
    <cfRule type="cellIs" dxfId="700" priority="667" operator="equal">
      <formula>"Ø"</formula>
    </cfRule>
    <cfRule type="cellIs" dxfId="699" priority="668" operator="equal">
      <formula>"◯"</formula>
    </cfRule>
    <cfRule type="cellIs" dxfId="698" priority="669" operator="equal">
      <formula>"■"</formula>
    </cfRule>
    <cfRule type="cellIs" dxfId="697" priority="670" operator="equal">
      <formula>"▶"</formula>
    </cfRule>
    <cfRule type="cellIs" dxfId="696" priority="671" operator="equal">
      <formula>"✘"</formula>
    </cfRule>
    <cfRule type="cellIs" dxfId="695" priority="672" operator="equal">
      <formula>"✔"</formula>
    </cfRule>
  </conditionalFormatting>
  <conditionalFormatting sqref="BL35">
    <cfRule type="cellIs" dxfId="694" priority="659" operator="equal">
      <formula>"↻"</formula>
    </cfRule>
    <cfRule type="cellIs" dxfId="693" priority="660" operator="equal">
      <formula>"Ø"</formula>
    </cfRule>
    <cfRule type="cellIs" dxfId="692" priority="661" operator="equal">
      <formula>"◯"</formula>
    </cfRule>
    <cfRule type="cellIs" dxfId="691" priority="662" operator="equal">
      <formula>"■"</formula>
    </cfRule>
    <cfRule type="cellIs" dxfId="690" priority="663" operator="equal">
      <formula>"▶"</formula>
    </cfRule>
    <cfRule type="cellIs" dxfId="689" priority="664" operator="equal">
      <formula>"✘"</formula>
    </cfRule>
    <cfRule type="cellIs" dxfId="688" priority="665" operator="equal">
      <formula>"✔"</formula>
    </cfRule>
  </conditionalFormatting>
  <conditionalFormatting sqref="BN35">
    <cfRule type="cellIs" dxfId="687" priority="652" operator="equal">
      <formula>"↻"</formula>
    </cfRule>
    <cfRule type="cellIs" dxfId="686" priority="653" operator="equal">
      <formula>"Ø"</formula>
    </cfRule>
    <cfRule type="cellIs" dxfId="685" priority="654" operator="equal">
      <formula>"◯"</formula>
    </cfRule>
    <cfRule type="cellIs" dxfId="684" priority="655" operator="equal">
      <formula>"■"</formula>
    </cfRule>
    <cfRule type="cellIs" dxfId="683" priority="656" operator="equal">
      <formula>"▶"</formula>
    </cfRule>
    <cfRule type="cellIs" dxfId="682" priority="657" operator="equal">
      <formula>"✘"</formula>
    </cfRule>
    <cfRule type="cellIs" dxfId="681" priority="658" operator="equal">
      <formula>"✔"</formula>
    </cfRule>
  </conditionalFormatting>
  <conditionalFormatting sqref="F37">
    <cfRule type="cellIs" dxfId="680" priority="645" operator="equal">
      <formula>"↻"</formula>
    </cfRule>
    <cfRule type="cellIs" dxfId="679" priority="646" operator="equal">
      <formula>"Ø"</formula>
    </cfRule>
    <cfRule type="cellIs" dxfId="678" priority="647" operator="equal">
      <formula>"◯"</formula>
    </cfRule>
    <cfRule type="cellIs" dxfId="677" priority="648" operator="equal">
      <formula>"■"</formula>
    </cfRule>
    <cfRule type="cellIs" dxfId="676" priority="649" operator="equal">
      <formula>"▶"</formula>
    </cfRule>
    <cfRule type="cellIs" dxfId="675" priority="650" operator="equal">
      <formula>"✘"</formula>
    </cfRule>
    <cfRule type="cellIs" dxfId="674" priority="651" operator="equal">
      <formula>"✔"</formula>
    </cfRule>
  </conditionalFormatting>
  <conditionalFormatting sqref="H37">
    <cfRule type="cellIs" dxfId="673" priority="638" operator="equal">
      <formula>"↻"</formula>
    </cfRule>
    <cfRule type="cellIs" dxfId="672" priority="639" operator="equal">
      <formula>"Ø"</formula>
    </cfRule>
    <cfRule type="cellIs" dxfId="671" priority="640" operator="equal">
      <formula>"◯"</formula>
    </cfRule>
    <cfRule type="cellIs" dxfId="670" priority="641" operator="equal">
      <formula>"■"</formula>
    </cfRule>
    <cfRule type="cellIs" dxfId="669" priority="642" operator="equal">
      <formula>"▶"</formula>
    </cfRule>
    <cfRule type="cellIs" dxfId="668" priority="643" operator="equal">
      <formula>"✘"</formula>
    </cfRule>
    <cfRule type="cellIs" dxfId="667" priority="644" operator="equal">
      <formula>"✔"</formula>
    </cfRule>
  </conditionalFormatting>
  <conditionalFormatting sqref="J37">
    <cfRule type="cellIs" dxfId="666" priority="631" operator="equal">
      <formula>"↻"</formula>
    </cfRule>
    <cfRule type="cellIs" dxfId="665" priority="632" operator="equal">
      <formula>"Ø"</formula>
    </cfRule>
    <cfRule type="cellIs" dxfId="664" priority="633" operator="equal">
      <formula>"◯"</formula>
    </cfRule>
    <cfRule type="cellIs" dxfId="663" priority="634" operator="equal">
      <formula>"■"</formula>
    </cfRule>
    <cfRule type="cellIs" dxfId="662" priority="635" operator="equal">
      <formula>"▶"</formula>
    </cfRule>
    <cfRule type="cellIs" dxfId="661" priority="636" operator="equal">
      <formula>"✘"</formula>
    </cfRule>
    <cfRule type="cellIs" dxfId="660" priority="637" operator="equal">
      <formula>"✔"</formula>
    </cfRule>
  </conditionalFormatting>
  <conditionalFormatting sqref="L37">
    <cfRule type="cellIs" dxfId="659" priority="624" operator="equal">
      <formula>"↻"</formula>
    </cfRule>
    <cfRule type="cellIs" dxfId="658" priority="625" operator="equal">
      <formula>"Ø"</formula>
    </cfRule>
    <cfRule type="cellIs" dxfId="657" priority="626" operator="equal">
      <formula>"◯"</formula>
    </cfRule>
    <cfRule type="cellIs" dxfId="656" priority="627" operator="equal">
      <formula>"■"</formula>
    </cfRule>
    <cfRule type="cellIs" dxfId="655" priority="628" operator="equal">
      <formula>"▶"</formula>
    </cfRule>
    <cfRule type="cellIs" dxfId="654" priority="629" operator="equal">
      <formula>"✘"</formula>
    </cfRule>
    <cfRule type="cellIs" dxfId="653" priority="630" operator="equal">
      <formula>"✔"</formula>
    </cfRule>
  </conditionalFormatting>
  <conditionalFormatting sqref="N37">
    <cfRule type="cellIs" dxfId="652" priority="617" operator="equal">
      <formula>"↻"</formula>
    </cfRule>
    <cfRule type="cellIs" dxfId="651" priority="618" operator="equal">
      <formula>"Ø"</formula>
    </cfRule>
    <cfRule type="cellIs" dxfId="650" priority="619" operator="equal">
      <formula>"◯"</formula>
    </cfRule>
    <cfRule type="cellIs" dxfId="649" priority="620" operator="equal">
      <formula>"■"</formula>
    </cfRule>
    <cfRule type="cellIs" dxfId="648" priority="621" operator="equal">
      <formula>"▶"</formula>
    </cfRule>
    <cfRule type="cellIs" dxfId="647" priority="622" operator="equal">
      <formula>"✘"</formula>
    </cfRule>
    <cfRule type="cellIs" dxfId="646" priority="623" operator="equal">
      <formula>"✔"</formula>
    </cfRule>
  </conditionalFormatting>
  <conditionalFormatting sqref="P37">
    <cfRule type="cellIs" dxfId="645" priority="610" operator="equal">
      <formula>"↻"</formula>
    </cfRule>
    <cfRule type="cellIs" dxfId="644" priority="611" operator="equal">
      <formula>"Ø"</formula>
    </cfRule>
    <cfRule type="cellIs" dxfId="643" priority="612" operator="equal">
      <formula>"◯"</formula>
    </cfRule>
    <cfRule type="cellIs" dxfId="642" priority="613" operator="equal">
      <formula>"■"</formula>
    </cfRule>
    <cfRule type="cellIs" dxfId="641" priority="614" operator="equal">
      <formula>"▶"</formula>
    </cfRule>
    <cfRule type="cellIs" dxfId="640" priority="615" operator="equal">
      <formula>"✘"</formula>
    </cfRule>
    <cfRule type="cellIs" dxfId="639" priority="616" operator="equal">
      <formula>"✔"</formula>
    </cfRule>
  </conditionalFormatting>
  <conditionalFormatting sqref="R37">
    <cfRule type="cellIs" dxfId="638" priority="603" operator="equal">
      <formula>"↻"</formula>
    </cfRule>
    <cfRule type="cellIs" dxfId="637" priority="604" operator="equal">
      <formula>"Ø"</formula>
    </cfRule>
    <cfRule type="cellIs" dxfId="636" priority="605" operator="equal">
      <formula>"◯"</formula>
    </cfRule>
    <cfRule type="cellIs" dxfId="635" priority="606" operator="equal">
      <formula>"■"</formula>
    </cfRule>
    <cfRule type="cellIs" dxfId="634" priority="607" operator="equal">
      <formula>"▶"</formula>
    </cfRule>
    <cfRule type="cellIs" dxfId="633" priority="608" operator="equal">
      <formula>"✘"</formula>
    </cfRule>
    <cfRule type="cellIs" dxfId="632" priority="609" operator="equal">
      <formula>"✔"</formula>
    </cfRule>
  </conditionalFormatting>
  <conditionalFormatting sqref="T37">
    <cfRule type="cellIs" dxfId="631" priority="596" operator="equal">
      <formula>"↻"</formula>
    </cfRule>
    <cfRule type="cellIs" dxfId="630" priority="597" operator="equal">
      <formula>"Ø"</formula>
    </cfRule>
    <cfRule type="cellIs" dxfId="629" priority="598" operator="equal">
      <formula>"◯"</formula>
    </cfRule>
    <cfRule type="cellIs" dxfId="628" priority="599" operator="equal">
      <formula>"■"</formula>
    </cfRule>
    <cfRule type="cellIs" dxfId="627" priority="600" operator="equal">
      <formula>"▶"</formula>
    </cfRule>
    <cfRule type="cellIs" dxfId="626" priority="601" operator="equal">
      <formula>"✘"</formula>
    </cfRule>
    <cfRule type="cellIs" dxfId="625" priority="602" operator="equal">
      <formula>"✔"</formula>
    </cfRule>
  </conditionalFormatting>
  <conditionalFormatting sqref="V37">
    <cfRule type="cellIs" dxfId="624" priority="589" operator="equal">
      <formula>"↻"</formula>
    </cfRule>
    <cfRule type="cellIs" dxfId="623" priority="590" operator="equal">
      <formula>"Ø"</formula>
    </cfRule>
    <cfRule type="cellIs" dxfId="622" priority="591" operator="equal">
      <formula>"◯"</formula>
    </cfRule>
    <cfRule type="cellIs" dxfId="621" priority="592" operator="equal">
      <formula>"■"</formula>
    </cfRule>
    <cfRule type="cellIs" dxfId="620" priority="593" operator="equal">
      <formula>"▶"</formula>
    </cfRule>
    <cfRule type="cellIs" dxfId="619" priority="594" operator="equal">
      <formula>"✘"</formula>
    </cfRule>
    <cfRule type="cellIs" dxfId="618" priority="595" operator="equal">
      <formula>"✔"</formula>
    </cfRule>
  </conditionalFormatting>
  <conditionalFormatting sqref="X37">
    <cfRule type="cellIs" dxfId="617" priority="582" operator="equal">
      <formula>"↻"</formula>
    </cfRule>
    <cfRule type="cellIs" dxfId="616" priority="583" operator="equal">
      <formula>"Ø"</formula>
    </cfRule>
    <cfRule type="cellIs" dxfId="615" priority="584" operator="equal">
      <formula>"◯"</formula>
    </cfRule>
    <cfRule type="cellIs" dxfId="614" priority="585" operator="equal">
      <formula>"■"</formula>
    </cfRule>
    <cfRule type="cellIs" dxfId="613" priority="586" operator="equal">
      <formula>"▶"</formula>
    </cfRule>
    <cfRule type="cellIs" dxfId="612" priority="587" operator="equal">
      <formula>"✘"</formula>
    </cfRule>
    <cfRule type="cellIs" dxfId="611" priority="588" operator="equal">
      <formula>"✔"</formula>
    </cfRule>
  </conditionalFormatting>
  <conditionalFormatting sqref="Z37">
    <cfRule type="cellIs" dxfId="610" priority="575" operator="equal">
      <formula>"↻"</formula>
    </cfRule>
    <cfRule type="cellIs" dxfId="609" priority="576" operator="equal">
      <formula>"Ø"</formula>
    </cfRule>
    <cfRule type="cellIs" dxfId="608" priority="577" operator="equal">
      <formula>"◯"</formula>
    </cfRule>
    <cfRule type="cellIs" dxfId="607" priority="578" operator="equal">
      <formula>"■"</formula>
    </cfRule>
    <cfRule type="cellIs" dxfId="606" priority="579" operator="equal">
      <formula>"▶"</formula>
    </cfRule>
    <cfRule type="cellIs" dxfId="605" priority="580" operator="equal">
      <formula>"✘"</formula>
    </cfRule>
    <cfRule type="cellIs" dxfId="604" priority="581" operator="equal">
      <formula>"✔"</formula>
    </cfRule>
  </conditionalFormatting>
  <conditionalFormatting sqref="AB37">
    <cfRule type="cellIs" dxfId="603" priority="568" operator="equal">
      <formula>"↻"</formula>
    </cfRule>
    <cfRule type="cellIs" dxfId="602" priority="569" operator="equal">
      <formula>"Ø"</formula>
    </cfRule>
    <cfRule type="cellIs" dxfId="601" priority="570" operator="equal">
      <formula>"◯"</formula>
    </cfRule>
    <cfRule type="cellIs" dxfId="600" priority="571" operator="equal">
      <formula>"■"</formula>
    </cfRule>
    <cfRule type="cellIs" dxfId="599" priority="572" operator="equal">
      <formula>"▶"</formula>
    </cfRule>
    <cfRule type="cellIs" dxfId="598" priority="573" operator="equal">
      <formula>"✘"</formula>
    </cfRule>
    <cfRule type="cellIs" dxfId="597" priority="574" operator="equal">
      <formula>"✔"</formula>
    </cfRule>
  </conditionalFormatting>
  <conditionalFormatting sqref="AD37">
    <cfRule type="cellIs" dxfId="596" priority="561" operator="equal">
      <formula>"↻"</formula>
    </cfRule>
    <cfRule type="cellIs" dxfId="595" priority="562" operator="equal">
      <formula>"Ø"</formula>
    </cfRule>
    <cfRule type="cellIs" dxfId="594" priority="563" operator="equal">
      <formula>"◯"</formula>
    </cfRule>
    <cfRule type="cellIs" dxfId="593" priority="564" operator="equal">
      <formula>"■"</formula>
    </cfRule>
    <cfRule type="cellIs" dxfId="592" priority="565" operator="equal">
      <formula>"▶"</formula>
    </cfRule>
    <cfRule type="cellIs" dxfId="591" priority="566" operator="equal">
      <formula>"✘"</formula>
    </cfRule>
    <cfRule type="cellIs" dxfId="590" priority="567" operator="equal">
      <formula>"✔"</formula>
    </cfRule>
  </conditionalFormatting>
  <conditionalFormatting sqref="AF37">
    <cfRule type="cellIs" dxfId="589" priority="554" operator="equal">
      <formula>"↻"</formula>
    </cfRule>
    <cfRule type="cellIs" dxfId="588" priority="555" operator="equal">
      <formula>"Ø"</formula>
    </cfRule>
    <cfRule type="cellIs" dxfId="587" priority="556" operator="equal">
      <formula>"◯"</formula>
    </cfRule>
    <cfRule type="cellIs" dxfId="586" priority="557" operator="equal">
      <formula>"■"</formula>
    </cfRule>
    <cfRule type="cellIs" dxfId="585" priority="558" operator="equal">
      <formula>"▶"</formula>
    </cfRule>
    <cfRule type="cellIs" dxfId="584" priority="559" operator="equal">
      <formula>"✘"</formula>
    </cfRule>
    <cfRule type="cellIs" dxfId="583" priority="560" operator="equal">
      <formula>"✔"</formula>
    </cfRule>
  </conditionalFormatting>
  <conditionalFormatting sqref="AH37">
    <cfRule type="cellIs" dxfId="582" priority="547" operator="equal">
      <formula>"↻"</formula>
    </cfRule>
    <cfRule type="cellIs" dxfId="581" priority="548" operator="equal">
      <formula>"Ø"</formula>
    </cfRule>
    <cfRule type="cellIs" dxfId="580" priority="549" operator="equal">
      <formula>"◯"</formula>
    </cfRule>
    <cfRule type="cellIs" dxfId="579" priority="550" operator="equal">
      <formula>"■"</formula>
    </cfRule>
    <cfRule type="cellIs" dxfId="578" priority="551" operator="equal">
      <formula>"▶"</formula>
    </cfRule>
    <cfRule type="cellIs" dxfId="577" priority="552" operator="equal">
      <formula>"✘"</formula>
    </cfRule>
    <cfRule type="cellIs" dxfId="576" priority="553" operator="equal">
      <formula>"✔"</formula>
    </cfRule>
  </conditionalFormatting>
  <conditionalFormatting sqref="AJ37">
    <cfRule type="cellIs" dxfId="575" priority="540" operator="equal">
      <formula>"↻"</formula>
    </cfRule>
    <cfRule type="cellIs" dxfId="574" priority="541" operator="equal">
      <formula>"Ø"</formula>
    </cfRule>
    <cfRule type="cellIs" dxfId="573" priority="542" operator="equal">
      <formula>"◯"</formula>
    </cfRule>
    <cfRule type="cellIs" dxfId="572" priority="543" operator="equal">
      <formula>"■"</formula>
    </cfRule>
    <cfRule type="cellIs" dxfId="571" priority="544" operator="equal">
      <formula>"▶"</formula>
    </cfRule>
    <cfRule type="cellIs" dxfId="570" priority="545" operator="equal">
      <formula>"✘"</formula>
    </cfRule>
    <cfRule type="cellIs" dxfId="569" priority="546" operator="equal">
      <formula>"✔"</formula>
    </cfRule>
  </conditionalFormatting>
  <conditionalFormatting sqref="AL37">
    <cfRule type="cellIs" dxfId="568" priority="533" operator="equal">
      <formula>"↻"</formula>
    </cfRule>
    <cfRule type="cellIs" dxfId="567" priority="534" operator="equal">
      <formula>"Ø"</formula>
    </cfRule>
    <cfRule type="cellIs" dxfId="566" priority="535" operator="equal">
      <formula>"◯"</formula>
    </cfRule>
    <cfRule type="cellIs" dxfId="565" priority="536" operator="equal">
      <formula>"■"</formula>
    </cfRule>
    <cfRule type="cellIs" dxfId="564" priority="537" operator="equal">
      <formula>"▶"</formula>
    </cfRule>
    <cfRule type="cellIs" dxfId="563" priority="538" operator="equal">
      <formula>"✘"</formula>
    </cfRule>
    <cfRule type="cellIs" dxfId="562" priority="539" operator="equal">
      <formula>"✔"</formula>
    </cfRule>
  </conditionalFormatting>
  <conditionalFormatting sqref="AN37">
    <cfRule type="cellIs" dxfId="561" priority="526" operator="equal">
      <formula>"↻"</formula>
    </cfRule>
    <cfRule type="cellIs" dxfId="560" priority="527" operator="equal">
      <formula>"Ø"</formula>
    </cfRule>
    <cfRule type="cellIs" dxfId="559" priority="528" operator="equal">
      <formula>"◯"</formula>
    </cfRule>
    <cfRule type="cellIs" dxfId="558" priority="529" operator="equal">
      <formula>"■"</formula>
    </cfRule>
    <cfRule type="cellIs" dxfId="557" priority="530" operator="equal">
      <formula>"▶"</formula>
    </cfRule>
    <cfRule type="cellIs" dxfId="556" priority="531" operator="equal">
      <formula>"✘"</formula>
    </cfRule>
    <cfRule type="cellIs" dxfId="555" priority="532" operator="equal">
      <formula>"✔"</formula>
    </cfRule>
  </conditionalFormatting>
  <conditionalFormatting sqref="AP37">
    <cfRule type="cellIs" dxfId="554" priority="519" operator="equal">
      <formula>"↻"</formula>
    </cfRule>
    <cfRule type="cellIs" dxfId="553" priority="520" operator="equal">
      <formula>"Ø"</formula>
    </cfRule>
    <cfRule type="cellIs" dxfId="552" priority="521" operator="equal">
      <formula>"◯"</formula>
    </cfRule>
    <cfRule type="cellIs" dxfId="551" priority="522" operator="equal">
      <formula>"■"</formula>
    </cfRule>
    <cfRule type="cellIs" dxfId="550" priority="523" operator="equal">
      <formula>"▶"</formula>
    </cfRule>
    <cfRule type="cellIs" dxfId="549" priority="524" operator="equal">
      <formula>"✘"</formula>
    </cfRule>
    <cfRule type="cellIs" dxfId="548" priority="525" operator="equal">
      <formula>"✔"</formula>
    </cfRule>
  </conditionalFormatting>
  <conditionalFormatting sqref="AR37">
    <cfRule type="cellIs" dxfId="547" priority="512" operator="equal">
      <formula>"↻"</formula>
    </cfRule>
    <cfRule type="cellIs" dxfId="546" priority="513" operator="equal">
      <formula>"Ø"</formula>
    </cfRule>
    <cfRule type="cellIs" dxfId="545" priority="514" operator="equal">
      <formula>"◯"</formula>
    </cfRule>
    <cfRule type="cellIs" dxfId="544" priority="515" operator="equal">
      <formula>"■"</formula>
    </cfRule>
    <cfRule type="cellIs" dxfId="543" priority="516" operator="equal">
      <formula>"▶"</formula>
    </cfRule>
    <cfRule type="cellIs" dxfId="542" priority="517" operator="equal">
      <formula>"✘"</formula>
    </cfRule>
    <cfRule type="cellIs" dxfId="541" priority="518" operator="equal">
      <formula>"✔"</formula>
    </cfRule>
  </conditionalFormatting>
  <conditionalFormatting sqref="AT37">
    <cfRule type="cellIs" dxfId="540" priority="505" operator="equal">
      <formula>"↻"</formula>
    </cfRule>
    <cfRule type="cellIs" dxfId="539" priority="506" operator="equal">
      <formula>"Ø"</formula>
    </cfRule>
    <cfRule type="cellIs" dxfId="538" priority="507" operator="equal">
      <formula>"◯"</formula>
    </cfRule>
    <cfRule type="cellIs" dxfId="537" priority="508" operator="equal">
      <formula>"■"</formula>
    </cfRule>
    <cfRule type="cellIs" dxfId="536" priority="509" operator="equal">
      <formula>"▶"</formula>
    </cfRule>
    <cfRule type="cellIs" dxfId="535" priority="510" operator="equal">
      <formula>"✘"</formula>
    </cfRule>
    <cfRule type="cellIs" dxfId="534" priority="511" operator="equal">
      <formula>"✔"</formula>
    </cfRule>
  </conditionalFormatting>
  <conditionalFormatting sqref="AV37">
    <cfRule type="cellIs" dxfId="533" priority="498" operator="equal">
      <formula>"↻"</formula>
    </cfRule>
    <cfRule type="cellIs" dxfId="532" priority="499" operator="equal">
      <formula>"Ø"</formula>
    </cfRule>
    <cfRule type="cellIs" dxfId="531" priority="500" operator="equal">
      <formula>"◯"</formula>
    </cfRule>
    <cfRule type="cellIs" dxfId="530" priority="501" operator="equal">
      <formula>"■"</formula>
    </cfRule>
    <cfRule type="cellIs" dxfId="529" priority="502" operator="equal">
      <formula>"▶"</formula>
    </cfRule>
    <cfRule type="cellIs" dxfId="528" priority="503" operator="equal">
      <formula>"✘"</formula>
    </cfRule>
    <cfRule type="cellIs" dxfId="527" priority="504" operator="equal">
      <formula>"✔"</formula>
    </cfRule>
  </conditionalFormatting>
  <conditionalFormatting sqref="AX37">
    <cfRule type="cellIs" dxfId="526" priority="491" operator="equal">
      <formula>"↻"</formula>
    </cfRule>
    <cfRule type="cellIs" dxfId="525" priority="492" operator="equal">
      <formula>"Ø"</formula>
    </cfRule>
    <cfRule type="cellIs" dxfId="524" priority="493" operator="equal">
      <formula>"◯"</formula>
    </cfRule>
    <cfRule type="cellIs" dxfId="523" priority="494" operator="equal">
      <formula>"■"</formula>
    </cfRule>
    <cfRule type="cellIs" dxfId="522" priority="495" operator="equal">
      <formula>"▶"</formula>
    </cfRule>
    <cfRule type="cellIs" dxfId="521" priority="496" operator="equal">
      <formula>"✘"</formula>
    </cfRule>
    <cfRule type="cellIs" dxfId="520" priority="497" operator="equal">
      <formula>"✔"</formula>
    </cfRule>
  </conditionalFormatting>
  <conditionalFormatting sqref="AZ37">
    <cfRule type="cellIs" dxfId="519" priority="484" operator="equal">
      <formula>"↻"</formula>
    </cfRule>
    <cfRule type="cellIs" dxfId="518" priority="485" operator="equal">
      <formula>"Ø"</formula>
    </cfRule>
    <cfRule type="cellIs" dxfId="517" priority="486" operator="equal">
      <formula>"◯"</formula>
    </cfRule>
    <cfRule type="cellIs" dxfId="516" priority="487" operator="equal">
      <formula>"■"</formula>
    </cfRule>
    <cfRule type="cellIs" dxfId="515" priority="488" operator="equal">
      <formula>"▶"</formula>
    </cfRule>
    <cfRule type="cellIs" dxfId="514" priority="489" operator="equal">
      <formula>"✘"</formula>
    </cfRule>
    <cfRule type="cellIs" dxfId="513" priority="490" operator="equal">
      <formula>"✔"</formula>
    </cfRule>
  </conditionalFormatting>
  <conditionalFormatting sqref="BB37">
    <cfRule type="cellIs" dxfId="512" priority="477" operator="equal">
      <formula>"↻"</formula>
    </cfRule>
    <cfRule type="cellIs" dxfId="511" priority="478" operator="equal">
      <formula>"Ø"</formula>
    </cfRule>
    <cfRule type="cellIs" dxfId="510" priority="479" operator="equal">
      <formula>"◯"</formula>
    </cfRule>
    <cfRule type="cellIs" dxfId="509" priority="480" operator="equal">
      <formula>"■"</formula>
    </cfRule>
    <cfRule type="cellIs" dxfId="508" priority="481" operator="equal">
      <formula>"▶"</formula>
    </cfRule>
    <cfRule type="cellIs" dxfId="507" priority="482" operator="equal">
      <formula>"✘"</formula>
    </cfRule>
    <cfRule type="cellIs" dxfId="506" priority="483" operator="equal">
      <formula>"✔"</formula>
    </cfRule>
  </conditionalFormatting>
  <conditionalFormatting sqref="BD37">
    <cfRule type="cellIs" dxfId="505" priority="470" operator="equal">
      <formula>"↻"</formula>
    </cfRule>
    <cfRule type="cellIs" dxfId="504" priority="471" operator="equal">
      <formula>"Ø"</formula>
    </cfRule>
    <cfRule type="cellIs" dxfId="503" priority="472" operator="equal">
      <formula>"◯"</formula>
    </cfRule>
    <cfRule type="cellIs" dxfId="502" priority="473" operator="equal">
      <formula>"■"</formula>
    </cfRule>
    <cfRule type="cellIs" dxfId="501" priority="474" operator="equal">
      <formula>"▶"</formula>
    </cfRule>
    <cfRule type="cellIs" dxfId="500" priority="475" operator="equal">
      <formula>"✘"</formula>
    </cfRule>
    <cfRule type="cellIs" dxfId="499" priority="476" operator="equal">
      <formula>"✔"</formula>
    </cfRule>
  </conditionalFormatting>
  <conditionalFormatting sqref="BF37">
    <cfRule type="cellIs" dxfId="498" priority="463" operator="equal">
      <formula>"↻"</formula>
    </cfRule>
    <cfRule type="cellIs" dxfId="497" priority="464" operator="equal">
      <formula>"Ø"</formula>
    </cfRule>
    <cfRule type="cellIs" dxfId="496" priority="465" operator="equal">
      <formula>"◯"</formula>
    </cfRule>
    <cfRule type="cellIs" dxfId="495" priority="466" operator="equal">
      <formula>"■"</formula>
    </cfRule>
    <cfRule type="cellIs" dxfId="494" priority="467" operator="equal">
      <formula>"▶"</formula>
    </cfRule>
    <cfRule type="cellIs" dxfId="493" priority="468" operator="equal">
      <formula>"✘"</formula>
    </cfRule>
    <cfRule type="cellIs" dxfId="492" priority="469" operator="equal">
      <formula>"✔"</formula>
    </cfRule>
  </conditionalFormatting>
  <conditionalFormatting sqref="BH37">
    <cfRule type="cellIs" dxfId="491" priority="456" operator="equal">
      <formula>"↻"</formula>
    </cfRule>
    <cfRule type="cellIs" dxfId="490" priority="457" operator="equal">
      <formula>"Ø"</formula>
    </cfRule>
    <cfRule type="cellIs" dxfId="489" priority="458" operator="equal">
      <formula>"◯"</formula>
    </cfRule>
    <cfRule type="cellIs" dxfId="488" priority="459" operator="equal">
      <formula>"■"</formula>
    </cfRule>
    <cfRule type="cellIs" dxfId="487" priority="460" operator="equal">
      <formula>"▶"</formula>
    </cfRule>
    <cfRule type="cellIs" dxfId="486" priority="461" operator="equal">
      <formula>"✘"</formula>
    </cfRule>
    <cfRule type="cellIs" dxfId="485" priority="462" operator="equal">
      <formula>"✔"</formula>
    </cfRule>
  </conditionalFormatting>
  <conditionalFormatting sqref="BJ37">
    <cfRule type="cellIs" dxfId="484" priority="449" operator="equal">
      <formula>"↻"</formula>
    </cfRule>
    <cfRule type="cellIs" dxfId="483" priority="450" operator="equal">
      <formula>"Ø"</formula>
    </cfRule>
    <cfRule type="cellIs" dxfId="482" priority="451" operator="equal">
      <formula>"◯"</formula>
    </cfRule>
    <cfRule type="cellIs" dxfId="481" priority="452" operator="equal">
      <formula>"■"</formula>
    </cfRule>
    <cfRule type="cellIs" dxfId="480" priority="453" operator="equal">
      <formula>"▶"</formula>
    </cfRule>
    <cfRule type="cellIs" dxfId="479" priority="454" operator="equal">
      <formula>"✘"</formula>
    </cfRule>
    <cfRule type="cellIs" dxfId="478" priority="455" operator="equal">
      <formula>"✔"</formula>
    </cfRule>
  </conditionalFormatting>
  <conditionalFormatting sqref="BL37">
    <cfRule type="cellIs" dxfId="477" priority="442" operator="equal">
      <formula>"↻"</formula>
    </cfRule>
    <cfRule type="cellIs" dxfId="476" priority="443" operator="equal">
      <formula>"Ø"</formula>
    </cfRule>
    <cfRule type="cellIs" dxfId="475" priority="444" operator="equal">
      <formula>"◯"</formula>
    </cfRule>
    <cfRule type="cellIs" dxfId="474" priority="445" operator="equal">
      <formula>"■"</formula>
    </cfRule>
    <cfRule type="cellIs" dxfId="473" priority="446" operator="equal">
      <formula>"▶"</formula>
    </cfRule>
    <cfRule type="cellIs" dxfId="472" priority="447" operator="equal">
      <formula>"✘"</formula>
    </cfRule>
    <cfRule type="cellIs" dxfId="471" priority="448" operator="equal">
      <formula>"✔"</formula>
    </cfRule>
  </conditionalFormatting>
  <conditionalFormatting sqref="BN37">
    <cfRule type="cellIs" dxfId="470" priority="435" operator="equal">
      <formula>"↻"</formula>
    </cfRule>
    <cfRule type="cellIs" dxfId="469" priority="436" operator="equal">
      <formula>"Ø"</formula>
    </cfRule>
    <cfRule type="cellIs" dxfId="468" priority="437" operator="equal">
      <formula>"◯"</formula>
    </cfRule>
    <cfRule type="cellIs" dxfId="467" priority="438" operator="equal">
      <formula>"■"</formula>
    </cfRule>
    <cfRule type="cellIs" dxfId="466" priority="439" operator="equal">
      <formula>"▶"</formula>
    </cfRule>
    <cfRule type="cellIs" dxfId="465" priority="440" operator="equal">
      <formula>"✘"</formula>
    </cfRule>
    <cfRule type="cellIs" dxfId="464" priority="441" operator="equal">
      <formula>"✔"</formula>
    </cfRule>
  </conditionalFormatting>
  <conditionalFormatting sqref="F39">
    <cfRule type="cellIs" dxfId="463" priority="428" operator="equal">
      <formula>"↻"</formula>
    </cfRule>
    <cfRule type="cellIs" dxfId="462" priority="429" operator="equal">
      <formula>"Ø"</formula>
    </cfRule>
    <cfRule type="cellIs" dxfId="461" priority="430" operator="equal">
      <formula>"◯"</formula>
    </cfRule>
    <cfRule type="cellIs" dxfId="460" priority="431" operator="equal">
      <formula>"■"</formula>
    </cfRule>
    <cfRule type="cellIs" dxfId="459" priority="432" operator="equal">
      <formula>"▶"</formula>
    </cfRule>
    <cfRule type="cellIs" dxfId="458" priority="433" operator="equal">
      <formula>"✘"</formula>
    </cfRule>
    <cfRule type="cellIs" dxfId="457" priority="434" operator="equal">
      <formula>"✔"</formula>
    </cfRule>
  </conditionalFormatting>
  <conditionalFormatting sqref="H39">
    <cfRule type="cellIs" dxfId="456" priority="421" operator="equal">
      <formula>"↻"</formula>
    </cfRule>
    <cfRule type="cellIs" dxfId="455" priority="422" operator="equal">
      <formula>"Ø"</formula>
    </cfRule>
    <cfRule type="cellIs" dxfId="454" priority="423" operator="equal">
      <formula>"◯"</formula>
    </cfRule>
    <cfRule type="cellIs" dxfId="453" priority="424" operator="equal">
      <formula>"■"</formula>
    </cfRule>
    <cfRule type="cellIs" dxfId="452" priority="425" operator="equal">
      <formula>"▶"</formula>
    </cfRule>
    <cfRule type="cellIs" dxfId="451" priority="426" operator="equal">
      <formula>"✘"</formula>
    </cfRule>
    <cfRule type="cellIs" dxfId="450" priority="427" operator="equal">
      <formula>"✔"</formula>
    </cfRule>
  </conditionalFormatting>
  <conditionalFormatting sqref="J39">
    <cfRule type="cellIs" dxfId="449" priority="414" operator="equal">
      <formula>"↻"</formula>
    </cfRule>
    <cfRule type="cellIs" dxfId="448" priority="415" operator="equal">
      <formula>"Ø"</formula>
    </cfRule>
    <cfRule type="cellIs" dxfId="447" priority="416" operator="equal">
      <formula>"◯"</formula>
    </cfRule>
    <cfRule type="cellIs" dxfId="446" priority="417" operator="equal">
      <formula>"■"</formula>
    </cfRule>
    <cfRule type="cellIs" dxfId="445" priority="418" operator="equal">
      <formula>"▶"</formula>
    </cfRule>
    <cfRule type="cellIs" dxfId="444" priority="419" operator="equal">
      <formula>"✘"</formula>
    </cfRule>
    <cfRule type="cellIs" dxfId="443" priority="420" operator="equal">
      <formula>"✔"</formula>
    </cfRule>
  </conditionalFormatting>
  <conditionalFormatting sqref="L39">
    <cfRule type="cellIs" dxfId="442" priority="407" operator="equal">
      <formula>"↻"</formula>
    </cfRule>
    <cfRule type="cellIs" dxfId="441" priority="408" operator="equal">
      <formula>"Ø"</formula>
    </cfRule>
    <cfRule type="cellIs" dxfId="440" priority="409" operator="equal">
      <formula>"◯"</formula>
    </cfRule>
    <cfRule type="cellIs" dxfId="439" priority="410" operator="equal">
      <formula>"■"</formula>
    </cfRule>
    <cfRule type="cellIs" dxfId="438" priority="411" operator="equal">
      <formula>"▶"</formula>
    </cfRule>
    <cfRule type="cellIs" dxfId="437" priority="412" operator="equal">
      <formula>"✘"</formula>
    </cfRule>
    <cfRule type="cellIs" dxfId="436" priority="413" operator="equal">
      <formula>"✔"</formula>
    </cfRule>
  </conditionalFormatting>
  <conditionalFormatting sqref="N39">
    <cfRule type="cellIs" dxfId="435" priority="400" operator="equal">
      <formula>"↻"</formula>
    </cfRule>
    <cfRule type="cellIs" dxfId="434" priority="401" operator="equal">
      <formula>"Ø"</formula>
    </cfRule>
    <cfRule type="cellIs" dxfId="433" priority="402" operator="equal">
      <formula>"◯"</formula>
    </cfRule>
    <cfRule type="cellIs" dxfId="432" priority="403" operator="equal">
      <formula>"■"</formula>
    </cfRule>
    <cfRule type="cellIs" dxfId="431" priority="404" operator="equal">
      <formula>"▶"</formula>
    </cfRule>
    <cfRule type="cellIs" dxfId="430" priority="405" operator="equal">
      <formula>"✘"</formula>
    </cfRule>
    <cfRule type="cellIs" dxfId="429" priority="406" operator="equal">
      <formula>"✔"</formula>
    </cfRule>
  </conditionalFormatting>
  <conditionalFormatting sqref="P39">
    <cfRule type="cellIs" dxfId="428" priority="393" operator="equal">
      <formula>"↻"</formula>
    </cfRule>
    <cfRule type="cellIs" dxfId="427" priority="394" operator="equal">
      <formula>"Ø"</formula>
    </cfRule>
    <cfRule type="cellIs" dxfId="426" priority="395" operator="equal">
      <formula>"◯"</formula>
    </cfRule>
    <cfRule type="cellIs" dxfId="425" priority="396" operator="equal">
      <formula>"■"</formula>
    </cfRule>
    <cfRule type="cellIs" dxfId="424" priority="397" operator="equal">
      <formula>"▶"</formula>
    </cfRule>
    <cfRule type="cellIs" dxfId="423" priority="398" operator="equal">
      <formula>"✘"</formula>
    </cfRule>
    <cfRule type="cellIs" dxfId="422" priority="399" operator="equal">
      <formula>"✔"</formula>
    </cfRule>
  </conditionalFormatting>
  <conditionalFormatting sqref="R39">
    <cfRule type="cellIs" dxfId="421" priority="386" operator="equal">
      <formula>"↻"</formula>
    </cfRule>
    <cfRule type="cellIs" dxfId="420" priority="387" operator="equal">
      <formula>"Ø"</formula>
    </cfRule>
    <cfRule type="cellIs" dxfId="419" priority="388" operator="equal">
      <formula>"◯"</formula>
    </cfRule>
    <cfRule type="cellIs" dxfId="418" priority="389" operator="equal">
      <formula>"■"</formula>
    </cfRule>
    <cfRule type="cellIs" dxfId="417" priority="390" operator="equal">
      <formula>"▶"</formula>
    </cfRule>
    <cfRule type="cellIs" dxfId="416" priority="391" operator="equal">
      <formula>"✘"</formula>
    </cfRule>
    <cfRule type="cellIs" dxfId="415" priority="392" operator="equal">
      <formula>"✔"</formula>
    </cfRule>
  </conditionalFormatting>
  <conditionalFormatting sqref="T39">
    <cfRule type="cellIs" dxfId="414" priority="379" operator="equal">
      <formula>"↻"</formula>
    </cfRule>
    <cfRule type="cellIs" dxfId="413" priority="380" operator="equal">
      <formula>"Ø"</formula>
    </cfRule>
    <cfRule type="cellIs" dxfId="412" priority="381" operator="equal">
      <formula>"◯"</formula>
    </cfRule>
    <cfRule type="cellIs" dxfId="411" priority="382" operator="equal">
      <formula>"■"</formula>
    </cfRule>
    <cfRule type="cellIs" dxfId="410" priority="383" operator="equal">
      <formula>"▶"</formula>
    </cfRule>
    <cfRule type="cellIs" dxfId="409" priority="384" operator="equal">
      <formula>"✘"</formula>
    </cfRule>
    <cfRule type="cellIs" dxfId="408" priority="385" operator="equal">
      <formula>"✔"</formula>
    </cfRule>
  </conditionalFormatting>
  <conditionalFormatting sqref="V39">
    <cfRule type="cellIs" dxfId="407" priority="372" operator="equal">
      <formula>"↻"</formula>
    </cfRule>
    <cfRule type="cellIs" dxfId="406" priority="373" operator="equal">
      <formula>"Ø"</formula>
    </cfRule>
    <cfRule type="cellIs" dxfId="405" priority="374" operator="equal">
      <formula>"◯"</formula>
    </cfRule>
    <cfRule type="cellIs" dxfId="404" priority="375" operator="equal">
      <formula>"■"</formula>
    </cfRule>
    <cfRule type="cellIs" dxfId="403" priority="376" operator="equal">
      <formula>"▶"</formula>
    </cfRule>
    <cfRule type="cellIs" dxfId="402" priority="377" operator="equal">
      <formula>"✘"</formula>
    </cfRule>
    <cfRule type="cellIs" dxfId="401" priority="378" operator="equal">
      <formula>"✔"</formula>
    </cfRule>
  </conditionalFormatting>
  <conditionalFormatting sqref="X39">
    <cfRule type="cellIs" dxfId="400" priority="365" operator="equal">
      <formula>"↻"</formula>
    </cfRule>
    <cfRule type="cellIs" dxfId="399" priority="366" operator="equal">
      <formula>"Ø"</formula>
    </cfRule>
    <cfRule type="cellIs" dxfId="398" priority="367" operator="equal">
      <formula>"◯"</formula>
    </cfRule>
    <cfRule type="cellIs" dxfId="397" priority="368" operator="equal">
      <formula>"■"</formula>
    </cfRule>
    <cfRule type="cellIs" dxfId="396" priority="369" operator="equal">
      <formula>"▶"</formula>
    </cfRule>
    <cfRule type="cellIs" dxfId="395" priority="370" operator="equal">
      <formula>"✘"</formula>
    </cfRule>
    <cfRule type="cellIs" dxfId="394" priority="371" operator="equal">
      <formula>"✔"</formula>
    </cfRule>
  </conditionalFormatting>
  <conditionalFormatting sqref="Z39">
    <cfRule type="cellIs" dxfId="393" priority="358" operator="equal">
      <formula>"↻"</formula>
    </cfRule>
    <cfRule type="cellIs" dxfId="392" priority="359" operator="equal">
      <formula>"Ø"</formula>
    </cfRule>
    <cfRule type="cellIs" dxfId="391" priority="360" operator="equal">
      <formula>"◯"</formula>
    </cfRule>
    <cfRule type="cellIs" dxfId="390" priority="361" operator="equal">
      <formula>"■"</formula>
    </cfRule>
    <cfRule type="cellIs" dxfId="389" priority="362" operator="equal">
      <formula>"▶"</formula>
    </cfRule>
    <cfRule type="cellIs" dxfId="388" priority="363" operator="equal">
      <formula>"✘"</formula>
    </cfRule>
    <cfRule type="cellIs" dxfId="387" priority="364" operator="equal">
      <formula>"✔"</formula>
    </cfRule>
  </conditionalFormatting>
  <conditionalFormatting sqref="AB39">
    <cfRule type="cellIs" dxfId="386" priority="351" operator="equal">
      <formula>"↻"</formula>
    </cfRule>
    <cfRule type="cellIs" dxfId="385" priority="352" operator="equal">
      <formula>"Ø"</formula>
    </cfRule>
    <cfRule type="cellIs" dxfId="384" priority="353" operator="equal">
      <formula>"◯"</formula>
    </cfRule>
    <cfRule type="cellIs" dxfId="383" priority="354" operator="equal">
      <formula>"■"</formula>
    </cfRule>
    <cfRule type="cellIs" dxfId="382" priority="355" operator="equal">
      <formula>"▶"</formula>
    </cfRule>
    <cfRule type="cellIs" dxfId="381" priority="356" operator="equal">
      <formula>"✘"</formula>
    </cfRule>
    <cfRule type="cellIs" dxfId="380" priority="357" operator="equal">
      <formula>"✔"</formula>
    </cfRule>
  </conditionalFormatting>
  <conditionalFormatting sqref="AD39">
    <cfRule type="cellIs" dxfId="379" priority="344" operator="equal">
      <formula>"↻"</formula>
    </cfRule>
    <cfRule type="cellIs" dxfId="378" priority="345" operator="equal">
      <formula>"Ø"</formula>
    </cfRule>
    <cfRule type="cellIs" dxfId="377" priority="346" operator="equal">
      <formula>"◯"</formula>
    </cfRule>
    <cfRule type="cellIs" dxfId="376" priority="347" operator="equal">
      <formula>"■"</formula>
    </cfRule>
    <cfRule type="cellIs" dxfId="375" priority="348" operator="equal">
      <formula>"▶"</formula>
    </cfRule>
    <cfRule type="cellIs" dxfId="374" priority="349" operator="equal">
      <formula>"✘"</formula>
    </cfRule>
    <cfRule type="cellIs" dxfId="373" priority="350" operator="equal">
      <formula>"✔"</formula>
    </cfRule>
  </conditionalFormatting>
  <conditionalFormatting sqref="AF39">
    <cfRule type="cellIs" dxfId="372" priority="337" operator="equal">
      <formula>"↻"</formula>
    </cfRule>
    <cfRule type="cellIs" dxfId="371" priority="338" operator="equal">
      <formula>"Ø"</formula>
    </cfRule>
    <cfRule type="cellIs" dxfId="370" priority="339" operator="equal">
      <formula>"◯"</formula>
    </cfRule>
    <cfRule type="cellIs" dxfId="369" priority="340" operator="equal">
      <formula>"■"</formula>
    </cfRule>
    <cfRule type="cellIs" dxfId="368" priority="341" operator="equal">
      <formula>"▶"</formula>
    </cfRule>
    <cfRule type="cellIs" dxfId="367" priority="342" operator="equal">
      <formula>"✘"</formula>
    </cfRule>
    <cfRule type="cellIs" dxfId="366" priority="343" operator="equal">
      <formula>"✔"</formula>
    </cfRule>
  </conditionalFormatting>
  <conditionalFormatting sqref="AH39">
    <cfRule type="cellIs" dxfId="365" priority="330" operator="equal">
      <formula>"↻"</formula>
    </cfRule>
    <cfRule type="cellIs" dxfId="364" priority="331" operator="equal">
      <formula>"Ø"</formula>
    </cfRule>
    <cfRule type="cellIs" dxfId="363" priority="332" operator="equal">
      <formula>"◯"</formula>
    </cfRule>
    <cfRule type="cellIs" dxfId="362" priority="333" operator="equal">
      <formula>"■"</formula>
    </cfRule>
    <cfRule type="cellIs" dxfId="361" priority="334" operator="equal">
      <formula>"▶"</formula>
    </cfRule>
    <cfRule type="cellIs" dxfId="360" priority="335" operator="equal">
      <formula>"✘"</formula>
    </cfRule>
    <cfRule type="cellIs" dxfId="359" priority="336" operator="equal">
      <formula>"✔"</formula>
    </cfRule>
  </conditionalFormatting>
  <conditionalFormatting sqref="AJ39">
    <cfRule type="cellIs" dxfId="358" priority="323" operator="equal">
      <formula>"↻"</formula>
    </cfRule>
    <cfRule type="cellIs" dxfId="357" priority="324" operator="equal">
      <formula>"Ø"</formula>
    </cfRule>
    <cfRule type="cellIs" dxfId="356" priority="325" operator="equal">
      <formula>"◯"</formula>
    </cfRule>
    <cfRule type="cellIs" dxfId="355" priority="326" operator="equal">
      <formula>"■"</formula>
    </cfRule>
    <cfRule type="cellIs" dxfId="354" priority="327" operator="equal">
      <formula>"▶"</formula>
    </cfRule>
    <cfRule type="cellIs" dxfId="353" priority="328" operator="equal">
      <formula>"✘"</formula>
    </cfRule>
    <cfRule type="cellIs" dxfId="352" priority="329" operator="equal">
      <formula>"✔"</formula>
    </cfRule>
  </conditionalFormatting>
  <conditionalFormatting sqref="AL39">
    <cfRule type="cellIs" dxfId="351" priority="316" operator="equal">
      <formula>"↻"</formula>
    </cfRule>
    <cfRule type="cellIs" dxfId="350" priority="317" operator="equal">
      <formula>"Ø"</formula>
    </cfRule>
    <cfRule type="cellIs" dxfId="349" priority="318" operator="equal">
      <formula>"◯"</formula>
    </cfRule>
    <cfRule type="cellIs" dxfId="348" priority="319" operator="equal">
      <formula>"■"</formula>
    </cfRule>
    <cfRule type="cellIs" dxfId="347" priority="320" operator="equal">
      <formula>"▶"</formula>
    </cfRule>
    <cfRule type="cellIs" dxfId="346" priority="321" operator="equal">
      <formula>"✘"</formula>
    </cfRule>
    <cfRule type="cellIs" dxfId="345" priority="322" operator="equal">
      <formula>"✔"</formula>
    </cfRule>
  </conditionalFormatting>
  <conditionalFormatting sqref="AN39">
    <cfRule type="cellIs" dxfId="344" priority="309" operator="equal">
      <formula>"↻"</formula>
    </cfRule>
    <cfRule type="cellIs" dxfId="343" priority="310" operator="equal">
      <formula>"Ø"</formula>
    </cfRule>
    <cfRule type="cellIs" dxfId="342" priority="311" operator="equal">
      <formula>"◯"</formula>
    </cfRule>
    <cfRule type="cellIs" dxfId="341" priority="312" operator="equal">
      <formula>"■"</formula>
    </cfRule>
    <cfRule type="cellIs" dxfId="340" priority="313" operator="equal">
      <formula>"▶"</formula>
    </cfRule>
    <cfRule type="cellIs" dxfId="339" priority="314" operator="equal">
      <formula>"✘"</formula>
    </cfRule>
    <cfRule type="cellIs" dxfId="338" priority="315" operator="equal">
      <formula>"✔"</formula>
    </cfRule>
  </conditionalFormatting>
  <conditionalFormatting sqref="AP39">
    <cfRule type="cellIs" dxfId="337" priority="302" operator="equal">
      <formula>"↻"</formula>
    </cfRule>
    <cfRule type="cellIs" dxfId="336" priority="303" operator="equal">
      <formula>"Ø"</formula>
    </cfRule>
    <cfRule type="cellIs" dxfId="335" priority="304" operator="equal">
      <formula>"◯"</formula>
    </cfRule>
    <cfRule type="cellIs" dxfId="334" priority="305" operator="equal">
      <formula>"■"</formula>
    </cfRule>
    <cfRule type="cellIs" dxfId="333" priority="306" operator="equal">
      <formula>"▶"</formula>
    </cfRule>
    <cfRule type="cellIs" dxfId="332" priority="307" operator="equal">
      <formula>"✘"</formula>
    </cfRule>
    <cfRule type="cellIs" dxfId="331" priority="308" operator="equal">
      <formula>"✔"</formula>
    </cfRule>
  </conditionalFormatting>
  <conditionalFormatting sqref="AR39">
    <cfRule type="cellIs" dxfId="330" priority="295" operator="equal">
      <formula>"↻"</formula>
    </cfRule>
    <cfRule type="cellIs" dxfId="329" priority="296" operator="equal">
      <formula>"Ø"</formula>
    </cfRule>
    <cfRule type="cellIs" dxfId="328" priority="297" operator="equal">
      <formula>"◯"</formula>
    </cfRule>
    <cfRule type="cellIs" dxfId="327" priority="298" operator="equal">
      <formula>"■"</formula>
    </cfRule>
    <cfRule type="cellIs" dxfId="326" priority="299" operator="equal">
      <formula>"▶"</formula>
    </cfRule>
    <cfRule type="cellIs" dxfId="325" priority="300" operator="equal">
      <formula>"✘"</formula>
    </cfRule>
    <cfRule type="cellIs" dxfId="324" priority="301" operator="equal">
      <formula>"✔"</formula>
    </cfRule>
  </conditionalFormatting>
  <conditionalFormatting sqref="AT39">
    <cfRule type="cellIs" dxfId="323" priority="288" operator="equal">
      <formula>"↻"</formula>
    </cfRule>
    <cfRule type="cellIs" dxfId="322" priority="289" operator="equal">
      <formula>"Ø"</formula>
    </cfRule>
    <cfRule type="cellIs" dxfId="321" priority="290" operator="equal">
      <formula>"◯"</formula>
    </cfRule>
    <cfRule type="cellIs" dxfId="320" priority="291" operator="equal">
      <formula>"■"</formula>
    </cfRule>
    <cfRule type="cellIs" dxfId="319" priority="292" operator="equal">
      <formula>"▶"</formula>
    </cfRule>
    <cfRule type="cellIs" dxfId="318" priority="293" operator="equal">
      <formula>"✘"</formula>
    </cfRule>
    <cfRule type="cellIs" dxfId="317" priority="294" operator="equal">
      <formula>"✔"</formula>
    </cfRule>
  </conditionalFormatting>
  <conditionalFormatting sqref="AV39">
    <cfRule type="cellIs" dxfId="316" priority="281" operator="equal">
      <formula>"↻"</formula>
    </cfRule>
    <cfRule type="cellIs" dxfId="315" priority="282" operator="equal">
      <formula>"Ø"</formula>
    </cfRule>
    <cfRule type="cellIs" dxfId="314" priority="283" operator="equal">
      <formula>"◯"</formula>
    </cfRule>
    <cfRule type="cellIs" dxfId="313" priority="284" operator="equal">
      <formula>"■"</formula>
    </cfRule>
    <cfRule type="cellIs" dxfId="312" priority="285" operator="equal">
      <formula>"▶"</formula>
    </cfRule>
    <cfRule type="cellIs" dxfId="311" priority="286" operator="equal">
      <formula>"✘"</formula>
    </cfRule>
    <cfRule type="cellIs" dxfId="310" priority="287" operator="equal">
      <formula>"✔"</formula>
    </cfRule>
  </conditionalFormatting>
  <conditionalFormatting sqref="AX39">
    <cfRule type="cellIs" dxfId="309" priority="274" operator="equal">
      <formula>"↻"</formula>
    </cfRule>
    <cfRule type="cellIs" dxfId="308" priority="275" operator="equal">
      <formula>"Ø"</formula>
    </cfRule>
    <cfRule type="cellIs" dxfId="307" priority="276" operator="equal">
      <formula>"◯"</formula>
    </cfRule>
    <cfRule type="cellIs" dxfId="306" priority="277" operator="equal">
      <formula>"■"</formula>
    </cfRule>
    <cfRule type="cellIs" dxfId="305" priority="278" operator="equal">
      <formula>"▶"</formula>
    </cfRule>
    <cfRule type="cellIs" dxfId="304" priority="279" operator="equal">
      <formula>"✘"</formula>
    </cfRule>
    <cfRule type="cellIs" dxfId="303" priority="280" operator="equal">
      <formula>"✔"</formula>
    </cfRule>
  </conditionalFormatting>
  <conditionalFormatting sqref="AZ39">
    <cfRule type="cellIs" dxfId="302" priority="267" operator="equal">
      <formula>"↻"</formula>
    </cfRule>
    <cfRule type="cellIs" dxfId="301" priority="268" operator="equal">
      <formula>"Ø"</formula>
    </cfRule>
    <cfRule type="cellIs" dxfId="300" priority="269" operator="equal">
      <formula>"◯"</formula>
    </cfRule>
    <cfRule type="cellIs" dxfId="299" priority="270" operator="equal">
      <formula>"■"</formula>
    </cfRule>
    <cfRule type="cellIs" dxfId="298" priority="271" operator="equal">
      <formula>"▶"</formula>
    </cfRule>
    <cfRule type="cellIs" dxfId="297" priority="272" operator="equal">
      <formula>"✘"</formula>
    </cfRule>
    <cfRule type="cellIs" dxfId="296" priority="273" operator="equal">
      <formula>"✔"</formula>
    </cfRule>
  </conditionalFormatting>
  <conditionalFormatting sqref="BB39">
    <cfRule type="cellIs" dxfId="295" priority="260" operator="equal">
      <formula>"↻"</formula>
    </cfRule>
    <cfRule type="cellIs" dxfId="294" priority="261" operator="equal">
      <formula>"Ø"</formula>
    </cfRule>
    <cfRule type="cellIs" dxfId="293" priority="262" operator="equal">
      <formula>"◯"</formula>
    </cfRule>
    <cfRule type="cellIs" dxfId="292" priority="263" operator="equal">
      <formula>"■"</formula>
    </cfRule>
    <cfRule type="cellIs" dxfId="291" priority="264" operator="equal">
      <formula>"▶"</formula>
    </cfRule>
    <cfRule type="cellIs" dxfId="290" priority="265" operator="equal">
      <formula>"✘"</formula>
    </cfRule>
    <cfRule type="cellIs" dxfId="289" priority="266" operator="equal">
      <formula>"✔"</formula>
    </cfRule>
  </conditionalFormatting>
  <conditionalFormatting sqref="BD39">
    <cfRule type="cellIs" dxfId="288" priority="253" operator="equal">
      <formula>"↻"</formula>
    </cfRule>
    <cfRule type="cellIs" dxfId="287" priority="254" operator="equal">
      <formula>"Ø"</formula>
    </cfRule>
    <cfRule type="cellIs" dxfId="286" priority="255" operator="equal">
      <formula>"◯"</formula>
    </cfRule>
    <cfRule type="cellIs" dxfId="285" priority="256" operator="equal">
      <formula>"■"</formula>
    </cfRule>
    <cfRule type="cellIs" dxfId="284" priority="257" operator="equal">
      <formula>"▶"</formula>
    </cfRule>
    <cfRule type="cellIs" dxfId="283" priority="258" operator="equal">
      <formula>"✘"</formula>
    </cfRule>
    <cfRule type="cellIs" dxfId="282" priority="259" operator="equal">
      <formula>"✔"</formula>
    </cfRule>
  </conditionalFormatting>
  <conditionalFormatting sqref="BF39">
    <cfRule type="cellIs" dxfId="281" priority="246" operator="equal">
      <formula>"↻"</formula>
    </cfRule>
    <cfRule type="cellIs" dxfId="280" priority="247" operator="equal">
      <formula>"Ø"</formula>
    </cfRule>
    <cfRule type="cellIs" dxfId="279" priority="248" operator="equal">
      <formula>"◯"</formula>
    </cfRule>
    <cfRule type="cellIs" dxfId="278" priority="249" operator="equal">
      <formula>"■"</formula>
    </cfRule>
    <cfRule type="cellIs" dxfId="277" priority="250" operator="equal">
      <formula>"▶"</formula>
    </cfRule>
    <cfRule type="cellIs" dxfId="276" priority="251" operator="equal">
      <formula>"✘"</formula>
    </cfRule>
    <cfRule type="cellIs" dxfId="275" priority="252" operator="equal">
      <formula>"✔"</formula>
    </cfRule>
  </conditionalFormatting>
  <conditionalFormatting sqref="BH39">
    <cfRule type="cellIs" dxfId="274" priority="239" operator="equal">
      <formula>"↻"</formula>
    </cfRule>
    <cfRule type="cellIs" dxfId="273" priority="240" operator="equal">
      <formula>"Ø"</formula>
    </cfRule>
    <cfRule type="cellIs" dxfId="272" priority="241" operator="equal">
      <formula>"◯"</formula>
    </cfRule>
    <cfRule type="cellIs" dxfId="271" priority="242" operator="equal">
      <formula>"■"</formula>
    </cfRule>
    <cfRule type="cellIs" dxfId="270" priority="243" operator="equal">
      <formula>"▶"</formula>
    </cfRule>
    <cfRule type="cellIs" dxfId="269" priority="244" operator="equal">
      <formula>"✘"</formula>
    </cfRule>
    <cfRule type="cellIs" dxfId="268" priority="245" operator="equal">
      <formula>"✔"</formula>
    </cfRule>
  </conditionalFormatting>
  <conditionalFormatting sqref="BJ39">
    <cfRule type="cellIs" dxfId="267" priority="232" operator="equal">
      <formula>"↻"</formula>
    </cfRule>
    <cfRule type="cellIs" dxfId="266" priority="233" operator="equal">
      <formula>"Ø"</formula>
    </cfRule>
    <cfRule type="cellIs" dxfId="265" priority="234" operator="equal">
      <formula>"◯"</formula>
    </cfRule>
    <cfRule type="cellIs" dxfId="264" priority="235" operator="equal">
      <formula>"■"</formula>
    </cfRule>
    <cfRule type="cellIs" dxfId="263" priority="236" operator="equal">
      <formula>"▶"</formula>
    </cfRule>
    <cfRule type="cellIs" dxfId="262" priority="237" operator="equal">
      <formula>"✘"</formula>
    </cfRule>
    <cfRule type="cellIs" dxfId="261" priority="238" operator="equal">
      <formula>"✔"</formula>
    </cfRule>
  </conditionalFormatting>
  <conditionalFormatting sqref="BL39">
    <cfRule type="cellIs" dxfId="260" priority="225" operator="equal">
      <formula>"↻"</formula>
    </cfRule>
    <cfRule type="cellIs" dxfId="259" priority="226" operator="equal">
      <formula>"Ø"</formula>
    </cfRule>
    <cfRule type="cellIs" dxfId="258" priority="227" operator="equal">
      <formula>"◯"</formula>
    </cfRule>
    <cfRule type="cellIs" dxfId="257" priority="228" operator="equal">
      <formula>"■"</formula>
    </cfRule>
    <cfRule type="cellIs" dxfId="256" priority="229" operator="equal">
      <formula>"▶"</formula>
    </cfRule>
    <cfRule type="cellIs" dxfId="255" priority="230" operator="equal">
      <formula>"✘"</formula>
    </cfRule>
    <cfRule type="cellIs" dxfId="254" priority="231" operator="equal">
      <formula>"✔"</formula>
    </cfRule>
  </conditionalFormatting>
  <conditionalFormatting sqref="BN39">
    <cfRule type="cellIs" dxfId="253" priority="218" operator="equal">
      <formula>"↻"</formula>
    </cfRule>
    <cfRule type="cellIs" dxfId="252" priority="219" operator="equal">
      <formula>"Ø"</formula>
    </cfRule>
    <cfRule type="cellIs" dxfId="251" priority="220" operator="equal">
      <formula>"◯"</formula>
    </cfRule>
    <cfRule type="cellIs" dxfId="250" priority="221" operator="equal">
      <formula>"■"</formula>
    </cfRule>
    <cfRule type="cellIs" dxfId="249" priority="222" operator="equal">
      <formula>"▶"</formula>
    </cfRule>
    <cfRule type="cellIs" dxfId="248" priority="223" operator="equal">
      <formula>"✘"</formula>
    </cfRule>
    <cfRule type="cellIs" dxfId="247" priority="224" operator="equal">
      <formula>"✔"</formula>
    </cfRule>
  </conditionalFormatting>
  <conditionalFormatting sqref="F41">
    <cfRule type="cellIs" dxfId="246" priority="211" operator="equal">
      <formula>"↻"</formula>
    </cfRule>
    <cfRule type="cellIs" dxfId="245" priority="212" operator="equal">
      <formula>"Ø"</formula>
    </cfRule>
    <cfRule type="cellIs" dxfId="244" priority="213" operator="equal">
      <formula>"◯"</formula>
    </cfRule>
    <cfRule type="cellIs" dxfId="243" priority="214" operator="equal">
      <formula>"■"</formula>
    </cfRule>
    <cfRule type="cellIs" dxfId="242" priority="215" operator="equal">
      <formula>"▶"</formula>
    </cfRule>
    <cfRule type="cellIs" dxfId="241" priority="216" operator="equal">
      <formula>"✘"</formula>
    </cfRule>
    <cfRule type="cellIs" dxfId="240" priority="217" operator="equal">
      <formula>"✔"</formula>
    </cfRule>
  </conditionalFormatting>
  <conditionalFormatting sqref="H41">
    <cfRule type="cellIs" dxfId="239" priority="204" operator="equal">
      <formula>"↻"</formula>
    </cfRule>
    <cfRule type="cellIs" dxfId="238" priority="205" operator="equal">
      <formula>"Ø"</formula>
    </cfRule>
    <cfRule type="cellIs" dxfId="237" priority="206" operator="equal">
      <formula>"◯"</formula>
    </cfRule>
    <cfRule type="cellIs" dxfId="236" priority="207" operator="equal">
      <formula>"■"</formula>
    </cfRule>
    <cfRule type="cellIs" dxfId="235" priority="208" operator="equal">
      <formula>"▶"</formula>
    </cfRule>
    <cfRule type="cellIs" dxfId="234" priority="209" operator="equal">
      <formula>"✘"</formula>
    </cfRule>
    <cfRule type="cellIs" dxfId="233" priority="210" operator="equal">
      <formula>"✔"</formula>
    </cfRule>
  </conditionalFormatting>
  <conditionalFormatting sqref="J41">
    <cfRule type="cellIs" dxfId="232" priority="197" operator="equal">
      <formula>"↻"</formula>
    </cfRule>
    <cfRule type="cellIs" dxfId="231" priority="198" operator="equal">
      <formula>"Ø"</formula>
    </cfRule>
    <cfRule type="cellIs" dxfId="230" priority="199" operator="equal">
      <formula>"◯"</formula>
    </cfRule>
    <cfRule type="cellIs" dxfId="229" priority="200" operator="equal">
      <formula>"■"</formula>
    </cfRule>
    <cfRule type="cellIs" dxfId="228" priority="201" operator="equal">
      <formula>"▶"</formula>
    </cfRule>
    <cfRule type="cellIs" dxfId="227" priority="202" operator="equal">
      <formula>"✘"</formula>
    </cfRule>
    <cfRule type="cellIs" dxfId="226" priority="203" operator="equal">
      <formula>"✔"</formula>
    </cfRule>
  </conditionalFormatting>
  <conditionalFormatting sqref="L41">
    <cfRule type="cellIs" dxfId="225" priority="190" operator="equal">
      <formula>"↻"</formula>
    </cfRule>
    <cfRule type="cellIs" dxfId="224" priority="191" operator="equal">
      <formula>"Ø"</formula>
    </cfRule>
    <cfRule type="cellIs" dxfId="223" priority="192" operator="equal">
      <formula>"◯"</formula>
    </cfRule>
    <cfRule type="cellIs" dxfId="222" priority="193" operator="equal">
      <formula>"■"</formula>
    </cfRule>
    <cfRule type="cellIs" dxfId="221" priority="194" operator="equal">
      <formula>"▶"</formula>
    </cfRule>
    <cfRule type="cellIs" dxfId="220" priority="195" operator="equal">
      <formula>"✘"</formula>
    </cfRule>
    <cfRule type="cellIs" dxfId="219" priority="196" operator="equal">
      <formula>"✔"</formula>
    </cfRule>
  </conditionalFormatting>
  <conditionalFormatting sqref="N41">
    <cfRule type="cellIs" dxfId="218" priority="183" operator="equal">
      <formula>"↻"</formula>
    </cfRule>
    <cfRule type="cellIs" dxfId="217" priority="184" operator="equal">
      <formula>"Ø"</formula>
    </cfRule>
    <cfRule type="cellIs" dxfId="216" priority="185" operator="equal">
      <formula>"◯"</formula>
    </cfRule>
    <cfRule type="cellIs" dxfId="215" priority="186" operator="equal">
      <formula>"■"</formula>
    </cfRule>
    <cfRule type="cellIs" dxfId="214" priority="187" operator="equal">
      <formula>"▶"</formula>
    </cfRule>
    <cfRule type="cellIs" dxfId="213" priority="188" operator="equal">
      <formula>"✘"</formula>
    </cfRule>
    <cfRule type="cellIs" dxfId="212" priority="189" operator="equal">
      <formula>"✔"</formula>
    </cfRule>
  </conditionalFormatting>
  <conditionalFormatting sqref="P41">
    <cfRule type="cellIs" dxfId="211" priority="176" operator="equal">
      <formula>"↻"</formula>
    </cfRule>
    <cfRule type="cellIs" dxfId="210" priority="177" operator="equal">
      <formula>"Ø"</formula>
    </cfRule>
    <cfRule type="cellIs" dxfId="209" priority="178" operator="equal">
      <formula>"◯"</formula>
    </cfRule>
    <cfRule type="cellIs" dxfId="208" priority="179" operator="equal">
      <formula>"■"</formula>
    </cfRule>
    <cfRule type="cellIs" dxfId="207" priority="180" operator="equal">
      <formula>"▶"</formula>
    </cfRule>
    <cfRule type="cellIs" dxfId="206" priority="181" operator="equal">
      <formula>"✘"</formula>
    </cfRule>
    <cfRule type="cellIs" dxfId="205" priority="182" operator="equal">
      <formula>"✔"</formula>
    </cfRule>
  </conditionalFormatting>
  <conditionalFormatting sqref="R41">
    <cfRule type="cellIs" dxfId="204" priority="169" operator="equal">
      <formula>"↻"</formula>
    </cfRule>
    <cfRule type="cellIs" dxfId="203" priority="170" operator="equal">
      <formula>"Ø"</formula>
    </cfRule>
    <cfRule type="cellIs" dxfId="202" priority="171" operator="equal">
      <formula>"◯"</formula>
    </cfRule>
    <cfRule type="cellIs" dxfId="201" priority="172" operator="equal">
      <formula>"■"</formula>
    </cfRule>
    <cfRule type="cellIs" dxfId="200" priority="173" operator="equal">
      <formula>"▶"</formula>
    </cfRule>
    <cfRule type="cellIs" dxfId="199" priority="174" operator="equal">
      <formula>"✘"</formula>
    </cfRule>
    <cfRule type="cellIs" dxfId="198" priority="175" operator="equal">
      <formula>"✔"</formula>
    </cfRule>
  </conditionalFormatting>
  <conditionalFormatting sqref="T41">
    <cfRule type="cellIs" dxfId="197" priority="162" operator="equal">
      <formula>"↻"</formula>
    </cfRule>
    <cfRule type="cellIs" dxfId="196" priority="163" operator="equal">
      <formula>"Ø"</formula>
    </cfRule>
    <cfRule type="cellIs" dxfId="195" priority="164" operator="equal">
      <formula>"◯"</formula>
    </cfRule>
    <cfRule type="cellIs" dxfId="194" priority="165" operator="equal">
      <formula>"■"</formula>
    </cfRule>
    <cfRule type="cellIs" dxfId="193" priority="166" operator="equal">
      <formula>"▶"</formula>
    </cfRule>
    <cfRule type="cellIs" dxfId="192" priority="167" operator="equal">
      <formula>"✘"</formula>
    </cfRule>
    <cfRule type="cellIs" dxfId="191" priority="168" operator="equal">
      <formula>"✔"</formula>
    </cfRule>
  </conditionalFormatting>
  <conditionalFormatting sqref="V41">
    <cfRule type="cellIs" dxfId="190" priority="155" operator="equal">
      <formula>"↻"</formula>
    </cfRule>
    <cfRule type="cellIs" dxfId="189" priority="156" operator="equal">
      <formula>"Ø"</formula>
    </cfRule>
    <cfRule type="cellIs" dxfId="188" priority="157" operator="equal">
      <formula>"◯"</formula>
    </cfRule>
    <cfRule type="cellIs" dxfId="187" priority="158" operator="equal">
      <formula>"■"</formula>
    </cfRule>
    <cfRule type="cellIs" dxfId="186" priority="159" operator="equal">
      <formula>"▶"</formula>
    </cfRule>
    <cfRule type="cellIs" dxfId="185" priority="160" operator="equal">
      <formula>"✘"</formula>
    </cfRule>
    <cfRule type="cellIs" dxfId="184" priority="161" operator="equal">
      <formula>"✔"</formula>
    </cfRule>
  </conditionalFormatting>
  <conditionalFormatting sqref="X41">
    <cfRule type="cellIs" dxfId="183" priority="148" operator="equal">
      <formula>"↻"</formula>
    </cfRule>
    <cfRule type="cellIs" dxfId="182" priority="149" operator="equal">
      <formula>"Ø"</formula>
    </cfRule>
    <cfRule type="cellIs" dxfId="181" priority="150" operator="equal">
      <formula>"◯"</formula>
    </cfRule>
    <cfRule type="cellIs" dxfId="180" priority="151" operator="equal">
      <formula>"■"</formula>
    </cfRule>
    <cfRule type="cellIs" dxfId="179" priority="152" operator="equal">
      <formula>"▶"</formula>
    </cfRule>
    <cfRule type="cellIs" dxfId="178" priority="153" operator="equal">
      <formula>"✘"</formula>
    </cfRule>
    <cfRule type="cellIs" dxfId="177" priority="154" operator="equal">
      <formula>"✔"</formula>
    </cfRule>
  </conditionalFormatting>
  <conditionalFormatting sqref="Z41">
    <cfRule type="cellIs" dxfId="176" priority="141" operator="equal">
      <formula>"↻"</formula>
    </cfRule>
    <cfRule type="cellIs" dxfId="175" priority="142" operator="equal">
      <formula>"Ø"</formula>
    </cfRule>
    <cfRule type="cellIs" dxfId="174" priority="143" operator="equal">
      <formula>"◯"</formula>
    </cfRule>
    <cfRule type="cellIs" dxfId="173" priority="144" operator="equal">
      <formula>"■"</formula>
    </cfRule>
    <cfRule type="cellIs" dxfId="172" priority="145" operator="equal">
      <formula>"▶"</formula>
    </cfRule>
    <cfRule type="cellIs" dxfId="171" priority="146" operator="equal">
      <formula>"✘"</formula>
    </cfRule>
    <cfRule type="cellIs" dxfId="170" priority="147" operator="equal">
      <formula>"✔"</formula>
    </cfRule>
  </conditionalFormatting>
  <conditionalFormatting sqref="AB41">
    <cfRule type="cellIs" dxfId="169" priority="134" operator="equal">
      <formula>"↻"</formula>
    </cfRule>
    <cfRule type="cellIs" dxfId="168" priority="135" operator="equal">
      <formula>"Ø"</formula>
    </cfRule>
    <cfRule type="cellIs" dxfId="167" priority="136" operator="equal">
      <formula>"◯"</formula>
    </cfRule>
    <cfRule type="cellIs" dxfId="166" priority="137" operator="equal">
      <formula>"■"</formula>
    </cfRule>
    <cfRule type="cellIs" dxfId="165" priority="138" operator="equal">
      <formula>"▶"</formula>
    </cfRule>
    <cfRule type="cellIs" dxfId="164" priority="139" operator="equal">
      <formula>"✘"</formula>
    </cfRule>
    <cfRule type="cellIs" dxfId="163" priority="140" operator="equal">
      <formula>"✔"</formula>
    </cfRule>
  </conditionalFormatting>
  <conditionalFormatting sqref="AD41">
    <cfRule type="cellIs" dxfId="162" priority="127" operator="equal">
      <formula>"↻"</formula>
    </cfRule>
    <cfRule type="cellIs" dxfId="161" priority="128" operator="equal">
      <formula>"Ø"</formula>
    </cfRule>
    <cfRule type="cellIs" dxfId="160" priority="129" operator="equal">
      <formula>"◯"</formula>
    </cfRule>
    <cfRule type="cellIs" dxfId="159" priority="130" operator="equal">
      <formula>"■"</formula>
    </cfRule>
    <cfRule type="cellIs" dxfId="158" priority="131" operator="equal">
      <formula>"▶"</formula>
    </cfRule>
    <cfRule type="cellIs" dxfId="157" priority="132" operator="equal">
      <formula>"✘"</formula>
    </cfRule>
    <cfRule type="cellIs" dxfId="156" priority="133" operator="equal">
      <formula>"✔"</formula>
    </cfRule>
  </conditionalFormatting>
  <conditionalFormatting sqref="AF41">
    <cfRule type="cellIs" dxfId="155" priority="120" operator="equal">
      <formula>"↻"</formula>
    </cfRule>
    <cfRule type="cellIs" dxfId="154" priority="121" operator="equal">
      <formula>"Ø"</formula>
    </cfRule>
    <cfRule type="cellIs" dxfId="153" priority="122" operator="equal">
      <formula>"◯"</formula>
    </cfRule>
    <cfRule type="cellIs" dxfId="152" priority="123" operator="equal">
      <formula>"■"</formula>
    </cfRule>
    <cfRule type="cellIs" dxfId="151" priority="124" operator="equal">
      <formula>"▶"</formula>
    </cfRule>
    <cfRule type="cellIs" dxfId="150" priority="125" operator="equal">
      <formula>"✘"</formula>
    </cfRule>
    <cfRule type="cellIs" dxfId="149" priority="126" operator="equal">
      <formula>"✔"</formula>
    </cfRule>
  </conditionalFormatting>
  <conditionalFormatting sqref="AH41">
    <cfRule type="cellIs" dxfId="148" priority="113" operator="equal">
      <formula>"↻"</formula>
    </cfRule>
    <cfRule type="cellIs" dxfId="147" priority="114" operator="equal">
      <formula>"Ø"</formula>
    </cfRule>
    <cfRule type="cellIs" dxfId="146" priority="115" operator="equal">
      <formula>"◯"</formula>
    </cfRule>
    <cfRule type="cellIs" dxfId="145" priority="116" operator="equal">
      <formula>"■"</formula>
    </cfRule>
    <cfRule type="cellIs" dxfId="144" priority="117" operator="equal">
      <formula>"▶"</formula>
    </cfRule>
    <cfRule type="cellIs" dxfId="143" priority="118" operator="equal">
      <formula>"✘"</formula>
    </cfRule>
    <cfRule type="cellIs" dxfId="142" priority="119" operator="equal">
      <formula>"✔"</formula>
    </cfRule>
  </conditionalFormatting>
  <conditionalFormatting sqref="AJ41">
    <cfRule type="cellIs" dxfId="141" priority="106" operator="equal">
      <formula>"↻"</formula>
    </cfRule>
    <cfRule type="cellIs" dxfId="140" priority="107" operator="equal">
      <formula>"Ø"</formula>
    </cfRule>
    <cfRule type="cellIs" dxfId="139" priority="108" operator="equal">
      <formula>"◯"</formula>
    </cfRule>
    <cfRule type="cellIs" dxfId="138" priority="109" operator="equal">
      <formula>"■"</formula>
    </cfRule>
    <cfRule type="cellIs" dxfId="137" priority="110" operator="equal">
      <formula>"▶"</formula>
    </cfRule>
    <cfRule type="cellIs" dxfId="136" priority="111" operator="equal">
      <formula>"✘"</formula>
    </cfRule>
    <cfRule type="cellIs" dxfId="135" priority="112" operator="equal">
      <formula>"✔"</formula>
    </cfRule>
  </conditionalFormatting>
  <conditionalFormatting sqref="AL41">
    <cfRule type="cellIs" dxfId="134" priority="99" operator="equal">
      <formula>"↻"</formula>
    </cfRule>
    <cfRule type="cellIs" dxfId="133" priority="100" operator="equal">
      <formula>"Ø"</formula>
    </cfRule>
    <cfRule type="cellIs" dxfId="132" priority="101" operator="equal">
      <formula>"◯"</formula>
    </cfRule>
    <cfRule type="cellIs" dxfId="131" priority="102" operator="equal">
      <formula>"■"</formula>
    </cfRule>
    <cfRule type="cellIs" dxfId="130" priority="103" operator="equal">
      <formula>"▶"</formula>
    </cfRule>
    <cfRule type="cellIs" dxfId="129" priority="104" operator="equal">
      <formula>"✘"</formula>
    </cfRule>
    <cfRule type="cellIs" dxfId="128" priority="105" operator="equal">
      <formula>"✔"</formula>
    </cfRule>
  </conditionalFormatting>
  <conditionalFormatting sqref="AN41">
    <cfRule type="cellIs" dxfId="127" priority="92" operator="equal">
      <formula>"↻"</formula>
    </cfRule>
    <cfRule type="cellIs" dxfId="126" priority="93" operator="equal">
      <formula>"Ø"</formula>
    </cfRule>
    <cfRule type="cellIs" dxfId="125" priority="94" operator="equal">
      <formula>"◯"</formula>
    </cfRule>
    <cfRule type="cellIs" dxfId="124" priority="95" operator="equal">
      <formula>"■"</formula>
    </cfRule>
    <cfRule type="cellIs" dxfId="123" priority="96" operator="equal">
      <formula>"▶"</formula>
    </cfRule>
    <cfRule type="cellIs" dxfId="122" priority="97" operator="equal">
      <formula>"✘"</formula>
    </cfRule>
    <cfRule type="cellIs" dxfId="121" priority="98" operator="equal">
      <formula>"✔"</formula>
    </cfRule>
  </conditionalFormatting>
  <conditionalFormatting sqref="AP41">
    <cfRule type="cellIs" dxfId="120" priority="85" operator="equal">
      <formula>"↻"</formula>
    </cfRule>
    <cfRule type="cellIs" dxfId="119" priority="86" operator="equal">
      <formula>"Ø"</formula>
    </cfRule>
    <cfRule type="cellIs" dxfId="118" priority="87" operator="equal">
      <formula>"◯"</formula>
    </cfRule>
    <cfRule type="cellIs" dxfId="117" priority="88" operator="equal">
      <formula>"■"</formula>
    </cfRule>
    <cfRule type="cellIs" dxfId="116" priority="89" operator="equal">
      <formula>"▶"</formula>
    </cfRule>
    <cfRule type="cellIs" dxfId="115" priority="90" operator="equal">
      <formula>"✘"</formula>
    </cfRule>
    <cfRule type="cellIs" dxfId="114" priority="91" operator="equal">
      <formula>"✔"</formula>
    </cfRule>
  </conditionalFormatting>
  <conditionalFormatting sqref="AR41">
    <cfRule type="cellIs" dxfId="113" priority="78" operator="equal">
      <formula>"↻"</formula>
    </cfRule>
    <cfRule type="cellIs" dxfId="112" priority="79" operator="equal">
      <formula>"Ø"</formula>
    </cfRule>
    <cfRule type="cellIs" dxfId="111" priority="80" operator="equal">
      <formula>"◯"</formula>
    </cfRule>
    <cfRule type="cellIs" dxfId="110" priority="81" operator="equal">
      <formula>"■"</formula>
    </cfRule>
    <cfRule type="cellIs" dxfId="109" priority="82" operator="equal">
      <formula>"▶"</formula>
    </cfRule>
    <cfRule type="cellIs" dxfId="108" priority="83" operator="equal">
      <formula>"✘"</formula>
    </cfRule>
    <cfRule type="cellIs" dxfId="107" priority="84" operator="equal">
      <formula>"✔"</formula>
    </cfRule>
  </conditionalFormatting>
  <conditionalFormatting sqref="AT41">
    <cfRule type="cellIs" dxfId="106" priority="71" operator="equal">
      <formula>"↻"</formula>
    </cfRule>
    <cfRule type="cellIs" dxfId="105" priority="72" operator="equal">
      <formula>"Ø"</formula>
    </cfRule>
    <cfRule type="cellIs" dxfId="104" priority="73" operator="equal">
      <formula>"◯"</formula>
    </cfRule>
    <cfRule type="cellIs" dxfId="103" priority="74" operator="equal">
      <formula>"■"</formula>
    </cfRule>
    <cfRule type="cellIs" dxfId="102" priority="75" operator="equal">
      <formula>"▶"</formula>
    </cfRule>
    <cfRule type="cellIs" dxfId="101" priority="76" operator="equal">
      <formula>"✘"</formula>
    </cfRule>
    <cfRule type="cellIs" dxfId="100" priority="77" operator="equal">
      <formula>"✔"</formula>
    </cfRule>
  </conditionalFormatting>
  <conditionalFormatting sqref="AV41">
    <cfRule type="cellIs" dxfId="99" priority="64" operator="equal">
      <formula>"↻"</formula>
    </cfRule>
    <cfRule type="cellIs" dxfId="98" priority="65" operator="equal">
      <formula>"Ø"</formula>
    </cfRule>
    <cfRule type="cellIs" dxfId="97" priority="66" operator="equal">
      <formula>"◯"</formula>
    </cfRule>
    <cfRule type="cellIs" dxfId="96" priority="67" operator="equal">
      <formula>"■"</formula>
    </cfRule>
    <cfRule type="cellIs" dxfId="95" priority="68" operator="equal">
      <formula>"▶"</formula>
    </cfRule>
    <cfRule type="cellIs" dxfId="94" priority="69" operator="equal">
      <formula>"✘"</formula>
    </cfRule>
    <cfRule type="cellIs" dxfId="93" priority="70" operator="equal">
      <formula>"✔"</formula>
    </cfRule>
  </conditionalFormatting>
  <conditionalFormatting sqref="AX41">
    <cfRule type="cellIs" dxfId="92" priority="57" operator="equal">
      <formula>"↻"</formula>
    </cfRule>
    <cfRule type="cellIs" dxfId="91" priority="58" operator="equal">
      <formula>"Ø"</formula>
    </cfRule>
    <cfRule type="cellIs" dxfId="90" priority="59" operator="equal">
      <formula>"◯"</formula>
    </cfRule>
    <cfRule type="cellIs" dxfId="89" priority="60" operator="equal">
      <formula>"■"</formula>
    </cfRule>
    <cfRule type="cellIs" dxfId="88" priority="61" operator="equal">
      <formula>"▶"</formula>
    </cfRule>
    <cfRule type="cellIs" dxfId="87" priority="62" operator="equal">
      <formula>"✘"</formula>
    </cfRule>
    <cfRule type="cellIs" dxfId="86" priority="63" operator="equal">
      <formula>"✔"</formula>
    </cfRule>
  </conditionalFormatting>
  <conditionalFormatting sqref="AZ41">
    <cfRule type="cellIs" dxfId="85" priority="50" operator="equal">
      <formula>"↻"</formula>
    </cfRule>
    <cfRule type="cellIs" dxfId="84" priority="51" operator="equal">
      <formula>"Ø"</formula>
    </cfRule>
    <cfRule type="cellIs" dxfId="83" priority="52" operator="equal">
      <formula>"◯"</formula>
    </cfRule>
    <cfRule type="cellIs" dxfId="82" priority="53" operator="equal">
      <formula>"■"</formula>
    </cfRule>
    <cfRule type="cellIs" dxfId="81" priority="54" operator="equal">
      <formula>"▶"</formula>
    </cfRule>
    <cfRule type="cellIs" dxfId="80" priority="55" operator="equal">
      <formula>"✘"</formula>
    </cfRule>
    <cfRule type="cellIs" dxfId="79" priority="56" operator="equal">
      <formula>"✔"</formula>
    </cfRule>
  </conditionalFormatting>
  <conditionalFormatting sqref="BB41">
    <cfRule type="cellIs" dxfId="78" priority="43" operator="equal">
      <formula>"↻"</formula>
    </cfRule>
    <cfRule type="cellIs" dxfId="77" priority="44" operator="equal">
      <formula>"Ø"</formula>
    </cfRule>
    <cfRule type="cellIs" dxfId="76" priority="45" operator="equal">
      <formula>"◯"</formula>
    </cfRule>
    <cfRule type="cellIs" dxfId="75" priority="46" operator="equal">
      <formula>"■"</formula>
    </cfRule>
    <cfRule type="cellIs" dxfId="74" priority="47" operator="equal">
      <formula>"▶"</formula>
    </cfRule>
    <cfRule type="cellIs" dxfId="73" priority="48" operator="equal">
      <formula>"✘"</formula>
    </cfRule>
    <cfRule type="cellIs" dxfId="72" priority="49" operator="equal">
      <formula>"✔"</formula>
    </cfRule>
  </conditionalFormatting>
  <conditionalFormatting sqref="BD41">
    <cfRule type="cellIs" dxfId="71" priority="36" operator="equal">
      <formula>"↻"</formula>
    </cfRule>
    <cfRule type="cellIs" dxfId="70" priority="37" operator="equal">
      <formula>"Ø"</formula>
    </cfRule>
    <cfRule type="cellIs" dxfId="69" priority="38" operator="equal">
      <formula>"◯"</formula>
    </cfRule>
    <cfRule type="cellIs" dxfId="68" priority="39" operator="equal">
      <formula>"■"</formula>
    </cfRule>
    <cfRule type="cellIs" dxfId="67" priority="40" operator="equal">
      <formula>"▶"</formula>
    </cfRule>
    <cfRule type="cellIs" dxfId="66" priority="41" operator="equal">
      <formula>"✘"</formula>
    </cfRule>
    <cfRule type="cellIs" dxfId="65" priority="42" operator="equal">
      <formula>"✔"</formula>
    </cfRule>
  </conditionalFormatting>
  <conditionalFormatting sqref="BF41">
    <cfRule type="cellIs" dxfId="64" priority="29" operator="equal">
      <formula>"↻"</formula>
    </cfRule>
    <cfRule type="cellIs" dxfId="63" priority="30" operator="equal">
      <formula>"Ø"</formula>
    </cfRule>
    <cfRule type="cellIs" dxfId="62" priority="31" operator="equal">
      <formula>"◯"</formula>
    </cfRule>
    <cfRule type="cellIs" dxfId="61" priority="32" operator="equal">
      <formula>"■"</formula>
    </cfRule>
    <cfRule type="cellIs" dxfId="60" priority="33" operator="equal">
      <formula>"▶"</formula>
    </cfRule>
    <cfRule type="cellIs" dxfId="59" priority="34" operator="equal">
      <formula>"✘"</formula>
    </cfRule>
    <cfRule type="cellIs" dxfId="58" priority="35" operator="equal">
      <formula>"✔"</formula>
    </cfRule>
  </conditionalFormatting>
  <conditionalFormatting sqref="BH41">
    <cfRule type="cellIs" dxfId="57" priority="22" operator="equal">
      <formula>"↻"</formula>
    </cfRule>
    <cfRule type="cellIs" dxfId="56" priority="23" operator="equal">
      <formula>"Ø"</formula>
    </cfRule>
    <cfRule type="cellIs" dxfId="55" priority="24" operator="equal">
      <formula>"◯"</formula>
    </cfRule>
    <cfRule type="cellIs" dxfId="54" priority="25" operator="equal">
      <formula>"■"</formula>
    </cfRule>
    <cfRule type="cellIs" dxfId="53" priority="26" operator="equal">
      <formula>"▶"</formula>
    </cfRule>
    <cfRule type="cellIs" dxfId="52" priority="27" operator="equal">
      <formula>"✘"</formula>
    </cfRule>
    <cfRule type="cellIs" dxfId="51" priority="28" operator="equal">
      <formula>"✔"</formula>
    </cfRule>
  </conditionalFormatting>
  <conditionalFormatting sqref="BJ41">
    <cfRule type="cellIs" dxfId="50" priority="15" operator="equal">
      <formula>"↻"</formula>
    </cfRule>
    <cfRule type="cellIs" dxfId="49" priority="16" operator="equal">
      <formula>"Ø"</formula>
    </cfRule>
    <cfRule type="cellIs" dxfId="48" priority="17" operator="equal">
      <formula>"◯"</formula>
    </cfRule>
    <cfRule type="cellIs" dxfId="47" priority="18" operator="equal">
      <formula>"■"</formula>
    </cfRule>
    <cfRule type="cellIs" dxfId="46" priority="19" operator="equal">
      <formula>"▶"</formula>
    </cfRule>
    <cfRule type="cellIs" dxfId="45" priority="20" operator="equal">
      <formula>"✘"</formula>
    </cfRule>
    <cfRule type="cellIs" dxfId="44" priority="21" operator="equal">
      <formula>"✔"</formula>
    </cfRule>
  </conditionalFormatting>
  <conditionalFormatting sqref="BL41">
    <cfRule type="cellIs" dxfId="43" priority="8" operator="equal">
      <formula>"↻"</formula>
    </cfRule>
    <cfRule type="cellIs" dxfId="42" priority="9" operator="equal">
      <formula>"Ø"</formula>
    </cfRule>
    <cfRule type="cellIs" dxfId="41" priority="10" operator="equal">
      <formula>"◯"</formula>
    </cfRule>
    <cfRule type="cellIs" dxfId="40" priority="11" operator="equal">
      <formula>"■"</formula>
    </cfRule>
    <cfRule type="cellIs" dxfId="39" priority="12" operator="equal">
      <formula>"▶"</formula>
    </cfRule>
    <cfRule type="cellIs" dxfId="38" priority="13" operator="equal">
      <formula>"✘"</formula>
    </cfRule>
    <cfRule type="cellIs" dxfId="37" priority="14" operator="equal">
      <formula>"✔"</formula>
    </cfRule>
  </conditionalFormatting>
  <conditionalFormatting sqref="BN41">
    <cfRule type="cellIs" dxfId="36" priority="1" operator="equal">
      <formula>"↻"</formula>
    </cfRule>
    <cfRule type="cellIs" dxfId="35" priority="2" operator="equal">
      <formula>"Ø"</formula>
    </cfRule>
    <cfRule type="cellIs" dxfId="34" priority="3" operator="equal">
      <formula>"◯"</formula>
    </cfRule>
    <cfRule type="cellIs" dxfId="33" priority="4" operator="equal">
      <formula>"■"</formula>
    </cfRule>
    <cfRule type="cellIs" dxfId="32" priority="5" operator="equal">
      <formula>"▶"</formula>
    </cfRule>
    <cfRule type="cellIs" dxfId="31" priority="6" operator="equal">
      <formula>"✘"</formula>
    </cfRule>
    <cfRule type="cellIs" dxfId="30" priority="7" operator="equal">
      <formula>"✔"</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6CA3-95E3-42A1-B2C5-D5877E71C168}">
  <sheetPr codeName="Sheet1"/>
  <dimension ref="A3:S283"/>
  <sheetViews>
    <sheetView zoomScale="175" zoomScaleNormal="175" workbookViewId="0">
      <selection activeCell="L7" sqref="L7"/>
    </sheetView>
  </sheetViews>
  <sheetFormatPr defaultRowHeight="15" outlineLevelCol="1" x14ac:dyDescent="0.25"/>
  <cols>
    <col min="1" max="1" width="21.625" customWidth="1"/>
    <col min="3" max="8" width="9" hidden="1" customWidth="1" outlineLevel="1"/>
    <col min="9" max="9" width="9" collapsed="1"/>
    <col min="11" max="11" width="32.625" bestFit="1" customWidth="1"/>
    <col min="13" max="18" width="0" hidden="1" customWidth="1" outlineLevel="1"/>
    <col min="19" max="19" width="9" collapsed="1"/>
  </cols>
  <sheetData>
    <row r="3" spans="1:18" x14ac:dyDescent="0.25">
      <c r="A3" s="28"/>
      <c r="B3" s="29"/>
      <c r="C3" s="28"/>
      <c r="D3" s="29"/>
      <c r="E3" s="29"/>
      <c r="F3" s="29"/>
      <c r="G3" s="29"/>
      <c r="H3" s="30"/>
      <c r="K3" s="28"/>
      <c r="L3" s="29"/>
      <c r="M3" s="28"/>
      <c r="N3" s="29"/>
      <c r="O3" s="29"/>
      <c r="P3" s="29"/>
      <c r="Q3" s="29"/>
      <c r="R3" s="30"/>
    </row>
    <row r="4" spans="1:18" x14ac:dyDescent="0.25">
      <c r="A4" s="33" t="s">
        <v>2661</v>
      </c>
      <c r="B4" s="33" t="s">
        <v>2249</v>
      </c>
      <c r="C4" s="31"/>
      <c r="D4" s="212"/>
      <c r="E4" s="212"/>
      <c r="F4" s="212"/>
      <c r="G4" s="212"/>
      <c r="H4" s="213"/>
      <c r="K4" s="33" t="s">
        <v>2661</v>
      </c>
      <c r="L4" s="33" t="s">
        <v>2483</v>
      </c>
      <c r="M4" s="31"/>
      <c r="N4" s="212"/>
      <c r="O4" s="212"/>
      <c r="P4" s="212"/>
      <c r="Q4" s="212"/>
      <c r="R4" s="213"/>
    </row>
    <row r="5" spans="1:18" x14ac:dyDescent="0.25">
      <c r="A5" s="28" t="s">
        <v>2489</v>
      </c>
      <c r="B5" s="28" t="s">
        <v>2250</v>
      </c>
      <c r="C5" s="28"/>
      <c r="D5" s="29"/>
      <c r="E5" s="29"/>
      <c r="F5" s="29"/>
      <c r="G5" s="29"/>
      <c r="H5" s="30"/>
      <c r="K5" s="28" t="s">
        <v>2660</v>
      </c>
      <c r="L5" s="28" t="s">
        <v>43</v>
      </c>
      <c r="M5" s="28"/>
      <c r="N5" s="29"/>
      <c r="O5" s="29"/>
      <c r="P5" s="29"/>
      <c r="Q5" s="29"/>
      <c r="R5" s="30"/>
    </row>
    <row r="6" spans="1:18" x14ac:dyDescent="0.25">
      <c r="A6" s="28" t="s">
        <v>2490</v>
      </c>
      <c r="B6" s="28" t="s">
        <v>2250</v>
      </c>
      <c r="C6" s="31"/>
      <c r="D6" s="212"/>
      <c r="E6" s="212"/>
      <c r="F6" s="212"/>
      <c r="G6" s="212"/>
      <c r="H6" s="213"/>
      <c r="K6" s="216" t="s">
        <v>2488</v>
      </c>
      <c r="L6" s="217"/>
      <c r="M6" s="32"/>
      <c r="N6" s="214"/>
      <c r="O6" s="214"/>
      <c r="P6" s="214"/>
      <c r="Q6" s="214"/>
      <c r="R6" s="215"/>
    </row>
    <row r="7" spans="1:18" x14ac:dyDescent="0.25">
      <c r="A7" s="28" t="s">
        <v>2491</v>
      </c>
      <c r="B7" s="28" t="s">
        <v>2250</v>
      </c>
      <c r="C7" s="31"/>
      <c r="D7" s="212"/>
      <c r="E7" s="212"/>
      <c r="F7" s="212"/>
      <c r="G7" s="212"/>
      <c r="H7" s="213"/>
    </row>
    <row r="8" spans="1:18" x14ac:dyDescent="0.25">
      <c r="A8" s="28" t="s">
        <v>2492</v>
      </c>
      <c r="B8" s="28" t="s">
        <v>2250</v>
      </c>
      <c r="C8" s="31"/>
      <c r="D8" s="212"/>
      <c r="E8" s="212"/>
      <c r="F8" s="212"/>
      <c r="G8" s="212"/>
      <c r="H8" s="213"/>
    </row>
    <row r="9" spans="1:18" x14ac:dyDescent="0.25">
      <c r="A9" s="28" t="s">
        <v>2493</v>
      </c>
      <c r="B9" s="28" t="s">
        <v>2250</v>
      </c>
      <c r="C9" s="31"/>
      <c r="D9" s="212"/>
      <c r="E9" s="212"/>
      <c r="F9" s="212"/>
      <c r="G9" s="212"/>
      <c r="H9" s="213"/>
    </row>
    <row r="10" spans="1:18" x14ac:dyDescent="0.25">
      <c r="A10" s="28" t="s">
        <v>2494</v>
      </c>
      <c r="B10" s="28" t="s">
        <v>2250</v>
      </c>
      <c r="C10" s="31"/>
      <c r="D10" s="212"/>
      <c r="E10" s="212"/>
      <c r="F10" s="212"/>
      <c r="G10" s="212"/>
      <c r="H10" s="213"/>
    </row>
    <row r="11" spans="1:18" x14ac:dyDescent="0.25">
      <c r="A11" s="28" t="s">
        <v>2495</v>
      </c>
      <c r="B11" s="28" t="s">
        <v>2250</v>
      </c>
      <c r="C11" s="31"/>
      <c r="D11" s="212"/>
      <c r="E11" s="212"/>
      <c r="F11" s="212"/>
      <c r="G11" s="212"/>
      <c r="H11" s="213"/>
    </row>
    <row r="12" spans="1:18" x14ac:dyDescent="0.25">
      <c r="A12" s="28" t="s">
        <v>2496</v>
      </c>
      <c r="B12" s="28" t="s">
        <v>2250</v>
      </c>
      <c r="C12" s="31"/>
      <c r="D12" s="212"/>
      <c r="E12" s="212"/>
      <c r="F12" s="212"/>
      <c r="G12" s="212"/>
      <c r="H12" s="213"/>
    </row>
    <row r="13" spans="1:18" x14ac:dyDescent="0.25">
      <c r="A13" s="28" t="s">
        <v>2497</v>
      </c>
      <c r="B13" s="28" t="s">
        <v>2250</v>
      </c>
      <c r="C13" s="31"/>
      <c r="D13" s="212"/>
      <c r="E13" s="212"/>
      <c r="F13" s="212"/>
      <c r="G13" s="212"/>
      <c r="H13" s="213"/>
    </row>
    <row r="14" spans="1:18" x14ac:dyDescent="0.25">
      <c r="A14" s="28" t="s">
        <v>2498</v>
      </c>
      <c r="B14" s="28" t="s">
        <v>2250</v>
      </c>
      <c r="C14" s="31"/>
      <c r="D14" s="212"/>
      <c r="E14" s="212"/>
      <c r="F14" s="212"/>
      <c r="G14" s="212"/>
      <c r="H14" s="213"/>
    </row>
    <row r="15" spans="1:18" x14ac:dyDescent="0.25">
      <c r="A15" s="28" t="s">
        <v>2499</v>
      </c>
      <c r="B15" s="28" t="s">
        <v>2250</v>
      </c>
      <c r="C15" s="31"/>
      <c r="D15" s="212"/>
      <c r="E15" s="212"/>
      <c r="F15" s="212"/>
      <c r="G15" s="212"/>
      <c r="H15" s="213"/>
    </row>
    <row r="16" spans="1:18" x14ac:dyDescent="0.25">
      <c r="A16" s="28" t="s">
        <v>2500</v>
      </c>
      <c r="B16" s="28" t="s">
        <v>2250</v>
      </c>
      <c r="C16" s="31"/>
      <c r="D16" s="212"/>
      <c r="E16" s="212"/>
      <c r="F16" s="212"/>
      <c r="G16" s="212"/>
      <c r="H16" s="213"/>
    </row>
    <row r="17" spans="1:8" x14ac:dyDescent="0.25">
      <c r="A17" s="28" t="s">
        <v>2501</v>
      </c>
      <c r="B17" s="28" t="s">
        <v>2250</v>
      </c>
      <c r="C17" s="31"/>
      <c r="D17" s="212"/>
      <c r="E17" s="212"/>
      <c r="F17" s="212"/>
      <c r="G17" s="212"/>
      <c r="H17" s="213"/>
    </row>
    <row r="18" spans="1:8" x14ac:dyDescent="0.25">
      <c r="A18" s="28" t="s">
        <v>2502</v>
      </c>
      <c r="B18" s="28" t="s">
        <v>2250</v>
      </c>
      <c r="C18" s="31"/>
      <c r="D18" s="212"/>
      <c r="E18" s="212"/>
      <c r="F18" s="212"/>
      <c r="G18" s="212"/>
      <c r="H18" s="213"/>
    </row>
    <row r="19" spans="1:8" x14ac:dyDescent="0.25">
      <c r="A19" s="28" t="s">
        <v>2503</v>
      </c>
      <c r="B19" s="28" t="s">
        <v>2250</v>
      </c>
      <c r="C19" s="31"/>
      <c r="D19" s="212"/>
      <c r="E19" s="212"/>
      <c r="F19" s="212"/>
      <c r="G19" s="212"/>
      <c r="H19" s="213"/>
    </row>
    <row r="20" spans="1:8" x14ac:dyDescent="0.25">
      <c r="A20" s="28" t="s">
        <v>2504</v>
      </c>
      <c r="B20" s="28" t="s">
        <v>2250</v>
      </c>
      <c r="C20" s="31"/>
      <c r="D20" s="212"/>
      <c r="E20" s="212"/>
      <c r="F20" s="212"/>
      <c r="G20" s="212"/>
      <c r="H20" s="213"/>
    </row>
    <row r="21" spans="1:8" x14ac:dyDescent="0.25">
      <c r="A21" s="28" t="s">
        <v>2505</v>
      </c>
      <c r="B21" s="28" t="s">
        <v>2250</v>
      </c>
      <c r="C21" s="31"/>
      <c r="D21" s="212"/>
      <c r="E21" s="212"/>
      <c r="F21" s="212"/>
      <c r="G21" s="212"/>
      <c r="H21" s="213"/>
    </row>
    <row r="22" spans="1:8" x14ac:dyDescent="0.25">
      <c r="A22" s="28" t="s">
        <v>2506</v>
      </c>
      <c r="B22" s="28" t="s">
        <v>2250</v>
      </c>
      <c r="C22" s="31"/>
      <c r="D22" s="212"/>
      <c r="E22" s="212"/>
      <c r="F22" s="212"/>
      <c r="G22" s="212"/>
      <c r="H22" s="213"/>
    </row>
    <row r="23" spans="1:8" x14ac:dyDescent="0.25">
      <c r="A23" s="28" t="s">
        <v>2507</v>
      </c>
      <c r="B23" s="28" t="s">
        <v>2250</v>
      </c>
      <c r="C23" s="31"/>
      <c r="D23" s="212"/>
      <c r="E23" s="212"/>
      <c r="F23" s="212"/>
      <c r="G23" s="212"/>
      <c r="H23" s="213"/>
    </row>
    <row r="24" spans="1:8" x14ac:dyDescent="0.25">
      <c r="A24" s="28" t="s">
        <v>2508</v>
      </c>
      <c r="B24" s="28" t="s">
        <v>2250</v>
      </c>
      <c r="C24" s="31"/>
      <c r="D24" s="212"/>
      <c r="E24" s="212"/>
      <c r="F24" s="212"/>
      <c r="G24" s="212"/>
      <c r="H24" s="213"/>
    </row>
    <row r="25" spans="1:8" x14ac:dyDescent="0.25">
      <c r="A25" s="28" t="s">
        <v>2509</v>
      </c>
      <c r="B25" s="28" t="s">
        <v>2250</v>
      </c>
      <c r="C25" s="31"/>
      <c r="D25" s="212"/>
      <c r="E25" s="212"/>
      <c r="F25" s="212"/>
      <c r="G25" s="212"/>
      <c r="H25" s="213"/>
    </row>
    <row r="26" spans="1:8" x14ac:dyDescent="0.25">
      <c r="A26" s="28" t="s">
        <v>2510</v>
      </c>
      <c r="B26" s="28" t="s">
        <v>2250</v>
      </c>
      <c r="C26" s="31"/>
      <c r="D26" s="212"/>
      <c r="E26" s="212"/>
      <c r="F26" s="212"/>
      <c r="G26" s="212"/>
      <c r="H26" s="213"/>
    </row>
    <row r="27" spans="1:8" x14ac:dyDescent="0.25">
      <c r="A27" s="28" t="s">
        <v>2511</v>
      </c>
      <c r="B27" s="28" t="s">
        <v>2250</v>
      </c>
      <c r="C27" s="31"/>
      <c r="D27" s="212"/>
      <c r="E27" s="212"/>
      <c r="F27" s="212"/>
      <c r="G27" s="212"/>
      <c r="H27" s="213"/>
    </row>
    <row r="28" spans="1:8" x14ac:dyDescent="0.25">
      <c r="A28" s="28" t="s">
        <v>2512</v>
      </c>
      <c r="B28" s="28" t="s">
        <v>2250</v>
      </c>
      <c r="C28" s="31"/>
      <c r="D28" s="212"/>
      <c r="E28" s="212"/>
      <c r="F28" s="212"/>
      <c r="G28" s="212"/>
      <c r="H28" s="213"/>
    </row>
    <row r="29" spans="1:8" x14ac:dyDescent="0.25">
      <c r="A29" s="28" t="s">
        <v>2513</v>
      </c>
      <c r="B29" s="28" t="s">
        <v>2250</v>
      </c>
      <c r="C29" s="31"/>
      <c r="D29" s="212"/>
      <c r="E29" s="212"/>
      <c r="F29" s="212"/>
      <c r="G29" s="212"/>
      <c r="H29" s="213"/>
    </row>
    <row r="30" spans="1:8" x14ac:dyDescent="0.25">
      <c r="A30" s="28" t="s">
        <v>2514</v>
      </c>
      <c r="B30" s="28" t="s">
        <v>2250</v>
      </c>
      <c r="C30" s="31"/>
      <c r="D30" s="212"/>
      <c r="E30" s="212"/>
      <c r="F30" s="212"/>
      <c r="G30" s="212"/>
      <c r="H30" s="213"/>
    </row>
    <row r="31" spans="1:8" x14ac:dyDescent="0.25">
      <c r="A31" s="28" t="s">
        <v>2515</v>
      </c>
      <c r="B31" s="28" t="s">
        <v>2250</v>
      </c>
      <c r="C31" s="31"/>
      <c r="D31" s="212"/>
      <c r="E31" s="212"/>
      <c r="F31" s="212"/>
      <c r="G31" s="212"/>
      <c r="H31" s="213"/>
    </row>
    <row r="32" spans="1:8" x14ac:dyDescent="0.25">
      <c r="A32" s="28" t="s">
        <v>2516</v>
      </c>
      <c r="B32" s="28" t="s">
        <v>2250</v>
      </c>
      <c r="C32" s="31"/>
      <c r="D32" s="212"/>
      <c r="E32" s="212"/>
      <c r="F32" s="212"/>
      <c r="G32" s="212"/>
      <c r="H32" s="213"/>
    </row>
    <row r="33" spans="1:8" x14ac:dyDescent="0.25">
      <c r="A33" s="28" t="s">
        <v>2517</v>
      </c>
      <c r="B33" s="28" t="s">
        <v>2250</v>
      </c>
      <c r="C33" s="31"/>
      <c r="D33" s="212"/>
      <c r="E33" s="212"/>
      <c r="F33" s="212"/>
      <c r="G33" s="212"/>
      <c r="H33" s="213"/>
    </row>
    <row r="34" spans="1:8" x14ac:dyDescent="0.25">
      <c r="A34" s="28" t="s">
        <v>2518</v>
      </c>
      <c r="B34" s="28" t="s">
        <v>2250</v>
      </c>
      <c r="C34" s="31"/>
      <c r="D34" s="212"/>
      <c r="E34" s="212"/>
      <c r="F34" s="212"/>
      <c r="G34" s="212"/>
      <c r="H34" s="213"/>
    </row>
    <row r="35" spans="1:8" x14ac:dyDescent="0.25">
      <c r="A35" s="28" t="s">
        <v>2519</v>
      </c>
      <c r="B35" s="28" t="s">
        <v>2250</v>
      </c>
      <c r="C35" s="31"/>
      <c r="D35" s="212"/>
      <c r="E35" s="212"/>
      <c r="F35" s="212"/>
      <c r="G35" s="212"/>
      <c r="H35" s="213"/>
    </row>
    <row r="36" spans="1:8" x14ac:dyDescent="0.25">
      <c r="A36" s="28" t="s">
        <v>2520</v>
      </c>
      <c r="B36" s="28" t="s">
        <v>2250</v>
      </c>
      <c r="C36" s="31"/>
      <c r="D36" s="212"/>
      <c r="E36" s="212"/>
      <c r="F36" s="212"/>
      <c r="G36" s="212"/>
      <c r="H36" s="213"/>
    </row>
    <row r="37" spans="1:8" x14ac:dyDescent="0.25">
      <c r="A37" s="28" t="s">
        <v>2521</v>
      </c>
      <c r="B37" s="28" t="s">
        <v>2250</v>
      </c>
      <c r="C37" s="31"/>
      <c r="D37" s="212"/>
      <c r="E37" s="212"/>
      <c r="F37" s="212"/>
      <c r="G37" s="212"/>
      <c r="H37" s="213"/>
    </row>
    <row r="38" spans="1:8" x14ac:dyDescent="0.25">
      <c r="A38" s="28" t="s">
        <v>2522</v>
      </c>
      <c r="B38" s="28" t="s">
        <v>2250</v>
      </c>
      <c r="C38" s="31"/>
      <c r="D38" s="212"/>
      <c r="E38" s="212"/>
      <c r="F38" s="212"/>
      <c r="G38" s="212"/>
      <c r="H38" s="213"/>
    </row>
    <row r="39" spans="1:8" x14ac:dyDescent="0.25">
      <c r="A39" s="28" t="s">
        <v>2523</v>
      </c>
      <c r="B39" s="28" t="s">
        <v>2250</v>
      </c>
      <c r="C39" s="31"/>
      <c r="D39" s="212"/>
      <c r="E39" s="212"/>
      <c r="F39" s="212"/>
      <c r="G39" s="212"/>
      <c r="H39" s="213"/>
    </row>
    <row r="40" spans="1:8" x14ac:dyDescent="0.25">
      <c r="A40" s="28" t="s">
        <v>2524</v>
      </c>
      <c r="B40" s="28" t="s">
        <v>2250</v>
      </c>
      <c r="C40" s="31"/>
      <c r="D40" s="212"/>
      <c r="E40" s="212"/>
      <c r="F40" s="212"/>
      <c r="G40" s="212"/>
      <c r="H40" s="213"/>
    </row>
    <row r="41" spans="1:8" x14ac:dyDescent="0.25">
      <c r="A41" s="28" t="s">
        <v>2525</v>
      </c>
      <c r="B41" s="28" t="s">
        <v>2250</v>
      </c>
      <c r="C41" s="31"/>
      <c r="D41" s="212"/>
      <c r="E41" s="212"/>
      <c r="F41" s="212"/>
      <c r="G41" s="212"/>
      <c r="H41" s="213"/>
    </row>
    <row r="42" spans="1:8" x14ac:dyDescent="0.25">
      <c r="A42" s="28" t="s">
        <v>2526</v>
      </c>
      <c r="B42" s="28" t="s">
        <v>2250</v>
      </c>
      <c r="C42" s="31"/>
      <c r="D42" s="212"/>
      <c r="E42" s="212"/>
      <c r="F42" s="212"/>
      <c r="G42" s="212"/>
      <c r="H42" s="213"/>
    </row>
    <row r="43" spans="1:8" x14ac:dyDescent="0.25">
      <c r="A43" s="28" t="s">
        <v>2527</v>
      </c>
      <c r="B43" s="28" t="s">
        <v>2250</v>
      </c>
      <c r="C43" s="31"/>
      <c r="D43" s="212"/>
      <c r="E43" s="212"/>
      <c r="F43" s="212"/>
      <c r="G43" s="212"/>
      <c r="H43" s="213"/>
    </row>
    <row r="44" spans="1:8" x14ac:dyDescent="0.25">
      <c r="A44" s="28" t="s">
        <v>3330</v>
      </c>
      <c r="B44" s="28" t="s">
        <v>2250</v>
      </c>
      <c r="C44" s="31"/>
      <c r="D44" s="212"/>
      <c r="E44" s="212"/>
      <c r="F44" s="212"/>
      <c r="G44" s="212"/>
      <c r="H44" s="213"/>
    </row>
    <row r="45" spans="1:8" x14ac:dyDescent="0.25">
      <c r="A45" s="28" t="s">
        <v>2528</v>
      </c>
      <c r="B45" s="28" t="s">
        <v>2250</v>
      </c>
      <c r="C45" s="31"/>
      <c r="D45" s="212"/>
      <c r="E45" s="212"/>
      <c r="F45" s="212"/>
      <c r="G45" s="212"/>
      <c r="H45" s="213"/>
    </row>
    <row r="46" spans="1:8" x14ac:dyDescent="0.25">
      <c r="A46" s="28" t="s">
        <v>2529</v>
      </c>
      <c r="B46" s="28" t="s">
        <v>2250</v>
      </c>
      <c r="C46" s="31"/>
      <c r="D46" s="212"/>
      <c r="E46" s="212"/>
      <c r="F46" s="212"/>
      <c r="G46" s="212"/>
      <c r="H46" s="213"/>
    </row>
    <row r="47" spans="1:8" x14ac:dyDescent="0.25">
      <c r="A47" s="28" t="s">
        <v>2530</v>
      </c>
      <c r="B47" s="28" t="s">
        <v>2250</v>
      </c>
      <c r="C47" s="31"/>
      <c r="D47" s="212"/>
      <c r="E47" s="212"/>
      <c r="F47" s="212"/>
      <c r="G47" s="212"/>
      <c r="H47" s="213"/>
    </row>
    <row r="48" spans="1:8" x14ac:dyDescent="0.25">
      <c r="A48" s="28" t="s">
        <v>2531</v>
      </c>
      <c r="B48" s="28" t="s">
        <v>2250</v>
      </c>
      <c r="C48" s="31"/>
      <c r="D48" s="212"/>
      <c r="E48" s="212"/>
      <c r="F48" s="212"/>
      <c r="G48" s="212"/>
      <c r="H48" s="213"/>
    </row>
    <row r="49" spans="1:8" x14ac:dyDescent="0.25">
      <c r="A49" s="28" t="s">
        <v>2532</v>
      </c>
      <c r="B49" s="28" t="s">
        <v>2250</v>
      </c>
      <c r="C49" s="31"/>
      <c r="D49" s="212"/>
      <c r="E49" s="212"/>
      <c r="F49" s="212"/>
      <c r="G49" s="212"/>
      <c r="H49" s="213"/>
    </row>
    <row r="50" spans="1:8" x14ac:dyDescent="0.25">
      <c r="A50" s="28" t="s">
        <v>2533</v>
      </c>
      <c r="B50" s="28" t="s">
        <v>2250</v>
      </c>
      <c r="C50" s="31"/>
      <c r="D50" s="212"/>
      <c r="E50" s="212"/>
      <c r="F50" s="212"/>
      <c r="G50" s="212"/>
      <c r="H50" s="213"/>
    </row>
    <row r="51" spans="1:8" x14ac:dyDescent="0.25">
      <c r="A51" s="28" t="s">
        <v>2534</v>
      </c>
      <c r="B51" s="28" t="s">
        <v>2250</v>
      </c>
      <c r="C51" s="31"/>
      <c r="D51" s="212"/>
      <c r="E51" s="212"/>
      <c r="F51" s="212"/>
      <c r="G51" s="212"/>
      <c r="H51" s="213"/>
    </row>
    <row r="52" spans="1:8" x14ac:dyDescent="0.25">
      <c r="A52" s="28" t="s">
        <v>2535</v>
      </c>
      <c r="B52" s="28" t="s">
        <v>2250</v>
      </c>
      <c r="C52" s="31"/>
      <c r="D52" s="212"/>
      <c r="E52" s="212"/>
      <c r="F52" s="212"/>
      <c r="G52" s="212"/>
      <c r="H52" s="213"/>
    </row>
    <row r="53" spans="1:8" x14ac:dyDescent="0.25">
      <c r="A53" s="28" t="s">
        <v>2536</v>
      </c>
      <c r="B53" s="28" t="s">
        <v>2250</v>
      </c>
      <c r="C53" s="31"/>
      <c r="D53" s="212"/>
      <c r="E53" s="212"/>
      <c r="F53" s="212"/>
      <c r="G53" s="212"/>
      <c r="H53" s="213"/>
    </row>
    <row r="54" spans="1:8" x14ac:dyDescent="0.25">
      <c r="A54" s="28" t="s">
        <v>2537</v>
      </c>
      <c r="B54" s="28" t="s">
        <v>2250</v>
      </c>
      <c r="C54" s="31"/>
      <c r="D54" s="212"/>
      <c r="E54" s="212"/>
      <c r="F54" s="212"/>
      <c r="G54" s="212"/>
      <c r="H54" s="213"/>
    </row>
    <row r="55" spans="1:8" x14ac:dyDescent="0.25">
      <c r="A55" s="28" t="s">
        <v>2538</v>
      </c>
      <c r="B55" s="28" t="s">
        <v>2250</v>
      </c>
      <c r="C55" s="31"/>
      <c r="D55" s="212"/>
      <c r="E55" s="212"/>
      <c r="F55" s="212"/>
      <c r="G55" s="212"/>
      <c r="H55" s="213"/>
    </row>
    <row r="56" spans="1:8" x14ac:dyDescent="0.25">
      <c r="A56" s="28" t="s">
        <v>2539</v>
      </c>
      <c r="B56" s="28" t="s">
        <v>2250</v>
      </c>
      <c r="C56" s="31"/>
      <c r="D56" s="212"/>
      <c r="E56" s="212"/>
      <c r="F56" s="212"/>
      <c r="G56" s="212"/>
      <c r="H56" s="213"/>
    </row>
    <row r="57" spans="1:8" x14ac:dyDescent="0.25">
      <c r="A57" s="28" t="s">
        <v>2540</v>
      </c>
      <c r="B57" s="28" t="s">
        <v>2250</v>
      </c>
      <c r="C57" s="31"/>
      <c r="D57" s="212"/>
      <c r="E57" s="212"/>
      <c r="F57" s="212"/>
      <c r="G57" s="212"/>
      <c r="H57" s="213"/>
    </row>
    <row r="58" spans="1:8" x14ac:dyDescent="0.25">
      <c r="A58" s="28" t="s">
        <v>2541</v>
      </c>
      <c r="B58" s="28" t="s">
        <v>2250</v>
      </c>
      <c r="C58" s="31"/>
      <c r="D58" s="212"/>
      <c r="E58" s="212"/>
      <c r="F58" s="212"/>
      <c r="G58" s="212"/>
      <c r="H58" s="213"/>
    </row>
    <row r="59" spans="1:8" x14ac:dyDescent="0.25">
      <c r="A59" s="28" t="s">
        <v>2542</v>
      </c>
      <c r="B59" s="28" t="s">
        <v>2250</v>
      </c>
      <c r="C59" s="31"/>
      <c r="D59" s="212"/>
      <c r="E59" s="212"/>
      <c r="F59" s="212"/>
      <c r="G59" s="212"/>
      <c r="H59" s="213"/>
    </row>
    <row r="60" spans="1:8" x14ac:dyDescent="0.25">
      <c r="A60" s="28" t="s">
        <v>2543</v>
      </c>
      <c r="B60" s="28" t="s">
        <v>2250</v>
      </c>
      <c r="C60" s="31"/>
      <c r="D60" s="212"/>
      <c r="E60" s="212"/>
      <c r="F60" s="212"/>
      <c r="G60" s="212"/>
      <c r="H60" s="213"/>
    </row>
    <row r="61" spans="1:8" x14ac:dyDescent="0.25">
      <c r="A61" s="28" t="s">
        <v>2544</v>
      </c>
      <c r="B61" s="28" t="s">
        <v>2250</v>
      </c>
      <c r="C61" s="31"/>
      <c r="D61" s="212"/>
      <c r="E61" s="212"/>
      <c r="F61" s="212"/>
      <c r="G61" s="212"/>
      <c r="H61" s="213"/>
    </row>
    <row r="62" spans="1:8" x14ac:dyDescent="0.25">
      <c r="A62" s="28" t="s">
        <v>2545</v>
      </c>
      <c r="B62" s="28" t="s">
        <v>2250</v>
      </c>
      <c r="C62" s="31"/>
      <c r="D62" s="212"/>
      <c r="E62" s="212"/>
      <c r="F62" s="212"/>
      <c r="G62" s="212"/>
      <c r="H62" s="213"/>
    </row>
    <row r="63" spans="1:8" x14ac:dyDescent="0.25">
      <c r="A63" s="28" t="s">
        <v>2546</v>
      </c>
      <c r="B63" s="28" t="s">
        <v>2250</v>
      </c>
      <c r="C63" s="31"/>
      <c r="D63" s="212"/>
      <c r="E63" s="212"/>
      <c r="F63" s="212"/>
      <c r="G63" s="212"/>
      <c r="H63" s="213"/>
    </row>
    <row r="64" spans="1:8" x14ac:dyDescent="0.25">
      <c r="A64" s="28" t="s">
        <v>2547</v>
      </c>
      <c r="B64" s="28" t="s">
        <v>2250</v>
      </c>
      <c r="C64" s="31"/>
      <c r="D64" s="212"/>
      <c r="E64" s="212"/>
      <c r="F64" s="212"/>
      <c r="G64" s="212"/>
      <c r="H64" s="213"/>
    </row>
    <row r="65" spans="1:8" x14ac:dyDescent="0.25">
      <c r="A65" s="28" t="s">
        <v>2548</v>
      </c>
      <c r="B65" s="28" t="s">
        <v>2250</v>
      </c>
      <c r="C65" s="31"/>
      <c r="D65" s="212"/>
      <c r="E65" s="212"/>
      <c r="F65" s="212"/>
      <c r="G65" s="212"/>
      <c r="H65" s="213"/>
    </row>
    <row r="66" spans="1:8" x14ac:dyDescent="0.25">
      <c r="A66" s="28" t="s">
        <v>2549</v>
      </c>
      <c r="B66" s="28" t="s">
        <v>2250</v>
      </c>
      <c r="C66" s="31"/>
      <c r="D66" s="212"/>
      <c r="E66" s="212"/>
      <c r="F66" s="212"/>
      <c r="G66" s="212"/>
      <c r="H66" s="213"/>
    </row>
    <row r="67" spans="1:8" x14ac:dyDescent="0.25">
      <c r="A67" s="28" t="s">
        <v>2550</v>
      </c>
      <c r="B67" s="28" t="s">
        <v>2250</v>
      </c>
      <c r="C67" s="31"/>
      <c r="D67" s="212"/>
      <c r="E67" s="212"/>
      <c r="F67" s="212"/>
      <c r="G67" s="212"/>
      <c r="H67" s="213"/>
    </row>
    <row r="68" spans="1:8" x14ac:dyDescent="0.25">
      <c r="A68" s="28" t="s">
        <v>3331</v>
      </c>
      <c r="B68" s="28" t="s">
        <v>2250</v>
      </c>
      <c r="C68" s="31"/>
      <c r="D68" s="212"/>
      <c r="E68" s="212"/>
      <c r="F68" s="212"/>
      <c r="G68" s="212"/>
      <c r="H68" s="213"/>
    </row>
    <row r="69" spans="1:8" x14ac:dyDescent="0.25">
      <c r="A69" s="28" t="s">
        <v>2551</v>
      </c>
      <c r="B69" s="28" t="s">
        <v>2250</v>
      </c>
      <c r="C69" s="31"/>
      <c r="D69" s="212"/>
      <c r="E69" s="212"/>
      <c r="F69" s="212"/>
      <c r="G69" s="212"/>
      <c r="H69" s="213"/>
    </row>
    <row r="70" spans="1:8" x14ac:dyDescent="0.25">
      <c r="A70" s="28" t="s">
        <v>2552</v>
      </c>
      <c r="B70" s="28" t="s">
        <v>2250</v>
      </c>
      <c r="C70" s="31"/>
      <c r="D70" s="212"/>
      <c r="E70" s="212"/>
      <c r="F70" s="212"/>
      <c r="G70" s="212"/>
      <c r="H70" s="213"/>
    </row>
    <row r="71" spans="1:8" x14ac:dyDescent="0.25">
      <c r="A71" s="28" t="s">
        <v>3340</v>
      </c>
      <c r="B71" s="28" t="s">
        <v>2250</v>
      </c>
      <c r="C71" s="31"/>
      <c r="D71" s="212"/>
      <c r="E71" s="212"/>
      <c r="F71" s="212"/>
      <c r="G71" s="212"/>
      <c r="H71" s="213"/>
    </row>
    <row r="72" spans="1:8" x14ac:dyDescent="0.25">
      <c r="A72" s="28" t="s">
        <v>3341</v>
      </c>
      <c r="B72" s="28" t="s">
        <v>2250</v>
      </c>
      <c r="C72" s="31"/>
      <c r="D72" s="212"/>
      <c r="E72" s="212"/>
      <c r="F72" s="212"/>
      <c r="G72" s="212"/>
      <c r="H72" s="213"/>
    </row>
    <row r="73" spans="1:8" x14ac:dyDescent="0.25">
      <c r="A73" s="28" t="s">
        <v>3342</v>
      </c>
      <c r="B73" s="28" t="s">
        <v>2250</v>
      </c>
      <c r="C73" s="31"/>
      <c r="D73" s="212"/>
      <c r="E73" s="212"/>
      <c r="F73" s="212"/>
      <c r="G73" s="212"/>
      <c r="H73" s="213"/>
    </row>
    <row r="74" spans="1:8" x14ac:dyDescent="0.25">
      <c r="A74" s="28" t="s">
        <v>3343</v>
      </c>
      <c r="B74" s="28" t="s">
        <v>2250</v>
      </c>
      <c r="C74" s="31"/>
      <c r="D74" s="212"/>
      <c r="E74" s="212"/>
      <c r="F74" s="212"/>
      <c r="G74" s="212"/>
      <c r="H74" s="213"/>
    </row>
    <row r="75" spans="1:8" x14ac:dyDescent="0.25">
      <c r="A75" s="28" t="s">
        <v>3344</v>
      </c>
      <c r="B75" s="28" t="s">
        <v>2250</v>
      </c>
      <c r="C75" s="31"/>
      <c r="D75" s="212"/>
      <c r="E75" s="212"/>
      <c r="F75" s="212"/>
      <c r="G75" s="212"/>
      <c r="H75" s="213"/>
    </row>
    <row r="76" spans="1:8" x14ac:dyDescent="0.25">
      <c r="A76" s="28" t="s">
        <v>3345</v>
      </c>
      <c r="B76" s="28" t="s">
        <v>2250</v>
      </c>
      <c r="C76" s="31"/>
      <c r="D76" s="212"/>
      <c r="E76" s="212"/>
      <c r="F76" s="212"/>
      <c r="G76" s="212"/>
      <c r="H76" s="213"/>
    </row>
    <row r="77" spans="1:8" x14ac:dyDescent="0.25">
      <c r="A77" s="28" t="s">
        <v>3346</v>
      </c>
      <c r="B77" s="28" t="s">
        <v>2250</v>
      </c>
      <c r="C77" s="31"/>
      <c r="D77" s="212"/>
      <c r="E77" s="212"/>
      <c r="F77" s="212"/>
      <c r="G77" s="212"/>
      <c r="H77" s="213"/>
    </row>
    <row r="78" spans="1:8" x14ac:dyDescent="0.25">
      <c r="A78" s="28" t="s">
        <v>3347</v>
      </c>
      <c r="B78" s="28" t="s">
        <v>2250</v>
      </c>
      <c r="C78" s="31"/>
      <c r="D78" s="212"/>
      <c r="E78" s="212"/>
      <c r="F78" s="212"/>
      <c r="G78" s="212"/>
      <c r="H78" s="213"/>
    </row>
    <row r="79" spans="1:8" x14ac:dyDescent="0.25">
      <c r="A79" s="28" t="s">
        <v>3348</v>
      </c>
      <c r="B79" s="28" t="s">
        <v>2250</v>
      </c>
      <c r="C79" s="31"/>
      <c r="D79" s="212"/>
      <c r="E79" s="212"/>
      <c r="F79" s="212"/>
      <c r="G79" s="212"/>
      <c r="H79" s="213"/>
    </row>
    <row r="80" spans="1:8" x14ac:dyDescent="0.25">
      <c r="A80" s="28" t="s">
        <v>3349</v>
      </c>
      <c r="B80" s="28" t="s">
        <v>2250</v>
      </c>
      <c r="C80" s="31"/>
      <c r="D80" s="212"/>
      <c r="E80" s="212"/>
      <c r="F80" s="212"/>
      <c r="G80" s="212"/>
      <c r="H80" s="213"/>
    </row>
    <row r="81" spans="1:8" x14ac:dyDescent="0.25">
      <c r="A81" s="28" t="s">
        <v>3350</v>
      </c>
      <c r="B81" s="28" t="s">
        <v>2250</v>
      </c>
      <c r="C81" s="31"/>
      <c r="D81" s="212"/>
      <c r="E81" s="212"/>
      <c r="F81" s="212"/>
      <c r="G81" s="212"/>
      <c r="H81" s="213"/>
    </row>
    <row r="82" spans="1:8" x14ac:dyDescent="0.25">
      <c r="A82" s="28" t="s">
        <v>3351</v>
      </c>
      <c r="B82" s="28" t="s">
        <v>2250</v>
      </c>
      <c r="C82" s="31"/>
      <c r="D82" s="212"/>
      <c r="E82" s="212"/>
      <c r="F82" s="212"/>
      <c r="G82" s="212"/>
      <c r="H82" s="213"/>
    </row>
    <row r="83" spans="1:8" x14ac:dyDescent="0.25">
      <c r="A83" s="28" t="s">
        <v>3352</v>
      </c>
      <c r="B83" s="28" t="s">
        <v>2250</v>
      </c>
      <c r="C83" s="31"/>
      <c r="D83" s="212"/>
      <c r="E83" s="212"/>
      <c r="F83" s="212"/>
      <c r="G83" s="212"/>
      <c r="H83" s="213"/>
    </row>
    <row r="84" spans="1:8" x14ac:dyDescent="0.25">
      <c r="A84" s="28" t="s">
        <v>3353</v>
      </c>
      <c r="B84" s="28" t="s">
        <v>2250</v>
      </c>
      <c r="C84" s="31"/>
      <c r="D84" s="212"/>
      <c r="E84" s="212"/>
      <c r="F84" s="212"/>
      <c r="G84" s="212"/>
      <c r="H84" s="213"/>
    </row>
    <row r="85" spans="1:8" x14ac:dyDescent="0.25">
      <c r="A85" s="28" t="s">
        <v>3354</v>
      </c>
      <c r="B85" s="28" t="s">
        <v>2250</v>
      </c>
      <c r="C85" s="31"/>
      <c r="D85" s="212"/>
      <c r="E85" s="212"/>
      <c r="F85" s="212"/>
      <c r="G85" s="212"/>
      <c r="H85" s="213"/>
    </row>
    <row r="86" spans="1:8" x14ac:dyDescent="0.25">
      <c r="A86" s="28" t="s">
        <v>3355</v>
      </c>
      <c r="B86" s="28" t="s">
        <v>2250</v>
      </c>
      <c r="C86" s="31"/>
      <c r="D86" s="212"/>
      <c r="E86" s="212"/>
      <c r="F86" s="212"/>
      <c r="G86" s="212"/>
      <c r="H86" s="213"/>
    </row>
    <row r="87" spans="1:8" x14ac:dyDescent="0.25">
      <c r="A87" s="28" t="s">
        <v>3356</v>
      </c>
      <c r="B87" s="28" t="s">
        <v>2250</v>
      </c>
      <c r="C87" s="31"/>
      <c r="D87" s="212"/>
      <c r="E87" s="212"/>
      <c r="F87" s="212"/>
      <c r="G87" s="212"/>
      <c r="H87" s="213"/>
    </row>
    <row r="88" spans="1:8" x14ac:dyDescent="0.25">
      <c r="A88" s="28" t="s">
        <v>3357</v>
      </c>
      <c r="B88" s="28" t="s">
        <v>2250</v>
      </c>
      <c r="C88" s="31"/>
      <c r="D88" s="212"/>
      <c r="E88" s="212"/>
      <c r="F88" s="212"/>
      <c r="G88" s="212"/>
      <c r="H88" s="213"/>
    </row>
    <row r="89" spans="1:8" x14ac:dyDescent="0.25">
      <c r="A89" s="28" t="s">
        <v>3358</v>
      </c>
      <c r="B89" s="28" t="s">
        <v>2250</v>
      </c>
      <c r="C89" s="31"/>
      <c r="D89" s="212"/>
      <c r="E89" s="212"/>
      <c r="F89" s="212"/>
      <c r="G89" s="212"/>
      <c r="H89" s="213"/>
    </row>
    <row r="90" spans="1:8" x14ac:dyDescent="0.25">
      <c r="A90" s="28" t="s">
        <v>3359</v>
      </c>
      <c r="B90" s="28" t="s">
        <v>2250</v>
      </c>
      <c r="C90" s="31"/>
      <c r="D90" s="212"/>
      <c r="E90" s="212"/>
      <c r="F90" s="212"/>
      <c r="G90" s="212"/>
      <c r="H90" s="213"/>
    </row>
    <row r="91" spans="1:8" x14ac:dyDescent="0.25">
      <c r="A91" s="28" t="s">
        <v>3360</v>
      </c>
      <c r="B91" s="28" t="s">
        <v>2250</v>
      </c>
      <c r="C91" s="31"/>
      <c r="D91" s="212"/>
      <c r="E91" s="212"/>
      <c r="F91" s="212"/>
      <c r="G91" s="212"/>
      <c r="H91" s="213"/>
    </row>
    <row r="92" spans="1:8" x14ac:dyDescent="0.25">
      <c r="A92" s="28" t="s">
        <v>3361</v>
      </c>
      <c r="B92" s="28" t="s">
        <v>2250</v>
      </c>
      <c r="C92" s="31"/>
      <c r="D92" s="212"/>
      <c r="E92" s="212"/>
      <c r="F92" s="212"/>
      <c r="G92" s="212"/>
      <c r="H92" s="213"/>
    </row>
    <row r="93" spans="1:8" x14ac:dyDescent="0.25">
      <c r="A93" s="28" t="s">
        <v>3362</v>
      </c>
      <c r="B93" s="28" t="s">
        <v>2250</v>
      </c>
      <c r="C93" s="31"/>
      <c r="D93" s="212"/>
      <c r="E93" s="212"/>
      <c r="F93" s="212"/>
      <c r="G93" s="212"/>
      <c r="H93" s="213"/>
    </row>
    <row r="94" spans="1:8" x14ac:dyDescent="0.25">
      <c r="A94" s="28" t="s">
        <v>3363</v>
      </c>
      <c r="B94" s="28" t="s">
        <v>2250</v>
      </c>
      <c r="C94" s="31"/>
      <c r="D94" s="212"/>
      <c r="E94" s="212"/>
      <c r="F94" s="212"/>
      <c r="G94" s="212"/>
      <c r="H94" s="213"/>
    </row>
    <row r="95" spans="1:8" x14ac:dyDescent="0.25">
      <c r="A95" s="28" t="s">
        <v>3364</v>
      </c>
      <c r="B95" s="28" t="s">
        <v>2250</v>
      </c>
      <c r="C95" s="31"/>
      <c r="D95" s="212"/>
      <c r="E95" s="212"/>
      <c r="F95" s="212"/>
      <c r="G95" s="212"/>
      <c r="H95" s="213"/>
    </row>
    <row r="96" spans="1:8" x14ac:dyDescent="0.25">
      <c r="A96" s="28" t="s">
        <v>3365</v>
      </c>
      <c r="B96" s="28" t="s">
        <v>2250</v>
      </c>
      <c r="C96" s="31"/>
      <c r="D96" s="212"/>
      <c r="E96" s="212"/>
      <c r="F96" s="212"/>
      <c r="G96" s="212"/>
      <c r="H96" s="213"/>
    </row>
    <row r="97" spans="1:8" x14ac:dyDescent="0.25">
      <c r="A97" s="28" t="s">
        <v>3366</v>
      </c>
      <c r="B97" s="28" t="s">
        <v>2250</v>
      </c>
      <c r="C97" s="31"/>
      <c r="D97" s="212"/>
      <c r="E97" s="212"/>
      <c r="F97" s="212"/>
      <c r="G97" s="212"/>
      <c r="H97" s="213"/>
    </row>
    <row r="98" spans="1:8" x14ac:dyDescent="0.25">
      <c r="A98" s="28" t="s">
        <v>3367</v>
      </c>
      <c r="B98" s="28" t="s">
        <v>2250</v>
      </c>
      <c r="C98" s="31"/>
      <c r="D98" s="212"/>
      <c r="E98" s="212"/>
      <c r="F98" s="212"/>
      <c r="G98" s="212"/>
      <c r="H98" s="213"/>
    </row>
    <row r="99" spans="1:8" x14ac:dyDescent="0.25">
      <c r="A99" s="28" t="s">
        <v>3368</v>
      </c>
      <c r="B99" s="28" t="s">
        <v>2250</v>
      </c>
      <c r="C99" s="31"/>
      <c r="D99" s="212"/>
      <c r="E99" s="212"/>
      <c r="F99" s="212"/>
      <c r="G99" s="212"/>
      <c r="H99" s="213"/>
    </row>
    <row r="100" spans="1:8" x14ac:dyDescent="0.25">
      <c r="A100" s="28" t="s">
        <v>3369</v>
      </c>
      <c r="B100" s="28" t="s">
        <v>2250</v>
      </c>
      <c r="C100" s="31"/>
      <c r="D100" s="212"/>
      <c r="E100" s="212"/>
      <c r="F100" s="212"/>
      <c r="G100" s="212"/>
      <c r="H100" s="213"/>
    </row>
    <row r="101" spans="1:8" x14ac:dyDescent="0.25">
      <c r="A101" s="28" t="s">
        <v>3370</v>
      </c>
      <c r="B101" s="28" t="s">
        <v>2250</v>
      </c>
      <c r="C101" s="31"/>
      <c r="D101" s="212"/>
      <c r="E101" s="212"/>
      <c r="F101" s="212"/>
      <c r="G101" s="212"/>
      <c r="H101" s="213"/>
    </row>
    <row r="102" spans="1:8" x14ac:dyDescent="0.25">
      <c r="A102" s="28" t="s">
        <v>3371</v>
      </c>
      <c r="B102" s="28" t="s">
        <v>2250</v>
      </c>
      <c r="C102" s="31"/>
      <c r="D102" s="212"/>
      <c r="E102" s="212"/>
      <c r="F102" s="212"/>
      <c r="G102" s="212"/>
      <c r="H102" s="213"/>
    </row>
    <row r="103" spans="1:8" x14ac:dyDescent="0.25">
      <c r="A103" s="28" t="s">
        <v>3372</v>
      </c>
      <c r="B103" s="28" t="s">
        <v>2250</v>
      </c>
      <c r="C103" s="31"/>
      <c r="D103" s="212"/>
      <c r="E103" s="212"/>
      <c r="F103" s="212"/>
      <c r="G103" s="212"/>
      <c r="H103" s="213"/>
    </row>
    <row r="104" spans="1:8" x14ac:dyDescent="0.25">
      <c r="A104" s="28" t="s">
        <v>3373</v>
      </c>
      <c r="B104" s="28" t="s">
        <v>2250</v>
      </c>
      <c r="C104" s="31"/>
      <c r="D104" s="212"/>
      <c r="E104" s="212"/>
      <c r="F104" s="212"/>
      <c r="G104" s="212"/>
      <c r="H104" s="213"/>
    </row>
    <row r="105" spans="1:8" x14ac:dyDescent="0.25">
      <c r="A105" s="28" t="s">
        <v>3374</v>
      </c>
      <c r="B105" s="28" t="s">
        <v>2250</v>
      </c>
      <c r="C105" s="31"/>
      <c r="D105" s="212"/>
      <c r="E105" s="212"/>
      <c r="F105" s="212"/>
      <c r="G105" s="212"/>
      <c r="H105" s="213"/>
    </row>
    <row r="106" spans="1:8" x14ac:dyDescent="0.25">
      <c r="A106" s="28" t="s">
        <v>3375</v>
      </c>
      <c r="B106" s="28" t="s">
        <v>2250</v>
      </c>
      <c r="C106" s="31"/>
      <c r="D106" s="212"/>
      <c r="E106" s="212"/>
      <c r="F106" s="212"/>
      <c r="G106" s="212"/>
      <c r="H106" s="213"/>
    </row>
    <row r="107" spans="1:8" x14ac:dyDescent="0.25">
      <c r="A107" s="28" t="s">
        <v>2553</v>
      </c>
      <c r="B107" s="28" t="s">
        <v>2250</v>
      </c>
      <c r="C107" s="31"/>
      <c r="D107" s="212"/>
      <c r="E107" s="212"/>
      <c r="F107" s="212"/>
      <c r="G107" s="212"/>
      <c r="H107" s="213"/>
    </row>
    <row r="108" spans="1:8" x14ac:dyDescent="0.25">
      <c r="A108" s="28" t="s">
        <v>2554</v>
      </c>
      <c r="B108" s="28" t="s">
        <v>2250</v>
      </c>
      <c r="C108" s="31"/>
      <c r="D108" s="212"/>
      <c r="E108" s="212"/>
      <c r="F108" s="212"/>
      <c r="G108" s="212"/>
      <c r="H108" s="213"/>
    </row>
    <row r="109" spans="1:8" x14ac:dyDescent="0.25">
      <c r="A109" s="28" t="s">
        <v>2555</v>
      </c>
      <c r="B109" s="28" t="s">
        <v>2250</v>
      </c>
      <c r="C109" s="31"/>
      <c r="D109" s="212"/>
      <c r="E109" s="212"/>
      <c r="F109" s="212"/>
      <c r="G109" s="212"/>
      <c r="H109" s="213"/>
    </row>
    <row r="110" spans="1:8" x14ac:dyDescent="0.25">
      <c r="A110" s="28" t="s">
        <v>2664</v>
      </c>
      <c r="B110" s="28" t="s">
        <v>2250</v>
      </c>
      <c r="C110" s="31"/>
      <c r="D110" s="212"/>
      <c r="E110" s="212"/>
      <c r="F110" s="212"/>
      <c r="G110" s="212"/>
      <c r="H110" s="213"/>
    </row>
    <row r="111" spans="1:8" x14ac:dyDescent="0.25">
      <c r="A111" s="28" t="s">
        <v>2556</v>
      </c>
      <c r="B111" s="28" t="s">
        <v>2250</v>
      </c>
      <c r="C111" s="31"/>
      <c r="D111" s="212"/>
      <c r="E111" s="212"/>
      <c r="F111" s="212"/>
      <c r="G111" s="212"/>
      <c r="H111" s="213"/>
    </row>
    <row r="112" spans="1:8" x14ac:dyDescent="0.25">
      <c r="A112" s="28" t="s">
        <v>2557</v>
      </c>
      <c r="B112" s="28" t="s">
        <v>2250</v>
      </c>
      <c r="C112" s="31"/>
      <c r="D112" s="212"/>
      <c r="E112" s="212"/>
      <c r="F112" s="212"/>
      <c r="G112" s="212"/>
      <c r="H112" s="213"/>
    </row>
    <row r="113" spans="1:8" x14ac:dyDescent="0.25">
      <c r="A113" s="28" t="s">
        <v>2558</v>
      </c>
      <c r="B113" s="28" t="s">
        <v>2250</v>
      </c>
      <c r="C113" s="31"/>
      <c r="D113" s="212"/>
      <c r="E113" s="212"/>
      <c r="F113" s="212"/>
      <c r="G113" s="212"/>
      <c r="H113" s="213"/>
    </row>
    <row r="114" spans="1:8" x14ac:dyDescent="0.25">
      <c r="A114" s="28" t="s">
        <v>2559</v>
      </c>
      <c r="B114" s="28" t="s">
        <v>2250</v>
      </c>
      <c r="C114" s="31"/>
      <c r="D114" s="212"/>
      <c r="E114" s="212"/>
      <c r="F114" s="212"/>
      <c r="G114" s="212"/>
      <c r="H114" s="213"/>
    </row>
    <row r="115" spans="1:8" x14ac:dyDescent="0.25">
      <c r="A115" s="28" t="s">
        <v>2560</v>
      </c>
      <c r="B115" s="28" t="s">
        <v>2250</v>
      </c>
      <c r="C115" s="31"/>
      <c r="D115" s="212"/>
      <c r="E115" s="212"/>
      <c r="F115" s="212"/>
      <c r="G115" s="212"/>
      <c r="H115" s="213"/>
    </row>
    <row r="116" spans="1:8" x14ac:dyDescent="0.25">
      <c r="A116" s="28" t="s">
        <v>2561</v>
      </c>
      <c r="B116" s="28" t="s">
        <v>2250</v>
      </c>
      <c r="C116" s="31"/>
      <c r="D116" s="212"/>
      <c r="E116" s="212"/>
      <c r="F116" s="212"/>
      <c r="G116" s="212"/>
      <c r="H116" s="213"/>
    </row>
    <row r="117" spans="1:8" x14ac:dyDescent="0.25">
      <c r="A117" s="28" t="s">
        <v>2562</v>
      </c>
      <c r="B117" s="28" t="s">
        <v>2250</v>
      </c>
      <c r="C117" s="31"/>
      <c r="D117" s="212"/>
      <c r="E117" s="212"/>
      <c r="F117" s="212"/>
      <c r="G117" s="212"/>
      <c r="H117" s="213"/>
    </row>
    <row r="118" spans="1:8" x14ac:dyDescent="0.25">
      <c r="A118" s="28" t="s">
        <v>2563</v>
      </c>
      <c r="B118" s="28" t="s">
        <v>2250</v>
      </c>
      <c r="C118" s="31"/>
      <c r="D118" s="212"/>
      <c r="E118" s="212"/>
      <c r="F118" s="212"/>
      <c r="G118" s="212"/>
      <c r="H118" s="213"/>
    </row>
    <row r="119" spans="1:8" x14ac:dyDescent="0.25">
      <c r="A119" s="28" t="s">
        <v>2564</v>
      </c>
      <c r="B119" s="28" t="s">
        <v>2250</v>
      </c>
      <c r="C119" s="31"/>
      <c r="D119" s="212"/>
      <c r="E119" s="212"/>
      <c r="F119" s="212"/>
      <c r="G119" s="212"/>
      <c r="H119" s="213"/>
    </row>
    <row r="120" spans="1:8" x14ac:dyDescent="0.25">
      <c r="A120" s="28" t="s">
        <v>2565</v>
      </c>
      <c r="B120" s="28" t="s">
        <v>2250</v>
      </c>
      <c r="C120" s="31"/>
      <c r="D120" s="212"/>
      <c r="E120" s="212"/>
      <c r="F120" s="212"/>
      <c r="G120" s="212"/>
      <c r="H120" s="213"/>
    </row>
    <row r="121" spans="1:8" x14ac:dyDescent="0.25">
      <c r="A121" s="28" t="s">
        <v>2566</v>
      </c>
      <c r="B121" s="28" t="s">
        <v>2250</v>
      </c>
      <c r="C121" s="31"/>
      <c r="D121" s="212"/>
      <c r="E121" s="212"/>
      <c r="F121" s="212"/>
      <c r="G121" s="212"/>
      <c r="H121" s="213"/>
    </row>
    <row r="122" spans="1:8" x14ac:dyDescent="0.25">
      <c r="A122" s="28" t="s">
        <v>2567</v>
      </c>
      <c r="B122" s="28" t="s">
        <v>2250</v>
      </c>
      <c r="C122" s="31"/>
      <c r="D122" s="212"/>
      <c r="E122" s="212"/>
      <c r="F122" s="212"/>
      <c r="G122" s="212"/>
      <c r="H122" s="213"/>
    </row>
    <row r="123" spans="1:8" x14ac:dyDescent="0.25">
      <c r="A123" s="28" t="s">
        <v>2568</v>
      </c>
      <c r="B123" s="28" t="s">
        <v>2250</v>
      </c>
      <c r="C123" s="31"/>
      <c r="D123" s="212"/>
      <c r="E123" s="212"/>
      <c r="F123" s="212"/>
      <c r="G123" s="212"/>
      <c r="H123" s="213"/>
    </row>
    <row r="124" spans="1:8" x14ac:dyDescent="0.25">
      <c r="A124" s="28" t="s">
        <v>2569</v>
      </c>
      <c r="B124" s="28" t="s">
        <v>2250</v>
      </c>
      <c r="C124" s="31"/>
      <c r="D124" s="212"/>
      <c r="E124" s="212"/>
      <c r="F124" s="212"/>
      <c r="G124" s="212"/>
      <c r="H124" s="213"/>
    </row>
    <row r="125" spans="1:8" x14ac:dyDescent="0.25">
      <c r="A125" s="28" t="s">
        <v>2570</v>
      </c>
      <c r="B125" s="28" t="s">
        <v>2250</v>
      </c>
      <c r="C125" s="31"/>
      <c r="D125" s="212"/>
      <c r="E125" s="212"/>
      <c r="F125" s="212"/>
      <c r="G125" s="212"/>
      <c r="H125" s="213"/>
    </row>
    <row r="126" spans="1:8" x14ac:dyDescent="0.25">
      <c r="A126" s="28" t="s">
        <v>2571</v>
      </c>
      <c r="B126" s="28" t="s">
        <v>2250</v>
      </c>
      <c r="C126" s="31"/>
      <c r="D126" s="212"/>
      <c r="E126" s="212"/>
      <c r="F126" s="212"/>
      <c r="G126" s="212"/>
      <c r="H126" s="213"/>
    </row>
    <row r="127" spans="1:8" x14ac:dyDescent="0.25">
      <c r="A127" s="28" t="s">
        <v>3385</v>
      </c>
      <c r="B127" s="28" t="s">
        <v>2250</v>
      </c>
      <c r="C127" s="31"/>
      <c r="D127" s="212"/>
      <c r="E127" s="212"/>
      <c r="F127" s="212"/>
      <c r="G127" s="212"/>
      <c r="H127" s="213"/>
    </row>
    <row r="128" spans="1:8" x14ac:dyDescent="0.25">
      <c r="A128" s="28" t="s">
        <v>3386</v>
      </c>
      <c r="B128" s="28" t="s">
        <v>2250</v>
      </c>
      <c r="C128" s="31"/>
      <c r="D128" s="212"/>
      <c r="E128" s="212"/>
      <c r="F128" s="212"/>
      <c r="G128" s="212"/>
      <c r="H128" s="213"/>
    </row>
    <row r="129" spans="1:8" x14ac:dyDescent="0.25">
      <c r="A129" s="28" t="s">
        <v>3387</v>
      </c>
      <c r="B129" s="28" t="s">
        <v>2250</v>
      </c>
      <c r="C129" s="31"/>
      <c r="D129" s="212"/>
      <c r="E129" s="212"/>
      <c r="F129" s="212"/>
      <c r="G129" s="212"/>
      <c r="H129" s="213"/>
    </row>
    <row r="130" spans="1:8" x14ac:dyDescent="0.25">
      <c r="A130" s="28" t="s">
        <v>3388</v>
      </c>
      <c r="B130" s="28" t="s">
        <v>2250</v>
      </c>
      <c r="C130" s="31"/>
      <c r="D130" s="212"/>
      <c r="E130" s="212"/>
      <c r="F130" s="212"/>
      <c r="G130" s="212"/>
      <c r="H130" s="213"/>
    </row>
    <row r="131" spans="1:8" x14ac:dyDescent="0.25">
      <c r="A131" s="28" t="s">
        <v>3389</v>
      </c>
      <c r="B131" s="28" t="s">
        <v>2250</v>
      </c>
      <c r="C131" s="31"/>
      <c r="D131" s="212"/>
      <c r="E131" s="212"/>
      <c r="F131" s="212"/>
      <c r="G131" s="212"/>
      <c r="H131" s="213"/>
    </row>
    <row r="132" spans="1:8" x14ac:dyDescent="0.25">
      <c r="A132" s="28" t="s">
        <v>3390</v>
      </c>
      <c r="B132" s="28" t="s">
        <v>2250</v>
      </c>
      <c r="C132" s="31"/>
      <c r="D132" s="212"/>
      <c r="E132" s="212"/>
      <c r="F132" s="212"/>
      <c r="G132" s="212"/>
      <c r="H132" s="213"/>
    </row>
    <row r="133" spans="1:8" x14ac:dyDescent="0.25">
      <c r="A133" s="28" t="s">
        <v>3391</v>
      </c>
      <c r="B133" s="28" t="s">
        <v>2250</v>
      </c>
      <c r="C133" s="31"/>
      <c r="D133" s="212"/>
      <c r="E133" s="212"/>
      <c r="F133" s="212"/>
      <c r="G133" s="212"/>
      <c r="H133" s="213"/>
    </row>
    <row r="134" spans="1:8" x14ac:dyDescent="0.25">
      <c r="A134" s="28" t="s">
        <v>3392</v>
      </c>
      <c r="B134" s="28" t="s">
        <v>2250</v>
      </c>
      <c r="C134" s="31"/>
      <c r="D134" s="212"/>
      <c r="E134" s="212"/>
      <c r="F134" s="212"/>
      <c r="G134" s="212"/>
      <c r="H134" s="213"/>
    </row>
    <row r="135" spans="1:8" x14ac:dyDescent="0.25">
      <c r="A135" s="28" t="s">
        <v>3393</v>
      </c>
      <c r="B135" s="28" t="s">
        <v>2250</v>
      </c>
      <c r="C135" s="31"/>
      <c r="D135" s="212"/>
      <c r="E135" s="212"/>
      <c r="F135" s="212"/>
      <c r="G135" s="212"/>
      <c r="H135" s="213"/>
    </row>
    <row r="136" spans="1:8" x14ac:dyDescent="0.25">
      <c r="A136" s="28" t="s">
        <v>3394</v>
      </c>
      <c r="B136" s="28" t="s">
        <v>2250</v>
      </c>
      <c r="C136" s="31"/>
      <c r="D136" s="212"/>
      <c r="E136" s="212"/>
      <c r="F136" s="212"/>
      <c r="G136" s="212"/>
      <c r="H136" s="213"/>
    </row>
    <row r="137" spans="1:8" x14ac:dyDescent="0.25">
      <c r="A137" s="28" t="s">
        <v>3395</v>
      </c>
      <c r="B137" s="28" t="s">
        <v>2250</v>
      </c>
      <c r="C137" s="31"/>
      <c r="D137" s="212"/>
      <c r="E137" s="212"/>
      <c r="F137" s="212"/>
      <c r="G137" s="212"/>
      <c r="H137" s="213"/>
    </row>
    <row r="138" spans="1:8" x14ac:dyDescent="0.25">
      <c r="A138" s="28" t="s">
        <v>3396</v>
      </c>
      <c r="B138" s="28" t="s">
        <v>2250</v>
      </c>
      <c r="C138" s="31"/>
      <c r="D138" s="212"/>
      <c r="E138" s="212"/>
      <c r="F138" s="212"/>
      <c r="G138" s="212"/>
      <c r="H138" s="213"/>
    </row>
    <row r="139" spans="1:8" x14ac:dyDescent="0.25">
      <c r="A139" s="28" t="s">
        <v>3397</v>
      </c>
      <c r="B139" s="28" t="s">
        <v>2250</v>
      </c>
      <c r="C139" s="31"/>
      <c r="D139" s="212"/>
      <c r="E139" s="212"/>
      <c r="F139" s="212"/>
      <c r="G139" s="212"/>
      <c r="H139" s="213"/>
    </row>
    <row r="140" spans="1:8" x14ac:dyDescent="0.25">
      <c r="A140" s="28" t="s">
        <v>3398</v>
      </c>
      <c r="B140" s="28" t="s">
        <v>2250</v>
      </c>
      <c r="C140" s="31"/>
      <c r="D140" s="212"/>
      <c r="E140" s="212"/>
      <c r="F140" s="212"/>
      <c r="G140" s="212"/>
      <c r="H140" s="213"/>
    </row>
    <row r="141" spans="1:8" x14ac:dyDescent="0.25">
      <c r="A141" s="28" t="s">
        <v>3399</v>
      </c>
      <c r="B141" s="28" t="s">
        <v>2250</v>
      </c>
      <c r="C141" s="31"/>
      <c r="D141" s="212"/>
      <c r="E141" s="212"/>
      <c r="F141" s="212"/>
      <c r="G141" s="212"/>
      <c r="H141" s="213"/>
    </row>
    <row r="142" spans="1:8" x14ac:dyDescent="0.25">
      <c r="A142" s="28" t="s">
        <v>3400</v>
      </c>
      <c r="B142" s="28" t="s">
        <v>2250</v>
      </c>
      <c r="C142" s="31"/>
      <c r="D142" s="212"/>
      <c r="E142" s="212"/>
      <c r="F142" s="212"/>
      <c r="G142" s="212"/>
      <c r="H142" s="213"/>
    </row>
    <row r="143" spans="1:8" x14ac:dyDescent="0.25">
      <c r="A143" s="28" t="s">
        <v>3401</v>
      </c>
      <c r="B143" s="28" t="s">
        <v>2250</v>
      </c>
      <c r="C143" s="31"/>
      <c r="D143" s="212"/>
      <c r="E143" s="212"/>
      <c r="F143" s="212"/>
      <c r="G143" s="212"/>
      <c r="H143" s="213"/>
    </row>
    <row r="144" spans="1:8" x14ac:dyDescent="0.25">
      <c r="A144" s="28" t="s">
        <v>3402</v>
      </c>
      <c r="B144" s="28" t="s">
        <v>2250</v>
      </c>
      <c r="C144" s="31"/>
      <c r="D144" s="212"/>
      <c r="E144" s="212"/>
      <c r="F144" s="212"/>
      <c r="G144" s="212"/>
      <c r="H144" s="213"/>
    </row>
    <row r="145" spans="1:8" x14ac:dyDescent="0.25">
      <c r="A145" s="28" t="s">
        <v>3403</v>
      </c>
      <c r="B145" s="28" t="s">
        <v>2250</v>
      </c>
      <c r="C145" s="31"/>
      <c r="D145" s="212"/>
      <c r="E145" s="212"/>
      <c r="F145" s="212"/>
      <c r="G145" s="212"/>
      <c r="H145" s="213"/>
    </row>
    <row r="146" spans="1:8" x14ac:dyDescent="0.25">
      <c r="A146" s="28" t="s">
        <v>3404</v>
      </c>
      <c r="B146" s="28" t="s">
        <v>2250</v>
      </c>
      <c r="C146" s="31"/>
      <c r="D146" s="212"/>
      <c r="E146" s="212"/>
      <c r="F146" s="212"/>
      <c r="G146" s="212"/>
      <c r="H146" s="213"/>
    </row>
    <row r="147" spans="1:8" x14ac:dyDescent="0.25">
      <c r="A147" s="28" t="s">
        <v>3405</v>
      </c>
      <c r="B147" s="28" t="s">
        <v>2250</v>
      </c>
      <c r="C147" s="31"/>
      <c r="D147" s="212"/>
      <c r="E147" s="212"/>
      <c r="F147" s="212"/>
      <c r="G147" s="212"/>
      <c r="H147" s="213"/>
    </row>
    <row r="148" spans="1:8" x14ac:dyDescent="0.25">
      <c r="A148" s="28" t="s">
        <v>3406</v>
      </c>
      <c r="B148" s="28" t="s">
        <v>2250</v>
      </c>
      <c r="C148" s="31"/>
      <c r="D148" s="212"/>
      <c r="E148" s="212"/>
      <c r="F148" s="212"/>
      <c r="G148" s="212"/>
      <c r="H148" s="213"/>
    </row>
    <row r="149" spans="1:8" x14ac:dyDescent="0.25">
      <c r="A149" s="28" t="s">
        <v>3407</v>
      </c>
      <c r="B149" s="28" t="s">
        <v>2250</v>
      </c>
      <c r="C149" s="31"/>
      <c r="D149" s="212"/>
      <c r="E149" s="212"/>
      <c r="F149" s="212"/>
      <c r="G149" s="212"/>
      <c r="H149" s="213"/>
    </row>
    <row r="150" spans="1:8" x14ac:dyDescent="0.25">
      <c r="A150" s="28" t="s">
        <v>3408</v>
      </c>
      <c r="B150" s="28" t="s">
        <v>2250</v>
      </c>
      <c r="C150" s="31"/>
      <c r="D150" s="212"/>
      <c r="E150" s="212"/>
      <c r="F150" s="212"/>
      <c r="G150" s="212"/>
      <c r="H150" s="213"/>
    </row>
    <row r="151" spans="1:8" x14ac:dyDescent="0.25">
      <c r="A151" s="28" t="s">
        <v>3409</v>
      </c>
      <c r="B151" s="28" t="s">
        <v>2250</v>
      </c>
      <c r="C151" s="31"/>
      <c r="D151" s="212"/>
      <c r="E151" s="212"/>
      <c r="F151" s="212"/>
      <c r="G151" s="212"/>
      <c r="H151" s="213"/>
    </row>
    <row r="152" spans="1:8" x14ac:dyDescent="0.25">
      <c r="A152" s="28" t="s">
        <v>3410</v>
      </c>
      <c r="B152" s="28" t="s">
        <v>2250</v>
      </c>
      <c r="C152" s="31"/>
      <c r="D152" s="212"/>
      <c r="E152" s="212"/>
      <c r="F152" s="212"/>
      <c r="G152" s="212"/>
      <c r="H152" s="213"/>
    </row>
    <row r="153" spans="1:8" x14ac:dyDescent="0.25">
      <c r="A153" s="28" t="s">
        <v>3411</v>
      </c>
      <c r="B153" s="28" t="s">
        <v>2250</v>
      </c>
      <c r="C153" s="31"/>
      <c r="D153" s="212"/>
      <c r="E153" s="212"/>
      <c r="F153" s="212"/>
      <c r="G153" s="212"/>
      <c r="H153" s="213"/>
    </row>
    <row r="154" spans="1:8" x14ac:dyDescent="0.25">
      <c r="A154" s="28" t="s">
        <v>3412</v>
      </c>
      <c r="B154" s="28" t="s">
        <v>2250</v>
      </c>
      <c r="C154" s="31"/>
      <c r="D154" s="212"/>
      <c r="E154" s="212"/>
      <c r="F154" s="212"/>
      <c r="G154" s="212"/>
      <c r="H154" s="213"/>
    </row>
    <row r="155" spans="1:8" x14ac:dyDescent="0.25">
      <c r="A155" s="28" t="s">
        <v>3413</v>
      </c>
      <c r="B155" s="28" t="s">
        <v>2250</v>
      </c>
      <c r="C155" s="31"/>
      <c r="D155" s="212"/>
      <c r="E155" s="212"/>
      <c r="F155" s="212"/>
      <c r="G155" s="212"/>
      <c r="H155" s="213"/>
    </row>
    <row r="156" spans="1:8" x14ac:dyDescent="0.25">
      <c r="A156" s="28" t="s">
        <v>3414</v>
      </c>
      <c r="B156" s="28" t="s">
        <v>2250</v>
      </c>
      <c r="C156" s="31"/>
      <c r="D156" s="212"/>
      <c r="E156" s="212"/>
      <c r="F156" s="212"/>
      <c r="G156" s="212"/>
      <c r="H156" s="213"/>
    </row>
    <row r="157" spans="1:8" x14ac:dyDescent="0.25">
      <c r="A157" s="28" t="s">
        <v>3415</v>
      </c>
      <c r="B157" s="28" t="s">
        <v>2250</v>
      </c>
      <c r="C157" s="31"/>
      <c r="D157" s="212"/>
      <c r="E157" s="212"/>
      <c r="F157" s="212"/>
      <c r="G157" s="212"/>
      <c r="H157" s="213"/>
    </row>
    <row r="158" spans="1:8" x14ac:dyDescent="0.25">
      <c r="A158" s="28" t="s">
        <v>3416</v>
      </c>
      <c r="B158" s="28" t="s">
        <v>2250</v>
      </c>
      <c r="C158" s="31"/>
      <c r="D158" s="212"/>
      <c r="E158" s="212"/>
      <c r="F158" s="212"/>
      <c r="G158" s="212"/>
      <c r="H158" s="213"/>
    </row>
    <row r="159" spans="1:8" x14ac:dyDescent="0.25">
      <c r="A159" s="28" t="s">
        <v>3417</v>
      </c>
      <c r="B159" s="28" t="s">
        <v>2250</v>
      </c>
      <c r="C159" s="31"/>
      <c r="D159" s="212"/>
      <c r="E159" s="212"/>
      <c r="F159" s="212"/>
      <c r="G159" s="212"/>
      <c r="H159" s="213"/>
    </row>
    <row r="160" spans="1:8" x14ac:dyDescent="0.25">
      <c r="A160" s="28" t="s">
        <v>2572</v>
      </c>
      <c r="B160" s="28" t="s">
        <v>2250</v>
      </c>
      <c r="C160" s="31"/>
      <c r="D160" s="212"/>
      <c r="E160" s="212"/>
      <c r="F160" s="212"/>
      <c r="G160" s="212"/>
      <c r="H160" s="213"/>
    </row>
    <row r="161" spans="1:8" x14ac:dyDescent="0.25">
      <c r="A161" s="28" t="s">
        <v>2573</v>
      </c>
      <c r="B161" s="28" t="s">
        <v>2250</v>
      </c>
      <c r="C161" s="31"/>
      <c r="D161" s="212"/>
      <c r="E161" s="212"/>
      <c r="F161" s="212"/>
      <c r="G161" s="212"/>
      <c r="H161" s="213"/>
    </row>
    <row r="162" spans="1:8" x14ac:dyDescent="0.25">
      <c r="A162" s="28" t="s">
        <v>2574</v>
      </c>
      <c r="B162" s="28" t="s">
        <v>2250</v>
      </c>
      <c r="C162" s="31"/>
      <c r="D162" s="212"/>
      <c r="E162" s="212"/>
      <c r="F162" s="212"/>
      <c r="G162" s="212"/>
      <c r="H162" s="213"/>
    </row>
    <row r="163" spans="1:8" x14ac:dyDescent="0.25">
      <c r="A163" s="28" t="s">
        <v>2575</v>
      </c>
      <c r="B163" s="28" t="s">
        <v>2250</v>
      </c>
      <c r="C163" s="31"/>
      <c r="D163" s="212"/>
      <c r="E163" s="212"/>
      <c r="F163" s="212"/>
      <c r="G163" s="212"/>
      <c r="H163" s="213"/>
    </row>
    <row r="164" spans="1:8" x14ac:dyDescent="0.25">
      <c r="A164" s="28" t="s">
        <v>2576</v>
      </c>
      <c r="B164" s="28" t="s">
        <v>2250</v>
      </c>
      <c r="C164" s="31"/>
      <c r="D164" s="212"/>
      <c r="E164" s="212"/>
      <c r="F164" s="212"/>
      <c r="G164" s="212"/>
      <c r="H164" s="213"/>
    </row>
    <row r="165" spans="1:8" x14ac:dyDescent="0.25">
      <c r="A165" s="28" t="s">
        <v>2577</v>
      </c>
      <c r="B165" s="28" t="s">
        <v>2250</v>
      </c>
      <c r="C165" s="31"/>
      <c r="D165" s="212"/>
      <c r="E165" s="212"/>
      <c r="F165" s="212"/>
      <c r="G165" s="212"/>
      <c r="H165" s="213"/>
    </row>
    <row r="166" spans="1:8" x14ac:dyDescent="0.25">
      <c r="A166" s="28" t="s">
        <v>2578</v>
      </c>
      <c r="B166" s="28" t="s">
        <v>2250</v>
      </c>
      <c r="C166" s="31"/>
      <c r="D166" s="212"/>
      <c r="E166" s="212"/>
      <c r="F166" s="212"/>
      <c r="G166" s="212"/>
      <c r="H166" s="213"/>
    </row>
    <row r="167" spans="1:8" x14ac:dyDescent="0.25">
      <c r="A167" s="28" t="s">
        <v>2579</v>
      </c>
      <c r="B167" s="28" t="s">
        <v>2250</v>
      </c>
      <c r="C167" s="31"/>
      <c r="D167" s="212"/>
      <c r="E167" s="212"/>
      <c r="F167" s="212"/>
      <c r="G167" s="212"/>
      <c r="H167" s="213"/>
    </row>
    <row r="168" spans="1:8" x14ac:dyDescent="0.25">
      <c r="A168" s="28" t="s">
        <v>2580</v>
      </c>
      <c r="B168" s="28" t="s">
        <v>2250</v>
      </c>
      <c r="C168" s="31"/>
      <c r="D168" s="212"/>
      <c r="E168" s="212"/>
      <c r="F168" s="212"/>
      <c r="G168" s="212"/>
      <c r="H168" s="213"/>
    </row>
    <row r="169" spans="1:8" x14ac:dyDescent="0.25">
      <c r="A169" s="28" t="s">
        <v>2581</v>
      </c>
      <c r="B169" s="28" t="s">
        <v>2250</v>
      </c>
      <c r="C169" s="31"/>
      <c r="D169" s="212"/>
      <c r="E169" s="212"/>
      <c r="F169" s="212"/>
      <c r="G169" s="212"/>
      <c r="H169" s="213"/>
    </row>
    <row r="170" spans="1:8" x14ac:dyDescent="0.25">
      <c r="A170" s="28" t="s">
        <v>2582</v>
      </c>
      <c r="B170" s="28" t="s">
        <v>2250</v>
      </c>
      <c r="C170" s="31"/>
      <c r="D170" s="212"/>
      <c r="E170" s="212"/>
      <c r="F170" s="212"/>
      <c r="G170" s="212"/>
      <c r="H170" s="213"/>
    </row>
    <row r="171" spans="1:8" x14ac:dyDescent="0.25">
      <c r="A171" s="28" t="s">
        <v>2583</v>
      </c>
      <c r="B171" s="28" t="s">
        <v>2250</v>
      </c>
      <c r="C171" s="31"/>
      <c r="D171" s="212"/>
      <c r="E171" s="212"/>
      <c r="F171" s="212"/>
      <c r="G171" s="212"/>
      <c r="H171" s="213"/>
    </row>
    <row r="172" spans="1:8" x14ac:dyDescent="0.25">
      <c r="A172" s="28" t="s">
        <v>2584</v>
      </c>
      <c r="B172" s="28" t="s">
        <v>2250</v>
      </c>
      <c r="C172" s="31"/>
      <c r="D172" s="212"/>
      <c r="E172" s="212"/>
      <c r="F172" s="212"/>
      <c r="G172" s="212"/>
      <c r="H172" s="213"/>
    </row>
    <row r="173" spans="1:8" x14ac:dyDescent="0.25">
      <c r="A173" s="28" t="s">
        <v>2585</v>
      </c>
      <c r="B173" s="28" t="s">
        <v>2250</v>
      </c>
      <c r="C173" s="31"/>
      <c r="D173" s="212"/>
      <c r="E173" s="212"/>
      <c r="F173" s="212"/>
      <c r="G173" s="212"/>
      <c r="H173" s="213"/>
    </row>
    <row r="174" spans="1:8" x14ac:dyDescent="0.25">
      <c r="A174" s="28" t="s">
        <v>2586</v>
      </c>
      <c r="B174" s="28" t="s">
        <v>2250</v>
      </c>
      <c r="C174" s="31"/>
      <c r="D174" s="212"/>
      <c r="E174" s="212"/>
      <c r="F174" s="212"/>
      <c r="G174" s="212"/>
      <c r="H174" s="213"/>
    </row>
    <row r="175" spans="1:8" x14ac:dyDescent="0.25">
      <c r="A175" s="28" t="s">
        <v>2587</v>
      </c>
      <c r="B175" s="28" t="s">
        <v>2250</v>
      </c>
      <c r="C175" s="31"/>
      <c r="D175" s="212"/>
      <c r="E175" s="212"/>
      <c r="F175" s="212"/>
      <c r="G175" s="212"/>
      <c r="H175" s="213"/>
    </row>
    <row r="176" spans="1:8" x14ac:dyDescent="0.25">
      <c r="A176" s="28" t="s">
        <v>2588</v>
      </c>
      <c r="B176" s="28" t="s">
        <v>2250</v>
      </c>
      <c r="C176" s="31"/>
      <c r="D176" s="212"/>
      <c r="E176" s="212"/>
      <c r="F176" s="212"/>
      <c r="G176" s="212"/>
      <c r="H176" s="213"/>
    </row>
    <row r="177" spans="1:8" x14ac:dyDescent="0.25">
      <c r="A177" s="28" t="s">
        <v>2589</v>
      </c>
      <c r="B177" s="28" t="s">
        <v>2250</v>
      </c>
      <c r="C177" s="31"/>
      <c r="D177" s="212"/>
      <c r="E177" s="212"/>
      <c r="F177" s="212"/>
      <c r="G177" s="212"/>
      <c r="H177" s="213"/>
    </row>
    <row r="178" spans="1:8" x14ac:dyDescent="0.25">
      <c r="A178" s="28" t="s">
        <v>2590</v>
      </c>
      <c r="B178" s="28" t="s">
        <v>2250</v>
      </c>
      <c r="C178" s="31"/>
      <c r="D178" s="212"/>
      <c r="E178" s="212"/>
      <c r="F178" s="212"/>
      <c r="G178" s="212"/>
      <c r="H178" s="213"/>
    </row>
    <row r="179" spans="1:8" x14ac:dyDescent="0.25">
      <c r="A179" s="28" t="s">
        <v>2591</v>
      </c>
      <c r="B179" s="28" t="s">
        <v>2250</v>
      </c>
      <c r="C179" s="31"/>
      <c r="D179" s="212"/>
      <c r="E179" s="212"/>
      <c r="F179" s="212"/>
      <c r="G179" s="212"/>
      <c r="H179" s="213"/>
    </row>
    <row r="180" spans="1:8" x14ac:dyDescent="0.25">
      <c r="A180" s="28" t="s">
        <v>2592</v>
      </c>
      <c r="B180" s="28" t="s">
        <v>2250</v>
      </c>
      <c r="C180" s="31"/>
      <c r="D180" s="212"/>
      <c r="E180" s="212"/>
      <c r="F180" s="212"/>
      <c r="G180" s="212"/>
      <c r="H180" s="213"/>
    </row>
    <row r="181" spans="1:8" x14ac:dyDescent="0.25">
      <c r="A181" s="28" t="s">
        <v>2593</v>
      </c>
      <c r="B181" s="28" t="s">
        <v>2250</v>
      </c>
      <c r="C181" s="31"/>
      <c r="D181" s="212"/>
      <c r="E181" s="212"/>
      <c r="F181" s="212"/>
      <c r="G181" s="212"/>
      <c r="H181" s="213"/>
    </row>
    <row r="182" spans="1:8" x14ac:dyDescent="0.25">
      <c r="A182" s="28" t="s">
        <v>2594</v>
      </c>
      <c r="B182" s="28" t="s">
        <v>2250</v>
      </c>
      <c r="C182" s="31"/>
      <c r="D182" s="212"/>
      <c r="E182" s="212"/>
      <c r="F182" s="212"/>
      <c r="G182" s="212"/>
      <c r="H182" s="213"/>
    </row>
    <row r="183" spans="1:8" x14ac:dyDescent="0.25">
      <c r="A183" s="28" t="s">
        <v>2595</v>
      </c>
      <c r="B183" s="28" t="s">
        <v>2250</v>
      </c>
      <c r="C183" s="31"/>
      <c r="D183" s="212"/>
      <c r="E183" s="212"/>
      <c r="F183" s="212"/>
      <c r="G183" s="212"/>
      <c r="H183" s="213"/>
    </row>
    <row r="184" spans="1:8" x14ac:dyDescent="0.25">
      <c r="A184" s="28" t="s">
        <v>2596</v>
      </c>
      <c r="B184" s="28" t="s">
        <v>2250</v>
      </c>
      <c r="C184" s="31"/>
      <c r="D184" s="212"/>
      <c r="E184" s="212"/>
      <c r="F184" s="212"/>
      <c r="G184" s="212"/>
      <c r="H184" s="213"/>
    </row>
    <row r="185" spans="1:8" x14ac:dyDescent="0.25">
      <c r="A185" s="28" t="s">
        <v>2597</v>
      </c>
      <c r="B185" s="28" t="s">
        <v>2250</v>
      </c>
      <c r="C185" s="31"/>
      <c r="D185" s="212"/>
      <c r="E185" s="212"/>
      <c r="F185" s="212"/>
      <c r="G185" s="212"/>
      <c r="H185" s="213"/>
    </row>
    <row r="186" spans="1:8" x14ac:dyDescent="0.25">
      <c r="A186" s="28" t="s">
        <v>2598</v>
      </c>
      <c r="B186" s="28" t="s">
        <v>2250</v>
      </c>
      <c r="C186" s="31"/>
      <c r="D186" s="212"/>
      <c r="E186" s="212"/>
      <c r="F186" s="212"/>
      <c r="G186" s="212"/>
      <c r="H186" s="213"/>
    </row>
    <row r="187" spans="1:8" x14ac:dyDescent="0.25">
      <c r="A187" s="28" t="s">
        <v>2599</v>
      </c>
      <c r="B187" s="28" t="s">
        <v>2250</v>
      </c>
      <c r="C187" s="31"/>
      <c r="D187" s="212"/>
      <c r="E187" s="212"/>
      <c r="F187" s="212"/>
      <c r="G187" s="212"/>
      <c r="H187" s="213"/>
    </row>
    <row r="188" spans="1:8" x14ac:dyDescent="0.25">
      <c r="A188" s="28" t="s">
        <v>2600</v>
      </c>
      <c r="B188" s="28" t="s">
        <v>2250</v>
      </c>
      <c r="C188" s="31"/>
      <c r="D188" s="212"/>
      <c r="E188" s="212"/>
      <c r="F188" s="212"/>
      <c r="G188" s="212"/>
      <c r="H188" s="213"/>
    </row>
    <row r="189" spans="1:8" x14ac:dyDescent="0.25">
      <c r="A189" s="28" t="s">
        <v>2601</v>
      </c>
      <c r="B189" s="28" t="s">
        <v>2250</v>
      </c>
      <c r="C189" s="31"/>
      <c r="D189" s="212"/>
      <c r="E189" s="212"/>
      <c r="F189" s="212"/>
      <c r="G189" s="212"/>
      <c r="H189" s="213"/>
    </row>
    <row r="190" spans="1:8" x14ac:dyDescent="0.25">
      <c r="A190" s="28" t="s">
        <v>2602</v>
      </c>
      <c r="B190" s="28" t="s">
        <v>2250</v>
      </c>
      <c r="C190" s="31"/>
      <c r="D190" s="212"/>
      <c r="E190" s="212"/>
      <c r="F190" s="212"/>
      <c r="G190" s="212"/>
      <c r="H190" s="213"/>
    </row>
    <row r="191" spans="1:8" x14ac:dyDescent="0.25">
      <c r="A191" s="28" t="s">
        <v>2603</v>
      </c>
      <c r="B191" s="28" t="s">
        <v>2250</v>
      </c>
      <c r="C191" s="31"/>
      <c r="D191" s="212"/>
      <c r="E191" s="212"/>
      <c r="F191" s="212"/>
      <c r="G191" s="212"/>
      <c r="H191" s="213"/>
    </row>
    <row r="192" spans="1:8" x14ac:dyDescent="0.25">
      <c r="A192" s="28" t="s">
        <v>2604</v>
      </c>
      <c r="B192" s="28" t="s">
        <v>2250</v>
      </c>
      <c r="C192" s="31"/>
      <c r="D192" s="212"/>
      <c r="E192" s="212"/>
      <c r="F192" s="212"/>
      <c r="G192" s="212"/>
      <c r="H192" s="213"/>
    </row>
    <row r="193" spans="1:8" x14ac:dyDescent="0.25">
      <c r="A193" s="28" t="s">
        <v>2605</v>
      </c>
      <c r="B193" s="28" t="s">
        <v>2250</v>
      </c>
      <c r="C193" s="31"/>
      <c r="D193" s="212"/>
      <c r="E193" s="212"/>
      <c r="F193" s="212"/>
      <c r="G193" s="212"/>
      <c r="H193" s="213"/>
    </row>
    <row r="194" spans="1:8" x14ac:dyDescent="0.25">
      <c r="A194" s="28" t="s">
        <v>2606</v>
      </c>
      <c r="B194" s="28" t="s">
        <v>2250</v>
      </c>
      <c r="C194" s="31"/>
      <c r="D194" s="212"/>
      <c r="E194" s="212"/>
      <c r="F194" s="212"/>
      <c r="G194" s="212"/>
      <c r="H194" s="213"/>
    </row>
    <row r="195" spans="1:8" x14ac:dyDescent="0.25">
      <c r="A195" s="28" t="s">
        <v>2607</v>
      </c>
      <c r="B195" s="28" t="s">
        <v>2250</v>
      </c>
      <c r="C195" s="31"/>
      <c r="D195" s="212"/>
      <c r="E195" s="212"/>
      <c r="F195" s="212"/>
      <c r="G195" s="212"/>
      <c r="H195" s="213"/>
    </row>
    <row r="196" spans="1:8" x14ac:dyDescent="0.25">
      <c r="A196" s="28" t="s">
        <v>2608</v>
      </c>
      <c r="B196" s="28" t="s">
        <v>2250</v>
      </c>
      <c r="C196" s="31"/>
      <c r="D196" s="212"/>
      <c r="E196" s="212"/>
      <c r="F196" s="212"/>
      <c r="G196" s="212"/>
      <c r="H196" s="213"/>
    </row>
    <row r="197" spans="1:8" x14ac:dyDescent="0.25">
      <c r="A197" s="28" t="s">
        <v>2609</v>
      </c>
      <c r="B197" s="28" t="s">
        <v>2250</v>
      </c>
      <c r="C197" s="31"/>
      <c r="D197" s="212"/>
      <c r="E197" s="212"/>
      <c r="F197" s="212"/>
      <c r="G197" s="212"/>
      <c r="H197" s="213"/>
    </row>
    <row r="198" spans="1:8" x14ac:dyDescent="0.25">
      <c r="A198" s="28" t="s">
        <v>2610</v>
      </c>
      <c r="B198" s="28" t="s">
        <v>2250</v>
      </c>
      <c r="C198" s="31"/>
      <c r="D198" s="212"/>
      <c r="E198" s="212"/>
      <c r="F198" s="212"/>
      <c r="G198" s="212"/>
      <c r="H198" s="213"/>
    </row>
    <row r="199" spans="1:8" x14ac:dyDescent="0.25">
      <c r="A199" s="28" t="s">
        <v>2611</v>
      </c>
      <c r="B199" s="28" t="s">
        <v>2250</v>
      </c>
      <c r="C199" s="31"/>
      <c r="D199" s="212"/>
      <c r="E199" s="212"/>
      <c r="F199" s="212"/>
      <c r="G199" s="212"/>
      <c r="H199" s="213"/>
    </row>
    <row r="200" spans="1:8" x14ac:dyDescent="0.25">
      <c r="A200" s="28" t="s">
        <v>2612</v>
      </c>
      <c r="B200" s="28" t="s">
        <v>2250</v>
      </c>
      <c r="C200" s="31"/>
      <c r="D200" s="212"/>
      <c r="E200" s="212"/>
      <c r="F200" s="212"/>
      <c r="G200" s="212"/>
      <c r="H200" s="213"/>
    </row>
    <row r="201" spans="1:8" x14ac:dyDescent="0.25">
      <c r="A201" s="28" t="s">
        <v>2613</v>
      </c>
      <c r="B201" s="28" t="s">
        <v>2250</v>
      </c>
      <c r="C201" s="31"/>
      <c r="D201" s="212"/>
      <c r="E201" s="212"/>
      <c r="F201" s="212"/>
      <c r="G201" s="212"/>
      <c r="H201" s="213"/>
    </row>
    <row r="202" spans="1:8" x14ac:dyDescent="0.25">
      <c r="A202" s="28" t="s">
        <v>2614</v>
      </c>
      <c r="B202" s="28" t="s">
        <v>2250</v>
      </c>
      <c r="C202" s="31"/>
      <c r="D202" s="212"/>
      <c r="E202" s="212"/>
      <c r="F202" s="212"/>
      <c r="G202" s="212"/>
      <c r="H202" s="213"/>
    </row>
    <row r="203" spans="1:8" x14ac:dyDescent="0.25">
      <c r="A203" s="28" t="s">
        <v>2615</v>
      </c>
      <c r="B203" s="28" t="s">
        <v>2250</v>
      </c>
      <c r="C203" s="31"/>
      <c r="D203" s="212"/>
      <c r="E203" s="212"/>
      <c r="F203" s="212"/>
      <c r="G203" s="212"/>
      <c r="H203" s="213"/>
    </row>
    <row r="204" spans="1:8" x14ac:dyDescent="0.25">
      <c r="A204" s="28" t="s">
        <v>2616</v>
      </c>
      <c r="B204" s="28" t="s">
        <v>2250</v>
      </c>
      <c r="C204" s="31"/>
      <c r="D204" s="212"/>
      <c r="E204" s="212"/>
      <c r="F204" s="212"/>
      <c r="G204" s="212"/>
      <c r="H204" s="213"/>
    </row>
    <row r="205" spans="1:8" x14ac:dyDescent="0.25">
      <c r="A205" s="28" t="s">
        <v>2617</v>
      </c>
      <c r="B205" s="28" t="s">
        <v>2250</v>
      </c>
      <c r="C205" s="31"/>
      <c r="D205" s="212"/>
      <c r="E205" s="212"/>
      <c r="F205" s="212"/>
      <c r="G205" s="212"/>
      <c r="H205" s="213"/>
    </row>
    <row r="206" spans="1:8" x14ac:dyDescent="0.25">
      <c r="A206" s="28" t="s">
        <v>2618</v>
      </c>
      <c r="B206" s="28" t="s">
        <v>2250</v>
      </c>
      <c r="C206" s="31"/>
      <c r="D206" s="212"/>
      <c r="E206" s="212"/>
      <c r="F206" s="212"/>
      <c r="G206" s="212"/>
      <c r="H206" s="213"/>
    </row>
    <row r="207" spans="1:8" x14ac:dyDescent="0.25">
      <c r="A207" s="28" t="s">
        <v>2619</v>
      </c>
      <c r="B207" s="28" t="s">
        <v>2250</v>
      </c>
      <c r="C207" s="31"/>
      <c r="D207" s="212"/>
      <c r="E207" s="212"/>
      <c r="F207" s="212"/>
      <c r="G207" s="212"/>
      <c r="H207" s="213"/>
    </row>
    <row r="208" spans="1:8" x14ac:dyDescent="0.25">
      <c r="A208" s="28" t="s">
        <v>2620</v>
      </c>
      <c r="B208" s="28" t="s">
        <v>2250</v>
      </c>
      <c r="C208" s="31"/>
      <c r="D208" s="212"/>
      <c r="E208" s="212"/>
      <c r="F208" s="212"/>
      <c r="G208" s="212"/>
      <c r="H208" s="213"/>
    </row>
    <row r="209" spans="1:8" x14ac:dyDescent="0.25">
      <c r="A209" s="28" t="s">
        <v>2621</v>
      </c>
      <c r="B209" s="28" t="s">
        <v>2250</v>
      </c>
      <c r="C209" s="31"/>
      <c r="D209" s="212"/>
      <c r="E209" s="212"/>
      <c r="F209" s="212"/>
      <c r="G209" s="212"/>
      <c r="H209" s="213"/>
    </row>
    <row r="210" spans="1:8" x14ac:dyDescent="0.25">
      <c r="A210" s="28" t="s">
        <v>2622</v>
      </c>
      <c r="B210" s="28" t="s">
        <v>2250</v>
      </c>
      <c r="C210" s="31"/>
      <c r="D210" s="212"/>
      <c r="E210" s="212"/>
      <c r="F210" s="212"/>
      <c r="G210" s="212"/>
      <c r="H210" s="213"/>
    </row>
    <row r="211" spans="1:8" x14ac:dyDescent="0.25">
      <c r="A211" s="28" t="s">
        <v>2623</v>
      </c>
      <c r="B211" s="28" t="s">
        <v>2250</v>
      </c>
      <c r="C211" s="31"/>
      <c r="D211" s="212"/>
      <c r="E211" s="212"/>
      <c r="F211" s="212"/>
      <c r="G211" s="212"/>
      <c r="H211" s="213"/>
    </row>
    <row r="212" spans="1:8" x14ac:dyDescent="0.25">
      <c r="A212" s="28" t="s">
        <v>2665</v>
      </c>
      <c r="B212" s="28" t="s">
        <v>2250</v>
      </c>
      <c r="C212" s="31"/>
      <c r="D212" s="212"/>
      <c r="E212" s="212"/>
      <c r="F212" s="212"/>
      <c r="G212" s="212"/>
      <c r="H212" s="213"/>
    </row>
    <row r="213" spans="1:8" x14ac:dyDescent="0.25">
      <c r="A213" s="28" t="s">
        <v>2666</v>
      </c>
      <c r="B213" s="28" t="s">
        <v>2250</v>
      </c>
      <c r="C213" s="31"/>
      <c r="D213" s="212"/>
      <c r="E213" s="212"/>
      <c r="F213" s="212"/>
      <c r="G213" s="212"/>
      <c r="H213" s="213"/>
    </row>
    <row r="214" spans="1:8" x14ac:dyDescent="0.25">
      <c r="A214" s="28" t="s">
        <v>2624</v>
      </c>
      <c r="B214" s="28" t="s">
        <v>2250</v>
      </c>
      <c r="C214" s="31"/>
      <c r="D214" s="212"/>
      <c r="E214" s="212"/>
      <c r="F214" s="212"/>
      <c r="G214" s="212"/>
      <c r="H214" s="213"/>
    </row>
    <row r="215" spans="1:8" x14ac:dyDescent="0.25">
      <c r="A215" s="28" t="s">
        <v>2625</v>
      </c>
      <c r="B215" s="28" t="s">
        <v>2250</v>
      </c>
      <c r="C215" s="31"/>
      <c r="D215" s="212"/>
      <c r="E215" s="212"/>
      <c r="F215" s="212"/>
      <c r="G215" s="212"/>
      <c r="H215" s="213"/>
    </row>
    <row r="216" spans="1:8" x14ac:dyDescent="0.25">
      <c r="A216" s="28" t="s">
        <v>2626</v>
      </c>
      <c r="B216" s="28" t="s">
        <v>2250</v>
      </c>
      <c r="C216" s="31"/>
      <c r="D216" s="212"/>
      <c r="E216" s="212"/>
      <c r="F216" s="212"/>
      <c r="G216" s="212"/>
      <c r="H216" s="213"/>
    </row>
    <row r="217" spans="1:8" x14ac:dyDescent="0.25">
      <c r="A217" s="28" t="s">
        <v>2627</v>
      </c>
      <c r="B217" s="28" t="s">
        <v>2250</v>
      </c>
      <c r="C217" s="31"/>
      <c r="D217" s="212"/>
      <c r="E217" s="212"/>
      <c r="F217" s="212"/>
      <c r="G217" s="212"/>
      <c r="H217" s="213"/>
    </row>
    <row r="218" spans="1:8" x14ac:dyDescent="0.25">
      <c r="A218" s="28" t="s">
        <v>2628</v>
      </c>
      <c r="B218" s="28" t="s">
        <v>2250</v>
      </c>
      <c r="C218" s="31"/>
      <c r="D218" s="212"/>
      <c r="E218" s="212"/>
      <c r="F218" s="212"/>
      <c r="G218" s="212"/>
      <c r="H218" s="213"/>
    </row>
    <row r="219" spans="1:8" x14ac:dyDescent="0.25">
      <c r="A219" s="28" t="s">
        <v>2629</v>
      </c>
      <c r="B219" s="28" t="s">
        <v>2250</v>
      </c>
      <c r="C219" s="31"/>
      <c r="D219" s="212"/>
      <c r="E219" s="212"/>
      <c r="F219" s="212"/>
      <c r="G219" s="212"/>
      <c r="H219" s="213"/>
    </row>
    <row r="220" spans="1:8" x14ac:dyDescent="0.25">
      <c r="A220" s="28" t="s">
        <v>2630</v>
      </c>
      <c r="B220" s="28" t="s">
        <v>2250</v>
      </c>
      <c r="C220" s="31"/>
      <c r="D220" s="212"/>
      <c r="E220" s="212"/>
      <c r="F220" s="212"/>
      <c r="G220" s="212"/>
      <c r="H220" s="213"/>
    </row>
    <row r="221" spans="1:8" x14ac:dyDescent="0.25">
      <c r="A221" s="28" t="s">
        <v>2631</v>
      </c>
      <c r="B221" s="28" t="s">
        <v>2250</v>
      </c>
      <c r="C221" s="31"/>
      <c r="D221" s="212"/>
      <c r="E221" s="212"/>
      <c r="F221" s="212"/>
      <c r="G221" s="212"/>
      <c r="H221" s="213"/>
    </row>
    <row r="222" spans="1:8" x14ac:dyDescent="0.25">
      <c r="A222" s="28" t="s">
        <v>2632</v>
      </c>
      <c r="B222" s="28" t="s">
        <v>2250</v>
      </c>
      <c r="C222" s="31"/>
      <c r="D222" s="212"/>
      <c r="E222" s="212"/>
      <c r="F222" s="212"/>
      <c r="G222" s="212"/>
      <c r="H222" s="213"/>
    </row>
    <row r="223" spans="1:8" x14ac:dyDescent="0.25">
      <c r="A223" s="28" t="s">
        <v>2633</v>
      </c>
      <c r="B223" s="28" t="s">
        <v>2250</v>
      </c>
      <c r="C223" s="31"/>
      <c r="D223" s="212"/>
      <c r="E223" s="212"/>
      <c r="F223" s="212"/>
      <c r="G223" s="212"/>
      <c r="H223" s="213"/>
    </row>
    <row r="224" spans="1:8" x14ac:dyDescent="0.25">
      <c r="A224" s="28" t="s">
        <v>2634</v>
      </c>
      <c r="B224" s="28" t="s">
        <v>2250</v>
      </c>
      <c r="C224" s="31"/>
      <c r="D224" s="212"/>
      <c r="E224" s="212"/>
      <c r="F224" s="212"/>
      <c r="G224" s="212"/>
      <c r="H224" s="213"/>
    </row>
    <row r="225" spans="1:8" x14ac:dyDescent="0.25">
      <c r="A225" s="28" t="s">
        <v>2635</v>
      </c>
      <c r="B225" s="28" t="s">
        <v>2250</v>
      </c>
      <c r="C225" s="31"/>
      <c r="D225" s="212"/>
      <c r="E225" s="212"/>
      <c r="F225" s="212"/>
      <c r="G225" s="212"/>
      <c r="H225" s="213"/>
    </row>
    <row r="226" spans="1:8" x14ac:dyDescent="0.25">
      <c r="A226" s="28" t="s">
        <v>2636</v>
      </c>
      <c r="B226" s="28" t="s">
        <v>2250</v>
      </c>
      <c r="C226" s="31"/>
      <c r="D226" s="212"/>
      <c r="E226" s="212"/>
      <c r="F226" s="212"/>
      <c r="G226" s="212"/>
      <c r="H226" s="213"/>
    </row>
    <row r="227" spans="1:8" x14ac:dyDescent="0.25">
      <c r="A227" s="28" t="s">
        <v>2637</v>
      </c>
      <c r="B227" s="28" t="s">
        <v>2250</v>
      </c>
      <c r="C227" s="31"/>
      <c r="D227" s="212"/>
      <c r="E227" s="212"/>
      <c r="F227" s="212"/>
      <c r="G227" s="212"/>
      <c r="H227" s="213"/>
    </row>
    <row r="228" spans="1:8" x14ac:dyDescent="0.25">
      <c r="A228" s="28" t="s">
        <v>2638</v>
      </c>
      <c r="B228" s="28" t="s">
        <v>2250</v>
      </c>
      <c r="C228" s="31"/>
      <c r="D228" s="212"/>
      <c r="E228" s="212"/>
      <c r="F228" s="212"/>
      <c r="G228" s="212"/>
      <c r="H228" s="213"/>
    </row>
    <row r="229" spans="1:8" x14ac:dyDescent="0.25">
      <c r="A229" s="28" t="s">
        <v>2639</v>
      </c>
      <c r="B229" s="28" t="s">
        <v>2250</v>
      </c>
      <c r="C229" s="31"/>
      <c r="D229" s="212"/>
      <c r="E229" s="212"/>
      <c r="F229" s="212"/>
      <c r="G229" s="212"/>
      <c r="H229" s="213"/>
    </row>
    <row r="230" spans="1:8" x14ac:dyDescent="0.25">
      <c r="A230" s="28" t="s">
        <v>2640</v>
      </c>
      <c r="B230" s="28" t="s">
        <v>2250</v>
      </c>
      <c r="C230" s="31"/>
      <c r="D230" s="212"/>
      <c r="E230" s="212"/>
      <c r="F230" s="212"/>
      <c r="G230" s="212"/>
      <c r="H230" s="213"/>
    </row>
    <row r="231" spans="1:8" x14ac:dyDescent="0.25">
      <c r="A231" s="28" t="s">
        <v>2641</v>
      </c>
      <c r="B231" s="28" t="s">
        <v>2250</v>
      </c>
      <c r="C231" s="31"/>
      <c r="D231" s="212"/>
      <c r="E231" s="212"/>
      <c r="F231" s="212"/>
      <c r="G231" s="212"/>
      <c r="H231" s="213"/>
    </row>
    <row r="232" spans="1:8" x14ac:dyDescent="0.25">
      <c r="A232" s="28" t="s">
        <v>2642</v>
      </c>
      <c r="B232" s="28" t="s">
        <v>2250</v>
      </c>
      <c r="C232" s="31"/>
      <c r="D232" s="212"/>
      <c r="E232" s="212"/>
      <c r="F232" s="212"/>
      <c r="G232" s="212"/>
      <c r="H232" s="213"/>
    </row>
    <row r="233" spans="1:8" x14ac:dyDescent="0.25">
      <c r="A233" s="28" t="s">
        <v>2643</v>
      </c>
      <c r="B233" s="28" t="s">
        <v>2250</v>
      </c>
      <c r="C233" s="31"/>
      <c r="D233" s="212"/>
      <c r="E233" s="212"/>
      <c r="F233" s="212"/>
      <c r="G233" s="212"/>
      <c r="H233" s="213"/>
    </row>
    <row r="234" spans="1:8" x14ac:dyDescent="0.25">
      <c r="A234" s="28" t="s">
        <v>2644</v>
      </c>
      <c r="B234" s="28" t="s">
        <v>2250</v>
      </c>
      <c r="C234" s="31"/>
      <c r="D234" s="212"/>
      <c r="E234" s="212"/>
      <c r="F234" s="212"/>
      <c r="G234" s="212"/>
      <c r="H234" s="213"/>
    </row>
    <row r="235" spans="1:8" x14ac:dyDescent="0.25">
      <c r="A235" s="28" t="s">
        <v>2645</v>
      </c>
      <c r="B235" s="28" t="s">
        <v>2250</v>
      </c>
      <c r="C235" s="31"/>
      <c r="D235" s="212"/>
      <c r="E235" s="212"/>
      <c r="F235" s="212"/>
      <c r="G235" s="212"/>
      <c r="H235" s="213"/>
    </row>
    <row r="236" spans="1:8" x14ac:dyDescent="0.25">
      <c r="A236" s="28" t="s">
        <v>2646</v>
      </c>
      <c r="B236" s="28" t="s">
        <v>2250</v>
      </c>
      <c r="C236" s="31"/>
      <c r="D236" s="212"/>
      <c r="E236" s="212"/>
      <c r="F236" s="212"/>
      <c r="G236" s="212"/>
      <c r="H236" s="213"/>
    </row>
    <row r="237" spans="1:8" x14ac:dyDescent="0.25">
      <c r="A237" s="28" t="s">
        <v>2647</v>
      </c>
      <c r="B237" s="28" t="s">
        <v>2250</v>
      </c>
      <c r="C237" s="31"/>
      <c r="D237" s="212"/>
      <c r="E237" s="212"/>
      <c r="F237" s="212"/>
      <c r="G237" s="212"/>
      <c r="H237" s="213"/>
    </row>
    <row r="238" spans="1:8" x14ac:dyDescent="0.25">
      <c r="A238" s="28" t="s">
        <v>2648</v>
      </c>
      <c r="B238" s="28" t="s">
        <v>2250</v>
      </c>
      <c r="C238" s="31"/>
      <c r="D238" s="212"/>
      <c r="E238" s="212"/>
      <c r="F238" s="212"/>
      <c r="G238" s="212"/>
      <c r="H238" s="213"/>
    </row>
    <row r="239" spans="1:8" x14ac:dyDescent="0.25">
      <c r="A239" s="28" t="s">
        <v>2649</v>
      </c>
      <c r="B239" s="28" t="s">
        <v>2250</v>
      </c>
      <c r="C239" s="31"/>
      <c r="D239" s="212"/>
      <c r="E239" s="212"/>
      <c r="F239" s="212"/>
      <c r="G239" s="212"/>
      <c r="H239" s="213"/>
    </row>
    <row r="240" spans="1:8" x14ac:dyDescent="0.25">
      <c r="A240" s="28" t="s">
        <v>2650</v>
      </c>
      <c r="B240" s="28" t="s">
        <v>2250</v>
      </c>
      <c r="C240" s="31"/>
      <c r="D240" s="212"/>
      <c r="E240" s="212"/>
      <c r="F240" s="212"/>
      <c r="G240" s="212"/>
      <c r="H240" s="213"/>
    </row>
    <row r="241" spans="1:8" x14ac:dyDescent="0.25">
      <c r="A241" s="28" t="s">
        <v>2651</v>
      </c>
      <c r="B241" s="28" t="s">
        <v>2250</v>
      </c>
      <c r="C241" s="31"/>
      <c r="D241" s="212"/>
      <c r="E241" s="212"/>
      <c r="F241" s="212"/>
      <c r="G241" s="212"/>
      <c r="H241" s="213"/>
    </row>
    <row r="242" spans="1:8" x14ac:dyDescent="0.25">
      <c r="A242" s="28" t="s">
        <v>2652</v>
      </c>
      <c r="B242" s="28" t="s">
        <v>2250</v>
      </c>
      <c r="C242" s="31"/>
      <c r="D242" s="212"/>
      <c r="E242" s="212"/>
      <c r="F242" s="212"/>
      <c r="G242" s="212"/>
      <c r="H242" s="213"/>
    </row>
    <row r="243" spans="1:8" x14ac:dyDescent="0.25">
      <c r="A243" s="28" t="s">
        <v>2653</v>
      </c>
      <c r="B243" s="28" t="s">
        <v>2250</v>
      </c>
      <c r="C243" s="31"/>
      <c r="D243" s="212"/>
      <c r="E243" s="212"/>
      <c r="F243" s="212"/>
      <c r="G243" s="212"/>
      <c r="H243" s="213"/>
    </row>
    <row r="244" spans="1:8" x14ac:dyDescent="0.25">
      <c r="A244" s="28" t="s">
        <v>2654</v>
      </c>
      <c r="B244" s="28" t="s">
        <v>2250</v>
      </c>
      <c r="C244" s="31"/>
      <c r="D244" s="212"/>
      <c r="E244" s="212"/>
      <c r="F244" s="212"/>
      <c r="G244" s="212"/>
      <c r="H244" s="213"/>
    </row>
    <row r="245" spans="1:8" x14ac:dyDescent="0.25">
      <c r="A245" s="28" t="s">
        <v>2655</v>
      </c>
      <c r="B245" s="28" t="s">
        <v>2250</v>
      </c>
      <c r="C245" s="31"/>
      <c r="D245" s="212"/>
      <c r="E245" s="212"/>
      <c r="F245" s="212"/>
      <c r="G245" s="212"/>
      <c r="H245" s="213"/>
    </row>
    <row r="246" spans="1:8" x14ac:dyDescent="0.25">
      <c r="A246" s="28" t="s">
        <v>2656</v>
      </c>
      <c r="B246" s="28" t="s">
        <v>2250</v>
      </c>
      <c r="C246" s="31"/>
      <c r="D246" s="212"/>
      <c r="E246" s="212"/>
      <c r="F246" s="212"/>
      <c r="G246" s="212"/>
      <c r="H246" s="213"/>
    </row>
    <row r="247" spans="1:8" x14ac:dyDescent="0.25">
      <c r="A247" s="28" t="s">
        <v>2657</v>
      </c>
      <c r="B247" s="28" t="s">
        <v>2250</v>
      </c>
      <c r="C247" s="31"/>
      <c r="D247" s="212"/>
      <c r="E247" s="212"/>
      <c r="F247" s="212"/>
      <c r="G247" s="212"/>
      <c r="H247" s="213"/>
    </row>
    <row r="248" spans="1:8" x14ac:dyDescent="0.25">
      <c r="A248" s="28" t="s">
        <v>2658</v>
      </c>
      <c r="B248" s="28" t="s">
        <v>2250</v>
      </c>
      <c r="C248" s="31"/>
      <c r="D248" s="212"/>
      <c r="E248" s="212"/>
      <c r="F248" s="212"/>
      <c r="G248" s="212"/>
      <c r="H248" s="213"/>
    </row>
    <row r="249" spans="1:8" x14ac:dyDescent="0.25">
      <c r="A249" s="28" t="s">
        <v>2659</v>
      </c>
      <c r="B249" s="28" t="s">
        <v>2250</v>
      </c>
      <c r="C249" s="31"/>
      <c r="D249" s="212"/>
      <c r="E249" s="212"/>
      <c r="F249" s="212"/>
      <c r="G249" s="212"/>
      <c r="H249" s="213"/>
    </row>
    <row r="250" spans="1:8" x14ac:dyDescent="0.25">
      <c r="A250" s="28" t="s">
        <v>3418</v>
      </c>
      <c r="B250" s="28" t="s">
        <v>2250</v>
      </c>
      <c r="C250" s="31"/>
      <c r="D250" s="212"/>
      <c r="E250" s="212"/>
      <c r="F250" s="212"/>
      <c r="G250" s="212"/>
      <c r="H250" s="213"/>
    </row>
    <row r="251" spans="1:8" x14ac:dyDescent="0.25">
      <c r="A251" s="28" t="s">
        <v>3419</v>
      </c>
      <c r="B251" s="28" t="s">
        <v>2250</v>
      </c>
      <c r="C251" s="31"/>
      <c r="D251" s="212"/>
      <c r="E251" s="212"/>
      <c r="F251" s="212"/>
      <c r="G251" s="212"/>
      <c r="H251" s="213"/>
    </row>
    <row r="252" spans="1:8" x14ac:dyDescent="0.25">
      <c r="A252" s="28" t="s">
        <v>3420</v>
      </c>
      <c r="B252" s="28" t="s">
        <v>2250</v>
      </c>
      <c r="C252" s="31"/>
      <c r="D252" s="212"/>
      <c r="E252" s="212"/>
      <c r="F252" s="212"/>
      <c r="G252" s="212"/>
      <c r="H252" s="213"/>
    </row>
    <row r="253" spans="1:8" x14ac:dyDescent="0.25">
      <c r="A253" s="28" t="s">
        <v>3421</v>
      </c>
      <c r="B253" s="28" t="s">
        <v>2250</v>
      </c>
      <c r="C253" s="31"/>
      <c r="D253" s="212"/>
      <c r="E253" s="212"/>
      <c r="F253" s="212"/>
      <c r="G253" s="212"/>
      <c r="H253" s="213"/>
    </row>
    <row r="254" spans="1:8" x14ac:dyDescent="0.25">
      <c r="A254" s="28" t="s">
        <v>3422</v>
      </c>
      <c r="B254" s="28" t="s">
        <v>2250</v>
      </c>
      <c r="C254" s="31"/>
      <c r="D254" s="212"/>
      <c r="E254" s="212"/>
      <c r="F254" s="212"/>
      <c r="G254" s="212"/>
      <c r="H254" s="213"/>
    </row>
    <row r="255" spans="1:8" x14ac:dyDescent="0.25">
      <c r="A255" s="28" t="s">
        <v>3423</v>
      </c>
      <c r="B255" s="28" t="s">
        <v>2250</v>
      </c>
      <c r="C255" s="31"/>
      <c r="D255" s="212"/>
      <c r="E255" s="212"/>
      <c r="F255" s="212"/>
      <c r="G255" s="212"/>
      <c r="H255" s="213"/>
    </row>
    <row r="256" spans="1:8" x14ac:dyDescent="0.25">
      <c r="A256" s="28" t="s">
        <v>3424</v>
      </c>
      <c r="B256" s="28" t="s">
        <v>2250</v>
      </c>
      <c r="C256" s="31"/>
      <c r="D256" s="212"/>
      <c r="E256" s="212"/>
      <c r="F256" s="212"/>
      <c r="G256" s="212"/>
      <c r="H256" s="213"/>
    </row>
    <row r="257" spans="1:8" x14ac:dyDescent="0.25">
      <c r="A257" s="28" t="s">
        <v>3376</v>
      </c>
      <c r="B257" s="28" t="s">
        <v>2250</v>
      </c>
      <c r="C257" s="31"/>
      <c r="D257" s="212"/>
      <c r="E257" s="212"/>
      <c r="F257" s="212"/>
      <c r="G257" s="212"/>
      <c r="H257" s="213"/>
    </row>
    <row r="258" spans="1:8" x14ac:dyDescent="0.25">
      <c r="A258" s="28" t="s">
        <v>3425</v>
      </c>
      <c r="B258" s="28" t="s">
        <v>2250</v>
      </c>
      <c r="C258" s="31"/>
      <c r="D258" s="212"/>
      <c r="E258" s="212"/>
      <c r="F258" s="212"/>
      <c r="G258" s="212"/>
      <c r="H258" s="213"/>
    </row>
    <row r="259" spans="1:8" x14ac:dyDescent="0.25">
      <c r="A259" s="28" t="s">
        <v>3426</v>
      </c>
      <c r="B259" s="28" t="s">
        <v>2250</v>
      </c>
      <c r="C259" s="31"/>
      <c r="D259" s="212"/>
      <c r="E259" s="212"/>
      <c r="F259" s="212"/>
      <c r="G259" s="212"/>
      <c r="H259" s="213"/>
    </row>
    <row r="260" spans="1:8" x14ac:dyDescent="0.25">
      <c r="A260" s="28" t="s">
        <v>3377</v>
      </c>
      <c r="B260" s="28" t="s">
        <v>2250</v>
      </c>
      <c r="C260" s="31"/>
      <c r="D260" s="212"/>
      <c r="E260" s="212"/>
      <c r="F260" s="212"/>
      <c r="G260" s="212"/>
      <c r="H260" s="213"/>
    </row>
    <row r="261" spans="1:8" x14ac:dyDescent="0.25">
      <c r="A261" s="28" t="s">
        <v>3427</v>
      </c>
      <c r="B261" s="28" t="s">
        <v>2250</v>
      </c>
      <c r="C261" s="31"/>
      <c r="D261" s="212"/>
      <c r="E261" s="212"/>
      <c r="F261" s="212"/>
      <c r="G261" s="212"/>
      <c r="H261" s="213"/>
    </row>
    <row r="262" spans="1:8" x14ac:dyDescent="0.25">
      <c r="A262" s="28" t="s">
        <v>3428</v>
      </c>
      <c r="B262" s="28" t="s">
        <v>2250</v>
      </c>
      <c r="C262" s="31"/>
      <c r="D262" s="212"/>
      <c r="E262" s="212"/>
      <c r="F262" s="212"/>
      <c r="G262" s="212"/>
      <c r="H262" s="213"/>
    </row>
    <row r="263" spans="1:8" x14ac:dyDescent="0.25">
      <c r="A263" s="28" t="s">
        <v>3429</v>
      </c>
      <c r="B263" s="28" t="s">
        <v>2250</v>
      </c>
      <c r="C263" s="31"/>
      <c r="D263" s="212"/>
      <c r="E263" s="212"/>
      <c r="F263" s="212"/>
      <c r="G263" s="212"/>
      <c r="H263" s="213"/>
    </row>
    <row r="264" spans="1:8" x14ac:dyDescent="0.25">
      <c r="A264" s="28" t="s">
        <v>3430</v>
      </c>
      <c r="B264" s="28" t="s">
        <v>2250</v>
      </c>
      <c r="C264" s="31"/>
      <c r="D264" s="212"/>
      <c r="E264" s="212"/>
      <c r="F264" s="212"/>
      <c r="G264" s="212"/>
      <c r="H264" s="213"/>
    </row>
    <row r="265" spans="1:8" x14ac:dyDescent="0.25">
      <c r="A265" s="28" t="s">
        <v>3431</v>
      </c>
      <c r="B265" s="28" t="s">
        <v>2250</v>
      </c>
      <c r="C265" s="31"/>
      <c r="D265" s="212"/>
      <c r="E265" s="212"/>
      <c r="F265" s="212"/>
      <c r="G265" s="212"/>
      <c r="H265" s="213"/>
    </row>
    <row r="266" spans="1:8" x14ac:dyDescent="0.25">
      <c r="A266" s="28" t="s">
        <v>3432</v>
      </c>
      <c r="B266" s="28" t="s">
        <v>2250</v>
      </c>
      <c r="C266" s="31"/>
      <c r="D266" s="212"/>
      <c r="E266" s="212"/>
      <c r="F266" s="212"/>
      <c r="G266" s="212"/>
      <c r="H266" s="213"/>
    </row>
    <row r="267" spans="1:8" x14ac:dyDescent="0.25">
      <c r="A267" s="28" t="s">
        <v>3433</v>
      </c>
      <c r="B267" s="28" t="s">
        <v>2250</v>
      </c>
      <c r="C267" s="31"/>
      <c r="D267" s="212"/>
      <c r="E267" s="212"/>
      <c r="F267" s="212"/>
      <c r="G267" s="212"/>
      <c r="H267" s="213"/>
    </row>
    <row r="268" spans="1:8" x14ac:dyDescent="0.25">
      <c r="A268" s="28" t="s">
        <v>3434</v>
      </c>
      <c r="B268" s="28" t="s">
        <v>2250</v>
      </c>
      <c r="C268" s="31"/>
      <c r="D268" s="212"/>
      <c r="E268" s="212"/>
      <c r="F268" s="212"/>
      <c r="G268" s="212"/>
      <c r="H268" s="213"/>
    </row>
    <row r="269" spans="1:8" x14ac:dyDescent="0.25">
      <c r="A269" s="28" t="s">
        <v>3435</v>
      </c>
      <c r="B269" s="28" t="s">
        <v>2250</v>
      </c>
      <c r="C269" s="31"/>
      <c r="D269" s="212"/>
      <c r="E269" s="212"/>
      <c r="F269" s="212"/>
      <c r="G269" s="212"/>
      <c r="H269" s="213"/>
    </row>
    <row r="270" spans="1:8" x14ac:dyDescent="0.25">
      <c r="A270" s="28" t="s">
        <v>3436</v>
      </c>
      <c r="B270" s="28" t="s">
        <v>2250</v>
      </c>
      <c r="C270" s="31"/>
      <c r="D270" s="212"/>
      <c r="E270" s="212"/>
      <c r="F270" s="212"/>
      <c r="G270" s="212"/>
      <c r="H270" s="213"/>
    </row>
    <row r="271" spans="1:8" x14ac:dyDescent="0.25">
      <c r="A271" s="28" t="s">
        <v>3437</v>
      </c>
      <c r="B271" s="28" t="s">
        <v>2250</v>
      </c>
      <c r="C271" s="31"/>
      <c r="D271" s="212"/>
      <c r="E271" s="212"/>
      <c r="F271" s="212"/>
      <c r="G271" s="212"/>
      <c r="H271" s="213"/>
    </row>
    <row r="272" spans="1:8" x14ac:dyDescent="0.25">
      <c r="A272" s="28" t="s">
        <v>3438</v>
      </c>
      <c r="B272" s="28" t="s">
        <v>2250</v>
      </c>
      <c r="C272" s="31"/>
      <c r="D272" s="212"/>
      <c r="E272" s="212"/>
      <c r="F272" s="212"/>
      <c r="G272" s="212"/>
      <c r="H272" s="213"/>
    </row>
    <row r="273" spans="1:8" x14ac:dyDescent="0.25">
      <c r="A273" s="28" t="s">
        <v>3439</v>
      </c>
      <c r="B273" s="28" t="s">
        <v>2250</v>
      </c>
      <c r="C273" s="31"/>
      <c r="D273" s="212"/>
      <c r="E273" s="212"/>
      <c r="F273" s="212"/>
      <c r="G273" s="212"/>
      <c r="H273" s="213"/>
    </row>
    <row r="274" spans="1:8" x14ac:dyDescent="0.25">
      <c r="A274" s="28" t="s">
        <v>3440</v>
      </c>
      <c r="B274" s="28" t="s">
        <v>2250</v>
      </c>
      <c r="C274" s="31"/>
      <c r="D274" s="212"/>
      <c r="E274" s="212"/>
      <c r="F274" s="212"/>
      <c r="G274" s="212"/>
      <c r="H274" s="213"/>
    </row>
    <row r="275" spans="1:8" x14ac:dyDescent="0.25">
      <c r="A275" s="28" t="s">
        <v>3441</v>
      </c>
      <c r="B275" s="28" t="s">
        <v>2250</v>
      </c>
      <c r="C275" s="31"/>
      <c r="D275" s="212"/>
      <c r="E275" s="212"/>
      <c r="F275" s="212"/>
      <c r="G275" s="212"/>
      <c r="H275" s="213"/>
    </row>
    <row r="276" spans="1:8" x14ac:dyDescent="0.25">
      <c r="A276" s="28" t="s">
        <v>3442</v>
      </c>
      <c r="B276" s="28" t="s">
        <v>2250</v>
      </c>
      <c r="C276" s="31"/>
      <c r="D276" s="212"/>
      <c r="E276" s="212"/>
      <c r="F276" s="212"/>
      <c r="G276" s="212"/>
      <c r="H276" s="213"/>
    </row>
    <row r="277" spans="1:8" x14ac:dyDescent="0.25">
      <c r="A277" s="28" t="s">
        <v>3443</v>
      </c>
      <c r="B277" s="28" t="s">
        <v>2250</v>
      </c>
      <c r="C277" s="31"/>
      <c r="D277" s="212"/>
      <c r="E277" s="212"/>
      <c r="F277" s="212"/>
      <c r="G277" s="212"/>
      <c r="H277" s="213"/>
    </row>
    <row r="278" spans="1:8" x14ac:dyDescent="0.25">
      <c r="A278" s="28" t="s">
        <v>3444</v>
      </c>
      <c r="B278" s="28" t="s">
        <v>2250</v>
      </c>
      <c r="C278" s="31"/>
      <c r="D278" s="212"/>
      <c r="E278" s="212"/>
      <c r="F278" s="212"/>
      <c r="G278" s="212"/>
      <c r="H278" s="213"/>
    </row>
    <row r="279" spans="1:8" x14ac:dyDescent="0.25">
      <c r="A279" s="28" t="s">
        <v>3445</v>
      </c>
      <c r="B279" s="28" t="s">
        <v>2250</v>
      </c>
      <c r="C279" s="31"/>
      <c r="D279" s="212"/>
      <c r="E279" s="212"/>
      <c r="F279" s="212"/>
      <c r="G279" s="212"/>
      <c r="H279" s="213"/>
    </row>
    <row r="280" spans="1:8" x14ac:dyDescent="0.25">
      <c r="A280" s="28" t="s">
        <v>3446</v>
      </c>
      <c r="B280" s="28" t="s">
        <v>2250</v>
      </c>
      <c r="C280" s="31"/>
      <c r="D280" s="212"/>
      <c r="E280" s="212"/>
      <c r="F280" s="212"/>
      <c r="G280" s="212"/>
      <c r="H280" s="213"/>
    </row>
    <row r="281" spans="1:8" x14ac:dyDescent="0.25">
      <c r="A281" s="28" t="s">
        <v>3447</v>
      </c>
      <c r="B281" s="28" t="s">
        <v>2250</v>
      </c>
      <c r="C281" s="31"/>
      <c r="D281" s="212"/>
      <c r="E281" s="212"/>
      <c r="F281" s="212"/>
      <c r="G281" s="212"/>
      <c r="H281" s="213"/>
    </row>
    <row r="282" spans="1:8" x14ac:dyDescent="0.25">
      <c r="A282" s="28" t="s">
        <v>3448</v>
      </c>
      <c r="B282" s="28" t="s">
        <v>2250</v>
      </c>
      <c r="C282" s="31"/>
      <c r="D282" s="212"/>
      <c r="E282" s="212"/>
      <c r="F282" s="212"/>
      <c r="G282" s="212"/>
      <c r="H282" s="213"/>
    </row>
    <row r="283" spans="1:8" x14ac:dyDescent="0.25">
      <c r="A283" s="216" t="s">
        <v>2488</v>
      </c>
      <c r="B283" s="217"/>
      <c r="C283" s="32"/>
      <c r="D283" s="214"/>
      <c r="E283" s="214"/>
      <c r="F283" s="214"/>
      <c r="G283" s="214"/>
      <c r="H283" s="21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B4434-A195-4DE0-BFF6-680086BA0AE7}">
  <sheetPr codeName="Sheet3"/>
  <dimension ref="A1:C833"/>
  <sheetViews>
    <sheetView zoomScale="145" zoomScaleNormal="145" workbookViewId="0"/>
  </sheetViews>
  <sheetFormatPr defaultRowHeight="9" x14ac:dyDescent="0.15"/>
  <cols>
    <col min="1" max="1" width="107.5" style="163" bestFit="1" customWidth="1"/>
    <col min="2" max="2" width="4.125" style="77" customWidth="1"/>
    <col min="3" max="16384" width="9" style="77"/>
  </cols>
  <sheetData>
    <row r="1" spans="1:3" x14ac:dyDescent="0.15">
      <c r="C1" s="77" t="s">
        <v>1905</v>
      </c>
    </row>
    <row r="2" spans="1:3" x14ac:dyDescent="0.15">
      <c r="A2" s="163" t="s">
        <v>2710</v>
      </c>
    </row>
    <row r="3" spans="1:3" x14ac:dyDescent="0.15">
      <c r="A3" s="163" t="s">
        <v>2711</v>
      </c>
    </row>
    <row r="4" spans="1:3" x14ac:dyDescent="0.15">
      <c r="A4" s="163" t="s">
        <v>2301</v>
      </c>
    </row>
    <row r="5" spans="1:3" x14ac:dyDescent="0.15">
      <c r="A5" s="163" t="s">
        <v>2712</v>
      </c>
    </row>
    <row r="6" spans="1:3" x14ac:dyDescent="0.15">
      <c r="A6" s="163" t="s">
        <v>2713</v>
      </c>
    </row>
    <row r="7" spans="1:3" x14ac:dyDescent="0.15">
      <c r="A7" s="163" t="s">
        <v>2714</v>
      </c>
    </row>
    <row r="8" spans="1:3" x14ac:dyDescent="0.15">
      <c r="A8" s="163" t="s">
        <v>2715</v>
      </c>
    </row>
    <row r="9" spans="1:3" x14ac:dyDescent="0.15">
      <c r="A9" s="163" t="s">
        <v>2716</v>
      </c>
    </row>
    <row r="10" spans="1:3" x14ac:dyDescent="0.15">
      <c r="A10" s="163" t="s">
        <v>2717</v>
      </c>
    </row>
    <row r="11" spans="1:3" x14ac:dyDescent="0.15">
      <c r="A11" s="163" t="s">
        <v>2718</v>
      </c>
    </row>
    <row r="12" spans="1:3" x14ac:dyDescent="0.15">
      <c r="A12" s="163" t="s">
        <v>2719</v>
      </c>
    </row>
    <row r="13" spans="1:3" x14ac:dyDescent="0.15">
      <c r="A13" s="163" t="s">
        <v>2720</v>
      </c>
    </row>
    <row r="14" spans="1:3" x14ac:dyDescent="0.15">
      <c r="A14" s="163" t="s">
        <v>2721</v>
      </c>
    </row>
    <row r="15" spans="1:3" x14ac:dyDescent="0.15">
      <c r="A15" s="163" t="s">
        <v>2722</v>
      </c>
    </row>
    <row r="16" spans="1:3" x14ac:dyDescent="0.15">
      <c r="A16" s="163" t="s">
        <v>2723</v>
      </c>
    </row>
    <row r="17" spans="1:1" x14ac:dyDescent="0.15">
      <c r="A17" s="163" t="s">
        <v>2724</v>
      </c>
    </row>
    <row r="18" spans="1:1" x14ac:dyDescent="0.15">
      <c r="A18" s="163" t="s">
        <v>2725</v>
      </c>
    </row>
    <row r="19" spans="1:1" x14ac:dyDescent="0.15">
      <c r="A19" s="163" t="s">
        <v>2726</v>
      </c>
    </row>
    <row r="20" spans="1:1" x14ac:dyDescent="0.15">
      <c r="A20" s="163" t="s">
        <v>2727</v>
      </c>
    </row>
    <row r="21" spans="1:1" x14ac:dyDescent="0.15">
      <c r="A21" s="163" t="s">
        <v>2728</v>
      </c>
    </row>
    <row r="22" spans="1:1" x14ac:dyDescent="0.15">
      <c r="A22" s="163" t="s">
        <v>2729</v>
      </c>
    </row>
    <row r="23" spans="1:1" x14ac:dyDescent="0.15">
      <c r="A23" s="163" t="s">
        <v>2730</v>
      </c>
    </row>
    <row r="24" spans="1:1" x14ac:dyDescent="0.15">
      <c r="A24" s="163" t="s">
        <v>2731</v>
      </c>
    </row>
    <row r="25" spans="1:1" x14ac:dyDescent="0.15">
      <c r="A25" s="163" t="s">
        <v>2732</v>
      </c>
    </row>
    <row r="26" spans="1:1" x14ac:dyDescent="0.15">
      <c r="A26" s="163" t="s">
        <v>2733</v>
      </c>
    </row>
    <row r="28" spans="1:1" x14ac:dyDescent="0.15">
      <c r="A28" s="163" t="s">
        <v>2734</v>
      </c>
    </row>
    <row r="29" spans="1:1" x14ac:dyDescent="0.15">
      <c r="A29" s="163" t="s">
        <v>2735</v>
      </c>
    </row>
    <row r="30" spans="1:1" x14ac:dyDescent="0.15">
      <c r="A30" s="163" t="s">
        <v>2736</v>
      </c>
    </row>
    <row r="31" spans="1:1" x14ac:dyDescent="0.15">
      <c r="A31" s="163" t="s">
        <v>2737</v>
      </c>
    </row>
    <row r="32" spans="1:1" x14ac:dyDescent="0.15">
      <c r="A32" s="163" t="s">
        <v>2738</v>
      </c>
    </row>
    <row r="33" spans="1:1" x14ac:dyDescent="0.15">
      <c r="A33" s="163" t="s">
        <v>2739</v>
      </c>
    </row>
    <row r="34" spans="1:1" x14ac:dyDescent="0.15">
      <c r="A34" s="163" t="s">
        <v>2740</v>
      </c>
    </row>
    <row r="35" spans="1:1" x14ac:dyDescent="0.15">
      <c r="A35" s="163" t="s">
        <v>2741</v>
      </c>
    </row>
    <row r="36" spans="1:1" x14ac:dyDescent="0.15">
      <c r="A36" s="163" t="s">
        <v>2261</v>
      </c>
    </row>
    <row r="37" spans="1:1" x14ac:dyDescent="0.15">
      <c r="A37" s="163" t="s">
        <v>2742</v>
      </c>
    </row>
    <row r="38" spans="1:1" x14ac:dyDescent="0.15">
      <c r="A38" s="163" t="s">
        <v>2743</v>
      </c>
    </row>
    <row r="39" spans="1:1" x14ac:dyDescent="0.15">
      <c r="A39" s="163" t="s">
        <v>2262</v>
      </c>
    </row>
    <row r="40" spans="1:1" x14ac:dyDescent="0.15">
      <c r="A40" s="163" t="s">
        <v>2263</v>
      </c>
    </row>
    <row r="42" spans="1:1" x14ac:dyDescent="0.15">
      <c r="A42" s="163" t="s">
        <v>2744</v>
      </c>
    </row>
    <row r="43" spans="1:1" x14ac:dyDescent="0.15">
      <c r="A43" s="163" t="s">
        <v>2745</v>
      </c>
    </row>
    <row r="44" spans="1:1" x14ac:dyDescent="0.15">
      <c r="A44" s="163" t="s">
        <v>2746</v>
      </c>
    </row>
    <row r="45" spans="1:1" x14ac:dyDescent="0.15">
      <c r="A45" s="163" t="s">
        <v>2747</v>
      </c>
    </row>
    <row r="46" spans="1:1" x14ac:dyDescent="0.15">
      <c r="A46" s="163" t="s">
        <v>2748</v>
      </c>
    </row>
    <row r="47" spans="1:1" x14ac:dyDescent="0.15">
      <c r="A47" s="163" t="s">
        <v>2749</v>
      </c>
    </row>
    <row r="48" spans="1:1" x14ac:dyDescent="0.15">
      <c r="A48" s="163" t="s">
        <v>2750</v>
      </c>
    </row>
    <row r="49" spans="1:1" x14ac:dyDescent="0.15">
      <c r="A49" s="163" t="s">
        <v>2751</v>
      </c>
    </row>
    <row r="50" spans="1:1" x14ac:dyDescent="0.15">
      <c r="A50" s="163" t="s">
        <v>2752</v>
      </c>
    </row>
    <row r="51" spans="1:1" x14ac:dyDescent="0.15">
      <c r="A51" s="163" t="s">
        <v>2753</v>
      </c>
    </row>
    <row r="52" spans="1:1" x14ac:dyDescent="0.15">
      <c r="A52" s="163" t="s">
        <v>2300</v>
      </c>
    </row>
    <row r="53" spans="1:1" x14ac:dyDescent="0.15">
      <c r="A53" s="163" t="s">
        <v>2754</v>
      </c>
    </row>
    <row r="54" spans="1:1" x14ac:dyDescent="0.15">
      <c r="A54" s="163" t="s">
        <v>2755</v>
      </c>
    </row>
    <row r="55" spans="1:1" x14ac:dyDescent="0.15">
      <c r="A55" s="163" t="s">
        <v>2756</v>
      </c>
    </row>
    <row r="56" spans="1:1" x14ac:dyDescent="0.15">
      <c r="A56" s="163" t="s">
        <v>2757</v>
      </c>
    </row>
    <row r="57" spans="1:1" x14ac:dyDescent="0.15">
      <c r="A57" s="163" t="s">
        <v>2758</v>
      </c>
    </row>
    <row r="58" spans="1:1" x14ac:dyDescent="0.15">
      <c r="A58" s="163" t="s">
        <v>2759</v>
      </c>
    </row>
    <row r="59" spans="1:1" x14ac:dyDescent="0.15">
      <c r="A59" s="163" t="s">
        <v>2760</v>
      </c>
    </row>
    <row r="60" spans="1:1" x14ac:dyDescent="0.15">
      <c r="A60" s="163" t="s">
        <v>2761</v>
      </c>
    </row>
    <row r="61" spans="1:1" x14ac:dyDescent="0.15">
      <c r="A61" s="163" t="s">
        <v>2762</v>
      </c>
    </row>
    <row r="62" spans="1:1" x14ac:dyDescent="0.15">
      <c r="A62" s="163" t="s">
        <v>2763</v>
      </c>
    </row>
    <row r="63" spans="1:1" x14ac:dyDescent="0.15">
      <c r="A63" s="163" t="s">
        <v>2764</v>
      </c>
    </row>
    <row r="64" spans="1:1" x14ac:dyDescent="0.15">
      <c r="A64" s="163" t="s">
        <v>2765</v>
      </c>
    </row>
    <row r="65" spans="1:1" x14ac:dyDescent="0.15">
      <c r="A65" s="163" t="s">
        <v>2766</v>
      </c>
    </row>
    <row r="66" spans="1:1" x14ac:dyDescent="0.15">
      <c r="A66" s="163" t="s">
        <v>2767</v>
      </c>
    </row>
    <row r="67" spans="1:1" x14ac:dyDescent="0.15">
      <c r="A67" s="163" t="s">
        <v>2768</v>
      </c>
    </row>
    <row r="68" spans="1:1" x14ac:dyDescent="0.15">
      <c r="A68" s="163" t="s">
        <v>2769</v>
      </c>
    </row>
    <row r="69" spans="1:1" x14ac:dyDescent="0.15">
      <c r="A69" s="163" t="s">
        <v>2770</v>
      </c>
    </row>
    <row r="70" spans="1:1" x14ac:dyDescent="0.15">
      <c r="A70" s="163" t="s">
        <v>2771</v>
      </c>
    </row>
    <row r="71" spans="1:1" x14ac:dyDescent="0.15">
      <c r="A71" s="163" t="s">
        <v>2767</v>
      </c>
    </row>
    <row r="72" spans="1:1" x14ac:dyDescent="0.15">
      <c r="A72" s="163" t="s">
        <v>2772</v>
      </c>
    </row>
    <row r="73" spans="1:1" x14ac:dyDescent="0.15">
      <c r="A73" s="163" t="s">
        <v>2773</v>
      </c>
    </row>
    <row r="74" spans="1:1" x14ac:dyDescent="0.15">
      <c r="A74" s="163" t="s">
        <v>2774</v>
      </c>
    </row>
    <row r="75" spans="1:1" x14ac:dyDescent="0.15">
      <c r="A75" s="163" t="s">
        <v>2775</v>
      </c>
    </row>
    <row r="76" spans="1:1" x14ac:dyDescent="0.15">
      <c r="A76" s="163" t="s">
        <v>2776</v>
      </c>
    </row>
    <row r="77" spans="1:1" x14ac:dyDescent="0.15">
      <c r="A77" s="163" t="s">
        <v>2777</v>
      </c>
    </row>
    <row r="78" spans="1:1" x14ac:dyDescent="0.15">
      <c r="A78" s="163" t="s">
        <v>2778</v>
      </c>
    </row>
    <row r="79" spans="1:1" x14ac:dyDescent="0.15">
      <c r="A79" s="163" t="s">
        <v>2779</v>
      </c>
    </row>
    <row r="80" spans="1:1" x14ac:dyDescent="0.15">
      <c r="A80" s="163" t="s">
        <v>2780</v>
      </c>
    </row>
    <row r="81" spans="1:1" x14ac:dyDescent="0.15">
      <c r="A81" s="163" t="s">
        <v>2781</v>
      </c>
    </row>
    <row r="82" spans="1:1" x14ac:dyDescent="0.15">
      <c r="A82" s="163" t="s">
        <v>2767</v>
      </c>
    </row>
    <row r="83" spans="1:1" x14ac:dyDescent="0.15">
      <c r="A83" s="163" t="s">
        <v>2782</v>
      </c>
    </row>
    <row r="84" spans="1:1" x14ac:dyDescent="0.15">
      <c r="A84" s="163" t="s">
        <v>2783</v>
      </c>
    </row>
    <row r="85" spans="1:1" x14ac:dyDescent="0.15">
      <c r="A85" s="163" t="s">
        <v>2784</v>
      </c>
    </row>
    <row r="86" spans="1:1" x14ac:dyDescent="0.15">
      <c r="A86" s="163" t="s">
        <v>2785</v>
      </c>
    </row>
    <row r="87" spans="1:1" x14ac:dyDescent="0.15">
      <c r="A87" s="163" t="s">
        <v>2786</v>
      </c>
    </row>
    <row r="88" spans="1:1" x14ac:dyDescent="0.15">
      <c r="A88" s="163" t="s">
        <v>2787</v>
      </c>
    </row>
    <row r="89" spans="1:1" x14ac:dyDescent="0.15">
      <c r="A89" s="163" t="s">
        <v>2767</v>
      </c>
    </row>
    <row r="90" spans="1:1" x14ac:dyDescent="0.15">
      <c r="A90" s="163" t="s">
        <v>2788</v>
      </c>
    </row>
    <row r="91" spans="1:1" x14ac:dyDescent="0.15">
      <c r="A91" s="163" t="s">
        <v>2789</v>
      </c>
    </row>
    <row r="92" spans="1:1" x14ac:dyDescent="0.15">
      <c r="A92" s="163" t="s">
        <v>2790</v>
      </c>
    </row>
    <row r="93" spans="1:1" x14ac:dyDescent="0.15">
      <c r="A93" s="163" t="s">
        <v>2791</v>
      </c>
    </row>
    <row r="94" spans="1:1" x14ac:dyDescent="0.15">
      <c r="A94" s="163" t="s">
        <v>2792</v>
      </c>
    </row>
    <row r="95" spans="1:1" x14ac:dyDescent="0.15">
      <c r="A95" s="163" t="s">
        <v>2793</v>
      </c>
    </row>
    <row r="96" spans="1:1" x14ac:dyDescent="0.15">
      <c r="A96" s="163" t="s">
        <v>2794</v>
      </c>
    </row>
    <row r="97" spans="1:1" x14ac:dyDescent="0.15">
      <c r="A97" s="163" t="s">
        <v>2795</v>
      </c>
    </row>
    <row r="98" spans="1:1" x14ac:dyDescent="0.15">
      <c r="A98" s="163" t="s">
        <v>2796</v>
      </c>
    </row>
    <row r="99" spans="1:1" x14ac:dyDescent="0.15">
      <c r="A99" s="163" t="s">
        <v>2797</v>
      </c>
    </row>
    <row r="100" spans="1:1" x14ac:dyDescent="0.15">
      <c r="A100" s="163" t="s">
        <v>2798</v>
      </c>
    </row>
    <row r="101" spans="1:1" x14ac:dyDescent="0.15">
      <c r="A101" s="163" t="s">
        <v>2271</v>
      </c>
    </row>
    <row r="102" spans="1:1" x14ac:dyDescent="0.15">
      <c r="A102" s="163" t="s">
        <v>2799</v>
      </c>
    </row>
    <row r="103" spans="1:1" x14ac:dyDescent="0.15">
      <c r="A103" s="163" t="s">
        <v>2264</v>
      </c>
    </row>
    <row r="104" spans="1:1" x14ac:dyDescent="0.15">
      <c r="A104" s="163" t="s">
        <v>2265</v>
      </c>
    </row>
    <row r="105" spans="1:1" x14ac:dyDescent="0.15">
      <c r="A105" s="163" t="s">
        <v>2266</v>
      </c>
    </row>
    <row r="107" spans="1:1" x14ac:dyDescent="0.15">
      <c r="A107" s="163" t="s">
        <v>2800</v>
      </c>
    </row>
    <row r="108" spans="1:1" x14ac:dyDescent="0.15">
      <c r="A108" s="163" t="s">
        <v>2267</v>
      </c>
    </row>
    <row r="109" spans="1:1" x14ac:dyDescent="0.15">
      <c r="A109" s="163" t="s">
        <v>2268</v>
      </c>
    </row>
    <row r="110" spans="1:1" x14ac:dyDescent="0.15">
      <c r="A110" s="163" t="s">
        <v>2269</v>
      </c>
    </row>
    <row r="111" spans="1:1" x14ac:dyDescent="0.15">
      <c r="A111" s="163" t="s">
        <v>2270</v>
      </c>
    </row>
    <row r="112" spans="1:1" x14ac:dyDescent="0.15">
      <c r="A112" s="163" t="s">
        <v>2271</v>
      </c>
    </row>
    <row r="113" spans="1:1" x14ac:dyDescent="0.15">
      <c r="A113" s="163" t="s">
        <v>2272</v>
      </c>
    </row>
    <row r="114" spans="1:1" x14ac:dyDescent="0.15">
      <c r="A114" s="163" t="s">
        <v>2273</v>
      </c>
    </row>
    <row r="115" spans="1:1" x14ac:dyDescent="0.15">
      <c r="A115" s="163" t="s">
        <v>2274</v>
      </c>
    </row>
    <row r="116" spans="1:1" x14ac:dyDescent="0.15">
      <c r="A116" s="163" t="s">
        <v>2275</v>
      </c>
    </row>
    <row r="118" spans="1:1" x14ac:dyDescent="0.15">
      <c r="A118" s="163" t="s">
        <v>2744</v>
      </c>
    </row>
    <row r="119" spans="1:1" x14ac:dyDescent="0.15">
      <c r="A119" s="163" t="s">
        <v>2801</v>
      </c>
    </row>
    <row r="120" spans="1:1" x14ac:dyDescent="0.15">
      <c r="A120" s="163" t="s">
        <v>2802</v>
      </c>
    </row>
    <row r="121" spans="1:1" x14ac:dyDescent="0.15">
      <c r="A121" s="163" t="s">
        <v>2803</v>
      </c>
    </row>
    <row r="122" spans="1:1" x14ac:dyDescent="0.15">
      <c r="A122" s="163" t="s">
        <v>2804</v>
      </c>
    </row>
    <row r="123" spans="1:1" x14ac:dyDescent="0.15">
      <c r="A123" s="163" t="s">
        <v>2805</v>
      </c>
    </row>
    <row r="124" spans="1:1" x14ac:dyDescent="0.15">
      <c r="A124" s="163" t="s">
        <v>2806</v>
      </c>
    </row>
    <row r="126" spans="1:1" x14ac:dyDescent="0.15">
      <c r="A126" s="163" t="s">
        <v>2807</v>
      </c>
    </row>
    <row r="127" spans="1:1" x14ac:dyDescent="0.15">
      <c r="A127" s="163" t="s">
        <v>2808</v>
      </c>
    </row>
    <row r="128" spans="1:1" x14ac:dyDescent="0.15">
      <c r="A128" s="163" t="s">
        <v>2809</v>
      </c>
    </row>
    <row r="129" spans="1:1" x14ac:dyDescent="0.15">
      <c r="A129" s="163" t="s">
        <v>2810</v>
      </c>
    </row>
    <row r="131" spans="1:1" x14ac:dyDescent="0.15">
      <c r="A131" s="163" t="s">
        <v>2811</v>
      </c>
    </row>
    <row r="132" spans="1:1" x14ac:dyDescent="0.15">
      <c r="A132" s="163" t="s">
        <v>2812</v>
      </c>
    </row>
    <row r="133" spans="1:1" x14ac:dyDescent="0.15">
      <c r="A133" s="163" t="s">
        <v>2813</v>
      </c>
    </row>
    <row r="134" spans="1:1" x14ac:dyDescent="0.15">
      <c r="A134" s="163" t="s">
        <v>2814</v>
      </c>
    </row>
    <row r="135" spans="1:1" x14ac:dyDescent="0.15">
      <c r="A135" s="163" t="s">
        <v>2815</v>
      </c>
    </row>
    <row r="136" spans="1:1" x14ac:dyDescent="0.15">
      <c r="A136" s="163" t="s">
        <v>2816</v>
      </c>
    </row>
    <row r="137" spans="1:1" x14ac:dyDescent="0.15">
      <c r="A137" s="163" t="s">
        <v>2817</v>
      </c>
    </row>
    <row r="138" spans="1:1" x14ac:dyDescent="0.15">
      <c r="A138" s="163" t="s">
        <v>2818</v>
      </c>
    </row>
    <row r="139" spans="1:1" x14ac:dyDescent="0.15">
      <c r="A139" s="163" t="s">
        <v>2819</v>
      </c>
    </row>
    <row r="140" spans="1:1" x14ac:dyDescent="0.15">
      <c r="A140" s="163" t="s">
        <v>2820</v>
      </c>
    </row>
    <row r="141" spans="1:1" x14ac:dyDescent="0.15">
      <c r="A141" s="163" t="s">
        <v>2821</v>
      </c>
    </row>
    <row r="142" spans="1:1" x14ac:dyDescent="0.15">
      <c r="A142" s="163" t="s">
        <v>2822</v>
      </c>
    </row>
    <row r="143" spans="1:1" x14ac:dyDescent="0.15">
      <c r="A143" s="163" t="s">
        <v>2823</v>
      </c>
    </row>
    <row r="144" spans="1:1" x14ac:dyDescent="0.15">
      <c r="A144" s="163" t="s">
        <v>2824</v>
      </c>
    </row>
    <row r="145" spans="1:1" x14ac:dyDescent="0.15">
      <c r="A145" s="163" t="s">
        <v>2825</v>
      </c>
    </row>
    <row r="146" spans="1:1" x14ac:dyDescent="0.15">
      <c r="A146" s="163" t="s">
        <v>2826</v>
      </c>
    </row>
    <row r="147" spans="1:1" x14ac:dyDescent="0.15">
      <c r="A147" s="163" t="s">
        <v>2827</v>
      </c>
    </row>
    <row r="148" spans="1:1" x14ac:dyDescent="0.15">
      <c r="A148" s="163" t="s">
        <v>2828</v>
      </c>
    </row>
    <row r="149" spans="1:1" x14ac:dyDescent="0.15">
      <c r="A149" s="163" t="s">
        <v>2318</v>
      </c>
    </row>
    <row r="150" spans="1:1" x14ac:dyDescent="0.15">
      <c r="A150" s="163" t="s">
        <v>2829</v>
      </c>
    </row>
    <row r="151" spans="1:1" x14ac:dyDescent="0.15">
      <c r="A151" s="163" t="s">
        <v>2830</v>
      </c>
    </row>
    <row r="152" spans="1:1" x14ac:dyDescent="0.15">
      <c r="A152" s="163" t="s">
        <v>2831</v>
      </c>
    </row>
    <row r="153" spans="1:1" x14ac:dyDescent="0.15">
      <c r="A153" s="163" t="s">
        <v>2832</v>
      </c>
    </row>
    <row r="154" spans="1:1" x14ac:dyDescent="0.15">
      <c r="A154" s="163" t="s">
        <v>2833</v>
      </c>
    </row>
    <row r="156" spans="1:1" x14ac:dyDescent="0.15">
      <c r="A156" s="163" t="s">
        <v>2834</v>
      </c>
    </row>
    <row r="157" spans="1:1" x14ac:dyDescent="0.15">
      <c r="A157" s="163" t="s">
        <v>2835</v>
      </c>
    </row>
    <row r="158" spans="1:1" x14ac:dyDescent="0.15">
      <c r="A158" s="163" t="s">
        <v>2836</v>
      </c>
    </row>
    <row r="159" spans="1:1" x14ac:dyDescent="0.15">
      <c r="A159" s="163" t="s">
        <v>2837</v>
      </c>
    </row>
    <row r="160" spans="1:1" x14ac:dyDescent="0.15">
      <c r="A160" s="163" t="s">
        <v>2838</v>
      </c>
    </row>
    <row r="161" spans="1:1" x14ac:dyDescent="0.15">
      <c r="A161" s="163" t="s">
        <v>2839</v>
      </c>
    </row>
    <row r="162" spans="1:1" x14ac:dyDescent="0.15">
      <c r="A162" s="163" t="s">
        <v>2840</v>
      </c>
    </row>
    <row r="164" spans="1:1" x14ac:dyDescent="0.15">
      <c r="A164" s="163" t="s">
        <v>2841</v>
      </c>
    </row>
    <row r="165" spans="1:1" x14ac:dyDescent="0.15">
      <c r="A165" s="163" t="s">
        <v>2842</v>
      </c>
    </row>
    <row r="166" spans="1:1" x14ac:dyDescent="0.15">
      <c r="A166" s="163" t="s">
        <v>2843</v>
      </c>
    </row>
    <row r="168" spans="1:1" x14ac:dyDescent="0.15">
      <c r="A168" s="163" t="s">
        <v>2844</v>
      </c>
    </row>
    <row r="169" spans="1:1" x14ac:dyDescent="0.15">
      <c r="A169" s="163" t="s">
        <v>2842</v>
      </c>
    </row>
    <row r="170" spans="1:1" x14ac:dyDescent="0.15">
      <c r="A170" s="163" t="s">
        <v>2843</v>
      </c>
    </row>
    <row r="172" spans="1:1" x14ac:dyDescent="0.15">
      <c r="A172" s="163" t="s">
        <v>2845</v>
      </c>
    </row>
    <row r="173" spans="1:1" x14ac:dyDescent="0.15">
      <c r="A173" s="163" t="s">
        <v>2846</v>
      </c>
    </row>
    <row r="174" spans="1:1" x14ac:dyDescent="0.15">
      <c r="A174" s="163" t="s">
        <v>2847</v>
      </c>
    </row>
    <row r="175" spans="1:1" x14ac:dyDescent="0.15">
      <c r="A175" s="163" t="s">
        <v>2848</v>
      </c>
    </row>
    <row r="176" spans="1:1" x14ac:dyDescent="0.15">
      <c r="A176" s="163" t="s">
        <v>2849</v>
      </c>
    </row>
    <row r="177" spans="1:1" x14ac:dyDescent="0.15">
      <c r="A177" s="163" t="s">
        <v>2850</v>
      </c>
    </row>
    <row r="178" spans="1:1" x14ac:dyDescent="0.15">
      <c r="A178" s="163" t="s">
        <v>2851</v>
      </c>
    </row>
    <row r="179" spans="1:1" x14ac:dyDescent="0.15">
      <c r="A179" s="163" t="s">
        <v>2767</v>
      </c>
    </row>
    <row r="180" spans="1:1" x14ac:dyDescent="0.15">
      <c r="A180" s="163" t="s">
        <v>2772</v>
      </c>
    </row>
    <row r="181" spans="1:1" x14ac:dyDescent="0.15">
      <c r="A181" s="163" t="s">
        <v>2852</v>
      </c>
    </row>
    <row r="182" spans="1:1" x14ac:dyDescent="0.15">
      <c r="A182" s="163" t="s">
        <v>2853</v>
      </c>
    </row>
    <row r="183" spans="1:1" x14ac:dyDescent="0.15">
      <c r="A183" s="163" t="s">
        <v>2854</v>
      </c>
    </row>
    <row r="184" spans="1:1" x14ac:dyDescent="0.15">
      <c r="A184" s="163" t="s">
        <v>2855</v>
      </c>
    </row>
    <row r="185" spans="1:1" x14ac:dyDescent="0.15">
      <c r="A185" s="163" t="s">
        <v>2856</v>
      </c>
    </row>
    <row r="186" spans="1:1" x14ac:dyDescent="0.15">
      <c r="A186" s="163" t="s">
        <v>2857</v>
      </c>
    </row>
    <row r="187" spans="1:1" x14ac:dyDescent="0.15">
      <c r="A187" s="163" t="s">
        <v>2858</v>
      </c>
    </row>
    <row r="188" spans="1:1" x14ac:dyDescent="0.15">
      <c r="A188" s="163" t="s">
        <v>2859</v>
      </c>
    </row>
    <row r="189" spans="1:1" x14ac:dyDescent="0.15">
      <c r="A189" s="163" t="s">
        <v>2860</v>
      </c>
    </row>
    <row r="190" spans="1:1" x14ac:dyDescent="0.15">
      <c r="A190" s="163" t="s">
        <v>2271</v>
      </c>
    </row>
    <row r="191" spans="1:1" x14ac:dyDescent="0.15">
      <c r="A191" s="163" t="s">
        <v>2861</v>
      </c>
    </row>
    <row r="192" spans="1:1" x14ac:dyDescent="0.15">
      <c r="A192" s="163" t="s">
        <v>2862</v>
      </c>
    </row>
    <row r="193" spans="1:1" x14ac:dyDescent="0.15">
      <c r="A193" s="163" t="s">
        <v>2863</v>
      </c>
    </row>
    <row r="194" spans="1:1" x14ac:dyDescent="0.15">
      <c r="A194" s="163" t="s">
        <v>2864</v>
      </c>
    </row>
    <row r="195" spans="1:1" x14ac:dyDescent="0.15">
      <c r="A195" s="163" t="s">
        <v>2865</v>
      </c>
    </row>
    <row r="196" spans="1:1" x14ac:dyDescent="0.15">
      <c r="A196" s="163" t="s">
        <v>2866</v>
      </c>
    </row>
    <row r="197" spans="1:1" x14ac:dyDescent="0.15">
      <c r="A197" s="163" t="s">
        <v>2867</v>
      </c>
    </row>
    <row r="198" spans="1:1" x14ac:dyDescent="0.15">
      <c r="A198" s="163" t="s">
        <v>2868</v>
      </c>
    </row>
    <row r="199" spans="1:1" x14ac:dyDescent="0.15">
      <c r="A199" s="163" t="s">
        <v>2869</v>
      </c>
    </row>
    <row r="201" spans="1:1" x14ac:dyDescent="0.15">
      <c r="A201" s="163" t="s">
        <v>2870</v>
      </c>
    </row>
    <row r="202" spans="1:1" x14ac:dyDescent="0.15">
      <c r="A202" s="163" t="s">
        <v>2871</v>
      </c>
    </row>
    <row r="203" spans="1:1" x14ac:dyDescent="0.15">
      <c r="A203" s="163" t="s">
        <v>2872</v>
      </c>
    </row>
    <row r="204" spans="1:1" x14ac:dyDescent="0.15">
      <c r="A204" s="163" t="s">
        <v>2311</v>
      </c>
    </row>
    <row r="205" spans="1:1" x14ac:dyDescent="0.15">
      <c r="A205" s="163" t="s">
        <v>2873</v>
      </c>
    </row>
    <row r="206" spans="1:1" x14ac:dyDescent="0.15">
      <c r="A206" s="163" t="s">
        <v>2852</v>
      </c>
    </row>
    <row r="207" spans="1:1" x14ac:dyDescent="0.15">
      <c r="A207" s="163" t="s">
        <v>2874</v>
      </c>
    </row>
    <row r="208" spans="1:1" x14ac:dyDescent="0.15">
      <c r="A208" s="163" t="s">
        <v>2875</v>
      </c>
    </row>
    <row r="209" spans="1:1" x14ac:dyDescent="0.15">
      <c r="A209" s="163" t="s">
        <v>2876</v>
      </c>
    </row>
    <row r="210" spans="1:1" x14ac:dyDescent="0.15">
      <c r="A210" s="163" t="s">
        <v>2877</v>
      </c>
    </row>
    <row r="211" spans="1:1" x14ac:dyDescent="0.15">
      <c r="A211" s="163" t="s">
        <v>2878</v>
      </c>
    </row>
    <row r="212" spans="1:1" x14ac:dyDescent="0.15">
      <c r="A212" s="163" t="s">
        <v>2879</v>
      </c>
    </row>
    <row r="214" spans="1:1" x14ac:dyDescent="0.15">
      <c r="A214" s="163" t="s">
        <v>2880</v>
      </c>
    </row>
    <row r="215" spans="1:1" x14ac:dyDescent="0.15">
      <c r="A215" s="163" t="s">
        <v>2881</v>
      </c>
    </row>
    <row r="216" spans="1:1" x14ac:dyDescent="0.15">
      <c r="A216" s="163" t="s">
        <v>2882</v>
      </c>
    </row>
    <row r="217" spans="1:1" x14ac:dyDescent="0.15">
      <c r="A217" s="163" t="s">
        <v>2883</v>
      </c>
    </row>
    <row r="218" spans="1:1" x14ac:dyDescent="0.15">
      <c r="A218" s="163" t="s">
        <v>2884</v>
      </c>
    </row>
    <row r="219" spans="1:1" x14ac:dyDescent="0.15">
      <c r="A219" s="163" t="s">
        <v>2885</v>
      </c>
    </row>
    <row r="220" spans="1:1" x14ac:dyDescent="0.15">
      <c r="A220" s="163" t="s">
        <v>2886</v>
      </c>
    </row>
    <row r="221" spans="1:1" x14ac:dyDescent="0.15">
      <c r="A221" s="163" t="s">
        <v>2887</v>
      </c>
    </row>
    <row r="222" spans="1:1" x14ac:dyDescent="0.15">
      <c r="A222" s="163" t="s">
        <v>2888</v>
      </c>
    </row>
    <row r="223" spans="1:1" x14ac:dyDescent="0.15">
      <c r="A223" s="163" t="s">
        <v>2889</v>
      </c>
    </row>
    <row r="225" spans="1:1" x14ac:dyDescent="0.15">
      <c r="A225" s="163" t="s">
        <v>2890</v>
      </c>
    </row>
    <row r="226" spans="1:1" x14ac:dyDescent="0.15">
      <c r="A226" s="163" t="s">
        <v>2891</v>
      </c>
    </row>
    <row r="227" spans="1:1" x14ac:dyDescent="0.15">
      <c r="A227" s="163" t="s">
        <v>2892</v>
      </c>
    </row>
    <row r="228" spans="1:1" x14ac:dyDescent="0.15">
      <c r="A228" s="163" t="s">
        <v>2893</v>
      </c>
    </row>
    <row r="229" spans="1:1" x14ac:dyDescent="0.15">
      <c r="A229" s="163" t="s">
        <v>2894</v>
      </c>
    </row>
    <row r="230" spans="1:1" x14ac:dyDescent="0.15">
      <c r="A230" s="163" t="s">
        <v>2895</v>
      </c>
    </row>
    <row r="231" spans="1:1" x14ac:dyDescent="0.15">
      <c r="A231" s="163" t="s">
        <v>2896</v>
      </c>
    </row>
    <row r="232" spans="1:1" x14ac:dyDescent="0.15">
      <c r="A232" s="163" t="s">
        <v>2311</v>
      </c>
    </row>
    <row r="233" spans="1:1" x14ac:dyDescent="0.15">
      <c r="A233" s="163" t="s">
        <v>2897</v>
      </c>
    </row>
    <row r="235" spans="1:1" x14ac:dyDescent="0.15">
      <c r="A235" s="163" t="s">
        <v>2898</v>
      </c>
    </row>
    <row r="236" spans="1:1" x14ac:dyDescent="0.15">
      <c r="A236" s="163" t="s">
        <v>2899</v>
      </c>
    </row>
    <row r="237" spans="1:1" x14ac:dyDescent="0.15">
      <c r="A237" s="163" t="s">
        <v>2900</v>
      </c>
    </row>
    <row r="238" spans="1:1" x14ac:dyDescent="0.15">
      <c r="A238" s="163" t="s">
        <v>2901</v>
      </c>
    </row>
    <row r="239" spans="1:1" x14ac:dyDescent="0.15">
      <c r="A239" s="163" t="s">
        <v>2902</v>
      </c>
    </row>
    <row r="240" spans="1:1" x14ac:dyDescent="0.15">
      <c r="A240" s="163" t="s">
        <v>2903</v>
      </c>
    </row>
    <row r="241" spans="1:1" x14ac:dyDescent="0.15">
      <c r="A241" s="163" t="s">
        <v>2904</v>
      </c>
    </row>
    <row r="242" spans="1:1" x14ac:dyDescent="0.15">
      <c r="A242" s="163" t="s">
        <v>2905</v>
      </c>
    </row>
    <row r="243" spans="1:1" x14ac:dyDescent="0.15">
      <c r="A243" s="163" t="s">
        <v>2906</v>
      </c>
    </row>
    <row r="244" spans="1:1" x14ac:dyDescent="0.15">
      <c r="A244" s="163" t="s">
        <v>2907</v>
      </c>
    </row>
    <row r="246" spans="1:1" x14ac:dyDescent="0.15">
      <c r="A246" s="163" t="s">
        <v>2908</v>
      </c>
    </row>
    <row r="247" spans="1:1" x14ac:dyDescent="0.15">
      <c r="A247" s="163" t="s">
        <v>2909</v>
      </c>
    </row>
    <row r="248" spans="1:1" x14ac:dyDescent="0.15">
      <c r="A248" s="163" t="s">
        <v>2873</v>
      </c>
    </row>
    <row r="249" spans="1:1" x14ac:dyDescent="0.15">
      <c r="A249" s="163" t="s">
        <v>2910</v>
      </c>
    </row>
    <row r="250" spans="1:1" x14ac:dyDescent="0.15">
      <c r="A250" s="163" t="s">
        <v>2911</v>
      </c>
    </row>
    <row r="251" spans="1:1" x14ac:dyDescent="0.15">
      <c r="A251" s="163" t="s">
        <v>2912</v>
      </c>
    </row>
    <row r="252" spans="1:1" x14ac:dyDescent="0.15">
      <c r="A252" s="163" t="s">
        <v>2913</v>
      </c>
    </row>
    <row r="253" spans="1:1" x14ac:dyDescent="0.15">
      <c r="A253" s="163" t="s">
        <v>2914</v>
      </c>
    </row>
    <row r="255" spans="1:1" x14ac:dyDescent="0.15">
      <c r="A255" s="163" t="s">
        <v>2915</v>
      </c>
    </row>
    <row r="256" spans="1:1" x14ac:dyDescent="0.15">
      <c r="A256" s="163" t="s">
        <v>2909</v>
      </c>
    </row>
    <row r="257" spans="1:1" x14ac:dyDescent="0.15">
      <c r="A257" s="163" t="s">
        <v>2873</v>
      </c>
    </row>
    <row r="258" spans="1:1" x14ac:dyDescent="0.15">
      <c r="A258" s="163" t="s">
        <v>2910</v>
      </c>
    </row>
    <row r="259" spans="1:1" x14ac:dyDescent="0.15">
      <c r="A259" s="163" t="s">
        <v>2911</v>
      </c>
    </row>
    <row r="260" spans="1:1" x14ac:dyDescent="0.15">
      <c r="A260" s="163" t="s">
        <v>2916</v>
      </c>
    </row>
    <row r="261" spans="1:1" x14ac:dyDescent="0.15">
      <c r="A261" s="163" t="s">
        <v>2913</v>
      </c>
    </row>
    <row r="262" spans="1:1" x14ac:dyDescent="0.15">
      <c r="A262" s="163" t="s">
        <v>2917</v>
      </c>
    </row>
    <row r="264" spans="1:1" x14ac:dyDescent="0.15">
      <c r="A264" s="163" t="s">
        <v>2918</v>
      </c>
    </row>
    <row r="265" spans="1:1" x14ac:dyDescent="0.15">
      <c r="A265" s="163" t="s">
        <v>2909</v>
      </c>
    </row>
    <row r="266" spans="1:1" x14ac:dyDescent="0.15">
      <c r="A266" s="163" t="s">
        <v>2873</v>
      </c>
    </row>
    <row r="267" spans="1:1" x14ac:dyDescent="0.15">
      <c r="A267" s="163" t="s">
        <v>2910</v>
      </c>
    </row>
    <row r="268" spans="1:1" x14ac:dyDescent="0.15">
      <c r="A268" s="163" t="s">
        <v>2911</v>
      </c>
    </row>
    <row r="269" spans="1:1" x14ac:dyDescent="0.15">
      <c r="A269" s="163" t="s">
        <v>2919</v>
      </c>
    </row>
    <row r="270" spans="1:1" x14ac:dyDescent="0.15">
      <c r="A270" s="163" t="s">
        <v>2913</v>
      </c>
    </row>
    <row r="271" spans="1:1" x14ac:dyDescent="0.15">
      <c r="A271" s="163" t="s">
        <v>2920</v>
      </c>
    </row>
    <row r="273" spans="1:1" x14ac:dyDescent="0.15">
      <c r="A273" s="163" t="s">
        <v>2921</v>
      </c>
    </row>
    <row r="274" spans="1:1" x14ac:dyDescent="0.15">
      <c r="A274" s="163" t="s">
        <v>2922</v>
      </c>
    </row>
    <row r="275" spans="1:1" x14ac:dyDescent="0.15">
      <c r="A275" s="163" t="s">
        <v>2923</v>
      </c>
    </row>
    <row r="276" spans="1:1" x14ac:dyDescent="0.15">
      <c r="A276" s="163" t="s">
        <v>2924</v>
      </c>
    </row>
    <row r="277" spans="1:1" x14ac:dyDescent="0.15">
      <c r="A277" s="163" t="s">
        <v>2311</v>
      </c>
    </row>
    <row r="278" spans="1:1" x14ac:dyDescent="0.15">
      <c r="A278" s="163" t="s">
        <v>2925</v>
      </c>
    </row>
    <row r="279" spans="1:1" x14ac:dyDescent="0.15">
      <c r="A279" s="163" t="s">
        <v>2926</v>
      </c>
    </row>
    <row r="281" spans="1:1" x14ac:dyDescent="0.15">
      <c r="A281" s="163" t="s">
        <v>2927</v>
      </c>
    </row>
    <row r="282" spans="1:1" x14ac:dyDescent="0.15">
      <c r="A282" s="163" t="s">
        <v>2928</v>
      </c>
    </row>
    <row r="283" spans="1:1" x14ac:dyDescent="0.15">
      <c r="A283" s="163" t="s">
        <v>2929</v>
      </c>
    </row>
    <row r="284" spans="1:1" x14ac:dyDescent="0.15">
      <c r="A284" s="163" t="s">
        <v>2930</v>
      </c>
    </row>
    <row r="285" spans="1:1" x14ac:dyDescent="0.15">
      <c r="A285" s="163" t="s">
        <v>2931</v>
      </c>
    </row>
    <row r="286" spans="1:1" x14ac:dyDescent="0.15">
      <c r="A286" s="163" t="s">
        <v>2932</v>
      </c>
    </row>
    <row r="287" spans="1:1" x14ac:dyDescent="0.15">
      <c r="A287" s="163" t="s">
        <v>2933</v>
      </c>
    </row>
    <row r="288" spans="1:1" x14ac:dyDescent="0.15">
      <c r="A288" s="163" t="s">
        <v>2934</v>
      </c>
    </row>
    <row r="289" spans="1:1" x14ac:dyDescent="0.15">
      <c r="A289" s="163" t="s">
        <v>2935</v>
      </c>
    </row>
    <row r="290" spans="1:1" x14ac:dyDescent="0.15">
      <c r="A290" s="163" t="s">
        <v>2936</v>
      </c>
    </row>
    <row r="291" spans="1:1" x14ac:dyDescent="0.15">
      <c r="A291" s="163" t="s">
        <v>2937</v>
      </c>
    </row>
    <row r="292" spans="1:1" x14ac:dyDescent="0.15">
      <c r="A292" s="163" t="s">
        <v>2873</v>
      </c>
    </row>
    <row r="293" spans="1:1" x14ac:dyDescent="0.15">
      <c r="A293" s="163" t="s">
        <v>2938</v>
      </c>
    </row>
    <row r="294" spans="1:1" x14ac:dyDescent="0.15">
      <c r="A294" s="163" t="s">
        <v>2939</v>
      </c>
    </row>
    <row r="295" spans="1:1" x14ac:dyDescent="0.15">
      <c r="A295" s="163" t="s">
        <v>2940</v>
      </c>
    </row>
    <row r="296" spans="1:1" x14ac:dyDescent="0.15">
      <c r="A296" s="163" t="s">
        <v>2941</v>
      </c>
    </row>
    <row r="297" spans="1:1" x14ac:dyDescent="0.15">
      <c r="A297" s="163" t="s">
        <v>2942</v>
      </c>
    </row>
    <row r="298" spans="1:1" x14ac:dyDescent="0.15">
      <c r="A298" s="163" t="s">
        <v>2943</v>
      </c>
    </row>
    <row r="299" spans="1:1" x14ac:dyDescent="0.15">
      <c r="A299" s="163" t="s">
        <v>2944</v>
      </c>
    </row>
    <row r="300" spans="1:1" x14ac:dyDescent="0.15">
      <c r="A300" s="163" t="s">
        <v>2945</v>
      </c>
    </row>
    <row r="301" spans="1:1" x14ac:dyDescent="0.15">
      <c r="A301" s="163" t="s">
        <v>2946</v>
      </c>
    </row>
    <row r="302" spans="1:1" x14ac:dyDescent="0.15">
      <c r="A302" s="163" t="s">
        <v>2947</v>
      </c>
    </row>
    <row r="303" spans="1:1" x14ac:dyDescent="0.15">
      <c r="A303" s="163" t="s">
        <v>2948</v>
      </c>
    </row>
    <row r="304" spans="1:1" x14ac:dyDescent="0.15">
      <c r="A304" s="163" t="s">
        <v>2949</v>
      </c>
    </row>
    <row r="306" spans="1:1" x14ac:dyDescent="0.15">
      <c r="A306" s="163" t="s">
        <v>2950</v>
      </c>
    </row>
    <row r="307" spans="1:1" x14ac:dyDescent="0.15">
      <c r="A307" s="163" t="s">
        <v>2951</v>
      </c>
    </row>
    <row r="308" spans="1:1" x14ac:dyDescent="0.15">
      <c r="A308" s="163" t="s">
        <v>2952</v>
      </c>
    </row>
    <row r="309" spans="1:1" x14ac:dyDescent="0.15">
      <c r="A309" s="163" t="s">
        <v>2953</v>
      </c>
    </row>
    <row r="310" spans="1:1" x14ac:dyDescent="0.15">
      <c r="A310" s="163" t="s">
        <v>2954</v>
      </c>
    </row>
    <row r="312" spans="1:1" x14ac:dyDescent="0.15">
      <c r="A312" s="163" t="s">
        <v>2955</v>
      </c>
    </row>
    <row r="313" spans="1:1" x14ac:dyDescent="0.15">
      <c r="A313" s="163" t="s">
        <v>2956</v>
      </c>
    </row>
    <row r="314" spans="1:1" x14ac:dyDescent="0.15">
      <c r="A314" s="163" t="s">
        <v>2957</v>
      </c>
    </row>
    <row r="315" spans="1:1" x14ac:dyDescent="0.15">
      <c r="A315" s="163" t="s">
        <v>2958</v>
      </c>
    </row>
    <row r="317" spans="1:1" x14ac:dyDescent="0.15">
      <c r="A317" s="163" t="s">
        <v>2959</v>
      </c>
    </row>
    <row r="318" spans="1:1" x14ac:dyDescent="0.15">
      <c r="A318" s="163" t="s">
        <v>2960</v>
      </c>
    </row>
    <row r="319" spans="1:1" x14ac:dyDescent="0.15">
      <c r="A319" s="163" t="s">
        <v>2961</v>
      </c>
    </row>
    <row r="320" spans="1:1" x14ac:dyDescent="0.15">
      <c r="A320" s="163" t="s">
        <v>2873</v>
      </c>
    </row>
    <row r="321" spans="1:1" x14ac:dyDescent="0.15">
      <c r="A321" s="163" t="s">
        <v>2962</v>
      </c>
    </row>
    <row r="322" spans="1:1" x14ac:dyDescent="0.15">
      <c r="A322" s="163" t="s">
        <v>2963</v>
      </c>
    </row>
    <row r="323" spans="1:1" x14ac:dyDescent="0.15">
      <c r="A323" s="163" t="s">
        <v>2964</v>
      </c>
    </row>
    <row r="324" spans="1:1" x14ac:dyDescent="0.15">
      <c r="A324" s="163" t="s">
        <v>2965</v>
      </c>
    </row>
    <row r="325" spans="1:1" x14ac:dyDescent="0.15">
      <c r="A325" s="163" t="s">
        <v>2966</v>
      </c>
    </row>
    <row r="326" spans="1:1" x14ac:dyDescent="0.15">
      <c r="A326" s="163" t="s">
        <v>2967</v>
      </c>
    </row>
    <row r="327" spans="1:1" x14ac:dyDescent="0.15">
      <c r="A327" s="163" t="s">
        <v>2968</v>
      </c>
    </row>
    <row r="329" spans="1:1" x14ac:dyDescent="0.15">
      <c r="A329" s="163" t="s">
        <v>2969</v>
      </c>
    </row>
    <row r="330" spans="1:1" x14ac:dyDescent="0.15">
      <c r="A330" s="163" t="s">
        <v>2970</v>
      </c>
    </row>
    <row r="331" spans="1:1" x14ac:dyDescent="0.15">
      <c r="A331" s="163" t="s">
        <v>2971</v>
      </c>
    </row>
    <row r="332" spans="1:1" x14ac:dyDescent="0.15">
      <c r="A332" s="163" t="s">
        <v>2972</v>
      </c>
    </row>
    <row r="333" spans="1:1" x14ac:dyDescent="0.15">
      <c r="A333" s="163" t="s">
        <v>2954</v>
      </c>
    </row>
    <row r="335" spans="1:1" x14ac:dyDescent="0.15">
      <c r="A335" s="163" t="s">
        <v>2973</v>
      </c>
    </row>
    <row r="336" spans="1:1" x14ac:dyDescent="0.15">
      <c r="A336" s="163" t="s">
        <v>2974</v>
      </c>
    </row>
    <row r="337" spans="1:1" x14ac:dyDescent="0.15">
      <c r="A337" s="163" t="s">
        <v>2975</v>
      </c>
    </row>
    <row r="338" spans="1:1" x14ac:dyDescent="0.15">
      <c r="A338" s="163" t="s">
        <v>2976</v>
      </c>
    </row>
    <row r="339" spans="1:1" x14ac:dyDescent="0.15">
      <c r="A339" s="163" t="s">
        <v>3332</v>
      </c>
    </row>
    <row r="340" spans="1:1" x14ac:dyDescent="0.15">
      <c r="A340" s="163" t="s">
        <v>2280</v>
      </c>
    </row>
    <row r="341" spans="1:1" x14ac:dyDescent="0.15">
      <c r="A341" s="163" t="s">
        <v>2977</v>
      </c>
    </row>
    <row r="342" spans="1:1" x14ac:dyDescent="0.15">
      <c r="A342" s="163" t="s">
        <v>2978</v>
      </c>
    </row>
    <row r="343" spans="1:1" x14ac:dyDescent="0.15">
      <c r="A343" s="163" t="s">
        <v>2979</v>
      </c>
    </row>
    <row r="344" spans="1:1" x14ac:dyDescent="0.15">
      <c r="A344" s="163" t="s">
        <v>2980</v>
      </c>
    </row>
    <row r="345" spans="1:1" x14ac:dyDescent="0.15">
      <c r="A345" s="163" t="s">
        <v>2981</v>
      </c>
    </row>
    <row r="346" spans="1:1" x14ac:dyDescent="0.15">
      <c r="A346" s="163" t="s">
        <v>2982</v>
      </c>
    </row>
    <row r="347" spans="1:1" x14ac:dyDescent="0.15">
      <c r="A347" s="163" t="s">
        <v>2983</v>
      </c>
    </row>
    <row r="348" spans="1:1" x14ac:dyDescent="0.15">
      <c r="A348" s="163" t="s">
        <v>2984</v>
      </c>
    </row>
    <row r="349" spans="1:1" x14ac:dyDescent="0.15">
      <c r="A349" s="163" t="s">
        <v>2985</v>
      </c>
    </row>
    <row r="350" spans="1:1" x14ac:dyDescent="0.15">
      <c r="A350" s="163" t="s">
        <v>2986</v>
      </c>
    </row>
    <row r="351" spans="1:1" x14ac:dyDescent="0.15">
      <c r="A351" s="163" t="s">
        <v>2987</v>
      </c>
    </row>
    <row r="352" spans="1:1" x14ac:dyDescent="0.15">
      <c r="A352" s="163" t="s">
        <v>2988</v>
      </c>
    </row>
    <row r="353" spans="1:1" x14ac:dyDescent="0.15">
      <c r="A353" s="163" t="s">
        <v>2989</v>
      </c>
    </row>
    <row r="354" spans="1:1" x14ac:dyDescent="0.15">
      <c r="A354" s="163" t="s">
        <v>2990</v>
      </c>
    </row>
    <row r="355" spans="1:1" x14ac:dyDescent="0.15">
      <c r="A355" s="163" t="s">
        <v>2991</v>
      </c>
    </row>
    <row r="356" spans="1:1" x14ac:dyDescent="0.15">
      <c r="A356" s="163" t="s">
        <v>2992</v>
      </c>
    </row>
    <row r="357" spans="1:1" x14ac:dyDescent="0.15">
      <c r="A357" s="163" t="s">
        <v>2276</v>
      </c>
    </row>
    <row r="358" spans="1:1" x14ac:dyDescent="0.15">
      <c r="A358" s="163" t="s">
        <v>2277</v>
      </c>
    </row>
    <row r="359" spans="1:1" x14ac:dyDescent="0.15">
      <c r="A359" s="163" t="s">
        <v>2993</v>
      </c>
    </row>
    <row r="360" spans="1:1" x14ac:dyDescent="0.15">
      <c r="A360" s="163" t="s">
        <v>2994</v>
      </c>
    </row>
    <row r="361" spans="1:1" x14ac:dyDescent="0.15">
      <c r="A361" s="163" t="s">
        <v>2324</v>
      </c>
    </row>
    <row r="362" spans="1:1" x14ac:dyDescent="0.15">
      <c r="A362" s="163" t="s">
        <v>2995</v>
      </c>
    </row>
    <row r="363" spans="1:1" x14ac:dyDescent="0.15">
      <c r="A363" s="163" t="s">
        <v>2996</v>
      </c>
    </row>
    <row r="364" spans="1:1" x14ac:dyDescent="0.15">
      <c r="A364" s="163" t="s">
        <v>2997</v>
      </c>
    </row>
    <row r="365" spans="1:1" x14ac:dyDescent="0.15">
      <c r="A365" s="163" t="s">
        <v>2998</v>
      </c>
    </row>
    <row r="366" spans="1:1" x14ac:dyDescent="0.15">
      <c r="A366" s="163" t="s">
        <v>2999</v>
      </c>
    </row>
    <row r="367" spans="1:1" x14ac:dyDescent="0.15">
      <c r="A367" s="163" t="s">
        <v>3000</v>
      </c>
    </row>
    <row r="368" spans="1:1" x14ac:dyDescent="0.15">
      <c r="A368" s="163" t="s">
        <v>3001</v>
      </c>
    </row>
    <row r="369" spans="1:1" x14ac:dyDescent="0.15">
      <c r="A369" s="163" t="s">
        <v>3002</v>
      </c>
    </row>
    <row r="370" spans="1:1" x14ac:dyDescent="0.15">
      <c r="A370" s="163" t="s">
        <v>3003</v>
      </c>
    </row>
    <row r="371" spans="1:1" x14ac:dyDescent="0.15">
      <c r="A371" s="163" t="s">
        <v>3004</v>
      </c>
    </row>
    <row r="372" spans="1:1" x14ac:dyDescent="0.15">
      <c r="A372" s="163" t="s">
        <v>3005</v>
      </c>
    </row>
    <row r="373" spans="1:1" x14ac:dyDescent="0.15">
      <c r="A373" s="163" t="s">
        <v>3006</v>
      </c>
    </row>
    <row r="374" spans="1:1" x14ac:dyDescent="0.15">
      <c r="A374" s="163" t="s">
        <v>2278</v>
      </c>
    </row>
    <row r="375" spans="1:1" x14ac:dyDescent="0.15">
      <c r="A375" s="163" t="s">
        <v>2279</v>
      </c>
    </row>
    <row r="376" spans="1:1" x14ac:dyDescent="0.15">
      <c r="A376" s="163" t="s">
        <v>2280</v>
      </c>
    </row>
    <row r="377" spans="1:1" x14ac:dyDescent="0.15">
      <c r="A377" s="163" t="s">
        <v>3007</v>
      </c>
    </row>
    <row r="378" spans="1:1" x14ac:dyDescent="0.15">
      <c r="A378" s="163" t="s">
        <v>3008</v>
      </c>
    </row>
    <row r="379" spans="1:1" x14ac:dyDescent="0.15">
      <c r="A379" s="163" t="s">
        <v>3009</v>
      </c>
    </row>
    <row r="380" spans="1:1" x14ac:dyDescent="0.15">
      <c r="A380" s="163" t="s">
        <v>3010</v>
      </c>
    </row>
    <row r="381" spans="1:1" x14ac:dyDescent="0.15">
      <c r="A381" s="163" t="s">
        <v>3011</v>
      </c>
    </row>
    <row r="382" spans="1:1" x14ac:dyDescent="0.15">
      <c r="A382" s="163" t="s">
        <v>3012</v>
      </c>
    </row>
    <row r="383" spans="1:1" x14ac:dyDescent="0.15">
      <c r="A383" s="163" t="s">
        <v>2983</v>
      </c>
    </row>
    <row r="384" spans="1:1" x14ac:dyDescent="0.15">
      <c r="A384" s="163" t="s">
        <v>3013</v>
      </c>
    </row>
    <row r="385" spans="1:1" x14ac:dyDescent="0.15">
      <c r="A385" s="163" t="s">
        <v>3014</v>
      </c>
    </row>
    <row r="386" spans="1:1" x14ac:dyDescent="0.15">
      <c r="A386" s="163" t="s">
        <v>3015</v>
      </c>
    </row>
    <row r="387" spans="1:1" x14ac:dyDescent="0.15">
      <c r="A387" s="163" t="s">
        <v>3016</v>
      </c>
    </row>
    <row r="388" spans="1:1" x14ac:dyDescent="0.15">
      <c r="A388" s="163" t="s">
        <v>3017</v>
      </c>
    </row>
    <row r="389" spans="1:1" x14ac:dyDescent="0.15">
      <c r="A389" s="163" t="s">
        <v>3018</v>
      </c>
    </row>
    <row r="390" spans="1:1" x14ac:dyDescent="0.15">
      <c r="A390" s="163" t="s">
        <v>3019</v>
      </c>
    </row>
    <row r="391" spans="1:1" x14ac:dyDescent="0.15">
      <c r="A391" s="163" t="s">
        <v>2991</v>
      </c>
    </row>
    <row r="392" spans="1:1" x14ac:dyDescent="0.15">
      <c r="A392" s="163" t="s">
        <v>2992</v>
      </c>
    </row>
    <row r="393" spans="1:1" x14ac:dyDescent="0.15">
      <c r="A393" s="163" t="s">
        <v>3020</v>
      </c>
    </row>
    <row r="394" spans="1:1" x14ac:dyDescent="0.15">
      <c r="A394" s="163" t="s">
        <v>2277</v>
      </c>
    </row>
    <row r="395" spans="1:1" x14ac:dyDescent="0.15">
      <c r="A395" s="163" t="s">
        <v>2281</v>
      </c>
    </row>
    <row r="396" spans="1:1" x14ac:dyDescent="0.15">
      <c r="A396" s="163" t="s">
        <v>2282</v>
      </c>
    </row>
    <row r="397" spans="1:1" x14ac:dyDescent="0.15">
      <c r="A397" s="163" t="s">
        <v>2283</v>
      </c>
    </row>
    <row r="398" spans="1:1" x14ac:dyDescent="0.15">
      <c r="A398" s="163" t="s">
        <v>3021</v>
      </c>
    </row>
    <row r="399" spans="1:1" x14ac:dyDescent="0.15">
      <c r="A399" s="163" t="s">
        <v>2284</v>
      </c>
    </row>
    <row r="400" spans="1:1" x14ac:dyDescent="0.15">
      <c r="A400" s="163" t="s">
        <v>2285</v>
      </c>
    </row>
    <row r="401" spans="1:1" x14ac:dyDescent="0.15">
      <c r="A401" s="163" t="s">
        <v>2286</v>
      </c>
    </row>
    <row r="402" spans="1:1" x14ac:dyDescent="0.15">
      <c r="A402" s="163" t="s">
        <v>2287</v>
      </c>
    </row>
    <row r="403" spans="1:1" x14ac:dyDescent="0.15">
      <c r="A403" s="163" t="s">
        <v>2288</v>
      </c>
    </row>
    <row r="404" spans="1:1" x14ac:dyDescent="0.15">
      <c r="A404" s="163" t="s">
        <v>2289</v>
      </c>
    </row>
    <row r="405" spans="1:1" x14ac:dyDescent="0.15">
      <c r="A405" s="163" t="s">
        <v>2290</v>
      </c>
    </row>
    <row r="406" spans="1:1" x14ac:dyDescent="0.15">
      <c r="A406" s="163" t="s">
        <v>3022</v>
      </c>
    </row>
    <row r="408" spans="1:1" x14ac:dyDescent="0.15">
      <c r="A408" s="163" t="s">
        <v>3023</v>
      </c>
    </row>
    <row r="409" spans="1:1" x14ac:dyDescent="0.15">
      <c r="A409" s="163" t="s">
        <v>3024</v>
      </c>
    </row>
    <row r="410" spans="1:1" x14ac:dyDescent="0.15">
      <c r="A410" s="163" t="s">
        <v>3025</v>
      </c>
    </row>
    <row r="411" spans="1:1" x14ac:dyDescent="0.15">
      <c r="A411" s="163" t="s">
        <v>3026</v>
      </c>
    </row>
    <row r="412" spans="1:1" x14ac:dyDescent="0.15">
      <c r="A412" s="163" t="s">
        <v>3027</v>
      </c>
    </row>
    <row r="413" spans="1:1" x14ac:dyDescent="0.15">
      <c r="A413" s="163" t="s">
        <v>2756</v>
      </c>
    </row>
    <row r="414" spans="1:1" x14ac:dyDescent="0.15">
      <c r="A414" s="163" t="s">
        <v>3028</v>
      </c>
    </row>
    <row r="415" spans="1:1" x14ac:dyDescent="0.15">
      <c r="A415" s="163" t="s">
        <v>3029</v>
      </c>
    </row>
    <row r="416" spans="1:1" x14ac:dyDescent="0.15">
      <c r="A416" s="163" t="s">
        <v>3030</v>
      </c>
    </row>
    <row r="417" spans="1:1" x14ac:dyDescent="0.15">
      <c r="A417" s="163" t="s">
        <v>3031</v>
      </c>
    </row>
    <row r="418" spans="1:1" x14ac:dyDescent="0.15">
      <c r="A418" s="163" t="s">
        <v>3032</v>
      </c>
    </row>
    <row r="419" spans="1:1" x14ac:dyDescent="0.15">
      <c r="A419" s="163" t="s">
        <v>3033</v>
      </c>
    </row>
    <row r="420" spans="1:1" x14ac:dyDescent="0.15">
      <c r="A420" s="163" t="s">
        <v>3034</v>
      </c>
    </row>
    <row r="421" spans="1:1" x14ac:dyDescent="0.15">
      <c r="A421" s="163" t="s">
        <v>3035</v>
      </c>
    </row>
    <row r="422" spans="1:1" x14ac:dyDescent="0.15">
      <c r="A422" s="163" t="s">
        <v>3036</v>
      </c>
    </row>
    <row r="423" spans="1:1" x14ac:dyDescent="0.15">
      <c r="A423" s="163" t="s">
        <v>3037</v>
      </c>
    </row>
    <row r="424" spans="1:1" x14ac:dyDescent="0.15">
      <c r="A424" s="163" t="s">
        <v>2291</v>
      </c>
    </row>
    <row r="425" spans="1:1" x14ac:dyDescent="0.15">
      <c r="A425" s="163" t="s">
        <v>2292</v>
      </c>
    </row>
    <row r="426" spans="1:1" x14ac:dyDescent="0.15">
      <c r="A426" s="163" t="s">
        <v>3038</v>
      </c>
    </row>
    <row r="427" spans="1:1" x14ac:dyDescent="0.15">
      <c r="A427" s="163" t="s">
        <v>3039</v>
      </c>
    </row>
    <row r="428" spans="1:1" x14ac:dyDescent="0.15">
      <c r="A428" s="163" t="s">
        <v>3040</v>
      </c>
    </row>
    <row r="429" spans="1:1" x14ac:dyDescent="0.15">
      <c r="A429" s="163" t="s">
        <v>3041</v>
      </c>
    </row>
    <row r="430" spans="1:1" x14ac:dyDescent="0.15">
      <c r="A430" s="163" t="s">
        <v>3042</v>
      </c>
    </row>
    <row r="431" spans="1:1" x14ac:dyDescent="0.15">
      <c r="A431" s="163" t="s">
        <v>3043</v>
      </c>
    </row>
    <row r="432" spans="1:1" x14ac:dyDescent="0.15">
      <c r="A432" s="163" t="s">
        <v>2767</v>
      </c>
    </row>
    <row r="433" spans="1:1" x14ac:dyDescent="0.15">
      <c r="A433" s="163" t="s">
        <v>3044</v>
      </c>
    </row>
    <row r="434" spans="1:1" x14ac:dyDescent="0.15">
      <c r="A434" s="163" t="s">
        <v>2756</v>
      </c>
    </row>
    <row r="435" spans="1:1" x14ac:dyDescent="0.15">
      <c r="A435" s="163" t="s">
        <v>3045</v>
      </c>
    </row>
    <row r="436" spans="1:1" x14ac:dyDescent="0.15">
      <c r="A436" s="163" t="s">
        <v>3046</v>
      </c>
    </row>
    <row r="437" spans="1:1" x14ac:dyDescent="0.15">
      <c r="A437" s="163" t="s">
        <v>3047</v>
      </c>
    </row>
    <row r="438" spans="1:1" x14ac:dyDescent="0.15">
      <c r="A438" s="163" t="s">
        <v>3048</v>
      </c>
    </row>
    <row r="439" spans="1:1" x14ac:dyDescent="0.15">
      <c r="A439" s="163" t="s">
        <v>3049</v>
      </c>
    </row>
    <row r="440" spans="1:1" x14ac:dyDescent="0.15">
      <c r="A440" s="163" t="s">
        <v>3050</v>
      </c>
    </row>
    <row r="441" spans="1:1" x14ac:dyDescent="0.15">
      <c r="A441" s="163" t="s">
        <v>3051</v>
      </c>
    </row>
    <row r="442" spans="1:1" x14ac:dyDescent="0.15">
      <c r="A442" s="163" t="s">
        <v>3052</v>
      </c>
    </row>
    <row r="443" spans="1:1" x14ac:dyDescent="0.15">
      <c r="A443" s="163" t="s">
        <v>3053</v>
      </c>
    </row>
    <row r="444" spans="1:1" x14ac:dyDescent="0.15">
      <c r="A444" s="163" t="s">
        <v>3054</v>
      </c>
    </row>
    <row r="445" spans="1:1" x14ac:dyDescent="0.15">
      <c r="A445" s="163" t="s">
        <v>2293</v>
      </c>
    </row>
    <row r="446" spans="1:1" x14ac:dyDescent="0.15">
      <c r="A446" s="163" t="s">
        <v>2294</v>
      </c>
    </row>
    <row r="447" spans="1:1" x14ac:dyDescent="0.15">
      <c r="A447" s="163" t="s">
        <v>3055</v>
      </c>
    </row>
    <row r="448" spans="1:1" x14ac:dyDescent="0.15">
      <c r="A448" s="163" t="s">
        <v>3056</v>
      </c>
    </row>
    <row r="449" spans="1:1" x14ac:dyDescent="0.15">
      <c r="A449" s="163" t="s">
        <v>3057</v>
      </c>
    </row>
    <row r="450" spans="1:1" x14ac:dyDescent="0.15">
      <c r="A450" s="163" t="s">
        <v>3058</v>
      </c>
    </row>
    <row r="451" spans="1:1" x14ac:dyDescent="0.15">
      <c r="A451" s="163" t="s">
        <v>3059</v>
      </c>
    </row>
    <row r="452" spans="1:1" x14ac:dyDescent="0.15">
      <c r="A452" s="163" t="s">
        <v>3056</v>
      </c>
    </row>
    <row r="453" spans="1:1" x14ac:dyDescent="0.15">
      <c r="A453" s="163" t="s">
        <v>3057</v>
      </c>
    </row>
    <row r="454" spans="1:1" x14ac:dyDescent="0.15">
      <c r="A454" s="163" t="s">
        <v>3060</v>
      </c>
    </row>
    <row r="455" spans="1:1" x14ac:dyDescent="0.15">
      <c r="A455" s="163" t="s">
        <v>3061</v>
      </c>
    </row>
    <row r="456" spans="1:1" x14ac:dyDescent="0.15">
      <c r="A456" s="163" t="s">
        <v>2767</v>
      </c>
    </row>
    <row r="457" spans="1:1" x14ac:dyDescent="0.15">
      <c r="A457" s="163" t="s">
        <v>3062</v>
      </c>
    </row>
    <row r="458" spans="1:1" x14ac:dyDescent="0.15">
      <c r="A458" s="163" t="s">
        <v>3063</v>
      </c>
    </row>
    <row r="459" spans="1:1" x14ac:dyDescent="0.15">
      <c r="A459" s="163" t="s">
        <v>2878</v>
      </c>
    </row>
    <row r="460" spans="1:1" x14ac:dyDescent="0.15">
      <c r="A460" s="163" t="s">
        <v>2919</v>
      </c>
    </row>
    <row r="461" spans="1:1" x14ac:dyDescent="0.15">
      <c r="A461" s="163" t="s">
        <v>3064</v>
      </c>
    </row>
    <row r="462" spans="1:1" x14ac:dyDescent="0.15">
      <c r="A462" s="163" t="s">
        <v>2271</v>
      </c>
    </row>
    <row r="463" spans="1:1" x14ac:dyDescent="0.15">
      <c r="A463" s="163" t="s">
        <v>3065</v>
      </c>
    </row>
    <row r="464" spans="1:1" x14ac:dyDescent="0.15">
      <c r="A464" s="163" t="s">
        <v>3066</v>
      </c>
    </row>
    <row r="465" spans="1:1" x14ac:dyDescent="0.15">
      <c r="A465" s="163" t="s">
        <v>3067</v>
      </c>
    </row>
    <row r="466" spans="1:1" x14ac:dyDescent="0.15">
      <c r="A466" s="163" t="s">
        <v>3068</v>
      </c>
    </row>
    <row r="467" spans="1:1" x14ac:dyDescent="0.15">
      <c r="A467" s="163" t="s">
        <v>3069</v>
      </c>
    </row>
    <row r="468" spans="1:1" x14ac:dyDescent="0.15">
      <c r="A468" s="163" t="s">
        <v>3070</v>
      </c>
    </row>
    <row r="469" spans="1:1" x14ac:dyDescent="0.15">
      <c r="A469" s="163" t="s">
        <v>3071</v>
      </c>
    </row>
    <row r="470" spans="1:1" x14ac:dyDescent="0.15">
      <c r="A470" s="163" t="s">
        <v>3072</v>
      </c>
    </row>
    <row r="471" spans="1:1" x14ac:dyDescent="0.15">
      <c r="A471" s="163" t="s">
        <v>3073</v>
      </c>
    </row>
    <row r="472" spans="1:1" x14ac:dyDescent="0.15">
      <c r="A472" s="163" t="s">
        <v>3074</v>
      </c>
    </row>
    <row r="473" spans="1:1" x14ac:dyDescent="0.15">
      <c r="A473" s="163" t="s">
        <v>3075</v>
      </c>
    </row>
    <row r="474" spans="1:1" x14ac:dyDescent="0.15">
      <c r="A474" s="163" t="s">
        <v>3076</v>
      </c>
    </row>
    <row r="475" spans="1:1" x14ac:dyDescent="0.15">
      <c r="A475" s="163" t="s">
        <v>3077</v>
      </c>
    </row>
    <row r="476" spans="1:1" x14ac:dyDescent="0.15">
      <c r="A476" s="163" t="s">
        <v>3078</v>
      </c>
    </row>
    <row r="477" spans="1:1" x14ac:dyDescent="0.15">
      <c r="A477" s="163" t="s">
        <v>3079</v>
      </c>
    </row>
    <row r="478" spans="1:1" x14ac:dyDescent="0.15">
      <c r="A478" s="163" t="s">
        <v>3080</v>
      </c>
    </row>
    <row r="479" spans="1:1" x14ac:dyDescent="0.15">
      <c r="A479" s="163" t="s">
        <v>3081</v>
      </c>
    </row>
    <row r="480" spans="1:1" x14ac:dyDescent="0.15">
      <c r="A480" s="163" t="s">
        <v>3082</v>
      </c>
    </row>
    <row r="481" spans="1:1" x14ac:dyDescent="0.15">
      <c r="A481" s="163" t="s">
        <v>3083</v>
      </c>
    </row>
    <row r="482" spans="1:1" x14ac:dyDescent="0.15">
      <c r="A482" s="163" t="s">
        <v>3084</v>
      </c>
    </row>
    <row r="483" spans="1:1" x14ac:dyDescent="0.15">
      <c r="A483" s="163" t="s">
        <v>3085</v>
      </c>
    </row>
    <row r="484" spans="1:1" x14ac:dyDescent="0.15">
      <c r="A484" s="163" t="s">
        <v>3086</v>
      </c>
    </row>
    <row r="485" spans="1:1" x14ac:dyDescent="0.15">
      <c r="A485" s="163" t="s">
        <v>3087</v>
      </c>
    </row>
    <row r="486" spans="1:1" x14ac:dyDescent="0.15">
      <c r="A486" s="163" t="s">
        <v>3086</v>
      </c>
    </row>
    <row r="487" spans="1:1" x14ac:dyDescent="0.15">
      <c r="A487" s="163" t="s">
        <v>3088</v>
      </c>
    </row>
    <row r="488" spans="1:1" x14ac:dyDescent="0.15">
      <c r="A488" s="163" t="s">
        <v>3089</v>
      </c>
    </row>
    <row r="489" spans="1:1" x14ac:dyDescent="0.15">
      <c r="A489" s="163" t="s">
        <v>3090</v>
      </c>
    </row>
    <row r="490" spans="1:1" x14ac:dyDescent="0.15">
      <c r="A490" s="163" t="s">
        <v>3080</v>
      </c>
    </row>
    <row r="491" spans="1:1" x14ac:dyDescent="0.15">
      <c r="A491" s="163" t="s">
        <v>3091</v>
      </c>
    </row>
    <row r="492" spans="1:1" x14ac:dyDescent="0.15">
      <c r="A492" s="163" t="s">
        <v>3092</v>
      </c>
    </row>
    <row r="493" spans="1:1" x14ac:dyDescent="0.15">
      <c r="A493" s="163" t="s">
        <v>3093</v>
      </c>
    </row>
    <row r="494" spans="1:1" x14ac:dyDescent="0.15">
      <c r="A494" s="163" t="s">
        <v>3094</v>
      </c>
    </row>
    <row r="495" spans="1:1" x14ac:dyDescent="0.15">
      <c r="A495" s="163" t="s">
        <v>3095</v>
      </c>
    </row>
    <row r="496" spans="1:1" x14ac:dyDescent="0.15">
      <c r="A496" s="163" t="s">
        <v>3096</v>
      </c>
    </row>
    <row r="497" spans="1:1" x14ac:dyDescent="0.15">
      <c r="A497" s="163" t="s">
        <v>3097</v>
      </c>
    </row>
    <row r="498" spans="1:1" x14ac:dyDescent="0.15">
      <c r="A498" s="163" t="s">
        <v>3098</v>
      </c>
    </row>
    <row r="499" spans="1:1" x14ac:dyDescent="0.15">
      <c r="A499" s="163" t="s">
        <v>3099</v>
      </c>
    </row>
    <row r="500" spans="1:1" x14ac:dyDescent="0.15">
      <c r="A500" s="163" t="s">
        <v>3100</v>
      </c>
    </row>
    <row r="501" spans="1:1" x14ac:dyDescent="0.15">
      <c r="A501" s="163" t="s">
        <v>3101</v>
      </c>
    </row>
    <row r="502" spans="1:1" x14ac:dyDescent="0.15">
      <c r="A502" s="163" t="s">
        <v>3102</v>
      </c>
    </row>
    <row r="503" spans="1:1" x14ac:dyDescent="0.15">
      <c r="A503" s="163" t="s">
        <v>3103</v>
      </c>
    </row>
    <row r="504" spans="1:1" x14ac:dyDescent="0.15">
      <c r="A504" s="163" t="s">
        <v>3104</v>
      </c>
    </row>
    <row r="505" spans="1:1" x14ac:dyDescent="0.15">
      <c r="A505" s="163" t="s">
        <v>3105</v>
      </c>
    </row>
    <row r="506" spans="1:1" x14ac:dyDescent="0.15">
      <c r="A506" s="163" t="s">
        <v>3106</v>
      </c>
    </row>
    <row r="507" spans="1:1" x14ac:dyDescent="0.15">
      <c r="A507" s="163" t="s">
        <v>3102</v>
      </c>
    </row>
    <row r="508" spans="1:1" x14ac:dyDescent="0.15">
      <c r="A508" s="163" t="s">
        <v>3107</v>
      </c>
    </row>
    <row r="509" spans="1:1" x14ac:dyDescent="0.15">
      <c r="A509" s="163" t="s">
        <v>3108</v>
      </c>
    </row>
    <row r="510" spans="1:1" x14ac:dyDescent="0.15">
      <c r="A510" s="163" t="s">
        <v>3109</v>
      </c>
    </row>
    <row r="511" spans="1:1" x14ac:dyDescent="0.15">
      <c r="A511" s="163" t="s">
        <v>3110</v>
      </c>
    </row>
    <row r="512" spans="1:1" x14ac:dyDescent="0.15">
      <c r="A512" s="163" t="s">
        <v>3111</v>
      </c>
    </row>
    <row r="513" spans="1:1" x14ac:dyDescent="0.15">
      <c r="A513" s="163" t="s">
        <v>3112</v>
      </c>
    </row>
    <row r="514" spans="1:1" x14ac:dyDescent="0.15">
      <c r="A514" s="163" t="s">
        <v>3113</v>
      </c>
    </row>
    <row r="515" spans="1:1" x14ac:dyDescent="0.15">
      <c r="A515" s="163" t="s">
        <v>3114</v>
      </c>
    </row>
    <row r="516" spans="1:1" x14ac:dyDescent="0.15">
      <c r="A516" s="163" t="s">
        <v>3115</v>
      </c>
    </row>
    <row r="517" spans="1:1" x14ac:dyDescent="0.15">
      <c r="A517" s="163" t="s">
        <v>3116</v>
      </c>
    </row>
    <row r="518" spans="1:1" x14ac:dyDescent="0.15">
      <c r="A518" s="163" t="s">
        <v>3117</v>
      </c>
    </row>
    <row r="519" spans="1:1" x14ac:dyDescent="0.15">
      <c r="A519" s="163" t="s">
        <v>3118</v>
      </c>
    </row>
    <row r="520" spans="1:1" x14ac:dyDescent="0.15">
      <c r="A520" s="163" t="s">
        <v>3119</v>
      </c>
    </row>
    <row r="521" spans="1:1" x14ac:dyDescent="0.15">
      <c r="A521" s="163" t="s">
        <v>3120</v>
      </c>
    </row>
    <row r="522" spans="1:1" x14ac:dyDescent="0.15">
      <c r="A522" s="163" t="s">
        <v>3121</v>
      </c>
    </row>
    <row r="523" spans="1:1" x14ac:dyDescent="0.15">
      <c r="A523" s="163" t="s">
        <v>3122</v>
      </c>
    </row>
    <row r="524" spans="1:1" x14ac:dyDescent="0.15">
      <c r="A524" s="163" t="s">
        <v>3123</v>
      </c>
    </row>
    <row r="525" spans="1:1" x14ac:dyDescent="0.15">
      <c r="A525" s="163" t="s">
        <v>3124</v>
      </c>
    </row>
    <row r="526" spans="1:1" x14ac:dyDescent="0.15">
      <c r="A526" s="163" t="s">
        <v>3125</v>
      </c>
    </row>
    <row r="527" spans="1:1" x14ac:dyDescent="0.15">
      <c r="A527" s="163" t="s">
        <v>3126</v>
      </c>
    </row>
    <row r="528" spans="1:1" x14ac:dyDescent="0.15">
      <c r="A528" s="163" t="s">
        <v>3115</v>
      </c>
    </row>
    <row r="529" spans="1:1" x14ac:dyDescent="0.15">
      <c r="A529" s="163" t="s">
        <v>3116</v>
      </c>
    </row>
    <row r="530" spans="1:1" x14ac:dyDescent="0.15">
      <c r="A530" s="163" t="s">
        <v>3127</v>
      </c>
    </row>
    <row r="531" spans="1:1" x14ac:dyDescent="0.15">
      <c r="A531" s="163" t="s">
        <v>3117</v>
      </c>
    </row>
    <row r="532" spans="1:1" x14ac:dyDescent="0.15">
      <c r="A532" s="163" t="s">
        <v>3128</v>
      </c>
    </row>
    <row r="533" spans="1:1" x14ac:dyDescent="0.15">
      <c r="A533" s="163" t="s">
        <v>3129</v>
      </c>
    </row>
    <row r="534" spans="1:1" x14ac:dyDescent="0.15">
      <c r="A534" s="163" t="s">
        <v>3130</v>
      </c>
    </row>
    <row r="535" spans="1:1" x14ac:dyDescent="0.15">
      <c r="A535" s="163" t="s">
        <v>3131</v>
      </c>
    </row>
    <row r="536" spans="1:1" x14ac:dyDescent="0.15">
      <c r="A536" s="163" t="s">
        <v>3123</v>
      </c>
    </row>
    <row r="537" spans="1:1" x14ac:dyDescent="0.15">
      <c r="A537" s="163" t="s">
        <v>3124</v>
      </c>
    </row>
    <row r="538" spans="1:1" x14ac:dyDescent="0.15">
      <c r="A538" s="163" t="s">
        <v>3111</v>
      </c>
    </row>
    <row r="539" spans="1:1" x14ac:dyDescent="0.15">
      <c r="A539" s="163" t="s">
        <v>3132</v>
      </c>
    </row>
    <row r="540" spans="1:1" x14ac:dyDescent="0.15">
      <c r="A540" s="163" t="s">
        <v>3113</v>
      </c>
    </row>
    <row r="541" spans="1:1" x14ac:dyDescent="0.15">
      <c r="A541" s="163" t="s">
        <v>3114</v>
      </c>
    </row>
    <row r="542" spans="1:1" x14ac:dyDescent="0.15">
      <c r="A542" s="163" t="s">
        <v>3115</v>
      </c>
    </row>
    <row r="543" spans="1:1" x14ac:dyDescent="0.15">
      <c r="A543" s="163" t="s">
        <v>3116</v>
      </c>
    </row>
    <row r="544" spans="1:1" x14ac:dyDescent="0.15">
      <c r="A544" s="163" t="s">
        <v>3117</v>
      </c>
    </row>
    <row r="545" spans="1:1" x14ac:dyDescent="0.15">
      <c r="A545" s="163" t="s">
        <v>3118</v>
      </c>
    </row>
    <row r="546" spans="1:1" x14ac:dyDescent="0.15">
      <c r="A546" s="163" t="s">
        <v>3119</v>
      </c>
    </row>
    <row r="547" spans="1:1" x14ac:dyDescent="0.15">
      <c r="A547" s="163" t="s">
        <v>3120</v>
      </c>
    </row>
    <row r="548" spans="1:1" x14ac:dyDescent="0.15">
      <c r="A548" s="163" t="s">
        <v>3121</v>
      </c>
    </row>
    <row r="549" spans="1:1" x14ac:dyDescent="0.15">
      <c r="A549" s="163" t="s">
        <v>3122</v>
      </c>
    </row>
    <row r="550" spans="1:1" x14ac:dyDescent="0.15">
      <c r="A550" s="163" t="s">
        <v>3123</v>
      </c>
    </row>
    <row r="551" spans="1:1" x14ac:dyDescent="0.15">
      <c r="A551" s="163" t="s">
        <v>3124</v>
      </c>
    </row>
    <row r="552" spans="1:1" x14ac:dyDescent="0.15">
      <c r="A552" s="163" t="s">
        <v>3125</v>
      </c>
    </row>
    <row r="553" spans="1:1" x14ac:dyDescent="0.15">
      <c r="A553" s="163" t="s">
        <v>3133</v>
      </c>
    </row>
    <row r="554" spans="1:1" x14ac:dyDescent="0.15">
      <c r="A554" s="163" t="s">
        <v>3134</v>
      </c>
    </row>
    <row r="555" spans="1:1" x14ac:dyDescent="0.15">
      <c r="A555" s="163" t="s">
        <v>3135</v>
      </c>
    </row>
    <row r="556" spans="1:1" x14ac:dyDescent="0.15">
      <c r="A556" s="163" t="s">
        <v>3136</v>
      </c>
    </row>
    <row r="557" spans="1:1" x14ac:dyDescent="0.15">
      <c r="A557" s="163" t="s">
        <v>3137</v>
      </c>
    </row>
    <row r="558" spans="1:1" x14ac:dyDescent="0.15">
      <c r="A558" s="163" t="s">
        <v>3138</v>
      </c>
    </row>
    <row r="559" spans="1:1" x14ac:dyDescent="0.15">
      <c r="A559" s="163" t="s">
        <v>3139</v>
      </c>
    </row>
    <row r="560" spans="1:1" x14ac:dyDescent="0.15">
      <c r="A560" s="163" t="s">
        <v>3140</v>
      </c>
    </row>
    <row r="561" spans="1:1" x14ac:dyDescent="0.15">
      <c r="A561" s="163" t="s">
        <v>3111</v>
      </c>
    </row>
    <row r="562" spans="1:1" x14ac:dyDescent="0.15">
      <c r="A562" s="163" t="s">
        <v>3141</v>
      </c>
    </row>
    <row r="563" spans="1:1" x14ac:dyDescent="0.15">
      <c r="A563" s="163" t="s">
        <v>3142</v>
      </c>
    </row>
    <row r="564" spans="1:1" x14ac:dyDescent="0.15">
      <c r="A564" s="163" t="s">
        <v>3115</v>
      </c>
    </row>
    <row r="565" spans="1:1" x14ac:dyDescent="0.15">
      <c r="A565" s="163" t="s">
        <v>3116</v>
      </c>
    </row>
    <row r="566" spans="1:1" x14ac:dyDescent="0.15">
      <c r="A566" s="163" t="s">
        <v>3143</v>
      </c>
    </row>
    <row r="567" spans="1:1" x14ac:dyDescent="0.15">
      <c r="A567" s="163" t="s">
        <v>3117</v>
      </c>
    </row>
    <row r="568" spans="1:1" x14ac:dyDescent="0.15">
      <c r="A568" s="163" t="s">
        <v>3128</v>
      </c>
    </row>
    <row r="569" spans="1:1" x14ac:dyDescent="0.15">
      <c r="A569" s="163" t="s">
        <v>3129</v>
      </c>
    </row>
    <row r="570" spans="1:1" x14ac:dyDescent="0.15">
      <c r="A570" s="163" t="s">
        <v>3130</v>
      </c>
    </row>
    <row r="571" spans="1:1" x14ac:dyDescent="0.15">
      <c r="A571" s="163" t="s">
        <v>3131</v>
      </c>
    </row>
    <row r="572" spans="1:1" x14ac:dyDescent="0.15">
      <c r="A572" s="163" t="s">
        <v>3123</v>
      </c>
    </row>
    <row r="573" spans="1:1" x14ac:dyDescent="0.15">
      <c r="A573" s="163" t="s">
        <v>3124</v>
      </c>
    </row>
    <row r="574" spans="1:1" x14ac:dyDescent="0.15">
      <c r="A574" s="163" t="s">
        <v>3111</v>
      </c>
    </row>
    <row r="575" spans="1:1" x14ac:dyDescent="0.15">
      <c r="A575" s="163" t="s">
        <v>3144</v>
      </c>
    </row>
    <row r="576" spans="1:1" x14ac:dyDescent="0.15">
      <c r="A576" s="163" t="s">
        <v>3145</v>
      </c>
    </row>
    <row r="577" spans="1:1" x14ac:dyDescent="0.15">
      <c r="A577" s="163" t="s">
        <v>3146</v>
      </c>
    </row>
    <row r="578" spans="1:1" x14ac:dyDescent="0.15">
      <c r="A578" s="163" t="s">
        <v>3147</v>
      </c>
    </row>
    <row r="579" spans="1:1" x14ac:dyDescent="0.15">
      <c r="A579" s="163" t="s">
        <v>3148</v>
      </c>
    </row>
    <row r="580" spans="1:1" x14ac:dyDescent="0.15">
      <c r="A580" s="163" t="s">
        <v>3149</v>
      </c>
    </row>
    <row r="581" spans="1:1" x14ac:dyDescent="0.15">
      <c r="A581" s="163" t="s">
        <v>3150</v>
      </c>
    </row>
    <row r="582" spans="1:1" x14ac:dyDescent="0.15">
      <c r="A582" s="163" t="s">
        <v>3151</v>
      </c>
    </row>
    <row r="583" spans="1:1" x14ac:dyDescent="0.15">
      <c r="A583" s="163" t="s">
        <v>3152</v>
      </c>
    </row>
    <row r="584" spans="1:1" x14ac:dyDescent="0.15">
      <c r="A584" s="163" t="s">
        <v>3153</v>
      </c>
    </row>
    <row r="585" spans="1:1" x14ac:dyDescent="0.15">
      <c r="A585" s="163" t="s">
        <v>3154</v>
      </c>
    </row>
    <row r="586" spans="1:1" x14ac:dyDescent="0.15">
      <c r="A586" s="163" t="s">
        <v>3155</v>
      </c>
    </row>
    <row r="587" spans="1:1" x14ac:dyDescent="0.15">
      <c r="A587" s="163" t="s">
        <v>3156</v>
      </c>
    </row>
    <row r="588" spans="1:1" x14ac:dyDescent="0.15">
      <c r="A588" s="163" t="s">
        <v>3157</v>
      </c>
    </row>
    <row r="589" spans="1:1" x14ac:dyDescent="0.15">
      <c r="A589" s="163" t="s">
        <v>3158</v>
      </c>
    </row>
    <row r="590" spans="1:1" x14ac:dyDescent="0.15">
      <c r="A590" s="163" t="s">
        <v>3159</v>
      </c>
    </row>
    <row r="591" spans="1:1" x14ac:dyDescent="0.15">
      <c r="A591" s="163" t="s">
        <v>3160</v>
      </c>
    </row>
    <row r="592" spans="1:1" x14ac:dyDescent="0.15">
      <c r="A592" s="163" t="s">
        <v>3161</v>
      </c>
    </row>
    <row r="593" spans="1:1" x14ac:dyDescent="0.15">
      <c r="A593" s="163" t="s">
        <v>3162</v>
      </c>
    </row>
    <row r="594" spans="1:1" x14ac:dyDescent="0.15">
      <c r="A594" s="163" t="s">
        <v>3163</v>
      </c>
    </row>
    <row r="595" spans="1:1" x14ac:dyDescent="0.15">
      <c r="A595" s="163" t="s">
        <v>3164</v>
      </c>
    </row>
    <row r="596" spans="1:1" x14ac:dyDescent="0.15">
      <c r="A596" s="163" t="s">
        <v>3165</v>
      </c>
    </row>
    <row r="597" spans="1:1" x14ac:dyDescent="0.15">
      <c r="A597" s="163" t="s">
        <v>3166</v>
      </c>
    </row>
    <row r="598" spans="1:1" x14ac:dyDescent="0.15">
      <c r="A598" s="163" t="s">
        <v>3167</v>
      </c>
    </row>
    <row r="599" spans="1:1" x14ac:dyDescent="0.15">
      <c r="A599" s="163" t="s">
        <v>3168</v>
      </c>
    </row>
    <row r="600" spans="1:1" x14ac:dyDescent="0.15">
      <c r="A600" s="163" t="s">
        <v>3169</v>
      </c>
    </row>
    <row r="601" spans="1:1" x14ac:dyDescent="0.15">
      <c r="A601" s="163" t="s">
        <v>2324</v>
      </c>
    </row>
    <row r="602" spans="1:1" x14ac:dyDescent="0.15">
      <c r="A602" s="163" t="s">
        <v>3170</v>
      </c>
    </row>
    <row r="603" spans="1:1" x14ac:dyDescent="0.15">
      <c r="A603" s="163" t="s">
        <v>2763</v>
      </c>
    </row>
    <row r="604" spans="1:1" x14ac:dyDescent="0.15">
      <c r="A604" s="163" t="s">
        <v>3171</v>
      </c>
    </row>
    <row r="605" spans="1:1" x14ac:dyDescent="0.15">
      <c r="A605" s="163" t="s">
        <v>3172</v>
      </c>
    </row>
    <row r="606" spans="1:1" x14ac:dyDescent="0.15">
      <c r="A606" s="163" t="s">
        <v>3173</v>
      </c>
    </row>
    <row r="607" spans="1:1" x14ac:dyDescent="0.15">
      <c r="A607" s="163" t="s">
        <v>3174</v>
      </c>
    </row>
    <row r="608" spans="1:1" x14ac:dyDescent="0.15">
      <c r="A608" s="163" t="s">
        <v>3175</v>
      </c>
    </row>
    <row r="609" spans="1:1" x14ac:dyDescent="0.15">
      <c r="A609" s="163" t="s">
        <v>3176</v>
      </c>
    </row>
    <row r="610" spans="1:1" x14ac:dyDescent="0.15">
      <c r="A610" s="163" t="s">
        <v>3177</v>
      </c>
    </row>
    <row r="611" spans="1:1" x14ac:dyDescent="0.15">
      <c r="A611" s="163" t="s">
        <v>3178</v>
      </c>
    </row>
    <row r="612" spans="1:1" x14ac:dyDescent="0.15">
      <c r="A612" s="163" t="s">
        <v>3179</v>
      </c>
    </row>
    <row r="613" spans="1:1" x14ac:dyDescent="0.15">
      <c r="A613" s="163" t="s">
        <v>3180</v>
      </c>
    </row>
    <row r="614" spans="1:1" x14ac:dyDescent="0.15">
      <c r="A614" s="163" t="s">
        <v>3181</v>
      </c>
    </row>
    <row r="615" spans="1:1" x14ac:dyDescent="0.15">
      <c r="A615" s="163" t="s">
        <v>3182</v>
      </c>
    </row>
    <row r="616" spans="1:1" x14ac:dyDescent="0.15">
      <c r="A616" s="163" t="s">
        <v>2324</v>
      </c>
    </row>
    <row r="617" spans="1:1" x14ac:dyDescent="0.15">
      <c r="A617" s="163" t="s">
        <v>3183</v>
      </c>
    </row>
    <row r="618" spans="1:1" x14ac:dyDescent="0.15">
      <c r="A618" s="163" t="s">
        <v>3184</v>
      </c>
    </row>
    <row r="619" spans="1:1" x14ac:dyDescent="0.15">
      <c r="A619" s="163" t="s">
        <v>2324</v>
      </c>
    </row>
    <row r="620" spans="1:1" x14ac:dyDescent="0.15">
      <c r="A620" s="163" t="s">
        <v>3185</v>
      </c>
    </row>
    <row r="621" spans="1:1" x14ac:dyDescent="0.15">
      <c r="A621" s="163" t="s">
        <v>3186</v>
      </c>
    </row>
    <row r="622" spans="1:1" x14ac:dyDescent="0.15">
      <c r="A622" s="163" t="s">
        <v>3187</v>
      </c>
    </row>
    <row r="623" spans="1:1" x14ac:dyDescent="0.15">
      <c r="A623" s="163" t="s">
        <v>3188</v>
      </c>
    </row>
    <row r="624" spans="1:1" x14ac:dyDescent="0.15">
      <c r="A624" s="163" t="s">
        <v>3189</v>
      </c>
    </row>
    <row r="625" spans="1:1" x14ac:dyDescent="0.15">
      <c r="A625" s="163" t="s">
        <v>3190</v>
      </c>
    </row>
    <row r="626" spans="1:1" x14ac:dyDescent="0.15">
      <c r="A626" s="163" t="s">
        <v>3191</v>
      </c>
    </row>
    <row r="627" spans="1:1" x14ac:dyDescent="0.15">
      <c r="A627" s="163" t="s">
        <v>3192</v>
      </c>
    </row>
    <row r="628" spans="1:1" x14ac:dyDescent="0.15">
      <c r="A628" s="163" t="s">
        <v>3193</v>
      </c>
    </row>
    <row r="630" spans="1:1" x14ac:dyDescent="0.15">
      <c r="A630" s="163" t="s">
        <v>3194</v>
      </c>
    </row>
    <row r="632" spans="1:1" x14ac:dyDescent="0.15">
      <c r="A632" s="163" t="s">
        <v>2734</v>
      </c>
    </row>
    <row r="633" spans="1:1" x14ac:dyDescent="0.15">
      <c r="A633" s="163" t="s">
        <v>3195</v>
      </c>
    </row>
    <row r="634" spans="1:1" x14ac:dyDescent="0.15">
      <c r="A634" s="163" t="s">
        <v>2736</v>
      </c>
    </row>
    <row r="635" spans="1:1" x14ac:dyDescent="0.15">
      <c r="A635" s="163" t="s">
        <v>3196</v>
      </c>
    </row>
    <row r="636" spans="1:1" x14ac:dyDescent="0.15">
      <c r="A636" s="163" t="s">
        <v>3197</v>
      </c>
    </row>
    <row r="637" spans="1:1" x14ac:dyDescent="0.15">
      <c r="A637" s="163" t="s">
        <v>3198</v>
      </c>
    </row>
    <row r="638" spans="1:1" x14ac:dyDescent="0.15">
      <c r="A638" s="163" t="s">
        <v>3199</v>
      </c>
    </row>
    <row r="639" spans="1:1" x14ac:dyDescent="0.15">
      <c r="A639" s="163" t="s">
        <v>3200</v>
      </c>
    </row>
    <row r="640" spans="1:1" x14ac:dyDescent="0.15">
      <c r="A640" s="163" t="s">
        <v>3201</v>
      </c>
    </row>
    <row r="641" spans="1:1" x14ac:dyDescent="0.15">
      <c r="A641" s="163" t="s">
        <v>3202</v>
      </c>
    </row>
    <row r="642" spans="1:1" x14ac:dyDescent="0.15">
      <c r="A642" s="163" t="s">
        <v>2271</v>
      </c>
    </row>
    <row r="643" spans="1:1" x14ac:dyDescent="0.15">
      <c r="A643" s="163" t="s">
        <v>3203</v>
      </c>
    </row>
    <row r="644" spans="1:1" x14ac:dyDescent="0.15">
      <c r="A644" s="163" t="s">
        <v>3204</v>
      </c>
    </row>
    <row r="645" spans="1:1" x14ac:dyDescent="0.15">
      <c r="A645" s="163" t="s">
        <v>3205</v>
      </c>
    </row>
    <row r="647" spans="1:1" x14ac:dyDescent="0.15">
      <c r="A647" s="163" t="s">
        <v>3206</v>
      </c>
    </row>
    <row r="649" spans="1:1" x14ac:dyDescent="0.15">
      <c r="A649" s="163" t="s">
        <v>3207</v>
      </c>
    </row>
    <row r="650" spans="1:1" x14ac:dyDescent="0.15">
      <c r="A650" s="163" t="s">
        <v>2280</v>
      </c>
    </row>
    <row r="651" spans="1:1" x14ac:dyDescent="0.15">
      <c r="A651" s="163" t="s">
        <v>3208</v>
      </c>
    </row>
    <row r="652" spans="1:1" x14ac:dyDescent="0.15">
      <c r="A652" s="163" t="s">
        <v>3080</v>
      </c>
    </row>
    <row r="653" spans="1:1" x14ac:dyDescent="0.15">
      <c r="A653" s="163" t="s">
        <v>3209</v>
      </c>
    </row>
    <row r="654" spans="1:1" x14ac:dyDescent="0.15">
      <c r="A654" s="163" t="s">
        <v>3210</v>
      </c>
    </row>
    <row r="655" spans="1:1" x14ac:dyDescent="0.15">
      <c r="A655" s="163" t="s">
        <v>3211</v>
      </c>
    </row>
    <row r="656" spans="1:1" x14ac:dyDescent="0.15">
      <c r="A656" s="163" t="s">
        <v>3212</v>
      </c>
    </row>
    <row r="657" spans="1:1" x14ac:dyDescent="0.15">
      <c r="A657" s="163" t="s">
        <v>3213</v>
      </c>
    </row>
    <row r="658" spans="1:1" x14ac:dyDescent="0.15">
      <c r="A658" s="163" t="s">
        <v>3080</v>
      </c>
    </row>
    <row r="659" spans="1:1" x14ac:dyDescent="0.15">
      <c r="A659" s="163" t="s">
        <v>3214</v>
      </c>
    </row>
    <row r="660" spans="1:1" x14ac:dyDescent="0.15">
      <c r="A660" s="163" t="s">
        <v>3215</v>
      </c>
    </row>
    <row r="661" spans="1:1" x14ac:dyDescent="0.15">
      <c r="A661" s="163" t="s">
        <v>3216</v>
      </c>
    </row>
    <row r="662" spans="1:1" x14ac:dyDescent="0.15">
      <c r="A662" s="163" t="s">
        <v>3217</v>
      </c>
    </row>
    <row r="663" spans="1:1" x14ac:dyDescent="0.15">
      <c r="A663" s="163" t="s">
        <v>3218</v>
      </c>
    </row>
    <row r="664" spans="1:1" x14ac:dyDescent="0.15">
      <c r="A664" s="163" t="s">
        <v>3080</v>
      </c>
    </row>
    <row r="665" spans="1:1" x14ac:dyDescent="0.15">
      <c r="A665" s="163" t="s">
        <v>3214</v>
      </c>
    </row>
    <row r="666" spans="1:1" x14ac:dyDescent="0.15">
      <c r="A666" s="163" t="s">
        <v>3215</v>
      </c>
    </row>
    <row r="667" spans="1:1" x14ac:dyDescent="0.15">
      <c r="A667" s="163" t="s">
        <v>3217</v>
      </c>
    </row>
    <row r="668" spans="1:1" x14ac:dyDescent="0.15">
      <c r="A668" s="163" t="s">
        <v>3219</v>
      </c>
    </row>
    <row r="669" spans="1:1" x14ac:dyDescent="0.15">
      <c r="A669" s="163" t="s">
        <v>3220</v>
      </c>
    </row>
    <row r="670" spans="1:1" x14ac:dyDescent="0.15">
      <c r="A670" s="163" t="s">
        <v>3221</v>
      </c>
    </row>
    <row r="671" spans="1:1" x14ac:dyDescent="0.15">
      <c r="A671" s="163" t="s">
        <v>3222</v>
      </c>
    </row>
    <row r="672" spans="1:1" x14ac:dyDescent="0.15">
      <c r="A672" s="163" t="s">
        <v>2295</v>
      </c>
    </row>
    <row r="673" spans="1:1" x14ac:dyDescent="0.15">
      <c r="A673" s="163" t="s">
        <v>3148</v>
      </c>
    </row>
    <row r="674" spans="1:1" x14ac:dyDescent="0.15">
      <c r="A674" s="163" t="s">
        <v>3149</v>
      </c>
    </row>
    <row r="675" spans="1:1" x14ac:dyDescent="0.15">
      <c r="A675" s="163" t="s">
        <v>3223</v>
      </c>
    </row>
    <row r="676" spans="1:1" x14ac:dyDescent="0.15">
      <c r="A676" s="163" t="s">
        <v>3224</v>
      </c>
    </row>
    <row r="677" spans="1:1" x14ac:dyDescent="0.15">
      <c r="A677" s="163" t="s">
        <v>3225</v>
      </c>
    </row>
    <row r="678" spans="1:1" x14ac:dyDescent="0.15">
      <c r="A678" s="163" t="s">
        <v>3226</v>
      </c>
    </row>
    <row r="679" spans="1:1" x14ac:dyDescent="0.15">
      <c r="A679" s="163" t="s">
        <v>3227</v>
      </c>
    </row>
    <row r="680" spans="1:1" x14ac:dyDescent="0.15">
      <c r="A680" s="163" t="s">
        <v>3228</v>
      </c>
    </row>
    <row r="681" spans="1:1" x14ac:dyDescent="0.15">
      <c r="A681" s="163" t="s">
        <v>3229</v>
      </c>
    </row>
    <row r="682" spans="1:1" x14ac:dyDescent="0.15">
      <c r="A682" s="163" t="s">
        <v>3230</v>
      </c>
    </row>
    <row r="684" spans="1:1" x14ac:dyDescent="0.15">
      <c r="A684" s="163" t="s">
        <v>3231</v>
      </c>
    </row>
    <row r="685" spans="1:1" x14ac:dyDescent="0.15">
      <c r="A685" s="163" t="s">
        <v>3232</v>
      </c>
    </row>
    <row r="686" spans="1:1" x14ac:dyDescent="0.15">
      <c r="A686" s="163" t="s">
        <v>3233</v>
      </c>
    </row>
    <row r="687" spans="1:1" x14ac:dyDescent="0.15">
      <c r="A687" s="163" t="s">
        <v>2296</v>
      </c>
    </row>
    <row r="688" spans="1:1" x14ac:dyDescent="0.15">
      <c r="A688" s="163" t="s">
        <v>2297</v>
      </c>
    </row>
    <row r="689" spans="1:1" x14ac:dyDescent="0.15">
      <c r="A689" s="163" t="s">
        <v>3234</v>
      </c>
    </row>
    <row r="690" spans="1:1" x14ac:dyDescent="0.15">
      <c r="A690" s="163" t="s">
        <v>2756</v>
      </c>
    </row>
    <row r="691" spans="1:1" x14ac:dyDescent="0.15">
      <c r="A691" s="163" t="s">
        <v>3235</v>
      </c>
    </row>
    <row r="692" spans="1:1" x14ac:dyDescent="0.15">
      <c r="A692" s="163" t="s">
        <v>3236</v>
      </c>
    </row>
    <row r="693" spans="1:1" x14ac:dyDescent="0.15">
      <c r="A693" s="163" t="s">
        <v>3237</v>
      </c>
    </row>
    <row r="694" spans="1:1" x14ac:dyDescent="0.15">
      <c r="A694" s="163" t="s">
        <v>3238</v>
      </c>
    </row>
    <row r="695" spans="1:1" x14ac:dyDescent="0.15">
      <c r="A695" s="163" t="s">
        <v>3239</v>
      </c>
    </row>
    <row r="696" spans="1:1" x14ac:dyDescent="0.15">
      <c r="A696" s="163" t="s">
        <v>3240</v>
      </c>
    </row>
    <row r="697" spans="1:1" x14ac:dyDescent="0.15">
      <c r="A697" s="163" t="s">
        <v>3241</v>
      </c>
    </row>
    <row r="698" spans="1:1" x14ac:dyDescent="0.15">
      <c r="A698" s="163" t="s">
        <v>3242</v>
      </c>
    </row>
    <row r="699" spans="1:1" x14ac:dyDescent="0.15">
      <c r="A699" s="163" t="s">
        <v>3243</v>
      </c>
    </row>
    <row r="700" spans="1:1" x14ac:dyDescent="0.15">
      <c r="A700" s="163" t="s">
        <v>3244</v>
      </c>
    </row>
    <row r="701" spans="1:1" x14ac:dyDescent="0.15">
      <c r="A701" s="163" t="s">
        <v>3245</v>
      </c>
    </row>
    <row r="702" spans="1:1" x14ac:dyDescent="0.15">
      <c r="A702" s="163" t="s">
        <v>3246</v>
      </c>
    </row>
    <row r="703" spans="1:1" x14ac:dyDescent="0.15">
      <c r="A703" s="163" t="s">
        <v>3247</v>
      </c>
    </row>
    <row r="704" spans="1:1" x14ac:dyDescent="0.15">
      <c r="A704" s="163" t="s">
        <v>3248</v>
      </c>
    </row>
    <row r="705" spans="1:1" x14ac:dyDescent="0.15">
      <c r="A705" s="163" t="s">
        <v>3249</v>
      </c>
    </row>
    <row r="706" spans="1:1" x14ac:dyDescent="0.15">
      <c r="A706" s="163" t="s">
        <v>3250</v>
      </c>
    </row>
    <row r="707" spans="1:1" x14ac:dyDescent="0.15">
      <c r="A707" s="163" t="s">
        <v>3251</v>
      </c>
    </row>
    <row r="708" spans="1:1" x14ac:dyDescent="0.15">
      <c r="A708" s="163" t="s">
        <v>3252</v>
      </c>
    </row>
    <row r="709" spans="1:1" x14ac:dyDescent="0.15">
      <c r="A709" s="163" t="s">
        <v>2298</v>
      </c>
    </row>
    <row r="710" spans="1:1" x14ac:dyDescent="0.15">
      <c r="A710" s="163" t="s">
        <v>2299</v>
      </c>
    </row>
    <row r="711" spans="1:1" x14ac:dyDescent="0.15">
      <c r="A711" s="163" t="s">
        <v>2297</v>
      </c>
    </row>
    <row r="712" spans="1:1" x14ac:dyDescent="0.15">
      <c r="A712" s="163" t="s">
        <v>3253</v>
      </c>
    </row>
    <row r="713" spans="1:1" x14ac:dyDescent="0.15">
      <c r="A713" s="163" t="s">
        <v>2756</v>
      </c>
    </row>
    <row r="714" spans="1:1" x14ac:dyDescent="0.15">
      <c r="A714" s="163" t="s">
        <v>3235</v>
      </c>
    </row>
    <row r="715" spans="1:1" x14ac:dyDescent="0.15">
      <c r="A715" s="163" t="s">
        <v>3236</v>
      </c>
    </row>
    <row r="716" spans="1:1" x14ac:dyDescent="0.15">
      <c r="A716" s="163" t="s">
        <v>3237</v>
      </c>
    </row>
    <row r="717" spans="1:1" x14ac:dyDescent="0.15">
      <c r="A717" s="163" t="s">
        <v>3238</v>
      </c>
    </row>
    <row r="718" spans="1:1" x14ac:dyDescent="0.15">
      <c r="A718" s="163" t="s">
        <v>3239</v>
      </c>
    </row>
    <row r="719" spans="1:1" x14ac:dyDescent="0.15">
      <c r="A719" s="163" t="s">
        <v>3240</v>
      </c>
    </row>
    <row r="720" spans="1:1" x14ac:dyDescent="0.15">
      <c r="A720" s="163" t="s">
        <v>3241</v>
      </c>
    </row>
    <row r="721" spans="1:1" x14ac:dyDescent="0.15">
      <c r="A721" s="163" t="s">
        <v>3242</v>
      </c>
    </row>
    <row r="722" spans="1:1" x14ac:dyDescent="0.15">
      <c r="A722" s="163" t="s">
        <v>3243</v>
      </c>
    </row>
    <row r="723" spans="1:1" x14ac:dyDescent="0.15">
      <c r="A723" s="163" t="s">
        <v>3244</v>
      </c>
    </row>
    <row r="724" spans="1:1" x14ac:dyDescent="0.15">
      <c r="A724" s="163" t="s">
        <v>3245</v>
      </c>
    </row>
    <row r="725" spans="1:1" x14ac:dyDescent="0.15">
      <c r="A725" s="163" t="s">
        <v>3246</v>
      </c>
    </row>
    <row r="726" spans="1:1" x14ac:dyDescent="0.15">
      <c r="A726" s="163" t="s">
        <v>3247</v>
      </c>
    </row>
    <row r="727" spans="1:1" x14ac:dyDescent="0.15">
      <c r="A727" s="163" t="s">
        <v>3248</v>
      </c>
    </row>
    <row r="728" spans="1:1" x14ac:dyDescent="0.15">
      <c r="A728" s="163" t="s">
        <v>3249</v>
      </c>
    </row>
    <row r="729" spans="1:1" x14ac:dyDescent="0.15">
      <c r="A729" s="163" t="s">
        <v>3250</v>
      </c>
    </row>
    <row r="730" spans="1:1" x14ac:dyDescent="0.15">
      <c r="A730" s="163" t="s">
        <v>3251</v>
      </c>
    </row>
    <row r="731" spans="1:1" x14ac:dyDescent="0.15">
      <c r="A731" s="163" t="s">
        <v>3254</v>
      </c>
    </row>
    <row r="732" spans="1:1" x14ac:dyDescent="0.15">
      <c r="A732" s="163" t="s">
        <v>2298</v>
      </c>
    </row>
    <row r="734" spans="1:1" x14ac:dyDescent="0.15">
      <c r="A734" s="163" t="s">
        <v>2301</v>
      </c>
    </row>
    <row r="735" spans="1:1" x14ac:dyDescent="0.15">
      <c r="A735" s="163" t="s">
        <v>3255</v>
      </c>
    </row>
    <row r="736" spans="1:1" x14ac:dyDescent="0.15">
      <c r="A736" s="163" t="s">
        <v>2715</v>
      </c>
    </row>
    <row r="737" spans="1:1" x14ac:dyDescent="0.15">
      <c r="A737" s="163" t="s">
        <v>3256</v>
      </c>
    </row>
    <row r="738" spans="1:1" x14ac:dyDescent="0.15">
      <c r="A738" s="163" t="s">
        <v>2733</v>
      </c>
    </row>
    <row r="739" spans="1:1" x14ac:dyDescent="0.15">
      <c r="A739" s="163" t="s">
        <v>2320</v>
      </c>
    </row>
    <row r="740" spans="1:1" x14ac:dyDescent="0.15">
      <c r="A740" s="163" t="s">
        <v>3257</v>
      </c>
    </row>
    <row r="741" spans="1:1" x14ac:dyDescent="0.15">
      <c r="A741" s="163" t="s">
        <v>3258</v>
      </c>
    </row>
    <row r="742" spans="1:1" x14ac:dyDescent="0.15">
      <c r="A742" s="163" t="s">
        <v>2270</v>
      </c>
    </row>
    <row r="743" spans="1:1" x14ac:dyDescent="0.15">
      <c r="A743" s="163" t="s">
        <v>3259</v>
      </c>
    </row>
    <row r="744" spans="1:1" x14ac:dyDescent="0.15">
      <c r="A744" s="163" t="s">
        <v>2271</v>
      </c>
    </row>
    <row r="745" spans="1:1" x14ac:dyDescent="0.15">
      <c r="A745" s="163" t="s">
        <v>3260</v>
      </c>
    </row>
    <row r="746" spans="1:1" x14ac:dyDescent="0.15">
      <c r="A746" s="163" t="s">
        <v>3261</v>
      </c>
    </row>
    <row r="747" spans="1:1" x14ac:dyDescent="0.15">
      <c r="A747" s="163" t="s">
        <v>3262</v>
      </c>
    </row>
    <row r="748" spans="1:1" x14ac:dyDescent="0.15">
      <c r="A748" s="163" t="s">
        <v>3263</v>
      </c>
    </row>
    <row r="749" spans="1:1" x14ac:dyDescent="0.15">
      <c r="A749" s="163" t="s">
        <v>2300</v>
      </c>
    </row>
    <row r="751" spans="1:1" x14ac:dyDescent="0.15">
      <c r="A751" s="163" t="s">
        <v>2301</v>
      </c>
    </row>
    <row r="752" spans="1:1" x14ac:dyDescent="0.15">
      <c r="A752" s="163" t="s">
        <v>3264</v>
      </c>
    </row>
    <row r="753" spans="1:1" x14ac:dyDescent="0.15">
      <c r="A753" s="163" t="s">
        <v>3265</v>
      </c>
    </row>
    <row r="754" spans="1:1" x14ac:dyDescent="0.15">
      <c r="A754" s="163" t="s">
        <v>2733</v>
      </c>
    </row>
    <row r="755" spans="1:1" x14ac:dyDescent="0.15">
      <c r="A755" s="163" t="s">
        <v>2320</v>
      </c>
    </row>
    <row r="756" spans="1:1" x14ac:dyDescent="0.15">
      <c r="A756" s="163" t="s">
        <v>3266</v>
      </c>
    </row>
    <row r="757" spans="1:1" x14ac:dyDescent="0.15">
      <c r="A757" s="163" t="s">
        <v>3267</v>
      </c>
    </row>
    <row r="758" spans="1:1" x14ac:dyDescent="0.15">
      <c r="A758" s="163" t="s">
        <v>3268</v>
      </c>
    </row>
    <row r="759" spans="1:1" x14ac:dyDescent="0.15">
      <c r="A759" s="163" t="s">
        <v>3269</v>
      </c>
    </row>
    <row r="760" spans="1:1" x14ac:dyDescent="0.15">
      <c r="A760" s="163" t="s">
        <v>3270</v>
      </c>
    </row>
    <row r="761" spans="1:1" x14ac:dyDescent="0.15">
      <c r="A761" s="163" t="s">
        <v>3271</v>
      </c>
    </row>
    <row r="762" spans="1:1" x14ac:dyDescent="0.15">
      <c r="A762" s="163" t="s">
        <v>2300</v>
      </c>
    </row>
    <row r="764" spans="1:1" x14ac:dyDescent="0.15">
      <c r="A764" s="163" t="s">
        <v>2301</v>
      </c>
    </row>
    <row r="765" spans="1:1" x14ac:dyDescent="0.15">
      <c r="A765" s="163" t="s">
        <v>3272</v>
      </c>
    </row>
    <row r="766" spans="1:1" x14ac:dyDescent="0.15">
      <c r="A766" s="163" t="s">
        <v>3273</v>
      </c>
    </row>
    <row r="767" spans="1:1" x14ac:dyDescent="0.15">
      <c r="A767" s="163" t="s">
        <v>3274</v>
      </c>
    </row>
    <row r="768" spans="1:1" x14ac:dyDescent="0.15">
      <c r="A768" s="163" t="s">
        <v>3275</v>
      </c>
    </row>
    <row r="769" spans="1:1" x14ac:dyDescent="0.15">
      <c r="A769" s="163" t="s">
        <v>2733</v>
      </c>
    </row>
    <row r="770" spans="1:1" x14ac:dyDescent="0.15">
      <c r="A770" s="163" t="s">
        <v>2302</v>
      </c>
    </row>
    <row r="771" spans="1:1" x14ac:dyDescent="0.15">
      <c r="A771" s="163" t="s">
        <v>2303</v>
      </c>
    </row>
    <row r="772" spans="1:1" x14ac:dyDescent="0.15">
      <c r="A772" s="163" t="s">
        <v>2302</v>
      </c>
    </row>
    <row r="773" spans="1:1" x14ac:dyDescent="0.15">
      <c r="A773" s="163" t="s">
        <v>2304</v>
      </c>
    </row>
    <row r="774" spans="1:1" x14ac:dyDescent="0.15">
      <c r="A774" s="163" t="s">
        <v>3276</v>
      </c>
    </row>
    <row r="775" spans="1:1" x14ac:dyDescent="0.15">
      <c r="A775" s="163" t="s">
        <v>3277</v>
      </c>
    </row>
    <row r="776" spans="1:1" x14ac:dyDescent="0.15">
      <c r="A776" s="163" t="s">
        <v>2302</v>
      </c>
    </row>
    <row r="777" spans="1:1" x14ac:dyDescent="0.15">
      <c r="A777" s="163" t="s">
        <v>2305</v>
      </c>
    </row>
    <row r="778" spans="1:1" x14ac:dyDescent="0.15">
      <c r="A778" s="163" t="s">
        <v>2302</v>
      </c>
    </row>
    <row r="779" spans="1:1" x14ac:dyDescent="0.15">
      <c r="A779" s="163" t="s">
        <v>2306</v>
      </c>
    </row>
    <row r="780" spans="1:1" x14ac:dyDescent="0.15">
      <c r="A780" s="163" t="s">
        <v>2297</v>
      </c>
    </row>
    <row r="781" spans="1:1" x14ac:dyDescent="0.15">
      <c r="A781" s="163" t="s">
        <v>3278</v>
      </c>
    </row>
    <row r="782" spans="1:1" x14ac:dyDescent="0.15">
      <c r="A782" s="163" t="s">
        <v>3279</v>
      </c>
    </row>
    <row r="783" spans="1:1" x14ac:dyDescent="0.15">
      <c r="A783" s="163" t="s">
        <v>2307</v>
      </c>
    </row>
    <row r="784" spans="1:1" x14ac:dyDescent="0.15">
      <c r="A784" s="163" t="s">
        <v>2302</v>
      </c>
    </row>
    <row r="785" spans="1:1" x14ac:dyDescent="0.15">
      <c r="A785" s="163" t="s">
        <v>2308</v>
      </c>
    </row>
    <row r="786" spans="1:1" x14ac:dyDescent="0.15">
      <c r="A786" s="163" t="s">
        <v>2302</v>
      </c>
    </row>
    <row r="787" spans="1:1" x14ac:dyDescent="0.15">
      <c r="A787" s="163" t="s">
        <v>2309</v>
      </c>
    </row>
    <row r="788" spans="1:1" x14ac:dyDescent="0.15">
      <c r="A788" s="163" t="s">
        <v>3280</v>
      </c>
    </row>
    <row r="789" spans="1:1" x14ac:dyDescent="0.15">
      <c r="A789" s="163" t="s">
        <v>3281</v>
      </c>
    </row>
    <row r="790" spans="1:1" x14ac:dyDescent="0.15">
      <c r="A790" s="163" t="s">
        <v>3282</v>
      </c>
    </row>
    <row r="791" spans="1:1" x14ac:dyDescent="0.15">
      <c r="A791" s="163" t="s">
        <v>2310</v>
      </c>
    </row>
    <row r="792" spans="1:1" x14ac:dyDescent="0.15">
      <c r="A792" s="163" t="s">
        <v>2311</v>
      </c>
    </row>
    <row r="793" spans="1:1" x14ac:dyDescent="0.15">
      <c r="A793" s="163" t="s">
        <v>2312</v>
      </c>
    </row>
    <row r="794" spans="1:1" x14ac:dyDescent="0.15">
      <c r="A794" s="163" t="s">
        <v>2313</v>
      </c>
    </row>
    <row r="795" spans="1:1" x14ac:dyDescent="0.15">
      <c r="A795" s="163" t="s">
        <v>2314</v>
      </c>
    </row>
    <row r="796" spans="1:1" x14ac:dyDescent="0.15">
      <c r="A796" s="163" t="s">
        <v>2315</v>
      </c>
    </row>
    <row r="798" spans="1:1" x14ac:dyDescent="0.15">
      <c r="A798" s="163" t="s">
        <v>2302</v>
      </c>
    </row>
    <row r="799" spans="1:1" x14ac:dyDescent="0.15">
      <c r="A799" s="163" t="s">
        <v>3283</v>
      </c>
    </row>
    <row r="800" spans="1:1" x14ac:dyDescent="0.15">
      <c r="A800" s="163" t="s">
        <v>2302</v>
      </c>
    </row>
    <row r="801" spans="1:1" x14ac:dyDescent="0.15">
      <c r="A801" s="163" t="s">
        <v>2316</v>
      </c>
    </row>
    <row r="802" spans="1:1" x14ac:dyDescent="0.15">
      <c r="A802" s="163" t="s">
        <v>3284</v>
      </c>
    </row>
    <row r="803" spans="1:1" x14ac:dyDescent="0.15">
      <c r="A803" s="163" t="s">
        <v>3285</v>
      </c>
    </row>
    <row r="804" spans="1:1" x14ac:dyDescent="0.15">
      <c r="A804" s="163" t="s">
        <v>3286</v>
      </c>
    </row>
    <row r="805" spans="1:1" x14ac:dyDescent="0.15">
      <c r="A805" s="163" t="s">
        <v>2317</v>
      </c>
    </row>
    <row r="806" spans="1:1" x14ac:dyDescent="0.15">
      <c r="A806" s="163" t="s">
        <v>2318</v>
      </c>
    </row>
    <row r="807" spans="1:1" x14ac:dyDescent="0.15">
      <c r="A807" s="163" t="s">
        <v>3287</v>
      </c>
    </row>
    <row r="808" spans="1:1" x14ac:dyDescent="0.15">
      <c r="A808" s="163" t="s">
        <v>2319</v>
      </c>
    </row>
    <row r="810" spans="1:1" x14ac:dyDescent="0.15">
      <c r="A810" s="163" t="s">
        <v>2302</v>
      </c>
    </row>
    <row r="811" spans="1:1" x14ac:dyDescent="0.15">
      <c r="A811" s="163" t="s">
        <v>3288</v>
      </c>
    </row>
    <row r="812" spans="1:1" x14ac:dyDescent="0.15">
      <c r="A812" s="163" t="s">
        <v>2302</v>
      </c>
    </row>
    <row r="813" spans="1:1" x14ac:dyDescent="0.15">
      <c r="A813" s="163" t="s">
        <v>2321</v>
      </c>
    </row>
    <row r="814" spans="1:1" x14ac:dyDescent="0.15">
      <c r="A814" s="163" t="s">
        <v>3289</v>
      </c>
    </row>
    <row r="815" spans="1:1" x14ac:dyDescent="0.15">
      <c r="A815" s="163" t="s">
        <v>3290</v>
      </c>
    </row>
    <row r="816" spans="1:1" x14ac:dyDescent="0.15">
      <c r="A816" s="163" t="s">
        <v>3291</v>
      </c>
    </row>
    <row r="817" spans="1:1" x14ac:dyDescent="0.15">
      <c r="A817" s="163" t="s">
        <v>2322</v>
      </c>
    </row>
    <row r="818" spans="1:1" x14ac:dyDescent="0.15">
      <c r="A818" s="163" t="s">
        <v>2323</v>
      </c>
    </row>
    <row r="819" spans="1:1" x14ac:dyDescent="0.15">
      <c r="A819" s="163" t="s">
        <v>2324</v>
      </c>
    </row>
    <row r="820" spans="1:1" x14ac:dyDescent="0.15">
      <c r="A820" s="163" t="s">
        <v>3292</v>
      </c>
    </row>
    <row r="821" spans="1:1" x14ac:dyDescent="0.15">
      <c r="A821" s="163" t="s">
        <v>3293</v>
      </c>
    </row>
    <row r="822" spans="1:1" x14ac:dyDescent="0.15">
      <c r="A822" s="163" t="s">
        <v>3294</v>
      </c>
    </row>
    <row r="823" spans="1:1" x14ac:dyDescent="0.15">
      <c r="A823" s="163" t="s">
        <v>3295</v>
      </c>
    </row>
    <row r="824" spans="1:1" x14ac:dyDescent="0.15">
      <c r="A824" s="163" t="s">
        <v>3296</v>
      </c>
    </row>
    <row r="825" spans="1:1" x14ac:dyDescent="0.15">
      <c r="A825" s="163" t="s">
        <v>2325</v>
      </c>
    </row>
    <row r="827" spans="1:1" x14ac:dyDescent="0.15">
      <c r="A827" s="163" t="s">
        <v>2302</v>
      </c>
    </row>
    <row r="828" spans="1:1" x14ac:dyDescent="0.15">
      <c r="A828" s="163" t="s">
        <v>3297</v>
      </c>
    </row>
    <row r="829" spans="1:1" x14ac:dyDescent="0.15">
      <c r="A829" s="163" t="s">
        <v>2302</v>
      </c>
    </row>
    <row r="830" spans="1:1" x14ac:dyDescent="0.15">
      <c r="A830" s="163" t="s">
        <v>2326</v>
      </c>
    </row>
    <row r="831" spans="1:1" x14ac:dyDescent="0.15">
      <c r="A831" s="163" t="s">
        <v>2327</v>
      </c>
    </row>
    <row r="832" spans="1:1" x14ac:dyDescent="0.15">
      <c r="A832" s="163" t="s">
        <v>2328</v>
      </c>
    </row>
    <row r="833" spans="1:1" x14ac:dyDescent="0.15">
      <c r="A833" s="163" t="s">
        <v>3298</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BB5FB-DAB2-4C1C-97A4-1CFC0F884AFF}">
  <sheetPr codeName="Sheet2"/>
  <dimension ref="A1:P47"/>
  <sheetViews>
    <sheetView zoomScale="145" zoomScaleNormal="145" workbookViewId="0">
      <selection activeCell="G18" sqref="G18"/>
    </sheetView>
  </sheetViews>
  <sheetFormatPr defaultColWidth="7.75" defaultRowHeight="15" x14ac:dyDescent="0.25"/>
  <cols>
    <col min="1" max="1" width="13.25" style="173" bestFit="1" customWidth="1"/>
    <col min="2" max="2" width="10" style="173" bestFit="1" customWidth="1"/>
    <col min="3" max="3" width="2.75" style="173" customWidth="1"/>
    <col min="4" max="4" width="8.625" style="173" bestFit="1" customWidth="1"/>
    <col min="5" max="6" width="13" style="173" bestFit="1" customWidth="1"/>
    <col min="7" max="7" width="24" style="173" bestFit="1" customWidth="1"/>
    <col min="8" max="8" width="21.75" style="173" bestFit="1" customWidth="1"/>
    <col min="9" max="9" width="67.375" style="173" bestFit="1" customWidth="1"/>
    <col min="10" max="10" width="7.75" style="173"/>
    <col min="11" max="11" width="7.125" style="173" customWidth="1"/>
    <col min="12" max="15" width="7.75" style="173"/>
    <col min="16" max="16" width="13.25" style="173" bestFit="1" customWidth="1"/>
    <col min="17" max="16384" width="7.75" style="173"/>
  </cols>
  <sheetData>
    <row r="1" spans="1:16" x14ac:dyDescent="0.25">
      <c r="A1" s="172" t="s">
        <v>2334</v>
      </c>
      <c r="D1" s="174" t="s">
        <v>2335</v>
      </c>
      <c r="E1" s="175">
        <v>46053</v>
      </c>
      <c r="O1" s="174" t="s">
        <v>2335</v>
      </c>
      <c r="P1" s="175">
        <f>E2</f>
        <v>46081</v>
      </c>
    </row>
    <row r="2" spans="1:16" s="179" customFormat="1" ht="21" x14ac:dyDescent="0.35">
      <c r="A2" s="304" t="s">
        <v>2336</v>
      </c>
      <c r="B2" s="304"/>
      <c r="C2" s="176"/>
      <c r="D2" s="177" t="s">
        <v>2337</v>
      </c>
      <c r="E2" s="178">
        <f>EOMONTH(E1,1)</f>
        <v>46081</v>
      </c>
      <c r="G2" s="180" t="s">
        <v>2338</v>
      </c>
      <c r="H2" s="180" t="s">
        <v>1</v>
      </c>
      <c r="I2" s="180" t="s">
        <v>2339</v>
      </c>
      <c r="K2" s="173"/>
      <c r="O2" s="177" t="s">
        <v>2337</v>
      </c>
      <c r="P2" s="178">
        <f>EOMONTH(P1,1)</f>
        <v>46112</v>
      </c>
    </row>
    <row r="3" spans="1:16" x14ac:dyDescent="0.25">
      <c r="A3" s="181" t="s">
        <v>2340</v>
      </c>
      <c r="B3" s="182">
        <v>45292</v>
      </c>
      <c r="D3" s="183" t="s">
        <v>2341</v>
      </c>
      <c r="E3" s="184">
        <f>WORKDAY(E2,1,$B$3:$B$25)</f>
        <v>46083</v>
      </c>
      <c r="F3" s="185" t="str">
        <f>D3</f>
        <v>WD1</v>
      </c>
      <c r="G3" s="186" t="s">
        <v>2342</v>
      </c>
      <c r="H3" s="187" t="s">
        <v>2343</v>
      </c>
      <c r="I3" s="187" t="s">
        <v>2343</v>
      </c>
      <c r="O3" s="183" t="s">
        <v>2341</v>
      </c>
      <c r="P3" s="184">
        <f>WORKDAY(P2,1,$B$3:$B$25)</f>
        <v>46113</v>
      </c>
    </row>
    <row r="4" spans="1:16" x14ac:dyDescent="0.25">
      <c r="A4" s="181" t="s">
        <v>2344</v>
      </c>
      <c r="B4" s="182">
        <v>45380</v>
      </c>
      <c r="D4" s="183" t="s">
        <v>2345</v>
      </c>
      <c r="E4" s="184">
        <f t="shared" ref="E4:E25" si="0">IFERROR(IF(MONTH(WORKDAY(E3,1,$B$3:$B$25))&lt;&gt;MONTH(E3),"",WORKDAY(E3,1,$B$3:$B$25)),"")</f>
        <v>46084</v>
      </c>
      <c r="F4" s="185" t="str">
        <f t="shared" ref="F4:F25" si="1">D4</f>
        <v>WD2</v>
      </c>
      <c r="G4" s="186" t="s">
        <v>2346</v>
      </c>
      <c r="H4" s="187" t="s">
        <v>2347</v>
      </c>
      <c r="I4" s="187" t="s">
        <v>596</v>
      </c>
      <c r="O4" s="183" t="s">
        <v>2345</v>
      </c>
      <c r="P4" s="184">
        <f t="shared" ref="P4:P25" si="2">IFERROR(IF(MONTH(WORKDAY(P3,1,$B$3:$B$25))&lt;&gt;MONTH(P3),"",WORKDAY(P3,1,$B$3:$B$25)),"")</f>
        <v>46114</v>
      </c>
    </row>
    <row r="5" spans="1:16" x14ac:dyDescent="0.25">
      <c r="A5" s="181" t="s">
        <v>2348</v>
      </c>
      <c r="B5" s="182">
        <v>45382</v>
      </c>
      <c r="D5" s="183" t="s">
        <v>2349</v>
      </c>
      <c r="E5" s="184">
        <f t="shared" si="0"/>
        <v>46085</v>
      </c>
      <c r="F5" s="185" t="str">
        <f t="shared" si="1"/>
        <v>WD3</v>
      </c>
      <c r="G5" s="186" t="s">
        <v>2346</v>
      </c>
      <c r="H5" s="187" t="s">
        <v>2347</v>
      </c>
      <c r="I5" s="187" t="s">
        <v>1584</v>
      </c>
      <c r="O5" s="183" t="s">
        <v>2349</v>
      </c>
      <c r="P5" s="184">
        <f t="shared" si="2"/>
        <v>46115</v>
      </c>
    </row>
    <row r="6" spans="1:16" x14ac:dyDescent="0.25">
      <c r="A6" s="181" t="s">
        <v>2350</v>
      </c>
      <c r="B6" s="182">
        <v>45383</v>
      </c>
      <c r="D6" s="183" t="s">
        <v>2351</v>
      </c>
      <c r="E6" s="184">
        <f t="shared" si="0"/>
        <v>46086</v>
      </c>
      <c r="F6" s="185" t="str">
        <f t="shared" si="1"/>
        <v>WD4</v>
      </c>
      <c r="G6" s="186" t="s">
        <v>2352</v>
      </c>
      <c r="H6" s="187" t="s">
        <v>2347</v>
      </c>
      <c r="I6" s="187" t="s">
        <v>2018</v>
      </c>
      <c r="O6" s="183" t="s">
        <v>2351</v>
      </c>
      <c r="P6" s="184">
        <f t="shared" si="2"/>
        <v>46118</v>
      </c>
    </row>
    <row r="7" spans="1:16" x14ac:dyDescent="0.25">
      <c r="A7" s="181" t="s">
        <v>2353</v>
      </c>
      <c r="B7" s="182">
        <v>45409</v>
      </c>
      <c r="D7" s="183" t="s">
        <v>2354</v>
      </c>
      <c r="E7" s="184">
        <f t="shared" si="0"/>
        <v>46087</v>
      </c>
      <c r="F7" s="185" t="str">
        <f t="shared" si="1"/>
        <v>WD5</v>
      </c>
      <c r="G7" s="186" t="s">
        <v>2355</v>
      </c>
      <c r="H7" s="187" t="s">
        <v>2347</v>
      </c>
      <c r="I7" s="187" t="s">
        <v>2356</v>
      </c>
      <c r="O7" s="183" t="s">
        <v>2354</v>
      </c>
      <c r="P7" s="184">
        <f t="shared" si="2"/>
        <v>46119</v>
      </c>
    </row>
    <row r="8" spans="1:16" x14ac:dyDescent="0.25">
      <c r="A8" s="181" t="s">
        <v>2357</v>
      </c>
      <c r="B8" s="182">
        <v>45417</v>
      </c>
      <c r="D8" s="183" t="s">
        <v>2342</v>
      </c>
      <c r="E8" s="184">
        <f t="shared" si="0"/>
        <v>46090</v>
      </c>
      <c r="F8" s="185" t="str">
        <f t="shared" si="1"/>
        <v>WD6</v>
      </c>
      <c r="G8" s="186" t="s">
        <v>2358</v>
      </c>
      <c r="H8" s="187" t="s">
        <v>2359</v>
      </c>
      <c r="I8" s="187" t="s">
        <v>2022</v>
      </c>
      <c r="O8" s="183" t="s">
        <v>2342</v>
      </c>
      <c r="P8" s="184">
        <f t="shared" si="2"/>
        <v>46120</v>
      </c>
    </row>
    <row r="9" spans="1:16" x14ac:dyDescent="0.25">
      <c r="A9" s="181" t="s">
        <v>2360</v>
      </c>
      <c r="B9" s="182">
        <v>45421</v>
      </c>
      <c r="D9" s="183" t="s">
        <v>2346</v>
      </c>
      <c r="E9" s="184">
        <f t="shared" si="0"/>
        <v>46091</v>
      </c>
      <c r="F9" s="185" t="str">
        <f t="shared" si="1"/>
        <v>WD7</v>
      </c>
      <c r="G9" s="186" t="s">
        <v>2358</v>
      </c>
      <c r="H9" s="187" t="s">
        <v>2347</v>
      </c>
      <c r="I9" s="187" t="s">
        <v>715</v>
      </c>
      <c r="O9" s="183" t="s">
        <v>2346</v>
      </c>
      <c r="P9" s="184">
        <f t="shared" si="2"/>
        <v>46121</v>
      </c>
    </row>
    <row r="10" spans="1:16" x14ac:dyDescent="0.25">
      <c r="A10" s="181" t="s">
        <v>2361</v>
      </c>
      <c r="B10" s="182">
        <v>45431</v>
      </c>
      <c r="D10" s="183" t="s">
        <v>2352</v>
      </c>
      <c r="E10" s="184">
        <f t="shared" si="0"/>
        <v>46092</v>
      </c>
      <c r="F10" s="185" t="str">
        <f t="shared" si="1"/>
        <v>WD8</v>
      </c>
      <c r="G10" s="186" t="s">
        <v>2358</v>
      </c>
      <c r="H10" s="187" t="s">
        <v>2362</v>
      </c>
      <c r="I10" s="187" t="s">
        <v>2363</v>
      </c>
      <c r="O10" s="183" t="s">
        <v>2352</v>
      </c>
      <c r="P10" s="184">
        <f t="shared" si="2"/>
        <v>46122</v>
      </c>
    </row>
    <row r="11" spans="1:16" x14ac:dyDescent="0.25">
      <c r="A11" s="181" t="s">
        <v>2364</v>
      </c>
      <c r="B11" s="182">
        <v>45442</v>
      </c>
      <c r="D11" s="183" t="s">
        <v>2365</v>
      </c>
      <c r="E11" s="184">
        <f t="shared" si="0"/>
        <v>46093</v>
      </c>
      <c r="F11" s="185" t="str">
        <f t="shared" si="1"/>
        <v>WD9</v>
      </c>
      <c r="G11" s="186" t="s">
        <v>2366</v>
      </c>
      <c r="H11" s="187" t="s">
        <v>2367</v>
      </c>
      <c r="I11" s="187" t="s">
        <v>1833</v>
      </c>
      <c r="O11" s="183" t="s">
        <v>2365</v>
      </c>
      <c r="P11" s="184">
        <f t="shared" si="2"/>
        <v>46125</v>
      </c>
    </row>
    <row r="12" spans="1:16" x14ac:dyDescent="0.25">
      <c r="A12" s="181" t="s">
        <v>2368</v>
      </c>
      <c r="B12" s="182">
        <v>45651</v>
      </c>
      <c r="D12" s="183" t="s">
        <v>2355</v>
      </c>
      <c r="E12" s="184">
        <f t="shared" si="0"/>
        <v>46094</v>
      </c>
      <c r="F12" s="185" t="str">
        <f t="shared" si="1"/>
        <v>WD10</v>
      </c>
      <c r="G12" s="186" t="s">
        <v>2366</v>
      </c>
      <c r="H12" s="187" t="s">
        <v>2347</v>
      </c>
      <c r="I12" s="187" t="s">
        <v>1840</v>
      </c>
      <c r="O12" s="183" t="s">
        <v>2355</v>
      </c>
      <c r="P12" s="184">
        <f t="shared" si="2"/>
        <v>46126</v>
      </c>
    </row>
    <row r="13" spans="1:16" x14ac:dyDescent="0.25">
      <c r="A13" s="181" t="s">
        <v>2369</v>
      </c>
      <c r="B13" s="182">
        <v>45652</v>
      </c>
      <c r="D13" s="183" t="s">
        <v>2370</v>
      </c>
      <c r="E13" s="184">
        <f t="shared" si="0"/>
        <v>46097</v>
      </c>
      <c r="F13" s="185" t="str">
        <f t="shared" si="1"/>
        <v>WD11</v>
      </c>
      <c r="G13" s="186" t="s">
        <v>2366</v>
      </c>
      <c r="H13" s="187" t="s">
        <v>2347</v>
      </c>
      <c r="I13" s="187" t="s">
        <v>2371</v>
      </c>
      <c r="O13" s="183" t="s">
        <v>2370</v>
      </c>
      <c r="P13" s="184">
        <f t="shared" si="2"/>
        <v>46127</v>
      </c>
    </row>
    <row r="14" spans="1:16" x14ac:dyDescent="0.25">
      <c r="A14" s="181" t="s">
        <v>2340</v>
      </c>
      <c r="B14" s="182">
        <v>45658</v>
      </c>
      <c r="D14" s="183" t="s">
        <v>2358</v>
      </c>
      <c r="E14" s="184">
        <f t="shared" si="0"/>
        <v>46098</v>
      </c>
      <c r="F14" s="185" t="str">
        <f t="shared" si="1"/>
        <v>WD12</v>
      </c>
      <c r="G14" s="186" t="s">
        <v>2372</v>
      </c>
      <c r="H14" s="187" t="s">
        <v>2347</v>
      </c>
      <c r="I14" s="187" t="s">
        <v>2023</v>
      </c>
      <c r="O14" s="183" t="s">
        <v>2358</v>
      </c>
      <c r="P14" s="184">
        <f t="shared" si="2"/>
        <v>46128</v>
      </c>
    </row>
    <row r="15" spans="1:16" x14ac:dyDescent="0.25">
      <c r="A15" s="181" t="s">
        <v>2348</v>
      </c>
      <c r="B15" s="182">
        <v>45767</v>
      </c>
      <c r="D15" s="183" t="s">
        <v>2366</v>
      </c>
      <c r="E15" s="184">
        <f t="shared" si="0"/>
        <v>46099</v>
      </c>
      <c r="F15" s="185" t="str">
        <f t="shared" si="1"/>
        <v>WD13</v>
      </c>
      <c r="G15" s="186" t="s">
        <v>2372</v>
      </c>
      <c r="H15" s="187" t="s">
        <v>2347</v>
      </c>
      <c r="I15" s="187" t="s">
        <v>2021</v>
      </c>
      <c r="O15" s="183" t="s">
        <v>2366</v>
      </c>
      <c r="P15" s="184">
        <f t="shared" si="2"/>
        <v>46129</v>
      </c>
    </row>
    <row r="16" spans="1:16" x14ac:dyDescent="0.25">
      <c r="A16" s="181" t="s">
        <v>2350</v>
      </c>
      <c r="B16" s="182">
        <v>45768</v>
      </c>
      <c r="D16" s="183" t="s">
        <v>2372</v>
      </c>
      <c r="E16" s="184">
        <f t="shared" si="0"/>
        <v>46100</v>
      </c>
      <c r="F16" s="185" t="str">
        <f t="shared" si="1"/>
        <v>WD14</v>
      </c>
      <c r="G16" s="186" t="s">
        <v>2373</v>
      </c>
      <c r="H16" s="187" t="s">
        <v>358</v>
      </c>
      <c r="I16" s="187" t="s">
        <v>2374</v>
      </c>
      <c r="O16" s="183" t="s">
        <v>2372</v>
      </c>
      <c r="P16" s="184">
        <f t="shared" si="2"/>
        <v>46132</v>
      </c>
    </row>
    <row r="17" spans="1:16" x14ac:dyDescent="0.25">
      <c r="A17" s="181" t="s">
        <v>2353</v>
      </c>
      <c r="B17" s="182">
        <v>45773</v>
      </c>
      <c r="D17" s="183" t="s">
        <v>2375</v>
      </c>
      <c r="E17" s="184">
        <f t="shared" si="0"/>
        <v>46101</v>
      </c>
      <c r="F17" s="185" t="str">
        <f t="shared" si="1"/>
        <v>WD15</v>
      </c>
      <c r="G17" s="186" t="s">
        <v>2373</v>
      </c>
      <c r="H17" s="187" t="s">
        <v>358</v>
      </c>
      <c r="I17" s="187" t="s">
        <v>2376</v>
      </c>
      <c r="O17" s="183" t="s">
        <v>2375</v>
      </c>
      <c r="P17" s="184">
        <f t="shared" si="2"/>
        <v>46133</v>
      </c>
    </row>
    <row r="18" spans="1:16" x14ac:dyDescent="0.25">
      <c r="A18" s="181" t="s">
        <v>2377</v>
      </c>
      <c r="B18" s="182">
        <v>45778</v>
      </c>
      <c r="D18" s="183" t="s">
        <v>2378</v>
      </c>
      <c r="E18" s="184">
        <f t="shared" si="0"/>
        <v>46104</v>
      </c>
      <c r="F18" s="185" t="str">
        <f t="shared" si="1"/>
        <v>WD16</v>
      </c>
      <c r="G18" s="186" t="s">
        <v>2379</v>
      </c>
      <c r="H18" s="187" t="s">
        <v>2347</v>
      </c>
      <c r="I18" s="187" t="s">
        <v>2380</v>
      </c>
      <c r="O18" s="183" t="s">
        <v>2378</v>
      </c>
      <c r="P18" s="184">
        <f t="shared" si="2"/>
        <v>46134</v>
      </c>
    </row>
    <row r="19" spans="1:16" x14ac:dyDescent="0.25">
      <c r="A19" s="181" t="s">
        <v>2357</v>
      </c>
      <c r="B19" s="182">
        <v>45782</v>
      </c>
      <c r="D19" s="183" t="s">
        <v>2373</v>
      </c>
      <c r="E19" s="184">
        <f t="shared" si="0"/>
        <v>46105</v>
      </c>
      <c r="F19" s="185" t="str">
        <f t="shared" si="1"/>
        <v>WD17</v>
      </c>
      <c r="G19" s="186"/>
      <c r="H19" s="187" t="s">
        <v>2381</v>
      </c>
      <c r="I19" s="187" t="s">
        <v>2363</v>
      </c>
      <c r="O19" s="183" t="s">
        <v>2373</v>
      </c>
      <c r="P19" s="184">
        <f t="shared" si="2"/>
        <v>46135</v>
      </c>
    </row>
    <row r="20" spans="1:16" x14ac:dyDescent="0.25">
      <c r="A20" s="181" t="s">
        <v>2360</v>
      </c>
      <c r="B20" s="182">
        <v>45806</v>
      </c>
      <c r="D20" s="183" t="s">
        <v>2382</v>
      </c>
      <c r="E20" s="184">
        <f t="shared" si="0"/>
        <v>46106</v>
      </c>
      <c r="F20" s="185" t="str">
        <f t="shared" si="1"/>
        <v>WD18</v>
      </c>
      <c r="G20" s="186"/>
      <c r="H20" s="187" t="s">
        <v>2347</v>
      </c>
      <c r="I20" s="187" t="s">
        <v>2383</v>
      </c>
      <c r="O20" s="183" t="s">
        <v>2382</v>
      </c>
      <c r="P20" s="184">
        <f t="shared" si="2"/>
        <v>46136</v>
      </c>
    </row>
    <row r="21" spans="1:16" x14ac:dyDescent="0.25">
      <c r="A21" s="181" t="s">
        <v>2361</v>
      </c>
      <c r="B21" s="182">
        <v>45816</v>
      </c>
      <c r="D21" s="183" t="s">
        <v>2384</v>
      </c>
      <c r="E21" s="184">
        <f t="shared" si="0"/>
        <v>46107</v>
      </c>
      <c r="F21" s="185" t="str">
        <f t="shared" si="1"/>
        <v>WD19</v>
      </c>
      <c r="G21" s="186"/>
      <c r="H21" s="187" t="s">
        <v>2385</v>
      </c>
      <c r="I21" s="187" t="s">
        <v>2024</v>
      </c>
      <c r="O21" s="183" t="s">
        <v>2384</v>
      </c>
      <c r="P21" s="184">
        <f t="shared" si="2"/>
        <v>46139</v>
      </c>
    </row>
    <row r="22" spans="1:16" x14ac:dyDescent="0.25">
      <c r="A22" s="181" t="s">
        <v>2364</v>
      </c>
      <c r="B22" s="182">
        <v>45817</v>
      </c>
      <c r="D22" s="183" t="s">
        <v>2379</v>
      </c>
      <c r="E22" s="184">
        <f t="shared" si="0"/>
        <v>46108</v>
      </c>
      <c r="F22" s="185" t="str">
        <f t="shared" si="1"/>
        <v>WD20</v>
      </c>
      <c r="G22" s="186"/>
      <c r="H22" s="187" t="s">
        <v>2386</v>
      </c>
      <c r="I22" s="187" t="s">
        <v>2387</v>
      </c>
      <c r="O22" s="183" t="s">
        <v>2379</v>
      </c>
      <c r="P22" s="184">
        <f t="shared" si="2"/>
        <v>46140</v>
      </c>
    </row>
    <row r="23" spans="1:16" x14ac:dyDescent="0.25">
      <c r="A23" s="181" t="s">
        <v>2368</v>
      </c>
      <c r="B23" s="182">
        <v>46016</v>
      </c>
      <c r="D23" s="183" t="s">
        <v>2388</v>
      </c>
      <c r="E23" s="184">
        <f t="shared" si="0"/>
        <v>46111</v>
      </c>
      <c r="F23" s="185" t="str">
        <f t="shared" si="1"/>
        <v>WD21</v>
      </c>
      <c r="G23" s="186"/>
      <c r="H23" s="187" t="s">
        <v>2389</v>
      </c>
      <c r="I23" s="187" t="s">
        <v>1794</v>
      </c>
      <c r="O23" s="183" t="s">
        <v>2388</v>
      </c>
      <c r="P23" s="184">
        <f t="shared" si="2"/>
        <v>46141</v>
      </c>
    </row>
    <row r="24" spans="1:16" x14ac:dyDescent="0.25">
      <c r="A24" s="181" t="s">
        <v>2369</v>
      </c>
      <c r="B24" s="182">
        <v>46017</v>
      </c>
      <c r="D24" s="183" t="s">
        <v>2390</v>
      </c>
      <c r="E24" s="184">
        <f t="shared" si="0"/>
        <v>46112</v>
      </c>
      <c r="F24" s="185" t="str">
        <f t="shared" si="1"/>
        <v>WD22</v>
      </c>
      <c r="G24" s="186"/>
      <c r="H24" s="187" t="s">
        <v>2386</v>
      </c>
      <c r="I24" s="187" t="s">
        <v>1794</v>
      </c>
      <c r="O24" s="183" t="s">
        <v>2390</v>
      </c>
      <c r="P24" s="184">
        <f t="shared" si="2"/>
        <v>46142</v>
      </c>
    </row>
    <row r="25" spans="1:16" x14ac:dyDescent="0.25">
      <c r="A25" s="181" t="s">
        <v>2340</v>
      </c>
      <c r="B25" s="182">
        <v>46023</v>
      </c>
      <c r="D25" s="183" t="s">
        <v>2391</v>
      </c>
      <c r="E25" s="184" t="str">
        <f t="shared" si="0"/>
        <v/>
      </c>
      <c r="F25" s="185" t="str">
        <f t="shared" si="1"/>
        <v>WD23</v>
      </c>
      <c r="G25" s="186"/>
      <c r="H25" s="187" t="s">
        <v>2392</v>
      </c>
      <c r="I25" s="187" t="s">
        <v>2393</v>
      </c>
      <c r="O25" s="183" t="s">
        <v>2391</v>
      </c>
      <c r="P25" s="184" t="str">
        <f t="shared" si="2"/>
        <v/>
      </c>
    </row>
    <row r="26" spans="1:16" x14ac:dyDescent="0.25">
      <c r="A26" s="181"/>
      <c r="B26" s="182"/>
      <c r="G26" s="186"/>
      <c r="H26" s="187" t="s">
        <v>2385</v>
      </c>
      <c r="I26" s="187" t="s">
        <v>2376</v>
      </c>
    </row>
    <row r="27" spans="1:16" x14ac:dyDescent="0.25">
      <c r="G27" s="186"/>
      <c r="H27" s="187" t="s">
        <v>2394</v>
      </c>
      <c r="I27" s="187" t="s">
        <v>2363</v>
      </c>
    </row>
    <row r="28" spans="1:16" x14ac:dyDescent="0.25">
      <c r="D28" s="188"/>
    </row>
    <row r="29" spans="1:16" x14ac:dyDescent="0.25">
      <c r="D29" s="188"/>
    </row>
    <row r="31" spans="1:16" ht="15.75" x14ac:dyDescent="0.25">
      <c r="D31" s="189" t="s">
        <v>2395</v>
      </c>
      <c r="E31" s="189" t="s">
        <v>1</v>
      </c>
      <c r="F31" s="189" t="s">
        <v>2396</v>
      </c>
      <c r="G31" s="189" t="s">
        <v>2397</v>
      </c>
      <c r="H31" s="189" t="s">
        <v>2398</v>
      </c>
      <c r="I31" s="189" t="s">
        <v>2399</v>
      </c>
    </row>
    <row r="32" spans="1:16" x14ac:dyDescent="0.25">
      <c r="B32" s="190"/>
      <c r="C32" s="190"/>
      <c r="D32" s="191">
        <v>1</v>
      </c>
      <c r="E32" s="192" t="s">
        <v>2400</v>
      </c>
      <c r="F32" s="192" t="s">
        <v>2401</v>
      </c>
      <c r="G32" s="192" t="s">
        <v>2402</v>
      </c>
      <c r="H32" s="192" t="s">
        <v>2403</v>
      </c>
      <c r="I32" s="193" t="s">
        <v>2404</v>
      </c>
    </row>
    <row r="33" spans="2:9" x14ac:dyDescent="0.25">
      <c r="B33" s="190"/>
      <c r="C33" s="190"/>
      <c r="D33" s="191">
        <v>2</v>
      </c>
      <c r="E33" s="192" t="s">
        <v>715</v>
      </c>
      <c r="F33" s="192" t="s">
        <v>2405</v>
      </c>
      <c r="G33" s="192" t="s">
        <v>2406</v>
      </c>
      <c r="H33" s="192" t="s">
        <v>2407</v>
      </c>
      <c r="I33" s="194" t="s">
        <v>2408</v>
      </c>
    </row>
    <row r="34" spans="2:9" x14ac:dyDescent="0.25">
      <c r="B34" s="190"/>
      <c r="C34" s="190"/>
      <c r="D34" s="191">
        <v>3</v>
      </c>
      <c r="E34" s="192" t="s">
        <v>2394</v>
      </c>
      <c r="F34" s="192" t="s">
        <v>2409</v>
      </c>
      <c r="G34" s="192" t="s">
        <v>2410</v>
      </c>
      <c r="H34" s="192" t="s">
        <v>2411</v>
      </c>
      <c r="I34" s="195"/>
    </row>
    <row r="35" spans="2:9" x14ac:dyDescent="0.25">
      <c r="B35" s="190"/>
      <c r="C35" s="190"/>
      <c r="D35" s="191">
        <v>4</v>
      </c>
      <c r="E35" s="192" t="s">
        <v>2392</v>
      </c>
      <c r="F35" s="192" t="s">
        <v>2409</v>
      </c>
      <c r="G35" s="192" t="s">
        <v>2412</v>
      </c>
      <c r="H35" s="192" t="s">
        <v>2411</v>
      </c>
      <c r="I35" s="195" t="s">
        <v>2413</v>
      </c>
    </row>
    <row r="36" spans="2:9" x14ac:dyDescent="0.25">
      <c r="B36" s="190"/>
      <c r="C36" s="190"/>
      <c r="D36" s="191">
        <v>5</v>
      </c>
      <c r="E36" s="192" t="s">
        <v>2385</v>
      </c>
      <c r="F36" s="192" t="s">
        <v>2409</v>
      </c>
      <c r="G36" s="192" t="s">
        <v>2414</v>
      </c>
      <c r="H36" s="192" t="s">
        <v>2415</v>
      </c>
      <c r="I36" s="193" t="s">
        <v>2416</v>
      </c>
    </row>
    <row r="37" spans="2:9" x14ac:dyDescent="0.25">
      <c r="B37" s="190"/>
      <c r="C37" s="190"/>
      <c r="D37" s="191">
        <v>6</v>
      </c>
      <c r="E37" s="192" t="s">
        <v>2417</v>
      </c>
      <c r="F37" s="192" t="s">
        <v>2418</v>
      </c>
      <c r="G37" s="192" t="s">
        <v>2419</v>
      </c>
      <c r="H37" s="192" t="s">
        <v>2420</v>
      </c>
      <c r="I37" s="195" t="s">
        <v>2421</v>
      </c>
    </row>
    <row r="38" spans="2:9" x14ac:dyDescent="0.25">
      <c r="B38" s="190"/>
      <c r="C38" s="190"/>
      <c r="D38" s="191">
        <v>7</v>
      </c>
      <c r="E38" s="192" t="s">
        <v>2422</v>
      </c>
      <c r="F38" s="192" t="s">
        <v>2409</v>
      </c>
      <c r="G38" s="192" t="s">
        <v>2423</v>
      </c>
      <c r="H38" s="192" t="s">
        <v>2424</v>
      </c>
      <c r="I38" s="195" t="s">
        <v>2425</v>
      </c>
    </row>
    <row r="39" spans="2:9" x14ac:dyDescent="0.25">
      <c r="B39" s="190"/>
      <c r="C39" s="190"/>
      <c r="D39" s="191">
        <v>8</v>
      </c>
      <c r="E39" s="192" t="s">
        <v>2426</v>
      </c>
      <c r="F39" s="192" t="s">
        <v>2409</v>
      </c>
      <c r="G39" s="192" t="s">
        <v>2427</v>
      </c>
      <c r="H39" s="192" t="s">
        <v>2424</v>
      </c>
      <c r="I39" s="195" t="s">
        <v>2425</v>
      </c>
    </row>
    <row r="40" spans="2:9" x14ac:dyDescent="0.25">
      <c r="B40" s="190"/>
      <c r="C40" s="190"/>
      <c r="D40" s="191">
        <v>9</v>
      </c>
      <c r="E40" s="192" t="s">
        <v>2386</v>
      </c>
      <c r="F40" s="192" t="s">
        <v>39</v>
      </c>
      <c r="G40" s="192" t="s">
        <v>2428</v>
      </c>
      <c r="H40" s="192" t="s">
        <v>2424</v>
      </c>
      <c r="I40" s="194" t="s">
        <v>2429</v>
      </c>
    </row>
    <row r="41" spans="2:9" x14ac:dyDescent="0.25">
      <c r="B41" s="190"/>
      <c r="C41" s="190"/>
      <c r="D41" s="191">
        <v>10</v>
      </c>
      <c r="E41" s="192" t="s">
        <v>2381</v>
      </c>
      <c r="F41" s="192" t="s">
        <v>39</v>
      </c>
      <c r="G41" s="192" t="s">
        <v>2430</v>
      </c>
      <c r="H41" s="192" t="s">
        <v>2424</v>
      </c>
      <c r="I41" s="195" t="s">
        <v>2431</v>
      </c>
    </row>
    <row r="42" spans="2:9" x14ac:dyDescent="0.25">
      <c r="B42" s="190"/>
      <c r="C42" s="190"/>
      <c r="D42" s="191">
        <v>11</v>
      </c>
      <c r="E42" s="192" t="s">
        <v>2362</v>
      </c>
      <c r="F42" s="192" t="s">
        <v>2409</v>
      </c>
      <c r="G42" s="192" t="s">
        <v>2432</v>
      </c>
      <c r="H42" s="192" t="s">
        <v>2424</v>
      </c>
      <c r="I42" s="194" t="s">
        <v>2433</v>
      </c>
    </row>
    <row r="43" spans="2:9" x14ac:dyDescent="0.25">
      <c r="B43" s="190"/>
      <c r="C43" s="190"/>
      <c r="D43" s="191">
        <v>12</v>
      </c>
      <c r="E43" s="192" t="s">
        <v>2434</v>
      </c>
      <c r="F43" s="192" t="s">
        <v>39</v>
      </c>
      <c r="G43" s="192" t="s">
        <v>2432</v>
      </c>
      <c r="H43" s="192" t="s">
        <v>2424</v>
      </c>
      <c r="I43" s="194" t="s">
        <v>2433</v>
      </c>
    </row>
    <row r="44" spans="2:9" x14ac:dyDescent="0.25">
      <c r="B44" s="190"/>
      <c r="C44" s="190"/>
      <c r="D44" s="191">
        <v>13</v>
      </c>
      <c r="E44" s="192" t="s">
        <v>2435</v>
      </c>
      <c r="F44" s="192" t="s">
        <v>2436</v>
      </c>
      <c r="G44" s="192" t="s">
        <v>2437</v>
      </c>
      <c r="H44" s="192" t="s">
        <v>2438</v>
      </c>
      <c r="I44" s="194" t="s">
        <v>2439</v>
      </c>
    </row>
    <row r="45" spans="2:9" x14ac:dyDescent="0.25">
      <c r="D45" s="191">
        <v>14</v>
      </c>
      <c r="E45" s="192" t="s">
        <v>179</v>
      </c>
      <c r="F45" s="192" t="s">
        <v>2436</v>
      </c>
      <c r="G45" s="192" t="s">
        <v>2440</v>
      </c>
      <c r="H45" s="192" t="s">
        <v>2441</v>
      </c>
      <c r="I45" s="194"/>
    </row>
    <row r="46" spans="2:9" x14ac:dyDescent="0.25">
      <c r="D46" s="191">
        <v>15</v>
      </c>
      <c r="E46" s="192" t="s">
        <v>2442</v>
      </c>
      <c r="F46" s="192" t="s">
        <v>39</v>
      </c>
      <c r="G46" s="192" t="s">
        <v>2443</v>
      </c>
      <c r="H46" s="192" t="s">
        <v>2444</v>
      </c>
      <c r="I46" s="194" t="s">
        <v>2445</v>
      </c>
    </row>
    <row r="47" spans="2:9" x14ac:dyDescent="0.25">
      <c r="D47" s="191">
        <v>16</v>
      </c>
      <c r="E47" s="192" t="s">
        <v>2446</v>
      </c>
      <c r="F47" s="192" t="s">
        <v>1687</v>
      </c>
      <c r="G47" s="192" t="s">
        <v>2423</v>
      </c>
      <c r="H47" s="192" t="s">
        <v>2424</v>
      </c>
      <c r="I47" s="194" t="s">
        <v>2447</v>
      </c>
    </row>
  </sheetData>
  <mergeCells count="1">
    <mergeCell ref="A2:B2"/>
  </mergeCells>
  <hyperlinks>
    <hyperlink ref="A1" r:id="rId1" display="../../../../../../intranet-34/sitepages/article.aspx/H01/en-US/public-holidays?xsdata=MDV8MDJ8fGRlM2ZjYTYwYjY5NDQ4YTMwMjA1MDhkZDZhY2M1OTdlfDU4N2I2ZWExM2RiOTRmZTFhOWQ3ODVkNGM2NGNlNWNjfDB8MHw2Mzg3ODQxNDgwNjM3OTg2NTV8VW5rbm93bnxWR1ZoYlhOVFpXTjFjbWwwZVZObGNuWnBZMlY4ZXlKV0lqb2lNQzR3TGpBd01EQWlMQ0pRSWpvaVYybHVNeklpTENKQlRpSTZJazkwYUdWeUlpd2lWMVFpT2pFeGZRPT18MXxMMk5vWVhSekx6RTVPakE0WW1FME1EUmlMVGc1WlRrdE5HSmxNeTA1T1dFMUxXVXdPV1ptWXpFNFpXTXlPRjlpTXpFeFlUUTJaQzAzT1RReUxUUTNOekV0WW1OaE1TMWxNVGxpTnpRMVkySTRNMkpBZFc1eExtZGliQzV6Y0dGalpYTXZiV1Z6YzJGblpYTXZNVGMwTWpneE9EQXdOVGsyT1E9PXw4MDdiZmE0NTJmODQ0OTc1ODBjZDA4ZGQ2YWNjNTk3ZHw0YzI5ODYxYjExZTc0YTIzYmEwYzc5NmFhZGQ5MmZlNQ%3D%3D&amp;sdata=WlB1dG5lakMrR2ZaUkg2T2srWmo0cVZLa2NxTEgyUW9wMStYSWZsbWtTWT0%3D&amp;ovuser=587b6ea1-3db9-4fe1-a9d7-85d4c64ce5cc%2Cjecyca.bleza%40ing.com&amp;OR=Teams-HL&amp;CT=1743743492544&amp;clickparams=eyJBcHBOYW1lIjoiVGVhbXMtRGVza3RvcCIsIkFwcFZlcnNpb24iOiI0OS8yNTAzMDIwMTAxMCIsIkhhc0ZlZGVyYXRlZFVzZXIiOmZhbHNlfQ%3D%3D" xr:uid="{3963CDBB-7A93-485E-843B-6763652D7315}"/>
    <hyperlink ref="I35" r:id="rId2" tooltip="mailto:matthew.jones@ing.com" display="mailto:matthew.jones@ing.com" xr:uid="{B5F66E34-B304-4AAB-8BD5-4323B897DF62}"/>
    <hyperlink ref="I38" r:id="rId3" tooltip="mailto:marcin.warowny@ing.com" display="mailto:marcin.warowny@ing.com" xr:uid="{265F51BD-34A1-4F67-92F4-AF40C57C9C09}"/>
    <hyperlink ref="I39" r:id="rId4" tooltip="mailto:marcin.warowny@ing.com" display="mailto:marcin.warowny@ing.com" xr:uid="{73F088D0-0841-4AE3-B269-D475F79162BF}"/>
    <hyperlink ref="I41" r:id="rId5" tooltip="mailto:ekin.koc@ing.com" display="mailto:ekin.koc@ing.com" xr:uid="{6D885834-3FE5-498C-A136-A43D5ACD0406}"/>
    <hyperlink ref="I37" r:id="rId6" tooltip="mailto:george.ghertescu@ing.com" display="mailto:george.ghertescu@ing.com" xr:uid="{5867FB58-70C9-4C21-BF56-45E501BF2D57}"/>
    <hyperlink ref="I36" r:id="rId7" xr:uid="{32950EEA-6559-4B1A-9ECA-4B649D92B382}"/>
    <hyperlink ref="I32" r:id="rId8" xr:uid="{18C019D4-1658-4C53-94CC-3494B0F1325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EE611-BF27-487A-A4B6-A6DF6AE1AAC6}">
  <sheetPr codeName="Sheet25">
    <outlinePr summaryBelow="0" summaryRight="0"/>
  </sheetPr>
  <dimension ref="D1:BY828"/>
  <sheetViews>
    <sheetView showGridLines="0" zoomScale="190" zoomScaleNormal="190" workbookViewId="0">
      <selection activeCell="D1" sqref="D1:D1048576"/>
    </sheetView>
  </sheetViews>
  <sheetFormatPr defaultColWidth="5.625" defaultRowHeight="23.25" customHeight="1" outlineLevelRow="1" x14ac:dyDescent="0.25"/>
  <cols>
    <col min="1" max="3" width="0.25" style="55" customWidth="1"/>
    <col min="4" max="4" width="8.375" style="55" customWidth="1"/>
    <col min="5" max="5" width="0.875" style="55" customWidth="1"/>
    <col min="6" max="6" width="3.5" style="55" customWidth="1"/>
    <col min="7" max="7" width="2.25" style="55" customWidth="1"/>
    <col min="8" max="8" width="0.625" style="55" customWidth="1"/>
    <col min="9" max="9" width="3.5" style="55" customWidth="1"/>
    <col min="10" max="10" width="2.25" style="55" customWidth="1"/>
    <col min="11" max="11" width="1" style="55" customWidth="1"/>
    <col min="12" max="12" width="3.5" style="55" customWidth="1"/>
    <col min="13" max="13" width="2.25" style="55" customWidth="1"/>
    <col min="14" max="14" width="1" style="55" customWidth="1"/>
    <col min="15" max="15" width="3.5" style="55" customWidth="1"/>
    <col min="16" max="16" width="2.25" style="55" customWidth="1"/>
    <col min="17" max="17" width="1" style="55" customWidth="1"/>
    <col min="18" max="18" width="3.5" style="55" customWidth="1"/>
    <col min="19" max="19" width="2.25" style="55" customWidth="1"/>
    <col min="20" max="20" width="1" style="55" customWidth="1"/>
    <col min="21" max="21" width="3.5" style="55" customWidth="1"/>
    <col min="22" max="22" width="2.25" style="55" customWidth="1"/>
    <col min="23" max="23" width="1" style="55" customWidth="1"/>
    <col min="24" max="24" width="3.5" style="55" customWidth="1"/>
    <col min="25" max="25" width="2.25" style="55" customWidth="1"/>
    <col min="26" max="26" width="1" style="55" customWidth="1"/>
    <col min="27" max="27" width="3.5" style="55" customWidth="1"/>
    <col min="28" max="28" width="2.25" style="55" customWidth="1"/>
    <col min="29" max="29" width="1" style="55" customWidth="1"/>
    <col min="30" max="30" width="3.5" style="55" customWidth="1"/>
    <col min="31" max="31" width="2.25" style="55" customWidth="1"/>
    <col min="32" max="32" width="1" style="55" customWidth="1"/>
    <col min="33" max="33" width="3.5" style="55" customWidth="1"/>
    <col min="34" max="34" width="2.25" style="55" customWidth="1"/>
    <col min="35" max="35" width="1" style="55" customWidth="1"/>
    <col min="36" max="36" width="3.5" style="55" customWidth="1"/>
    <col min="37" max="37" width="2.25" style="55" customWidth="1"/>
    <col min="38" max="38" width="1" style="55" customWidth="1"/>
    <col min="39" max="39" width="3.5" style="55" customWidth="1"/>
    <col min="40" max="40" width="2.25" style="55" customWidth="1"/>
    <col min="41" max="41" width="1" style="55" customWidth="1"/>
    <col min="42" max="42" width="3.5" style="55" customWidth="1"/>
    <col min="43" max="43" width="2.25" style="55" customWidth="1"/>
    <col min="44" max="44" width="1" style="55" customWidth="1"/>
    <col min="45" max="45" width="3.5" style="55" customWidth="1"/>
    <col min="46" max="46" width="2.25" style="55" customWidth="1"/>
    <col min="47" max="47" width="1" style="55" customWidth="1"/>
    <col min="48" max="48" width="3.5" style="55" customWidth="1"/>
    <col min="49" max="49" width="2.25" style="55" customWidth="1"/>
    <col min="50" max="50" width="1" style="55" customWidth="1"/>
    <col min="51" max="51" width="3.5" style="55" customWidth="1"/>
    <col min="52" max="52" width="2.25" style="55" customWidth="1"/>
    <col min="53" max="53" width="1" style="55" customWidth="1"/>
    <col min="54" max="54" width="3.5" style="55" customWidth="1"/>
    <col min="55" max="55" width="2.25" style="55" customWidth="1"/>
    <col min="56" max="56" width="1" style="55" customWidth="1"/>
    <col min="57" max="57" width="3.5" style="55" customWidth="1"/>
    <col min="58" max="58" width="2.25" style="55" customWidth="1"/>
    <col min="59" max="59" width="1" style="55" customWidth="1"/>
    <col min="60" max="60" width="3.5" style="55" customWidth="1"/>
    <col min="61" max="61" width="2.25" style="55" customWidth="1"/>
    <col min="62" max="62" width="1" style="55" customWidth="1"/>
    <col min="63" max="63" width="3.5" style="55" customWidth="1"/>
    <col min="64" max="64" width="2.25" style="55" customWidth="1"/>
    <col min="65" max="65" width="1" style="55" customWidth="1"/>
    <col min="66" max="66" width="3.5" style="55" customWidth="1"/>
    <col min="67" max="67" width="2.25" style="55" customWidth="1"/>
    <col min="68" max="68" width="1" style="55" customWidth="1"/>
    <col min="69" max="69" width="3.5" style="55" customWidth="1"/>
    <col min="70" max="70" width="2.25" style="55" customWidth="1"/>
    <col min="71" max="71" width="1" style="55" customWidth="1"/>
    <col min="72" max="72" width="3.5" style="55" customWidth="1"/>
    <col min="73" max="73" width="2.25" style="55" customWidth="1"/>
    <col min="74" max="74" width="1" style="55" customWidth="1"/>
    <col min="75" max="75" width="29.75" style="55" customWidth="1"/>
    <col min="76" max="76" width="0.875" style="55" customWidth="1"/>
    <col min="77" max="77" width="35.75" style="55" customWidth="1"/>
    <col min="78" max="16384" width="5.625" style="55"/>
  </cols>
  <sheetData>
    <row r="1" spans="4:77" ht="7.5" customHeight="1" x14ac:dyDescent="0.25">
      <c r="AJ1"/>
    </row>
    <row r="2" spans="4:77" s="147" customFormat="1" ht="36.75" customHeight="1" x14ac:dyDescent="0.4">
      <c r="D2" s="79" t="s">
        <v>39</v>
      </c>
      <c r="F2" s="79" t="s">
        <v>2016</v>
      </c>
      <c r="G2" s="79"/>
      <c r="J2" s="79"/>
      <c r="M2" s="79"/>
      <c r="P2" s="79"/>
      <c r="S2" s="79"/>
      <c r="V2" s="79"/>
      <c r="Y2" s="79"/>
      <c r="AB2" s="79"/>
      <c r="AE2" s="79"/>
      <c r="AH2" s="79"/>
      <c r="AK2" s="79"/>
      <c r="AN2" s="79"/>
      <c r="AQ2" s="79"/>
      <c r="AT2" s="79"/>
      <c r="AW2" s="79"/>
      <c r="AZ2" s="79"/>
      <c r="BC2" s="79"/>
      <c r="BF2" s="79"/>
      <c r="BI2" s="79"/>
      <c r="BL2" s="79"/>
      <c r="BO2" s="79"/>
      <c r="BR2" s="79"/>
      <c r="BU2" s="79"/>
    </row>
    <row r="3" spans="4:77" ht="14.25" customHeight="1" x14ac:dyDescent="0.25">
      <c r="D3" s="81" t="s">
        <v>2015</v>
      </c>
      <c r="E3" s="82"/>
      <c r="F3" s="142">
        <v>46081</v>
      </c>
      <c r="G3" s="142"/>
      <c r="H3" s="143"/>
      <c r="I3" s="143"/>
      <c r="J3" s="142"/>
      <c r="K3" s="143"/>
      <c r="M3" s="142"/>
      <c r="P3" s="142"/>
      <c r="S3" s="142"/>
      <c r="V3" s="142"/>
      <c r="Y3" s="142"/>
      <c r="AB3" s="142"/>
      <c r="AE3" s="142"/>
      <c r="AH3" s="142"/>
      <c r="AK3" s="142"/>
      <c r="AN3" s="142"/>
      <c r="AQ3" s="142"/>
      <c r="AT3" s="142"/>
      <c r="AW3" s="142"/>
      <c r="AZ3" s="142"/>
      <c r="BC3" s="142"/>
      <c r="BF3" s="142"/>
      <c r="BI3" s="142"/>
      <c r="BL3" s="142"/>
      <c r="BO3" s="142"/>
      <c r="BR3" s="142"/>
      <c r="BU3" s="142"/>
    </row>
    <row r="4" spans="4:77" ht="14.25" customHeight="1" x14ac:dyDescent="0.25">
      <c r="AJ4"/>
    </row>
    <row r="5" spans="4:77" ht="7.5" customHeight="1" x14ac:dyDescent="0.25">
      <c r="AJ5"/>
    </row>
    <row r="6" spans="4:77" ht="23.25" customHeight="1" x14ac:dyDescent="0.25">
      <c r="D6" s="169" t="s">
        <v>1</v>
      </c>
      <c r="F6" s="321" t="s">
        <v>1893</v>
      </c>
      <c r="G6" s="322"/>
      <c r="H6" s="322"/>
      <c r="I6" s="322"/>
      <c r="J6" s="322"/>
      <c r="K6" s="322"/>
      <c r="L6" s="322"/>
      <c r="M6" s="322"/>
      <c r="N6" s="322"/>
      <c r="O6" s="322"/>
      <c r="P6" s="322"/>
      <c r="Q6" s="322"/>
      <c r="R6" s="322"/>
      <c r="S6" s="323"/>
      <c r="T6" s="90"/>
      <c r="U6" s="321" t="s">
        <v>1879</v>
      </c>
      <c r="V6" s="322"/>
      <c r="W6" s="322"/>
      <c r="X6" s="322"/>
      <c r="Y6" s="322"/>
      <c r="Z6" s="322"/>
      <c r="AA6" s="322"/>
      <c r="AB6" s="322"/>
      <c r="AC6" s="322"/>
      <c r="AD6" s="322"/>
      <c r="AE6" s="322"/>
      <c r="AF6" s="322"/>
      <c r="AG6" s="322"/>
      <c r="AH6" s="322"/>
      <c r="AI6" s="322"/>
      <c r="AJ6" s="322"/>
      <c r="AK6" s="322"/>
      <c r="AL6" s="322"/>
      <c r="AM6" s="322"/>
      <c r="AN6" s="322"/>
      <c r="AO6" s="322"/>
      <c r="AP6" s="322"/>
      <c r="AQ6" s="322"/>
      <c r="AR6" s="322"/>
      <c r="AS6" s="322"/>
      <c r="AT6" s="323"/>
      <c r="AU6" s="90"/>
      <c r="AV6" s="321" t="s">
        <v>2260</v>
      </c>
      <c r="AW6" s="322"/>
      <c r="AX6" s="322"/>
      <c r="AY6" s="322"/>
      <c r="AZ6" s="322"/>
      <c r="BA6" s="322"/>
      <c r="BB6" s="322"/>
      <c r="BC6" s="322"/>
      <c r="BD6" s="322"/>
      <c r="BE6" s="322"/>
      <c r="BF6" s="322"/>
      <c r="BG6" s="322"/>
      <c r="BH6" s="322"/>
      <c r="BI6" s="322"/>
      <c r="BJ6" s="322"/>
      <c r="BK6" s="322"/>
      <c r="BL6" s="322"/>
      <c r="BM6" s="322"/>
      <c r="BN6" s="322"/>
      <c r="BO6" s="322"/>
      <c r="BP6" s="322"/>
      <c r="BQ6" s="322"/>
      <c r="BR6" s="322"/>
      <c r="BS6" s="322"/>
      <c r="BT6" s="322"/>
      <c r="BU6" s="323"/>
      <c r="BV6" s="90"/>
      <c r="BW6" s="314" t="s">
        <v>1891</v>
      </c>
      <c r="BY6" s="196" t="s">
        <v>2253</v>
      </c>
    </row>
    <row r="7" spans="4:77" ht="2.25" customHeight="1" x14ac:dyDescent="0.25">
      <c r="D7" s="170"/>
      <c r="F7" s="324"/>
      <c r="G7" s="325"/>
      <c r="H7" s="325"/>
      <c r="I7" s="325"/>
      <c r="J7" s="325"/>
      <c r="K7" s="325"/>
      <c r="L7" s="325"/>
      <c r="M7" s="325"/>
      <c r="N7" s="325"/>
      <c r="O7" s="325"/>
      <c r="P7" s="325"/>
      <c r="Q7" s="325"/>
      <c r="R7" s="325"/>
      <c r="S7" s="326"/>
      <c r="T7" s="90"/>
      <c r="U7" s="324"/>
      <c r="V7" s="325"/>
      <c r="W7" s="325"/>
      <c r="X7" s="325"/>
      <c r="Y7" s="325"/>
      <c r="Z7" s="325"/>
      <c r="AA7" s="325"/>
      <c r="AB7" s="325"/>
      <c r="AC7" s="325"/>
      <c r="AD7" s="325"/>
      <c r="AE7" s="325"/>
      <c r="AF7" s="325"/>
      <c r="AG7" s="325"/>
      <c r="AH7" s="325"/>
      <c r="AI7" s="325"/>
      <c r="AJ7" s="325"/>
      <c r="AK7" s="325"/>
      <c r="AL7" s="325"/>
      <c r="AM7" s="325"/>
      <c r="AN7" s="325"/>
      <c r="AO7" s="325"/>
      <c r="AP7" s="325"/>
      <c r="AQ7" s="325"/>
      <c r="AR7" s="325"/>
      <c r="AS7" s="325"/>
      <c r="AT7" s="326"/>
      <c r="AU7" s="90"/>
      <c r="AV7" s="324"/>
      <c r="AW7" s="325"/>
      <c r="AX7" s="325"/>
      <c r="AY7" s="325"/>
      <c r="AZ7" s="325"/>
      <c r="BA7" s="325"/>
      <c r="BB7" s="325"/>
      <c r="BC7" s="325"/>
      <c r="BD7" s="325"/>
      <c r="BE7" s="325"/>
      <c r="BF7" s="325"/>
      <c r="BG7" s="325"/>
      <c r="BH7" s="325"/>
      <c r="BI7" s="325"/>
      <c r="BJ7" s="325"/>
      <c r="BK7" s="325"/>
      <c r="BL7" s="325"/>
      <c r="BM7" s="325"/>
      <c r="BN7" s="325"/>
      <c r="BO7" s="325"/>
      <c r="BP7" s="325"/>
      <c r="BQ7" s="325"/>
      <c r="BR7" s="325"/>
      <c r="BS7" s="325"/>
      <c r="BT7" s="325"/>
      <c r="BU7" s="326"/>
      <c r="BV7" s="90"/>
      <c r="BW7" s="315"/>
      <c r="BY7" s="197"/>
    </row>
    <row r="8" spans="4:77" s="59" customFormat="1" ht="28.5" customHeight="1" collapsed="1" x14ac:dyDescent="0.25">
      <c r="D8" s="171"/>
      <c r="E8" s="84"/>
      <c r="F8" s="327" t="s">
        <v>596</v>
      </c>
      <c r="G8" s="327"/>
      <c r="H8" s="146"/>
      <c r="I8" s="327" t="s">
        <v>1584</v>
      </c>
      <c r="J8" s="327"/>
      <c r="K8" s="146"/>
      <c r="L8" s="327" t="s">
        <v>2017</v>
      </c>
      <c r="M8" s="327"/>
      <c r="N8" s="146"/>
      <c r="O8" s="327" t="s">
        <v>1838</v>
      </c>
      <c r="P8" s="327"/>
      <c r="Q8" s="146"/>
      <c r="R8" s="327" t="s">
        <v>1832</v>
      </c>
      <c r="S8" s="327"/>
      <c r="T8" s="145"/>
      <c r="U8" s="327" t="s">
        <v>2018</v>
      </c>
      <c r="V8" s="327"/>
      <c r="W8" s="146"/>
      <c r="X8" s="327" t="s">
        <v>2019</v>
      </c>
      <c r="Y8" s="327"/>
      <c r="Z8" s="146"/>
      <c r="AA8" s="327" t="s">
        <v>2020</v>
      </c>
      <c r="AB8" s="327"/>
      <c r="AC8" s="146"/>
      <c r="AD8" s="327" t="s">
        <v>1833</v>
      </c>
      <c r="AE8" s="327"/>
      <c r="AF8" s="146"/>
      <c r="AG8" s="327" t="s">
        <v>1840</v>
      </c>
      <c r="AH8" s="327"/>
      <c r="AI8" s="146"/>
      <c r="AJ8" s="327" t="s">
        <v>2021</v>
      </c>
      <c r="AK8" s="327"/>
      <c r="AL8" s="146"/>
      <c r="AM8" s="327" t="s">
        <v>2022</v>
      </c>
      <c r="AN8" s="327"/>
      <c r="AO8" s="146"/>
      <c r="AP8" s="327" t="s">
        <v>1880</v>
      </c>
      <c r="AQ8" s="327"/>
      <c r="AR8" s="146"/>
      <c r="AS8" s="327" t="s">
        <v>2023</v>
      </c>
      <c r="AT8" s="327"/>
      <c r="AU8" s="145"/>
      <c r="AV8" s="327" t="s">
        <v>715</v>
      </c>
      <c r="AW8" s="327"/>
      <c r="AX8" s="146"/>
      <c r="AY8" s="327" t="s">
        <v>2024</v>
      </c>
      <c r="AZ8" s="327"/>
      <c r="BA8" s="146"/>
      <c r="BB8" s="327" t="s">
        <v>1829</v>
      </c>
      <c r="BC8" s="327"/>
      <c r="BD8" s="146"/>
      <c r="BE8" s="327" t="s">
        <v>1881</v>
      </c>
      <c r="BF8" s="327"/>
      <c r="BG8" s="146"/>
      <c r="BH8" s="327" t="s">
        <v>1855</v>
      </c>
      <c r="BI8" s="327"/>
      <c r="BJ8" s="146"/>
      <c r="BK8" s="327" t="s">
        <v>1847</v>
      </c>
      <c r="BL8" s="327"/>
      <c r="BM8" s="146"/>
      <c r="BN8" s="327" t="s">
        <v>1864</v>
      </c>
      <c r="BO8" s="327"/>
      <c r="BP8" s="146"/>
      <c r="BQ8" s="327" t="s">
        <v>1794</v>
      </c>
      <c r="BR8" s="327"/>
      <c r="BS8" s="146"/>
      <c r="BT8" s="327" t="s">
        <v>1846</v>
      </c>
      <c r="BU8" s="327"/>
      <c r="BV8" s="145"/>
      <c r="BW8" s="316"/>
      <c r="BX8" s="84"/>
      <c r="BY8" s="198"/>
    </row>
    <row r="9" spans="4:77" s="56" customFormat="1" ht="17.25" hidden="1" customHeight="1" outlineLevel="1" x14ac:dyDescent="0.25">
      <c r="F9" s="320" t="s">
        <v>1853</v>
      </c>
      <c r="G9" s="320"/>
      <c r="H9" s="206"/>
      <c r="I9" s="320" t="s">
        <v>1841</v>
      </c>
      <c r="J9" s="320"/>
      <c r="K9" s="206"/>
      <c r="L9" s="320" t="s">
        <v>1844</v>
      </c>
      <c r="M9" s="320"/>
      <c r="N9" s="206"/>
      <c r="O9" s="320" t="s">
        <v>1838</v>
      </c>
      <c r="P9" s="320"/>
      <c r="Q9" s="206"/>
      <c r="R9" s="320" t="s">
        <v>1832</v>
      </c>
      <c r="S9" s="320"/>
      <c r="U9" s="320" t="s">
        <v>1850</v>
      </c>
      <c r="V9" s="320"/>
      <c r="W9" s="206"/>
      <c r="X9" s="320" t="s">
        <v>1831</v>
      </c>
      <c r="Y9" s="320"/>
      <c r="Z9" s="206"/>
      <c r="AA9" s="320" t="s">
        <v>1830</v>
      </c>
      <c r="AB9" s="320"/>
      <c r="AC9" s="206"/>
      <c r="AD9" s="320" t="s">
        <v>1833</v>
      </c>
      <c r="AE9" s="320"/>
      <c r="AF9" s="206"/>
      <c r="AG9" s="320" t="s">
        <v>1840</v>
      </c>
      <c r="AH9" s="320"/>
      <c r="AI9" s="206"/>
      <c r="AJ9" s="320" t="s">
        <v>1837</v>
      </c>
      <c r="AK9" s="320"/>
      <c r="AL9" s="206"/>
      <c r="AM9" s="320" t="s">
        <v>1827</v>
      </c>
      <c r="AN9" s="320"/>
      <c r="AO9" s="206"/>
      <c r="AP9" s="320" t="s">
        <v>1849</v>
      </c>
      <c r="AQ9" s="320"/>
      <c r="AR9" s="206"/>
      <c r="AS9" s="320" t="s">
        <v>1839</v>
      </c>
      <c r="AT9" s="320"/>
      <c r="AV9" s="320" t="s">
        <v>715</v>
      </c>
      <c r="AW9" s="320"/>
      <c r="AX9" s="206"/>
      <c r="AY9" s="320" t="s">
        <v>1835</v>
      </c>
      <c r="AZ9" s="320"/>
      <c r="BA9" s="206"/>
      <c r="BB9" s="320" t="s">
        <v>1829</v>
      </c>
      <c r="BC9" s="320"/>
      <c r="BD9" s="206"/>
      <c r="BE9" s="320" t="s">
        <v>1834</v>
      </c>
      <c r="BF9" s="320"/>
      <c r="BG9" s="206"/>
      <c r="BH9" s="320" t="s">
        <v>1855</v>
      </c>
      <c r="BI9" s="320"/>
      <c r="BJ9" s="206"/>
      <c r="BK9" s="320" t="s">
        <v>1847</v>
      </c>
      <c r="BL9" s="320"/>
      <c r="BM9" s="206"/>
      <c r="BN9" s="320" t="s">
        <v>1864</v>
      </c>
      <c r="BO9" s="320"/>
      <c r="BP9" s="206"/>
      <c r="BQ9" s="320" t="s">
        <v>1794</v>
      </c>
      <c r="BR9" s="320"/>
      <c r="BS9" s="206"/>
      <c r="BT9" s="320" t="s">
        <v>1846</v>
      </c>
      <c r="BU9" s="320"/>
      <c r="BW9" s="80" t="s">
        <v>1892</v>
      </c>
      <c r="BY9" s="80" t="s">
        <v>1892</v>
      </c>
    </row>
    <row r="10" spans="4:77" s="56" customFormat="1" ht="5.25" customHeight="1" x14ac:dyDescent="0.25">
      <c r="F10" s="84"/>
      <c r="G10" s="84"/>
      <c r="I10" s="84"/>
      <c r="J10" s="84"/>
      <c r="L10" s="84"/>
      <c r="M10" s="84"/>
      <c r="O10" s="84"/>
      <c r="P10" s="84"/>
      <c r="R10" s="84"/>
      <c r="S10" s="84"/>
      <c r="U10" s="84"/>
      <c r="V10" s="84"/>
      <c r="X10" s="84"/>
      <c r="Y10" s="84"/>
      <c r="AA10" s="84"/>
      <c r="AB10" s="84"/>
      <c r="AD10" s="84"/>
      <c r="AE10" s="84"/>
      <c r="AG10" s="84"/>
      <c r="AH10" s="84"/>
      <c r="AJ10" s="84"/>
      <c r="AK10" s="84"/>
      <c r="AM10" s="84"/>
      <c r="AN10" s="84"/>
      <c r="AP10" s="84"/>
      <c r="AQ10" s="84"/>
      <c r="AS10" s="84"/>
      <c r="AT10" s="84"/>
      <c r="AV10" s="84"/>
      <c r="AW10" s="84"/>
      <c r="AY10" s="84"/>
      <c r="AZ10" s="84"/>
      <c r="BB10" s="84"/>
      <c r="BC10" s="84"/>
      <c r="BE10" s="84"/>
      <c r="BF10" s="84"/>
      <c r="BH10" s="84"/>
      <c r="BI10" s="84"/>
      <c r="BK10" s="84"/>
      <c r="BL10" s="84"/>
      <c r="BN10" s="84"/>
      <c r="BO10" s="84"/>
      <c r="BQ10" s="84"/>
      <c r="BR10" s="84"/>
      <c r="BT10" s="84"/>
      <c r="BU10" s="84"/>
      <c r="BW10" s="84"/>
      <c r="BY10" s="84"/>
    </row>
    <row r="11" spans="4:77" ht="11.25" hidden="1" customHeight="1" x14ac:dyDescent="0.25">
      <c r="D11" s="328" t="s">
        <v>38</v>
      </c>
      <c r="F11" s="201">
        <v>1</v>
      </c>
      <c r="G11" s="203" t="s">
        <v>1895</v>
      </c>
      <c r="I11" s="201">
        <v>1</v>
      </c>
      <c r="J11" s="203" t="s">
        <v>1895</v>
      </c>
      <c r="L11" s="201">
        <v>1</v>
      </c>
      <c r="M11" s="203" t="s">
        <v>1895</v>
      </c>
      <c r="O11" s="201">
        <v>1</v>
      </c>
      <c r="P11" s="203" t="s">
        <v>1895</v>
      </c>
      <c r="R11" s="201">
        <v>1</v>
      </c>
      <c r="S11" s="203" t="s">
        <v>1895</v>
      </c>
      <c r="U11" s="201">
        <v>1</v>
      </c>
      <c r="V11" s="203" t="s">
        <v>1895</v>
      </c>
      <c r="X11" s="201">
        <v>1</v>
      </c>
      <c r="Y11" s="203" t="s">
        <v>1895</v>
      </c>
      <c r="AA11" s="205">
        <v>0.72</v>
      </c>
      <c r="AB11" s="209" t="s">
        <v>2451</v>
      </c>
      <c r="AD11" s="201">
        <v>1</v>
      </c>
      <c r="AE11" s="203" t="s">
        <v>1895</v>
      </c>
      <c r="AG11" s="205">
        <v>0.52</v>
      </c>
      <c r="AH11" s="204" t="s">
        <v>2449</v>
      </c>
      <c r="AJ11" s="205">
        <v>0.32</v>
      </c>
      <c r="AK11" s="204" t="s">
        <v>2449</v>
      </c>
      <c r="AM11" s="201">
        <v>1</v>
      </c>
      <c r="AN11" s="202" t="s">
        <v>2448</v>
      </c>
      <c r="AP11" s="201">
        <v>1</v>
      </c>
      <c r="AQ11" s="202" t="s">
        <v>2448</v>
      </c>
      <c r="AS11" s="208">
        <v>0</v>
      </c>
      <c r="AT11" s="204" t="s">
        <v>2449</v>
      </c>
      <c r="AV11" s="199"/>
      <c r="AW11" s="200"/>
      <c r="AY11" s="199"/>
      <c r="AZ11" s="200"/>
      <c r="BB11" s="199"/>
      <c r="BC11" s="200"/>
      <c r="BE11" s="199"/>
      <c r="BF11" s="200"/>
      <c r="BH11" s="199"/>
      <c r="BI11" s="200"/>
      <c r="BK11" s="199"/>
      <c r="BL11" s="200"/>
      <c r="BN11" s="199"/>
      <c r="BO11" s="200"/>
      <c r="BQ11" s="199"/>
      <c r="BR11" s="200"/>
      <c r="BT11" s="199"/>
      <c r="BU11" s="200"/>
      <c r="BW11" s="317"/>
      <c r="BY11" s="317"/>
    </row>
    <row r="12" spans="4:77" ht="22.5" hidden="1" customHeight="1" x14ac:dyDescent="0.25">
      <c r="D12" s="329"/>
      <c r="E12" s="57"/>
      <c r="F12" s="308" t="s">
        <v>1895</v>
      </c>
      <c r="G12" s="308"/>
      <c r="H12" s="57"/>
      <c r="I12" s="319" t="s">
        <v>1895</v>
      </c>
      <c r="J12" s="319"/>
      <c r="K12" s="57"/>
      <c r="L12" s="308" t="s">
        <v>1895</v>
      </c>
      <c r="M12" s="308"/>
      <c r="N12" s="57"/>
      <c r="O12" s="308" t="s">
        <v>1895</v>
      </c>
      <c r="P12" s="308"/>
      <c r="Q12" s="57"/>
      <c r="R12" s="306" t="s">
        <v>1895</v>
      </c>
      <c r="S12" s="307"/>
      <c r="T12" s="57"/>
      <c r="U12" s="308" t="s">
        <v>1895</v>
      </c>
      <c r="V12" s="308"/>
      <c r="W12" s="57"/>
      <c r="X12" s="308" t="s">
        <v>1895</v>
      </c>
      <c r="Y12" s="308"/>
      <c r="Z12" s="57"/>
      <c r="AA12" s="309" t="s">
        <v>1897</v>
      </c>
      <c r="AB12" s="310"/>
      <c r="AC12" s="57"/>
      <c r="AD12" s="308" t="s">
        <v>1895</v>
      </c>
      <c r="AE12" s="308"/>
      <c r="AF12" s="57"/>
      <c r="AG12" s="311" t="s">
        <v>1896</v>
      </c>
      <c r="AH12" s="311"/>
      <c r="AI12" s="57"/>
      <c r="AJ12" s="312" t="s">
        <v>2450</v>
      </c>
      <c r="AK12" s="312"/>
      <c r="AL12" s="57"/>
      <c r="AM12" s="308" t="s">
        <v>1895</v>
      </c>
      <c r="AN12" s="308"/>
      <c r="AO12" s="57"/>
      <c r="AP12" s="308" t="s">
        <v>1895</v>
      </c>
      <c r="AQ12" s="308"/>
      <c r="AR12" s="57"/>
      <c r="AS12" s="313" t="s">
        <v>1902</v>
      </c>
      <c r="AT12" s="313"/>
      <c r="AU12" s="57"/>
      <c r="AV12" s="305" t="s">
        <v>1899</v>
      </c>
      <c r="AW12" s="305"/>
      <c r="AX12" s="57"/>
      <c r="AY12" s="305" t="s">
        <v>1899</v>
      </c>
      <c r="AZ12" s="305"/>
      <c r="BA12" s="57"/>
      <c r="BB12" s="305" t="s">
        <v>1899</v>
      </c>
      <c r="BC12" s="305"/>
      <c r="BD12" s="57"/>
      <c r="BE12" s="305" t="s">
        <v>1899</v>
      </c>
      <c r="BF12" s="305"/>
      <c r="BG12" s="57"/>
      <c r="BH12" s="305" t="s">
        <v>1899</v>
      </c>
      <c r="BI12" s="305"/>
      <c r="BJ12" s="57"/>
      <c r="BK12" s="305" t="s">
        <v>1899</v>
      </c>
      <c r="BL12" s="305"/>
      <c r="BM12" s="57"/>
      <c r="BN12" s="305" t="s">
        <v>1899</v>
      </c>
      <c r="BO12" s="305"/>
      <c r="BP12" s="57"/>
      <c r="BQ12" s="305" t="s">
        <v>1899</v>
      </c>
      <c r="BR12" s="305"/>
      <c r="BS12" s="57"/>
      <c r="BT12" s="305" t="s">
        <v>1899</v>
      </c>
      <c r="BU12" s="305"/>
      <c r="BV12" s="57"/>
      <c r="BW12" s="318"/>
      <c r="BX12" s="57"/>
      <c r="BY12" s="318"/>
    </row>
    <row r="13" spans="4:77" ht="4.5" customHeight="1" x14ac:dyDescent="0.25"/>
    <row r="14" spans="4:77" ht="22.5" customHeight="1" x14ac:dyDescent="0.25">
      <c r="D14" s="168" t="s">
        <v>38</v>
      </c>
      <c r="E14" s="57"/>
      <c r="F14" s="308" t="s">
        <v>1895</v>
      </c>
      <c r="G14" s="308"/>
      <c r="H14" s="57"/>
      <c r="I14" s="319" t="s">
        <v>1895</v>
      </c>
      <c r="J14" s="319"/>
      <c r="K14" s="57"/>
      <c r="L14" s="308" t="s">
        <v>1895</v>
      </c>
      <c r="M14" s="308"/>
      <c r="N14" s="57"/>
      <c r="O14" s="308" t="s">
        <v>1895</v>
      </c>
      <c r="P14" s="308"/>
      <c r="Q14" s="57"/>
      <c r="R14" s="306" t="s">
        <v>1895</v>
      </c>
      <c r="S14" s="307"/>
      <c r="T14" s="57"/>
      <c r="U14" s="308" t="s">
        <v>1895</v>
      </c>
      <c r="V14" s="308"/>
      <c r="W14" s="57"/>
      <c r="X14" s="308" t="s">
        <v>1895</v>
      </c>
      <c r="Y14" s="308"/>
      <c r="Z14" s="57"/>
      <c r="AA14" s="309" t="s">
        <v>1897</v>
      </c>
      <c r="AB14" s="310"/>
      <c r="AC14" s="57"/>
      <c r="AD14" s="308" t="s">
        <v>1895</v>
      </c>
      <c r="AE14" s="308"/>
      <c r="AF14" s="57"/>
      <c r="AG14" s="311" t="s">
        <v>1896</v>
      </c>
      <c r="AH14" s="311"/>
      <c r="AI14" s="57"/>
      <c r="AJ14" s="312" t="s">
        <v>2450</v>
      </c>
      <c r="AK14" s="312"/>
      <c r="AL14" s="57"/>
      <c r="AM14" s="308" t="s">
        <v>1895</v>
      </c>
      <c r="AN14" s="308"/>
      <c r="AO14" s="57"/>
      <c r="AP14" s="308" t="s">
        <v>1895</v>
      </c>
      <c r="AQ14" s="308"/>
      <c r="AR14" s="57"/>
      <c r="AS14" s="313" t="s">
        <v>1902</v>
      </c>
      <c r="AT14" s="313"/>
      <c r="AU14" s="57"/>
      <c r="AV14" s="305" t="s">
        <v>1899</v>
      </c>
      <c r="AW14" s="305"/>
      <c r="AX14" s="57"/>
      <c r="AY14" s="305" t="s">
        <v>1899</v>
      </c>
      <c r="AZ14" s="305"/>
      <c r="BA14" s="57"/>
      <c r="BB14" s="305" t="s">
        <v>1899</v>
      </c>
      <c r="BC14" s="305"/>
      <c r="BD14" s="57"/>
      <c r="BE14" s="305" t="s">
        <v>1899</v>
      </c>
      <c r="BF14" s="305"/>
      <c r="BG14" s="57"/>
      <c r="BH14" s="305" t="s">
        <v>1899</v>
      </c>
      <c r="BI14" s="305"/>
      <c r="BJ14" s="57"/>
      <c r="BK14" s="305" t="s">
        <v>1899</v>
      </c>
      <c r="BL14" s="305"/>
      <c r="BM14" s="57"/>
      <c r="BN14" s="305" t="s">
        <v>1899</v>
      </c>
      <c r="BO14" s="305"/>
      <c r="BP14" s="57"/>
      <c r="BQ14" s="305" t="s">
        <v>1899</v>
      </c>
      <c r="BR14" s="305"/>
      <c r="BS14" s="57"/>
      <c r="BT14" s="305" t="s">
        <v>1899</v>
      </c>
      <c r="BU14" s="305"/>
      <c r="BV14" s="57"/>
      <c r="BW14" s="207"/>
      <c r="BX14" s="57"/>
      <c r="BY14" s="207"/>
    </row>
    <row r="15" spans="4:77" ht="23.25" customHeight="1" x14ac:dyDescent="0.25">
      <c r="AJ15"/>
    </row>
    <row r="16" spans="4:77" ht="23.25" customHeight="1" x14ac:dyDescent="0.25">
      <c r="AJ16"/>
    </row>
    <row r="17" spans="36:36" ht="23.25" customHeight="1" x14ac:dyDescent="0.25">
      <c r="AJ17"/>
    </row>
    <row r="18" spans="36:36" ht="23.25" customHeight="1" x14ac:dyDescent="0.25">
      <c r="AJ18"/>
    </row>
    <row r="19" spans="36:36" ht="23.25" customHeight="1" x14ac:dyDescent="0.25">
      <c r="AJ19"/>
    </row>
    <row r="20" spans="36:36" ht="23.25" customHeight="1" x14ac:dyDescent="0.25">
      <c r="AJ20"/>
    </row>
    <row r="21" spans="36:36" ht="23.25" customHeight="1" x14ac:dyDescent="0.25">
      <c r="AJ21"/>
    </row>
    <row r="22" spans="36:36" ht="23.25" customHeight="1" x14ac:dyDescent="0.25">
      <c r="AJ22"/>
    </row>
    <row r="23" spans="36:36" ht="23.25" customHeight="1" x14ac:dyDescent="0.25">
      <c r="AJ23"/>
    </row>
    <row r="24" spans="36:36" ht="23.25" customHeight="1" x14ac:dyDescent="0.25">
      <c r="AJ24"/>
    </row>
    <row r="25" spans="36:36" ht="23.25" customHeight="1" x14ac:dyDescent="0.25">
      <c r="AJ25"/>
    </row>
    <row r="26" spans="36:36" ht="23.25" customHeight="1" x14ac:dyDescent="0.25">
      <c r="AJ26"/>
    </row>
    <row r="27" spans="36:36" ht="23.25" customHeight="1" x14ac:dyDescent="0.25">
      <c r="AJ27"/>
    </row>
    <row r="28" spans="36:36" ht="23.25" customHeight="1" x14ac:dyDescent="0.25">
      <c r="AJ28"/>
    </row>
    <row r="29" spans="36:36" ht="23.25" customHeight="1" x14ac:dyDescent="0.25">
      <c r="AJ29"/>
    </row>
    <row r="30" spans="36:36" ht="23.25" customHeight="1" x14ac:dyDescent="0.25">
      <c r="AJ30"/>
    </row>
    <row r="31" spans="36:36" ht="23.25" customHeight="1" x14ac:dyDescent="0.25">
      <c r="AJ31"/>
    </row>
    <row r="32" spans="36:36" ht="23.25" customHeight="1" x14ac:dyDescent="0.25">
      <c r="AJ32"/>
    </row>
    <row r="33" spans="36:36" ht="23.25" customHeight="1" x14ac:dyDescent="0.25">
      <c r="AJ33"/>
    </row>
    <row r="34" spans="36:36" ht="23.25" customHeight="1" x14ac:dyDescent="0.25">
      <c r="AJ34"/>
    </row>
    <row r="35" spans="36:36" ht="23.25" customHeight="1" x14ac:dyDescent="0.25">
      <c r="AJ35"/>
    </row>
    <row r="36" spans="36:36" ht="23.25" customHeight="1" x14ac:dyDescent="0.25">
      <c r="AJ36"/>
    </row>
    <row r="37" spans="36:36" ht="23.25" customHeight="1" x14ac:dyDescent="0.25">
      <c r="AJ37"/>
    </row>
    <row r="38" spans="36:36" ht="23.25" customHeight="1" x14ac:dyDescent="0.25">
      <c r="AJ38"/>
    </row>
    <row r="39" spans="36:36" ht="23.25" customHeight="1" x14ac:dyDescent="0.25">
      <c r="AJ39"/>
    </row>
    <row r="40" spans="36:36" ht="23.25" customHeight="1" x14ac:dyDescent="0.25">
      <c r="AJ40"/>
    </row>
    <row r="41" spans="36:36" ht="23.25" customHeight="1" x14ac:dyDescent="0.25">
      <c r="AJ41"/>
    </row>
    <row r="42" spans="36:36" ht="23.25" customHeight="1" x14ac:dyDescent="0.25">
      <c r="AJ42"/>
    </row>
    <row r="43" spans="36:36" ht="23.25" customHeight="1" x14ac:dyDescent="0.25">
      <c r="AJ43"/>
    </row>
    <row r="44" spans="36:36" ht="23.25" customHeight="1" x14ac:dyDescent="0.25">
      <c r="AJ44"/>
    </row>
    <row r="45" spans="36:36" ht="23.25" customHeight="1" x14ac:dyDescent="0.25">
      <c r="AJ45"/>
    </row>
    <row r="46" spans="36:36" ht="23.25" customHeight="1" x14ac:dyDescent="0.25">
      <c r="AJ46"/>
    </row>
    <row r="47" spans="36:36" ht="23.25" customHeight="1" x14ac:dyDescent="0.25">
      <c r="AJ47"/>
    </row>
    <row r="48" spans="36:36" ht="23.25" customHeight="1" x14ac:dyDescent="0.25">
      <c r="AJ48"/>
    </row>
    <row r="49" spans="36:36" ht="23.25" customHeight="1" x14ac:dyDescent="0.25">
      <c r="AJ49"/>
    </row>
    <row r="50" spans="36:36" ht="23.25" customHeight="1" x14ac:dyDescent="0.25">
      <c r="AJ50"/>
    </row>
    <row r="51" spans="36:36" ht="23.25" customHeight="1" x14ac:dyDescent="0.25">
      <c r="AJ51"/>
    </row>
    <row r="52" spans="36:36" ht="23.25" customHeight="1" x14ac:dyDescent="0.25">
      <c r="AJ52"/>
    </row>
    <row r="53" spans="36:36" ht="23.25" customHeight="1" x14ac:dyDescent="0.25">
      <c r="AJ53"/>
    </row>
    <row r="54" spans="36:36" ht="23.25" customHeight="1" x14ac:dyDescent="0.25">
      <c r="AJ54"/>
    </row>
    <row r="55" spans="36:36" ht="23.25" customHeight="1" x14ac:dyDescent="0.25">
      <c r="AJ55"/>
    </row>
    <row r="56" spans="36:36" ht="23.25" customHeight="1" x14ac:dyDescent="0.25">
      <c r="AJ56"/>
    </row>
    <row r="57" spans="36:36" ht="23.25" customHeight="1" x14ac:dyDescent="0.25">
      <c r="AJ57"/>
    </row>
    <row r="58" spans="36:36" ht="23.25" customHeight="1" x14ac:dyDescent="0.25">
      <c r="AJ58"/>
    </row>
    <row r="59" spans="36:36" ht="23.25" customHeight="1" x14ac:dyDescent="0.25">
      <c r="AJ59"/>
    </row>
    <row r="60" spans="36:36" ht="23.25" customHeight="1" x14ac:dyDescent="0.25">
      <c r="AJ60"/>
    </row>
    <row r="61" spans="36:36" ht="23.25" customHeight="1" x14ac:dyDescent="0.25">
      <c r="AJ61"/>
    </row>
    <row r="62" spans="36:36" ht="23.25" customHeight="1" x14ac:dyDescent="0.25">
      <c r="AJ62"/>
    </row>
    <row r="63" spans="36:36" ht="23.25" customHeight="1" x14ac:dyDescent="0.25">
      <c r="AJ63"/>
    </row>
    <row r="64" spans="36:36" ht="23.25" customHeight="1" x14ac:dyDescent="0.25">
      <c r="AJ64"/>
    </row>
    <row r="65" spans="36:36" ht="23.25" customHeight="1" x14ac:dyDescent="0.25">
      <c r="AJ65"/>
    </row>
    <row r="66" spans="36:36" ht="23.25" customHeight="1" x14ac:dyDescent="0.25">
      <c r="AJ66"/>
    </row>
    <row r="67" spans="36:36" ht="23.25" customHeight="1" x14ac:dyDescent="0.25">
      <c r="AJ67"/>
    </row>
    <row r="68" spans="36:36" ht="23.25" customHeight="1" x14ac:dyDescent="0.25">
      <c r="AJ68"/>
    </row>
    <row r="69" spans="36:36" ht="23.25" customHeight="1" x14ac:dyDescent="0.25">
      <c r="AJ69"/>
    </row>
    <row r="70" spans="36:36" ht="23.25" customHeight="1" x14ac:dyDescent="0.25">
      <c r="AJ70"/>
    </row>
    <row r="71" spans="36:36" ht="23.25" customHeight="1" x14ac:dyDescent="0.25">
      <c r="AJ71"/>
    </row>
    <row r="72" spans="36:36" ht="23.25" customHeight="1" x14ac:dyDescent="0.25">
      <c r="AJ72"/>
    </row>
    <row r="73" spans="36:36" ht="23.25" customHeight="1" x14ac:dyDescent="0.25">
      <c r="AJ73"/>
    </row>
    <row r="74" spans="36:36" ht="23.25" customHeight="1" x14ac:dyDescent="0.25">
      <c r="AJ74"/>
    </row>
    <row r="75" spans="36:36" ht="23.25" customHeight="1" x14ac:dyDescent="0.25">
      <c r="AJ75"/>
    </row>
    <row r="76" spans="36:36" ht="23.25" customHeight="1" x14ac:dyDescent="0.25">
      <c r="AJ76"/>
    </row>
    <row r="77" spans="36:36" ht="23.25" customHeight="1" x14ac:dyDescent="0.25">
      <c r="AJ77"/>
    </row>
    <row r="78" spans="36:36" ht="23.25" customHeight="1" x14ac:dyDescent="0.25">
      <c r="AJ78"/>
    </row>
    <row r="79" spans="36:36" ht="23.25" customHeight="1" x14ac:dyDescent="0.25">
      <c r="AJ79"/>
    </row>
    <row r="80" spans="36:36" ht="23.25" customHeight="1" x14ac:dyDescent="0.25">
      <c r="AJ80"/>
    </row>
    <row r="81" spans="36:36" ht="23.25" customHeight="1" x14ac:dyDescent="0.25">
      <c r="AJ81"/>
    </row>
    <row r="82" spans="36:36" ht="23.25" customHeight="1" x14ac:dyDescent="0.25">
      <c r="AJ82"/>
    </row>
    <row r="83" spans="36:36" ht="23.25" customHeight="1" x14ac:dyDescent="0.25">
      <c r="AJ83"/>
    </row>
    <row r="84" spans="36:36" ht="23.25" customHeight="1" x14ac:dyDescent="0.25">
      <c r="AJ84"/>
    </row>
    <row r="85" spans="36:36" ht="23.25" customHeight="1" x14ac:dyDescent="0.25">
      <c r="AJ85"/>
    </row>
    <row r="86" spans="36:36" ht="23.25" customHeight="1" x14ac:dyDescent="0.25">
      <c r="AJ86"/>
    </row>
    <row r="87" spans="36:36" ht="23.25" customHeight="1" x14ac:dyDescent="0.25">
      <c r="AJ87"/>
    </row>
    <row r="88" spans="36:36" ht="23.25" customHeight="1" x14ac:dyDescent="0.25">
      <c r="AJ88"/>
    </row>
    <row r="89" spans="36:36" ht="23.25" customHeight="1" x14ac:dyDescent="0.25">
      <c r="AJ89"/>
    </row>
    <row r="90" spans="36:36" ht="23.25" customHeight="1" x14ac:dyDescent="0.25">
      <c r="AJ90"/>
    </row>
    <row r="91" spans="36:36" ht="23.25" customHeight="1" x14ac:dyDescent="0.25">
      <c r="AJ91"/>
    </row>
    <row r="92" spans="36:36" ht="23.25" customHeight="1" x14ac:dyDescent="0.25">
      <c r="AJ92"/>
    </row>
    <row r="93" spans="36:36" ht="23.25" customHeight="1" x14ac:dyDescent="0.25">
      <c r="AJ93"/>
    </row>
    <row r="94" spans="36:36" ht="23.25" customHeight="1" x14ac:dyDescent="0.25">
      <c r="AJ94"/>
    </row>
    <row r="95" spans="36:36" ht="23.25" customHeight="1" x14ac:dyDescent="0.25">
      <c r="AJ95"/>
    </row>
    <row r="96" spans="36:36" ht="23.25" customHeight="1" x14ac:dyDescent="0.25">
      <c r="AJ96"/>
    </row>
    <row r="97" spans="36:36" ht="23.25" customHeight="1" x14ac:dyDescent="0.25">
      <c r="AJ97"/>
    </row>
    <row r="98" spans="36:36" ht="23.25" customHeight="1" x14ac:dyDescent="0.25">
      <c r="AJ98"/>
    </row>
    <row r="99" spans="36:36" ht="23.25" customHeight="1" x14ac:dyDescent="0.25">
      <c r="AJ99"/>
    </row>
    <row r="100" spans="36:36" ht="23.25" customHeight="1" x14ac:dyDescent="0.25">
      <c r="AJ100"/>
    </row>
    <row r="101" spans="36:36" ht="23.25" customHeight="1" x14ac:dyDescent="0.25">
      <c r="AJ101"/>
    </row>
    <row r="102" spans="36:36" ht="23.25" customHeight="1" x14ac:dyDescent="0.25">
      <c r="AJ102"/>
    </row>
    <row r="103" spans="36:36" ht="23.25" customHeight="1" x14ac:dyDescent="0.25">
      <c r="AJ103"/>
    </row>
    <row r="104" spans="36:36" ht="23.25" customHeight="1" x14ac:dyDescent="0.25">
      <c r="AJ104"/>
    </row>
    <row r="105" spans="36:36" ht="23.25" customHeight="1" x14ac:dyDescent="0.25">
      <c r="AJ105"/>
    </row>
    <row r="106" spans="36:36" ht="23.25" customHeight="1" x14ac:dyDescent="0.25">
      <c r="AJ106"/>
    </row>
    <row r="107" spans="36:36" ht="23.25" customHeight="1" x14ac:dyDescent="0.25">
      <c r="AJ107"/>
    </row>
    <row r="108" spans="36:36" ht="23.25" customHeight="1" x14ac:dyDescent="0.25">
      <c r="AJ108"/>
    </row>
    <row r="109" spans="36:36" ht="23.25" customHeight="1" x14ac:dyDescent="0.25">
      <c r="AJ109"/>
    </row>
    <row r="110" spans="36:36" ht="23.25" customHeight="1" x14ac:dyDescent="0.25">
      <c r="AJ110"/>
    </row>
    <row r="111" spans="36:36" ht="23.25" customHeight="1" x14ac:dyDescent="0.25">
      <c r="AJ111"/>
    </row>
    <row r="112" spans="36:36" ht="23.25" customHeight="1" x14ac:dyDescent="0.25">
      <c r="AJ112"/>
    </row>
    <row r="113" spans="36:36" ht="23.25" customHeight="1" x14ac:dyDescent="0.25">
      <c r="AJ113"/>
    </row>
    <row r="114" spans="36:36" ht="23.25" customHeight="1" x14ac:dyDescent="0.25">
      <c r="AJ114"/>
    </row>
    <row r="115" spans="36:36" ht="23.25" customHeight="1" x14ac:dyDescent="0.25">
      <c r="AJ115"/>
    </row>
    <row r="116" spans="36:36" ht="23.25" customHeight="1" x14ac:dyDescent="0.25">
      <c r="AJ116"/>
    </row>
    <row r="117" spans="36:36" ht="23.25" customHeight="1" x14ac:dyDescent="0.25">
      <c r="AJ117"/>
    </row>
    <row r="118" spans="36:36" ht="23.25" customHeight="1" x14ac:dyDescent="0.25">
      <c r="AJ118"/>
    </row>
    <row r="119" spans="36:36" ht="23.25" customHeight="1" x14ac:dyDescent="0.25">
      <c r="AJ119"/>
    </row>
    <row r="120" spans="36:36" ht="23.25" customHeight="1" x14ac:dyDescent="0.25">
      <c r="AJ120"/>
    </row>
    <row r="121" spans="36:36" ht="23.25" customHeight="1" x14ac:dyDescent="0.25">
      <c r="AJ121"/>
    </row>
    <row r="122" spans="36:36" ht="23.25" customHeight="1" x14ac:dyDescent="0.25">
      <c r="AJ122"/>
    </row>
    <row r="123" spans="36:36" ht="23.25" customHeight="1" x14ac:dyDescent="0.25">
      <c r="AJ123"/>
    </row>
    <row r="124" spans="36:36" ht="23.25" customHeight="1" x14ac:dyDescent="0.25">
      <c r="AJ124"/>
    </row>
    <row r="125" spans="36:36" ht="23.25" customHeight="1" x14ac:dyDescent="0.25">
      <c r="AJ125"/>
    </row>
    <row r="126" spans="36:36" ht="23.25" customHeight="1" x14ac:dyDescent="0.25">
      <c r="AJ126"/>
    </row>
    <row r="127" spans="36:36" ht="23.25" customHeight="1" x14ac:dyDescent="0.25">
      <c r="AJ127"/>
    </row>
    <row r="128" spans="36:36" ht="23.25" customHeight="1" x14ac:dyDescent="0.25">
      <c r="AJ128"/>
    </row>
    <row r="129" spans="36:36" ht="23.25" customHeight="1" x14ac:dyDescent="0.25">
      <c r="AJ129"/>
    </row>
    <row r="130" spans="36:36" ht="23.25" customHeight="1" x14ac:dyDescent="0.25">
      <c r="AJ130"/>
    </row>
    <row r="131" spans="36:36" ht="23.25" customHeight="1" x14ac:dyDescent="0.25">
      <c r="AJ131"/>
    </row>
    <row r="132" spans="36:36" ht="23.25" customHeight="1" x14ac:dyDescent="0.25">
      <c r="AJ132"/>
    </row>
    <row r="133" spans="36:36" ht="23.25" customHeight="1" x14ac:dyDescent="0.25">
      <c r="AJ133"/>
    </row>
    <row r="134" spans="36:36" ht="23.25" customHeight="1" x14ac:dyDescent="0.25">
      <c r="AJ134"/>
    </row>
    <row r="135" spans="36:36" ht="23.25" customHeight="1" x14ac:dyDescent="0.25">
      <c r="AJ135"/>
    </row>
    <row r="136" spans="36:36" ht="23.25" customHeight="1" x14ac:dyDescent="0.25">
      <c r="AJ136"/>
    </row>
    <row r="137" spans="36:36" ht="23.25" customHeight="1" x14ac:dyDescent="0.25">
      <c r="AJ137"/>
    </row>
    <row r="138" spans="36:36" ht="23.25" customHeight="1" x14ac:dyDescent="0.25">
      <c r="AJ138"/>
    </row>
    <row r="139" spans="36:36" ht="23.25" customHeight="1" x14ac:dyDescent="0.25">
      <c r="AJ139"/>
    </row>
    <row r="140" spans="36:36" ht="23.25" customHeight="1" x14ac:dyDescent="0.25">
      <c r="AJ140"/>
    </row>
    <row r="141" spans="36:36" ht="23.25" customHeight="1" x14ac:dyDescent="0.25">
      <c r="AJ141"/>
    </row>
    <row r="142" spans="36:36" ht="23.25" customHeight="1" x14ac:dyDescent="0.25">
      <c r="AJ142"/>
    </row>
    <row r="143" spans="36:36" ht="23.25" customHeight="1" x14ac:dyDescent="0.25">
      <c r="AJ143"/>
    </row>
    <row r="144" spans="36:36" ht="23.25" customHeight="1" x14ac:dyDescent="0.25">
      <c r="AJ144"/>
    </row>
    <row r="145" spans="36:36" ht="23.25" customHeight="1" x14ac:dyDescent="0.25">
      <c r="AJ145"/>
    </row>
    <row r="146" spans="36:36" ht="23.25" customHeight="1" x14ac:dyDescent="0.25">
      <c r="AJ146"/>
    </row>
    <row r="147" spans="36:36" ht="23.25" customHeight="1" x14ac:dyDescent="0.25">
      <c r="AJ147"/>
    </row>
    <row r="148" spans="36:36" ht="23.25" customHeight="1" x14ac:dyDescent="0.25">
      <c r="AJ148"/>
    </row>
    <row r="149" spans="36:36" ht="23.25" customHeight="1" x14ac:dyDescent="0.25">
      <c r="AJ149"/>
    </row>
    <row r="150" spans="36:36" ht="23.25" customHeight="1" x14ac:dyDescent="0.25">
      <c r="AJ150"/>
    </row>
    <row r="151" spans="36:36" ht="23.25" customHeight="1" x14ac:dyDescent="0.25">
      <c r="AJ151"/>
    </row>
    <row r="152" spans="36:36" ht="23.25" customHeight="1" x14ac:dyDescent="0.25">
      <c r="AJ152"/>
    </row>
    <row r="153" spans="36:36" ht="23.25" customHeight="1" x14ac:dyDescent="0.25">
      <c r="AJ153"/>
    </row>
    <row r="154" spans="36:36" ht="23.25" customHeight="1" x14ac:dyDescent="0.25">
      <c r="AJ154"/>
    </row>
    <row r="155" spans="36:36" ht="23.25" customHeight="1" x14ac:dyDescent="0.25">
      <c r="AJ155"/>
    </row>
    <row r="156" spans="36:36" ht="23.25" customHeight="1" x14ac:dyDescent="0.25">
      <c r="AJ156"/>
    </row>
    <row r="157" spans="36:36" ht="23.25" customHeight="1" x14ac:dyDescent="0.25">
      <c r="AJ157"/>
    </row>
    <row r="158" spans="36:36" ht="23.25" customHeight="1" x14ac:dyDescent="0.25">
      <c r="AJ158"/>
    </row>
    <row r="159" spans="36:36" ht="23.25" customHeight="1" x14ac:dyDescent="0.25">
      <c r="AJ159"/>
    </row>
    <row r="160" spans="36:36" ht="23.25" customHeight="1" x14ac:dyDescent="0.25">
      <c r="AJ160"/>
    </row>
    <row r="161" spans="36:36" ht="23.25" customHeight="1" x14ac:dyDescent="0.25">
      <c r="AJ161"/>
    </row>
    <row r="162" spans="36:36" ht="23.25" customHeight="1" x14ac:dyDescent="0.25">
      <c r="AJ162"/>
    </row>
    <row r="163" spans="36:36" ht="23.25" customHeight="1" x14ac:dyDescent="0.25">
      <c r="AJ163"/>
    </row>
    <row r="164" spans="36:36" ht="23.25" customHeight="1" x14ac:dyDescent="0.25">
      <c r="AJ164"/>
    </row>
    <row r="165" spans="36:36" ht="23.25" customHeight="1" x14ac:dyDescent="0.25">
      <c r="AJ165"/>
    </row>
    <row r="166" spans="36:36" ht="23.25" customHeight="1" x14ac:dyDescent="0.25">
      <c r="AJ166"/>
    </row>
    <row r="167" spans="36:36" ht="23.25" customHeight="1" x14ac:dyDescent="0.25">
      <c r="AJ167"/>
    </row>
    <row r="168" spans="36:36" ht="23.25" customHeight="1" x14ac:dyDescent="0.25">
      <c r="AJ168"/>
    </row>
    <row r="169" spans="36:36" ht="23.25" customHeight="1" x14ac:dyDescent="0.25">
      <c r="AJ169"/>
    </row>
    <row r="170" spans="36:36" ht="23.25" customHeight="1" x14ac:dyDescent="0.25">
      <c r="AJ170"/>
    </row>
    <row r="171" spans="36:36" ht="23.25" customHeight="1" x14ac:dyDescent="0.25">
      <c r="AJ171"/>
    </row>
    <row r="172" spans="36:36" ht="23.25" customHeight="1" x14ac:dyDescent="0.25">
      <c r="AJ172"/>
    </row>
    <row r="173" spans="36:36" ht="23.25" customHeight="1" x14ac:dyDescent="0.25">
      <c r="AJ173"/>
    </row>
    <row r="174" spans="36:36" ht="23.25" customHeight="1" x14ac:dyDescent="0.25">
      <c r="AJ174"/>
    </row>
    <row r="175" spans="36:36" ht="23.25" customHeight="1" x14ac:dyDescent="0.25">
      <c r="AJ175"/>
    </row>
    <row r="176" spans="36:36" ht="23.25" customHeight="1" x14ac:dyDescent="0.25">
      <c r="AJ176"/>
    </row>
    <row r="177" spans="36:36" ht="23.25" customHeight="1" x14ac:dyDescent="0.25">
      <c r="AJ177"/>
    </row>
    <row r="178" spans="36:36" ht="23.25" customHeight="1" x14ac:dyDescent="0.25">
      <c r="AJ178"/>
    </row>
    <row r="179" spans="36:36" ht="23.25" customHeight="1" x14ac:dyDescent="0.25">
      <c r="AJ179"/>
    </row>
    <row r="180" spans="36:36" ht="23.25" customHeight="1" x14ac:dyDescent="0.25">
      <c r="AJ180"/>
    </row>
    <row r="181" spans="36:36" ht="23.25" customHeight="1" x14ac:dyDescent="0.25">
      <c r="AJ181"/>
    </row>
    <row r="182" spans="36:36" ht="23.25" customHeight="1" x14ac:dyDescent="0.25">
      <c r="AJ182"/>
    </row>
    <row r="183" spans="36:36" ht="23.25" customHeight="1" x14ac:dyDescent="0.25">
      <c r="AJ183"/>
    </row>
    <row r="184" spans="36:36" ht="23.25" customHeight="1" x14ac:dyDescent="0.25">
      <c r="AJ184"/>
    </row>
    <row r="185" spans="36:36" ht="23.25" customHeight="1" x14ac:dyDescent="0.25">
      <c r="AJ185"/>
    </row>
    <row r="186" spans="36:36" ht="23.25" customHeight="1" x14ac:dyDescent="0.25">
      <c r="AJ186"/>
    </row>
    <row r="187" spans="36:36" ht="23.25" customHeight="1" x14ac:dyDescent="0.25">
      <c r="AJ187"/>
    </row>
    <row r="188" spans="36:36" ht="23.25" customHeight="1" x14ac:dyDescent="0.25">
      <c r="AJ188"/>
    </row>
    <row r="189" spans="36:36" ht="23.25" customHeight="1" x14ac:dyDescent="0.25">
      <c r="AJ189"/>
    </row>
    <row r="190" spans="36:36" ht="23.25" customHeight="1" x14ac:dyDescent="0.25">
      <c r="AJ190"/>
    </row>
    <row r="191" spans="36:36" ht="23.25" customHeight="1" x14ac:dyDescent="0.25">
      <c r="AJ191"/>
    </row>
    <row r="192" spans="36:36" ht="23.25" customHeight="1" x14ac:dyDescent="0.25">
      <c r="AJ192"/>
    </row>
    <row r="193" spans="36:36" ht="23.25" customHeight="1" x14ac:dyDescent="0.25">
      <c r="AJ193"/>
    </row>
    <row r="194" spans="36:36" ht="23.25" customHeight="1" x14ac:dyDescent="0.25">
      <c r="AJ194"/>
    </row>
    <row r="195" spans="36:36" ht="23.25" customHeight="1" x14ac:dyDescent="0.25">
      <c r="AJ195"/>
    </row>
    <row r="196" spans="36:36" ht="23.25" customHeight="1" x14ac:dyDescent="0.25">
      <c r="AJ196"/>
    </row>
    <row r="197" spans="36:36" ht="23.25" customHeight="1" x14ac:dyDescent="0.25">
      <c r="AJ197"/>
    </row>
    <row r="198" spans="36:36" ht="23.25" customHeight="1" x14ac:dyDescent="0.25">
      <c r="AJ198"/>
    </row>
    <row r="199" spans="36:36" ht="23.25" customHeight="1" x14ac:dyDescent="0.25">
      <c r="AJ199"/>
    </row>
    <row r="200" spans="36:36" ht="23.25" customHeight="1" x14ac:dyDescent="0.25">
      <c r="AJ200"/>
    </row>
    <row r="201" spans="36:36" ht="23.25" customHeight="1" x14ac:dyDescent="0.25">
      <c r="AJ201"/>
    </row>
    <row r="202" spans="36:36" ht="23.25" customHeight="1" x14ac:dyDescent="0.25">
      <c r="AJ202"/>
    </row>
    <row r="203" spans="36:36" ht="23.25" customHeight="1" x14ac:dyDescent="0.25">
      <c r="AJ203"/>
    </row>
    <row r="204" spans="36:36" ht="23.25" customHeight="1" x14ac:dyDescent="0.25">
      <c r="AJ204"/>
    </row>
    <row r="205" spans="36:36" ht="23.25" customHeight="1" x14ac:dyDescent="0.25">
      <c r="AJ205"/>
    </row>
    <row r="206" spans="36:36" ht="23.25" customHeight="1" x14ac:dyDescent="0.25">
      <c r="AJ206"/>
    </row>
    <row r="207" spans="36:36" ht="23.25" customHeight="1" x14ac:dyDescent="0.25">
      <c r="AJ207"/>
    </row>
    <row r="208" spans="36:36" ht="23.25" customHeight="1" x14ac:dyDescent="0.25">
      <c r="AJ208"/>
    </row>
    <row r="209" spans="36:36" ht="23.25" customHeight="1" x14ac:dyDescent="0.25">
      <c r="AJ209"/>
    </row>
    <row r="210" spans="36:36" ht="23.25" customHeight="1" x14ac:dyDescent="0.25">
      <c r="AJ210"/>
    </row>
    <row r="211" spans="36:36" ht="23.25" customHeight="1" x14ac:dyDescent="0.25">
      <c r="AJ211"/>
    </row>
    <row r="212" spans="36:36" ht="23.25" customHeight="1" x14ac:dyDescent="0.25">
      <c r="AJ212"/>
    </row>
    <row r="213" spans="36:36" ht="23.25" customHeight="1" x14ac:dyDescent="0.25">
      <c r="AJ213"/>
    </row>
    <row r="214" spans="36:36" ht="23.25" customHeight="1" x14ac:dyDescent="0.25">
      <c r="AJ214"/>
    </row>
    <row r="215" spans="36:36" ht="23.25" customHeight="1" x14ac:dyDescent="0.25">
      <c r="AJ215"/>
    </row>
    <row r="216" spans="36:36" ht="23.25" customHeight="1" x14ac:dyDescent="0.25">
      <c r="AJ216"/>
    </row>
    <row r="217" spans="36:36" ht="23.25" customHeight="1" x14ac:dyDescent="0.25">
      <c r="AJ217"/>
    </row>
    <row r="218" spans="36:36" ht="23.25" customHeight="1" x14ac:dyDescent="0.25">
      <c r="AJ218"/>
    </row>
    <row r="219" spans="36:36" ht="23.25" customHeight="1" x14ac:dyDescent="0.25">
      <c r="AJ219"/>
    </row>
    <row r="220" spans="36:36" ht="23.25" customHeight="1" x14ac:dyDescent="0.25">
      <c r="AJ220"/>
    </row>
    <row r="221" spans="36:36" ht="23.25" customHeight="1" x14ac:dyDescent="0.25">
      <c r="AJ221"/>
    </row>
    <row r="222" spans="36:36" ht="23.25" customHeight="1" x14ac:dyDescent="0.25">
      <c r="AJ222"/>
    </row>
    <row r="223" spans="36:36" ht="23.25" customHeight="1" x14ac:dyDescent="0.25">
      <c r="AJ223"/>
    </row>
    <row r="224" spans="36:36" ht="23.25" customHeight="1" x14ac:dyDescent="0.25">
      <c r="AJ224"/>
    </row>
    <row r="225" spans="36:36" ht="23.25" customHeight="1" x14ac:dyDescent="0.25">
      <c r="AJ225"/>
    </row>
    <row r="226" spans="36:36" ht="23.25" customHeight="1" x14ac:dyDescent="0.25">
      <c r="AJ226"/>
    </row>
    <row r="227" spans="36:36" ht="23.25" customHeight="1" x14ac:dyDescent="0.25">
      <c r="AJ227"/>
    </row>
    <row r="228" spans="36:36" ht="23.25" customHeight="1" x14ac:dyDescent="0.25">
      <c r="AJ228"/>
    </row>
    <row r="229" spans="36:36" ht="23.25" customHeight="1" x14ac:dyDescent="0.25">
      <c r="AJ229"/>
    </row>
    <row r="230" spans="36:36" ht="23.25" customHeight="1" x14ac:dyDescent="0.25">
      <c r="AJ230"/>
    </row>
    <row r="231" spans="36:36" ht="23.25" customHeight="1" x14ac:dyDescent="0.25">
      <c r="AJ231"/>
    </row>
    <row r="232" spans="36:36" ht="23.25" customHeight="1" x14ac:dyDescent="0.25">
      <c r="AJ232"/>
    </row>
    <row r="233" spans="36:36" ht="23.25" customHeight="1" x14ac:dyDescent="0.25">
      <c r="AJ233"/>
    </row>
    <row r="234" spans="36:36" ht="23.25" customHeight="1" x14ac:dyDescent="0.25">
      <c r="AJ234"/>
    </row>
    <row r="235" spans="36:36" ht="23.25" customHeight="1" x14ac:dyDescent="0.25">
      <c r="AJ235"/>
    </row>
    <row r="236" spans="36:36" ht="23.25" customHeight="1" x14ac:dyDescent="0.25">
      <c r="AJ236"/>
    </row>
    <row r="237" spans="36:36" ht="23.25" customHeight="1" x14ac:dyDescent="0.25">
      <c r="AJ237"/>
    </row>
    <row r="238" spans="36:36" ht="23.25" customHeight="1" x14ac:dyDescent="0.25">
      <c r="AJ238"/>
    </row>
    <row r="239" spans="36:36" ht="23.25" customHeight="1" x14ac:dyDescent="0.25">
      <c r="AJ239"/>
    </row>
    <row r="240" spans="36:36" ht="23.25" customHeight="1" x14ac:dyDescent="0.25">
      <c r="AJ240"/>
    </row>
    <row r="241" spans="36:36" ht="23.25" customHeight="1" x14ac:dyDescent="0.25">
      <c r="AJ241"/>
    </row>
    <row r="242" spans="36:36" ht="23.25" customHeight="1" x14ac:dyDescent="0.25">
      <c r="AJ242"/>
    </row>
    <row r="243" spans="36:36" ht="23.25" customHeight="1" x14ac:dyDescent="0.25">
      <c r="AJ243"/>
    </row>
    <row r="244" spans="36:36" ht="23.25" customHeight="1" x14ac:dyDescent="0.25">
      <c r="AJ244"/>
    </row>
    <row r="245" spans="36:36" ht="23.25" customHeight="1" x14ac:dyDescent="0.25">
      <c r="AJ245"/>
    </row>
    <row r="246" spans="36:36" ht="23.25" customHeight="1" x14ac:dyDescent="0.25">
      <c r="AJ246"/>
    </row>
    <row r="247" spans="36:36" ht="23.25" customHeight="1" x14ac:dyDescent="0.25">
      <c r="AJ247"/>
    </row>
    <row r="248" spans="36:36" ht="23.25" customHeight="1" x14ac:dyDescent="0.25">
      <c r="AJ248"/>
    </row>
    <row r="249" spans="36:36" ht="23.25" customHeight="1" x14ac:dyDescent="0.25">
      <c r="AJ249"/>
    </row>
    <row r="250" spans="36:36" ht="23.25" customHeight="1" x14ac:dyDescent="0.25">
      <c r="AJ250"/>
    </row>
    <row r="251" spans="36:36" ht="23.25" customHeight="1" x14ac:dyDescent="0.25">
      <c r="AJ251"/>
    </row>
    <row r="252" spans="36:36" ht="23.25" customHeight="1" x14ac:dyDescent="0.25">
      <c r="AJ252"/>
    </row>
    <row r="253" spans="36:36" ht="23.25" customHeight="1" x14ac:dyDescent="0.25">
      <c r="AJ253"/>
    </row>
    <row r="254" spans="36:36" ht="23.25" customHeight="1" x14ac:dyDescent="0.25">
      <c r="AJ254"/>
    </row>
    <row r="255" spans="36:36" ht="23.25" customHeight="1" x14ac:dyDescent="0.25">
      <c r="AJ255"/>
    </row>
    <row r="256" spans="36:36" ht="23.25" customHeight="1" x14ac:dyDescent="0.25">
      <c r="AJ256"/>
    </row>
    <row r="257" spans="36:36" ht="23.25" customHeight="1" x14ac:dyDescent="0.25">
      <c r="AJ257"/>
    </row>
    <row r="258" spans="36:36" ht="23.25" customHeight="1" x14ac:dyDescent="0.25">
      <c r="AJ258"/>
    </row>
    <row r="259" spans="36:36" ht="23.25" customHeight="1" x14ac:dyDescent="0.25">
      <c r="AJ259"/>
    </row>
    <row r="260" spans="36:36" ht="23.25" customHeight="1" x14ac:dyDescent="0.25">
      <c r="AJ260"/>
    </row>
    <row r="261" spans="36:36" ht="23.25" customHeight="1" x14ac:dyDescent="0.25">
      <c r="AJ261"/>
    </row>
    <row r="262" spans="36:36" ht="23.25" customHeight="1" x14ac:dyDescent="0.25">
      <c r="AJ262"/>
    </row>
    <row r="263" spans="36:36" ht="23.25" customHeight="1" x14ac:dyDescent="0.25">
      <c r="AJ263"/>
    </row>
    <row r="264" spans="36:36" ht="23.25" customHeight="1" x14ac:dyDescent="0.25">
      <c r="AJ264"/>
    </row>
    <row r="265" spans="36:36" ht="23.25" customHeight="1" x14ac:dyDescent="0.25">
      <c r="AJ265"/>
    </row>
    <row r="266" spans="36:36" ht="23.25" customHeight="1" x14ac:dyDescent="0.25">
      <c r="AJ266"/>
    </row>
    <row r="267" spans="36:36" ht="23.25" customHeight="1" x14ac:dyDescent="0.25">
      <c r="AJ267"/>
    </row>
    <row r="268" spans="36:36" ht="23.25" customHeight="1" x14ac:dyDescent="0.25">
      <c r="AJ268"/>
    </row>
    <row r="269" spans="36:36" ht="23.25" customHeight="1" x14ac:dyDescent="0.25">
      <c r="AJ269"/>
    </row>
    <row r="270" spans="36:36" ht="23.25" customHeight="1" x14ac:dyDescent="0.25">
      <c r="AJ270"/>
    </row>
    <row r="271" spans="36:36" ht="23.25" customHeight="1" x14ac:dyDescent="0.25">
      <c r="AJ271"/>
    </row>
    <row r="272" spans="36:36" ht="23.25" customHeight="1" x14ac:dyDescent="0.25">
      <c r="AJ272"/>
    </row>
    <row r="273" spans="36:36" ht="23.25" customHeight="1" x14ac:dyDescent="0.25">
      <c r="AJ273"/>
    </row>
    <row r="274" spans="36:36" ht="23.25" customHeight="1" x14ac:dyDescent="0.25">
      <c r="AJ274"/>
    </row>
    <row r="275" spans="36:36" ht="23.25" customHeight="1" x14ac:dyDescent="0.25">
      <c r="AJ275"/>
    </row>
    <row r="276" spans="36:36" ht="23.25" customHeight="1" x14ac:dyDescent="0.25">
      <c r="AJ276"/>
    </row>
    <row r="277" spans="36:36" ht="23.25" customHeight="1" x14ac:dyDescent="0.25">
      <c r="AJ277"/>
    </row>
    <row r="278" spans="36:36" ht="23.25" customHeight="1" x14ac:dyDescent="0.25">
      <c r="AJ278"/>
    </row>
    <row r="279" spans="36:36" ht="23.25" customHeight="1" x14ac:dyDescent="0.25">
      <c r="AJ279"/>
    </row>
    <row r="280" spans="36:36" ht="23.25" customHeight="1" x14ac:dyDescent="0.25">
      <c r="AJ280"/>
    </row>
    <row r="281" spans="36:36" ht="23.25" customHeight="1" x14ac:dyDescent="0.25">
      <c r="AJ281"/>
    </row>
    <row r="282" spans="36:36" ht="23.25" customHeight="1" x14ac:dyDescent="0.25">
      <c r="AJ282"/>
    </row>
    <row r="283" spans="36:36" ht="23.25" customHeight="1" x14ac:dyDescent="0.25">
      <c r="AJ283"/>
    </row>
    <row r="284" spans="36:36" ht="23.25" customHeight="1" x14ac:dyDescent="0.25">
      <c r="AJ284"/>
    </row>
    <row r="285" spans="36:36" ht="23.25" customHeight="1" x14ac:dyDescent="0.25">
      <c r="AJ285"/>
    </row>
    <row r="286" spans="36:36" ht="23.25" customHeight="1" x14ac:dyDescent="0.25">
      <c r="AJ286"/>
    </row>
    <row r="287" spans="36:36" ht="23.25" customHeight="1" x14ac:dyDescent="0.25">
      <c r="AJ287"/>
    </row>
    <row r="288" spans="36:36" ht="23.25" customHeight="1" x14ac:dyDescent="0.25">
      <c r="AJ288"/>
    </row>
    <row r="289" spans="36:36" ht="23.25" customHeight="1" x14ac:dyDescent="0.25">
      <c r="AJ289"/>
    </row>
    <row r="290" spans="36:36" ht="23.25" customHeight="1" x14ac:dyDescent="0.25">
      <c r="AJ290"/>
    </row>
    <row r="291" spans="36:36" ht="23.25" customHeight="1" x14ac:dyDescent="0.25">
      <c r="AJ291"/>
    </row>
    <row r="292" spans="36:36" ht="23.25" customHeight="1" x14ac:dyDescent="0.25">
      <c r="AJ292"/>
    </row>
    <row r="293" spans="36:36" ht="23.25" customHeight="1" x14ac:dyDescent="0.25">
      <c r="AJ293"/>
    </row>
    <row r="294" spans="36:36" ht="23.25" customHeight="1" x14ac:dyDescent="0.25">
      <c r="AJ294"/>
    </row>
    <row r="295" spans="36:36" ht="23.25" customHeight="1" x14ac:dyDescent="0.25">
      <c r="AJ295"/>
    </row>
    <row r="296" spans="36:36" ht="23.25" customHeight="1" x14ac:dyDescent="0.25">
      <c r="AJ296"/>
    </row>
    <row r="297" spans="36:36" ht="23.25" customHeight="1" x14ac:dyDescent="0.25">
      <c r="AJ297"/>
    </row>
    <row r="298" spans="36:36" ht="23.25" customHeight="1" x14ac:dyDescent="0.25">
      <c r="AJ298"/>
    </row>
    <row r="299" spans="36:36" ht="23.25" customHeight="1" x14ac:dyDescent="0.25">
      <c r="AJ299"/>
    </row>
    <row r="300" spans="36:36" ht="23.25" customHeight="1" x14ac:dyDescent="0.25">
      <c r="AJ300"/>
    </row>
    <row r="301" spans="36:36" ht="23.25" customHeight="1" x14ac:dyDescent="0.25">
      <c r="AJ301"/>
    </row>
    <row r="302" spans="36:36" ht="23.25" customHeight="1" x14ac:dyDescent="0.25">
      <c r="AJ302"/>
    </row>
    <row r="303" spans="36:36" ht="23.25" customHeight="1" x14ac:dyDescent="0.25">
      <c r="AJ303"/>
    </row>
    <row r="304" spans="36:36" ht="23.25" customHeight="1" x14ac:dyDescent="0.25">
      <c r="AJ304"/>
    </row>
    <row r="305" spans="36:36" ht="23.25" customHeight="1" x14ac:dyDescent="0.25">
      <c r="AJ305"/>
    </row>
    <row r="306" spans="36:36" ht="23.25" customHeight="1" x14ac:dyDescent="0.25">
      <c r="AJ306"/>
    </row>
    <row r="307" spans="36:36" ht="23.25" customHeight="1" x14ac:dyDescent="0.25">
      <c r="AJ307"/>
    </row>
    <row r="308" spans="36:36" ht="23.25" customHeight="1" x14ac:dyDescent="0.25">
      <c r="AJ308"/>
    </row>
    <row r="309" spans="36:36" ht="23.25" customHeight="1" x14ac:dyDescent="0.25">
      <c r="AJ309"/>
    </row>
    <row r="310" spans="36:36" ht="23.25" customHeight="1" x14ac:dyDescent="0.25">
      <c r="AJ310"/>
    </row>
    <row r="311" spans="36:36" ht="23.25" customHeight="1" x14ac:dyDescent="0.25">
      <c r="AJ311"/>
    </row>
    <row r="312" spans="36:36" ht="23.25" customHeight="1" x14ac:dyDescent="0.25">
      <c r="AJ312"/>
    </row>
    <row r="313" spans="36:36" ht="23.25" customHeight="1" x14ac:dyDescent="0.25">
      <c r="AJ313"/>
    </row>
    <row r="314" spans="36:36" ht="23.25" customHeight="1" x14ac:dyDescent="0.25">
      <c r="AJ314"/>
    </row>
    <row r="315" spans="36:36" ht="23.25" customHeight="1" x14ac:dyDescent="0.25">
      <c r="AJ315"/>
    </row>
    <row r="316" spans="36:36" ht="23.25" customHeight="1" x14ac:dyDescent="0.25">
      <c r="AJ316"/>
    </row>
    <row r="317" spans="36:36" ht="23.25" customHeight="1" x14ac:dyDescent="0.25">
      <c r="AJ317"/>
    </row>
    <row r="318" spans="36:36" ht="23.25" customHeight="1" x14ac:dyDescent="0.25">
      <c r="AJ318"/>
    </row>
    <row r="319" spans="36:36" ht="23.25" customHeight="1" x14ac:dyDescent="0.25">
      <c r="AJ319"/>
    </row>
    <row r="320" spans="36:36" ht="23.25" customHeight="1" x14ac:dyDescent="0.25">
      <c r="AJ320"/>
    </row>
    <row r="321" spans="36:36" ht="23.25" customHeight="1" x14ac:dyDescent="0.25">
      <c r="AJ321"/>
    </row>
    <row r="322" spans="36:36" ht="23.25" customHeight="1" x14ac:dyDescent="0.25">
      <c r="AJ322"/>
    </row>
    <row r="323" spans="36:36" ht="23.25" customHeight="1" x14ac:dyDescent="0.25">
      <c r="AJ323"/>
    </row>
    <row r="324" spans="36:36" ht="23.25" customHeight="1" x14ac:dyDescent="0.25">
      <c r="AJ324"/>
    </row>
    <row r="325" spans="36:36" ht="23.25" customHeight="1" x14ac:dyDescent="0.25">
      <c r="AJ325"/>
    </row>
    <row r="326" spans="36:36" ht="23.25" customHeight="1" x14ac:dyDescent="0.25">
      <c r="AJ326"/>
    </row>
    <row r="327" spans="36:36" ht="23.25" customHeight="1" x14ac:dyDescent="0.25">
      <c r="AJ327"/>
    </row>
    <row r="328" spans="36:36" ht="23.25" customHeight="1" x14ac:dyDescent="0.25">
      <c r="AJ328"/>
    </row>
    <row r="329" spans="36:36" ht="23.25" customHeight="1" x14ac:dyDescent="0.25">
      <c r="AJ329"/>
    </row>
    <row r="330" spans="36:36" ht="23.25" customHeight="1" x14ac:dyDescent="0.25">
      <c r="AJ330"/>
    </row>
    <row r="331" spans="36:36" ht="23.25" customHeight="1" x14ac:dyDescent="0.25">
      <c r="AJ331"/>
    </row>
    <row r="332" spans="36:36" ht="23.25" customHeight="1" x14ac:dyDescent="0.25">
      <c r="AJ332"/>
    </row>
    <row r="333" spans="36:36" ht="23.25" customHeight="1" x14ac:dyDescent="0.25">
      <c r="AJ333"/>
    </row>
    <row r="334" spans="36:36" ht="23.25" customHeight="1" x14ac:dyDescent="0.25">
      <c r="AJ334"/>
    </row>
    <row r="335" spans="36:36" ht="23.25" customHeight="1" x14ac:dyDescent="0.25">
      <c r="AJ335"/>
    </row>
    <row r="336" spans="36:36" ht="23.25" customHeight="1" x14ac:dyDescent="0.25">
      <c r="AJ336"/>
    </row>
    <row r="337" spans="36:36" ht="23.25" customHeight="1" x14ac:dyDescent="0.25">
      <c r="AJ337"/>
    </row>
    <row r="338" spans="36:36" ht="23.25" customHeight="1" x14ac:dyDescent="0.25">
      <c r="AJ338"/>
    </row>
    <row r="339" spans="36:36" ht="23.25" customHeight="1" x14ac:dyDescent="0.25">
      <c r="AJ339"/>
    </row>
    <row r="340" spans="36:36" ht="23.25" customHeight="1" x14ac:dyDescent="0.25">
      <c r="AJ340"/>
    </row>
    <row r="341" spans="36:36" ht="23.25" customHeight="1" x14ac:dyDescent="0.25">
      <c r="AJ341"/>
    </row>
    <row r="342" spans="36:36" ht="23.25" customHeight="1" x14ac:dyDescent="0.25">
      <c r="AJ342"/>
    </row>
    <row r="343" spans="36:36" ht="23.25" customHeight="1" x14ac:dyDescent="0.25">
      <c r="AJ343"/>
    </row>
    <row r="344" spans="36:36" ht="23.25" customHeight="1" x14ac:dyDescent="0.25">
      <c r="AJ344"/>
    </row>
    <row r="345" spans="36:36" ht="23.25" customHeight="1" x14ac:dyDescent="0.25">
      <c r="AJ345"/>
    </row>
    <row r="346" spans="36:36" ht="23.25" customHeight="1" x14ac:dyDescent="0.25">
      <c r="AJ346"/>
    </row>
    <row r="347" spans="36:36" ht="23.25" customHeight="1" x14ac:dyDescent="0.25">
      <c r="AJ347"/>
    </row>
    <row r="348" spans="36:36" ht="23.25" customHeight="1" x14ac:dyDescent="0.25">
      <c r="AJ348"/>
    </row>
    <row r="349" spans="36:36" ht="23.25" customHeight="1" x14ac:dyDescent="0.25">
      <c r="AJ349"/>
    </row>
    <row r="350" spans="36:36" ht="23.25" customHeight="1" x14ac:dyDescent="0.25">
      <c r="AJ350"/>
    </row>
    <row r="351" spans="36:36" ht="23.25" customHeight="1" x14ac:dyDescent="0.25">
      <c r="AJ351"/>
    </row>
    <row r="352" spans="36:36" ht="23.25" customHeight="1" x14ac:dyDescent="0.25">
      <c r="AJ352"/>
    </row>
    <row r="353" spans="36:36" ht="23.25" customHeight="1" x14ac:dyDescent="0.25">
      <c r="AJ353"/>
    </row>
    <row r="354" spans="36:36" ht="23.25" customHeight="1" x14ac:dyDescent="0.25">
      <c r="AJ354"/>
    </row>
    <row r="355" spans="36:36" ht="23.25" customHeight="1" x14ac:dyDescent="0.25">
      <c r="AJ355"/>
    </row>
    <row r="356" spans="36:36" ht="23.25" customHeight="1" x14ac:dyDescent="0.25">
      <c r="AJ356"/>
    </row>
    <row r="357" spans="36:36" ht="23.25" customHeight="1" x14ac:dyDescent="0.25">
      <c r="AJ357"/>
    </row>
    <row r="358" spans="36:36" ht="23.25" customHeight="1" x14ac:dyDescent="0.25">
      <c r="AJ358"/>
    </row>
    <row r="359" spans="36:36" ht="23.25" customHeight="1" x14ac:dyDescent="0.25">
      <c r="AJ359"/>
    </row>
    <row r="360" spans="36:36" ht="23.25" customHeight="1" x14ac:dyDescent="0.25">
      <c r="AJ360"/>
    </row>
    <row r="361" spans="36:36" ht="23.25" customHeight="1" x14ac:dyDescent="0.25">
      <c r="AJ361"/>
    </row>
    <row r="362" spans="36:36" ht="23.25" customHeight="1" x14ac:dyDescent="0.25">
      <c r="AJ362"/>
    </row>
    <row r="363" spans="36:36" ht="23.25" customHeight="1" x14ac:dyDescent="0.25">
      <c r="AJ363"/>
    </row>
    <row r="364" spans="36:36" ht="23.25" customHeight="1" x14ac:dyDescent="0.25">
      <c r="AJ364"/>
    </row>
    <row r="365" spans="36:36" ht="23.25" customHeight="1" x14ac:dyDescent="0.25">
      <c r="AJ365"/>
    </row>
    <row r="366" spans="36:36" ht="23.25" customHeight="1" x14ac:dyDescent="0.25">
      <c r="AJ366"/>
    </row>
    <row r="367" spans="36:36" ht="23.25" customHeight="1" x14ac:dyDescent="0.25">
      <c r="AJ367"/>
    </row>
    <row r="368" spans="36:36" ht="23.25" customHeight="1" x14ac:dyDescent="0.25">
      <c r="AJ368"/>
    </row>
    <row r="369" spans="36:36" ht="23.25" customHeight="1" x14ac:dyDescent="0.25">
      <c r="AJ369"/>
    </row>
    <row r="370" spans="36:36" ht="23.25" customHeight="1" x14ac:dyDescent="0.25">
      <c r="AJ370"/>
    </row>
    <row r="371" spans="36:36" ht="23.25" customHeight="1" x14ac:dyDescent="0.25">
      <c r="AJ371"/>
    </row>
    <row r="372" spans="36:36" ht="23.25" customHeight="1" x14ac:dyDescent="0.25">
      <c r="AJ372"/>
    </row>
    <row r="373" spans="36:36" ht="23.25" customHeight="1" x14ac:dyDescent="0.25">
      <c r="AJ373"/>
    </row>
    <row r="374" spans="36:36" ht="23.25" customHeight="1" x14ac:dyDescent="0.25">
      <c r="AJ374"/>
    </row>
    <row r="375" spans="36:36" ht="23.25" customHeight="1" x14ac:dyDescent="0.25">
      <c r="AJ375"/>
    </row>
    <row r="376" spans="36:36" ht="23.25" customHeight="1" x14ac:dyDescent="0.25">
      <c r="AJ376"/>
    </row>
    <row r="377" spans="36:36" ht="23.25" customHeight="1" x14ac:dyDescent="0.25">
      <c r="AJ377"/>
    </row>
    <row r="378" spans="36:36" ht="23.25" customHeight="1" x14ac:dyDescent="0.25">
      <c r="AJ378"/>
    </row>
    <row r="379" spans="36:36" ht="23.25" customHeight="1" x14ac:dyDescent="0.25">
      <c r="AJ379"/>
    </row>
    <row r="380" spans="36:36" ht="23.25" customHeight="1" x14ac:dyDescent="0.25">
      <c r="AJ380"/>
    </row>
    <row r="381" spans="36:36" ht="23.25" customHeight="1" x14ac:dyDescent="0.25">
      <c r="AJ381"/>
    </row>
    <row r="382" spans="36:36" ht="23.25" customHeight="1" x14ac:dyDescent="0.25">
      <c r="AJ382"/>
    </row>
    <row r="383" spans="36:36" ht="23.25" customHeight="1" x14ac:dyDescent="0.25">
      <c r="AJ383"/>
    </row>
    <row r="384" spans="36:36" ht="23.25" customHeight="1" x14ac:dyDescent="0.25">
      <c r="AJ384"/>
    </row>
    <row r="385" spans="36:36" ht="23.25" customHeight="1" x14ac:dyDescent="0.25">
      <c r="AJ385"/>
    </row>
    <row r="386" spans="36:36" ht="23.25" customHeight="1" x14ac:dyDescent="0.25">
      <c r="AJ386"/>
    </row>
    <row r="387" spans="36:36" ht="23.25" customHeight="1" x14ac:dyDescent="0.25">
      <c r="AJ387"/>
    </row>
    <row r="388" spans="36:36" ht="23.25" customHeight="1" x14ac:dyDescent="0.25">
      <c r="AJ388"/>
    </row>
    <row r="389" spans="36:36" ht="23.25" customHeight="1" x14ac:dyDescent="0.25">
      <c r="AJ389"/>
    </row>
    <row r="390" spans="36:36" ht="23.25" customHeight="1" x14ac:dyDescent="0.25">
      <c r="AJ390"/>
    </row>
    <row r="391" spans="36:36" ht="23.25" customHeight="1" x14ac:dyDescent="0.25">
      <c r="AJ391"/>
    </row>
    <row r="392" spans="36:36" ht="23.25" customHeight="1" x14ac:dyDescent="0.25">
      <c r="AJ392"/>
    </row>
    <row r="393" spans="36:36" ht="23.25" customHeight="1" x14ac:dyDescent="0.25">
      <c r="AJ393"/>
    </row>
    <row r="394" spans="36:36" ht="23.25" customHeight="1" x14ac:dyDescent="0.25">
      <c r="AJ394"/>
    </row>
    <row r="395" spans="36:36" ht="23.25" customHeight="1" x14ac:dyDescent="0.25">
      <c r="AJ395"/>
    </row>
    <row r="396" spans="36:36" ht="23.25" customHeight="1" x14ac:dyDescent="0.25">
      <c r="AJ396"/>
    </row>
    <row r="397" spans="36:36" ht="23.25" customHeight="1" x14ac:dyDescent="0.25">
      <c r="AJ397"/>
    </row>
    <row r="398" spans="36:36" ht="23.25" customHeight="1" x14ac:dyDescent="0.25">
      <c r="AJ398"/>
    </row>
    <row r="399" spans="36:36" ht="23.25" customHeight="1" x14ac:dyDescent="0.25">
      <c r="AJ399"/>
    </row>
    <row r="400" spans="36:36" ht="23.25" customHeight="1" x14ac:dyDescent="0.25">
      <c r="AJ400"/>
    </row>
    <row r="401" spans="36:36" ht="23.25" customHeight="1" x14ac:dyDescent="0.25">
      <c r="AJ401"/>
    </row>
    <row r="402" spans="36:36" ht="23.25" customHeight="1" x14ac:dyDescent="0.25">
      <c r="AJ402"/>
    </row>
    <row r="403" spans="36:36" ht="23.25" customHeight="1" x14ac:dyDescent="0.25">
      <c r="AJ403"/>
    </row>
    <row r="404" spans="36:36" ht="23.25" customHeight="1" x14ac:dyDescent="0.25">
      <c r="AJ404"/>
    </row>
    <row r="405" spans="36:36" ht="23.25" customHeight="1" x14ac:dyDescent="0.25">
      <c r="AJ405"/>
    </row>
    <row r="406" spans="36:36" ht="23.25" customHeight="1" x14ac:dyDescent="0.25">
      <c r="AJ406"/>
    </row>
    <row r="407" spans="36:36" ht="23.25" customHeight="1" x14ac:dyDescent="0.25">
      <c r="AJ407"/>
    </row>
    <row r="408" spans="36:36" ht="23.25" customHeight="1" x14ac:dyDescent="0.25">
      <c r="AJ408"/>
    </row>
    <row r="409" spans="36:36" ht="23.25" customHeight="1" x14ac:dyDescent="0.25">
      <c r="AJ409"/>
    </row>
    <row r="410" spans="36:36" ht="23.25" customHeight="1" x14ac:dyDescent="0.25">
      <c r="AJ410"/>
    </row>
    <row r="411" spans="36:36" ht="23.25" customHeight="1" x14ac:dyDescent="0.25">
      <c r="AJ411"/>
    </row>
    <row r="412" spans="36:36" ht="23.25" customHeight="1" x14ac:dyDescent="0.25">
      <c r="AJ412"/>
    </row>
    <row r="413" spans="36:36" ht="23.25" customHeight="1" x14ac:dyDescent="0.25">
      <c r="AJ413"/>
    </row>
    <row r="414" spans="36:36" ht="23.25" customHeight="1" x14ac:dyDescent="0.25">
      <c r="AJ414"/>
    </row>
    <row r="415" spans="36:36" ht="23.25" customHeight="1" x14ac:dyDescent="0.25">
      <c r="AJ415"/>
    </row>
    <row r="416" spans="36:36" ht="23.25" customHeight="1" x14ac:dyDescent="0.25">
      <c r="AJ416"/>
    </row>
    <row r="417" spans="36:36" ht="23.25" customHeight="1" x14ac:dyDescent="0.25">
      <c r="AJ417"/>
    </row>
    <row r="418" spans="36:36" ht="23.25" customHeight="1" x14ac:dyDescent="0.25">
      <c r="AJ418"/>
    </row>
    <row r="419" spans="36:36" ht="23.25" customHeight="1" x14ac:dyDescent="0.25">
      <c r="AJ419"/>
    </row>
    <row r="420" spans="36:36" ht="23.25" customHeight="1" x14ac:dyDescent="0.25">
      <c r="AJ420"/>
    </row>
    <row r="421" spans="36:36" ht="23.25" customHeight="1" x14ac:dyDescent="0.25">
      <c r="AJ421"/>
    </row>
    <row r="422" spans="36:36" ht="23.25" customHeight="1" x14ac:dyDescent="0.25">
      <c r="AJ422"/>
    </row>
    <row r="423" spans="36:36" ht="23.25" customHeight="1" x14ac:dyDescent="0.25">
      <c r="AJ423"/>
    </row>
    <row r="424" spans="36:36" ht="23.25" customHeight="1" x14ac:dyDescent="0.25">
      <c r="AJ424"/>
    </row>
    <row r="425" spans="36:36" ht="23.25" customHeight="1" x14ac:dyDescent="0.25">
      <c r="AJ425"/>
    </row>
    <row r="426" spans="36:36" ht="23.25" customHeight="1" x14ac:dyDescent="0.25">
      <c r="AJ426"/>
    </row>
    <row r="427" spans="36:36" ht="23.25" customHeight="1" x14ac:dyDescent="0.25">
      <c r="AJ427"/>
    </row>
    <row r="428" spans="36:36" ht="23.25" customHeight="1" x14ac:dyDescent="0.25">
      <c r="AJ428"/>
    </row>
    <row r="429" spans="36:36" ht="23.25" customHeight="1" x14ac:dyDescent="0.25">
      <c r="AJ429"/>
    </row>
    <row r="430" spans="36:36" ht="23.25" customHeight="1" x14ac:dyDescent="0.25">
      <c r="AJ430"/>
    </row>
    <row r="431" spans="36:36" ht="23.25" customHeight="1" x14ac:dyDescent="0.25">
      <c r="AJ431"/>
    </row>
    <row r="432" spans="36:36" ht="23.25" customHeight="1" x14ac:dyDescent="0.25">
      <c r="AJ432"/>
    </row>
    <row r="433" spans="36:36" ht="23.25" customHeight="1" x14ac:dyDescent="0.25">
      <c r="AJ433"/>
    </row>
    <row r="434" spans="36:36" ht="23.25" customHeight="1" x14ac:dyDescent="0.25">
      <c r="AJ434"/>
    </row>
    <row r="435" spans="36:36" ht="23.25" customHeight="1" x14ac:dyDescent="0.25">
      <c r="AJ435"/>
    </row>
    <row r="436" spans="36:36" ht="23.25" customHeight="1" x14ac:dyDescent="0.25">
      <c r="AJ436"/>
    </row>
    <row r="437" spans="36:36" ht="23.25" customHeight="1" x14ac:dyDescent="0.25">
      <c r="AJ437"/>
    </row>
    <row r="438" spans="36:36" ht="23.25" customHeight="1" x14ac:dyDescent="0.25">
      <c r="AJ438"/>
    </row>
    <row r="439" spans="36:36" ht="23.25" customHeight="1" x14ac:dyDescent="0.25">
      <c r="AJ439"/>
    </row>
    <row r="440" spans="36:36" ht="23.25" customHeight="1" x14ac:dyDescent="0.25">
      <c r="AJ440"/>
    </row>
    <row r="441" spans="36:36" ht="23.25" customHeight="1" x14ac:dyDescent="0.25">
      <c r="AJ441"/>
    </row>
    <row r="442" spans="36:36" ht="23.25" customHeight="1" x14ac:dyDescent="0.25">
      <c r="AJ442"/>
    </row>
    <row r="443" spans="36:36" ht="23.25" customHeight="1" x14ac:dyDescent="0.25">
      <c r="AJ443"/>
    </row>
    <row r="444" spans="36:36" ht="23.25" customHeight="1" x14ac:dyDescent="0.25">
      <c r="AJ444"/>
    </row>
    <row r="445" spans="36:36" ht="23.25" customHeight="1" x14ac:dyDescent="0.25">
      <c r="AJ445"/>
    </row>
    <row r="446" spans="36:36" ht="23.25" customHeight="1" x14ac:dyDescent="0.25">
      <c r="AJ446"/>
    </row>
    <row r="447" spans="36:36" ht="23.25" customHeight="1" x14ac:dyDescent="0.25">
      <c r="AJ447"/>
    </row>
    <row r="448" spans="36:36" ht="23.25" customHeight="1" x14ac:dyDescent="0.25">
      <c r="AJ448"/>
    </row>
    <row r="449" spans="36:36" ht="23.25" customHeight="1" x14ac:dyDescent="0.25">
      <c r="AJ449"/>
    </row>
    <row r="450" spans="36:36" ht="23.25" customHeight="1" x14ac:dyDescent="0.25">
      <c r="AJ450"/>
    </row>
    <row r="451" spans="36:36" ht="23.25" customHeight="1" x14ac:dyDescent="0.25">
      <c r="AJ451"/>
    </row>
    <row r="452" spans="36:36" ht="23.25" customHeight="1" x14ac:dyDescent="0.25">
      <c r="AJ452"/>
    </row>
    <row r="453" spans="36:36" ht="23.25" customHeight="1" x14ac:dyDescent="0.25">
      <c r="AJ453"/>
    </row>
    <row r="454" spans="36:36" ht="23.25" customHeight="1" x14ac:dyDescent="0.25">
      <c r="AJ454"/>
    </row>
    <row r="455" spans="36:36" ht="23.25" customHeight="1" x14ac:dyDescent="0.25">
      <c r="AJ455"/>
    </row>
    <row r="456" spans="36:36" ht="23.25" customHeight="1" x14ac:dyDescent="0.25">
      <c r="AJ456"/>
    </row>
    <row r="457" spans="36:36" ht="23.25" customHeight="1" x14ac:dyDescent="0.25">
      <c r="AJ457"/>
    </row>
    <row r="458" spans="36:36" ht="23.25" customHeight="1" x14ac:dyDescent="0.25">
      <c r="AJ458"/>
    </row>
    <row r="459" spans="36:36" ht="23.25" customHeight="1" x14ac:dyDescent="0.25">
      <c r="AJ459"/>
    </row>
    <row r="460" spans="36:36" ht="23.25" customHeight="1" x14ac:dyDescent="0.25">
      <c r="AJ460"/>
    </row>
    <row r="461" spans="36:36" ht="23.25" customHeight="1" x14ac:dyDescent="0.25">
      <c r="AJ461"/>
    </row>
    <row r="462" spans="36:36" ht="23.25" customHeight="1" x14ac:dyDescent="0.25">
      <c r="AJ462"/>
    </row>
    <row r="463" spans="36:36" ht="23.25" customHeight="1" x14ac:dyDescent="0.25">
      <c r="AJ463"/>
    </row>
    <row r="464" spans="36:36" ht="23.25" customHeight="1" x14ac:dyDescent="0.25">
      <c r="AJ464"/>
    </row>
    <row r="465" spans="36:36" ht="23.25" customHeight="1" x14ac:dyDescent="0.25">
      <c r="AJ465"/>
    </row>
    <row r="466" spans="36:36" ht="23.25" customHeight="1" x14ac:dyDescent="0.25">
      <c r="AJ466"/>
    </row>
    <row r="467" spans="36:36" ht="23.25" customHeight="1" x14ac:dyDescent="0.25">
      <c r="AJ467"/>
    </row>
    <row r="468" spans="36:36" ht="23.25" customHeight="1" x14ac:dyDescent="0.25">
      <c r="AJ468"/>
    </row>
    <row r="469" spans="36:36" ht="23.25" customHeight="1" x14ac:dyDescent="0.25">
      <c r="AJ469"/>
    </row>
    <row r="470" spans="36:36" ht="23.25" customHeight="1" x14ac:dyDescent="0.25">
      <c r="AJ470"/>
    </row>
    <row r="471" spans="36:36" ht="23.25" customHeight="1" x14ac:dyDescent="0.25">
      <c r="AJ471"/>
    </row>
    <row r="472" spans="36:36" ht="23.25" customHeight="1" x14ac:dyDescent="0.25">
      <c r="AJ472"/>
    </row>
    <row r="473" spans="36:36" ht="23.25" customHeight="1" x14ac:dyDescent="0.25">
      <c r="AJ473"/>
    </row>
    <row r="474" spans="36:36" ht="23.25" customHeight="1" x14ac:dyDescent="0.25">
      <c r="AJ474"/>
    </row>
    <row r="475" spans="36:36" ht="23.25" customHeight="1" x14ac:dyDescent="0.25">
      <c r="AJ475"/>
    </row>
    <row r="476" spans="36:36" ht="23.25" customHeight="1" x14ac:dyDescent="0.25">
      <c r="AJ476"/>
    </row>
    <row r="477" spans="36:36" ht="23.25" customHeight="1" x14ac:dyDescent="0.25">
      <c r="AJ477"/>
    </row>
    <row r="478" spans="36:36" ht="23.25" customHeight="1" x14ac:dyDescent="0.25">
      <c r="AJ478"/>
    </row>
    <row r="479" spans="36:36" ht="23.25" customHeight="1" x14ac:dyDescent="0.25">
      <c r="AJ479"/>
    </row>
    <row r="480" spans="36:36" ht="23.25" customHeight="1" x14ac:dyDescent="0.25">
      <c r="AJ480"/>
    </row>
    <row r="481" spans="36:36" ht="23.25" customHeight="1" x14ac:dyDescent="0.25">
      <c r="AJ481"/>
    </row>
    <row r="482" spans="36:36" ht="23.25" customHeight="1" x14ac:dyDescent="0.25">
      <c r="AJ482"/>
    </row>
    <row r="483" spans="36:36" ht="23.25" customHeight="1" x14ac:dyDescent="0.25">
      <c r="AJ483"/>
    </row>
    <row r="484" spans="36:36" ht="23.25" customHeight="1" x14ac:dyDescent="0.25">
      <c r="AJ484"/>
    </row>
    <row r="485" spans="36:36" ht="23.25" customHeight="1" x14ac:dyDescent="0.25">
      <c r="AJ485"/>
    </row>
    <row r="486" spans="36:36" ht="23.25" customHeight="1" x14ac:dyDescent="0.25">
      <c r="AJ486"/>
    </row>
    <row r="487" spans="36:36" ht="23.25" customHeight="1" x14ac:dyDescent="0.25">
      <c r="AJ487"/>
    </row>
    <row r="488" spans="36:36" ht="23.25" customHeight="1" x14ac:dyDescent="0.25">
      <c r="AJ488"/>
    </row>
    <row r="489" spans="36:36" ht="23.25" customHeight="1" x14ac:dyDescent="0.25">
      <c r="AJ489"/>
    </row>
    <row r="490" spans="36:36" ht="23.25" customHeight="1" x14ac:dyDescent="0.25">
      <c r="AJ490"/>
    </row>
    <row r="491" spans="36:36" ht="23.25" customHeight="1" x14ac:dyDescent="0.25">
      <c r="AJ491"/>
    </row>
    <row r="492" spans="36:36" ht="23.25" customHeight="1" x14ac:dyDescent="0.25">
      <c r="AJ492"/>
    </row>
    <row r="493" spans="36:36" ht="23.25" customHeight="1" x14ac:dyDescent="0.25">
      <c r="AJ493"/>
    </row>
    <row r="494" spans="36:36" ht="23.25" customHeight="1" x14ac:dyDescent="0.25">
      <c r="AJ494"/>
    </row>
    <row r="495" spans="36:36" ht="23.25" customHeight="1" x14ac:dyDescent="0.25">
      <c r="AJ495"/>
    </row>
    <row r="496" spans="36:36" ht="23.25" customHeight="1" x14ac:dyDescent="0.25">
      <c r="AJ496"/>
    </row>
    <row r="497" spans="36:36" ht="23.25" customHeight="1" x14ac:dyDescent="0.25">
      <c r="AJ497"/>
    </row>
    <row r="498" spans="36:36" ht="23.25" customHeight="1" x14ac:dyDescent="0.25">
      <c r="AJ498"/>
    </row>
    <row r="499" spans="36:36" ht="23.25" customHeight="1" x14ac:dyDescent="0.25">
      <c r="AJ499"/>
    </row>
    <row r="500" spans="36:36" ht="23.25" customHeight="1" x14ac:dyDescent="0.25">
      <c r="AJ500"/>
    </row>
    <row r="501" spans="36:36" ht="23.25" customHeight="1" x14ac:dyDescent="0.25">
      <c r="AJ501"/>
    </row>
    <row r="502" spans="36:36" ht="23.25" customHeight="1" x14ac:dyDescent="0.25">
      <c r="AJ502"/>
    </row>
    <row r="503" spans="36:36" ht="23.25" customHeight="1" x14ac:dyDescent="0.25">
      <c r="AJ503"/>
    </row>
    <row r="504" spans="36:36" ht="23.25" customHeight="1" x14ac:dyDescent="0.25">
      <c r="AJ504"/>
    </row>
    <row r="505" spans="36:36" ht="23.25" customHeight="1" x14ac:dyDescent="0.25">
      <c r="AJ505"/>
    </row>
    <row r="506" spans="36:36" ht="23.25" customHeight="1" x14ac:dyDescent="0.25">
      <c r="AJ506"/>
    </row>
    <row r="507" spans="36:36" ht="23.25" customHeight="1" x14ac:dyDescent="0.25">
      <c r="AJ507"/>
    </row>
    <row r="508" spans="36:36" ht="23.25" customHeight="1" x14ac:dyDescent="0.25">
      <c r="AJ508"/>
    </row>
    <row r="509" spans="36:36" ht="23.25" customHeight="1" x14ac:dyDescent="0.25">
      <c r="AJ509"/>
    </row>
    <row r="510" spans="36:36" ht="23.25" customHeight="1" x14ac:dyDescent="0.25">
      <c r="AJ510"/>
    </row>
    <row r="511" spans="36:36" ht="23.25" customHeight="1" x14ac:dyDescent="0.25">
      <c r="AJ511"/>
    </row>
    <row r="512" spans="36:36" ht="23.25" customHeight="1" x14ac:dyDescent="0.25">
      <c r="AJ512"/>
    </row>
    <row r="513" spans="36:36" ht="23.25" customHeight="1" x14ac:dyDescent="0.25">
      <c r="AJ513"/>
    </row>
    <row r="514" spans="36:36" ht="23.25" customHeight="1" x14ac:dyDescent="0.25">
      <c r="AJ514"/>
    </row>
    <row r="515" spans="36:36" ht="23.25" customHeight="1" x14ac:dyDescent="0.25">
      <c r="AJ515"/>
    </row>
    <row r="516" spans="36:36" ht="23.25" customHeight="1" x14ac:dyDescent="0.25">
      <c r="AJ516"/>
    </row>
    <row r="517" spans="36:36" ht="23.25" customHeight="1" x14ac:dyDescent="0.25">
      <c r="AJ517"/>
    </row>
    <row r="518" spans="36:36" ht="23.25" customHeight="1" x14ac:dyDescent="0.25">
      <c r="AJ518"/>
    </row>
    <row r="519" spans="36:36" ht="23.25" customHeight="1" x14ac:dyDescent="0.25">
      <c r="AJ519"/>
    </row>
    <row r="520" spans="36:36" ht="23.25" customHeight="1" x14ac:dyDescent="0.25">
      <c r="AJ520"/>
    </row>
    <row r="521" spans="36:36" ht="23.25" customHeight="1" x14ac:dyDescent="0.25">
      <c r="AJ521"/>
    </row>
    <row r="522" spans="36:36" ht="23.25" customHeight="1" x14ac:dyDescent="0.25">
      <c r="AJ522"/>
    </row>
    <row r="523" spans="36:36" ht="23.25" customHeight="1" x14ac:dyDescent="0.25">
      <c r="AJ523"/>
    </row>
    <row r="524" spans="36:36" ht="23.25" customHeight="1" x14ac:dyDescent="0.25">
      <c r="AJ524"/>
    </row>
    <row r="525" spans="36:36" ht="23.25" customHeight="1" x14ac:dyDescent="0.25">
      <c r="AJ525"/>
    </row>
    <row r="526" spans="36:36" ht="23.25" customHeight="1" x14ac:dyDescent="0.25">
      <c r="AJ526"/>
    </row>
    <row r="527" spans="36:36" ht="23.25" customHeight="1" x14ac:dyDescent="0.25">
      <c r="AJ527"/>
    </row>
    <row r="528" spans="36:36" ht="23.25" customHeight="1" x14ac:dyDescent="0.25">
      <c r="AJ528"/>
    </row>
    <row r="529" spans="36:36" ht="23.25" customHeight="1" x14ac:dyDescent="0.25">
      <c r="AJ529"/>
    </row>
    <row r="530" spans="36:36" ht="23.25" customHeight="1" x14ac:dyDescent="0.25">
      <c r="AJ530"/>
    </row>
    <row r="531" spans="36:36" ht="23.25" customHeight="1" x14ac:dyDescent="0.25">
      <c r="AJ531"/>
    </row>
    <row r="532" spans="36:36" ht="23.25" customHeight="1" x14ac:dyDescent="0.25">
      <c r="AJ532"/>
    </row>
    <row r="533" spans="36:36" ht="23.25" customHeight="1" x14ac:dyDescent="0.25">
      <c r="AJ533"/>
    </row>
    <row r="534" spans="36:36" ht="23.25" customHeight="1" x14ac:dyDescent="0.25">
      <c r="AJ534"/>
    </row>
    <row r="535" spans="36:36" ht="23.25" customHeight="1" x14ac:dyDescent="0.25">
      <c r="AJ535"/>
    </row>
    <row r="536" spans="36:36" ht="23.25" customHeight="1" x14ac:dyDescent="0.25">
      <c r="AJ536"/>
    </row>
    <row r="537" spans="36:36" ht="23.25" customHeight="1" x14ac:dyDescent="0.25">
      <c r="AJ537"/>
    </row>
    <row r="538" spans="36:36" ht="23.25" customHeight="1" x14ac:dyDescent="0.25">
      <c r="AJ538"/>
    </row>
    <row r="539" spans="36:36" ht="23.25" customHeight="1" x14ac:dyDescent="0.25">
      <c r="AJ539"/>
    </row>
    <row r="540" spans="36:36" ht="23.25" customHeight="1" x14ac:dyDescent="0.25">
      <c r="AJ540"/>
    </row>
    <row r="541" spans="36:36" ht="23.25" customHeight="1" x14ac:dyDescent="0.25">
      <c r="AJ541"/>
    </row>
    <row r="542" spans="36:36" ht="23.25" customHeight="1" x14ac:dyDescent="0.25">
      <c r="AJ542"/>
    </row>
    <row r="543" spans="36:36" ht="23.25" customHeight="1" x14ac:dyDescent="0.25">
      <c r="AJ543"/>
    </row>
    <row r="544" spans="36:36" ht="23.25" customHeight="1" x14ac:dyDescent="0.25">
      <c r="AJ544"/>
    </row>
    <row r="545" spans="36:36" ht="23.25" customHeight="1" x14ac:dyDescent="0.25">
      <c r="AJ545"/>
    </row>
    <row r="546" spans="36:36" ht="23.25" customHeight="1" x14ac:dyDescent="0.25">
      <c r="AJ546"/>
    </row>
    <row r="547" spans="36:36" ht="23.25" customHeight="1" x14ac:dyDescent="0.25">
      <c r="AJ547"/>
    </row>
    <row r="548" spans="36:36" ht="23.25" customHeight="1" x14ac:dyDescent="0.25">
      <c r="AJ548"/>
    </row>
    <row r="549" spans="36:36" ht="23.25" customHeight="1" x14ac:dyDescent="0.25">
      <c r="AJ549"/>
    </row>
    <row r="550" spans="36:36" ht="23.25" customHeight="1" x14ac:dyDescent="0.25">
      <c r="AJ550"/>
    </row>
    <row r="551" spans="36:36" ht="23.25" customHeight="1" x14ac:dyDescent="0.25">
      <c r="AJ551"/>
    </row>
    <row r="552" spans="36:36" ht="23.25" customHeight="1" x14ac:dyDescent="0.25">
      <c r="AJ552"/>
    </row>
    <row r="553" spans="36:36" ht="23.25" customHeight="1" x14ac:dyDescent="0.25">
      <c r="AJ553"/>
    </row>
    <row r="554" spans="36:36" ht="23.25" customHeight="1" x14ac:dyDescent="0.25">
      <c r="AJ554"/>
    </row>
    <row r="555" spans="36:36" ht="23.25" customHeight="1" x14ac:dyDescent="0.25">
      <c r="AJ555"/>
    </row>
    <row r="556" spans="36:36" ht="23.25" customHeight="1" x14ac:dyDescent="0.25">
      <c r="AJ556"/>
    </row>
    <row r="557" spans="36:36" ht="23.25" customHeight="1" x14ac:dyDescent="0.25">
      <c r="AJ557"/>
    </row>
    <row r="558" spans="36:36" ht="23.25" customHeight="1" x14ac:dyDescent="0.25">
      <c r="AJ558"/>
    </row>
    <row r="559" spans="36:36" ht="23.25" customHeight="1" x14ac:dyDescent="0.25">
      <c r="AJ559"/>
    </row>
    <row r="560" spans="36:36" ht="23.25" customHeight="1" x14ac:dyDescent="0.25">
      <c r="AJ560"/>
    </row>
    <row r="561" spans="36:36" ht="23.25" customHeight="1" x14ac:dyDescent="0.25">
      <c r="AJ561"/>
    </row>
    <row r="562" spans="36:36" ht="23.25" customHeight="1" x14ac:dyDescent="0.25">
      <c r="AJ562"/>
    </row>
    <row r="563" spans="36:36" ht="23.25" customHeight="1" x14ac:dyDescent="0.25">
      <c r="AJ563"/>
    </row>
    <row r="564" spans="36:36" ht="23.25" customHeight="1" x14ac:dyDescent="0.25">
      <c r="AJ564"/>
    </row>
    <row r="565" spans="36:36" ht="23.25" customHeight="1" x14ac:dyDescent="0.25">
      <c r="AJ565"/>
    </row>
    <row r="566" spans="36:36" ht="23.25" customHeight="1" x14ac:dyDescent="0.25">
      <c r="AJ566"/>
    </row>
    <row r="567" spans="36:36" ht="23.25" customHeight="1" x14ac:dyDescent="0.25">
      <c r="AJ567"/>
    </row>
    <row r="568" spans="36:36" ht="23.25" customHeight="1" x14ac:dyDescent="0.25">
      <c r="AJ568"/>
    </row>
    <row r="569" spans="36:36" ht="23.25" customHeight="1" x14ac:dyDescent="0.25">
      <c r="AJ569"/>
    </row>
    <row r="570" spans="36:36" ht="23.25" customHeight="1" x14ac:dyDescent="0.25">
      <c r="AJ570"/>
    </row>
    <row r="571" spans="36:36" ht="23.25" customHeight="1" x14ac:dyDescent="0.25">
      <c r="AJ571"/>
    </row>
    <row r="572" spans="36:36" ht="23.25" customHeight="1" x14ac:dyDescent="0.25">
      <c r="AJ572"/>
    </row>
    <row r="573" spans="36:36" ht="23.25" customHeight="1" x14ac:dyDescent="0.25">
      <c r="AJ573"/>
    </row>
    <row r="574" spans="36:36" ht="23.25" customHeight="1" x14ac:dyDescent="0.25">
      <c r="AJ574"/>
    </row>
    <row r="575" spans="36:36" ht="23.25" customHeight="1" x14ac:dyDescent="0.25">
      <c r="AJ575"/>
    </row>
    <row r="576" spans="36:36" ht="23.25" customHeight="1" x14ac:dyDescent="0.25">
      <c r="AJ576"/>
    </row>
    <row r="577" spans="36:36" ht="23.25" customHeight="1" x14ac:dyDescent="0.25">
      <c r="AJ577"/>
    </row>
    <row r="578" spans="36:36" ht="23.25" customHeight="1" x14ac:dyDescent="0.25">
      <c r="AJ578"/>
    </row>
    <row r="579" spans="36:36" ht="23.25" customHeight="1" x14ac:dyDescent="0.25">
      <c r="AJ579"/>
    </row>
    <row r="580" spans="36:36" ht="23.25" customHeight="1" x14ac:dyDescent="0.25">
      <c r="AJ580"/>
    </row>
    <row r="581" spans="36:36" ht="23.25" customHeight="1" x14ac:dyDescent="0.25">
      <c r="AJ581"/>
    </row>
    <row r="582" spans="36:36" ht="23.25" customHeight="1" x14ac:dyDescent="0.25">
      <c r="AJ582"/>
    </row>
    <row r="583" spans="36:36" ht="23.25" customHeight="1" x14ac:dyDescent="0.25">
      <c r="AJ583"/>
    </row>
    <row r="584" spans="36:36" ht="23.25" customHeight="1" x14ac:dyDescent="0.25">
      <c r="AJ584"/>
    </row>
    <row r="585" spans="36:36" ht="23.25" customHeight="1" x14ac:dyDescent="0.25">
      <c r="AJ585"/>
    </row>
    <row r="586" spans="36:36" ht="23.25" customHeight="1" x14ac:dyDescent="0.25">
      <c r="AJ586"/>
    </row>
    <row r="587" spans="36:36" ht="23.25" customHeight="1" x14ac:dyDescent="0.25">
      <c r="AJ587"/>
    </row>
    <row r="588" spans="36:36" ht="23.25" customHeight="1" x14ac:dyDescent="0.25">
      <c r="AJ588"/>
    </row>
    <row r="589" spans="36:36" ht="23.25" customHeight="1" x14ac:dyDescent="0.25">
      <c r="AJ589"/>
    </row>
    <row r="590" spans="36:36" ht="23.25" customHeight="1" x14ac:dyDescent="0.25">
      <c r="AJ590"/>
    </row>
    <row r="591" spans="36:36" ht="23.25" customHeight="1" x14ac:dyDescent="0.25">
      <c r="AJ591"/>
    </row>
    <row r="592" spans="36:36" ht="23.25" customHeight="1" x14ac:dyDescent="0.25">
      <c r="AJ592"/>
    </row>
    <row r="593" spans="36:36" ht="23.25" customHeight="1" x14ac:dyDescent="0.25">
      <c r="AJ593"/>
    </row>
    <row r="594" spans="36:36" ht="23.25" customHeight="1" x14ac:dyDescent="0.25">
      <c r="AJ594"/>
    </row>
    <row r="595" spans="36:36" ht="23.25" customHeight="1" x14ac:dyDescent="0.25">
      <c r="AJ595"/>
    </row>
    <row r="596" spans="36:36" ht="23.25" customHeight="1" x14ac:dyDescent="0.25">
      <c r="AJ596"/>
    </row>
    <row r="597" spans="36:36" ht="23.25" customHeight="1" x14ac:dyDescent="0.25">
      <c r="AJ597"/>
    </row>
    <row r="598" spans="36:36" ht="23.25" customHeight="1" x14ac:dyDescent="0.25">
      <c r="AJ598"/>
    </row>
    <row r="599" spans="36:36" ht="23.25" customHeight="1" x14ac:dyDescent="0.25">
      <c r="AJ599"/>
    </row>
    <row r="600" spans="36:36" ht="23.25" customHeight="1" x14ac:dyDescent="0.25">
      <c r="AJ600"/>
    </row>
    <row r="601" spans="36:36" ht="23.25" customHeight="1" x14ac:dyDescent="0.25">
      <c r="AJ601"/>
    </row>
    <row r="602" spans="36:36" ht="23.25" customHeight="1" x14ac:dyDescent="0.25">
      <c r="AJ602"/>
    </row>
    <row r="603" spans="36:36" ht="23.25" customHeight="1" x14ac:dyDescent="0.25">
      <c r="AJ603"/>
    </row>
    <row r="604" spans="36:36" ht="23.25" customHeight="1" x14ac:dyDescent="0.25">
      <c r="AJ604"/>
    </row>
    <row r="605" spans="36:36" ht="23.25" customHeight="1" x14ac:dyDescent="0.25">
      <c r="AJ605"/>
    </row>
    <row r="606" spans="36:36" ht="23.25" customHeight="1" x14ac:dyDescent="0.25">
      <c r="AJ606"/>
    </row>
    <row r="607" spans="36:36" ht="23.25" customHeight="1" x14ac:dyDescent="0.25">
      <c r="AJ607"/>
    </row>
    <row r="608" spans="36:36" ht="23.25" customHeight="1" x14ac:dyDescent="0.25">
      <c r="AJ608"/>
    </row>
    <row r="609" spans="36:36" ht="23.25" customHeight="1" x14ac:dyDescent="0.25">
      <c r="AJ609"/>
    </row>
    <row r="610" spans="36:36" ht="23.25" customHeight="1" x14ac:dyDescent="0.25">
      <c r="AJ610"/>
    </row>
    <row r="611" spans="36:36" ht="23.25" customHeight="1" x14ac:dyDescent="0.25">
      <c r="AJ611"/>
    </row>
    <row r="612" spans="36:36" ht="23.25" customHeight="1" x14ac:dyDescent="0.25">
      <c r="AJ612"/>
    </row>
    <row r="613" spans="36:36" ht="23.25" customHeight="1" x14ac:dyDescent="0.25">
      <c r="AJ613"/>
    </row>
    <row r="614" spans="36:36" ht="23.25" customHeight="1" x14ac:dyDescent="0.25">
      <c r="AJ614"/>
    </row>
    <row r="615" spans="36:36" ht="23.25" customHeight="1" x14ac:dyDescent="0.25">
      <c r="AJ615"/>
    </row>
    <row r="616" spans="36:36" ht="23.25" customHeight="1" x14ac:dyDescent="0.25">
      <c r="AJ616"/>
    </row>
    <row r="617" spans="36:36" ht="23.25" customHeight="1" x14ac:dyDescent="0.25">
      <c r="AJ617"/>
    </row>
    <row r="618" spans="36:36" ht="23.25" customHeight="1" x14ac:dyDescent="0.25">
      <c r="AJ618"/>
    </row>
    <row r="619" spans="36:36" ht="23.25" customHeight="1" x14ac:dyDescent="0.25">
      <c r="AJ619"/>
    </row>
    <row r="620" spans="36:36" ht="23.25" customHeight="1" x14ac:dyDescent="0.25">
      <c r="AJ620"/>
    </row>
    <row r="621" spans="36:36" ht="23.25" customHeight="1" x14ac:dyDescent="0.25">
      <c r="AJ621"/>
    </row>
    <row r="622" spans="36:36" ht="23.25" customHeight="1" x14ac:dyDescent="0.25">
      <c r="AJ622"/>
    </row>
    <row r="623" spans="36:36" ht="23.25" customHeight="1" x14ac:dyDescent="0.25">
      <c r="AJ623"/>
    </row>
    <row r="624" spans="36:36" ht="23.25" customHeight="1" x14ac:dyDescent="0.25">
      <c r="AJ624"/>
    </row>
    <row r="625" spans="36:36" ht="23.25" customHeight="1" x14ac:dyDescent="0.25">
      <c r="AJ625"/>
    </row>
    <row r="626" spans="36:36" ht="23.25" customHeight="1" x14ac:dyDescent="0.25">
      <c r="AJ626"/>
    </row>
    <row r="627" spans="36:36" ht="23.25" customHeight="1" x14ac:dyDescent="0.25">
      <c r="AJ627"/>
    </row>
    <row r="628" spans="36:36" ht="23.25" customHeight="1" x14ac:dyDescent="0.25">
      <c r="AJ628"/>
    </row>
    <row r="629" spans="36:36" ht="23.25" customHeight="1" x14ac:dyDescent="0.25">
      <c r="AJ629"/>
    </row>
    <row r="630" spans="36:36" ht="23.25" customHeight="1" x14ac:dyDescent="0.25">
      <c r="AJ630"/>
    </row>
    <row r="631" spans="36:36" ht="23.25" customHeight="1" x14ac:dyDescent="0.25">
      <c r="AJ631"/>
    </row>
    <row r="632" spans="36:36" ht="23.25" customHeight="1" x14ac:dyDescent="0.25">
      <c r="AJ632"/>
    </row>
    <row r="633" spans="36:36" ht="23.25" customHeight="1" x14ac:dyDescent="0.25">
      <c r="AJ633"/>
    </row>
    <row r="634" spans="36:36" ht="23.25" customHeight="1" x14ac:dyDescent="0.25">
      <c r="AJ634"/>
    </row>
    <row r="635" spans="36:36" ht="23.25" customHeight="1" x14ac:dyDescent="0.25">
      <c r="AJ635"/>
    </row>
    <row r="636" spans="36:36" ht="23.25" customHeight="1" x14ac:dyDescent="0.25">
      <c r="AJ636"/>
    </row>
    <row r="637" spans="36:36" ht="23.25" customHeight="1" x14ac:dyDescent="0.25">
      <c r="AJ637"/>
    </row>
    <row r="638" spans="36:36" ht="23.25" customHeight="1" x14ac:dyDescent="0.25">
      <c r="AJ638"/>
    </row>
    <row r="639" spans="36:36" ht="23.25" customHeight="1" x14ac:dyDescent="0.25">
      <c r="AJ639"/>
    </row>
    <row r="640" spans="36:36" ht="23.25" customHeight="1" x14ac:dyDescent="0.25">
      <c r="AJ640"/>
    </row>
    <row r="641" spans="36:36" ht="23.25" customHeight="1" x14ac:dyDescent="0.25">
      <c r="AJ641"/>
    </row>
    <row r="642" spans="36:36" ht="23.25" customHeight="1" x14ac:dyDescent="0.25">
      <c r="AJ642"/>
    </row>
    <row r="643" spans="36:36" ht="23.25" customHeight="1" x14ac:dyDescent="0.25">
      <c r="AJ643"/>
    </row>
    <row r="644" spans="36:36" ht="23.25" customHeight="1" x14ac:dyDescent="0.25">
      <c r="AJ644"/>
    </row>
    <row r="645" spans="36:36" ht="23.25" customHeight="1" x14ac:dyDescent="0.25">
      <c r="AJ645"/>
    </row>
    <row r="646" spans="36:36" ht="23.25" customHeight="1" x14ac:dyDescent="0.25">
      <c r="AJ646"/>
    </row>
    <row r="647" spans="36:36" ht="23.25" customHeight="1" x14ac:dyDescent="0.25">
      <c r="AJ647"/>
    </row>
    <row r="648" spans="36:36" ht="23.25" customHeight="1" x14ac:dyDescent="0.25">
      <c r="AJ648"/>
    </row>
    <row r="649" spans="36:36" ht="23.25" customHeight="1" x14ac:dyDescent="0.25">
      <c r="AJ649"/>
    </row>
    <row r="650" spans="36:36" ht="23.25" customHeight="1" x14ac:dyDescent="0.25">
      <c r="AJ650"/>
    </row>
    <row r="651" spans="36:36" ht="23.25" customHeight="1" x14ac:dyDescent="0.25">
      <c r="AJ651"/>
    </row>
    <row r="652" spans="36:36" ht="23.25" customHeight="1" x14ac:dyDescent="0.25">
      <c r="AJ652"/>
    </row>
    <row r="653" spans="36:36" ht="23.25" customHeight="1" x14ac:dyDescent="0.25">
      <c r="AJ653"/>
    </row>
    <row r="654" spans="36:36" ht="23.25" customHeight="1" x14ac:dyDescent="0.25">
      <c r="AJ654"/>
    </row>
    <row r="655" spans="36:36" ht="23.25" customHeight="1" x14ac:dyDescent="0.25">
      <c r="AJ655"/>
    </row>
    <row r="656" spans="36:36" ht="23.25" customHeight="1" x14ac:dyDescent="0.25">
      <c r="AJ656"/>
    </row>
    <row r="657" spans="36:36" ht="23.25" customHeight="1" x14ac:dyDescent="0.25">
      <c r="AJ657"/>
    </row>
    <row r="658" spans="36:36" ht="23.25" customHeight="1" x14ac:dyDescent="0.25">
      <c r="AJ658"/>
    </row>
    <row r="659" spans="36:36" ht="23.25" customHeight="1" x14ac:dyDescent="0.25">
      <c r="AJ659"/>
    </row>
    <row r="660" spans="36:36" ht="23.25" customHeight="1" x14ac:dyDescent="0.25">
      <c r="AJ660"/>
    </row>
    <row r="661" spans="36:36" ht="23.25" customHeight="1" x14ac:dyDescent="0.25">
      <c r="AJ661"/>
    </row>
    <row r="662" spans="36:36" ht="23.25" customHeight="1" x14ac:dyDescent="0.25">
      <c r="AJ662"/>
    </row>
    <row r="663" spans="36:36" ht="23.25" customHeight="1" x14ac:dyDescent="0.25">
      <c r="AJ663"/>
    </row>
    <row r="664" spans="36:36" ht="23.25" customHeight="1" x14ac:dyDescent="0.25">
      <c r="AJ664"/>
    </row>
    <row r="665" spans="36:36" ht="23.25" customHeight="1" x14ac:dyDescent="0.25">
      <c r="AJ665"/>
    </row>
    <row r="666" spans="36:36" ht="23.25" customHeight="1" x14ac:dyDescent="0.25">
      <c r="AJ666"/>
    </row>
    <row r="667" spans="36:36" ht="23.25" customHeight="1" x14ac:dyDescent="0.25">
      <c r="AJ667"/>
    </row>
    <row r="668" spans="36:36" ht="23.25" customHeight="1" x14ac:dyDescent="0.25">
      <c r="AJ668"/>
    </row>
    <row r="669" spans="36:36" ht="23.25" customHeight="1" x14ac:dyDescent="0.25">
      <c r="AJ669"/>
    </row>
    <row r="670" spans="36:36" ht="23.25" customHeight="1" x14ac:dyDescent="0.25">
      <c r="AJ670"/>
    </row>
    <row r="671" spans="36:36" ht="23.25" customHeight="1" x14ac:dyDescent="0.25">
      <c r="AJ671"/>
    </row>
    <row r="672" spans="36:36" ht="23.25" customHeight="1" x14ac:dyDescent="0.25">
      <c r="AJ672"/>
    </row>
    <row r="673" spans="36:36" ht="23.25" customHeight="1" x14ac:dyDescent="0.25">
      <c r="AJ673"/>
    </row>
    <row r="674" spans="36:36" ht="23.25" customHeight="1" x14ac:dyDescent="0.25">
      <c r="AJ674"/>
    </row>
    <row r="675" spans="36:36" ht="23.25" customHeight="1" x14ac:dyDescent="0.25">
      <c r="AJ675"/>
    </row>
    <row r="676" spans="36:36" ht="23.25" customHeight="1" x14ac:dyDescent="0.25">
      <c r="AJ676"/>
    </row>
    <row r="677" spans="36:36" ht="23.25" customHeight="1" x14ac:dyDescent="0.25">
      <c r="AJ677"/>
    </row>
    <row r="678" spans="36:36" ht="23.25" customHeight="1" x14ac:dyDescent="0.25">
      <c r="AJ678"/>
    </row>
    <row r="679" spans="36:36" ht="23.25" customHeight="1" x14ac:dyDescent="0.25">
      <c r="AJ679"/>
    </row>
    <row r="680" spans="36:36" ht="23.25" customHeight="1" x14ac:dyDescent="0.25">
      <c r="AJ680"/>
    </row>
    <row r="681" spans="36:36" ht="23.25" customHeight="1" x14ac:dyDescent="0.25">
      <c r="AJ681"/>
    </row>
    <row r="682" spans="36:36" ht="23.25" customHeight="1" x14ac:dyDescent="0.25">
      <c r="AJ682"/>
    </row>
    <row r="683" spans="36:36" ht="23.25" customHeight="1" x14ac:dyDescent="0.25">
      <c r="AJ683"/>
    </row>
    <row r="684" spans="36:36" ht="23.25" customHeight="1" x14ac:dyDescent="0.25">
      <c r="AJ684"/>
    </row>
    <row r="685" spans="36:36" ht="23.25" customHeight="1" x14ac:dyDescent="0.25">
      <c r="AJ685"/>
    </row>
    <row r="686" spans="36:36" ht="23.25" customHeight="1" x14ac:dyDescent="0.25">
      <c r="AJ686"/>
    </row>
    <row r="687" spans="36:36" ht="23.25" customHeight="1" x14ac:dyDescent="0.25">
      <c r="AJ687"/>
    </row>
    <row r="688" spans="36:36" ht="23.25" customHeight="1" x14ac:dyDescent="0.25">
      <c r="AJ688"/>
    </row>
    <row r="689" spans="36:36" ht="23.25" customHeight="1" x14ac:dyDescent="0.25">
      <c r="AJ689"/>
    </row>
    <row r="690" spans="36:36" ht="23.25" customHeight="1" x14ac:dyDescent="0.25">
      <c r="AJ690"/>
    </row>
    <row r="691" spans="36:36" ht="23.25" customHeight="1" x14ac:dyDescent="0.25">
      <c r="AJ691"/>
    </row>
    <row r="692" spans="36:36" ht="23.25" customHeight="1" x14ac:dyDescent="0.25">
      <c r="AJ692"/>
    </row>
    <row r="693" spans="36:36" ht="23.25" customHeight="1" x14ac:dyDescent="0.25">
      <c r="AJ693"/>
    </row>
    <row r="694" spans="36:36" ht="23.25" customHeight="1" x14ac:dyDescent="0.25">
      <c r="AJ694"/>
    </row>
    <row r="695" spans="36:36" ht="23.25" customHeight="1" x14ac:dyDescent="0.25">
      <c r="AJ695"/>
    </row>
    <row r="696" spans="36:36" ht="23.25" customHeight="1" x14ac:dyDescent="0.25">
      <c r="AJ696"/>
    </row>
    <row r="697" spans="36:36" ht="23.25" customHeight="1" x14ac:dyDescent="0.25">
      <c r="AJ697"/>
    </row>
    <row r="698" spans="36:36" ht="23.25" customHeight="1" x14ac:dyDescent="0.25">
      <c r="AJ698"/>
    </row>
    <row r="699" spans="36:36" ht="23.25" customHeight="1" x14ac:dyDescent="0.25">
      <c r="AJ699"/>
    </row>
    <row r="700" spans="36:36" ht="23.25" customHeight="1" x14ac:dyDescent="0.25">
      <c r="AJ700"/>
    </row>
    <row r="701" spans="36:36" ht="23.25" customHeight="1" x14ac:dyDescent="0.25">
      <c r="AJ701"/>
    </row>
    <row r="702" spans="36:36" ht="23.25" customHeight="1" x14ac:dyDescent="0.25">
      <c r="AJ702"/>
    </row>
    <row r="703" spans="36:36" ht="23.25" customHeight="1" x14ac:dyDescent="0.25">
      <c r="AJ703"/>
    </row>
    <row r="704" spans="36:36" ht="23.25" customHeight="1" x14ac:dyDescent="0.25">
      <c r="AJ704"/>
    </row>
    <row r="705" spans="36:36" ht="23.25" customHeight="1" x14ac:dyDescent="0.25">
      <c r="AJ705"/>
    </row>
    <row r="706" spans="36:36" ht="23.25" customHeight="1" x14ac:dyDescent="0.25">
      <c r="AJ706"/>
    </row>
    <row r="707" spans="36:36" ht="23.25" customHeight="1" x14ac:dyDescent="0.25">
      <c r="AJ707"/>
    </row>
    <row r="708" spans="36:36" ht="23.25" customHeight="1" x14ac:dyDescent="0.25">
      <c r="AJ708"/>
    </row>
    <row r="709" spans="36:36" ht="23.25" customHeight="1" x14ac:dyDescent="0.25">
      <c r="AJ709"/>
    </row>
    <row r="710" spans="36:36" ht="23.25" customHeight="1" x14ac:dyDescent="0.25">
      <c r="AJ710"/>
    </row>
    <row r="711" spans="36:36" ht="23.25" customHeight="1" x14ac:dyDescent="0.25">
      <c r="AJ711"/>
    </row>
    <row r="712" spans="36:36" ht="23.25" customHeight="1" x14ac:dyDescent="0.25">
      <c r="AJ712"/>
    </row>
    <row r="713" spans="36:36" ht="23.25" customHeight="1" x14ac:dyDescent="0.25">
      <c r="AJ713"/>
    </row>
    <row r="714" spans="36:36" ht="23.25" customHeight="1" x14ac:dyDescent="0.25">
      <c r="AJ714"/>
    </row>
    <row r="715" spans="36:36" ht="23.25" customHeight="1" x14ac:dyDescent="0.25">
      <c r="AJ715"/>
    </row>
    <row r="716" spans="36:36" ht="23.25" customHeight="1" x14ac:dyDescent="0.25">
      <c r="AJ716"/>
    </row>
    <row r="717" spans="36:36" ht="23.25" customHeight="1" x14ac:dyDescent="0.25">
      <c r="AJ717"/>
    </row>
    <row r="718" spans="36:36" ht="23.25" customHeight="1" x14ac:dyDescent="0.25">
      <c r="AJ718"/>
    </row>
    <row r="719" spans="36:36" ht="23.25" customHeight="1" x14ac:dyDescent="0.25">
      <c r="AJ719"/>
    </row>
    <row r="720" spans="36:36" ht="23.25" customHeight="1" x14ac:dyDescent="0.25">
      <c r="AJ720"/>
    </row>
    <row r="721" spans="36:36" ht="23.25" customHeight="1" x14ac:dyDescent="0.25">
      <c r="AJ721"/>
    </row>
    <row r="722" spans="36:36" ht="23.25" customHeight="1" x14ac:dyDescent="0.25">
      <c r="AJ722"/>
    </row>
    <row r="723" spans="36:36" ht="23.25" customHeight="1" x14ac:dyDescent="0.25">
      <c r="AJ723"/>
    </row>
    <row r="724" spans="36:36" ht="23.25" customHeight="1" x14ac:dyDescent="0.25">
      <c r="AJ724"/>
    </row>
    <row r="725" spans="36:36" ht="23.25" customHeight="1" x14ac:dyDescent="0.25">
      <c r="AJ725"/>
    </row>
    <row r="726" spans="36:36" ht="23.25" customHeight="1" x14ac:dyDescent="0.25">
      <c r="AJ726"/>
    </row>
    <row r="727" spans="36:36" ht="23.25" customHeight="1" x14ac:dyDescent="0.25">
      <c r="AJ727"/>
    </row>
    <row r="728" spans="36:36" ht="23.25" customHeight="1" x14ac:dyDescent="0.25">
      <c r="AJ728"/>
    </row>
    <row r="729" spans="36:36" ht="23.25" customHeight="1" x14ac:dyDescent="0.25">
      <c r="AJ729"/>
    </row>
    <row r="730" spans="36:36" ht="23.25" customHeight="1" x14ac:dyDescent="0.25">
      <c r="AJ730"/>
    </row>
    <row r="731" spans="36:36" ht="23.25" customHeight="1" x14ac:dyDescent="0.25">
      <c r="AJ731"/>
    </row>
    <row r="732" spans="36:36" ht="23.25" customHeight="1" x14ac:dyDescent="0.25">
      <c r="AJ732"/>
    </row>
    <row r="733" spans="36:36" ht="23.25" customHeight="1" x14ac:dyDescent="0.25">
      <c r="AJ733"/>
    </row>
    <row r="734" spans="36:36" ht="23.25" customHeight="1" x14ac:dyDescent="0.25">
      <c r="AJ734"/>
    </row>
    <row r="735" spans="36:36" ht="23.25" customHeight="1" x14ac:dyDescent="0.25">
      <c r="AJ735"/>
    </row>
    <row r="736" spans="36:36" ht="23.25" customHeight="1" x14ac:dyDescent="0.25">
      <c r="AJ736"/>
    </row>
    <row r="737" spans="36:36" ht="23.25" customHeight="1" x14ac:dyDescent="0.25">
      <c r="AJ737"/>
    </row>
    <row r="738" spans="36:36" ht="23.25" customHeight="1" x14ac:dyDescent="0.25">
      <c r="AJ738"/>
    </row>
    <row r="739" spans="36:36" ht="23.25" customHeight="1" x14ac:dyDescent="0.25">
      <c r="AJ739"/>
    </row>
    <row r="740" spans="36:36" ht="23.25" customHeight="1" x14ac:dyDescent="0.25">
      <c r="AJ740"/>
    </row>
    <row r="741" spans="36:36" ht="23.25" customHeight="1" x14ac:dyDescent="0.25">
      <c r="AJ741"/>
    </row>
    <row r="742" spans="36:36" ht="23.25" customHeight="1" x14ac:dyDescent="0.25">
      <c r="AJ742"/>
    </row>
    <row r="743" spans="36:36" ht="23.25" customHeight="1" x14ac:dyDescent="0.25">
      <c r="AJ743"/>
    </row>
    <row r="744" spans="36:36" ht="23.25" customHeight="1" x14ac:dyDescent="0.25">
      <c r="AJ744"/>
    </row>
    <row r="745" spans="36:36" ht="23.25" customHeight="1" x14ac:dyDescent="0.25">
      <c r="AJ745"/>
    </row>
    <row r="746" spans="36:36" ht="23.25" customHeight="1" x14ac:dyDescent="0.25">
      <c r="AJ746"/>
    </row>
    <row r="747" spans="36:36" ht="23.25" customHeight="1" x14ac:dyDescent="0.25">
      <c r="AJ747"/>
    </row>
    <row r="748" spans="36:36" ht="23.25" customHeight="1" x14ac:dyDescent="0.25">
      <c r="AJ748"/>
    </row>
    <row r="749" spans="36:36" ht="23.25" customHeight="1" x14ac:dyDescent="0.25">
      <c r="AJ749"/>
    </row>
    <row r="750" spans="36:36" ht="23.25" customHeight="1" x14ac:dyDescent="0.25">
      <c r="AJ750"/>
    </row>
    <row r="751" spans="36:36" ht="23.25" customHeight="1" x14ac:dyDescent="0.25">
      <c r="AJ751"/>
    </row>
    <row r="752" spans="36:36" ht="23.25" customHeight="1" x14ac:dyDescent="0.25">
      <c r="AJ752"/>
    </row>
    <row r="753" spans="36:36" ht="23.25" customHeight="1" x14ac:dyDescent="0.25">
      <c r="AJ753"/>
    </row>
    <row r="754" spans="36:36" ht="23.25" customHeight="1" x14ac:dyDescent="0.25">
      <c r="AJ754"/>
    </row>
    <row r="755" spans="36:36" ht="23.25" customHeight="1" x14ac:dyDescent="0.25">
      <c r="AJ755"/>
    </row>
    <row r="756" spans="36:36" ht="23.25" customHeight="1" x14ac:dyDescent="0.25">
      <c r="AJ756"/>
    </row>
    <row r="757" spans="36:36" ht="23.25" customHeight="1" x14ac:dyDescent="0.25">
      <c r="AJ757"/>
    </row>
    <row r="758" spans="36:36" ht="23.25" customHeight="1" x14ac:dyDescent="0.25">
      <c r="AJ758"/>
    </row>
    <row r="759" spans="36:36" ht="23.25" customHeight="1" x14ac:dyDescent="0.25">
      <c r="AJ759"/>
    </row>
    <row r="760" spans="36:36" ht="23.25" customHeight="1" x14ac:dyDescent="0.25">
      <c r="AJ760"/>
    </row>
    <row r="761" spans="36:36" ht="23.25" customHeight="1" x14ac:dyDescent="0.25">
      <c r="AJ761"/>
    </row>
    <row r="762" spans="36:36" ht="23.25" customHeight="1" x14ac:dyDescent="0.25">
      <c r="AJ762"/>
    </row>
    <row r="763" spans="36:36" ht="23.25" customHeight="1" x14ac:dyDescent="0.25">
      <c r="AJ763"/>
    </row>
    <row r="764" spans="36:36" ht="23.25" customHeight="1" x14ac:dyDescent="0.25">
      <c r="AJ764"/>
    </row>
    <row r="765" spans="36:36" ht="23.25" customHeight="1" x14ac:dyDescent="0.25">
      <c r="AJ765"/>
    </row>
    <row r="766" spans="36:36" ht="23.25" customHeight="1" x14ac:dyDescent="0.25">
      <c r="AJ766"/>
    </row>
    <row r="767" spans="36:36" ht="23.25" customHeight="1" x14ac:dyDescent="0.25">
      <c r="AJ767"/>
    </row>
    <row r="768" spans="36:36" ht="23.25" customHeight="1" x14ac:dyDescent="0.25">
      <c r="AJ768"/>
    </row>
    <row r="769" spans="36:36" ht="23.25" customHeight="1" x14ac:dyDescent="0.25">
      <c r="AJ769"/>
    </row>
    <row r="770" spans="36:36" ht="23.25" customHeight="1" x14ac:dyDescent="0.25">
      <c r="AJ770"/>
    </row>
    <row r="771" spans="36:36" ht="23.25" customHeight="1" x14ac:dyDescent="0.25">
      <c r="AJ771"/>
    </row>
    <row r="772" spans="36:36" ht="23.25" customHeight="1" x14ac:dyDescent="0.25">
      <c r="AJ772"/>
    </row>
    <row r="773" spans="36:36" ht="23.25" customHeight="1" x14ac:dyDescent="0.25">
      <c r="AJ773"/>
    </row>
    <row r="774" spans="36:36" ht="23.25" customHeight="1" x14ac:dyDescent="0.25">
      <c r="AJ774"/>
    </row>
    <row r="775" spans="36:36" ht="23.25" customHeight="1" x14ac:dyDescent="0.25">
      <c r="AJ775"/>
    </row>
    <row r="776" spans="36:36" ht="23.25" customHeight="1" x14ac:dyDescent="0.25">
      <c r="AJ776"/>
    </row>
    <row r="777" spans="36:36" ht="23.25" customHeight="1" x14ac:dyDescent="0.25">
      <c r="AJ777"/>
    </row>
    <row r="778" spans="36:36" ht="23.25" customHeight="1" x14ac:dyDescent="0.25">
      <c r="AJ778"/>
    </row>
    <row r="779" spans="36:36" ht="23.25" customHeight="1" x14ac:dyDescent="0.25">
      <c r="AJ779"/>
    </row>
    <row r="780" spans="36:36" ht="23.25" customHeight="1" x14ac:dyDescent="0.25">
      <c r="AJ780"/>
    </row>
    <row r="781" spans="36:36" ht="23.25" customHeight="1" x14ac:dyDescent="0.25">
      <c r="AJ781"/>
    </row>
    <row r="782" spans="36:36" ht="23.25" customHeight="1" x14ac:dyDescent="0.25">
      <c r="AJ782"/>
    </row>
    <row r="783" spans="36:36" ht="23.25" customHeight="1" x14ac:dyDescent="0.25">
      <c r="AJ783"/>
    </row>
    <row r="784" spans="36:36" ht="23.25" customHeight="1" x14ac:dyDescent="0.25">
      <c r="AJ784"/>
    </row>
    <row r="785" spans="36:36" ht="23.25" customHeight="1" x14ac:dyDescent="0.25">
      <c r="AJ785"/>
    </row>
    <row r="786" spans="36:36" ht="23.25" customHeight="1" x14ac:dyDescent="0.25">
      <c r="AJ786"/>
    </row>
    <row r="787" spans="36:36" ht="23.25" customHeight="1" x14ac:dyDescent="0.25">
      <c r="AJ787"/>
    </row>
    <row r="788" spans="36:36" ht="23.25" customHeight="1" x14ac:dyDescent="0.25">
      <c r="AJ788"/>
    </row>
    <row r="789" spans="36:36" ht="23.25" customHeight="1" x14ac:dyDescent="0.25">
      <c r="AJ789"/>
    </row>
    <row r="790" spans="36:36" ht="23.25" customHeight="1" x14ac:dyDescent="0.25">
      <c r="AJ790"/>
    </row>
    <row r="791" spans="36:36" ht="23.25" customHeight="1" x14ac:dyDescent="0.25">
      <c r="AJ791"/>
    </row>
    <row r="792" spans="36:36" ht="23.25" customHeight="1" x14ac:dyDescent="0.25">
      <c r="AJ792"/>
    </row>
    <row r="793" spans="36:36" ht="23.25" customHeight="1" x14ac:dyDescent="0.25">
      <c r="AJ793"/>
    </row>
    <row r="794" spans="36:36" ht="23.25" customHeight="1" x14ac:dyDescent="0.25">
      <c r="AJ794"/>
    </row>
    <row r="795" spans="36:36" ht="23.25" customHeight="1" x14ac:dyDescent="0.25">
      <c r="AJ795"/>
    </row>
    <row r="796" spans="36:36" ht="23.25" customHeight="1" x14ac:dyDescent="0.25">
      <c r="AJ796"/>
    </row>
    <row r="797" spans="36:36" ht="23.25" customHeight="1" x14ac:dyDescent="0.25">
      <c r="AJ797"/>
    </row>
    <row r="798" spans="36:36" ht="23.25" customHeight="1" x14ac:dyDescent="0.25">
      <c r="AJ798"/>
    </row>
    <row r="799" spans="36:36" ht="23.25" customHeight="1" x14ac:dyDescent="0.25">
      <c r="AJ799"/>
    </row>
    <row r="800" spans="36:36" ht="23.25" customHeight="1" x14ac:dyDescent="0.25">
      <c r="AJ800"/>
    </row>
    <row r="801" spans="36:36" ht="23.25" customHeight="1" x14ac:dyDescent="0.25">
      <c r="AJ801"/>
    </row>
    <row r="802" spans="36:36" ht="23.25" customHeight="1" x14ac:dyDescent="0.25">
      <c r="AJ802"/>
    </row>
    <row r="803" spans="36:36" ht="23.25" customHeight="1" x14ac:dyDescent="0.25">
      <c r="AJ803"/>
    </row>
    <row r="804" spans="36:36" ht="23.25" customHeight="1" x14ac:dyDescent="0.25">
      <c r="AJ804"/>
    </row>
    <row r="805" spans="36:36" ht="23.25" customHeight="1" x14ac:dyDescent="0.25">
      <c r="AJ805"/>
    </row>
    <row r="806" spans="36:36" ht="23.25" customHeight="1" x14ac:dyDescent="0.25">
      <c r="AJ806"/>
    </row>
    <row r="807" spans="36:36" ht="23.25" customHeight="1" x14ac:dyDescent="0.25">
      <c r="AJ807"/>
    </row>
    <row r="808" spans="36:36" ht="23.25" customHeight="1" x14ac:dyDescent="0.25">
      <c r="AJ808"/>
    </row>
    <row r="809" spans="36:36" ht="23.25" customHeight="1" x14ac:dyDescent="0.25">
      <c r="AJ809"/>
    </row>
    <row r="810" spans="36:36" ht="23.25" customHeight="1" x14ac:dyDescent="0.25">
      <c r="AJ810"/>
    </row>
    <row r="811" spans="36:36" ht="23.25" customHeight="1" x14ac:dyDescent="0.25">
      <c r="AJ811"/>
    </row>
    <row r="812" spans="36:36" ht="23.25" customHeight="1" x14ac:dyDescent="0.25">
      <c r="AJ812"/>
    </row>
    <row r="813" spans="36:36" ht="23.25" customHeight="1" x14ac:dyDescent="0.25">
      <c r="AJ813"/>
    </row>
    <row r="814" spans="36:36" ht="23.25" customHeight="1" x14ac:dyDescent="0.25">
      <c r="AJ814"/>
    </row>
    <row r="815" spans="36:36" ht="23.25" customHeight="1" x14ac:dyDescent="0.25">
      <c r="AJ815"/>
    </row>
    <row r="816" spans="36:36" ht="23.25" customHeight="1" x14ac:dyDescent="0.25">
      <c r="AJ816"/>
    </row>
    <row r="817" spans="36:36" ht="23.25" customHeight="1" x14ac:dyDescent="0.25">
      <c r="AJ817"/>
    </row>
    <row r="818" spans="36:36" ht="23.25" customHeight="1" x14ac:dyDescent="0.25">
      <c r="AJ818"/>
    </row>
    <row r="819" spans="36:36" ht="23.25" customHeight="1" x14ac:dyDescent="0.25">
      <c r="AJ819"/>
    </row>
    <row r="820" spans="36:36" ht="23.25" customHeight="1" x14ac:dyDescent="0.25">
      <c r="AJ820"/>
    </row>
    <row r="821" spans="36:36" ht="23.25" customHeight="1" x14ac:dyDescent="0.25">
      <c r="AJ821"/>
    </row>
    <row r="822" spans="36:36" ht="23.25" customHeight="1" x14ac:dyDescent="0.25">
      <c r="AJ822"/>
    </row>
    <row r="823" spans="36:36" ht="23.25" customHeight="1" x14ac:dyDescent="0.25">
      <c r="AJ823"/>
    </row>
    <row r="824" spans="36:36" ht="23.25" customHeight="1" x14ac:dyDescent="0.25">
      <c r="AJ824"/>
    </row>
    <row r="825" spans="36:36" ht="23.25" customHeight="1" x14ac:dyDescent="0.25">
      <c r="AJ825"/>
    </row>
    <row r="826" spans="36:36" ht="23.25" customHeight="1" x14ac:dyDescent="0.25">
      <c r="AJ826"/>
    </row>
    <row r="827" spans="36:36" ht="23.25" customHeight="1" x14ac:dyDescent="0.25">
      <c r="AJ827"/>
    </row>
    <row r="828" spans="36:36" ht="23.25" customHeight="1" x14ac:dyDescent="0.25">
      <c r="AJ828"/>
    </row>
  </sheetData>
  <mergeCells count="99">
    <mergeCell ref="F12:G12"/>
    <mergeCell ref="I12:J12"/>
    <mergeCell ref="L12:M12"/>
    <mergeCell ref="O12:P12"/>
    <mergeCell ref="R12:S12"/>
    <mergeCell ref="BB12:BC12"/>
    <mergeCell ref="U12:V12"/>
    <mergeCell ref="X12:Y12"/>
    <mergeCell ref="AA12:AB12"/>
    <mergeCell ref="AD12:AE12"/>
    <mergeCell ref="AG12:AH12"/>
    <mergeCell ref="AJ12:AK12"/>
    <mergeCell ref="AM12:AN12"/>
    <mergeCell ref="AP12:AQ12"/>
    <mergeCell ref="AS12:AT12"/>
    <mergeCell ref="AV12:AW12"/>
    <mergeCell ref="AY12:AZ12"/>
    <mergeCell ref="AS8:AT8"/>
    <mergeCell ref="BT12:BU12"/>
    <mergeCell ref="D11:D12"/>
    <mergeCell ref="F8:G8"/>
    <mergeCell ref="I8:J8"/>
    <mergeCell ref="L8:M8"/>
    <mergeCell ref="O8:P8"/>
    <mergeCell ref="R8:S8"/>
    <mergeCell ref="U8:V8"/>
    <mergeCell ref="X8:Y8"/>
    <mergeCell ref="AA8:AB8"/>
    <mergeCell ref="BE12:BF12"/>
    <mergeCell ref="BH12:BI12"/>
    <mergeCell ref="BK12:BL12"/>
    <mergeCell ref="BN12:BO12"/>
    <mergeCell ref="BQ12:BR12"/>
    <mergeCell ref="AD8:AE8"/>
    <mergeCell ref="AG8:AH8"/>
    <mergeCell ref="AJ8:AK8"/>
    <mergeCell ref="AM8:AN8"/>
    <mergeCell ref="AP8:AQ8"/>
    <mergeCell ref="BN8:BO8"/>
    <mergeCell ref="BQ8:BR8"/>
    <mergeCell ref="BT8:BU8"/>
    <mergeCell ref="F9:G9"/>
    <mergeCell ref="I9:J9"/>
    <mergeCell ref="L9:M9"/>
    <mergeCell ref="O9:P9"/>
    <mergeCell ref="R9:S9"/>
    <mergeCell ref="U9:V9"/>
    <mergeCell ref="X9:Y9"/>
    <mergeCell ref="AV8:AW8"/>
    <mergeCell ref="AY8:AZ8"/>
    <mergeCell ref="BB8:BC8"/>
    <mergeCell ref="BE8:BF8"/>
    <mergeCell ref="BH8:BI8"/>
    <mergeCell ref="BK8:BL8"/>
    <mergeCell ref="AY9:AZ9"/>
    <mergeCell ref="BB9:BC9"/>
    <mergeCell ref="BE9:BF9"/>
    <mergeCell ref="BH9:BI9"/>
    <mergeCell ref="AA9:AB9"/>
    <mergeCell ref="AD9:AE9"/>
    <mergeCell ref="AG9:AH9"/>
    <mergeCell ref="AJ9:AK9"/>
    <mergeCell ref="AM9:AN9"/>
    <mergeCell ref="AP9:AQ9"/>
    <mergeCell ref="BW6:BW8"/>
    <mergeCell ref="BW11:BW12"/>
    <mergeCell ref="BY11:BY12"/>
    <mergeCell ref="F14:G14"/>
    <mergeCell ref="I14:J14"/>
    <mergeCell ref="L14:M14"/>
    <mergeCell ref="O14:P14"/>
    <mergeCell ref="BK9:BL9"/>
    <mergeCell ref="BN9:BO9"/>
    <mergeCell ref="BQ9:BR9"/>
    <mergeCell ref="BT9:BU9"/>
    <mergeCell ref="F6:S7"/>
    <mergeCell ref="U6:AT7"/>
    <mergeCell ref="AV6:BU7"/>
    <mergeCell ref="AS9:AT9"/>
    <mergeCell ref="AV9:AW9"/>
    <mergeCell ref="AY14:AZ14"/>
    <mergeCell ref="R14:S14"/>
    <mergeCell ref="U14:V14"/>
    <mergeCell ref="X14:Y14"/>
    <mergeCell ref="AA14:AB14"/>
    <mergeCell ref="AD14:AE14"/>
    <mergeCell ref="AG14:AH14"/>
    <mergeCell ref="AJ14:AK14"/>
    <mergeCell ref="AM14:AN14"/>
    <mergeCell ref="AP14:AQ14"/>
    <mergeCell ref="AS14:AT14"/>
    <mergeCell ref="AV14:AW14"/>
    <mergeCell ref="BT14:BU14"/>
    <mergeCell ref="BB14:BC14"/>
    <mergeCell ref="BE14:BF14"/>
    <mergeCell ref="BH14:BI14"/>
    <mergeCell ref="BK14:BL14"/>
    <mergeCell ref="BN14:BO14"/>
    <mergeCell ref="BQ14:BR14"/>
  </mergeCell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A47D-C373-4CD2-A239-FCAE8A07CD0F}">
  <sheetPr codeName="Sheet6"/>
  <dimension ref="A1"/>
  <sheetViews>
    <sheetView workbookViewId="0"/>
  </sheetViews>
  <sheetFormatPr defaultRowHeight="15" x14ac:dyDescent="0.25"/>
  <sheetData/>
  <pageMargins left="0.7" right="0.7" top="0.75" bottom="0.75" header="0.3" footer="0.3"/>
</worksheet>
</file>

<file path=docMetadata/LabelInfo.xml><?xml version="1.0" encoding="utf-8"?>
<clbl:labelList xmlns:clbl="http://schemas.microsoft.com/office/2020/mipLabelMetadata">
  <clbl:label id="{587b6ea1-3db9-4fe1-a9d7-85d4c64ce5cc}" enabled="0" method="" siteId="{587b6ea1-3db9-4fe1-a9d7-85d4c64ce5cc}"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Dashboard Workings</vt:lpstr>
      <vt:lpstr>MCP-Tracker</vt:lpstr>
      <vt:lpstr>MCP-Data</vt:lpstr>
      <vt:lpstr>MRP-Data</vt:lpstr>
      <vt:lpstr>Data</vt:lpstr>
      <vt:lpstr>Data M-1</vt:lpstr>
      <vt:lpstr>Mapping</vt:lpstr>
      <vt:lpstr>Calendar</vt:lpstr>
      <vt:lpstr>SLAs</vt:lpstr>
      <vt:lpstr>MCP-Tracker Old</vt:lpstr>
      <vt:lpstr>Pvt</vt:lpstr>
      <vt:lpstr>SQL</vt:lpstr>
      <vt:lpstr>Calendar Old</vt:lpstr>
      <vt:lpstr>MCP-TEST</vt:lpstr>
      <vt:lpstr>Sheet2</vt:lpstr>
      <vt:lpstr>Dt_EOM_M</vt:lpstr>
      <vt:lpstr>Rng_DataIngestion</vt:lpstr>
      <vt:lpstr>Rng_LocationSpecific</vt:lpstr>
      <vt:lpstr>Rng_MainProcesses</vt:lpstr>
      <vt:lpstr>Rng_QuarterlyRuns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Celestial, Jose Antonio</dc:creator>
  <cp:lastModifiedBy>Celestial, Jose Antonio</cp:lastModifiedBy>
  <dcterms:created xsi:type="dcterms:W3CDTF">2026-03-03T13:21:18Z</dcterms:created>
  <dcterms:modified xsi:type="dcterms:W3CDTF">2026-04-10T05:27:46Z</dcterms:modified>
</cp:coreProperties>
</file>